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https://mhclg-my.sharepoint.com/personal/william_king_communities_gov_uk/Documents/Documents/Final Documents/"/>
    </mc:Choice>
  </mc:AlternateContent>
  <xr:revisionPtr revIDLastSave="0" documentId="8_{41E028DD-5B70-44B9-95B0-F4FF6242D3C6}" xr6:coauthVersionLast="45" xr6:coauthVersionMax="45" xr10:uidLastSave="{00000000-0000-0000-0000-000000000000}"/>
  <bookViews>
    <workbookView xWindow="1308" yWindow="-108" windowWidth="25872" windowHeight="18264" tabRatio="924" xr2:uid="{E4DAE494-50B0-454C-82DE-7A7EF8364F0E}"/>
  </bookViews>
  <sheets>
    <sheet name="SFA Calculator - Dropdown" sheetId="1" r:id="rId1"/>
    <sheet name="Calculations for 2021-22" sheetId="6" r:id="rId2"/>
    <sheet name="Other Years for Dropdown" sheetId="14" state="hidden" r:id="rId3"/>
    <sheet name="Lists" sheetId="15" state="hidden" r:id="rId4"/>
    <sheet name="Other inputs" sheetId="7" state="hidden" r:id="rId5"/>
    <sheet name="I.KI 2016-17" sheetId="9" state="hidden" r:id="rId6"/>
    <sheet name="I.KI 2017-18" sheetId="10" state="hidden" r:id="rId7"/>
    <sheet name="I.Supplementary 2017-18" sheetId="12" state="hidden" r:id="rId8"/>
    <sheet name="I.KI 2018-19" sheetId="11" state="hidden" r:id="rId9"/>
    <sheet name="I.Supplementary 2018-19" sheetId="13" state="hidden" r:id="rId10"/>
    <sheet name="KI 2019-20" sheetId="5" state="hidden" r:id="rId11"/>
    <sheet name="I.Supplementary 2019-20" sheetId="4"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_123Graph_A" localSheetId="7" hidden="1">'[1]Model inputs'!#REF!</definedName>
    <definedName name="__123Graph_A" localSheetId="9" hidden="1">'[1]Model inputs'!#REF!</definedName>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1" hidden="1">'Calculations for 2021-22'!$A$7:$CC$382</definedName>
    <definedName name="_xlnm._FilterDatabase" localSheetId="6" hidden="1">'I.KI 2017-18'!$A$11:$AA$395</definedName>
    <definedName name="_xlnm._FilterDatabase" localSheetId="8" hidden="1">'I.KI 2018-19'!$A$10:$AC$395</definedName>
    <definedName name="_xlnm._FilterDatabase" localSheetId="9" hidden="1">'I.Supplementary 2018-19'!$A$7:$AD$157</definedName>
    <definedName name="_xlnm._FilterDatabase" hidden="1">#REF!</definedName>
    <definedName name="_FliterDatabase2" localSheetId="7" hidden="1">#REF!</definedName>
    <definedName name="_FliterDatabase2" localSheetId="9" hidden="1">#REF!</definedName>
    <definedName name="_FliterDatabase2" hidden="1">#REF!</definedName>
    <definedName name="_Key1" hidden="1">#REF!</definedName>
    <definedName name="_Order1" hidden="1">255</definedName>
    <definedName name="_Order2" hidden="1">0</definedName>
    <definedName name="_Regression_Out" localSheetId="7" hidden="1">#REF!</definedName>
    <definedName name="_Regression_Out" localSheetId="9" hidden="1">#REF!</definedName>
    <definedName name="_Regression_Out" hidden="1">#REF!</definedName>
    <definedName name="_Regression_X" hidden="1">#REF!</definedName>
    <definedName name="_Regression_Y" hidden="1">#REF!</definedName>
    <definedName name="a" localSheetId="7" hidden="1">{#N/A,#N/A,FALSE,"TMCOMP96";#N/A,#N/A,FALSE,"MAT96";#N/A,#N/A,FALSE,"FANDA96";#N/A,#N/A,FALSE,"INTRAN96";#N/A,#N/A,FALSE,"NAA9697";#N/A,#N/A,FALSE,"ECWEBB";#N/A,#N/A,FALSE,"MFT96";#N/A,#N/A,FALSE,"CTrecon"}</definedName>
    <definedName name="a" localSheetId="9"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 localSheetId="7" hidden="1">{#N/A,#N/A,FALSE,"TMCOMP96";#N/A,#N/A,FALSE,"MAT96";#N/A,#N/A,FALSE,"FANDA96";#N/A,#N/A,FALSE,"INTRAN96";#N/A,#N/A,FALSE,"NAA9697";#N/A,#N/A,FALSE,"ECWEBB";#N/A,#N/A,FALSE,"MFT96";#N/A,#N/A,FALSE,"CTrecon"}</definedName>
    <definedName name="b" localSheetId="9"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dgsgf" localSheetId="7"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istribution" localSheetId="7" hidden="1">#REF!</definedName>
    <definedName name="Distribution" localSheetId="9" hidden="1">#REF!</definedName>
    <definedName name="Distribution" hidden="1">#REF!</definedName>
    <definedName name="eh" hidden="1">{"'Trust by name'!$A$6:$E$350","'Trust by name'!$A$1:$D$348"}</definedName>
    <definedName name="ExtraProfiles" localSheetId="7" hidden="1">#REF!</definedName>
    <definedName name="ExtraProfiles" localSheetId="9" hidden="1">#REF!</definedName>
    <definedName name="ExtraProfiles" hidden="1">#REF!</definedName>
    <definedName name="FDDD"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7"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hkgh" localSheetId="7"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ewClass1" hidden="1">#REF!</definedName>
    <definedName name="NOCONFLICT"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op" hidden="1">[11]Population!#REF!</definedName>
    <definedName name="Population" localSheetId="7" hidden="1">#REF!</definedName>
    <definedName name="Population" localSheetId="9" hidden="1">#REF!</definedName>
    <definedName name="Population" hidden="1">#REF!</definedName>
    <definedName name="Profiles" localSheetId="7" hidden="1">#REF!</definedName>
    <definedName name="Profiles" localSheetId="9" hidden="1">#REF!</definedName>
    <definedName name="Profiles" hidden="1">#REF!</definedName>
    <definedName name="Projections" localSheetId="7" hidden="1">#REF!</definedName>
    <definedName name="Projections" localSheetId="9" hidden="1">#REF!</definedName>
    <definedName name="Projections" hidden="1">#REF!</definedName>
    <definedName name="Results" hidden="1">[12]UK99!$A$1:$A$1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utput" hidden="1">_xll.RiskCellHasTokens(1024)</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7"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7"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localSheetId="7"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X173" i="6" l="1"/>
  <c r="AX174" i="6"/>
  <c r="AX175" i="6"/>
  <c r="AX176" i="6"/>
  <c r="AX177" i="6"/>
  <c r="AX178" i="6"/>
  <c r="AX179" i="6"/>
  <c r="AX180" i="6"/>
  <c r="AX181" i="6"/>
  <c r="AX182" i="6"/>
  <c r="AX183" i="6"/>
  <c r="AX184" i="6"/>
  <c r="AX185" i="6"/>
  <c r="AX186" i="6"/>
  <c r="AX187" i="6"/>
  <c r="AX188" i="6"/>
  <c r="AX189" i="6"/>
  <c r="AX190" i="6"/>
  <c r="AX191" i="6"/>
  <c r="AX192" i="6"/>
  <c r="AX193" i="6"/>
  <c r="AX194" i="6"/>
  <c r="AX195" i="6"/>
  <c r="AX196" i="6"/>
  <c r="AX197" i="6"/>
  <c r="AX198" i="6"/>
  <c r="AX199" i="6"/>
  <c r="AX200" i="6"/>
  <c r="AX201" i="6"/>
  <c r="AX202" i="6"/>
  <c r="AX203" i="6"/>
  <c r="AX204" i="6"/>
  <c r="AX205" i="6"/>
  <c r="AX206" i="6"/>
  <c r="AX207" i="6"/>
  <c r="AX208" i="6"/>
  <c r="AX209" i="6"/>
  <c r="AX210" i="6"/>
  <c r="AX211" i="6"/>
  <c r="AX212" i="6"/>
  <c r="AX213" i="6"/>
  <c r="AX214" i="6"/>
  <c r="AX215" i="6"/>
  <c r="AX216" i="6"/>
  <c r="AX217" i="6"/>
  <c r="AX218" i="6"/>
  <c r="AX219" i="6"/>
  <c r="AX220" i="6"/>
  <c r="AX221" i="6"/>
  <c r="AX222" i="6"/>
  <c r="AX223" i="6"/>
  <c r="AX224" i="6"/>
  <c r="AX225" i="6"/>
  <c r="AX226" i="6"/>
  <c r="AX227" i="6"/>
  <c r="AX228" i="6"/>
  <c r="AX229" i="6"/>
  <c r="AX230" i="6"/>
  <c r="AX231" i="6"/>
  <c r="AX232" i="6"/>
  <c r="AX233" i="6"/>
  <c r="AX234" i="6"/>
  <c r="AX235" i="6"/>
  <c r="AX236" i="6"/>
  <c r="AX237" i="6"/>
  <c r="AX238" i="6"/>
  <c r="AX239" i="6"/>
  <c r="AX240" i="6"/>
  <c r="AX241" i="6"/>
  <c r="AX242" i="6"/>
  <c r="AX243" i="6"/>
  <c r="AX244" i="6"/>
  <c r="AX245" i="6"/>
  <c r="AX246" i="6"/>
  <c r="AX247" i="6"/>
  <c r="AX248" i="6"/>
  <c r="AX249" i="6"/>
  <c r="AX250" i="6"/>
  <c r="AX251" i="6"/>
  <c r="AX252" i="6"/>
  <c r="AX253" i="6"/>
  <c r="AX254" i="6"/>
  <c r="AX255" i="6"/>
  <c r="AX256" i="6"/>
  <c r="AX257" i="6"/>
  <c r="AX258" i="6"/>
  <c r="AX259" i="6"/>
  <c r="AX260" i="6"/>
  <c r="AX261" i="6"/>
  <c r="AX262" i="6"/>
  <c r="AX263" i="6"/>
  <c r="AX264" i="6"/>
  <c r="AX265" i="6"/>
  <c r="AX266" i="6"/>
  <c r="AX267" i="6"/>
  <c r="AX268" i="6"/>
  <c r="AX269" i="6"/>
  <c r="AX270" i="6"/>
  <c r="AX271" i="6"/>
  <c r="AX272" i="6"/>
  <c r="AX273" i="6"/>
  <c r="AX274" i="6"/>
  <c r="AX275" i="6"/>
  <c r="AX276" i="6"/>
  <c r="AX277" i="6"/>
  <c r="AX278" i="6"/>
  <c r="AX279" i="6"/>
  <c r="AX280" i="6"/>
  <c r="AX281" i="6"/>
  <c r="AX282" i="6"/>
  <c r="AX283" i="6"/>
  <c r="AX284" i="6"/>
  <c r="AX285" i="6"/>
  <c r="AX286" i="6"/>
  <c r="AX287" i="6"/>
  <c r="AX288" i="6"/>
  <c r="AX289" i="6"/>
  <c r="AX290" i="6"/>
  <c r="AX291" i="6"/>
  <c r="AX292" i="6"/>
  <c r="AX293" i="6"/>
  <c r="AX294" i="6"/>
  <c r="AX295" i="6"/>
  <c r="AX296" i="6"/>
  <c r="AX297" i="6"/>
  <c r="AX298" i="6"/>
  <c r="AX299" i="6"/>
  <c r="AX300" i="6"/>
  <c r="AX301" i="6"/>
  <c r="AX302" i="6"/>
  <c r="AX303" i="6"/>
  <c r="AX304" i="6"/>
  <c r="AX305" i="6"/>
  <c r="AX306" i="6"/>
  <c r="AX307" i="6"/>
  <c r="AX308" i="6"/>
  <c r="AX309" i="6"/>
  <c r="AX310" i="6"/>
  <c r="AX311" i="6"/>
  <c r="AX312" i="6"/>
  <c r="AX313" i="6"/>
  <c r="AX314" i="6"/>
  <c r="AX315" i="6"/>
  <c r="AX316" i="6"/>
  <c r="AX317" i="6"/>
  <c r="AX318" i="6"/>
  <c r="AX319" i="6"/>
  <c r="AX320" i="6"/>
  <c r="AX321" i="6"/>
  <c r="AX322" i="6"/>
  <c r="AX323" i="6"/>
  <c r="AX324" i="6"/>
  <c r="AX325" i="6"/>
  <c r="AX326" i="6"/>
  <c r="AX327" i="6"/>
  <c r="AX328" i="6"/>
  <c r="AX329" i="6"/>
  <c r="AX330" i="6"/>
  <c r="AX331" i="6"/>
  <c r="AX332" i="6"/>
  <c r="AX333" i="6"/>
  <c r="AX334" i="6"/>
  <c r="AX335" i="6"/>
  <c r="AX336" i="6"/>
  <c r="AX337" i="6"/>
  <c r="AX338" i="6"/>
  <c r="AX339" i="6"/>
  <c r="AX340" i="6"/>
  <c r="AX341" i="6"/>
  <c r="AX342" i="6"/>
  <c r="AX343" i="6"/>
  <c r="AX344" i="6"/>
  <c r="AX345" i="6"/>
  <c r="AX346" i="6"/>
  <c r="AX347" i="6"/>
  <c r="AX348" i="6"/>
  <c r="AX349" i="6"/>
  <c r="AX350" i="6"/>
  <c r="AX351" i="6"/>
  <c r="AX352" i="6"/>
  <c r="AX353" i="6"/>
  <c r="AX354" i="6"/>
  <c r="AX355" i="6"/>
  <c r="AX356" i="6"/>
  <c r="AX357" i="6"/>
  <c r="AX358" i="6"/>
  <c r="AX359" i="6"/>
  <c r="AX360" i="6"/>
  <c r="AX361" i="6"/>
  <c r="AX362" i="6"/>
  <c r="AX363" i="6"/>
  <c r="AX364" i="6"/>
  <c r="AX365" i="6"/>
  <c r="AX366" i="6"/>
  <c r="AX367" i="6"/>
  <c r="AX368" i="6"/>
  <c r="AX369" i="6"/>
  <c r="AX370" i="6"/>
  <c r="AX371" i="6"/>
  <c r="AX372" i="6"/>
  <c r="AX373" i="6"/>
  <c r="AX374" i="6"/>
  <c r="AX375" i="6"/>
  <c r="AX376" i="6"/>
  <c r="AX377" i="6"/>
  <c r="AX378" i="6"/>
  <c r="AX379" i="6"/>
  <c r="AX380" i="6"/>
  <c r="AX381" i="6"/>
  <c r="AX382" i="6"/>
  <c r="AX8" i="6"/>
  <c r="AX9" i="6"/>
  <c r="AX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X110" i="6"/>
  <c r="AX111" i="6"/>
  <c r="AX112" i="6"/>
  <c r="AX113" i="6"/>
  <c r="AX114" i="6"/>
  <c r="AX115" i="6"/>
  <c r="AX116" i="6"/>
  <c r="AX117" i="6"/>
  <c r="AX118" i="6"/>
  <c r="AX119" i="6"/>
  <c r="AX120" i="6"/>
  <c r="AX121" i="6"/>
  <c r="AX122" i="6"/>
  <c r="AX123" i="6"/>
  <c r="AX124" i="6"/>
  <c r="AX125" i="6"/>
  <c r="AX126" i="6"/>
  <c r="AX127" i="6"/>
  <c r="AX128" i="6"/>
  <c r="AX129" i="6"/>
  <c r="AX130" i="6"/>
  <c r="AX131" i="6"/>
  <c r="AX132" i="6"/>
  <c r="AX133" i="6"/>
  <c r="AX134" i="6"/>
  <c r="AX135" i="6"/>
  <c r="AX136" i="6"/>
  <c r="AX137" i="6"/>
  <c r="AX138" i="6"/>
  <c r="AX139" i="6"/>
  <c r="AX140" i="6"/>
  <c r="AX141" i="6"/>
  <c r="AX142" i="6"/>
  <c r="AX143" i="6"/>
  <c r="AX144" i="6"/>
  <c r="AX145" i="6"/>
  <c r="AX146" i="6"/>
  <c r="AX147" i="6"/>
  <c r="AX148" i="6"/>
  <c r="AX149" i="6"/>
  <c r="AX150" i="6"/>
  <c r="AX151" i="6"/>
  <c r="AX152" i="6"/>
  <c r="AX153" i="6"/>
  <c r="AX154" i="6"/>
  <c r="AX155" i="6"/>
  <c r="AX156" i="6"/>
  <c r="AX157" i="6"/>
  <c r="AX158" i="6"/>
  <c r="AX159" i="6"/>
  <c r="AX160" i="6"/>
  <c r="AX161" i="6"/>
  <c r="AX162" i="6"/>
  <c r="AX163" i="6"/>
  <c r="AX164" i="6"/>
  <c r="AX165" i="6"/>
  <c r="AX166" i="6"/>
  <c r="AX167" i="6"/>
  <c r="AX168" i="6"/>
  <c r="AX169" i="6"/>
  <c r="AX170" i="6"/>
  <c r="AX171" i="6"/>
  <c r="AW173" i="6"/>
  <c r="AW174" i="6"/>
  <c r="AW175" i="6"/>
  <c r="AW176" i="6"/>
  <c r="AW177" i="6"/>
  <c r="AW178" i="6"/>
  <c r="AW179" i="6"/>
  <c r="AW180" i="6"/>
  <c r="AW181" i="6"/>
  <c r="AW182" i="6"/>
  <c r="AW183" i="6"/>
  <c r="AW184" i="6"/>
  <c r="AW185" i="6"/>
  <c r="AW186" i="6"/>
  <c r="AW187" i="6"/>
  <c r="AW188" i="6"/>
  <c r="AW189" i="6"/>
  <c r="AW190" i="6"/>
  <c r="AW191" i="6"/>
  <c r="AW192" i="6"/>
  <c r="AW193" i="6"/>
  <c r="AW194" i="6"/>
  <c r="AW195" i="6"/>
  <c r="AW196" i="6"/>
  <c r="AW197" i="6"/>
  <c r="AW198" i="6"/>
  <c r="AW199" i="6"/>
  <c r="AW200" i="6"/>
  <c r="AW201" i="6"/>
  <c r="AW202" i="6"/>
  <c r="AW203" i="6"/>
  <c r="AW204" i="6"/>
  <c r="AW205" i="6"/>
  <c r="AW206" i="6"/>
  <c r="AW207" i="6"/>
  <c r="AW208" i="6"/>
  <c r="AW209" i="6"/>
  <c r="AW210" i="6"/>
  <c r="AW211" i="6"/>
  <c r="AW212" i="6"/>
  <c r="AW213" i="6"/>
  <c r="AW214" i="6"/>
  <c r="AW215" i="6"/>
  <c r="AW216" i="6"/>
  <c r="AW217" i="6"/>
  <c r="AW218" i="6"/>
  <c r="AW219" i="6"/>
  <c r="AW220" i="6"/>
  <c r="AW221" i="6"/>
  <c r="AW222" i="6"/>
  <c r="AW223" i="6"/>
  <c r="AW224" i="6"/>
  <c r="AW225" i="6"/>
  <c r="AW226" i="6"/>
  <c r="AW227" i="6"/>
  <c r="AW228" i="6"/>
  <c r="AW229" i="6"/>
  <c r="AW230" i="6"/>
  <c r="AW231" i="6"/>
  <c r="AW232" i="6"/>
  <c r="AW233" i="6"/>
  <c r="AW234" i="6"/>
  <c r="AW235" i="6"/>
  <c r="AW236" i="6"/>
  <c r="AW237" i="6"/>
  <c r="AW238" i="6"/>
  <c r="AW239" i="6"/>
  <c r="AW240" i="6"/>
  <c r="AW241" i="6"/>
  <c r="AW242" i="6"/>
  <c r="AW243" i="6"/>
  <c r="AW244" i="6"/>
  <c r="AW245" i="6"/>
  <c r="AW246" i="6"/>
  <c r="AW247" i="6"/>
  <c r="AW248" i="6"/>
  <c r="AW249" i="6"/>
  <c r="AW250" i="6"/>
  <c r="AW251" i="6"/>
  <c r="AW252" i="6"/>
  <c r="AW253" i="6"/>
  <c r="AW254" i="6"/>
  <c r="AW255" i="6"/>
  <c r="AW256" i="6"/>
  <c r="AW257" i="6"/>
  <c r="AW258" i="6"/>
  <c r="AW259" i="6"/>
  <c r="AW260" i="6"/>
  <c r="AW261" i="6"/>
  <c r="AW262" i="6"/>
  <c r="AW263" i="6"/>
  <c r="AW264" i="6"/>
  <c r="AW265" i="6"/>
  <c r="AW266" i="6"/>
  <c r="AW267" i="6"/>
  <c r="AW268" i="6"/>
  <c r="AW269" i="6"/>
  <c r="AW270" i="6"/>
  <c r="AW271" i="6"/>
  <c r="AW272" i="6"/>
  <c r="AW273" i="6"/>
  <c r="AW274" i="6"/>
  <c r="AW275" i="6"/>
  <c r="AW276" i="6"/>
  <c r="AW277" i="6"/>
  <c r="AW278" i="6"/>
  <c r="AW279" i="6"/>
  <c r="AW280" i="6"/>
  <c r="AW281" i="6"/>
  <c r="AW282" i="6"/>
  <c r="AW283" i="6"/>
  <c r="AW284" i="6"/>
  <c r="AW285" i="6"/>
  <c r="AW286" i="6"/>
  <c r="AW287" i="6"/>
  <c r="AW288" i="6"/>
  <c r="AW289" i="6"/>
  <c r="AW290" i="6"/>
  <c r="AW291" i="6"/>
  <c r="AW292" i="6"/>
  <c r="AW293" i="6"/>
  <c r="AW294" i="6"/>
  <c r="AW295" i="6"/>
  <c r="AW296" i="6"/>
  <c r="AW297" i="6"/>
  <c r="AW298" i="6"/>
  <c r="AW299" i="6"/>
  <c r="AW300" i="6"/>
  <c r="AW301" i="6"/>
  <c r="AW302" i="6"/>
  <c r="AW303" i="6"/>
  <c r="AW304" i="6"/>
  <c r="AW305" i="6"/>
  <c r="AW306" i="6"/>
  <c r="AW307" i="6"/>
  <c r="AW308" i="6"/>
  <c r="AW309" i="6"/>
  <c r="AW310" i="6"/>
  <c r="AW311" i="6"/>
  <c r="AW312" i="6"/>
  <c r="AW313" i="6"/>
  <c r="AW314" i="6"/>
  <c r="AW315" i="6"/>
  <c r="AW316" i="6"/>
  <c r="AW317" i="6"/>
  <c r="AW318" i="6"/>
  <c r="AW319" i="6"/>
  <c r="AW320" i="6"/>
  <c r="AW321" i="6"/>
  <c r="AW322" i="6"/>
  <c r="AW323" i="6"/>
  <c r="AW324" i="6"/>
  <c r="AW325" i="6"/>
  <c r="AW326" i="6"/>
  <c r="AW327" i="6"/>
  <c r="AW328" i="6"/>
  <c r="AW329" i="6"/>
  <c r="AW330" i="6"/>
  <c r="AW331" i="6"/>
  <c r="AW332" i="6"/>
  <c r="AW333" i="6"/>
  <c r="AW334" i="6"/>
  <c r="AW335" i="6"/>
  <c r="AW336" i="6"/>
  <c r="AW337" i="6"/>
  <c r="AW338" i="6"/>
  <c r="AW339" i="6"/>
  <c r="AW340" i="6"/>
  <c r="AW341" i="6"/>
  <c r="AW342" i="6"/>
  <c r="AW343" i="6"/>
  <c r="AW344" i="6"/>
  <c r="AW345" i="6"/>
  <c r="AW346" i="6"/>
  <c r="AW347" i="6"/>
  <c r="AW348" i="6"/>
  <c r="AW349" i="6"/>
  <c r="AW350" i="6"/>
  <c r="AW351" i="6"/>
  <c r="AW352" i="6"/>
  <c r="AW353" i="6"/>
  <c r="AW354" i="6"/>
  <c r="AW355" i="6"/>
  <c r="AW356" i="6"/>
  <c r="AW357" i="6"/>
  <c r="AW358" i="6"/>
  <c r="AW359" i="6"/>
  <c r="AW360" i="6"/>
  <c r="AW361" i="6"/>
  <c r="AW362" i="6"/>
  <c r="AW363" i="6"/>
  <c r="AW364" i="6"/>
  <c r="AW365" i="6"/>
  <c r="AW366" i="6"/>
  <c r="AW367" i="6"/>
  <c r="AW368" i="6"/>
  <c r="AW369" i="6"/>
  <c r="AW370" i="6"/>
  <c r="AW371" i="6"/>
  <c r="AW372" i="6"/>
  <c r="AW373" i="6"/>
  <c r="AW374" i="6"/>
  <c r="AW375" i="6"/>
  <c r="AW376" i="6"/>
  <c r="AW377" i="6"/>
  <c r="AW378" i="6"/>
  <c r="AW379" i="6"/>
  <c r="AW380" i="6"/>
  <c r="AW381" i="6"/>
  <c r="AW382" i="6"/>
  <c r="AW8" i="6"/>
  <c r="AW9"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W110" i="6"/>
  <c r="AW111" i="6"/>
  <c r="AW112" i="6"/>
  <c r="AW113" i="6"/>
  <c r="AW114" i="6"/>
  <c r="AW115" i="6"/>
  <c r="AW116" i="6"/>
  <c r="AW117" i="6"/>
  <c r="AW118" i="6"/>
  <c r="AW119" i="6"/>
  <c r="AW120" i="6"/>
  <c r="AW121" i="6"/>
  <c r="AW122" i="6"/>
  <c r="AW123" i="6"/>
  <c r="AW124" i="6"/>
  <c r="AW125" i="6"/>
  <c r="AW126" i="6"/>
  <c r="AW127" i="6"/>
  <c r="AW128" i="6"/>
  <c r="AW129" i="6"/>
  <c r="AW130" i="6"/>
  <c r="AW131" i="6"/>
  <c r="AW132" i="6"/>
  <c r="AW133" i="6"/>
  <c r="AW134" i="6"/>
  <c r="AW135" i="6"/>
  <c r="AW136" i="6"/>
  <c r="AW137" i="6"/>
  <c r="AW138" i="6"/>
  <c r="AW139" i="6"/>
  <c r="AW140" i="6"/>
  <c r="AW141" i="6"/>
  <c r="AW142" i="6"/>
  <c r="AW143" i="6"/>
  <c r="AW144" i="6"/>
  <c r="AW145" i="6"/>
  <c r="AW146" i="6"/>
  <c r="AW147" i="6"/>
  <c r="AW148" i="6"/>
  <c r="AW149" i="6"/>
  <c r="AW150" i="6"/>
  <c r="AW151" i="6"/>
  <c r="AW152" i="6"/>
  <c r="AW153" i="6"/>
  <c r="AW154" i="6"/>
  <c r="AW155" i="6"/>
  <c r="AW156" i="6"/>
  <c r="AW157" i="6"/>
  <c r="AW158" i="6"/>
  <c r="AW159" i="6"/>
  <c r="AW160" i="6"/>
  <c r="AW161" i="6"/>
  <c r="AW162" i="6"/>
  <c r="AW163" i="6"/>
  <c r="AW164" i="6"/>
  <c r="AW165" i="6"/>
  <c r="AW166" i="6"/>
  <c r="AW167" i="6"/>
  <c r="AW168" i="6"/>
  <c r="AW169" i="6"/>
  <c r="AW170" i="6"/>
  <c r="AW171" i="6"/>
  <c r="AX172" i="6"/>
  <c r="AW172" i="6"/>
  <c r="AY15" i="6" l="1"/>
  <c r="AZ15" i="6"/>
  <c r="BA15" i="6"/>
  <c r="AY50" i="6"/>
  <c r="AZ50" i="6"/>
  <c r="BA50" i="6"/>
  <c r="AY73" i="6"/>
  <c r="AZ73" i="6"/>
  <c r="BA73" i="6"/>
  <c r="AY284" i="6"/>
  <c r="AZ284" i="6"/>
  <c r="BA284" i="6"/>
  <c r="AY377" i="6"/>
  <c r="AZ377" i="6"/>
  <c r="BA377" i="6"/>
  <c r="B175" i="15" l="1"/>
  <c r="B149" i="15" l="1"/>
  <c r="C149" i="15"/>
  <c r="D149" i="15"/>
  <c r="B365" i="15"/>
  <c r="C365" i="15"/>
  <c r="D365" i="15"/>
  <c r="B231" i="15"/>
  <c r="C231" i="15"/>
  <c r="D231" i="15"/>
  <c r="E149" i="15"/>
  <c r="E365" i="15"/>
  <c r="E231" i="15"/>
  <c r="E175" i="15"/>
  <c r="C175" i="15"/>
  <c r="D175" i="15"/>
  <c r="BI385" i="6" l="1"/>
  <c r="BB15" i="6" l="1"/>
  <c r="BC15" i="6"/>
  <c r="BD15" i="6"/>
  <c r="BE15" i="6"/>
  <c r="BJ15" i="6" s="1"/>
  <c r="BF15" i="6"/>
  <c r="BB50" i="6"/>
  <c r="BC50" i="6"/>
  <c r="BH50" i="6" s="1"/>
  <c r="BD50" i="6"/>
  <c r="BE50" i="6"/>
  <c r="BF50" i="6"/>
  <c r="BB73" i="6"/>
  <c r="BC73" i="6"/>
  <c r="BD73" i="6"/>
  <c r="BE73" i="6"/>
  <c r="BJ73" i="6" s="1"/>
  <c r="BF73" i="6"/>
  <c r="BB284" i="6"/>
  <c r="BC284" i="6"/>
  <c r="BH284" i="6" s="1"/>
  <c r="BD284" i="6"/>
  <c r="BE284" i="6"/>
  <c r="BF284" i="6"/>
  <c r="BB377" i="6"/>
  <c r="BC377" i="6"/>
  <c r="BD377" i="6"/>
  <c r="BE377" i="6"/>
  <c r="BJ377" i="6" s="1"/>
  <c r="BF377" i="6"/>
  <c r="BK284" i="6" l="1"/>
  <c r="BG50" i="6"/>
  <c r="BI377" i="6"/>
  <c r="BI73" i="6"/>
  <c r="BG284" i="6"/>
  <c r="BK50" i="6"/>
  <c r="BI15" i="6"/>
  <c r="BJ284" i="6"/>
  <c r="BH73" i="6"/>
  <c r="BJ50" i="6"/>
  <c r="BH15" i="6"/>
  <c r="BH377" i="6"/>
  <c r="BK377" i="6"/>
  <c r="BG377" i="6"/>
  <c r="BI284" i="6"/>
  <c r="BK73" i="6"/>
  <c r="BG73" i="6"/>
  <c r="BI50" i="6"/>
  <c r="BK15" i="6"/>
  <c r="BG15" i="6"/>
  <c r="AY387" i="6"/>
  <c r="AZ387" i="6"/>
  <c r="BA387" i="6"/>
  <c r="BD387" i="6"/>
  <c r="BE387" i="6"/>
  <c r="BF387" i="6"/>
  <c r="AY388" i="6"/>
  <c r="AZ388" i="6"/>
  <c r="BA388" i="6"/>
  <c r="BD388" i="6"/>
  <c r="BE388" i="6"/>
  <c r="BF388" i="6"/>
  <c r="BB386" i="6"/>
  <c r="BC386" i="6"/>
  <c r="BE386" i="6"/>
  <c r="BF386" i="6"/>
  <c r="AX386" i="6"/>
  <c r="AZ386" i="6"/>
  <c r="BA386" i="6"/>
  <c r="AW386" i="6"/>
  <c r="BJ388" i="6" l="1"/>
  <c r="BJ386" i="6"/>
  <c r="BH386" i="6"/>
  <c r="BK388" i="6"/>
  <c r="BI387" i="6"/>
  <c r="BJ387" i="6"/>
  <c r="BG386" i="6"/>
  <c r="BK386" i="6"/>
  <c r="BI388" i="6"/>
  <c r="BK387" i="6"/>
  <c r="O70" i="1"/>
  <c r="B48" i="1" l="1"/>
  <c r="B25" i="1"/>
  <c r="B12" i="1"/>
  <c r="E50" i="15" l="1"/>
  <c r="B50" i="15" l="1"/>
  <c r="D384" i="6" l="1"/>
  <c r="C390" i="6" l="1"/>
  <c r="B7" i="15" l="1"/>
  <c r="C7" i="15"/>
  <c r="D7" i="15"/>
  <c r="E7" i="15"/>
  <c r="B362" i="6" l="1"/>
  <c r="B363" i="6"/>
  <c r="B364" i="6"/>
  <c r="B365" i="6"/>
  <c r="B366" i="6"/>
  <c r="B367" i="6"/>
  <c r="B368" i="6"/>
  <c r="B369" i="6"/>
  <c r="B370" i="6"/>
  <c r="B371" i="6"/>
  <c r="B372" i="6"/>
  <c r="B373" i="6"/>
  <c r="B374" i="6"/>
  <c r="B375" i="6"/>
  <c r="B376" i="6"/>
  <c r="B377" i="6"/>
  <c r="B378" i="6"/>
  <c r="B379" i="6"/>
  <c r="B380" i="6"/>
  <c r="B381" i="6"/>
  <c r="B382"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8" i="6"/>
  <c r="B170" i="14" l="1"/>
  <c r="H170" i="6"/>
  <c r="E174" i="15" s="1"/>
  <c r="BN15" i="6"/>
  <c r="BN50" i="6"/>
  <c r="BN284" i="6"/>
  <c r="BN377" i="6"/>
  <c r="BN73" i="6"/>
  <c r="C66" i="6"/>
  <c r="C54" i="6"/>
  <c r="C46" i="6"/>
  <c r="C30" i="6"/>
  <c r="C71" i="6"/>
  <c r="C67" i="6"/>
  <c r="C63" i="6"/>
  <c r="C59" i="6"/>
  <c r="C55" i="6"/>
  <c r="C51" i="6"/>
  <c r="C47" i="6"/>
  <c r="C43" i="6"/>
  <c r="C39" i="6"/>
  <c r="C35" i="6"/>
  <c r="C31" i="6"/>
  <c r="C27" i="6"/>
  <c r="C23" i="6"/>
  <c r="C19" i="6"/>
  <c r="C11" i="6"/>
  <c r="C62" i="6"/>
  <c r="C58" i="6"/>
  <c r="C38" i="6"/>
  <c r="C26" i="6"/>
  <c r="C18" i="6"/>
  <c r="C14" i="6"/>
  <c r="C69" i="6"/>
  <c r="C65" i="6"/>
  <c r="C61" i="6"/>
  <c r="C57" i="6"/>
  <c r="C53" i="6"/>
  <c r="C49" i="6"/>
  <c r="C45" i="6"/>
  <c r="C41" i="6"/>
  <c r="C37" i="6"/>
  <c r="C33" i="6"/>
  <c r="C29" i="6"/>
  <c r="C25" i="6"/>
  <c r="C21" i="6"/>
  <c r="C17" i="6"/>
  <c r="C13" i="6"/>
  <c r="C9" i="6"/>
  <c r="C70" i="6"/>
  <c r="C42" i="6"/>
  <c r="C34" i="6"/>
  <c r="C22" i="6"/>
  <c r="C10" i="6"/>
  <c r="C72" i="6"/>
  <c r="C68" i="6"/>
  <c r="C64" i="6"/>
  <c r="C60" i="6"/>
  <c r="C56" i="6"/>
  <c r="C52" i="6"/>
  <c r="C48" i="6"/>
  <c r="C44" i="6"/>
  <c r="C40" i="6"/>
  <c r="C36" i="6"/>
  <c r="C32" i="6"/>
  <c r="C28" i="6"/>
  <c r="C24" i="6"/>
  <c r="C20" i="6"/>
  <c r="C16" i="6"/>
  <c r="C12" i="6"/>
  <c r="C198" i="6"/>
  <c r="C186" i="6"/>
  <c r="C182" i="6"/>
  <c r="C170" i="6"/>
  <c r="C162" i="6"/>
  <c r="C154" i="6"/>
  <c r="C146" i="6"/>
  <c r="C142" i="6"/>
  <c r="C134" i="6"/>
  <c r="C126" i="6"/>
  <c r="C118" i="6"/>
  <c r="C110" i="6"/>
  <c r="C98" i="6"/>
  <c r="C90" i="6"/>
  <c r="C82" i="6"/>
  <c r="C78" i="6"/>
  <c r="C74" i="6"/>
  <c r="C359" i="6"/>
  <c r="C351" i="6"/>
  <c r="C343" i="6"/>
  <c r="C335" i="6"/>
  <c r="C323" i="6"/>
  <c r="C315" i="6"/>
  <c r="C307" i="6"/>
  <c r="C303" i="6"/>
  <c r="C295" i="6"/>
  <c r="C287" i="6"/>
  <c r="C275" i="6"/>
  <c r="C267" i="6"/>
  <c r="C259" i="6"/>
  <c r="C251" i="6"/>
  <c r="C243" i="6"/>
  <c r="C235" i="6"/>
  <c r="C227" i="6"/>
  <c r="C219" i="6"/>
  <c r="C211" i="6"/>
  <c r="C207" i="6"/>
  <c r="C380" i="6"/>
  <c r="C376" i="6"/>
  <c r="C372" i="6"/>
  <c r="C364" i="6"/>
  <c r="C205" i="6"/>
  <c r="C201" i="6"/>
  <c r="C193" i="6"/>
  <c r="C189" i="6"/>
  <c r="C185" i="6"/>
  <c r="C181" i="6"/>
  <c r="C177" i="6"/>
  <c r="C173" i="6"/>
  <c r="C169" i="6"/>
  <c r="C165" i="6"/>
  <c r="C161" i="6"/>
  <c r="C157" i="6"/>
  <c r="C153" i="6"/>
  <c r="C149" i="6"/>
  <c r="C145" i="6"/>
  <c r="C141" i="6"/>
  <c r="C137" i="6"/>
  <c r="C133" i="6"/>
  <c r="C129" i="6"/>
  <c r="C125" i="6"/>
  <c r="C121" i="6"/>
  <c r="C204" i="6"/>
  <c r="C200" i="6"/>
  <c r="C196" i="6"/>
  <c r="C192" i="6"/>
  <c r="C188" i="6"/>
  <c r="C184" i="6"/>
  <c r="C180" i="6"/>
  <c r="C176" i="6"/>
  <c r="C172" i="6"/>
  <c r="C168" i="6"/>
  <c r="C164" i="6"/>
  <c r="C160" i="6"/>
  <c r="C156" i="6"/>
  <c r="C152" i="6"/>
  <c r="C148" i="6"/>
  <c r="C144" i="6"/>
  <c r="C140" i="6"/>
  <c r="C136" i="6"/>
  <c r="C132" i="6"/>
  <c r="C128" i="6"/>
  <c r="C124" i="6"/>
  <c r="C120" i="6"/>
  <c r="C116" i="6"/>
  <c r="C112" i="6"/>
  <c r="C108" i="6"/>
  <c r="C104" i="6"/>
  <c r="C100" i="6"/>
  <c r="C96" i="6"/>
  <c r="C92" i="6"/>
  <c r="C88" i="6"/>
  <c r="C84" i="6"/>
  <c r="C80" i="6"/>
  <c r="C76" i="6"/>
  <c r="C361" i="6"/>
  <c r="C357" i="6"/>
  <c r="C353" i="6"/>
  <c r="C349" i="6"/>
  <c r="C345" i="6"/>
  <c r="C341" i="6"/>
  <c r="C337" i="6"/>
  <c r="C333" i="6"/>
  <c r="C329" i="6"/>
  <c r="C325" i="6"/>
  <c r="C321" i="6"/>
  <c r="C317" i="6"/>
  <c r="C313" i="6"/>
  <c r="C309" i="6"/>
  <c r="C305" i="6"/>
  <c r="C301" i="6"/>
  <c r="C297" i="6"/>
  <c r="C293" i="6"/>
  <c r="C289" i="6"/>
  <c r="C285" i="6"/>
  <c r="C281" i="6"/>
  <c r="C277" i="6"/>
  <c r="C273" i="6"/>
  <c r="C269" i="6"/>
  <c r="C265" i="6"/>
  <c r="C261" i="6"/>
  <c r="C257" i="6"/>
  <c r="C253" i="6"/>
  <c r="C249" i="6"/>
  <c r="C245" i="6"/>
  <c r="C241" i="6"/>
  <c r="C237" i="6"/>
  <c r="C233" i="6"/>
  <c r="C229" i="6"/>
  <c r="C225" i="6"/>
  <c r="C221" i="6"/>
  <c r="C217" i="6"/>
  <c r="C213" i="6"/>
  <c r="C209" i="6"/>
  <c r="C382" i="6"/>
  <c r="C378" i="6"/>
  <c r="C374" i="6"/>
  <c r="C370" i="6"/>
  <c r="C366" i="6"/>
  <c r="C362" i="6"/>
  <c r="C203" i="6"/>
  <c r="C199" i="6"/>
  <c r="C195" i="6"/>
  <c r="C191" i="6"/>
  <c r="C187" i="6"/>
  <c r="C183" i="6"/>
  <c r="C179" i="6"/>
  <c r="C175" i="6"/>
  <c r="C171" i="6"/>
  <c r="C167" i="6"/>
  <c r="C163" i="6"/>
  <c r="C159" i="6"/>
  <c r="C155" i="6"/>
  <c r="C151" i="6"/>
  <c r="C147" i="6"/>
  <c r="C143" i="6"/>
  <c r="C139" i="6"/>
  <c r="C135" i="6"/>
  <c r="C131" i="6"/>
  <c r="C127" i="6"/>
  <c r="C123" i="6"/>
  <c r="C119" i="6"/>
  <c r="C115" i="6"/>
  <c r="C111" i="6"/>
  <c r="C107" i="6"/>
  <c r="C103" i="6"/>
  <c r="C99" i="6"/>
  <c r="C95" i="6"/>
  <c r="C91" i="6"/>
  <c r="C87" i="6"/>
  <c r="C83" i="6"/>
  <c r="C79" i="6"/>
  <c r="C75" i="6"/>
  <c r="C15" i="6"/>
  <c r="C360" i="6"/>
  <c r="C356" i="6"/>
  <c r="C352" i="6"/>
  <c r="C348" i="6"/>
  <c r="C344" i="6"/>
  <c r="C340" i="6"/>
  <c r="C336" i="6"/>
  <c r="C332" i="6"/>
  <c r="C328" i="6"/>
  <c r="C324" i="6"/>
  <c r="C320" i="6"/>
  <c r="C316" i="6"/>
  <c r="C312" i="6"/>
  <c r="C308" i="6"/>
  <c r="C304" i="6"/>
  <c r="C300" i="6"/>
  <c r="C296" i="6"/>
  <c r="C292" i="6"/>
  <c r="C288" i="6"/>
  <c r="C284" i="6"/>
  <c r="C280" i="6"/>
  <c r="C276" i="6"/>
  <c r="C272" i="6"/>
  <c r="C268" i="6"/>
  <c r="C264" i="6"/>
  <c r="C260" i="6"/>
  <c r="C256" i="6"/>
  <c r="C252" i="6"/>
  <c r="C248" i="6"/>
  <c r="C244" i="6"/>
  <c r="C240" i="6"/>
  <c r="C236" i="6"/>
  <c r="C232" i="6"/>
  <c r="C228" i="6"/>
  <c r="C224" i="6"/>
  <c r="C220" i="6"/>
  <c r="C216" i="6"/>
  <c r="C212" i="6"/>
  <c r="C208" i="6"/>
  <c r="C381" i="6"/>
  <c r="C377" i="6"/>
  <c r="C373" i="6"/>
  <c r="C369" i="6"/>
  <c r="C365" i="6"/>
  <c r="C202" i="6"/>
  <c r="C194" i="6"/>
  <c r="C190" i="6"/>
  <c r="C178" i="6"/>
  <c r="C174" i="6"/>
  <c r="C166" i="6"/>
  <c r="C158" i="6"/>
  <c r="C150" i="6"/>
  <c r="C138" i="6"/>
  <c r="C130" i="6"/>
  <c r="C122" i="6"/>
  <c r="C114" i="6"/>
  <c r="C106" i="6"/>
  <c r="C102" i="6"/>
  <c r="C94" i="6"/>
  <c r="C86" i="6"/>
  <c r="C50" i="6"/>
  <c r="C355" i="6"/>
  <c r="C347" i="6"/>
  <c r="C339" i="6"/>
  <c r="C331" i="6"/>
  <c r="C327" i="6"/>
  <c r="C319" i="6"/>
  <c r="C311" i="6"/>
  <c r="C299" i="6"/>
  <c r="C291" i="6"/>
  <c r="C283" i="6"/>
  <c r="C279" i="6"/>
  <c r="C271" i="6"/>
  <c r="C263" i="6"/>
  <c r="C255" i="6"/>
  <c r="C247" i="6"/>
  <c r="C239" i="6"/>
  <c r="C231" i="6"/>
  <c r="C223" i="6"/>
  <c r="C215" i="6"/>
  <c r="C368" i="6"/>
  <c r="C197" i="6"/>
  <c r="C117" i="6"/>
  <c r="C113" i="6"/>
  <c r="C109" i="6"/>
  <c r="C105" i="6"/>
  <c r="C101" i="6"/>
  <c r="C97" i="6"/>
  <c r="C93" i="6"/>
  <c r="C89" i="6"/>
  <c r="C85" i="6"/>
  <c r="C81" i="6"/>
  <c r="C77" i="6"/>
  <c r="C358" i="6"/>
  <c r="C354" i="6"/>
  <c r="C350" i="6"/>
  <c r="C346" i="6"/>
  <c r="C342" i="6"/>
  <c r="C338" i="6"/>
  <c r="C334" i="6"/>
  <c r="C330" i="6"/>
  <c r="C326" i="6"/>
  <c r="C322" i="6"/>
  <c r="C318" i="6"/>
  <c r="C314" i="6"/>
  <c r="C310" i="6"/>
  <c r="C306" i="6"/>
  <c r="C302" i="6"/>
  <c r="C298" i="6"/>
  <c r="C294" i="6"/>
  <c r="C290" i="6"/>
  <c r="C286" i="6"/>
  <c r="C282" i="6"/>
  <c r="C278" i="6"/>
  <c r="C274" i="6"/>
  <c r="C270" i="6"/>
  <c r="C266" i="6"/>
  <c r="C262" i="6"/>
  <c r="C258" i="6"/>
  <c r="C254" i="6"/>
  <c r="C250" i="6"/>
  <c r="C246" i="6"/>
  <c r="C242" i="6"/>
  <c r="C238" i="6"/>
  <c r="C234" i="6"/>
  <c r="C230" i="6"/>
  <c r="C226" i="6"/>
  <c r="C222" i="6"/>
  <c r="C218" i="6"/>
  <c r="C214" i="6"/>
  <c r="C210" i="6"/>
  <c r="C206" i="6"/>
  <c r="C379" i="6"/>
  <c r="C375" i="6"/>
  <c r="C371" i="6"/>
  <c r="C367" i="6"/>
  <c r="C363" i="6"/>
  <c r="C8" i="6"/>
  <c r="C73" i="6"/>
  <c r="Y73" i="6"/>
  <c r="Z73" i="6"/>
  <c r="AA73" i="6"/>
  <c r="B203" i="14"/>
  <c r="B208" i="15"/>
  <c r="B195" i="14"/>
  <c r="B200" i="15"/>
  <c r="B191" i="14"/>
  <c r="B196" i="15"/>
  <c r="B187" i="14"/>
  <c r="B192" i="15"/>
  <c r="B183" i="14"/>
  <c r="B188" i="15"/>
  <c r="B179" i="14"/>
  <c r="B184" i="15"/>
  <c r="B175" i="14"/>
  <c r="B180" i="15"/>
  <c r="B171" i="14"/>
  <c r="B176" i="15"/>
  <c r="B167" i="14"/>
  <c r="B171" i="15"/>
  <c r="B163" i="14"/>
  <c r="B167" i="15"/>
  <c r="B159" i="14"/>
  <c r="B163" i="15"/>
  <c r="B155" i="14"/>
  <c r="B159" i="15"/>
  <c r="B151" i="14"/>
  <c r="B155" i="15"/>
  <c r="B147" i="14"/>
  <c r="B151" i="15"/>
  <c r="B143" i="14"/>
  <c r="B146" i="15"/>
  <c r="B139" i="14"/>
  <c r="B142" i="15"/>
  <c r="B135" i="14"/>
  <c r="B137" i="15"/>
  <c r="B131" i="14"/>
  <c r="B133" i="15"/>
  <c r="B127" i="14"/>
  <c r="B128" i="15"/>
  <c r="B123" i="14"/>
  <c r="B124" i="15"/>
  <c r="B119" i="14"/>
  <c r="B120" i="15"/>
  <c r="B115" i="14"/>
  <c r="B116" i="15"/>
  <c r="B111" i="14"/>
  <c r="B112" i="15"/>
  <c r="B107" i="14"/>
  <c r="B108" i="15"/>
  <c r="B103" i="14"/>
  <c r="B104" i="15"/>
  <c r="B99" i="14"/>
  <c r="B100" i="15"/>
  <c r="B95" i="14"/>
  <c r="B95" i="15"/>
  <c r="B91" i="14"/>
  <c r="B91" i="15"/>
  <c r="B87" i="14"/>
  <c r="B87" i="15"/>
  <c r="B83" i="14"/>
  <c r="B83" i="15"/>
  <c r="B79" i="14"/>
  <c r="B80" i="15"/>
  <c r="B75" i="14"/>
  <c r="B76" i="15"/>
  <c r="B71" i="14"/>
  <c r="B72" i="15"/>
  <c r="B67" i="14"/>
  <c r="B68" i="15"/>
  <c r="B63" i="14"/>
  <c r="B64" i="15"/>
  <c r="B59" i="14"/>
  <c r="B60" i="15"/>
  <c r="B55" i="14"/>
  <c r="B56" i="15"/>
  <c r="B51" i="14"/>
  <c r="B52" i="15"/>
  <c r="B47" i="14"/>
  <c r="B47" i="15"/>
  <c r="B43" i="14"/>
  <c r="B43" i="15"/>
  <c r="B39" i="14"/>
  <c r="B39" i="15"/>
  <c r="B35" i="14"/>
  <c r="B35" i="15"/>
  <c r="B31" i="14"/>
  <c r="B31" i="15"/>
  <c r="B27" i="14"/>
  <c r="B27" i="15"/>
  <c r="B23" i="14"/>
  <c r="B23" i="15"/>
  <c r="B19" i="14"/>
  <c r="B19" i="15"/>
  <c r="B15" i="14"/>
  <c r="B15" i="15"/>
  <c r="B11" i="14"/>
  <c r="B11" i="15"/>
  <c r="B360" i="14"/>
  <c r="B367" i="15"/>
  <c r="B356" i="14"/>
  <c r="B361" i="15"/>
  <c r="B352" i="14"/>
  <c r="B357" i="15"/>
  <c r="B348" i="14"/>
  <c r="B353" i="15"/>
  <c r="B344" i="14"/>
  <c r="B349" i="15"/>
  <c r="B340" i="14"/>
  <c r="B345" i="15"/>
  <c r="B336" i="14"/>
  <c r="B341" i="15"/>
  <c r="B332" i="14"/>
  <c r="B337" i="15"/>
  <c r="B328" i="14"/>
  <c r="B333" i="15"/>
  <c r="B324" i="14"/>
  <c r="B329" i="15"/>
  <c r="B320" i="14"/>
  <c r="B325" i="15"/>
  <c r="B316" i="14"/>
  <c r="B321" i="15"/>
  <c r="B312" i="14"/>
  <c r="B317" i="15"/>
  <c r="B308" i="14"/>
  <c r="B313" i="15"/>
  <c r="B304" i="14"/>
  <c r="B309" i="15"/>
  <c r="B300" i="14"/>
  <c r="B305" i="15"/>
  <c r="B296" i="14"/>
  <c r="B301" i="15"/>
  <c r="B292" i="14"/>
  <c r="B297" i="15"/>
  <c r="B288" i="14"/>
  <c r="B293" i="15"/>
  <c r="B284" i="14"/>
  <c r="B289" i="15"/>
  <c r="B280" i="14"/>
  <c r="B285" i="15"/>
  <c r="B276" i="14"/>
  <c r="B282" i="15"/>
  <c r="B272" i="14"/>
  <c r="B278" i="15"/>
  <c r="B268" i="14"/>
  <c r="B274" i="15"/>
  <c r="B264" i="14"/>
  <c r="B270" i="15"/>
  <c r="B260" i="14"/>
  <c r="B266" i="15"/>
  <c r="B256" i="14"/>
  <c r="B262" i="15"/>
  <c r="B252" i="14"/>
  <c r="B258" i="15"/>
  <c r="B248" i="14"/>
  <c r="B254" i="15"/>
  <c r="B244" i="14"/>
  <c r="B250" i="15"/>
  <c r="B240" i="14"/>
  <c r="B246" i="15"/>
  <c r="B236" i="14"/>
  <c r="B242" i="15"/>
  <c r="B232" i="14"/>
  <c r="B238" i="15"/>
  <c r="B228" i="14"/>
  <c r="B234" i="15"/>
  <c r="B224" i="14"/>
  <c r="B229" i="15"/>
  <c r="B220" i="14"/>
  <c r="B225" i="15"/>
  <c r="B216" i="14"/>
  <c r="B221" i="15"/>
  <c r="B212" i="14"/>
  <c r="B217" i="15"/>
  <c r="B208" i="14"/>
  <c r="B213" i="15"/>
  <c r="B381" i="14"/>
  <c r="B141" i="15"/>
  <c r="B377" i="14"/>
  <c r="B384" i="15"/>
  <c r="B373" i="14"/>
  <c r="B380" i="15"/>
  <c r="B369" i="14"/>
  <c r="B376" i="15"/>
  <c r="B365" i="14"/>
  <c r="B372" i="15"/>
  <c r="B202" i="14"/>
  <c r="B207" i="15"/>
  <c r="B190" i="14"/>
  <c r="B195" i="15"/>
  <c r="B182" i="14"/>
  <c r="B187" i="15"/>
  <c r="B178" i="14"/>
  <c r="B183" i="15"/>
  <c r="B174" i="14"/>
  <c r="B179" i="15"/>
  <c r="B166" i="14"/>
  <c r="B170" i="15"/>
  <c r="B162" i="14"/>
  <c r="B166" i="15"/>
  <c r="B158" i="14"/>
  <c r="B162" i="15"/>
  <c r="B154" i="14"/>
  <c r="B158" i="15"/>
  <c r="B150" i="14"/>
  <c r="B154" i="15"/>
  <c r="B146" i="14"/>
  <c r="B150" i="15"/>
  <c r="B142" i="14"/>
  <c r="B145" i="15"/>
  <c r="B138" i="14"/>
  <c r="B140" i="15"/>
  <c r="B134" i="14"/>
  <c r="B136" i="15"/>
  <c r="B130" i="14"/>
  <c r="B132" i="15"/>
  <c r="B126" i="14"/>
  <c r="B127" i="15"/>
  <c r="B122" i="14"/>
  <c r="B123" i="15"/>
  <c r="B118" i="14"/>
  <c r="B119" i="15"/>
  <c r="B114" i="14"/>
  <c r="B115" i="15"/>
  <c r="B110" i="14"/>
  <c r="B111" i="15"/>
  <c r="B106" i="14"/>
  <c r="B107" i="15"/>
  <c r="B102" i="14"/>
  <c r="B102" i="15"/>
  <c r="B98" i="14"/>
  <c r="B98" i="15"/>
  <c r="B94" i="14"/>
  <c r="B94" i="15"/>
  <c r="B90" i="14"/>
  <c r="B90" i="15"/>
  <c r="B86" i="14"/>
  <c r="B86" i="15"/>
  <c r="B82" i="14"/>
  <c r="B103" i="15"/>
  <c r="B78" i="14"/>
  <c r="B79" i="15"/>
  <c r="B74" i="14"/>
  <c r="B75" i="15"/>
  <c r="B70" i="14"/>
  <c r="B71" i="15"/>
  <c r="B66" i="14"/>
  <c r="B67" i="15"/>
  <c r="B62" i="14"/>
  <c r="B63" i="15"/>
  <c r="B58" i="14"/>
  <c r="B59" i="15"/>
  <c r="B54" i="14"/>
  <c r="B55" i="15"/>
  <c r="B50" i="14"/>
  <c r="B51" i="15"/>
  <c r="H50" i="6"/>
  <c r="B46" i="14"/>
  <c r="B46" i="15"/>
  <c r="B42" i="14"/>
  <c r="B42" i="15"/>
  <c r="B38" i="14"/>
  <c r="B38" i="15"/>
  <c r="B34" i="14"/>
  <c r="B34" i="15"/>
  <c r="B30" i="14"/>
  <c r="B30" i="15"/>
  <c r="B26" i="14"/>
  <c r="B26" i="15"/>
  <c r="B22" i="14"/>
  <c r="B22" i="15"/>
  <c r="B18" i="14"/>
  <c r="B18" i="15"/>
  <c r="B14" i="14"/>
  <c r="B14" i="15"/>
  <c r="B10" i="14"/>
  <c r="B10" i="15"/>
  <c r="B359" i="14"/>
  <c r="B364" i="15"/>
  <c r="B355" i="14"/>
  <c r="B360" i="15"/>
  <c r="B351" i="14"/>
  <c r="B356" i="15"/>
  <c r="B347" i="14"/>
  <c r="B352" i="15"/>
  <c r="B343" i="14"/>
  <c r="B348" i="15"/>
  <c r="B339" i="14"/>
  <c r="B344" i="15"/>
  <c r="B335" i="14"/>
  <c r="B340" i="15"/>
  <c r="B331" i="14"/>
  <c r="B336" i="15"/>
  <c r="B327" i="14"/>
  <c r="B332" i="15"/>
  <c r="B323" i="14"/>
  <c r="B328" i="15"/>
  <c r="B319" i="14"/>
  <c r="B324" i="15"/>
  <c r="B315" i="14"/>
  <c r="B320" i="15"/>
  <c r="B311" i="14"/>
  <c r="B316" i="15"/>
  <c r="B307" i="14"/>
  <c r="B312" i="15"/>
  <c r="B303" i="14"/>
  <c r="B308" i="15"/>
  <c r="B299" i="14"/>
  <c r="B304" i="15"/>
  <c r="B295" i="14"/>
  <c r="B300" i="15"/>
  <c r="B291" i="14"/>
  <c r="B296" i="15"/>
  <c r="B287" i="14"/>
  <c r="B292" i="15"/>
  <c r="B283" i="14"/>
  <c r="B288" i="15"/>
  <c r="B279" i="14"/>
  <c r="B284" i="15"/>
  <c r="B275" i="14"/>
  <c r="B281" i="15"/>
  <c r="B271" i="14"/>
  <c r="B277" i="15"/>
  <c r="B267" i="14"/>
  <c r="B273" i="15"/>
  <c r="B263" i="14"/>
  <c r="B269" i="15"/>
  <c r="B259" i="14"/>
  <c r="B265" i="15"/>
  <c r="B255" i="14"/>
  <c r="B261" i="15"/>
  <c r="B251" i="14"/>
  <c r="B257" i="15"/>
  <c r="B247" i="14"/>
  <c r="B253" i="15"/>
  <c r="B243" i="14"/>
  <c r="B249" i="15"/>
  <c r="B239" i="14"/>
  <c r="B245" i="15"/>
  <c r="B235" i="14"/>
  <c r="B241" i="15"/>
  <c r="B231" i="14"/>
  <c r="B237" i="15"/>
  <c r="B227" i="14"/>
  <c r="B233" i="15"/>
  <c r="B223" i="14"/>
  <c r="B228" i="15"/>
  <c r="B219" i="14"/>
  <c r="B224" i="15"/>
  <c r="B215" i="14"/>
  <c r="B220" i="15"/>
  <c r="B211" i="14"/>
  <c r="B216" i="15"/>
  <c r="B207" i="14"/>
  <c r="B212" i="15"/>
  <c r="B380" i="14"/>
  <c r="B387" i="15"/>
  <c r="B376" i="14"/>
  <c r="B383" i="15"/>
  <c r="B372" i="14"/>
  <c r="B379" i="15"/>
  <c r="B368" i="14"/>
  <c r="B375" i="15"/>
  <c r="B364" i="14"/>
  <c r="B371" i="15"/>
  <c r="B199" i="14"/>
  <c r="B204" i="15"/>
  <c r="B198" i="14"/>
  <c r="B203" i="15"/>
  <c r="B201" i="14"/>
  <c r="B206" i="15"/>
  <c r="B185" i="14"/>
  <c r="B190" i="15"/>
  <c r="B169" i="14"/>
  <c r="B173" i="15"/>
  <c r="B161" i="14"/>
  <c r="B165" i="15"/>
  <c r="B153" i="14"/>
  <c r="B157" i="15"/>
  <c r="B149" i="14"/>
  <c r="B153" i="15"/>
  <c r="B145" i="14"/>
  <c r="B148" i="15"/>
  <c r="B141" i="14"/>
  <c r="B144" i="15"/>
  <c r="B137" i="14"/>
  <c r="B139" i="15"/>
  <c r="B133" i="14"/>
  <c r="B135" i="15"/>
  <c r="B129" i="14"/>
  <c r="B131" i="15"/>
  <c r="B125" i="14"/>
  <c r="B126" i="15"/>
  <c r="B121" i="14"/>
  <c r="B122" i="15"/>
  <c r="B117" i="14"/>
  <c r="B118" i="15"/>
  <c r="B113" i="14"/>
  <c r="B114" i="15"/>
  <c r="B109" i="14"/>
  <c r="B110" i="15"/>
  <c r="B105" i="14"/>
  <c r="B106" i="15"/>
  <c r="B101" i="14"/>
  <c r="B101" i="15"/>
  <c r="B97" i="14"/>
  <c r="B97" i="15"/>
  <c r="B93" i="14"/>
  <c r="B93" i="15"/>
  <c r="B89" i="14"/>
  <c r="B89" i="15"/>
  <c r="B85" i="14"/>
  <c r="B85" i="15"/>
  <c r="B81" i="14"/>
  <c r="B82" i="15"/>
  <c r="B77" i="14"/>
  <c r="B78" i="15"/>
  <c r="B73" i="14"/>
  <c r="B74" i="15"/>
  <c r="B69" i="14"/>
  <c r="B70" i="15"/>
  <c r="B65" i="14"/>
  <c r="B66" i="15"/>
  <c r="B61" i="14"/>
  <c r="B62" i="15"/>
  <c r="B57" i="14"/>
  <c r="B58" i="15"/>
  <c r="B53" i="14"/>
  <c r="B54" i="15"/>
  <c r="B49" i="14"/>
  <c r="B49" i="15"/>
  <c r="B45" i="14"/>
  <c r="B45" i="15"/>
  <c r="B41" i="14"/>
  <c r="B41" i="15"/>
  <c r="B37" i="14"/>
  <c r="B37" i="15"/>
  <c r="B33" i="14"/>
  <c r="B33" i="15"/>
  <c r="B29" i="14"/>
  <c r="B29" i="15"/>
  <c r="B25" i="14"/>
  <c r="B25" i="15"/>
  <c r="B21" i="14"/>
  <c r="B21" i="15"/>
  <c r="B17" i="14"/>
  <c r="B17" i="15"/>
  <c r="B13" i="14"/>
  <c r="B13" i="15"/>
  <c r="B9" i="14"/>
  <c r="B9" i="15"/>
  <c r="B358" i="14"/>
  <c r="B363" i="15"/>
  <c r="B354" i="14"/>
  <c r="B359" i="15"/>
  <c r="B350" i="14"/>
  <c r="B355" i="15"/>
  <c r="B346" i="14"/>
  <c r="B351" i="15"/>
  <c r="B342" i="14"/>
  <c r="B347" i="15"/>
  <c r="B338" i="14"/>
  <c r="B343" i="15"/>
  <c r="B334" i="14"/>
  <c r="B339" i="15"/>
  <c r="B330" i="14"/>
  <c r="B335" i="15"/>
  <c r="B326" i="14"/>
  <c r="B331" i="15"/>
  <c r="B322" i="14"/>
  <c r="B327" i="15"/>
  <c r="B318" i="14"/>
  <c r="B323" i="15"/>
  <c r="B314" i="14"/>
  <c r="B319" i="15"/>
  <c r="B310" i="14"/>
  <c r="B315" i="15"/>
  <c r="B306" i="14"/>
  <c r="B311" i="15"/>
  <c r="B302" i="14"/>
  <c r="B307" i="15"/>
  <c r="B298" i="14"/>
  <c r="B303" i="15"/>
  <c r="B294" i="14"/>
  <c r="B299" i="15"/>
  <c r="B290" i="14"/>
  <c r="B295" i="15"/>
  <c r="B286" i="14"/>
  <c r="B291" i="15"/>
  <c r="B282" i="14"/>
  <c r="B287" i="15"/>
  <c r="B278" i="14"/>
  <c r="B283" i="15"/>
  <c r="B274" i="14"/>
  <c r="B280" i="15"/>
  <c r="B270" i="14"/>
  <c r="B276" i="15"/>
  <c r="B266" i="14"/>
  <c r="B272" i="15"/>
  <c r="B262" i="14"/>
  <c r="B268" i="15"/>
  <c r="B258" i="14"/>
  <c r="B264" i="15"/>
  <c r="B254" i="14"/>
  <c r="B260" i="15"/>
  <c r="B250" i="14"/>
  <c r="B256" i="15"/>
  <c r="B246" i="14"/>
  <c r="B252" i="15"/>
  <c r="B242" i="14"/>
  <c r="B248" i="15"/>
  <c r="B238" i="14"/>
  <c r="B244" i="15"/>
  <c r="B234" i="14"/>
  <c r="B240" i="15"/>
  <c r="B230" i="14"/>
  <c r="B236" i="15"/>
  <c r="B226" i="14"/>
  <c r="B232" i="15"/>
  <c r="B222" i="14"/>
  <c r="B227" i="15"/>
  <c r="B218" i="14"/>
  <c r="B223" i="15"/>
  <c r="B214" i="14"/>
  <c r="B219" i="15"/>
  <c r="B210" i="14"/>
  <c r="B215" i="15"/>
  <c r="B206" i="14"/>
  <c r="B211" i="15"/>
  <c r="B379" i="14"/>
  <c r="B386" i="15"/>
  <c r="B375" i="14"/>
  <c r="B382" i="15"/>
  <c r="B371" i="14"/>
  <c r="B378" i="15"/>
  <c r="B367" i="14"/>
  <c r="B374" i="15"/>
  <c r="B363" i="14"/>
  <c r="B370" i="15"/>
  <c r="B8" i="14"/>
  <c r="B8" i="15"/>
  <c r="B194" i="14"/>
  <c r="B199" i="15"/>
  <c r="B186" i="14"/>
  <c r="B191" i="15"/>
  <c r="B205" i="14"/>
  <c r="B210" i="15"/>
  <c r="B197" i="14"/>
  <c r="B202" i="15"/>
  <c r="B193" i="14"/>
  <c r="B198" i="15"/>
  <c r="B189" i="14"/>
  <c r="B194" i="15"/>
  <c r="B181" i="14"/>
  <c r="B186" i="15"/>
  <c r="B177" i="14"/>
  <c r="B182" i="15"/>
  <c r="B173" i="14"/>
  <c r="B178" i="15"/>
  <c r="B165" i="14"/>
  <c r="B169" i="15"/>
  <c r="B157" i="14"/>
  <c r="B161" i="15"/>
  <c r="B204" i="14"/>
  <c r="B209" i="15"/>
  <c r="B200" i="14"/>
  <c r="B205" i="15"/>
  <c r="B196" i="14"/>
  <c r="B201" i="15"/>
  <c r="B192" i="14"/>
  <c r="B197" i="15"/>
  <c r="B188" i="14"/>
  <c r="B193" i="15"/>
  <c r="B184" i="14"/>
  <c r="B189" i="15"/>
  <c r="B180" i="14"/>
  <c r="B185" i="15"/>
  <c r="B176" i="14"/>
  <c r="B181" i="15"/>
  <c r="B172" i="14"/>
  <c r="B177" i="15"/>
  <c r="B168" i="14"/>
  <c r="B172" i="15"/>
  <c r="B164" i="14"/>
  <c r="B168" i="15"/>
  <c r="B160" i="14"/>
  <c r="B164" i="15"/>
  <c r="B156" i="14"/>
  <c r="B160" i="15"/>
  <c r="B152" i="14"/>
  <c r="B156" i="15"/>
  <c r="B148" i="14"/>
  <c r="B152" i="15"/>
  <c r="B144" i="14"/>
  <c r="B147" i="15"/>
  <c r="B140" i="14"/>
  <c r="B143" i="15"/>
  <c r="B136" i="14"/>
  <c r="B138" i="15"/>
  <c r="B132" i="14"/>
  <c r="B134" i="15"/>
  <c r="B128" i="14"/>
  <c r="B129" i="15"/>
  <c r="B124" i="14"/>
  <c r="B125" i="15"/>
  <c r="B120" i="14"/>
  <c r="B121" i="15"/>
  <c r="B116" i="14"/>
  <c r="B117" i="15"/>
  <c r="B112" i="14"/>
  <c r="B113" i="15"/>
  <c r="B108" i="14"/>
  <c r="B109" i="15"/>
  <c r="B104" i="14"/>
  <c r="B105" i="15"/>
  <c r="B100" i="14"/>
  <c r="B99" i="15"/>
  <c r="B96" i="14"/>
  <c r="B96" i="15"/>
  <c r="B92" i="14"/>
  <c r="B92" i="15"/>
  <c r="B88" i="14"/>
  <c r="B88" i="15"/>
  <c r="B84" i="14"/>
  <c r="B84" i="15"/>
  <c r="B80" i="14"/>
  <c r="B81" i="15"/>
  <c r="B76" i="14"/>
  <c r="B77" i="15"/>
  <c r="B72" i="14"/>
  <c r="B73" i="15"/>
  <c r="B68" i="14"/>
  <c r="B69" i="15"/>
  <c r="B64" i="14"/>
  <c r="B65" i="15"/>
  <c r="B60" i="14"/>
  <c r="B61" i="15"/>
  <c r="B56" i="14"/>
  <c r="B57" i="15"/>
  <c r="B52" i="14"/>
  <c r="B53" i="15"/>
  <c r="B48" i="14"/>
  <c r="B48" i="15"/>
  <c r="B44" i="14"/>
  <c r="B44" i="15"/>
  <c r="B40" i="14"/>
  <c r="B40" i="15"/>
  <c r="B36" i="14"/>
  <c r="B36" i="15"/>
  <c r="B32" i="14"/>
  <c r="B32" i="15"/>
  <c r="B28" i="14"/>
  <c r="B28" i="15"/>
  <c r="B24" i="14"/>
  <c r="B24" i="15"/>
  <c r="B20" i="14"/>
  <c r="B20" i="15"/>
  <c r="B16" i="14"/>
  <c r="B16" i="15"/>
  <c r="B12" i="14"/>
  <c r="B12" i="15"/>
  <c r="B361" i="14"/>
  <c r="B368" i="15"/>
  <c r="B357" i="14"/>
  <c r="B362" i="15"/>
  <c r="B353" i="14"/>
  <c r="B358" i="15"/>
  <c r="B349" i="14"/>
  <c r="B354" i="15"/>
  <c r="B345" i="14"/>
  <c r="B350" i="15"/>
  <c r="B341" i="14"/>
  <c r="B346" i="15"/>
  <c r="B337" i="14"/>
  <c r="B342" i="15"/>
  <c r="B333" i="14"/>
  <c r="B338" i="15"/>
  <c r="B329" i="14"/>
  <c r="B334" i="15"/>
  <c r="B325" i="14"/>
  <c r="B330" i="15"/>
  <c r="B321" i="14"/>
  <c r="B326" i="15"/>
  <c r="B317" i="14"/>
  <c r="B322" i="15"/>
  <c r="B313" i="14"/>
  <c r="B318" i="15"/>
  <c r="B309" i="14"/>
  <c r="B314" i="15"/>
  <c r="B305" i="14"/>
  <c r="B310" i="15"/>
  <c r="B301" i="14"/>
  <c r="B306" i="15"/>
  <c r="B297" i="14"/>
  <c r="B302" i="15"/>
  <c r="B293" i="14"/>
  <c r="B298" i="15"/>
  <c r="B289" i="14"/>
  <c r="B294" i="15"/>
  <c r="B285" i="14"/>
  <c r="B290" i="15"/>
  <c r="B281" i="14"/>
  <c r="B286" i="15"/>
  <c r="B277" i="14"/>
  <c r="B130" i="15"/>
  <c r="B273" i="14"/>
  <c r="B279" i="15"/>
  <c r="B269" i="14"/>
  <c r="B275" i="15"/>
  <c r="B265" i="14"/>
  <c r="B271" i="15"/>
  <c r="B261" i="14"/>
  <c r="B267" i="15"/>
  <c r="B257" i="14"/>
  <c r="B263" i="15"/>
  <c r="B253" i="14"/>
  <c r="B259" i="15"/>
  <c r="B249" i="14"/>
  <c r="B255" i="15"/>
  <c r="B245" i="14"/>
  <c r="B251" i="15"/>
  <c r="B241" i="14"/>
  <c r="B247" i="15"/>
  <c r="B237" i="14"/>
  <c r="B243" i="15"/>
  <c r="B233" i="14"/>
  <c r="B239" i="15"/>
  <c r="B229" i="14"/>
  <c r="B235" i="15"/>
  <c r="B225" i="14"/>
  <c r="B230" i="15"/>
  <c r="B221" i="14"/>
  <c r="B226" i="15"/>
  <c r="B217" i="14"/>
  <c r="B222" i="15"/>
  <c r="B213" i="14"/>
  <c r="B218" i="15"/>
  <c r="B209" i="14"/>
  <c r="B214" i="15"/>
  <c r="B382" i="14"/>
  <c r="B366" i="15"/>
  <c r="B378" i="14"/>
  <c r="B385" i="15"/>
  <c r="B374" i="14"/>
  <c r="B381" i="15"/>
  <c r="B370" i="14"/>
  <c r="B377" i="15"/>
  <c r="B366" i="14"/>
  <c r="B373" i="15"/>
  <c r="B362" i="14"/>
  <c r="B369" i="15"/>
  <c r="AA203" i="6"/>
  <c r="Z203" i="6"/>
  <c r="Y203" i="6"/>
  <c r="AA199" i="6"/>
  <c r="Z199" i="6"/>
  <c r="Y199" i="6"/>
  <c r="AA195" i="6"/>
  <c r="Z195" i="6"/>
  <c r="Y195" i="6"/>
  <c r="AA191" i="6"/>
  <c r="Z191" i="6"/>
  <c r="Y191" i="6"/>
  <c r="AA187" i="6"/>
  <c r="Z187" i="6"/>
  <c r="Y187" i="6"/>
  <c r="AA183" i="6"/>
  <c r="Z183" i="6"/>
  <c r="Y183" i="6"/>
  <c r="AA179" i="6"/>
  <c r="Z179" i="6"/>
  <c r="Y179" i="6"/>
  <c r="AA175" i="6"/>
  <c r="Z175" i="6"/>
  <c r="Y175" i="6"/>
  <c r="AA171" i="6"/>
  <c r="Z171" i="6"/>
  <c r="Y171" i="6"/>
  <c r="AA167" i="6"/>
  <c r="Z167" i="6"/>
  <c r="Y167" i="6"/>
  <c r="AA163" i="6"/>
  <c r="Z163" i="6"/>
  <c r="Y163" i="6"/>
  <c r="AA159" i="6"/>
  <c r="Z159" i="6"/>
  <c r="Y159" i="6"/>
  <c r="AA155" i="6"/>
  <c r="Z155" i="6"/>
  <c r="Y155" i="6"/>
  <c r="AA151" i="6"/>
  <c r="Z151" i="6"/>
  <c r="Y151" i="6"/>
  <c r="AA147" i="6"/>
  <c r="Z147" i="6"/>
  <c r="Y147" i="6"/>
  <c r="AA143" i="6"/>
  <c r="Z143" i="6"/>
  <c r="Y143" i="6"/>
  <c r="AA139" i="6"/>
  <c r="Z139" i="6"/>
  <c r="Y139" i="6"/>
  <c r="AA135" i="6"/>
  <c r="Z135" i="6"/>
  <c r="Y135" i="6"/>
  <c r="AA131" i="6"/>
  <c r="Z131" i="6"/>
  <c r="Y131" i="6"/>
  <c r="AA127" i="6"/>
  <c r="Z127" i="6"/>
  <c r="Y127" i="6"/>
  <c r="AA123" i="6"/>
  <c r="Z123" i="6"/>
  <c r="Y123" i="6"/>
  <c r="AA119" i="6"/>
  <c r="Z119" i="6"/>
  <c r="Y119" i="6"/>
  <c r="AA115" i="6"/>
  <c r="Z115" i="6"/>
  <c r="Y115" i="6"/>
  <c r="AA111" i="6"/>
  <c r="Z111" i="6"/>
  <c r="Y111" i="6"/>
  <c r="AA107" i="6"/>
  <c r="Z107" i="6"/>
  <c r="Y107" i="6"/>
  <c r="AA103" i="6"/>
  <c r="Z103" i="6"/>
  <c r="Y103" i="6"/>
  <c r="AA99" i="6"/>
  <c r="Z99" i="6"/>
  <c r="Y99" i="6"/>
  <c r="AA95" i="6"/>
  <c r="Z95" i="6"/>
  <c r="Y95" i="6"/>
  <c r="AA91" i="6"/>
  <c r="Z91" i="6"/>
  <c r="Y91" i="6"/>
  <c r="AA87" i="6"/>
  <c r="Z87" i="6"/>
  <c r="Y87" i="6"/>
  <c r="AA83" i="6"/>
  <c r="Z83" i="6"/>
  <c r="Y83" i="6"/>
  <c r="AA79" i="6"/>
  <c r="Z79" i="6"/>
  <c r="Y79" i="6"/>
  <c r="AA75" i="6"/>
  <c r="Z75" i="6"/>
  <c r="Y75" i="6"/>
  <c r="AA71" i="6"/>
  <c r="Z71" i="6"/>
  <c r="Y71" i="6"/>
  <c r="AA67" i="6"/>
  <c r="Z67" i="6"/>
  <c r="Y67" i="6"/>
  <c r="AA63" i="6"/>
  <c r="Z63" i="6"/>
  <c r="Y63" i="6"/>
  <c r="AA59" i="6"/>
  <c r="Z59" i="6"/>
  <c r="Y59" i="6"/>
  <c r="AA55" i="6"/>
  <c r="Z55" i="6"/>
  <c r="Y55" i="6"/>
  <c r="AA51" i="6"/>
  <c r="Z51" i="6"/>
  <c r="Y51" i="6"/>
  <c r="AA47" i="6"/>
  <c r="Z47" i="6"/>
  <c r="Y47" i="6"/>
  <c r="AA43" i="6"/>
  <c r="Z43" i="6"/>
  <c r="Y43" i="6"/>
  <c r="AA39" i="6"/>
  <c r="Z39" i="6"/>
  <c r="Y39" i="6"/>
  <c r="AA35" i="6"/>
  <c r="Z35" i="6"/>
  <c r="Y35" i="6"/>
  <c r="AA31" i="6"/>
  <c r="Z31" i="6"/>
  <c r="Y31" i="6"/>
  <c r="AA27" i="6"/>
  <c r="Z27" i="6"/>
  <c r="Y27" i="6"/>
  <c r="AA23" i="6"/>
  <c r="Z23" i="6"/>
  <c r="Y23" i="6"/>
  <c r="AA19" i="6"/>
  <c r="Z19" i="6"/>
  <c r="Y19" i="6"/>
  <c r="AA15" i="6"/>
  <c r="Z15" i="6"/>
  <c r="Y15" i="6"/>
  <c r="AA11" i="6"/>
  <c r="Z11" i="6"/>
  <c r="Y11" i="6"/>
  <c r="H360" i="6"/>
  <c r="AA360" i="6"/>
  <c r="Z360" i="6"/>
  <c r="Y360" i="6"/>
  <c r="AA356" i="6"/>
  <c r="Z356" i="6"/>
  <c r="Y356" i="6"/>
  <c r="H352" i="6"/>
  <c r="AA352" i="6"/>
  <c r="Z352" i="6"/>
  <c r="Y352" i="6"/>
  <c r="AA348" i="6"/>
  <c r="Z348" i="6"/>
  <c r="Y348" i="6"/>
  <c r="H344" i="6"/>
  <c r="AA344" i="6"/>
  <c r="Z344" i="6"/>
  <c r="Y344" i="6"/>
  <c r="AA340" i="6"/>
  <c r="Z340" i="6"/>
  <c r="Y340" i="6"/>
  <c r="H336" i="6"/>
  <c r="AA336" i="6"/>
  <c r="Z336" i="6"/>
  <c r="Y336" i="6"/>
  <c r="AA332" i="6"/>
  <c r="Z332" i="6"/>
  <c r="Y332" i="6"/>
  <c r="AA328" i="6"/>
  <c r="Z328" i="6"/>
  <c r="Y328" i="6"/>
  <c r="AA324" i="6"/>
  <c r="Z324" i="6"/>
  <c r="Y324" i="6"/>
  <c r="H320" i="6"/>
  <c r="AA320" i="6"/>
  <c r="Z320" i="6"/>
  <c r="Y320" i="6"/>
  <c r="AA316" i="6"/>
  <c r="Z316" i="6"/>
  <c r="Y316" i="6"/>
  <c r="H312" i="6"/>
  <c r="AA312" i="6"/>
  <c r="Z312" i="6"/>
  <c r="Y312" i="6"/>
  <c r="AA308" i="6"/>
  <c r="Z308" i="6"/>
  <c r="Y308" i="6"/>
  <c r="H304" i="6"/>
  <c r="AA304" i="6"/>
  <c r="Z304" i="6"/>
  <c r="Y304" i="6"/>
  <c r="AA300" i="6"/>
  <c r="Z300" i="6"/>
  <c r="Y300" i="6"/>
  <c r="AA296" i="6"/>
  <c r="Z296" i="6"/>
  <c r="Y296" i="6"/>
  <c r="AA292" i="6"/>
  <c r="Z292" i="6"/>
  <c r="Y292" i="6"/>
  <c r="H288" i="6"/>
  <c r="AA288" i="6"/>
  <c r="Z288" i="6"/>
  <c r="Y288" i="6"/>
  <c r="AA284" i="6"/>
  <c r="Z284" i="6"/>
  <c r="Y284" i="6"/>
  <c r="H280" i="6"/>
  <c r="AA280" i="6"/>
  <c r="Z280" i="6"/>
  <c r="Y280" i="6"/>
  <c r="AA276" i="6"/>
  <c r="Z276" i="6"/>
  <c r="Y276" i="6"/>
  <c r="H272" i="6"/>
  <c r="AA272" i="6"/>
  <c r="Z272" i="6"/>
  <c r="Y272" i="6"/>
  <c r="AA268" i="6"/>
  <c r="Z268" i="6"/>
  <c r="Y268" i="6"/>
  <c r="H264" i="6"/>
  <c r="AA264" i="6"/>
  <c r="Z264" i="6"/>
  <c r="Y264" i="6"/>
  <c r="AA260" i="6"/>
  <c r="Z260" i="6"/>
  <c r="Y260" i="6"/>
  <c r="H256" i="6"/>
  <c r="AA256" i="6"/>
  <c r="Z256" i="6"/>
  <c r="Y256" i="6"/>
  <c r="AA252" i="6"/>
  <c r="Z252" i="6"/>
  <c r="Y252" i="6"/>
  <c r="H248" i="6"/>
  <c r="AA248" i="6"/>
  <c r="Z248" i="6"/>
  <c r="Y248" i="6"/>
  <c r="AA244" i="6"/>
  <c r="Z244" i="6"/>
  <c r="Y244" i="6"/>
  <c r="H240" i="6"/>
  <c r="AA240" i="6"/>
  <c r="Z240" i="6"/>
  <c r="Y240" i="6"/>
  <c r="AA236" i="6"/>
  <c r="Z236" i="6"/>
  <c r="Y236" i="6"/>
  <c r="H232" i="6"/>
  <c r="AA232" i="6"/>
  <c r="Z232" i="6"/>
  <c r="Y232" i="6"/>
  <c r="AA228" i="6"/>
  <c r="Z228" i="6"/>
  <c r="Y228" i="6"/>
  <c r="H224" i="6"/>
  <c r="AA224" i="6"/>
  <c r="Z224" i="6"/>
  <c r="Y224" i="6"/>
  <c r="AA220" i="6"/>
  <c r="Z220" i="6"/>
  <c r="Y220" i="6"/>
  <c r="H216" i="6"/>
  <c r="AA216" i="6"/>
  <c r="Z216" i="6"/>
  <c r="Y216" i="6"/>
  <c r="AA212" i="6"/>
  <c r="Z212" i="6"/>
  <c r="Y212" i="6"/>
  <c r="H208" i="6"/>
  <c r="AA208" i="6"/>
  <c r="Z208" i="6"/>
  <c r="Y208" i="6"/>
  <c r="AA381" i="6"/>
  <c r="Z381" i="6"/>
  <c r="Y381" i="6"/>
  <c r="AA377" i="6"/>
  <c r="Z377" i="6"/>
  <c r="Y377" i="6"/>
  <c r="AA373" i="6"/>
  <c r="Z373" i="6"/>
  <c r="Y373" i="6"/>
  <c r="AA369" i="6"/>
  <c r="Z369" i="6"/>
  <c r="Y369" i="6"/>
  <c r="AA365" i="6"/>
  <c r="Z365" i="6"/>
  <c r="Y365" i="6"/>
  <c r="H328" i="6"/>
  <c r="AA202" i="6"/>
  <c r="Z202" i="6"/>
  <c r="Y202" i="6"/>
  <c r="AA194" i="6"/>
  <c r="Z194" i="6"/>
  <c r="Y194" i="6"/>
  <c r="AA190" i="6"/>
  <c r="Z190" i="6"/>
  <c r="Y190" i="6"/>
  <c r="AA186" i="6"/>
  <c r="Z186" i="6"/>
  <c r="Y186" i="6"/>
  <c r="AA182" i="6"/>
  <c r="Z182" i="6"/>
  <c r="Y182" i="6"/>
  <c r="AA178" i="6"/>
  <c r="Z178" i="6"/>
  <c r="Y178" i="6"/>
  <c r="AA174" i="6"/>
  <c r="Z174" i="6"/>
  <c r="Y174" i="6"/>
  <c r="AA170" i="6"/>
  <c r="Z170" i="6"/>
  <c r="Y170" i="6"/>
  <c r="AA166" i="6"/>
  <c r="Z166" i="6"/>
  <c r="Y166" i="6"/>
  <c r="AA162" i="6"/>
  <c r="Z162" i="6"/>
  <c r="Y162" i="6"/>
  <c r="AA158" i="6"/>
  <c r="Z158" i="6"/>
  <c r="Y158" i="6"/>
  <c r="AA154" i="6"/>
  <c r="Z154" i="6"/>
  <c r="Y154" i="6"/>
  <c r="AA150" i="6"/>
  <c r="Z150" i="6"/>
  <c r="Y150" i="6"/>
  <c r="AA146" i="6"/>
  <c r="Z146" i="6"/>
  <c r="Y146" i="6"/>
  <c r="AA142" i="6"/>
  <c r="Z142" i="6"/>
  <c r="Y142" i="6"/>
  <c r="AA138" i="6"/>
  <c r="Z138" i="6"/>
  <c r="Y138" i="6"/>
  <c r="AA134" i="6"/>
  <c r="Z134" i="6"/>
  <c r="Y134" i="6"/>
  <c r="AA130" i="6"/>
  <c r="Z130" i="6"/>
  <c r="Y130" i="6"/>
  <c r="AA126" i="6"/>
  <c r="Z126" i="6"/>
  <c r="Y126" i="6"/>
  <c r="AA122" i="6"/>
  <c r="Z122" i="6"/>
  <c r="Y122" i="6"/>
  <c r="AA118" i="6"/>
  <c r="Z118" i="6"/>
  <c r="Y118" i="6"/>
  <c r="AA114" i="6"/>
  <c r="Z114" i="6"/>
  <c r="Y114" i="6"/>
  <c r="AA110" i="6"/>
  <c r="Z110" i="6"/>
  <c r="Y110" i="6"/>
  <c r="AA106" i="6"/>
  <c r="Z106" i="6"/>
  <c r="Y106" i="6"/>
  <c r="AA102" i="6"/>
  <c r="Z102" i="6"/>
  <c r="Y102" i="6"/>
  <c r="AA98" i="6"/>
  <c r="Z98" i="6"/>
  <c r="Y98" i="6"/>
  <c r="AA94" i="6"/>
  <c r="Z94" i="6"/>
  <c r="Y94" i="6"/>
  <c r="AA90" i="6"/>
  <c r="Z90" i="6"/>
  <c r="Y90" i="6"/>
  <c r="AA86" i="6"/>
  <c r="Z86" i="6"/>
  <c r="Y86" i="6"/>
  <c r="AA82" i="6"/>
  <c r="Z82" i="6"/>
  <c r="Y82" i="6"/>
  <c r="AA78" i="6"/>
  <c r="Z78" i="6"/>
  <c r="Y78" i="6"/>
  <c r="AA74" i="6"/>
  <c r="Z74" i="6"/>
  <c r="Y74" i="6"/>
  <c r="AA70" i="6"/>
  <c r="Z70" i="6"/>
  <c r="Y70" i="6"/>
  <c r="AA66" i="6"/>
  <c r="Z66" i="6"/>
  <c r="Y66" i="6"/>
  <c r="AA62" i="6"/>
  <c r="Z62" i="6"/>
  <c r="Y62" i="6"/>
  <c r="AA58" i="6"/>
  <c r="Z58" i="6"/>
  <c r="Y58" i="6"/>
  <c r="AA54" i="6"/>
  <c r="Z54" i="6"/>
  <c r="Y54" i="6"/>
  <c r="AA50" i="6"/>
  <c r="Z50" i="6"/>
  <c r="Y50" i="6"/>
  <c r="AA46" i="6"/>
  <c r="Z46" i="6"/>
  <c r="Y46" i="6"/>
  <c r="AA42" i="6"/>
  <c r="Z42" i="6"/>
  <c r="Y42" i="6"/>
  <c r="AA38" i="6"/>
  <c r="Z38" i="6"/>
  <c r="Y38" i="6"/>
  <c r="AA34" i="6"/>
  <c r="Z34" i="6"/>
  <c r="Y34" i="6"/>
  <c r="AA30" i="6"/>
  <c r="Z30" i="6"/>
  <c r="Y30" i="6"/>
  <c r="AA26" i="6"/>
  <c r="Z26" i="6"/>
  <c r="Y26" i="6"/>
  <c r="AA22" i="6"/>
  <c r="Z22" i="6"/>
  <c r="Y22" i="6"/>
  <c r="AA18" i="6"/>
  <c r="Z18" i="6"/>
  <c r="Y18" i="6"/>
  <c r="AA14" i="6"/>
  <c r="Z14" i="6"/>
  <c r="Y14" i="6"/>
  <c r="AA10" i="6"/>
  <c r="Z10" i="6"/>
  <c r="Y10" i="6"/>
  <c r="AA359" i="6"/>
  <c r="Z359" i="6"/>
  <c r="Y359" i="6"/>
  <c r="AA355" i="6"/>
  <c r="Z355" i="6"/>
  <c r="Y355" i="6"/>
  <c r="AA351" i="6"/>
  <c r="Z351" i="6"/>
  <c r="Y351" i="6"/>
  <c r="AA347" i="6"/>
  <c r="Z347" i="6"/>
  <c r="Y347" i="6"/>
  <c r="AA343" i="6"/>
  <c r="Z343" i="6"/>
  <c r="Y343" i="6"/>
  <c r="AA339" i="6"/>
  <c r="Z339" i="6"/>
  <c r="Y339" i="6"/>
  <c r="AA335" i="6"/>
  <c r="Z335" i="6"/>
  <c r="Y335" i="6"/>
  <c r="AA331" i="6"/>
  <c r="Z331" i="6"/>
  <c r="Y331" i="6"/>
  <c r="AA327" i="6"/>
  <c r="Z327" i="6"/>
  <c r="Y327" i="6"/>
  <c r="AA323" i="6"/>
  <c r="Z323" i="6"/>
  <c r="Y323" i="6"/>
  <c r="AA319" i="6"/>
  <c r="Z319" i="6"/>
  <c r="Y319" i="6"/>
  <c r="AA315" i="6"/>
  <c r="Z315" i="6"/>
  <c r="Y315" i="6"/>
  <c r="AA311" i="6"/>
  <c r="Z311" i="6"/>
  <c r="Y311" i="6"/>
  <c r="AA307" i="6"/>
  <c r="Z307" i="6"/>
  <c r="Y307" i="6"/>
  <c r="AA303" i="6"/>
  <c r="Z303" i="6"/>
  <c r="Y303" i="6"/>
  <c r="AA299" i="6"/>
  <c r="Z299" i="6"/>
  <c r="Y299" i="6"/>
  <c r="AA295" i="6"/>
  <c r="Z295" i="6"/>
  <c r="Y295" i="6"/>
  <c r="AA291" i="6"/>
  <c r="Z291" i="6"/>
  <c r="Y291" i="6"/>
  <c r="AA287" i="6"/>
  <c r="Z287" i="6"/>
  <c r="Y287" i="6"/>
  <c r="AA283" i="6"/>
  <c r="Z283" i="6"/>
  <c r="Y283" i="6"/>
  <c r="AA279" i="6"/>
  <c r="Z279" i="6"/>
  <c r="Y279" i="6"/>
  <c r="AA275" i="6"/>
  <c r="Z275" i="6"/>
  <c r="Y275" i="6"/>
  <c r="AA271" i="6"/>
  <c r="Z271" i="6"/>
  <c r="Y271" i="6"/>
  <c r="AA267" i="6"/>
  <c r="Z267" i="6"/>
  <c r="Y267" i="6"/>
  <c r="AA263" i="6"/>
  <c r="Z263" i="6"/>
  <c r="Y263" i="6"/>
  <c r="AA259" i="6"/>
  <c r="Z259" i="6"/>
  <c r="Y259" i="6"/>
  <c r="AA255" i="6"/>
  <c r="Z255" i="6"/>
  <c r="Y255" i="6"/>
  <c r="AA251" i="6"/>
  <c r="Z251" i="6"/>
  <c r="Y251" i="6"/>
  <c r="AA247" i="6"/>
  <c r="Z247" i="6"/>
  <c r="Y247" i="6"/>
  <c r="AA243" i="6"/>
  <c r="Z243" i="6"/>
  <c r="Y243" i="6"/>
  <c r="AA239" i="6"/>
  <c r="Z239" i="6"/>
  <c r="Y239" i="6"/>
  <c r="AA235" i="6"/>
  <c r="Z235" i="6"/>
  <c r="Y235" i="6"/>
  <c r="AA231" i="6"/>
  <c r="Z231" i="6"/>
  <c r="Y231" i="6"/>
  <c r="AA227" i="6"/>
  <c r="Z227" i="6"/>
  <c r="Y227" i="6"/>
  <c r="AA223" i="6"/>
  <c r="Z223" i="6"/>
  <c r="Y223" i="6"/>
  <c r="AA219" i="6"/>
  <c r="Z219" i="6"/>
  <c r="Y219" i="6"/>
  <c r="AA215" i="6"/>
  <c r="Z215" i="6"/>
  <c r="Y215" i="6"/>
  <c r="AA211" i="6"/>
  <c r="Z211" i="6"/>
  <c r="Y211" i="6"/>
  <c r="AA207" i="6"/>
  <c r="Z207" i="6"/>
  <c r="Y207" i="6"/>
  <c r="AA380" i="6"/>
  <c r="Z380" i="6"/>
  <c r="Y380" i="6"/>
  <c r="AA376" i="6"/>
  <c r="Z376" i="6"/>
  <c r="Y376" i="6"/>
  <c r="AA372" i="6"/>
  <c r="Z372" i="6"/>
  <c r="Y372" i="6"/>
  <c r="AA368" i="6"/>
  <c r="Z368" i="6"/>
  <c r="Y368" i="6"/>
  <c r="AA364" i="6"/>
  <c r="Z364" i="6"/>
  <c r="Y364" i="6"/>
  <c r="H296" i="6"/>
  <c r="Z8" i="6"/>
  <c r="Y8" i="6"/>
  <c r="AA8" i="6"/>
  <c r="AA205" i="6"/>
  <c r="Z205" i="6"/>
  <c r="Y205" i="6"/>
  <c r="AA197" i="6"/>
  <c r="Z197" i="6"/>
  <c r="Y197" i="6"/>
  <c r="AA189" i="6"/>
  <c r="Z189" i="6"/>
  <c r="Y189" i="6"/>
  <c r="AA185" i="6"/>
  <c r="Z185" i="6"/>
  <c r="Y185" i="6"/>
  <c r="AA181" i="6"/>
  <c r="Z181" i="6"/>
  <c r="Y181" i="6"/>
  <c r="AA177" i="6"/>
  <c r="Z177" i="6"/>
  <c r="Y177" i="6"/>
  <c r="AA173" i="6"/>
  <c r="Z173" i="6"/>
  <c r="Y173" i="6"/>
  <c r="AA169" i="6"/>
  <c r="Z169" i="6"/>
  <c r="Y169" i="6"/>
  <c r="AA165" i="6"/>
  <c r="Z165" i="6"/>
  <c r="Y165" i="6"/>
  <c r="AA161" i="6"/>
  <c r="Z161" i="6"/>
  <c r="Y161" i="6"/>
  <c r="AA157" i="6"/>
  <c r="Z157" i="6"/>
  <c r="Y157" i="6"/>
  <c r="AA153" i="6"/>
  <c r="Z153" i="6"/>
  <c r="Y153" i="6"/>
  <c r="AA149" i="6"/>
  <c r="Z149" i="6"/>
  <c r="Y149" i="6"/>
  <c r="AA145" i="6"/>
  <c r="Z145" i="6"/>
  <c r="Y145" i="6"/>
  <c r="AA141" i="6"/>
  <c r="Z141" i="6"/>
  <c r="Y141" i="6"/>
  <c r="AA137" i="6"/>
  <c r="Z137" i="6"/>
  <c r="Y137" i="6"/>
  <c r="AA133" i="6"/>
  <c r="Z133" i="6"/>
  <c r="Y133" i="6"/>
  <c r="AA129" i="6"/>
  <c r="Z129" i="6"/>
  <c r="Y129" i="6"/>
  <c r="AA125" i="6"/>
  <c r="Z125" i="6"/>
  <c r="Y125" i="6"/>
  <c r="AA121" i="6"/>
  <c r="Z121" i="6"/>
  <c r="Y121" i="6"/>
  <c r="AA117" i="6"/>
  <c r="Z117" i="6"/>
  <c r="Y117" i="6"/>
  <c r="AA113" i="6"/>
  <c r="Z113" i="6"/>
  <c r="Y113" i="6"/>
  <c r="AA109" i="6"/>
  <c r="Z109" i="6"/>
  <c r="Y109" i="6"/>
  <c r="AA105" i="6"/>
  <c r="Z105" i="6"/>
  <c r="Y105" i="6"/>
  <c r="AA101" i="6"/>
  <c r="Z101" i="6"/>
  <c r="Y101" i="6"/>
  <c r="AA97" i="6"/>
  <c r="Z97" i="6"/>
  <c r="Y97" i="6"/>
  <c r="AA93" i="6"/>
  <c r="Z93" i="6"/>
  <c r="Y93" i="6"/>
  <c r="AA89" i="6"/>
  <c r="Z89" i="6"/>
  <c r="Y89" i="6"/>
  <c r="AA85" i="6"/>
  <c r="Z85" i="6"/>
  <c r="Y85" i="6"/>
  <c r="AA81" i="6"/>
  <c r="Z81" i="6"/>
  <c r="Y81" i="6"/>
  <c r="AA77" i="6"/>
  <c r="Z77" i="6"/>
  <c r="Y77" i="6"/>
  <c r="AA69" i="6"/>
  <c r="Z69" i="6"/>
  <c r="Y69" i="6"/>
  <c r="AA65" i="6"/>
  <c r="Z65" i="6"/>
  <c r="Y65" i="6"/>
  <c r="AA61" i="6"/>
  <c r="Z61" i="6"/>
  <c r="Y61" i="6"/>
  <c r="AA57" i="6"/>
  <c r="Z57" i="6"/>
  <c r="Y57" i="6"/>
  <c r="AA53" i="6"/>
  <c r="Z53" i="6"/>
  <c r="Y53" i="6"/>
  <c r="AA49" i="6"/>
  <c r="Z49" i="6"/>
  <c r="Y49" i="6"/>
  <c r="AA45" i="6"/>
  <c r="Z45" i="6"/>
  <c r="Y45" i="6"/>
  <c r="AA41" i="6"/>
  <c r="Z41" i="6"/>
  <c r="Y41" i="6"/>
  <c r="AA37" i="6"/>
  <c r="Z37" i="6"/>
  <c r="Y37" i="6"/>
  <c r="AA33" i="6"/>
  <c r="Z33" i="6"/>
  <c r="Y33" i="6"/>
  <c r="AA29" i="6"/>
  <c r="Z29" i="6"/>
  <c r="Y29" i="6"/>
  <c r="AA25" i="6"/>
  <c r="Z25" i="6"/>
  <c r="Y25" i="6"/>
  <c r="AA21" i="6"/>
  <c r="Z21" i="6"/>
  <c r="Y21" i="6"/>
  <c r="AA17" i="6"/>
  <c r="Z17" i="6"/>
  <c r="Y17" i="6"/>
  <c r="AA13" i="6"/>
  <c r="Z13" i="6"/>
  <c r="Y13" i="6"/>
  <c r="Z9" i="6"/>
  <c r="Y9" i="6"/>
  <c r="AA9" i="6"/>
  <c r="E358" i="6"/>
  <c r="AA358" i="6"/>
  <c r="Z358" i="6"/>
  <c r="Y358" i="6"/>
  <c r="AA354" i="6"/>
  <c r="Z354" i="6"/>
  <c r="Y354" i="6"/>
  <c r="E350" i="6"/>
  <c r="AA350" i="6"/>
  <c r="Z350" i="6"/>
  <c r="Y350" i="6"/>
  <c r="AA346" i="6"/>
  <c r="Z346" i="6"/>
  <c r="Y346" i="6"/>
  <c r="E342" i="6"/>
  <c r="AA342" i="6"/>
  <c r="Z342" i="6"/>
  <c r="Y342" i="6"/>
  <c r="AA338" i="6"/>
  <c r="Z338" i="6"/>
  <c r="Y338" i="6"/>
  <c r="E334" i="6"/>
  <c r="AA334" i="6"/>
  <c r="Z334" i="6"/>
  <c r="Y334" i="6"/>
  <c r="AA330" i="6"/>
  <c r="Z330" i="6"/>
  <c r="Y330" i="6"/>
  <c r="E326" i="6"/>
  <c r="AA326" i="6"/>
  <c r="Z326" i="6"/>
  <c r="Y326" i="6"/>
  <c r="AA322" i="6"/>
  <c r="Z322" i="6"/>
  <c r="Y322" i="6"/>
  <c r="E318" i="6"/>
  <c r="AA318" i="6"/>
  <c r="Z318" i="6"/>
  <c r="Y318" i="6"/>
  <c r="AA314" i="6"/>
  <c r="Z314" i="6"/>
  <c r="Y314" i="6"/>
  <c r="E310" i="6"/>
  <c r="AA310" i="6"/>
  <c r="Z310" i="6"/>
  <c r="Y310" i="6"/>
  <c r="AA306" i="6"/>
  <c r="Z306" i="6"/>
  <c r="Y306" i="6"/>
  <c r="E302" i="6"/>
  <c r="AA302" i="6"/>
  <c r="Z302" i="6"/>
  <c r="Y302" i="6"/>
  <c r="AA298" i="6"/>
  <c r="Z298" i="6"/>
  <c r="Y298" i="6"/>
  <c r="E294" i="6"/>
  <c r="AA294" i="6"/>
  <c r="Z294" i="6"/>
  <c r="Y294" i="6"/>
  <c r="AA290" i="6"/>
  <c r="Z290" i="6"/>
  <c r="Y290" i="6"/>
  <c r="E286" i="6"/>
  <c r="AA286" i="6"/>
  <c r="Z286" i="6"/>
  <c r="Y286" i="6"/>
  <c r="AA282" i="6"/>
  <c r="Z282" i="6"/>
  <c r="Y282" i="6"/>
  <c r="E278" i="6"/>
  <c r="AA278" i="6"/>
  <c r="Z278" i="6"/>
  <c r="Y278" i="6"/>
  <c r="AA274" i="6"/>
  <c r="Z274" i="6"/>
  <c r="Y274" i="6"/>
  <c r="E270" i="6"/>
  <c r="AA270" i="6"/>
  <c r="Z270" i="6"/>
  <c r="Y270" i="6"/>
  <c r="AA266" i="6"/>
  <c r="Z266" i="6"/>
  <c r="Y266" i="6"/>
  <c r="E262" i="6"/>
  <c r="AA262" i="6"/>
  <c r="Z262" i="6"/>
  <c r="Y262" i="6"/>
  <c r="AA258" i="6"/>
  <c r="Z258" i="6"/>
  <c r="Y258" i="6"/>
  <c r="E254" i="6"/>
  <c r="AA254" i="6"/>
  <c r="Z254" i="6"/>
  <c r="Y254" i="6"/>
  <c r="AA250" i="6"/>
  <c r="Z250" i="6"/>
  <c r="Y250" i="6"/>
  <c r="E246" i="6"/>
  <c r="AA246" i="6"/>
  <c r="Z246" i="6"/>
  <c r="Y246" i="6"/>
  <c r="AA242" i="6"/>
  <c r="Z242" i="6"/>
  <c r="Y242" i="6"/>
  <c r="E238" i="6"/>
  <c r="AA238" i="6"/>
  <c r="Z238" i="6"/>
  <c r="Y238" i="6"/>
  <c r="AA234" i="6"/>
  <c r="Z234" i="6"/>
  <c r="Y234" i="6"/>
  <c r="E230" i="6"/>
  <c r="AA230" i="6"/>
  <c r="Z230" i="6"/>
  <c r="Y230" i="6"/>
  <c r="AA226" i="6"/>
  <c r="Z226" i="6"/>
  <c r="Y226" i="6"/>
  <c r="E222" i="6"/>
  <c r="AA222" i="6"/>
  <c r="Z222" i="6"/>
  <c r="Y222" i="6"/>
  <c r="AA218" i="6"/>
  <c r="Z218" i="6"/>
  <c r="Y218" i="6"/>
  <c r="E214" i="6"/>
  <c r="AA214" i="6"/>
  <c r="Z214" i="6"/>
  <c r="Y214" i="6"/>
  <c r="AA210" i="6"/>
  <c r="Z210" i="6"/>
  <c r="Y210" i="6"/>
  <c r="E206" i="6"/>
  <c r="AA206" i="6"/>
  <c r="Z206" i="6"/>
  <c r="Y206" i="6"/>
  <c r="F379" i="6"/>
  <c r="AA379" i="6"/>
  <c r="Z379" i="6"/>
  <c r="Y379" i="6"/>
  <c r="F375" i="6"/>
  <c r="AA375" i="6"/>
  <c r="Z375" i="6"/>
  <c r="Y375" i="6"/>
  <c r="F371" i="6"/>
  <c r="AA371" i="6"/>
  <c r="Z371" i="6"/>
  <c r="Y371" i="6"/>
  <c r="F367" i="6"/>
  <c r="AA367" i="6"/>
  <c r="Z367" i="6"/>
  <c r="Y367" i="6"/>
  <c r="F363" i="6"/>
  <c r="AA363" i="6"/>
  <c r="Z363" i="6"/>
  <c r="Y363" i="6"/>
  <c r="AA198" i="6"/>
  <c r="Z198" i="6"/>
  <c r="Y198" i="6"/>
  <c r="AA201" i="6"/>
  <c r="Z201" i="6"/>
  <c r="Y201" i="6"/>
  <c r="AA193" i="6"/>
  <c r="Z193" i="6"/>
  <c r="Y193" i="6"/>
  <c r="AA204" i="6"/>
  <c r="Z204" i="6"/>
  <c r="Y204" i="6"/>
  <c r="H200" i="6"/>
  <c r="AA200" i="6"/>
  <c r="Z200" i="6"/>
  <c r="Y200" i="6"/>
  <c r="H196" i="6"/>
  <c r="AA196" i="6"/>
  <c r="Z196" i="6"/>
  <c r="Y196" i="6"/>
  <c r="AA192" i="6"/>
  <c r="Z192" i="6"/>
  <c r="Y192" i="6"/>
  <c r="AA188" i="6"/>
  <c r="Z188" i="6"/>
  <c r="Y188" i="6"/>
  <c r="AA184" i="6"/>
  <c r="Z184" i="6"/>
  <c r="Y184" i="6"/>
  <c r="AA180" i="6"/>
  <c r="Z180" i="6"/>
  <c r="Y180" i="6"/>
  <c r="H176" i="6"/>
  <c r="AA176" i="6"/>
  <c r="Z176" i="6"/>
  <c r="Y176" i="6"/>
  <c r="H172" i="6"/>
  <c r="AA172" i="6"/>
  <c r="Z172" i="6"/>
  <c r="Y172" i="6"/>
  <c r="AA168" i="6"/>
  <c r="Z168" i="6"/>
  <c r="Y168" i="6"/>
  <c r="H164" i="6"/>
  <c r="AA164" i="6"/>
  <c r="Z164" i="6"/>
  <c r="Y164" i="6"/>
  <c r="AA160" i="6"/>
  <c r="Z160" i="6"/>
  <c r="Y160" i="6"/>
  <c r="H156" i="6"/>
  <c r="AA156" i="6"/>
  <c r="Z156" i="6"/>
  <c r="Y156" i="6"/>
  <c r="H152" i="6"/>
  <c r="AA152" i="6"/>
  <c r="Z152" i="6"/>
  <c r="Y152" i="6"/>
  <c r="AA148" i="6"/>
  <c r="Z148" i="6"/>
  <c r="Y148" i="6"/>
  <c r="AA144" i="6"/>
  <c r="Z144" i="6"/>
  <c r="Y144" i="6"/>
  <c r="H140" i="6"/>
  <c r="AA140" i="6"/>
  <c r="Z140" i="6"/>
  <c r="Y140" i="6"/>
  <c r="AA136" i="6"/>
  <c r="Z136" i="6"/>
  <c r="Y136" i="6"/>
  <c r="AA132" i="6"/>
  <c r="Z132" i="6"/>
  <c r="Y132" i="6"/>
  <c r="AA128" i="6"/>
  <c r="Z128" i="6"/>
  <c r="Y128" i="6"/>
  <c r="H124" i="6"/>
  <c r="AA124" i="6"/>
  <c r="Z124" i="6"/>
  <c r="Y124" i="6"/>
  <c r="AA120" i="6"/>
  <c r="Z120" i="6"/>
  <c r="Y120" i="6"/>
  <c r="AA116" i="6"/>
  <c r="Z116" i="6"/>
  <c r="Y116" i="6"/>
  <c r="H112" i="6"/>
  <c r="AA112" i="6"/>
  <c r="Z112" i="6"/>
  <c r="Y112" i="6"/>
  <c r="AA108" i="6"/>
  <c r="Z108" i="6"/>
  <c r="Y108" i="6"/>
  <c r="AA104" i="6"/>
  <c r="Z104" i="6"/>
  <c r="Y104" i="6"/>
  <c r="H100" i="6"/>
  <c r="AA100" i="6"/>
  <c r="Z100" i="6"/>
  <c r="Y100" i="6"/>
  <c r="AA96" i="6"/>
  <c r="Z96" i="6"/>
  <c r="Y96" i="6"/>
  <c r="AA92" i="6"/>
  <c r="Z92" i="6"/>
  <c r="Y92" i="6"/>
  <c r="H88" i="6"/>
  <c r="AA88" i="6"/>
  <c r="Z88" i="6"/>
  <c r="Y88" i="6"/>
  <c r="AA84" i="6"/>
  <c r="Z84" i="6"/>
  <c r="Y84" i="6"/>
  <c r="AA80" i="6"/>
  <c r="Z80" i="6"/>
  <c r="Y80" i="6"/>
  <c r="H76" i="6"/>
  <c r="AA76" i="6"/>
  <c r="Z76" i="6"/>
  <c r="Y76" i="6"/>
  <c r="AA72" i="6"/>
  <c r="Z72" i="6"/>
  <c r="Y72" i="6"/>
  <c r="AA68" i="6"/>
  <c r="Z68" i="6"/>
  <c r="Y68" i="6"/>
  <c r="H64" i="6"/>
  <c r="AA64" i="6"/>
  <c r="Z64" i="6"/>
  <c r="Y64" i="6"/>
  <c r="AA60" i="6"/>
  <c r="Z60" i="6"/>
  <c r="Y60" i="6"/>
  <c r="AA56" i="6"/>
  <c r="Z56" i="6"/>
  <c r="Y56" i="6"/>
  <c r="H52" i="6"/>
  <c r="AA52" i="6"/>
  <c r="Z52" i="6"/>
  <c r="Y52" i="6"/>
  <c r="AA48" i="6"/>
  <c r="Z48" i="6"/>
  <c r="Y48" i="6"/>
  <c r="AA44" i="6"/>
  <c r="Z44" i="6"/>
  <c r="Y44" i="6"/>
  <c r="AA40" i="6"/>
  <c r="Z40" i="6"/>
  <c r="Y40" i="6"/>
  <c r="AA36" i="6"/>
  <c r="Z36" i="6"/>
  <c r="Y36" i="6"/>
  <c r="AA32" i="6"/>
  <c r="Z32" i="6"/>
  <c r="Y32" i="6"/>
  <c r="H28" i="6"/>
  <c r="AA28" i="6"/>
  <c r="Z28" i="6"/>
  <c r="Y28" i="6"/>
  <c r="AA24" i="6"/>
  <c r="Z24" i="6"/>
  <c r="Y24" i="6"/>
  <c r="AA20" i="6"/>
  <c r="Z20" i="6"/>
  <c r="Y20" i="6"/>
  <c r="H16" i="6"/>
  <c r="AA16" i="6"/>
  <c r="Z16" i="6"/>
  <c r="Y16" i="6"/>
  <c r="AA12" i="6"/>
  <c r="Z12" i="6"/>
  <c r="Y12" i="6"/>
  <c r="AA361" i="6"/>
  <c r="Z361" i="6"/>
  <c r="Y361" i="6"/>
  <c r="AA357" i="6"/>
  <c r="Z357" i="6"/>
  <c r="Y357" i="6"/>
  <c r="AA353" i="6"/>
  <c r="Z353" i="6"/>
  <c r="Y353" i="6"/>
  <c r="AA349" i="6"/>
  <c r="Z349" i="6"/>
  <c r="Y349" i="6"/>
  <c r="AA345" i="6"/>
  <c r="Z345" i="6"/>
  <c r="Y345" i="6"/>
  <c r="AA341" i="6"/>
  <c r="Z341" i="6"/>
  <c r="Y341" i="6"/>
  <c r="AA337" i="6"/>
  <c r="Z337" i="6"/>
  <c r="Y337" i="6"/>
  <c r="AA333" i="6"/>
  <c r="Z333" i="6"/>
  <c r="Y333" i="6"/>
  <c r="AA329" i="6"/>
  <c r="Z329" i="6"/>
  <c r="Y329" i="6"/>
  <c r="AA325" i="6"/>
  <c r="Z325" i="6"/>
  <c r="Y325" i="6"/>
  <c r="AA321" i="6"/>
  <c r="Z321" i="6"/>
  <c r="Y321" i="6"/>
  <c r="AA317" i="6"/>
  <c r="Z317" i="6"/>
  <c r="Y317" i="6"/>
  <c r="AA313" i="6"/>
  <c r="Z313" i="6"/>
  <c r="Y313" i="6"/>
  <c r="AA309" i="6"/>
  <c r="Z309" i="6"/>
  <c r="Y309" i="6"/>
  <c r="AA305" i="6"/>
  <c r="Z305" i="6"/>
  <c r="Y305" i="6"/>
  <c r="AA301" i="6"/>
  <c r="Z301" i="6"/>
  <c r="Y301" i="6"/>
  <c r="AA297" i="6"/>
  <c r="Z297" i="6"/>
  <c r="Y297" i="6"/>
  <c r="AA293" i="6"/>
  <c r="Z293" i="6"/>
  <c r="Y293" i="6"/>
  <c r="AA289" i="6"/>
  <c r="Z289" i="6"/>
  <c r="Y289" i="6"/>
  <c r="AA285" i="6"/>
  <c r="Z285" i="6"/>
  <c r="Y285" i="6"/>
  <c r="AA281" i="6"/>
  <c r="Z281" i="6"/>
  <c r="Y281" i="6"/>
  <c r="AA277" i="6"/>
  <c r="Z277" i="6"/>
  <c r="Y277" i="6"/>
  <c r="AA273" i="6"/>
  <c r="Z273" i="6"/>
  <c r="Y273" i="6"/>
  <c r="AA269" i="6"/>
  <c r="Z269" i="6"/>
  <c r="Y269" i="6"/>
  <c r="AA265" i="6"/>
  <c r="Z265" i="6"/>
  <c r="Y265" i="6"/>
  <c r="AA261" i="6"/>
  <c r="Z261" i="6"/>
  <c r="Y261" i="6"/>
  <c r="AA257" i="6"/>
  <c r="Z257" i="6"/>
  <c r="Y257" i="6"/>
  <c r="AA253" i="6"/>
  <c r="Z253" i="6"/>
  <c r="Y253" i="6"/>
  <c r="AA249" i="6"/>
  <c r="Z249" i="6"/>
  <c r="Y249" i="6"/>
  <c r="AA245" i="6"/>
  <c r="Z245" i="6"/>
  <c r="Y245" i="6"/>
  <c r="AA241" i="6"/>
  <c r="Z241" i="6"/>
  <c r="Y241" i="6"/>
  <c r="AA237" i="6"/>
  <c r="Z237" i="6"/>
  <c r="Y237" i="6"/>
  <c r="AA233" i="6"/>
  <c r="Z233" i="6"/>
  <c r="Y233" i="6"/>
  <c r="AA229" i="6"/>
  <c r="Z229" i="6"/>
  <c r="Y229" i="6"/>
  <c r="AA225" i="6"/>
  <c r="Z225" i="6"/>
  <c r="Y225" i="6"/>
  <c r="AA221" i="6"/>
  <c r="Z221" i="6"/>
  <c r="Y221" i="6"/>
  <c r="AA217" i="6"/>
  <c r="Z217" i="6"/>
  <c r="Y217" i="6"/>
  <c r="AA213" i="6"/>
  <c r="Z213" i="6"/>
  <c r="Y213" i="6"/>
  <c r="AA209" i="6"/>
  <c r="Z209" i="6"/>
  <c r="Y209" i="6"/>
  <c r="E382" i="6"/>
  <c r="AA382" i="6"/>
  <c r="Z382" i="6"/>
  <c r="Y382" i="6"/>
  <c r="AA378" i="6"/>
  <c r="Z378" i="6"/>
  <c r="Y378" i="6"/>
  <c r="AA374" i="6"/>
  <c r="Z374" i="6"/>
  <c r="Y374" i="6"/>
  <c r="AA370" i="6"/>
  <c r="Z370" i="6"/>
  <c r="Y370" i="6"/>
  <c r="AA366" i="6"/>
  <c r="Z366" i="6"/>
  <c r="Y366" i="6"/>
  <c r="AA362" i="6"/>
  <c r="Z362" i="6"/>
  <c r="Y362" i="6"/>
  <c r="F204" i="6"/>
  <c r="S204" i="6"/>
  <c r="W204" i="6"/>
  <c r="T204" i="6"/>
  <c r="U204" i="6"/>
  <c r="V204" i="6"/>
  <c r="F192" i="6"/>
  <c r="S192" i="6"/>
  <c r="W192" i="6"/>
  <c r="T192" i="6"/>
  <c r="U192" i="6"/>
  <c r="V192" i="6"/>
  <c r="F180" i="6"/>
  <c r="V180" i="6"/>
  <c r="W180" i="6"/>
  <c r="S180" i="6"/>
  <c r="T180" i="6"/>
  <c r="U180" i="6"/>
  <c r="F168" i="6"/>
  <c r="V168" i="6"/>
  <c r="S168" i="6"/>
  <c r="T168" i="6"/>
  <c r="U168" i="6"/>
  <c r="W168" i="6"/>
  <c r="F160" i="6"/>
  <c r="V160" i="6"/>
  <c r="U160" i="6"/>
  <c r="W160" i="6"/>
  <c r="S160" i="6"/>
  <c r="T160" i="6"/>
  <c r="F148" i="6"/>
  <c r="U148" i="6"/>
  <c r="V148" i="6"/>
  <c r="S148" i="6"/>
  <c r="W148" i="6"/>
  <c r="T148" i="6"/>
  <c r="F136" i="6"/>
  <c r="U136" i="6"/>
  <c r="V136" i="6"/>
  <c r="S136" i="6"/>
  <c r="W136" i="6"/>
  <c r="T136" i="6"/>
  <c r="F128" i="6"/>
  <c r="U128" i="6"/>
  <c r="V128" i="6"/>
  <c r="S128" i="6"/>
  <c r="W128" i="6"/>
  <c r="T128" i="6"/>
  <c r="F116" i="6"/>
  <c r="U116" i="6"/>
  <c r="V116" i="6"/>
  <c r="S116" i="6"/>
  <c r="W116" i="6"/>
  <c r="T116" i="6"/>
  <c r="F104" i="6"/>
  <c r="U104" i="6"/>
  <c r="V104" i="6"/>
  <c r="S104" i="6"/>
  <c r="W104" i="6"/>
  <c r="T104" i="6"/>
  <c r="F92" i="6"/>
  <c r="U92" i="6"/>
  <c r="V92" i="6"/>
  <c r="S92" i="6"/>
  <c r="W92" i="6"/>
  <c r="T92" i="6"/>
  <c r="F80" i="6"/>
  <c r="U80" i="6"/>
  <c r="V80" i="6"/>
  <c r="S80" i="6"/>
  <c r="W80" i="6"/>
  <c r="T80" i="6"/>
  <c r="F68" i="6"/>
  <c r="U68" i="6"/>
  <c r="V68" i="6"/>
  <c r="S68" i="6"/>
  <c r="W68" i="6"/>
  <c r="T68" i="6"/>
  <c r="F56" i="6"/>
  <c r="U56" i="6"/>
  <c r="V56" i="6"/>
  <c r="S56" i="6"/>
  <c r="W56" i="6"/>
  <c r="T56" i="6"/>
  <c r="F44" i="6"/>
  <c r="U44" i="6"/>
  <c r="V44" i="6"/>
  <c r="S44" i="6"/>
  <c r="W44" i="6"/>
  <c r="T44" i="6"/>
  <c r="F32" i="6"/>
  <c r="U32" i="6"/>
  <c r="V32" i="6"/>
  <c r="S32" i="6"/>
  <c r="W32" i="6"/>
  <c r="T32" i="6"/>
  <c r="F20" i="6"/>
  <c r="U20" i="6"/>
  <c r="V20" i="6"/>
  <c r="S20" i="6"/>
  <c r="W20" i="6"/>
  <c r="T20" i="6"/>
  <c r="F12" i="6"/>
  <c r="U12" i="6"/>
  <c r="V12" i="6"/>
  <c r="S12" i="6"/>
  <c r="W12" i="6"/>
  <c r="T12" i="6"/>
  <c r="H353" i="6"/>
  <c r="V353" i="6"/>
  <c r="S353" i="6"/>
  <c r="W353" i="6"/>
  <c r="T353" i="6"/>
  <c r="U353" i="6"/>
  <c r="H345" i="6"/>
  <c r="V345" i="6"/>
  <c r="S345" i="6"/>
  <c r="W345" i="6"/>
  <c r="T345" i="6"/>
  <c r="U345" i="6"/>
  <c r="H337" i="6"/>
  <c r="V337" i="6"/>
  <c r="S337" i="6"/>
  <c r="W337" i="6"/>
  <c r="T337" i="6"/>
  <c r="U337" i="6"/>
  <c r="H329" i="6"/>
  <c r="V329" i="6"/>
  <c r="S329" i="6"/>
  <c r="W329" i="6"/>
  <c r="T329" i="6"/>
  <c r="U329" i="6"/>
  <c r="H325" i="6"/>
  <c r="V325" i="6"/>
  <c r="S325" i="6"/>
  <c r="W325" i="6"/>
  <c r="T325" i="6"/>
  <c r="U325" i="6"/>
  <c r="H317" i="6"/>
  <c r="V317" i="6"/>
  <c r="S317" i="6"/>
  <c r="W317" i="6"/>
  <c r="T317" i="6"/>
  <c r="U317" i="6"/>
  <c r="H309" i="6"/>
  <c r="V309" i="6"/>
  <c r="S309" i="6"/>
  <c r="W309" i="6"/>
  <c r="T309" i="6"/>
  <c r="U309" i="6"/>
  <c r="H301" i="6"/>
  <c r="V301" i="6"/>
  <c r="S301" i="6"/>
  <c r="W301" i="6"/>
  <c r="T301" i="6"/>
  <c r="U301" i="6"/>
  <c r="H293" i="6"/>
  <c r="V293" i="6"/>
  <c r="S293" i="6"/>
  <c r="W293" i="6"/>
  <c r="T293" i="6"/>
  <c r="U293" i="6"/>
  <c r="H285" i="6"/>
  <c r="V285" i="6"/>
  <c r="S285" i="6"/>
  <c r="W285" i="6"/>
  <c r="T285" i="6"/>
  <c r="U285" i="6"/>
  <c r="H277" i="6"/>
  <c r="V277" i="6"/>
  <c r="S277" i="6"/>
  <c r="W277" i="6"/>
  <c r="T277" i="6"/>
  <c r="U277" i="6"/>
  <c r="H269" i="6"/>
  <c r="V269" i="6"/>
  <c r="S269" i="6"/>
  <c r="W269" i="6"/>
  <c r="T269" i="6"/>
  <c r="U269" i="6"/>
  <c r="H261" i="6"/>
  <c r="V261" i="6"/>
  <c r="S261" i="6"/>
  <c r="W261" i="6"/>
  <c r="T261" i="6"/>
  <c r="U261" i="6"/>
  <c r="H253" i="6"/>
  <c r="V253" i="6"/>
  <c r="S253" i="6"/>
  <c r="W253" i="6"/>
  <c r="T253" i="6"/>
  <c r="U253" i="6"/>
  <c r="H245" i="6"/>
  <c r="V245" i="6"/>
  <c r="S245" i="6"/>
  <c r="W245" i="6"/>
  <c r="T245" i="6"/>
  <c r="U245" i="6"/>
  <c r="H237" i="6"/>
  <c r="V237" i="6"/>
  <c r="S237" i="6"/>
  <c r="W237" i="6"/>
  <c r="T237" i="6"/>
  <c r="U237" i="6"/>
  <c r="H229" i="6"/>
  <c r="V229" i="6"/>
  <c r="S229" i="6"/>
  <c r="W229" i="6"/>
  <c r="T229" i="6"/>
  <c r="U229" i="6"/>
  <c r="H221" i="6"/>
  <c r="V221" i="6"/>
  <c r="S221" i="6"/>
  <c r="W221" i="6"/>
  <c r="T221" i="6"/>
  <c r="U221" i="6"/>
  <c r="H213" i="6"/>
  <c r="V213" i="6"/>
  <c r="S213" i="6"/>
  <c r="W213" i="6"/>
  <c r="T213" i="6"/>
  <c r="U213" i="6"/>
  <c r="H209" i="6"/>
  <c r="V209" i="6"/>
  <c r="S209" i="6"/>
  <c r="W209" i="6"/>
  <c r="T209" i="6"/>
  <c r="U209" i="6"/>
  <c r="V378" i="6"/>
  <c r="S378" i="6"/>
  <c r="W378" i="6"/>
  <c r="T378" i="6"/>
  <c r="U378" i="6"/>
  <c r="V374" i="6"/>
  <c r="S374" i="6"/>
  <c r="W374" i="6"/>
  <c r="T374" i="6"/>
  <c r="U374" i="6"/>
  <c r="V370" i="6"/>
  <c r="S370" i="6"/>
  <c r="W370" i="6"/>
  <c r="T370" i="6"/>
  <c r="U370" i="6"/>
  <c r="V366" i="6"/>
  <c r="S366" i="6"/>
  <c r="W366" i="6"/>
  <c r="U366" i="6"/>
  <c r="T366" i="6"/>
  <c r="U362" i="6"/>
  <c r="V362" i="6"/>
  <c r="S362" i="6"/>
  <c r="W362" i="6"/>
  <c r="T362" i="6"/>
  <c r="H128" i="6"/>
  <c r="H80" i="6"/>
  <c r="H56" i="6"/>
  <c r="H32" i="6"/>
  <c r="E203" i="6"/>
  <c r="T203" i="6"/>
  <c r="U203" i="6"/>
  <c r="V203" i="6"/>
  <c r="S203" i="6"/>
  <c r="W203" i="6"/>
  <c r="E199" i="6"/>
  <c r="T199" i="6"/>
  <c r="U199" i="6"/>
  <c r="V199" i="6"/>
  <c r="S199" i="6"/>
  <c r="W199" i="6"/>
  <c r="E195" i="6"/>
  <c r="T195" i="6"/>
  <c r="U195" i="6"/>
  <c r="V195" i="6"/>
  <c r="W195" i="6"/>
  <c r="S195" i="6"/>
  <c r="E191" i="6"/>
  <c r="T191" i="6"/>
  <c r="U191" i="6"/>
  <c r="V191" i="6"/>
  <c r="S191" i="6"/>
  <c r="W191" i="6"/>
  <c r="E187" i="6"/>
  <c r="S187" i="6"/>
  <c r="T187" i="6"/>
  <c r="U187" i="6"/>
  <c r="V187" i="6"/>
  <c r="W187" i="6"/>
  <c r="E183" i="6"/>
  <c r="S183" i="6"/>
  <c r="W183" i="6"/>
  <c r="T183" i="6"/>
  <c r="U183" i="6"/>
  <c r="V183" i="6"/>
  <c r="E179" i="6"/>
  <c r="S179" i="6"/>
  <c r="W179" i="6"/>
  <c r="V179" i="6"/>
  <c r="T179" i="6"/>
  <c r="U179" i="6"/>
  <c r="E175" i="6"/>
  <c r="S175" i="6"/>
  <c r="W175" i="6"/>
  <c r="U175" i="6"/>
  <c r="V175" i="6"/>
  <c r="T175" i="6"/>
  <c r="E171" i="6"/>
  <c r="S171" i="6"/>
  <c r="W171" i="6"/>
  <c r="T171" i="6"/>
  <c r="U171" i="6"/>
  <c r="V171" i="6"/>
  <c r="E167" i="6"/>
  <c r="S167" i="6"/>
  <c r="W167" i="6"/>
  <c r="T167" i="6"/>
  <c r="U167" i="6"/>
  <c r="V167" i="6"/>
  <c r="E163" i="6"/>
  <c r="S163" i="6"/>
  <c r="W163" i="6"/>
  <c r="V163" i="6"/>
  <c r="T163" i="6"/>
  <c r="U163" i="6"/>
  <c r="E159" i="6"/>
  <c r="S159" i="6"/>
  <c r="W159" i="6"/>
  <c r="U159" i="6"/>
  <c r="V159" i="6"/>
  <c r="T159" i="6"/>
  <c r="E155" i="6"/>
  <c r="S155" i="6"/>
  <c r="W155" i="6"/>
  <c r="T155" i="6"/>
  <c r="U155" i="6"/>
  <c r="V155" i="6"/>
  <c r="E151" i="6"/>
  <c r="S151" i="6"/>
  <c r="W151" i="6"/>
  <c r="T151" i="6"/>
  <c r="U151" i="6"/>
  <c r="V151" i="6"/>
  <c r="E147" i="6"/>
  <c r="V147" i="6"/>
  <c r="S147" i="6"/>
  <c r="W147" i="6"/>
  <c r="T147" i="6"/>
  <c r="U147" i="6"/>
  <c r="E143" i="6"/>
  <c r="V143" i="6"/>
  <c r="S143" i="6"/>
  <c r="W143" i="6"/>
  <c r="T143" i="6"/>
  <c r="U143" i="6"/>
  <c r="E139" i="6"/>
  <c r="V139" i="6"/>
  <c r="S139" i="6"/>
  <c r="W139" i="6"/>
  <c r="T139" i="6"/>
  <c r="U139" i="6"/>
  <c r="E135" i="6"/>
  <c r="V135" i="6"/>
  <c r="S135" i="6"/>
  <c r="W135" i="6"/>
  <c r="T135" i="6"/>
  <c r="U135" i="6"/>
  <c r="E131" i="6"/>
  <c r="V131" i="6"/>
  <c r="S131" i="6"/>
  <c r="W131" i="6"/>
  <c r="T131" i="6"/>
  <c r="U131" i="6"/>
  <c r="E127" i="6"/>
  <c r="V127" i="6"/>
  <c r="S127" i="6"/>
  <c r="W127" i="6"/>
  <c r="T127" i="6"/>
  <c r="U127" i="6"/>
  <c r="E123" i="6"/>
  <c r="V123" i="6"/>
  <c r="S123" i="6"/>
  <c r="W123" i="6"/>
  <c r="T123" i="6"/>
  <c r="U123" i="6"/>
  <c r="E119" i="6"/>
  <c r="V119" i="6"/>
  <c r="S119" i="6"/>
  <c r="W119" i="6"/>
  <c r="T119" i="6"/>
  <c r="U119" i="6"/>
  <c r="E115" i="6"/>
  <c r="V115" i="6"/>
  <c r="S115" i="6"/>
  <c r="W115" i="6"/>
  <c r="T115" i="6"/>
  <c r="U115" i="6"/>
  <c r="E111" i="6"/>
  <c r="V111" i="6"/>
  <c r="S111" i="6"/>
  <c r="W111" i="6"/>
  <c r="T111" i="6"/>
  <c r="U111" i="6"/>
  <c r="E107" i="6"/>
  <c r="V107" i="6"/>
  <c r="S107" i="6"/>
  <c r="W107" i="6"/>
  <c r="T107" i="6"/>
  <c r="U107" i="6"/>
  <c r="E103" i="6"/>
  <c r="V103" i="6"/>
  <c r="S103" i="6"/>
  <c r="W103" i="6"/>
  <c r="T103" i="6"/>
  <c r="U103" i="6"/>
  <c r="E99" i="6"/>
  <c r="V99" i="6"/>
  <c r="S99" i="6"/>
  <c r="W99" i="6"/>
  <c r="T99" i="6"/>
  <c r="U99" i="6"/>
  <c r="E95" i="6"/>
  <c r="V95" i="6"/>
  <c r="S95" i="6"/>
  <c r="W95" i="6"/>
  <c r="T95" i="6"/>
  <c r="U95" i="6"/>
  <c r="E91" i="6"/>
  <c r="V91" i="6"/>
  <c r="S91" i="6"/>
  <c r="W91" i="6"/>
  <c r="T91" i="6"/>
  <c r="U91" i="6"/>
  <c r="E87" i="6"/>
  <c r="V87" i="6"/>
  <c r="S87" i="6"/>
  <c r="W87" i="6"/>
  <c r="T87" i="6"/>
  <c r="U87" i="6"/>
  <c r="E83" i="6"/>
  <c r="V83" i="6"/>
  <c r="S83" i="6"/>
  <c r="W83" i="6"/>
  <c r="T83" i="6"/>
  <c r="U83" i="6"/>
  <c r="E79" i="6"/>
  <c r="V79" i="6"/>
  <c r="S79" i="6"/>
  <c r="W79" i="6"/>
  <c r="T79" i="6"/>
  <c r="U79" i="6"/>
  <c r="E75" i="6"/>
  <c r="V75" i="6"/>
  <c r="S75" i="6"/>
  <c r="W75" i="6"/>
  <c r="T75" i="6"/>
  <c r="U75" i="6"/>
  <c r="E71" i="6"/>
  <c r="V71" i="6"/>
  <c r="S71" i="6"/>
  <c r="W71" i="6"/>
  <c r="T71" i="6"/>
  <c r="U71" i="6"/>
  <c r="E67" i="6"/>
  <c r="V67" i="6"/>
  <c r="S67" i="6"/>
  <c r="W67" i="6"/>
  <c r="T67" i="6"/>
  <c r="U67" i="6"/>
  <c r="E63" i="6"/>
  <c r="V63" i="6"/>
  <c r="S63" i="6"/>
  <c r="W63" i="6"/>
  <c r="T63" i="6"/>
  <c r="U63" i="6"/>
  <c r="E59" i="6"/>
  <c r="V59" i="6"/>
  <c r="S59" i="6"/>
  <c r="W59" i="6"/>
  <c r="T59" i="6"/>
  <c r="U59" i="6"/>
  <c r="E55" i="6"/>
  <c r="V55" i="6"/>
  <c r="S55" i="6"/>
  <c r="W55" i="6"/>
  <c r="T55" i="6"/>
  <c r="U55" i="6"/>
  <c r="E51" i="6"/>
  <c r="V51" i="6"/>
  <c r="S51" i="6"/>
  <c r="W51" i="6"/>
  <c r="T51" i="6"/>
  <c r="U51" i="6"/>
  <c r="E47" i="6"/>
  <c r="V47" i="6"/>
  <c r="S47" i="6"/>
  <c r="W47" i="6"/>
  <c r="T47" i="6"/>
  <c r="U47" i="6"/>
  <c r="E43" i="6"/>
  <c r="V43" i="6"/>
  <c r="S43" i="6"/>
  <c r="W43" i="6"/>
  <c r="T43" i="6"/>
  <c r="U43" i="6"/>
  <c r="E39" i="6"/>
  <c r="V39" i="6"/>
  <c r="S39" i="6"/>
  <c r="W39" i="6"/>
  <c r="T39" i="6"/>
  <c r="U39" i="6"/>
  <c r="E35" i="6"/>
  <c r="V35" i="6"/>
  <c r="S35" i="6"/>
  <c r="W35" i="6"/>
  <c r="T35" i="6"/>
  <c r="U35" i="6"/>
  <c r="E31" i="6"/>
  <c r="V31" i="6"/>
  <c r="S31" i="6"/>
  <c r="W31" i="6"/>
  <c r="T31" i="6"/>
  <c r="U31" i="6"/>
  <c r="E27" i="6"/>
  <c r="V27" i="6"/>
  <c r="S27" i="6"/>
  <c r="W27" i="6"/>
  <c r="T27" i="6"/>
  <c r="U27" i="6"/>
  <c r="E23" i="6"/>
  <c r="V23" i="6"/>
  <c r="S23" i="6"/>
  <c r="W23" i="6"/>
  <c r="T23" i="6"/>
  <c r="U23" i="6"/>
  <c r="E19" i="6"/>
  <c r="V19" i="6"/>
  <c r="S19" i="6"/>
  <c r="W19" i="6"/>
  <c r="T19" i="6"/>
  <c r="U19" i="6"/>
  <c r="E15" i="6"/>
  <c r="V15" i="6"/>
  <c r="S15" i="6"/>
  <c r="W15" i="6"/>
  <c r="T15" i="6"/>
  <c r="U15" i="6"/>
  <c r="E11" i="6"/>
  <c r="V11" i="6"/>
  <c r="S11" i="6"/>
  <c r="W11" i="6"/>
  <c r="T11" i="6"/>
  <c r="U11" i="6"/>
  <c r="E360" i="6"/>
  <c r="S360" i="6"/>
  <c r="W360" i="6"/>
  <c r="T360" i="6"/>
  <c r="U360" i="6"/>
  <c r="V360" i="6"/>
  <c r="E356" i="6"/>
  <c r="S356" i="6"/>
  <c r="W356" i="6"/>
  <c r="T356" i="6"/>
  <c r="U356" i="6"/>
  <c r="V356" i="6"/>
  <c r="E352" i="6"/>
  <c r="S352" i="6"/>
  <c r="W352" i="6"/>
  <c r="T352" i="6"/>
  <c r="U352" i="6"/>
  <c r="V352" i="6"/>
  <c r="E348" i="6"/>
  <c r="S348" i="6"/>
  <c r="W348" i="6"/>
  <c r="T348" i="6"/>
  <c r="U348" i="6"/>
  <c r="V348" i="6"/>
  <c r="E344" i="6"/>
  <c r="S344" i="6"/>
  <c r="W344" i="6"/>
  <c r="T344" i="6"/>
  <c r="U344" i="6"/>
  <c r="V344" i="6"/>
  <c r="E340" i="6"/>
  <c r="S340" i="6"/>
  <c r="W340" i="6"/>
  <c r="T340" i="6"/>
  <c r="U340" i="6"/>
  <c r="V340" i="6"/>
  <c r="E336" i="6"/>
  <c r="S336" i="6"/>
  <c r="W336" i="6"/>
  <c r="T336" i="6"/>
  <c r="U336" i="6"/>
  <c r="V336" i="6"/>
  <c r="E332" i="6"/>
  <c r="S332" i="6"/>
  <c r="W332" i="6"/>
  <c r="T332" i="6"/>
  <c r="U332" i="6"/>
  <c r="V332" i="6"/>
  <c r="E328" i="6"/>
  <c r="S328" i="6"/>
  <c r="W328" i="6"/>
  <c r="T328" i="6"/>
  <c r="U328" i="6"/>
  <c r="V328" i="6"/>
  <c r="E324" i="6"/>
  <c r="S324" i="6"/>
  <c r="W324" i="6"/>
  <c r="T324" i="6"/>
  <c r="U324" i="6"/>
  <c r="V324" i="6"/>
  <c r="E320" i="6"/>
  <c r="S320" i="6"/>
  <c r="W320" i="6"/>
  <c r="T320" i="6"/>
  <c r="U320" i="6"/>
  <c r="V320" i="6"/>
  <c r="E316" i="6"/>
  <c r="S316" i="6"/>
  <c r="W316" i="6"/>
  <c r="T316" i="6"/>
  <c r="U316" i="6"/>
  <c r="V316" i="6"/>
  <c r="E312" i="6"/>
  <c r="S312" i="6"/>
  <c r="W312" i="6"/>
  <c r="T312" i="6"/>
  <c r="U312" i="6"/>
  <c r="V312" i="6"/>
  <c r="E308" i="6"/>
  <c r="S308" i="6"/>
  <c r="W308" i="6"/>
  <c r="T308" i="6"/>
  <c r="U308" i="6"/>
  <c r="V308" i="6"/>
  <c r="E304" i="6"/>
  <c r="S304" i="6"/>
  <c r="W304" i="6"/>
  <c r="T304" i="6"/>
  <c r="U304" i="6"/>
  <c r="V304" i="6"/>
  <c r="E300" i="6"/>
  <c r="S300" i="6"/>
  <c r="W300" i="6"/>
  <c r="T300" i="6"/>
  <c r="U300" i="6"/>
  <c r="V300" i="6"/>
  <c r="E296" i="6"/>
  <c r="S296" i="6"/>
  <c r="W296" i="6"/>
  <c r="T296" i="6"/>
  <c r="U296" i="6"/>
  <c r="V296" i="6"/>
  <c r="E292" i="6"/>
  <c r="S292" i="6"/>
  <c r="W292" i="6"/>
  <c r="T292" i="6"/>
  <c r="U292" i="6"/>
  <c r="V292" i="6"/>
  <c r="E288" i="6"/>
  <c r="S288" i="6"/>
  <c r="W288" i="6"/>
  <c r="T288" i="6"/>
  <c r="U288" i="6"/>
  <c r="V288" i="6"/>
  <c r="E284" i="6"/>
  <c r="S284" i="6"/>
  <c r="W284" i="6"/>
  <c r="T284" i="6"/>
  <c r="U284" i="6"/>
  <c r="V284" i="6"/>
  <c r="E280" i="6"/>
  <c r="S280" i="6"/>
  <c r="W280" i="6"/>
  <c r="T280" i="6"/>
  <c r="U280" i="6"/>
  <c r="V280" i="6"/>
  <c r="E276" i="6"/>
  <c r="S276" i="6"/>
  <c r="W276" i="6"/>
  <c r="T276" i="6"/>
  <c r="U276" i="6"/>
  <c r="V276" i="6"/>
  <c r="E272" i="6"/>
  <c r="S272" i="6"/>
  <c r="W272" i="6"/>
  <c r="T272" i="6"/>
  <c r="U272" i="6"/>
  <c r="V272" i="6"/>
  <c r="E268" i="6"/>
  <c r="S268" i="6"/>
  <c r="W268" i="6"/>
  <c r="T268" i="6"/>
  <c r="U268" i="6"/>
  <c r="V268" i="6"/>
  <c r="E264" i="6"/>
  <c r="S264" i="6"/>
  <c r="W264" i="6"/>
  <c r="T264" i="6"/>
  <c r="U264" i="6"/>
  <c r="V264" i="6"/>
  <c r="E260" i="6"/>
  <c r="S260" i="6"/>
  <c r="W260" i="6"/>
  <c r="T260" i="6"/>
  <c r="U260" i="6"/>
  <c r="V260" i="6"/>
  <c r="E256" i="6"/>
  <c r="S256" i="6"/>
  <c r="W256" i="6"/>
  <c r="T256" i="6"/>
  <c r="U256" i="6"/>
  <c r="V256" i="6"/>
  <c r="E252" i="6"/>
  <c r="S252" i="6"/>
  <c r="W252" i="6"/>
  <c r="T252" i="6"/>
  <c r="U252" i="6"/>
  <c r="V252" i="6"/>
  <c r="E248" i="6"/>
  <c r="S248" i="6"/>
  <c r="W248" i="6"/>
  <c r="T248" i="6"/>
  <c r="U248" i="6"/>
  <c r="V248" i="6"/>
  <c r="E244" i="6"/>
  <c r="S244" i="6"/>
  <c r="W244" i="6"/>
  <c r="T244" i="6"/>
  <c r="U244" i="6"/>
  <c r="V244" i="6"/>
  <c r="E240" i="6"/>
  <c r="S240" i="6"/>
  <c r="W240" i="6"/>
  <c r="T240" i="6"/>
  <c r="U240" i="6"/>
  <c r="V240" i="6"/>
  <c r="E236" i="6"/>
  <c r="S236" i="6"/>
  <c r="W236" i="6"/>
  <c r="T236" i="6"/>
  <c r="U236" i="6"/>
  <c r="V236" i="6"/>
  <c r="E232" i="6"/>
  <c r="S232" i="6"/>
  <c r="W232" i="6"/>
  <c r="T232" i="6"/>
  <c r="U232" i="6"/>
  <c r="V232" i="6"/>
  <c r="E228" i="6"/>
  <c r="S228" i="6"/>
  <c r="W228" i="6"/>
  <c r="T228" i="6"/>
  <c r="U228" i="6"/>
  <c r="V228" i="6"/>
  <c r="E224" i="6"/>
  <c r="S224" i="6"/>
  <c r="W224" i="6"/>
  <c r="T224" i="6"/>
  <c r="U224" i="6"/>
  <c r="V224" i="6"/>
  <c r="E220" i="6"/>
  <c r="S220" i="6"/>
  <c r="W220" i="6"/>
  <c r="T220" i="6"/>
  <c r="U220" i="6"/>
  <c r="V220" i="6"/>
  <c r="E216" i="6"/>
  <c r="S216" i="6"/>
  <c r="W216" i="6"/>
  <c r="T216" i="6"/>
  <c r="U216" i="6"/>
  <c r="V216" i="6"/>
  <c r="E212" i="6"/>
  <c r="S212" i="6"/>
  <c r="W212" i="6"/>
  <c r="T212" i="6"/>
  <c r="U212" i="6"/>
  <c r="V212" i="6"/>
  <c r="E208" i="6"/>
  <c r="S208" i="6"/>
  <c r="W208" i="6"/>
  <c r="T208" i="6"/>
  <c r="U208" i="6"/>
  <c r="V208" i="6"/>
  <c r="F381" i="6"/>
  <c r="S381" i="6"/>
  <c r="W381" i="6"/>
  <c r="T381" i="6"/>
  <c r="U381" i="6"/>
  <c r="V381" i="6"/>
  <c r="F377" i="6"/>
  <c r="S377" i="6"/>
  <c r="W377" i="6"/>
  <c r="T377" i="6"/>
  <c r="U377" i="6"/>
  <c r="V377" i="6"/>
  <c r="F373" i="6"/>
  <c r="S373" i="6"/>
  <c r="W373" i="6"/>
  <c r="T373" i="6"/>
  <c r="U373" i="6"/>
  <c r="V373" i="6"/>
  <c r="F369" i="6"/>
  <c r="S369" i="6"/>
  <c r="W369" i="6"/>
  <c r="T369" i="6"/>
  <c r="U369" i="6"/>
  <c r="V369" i="6"/>
  <c r="F365" i="6"/>
  <c r="S365" i="6"/>
  <c r="W365" i="6"/>
  <c r="T365" i="6"/>
  <c r="U365" i="6"/>
  <c r="V365" i="6"/>
  <c r="E374" i="6"/>
  <c r="E366" i="6"/>
  <c r="F199" i="6"/>
  <c r="F191" i="6"/>
  <c r="F183" i="6"/>
  <c r="F175" i="6"/>
  <c r="F167" i="6"/>
  <c r="F159" i="6"/>
  <c r="F151" i="6"/>
  <c r="F143" i="6"/>
  <c r="F135" i="6"/>
  <c r="F127" i="6"/>
  <c r="F119" i="6"/>
  <c r="F111" i="6"/>
  <c r="F103" i="6"/>
  <c r="F95" i="6"/>
  <c r="F87" i="6"/>
  <c r="F79" i="6"/>
  <c r="F71" i="6"/>
  <c r="F63" i="6"/>
  <c r="F55" i="6"/>
  <c r="F47" i="6"/>
  <c r="F39" i="6"/>
  <c r="F31" i="6"/>
  <c r="F23" i="6"/>
  <c r="F15" i="6"/>
  <c r="F200" i="6"/>
  <c r="S200" i="6"/>
  <c r="W200" i="6"/>
  <c r="T200" i="6"/>
  <c r="U200" i="6"/>
  <c r="V200" i="6"/>
  <c r="F188" i="6"/>
  <c r="S188" i="6"/>
  <c r="W188" i="6"/>
  <c r="T188" i="6"/>
  <c r="U188" i="6"/>
  <c r="V188" i="6"/>
  <c r="F176" i="6"/>
  <c r="V176" i="6"/>
  <c r="U176" i="6"/>
  <c r="W176" i="6"/>
  <c r="S176" i="6"/>
  <c r="T176" i="6"/>
  <c r="F152" i="6"/>
  <c r="V152" i="6"/>
  <c r="S152" i="6"/>
  <c r="W152" i="6"/>
  <c r="T152" i="6"/>
  <c r="U152" i="6"/>
  <c r="F144" i="6"/>
  <c r="U144" i="6"/>
  <c r="V144" i="6"/>
  <c r="S144" i="6"/>
  <c r="W144" i="6"/>
  <c r="T144" i="6"/>
  <c r="F132" i="6"/>
  <c r="U132" i="6"/>
  <c r="V132" i="6"/>
  <c r="S132" i="6"/>
  <c r="W132" i="6"/>
  <c r="T132" i="6"/>
  <c r="F120" i="6"/>
  <c r="U120" i="6"/>
  <c r="V120" i="6"/>
  <c r="S120" i="6"/>
  <c r="W120" i="6"/>
  <c r="T120" i="6"/>
  <c r="F108" i="6"/>
  <c r="U108" i="6"/>
  <c r="V108" i="6"/>
  <c r="S108" i="6"/>
  <c r="W108" i="6"/>
  <c r="T108" i="6"/>
  <c r="F96" i="6"/>
  <c r="U96" i="6"/>
  <c r="V96" i="6"/>
  <c r="S96" i="6"/>
  <c r="W96" i="6"/>
  <c r="T96" i="6"/>
  <c r="F84" i="6"/>
  <c r="U84" i="6"/>
  <c r="V84" i="6"/>
  <c r="S84" i="6"/>
  <c r="W84" i="6"/>
  <c r="T84" i="6"/>
  <c r="F72" i="6"/>
  <c r="U72" i="6"/>
  <c r="V72" i="6"/>
  <c r="S72" i="6"/>
  <c r="W72" i="6"/>
  <c r="T72" i="6"/>
  <c r="F60" i="6"/>
  <c r="U60" i="6"/>
  <c r="V60" i="6"/>
  <c r="S60" i="6"/>
  <c r="W60" i="6"/>
  <c r="T60" i="6"/>
  <c r="F48" i="6"/>
  <c r="U48" i="6"/>
  <c r="V48" i="6"/>
  <c r="S48" i="6"/>
  <c r="W48" i="6"/>
  <c r="T48" i="6"/>
  <c r="F36" i="6"/>
  <c r="U36" i="6"/>
  <c r="V36" i="6"/>
  <c r="S36" i="6"/>
  <c r="W36" i="6"/>
  <c r="T36" i="6"/>
  <c r="F24" i="6"/>
  <c r="U24" i="6"/>
  <c r="V24" i="6"/>
  <c r="S24" i="6"/>
  <c r="W24" i="6"/>
  <c r="T24" i="6"/>
  <c r="F16" i="6"/>
  <c r="U16" i="6"/>
  <c r="V16" i="6"/>
  <c r="S16" i="6"/>
  <c r="W16" i="6"/>
  <c r="T16" i="6"/>
  <c r="H361" i="6"/>
  <c r="V361" i="6"/>
  <c r="S361" i="6"/>
  <c r="W361" i="6"/>
  <c r="T361" i="6"/>
  <c r="U361" i="6"/>
  <c r="H349" i="6"/>
  <c r="V349" i="6"/>
  <c r="S349" i="6"/>
  <c r="W349" i="6"/>
  <c r="T349" i="6"/>
  <c r="U349" i="6"/>
  <c r="H341" i="6"/>
  <c r="V341" i="6"/>
  <c r="S341" i="6"/>
  <c r="W341" i="6"/>
  <c r="T341" i="6"/>
  <c r="U341" i="6"/>
  <c r="H333" i="6"/>
  <c r="V333" i="6"/>
  <c r="S333" i="6"/>
  <c r="W333" i="6"/>
  <c r="T333" i="6"/>
  <c r="U333" i="6"/>
  <c r="H321" i="6"/>
  <c r="V321" i="6"/>
  <c r="S321" i="6"/>
  <c r="W321" i="6"/>
  <c r="T321" i="6"/>
  <c r="U321" i="6"/>
  <c r="H313" i="6"/>
  <c r="V313" i="6"/>
  <c r="S313" i="6"/>
  <c r="W313" i="6"/>
  <c r="T313" i="6"/>
  <c r="U313" i="6"/>
  <c r="H305" i="6"/>
  <c r="V305" i="6"/>
  <c r="S305" i="6"/>
  <c r="W305" i="6"/>
  <c r="T305" i="6"/>
  <c r="U305" i="6"/>
  <c r="H297" i="6"/>
  <c r="V297" i="6"/>
  <c r="S297" i="6"/>
  <c r="W297" i="6"/>
  <c r="T297" i="6"/>
  <c r="U297" i="6"/>
  <c r="H289" i="6"/>
  <c r="V289" i="6"/>
  <c r="S289" i="6"/>
  <c r="W289" i="6"/>
  <c r="T289" i="6"/>
  <c r="U289" i="6"/>
  <c r="H281" i="6"/>
  <c r="V281" i="6"/>
  <c r="S281" i="6"/>
  <c r="W281" i="6"/>
  <c r="T281" i="6"/>
  <c r="U281" i="6"/>
  <c r="H273" i="6"/>
  <c r="V273" i="6"/>
  <c r="S273" i="6"/>
  <c r="W273" i="6"/>
  <c r="T273" i="6"/>
  <c r="U273" i="6"/>
  <c r="H265" i="6"/>
  <c r="V265" i="6"/>
  <c r="S265" i="6"/>
  <c r="W265" i="6"/>
  <c r="T265" i="6"/>
  <c r="U265" i="6"/>
  <c r="H257" i="6"/>
  <c r="V257" i="6"/>
  <c r="S257" i="6"/>
  <c r="W257" i="6"/>
  <c r="T257" i="6"/>
  <c r="U257" i="6"/>
  <c r="H249" i="6"/>
  <c r="V249" i="6"/>
  <c r="S249" i="6"/>
  <c r="W249" i="6"/>
  <c r="T249" i="6"/>
  <c r="U249" i="6"/>
  <c r="H241" i="6"/>
  <c r="V241" i="6"/>
  <c r="S241" i="6"/>
  <c r="W241" i="6"/>
  <c r="T241" i="6"/>
  <c r="U241" i="6"/>
  <c r="H233" i="6"/>
  <c r="V233" i="6"/>
  <c r="S233" i="6"/>
  <c r="W233" i="6"/>
  <c r="T233" i="6"/>
  <c r="U233" i="6"/>
  <c r="H225" i="6"/>
  <c r="V225" i="6"/>
  <c r="S225" i="6"/>
  <c r="W225" i="6"/>
  <c r="T225" i="6"/>
  <c r="U225" i="6"/>
  <c r="H217" i="6"/>
  <c r="V217" i="6"/>
  <c r="S217" i="6"/>
  <c r="W217" i="6"/>
  <c r="T217" i="6"/>
  <c r="U217" i="6"/>
  <c r="V382" i="6"/>
  <c r="S382" i="6"/>
  <c r="W382" i="6"/>
  <c r="T382" i="6"/>
  <c r="U382" i="6"/>
  <c r="H192" i="6"/>
  <c r="H168" i="6"/>
  <c r="H136" i="6"/>
  <c r="H104" i="6"/>
  <c r="H48" i="6"/>
  <c r="H24" i="6"/>
  <c r="U8" i="6"/>
  <c r="V8" i="6"/>
  <c r="S8" i="6"/>
  <c r="W8" i="6"/>
  <c r="T8" i="6"/>
  <c r="U202" i="6"/>
  <c r="V202" i="6"/>
  <c r="S202" i="6"/>
  <c r="W202" i="6"/>
  <c r="T202" i="6"/>
  <c r="U198" i="6"/>
  <c r="V198" i="6"/>
  <c r="S198" i="6"/>
  <c r="W198" i="6"/>
  <c r="T198" i="6"/>
  <c r="U194" i="6"/>
  <c r="V194" i="6"/>
  <c r="S194" i="6"/>
  <c r="W194" i="6"/>
  <c r="T194" i="6"/>
  <c r="U190" i="6"/>
  <c r="V190" i="6"/>
  <c r="S190" i="6"/>
  <c r="W190" i="6"/>
  <c r="T190" i="6"/>
  <c r="T186" i="6"/>
  <c r="S186" i="6"/>
  <c r="U186" i="6"/>
  <c r="V186" i="6"/>
  <c r="W186" i="6"/>
  <c r="T182" i="6"/>
  <c r="W182" i="6"/>
  <c r="S182" i="6"/>
  <c r="U182" i="6"/>
  <c r="V182" i="6"/>
  <c r="T178" i="6"/>
  <c r="V178" i="6"/>
  <c r="W178" i="6"/>
  <c r="S178" i="6"/>
  <c r="U178" i="6"/>
  <c r="T174" i="6"/>
  <c r="U174" i="6"/>
  <c r="V174" i="6"/>
  <c r="W174" i="6"/>
  <c r="S174" i="6"/>
  <c r="T170" i="6"/>
  <c r="S170" i="6"/>
  <c r="U170" i="6"/>
  <c r="V170" i="6"/>
  <c r="W170" i="6"/>
  <c r="T166" i="6"/>
  <c r="W166" i="6"/>
  <c r="S166" i="6"/>
  <c r="U166" i="6"/>
  <c r="V166" i="6"/>
  <c r="T162" i="6"/>
  <c r="V162" i="6"/>
  <c r="W162" i="6"/>
  <c r="S162" i="6"/>
  <c r="U162" i="6"/>
  <c r="T158" i="6"/>
  <c r="U158" i="6"/>
  <c r="V158" i="6"/>
  <c r="W158" i="6"/>
  <c r="S158" i="6"/>
  <c r="T154" i="6"/>
  <c r="S154" i="6"/>
  <c r="U154" i="6"/>
  <c r="V154" i="6"/>
  <c r="W154" i="6"/>
  <c r="T150" i="6"/>
  <c r="U150" i="6"/>
  <c r="S150" i="6"/>
  <c r="V150" i="6"/>
  <c r="W150" i="6"/>
  <c r="S146" i="6"/>
  <c r="W146" i="6"/>
  <c r="T146" i="6"/>
  <c r="U146" i="6"/>
  <c r="V146" i="6"/>
  <c r="S142" i="6"/>
  <c r="W142" i="6"/>
  <c r="T142" i="6"/>
  <c r="U142" i="6"/>
  <c r="V142" i="6"/>
  <c r="S138" i="6"/>
  <c r="W138" i="6"/>
  <c r="T138" i="6"/>
  <c r="U138" i="6"/>
  <c r="V138" i="6"/>
  <c r="S134" i="6"/>
  <c r="W134" i="6"/>
  <c r="T134" i="6"/>
  <c r="U134" i="6"/>
  <c r="V134" i="6"/>
  <c r="S130" i="6"/>
  <c r="W130" i="6"/>
  <c r="T130" i="6"/>
  <c r="U130" i="6"/>
  <c r="V130" i="6"/>
  <c r="S126" i="6"/>
  <c r="W126" i="6"/>
  <c r="T126" i="6"/>
  <c r="U126" i="6"/>
  <c r="V126" i="6"/>
  <c r="S122" i="6"/>
  <c r="W122" i="6"/>
  <c r="T122" i="6"/>
  <c r="U122" i="6"/>
  <c r="V122" i="6"/>
  <c r="S118" i="6"/>
  <c r="W118" i="6"/>
  <c r="T118" i="6"/>
  <c r="U118" i="6"/>
  <c r="V118" i="6"/>
  <c r="S114" i="6"/>
  <c r="W114" i="6"/>
  <c r="T114" i="6"/>
  <c r="U114" i="6"/>
  <c r="V114" i="6"/>
  <c r="S110" i="6"/>
  <c r="W110" i="6"/>
  <c r="T110" i="6"/>
  <c r="U110" i="6"/>
  <c r="V110" i="6"/>
  <c r="S106" i="6"/>
  <c r="W106" i="6"/>
  <c r="T106" i="6"/>
  <c r="U106" i="6"/>
  <c r="V106" i="6"/>
  <c r="S102" i="6"/>
  <c r="W102" i="6"/>
  <c r="T102" i="6"/>
  <c r="U102" i="6"/>
  <c r="V102" i="6"/>
  <c r="S98" i="6"/>
  <c r="W98" i="6"/>
  <c r="T98" i="6"/>
  <c r="U98" i="6"/>
  <c r="V98" i="6"/>
  <c r="S94" i="6"/>
  <c r="W94" i="6"/>
  <c r="T94" i="6"/>
  <c r="U94" i="6"/>
  <c r="V94" i="6"/>
  <c r="S90" i="6"/>
  <c r="W90" i="6"/>
  <c r="T90" i="6"/>
  <c r="U90" i="6"/>
  <c r="V90" i="6"/>
  <c r="S86" i="6"/>
  <c r="W86" i="6"/>
  <c r="T86" i="6"/>
  <c r="U86" i="6"/>
  <c r="V86" i="6"/>
  <c r="S82" i="6"/>
  <c r="W82" i="6"/>
  <c r="T82" i="6"/>
  <c r="U82" i="6"/>
  <c r="V82" i="6"/>
  <c r="S78" i="6"/>
  <c r="W78" i="6"/>
  <c r="T78" i="6"/>
  <c r="U78" i="6"/>
  <c r="V78" i="6"/>
  <c r="S74" i="6"/>
  <c r="W74" i="6"/>
  <c r="T74" i="6"/>
  <c r="U74" i="6"/>
  <c r="V74" i="6"/>
  <c r="S70" i="6"/>
  <c r="W70" i="6"/>
  <c r="T70" i="6"/>
  <c r="U70" i="6"/>
  <c r="V70" i="6"/>
  <c r="S66" i="6"/>
  <c r="W66" i="6"/>
  <c r="T66" i="6"/>
  <c r="U66" i="6"/>
  <c r="V66" i="6"/>
  <c r="S62" i="6"/>
  <c r="W62" i="6"/>
  <c r="T62" i="6"/>
  <c r="U62" i="6"/>
  <c r="V62" i="6"/>
  <c r="S58" i="6"/>
  <c r="W58" i="6"/>
  <c r="T58" i="6"/>
  <c r="U58" i="6"/>
  <c r="V58" i="6"/>
  <c r="S54" i="6"/>
  <c r="W54" i="6"/>
  <c r="T54" i="6"/>
  <c r="U54" i="6"/>
  <c r="V54" i="6"/>
  <c r="S50" i="6"/>
  <c r="W50" i="6"/>
  <c r="T50" i="6"/>
  <c r="U50" i="6"/>
  <c r="V50" i="6"/>
  <c r="S46" i="6"/>
  <c r="W46" i="6"/>
  <c r="T46" i="6"/>
  <c r="U46" i="6"/>
  <c r="V46" i="6"/>
  <c r="S42" i="6"/>
  <c r="W42" i="6"/>
  <c r="T42" i="6"/>
  <c r="U42" i="6"/>
  <c r="V42" i="6"/>
  <c r="S38" i="6"/>
  <c r="W38" i="6"/>
  <c r="T38" i="6"/>
  <c r="U38" i="6"/>
  <c r="V38" i="6"/>
  <c r="S34" i="6"/>
  <c r="W34" i="6"/>
  <c r="T34" i="6"/>
  <c r="U34" i="6"/>
  <c r="V34" i="6"/>
  <c r="S30" i="6"/>
  <c r="W30" i="6"/>
  <c r="T30" i="6"/>
  <c r="U30" i="6"/>
  <c r="V30" i="6"/>
  <c r="S26" i="6"/>
  <c r="W26" i="6"/>
  <c r="T26" i="6"/>
  <c r="U26" i="6"/>
  <c r="V26" i="6"/>
  <c r="S22" i="6"/>
  <c r="W22" i="6"/>
  <c r="T22" i="6"/>
  <c r="U22" i="6"/>
  <c r="V22" i="6"/>
  <c r="S18" i="6"/>
  <c r="W18" i="6"/>
  <c r="T18" i="6"/>
  <c r="U18" i="6"/>
  <c r="V18" i="6"/>
  <c r="S14" i="6"/>
  <c r="W14" i="6"/>
  <c r="T14" i="6"/>
  <c r="U14" i="6"/>
  <c r="V14" i="6"/>
  <c r="S10" i="6"/>
  <c r="W10" i="6"/>
  <c r="T10" i="6"/>
  <c r="U10" i="6"/>
  <c r="V10" i="6"/>
  <c r="T359" i="6"/>
  <c r="U359" i="6"/>
  <c r="V359" i="6"/>
  <c r="S359" i="6"/>
  <c r="W359" i="6"/>
  <c r="T355" i="6"/>
  <c r="U355" i="6"/>
  <c r="V355" i="6"/>
  <c r="W355" i="6"/>
  <c r="S355" i="6"/>
  <c r="T351" i="6"/>
  <c r="U351" i="6"/>
  <c r="V351" i="6"/>
  <c r="S351" i="6"/>
  <c r="W351" i="6"/>
  <c r="T347" i="6"/>
  <c r="U347" i="6"/>
  <c r="V347" i="6"/>
  <c r="W347" i="6"/>
  <c r="S347" i="6"/>
  <c r="T343" i="6"/>
  <c r="U343" i="6"/>
  <c r="V343" i="6"/>
  <c r="S343" i="6"/>
  <c r="W343" i="6"/>
  <c r="T339" i="6"/>
  <c r="U339" i="6"/>
  <c r="V339" i="6"/>
  <c r="W339" i="6"/>
  <c r="S339" i="6"/>
  <c r="T335" i="6"/>
  <c r="U335" i="6"/>
  <c r="V335" i="6"/>
  <c r="S335" i="6"/>
  <c r="W335" i="6"/>
  <c r="T331" i="6"/>
  <c r="U331" i="6"/>
  <c r="V331" i="6"/>
  <c r="W331" i="6"/>
  <c r="S331" i="6"/>
  <c r="E327" i="6"/>
  <c r="T327" i="6"/>
  <c r="U327" i="6"/>
  <c r="V327" i="6"/>
  <c r="S327" i="6"/>
  <c r="W327" i="6"/>
  <c r="E323" i="6"/>
  <c r="T323" i="6"/>
  <c r="U323" i="6"/>
  <c r="V323" i="6"/>
  <c r="W323" i="6"/>
  <c r="S323" i="6"/>
  <c r="T319" i="6"/>
  <c r="U319" i="6"/>
  <c r="V319" i="6"/>
  <c r="W319" i="6"/>
  <c r="S319" i="6"/>
  <c r="T315" i="6"/>
  <c r="U315" i="6"/>
  <c r="V315" i="6"/>
  <c r="S315" i="6"/>
  <c r="W315" i="6"/>
  <c r="E311" i="6"/>
  <c r="T311" i="6"/>
  <c r="U311" i="6"/>
  <c r="V311" i="6"/>
  <c r="S311" i="6"/>
  <c r="W311" i="6"/>
  <c r="E307" i="6"/>
  <c r="T307" i="6"/>
  <c r="U307" i="6"/>
  <c r="V307" i="6"/>
  <c r="W307" i="6"/>
  <c r="S307" i="6"/>
  <c r="E303" i="6"/>
  <c r="T303" i="6"/>
  <c r="U303" i="6"/>
  <c r="V303" i="6"/>
  <c r="S303" i="6"/>
  <c r="W303" i="6"/>
  <c r="F299" i="6"/>
  <c r="T299" i="6"/>
  <c r="U299" i="6"/>
  <c r="V299" i="6"/>
  <c r="W299" i="6"/>
  <c r="S299" i="6"/>
  <c r="F295" i="6"/>
  <c r="T295" i="6"/>
  <c r="U295" i="6"/>
  <c r="V295" i="6"/>
  <c r="S295" i="6"/>
  <c r="W295" i="6"/>
  <c r="E291" i="6"/>
  <c r="T291" i="6"/>
  <c r="U291" i="6"/>
  <c r="V291" i="6"/>
  <c r="W291" i="6"/>
  <c r="S291" i="6"/>
  <c r="F287" i="6"/>
  <c r="T287" i="6"/>
  <c r="U287" i="6"/>
  <c r="V287" i="6"/>
  <c r="W287" i="6"/>
  <c r="S287" i="6"/>
  <c r="E283" i="6"/>
  <c r="T283" i="6"/>
  <c r="U283" i="6"/>
  <c r="V283" i="6"/>
  <c r="W283" i="6"/>
  <c r="S283" i="6"/>
  <c r="F279" i="6"/>
  <c r="T279" i="6"/>
  <c r="U279" i="6"/>
  <c r="V279" i="6"/>
  <c r="S279" i="6"/>
  <c r="W279" i="6"/>
  <c r="T275" i="6"/>
  <c r="U275" i="6"/>
  <c r="V275" i="6"/>
  <c r="W275" i="6"/>
  <c r="S275" i="6"/>
  <c r="E271" i="6"/>
  <c r="T271" i="6"/>
  <c r="U271" i="6"/>
  <c r="V271" i="6"/>
  <c r="S271" i="6"/>
  <c r="W271" i="6"/>
  <c r="E267" i="6"/>
  <c r="T267" i="6"/>
  <c r="U267" i="6"/>
  <c r="V267" i="6"/>
  <c r="S267" i="6"/>
  <c r="W267" i="6"/>
  <c r="E263" i="6"/>
  <c r="T263" i="6"/>
  <c r="U263" i="6"/>
  <c r="V263" i="6"/>
  <c r="S263" i="6"/>
  <c r="W263" i="6"/>
  <c r="E259" i="6"/>
  <c r="T259" i="6"/>
  <c r="U259" i="6"/>
  <c r="V259" i="6"/>
  <c r="W259" i="6"/>
  <c r="S259" i="6"/>
  <c r="E255" i="6"/>
  <c r="T255" i="6"/>
  <c r="U255" i="6"/>
  <c r="V255" i="6"/>
  <c r="W255" i="6"/>
  <c r="S255" i="6"/>
  <c r="E251" i="6"/>
  <c r="T251" i="6"/>
  <c r="U251" i="6"/>
  <c r="V251" i="6"/>
  <c r="W251" i="6"/>
  <c r="S251" i="6"/>
  <c r="E247" i="6"/>
  <c r="T247" i="6"/>
  <c r="U247" i="6"/>
  <c r="V247" i="6"/>
  <c r="S247" i="6"/>
  <c r="W247" i="6"/>
  <c r="E243" i="6"/>
  <c r="T243" i="6"/>
  <c r="U243" i="6"/>
  <c r="V243" i="6"/>
  <c r="W243" i="6"/>
  <c r="S243" i="6"/>
  <c r="E239" i="6"/>
  <c r="T239" i="6"/>
  <c r="U239" i="6"/>
  <c r="V239" i="6"/>
  <c r="S239" i="6"/>
  <c r="W239" i="6"/>
  <c r="E235" i="6"/>
  <c r="T235" i="6"/>
  <c r="U235" i="6"/>
  <c r="V235" i="6"/>
  <c r="S235" i="6"/>
  <c r="W235" i="6"/>
  <c r="E231" i="6"/>
  <c r="T231" i="6"/>
  <c r="U231" i="6"/>
  <c r="V231" i="6"/>
  <c r="S231" i="6"/>
  <c r="W231" i="6"/>
  <c r="E227" i="6"/>
  <c r="T227" i="6"/>
  <c r="U227" i="6"/>
  <c r="V227" i="6"/>
  <c r="W227" i="6"/>
  <c r="S227" i="6"/>
  <c r="E223" i="6"/>
  <c r="T223" i="6"/>
  <c r="U223" i="6"/>
  <c r="V223" i="6"/>
  <c r="S223" i="6"/>
  <c r="W223" i="6"/>
  <c r="E219" i="6"/>
  <c r="T219" i="6"/>
  <c r="U219" i="6"/>
  <c r="V219" i="6"/>
  <c r="S219" i="6"/>
  <c r="W219" i="6"/>
  <c r="E215" i="6"/>
  <c r="T215" i="6"/>
  <c r="U215" i="6"/>
  <c r="V215" i="6"/>
  <c r="S215" i="6"/>
  <c r="W215" i="6"/>
  <c r="E211" i="6"/>
  <c r="T211" i="6"/>
  <c r="U211" i="6"/>
  <c r="V211" i="6"/>
  <c r="W211" i="6"/>
  <c r="S211" i="6"/>
  <c r="E207" i="6"/>
  <c r="T207" i="6"/>
  <c r="U207" i="6"/>
  <c r="V207" i="6"/>
  <c r="S207" i="6"/>
  <c r="W207" i="6"/>
  <c r="F380" i="6"/>
  <c r="T380" i="6"/>
  <c r="U380" i="6"/>
  <c r="S380" i="6"/>
  <c r="W380" i="6"/>
  <c r="V380" i="6"/>
  <c r="E376" i="6"/>
  <c r="T376" i="6"/>
  <c r="U376" i="6"/>
  <c r="V376" i="6"/>
  <c r="W376" i="6"/>
  <c r="S376" i="6"/>
  <c r="F372" i="6"/>
  <c r="T372" i="6"/>
  <c r="U372" i="6"/>
  <c r="S372" i="6"/>
  <c r="V372" i="6"/>
  <c r="W372" i="6"/>
  <c r="E368" i="6"/>
  <c r="T368" i="6"/>
  <c r="U368" i="6"/>
  <c r="V368" i="6"/>
  <c r="W368" i="6"/>
  <c r="S368" i="6"/>
  <c r="E364" i="6"/>
  <c r="S364" i="6"/>
  <c r="W364" i="6"/>
  <c r="T364" i="6"/>
  <c r="U364" i="6"/>
  <c r="V364" i="6"/>
  <c r="H356" i="6"/>
  <c r="H348" i="6"/>
  <c r="H340" i="6"/>
  <c r="H332" i="6"/>
  <c r="H324" i="6"/>
  <c r="H316" i="6"/>
  <c r="H308" i="6"/>
  <c r="H300" i="6"/>
  <c r="H292" i="6"/>
  <c r="H284" i="6"/>
  <c r="H276" i="6"/>
  <c r="H268" i="6"/>
  <c r="H260" i="6"/>
  <c r="H252" i="6"/>
  <c r="H244" i="6"/>
  <c r="H236" i="6"/>
  <c r="H228" i="6"/>
  <c r="H220" i="6"/>
  <c r="H212" i="6"/>
  <c r="H204" i="6"/>
  <c r="H188" i="6"/>
  <c r="H180" i="6"/>
  <c r="H148" i="6"/>
  <c r="H132" i="6"/>
  <c r="H116" i="6"/>
  <c r="H108" i="6"/>
  <c r="H92" i="6"/>
  <c r="H84" i="6"/>
  <c r="H68" i="6"/>
  <c r="H60" i="6"/>
  <c r="H44" i="6"/>
  <c r="H36" i="6"/>
  <c r="H20" i="6"/>
  <c r="H12" i="6"/>
  <c r="F196" i="6"/>
  <c r="S196" i="6"/>
  <c r="W196" i="6"/>
  <c r="T196" i="6"/>
  <c r="U196" i="6"/>
  <c r="V196" i="6"/>
  <c r="F184" i="6"/>
  <c r="V184" i="6"/>
  <c r="S184" i="6"/>
  <c r="T184" i="6"/>
  <c r="U184" i="6"/>
  <c r="W184" i="6"/>
  <c r="F172" i="6"/>
  <c r="V172" i="6"/>
  <c r="T172" i="6"/>
  <c r="U172" i="6"/>
  <c r="W172" i="6"/>
  <c r="S172" i="6"/>
  <c r="F164" i="6"/>
  <c r="V164" i="6"/>
  <c r="W164" i="6"/>
  <c r="S164" i="6"/>
  <c r="T164" i="6"/>
  <c r="U164" i="6"/>
  <c r="F156" i="6"/>
  <c r="V156" i="6"/>
  <c r="T156" i="6"/>
  <c r="U156" i="6"/>
  <c r="W156" i="6"/>
  <c r="S156" i="6"/>
  <c r="F140" i="6"/>
  <c r="U140" i="6"/>
  <c r="V140" i="6"/>
  <c r="S140" i="6"/>
  <c r="W140" i="6"/>
  <c r="T140" i="6"/>
  <c r="F124" i="6"/>
  <c r="U124" i="6"/>
  <c r="V124" i="6"/>
  <c r="S124" i="6"/>
  <c r="W124" i="6"/>
  <c r="T124" i="6"/>
  <c r="F112" i="6"/>
  <c r="U112" i="6"/>
  <c r="V112" i="6"/>
  <c r="S112" i="6"/>
  <c r="W112" i="6"/>
  <c r="T112" i="6"/>
  <c r="F100" i="6"/>
  <c r="U100" i="6"/>
  <c r="V100" i="6"/>
  <c r="S100" i="6"/>
  <c r="W100" i="6"/>
  <c r="T100" i="6"/>
  <c r="F88" i="6"/>
  <c r="U88" i="6"/>
  <c r="V88" i="6"/>
  <c r="S88" i="6"/>
  <c r="W88" i="6"/>
  <c r="T88" i="6"/>
  <c r="F76" i="6"/>
  <c r="U76" i="6"/>
  <c r="V76" i="6"/>
  <c r="S76" i="6"/>
  <c r="W76" i="6"/>
  <c r="T76" i="6"/>
  <c r="F64" i="6"/>
  <c r="U64" i="6"/>
  <c r="V64" i="6"/>
  <c r="S64" i="6"/>
  <c r="W64" i="6"/>
  <c r="T64" i="6"/>
  <c r="F52" i="6"/>
  <c r="U52" i="6"/>
  <c r="V52" i="6"/>
  <c r="S52" i="6"/>
  <c r="W52" i="6"/>
  <c r="T52" i="6"/>
  <c r="F40" i="6"/>
  <c r="U40" i="6"/>
  <c r="V40" i="6"/>
  <c r="S40" i="6"/>
  <c r="W40" i="6"/>
  <c r="T40" i="6"/>
  <c r="F28" i="6"/>
  <c r="U28" i="6"/>
  <c r="V28" i="6"/>
  <c r="S28" i="6"/>
  <c r="W28" i="6"/>
  <c r="T28" i="6"/>
  <c r="H357" i="6"/>
  <c r="V357" i="6"/>
  <c r="S357" i="6"/>
  <c r="W357" i="6"/>
  <c r="T357" i="6"/>
  <c r="U357" i="6"/>
  <c r="H184" i="6"/>
  <c r="H160" i="6"/>
  <c r="H144" i="6"/>
  <c r="H120" i="6"/>
  <c r="H96" i="6"/>
  <c r="H72" i="6"/>
  <c r="H40" i="6"/>
  <c r="V205" i="6"/>
  <c r="S205" i="6"/>
  <c r="W205" i="6"/>
  <c r="T205" i="6"/>
  <c r="U205" i="6"/>
  <c r="V201" i="6"/>
  <c r="S201" i="6"/>
  <c r="W201" i="6"/>
  <c r="T201" i="6"/>
  <c r="U201" i="6"/>
  <c r="V197" i="6"/>
  <c r="S197" i="6"/>
  <c r="W197" i="6"/>
  <c r="T197" i="6"/>
  <c r="U197" i="6"/>
  <c r="V193" i="6"/>
  <c r="S193" i="6"/>
  <c r="W193" i="6"/>
  <c r="T193" i="6"/>
  <c r="U193" i="6"/>
  <c r="V189" i="6"/>
  <c r="S189" i="6"/>
  <c r="W189" i="6"/>
  <c r="T189" i="6"/>
  <c r="U189" i="6"/>
  <c r="U185" i="6"/>
  <c r="S185" i="6"/>
  <c r="T185" i="6"/>
  <c r="V185" i="6"/>
  <c r="W185" i="6"/>
  <c r="U181" i="6"/>
  <c r="W181" i="6"/>
  <c r="S181" i="6"/>
  <c r="T181" i="6"/>
  <c r="V181" i="6"/>
  <c r="U177" i="6"/>
  <c r="V177" i="6"/>
  <c r="W177" i="6"/>
  <c r="S177" i="6"/>
  <c r="T177" i="6"/>
  <c r="U173" i="6"/>
  <c r="T173" i="6"/>
  <c r="V173" i="6"/>
  <c r="W173" i="6"/>
  <c r="S173" i="6"/>
  <c r="U169" i="6"/>
  <c r="S169" i="6"/>
  <c r="T169" i="6"/>
  <c r="V169" i="6"/>
  <c r="W169" i="6"/>
  <c r="U165" i="6"/>
  <c r="W165" i="6"/>
  <c r="S165" i="6"/>
  <c r="T165" i="6"/>
  <c r="V165" i="6"/>
  <c r="U161" i="6"/>
  <c r="V161" i="6"/>
  <c r="W161" i="6"/>
  <c r="S161" i="6"/>
  <c r="T161" i="6"/>
  <c r="U157" i="6"/>
  <c r="T157" i="6"/>
  <c r="V157" i="6"/>
  <c r="W157" i="6"/>
  <c r="S157" i="6"/>
  <c r="U153" i="6"/>
  <c r="S153" i="6"/>
  <c r="T153" i="6"/>
  <c r="V153" i="6"/>
  <c r="W153" i="6"/>
  <c r="T149" i="6"/>
  <c r="U149" i="6"/>
  <c r="V149" i="6"/>
  <c r="W149" i="6"/>
  <c r="S149" i="6"/>
  <c r="T145" i="6"/>
  <c r="U145" i="6"/>
  <c r="V145" i="6"/>
  <c r="S145" i="6"/>
  <c r="W145" i="6"/>
  <c r="T141" i="6"/>
  <c r="U141" i="6"/>
  <c r="V141" i="6"/>
  <c r="S141" i="6"/>
  <c r="W141" i="6"/>
  <c r="T137" i="6"/>
  <c r="U137" i="6"/>
  <c r="V137" i="6"/>
  <c r="S137" i="6"/>
  <c r="W137" i="6"/>
  <c r="T133" i="6"/>
  <c r="U133" i="6"/>
  <c r="V133" i="6"/>
  <c r="W133" i="6"/>
  <c r="S133" i="6"/>
  <c r="T129" i="6"/>
  <c r="U129" i="6"/>
  <c r="V129" i="6"/>
  <c r="S129" i="6"/>
  <c r="W129" i="6"/>
  <c r="T125" i="6"/>
  <c r="U125" i="6"/>
  <c r="V125" i="6"/>
  <c r="S125" i="6"/>
  <c r="W125" i="6"/>
  <c r="T121" i="6"/>
  <c r="U121" i="6"/>
  <c r="V121" i="6"/>
  <c r="S121" i="6"/>
  <c r="W121" i="6"/>
  <c r="T117" i="6"/>
  <c r="U117" i="6"/>
  <c r="V117" i="6"/>
  <c r="W117" i="6"/>
  <c r="S117" i="6"/>
  <c r="T113" i="6"/>
  <c r="U113" i="6"/>
  <c r="V113" i="6"/>
  <c r="S113" i="6"/>
  <c r="W113" i="6"/>
  <c r="T109" i="6"/>
  <c r="U109" i="6"/>
  <c r="V109" i="6"/>
  <c r="S109" i="6"/>
  <c r="W109" i="6"/>
  <c r="T105" i="6"/>
  <c r="U105" i="6"/>
  <c r="V105" i="6"/>
  <c r="S105" i="6"/>
  <c r="W105" i="6"/>
  <c r="T101" i="6"/>
  <c r="U101" i="6"/>
  <c r="V101" i="6"/>
  <c r="W101" i="6"/>
  <c r="S101" i="6"/>
  <c r="T97" i="6"/>
  <c r="U97" i="6"/>
  <c r="V97" i="6"/>
  <c r="S97" i="6"/>
  <c r="W97" i="6"/>
  <c r="T93" i="6"/>
  <c r="U93" i="6"/>
  <c r="V93" i="6"/>
  <c r="S93" i="6"/>
  <c r="W93" i="6"/>
  <c r="T89" i="6"/>
  <c r="U89" i="6"/>
  <c r="V89" i="6"/>
  <c r="S89" i="6"/>
  <c r="W89" i="6"/>
  <c r="T85" i="6"/>
  <c r="U85" i="6"/>
  <c r="V85" i="6"/>
  <c r="W85" i="6"/>
  <c r="S85" i="6"/>
  <c r="T81" i="6"/>
  <c r="U81" i="6"/>
  <c r="V81" i="6"/>
  <c r="S81" i="6"/>
  <c r="W81" i="6"/>
  <c r="T77" i="6"/>
  <c r="U77" i="6"/>
  <c r="V77" i="6"/>
  <c r="S77" i="6"/>
  <c r="W77" i="6"/>
  <c r="T73" i="6"/>
  <c r="U73" i="6"/>
  <c r="V73" i="6"/>
  <c r="S73" i="6"/>
  <c r="W73" i="6"/>
  <c r="T69" i="6"/>
  <c r="U69" i="6"/>
  <c r="V69" i="6"/>
  <c r="W69" i="6"/>
  <c r="S69" i="6"/>
  <c r="T65" i="6"/>
  <c r="U65" i="6"/>
  <c r="V65" i="6"/>
  <c r="S65" i="6"/>
  <c r="W65" i="6"/>
  <c r="T61" i="6"/>
  <c r="U61" i="6"/>
  <c r="V61" i="6"/>
  <c r="S61" i="6"/>
  <c r="W61" i="6"/>
  <c r="T57" i="6"/>
  <c r="U57" i="6"/>
  <c r="V57" i="6"/>
  <c r="S57" i="6"/>
  <c r="W57" i="6"/>
  <c r="T53" i="6"/>
  <c r="U53" i="6"/>
  <c r="V53" i="6"/>
  <c r="W53" i="6"/>
  <c r="S53" i="6"/>
  <c r="T49" i="6"/>
  <c r="U49" i="6"/>
  <c r="V49" i="6"/>
  <c r="S49" i="6"/>
  <c r="W49" i="6"/>
  <c r="T45" i="6"/>
  <c r="U45" i="6"/>
  <c r="V45" i="6"/>
  <c r="S45" i="6"/>
  <c r="W45" i="6"/>
  <c r="T41" i="6"/>
  <c r="U41" i="6"/>
  <c r="V41" i="6"/>
  <c r="S41" i="6"/>
  <c r="W41" i="6"/>
  <c r="T37" i="6"/>
  <c r="U37" i="6"/>
  <c r="V37" i="6"/>
  <c r="W37" i="6"/>
  <c r="S37" i="6"/>
  <c r="T33" i="6"/>
  <c r="U33" i="6"/>
  <c r="V33" i="6"/>
  <c r="S33" i="6"/>
  <c r="W33" i="6"/>
  <c r="T29" i="6"/>
  <c r="U29" i="6"/>
  <c r="V29" i="6"/>
  <c r="S29" i="6"/>
  <c r="W29" i="6"/>
  <c r="T25" i="6"/>
  <c r="U25" i="6"/>
  <c r="V25" i="6"/>
  <c r="S25" i="6"/>
  <c r="W25" i="6"/>
  <c r="T21" i="6"/>
  <c r="U21" i="6"/>
  <c r="V21" i="6"/>
  <c r="W21" i="6"/>
  <c r="S21" i="6"/>
  <c r="T17" i="6"/>
  <c r="U17" i="6"/>
  <c r="V17" i="6"/>
  <c r="S17" i="6"/>
  <c r="W17" i="6"/>
  <c r="T13" i="6"/>
  <c r="U13" i="6"/>
  <c r="V13" i="6"/>
  <c r="S13" i="6"/>
  <c r="W13" i="6"/>
  <c r="T9" i="6"/>
  <c r="U9" i="6"/>
  <c r="V9" i="6"/>
  <c r="S9" i="6"/>
  <c r="W9" i="6"/>
  <c r="U358" i="6"/>
  <c r="V358" i="6"/>
  <c r="S358" i="6"/>
  <c r="W358" i="6"/>
  <c r="T358" i="6"/>
  <c r="U354" i="6"/>
  <c r="V354" i="6"/>
  <c r="S354" i="6"/>
  <c r="W354" i="6"/>
  <c r="T354" i="6"/>
  <c r="U350" i="6"/>
  <c r="V350" i="6"/>
  <c r="S350" i="6"/>
  <c r="W350" i="6"/>
  <c r="T350" i="6"/>
  <c r="U346" i="6"/>
  <c r="V346" i="6"/>
  <c r="S346" i="6"/>
  <c r="W346" i="6"/>
  <c r="T346" i="6"/>
  <c r="U342" i="6"/>
  <c r="V342" i="6"/>
  <c r="S342" i="6"/>
  <c r="W342" i="6"/>
  <c r="T342" i="6"/>
  <c r="U338" i="6"/>
  <c r="V338" i="6"/>
  <c r="S338" i="6"/>
  <c r="W338" i="6"/>
  <c r="T338" i="6"/>
  <c r="U334" i="6"/>
  <c r="V334" i="6"/>
  <c r="S334" i="6"/>
  <c r="W334" i="6"/>
  <c r="T334" i="6"/>
  <c r="U330" i="6"/>
  <c r="V330" i="6"/>
  <c r="S330" i="6"/>
  <c r="W330" i="6"/>
  <c r="T330" i="6"/>
  <c r="U326" i="6"/>
  <c r="V326" i="6"/>
  <c r="S326" i="6"/>
  <c r="W326" i="6"/>
  <c r="T326" i="6"/>
  <c r="U322" i="6"/>
  <c r="V322" i="6"/>
  <c r="S322" i="6"/>
  <c r="W322" i="6"/>
  <c r="T322" i="6"/>
  <c r="U318" i="6"/>
  <c r="V318" i="6"/>
  <c r="S318" i="6"/>
  <c r="W318" i="6"/>
  <c r="T318" i="6"/>
  <c r="U314" i="6"/>
  <c r="V314" i="6"/>
  <c r="S314" i="6"/>
  <c r="W314" i="6"/>
  <c r="T314" i="6"/>
  <c r="U310" i="6"/>
  <c r="V310" i="6"/>
  <c r="S310" i="6"/>
  <c r="W310" i="6"/>
  <c r="T310" i="6"/>
  <c r="U306" i="6"/>
  <c r="V306" i="6"/>
  <c r="S306" i="6"/>
  <c r="W306" i="6"/>
  <c r="T306" i="6"/>
  <c r="U302" i="6"/>
  <c r="V302" i="6"/>
  <c r="S302" i="6"/>
  <c r="W302" i="6"/>
  <c r="T302" i="6"/>
  <c r="U298" i="6"/>
  <c r="V298" i="6"/>
  <c r="S298" i="6"/>
  <c r="W298" i="6"/>
  <c r="T298" i="6"/>
  <c r="U294" i="6"/>
  <c r="V294" i="6"/>
  <c r="S294" i="6"/>
  <c r="W294" i="6"/>
  <c r="T294" i="6"/>
  <c r="U290" i="6"/>
  <c r="V290" i="6"/>
  <c r="S290" i="6"/>
  <c r="W290" i="6"/>
  <c r="T290" i="6"/>
  <c r="U286" i="6"/>
  <c r="V286" i="6"/>
  <c r="S286" i="6"/>
  <c r="W286" i="6"/>
  <c r="T286" i="6"/>
  <c r="U282" i="6"/>
  <c r="V282" i="6"/>
  <c r="S282" i="6"/>
  <c r="W282" i="6"/>
  <c r="T282" i="6"/>
  <c r="U278" i="6"/>
  <c r="V278" i="6"/>
  <c r="S278" i="6"/>
  <c r="W278" i="6"/>
  <c r="T278" i="6"/>
  <c r="U274" i="6"/>
  <c r="V274" i="6"/>
  <c r="S274" i="6"/>
  <c r="W274" i="6"/>
  <c r="T274" i="6"/>
  <c r="U270" i="6"/>
  <c r="V270" i="6"/>
  <c r="S270" i="6"/>
  <c r="W270" i="6"/>
  <c r="T270" i="6"/>
  <c r="U266" i="6"/>
  <c r="V266" i="6"/>
  <c r="S266" i="6"/>
  <c r="W266" i="6"/>
  <c r="T266" i="6"/>
  <c r="U262" i="6"/>
  <c r="V262" i="6"/>
  <c r="S262" i="6"/>
  <c r="W262" i="6"/>
  <c r="T262" i="6"/>
  <c r="U258" i="6"/>
  <c r="V258" i="6"/>
  <c r="S258" i="6"/>
  <c r="W258" i="6"/>
  <c r="T258" i="6"/>
  <c r="U254" i="6"/>
  <c r="V254" i="6"/>
  <c r="S254" i="6"/>
  <c r="W254" i="6"/>
  <c r="T254" i="6"/>
  <c r="U250" i="6"/>
  <c r="V250" i="6"/>
  <c r="S250" i="6"/>
  <c r="W250" i="6"/>
  <c r="T250" i="6"/>
  <c r="U246" i="6"/>
  <c r="V246" i="6"/>
  <c r="S246" i="6"/>
  <c r="W246" i="6"/>
  <c r="T246" i="6"/>
  <c r="U242" i="6"/>
  <c r="V242" i="6"/>
  <c r="S242" i="6"/>
  <c r="W242" i="6"/>
  <c r="T242" i="6"/>
  <c r="U238" i="6"/>
  <c r="V238" i="6"/>
  <c r="S238" i="6"/>
  <c r="W238" i="6"/>
  <c r="T238" i="6"/>
  <c r="U234" i="6"/>
  <c r="V234" i="6"/>
  <c r="S234" i="6"/>
  <c r="W234" i="6"/>
  <c r="T234" i="6"/>
  <c r="U230" i="6"/>
  <c r="V230" i="6"/>
  <c r="S230" i="6"/>
  <c r="W230" i="6"/>
  <c r="T230" i="6"/>
  <c r="U226" i="6"/>
  <c r="V226" i="6"/>
  <c r="S226" i="6"/>
  <c r="W226" i="6"/>
  <c r="T226" i="6"/>
  <c r="U222" i="6"/>
  <c r="V222" i="6"/>
  <c r="S222" i="6"/>
  <c r="W222" i="6"/>
  <c r="T222" i="6"/>
  <c r="U218" i="6"/>
  <c r="V218" i="6"/>
  <c r="S218" i="6"/>
  <c r="W218" i="6"/>
  <c r="T218" i="6"/>
  <c r="U214" i="6"/>
  <c r="V214" i="6"/>
  <c r="S214" i="6"/>
  <c r="W214" i="6"/>
  <c r="T214" i="6"/>
  <c r="U210" i="6"/>
  <c r="V210" i="6"/>
  <c r="S210" i="6"/>
  <c r="W210" i="6"/>
  <c r="T210" i="6"/>
  <c r="U206" i="6"/>
  <c r="V206" i="6"/>
  <c r="S206" i="6"/>
  <c r="W206" i="6"/>
  <c r="T206" i="6"/>
  <c r="U379" i="6"/>
  <c r="V379" i="6"/>
  <c r="W379" i="6"/>
  <c r="S379" i="6"/>
  <c r="T379" i="6"/>
  <c r="U375" i="6"/>
  <c r="V375" i="6"/>
  <c r="S375" i="6"/>
  <c r="T375" i="6"/>
  <c r="W375" i="6"/>
  <c r="U371" i="6"/>
  <c r="V371" i="6"/>
  <c r="W371" i="6"/>
  <c r="T371" i="6"/>
  <c r="S371" i="6"/>
  <c r="U367" i="6"/>
  <c r="V367" i="6"/>
  <c r="S367" i="6"/>
  <c r="T367" i="6"/>
  <c r="W367" i="6"/>
  <c r="T363" i="6"/>
  <c r="U363" i="6"/>
  <c r="V363" i="6"/>
  <c r="W363" i="6"/>
  <c r="S363" i="6"/>
  <c r="E378" i="6"/>
  <c r="E370" i="6"/>
  <c r="E362" i="6"/>
  <c r="E354" i="6"/>
  <c r="E346" i="6"/>
  <c r="E338" i="6"/>
  <c r="E330" i="6"/>
  <c r="E322" i="6"/>
  <c r="E314" i="6"/>
  <c r="E306" i="6"/>
  <c r="E298" i="6"/>
  <c r="E290" i="6"/>
  <c r="E282" i="6"/>
  <c r="E274" i="6"/>
  <c r="E266" i="6"/>
  <c r="E258" i="6"/>
  <c r="E250" i="6"/>
  <c r="E242" i="6"/>
  <c r="E234" i="6"/>
  <c r="E226" i="6"/>
  <c r="E218" i="6"/>
  <c r="E210" i="6"/>
  <c r="F203" i="6"/>
  <c r="F195" i="6"/>
  <c r="F187" i="6"/>
  <c r="F179" i="6"/>
  <c r="F171" i="6"/>
  <c r="F163" i="6"/>
  <c r="F155" i="6"/>
  <c r="F147" i="6"/>
  <c r="F139" i="6"/>
  <c r="F131" i="6"/>
  <c r="F123" i="6"/>
  <c r="F115" i="6"/>
  <c r="F107" i="6"/>
  <c r="F99" i="6"/>
  <c r="F91" i="6"/>
  <c r="F83" i="6"/>
  <c r="F75" i="6"/>
  <c r="F67" i="6"/>
  <c r="F59" i="6"/>
  <c r="F51" i="6"/>
  <c r="F43" i="6"/>
  <c r="F35" i="6"/>
  <c r="F27" i="6"/>
  <c r="F19" i="6"/>
  <c r="F11" i="6"/>
  <c r="J8" i="6"/>
  <c r="AD8" i="6" s="1"/>
  <c r="N8" i="6"/>
  <c r="R8" i="6"/>
  <c r="K8" i="6"/>
  <c r="O8" i="6"/>
  <c r="I8" i="6"/>
  <c r="Q8" i="6"/>
  <c r="L8" i="6"/>
  <c r="M8" i="6"/>
  <c r="P8" i="6"/>
  <c r="E8" i="6"/>
  <c r="H8" i="6"/>
  <c r="F8" i="6"/>
  <c r="J198" i="6"/>
  <c r="AD198" i="6" s="1"/>
  <c r="N198" i="6"/>
  <c r="AH198" i="6" s="1"/>
  <c r="R198" i="6"/>
  <c r="AL198" i="6" s="1"/>
  <c r="K198" i="6"/>
  <c r="AE198" i="6" s="1"/>
  <c r="AY198" i="6" s="1"/>
  <c r="O198" i="6"/>
  <c r="AI198" i="6" s="1"/>
  <c r="L198" i="6"/>
  <c r="AF198" i="6" s="1"/>
  <c r="AZ198" i="6" s="1"/>
  <c r="P198" i="6"/>
  <c r="AJ198" i="6" s="1"/>
  <c r="I198" i="6"/>
  <c r="AC198" i="6" s="1"/>
  <c r="M198" i="6"/>
  <c r="AG198" i="6" s="1"/>
  <c r="BA198" i="6" s="1"/>
  <c r="Q198" i="6"/>
  <c r="AK198" i="6" s="1"/>
  <c r="F198" i="6"/>
  <c r="H198" i="6"/>
  <c r="E198" i="6"/>
  <c r="J190" i="6"/>
  <c r="AD190" i="6" s="1"/>
  <c r="N190" i="6"/>
  <c r="AH190" i="6" s="1"/>
  <c r="R190" i="6"/>
  <c r="AL190" i="6" s="1"/>
  <c r="K190" i="6"/>
  <c r="AE190" i="6" s="1"/>
  <c r="AY190" i="6" s="1"/>
  <c r="O190" i="6"/>
  <c r="AI190" i="6" s="1"/>
  <c r="L190" i="6"/>
  <c r="AF190" i="6" s="1"/>
  <c r="AZ190" i="6" s="1"/>
  <c r="P190" i="6"/>
  <c r="AJ190" i="6" s="1"/>
  <c r="I190" i="6"/>
  <c r="AC190" i="6" s="1"/>
  <c r="M190" i="6"/>
  <c r="AG190" i="6" s="1"/>
  <c r="BA190" i="6" s="1"/>
  <c r="Q190" i="6"/>
  <c r="AK190" i="6" s="1"/>
  <c r="F190" i="6"/>
  <c r="H190" i="6"/>
  <c r="E190" i="6"/>
  <c r="J182" i="6"/>
  <c r="AD182" i="6" s="1"/>
  <c r="N182" i="6"/>
  <c r="AH182" i="6" s="1"/>
  <c r="R182" i="6"/>
  <c r="AL182" i="6" s="1"/>
  <c r="K182" i="6"/>
  <c r="AE182" i="6" s="1"/>
  <c r="AY182" i="6" s="1"/>
  <c r="O182" i="6"/>
  <c r="AI182" i="6" s="1"/>
  <c r="L182" i="6"/>
  <c r="AF182" i="6" s="1"/>
  <c r="AZ182" i="6" s="1"/>
  <c r="P182" i="6"/>
  <c r="AJ182" i="6" s="1"/>
  <c r="I182" i="6"/>
  <c r="AC182" i="6" s="1"/>
  <c r="M182" i="6"/>
  <c r="AG182" i="6" s="1"/>
  <c r="BA182" i="6" s="1"/>
  <c r="Q182" i="6"/>
  <c r="AK182" i="6" s="1"/>
  <c r="F182" i="6"/>
  <c r="H182" i="6"/>
  <c r="E182" i="6"/>
  <c r="J174" i="6"/>
  <c r="AD174" i="6" s="1"/>
  <c r="N174" i="6"/>
  <c r="AH174" i="6" s="1"/>
  <c r="R174" i="6"/>
  <c r="AL174" i="6" s="1"/>
  <c r="K174" i="6"/>
  <c r="AE174" i="6" s="1"/>
  <c r="AY174" i="6" s="1"/>
  <c r="O174" i="6"/>
  <c r="AI174" i="6" s="1"/>
  <c r="L174" i="6"/>
  <c r="AF174" i="6" s="1"/>
  <c r="AZ174" i="6" s="1"/>
  <c r="P174" i="6"/>
  <c r="AJ174" i="6" s="1"/>
  <c r="I174" i="6"/>
  <c r="AC174" i="6" s="1"/>
  <c r="M174" i="6"/>
  <c r="AG174" i="6" s="1"/>
  <c r="BA174" i="6" s="1"/>
  <c r="Q174" i="6"/>
  <c r="AK174" i="6" s="1"/>
  <c r="F174" i="6"/>
  <c r="H174" i="6"/>
  <c r="E174" i="6"/>
  <c r="J166" i="6"/>
  <c r="AD166" i="6" s="1"/>
  <c r="N166" i="6"/>
  <c r="AH166" i="6" s="1"/>
  <c r="R166" i="6"/>
  <c r="AL166" i="6" s="1"/>
  <c r="K166" i="6"/>
  <c r="AE166" i="6" s="1"/>
  <c r="AY166" i="6" s="1"/>
  <c r="O166" i="6"/>
  <c r="AI166" i="6" s="1"/>
  <c r="L166" i="6"/>
  <c r="AF166" i="6" s="1"/>
  <c r="AZ166" i="6" s="1"/>
  <c r="P166" i="6"/>
  <c r="AJ166" i="6" s="1"/>
  <c r="I166" i="6"/>
  <c r="AC166" i="6" s="1"/>
  <c r="M166" i="6"/>
  <c r="AG166" i="6" s="1"/>
  <c r="BA166" i="6" s="1"/>
  <c r="Q166" i="6"/>
  <c r="AK166" i="6" s="1"/>
  <c r="F166" i="6"/>
  <c r="H166" i="6"/>
  <c r="E166" i="6"/>
  <c r="J154" i="6"/>
  <c r="AD154" i="6" s="1"/>
  <c r="N154" i="6"/>
  <c r="AH154" i="6" s="1"/>
  <c r="R154" i="6"/>
  <c r="AL154" i="6" s="1"/>
  <c r="K154" i="6"/>
  <c r="AE154" i="6" s="1"/>
  <c r="AY154" i="6" s="1"/>
  <c r="O154" i="6"/>
  <c r="AI154" i="6" s="1"/>
  <c r="L154" i="6"/>
  <c r="AF154" i="6" s="1"/>
  <c r="AZ154" i="6" s="1"/>
  <c r="P154" i="6"/>
  <c r="AJ154" i="6" s="1"/>
  <c r="M154" i="6"/>
  <c r="AG154" i="6" s="1"/>
  <c r="BA154" i="6" s="1"/>
  <c r="Q154" i="6"/>
  <c r="AK154" i="6" s="1"/>
  <c r="I154" i="6"/>
  <c r="AC154" i="6" s="1"/>
  <c r="F154" i="6"/>
  <c r="H154" i="6"/>
  <c r="E154" i="6"/>
  <c r="J146" i="6"/>
  <c r="AD146" i="6" s="1"/>
  <c r="N146" i="6"/>
  <c r="AH146" i="6" s="1"/>
  <c r="R146" i="6"/>
  <c r="AL146" i="6" s="1"/>
  <c r="K146" i="6"/>
  <c r="AE146" i="6" s="1"/>
  <c r="AY146" i="6" s="1"/>
  <c r="O146" i="6"/>
  <c r="AI146" i="6" s="1"/>
  <c r="L146" i="6"/>
  <c r="AF146" i="6" s="1"/>
  <c r="AZ146" i="6" s="1"/>
  <c r="P146" i="6"/>
  <c r="AJ146" i="6" s="1"/>
  <c r="M146" i="6"/>
  <c r="AG146" i="6" s="1"/>
  <c r="BA146" i="6" s="1"/>
  <c r="Q146" i="6"/>
  <c r="AK146" i="6" s="1"/>
  <c r="I146" i="6"/>
  <c r="AC146" i="6" s="1"/>
  <c r="F146" i="6"/>
  <c r="E146" i="6"/>
  <c r="H146" i="6"/>
  <c r="L138" i="6"/>
  <c r="AF138" i="6" s="1"/>
  <c r="AZ138" i="6" s="1"/>
  <c r="P138" i="6"/>
  <c r="AJ138" i="6" s="1"/>
  <c r="I138" i="6"/>
  <c r="AC138" i="6" s="1"/>
  <c r="M138" i="6"/>
  <c r="AG138" i="6" s="1"/>
  <c r="BA138" i="6" s="1"/>
  <c r="Q138" i="6"/>
  <c r="AK138" i="6" s="1"/>
  <c r="J138" i="6"/>
  <c r="AD138" i="6" s="1"/>
  <c r="N138" i="6"/>
  <c r="R138" i="6"/>
  <c r="AL138" i="6" s="1"/>
  <c r="K138" i="6"/>
  <c r="AE138" i="6" s="1"/>
  <c r="AY138" i="6" s="1"/>
  <c r="O138" i="6"/>
  <c r="AI138" i="6" s="1"/>
  <c r="F138" i="6"/>
  <c r="H138" i="6"/>
  <c r="E138" i="6"/>
  <c r="L130" i="6"/>
  <c r="AF130" i="6" s="1"/>
  <c r="AZ130" i="6" s="1"/>
  <c r="P130" i="6"/>
  <c r="AJ130" i="6" s="1"/>
  <c r="I130" i="6"/>
  <c r="AC130" i="6" s="1"/>
  <c r="M130" i="6"/>
  <c r="AG130" i="6" s="1"/>
  <c r="BA130" i="6" s="1"/>
  <c r="Q130" i="6"/>
  <c r="AK130" i="6" s="1"/>
  <c r="J130" i="6"/>
  <c r="AD130" i="6" s="1"/>
  <c r="N130" i="6"/>
  <c r="AH130" i="6" s="1"/>
  <c r="R130" i="6"/>
  <c r="AL130" i="6" s="1"/>
  <c r="K130" i="6"/>
  <c r="AE130" i="6" s="1"/>
  <c r="AY130" i="6" s="1"/>
  <c r="O130" i="6"/>
  <c r="AI130" i="6" s="1"/>
  <c r="F130" i="6"/>
  <c r="E130" i="6"/>
  <c r="H130" i="6"/>
  <c r="L118" i="6"/>
  <c r="AF118" i="6" s="1"/>
  <c r="AZ118" i="6" s="1"/>
  <c r="P118" i="6"/>
  <c r="AJ118" i="6" s="1"/>
  <c r="I118" i="6"/>
  <c r="AC118" i="6" s="1"/>
  <c r="M118" i="6"/>
  <c r="AG118" i="6" s="1"/>
  <c r="BA118" i="6" s="1"/>
  <c r="Q118" i="6"/>
  <c r="AK118" i="6" s="1"/>
  <c r="J118" i="6"/>
  <c r="AD118" i="6" s="1"/>
  <c r="N118" i="6"/>
  <c r="AH118" i="6" s="1"/>
  <c r="R118" i="6"/>
  <c r="AL118" i="6" s="1"/>
  <c r="K118" i="6"/>
  <c r="AE118" i="6" s="1"/>
  <c r="AY118" i="6" s="1"/>
  <c r="O118" i="6"/>
  <c r="AI118" i="6" s="1"/>
  <c r="F118" i="6"/>
  <c r="H118" i="6"/>
  <c r="E118" i="6"/>
  <c r="L110" i="6"/>
  <c r="AF110" i="6" s="1"/>
  <c r="AZ110" i="6" s="1"/>
  <c r="P110" i="6"/>
  <c r="AJ110" i="6" s="1"/>
  <c r="I110" i="6"/>
  <c r="AC110" i="6" s="1"/>
  <c r="M110" i="6"/>
  <c r="AG110" i="6" s="1"/>
  <c r="BA110" i="6" s="1"/>
  <c r="Q110" i="6"/>
  <c r="AK110" i="6" s="1"/>
  <c r="J110" i="6"/>
  <c r="AD110" i="6" s="1"/>
  <c r="N110" i="6"/>
  <c r="AH110" i="6" s="1"/>
  <c r="R110" i="6"/>
  <c r="AL110" i="6" s="1"/>
  <c r="K110" i="6"/>
  <c r="AE110" i="6" s="1"/>
  <c r="AY110" i="6" s="1"/>
  <c r="O110" i="6"/>
  <c r="AI110" i="6" s="1"/>
  <c r="F110" i="6"/>
  <c r="E110" i="6"/>
  <c r="H110" i="6"/>
  <c r="L102" i="6"/>
  <c r="AF102" i="6" s="1"/>
  <c r="AZ102" i="6" s="1"/>
  <c r="P102" i="6"/>
  <c r="AJ102" i="6" s="1"/>
  <c r="I102" i="6"/>
  <c r="AC102" i="6" s="1"/>
  <c r="M102" i="6"/>
  <c r="AG102" i="6" s="1"/>
  <c r="BA102" i="6" s="1"/>
  <c r="Q102" i="6"/>
  <c r="AK102" i="6" s="1"/>
  <c r="J102" i="6"/>
  <c r="AD102" i="6" s="1"/>
  <c r="N102" i="6"/>
  <c r="AH102" i="6" s="1"/>
  <c r="R102" i="6"/>
  <c r="AL102" i="6" s="1"/>
  <c r="K102" i="6"/>
  <c r="AE102" i="6" s="1"/>
  <c r="AY102" i="6" s="1"/>
  <c r="O102" i="6"/>
  <c r="AI102" i="6" s="1"/>
  <c r="F102" i="6"/>
  <c r="E102" i="6"/>
  <c r="H102" i="6"/>
  <c r="L94" i="6"/>
  <c r="AF94" i="6" s="1"/>
  <c r="AZ94" i="6" s="1"/>
  <c r="P94" i="6"/>
  <c r="AJ94" i="6" s="1"/>
  <c r="I94" i="6"/>
  <c r="AC94" i="6" s="1"/>
  <c r="M94" i="6"/>
  <c r="AG94" i="6" s="1"/>
  <c r="BA94" i="6" s="1"/>
  <c r="Q94" i="6"/>
  <c r="AK94" i="6" s="1"/>
  <c r="J94" i="6"/>
  <c r="AD94" i="6" s="1"/>
  <c r="N94" i="6"/>
  <c r="AH94" i="6" s="1"/>
  <c r="R94" i="6"/>
  <c r="AL94" i="6" s="1"/>
  <c r="K94" i="6"/>
  <c r="AE94" i="6" s="1"/>
  <c r="AY94" i="6" s="1"/>
  <c r="O94" i="6"/>
  <c r="AI94" i="6" s="1"/>
  <c r="F94" i="6"/>
  <c r="H94" i="6"/>
  <c r="E94" i="6"/>
  <c r="L86" i="6"/>
  <c r="AF86" i="6" s="1"/>
  <c r="AZ86" i="6" s="1"/>
  <c r="P86" i="6"/>
  <c r="AJ86" i="6" s="1"/>
  <c r="I86" i="6"/>
  <c r="AC86" i="6" s="1"/>
  <c r="M86" i="6"/>
  <c r="AG86" i="6" s="1"/>
  <c r="BA86" i="6" s="1"/>
  <c r="Q86" i="6"/>
  <c r="AK86" i="6" s="1"/>
  <c r="J86" i="6"/>
  <c r="AD86" i="6" s="1"/>
  <c r="N86" i="6"/>
  <c r="AH86" i="6" s="1"/>
  <c r="R86" i="6"/>
  <c r="AL86" i="6" s="1"/>
  <c r="K86" i="6"/>
  <c r="AE86" i="6" s="1"/>
  <c r="AY86" i="6" s="1"/>
  <c r="O86" i="6"/>
  <c r="AI86" i="6" s="1"/>
  <c r="F86" i="6"/>
  <c r="H86" i="6"/>
  <c r="E86" i="6"/>
  <c r="K78" i="6"/>
  <c r="AE78" i="6" s="1"/>
  <c r="AY78" i="6" s="1"/>
  <c r="O78" i="6"/>
  <c r="AI78" i="6" s="1"/>
  <c r="L78" i="6"/>
  <c r="AF78" i="6" s="1"/>
  <c r="AZ78" i="6" s="1"/>
  <c r="P78" i="6"/>
  <c r="AJ78" i="6" s="1"/>
  <c r="I78" i="6"/>
  <c r="AC78" i="6" s="1"/>
  <c r="M78" i="6"/>
  <c r="AG78" i="6" s="1"/>
  <c r="BA78" i="6" s="1"/>
  <c r="Q78" i="6"/>
  <c r="AK78" i="6" s="1"/>
  <c r="R78" i="6"/>
  <c r="AL78" i="6" s="1"/>
  <c r="J78" i="6"/>
  <c r="AD78" i="6" s="1"/>
  <c r="N78" i="6"/>
  <c r="AH78" i="6" s="1"/>
  <c r="F78" i="6"/>
  <c r="E78" i="6"/>
  <c r="H78" i="6"/>
  <c r="K70" i="6"/>
  <c r="AE70" i="6" s="1"/>
  <c r="AY70" i="6" s="1"/>
  <c r="O70" i="6"/>
  <c r="AI70" i="6" s="1"/>
  <c r="L70" i="6"/>
  <c r="AF70" i="6" s="1"/>
  <c r="AZ70" i="6" s="1"/>
  <c r="P70" i="6"/>
  <c r="AJ70" i="6" s="1"/>
  <c r="I70" i="6"/>
  <c r="AC70" i="6" s="1"/>
  <c r="M70" i="6"/>
  <c r="AG70" i="6" s="1"/>
  <c r="BA70" i="6" s="1"/>
  <c r="Q70" i="6"/>
  <c r="AK70" i="6" s="1"/>
  <c r="R70" i="6"/>
  <c r="AL70" i="6" s="1"/>
  <c r="J70" i="6"/>
  <c r="AD70" i="6" s="1"/>
  <c r="N70" i="6"/>
  <c r="AH70" i="6" s="1"/>
  <c r="F70" i="6"/>
  <c r="H70" i="6"/>
  <c r="E70" i="6"/>
  <c r="I62" i="6"/>
  <c r="AC62" i="6" s="1"/>
  <c r="M62" i="6"/>
  <c r="AG62" i="6" s="1"/>
  <c r="BA62" i="6" s="1"/>
  <c r="J62" i="6"/>
  <c r="AD62" i="6" s="1"/>
  <c r="O62" i="6"/>
  <c r="AI62" i="6" s="1"/>
  <c r="K62" i="6"/>
  <c r="AE62" i="6" s="1"/>
  <c r="AY62" i="6" s="1"/>
  <c r="P62" i="6"/>
  <c r="AJ62" i="6" s="1"/>
  <c r="L62" i="6"/>
  <c r="AF62" i="6" s="1"/>
  <c r="AZ62" i="6" s="1"/>
  <c r="Q62" i="6"/>
  <c r="AK62" i="6" s="1"/>
  <c r="R62" i="6"/>
  <c r="AL62" i="6" s="1"/>
  <c r="N62" i="6"/>
  <c r="F62" i="6"/>
  <c r="H62" i="6"/>
  <c r="E62" i="6"/>
  <c r="K54" i="6"/>
  <c r="AE54" i="6" s="1"/>
  <c r="AY54" i="6" s="1"/>
  <c r="L54" i="6"/>
  <c r="AF54" i="6" s="1"/>
  <c r="AZ54" i="6" s="1"/>
  <c r="P54" i="6"/>
  <c r="AJ54" i="6" s="1"/>
  <c r="I54" i="6"/>
  <c r="AC54" i="6" s="1"/>
  <c r="M54" i="6"/>
  <c r="AG54" i="6" s="1"/>
  <c r="BA54" i="6" s="1"/>
  <c r="Q54" i="6"/>
  <c r="AK54" i="6" s="1"/>
  <c r="N54" i="6"/>
  <c r="AH54" i="6" s="1"/>
  <c r="O54" i="6"/>
  <c r="AI54" i="6" s="1"/>
  <c r="R54" i="6"/>
  <c r="AL54" i="6" s="1"/>
  <c r="J54" i="6"/>
  <c r="AD54" i="6" s="1"/>
  <c r="F54" i="6"/>
  <c r="E54" i="6"/>
  <c r="H54" i="6"/>
  <c r="K46" i="6"/>
  <c r="AE46" i="6" s="1"/>
  <c r="AY46" i="6" s="1"/>
  <c r="O46" i="6"/>
  <c r="AI46" i="6" s="1"/>
  <c r="L46" i="6"/>
  <c r="AF46" i="6" s="1"/>
  <c r="AZ46" i="6" s="1"/>
  <c r="P46" i="6"/>
  <c r="AJ46" i="6" s="1"/>
  <c r="I46" i="6"/>
  <c r="AC46" i="6" s="1"/>
  <c r="M46" i="6"/>
  <c r="AG46" i="6" s="1"/>
  <c r="BA46" i="6" s="1"/>
  <c r="Q46" i="6"/>
  <c r="AK46" i="6" s="1"/>
  <c r="N46" i="6"/>
  <c r="R46" i="6"/>
  <c r="AL46" i="6" s="1"/>
  <c r="J46" i="6"/>
  <c r="AD46" i="6" s="1"/>
  <c r="F46" i="6"/>
  <c r="H46" i="6"/>
  <c r="E46" i="6"/>
  <c r="K38" i="6"/>
  <c r="AE38" i="6" s="1"/>
  <c r="AY38" i="6" s="1"/>
  <c r="O38" i="6"/>
  <c r="AI38" i="6" s="1"/>
  <c r="L38" i="6"/>
  <c r="AF38" i="6" s="1"/>
  <c r="AZ38" i="6" s="1"/>
  <c r="Q38" i="6"/>
  <c r="AK38" i="6" s="1"/>
  <c r="M38" i="6"/>
  <c r="AG38" i="6" s="1"/>
  <c r="BA38" i="6" s="1"/>
  <c r="R38" i="6"/>
  <c r="AL38" i="6" s="1"/>
  <c r="I38" i="6"/>
  <c r="N38" i="6"/>
  <c r="J38" i="6"/>
  <c r="AD38" i="6" s="1"/>
  <c r="P38" i="6"/>
  <c r="AJ38" i="6" s="1"/>
  <c r="F38" i="6"/>
  <c r="H38" i="6"/>
  <c r="E38" i="6"/>
  <c r="K30" i="6"/>
  <c r="AE30" i="6" s="1"/>
  <c r="AY30" i="6" s="1"/>
  <c r="O30" i="6"/>
  <c r="AI30" i="6" s="1"/>
  <c r="I30" i="6"/>
  <c r="AC30" i="6" s="1"/>
  <c r="M30" i="6"/>
  <c r="AG30" i="6" s="1"/>
  <c r="BA30" i="6" s="1"/>
  <c r="Q30" i="6"/>
  <c r="AK30" i="6" s="1"/>
  <c r="J30" i="6"/>
  <c r="AD30" i="6" s="1"/>
  <c r="N30" i="6"/>
  <c r="AH30" i="6" s="1"/>
  <c r="R30" i="6"/>
  <c r="AL30" i="6" s="1"/>
  <c r="L30" i="6"/>
  <c r="AF30" i="6" s="1"/>
  <c r="AZ30" i="6" s="1"/>
  <c r="P30" i="6"/>
  <c r="AJ30" i="6" s="1"/>
  <c r="F30" i="6"/>
  <c r="H30" i="6"/>
  <c r="E30" i="6"/>
  <c r="K26" i="6"/>
  <c r="AE26" i="6" s="1"/>
  <c r="AY26" i="6" s="1"/>
  <c r="O26" i="6"/>
  <c r="AI26" i="6" s="1"/>
  <c r="I26" i="6"/>
  <c r="AC26" i="6" s="1"/>
  <c r="M26" i="6"/>
  <c r="AG26" i="6" s="1"/>
  <c r="BA26" i="6" s="1"/>
  <c r="Q26" i="6"/>
  <c r="AK26" i="6" s="1"/>
  <c r="J26" i="6"/>
  <c r="AD26" i="6" s="1"/>
  <c r="N26" i="6"/>
  <c r="AH26" i="6" s="1"/>
  <c r="R26" i="6"/>
  <c r="AL26" i="6" s="1"/>
  <c r="P26" i="6"/>
  <c r="AJ26" i="6" s="1"/>
  <c r="L26" i="6"/>
  <c r="AF26" i="6" s="1"/>
  <c r="AZ26" i="6" s="1"/>
  <c r="F26" i="6"/>
  <c r="H26" i="6"/>
  <c r="E26" i="6"/>
  <c r="K22" i="6"/>
  <c r="AE22" i="6" s="1"/>
  <c r="AY22" i="6" s="1"/>
  <c r="O22" i="6"/>
  <c r="AI22" i="6" s="1"/>
  <c r="I22" i="6"/>
  <c r="AC22" i="6" s="1"/>
  <c r="M22" i="6"/>
  <c r="AG22" i="6" s="1"/>
  <c r="BA22" i="6" s="1"/>
  <c r="Q22" i="6"/>
  <c r="AK22" i="6" s="1"/>
  <c r="J22" i="6"/>
  <c r="AD22" i="6" s="1"/>
  <c r="N22" i="6"/>
  <c r="AH22" i="6" s="1"/>
  <c r="R22" i="6"/>
  <c r="AL22" i="6" s="1"/>
  <c r="L22" i="6"/>
  <c r="AF22" i="6" s="1"/>
  <c r="AZ22" i="6" s="1"/>
  <c r="P22" i="6"/>
  <c r="AJ22" i="6" s="1"/>
  <c r="F22" i="6"/>
  <c r="E22" i="6"/>
  <c r="H22" i="6"/>
  <c r="K14" i="6"/>
  <c r="AE14" i="6" s="1"/>
  <c r="AY14" i="6" s="1"/>
  <c r="O14" i="6"/>
  <c r="AI14" i="6" s="1"/>
  <c r="I14" i="6"/>
  <c r="AC14" i="6" s="1"/>
  <c r="M14" i="6"/>
  <c r="AG14" i="6" s="1"/>
  <c r="BA14" i="6" s="1"/>
  <c r="Q14" i="6"/>
  <c r="AK14" i="6" s="1"/>
  <c r="J14" i="6"/>
  <c r="AD14" i="6" s="1"/>
  <c r="N14" i="6"/>
  <c r="R14" i="6"/>
  <c r="AL14" i="6" s="1"/>
  <c r="L14" i="6"/>
  <c r="AF14" i="6" s="1"/>
  <c r="AZ14" i="6" s="1"/>
  <c r="P14" i="6"/>
  <c r="AJ14" i="6" s="1"/>
  <c r="F14" i="6"/>
  <c r="H14" i="6"/>
  <c r="E14" i="6"/>
  <c r="K10" i="6"/>
  <c r="AE10" i="6" s="1"/>
  <c r="AY10" i="6" s="1"/>
  <c r="O10" i="6"/>
  <c r="AI10" i="6" s="1"/>
  <c r="I10" i="6"/>
  <c r="AC10" i="6" s="1"/>
  <c r="M10" i="6"/>
  <c r="AG10" i="6" s="1"/>
  <c r="BA10" i="6" s="1"/>
  <c r="Q10" i="6"/>
  <c r="AK10" i="6" s="1"/>
  <c r="J10" i="6"/>
  <c r="AD10" i="6" s="1"/>
  <c r="N10" i="6"/>
  <c r="AH10" i="6" s="1"/>
  <c r="R10" i="6"/>
  <c r="AL10" i="6" s="1"/>
  <c r="P10" i="6"/>
  <c r="AJ10" i="6" s="1"/>
  <c r="L10" i="6"/>
  <c r="AF10" i="6" s="1"/>
  <c r="AZ10" i="6" s="1"/>
  <c r="F10" i="6"/>
  <c r="H10" i="6"/>
  <c r="E10" i="6"/>
  <c r="L359" i="6"/>
  <c r="AF359" i="6" s="1"/>
  <c r="AZ359" i="6" s="1"/>
  <c r="P359" i="6"/>
  <c r="AJ359" i="6" s="1"/>
  <c r="I359" i="6"/>
  <c r="AC359" i="6" s="1"/>
  <c r="M359" i="6"/>
  <c r="AG359" i="6" s="1"/>
  <c r="BA359" i="6" s="1"/>
  <c r="Q359" i="6"/>
  <c r="AK359" i="6" s="1"/>
  <c r="J359" i="6"/>
  <c r="AD359" i="6" s="1"/>
  <c r="N359" i="6"/>
  <c r="AH359" i="6" s="1"/>
  <c r="R359" i="6"/>
  <c r="AL359" i="6" s="1"/>
  <c r="K359" i="6"/>
  <c r="AE359" i="6" s="1"/>
  <c r="AY359" i="6" s="1"/>
  <c r="O359" i="6"/>
  <c r="AI359" i="6" s="1"/>
  <c r="H359" i="6"/>
  <c r="F359" i="6"/>
  <c r="E359" i="6"/>
  <c r="L355" i="6"/>
  <c r="AF355" i="6" s="1"/>
  <c r="AZ355" i="6" s="1"/>
  <c r="P355" i="6"/>
  <c r="AJ355" i="6" s="1"/>
  <c r="I355" i="6"/>
  <c r="AC355" i="6" s="1"/>
  <c r="M355" i="6"/>
  <c r="AG355" i="6" s="1"/>
  <c r="BA355" i="6" s="1"/>
  <c r="Q355" i="6"/>
  <c r="AK355" i="6" s="1"/>
  <c r="J355" i="6"/>
  <c r="AD355" i="6" s="1"/>
  <c r="N355" i="6"/>
  <c r="AH355" i="6" s="1"/>
  <c r="R355" i="6"/>
  <c r="AL355" i="6" s="1"/>
  <c r="K355" i="6"/>
  <c r="AE355" i="6" s="1"/>
  <c r="AY355" i="6" s="1"/>
  <c r="O355" i="6"/>
  <c r="AI355" i="6" s="1"/>
  <c r="H355" i="6"/>
  <c r="E355" i="6"/>
  <c r="F355" i="6"/>
  <c r="L351" i="6"/>
  <c r="AF351" i="6" s="1"/>
  <c r="AZ351" i="6" s="1"/>
  <c r="P351" i="6"/>
  <c r="AJ351" i="6" s="1"/>
  <c r="I351" i="6"/>
  <c r="AC351" i="6" s="1"/>
  <c r="M351" i="6"/>
  <c r="AG351" i="6" s="1"/>
  <c r="BA351" i="6" s="1"/>
  <c r="Q351" i="6"/>
  <c r="AK351" i="6" s="1"/>
  <c r="J351" i="6"/>
  <c r="AD351" i="6" s="1"/>
  <c r="N351" i="6"/>
  <c r="AH351" i="6" s="1"/>
  <c r="R351" i="6"/>
  <c r="AL351" i="6" s="1"/>
  <c r="O351" i="6"/>
  <c r="AI351" i="6" s="1"/>
  <c r="K351" i="6"/>
  <c r="AE351" i="6" s="1"/>
  <c r="AY351" i="6" s="1"/>
  <c r="H351" i="6"/>
  <c r="F351" i="6"/>
  <c r="E351" i="6"/>
  <c r="L347" i="6"/>
  <c r="AF347" i="6" s="1"/>
  <c r="AZ347" i="6" s="1"/>
  <c r="P347" i="6"/>
  <c r="AJ347" i="6" s="1"/>
  <c r="I347" i="6"/>
  <c r="AC347" i="6" s="1"/>
  <c r="M347" i="6"/>
  <c r="AG347" i="6" s="1"/>
  <c r="BA347" i="6" s="1"/>
  <c r="Q347" i="6"/>
  <c r="AK347" i="6" s="1"/>
  <c r="J347" i="6"/>
  <c r="AD347" i="6" s="1"/>
  <c r="N347" i="6"/>
  <c r="AH347" i="6" s="1"/>
  <c r="R347" i="6"/>
  <c r="AL347" i="6" s="1"/>
  <c r="K347" i="6"/>
  <c r="AE347" i="6" s="1"/>
  <c r="AY347" i="6" s="1"/>
  <c r="O347" i="6"/>
  <c r="AI347" i="6" s="1"/>
  <c r="H347" i="6"/>
  <c r="E347" i="6"/>
  <c r="F347" i="6"/>
  <c r="L343" i="6"/>
  <c r="AF343" i="6" s="1"/>
  <c r="AZ343" i="6" s="1"/>
  <c r="P343" i="6"/>
  <c r="AJ343" i="6" s="1"/>
  <c r="I343" i="6"/>
  <c r="AC343" i="6" s="1"/>
  <c r="M343" i="6"/>
  <c r="AG343" i="6" s="1"/>
  <c r="BA343" i="6" s="1"/>
  <c r="Q343" i="6"/>
  <c r="AK343" i="6" s="1"/>
  <c r="J343" i="6"/>
  <c r="AD343" i="6" s="1"/>
  <c r="N343" i="6"/>
  <c r="AH343" i="6" s="1"/>
  <c r="R343" i="6"/>
  <c r="AL343" i="6" s="1"/>
  <c r="K343" i="6"/>
  <c r="AE343" i="6" s="1"/>
  <c r="AY343" i="6" s="1"/>
  <c r="O343" i="6"/>
  <c r="AI343" i="6" s="1"/>
  <c r="H343" i="6"/>
  <c r="F343" i="6"/>
  <c r="E343" i="6"/>
  <c r="L339" i="6"/>
  <c r="AF339" i="6" s="1"/>
  <c r="AZ339" i="6" s="1"/>
  <c r="P339" i="6"/>
  <c r="AJ339" i="6" s="1"/>
  <c r="I339" i="6"/>
  <c r="AC339" i="6" s="1"/>
  <c r="M339" i="6"/>
  <c r="AG339" i="6" s="1"/>
  <c r="BA339" i="6" s="1"/>
  <c r="Q339" i="6"/>
  <c r="AK339" i="6" s="1"/>
  <c r="J339" i="6"/>
  <c r="AD339" i="6" s="1"/>
  <c r="N339" i="6"/>
  <c r="AH339" i="6" s="1"/>
  <c r="R339" i="6"/>
  <c r="AL339" i="6" s="1"/>
  <c r="K339" i="6"/>
  <c r="AE339" i="6" s="1"/>
  <c r="AY339" i="6" s="1"/>
  <c r="O339" i="6"/>
  <c r="AI339" i="6" s="1"/>
  <c r="H339" i="6"/>
  <c r="E339" i="6"/>
  <c r="F339" i="6"/>
  <c r="L335" i="6"/>
  <c r="AF335" i="6" s="1"/>
  <c r="AZ335" i="6" s="1"/>
  <c r="P335" i="6"/>
  <c r="AJ335" i="6" s="1"/>
  <c r="I335" i="6"/>
  <c r="AC335" i="6" s="1"/>
  <c r="M335" i="6"/>
  <c r="AG335" i="6" s="1"/>
  <c r="BA335" i="6" s="1"/>
  <c r="Q335" i="6"/>
  <c r="AK335" i="6" s="1"/>
  <c r="J335" i="6"/>
  <c r="AD335" i="6" s="1"/>
  <c r="N335" i="6"/>
  <c r="AH335" i="6" s="1"/>
  <c r="R335" i="6"/>
  <c r="AL335" i="6" s="1"/>
  <c r="O335" i="6"/>
  <c r="AI335" i="6" s="1"/>
  <c r="K335" i="6"/>
  <c r="AE335" i="6" s="1"/>
  <c r="AY335" i="6" s="1"/>
  <c r="H335" i="6"/>
  <c r="F335" i="6"/>
  <c r="E335" i="6"/>
  <c r="J202" i="6"/>
  <c r="AD202" i="6" s="1"/>
  <c r="N202" i="6"/>
  <c r="R202" i="6"/>
  <c r="AL202" i="6" s="1"/>
  <c r="K202" i="6"/>
  <c r="AE202" i="6" s="1"/>
  <c r="AY202" i="6" s="1"/>
  <c r="O202" i="6"/>
  <c r="AI202" i="6" s="1"/>
  <c r="L202" i="6"/>
  <c r="AF202" i="6" s="1"/>
  <c r="AZ202" i="6" s="1"/>
  <c r="P202" i="6"/>
  <c r="AJ202" i="6" s="1"/>
  <c r="M202" i="6"/>
  <c r="AG202" i="6" s="1"/>
  <c r="BA202" i="6" s="1"/>
  <c r="Q202" i="6"/>
  <c r="AK202" i="6" s="1"/>
  <c r="I202" i="6"/>
  <c r="AC202" i="6" s="1"/>
  <c r="F202" i="6"/>
  <c r="H202" i="6"/>
  <c r="E202" i="6"/>
  <c r="J194" i="6"/>
  <c r="AD194" i="6" s="1"/>
  <c r="N194" i="6"/>
  <c r="AH194" i="6" s="1"/>
  <c r="R194" i="6"/>
  <c r="AL194" i="6" s="1"/>
  <c r="K194" i="6"/>
  <c r="AE194" i="6" s="1"/>
  <c r="AY194" i="6" s="1"/>
  <c r="O194" i="6"/>
  <c r="AI194" i="6" s="1"/>
  <c r="L194" i="6"/>
  <c r="AF194" i="6" s="1"/>
  <c r="AZ194" i="6" s="1"/>
  <c r="P194" i="6"/>
  <c r="AJ194" i="6" s="1"/>
  <c r="M194" i="6"/>
  <c r="AG194" i="6" s="1"/>
  <c r="BA194" i="6" s="1"/>
  <c r="Q194" i="6"/>
  <c r="AK194" i="6" s="1"/>
  <c r="I194" i="6"/>
  <c r="AC194" i="6" s="1"/>
  <c r="F194" i="6"/>
  <c r="H194" i="6"/>
  <c r="E194" i="6"/>
  <c r="J186" i="6"/>
  <c r="AD186" i="6" s="1"/>
  <c r="N186" i="6"/>
  <c r="AH186" i="6" s="1"/>
  <c r="R186" i="6"/>
  <c r="AL186" i="6" s="1"/>
  <c r="K186" i="6"/>
  <c r="AE186" i="6" s="1"/>
  <c r="AY186" i="6" s="1"/>
  <c r="O186" i="6"/>
  <c r="AI186" i="6" s="1"/>
  <c r="L186" i="6"/>
  <c r="AF186" i="6" s="1"/>
  <c r="AZ186" i="6" s="1"/>
  <c r="P186" i="6"/>
  <c r="AJ186" i="6" s="1"/>
  <c r="M186" i="6"/>
  <c r="AG186" i="6" s="1"/>
  <c r="BA186" i="6" s="1"/>
  <c r="Q186" i="6"/>
  <c r="AK186" i="6" s="1"/>
  <c r="I186" i="6"/>
  <c r="AC186" i="6" s="1"/>
  <c r="F186" i="6"/>
  <c r="H186" i="6"/>
  <c r="E186" i="6"/>
  <c r="J178" i="6"/>
  <c r="AD178" i="6" s="1"/>
  <c r="N178" i="6"/>
  <c r="AH178" i="6" s="1"/>
  <c r="R178" i="6"/>
  <c r="AL178" i="6" s="1"/>
  <c r="K178" i="6"/>
  <c r="AE178" i="6" s="1"/>
  <c r="AY178" i="6" s="1"/>
  <c r="O178" i="6"/>
  <c r="AI178" i="6" s="1"/>
  <c r="L178" i="6"/>
  <c r="AF178" i="6" s="1"/>
  <c r="AZ178" i="6" s="1"/>
  <c r="P178" i="6"/>
  <c r="AJ178" i="6" s="1"/>
  <c r="M178" i="6"/>
  <c r="AG178" i="6" s="1"/>
  <c r="BA178" i="6" s="1"/>
  <c r="Q178" i="6"/>
  <c r="AK178" i="6" s="1"/>
  <c r="I178" i="6"/>
  <c r="AC178" i="6" s="1"/>
  <c r="F178" i="6"/>
  <c r="H178" i="6"/>
  <c r="E178" i="6"/>
  <c r="J170" i="6"/>
  <c r="AD170" i="6" s="1"/>
  <c r="N170" i="6"/>
  <c r="AH170" i="6" s="1"/>
  <c r="R170" i="6"/>
  <c r="AL170" i="6" s="1"/>
  <c r="K170" i="6"/>
  <c r="AE170" i="6" s="1"/>
  <c r="AY170" i="6" s="1"/>
  <c r="O170" i="6"/>
  <c r="AI170" i="6" s="1"/>
  <c r="L170" i="6"/>
  <c r="AF170" i="6" s="1"/>
  <c r="AZ170" i="6" s="1"/>
  <c r="P170" i="6"/>
  <c r="AJ170" i="6" s="1"/>
  <c r="M170" i="6"/>
  <c r="AG170" i="6" s="1"/>
  <c r="BA170" i="6" s="1"/>
  <c r="Q170" i="6"/>
  <c r="AK170" i="6" s="1"/>
  <c r="I170" i="6"/>
  <c r="AC170" i="6" s="1"/>
  <c r="F170" i="6"/>
  <c r="E170" i="6"/>
  <c r="J162" i="6"/>
  <c r="AD162" i="6" s="1"/>
  <c r="N162" i="6"/>
  <c r="AH162" i="6" s="1"/>
  <c r="R162" i="6"/>
  <c r="AL162" i="6" s="1"/>
  <c r="K162" i="6"/>
  <c r="AE162" i="6" s="1"/>
  <c r="AY162" i="6" s="1"/>
  <c r="O162" i="6"/>
  <c r="AI162" i="6" s="1"/>
  <c r="L162" i="6"/>
  <c r="AF162" i="6" s="1"/>
  <c r="AZ162" i="6" s="1"/>
  <c r="P162" i="6"/>
  <c r="AJ162" i="6" s="1"/>
  <c r="M162" i="6"/>
  <c r="AG162" i="6" s="1"/>
  <c r="BA162" i="6" s="1"/>
  <c r="Q162" i="6"/>
  <c r="AK162" i="6" s="1"/>
  <c r="I162" i="6"/>
  <c r="AC162" i="6" s="1"/>
  <c r="F162" i="6"/>
  <c r="E162" i="6"/>
  <c r="H162" i="6"/>
  <c r="J158" i="6"/>
  <c r="AD158" i="6" s="1"/>
  <c r="N158" i="6"/>
  <c r="AH158" i="6" s="1"/>
  <c r="R158" i="6"/>
  <c r="AL158" i="6" s="1"/>
  <c r="K158" i="6"/>
  <c r="AE158" i="6" s="1"/>
  <c r="AY158" i="6" s="1"/>
  <c r="O158" i="6"/>
  <c r="AI158" i="6" s="1"/>
  <c r="L158" i="6"/>
  <c r="AF158" i="6" s="1"/>
  <c r="AZ158" i="6" s="1"/>
  <c r="P158" i="6"/>
  <c r="AJ158" i="6" s="1"/>
  <c r="I158" i="6"/>
  <c r="AC158" i="6" s="1"/>
  <c r="M158" i="6"/>
  <c r="AG158" i="6" s="1"/>
  <c r="BA158" i="6" s="1"/>
  <c r="Q158" i="6"/>
  <c r="AK158" i="6" s="1"/>
  <c r="F158" i="6"/>
  <c r="H158" i="6"/>
  <c r="E158" i="6"/>
  <c r="J150" i="6"/>
  <c r="AD150" i="6" s="1"/>
  <c r="N150" i="6"/>
  <c r="AH150" i="6" s="1"/>
  <c r="R150" i="6"/>
  <c r="AL150" i="6" s="1"/>
  <c r="K150" i="6"/>
  <c r="AE150" i="6" s="1"/>
  <c r="AY150" i="6" s="1"/>
  <c r="O150" i="6"/>
  <c r="AI150" i="6" s="1"/>
  <c r="L150" i="6"/>
  <c r="AF150" i="6" s="1"/>
  <c r="AZ150" i="6" s="1"/>
  <c r="P150" i="6"/>
  <c r="AJ150" i="6" s="1"/>
  <c r="I150" i="6"/>
  <c r="AC150" i="6" s="1"/>
  <c r="M150" i="6"/>
  <c r="AG150" i="6" s="1"/>
  <c r="BA150" i="6" s="1"/>
  <c r="Q150" i="6"/>
  <c r="AK150" i="6" s="1"/>
  <c r="F150" i="6"/>
  <c r="H150" i="6"/>
  <c r="E150" i="6"/>
  <c r="L142" i="6"/>
  <c r="AF142" i="6" s="1"/>
  <c r="AZ142" i="6" s="1"/>
  <c r="I142" i="6"/>
  <c r="AC142" i="6" s="1"/>
  <c r="N142" i="6"/>
  <c r="AH142" i="6" s="1"/>
  <c r="R142" i="6"/>
  <c r="AL142" i="6" s="1"/>
  <c r="J142" i="6"/>
  <c r="AD142" i="6" s="1"/>
  <c r="O142" i="6"/>
  <c r="AI142" i="6" s="1"/>
  <c r="K142" i="6"/>
  <c r="AE142" i="6" s="1"/>
  <c r="AY142" i="6" s="1"/>
  <c r="P142" i="6"/>
  <c r="AJ142" i="6" s="1"/>
  <c r="M142" i="6"/>
  <c r="AG142" i="6" s="1"/>
  <c r="BA142" i="6" s="1"/>
  <c r="Q142" i="6"/>
  <c r="AK142" i="6" s="1"/>
  <c r="F142" i="6"/>
  <c r="H142" i="6"/>
  <c r="E142" i="6"/>
  <c r="L134" i="6"/>
  <c r="AF134" i="6" s="1"/>
  <c r="AZ134" i="6" s="1"/>
  <c r="P134" i="6"/>
  <c r="AJ134" i="6" s="1"/>
  <c r="I134" i="6"/>
  <c r="AC134" i="6" s="1"/>
  <c r="M134" i="6"/>
  <c r="AG134" i="6" s="1"/>
  <c r="BA134" i="6" s="1"/>
  <c r="Q134" i="6"/>
  <c r="AK134" i="6" s="1"/>
  <c r="J134" i="6"/>
  <c r="AD134" i="6" s="1"/>
  <c r="N134" i="6"/>
  <c r="AH134" i="6" s="1"/>
  <c r="R134" i="6"/>
  <c r="AL134" i="6" s="1"/>
  <c r="K134" i="6"/>
  <c r="AE134" i="6" s="1"/>
  <c r="AY134" i="6" s="1"/>
  <c r="O134" i="6"/>
  <c r="AI134" i="6" s="1"/>
  <c r="F134" i="6"/>
  <c r="H134" i="6"/>
  <c r="E134" i="6"/>
  <c r="L126" i="6"/>
  <c r="AF126" i="6" s="1"/>
  <c r="AZ126" i="6" s="1"/>
  <c r="P126" i="6"/>
  <c r="AJ126" i="6" s="1"/>
  <c r="I126" i="6"/>
  <c r="AC126" i="6" s="1"/>
  <c r="M126" i="6"/>
  <c r="AG126" i="6" s="1"/>
  <c r="BA126" i="6" s="1"/>
  <c r="Q126" i="6"/>
  <c r="AK126" i="6" s="1"/>
  <c r="J126" i="6"/>
  <c r="AD126" i="6" s="1"/>
  <c r="N126" i="6"/>
  <c r="AH126" i="6" s="1"/>
  <c r="R126" i="6"/>
  <c r="AL126" i="6" s="1"/>
  <c r="K126" i="6"/>
  <c r="AE126" i="6" s="1"/>
  <c r="AY126" i="6" s="1"/>
  <c r="O126" i="6"/>
  <c r="AI126" i="6" s="1"/>
  <c r="F126" i="6"/>
  <c r="H126" i="6"/>
  <c r="E126" i="6"/>
  <c r="L122" i="6"/>
  <c r="AF122" i="6" s="1"/>
  <c r="AZ122" i="6" s="1"/>
  <c r="P122" i="6"/>
  <c r="AJ122" i="6" s="1"/>
  <c r="I122" i="6"/>
  <c r="AC122" i="6" s="1"/>
  <c r="M122" i="6"/>
  <c r="AG122" i="6" s="1"/>
  <c r="BA122" i="6" s="1"/>
  <c r="Q122" i="6"/>
  <c r="AK122" i="6" s="1"/>
  <c r="J122" i="6"/>
  <c r="AD122" i="6" s="1"/>
  <c r="N122" i="6"/>
  <c r="AH122" i="6" s="1"/>
  <c r="R122" i="6"/>
  <c r="AL122" i="6" s="1"/>
  <c r="K122" i="6"/>
  <c r="AE122" i="6" s="1"/>
  <c r="AY122" i="6" s="1"/>
  <c r="O122" i="6"/>
  <c r="AI122" i="6" s="1"/>
  <c r="F122" i="6"/>
  <c r="H122" i="6"/>
  <c r="E122" i="6"/>
  <c r="L114" i="6"/>
  <c r="AF114" i="6" s="1"/>
  <c r="AZ114" i="6" s="1"/>
  <c r="P114" i="6"/>
  <c r="AJ114" i="6" s="1"/>
  <c r="I114" i="6"/>
  <c r="AC114" i="6" s="1"/>
  <c r="M114" i="6"/>
  <c r="AG114" i="6" s="1"/>
  <c r="BA114" i="6" s="1"/>
  <c r="Q114" i="6"/>
  <c r="AK114" i="6" s="1"/>
  <c r="J114" i="6"/>
  <c r="AD114" i="6" s="1"/>
  <c r="N114" i="6"/>
  <c r="AH114" i="6" s="1"/>
  <c r="R114" i="6"/>
  <c r="AL114" i="6" s="1"/>
  <c r="K114" i="6"/>
  <c r="AE114" i="6" s="1"/>
  <c r="AY114" i="6" s="1"/>
  <c r="O114" i="6"/>
  <c r="AI114" i="6" s="1"/>
  <c r="F114" i="6"/>
  <c r="E114" i="6"/>
  <c r="H114" i="6"/>
  <c r="L106" i="6"/>
  <c r="AF106" i="6" s="1"/>
  <c r="AZ106" i="6" s="1"/>
  <c r="P106" i="6"/>
  <c r="AJ106" i="6" s="1"/>
  <c r="I106" i="6"/>
  <c r="AC106" i="6" s="1"/>
  <c r="M106" i="6"/>
  <c r="AG106" i="6" s="1"/>
  <c r="BA106" i="6" s="1"/>
  <c r="Q106" i="6"/>
  <c r="AK106" i="6" s="1"/>
  <c r="J106" i="6"/>
  <c r="AD106" i="6" s="1"/>
  <c r="N106" i="6"/>
  <c r="AH106" i="6" s="1"/>
  <c r="R106" i="6"/>
  <c r="AL106" i="6" s="1"/>
  <c r="K106" i="6"/>
  <c r="AE106" i="6" s="1"/>
  <c r="AY106" i="6" s="1"/>
  <c r="O106" i="6"/>
  <c r="AI106" i="6" s="1"/>
  <c r="F106" i="6"/>
  <c r="H106" i="6"/>
  <c r="E106" i="6"/>
  <c r="L98" i="6"/>
  <c r="AF98" i="6" s="1"/>
  <c r="AZ98" i="6" s="1"/>
  <c r="P98" i="6"/>
  <c r="AJ98" i="6" s="1"/>
  <c r="I98" i="6"/>
  <c r="AC98" i="6" s="1"/>
  <c r="M98" i="6"/>
  <c r="AG98" i="6" s="1"/>
  <c r="BA98" i="6" s="1"/>
  <c r="Q98" i="6"/>
  <c r="AK98" i="6" s="1"/>
  <c r="J98" i="6"/>
  <c r="AD98" i="6" s="1"/>
  <c r="N98" i="6"/>
  <c r="AH98" i="6" s="1"/>
  <c r="R98" i="6"/>
  <c r="AL98" i="6" s="1"/>
  <c r="K98" i="6"/>
  <c r="AE98" i="6" s="1"/>
  <c r="AY98" i="6" s="1"/>
  <c r="O98" i="6"/>
  <c r="AI98" i="6" s="1"/>
  <c r="F98" i="6"/>
  <c r="H98" i="6"/>
  <c r="E98" i="6"/>
  <c r="L90" i="6"/>
  <c r="AF90" i="6" s="1"/>
  <c r="AZ90" i="6" s="1"/>
  <c r="P90" i="6"/>
  <c r="AJ90" i="6" s="1"/>
  <c r="I90" i="6"/>
  <c r="AC90" i="6" s="1"/>
  <c r="M90" i="6"/>
  <c r="AG90" i="6" s="1"/>
  <c r="BA90" i="6" s="1"/>
  <c r="Q90" i="6"/>
  <c r="AK90" i="6" s="1"/>
  <c r="J90" i="6"/>
  <c r="AD90" i="6" s="1"/>
  <c r="N90" i="6"/>
  <c r="R90" i="6"/>
  <c r="AL90" i="6" s="1"/>
  <c r="K90" i="6"/>
  <c r="AE90" i="6" s="1"/>
  <c r="AY90" i="6" s="1"/>
  <c r="O90" i="6"/>
  <c r="AI90" i="6" s="1"/>
  <c r="F90" i="6"/>
  <c r="E90" i="6"/>
  <c r="H90" i="6"/>
  <c r="L82" i="6"/>
  <c r="AF82" i="6" s="1"/>
  <c r="AZ82" i="6" s="1"/>
  <c r="P82" i="6"/>
  <c r="AJ82" i="6" s="1"/>
  <c r="M82" i="6"/>
  <c r="AG82" i="6" s="1"/>
  <c r="BA82" i="6" s="1"/>
  <c r="R82" i="6"/>
  <c r="AL82" i="6" s="1"/>
  <c r="I82" i="6"/>
  <c r="AC82" i="6" s="1"/>
  <c r="N82" i="6"/>
  <c r="AH82" i="6" s="1"/>
  <c r="J82" i="6"/>
  <c r="AD82" i="6" s="1"/>
  <c r="O82" i="6"/>
  <c r="AI82" i="6" s="1"/>
  <c r="K82" i="6"/>
  <c r="AE82" i="6" s="1"/>
  <c r="AY82" i="6" s="1"/>
  <c r="Q82" i="6"/>
  <c r="AK82" i="6" s="1"/>
  <c r="F82" i="6"/>
  <c r="H82" i="6"/>
  <c r="E82" i="6"/>
  <c r="K74" i="6"/>
  <c r="AE74" i="6" s="1"/>
  <c r="AY74" i="6" s="1"/>
  <c r="O74" i="6"/>
  <c r="AI74" i="6" s="1"/>
  <c r="L74" i="6"/>
  <c r="AF74" i="6" s="1"/>
  <c r="AZ74" i="6" s="1"/>
  <c r="P74" i="6"/>
  <c r="AJ74" i="6" s="1"/>
  <c r="I74" i="6"/>
  <c r="AC74" i="6" s="1"/>
  <c r="M74" i="6"/>
  <c r="AG74" i="6" s="1"/>
  <c r="BA74" i="6" s="1"/>
  <c r="Q74" i="6"/>
  <c r="AK74" i="6" s="1"/>
  <c r="J74" i="6"/>
  <c r="AD74" i="6" s="1"/>
  <c r="N74" i="6"/>
  <c r="R74" i="6"/>
  <c r="AL74" i="6" s="1"/>
  <c r="F74" i="6"/>
  <c r="H74" i="6"/>
  <c r="E74" i="6"/>
  <c r="K66" i="6"/>
  <c r="AE66" i="6" s="1"/>
  <c r="AY66" i="6" s="1"/>
  <c r="O66" i="6"/>
  <c r="AI66" i="6" s="1"/>
  <c r="L66" i="6"/>
  <c r="AF66" i="6" s="1"/>
  <c r="AZ66" i="6" s="1"/>
  <c r="P66" i="6"/>
  <c r="AJ66" i="6" s="1"/>
  <c r="I66" i="6"/>
  <c r="AC66" i="6" s="1"/>
  <c r="M66" i="6"/>
  <c r="AG66" i="6" s="1"/>
  <c r="BA66" i="6" s="1"/>
  <c r="Q66" i="6"/>
  <c r="AK66" i="6" s="1"/>
  <c r="J66" i="6"/>
  <c r="AD66" i="6" s="1"/>
  <c r="N66" i="6"/>
  <c r="AH66" i="6" s="1"/>
  <c r="R66" i="6"/>
  <c r="AL66" i="6" s="1"/>
  <c r="F66" i="6"/>
  <c r="E66" i="6"/>
  <c r="H66" i="6"/>
  <c r="L58" i="6"/>
  <c r="AF58" i="6" s="1"/>
  <c r="AZ58" i="6" s="1"/>
  <c r="P58" i="6"/>
  <c r="AJ58" i="6" s="1"/>
  <c r="I58" i="6"/>
  <c r="AC58" i="6" s="1"/>
  <c r="M58" i="6"/>
  <c r="AG58" i="6" s="1"/>
  <c r="BA58" i="6" s="1"/>
  <c r="Q58" i="6"/>
  <c r="AK58" i="6" s="1"/>
  <c r="N58" i="6"/>
  <c r="AH58" i="6" s="1"/>
  <c r="O58" i="6"/>
  <c r="AI58" i="6" s="1"/>
  <c r="J58" i="6"/>
  <c r="AD58" i="6" s="1"/>
  <c r="R58" i="6"/>
  <c r="AL58" i="6" s="1"/>
  <c r="K58" i="6"/>
  <c r="AE58" i="6" s="1"/>
  <c r="AY58" i="6" s="1"/>
  <c r="F58" i="6"/>
  <c r="H58" i="6"/>
  <c r="E58" i="6"/>
  <c r="K50" i="6"/>
  <c r="AE50" i="6" s="1"/>
  <c r="O50" i="6"/>
  <c r="AI50" i="6" s="1"/>
  <c r="L50" i="6"/>
  <c r="AF50" i="6" s="1"/>
  <c r="P50" i="6"/>
  <c r="AJ50" i="6" s="1"/>
  <c r="I50" i="6"/>
  <c r="AC50" i="6" s="1"/>
  <c r="M50" i="6"/>
  <c r="AG50" i="6" s="1"/>
  <c r="Q50" i="6"/>
  <c r="AK50" i="6" s="1"/>
  <c r="J50" i="6"/>
  <c r="AD50" i="6" s="1"/>
  <c r="N50" i="6"/>
  <c r="AH50" i="6" s="1"/>
  <c r="R50" i="6"/>
  <c r="AL50" i="6" s="1"/>
  <c r="F50" i="6"/>
  <c r="D50" i="15" s="1"/>
  <c r="E50" i="6"/>
  <c r="C50" i="15" s="1"/>
  <c r="K42" i="6"/>
  <c r="AE42" i="6" s="1"/>
  <c r="AY42" i="6" s="1"/>
  <c r="O42" i="6"/>
  <c r="AI42" i="6" s="1"/>
  <c r="I42" i="6"/>
  <c r="AC42" i="6" s="1"/>
  <c r="N42" i="6"/>
  <c r="AH42" i="6" s="1"/>
  <c r="J42" i="6"/>
  <c r="AD42" i="6" s="1"/>
  <c r="P42" i="6"/>
  <c r="AJ42" i="6" s="1"/>
  <c r="L42" i="6"/>
  <c r="AF42" i="6" s="1"/>
  <c r="AZ42" i="6" s="1"/>
  <c r="Q42" i="6"/>
  <c r="AK42" i="6" s="1"/>
  <c r="M42" i="6"/>
  <c r="AG42" i="6" s="1"/>
  <c r="BA42" i="6" s="1"/>
  <c r="R42" i="6"/>
  <c r="AL42" i="6" s="1"/>
  <c r="F42" i="6"/>
  <c r="H42" i="6"/>
  <c r="E42" i="6"/>
  <c r="K34" i="6"/>
  <c r="AE34" i="6" s="1"/>
  <c r="AY34" i="6" s="1"/>
  <c r="O34" i="6"/>
  <c r="AI34" i="6" s="1"/>
  <c r="I34" i="6"/>
  <c r="AC34" i="6" s="1"/>
  <c r="N34" i="6"/>
  <c r="AH34" i="6" s="1"/>
  <c r="J34" i="6"/>
  <c r="AD34" i="6" s="1"/>
  <c r="P34" i="6"/>
  <c r="AJ34" i="6" s="1"/>
  <c r="L34" i="6"/>
  <c r="AF34" i="6" s="1"/>
  <c r="AZ34" i="6" s="1"/>
  <c r="Q34" i="6"/>
  <c r="AK34" i="6" s="1"/>
  <c r="R34" i="6"/>
  <c r="AL34" i="6" s="1"/>
  <c r="M34" i="6"/>
  <c r="AG34" i="6" s="1"/>
  <c r="BA34" i="6" s="1"/>
  <c r="F34" i="6"/>
  <c r="E34" i="6"/>
  <c r="H34" i="6"/>
  <c r="K18" i="6"/>
  <c r="AE18" i="6" s="1"/>
  <c r="AY18" i="6" s="1"/>
  <c r="O18" i="6"/>
  <c r="AI18" i="6" s="1"/>
  <c r="I18" i="6"/>
  <c r="AC18" i="6" s="1"/>
  <c r="M18" i="6"/>
  <c r="AG18" i="6" s="1"/>
  <c r="BA18" i="6" s="1"/>
  <c r="Q18" i="6"/>
  <c r="AK18" i="6" s="1"/>
  <c r="J18" i="6"/>
  <c r="AD18" i="6" s="1"/>
  <c r="N18" i="6"/>
  <c r="AH18" i="6" s="1"/>
  <c r="R18" i="6"/>
  <c r="AL18" i="6" s="1"/>
  <c r="P18" i="6"/>
  <c r="AJ18" i="6" s="1"/>
  <c r="L18" i="6"/>
  <c r="AF18" i="6" s="1"/>
  <c r="AZ18" i="6" s="1"/>
  <c r="F18" i="6"/>
  <c r="H18" i="6"/>
  <c r="E18" i="6"/>
  <c r="L319" i="6"/>
  <c r="AF319" i="6" s="1"/>
  <c r="AZ319" i="6" s="1"/>
  <c r="P319" i="6"/>
  <c r="AJ319" i="6" s="1"/>
  <c r="I319" i="6"/>
  <c r="AC319" i="6" s="1"/>
  <c r="M319" i="6"/>
  <c r="AG319" i="6" s="1"/>
  <c r="BA319" i="6" s="1"/>
  <c r="Q319" i="6"/>
  <c r="AK319" i="6" s="1"/>
  <c r="J319" i="6"/>
  <c r="AD319" i="6" s="1"/>
  <c r="N319" i="6"/>
  <c r="AH319" i="6" s="1"/>
  <c r="R319" i="6"/>
  <c r="AL319" i="6" s="1"/>
  <c r="O319" i="6"/>
  <c r="AI319" i="6" s="1"/>
  <c r="K319" i="6"/>
  <c r="AE319" i="6" s="1"/>
  <c r="AY319" i="6" s="1"/>
  <c r="H380" i="6"/>
  <c r="H372" i="6"/>
  <c r="H364" i="6"/>
  <c r="F307" i="6"/>
  <c r="F291" i="6"/>
  <c r="F283" i="6"/>
  <c r="F243" i="6"/>
  <c r="F227" i="6"/>
  <c r="F219" i="6"/>
  <c r="F211" i="6"/>
  <c r="L331" i="6"/>
  <c r="AF331" i="6" s="1"/>
  <c r="AZ331" i="6" s="1"/>
  <c r="P331" i="6"/>
  <c r="AJ331" i="6" s="1"/>
  <c r="I331" i="6"/>
  <c r="AC331" i="6" s="1"/>
  <c r="M331" i="6"/>
  <c r="AG331" i="6" s="1"/>
  <c r="BA331" i="6" s="1"/>
  <c r="Q331" i="6"/>
  <c r="AK331" i="6" s="1"/>
  <c r="J331" i="6"/>
  <c r="AD331" i="6" s="1"/>
  <c r="N331" i="6"/>
  <c r="AH331" i="6" s="1"/>
  <c r="R331" i="6"/>
  <c r="AL331" i="6" s="1"/>
  <c r="K331" i="6"/>
  <c r="AE331" i="6" s="1"/>
  <c r="AY331" i="6" s="1"/>
  <c r="O331" i="6"/>
  <c r="AI331" i="6" s="1"/>
  <c r="L315" i="6"/>
  <c r="AF315" i="6" s="1"/>
  <c r="AZ315" i="6" s="1"/>
  <c r="P315" i="6"/>
  <c r="AJ315" i="6" s="1"/>
  <c r="I315" i="6"/>
  <c r="AC315" i="6" s="1"/>
  <c r="M315" i="6"/>
  <c r="AG315" i="6" s="1"/>
  <c r="BA315" i="6" s="1"/>
  <c r="Q315" i="6"/>
  <c r="AK315" i="6" s="1"/>
  <c r="J315" i="6"/>
  <c r="AD315" i="6" s="1"/>
  <c r="N315" i="6"/>
  <c r="AH315" i="6" s="1"/>
  <c r="R315" i="6"/>
  <c r="AL315" i="6" s="1"/>
  <c r="K315" i="6"/>
  <c r="AE315" i="6" s="1"/>
  <c r="AY315" i="6" s="1"/>
  <c r="O315" i="6"/>
  <c r="AI315" i="6" s="1"/>
  <c r="L299" i="6"/>
  <c r="AF299" i="6" s="1"/>
  <c r="AZ299" i="6" s="1"/>
  <c r="P299" i="6"/>
  <c r="AJ299" i="6" s="1"/>
  <c r="I299" i="6"/>
  <c r="AC299" i="6" s="1"/>
  <c r="M299" i="6"/>
  <c r="AG299" i="6" s="1"/>
  <c r="BA299" i="6" s="1"/>
  <c r="Q299" i="6"/>
  <c r="AK299" i="6" s="1"/>
  <c r="J299" i="6"/>
  <c r="AD299" i="6" s="1"/>
  <c r="N299" i="6"/>
  <c r="AH299" i="6" s="1"/>
  <c r="R299" i="6"/>
  <c r="AL299" i="6" s="1"/>
  <c r="K299" i="6"/>
  <c r="AE299" i="6" s="1"/>
  <c r="AY299" i="6" s="1"/>
  <c r="O299" i="6"/>
  <c r="AI299" i="6" s="1"/>
  <c r="L275" i="6"/>
  <c r="AF275" i="6" s="1"/>
  <c r="AZ275" i="6" s="1"/>
  <c r="P275" i="6"/>
  <c r="AJ275" i="6" s="1"/>
  <c r="I275" i="6"/>
  <c r="AC275" i="6" s="1"/>
  <c r="M275" i="6"/>
  <c r="AG275" i="6" s="1"/>
  <c r="BA275" i="6" s="1"/>
  <c r="Q275" i="6"/>
  <c r="AK275" i="6" s="1"/>
  <c r="J275" i="6"/>
  <c r="AD275" i="6" s="1"/>
  <c r="N275" i="6"/>
  <c r="AH275" i="6" s="1"/>
  <c r="R275" i="6"/>
  <c r="AL275" i="6" s="1"/>
  <c r="K275" i="6"/>
  <c r="AE275" i="6" s="1"/>
  <c r="AY275" i="6" s="1"/>
  <c r="O275" i="6"/>
  <c r="AI275" i="6" s="1"/>
  <c r="F331" i="6"/>
  <c r="F323" i="6"/>
  <c r="F315" i="6"/>
  <c r="F275" i="6"/>
  <c r="F267" i="6"/>
  <c r="F259" i="6"/>
  <c r="F251" i="6"/>
  <c r="F235" i="6"/>
  <c r="L205" i="6"/>
  <c r="AF205" i="6" s="1"/>
  <c r="AZ205" i="6" s="1"/>
  <c r="P205" i="6"/>
  <c r="AJ205" i="6" s="1"/>
  <c r="I205" i="6"/>
  <c r="AC205" i="6" s="1"/>
  <c r="M205" i="6"/>
  <c r="AG205" i="6" s="1"/>
  <c r="BA205" i="6" s="1"/>
  <c r="Q205" i="6"/>
  <c r="AK205" i="6" s="1"/>
  <c r="J205" i="6"/>
  <c r="AD205" i="6" s="1"/>
  <c r="N205" i="6"/>
  <c r="AH205" i="6" s="1"/>
  <c r="R205" i="6"/>
  <c r="AL205" i="6" s="1"/>
  <c r="O205" i="6"/>
  <c r="AI205" i="6" s="1"/>
  <c r="K205" i="6"/>
  <c r="AE205" i="6" s="1"/>
  <c r="AY205" i="6" s="1"/>
  <c r="L201" i="6"/>
  <c r="AF201" i="6" s="1"/>
  <c r="AZ201" i="6" s="1"/>
  <c r="P201" i="6"/>
  <c r="AJ201" i="6" s="1"/>
  <c r="I201" i="6"/>
  <c r="AC201" i="6" s="1"/>
  <c r="M201" i="6"/>
  <c r="AG201" i="6" s="1"/>
  <c r="BA201" i="6" s="1"/>
  <c r="Q201" i="6"/>
  <c r="AK201" i="6" s="1"/>
  <c r="J201" i="6"/>
  <c r="AD201" i="6" s="1"/>
  <c r="N201" i="6"/>
  <c r="AH201" i="6" s="1"/>
  <c r="R201" i="6"/>
  <c r="AL201" i="6" s="1"/>
  <c r="K201" i="6"/>
  <c r="AE201" i="6" s="1"/>
  <c r="AY201" i="6" s="1"/>
  <c r="O201" i="6"/>
  <c r="AI201" i="6" s="1"/>
  <c r="L197" i="6"/>
  <c r="AF197" i="6" s="1"/>
  <c r="AZ197" i="6" s="1"/>
  <c r="P197" i="6"/>
  <c r="AJ197" i="6" s="1"/>
  <c r="I197" i="6"/>
  <c r="AC197" i="6" s="1"/>
  <c r="M197" i="6"/>
  <c r="AG197" i="6" s="1"/>
  <c r="BA197" i="6" s="1"/>
  <c r="Q197" i="6"/>
  <c r="AK197" i="6" s="1"/>
  <c r="J197" i="6"/>
  <c r="AD197" i="6" s="1"/>
  <c r="N197" i="6"/>
  <c r="AH197" i="6" s="1"/>
  <c r="R197" i="6"/>
  <c r="AL197" i="6" s="1"/>
  <c r="O197" i="6"/>
  <c r="AI197" i="6" s="1"/>
  <c r="K197" i="6"/>
  <c r="AE197" i="6" s="1"/>
  <c r="AY197" i="6" s="1"/>
  <c r="L193" i="6"/>
  <c r="AF193" i="6" s="1"/>
  <c r="AZ193" i="6" s="1"/>
  <c r="P193" i="6"/>
  <c r="AJ193" i="6" s="1"/>
  <c r="I193" i="6"/>
  <c r="AC193" i="6" s="1"/>
  <c r="J193" i="6"/>
  <c r="AD193" i="6" s="1"/>
  <c r="O193" i="6"/>
  <c r="AI193" i="6" s="1"/>
  <c r="K193" i="6"/>
  <c r="AE193" i="6" s="1"/>
  <c r="AY193" i="6" s="1"/>
  <c r="Q193" i="6"/>
  <c r="AK193" i="6" s="1"/>
  <c r="M193" i="6"/>
  <c r="AG193" i="6" s="1"/>
  <c r="BA193" i="6" s="1"/>
  <c r="R193" i="6"/>
  <c r="AL193" i="6" s="1"/>
  <c r="N193" i="6"/>
  <c r="AH193" i="6" s="1"/>
  <c r="L189" i="6"/>
  <c r="AF189" i="6" s="1"/>
  <c r="AZ189" i="6" s="1"/>
  <c r="P189" i="6"/>
  <c r="AJ189" i="6" s="1"/>
  <c r="I189" i="6"/>
  <c r="AC189" i="6" s="1"/>
  <c r="M189" i="6"/>
  <c r="AG189" i="6" s="1"/>
  <c r="BA189" i="6" s="1"/>
  <c r="Q189" i="6"/>
  <c r="AK189" i="6" s="1"/>
  <c r="J189" i="6"/>
  <c r="AD189" i="6" s="1"/>
  <c r="N189" i="6"/>
  <c r="R189" i="6"/>
  <c r="AL189" i="6" s="1"/>
  <c r="O189" i="6"/>
  <c r="AI189" i="6" s="1"/>
  <c r="K189" i="6"/>
  <c r="AE189" i="6" s="1"/>
  <c r="AY189" i="6" s="1"/>
  <c r="L185" i="6"/>
  <c r="AF185" i="6" s="1"/>
  <c r="AZ185" i="6" s="1"/>
  <c r="P185" i="6"/>
  <c r="AJ185" i="6" s="1"/>
  <c r="I185" i="6"/>
  <c r="AC185" i="6" s="1"/>
  <c r="M185" i="6"/>
  <c r="AG185" i="6" s="1"/>
  <c r="BA185" i="6" s="1"/>
  <c r="Q185" i="6"/>
  <c r="AK185" i="6" s="1"/>
  <c r="J185" i="6"/>
  <c r="AD185" i="6" s="1"/>
  <c r="N185" i="6"/>
  <c r="AH185" i="6" s="1"/>
  <c r="R185" i="6"/>
  <c r="AL185" i="6" s="1"/>
  <c r="K185" i="6"/>
  <c r="AE185" i="6" s="1"/>
  <c r="AY185" i="6" s="1"/>
  <c r="O185" i="6"/>
  <c r="AI185" i="6" s="1"/>
  <c r="L181" i="6"/>
  <c r="AF181" i="6" s="1"/>
  <c r="AZ181" i="6" s="1"/>
  <c r="P181" i="6"/>
  <c r="AJ181" i="6" s="1"/>
  <c r="I181" i="6"/>
  <c r="AC181" i="6" s="1"/>
  <c r="M181" i="6"/>
  <c r="AG181" i="6" s="1"/>
  <c r="BA181" i="6" s="1"/>
  <c r="Q181" i="6"/>
  <c r="AK181" i="6" s="1"/>
  <c r="J181" i="6"/>
  <c r="AD181" i="6" s="1"/>
  <c r="N181" i="6"/>
  <c r="AH181" i="6" s="1"/>
  <c r="R181" i="6"/>
  <c r="AL181" i="6" s="1"/>
  <c r="O181" i="6"/>
  <c r="AI181" i="6" s="1"/>
  <c r="K181" i="6"/>
  <c r="AE181" i="6" s="1"/>
  <c r="AY181" i="6" s="1"/>
  <c r="L177" i="6"/>
  <c r="AF177" i="6" s="1"/>
  <c r="AZ177" i="6" s="1"/>
  <c r="P177" i="6"/>
  <c r="AJ177" i="6" s="1"/>
  <c r="I177" i="6"/>
  <c r="AC177" i="6" s="1"/>
  <c r="M177" i="6"/>
  <c r="AG177" i="6" s="1"/>
  <c r="BA177" i="6" s="1"/>
  <c r="Q177" i="6"/>
  <c r="AK177" i="6" s="1"/>
  <c r="J177" i="6"/>
  <c r="AD177" i="6" s="1"/>
  <c r="N177" i="6"/>
  <c r="AH177" i="6" s="1"/>
  <c r="R177" i="6"/>
  <c r="AL177" i="6" s="1"/>
  <c r="K177" i="6"/>
  <c r="AE177" i="6" s="1"/>
  <c r="AY177" i="6" s="1"/>
  <c r="O177" i="6"/>
  <c r="AI177" i="6" s="1"/>
  <c r="L173" i="6"/>
  <c r="AF173" i="6" s="1"/>
  <c r="AZ173" i="6" s="1"/>
  <c r="P173" i="6"/>
  <c r="AJ173" i="6" s="1"/>
  <c r="I173" i="6"/>
  <c r="AC173" i="6" s="1"/>
  <c r="M173" i="6"/>
  <c r="AG173" i="6" s="1"/>
  <c r="BA173" i="6" s="1"/>
  <c r="Q173" i="6"/>
  <c r="AK173" i="6" s="1"/>
  <c r="J173" i="6"/>
  <c r="AD173" i="6" s="1"/>
  <c r="N173" i="6"/>
  <c r="AH173" i="6" s="1"/>
  <c r="R173" i="6"/>
  <c r="AL173" i="6" s="1"/>
  <c r="O173" i="6"/>
  <c r="AI173" i="6" s="1"/>
  <c r="K173" i="6"/>
  <c r="AE173" i="6" s="1"/>
  <c r="AY173" i="6" s="1"/>
  <c r="L169" i="6"/>
  <c r="AF169" i="6" s="1"/>
  <c r="AZ169" i="6" s="1"/>
  <c r="P169" i="6"/>
  <c r="AJ169" i="6" s="1"/>
  <c r="I169" i="6"/>
  <c r="AC169" i="6" s="1"/>
  <c r="M169" i="6"/>
  <c r="AG169" i="6" s="1"/>
  <c r="BA169" i="6" s="1"/>
  <c r="Q169" i="6"/>
  <c r="AK169" i="6" s="1"/>
  <c r="J169" i="6"/>
  <c r="AD169" i="6" s="1"/>
  <c r="N169" i="6"/>
  <c r="AH169" i="6" s="1"/>
  <c r="R169" i="6"/>
  <c r="AL169" i="6" s="1"/>
  <c r="K169" i="6"/>
  <c r="AE169" i="6" s="1"/>
  <c r="AY169" i="6" s="1"/>
  <c r="O169" i="6"/>
  <c r="AI169" i="6" s="1"/>
  <c r="L165" i="6"/>
  <c r="AF165" i="6" s="1"/>
  <c r="AZ165" i="6" s="1"/>
  <c r="P165" i="6"/>
  <c r="AJ165" i="6" s="1"/>
  <c r="I165" i="6"/>
  <c r="AC165" i="6" s="1"/>
  <c r="M165" i="6"/>
  <c r="AG165" i="6" s="1"/>
  <c r="BA165" i="6" s="1"/>
  <c r="Q165" i="6"/>
  <c r="AK165" i="6" s="1"/>
  <c r="J165" i="6"/>
  <c r="AD165" i="6" s="1"/>
  <c r="N165" i="6"/>
  <c r="AH165" i="6" s="1"/>
  <c r="R165" i="6"/>
  <c r="AL165" i="6" s="1"/>
  <c r="O165" i="6"/>
  <c r="AI165" i="6" s="1"/>
  <c r="K165" i="6"/>
  <c r="AE165" i="6" s="1"/>
  <c r="AY165" i="6" s="1"/>
  <c r="L161" i="6"/>
  <c r="AF161" i="6" s="1"/>
  <c r="AZ161" i="6" s="1"/>
  <c r="P161" i="6"/>
  <c r="AJ161" i="6" s="1"/>
  <c r="I161" i="6"/>
  <c r="AC161" i="6" s="1"/>
  <c r="M161" i="6"/>
  <c r="AG161" i="6" s="1"/>
  <c r="BA161" i="6" s="1"/>
  <c r="Q161" i="6"/>
  <c r="AK161" i="6" s="1"/>
  <c r="J161" i="6"/>
  <c r="AD161" i="6" s="1"/>
  <c r="N161" i="6"/>
  <c r="AH161" i="6" s="1"/>
  <c r="R161" i="6"/>
  <c r="AL161" i="6" s="1"/>
  <c r="K161" i="6"/>
  <c r="AE161" i="6" s="1"/>
  <c r="AY161" i="6" s="1"/>
  <c r="O161" i="6"/>
  <c r="AI161" i="6" s="1"/>
  <c r="L157" i="6"/>
  <c r="AF157" i="6" s="1"/>
  <c r="AZ157" i="6" s="1"/>
  <c r="P157" i="6"/>
  <c r="AJ157" i="6" s="1"/>
  <c r="I157" i="6"/>
  <c r="AC157" i="6" s="1"/>
  <c r="M157" i="6"/>
  <c r="AG157" i="6" s="1"/>
  <c r="BA157" i="6" s="1"/>
  <c r="Q157" i="6"/>
  <c r="AK157" i="6" s="1"/>
  <c r="J157" i="6"/>
  <c r="AD157" i="6" s="1"/>
  <c r="N157" i="6"/>
  <c r="R157" i="6"/>
  <c r="AL157" i="6" s="1"/>
  <c r="O157" i="6"/>
  <c r="AI157" i="6" s="1"/>
  <c r="K157" i="6"/>
  <c r="AE157" i="6" s="1"/>
  <c r="AY157" i="6" s="1"/>
  <c r="L153" i="6"/>
  <c r="AF153" i="6" s="1"/>
  <c r="AZ153" i="6" s="1"/>
  <c r="P153" i="6"/>
  <c r="AJ153" i="6" s="1"/>
  <c r="I153" i="6"/>
  <c r="AC153" i="6" s="1"/>
  <c r="M153" i="6"/>
  <c r="AG153" i="6" s="1"/>
  <c r="BA153" i="6" s="1"/>
  <c r="Q153" i="6"/>
  <c r="AK153" i="6" s="1"/>
  <c r="J153" i="6"/>
  <c r="AD153" i="6" s="1"/>
  <c r="N153" i="6"/>
  <c r="AH153" i="6" s="1"/>
  <c r="R153" i="6"/>
  <c r="AL153" i="6" s="1"/>
  <c r="K153" i="6"/>
  <c r="AE153" i="6" s="1"/>
  <c r="AY153" i="6" s="1"/>
  <c r="O153" i="6"/>
  <c r="AI153" i="6" s="1"/>
  <c r="L149" i="6"/>
  <c r="AF149" i="6" s="1"/>
  <c r="AZ149" i="6" s="1"/>
  <c r="P149" i="6"/>
  <c r="AJ149" i="6" s="1"/>
  <c r="I149" i="6"/>
  <c r="AC149" i="6" s="1"/>
  <c r="M149" i="6"/>
  <c r="AG149" i="6" s="1"/>
  <c r="BA149" i="6" s="1"/>
  <c r="Q149" i="6"/>
  <c r="AK149" i="6" s="1"/>
  <c r="J149" i="6"/>
  <c r="AD149" i="6" s="1"/>
  <c r="N149" i="6"/>
  <c r="AH149" i="6" s="1"/>
  <c r="R149" i="6"/>
  <c r="AL149" i="6" s="1"/>
  <c r="O149" i="6"/>
  <c r="AI149" i="6" s="1"/>
  <c r="K149" i="6"/>
  <c r="AE149" i="6" s="1"/>
  <c r="AY149" i="6" s="1"/>
  <c r="L145" i="6"/>
  <c r="AF145" i="6" s="1"/>
  <c r="AZ145" i="6" s="1"/>
  <c r="P145" i="6"/>
  <c r="AJ145" i="6" s="1"/>
  <c r="I145" i="6"/>
  <c r="AC145" i="6" s="1"/>
  <c r="M145" i="6"/>
  <c r="AG145" i="6" s="1"/>
  <c r="BA145" i="6" s="1"/>
  <c r="Q145" i="6"/>
  <c r="AK145" i="6" s="1"/>
  <c r="J145" i="6"/>
  <c r="AD145" i="6" s="1"/>
  <c r="N145" i="6"/>
  <c r="AH145" i="6" s="1"/>
  <c r="R145" i="6"/>
  <c r="AL145" i="6" s="1"/>
  <c r="K145" i="6"/>
  <c r="AE145" i="6" s="1"/>
  <c r="AY145" i="6" s="1"/>
  <c r="O145" i="6"/>
  <c r="AI145" i="6" s="1"/>
  <c r="J141" i="6"/>
  <c r="AD141" i="6" s="1"/>
  <c r="N141" i="6"/>
  <c r="AH141" i="6" s="1"/>
  <c r="R141" i="6"/>
  <c r="AL141" i="6" s="1"/>
  <c r="K141" i="6"/>
  <c r="AE141" i="6" s="1"/>
  <c r="AY141" i="6" s="1"/>
  <c r="O141" i="6"/>
  <c r="AI141" i="6" s="1"/>
  <c r="L141" i="6"/>
  <c r="AF141" i="6" s="1"/>
  <c r="AZ141" i="6" s="1"/>
  <c r="P141" i="6"/>
  <c r="AJ141" i="6" s="1"/>
  <c r="I141" i="6"/>
  <c r="AC141" i="6" s="1"/>
  <c r="M141" i="6"/>
  <c r="AG141" i="6" s="1"/>
  <c r="BA141" i="6" s="1"/>
  <c r="Q141" i="6"/>
  <c r="AK141" i="6" s="1"/>
  <c r="J137" i="6"/>
  <c r="AD137" i="6" s="1"/>
  <c r="N137" i="6"/>
  <c r="AH137" i="6" s="1"/>
  <c r="R137" i="6"/>
  <c r="AL137" i="6" s="1"/>
  <c r="K137" i="6"/>
  <c r="AE137" i="6" s="1"/>
  <c r="AY137" i="6" s="1"/>
  <c r="O137" i="6"/>
  <c r="AI137" i="6" s="1"/>
  <c r="L137" i="6"/>
  <c r="AF137" i="6" s="1"/>
  <c r="AZ137" i="6" s="1"/>
  <c r="P137" i="6"/>
  <c r="AJ137" i="6" s="1"/>
  <c r="M137" i="6"/>
  <c r="AG137" i="6" s="1"/>
  <c r="BA137" i="6" s="1"/>
  <c r="Q137" i="6"/>
  <c r="AK137" i="6" s="1"/>
  <c r="I137" i="6"/>
  <c r="AC137" i="6" s="1"/>
  <c r="J133" i="6"/>
  <c r="AD133" i="6" s="1"/>
  <c r="N133" i="6"/>
  <c r="AH133" i="6" s="1"/>
  <c r="R133" i="6"/>
  <c r="AL133" i="6" s="1"/>
  <c r="K133" i="6"/>
  <c r="AE133" i="6" s="1"/>
  <c r="AY133" i="6" s="1"/>
  <c r="O133" i="6"/>
  <c r="AI133" i="6" s="1"/>
  <c r="L133" i="6"/>
  <c r="AF133" i="6" s="1"/>
  <c r="AZ133" i="6" s="1"/>
  <c r="P133" i="6"/>
  <c r="AJ133" i="6" s="1"/>
  <c r="I133" i="6"/>
  <c r="AC133" i="6" s="1"/>
  <c r="M133" i="6"/>
  <c r="AG133" i="6" s="1"/>
  <c r="BA133" i="6" s="1"/>
  <c r="Q133" i="6"/>
  <c r="AK133" i="6" s="1"/>
  <c r="J129" i="6"/>
  <c r="AD129" i="6" s="1"/>
  <c r="N129" i="6"/>
  <c r="AH129" i="6" s="1"/>
  <c r="R129" i="6"/>
  <c r="AL129" i="6" s="1"/>
  <c r="K129" i="6"/>
  <c r="AE129" i="6" s="1"/>
  <c r="AY129" i="6" s="1"/>
  <c r="O129" i="6"/>
  <c r="AI129" i="6" s="1"/>
  <c r="L129" i="6"/>
  <c r="AF129" i="6" s="1"/>
  <c r="AZ129" i="6" s="1"/>
  <c r="P129" i="6"/>
  <c r="AJ129" i="6" s="1"/>
  <c r="M129" i="6"/>
  <c r="AG129" i="6" s="1"/>
  <c r="BA129" i="6" s="1"/>
  <c r="Q129" i="6"/>
  <c r="AK129" i="6" s="1"/>
  <c r="I129" i="6"/>
  <c r="AC129" i="6" s="1"/>
  <c r="J125" i="6"/>
  <c r="AD125" i="6" s="1"/>
  <c r="N125" i="6"/>
  <c r="AH125" i="6" s="1"/>
  <c r="R125" i="6"/>
  <c r="AL125" i="6" s="1"/>
  <c r="K125" i="6"/>
  <c r="AE125" i="6" s="1"/>
  <c r="AY125" i="6" s="1"/>
  <c r="O125" i="6"/>
  <c r="AI125" i="6" s="1"/>
  <c r="L125" i="6"/>
  <c r="AF125" i="6" s="1"/>
  <c r="AZ125" i="6" s="1"/>
  <c r="P125" i="6"/>
  <c r="AJ125" i="6" s="1"/>
  <c r="I125" i="6"/>
  <c r="AC125" i="6" s="1"/>
  <c r="M125" i="6"/>
  <c r="AG125" i="6" s="1"/>
  <c r="BA125" i="6" s="1"/>
  <c r="Q125" i="6"/>
  <c r="AK125" i="6" s="1"/>
  <c r="J121" i="6"/>
  <c r="AD121" i="6" s="1"/>
  <c r="N121" i="6"/>
  <c r="AH121" i="6" s="1"/>
  <c r="R121" i="6"/>
  <c r="AL121" i="6" s="1"/>
  <c r="K121" i="6"/>
  <c r="AE121" i="6" s="1"/>
  <c r="AY121" i="6" s="1"/>
  <c r="O121" i="6"/>
  <c r="AI121" i="6" s="1"/>
  <c r="L121" i="6"/>
  <c r="AF121" i="6" s="1"/>
  <c r="AZ121" i="6" s="1"/>
  <c r="P121" i="6"/>
  <c r="AJ121" i="6" s="1"/>
  <c r="M121" i="6"/>
  <c r="AG121" i="6" s="1"/>
  <c r="BA121" i="6" s="1"/>
  <c r="Q121" i="6"/>
  <c r="AK121" i="6" s="1"/>
  <c r="I121" i="6"/>
  <c r="AC121" i="6" s="1"/>
  <c r="J117" i="6"/>
  <c r="AD117" i="6" s="1"/>
  <c r="N117" i="6"/>
  <c r="AH117" i="6" s="1"/>
  <c r="R117" i="6"/>
  <c r="AL117" i="6" s="1"/>
  <c r="K117" i="6"/>
  <c r="AE117" i="6" s="1"/>
  <c r="AY117" i="6" s="1"/>
  <c r="O117" i="6"/>
  <c r="AI117" i="6" s="1"/>
  <c r="L117" i="6"/>
  <c r="AF117" i="6" s="1"/>
  <c r="AZ117" i="6" s="1"/>
  <c r="P117" i="6"/>
  <c r="AJ117" i="6" s="1"/>
  <c r="I117" i="6"/>
  <c r="AC117" i="6" s="1"/>
  <c r="M117" i="6"/>
  <c r="AG117" i="6" s="1"/>
  <c r="BA117" i="6" s="1"/>
  <c r="Q117" i="6"/>
  <c r="AK117" i="6" s="1"/>
  <c r="J113" i="6"/>
  <c r="AD113" i="6" s="1"/>
  <c r="N113" i="6"/>
  <c r="AH113" i="6" s="1"/>
  <c r="R113" i="6"/>
  <c r="AL113" i="6" s="1"/>
  <c r="K113" i="6"/>
  <c r="AE113" i="6" s="1"/>
  <c r="AY113" i="6" s="1"/>
  <c r="O113" i="6"/>
  <c r="AI113" i="6" s="1"/>
  <c r="L113" i="6"/>
  <c r="AF113" i="6" s="1"/>
  <c r="AZ113" i="6" s="1"/>
  <c r="P113" i="6"/>
  <c r="AJ113" i="6" s="1"/>
  <c r="M113" i="6"/>
  <c r="AG113" i="6" s="1"/>
  <c r="BA113" i="6" s="1"/>
  <c r="Q113" i="6"/>
  <c r="AK113" i="6" s="1"/>
  <c r="I113" i="6"/>
  <c r="AC113" i="6" s="1"/>
  <c r="J109" i="6"/>
  <c r="AD109" i="6" s="1"/>
  <c r="N109" i="6"/>
  <c r="AH109" i="6" s="1"/>
  <c r="R109" i="6"/>
  <c r="AL109" i="6" s="1"/>
  <c r="K109" i="6"/>
  <c r="AE109" i="6" s="1"/>
  <c r="AY109" i="6" s="1"/>
  <c r="O109" i="6"/>
  <c r="AI109" i="6" s="1"/>
  <c r="L109" i="6"/>
  <c r="AF109" i="6" s="1"/>
  <c r="AZ109" i="6" s="1"/>
  <c r="P109" i="6"/>
  <c r="AJ109" i="6" s="1"/>
  <c r="I109" i="6"/>
  <c r="AC109" i="6" s="1"/>
  <c r="M109" i="6"/>
  <c r="AG109" i="6" s="1"/>
  <c r="BA109" i="6" s="1"/>
  <c r="Q109" i="6"/>
  <c r="AK109" i="6" s="1"/>
  <c r="J105" i="6"/>
  <c r="AD105" i="6" s="1"/>
  <c r="N105" i="6"/>
  <c r="AH105" i="6" s="1"/>
  <c r="R105" i="6"/>
  <c r="AL105" i="6" s="1"/>
  <c r="K105" i="6"/>
  <c r="AE105" i="6" s="1"/>
  <c r="AY105" i="6" s="1"/>
  <c r="O105" i="6"/>
  <c r="AI105" i="6" s="1"/>
  <c r="L105" i="6"/>
  <c r="AF105" i="6" s="1"/>
  <c r="AZ105" i="6" s="1"/>
  <c r="P105" i="6"/>
  <c r="AJ105" i="6" s="1"/>
  <c r="M105" i="6"/>
  <c r="AG105" i="6" s="1"/>
  <c r="BA105" i="6" s="1"/>
  <c r="Q105" i="6"/>
  <c r="AK105" i="6" s="1"/>
  <c r="I105" i="6"/>
  <c r="AC105" i="6" s="1"/>
  <c r="J101" i="6"/>
  <c r="AD101" i="6" s="1"/>
  <c r="N101" i="6"/>
  <c r="AH101" i="6" s="1"/>
  <c r="R101" i="6"/>
  <c r="AL101" i="6" s="1"/>
  <c r="K101" i="6"/>
  <c r="AE101" i="6" s="1"/>
  <c r="AY101" i="6" s="1"/>
  <c r="O101" i="6"/>
  <c r="AI101" i="6" s="1"/>
  <c r="L101" i="6"/>
  <c r="AF101" i="6" s="1"/>
  <c r="AZ101" i="6" s="1"/>
  <c r="P101" i="6"/>
  <c r="AJ101" i="6" s="1"/>
  <c r="I101" i="6"/>
  <c r="AC101" i="6" s="1"/>
  <c r="M101" i="6"/>
  <c r="AG101" i="6" s="1"/>
  <c r="BA101" i="6" s="1"/>
  <c r="Q101" i="6"/>
  <c r="AK101" i="6" s="1"/>
  <c r="J97" i="6"/>
  <c r="AD97" i="6" s="1"/>
  <c r="N97" i="6"/>
  <c r="AH97" i="6" s="1"/>
  <c r="R97" i="6"/>
  <c r="AL97" i="6" s="1"/>
  <c r="K97" i="6"/>
  <c r="AE97" i="6" s="1"/>
  <c r="AY97" i="6" s="1"/>
  <c r="O97" i="6"/>
  <c r="AI97" i="6" s="1"/>
  <c r="L97" i="6"/>
  <c r="AF97" i="6" s="1"/>
  <c r="AZ97" i="6" s="1"/>
  <c r="P97" i="6"/>
  <c r="AJ97" i="6" s="1"/>
  <c r="M97" i="6"/>
  <c r="AG97" i="6" s="1"/>
  <c r="BA97" i="6" s="1"/>
  <c r="Q97" i="6"/>
  <c r="AK97" i="6" s="1"/>
  <c r="I97" i="6"/>
  <c r="AC97" i="6" s="1"/>
  <c r="J93" i="6"/>
  <c r="AD93" i="6" s="1"/>
  <c r="N93" i="6"/>
  <c r="AH93" i="6" s="1"/>
  <c r="R93" i="6"/>
  <c r="AL93" i="6" s="1"/>
  <c r="K93" i="6"/>
  <c r="AE93" i="6" s="1"/>
  <c r="AY93" i="6" s="1"/>
  <c r="O93" i="6"/>
  <c r="AI93" i="6" s="1"/>
  <c r="L93" i="6"/>
  <c r="AF93" i="6" s="1"/>
  <c r="AZ93" i="6" s="1"/>
  <c r="P93" i="6"/>
  <c r="AJ93" i="6" s="1"/>
  <c r="I93" i="6"/>
  <c r="AC93" i="6" s="1"/>
  <c r="M93" i="6"/>
  <c r="AG93" i="6" s="1"/>
  <c r="BA93" i="6" s="1"/>
  <c r="Q93" i="6"/>
  <c r="AK93" i="6" s="1"/>
  <c r="J89" i="6"/>
  <c r="AD89" i="6" s="1"/>
  <c r="N89" i="6"/>
  <c r="AH89" i="6" s="1"/>
  <c r="R89" i="6"/>
  <c r="AL89" i="6" s="1"/>
  <c r="K89" i="6"/>
  <c r="AE89" i="6" s="1"/>
  <c r="AY89" i="6" s="1"/>
  <c r="O89" i="6"/>
  <c r="AI89" i="6" s="1"/>
  <c r="L89" i="6"/>
  <c r="AF89" i="6" s="1"/>
  <c r="AZ89" i="6" s="1"/>
  <c r="P89" i="6"/>
  <c r="AJ89" i="6" s="1"/>
  <c r="M89" i="6"/>
  <c r="AG89" i="6" s="1"/>
  <c r="BA89" i="6" s="1"/>
  <c r="Q89" i="6"/>
  <c r="AK89" i="6" s="1"/>
  <c r="I89" i="6"/>
  <c r="AC89" i="6" s="1"/>
  <c r="J85" i="6"/>
  <c r="AD85" i="6" s="1"/>
  <c r="I85" i="6"/>
  <c r="AC85" i="6" s="1"/>
  <c r="N85" i="6"/>
  <c r="R85" i="6"/>
  <c r="AL85" i="6" s="1"/>
  <c r="K85" i="6"/>
  <c r="AE85" i="6" s="1"/>
  <c r="AY85" i="6" s="1"/>
  <c r="O85" i="6"/>
  <c r="AI85" i="6" s="1"/>
  <c r="L85" i="6"/>
  <c r="AF85" i="6" s="1"/>
  <c r="AZ85" i="6" s="1"/>
  <c r="P85" i="6"/>
  <c r="AJ85" i="6" s="1"/>
  <c r="M85" i="6"/>
  <c r="AG85" i="6" s="1"/>
  <c r="BA85" i="6" s="1"/>
  <c r="Q85" i="6"/>
  <c r="AK85" i="6" s="1"/>
  <c r="I81" i="6"/>
  <c r="AC81" i="6" s="1"/>
  <c r="M81" i="6"/>
  <c r="AG81" i="6" s="1"/>
  <c r="BA81" i="6" s="1"/>
  <c r="J81" i="6"/>
  <c r="AD81" i="6" s="1"/>
  <c r="N81" i="6"/>
  <c r="AH81" i="6" s="1"/>
  <c r="R81" i="6"/>
  <c r="AL81" i="6" s="1"/>
  <c r="K81" i="6"/>
  <c r="AE81" i="6" s="1"/>
  <c r="AY81" i="6" s="1"/>
  <c r="Q81" i="6"/>
  <c r="AK81" i="6" s="1"/>
  <c r="L81" i="6"/>
  <c r="AF81" i="6" s="1"/>
  <c r="AZ81" i="6" s="1"/>
  <c r="O81" i="6"/>
  <c r="AI81" i="6" s="1"/>
  <c r="P81" i="6"/>
  <c r="AJ81" i="6" s="1"/>
  <c r="I77" i="6"/>
  <c r="AC77" i="6" s="1"/>
  <c r="M77" i="6"/>
  <c r="AG77" i="6" s="1"/>
  <c r="BA77" i="6" s="1"/>
  <c r="Q77" i="6"/>
  <c r="AK77" i="6" s="1"/>
  <c r="J77" i="6"/>
  <c r="AD77" i="6" s="1"/>
  <c r="N77" i="6"/>
  <c r="AH77" i="6" s="1"/>
  <c r="R77" i="6"/>
  <c r="AL77" i="6" s="1"/>
  <c r="K77" i="6"/>
  <c r="AE77" i="6" s="1"/>
  <c r="AY77" i="6" s="1"/>
  <c r="O77" i="6"/>
  <c r="AI77" i="6" s="1"/>
  <c r="L77" i="6"/>
  <c r="AF77" i="6" s="1"/>
  <c r="AZ77" i="6" s="1"/>
  <c r="P77" i="6"/>
  <c r="AJ77" i="6" s="1"/>
  <c r="I73" i="6"/>
  <c r="AC73" i="6" s="1"/>
  <c r="M73" i="6"/>
  <c r="AG73" i="6" s="1"/>
  <c r="Q73" i="6"/>
  <c r="AK73" i="6" s="1"/>
  <c r="J73" i="6"/>
  <c r="AD73" i="6" s="1"/>
  <c r="N73" i="6"/>
  <c r="AH73" i="6" s="1"/>
  <c r="R73" i="6"/>
  <c r="AL73" i="6" s="1"/>
  <c r="K73" i="6"/>
  <c r="AE73" i="6" s="1"/>
  <c r="O73" i="6"/>
  <c r="AI73" i="6" s="1"/>
  <c r="L73" i="6"/>
  <c r="AF73" i="6" s="1"/>
  <c r="P73" i="6"/>
  <c r="AJ73" i="6" s="1"/>
  <c r="I69" i="6"/>
  <c r="AC69" i="6" s="1"/>
  <c r="M69" i="6"/>
  <c r="AG69" i="6" s="1"/>
  <c r="BA69" i="6" s="1"/>
  <c r="Q69" i="6"/>
  <c r="AK69" i="6" s="1"/>
  <c r="J69" i="6"/>
  <c r="AD69" i="6" s="1"/>
  <c r="N69" i="6"/>
  <c r="AH69" i="6" s="1"/>
  <c r="R69" i="6"/>
  <c r="AL69" i="6" s="1"/>
  <c r="K69" i="6"/>
  <c r="AE69" i="6" s="1"/>
  <c r="AY69" i="6" s="1"/>
  <c r="O69" i="6"/>
  <c r="AI69" i="6" s="1"/>
  <c r="L69" i="6"/>
  <c r="AF69" i="6" s="1"/>
  <c r="AZ69" i="6" s="1"/>
  <c r="P69" i="6"/>
  <c r="AJ69" i="6" s="1"/>
  <c r="I65" i="6"/>
  <c r="AC65" i="6" s="1"/>
  <c r="M65" i="6"/>
  <c r="AG65" i="6" s="1"/>
  <c r="BA65" i="6" s="1"/>
  <c r="Q65" i="6"/>
  <c r="AK65" i="6" s="1"/>
  <c r="J65" i="6"/>
  <c r="AD65" i="6" s="1"/>
  <c r="N65" i="6"/>
  <c r="R65" i="6"/>
  <c r="AL65" i="6" s="1"/>
  <c r="K65" i="6"/>
  <c r="AE65" i="6" s="1"/>
  <c r="AY65" i="6" s="1"/>
  <c r="O65" i="6"/>
  <c r="AI65" i="6" s="1"/>
  <c r="L65" i="6"/>
  <c r="AF65" i="6" s="1"/>
  <c r="AZ65" i="6" s="1"/>
  <c r="P65" i="6"/>
  <c r="AJ65" i="6" s="1"/>
  <c r="K61" i="6"/>
  <c r="AE61" i="6" s="1"/>
  <c r="AY61" i="6" s="1"/>
  <c r="O61" i="6"/>
  <c r="AI61" i="6" s="1"/>
  <c r="I61" i="6"/>
  <c r="AC61" i="6" s="1"/>
  <c r="N61" i="6"/>
  <c r="AH61" i="6" s="1"/>
  <c r="J61" i="6"/>
  <c r="AD61" i="6" s="1"/>
  <c r="P61" i="6"/>
  <c r="AJ61" i="6" s="1"/>
  <c r="L61" i="6"/>
  <c r="AF61" i="6" s="1"/>
  <c r="AZ61" i="6" s="1"/>
  <c r="Q61" i="6"/>
  <c r="AK61" i="6" s="1"/>
  <c r="M61" i="6"/>
  <c r="AG61" i="6" s="1"/>
  <c r="BA61" i="6" s="1"/>
  <c r="R61" i="6"/>
  <c r="AL61" i="6" s="1"/>
  <c r="J57" i="6"/>
  <c r="AD57" i="6" s="1"/>
  <c r="N57" i="6"/>
  <c r="AH57" i="6" s="1"/>
  <c r="R57" i="6"/>
  <c r="AL57" i="6" s="1"/>
  <c r="K57" i="6"/>
  <c r="AE57" i="6" s="1"/>
  <c r="AY57" i="6" s="1"/>
  <c r="O57" i="6"/>
  <c r="AI57" i="6" s="1"/>
  <c r="P57" i="6"/>
  <c r="AJ57" i="6" s="1"/>
  <c r="I57" i="6"/>
  <c r="AC57" i="6" s="1"/>
  <c r="Q57" i="6"/>
  <c r="AK57" i="6" s="1"/>
  <c r="L57" i="6"/>
  <c r="AF57" i="6" s="1"/>
  <c r="AZ57" i="6" s="1"/>
  <c r="M57" i="6"/>
  <c r="AG57" i="6" s="1"/>
  <c r="BA57" i="6" s="1"/>
  <c r="I53" i="6"/>
  <c r="AC53" i="6" s="1"/>
  <c r="M53" i="6"/>
  <c r="AG53" i="6" s="1"/>
  <c r="BA53" i="6" s="1"/>
  <c r="Q53" i="6"/>
  <c r="AK53" i="6" s="1"/>
  <c r="J53" i="6"/>
  <c r="AD53" i="6" s="1"/>
  <c r="N53" i="6"/>
  <c r="AH53" i="6" s="1"/>
  <c r="R53" i="6"/>
  <c r="AL53" i="6" s="1"/>
  <c r="K53" i="6"/>
  <c r="AE53" i="6" s="1"/>
  <c r="AY53" i="6" s="1"/>
  <c r="O53" i="6"/>
  <c r="AI53" i="6" s="1"/>
  <c r="L53" i="6"/>
  <c r="AF53" i="6" s="1"/>
  <c r="AZ53" i="6" s="1"/>
  <c r="P53" i="6"/>
  <c r="AJ53" i="6" s="1"/>
  <c r="I49" i="6"/>
  <c r="M49" i="6"/>
  <c r="AG49" i="6" s="1"/>
  <c r="BA49" i="6" s="1"/>
  <c r="Q49" i="6"/>
  <c r="AK49" i="6" s="1"/>
  <c r="J49" i="6"/>
  <c r="AD49" i="6" s="1"/>
  <c r="N49" i="6"/>
  <c r="AH49" i="6" s="1"/>
  <c r="R49" i="6"/>
  <c r="AL49" i="6" s="1"/>
  <c r="K49" i="6"/>
  <c r="AE49" i="6" s="1"/>
  <c r="AY49" i="6" s="1"/>
  <c r="O49" i="6"/>
  <c r="AI49" i="6" s="1"/>
  <c r="P49" i="6"/>
  <c r="AJ49" i="6" s="1"/>
  <c r="L49" i="6"/>
  <c r="AF49" i="6" s="1"/>
  <c r="AZ49" i="6" s="1"/>
  <c r="I45" i="6"/>
  <c r="AC45" i="6" s="1"/>
  <c r="M45" i="6"/>
  <c r="AG45" i="6" s="1"/>
  <c r="BA45" i="6" s="1"/>
  <c r="Q45" i="6"/>
  <c r="AK45" i="6" s="1"/>
  <c r="J45" i="6"/>
  <c r="AD45" i="6" s="1"/>
  <c r="N45" i="6"/>
  <c r="AH45" i="6" s="1"/>
  <c r="R45" i="6"/>
  <c r="AL45" i="6" s="1"/>
  <c r="K45" i="6"/>
  <c r="AE45" i="6" s="1"/>
  <c r="AY45" i="6" s="1"/>
  <c r="O45" i="6"/>
  <c r="AI45" i="6" s="1"/>
  <c r="L45" i="6"/>
  <c r="AF45" i="6" s="1"/>
  <c r="AZ45" i="6" s="1"/>
  <c r="P45" i="6"/>
  <c r="AJ45" i="6" s="1"/>
  <c r="I41" i="6"/>
  <c r="AC41" i="6" s="1"/>
  <c r="M41" i="6"/>
  <c r="AG41" i="6" s="1"/>
  <c r="BA41" i="6" s="1"/>
  <c r="Q41" i="6"/>
  <c r="AK41" i="6" s="1"/>
  <c r="N41" i="6"/>
  <c r="AH41" i="6" s="1"/>
  <c r="J41" i="6"/>
  <c r="AD41" i="6" s="1"/>
  <c r="O41" i="6"/>
  <c r="AI41" i="6" s="1"/>
  <c r="K41" i="6"/>
  <c r="AE41" i="6" s="1"/>
  <c r="AY41" i="6" s="1"/>
  <c r="P41" i="6"/>
  <c r="AJ41" i="6" s="1"/>
  <c r="L41" i="6"/>
  <c r="AF41" i="6" s="1"/>
  <c r="AZ41" i="6" s="1"/>
  <c r="R41" i="6"/>
  <c r="AL41" i="6" s="1"/>
  <c r="I37" i="6"/>
  <c r="AC37" i="6" s="1"/>
  <c r="M37" i="6"/>
  <c r="AG37" i="6" s="1"/>
  <c r="BA37" i="6" s="1"/>
  <c r="Q37" i="6"/>
  <c r="AK37" i="6" s="1"/>
  <c r="K37" i="6"/>
  <c r="AE37" i="6" s="1"/>
  <c r="AY37" i="6" s="1"/>
  <c r="P37" i="6"/>
  <c r="AJ37" i="6" s="1"/>
  <c r="L37" i="6"/>
  <c r="AF37" i="6" s="1"/>
  <c r="AZ37" i="6" s="1"/>
  <c r="R37" i="6"/>
  <c r="AL37" i="6" s="1"/>
  <c r="N37" i="6"/>
  <c r="AH37" i="6" s="1"/>
  <c r="J37" i="6"/>
  <c r="AD37" i="6" s="1"/>
  <c r="O37" i="6"/>
  <c r="AI37" i="6" s="1"/>
  <c r="I33" i="6"/>
  <c r="AC33" i="6" s="1"/>
  <c r="M33" i="6"/>
  <c r="AG33" i="6" s="1"/>
  <c r="BA33" i="6" s="1"/>
  <c r="Q33" i="6"/>
  <c r="AK33" i="6" s="1"/>
  <c r="N33" i="6"/>
  <c r="AH33" i="6" s="1"/>
  <c r="J33" i="6"/>
  <c r="AD33" i="6" s="1"/>
  <c r="O33" i="6"/>
  <c r="AI33" i="6" s="1"/>
  <c r="K33" i="6"/>
  <c r="AE33" i="6" s="1"/>
  <c r="AY33" i="6" s="1"/>
  <c r="P33" i="6"/>
  <c r="AJ33" i="6" s="1"/>
  <c r="L33" i="6"/>
  <c r="AF33" i="6" s="1"/>
  <c r="AZ33" i="6" s="1"/>
  <c r="R33" i="6"/>
  <c r="AL33" i="6" s="1"/>
  <c r="I29" i="6"/>
  <c r="AC29" i="6" s="1"/>
  <c r="M29" i="6"/>
  <c r="AG29" i="6" s="1"/>
  <c r="BA29" i="6" s="1"/>
  <c r="Q29" i="6"/>
  <c r="AK29" i="6" s="1"/>
  <c r="K29" i="6"/>
  <c r="AE29" i="6" s="1"/>
  <c r="AY29" i="6" s="1"/>
  <c r="O29" i="6"/>
  <c r="AI29" i="6" s="1"/>
  <c r="L29" i="6"/>
  <c r="AF29" i="6" s="1"/>
  <c r="AZ29" i="6" s="1"/>
  <c r="P29" i="6"/>
  <c r="AJ29" i="6" s="1"/>
  <c r="R29" i="6"/>
  <c r="AL29" i="6" s="1"/>
  <c r="J29" i="6"/>
  <c r="AD29" i="6" s="1"/>
  <c r="N29" i="6"/>
  <c r="AH29" i="6" s="1"/>
  <c r="I25" i="6"/>
  <c r="M25" i="6"/>
  <c r="AG25" i="6" s="1"/>
  <c r="BA25" i="6" s="1"/>
  <c r="Q25" i="6"/>
  <c r="AK25" i="6" s="1"/>
  <c r="K25" i="6"/>
  <c r="AE25" i="6" s="1"/>
  <c r="AY25" i="6" s="1"/>
  <c r="O25" i="6"/>
  <c r="AI25" i="6" s="1"/>
  <c r="L25" i="6"/>
  <c r="AF25" i="6" s="1"/>
  <c r="AZ25" i="6" s="1"/>
  <c r="P25" i="6"/>
  <c r="AJ25" i="6" s="1"/>
  <c r="J25" i="6"/>
  <c r="AD25" i="6" s="1"/>
  <c r="N25" i="6"/>
  <c r="R25" i="6"/>
  <c r="AL25" i="6" s="1"/>
  <c r="I21" i="6"/>
  <c r="AC21" i="6" s="1"/>
  <c r="M21" i="6"/>
  <c r="AG21" i="6" s="1"/>
  <c r="BA21" i="6" s="1"/>
  <c r="Q21" i="6"/>
  <c r="AK21" i="6" s="1"/>
  <c r="K21" i="6"/>
  <c r="AE21" i="6" s="1"/>
  <c r="AY21" i="6" s="1"/>
  <c r="O21" i="6"/>
  <c r="AI21" i="6" s="1"/>
  <c r="L21" i="6"/>
  <c r="AF21" i="6" s="1"/>
  <c r="AZ21" i="6" s="1"/>
  <c r="P21" i="6"/>
  <c r="AJ21" i="6" s="1"/>
  <c r="R21" i="6"/>
  <c r="AL21" i="6" s="1"/>
  <c r="J21" i="6"/>
  <c r="AD21" i="6" s="1"/>
  <c r="N21" i="6"/>
  <c r="AH21" i="6" s="1"/>
  <c r="I17" i="6"/>
  <c r="M17" i="6"/>
  <c r="AG17" i="6" s="1"/>
  <c r="BA17" i="6" s="1"/>
  <c r="Q17" i="6"/>
  <c r="AK17" i="6" s="1"/>
  <c r="K17" i="6"/>
  <c r="AE17" i="6" s="1"/>
  <c r="AY17" i="6" s="1"/>
  <c r="O17" i="6"/>
  <c r="AI17" i="6" s="1"/>
  <c r="L17" i="6"/>
  <c r="AF17" i="6" s="1"/>
  <c r="AZ17" i="6" s="1"/>
  <c r="P17" i="6"/>
  <c r="AJ17" i="6" s="1"/>
  <c r="J17" i="6"/>
  <c r="AD17" i="6" s="1"/>
  <c r="N17" i="6"/>
  <c r="R17" i="6"/>
  <c r="AL17" i="6" s="1"/>
  <c r="I13" i="6"/>
  <c r="AC13" i="6" s="1"/>
  <c r="M13" i="6"/>
  <c r="AG13" i="6" s="1"/>
  <c r="BA13" i="6" s="1"/>
  <c r="Q13" i="6"/>
  <c r="AK13" i="6" s="1"/>
  <c r="K13" i="6"/>
  <c r="AE13" i="6" s="1"/>
  <c r="AY13" i="6" s="1"/>
  <c r="O13" i="6"/>
  <c r="AI13" i="6" s="1"/>
  <c r="L13" i="6"/>
  <c r="AF13" i="6" s="1"/>
  <c r="AZ13" i="6" s="1"/>
  <c r="P13" i="6"/>
  <c r="AJ13" i="6" s="1"/>
  <c r="R13" i="6"/>
  <c r="AL13" i="6" s="1"/>
  <c r="J13" i="6"/>
  <c r="AD13" i="6" s="1"/>
  <c r="N13" i="6"/>
  <c r="AH13" i="6" s="1"/>
  <c r="I9" i="6"/>
  <c r="M9" i="6"/>
  <c r="AG9" i="6" s="1"/>
  <c r="BA9" i="6" s="1"/>
  <c r="Q9" i="6"/>
  <c r="AK9" i="6" s="1"/>
  <c r="K9" i="6"/>
  <c r="AE9" i="6" s="1"/>
  <c r="AY9" i="6" s="1"/>
  <c r="O9" i="6"/>
  <c r="AI9" i="6" s="1"/>
  <c r="L9" i="6"/>
  <c r="AF9" i="6" s="1"/>
  <c r="AZ9" i="6" s="1"/>
  <c r="P9" i="6"/>
  <c r="AJ9" i="6" s="1"/>
  <c r="J9" i="6"/>
  <c r="AD9" i="6" s="1"/>
  <c r="N9" i="6"/>
  <c r="R9" i="6"/>
  <c r="AL9" i="6" s="1"/>
  <c r="J358" i="6"/>
  <c r="AD358" i="6" s="1"/>
  <c r="N358" i="6"/>
  <c r="AH358" i="6" s="1"/>
  <c r="R358" i="6"/>
  <c r="AL358" i="6" s="1"/>
  <c r="K358" i="6"/>
  <c r="AE358" i="6" s="1"/>
  <c r="AY358" i="6" s="1"/>
  <c r="O358" i="6"/>
  <c r="AI358" i="6" s="1"/>
  <c r="L358" i="6"/>
  <c r="AF358" i="6" s="1"/>
  <c r="AZ358" i="6" s="1"/>
  <c r="P358" i="6"/>
  <c r="AJ358" i="6" s="1"/>
  <c r="M358" i="6"/>
  <c r="AG358" i="6" s="1"/>
  <c r="BA358" i="6" s="1"/>
  <c r="I358" i="6"/>
  <c r="AC358" i="6" s="1"/>
  <c r="Q358" i="6"/>
  <c r="AK358" i="6" s="1"/>
  <c r="J354" i="6"/>
  <c r="AD354" i="6" s="1"/>
  <c r="N354" i="6"/>
  <c r="AH354" i="6" s="1"/>
  <c r="R354" i="6"/>
  <c r="AL354" i="6" s="1"/>
  <c r="K354" i="6"/>
  <c r="AE354" i="6" s="1"/>
  <c r="AY354" i="6" s="1"/>
  <c r="O354" i="6"/>
  <c r="AI354" i="6" s="1"/>
  <c r="L354" i="6"/>
  <c r="AF354" i="6" s="1"/>
  <c r="AZ354" i="6" s="1"/>
  <c r="P354" i="6"/>
  <c r="AJ354" i="6" s="1"/>
  <c r="I354" i="6"/>
  <c r="AC354" i="6" s="1"/>
  <c r="M354" i="6"/>
  <c r="AG354" i="6" s="1"/>
  <c r="BA354" i="6" s="1"/>
  <c r="Q354" i="6"/>
  <c r="AK354" i="6" s="1"/>
  <c r="J350" i="6"/>
  <c r="AD350" i="6" s="1"/>
  <c r="N350" i="6"/>
  <c r="AH350" i="6" s="1"/>
  <c r="R350" i="6"/>
  <c r="AL350" i="6" s="1"/>
  <c r="K350" i="6"/>
  <c r="AE350" i="6" s="1"/>
  <c r="AY350" i="6" s="1"/>
  <c r="O350" i="6"/>
  <c r="AI350" i="6" s="1"/>
  <c r="L350" i="6"/>
  <c r="AF350" i="6" s="1"/>
  <c r="AZ350" i="6" s="1"/>
  <c r="P350" i="6"/>
  <c r="AJ350" i="6" s="1"/>
  <c r="M350" i="6"/>
  <c r="AG350" i="6" s="1"/>
  <c r="BA350" i="6" s="1"/>
  <c r="Q350" i="6"/>
  <c r="AK350" i="6" s="1"/>
  <c r="I350" i="6"/>
  <c r="AC350" i="6" s="1"/>
  <c r="J346" i="6"/>
  <c r="AD346" i="6" s="1"/>
  <c r="N346" i="6"/>
  <c r="AH346" i="6" s="1"/>
  <c r="R346" i="6"/>
  <c r="AL346" i="6" s="1"/>
  <c r="K346" i="6"/>
  <c r="AE346" i="6" s="1"/>
  <c r="AY346" i="6" s="1"/>
  <c r="O346" i="6"/>
  <c r="AI346" i="6" s="1"/>
  <c r="L346" i="6"/>
  <c r="AF346" i="6" s="1"/>
  <c r="AZ346" i="6" s="1"/>
  <c r="P346" i="6"/>
  <c r="AJ346" i="6" s="1"/>
  <c r="I346" i="6"/>
  <c r="AC346" i="6" s="1"/>
  <c r="Q346" i="6"/>
  <c r="AK346" i="6" s="1"/>
  <c r="M346" i="6"/>
  <c r="AG346" i="6" s="1"/>
  <c r="BA346" i="6" s="1"/>
  <c r="J342" i="6"/>
  <c r="AD342" i="6" s="1"/>
  <c r="N342" i="6"/>
  <c r="AH342" i="6" s="1"/>
  <c r="R342" i="6"/>
  <c r="AL342" i="6" s="1"/>
  <c r="K342" i="6"/>
  <c r="AE342" i="6" s="1"/>
  <c r="AY342" i="6" s="1"/>
  <c r="O342" i="6"/>
  <c r="AI342" i="6" s="1"/>
  <c r="L342" i="6"/>
  <c r="AF342" i="6" s="1"/>
  <c r="AZ342" i="6" s="1"/>
  <c r="P342" i="6"/>
  <c r="AJ342" i="6" s="1"/>
  <c r="M342" i="6"/>
  <c r="AG342" i="6" s="1"/>
  <c r="BA342" i="6" s="1"/>
  <c r="Q342" i="6"/>
  <c r="AK342" i="6" s="1"/>
  <c r="I342" i="6"/>
  <c r="AC342" i="6" s="1"/>
  <c r="J338" i="6"/>
  <c r="AD338" i="6" s="1"/>
  <c r="N338" i="6"/>
  <c r="AH338" i="6" s="1"/>
  <c r="R338" i="6"/>
  <c r="AL338" i="6" s="1"/>
  <c r="K338" i="6"/>
  <c r="AE338" i="6" s="1"/>
  <c r="AY338" i="6" s="1"/>
  <c r="O338" i="6"/>
  <c r="AI338" i="6" s="1"/>
  <c r="L338" i="6"/>
  <c r="AF338" i="6" s="1"/>
  <c r="AZ338" i="6" s="1"/>
  <c r="P338" i="6"/>
  <c r="AJ338" i="6" s="1"/>
  <c r="I338" i="6"/>
  <c r="AC338" i="6" s="1"/>
  <c r="Q338" i="6"/>
  <c r="AK338" i="6" s="1"/>
  <c r="M338" i="6"/>
  <c r="AG338" i="6" s="1"/>
  <c r="BA338" i="6" s="1"/>
  <c r="J334" i="6"/>
  <c r="AD334" i="6" s="1"/>
  <c r="N334" i="6"/>
  <c r="AH334" i="6" s="1"/>
  <c r="R334" i="6"/>
  <c r="AL334" i="6" s="1"/>
  <c r="K334" i="6"/>
  <c r="AE334" i="6" s="1"/>
  <c r="AY334" i="6" s="1"/>
  <c r="O334" i="6"/>
  <c r="AI334" i="6" s="1"/>
  <c r="L334" i="6"/>
  <c r="AF334" i="6" s="1"/>
  <c r="AZ334" i="6" s="1"/>
  <c r="P334" i="6"/>
  <c r="AJ334" i="6" s="1"/>
  <c r="M334" i="6"/>
  <c r="AG334" i="6" s="1"/>
  <c r="BA334" i="6" s="1"/>
  <c r="Q334" i="6"/>
  <c r="AK334" i="6" s="1"/>
  <c r="I334" i="6"/>
  <c r="AC334" i="6" s="1"/>
  <c r="J330" i="6"/>
  <c r="AD330" i="6" s="1"/>
  <c r="N330" i="6"/>
  <c r="AH330" i="6" s="1"/>
  <c r="R330" i="6"/>
  <c r="AL330" i="6" s="1"/>
  <c r="K330" i="6"/>
  <c r="AE330" i="6" s="1"/>
  <c r="AY330" i="6" s="1"/>
  <c r="O330" i="6"/>
  <c r="AI330" i="6" s="1"/>
  <c r="L330" i="6"/>
  <c r="AF330" i="6" s="1"/>
  <c r="AZ330" i="6" s="1"/>
  <c r="P330" i="6"/>
  <c r="AJ330" i="6" s="1"/>
  <c r="Q330" i="6"/>
  <c r="AK330" i="6" s="1"/>
  <c r="I330" i="6"/>
  <c r="AC330" i="6" s="1"/>
  <c r="M330" i="6"/>
  <c r="AG330" i="6" s="1"/>
  <c r="BA330" i="6" s="1"/>
  <c r="J326" i="6"/>
  <c r="AD326" i="6" s="1"/>
  <c r="N326" i="6"/>
  <c r="AH326" i="6" s="1"/>
  <c r="R326" i="6"/>
  <c r="AL326" i="6" s="1"/>
  <c r="K326" i="6"/>
  <c r="AE326" i="6" s="1"/>
  <c r="AY326" i="6" s="1"/>
  <c r="O326" i="6"/>
  <c r="AI326" i="6" s="1"/>
  <c r="L326" i="6"/>
  <c r="AF326" i="6" s="1"/>
  <c r="AZ326" i="6" s="1"/>
  <c r="P326" i="6"/>
  <c r="AJ326" i="6" s="1"/>
  <c r="M326" i="6"/>
  <c r="AG326" i="6" s="1"/>
  <c r="BA326" i="6" s="1"/>
  <c r="Q326" i="6"/>
  <c r="AK326" i="6" s="1"/>
  <c r="I326" i="6"/>
  <c r="AC326" i="6" s="1"/>
  <c r="J322" i="6"/>
  <c r="AD322" i="6" s="1"/>
  <c r="N322" i="6"/>
  <c r="AH322" i="6" s="1"/>
  <c r="R322" i="6"/>
  <c r="AL322" i="6" s="1"/>
  <c r="K322" i="6"/>
  <c r="AE322" i="6" s="1"/>
  <c r="AY322" i="6" s="1"/>
  <c r="O322" i="6"/>
  <c r="AI322" i="6" s="1"/>
  <c r="L322" i="6"/>
  <c r="AF322" i="6" s="1"/>
  <c r="AZ322" i="6" s="1"/>
  <c r="P322" i="6"/>
  <c r="AJ322" i="6" s="1"/>
  <c r="I322" i="6"/>
  <c r="AC322" i="6" s="1"/>
  <c r="Q322" i="6"/>
  <c r="AK322" i="6" s="1"/>
  <c r="M322" i="6"/>
  <c r="AG322" i="6" s="1"/>
  <c r="BA322" i="6" s="1"/>
  <c r="J318" i="6"/>
  <c r="AD318" i="6" s="1"/>
  <c r="N318" i="6"/>
  <c r="AH318" i="6" s="1"/>
  <c r="R318" i="6"/>
  <c r="AL318" i="6" s="1"/>
  <c r="K318" i="6"/>
  <c r="AE318" i="6" s="1"/>
  <c r="AY318" i="6" s="1"/>
  <c r="O318" i="6"/>
  <c r="AI318" i="6" s="1"/>
  <c r="L318" i="6"/>
  <c r="AF318" i="6" s="1"/>
  <c r="AZ318" i="6" s="1"/>
  <c r="P318" i="6"/>
  <c r="AJ318" i="6" s="1"/>
  <c r="M318" i="6"/>
  <c r="AG318" i="6" s="1"/>
  <c r="BA318" i="6" s="1"/>
  <c r="Q318" i="6"/>
  <c r="AK318" i="6" s="1"/>
  <c r="I318" i="6"/>
  <c r="AC318" i="6" s="1"/>
  <c r="J314" i="6"/>
  <c r="AD314" i="6" s="1"/>
  <c r="N314" i="6"/>
  <c r="AH314" i="6" s="1"/>
  <c r="R314" i="6"/>
  <c r="AL314" i="6" s="1"/>
  <c r="K314" i="6"/>
  <c r="AE314" i="6" s="1"/>
  <c r="AY314" i="6" s="1"/>
  <c r="O314" i="6"/>
  <c r="AI314" i="6" s="1"/>
  <c r="L314" i="6"/>
  <c r="AF314" i="6" s="1"/>
  <c r="AZ314" i="6" s="1"/>
  <c r="P314" i="6"/>
  <c r="AJ314" i="6" s="1"/>
  <c r="I314" i="6"/>
  <c r="AC314" i="6" s="1"/>
  <c r="M314" i="6"/>
  <c r="AG314" i="6" s="1"/>
  <c r="BA314" i="6" s="1"/>
  <c r="Q314" i="6"/>
  <c r="AK314" i="6" s="1"/>
  <c r="J310" i="6"/>
  <c r="AD310" i="6" s="1"/>
  <c r="N310" i="6"/>
  <c r="AH310" i="6" s="1"/>
  <c r="R310" i="6"/>
  <c r="AL310" i="6" s="1"/>
  <c r="K310" i="6"/>
  <c r="AE310" i="6" s="1"/>
  <c r="AY310" i="6" s="1"/>
  <c r="O310" i="6"/>
  <c r="AI310" i="6" s="1"/>
  <c r="L310" i="6"/>
  <c r="AF310" i="6" s="1"/>
  <c r="AZ310" i="6" s="1"/>
  <c r="P310" i="6"/>
  <c r="AJ310" i="6" s="1"/>
  <c r="I310" i="6"/>
  <c r="AC310" i="6" s="1"/>
  <c r="M310" i="6"/>
  <c r="AG310" i="6" s="1"/>
  <c r="BA310" i="6" s="1"/>
  <c r="Q310" i="6"/>
  <c r="AK310" i="6" s="1"/>
  <c r="J306" i="6"/>
  <c r="AD306" i="6" s="1"/>
  <c r="N306" i="6"/>
  <c r="AH306" i="6" s="1"/>
  <c r="R306" i="6"/>
  <c r="AL306" i="6" s="1"/>
  <c r="K306" i="6"/>
  <c r="AE306" i="6" s="1"/>
  <c r="AY306" i="6" s="1"/>
  <c r="O306" i="6"/>
  <c r="AI306" i="6" s="1"/>
  <c r="L306" i="6"/>
  <c r="AF306" i="6" s="1"/>
  <c r="AZ306" i="6" s="1"/>
  <c r="P306" i="6"/>
  <c r="AJ306" i="6" s="1"/>
  <c r="M306" i="6"/>
  <c r="AG306" i="6" s="1"/>
  <c r="BA306" i="6" s="1"/>
  <c r="Q306" i="6"/>
  <c r="AK306" i="6" s="1"/>
  <c r="I306" i="6"/>
  <c r="AC306" i="6" s="1"/>
  <c r="J302" i="6"/>
  <c r="AD302" i="6" s="1"/>
  <c r="N302" i="6"/>
  <c r="AH302" i="6" s="1"/>
  <c r="R302" i="6"/>
  <c r="AL302" i="6" s="1"/>
  <c r="K302" i="6"/>
  <c r="AE302" i="6" s="1"/>
  <c r="AY302" i="6" s="1"/>
  <c r="O302" i="6"/>
  <c r="AI302" i="6" s="1"/>
  <c r="L302" i="6"/>
  <c r="AF302" i="6" s="1"/>
  <c r="AZ302" i="6" s="1"/>
  <c r="P302" i="6"/>
  <c r="AJ302" i="6" s="1"/>
  <c r="I302" i="6"/>
  <c r="AC302" i="6" s="1"/>
  <c r="M302" i="6"/>
  <c r="AG302" i="6" s="1"/>
  <c r="BA302" i="6" s="1"/>
  <c r="Q302" i="6"/>
  <c r="AK302" i="6" s="1"/>
  <c r="J298" i="6"/>
  <c r="AD298" i="6" s="1"/>
  <c r="N298" i="6"/>
  <c r="AH298" i="6" s="1"/>
  <c r="R298" i="6"/>
  <c r="AL298" i="6" s="1"/>
  <c r="K298" i="6"/>
  <c r="AE298" i="6" s="1"/>
  <c r="AY298" i="6" s="1"/>
  <c r="O298" i="6"/>
  <c r="AI298" i="6" s="1"/>
  <c r="L298" i="6"/>
  <c r="AF298" i="6" s="1"/>
  <c r="AZ298" i="6" s="1"/>
  <c r="P298" i="6"/>
  <c r="AJ298" i="6" s="1"/>
  <c r="M298" i="6"/>
  <c r="AG298" i="6" s="1"/>
  <c r="BA298" i="6" s="1"/>
  <c r="Q298" i="6"/>
  <c r="AK298" i="6" s="1"/>
  <c r="I298" i="6"/>
  <c r="AC298" i="6" s="1"/>
  <c r="J294" i="6"/>
  <c r="AD294" i="6" s="1"/>
  <c r="N294" i="6"/>
  <c r="AH294" i="6" s="1"/>
  <c r="R294" i="6"/>
  <c r="AL294" i="6" s="1"/>
  <c r="K294" i="6"/>
  <c r="AE294" i="6" s="1"/>
  <c r="AY294" i="6" s="1"/>
  <c r="O294" i="6"/>
  <c r="AI294" i="6" s="1"/>
  <c r="L294" i="6"/>
  <c r="AF294" i="6" s="1"/>
  <c r="AZ294" i="6" s="1"/>
  <c r="P294" i="6"/>
  <c r="AJ294" i="6" s="1"/>
  <c r="I294" i="6"/>
  <c r="AC294" i="6" s="1"/>
  <c r="M294" i="6"/>
  <c r="AG294" i="6" s="1"/>
  <c r="BA294" i="6" s="1"/>
  <c r="Q294" i="6"/>
  <c r="AK294" i="6" s="1"/>
  <c r="J290" i="6"/>
  <c r="AD290" i="6" s="1"/>
  <c r="N290" i="6"/>
  <c r="AH290" i="6" s="1"/>
  <c r="R290" i="6"/>
  <c r="AL290" i="6" s="1"/>
  <c r="K290" i="6"/>
  <c r="AE290" i="6" s="1"/>
  <c r="AY290" i="6" s="1"/>
  <c r="O290" i="6"/>
  <c r="AI290" i="6" s="1"/>
  <c r="L290" i="6"/>
  <c r="AF290" i="6" s="1"/>
  <c r="AZ290" i="6" s="1"/>
  <c r="P290" i="6"/>
  <c r="AJ290" i="6" s="1"/>
  <c r="M290" i="6"/>
  <c r="AG290" i="6" s="1"/>
  <c r="BA290" i="6" s="1"/>
  <c r="Q290" i="6"/>
  <c r="AK290" i="6" s="1"/>
  <c r="I290" i="6"/>
  <c r="AC290" i="6" s="1"/>
  <c r="J286" i="6"/>
  <c r="AD286" i="6" s="1"/>
  <c r="N286" i="6"/>
  <c r="AH286" i="6" s="1"/>
  <c r="R286" i="6"/>
  <c r="AL286" i="6" s="1"/>
  <c r="K286" i="6"/>
  <c r="AE286" i="6" s="1"/>
  <c r="AY286" i="6" s="1"/>
  <c r="O286" i="6"/>
  <c r="AI286" i="6" s="1"/>
  <c r="L286" i="6"/>
  <c r="AF286" i="6" s="1"/>
  <c r="AZ286" i="6" s="1"/>
  <c r="P286" i="6"/>
  <c r="AJ286" i="6" s="1"/>
  <c r="I286" i="6"/>
  <c r="AC286" i="6" s="1"/>
  <c r="M286" i="6"/>
  <c r="AG286" i="6" s="1"/>
  <c r="BA286" i="6" s="1"/>
  <c r="Q286" i="6"/>
  <c r="AK286" i="6" s="1"/>
  <c r="J282" i="6"/>
  <c r="AD282" i="6" s="1"/>
  <c r="N282" i="6"/>
  <c r="AH282" i="6" s="1"/>
  <c r="R282" i="6"/>
  <c r="AL282" i="6" s="1"/>
  <c r="K282" i="6"/>
  <c r="AE282" i="6" s="1"/>
  <c r="AY282" i="6" s="1"/>
  <c r="O282" i="6"/>
  <c r="AI282" i="6" s="1"/>
  <c r="L282" i="6"/>
  <c r="AF282" i="6" s="1"/>
  <c r="AZ282" i="6" s="1"/>
  <c r="P282" i="6"/>
  <c r="AJ282" i="6" s="1"/>
  <c r="M282" i="6"/>
  <c r="AG282" i="6" s="1"/>
  <c r="BA282" i="6" s="1"/>
  <c r="Q282" i="6"/>
  <c r="AK282" i="6" s="1"/>
  <c r="I282" i="6"/>
  <c r="AC282" i="6" s="1"/>
  <c r="J278" i="6"/>
  <c r="AD278" i="6" s="1"/>
  <c r="N278" i="6"/>
  <c r="AH278" i="6" s="1"/>
  <c r="R278" i="6"/>
  <c r="AL278" i="6" s="1"/>
  <c r="K278" i="6"/>
  <c r="AE278" i="6" s="1"/>
  <c r="AY278" i="6" s="1"/>
  <c r="O278" i="6"/>
  <c r="AI278" i="6" s="1"/>
  <c r="L278" i="6"/>
  <c r="AF278" i="6" s="1"/>
  <c r="AZ278" i="6" s="1"/>
  <c r="P278" i="6"/>
  <c r="AJ278" i="6" s="1"/>
  <c r="I278" i="6"/>
  <c r="AC278" i="6" s="1"/>
  <c r="M278" i="6"/>
  <c r="AG278" i="6" s="1"/>
  <c r="BA278" i="6" s="1"/>
  <c r="Q278" i="6"/>
  <c r="AK278" i="6" s="1"/>
  <c r="J274" i="6"/>
  <c r="AD274" i="6" s="1"/>
  <c r="N274" i="6"/>
  <c r="AH274" i="6" s="1"/>
  <c r="R274" i="6"/>
  <c r="AL274" i="6" s="1"/>
  <c r="K274" i="6"/>
  <c r="AE274" i="6" s="1"/>
  <c r="AY274" i="6" s="1"/>
  <c r="O274" i="6"/>
  <c r="AI274" i="6" s="1"/>
  <c r="L274" i="6"/>
  <c r="AF274" i="6" s="1"/>
  <c r="AZ274" i="6" s="1"/>
  <c r="P274" i="6"/>
  <c r="AJ274" i="6" s="1"/>
  <c r="M274" i="6"/>
  <c r="AG274" i="6" s="1"/>
  <c r="BA274" i="6" s="1"/>
  <c r="Q274" i="6"/>
  <c r="AK274" i="6" s="1"/>
  <c r="I274" i="6"/>
  <c r="AC274" i="6" s="1"/>
  <c r="J270" i="6"/>
  <c r="AD270" i="6" s="1"/>
  <c r="N270" i="6"/>
  <c r="AH270" i="6" s="1"/>
  <c r="R270" i="6"/>
  <c r="AL270" i="6" s="1"/>
  <c r="K270" i="6"/>
  <c r="AE270" i="6" s="1"/>
  <c r="AY270" i="6" s="1"/>
  <c r="O270" i="6"/>
  <c r="AI270" i="6" s="1"/>
  <c r="L270" i="6"/>
  <c r="AF270" i="6" s="1"/>
  <c r="AZ270" i="6" s="1"/>
  <c r="P270" i="6"/>
  <c r="AJ270" i="6" s="1"/>
  <c r="I270" i="6"/>
  <c r="AC270" i="6" s="1"/>
  <c r="M270" i="6"/>
  <c r="AG270" i="6" s="1"/>
  <c r="BA270" i="6" s="1"/>
  <c r="Q270" i="6"/>
  <c r="AK270" i="6" s="1"/>
  <c r="J266" i="6"/>
  <c r="AD266" i="6" s="1"/>
  <c r="N266" i="6"/>
  <c r="AH266" i="6" s="1"/>
  <c r="R266" i="6"/>
  <c r="AL266" i="6" s="1"/>
  <c r="K266" i="6"/>
  <c r="AE266" i="6" s="1"/>
  <c r="AY266" i="6" s="1"/>
  <c r="O266" i="6"/>
  <c r="AI266" i="6" s="1"/>
  <c r="L266" i="6"/>
  <c r="AF266" i="6" s="1"/>
  <c r="AZ266" i="6" s="1"/>
  <c r="P266" i="6"/>
  <c r="AJ266" i="6" s="1"/>
  <c r="M266" i="6"/>
  <c r="AG266" i="6" s="1"/>
  <c r="BA266" i="6" s="1"/>
  <c r="Q266" i="6"/>
  <c r="AK266" i="6" s="1"/>
  <c r="I266" i="6"/>
  <c r="AC266" i="6" s="1"/>
  <c r="J262" i="6"/>
  <c r="AD262" i="6" s="1"/>
  <c r="N262" i="6"/>
  <c r="AH262" i="6" s="1"/>
  <c r="R262" i="6"/>
  <c r="AL262" i="6" s="1"/>
  <c r="K262" i="6"/>
  <c r="AE262" i="6" s="1"/>
  <c r="AY262" i="6" s="1"/>
  <c r="O262" i="6"/>
  <c r="AI262" i="6" s="1"/>
  <c r="L262" i="6"/>
  <c r="AF262" i="6" s="1"/>
  <c r="AZ262" i="6" s="1"/>
  <c r="P262" i="6"/>
  <c r="AJ262" i="6" s="1"/>
  <c r="I262" i="6"/>
  <c r="AC262" i="6" s="1"/>
  <c r="M262" i="6"/>
  <c r="AG262" i="6" s="1"/>
  <c r="BA262" i="6" s="1"/>
  <c r="Q262" i="6"/>
  <c r="AK262" i="6" s="1"/>
  <c r="J258" i="6"/>
  <c r="AD258" i="6" s="1"/>
  <c r="N258" i="6"/>
  <c r="AH258" i="6" s="1"/>
  <c r="R258" i="6"/>
  <c r="AL258" i="6" s="1"/>
  <c r="K258" i="6"/>
  <c r="AE258" i="6" s="1"/>
  <c r="AY258" i="6" s="1"/>
  <c r="O258" i="6"/>
  <c r="AI258" i="6" s="1"/>
  <c r="L258" i="6"/>
  <c r="AF258" i="6" s="1"/>
  <c r="AZ258" i="6" s="1"/>
  <c r="P258" i="6"/>
  <c r="AJ258" i="6" s="1"/>
  <c r="M258" i="6"/>
  <c r="AG258" i="6" s="1"/>
  <c r="BA258" i="6" s="1"/>
  <c r="Q258" i="6"/>
  <c r="AK258" i="6" s="1"/>
  <c r="I258" i="6"/>
  <c r="AC258" i="6" s="1"/>
  <c r="J254" i="6"/>
  <c r="AD254" i="6" s="1"/>
  <c r="N254" i="6"/>
  <c r="AH254" i="6" s="1"/>
  <c r="R254" i="6"/>
  <c r="AL254" i="6" s="1"/>
  <c r="K254" i="6"/>
  <c r="AE254" i="6" s="1"/>
  <c r="AY254" i="6" s="1"/>
  <c r="O254" i="6"/>
  <c r="AI254" i="6" s="1"/>
  <c r="L254" i="6"/>
  <c r="AF254" i="6" s="1"/>
  <c r="AZ254" i="6" s="1"/>
  <c r="P254" i="6"/>
  <c r="AJ254" i="6" s="1"/>
  <c r="I254" i="6"/>
  <c r="AC254" i="6" s="1"/>
  <c r="M254" i="6"/>
  <c r="AG254" i="6" s="1"/>
  <c r="BA254" i="6" s="1"/>
  <c r="Q254" i="6"/>
  <c r="AK254" i="6" s="1"/>
  <c r="J250" i="6"/>
  <c r="AD250" i="6" s="1"/>
  <c r="N250" i="6"/>
  <c r="AH250" i="6" s="1"/>
  <c r="R250" i="6"/>
  <c r="AL250" i="6" s="1"/>
  <c r="K250" i="6"/>
  <c r="AE250" i="6" s="1"/>
  <c r="AY250" i="6" s="1"/>
  <c r="O250" i="6"/>
  <c r="AI250" i="6" s="1"/>
  <c r="L250" i="6"/>
  <c r="AF250" i="6" s="1"/>
  <c r="AZ250" i="6" s="1"/>
  <c r="P250" i="6"/>
  <c r="AJ250" i="6" s="1"/>
  <c r="M250" i="6"/>
  <c r="AG250" i="6" s="1"/>
  <c r="BA250" i="6" s="1"/>
  <c r="Q250" i="6"/>
  <c r="AK250" i="6" s="1"/>
  <c r="I250" i="6"/>
  <c r="AC250" i="6" s="1"/>
  <c r="J246" i="6"/>
  <c r="AD246" i="6" s="1"/>
  <c r="N246" i="6"/>
  <c r="AH246" i="6" s="1"/>
  <c r="R246" i="6"/>
  <c r="AL246" i="6" s="1"/>
  <c r="K246" i="6"/>
  <c r="AE246" i="6" s="1"/>
  <c r="AY246" i="6" s="1"/>
  <c r="O246" i="6"/>
  <c r="AI246" i="6" s="1"/>
  <c r="L246" i="6"/>
  <c r="AF246" i="6" s="1"/>
  <c r="AZ246" i="6" s="1"/>
  <c r="P246" i="6"/>
  <c r="AJ246" i="6" s="1"/>
  <c r="I246" i="6"/>
  <c r="AC246" i="6" s="1"/>
  <c r="M246" i="6"/>
  <c r="AG246" i="6" s="1"/>
  <c r="BA246" i="6" s="1"/>
  <c r="Q246" i="6"/>
  <c r="AK246" i="6" s="1"/>
  <c r="J242" i="6"/>
  <c r="AD242" i="6" s="1"/>
  <c r="N242" i="6"/>
  <c r="AH242" i="6" s="1"/>
  <c r="R242" i="6"/>
  <c r="AL242" i="6" s="1"/>
  <c r="K242" i="6"/>
  <c r="AE242" i="6" s="1"/>
  <c r="AY242" i="6" s="1"/>
  <c r="O242" i="6"/>
  <c r="AI242" i="6" s="1"/>
  <c r="L242" i="6"/>
  <c r="AF242" i="6" s="1"/>
  <c r="AZ242" i="6" s="1"/>
  <c r="P242" i="6"/>
  <c r="AJ242" i="6" s="1"/>
  <c r="M242" i="6"/>
  <c r="AG242" i="6" s="1"/>
  <c r="BA242" i="6" s="1"/>
  <c r="Q242" i="6"/>
  <c r="AK242" i="6" s="1"/>
  <c r="I242" i="6"/>
  <c r="AC242" i="6" s="1"/>
  <c r="J238" i="6"/>
  <c r="AD238" i="6" s="1"/>
  <c r="N238" i="6"/>
  <c r="AH238" i="6" s="1"/>
  <c r="R238" i="6"/>
  <c r="AL238" i="6" s="1"/>
  <c r="K238" i="6"/>
  <c r="AE238" i="6" s="1"/>
  <c r="AY238" i="6" s="1"/>
  <c r="O238" i="6"/>
  <c r="AI238" i="6" s="1"/>
  <c r="L238" i="6"/>
  <c r="AF238" i="6" s="1"/>
  <c r="AZ238" i="6" s="1"/>
  <c r="P238" i="6"/>
  <c r="AJ238" i="6" s="1"/>
  <c r="I238" i="6"/>
  <c r="AC238" i="6" s="1"/>
  <c r="M238" i="6"/>
  <c r="AG238" i="6" s="1"/>
  <c r="BA238" i="6" s="1"/>
  <c r="Q238" i="6"/>
  <c r="AK238" i="6" s="1"/>
  <c r="J234" i="6"/>
  <c r="AD234" i="6" s="1"/>
  <c r="N234" i="6"/>
  <c r="AH234" i="6" s="1"/>
  <c r="R234" i="6"/>
  <c r="AL234" i="6" s="1"/>
  <c r="K234" i="6"/>
  <c r="AE234" i="6" s="1"/>
  <c r="AY234" i="6" s="1"/>
  <c r="O234" i="6"/>
  <c r="AI234" i="6" s="1"/>
  <c r="L234" i="6"/>
  <c r="AF234" i="6" s="1"/>
  <c r="AZ234" i="6" s="1"/>
  <c r="P234" i="6"/>
  <c r="AJ234" i="6" s="1"/>
  <c r="M234" i="6"/>
  <c r="AG234" i="6" s="1"/>
  <c r="BA234" i="6" s="1"/>
  <c r="Q234" i="6"/>
  <c r="AK234" i="6" s="1"/>
  <c r="I234" i="6"/>
  <c r="AC234" i="6" s="1"/>
  <c r="J230" i="6"/>
  <c r="AD230" i="6" s="1"/>
  <c r="N230" i="6"/>
  <c r="AH230" i="6" s="1"/>
  <c r="R230" i="6"/>
  <c r="AL230" i="6" s="1"/>
  <c r="K230" i="6"/>
  <c r="AE230" i="6" s="1"/>
  <c r="AY230" i="6" s="1"/>
  <c r="O230" i="6"/>
  <c r="AI230" i="6" s="1"/>
  <c r="L230" i="6"/>
  <c r="AF230" i="6" s="1"/>
  <c r="AZ230" i="6" s="1"/>
  <c r="P230" i="6"/>
  <c r="AJ230" i="6" s="1"/>
  <c r="I230" i="6"/>
  <c r="AC230" i="6" s="1"/>
  <c r="M230" i="6"/>
  <c r="AG230" i="6" s="1"/>
  <c r="BA230" i="6" s="1"/>
  <c r="Q230" i="6"/>
  <c r="AK230" i="6" s="1"/>
  <c r="J226" i="6"/>
  <c r="AD226" i="6" s="1"/>
  <c r="N226" i="6"/>
  <c r="AH226" i="6" s="1"/>
  <c r="R226" i="6"/>
  <c r="AL226" i="6" s="1"/>
  <c r="K226" i="6"/>
  <c r="AE226" i="6" s="1"/>
  <c r="AY226" i="6" s="1"/>
  <c r="O226" i="6"/>
  <c r="AI226" i="6" s="1"/>
  <c r="L226" i="6"/>
  <c r="AF226" i="6" s="1"/>
  <c r="AZ226" i="6" s="1"/>
  <c r="P226" i="6"/>
  <c r="AJ226" i="6" s="1"/>
  <c r="M226" i="6"/>
  <c r="AG226" i="6" s="1"/>
  <c r="BA226" i="6" s="1"/>
  <c r="Q226" i="6"/>
  <c r="AK226" i="6" s="1"/>
  <c r="I226" i="6"/>
  <c r="AC226" i="6" s="1"/>
  <c r="J222" i="6"/>
  <c r="AD222" i="6" s="1"/>
  <c r="N222" i="6"/>
  <c r="AH222" i="6" s="1"/>
  <c r="R222" i="6"/>
  <c r="AL222" i="6" s="1"/>
  <c r="K222" i="6"/>
  <c r="AE222" i="6" s="1"/>
  <c r="AY222" i="6" s="1"/>
  <c r="O222" i="6"/>
  <c r="AI222" i="6" s="1"/>
  <c r="L222" i="6"/>
  <c r="AF222" i="6" s="1"/>
  <c r="AZ222" i="6" s="1"/>
  <c r="P222" i="6"/>
  <c r="AJ222" i="6" s="1"/>
  <c r="I222" i="6"/>
  <c r="AC222" i="6" s="1"/>
  <c r="M222" i="6"/>
  <c r="AG222" i="6" s="1"/>
  <c r="BA222" i="6" s="1"/>
  <c r="Q222" i="6"/>
  <c r="AK222" i="6" s="1"/>
  <c r="J218" i="6"/>
  <c r="AD218" i="6" s="1"/>
  <c r="N218" i="6"/>
  <c r="AH218" i="6" s="1"/>
  <c r="R218" i="6"/>
  <c r="AL218" i="6" s="1"/>
  <c r="K218" i="6"/>
  <c r="AE218" i="6" s="1"/>
  <c r="AY218" i="6" s="1"/>
  <c r="O218" i="6"/>
  <c r="AI218" i="6" s="1"/>
  <c r="L218" i="6"/>
  <c r="AF218" i="6" s="1"/>
  <c r="AZ218" i="6" s="1"/>
  <c r="P218" i="6"/>
  <c r="AJ218" i="6" s="1"/>
  <c r="M218" i="6"/>
  <c r="AG218" i="6" s="1"/>
  <c r="BA218" i="6" s="1"/>
  <c r="Q218" i="6"/>
  <c r="AK218" i="6" s="1"/>
  <c r="I218" i="6"/>
  <c r="AC218" i="6" s="1"/>
  <c r="J214" i="6"/>
  <c r="AD214" i="6" s="1"/>
  <c r="N214" i="6"/>
  <c r="AH214" i="6" s="1"/>
  <c r="R214" i="6"/>
  <c r="AL214" i="6" s="1"/>
  <c r="K214" i="6"/>
  <c r="AE214" i="6" s="1"/>
  <c r="AY214" i="6" s="1"/>
  <c r="O214" i="6"/>
  <c r="AI214" i="6" s="1"/>
  <c r="L214" i="6"/>
  <c r="AF214" i="6" s="1"/>
  <c r="AZ214" i="6" s="1"/>
  <c r="P214" i="6"/>
  <c r="AJ214" i="6" s="1"/>
  <c r="I214" i="6"/>
  <c r="AC214" i="6" s="1"/>
  <c r="Q214" i="6"/>
  <c r="AK214" i="6" s="1"/>
  <c r="M214" i="6"/>
  <c r="AG214" i="6" s="1"/>
  <c r="BA214" i="6" s="1"/>
  <c r="J210" i="6"/>
  <c r="AD210" i="6" s="1"/>
  <c r="N210" i="6"/>
  <c r="AH210" i="6" s="1"/>
  <c r="R210" i="6"/>
  <c r="AL210" i="6" s="1"/>
  <c r="K210" i="6"/>
  <c r="AE210" i="6" s="1"/>
  <c r="AY210" i="6" s="1"/>
  <c r="O210" i="6"/>
  <c r="AI210" i="6" s="1"/>
  <c r="L210" i="6"/>
  <c r="AF210" i="6" s="1"/>
  <c r="AZ210" i="6" s="1"/>
  <c r="P210" i="6"/>
  <c r="AJ210" i="6" s="1"/>
  <c r="M210" i="6"/>
  <c r="AG210" i="6" s="1"/>
  <c r="BA210" i="6" s="1"/>
  <c r="Q210" i="6"/>
  <c r="AK210" i="6" s="1"/>
  <c r="I210" i="6"/>
  <c r="AC210" i="6" s="1"/>
  <c r="J206" i="6"/>
  <c r="AD206" i="6" s="1"/>
  <c r="N206" i="6"/>
  <c r="AH206" i="6" s="1"/>
  <c r="R206" i="6"/>
  <c r="AL206" i="6" s="1"/>
  <c r="K206" i="6"/>
  <c r="AE206" i="6" s="1"/>
  <c r="AY206" i="6" s="1"/>
  <c r="O206" i="6"/>
  <c r="AI206" i="6" s="1"/>
  <c r="L206" i="6"/>
  <c r="AF206" i="6" s="1"/>
  <c r="AZ206" i="6" s="1"/>
  <c r="P206" i="6"/>
  <c r="AJ206" i="6" s="1"/>
  <c r="I206" i="6"/>
  <c r="AC206" i="6" s="1"/>
  <c r="M206" i="6"/>
  <c r="AG206" i="6" s="1"/>
  <c r="BA206" i="6" s="1"/>
  <c r="Q206" i="6"/>
  <c r="AK206" i="6" s="1"/>
  <c r="I379" i="6"/>
  <c r="AC379" i="6" s="1"/>
  <c r="M379" i="6"/>
  <c r="AG379" i="6" s="1"/>
  <c r="BA379" i="6" s="1"/>
  <c r="Q379" i="6"/>
  <c r="AK379" i="6" s="1"/>
  <c r="J379" i="6"/>
  <c r="AD379" i="6" s="1"/>
  <c r="N379" i="6"/>
  <c r="AH379" i="6" s="1"/>
  <c r="R379" i="6"/>
  <c r="AL379" i="6" s="1"/>
  <c r="P379" i="6"/>
  <c r="AJ379" i="6" s="1"/>
  <c r="K379" i="6"/>
  <c r="AE379" i="6" s="1"/>
  <c r="AY379" i="6" s="1"/>
  <c r="O379" i="6"/>
  <c r="AI379" i="6" s="1"/>
  <c r="L379" i="6"/>
  <c r="AF379" i="6" s="1"/>
  <c r="AZ379" i="6" s="1"/>
  <c r="L375" i="6"/>
  <c r="AF375" i="6" s="1"/>
  <c r="AZ375" i="6" s="1"/>
  <c r="P375" i="6"/>
  <c r="AJ375" i="6" s="1"/>
  <c r="I375" i="6"/>
  <c r="AC375" i="6" s="1"/>
  <c r="M375" i="6"/>
  <c r="AG375" i="6" s="1"/>
  <c r="BA375" i="6" s="1"/>
  <c r="Q375" i="6"/>
  <c r="AK375" i="6" s="1"/>
  <c r="J375" i="6"/>
  <c r="AD375" i="6" s="1"/>
  <c r="N375" i="6"/>
  <c r="AH375" i="6" s="1"/>
  <c r="R375" i="6"/>
  <c r="AL375" i="6" s="1"/>
  <c r="O375" i="6"/>
  <c r="AI375" i="6" s="1"/>
  <c r="K375" i="6"/>
  <c r="AE375" i="6" s="1"/>
  <c r="AY375" i="6" s="1"/>
  <c r="L371" i="6"/>
  <c r="AF371" i="6" s="1"/>
  <c r="AZ371" i="6" s="1"/>
  <c r="P371" i="6"/>
  <c r="AJ371" i="6" s="1"/>
  <c r="I371" i="6"/>
  <c r="AC371" i="6" s="1"/>
  <c r="M371" i="6"/>
  <c r="AG371" i="6" s="1"/>
  <c r="BA371" i="6" s="1"/>
  <c r="Q371" i="6"/>
  <c r="AK371" i="6" s="1"/>
  <c r="J371" i="6"/>
  <c r="AD371" i="6" s="1"/>
  <c r="N371" i="6"/>
  <c r="AH371" i="6" s="1"/>
  <c r="R371" i="6"/>
  <c r="AL371" i="6" s="1"/>
  <c r="K371" i="6"/>
  <c r="AE371" i="6" s="1"/>
  <c r="AY371" i="6" s="1"/>
  <c r="O371" i="6"/>
  <c r="AI371" i="6" s="1"/>
  <c r="L367" i="6"/>
  <c r="AF367" i="6" s="1"/>
  <c r="AZ367" i="6" s="1"/>
  <c r="P367" i="6"/>
  <c r="AJ367" i="6" s="1"/>
  <c r="I367" i="6"/>
  <c r="AC367" i="6" s="1"/>
  <c r="M367" i="6"/>
  <c r="AG367" i="6" s="1"/>
  <c r="BA367" i="6" s="1"/>
  <c r="Q367" i="6"/>
  <c r="AK367" i="6" s="1"/>
  <c r="J367" i="6"/>
  <c r="AD367" i="6" s="1"/>
  <c r="N367" i="6"/>
  <c r="AH367" i="6" s="1"/>
  <c r="R367" i="6"/>
  <c r="AL367" i="6" s="1"/>
  <c r="O367" i="6"/>
  <c r="AI367" i="6" s="1"/>
  <c r="K367" i="6"/>
  <c r="AE367" i="6" s="1"/>
  <c r="AY367" i="6" s="1"/>
  <c r="L363" i="6"/>
  <c r="AF363" i="6" s="1"/>
  <c r="AZ363" i="6" s="1"/>
  <c r="P363" i="6"/>
  <c r="AJ363" i="6" s="1"/>
  <c r="I363" i="6"/>
  <c r="AC363" i="6" s="1"/>
  <c r="M363" i="6"/>
  <c r="AG363" i="6" s="1"/>
  <c r="BA363" i="6" s="1"/>
  <c r="Q363" i="6"/>
  <c r="AK363" i="6" s="1"/>
  <c r="J363" i="6"/>
  <c r="AD363" i="6" s="1"/>
  <c r="N363" i="6"/>
  <c r="AH363" i="6" s="1"/>
  <c r="R363" i="6"/>
  <c r="AL363" i="6" s="1"/>
  <c r="K363" i="6"/>
  <c r="AE363" i="6" s="1"/>
  <c r="AY363" i="6" s="1"/>
  <c r="O363" i="6"/>
  <c r="AI363" i="6" s="1"/>
  <c r="H381" i="6"/>
  <c r="E379" i="6"/>
  <c r="H377" i="6"/>
  <c r="F376" i="6"/>
  <c r="E375" i="6"/>
  <c r="H373" i="6"/>
  <c r="E371" i="6"/>
  <c r="H369" i="6"/>
  <c r="F368" i="6"/>
  <c r="E367" i="6"/>
  <c r="H365" i="6"/>
  <c r="F364" i="6"/>
  <c r="E363" i="6"/>
  <c r="F360" i="6"/>
  <c r="F356" i="6"/>
  <c r="F352" i="6"/>
  <c r="F348" i="6"/>
  <c r="F344" i="6"/>
  <c r="F340" i="6"/>
  <c r="F336" i="6"/>
  <c r="F332" i="6"/>
  <c r="E331" i="6"/>
  <c r="F328" i="6"/>
  <c r="F324" i="6"/>
  <c r="F320" i="6"/>
  <c r="E319" i="6"/>
  <c r="F316" i="6"/>
  <c r="E315" i="6"/>
  <c r="F312" i="6"/>
  <c r="F308" i="6"/>
  <c r="F304" i="6"/>
  <c r="F300" i="6"/>
  <c r="E299" i="6"/>
  <c r="F296" i="6"/>
  <c r="E295" i="6"/>
  <c r="F292" i="6"/>
  <c r="F288" i="6"/>
  <c r="E287" i="6"/>
  <c r="F284" i="6"/>
  <c r="F280" i="6"/>
  <c r="E279" i="6"/>
  <c r="F276" i="6"/>
  <c r="E275" i="6"/>
  <c r="F272" i="6"/>
  <c r="F268" i="6"/>
  <c r="F264" i="6"/>
  <c r="F260" i="6"/>
  <c r="F256" i="6"/>
  <c r="F252" i="6"/>
  <c r="F248" i="6"/>
  <c r="F244" i="6"/>
  <c r="F240" i="6"/>
  <c r="F236" i="6"/>
  <c r="F232" i="6"/>
  <c r="F228" i="6"/>
  <c r="F224" i="6"/>
  <c r="F220" i="6"/>
  <c r="F216" i="6"/>
  <c r="F212" i="6"/>
  <c r="F208" i="6"/>
  <c r="H205" i="6"/>
  <c r="H201" i="6"/>
  <c r="H197" i="6"/>
  <c r="H193" i="6"/>
  <c r="H189" i="6"/>
  <c r="H185" i="6"/>
  <c r="H181" i="6"/>
  <c r="H177" i="6"/>
  <c r="H173" i="6"/>
  <c r="H169" i="6"/>
  <c r="H165" i="6"/>
  <c r="H161" i="6"/>
  <c r="H157" i="6"/>
  <c r="H153" i="6"/>
  <c r="H149" i="6"/>
  <c r="H145" i="6"/>
  <c r="H141" i="6"/>
  <c r="H137" i="6"/>
  <c r="H133" i="6"/>
  <c r="H129" i="6"/>
  <c r="H125" i="6"/>
  <c r="H121" i="6"/>
  <c r="H117" i="6"/>
  <c r="H113" i="6"/>
  <c r="H109" i="6"/>
  <c r="H105" i="6"/>
  <c r="H101" i="6"/>
  <c r="H97" i="6"/>
  <c r="H93" i="6"/>
  <c r="H89" i="6"/>
  <c r="H85" i="6"/>
  <c r="H81" i="6"/>
  <c r="H77" i="6"/>
  <c r="H73" i="6"/>
  <c r="H69" i="6"/>
  <c r="H65" i="6"/>
  <c r="H61" i="6"/>
  <c r="H57" i="6"/>
  <c r="H53" i="6"/>
  <c r="H49" i="6"/>
  <c r="H45" i="6"/>
  <c r="H41" i="6"/>
  <c r="H37" i="6"/>
  <c r="H33" i="6"/>
  <c r="H29" i="6"/>
  <c r="H25" i="6"/>
  <c r="H21" i="6"/>
  <c r="H17" i="6"/>
  <c r="H13" i="6"/>
  <c r="H9" i="6"/>
  <c r="L327" i="6"/>
  <c r="AF327" i="6" s="1"/>
  <c r="AZ327" i="6" s="1"/>
  <c r="P327" i="6"/>
  <c r="AJ327" i="6" s="1"/>
  <c r="I327" i="6"/>
  <c r="AC327" i="6" s="1"/>
  <c r="M327" i="6"/>
  <c r="AG327" i="6" s="1"/>
  <c r="BA327" i="6" s="1"/>
  <c r="Q327" i="6"/>
  <c r="AK327" i="6" s="1"/>
  <c r="J327" i="6"/>
  <c r="AD327" i="6" s="1"/>
  <c r="N327" i="6"/>
  <c r="AH327" i="6" s="1"/>
  <c r="R327" i="6"/>
  <c r="AL327" i="6" s="1"/>
  <c r="K327" i="6"/>
  <c r="AE327" i="6" s="1"/>
  <c r="AY327" i="6" s="1"/>
  <c r="O327" i="6"/>
  <c r="AI327" i="6" s="1"/>
  <c r="L311" i="6"/>
  <c r="AF311" i="6" s="1"/>
  <c r="AZ311" i="6" s="1"/>
  <c r="P311" i="6"/>
  <c r="AJ311" i="6" s="1"/>
  <c r="I311" i="6"/>
  <c r="AC311" i="6" s="1"/>
  <c r="M311" i="6"/>
  <c r="AG311" i="6" s="1"/>
  <c r="BA311" i="6" s="1"/>
  <c r="Q311" i="6"/>
  <c r="AK311" i="6" s="1"/>
  <c r="J311" i="6"/>
  <c r="AD311" i="6" s="1"/>
  <c r="N311" i="6"/>
  <c r="AH311" i="6" s="1"/>
  <c r="R311" i="6"/>
  <c r="AL311" i="6" s="1"/>
  <c r="K311" i="6"/>
  <c r="AE311" i="6" s="1"/>
  <c r="AY311" i="6" s="1"/>
  <c r="O311" i="6"/>
  <c r="AI311" i="6" s="1"/>
  <c r="L303" i="6"/>
  <c r="AF303" i="6" s="1"/>
  <c r="AZ303" i="6" s="1"/>
  <c r="P303" i="6"/>
  <c r="AJ303" i="6" s="1"/>
  <c r="I303" i="6"/>
  <c r="AC303" i="6" s="1"/>
  <c r="M303" i="6"/>
  <c r="AG303" i="6" s="1"/>
  <c r="BA303" i="6" s="1"/>
  <c r="Q303" i="6"/>
  <c r="AK303" i="6" s="1"/>
  <c r="J303" i="6"/>
  <c r="AD303" i="6" s="1"/>
  <c r="N303" i="6"/>
  <c r="AH303" i="6" s="1"/>
  <c r="R303" i="6"/>
  <c r="AL303" i="6" s="1"/>
  <c r="K303" i="6"/>
  <c r="AE303" i="6" s="1"/>
  <c r="AY303" i="6" s="1"/>
  <c r="O303" i="6"/>
  <c r="AI303" i="6" s="1"/>
  <c r="L291" i="6"/>
  <c r="AF291" i="6" s="1"/>
  <c r="AZ291" i="6" s="1"/>
  <c r="P291" i="6"/>
  <c r="AJ291" i="6" s="1"/>
  <c r="I291" i="6"/>
  <c r="AC291" i="6" s="1"/>
  <c r="M291" i="6"/>
  <c r="AG291" i="6" s="1"/>
  <c r="BA291" i="6" s="1"/>
  <c r="Q291" i="6"/>
  <c r="AK291" i="6" s="1"/>
  <c r="J291" i="6"/>
  <c r="AD291" i="6" s="1"/>
  <c r="N291" i="6"/>
  <c r="AH291" i="6" s="1"/>
  <c r="R291" i="6"/>
  <c r="AL291" i="6" s="1"/>
  <c r="K291" i="6"/>
  <c r="AE291" i="6" s="1"/>
  <c r="AY291" i="6" s="1"/>
  <c r="O291" i="6"/>
  <c r="AI291" i="6" s="1"/>
  <c r="L283" i="6"/>
  <c r="AF283" i="6" s="1"/>
  <c r="AZ283" i="6" s="1"/>
  <c r="P283" i="6"/>
  <c r="AJ283" i="6" s="1"/>
  <c r="I283" i="6"/>
  <c r="AC283" i="6" s="1"/>
  <c r="M283" i="6"/>
  <c r="AG283" i="6" s="1"/>
  <c r="BA283" i="6" s="1"/>
  <c r="Q283" i="6"/>
  <c r="AK283" i="6" s="1"/>
  <c r="J283" i="6"/>
  <c r="AD283" i="6" s="1"/>
  <c r="N283" i="6"/>
  <c r="AH283" i="6" s="1"/>
  <c r="R283" i="6"/>
  <c r="AL283" i="6" s="1"/>
  <c r="K283" i="6"/>
  <c r="AE283" i="6" s="1"/>
  <c r="AY283" i="6" s="1"/>
  <c r="O283" i="6"/>
  <c r="AI283" i="6" s="1"/>
  <c r="L271" i="6"/>
  <c r="AF271" i="6" s="1"/>
  <c r="AZ271" i="6" s="1"/>
  <c r="P271" i="6"/>
  <c r="AJ271" i="6" s="1"/>
  <c r="I271" i="6"/>
  <c r="AC271" i="6" s="1"/>
  <c r="M271" i="6"/>
  <c r="AG271" i="6" s="1"/>
  <c r="BA271" i="6" s="1"/>
  <c r="Q271" i="6"/>
  <c r="AK271" i="6" s="1"/>
  <c r="J271" i="6"/>
  <c r="AD271" i="6" s="1"/>
  <c r="N271" i="6"/>
  <c r="R271" i="6"/>
  <c r="AL271" i="6" s="1"/>
  <c r="K271" i="6"/>
  <c r="AE271" i="6" s="1"/>
  <c r="AY271" i="6" s="1"/>
  <c r="O271" i="6"/>
  <c r="AI271" i="6" s="1"/>
  <c r="L263" i="6"/>
  <c r="AF263" i="6" s="1"/>
  <c r="AZ263" i="6" s="1"/>
  <c r="P263" i="6"/>
  <c r="AJ263" i="6" s="1"/>
  <c r="I263" i="6"/>
  <c r="AC263" i="6" s="1"/>
  <c r="M263" i="6"/>
  <c r="AG263" i="6" s="1"/>
  <c r="BA263" i="6" s="1"/>
  <c r="Q263" i="6"/>
  <c r="AK263" i="6" s="1"/>
  <c r="J263" i="6"/>
  <c r="AD263" i="6" s="1"/>
  <c r="N263" i="6"/>
  <c r="AH263" i="6" s="1"/>
  <c r="R263" i="6"/>
  <c r="AL263" i="6" s="1"/>
  <c r="K263" i="6"/>
  <c r="AE263" i="6" s="1"/>
  <c r="AY263" i="6" s="1"/>
  <c r="O263" i="6"/>
  <c r="AI263" i="6" s="1"/>
  <c r="L255" i="6"/>
  <c r="AF255" i="6" s="1"/>
  <c r="AZ255" i="6" s="1"/>
  <c r="P255" i="6"/>
  <c r="AJ255" i="6" s="1"/>
  <c r="I255" i="6"/>
  <c r="AC255" i="6" s="1"/>
  <c r="M255" i="6"/>
  <c r="AG255" i="6" s="1"/>
  <c r="BA255" i="6" s="1"/>
  <c r="Q255" i="6"/>
  <c r="AK255" i="6" s="1"/>
  <c r="J255" i="6"/>
  <c r="AD255" i="6" s="1"/>
  <c r="N255" i="6"/>
  <c r="R255" i="6"/>
  <c r="AL255" i="6" s="1"/>
  <c r="K255" i="6"/>
  <c r="AE255" i="6" s="1"/>
  <c r="AY255" i="6" s="1"/>
  <c r="O255" i="6"/>
  <c r="AI255" i="6" s="1"/>
  <c r="L247" i="6"/>
  <c r="AF247" i="6" s="1"/>
  <c r="AZ247" i="6" s="1"/>
  <c r="P247" i="6"/>
  <c r="AJ247" i="6" s="1"/>
  <c r="I247" i="6"/>
  <c r="AC247" i="6" s="1"/>
  <c r="M247" i="6"/>
  <c r="AG247" i="6" s="1"/>
  <c r="BA247" i="6" s="1"/>
  <c r="Q247" i="6"/>
  <c r="AK247" i="6" s="1"/>
  <c r="J247" i="6"/>
  <c r="AD247" i="6" s="1"/>
  <c r="N247" i="6"/>
  <c r="AH247" i="6" s="1"/>
  <c r="R247" i="6"/>
  <c r="AL247" i="6" s="1"/>
  <c r="K247" i="6"/>
  <c r="AE247" i="6" s="1"/>
  <c r="AY247" i="6" s="1"/>
  <c r="O247" i="6"/>
  <c r="AI247" i="6" s="1"/>
  <c r="L239" i="6"/>
  <c r="AF239" i="6" s="1"/>
  <c r="AZ239" i="6" s="1"/>
  <c r="P239" i="6"/>
  <c r="AJ239" i="6" s="1"/>
  <c r="I239" i="6"/>
  <c r="AC239" i="6" s="1"/>
  <c r="M239" i="6"/>
  <c r="AG239" i="6" s="1"/>
  <c r="BA239" i="6" s="1"/>
  <c r="Q239" i="6"/>
  <c r="AK239" i="6" s="1"/>
  <c r="J239" i="6"/>
  <c r="AD239" i="6" s="1"/>
  <c r="N239" i="6"/>
  <c r="R239" i="6"/>
  <c r="AL239" i="6" s="1"/>
  <c r="K239" i="6"/>
  <c r="AE239" i="6" s="1"/>
  <c r="AY239" i="6" s="1"/>
  <c r="O239" i="6"/>
  <c r="AI239" i="6" s="1"/>
  <c r="L235" i="6"/>
  <c r="AF235" i="6" s="1"/>
  <c r="AZ235" i="6" s="1"/>
  <c r="P235" i="6"/>
  <c r="AJ235" i="6" s="1"/>
  <c r="I235" i="6"/>
  <c r="AC235" i="6" s="1"/>
  <c r="M235" i="6"/>
  <c r="AG235" i="6" s="1"/>
  <c r="BA235" i="6" s="1"/>
  <c r="Q235" i="6"/>
  <c r="AK235" i="6" s="1"/>
  <c r="J235" i="6"/>
  <c r="AD235" i="6" s="1"/>
  <c r="N235" i="6"/>
  <c r="AH235" i="6" s="1"/>
  <c r="R235" i="6"/>
  <c r="AL235" i="6" s="1"/>
  <c r="K235" i="6"/>
  <c r="AE235" i="6" s="1"/>
  <c r="AY235" i="6" s="1"/>
  <c r="O235" i="6"/>
  <c r="AI235" i="6" s="1"/>
  <c r="L227" i="6"/>
  <c r="AF227" i="6" s="1"/>
  <c r="AZ227" i="6" s="1"/>
  <c r="P227" i="6"/>
  <c r="AJ227" i="6" s="1"/>
  <c r="I227" i="6"/>
  <c r="AC227" i="6" s="1"/>
  <c r="M227" i="6"/>
  <c r="AG227" i="6" s="1"/>
  <c r="BA227" i="6" s="1"/>
  <c r="Q227" i="6"/>
  <c r="AK227" i="6" s="1"/>
  <c r="J227" i="6"/>
  <c r="AD227" i="6" s="1"/>
  <c r="N227" i="6"/>
  <c r="R227" i="6"/>
  <c r="AL227" i="6" s="1"/>
  <c r="K227" i="6"/>
  <c r="AE227" i="6" s="1"/>
  <c r="AY227" i="6" s="1"/>
  <c r="O227" i="6"/>
  <c r="AI227" i="6" s="1"/>
  <c r="L219" i="6"/>
  <c r="AF219" i="6" s="1"/>
  <c r="AZ219" i="6" s="1"/>
  <c r="P219" i="6"/>
  <c r="AJ219" i="6" s="1"/>
  <c r="I219" i="6"/>
  <c r="AC219" i="6" s="1"/>
  <c r="M219" i="6"/>
  <c r="AG219" i="6" s="1"/>
  <c r="BA219" i="6" s="1"/>
  <c r="Q219" i="6"/>
  <c r="AK219" i="6" s="1"/>
  <c r="J219" i="6"/>
  <c r="AD219" i="6" s="1"/>
  <c r="N219" i="6"/>
  <c r="AH219" i="6" s="1"/>
  <c r="R219" i="6"/>
  <c r="AL219" i="6" s="1"/>
  <c r="K219" i="6"/>
  <c r="AE219" i="6" s="1"/>
  <c r="AY219" i="6" s="1"/>
  <c r="O219" i="6"/>
  <c r="AI219" i="6" s="1"/>
  <c r="L211" i="6"/>
  <c r="AF211" i="6" s="1"/>
  <c r="AZ211" i="6" s="1"/>
  <c r="P211" i="6"/>
  <c r="AJ211" i="6" s="1"/>
  <c r="I211" i="6"/>
  <c r="AC211" i="6" s="1"/>
  <c r="M211" i="6"/>
  <c r="AG211" i="6" s="1"/>
  <c r="BA211" i="6" s="1"/>
  <c r="Q211" i="6"/>
  <c r="AK211" i="6" s="1"/>
  <c r="J211" i="6"/>
  <c r="AD211" i="6" s="1"/>
  <c r="N211" i="6"/>
  <c r="R211" i="6"/>
  <c r="AL211" i="6" s="1"/>
  <c r="O211" i="6"/>
  <c r="AI211" i="6" s="1"/>
  <c r="K211" i="6"/>
  <c r="AE211" i="6" s="1"/>
  <c r="AY211" i="6" s="1"/>
  <c r="K380" i="6"/>
  <c r="AE380" i="6" s="1"/>
  <c r="AY380" i="6" s="1"/>
  <c r="O380" i="6"/>
  <c r="AI380" i="6" s="1"/>
  <c r="L380" i="6"/>
  <c r="AF380" i="6" s="1"/>
  <c r="AZ380" i="6" s="1"/>
  <c r="P380" i="6"/>
  <c r="AJ380" i="6" s="1"/>
  <c r="N380" i="6"/>
  <c r="AH380" i="6" s="1"/>
  <c r="Q380" i="6"/>
  <c r="AK380" i="6" s="1"/>
  <c r="M380" i="6"/>
  <c r="AG380" i="6" s="1"/>
  <c r="BA380" i="6" s="1"/>
  <c r="I380" i="6"/>
  <c r="AC380" i="6" s="1"/>
  <c r="J380" i="6"/>
  <c r="AD380" i="6" s="1"/>
  <c r="R380" i="6"/>
  <c r="AL380" i="6" s="1"/>
  <c r="J372" i="6"/>
  <c r="AD372" i="6" s="1"/>
  <c r="N372" i="6"/>
  <c r="AH372" i="6" s="1"/>
  <c r="R372" i="6"/>
  <c r="AL372" i="6" s="1"/>
  <c r="K372" i="6"/>
  <c r="AE372" i="6" s="1"/>
  <c r="AY372" i="6" s="1"/>
  <c r="O372" i="6"/>
  <c r="AI372" i="6" s="1"/>
  <c r="L372" i="6"/>
  <c r="AF372" i="6" s="1"/>
  <c r="AZ372" i="6" s="1"/>
  <c r="P372" i="6"/>
  <c r="AJ372" i="6" s="1"/>
  <c r="Q372" i="6"/>
  <c r="AK372" i="6" s="1"/>
  <c r="M372" i="6"/>
  <c r="AG372" i="6" s="1"/>
  <c r="BA372" i="6" s="1"/>
  <c r="I372" i="6"/>
  <c r="AC372" i="6" s="1"/>
  <c r="H376" i="6"/>
  <c r="H368" i="6"/>
  <c r="F319" i="6"/>
  <c r="F303" i="6"/>
  <c r="F263" i="6"/>
  <c r="F255" i="6"/>
  <c r="J204" i="6"/>
  <c r="AD204" i="6" s="1"/>
  <c r="N204" i="6"/>
  <c r="AH204" i="6" s="1"/>
  <c r="R204" i="6"/>
  <c r="AL204" i="6" s="1"/>
  <c r="K204" i="6"/>
  <c r="AE204" i="6" s="1"/>
  <c r="AY204" i="6" s="1"/>
  <c r="O204" i="6"/>
  <c r="AI204" i="6" s="1"/>
  <c r="L204" i="6"/>
  <c r="AF204" i="6" s="1"/>
  <c r="AZ204" i="6" s="1"/>
  <c r="P204" i="6"/>
  <c r="AJ204" i="6" s="1"/>
  <c r="I204" i="6"/>
  <c r="AC204" i="6" s="1"/>
  <c r="M204" i="6"/>
  <c r="AG204" i="6" s="1"/>
  <c r="BA204" i="6" s="1"/>
  <c r="Q204" i="6"/>
  <c r="AK204" i="6" s="1"/>
  <c r="J200" i="6"/>
  <c r="AD200" i="6" s="1"/>
  <c r="N200" i="6"/>
  <c r="AH200" i="6" s="1"/>
  <c r="R200" i="6"/>
  <c r="AL200" i="6" s="1"/>
  <c r="K200" i="6"/>
  <c r="AE200" i="6" s="1"/>
  <c r="AY200" i="6" s="1"/>
  <c r="O200" i="6"/>
  <c r="AI200" i="6" s="1"/>
  <c r="L200" i="6"/>
  <c r="AF200" i="6" s="1"/>
  <c r="AZ200" i="6" s="1"/>
  <c r="P200" i="6"/>
  <c r="AJ200" i="6" s="1"/>
  <c r="Q200" i="6"/>
  <c r="AK200" i="6" s="1"/>
  <c r="M200" i="6"/>
  <c r="AG200" i="6" s="1"/>
  <c r="BA200" i="6" s="1"/>
  <c r="I200" i="6"/>
  <c r="AC200" i="6" s="1"/>
  <c r="J196" i="6"/>
  <c r="AD196" i="6" s="1"/>
  <c r="N196" i="6"/>
  <c r="AH196" i="6" s="1"/>
  <c r="R196" i="6"/>
  <c r="AL196" i="6" s="1"/>
  <c r="K196" i="6"/>
  <c r="AE196" i="6" s="1"/>
  <c r="AY196" i="6" s="1"/>
  <c r="O196" i="6"/>
  <c r="AI196" i="6" s="1"/>
  <c r="L196" i="6"/>
  <c r="AF196" i="6" s="1"/>
  <c r="AZ196" i="6" s="1"/>
  <c r="P196" i="6"/>
  <c r="AJ196" i="6" s="1"/>
  <c r="I196" i="6"/>
  <c r="AC196" i="6" s="1"/>
  <c r="M196" i="6"/>
  <c r="AG196" i="6" s="1"/>
  <c r="BA196" i="6" s="1"/>
  <c r="Q196" i="6"/>
  <c r="AK196" i="6" s="1"/>
  <c r="J192" i="6"/>
  <c r="AD192" i="6" s="1"/>
  <c r="N192" i="6"/>
  <c r="AH192" i="6" s="1"/>
  <c r="R192" i="6"/>
  <c r="AL192" i="6" s="1"/>
  <c r="K192" i="6"/>
  <c r="AE192" i="6" s="1"/>
  <c r="AY192" i="6" s="1"/>
  <c r="O192" i="6"/>
  <c r="AI192" i="6" s="1"/>
  <c r="L192" i="6"/>
  <c r="AF192" i="6" s="1"/>
  <c r="AZ192" i="6" s="1"/>
  <c r="P192" i="6"/>
  <c r="AJ192" i="6" s="1"/>
  <c r="Q192" i="6"/>
  <c r="AK192" i="6" s="1"/>
  <c r="I192" i="6"/>
  <c r="AC192" i="6" s="1"/>
  <c r="M192" i="6"/>
  <c r="AG192" i="6" s="1"/>
  <c r="BA192" i="6" s="1"/>
  <c r="J188" i="6"/>
  <c r="AD188" i="6" s="1"/>
  <c r="N188" i="6"/>
  <c r="AH188" i="6" s="1"/>
  <c r="R188" i="6"/>
  <c r="AL188" i="6" s="1"/>
  <c r="K188" i="6"/>
  <c r="AE188" i="6" s="1"/>
  <c r="AY188" i="6" s="1"/>
  <c r="O188" i="6"/>
  <c r="AI188" i="6" s="1"/>
  <c r="L188" i="6"/>
  <c r="AF188" i="6" s="1"/>
  <c r="AZ188" i="6" s="1"/>
  <c r="P188" i="6"/>
  <c r="AJ188" i="6" s="1"/>
  <c r="I188" i="6"/>
  <c r="AC188" i="6" s="1"/>
  <c r="M188" i="6"/>
  <c r="AG188" i="6" s="1"/>
  <c r="BA188" i="6" s="1"/>
  <c r="Q188" i="6"/>
  <c r="AK188" i="6" s="1"/>
  <c r="J184" i="6"/>
  <c r="AD184" i="6" s="1"/>
  <c r="N184" i="6"/>
  <c r="AH184" i="6" s="1"/>
  <c r="R184" i="6"/>
  <c r="AL184" i="6" s="1"/>
  <c r="K184" i="6"/>
  <c r="AE184" i="6" s="1"/>
  <c r="AY184" i="6" s="1"/>
  <c r="O184" i="6"/>
  <c r="AI184" i="6" s="1"/>
  <c r="L184" i="6"/>
  <c r="AF184" i="6" s="1"/>
  <c r="AZ184" i="6" s="1"/>
  <c r="P184" i="6"/>
  <c r="AJ184" i="6" s="1"/>
  <c r="Q184" i="6"/>
  <c r="AK184" i="6" s="1"/>
  <c r="I184" i="6"/>
  <c r="AC184" i="6" s="1"/>
  <c r="M184" i="6"/>
  <c r="AG184" i="6" s="1"/>
  <c r="BA184" i="6" s="1"/>
  <c r="J180" i="6"/>
  <c r="AD180" i="6" s="1"/>
  <c r="N180" i="6"/>
  <c r="AH180" i="6" s="1"/>
  <c r="R180" i="6"/>
  <c r="AL180" i="6" s="1"/>
  <c r="K180" i="6"/>
  <c r="AE180" i="6" s="1"/>
  <c r="AY180" i="6" s="1"/>
  <c r="O180" i="6"/>
  <c r="AI180" i="6" s="1"/>
  <c r="L180" i="6"/>
  <c r="AF180" i="6" s="1"/>
  <c r="AZ180" i="6" s="1"/>
  <c r="P180" i="6"/>
  <c r="AJ180" i="6" s="1"/>
  <c r="I180" i="6"/>
  <c r="AC180" i="6" s="1"/>
  <c r="M180" i="6"/>
  <c r="AG180" i="6" s="1"/>
  <c r="BA180" i="6" s="1"/>
  <c r="Q180" i="6"/>
  <c r="AK180" i="6" s="1"/>
  <c r="J176" i="6"/>
  <c r="AD176" i="6" s="1"/>
  <c r="N176" i="6"/>
  <c r="AH176" i="6" s="1"/>
  <c r="R176" i="6"/>
  <c r="AL176" i="6" s="1"/>
  <c r="K176" i="6"/>
  <c r="AE176" i="6" s="1"/>
  <c r="AY176" i="6" s="1"/>
  <c r="O176" i="6"/>
  <c r="AI176" i="6" s="1"/>
  <c r="L176" i="6"/>
  <c r="AF176" i="6" s="1"/>
  <c r="AZ176" i="6" s="1"/>
  <c r="P176" i="6"/>
  <c r="AJ176" i="6" s="1"/>
  <c r="Q176" i="6"/>
  <c r="AK176" i="6" s="1"/>
  <c r="I176" i="6"/>
  <c r="AC176" i="6" s="1"/>
  <c r="M176" i="6"/>
  <c r="AG176" i="6" s="1"/>
  <c r="BA176" i="6" s="1"/>
  <c r="J172" i="6"/>
  <c r="AD172" i="6" s="1"/>
  <c r="N172" i="6"/>
  <c r="AH172" i="6" s="1"/>
  <c r="R172" i="6"/>
  <c r="AL172" i="6" s="1"/>
  <c r="K172" i="6"/>
  <c r="AE172" i="6" s="1"/>
  <c r="AY172" i="6" s="1"/>
  <c r="O172" i="6"/>
  <c r="AI172" i="6" s="1"/>
  <c r="L172" i="6"/>
  <c r="AF172" i="6" s="1"/>
  <c r="AZ172" i="6" s="1"/>
  <c r="P172" i="6"/>
  <c r="AJ172" i="6" s="1"/>
  <c r="I172" i="6"/>
  <c r="AC172" i="6" s="1"/>
  <c r="M172" i="6"/>
  <c r="AG172" i="6" s="1"/>
  <c r="BA172" i="6" s="1"/>
  <c r="Q172" i="6"/>
  <c r="AK172" i="6" s="1"/>
  <c r="J168" i="6"/>
  <c r="AD168" i="6" s="1"/>
  <c r="N168" i="6"/>
  <c r="AH168" i="6" s="1"/>
  <c r="R168" i="6"/>
  <c r="AL168" i="6" s="1"/>
  <c r="K168" i="6"/>
  <c r="AE168" i="6" s="1"/>
  <c r="AY168" i="6" s="1"/>
  <c r="O168" i="6"/>
  <c r="AI168" i="6" s="1"/>
  <c r="L168" i="6"/>
  <c r="AF168" i="6" s="1"/>
  <c r="AZ168" i="6" s="1"/>
  <c r="P168" i="6"/>
  <c r="AJ168" i="6" s="1"/>
  <c r="Q168" i="6"/>
  <c r="AK168" i="6" s="1"/>
  <c r="I168" i="6"/>
  <c r="AC168" i="6" s="1"/>
  <c r="M168" i="6"/>
  <c r="AG168" i="6" s="1"/>
  <c r="BA168" i="6" s="1"/>
  <c r="J164" i="6"/>
  <c r="AD164" i="6" s="1"/>
  <c r="N164" i="6"/>
  <c r="AH164" i="6" s="1"/>
  <c r="R164" i="6"/>
  <c r="AL164" i="6" s="1"/>
  <c r="K164" i="6"/>
  <c r="AE164" i="6" s="1"/>
  <c r="AY164" i="6" s="1"/>
  <c r="O164" i="6"/>
  <c r="AI164" i="6" s="1"/>
  <c r="L164" i="6"/>
  <c r="AF164" i="6" s="1"/>
  <c r="AZ164" i="6" s="1"/>
  <c r="P164" i="6"/>
  <c r="AJ164" i="6" s="1"/>
  <c r="I164" i="6"/>
  <c r="AC164" i="6" s="1"/>
  <c r="M164" i="6"/>
  <c r="AG164" i="6" s="1"/>
  <c r="BA164" i="6" s="1"/>
  <c r="Q164" i="6"/>
  <c r="AK164" i="6" s="1"/>
  <c r="J160" i="6"/>
  <c r="AD160" i="6" s="1"/>
  <c r="N160" i="6"/>
  <c r="AH160" i="6" s="1"/>
  <c r="R160" i="6"/>
  <c r="AL160" i="6" s="1"/>
  <c r="K160" i="6"/>
  <c r="AE160" i="6" s="1"/>
  <c r="AY160" i="6" s="1"/>
  <c r="O160" i="6"/>
  <c r="AI160" i="6" s="1"/>
  <c r="L160" i="6"/>
  <c r="AF160" i="6" s="1"/>
  <c r="AZ160" i="6" s="1"/>
  <c r="P160" i="6"/>
  <c r="AJ160" i="6" s="1"/>
  <c r="Q160" i="6"/>
  <c r="AK160" i="6" s="1"/>
  <c r="I160" i="6"/>
  <c r="AC160" i="6" s="1"/>
  <c r="M160" i="6"/>
  <c r="AG160" i="6" s="1"/>
  <c r="BA160" i="6" s="1"/>
  <c r="J156" i="6"/>
  <c r="AD156" i="6" s="1"/>
  <c r="N156" i="6"/>
  <c r="AH156" i="6" s="1"/>
  <c r="R156" i="6"/>
  <c r="AL156" i="6" s="1"/>
  <c r="K156" i="6"/>
  <c r="AE156" i="6" s="1"/>
  <c r="AY156" i="6" s="1"/>
  <c r="O156" i="6"/>
  <c r="AI156" i="6" s="1"/>
  <c r="L156" i="6"/>
  <c r="AF156" i="6" s="1"/>
  <c r="AZ156" i="6" s="1"/>
  <c r="P156" i="6"/>
  <c r="AJ156" i="6" s="1"/>
  <c r="I156" i="6"/>
  <c r="AC156" i="6" s="1"/>
  <c r="M156" i="6"/>
  <c r="AG156" i="6" s="1"/>
  <c r="BA156" i="6" s="1"/>
  <c r="Q156" i="6"/>
  <c r="AK156" i="6" s="1"/>
  <c r="J152" i="6"/>
  <c r="AD152" i="6" s="1"/>
  <c r="N152" i="6"/>
  <c r="AH152" i="6" s="1"/>
  <c r="R152" i="6"/>
  <c r="AL152" i="6" s="1"/>
  <c r="K152" i="6"/>
  <c r="AE152" i="6" s="1"/>
  <c r="AY152" i="6" s="1"/>
  <c r="O152" i="6"/>
  <c r="AI152" i="6" s="1"/>
  <c r="L152" i="6"/>
  <c r="AF152" i="6" s="1"/>
  <c r="AZ152" i="6" s="1"/>
  <c r="P152" i="6"/>
  <c r="AJ152" i="6" s="1"/>
  <c r="Q152" i="6"/>
  <c r="AK152" i="6" s="1"/>
  <c r="I152" i="6"/>
  <c r="AC152" i="6" s="1"/>
  <c r="M152" i="6"/>
  <c r="AG152" i="6" s="1"/>
  <c r="BA152" i="6" s="1"/>
  <c r="J148" i="6"/>
  <c r="AD148" i="6" s="1"/>
  <c r="N148" i="6"/>
  <c r="AH148" i="6" s="1"/>
  <c r="R148" i="6"/>
  <c r="AL148" i="6" s="1"/>
  <c r="K148" i="6"/>
  <c r="AE148" i="6" s="1"/>
  <c r="AY148" i="6" s="1"/>
  <c r="O148" i="6"/>
  <c r="AI148" i="6" s="1"/>
  <c r="L148" i="6"/>
  <c r="AF148" i="6" s="1"/>
  <c r="AZ148" i="6" s="1"/>
  <c r="P148" i="6"/>
  <c r="AJ148" i="6" s="1"/>
  <c r="I148" i="6"/>
  <c r="AC148" i="6" s="1"/>
  <c r="M148" i="6"/>
  <c r="AG148" i="6" s="1"/>
  <c r="BA148" i="6" s="1"/>
  <c r="Q148" i="6"/>
  <c r="AK148" i="6" s="1"/>
  <c r="J144" i="6"/>
  <c r="AD144" i="6" s="1"/>
  <c r="N144" i="6"/>
  <c r="AH144" i="6" s="1"/>
  <c r="R144" i="6"/>
  <c r="AL144" i="6" s="1"/>
  <c r="K144" i="6"/>
  <c r="AE144" i="6" s="1"/>
  <c r="AY144" i="6" s="1"/>
  <c r="O144" i="6"/>
  <c r="AI144" i="6" s="1"/>
  <c r="L144" i="6"/>
  <c r="AF144" i="6" s="1"/>
  <c r="AZ144" i="6" s="1"/>
  <c r="P144" i="6"/>
  <c r="AJ144" i="6" s="1"/>
  <c r="Q144" i="6"/>
  <c r="AK144" i="6" s="1"/>
  <c r="I144" i="6"/>
  <c r="AC144" i="6" s="1"/>
  <c r="M144" i="6"/>
  <c r="AG144" i="6" s="1"/>
  <c r="BA144" i="6" s="1"/>
  <c r="L140" i="6"/>
  <c r="AF140" i="6" s="1"/>
  <c r="AZ140" i="6" s="1"/>
  <c r="P140" i="6"/>
  <c r="AJ140" i="6" s="1"/>
  <c r="I140" i="6"/>
  <c r="AC140" i="6" s="1"/>
  <c r="M140" i="6"/>
  <c r="AG140" i="6" s="1"/>
  <c r="BA140" i="6" s="1"/>
  <c r="Q140" i="6"/>
  <c r="AK140" i="6" s="1"/>
  <c r="J140" i="6"/>
  <c r="AD140" i="6" s="1"/>
  <c r="N140" i="6"/>
  <c r="AH140" i="6" s="1"/>
  <c r="R140" i="6"/>
  <c r="AL140" i="6" s="1"/>
  <c r="O140" i="6"/>
  <c r="AI140" i="6" s="1"/>
  <c r="K140" i="6"/>
  <c r="AE140" i="6" s="1"/>
  <c r="AY140" i="6" s="1"/>
  <c r="L136" i="6"/>
  <c r="AF136" i="6" s="1"/>
  <c r="AZ136" i="6" s="1"/>
  <c r="P136" i="6"/>
  <c r="AJ136" i="6" s="1"/>
  <c r="I136" i="6"/>
  <c r="AC136" i="6" s="1"/>
  <c r="M136" i="6"/>
  <c r="AG136" i="6" s="1"/>
  <c r="BA136" i="6" s="1"/>
  <c r="Q136" i="6"/>
  <c r="AK136" i="6" s="1"/>
  <c r="J136" i="6"/>
  <c r="AD136" i="6" s="1"/>
  <c r="N136" i="6"/>
  <c r="AH136" i="6" s="1"/>
  <c r="R136" i="6"/>
  <c r="AL136" i="6" s="1"/>
  <c r="K136" i="6"/>
  <c r="AE136" i="6" s="1"/>
  <c r="AY136" i="6" s="1"/>
  <c r="O136" i="6"/>
  <c r="AI136" i="6" s="1"/>
  <c r="L132" i="6"/>
  <c r="AF132" i="6" s="1"/>
  <c r="AZ132" i="6" s="1"/>
  <c r="P132" i="6"/>
  <c r="AJ132" i="6" s="1"/>
  <c r="I132" i="6"/>
  <c r="AC132" i="6" s="1"/>
  <c r="M132" i="6"/>
  <c r="AG132" i="6" s="1"/>
  <c r="BA132" i="6" s="1"/>
  <c r="Q132" i="6"/>
  <c r="AK132" i="6" s="1"/>
  <c r="J132" i="6"/>
  <c r="AD132" i="6" s="1"/>
  <c r="N132" i="6"/>
  <c r="R132" i="6"/>
  <c r="AL132" i="6" s="1"/>
  <c r="O132" i="6"/>
  <c r="AI132" i="6" s="1"/>
  <c r="K132" i="6"/>
  <c r="AE132" i="6" s="1"/>
  <c r="AY132" i="6" s="1"/>
  <c r="L128" i="6"/>
  <c r="AF128" i="6" s="1"/>
  <c r="AZ128" i="6" s="1"/>
  <c r="P128" i="6"/>
  <c r="AJ128" i="6" s="1"/>
  <c r="I128" i="6"/>
  <c r="AC128" i="6" s="1"/>
  <c r="M128" i="6"/>
  <c r="AG128" i="6" s="1"/>
  <c r="BA128" i="6" s="1"/>
  <c r="Q128" i="6"/>
  <c r="AK128" i="6" s="1"/>
  <c r="J128" i="6"/>
  <c r="AD128" i="6" s="1"/>
  <c r="N128" i="6"/>
  <c r="AH128" i="6" s="1"/>
  <c r="R128" i="6"/>
  <c r="AL128" i="6" s="1"/>
  <c r="K128" i="6"/>
  <c r="AE128" i="6" s="1"/>
  <c r="AY128" i="6" s="1"/>
  <c r="O128" i="6"/>
  <c r="AI128" i="6" s="1"/>
  <c r="L124" i="6"/>
  <c r="AF124" i="6" s="1"/>
  <c r="AZ124" i="6" s="1"/>
  <c r="P124" i="6"/>
  <c r="AJ124" i="6" s="1"/>
  <c r="I124" i="6"/>
  <c r="AC124" i="6" s="1"/>
  <c r="M124" i="6"/>
  <c r="AG124" i="6" s="1"/>
  <c r="BA124" i="6" s="1"/>
  <c r="Q124" i="6"/>
  <c r="AK124" i="6" s="1"/>
  <c r="J124" i="6"/>
  <c r="AD124" i="6" s="1"/>
  <c r="N124" i="6"/>
  <c r="R124" i="6"/>
  <c r="AL124" i="6" s="1"/>
  <c r="O124" i="6"/>
  <c r="AI124" i="6" s="1"/>
  <c r="K124" i="6"/>
  <c r="AE124" i="6" s="1"/>
  <c r="AY124" i="6" s="1"/>
  <c r="L120" i="6"/>
  <c r="AF120" i="6" s="1"/>
  <c r="AZ120" i="6" s="1"/>
  <c r="P120" i="6"/>
  <c r="AJ120" i="6" s="1"/>
  <c r="I120" i="6"/>
  <c r="AC120" i="6" s="1"/>
  <c r="M120" i="6"/>
  <c r="AG120" i="6" s="1"/>
  <c r="BA120" i="6" s="1"/>
  <c r="Q120" i="6"/>
  <c r="AK120" i="6" s="1"/>
  <c r="J120" i="6"/>
  <c r="AD120" i="6" s="1"/>
  <c r="N120" i="6"/>
  <c r="AH120" i="6" s="1"/>
  <c r="R120" i="6"/>
  <c r="AL120" i="6" s="1"/>
  <c r="K120" i="6"/>
  <c r="AE120" i="6" s="1"/>
  <c r="AY120" i="6" s="1"/>
  <c r="O120" i="6"/>
  <c r="AI120" i="6" s="1"/>
  <c r="L116" i="6"/>
  <c r="AF116" i="6" s="1"/>
  <c r="AZ116" i="6" s="1"/>
  <c r="P116" i="6"/>
  <c r="AJ116" i="6" s="1"/>
  <c r="I116" i="6"/>
  <c r="AC116" i="6" s="1"/>
  <c r="M116" i="6"/>
  <c r="AG116" i="6" s="1"/>
  <c r="BA116" i="6" s="1"/>
  <c r="Q116" i="6"/>
  <c r="AK116" i="6" s="1"/>
  <c r="J116" i="6"/>
  <c r="AD116" i="6" s="1"/>
  <c r="N116" i="6"/>
  <c r="R116" i="6"/>
  <c r="AL116" i="6" s="1"/>
  <c r="O116" i="6"/>
  <c r="AI116" i="6" s="1"/>
  <c r="K116" i="6"/>
  <c r="AE116" i="6" s="1"/>
  <c r="AY116" i="6" s="1"/>
  <c r="L112" i="6"/>
  <c r="AF112" i="6" s="1"/>
  <c r="AZ112" i="6" s="1"/>
  <c r="P112" i="6"/>
  <c r="AJ112" i="6" s="1"/>
  <c r="I112" i="6"/>
  <c r="AC112" i="6" s="1"/>
  <c r="M112" i="6"/>
  <c r="AG112" i="6" s="1"/>
  <c r="BA112" i="6" s="1"/>
  <c r="Q112" i="6"/>
  <c r="AK112" i="6" s="1"/>
  <c r="J112" i="6"/>
  <c r="AD112" i="6" s="1"/>
  <c r="N112" i="6"/>
  <c r="AH112" i="6" s="1"/>
  <c r="R112" i="6"/>
  <c r="AL112" i="6" s="1"/>
  <c r="K112" i="6"/>
  <c r="AE112" i="6" s="1"/>
  <c r="AY112" i="6" s="1"/>
  <c r="O112" i="6"/>
  <c r="AI112" i="6" s="1"/>
  <c r="L108" i="6"/>
  <c r="AF108" i="6" s="1"/>
  <c r="AZ108" i="6" s="1"/>
  <c r="P108" i="6"/>
  <c r="AJ108" i="6" s="1"/>
  <c r="I108" i="6"/>
  <c r="AC108" i="6" s="1"/>
  <c r="M108" i="6"/>
  <c r="AG108" i="6" s="1"/>
  <c r="BA108" i="6" s="1"/>
  <c r="Q108" i="6"/>
  <c r="AK108" i="6" s="1"/>
  <c r="J108" i="6"/>
  <c r="AD108" i="6" s="1"/>
  <c r="N108" i="6"/>
  <c r="AH108" i="6" s="1"/>
  <c r="R108" i="6"/>
  <c r="AL108" i="6" s="1"/>
  <c r="O108" i="6"/>
  <c r="AI108" i="6" s="1"/>
  <c r="K108" i="6"/>
  <c r="AE108" i="6" s="1"/>
  <c r="AY108" i="6" s="1"/>
  <c r="L104" i="6"/>
  <c r="AF104" i="6" s="1"/>
  <c r="AZ104" i="6" s="1"/>
  <c r="P104" i="6"/>
  <c r="AJ104" i="6" s="1"/>
  <c r="I104" i="6"/>
  <c r="AC104" i="6" s="1"/>
  <c r="M104" i="6"/>
  <c r="AG104" i="6" s="1"/>
  <c r="BA104" i="6" s="1"/>
  <c r="Q104" i="6"/>
  <c r="AK104" i="6" s="1"/>
  <c r="J104" i="6"/>
  <c r="AD104" i="6" s="1"/>
  <c r="N104" i="6"/>
  <c r="AH104" i="6" s="1"/>
  <c r="R104" i="6"/>
  <c r="AL104" i="6" s="1"/>
  <c r="K104" i="6"/>
  <c r="AE104" i="6" s="1"/>
  <c r="AY104" i="6" s="1"/>
  <c r="O104" i="6"/>
  <c r="AI104" i="6" s="1"/>
  <c r="L100" i="6"/>
  <c r="AF100" i="6" s="1"/>
  <c r="AZ100" i="6" s="1"/>
  <c r="P100" i="6"/>
  <c r="AJ100" i="6" s="1"/>
  <c r="I100" i="6"/>
  <c r="AC100" i="6" s="1"/>
  <c r="M100" i="6"/>
  <c r="AG100" i="6" s="1"/>
  <c r="BA100" i="6" s="1"/>
  <c r="Q100" i="6"/>
  <c r="AK100" i="6" s="1"/>
  <c r="J100" i="6"/>
  <c r="AD100" i="6" s="1"/>
  <c r="N100" i="6"/>
  <c r="R100" i="6"/>
  <c r="AL100" i="6" s="1"/>
  <c r="O100" i="6"/>
  <c r="AI100" i="6" s="1"/>
  <c r="K100" i="6"/>
  <c r="AE100" i="6" s="1"/>
  <c r="AY100" i="6" s="1"/>
  <c r="L96" i="6"/>
  <c r="AF96" i="6" s="1"/>
  <c r="AZ96" i="6" s="1"/>
  <c r="P96" i="6"/>
  <c r="AJ96" i="6" s="1"/>
  <c r="I96" i="6"/>
  <c r="AC96" i="6" s="1"/>
  <c r="M96" i="6"/>
  <c r="AG96" i="6" s="1"/>
  <c r="BA96" i="6" s="1"/>
  <c r="Q96" i="6"/>
  <c r="AK96" i="6" s="1"/>
  <c r="J96" i="6"/>
  <c r="AD96" i="6" s="1"/>
  <c r="N96" i="6"/>
  <c r="AH96" i="6" s="1"/>
  <c r="R96" i="6"/>
  <c r="AL96" i="6" s="1"/>
  <c r="K96" i="6"/>
  <c r="AE96" i="6" s="1"/>
  <c r="AY96" i="6" s="1"/>
  <c r="O96" i="6"/>
  <c r="AI96" i="6" s="1"/>
  <c r="L92" i="6"/>
  <c r="AF92" i="6" s="1"/>
  <c r="AZ92" i="6" s="1"/>
  <c r="P92" i="6"/>
  <c r="AJ92" i="6" s="1"/>
  <c r="I92" i="6"/>
  <c r="AC92" i="6" s="1"/>
  <c r="M92" i="6"/>
  <c r="AG92" i="6" s="1"/>
  <c r="BA92" i="6" s="1"/>
  <c r="Q92" i="6"/>
  <c r="AK92" i="6" s="1"/>
  <c r="J92" i="6"/>
  <c r="AD92" i="6" s="1"/>
  <c r="N92" i="6"/>
  <c r="R92" i="6"/>
  <c r="AL92" i="6" s="1"/>
  <c r="O92" i="6"/>
  <c r="AI92" i="6" s="1"/>
  <c r="K92" i="6"/>
  <c r="AE92" i="6" s="1"/>
  <c r="AY92" i="6" s="1"/>
  <c r="L88" i="6"/>
  <c r="AF88" i="6" s="1"/>
  <c r="AZ88" i="6" s="1"/>
  <c r="P88" i="6"/>
  <c r="AJ88" i="6" s="1"/>
  <c r="I88" i="6"/>
  <c r="AC88" i="6" s="1"/>
  <c r="M88" i="6"/>
  <c r="AG88" i="6" s="1"/>
  <c r="BA88" i="6" s="1"/>
  <c r="Q88" i="6"/>
  <c r="AK88" i="6" s="1"/>
  <c r="J88" i="6"/>
  <c r="AD88" i="6" s="1"/>
  <c r="N88" i="6"/>
  <c r="AH88" i="6" s="1"/>
  <c r="R88" i="6"/>
  <c r="AL88" i="6" s="1"/>
  <c r="K88" i="6"/>
  <c r="AE88" i="6" s="1"/>
  <c r="AY88" i="6" s="1"/>
  <c r="O88" i="6"/>
  <c r="AI88" i="6" s="1"/>
  <c r="L84" i="6"/>
  <c r="AF84" i="6" s="1"/>
  <c r="AZ84" i="6" s="1"/>
  <c r="P84" i="6"/>
  <c r="AJ84" i="6" s="1"/>
  <c r="I84" i="6"/>
  <c r="AC84" i="6" s="1"/>
  <c r="N84" i="6"/>
  <c r="AH84" i="6" s="1"/>
  <c r="J84" i="6"/>
  <c r="AD84" i="6" s="1"/>
  <c r="O84" i="6"/>
  <c r="AI84" i="6" s="1"/>
  <c r="K84" i="6"/>
  <c r="AE84" i="6" s="1"/>
  <c r="AY84" i="6" s="1"/>
  <c r="Q84" i="6"/>
  <c r="AK84" i="6" s="1"/>
  <c r="M84" i="6"/>
  <c r="AG84" i="6" s="1"/>
  <c r="BA84" i="6" s="1"/>
  <c r="R84" i="6"/>
  <c r="AL84" i="6" s="1"/>
  <c r="K80" i="6"/>
  <c r="AE80" i="6" s="1"/>
  <c r="AY80" i="6" s="1"/>
  <c r="O80" i="6"/>
  <c r="AI80" i="6" s="1"/>
  <c r="L80" i="6"/>
  <c r="AF80" i="6" s="1"/>
  <c r="AZ80" i="6" s="1"/>
  <c r="P80" i="6"/>
  <c r="AJ80" i="6" s="1"/>
  <c r="I80" i="6"/>
  <c r="AC80" i="6" s="1"/>
  <c r="M80" i="6"/>
  <c r="AG80" i="6" s="1"/>
  <c r="BA80" i="6" s="1"/>
  <c r="N80" i="6"/>
  <c r="AH80" i="6" s="1"/>
  <c r="Q80" i="6"/>
  <c r="AK80" i="6" s="1"/>
  <c r="J80" i="6"/>
  <c r="AD80" i="6" s="1"/>
  <c r="R80" i="6"/>
  <c r="AL80" i="6" s="1"/>
  <c r="K76" i="6"/>
  <c r="AE76" i="6" s="1"/>
  <c r="AY76" i="6" s="1"/>
  <c r="O76" i="6"/>
  <c r="AI76" i="6" s="1"/>
  <c r="L76" i="6"/>
  <c r="AF76" i="6" s="1"/>
  <c r="AZ76" i="6" s="1"/>
  <c r="P76" i="6"/>
  <c r="AJ76" i="6" s="1"/>
  <c r="I76" i="6"/>
  <c r="AC76" i="6" s="1"/>
  <c r="M76" i="6"/>
  <c r="AG76" i="6" s="1"/>
  <c r="BA76" i="6" s="1"/>
  <c r="Q76" i="6"/>
  <c r="AK76" i="6" s="1"/>
  <c r="J76" i="6"/>
  <c r="AD76" i="6" s="1"/>
  <c r="N76" i="6"/>
  <c r="AH76" i="6" s="1"/>
  <c r="R76" i="6"/>
  <c r="AL76" i="6" s="1"/>
  <c r="K72" i="6"/>
  <c r="AE72" i="6" s="1"/>
  <c r="AY72" i="6" s="1"/>
  <c r="O72" i="6"/>
  <c r="AI72" i="6" s="1"/>
  <c r="L72" i="6"/>
  <c r="AF72" i="6" s="1"/>
  <c r="AZ72" i="6" s="1"/>
  <c r="P72" i="6"/>
  <c r="AJ72" i="6" s="1"/>
  <c r="I72" i="6"/>
  <c r="AC72" i="6" s="1"/>
  <c r="M72" i="6"/>
  <c r="AG72" i="6" s="1"/>
  <c r="BA72" i="6" s="1"/>
  <c r="Q72" i="6"/>
  <c r="AK72" i="6" s="1"/>
  <c r="N72" i="6"/>
  <c r="AH72" i="6" s="1"/>
  <c r="R72" i="6"/>
  <c r="AL72" i="6" s="1"/>
  <c r="J72" i="6"/>
  <c r="AD72" i="6" s="1"/>
  <c r="K68" i="6"/>
  <c r="AE68" i="6" s="1"/>
  <c r="AY68" i="6" s="1"/>
  <c r="O68" i="6"/>
  <c r="AI68" i="6" s="1"/>
  <c r="L68" i="6"/>
  <c r="AF68" i="6" s="1"/>
  <c r="AZ68" i="6" s="1"/>
  <c r="P68" i="6"/>
  <c r="AJ68" i="6" s="1"/>
  <c r="I68" i="6"/>
  <c r="AC68" i="6" s="1"/>
  <c r="M68" i="6"/>
  <c r="AG68" i="6" s="1"/>
  <c r="BA68" i="6" s="1"/>
  <c r="Q68" i="6"/>
  <c r="AK68" i="6" s="1"/>
  <c r="J68" i="6"/>
  <c r="AD68" i="6" s="1"/>
  <c r="N68" i="6"/>
  <c r="AH68" i="6" s="1"/>
  <c r="R68" i="6"/>
  <c r="AL68" i="6" s="1"/>
  <c r="K64" i="6"/>
  <c r="AE64" i="6" s="1"/>
  <c r="AY64" i="6" s="1"/>
  <c r="O64" i="6"/>
  <c r="AI64" i="6" s="1"/>
  <c r="L64" i="6"/>
  <c r="AF64" i="6" s="1"/>
  <c r="AZ64" i="6" s="1"/>
  <c r="P64" i="6"/>
  <c r="AJ64" i="6" s="1"/>
  <c r="I64" i="6"/>
  <c r="AC64" i="6" s="1"/>
  <c r="M64" i="6"/>
  <c r="AG64" i="6" s="1"/>
  <c r="BA64" i="6" s="1"/>
  <c r="Q64" i="6"/>
  <c r="AK64" i="6" s="1"/>
  <c r="N64" i="6"/>
  <c r="AH64" i="6" s="1"/>
  <c r="R64" i="6"/>
  <c r="AL64" i="6" s="1"/>
  <c r="J64" i="6"/>
  <c r="AD64" i="6" s="1"/>
  <c r="I60" i="6"/>
  <c r="AC60" i="6" s="1"/>
  <c r="M60" i="6"/>
  <c r="AG60" i="6" s="1"/>
  <c r="BA60" i="6" s="1"/>
  <c r="Q60" i="6"/>
  <c r="AK60" i="6" s="1"/>
  <c r="N60" i="6"/>
  <c r="AH60" i="6" s="1"/>
  <c r="J60" i="6"/>
  <c r="AD60" i="6" s="1"/>
  <c r="O60" i="6"/>
  <c r="AI60" i="6" s="1"/>
  <c r="K60" i="6"/>
  <c r="AE60" i="6" s="1"/>
  <c r="AY60" i="6" s="1"/>
  <c r="P60" i="6"/>
  <c r="AJ60" i="6" s="1"/>
  <c r="R60" i="6"/>
  <c r="AL60" i="6" s="1"/>
  <c r="L60" i="6"/>
  <c r="AF60" i="6" s="1"/>
  <c r="AZ60" i="6" s="1"/>
  <c r="L56" i="6"/>
  <c r="AF56" i="6" s="1"/>
  <c r="AZ56" i="6" s="1"/>
  <c r="P56" i="6"/>
  <c r="AJ56" i="6" s="1"/>
  <c r="I56" i="6"/>
  <c r="AC56" i="6" s="1"/>
  <c r="M56" i="6"/>
  <c r="AG56" i="6" s="1"/>
  <c r="BA56" i="6" s="1"/>
  <c r="Q56" i="6"/>
  <c r="AK56" i="6" s="1"/>
  <c r="J56" i="6"/>
  <c r="AD56" i="6" s="1"/>
  <c r="R56" i="6"/>
  <c r="AL56" i="6" s="1"/>
  <c r="K56" i="6"/>
  <c r="AE56" i="6" s="1"/>
  <c r="AY56" i="6" s="1"/>
  <c r="N56" i="6"/>
  <c r="O56" i="6"/>
  <c r="AI56" i="6" s="1"/>
  <c r="K52" i="6"/>
  <c r="AE52" i="6" s="1"/>
  <c r="AY52" i="6" s="1"/>
  <c r="O52" i="6"/>
  <c r="AI52" i="6" s="1"/>
  <c r="L52" i="6"/>
  <c r="AF52" i="6" s="1"/>
  <c r="AZ52" i="6" s="1"/>
  <c r="P52" i="6"/>
  <c r="AJ52" i="6" s="1"/>
  <c r="I52" i="6"/>
  <c r="AC52" i="6" s="1"/>
  <c r="M52" i="6"/>
  <c r="AG52" i="6" s="1"/>
  <c r="BA52" i="6" s="1"/>
  <c r="Q52" i="6"/>
  <c r="AK52" i="6" s="1"/>
  <c r="R52" i="6"/>
  <c r="AL52" i="6" s="1"/>
  <c r="J52" i="6"/>
  <c r="AD52" i="6" s="1"/>
  <c r="N52" i="6"/>
  <c r="AH52" i="6" s="1"/>
  <c r="K48" i="6"/>
  <c r="AE48" i="6" s="1"/>
  <c r="AY48" i="6" s="1"/>
  <c r="O48" i="6"/>
  <c r="AI48" i="6" s="1"/>
  <c r="L48" i="6"/>
  <c r="AF48" i="6" s="1"/>
  <c r="AZ48" i="6" s="1"/>
  <c r="P48" i="6"/>
  <c r="AJ48" i="6" s="1"/>
  <c r="I48" i="6"/>
  <c r="M48" i="6"/>
  <c r="AG48" i="6" s="1"/>
  <c r="BA48" i="6" s="1"/>
  <c r="Q48" i="6"/>
  <c r="AK48" i="6" s="1"/>
  <c r="J48" i="6"/>
  <c r="AD48" i="6" s="1"/>
  <c r="N48" i="6"/>
  <c r="R48" i="6"/>
  <c r="AL48" i="6" s="1"/>
  <c r="K44" i="6"/>
  <c r="AE44" i="6" s="1"/>
  <c r="AY44" i="6" s="1"/>
  <c r="O44" i="6"/>
  <c r="AI44" i="6" s="1"/>
  <c r="L44" i="6"/>
  <c r="AF44" i="6" s="1"/>
  <c r="AZ44" i="6" s="1"/>
  <c r="P44" i="6"/>
  <c r="AJ44" i="6" s="1"/>
  <c r="I44" i="6"/>
  <c r="AC44" i="6" s="1"/>
  <c r="M44" i="6"/>
  <c r="AG44" i="6" s="1"/>
  <c r="BA44" i="6" s="1"/>
  <c r="Q44" i="6"/>
  <c r="AK44" i="6" s="1"/>
  <c r="R44" i="6"/>
  <c r="AL44" i="6" s="1"/>
  <c r="J44" i="6"/>
  <c r="AD44" i="6" s="1"/>
  <c r="N44" i="6"/>
  <c r="AH44" i="6" s="1"/>
  <c r="K40" i="6"/>
  <c r="AE40" i="6" s="1"/>
  <c r="AY40" i="6" s="1"/>
  <c r="O40" i="6"/>
  <c r="AI40" i="6" s="1"/>
  <c r="M40" i="6"/>
  <c r="AG40" i="6" s="1"/>
  <c r="BA40" i="6" s="1"/>
  <c r="R40" i="6"/>
  <c r="AL40" i="6" s="1"/>
  <c r="I40" i="6"/>
  <c r="AC40" i="6" s="1"/>
  <c r="N40" i="6"/>
  <c r="AH40" i="6" s="1"/>
  <c r="J40" i="6"/>
  <c r="AD40" i="6" s="1"/>
  <c r="P40" i="6"/>
  <c r="AJ40" i="6" s="1"/>
  <c r="L40" i="6"/>
  <c r="AF40" i="6" s="1"/>
  <c r="AZ40" i="6" s="1"/>
  <c r="Q40" i="6"/>
  <c r="AK40" i="6" s="1"/>
  <c r="K36" i="6"/>
  <c r="AE36" i="6" s="1"/>
  <c r="AY36" i="6" s="1"/>
  <c r="O36" i="6"/>
  <c r="AI36" i="6" s="1"/>
  <c r="J36" i="6"/>
  <c r="AD36" i="6" s="1"/>
  <c r="P36" i="6"/>
  <c r="AJ36" i="6" s="1"/>
  <c r="L36" i="6"/>
  <c r="AF36" i="6" s="1"/>
  <c r="AZ36" i="6" s="1"/>
  <c r="Q36" i="6"/>
  <c r="AK36" i="6" s="1"/>
  <c r="M36" i="6"/>
  <c r="AG36" i="6" s="1"/>
  <c r="BA36" i="6" s="1"/>
  <c r="R36" i="6"/>
  <c r="AL36" i="6" s="1"/>
  <c r="I36" i="6"/>
  <c r="AC36" i="6" s="1"/>
  <c r="N36" i="6"/>
  <c r="AH36" i="6" s="1"/>
  <c r="K32" i="6"/>
  <c r="AE32" i="6" s="1"/>
  <c r="AY32" i="6" s="1"/>
  <c r="O32" i="6"/>
  <c r="AI32" i="6" s="1"/>
  <c r="M32" i="6"/>
  <c r="AG32" i="6" s="1"/>
  <c r="BA32" i="6" s="1"/>
  <c r="R32" i="6"/>
  <c r="AL32" i="6" s="1"/>
  <c r="I32" i="6"/>
  <c r="N32" i="6"/>
  <c r="AH32" i="6" s="1"/>
  <c r="J32" i="6"/>
  <c r="AD32" i="6" s="1"/>
  <c r="P32" i="6"/>
  <c r="AJ32" i="6" s="1"/>
  <c r="Q32" i="6"/>
  <c r="AK32" i="6" s="1"/>
  <c r="L32" i="6"/>
  <c r="AF32" i="6" s="1"/>
  <c r="AZ32" i="6" s="1"/>
  <c r="K28" i="6"/>
  <c r="AE28" i="6" s="1"/>
  <c r="AY28" i="6" s="1"/>
  <c r="O28" i="6"/>
  <c r="AI28" i="6" s="1"/>
  <c r="I28" i="6"/>
  <c r="AC28" i="6" s="1"/>
  <c r="M28" i="6"/>
  <c r="AG28" i="6" s="1"/>
  <c r="BA28" i="6" s="1"/>
  <c r="Q28" i="6"/>
  <c r="AK28" i="6" s="1"/>
  <c r="J28" i="6"/>
  <c r="AD28" i="6" s="1"/>
  <c r="N28" i="6"/>
  <c r="R28" i="6"/>
  <c r="AL28" i="6" s="1"/>
  <c r="L28" i="6"/>
  <c r="AF28" i="6" s="1"/>
  <c r="AZ28" i="6" s="1"/>
  <c r="P28" i="6"/>
  <c r="AJ28" i="6" s="1"/>
  <c r="K24" i="6"/>
  <c r="AE24" i="6" s="1"/>
  <c r="AY24" i="6" s="1"/>
  <c r="O24" i="6"/>
  <c r="AI24" i="6" s="1"/>
  <c r="I24" i="6"/>
  <c r="AC24" i="6" s="1"/>
  <c r="M24" i="6"/>
  <c r="AG24" i="6" s="1"/>
  <c r="BA24" i="6" s="1"/>
  <c r="Q24" i="6"/>
  <c r="AK24" i="6" s="1"/>
  <c r="J24" i="6"/>
  <c r="AD24" i="6" s="1"/>
  <c r="N24" i="6"/>
  <c r="AH24" i="6" s="1"/>
  <c r="R24" i="6"/>
  <c r="AL24" i="6" s="1"/>
  <c r="L24" i="6"/>
  <c r="AF24" i="6" s="1"/>
  <c r="AZ24" i="6" s="1"/>
  <c r="P24" i="6"/>
  <c r="AJ24" i="6" s="1"/>
  <c r="K20" i="6"/>
  <c r="AE20" i="6" s="1"/>
  <c r="AY20" i="6" s="1"/>
  <c r="O20" i="6"/>
  <c r="AI20" i="6" s="1"/>
  <c r="I20" i="6"/>
  <c r="AC20" i="6" s="1"/>
  <c r="M20" i="6"/>
  <c r="AG20" i="6" s="1"/>
  <c r="BA20" i="6" s="1"/>
  <c r="Q20" i="6"/>
  <c r="AK20" i="6" s="1"/>
  <c r="J20" i="6"/>
  <c r="AD20" i="6" s="1"/>
  <c r="N20" i="6"/>
  <c r="R20" i="6"/>
  <c r="AL20" i="6" s="1"/>
  <c r="L20" i="6"/>
  <c r="AF20" i="6" s="1"/>
  <c r="AZ20" i="6" s="1"/>
  <c r="P20" i="6"/>
  <c r="AJ20" i="6" s="1"/>
  <c r="K16" i="6"/>
  <c r="AE16" i="6" s="1"/>
  <c r="AY16" i="6" s="1"/>
  <c r="O16" i="6"/>
  <c r="AI16" i="6" s="1"/>
  <c r="I16" i="6"/>
  <c r="AC16" i="6" s="1"/>
  <c r="M16" i="6"/>
  <c r="AG16" i="6" s="1"/>
  <c r="BA16" i="6" s="1"/>
  <c r="Q16" i="6"/>
  <c r="AK16" i="6" s="1"/>
  <c r="J16" i="6"/>
  <c r="AD16" i="6" s="1"/>
  <c r="N16" i="6"/>
  <c r="AH16" i="6" s="1"/>
  <c r="R16" i="6"/>
  <c r="AL16" i="6" s="1"/>
  <c r="L16" i="6"/>
  <c r="AF16" i="6" s="1"/>
  <c r="AZ16" i="6" s="1"/>
  <c r="P16" i="6"/>
  <c r="AJ16" i="6" s="1"/>
  <c r="K12" i="6"/>
  <c r="AE12" i="6" s="1"/>
  <c r="AY12" i="6" s="1"/>
  <c r="O12" i="6"/>
  <c r="AI12" i="6" s="1"/>
  <c r="I12" i="6"/>
  <c r="AC12" i="6" s="1"/>
  <c r="M12" i="6"/>
  <c r="AG12" i="6" s="1"/>
  <c r="BA12" i="6" s="1"/>
  <c r="Q12" i="6"/>
  <c r="AK12" i="6" s="1"/>
  <c r="J12" i="6"/>
  <c r="AD12" i="6" s="1"/>
  <c r="N12" i="6"/>
  <c r="R12" i="6"/>
  <c r="AL12" i="6" s="1"/>
  <c r="L12" i="6"/>
  <c r="AF12" i="6" s="1"/>
  <c r="AZ12" i="6" s="1"/>
  <c r="P12" i="6"/>
  <c r="AJ12" i="6" s="1"/>
  <c r="L361" i="6"/>
  <c r="AF361" i="6" s="1"/>
  <c r="AZ361" i="6" s="1"/>
  <c r="P361" i="6"/>
  <c r="AJ361" i="6" s="1"/>
  <c r="I361" i="6"/>
  <c r="AC361" i="6" s="1"/>
  <c r="M361" i="6"/>
  <c r="AG361" i="6" s="1"/>
  <c r="BA361" i="6" s="1"/>
  <c r="Q361" i="6"/>
  <c r="AK361" i="6" s="1"/>
  <c r="J361" i="6"/>
  <c r="AD361" i="6" s="1"/>
  <c r="N361" i="6"/>
  <c r="AH361" i="6" s="1"/>
  <c r="R361" i="6"/>
  <c r="AL361" i="6" s="1"/>
  <c r="O361" i="6"/>
  <c r="AI361" i="6" s="1"/>
  <c r="K361" i="6"/>
  <c r="AE361" i="6" s="1"/>
  <c r="AY361" i="6" s="1"/>
  <c r="L357" i="6"/>
  <c r="AF357" i="6" s="1"/>
  <c r="AZ357" i="6" s="1"/>
  <c r="P357" i="6"/>
  <c r="AJ357" i="6" s="1"/>
  <c r="I357" i="6"/>
  <c r="AC357" i="6" s="1"/>
  <c r="M357" i="6"/>
  <c r="AG357" i="6" s="1"/>
  <c r="BA357" i="6" s="1"/>
  <c r="Q357" i="6"/>
  <c r="AK357" i="6" s="1"/>
  <c r="J357" i="6"/>
  <c r="AD357" i="6" s="1"/>
  <c r="N357" i="6"/>
  <c r="AH357" i="6" s="1"/>
  <c r="R357" i="6"/>
  <c r="AL357" i="6" s="1"/>
  <c r="K357" i="6"/>
  <c r="AE357" i="6" s="1"/>
  <c r="AY357" i="6" s="1"/>
  <c r="O357" i="6"/>
  <c r="AI357" i="6" s="1"/>
  <c r="L353" i="6"/>
  <c r="AF353" i="6" s="1"/>
  <c r="AZ353" i="6" s="1"/>
  <c r="P353" i="6"/>
  <c r="AJ353" i="6" s="1"/>
  <c r="I353" i="6"/>
  <c r="AC353" i="6" s="1"/>
  <c r="M353" i="6"/>
  <c r="AG353" i="6" s="1"/>
  <c r="BA353" i="6" s="1"/>
  <c r="Q353" i="6"/>
  <c r="AK353" i="6" s="1"/>
  <c r="J353" i="6"/>
  <c r="AD353" i="6" s="1"/>
  <c r="N353" i="6"/>
  <c r="AH353" i="6" s="1"/>
  <c r="R353" i="6"/>
  <c r="AL353" i="6" s="1"/>
  <c r="O353" i="6"/>
  <c r="AI353" i="6" s="1"/>
  <c r="K353" i="6"/>
  <c r="AE353" i="6" s="1"/>
  <c r="AY353" i="6" s="1"/>
  <c r="L349" i="6"/>
  <c r="AF349" i="6" s="1"/>
  <c r="AZ349" i="6" s="1"/>
  <c r="P349" i="6"/>
  <c r="AJ349" i="6" s="1"/>
  <c r="I349" i="6"/>
  <c r="AC349" i="6" s="1"/>
  <c r="M349" i="6"/>
  <c r="AG349" i="6" s="1"/>
  <c r="BA349" i="6" s="1"/>
  <c r="Q349" i="6"/>
  <c r="AK349" i="6" s="1"/>
  <c r="J349" i="6"/>
  <c r="AD349" i="6" s="1"/>
  <c r="N349" i="6"/>
  <c r="AH349" i="6" s="1"/>
  <c r="R349" i="6"/>
  <c r="AL349" i="6" s="1"/>
  <c r="K349" i="6"/>
  <c r="AE349" i="6" s="1"/>
  <c r="AY349" i="6" s="1"/>
  <c r="O349" i="6"/>
  <c r="AI349" i="6" s="1"/>
  <c r="L345" i="6"/>
  <c r="AF345" i="6" s="1"/>
  <c r="AZ345" i="6" s="1"/>
  <c r="P345" i="6"/>
  <c r="AJ345" i="6" s="1"/>
  <c r="I345" i="6"/>
  <c r="AC345" i="6" s="1"/>
  <c r="M345" i="6"/>
  <c r="AG345" i="6" s="1"/>
  <c r="BA345" i="6" s="1"/>
  <c r="Q345" i="6"/>
  <c r="AK345" i="6" s="1"/>
  <c r="J345" i="6"/>
  <c r="AD345" i="6" s="1"/>
  <c r="N345" i="6"/>
  <c r="AH345" i="6" s="1"/>
  <c r="R345" i="6"/>
  <c r="AL345" i="6" s="1"/>
  <c r="O345" i="6"/>
  <c r="AI345" i="6" s="1"/>
  <c r="K345" i="6"/>
  <c r="AE345" i="6" s="1"/>
  <c r="AY345" i="6" s="1"/>
  <c r="L341" i="6"/>
  <c r="AF341" i="6" s="1"/>
  <c r="AZ341" i="6" s="1"/>
  <c r="P341" i="6"/>
  <c r="AJ341" i="6" s="1"/>
  <c r="I341" i="6"/>
  <c r="AC341" i="6" s="1"/>
  <c r="M341" i="6"/>
  <c r="AG341" i="6" s="1"/>
  <c r="BA341" i="6" s="1"/>
  <c r="Q341" i="6"/>
  <c r="AK341" i="6" s="1"/>
  <c r="J341" i="6"/>
  <c r="AD341" i="6" s="1"/>
  <c r="N341" i="6"/>
  <c r="AH341" i="6" s="1"/>
  <c r="R341" i="6"/>
  <c r="AL341" i="6" s="1"/>
  <c r="K341" i="6"/>
  <c r="AE341" i="6" s="1"/>
  <c r="AY341" i="6" s="1"/>
  <c r="O341" i="6"/>
  <c r="AI341" i="6" s="1"/>
  <c r="L337" i="6"/>
  <c r="AF337" i="6" s="1"/>
  <c r="AZ337" i="6" s="1"/>
  <c r="P337" i="6"/>
  <c r="AJ337" i="6" s="1"/>
  <c r="I337" i="6"/>
  <c r="AC337" i="6" s="1"/>
  <c r="M337" i="6"/>
  <c r="AG337" i="6" s="1"/>
  <c r="BA337" i="6" s="1"/>
  <c r="Q337" i="6"/>
  <c r="AK337" i="6" s="1"/>
  <c r="J337" i="6"/>
  <c r="AD337" i="6" s="1"/>
  <c r="N337" i="6"/>
  <c r="AH337" i="6" s="1"/>
  <c r="R337" i="6"/>
  <c r="AL337" i="6" s="1"/>
  <c r="O337" i="6"/>
  <c r="AI337" i="6" s="1"/>
  <c r="K337" i="6"/>
  <c r="AE337" i="6" s="1"/>
  <c r="AY337" i="6" s="1"/>
  <c r="L333" i="6"/>
  <c r="AF333" i="6" s="1"/>
  <c r="AZ333" i="6" s="1"/>
  <c r="P333" i="6"/>
  <c r="AJ333" i="6" s="1"/>
  <c r="I333" i="6"/>
  <c r="AC333" i="6" s="1"/>
  <c r="M333" i="6"/>
  <c r="AG333" i="6" s="1"/>
  <c r="BA333" i="6" s="1"/>
  <c r="Q333" i="6"/>
  <c r="AK333" i="6" s="1"/>
  <c r="J333" i="6"/>
  <c r="AD333" i="6" s="1"/>
  <c r="N333" i="6"/>
  <c r="AH333" i="6" s="1"/>
  <c r="R333" i="6"/>
  <c r="AL333" i="6" s="1"/>
  <c r="K333" i="6"/>
  <c r="AE333" i="6" s="1"/>
  <c r="AY333" i="6" s="1"/>
  <c r="O333" i="6"/>
  <c r="AI333" i="6" s="1"/>
  <c r="L329" i="6"/>
  <c r="AF329" i="6" s="1"/>
  <c r="AZ329" i="6" s="1"/>
  <c r="P329" i="6"/>
  <c r="AJ329" i="6" s="1"/>
  <c r="I329" i="6"/>
  <c r="AC329" i="6" s="1"/>
  <c r="M329" i="6"/>
  <c r="AG329" i="6" s="1"/>
  <c r="BA329" i="6" s="1"/>
  <c r="Q329" i="6"/>
  <c r="AK329" i="6" s="1"/>
  <c r="J329" i="6"/>
  <c r="AD329" i="6" s="1"/>
  <c r="N329" i="6"/>
  <c r="AH329" i="6" s="1"/>
  <c r="R329" i="6"/>
  <c r="AL329" i="6" s="1"/>
  <c r="O329" i="6"/>
  <c r="AI329" i="6" s="1"/>
  <c r="K329" i="6"/>
  <c r="AE329" i="6" s="1"/>
  <c r="AY329" i="6" s="1"/>
  <c r="L325" i="6"/>
  <c r="AF325" i="6" s="1"/>
  <c r="AZ325" i="6" s="1"/>
  <c r="P325" i="6"/>
  <c r="AJ325" i="6" s="1"/>
  <c r="I325" i="6"/>
  <c r="AC325" i="6" s="1"/>
  <c r="M325" i="6"/>
  <c r="AG325" i="6" s="1"/>
  <c r="BA325" i="6" s="1"/>
  <c r="Q325" i="6"/>
  <c r="AK325" i="6" s="1"/>
  <c r="J325" i="6"/>
  <c r="AD325" i="6" s="1"/>
  <c r="N325" i="6"/>
  <c r="AH325" i="6" s="1"/>
  <c r="R325" i="6"/>
  <c r="AL325" i="6" s="1"/>
  <c r="K325" i="6"/>
  <c r="AE325" i="6" s="1"/>
  <c r="AY325" i="6" s="1"/>
  <c r="O325" i="6"/>
  <c r="AI325" i="6" s="1"/>
  <c r="L321" i="6"/>
  <c r="AF321" i="6" s="1"/>
  <c r="AZ321" i="6" s="1"/>
  <c r="P321" i="6"/>
  <c r="AJ321" i="6" s="1"/>
  <c r="I321" i="6"/>
  <c r="AC321" i="6" s="1"/>
  <c r="M321" i="6"/>
  <c r="AG321" i="6" s="1"/>
  <c r="BA321" i="6" s="1"/>
  <c r="Q321" i="6"/>
  <c r="AK321" i="6" s="1"/>
  <c r="J321" i="6"/>
  <c r="AD321" i="6" s="1"/>
  <c r="N321" i="6"/>
  <c r="AH321" i="6" s="1"/>
  <c r="R321" i="6"/>
  <c r="AL321" i="6" s="1"/>
  <c r="O321" i="6"/>
  <c r="AI321" i="6" s="1"/>
  <c r="K321" i="6"/>
  <c r="AE321" i="6" s="1"/>
  <c r="AY321" i="6" s="1"/>
  <c r="L317" i="6"/>
  <c r="AF317" i="6" s="1"/>
  <c r="AZ317" i="6" s="1"/>
  <c r="P317" i="6"/>
  <c r="AJ317" i="6" s="1"/>
  <c r="I317" i="6"/>
  <c r="AC317" i="6" s="1"/>
  <c r="M317" i="6"/>
  <c r="AG317" i="6" s="1"/>
  <c r="BA317" i="6" s="1"/>
  <c r="Q317" i="6"/>
  <c r="AK317" i="6" s="1"/>
  <c r="J317" i="6"/>
  <c r="AD317" i="6" s="1"/>
  <c r="N317" i="6"/>
  <c r="R317" i="6"/>
  <c r="AL317" i="6" s="1"/>
  <c r="K317" i="6"/>
  <c r="AE317" i="6" s="1"/>
  <c r="AY317" i="6" s="1"/>
  <c r="O317" i="6"/>
  <c r="AI317" i="6" s="1"/>
  <c r="L313" i="6"/>
  <c r="AF313" i="6" s="1"/>
  <c r="AZ313" i="6" s="1"/>
  <c r="P313" i="6"/>
  <c r="AJ313" i="6" s="1"/>
  <c r="I313" i="6"/>
  <c r="AC313" i="6" s="1"/>
  <c r="M313" i="6"/>
  <c r="AG313" i="6" s="1"/>
  <c r="BA313" i="6" s="1"/>
  <c r="Q313" i="6"/>
  <c r="AK313" i="6" s="1"/>
  <c r="J313" i="6"/>
  <c r="AD313" i="6" s="1"/>
  <c r="N313" i="6"/>
  <c r="AH313" i="6" s="1"/>
  <c r="R313" i="6"/>
  <c r="AL313" i="6" s="1"/>
  <c r="K313" i="6"/>
  <c r="AE313" i="6" s="1"/>
  <c r="AY313" i="6" s="1"/>
  <c r="O313" i="6"/>
  <c r="AI313" i="6" s="1"/>
  <c r="L309" i="6"/>
  <c r="AF309" i="6" s="1"/>
  <c r="AZ309" i="6" s="1"/>
  <c r="P309" i="6"/>
  <c r="AJ309" i="6" s="1"/>
  <c r="I309" i="6"/>
  <c r="AC309" i="6" s="1"/>
  <c r="M309" i="6"/>
  <c r="AG309" i="6" s="1"/>
  <c r="BA309" i="6" s="1"/>
  <c r="Q309" i="6"/>
  <c r="AK309" i="6" s="1"/>
  <c r="J309" i="6"/>
  <c r="AD309" i="6" s="1"/>
  <c r="N309" i="6"/>
  <c r="R309" i="6"/>
  <c r="AL309" i="6" s="1"/>
  <c r="O309" i="6"/>
  <c r="AI309" i="6" s="1"/>
  <c r="K309" i="6"/>
  <c r="AE309" i="6" s="1"/>
  <c r="AY309" i="6" s="1"/>
  <c r="L305" i="6"/>
  <c r="AF305" i="6" s="1"/>
  <c r="AZ305" i="6" s="1"/>
  <c r="P305" i="6"/>
  <c r="AJ305" i="6" s="1"/>
  <c r="I305" i="6"/>
  <c r="AC305" i="6" s="1"/>
  <c r="M305" i="6"/>
  <c r="AG305" i="6" s="1"/>
  <c r="BA305" i="6" s="1"/>
  <c r="Q305" i="6"/>
  <c r="AK305" i="6" s="1"/>
  <c r="J305" i="6"/>
  <c r="AD305" i="6" s="1"/>
  <c r="N305" i="6"/>
  <c r="AH305" i="6" s="1"/>
  <c r="R305" i="6"/>
  <c r="AL305" i="6" s="1"/>
  <c r="K305" i="6"/>
  <c r="AE305" i="6" s="1"/>
  <c r="AY305" i="6" s="1"/>
  <c r="O305" i="6"/>
  <c r="AI305" i="6" s="1"/>
  <c r="L301" i="6"/>
  <c r="AF301" i="6" s="1"/>
  <c r="AZ301" i="6" s="1"/>
  <c r="P301" i="6"/>
  <c r="AJ301" i="6" s="1"/>
  <c r="I301" i="6"/>
  <c r="AC301" i="6" s="1"/>
  <c r="M301" i="6"/>
  <c r="AG301" i="6" s="1"/>
  <c r="BA301" i="6" s="1"/>
  <c r="Q301" i="6"/>
  <c r="AK301" i="6" s="1"/>
  <c r="J301" i="6"/>
  <c r="AD301" i="6" s="1"/>
  <c r="N301" i="6"/>
  <c r="R301" i="6"/>
  <c r="AL301" i="6" s="1"/>
  <c r="O301" i="6"/>
  <c r="AI301" i="6" s="1"/>
  <c r="K301" i="6"/>
  <c r="AE301" i="6" s="1"/>
  <c r="AY301" i="6" s="1"/>
  <c r="L297" i="6"/>
  <c r="AF297" i="6" s="1"/>
  <c r="AZ297" i="6" s="1"/>
  <c r="P297" i="6"/>
  <c r="AJ297" i="6" s="1"/>
  <c r="I297" i="6"/>
  <c r="AC297" i="6" s="1"/>
  <c r="M297" i="6"/>
  <c r="AG297" i="6" s="1"/>
  <c r="BA297" i="6" s="1"/>
  <c r="Q297" i="6"/>
  <c r="AK297" i="6" s="1"/>
  <c r="J297" i="6"/>
  <c r="AD297" i="6" s="1"/>
  <c r="N297" i="6"/>
  <c r="AH297" i="6" s="1"/>
  <c r="R297" i="6"/>
  <c r="AL297" i="6" s="1"/>
  <c r="K297" i="6"/>
  <c r="AE297" i="6" s="1"/>
  <c r="AY297" i="6" s="1"/>
  <c r="O297" i="6"/>
  <c r="AI297" i="6" s="1"/>
  <c r="L293" i="6"/>
  <c r="AF293" i="6" s="1"/>
  <c r="AZ293" i="6" s="1"/>
  <c r="P293" i="6"/>
  <c r="AJ293" i="6" s="1"/>
  <c r="I293" i="6"/>
  <c r="AC293" i="6" s="1"/>
  <c r="M293" i="6"/>
  <c r="AG293" i="6" s="1"/>
  <c r="BA293" i="6" s="1"/>
  <c r="Q293" i="6"/>
  <c r="AK293" i="6" s="1"/>
  <c r="J293" i="6"/>
  <c r="AD293" i="6" s="1"/>
  <c r="N293" i="6"/>
  <c r="R293" i="6"/>
  <c r="AL293" i="6" s="1"/>
  <c r="O293" i="6"/>
  <c r="AI293" i="6" s="1"/>
  <c r="K293" i="6"/>
  <c r="AE293" i="6" s="1"/>
  <c r="AY293" i="6" s="1"/>
  <c r="L289" i="6"/>
  <c r="AF289" i="6" s="1"/>
  <c r="AZ289" i="6" s="1"/>
  <c r="P289" i="6"/>
  <c r="AJ289" i="6" s="1"/>
  <c r="I289" i="6"/>
  <c r="AC289" i="6" s="1"/>
  <c r="M289" i="6"/>
  <c r="AG289" i="6" s="1"/>
  <c r="BA289" i="6" s="1"/>
  <c r="Q289" i="6"/>
  <c r="AK289" i="6" s="1"/>
  <c r="J289" i="6"/>
  <c r="AD289" i="6" s="1"/>
  <c r="N289" i="6"/>
  <c r="AH289" i="6" s="1"/>
  <c r="R289" i="6"/>
  <c r="AL289" i="6" s="1"/>
  <c r="K289" i="6"/>
  <c r="AE289" i="6" s="1"/>
  <c r="AY289" i="6" s="1"/>
  <c r="O289" i="6"/>
  <c r="AI289" i="6" s="1"/>
  <c r="L285" i="6"/>
  <c r="AF285" i="6" s="1"/>
  <c r="AZ285" i="6" s="1"/>
  <c r="P285" i="6"/>
  <c r="AJ285" i="6" s="1"/>
  <c r="I285" i="6"/>
  <c r="AC285" i="6" s="1"/>
  <c r="M285" i="6"/>
  <c r="AG285" i="6" s="1"/>
  <c r="BA285" i="6" s="1"/>
  <c r="Q285" i="6"/>
  <c r="AK285" i="6" s="1"/>
  <c r="J285" i="6"/>
  <c r="AD285" i="6" s="1"/>
  <c r="N285" i="6"/>
  <c r="R285" i="6"/>
  <c r="AL285" i="6" s="1"/>
  <c r="O285" i="6"/>
  <c r="AI285" i="6" s="1"/>
  <c r="K285" i="6"/>
  <c r="AE285" i="6" s="1"/>
  <c r="AY285" i="6" s="1"/>
  <c r="L281" i="6"/>
  <c r="AF281" i="6" s="1"/>
  <c r="AZ281" i="6" s="1"/>
  <c r="P281" i="6"/>
  <c r="AJ281" i="6" s="1"/>
  <c r="I281" i="6"/>
  <c r="AC281" i="6" s="1"/>
  <c r="M281" i="6"/>
  <c r="AG281" i="6" s="1"/>
  <c r="BA281" i="6" s="1"/>
  <c r="Q281" i="6"/>
  <c r="AK281" i="6" s="1"/>
  <c r="J281" i="6"/>
  <c r="AD281" i="6" s="1"/>
  <c r="N281" i="6"/>
  <c r="AH281" i="6" s="1"/>
  <c r="R281" i="6"/>
  <c r="AL281" i="6" s="1"/>
  <c r="K281" i="6"/>
  <c r="AE281" i="6" s="1"/>
  <c r="AY281" i="6" s="1"/>
  <c r="O281" i="6"/>
  <c r="AI281" i="6" s="1"/>
  <c r="L277" i="6"/>
  <c r="AF277" i="6" s="1"/>
  <c r="AZ277" i="6" s="1"/>
  <c r="P277" i="6"/>
  <c r="AJ277" i="6" s="1"/>
  <c r="I277" i="6"/>
  <c r="AC277" i="6" s="1"/>
  <c r="M277" i="6"/>
  <c r="AG277" i="6" s="1"/>
  <c r="BA277" i="6" s="1"/>
  <c r="Q277" i="6"/>
  <c r="AK277" i="6" s="1"/>
  <c r="J277" i="6"/>
  <c r="AD277" i="6" s="1"/>
  <c r="N277" i="6"/>
  <c r="R277" i="6"/>
  <c r="AL277" i="6" s="1"/>
  <c r="O277" i="6"/>
  <c r="AI277" i="6" s="1"/>
  <c r="K277" i="6"/>
  <c r="AE277" i="6" s="1"/>
  <c r="AY277" i="6" s="1"/>
  <c r="L273" i="6"/>
  <c r="AF273" i="6" s="1"/>
  <c r="AZ273" i="6" s="1"/>
  <c r="P273" i="6"/>
  <c r="AJ273" i="6" s="1"/>
  <c r="I273" i="6"/>
  <c r="AC273" i="6" s="1"/>
  <c r="M273" i="6"/>
  <c r="AG273" i="6" s="1"/>
  <c r="BA273" i="6" s="1"/>
  <c r="Q273" i="6"/>
  <c r="AK273" i="6" s="1"/>
  <c r="J273" i="6"/>
  <c r="AD273" i="6" s="1"/>
  <c r="N273" i="6"/>
  <c r="AH273" i="6" s="1"/>
  <c r="R273" i="6"/>
  <c r="AL273" i="6" s="1"/>
  <c r="K273" i="6"/>
  <c r="AE273" i="6" s="1"/>
  <c r="AY273" i="6" s="1"/>
  <c r="O273" i="6"/>
  <c r="AI273" i="6" s="1"/>
  <c r="L269" i="6"/>
  <c r="AF269" i="6" s="1"/>
  <c r="AZ269" i="6" s="1"/>
  <c r="P269" i="6"/>
  <c r="AJ269" i="6" s="1"/>
  <c r="I269" i="6"/>
  <c r="AC269" i="6" s="1"/>
  <c r="M269" i="6"/>
  <c r="AG269" i="6" s="1"/>
  <c r="BA269" i="6" s="1"/>
  <c r="Q269" i="6"/>
  <c r="AK269" i="6" s="1"/>
  <c r="J269" i="6"/>
  <c r="AD269" i="6" s="1"/>
  <c r="N269" i="6"/>
  <c r="AH269" i="6" s="1"/>
  <c r="R269" i="6"/>
  <c r="AL269" i="6" s="1"/>
  <c r="O269" i="6"/>
  <c r="AI269" i="6" s="1"/>
  <c r="K269" i="6"/>
  <c r="AE269" i="6" s="1"/>
  <c r="AY269" i="6" s="1"/>
  <c r="L265" i="6"/>
  <c r="AF265" i="6" s="1"/>
  <c r="AZ265" i="6" s="1"/>
  <c r="P265" i="6"/>
  <c r="AJ265" i="6" s="1"/>
  <c r="I265" i="6"/>
  <c r="AC265" i="6" s="1"/>
  <c r="M265" i="6"/>
  <c r="AG265" i="6" s="1"/>
  <c r="BA265" i="6" s="1"/>
  <c r="Q265" i="6"/>
  <c r="AK265" i="6" s="1"/>
  <c r="J265" i="6"/>
  <c r="AD265" i="6" s="1"/>
  <c r="N265" i="6"/>
  <c r="AH265" i="6" s="1"/>
  <c r="R265" i="6"/>
  <c r="AL265" i="6" s="1"/>
  <c r="K265" i="6"/>
  <c r="AE265" i="6" s="1"/>
  <c r="AY265" i="6" s="1"/>
  <c r="O265" i="6"/>
  <c r="AI265" i="6" s="1"/>
  <c r="L261" i="6"/>
  <c r="AF261" i="6" s="1"/>
  <c r="AZ261" i="6" s="1"/>
  <c r="P261" i="6"/>
  <c r="AJ261" i="6" s="1"/>
  <c r="I261" i="6"/>
  <c r="AC261" i="6" s="1"/>
  <c r="M261" i="6"/>
  <c r="AG261" i="6" s="1"/>
  <c r="BA261" i="6" s="1"/>
  <c r="Q261" i="6"/>
  <c r="AK261" i="6" s="1"/>
  <c r="J261" i="6"/>
  <c r="AD261" i="6" s="1"/>
  <c r="N261" i="6"/>
  <c r="AH261" i="6" s="1"/>
  <c r="R261" i="6"/>
  <c r="AL261" i="6" s="1"/>
  <c r="O261" i="6"/>
  <c r="AI261" i="6" s="1"/>
  <c r="K261" i="6"/>
  <c r="AE261" i="6" s="1"/>
  <c r="AY261" i="6" s="1"/>
  <c r="L257" i="6"/>
  <c r="AF257" i="6" s="1"/>
  <c r="AZ257" i="6" s="1"/>
  <c r="P257" i="6"/>
  <c r="AJ257" i="6" s="1"/>
  <c r="I257" i="6"/>
  <c r="AC257" i="6" s="1"/>
  <c r="M257" i="6"/>
  <c r="AG257" i="6" s="1"/>
  <c r="BA257" i="6" s="1"/>
  <c r="Q257" i="6"/>
  <c r="AK257" i="6" s="1"/>
  <c r="J257" i="6"/>
  <c r="AD257" i="6" s="1"/>
  <c r="N257" i="6"/>
  <c r="AH257" i="6" s="1"/>
  <c r="R257" i="6"/>
  <c r="AL257" i="6" s="1"/>
  <c r="K257" i="6"/>
  <c r="AE257" i="6" s="1"/>
  <c r="AY257" i="6" s="1"/>
  <c r="O257" i="6"/>
  <c r="AI257" i="6" s="1"/>
  <c r="L253" i="6"/>
  <c r="AF253" i="6" s="1"/>
  <c r="AZ253" i="6" s="1"/>
  <c r="P253" i="6"/>
  <c r="AJ253" i="6" s="1"/>
  <c r="I253" i="6"/>
  <c r="AC253" i="6" s="1"/>
  <c r="M253" i="6"/>
  <c r="AG253" i="6" s="1"/>
  <c r="BA253" i="6" s="1"/>
  <c r="Q253" i="6"/>
  <c r="AK253" i="6" s="1"/>
  <c r="J253" i="6"/>
  <c r="AD253" i="6" s="1"/>
  <c r="N253" i="6"/>
  <c r="AH253" i="6" s="1"/>
  <c r="R253" i="6"/>
  <c r="AL253" i="6" s="1"/>
  <c r="O253" i="6"/>
  <c r="AI253" i="6" s="1"/>
  <c r="K253" i="6"/>
  <c r="AE253" i="6" s="1"/>
  <c r="AY253" i="6" s="1"/>
  <c r="L249" i="6"/>
  <c r="AF249" i="6" s="1"/>
  <c r="AZ249" i="6" s="1"/>
  <c r="P249" i="6"/>
  <c r="AJ249" i="6" s="1"/>
  <c r="I249" i="6"/>
  <c r="AC249" i="6" s="1"/>
  <c r="M249" i="6"/>
  <c r="AG249" i="6" s="1"/>
  <c r="BA249" i="6" s="1"/>
  <c r="Q249" i="6"/>
  <c r="AK249" i="6" s="1"/>
  <c r="J249" i="6"/>
  <c r="AD249" i="6" s="1"/>
  <c r="N249" i="6"/>
  <c r="AH249" i="6" s="1"/>
  <c r="R249" i="6"/>
  <c r="AL249" i="6" s="1"/>
  <c r="K249" i="6"/>
  <c r="AE249" i="6" s="1"/>
  <c r="AY249" i="6" s="1"/>
  <c r="O249" i="6"/>
  <c r="AI249" i="6" s="1"/>
  <c r="L245" i="6"/>
  <c r="AF245" i="6" s="1"/>
  <c r="AZ245" i="6" s="1"/>
  <c r="P245" i="6"/>
  <c r="AJ245" i="6" s="1"/>
  <c r="I245" i="6"/>
  <c r="AC245" i="6" s="1"/>
  <c r="M245" i="6"/>
  <c r="AG245" i="6" s="1"/>
  <c r="BA245" i="6" s="1"/>
  <c r="Q245" i="6"/>
  <c r="AK245" i="6" s="1"/>
  <c r="J245" i="6"/>
  <c r="AD245" i="6" s="1"/>
  <c r="N245" i="6"/>
  <c r="R245" i="6"/>
  <c r="AL245" i="6" s="1"/>
  <c r="O245" i="6"/>
  <c r="AI245" i="6" s="1"/>
  <c r="K245" i="6"/>
  <c r="AE245" i="6" s="1"/>
  <c r="AY245" i="6" s="1"/>
  <c r="L241" i="6"/>
  <c r="AF241" i="6" s="1"/>
  <c r="AZ241" i="6" s="1"/>
  <c r="P241" i="6"/>
  <c r="AJ241" i="6" s="1"/>
  <c r="I241" i="6"/>
  <c r="AC241" i="6" s="1"/>
  <c r="M241" i="6"/>
  <c r="AG241" i="6" s="1"/>
  <c r="BA241" i="6" s="1"/>
  <c r="Q241" i="6"/>
  <c r="AK241" i="6" s="1"/>
  <c r="J241" i="6"/>
  <c r="AD241" i="6" s="1"/>
  <c r="N241" i="6"/>
  <c r="AH241" i="6" s="1"/>
  <c r="R241" i="6"/>
  <c r="AL241" i="6" s="1"/>
  <c r="K241" i="6"/>
  <c r="AE241" i="6" s="1"/>
  <c r="AY241" i="6" s="1"/>
  <c r="O241" i="6"/>
  <c r="AI241" i="6" s="1"/>
  <c r="L237" i="6"/>
  <c r="AF237" i="6" s="1"/>
  <c r="AZ237" i="6" s="1"/>
  <c r="P237" i="6"/>
  <c r="AJ237" i="6" s="1"/>
  <c r="I237" i="6"/>
  <c r="AC237" i="6" s="1"/>
  <c r="M237" i="6"/>
  <c r="AG237" i="6" s="1"/>
  <c r="BA237" i="6" s="1"/>
  <c r="Q237" i="6"/>
  <c r="AK237" i="6" s="1"/>
  <c r="J237" i="6"/>
  <c r="AD237" i="6" s="1"/>
  <c r="N237" i="6"/>
  <c r="R237" i="6"/>
  <c r="AL237" i="6" s="1"/>
  <c r="O237" i="6"/>
  <c r="AI237" i="6" s="1"/>
  <c r="K237" i="6"/>
  <c r="AE237" i="6" s="1"/>
  <c r="AY237" i="6" s="1"/>
  <c r="L233" i="6"/>
  <c r="AF233" i="6" s="1"/>
  <c r="AZ233" i="6" s="1"/>
  <c r="P233" i="6"/>
  <c r="AJ233" i="6" s="1"/>
  <c r="I233" i="6"/>
  <c r="AC233" i="6" s="1"/>
  <c r="M233" i="6"/>
  <c r="AG233" i="6" s="1"/>
  <c r="BA233" i="6" s="1"/>
  <c r="Q233" i="6"/>
  <c r="AK233" i="6" s="1"/>
  <c r="J233" i="6"/>
  <c r="AD233" i="6" s="1"/>
  <c r="N233" i="6"/>
  <c r="AH233" i="6" s="1"/>
  <c r="R233" i="6"/>
  <c r="AL233" i="6" s="1"/>
  <c r="K233" i="6"/>
  <c r="AE233" i="6" s="1"/>
  <c r="AY233" i="6" s="1"/>
  <c r="O233" i="6"/>
  <c r="AI233" i="6" s="1"/>
  <c r="L229" i="6"/>
  <c r="AF229" i="6" s="1"/>
  <c r="AZ229" i="6" s="1"/>
  <c r="P229" i="6"/>
  <c r="AJ229" i="6" s="1"/>
  <c r="I229" i="6"/>
  <c r="AC229" i="6" s="1"/>
  <c r="M229" i="6"/>
  <c r="AG229" i="6" s="1"/>
  <c r="BA229" i="6" s="1"/>
  <c r="Q229" i="6"/>
  <c r="AK229" i="6" s="1"/>
  <c r="J229" i="6"/>
  <c r="AD229" i="6" s="1"/>
  <c r="N229" i="6"/>
  <c r="R229" i="6"/>
  <c r="AL229" i="6" s="1"/>
  <c r="O229" i="6"/>
  <c r="AI229" i="6" s="1"/>
  <c r="K229" i="6"/>
  <c r="AE229" i="6" s="1"/>
  <c r="AY229" i="6" s="1"/>
  <c r="L225" i="6"/>
  <c r="AF225" i="6" s="1"/>
  <c r="AZ225" i="6" s="1"/>
  <c r="P225" i="6"/>
  <c r="AJ225" i="6" s="1"/>
  <c r="I225" i="6"/>
  <c r="AC225" i="6" s="1"/>
  <c r="M225" i="6"/>
  <c r="AG225" i="6" s="1"/>
  <c r="BA225" i="6" s="1"/>
  <c r="Q225" i="6"/>
  <c r="AK225" i="6" s="1"/>
  <c r="J225" i="6"/>
  <c r="AD225" i="6" s="1"/>
  <c r="N225" i="6"/>
  <c r="AH225" i="6" s="1"/>
  <c r="R225" i="6"/>
  <c r="AL225" i="6" s="1"/>
  <c r="K225" i="6"/>
  <c r="AE225" i="6" s="1"/>
  <c r="AY225" i="6" s="1"/>
  <c r="O225" i="6"/>
  <c r="AI225" i="6" s="1"/>
  <c r="L221" i="6"/>
  <c r="AF221" i="6" s="1"/>
  <c r="AZ221" i="6" s="1"/>
  <c r="P221" i="6"/>
  <c r="AJ221" i="6" s="1"/>
  <c r="I221" i="6"/>
  <c r="AC221" i="6" s="1"/>
  <c r="M221" i="6"/>
  <c r="AG221" i="6" s="1"/>
  <c r="BA221" i="6" s="1"/>
  <c r="Q221" i="6"/>
  <c r="AK221" i="6" s="1"/>
  <c r="J221" i="6"/>
  <c r="AD221" i="6" s="1"/>
  <c r="N221" i="6"/>
  <c r="R221" i="6"/>
  <c r="AL221" i="6" s="1"/>
  <c r="O221" i="6"/>
  <c r="AI221" i="6" s="1"/>
  <c r="K221" i="6"/>
  <c r="AE221" i="6" s="1"/>
  <c r="AY221" i="6" s="1"/>
  <c r="L217" i="6"/>
  <c r="AF217" i="6" s="1"/>
  <c r="AZ217" i="6" s="1"/>
  <c r="P217" i="6"/>
  <c r="AJ217" i="6" s="1"/>
  <c r="I217" i="6"/>
  <c r="AC217" i="6" s="1"/>
  <c r="M217" i="6"/>
  <c r="AG217" i="6" s="1"/>
  <c r="BA217" i="6" s="1"/>
  <c r="Q217" i="6"/>
  <c r="AK217" i="6" s="1"/>
  <c r="J217" i="6"/>
  <c r="AD217" i="6" s="1"/>
  <c r="N217" i="6"/>
  <c r="AH217" i="6" s="1"/>
  <c r="R217" i="6"/>
  <c r="AL217" i="6" s="1"/>
  <c r="K217" i="6"/>
  <c r="AE217" i="6" s="1"/>
  <c r="AY217" i="6" s="1"/>
  <c r="O217" i="6"/>
  <c r="AI217" i="6" s="1"/>
  <c r="L213" i="6"/>
  <c r="AF213" i="6" s="1"/>
  <c r="AZ213" i="6" s="1"/>
  <c r="P213" i="6"/>
  <c r="AJ213" i="6" s="1"/>
  <c r="I213" i="6"/>
  <c r="AC213" i="6" s="1"/>
  <c r="M213" i="6"/>
  <c r="AG213" i="6" s="1"/>
  <c r="BA213" i="6" s="1"/>
  <c r="Q213" i="6"/>
  <c r="AK213" i="6" s="1"/>
  <c r="J213" i="6"/>
  <c r="AD213" i="6" s="1"/>
  <c r="N213" i="6"/>
  <c r="AH213" i="6" s="1"/>
  <c r="R213" i="6"/>
  <c r="AL213" i="6" s="1"/>
  <c r="O213" i="6"/>
  <c r="AI213" i="6" s="1"/>
  <c r="K213" i="6"/>
  <c r="AE213" i="6" s="1"/>
  <c r="AY213" i="6" s="1"/>
  <c r="L209" i="6"/>
  <c r="AF209" i="6" s="1"/>
  <c r="AZ209" i="6" s="1"/>
  <c r="P209" i="6"/>
  <c r="AJ209" i="6" s="1"/>
  <c r="I209" i="6"/>
  <c r="AC209" i="6" s="1"/>
  <c r="M209" i="6"/>
  <c r="AG209" i="6" s="1"/>
  <c r="BA209" i="6" s="1"/>
  <c r="Q209" i="6"/>
  <c r="AK209" i="6" s="1"/>
  <c r="J209" i="6"/>
  <c r="AD209" i="6" s="1"/>
  <c r="N209" i="6"/>
  <c r="AH209" i="6" s="1"/>
  <c r="R209" i="6"/>
  <c r="AL209" i="6" s="1"/>
  <c r="K209" i="6"/>
  <c r="AE209" i="6" s="1"/>
  <c r="AY209" i="6" s="1"/>
  <c r="O209" i="6"/>
  <c r="AI209" i="6" s="1"/>
  <c r="K382" i="6"/>
  <c r="AE382" i="6" s="1"/>
  <c r="AY382" i="6" s="1"/>
  <c r="O382" i="6"/>
  <c r="AI382" i="6" s="1"/>
  <c r="L382" i="6"/>
  <c r="AF382" i="6" s="1"/>
  <c r="AZ382" i="6" s="1"/>
  <c r="P382" i="6"/>
  <c r="AJ382" i="6" s="1"/>
  <c r="J382" i="6"/>
  <c r="AD382" i="6" s="1"/>
  <c r="R382" i="6"/>
  <c r="AL382" i="6" s="1"/>
  <c r="M382" i="6"/>
  <c r="AG382" i="6" s="1"/>
  <c r="BA382" i="6" s="1"/>
  <c r="N382" i="6"/>
  <c r="AH382" i="6" s="1"/>
  <c r="Q382" i="6"/>
  <c r="AK382" i="6" s="1"/>
  <c r="I382" i="6"/>
  <c r="AC382" i="6" s="1"/>
  <c r="J378" i="6"/>
  <c r="AD378" i="6" s="1"/>
  <c r="N378" i="6"/>
  <c r="AH378" i="6" s="1"/>
  <c r="K378" i="6"/>
  <c r="AE378" i="6" s="1"/>
  <c r="AY378" i="6" s="1"/>
  <c r="O378" i="6"/>
  <c r="AI378" i="6" s="1"/>
  <c r="L378" i="6"/>
  <c r="AF378" i="6" s="1"/>
  <c r="AZ378" i="6" s="1"/>
  <c r="P378" i="6"/>
  <c r="AJ378" i="6" s="1"/>
  <c r="R378" i="6"/>
  <c r="AL378" i="6" s="1"/>
  <c r="I378" i="6"/>
  <c r="AC378" i="6" s="1"/>
  <c r="M378" i="6"/>
  <c r="AG378" i="6" s="1"/>
  <c r="BA378" i="6" s="1"/>
  <c r="Q378" i="6"/>
  <c r="AK378" i="6" s="1"/>
  <c r="J374" i="6"/>
  <c r="AD374" i="6" s="1"/>
  <c r="N374" i="6"/>
  <c r="AH374" i="6" s="1"/>
  <c r="R374" i="6"/>
  <c r="AL374" i="6" s="1"/>
  <c r="K374" i="6"/>
  <c r="AE374" i="6" s="1"/>
  <c r="AY374" i="6" s="1"/>
  <c r="O374" i="6"/>
  <c r="AI374" i="6" s="1"/>
  <c r="L374" i="6"/>
  <c r="AF374" i="6" s="1"/>
  <c r="AZ374" i="6" s="1"/>
  <c r="P374" i="6"/>
  <c r="AJ374" i="6" s="1"/>
  <c r="M374" i="6"/>
  <c r="AG374" i="6" s="1"/>
  <c r="BA374" i="6" s="1"/>
  <c r="Q374" i="6"/>
  <c r="AK374" i="6" s="1"/>
  <c r="I374" i="6"/>
  <c r="AC374" i="6" s="1"/>
  <c r="J370" i="6"/>
  <c r="AD370" i="6" s="1"/>
  <c r="N370" i="6"/>
  <c r="AH370" i="6" s="1"/>
  <c r="R370" i="6"/>
  <c r="AL370" i="6" s="1"/>
  <c r="K370" i="6"/>
  <c r="AE370" i="6" s="1"/>
  <c r="AY370" i="6" s="1"/>
  <c r="O370" i="6"/>
  <c r="AI370" i="6" s="1"/>
  <c r="L370" i="6"/>
  <c r="AF370" i="6" s="1"/>
  <c r="AZ370" i="6" s="1"/>
  <c r="P370" i="6"/>
  <c r="AJ370" i="6" s="1"/>
  <c r="I370" i="6"/>
  <c r="AC370" i="6" s="1"/>
  <c r="Q370" i="6"/>
  <c r="AK370" i="6" s="1"/>
  <c r="M370" i="6"/>
  <c r="AG370" i="6" s="1"/>
  <c r="BA370" i="6" s="1"/>
  <c r="J366" i="6"/>
  <c r="AD366" i="6" s="1"/>
  <c r="N366" i="6"/>
  <c r="AH366" i="6" s="1"/>
  <c r="R366" i="6"/>
  <c r="AL366" i="6" s="1"/>
  <c r="K366" i="6"/>
  <c r="AE366" i="6" s="1"/>
  <c r="AY366" i="6" s="1"/>
  <c r="O366" i="6"/>
  <c r="AI366" i="6" s="1"/>
  <c r="L366" i="6"/>
  <c r="AF366" i="6" s="1"/>
  <c r="AZ366" i="6" s="1"/>
  <c r="P366" i="6"/>
  <c r="AJ366" i="6" s="1"/>
  <c r="M366" i="6"/>
  <c r="AG366" i="6" s="1"/>
  <c r="BA366" i="6" s="1"/>
  <c r="Q366" i="6"/>
  <c r="AK366" i="6" s="1"/>
  <c r="I366" i="6"/>
  <c r="AC366" i="6" s="1"/>
  <c r="J362" i="6"/>
  <c r="AD362" i="6" s="1"/>
  <c r="N362" i="6"/>
  <c r="AH362" i="6" s="1"/>
  <c r="R362" i="6"/>
  <c r="AL362" i="6" s="1"/>
  <c r="K362" i="6"/>
  <c r="AE362" i="6" s="1"/>
  <c r="AY362" i="6" s="1"/>
  <c r="O362" i="6"/>
  <c r="AI362" i="6" s="1"/>
  <c r="L362" i="6"/>
  <c r="AF362" i="6" s="1"/>
  <c r="AZ362" i="6" s="1"/>
  <c r="P362" i="6"/>
  <c r="AJ362" i="6" s="1"/>
  <c r="Q362" i="6"/>
  <c r="AK362" i="6" s="1"/>
  <c r="I362" i="6"/>
  <c r="AC362" i="6" s="1"/>
  <c r="M362" i="6"/>
  <c r="AG362" i="6" s="1"/>
  <c r="BA362" i="6" s="1"/>
  <c r="H382" i="6"/>
  <c r="E380" i="6"/>
  <c r="H378" i="6"/>
  <c r="H374" i="6"/>
  <c r="E372" i="6"/>
  <c r="H370" i="6"/>
  <c r="H366" i="6"/>
  <c r="H362" i="6"/>
  <c r="F361" i="6"/>
  <c r="H358" i="6"/>
  <c r="F357" i="6"/>
  <c r="H354" i="6"/>
  <c r="F353" i="6"/>
  <c r="H350" i="6"/>
  <c r="F349" i="6"/>
  <c r="H346" i="6"/>
  <c r="F345" i="6"/>
  <c r="H342" i="6"/>
  <c r="F341" i="6"/>
  <c r="H338" i="6"/>
  <c r="F337" i="6"/>
  <c r="H334" i="6"/>
  <c r="F333" i="6"/>
  <c r="H330" i="6"/>
  <c r="F329" i="6"/>
  <c r="H326" i="6"/>
  <c r="F325" i="6"/>
  <c r="H322" i="6"/>
  <c r="F321" i="6"/>
  <c r="H318" i="6"/>
  <c r="F317" i="6"/>
  <c r="H314" i="6"/>
  <c r="F313" i="6"/>
  <c r="H310" i="6"/>
  <c r="F309" i="6"/>
  <c r="H306" i="6"/>
  <c r="F305" i="6"/>
  <c r="H302" i="6"/>
  <c r="F301" i="6"/>
  <c r="H298" i="6"/>
  <c r="F297" i="6"/>
  <c r="H294" i="6"/>
  <c r="F293" i="6"/>
  <c r="H290" i="6"/>
  <c r="F289" i="6"/>
  <c r="H286" i="6"/>
  <c r="F285" i="6"/>
  <c r="H282" i="6"/>
  <c r="F281" i="6"/>
  <c r="H278" i="6"/>
  <c r="F277" i="6"/>
  <c r="H274" i="6"/>
  <c r="F273" i="6"/>
  <c r="H270" i="6"/>
  <c r="F269" i="6"/>
  <c r="H266" i="6"/>
  <c r="F265" i="6"/>
  <c r="H262" i="6"/>
  <c r="F261" i="6"/>
  <c r="H258" i="6"/>
  <c r="F257" i="6"/>
  <c r="H254" i="6"/>
  <c r="F253" i="6"/>
  <c r="H250" i="6"/>
  <c r="F249" i="6"/>
  <c r="H246" i="6"/>
  <c r="F245" i="6"/>
  <c r="H242" i="6"/>
  <c r="F241" i="6"/>
  <c r="H238" i="6"/>
  <c r="F237" i="6"/>
  <c r="H234" i="6"/>
  <c r="F233" i="6"/>
  <c r="H230" i="6"/>
  <c r="F229" i="6"/>
  <c r="H226" i="6"/>
  <c r="F225" i="6"/>
  <c r="H222" i="6"/>
  <c r="F221" i="6"/>
  <c r="H218" i="6"/>
  <c r="F217" i="6"/>
  <c r="H214" i="6"/>
  <c r="F213" i="6"/>
  <c r="H210" i="6"/>
  <c r="F209" i="6"/>
  <c r="H206" i="6"/>
  <c r="F205" i="6"/>
  <c r="E204" i="6"/>
  <c r="F201" i="6"/>
  <c r="E200" i="6"/>
  <c r="F197" i="6"/>
  <c r="E196" i="6"/>
  <c r="F193" i="6"/>
  <c r="E192" i="6"/>
  <c r="F189" i="6"/>
  <c r="E188" i="6"/>
  <c r="F185" i="6"/>
  <c r="E184" i="6"/>
  <c r="F181" i="6"/>
  <c r="E180" i="6"/>
  <c r="F177" i="6"/>
  <c r="E176" i="6"/>
  <c r="F173" i="6"/>
  <c r="E172" i="6"/>
  <c r="F169" i="6"/>
  <c r="E168" i="6"/>
  <c r="F165" i="6"/>
  <c r="E164" i="6"/>
  <c r="F161" i="6"/>
  <c r="E160" i="6"/>
  <c r="F157" i="6"/>
  <c r="E156" i="6"/>
  <c r="F153" i="6"/>
  <c r="E152" i="6"/>
  <c r="F149" i="6"/>
  <c r="E148" i="6"/>
  <c r="F145" i="6"/>
  <c r="E144" i="6"/>
  <c r="F141" i="6"/>
  <c r="E140" i="6"/>
  <c r="F137" i="6"/>
  <c r="E136" i="6"/>
  <c r="F133" i="6"/>
  <c r="E132" i="6"/>
  <c r="F129" i="6"/>
  <c r="E128" i="6"/>
  <c r="F125" i="6"/>
  <c r="E124" i="6"/>
  <c r="F121" i="6"/>
  <c r="E120" i="6"/>
  <c r="F117" i="6"/>
  <c r="E116" i="6"/>
  <c r="F113" i="6"/>
  <c r="E112" i="6"/>
  <c r="F109" i="6"/>
  <c r="E108" i="6"/>
  <c r="F105" i="6"/>
  <c r="E104" i="6"/>
  <c r="F101" i="6"/>
  <c r="E100" i="6"/>
  <c r="F97" i="6"/>
  <c r="E96" i="6"/>
  <c r="F93" i="6"/>
  <c r="E92" i="6"/>
  <c r="F89" i="6"/>
  <c r="E88" i="6"/>
  <c r="F85" i="6"/>
  <c r="E84" i="6"/>
  <c r="F81" i="6"/>
  <c r="E80" i="6"/>
  <c r="F77" i="6"/>
  <c r="E76" i="6"/>
  <c r="F73" i="6"/>
  <c r="E72" i="6"/>
  <c r="F69" i="6"/>
  <c r="E68" i="6"/>
  <c r="F65" i="6"/>
  <c r="E64" i="6"/>
  <c r="F61" i="6"/>
  <c r="E60" i="6"/>
  <c r="F57" i="6"/>
  <c r="E56" i="6"/>
  <c r="F53" i="6"/>
  <c r="E52" i="6"/>
  <c r="F49" i="6"/>
  <c r="E48" i="6"/>
  <c r="F45" i="6"/>
  <c r="E44" i="6"/>
  <c r="F41" i="6"/>
  <c r="E40" i="6"/>
  <c r="F37" i="6"/>
  <c r="E36" i="6"/>
  <c r="F33" i="6"/>
  <c r="E32" i="6"/>
  <c r="F29" i="6"/>
  <c r="E28" i="6"/>
  <c r="F25" i="6"/>
  <c r="E24" i="6"/>
  <c r="F21" i="6"/>
  <c r="E20" i="6"/>
  <c r="F17" i="6"/>
  <c r="E16" i="6"/>
  <c r="F13" i="6"/>
  <c r="E12" i="6"/>
  <c r="F9" i="6"/>
  <c r="L323" i="6"/>
  <c r="AF323" i="6" s="1"/>
  <c r="AZ323" i="6" s="1"/>
  <c r="P323" i="6"/>
  <c r="AJ323" i="6" s="1"/>
  <c r="I323" i="6"/>
  <c r="AC323" i="6" s="1"/>
  <c r="M323" i="6"/>
  <c r="AG323" i="6" s="1"/>
  <c r="BA323" i="6" s="1"/>
  <c r="Q323" i="6"/>
  <c r="AK323" i="6" s="1"/>
  <c r="J323" i="6"/>
  <c r="AD323" i="6" s="1"/>
  <c r="N323" i="6"/>
  <c r="AH323" i="6" s="1"/>
  <c r="R323" i="6"/>
  <c r="AL323" i="6" s="1"/>
  <c r="K323" i="6"/>
  <c r="AE323" i="6" s="1"/>
  <c r="AY323" i="6" s="1"/>
  <c r="O323" i="6"/>
  <c r="AI323" i="6" s="1"/>
  <c r="L307" i="6"/>
  <c r="AF307" i="6" s="1"/>
  <c r="AZ307" i="6" s="1"/>
  <c r="P307" i="6"/>
  <c r="AJ307" i="6" s="1"/>
  <c r="I307" i="6"/>
  <c r="AC307" i="6" s="1"/>
  <c r="M307" i="6"/>
  <c r="AG307" i="6" s="1"/>
  <c r="BA307" i="6" s="1"/>
  <c r="Q307" i="6"/>
  <c r="AK307" i="6" s="1"/>
  <c r="J307" i="6"/>
  <c r="AD307" i="6" s="1"/>
  <c r="N307" i="6"/>
  <c r="AH307" i="6" s="1"/>
  <c r="R307" i="6"/>
  <c r="AL307" i="6" s="1"/>
  <c r="K307" i="6"/>
  <c r="AE307" i="6" s="1"/>
  <c r="AY307" i="6" s="1"/>
  <c r="O307" i="6"/>
  <c r="AI307" i="6" s="1"/>
  <c r="L295" i="6"/>
  <c r="AF295" i="6" s="1"/>
  <c r="AZ295" i="6" s="1"/>
  <c r="P295" i="6"/>
  <c r="AJ295" i="6" s="1"/>
  <c r="I295" i="6"/>
  <c r="AC295" i="6" s="1"/>
  <c r="M295" i="6"/>
  <c r="AG295" i="6" s="1"/>
  <c r="BA295" i="6" s="1"/>
  <c r="Q295" i="6"/>
  <c r="AK295" i="6" s="1"/>
  <c r="J295" i="6"/>
  <c r="AD295" i="6" s="1"/>
  <c r="N295" i="6"/>
  <c r="AH295" i="6" s="1"/>
  <c r="R295" i="6"/>
  <c r="AL295" i="6" s="1"/>
  <c r="K295" i="6"/>
  <c r="AE295" i="6" s="1"/>
  <c r="AY295" i="6" s="1"/>
  <c r="O295" i="6"/>
  <c r="AI295" i="6" s="1"/>
  <c r="L287" i="6"/>
  <c r="AF287" i="6" s="1"/>
  <c r="AZ287" i="6" s="1"/>
  <c r="P287" i="6"/>
  <c r="AJ287" i="6" s="1"/>
  <c r="I287" i="6"/>
  <c r="AC287" i="6" s="1"/>
  <c r="M287" i="6"/>
  <c r="AG287" i="6" s="1"/>
  <c r="BA287" i="6" s="1"/>
  <c r="Q287" i="6"/>
  <c r="AK287" i="6" s="1"/>
  <c r="J287" i="6"/>
  <c r="AD287" i="6" s="1"/>
  <c r="N287" i="6"/>
  <c r="AH287" i="6" s="1"/>
  <c r="R287" i="6"/>
  <c r="AL287" i="6" s="1"/>
  <c r="K287" i="6"/>
  <c r="AE287" i="6" s="1"/>
  <c r="AY287" i="6" s="1"/>
  <c r="O287" i="6"/>
  <c r="AI287" i="6" s="1"/>
  <c r="L279" i="6"/>
  <c r="AF279" i="6" s="1"/>
  <c r="AZ279" i="6" s="1"/>
  <c r="P279" i="6"/>
  <c r="AJ279" i="6" s="1"/>
  <c r="I279" i="6"/>
  <c r="AC279" i="6" s="1"/>
  <c r="M279" i="6"/>
  <c r="AG279" i="6" s="1"/>
  <c r="BA279" i="6" s="1"/>
  <c r="Q279" i="6"/>
  <c r="AK279" i="6" s="1"/>
  <c r="J279" i="6"/>
  <c r="AD279" i="6" s="1"/>
  <c r="N279" i="6"/>
  <c r="AH279" i="6" s="1"/>
  <c r="R279" i="6"/>
  <c r="AL279" i="6" s="1"/>
  <c r="K279" i="6"/>
  <c r="AE279" i="6" s="1"/>
  <c r="AY279" i="6" s="1"/>
  <c r="O279" i="6"/>
  <c r="AI279" i="6" s="1"/>
  <c r="L267" i="6"/>
  <c r="AF267" i="6" s="1"/>
  <c r="AZ267" i="6" s="1"/>
  <c r="P267" i="6"/>
  <c r="AJ267" i="6" s="1"/>
  <c r="I267" i="6"/>
  <c r="AC267" i="6" s="1"/>
  <c r="M267" i="6"/>
  <c r="AG267" i="6" s="1"/>
  <c r="BA267" i="6" s="1"/>
  <c r="Q267" i="6"/>
  <c r="AK267" i="6" s="1"/>
  <c r="J267" i="6"/>
  <c r="AD267" i="6" s="1"/>
  <c r="N267" i="6"/>
  <c r="AH267" i="6" s="1"/>
  <c r="R267" i="6"/>
  <c r="AL267" i="6" s="1"/>
  <c r="K267" i="6"/>
  <c r="AE267" i="6" s="1"/>
  <c r="AY267" i="6" s="1"/>
  <c r="O267" i="6"/>
  <c r="AI267" i="6" s="1"/>
  <c r="L259" i="6"/>
  <c r="AF259" i="6" s="1"/>
  <c r="AZ259" i="6" s="1"/>
  <c r="P259" i="6"/>
  <c r="AJ259" i="6" s="1"/>
  <c r="I259" i="6"/>
  <c r="AC259" i="6" s="1"/>
  <c r="M259" i="6"/>
  <c r="AG259" i="6" s="1"/>
  <c r="BA259" i="6" s="1"/>
  <c r="Q259" i="6"/>
  <c r="AK259" i="6" s="1"/>
  <c r="J259" i="6"/>
  <c r="AD259" i="6" s="1"/>
  <c r="N259" i="6"/>
  <c r="AH259" i="6" s="1"/>
  <c r="R259" i="6"/>
  <c r="AL259" i="6" s="1"/>
  <c r="K259" i="6"/>
  <c r="AE259" i="6" s="1"/>
  <c r="AY259" i="6" s="1"/>
  <c r="O259" i="6"/>
  <c r="AI259" i="6" s="1"/>
  <c r="L251" i="6"/>
  <c r="AF251" i="6" s="1"/>
  <c r="AZ251" i="6" s="1"/>
  <c r="P251" i="6"/>
  <c r="AJ251" i="6" s="1"/>
  <c r="I251" i="6"/>
  <c r="AC251" i="6" s="1"/>
  <c r="M251" i="6"/>
  <c r="AG251" i="6" s="1"/>
  <c r="BA251" i="6" s="1"/>
  <c r="Q251" i="6"/>
  <c r="AK251" i="6" s="1"/>
  <c r="J251" i="6"/>
  <c r="AD251" i="6" s="1"/>
  <c r="N251" i="6"/>
  <c r="AH251" i="6" s="1"/>
  <c r="R251" i="6"/>
  <c r="AL251" i="6" s="1"/>
  <c r="K251" i="6"/>
  <c r="AE251" i="6" s="1"/>
  <c r="AY251" i="6" s="1"/>
  <c r="O251" i="6"/>
  <c r="AI251" i="6" s="1"/>
  <c r="L243" i="6"/>
  <c r="AF243" i="6" s="1"/>
  <c r="AZ243" i="6" s="1"/>
  <c r="P243" i="6"/>
  <c r="AJ243" i="6" s="1"/>
  <c r="I243" i="6"/>
  <c r="AC243" i="6" s="1"/>
  <c r="M243" i="6"/>
  <c r="AG243" i="6" s="1"/>
  <c r="BA243" i="6" s="1"/>
  <c r="Q243" i="6"/>
  <c r="AK243" i="6" s="1"/>
  <c r="J243" i="6"/>
  <c r="AD243" i="6" s="1"/>
  <c r="N243" i="6"/>
  <c r="AH243" i="6" s="1"/>
  <c r="R243" i="6"/>
  <c r="AL243" i="6" s="1"/>
  <c r="K243" i="6"/>
  <c r="AE243" i="6" s="1"/>
  <c r="AY243" i="6" s="1"/>
  <c r="O243" i="6"/>
  <c r="AI243" i="6" s="1"/>
  <c r="L231" i="6"/>
  <c r="AF231" i="6" s="1"/>
  <c r="AZ231" i="6" s="1"/>
  <c r="P231" i="6"/>
  <c r="AJ231" i="6" s="1"/>
  <c r="I231" i="6"/>
  <c r="AC231" i="6" s="1"/>
  <c r="M231" i="6"/>
  <c r="AG231" i="6" s="1"/>
  <c r="BA231" i="6" s="1"/>
  <c r="Q231" i="6"/>
  <c r="AK231" i="6" s="1"/>
  <c r="J231" i="6"/>
  <c r="AD231" i="6" s="1"/>
  <c r="N231" i="6"/>
  <c r="AH231" i="6" s="1"/>
  <c r="R231" i="6"/>
  <c r="AL231" i="6" s="1"/>
  <c r="K231" i="6"/>
  <c r="AE231" i="6" s="1"/>
  <c r="AY231" i="6" s="1"/>
  <c r="O231" i="6"/>
  <c r="AI231" i="6" s="1"/>
  <c r="L223" i="6"/>
  <c r="AF223" i="6" s="1"/>
  <c r="AZ223" i="6" s="1"/>
  <c r="P223" i="6"/>
  <c r="AJ223" i="6" s="1"/>
  <c r="I223" i="6"/>
  <c r="AC223" i="6" s="1"/>
  <c r="M223" i="6"/>
  <c r="AG223" i="6" s="1"/>
  <c r="BA223" i="6" s="1"/>
  <c r="Q223" i="6"/>
  <c r="AK223" i="6" s="1"/>
  <c r="J223" i="6"/>
  <c r="AD223" i="6" s="1"/>
  <c r="N223" i="6"/>
  <c r="AH223" i="6" s="1"/>
  <c r="R223" i="6"/>
  <c r="AL223" i="6" s="1"/>
  <c r="K223" i="6"/>
  <c r="AE223" i="6" s="1"/>
  <c r="AY223" i="6" s="1"/>
  <c r="O223" i="6"/>
  <c r="AI223" i="6" s="1"/>
  <c r="L215" i="6"/>
  <c r="AF215" i="6" s="1"/>
  <c r="AZ215" i="6" s="1"/>
  <c r="P215" i="6"/>
  <c r="AJ215" i="6" s="1"/>
  <c r="I215" i="6"/>
  <c r="AC215" i="6" s="1"/>
  <c r="M215" i="6"/>
  <c r="AG215" i="6" s="1"/>
  <c r="BA215" i="6" s="1"/>
  <c r="Q215" i="6"/>
  <c r="AK215" i="6" s="1"/>
  <c r="J215" i="6"/>
  <c r="AD215" i="6" s="1"/>
  <c r="N215" i="6"/>
  <c r="AH215" i="6" s="1"/>
  <c r="R215" i="6"/>
  <c r="AL215" i="6" s="1"/>
  <c r="K215" i="6"/>
  <c r="AE215" i="6" s="1"/>
  <c r="AY215" i="6" s="1"/>
  <c r="O215" i="6"/>
  <c r="AI215" i="6" s="1"/>
  <c r="L207" i="6"/>
  <c r="AF207" i="6" s="1"/>
  <c r="AZ207" i="6" s="1"/>
  <c r="P207" i="6"/>
  <c r="AJ207" i="6" s="1"/>
  <c r="I207" i="6"/>
  <c r="AC207" i="6" s="1"/>
  <c r="M207" i="6"/>
  <c r="AG207" i="6" s="1"/>
  <c r="BA207" i="6" s="1"/>
  <c r="Q207" i="6"/>
  <c r="AK207" i="6" s="1"/>
  <c r="J207" i="6"/>
  <c r="AD207" i="6" s="1"/>
  <c r="N207" i="6"/>
  <c r="AH207" i="6" s="1"/>
  <c r="R207" i="6"/>
  <c r="AL207" i="6" s="1"/>
  <c r="K207" i="6"/>
  <c r="AE207" i="6" s="1"/>
  <c r="AY207" i="6" s="1"/>
  <c r="O207" i="6"/>
  <c r="AI207" i="6" s="1"/>
  <c r="J376" i="6"/>
  <c r="AD376" i="6" s="1"/>
  <c r="N376" i="6"/>
  <c r="AH376" i="6" s="1"/>
  <c r="R376" i="6"/>
  <c r="AL376" i="6" s="1"/>
  <c r="K376" i="6"/>
  <c r="AE376" i="6" s="1"/>
  <c r="AY376" i="6" s="1"/>
  <c r="O376" i="6"/>
  <c r="AI376" i="6" s="1"/>
  <c r="L376" i="6"/>
  <c r="AF376" i="6" s="1"/>
  <c r="AZ376" i="6" s="1"/>
  <c r="P376" i="6"/>
  <c r="AJ376" i="6" s="1"/>
  <c r="I376" i="6"/>
  <c r="AC376" i="6" s="1"/>
  <c r="M376" i="6"/>
  <c r="AG376" i="6" s="1"/>
  <c r="BA376" i="6" s="1"/>
  <c r="Q376" i="6"/>
  <c r="AK376" i="6" s="1"/>
  <c r="J368" i="6"/>
  <c r="AD368" i="6" s="1"/>
  <c r="N368" i="6"/>
  <c r="AH368" i="6" s="1"/>
  <c r="R368" i="6"/>
  <c r="AL368" i="6" s="1"/>
  <c r="K368" i="6"/>
  <c r="AE368" i="6" s="1"/>
  <c r="AY368" i="6" s="1"/>
  <c r="O368" i="6"/>
  <c r="AI368" i="6" s="1"/>
  <c r="L368" i="6"/>
  <c r="AF368" i="6" s="1"/>
  <c r="AZ368" i="6" s="1"/>
  <c r="P368" i="6"/>
  <c r="AJ368" i="6" s="1"/>
  <c r="I368" i="6"/>
  <c r="AC368" i="6" s="1"/>
  <c r="M368" i="6"/>
  <c r="AG368" i="6" s="1"/>
  <c r="BA368" i="6" s="1"/>
  <c r="Q368" i="6"/>
  <c r="AK368" i="6" s="1"/>
  <c r="J364" i="6"/>
  <c r="AD364" i="6" s="1"/>
  <c r="N364" i="6"/>
  <c r="AH364" i="6" s="1"/>
  <c r="R364" i="6"/>
  <c r="AL364" i="6" s="1"/>
  <c r="K364" i="6"/>
  <c r="AE364" i="6" s="1"/>
  <c r="AY364" i="6" s="1"/>
  <c r="O364" i="6"/>
  <c r="AI364" i="6" s="1"/>
  <c r="L364" i="6"/>
  <c r="AF364" i="6" s="1"/>
  <c r="AZ364" i="6" s="1"/>
  <c r="P364" i="6"/>
  <c r="AJ364" i="6" s="1"/>
  <c r="Q364" i="6"/>
  <c r="AK364" i="6" s="1"/>
  <c r="I364" i="6"/>
  <c r="AC364" i="6" s="1"/>
  <c r="M364" i="6"/>
  <c r="AG364" i="6" s="1"/>
  <c r="BA364" i="6" s="1"/>
  <c r="F327" i="6"/>
  <c r="F311" i="6"/>
  <c r="F271" i="6"/>
  <c r="F247" i="6"/>
  <c r="F239" i="6"/>
  <c r="F231" i="6"/>
  <c r="F223" i="6"/>
  <c r="F215" i="6"/>
  <c r="F207" i="6"/>
  <c r="L203" i="6"/>
  <c r="AF203" i="6" s="1"/>
  <c r="AZ203" i="6" s="1"/>
  <c r="P203" i="6"/>
  <c r="AJ203" i="6" s="1"/>
  <c r="I203" i="6"/>
  <c r="AC203" i="6" s="1"/>
  <c r="M203" i="6"/>
  <c r="AG203" i="6" s="1"/>
  <c r="BA203" i="6" s="1"/>
  <c r="Q203" i="6"/>
  <c r="AK203" i="6" s="1"/>
  <c r="J203" i="6"/>
  <c r="AD203" i="6" s="1"/>
  <c r="N203" i="6"/>
  <c r="AH203" i="6" s="1"/>
  <c r="R203" i="6"/>
  <c r="AL203" i="6" s="1"/>
  <c r="K203" i="6"/>
  <c r="AE203" i="6" s="1"/>
  <c r="AY203" i="6" s="1"/>
  <c r="O203" i="6"/>
  <c r="AI203" i="6" s="1"/>
  <c r="L199" i="6"/>
  <c r="AF199" i="6" s="1"/>
  <c r="AZ199" i="6" s="1"/>
  <c r="P199" i="6"/>
  <c r="AJ199" i="6" s="1"/>
  <c r="I199" i="6"/>
  <c r="AC199" i="6" s="1"/>
  <c r="M199" i="6"/>
  <c r="AG199" i="6" s="1"/>
  <c r="BA199" i="6" s="1"/>
  <c r="Q199" i="6"/>
  <c r="AK199" i="6" s="1"/>
  <c r="J199" i="6"/>
  <c r="AD199" i="6" s="1"/>
  <c r="N199" i="6"/>
  <c r="AH199" i="6" s="1"/>
  <c r="R199" i="6"/>
  <c r="AL199" i="6" s="1"/>
  <c r="K199" i="6"/>
  <c r="AE199" i="6" s="1"/>
  <c r="AY199" i="6" s="1"/>
  <c r="O199" i="6"/>
  <c r="AI199" i="6" s="1"/>
  <c r="L195" i="6"/>
  <c r="AF195" i="6" s="1"/>
  <c r="AZ195" i="6" s="1"/>
  <c r="P195" i="6"/>
  <c r="AJ195" i="6" s="1"/>
  <c r="I195" i="6"/>
  <c r="AC195" i="6" s="1"/>
  <c r="M195" i="6"/>
  <c r="AG195" i="6" s="1"/>
  <c r="BA195" i="6" s="1"/>
  <c r="Q195" i="6"/>
  <c r="AK195" i="6" s="1"/>
  <c r="J195" i="6"/>
  <c r="AD195" i="6" s="1"/>
  <c r="N195" i="6"/>
  <c r="AH195" i="6" s="1"/>
  <c r="R195" i="6"/>
  <c r="AL195" i="6" s="1"/>
  <c r="O195" i="6"/>
  <c r="AI195" i="6" s="1"/>
  <c r="K195" i="6"/>
  <c r="AE195" i="6" s="1"/>
  <c r="AY195" i="6" s="1"/>
  <c r="L191" i="6"/>
  <c r="AF191" i="6" s="1"/>
  <c r="AZ191" i="6" s="1"/>
  <c r="P191" i="6"/>
  <c r="AJ191" i="6" s="1"/>
  <c r="I191" i="6"/>
  <c r="AC191" i="6" s="1"/>
  <c r="M191" i="6"/>
  <c r="AG191" i="6" s="1"/>
  <c r="BA191" i="6" s="1"/>
  <c r="Q191" i="6"/>
  <c r="AK191" i="6" s="1"/>
  <c r="J191" i="6"/>
  <c r="AD191" i="6" s="1"/>
  <c r="N191" i="6"/>
  <c r="R191" i="6"/>
  <c r="AL191" i="6" s="1"/>
  <c r="K191" i="6"/>
  <c r="AE191" i="6" s="1"/>
  <c r="AY191" i="6" s="1"/>
  <c r="O191" i="6"/>
  <c r="AI191" i="6" s="1"/>
  <c r="L187" i="6"/>
  <c r="AF187" i="6" s="1"/>
  <c r="AZ187" i="6" s="1"/>
  <c r="P187" i="6"/>
  <c r="AJ187" i="6" s="1"/>
  <c r="I187" i="6"/>
  <c r="AC187" i="6" s="1"/>
  <c r="M187" i="6"/>
  <c r="AG187" i="6" s="1"/>
  <c r="BA187" i="6" s="1"/>
  <c r="Q187" i="6"/>
  <c r="AK187" i="6" s="1"/>
  <c r="J187" i="6"/>
  <c r="AD187" i="6" s="1"/>
  <c r="N187" i="6"/>
  <c r="AH187" i="6" s="1"/>
  <c r="R187" i="6"/>
  <c r="AL187" i="6" s="1"/>
  <c r="K187" i="6"/>
  <c r="AE187" i="6" s="1"/>
  <c r="AY187" i="6" s="1"/>
  <c r="O187" i="6"/>
  <c r="AI187" i="6" s="1"/>
  <c r="L183" i="6"/>
  <c r="AF183" i="6" s="1"/>
  <c r="AZ183" i="6" s="1"/>
  <c r="P183" i="6"/>
  <c r="AJ183" i="6" s="1"/>
  <c r="I183" i="6"/>
  <c r="AC183" i="6" s="1"/>
  <c r="M183" i="6"/>
  <c r="AG183" i="6" s="1"/>
  <c r="BA183" i="6" s="1"/>
  <c r="Q183" i="6"/>
  <c r="AK183" i="6" s="1"/>
  <c r="J183" i="6"/>
  <c r="AD183" i="6" s="1"/>
  <c r="N183" i="6"/>
  <c r="AH183" i="6" s="1"/>
  <c r="R183" i="6"/>
  <c r="AL183" i="6" s="1"/>
  <c r="K183" i="6"/>
  <c r="AE183" i="6" s="1"/>
  <c r="AY183" i="6" s="1"/>
  <c r="O183" i="6"/>
  <c r="AI183" i="6" s="1"/>
  <c r="L179" i="6"/>
  <c r="AF179" i="6" s="1"/>
  <c r="AZ179" i="6" s="1"/>
  <c r="P179" i="6"/>
  <c r="AJ179" i="6" s="1"/>
  <c r="I179" i="6"/>
  <c r="AC179" i="6" s="1"/>
  <c r="M179" i="6"/>
  <c r="AG179" i="6" s="1"/>
  <c r="BA179" i="6" s="1"/>
  <c r="Q179" i="6"/>
  <c r="AK179" i="6" s="1"/>
  <c r="J179" i="6"/>
  <c r="AD179" i="6" s="1"/>
  <c r="N179" i="6"/>
  <c r="AH179" i="6" s="1"/>
  <c r="R179" i="6"/>
  <c r="AL179" i="6" s="1"/>
  <c r="K179" i="6"/>
  <c r="AE179" i="6" s="1"/>
  <c r="AY179" i="6" s="1"/>
  <c r="O179" i="6"/>
  <c r="AI179" i="6" s="1"/>
  <c r="L175" i="6"/>
  <c r="AF175" i="6" s="1"/>
  <c r="AZ175" i="6" s="1"/>
  <c r="P175" i="6"/>
  <c r="AJ175" i="6" s="1"/>
  <c r="I175" i="6"/>
  <c r="AC175" i="6" s="1"/>
  <c r="M175" i="6"/>
  <c r="AG175" i="6" s="1"/>
  <c r="BA175" i="6" s="1"/>
  <c r="Q175" i="6"/>
  <c r="AK175" i="6" s="1"/>
  <c r="J175" i="6"/>
  <c r="AD175" i="6" s="1"/>
  <c r="N175" i="6"/>
  <c r="AH175" i="6" s="1"/>
  <c r="R175" i="6"/>
  <c r="AL175" i="6" s="1"/>
  <c r="K175" i="6"/>
  <c r="AE175" i="6" s="1"/>
  <c r="AY175" i="6" s="1"/>
  <c r="O175" i="6"/>
  <c r="AI175" i="6" s="1"/>
  <c r="L171" i="6"/>
  <c r="AF171" i="6" s="1"/>
  <c r="AZ171" i="6" s="1"/>
  <c r="P171" i="6"/>
  <c r="AJ171" i="6" s="1"/>
  <c r="I171" i="6"/>
  <c r="AC171" i="6" s="1"/>
  <c r="M171" i="6"/>
  <c r="AG171" i="6" s="1"/>
  <c r="BA171" i="6" s="1"/>
  <c r="Q171" i="6"/>
  <c r="AK171" i="6" s="1"/>
  <c r="J171" i="6"/>
  <c r="AD171" i="6" s="1"/>
  <c r="N171" i="6"/>
  <c r="AH171" i="6" s="1"/>
  <c r="R171" i="6"/>
  <c r="AL171" i="6" s="1"/>
  <c r="K171" i="6"/>
  <c r="AE171" i="6" s="1"/>
  <c r="AY171" i="6" s="1"/>
  <c r="O171" i="6"/>
  <c r="AI171" i="6" s="1"/>
  <c r="L167" i="6"/>
  <c r="AF167" i="6" s="1"/>
  <c r="AZ167" i="6" s="1"/>
  <c r="P167" i="6"/>
  <c r="AJ167" i="6" s="1"/>
  <c r="I167" i="6"/>
  <c r="AC167" i="6" s="1"/>
  <c r="M167" i="6"/>
  <c r="AG167" i="6" s="1"/>
  <c r="BA167" i="6" s="1"/>
  <c r="Q167" i="6"/>
  <c r="AK167" i="6" s="1"/>
  <c r="J167" i="6"/>
  <c r="AD167" i="6" s="1"/>
  <c r="N167" i="6"/>
  <c r="AH167" i="6" s="1"/>
  <c r="R167" i="6"/>
  <c r="AL167" i="6" s="1"/>
  <c r="K167" i="6"/>
  <c r="AE167" i="6" s="1"/>
  <c r="AY167" i="6" s="1"/>
  <c r="O167" i="6"/>
  <c r="AI167" i="6" s="1"/>
  <c r="L163" i="6"/>
  <c r="AF163" i="6" s="1"/>
  <c r="AZ163" i="6" s="1"/>
  <c r="P163" i="6"/>
  <c r="AJ163" i="6" s="1"/>
  <c r="I163" i="6"/>
  <c r="AC163" i="6" s="1"/>
  <c r="M163" i="6"/>
  <c r="AG163" i="6" s="1"/>
  <c r="BA163" i="6" s="1"/>
  <c r="Q163" i="6"/>
  <c r="AK163" i="6" s="1"/>
  <c r="J163" i="6"/>
  <c r="AD163" i="6" s="1"/>
  <c r="N163" i="6"/>
  <c r="AH163" i="6" s="1"/>
  <c r="R163" i="6"/>
  <c r="AL163" i="6" s="1"/>
  <c r="K163" i="6"/>
  <c r="AE163" i="6" s="1"/>
  <c r="AY163" i="6" s="1"/>
  <c r="O163" i="6"/>
  <c r="AI163" i="6" s="1"/>
  <c r="L159" i="6"/>
  <c r="AF159" i="6" s="1"/>
  <c r="AZ159" i="6" s="1"/>
  <c r="P159" i="6"/>
  <c r="AJ159" i="6" s="1"/>
  <c r="I159" i="6"/>
  <c r="AC159" i="6" s="1"/>
  <c r="M159" i="6"/>
  <c r="AG159" i="6" s="1"/>
  <c r="BA159" i="6" s="1"/>
  <c r="Q159" i="6"/>
  <c r="AK159" i="6" s="1"/>
  <c r="J159" i="6"/>
  <c r="AD159" i="6" s="1"/>
  <c r="N159" i="6"/>
  <c r="R159" i="6"/>
  <c r="AL159" i="6" s="1"/>
  <c r="K159" i="6"/>
  <c r="AE159" i="6" s="1"/>
  <c r="AY159" i="6" s="1"/>
  <c r="O159" i="6"/>
  <c r="AI159" i="6" s="1"/>
  <c r="L155" i="6"/>
  <c r="AF155" i="6" s="1"/>
  <c r="AZ155" i="6" s="1"/>
  <c r="P155" i="6"/>
  <c r="AJ155" i="6" s="1"/>
  <c r="I155" i="6"/>
  <c r="AC155" i="6" s="1"/>
  <c r="M155" i="6"/>
  <c r="AG155" i="6" s="1"/>
  <c r="BA155" i="6" s="1"/>
  <c r="Q155" i="6"/>
  <c r="AK155" i="6" s="1"/>
  <c r="J155" i="6"/>
  <c r="AD155" i="6" s="1"/>
  <c r="N155" i="6"/>
  <c r="AH155" i="6" s="1"/>
  <c r="R155" i="6"/>
  <c r="AL155" i="6" s="1"/>
  <c r="K155" i="6"/>
  <c r="AE155" i="6" s="1"/>
  <c r="AY155" i="6" s="1"/>
  <c r="O155" i="6"/>
  <c r="AI155" i="6" s="1"/>
  <c r="L151" i="6"/>
  <c r="AF151" i="6" s="1"/>
  <c r="AZ151" i="6" s="1"/>
  <c r="P151" i="6"/>
  <c r="AJ151" i="6" s="1"/>
  <c r="I151" i="6"/>
  <c r="AC151" i="6" s="1"/>
  <c r="M151" i="6"/>
  <c r="AG151" i="6" s="1"/>
  <c r="BA151" i="6" s="1"/>
  <c r="Q151" i="6"/>
  <c r="AK151" i="6" s="1"/>
  <c r="J151" i="6"/>
  <c r="AD151" i="6" s="1"/>
  <c r="N151" i="6"/>
  <c r="AH151" i="6" s="1"/>
  <c r="R151" i="6"/>
  <c r="AL151" i="6" s="1"/>
  <c r="K151" i="6"/>
  <c r="AE151" i="6" s="1"/>
  <c r="AY151" i="6" s="1"/>
  <c r="O151" i="6"/>
  <c r="AI151" i="6" s="1"/>
  <c r="L147" i="6"/>
  <c r="AF147" i="6" s="1"/>
  <c r="AZ147" i="6" s="1"/>
  <c r="P147" i="6"/>
  <c r="AJ147" i="6" s="1"/>
  <c r="I147" i="6"/>
  <c r="AC147" i="6" s="1"/>
  <c r="M147" i="6"/>
  <c r="AG147" i="6" s="1"/>
  <c r="BA147" i="6" s="1"/>
  <c r="Q147" i="6"/>
  <c r="AK147" i="6" s="1"/>
  <c r="J147" i="6"/>
  <c r="AD147" i="6" s="1"/>
  <c r="N147" i="6"/>
  <c r="AH147" i="6" s="1"/>
  <c r="R147" i="6"/>
  <c r="AL147" i="6" s="1"/>
  <c r="K147" i="6"/>
  <c r="AE147" i="6" s="1"/>
  <c r="AY147" i="6" s="1"/>
  <c r="O147" i="6"/>
  <c r="AI147" i="6" s="1"/>
  <c r="L143" i="6"/>
  <c r="AF143" i="6" s="1"/>
  <c r="AZ143" i="6" s="1"/>
  <c r="P143" i="6"/>
  <c r="AJ143" i="6" s="1"/>
  <c r="I143" i="6"/>
  <c r="AC143" i="6" s="1"/>
  <c r="M143" i="6"/>
  <c r="AG143" i="6" s="1"/>
  <c r="BA143" i="6" s="1"/>
  <c r="Q143" i="6"/>
  <c r="AK143" i="6" s="1"/>
  <c r="J143" i="6"/>
  <c r="AD143" i="6" s="1"/>
  <c r="N143" i="6"/>
  <c r="AH143" i="6" s="1"/>
  <c r="R143" i="6"/>
  <c r="AL143" i="6" s="1"/>
  <c r="K143" i="6"/>
  <c r="AE143" i="6" s="1"/>
  <c r="AY143" i="6" s="1"/>
  <c r="O143" i="6"/>
  <c r="AI143" i="6" s="1"/>
  <c r="J139" i="6"/>
  <c r="AD139" i="6" s="1"/>
  <c r="N139" i="6"/>
  <c r="AH139" i="6" s="1"/>
  <c r="R139" i="6"/>
  <c r="AL139" i="6" s="1"/>
  <c r="K139" i="6"/>
  <c r="AE139" i="6" s="1"/>
  <c r="AY139" i="6" s="1"/>
  <c r="O139" i="6"/>
  <c r="AI139" i="6" s="1"/>
  <c r="L139" i="6"/>
  <c r="AF139" i="6" s="1"/>
  <c r="AZ139" i="6" s="1"/>
  <c r="P139" i="6"/>
  <c r="AJ139" i="6" s="1"/>
  <c r="I139" i="6"/>
  <c r="AC139" i="6" s="1"/>
  <c r="M139" i="6"/>
  <c r="AG139" i="6" s="1"/>
  <c r="BA139" i="6" s="1"/>
  <c r="Q139" i="6"/>
  <c r="AK139" i="6" s="1"/>
  <c r="J135" i="6"/>
  <c r="AD135" i="6" s="1"/>
  <c r="N135" i="6"/>
  <c r="AH135" i="6" s="1"/>
  <c r="R135" i="6"/>
  <c r="AL135" i="6" s="1"/>
  <c r="K135" i="6"/>
  <c r="AE135" i="6" s="1"/>
  <c r="AY135" i="6" s="1"/>
  <c r="O135" i="6"/>
  <c r="AI135" i="6" s="1"/>
  <c r="L135" i="6"/>
  <c r="AF135" i="6" s="1"/>
  <c r="AZ135" i="6" s="1"/>
  <c r="P135" i="6"/>
  <c r="AJ135" i="6" s="1"/>
  <c r="Q135" i="6"/>
  <c r="AK135" i="6" s="1"/>
  <c r="I135" i="6"/>
  <c r="AC135" i="6" s="1"/>
  <c r="M135" i="6"/>
  <c r="AG135" i="6" s="1"/>
  <c r="BA135" i="6" s="1"/>
  <c r="J131" i="6"/>
  <c r="AD131" i="6" s="1"/>
  <c r="N131" i="6"/>
  <c r="AH131" i="6" s="1"/>
  <c r="R131" i="6"/>
  <c r="AL131" i="6" s="1"/>
  <c r="K131" i="6"/>
  <c r="AE131" i="6" s="1"/>
  <c r="AY131" i="6" s="1"/>
  <c r="O131" i="6"/>
  <c r="AI131" i="6" s="1"/>
  <c r="L131" i="6"/>
  <c r="AF131" i="6" s="1"/>
  <c r="AZ131" i="6" s="1"/>
  <c r="P131" i="6"/>
  <c r="AJ131" i="6" s="1"/>
  <c r="I131" i="6"/>
  <c r="AC131" i="6" s="1"/>
  <c r="M131" i="6"/>
  <c r="AG131" i="6" s="1"/>
  <c r="BA131" i="6" s="1"/>
  <c r="Q131" i="6"/>
  <c r="AK131" i="6" s="1"/>
  <c r="J127" i="6"/>
  <c r="AD127" i="6" s="1"/>
  <c r="N127" i="6"/>
  <c r="AH127" i="6" s="1"/>
  <c r="R127" i="6"/>
  <c r="AL127" i="6" s="1"/>
  <c r="K127" i="6"/>
  <c r="AE127" i="6" s="1"/>
  <c r="AY127" i="6" s="1"/>
  <c r="O127" i="6"/>
  <c r="AI127" i="6" s="1"/>
  <c r="L127" i="6"/>
  <c r="AF127" i="6" s="1"/>
  <c r="AZ127" i="6" s="1"/>
  <c r="P127" i="6"/>
  <c r="AJ127" i="6" s="1"/>
  <c r="Q127" i="6"/>
  <c r="AK127" i="6" s="1"/>
  <c r="I127" i="6"/>
  <c r="AC127" i="6" s="1"/>
  <c r="M127" i="6"/>
  <c r="AG127" i="6" s="1"/>
  <c r="BA127" i="6" s="1"/>
  <c r="J123" i="6"/>
  <c r="AD123" i="6" s="1"/>
  <c r="N123" i="6"/>
  <c r="AH123" i="6" s="1"/>
  <c r="R123" i="6"/>
  <c r="AL123" i="6" s="1"/>
  <c r="K123" i="6"/>
  <c r="AE123" i="6" s="1"/>
  <c r="AY123" i="6" s="1"/>
  <c r="O123" i="6"/>
  <c r="AI123" i="6" s="1"/>
  <c r="L123" i="6"/>
  <c r="AF123" i="6" s="1"/>
  <c r="AZ123" i="6" s="1"/>
  <c r="P123" i="6"/>
  <c r="AJ123" i="6" s="1"/>
  <c r="I123" i="6"/>
  <c r="AC123" i="6" s="1"/>
  <c r="M123" i="6"/>
  <c r="AG123" i="6" s="1"/>
  <c r="BA123" i="6" s="1"/>
  <c r="Q123" i="6"/>
  <c r="AK123" i="6" s="1"/>
  <c r="J119" i="6"/>
  <c r="AD119" i="6" s="1"/>
  <c r="N119" i="6"/>
  <c r="AH119" i="6" s="1"/>
  <c r="R119" i="6"/>
  <c r="AL119" i="6" s="1"/>
  <c r="K119" i="6"/>
  <c r="AE119" i="6" s="1"/>
  <c r="AY119" i="6" s="1"/>
  <c r="O119" i="6"/>
  <c r="AI119" i="6" s="1"/>
  <c r="L119" i="6"/>
  <c r="AF119" i="6" s="1"/>
  <c r="AZ119" i="6" s="1"/>
  <c r="P119" i="6"/>
  <c r="AJ119" i="6" s="1"/>
  <c r="Q119" i="6"/>
  <c r="AK119" i="6" s="1"/>
  <c r="I119" i="6"/>
  <c r="AC119" i="6" s="1"/>
  <c r="M119" i="6"/>
  <c r="AG119" i="6" s="1"/>
  <c r="BA119" i="6" s="1"/>
  <c r="J115" i="6"/>
  <c r="AD115" i="6" s="1"/>
  <c r="N115" i="6"/>
  <c r="AH115" i="6" s="1"/>
  <c r="R115" i="6"/>
  <c r="AL115" i="6" s="1"/>
  <c r="K115" i="6"/>
  <c r="AE115" i="6" s="1"/>
  <c r="AY115" i="6" s="1"/>
  <c r="O115" i="6"/>
  <c r="AI115" i="6" s="1"/>
  <c r="L115" i="6"/>
  <c r="AF115" i="6" s="1"/>
  <c r="AZ115" i="6" s="1"/>
  <c r="P115" i="6"/>
  <c r="AJ115" i="6" s="1"/>
  <c r="I115" i="6"/>
  <c r="AC115" i="6" s="1"/>
  <c r="M115" i="6"/>
  <c r="AG115" i="6" s="1"/>
  <c r="BA115" i="6" s="1"/>
  <c r="Q115" i="6"/>
  <c r="AK115" i="6" s="1"/>
  <c r="J111" i="6"/>
  <c r="AD111" i="6" s="1"/>
  <c r="N111" i="6"/>
  <c r="AH111" i="6" s="1"/>
  <c r="R111" i="6"/>
  <c r="AL111" i="6" s="1"/>
  <c r="K111" i="6"/>
  <c r="AE111" i="6" s="1"/>
  <c r="AY111" i="6" s="1"/>
  <c r="O111" i="6"/>
  <c r="AI111" i="6" s="1"/>
  <c r="L111" i="6"/>
  <c r="AF111" i="6" s="1"/>
  <c r="AZ111" i="6" s="1"/>
  <c r="P111" i="6"/>
  <c r="AJ111" i="6" s="1"/>
  <c r="Q111" i="6"/>
  <c r="AK111" i="6" s="1"/>
  <c r="I111" i="6"/>
  <c r="AC111" i="6" s="1"/>
  <c r="M111" i="6"/>
  <c r="AG111" i="6" s="1"/>
  <c r="BA111" i="6" s="1"/>
  <c r="J107" i="6"/>
  <c r="AD107" i="6" s="1"/>
  <c r="N107" i="6"/>
  <c r="AH107" i="6" s="1"/>
  <c r="R107" i="6"/>
  <c r="AL107" i="6" s="1"/>
  <c r="K107" i="6"/>
  <c r="AE107" i="6" s="1"/>
  <c r="AY107" i="6" s="1"/>
  <c r="O107" i="6"/>
  <c r="AI107" i="6" s="1"/>
  <c r="L107" i="6"/>
  <c r="AF107" i="6" s="1"/>
  <c r="AZ107" i="6" s="1"/>
  <c r="P107" i="6"/>
  <c r="AJ107" i="6" s="1"/>
  <c r="I107" i="6"/>
  <c r="AC107" i="6" s="1"/>
  <c r="M107" i="6"/>
  <c r="AG107" i="6" s="1"/>
  <c r="BA107" i="6" s="1"/>
  <c r="Q107" i="6"/>
  <c r="AK107" i="6" s="1"/>
  <c r="J103" i="6"/>
  <c r="AD103" i="6" s="1"/>
  <c r="N103" i="6"/>
  <c r="AH103" i="6" s="1"/>
  <c r="R103" i="6"/>
  <c r="AL103" i="6" s="1"/>
  <c r="K103" i="6"/>
  <c r="AE103" i="6" s="1"/>
  <c r="AY103" i="6" s="1"/>
  <c r="O103" i="6"/>
  <c r="AI103" i="6" s="1"/>
  <c r="L103" i="6"/>
  <c r="AF103" i="6" s="1"/>
  <c r="AZ103" i="6" s="1"/>
  <c r="P103" i="6"/>
  <c r="AJ103" i="6" s="1"/>
  <c r="Q103" i="6"/>
  <c r="AK103" i="6" s="1"/>
  <c r="I103" i="6"/>
  <c r="AC103" i="6" s="1"/>
  <c r="M103" i="6"/>
  <c r="AG103" i="6" s="1"/>
  <c r="BA103" i="6" s="1"/>
  <c r="J99" i="6"/>
  <c r="AD99" i="6" s="1"/>
  <c r="N99" i="6"/>
  <c r="AH99" i="6" s="1"/>
  <c r="R99" i="6"/>
  <c r="AL99" i="6" s="1"/>
  <c r="K99" i="6"/>
  <c r="AE99" i="6" s="1"/>
  <c r="AY99" i="6" s="1"/>
  <c r="O99" i="6"/>
  <c r="AI99" i="6" s="1"/>
  <c r="L99" i="6"/>
  <c r="AF99" i="6" s="1"/>
  <c r="AZ99" i="6" s="1"/>
  <c r="P99" i="6"/>
  <c r="AJ99" i="6" s="1"/>
  <c r="I99" i="6"/>
  <c r="AC99" i="6" s="1"/>
  <c r="M99" i="6"/>
  <c r="AG99" i="6" s="1"/>
  <c r="BA99" i="6" s="1"/>
  <c r="Q99" i="6"/>
  <c r="AK99" i="6" s="1"/>
  <c r="J95" i="6"/>
  <c r="AD95" i="6" s="1"/>
  <c r="N95" i="6"/>
  <c r="AH95" i="6" s="1"/>
  <c r="R95" i="6"/>
  <c r="AL95" i="6" s="1"/>
  <c r="K95" i="6"/>
  <c r="AE95" i="6" s="1"/>
  <c r="AY95" i="6" s="1"/>
  <c r="O95" i="6"/>
  <c r="AI95" i="6" s="1"/>
  <c r="L95" i="6"/>
  <c r="AF95" i="6" s="1"/>
  <c r="AZ95" i="6" s="1"/>
  <c r="P95" i="6"/>
  <c r="AJ95" i="6" s="1"/>
  <c r="Q95" i="6"/>
  <c r="AK95" i="6" s="1"/>
  <c r="I95" i="6"/>
  <c r="AC95" i="6" s="1"/>
  <c r="M95" i="6"/>
  <c r="AG95" i="6" s="1"/>
  <c r="BA95" i="6" s="1"/>
  <c r="J91" i="6"/>
  <c r="AD91" i="6" s="1"/>
  <c r="N91" i="6"/>
  <c r="AH91" i="6" s="1"/>
  <c r="R91" i="6"/>
  <c r="AL91" i="6" s="1"/>
  <c r="K91" i="6"/>
  <c r="AE91" i="6" s="1"/>
  <c r="AY91" i="6" s="1"/>
  <c r="O91" i="6"/>
  <c r="AI91" i="6" s="1"/>
  <c r="L91" i="6"/>
  <c r="AF91" i="6" s="1"/>
  <c r="AZ91" i="6" s="1"/>
  <c r="P91" i="6"/>
  <c r="AJ91" i="6" s="1"/>
  <c r="I91" i="6"/>
  <c r="AC91" i="6" s="1"/>
  <c r="M91" i="6"/>
  <c r="AG91" i="6" s="1"/>
  <c r="BA91" i="6" s="1"/>
  <c r="Q91" i="6"/>
  <c r="AK91" i="6" s="1"/>
  <c r="J87" i="6"/>
  <c r="AD87" i="6" s="1"/>
  <c r="N87" i="6"/>
  <c r="AH87" i="6" s="1"/>
  <c r="R87" i="6"/>
  <c r="AL87" i="6" s="1"/>
  <c r="K87" i="6"/>
  <c r="AE87" i="6" s="1"/>
  <c r="AY87" i="6" s="1"/>
  <c r="O87" i="6"/>
  <c r="AI87" i="6" s="1"/>
  <c r="L87" i="6"/>
  <c r="AF87" i="6" s="1"/>
  <c r="AZ87" i="6" s="1"/>
  <c r="P87" i="6"/>
  <c r="AJ87" i="6" s="1"/>
  <c r="Q87" i="6"/>
  <c r="AK87" i="6" s="1"/>
  <c r="I87" i="6"/>
  <c r="AC87" i="6" s="1"/>
  <c r="M87" i="6"/>
  <c r="AG87" i="6" s="1"/>
  <c r="BA87" i="6" s="1"/>
  <c r="J83" i="6"/>
  <c r="AD83" i="6" s="1"/>
  <c r="N83" i="6"/>
  <c r="AH83" i="6" s="1"/>
  <c r="R83" i="6"/>
  <c r="AL83" i="6" s="1"/>
  <c r="M83" i="6"/>
  <c r="AG83" i="6" s="1"/>
  <c r="BA83" i="6" s="1"/>
  <c r="I83" i="6"/>
  <c r="AC83" i="6" s="1"/>
  <c r="O83" i="6"/>
  <c r="AI83" i="6" s="1"/>
  <c r="K83" i="6"/>
  <c r="AE83" i="6" s="1"/>
  <c r="AY83" i="6" s="1"/>
  <c r="P83" i="6"/>
  <c r="AJ83" i="6" s="1"/>
  <c r="L83" i="6"/>
  <c r="AF83" i="6" s="1"/>
  <c r="AZ83" i="6" s="1"/>
  <c r="Q83" i="6"/>
  <c r="AK83" i="6" s="1"/>
  <c r="I79" i="6"/>
  <c r="AC79" i="6" s="1"/>
  <c r="M79" i="6"/>
  <c r="AG79" i="6" s="1"/>
  <c r="BA79" i="6" s="1"/>
  <c r="Q79" i="6"/>
  <c r="AK79" i="6" s="1"/>
  <c r="J79" i="6"/>
  <c r="AD79" i="6" s="1"/>
  <c r="N79" i="6"/>
  <c r="AH79" i="6" s="1"/>
  <c r="R79" i="6"/>
  <c r="AL79" i="6" s="1"/>
  <c r="K79" i="6"/>
  <c r="AE79" i="6" s="1"/>
  <c r="AY79" i="6" s="1"/>
  <c r="O79" i="6"/>
  <c r="AI79" i="6" s="1"/>
  <c r="L79" i="6"/>
  <c r="AF79" i="6" s="1"/>
  <c r="AZ79" i="6" s="1"/>
  <c r="P79" i="6"/>
  <c r="AJ79" i="6" s="1"/>
  <c r="I75" i="6"/>
  <c r="AC75" i="6" s="1"/>
  <c r="M75" i="6"/>
  <c r="AG75" i="6" s="1"/>
  <c r="BA75" i="6" s="1"/>
  <c r="Q75" i="6"/>
  <c r="AK75" i="6" s="1"/>
  <c r="J75" i="6"/>
  <c r="AD75" i="6" s="1"/>
  <c r="N75" i="6"/>
  <c r="AH75" i="6" s="1"/>
  <c r="R75" i="6"/>
  <c r="AL75" i="6" s="1"/>
  <c r="K75" i="6"/>
  <c r="AE75" i="6" s="1"/>
  <c r="AY75" i="6" s="1"/>
  <c r="O75" i="6"/>
  <c r="AI75" i="6" s="1"/>
  <c r="P75" i="6"/>
  <c r="AJ75" i="6" s="1"/>
  <c r="L75" i="6"/>
  <c r="AF75" i="6" s="1"/>
  <c r="AZ75" i="6" s="1"/>
  <c r="I71" i="6"/>
  <c r="AC71" i="6" s="1"/>
  <c r="M71" i="6"/>
  <c r="AG71" i="6" s="1"/>
  <c r="BA71" i="6" s="1"/>
  <c r="Q71" i="6"/>
  <c r="AK71" i="6" s="1"/>
  <c r="J71" i="6"/>
  <c r="AD71" i="6" s="1"/>
  <c r="N71" i="6"/>
  <c r="AH71" i="6" s="1"/>
  <c r="R71" i="6"/>
  <c r="AL71" i="6" s="1"/>
  <c r="K71" i="6"/>
  <c r="AE71" i="6" s="1"/>
  <c r="AY71" i="6" s="1"/>
  <c r="O71" i="6"/>
  <c r="AI71" i="6" s="1"/>
  <c r="L71" i="6"/>
  <c r="AF71" i="6" s="1"/>
  <c r="AZ71" i="6" s="1"/>
  <c r="P71" i="6"/>
  <c r="AJ71" i="6" s="1"/>
  <c r="I67" i="6"/>
  <c r="M67" i="6"/>
  <c r="AG67" i="6" s="1"/>
  <c r="BA67" i="6" s="1"/>
  <c r="Q67" i="6"/>
  <c r="AK67" i="6" s="1"/>
  <c r="J67" i="6"/>
  <c r="AD67" i="6" s="1"/>
  <c r="N67" i="6"/>
  <c r="R67" i="6"/>
  <c r="AL67" i="6" s="1"/>
  <c r="K67" i="6"/>
  <c r="AE67" i="6" s="1"/>
  <c r="AY67" i="6" s="1"/>
  <c r="O67" i="6"/>
  <c r="AI67" i="6" s="1"/>
  <c r="P67" i="6"/>
  <c r="AJ67" i="6" s="1"/>
  <c r="L67" i="6"/>
  <c r="AF67" i="6" s="1"/>
  <c r="AZ67" i="6" s="1"/>
  <c r="I63" i="6"/>
  <c r="AC63" i="6" s="1"/>
  <c r="M63" i="6"/>
  <c r="AG63" i="6" s="1"/>
  <c r="BA63" i="6" s="1"/>
  <c r="Q63" i="6"/>
  <c r="AK63" i="6" s="1"/>
  <c r="J63" i="6"/>
  <c r="AD63" i="6" s="1"/>
  <c r="N63" i="6"/>
  <c r="AH63" i="6" s="1"/>
  <c r="R63" i="6"/>
  <c r="AL63" i="6" s="1"/>
  <c r="K63" i="6"/>
  <c r="AE63" i="6" s="1"/>
  <c r="AY63" i="6" s="1"/>
  <c r="O63" i="6"/>
  <c r="AI63" i="6" s="1"/>
  <c r="L63" i="6"/>
  <c r="AF63" i="6" s="1"/>
  <c r="AZ63" i="6" s="1"/>
  <c r="P63" i="6"/>
  <c r="AJ63" i="6" s="1"/>
  <c r="J59" i="6"/>
  <c r="AD59" i="6" s="1"/>
  <c r="N59" i="6"/>
  <c r="AH59" i="6" s="1"/>
  <c r="K59" i="6"/>
  <c r="AE59" i="6" s="1"/>
  <c r="AY59" i="6" s="1"/>
  <c r="O59" i="6"/>
  <c r="AI59" i="6" s="1"/>
  <c r="L59" i="6"/>
  <c r="AF59" i="6" s="1"/>
  <c r="AZ59" i="6" s="1"/>
  <c r="R59" i="6"/>
  <c r="AL59" i="6" s="1"/>
  <c r="M59" i="6"/>
  <c r="AG59" i="6" s="1"/>
  <c r="BA59" i="6" s="1"/>
  <c r="P59" i="6"/>
  <c r="AJ59" i="6" s="1"/>
  <c r="I59" i="6"/>
  <c r="Q59" i="6"/>
  <c r="AK59" i="6" s="1"/>
  <c r="J55" i="6"/>
  <c r="AD55" i="6" s="1"/>
  <c r="N55" i="6"/>
  <c r="AH55" i="6" s="1"/>
  <c r="R55" i="6"/>
  <c r="AL55" i="6" s="1"/>
  <c r="K55" i="6"/>
  <c r="AE55" i="6" s="1"/>
  <c r="AY55" i="6" s="1"/>
  <c r="O55" i="6"/>
  <c r="AI55" i="6" s="1"/>
  <c r="L55" i="6"/>
  <c r="AF55" i="6" s="1"/>
  <c r="AZ55" i="6" s="1"/>
  <c r="M55" i="6"/>
  <c r="AG55" i="6" s="1"/>
  <c r="BA55" i="6" s="1"/>
  <c r="P55" i="6"/>
  <c r="AJ55" i="6" s="1"/>
  <c r="I55" i="6"/>
  <c r="AC55" i="6" s="1"/>
  <c r="Q55" i="6"/>
  <c r="AK55" i="6" s="1"/>
  <c r="I51" i="6"/>
  <c r="AC51" i="6" s="1"/>
  <c r="M51" i="6"/>
  <c r="AG51" i="6" s="1"/>
  <c r="BA51" i="6" s="1"/>
  <c r="Q51" i="6"/>
  <c r="AK51" i="6" s="1"/>
  <c r="J51" i="6"/>
  <c r="AD51" i="6" s="1"/>
  <c r="N51" i="6"/>
  <c r="R51" i="6"/>
  <c r="AL51" i="6" s="1"/>
  <c r="K51" i="6"/>
  <c r="AE51" i="6" s="1"/>
  <c r="AY51" i="6" s="1"/>
  <c r="O51" i="6"/>
  <c r="AI51" i="6" s="1"/>
  <c r="L51" i="6"/>
  <c r="AF51" i="6" s="1"/>
  <c r="AZ51" i="6" s="1"/>
  <c r="P51" i="6"/>
  <c r="AJ51" i="6" s="1"/>
  <c r="I47" i="6"/>
  <c r="AC47" i="6" s="1"/>
  <c r="M47" i="6"/>
  <c r="AG47" i="6" s="1"/>
  <c r="BA47" i="6" s="1"/>
  <c r="Q47" i="6"/>
  <c r="AK47" i="6" s="1"/>
  <c r="J47" i="6"/>
  <c r="AD47" i="6" s="1"/>
  <c r="N47" i="6"/>
  <c r="AH47" i="6" s="1"/>
  <c r="R47" i="6"/>
  <c r="AL47" i="6" s="1"/>
  <c r="K47" i="6"/>
  <c r="AE47" i="6" s="1"/>
  <c r="AY47" i="6" s="1"/>
  <c r="O47" i="6"/>
  <c r="AI47" i="6" s="1"/>
  <c r="L47" i="6"/>
  <c r="AF47" i="6" s="1"/>
  <c r="AZ47" i="6" s="1"/>
  <c r="P47" i="6"/>
  <c r="AJ47" i="6" s="1"/>
  <c r="I43" i="6"/>
  <c r="AC43" i="6" s="1"/>
  <c r="M43" i="6"/>
  <c r="AG43" i="6" s="1"/>
  <c r="BA43" i="6" s="1"/>
  <c r="Q43" i="6"/>
  <c r="AK43" i="6" s="1"/>
  <c r="J43" i="6"/>
  <c r="AD43" i="6" s="1"/>
  <c r="N43" i="6"/>
  <c r="R43" i="6"/>
  <c r="AL43" i="6" s="1"/>
  <c r="K43" i="6"/>
  <c r="AE43" i="6" s="1"/>
  <c r="AY43" i="6" s="1"/>
  <c r="O43" i="6"/>
  <c r="AI43" i="6" s="1"/>
  <c r="L43" i="6"/>
  <c r="AF43" i="6" s="1"/>
  <c r="AZ43" i="6" s="1"/>
  <c r="P43" i="6"/>
  <c r="AJ43" i="6" s="1"/>
  <c r="I39" i="6"/>
  <c r="AC39" i="6" s="1"/>
  <c r="M39" i="6"/>
  <c r="AG39" i="6" s="1"/>
  <c r="BA39" i="6" s="1"/>
  <c r="Q39" i="6"/>
  <c r="AK39" i="6" s="1"/>
  <c r="L39" i="6"/>
  <c r="AF39" i="6" s="1"/>
  <c r="AZ39" i="6" s="1"/>
  <c r="R39" i="6"/>
  <c r="AL39" i="6" s="1"/>
  <c r="N39" i="6"/>
  <c r="AH39" i="6" s="1"/>
  <c r="J39" i="6"/>
  <c r="AD39" i="6" s="1"/>
  <c r="O39" i="6"/>
  <c r="AI39" i="6" s="1"/>
  <c r="K39" i="6"/>
  <c r="AE39" i="6" s="1"/>
  <c r="AY39" i="6" s="1"/>
  <c r="P39" i="6"/>
  <c r="AJ39" i="6" s="1"/>
  <c r="I35" i="6"/>
  <c r="M35" i="6"/>
  <c r="AG35" i="6" s="1"/>
  <c r="BA35" i="6" s="1"/>
  <c r="Q35" i="6"/>
  <c r="AK35" i="6" s="1"/>
  <c r="J35" i="6"/>
  <c r="AD35" i="6" s="1"/>
  <c r="O35" i="6"/>
  <c r="AI35" i="6" s="1"/>
  <c r="K35" i="6"/>
  <c r="AE35" i="6" s="1"/>
  <c r="AY35" i="6" s="1"/>
  <c r="P35" i="6"/>
  <c r="AJ35" i="6" s="1"/>
  <c r="L35" i="6"/>
  <c r="AF35" i="6" s="1"/>
  <c r="AZ35" i="6" s="1"/>
  <c r="R35" i="6"/>
  <c r="AL35" i="6" s="1"/>
  <c r="N35" i="6"/>
  <c r="AH35" i="6" s="1"/>
  <c r="I31" i="6"/>
  <c r="AC31" i="6" s="1"/>
  <c r="M31" i="6"/>
  <c r="AG31" i="6" s="1"/>
  <c r="BA31" i="6" s="1"/>
  <c r="Q31" i="6"/>
  <c r="AK31" i="6" s="1"/>
  <c r="L31" i="6"/>
  <c r="AF31" i="6" s="1"/>
  <c r="AZ31" i="6" s="1"/>
  <c r="K31" i="6"/>
  <c r="AE31" i="6" s="1"/>
  <c r="AY31" i="6" s="1"/>
  <c r="R31" i="6"/>
  <c r="AL31" i="6" s="1"/>
  <c r="N31" i="6"/>
  <c r="O31" i="6"/>
  <c r="AI31" i="6" s="1"/>
  <c r="J31" i="6"/>
  <c r="AD31" i="6" s="1"/>
  <c r="P31" i="6"/>
  <c r="AJ31" i="6" s="1"/>
  <c r="I27" i="6"/>
  <c r="M27" i="6"/>
  <c r="AG27" i="6" s="1"/>
  <c r="BA27" i="6" s="1"/>
  <c r="Q27" i="6"/>
  <c r="AK27" i="6" s="1"/>
  <c r="K27" i="6"/>
  <c r="AE27" i="6" s="1"/>
  <c r="AY27" i="6" s="1"/>
  <c r="O27" i="6"/>
  <c r="AI27" i="6" s="1"/>
  <c r="L27" i="6"/>
  <c r="AF27" i="6" s="1"/>
  <c r="AZ27" i="6" s="1"/>
  <c r="P27" i="6"/>
  <c r="AJ27" i="6" s="1"/>
  <c r="J27" i="6"/>
  <c r="AD27" i="6" s="1"/>
  <c r="N27" i="6"/>
  <c r="R27" i="6"/>
  <c r="AL27" i="6" s="1"/>
  <c r="I23" i="6"/>
  <c r="AC23" i="6" s="1"/>
  <c r="M23" i="6"/>
  <c r="AG23" i="6" s="1"/>
  <c r="BA23" i="6" s="1"/>
  <c r="Q23" i="6"/>
  <c r="AK23" i="6" s="1"/>
  <c r="K23" i="6"/>
  <c r="AE23" i="6" s="1"/>
  <c r="AY23" i="6" s="1"/>
  <c r="O23" i="6"/>
  <c r="AI23" i="6" s="1"/>
  <c r="L23" i="6"/>
  <c r="AF23" i="6" s="1"/>
  <c r="AZ23" i="6" s="1"/>
  <c r="P23" i="6"/>
  <c r="AJ23" i="6" s="1"/>
  <c r="N23" i="6"/>
  <c r="AH23" i="6" s="1"/>
  <c r="R23" i="6"/>
  <c r="AL23" i="6" s="1"/>
  <c r="J23" i="6"/>
  <c r="AD23" i="6" s="1"/>
  <c r="I19" i="6"/>
  <c r="M19" i="6"/>
  <c r="AG19" i="6" s="1"/>
  <c r="BA19" i="6" s="1"/>
  <c r="Q19" i="6"/>
  <c r="AK19" i="6" s="1"/>
  <c r="K19" i="6"/>
  <c r="AE19" i="6" s="1"/>
  <c r="AY19" i="6" s="1"/>
  <c r="O19" i="6"/>
  <c r="AI19" i="6" s="1"/>
  <c r="L19" i="6"/>
  <c r="AF19" i="6" s="1"/>
  <c r="AZ19" i="6" s="1"/>
  <c r="P19" i="6"/>
  <c r="AJ19" i="6" s="1"/>
  <c r="J19" i="6"/>
  <c r="AD19" i="6" s="1"/>
  <c r="N19" i="6"/>
  <c r="R19" i="6"/>
  <c r="AL19" i="6" s="1"/>
  <c r="I15" i="6"/>
  <c r="AC15" i="6" s="1"/>
  <c r="M15" i="6"/>
  <c r="AG15" i="6" s="1"/>
  <c r="Q15" i="6"/>
  <c r="AK15" i="6" s="1"/>
  <c r="K15" i="6"/>
  <c r="AE15" i="6" s="1"/>
  <c r="O15" i="6"/>
  <c r="AI15" i="6" s="1"/>
  <c r="L15" i="6"/>
  <c r="AF15" i="6" s="1"/>
  <c r="P15" i="6"/>
  <c r="AJ15" i="6" s="1"/>
  <c r="N15" i="6"/>
  <c r="AH15" i="6" s="1"/>
  <c r="R15" i="6"/>
  <c r="AL15" i="6" s="1"/>
  <c r="J15" i="6"/>
  <c r="AD15" i="6" s="1"/>
  <c r="I11" i="6"/>
  <c r="M11" i="6"/>
  <c r="AG11" i="6" s="1"/>
  <c r="BA11" i="6" s="1"/>
  <c r="Q11" i="6"/>
  <c r="AK11" i="6" s="1"/>
  <c r="K11" i="6"/>
  <c r="AE11" i="6" s="1"/>
  <c r="AY11" i="6" s="1"/>
  <c r="O11" i="6"/>
  <c r="AI11" i="6" s="1"/>
  <c r="L11" i="6"/>
  <c r="AF11" i="6" s="1"/>
  <c r="AZ11" i="6" s="1"/>
  <c r="P11" i="6"/>
  <c r="AJ11" i="6" s="1"/>
  <c r="J11" i="6"/>
  <c r="AD11" i="6" s="1"/>
  <c r="N11" i="6"/>
  <c r="AH11" i="6" s="1"/>
  <c r="R11" i="6"/>
  <c r="AL11" i="6" s="1"/>
  <c r="J360" i="6"/>
  <c r="AD360" i="6" s="1"/>
  <c r="N360" i="6"/>
  <c r="AH360" i="6" s="1"/>
  <c r="R360" i="6"/>
  <c r="AL360" i="6" s="1"/>
  <c r="K360" i="6"/>
  <c r="AE360" i="6" s="1"/>
  <c r="AY360" i="6" s="1"/>
  <c r="O360" i="6"/>
  <c r="AI360" i="6" s="1"/>
  <c r="L360" i="6"/>
  <c r="AF360" i="6" s="1"/>
  <c r="AZ360" i="6" s="1"/>
  <c r="P360" i="6"/>
  <c r="AJ360" i="6" s="1"/>
  <c r="I360" i="6"/>
  <c r="AC360" i="6" s="1"/>
  <c r="M360" i="6"/>
  <c r="AG360" i="6" s="1"/>
  <c r="BA360" i="6" s="1"/>
  <c r="Q360" i="6"/>
  <c r="AK360" i="6" s="1"/>
  <c r="J356" i="6"/>
  <c r="AD356" i="6" s="1"/>
  <c r="N356" i="6"/>
  <c r="AH356" i="6" s="1"/>
  <c r="R356" i="6"/>
  <c r="AL356" i="6" s="1"/>
  <c r="K356" i="6"/>
  <c r="AE356" i="6" s="1"/>
  <c r="AY356" i="6" s="1"/>
  <c r="O356" i="6"/>
  <c r="AI356" i="6" s="1"/>
  <c r="L356" i="6"/>
  <c r="AF356" i="6" s="1"/>
  <c r="AZ356" i="6" s="1"/>
  <c r="P356" i="6"/>
  <c r="AJ356" i="6" s="1"/>
  <c r="Q356" i="6"/>
  <c r="AK356" i="6" s="1"/>
  <c r="M356" i="6"/>
  <c r="AG356" i="6" s="1"/>
  <c r="BA356" i="6" s="1"/>
  <c r="I356" i="6"/>
  <c r="AC356" i="6" s="1"/>
  <c r="J352" i="6"/>
  <c r="AD352" i="6" s="1"/>
  <c r="N352" i="6"/>
  <c r="AH352" i="6" s="1"/>
  <c r="R352" i="6"/>
  <c r="AL352" i="6" s="1"/>
  <c r="K352" i="6"/>
  <c r="AE352" i="6" s="1"/>
  <c r="AY352" i="6" s="1"/>
  <c r="O352" i="6"/>
  <c r="AI352" i="6" s="1"/>
  <c r="L352" i="6"/>
  <c r="AF352" i="6" s="1"/>
  <c r="AZ352" i="6" s="1"/>
  <c r="P352" i="6"/>
  <c r="AJ352" i="6" s="1"/>
  <c r="I352" i="6"/>
  <c r="AC352" i="6" s="1"/>
  <c r="M352" i="6"/>
  <c r="AG352" i="6" s="1"/>
  <c r="BA352" i="6" s="1"/>
  <c r="Q352" i="6"/>
  <c r="AK352" i="6" s="1"/>
  <c r="J348" i="6"/>
  <c r="AD348" i="6" s="1"/>
  <c r="N348" i="6"/>
  <c r="AH348" i="6" s="1"/>
  <c r="R348" i="6"/>
  <c r="AL348" i="6" s="1"/>
  <c r="K348" i="6"/>
  <c r="AE348" i="6" s="1"/>
  <c r="AY348" i="6" s="1"/>
  <c r="O348" i="6"/>
  <c r="AI348" i="6" s="1"/>
  <c r="L348" i="6"/>
  <c r="AF348" i="6" s="1"/>
  <c r="AZ348" i="6" s="1"/>
  <c r="P348" i="6"/>
  <c r="AJ348" i="6" s="1"/>
  <c r="Q348" i="6"/>
  <c r="AK348" i="6" s="1"/>
  <c r="M348" i="6"/>
  <c r="AG348" i="6" s="1"/>
  <c r="BA348" i="6" s="1"/>
  <c r="I348" i="6"/>
  <c r="AC348" i="6" s="1"/>
  <c r="J344" i="6"/>
  <c r="AD344" i="6" s="1"/>
  <c r="N344" i="6"/>
  <c r="AH344" i="6" s="1"/>
  <c r="R344" i="6"/>
  <c r="AL344" i="6" s="1"/>
  <c r="K344" i="6"/>
  <c r="AE344" i="6" s="1"/>
  <c r="AY344" i="6" s="1"/>
  <c r="O344" i="6"/>
  <c r="AI344" i="6" s="1"/>
  <c r="L344" i="6"/>
  <c r="AF344" i="6" s="1"/>
  <c r="AZ344" i="6" s="1"/>
  <c r="P344" i="6"/>
  <c r="AJ344" i="6" s="1"/>
  <c r="I344" i="6"/>
  <c r="AC344" i="6" s="1"/>
  <c r="M344" i="6"/>
  <c r="AG344" i="6" s="1"/>
  <c r="BA344" i="6" s="1"/>
  <c r="Q344" i="6"/>
  <c r="AK344" i="6" s="1"/>
  <c r="J340" i="6"/>
  <c r="AD340" i="6" s="1"/>
  <c r="N340" i="6"/>
  <c r="AH340" i="6" s="1"/>
  <c r="R340" i="6"/>
  <c r="AL340" i="6" s="1"/>
  <c r="K340" i="6"/>
  <c r="AE340" i="6" s="1"/>
  <c r="AY340" i="6" s="1"/>
  <c r="O340" i="6"/>
  <c r="AI340" i="6" s="1"/>
  <c r="L340" i="6"/>
  <c r="AF340" i="6" s="1"/>
  <c r="AZ340" i="6" s="1"/>
  <c r="P340" i="6"/>
  <c r="AJ340" i="6" s="1"/>
  <c r="Q340" i="6"/>
  <c r="AK340" i="6" s="1"/>
  <c r="M340" i="6"/>
  <c r="AG340" i="6" s="1"/>
  <c r="BA340" i="6" s="1"/>
  <c r="I340" i="6"/>
  <c r="AC340" i="6" s="1"/>
  <c r="J336" i="6"/>
  <c r="AD336" i="6" s="1"/>
  <c r="N336" i="6"/>
  <c r="AH336" i="6" s="1"/>
  <c r="R336" i="6"/>
  <c r="AL336" i="6" s="1"/>
  <c r="K336" i="6"/>
  <c r="AE336" i="6" s="1"/>
  <c r="AY336" i="6" s="1"/>
  <c r="O336" i="6"/>
  <c r="AI336" i="6" s="1"/>
  <c r="L336" i="6"/>
  <c r="AF336" i="6" s="1"/>
  <c r="AZ336" i="6" s="1"/>
  <c r="P336" i="6"/>
  <c r="AJ336" i="6" s="1"/>
  <c r="I336" i="6"/>
  <c r="AC336" i="6" s="1"/>
  <c r="M336" i="6"/>
  <c r="AG336" i="6" s="1"/>
  <c r="BA336" i="6" s="1"/>
  <c r="Q336" i="6"/>
  <c r="AK336" i="6" s="1"/>
  <c r="J332" i="6"/>
  <c r="AD332" i="6" s="1"/>
  <c r="N332" i="6"/>
  <c r="AH332" i="6" s="1"/>
  <c r="R332" i="6"/>
  <c r="AL332" i="6" s="1"/>
  <c r="K332" i="6"/>
  <c r="AE332" i="6" s="1"/>
  <c r="AY332" i="6" s="1"/>
  <c r="O332" i="6"/>
  <c r="AI332" i="6" s="1"/>
  <c r="L332" i="6"/>
  <c r="AF332" i="6" s="1"/>
  <c r="AZ332" i="6" s="1"/>
  <c r="P332" i="6"/>
  <c r="AJ332" i="6" s="1"/>
  <c r="Q332" i="6"/>
  <c r="AK332" i="6" s="1"/>
  <c r="I332" i="6"/>
  <c r="AC332" i="6" s="1"/>
  <c r="M332" i="6"/>
  <c r="AG332" i="6" s="1"/>
  <c r="BA332" i="6" s="1"/>
  <c r="J328" i="6"/>
  <c r="AD328" i="6" s="1"/>
  <c r="N328" i="6"/>
  <c r="AH328" i="6" s="1"/>
  <c r="R328" i="6"/>
  <c r="AL328" i="6" s="1"/>
  <c r="K328" i="6"/>
  <c r="AE328" i="6" s="1"/>
  <c r="AY328" i="6" s="1"/>
  <c r="O328" i="6"/>
  <c r="AI328" i="6" s="1"/>
  <c r="L328" i="6"/>
  <c r="AF328" i="6" s="1"/>
  <c r="AZ328" i="6" s="1"/>
  <c r="P328" i="6"/>
  <c r="AJ328" i="6" s="1"/>
  <c r="I328" i="6"/>
  <c r="AC328" i="6" s="1"/>
  <c r="M328" i="6"/>
  <c r="AG328" i="6" s="1"/>
  <c r="BA328" i="6" s="1"/>
  <c r="Q328" i="6"/>
  <c r="AK328" i="6" s="1"/>
  <c r="J324" i="6"/>
  <c r="AD324" i="6" s="1"/>
  <c r="N324" i="6"/>
  <c r="AH324" i="6" s="1"/>
  <c r="R324" i="6"/>
  <c r="AL324" i="6" s="1"/>
  <c r="K324" i="6"/>
  <c r="AE324" i="6" s="1"/>
  <c r="AY324" i="6" s="1"/>
  <c r="O324" i="6"/>
  <c r="AI324" i="6" s="1"/>
  <c r="L324" i="6"/>
  <c r="AF324" i="6" s="1"/>
  <c r="AZ324" i="6" s="1"/>
  <c r="P324" i="6"/>
  <c r="AJ324" i="6" s="1"/>
  <c r="Q324" i="6"/>
  <c r="AK324" i="6" s="1"/>
  <c r="M324" i="6"/>
  <c r="AG324" i="6" s="1"/>
  <c r="BA324" i="6" s="1"/>
  <c r="I324" i="6"/>
  <c r="AC324" i="6" s="1"/>
  <c r="J320" i="6"/>
  <c r="AD320" i="6" s="1"/>
  <c r="N320" i="6"/>
  <c r="AH320" i="6" s="1"/>
  <c r="R320" i="6"/>
  <c r="AL320" i="6" s="1"/>
  <c r="K320" i="6"/>
  <c r="AE320" i="6" s="1"/>
  <c r="AY320" i="6" s="1"/>
  <c r="O320" i="6"/>
  <c r="AI320" i="6" s="1"/>
  <c r="L320" i="6"/>
  <c r="AF320" i="6" s="1"/>
  <c r="AZ320" i="6" s="1"/>
  <c r="P320" i="6"/>
  <c r="AJ320" i="6" s="1"/>
  <c r="I320" i="6"/>
  <c r="AC320" i="6" s="1"/>
  <c r="M320" i="6"/>
  <c r="AG320" i="6" s="1"/>
  <c r="BA320" i="6" s="1"/>
  <c r="Q320" i="6"/>
  <c r="AK320" i="6" s="1"/>
  <c r="J316" i="6"/>
  <c r="AD316" i="6" s="1"/>
  <c r="N316" i="6"/>
  <c r="AH316" i="6" s="1"/>
  <c r="R316" i="6"/>
  <c r="AL316" i="6" s="1"/>
  <c r="K316" i="6"/>
  <c r="AE316" i="6" s="1"/>
  <c r="AY316" i="6" s="1"/>
  <c r="O316" i="6"/>
  <c r="AI316" i="6" s="1"/>
  <c r="L316" i="6"/>
  <c r="AF316" i="6" s="1"/>
  <c r="AZ316" i="6" s="1"/>
  <c r="P316" i="6"/>
  <c r="AJ316" i="6" s="1"/>
  <c r="I316" i="6"/>
  <c r="AC316" i="6" s="1"/>
  <c r="M316" i="6"/>
  <c r="AG316" i="6" s="1"/>
  <c r="BA316" i="6" s="1"/>
  <c r="Q316" i="6"/>
  <c r="AK316" i="6" s="1"/>
  <c r="J312" i="6"/>
  <c r="AD312" i="6" s="1"/>
  <c r="N312" i="6"/>
  <c r="AH312" i="6" s="1"/>
  <c r="K312" i="6"/>
  <c r="AE312" i="6" s="1"/>
  <c r="AY312" i="6" s="1"/>
  <c r="M312" i="6"/>
  <c r="AG312" i="6" s="1"/>
  <c r="BA312" i="6" s="1"/>
  <c r="R312" i="6"/>
  <c r="AL312" i="6" s="1"/>
  <c r="O312" i="6"/>
  <c r="AI312" i="6" s="1"/>
  <c r="I312" i="6"/>
  <c r="AC312" i="6" s="1"/>
  <c r="P312" i="6"/>
  <c r="AJ312" i="6" s="1"/>
  <c r="L312" i="6"/>
  <c r="AF312" i="6" s="1"/>
  <c r="AZ312" i="6" s="1"/>
  <c r="Q312" i="6"/>
  <c r="AK312" i="6" s="1"/>
  <c r="J308" i="6"/>
  <c r="AD308" i="6" s="1"/>
  <c r="N308" i="6"/>
  <c r="AH308" i="6" s="1"/>
  <c r="R308" i="6"/>
  <c r="AL308" i="6" s="1"/>
  <c r="K308" i="6"/>
  <c r="AE308" i="6" s="1"/>
  <c r="AY308" i="6" s="1"/>
  <c r="O308" i="6"/>
  <c r="AI308" i="6" s="1"/>
  <c r="L308" i="6"/>
  <c r="AF308" i="6" s="1"/>
  <c r="AZ308" i="6" s="1"/>
  <c r="P308" i="6"/>
  <c r="AJ308" i="6" s="1"/>
  <c r="I308" i="6"/>
  <c r="AC308" i="6" s="1"/>
  <c r="M308" i="6"/>
  <c r="AG308" i="6" s="1"/>
  <c r="BA308" i="6" s="1"/>
  <c r="Q308" i="6"/>
  <c r="AK308" i="6" s="1"/>
  <c r="J304" i="6"/>
  <c r="AD304" i="6" s="1"/>
  <c r="N304" i="6"/>
  <c r="AH304" i="6" s="1"/>
  <c r="R304" i="6"/>
  <c r="AL304" i="6" s="1"/>
  <c r="K304" i="6"/>
  <c r="AE304" i="6" s="1"/>
  <c r="AY304" i="6" s="1"/>
  <c r="O304" i="6"/>
  <c r="AI304" i="6" s="1"/>
  <c r="L304" i="6"/>
  <c r="AF304" i="6" s="1"/>
  <c r="AZ304" i="6" s="1"/>
  <c r="P304" i="6"/>
  <c r="AJ304" i="6" s="1"/>
  <c r="Q304" i="6"/>
  <c r="AK304" i="6" s="1"/>
  <c r="I304" i="6"/>
  <c r="AC304" i="6" s="1"/>
  <c r="M304" i="6"/>
  <c r="AG304" i="6" s="1"/>
  <c r="BA304" i="6" s="1"/>
  <c r="J300" i="6"/>
  <c r="AD300" i="6" s="1"/>
  <c r="N300" i="6"/>
  <c r="AH300" i="6" s="1"/>
  <c r="R300" i="6"/>
  <c r="AL300" i="6" s="1"/>
  <c r="K300" i="6"/>
  <c r="AE300" i="6" s="1"/>
  <c r="AY300" i="6" s="1"/>
  <c r="O300" i="6"/>
  <c r="AI300" i="6" s="1"/>
  <c r="L300" i="6"/>
  <c r="AF300" i="6" s="1"/>
  <c r="AZ300" i="6" s="1"/>
  <c r="P300" i="6"/>
  <c r="AJ300" i="6" s="1"/>
  <c r="I300" i="6"/>
  <c r="AC300" i="6" s="1"/>
  <c r="M300" i="6"/>
  <c r="AG300" i="6" s="1"/>
  <c r="BA300" i="6" s="1"/>
  <c r="Q300" i="6"/>
  <c r="AK300" i="6" s="1"/>
  <c r="J296" i="6"/>
  <c r="AD296" i="6" s="1"/>
  <c r="N296" i="6"/>
  <c r="AH296" i="6" s="1"/>
  <c r="R296" i="6"/>
  <c r="AL296" i="6" s="1"/>
  <c r="K296" i="6"/>
  <c r="AE296" i="6" s="1"/>
  <c r="AY296" i="6" s="1"/>
  <c r="O296" i="6"/>
  <c r="AI296" i="6" s="1"/>
  <c r="L296" i="6"/>
  <c r="AF296" i="6" s="1"/>
  <c r="AZ296" i="6" s="1"/>
  <c r="P296" i="6"/>
  <c r="AJ296" i="6" s="1"/>
  <c r="Q296" i="6"/>
  <c r="AK296" i="6" s="1"/>
  <c r="I296" i="6"/>
  <c r="AC296" i="6" s="1"/>
  <c r="M296" i="6"/>
  <c r="AG296" i="6" s="1"/>
  <c r="BA296" i="6" s="1"/>
  <c r="J292" i="6"/>
  <c r="AD292" i="6" s="1"/>
  <c r="N292" i="6"/>
  <c r="AH292" i="6" s="1"/>
  <c r="R292" i="6"/>
  <c r="AL292" i="6" s="1"/>
  <c r="K292" i="6"/>
  <c r="AE292" i="6" s="1"/>
  <c r="AY292" i="6" s="1"/>
  <c r="O292" i="6"/>
  <c r="AI292" i="6" s="1"/>
  <c r="L292" i="6"/>
  <c r="AF292" i="6" s="1"/>
  <c r="AZ292" i="6" s="1"/>
  <c r="P292" i="6"/>
  <c r="AJ292" i="6" s="1"/>
  <c r="I292" i="6"/>
  <c r="AC292" i="6" s="1"/>
  <c r="M292" i="6"/>
  <c r="AG292" i="6" s="1"/>
  <c r="BA292" i="6" s="1"/>
  <c r="Q292" i="6"/>
  <c r="AK292" i="6" s="1"/>
  <c r="J288" i="6"/>
  <c r="AD288" i="6" s="1"/>
  <c r="N288" i="6"/>
  <c r="AH288" i="6" s="1"/>
  <c r="R288" i="6"/>
  <c r="AL288" i="6" s="1"/>
  <c r="K288" i="6"/>
  <c r="AE288" i="6" s="1"/>
  <c r="AY288" i="6" s="1"/>
  <c r="O288" i="6"/>
  <c r="AI288" i="6" s="1"/>
  <c r="L288" i="6"/>
  <c r="AF288" i="6" s="1"/>
  <c r="AZ288" i="6" s="1"/>
  <c r="P288" i="6"/>
  <c r="AJ288" i="6" s="1"/>
  <c r="Q288" i="6"/>
  <c r="AK288" i="6" s="1"/>
  <c r="I288" i="6"/>
  <c r="AC288" i="6" s="1"/>
  <c r="M288" i="6"/>
  <c r="AG288" i="6" s="1"/>
  <c r="BA288" i="6" s="1"/>
  <c r="J284" i="6"/>
  <c r="AD284" i="6" s="1"/>
  <c r="N284" i="6"/>
  <c r="AH284" i="6" s="1"/>
  <c r="R284" i="6"/>
  <c r="AL284" i="6" s="1"/>
  <c r="K284" i="6"/>
  <c r="AE284" i="6" s="1"/>
  <c r="O284" i="6"/>
  <c r="AI284" i="6" s="1"/>
  <c r="L284" i="6"/>
  <c r="AF284" i="6" s="1"/>
  <c r="P284" i="6"/>
  <c r="AJ284" i="6" s="1"/>
  <c r="I284" i="6"/>
  <c r="AC284" i="6" s="1"/>
  <c r="M284" i="6"/>
  <c r="AG284" i="6" s="1"/>
  <c r="Q284" i="6"/>
  <c r="AK284" i="6" s="1"/>
  <c r="J280" i="6"/>
  <c r="AD280" i="6" s="1"/>
  <c r="N280" i="6"/>
  <c r="AH280" i="6" s="1"/>
  <c r="R280" i="6"/>
  <c r="AL280" i="6" s="1"/>
  <c r="K280" i="6"/>
  <c r="AE280" i="6" s="1"/>
  <c r="AY280" i="6" s="1"/>
  <c r="O280" i="6"/>
  <c r="AI280" i="6" s="1"/>
  <c r="L280" i="6"/>
  <c r="AF280" i="6" s="1"/>
  <c r="AZ280" i="6" s="1"/>
  <c r="P280" i="6"/>
  <c r="AJ280" i="6" s="1"/>
  <c r="Q280" i="6"/>
  <c r="AK280" i="6" s="1"/>
  <c r="I280" i="6"/>
  <c r="AC280" i="6" s="1"/>
  <c r="M280" i="6"/>
  <c r="AG280" i="6" s="1"/>
  <c r="BA280" i="6" s="1"/>
  <c r="J276" i="6"/>
  <c r="AD276" i="6" s="1"/>
  <c r="N276" i="6"/>
  <c r="AH276" i="6" s="1"/>
  <c r="R276" i="6"/>
  <c r="AL276" i="6" s="1"/>
  <c r="K276" i="6"/>
  <c r="AE276" i="6" s="1"/>
  <c r="AY276" i="6" s="1"/>
  <c r="O276" i="6"/>
  <c r="AI276" i="6" s="1"/>
  <c r="L276" i="6"/>
  <c r="AF276" i="6" s="1"/>
  <c r="AZ276" i="6" s="1"/>
  <c r="P276" i="6"/>
  <c r="AJ276" i="6" s="1"/>
  <c r="I276" i="6"/>
  <c r="AC276" i="6" s="1"/>
  <c r="M276" i="6"/>
  <c r="AG276" i="6" s="1"/>
  <c r="BA276" i="6" s="1"/>
  <c r="Q276" i="6"/>
  <c r="AK276" i="6" s="1"/>
  <c r="J272" i="6"/>
  <c r="AD272" i="6" s="1"/>
  <c r="N272" i="6"/>
  <c r="AH272" i="6" s="1"/>
  <c r="R272" i="6"/>
  <c r="AL272" i="6" s="1"/>
  <c r="K272" i="6"/>
  <c r="AE272" i="6" s="1"/>
  <c r="AY272" i="6" s="1"/>
  <c r="O272" i="6"/>
  <c r="AI272" i="6" s="1"/>
  <c r="L272" i="6"/>
  <c r="AF272" i="6" s="1"/>
  <c r="AZ272" i="6" s="1"/>
  <c r="P272" i="6"/>
  <c r="AJ272" i="6" s="1"/>
  <c r="Q272" i="6"/>
  <c r="AK272" i="6" s="1"/>
  <c r="I272" i="6"/>
  <c r="AC272" i="6" s="1"/>
  <c r="M272" i="6"/>
  <c r="AG272" i="6" s="1"/>
  <c r="BA272" i="6" s="1"/>
  <c r="J268" i="6"/>
  <c r="AD268" i="6" s="1"/>
  <c r="N268" i="6"/>
  <c r="AH268" i="6" s="1"/>
  <c r="R268" i="6"/>
  <c r="AL268" i="6" s="1"/>
  <c r="K268" i="6"/>
  <c r="AE268" i="6" s="1"/>
  <c r="AY268" i="6" s="1"/>
  <c r="O268" i="6"/>
  <c r="AI268" i="6" s="1"/>
  <c r="L268" i="6"/>
  <c r="AF268" i="6" s="1"/>
  <c r="AZ268" i="6" s="1"/>
  <c r="P268" i="6"/>
  <c r="AJ268" i="6" s="1"/>
  <c r="I268" i="6"/>
  <c r="AC268" i="6" s="1"/>
  <c r="M268" i="6"/>
  <c r="AG268" i="6" s="1"/>
  <c r="BA268" i="6" s="1"/>
  <c r="Q268" i="6"/>
  <c r="AK268" i="6" s="1"/>
  <c r="J264" i="6"/>
  <c r="AD264" i="6" s="1"/>
  <c r="N264" i="6"/>
  <c r="AH264" i="6" s="1"/>
  <c r="R264" i="6"/>
  <c r="AL264" i="6" s="1"/>
  <c r="K264" i="6"/>
  <c r="AE264" i="6" s="1"/>
  <c r="AY264" i="6" s="1"/>
  <c r="O264" i="6"/>
  <c r="AI264" i="6" s="1"/>
  <c r="L264" i="6"/>
  <c r="AF264" i="6" s="1"/>
  <c r="AZ264" i="6" s="1"/>
  <c r="P264" i="6"/>
  <c r="AJ264" i="6" s="1"/>
  <c r="Q264" i="6"/>
  <c r="AK264" i="6" s="1"/>
  <c r="I264" i="6"/>
  <c r="AC264" i="6" s="1"/>
  <c r="M264" i="6"/>
  <c r="AG264" i="6" s="1"/>
  <c r="BA264" i="6" s="1"/>
  <c r="J260" i="6"/>
  <c r="AD260" i="6" s="1"/>
  <c r="N260" i="6"/>
  <c r="AH260" i="6" s="1"/>
  <c r="R260" i="6"/>
  <c r="AL260" i="6" s="1"/>
  <c r="K260" i="6"/>
  <c r="AE260" i="6" s="1"/>
  <c r="AY260" i="6" s="1"/>
  <c r="O260" i="6"/>
  <c r="AI260" i="6" s="1"/>
  <c r="L260" i="6"/>
  <c r="AF260" i="6" s="1"/>
  <c r="AZ260" i="6" s="1"/>
  <c r="P260" i="6"/>
  <c r="AJ260" i="6" s="1"/>
  <c r="I260" i="6"/>
  <c r="AC260" i="6" s="1"/>
  <c r="M260" i="6"/>
  <c r="AG260" i="6" s="1"/>
  <c r="BA260" i="6" s="1"/>
  <c r="Q260" i="6"/>
  <c r="AK260" i="6" s="1"/>
  <c r="J256" i="6"/>
  <c r="AD256" i="6" s="1"/>
  <c r="N256" i="6"/>
  <c r="AH256" i="6" s="1"/>
  <c r="R256" i="6"/>
  <c r="AL256" i="6" s="1"/>
  <c r="K256" i="6"/>
  <c r="AE256" i="6" s="1"/>
  <c r="AY256" i="6" s="1"/>
  <c r="O256" i="6"/>
  <c r="AI256" i="6" s="1"/>
  <c r="L256" i="6"/>
  <c r="AF256" i="6" s="1"/>
  <c r="AZ256" i="6" s="1"/>
  <c r="P256" i="6"/>
  <c r="AJ256" i="6" s="1"/>
  <c r="Q256" i="6"/>
  <c r="AK256" i="6" s="1"/>
  <c r="I256" i="6"/>
  <c r="AC256" i="6" s="1"/>
  <c r="M256" i="6"/>
  <c r="AG256" i="6" s="1"/>
  <c r="BA256" i="6" s="1"/>
  <c r="J252" i="6"/>
  <c r="AD252" i="6" s="1"/>
  <c r="N252" i="6"/>
  <c r="AH252" i="6" s="1"/>
  <c r="R252" i="6"/>
  <c r="AL252" i="6" s="1"/>
  <c r="K252" i="6"/>
  <c r="AE252" i="6" s="1"/>
  <c r="AY252" i="6" s="1"/>
  <c r="O252" i="6"/>
  <c r="AI252" i="6" s="1"/>
  <c r="L252" i="6"/>
  <c r="AF252" i="6" s="1"/>
  <c r="AZ252" i="6" s="1"/>
  <c r="P252" i="6"/>
  <c r="AJ252" i="6" s="1"/>
  <c r="I252" i="6"/>
  <c r="AC252" i="6" s="1"/>
  <c r="M252" i="6"/>
  <c r="AG252" i="6" s="1"/>
  <c r="BA252" i="6" s="1"/>
  <c r="Q252" i="6"/>
  <c r="AK252" i="6" s="1"/>
  <c r="J248" i="6"/>
  <c r="AD248" i="6" s="1"/>
  <c r="N248" i="6"/>
  <c r="AH248" i="6" s="1"/>
  <c r="R248" i="6"/>
  <c r="AL248" i="6" s="1"/>
  <c r="K248" i="6"/>
  <c r="AE248" i="6" s="1"/>
  <c r="AY248" i="6" s="1"/>
  <c r="O248" i="6"/>
  <c r="AI248" i="6" s="1"/>
  <c r="L248" i="6"/>
  <c r="AF248" i="6" s="1"/>
  <c r="AZ248" i="6" s="1"/>
  <c r="P248" i="6"/>
  <c r="AJ248" i="6" s="1"/>
  <c r="Q248" i="6"/>
  <c r="AK248" i="6" s="1"/>
  <c r="I248" i="6"/>
  <c r="AC248" i="6" s="1"/>
  <c r="M248" i="6"/>
  <c r="AG248" i="6" s="1"/>
  <c r="BA248" i="6" s="1"/>
  <c r="J244" i="6"/>
  <c r="AD244" i="6" s="1"/>
  <c r="N244" i="6"/>
  <c r="AH244" i="6" s="1"/>
  <c r="R244" i="6"/>
  <c r="AL244" i="6" s="1"/>
  <c r="K244" i="6"/>
  <c r="AE244" i="6" s="1"/>
  <c r="AY244" i="6" s="1"/>
  <c r="O244" i="6"/>
  <c r="AI244" i="6" s="1"/>
  <c r="L244" i="6"/>
  <c r="AF244" i="6" s="1"/>
  <c r="AZ244" i="6" s="1"/>
  <c r="P244" i="6"/>
  <c r="AJ244" i="6" s="1"/>
  <c r="I244" i="6"/>
  <c r="AC244" i="6" s="1"/>
  <c r="M244" i="6"/>
  <c r="AG244" i="6" s="1"/>
  <c r="BA244" i="6" s="1"/>
  <c r="Q244" i="6"/>
  <c r="AK244" i="6" s="1"/>
  <c r="J240" i="6"/>
  <c r="AD240" i="6" s="1"/>
  <c r="N240" i="6"/>
  <c r="AH240" i="6" s="1"/>
  <c r="R240" i="6"/>
  <c r="AL240" i="6" s="1"/>
  <c r="K240" i="6"/>
  <c r="AE240" i="6" s="1"/>
  <c r="AY240" i="6" s="1"/>
  <c r="O240" i="6"/>
  <c r="AI240" i="6" s="1"/>
  <c r="L240" i="6"/>
  <c r="AF240" i="6" s="1"/>
  <c r="AZ240" i="6" s="1"/>
  <c r="P240" i="6"/>
  <c r="AJ240" i="6" s="1"/>
  <c r="Q240" i="6"/>
  <c r="AK240" i="6" s="1"/>
  <c r="I240" i="6"/>
  <c r="AC240" i="6" s="1"/>
  <c r="M240" i="6"/>
  <c r="AG240" i="6" s="1"/>
  <c r="BA240" i="6" s="1"/>
  <c r="J236" i="6"/>
  <c r="AD236" i="6" s="1"/>
  <c r="N236" i="6"/>
  <c r="AH236" i="6" s="1"/>
  <c r="R236" i="6"/>
  <c r="AL236" i="6" s="1"/>
  <c r="K236" i="6"/>
  <c r="AE236" i="6" s="1"/>
  <c r="AY236" i="6" s="1"/>
  <c r="O236" i="6"/>
  <c r="AI236" i="6" s="1"/>
  <c r="L236" i="6"/>
  <c r="AF236" i="6" s="1"/>
  <c r="AZ236" i="6" s="1"/>
  <c r="P236" i="6"/>
  <c r="AJ236" i="6" s="1"/>
  <c r="I236" i="6"/>
  <c r="AC236" i="6" s="1"/>
  <c r="M236" i="6"/>
  <c r="AG236" i="6" s="1"/>
  <c r="BA236" i="6" s="1"/>
  <c r="Q236" i="6"/>
  <c r="AK236" i="6" s="1"/>
  <c r="J232" i="6"/>
  <c r="AD232" i="6" s="1"/>
  <c r="N232" i="6"/>
  <c r="AH232" i="6" s="1"/>
  <c r="R232" i="6"/>
  <c r="AL232" i="6" s="1"/>
  <c r="K232" i="6"/>
  <c r="AE232" i="6" s="1"/>
  <c r="AY232" i="6" s="1"/>
  <c r="O232" i="6"/>
  <c r="AI232" i="6" s="1"/>
  <c r="L232" i="6"/>
  <c r="AF232" i="6" s="1"/>
  <c r="AZ232" i="6" s="1"/>
  <c r="P232" i="6"/>
  <c r="AJ232" i="6" s="1"/>
  <c r="Q232" i="6"/>
  <c r="AK232" i="6" s="1"/>
  <c r="I232" i="6"/>
  <c r="AC232" i="6" s="1"/>
  <c r="M232" i="6"/>
  <c r="AG232" i="6" s="1"/>
  <c r="BA232" i="6" s="1"/>
  <c r="J228" i="6"/>
  <c r="AD228" i="6" s="1"/>
  <c r="N228" i="6"/>
  <c r="AH228" i="6" s="1"/>
  <c r="R228" i="6"/>
  <c r="AL228" i="6" s="1"/>
  <c r="K228" i="6"/>
  <c r="AE228" i="6" s="1"/>
  <c r="AY228" i="6" s="1"/>
  <c r="O228" i="6"/>
  <c r="AI228" i="6" s="1"/>
  <c r="L228" i="6"/>
  <c r="AF228" i="6" s="1"/>
  <c r="AZ228" i="6" s="1"/>
  <c r="P228" i="6"/>
  <c r="AJ228" i="6" s="1"/>
  <c r="I228" i="6"/>
  <c r="AC228" i="6" s="1"/>
  <c r="M228" i="6"/>
  <c r="AG228" i="6" s="1"/>
  <c r="BA228" i="6" s="1"/>
  <c r="Q228" i="6"/>
  <c r="AK228" i="6" s="1"/>
  <c r="J224" i="6"/>
  <c r="AD224" i="6" s="1"/>
  <c r="N224" i="6"/>
  <c r="AH224" i="6" s="1"/>
  <c r="R224" i="6"/>
  <c r="AL224" i="6" s="1"/>
  <c r="K224" i="6"/>
  <c r="AE224" i="6" s="1"/>
  <c r="AY224" i="6" s="1"/>
  <c r="O224" i="6"/>
  <c r="AI224" i="6" s="1"/>
  <c r="L224" i="6"/>
  <c r="AF224" i="6" s="1"/>
  <c r="AZ224" i="6" s="1"/>
  <c r="P224" i="6"/>
  <c r="AJ224" i="6" s="1"/>
  <c r="Q224" i="6"/>
  <c r="AK224" i="6" s="1"/>
  <c r="I224" i="6"/>
  <c r="AC224" i="6" s="1"/>
  <c r="M224" i="6"/>
  <c r="AG224" i="6" s="1"/>
  <c r="BA224" i="6" s="1"/>
  <c r="J220" i="6"/>
  <c r="AD220" i="6" s="1"/>
  <c r="N220" i="6"/>
  <c r="AH220" i="6" s="1"/>
  <c r="R220" i="6"/>
  <c r="AL220" i="6" s="1"/>
  <c r="K220" i="6"/>
  <c r="AE220" i="6" s="1"/>
  <c r="AY220" i="6" s="1"/>
  <c r="O220" i="6"/>
  <c r="AI220" i="6" s="1"/>
  <c r="L220" i="6"/>
  <c r="AF220" i="6" s="1"/>
  <c r="AZ220" i="6" s="1"/>
  <c r="P220" i="6"/>
  <c r="AJ220" i="6" s="1"/>
  <c r="I220" i="6"/>
  <c r="AC220" i="6" s="1"/>
  <c r="M220" i="6"/>
  <c r="AG220" i="6" s="1"/>
  <c r="BA220" i="6" s="1"/>
  <c r="Q220" i="6"/>
  <c r="AK220" i="6" s="1"/>
  <c r="J216" i="6"/>
  <c r="AD216" i="6" s="1"/>
  <c r="N216" i="6"/>
  <c r="AH216" i="6" s="1"/>
  <c r="R216" i="6"/>
  <c r="AL216" i="6" s="1"/>
  <c r="K216" i="6"/>
  <c r="AE216" i="6" s="1"/>
  <c r="AY216" i="6" s="1"/>
  <c r="O216" i="6"/>
  <c r="AI216" i="6" s="1"/>
  <c r="L216" i="6"/>
  <c r="AF216" i="6" s="1"/>
  <c r="AZ216" i="6" s="1"/>
  <c r="P216" i="6"/>
  <c r="AJ216" i="6" s="1"/>
  <c r="Q216" i="6"/>
  <c r="AK216" i="6" s="1"/>
  <c r="I216" i="6"/>
  <c r="AC216" i="6" s="1"/>
  <c r="M216" i="6"/>
  <c r="AG216" i="6" s="1"/>
  <c r="BA216" i="6" s="1"/>
  <c r="J212" i="6"/>
  <c r="AD212" i="6" s="1"/>
  <c r="N212" i="6"/>
  <c r="AH212" i="6" s="1"/>
  <c r="R212" i="6"/>
  <c r="AL212" i="6" s="1"/>
  <c r="K212" i="6"/>
  <c r="AE212" i="6" s="1"/>
  <c r="AY212" i="6" s="1"/>
  <c r="O212" i="6"/>
  <c r="AI212" i="6" s="1"/>
  <c r="L212" i="6"/>
  <c r="AF212" i="6" s="1"/>
  <c r="AZ212" i="6" s="1"/>
  <c r="P212" i="6"/>
  <c r="AJ212" i="6" s="1"/>
  <c r="I212" i="6"/>
  <c r="AC212" i="6" s="1"/>
  <c r="M212" i="6"/>
  <c r="AG212" i="6" s="1"/>
  <c r="BA212" i="6" s="1"/>
  <c r="Q212" i="6"/>
  <c r="AK212" i="6" s="1"/>
  <c r="J208" i="6"/>
  <c r="AD208" i="6" s="1"/>
  <c r="N208" i="6"/>
  <c r="AH208" i="6" s="1"/>
  <c r="R208" i="6"/>
  <c r="AL208" i="6" s="1"/>
  <c r="K208" i="6"/>
  <c r="AE208" i="6" s="1"/>
  <c r="AY208" i="6" s="1"/>
  <c r="O208" i="6"/>
  <c r="AI208" i="6" s="1"/>
  <c r="L208" i="6"/>
  <c r="AF208" i="6" s="1"/>
  <c r="AZ208" i="6" s="1"/>
  <c r="P208" i="6"/>
  <c r="AJ208" i="6" s="1"/>
  <c r="Q208" i="6"/>
  <c r="AK208" i="6" s="1"/>
  <c r="M208" i="6"/>
  <c r="AG208" i="6" s="1"/>
  <c r="BA208" i="6" s="1"/>
  <c r="I208" i="6"/>
  <c r="AC208" i="6" s="1"/>
  <c r="I381" i="6"/>
  <c r="AC381" i="6" s="1"/>
  <c r="M381" i="6"/>
  <c r="AG381" i="6" s="1"/>
  <c r="BA381" i="6" s="1"/>
  <c r="Q381" i="6"/>
  <c r="AK381" i="6" s="1"/>
  <c r="J381" i="6"/>
  <c r="AD381" i="6" s="1"/>
  <c r="N381" i="6"/>
  <c r="AH381" i="6" s="1"/>
  <c r="R381" i="6"/>
  <c r="AL381" i="6" s="1"/>
  <c r="L381" i="6"/>
  <c r="AF381" i="6" s="1"/>
  <c r="AZ381" i="6" s="1"/>
  <c r="O381" i="6"/>
  <c r="AI381" i="6" s="1"/>
  <c r="P381" i="6"/>
  <c r="AJ381" i="6" s="1"/>
  <c r="K381" i="6"/>
  <c r="AE381" i="6" s="1"/>
  <c r="AY381" i="6" s="1"/>
  <c r="L377" i="6"/>
  <c r="AF377" i="6" s="1"/>
  <c r="P377" i="6"/>
  <c r="AJ377" i="6" s="1"/>
  <c r="I377" i="6"/>
  <c r="AC377" i="6" s="1"/>
  <c r="M377" i="6"/>
  <c r="AG377" i="6" s="1"/>
  <c r="Q377" i="6"/>
  <c r="AK377" i="6" s="1"/>
  <c r="J377" i="6"/>
  <c r="AD377" i="6" s="1"/>
  <c r="N377" i="6"/>
  <c r="AH377" i="6" s="1"/>
  <c r="R377" i="6"/>
  <c r="AL377" i="6" s="1"/>
  <c r="O377" i="6"/>
  <c r="AI377" i="6" s="1"/>
  <c r="K377" i="6"/>
  <c r="AE377" i="6" s="1"/>
  <c r="L373" i="6"/>
  <c r="AF373" i="6" s="1"/>
  <c r="AZ373" i="6" s="1"/>
  <c r="P373" i="6"/>
  <c r="AJ373" i="6" s="1"/>
  <c r="I373" i="6"/>
  <c r="AC373" i="6" s="1"/>
  <c r="M373" i="6"/>
  <c r="AG373" i="6" s="1"/>
  <c r="BA373" i="6" s="1"/>
  <c r="Q373" i="6"/>
  <c r="AK373" i="6" s="1"/>
  <c r="J373" i="6"/>
  <c r="AD373" i="6" s="1"/>
  <c r="N373" i="6"/>
  <c r="AH373" i="6" s="1"/>
  <c r="R373" i="6"/>
  <c r="AL373" i="6" s="1"/>
  <c r="K373" i="6"/>
  <c r="AE373" i="6" s="1"/>
  <c r="AY373" i="6" s="1"/>
  <c r="O373" i="6"/>
  <c r="AI373" i="6" s="1"/>
  <c r="L369" i="6"/>
  <c r="AF369" i="6" s="1"/>
  <c r="AZ369" i="6" s="1"/>
  <c r="P369" i="6"/>
  <c r="AJ369" i="6" s="1"/>
  <c r="I369" i="6"/>
  <c r="AC369" i="6" s="1"/>
  <c r="M369" i="6"/>
  <c r="AG369" i="6" s="1"/>
  <c r="BA369" i="6" s="1"/>
  <c r="Q369" i="6"/>
  <c r="AK369" i="6" s="1"/>
  <c r="J369" i="6"/>
  <c r="AD369" i="6" s="1"/>
  <c r="N369" i="6"/>
  <c r="AH369" i="6" s="1"/>
  <c r="R369" i="6"/>
  <c r="AL369" i="6" s="1"/>
  <c r="O369" i="6"/>
  <c r="AI369" i="6" s="1"/>
  <c r="K369" i="6"/>
  <c r="AE369" i="6" s="1"/>
  <c r="AY369" i="6" s="1"/>
  <c r="L365" i="6"/>
  <c r="AF365" i="6" s="1"/>
  <c r="AZ365" i="6" s="1"/>
  <c r="P365" i="6"/>
  <c r="AJ365" i="6" s="1"/>
  <c r="I365" i="6"/>
  <c r="AC365" i="6" s="1"/>
  <c r="M365" i="6"/>
  <c r="AG365" i="6" s="1"/>
  <c r="BA365" i="6" s="1"/>
  <c r="Q365" i="6"/>
  <c r="AK365" i="6" s="1"/>
  <c r="J365" i="6"/>
  <c r="AD365" i="6" s="1"/>
  <c r="N365" i="6"/>
  <c r="AH365" i="6" s="1"/>
  <c r="R365" i="6"/>
  <c r="AL365" i="6" s="1"/>
  <c r="K365" i="6"/>
  <c r="AE365" i="6" s="1"/>
  <c r="AY365" i="6" s="1"/>
  <c r="O365" i="6"/>
  <c r="AI365" i="6" s="1"/>
  <c r="F382" i="6"/>
  <c r="E381" i="6"/>
  <c r="H379" i="6"/>
  <c r="F378" i="6"/>
  <c r="E377" i="6"/>
  <c r="H375" i="6"/>
  <c r="F374" i="6"/>
  <c r="E373" i="6"/>
  <c r="H371" i="6"/>
  <c r="F370" i="6"/>
  <c r="E369" i="6"/>
  <c r="H367" i="6"/>
  <c r="F366" i="6"/>
  <c r="E365" i="6"/>
  <c r="H363" i="6"/>
  <c r="F362" i="6"/>
  <c r="E361" i="6"/>
  <c r="F358" i="6"/>
  <c r="E357" i="6"/>
  <c r="F354" i="6"/>
  <c r="E353" i="6"/>
  <c r="F350" i="6"/>
  <c r="E349" i="6"/>
  <c r="F346" i="6"/>
  <c r="E345" i="6"/>
  <c r="F342" i="6"/>
  <c r="E341" i="6"/>
  <c r="F338" i="6"/>
  <c r="E337" i="6"/>
  <c r="F334" i="6"/>
  <c r="E333" i="6"/>
  <c r="H331" i="6"/>
  <c r="F330" i="6"/>
  <c r="E329" i="6"/>
  <c r="H327" i="6"/>
  <c r="F326" i="6"/>
  <c r="E325" i="6"/>
  <c r="H323" i="6"/>
  <c r="F322" i="6"/>
  <c r="E321" i="6"/>
  <c r="H319" i="6"/>
  <c r="F318" i="6"/>
  <c r="E317" i="6"/>
  <c r="H315" i="6"/>
  <c r="F314" i="6"/>
  <c r="E313" i="6"/>
  <c r="H311" i="6"/>
  <c r="F310" i="6"/>
  <c r="E309" i="6"/>
  <c r="H307" i="6"/>
  <c r="F306" i="6"/>
  <c r="E305" i="6"/>
  <c r="H303" i="6"/>
  <c r="F302" i="6"/>
  <c r="E301" i="6"/>
  <c r="H299" i="6"/>
  <c r="F298" i="6"/>
  <c r="E297" i="6"/>
  <c r="H295" i="6"/>
  <c r="F294" i="6"/>
  <c r="E293" i="6"/>
  <c r="H291" i="6"/>
  <c r="F290" i="6"/>
  <c r="E289" i="6"/>
  <c r="H287" i="6"/>
  <c r="F286" i="6"/>
  <c r="E285" i="6"/>
  <c r="H283" i="6"/>
  <c r="F282" i="6"/>
  <c r="E281" i="6"/>
  <c r="H279" i="6"/>
  <c r="F278" i="6"/>
  <c r="E277" i="6"/>
  <c r="H275" i="6"/>
  <c r="F274" i="6"/>
  <c r="E273" i="6"/>
  <c r="H271" i="6"/>
  <c r="F270" i="6"/>
  <c r="E269" i="6"/>
  <c r="H267" i="6"/>
  <c r="F266" i="6"/>
  <c r="E265" i="6"/>
  <c r="H263" i="6"/>
  <c r="F262" i="6"/>
  <c r="E261" i="6"/>
  <c r="H259" i="6"/>
  <c r="F258" i="6"/>
  <c r="E257" i="6"/>
  <c r="H255" i="6"/>
  <c r="F254" i="6"/>
  <c r="E253" i="6"/>
  <c r="H251" i="6"/>
  <c r="F250" i="6"/>
  <c r="E249" i="6"/>
  <c r="H247" i="6"/>
  <c r="F246" i="6"/>
  <c r="E245" i="6"/>
  <c r="H243" i="6"/>
  <c r="F242" i="6"/>
  <c r="E241" i="6"/>
  <c r="H239" i="6"/>
  <c r="F238" i="6"/>
  <c r="E237" i="6"/>
  <c r="H235" i="6"/>
  <c r="F234" i="6"/>
  <c r="E233" i="6"/>
  <c r="H231" i="6"/>
  <c r="F230" i="6"/>
  <c r="E229" i="6"/>
  <c r="H227" i="6"/>
  <c r="F226" i="6"/>
  <c r="E225" i="6"/>
  <c r="H223" i="6"/>
  <c r="F222" i="6"/>
  <c r="E221" i="6"/>
  <c r="H219" i="6"/>
  <c r="F218" i="6"/>
  <c r="E217" i="6"/>
  <c r="H215" i="6"/>
  <c r="F214" i="6"/>
  <c r="E213" i="6"/>
  <c r="H211" i="6"/>
  <c r="F210" i="6"/>
  <c r="E209" i="6"/>
  <c r="H207" i="6"/>
  <c r="F206" i="6"/>
  <c r="E205" i="6"/>
  <c r="H203" i="6"/>
  <c r="E201" i="6"/>
  <c r="H199" i="6"/>
  <c r="E197" i="6"/>
  <c r="H195" i="6"/>
  <c r="E193" i="6"/>
  <c r="H191" i="6"/>
  <c r="E189" i="6"/>
  <c r="H187" i="6"/>
  <c r="E185" i="6"/>
  <c r="H183" i="6"/>
  <c r="E181" i="6"/>
  <c r="H179" i="6"/>
  <c r="E177" i="6"/>
  <c r="H175" i="6"/>
  <c r="E173" i="6"/>
  <c r="H171" i="6"/>
  <c r="E169" i="6"/>
  <c r="H167" i="6"/>
  <c r="E165" i="6"/>
  <c r="H163" i="6"/>
  <c r="E161" i="6"/>
  <c r="H159" i="6"/>
  <c r="E157" i="6"/>
  <c r="H155" i="6"/>
  <c r="E153" i="6"/>
  <c r="H151" i="6"/>
  <c r="E149" i="6"/>
  <c r="H147" i="6"/>
  <c r="E145" i="6"/>
  <c r="H143" i="6"/>
  <c r="E141" i="6"/>
  <c r="H139" i="6"/>
  <c r="E137" i="6"/>
  <c r="H135" i="6"/>
  <c r="E133" i="6"/>
  <c r="H131" i="6"/>
  <c r="E129" i="6"/>
  <c r="H127" i="6"/>
  <c r="E125" i="6"/>
  <c r="H123" i="6"/>
  <c r="E121" i="6"/>
  <c r="H119" i="6"/>
  <c r="E117" i="6"/>
  <c r="H115" i="6"/>
  <c r="E113" i="6"/>
  <c r="H111" i="6"/>
  <c r="E109" i="6"/>
  <c r="H107" i="6"/>
  <c r="E105" i="6"/>
  <c r="H103" i="6"/>
  <c r="E101" i="6"/>
  <c r="H99" i="6"/>
  <c r="E97" i="6"/>
  <c r="H95" i="6"/>
  <c r="E93" i="6"/>
  <c r="H91" i="6"/>
  <c r="E89" i="6"/>
  <c r="H87" i="6"/>
  <c r="E85" i="6"/>
  <c r="H83" i="6"/>
  <c r="E81" i="6"/>
  <c r="H79" i="6"/>
  <c r="E77" i="6"/>
  <c r="H75" i="6"/>
  <c r="E73" i="6"/>
  <c r="H71" i="6"/>
  <c r="E69" i="6"/>
  <c r="H67" i="6"/>
  <c r="E65" i="6"/>
  <c r="H63" i="6"/>
  <c r="E61" i="6"/>
  <c r="H59" i="6"/>
  <c r="E57" i="6"/>
  <c r="H55" i="6"/>
  <c r="E53" i="6"/>
  <c r="H51" i="6"/>
  <c r="E49" i="6"/>
  <c r="H47" i="6"/>
  <c r="E45" i="6"/>
  <c r="H43" i="6"/>
  <c r="E41" i="6"/>
  <c r="H39" i="6"/>
  <c r="E37" i="6"/>
  <c r="H35" i="6"/>
  <c r="E33" i="6"/>
  <c r="H31" i="6"/>
  <c r="E29" i="6"/>
  <c r="H27" i="6"/>
  <c r="E25" i="6"/>
  <c r="H23" i="6"/>
  <c r="E21" i="6"/>
  <c r="H19" i="6"/>
  <c r="E17" i="6"/>
  <c r="H15" i="6"/>
  <c r="E13" i="6"/>
  <c r="H11" i="6"/>
  <c r="E9" i="6"/>
  <c r="BF365" i="6" l="1"/>
  <c r="BK365" i="6" s="1"/>
  <c r="BD369" i="6"/>
  <c r="AO377" i="6"/>
  <c r="BC381" i="6"/>
  <c r="BH381" i="6" s="1"/>
  <c r="BB208" i="6"/>
  <c r="BG208" i="6" s="1"/>
  <c r="BB216" i="6"/>
  <c r="BB224" i="6"/>
  <c r="BG224" i="6" s="1"/>
  <c r="BE336" i="6"/>
  <c r="BJ336" i="6" s="1"/>
  <c r="BE356" i="6"/>
  <c r="BB360" i="6"/>
  <c r="BC43" i="6"/>
  <c r="BH43" i="6" s="1"/>
  <c r="BF47" i="6"/>
  <c r="BK47" i="6" s="1"/>
  <c r="BE55" i="6"/>
  <c r="BJ55" i="6" s="1"/>
  <c r="BD59" i="6"/>
  <c r="BC67" i="6"/>
  <c r="BH67" i="6" s="1"/>
  <c r="BF71" i="6"/>
  <c r="BK71" i="6" s="1"/>
  <c r="BB135" i="6"/>
  <c r="BG135" i="6" s="1"/>
  <c r="BF147" i="6"/>
  <c r="BC151" i="6"/>
  <c r="BH151" i="6" s="1"/>
  <c r="BD151" i="6"/>
  <c r="BD183" i="6"/>
  <c r="BI183" i="6" s="1"/>
  <c r="BC199" i="6"/>
  <c r="BH199" i="6" s="1"/>
  <c r="BD364" i="6"/>
  <c r="BC368" i="6"/>
  <c r="BE207" i="6"/>
  <c r="BJ207" i="6" s="1"/>
  <c r="BE223" i="6"/>
  <c r="BJ223" i="6" s="1"/>
  <c r="BB251" i="6"/>
  <c r="BG251" i="6" s="1"/>
  <c r="BB267" i="6"/>
  <c r="BG267" i="6" s="1"/>
  <c r="BE279" i="6"/>
  <c r="BJ279" i="6" s="1"/>
  <c r="BE362" i="6"/>
  <c r="BB366" i="6"/>
  <c r="BG366" i="6" s="1"/>
  <c r="BD221" i="6"/>
  <c r="BF265" i="6"/>
  <c r="BD269" i="6"/>
  <c r="BC317" i="6"/>
  <c r="BH317" i="6" s="1"/>
  <c r="BF329" i="6"/>
  <c r="BK329" i="6" s="1"/>
  <c r="BD333" i="6"/>
  <c r="BI333" i="6" s="1"/>
  <c r="BF337" i="6"/>
  <c r="BF16" i="6"/>
  <c r="BK16" i="6" s="1"/>
  <c r="BC20" i="6"/>
  <c r="BH20" i="6" s="1"/>
  <c r="BB36" i="6"/>
  <c r="BG36" i="6" s="1"/>
  <c r="BF40" i="6"/>
  <c r="BC44" i="6"/>
  <c r="BH44" i="6" s="1"/>
  <c r="BB52" i="6"/>
  <c r="BF68" i="6"/>
  <c r="BK68" i="6" s="1"/>
  <c r="BF84" i="6"/>
  <c r="BF96" i="6"/>
  <c r="BK96" i="6" s="1"/>
  <c r="BD100" i="6"/>
  <c r="BF120" i="6"/>
  <c r="BK120" i="6" s="1"/>
  <c r="BD124" i="6"/>
  <c r="BE152" i="6"/>
  <c r="BJ152" i="6" s="1"/>
  <c r="BB156" i="6"/>
  <c r="BE172" i="6"/>
  <c r="BJ172" i="6" s="1"/>
  <c r="BE184" i="6"/>
  <c r="BB188" i="6"/>
  <c r="BE192" i="6"/>
  <c r="BE200" i="6"/>
  <c r="BD380" i="6"/>
  <c r="BF219" i="6"/>
  <c r="BK219" i="6" s="1"/>
  <c r="BF247" i="6"/>
  <c r="BC255" i="6"/>
  <c r="BH255" i="6" s="1"/>
  <c r="BD255" i="6"/>
  <c r="BF327" i="6"/>
  <c r="BK327" i="6" s="1"/>
  <c r="BF363" i="6"/>
  <c r="BK363" i="6" s="1"/>
  <c r="BF371" i="6"/>
  <c r="BK371" i="6" s="1"/>
  <c r="BE238" i="6"/>
  <c r="BB270" i="6"/>
  <c r="BE286" i="6"/>
  <c r="BJ286" i="6" s="1"/>
  <c r="BB33" i="6"/>
  <c r="BG33" i="6" s="1"/>
  <c r="BB41" i="6"/>
  <c r="BF45" i="6"/>
  <c r="BK45" i="6" s="1"/>
  <c r="BD53" i="6"/>
  <c r="BI53" i="6" s="1"/>
  <c r="BC61" i="6"/>
  <c r="BH61" i="6" s="1"/>
  <c r="BF69" i="6"/>
  <c r="BD77" i="6"/>
  <c r="BI77" i="6" s="1"/>
  <c r="BB81" i="6"/>
  <c r="BC85" i="6"/>
  <c r="BE93" i="6"/>
  <c r="BB109" i="6"/>
  <c r="BG109" i="6" s="1"/>
  <c r="BE117" i="6"/>
  <c r="BB117" i="6"/>
  <c r="BG117" i="6" s="1"/>
  <c r="BE133" i="6"/>
  <c r="BE141" i="6"/>
  <c r="BJ141" i="6" s="1"/>
  <c r="BF145" i="6"/>
  <c r="BF153" i="6"/>
  <c r="BB58" i="6"/>
  <c r="BF373" i="6"/>
  <c r="BK373" i="6" s="1"/>
  <c r="BB264" i="6"/>
  <c r="BG264" i="6" s="1"/>
  <c r="BB272" i="6"/>
  <c r="BB288" i="6"/>
  <c r="BE312" i="6"/>
  <c r="BJ312" i="6" s="1"/>
  <c r="BE324" i="6"/>
  <c r="BJ324" i="6" s="1"/>
  <c r="BB328" i="6"/>
  <c r="BE360" i="6"/>
  <c r="BD31" i="6"/>
  <c r="BI31" i="6" s="1"/>
  <c r="BB39" i="6"/>
  <c r="BC51" i="6"/>
  <c r="BH51" i="6" s="1"/>
  <c r="BF63" i="6"/>
  <c r="BF79" i="6"/>
  <c r="BK79" i="6" s="1"/>
  <c r="BD83" i="6"/>
  <c r="BB111" i="6"/>
  <c r="BG111" i="6" s="1"/>
  <c r="BC143" i="6"/>
  <c r="BH143" i="6" s="1"/>
  <c r="BF163" i="6"/>
  <c r="BK163" i="6" s="1"/>
  <c r="BD167" i="6"/>
  <c r="BF195" i="6"/>
  <c r="BK195" i="6" s="1"/>
  <c r="BD199" i="6"/>
  <c r="BD376" i="6"/>
  <c r="BI376" i="6" s="1"/>
  <c r="BF376" i="6"/>
  <c r="BK376" i="6" s="1"/>
  <c r="BE259" i="6"/>
  <c r="BJ259" i="6" s="1"/>
  <c r="BB307" i="6"/>
  <c r="BC378" i="6"/>
  <c r="BH378" i="6" s="1"/>
  <c r="BF382" i="6"/>
  <c r="BK382" i="6" s="1"/>
  <c r="BD213" i="6"/>
  <c r="BF217" i="6"/>
  <c r="BF225" i="6"/>
  <c r="BK225" i="6" s="1"/>
  <c r="BD229" i="6"/>
  <c r="BI229" i="6" s="1"/>
  <c r="BF233" i="6"/>
  <c r="BD245" i="6"/>
  <c r="BF281" i="6"/>
  <c r="BK281" i="6" s="1"/>
  <c r="BD285" i="6"/>
  <c r="BF313" i="6"/>
  <c r="BD317" i="6"/>
  <c r="BC333" i="6"/>
  <c r="BH333" i="6" s="1"/>
  <c r="BF345" i="6"/>
  <c r="BK345" i="6" s="1"/>
  <c r="BF353" i="6"/>
  <c r="BC357" i="6"/>
  <c r="BH357" i="6" s="1"/>
  <c r="BD357" i="6"/>
  <c r="BI357" i="6" s="1"/>
  <c r="BD20" i="6"/>
  <c r="BF24" i="6"/>
  <c r="BC28" i="6"/>
  <c r="BD32" i="6"/>
  <c r="BI32" i="6" s="1"/>
  <c r="BF32" i="6"/>
  <c r="BD40" i="6"/>
  <c r="BI40" i="6" s="1"/>
  <c r="BB64" i="6"/>
  <c r="BD64" i="6"/>
  <c r="BI64" i="6" s="1"/>
  <c r="BF76" i="6"/>
  <c r="BD80" i="6"/>
  <c r="BI80" i="6" s="1"/>
  <c r="BF88" i="6"/>
  <c r="BD92" i="6"/>
  <c r="BI92" i="6" s="1"/>
  <c r="BF112" i="6"/>
  <c r="BF128" i="6"/>
  <c r="BK128" i="6" s="1"/>
  <c r="BD132" i="6"/>
  <c r="BE160" i="6"/>
  <c r="BJ160" i="6" s="1"/>
  <c r="BE168" i="6"/>
  <c r="BJ168" i="6" s="1"/>
  <c r="BE188" i="6"/>
  <c r="BJ188" i="6" s="1"/>
  <c r="BB196" i="6"/>
  <c r="BB372" i="6"/>
  <c r="BG372" i="6" s="1"/>
  <c r="BC239" i="6"/>
  <c r="BC271" i="6"/>
  <c r="BH271" i="6" s="1"/>
  <c r="BC291" i="6"/>
  <c r="BH291" i="6" s="1"/>
  <c r="BB222" i="6"/>
  <c r="BE230" i="6"/>
  <c r="BJ230" i="6" s="1"/>
  <c r="BE246" i="6"/>
  <c r="BJ246" i="6" s="1"/>
  <c r="BB254" i="6"/>
  <c r="BE270" i="6"/>
  <c r="BB278" i="6"/>
  <c r="BG278" i="6" s="1"/>
  <c r="BB286" i="6"/>
  <c r="BG286" i="6" s="1"/>
  <c r="BE294" i="6"/>
  <c r="BE302" i="6"/>
  <c r="BJ302" i="6" s="1"/>
  <c r="BE310" i="6"/>
  <c r="BJ310" i="6" s="1"/>
  <c r="BB310" i="6"/>
  <c r="BG310" i="6" s="1"/>
  <c r="BE330" i="6"/>
  <c r="BB342" i="6"/>
  <c r="BG342" i="6" s="1"/>
  <c r="BE358" i="6"/>
  <c r="BJ358" i="6" s="1"/>
  <c r="BB21" i="6"/>
  <c r="BB29" i="6"/>
  <c r="BC49" i="6"/>
  <c r="BH49" i="6" s="1"/>
  <c r="BF161" i="6"/>
  <c r="BD173" i="6"/>
  <c r="BD189" i="6"/>
  <c r="BD197" i="6"/>
  <c r="BI197" i="6" s="1"/>
  <c r="BD299" i="6"/>
  <c r="BB34" i="6"/>
  <c r="BG34" i="6" s="1"/>
  <c r="BD355" i="6"/>
  <c r="BF10" i="6"/>
  <c r="BK10" i="6" s="1"/>
  <c r="BB26" i="6"/>
  <c r="BF30" i="6"/>
  <c r="BK30" i="6" s="1"/>
  <c r="BB54" i="6"/>
  <c r="BD54" i="6"/>
  <c r="BI54" i="6" s="1"/>
  <c r="BC78" i="6"/>
  <c r="BH78" i="6" s="1"/>
  <c r="BB86" i="6"/>
  <c r="BG86" i="6" s="1"/>
  <c r="BE102" i="6"/>
  <c r="BC110" i="6"/>
  <c r="BH110" i="6" s="1"/>
  <c r="BD110" i="6"/>
  <c r="BI110" i="6" s="1"/>
  <c r="BB118" i="6"/>
  <c r="BG118" i="6" s="1"/>
  <c r="BB365" i="6"/>
  <c r="BC369" i="6"/>
  <c r="BH369" i="6" s="1"/>
  <c r="BE369" i="6"/>
  <c r="BJ369" i="6" s="1"/>
  <c r="BB373" i="6"/>
  <c r="BE381" i="6"/>
  <c r="BJ381" i="6" s="1"/>
  <c r="BC208" i="6"/>
  <c r="BD212" i="6"/>
  <c r="BI212" i="6" s="1"/>
  <c r="BF212" i="6"/>
  <c r="BC216" i="6"/>
  <c r="BD220" i="6"/>
  <c r="BI220" i="6" s="1"/>
  <c r="BF220" i="6"/>
  <c r="BK220" i="6" s="1"/>
  <c r="BC224" i="6"/>
  <c r="BH224" i="6" s="1"/>
  <c r="BD228" i="6"/>
  <c r="BF228" i="6"/>
  <c r="BK228" i="6" s="1"/>
  <c r="BC232" i="6"/>
  <c r="BH232" i="6" s="1"/>
  <c r="BD236" i="6"/>
  <c r="BI236" i="6" s="1"/>
  <c r="BF236" i="6"/>
  <c r="BC240" i="6"/>
  <c r="BD244" i="6"/>
  <c r="BI244" i="6" s="1"/>
  <c r="BF244" i="6"/>
  <c r="BC248" i="6"/>
  <c r="BH248" i="6" s="1"/>
  <c r="BD252" i="6"/>
  <c r="BI252" i="6" s="1"/>
  <c r="BF252" i="6"/>
  <c r="BK252" i="6" s="1"/>
  <c r="BC256" i="6"/>
  <c r="BD260" i="6"/>
  <c r="BF260" i="6"/>
  <c r="BK260" i="6" s="1"/>
  <c r="BC264" i="6"/>
  <c r="BD268" i="6"/>
  <c r="BI268" i="6" s="1"/>
  <c r="BF268" i="6"/>
  <c r="BC272" i="6"/>
  <c r="BD276" i="6"/>
  <c r="BI276" i="6" s="1"/>
  <c r="BF276" i="6"/>
  <c r="BC280" i="6"/>
  <c r="BH280" i="6" s="1"/>
  <c r="BC288" i="6"/>
  <c r="BH288" i="6" s="1"/>
  <c r="BD292" i="6"/>
  <c r="BI292" i="6" s="1"/>
  <c r="BF292" i="6"/>
  <c r="BK292" i="6" s="1"/>
  <c r="BC296" i="6"/>
  <c r="BD300" i="6"/>
  <c r="BF300" i="6"/>
  <c r="BK300" i="6" s="1"/>
  <c r="BC304" i="6"/>
  <c r="BH304" i="6" s="1"/>
  <c r="BD308" i="6"/>
  <c r="BF308" i="6"/>
  <c r="BK308" i="6" s="1"/>
  <c r="BF312" i="6"/>
  <c r="BK312" i="6" s="1"/>
  <c r="BD316" i="6"/>
  <c r="BI316" i="6" s="1"/>
  <c r="BF316" i="6"/>
  <c r="BC320" i="6"/>
  <c r="BH320" i="6" s="1"/>
  <c r="BD324" i="6"/>
  <c r="BI324" i="6" s="1"/>
  <c r="BF324" i="6"/>
  <c r="BC328" i="6"/>
  <c r="BD332" i="6"/>
  <c r="BI332" i="6" s="1"/>
  <c r="BF332" i="6"/>
  <c r="BC336" i="6"/>
  <c r="BH336" i="6" s="1"/>
  <c r="BD340" i="6"/>
  <c r="BF340" i="6"/>
  <c r="BK340" i="6" s="1"/>
  <c r="BC344" i="6"/>
  <c r="BH344" i="6" s="1"/>
  <c r="BD348" i="6"/>
  <c r="BI348" i="6" s="1"/>
  <c r="BF348" i="6"/>
  <c r="BC352" i="6"/>
  <c r="BD356" i="6"/>
  <c r="BI356" i="6" s="1"/>
  <c r="BF356" i="6"/>
  <c r="BK356" i="6" s="1"/>
  <c r="BC360" i="6"/>
  <c r="BH360" i="6" s="1"/>
  <c r="BD11" i="6"/>
  <c r="BI11" i="6" s="1"/>
  <c r="BE11" i="6"/>
  <c r="BD19" i="6"/>
  <c r="BI19" i="6" s="1"/>
  <c r="BE19" i="6"/>
  <c r="BF23" i="6"/>
  <c r="BK23" i="6" s="1"/>
  <c r="BC23" i="6"/>
  <c r="BH23" i="6" s="1"/>
  <c r="BD27" i="6"/>
  <c r="BI27" i="6" s="1"/>
  <c r="BE27" i="6"/>
  <c r="BJ27" i="6" s="1"/>
  <c r="BD35" i="6"/>
  <c r="BI35" i="6" s="1"/>
  <c r="BE35" i="6"/>
  <c r="BJ35" i="6" s="1"/>
  <c r="BF39" i="6"/>
  <c r="BK39" i="6" s="1"/>
  <c r="BE43" i="6"/>
  <c r="BB47" i="6"/>
  <c r="BG47" i="6" s="1"/>
  <c r="BE51" i="6"/>
  <c r="BC55" i="6"/>
  <c r="BB63" i="6"/>
  <c r="BE67" i="6"/>
  <c r="BJ67" i="6" s="1"/>
  <c r="BB71" i="6"/>
  <c r="BE75" i="6"/>
  <c r="BJ75" i="6" s="1"/>
  <c r="BB79" i="6"/>
  <c r="BF83" i="6"/>
  <c r="BK83" i="6" s="1"/>
  <c r="BC87" i="6"/>
  <c r="BH87" i="6" s="1"/>
  <c r="BD91" i="6"/>
  <c r="BI91" i="6" s="1"/>
  <c r="BF91" i="6"/>
  <c r="BC95" i="6"/>
  <c r="BD99" i="6"/>
  <c r="BI99" i="6" s="1"/>
  <c r="BB240" i="6"/>
  <c r="BB280" i="6"/>
  <c r="BB296" i="6"/>
  <c r="BG296" i="6" s="1"/>
  <c r="BB312" i="6"/>
  <c r="BG312" i="6" s="1"/>
  <c r="BB320" i="6"/>
  <c r="BG320" i="6" s="1"/>
  <c r="BE340" i="6"/>
  <c r="BJ340" i="6" s="1"/>
  <c r="BE344" i="6"/>
  <c r="BJ344" i="6" s="1"/>
  <c r="BB344" i="6"/>
  <c r="BG344" i="6" s="1"/>
  <c r="BE352" i="6"/>
  <c r="BJ352" i="6" s="1"/>
  <c r="BD47" i="6"/>
  <c r="BC59" i="6"/>
  <c r="BH59" i="6" s="1"/>
  <c r="BD79" i="6"/>
  <c r="BI79" i="6" s="1"/>
  <c r="BB95" i="6"/>
  <c r="BG95" i="6" s="1"/>
  <c r="BB103" i="6"/>
  <c r="BB127" i="6"/>
  <c r="BG127" i="6" s="1"/>
  <c r="BF155" i="6"/>
  <c r="BK155" i="6" s="1"/>
  <c r="BD159" i="6"/>
  <c r="BI159" i="6" s="1"/>
  <c r="BC167" i="6"/>
  <c r="BH167" i="6" s="1"/>
  <c r="BC175" i="6"/>
  <c r="BH175" i="6" s="1"/>
  <c r="BF179" i="6"/>
  <c r="BF187" i="6"/>
  <c r="BK187" i="6" s="1"/>
  <c r="BD191" i="6"/>
  <c r="BE295" i="6"/>
  <c r="BJ295" i="6" s="1"/>
  <c r="BE323" i="6"/>
  <c r="BJ323" i="6" s="1"/>
  <c r="BB374" i="6"/>
  <c r="BD237" i="6"/>
  <c r="BF257" i="6"/>
  <c r="BK257" i="6" s="1"/>
  <c r="BD261" i="6"/>
  <c r="BF289" i="6"/>
  <c r="BD293" i="6"/>
  <c r="BF297" i="6"/>
  <c r="BK297" i="6" s="1"/>
  <c r="BF305" i="6"/>
  <c r="BK305" i="6" s="1"/>
  <c r="BF321" i="6"/>
  <c r="BD325" i="6"/>
  <c r="BD341" i="6"/>
  <c r="BI341" i="6" s="1"/>
  <c r="BD349" i="6"/>
  <c r="BD12" i="6"/>
  <c r="BE36" i="6"/>
  <c r="BB44" i="6"/>
  <c r="BG44" i="6" s="1"/>
  <c r="BC52" i="6"/>
  <c r="BH52" i="6" s="1"/>
  <c r="BC60" i="6"/>
  <c r="BH60" i="6" s="1"/>
  <c r="BC68" i="6"/>
  <c r="BH68" i="6" s="1"/>
  <c r="BB72" i="6"/>
  <c r="BG72" i="6" s="1"/>
  <c r="BD72" i="6"/>
  <c r="BI72" i="6" s="1"/>
  <c r="BE80" i="6"/>
  <c r="BJ80" i="6" s="1"/>
  <c r="BD84" i="6"/>
  <c r="BD108" i="6"/>
  <c r="BI108" i="6" s="1"/>
  <c r="BD116" i="6"/>
  <c r="BE144" i="6"/>
  <c r="BJ144" i="6" s="1"/>
  <c r="BE148" i="6"/>
  <c r="BB148" i="6"/>
  <c r="BE164" i="6"/>
  <c r="BE176" i="6"/>
  <c r="BB180" i="6"/>
  <c r="BE196" i="6"/>
  <c r="BJ196" i="6" s="1"/>
  <c r="BD211" i="6"/>
  <c r="BI211" i="6" s="1"/>
  <c r="BC227" i="6"/>
  <c r="BH227" i="6" s="1"/>
  <c r="BF235" i="6"/>
  <c r="BD239" i="6"/>
  <c r="BI239" i="6" s="1"/>
  <c r="BF283" i="6"/>
  <c r="BK283" i="6" s="1"/>
  <c r="BD291" i="6"/>
  <c r="BB206" i="6"/>
  <c r="BB214" i="6"/>
  <c r="BG214" i="6" s="1"/>
  <c r="BB230" i="6"/>
  <c r="BG230" i="6" s="1"/>
  <c r="BB246" i="6"/>
  <c r="BE262" i="6"/>
  <c r="BE278" i="6"/>
  <c r="BJ278" i="6" s="1"/>
  <c r="BB294" i="6"/>
  <c r="BG294" i="6" s="1"/>
  <c r="BB302" i="6"/>
  <c r="BG302" i="6" s="1"/>
  <c r="BB350" i="6"/>
  <c r="BB358" i="6"/>
  <c r="BG358" i="6" s="1"/>
  <c r="BD33" i="6"/>
  <c r="BD41" i="6"/>
  <c r="BD45" i="6"/>
  <c r="BE57" i="6"/>
  <c r="BJ57" i="6" s="1"/>
  <c r="BD61" i="6"/>
  <c r="BB101" i="6"/>
  <c r="BG101" i="6" s="1"/>
  <c r="BF169" i="6"/>
  <c r="BF185" i="6"/>
  <c r="BK185" i="6" s="1"/>
  <c r="BD205" i="6"/>
  <c r="BC299" i="6"/>
  <c r="BH299" i="6" s="1"/>
  <c r="BF315" i="6"/>
  <c r="BC331" i="6"/>
  <c r="BH331" i="6" s="1"/>
  <c r="BD319" i="6"/>
  <c r="BB18" i="6"/>
  <c r="BD58" i="6"/>
  <c r="BB98" i="6"/>
  <c r="BG98" i="6" s="1"/>
  <c r="BC122" i="6"/>
  <c r="BD122" i="6"/>
  <c r="BB126" i="6"/>
  <c r="BF134" i="6"/>
  <c r="BK134" i="6" s="1"/>
  <c r="BF158" i="6"/>
  <c r="BC178" i="6"/>
  <c r="BH178" i="6" s="1"/>
  <c r="BB186" i="6"/>
  <c r="BD194" i="6"/>
  <c r="BI194" i="6" s="1"/>
  <c r="BF194" i="6"/>
  <c r="BC335" i="6"/>
  <c r="BC351" i="6"/>
  <c r="BH351" i="6" s="1"/>
  <c r="BC355" i="6"/>
  <c r="BH355" i="6" s="1"/>
  <c r="BB359" i="6"/>
  <c r="BC22" i="6"/>
  <c r="BH22" i="6" s="1"/>
  <c r="BE62" i="6"/>
  <c r="BB78" i="6"/>
  <c r="BG78" i="6" s="1"/>
  <c r="BF94" i="6"/>
  <c r="BF154" i="6"/>
  <c r="BC365" i="6"/>
  <c r="BD365" i="6"/>
  <c r="BI365" i="6" s="1"/>
  <c r="BF369" i="6"/>
  <c r="BK369" i="6" s="1"/>
  <c r="BC373" i="6"/>
  <c r="BH373" i="6" s="1"/>
  <c r="BD373" i="6"/>
  <c r="BF381" i="6"/>
  <c r="BE208" i="6"/>
  <c r="BJ208" i="6" s="1"/>
  <c r="BE212" i="6"/>
  <c r="BJ212" i="6" s="1"/>
  <c r="BB212" i="6"/>
  <c r="BE216" i="6"/>
  <c r="BE220" i="6"/>
  <c r="BJ220" i="6" s="1"/>
  <c r="BB220" i="6"/>
  <c r="BE224" i="6"/>
  <c r="BE228" i="6"/>
  <c r="BJ228" i="6" s="1"/>
  <c r="BB228" i="6"/>
  <c r="BE232" i="6"/>
  <c r="BJ232" i="6" s="1"/>
  <c r="BE236" i="6"/>
  <c r="BB236" i="6"/>
  <c r="BE240" i="6"/>
  <c r="BJ240" i="6" s="1"/>
  <c r="BE244" i="6"/>
  <c r="BJ244" i="6" s="1"/>
  <c r="BB244" i="6"/>
  <c r="BE248" i="6"/>
  <c r="BJ248" i="6" s="1"/>
  <c r="BE252" i="6"/>
  <c r="BJ252" i="6" s="1"/>
  <c r="BB252" i="6"/>
  <c r="BE256" i="6"/>
  <c r="BE260" i="6"/>
  <c r="BJ260" i="6" s="1"/>
  <c r="BB260" i="6"/>
  <c r="BG260" i="6" s="1"/>
  <c r="BE264" i="6"/>
  <c r="BE268" i="6"/>
  <c r="BB268" i="6"/>
  <c r="BE272" i="6"/>
  <c r="BE276" i="6"/>
  <c r="BJ276" i="6" s="1"/>
  <c r="BB276" i="6"/>
  <c r="BE280" i="6"/>
  <c r="BE288" i="6"/>
  <c r="BE292" i="6"/>
  <c r="BJ292" i="6" s="1"/>
  <c r="BB292" i="6"/>
  <c r="BE296" i="6"/>
  <c r="BJ296" i="6" s="1"/>
  <c r="BE300" i="6"/>
  <c r="BJ300" i="6" s="1"/>
  <c r="BB300" i="6"/>
  <c r="BG300" i="6" s="1"/>
  <c r="BE304" i="6"/>
  <c r="BE308" i="6"/>
  <c r="BB308" i="6"/>
  <c r="BD312" i="6"/>
  <c r="BI312" i="6" s="1"/>
  <c r="BE316" i="6"/>
  <c r="BB316" i="6"/>
  <c r="BB324" i="6"/>
  <c r="BG324" i="6" s="1"/>
  <c r="BB332" i="6"/>
  <c r="BG332" i="6" s="1"/>
  <c r="BB340" i="6"/>
  <c r="BB348" i="6"/>
  <c r="BB356" i="6"/>
  <c r="BG356" i="6" s="1"/>
  <c r="BF11" i="6"/>
  <c r="BK11" i="6" s="1"/>
  <c r="BF19" i="6"/>
  <c r="BK19" i="6" s="1"/>
  <c r="BB23" i="6"/>
  <c r="BG23" i="6" s="1"/>
  <c r="BF27" i="6"/>
  <c r="BK27" i="6" s="1"/>
  <c r="BC31" i="6"/>
  <c r="BH31" i="6" s="1"/>
  <c r="BB35" i="6"/>
  <c r="BC39" i="6"/>
  <c r="BD43" i="6"/>
  <c r="BF43" i="6"/>
  <c r="BK43" i="6" s="1"/>
  <c r="BC47" i="6"/>
  <c r="BD51" i="6"/>
  <c r="BI51" i="6" s="1"/>
  <c r="BF51" i="6"/>
  <c r="BK51" i="6" s="1"/>
  <c r="BD55" i="6"/>
  <c r="BI55" i="6" s="1"/>
  <c r="BE59" i="6"/>
  <c r="BF59" i="6"/>
  <c r="BK59" i="6" s="1"/>
  <c r="BB59" i="6"/>
  <c r="BC63" i="6"/>
  <c r="BH63" i="6" s="1"/>
  <c r="BF67" i="6"/>
  <c r="BC71" i="6"/>
  <c r="BF75" i="6"/>
  <c r="BK75" i="6" s="1"/>
  <c r="BC79" i="6"/>
  <c r="BH79" i="6" s="1"/>
  <c r="BE83" i="6"/>
  <c r="BC83" i="6"/>
  <c r="BH83" i="6" s="1"/>
  <c r="BB83" i="6"/>
  <c r="BG83" i="6" s="1"/>
  <c r="BE87" i="6"/>
  <c r="BJ87" i="6" s="1"/>
  <c r="BE91" i="6"/>
  <c r="BB232" i="6"/>
  <c r="BG232" i="6" s="1"/>
  <c r="BB248" i="6"/>
  <c r="BG248" i="6" s="1"/>
  <c r="BB256" i="6"/>
  <c r="BB304" i="6"/>
  <c r="BC312" i="6"/>
  <c r="BH312" i="6" s="1"/>
  <c r="BE320" i="6"/>
  <c r="BE328" i="6"/>
  <c r="BJ328" i="6" s="1"/>
  <c r="BE332" i="6"/>
  <c r="BB336" i="6"/>
  <c r="BE348" i="6"/>
  <c r="BJ348" i="6" s="1"/>
  <c r="BB352" i="6"/>
  <c r="BG352" i="6" s="1"/>
  <c r="BF31" i="6"/>
  <c r="BD39" i="6"/>
  <c r="BB55" i="6"/>
  <c r="BD63" i="6"/>
  <c r="BI63" i="6" s="1"/>
  <c r="BD71" i="6"/>
  <c r="BC75" i="6"/>
  <c r="BH75" i="6" s="1"/>
  <c r="BB87" i="6"/>
  <c r="BB119" i="6"/>
  <c r="BG119" i="6" s="1"/>
  <c r="BD143" i="6"/>
  <c r="BC159" i="6"/>
  <c r="BH159" i="6" s="1"/>
  <c r="BF171" i="6"/>
  <c r="BD175" i="6"/>
  <c r="BI175" i="6" s="1"/>
  <c r="BC183" i="6"/>
  <c r="BH183" i="6" s="1"/>
  <c r="BC191" i="6"/>
  <c r="BH191" i="6" s="1"/>
  <c r="BF203" i="6"/>
  <c r="BK203" i="6" s="1"/>
  <c r="BF364" i="6"/>
  <c r="BB215" i="6"/>
  <c r="BB231" i="6"/>
  <c r="BE243" i="6"/>
  <c r="BB287" i="6"/>
  <c r="BG287" i="6" s="1"/>
  <c r="BC382" i="6"/>
  <c r="BH382" i="6" s="1"/>
  <c r="BF209" i="6"/>
  <c r="BK209" i="6" s="1"/>
  <c r="BF241" i="6"/>
  <c r="BK241" i="6" s="1"/>
  <c r="BF249" i="6"/>
  <c r="BD253" i="6"/>
  <c r="BF273" i="6"/>
  <c r="BK273" i="6" s="1"/>
  <c r="BD277" i="6"/>
  <c r="BI277" i="6" s="1"/>
  <c r="BD301" i="6"/>
  <c r="BD309" i="6"/>
  <c r="BC325" i="6"/>
  <c r="BC341" i="6"/>
  <c r="BH341" i="6" s="1"/>
  <c r="BC349" i="6"/>
  <c r="BH349" i="6" s="1"/>
  <c r="BF361" i="6"/>
  <c r="BC12" i="6"/>
  <c r="BH12" i="6" s="1"/>
  <c r="BD28" i="6"/>
  <c r="BC36" i="6"/>
  <c r="BH36" i="6" s="1"/>
  <c r="BD48" i="6"/>
  <c r="BC76" i="6"/>
  <c r="BH76" i="6" s="1"/>
  <c r="BC84" i="6"/>
  <c r="BH84" i="6" s="1"/>
  <c r="BF104" i="6"/>
  <c r="BK104" i="6" s="1"/>
  <c r="BF136" i="6"/>
  <c r="BD140" i="6"/>
  <c r="BI140" i="6" s="1"/>
  <c r="BE156" i="6"/>
  <c r="BB164" i="6"/>
  <c r="BB172" i="6"/>
  <c r="BE180" i="6"/>
  <c r="BJ180" i="6" s="1"/>
  <c r="BE204" i="6"/>
  <c r="BJ204" i="6" s="1"/>
  <c r="BB204" i="6"/>
  <c r="BD227" i="6"/>
  <c r="BF263" i="6"/>
  <c r="BK263" i="6" s="1"/>
  <c r="BD271" i="6"/>
  <c r="BF303" i="6"/>
  <c r="BK303" i="6" s="1"/>
  <c r="BC311" i="6"/>
  <c r="BD311" i="6"/>
  <c r="BI311" i="6" s="1"/>
  <c r="BD367" i="6"/>
  <c r="BI367" i="6" s="1"/>
  <c r="BD375" i="6"/>
  <c r="BI375" i="6" s="1"/>
  <c r="BE206" i="6"/>
  <c r="BE222" i="6"/>
  <c r="BB238" i="6"/>
  <c r="BG238" i="6" s="1"/>
  <c r="BE254" i="6"/>
  <c r="BJ254" i="6" s="1"/>
  <c r="BB262" i="6"/>
  <c r="BB318" i="6"/>
  <c r="BG318" i="6" s="1"/>
  <c r="BB326" i="6"/>
  <c r="BB334" i="6"/>
  <c r="BG334" i="6" s="1"/>
  <c r="BB13" i="6"/>
  <c r="BC37" i="6"/>
  <c r="BH37" i="6" s="1"/>
  <c r="BF53" i="6"/>
  <c r="BK53" i="6" s="1"/>
  <c r="BF61" i="6"/>
  <c r="BK61" i="6" s="1"/>
  <c r="BC65" i="6"/>
  <c r="BH65" i="6" s="1"/>
  <c r="BD69" i="6"/>
  <c r="BI69" i="6" s="1"/>
  <c r="BF77" i="6"/>
  <c r="BE85" i="6"/>
  <c r="BJ85" i="6" s="1"/>
  <c r="BB93" i="6"/>
  <c r="BE101" i="6"/>
  <c r="BJ101" i="6" s="1"/>
  <c r="BE109" i="6"/>
  <c r="BJ109" i="6" s="1"/>
  <c r="BE125" i="6"/>
  <c r="BB125" i="6"/>
  <c r="BB133" i="6"/>
  <c r="BG133" i="6" s="1"/>
  <c r="BB141" i="6"/>
  <c r="BG141" i="6" s="1"/>
  <c r="BD149" i="6"/>
  <c r="BD157" i="6"/>
  <c r="BD165" i="6"/>
  <c r="BI165" i="6" s="1"/>
  <c r="BF177" i="6"/>
  <c r="BK177" i="6" s="1"/>
  <c r="BD181" i="6"/>
  <c r="BF201" i="6"/>
  <c r="BF275" i="6"/>
  <c r="BD331" i="6"/>
  <c r="BE34" i="6"/>
  <c r="BJ34" i="6" s="1"/>
  <c r="BE66" i="6"/>
  <c r="BD74" i="6"/>
  <c r="BI74" i="6" s="1"/>
  <c r="BC90" i="6"/>
  <c r="BH90" i="6" s="1"/>
  <c r="BD90" i="6"/>
  <c r="BF106" i="6"/>
  <c r="BE114" i="6"/>
  <c r="BJ114" i="6" s="1"/>
  <c r="BE150" i="6"/>
  <c r="BB150" i="6"/>
  <c r="BD158" i="6"/>
  <c r="BE178" i="6"/>
  <c r="BJ178" i="6" s="1"/>
  <c r="BE335" i="6"/>
  <c r="BC339" i="6"/>
  <c r="BH339" i="6" s="1"/>
  <c r="BD339" i="6"/>
  <c r="BB343" i="6"/>
  <c r="BG343" i="6" s="1"/>
  <c r="BF347" i="6"/>
  <c r="BE351" i="6"/>
  <c r="BJ351" i="6" s="1"/>
  <c r="BE14" i="6"/>
  <c r="BD22" i="6"/>
  <c r="BI22" i="6" s="1"/>
  <c r="BC46" i="6"/>
  <c r="BH46" i="6" s="1"/>
  <c r="BC62" i="6"/>
  <c r="BH62" i="6" s="1"/>
  <c r="BF130" i="6"/>
  <c r="BE138" i="6"/>
  <c r="BJ138" i="6" s="1"/>
  <c r="BB146" i="6"/>
  <c r="BD154" i="6"/>
  <c r="BE365" i="6"/>
  <c r="BB369" i="6"/>
  <c r="BG369" i="6" s="1"/>
  <c r="BE373" i="6"/>
  <c r="BJ373" i="6" s="1"/>
  <c r="BD381" i="6"/>
  <c r="BI381" i="6" s="1"/>
  <c r="BB381" i="6"/>
  <c r="BD208" i="6"/>
  <c r="BI208" i="6" s="1"/>
  <c r="BF208" i="6"/>
  <c r="BK208" i="6" s="1"/>
  <c r="BC212" i="6"/>
  <c r="BH212" i="6" s="1"/>
  <c r="BD216" i="6"/>
  <c r="BF216" i="6"/>
  <c r="BK216" i="6" s="1"/>
  <c r="BC220" i="6"/>
  <c r="BH220" i="6" s="1"/>
  <c r="BD224" i="6"/>
  <c r="BI224" i="6" s="1"/>
  <c r="BF224" i="6"/>
  <c r="BC228" i="6"/>
  <c r="BD232" i="6"/>
  <c r="BF232" i="6"/>
  <c r="BC236" i="6"/>
  <c r="BH236" i="6" s="1"/>
  <c r="BD240" i="6"/>
  <c r="BI240" i="6" s="1"/>
  <c r="BF240" i="6"/>
  <c r="BK240" i="6" s="1"/>
  <c r="BC244" i="6"/>
  <c r="BD248" i="6"/>
  <c r="BI248" i="6" s="1"/>
  <c r="BF248" i="6"/>
  <c r="BK248" i="6" s="1"/>
  <c r="BC252" i="6"/>
  <c r="BH252" i="6" s="1"/>
  <c r="BD256" i="6"/>
  <c r="BI256" i="6" s="1"/>
  <c r="BF256" i="6"/>
  <c r="BC260" i="6"/>
  <c r="BD264" i="6"/>
  <c r="BI264" i="6" s="1"/>
  <c r="BF264" i="6"/>
  <c r="BC268" i="6"/>
  <c r="BD272" i="6"/>
  <c r="BI272" i="6" s="1"/>
  <c r="BF272" i="6"/>
  <c r="BC276" i="6"/>
  <c r="BH276" i="6" s="1"/>
  <c r="BD280" i="6"/>
  <c r="BF280" i="6"/>
  <c r="BD288" i="6"/>
  <c r="BI288" i="6" s="1"/>
  <c r="BF288" i="6"/>
  <c r="BK288" i="6" s="1"/>
  <c r="BC292" i="6"/>
  <c r="BD296" i="6"/>
  <c r="BI296" i="6" s="1"/>
  <c r="BF296" i="6"/>
  <c r="BK296" i="6" s="1"/>
  <c r="BC300" i="6"/>
  <c r="BH300" i="6" s="1"/>
  <c r="BD304" i="6"/>
  <c r="BI304" i="6" s="1"/>
  <c r="BF304" i="6"/>
  <c r="BC308" i="6"/>
  <c r="BH308" i="6" s="1"/>
  <c r="BC316" i="6"/>
  <c r="BH316" i="6" s="1"/>
  <c r="BD320" i="6"/>
  <c r="BF320" i="6"/>
  <c r="BK320" i="6" s="1"/>
  <c r="BC324" i="6"/>
  <c r="BH324" i="6" s="1"/>
  <c r="BD328" i="6"/>
  <c r="BF328" i="6"/>
  <c r="BC332" i="6"/>
  <c r="BH332" i="6" s="1"/>
  <c r="BD336" i="6"/>
  <c r="BI336" i="6" s="1"/>
  <c r="BF336" i="6"/>
  <c r="BK336" i="6" s="1"/>
  <c r="BC340" i="6"/>
  <c r="BD344" i="6"/>
  <c r="BF344" i="6"/>
  <c r="BC348" i="6"/>
  <c r="BH348" i="6" s="1"/>
  <c r="BD352" i="6"/>
  <c r="BF352" i="6"/>
  <c r="BK352" i="6" s="1"/>
  <c r="BC356" i="6"/>
  <c r="BH356" i="6" s="1"/>
  <c r="BD360" i="6"/>
  <c r="BI360" i="6" s="1"/>
  <c r="BF360" i="6"/>
  <c r="BB11" i="6"/>
  <c r="BC11" i="6"/>
  <c r="BH11" i="6" s="1"/>
  <c r="BC19" i="6"/>
  <c r="BH19" i="6" s="1"/>
  <c r="BD23" i="6"/>
  <c r="BE23" i="6"/>
  <c r="BJ23" i="6" s="1"/>
  <c r="BC27" i="6"/>
  <c r="BH27" i="6" s="1"/>
  <c r="BE31" i="6"/>
  <c r="BJ31" i="6" s="1"/>
  <c r="BF35" i="6"/>
  <c r="BC35" i="6"/>
  <c r="BE39" i="6"/>
  <c r="BE47" i="6"/>
  <c r="BJ47" i="6" s="1"/>
  <c r="BF55" i="6"/>
  <c r="BE63" i="6"/>
  <c r="BJ63" i="6" s="1"/>
  <c r="BD67" i="6"/>
  <c r="BE71" i="6"/>
  <c r="BJ71" i="6" s="1"/>
  <c r="BD75" i="6"/>
  <c r="BB75" i="6"/>
  <c r="BG75" i="6" s="1"/>
  <c r="BE79" i="6"/>
  <c r="BD87" i="6"/>
  <c r="BF87" i="6"/>
  <c r="BC91" i="6"/>
  <c r="BD95" i="6"/>
  <c r="BI95" i="6" s="1"/>
  <c r="BF95" i="6"/>
  <c r="BK95" i="6" s="1"/>
  <c r="BC99" i="6"/>
  <c r="BH99" i="6" s="1"/>
  <c r="BC174" i="6"/>
  <c r="BH174" i="6" s="1"/>
  <c r="BE182" i="6"/>
  <c r="BB182" i="6"/>
  <c r="BD190" i="6"/>
  <c r="BF190" i="6"/>
  <c r="BK190" i="6" s="1"/>
  <c r="BF99" i="6"/>
  <c r="BK99" i="6" s="1"/>
  <c r="BC103" i="6"/>
  <c r="BD107" i="6"/>
  <c r="BF107" i="6"/>
  <c r="BK107" i="6" s="1"/>
  <c r="BC111" i="6"/>
  <c r="BD115" i="6"/>
  <c r="BI115" i="6" s="1"/>
  <c r="BF115" i="6"/>
  <c r="BC119" i="6"/>
  <c r="BD123" i="6"/>
  <c r="BI123" i="6" s="1"/>
  <c r="BF123" i="6"/>
  <c r="BK123" i="6" s="1"/>
  <c r="BC127" i="6"/>
  <c r="BD131" i="6"/>
  <c r="BI131" i="6" s="1"/>
  <c r="BF131" i="6"/>
  <c r="BK131" i="6" s="1"/>
  <c r="BC135" i="6"/>
  <c r="BH135" i="6" s="1"/>
  <c r="BD139" i="6"/>
  <c r="BI139" i="6" s="1"/>
  <c r="BF139" i="6"/>
  <c r="BK139" i="6" s="1"/>
  <c r="BE143" i="6"/>
  <c r="BB147" i="6"/>
  <c r="BG147" i="6" s="1"/>
  <c r="BE151" i="6"/>
  <c r="BB155" i="6"/>
  <c r="BG155" i="6" s="1"/>
  <c r="BE159" i="6"/>
  <c r="BB163" i="6"/>
  <c r="BG163" i="6" s="1"/>
  <c r="BE167" i="6"/>
  <c r="BB171" i="6"/>
  <c r="BG171" i="6" s="1"/>
  <c r="BE175" i="6"/>
  <c r="BB179" i="6"/>
  <c r="BE183" i="6"/>
  <c r="BB187" i="6"/>
  <c r="BG187" i="6" s="1"/>
  <c r="BE191" i="6"/>
  <c r="BB195" i="6"/>
  <c r="BE199" i="6"/>
  <c r="BB203" i="6"/>
  <c r="BG203" i="6" s="1"/>
  <c r="BB364" i="6"/>
  <c r="BE376" i="6"/>
  <c r="BB376" i="6"/>
  <c r="BF207" i="6"/>
  <c r="BK207" i="6" s="1"/>
  <c r="BC215" i="6"/>
  <c r="BH215" i="6" s="1"/>
  <c r="BD215" i="6"/>
  <c r="BI215" i="6" s="1"/>
  <c r="BF223" i="6"/>
  <c r="BC231" i="6"/>
  <c r="BH231" i="6" s="1"/>
  <c r="BD231" i="6"/>
  <c r="BI231" i="6" s="1"/>
  <c r="BF243" i="6"/>
  <c r="BK243" i="6" s="1"/>
  <c r="BC251" i="6"/>
  <c r="BD251" i="6"/>
  <c r="BI251" i="6" s="1"/>
  <c r="BF259" i="6"/>
  <c r="BC267" i="6"/>
  <c r="BD267" i="6"/>
  <c r="BI267" i="6" s="1"/>
  <c r="BF279" i="6"/>
  <c r="BK279" i="6" s="1"/>
  <c r="BC287" i="6"/>
  <c r="BD287" i="6"/>
  <c r="BI287" i="6" s="1"/>
  <c r="BF295" i="6"/>
  <c r="BC307" i="6"/>
  <c r="BD307" i="6"/>
  <c r="BI307" i="6" s="1"/>
  <c r="BF323" i="6"/>
  <c r="BK323" i="6" s="1"/>
  <c r="BD362" i="6"/>
  <c r="BF362" i="6"/>
  <c r="BK362" i="6" s="1"/>
  <c r="BE366" i="6"/>
  <c r="BC366" i="6"/>
  <c r="BH366" i="6" s="1"/>
  <c r="BD370" i="6"/>
  <c r="BF370" i="6"/>
  <c r="BK370" i="6" s="1"/>
  <c r="BE374" i="6"/>
  <c r="BC374" i="6"/>
  <c r="BH374" i="6" s="1"/>
  <c r="BF378" i="6"/>
  <c r="BE382" i="6"/>
  <c r="BJ382" i="6" s="1"/>
  <c r="BB209" i="6"/>
  <c r="BC213" i="6"/>
  <c r="BH213" i="6" s="1"/>
  <c r="BE213" i="6"/>
  <c r="BB217" i="6"/>
  <c r="BG217" i="6" s="1"/>
  <c r="BC221" i="6"/>
  <c r="BH221" i="6" s="1"/>
  <c r="BE221" i="6"/>
  <c r="BJ221" i="6" s="1"/>
  <c r="BB225" i="6"/>
  <c r="BC229" i="6"/>
  <c r="BH229" i="6" s="1"/>
  <c r="BE229" i="6"/>
  <c r="BB233" i="6"/>
  <c r="BC237" i="6"/>
  <c r="BE237" i="6"/>
  <c r="BJ237" i="6" s="1"/>
  <c r="BB241" i="6"/>
  <c r="BC245" i="6"/>
  <c r="BH245" i="6" s="1"/>
  <c r="BE245" i="6"/>
  <c r="BB249" i="6"/>
  <c r="BG249" i="6" s="1"/>
  <c r="BC253" i="6"/>
  <c r="BH253" i="6" s="1"/>
  <c r="BE253" i="6"/>
  <c r="BJ253" i="6" s="1"/>
  <c r="BB257" i="6"/>
  <c r="BC261" i="6"/>
  <c r="BH261" i="6" s="1"/>
  <c r="BE261" i="6"/>
  <c r="BB265" i="6"/>
  <c r="BG265" i="6" s="1"/>
  <c r="BC269" i="6"/>
  <c r="BH269" i="6" s="1"/>
  <c r="BE269" i="6"/>
  <c r="BJ269" i="6" s="1"/>
  <c r="BB273" i="6"/>
  <c r="BC277" i="6"/>
  <c r="BH277" i="6" s="1"/>
  <c r="BE277" i="6"/>
  <c r="BB281" i="6"/>
  <c r="BG281" i="6" s="1"/>
  <c r="BC285" i="6"/>
  <c r="BH285" i="6" s="1"/>
  <c r="BE285" i="6"/>
  <c r="BJ285" i="6" s="1"/>
  <c r="BB289" i="6"/>
  <c r="BC293" i="6"/>
  <c r="BH293" i="6" s="1"/>
  <c r="BE293" i="6"/>
  <c r="BB297" i="6"/>
  <c r="BC301" i="6"/>
  <c r="BH301" i="6" s="1"/>
  <c r="BE301" i="6"/>
  <c r="BJ301" i="6" s="1"/>
  <c r="BB305" i="6"/>
  <c r="BC309" i="6"/>
  <c r="BH309" i="6" s="1"/>
  <c r="BE309" i="6"/>
  <c r="BB313" i="6"/>
  <c r="BG313" i="6" s="1"/>
  <c r="BE317" i="6"/>
  <c r="BB321" i="6"/>
  <c r="BE325" i="6"/>
  <c r="BB329" i="6"/>
  <c r="BG329" i="6" s="1"/>
  <c r="BE333" i="6"/>
  <c r="BB337" i="6"/>
  <c r="BG337" i="6" s="1"/>
  <c r="BE341" i="6"/>
  <c r="BB345" i="6"/>
  <c r="BG345" i="6" s="1"/>
  <c r="BE349" i="6"/>
  <c r="BB353" i="6"/>
  <c r="BG353" i="6" s="1"/>
  <c r="BE357" i="6"/>
  <c r="BB361" i="6"/>
  <c r="BG361" i="6" s="1"/>
  <c r="BE12" i="6"/>
  <c r="BB16" i="6"/>
  <c r="BG16" i="6" s="1"/>
  <c r="BE20" i="6"/>
  <c r="BB24" i="6"/>
  <c r="BG24" i="6" s="1"/>
  <c r="BE28" i="6"/>
  <c r="BE48" i="6"/>
  <c r="BJ48" i="6" s="1"/>
  <c r="BF56" i="6"/>
  <c r="BF60" i="6"/>
  <c r="BK60" i="6" s="1"/>
  <c r="BE64" i="6"/>
  <c r="BB68" i="6"/>
  <c r="BE72" i="6"/>
  <c r="BB76" i="6"/>
  <c r="BG76" i="6" s="1"/>
  <c r="BB80" i="6"/>
  <c r="BB88" i="6"/>
  <c r="BG88" i="6" s="1"/>
  <c r="BC92" i="6"/>
  <c r="BE92" i="6"/>
  <c r="BJ92" i="6" s="1"/>
  <c r="BB96" i="6"/>
  <c r="BC100" i="6"/>
  <c r="BH100" i="6" s="1"/>
  <c r="BE100" i="6"/>
  <c r="BB104" i="6"/>
  <c r="BG104" i="6" s="1"/>
  <c r="BC108" i="6"/>
  <c r="BH108" i="6" s="1"/>
  <c r="BE108" i="6"/>
  <c r="BJ108" i="6" s="1"/>
  <c r="BB112" i="6"/>
  <c r="BC116" i="6"/>
  <c r="BH116" i="6" s="1"/>
  <c r="BE116" i="6"/>
  <c r="BB120" i="6"/>
  <c r="BG120" i="6" s="1"/>
  <c r="BC124" i="6"/>
  <c r="BH124" i="6" s="1"/>
  <c r="BE124" i="6"/>
  <c r="BJ124" i="6" s="1"/>
  <c r="BB128" i="6"/>
  <c r="BC132" i="6"/>
  <c r="BH132" i="6" s="1"/>
  <c r="BE132" i="6"/>
  <c r="BB136" i="6"/>
  <c r="BG136" i="6" s="1"/>
  <c r="BC140" i="6"/>
  <c r="BE140" i="6"/>
  <c r="BJ140" i="6" s="1"/>
  <c r="BD144" i="6"/>
  <c r="BF144" i="6"/>
  <c r="BC148" i="6"/>
  <c r="BH148" i="6" s="1"/>
  <c r="BD152" i="6"/>
  <c r="BI152" i="6" s="1"/>
  <c r="BF152" i="6"/>
  <c r="BC156" i="6"/>
  <c r="BD160" i="6"/>
  <c r="BF160" i="6"/>
  <c r="BK160" i="6" s="1"/>
  <c r="BC164" i="6"/>
  <c r="BH164" i="6" s="1"/>
  <c r="BD168" i="6"/>
  <c r="BI168" i="6" s="1"/>
  <c r="BF168" i="6"/>
  <c r="BC172" i="6"/>
  <c r="BD176" i="6"/>
  <c r="BF176" i="6"/>
  <c r="BC180" i="6"/>
  <c r="BD184" i="6"/>
  <c r="BI184" i="6" s="1"/>
  <c r="BF184" i="6"/>
  <c r="BC188" i="6"/>
  <c r="BH188" i="6" s="1"/>
  <c r="BD192" i="6"/>
  <c r="BI192" i="6" s="1"/>
  <c r="BF192" i="6"/>
  <c r="BK192" i="6" s="1"/>
  <c r="BC196" i="6"/>
  <c r="BD200" i="6"/>
  <c r="BI200" i="6" s="1"/>
  <c r="BF200" i="6"/>
  <c r="BC204" i="6"/>
  <c r="BH204" i="6" s="1"/>
  <c r="BC372" i="6"/>
  <c r="BC211" i="6"/>
  <c r="BH211" i="6" s="1"/>
  <c r="BE211" i="6"/>
  <c r="BB219" i="6"/>
  <c r="BE227" i="6"/>
  <c r="BB235" i="6"/>
  <c r="BG235" i="6" s="1"/>
  <c r="BE239" i="6"/>
  <c r="BB247" i="6"/>
  <c r="BE255" i="6"/>
  <c r="BB263" i="6"/>
  <c r="BG263" i="6" s="1"/>
  <c r="BE271" i="6"/>
  <c r="BB283" i="6"/>
  <c r="BE291" i="6"/>
  <c r="BB303" i="6"/>
  <c r="BG303" i="6" s="1"/>
  <c r="BE311" i="6"/>
  <c r="BB327" i="6"/>
  <c r="BB363" i="6"/>
  <c r="BC367" i="6"/>
  <c r="BE367" i="6"/>
  <c r="BB371" i="6"/>
  <c r="BC375" i="6"/>
  <c r="BH375" i="6" s="1"/>
  <c r="BE375" i="6"/>
  <c r="BJ375" i="6" s="1"/>
  <c r="BD379" i="6"/>
  <c r="BI379" i="6" s="1"/>
  <c r="BE379" i="6"/>
  <c r="BJ379" i="6" s="1"/>
  <c r="BC206" i="6"/>
  <c r="BH206" i="6" s="1"/>
  <c r="BD210" i="6"/>
  <c r="BI210" i="6" s="1"/>
  <c r="BF210" i="6"/>
  <c r="BK210" i="6" s="1"/>
  <c r="BE214" i="6"/>
  <c r="BJ214" i="6" s="1"/>
  <c r="BC214" i="6"/>
  <c r="BD218" i="6"/>
  <c r="BI218" i="6" s="1"/>
  <c r="BF218" i="6"/>
  <c r="BK218" i="6" s="1"/>
  <c r="BC222" i="6"/>
  <c r="BH222" i="6" s="1"/>
  <c r="BD226" i="6"/>
  <c r="BF226" i="6"/>
  <c r="BK226" i="6" s="1"/>
  <c r="BC230" i="6"/>
  <c r="BD234" i="6"/>
  <c r="BI234" i="6" s="1"/>
  <c r="BF234" i="6"/>
  <c r="BC238" i="6"/>
  <c r="BH238" i="6" s="1"/>
  <c r="BD242" i="6"/>
  <c r="BI242" i="6" s="1"/>
  <c r="BF242" i="6"/>
  <c r="BK242" i="6" s="1"/>
  <c r="BC246" i="6"/>
  <c r="BH246" i="6" s="1"/>
  <c r="BD250" i="6"/>
  <c r="BI250" i="6" s="1"/>
  <c r="BF250" i="6"/>
  <c r="BC254" i="6"/>
  <c r="BH254" i="6" s="1"/>
  <c r="BD258" i="6"/>
  <c r="BF258" i="6"/>
  <c r="BK258" i="6" s="1"/>
  <c r="BC262" i="6"/>
  <c r="BH262" i="6" s="1"/>
  <c r="BD266" i="6"/>
  <c r="BI266" i="6" s="1"/>
  <c r="BF266" i="6"/>
  <c r="BC270" i="6"/>
  <c r="BH270" i="6" s="1"/>
  <c r="BD274" i="6"/>
  <c r="BI274" i="6" s="1"/>
  <c r="BF274" i="6"/>
  <c r="BK274" i="6" s="1"/>
  <c r="BC278" i="6"/>
  <c r="BH278" i="6" s="1"/>
  <c r="BD282" i="6"/>
  <c r="BI282" i="6" s="1"/>
  <c r="BF282" i="6"/>
  <c r="BC286" i="6"/>
  <c r="BH286" i="6" s="1"/>
  <c r="BD290" i="6"/>
  <c r="BF290" i="6"/>
  <c r="BK290" i="6" s="1"/>
  <c r="BB91" i="6"/>
  <c r="BG91" i="6" s="1"/>
  <c r="BE95" i="6"/>
  <c r="BJ95" i="6" s="1"/>
  <c r="BE99" i="6"/>
  <c r="BB99" i="6"/>
  <c r="BG99" i="6" s="1"/>
  <c r="BE103" i="6"/>
  <c r="BJ103" i="6" s="1"/>
  <c r="BE107" i="6"/>
  <c r="BJ107" i="6" s="1"/>
  <c r="BB107" i="6"/>
  <c r="BE111" i="6"/>
  <c r="BE115" i="6"/>
  <c r="BJ115" i="6" s="1"/>
  <c r="BB115" i="6"/>
  <c r="BG115" i="6" s="1"/>
  <c r="BE119" i="6"/>
  <c r="BE123" i="6"/>
  <c r="BJ123" i="6" s="1"/>
  <c r="BB123" i="6"/>
  <c r="BG123" i="6" s="1"/>
  <c r="BE127" i="6"/>
  <c r="BJ127" i="6" s="1"/>
  <c r="BE131" i="6"/>
  <c r="BJ131" i="6" s="1"/>
  <c r="BB131" i="6"/>
  <c r="BE135" i="6"/>
  <c r="BE139" i="6"/>
  <c r="BJ139" i="6" s="1"/>
  <c r="BB139" i="6"/>
  <c r="BF143" i="6"/>
  <c r="BC147" i="6"/>
  <c r="BD147" i="6"/>
  <c r="BI147" i="6" s="1"/>
  <c r="BF151" i="6"/>
  <c r="BK151" i="6" s="1"/>
  <c r="BC155" i="6"/>
  <c r="BH155" i="6" s="1"/>
  <c r="BD155" i="6"/>
  <c r="BI155" i="6" s="1"/>
  <c r="BF159" i="6"/>
  <c r="BK159" i="6" s="1"/>
  <c r="BC163" i="6"/>
  <c r="BD163" i="6"/>
  <c r="BI163" i="6" s="1"/>
  <c r="BF167" i="6"/>
  <c r="BK167" i="6" s="1"/>
  <c r="BC171" i="6"/>
  <c r="BH171" i="6" s="1"/>
  <c r="BD171" i="6"/>
  <c r="BF175" i="6"/>
  <c r="BK175" i="6" s="1"/>
  <c r="BC179" i="6"/>
  <c r="BH179" i="6" s="1"/>
  <c r="BD179" i="6"/>
  <c r="BI179" i="6" s="1"/>
  <c r="BF183" i="6"/>
  <c r="BC187" i="6"/>
  <c r="BH187" i="6" s="1"/>
  <c r="BD187" i="6"/>
  <c r="BI187" i="6" s="1"/>
  <c r="BF191" i="6"/>
  <c r="BK191" i="6" s="1"/>
  <c r="BD195" i="6"/>
  <c r="BF199" i="6"/>
  <c r="BK199" i="6" s="1"/>
  <c r="BC203" i="6"/>
  <c r="BH203" i="6" s="1"/>
  <c r="BD203" i="6"/>
  <c r="BC364" i="6"/>
  <c r="BH364" i="6" s="1"/>
  <c r="BD368" i="6"/>
  <c r="BI368" i="6" s="1"/>
  <c r="BF368" i="6"/>
  <c r="BC376" i="6"/>
  <c r="BH376" i="6" s="1"/>
  <c r="BB207" i="6"/>
  <c r="BE215" i="6"/>
  <c r="BJ215" i="6" s="1"/>
  <c r="BB223" i="6"/>
  <c r="BG223" i="6" s="1"/>
  <c r="BE231" i="6"/>
  <c r="BJ231" i="6" s="1"/>
  <c r="BB243" i="6"/>
  <c r="BE251" i="6"/>
  <c r="BJ251" i="6" s="1"/>
  <c r="BB259" i="6"/>
  <c r="BG259" i="6" s="1"/>
  <c r="BE267" i="6"/>
  <c r="BJ267" i="6" s="1"/>
  <c r="BB279" i="6"/>
  <c r="BG279" i="6" s="1"/>
  <c r="BE287" i="6"/>
  <c r="BJ287" i="6" s="1"/>
  <c r="BB295" i="6"/>
  <c r="BE307" i="6"/>
  <c r="BJ307" i="6" s="1"/>
  <c r="BB323" i="6"/>
  <c r="BG323" i="6" s="1"/>
  <c r="BB362" i="6"/>
  <c r="BB370" i="6"/>
  <c r="BE378" i="6"/>
  <c r="BJ378" i="6" s="1"/>
  <c r="BD378" i="6"/>
  <c r="BB378" i="6"/>
  <c r="BG378" i="6" s="1"/>
  <c r="BB382" i="6"/>
  <c r="BG382" i="6" s="1"/>
  <c r="BD382" i="6"/>
  <c r="BI382" i="6" s="1"/>
  <c r="BC209" i="6"/>
  <c r="BD209" i="6"/>
  <c r="BI209" i="6" s="1"/>
  <c r="BF213" i="6"/>
  <c r="BK213" i="6" s="1"/>
  <c r="BC217" i="6"/>
  <c r="BH217" i="6" s="1"/>
  <c r="BD217" i="6"/>
  <c r="BF221" i="6"/>
  <c r="BK221" i="6" s="1"/>
  <c r="BC225" i="6"/>
  <c r="BH225" i="6" s="1"/>
  <c r="BD225" i="6"/>
  <c r="BI225" i="6" s="1"/>
  <c r="BF229" i="6"/>
  <c r="BK229" i="6" s="1"/>
  <c r="BC233" i="6"/>
  <c r="BH233" i="6" s="1"/>
  <c r="BD233" i="6"/>
  <c r="BF237" i="6"/>
  <c r="BC241" i="6"/>
  <c r="BD241" i="6"/>
  <c r="BI241" i="6" s="1"/>
  <c r="BF245" i="6"/>
  <c r="BC249" i="6"/>
  <c r="BH249" i="6" s="1"/>
  <c r="BD249" i="6"/>
  <c r="BF253" i="6"/>
  <c r="BK253" i="6" s="1"/>
  <c r="BC257" i="6"/>
  <c r="BD257" i="6"/>
  <c r="BI257" i="6" s="1"/>
  <c r="BF261" i="6"/>
  <c r="BC265" i="6"/>
  <c r="BH265" i="6" s="1"/>
  <c r="BD265" i="6"/>
  <c r="BI265" i="6" s="1"/>
  <c r="BF269" i="6"/>
  <c r="BK269" i="6" s="1"/>
  <c r="BC273" i="6"/>
  <c r="BD273" i="6"/>
  <c r="BI273" i="6" s="1"/>
  <c r="BF277" i="6"/>
  <c r="BK277" i="6" s="1"/>
  <c r="BC281" i="6"/>
  <c r="BH281" i="6" s="1"/>
  <c r="BD281" i="6"/>
  <c r="BF285" i="6"/>
  <c r="BK285" i="6" s="1"/>
  <c r="BC289" i="6"/>
  <c r="BH289" i="6" s="1"/>
  <c r="BD289" i="6"/>
  <c r="BI289" i="6" s="1"/>
  <c r="BF293" i="6"/>
  <c r="BK293" i="6" s="1"/>
  <c r="BC297" i="6"/>
  <c r="BH297" i="6" s="1"/>
  <c r="BD297" i="6"/>
  <c r="BI297" i="6" s="1"/>
  <c r="BF301" i="6"/>
  <c r="BK301" i="6" s="1"/>
  <c r="BC305" i="6"/>
  <c r="BH305" i="6" s="1"/>
  <c r="BD305" i="6"/>
  <c r="BI305" i="6" s="1"/>
  <c r="BF309" i="6"/>
  <c r="BK309" i="6" s="1"/>
  <c r="BC313" i="6"/>
  <c r="BH313" i="6" s="1"/>
  <c r="BD313" i="6"/>
  <c r="BF317" i="6"/>
  <c r="BK317" i="6" s="1"/>
  <c r="BD321" i="6"/>
  <c r="BI321" i="6" s="1"/>
  <c r="BF325" i="6"/>
  <c r="BK325" i="6" s="1"/>
  <c r="BD329" i="6"/>
  <c r="BI329" i="6" s="1"/>
  <c r="BF333" i="6"/>
  <c r="BK333" i="6" s="1"/>
  <c r="BD337" i="6"/>
  <c r="BI337" i="6" s="1"/>
  <c r="BF341" i="6"/>
  <c r="BK341" i="6" s="1"/>
  <c r="BD345" i="6"/>
  <c r="BI345" i="6" s="1"/>
  <c r="BF349" i="6"/>
  <c r="BK349" i="6" s="1"/>
  <c r="BD353" i="6"/>
  <c r="BI353" i="6" s="1"/>
  <c r="BF357" i="6"/>
  <c r="BK357" i="6" s="1"/>
  <c r="BD361" i="6"/>
  <c r="BI361" i="6" s="1"/>
  <c r="BF12" i="6"/>
  <c r="BK12" i="6" s="1"/>
  <c r="BD16" i="6"/>
  <c r="BI16" i="6" s="1"/>
  <c r="BC16" i="6"/>
  <c r="BH16" i="6" s="1"/>
  <c r="BF20" i="6"/>
  <c r="BK20" i="6" s="1"/>
  <c r="BD24" i="6"/>
  <c r="BI24" i="6" s="1"/>
  <c r="BC24" i="6"/>
  <c r="BH24" i="6" s="1"/>
  <c r="BF28" i="6"/>
  <c r="BB32" i="6"/>
  <c r="BC32" i="6"/>
  <c r="BH32" i="6" s="1"/>
  <c r="BF36" i="6"/>
  <c r="BK36" i="6" s="1"/>
  <c r="BD36" i="6"/>
  <c r="BI36" i="6" s="1"/>
  <c r="BE40" i="6"/>
  <c r="BB40" i="6"/>
  <c r="BC40" i="6"/>
  <c r="BH40" i="6" s="1"/>
  <c r="BF44" i="6"/>
  <c r="BK44" i="6" s="1"/>
  <c r="BD44" i="6"/>
  <c r="BF48" i="6"/>
  <c r="BK48" i="6" s="1"/>
  <c r="BC48" i="6"/>
  <c r="BH48" i="6" s="1"/>
  <c r="BF52" i="6"/>
  <c r="BD52" i="6"/>
  <c r="BC56" i="6"/>
  <c r="BH56" i="6" s="1"/>
  <c r="BD56" i="6"/>
  <c r="BI56" i="6" s="1"/>
  <c r="BD60" i="6"/>
  <c r="BI60" i="6" s="1"/>
  <c r="BB60" i="6"/>
  <c r="BC64" i="6"/>
  <c r="BD68" i="6"/>
  <c r="BC72" i="6"/>
  <c r="BH72" i="6" s="1"/>
  <c r="BD76" i="6"/>
  <c r="BF80" i="6"/>
  <c r="BK80" i="6" s="1"/>
  <c r="BC80" i="6"/>
  <c r="BH80" i="6" s="1"/>
  <c r="BE84" i="6"/>
  <c r="BJ84" i="6" s="1"/>
  <c r="BB84" i="6"/>
  <c r="BC88" i="6"/>
  <c r="BD88" i="6"/>
  <c r="BI88" i="6" s="1"/>
  <c r="BF92" i="6"/>
  <c r="BK92" i="6" s="1"/>
  <c r="BC96" i="6"/>
  <c r="BD96" i="6"/>
  <c r="BI96" i="6" s="1"/>
  <c r="BF100" i="6"/>
  <c r="BK100" i="6" s="1"/>
  <c r="BC104" i="6"/>
  <c r="BH104" i="6" s="1"/>
  <c r="BD104" i="6"/>
  <c r="BF108" i="6"/>
  <c r="BK108" i="6" s="1"/>
  <c r="BC112" i="6"/>
  <c r="BD112" i="6"/>
  <c r="BF116" i="6"/>
  <c r="BC120" i="6"/>
  <c r="BH120" i="6" s="1"/>
  <c r="BD120" i="6"/>
  <c r="BI120" i="6" s="1"/>
  <c r="BF124" i="6"/>
  <c r="BK124" i="6" s="1"/>
  <c r="BC128" i="6"/>
  <c r="BH128" i="6" s="1"/>
  <c r="BD128" i="6"/>
  <c r="BF132" i="6"/>
  <c r="BK132" i="6" s="1"/>
  <c r="BC136" i="6"/>
  <c r="BH136" i="6" s="1"/>
  <c r="BD136" i="6"/>
  <c r="BF140" i="6"/>
  <c r="BK140" i="6" s="1"/>
  <c r="BB144" i="6"/>
  <c r="BG144" i="6" s="1"/>
  <c r="BB152" i="6"/>
  <c r="BG152" i="6" s="1"/>
  <c r="BB160" i="6"/>
  <c r="BB168" i="6"/>
  <c r="BG168" i="6" s="1"/>
  <c r="BB176" i="6"/>
  <c r="BG176" i="6" s="1"/>
  <c r="BB184" i="6"/>
  <c r="BG184" i="6" s="1"/>
  <c r="BB192" i="6"/>
  <c r="BB200" i="6"/>
  <c r="BG200" i="6" s="1"/>
  <c r="BE372" i="6"/>
  <c r="BF380" i="6"/>
  <c r="BE380" i="6"/>
  <c r="BC380" i="6"/>
  <c r="BH380" i="6" s="1"/>
  <c r="BF211" i="6"/>
  <c r="BK211" i="6" s="1"/>
  <c r="BC219" i="6"/>
  <c r="BH219" i="6" s="1"/>
  <c r="BD219" i="6"/>
  <c r="BF227" i="6"/>
  <c r="BK227" i="6" s="1"/>
  <c r="BC235" i="6"/>
  <c r="BH235" i="6" s="1"/>
  <c r="BD235" i="6"/>
  <c r="BF239" i="6"/>
  <c r="BC247" i="6"/>
  <c r="BD247" i="6"/>
  <c r="BI247" i="6" s="1"/>
  <c r="BF255" i="6"/>
  <c r="BK255" i="6" s="1"/>
  <c r="BC263" i="6"/>
  <c r="BD263" i="6"/>
  <c r="BI263" i="6" s="1"/>
  <c r="BF271" i="6"/>
  <c r="BK271" i="6" s="1"/>
  <c r="BC283" i="6"/>
  <c r="BH283" i="6" s="1"/>
  <c r="BD283" i="6"/>
  <c r="BF291" i="6"/>
  <c r="BK291" i="6" s="1"/>
  <c r="BC303" i="6"/>
  <c r="BD303" i="6"/>
  <c r="BF311" i="6"/>
  <c r="BC327" i="6"/>
  <c r="BD327" i="6"/>
  <c r="BC363" i="6"/>
  <c r="BH363" i="6" s="1"/>
  <c r="BD363" i="6"/>
  <c r="BF367" i="6"/>
  <c r="BK367" i="6" s="1"/>
  <c r="BC371" i="6"/>
  <c r="BD371" i="6"/>
  <c r="BI371" i="6" s="1"/>
  <c r="BF375" i="6"/>
  <c r="BF379" i="6"/>
  <c r="BK379" i="6" s="1"/>
  <c r="BB210" i="6"/>
  <c r="BG210" i="6" s="1"/>
  <c r="BB218" i="6"/>
  <c r="BG218" i="6" s="1"/>
  <c r="BB226" i="6"/>
  <c r="BB234" i="6"/>
  <c r="BG234" i="6" s="1"/>
  <c r="BB242" i="6"/>
  <c r="BG242" i="6" s="1"/>
  <c r="BB250" i="6"/>
  <c r="BG250" i="6" s="1"/>
  <c r="BB258" i="6"/>
  <c r="BB266" i="6"/>
  <c r="BG266" i="6" s="1"/>
  <c r="BB274" i="6"/>
  <c r="BG274" i="6" s="1"/>
  <c r="BB282" i="6"/>
  <c r="BG282" i="6" s="1"/>
  <c r="BB290" i="6"/>
  <c r="BB298" i="6"/>
  <c r="BG298" i="6" s="1"/>
  <c r="BB306" i="6"/>
  <c r="BG306" i="6" s="1"/>
  <c r="BE314" i="6"/>
  <c r="BJ314" i="6" s="1"/>
  <c r="BB314" i="6"/>
  <c r="BB322" i="6"/>
  <c r="BG322" i="6" s="1"/>
  <c r="BB330" i="6"/>
  <c r="BG330" i="6" s="1"/>
  <c r="BB338" i="6"/>
  <c r="BG338" i="6" s="1"/>
  <c r="BB346" i="6"/>
  <c r="BE354" i="6"/>
  <c r="BJ354" i="6" s="1"/>
  <c r="BB354" i="6"/>
  <c r="BF9" i="6"/>
  <c r="BK9" i="6" s="1"/>
  <c r="BF13" i="6"/>
  <c r="BF17" i="6"/>
  <c r="BK17" i="6" s="1"/>
  <c r="BF21" i="6"/>
  <c r="BK21" i="6" s="1"/>
  <c r="BF25" i="6"/>
  <c r="BK25" i="6" s="1"/>
  <c r="BD103" i="6"/>
  <c r="BI103" i="6" s="1"/>
  <c r="BF103" i="6"/>
  <c r="BC107" i="6"/>
  <c r="BH107" i="6" s="1"/>
  <c r="BD111" i="6"/>
  <c r="BI111" i="6" s="1"/>
  <c r="BF111" i="6"/>
  <c r="BK111" i="6" s="1"/>
  <c r="BC115" i="6"/>
  <c r="BD119" i="6"/>
  <c r="BF119" i="6"/>
  <c r="BK119" i="6" s="1"/>
  <c r="BC123" i="6"/>
  <c r="BD127" i="6"/>
  <c r="BI127" i="6" s="1"/>
  <c r="BF127" i="6"/>
  <c r="BK127" i="6" s="1"/>
  <c r="BC131" i="6"/>
  <c r="BH131" i="6" s="1"/>
  <c r="BD135" i="6"/>
  <c r="BF135" i="6"/>
  <c r="BC139" i="6"/>
  <c r="BH139" i="6" s="1"/>
  <c r="BB143" i="6"/>
  <c r="BG143" i="6" s="1"/>
  <c r="BE147" i="6"/>
  <c r="BB151" i="6"/>
  <c r="BG151" i="6" s="1"/>
  <c r="BE155" i="6"/>
  <c r="BJ155" i="6" s="1"/>
  <c r="BE163" i="6"/>
  <c r="BJ163" i="6" s="1"/>
  <c r="BB167" i="6"/>
  <c r="BE171" i="6"/>
  <c r="BJ171" i="6" s="1"/>
  <c r="BB175" i="6"/>
  <c r="BE179" i="6"/>
  <c r="BB183" i="6"/>
  <c r="BE187" i="6"/>
  <c r="BC195" i="6"/>
  <c r="BH195" i="6" s="1"/>
  <c r="BE195" i="6"/>
  <c r="BB199" i="6"/>
  <c r="BE203" i="6"/>
  <c r="BJ203" i="6" s="1"/>
  <c r="BE364" i="6"/>
  <c r="BJ364" i="6" s="1"/>
  <c r="BE368" i="6"/>
  <c r="BJ368" i="6" s="1"/>
  <c r="BB368" i="6"/>
  <c r="BC207" i="6"/>
  <c r="BD207" i="6"/>
  <c r="BF215" i="6"/>
  <c r="BK215" i="6" s="1"/>
  <c r="BC223" i="6"/>
  <c r="BH223" i="6" s="1"/>
  <c r="BD223" i="6"/>
  <c r="BF231" i="6"/>
  <c r="BC243" i="6"/>
  <c r="BH243" i="6" s="1"/>
  <c r="BD243" i="6"/>
  <c r="BF251" i="6"/>
  <c r="BC259" i="6"/>
  <c r="BH259" i="6" s="1"/>
  <c r="BD259" i="6"/>
  <c r="BF267" i="6"/>
  <c r="BC279" i="6"/>
  <c r="BD279" i="6"/>
  <c r="BI279" i="6" s="1"/>
  <c r="BF287" i="6"/>
  <c r="BC295" i="6"/>
  <c r="BH295" i="6" s="1"/>
  <c r="BD295" i="6"/>
  <c r="BF307" i="6"/>
  <c r="BK307" i="6" s="1"/>
  <c r="BC323" i="6"/>
  <c r="BH323" i="6" s="1"/>
  <c r="BD323" i="6"/>
  <c r="BC362" i="6"/>
  <c r="BH362" i="6" s="1"/>
  <c r="BD366" i="6"/>
  <c r="BI366" i="6" s="1"/>
  <c r="BF366" i="6"/>
  <c r="BK366" i="6" s="1"/>
  <c r="BE370" i="6"/>
  <c r="BC370" i="6"/>
  <c r="BD374" i="6"/>
  <c r="BI374" i="6" s="1"/>
  <c r="BF374" i="6"/>
  <c r="BK374" i="6" s="1"/>
  <c r="BE209" i="6"/>
  <c r="BB213" i="6"/>
  <c r="BG213" i="6" s="1"/>
  <c r="BE217" i="6"/>
  <c r="BJ217" i="6" s="1"/>
  <c r="BE225" i="6"/>
  <c r="BJ225" i="6" s="1"/>
  <c r="BE233" i="6"/>
  <c r="BE241" i="6"/>
  <c r="BJ241" i="6" s="1"/>
  <c r="BE249" i="6"/>
  <c r="BJ249" i="6" s="1"/>
  <c r="BB253" i="6"/>
  <c r="BG253" i="6" s="1"/>
  <c r="BE257" i="6"/>
  <c r="BB261" i="6"/>
  <c r="BG261" i="6" s="1"/>
  <c r="BE265" i="6"/>
  <c r="BJ265" i="6" s="1"/>
  <c r="BB269" i="6"/>
  <c r="BG269" i="6" s="1"/>
  <c r="BE273" i="6"/>
  <c r="BE281" i="6"/>
  <c r="BE289" i="6"/>
  <c r="BJ289" i="6" s="1"/>
  <c r="BE297" i="6"/>
  <c r="BJ297" i="6" s="1"/>
  <c r="BE305" i="6"/>
  <c r="BE313" i="6"/>
  <c r="BC321" i="6"/>
  <c r="BH321" i="6" s="1"/>
  <c r="BE321" i="6"/>
  <c r="BJ321" i="6" s="1"/>
  <c r="BB325" i="6"/>
  <c r="BC329" i="6"/>
  <c r="BH329" i="6" s="1"/>
  <c r="BE329" i="6"/>
  <c r="BJ329" i="6" s="1"/>
  <c r="BB333" i="6"/>
  <c r="BC337" i="6"/>
  <c r="BE337" i="6"/>
  <c r="BB341" i="6"/>
  <c r="BG341" i="6" s="1"/>
  <c r="BC345" i="6"/>
  <c r="BH345" i="6" s="1"/>
  <c r="BE345" i="6"/>
  <c r="BB349" i="6"/>
  <c r="BG349" i="6" s="1"/>
  <c r="BC353" i="6"/>
  <c r="BH353" i="6" s="1"/>
  <c r="BE353" i="6"/>
  <c r="BJ353" i="6" s="1"/>
  <c r="BB357" i="6"/>
  <c r="BC361" i="6"/>
  <c r="BH361" i="6" s="1"/>
  <c r="BE361" i="6"/>
  <c r="BJ361" i="6" s="1"/>
  <c r="BE16" i="6"/>
  <c r="BJ16" i="6" s="1"/>
  <c r="BE24" i="6"/>
  <c r="BE32" i="6"/>
  <c r="BJ32" i="6" s="1"/>
  <c r="BE44" i="6"/>
  <c r="BJ44" i="6" s="1"/>
  <c r="BE52" i="6"/>
  <c r="BJ52" i="6" s="1"/>
  <c r="BE56" i="6"/>
  <c r="BE60" i="6"/>
  <c r="BF64" i="6"/>
  <c r="BK64" i="6" s="1"/>
  <c r="BE68" i="6"/>
  <c r="BJ68" i="6" s="1"/>
  <c r="BF72" i="6"/>
  <c r="BE76" i="6"/>
  <c r="BE88" i="6"/>
  <c r="BJ88" i="6" s="1"/>
  <c r="BE96" i="6"/>
  <c r="BJ96" i="6" s="1"/>
  <c r="BE104" i="6"/>
  <c r="BB108" i="6"/>
  <c r="BE112" i="6"/>
  <c r="BJ112" i="6" s="1"/>
  <c r="BE120" i="6"/>
  <c r="BJ120" i="6" s="1"/>
  <c r="BE128" i="6"/>
  <c r="BE136" i="6"/>
  <c r="BJ136" i="6" s="1"/>
  <c r="BB140" i="6"/>
  <c r="BG140" i="6" s="1"/>
  <c r="BC144" i="6"/>
  <c r="BH144" i="6" s="1"/>
  <c r="BD148" i="6"/>
  <c r="BF148" i="6"/>
  <c r="BK148" i="6" s="1"/>
  <c r="BC152" i="6"/>
  <c r="BH152" i="6" s="1"/>
  <c r="BD156" i="6"/>
  <c r="BI156" i="6" s="1"/>
  <c r="BF156" i="6"/>
  <c r="BC160" i="6"/>
  <c r="BD164" i="6"/>
  <c r="BI164" i="6" s="1"/>
  <c r="BF164" i="6"/>
  <c r="BK164" i="6" s="1"/>
  <c r="BC168" i="6"/>
  <c r="BH168" i="6" s="1"/>
  <c r="BD172" i="6"/>
  <c r="BI172" i="6" s="1"/>
  <c r="BF172" i="6"/>
  <c r="BK172" i="6" s="1"/>
  <c r="BC176" i="6"/>
  <c r="BH176" i="6" s="1"/>
  <c r="BD180" i="6"/>
  <c r="BF180" i="6"/>
  <c r="BK180" i="6" s="1"/>
  <c r="BC184" i="6"/>
  <c r="BH184" i="6" s="1"/>
  <c r="BD188" i="6"/>
  <c r="BI188" i="6" s="1"/>
  <c r="BF188" i="6"/>
  <c r="BC192" i="6"/>
  <c r="BH192" i="6" s="1"/>
  <c r="BD196" i="6"/>
  <c r="BF196" i="6"/>
  <c r="BC200" i="6"/>
  <c r="BH200" i="6" s="1"/>
  <c r="BD204" i="6"/>
  <c r="BI204" i="6" s="1"/>
  <c r="BF204" i="6"/>
  <c r="BD372" i="6"/>
  <c r="BF372" i="6"/>
  <c r="BB380" i="6"/>
  <c r="BE219" i="6"/>
  <c r="BJ219" i="6" s="1"/>
  <c r="BE235" i="6"/>
  <c r="BJ235" i="6" s="1"/>
  <c r="BE247" i="6"/>
  <c r="BE263" i="6"/>
  <c r="BJ263" i="6" s="1"/>
  <c r="BE283" i="6"/>
  <c r="BB291" i="6"/>
  <c r="BG291" i="6" s="1"/>
  <c r="BE303" i="6"/>
  <c r="BB311" i="6"/>
  <c r="BE327" i="6"/>
  <c r="BJ327" i="6" s="1"/>
  <c r="BE363" i="6"/>
  <c r="BJ363" i="6" s="1"/>
  <c r="BB367" i="6"/>
  <c r="BE371" i="6"/>
  <c r="BB375" i="6"/>
  <c r="BG375" i="6" s="1"/>
  <c r="BC379" i="6"/>
  <c r="BH379" i="6" s="1"/>
  <c r="BB379" i="6"/>
  <c r="BD206" i="6"/>
  <c r="BI206" i="6" s="1"/>
  <c r="BF206" i="6"/>
  <c r="BE210" i="6"/>
  <c r="BJ210" i="6" s="1"/>
  <c r="BC210" i="6"/>
  <c r="BD214" i="6"/>
  <c r="BI214" i="6" s="1"/>
  <c r="BF214" i="6"/>
  <c r="BE218" i="6"/>
  <c r="BJ218" i="6" s="1"/>
  <c r="BC218" i="6"/>
  <c r="BH218" i="6" s="1"/>
  <c r="BD222" i="6"/>
  <c r="BI222" i="6" s="1"/>
  <c r="BF222" i="6"/>
  <c r="BE226" i="6"/>
  <c r="BJ226" i="6" s="1"/>
  <c r="BC226" i="6"/>
  <c r="BH226" i="6" s="1"/>
  <c r="BD230" i="6"/>
  <c r="BF230" i="6"/>
  <c r="BE234" i="6"/>
  <c r="BC234" i="6"/>
  <c r="BH234" i="6" s="1"/>
  <c r="BD238" i="6"/>
  <c r="BI238" i="6" s="1"/>
  <c r="BF238" i="6"/>
  <c r="BE242" i="6"/>
  <c r="BC242" i="6"/>
  <c r="BD246" i="6"/>
  <c r="BI246" i="6" s="1"/>
  <c r="BF246" i="6"/>
  <c r="BE250" i="6"/>
  <c r="BC250" i="6"/>
  <c r="BH250" i="6" s="1"/>
  <c r="BD254" i="6"/>
  <c r="BI254" i="6" s="1"/>
  <c r="BF254" i="6"/>
  <c r="BE258" i="6"/>
  <c r="BC258" i="6"/>
  <c r="BD262" i="6"/>
  <c r="BI262" i="6" s="1"/>
  <c r="BF262" i="6"/>
  <c r="BE266" i="6"/>
  <c r="BJ266" i="6" s="1"/>
  <c r="BC266" i="6"/>
  <c r="BH266" i="6" s="1"/>
  <c r="BD270" i="6"/>
  <c r="BI270" i="6" s="1"/>
  <c r="BF270" i="6"/>
  <c r="BE274" i="6"/>
  <c r="BJ274" i="6" s="1"/>
  <c r="BC274" i="6"/>
  <c r="BD278" i="6"/>
  <c r="BI278" i="6" s="1"/>
  <c r="BF278" i="6"/>
  <c r="BE282" i="6"/>
  <c r="BJ282" i="6" s="1"/>
  <c r="BC282" i="6"/>
  <c r="BH282" i="6" s="1"/>
  <c r="BD286" i="6"/>
  <c r="BI286" i="6" s="1"/>
  <c r="BF286" i="6"/>
  <c r="BE290" i="6"/>
  <c r="BJ290" i="6" s="1"/>
  <c r="BC290" i="6"/>
  <c r="BH290" i="6" s="1"/>
  <c r="BD294" i="6"/>
  <c r="BI294" i="6" s="1"/>
  <c r="BF294" i="6"/>
  <c r="BE298" i="6"/>
  <c r="BJ298" i="6" s="1"/>
  <c r="BC298" i="6"/>
  <c r="BH298" i="6" s="1"/>
  <c r="BD302" i="6"/>
  <c r="BI302" i="6" s="1"/>
  <c r="BF302" i="6"/>
  <c r="BE306" i="6"/>
  <c r="BJ306" i="6" s="1"/>
  <c r="BC306" i="6"/>
  <c r="BD310" i="6"/>
  <c r="BI310" i="6" s="1"/>
  <c r="BF310" i="6"/>
  <c r="BC314" i="6"/>
  <c r="BH314" i="6" s="1"/>
  <c r="BD318" i="6"/>
  <c r="BF318" i="6"/>
  <c r="BK318" i="6" s="1"/>
  <c r="BE322" i="6"/>
  <c r="BJ322" i="6" s="1"/>
  <c r="BC322" i="6"/>
  <c r="BH322" i="6" s="1"/>
  <c r="BD326" i="6"/>
  <c r="BF326" i="6"/>
  <c r="BK326" i="6" s="1"/>
  <c r="BC330" i="6"/>
  <c r="BH330" i="6" s="1"/>
  <c r="BD334" i="6"/>
  <c r="BI334" i="6" s="1"/>
  <c r="BF334" i="6"/>
  <c r="BE338" i="6"/>
  <c r="BJ338" i="6" s="1"/>
  <c r="BC338" i="6"/>
  <c r="BH338" i="6" s="1"/>
  <c r="BD342" i="6"/>
  <c r="BI342" i="6" s="1"/>
  <c r="BF342" i="6"/>
  <c r="BE346" i="6"/>
  <c r="BJ346" i="6" s="1"/>
  <c r="BC346" i="6"/>
  <c r="BH346" i="6" s="1"/>
  <c r="BD350" i="6"/>
  <c r="BI350" i="6" s="1"/>
  <c r="BF350" i="6"/>
  <c r="BC354" i="6"/>
  <c r="BH354" i="6" s="1"/>
  <c r="BD358" i="6"/>
  <c r="BI358" i="6" s="1"/>
  <c r="BF358" i="6"/>
  <c r="BK358" i="6" s="1"/>
  <c r="BC9" i="6"/>
  <c r="BH9" i="6" s="1"/>
  <c r="BD13" i="6"/>
  <c r="BE13" i="6"/>
  <c r="BJ13" i="6" s="1"/>
  <c r="BC17" i="6"/>
  <c r="BH17" i="6" s="1"/>
  <c r="BD21" i="6"/>
  <c r="BE21" i="6"/>
  <c r="BJ21" i="6" s="1"/>
  <c r="BC25" i="6"/>
  <c r="BD29" i="6"/>
  <c r="BI29" i="6" s="1"/>
  <c r="BE29" i="6"/>
  <c r="BF37" i="6"/>
  <c r="BK37" i="6" s="1"/>
  <c r="BE37" i="6"/>
  <c r="BJ37" i="6" s="1"/>
  <c r="BE45" i="6"/>
  <c r="BJ45" i="6" s="1"/>
  <c r="BD49" i="6"/>
  <c r="BB49" i="6"/>
  <c r="BC294" i="6"/>
  <c r="BH294" i="6" s="1"/>
  <c r="BD298" i="6"/>
  <c r="BI298" i="6" s="1"/>
  <c r="BF298" i="6"/>
  <c r="BC302" i="6"/>
  <c r="BD306" i="6"/>
  <c r="BI306" i="6" s="1"/>
  <c r="BF306" i="6"/>
  <c r="BK306" i="6" s="1"/>
  <c r="BC310" i="6"/>
  <c r="BH310" i="6" s="1"/>
  <c r="BD314" i="6"/>
  <c r="BI314" i="6" s="1"/>
  <c r="BF314" i="6"/>
  <c r="BK314" i="6" s="1"/>
  <c r="BE318" i="6"/>
  <c r="BJ318" i="6" s="1"/>
  <c r="BC318" i="6"/>
  <c r="BD322" i="6"/>
  <c r="BI322" i="6" s="1"/>
  <c r="BF322" i="6"/>
  <c r="BK322" i="6" s="1"/>
  <c r="BE326" i="6"/>
  <c r="BJ326" i="6" s="1"/>
  <c r="BC326" i="6"/>
  <c r="BH326" i="6" s="1"/>
  <c r="BD330" i="6"/>
  <c r="BI330" i="6" s="1"/>
  <c r="BF330" i="6"/>
  <c r="BK330" i="6" s="1"/>
  <c r="BE334" i="6"/>
  <c r="BJ334" i="6" s="1"/>
  <c r="BC334" i="6"/>
  <c r="BH334" i="6" s="1"/>
  <c r="BD338" i="6"/>
  <c r="BI338" i="6" s="1"/>
  <c r="BF338" i="6"/>
  <c r="BK338" i="6" s="1"/>
  <c r="BE342" i="6"/>
  <c r="BJ342" i="6" s="1"/>
  <c r="BC342" i="6"/>
  <c r="BH342" i="6" s="1"/>
  <c r="BD346" i="6"/>
  <c r="BI346" i="6" s="1"/>
  <c r="BF346" i="6"/>
  <c r="BK346" i="6" s="1"/>
  <c r="BE350" i="6"/>
  <c r="BJ350" i="6" s="1"/>
  <c r="BC350" i="6"/>
  <c r="BD354" i="6"/>
  <c r="BI354" i="6" s="1"/>
  <c r="BF354" i="6"/>
  <c r="BK354" i="6" s="1"/>
  <c r="BC358" i="6"/>
  <c r="BD9" i="6"/>
  <c r="BE9" i="6"/>
  <c r="BJ9" i="6" s="1"/>
  <c r="BC13" i="6"/>
  <c r="BH13" i="6" s="1"/>
  <c r="BD17" i="6"/>
  <c r="BI17" i="6" s="1"/>
  <c r="BE17" i="6"/>
  <c r="BC21" i="6"/>
  <c r="BD25" i="6"/>
  <c r="BI25" i="6" s="1"/>
  <c r="BE25" i="6"/>
  <c r="BJ25" i="6" s="1"/>
  <c r="BC29" i="6"/>
  <c r="BH29" i="6" s="1"/>
  <c r="BE33" i="6"/>
  <c r="BJ33" i="6" s="1"/>
  <c r="BD37" i="6"/>
  <c r="BI37" i="6" s="1"/>
  <c r="BE41" i="6"/>
  <c r="BJ41" i="6" s="1"/>
  <c r="BB45" i="6"/>
  <c r="BE49" i="6"/>
  <c r="BJ49" i="6" s="1"/>
  <c r="BB53" i="6"/>
  <c r="BF57" i="6"/>
  <c r="BK57" i="6" s="1"/>
  <c r="BE65" i="6"/>
  <c r="BB69" i="6"/>
  <c r="BG69" i="6" s="1"/>
  <c r="BB77" i="6"/>
  <c r="BE81" i="6"/>
  <c r="BJ81" i="6" s="1"/>
  <c r="BD89" i="6"/>
  <c r="BF89" i="6"/>
  <c r="BK89" i="6" s="1"/>
  <c r="BC93" i="6"/>
  <c r="BH93" i="6" s="1"/>
  <c r="BD97" i="6"/>
  <c r="BI97" i="6" s="1"/>
  <c r="BF97" i="6"/>
  <c r="BC101" i="6"/>
  <c r="BH101" i="6" s="1"/>
  <c r="BD105" i="6"/>
  <c r="BI105" i="6" s="1"/>
  <c r="BF105" i="6"/>
  <c r="BK105" i="6" s="1"/>
  <c r="BC109" i="6"/>
  <c r="BH109" i="6" s="1"/>
  <c r="BD113" i="6"/>
  <c r="BI113" i="6" s="1"/>
  <c r="BF113" i="6"/>
  <c r="BK113" i="6" s="1"/>
  <c r="BC117" i="6"/>
  <c r="BH117" i="6" s="1"/>
  <c r="BD121" i="6"/>
  <c r="BF121" i="6"/>
  <c r="BK121" i="6" s="1"/>
  <c r="BC125" i="6"/>
  <c r="BH125" i="6" s="1"/>
  <c r="BD129" i="6"/>
  <c r="BF129" i="6"/>
  <c r="BC133" i="6"/>
  <c r="BH133" i="6" s="1"/>
  <c r="BD137" i="6"/>
  <c r="BI137" i="6" s="1"/>
  <c r="BF137" i="6"/>
  <c r="BC141" i="6"/>
  <c r="BH141" i="6" s="1"/>
  <c r="BB145" i="6"/>
  <c r="BG145" i="6" s="1"/>
  <c r="BC149" i="6"/>
  <c r="BE149" i="6"/>
  <c r="BB153" i="6"/>
  <c r="BC157" i="6"/>
  <c r="BH157" i="6" s="1"/>
  <c r="BE157" i="6"/>
  <c r="BB161" i="6"/>
  <c r="BC165" i="6"/>
  <c r="BH165" i="6" s="1"/>
  <c r="BE165" i="6"/>
  <c r="BJ165" i="6" s="1"/>
  <c r="BB169" i="6"/>
  <c r="BC173" i="6"/>
  <c r="BH173" i="6" s="1"/>
  <c r="BE173" i="6"/>
  <c r="BB177" i="6"/>
  <c r="BG177" i="6" s="1"/>
  <c r="BC181" i="6"/>
  <c r="BH181" i="6" s="1"/>
  <c r="BE181" i="6"/>
  <c r="BJ181" i="6" s="1"/>
  <c r="BB185" i="6"/>
  <c r="BC189" i="6"/>
  <c r="BH189" i="6" s="1"/>
  <c r="BE189" i="6"/>
  <c r="BE193" i="6"/>
  <c r="BJ193" i="6" s="1"/>
  <c r="BC197" i="6"/>
  <c r="BH197" i="6" s="1"/>
  <c r="BE197" i="6"/>
  <c r="BJ197" i="6" s="1"/>
  <c r="BB201" i="6"/>
  <c r="BC205" i="6"/>
  <c r="BH205" i="6" s="1"/>
  <c r="BE205" i="6"/>
  <c r="BB275" i="6"/>
  <c r="BE299" i="6"/>
  <c r="BB315" i="6"/>
  <c r="BG315" i="6" s="1"/>
  <c r="BE331" i="6"/>
  <c r="BC319" i="6"/>
  <c r="BH319" i="6" s="1"/>
  <c r="BE319" i="6"/>
  <c r="BC18" i="6"/>
  <c r="BH18" i="6" s="1"/>
  <c r="BE42" i="6"/>
  <c r="BB42" i="6"/>
  <c r="BG42" i="6" s="1"/>
  <c r="BF58" i="6"/>
  <c r="BE58" i="6"/>
  <c r="BJ58" i="6" s="1"/>
  <c r="BF66" i="6"/>
  <c r="BC66" i="6"/>
  <c r="BH66" i="6" s="1"/>
  <c r="BE74" i="6"/>
  <c r="BC82" i="6"/>
  <c r="BH82" i="6" s="1"/>
  <c r="BF82" i="6"/>
  <c r="BE90" i="6"/>
  <c r="BJ90" i="6" s="1"/>
  <c r="BC98" i="6"/>
  <c r="BH98" i="6" s="1"/>
  <c r="BD98" i="6"/>
  <c r="BI98" i="6" s="1"/>
  <c r="BB106" i="6"/>
  <c r="BF114" i="6"/>
  <c r="BK114" i="6" s="1"/>
  <c r="BE122" i="6"/>
  <c r="BJ122" i="6" s="1"/>
  <c r="BC126" i="6"/>
  <c r="BH126" i="6" s="1"/>
  <c r="BD126" i="6"/>
  <c r="BB134" i="6"/>
  <c r="BG134" i="6" s="1"/>
  <c r="BD142" i="6"/>
  <c r="BI142" i="6" s="1"/>
  <c r="BF142" i="6"/>
  <c r="BK142" i="6" s="1"/>
  <c r="BC150" i="6"/>
  <c r="BE158" i="6"/>
  <c r="BJ158" i="6" s="1"/>
  <c r="BB158" i="6"/>
  <c r="BG158" i="6" s="1"/>
  <c r="BD162" i="6"/>
  <c r="BI162" i="6" s="1"/>
  <c r="BF162" i="6"/>
  <c r="BD170" i="6"/>
  <c r="BI170" i="6" s="1"/>
  <c r="BF170" i="6"/>
  <c r="BF385" i="6" s="1"/>
  <c r="BE186" i="6"/>
  <c r="BJ186" i="6" s="1"/>
  <c r="BC186" i="6"/>
  <c r="BH186" i="6" s="1"/>
  <c r="BB194" i="6"/>
  <c r="BG194" i="6" s="1"/>
  <c r="BD202" i="6"/>
  <c r="BF202" i="6"/>
  <c r="BK202" i="6" s="1"/>
  <c r="BF335" i="6"/>
  <c r="BE339" i="6"/>
  <c r="BJ339" i="6" s="1"/>
  <c r="BC343" i="6"/>
  <c r="BH343" i="6" s="1"/>
  <c r="BD343" i="6"/>
  <c r="BI343" i="6" s="1"/>
  <c r="BB347" i="6"/>
  <c r="BF351" i="6"/>
  <c r="BK351" i="6" s="1"/>
  <c r="BE355" i="6"/>
  <c r="BJ355" i="6" s="1"/>
  <c r="BC359" i="6"/>
  <c r="BH359" i="6" s="1"/>
  <c r="BD359" i="6"/>
  <c r="BB10" i="6"/>
  <c r="BG10" i="6" s="1"/>
  <c r="BF14" i="6"/>
  <c r="BK14" i="6" s="1"/>
  <c r="BE22" i="6"/>
  <c r="BJ22" i="6" s="1"/>
  <c r="BC26" i="6"/>
  <c r="BH26" i="6" s="1"/>
  <c r="BB30" i="6"/>
  <c r="BG30" i="6" s="1"/>
  <c r="BE38" i="6"/>
  <c r="BJ38" i="6" s="1"/>
  <c r="BF46" i="6"/>
  <c r="BK46" i="6" s="1"/>
  <c r="BE54" i="6"/>
  <c r="BF70" i="6"/>
  <c r="BK70" i="6" s="1"/>
  <c r="BD70" i="6"/>
  <c r="BC86" i="6"/>
  <c r="BH86" i="6" s="1"/>
  <c r="BD86" i="6"/>
  <c r="BB94" i="6"/>
  <c r="BG94" i="6" s="1"/>
  <c r="BF102" i="6"/>
  <c r="BK102" i="6" s="1"/>
  <c r="BE110" i="6"/>
  <c r="BJ110" i="6" s="1"/>
  <c r="BC118" i="6"/>
  <c r="BD118" i="6"/>
  <c r="BI118" i="6" s="1"/>
  <c r="BB130" i="6"/>
  <c r="BG130" i="6" s="1"/>
  <c r="BF138" i="6"/>
  <c r="BK138" i="6" s="1"/>
  <c r="BE146" i="6"/>
  <c r="BC146" i="6"/>
  <c r="BH146" i="6" s="1"/>
  <c r="BB154" i="6"/>
  <c r="BG154" i="6" s="1"/>
  <c r="BD166" i="6"/>
  <c r="BI166" i="6" s="1"/>
  <c r="BF166" i="6"/>
  <c r="BC182" i="6"/>
  <c r="BH182" i="6" s="1"/>
  <c r="BE190" i="6"/>
  <c r="BJ190" i="6" s="1"/>
  <c r="BB190" i="6"/>
  <c r="BD198" i="6"/>
  <c r="BF198" i="6"/>
  <c r="BK198" i="6" s="1"/>
  <c r="BF29" i="6"/>
  <c r="BK29" i="6" s="1"/>
  <c r="BF33" i="6"/>
  <c r="BK33" i="6" s="1"/>
  <c r="BC33" i="6"/>
  <c r="BH33" i="6" s="1"/>
  <c r="BB37" i="6"/>
  <c r="BF41" i="6"/>
  <c r="BK41" i="6" s="1"/>
  <c r="BC41" i="6"/>
  <c r="BH41" i="6" s="1"/>
  <c r="BC45" i="6"/>
  <c r="BH45" i="6" s="1"/>
  <c r="BF49" i="6"/>
  <c r="BK49" i="6" s="1"/>
  <c r="BC53" i="6"/>
  <c r="BH53" i="6" s="1"/>
  <c r="BD57" i="6"/>
  <c r="BI57" i="6" s="1"/>
  <c r="BB57" i="6"/>
  <c r="BE61" i="6"/>
  <c r="BJ61" i="6" s="1"/>
  <c r="BB61" i="6"/>
  <c r="BG61" i="6" s="1"/>
  <c r="BD65" i="6"/>
  <c r="BI65" i="6" s="1"/>
  <c r="BF65" i="6"/>
  <c r="BC69" i="6"/>
  <c r="BH69" i="6" s="1"/>
  <c r="BC77" i="6"/>
  <c r="BH77" i="6" s="1"/>
  <c r="BD81" i="6"/>
  <c r="BD85" i="6"/>
  <c r="BF85" i="6"/>
  <c r="BK85" i="6" s="1"/>
  <c r="BB89" i="6"/>
  <c r="BG89" i="6" s="1"/>
  <c r="BB97" i="6"/>
  <c r="BG97" i="6" s="1"/>
  <c r="BB105" i="6"/>
  <c r="BB113" i="6"/>
  <c r="BG113" i="6" s="1"/>
  <c r="BB121" i="6"/>
  <c r="BG121" i="6" s="1"/>
  <c r="BB129" i="6"/>
  <c r="BG129" i="6" s="1"/>
  <c r="BB137" i="6"/>
  <c r="BC145" i="6"/>
  <c r="BH145" i="6" s="1"/>
  <c r="BD145" i="6"/>
  <c r="BI145" i="6" s="1"/>
  <c r="BF149" i="6"/>
  <c r="BK149" i="6" s="1"/>
  <c r="BC153" i="6"/>
  <c r="BH153" i="6" s="1"/>
  <c r="BD153" i="6"/>
  <c r="BI153" i="6" s="1"/>
  <c r="BF157" i="6"/>
  <c r="BK157" i="6" s="1"/>
  <c r="BC161" i="6"/>
  <c r="BH161" i="6" s="1"/>
  <c r="BD161" i="6"/>
  <c r="BF165" i="6"/>
  <c r="BK165" i="6" s="1"/>
  <c r="BC169" i="6"/>
  <c r="BH169" i="6" s="1"/>
  <c r="BD169" i="6"/>
  <c r="BI169" i="6" s="1"/>
  <c r="BF173" i="6"/>
  <c r="BC177" i="6"/>
  <c r="BH177" i="6" s="1"/>
  <c r="BD177" i="6"/>
  <c r="BI177" i="6" s="1"/>
  <c r="BF181" i="6"/>
  <c r="BK181" i="6" s="1"/>
  <c r="BC185" i="6"/>
  <c r="BD185" i="6"/>
  <c r="BI185" i="6" s="1"/>
  <c r="BF189" i="6"/>
  <c r="BK189" i="6" s="1"/>
  <c r="BB193" i="6"/>
  <c r="BD193" i="6"/>
  <c r="BF197" i="6"/>
  <c r="BK197" i="6" s="1"/>
  <c r="BC201" i="6"/>
  <c r="BH201" i="6" s="1"/>
  <c r="BD201" i="6"/>
  <c r="BI201" i="6" s="1"/>
  <c r="BF205" i="6"/>
  <c r="BC275" i="6"/>
  <c r="BH275" i="6" s="1"/>
  <c r="BD275" i="6"/>
  <c r="BF299" i="6"/>
  <c r="BK299" i="6" s="1"/>
  <c r="BC315" i="6"/>
  <c r="BH315" i="6" s="1"/>
  <c r="BD315" i="6"/>
  <c r="BI315" i="6" s="1"/>
  <c r="BF331" i="6"/>
  <c r="BK331" i="6" s="1"/>
  <c r="BF319" i="6"/>
  <c r="BK319" i="6" s="1"/>
  <c r="BD18" i="6"/>
  <c r="BE18" i="6"/>
  <c r="BJ18" i="6" s="1"/>
  <c r="BD34" i="6"/>
  <c r="BC34" i="6"/>
  <c r="BH34" i="6" s="1"/>
  <c r="BB66" i="6"/>
  <c r="BF74" i="6"/>
  <c r="BK74" i="6" s="1"/>
  <c r="BC74" i="6"/>
  <c r="BF90" i="6"/>
  <c r="BK90" i="6" s="1"/>
  <c r="BE98" i="6"/>
  <c r="BC106" i="6"/>
  <c r="BH106" i="6" s="1"/>
  <c r="BD106" i="6"/>
  <c r="BI106" i="6" s="1"/>
  <c r="BB114" i="6"/>
  <c r="BG114" i="6" s="1"/>
  <c r="BF122" i="6"/>
  <c r="BE126" i="6"/>
  <c r="BJ126" i="6" s="1"/>
  <c r="BC134" i="6"/>
  <c r="BH134" i="6" s="1"/>
  <c r="BD134" i="6"/>
  <c r="BI134" i="6" s="1"/>
  <c r="BB142" i="6"/>
  <c r="BC158" i="6"/>
  <c r="BB162" i="6"/>
  <c r="BG162" i="6" s="1"/>
  <c r="BB170" i="6"/>
  <c r="BB385" i="6" s="1"/>
  <c r="BD178" i="6"/>
  <c r="BF178" i="6"/>
  <c r="BK178" i="6" s="1"/>
  <c r="BE194" i="6"/>
  <c r="BJ194" i="6" s="1"/>
  <c r="BC194" i="6"/>
  <c r="BH194" i="6" s="1"/>
  <c r="BB335" i="6"/>
  <c r="BF339" i="6"/>
  <c r="BK339" i="6" s="1"/>
  <c r="BE343" i="6"/>
  <c r="BJ343" i="6" s="1"/>
  <c r="BC347" i="6"/>
  <c r="BH347" i="6" s="1"/>
  <c r="BD347" i="6"/>
  <c r="BB351" i="6"/>
  <c r="BG351" i="6" s="1"/>
  <c r="BF355" i="6"/>
  <c r="BK355" i="6" s="1"/>
  <c r="BE359" i="6"/>
  <c r="BJ359" i="6" s="1"/>
  <c r="BC10" i="6"/>
  <c r="BH10" i="6" s="1"/>
  <c r="BF22" i="6"/>
  <c r="BK22" i="6" s="1"/>
  <c r="BD26" i="6"/>
  <c r="BI26" i="6" s="1"/>
  <c r="BE26" i="6"/>
  <c r="BJ26" i="6" s="1"/>
  <c r="BD30" i="6"/>
  <c r="BC30" i="6"/>
  <c r="BH30" i="6" s="1"/>
  <c r="BD46" i="6"/>
  <c r="BF54" i="6"/>
  <c r="BK54" i="6" s="1"/>
  <c r="BD62" i="6"/>
  <c r="BE70" i="6"/>
  <c r="BJ70" i="6" s="1"/>
  <c r="BF78" i="6"/>
  <c r="BK78" i="6" s="1"/>
  <c r="BD78" i="6"/>
  <c r="BI78" i="6" s="1"/>
  <c r="BE86" i="6"/>
  <c r="BC94" i="6"/>
  <c r="BH94" i="6" s="1"/>
  <c r="BD94" i="6"/>
  <c r="BB102" i="6"/>
  <c r="BG102" i="6" s="1"/>
  <c r="BF110" i="6"/>
  <c r="BE118" i="6"/>
  <c r="BJ118" i="6" s="1"/>
  <c r="BC130" i="6"/>
  <c r="BH130" i="6" s="1"/>
  <c r="BD130" i="6"/>
  <c r="BE154" i="6"/>
  <c r="BC154" i="6"/>
  <c r="BH154" i="6" s="1"/>
  <c r="BE166" i="6"/>
  <c r="BJ166" i="6" s="1"/>
  <c r="BB166" i="6"/>
  <c r="BG166" i="6" s="1"/>
  <c r="BD174" i="6"/>
  <c r="BF174" i="6"/>
  <c r="BK174" i="6" s="1"/>
  <c r="BC190" i="6"/>
  <c r="BH190" i="6" s="1"/>
  <c r="BE198" i="6"/>
  <c r="BJ198" i="6" s="1"/>
  <c r="BB198" i="6"/>
  <c r="BE53" i="6"/>
  <c r="BJ53" i="6" s="1"/>
  <c r="BC57" i="6"/>
  <c r="BH57" i="6" s="1"/>
  <c r="BE69" i="6"/>
  <c r="BJ69" i="6" s="1"/>
  <c r="BE77" i="6"/>
  <c r="BC81" i="6"/>
  <c r="BH81" i="6" s="1"/>
  <c r="BF81" i="6"/>
  <c r="BK81" i="6" s="1"/>
  <c r="BE89" i="6"/>
  <c r="BJ89" i="6" s="1"/>
  <c r="BC89" i="6"/>
  <c r="BD93" i="6"/>
  <c r="BI93" i="6" s="1"/>
  <c r="BF93" i="6"/>
  <c r="BE97" i="6"/>
  <c r="BJ97" i="6" s="1"/>
  <c r="BC97" i="6"/>
  <c r="BH97" i="6" s="1"/>
  <c r="BD101" i="6"/>
  <c r="BI101" i="6" s="1"/>
  <c r="BF101" i="6"/>
  <c r="BK101" i="6" s="1"/>
  <c r="BE105" i="6"/>
  <c r="BJ105" i="6" s="1"/>
  <c r="BC105" i="6"/>
  <c r="BH105" i="6" s="1"/>
  <c r="BD109" i="6"/>
  <c r="BI109" i="6" s="1"/>
  <c r="BF109" i="6"/>
  <c r="BE113" i="6"/>
  <c r="BJ113" i="6" s="1"/>
  <c r="BC113" i="6"/>
  <c r="BH113" i="6" s="1"/>
  <c r="BD117" i="6"/>
  <c r="BI117" i="6" s="1"/>
  <c r="BF117" i="6"/>
  <c r="BK117" i="6" s="1"/>
  <c r="BE121" i="6"/>
  <c r="BJ121" i="6" s="1"/>
  <c r="BC121" i="6"/>
  <c r="BD125" i="6"/>
  <c r="BF125" i="6"/>
  <c r="BE129" i="6"/>
  <c r="BJ129" i="6" s="1"/>
  <c r="BC129" i="6"/>
  <c r="BH129" i="6" s="1"/>
  <c r="BD133" i="6"/>
  <c r="BI133" i="6" s="1"/>
  <c r="BF133" i="6"/>
  <c r="BK133" i="6" s="1"/>
  <c r="BE137" i="6"/>
  <c r="BJ137" i="6" s="1"/>
  <c r="BC137" i="6"/>
  <c r="BD141" i="6"/>
  <c r="BI141" i="6" s="1"/>
  <c r="BF141" i="6"/>
  <c r="BE145" i="6"/>
  <c r="BJ145" i="6" s="1"/>
  <c r="BB149" i="6"/>
  <c r="BE153" i="6"/>
  <c r="BJ153" i="6" s="1"/>
  <c r="BE161" i="6"/>
  <c r="BJ161" i="6" s="1"/>
  <c r="BB165" i="6"/>
  <c r="BG165" i="6" s="1"/>
  <c r="BE169" i="6"/>
  <c r="BB173" i="6"/>
  <c r="BG173" i="6" s="1"/>
  <c r="BE177" i="6"/>
  <c r="BJ177" i="6" s="1"/>
  <c r="BB181" i="6"/>
  <c r="BG181" i="6" s="1"/>
  <c r="BE185" i="6"/>
  <c r="BF193" i="6"/>
  <c r="BK193" i="6" s="1"/>
  <c r="BC193" i="6"/>
  <c r="BB197" i="6"/>
  <c r="BG197" i="6" s="1"/>
  <c r="BE201" i="6"/>
  <c r="BB205" i="6"/>
  <c r="BG205" i="6" s="1"/>
  <c r="BE275" i="6"/>
  <c r="BJ275" i="6" s="1"/>
  <c r="BB299" i="6"/>
  <c r="BG299" i="6" s="1"/>
  <c r="BE315" i="6"/>
  <c r="BB331" i="6"/>
  <c r="BG331" i="6" s="1"/>
  <c r="BB319" i="6"/>
  <c r="BG319" i="6" s="1"/>
  <c r="BF18" i="6"/>
  <c r="BK18" i="6" s="1"/>
  <c r="BF34" i="6"/>
  <c r="BF42" i="6"/>
  <c r="BD42" i="6"/>
  <c r="BI42" i="6" s="1"/>
  <c r="BC42" i="6"/>
  <c r="BH42" i="6" s="1"/>
  <c r="BC58" i="6"/>
  <c r="BD66" i="6"/>
  <c r="BI66" i="6" s="1"/>
  <c r="BE82" i="6"/>
  <c r="BB82" i="6"/>
  <c r="BG82" i="6" s="1"/>
  <c r="BD82" i="6"/>
  <c r="BF98" i="6"/>
  <c r="BK98" i="6" s="1"/>
  <c r="BE106" i="6"/>
  <c r="BJ106" i="6" s="1"/>
  <c r="BC114" i="6"/>
  <c r="BH114" i="6" s="1"/>
  <c r="BD114" i="6"/>
  <c r="BB122" i="6"/>
  <c r="BG122" i="6" s="1"/>
  <c r="BF126" i="6"/>
  <c r="BK126" i="6" s="1"/>
  <c r="BE134" i="6"/>
  <c r="BJ134" i="6" s="1"/>
  <c r="BE142" i="6"/>
  <c r="BC142" i="6"/>
  <c r="BH142" i="6" s="1"/>
  <c r="BD150" i="6"/>
  <c r="BI150" i="6" s="1"/>
  <c r="BF150" i="6"/>
  <c r="BK150" i="6" s="1"/>
  <c r="BE162" i="6"/>
  <c r="BC162" i="6"/>
  <c r="BH162" i="6" s="1"/>
  <c r="BE170" i="6"/>
  <c r="BE385" i="6" s="1"/>
  <c r="BC170" i="6"/>
  <c r="BC385" i="6" s="1"/>
  <c r="BB178" i="6"/>
  <c r="BD186" i="6"/>
  <c r="BI186" i="6" s="1"/>
  <c r="BF186" i="6"/>
  <c r="BK186" i="6" s="1"/>
  <c r="BE202" i="6"/>
  <c r="BJ202" i="6" s="1"/>
  <c r="BC202" i="6"/>
  <c r="BH202" i="6" s="1"/>
  <c r="BD335" i="6"/>
  <c r="BI335" i="6" s="1"/>
  <c r="BB339" i="6"/>
  <c r="BG339" i="6" s="1"/>
  <c r="BF343" i="6"/>
  <c r="BK343" i="6" s="1"/>
  <c r="BE347" i="6"/>
  <c r="BD351" i="6"/>
  <c r="BI351" i="6" s="1"/>
  <c r="BB355" i="6"/>
  <c r="BG355" i="6" s="1"/>
  <c r="BF359" i="6"/>
  <c r="BK359" i="6" s="1"/>
  <c r="BD10" i="6"/>
  <c r="BE10" i="6"/>
  <c r="BJ10" i="6" s="1"/>
  <c r="BD14" i="6"/>
  <c r="BI14" i="6" s="1"/>
  <c r="BC14" i="6"/>
  <c r="BH14" i="6" s="1"/>
  <c r="BB22" i="6"/>
  <c r="BF26" i="6"/>
  <c r="BK26" i="6" s="1"/>
  <c r="BE30" i="6"/>
  <c r="BJ30" i="6" s="1"/>
  <c r="BD38" i="6"/>
  <c r="BI38" i="6" s="1"/>
  <c r="BF38" i="6"/>
  <c r="BC38" i="6"/>
  <c r="BH38" i="6" s="1"/>
  <c r="BE46" i="6"/>
  <c r="BJ46" i="6" s="1"/>
  <c r="BC54" i="6"/>
  <c r="BH54" i="6" s="1"/>
  <c r="BF62" i="6"/>
  <c r="BB70" i="6"/>
  <c r="BC70" i="6"/>
  <c r="BH70" i="6" s="1"/>
  <c r="BE78" i="6"/>
  <c r="BJ78" i="6" s="1"/>
  <c r="BF86" i="6"/>
  <c r="BE94" i="6"/>
  <c r="BJ94" i="6" s="1"/>
  <c r="BC102" i="6"/>
  <c r="BH102" i="6" s="1"/>
  <c r="BD102" i="6"/>
  <c r="BI102" i="6" s="1"/>
  <c r="BB110" i="6"/>
  <c r="BF118" i="6"/>
  <c r="BK118" i="6" s="1"/>
  <c r="BE130" i="6"/>
  <c r="BC138" i="6"/>
  <c r="BH138" i="6" s="1"/>
  <c r="BD138" i="6"/>
  <c r="BD146" i="6"/>
  <c r="BI146" i="6" s="1"/>
  <c r="BF146" i="6"/>
  <c r="BC166" i="6"/>
  <c r="BH166" i="6" s="1"/>
  <c r="BE174" i="6"/>
  <c r="BB174" i="6"/>
  <c r="BG174" i="6" s="1"/>
  <c r="BD182" i="6"/>
  <c r="BI182" i="6" s="1"/>
  <c r="BF182" i="6"/>
  <c r="BC198" i="6"/>
  <c r="Z9" i="1"/>
  <c r="AN377" i="6"/>
  <c r="D73" i="6"/>
  <c r="BM73" i="6" s="1"/>
  <c r="D371" i="6"/>
  <c r="D210" i="6"/>
  <c r="D226" i="6"/>
  <c r="D242" i="6"/>
  <c r="D258" i="6"/>
  <c r="D274" i="6"/>
  <c r="D290" i="6"/>
  <c r="D306" i="6"/>
  <c r="D322" i="6"/>
  <c r="D338" i="6"/>
  <c r="D354" i="6"/>
  <c r="D85" i="6"/>
  <c r="D101" i="6"/>
  <c r="D117" i="6"/>
  <c r="D223" i="6"/>
  <c r="D255" i="6"/>
  <c r="D283" i="6"/>
  <c r="D319" i="6"/>
  <c r="D347" i="6"/>
  <c r="D94" i="6"/>
  <c r="D122" i="6"/>
  <c r="D158" i="6"/>
  <c r="D190" i="6"/>
  <c r="D369" i="6"/>
  <c r="D208" i="6"/>
  <c r="D224" i="6"/>
  <c r="D240" i="6"/>
  <c r="D256" i="6"/>
  <c r="D272" i="6"/>
  <c r="D288" i="6"/>
  <c r="D304" i="6"/>
  <c r="D320" i="6"/>
  <c r="D336" i="6"/>
  <c r="D352" i="6"/>
  <c r="D75" i="6"/>
  <c r="D91" i="6"/>
  <c r="BM91" i="6" s="1"/>
  <c r="D107" i="6"/>
  <c r="D123" i="6"/>
  <c r="D139" i="6"/>
  <c r="D155" i="6"/>
  <c r="D187" i="6"/>
  <c r="D203" i="6"/>
  <c r="D374" i="6"/>
  <c r="D213" i="6"/>
  <c r="D229" i="6"/>
  <c r="D245" i="6"/>
  <c r="D261" i="6"/>
  <c r="D277" i="6"/>
  <c r="D293" i="6"/>
  <c r="BM293" i="6" s="1"/>
  <c r="D309" i="6"/>
  <c r="D325" i="6"/>
  <c r="D341" i="6"/>
  <c r="D357" i="6"/>
  <c r="D84" i="6"/>
  <c r="D100" i="6"/>
  <c r="D116" i="6"/>
  <c r="D132" i="6"/>
  <c r="D148" i="6"/>
  <c r="D164" i="6"/>
  <c r="D180" i="6"/>
  <c r="D196" i="6"/>
  <c r="D125" i="6"/>
  <c r="D141" i="6"/>
  <c r="D157" i="6"/>
  <c r="D173" i="6"/>
  <c r="D189" i="6"/>
  <c r="D364" i="6"/>
  <c r="D207" i="6"/>
  <c r="D235" i="6"/>
  <c r="D267" i="6"/>
  <c r="D303" i="6"/>
  <c r="D335" i="6"/>
  <c r="D74" i="6"/>
  <c r="D98" i="6"/>
  <c r="D134" i="6"/>
  <c r="D162" i="6"/>
  <c r="D198" i="6"/>
  <c r="D24" i="6"/>
  <c r="D8" i="6"/>
  <c r="D375" i="6"/>
  <c r="D214" i="6"/>
  <c r="D230" i="6"/>
  <c r="D246" i="6"/>
  <c r="D262" i="6"/>
  <c r="D278" i="6"/>
  <c r="D294" i="6"/>
  <c r="D310" i="6"/>
  <c r="D326" i="6"/>
  <c r="D342" i="6"/>
  <c r="D358" i="6"/>
  <c r="D89" i="6"/>
  <c r="D105" i="6"/>
  <c r="D197" i="6"/>
  <c r="D231" i="6"/>
  <c r="D263" i="6"/>
  <c r="D291" i="6"/>
  <c r="D327" i="6"/>
  <c r="D355" i="6"/>
  <c r="D102" i="6"/>
  <c r="D130" i="6"/>
  <c r="D166" i="6"/>
  <c r="D194" i="6"/>
  <c r="D373" i="6"/>
  <c r="D212" i="6"/>
  <c r="D228" i="6"/>
  <c r="D244" i="6"/>
  <c r="D260" i="6"/>
  <c r="D276" i="6"/>
  <c r="D292" i="6"/>
  <c r="D308" i="6"/>
  <c r="D324" i="6"/>
  <c r="D340" i="6"/>
  <c r="D356" i="6"/>
  <c r="D79" i="6"/>
  <c r="BM79" i="6" s="1"/>
  <c r="D95" i="6"/>
  <c r="D111" i="6"/>
  <c r="D127" i="6"/>
  <c r="D143" i="6"/>
  <c r="D159" i="6"/>
  <c r="D175" i="6"/>
  <c r="D191" i="6"/>
  <c r="D362" i="6"/>
  <c r="D378" i="6"/>
  <c r="D217" i="6"/>
  <c r="D233" i="6"/>
  <c r="BM233" i="6" s="1"/>
  <c r="D249" i="6"/>
  <c r="D265" i="6"/>
  <c r="D281" i="6"/>
  <c r="D297" i="6"/>
  <c r="D313" i="6"/>
  <c r="D329" i="6"/>
  <c r="D345" i="6"/>
  <c r="D361" i="6"/>
  <c r="D88" i="6"/>
  <c r="D104" i="6"/>
  <c r="D120" i="6"/>
  <c r="D136" i="6"/>
  <c r="D152" i="6"/>
  <c r="D168" i="6"/>
  <c r="D184" i="6"/>
  <c r="D200" i="6"/>
  <c r="D129" i="6"/>
  <c r="D145" i="6"/>
  <c r="D161" i="6"/>
  <c r="D177" i="6"/>
  <c r="D193" i="6"/>
  <c r="D372" i="6"/>
  <c r="D211" i="6"/>
  <c r="D243" i="6"/>
  <c r="D275" i="6"/>
  <c r="D307" i="6"/>
  <c r="D343" i="6"/>
  <c r="D78" i="6"/>
  <c r="D110" i="6"/>
  <c r="BM110" i="6" s="1"/>
  <c r="D142" i="6"/>
  <c r="D170" i="6"/>
  <c r="D363" i="6"/>
  <c r="D379" i="6"/>
  <c r="D218" i="6"/>
  <c r="D234" i="6"/>
  <c r="D250" i="6"/>
  <c r="D266" i="6"/>
  <c r="D282" i="6"/>
  <c r="D298" i="6"/>
  <c r="D314" i="6"/>
  <c r="D330" i="6"/>
  <c r="D346" i="6"/>
  <c r="D77" i="6"/>
  <c r="D93" i="6"/>
  <c r="D109" i="6"/>
  <c r="D368" i="6"/>
  <c r="D239" i="6"/>
  <c r="D271" i="6"/>
  <c r="D299" i="6"/>
  <c r="D331" i="6"/>
  <c r="D50" i="6"/>
  <c r="BM50" i="6" s="1"/>
  <c r="D106" i="6"/>
  <c r="D138" i="6"/>
  <c r="D174" i="6"/>
  <c r="D202" i="6"/>
  <c r="D377" i="6"/>
  <c r="BM377" i="6" s="1"/>
  <c r="D216" i="6"/>
  <c r="D232" i="6"/>
  <c r="BM232" i="6" s="1"/>
  <c r="D248" i="6"/>
  <c r="D264" i="6"/>
  <c r="D280" i="6"/>
  <c r="D296" i="6"/>
  <c r="D312" i="6"/>
  <c r="D328" i="6"/>
  <c r="D344" i="6"/>
  <c r="D360" i="6"/>
  <c r="D83" i="6"/>
  <c r="D99" i="6"/>
  <c r="D115" i="6"/>
  <c r="D131" i="6"/>
  <c r="D147" i="6"/>
  <c r="D163" i="6"/>
  <c r="D179" i="6"/>
  <c r="D195" i="6"/>
  <c r="D366" i="6"/>
  <c r="D382" i="6"/>
  <c r="D221" i="6"/>
  <c r="D237" i="6"/>
  <c r="D253" i="6"/>
  <c r="D269" i="6"/>
  <c r="D285" i="6"/>
  <c r="D301" i="6"/>
  <c r="D317" i="6"/>
  <c r="D333" i="6"/>
  <c r="D349" i="6"/>
  <c r="D76" i="6"/>
  <c r="D92" i="6"/>
  <c r="D108" i="6"/>
  <c r="D124" i="6"/>
  <c r="D140" i="6"/>
  <c r="D156" i="6"/>
  <c r="D172" i="6"/>
  <c r="D188" i="6"/>
  <c r="D204" i="6"/>
  <c r="D133" i="6"/>
  <c r="D149" i="6"/>
  <c r="D165" i="6"/>
  <c r="D181" i="6"/>
  <c r="D201" i="6"/>
  <c r="D376" i="6"/>
  <c r="D219" i="6"/>
  <c r="D251" i="6"/>
  <c r="D287" i="6"/>
  <c r="D315" i="6"/>
  <c r="D351" i="6"/>
  <c r="D82" i="6"/>
  <c r="D118" i="6"/>
  <c r="D146" i="6"/>
  <c r="BM146" i="6" s="1"/>
  <c r="D182" i="6"/>
  <c r="D367" i="6"/>
  <c r="D206" i="6"/>
  <c r="D222" i="6"/>
  <c r="D238" i="6"/>
  <c r="D254" i="6"/>
  <c r="D270" i="6"/>
  <c r="D286" i="6"/>
  <c r="D302" i="6"/>
  <c r="D318" i="6"/>
  <c r="D334" i="6"/>
  <c r="D350" i="6"/>
  <c r="D81" i="6"/>
  <c r="D97" i="6"/>
  <c r="D113" i="6"/>
  <c r="D215" i="6"/>
  <c r="D247" i="6"/>
  <c r="D279" i="6"/>
  <c r="D311" i="6"/>
  <c r="D339" i="6"/>
  <c r="D86" i="6"/>
  <c r="D114" i="6"/>
  <c r="D150" i="6"/>
  <c r="D178" i="6"/>
  <c r="D365" i="6"/>
  <c r="D381" i="6"/>
  <c r="D220" i="6"/>
  <c r="D236" i="6"/>
  <c r="D252" i="6"/>
  <c r="D268" i="6"/>
  <c r="D284" i="6"/>
  <c r="BM284" i="6" s="1"/>
  <c r="D300" i="6"/>
  <c r="D316" i="6"/>
  <c r="D332" i="6"/>
  <c r="D348" i="6"/>
  <c r="D15" i="6"/>
  <c r="BM15" i="6" s="1"/>
  <c r="D87" i="6"/>
  <c r="D103" i="6"/>
  <c r="D119" i="6"/>
  <c r="D135" i="6"/>
  <c r="D151" i="6"/>
  <c r="D167" i="6"/>
  <c r="D183" i="6"/>
  <c r="D199" i="6"/>
  <c r="D370" i="6"/>
  <c r="D209" i="6"/>
  <c r="D225" i="6"/>
  <c r="D241" i="6"/>
  <c r="D257" i="6"/>
  <c r="D273" i="6"/>
  <c r="D289" i="6"/>
  <c r="D305" i="6"/>
  <c r="D321" i="6"/>
  <c r="D337" i="6"/>
  <c r="D353" i="6"/>
  <c r="BM353" i="6" s="1"/>
  <c r="D80" i="6"/>
  <c r="D96" i="6"/>
  <c r="D112" i="6"/>
  <c r="D128" i="6"/>
  <c r="D144" i="6"/>
  <c r="D160" i="6"/>
  <c r="D176" i="6"/>
  <c r="BM176" i="6" s="1"/>
  <c r="D192" i="6"/>
  <c r="D121" i="6"/>
  <c r="D137" i="6"/>
  <c r="D153" i="6"/>
  <c r="D169" i="6"/>
  <c r="D185" i="6"/>
  <c r="D205" i="6"/>
  <c r="AO73" i="6"/>
  <c r="AN50" i="6"/>
  <c r="AS15" i="6"/>
  <c r="AS87" i="6"/>
  <c r="AS103" i="6"/>
  <c r="AS119" i="6"/>
  <c r="AS135" i="6"/>
  <c r="AS151" i="6"/>
  <c r="AS167" i="6"/>
  <c r="AS183" i="6"/>
  <c r="AS199" i="6"/>
  <c r="AS370" i="6"/>
  <c r="AS209" i="6"/>
  <c r="AS225" i="6"/>
  <c r="AS241" i="6"/>
  <c r="AS257" i="6"/>
  <c r="AS273" i="6"/>
  <c r="AS289" i="6"/>
  <c r="AS305" i="6"/>
  <c r="AS321" i="6"/>
  <c r="AS337" i="6"/>
  <c r="AS353" i="6"/>
  <c r="AS80" i="6"/>
  <c r="AS96" i="6"/>
  <c r="AS112" i="6"/>
  <c r="AS128" i="6"/>
  <c r="AS144" i="6"/>
  <c r="AS160" i="6"/>
  <c r="AS176" i="6"/>
  <c r="AS192" i="6"/>
  <c r="AS121" i="6"/>
  <c r="AS137" i="6"/>
  <c r="AS153" i="6"/>
  <c r="AS169" i="6"/>
  <c r="AS185" i="6"/>
  <c r="AS205" i="6"/>
  <c r="D380" i="6"/>
  <c r="D227" i="6"/>
  <c r="D259" i="6"/>
  <c r="D295" i="6"/>
  <c r="D323" i="6"/>
  <c r="D359" i="6"/>
  <c r="D90" i="6"/>
  <c r="D126" i="6"/>
  <c r="D154" i="6"/>
  <c r="D186" i="6"/>
  <c r="D20" i="6"/>
  <c r="D36" i="6"/>
  <c r="D52" i="6"/>
  <c r="D68" i="6"/>
  <c r="D34" i="6"/>
  <c r="D13" i="6"/>
  <c r="D29" i="6"/>
  <c r="D45" i="6"/>
  <c r="D61" i="6"/>
  <c r="D18" i="6"/>
  <c r="D62" i="6"/>
  <c r="D27" i="6"/>
  <c r="D43" i="6"/>
  <c r="D59" i="6"/>
  <c r="D30" i="6"/>
  <c r="AS73" i="6"/>
  <c r="AS371" i="6"/>
  <c r="AS210" i="6"/>
  <c r="AS226" i="6"/>
  <c r="AS242" i="6"/>
  <c r="AS258" i="6"/>
  <c r="AS274" i="6"/>
  <c r="AS290" i="6"/>
  <c r="AS306" i="6"/>
  <c r="AS322" i="6"/>
  <c r="AS338" i="6"/>
  <c r="AS354" i="6"/>
  <c r="AS85" i="6"/>
  <c r="AS101" i="6"/>
  <c r="AS117" i="6"/>
  <c r="AS223" i="6"/>
  <c r="AS255" i="6"/>
  <c r="AS283" i="6"/>
  <c r="AS319" i="6"/>
  <c r="AS347" i="6"/>
  <c r="AS94" i="6"/>
  <c r="AS122" i="6"/>
  <c r="AS158" i="6"/>
  <c r="AS190" i="6"/>
  <c r="AS369" i="6"/>
  <c r="AS208" i="6"/>
  <c r="AS224" i="6"/>
  <c r="AS240" i="6"/>
  <c r="AS256" i="6"/>
  <c r="AS272" i="6"/>
  <c r="AS288" i="6"/>
  <c r="AS304" i="6"/>
  <c r="AS320" i="6"/>
  <c r="AS336" i="6"/>
  <c r="AS352" i="6"/>
  <c r="AS75" i="6"/>
  <c r="AS91" i="6"/>
  <c r="AS107" i="6"/>
  <c r="AS123" i="6"/>
  <c r="AS139" i="6"/>
  <c r="AS155" i="6"/>
  <c r="D171" i="6"/>
  <c r="AS203" i="6"/>
  <c r="AS374" i="6"/>
  <c r="AS213" i="6"/>
  <c r="AS277" i="6"/>
  <c r="AS148" i="6"/>
  <c r="AS180" i="6"/>
  <c r="AS157" i="6"/>
  <c r="AS303" i="6"/>
  <c r="AS98" i="6"/>
  <c r="AS134" i="6"/>
  <c r="AS162" i="6"/>
  <c r="D40" i="6"/>
  <c r="D56" i="6"/>
  <c r="D72" i="6"/>
  <c r="D42" i="6"/>
  <c r="D17" i="6"/>
  <c r="D33" i="6"/>
  <c r="D49" i="6"/>
  <c r="D65" i="6"/>
  <c r="D26" i="6"/>
  <c r="D11" i="6"/>
  <c r="D31" i="6"/>
  <c r="D47" i="6"/>
  <c r="D63" i="6"/>
  <c r="D46" i="6"/>
  <c r="AS375" i="6"/>
  <c r="AS262" i="6"/>
  <c r="AS89" i="6"/>
  <c r="AS231" i="6"/>
  <c r="AS263" i="6"/>
  <c r="AS291" i="6"/>
  <c r="AS130" i="6"/>
  <c r="AS308" i="6"/>
  <c r="AS340" i="6"/>
  <c r="AS111" i="6"/>
  <c r="AS378" i="6"/>
  <c r="AS249" i="6"/>
  <c r="AS265" i="6"/>
  <c r="AS281" i="6"/>
  <c r="AS345" i="6"/>
  <c r="AS129" i="6"/>
  <c r="AS161" i="6"/>
  <c r="AS211" i="6"/>
  <c r="AS142" i="6"/>
  <c r="D12" i="6"/>
  <c r="D28" i="6"/>
  <c r="D44" i="6"/>
  <c r="D60" i="6"/>
  <c r="D10" i="6"/>
  <c r="D70" i="6"/>
  <c r="D21" i="6"/>
  <c r="D37" i="6"/>
  <c r="D53" i="6"/>
  <c r="D69" i="6"/>
  <c r="D38" i="6"/>
  <c r="D19" i="6"/>
  <c r="D35" i="6"/>
  <c r="D51" i="6"/>
  <c r="D67" i="6"/>
  <c r="D54" i="6"/>
  <c r="AM284" i="6"/>
  <c r="AS218" i="6"/>
  <c r="AS298" i="6"/>
  <c r="AS77" i="6"/>
  <c r="AS109" i="6"/>
  <c r="AS174" i="6"/>
  <c r="AS202" i="6"/>
  <c r="AS377" i="6"/>
  <c r="AS296" i="6"/>
  <c r="AS312" i="6"/>
  <c r="AS328" i="6"/>
  <c r="AS131" i="6"/>
  <c r="AS147" i="6"/>
  <c r="AS163" i="6"/>
  <c r="AS253" i="6"/>
  <c r="AS269" i="6"/>
  <c r="AS317" i="6"/>
  <c r="AS92" i="6"/>
  <c r="AS108" i="6"/>
  <c r="AS156" i="6"/>
  <c r="AS149" i="6"/>
  <c r="AS201" i="6"/>
  <c r="AS251" i="6"/>
  <c r="AS315" i="6"/>
  <c r="AS118" i="6"/>
  <c r="D16" i="6"/>
  <c r="D32" i="6"/>
  <c r="D48" i="6"/>
  <c r="D64" i="6"/>
  <c r="D22" i="6"/>
  <c r="D9" i="6"/>
  <c r="D25" i="6"/>
  <c r="D41" i="6"/>
  <c r="D57" i="6"/>
  <c r="D14" i="6"/>
  <c r="D58" i="6"/>
  <c r="D23" i="6"/>
  <c r="D39" i="6"/>
  <c r="D55" i="6"/>
  <c r="D71" i="6"/>
  <c r="D66" i="6"/>
  <c r="AN284" i="6"/>
  <c r="AJ384" i="6"/>
  <c r="AK384" i="6"/>
  <c r="AO284" i="6"/>
  <c r="AF384" i="6"/>
  <c r="AZ384" i="6" s="1"/>
  <c r="AO50" i="6"/>
  <c r="AG384" i="6"/>
  <c r="BA384" i="6" s="1"/>
  <c r="AN73" i="6"/>
  <c r="AD384" i="6"/>
  <c r="AX384" i="6" s="1"/>
  <c r="AL384" i="6"/>
  <c r="AI384" i="6"/>
  <c r="AC384" i="6"/>
  <c r="AW384" i="6" s="1"/>
  <c r="AH384" i="6"/>
  <c r="AE384" i="6"/>
  <c r="AY384" i="6" s="1"/>
  <c r="AN369" i="6"/>
  <c r="AN381" i="6"/>
  <c r="AN11" i="6"/>
  <c r="AN15" i="6"/>
  <c r="AN19" i="6"/>
  <c r="AN23" i="6"/>
  <c r="AN27" i="6"/>
  <c r="AN35" i="6"/>
  <c r="AN43" i="6"/>
  <c r="AN51" i="6"/>
  <c r="AN67" i="6"/>
  <c r="AN75" i="6"/>
  <c r="AN143" i="6"/>
  <c r="AN151" i="6"/>
  <c r="AN159" i="6"/>
  <c r="AN167" i="6"/>
  <c r="AN175" i="6"/>
  <c r="AN183" i="6"/>
  <c r="AN191" i="6"/>
  <c r="AN199" i="6"/>
  <c r="BH368" i="6"/>
  <c r="AN368" i="6"/>
  <c r="AN213" i="6"/>
  <c r="AN221" i="6"/>
  <c r="AN229" i="6"/>
  <c r="BH237" i="6"/>
  <c r="AN237" i="6"/>
  <c r="AN245" i="6"/>
  <c r="AN253" i="6"/>
  <c r="AN261" i="6"/>
  <c r="AN269" i="6"/>
  <c r="AN277" i="6"/>
  <c r="AN285" i="6"/>
  <c r="AN293" i="6"/>
  <c r="AN301" i="6"/>
  <c r="AN309" i="6"/>
  <c r="AN317" i="6"/>
  <c r="AN325" i="6"/>
  <c r="AN333" i="6"/>
  <c r="AN341" i="6"/>
  <c r="AN349" i="6"/>
  <c r="AN357" i="6"/>
  <c r="AN12" i="6"/>
  <c r="AN20" i="6"/>
  <c r="BH28" i="6"/>
  <c r="AN28" i="6"/>
  <c r="AN48" i="6"/>
  <c r="BH92" i="6"/>
  <c r="AN92" i="6"/>
  <c r="AN100" i="6"/>
  <c r="AN108" i="6"/>
  <c r="AN116" i="6"/>
  <c r="AN124" i="6"/>
  <c r="AN132" i="6"/>
  <c r="BH140" i="6"/>
  <c r="AN140" i="6"/>
  <c r="AN211" i="6"/>
  <c r="AN227" i="6"/>
  <c r="BH239" i="6"/>
  <c r="AN239" i="6"/>
  <c r="AN255" i="6"/>
  <c r="AN271" i="6"/>
  <c r="AN291" i="6"/>
  <c r="BH311" i="6"/>
  <c r="AN311" i="6"/>
  <c r="AN367" i="6"/>
  <c r="AN375" i="6"/>
  <c r="AN379" i="6"/>
  <c r="AN9" i="6"/>
  <c r="AN17" i="6"/>
  <c r="BH25" i="6"/>
  <c r="AN25" i="6"/>
  <c r="AN49" i="6"/>
  <c r="AN65" i="6"/>
  <c r="BH149" i="6"/>
  <c r="AN149" i="6"/>
  <c r="AN157" i="6"/>
  <c r="AN165" i="6"/>
  <c r="AN173" i="6"/>
  <c r="AN181" i="6"/>
  <c r="AN189" i="6"/>
  <c r="BH193" i="6"/>
  <c r="AN193" i="6"/>
  <c r="AN197" i="6"/>
  <c r="AN205" i="6"/>
  <c r="AN299" i="6"/>
  <c r="AN331" i="6"/>
  <c r="AN319" i="6"/>
  <c r="AN42" i="6"/>
  <c r="BH74" i="6"/>
  <c r="AN74" i="6"/>
  <c r="AN90" i="6"/>
  <c r="BH122" i="6"/>
  <c r="AN122" i="6"/>
  <c r="AN142" i="6"/>
  <c r="AN170" i="6"/>
  <c r="AN202" i="6"/>
  <c r="BH335" i="6"/>
  <c r="AN335" i="6"/>
  <c r="AN351" i="6"/>
  <c r="AN14" i="6"/>
  <c r="AN102" i="6"/>
  <c r="AN138" i="6"/>
  <c r="AN166" i="6"/>
  <c r="BH198" i="6"/>
  <c r="AN198" i="6"/>
  <c r="AN208" i="6"/>
  <c r="BH216" i="6"/>
  <c r="AN216" i="6"/>
  <c r="AN224" i="6"/>
  <c r="AN232" i="6"/>
  <c r="AN240" i="6"/>
  <c r="AN248" i="6"/>
  <c r="BH256" i="6"/>
  <c r="AN256" i="6"/>
  <c r="BH264" i="6"/>
  <c r="AN264" i="6"/>
  <c r="AN272" i="6"/>
  <c r="AN280" i="6"/>
  <c r="AN288" i="6"/>
  <c r="BH296" i="6"/>
  <c r="AN296" i="6"/>
  <c r="AN304" i="6"/>
  <c r="AN312" i="6"/>
  <c r="AN320" i="6"/>
  <c r="BH328" i="6"/>
  <c r="AN328" i="6"/>
  <c r="AN336" i="6"/>
  <c r="AN344" i="6"/>
  <c r="AN352" i="6"/>
  <c r="AN360" i="6"/>
  <c r="AN31" i="6"/>
  <c r="AN55" i="6"/>
  <c r="AN87" i="6"/>
  <c r="AN95" i="6"/>
  <c r="BH103" i="6"/>
  <c r="AN103" i="6"/>
  <c r="BH111" i="6"/>
  <c r="AN111" i="6"/>
  <c r="AN119" i="6"/>
  <c r="BH127" i="6"/>
  <c r="AN127" i="6"/>
  <c r="AN135" i="6"/>
  <c r="AN215" i="6"/>
  <c r="AN231" i="6"/>
  <c r="BH251" i="6"/>
  <c r="AN251" i="6"/>
  <c r="AN267" i="6"/>
  <c r="BH287" i="6"/>
  <c r="AN287" i="6"/>
  <c r="AN307" i="6"/>
  <c r="AN366" i="6"/>
  <c r="AN374" i="6"/>
  <c r="AN382" i="6"/>
  <c r="AN32" i="6"/>
  <c r="AN40" i="6"/>
  <c r="AN44" i="6"/>
  <c r="AN52" i="6"/>
  <c r="AN60" i="6"/>
  <c r="AN84" i="6"/>
  <c r="AN148" i="6"/>
  <c r="AN156" i="6"/>
  <c r="AN164" i="6"/>
  <c r="AN172" i="6"/>
  <c r="BH180" i="6"/>
  <c r="AN180" i="6"/>
  <c r="AN188" i="6"/>
  <c r="BH196" i="6"/>
  <c r="AN196" i="6"/>
  <c r="AN204" i="6"/>
  <c r="BH372" i="6"/>
  <c r="AN372" i="6"/>
  <c r="AN206" i="6"/>
  <c r="BH214" i="6"/>
  <c r="AN214" i="6"/>
  <c r="AN222" i="6"/>
  <c r="BH230" i="6"/>
  <c r="AN230" i="6"/>
  <c r="AN238" i="6"/>
  <c r="AN246" i="6"/>
  <c r="AN254" i="6"/>
  <c r="AN262" i="6"/>
  <c r="AN270" i="6"/>
  <c r="AN278" i="6"/>
  <c r="AN286" i="6"/>
  <c r="AN294" i="6"/>
  <c r="AN302" i="6"/>
  <c r="AN310" i="6"/>
  <c r="BH318" i="6"/>
  <c r="AN318" i="6"/>
  <c r="AN326" i="6"/>
  <c r="AN334" i="6"/>
  <c r="AN342" i="6"/>
  <c r="BH350" i="6"/>
  <c r="AN350" i="6"/>
  <c r="AN358" i="6"/>
  <c r="AN13" i="6"/>
  <c r="AN21" i="6"/>
  <c r="AN29" i="6"/>
  <c r="AN37" i="6"/>
  <c r="AN61" i="6"/>
  <c r="AN81" i="6"/>
  <c r="BH85" i="6"/>
  <c r="AN85" i="6"/>
  <c r="AN93" i="6"/>
  <c r="AN101" i="6"/>
  <c r="AN109" i="6"/>
  <c r="AN117" i="6"/>
  <c r="AN125" i="6"/>
  <c r="AN133" i="6"/>
  <c r="AN141" i="6"/>
  <c r="AN18" i="6"/>
  <c r="AN98" i="6"/>
  <c r="AN126" i="6"/>
  <c r="BH150" i="6"/>
  <c r="AN150" i="6"/>
  <c r="AN178" i="6"/>
  <c r="AN339" i="6"/>
  <c r="AN355" i="6"/>
  <c r="AN22" i="6"/>
  <c r="AN38" i="6"/>
  <c r="AN46" i="6"/>
  <c r="AN70" i="6"/>
  <c r="AN110" i="6"/>
  <c r="AN174" i="6"/>
  <c r="BH365" i="6"/>
  <c r="AN365" i="6"/>
  <c r="AN373" i="6"/>
  <c r="BH47" i="6"/>
  <c r="AN47" i="6"/>
  <c r="AN63" i="6"/>
  <c r="AN71" i="6"/>
  <c r="AN79" i="6"/>
  <c r="BH147" i="6"/>
  <c r="AN147" i="6"/>
  <c r="AN155" i="6"/>
  <c r="BH163" i="6"/>
  <c r="AN163" i="6"/>
  <c r="AN171" i="6"/>
  <c r="AN179" i="6"/>
  <c r="AN187" i="6"/>
  <c r="AN195" i="6"/>
  <c r="AN203" i="6"/>
  <c r="AN364" i="6"/>
  <c r="AN376" i="6"/>
  <c r="BH209" i="6"/>
  <c r="AN209" i="6"/>
  <c r="AN217" i="6"/>
  <c r="AN225" i="6"/>
  <c r="AN233" i="6"/>
  <c r="BH241" i="6"/>
  <c r="AN241" i="6"/>
  <c r="AN249" i="6"/>
  <c r="BH257" i="6"/>
  <c r="AN257" i="6"/>
  <c r="AN265" i="6"/>
  <c r="BH273" i="6"/>
  <c r="AN273" i="6"/>
  <c r="AN281" i="6"/>
  <c r="AN289" i="6"/>
  <c r="AN297" i="6"/>
  <c r="AN305" i="6"/>
  <c r="AN313" i="6"/>
  <c r="AN321" i="6"/>
  <c r="AN329" i="6"/>
  <c r="BH337" i="6"/>
  <c r="AN337" i="6"/>
  <c r="AN345" i="6"/>
  <c r="AN353" i="6"/>
  <c r="AN361" i="6"/>
  <c r="AN16" i="6"/>
  <c r="AN24" i="6"/>
  <c r="AN56" i="6"/>
  <c r="AN64" i="6"/>
  <c r="AN68" i="6"/>
  <c r="AN72" i="6"/>
  <c r="AN76" i="6"/>
  <c r="AN88" i="6"/>
  <c r="BH96" i="6"/>
  <c r="AN96" i="6"/>
  <c r="AN104" i="6"/>
  <c r="BH112" i="6"/>
  <c r="AN112" i="6"/>
  <c r="AN120" i="6"/>
  <c r="AN128" i="6"/>
  <c r="AN136" i="6"/>
  <c r="AN219" i="6"/>
  <c r="AN235" i="6"/>
  <c r="AN247" i="6"/>
  <c r="BH263" i="6"/>
  <c r="AN263" i="6"/>
  <c r="AN283" i="6"/>
  <c r="BH303" i="6"/>
  <c r="AN303" i="6"/>
  <c r="AN327" i="6"/>
  <c r="AN363" i="6"/>
  <c r="BH371" i="6"/>
  <c r="AN371" i="6"/>
  <c r="AN45" i="6"/>
  <c r="AN53" i="6"/>
  <c r="AN69" i="6"/>
  <c r="AN77" i="6"/>
  <c r="AN145" i="6"/>
  <c r="AN153" i="6"/>
  <c r="AN161" i="6"/>
  <c r="AN169" i="6"/>
  <c r="AN177" i="6"/>
  <c r="BH185" i="6"/>
  <c r="AN185" i="6"/>
  <c r="AN201" i="6"/>
  <c r="AN275" i="6"/>
  <c r="AN315" i="6"/>
  <c r="BH58" i="6"/>
  <c r="AN58" i="6"/>
  <c r="AN82" i="6"/>
  <c r="AN106" i="6"/>
  <c r="AN134" i="6"/>
  <c r="AN158" i="6"/>
  <c r="AN186" i="6"/>
  <c r="AN343" i="6"/>
  <c r="AN359" i="6"/>
  <c r="AN26" i="6"/>
  <c r="AN54" i="6"/>
  <c r="AN62" i="6"/>
  <c r="AN78" i="6"/>
  <c r="AN86" i="6"/>
  <c r="BH118" i="6"/>
  <c r="AN118" i="6"/>
  <c r="AN146" i="6"/>
  <c r="AN182" i="6"/>
  <c r="AN212" i="6"/>
  <c r="AN220" i="6"/>
  <c r="AN228" i="6"/>
  <c r="AN236" i="6"/>
  <c r="AN244" i="6"/>
  <c r="AN252" i="6"/>
  <c r="AN260" i="6"/>
  <c r="BH268" i="6"/>
  <c r="AN268" i="6"/>
  <c r="AN276" i="6"/>
  <c r="BH292" i="6"/>
  <c r="AN292" i="6"/>
  <c r="AN300" i="6"/>
  <c r="AN308" i="6"/>
  <c r="AN316" i="6"/>
  <c r="AN324" i="6"/>
  <c r="AN332" i="6"/>
  <c r="BH340" i="6"/>
  <c r="AN340" i="6"/>
  <c r="AN348" i="6"/>
  <c r="AN356" i="6"/>
  <c r="AN39" i="6"/>
  <c r="AN59" i="6"/>
  <c r="AN83" i="6"/>
  <c r="AN91" i="6"/>
  <c r="AN99" i="6"/>
  <c r="AN107" i="6"/>
  <c r="AN115" i="6"/>
  <c r="BH123" i="6"/>
  <c r="AN123" i="6"/>
  <c r="AN131" i="6"/>
  <c r="AN139" i="6"/>
  <c r="AN207" i="6"/>
  <c r="AN223" i="6"/>
  <c r="AN243" i="6"/>
  <c r="AN259" i="6"/>
  <c r="AN279" i="6"/>
  <c r="AN295" i="6"/>
  <c r="AN323" i="6"/>
  <c r="AN362" i="6"/>
  <c r="AN370" i="6"/>
  <c r="AN378" i="6"/>
  <c r="AN36" i="6"/>
  <c r="AN80" i="6"/>
  <c r="AN144" i="6"/>
  <c r="AN152" i="6"/>
  <c r="AN160" i="6"/>
  <c r="AN168" i="6"/>
  <c r="AN176" i="6"/>
  <c r="AN184" i="6"/>
  <c r="AN192" i="6"/>
  <c r="AN200" i="6"/>
  <c r="AN380" i="6"/>
  <c r="BH210" i="6"/>
  <c r="AN210" i="6"/>
  <c r="AN218" i="6"/>
  <c r="AN226" i="6"/>
  <c r="AN234" i="6"/>
  <c r="BH242" i="6"/>
  <c r="AN242" i="6"/>
  <c r="AN250" i="6"/>
  <c r="BH258" i="6"/>
  <c r="AN258" i="6"/>
  <c r="AN266" i="6"/>
  <c r="BH274" i="6"/>
  <c r="AN274" i="6"/>
  <c r="AN282" i="6"/>
  <c r="AN290" i="6"/>
  <c r="AN298" i="6"/>
  <c r="BH306" i="6"/>
  <c r="AN306" i="6"/>
  <c r="AN314" i="6"/>
  <c r="AN322" i="6"/>
  <c r="AN330" i="6"/>
  <c r="AN338" i="6"/>
  <c r="AN346" i="6"/>
  <c r="AN354" i="6"/>
  <c r="AN33" i="6"/>
  <c r="AN41" i="6"/>
  <c r="AN57" i="6"/>
  <c r="BH89" i="6"/>
  <c r="AN89" i="6"/>
  <c r="AN97" i="6"/>
  <c r="AN105" i="6"/>
  <c r="AN113" i="6"/>
  <c r="BH121" i="6"/>
  <c r="AN121" i="6"/>
  <c r="AN129" i="6"/>
  <c r="BH137" i="6"/>
  <c r="AN137" i="6"/>
  <c r="AN34" i="6"/>
  <c r="AN66" i="6"/>
  <c r="AN114" i="6"/>
  <c r="AN162" i="6"/>
  <c r="AN194" i="6"/>
  <c r="AN347" i="6"/>
  <c r="AN10" i="6"/>
  <c r="AN30" i="6"/>
  <c r="AN94" i="6"/>
  <c r="AN130" i="6"/>
  <c r="AN154" i="6"/>
  <c r="AN190" i="6"/>
  <c r="AM300" i="6"/>
  <c r="AQ304" i="6"/>
  <c r="BI308" i="6"/>
  <c r="AO308" i="6"/>
  <c r="AM316" i="6"/>
  <c r="AO324" i="6"/>
  <c r="BI340" i="6"/>
  <c r="AO340" i="6"/>
  <c r="AP344" i="6"/>
  <c r="AO356" i="6"/>
  <c r="AP23" i="6"/>
  <c r="AQ47" i="6"/>
  <c r="AP55" i="6"/>
  <c r="AP87" i="6"/>
  <c r="AM91" i="6"/>
  <c r="AM99" i="6"/>
  <c r="AP103" i="6"/>
  <c r="AQ111" i="6"/>
  <c r="AM115" i="6"/>
  <c r="AM123" i="6"/>
  <c r="AQ135" i="6"/>
  <c r="AO139" i="6"/>
  <c r="BK179" i="6"/>
  <c r="AQ179" i="6"/>
  <c r="AP223" i="6"/>
  <c r="AM231" i="6"/>
  <c r="AP279" i="6"/>
  <c r="AM373" i="6"/>
  <c r="AP377" i="6"/>
  <c r="AP381" i="6"/>
  <c r="AM248" i="6"/>
  <c r="AM256" i="6"/>
  <c r="BG288" i="6"/>
  <c r="AM288" i="6"/>
  <c r="AQ320" i="6"/>
  <c r="AQ369" i="6"/>
  <c r="BI216" i="6"/>
  <c r="AO216" i="6"/>
  <c r="AP220" i="6"/>
  <c r="BI232" i="6"/>
  <c r="AO232" i="6"/>
  <c r="AO248" i="6"/>
  <c r="AP252" i="6"/>
  <c r="AO264" i="6"/>
  <c r="BJ268" i="6"/>
  <c r="AP268" i="6"/>
  <c r="AP284" i="6"/>
  <c r="AO288" i="6"/>
  <c r="AP292" i="6"/>
  <c r="AO296" i="6"/>
  <c r="AP300" i="6"/>
  <c r="AO304" i="6"/>
  <c r="AP308" i="6"/>
  <c r="AQ312" i="6"/>
  <c r="BJ316" i="6"/>
  <c r="AP316" i="6"/>
  <c r="AM320" i="6"/>
  <c r="BI320" i="6"/>
  <c r="AO320" i="6"/>
  <c r="AM324" i="6"/>
  <c r="AP324" i="6"/>
  <c r="AM328" i="6"/>
  <c r="BI328" i="6"/>
  <c r="AO328" i="6"/>
  <c r="BK332" i="6"/>
  <c r="AQ332" i="6"/>
  <c r="BJ332" i="6"/>
  <c r="AP332" i="6"/>
  <c r="AM336" i="6"/>
  <c r="AO336" i="6"/>
  <c r="BG340" i="6"/>
  <c r="AM340" i="6"/>
  <c r="AP340" i="6"/>
  <c r="AM344" i="6"/>
  <c r="AO344" i="6"/>
  <c r="AM348" i="6"/>
  <c r="AP348" i="6"/>
  <c r="AM352" i="6"/>
  <c r="BI352" i="6"/>
  <c r="AO352" i="6"/>
  <c r="AM356" i="6"/>
  <c r="AP356" i="6"/>
  <c r="AM360" i="6"/>
  <c r="AO360" i="6"/>
  <c r="BJ11" i="6"/>
  <c r="AP11" i="6"/>
  <c r="AQ11" i="6"/>
  <c r="AO15" i="6"/>
  <c r="BJ19" i="6"/>
  <c r="AP19" i="6"/>
  <c r="AQ19" i="6"/>
  <c r="BI23" i="6"/>
  <c r="AO23" i="6"/>
  <c r="AP27" i="6"/>
  <c r="AQ27" i="6"/>
  <c r="AP31" i="6"/>
  <c r="AO35" i="6"/>
  <c r="BK35" i="6"/>
  <c r="AQ35" i="6"/>
  <c r="BJ39" i="6"/>
  <c r="AP39" i="6"/>
  <c r="AQ43" i="6"/>
  <c r="AQ51" i="6"/>
  <c r="AO55" i="6"/>
  <c r="AP67" i="6"/>
  <c r="BK67" i="6"/>
  <c r="AQ67" i="6"/>
  <c r="AP75" i="6"/>
  <c r="AQ75" i="6"/>
  <c r="AO87" i="6"/>
  <c r="BJ91" i="6"/>
  <c r="AP91" i="6"/>
  <c r="AO95" i="6"/>
  <c r="BJ99" i="6"/>
  <c r="AP99" i="6"/>
  <c r="AO103" i="6"/>
  <c r="AP107" i="6"/>
  <c r="AO111" i="6"/>
  <c r="AP115" i="6"/>
  <c r="BI119" i="6"/>
  <c r="AO119" i="6"/>
  <c r="AP123" i="6"/>
  <c r="AO127" i="6"/>
  <c r="AP131" i="6"/>
  <c r="BI135" i="6"/>
  <c r="AO135" i="6"/>
  <c r="AP139" i="6"/>
  <c r="AQ143" i="6"/>
  <c r="AQ151" i="6"/>
  <c r="AQ159" i="6"/>
  <c r="AQ167" i="6"/>
  <c r="AQ175" i="6"/>
  <c r="BK183" i="6"/>
  <c r="AQ183" i="6"/>
  <c r="AQ191" i="6"/>
  <c r="BI195" i="6"/>
  <c r="AO195" i="6"/>
  <c r="AQ199" i="6"/>
  <c r="BG364" i="6"/>
  <c r="AM364" i="6"/>
  <c r="AQ376" i="6"/>
  <c r="BG207" i="6"/>
  <c r="AM207" i="6"/>
  <c r="AO215" i="6"/>
  <c r="AP215" i="6"/>
  <c r="AM223" i="6"/>
  <c r="AO231" i="6"/>
  <c r="AP231" i="6"/>
  <c r="BG243" i="6"/>
  <c r="AM243" i="6"/>
  <c r="AO251" i="6"/>
  <c r="AP251" i="6"/>
  <c r="AM259" i="6"/>
  <c r="AO267" i="6"/>
  <c r="AP267" i="6"/>
  <c r="AM279" i="6"/>
  <c r="AO287" i="6"/>
  <c r="AP287" i="6"/>
  <c r="BG295" i="6"/>
  <c r="AM295" i="6"/>
  <c r="AO307" i="6"/>
  <c r="AP307" i="6"/>
  <c r="AM323" i="6"/>
  <c r="AQ362" i="6"/>
  <c r="BJ362" i="6"/>
  <c r="AP362" i="6"/>
  <c r="AQ366" i="6"/>
  <c r="AO366" i="6"/>
  <c r="AQ370" i="6"/>
  <c r="BJ370" i="6"/>
  <c r="AP370" i="6"/>
  <c r="AQ374" i="6"/>
  <c r="AO374" i="6"/>
  <c r="AQ213" i="6"/>
  <c r="AQ221" i="6"/>
  <c r="AQ229" i="6"/>
  <c r="BK237" i="6"/>
  <c r="AQ237" i="6"/>
  <c r="BK245" i="6"/>
  <c r="AQ245" i="6"/>
  <c r="AQ253" i="6"/>
  <c r="AQ261" i="6"/>
  <c r="AQ269" i="6"/>
  <c r="AQ277" i="6"/>
  <c r="AQ285" i="6"/>
  <c r="AQ293" i="6"/>
  <c r="AQ301" i="6"/>
  <c r="AQ309" i="6"/>
  <c r="AQ317" i="6"/>
  <c r="AO321" i="6"/>
  <c r="AQ325" i="6"/>
  <c r="AO329" i="6"/>
  <c r="AQ333" i="6"/>
  <c r="AO337" i="6"/>
  <c r="AQ341" i="6"/>
  <c r="AO345" i="6"/>
  <c r="AQ349" i="6"/>
  <c r="AO353" i="6"/>
  <c r="AQ357" i="6"/>
  <c r="AO361" i="6"/>
  <c r="AQ12" i="6"/>
  <c r="AQ20" i="6"/>
  <c r="BK28" i="6"/>
  <c r="AQ28" i="6"/>
  <c r="AP32" i="6"/>
  <c r="AQ48" i="6"/>
  <c r="AQ64" i="6"/>
  <c r="BK72" i="6"/>
  <c r="AQ72" i="6"/>
  <c r="AQ80" i="6"/>
  <c r="AQ92" i="6"/>
  <c r="AQ100" i="6"/>
  <c r="AQ108" i="6"/>
  <c r="BK116" i="6"/>
  <c r="AQ116" i="6"/>
  <c r="AQ124" i="6"/>
  <c r="AQ132" i="6"/>
  <c r="AQ140" i="6"/>
  <c r="AQ144" i="6"/>
  <c r="AP144" i="6"/>
  <c r="AM148" i="6"/>
  <c r="BI148" i="6"/>
  <c r="AO148" i="6"/>
  <c r="BK152" i="6"/>
  <c r="AQ152" i="6"/>
  <c r="AP152" i="6"/>
  <c r="BG156" i="6"/>
  <c r="AM156" i="6"/>
  <c r="AO156" i="6"/>
  <c r="AQ160" i="6"/>
  <c r="AP160" i="6"/>
  <c r="AM164" i="6"/>
  <c r="AO164" i="6"/>
  <c r="BK168" i="6"/>
  <c r="AQ168" i="6"/>
  <c r="AP168" i="6"/>
  <c r="AM172" i="6"/>
  <c r="AO172" i="6"/>
  <c r="AQ176" i="6"/>
  <c r="BJ176" i="6"/>
  <c r="AP176" i="6"/>
  <c r="BG180" i="6"/>
  <c r="AM180" i="6"/>
  <c r="BI180" i="6"/>
  <c r="AO180" i="6"/>
  <c r="BK184" i="6"/>
  <c r="AQ184" i="6"/>
  <c r="BJ184" i="6"/>
  <c r="AP184" i="6"/>
  <c r="AM188" i="6"/>
  <c r="AO188" i="6"/>
  <c r="AQ192" i="6"/>
  <c r="BJ192" i="6"/>
  <c r="AP192" i="6"/>
  <c r="BG196" i="6"/>
  <c r="AM196" i="6"/>
  <c r="BI196" i="6"/>
  <c r="AO196" i="6"/>
  <c r="AM200" i="6"/>
  <c r="BJ200" i="6"/>
  <c r="AP200" i="6"/>
  <c r="BG204" i="6"/>
  <c r="AM204" i="6"/>
  <c r="AO204" i="6"/>
  <c r="BI372" i="6"/>
  <c r="AO372" i="6"/>
  <c r="AQ211" i="6"/>
  <c r="AQ227" i="6"/>
  <c r="BK239" i="6"/>
  <c r="AQ239" i="6"/>
  <c r="AQ255" i="6"/>
  <c r="AQ271" i="6"/>
  <c r="AQ291" i="6"/>
  <c r="BK311" i="6"/>
  <c r="AQ311" i="6"/>
  <c r="AQ367" i="6"/>
  <c r="BK375" i="6"/>
  <c r="AQ375" i="6"/>
  <c r="AP379" i="6"/>
  <c r="AQ379" i="6"/>
  <c r="BG206" i="6"/>
  <c r="AM206" i="6"/>
  <c r="AO206" i="6"/>
  <c r="AM210" i="6"/>
  <c r="AP210" i="6"/>
  <c r="AM214" i="6"/>
  <c r="AO214" i="6"/>
  <c r="AM218" i="6"/>
  <c r="AP218" i="6"/>
  <c r="AM222" i="6"/>
  <c r="AO222" i="6"/>
  <c r="BG226" i="6"/>
  <c r="AM226" i="6"/>
  <c r="AP226" i="6"/>
  <c r="AM230" i="6"/>
  <c r="AO230" i="6"/>
  <c r="AM234" i="6"/>
  <c r="BJ234" i="6"/>
  <c r="AP234" i="6"/>
  <c r="AM238" i="6"/>
  <c r="AO238" i="6"/>
  <c r="AM242" i="6"/>
  <c r="BJ242" i="6"/>
  <c r="AP242" i="6"/>
  <c r="BG246" i="6"/>
  <c r="AM246" i="6"/>
  <c r="AO246" i="6"/>
  <c r="AM250" i="6"/>
  <c r="BJ250" i="6"/>
  <c r="AP250" i="6"/>
  <c r="BG254" i="6"/>
  <c r="AM254" i="6"/>
  <c r="AO254" i="6"/>
  <c r="BG258" i="6"/>
  <c r="AM258" i="6"/>
  <c r="BJ258" i="6"/>
  <c r="AP258" i="6"/>
  <c r="BG262" i="6"/>
  <c r="AM262" i="6"/>
  <c r="AO262" i="6"/>
  <c r="AM266" i="6"/>
  <c r="AP266" i="6"/>
  <c r="AM270" i="6"/>
  <c r="AO270" i="6"/>
  <c r="AM274" i="6"/>
  <c r="AP274" i="6"/>
  <c r="AM278" i="6"/>
  <c r="AO278" i="6"/>
  <c r="AM282" i="6"/>
  <c r="AP282" i="6"/>
  <c r="AM286" i="6"/>
  <c r="AO286" i="6"/>
  <c r="BG290" i="6"/>
  <c r="AM290" i="6"/>
  <c r="AP290" i="6"/>
  <c r="AM294" i="6"/>
  <c r="AO294" i="6"/>
  <c r="AM298" i="6"/>
  <c r="AP298" i="6"/>
  <c r="AM302" i="6"/>
  <c r="AO302" i="6"/>
  <c r="AM306" i="6"/>
  <c r="AP306" i="6"/>
  <c r="AM310" i="6"/>
  <c r="AO310" i="6"/>
  <c r="AP314" i="6"/>
  <c r="AQ318" i="6"/>
  <c r="BI318" i="6"/>
  <c r="AO318" i="6"/>
  <c r="AQ322" i="6"/>
  <c r="AP322" i="6"/>
  <c r="AQ326" i="6"/>
  <c r="BI326" i="6"/>
  <c r="AO326" i="6"/>
  <c r="AQ330" i="6"/>
  <c r="BJ330" i="6"/>
  <c r="AP330" i="6"/>
  <c r="BK334" i="6"/>
  <c r="AQ334" i="6"/>
  <c r="AO334" i="6"/>
  <c r="AQ338" i="6"/>
  <c r="AP338" i="6"/>
  <c r="BK342" i="6"/>
  <c r="AQ342" i="6"/>
  <c r="AO342" i="6"/>
  <c r="AQ346" i="6"/>
  <c r="AP346" i="6"/>
  <c r="BK350" i="6"/>
  <c r="AQ350" i="6"/>
  <c r="AO350" i="6"/>
  <c r="AP354" i="6"/>
  <c r="AQ358" i="6"/>
  <c r="AO358" i="6"/>
  <c r="AP9" i="6"/>
  <c r="AQ9" i="6"/>
  <c r="AO13" i="6"/>
  <c r="BJ17" i="6"/>
  <c r="AP17" i="6"/>
  <c r="AQ17" i="6"/>
  <c r="BI21" i="6"/>
  <c r="AO21" i="6"/>
  <c r="AP25" i="6"/>
  <c r="AQ25" i="6"/>
  <c r="AO29" i="6"/>
  <c r="AQ33" i="6"/>
  <c r="AO37" i="6"/>
  <c r="AQ41" i="6"/>
  <c r="AP49" i="6"/>
  <c r="AQ49" i="6"/>
  <c r="AQ57" i="6"/>
  <c r="BK65" i="6"/>
  <c r="AQ65" i="6"/>
  <c r="AQ73" i="6"/>
  <c r="BI81" i="6"/>
  <c r="AO81" i="6"/>
  <c r="AQ81" i="6"/>
  <c r="AM89" i="6"/>
  <c r="AP89" i="6"/>
  <c r="BG93" i="6"/>
  <c r="AM93" i="6"/>
  <c r="AO93" i="6"/>
  <c r="AM97" i="6"/>
  <c r="AP97" i="6"/>
  <c r="AM101" i="6"/>
  <c r="AO101" i="6"/>
  <c r="BG105" i="6"/>
  <c r="AM105" i="6"/>
  <c r="AP105" i="6"/>
  <c r="AM109" i="6"/>
  <c r="AO109" i="6"/>
  <c r="AM113" i="6"/>
  <c r="AP113" i="6"/>
  <c r="AM117" i="6"/>
  <c r="AO117" i="6"/>
  <c r="AM121" i="6"/>
  <c r="AP121" i="6"/>
  <c r="BG125" i="6"/>
  <c r="AM125" i="6"/>
  <c r="AO125" i="6"/>
  <c r="AM129" i="6"/>
  <c r="AP129" i="6"/>
  <c r="AM133" i="6"/>
  <c r="AO133" i="6"/>
  <c r="BG137" i="6"/>
  <c r="AM137" i="6"/>
  <c r="AP137" i="6"/>
  <c r="AM141" i="6"/>
  <c r="AO141" i="6"/>
  <c r="AQ149" i="6"/>
  <c r="AQ157" i="6"/>
  <c r="AQ165" i="6"/>
  <c r="BK173" i="6"/>
  <c r="AQ173" i="6"/>
  <c r="AQ181" i="6"/>
  <c r="AQ189" i="6"/>
  <c r="BI193" i="6"/>
  <c r="AO193" i="6"/>
  <c r="AQ197" i="6"/>
  <c r="BK205" i="6"/>
  <c r="AQ205" i="6"/>
  <c r="AQ299" i="6"/>
  <c r="AQ331" i="6"/>
  <c r="AQ319" i="6"/>
  <c r="BI18" i="6"/>
  <c r="AO18" i="6"/>
  <c r="BK34" i="6"/>
  <c r="AQ34" i="6"/>
  <c r="BJ42" i="6"/>
  <c r="AP42" i="6"/>
  <c r="AM42" i="6"/>
  <c r="AP50" i="6"/>
  <c r="BK58" i="6"/>
  <c r="AQ58" i="6"/>
  <c r="BG66" i="6"/>
  <c r="AM66" i="6"/>
  <c r="AO66" i="6"/>
  <c r="AQ74" i="6"/>
  <c r="BK82" i="6"/>
  <c r="AQ82" i="6"/>
  <c r="AQ90" i="6"/>
  <c r="AO98" i="6"/>
  <c r="BJ98" i="6"/>
  <c r="AP98" i="6"/>
  <c r="AM114" i="6"/>
  <c r="BK122" i="6"/>
  <c r="AQ122" i="6"/>
  <c r="BI126" i="6"/>
  <c r="AO126" i="6"/>
  <c r="AP126" i="6"/>
  <c r="AO142" i="6"/>
  <c r="BG150" i="6"/>
  <c r="AM150" i="6"/>
  <c r="AO150" i="6"/>
  <c r="BK158" i="6"/>
  <c r="AQ158" i="6"/>
  <c r="AM162" i="6"/>
  <c r="BJ162" i="6"/>
  <c r="AP162" i="6"/>
  <c r="AQ178" i="6"/>
  <c r="BI178" i="6"/>
  <c r="AO178" i="6"/>
  <c r="AM194" i="6"/>
  <c r="AP194" i="6"/>
  <c r="BK335" i="6"/>
  <c r="AQ335" i="6"/>
  <c r="BI339" i="6"/>
  <c r="AO339" i="6"/>
  <c r="AP339" i="6"/>
  <c r="BG347" i="6"/>
  <c r="AM347" i="6"/>
  <c r="AQ351" i="6"/>
  <c r="BI355" i="6"/>
  <c r="AO355" i="6"/>
  <c r="AP355" i="6"/>
  <c r="AM10" i="6"/>
  <c r="AQ14" i="6"/>
  <c r="AP22" i="6"/>
  <c r="AO22" i="6"/>
  <c r="AP26" i="6"/>
  <c r="AM30" i="6"/>
  <c r="AH38" i="6"/>
  <c r="BI46" i="6"/>
  <c r="AO46" i="6"/>
  <c r="BJ54" i="6"/>
  <c r="AP54" i="6"/>
  <c r="BJ62" i="6"/>
  <c r="AP62" i="6"/>
  <c r="AM78" i="6"/>
  <c r="AO78" i="6"/>
  <c r="AM94" i="6"/>
  <c r="AQ102" i="6"/>
  <c r="AO110" i="6"/>
  <c r="AP110" i="6"/>
  <c r="AM130" i="6"/>
  <c r="AQ138" i="6"/>
  <c r="AM154" i="6"/>
  <c r="BJ154" i="6"/>
  <c r="AP154" i="6"/>
  <c r="AM174" i="6"/>
  <c r="BI174" i="6"/>
  <c r="AO174" i="6"/>
  <c r="BK182" i="6"/>
  <c r="AQ182" i="6"/>
  <c r="AP190" i="6"/>
  <c r="BG220" i="6"/>
  <c r="AM220" i="6"/>
  <c r="BJ224" i="6"/>
  <c r="AP224" i="6"/>
  <c r="BI228" i="6"/>
  <c r="AO228" i="6"/>
  <c r="AQ240" i="6"/>
  <c r="BG244" i="6"/>
  <c r="AM244" i="6"/>
  <c r="BG252" i="6"/>
  <c r="AM252" i="6"/>
  <c r="BK264" i="6"/>
  <c r="AQ264" i="6"/>
  <c r="AM268" i="6"/>
  <c r="BG276" i="6"/>
  <c r="AM276" i="6"/>
  <c r="AP280" i="6"/>
  <c r="AQ296" i="6"/>
  <c r="AO300" i="6"/>
  <c r="AO19" i="6"/>
  <c r="BK63" i="6"/>
  <c r="AQ63" i="6"/>
  <c r="BK87" i="6"/>
  <c r="AQ87" i="6"/>
  <c r="AP95" i="6"/>
  <c r="AQ103" i="6"/>
  <c r="BI107" i="6"/>
  <c r="AO107" i="6"/>
  <c r="AQ119" i="6"/>
  <c r="AO123" i="6"/>
  <c r="AM131" i="6"/>
  <c r="AQ155" i="6"/>
  <c r="AQ187" i="6"/>
  <c r="AQ203" i="6"/>
  <c r="AP207" i="6"/>
  <c r="AO223" i="6"/>
  <c r="AO259" i="6"/>
  <c r="AM267" i="6"/>
  <c r="AP295" i="6"/>
  <c r="BI323" i="6"/>
  <c r="AO323" i="6"/>
  <c r="BG240" i="6"/>
  <c r="AM240" i="6"/>
  <c r="BG272" i="6"/>
  <c r="AM272" i="6"/>
  <c r="BG280" i="6"/>
  <c r="AM280" i="6"/>
  <c r="BG304" i="6"/>
  <c r="AM304" i="6"/>
  <c r="AP312" i="6"/>
  <c r="AQ377" i="6"/>
  <c r="AO381" i="6"/>
  <c r="AQ381" i="6"/>
  <c r="AO208" i="6"/>
  <c r="AP212" i="6"/>
  <c r="AO224" i="6"/>
  <c r="AP228" i="6"/>
  <c r="BJ236" i="6"/>
  <c r="AP236" i="6"/>
  <c r="AO240" i="6"/>
  <c r="AP244" i="6"/>
  <c r="AO256" i="6"/>
  <c r="AP260" i="6"/>
  <c r="AO272" i="6"/>
  <c r="AP276" i="6"/>
  <c r="BI280" i="6"/>
  <c r="AO280" i="6"/>
  <c r="AO365" i="6"/>
  <c r="BJ365" i="6"/>
  <c r="AP365" i="6"/>
  <c r="AM369" i="6"/>
  <c r="BI373" i="6"/>
  <c r="AO373" i="6"/>
  <c r="AP373" i="6"/>
  <c r="AM377" i="6"/>
  <c r="BG381" i="6"/>
  <c r="AM381" i="6"/>
  <c r="BK212" i="6"/>
  <c r="AQ212" i="6"/>
  <c r="AQ220" i="6"/>
  <c r="AQ228" i="6"/>
  <c r="BK236" i="6"/>
  <c r="AQ236" i="6"/>
  <c r="BK244" i="6"/>
  <c r="AQ244" i="6"/>
  <c r="AQ252" i="6"/>
  <c r="AQ260" i="6"/>
  <c r="BK268" i="6"/>
  <c r="AQ268" i="6"/>
  <c r="BK276" i="6"/>
  <c r="AQ276" i="6"/>
  <c r="AQ284" i="6"/>
  <c r="AQ292" i="6"/>
  <c r="AQ300" i="6"/>
  <c r="AQ308" i="6"/>
  <c r="AM312" i="6"/>
  <c r="AO312" i="6"/>
  <c r="BK316" i="6"/>
  <c r="AQ316" i="6"/>
  <c r="AQ324" i="6"/>
  <c r="AM332" i="6"/>
  <c r="AQ340" i="6"/>
  <c r="BK348" i="6"/>
  <c r="AQ348" i="6"/>
  <c r="AQ356" i="6"/>
  <c r="AC11" i="6"/>
  <c r="AH19" i="6"/>
  <c r="AC19" i="6"/>
  <c r="AH27" i="6"/>
  <c r="AC27" i="6"/>
  <c r="AH31" i="6"/>
  <c r="AC35" i="6"/>
  <c r="BJ43" i="6"/>
  <c r="AP43" i="6"/>
  <c r="AH43" i="6"/>
  <c r="BI47" i="6"/>
  <c r="AO47" i="6"/>
  <c r="BJ51" i="6"/>
  <c r="AP51" i="6"/>
  <c r="AH51" i="6"/>
  <c r="BK55" i="6"/>
  <c r="AQ55" i="6"/>
  <c r="AC59" i="6"/>
  <c r="BJ59" i="6"/>
  <c r="AP59" i="6"/>
  <c r="AO63" i="6"/>
  <c r="AH67" i="6"/>
  <c r="AC67" i="6"/>
  <c r="BI71" i="6"/>
  <c r="AO71" i="6"/>
  <c r="AM75" i="6"/>
  <c r="AO79" i="6"/>
  <c r="BJ83" i="6"/>
  <c r="AP83" i="6"/>
  <c r="AM83" i="6"/>
  <c r="BK91" i="6"/>
  <c r="AQ91" i="6"/>
  <c r="AQ99" i="6"/>
  <c r="AQ107" i="6"/>
  <c r="BK115" i="6"/>
  <c r="AQ115" i="6"/>
  <c r="AQ123" i="6"/>
  <c r="AQ131" i="6"/>
  <c r="AQ139" i="6"/>
  <c r="AM143" i="6"/>
  <c r="AO147" i="6"/>
  <c r="BJ147" i="6"/>
  <c r="AP147" i="6"/>
  <c r="AM151" i="6"/>
  <c r="AO155" i="6"/>
  <c r="AP155" i="6"/>
  <c r="AH159" i="6"/>
  <c r="AO163" i="6"/>
  <c r="AP163" i="6"/>
  <c r="BG167" i="6"/>
  <c r="AM167" i="6"/>
  <c r="BI171" i="6"/>
  <c r="AO171" i="6"/>
  <c r="AP171" i="6"/>
  <c r="BG175" i="6"/>
  <c r="AM175" i="6"/>
  <c r="AO179" i="6"/>
  <c r="BJ179" i="6"/>
  <c r="AP179" i="6"/>
  <c r="BG183" i="6"/>
  <c r="AM183" i="6"/>
  <c r="AO187" i="6"/>
  <c r="AP187" i="6"/>
  <c r="AH191" i="6"/>
  <c r="BJ195" i="6"/>
  <c r="AP195" i="6"/>
  <c r="BG199" i="6"/>
  <c r="AM199" i="6"/>
  <c r="BI203" i="6"/>
  <c r="AO203" i="6"/>
  <c r="AP203" i="6"/>
  <c r="AO364" i="6"/>
  <c r="AP368" i="6"/>
  <c r="BG376" i="6"/>
  <c r="AM376" i="6"/>
  <c r="AO376" i="6"/>
  <c r="AQ215" i="6"/>
  <c r="BK231" i="6"/>
  <c r="AQ231" i="6"/>
  <c r="AQ251" i="6"/>
  <c r="BK267" i="6"/>
  <c r="AQ267" i="6"/>
  <c r="BK287" i="6"/>
  <c r="AQ287" i="6"/>
  <c r="AQ307" i="6"/>
  <c r="AM362" i="6"/>
  <c r="BK378" i="6"/>
  <c r="AQ378" i="6"/>
  <c r="AP378" i="6"/>
  <c r="AQ382" i="6"/>
  <c r="AP382" i="6"/>
  <c r="AO209" i="6"/>
  <c r="BJ209" i="6"/>
  <c r="AP209" i="6"/>
  <c r="AM213" i="6"/>
  <c r="BI217" i="6"/>
  <c r="AO217" i="6"/>
  <c r="AP217" i="6"/>
  <c r="AH221" i="6"/>
  <c r="AO225" i="6"/>
  <c r="AP225" i="6"/>
  <c r="AH229" i="6"/>
  <c r="BI233" i="6"/>
  <c r="AO233" i="6"/>
  <c r="BJ233" i="6"/>
  <c r="AP233" i="6"/>
  <c r="AH237" i="6"/>
  <c r="AO241" i="6"/>
  <c r="AP241" i="6"/>
  <c r="AH245" i="6"/>
  <c r="BI249" i="6"/>
  <c r="AO249" i="6"/>
  <c r="AP249" i="6"/>
  <c r="AM253" i="6"/>
  <c r="AO257" i="6"/>
  <c r="BJ257" i="6"/>
  <c r="AP257" i="6"/>
  <c r="AM261" i="6"/>
  <c r="AO265" i="6"/>
  <c r="AP265" i="6"/>
  <c r="AM269" i="6"/>
  <c r="AO273" i="6"/>
  <c r="BJ273" i="6"/>
  <c r="AP273" i="6"/>
  <c r="AH277" i="6"/>
  <c r="BI281" i="6"/>
  <c r="AO281" i="6"/>
  <c r="AP281" i="6"/>
  <c r="AH285" i="6"/>
  <c r="AO289" i="6"/>
  <c r="AP289" i="6"/>
  <c r="AH293" i="6"/>
  <c r="AO297" i="6"/>
  <c r="AP297" i="6"/>
  <c r="AH301" i="6"/>
  <c r="AO305" i="6"/>
  <c r="BJ305" i="6"/>
  <c r="AP305" i="6"/>
  <c r="AH309" i="6"/>
  <c r="BI313" i="6"/>
  <c r="AO313" i="6"/>
  <c r="AP313" i="6"/>
  <c r="AH317" i="6"/>
  <c r="AP321" i="6"/>
  <c r="BG325" i="6"/>
  <c r="AM325" i="6"/>
  <c r="AP329" i="6"/>
  <c r="BG333" i="6"/>
  <c r="AM333" i="6"/>
  <c r="AP337" i="6"/>
  <c r="AM341" i="6"/>
  <c r="BJ345" i="6"/>
  <c r="AP345" i="6"/>
  <c r="AM349" i="6"/>
  <c r="AP353" i="6"/>
  <c r="BG357" i="6"/>
  <c r="AM357" i="6"/>
  <c r="AP361" i="6"/>
  <c r="AH12" i="6"/>
  <c r="AP16" i="6"/>
  <c r="AO16" i="6"/>
  <c r="AH20" i="6"/>
  <c r="BJ24" i="6"/>
  <c r="AP24" i="6"/>
  <c r="AO24" i="6"/>
  <c r="AH28" i="6"/>
  <c r="AC32" i="6"/>
  <c r="AO32" i="6"/>
  <c r="AQ36" i="6"/>
  <c r="BJ40" i="6"/>
  <c r="AP40" i="6"/>
  <c r="AM40" i="6"/>
  <c r="AO40" i="6"/>
  <c r="AP44" i="6"/>
  <c r="AH48" i="6"/>
  <c r="AC48" i="6"/>
  <c r="BI48" i="6"/>
  <c r="AO48" i="6"/>
  <c r="AP52" i="6"/>
  <c r="AH56" i="6"/>
  <c r="AM56" i="6" s="1"/>
  <c r="BJ56" i="6"/>
  <c r="AP56" i="6"/>
  <c r="AO60" i="6"/>
  <c r="BG64" i="6"/>
  <c r="AM64" i="6"/>
  <c r="AO64" i="6"/>
  <c r="AP68" i="6"/>
  <c r="AM72" i="6"/>
  <c r="AO72" i="6"/>
  <c r="AP76" i="6"/>
  <c r="BG80" i="6"/>
  <c r="AM80" i="6"/>
  <c r="AO80" i="6"/>
  <c r="BI84" i="6"/>
  <c r="AO84" i="6"/>
  <c r="BG84" i="6"/>
  <c r="AM84" i="6"/>
  <c r="AO88" i="6"/>
  <c r="AP88" i="6"/>
  <c r="AH92" i="6"/>
  <c r="AO96" i="6"/>
  <c r="AP96" i="6"/>
  <c r="AH100" i="6"/>
  <c r="BI104" i="6"/>
  <c r="AO104" i="6"/>
  <c r="BJ104" i="6"/>
  <c r="AP104" i="6"/>
  <c r="AM108" i="6"/>
  <c r="AO112" i="6"/>
  <c r="AP112" i="6"/>
  <c r="AH116" i="6"/>
  <c r="AO120" i="6"/>
  <c r="AP120" i="6"/>
  <c r="AH124" i="6"/>
  <c r="AO128" i="6"/>
  <c r="BJ128" i="6"/>
  <c r="AP128" i="6"/>
  <c r="AH132" i="6"/>
  <c r="BI136" i="6"/>
  <c r="AO136" i="6"/>
  <c r="AP136" i="6"/>
  <c r="AM140" i="6"/>
  <c r="AM144" i="6"/>
  <c r="AM152" i="6"/>
  <c r="BG160" i="6"/>
  <c r="AM160" i="6"/>
  <c r="AM168" i="6"/>
  <c r="AM176" i="6"/>
  <c r="AM184" i="6"/>
  <c r="BG192" i="6"/>
  <c r="AM192" i="6"/>
  <c r="BK200" i="6"/>
  <c r="AQ200" i="6"/>
  <c r="BI380" i="6"/>
  <c r="AO380" i="6"/>
  <c r="AH211" i="6"/>
  <c r="BI219" i="6"/>
  <c r="AO219" i="6"/>
  <c r="AP219" i="6"/>
  <c r="AH227" i="6"/>
  <c r="BI235" i="6"/>
  <c r="AO235" i="6"/>
  <c r="AP235" i="6"/>
  <c r="AH239" i="6"/>
  <c r="AO247" i="6"/>
  <c r="BJ247" i="6"/>
  <c r="AP247" i="6"/>
  <c r="AH255" i="6"/>
  <c r="AO263" i="6"/>
  <c r="AP263" i="6"/>
  <c r="AH271" i="6"/>
  <c r="BI283" i="6"/>
  <c r="AO283" i="6"/>
  <c r="BJ283" i="6"/>
  <c r="AP283" i="6"/>
  <c r="AM291" i="6"/>
  <c r="BI303" i="6"/>
  <c r="AO303" i="6"/>
  <c r="BJ303" i="6"/>
  <c r="AP303" i="6"/>
  <c r="AM311" i="6"/>
  <c r="BI327" i="6"/>
  <c r="AO327" i="6"/>
  <c r="AP327" i="6"/>
  <c r="BI363" i="6"/>
  <c r="AO363" i="6"/>
  <c r="AP363" i="6"/>
  <c r="BG367" i="6"/>
  <c r="AM367" i="6"/>
  <c r="AO371" i="6"/>
  <c r="AP371" i="6"/>
  <c r="AM375" i="6"/>
  <c r="BG379" i="6"/>
  <c r="AM379" i="6"/>
  <c r="AQ314" i="6"/>
  <c r="AM330" i="6"/>
  <c r="AQ354" i="6"/>
  <c r="AH9" i="6"/>
  <c r="AC9" i="6"/>
  <c r="AH17" i="6"/>
  <c r="AC17" i="6"/>
  <c r="AH25" i="6"/>
  <c r="AC25" i="6"/>
  <c r="AP33" i="6"/>
  <c r="AM33" i="6"/>
  <c r="AP41" i="6"/>
  <c r="BG41" i="6"/>
  <c r="AM41" i="6"/>
  <c r="BI45" i="6"/>
  <c r="AO45" i="6"/>
  <c r="AC49" i="6"/>
  <c r="AO53" i="6"/>
  <c r="AP57" i="6"/>
  <c r="AP61" i="6"/>
  <c r="AM61" i="6"/>
  <c r="BJ65" i="6"/>
  <c r="AP65" i="6"/>
  <c r="AH65" i="6"/>
  <c r="AO69" i="6"/>
  <c r="AP73" i="6"/>
  <c r="AM73" i="6"/>
  <c r="AO77" i="6"/>
  <c r="BG81" i="6"/>
  <c r="AM81" i="6"/>
  <c r="AP85" i="6"/>
  <c r="AH85" i="6"/>
  <c r="AO145" i="6"/>
  <c r="AP145" i="6"/>
  <c r="BG149" i="6"/>
  <c r="AM149" i="6"/>
  <c r="AO153" i="6"/>
  <c r="AP153" i="6"/>
  <c r="AH157" i="6"/>
  <c r="BI161" i="6"/>
  <c r="AO161" i="6"/>
  <c r="AP161" i="6"/>
  <c r="AM165" i="6"/>
  <c r="AO169" i="6"/>
  <c r="BJ169" i="6"/>
  <c r="AP169" i="6"/>
  <c r="AM173" i="6"/>
  <c r="AO177" i="6"/>
  <c r="AP177" i="6"/>
  <c r="AM181" i="6"/>
  <c r="AO185" i="6"/>
  <c r="BJ185" i="6"/>
  <c r="AP185" i="6"/>
  <c r="AH189" i="6"/>
  <c r="AP193" i="6"/>
  <c r="AM197" i="6"/>
  <c r="AO201" i="6"/>
  <c r="BJ201" i="6"/>
  <c r="AP201" i="6"/>
  <c r="AM205" i="6"/>
  <c r="BI275" i="6"/>
  <c r="AO275" i="6"/>
  <c r="AP275" i="6"/>
  <c r="AM299" i="6"/>
  <c r="AO315" i="6"/>
  <c r="BJ315" i="6"/>
  <c r="AP315" i="6"/>
  <c r="AM331" i="6"/>
  <c r="AM319" i="6"/>
  <c r="AQ18" i="6"/>
  <c r="BI34" i="6"/>
  <c r="AO34" i="6"/>
  <c r="AQ50" i="6"/>
  <c r="BG58" i="6"/>
  <c r="AM58" i="6"/>
  <c r="AH74" i="6"/>
  <c r="AO74" i="6"/>
  <c r="AH90" i="6"/>
  <c r="AQ98" i="6"/>
  <c r="AO106" i="6"/>
  <c r="AP106" i="6"/>
  <c r="AM122" i="6"/>
  <c r="AQ126" i="6"/>
  <c r="AO134" i="6"/>
  <c r="AP134" i="6"/>
  <c r="BG142" i="6"/>
  <c r="AM142" i="6"/>
  <c r="AM158" i="6"/>
  <c r="BI158" i="6"/>
  <c r="AO158" i="6"/>
  <c r="AM170" i="6"/>
  <c r="AP170" i="6"/>
  <c r="AQ186" i="6"/>
  <c r="AO186" i="6"/>
  <c r="AP202" i="6"/>
  <c r="AH202" i="6"/>
  <c r="BG335" i="6"/>
  <c r="AM335" i="6"/>
  <c r="AQ339" i="6"/>
  <c r="AO343" i="6"/>
  <c r="AP343" i="6"/>
  <c r="AM351" i="6"/>
  <c r="AQ355" i="6"/>
  <c r="BI359" i="6"/>
  <c r="AO359" i="6"/>
  <c r="AP359" i="6"/>
  <c r="AP10" i="6"/>
  <c r="AH14" i="6"/>
  <c r="AQ22" i="6"/>
  <c r="AO26" i="6"/>
  <c r="AC38" i="6"/>
  <c r="AP38" i="6"/>
  <c r="AH46" i="6"/>
  <c r="AQ54" i="6"/>
  <c r="AO54" i="6"/>
  <c r="AH62" i="6"/>
  <c r="BK62" i="6"/>
  <c r="AQ62" i="6"/>
  <c r="AP70" i="6"/>
  <c r="BI86" i="6"/>
  <c r="AO86" i="6"/>
  <c r="BJ86" i="6"/>
  <c r="AP86" i="6"/>
  <c r="AM102" i="6"/>
  <c r="BK110" i="6"/>
  <c r="AQ110" i="6"/>
  <c r="AO118" i="6"/>
  <c r="AP118" i="6"/>
  <c r="AH138" i="6"/>
  <c r="BK146" i="6"/>
  <c r="AQ146" i="6"/>
  <c r="AO146" i="6"/>
  <c r="AP166" i="6"/>
  <c r="BG182" i="6"/>
  <c r="AM182" i="6"/>
  <c r="AO182" i="6"/>
  <c r="AQ190" i="6"/>
  <c r="AP198" i="6"/>
  <c r="AQ365" i="6"/>
  <c r="AQ373" i="6"/>
  <c r="AP208" i="6"/>
  <c r="AO212" i="6"/>
  <c r="AP216" i="6"/>
  <c r="BK232" i="6"/>
  <c r="AQ232" i="6"/>
  <c r="AM236" i="6"/>
  <c r="AO236" i="6"/>
  <c r="AQ248" i="6"/>
  <c r="AP248" i="6"/>
  <c r="BK256" i="6"/>
  <c r="AQ256" i="6"/>
  <c r="AM260" i="6"/>
  <c r="AP264" i="6"/>
  <c r="AO268" i="6"/>
  <c r="AO276" i="6"/>
  <c r="BJ288" i="6"/>
  <c r="AP288" i="6"/>
  <c r="AO292" i="6"/>
  <c r="AO316" i="6"/>
  <c r="AP336" i="6"/>
  <c r="AP352" i="6"/>
  <c r="AQ15" i="6"/>
  <c r="AQ23" i="6"/>
  <c r="AP35" i="6"/>
  <c r="AQ39" i="6"/>
  <c r="AQ71" i="6"/>
  <c r="AQ83" i="6"/>
  <c r="AQ95" i="6"/>
  <c r="AO99" i="6"/>
  <c r="BG107" i="6"/>
  <c r="AM107" i="6"/>
  <c r="BJ119" i="6"/>
  <c r="AP119" i="6"/>
  <c r="AQ127" i="6"/>
  <c r="AO131" i="6"/>
  <c r="BG139" i="6"/>
  <c r="AM139" i="6"/>
  <c r="BK147" i="6"/>
  <c r="AQ147" i="6"/>
  <c r="BK171" i="6"/>
  <c r="AQ171" i="6"/>
  <c r="BI243" i="6"/>
  <c r="AO243" i="6"/>
  <c r="AM251" i="6"/>
  <c r="AP259" i="6"/>
  <c r="AO295" i="6"/>
  <c r="BG307" i="6"/>
  <c r="AM307" i="6"/>
  <c r="BI362" i="6"/>
  <c r="AO362" i="6"/>
  <c r="AM366" i="6"/>
  <c r="BJ366" i="6"/>
  <c r="AP366" i="6"/>
  <c r="BG370" i="6"/>
  <c r="AM370" i="6"/>
  <c r="BI370" i="6"/>
  <c r="AO370" i="6"/>
  <c r="BG374" i="6"/>
  <c r="AM374" i="6"/>
  <c r="BJ374" i="6"/>
  <c r="AP374" i="6"/>
  <c r="AM378" i="6"/>
  <c r="AM382" i="6"/>
  <c r="AQ209" i="6"/>
  <c r="BI213" i="6"/>
  <c r="AO213" i="6"/>
  <c r="BK217" i="6"/>
  <c r="AQ217" i="6"/>
  <c r="BI221" i="6"/>
  <c r="AO221" i="6"/>
  <c r="AQ225" i="6"/>
  <c r="AO229" i="6"/>
  <c r="BK233" i="6"/>
  <c r="AQ233" i="6"/>
  <c r="BI237" i="6"/>
  <c r="AO237" i="6"/>
  <c r="AQ241" i="6"/>
  <c r="BI245" i="6"/>
  <c r="AO245" i="6"/>
  <c r="BK249" i="6"/>
  <c r="AQ249" i="6"/>
  <c r="BI253" i="6"/>
  <c r="AO253" i="6"/>
  <c r="AQ257" i="6"/>
  <c r="BI261" i="6"/>
  <c r="AO261" i="6"/>
  <c r="BK265" i="6"/>
  <c r="AQ265" i="6"/>
  <c r="BI269" i="6"/>
  <c r="AO269" i="6"/>
  <c r="AQ273" i="6"/>
  <c r="AO277" i="6"/>
  <c r="AQ281" i="6"/>
  <c r="BI285" i="6"/>
  <c r="AO285" i="6"/>
  <c r="BK289" i="6"/>
  <c r="AQ289" i="6"/>
  <c r="BI293" i="6"/>
  <c r="AO293" i="6"/>
  <c r="AQ297" i="6"/>
  <c r="BI301" i="6"/>
  <c r="AO301" i="6"/>
  <c r="AQ305" i="6"/>
  <c r="BI309" i="6"/>
  <c r="AO309" i="6"/>
  <c r="BK313" i="6"/>
  <c r="AQ313" i="6"/>
  <c r="BK321" i="6"/>
  <c r="AQ321" i="6"/>
  <c r="AQ329" i="6"/>
  <c r="BK337" i="6"/>
  <c r="AQ337" i="6"/>
  <c r="AQ345" i="6"/>
  <c r="BK353" i="6"/>
  <c r="AQ353" i="6"/>
  <c r="BK361" i="6"/>
  <c r="AQ361" i="6"/>
  <c r="AQ16" i="6"/>
  <c r="BK24" i="6"/>
  <c r="AQ24" i="6"/>
  <c r="AQ44" i="6"/>
  <c r="BK52" i="6"/>
  <c r="AQ52" i="6"/>
  <c r="AO56" i="6"/>
  <c r="BK56" i="6"/>
  <c r="AQ56" i="6"/>
  <c r="AP60" i="6"/>
  <c r="AQ60" i="6"/>
  <c r="AQ68" i="6"/>
  <c r="BK76" i="6"/>
  <c r="AQ76" i="6"/>
  <c r="BK88" i="6"/>
  <c r="AQ88" i="6"/>
  <c r="AO92" i="6"/>
  <c r="AQ96" i="6"/>
  <c r="BI100" i="6"/>
  <c r="AO100" i="6"/>
  <c r="AQ104" i="6"/>
  <c r="AO108" i="6"/>
  <c r="BK112" i="6"/>
  <c r="AQ112" i="6"/>
  <c r="BI116" i="6"/>
  <c r="AO116" i="6"/>
  <c r="AQ120" i="6"/>
  <c r="BI124" i="6"/>
  <c r="AO124" i="6"/>
  <c r="AQ128" i="6"/>
  <c r="BI132" i="6"/>
  <c r="AO132" i="6"/>
  <c r="BK136" i="6"/>
  <c r="AQ136" i="6"/>
  <c r="AO140" i="6"/>
  <c r="BI144" i="6"/>
  <c r="AO144" i="6"/>
  <c r="BJ148" i="6"/>
  <c r="AP148" i="6"/>
  <c r="AO152" i="6"/>
  <c r="BJ156" i="6"/>
  <c r="AP156" i="6"/>
  <c r="BI160" i="6"/>
  <c r="AO160" i="6"/>
  <c r="BJ164" i="6"/>
  <c r="AP164" i="6"/>
  <c r="AO168" i="6"/>
  <c r="AP172" i="6"/>
  <c r="BI176" i="6"/>
  <c r="AO176" i="6"/>
  <c r="AP180" i="6"/>
  <c r="AO184" i="6"/>
  <c r="AP188" i="6"/>
  <c r="AO192" i="6"/>
  <c r="AP196" i="6"/>
  <c r="AO200" i="6"/>
  <c r="AP204" i="6"/>
  <c r="AM372" i="6"/>
  <c r="BJ372" i="6"/>
  <c r="AP372" i="6"/>
  <c r="AM380" i="6"/>
  <c r="AO211" i="6"/>
  <c r="AQ219" i="6"/>
  <c r="BK235" i="6"/>
  <c r="AQ235" i="6"/>
  <c r="BK247" i="6"/>
  <c r="AQ247" i="6"/>
  <c r="AQ263" i="6"/>
  <c r="AQ283" i="6"/>
  <c r="AQ303" i="6"/>
  <c r="AQ327" i="6"/>
  <c r="AQ363" i="6"/>
  <c r="AO367" i="6"/>
  <c r="AQ371" i="6"/>
  <c r="AO375" i="6"/>
  <c r="AO379" i="6"/>
  <c r="BJ206" i="6"/>
  <c r="AP206" i="6"/>
  <c r="AQ210" i="6"/>
  <c r="AO210" i="6"/>
  <c r="BK214" i="6"/>
  <c r="AQ214" i="6"/>
  <c r="AP214" i="6"/>
  <c r="AQ218" i="6"/>
  <c r="AO218" i="6"/>
  <c r="BJ222" i="6"/>
  <c r="AP222" i="6"/>
  <c r="AQ226" i="6"/>
  <c r="BI226" i="6"/>
  <c r="AO226" i="6"/>
  <c r="AP230" i="6"/>
  <c r="BK234" i="6"/>
  <c r="AQ234" i="6"/>
  <c r="AO234" i="6"/>
  <c r="BJ238" i="6"/>
  <c r="AP238" i="6"/>
  <c r="AQ242" i="6"/>
  <c r="AO242" i="6"/>
  <c r="AP246" i="6"/>
  <c r="BK250" i="6"/>
  <c r="AQ250" i="6"/>
  <c r="AO250" i="6"/>
  <c r="AP254" i="6"/>
  <c r="AQ258" i="6"/>
  <c r="BI258" i="6"/>
  <c r="AO258" i="6"/>
  <c r="BJ262" i="6"/>
  <c r="AP262" i="6"/>
  <c r="BK266" i="6"/>
  <c r="AQ266" i="6"/>
  <c r="AO266" i="6"/>
  <c r="BJ270" i="6"/>
  <c r="AP270" i="6"/>
  <c r="AQ274" i="6"/>
  <c r="AO274" i="6"/>
  <c r="AP278" i="6"/>
  <c r="BK282" i="6"/>
  <c r="AQ282" i="6"/>
  <c r="AO282" i="6"/>
  <c r="AP286" i="6"/>
  <c r="AQ290" i="6"/>
  <c r="BI290" i="6"/>
  <c r="AO290" i="6"/>
  <c r="BJ294" i="6"/>
  <c r="AP294" i="6"/>
  <c r="BK298" i="6"/>
  <c r="AQ298" i="6"/>
  <c r="AO298" i="6"/>
  <c r="AP302" i="6"/>
  <c r="AQ306" i="6"/>
  <c r="AO306" i="6"/>
  <c r="AP310" i="6"/>
  <c r="BG314" i="6"/>
  <c r="AM314" i="6"/>
  <c r="AO314" i="6"/>
  <c r="AM318" i="6"/>
  <c r="AP318" i="6"/>
  <c r="AM322" i="6"/>
  <c r="AO322" i="6"/>
  <c r="BG326" i="6"/>
  <c r="AM326" i="6"/>
  <c r="AP326" i="6"/>
  <c r="AO330" i="6"/>
  <c r="AM334" i="6"/>
  <c r="AP334" i="6"/>
  <c r="AM338" i="6"/>
  <c r="AO338" i="6"/>
  <c r="AM342" i="6"/>
  <c r="AP342" i="6"/>
  <c r="BG346" i="6"/>
  <c r="AM346" i="6"/>
  <c r="AO346" i="6"/>
  <c r="BG350" i="6"/>
  <c r="AM350" i="6"/>
  <c r="AP350" i="6"/>
  <c r="BG354" i="6"/>
  <c r="AM354" i="6"/>
  <c r="AO354" i="6"/>
  <c r="AP358" i="6"/>
  <c r="BI9" i="6"/>
  <c r="AO9" i="6"/>
  <c r="AP13" i="6"/>
  <c r="BK13" i="6"/>
  <c r="AQ13" i="6"/>
  <c r="AO17" i="6"/>
  <c r="AP21" i="6"/>
  <c r="AQ21" i="6"/>
  <c r="AO25" i="6"/>
  <c r="BJ29" i="6"/>
  <c r="AP29" i="6"/>
  <c r="AQ29" i="6"/>
  <c r="AP37" i="6"/>
  <c r="AQ37" i="6"/>
  <c r="AQ45" i="6"/>
  <c r="AQ53" i="6"/>
  <c r="AO57" i="6"/>
  <c r="BK69" i="6"/>
  <c r="AQ69" i="6"/>
  <c r="BK77" i="6"/>
  <c r="AQ77" i="6"/>
  <c r="AP81" i="6"/>
  <c r="AQ89" i="6"/>
  <c r="BI89" i="6"/>
  <c r="AO89" i="6"/>
  <c r="BJ93" i="6"/>
  <c r="AP93" i="6"/>
  <c r="BK97" i="6"/>
  <c r="AQ97" i="6"/>
  <c r="AO97" i="6"/>
  <c r="AP101" i="6"/>
  <c r="AQ105" i="6"/>
  <c r="AO105" i="6"/>
  <c r="AP109" i="6"/>
  <c r="AQ113" i="6"/>
  <c r="AO113" i="6"/>
  <c r="BJ117" i="6"/>
  <c r="AP117" i="6"/>
  <c r="AQ121" i="6"/>
  <c r="BI121" i="6"/>
  <c r="AO121" i="6"/>
  <c r="BJ125" i="6"/>
  <c r="AP125" i="6"/>
  <c r="BK129" i="6"/>
  <c r="AQ129" i="6"/>
  <c r="BI129" i="6"/>
  <c r="AO129" i="6"/>
  <c r="BJ133" i="6"/>
  <c r="AP133" i="6"/>
  <c r="BK137" i="6"/>
  <c r="AQ137" i="6"/>
  <c r="AO137" i="6"/>
  <c r="AP141" i="6"/>
  <c r="BK145" i="6"/>
  <c r="AQ145" i="6"/>
  <c r="BI149" i="6"/>
  <c r="AO149" i="6"/>
  <c r="BK153" i="6"/>
  <c r="AQ153" i="6"/>
  <c r="BI157" i="6"/>
  <c r="AO157" i="6"/>
  <c r="BK161" i="6"/>
  <c r="AQ161" i="6"/>
  <c r="AO165" i="6"/>
  <c r="BK169" i="6"/>
  <c r="AQ169" i="6"/>
  <c r="BI173" i="6"/>
  <c r="AO173" i="6"/>
  <c r="AQ177" i="6"/>
  <c r="BI181" i="6"/>
  <c r="AO181" i="6"/>
  <c r="AQ185" i="6"/>
  <c r="BI189" i="6"/>
  <c r="AO189" i="6"/>
  <c r="AQ193" i="6"/>
  <c r="AO197" i="6"/>
  <c r="BK201" i="6"/>
  <c r="AQ201" i="6"/>
  <c r="BI205" i="6"/>
  <c r="AO205" i="6"/>
  <c r="BK275" i="6"/>
  <c r="AQ275" i="6"/>
  <c r="BK315" i="6"/>
  <c r="AQ315" i="6"/>
  <c r="BI319" i="6"/>
  <c r="AO319" i="6"/>
  <c r="BG18" i="6"/>
  <c r="AM18" i="6"/>
  <c r="BK42" i="6"/>
  <c r="AQ42" i="6"/>
  <c r="AO42" i="6"/>
  <c r="AM50" i="6"/>
  <c r="BI58" i="6"/>
  <c r="AO58" i="6"/>
  <c r="BJ66" i="6"/>
  <c r="AP66" i="6"/>
  <c r="BI82" i="6"/>
  <c r="AO82" i="6"/>
  <c r="AM82" i="6"/>
  <c r="BJ82" i="6"/>
  <c r="AP82" i="6"/>
  <c r="AM98" i="6"/>
  <c r="BK106" i="6"/>
  <c r="AQ106" i="6"/>
  <c r="BI114" i="6"/>
  <c r="AO114" i="6"/>
  <c r="AP114" i="6"/>
  <c r="BG126" i="6"/>
  <c r="AM126" i="6"/>
  <c r="AQ134" i="6"/>
  <c r="AQ142" i="6"/>
  <c r="BJ142" i="6"/>
  <c r="AP142" i="6"/>
  <c r="BJ150" i="6"/>
  <c r="AP150" i="6"/>
  <c r="BK162" i="6"/>
  <c r="AQ162" i="6"/>
  <c r="AO162" i="6"/>
  <c r="BG178" i="6"/>
  <c r="AM178" i="6"/>
  <c r="AP178" i="6"/>
  <c r="BK194" i="6"/>
  <c r="AQ194" i="6"/>
  <c r="AO194" i="6"/>
  <c r="AO335" i="6"/>
  <c r="AM339" i="6"/>
  <c r="AQ343" i="6"/>
  <c r="BI347" i="6"/>
  <c r="AO347" i="6"/>
  <c r="BJ347" i="6"/>
  <c r="AP347" i="6"/>
  <c r="AO351" i="6"/>
  <c r="AM355" i="6"/>
  <c r="AQ359" i="6"/>
  <c r="BI10" i="6"/>
  <c r="AO10" i="6"/>
  <c r="BG22" i="6"/>
  <c r="AM22" i="6"/>
  <c r="AQ26" i="6"/>
  <c r="AP30" i="6"/>
  <c r="BI30" i="6"/>
  <c r="AO30" i="6"/>
  <c r="AP46" i="6"/>
  <c r="BG54" i="6"/>
  <c r="AM54" i="6"/>
  <c r="BI62" i="6"/>
  <c r="AO62" i="6"/>
  <c r="AQ70" i="6"/>
  <c r="AP78" i="6"/>
  <c r="BK86" i="6"/>
  <c r="AQ86" i="6"/>
  <c r="BI94" i="6"/>
  <c r="AO94" i="6"/>
  <c r="AP94" i="6"/>
  <c r="BG110" i="6"/>
  <c r="AM110" i="6"/>
  <c r="AQ118" i="6"/>
  <c r="BI130" i="6"/>
  <c r="AO130" i="6"/>
  <c r="BJ130" i="6"/>
  <c r="AP130" i="6"/>
  <c r="BK154" i="6"/>
  <c r="AQ154" i="6"/>
  <c r="BI154" i="6"/>
  <c r="AO154" i="6"/>
  <c r="BK166" i="6"/>
  <c r="AQ166" i="6"/>
  <c r="BJ174" i="6"/>
  <c r="AP174" i="6"/>
  <c r="BG190" i="6"/>
  <c r="AM190" i="6"/>
  <c r="BI190" i="6"/>
  <c r="AO190" i="6"/>
  <c r="AQ198" i="6"/>
  <c r="BI369" i="6"/>
  <c r="AO369" i="6"/>
  <c r="AM208" i="6"/>
  <c r="BG212" i="6"/>
  <c r="AM212" i="6"/>
  <c r="AQ216" i="6"/>
  <c r="AO220" i="6"/>
  <c r="BK224" i="6"/>
  <c r="AQ224" i="6"/>
  <c r="BG228" i="6"/>
  <c r="AM228" i="6"/>
  <c r="AP232" i="6"/>
  <c r="AP240" i="6"/>
  <c r="AO244" i="6"/>
  <c r="AO252" i="6"/>
  <c r="BJ256" i="6"/>
  <c r="AP256" i="6"/>
  <c r="BI260" i="6"/>
  <c r="AO260" i="6"/>
  <c r="BK272" i="6"/>
  <c r="AQ272" i="6"/>
  <c r="BJ272" i="6"/>
  <c r="AP272" i="6"/>
  <c r="BK280" i="6"/>
  <c r="AQ280" i="6"/>
  <c r="AQ288" i="6"/>
  <c r="BG292" i="6"/>
  <c r="AM292" i="6"/>
  <c r="AP296" i="6"/>
  <c r="BJ304" i="6"/>
  <c r="AP304" i="6"/>
  <c r="BG308" i="6"/>
  <c r="AM308" i="6"/>
  <c r="BJ320" i="6"/>
  <c r="AP320" i="6"/>
  <c r="AP328" i="6"/>
  <c r="AO332" i="6"/>
  <c r="AO348" i="6"/>
  <c r="BJ360" i="6"/>
  <c r="AP360" i="6"/>
  <c r="AO11" i="6"/>
  <c r="AP15" i="6"/>
  <c r="AO27" i="6"/>
  <c r="BK31" i="6"/>
  <c r="AQ31" i="6"/>
  <c r="AQ79" i="6"/>
  <c r="AO91" i="6"/>
  <c r="BJ111" i="6"/>
  <c r="AP111" i="6"/>
  <c r="AO115" i="6"/>
  <c r="AP127" i="6"/>
  <c r="BJ135" i="6"/>
  <c r="AP135" i="6"/>
  <c r="AQ163" i="6"/>
  <c r="AQ195" i="6"/>
  <c r="BK368" i="6"/>
  <c r="AQ368" i="6"/>
  <c r="BI207" i="6"/>
  <c r="AO207" i="6"/>
  <c r="BG215" i="6"/>
  <c r="AM215" i="6"/>
  <c r="BJ243" i="6"/>
  <c r="AP243" i="6"/>
  <c r="AO279" i="6"/>
  <c r="AM287" i="6"/>
  <c r="AP323" i="6"/>
  <c r="BG365" i="6"/>
  <c r="AM365" i="6"/>
  <c r="AP369" i="6"/>
  <c r="AQ208" i="6"/>
  <c r="BG216" i="6"/>
  <c r="AM216" i="6"/>
  <c r="AM224" i="6"/>
  <c r="AM232" i="6"/>
  <c r="AM264" i="6"/>
  <c r="AM296" i="6"/>
  <c r="BK328" i="6"/>
  <c r="AQ328" i="6"/>
  <c r="AQ336" i="6"/>
  <c r="BK344" i="6"/>
  <c r="AQ344" i="6"/>
  <c r="AQ352" i="6"/>
  <c r="BK360" i="6"/>
  <c r="AQ360" i="6"/>
  <c r="AM15" i="6"/>
  <c r="AM23" i="6"/>
  <c r="AO31" i="6"/>
  <c r="BI39" i="6"/>
  <c r="AO39" i="6"/>
  <c r="BG39" i="6"/>
  <c r="AM39" i="6"/>
  <c r="BI43" i="6"/>
  <c r="AO43" i="6"/>
  <c r="AP47" i="6"/>
  <c r="AM47" i="6"/>
  <c r="AO51" i="6"/>
  <c r="BG55" i="6"/>
  <c r="AM55" i="6"/>
  <c r="AQ59" i="6"/>
  <c r="BI59" i="6"/>
  <c r="AO59" i="6"/>
  <c r="AP63" i="6"/>
  <c r="BG63" i="6"/>
  <c r="AM63" i="6"/>
  <c r="BI67" i="6"/>
  <c r="AO67" i="6"/>
  <c r="AP71" i="6"/>
  <c r="BG71" i="6"/>
  <c r="AM71" i="6"/>
  <c r="BI75" i="6"/>
  <c r="AO75" i="6"/>
  <c r="BJ79" i="6"/>
  <c r="AP79" i="6"/>
  <c r="BG79" i="6"/>
  <c r="AM79" i="6"/>
  <c r="BI83" i="6"/>
  <c r="AO83" i="6"/>
  <c r="BG87" i="6"/>
  <c r="AM87" i="6"/>
  <c r="AM95" i="6"/>
  <c r="BG103" i="6"/>
  <c r="AM103" i="6"/>
  <c r="AM111" i="6"/>
  <c r="AM119" i="6"/>
  <c r="AM127" i="6"/>
  <c r="AM135" i="6"/>
  <c r="BI143" i="6"/>
  <c r="AO143" i="6"/>
  <c r="BJ143" i="6"/>
  <c r="AP143" i="6"/>
  <c r="AM147" i="6"/>
  <c r="BI151" i="6"/>
  <c r="AO151" i="6"/>
  <c r="BJ151" i="6"/>
  <c r="AP151" i="6"/>
  <c r="AM155" i="6"/>
  <c r="AO159" i="6"/>
  <c r="BJ159" i="6"/>
  <c r="AP159" i="6"/>
  <c r="AM163" i="6"/>
  <c r="BI167" i="6"/>
  <c r="AO167" i="6"/>
  <c r="BJ167" i="6"/>
  <c r="AP167" i="6"/>
  <c r="AM171" i="6"/>
  <c r="AO175" i="6"/>
  <c r="BJ175" i="6"/>
  <c r="AP175" i="6"/>
  <c r="AM179" i="6"/>
  <c r="AO183" i="6"/>
  <c r="BJ183" i="6"/>
  <c r="AP183" i="6"/>
  <c r="AM187" i="6"/>
  <c r="BI191" i="6"/>
  <c r="AO191" i="6"/>
  <c r="BJ191" i="6"/>
  <c r="AP191" i="6"/>
  <c r="BG195" i="6"/>
  <c r="AM195" i="6"/>
  <c r="BI199" i="6"/>
  <c r="AO199" i="6"/>
  <c r="BJ199" i="6"/>
  <c r="AP199" i="6"/>
  <c r="AM203" i="6"/>
  <c r="BK364" i="6"/>
  <c r="AQ364" i="6"/>
  <c r="AP364" i="6"/>
  <c r="BG368" i="6"/>
  <c r="AM368" i="6"/>
  <c r="AO368" i="6"/>
  <c r="BJ376" i="6"/>
  <c r="AP376" i="6"/>
  <c r="AQ207" i="6"/>
  <c r="BK223" i="6"/>
  <c r="AQ223" i="6"/>
  <c r="AQ243" i="6"/>
  <c r="BK259" i="6"/>
  <c r="AQ259" i="6"/>
  <c r="AQ279" i="6"/>
  <c r="BK295" i="6"/>
  <c r="AQ295" i="6"/>
  <c r="AQ323" i="6"/>
  <c r="BI378" i="6"/>
  <c r="AO378" i="6"/>
  <c r="AO382" i="6"/>
  <c r="BG209" i="6"/>
  <c r="AM209" i="6"/>
  <c r="BJ213" i="6"/>
  <c r="AP213" i="6"/>
  <c r="AM217" i="6"/>
  <c r="AP221" i="6"/>
  <c r="BG225" i="6"/>
  <c r="AM225" i="6"/>
  <c r="BJ229" i="6"/>
  <c r="AP229" i="6"/>
  <c r="BG233" i="6"/>
  <c r="AM233" i="6"/>
  <c r="AP237" i="6"/>
  <c r="BG241" i="6"/>
  <c r="AM241" i="6"/>
  <c r="BJ245" i="6"/>
  <c r="AP245" i="6"/>
  <c r="AM249" i="6"/>
  <c r="AP253" i="6"/>
  <c r="BG257" i="6"/>
  <c r="AM257" i="6"/>
  <c r="BJ261" i="6"/>
  <c r="AP261" i="6"/>
  <c r="AM265" i="6"/>
  <c r="AP269" i="6"/>
  <c r="BG273" i="6"/>
  <c r="AM273" i="6"/>
  <c r="BJ277" i="6"/>
  <c r="AP277" i="6"/>
  <c r="AM281" i="6"/>
  <c r="AP285" i="6"/>
  <c r="BG289" i="6"/>
  <c r="AM289" i="6"/>
  <c r="BJ293" i="6"/>
  <c r="AP293" i="6"/>
  <c r="BG297" i="6"/>
  <c r="AM297" i="6"/>
  <c r="AP301" i="6"/>
  <c r="BG305" i="6"/>
  <c r="AM305" i="6"/>
  <c r="BJ309" i="6"/>
  <c r="AP309" i="6"/>
  <c r="AM313" i="6"/>
  <c r="BI317" i="6"/>
  <c r="AO317" i="6"/>
  <c r="BJ317" i="6"/>
  <c r="AP317" i="6"/>
  <c r="AM321" i="6"/>
  <c r="BI325" i="6"/>
  <c r="AO325" i="6"/>
  <c r="BJ325" i="6"/>
  <c r="AP325" i="6"/>
  <c r="AM329" i="6"/>
  <c r="AO333" i="6"/>
  <c r="BJ333" i="6"/>
  <c r="AP333" i="6"/>
  <c r="AM337" i="6"/>
  <c r="AO341" i="6"/>
  <c r="BJ341" i="6"/>
  <c r="AP341" i="6"/>
  <c r="AM345" i="6"/>
  <c r="BI349" i="6"/>
  <c r="AO349" i="6"/>
  <c r="BJ349" i="6"/>
  <c r="AP349" i="6"/>
  <c r="AM353" i="6"/>
  <c r="AO357" i="6"/>
  <c r="BJ357" i="6"/>
  <c r="AP357" i="6"/>
  <c r="AM361" i="6"/>
  <c r="BJ12" i="6"/>
  <c r="AP12" i="6"/>
  <c r="BI12" i="6"/>
  <c r="AO12" i="6"/>
  <c r="AM16" i="6"/>
  <c r="BJ20" i="6"/>
  <c r="AP20" i="6"/>
  <c r="BI20" i="6"/>
  <c r="AO20" i="6"/>
  <c r="AM24" i="6"/>
  <c r="BJ28" i="6"/>
  <c r="AP28" i="6"/>
  <c r="BI28" i="6"/>
  <c r="AO28" i="6"/>
  <c r="BK32" i="6"/>
  <c r="AQ32" i="6"/>
  <c r="AM36" i="6"/>
  <c r="BJ36" i="6"/>
  <c r="AP36" i="6"/>
  <c r="AO36" i="6"/>
  <c r="BK40" i="6"/>
  <c r="AQ40" i="6"/>
  <c r="AM44" i="6"/>
  <c r="BI44" i="6"/>
  <c r="AO44" i="6"/>
  <c r="AP48" i="6"/>
  <c r="BG52" i="6"/>
  <c r="AM52" i="6"/>
  <c r="BI52" i="6"/>
  <c r="AO52" i="6"/>
  <c r="BG60" i="6"/>
  <c r="AM60" i="6"/>
  <c r="BJ64" i="6"/>
  <c r="AP64" i="6"/>
  <c r="AM68" i="6"/>
  <c r="BI68" i="6"/>
  <c r="AO68" i="6"/>
  <c r="BJ72" i="6"/>
  <c r="AP72" i="6"/>
  <c r="AM76" i="6"/>
  <c r="BI76" i="6"/>
  <c r="AO76" i="6"/>
  <c r="AP80" i="6"/>
  <c r="BK84" i="6"/>
  <c r="AQ84" i="6"/>
  <c r="AP84" i="6"/>
  <c r="AM88" i="6"/>
  <c r="AP92" i="6"/>
  <c r="BG96" i="6"/>
  <c r="AM96" i="6"/>
  <c r="BJ100" i="6"/>
  <c r="AP100" i="6"/>
  <c r="AM104" i="6"/>
  <c r="AP108" i="6"/>
  <c r="BG112" i="6"/>
  <c r="AM112" i="6"/>
  <c r="BJ116" i="6"/>
  <c r="AP116" i="6"/>
  <c r="AM120" i="6"/>
  <c r="AP124" i="6"/>
  <c r="BG128" i="6"/>
  <c r="AM128" i="6"/>
  <c r="BJ132" i="6"/>
  <c r="AP132" i="6"/>
  <c r="AM136" i="6"/>
  <c r="AP140" i="6"/>
  <c r="AQ148" i="6"/>
  <c r="BK156" i="6"/>
  <c r="AQ156" i="6"/>
  <c r="AQ164" i="6"/>
  <c r="AQ172" i="6"/>
  <c r="AQ180" i="6"/>
  <c r="BK188" i="6"/>
  <c r="AQ188" i="6"/>
  <c r="BK196" i="6"/>
  <c r="AQ196" i="6"/>
  <c r="BK204" i="6"/>
  <c r="AQ204" i="6"/>
  <c r="BK372" i="6"/>
  <c r="AQ372" i="6"/>
  <c r="BK380" i="6"/>
  <c r="AQ380" i="6"/>
  <c r="BJ380" i="6"/>
  <c r="AP380" i="6"/>
  <c r="BJ211" i="6"/>
  <c r="AP211" i="6"/>
  <c r="BG219" i="6"/>
  <c r="AM219" i="6"/>
  <c r="BI227" i="6"/>
  <c r="AO227" i="6"/>
  <c r="BJ227" i="6"/>
  <c r="AP227" i="6"/>
  <c r="AM235" i="6"/>
  <c r="AO239" i="6"/>
  <c r="BJ239" i="6"/>
  <c r="AP239" i="6"/>
  <c r="BG247" i="6"/>
  <c r="AM247" i="6"/>
  <c r="BI255" i="6"/>
  <c r="AO255" i="6"/>
  <c r="BJ255" i="6"/>
  <c r="AP255" i="6"/>
  <c r="AM263" i="6"/>
  <c r="BI271" i="6"/>
  <c r="AO271" i="6"/>
  <c r="BJ271" i="6"/>
  <c r="AP271" i="6"/>
  <c r="BG283" i="6"/>
  <c r="AM283" i="6"/>
  <c r="BI291" i="6"/>
  <c r="AO291" i="6"/>
  <c r="BJ291" i="6"/>
  <c r="AP291" i="6"/>
  <c r="AM303" i="6"/>
  <c r="AO311" i="6"/>
  <c r="BJ311" i="6"/>
  <c r="AP311" i="6"/>
  <c r="BG327" i="6"/>
  <c r="AM327" i="6"/>
  <c r="BG363" i="6"/>
  <c r="AM363" i="6"/>
  <c r="BJ367" i="6"/>
  <c r="AP367" i="6"/>
  <c r="BG371" i="6"/>
  <c r="AM371" i="6"/>
  <c r="AP375" i="6"/>
  <c r="BK206" i="6"/>
  <c r="AQ206" i="6"/>
  <c r="BK222" i="6"/>
  <c r="AQ222" i="6"/>
  <c r="BK230" i="6"/>
  <c r="AQ230" i="6"/>
  <c r="BK238" i="6"/>
  <c r="AQ238" i="6"/>
  <c r="BK246" i="6"/>
  <c r="AQ246" i="6"/>
  <c r="BK254" i="6"/>
  <c r="AQ254" i="6"/>
  <c r="BK262" i="6"/>
  <c r="AQ262" i="6"/>
  <c r="BK270" i="6"/>
  <c r="AQ270" i="6"/>
  <c r="BK278" i="6"/>
  <c r="AQ278" i="6"/>
  <c r="BK286" i="6"/>
  <c r="AQ286" i="6"/>
  <c r="BK294" i="6"/>
  <c r="AQ294" i="6"/>
  <c r="BK302" i="6"/>
  <c r="AQ302" i="6"/>
  <c r="BK310" i="6"/>
  <c r="AQ310" i="6"/>
  <c r="AM358" i="6"/>
  <c r="BG13" i="6"/>
  <c r="AM13" i="6"/>
  <c r="BG21" i="6"/>
  <c r="AM21" i="6"/>
  <c r="BG29" i="6"/>
  <c r="AM29" i="6"/>
  <c r="BI33" i="6"/>
  <c r="AO33" i="6"/>
  <c r="AM37" i="6"/>
  <c r="BI41" i="6"/>
  <c r="AO41" i="6"/>
  <c r="AP45" i="6"/>
  <c r="BG45" i="6"/>
  <c r="AM45" i="6"/>
  <c r="BI49" i="6"/>
  <c r="AO49" i="6"/>
  <c r="AP53" i="6"/>
  <c r="BG53" i="6"/>
  <c r="AM53" i="6"/>
  <c r="BG57" i="6"/>
  <c r="AM57" i="6"/>
  <c r="AQ61" i="6"/>
  <c r="BI61" i="6"/>
  <c r="AO61" i="6"/>
  <c r="AO65" i="6"/>
  <c r="AP69" i="6"/>
  <c r="AM69" i="6"/>
  <c r="BJ77" i="6"/>
  <c r="AP77" i="6"/>
  <c r="BG77" i="6"/>
  <c r="AM77" i="6"/>
  <c r="AQ85" i="6"/>
  <c r="BI85" i="6"/>
  <c r="AO85" i="6"/>
  <c r="BK93" i="6"/>
  <c r="AQ93" i="6"/>
  <c r="AQ101" i="6"/>
  <c r="BK109" i="6"/>
  <c r="AQ109" i="6"/>
  <c r="AQ117" i="6"/>
  <c r="BK125" i="6"/>
  <c r="AQ125" i="6"/>
  <c r="AQ133" i="6"/>
  <c r="BK141" i="6"/>
  <c r="AQ141" i="6"/>
  <c r="AM145" i="6"/>
  <c r="BJ149" i="6"/>
  <c r="AP149" i="6"/>
  <c r="BG153" i="6"/>
  <c r="AM153" i="6"/>
  <c r="BJ157" i="6"/>
  <c r="AP157" i="6"/>
  <c r="BG161" i="6"/>
  <c r="AM161" i="6"/>
  <c r="AP165" i="6"/>
  <c r="BG169" i="6"/>
  <c r="AM169" i="6"/>
  <c r="BJ173" i="6"/>
  <c r="AP173" i="6"/>
  <c r="AM177" i="6"/>
  <c r="AP181" i="6"/>
  <c r="BG185" i="6"/>
  <c r="AM185" i="6"/>
  <c r="BJ189" i="6"/>
  <c r="AP189" i="6"/>
  <c r="BG193" i="6"/>
  <c r="AM193" i="6"/>
  <c r="AP197" i="6"/>
  <c r="BG201" i="6"/>
  <c r="AM201" i="6"/>
  <c r="BJ205" i="6"/>
  <c r="AP205" i="6"/>
  <c r="BG275" i="6"/>
  <c r="AM275" i="6"/>
  <c r="BI299" i="6"/>
  <c r="AO299" i="6"/>
  <c r="BJ299" i="6"/>
  <c r="AP299" i="6"/>
  <c r="AM315" i="6"/>
  <c r="BI331" i="6"/>
  <c r="AO331" i="6"/>
  <c r="BJ331" i="6"/>
  <c r="AP331" i="6"/>
  <c r="BJ319" i="6"/>
  <c r="AP319" i="6"/>
  <c r="AP18" i="6"/>
  <c r="AP34" i="6"/>
  <c r="AM34" i="6"/>
  <c r="AP58" i="6"/>
  <c r="BK66" i="6"/>
  <c r="AQ66" i="6"/>
  <c r="BJ74" i="6"/>
  <c r="AP74" i="6"/>
  <c r="BI90" i="6"/>
  <c r="AO90" i="6"/>
  <c r="AP90" i="6"/>
  <c r="BG106" i="6"/>
  <c r="AM106" i="6"/>
  <c r="AQ114" i="6"/>
  <c r="BI122" i="6"/>
  <c r="AO122" i="6"/>
  <c r="AP122" i="6"/>
  <c r="AM134" i="6"/>
  <c r="AQ150" i="6"/>
  <c r="AP158" i="6"/>
  <c r="AQ170" i="6"/>
  <c r="AO170" i="6"/>
  <c r="BG186" i="6"/>
  <c r="AM186" i="6"/>
  <c r="AP186" i="6"/>
  <c r="AQ202" i="6"/>
  <c r="BI202" i="6"/>
  <c r="AO202" i="6"/>
  <c r="BJ335" i="6"/>
  <c r="AP335" i="6"/>
  <c r="AM343" i="6"/>
  <c r="BK347" i="6"/>
  <c r="AQ347" i="6"/>
  <c r="AP351" i="6"/>
  <c r="BG359" i="6"/>
  <c r="AM359" i="6"/>
  <c r="AQ10" i="6"/>
  <c r="BJ14" i="6"/>
  <c r="AP14" i="6"/>
  <c r="AO14" i="6"/>
  <c r="BG26" i="6"/>
  <c r="AM26" i="6"/>
  <c r="AQ30" i="6"/>
  <c r="BK38" i="6"/>
  <c r="AQ38" i="6"/>
  <c r="AO38" i="6"/>
  <c r="AQ46" i="6"/>
  <c r="AM70" i="6"/>
  <c r="BI70" i="6"/>
  <c r="AO70" i="6"/>
  <c r="AQ78" i="6"/>
  <c r="AM86" i="6"/>
  <c r="BK94" i="6"/>
  <c r="AQ94" i="6"/>
  <c r="AO102" i="6"/>
  <c r="BJ102" i="6"/>
  <c r="AP102" i="6"/>
  <c r="AM118" i="6"/>
  <c r="BK130" i="6"/>
  <c r="AQ130" i="6"/>
  <c r="BI138" i="6"/>
  <c r="AO138" i="6"/>
  <c r="AP138" i="6"/>
  <c r="BG146" i="6"/>
  <c r="AM146" i="6"/>
  <c r="BJ146" i="6"/>
  <c r="AP146" i="6"/>
  <c r="AM166" i="6"/>
  <c r="AO166" i="6"/>
  <c r="AQ174" i="6"/>
  <c r="BJ182" i="6"/>
  <c r="AP182" i="6"/>
  <c r="BG198" i="6"/>
  <c r="AM198" i="6"/>
  <c r="BI198" i="6"/>
  <c r="AO198" i="6"/>
  <c r="BL366" i="14"/>
  <c r="BM366" i="14"/>
  <c r="BK366" i="14"/>
  <c r="AS366" i="14"/>
  <c r="AQ366" i="14"/>
  <c r="AR366" i="14"/>
  <c r="BL374" i="14"/>
  <c r="BM374" i="14"/>
  <c r="BK374" i="14"/>
  <c r="AS374" i="14"/>
  <c r="AQ374" i="14"/>
  <c r="AR374" i="14"/>
  <c r="BL382" i="14"/>
  <c r="BM382" i="14"/>
  <c r="BK382" i="14"/>
  <c r="AQ382" i="14"/>
  <c r="AR382" i="14"/>
  <c r="AS382" i="14"/>
  <c r="BK213" i="14"/>
  <c r="BL213" i="14"/>
  <c r="BM213" i="14"/>
  <c r="AR213" i="14"/>
  <c r="AS213" i="14"/>
  <c r="AQ213" i="14"/>
  <c r="BK221" i="14"/>
  <c r="BM221" i="14"/>
  <c r="BL221" i="14"/>
  <c r="AR221" i="14"/>
  <c r="AS221" i="14"/>
  <c r="AQ221" i="14"/>
  <c r="BK229" i="14"/>
  <c r="BM229" i="14"/>
  <c r="BL229" i="14"/>
  <c r="AR229" i="14"/>
  <c r="AS229" i="14"/>
  <c r="AQ229" i="14"/>
  <c r="BK237" i="14"/>
  <c r="BL237" i="14"/>
  <c r="BM237" i="14"/>
  <c r="AR237" i="14"/>
  <c r="AS237" i="14"/>
  <c r="AQ237" i="14"/>
  <c r="BK245" i="14"/>
  <c r="BL245" i="14"/>
  <c r="BM245" i="14"/>
  <c r="AR245" i="14"/>
  <c r="AS245" i="14"/>
  <c r="AQ245" i="14"/>
  <c r="BK253" i="14"/>
  <c r="BL253" i="14"/>
  <c r="BM253" i="14"/>
  <c r="AR253" i="14"/>
  <c r="AS253" i="14"/>
  <c r="AQ253" i="14"/>
  <c r="BK261" i="14"/>
  <c r="BL261" i="14"/>
  <c r="BM261" i="14"/>
  <c r="AR261" i="14"/>
  <c r="AS261" i="14"/>
  <c r="AQ261" i="14"/>
  <c r="BK269" i="14"/>
  <c r="BL269" i="14"/>
  <c r="BM269" i="14"/>
  <c r="AR269" i="14"/>
  <c r="AS269" i="14"/>
  <c r="AQ269" i="14"/>
  <c r="BK277" i="14"/>
  <c r="BL277" i="14"/>
  <c r="BM277" i="14"/>
  <c r="AR277" i="14"/>
  <c r="AS277" i="14"/>
  <c r="AQ277" i="14"/>
  <c r="BK285" i="14"/>
  <c r="BL285" i="14"/>
  <c r="BM285" i="14"/>
  <c r="AR285" i="14"/>
  <c r="AQ285" i="14"/>
  <c r="AS285" i="14"/>
  <c r="BK293" i="14"/>
  <c r="BL293" i="14"/>
  <c r="BM293" i="14"/>
  <c r="AR293" i="14"/>
  <c r="AQ293" i="14"/>
  <c r="AS293" i="14"/>
  <c r="BK301" i="14"/>
  <c r="BL301" i="14"/>
  <c r="BM301" i="14"/>
  <c r="AR301" i="14"/>
  <c r="AQ301" i="14"/>
  <c r="AS301" i="14"/>
  <c r="BK309" i="14"/>
  <c r="BL309" i="14"/>
  <c r="BM309" i="14"/>
  <c r="AR309" i="14"/>
  <c r="AQ309" i="14"/>
  <c r="AS309" i="14"/>
  <c r="BK317" i="14"/>
  <c r="BL317" i="14"/>
  <c r="BM317" i="14"/>
  <c r="AR317" i="14"/>
  <c r="AQ317" i="14"/>
  <c r="AS317" i="14"/>
  <c r="BK325" i="14"/>
  <c r="BL325" i="14"/>
  <c r="BM325" i="14"/>
  <c r="AR325" i="14"/>
  <c r="AQ325" i="14"/>
  <c r="AS325" i="14"/>
  <c r="BK333" i="14"/>
  <c r="BL333" i="14"/>
  <c r="BM333" i="14"/>
  <c r="AR333" i="14"/>
  <c r="AQ333" i="14"/>
  <c r="AS333" i="14"/>
  <c r="BK341" i="14"/>
  <c r="BL341" i="14"/>
  <c r="BM341" i="14"/>
  <c r="AR341" i="14"/>
  <c r="AQ341" i="14"/>
  <c r="AS341" i="14"/>
  <c r="BK349" i="14"/>
  <c r="BL349" i="14"/>
  <c r="BM349" i="14"/>
  <c r="AR349" i="14"/>
  <c r="AQ349" i="14"/>
  <c r="AS349" i="14"/>
  <c r="BK357" i="14"/>
  <c r="BL357" i="14"/>
  <c r="BM357" i="14"/>
  <c r="AR357" i="14"/>
  <c r="AQ357" i="14"/>
  <c r="AS357" i="14"/>
  <c r="BK12" i="14"/>
  <c r="BL12" i="14"/>
  <c r="BM12" i="14"/>
  <c r="AQ12" i="14"/>
  <c r="AR12" i="14"/>
  <c r="AS12" i="14"/>
  <c r="BK20" i="14"/>
  <c r="BL20" i="14"/>
  <c r="BM20" i="14"/>
  <c r="AQ20" i="14"/>
  <c r="AR20" i="14"/>
  <c r="AS20" i="14"/>
  <c r="BK28" i="14"/>
  <c r="BL28" i="14"/>
  <c r="BM28" i="14"/>
  <c r="AQ28" i="14"/>
  <c r="AR28" i="14"/>
  <c r="AS28" i="14"/>
  <c r="BK36" i="14"/>
  <c r="BL36" i="14"/>
  <c r="BM36" i="14"/>
  <c r="AQ36" i="14"/>
  <c r="AR36" i="14"/>
  <c r="AS36" i="14"/>
  <c r="BK44" i="14"/>
  <c r="BL44" i="14"/>
  <c r="BM44" i="14"/>
  <c r="AQ44" i="14"/>
  <c r="AR44" i="14"/>
  <c r="AS44" i="14"/>
  <c r="BK52" i="14"/>
  <c r="BL52" i="14"/>
  <c r="BM52" i="14"/>
  <c r="AQ52" i="14"/>
  <c r="AR52" i="14"/>
  <c r="AS52" i="14"/>
  <c r="BK60" i="14"/>
  <c r="BL60" i="14"/>
  <c r="BM60" i="14"/>
  <c r="AQ60" i="14"/>
  <c r="AR60" i="14"/>
  <c r="AS60" i="14"/>
  <c r="BK68" i="14"/>
  <c r="BL68" i="14"/>
  <c r="BM68" i="14"/>
  <c r="AQ68" i="14"/>
  <c r="AR68" i="14"/>
  <c r="AS68" i="14"/>
  <c r="BK76" i="14"/>
  <c r="BL76" i="14"/>
  <c r="BM76" i="14"/>
  <c r="AQ76" i="14"/>
  <c r="AR76" i="14"/>
  <c r="AS76" i="14"/>
  <c r="BK84" i="14"/>
  <c r="BL84" i="14"/>
  <c r="BM84" i="14"/>
  <c r="AQ84" i="14"/>
  <c r="AR84" i="14"/>
  <c r="AS84" i="14"/>
  <c r="BK92" i="14"/>
  <c r="BL92" i="14"/>
  <c r="BM92" i="14"/>
  <c r="AQ92" i="14"/>
  <c r="AR92" i="14"/>
  <c r="AS92" i="14"/>
  <c r="BK100" i="14"/>
  <c r="BL100" i="14"/>
  <c r="BM100" i="14"/>
  <c r="AQ100" i="14"/>
  <c r="AR100" i="14"/>
  <c r="AS100" i="14"/>
  <c r="BK108" i="14"/>
  <c r="BL108" i="14"/>
  <c r="BM108" i="14"/>
  <c r="AQ108" i="14"/>
  <c r="AR108" i="14"/>
  <c r="AS108" i="14"/>
  <c r="BK116" i="14"/>
  <c r="BL116" i="14"/>
  <c r="BM116" i="14"/>
  <c r="AQ116" i="14"/>
  <c r="AR116" i="14"/>
  <c r="AS116" i="14"/>
  <c r="BK124" i="14"/>
  <c r="BL124" i="14"/>
  <c r="BM124" i="14"/>
  <c r="AQ124" i="14"/>
  <c r="AR124" i="14"/>
  <c r="AS124" i="14"/>
  <c r="BK132" i="14"/>
  <c r="BL132" i="14"/>
  <c r="BM132" i="14"/>
  <c r="AQ132" i="14"/>
  <c r="AR132" i="14"/>
  <c r="AS132" i="14"/>
  <c r="BK140" i="14"/>
  <c r="BL140" i="14"/>
  <c r="BM140" i="14"/>
  <c r="AQ140" i="14"/>
  <c r="AR140" i="14"/>
  <c r="AS140" i="14"/>
  <c r="BK148" i="14"/>
  <c r="BL148" i="14"/>
  <c r="BM148" i="14"/>
  <c r="AQ148" i="14"/>
  <c r="AR148" i="14"/>
  <c r="AS148" i="14"/>
  <c r="BK156" i="14"/>
  <c r="BL156" i="14"/>
  <c r="BM156" i="14"/>
  <c r="AQ156" i="14"/>
  <c r="AR156" i="14"/>
  <c r="AS156" i="14"/>
  <c r="BK164" i="14"/>
  <c r="BL164" i="14"/>
  <c r="BM164" i="14"/>
  <c r="AQ164" i="14"/>
  <c r="AR164" i="14"/>
  <c r="AS164" i="14"/>
  <c r="BK172" i="14"/>
  <c r="BL172" i="14"/>
  <c r="BM172" i="14"/>
  <c r="AQ172" i="14"/>
  <c r="AR172" i="14"/>
  <c r="AS172" i="14"/>
  <c r="BK180" i="14"/>
  <c r="BL180" i="14"/>
  <c r="BM180" i="14"/>
  <c r="AQ180" i="14"/>
  <c r="AR180" i="14"/>
  <c r="AS180" i="14"/>
  <c r="BK188" i="14"/>
  <c r="BL188" i="14"/>
  <c r="BM188" i="14"/>
  <c r="AQ188" i="14"/>
  <c r="AR188" i="14"/>
  <c r="AS188" i="14"/>
  <c r="BK196" i="14"/>
  <c r="BL196" i="14"/>
  <c r="BM196" i="14"/>
  <c r="AQ196" i="14"/>
  <c r="AR196" i="14"/>
  <c r="AS196" i="14"/>
  <c r="BK204" i="14"/>
  <c r="BL204" i="14"/>
  <c r="BM204" i="14"/>
  <c r="AQ204" i="14"/>
  <c r="AR204" i="14"/>
  <c r="AS204" i="14"/>
  <c r="BK165" i="14"/>
  <c r="BL165" i="14"/>
  <c r="BM165" i="14"/>
  <c r="AR165" i="14"/>
  <c r="AS165" i="14"/>
  <c r="AQ165" i="14"/>
  <c r="BK177" i="14"/>
  <c r="BL177" i="14"/>
  <c r="BM177" i="14"/>
  <c r="AR177" i="14"/>
  <c r="AS177" i="14"/>
  <c r="AQ177" i="14"/>
  <c r="BK189" i="14"/>
  <c r="BL189" i="14"/>
  <c r="BM189" i="14"/>
  <c r="AR189" i="14"/>
  <c r="AS189" i="14"/>
  <c r="AQ189" i="14"/>
  <c r="BK197" i="14"/>
  <c r="BL197" i="14"/>
  <c r="BM197" i="14"/>
  <c r="AR197" i="14"/>
  <c r="AS197" i="14"/>
  <c r="AQ197" i="14"/>
  <c r="BL186" i="14"/>
  <c r="BM186" i="14"/>
  <c r="BK186" i="14"/>
  <c r="AS186" i="14"/>
  <c r="AQ186" i="14"/>
  <c r="AR186" i="14"/>
  <c r="BM8" i="14"/>
  <c r="BL8" i="14"/>
  <c r="BK8" i="14"/>
  <c r="AQ8" i="14"/>
  <c r="AS8" i="14"/>
  <c r="AR8" i="14"/>
  <c r="BM367" i="14"/>
  <c r="BK367" i="14"/>
  <c r="BL367" i="14"/>
  <c r="AS367" i="14"/>
  <c r="AQ367" i="14"/>
  <c r="AR367" i="14"/>
  <c r="BM375" i="14"/>
  <c r="BK375" i="14"/>
  <c r="BL375" i="14"/>
  <c r="AQ375" i="14"/>
  <c r="AR375" i="14"/>
  <c r="AS375" i="14"/>
  <c r="BL206" i="14"/>
  <c r="BM206" i="14"/>
  <c r="BK206" i="14"/>
  <c r="AS206" i="14"/>
  <c r="AQ206" i="14"/>
  <c r="AR206" i="14"/>
  <c r="BL214" i="14"/>
  <c r="BK214" i="14"/>
  <c r="BM214" i="14"/>
  <c r="AS214" i="14"/>
  <c r="AQ214" i="14"/>
  <c r="AR214" i="14"/>
  <c r="BL222" i="14"/>
  <c r="BK222" i="14"/>
  <c r="BM222" i="14"/>
  <c r="AS222" i="14"/>
  <c r="AQ222" i="14"/>
  <c r="AR222" i="14"/>
  <c r="BL230" i="14"/>
  <c r="BK230" i="14"/>
  <c r="BM230" i="14"/>
  <c r="AS230" i="14"/>
  <c r="AQ230" i="14"/>
  <c r="AR230" i="14"/>
  <c r="BL238" i="14"/>
  <c r="BM238" i="14"/>
  <c r="BK238" i="14"/>
  <c r="AS238" i="14"/>
  <c r="AQ238" i="14"/>
  <c r="AR238" i="14"/>
  <c r="BL246" i="14"/>
  <c r="BM246" i="14"/>
  <c r="BK246" i="14"/>
  <c r="AS246" i="14"/>
  <c r="AQ246" i="14"/>
  <c r="AR246" i="14"/>
  <c r="BL254" i="14"/>
  <c r="BM254" i="14"/>
  <c r="BK254" i="14"/>
  <c r="AS254" i="14"/>
  <c r="AQ254" i="14"/>
  <c r="AR254" i="14"/>
  <c r="BL262" i="14"/>
  <c r="BM262" i="14"/>
  <c r="BK262" i="14"/>
  <c r="AS262" i="14"/>
  <c r="AQ262" i="14"/>
  <c r="AR262" i="14"/>
  <c r="BL270" i="14"/>
  <c r="BM270" i="14"/>
  <c r="BK270" i="14"/>
  <c r="AS270" i="14"/>
  <c r="AQ270" i="14"/>
  <c r="AR270" i="14"/>
  <c r="BL278" i="14"/>
  <c r="BM278" i="14"/>
  <c r="BK278" i="14"/>
  <c r="AS278" i="14"/>
  <c r="AQ278" i="14"/>
  <c r="AR278" i="14"/>
  <c r="BL286" i="14"/>
  <c r="BM286" i="14"/>
  <c r="BK286" i="14"/>
  <c r="AS286" i="14"/>
  <c r="AQ286" i="14"/>
  <c r="AR286" i="14"/>
  <c r="BL294" i="14"/>
  <c r="BM294" i="14"/>
  <c r="BK294" i="14"/>
  <c r="AS294" i="14"/>
  <c r="AQ294" i="14"/>
  <c r="AR294" i="14"/>
  <c r="BL302" i="14"/>
  <c r="BM302" i="14"/>
  <c r="BK302" i="14"/>
  <c r="AS302" i="14"/>
  <c r="AR302" i="14"/>
  <c r="AQ302" i="14"/>
  <c r="BL310" i="14"/>
  <c r="BM310" i="14"/>
  <c r="BK310" i="14"/>
  <c r="AS310" i="14"/>
  <c r="AQ310" i="14"/>
  <c r="AR310" i="14"/>
  <c r="BL318" i="14"/>
  <c r="BM318" i="14"/>
  <c r="BK318" i="14"/>
  <c r="AS318" i="14"/>
  <c r="AQ318" i="14"/>
  <c r="AR318" i="14"/>
  <c r="BL326" i="14"/>
  <c r="BM326" i="14"/>
  <c r="BK326" i="14"/>
  <c r="AS326" i="14"/>
  <c r="AQ326" i="14"/>
  <c r="AR326" i="14"/>
  <c r="BL334" i="14"/>
  <c r="BM334" i="14"/>
  <c r="BK334" i="14"/>
  <c r="AS334" i="14"/>
  <c r="AQ334" i="14"/>
  <c r="AR334" i="14"/>
  <c r="BL342" i="14"/>
  <c r="BM342" i="14"/>
  <c r="BK342" i="14"/>
  <c r="AS342" i="14"/>
  <c r="AQ342" i="14"/>
  <c r="AR342" i="14"/>
  <c r="BL350" i="14"/>
  <c r="BM350" i="14"/>
  <c r="BK350" i="14"/>
  <c r="AS350" i="14"/>
  <c r="AQ350" i="14"/>
  <c r="AR350" i="14"/>
  <c r="BL358" i="14"/>
  <c r="BM358" i="14"/>
  <c r="BK358" i="14"/>
  <c r="AS358" i="14"/>
  <c r="AQ358" i="14"/>
  <c r="AR358" i="14"/>
  <c r="BK13" i="14"/>
  <c r="BL13" i="14"/>
  <c r="BM13" i="14"/>
  <c r="AR13" i="14"/>
  <c r="AS13" i="14"/>
  <c r="AQ13" i="14"/>
  <c r="BK21" i="14"/>
  <c r="BL21" i="14"/>
  <c r="BM21" i="14"/>
  <c r="AR21" i="14"/>
  <c r="AS21" i="14"/>
  <c r="AQ21" i="14"/>
  <c r="BK29" i="14"/>
  <c r="BL29" i="14"/>
  <c r="BM29" i="14"/>
  <c r="AR29" i="14"/>
  <c r="AS29" i="14"/>
  <c r="AQ29" i="14"/>
  <c r="BK37" i="14"/>
  <c r="BL37" i="14"/>
  <c r="BM37" i="14"/>
  <c r="AR37" i="14"/>
  <c r="AS37" i="14"/>
  <c r="AQ37" i="14"/>
  <c r="BK45" i="14"/>
  <c r="BL45" i="14"/>
  <c r="BM45" i="14"/>
  <c r="AR45" i="14"/>
  <c r="AS45" i="14"/>
  <c r="AQ45" i="14"/>
  <c r="BK53" i="14"/>
  <c r="BL53" i="14"/>
  <c r="BM53" i="14"/>
  <c r="AR53" i="14"/>
  <c r="AS53" i="14"/>
  <c r="AQ53" i="14"/>
  <c r="BK61" i="14"/>
  <c r="BL61" i="14"/>
  <c r="BM61" i="14"/>
  <c r="AR61" i="14"/>
  <c r="AS61" i="14"/>
  <c r="AQ61" i="14"/>
  <c r="BK69" i="14"/>
  <c r="BL69" i="14"/>
  <c r="BM69" i="14"/>
  <c r="AR69" i="14"/>
  <c r="AS69" i="14"/>
  <c r="AQ69" i="14"/>
  <c r="BK77" i="14"/>
  <c r="BL77" i="14"/>
  <c r="BM77" i="14"/>
  <c r="AR77" i="14"/>
  <c r="AQ77" i="14"/>
  <c r="AS77" i="14"/>
  <c r="BK85" i="14"/>
  <c r="BL85" i="14"/>
  <c r="BM85" i="14"/>
  <c r="AR85" i="14"/>
  <c r="AS85" i="14"/>
  <c r="AQ85" i="14"/>
  <c r="BK93" i="14"/>
  <c r="BL93" i="14"/>
  <c r="BM93" i="14"/>
  <c r="AR93" i="14"/>
  <c r="AS93" i="14"/>
  <c r="AQ93" i="14"/>
  <c r="BK101" i="14"/>
  <c r="BL101" i="14"/>
  <c r="BM101" i="14"/>
  <c r="AR101" i="14"/>
  <c r="AS101" i="14"/>
  <c r="AQ101" i="14"/>
  <c r="BK109" i="14"/>
  <c r="BL109" i="14"/>
  <c r="BM109" i="14"/>
  <c r="AR109" i="14"/>
  <c r="AS109" i="14"/>
  <c r="AQ109" i="14"/>
  <c r="BK117" i="14"/>
  <c r="BL117" i="14"/>
  <c r="BM117" i="14"/>
  <c r="AR117" i="14"/>
  <c r="AS117" i="14"/>
  <c r="AQ117" i="14"/>
  <c r="BK125" i="14"/>
  <c r="BL125" i="14"/>
  <c r="BM125" i="14"/>
  <c r="AR125" i="14"/>
  <c r="AS125" i="14"/>
  <c r="AQ125" i="14"/>
  <c r="BK133" i="14"/>
  <c r="BL133" i="14"/>
  <c r="BM133" i="14"/>
  <c r="AR133" i="14"/>
  <c r="AS133" i="14"/>
  <c r="AQ133" i="14"/>
  <c r="BK141" i="14"/>
  <c r="BL141" i="14"/>
  <c r="BM141" i="14"/>
  <c r="AR141" i="14"/>
  <c r="AS141" i="14"/>
  <c r="AQ141" i="14"/>
  <c r="BK149" i="14"/>
  <c r="BL149" i="14"/>
  <c r="BM149" i="14"/>
  <c r="AR149" i="14"/>
  <c r="AS149" i="14"/>
  <c r="AQ149" i="14"/>
  <c r="BK161" i="14"/>
  <c r="BL161" i="14"/>
  <c r="BM161" i="14"/>
  <c r="AR161" i="14"/>
  <c r="AS161" i="14"/>
  <c r="AQ161" i="14"/>
  <c r="BK185" i="14"/>
  <c r="BL185" i="14"/>
  <c r="BM185" i="14"/>
  <c r="AR185" i="14"/>
  <c r="AS185" i="14"/>
  <c r="AQ185" i="14"/>
  <c r="BL198" i="14"/>
  <c r="BM198" i="14"/>
  <c r="BK198" i="14"/>
  <c r="AS198" i="14"/>
  <c r="AQ198" i="14"/>
  <c r="AR198" i="14"/>
  <c r="BK364" i="14"/>
  <c r="BL364" i="14"/>
  <c r="BM364" i="14"/>
  <c r="AQ364" i="14"/>
  <c r="AR364" i="14"/>
  <c r="AS364" i="14"/>
  <c r="BK372" i="14"/>
  <c r="BL372" i="14"/>
  <c r="BM372" i="14"/>
  <c r="AQ372" i="14"/>
  <c r="AR372" i="14"/>
  <c r="AS372" i="14"/>
  <c r="BK380" i="14"/>
  <c r="BL380" i="14"/>
  <c r="BM380" i="14"/>
  <c r="AQ380" i="14"/>
  <c r="AR380" i="14"/>
  <c r="AS380" i="14"/>
  <c r="BM211" i="14"/>
  <c r="BK211" i="14"/>
  <c r="BL211" i="14"/>
  <c r="AQ211" i="14"/>
  <c r="AR211" i="14"/>
  <c r="AS211" i="14"/>
  <c r="BM219" i="14"/>
  <c r="BK219" i="14"/>
  <c r="BL219" i="14"/>
  <c r="AQ219" i="14"/>
  <c r="AR219" i="14"/>
  <c r="AS219" i="14"/>
  <c r="BM227" i="14"/>
  <c r="BK227" i="14"/>
  <c r="BL227" i="14"/>
  <c r="AQ227" i="14"/>
  <c r="AR227" i="14"/>
  <c r="AS227" i="14"/>
  <c r="BM235" i="14"/>
  <c r="BK235" i="14"/>
  <c r="BL235" i="14"/>
  <c r="AQ235" i="14"/>
  <c r="AR235" i="14"/>
  <c r="AS235" i="14"/>
  <c r="BM243" i="14"/>
  <c r="BK243" i="14"/>
  <c r="BL243" i="14"/>
  <c r="AQ243" i="14"/>
  <c r="AR243" i="14"/>
  <c r="AS243" i="14"/>
  <c r="BM251" i="14"/>
  <c r="BK251" i="14"/>
  <c r="BL251" i="14"/>
  <c r="AQ251" i="14"/>
  <c r="AR251" i="14"/>
  <c r="AS251" i="14"/>
  <c r="BM259" i="14"/>
  <c r="BK259" i="14"/>
  <c r="BL259" i="14"/>
  <c r="AQ259" i="14"/>
  <c r="AR259" i="14"/>
  <c r="AS259" i="14"/>
  <c r="BM267" i="14"/>
  <c r="BK267" i="14"/>
  <c r="BL267" i="14"/>
  <c r="AQ267" i="14"/>
  <c r="AR267" i="14"/>
  <c r="AS267" i="14"/>
  <c r="BM275" i="14"/>
  <c r="BK275" i="14"/>
  <c r="BL275" i="14"/>
  <c r="AQ275" i="14"/>
  <c r="AR275" i="14"/>
  <c r="AS275" i="14"/>
  <c r="BM283" i="14"/>
  <c r="BK283" i="14"/>
  <c r="BL283" i="14"/>
  <c r="AQ283" i="14"/>
  <c r="AR283" i="14"/>
  <c r="AS283" i="14"/>
  <c r="BM291" i="14"/>
  <c r="BK291" i="14"/>
  <c r="BL291" i="14"/>
  <c r="AR291" i="14"/>
  <c r="AS291" i="14"/>
  <c r="AQ291" i="14"/>
  <c r="BM299" i="14"/>
  <c r="BK299" i="14"/>
  <c r="BL299" i="14"/>
  <c r="AS299" i="14"/>
  <c r="AQ299" i="14"/>
  <c r="AR299" i="14"/>
  <c r="BM307" i="14"/>
  <c r="BK307" i="14"/>
  <c r="BL307" i="14"/>
  <c r="AR307" i="14"/>
  <c r="AS307" i="14"/>
  <c r="AQ307" i="14"/>
  <c r="BM315" i="14"/>
  <c r="BK315" i="14"/>
  <c r="BL315" i="14"/>
  <c r="AQ315" i="14"/>
  <c r="AR315" i="14"/>
  <c r="AS315" i="14"/>
  <c r="BM323" i="14"/>
  <c r="BK323" i="14"/>
  <c r="BL323" i="14"/>
  <c r="AR323" i="14"/>
  <c r="AS323" i="14"/>
  <c r="AQ323" i="14"/>
  <c r="BM331" i="14"/>
  <c r="BK331" i="14"/>
  <c r="BL331" i="14"/>
  <c r="AQ331" i="14"/>
  <c r="AR331" i="14"/>
  <c r="AS331" i="14"/>
  <c r="BM339" i="14"/>
  <c r="BK339" i="14"/>
  <c r="BL339" i="14"/>
  <c r="AR339" i="14"/>
  <c r="AS339" i="14"/>
  <c r="AQ339" i="14"/>
  <c r="BM347" i="14"/>
  <c r="BK347" i="14"/>
  <c r="BL347" i="14"/>
  <c r="AQ347" i="14"/>
  <c r="AR347" i="14"/>
  <c r="AS347" i="14"/>
  <c r="BM355" i="14"/>
  <c r="BK355" i="14"/>
  <c r="BL355" i="14"/>
  <c r="AR355" i="14"/>
  <c r="AS355" i="14"/>
  <c r="AQ355" i="14"/>
  <c r="BL10" i="14"/>
  <c r="BM10" i="14"/>
  <c r="BK10" i="14"/>
  <c r="AS10" i="14"/>
  <c r="AQ10" i="14"/>
  <c r="AR10" i="14"/>
  <c r="BL18" i="14"/>
  <c r="BM18" i="14"/>
  <c r="BK18" i="14"/>
  <c r="AS18" i="14"/>
  <c r="AQ18" i="14"/>
  <c r="AR18" i="14"/>
  <c r="BL26" i="14"/>
  <c r="BM26" i="14"/>
  <c r="BK26" i="14"/>
  <c r="AS26" i="14"/>
  <c r="AQ26" i="14"/>
  <c r="AR26" i="14"/>
  <c r="BL34" i="14"/>
  <c r="BM34" i="14"/>
  <c r="BK34" i="14"/>
  <c r="AS34" i="14"/>
  <c r="AQ34" i="14"/>
  <c r="AR34" i="14"/>
  <c r="BL42" i="14"/>
  <c r="BM42" i="14"/>
  <c r="BK42" i="14"/>
  <c r="AS42" i="14"/>
  <c r="AQ42" i="14"/>
  <c r="AR42" i="14"/>
  <c r="BL50" i="14"/>
  <c r="BM50" i="14"/>
  <c r="BK50" i="14"/>
  <c r="AS50" i="14"/>
  <c r="AQ50" i="14"/>
  <c r="AR50" i="14"/>
  <c r="BL58" i="14"/>
  <c r="BM58" i="14"/>
  <c r="BK58" i="14"/>
  <c r="AS58" i="14"/>
  <c r="AQ58" i="14"/>
  <c r="AR58" i="14"/>
  <c r="BL66" i="14"/>
  <c r="BM66" i="14"/>
  <c r="BK66" i="14"/>
  <c r="AS66" i="14"/>
  <c r="AQ66" i="14"/>
  <c r="AR66" i="14"/>
  <c r="BL74" i="14"/>
  <c r="BM74" i="14"/>
  <c r="BK74" i="14"/>
  <c r="AS74" i="14"/>
  <c r="AQ74" i="14"/>
  <c r="AR74" i="14"/>
  <c r="BL82" i="14"/>
  <c r="BM82" i="14"/>
  <c r="BK82" i="14"/>
  <c r="AS82" i="14"/>
  <c r="AQ82" i="14"/>
  <c r="AR82" i="14"/>
  <c r="BL90" i="14"/>
  <c r="BM90" i="14"/>
  <c r="BK90" i="14"/>
  <c r="AS90" i="14"/>
  <c r="AQ90" i="14"/>
  <c r="AR90" i="14"/>
  <c r="BL98" i="14"/>
  <c r="BM98" i="14"/>
  <c r="BK98" i="14"/>
  <c r="AS98" i="14"/>
  <c r="AQ98" i="14"/>
  <c r="AR98" i="14"/>
  <c r="BL106" i="14"/>
  <c r="BM106" i="14"/>
  <c r="BK106" i="14"/>
  <c r="AS106" i="14"/>
  <c r="AQ106" i="14"/>
  <c r="AR106" i="14"/>
  <c r="BL114" i="14"/>
  <c r="BM114" i="14"/>
  <c r="BK114" i="14"/>
  <c r="AS114" i="14"/>
  <c r="AQ114" i="14"/>
  <c r="AR114" i="14"/>
  <c r="BL122" i="14"/>
  <c r="BM122" i="14"/>
  <c r="BK122" i="14"/>
  <c r="AS122" i="14"/>
  <c r="AQ122" i="14"/>
  <c r="AR122" i="14"/>
  <c r="BL130" i="14"/>
  <c r="BM130" i="14"/>
  <c r="BK130" i="14"/>
  <c r="AS130" i="14"/>
  <c r="AQ130" i="14"/>
  <c r="AR130" i="14"/>
  <c r="BL138" i="14"/>
  <c r="BM138" i="14"/>
  <c r="BK138" i="14"/>
  <c r="AS138" i="14"/>
  <c r="AQ138" i="14"/>
  <c r="AR138" i="14"/>
  <c r="BL146" i="14"/>
  <c r="BM146" i="14"/>
  <c r="BK146" i="14"/>
  <c r="AS146" i="14"/>
  <c r="AQ146" i="14"/>
  <c r="AR146" i="14"/>
  <c r="BL154" i="14"/>
  <c r="BM154" i="14"/>
  <c r="BK154" i="14"/>
  <c r="AS154" i="14"/>
  <c r="AQ154" i="14"/>
  <c r="AR154" i="14"/>
  <c r="BL162" i="14"/>
  <c r="BM162" i="14"/>
  <c r="BK162" i="14"/>
  <c r="AS162" i="14"/>
  <c r="AQ162" i="14"/>
  <c r="AR162" i="14"/>
  <c r="BL170" i="14"/>
  <c r="BM170" i="14"/>
  <c r="BK170" i="14"/>
  <c r="AS170" i="14"/>
  <c r="AQ170" i="14"/>
  <c r="AR170" i="14"/>
  <c r="BL178" i="14"/>
  <c r="BM178" i="14"/>
  <c r="BK178" i="14"/>
  <c r="AS178" i="14"/>
  <c r="AQ178" i="14"/>
  <c r="AR178" i="14"/>
  <c r="BL190" i="14"/>
  <c r="BM190" i="14"/>
  <c r="BK190" i="14"/>
  <c r="AS190" i="14"/>
  <c r="AQ190" i="14"/>
  <c r="AR190" i="14"/>
  <c r="BK365" i="14"/>
  <c r="BL365" i="14"/>
  <c r="BM365" i="14"/>
  <c r="AR365" i="14"/>
  <c r="AQ365" i="14"/>
  <c r="AS365" i="14"/>
  <c r="BK373" i="14"/>
  <c r="BL373" i="14"/>
  <c r="BM373" i="14"/>
  <c r="AR373" i="14"/>
  <c r="AQ373" i="14"/>
  <c r="AS373" i="14"/>
  <c r="BK381" i="14"/>
  <c r="BL381" i="14"/>
  <c r="BM381" i="14"/>
  <c r="AR381" i="14"/>
  <c r="AQ381" i="14"/>
  <c r="AS381" i="14"/>
  <c r="BK212" i="14"/>
  <c r="BL212" i="14"/>
  <c r="BM212" i="14"/>
  <c r="AQ212" i="14"/>
  <c r="AR212" i="14"/>
  <c r="AS212" i="14"/>
  <c r="BL220" i="14"/>
  <c r="BM220" i="14"/>
  <c r="BK220" i="14"/>
  <c r="AQ220" i="14"/>
  <c r="AR220" i="14"/>
  <c r="AS220" i="14"/>
  <c r="BL228" i="14"/>
  <c r="BM228" i="14"/>
  <c r="BK228" i="14"/>
  <c r="AQ228" i="14"/>
  <c r="AR228" i="14"/>
  <c r="AS228" i="14"/>
  <c r="BK236" i="14"/>
  <c r="BL236" i="14"/>
  <c r="BM236" i="14"/>
  <c r="AQ236" i="14"/>
  <c r="AR236" i="14"/>
  <c r="AS236" i="14"/>
  <c r="BK244" i="14"/>
  <c r="BL244" i="14"/>
  <c r="BM244" i="14"/>
  <c r="AQ244" i="14"/>
  <c r="AR244" i="14"/>
  <c r="AS244" i="14"/>
  <c r="BK252" i="14"/>
  <c r="BL252" i="14"/>
  <c r="BM252" i="14"/>
  <c r="AQ252" i="14"/>
  <c r="AR252" i="14"/>
  <c r="AS252" i="14"/>
  <c r="BK260" i="14"/>
  <c r="BL260" i="14"/>
  <c r="BM260" i="14"/>
  <c r="AQ260" i="14"/>
  <c r="AR260" i="14"/>
  <c r="AS260" i="14"/>
  <c r="BK268" i="14"/>
  <c r="BL268" i="14"/>
  <c r="BM268" i="14"/>
  <c r="AQ268" i="14"/>
  <c r="AR268" i="14"/>
  <c r="AS268" i="14"/>
  <c r="BK276" i="14"/>
  <c r="BL276" i="14"/>
  <c r="BM276" i="14"/>
  <c r="AQ276" i="14"/>
  <c r="AR276" i="14"/>
  <c r="AS276" i="14"/>
  <c r="BK284" i="14"/>
  <c r="BL284" i="14"/>
  <c r="BM284" i="14"/>
  <c r="AQ284" i="14"/>
  <c r="AR284" i="14"/>
  <c r="AS284" i="14"/>
  <c r="BK292" i="14"/>
  <c r="BL292" i="14"/>
  <c r="BM292" i="14"/>
  <c r="AQ292" i="14"/>
  <c r="AS292" i="14"/>
  <c r="AR292" i="14"/>
  <c r="BK300" i="14"/>
  <c r="BL300" i="14"/>
  <c r="BM300" i="14"/>
  <c r="AQ300" i="14"/>
  <c r="AR300" i="14"/>
  <c r="AS300" i="14"/>
  <c r="BK308" i="14"/>
  <c r="BL308" i="14"/>
  <c r="BM308" i="14"/>
  <c r="AQ308" i="14"/>
  <c r="AR308" i="14"/>
  <c r="AS308" i="14"/>
  <c r="BK316" i="14"/>
  <c r="BL316" i="14"/>
  <c r="BM316" i="14"/>
  <c r="AQ316" i="14"/>
  <c r="AR316" i="14"/>
  <c r="AS316" i="14"/>
  <c r="BK324" i="14"/>
  <c r="BL324" i="14"/>
  <c r="BM324" i="14"/>
  <c r="AQ324" i="14"/>
  <c r="AR324" i="14"/>
  <c r="AS324" i="14"/>
  <c r="BK332" i="14"/>
  <c r="BL332" i="14"/>
  <c r="BM332" i="14"/>
  <c r="AQ332" i="14"/>
  <c r="AR332" i="14"/>
  <c r="AS332" i="14"/>
  <c r="BK340" i="14"/>
  <c r="BL340" i="14"/>
  <c r="BM340" i="14"/>
  <c r="AQ340" i="14"/>
  <c r="AR340" i="14"/>
  <c r="AS340" i="14"/>
  <c r="BK348" i="14"/>
  <c r="BL348" i="14"/>
  <c r="BM348" i="14"/>
  <c r="AQ348" i="14"/>
  <c r="AR348" i="14"/>
  <c r="AS348" i="14"/>
  <c r="BK356" i="14"/>
  <c r="BL356" i="14"/>
  <c r="BM356" i="14"/>
  <c r="AQ356" i="14"/>
  <c r="AR356" i="14"/>
  <c r="AS356" i="14"/>
  <c r="BM11" i="14"/>
  <c r="BK11" i="14"/>
  <c r="BL11" i="14"/>
  <c r="AQ11" i="14"/>
  <c r="AR11" i="14"/>
  <c r="AS11" i="14"/>
  <c r="BM19" i="14"/>
  <c r="BK19" i="14"/>
  <c r="BL19" i="14"/>
  <c r="AQ19" i="14"/>
  <c r="AR19" i="14"/>
  <c r="AS19" i="14"/>
  <c r="BM27" i="14"/>
  <c r="BK27" i="14"/>
  <c r="BL27" i="14"/>
  <c r="AQ27" i="14"/>
  <c r="AR27" i="14"/>
  <c r="AS27" i="14"/>
  <c r="BM35" i="14"/>
  <c r="BK35" i="14"/>
  <c r="BL35" i="14"/>
  <c r="AQ35" i="14"/>
  <c r="AR35" i="14"/>
  <c r="AS35" i="14"/>
  <c r="BM43" i="14"/>
  <c r="BK43" i="14"/>
  <c r="BL43" i="14"/>
  <c r="AQ43" i="14"/>
  <c r="AR43" i="14"/>
  <c r="AS43" i="14"/>
  <c r="BM51" i="14"/>
  <c r="BK51" i="14"/>
  <c r="BL51" i="14"/>
  <c r="AQ51" i="14"/>
  <c r="AR51" i="14"/>
  <c r="AS51" i="14"/>
  <c r="BM59" i="14"/>
  <c r="BK59" i="14"/>
  <c r="BL59" i="14"/>
  <c r="AQ59" i="14"/>
  <c r="AR59" i="14"/>
  <c r="AS59" i="14"/>
  <c r="BM67" i="14"/>
  <c r="BK67" i="14"/>
  <c r="BL67" i="14"/>
  <c r="AQ67" i="14"/>
  <c r="AR67" i="14"/>
  <c r="AS67" i="14"/>
  <c r="BM75" i="14"/>
  <c r="BK75" i="14"/>
  <c r="BL75" i="14"/>
  <c r="AQ75" i="14"/>
  <c r="AR75" i="14"/>
  <c r="AS75" i="14"/>
  <c r="BM83" i="14"/>
  <c r="BK83" i="14"/>
  <c r="BL83" i="14"/>
  <c r="AQ83" i="14"/>
  <c r="AR83" i="14"/>
  <c r="AS83" i="14"/>
  <c r="BM91" i="14"/>
  <c r="BK91" i="14"/>
  <c r="BL91" i="14"/>
  <c r="AQ91" i="14"/>
  <c r="AR91" i="14"/>
  <c r="AS91" i="14"/>
  <c r="BM99" i="14"/>
  <c r="BK99" i="14"/>
  <c r="BL99" i="14"/>
  <c r="AQ99" i="14"/>
  <c r="AR99" i="14"/>
  <c r="AS99" i="14"/>
  <c r="BM107" i="14"/>
  <c r="BK107" i="14"/>
  <c r="BL107" i="14"/>
  <c r="AQ107" i="14"/>
  <c r="AR107" i="14"/>
  <c r="AS107" i="14"/>
  <c r="BM115" i="14"/>
  <c r="BK115" i="14"/>
  <c r="BL115" i="14"/>
  <c r="AQ115" i="14"/>
  <c r="AR115" i="14"/>
  <c r="AS115" i="14"/>
  <c r="BM123" i="14"/>
  <c r="BK123" i="14"/>
  <c r="BL123" i="14"/>
  <c r="AQ123" i="14"/>
  <c r="AR123" i="14"/>
  <c r="AS123" i="14"/>
  <c r="BM131" i="14"/>
  <c r="BK131" i="14"/>
  <c r="BL131" i="14"/>
  <c r="AQ131" i="14"/>
  <c r="AR131" i="14"/>
  <c r="AS131" i="14"/>
  <c r="BM139" i="14"/>
  <c r="BK139" i="14"/>
  <c r="BL139" i="14"/>
  <c r="AQ139" i="14"/>
  <c r="AR139" i="14"/>
  <c r="AS139" i="14"/>
  <c r="BM147" i="14"/>
  <c r="BK147" i="14"/>
  <c r="BL147" i="14"/>
  <c r="AQ147" i="14"/>
  <c r="AR147" i="14"/>
  <c r="AS147" i="14"/>
  <c r="BM155" i="14"/>
  <c r="BK155" i="14"/>
  <c r="BL155" i="14"/>
  <c r="AQ155" i="14"/>
  <c r="AR155" i="14"/>
  <c r="AS155" i="14"/>
  <c r="BM163" i="14"/>
  <c r="BK163" i="14"/>
  <c r="BL163" i="14"/>
  <c r="AQ163" i="14"/>
  <c r="AR163" i="14"/>
  <c r="AS163" i="14"/>
  <c r="BM171" i="14"/>
  <c r="BK171" i="14"/>
  <c r="BL171" i="14"/>
  <c r="AQ171" i="14"/>
  <c r="AR171" i="14"/>
  <c r="AS171" i="14"/>
  <c r="BM179" i="14"/>
  <c r="BK179" i="14"/>
  <c r="BL179" i="14"/>
  <c r="AQ179" i="14"/>
  <c r="AR179" i="14"/>
  <c r="AS179" i="14"/>
  <c r="BM187" i="14"/>
  <c r="BK187" i="14"/>
  <c r="BL187" i="14"/>
  <c r="AQ187" i="14"/>
  <c r="AR187" i="14"/>
  <c r="AS187" i="14"/>
  <c r="BM195" i="14"/>
  <c r="BK195" i="14"/>
  <c r="BL195" i="14"/>
  <c r="AQ195" i="14"/>
  <c r="AR195" i="14"/>
  <c r="AS195" i="14"/>
  <c r="BL362" i="14"/>
  <c r="BM362" i="14"/>
  <c r="BK362" i="14"/>
  <c r="AS362" i="14"/>
  <c r="AR362" i="14"/>
  <c r="AQ362" i="14"/>
  <c r="BL370" i="14"/>
  <c r="BM370" i="14"/>
  <c r="BK370" i="14"/>
  <c r="AS370" i="14"/>
  <c r="AQ370" i="14"/>
  <c r="AR370" i="14"/>
  <c r="BL378" i="14"/>
  <c r="BM378" i="14"/>
  <c r="BK378" i="14"/>
  <c r="AS378" i="14"/>
  <c r="AR378" i="14"/>
  <c r="AQ378" i="14"/>
  <c r="BK209" i="14"/>
  <c r="BL209" i="14"/>
  <c r="BM209" i="14"/>
  <c r="AR209" i="14"/>
  <c r="AS209" i="14"/>
  <c r="AQ209" i="14"/>
  <c r="BK217" i="14"/>
  <c r="BM217" i="14"/>
  <c r="BL217" i="14"/>
  <c r="AR217" i="14"/>
  <c r="AS217" i="14"/>
  <c r="AQ217" i="14"/>
  <c r="BK225" i="14"/>
  <c r="BM225" i="14"/>
  <c r="BL225" i="14"/>
  <c r="AR225" i="14"/>
  <c r="AS225" i="14"/>
  <c r="AQ225" i="14"/>
  <c r="BK233" i="14"/>
  <c r="BM233" i="14"/>
  <c r="BL233" i="14"/>
  <c r="AR233" i="14"/>
  <c r="AS233" i="14"/>
  <c r="AQ233" i="14"/>
  <c r="BK241" i="14"/>
  <c r="BL241" i="14"/>
  <c r="BM241" i="14"/>
  <c r="AR241" i="14"/>
  <c r="AS241" i="14"/>
  <c r="AQ241" i="14"/>
  <c r="BK249" i="14"/>
  <c r="BL249" i="14"/>
  <c r="BM249" i="14"/>
  <c r="AR249" i="14"/>
  <c r="AS249" i="14"/>
  <c r="AQ249" i="14"/>
  <c r="BK257" i="14"/>
  <c r="BL257" i="14"/>
  <c r="BM257" i="14"/>
  <c r="AR257" i="14"/>
  <c r="AS257" i="14"/>
  <c r="AQ257" i="14"/>
  <c r="BK265" i="14"/>
  <c r="BL265" i="14"/>
  <c r="BM265" i="14"/>
  <c r="AR265" i="14"/>
  <c r="AS265" i="14"/>
  <c r="AQ265" i="14"/>
  <c r="BK273" i="14"/>
  <c r="BL273" i="14"/>
  <c r="BM273" i="14"/>
  <c r="AR273" i="14"/>
  <c r="AS273" i="14"/>
  <c r="AQ273" i="14"/>
  <c r="BK281" i="14"/>
  <c r="BL281" i="14"/>
  <c r="BM281" i="14"/>
  <c r="AR281" i="14"/>
  <c r="AS281" i="14"/>
  <c r="AQ281" i="14"/>
  <c r="BK289" i="14"/>
  <c r="BL289" i="14"/>
  <c r="BM289" i="14"/>
  <c r="AR289" i="14"/>
  <c r="AQ289" i="14"/>
  <c r="AS289" i="14"/>
  <c r="BK297" i="14"/>
  <c r="BL297" i="14"/>
  <c r="BM297" i="14"/>
  <c r="AR297" i="14"/>
  <c r="AQ297" i="14"/>
  <c r="AS297" i="14"/>
  <c r="BK305" i="14"/>
  <c r="BL305" i="14"/>
  <c r="BM305" i="14"/>
  <c r="AR305" i="14"/>
  <c r="AS305" i="14"/>
  <c r="AQ305" i="14"/>
  <c r="BK313" i="14"/>
  <c r="BL313" i="14"/>
  <c r="BM313" i="14"/>
  <c r="AR313" i="14"/>
  <c r="AQ313" i="14"/>
  <c r="AS313" i="14"/>
  <c r="BK321" i="14"/>
  <c r="BL321" i="14"/>
  <c r="BM321" i="14"/>
  <c r="AR321" i="14"/>
  <c r="AS321" i="14"/>
  <c r="AQ321" i="14"/>
  <c r="BK329" i="14"/>
  <c r="BL329" i="14"/>
  <c r="BM329" i="14"/>
  <c r="AR329" i="14"/>
  <c r="AQ329" i="14"/>
  <c r="AS329" i="14"/>
  <c r="BK337" i="14"/>
  <c r="BL337" i="14"/>
  <c r="BM337" i="14"/>
  <c r="AR337" i="14"/>
  <c r="AS337" i="14"/>
  <c r="AQ337" i="14"/>
  <c r="BK345" i="14"/>
  <c r="BL345" i="14"/>
  <c r="BM345" i="14"/>
  <c r="AR345" i="14"/>
  <c r="AQ345" i="14"/>
  <c r="AS345" i="14"/>
  <c r="BK353" i="14"/>
  <c r="BL353" i="14"/>
  <c r="BM353" i="14"/>
  <c r="AR353" i="14"/>
  <c r="AS353" i="14"/>
  <c r="AQ353" i="14"/>
  <c r="BK361" i="14"/>
  <c r="BL361" i="14"/>
  <c r="BM361" i="14"/>
  <c r="AR361" i="14"/>
  <c r="AQ361" i="14"/>
  <c r="AS361" i="14"/>
  <c r="BK16" i="14"/>
  <c r="BL16" i="14"/>
  <c r="BM16" i="14"/>
  <c r="AQ16" i="14"/>
  <c r="AR16" i="14"/>
  <c r="AS16" i="14"/>
  <c r="BK24" i="14"/>
  <c r="BL24" i="14"/>
  <c r="BM24" i="14"/>
  <c r="AQ24" i="14"/>
  <c r="AR24" i="14"/>
  <c r="AS24" i="14"/>
  <c r="BK32" i="14"/>
  <c r="BL32" i="14"/>
  <c r="BM32" i="14"/>
  <c r="AQ32" i="14"/>
  <c r="AR32" i="14"/>
  <c r="AS32" i="14"/>
  <c r="BK40" i="14"/>
  <c r="BL40" i="14"/>
  <c r="BM40" i="14"/>
  <c r="AQ40" i="14"/>
  <c r="AR40" i="14"/>
  <c r="AS40" i="14"/>
  <c r="BK48" i="14"/>
  <c r="BL48" i="14"/>
  <c r="BM48" i="14"/>
  <c r="AQ48" i="14"/>
  <c r="AR48" i="14"/>
  <c r="AS48" i="14"/>
  <c r="BK56" i="14"/>
  <c r="BL56" i="14"/>
  <c r="BM56" i="14"/>
  <c r="AQ56" i="14"/>
  <c r="AR56" i="14"/>
  <c r="AS56" i="14"/>
  <c r="BK64" i="14"/>
  <c r="BL64" i="14"/>
  <c r="BM64" i="14"/>
  <c r="AQ64" i="14"/>
  <c r="AR64" i="14"/>
  <c r="AS64" i="14"/>
  <c r="BK72" i="14"/>
  <c r="BL72" i="14"/>
  <c r="BM72" i="14"/>
  <c r="AQ72" i="14"/>
  <c r="AR72" i="14"/>
  <c r="AS72" i="14"/>
  <c r="BK80" i="14"/>
  <c r="BL80" i="14"/>
  <c r="BM80" i="14"/>
  <c r="AQ80" i="14"/>
  <c r="AR80" i="14"/>
  <c r="AS80" i="14"/>
  <c r="BK88" i="14"/>
  <c r="BL88" i="14"/>
  <c r="BM88" i="14"/>
  <c r="AQ88" i="14"/>
  <c r="AR88" i="14"/>
  <c r="AS88" i="14"/>
  <c r="BK96" i="14"/>
  <c r="BL96" i="14"/>
  <c r="BM96" i="14"/>
  <c r="AQ96" i="14"/>
  <c r="AR96" i="14"/>
  <c r="AS96" i="14"/>
  <c r="BK104" i="14"/>
  <c r="BL104" i="14"/>
  <c r="BM104" i="14"/>
  <c r="AQ104" i="14"/>
  <c r="AR104" i="14"/>
  <c r="AS104" i="14"/>
  <c r="BK112" i="14"/>
  <c r="BL112" i="14"/>
  <c r="BM112" i="14"/>
  <c r="AQ112" i="14"/>
  <c r="AR112" i="14"/>
  <c r="AS112" i="14"/>
  <c r="BK120" i="14"/>
  <c r="BL120" i="14"/>
  <c r="BM120" i="14"/>
  <c r="AQ120" i="14"/>
  <c r="AR120" i="14"/>
  <c r="AS120" i="14"/>
  <c r="BK128" i="14"/>
  <c r="BL128" i="14"/>
  <c r="BM128" i="14"/>
  <c r="AQ128" i="14"/>
  <c r="AR128" i="14"/>
  <c r="AS128" i="14"/>
  <c r="BK136" i="14"/>
  <c r="BL136" i="14"/>
  <c r="BM136" i="14"/>
  <c r="AQ136" i="14"/>
  <c r="AR136" i="14"/>
  <c r="AS136" i="14"/>
  <c r="BK144" i="14"/>
  <c r="BL144" i="14"/>
  <c r="BM144" i="14"/>
  <c r="AQ144" i="14"/>
  <c r="AR144" i="14"/>
  <c r="AS144" i="14"/>
  <c r="BK152" i="14"/>
  <c r="BL152" i="14"/>
  <c r="BM152" i="14"/>
  <c r="AQ152" i="14"/>
  <c r="AR152" i="14"/>
  <c r="AS152" i="14"/>
  <c r="BK160" i="14"/>
  <c r="BL160" i="14"/>
  <c r="BM160" i="14"/>
  <c r="AQ160" i="14"/>
  <c r="AR160" i="14"/>
  <c r="AS160" i="14"/>
  <c r="BK168" i="14"/>
  <c r="BL168" i="14"/>
  <c r="BM168" i="14"/>
  <c r="AQ168" i="14"/>
  <c r="AR168" i="14"/>
  <c r="AS168" i="14"/>
  <c r="BK176" i="14"/>
  <c r="BL176" i="14"/>
  <c r="BM176" i="14"/>
  <c r="AQ176" i="14"/>
  <c r="AR176" i="14"/>
  <c r="AS176" i="14"/>
  <c r="BK184" i="14"/>
  <c r="BL184" i="14"/>
  <c r="BM184" i="14"/>
  <c r="AQ184" i="14"/>
  <c r="AR184" i="14"/>
  <c r="AS184" i="14"/>
  <c r="BK192" i="14"/>
  <c r="BL192" i="14"/>
  <c r="BM192" i="14"/>
  <c r="AQ192" i="14"/>
  <c r="AR192" i="14"/>
  <c r="AS192" i="14"/>
  <c r="BK200" i="14"/>
  <c r="BL200" i="14"/>
  <c r="BM200" i="14"/>
  <c r="AQ200" i="14"/>
  <c r="AR200" i="14"/>
  <c r="AS200" i="14"/>
  <c r="BK157" i="14"/>
  <c r="BL157" i="14"/>
  <c r="BM157" i="14"/>
  <c r="AR157" i="14"/>
  <c r="AS157" i="14"/>
  <c r="AQ157" i="14"/>
  <c r="BK173" i="14"/>
  <c r="BL173" i="14"/>
  <c r="BM173" i="14"/>
  <c r="AR173" i="14"/>
  <c r="AS173" i="14"/>
  <c r="AQ173" i="14"/>
  <c r="BK181" i="14"/>
  <c r="BL181" i="14"/>
  <c r="BM181" i="14"/>
  <c r="AR181" i="14"/>
  <c r="AS181" i="14"/>
  <c r="AQ181" i="14"/>
  <c r="BK193" i="14"/>
  <c r="BL193" i="14"/>
  <c r="BM193" i="14"/>
  <c r="AR193" i="14"/>
  <c r="AS193" i="14"/>
  <c r="AQ193" i="14"/>
  <c r="BK205" i="14"/>
  <c r="BL205" i="14"/>
  <c r="BM205" i="14"/>
  <c r="AR205" i="14"/>
  <c r="AS205" i="14"/>
  <c r="AQ205" i="14"/>
  <c r="BL194" i="14"/>
  <c r="BM194" i="14"/>
  <c r="BK194" i="14"/>
  <c r="AS194" i="14"/>
  <c r="AQ194" i="14"/>
  <c r="AR194" i="14"/>
  <c r="BM363" i="14"/>
  <c r="BK363" i="14"/>
  <c r="BL363" i="14"/>
  <c r="AQ363" i="14"/>
  <c r="AR363" i="14"/>
  <c r="AS363" i="14"/>
  <c r="BM371" i="14"/>
  <c r="BK371" i="14"/>
  <c r="BL371" i="14"/>
  <c r="AR371" i="14"/>
  <c r="AS371" i="14"/>
  <c r="AQ371" i="14"/>
  <c r="BM379" i="14"/>
  <c r="BK379" i="14"/>
  <c r="BL379" i="14"/>
  <c r="AR379" i="14"/>
  <c r="AQ379" i="14"/>
  <c r="AS379" i="14"/>
  <c r="BL210" i="14"/>
  <c r="BM210" i="14"/>
  <c r="BK210" i="14"/>
  <c r="AS210" i="14"/>
  <c r="AQ210" i="14"/>
  <c r="AR210" i="14"/>
  <c r="BL218" i="14"/>
  <c r="BK218" i="14"/>
  <c r="BM218" i="14"/>
  <c r="AS218" i="14"/>
  <c r="AQ218" i="14"/>
  <c r="AR218" i="14"/>
  <c r="BL226" i="14"/>
  <c r="BK226" i="14"/>
  <c r="BM226" i="14"/>
  <c r="AS226" i="14"/>
  <c r="AQ226" i="14"/>
  <c r="AR226" i="14"/>
  <c r="BL234" i="14"/>
  <c r="BK234" i="14"/>
  <c r="BM234" i="14"/>
  <c r="AS234" i="14"/>
  <c r="AQ234" i="14"/>
  <c r="AR234" i="14"/>
  <c r="BL242" i="14"/>
  <c r="BM242" i="14"/>
  <c r="BK242" i="14"/>
  <c r="AS242" i="14"/>
  <c r="AQ242" i="14"/>
  <c r="AR242" i="14"/>
  <c r="BL250" i="14"/>
  <c r="BM250" i="14"/>
  <c r="BK250" i="14"/>
  <c r="AS250" i="14"/>
  <c r="AQ250" i="14"/>
  <c r="AR250" i="14"/>
  <c r="BL258" i="14"/>
  <c r="BM258" i="14"/>
  <c r="BK258" i="14"/>
  <c r="AS258" i="14"/>
  <c r="AQ258" i="14"/>
  <c r="AR258" i="14"/>
  <c r="BL266" i="14"/>
  <c r="BM266" i="14"/>
  <c r="BK266" i="14"/>
  <c r="AS266" i="14"/>
  <c r="AQ266" i="14"/>
  <c r="AR266" i="14"/>
  <c r="BL274" i="14"/>
  <c r="BM274" i="14"/>
  <c r="BK274" i="14"/>
  <c r="AS274" i="14"/>
  <c r="AQ274" i="14"/>
  <c r="AR274" i="14"/>
  <c r="BL282" i="14"/>
  <c r="BM282" i="14"/>
  <c r="BK282" i="14"/>
  <c r="AS282" i="14"/>
  <c r="AQ282" i="14"/>
  <c r="AR282" i="14"/>
  <c r="BL290" i="14"/>
  <c r="BM290" i="14"/>
  <c r="BK290" i="14"/>
  <c r="AS290" i="14"/>
  <c r="AQ290" i="14"/>
  <c r="AR290" i="14"/>
  <c r="BL298" i="14"/>
  <c r="BM298" i="14"/>
  <c r="BK298" i="14"/>
  <c r="AS298" i="14"/>
  <c r="AR298" i="14"/>
  <c r="AQ298" i="14"/>
  <c r="BL306" i="14"/>
  <c r="BM306" i="14"/>
  <c r="BK306" i="14"/>
  <c r="AS306" i="14"/>
  <c r="AQ306" i="14"/>
  <c r="AR306" i="14"/>
  <c r="BL314" i="14"/>
  <c r="BM314" i="14"/>
  <c r="BK314" i="14"/>
  <c r="AS314" i="14"/>
  <c r="AR314" i="14"/>
  <c r="AQ314" i="14"/>
  <c r="BL322" i="14"/>
  <c r="BM322" i="14"/>
  <c r="BK322" i="14"/>
  <c r="AS322" i="14"/>
  <c r="AQ322" i="14"/>
  <c r="AR322" i="14"/>
  <c r="BL330" i="14"/>
  <c r="BM330" i="14"/>
  <c r="BK330" i="14"/>
  <c r="AS330" i="14"/>
  <c r="AR330" i="14"/>
  <c r="AQ330" i="14"/>
  <c r="BL338" i="14"/>
  <c r="BM338" i="14"/>
  <c r="BK338" i="14"/>
  <c r="AS338" i="14"/>
  <c r="AQ338" i="14"/>
  <c r="AR338" i="14"/>
  <c r="BL346" i="14"/>
  <c r="BM346" i="14"/>
  <c r="BK346" i="14"/>
  <c r="AS346" i="14"/>
  <c r="AR346" i="14"/>
  <c r="AQ346" i="14"/>
  <c r="BL354" i="14"/>
  <c r="BM354" i="14"/>
  <c r="BK354" i="14"/>
  <c r="AS354" i="14"/>
  <c r="AQ354" i="14"/>
  <c r="AR354" i="14"/>
  <c r="BK9" i="14"/>
  <c r="BL9" i="14"/>
  <c r="BM9" i="14"/>
  <c r="AR9" i="14"/>
  <c r="AS9" i="14"/>
  <c r="AQ9" i="14"/>
  <c r="BK17" i="14"/>
  <c r="BL17" i="14"/>
  <c r="BM17" i="14"/>
  <c r="AR17" i="14"/>
  <c r="AS17" i="14"/>
  <c r="AQ17" i="14"/>
  <c r="BK25" i="14"/>
  <c r="BL25" i="14"/>
  <c r="BM25" i="14"/>
  <c r="AR25" i="14"/>
  <c r="AS25" i="14"/>
  <c r="AQ25" i="14"/>
  <c r="BK33" i="14"/>
  <c r="BL33" i="14"/>
  <c r="BM33" i="14"/>
  <c r="AR33" i="14"/>
  <c r="AS33" i="14"/>
  <c r="AQ33" i="14"/>
  <c r="BK41" i="14"/>
  <c r="BL41" i="14"/>
  <c r="BM41" i="14"/>
  <c r="AR41" i="14"/>
  <c r="AS41" i="14"/>
  <c r="AQ41" i="14"/>
  <c r="BK49" i="14"/>
  <c r="BL49" i="14"/>
  <c r="BM49" i="14"/>
  <c r="AR49" i="14"/>
  <c r="AS49" i="14"/>
  <c r="AQ49" i="14"/>
  <c r="BK57" i="14"/>
  <c r="BL57" i="14"/>
  <c r="BM57" i="14"/>
  <c r="AR57" i="14"/>
  <c r="AS57" i="14"/>
  <c r="AQ57" i="14"/>
  <c r="BK65" i="14"/>
  <c r="BL65" i="14"/>
  <c r="BM65" i="14"/>
  <c r="AR65" i="14"/>
  <c r="AS65" i="14"/>
  <c r="AQ65" i="14"/>
  <c r="BK73" i="14"/>
  <c r="BL73" i="14"/>
  <c r="BM73" i="14"/>
  <c r="AR73" i="14"/>
  <c r="AS73" i="14"/>
  <c r="AQ73" i="14"/>
  <c r="BK81" i="14"/>
  <c r="BL81" i="14"/>
  <c r="BM81" i="14"/>
  <c r="AR81" i="14"/>
  <c r="AS81" i="14"/>
  <c r="AQ81" i="14"/>
  <c r="BK89" i="14"/>
  <c r="BL89" i="14"/>
  <c r="BM89" i="14"/>
  <c r="AR89" i="14"/>
  <c r="AS89" i="14"/>
  <c r="AQ89" i="14"/>
  <c r="BK97" i="14"/>
  <c r="BL97" i="14"/>
  <c r="BM97" i="14"/>
  <c r="AR97" i="14"/>
  <c r="AS97" i="14"/>
  <c r="AQ97" i="14"/>
  <c r="BK105" i="14"/>
  <c r="BL105" i="14"/>
  <c r="BM105" i="14"/>
  <c r="AR105" i="14"/>
  <c r="AS105" i="14"/>
  <c r="AQ105" i="14"/>
  <c r="BK113" i="14"/>
  <c r="BL113" i="14"/>
  <c r="BM113" i="14"/>
  <c r="AR113" i="14"/>
  <c r="AS113" i="14"/>
  <c r="AQ113" i="14"/>
  <c r="BK121" i="14"/>
  <c r="BL121" i="14"/>
  <c r="BM121" i="14"/>
  <c r="AR121" i="14"/>
  <c r="AS121" i="14"/>
  <c r="AQ121" i="14"/>
  <c r="BK129" i="14"/>
  <c r="BL129" i="14"/>
  <c r="BM129" i="14"/>
  <c r="AR129" i="14"/>
  <c r="AS129" i="14"/>
  <c r="AQ129" i="14"/>
  <c r="BK137" i="14"/>
  <c r="BL137" i="14"/>
  <c r="BM137" i="14"/>
  <c r="AR137" i="14"/>
  <c r="AS137" i="14"/>
  <c r="AQ137" i="14"/>
  <c r="BK145" i="14"/>
  <c r="BL145" i="14"/>
  <c r="BM145" i="14"/>
  <c r="AR145" i="14"/>
  <c r="AS145" i="14"/>
  <c r="AQ145" i="14"/>
  <c r="BK153" i="14"/>
  <c r="BL153" i="14"/>
  <c r="BM153" i="14"/>
  <c r="AR153" i="14"/>
  <c r="AS153" i="14"/>
  <c r="AQ153" i="14"/>
  <c r="BK169" i="14"/>
  <c r="BL169" i="14"/>
  <c r="BM169" i="14"/>
  <c r="AR169" i="14"/>
  <c r="AS169" i="14"/>
  <c r="AQ169" i="14"/>
  <c r="BK201" i="14"/>
  <c r="BL201" i="14"/>
  <c r="BM201" i="14"/>
  <c r="AR201" i="14"/>
  <c r="AS201" i="14"/>
  <c r="AQ201" i="14"/>
  <c r="BM199" i="14"/>
  <c r="BK199" i="14"/>
  <c r="BL199" i="14"/>
  <c r="AQ199" i="14"/>
  <c r="AR199" i="14"/>
  <c r="AS199" i="14"/>
  <c r="BK368" i="14"/>
  <c r="BL368" i="14"/>
  <c r="BM368" i="14"/>
  <c r="AQ368" i="14"/>
  <c r="AR368" i="14"/>
  <c r="AS368" i="14"/>
  <c r="BK376" i="14"/>
  <c r="BL376" i="14"/>
  <c r="BM376" i="14"/>
  <c r="AQ376" i="14"/>
  <c r="AS376" i="14"/>
  <c r="AR376" i="14"/>
  <c r="BM207" i="14"/>
  <c r="BK207" i="14"/>
  <c r="BL207" i="14"/>
  <c r="AQ207" i="14"/>
  <c r="AR207" i="14"/>
  <c r="AS207" i="14"/>
  <c r="BM215" i="14"/>
  <c r="BK215" i="14"/>
  <c r="BL215" i="14"/>
  <c r="AQ215" i="14"/>
  <c r="AR215" i="14"/>
  <c r="AS215" i="14"/>
  <c r="BM223" i="14"/>
  <c r="BK223" i="14"/>
  <c r="BL223" i="14"/>
  <c r="AQ223" i="14"/>
  <c r="AR223" i="14"/>
  <c r="AS223" i="14"/>
  <c r="BM231" i="14"/>
  <c r="BK231" i="14"/>
  <c r="BL231" i="14"/>
  <c r="AQ231" i="14"/>
  <c r="AR231" i="14"/>
  <c r="AS231" i="14"/>
  <c r="BM239" i="14"/>
  <c r="BK239" i="14"/>
  <c r="BL239" i="14"/>
  <c r="AQ239" i="14"/>
  <c r="AR239" i="14"/>
  <c r="AS239" i="14"/>
  <c r="BM247" i="14"/>
  <c r="BK247" i="14"/>
  <c r="BL247" i="14"/>
  <c r="AQ247" i="14"/>
  <c r="AR247" i="14"/>
  <c r="AS247" i="14"/>
  <c r="BM255" i="14"/>
  <c r="BK255" i="14"/>
  <c r="BL255" i="14"/>
  <c r="AQ255" i="14"/>
  <c r="AR255" i="14"/>
  <c r="AS255" i="14"/>
  <c r="BM263" i="14"/>
  <c r="BK263" i="14"/>
  <c r="BL263" i="14"/>
  <c r="AQ263" i="14"/>
  <c r="AR263" i="14"/>
  <c r="AS263" i="14"/>
  <c r="BM271" i="14"/>
  <c r="BK271" i="14"/>
  <c r="BL271" i="14"/>
  <c r="AQ271" i="14"/>
  <c r="AR271" i="14"/>
  <c r="AS271" i="14"/>
  <c r="BM279" i="14"/>
  <c r="BK279" i="14"/>
  <c r="BL279" i="14"/>
  <c r="AQ279" i="14"/>
  <c r="AR279" i="14"/>
  <c r="AS279" i="14"/>
  <c r="BM287" i="14"/>
  <c r="BK287" i="14"/>
  <c r="BL287" i="14"/>
  <c r="AR287" i="14"/>
  <c r="AS287" i="14"/>
  <c r="AQ287" i="14"/>
  <c r="BM295" i="14"/>
  <c r="BK295" i="14"/>
  <c r="BL295" i="14"/>
  <c r="AR295" i="14"/>
  <c r="AS295" i="14"/>
  <c r="AQ295" i="14"/>
  <c r="BM303" i="14"/>
  <c r="BK303" i="14"/>
  <c r="BL303" i="14"/>
  <c r="AS303" i="14"/>
  <c r="AQ303" i="14"/>
  <c r="AR303" i="14"/>
  <c r="BM311" i="14"/>
  <c r="BK311" i="14"/>
  <c r="BL311" i="14"/>
  <c r="AQ311" i="14"/>
  <c r="AR311" i="14"/>
  <c r="AS311" i="14"/>
  <c r="BM319" i="14"/>
  <c r="BK319" i="14"/>
  <c r="BL319" i="14"/>
  <c r="AS319" i="14"/>
  <c r="AQ319" i="14"/>
  <c r="AR319" i="14"/>
  <c r="BM327" i="14"/>
  <c r="BK327" i="14"/>
  <c r="BL327" i="14"/>
  <c r="AQ327" i="14"/>
  <c r="AR327" i="14"/>
  <c r="AS327" i="14"/>
  <c r="BM335" i="14"/>
  <c r="BK335" i="14"/>
  <c r="BL335" i="14"/>
  <c r="AS335" i="14"/>
  <c r="AQ335" i="14"/>
  <c r="AR335" i="14"/>
  <c r="BM343" i="14"/>
  <c r="BK343" i="14"/>
  <c r="BL343" i="14"/>
  <c r="AQ343" i="14"/>
  <c r="AR343" i="14"/>
  <c r="AS343" i="14"/>
  <c r="BM351" i="14"/>
  <c r="BK351" i="14"/>
  <c r="BL351" i="14"/>
  <c r="AS351" i="14"/>
  <c r="AQ351" i="14"/>
  <c r="AR351" i="14"/>
  <c r="BM359" i="14"/>
  <c r="BK359" i="14"/>
  <c r="BL359" i="14"/>
  <c r="AQ359" i="14"/>
  <c r="AR359" i="14"/>
  <c r="AS359" i="14"/>
  <c r="BL14" i="14"/>
  <c r="BM14" i="14"/>
  <c r="BK14" i="14"/>
  <c r="AS14" i="14"/>
  <c r="AQ14" i="14"/>
  <c r="AR14" i="14"/>
  <c r="BL22" i="14"/>
  <c r="BM22" i="14"/>
  <c r="BK22" i="14"/>
  <c r="AS22" i="14"/>
  <c r="AQ22" i="14"/>
  <c r="AR22" i="14"/>
  <c r="BL30" i="14"/>
  <c r="BM30" i="14"/>
  <c r="BK30" i="14"/>
  <c r="AS30" i="14"/>
  <c r="AQ30" i="14"/>
  <c r="AR30" i="14"/>
  <c r="BL38" i="14"/>
  <c r="BM38" i="14"/>
  <c r="BK38" i="14"/>
  <c r="AS38" i="14"/>
  <c r="AQ38" i="14"/>
  <c r="AR38" i="14"/>
  <c r="BL46" i="14"/>
  <c r="BM46" i="14"/>
  <c r="BK46" i="14"/>
  <c r="AS46" i="14"/>
  <c r="AQ46" i="14"/>
  <c r="AR46" i="14"/>
  <c r="BL54" i="14"/>
  <c r="BM54" i="14"/>
  <c r="BK54" i="14"/>
  <c r="AS54" i="14"/>
  <c r="AQ54" i="14"/>
  <c r="AR54" i="14"/>
  <c r="BL62" i="14"/>
  <c r="BM62" i="14"/>
  <c r="BK62" i="14"/>
  <c r="AS62" i="14"/>
  <c r="AQ62" i="14"/>
  <c r="AR62" i="14"/>
  <c r="BL70" i="14"/>
  <c r="BM70" i="14"/>
  <c r="BK70" i="14"/>
  <c r="AS70" i="14"/>
  <c r="AQ70" i="14"/>
  <c r="AR70" i="14"/>
  <c r="BL78" i="14"/>
  <c r="BM78" i="14"/>
  <c r="BK78" i="14"/>
  <c r="AS78" i="14"/>
  <c r="AQ78" i="14"/>
  <c r="AR78" i="14"/>
  <c r="BL86" i="14"/>
  <c r="BM86" i="14"/>
  <c r="BK86" i="14"/>
  <c r="AS86" i="14"/>
  <c r="AQ86" i="14"/>
  <c r="AR86" i="14"/>
  <c r="BL94" i="14"/>
  <c r="BM94" i="14"/>
  <c r="BK94" i="14"/>
  <c r="AS94" i="14"/>
  <c r="AQ94" i="14"/>
  <c r="AR94" i="14"/>
  <c r="BL102" i="14"/>
  <c r="BM102" i="14"/>
  <c r="BK102" i="14"/>
  <c r="AS102" i="14"/>
  <c r="AQ102" i="14"/>
  <c r="AR102" i="14"/>
  <c r="BL110" i="14"/>
  <c r="BM110" i="14"/>
  <c r="BK110" i="14"/>
  <c r="AS110" i="14"/>
  <c r="AQ110" i="14"/>
  <c r="AR110" i="14"/>
  <c r="BL118" i="14"/>
  <c r="BM118" i="14"/>
  <c r="BK118" i="14"/>
  <c r="AS118" i="14"/>
  <c r="AQ118" i="14"/>
  <c r="AR118" i="14"/>
  <c r="BL126" i="14"/>
  <c r="BM126" i="14"/>
  <c r="BK126" i="14"/>
  <c r="AS126" i="14"/>
  <c r="AQ126" i="14"/>
  <c r="AR126" i="14"/>
  <c r="BL134" i="14"/>
  <c r="BM134" i="14"/>
  <c r="BK134" i="14"/>
  <c r="AS134" i="14"/>
  <c r="AQ134" i="14"/>
  <c r="AR134" i="14"/>
  <c r="BL142" i="14"/>
  <c r="BM142" i="14"/>
  <c r="BK142" i="14"/>
  <c r="AS142" i="14"/>
  <c r="AQ142" i="14"/>
  <c r="AR142" i="14"/>
  <c r="BL150" i="14"/>
  <c r="BM150" i="14"/>
  <c r="BK150" i="14"/>
  <c r="AS150" i="14"/>
  <c r="AQ150" i="14"/>
  <c r="AR150" i="14"/>
  <c r="BL158" i="14"/>
  <c r="BM158" i="14"/>
  <c r="BK158" i="14"/>
  <c r="AS158" i="14"/>
  <c r="AQ158" i="14"/>
  <c r="AR158" i="14"/>
  <c r="BL166" i="14"/>
  <c r="BM166" i="14"/>
  <c r="BK166" i="14"/>
  <c r="AS166" i="14"/>
  <c r="AQ166" i="14"/>
  <c r="AR166" i="14"/>
  <c r="BL174" i="14"/>
  <c r="BM174" i="14"/>
  <c r="BK174" i="14"/>
  <c r="AS174" i="14"/>
  <c r="AQ174" i="14"/>
  <c r="AR174" i="14"/>
  <c r="BL182" i="14"/>
  <c r="BM182" i="14"/>
  <c r="BK182" i="14"/>
  <c r="AS182" i="14"/>
  <c r="AQ182" i="14"/>
  <c r="AR182" i="14"/>
  <c r="BL202" i="14"/>
  <c r="BM202" i="14"/>
  <c r="BK202" i="14"/>
  <c r="AS202" i="14"/>
  <c r="AQ202" i="14"/>
  <c r="AR202" i="14"/>
  <c r="BK369" i="14"/>
  <c r="BL369" i="14"/>
  <c r="BM369" i="14"/>
  <c r="AR369" i="14"/>
  <c r="AS369" i="14"/>
  <c r="AQ369" i="14"/>
  <c r="BK377" i="14"/>
  <c r="BL377" i="14"/>
  <c r="BM377" i="14"/>
  <c r="AR377" i="14"/>
  <c r="AQ377" i="14"/>
  <c r="AS377" i="14"/>
  <c r="BK208" i="14"/>
  <c r="BL208" i="14"/>
  <c r="BM208" i="14"/>
  <c r="AQ208" i="14"/>
  <c r="AR208" i="14"/>
  <c r="AS208" i="14"/>
  <c r="BL216" i="14"/>
  <c r="BM216" i="14"/>
  <c r="BK216" i="14"/>
  <c r="AQ216" i="14"/>
  <c r="AR216" i="14"/>
  <c r="AS216" i="14"/>
  <c r="BL224" i="14"/>
  <c r="BM224" i="14"/>
  <c r="BK224" i="14"/>
  <c r="AQ224" i="14"/>
  <c r="AR224" i="14"/>
  <c r="AS224" i="14"/>
  <c r="BL232" i="14"/>
  <c r="BK232" i="14"/>
  <c r="BM232" i="14"/>
  <c r="AQ232" i="14"/>
  <c r="AR232" i="14"/>
  <c r="AS232" i="14"/>
  <c r="BK240" i="14"/>
  <c r="BL240" i="14"/>
  <c r="BM240" i="14"/>
  <c r="AQ240" i="14"/>
  <c r="AR240" i="14"/>
  <c r="AS240" i="14"/>
  <c r="BK248" i="14"/>
  <c r="BL248" i="14"/>
  <c r="BM248" i="14"/>
  <c r="AQ248" i="14"/>
  <c r="AR248" i="14"/>
  <c r="AS248" i="14"/>
  <c r="BK256" i="14"/>
  <c r="BL256" i="14"/>
  <c r="BM256" i="14"/>
  <c r="AQ256" i="14"/>
  <c r="AR256" i="14"/>
  <c r="AS256" i="14"/>
  <c r="BK264" i="14"/>
  <c r="BL264" i="14"/>
  <c r="BM264" i="14"/>
  <c r="AQ264" i="14"/>
  <c r="AR264" i="14"/>
  <c r="AS264" i="14"/>
  <c r="BK272" i="14"/>
  <c r="BL272" i="14"/>
  <c r="BM272" i="14"/>
  <c r="AQ272" i="14"/>
  <c r="AR272" i="14"/>
  <c r="AS272" i="14"/>
  <c r="BK280" i="14"/>
  <c r="BL280" i="14"/>
  <c r="BM280" i="14"/>
  <c r="AQ280" i="14"/>
  <c r="AR280" i="14"/>
  <c r="AS280" i="14"/>
  <c r="BK288" i="14"/>
  <c r="BL288" i="14"/>
  <c r="BM288" i="14"/>
  <c r="AQ288" i="14"/>
  <c r="AS288" i="14"/>
  <c r="AR288" i="14"/>
  <c r="BK296" i="14"/>
  <c r="BL296" i="14"/>
  <c r="BM296" i="14"/>
  <c r="AQ296" i="14"/>
  <c r="AR296" i="14"/>
  <c r="AS296" i="14"/>
  <c r="BK304" i="14"/>
  <c r="BL304" i="14"/>
  <c r="BM304" i="14"/>
  <c r="AQ304" i="14"/>
  <c r="AR304" i="14"/>
  <c r="AS304" i="14"/>
  <c r="BK312" i="14"/>
  <c r="BL312" i="14"/>
  <c r="BM312" i="14"/>
  <c r="AQ312" i="14"/>
  <c r="AS312" i="14"/>
  <c r="AR312" i="14"/>
  <c r="BK320" i="14"/>
  <c r="BL320" i="14"/>
  <c r="BM320" i="14"/>
  <c r="AQ320" i="14"/>
  <c r="AR320" i="14"/>
  <c r="AS320" i="14"/>
  <c r="BK328" i="14"/>
  <c r="BL328" i="14"/>
  <c r="BM328" i="14"/>
  <c r="AQ328" i="14"/>
  <c r="AS328" i="14"/>
  <c r="AR328" i="14"/>
  <c r="BK336" i="14"/>
  <c r="BL336" i="14"/>
  <c r="BM336" i="14"/>
  <c r="AQ336" i="14"/>
  <c r="AR336" i="14"/>
  <c r="AS336" i="14"/>
  <c r="BK344" i="14"/>
  <c r="BL344" i="14"/>
  <c r="BM344" i="14"/>
  <c r="AQ344" i="14"/>
  <c r="AS344" i="14"/>
  <c r="AR344" i="14"/>
  <c r="BK352" i="14"/>
  <c r="BL352" i="14"/>
  <c r="BM352" i="14"/>
  <c r="AQ352" i="14"/>
  <c r="AR352" i="14"/>
  <c r="AS352" i="14"/>
  <c r="BK360" i="14"/>
  <c r="BL360" i="14"/>
  <c r="BM360" i="14"/>
  <c r="AQ360" i="14"/>
  <c r="AS360" i="14"/>
  <c r="AR360" i="14"/>
  <c r="BM15" i="14"/>
  <c r="BK15" i="14"/>
  <c r="BL15" i="14"/>
  <c r="AQ15" i="14"/>
  <c r="AR15" i="14"/>
  <c r="AS15" i="14"/>
  <c r="BM23" i="14"/>
  <c r="BK23" i="14"/>
  <c r="BL23" i="14"/>
  <c r="AQ23" i="14"/>
  <c r="AR23" i="14"/>
  <c r="AS23" i="14"/>
  <c r="BM31" i="14"/>
  <c r="BK31" i="14"/>
  <c r="BL31" i="14"/>
  <c r="AQ31" i="14"/>
  <c r="AR31" i="14"/>
  <c r="AS31" i="14"/>
  <c r="BM39" i="14"/>
  <c r="BK39" i="14"/>
  <c r="BL39" i="14"/>
  <c r="AQ39" i="14"/>
  <c r="AR39" i="14"/>
  <c r="AS39" i="14"/>
  <c r="BM47" i="14"/>
  <c r="BK47" i="14"/>
  <c r="BL47" i="14"/>
  <c r="AQ47" i="14"/>
  <c r="AR47" i="14"/>
  <c r="AS47" i="14"/>
  <c r="BM55" i="14"/>
  <c r="BK55" i="14"/>
  <c r="BL55" i="14"/>
  <c r="AQ55" i="14"/>
  <c r="AR55" i="14"/>
  <c r="AS55" i="14"/>
  <c r="BM63" i="14"/>
  <c r="BK63" i="14"/>
  <c r="BL63" i="14"/>
  <c r="AQ63" i="14"/>
  <c r="AR63" i="14"/>
  <c r="AS63" i="14"/>
  <c r="BM71" i="14"/>
  <c r="BK71" i="14"/>
  <c r="BL71" i="14"/>
  <c r="AQ71" i="14"/>
  <c r="AR71" i="14"/>
  <c r="AS71" i="14"/>
  <c r="BM79" i="14"/>
  <c r="BK79" i="14"/>
  <c r="BL79" i="14"/>
  <c r="AQ79" i="14"/>
  <c r="AR79" i="14"/>
  <c r="AS79" i="14"/>
  <c r="BM87" i="14"/>
  <c r="BK87" i="14"/>
  <c r="BL87" i="14"/>
  <c r="AQ87" i="14"/>
  <c r="AR87" i="14"/>
  <c r="AS87" i="14"/>
  <c r="BM95" i="14"/>
  <c r="BK95" i="14"/>
  <c r="BL95" i="14"/>
  <c r="AQ95" i="14"/>
  <c r="AR95" i="14"/>
  <c r="AS95" i="14"/>
  <c r="BM103" i="14"/>
  <c r="BK103" i="14"/>
  <c r="BL103" i="14"/>
  <c r="AQ103" i="14"/>
  <c r="AR103" i="14"/>
  <c r="AS103" i="14"/>
  <c r="BM111" i="14"/>
  <c r="BK111" i="14"/>
  <c r="BL111" i="14"/>
  <c r="AQ111" i="14"/>
  <c r="AR111" i="14"/>
  <c r="AS111" i="14"/>
  <c r="BM119" i="14"/>
  <c r="BK119" i="14"/>
  <c r="BL119" i="14"/>
  <c r="AQ119" i="14"/>
  <c r="AR119" i="14"/>
  <c r="AS119" i="14"/>
  <c r="BM127" i="14"/>
  <c r="BK127" i="14"/>
  <c r="BL127" i="14"/>
  <c r="AQ127" i="14"/>
  <c r="AR127" i="14"/>
  <c r="AS127" i="14"/>
  <c r="BM135" i="14"/>
  <c r="BK135" i="14"/>
  <c r="BL135" i="14"/>
  <c r="AQ135" i="14"/>
  <c r="AR135" i="14"/>
  <c r="AS135" i="14"/>
  <c r="BM143" i="14"/>
  <c r="BK143" i="14"/>
  <c r="BL143" i="14"/>
  <c r="AQ143" i="14"/>
  <c r="AR143" i="14"/>
  <c r="AS143" i="14"/>
  <c r="BM151" i="14"/>
  <c r="BK151" i="14"/>
  <c r="BL151" i="14"/>
  <c r="AQ151" i="14"/>
  <c r="AR151" i="14"/>
  <c r="AS151" i="14"/>
  <c r="BM159" i="14"/>
  <c r="BK159" i="14"/>
  <c r="BL159" i="14"/>
  <c r="AQ159" i="14"/>
  <c r="AR159" i="14"/>
  <c r="AS159" i="14"/>
  <c r="BM167" i="14"/>
  <c r="BK167" i="14"/>
  <c r="BL167" i="14"/>
  <c r="AQ167" i="14"/>
  <c r="AR167" i="14"/>
  <c r="AS167" i="14"/>
  <c r="BM175" i="14"/>
  <c r="BK175" i="14"/>
  <c r="BL175" i="14"/>
  <c r="AQ175" i="14"/>
  <c r="AR175" i="14"/>
  <c r="AS175" i="14"/>
  <c r="BM183" i="14"/>
  <c r="BK183" i="14"/>
  <c r="BL183" i="14"/>
  <c r="AQ183" i="14"/>
  <c r="AR183" i="14"/>
  <c r="AS183" i="14"/>
  <c r="BM191" i="14"/>
  <c r="BK191" i="14"/>
  <c r="BL191" i="14"/>
  <c r="AQ191" i="14"/>
  <c r="AR191" i="14"/>
  <c r="AS191" i="14"/>
  <c r="BM203" i="14"/>
  <c r="BK203" i="14"/>
  <c r="BL203" i="14"/>
  <c r="AQ203" i="14"/>
  <c r="AR203" i="14"/>
  <c r="AS203" i="14"/>
  <c r="D29" i="14"/>
  <c r="C29" i="15"/>
  <c r="D53" i="14"/>
  <c r="C54" i="15"/>
  <c r="D77" i="14"/>
  <c r="C78" i="15"/>
  <c r="D109" i="14"/>
  <c r="C110" i="15"/>
  <c r="D133" i="14"/>
  <c r="C135" i="15"/>
  <c r="D173" i="14"/>
  <c r="C178" i="15"/>
  <c r="D205" i="14"/>
  <c r="C210" i="15"/>
  <c r="F231" i="14"/>
  <c r="E237" i="15"/>
  <c r="D253" i="14"/>
  <c r="C259" i="15"/>
  <c r="D269" i="14"/>
  <c r="C275" i="15"/>
  <c r="D285" i="14"/>
  <c r="C290" i="15"/>
  <c r="E306" i="14"/>
  <c r="D311" i="15"/>
  <c r="F15" i="14"/>
  <c r="E15" i="15"/>
  <c r="F31" i="14"/>
  <c r="E31" i="15"/>
  <c r="F55" i="14"/>
  <c r="E56" i="15"/>
  <c r="F79" i="14"/>
  <c r="E80" i="15"/>
  <c r="F103" i="14"/>
  <c r="E104" i="15"/>
  <c r="F127" i="14"/>
  <c r="E128" i="15"/>
  <c r="F151" i="14"/>
  <c r="E155" i="15"/>
  <c r="F175" i="14"/>
  <c r="E180" i="15"/>
  <c r="F199" i="14"/>
  <c r="E204" i="15"/>
  <c r="D217" i="14"/>
  <c r="C222" i="15"/>
  <c r="D233" i="14"/>
  <c r="C239" i="15"/>
  <c r="D249" i="14"/>
  <c r="C255" i="15"/>
  <c r="D265" i="14"/>
  <c r="C271" i="15"/>
  <c r="D281" i="14"/>
  <c r="C286" i="15"/>
  <c r="D297" i="14"/>
  <c r="C302" i="15"/>
  <c r="D313" i="14"/>
  <c r="C318" i="15"/>
  <c r="D329" i="14"/>
  <c r="C334" i="15"/>
  <c r="E350" i="14"/>
  <c r="D355" i="15"/>
  <c r="E370" i="14"/>
  <c r="D377" i="15"/>
  <c r="E207" i="14"/>
  <c r="D212" i="15"/>
  <c r="E239" i="14"/>
  <c r="D245" i="15"/>
  <c r="E327" i="14"/>
  <c r="D332" i="15"/>
  <c r="D16" i="14"/>
  <c r="C16" i="15"/>
  <c r="D24" i="14"/>
  <c r="C24" i="15"/>
  <c r="D32" i="14"/>
  <c r="C32" i="15"/>
  <c r="D40" i="14"/>
  <c r="C40" i="15"/>
  <c r="D48" i="14"/>
  <c r="C48" i="15"/>
  <c r="D56" i="14"/>
  <c r="C57" i="15"/>
  <c r="D64" i="14"/>
  <c r="C65" i="15"/>
  <c r="D72" i="14"/>
  <c r="C73" i="15"/>
  <c r="D80" i="14"/>
  <c r="C81" i="15"/>
  <c r="D88" i="14"/>
  <c r="C88" i="15"/>
  <c r="D96" i="14"/>
  <c r="C96" i="15"/>
  <c r="D104" i="14"/>
  <c r="C105" i="15"/>
  <c r="D112" i="14"/>
  <c r="C113" i="15"/>
  <c r="D120" i="14"/>
  <c r="C121" i="15"/>
  <c r="D128" i="14"/>
  <c r="C129" i="15"/>
  <c r="D136" i="14"/>
  <c r="C138" i="15"/>
  <c r="D144" i="14"/>
  <c r="C147" i="15"/>
  <c r="D152" i="14"/>
  <c r="C156" i="15"/>
  <c r="D160" i="14"/>
  <c r="C164" i="15"/>
  <c r="D168" i="14"/>
  <c r="C172" i="15"/>
  <c r="D176" i="14"/>
  <c r="C181" i="15"/>
  <c r="D184" i="14"/>
  <c r="C189" i="15"/>
  <c r="D192" i="14"/>
  <c r="C197" i="15"/>
  <c r="D200" i="14"/>
  <c r="C205" i="15"/>
  <c r="F206" i="14"/>
  <c r="E211" i="15"/>
  <c r="F214" i="14"/>
  <c r="E219" i="15"/>
  <c r="F222" i="14"/>
  <c r="E227" i="15"/>
  <c r="F230" i="14"/>
  <c r="E236" i="15"/>
  <c r="F238" i="14"/>
  <c r="E244" i="15"/>
  <c r="F246" i="14"/>
  <c r="E252" i="15"/>
  <c r="F254" i="14"/>
  <c r="E260" i="15"/>
  <c r="F262" i="14"/>
  <c r="E268" i="15"/>
  <c r="F270" i="14"/>
  <c r="E276" i="15"/>
  <c r="F278" i="14"/>
  <c r="E283" i="15"/>
  <c r="F286" i="14"/>
  <c r="E291" i="15"/>
  <c r="F294" i="14"/>
  <c r="E299" i="15"/>
  <c r="F302" i="14"/>
  <c r="E307" i="15"/>
  <c r="F310" i="14"/>
  <c r="E315" i="15"/>
  <c r="F318" i="14"/>
  <c r="E323" i="15"/>
  <c r="F326" i="14"/>
  <c r="E331" i="15"/>
  <c r="F334" i="14"/>
  <c r="E339" i="15"/>
  <c r="F342" i="14"/>
  <c r="E347" i="15"/>
  <c r="F350" i="14"/>
  <c r="E355" i="15"/>
  <c r="F358" i="14"/>
  <c r="E363" i="15"/>
  <c r="F370" i="14"/>
  <c r="E377" i="15"/>
  <c r="D380" i="14"/>
  <c r="C387" i="15"/>
  <c r="E303" i="14"/>
  <c r="D308" i="15"/>
  <c r="F9" i="14"/>
  <c r="E9" i="15"/>
  <c r="F25" i="14"/>
  <c r="E25" i="15"/>
  <c r="F41" i="14"/>
  <c r="E41" i="15"/>
  <c r="F57" i="14"/>
  <c r="E58" i="15"/>
  <c r="F73" i="14"/>
  <c r="E74" i="15"/>
  <c r="F89" i="14"/>
  <c r="E89" i="15"/>
  <c r="F105" i="14"/>
  <c r="E106" i="15"/>
  <c r="F121" i="14"/>
  <c r="E122" i="15"/>
  <c r="F137" i="14"/>
  <c r="E139" i="15"/>
  <c r="F153" i="14"/>
  <c r="E157" i="15"/>
  <c r="F169" i="14"/>
  <c r="E173" i="15"/>
  <c r="F185" i="14"/>
  <c r="E190" i="15"/>
  <c r="F201" i="14"/>
  <c r="E206" i="15"/>
  <c r="E216" i="14"/>
  <c r="D221" i="15"/>
  <c r="E232" i="14"/>
  <c r="D238" i="15"/>
  <c r="E248" i="14"/>
  <c r="D254" i="15"/>
  <c r="E264" i="14"/>
  <c r="D270" i="15"/>
  <c r="E276" i="14"/>
  <c r="D282" i="15"/>
  <c r="D287" i="14"/>
  <c r="C292" i="15"/>
  <c r="E296" i="14"/>
  <c r="D301" i="15"/>
  <c r="E308" i="14"/>
  <c r="D313" i="15"/>
  <c r="D319" i="14"/>
  <c r="C324" i="15"/>
  <c r="D331" i="14"/>
  <c r="C336" i="15"/>
  <c r="E344" i="14"/>
  <c r="D349" i="15"/>
  <c r="E360" i="14"/>
  <c r="D367" i="15"/>
  <c r="D367" i="14"/>
  <c r="C374" i="15"/>
  <c r="F373" i="14"/>
  <c r="E380" i="15"/>
  <c r="D379" i="14"/>
  <c r="C386" i="15"/>
  <c r="E259" i="14"/>
  <c r="D265" i="15"/>
  <c r="E323" i="14"/>
  <c r="D328" i="15"/>
  <c r="E227" i="14"/>
  <c r="D233" i="15"/>
  <c r="E307" i="14"/>
  <c r="D312" i="15"/>
  <c r="E18" i="14"/>
  <c r="D18" i="15"/>
  <c r="D34" i="14"/>
  <c r="C34" i="15"/>
  <c r="D42" i="14"/>
  <c r="C42" i="15"/>
  <c r="E66" i="14"/>
  <c r="D67" i="15"/>
  <c r="F74" i="14"/>
  <c r="E75" i="15"/>
  <c r="D82" i="14"/>
  <c r="C103" i="15"/>
  <c r="E98" i="14"/>
  <c r="D98" i="15"/>
  <c r="F106" i="14"/>
  <c r="E107" i="15"/>
  <c r="F114" i="14"/>
  <c r="E115" i="15"/>
  <c r="E126" i="14"/>
  <c r="D127" i="15"/>
  <c r="F134" i="14"/>
  <c r="E136" i="15"/>
  <c r="D142" i="14"/>
  <c r="C145" i="15"/>
  <c r="E158" i="14"/>
  <c r="D162" i="15"/>
  <c r="D162" i="14"/>
  <c r="C166" i="15"/>
  <c r="D170" i="14"/>
  <c r="C174" i="15"/>
  <c r="E186" i="14"/>
  <c r="D191" i="15"/>
  <c r="F194" i="14"/>
  <c r="E199" i="15"/>
  <c r="D202" i="14"/>
  <c r="C207" i="15"/>
  <c r="F339" i="14"/>
  <c r="E344" i="15"/>
  <c r="E343" i="14"/>
  <c r="D348" i="15"/>
  <c r="E347" i="14"/>
  <c r="D352" i="15"/>
  <c r="F355" i="14"/>
  <c r="E360" i="15"/>
  <c r="E359" i="14"/>
  <c r="D364" i="15"/>
  <c r="D10" i="14"/>
  <c r="C10" i="15"/>
  <c r="E22" i="14"/>
  <c r="D22" i="15"/>
  <c r="F26" i="14"/>
  <c r="E26" i="15"/>
  <c r="D30" i="14"/>
  <c r="C30" i="15"/>
  <c r="E46" i="14"/>
  <c r="D46" i="15"/>
  <c r="D54" i="14"/>
  <c r="C55" i="15"/>
  <c r="D62" i="14"/>
  <c r="C63" i="15"/>
  <c r="E78" i="14"/>
  <c r="D79" i="15"/>
  <c r="F86" i="14"/>
  <c r="E86" i="15"/>
  <c r="D94" i="14"/>
  <c r="C94" i="15"/>
  <c r="E110" i="14"/>
  <c r="D111" i="15"/>
  <c r="F118" i="14"/>
  <c r="E119" i="15"/>
  <c r="F130" i="14"/>
  <c r="E132" i="15"/>
  <c r="E146" i="14"/>
  <c r="D150" i="15"/>
  <c r="F154" i="14"/>
  <c r="E158" i="15"/>
  <c r="D166" i="14"/>
  <c r="C170" i="15"/>
  <c r="E182" i="14"/>
  <c r="D187" i="15"/>
  <c r="F190" i="14"/>
  <c r="E195" i="15"/>
  <c r="D198" i="14"/>
  <c r="C203" i="15"/>
  <c r="E27" i="14"/>
  <c r="D27" i="15"/>
  <c r="E59" i="14"/>
  <c r="D60" i="15"/>
  <c r="E91" i="14"/>
  <c r="D91" i="15"/>
  <c r="E123" i="14"/>
  <c r="D124" i="15"/>
  <c r="E155" i="14"/>
  <c r="D159" i="15"/>
  <c r="E187" i="14"/>
  <c r="D192" i="15"/>
  <c r="D218" i="14"/>
  <c r="C223" i="15"/>
  <c r="D250" i="14"/>
  <c r="C256" i="15"/>
  <c r="D282" i="14"/>
  <c r="C287" i="15"/>
  <c r="D314" i="14"/>
  <c r="C319" i="15"/>
  <c r="D346" i="14"/>
  <c r="C351" i="15"/>
  <c r="D378" i="14"/>
  <c r="C385" i="15"/>
  <c r="F72" i="14"/>
  <c r="E73" i="15"/>
  <c r="F160" i="14"/>
  <c r="E164" i="15"/>
  <c r="F36" i="14"/>
  <c r="E36" i="15"/>
  <c r="F84" i="14"/>
  <c r="E84" i="15"/>
  <c r="F132" i="14"/>
  <c r="E134" i="15"/>
  <c r="F204" i="14"/>
  <c r="E209" i="15"/>
  <c r="F236" i="14"/>
  <c r="E242" i="15"/>
  <c r="F268" i="14"/>
  <c r="E274" i="15"/>
  <c r="F300" i="14"/>
  <c r="E305" i="15"/>
  <c r="F332" i="14"/>
  <c r="E337" i="15"/>
  <c r="D283" i="14"/>
  <c r="C288" i="15"/>
  <c r="D291" i="14"/>
  <c r="C296" i="15"/>
  <c r="E299" i="14"/>
  <c r="D304" i="15"/>
  <c r="D307" i="14"/>
  <c r="C312" i="15"/>
  <c r="D327" i="14"/>
  <c r="C332" i="15"/>
  <c r="F48" i="14"/>
  <c r="E48" i="15"/>
  <c r="F192" i="14"/>
  <c r="E197" i="15"/>
  <c r="E31" i="14"/>
  <c r="D31" i="15"/>
  <c r="E63" i="14"/>
  <c r="D64" i="15"/>
  <c r="E95" i="14"/>
  <c r="D95" i="15"/>
  <c r="E127" i="14"/>
  <c r="D128" i="15"/>
  <c r="E159" i="14"/>
  <c r="D163" i="15"/>
  <c r="E191" i="14"/>
  <c r="D196" i="15"/>
  <c r="F80" i="14"/>
  <c r="E81" i="15"/>
  <c r="F209" i="14"/>
  <c r="E214" i="15"/>
  <c r="F221" i="14"/>
  <c r="E226" i="15"/>
  <c r="F237" i="14"/>
  <c r="E243" i="15"/>
  <c r="F253" i="14"/>
  <c r="E259" i="15"/>
  <c r="F269" i="14"/>
  <c r="E275" i="15"/>
  <c r="F285" i="14"/>
  <c r="E290" i="15"/>
  <c r="F301" i="14"/>
  <c r="E306" i="15"/>
  <c r="F317" i="14"/>
  <c r="E322" i="15"/>
  <c r="F329" i="14"/>
  <c r="E334" i="15"/>
  <c r="F345" i="14"/>
  <c r="E350" i="15"/>
  <c r="E12" i="14"/>
  <c r="D12" i="15"/>
  <c r="E32" i="14"/>
  <c r="D32" i="15"/>
  <c r="E56" i="14"/>
  <c r="D57" i="15"/>
  <c r="E80" i="14"/>
  <c r="D81" i="15"/>
  <c r="E104" i="14"/>
  <c r="D105" i="15"/>
  <c r="E128" i="14"/>
  <c r="D129" i="15"/>
  <c r="E148" i="14"/>
  <c r="D152" i="15"/>
  <c r="E168" i="14"/>
  <c r="D172" i="15"/>
  <c r="E192" i="14"/>
  <c r="D197" i="15"/>
  <c r="F64" i="14"/>
  <c r="E65" i="15"/>
  <c r="F88" i="14"/>
  <c r="E88" i="15"/>
  <c r="F112" i="14"/>
  <c r="E113" i="15"/>
  <c r="F164" i="14"/>
  <c r="E168" i="15"/>
  <c r="D230" i="14"/>
  <c r="C236" i="15"/>
  <c r="D262" i="14"/>
  <c r="C268" i="15"/>
  <c r="D294" i="14"/>
  <c r="C299" i="15"/>
  <c r="D326" i="14"/>
  <c r="C331" i="15"/>
  <c r="D358" i="14"/>
  <c r="C363" i="15"/>
  <c r="F296" i="14"/>
  <c r="E301" i="15"/>
  <c r="F208" i="14"/>
  <c r="E213" i="15"/>
  <c r="F240" i="14"/>
  <c r="E246" i="15"/>
  <c r="F272" i="14"/>
  <c r="E278" i="15"/>
  <c r="F352" i="14"/>
  <c r="E357" i="15"/>
  <c r="AU366" i="14"/>
  <c r="AY366" i="14"/>
  <c r="BC366" i="14"/>
  <c r="BG366" i="14"/>
  <c r="AV366" i="14"/>
  <c r="AZ366" i="14"/>
  <c r="BD366" i="14"/>
  <c r="BH366" i="14"/>
  <c r="AW366" i="14"/>
  <c r="BA366" i="14"/>
  <c r="BE366" i="14"/>
  <c r="BI366" i="14"/>
  <c r="AX366" i="14"/>
  <c r="BB366" i="14"/>
  <c r="BF366" i="14"/>
  <c r="AD366" i="14"/>
  <c r="AH366" i="14"/>
  <c r="AL366" i="14"/>
  <c r="AA366" i="14"/>
  <c r="AE366" i="14"/>
  <c r="AI366" i="14"/>
  <c r="AM366" i="14"/>
  <c r="AB366" i="14"/>
  <c r="AF366" i="14"/>
  <c r="AJ366" i="14"/>
  <c r="AN366" i="14"/>
  <c r="AC366" i="14"/>
  <c r="AG366" i="14"/>
  <c r="AK366" i="14"/>
  <c r="AO366" i="14"/>
  <c r="W366" i="14"/>
  <c r="X366" i="14"/>
  <c r="Y366" i="14"/>
  <c r="G366" i="14"/>
  <c r="H366" i="14"/>
  <c r="I366" i="14"/>
  <c r="J366" i="14"/>
  <c r="K366" i="14"/>
  <c r="L366" i="14"/>
  <c r="M366" i="14"/>
  <c r="N366" i="14"/>
  <c r="O366" i="14"/>
  <c r="P366" i="14"/>
  <c r="Q366" i="14"/>
  <c r="R366" i="14"/>
  <c r="S366" i="14"/>
  <c r="T366" i="14"/>
  <c r="U366" i="14"/>
  <c r="AX374" i="14"/>
  <c r="BB374" i="14"/>
  <c r="BF374" i="14"/>
  <c r="AU374" i="14"/>
  <c r="AY374" i="14"/>
  <c r="BC374" i="14"/>
  <c r="BG374" i="14"/>
  <c r="AV374" i="14"/>
  <c r="AZ374" i="14"/>
  <c r="BD374" i="14"/>
  <c r="BH374" i="14"/>
  <c r="BE374" i="14"/>
  <c r="BI374" i="14"/>
  <c r="AW374" i="14"/>
  <c r="BA374" i="14"/>
  <c r="AD374" i="14"/>
  <c r="AH374" i="14"/>
  <c r="AL374" i="14"/>
  <c r="AA374" i="14"/>
  <c r="AE374" i="14"/>
  <c r="AI374" i="14"/>
  <c r="AM374" i="14"/>
  <c r="AB374" i="14"/>
  <c r="AF374" i="14"/>
  <c r="AJ374" i="14"/>
  <c r="AN374" i="14"/>
  <c r="AC374" i="14"/>
  <c r="AG374" i="14"/>
  <c r="AK374" i="14"/>
  <c r="AO374" i="14"/>
  <c r="W374" i="14"/>
  <c r="X374" i="14"/>
  <c r="Y374" i="14"/>
  <c r="G374" i="14"/>
  <c r="H374" i="14"/>
  <c r="I374" i="14"/>
  <c r="J374" i="14"/>
  <c r="K374" i="14"/>
  <c r="L374" i="14"/>
  <c r="M374" i="14"/>
  <c r="N374" i="14"/>
  <c r="O374" i="14"/>
  <c r="P374" i="14"/>
  <c r="Q374" i="14"/>
  <c r="R374" i="14"/>
  <c r="S374" i="14"/>
  <c r="T374" i="14"/>
  <c r="U374" i="14"/>
  <c r="AX382" i="14"/>
  <c r="BB382" i="14"/>
  <c r="BF382" i="14"/>
  <c r="AU382" i="14"/>
  <c r="AY382" i="14"/>
  <c r="BC382" i="14"/>
  <c r="BG382" i="14"/>
  <c r="AV382" i="14"/>
  <c r="AZ382" i="14"/>
  <c r="BD382" i="14"/>
  <c r="BH382" i="14"/>
  <c r="AW382" i="14"/>
  <c r="BA382" i="14"/>
  <c r="BE382" i="14"/>
  <c r="BI382" i="14"/>
  <c r="AD382" i="14"/>
  <c r="AH382" i="14"/>
  <c r="AL382" i="14"/>
  <c r="AA382" i="14"/>
  <c r="AE382" i="14"/>
  <c r="AI382" i="14"/>
  <c r="AM382" i="14"/>
  <c r="AB382" i="14"/>
  <c r="AF382" i="14"/>
  <c r="AJ382" i="14"/>
  <c r="AN382" i="14"/>
  <c r="AC382" i="14"/>
  <c r="AG382" i="14"/>
  <c r="AK382" i="14"/>
  <c r="AO382" i="14"/>
  <c r="W382" i="14"/>
  <c r="Y382" i="14"/>
  <c r="X382" i="14"/>
  <c r="G382" i="14"/>
  <c r="H382" i="14"/>
  <c r="I382" i="14"/>
  <c r="J382" i="14"/>
  <c r="K382" i="14"/>
  <c r="L382" i="14"/>
  <c r="M382" i="14"/>
  <c r="N382" i="14"/>
  <c r="O382" i="14"/>
  <c r="P382" i="14"/>
  <c r="Q382" i="14"/>
  <c r="R382" i="14"/>
  <c r="S382" i="14"/>
  <c r="T382" i="14"/>
  <c r="U382" i="14"/>
  <c r="AV213" i="14"/>
  <c r="AZ213" i="14"/>
  <c r="BD213" i="14"/>
  <c r="BH213" i="14"/>
  <c r="AW213" i="14"/>
  <c r="BA213" i="14"/>
  <c r="BE213" i="14"/>
  <c r="BI213" i="14"/>
  <c r="AX213" i="14"/>
  <c r="BB213" i="14"/>
  <c r="BF213" i="14"/>
  <c r="AU213" i="14"/>
  <c r="AY213" i="14"/>
  <c r="BC213" i="14"/>
  <c r="BG213" i="14"/>
  <c r="AD213" i="14"/>
  <c r="AH213" i="14"/>
  <c r="AL213" i="14"/>
  <c r="AA213" i="14"/>
  <c r="AE213" i="14"/>
  <c r="AI213" i="14"/>
  <c r="AM213" i="14"/>
  <c r="AB213" i="14"/>
  <c r="AF213" i="14"/>
  <c r="AJ213" i="14"/>
  <c r="AN213" i="14"/>
  <c r="AC213" i="14"/>
  <c r="AG213" i="14"/>
  <c r="AK213" i="14"/>
  <c r="AO213" i="14"/>
  <c r="Y213" i="14"/>
  <c r="W213" i="14"/>
  <c r="X213" i="14"/>
  <c r="U213" i="14"/>
  <c r="G213" i="14"/>
  <c r="P213" i="14"/>
  <c r="M213" i="14"/>
  <c r="R213" i="14"/>
  <c r="T213" i="14"/>
  <c r="Q213" i="14"/>
  <c r="K213" i="14"/>
  <c r="H213" i="14"/>
  <c r="J213" i="14"/>
  <c r="O213" i="14"/>
  <c r="L213" i="14"/>
  <c r="I213" i="14"/>
  <c r="N213" i="14"/>
  <c r="S213" i="14"/>
  <c r="AV221" i="14"/>
  <c r="AZ221" i="14"/>
  <c r="BD221" i="14"/>
  <c r="BH221" i="14"/>
  <c r="AW221" i="14"/>
  <c r="BA221" i="14"/>
  <c r="BE221" i="14"/>
  <c r="BI221" i="14"/>
  <c r="AX221" i="14"/>
  <c r="BB221" i="14"/>
  <c r="BF221" i="14"/>
  <c r="AU221" i="14"/>
  <c r="AY221" i="14"/>
  <c r="BC221" i="14"/>
  <c r="BG221" i="14"/>
  <c r="AD221" i="14"/>
  <c r="AH221" i="14"/>
  <c r="AL221" i="14"/>
  <c r="AA221" i="14"/>
  <c r="AE221" i="14"/>
  <c r="AI221" i="14"/>
  <c r="AM221" i="14"/>
  <c r="AB221" i="14"/>
  <c r="AF221" i="14"/>
  <c r="AG221" i="14"/>
  <c r="AO221" i="14"/>
  <c r="AJ221" i="14"/>
  <c r="AK221" i="14"/>
  <c r="AC221" i="14"/>
  <c r="AN221" i="14"/>
  <c r="Y221" i="14"/>
  <c r="W221" i="14"/>
  <c r="X221" i="14"/>
  <c r="U221" i="14"/>
  <c r="G221" i="14"/>
  <c r="H221" i="14"/>
  <c r="J221" i="14"/>
  <c r="O221" i="14"/>
  <c r="T221" i="14"/>
  <c r="I221" i="14"/>
  <c r="N221" i="14"/>
  <c r="S221" i="14"/>
  <c r="M221" i="14"/>
  <c r="R221" i="14"/>
  <c r="L221" i="14"/>
  <c r="Q221" i="14"/>
  <c r="K221" i="14"/>
  <c r="P221" i="14"/>
  <c r="AV229" i="14"/>
  <c r="AZ229" i="14"/>
  <c r="BD229" i="14"/>
  <c r="BH229" i="14"/>
  <c r="AW229" i="14"/>
  <c r="BA229" i="14"/>
  <c r="BE229" i="14"/>
  <c r="BI229" i="14"/>
  <c r="AX229" i="14"/>
  <c r="BB229" i="14"/>
  <c r="BF229" i="14"/>
  <c r="AU229" i="14"/>
  <c r="AY229" i="14"/>
  <c r="BC229" i="14"/>
  <c r="BG229" i="14"/>
  <c r="AD229" i="14"/>
  <c r="AH229" i="14"/>
  <c r="AL229" i="14"/>
  <c r="AB229" i="14"/>
  <c r="AG229" i="14"/>
  <c r="AM229" i="14"/>
  <c r="AC229" i="14"/>
  <c r="AI229" i="14"/>
  <c r="AN229" i="14"/>
  <c r="AE229" i="14"/>
  <c r="AJ229" i="14"/>
  <c r="AO229" i="14"/>
  <c r="AA229" i="14"/>
  <c r="AF229" i="14"/>
  <c r="AK229" i="14"/>
  <c r="Y229" i="14"/>
  <c r="W229" i="14"/>
  <c r="X229" i="14"/>
  <c r="I229" i="14"/>
  <c r="J229" i="14"/>
  <c r="K229" i="14"/>
  <c r="T229" i="14"/>
  <c r="M229" i="14"/>
  <c r="N229" i="14"/>
  <c r="O229" i="14"/>
  <c r="H229" i="14"/>
  <c r="Q229" i="14"/>
  <c r="R229" i="14"/>
  <c r="S229" i="14"/>
  <c r="L229" i="14"/>
  <c r="U229" i="14"/>
  <c r="G229" i="14"/>
  <c r="P229" i="14"/>
  <c r="AU237" i="14"/>
  <c r="AY237" i="14"/>
  <c r="BC237" i="14"/>
  <c r="BG237" i="14"/>
  <c r="AV237" i="14"/>
  <c r="AZ237" i="14"/>
  <c r="BD237" i="14"/>
  <c r="BH237" i="14"/>
  <c r="AW237" i="14"/>
  <c r="BA237" i="14"/>
  <c r="BE237" i="14"/>
  <c r="BI237" i="14"/>
  <c r="AX237" i="14"/>
  <c r="BB237" i="14"/>
  <c r="BF237" i="14"/>
  <c r="AC237" i="14"/>
  <c r="AG237" i="14"/>
  <c r="AK237" i="14"/>
  <c r="AO237" i="14"/>
  <c r="AD237" i="14"/>
  <c r="AH237" i="14"/>
  <c r="AL237" i="14"/>
  <c r="AA237" i="14"/>
  <c r="AE237" i="14"/>
  <c r="AI237" i="14"/>
  <c r="AM237" i="14"/>
  <c r="AB237" i="14"/>
  <c r="AF237" i="14"/>
  <c r="AJ237" i="14"/>
  <c r="AN237" i="14"/>
  <c r="Y237" i="14"/>
  <c r="W237" i="14"/>
  <c r="X237" i="14"/>
  <c r="J237" i="14"/>
  <c r="I237" i="14"/>
  <c r="P237" i="14"/>
  <c r="H237" i="14"/>
  <c r="N237" i="14"/>
  <c r="O237" i="14"/>
  <c r="U237" i="14"/>
  <c r="M237" i="14"/>
  <c r="R237" i="14"/>
  <c r="T237" i="14"/>
  <c r="L237" i="14"/>
  <c r="S237" i="14"/>
  <c r="G237" i="14"/>
  <c r="K237" i="14"/>
  <c r="Q237" i="14"/>
  <c r="AU245" i="14"/>
  <c r="AY245" i="14"/>
  <c r="BC245" i="14"/>
  <c r="BG245" i="14"/>
  <c r="AV245" i="14"/>
  <c r="AZ245" i="14"/>
  <c r="BD245" i="14"/>
  <c r="BH245" i="14"/>
  <c r="AW245" i="14"/>
  <c r="BA245" i="14"/>
  <c r="BE245" i="14"/>
  <c r="BI245" i="14"/>
  <c r="AX245" i="14"/>
  <c r="BB245" i="14"/>
  <c r="BF245" i="14"/>
  <c r="AC245" i="14"/>
  <c r="AG245" i="14"/>
  <c r="AK245" i="14"/>
  <c r="AO245" i="14"/>
  <c r="AD245" i="14"/>
  <c r="AH245" i="14"/>
  <c r="AL245" i="14"/>
  <c r="AA245" i="14"/>
  <c r="AE245" i="14"/>
  <c r="AI245" i="14"/>
  <c r="AM245" i="14"/>
  <c r="AB245" i="14"/>
  <c r="AF245" i="14"/>
  <c r="AJ245" i="14"/>
  <c r="AN245" i="14"/>
  <c r="Y245" i="14"/>
  <c r="W245" i="14"/>
  <c r="X245" i="14"/>
  <c r="J245" i="14"/>
  <c r="L245" i="14"/>
  <c r="S245" i="14"/>
  <c r="K245" i="14"/>
  <c r="N245" i="14"/>
  <c r="Q245" i="14"/>
  <c r="I245" i="14"/>
  <c r="P245" i="14"/>
  <c r="R245" i="14"/>
  <c r="H245" i="14"/>
  <c r="O245" i="14"/>
  <c r="U245" i="14"/>
  <c r="G245" i="14"/>
  <c r="M245" i="14"/>
  <c r="T245" i="14"/>
  <c r="AU253" i="14"/>
  <c r="AY253" i="14"/>
  <c r="BC253" i="14"/>
  <c r="BG253" i="14"/>
  <c r="AV253" i="14"/>
  <c r="AZ253" i="14"/>
  <c r="BD253" i="14"/>
  <c r="BH253" i="14"/>
  <c r="AW253" i="14"/>
  <c r="BA253" i="14"/>
  <c r="BE253" i="14"/>
  <c r="BI253" i="14"/>
  <c r="AX253" i="14"/>
  <c r="BB253" i="14"/>
  <c r="BF253" i="14"/>
  <c r="AC253" i="14"/>
  <c r="AG253" i="14"/>
  <c r="AK253" i="14"/>
  <c r="AO253" i="14"/>
  <c r="AD253" i="14"/>
  <c r="AH253" i="14"/>
  <c r="AL253" i="14"/>
  <c r="AA253" i="14"/>
  <c r="AE253" i="14"/>
  <c r="AI253" i="14"/>
  <c r="AM253" i="14"/>
  <c r="AB253" i="14"/>
  <c r="AF253" i="14"/>
  <c r="AJ253" i="14"/>
  <c r="AN253" i="14"/>
  <c r="Y253" i="14"/>
  <c r="W253" i="14"/>
  <c r="X253" i="14"/>
  <c r="J253" i="14"/>
  <c r="O253" i="14"/>
  <c r="U253" i="14"/>
  <c r="H253" i="14"/>
  <c r="N253" i="14"/>
  <c r="T253" i="14"/>
  <c r="G253" i="14"/>
  <c r="M253" i="14"/>
  <c r="R253" i="14"/>
  <c r="K253" i="14"/>
  <c r="L253" i="14"/>
  <c r="S253" i="14"/>
  <c r="I253" i="14"/>
  <c r="P253" i="14"/>
  <c r="Q253" i="14"/>
  <c r="AU261" i="14"/>
  <c r="AY261" i="14"/>
  <c r="BC261" i="14"/>
  <c r="BG261" i="14"/>
  <c r="AV261" i="14"/>
  <c r="AZ261" i="14"/>
  <c r="BD261" i="14"/>
  <c r="BH261" i="14"/>
  <c r="AW261" i="14"/>
  <c r="BA261" i="14"/>
  <c r="BE261" i="14"/>
  <c r="BI261" i="14"/>
  <c r="AX261" i="14"/>
  <c r="BB261" i="14"/>
  <c r="BF261" i="14"/>
  <c r="AC261" i="14"/>
  <c r="AG261" i="14"/>
  <c r="AK261" i="14"/>
  <c r="AO261" i="14"/>
  <c r="AD261" i="14"/>
  <c r="AH261" i="14"/>
  <c r="AL261" i="14"/>
  <c r="AA261" i="14"/>
  <c r="AE261" i="14"/>
  <c r="AI261" i="14"/>
  <c r="AM261" i="14"/>
  <c r="AB261" i="14"/>
  <c r="AF261" i="14"/>
  <c r="AJ261" i="14"/>
  <c r="AN261" i="14"/>
  <c r="Y261" i="14"/>
  <c r="W261" i="14"/>
  <c r="X261" i="14"/>
  <c r="J261" i="14"/>
  <c r="L261" i="14"/>
  <c r="S261" i="14"/>
  <c r="K261" i="14"/>
  <c r="N261" i="14"/>
  <c r="Q261" i="14"/>
  <c r="I261" i="14"/>
  <c r="P261" i="14"/>
  <c r="R261" i="14"/>
  <c r="H261" i="14"/>
  <c r="O261" i="14"/>
  <c r="U261" i="14"/>
  <c r="G261" i="14"/>
  <c r="M261" i="14"/>
  <c r="T261" i="14"/>
  <c r="AU269" i="14"/>
  <c r="AY269" i="14"/>
  <c r="BC269" i="14"/>
  <c r="BG269" i="14"/>
  <c r="AV269" i="14"/>
  <c r="AZ269" i="14"/>
  <c r="BD269" i="14"/>
  <c r="BH269" i="14"/>
  <c r="AW269" i="14"/>
  <c r="BA269" i="14"/>
  <c r="BE269" i="14"/>
  <c r="BI269" i="14"/>
  <c r="AX269" i="14"/>
  <c r="BB269" i="14"/>
  <c r="BF269" i="14"/>
  <c r="AC269" i="14"/>
  <c r="AG269" i="14"/>
  <c r="AK269" i="14"/>
  <c r="AO269" i="14"/>
  <c r="AD269" i="14"/>
  <c r="AH269" i="14"/>
  <c r="AL269" i="14"/>
  <c r="AA269" i="14"/>
  <c r="AE269" i="14"/>
  <c r="AI269" i="14"/>
  <c r="AM269" i="14"/>
  <c r="AB269" i="14"/>
  <c r="AF269" i="14"/>
  <c r="AJ269" i="14"/>
  <c r="AN269" i="14"/>
  <c r="Y269" i="14"/>
  <c r="W269" i="14"/>
  <c r="X269" i="14"/>
  <c r="H269" i="14"/>
  <c r="I269" i="14"/>
  <c r="O269" i="14"/>
  <c r="G269" i="14"/>
  <c r="L269" i="14"/>
  <c r="N269" i="14"/>
  <c r="U269" i="14"/>
  <c r="M269" i="14"/>
  <c r="P269" i="14"/>
  <c r="S269" i="14"/>
  <c r="K269" i="14"/>
  <c r="R269" i="14"/>
  <c r="T269" i="14"/>
  <c r="J269" i="14"/>
  <c r="Q269" i="14"/>
  <c r="AU277" i="14"/>
  <c r="AY277" i="14"/>
  <c r="BC277" i="14"/>
  <c r="BG277" i="14"/>
  <c r="AV277" i="14"/>
  <c r="AZ277" i="14"/>
  <c r="BD277" i="14"/>
  <c r="BH277" i="14"/>
  <c r="AW277" i="14"/>
  <c r="BA277" i="14"/>
  <c r="BE277" i="14"/>
  <c r="BI277" i="14"/>
  <c r="AX277" i="14"/>
  <c r="BB277" i="14"/>
  <c r="BF277" i="14"/>
  <c r="AC277" i="14"/>
  <c r="AG277" i="14"/>
  <c r="AK277" i="14"/>
  <c r="AO277" i="14"/>
  <c r="AD277" i="14"/>
  <c r="AH277" i="14"/>
  <c r="AL277" i="14"/>
  <c r="AA277" i="14"/>
  <c r="AE277" i="14"/>
  <c r="AI277" i="14"/>
  <c r="AM277" i="14"/>
  <c r="AB277" i="14"/>
  <c r="AF277" i="14"/>
  <c r="AJ277" i="14"/>
  <c r="AN277" i="14"/>
  <c r="Y277" i="14"/>
  <c r="W277" i="14"/>
  <c r="X277" i="14"/>
  <c r="G277" i="14"/>
  <c r="H277" i="14"/>
  <c r="I277" i="14"/>
  <c r="J277" i="14"/>
  <c r="K277" i="14"/>
  <c r="L277" i="14"/>
  <c r="M277" i="14"/>
  <c r="N277" i="14"/>
  <c r="O277" i="14"/>
  <c r="P277" i="14"/>
  <c r="Q277" i="14"/>
  <c r="R277" i="14"/>
  <c r="S277" i="14"/>
  <c r="T277" i="14"/>
  <c r="U277" i="14"/>
  <c r="AU285" i="14"/>
  <c r="AY285" i="14"/>
  <c r="BC285" i="14"/>
  <c r="BG285" i="14"/>
  <c r="AV285" i="14"/>
  <c r="AZ285" i="14"/>
  <c r="BD285" i="14"/>
  <c r="BH285" i="14"/>
  <c r="AW285" i="14"/>
  <c r="BA285" i="14"/>
  <c r="BE285" i="14"/>
  <c r="BI285" i="14"/>
  <c r="AX285" i="14"/>
  <c r="BB285" i="14"/>
  <c r="BF285" i="14"/>
  <c r="AC285" i="14"/>
  <c r="AG285" i="14"/>
  <c r="AK285" i="14"/>
  <c r="AO285" i="14"/>
  <c r="AD285" i="14"/>
  <c r="AH285" i="14"/>
  <c r="AL285" i="14"/>
  <c r="AA285" i="14"/>
  <c r="AE285" i="14"/>
  <c r="AI285" i="14"/>
  <c r="AM285" i="14"/>
  <c r="AB285" i="14"/>
  <c r="AF285" i="14"/>
  <c r="AJ285" i="14"/>
  <c r="AN285" i="14"/>
  <c r="Y285" i="14"/>
  <c r="W285" i="14"/>
  <c r="X285" i="14"/>
  <c r="G285" i="14"/>
  <c r="H285" i="14"/>
  <c r="I285" i="14"/>
  <c r="J285" i="14"/>
  <c r="K285" i="14"/>
  <c r="L285" i="14"/>
  <c r="M285" i="14"/>
  <c r="N285" i="14"/>
  <c r="O285" i="14"/>
  <c r="P285" i="14"/>
  <c r="Q285" i="14"/>
  <c r="R285" i="14"/>
  <c r="S285" i="14"/>
  <c r="T285" i="14"/>
  <c r="U285" i="14"/>
  <c r="AU293" i="14"/>
  <c r="AY293" i="14"/>
  <c r="BC293" i="14"/>
  <c r="BG293" i="14"/>
  <c r="AV293" i="14"/>
  <c r="AZ293" i="14"/>
  <c r="BD293" i="14"/>
  <c r="BH293" i="14"/>
  <c r="AW293" i="14"/>
  <c r="BA293" i="14"/>
  <c r="BE293" i="14"/>
  <c r="BI293" i="14"/>
  <c r="AX293" i="14"/>
  <c r="BB293" i="14"/>
  <c r="BF293" i="14"/>
  <c r="AC293" i="14"/>
  <c r="AG293" i="14"/>
  <c r="AK293" i="14"/>
  <c r="AO293" i="14"/>
  <c r="AD293" i="14"/>
  <c r="AH293" i="14"/>
  <c r="AL293" i="14"/>
  <c r="AA293" i="14"/>
  <c r="AE293" i="14"/>
  <c r="AI293" i="14"/>
  <c r="AM293" i="14"/>
  <c r="AB293" i="14"/>
  <c r="AF293" i="14"/>
  <c r="AJ293" i="14"/>
  <c r="AN293" i="14"/>
  <c r="Y293" i="14"/>
  <c r="W293" i="14"/>
  <c r="X293" i="14"/>
  <c r="G293" i="14"/>
  <c r="H293" i="14"/>
  <c r="I293" i="14"/>
  <c r="J293" i="14"/>
  <c r="K293" i="14"/>
  <c r="L293" i="14"/>
  <c r="M293" i="14"/>
  <c r="N293" i="14"/>
  <c r="O293" i="14"/>
  <c r="P293" i="14"/>
  <c r="Q293" i="14"/>
  <c r="R293" i="14"/>
  <c r="S293" i="14"/>
  <c r="T293" i="14"/>
  <c r="U293" i="14"/>
  <c r="AU301" i="14"/>
  <c r="AY301" i="14"/>
  <c r="BC301" i="14"/>
  <c r="BG301" i="14"/>
  <c r="AV301" i="14"/>
  <c r="AZ301" i="14"/>
  <c r="BD301" i="14"/>
  <c r="BH301" i="14"/>
  <c r="AW301" i="14"/>
  <c r="BA301" i="14"/>
  <c r="BE301" i="14"/>
  <c r="BI301" i="14"/>
  <c r="AX301" i="14"/>
  <c r="BB301" i="14"/>
  <c r="BF301" i="14"/>
  <c r="AC301" i="14"/>
  <c r="AG301" i="14"/>
  <c r="AK301" i="14"/>
  <c r="AO301" i="14"/>
  <c r="AD301" i="14"/>
  <c r="AH301" i="14"/>
  <c r="AL301" i="14"/>
  <c r="AA301" i="14"/>
  <c r="AE301" i="14"/>
  <c r="AI301" i="14"/>
  <c r="AM301" i="14"/>
  <c r="AB301" i="14"/>
  <c r="AF301" i="14"/>
  <c r="AJ301" i="14"/>
  <c r="AN301" i="14"/>
  <c r="Y301" i="14"/>
  <c r="W301" i="14"/>
  <c r="X301" i="14"/>
  <c r="G301" i="14"/>
  <c r="H301" i="14"/>
  <c r="I301" i="14"/>
  <c r="J301" i="14"/>
  <c r="K301" i="14"/>
  <c r="L301" i="14"/>
  <c r="M301" i="14"/>
  <c r="N301" i="14"/>
  <c r="O301" i="14"/>
  <c r="P301" i="14"/>
  <c r="Q301" i="14"/>
  <c r="R301" i="14"/>
  <c r="S301" i="14"/>
  <c r="T301" i="14"/>
  <c r="U301" i="14"/>
  <c r="AU309" i="14"/>
  <c r="AY309" i="14"/>
  <c r="BC309" i="14"/>
  <c r="BG309" i="14"/>
  <c r="AV309" i="14"/>
  <c r="AZ309" i="14"/>
  <c r="BD309" i="14"/>
  <c r="BH309" i="14"/>
  <c r="AW309" i="14"/>
  <c r="BA309" i="14"/>
  <c r="BE309" i="14"/>
  <c r="BI309" i="14"/>
  <c r="AX309" i="14"/>
  <c r="BB309" i="14"/>
  <c r="BF309" i="14"/>
  <c r="AC309" i="14"/>
  <c r="AG309" i="14"/>
  <c r="AK309" i="14"/>
  <c r="AO309" i="14"/>
  <c r="AD309" i="14"/>
  <c r="AH309" i="14"/>
  <c r="AL309" i="14"/>
  <c r="AA309" i="14"/>
  <c r="AE309" i="14"/>
  <c r="AI309" i="14"/>
  <c r="AM309" i="14"/>
  <c r="AB309" i="14"/>
  <c r="AF309" i="14"/>
  <c r="AJ309" i="14"/>
  <c r="AN309" i="14"/>
  <c r="Y309" i="14"/>
  <c r="W309" i="14"/>
  <c r="X309" i="14"/>
  <c r="G309" i="14"/>
  <c r="H309" i="14"/>
  <c r="I309" i="14"/>
  <c r="J309" i="14"/>
  <c r="K309" i="14"/>
  <c r="L309" i="14"/>
  <c r="M309" i="14"/>
  <c r="N309" i="14"/>
  <c r="O309" i="14"/>
  <c r="P309" i="14"/>
  <c r="Q309" i="14"/>
  <c r="R309" i="14"/>
  <c r="S309" i="14"/>
  <c r="T309" i="14"/>
  <c r="U309" i="14"/>
  <c r="AU317" i="14"/>
  <c r="AY317" i="14"/>
  <c r="BC317" i="14"/>
  <c r="BG317" i="14"/>
  <c r="AV317" i="14"/>
  <c r="AZ317" i="14"/>
  <c r="BD317" i="14"/>
  <c r="BH317" i="14"/>
  <c r="AW317" i="14"/>
  <c r="BA317" i="14"/>
  <c r="BE317" i="14"/>
  <c r="BI317" i="14"/>
  <c r="AX317" i="14"/>
  <c r="BB317" i="14"/>
  <c r="BF317" i="14"/>
  <c r="AC317" i="14"/>
  <c r="AG317" i="14"/>
  <c r="AK317" i="14"/>
  <c r="AO317" i="14"/>
  <c r="AD317" i="14"/>
  <c r="AH317" i="14"/>
  <c r="AL317" i="14"/>
  <c r="AA317" i="14"/>
  <c r="AE317" i="14"/>
  <c r="AI317" i="14"/>
  <c r="AM317" i="14"/>
  <c r="AB317" i="14"/>
  <c r="AF317" i="14"/>
  <c r="AJ317" i="14"/>
  <c r="AN317" i="14"/>
  <c r="Y317" i="14"/>
  <c r="W317" i="14"/>
  <c r="X317" i="14"/>
  <c r="G317" i="14"/>
  <c r="H317" i="14"/>
  <c r="I317" i="14"/>
  <c r="J317" i="14"/>
  <c r="K317" i="14"/>
  <c r="L317" i="14"/>
  <c r="M317" i="14"/>
  <c r="N317" i="14"/>
  <c r="O317" i="14"/>
  <c r="P317" i="14"/>
  <c r="Q317" i="14"/>
  <c r="R317" i="14"/>
  <c r="S317" i="14"/>
  <c r="T317" i="14"/>
  <c r="U317" i="14"/>
  <c r="AX325" i="14"/>
  <c r="BB325" i="14"/>
  <c r="BF325" i="14"/>
  <c r="AU325" i="14"/>
  <c r="AY325" i="14"/>
  <c r="BC325" i="14"/>
  <c r="BG325" i="14"/>
  <c r="AV325" i="14"/>
  <c r="AZ325" i="14"/>
  <c r="BD325" i="14"/>
  <c r="BH325" i="14"/>
  <c r="AW325" i="14"/>
  <c r="BA325" i="14"/>
  <c r="BE325" i="14"/>
  <c r="BI325" i="14"/>
  <c r="AC325" i="14"/>
  <c r="AG325" i="14"/>
  <c r="AK325" i="14"/>
  <c r="AO325" i="14"/>
  <c r="AD325" i="14"/>
  <c r="AH325" i="14"/>
  <c r="AL325" i="14"/>
  <c r="AA325" i="14"/>
  <c r="AE325" i="14"/>
  <c r="AI325" i="14"/>
  <c r="AM325" i="14"/>
  <c r="AB325" i="14"/>
  <c r="AF325" i="14"/>
  <c r="AJ325" i="14"/>
  <c r="AN325" i="14"/>
  <c r="Y325" i="14"/>
  <c r="W325" i="14"/>
  <c r="X325" i="14"/>
  <c r="G325" i="14"/>
  <c r="H325" i="14"/>
  <c r="I325" i="14"/>
  <c r="J325" i="14"/>
  <c r="K325" i="14"/>
  <c r="L325" i="14"/>
  <c r="M325" i="14"/>
  <c r="N325" i="14"/>
  <c r="O325" i="14"/>
  <c r="P325" i="14"/>
  <c r="Q325" i="14"/>
  <c r="R325" i="14"/>
  <c r="S325" i="14"/>
  <c r="T325" i="14"/>
  <c r="U325" i="14"/>
  <c r="AX333" i="14"/>
  <c r="BB333" i="14"/>
  <c r="BF333" i="14"/>
  <c r="AU333" i="14"/>
  <c r="AY333" i="14"/>
  <c r="BC333" i="14"/>
  <c r="BG333" i="14"/>
  <c r="AV333" i="14"/>
  <c r="AZ333" i="14"/>
  <c r="BD333" i="14"/>
  <c r="BH333" i="14"/>
  <c r="AW333" i="14"/>
  <c r="BA333" i="14"/>
  <c r="BE333" i="14"/>
  <c r="BI333" i="14"/>
  <c r="AC333" i="14"/>
  <c r="AG333" i="14"/>
  <c r="AK333" i="14"/>
  <c r="AO333" i="14"/>
  <c r="AD333" i="14"/>
  <c r="AH333" i="14"/>
  <c r="AL333" i="14"/>
  <c r="AA333" i="14"/>
  <c r="AE333" i="14"/>
  <c r="AI333" i="14"/>
  <c r="AM333" i="14"/>
  <c r="AB333" i="14"/>
  <c r="AF333" i="14"/>
  <c r="AJ333" i="14"/>
  <c r="AN333" i="14"/>
  <c r="Y333" i="14"/>
  <c r="W333" i="14"/>
  <c r="X333" i="14"/>
  <c r="G333" i="14"/>
  <c r="H333" i="14"/>
  <c r="I333" i="14"/>
  <c r="J333" i="14"/>
  <c r="K333" i="14"/>
  <c r="L333" i="14"/>
  <c r="M333" i="14"/>
  <c r="N333" i="14"/>
  <c r="O333" i="14"/>
  <c r="P333" i="14"/>
  <c r="Q333" i="14"/>
  <c r="R333" i="14"/>
  <c r="S333" i="14"/>
  <c r="T333" i="14"/>
  <c r="U333" i="14"/>
  <c r="AX341" i="14"/>
  <c r="BB341" i="14"/>
  <c r="BF341" i="14"/>
  <c r="AU341" i="14"/>
  <c r="AY341" i="14"/>
  <c r="BC341" i="14"/>
  <c r="BG341" i="14"/>
  <c r="AV341" i="14"/>
  <c r="AZ341" i="14"/>
  <c r="BD341" i="14"/>
  <c r="BH341" i="14"/>
  <c r="AW341" i="14"/>
  <c r="BA341" i="14"/>
  <c r="BE341" i="14"/>
  <c r="BI341" i="14"/>
  <c r="AC341" i="14"/>
  <c r="AG341" i="14"/>
  <c r="AK341" i="14"/>
  <c r="AO341" i="14"/>
  <c r="AD341" i="14"/>
  <c r="AH341" i="14"/>
  <c r="AL341" i="14"/>
  <c r="AA341" i="14"/>
  <c r="AE341" i="14"/>
  <c r="AI341" i="14"/>
  <c r="AM341" i="14"/>
  <c r="AB341" i="14"/>
  <c r="AF341" i="14"/>
  <c r="AJ341" i="14"/>
  <c r="AN341" i="14"/>
  <c r="Y341" i="14"/>
  <c r="W341" i="14"/>
  <c r="X341" i="14"/>
  <c r="G341" i="14"/>
  <c r="H341" i="14"/>
  <c r="I341" i="14"/>
  <c r="J341" i="14"/>
  <c r="K341" i="14"/>
  <c r="L341" i="14"/>
  <c r="M341" i="14"/>
  <c r="N341" i="14"/>
  <c r="O341" i="14"/>
  <c r="P341" i="14"/>
  <c r="Q341" i="14"/>
  <c r="R341" i="14"/>
  <c r="S341" i="14"/>
  <c r="T341" i="14"/>
  <c r="U341" i="14"/>
  <c r="AX349" i="14"/>
  <c r="BB349" i="14"/>
  <c r="BF349" i="14"/>
  <c r="AU349" i="14"/>
  <c r="AY349" i="14"/>
  <c r="BC349" i="14"/>
  <c r="BG349" i="14"/>
  <c r="AV349" i="14"/>
  <c r="AZ349" i="14"/>
  <c r="BD349" i="14"/>
  <c r="BH349" i="14"/>
  <c r="AW349" i="14"/>
  <c r="BA349" i="14"/>
  <c r="BE349" i="14"/>
  <c r="BI349" i="14"/>
  <c r="AC349" i="14"/>
  <c r="AG349" i="14"/>
  <c r="AK349" i="14"/>
  <c r="AO349" i="14"/>
  <c r="AD349" i="14"/>
  <c r="AH349" i="14"/>
  <c r="AL349" i="14"/>
  <c r="AA349" i="14"/>
  <c r="AE349" i="14"/>
  <c r="AI349" i="14"/>
  <c r="AM349" i="14"/>
  <c r="AB349" i="14"/>
  <c r="AF349" i="14"/>
  <c r="AJ349" i="14"/>
  <c r="AN349" i="14"/>
  <c r="Y349" i="14"/>
  <c r="W349" i="14"/>
  <c r="X349" i="14"/>
  <c r="G349" i="14"/>
  <c r="L349" i="14"/>
  <c r="R349" i="14"/>
  <c r="J349" i="14"/>
  <c r="K349" i="14"/>
  <c r="Q349" i="14"/>
  <c r="I349" i="14"/>
  <c r="P349" i="14"/>
  <c r="O349" i="14"/>
  <c r="H349" i="14"/>
  <c r="N349" i="14"/>
  <c r="U349" i="14"/>
  <c r="S349" i="14"/>
  <c r="M349" i="14"/>
  <c r="T349" i="14"/>
  <c r="AX357" i="14"/>
  <c r="BB357" i="14"/>
  <c r="BF357" i="14"/>
  <c r="AU357" i="14"/>
  <c r="AY357" i="14"/>
  <c r="BC357" i="14"/>
  <c r="BG357" i="14"/>
  <c r="AV357" i="14"/>
  <c r="AZ357" i="14"/>
  <c r="BD357" i="14"/>
  <c r="BH357" i="14"/>
  <c r="AW357" i="14"/>
  <c r="BA357" i="14"/>
  <c r="BE357" i="14"/>
  <c r="BI357" i="14"/>
  <c r="AC357" i="14"/>
  <c r="AG357" i="14"/>
  <c r="AK357" i="14"/>
  <c r="AO357" i="14"/>
  <c r="AD357" i="14"/>
  <c r="AH357" i="14"/>
  <c r="AL357" i="14"/>
  <c r="AA357" i="14"/>
  <c r="AE357" i="14"/>
  <c r="AI357" i="14"/>
  <c r="AM357" i="14"/>
  <c r="AB357" i="14"/>
  <c r="AF357" i="14"/>
  <c r="AJ357" i="14"/>
  <c r="AN357" i="14"/>
  <c r="Y357" i="14"/>
  <c r="W357" i="14"/>
  <c r="X357" i="14"/>
  <c r="G357" i="14"/>
  <c r="I357" i="14"/>
  <c r="P357" i="14"/>
  <c r="H357" i="14"/>
  <c r="K357" i="14"/>
  <c r="N357" i="14"/>
  <c r="U357" i="14"/>
  <c r="M357" i="14"/>
  <c r="O357" i="14"/>
  <c r="T357" i="14"/>
  <c r="L357" i="14"/>
  <c r="R357" i="14"/>
  <c r="S357" i="14"/>
  <c r="J357" i="14"/>
  <c r="Q357" i="14"/>
  <c r="AV12" i="14"/>
  <c r="AZ12" i="14"/>
  <c r="BD12" i="14"/>
  <c r="BH12" i="14"/>
  <c r="AW12" i="14"/>
  <c r="BA12" i="14"/>
  <c r="BE12" i="14"/>
  <c r="BI12" i="14"/>
  <c r="AX12" i="14"/>
  <c r="BB12" i="14"/>
  <c r="BF12" i="14"/>
  <c r="BC12" i="14"/>
  <c r="BG12" i="14"/>
  <c r="AU12" i="14"/>
  <c r="AY12" i="14"/>
  <c r="AD12" i="14"/>
  <c r="AH12" i="14"/>
  <c r="AL12" i="14"/>
  <c r="AA12" i="14"/>
  <c r="AE12" i="14"/>
  <c r="AI12" i="14"/>
  <c r="AM12" i="14"/>
  <c r="AB12" i="14"/>
  <c r="AF12" i="14"/>
  <c r="AJ12" i="14"/>
  <c r="AN12" i="14"/>
  <c r="AC12" i="14"/>
  <c r="AG12" i="14"/>
  <c r="AK12" i="14"/>
  <c r="AO12" i="14"/>
  <c r="X12" i="14"/>
  <c r="Y12" i="14"/>
  <c r="W12" i="14"/>
  <c r="N12" i="14"/>
  <c r="P12" i="14"/>
  <c r="Q12" i="14"/>
  <c r="S12" i="14"/>
  <c r="J12" i="14"/>
  <c r="T12" i="14"/>
  <c r="K12" i="14"/>
  <c r="R12" i="14"/>
  <c r="I12" i="14"/>
  <c r="O12" i="14"/>
  <c r="H12" i="14"/>
  <c r="M12" i="14"/>
  <c r="G12" i="14"/>
  <c r="L12" i="14"/>
  <c r="U12" i="14"/>
  <c r="AW20" i="14"/>
  <c r="BA20" i="14"/>
  <c r="BE20" i="14"/>
  <c r="BI20" i="14"/>
  <c r="AX20" i="14"/>
  <c r="BB20" i="14"/>
  <c r="BF20" i="14"/>
  <c r="AU20" i="14"/>
  <c r="AY20" i="14"/>
  <c r="BC20" i="14"/>
  <c r="BG20" i="14"/>
  <c r="AZ20" i="14"/>
  <c r="BD20" i="14"/>
  <c r="BH20" i="14"/>
  <c r="AV20" i="14"/>
  <c r="AD20" i="14"/>
  <c r="AH20" i="14"/>
  <c r="AL20" i="14"/>
  <c r="AA20" i="14"/>
  <c r="AE20" i="14"/>
  <c r="AI20" i="14"/>
  <c r="AM20" i="14"/>
  <c r="AB20" i="14"/>
  <c r="AF20" i="14"/>
  <c r="AJ20" i="14"/>
  <c r="AN20" i="14"/>
  <c r="AC20" i="14"/>
  <c r="AG20" i="14"/>
  <c r="AK20" i="14"/>
  <c r="AO20" i="14"/>
  <c r="X20" i="14"/>
  <c r="Y20" i="14"/>
  <c r="W20" i="14"/>
  <c r="N20" i="14"/>
  <c r="P20" i="14"/>
  <c r="Q20" i="14"/>
  <c r="K20" i="14"/>
  <c r="H20" i="14"/>
  <c r="M20" i="14"/>
  <c r="O20" i="14"/>
  <c r="L20" i="14"/>
  <c r="U20" i="14"/>
  <c r="J20" i="14"/>
  <c r="T20" i="14"/>
  <c r="S20" i="14"/>
  <c r="R20" i="14"/>
  <c r="I20" i="14"/>
  <c r="G20" i="14"/>
  <c r="AW28" i="14"/>
  <c r="BA28" i="14"/>
  <c r="BE28" i="14"/>
  <c r="BI28" i="14"/>
  <c r="AX28" i="14"/>
  <c r="BB28" i="14"/>
  <c r="BF28" i="14"/>
  <c r="AU28" i="14"/>
  <c r="AY28" i="14"/>
  <c r="BC28" i="14"/>
  <c r="BG28" i="14"/>
  <c r="BH28" i="14"/>
  <c r="AV28" i="14"/>
  <c r="AZ28" i="14"/>
  <c r="BD28" i="14"/>
  <c r="AD28" i="14"/>
  <c r="AH28" i="14"/>
  <c r="AL28" i="14"/>
  <c r="AA28" i="14"/>
  <c r="AE28" i="14"/>
  <c r="AI28" i="14"/>
  <c r="AM28" i="14"/>
  <c r="AB28" i="14"/>
  <c r="AF28" i="14"/>
  <c r="AJ28" i="14"/>
  <c r="AN28" i="14"/>
  <c r="AC28" i="14"/>
  <c r="AG28" i="14"/>
  <c r="AK28" i="14"/>
  <c r="AO28" i="14"/>
  <c r="X28" i="14"/>
  <c r="Y28" i="14"/>
  <c r="W28" i="14"/>
  <c r="M28" i="14"/>
  <c r="O28" i="14"/>
  <c r="G28" i="14"/>
  <c r="H28" i="14"/>
  <c r="I28" i="14"/>
  <c r="T28" i="14"/>
  <c r="R28" i="14"/>
  <c r="Q28" i="14"/>
  <c r="K28" i="14"/>
  <c r="S28" i="14"/>
  <c r="U28" i="14"/>
  <c r="P28" i="14"/>
  <c r="N28" i="14"/>
  <c r="J28" i="14"/>
  <c r="L28" i="14"/>
  <c r="AW36" i="14"/>
  <c r="BA36" i="14"/>
  <c r="BE36" i="14"/>
  <c r="BI36" i="14"/>
  <c r="AX36" i="14"/>
  <c r="BB36" i="14"/>
  <c r="BF36" i="14"/>
  <c r="AU36" i="14"/>
  <c r="AY36" i="14"/>
  <c r="BC36" i="14"/>
  <c r="BG36" i="14"/>
  <c r="AZ36" i="14"/>
  <c r="BD36" i="14"/>
  <c r="BH36" i="14"/>
  <c r="AV36" i="14"/>
  <c r="AD36" i="14"/>
  <c r="AH36" i="14"/>
  <c r="AL36" i="14"/>
  <c r="AA36" i="14"/>
  <c r="AE36" i="14"/>
  <c r="AI36" i="14"/>
  <c r="AM36" i="14"/>
  <c r="AB36" i="14"/>
  <c r="AF36" i="14"/>
  <c r="AJ36" i="14"/>
  <c r="AN36" i="14"/>
  <c r="AC36" i="14"/>
  <c r="AG36" i="14"/>
  <c r="AK36" i="14"/>
  <c r="AO36" i="14"/>
  <c r="X36" i="14"/>
  <c r="Y36" i="14"/>
  <c r="W36" i="14"/>
  <c r="K36" i="14"/>
  <c r="L36" i="14"/>
  <c r="M36" i="14"/>
  <c r="N36" i="14"/>
  <c r="S36" i="14"/>
  <c r="I36" i="14"/>
  <c r="R36" i="14"/>
  <c r="H36" i="14"/>
  <c r="Q36" i="14"/>
  <c r="G36" i="14"/>
  <c r="P36" i="14"/>
  <c r="U36" i="14"/>
  <c r="O36" i="14"/>
  <c r="T36" i="14"/>
  <c r="J36" i="14"/>
  <c r="AW44" i="14"/>
  <c r="BA44" i="14"/>
  <c r="BE44" i="14"/>
  <c r="BI44" i="14"/>
  <c r="AX44" i="14"/>
  <c r="BB44" i="14"/>
  <c r="BF44" i="14"/>
  <c r="AU44" i="14"/>
  <c r="AY44" i="14"/>
  <c r="BC44" i="14"/>
  <c r="BG44" i="14"/>
  <c r="BH44" i="14"/>
  <c r="AV44" i="14"/>
  <c r="AZ44" i="14"/>
  <c r="BD44" i="14"/>
  <c r="AD44" i="14"/>
  <c r="AH44" i="14"/>
  <c r="AL44" i="14"/>
  <c r="AA44" i="14"/>
  <c r="AE44" i="14"/>
  <c r="AI44" i="14"/>
  <c r="AM44" i="14"/>
  <c r="AC44" i="14"/>
  <c r="AG44" i="14"/>
  <c r="AK44" i="14"/>
  <c r="AO44" i="14"/>
  <c r="AN44" i="14"/>
  <c r="AB44" i="14"/>
  <c r="AF44" i="14"/>
  <c r="AJ44" i="14"/>
  <c r="X44" i="14"/>
  <c r="Y44" i="14"/>
  <c r="W44" i="14"/>
  <c r="K44" i="14"/>
  <c r="Q44" i="14"/>
  <c r="I44" i="14"/>
  <c r="P44" i="14"/>
  <c r="O44" i="14"/>
  <c r="H44" i="14"/>
  <c r="N44" i="14"/>
  <c r="U44" i="14"/>
  <c r="S44" i="14"/>
  <c r="M44" i="14"/>
  <c r="T44" i="14"/>
  <c r="G44" i="14"/>
  <c r="L44" i="14"/>
  <c r="R44" i="14"/>
  <c r="J44" i="14"/>
  <c r="AU52" i="14"/>
  <c r="AY52" i="14"/>
  <c r="BC52" i="14"/>
  <c r="BG52" i="14"/>
  <c r="AV52" i="14"/>
  <c r="AZ52" i="14"/>
  <c r="BD52" i="14"/>
  <c r="BH52" i="14"/>
  <c r="AW52" i="14"/>
  <c r="BA52" i="14"/>
  <c r="BE52" i="14"/>
  <c r="BI52" i="14"/>
  <c r="AX52" i="14"/>
  <c r="BB52" i="14"/>
  <c r="BF52" i="14"/>
  <c r="AD52" i="14"/>
  <c r="AH52" i="14"/>
  <c r="AL52" i="14"/>
  <c r="AC52" i="14"/>
  <c r="AG52" i="14"/>
  <c r="AK52" i="14"/>
  <c r="AO52" i="14"/>
  <c r="AB52" i="14"/>
  <c r="AJ52" i="14"/>
  <c r="AE52" i="14"/>
  <c r="AM52" i="14"/>
  <c r="AF52" i="14"/>
  <c r="AN52" i="14"/>
  <c r="AA52" i="14"/>
  <c r="AI52" i="14"/>
  <c r="X52" i="14"/>
  <c r="Y52" i="14"/>
  <c r="W52" i="14"/>
  <c r="L52" i="14"/>
  <c r="M52" i="14"/>
  <c r="N52" i="14"/>
  <c r="S52" i="14"/>
  <c r="P52" i="14"/>
  <c r="Q52" i="14"/>
  <c r="R52" i="14"/>
  <c r="G52" i="14"/>
  <c r="T52" i="14"/>
  <c r="U52" i="14"/>
  <c r="K52" i="14"/>
  <c r="H52" i="14"/>
  <c r="I52" i="14"/>
  <c r="J52" i="14"/>
  <c r="O52" i="14"/>
  <c r="AU60" i="14"/>
  <c r="AY60" i="14"/>
  <c r="BC60" i="14"/>
  <c r="BG60" i="14"/>
  <c r="AV60" i="14"/>
  <c r="AZ60" i="14"/>
  <c r="BD60" i="14"/>
  <c r="BH60" i="14"/>
  <c r="AW60" i="14"/>
  <c r="BA60" i="14"/>
  <c r="BE60" i="14"/>
  <c r="BI60" i="14"/>
  <c r="BF60" i="14"/>
  <c r="AX60" i="14"/>
  <c r="BB60" i="14"/>
  <c r="AD60" i="14"/>
  <c r="AH60" i="14"/>
  <c r="AL60" i="14"/>
  <c r="AC60" i="14"/>
  <c r="AI60" i="14"/>
  <c r="AN60" i="14"/>
  <c r="AE60" i="14"/>
  <c r="AJ60" i="14"/>
  <c r="AO60" i="14"/>
  <c r="AA60" i="14"/>
  <c r="AF60" i="14"/>
  <c r="AK60" i="14"/>
  <c r="AB60" i="14"/>
  <c r="AG60" i="14"/>
  <c r="AM60" i="14"/>
  <c r="X60" i="14"/>
  <c r="Y60" i="14"/>
  <c r="W60" i="14"/>
  <c r="L60" i="14"/>
  <c r="M60" i="14"/>
  <c r="N60" i="14"/>
  <c r="K60" i="14"/>
  <c r="P60" i="14"/>
  <c r="Q60" i="14"/>
  <c r="R60" i="14"/>
  <c r="O60" i="14"/>
  <c r="T60" i="14"/>
  <c r="U60" i="14"/>
  <c r="S60" i="14"/>
  <c r="H60" i="14"/>
  <c r="I60" i="14"/>
  <c r="J60" i="14"/>
  <c r="G60" i="14"/>
  <c r="AU68" i="14"/>
  <c r="AY68" i="14"/>
  <c r="BC68" i="14"/>
  <c r="BG68" i="14"/>
  <c r="AV68" i="14"/>
  <c r="AZ68" i="14"/>
  <c r="BD68" i="14"/>
  <c r="BH68" i="14"/>
  <c r="AW68" i="14"/>
  <c r="BA68" i="14"/>
  <c r="BE68" i="14"/>
  <c r="BI68" i="14"/>
  <c r="AX68" i="14"/>
  <c r="BB68" i="14"/>
  <c r="BF68" i="14"/>
  <c r="AC68" i="14"/>
  <c r="AG68" i="14"/>
  <c r="AK68" i="14"/>
  <c r="AO68" i="14"/>
  <c r="AD68" i="14"/>
  <c r="AH68" i="14"/>
  <c r="AL68" i="14"/>
  <c r="AA68" i="14"/>
  <c r="AE68" i="14"/>
  <c r="AI68" i="14"/>
  <c r="AM68" i="14"/>
  <c r="AB68" i="14"/>
  <c r="AF68" i="14"/>
  <c r="AJ68" i="14"/>
  <c r="AN68" i="14"/>
  <c r="X68" i="14"/>
  <c r="Y68" i="14"/>
  <c r="W68" i="14"/>
  <c r="M68" i="14"/>
  <c r="N68" i="14"/>
  <c r="O68" i="14"/>
  <c r="P68" i="14"/>
  <c r="Q68" i="14"/>
  <c r="R68" i="14"/>
  <c r="S68" i="14"/>
  <c r="T68" i="14"/>
  <c r="U68" i="14"/>
  <c r="G68" i="14"/>
  <c r="H68" i="14"/>
  <c r="I68" i="14"/>
  <c r="J68" i="14"/>
  <c r="K68" i="14"/>
  <c r="L68" i="14"/>
  <c r="AU76" i="14"/>
  <c r="AY76" i="14"/>
  <c r="BC76" i="14"/>
  <c r="BG76" i="14"/>
  <c r="AV76" i="14"/>
  <c r="AZ76" i="14"/>
  <c r="BD76" i="14"/>
  <c r="BH76" i="14"/>
  <c r="AW76" i="14"/>
  <c r="BA76" i="14"/>
  <c r="BE76" i="14"/>
  <c r="BI76" i="14"/>
  <c r="BF76" i="14"/>
  <c r="AX76" i="14"/>
  <c r="BB76" i="14"/>
  <c r="AC76" i="14"/>
  <c r="AG76" i="14"/>
  <c r="AK76" i="14"/>
  <c r="AO76" i="14"/>
  <c r="AD76" i="14"/>
  <c r="AH76" i="14"/>
  <c r="AL76" i="14"/>
  <c r="AA76" i="14"/>
  <c r="AE76" i="14"/>
  <c r="AI76" i="14"/>
  <c r="AM76" i="14"/>
  <c r="AB76" i="14"/>
  <c r="AF76" i="14"/>
  <c r="AJ76" i="14"/>
  <c r="AN76" i="14"/>
  <c r="X76" i="14"/>
  <c r="Y76" i="14"/>
  <c r="W76" i="14"/>
  <c r="M76" i="14"/>
  <c r="N76" i="14"/>
  <c r="O76" i="14"/>
  <c r="H76" i="14"/>
  <c r="Q76" i="14"/>
  <c r="R76" i="14"/>
  <c r="S76" i="14"/>
  <c r="L76" i="14"/>
  <c r="U76" i="14"/>
  <c r="G76" i="14"/>
  <c r="P76" i="14"/>
  <c r="I76" i="14"/>
  <c r="J76" i="14"/>
  <c r="K76" i="14"/>
  <c r="T76" i="14"/>
  <c r="AV84" i="14"/>
  <c r="AZ84" i="14"/>
  <c r="BD84" i="14"/>
  <c r="BH84" i="14"/>
  <c r="AW84" i="14"/>
  <c r="BA84" i="14"/>
  <c r="BE84" i="14"/>
  <c r="BI84" i="14"/>
  <c r="AU84" i="14"/>
  <c r="BC84" i="14"/>
  <c r="AX84" i="14"/>
  <c r="BF84" i="14"/>
  <c r="AY84" i="14"/>
  <c r="BG84" i="14"/>
  <c r="BB84" i="14"/>
  <c r="AC84" i="14"/>
  <c r="AG84" i="14"/>
  <c r="AK84" i="14"/>
  <c r="AO84" i="14"/>
  <c r="AD84" i="14"/>
  <c r="AH84" i="14"/>
  <c r="AL84" i="14"/>
  <c r="AA84" i="14"/>
  <c r="AE84" i="14"/>
  <c r="AI84" i="14"/>
  <c r="AM84" i="14"/>
  <c r="AB84" i="14"/>
  <c r="AF84" i="14"/>
  <c r="AJ84" i="14"/>
  <c r="AN84" i="14"/>
  <c r="X84" i="14"/>
  <c r="Y84" i="14"/>
  <c r="W84" i="14"/>
  <c r="M84" i="14"/>
  <c r="N84" i="14"/>
  <c r="O84" i="14"/>
  <c r="P84" i="14"/>
  <c r="Q84" i="14"/>
  <c r="R84" i="14"/>
  <c r="S84" i="14"/>
  <c r="T84" i="14"/>
  <c r="U84" i="14"/>
  <c r="G84" i="14"/>
  <c r="H84" i="14"/>
  <c r="I84" i="14"/>
  <c r="J84" i="14"/>
  <c r="K84" i="14"/>
  <c r="L84" i="14"/>
  <c r="AV92" i="14"/>
  <c r="AZ92" i="14"/>
  <c r="BD92" i="14"/>
  <c r="BH92" i="14"/>
  <c r="AW92" i="14"/>
  <c r="BA92" i="14"/>
  <c r="BE92" i="14"/>
  <c r="BI92" i="14"/>
  <c r="AU92" i="14"/>
  <c r="AY92" i="14"/>
  <c r="BC92" i="14"/>
  <c r="BG92" i="14"/>
  <c r="BF92" i="14"/>
  <c r="AX92" i="14"/>
  <c r="BB92" i="14"/>
  <c r="AC92" i="14"/>
  <c r="AG92" i="14"/>
  <c r="AK92" i="14"/>
  <c r="AO92" i="14"/>
  <c r="AD92" i="14"/>
  <c r="AH92" i="14"/>
  <c r="AL92" i="14"/>
  <c r="AA92" i="14"/>
  <c r="AE92" i="14"/>
  <c r="AI92" i="14"/>
  <c r="AM92" i="14"/>
  <c r="AB92" i="14"/>
  <c r="AF92" i="14"/>
  <c r="AJ92" i="14"/>
  <c r="AN92" i="14"/>
  <c r="X92" i="14"/>
  <c r="Y92" i="14"/>
  <c r="W92" i="14"/>
  <c r="M92" i="14"/>
  <c r="N92" i="14"/>
  <c r="O92" i="14"/>
  <c r="H92" i="14"/>
  <c r="Q92" i="14"/>
  <c r="R92" i="14"/>
  <c r="S92" i="14"/>
  <c r="L92" i="14"/>
  <c r="U92" i="14"/>
  <c r="G92" i="14"/>
  <c r="P92" i="14"/>
  <c r="I92" i="14"/>
  <c r="J92" i="14"/>
  <c r="K92" i="14"/>
  <c r="T92" i="14"/>
  <c r="AV100" i="14"/>
  <c r="AZ100" i="14"/>
  <c r="BD100" i="14"/>
  <c r="BH100" i="14"/>
  <c r="AY100" i="14"/>
  <c r="BE100" i="14"/>
  <c r="AU100" i="14"/>
  <c r="BA100" i="14"/>
  <c r="BF100" i="14"/>
  <c r="AW100" i="14"/>
  <c r="BB100" i="14"/>
  <c r="BG100" i="14"/>
  <c r="AX100" i="14"/>
  <c r="BC100" i="14"/>
  <c r="BI100" i="14"/>
  <c r="AC100" i="14"/>
  <c r="AG100" i="14"/>
  <c r="AK100" i="14"/>
  <c r="AO100" i="14"/>
  <c r="AD100" i="14"/>
  <c r="AH100" i="14"/>
  <c r="AL100" i="14"/>
  <c r="AA100" i="14"/>
  <c r="AE100" i="14"/>
  <c r="AI100" i="14"/>
  <c r="AM100" i="14"/>
  <c r="AB100" i="14"/>
  <c r="AF100" i="14"/>
  <c r="AJ100" i="14"/>
  <c r="AN100" i="14"/>
  <c r="X100" i="14"/>
  <c r="Y100" i="14"/>
  <c r="W100" i="14"/>
  <c r="M100" i="14"/>
  <c r="N100" i="14"/>
  <c r="O100" i="14"/>
  <c r="P100" i="14"/>
  <c r="Q100" i="14"/>
  <c r="R100" i="14"/>
  <c r="S100" i="14"/>
  <c r="T100" i="14"/>
  <c r="U100" i="14"/>
  <c r="G100" i="14"/>
  <c r="H100" i="14"/>
  <c r="I100" i="14"/>
  <c r="J100" i="14"/>
  <c r="K100" i="14"/>
  <c r="L100" i="14"/>
  <c r="AU108" i="14"/>
  <c r="AY108" i="14"/>
  <c r="BC108" i="14"/>
  <c r="BG108" i="14"/>
  <c r="AV108" i="14"/>
  <c r="AZ108" i="14"/>
  <c r="BD108" i="14"/>
  <c r="BH108" i="14"/>
  <c r="AW108" i="14"/>
  <c r="BA108" i="14"/>
  <c r="BE108" i="14"/>
  <c r="BI108" i="14"/>
  <c r="AX108" i="14"/>
  <c r="BB108" i="14"/>
  <c r="BF108" i="14"/>
  <c r="AC108" i="14"/>
  <c r="AG108" i="14"/>
  <c r="AK108" i="14"/>
  <c r="AO108" i="14"/>
  <c r="AD108" i="14"/>
  <c r="AH108" i="14"/>
  <c r="AL108" i="14"/>
  <c r="AA108" i="14"/>
  <c r="AE108" i="14"/>
  <c r="AI108" i="14"/>
  <c r="AM108" i="14"/>
  <c r="AB108" i="14"/>
  <c r="AF108" i="14"/>
  <c r="AJ108" i="14"/>
  <c r="AN108" i="14"/>
  <c r="X108" i="14"/>
  <c r="Y108" i="14"/>
  <c r="W108" i="14"/>
  <c r="M108" i="14"/>
  <c r="N108" i="14"/>
  <c r="O108" i="14"/>
  <c r="H108" i="14"/>
  <c r="Q108" i="14"/>
  <c r="R108" i="14"/>
  <c r="S108" i="14"/>
  <c r="L108" i="14"/>
  <c r="U108" i="14"/>
  <c r="G108" i="14"/>
  <c r="P108" i="14"/>
  <c r="I108" i="14"/>
  <c r="J108" i="14"/>
  <c r="K108" i="14"/>
  <c r="T108" i="14"/>
  <c r="AU116" i="14"/>
  <c r="AY116" i="14"/>
  <c r="BC116" i="14"/>
  <c r="BG116" i="14"/>
  <c r="AV116" i="14"/>
  <c r="AZ116" i="14"/>
  <c r="BD116" i="14"/>
  <c r="BH116" i="14"/>
  <c r="AW116" i="14"/>
  <c r="BA116" i="14"/>
  <c r="BE116" i="14"/>
  <c r="BI116" i="14"/>
  <c r="AX116" i="14"/>
  <c r="BB116" i="14"/>
  <c r="BF116" i="14"/>
  <c r="AC116" i="14"/>
  <c r="AG116" i="14"/>
  <c r="AK116" i="14"/>
  <c r="AO116" i="14"/>
  <c r="AD116" i="14"/>
  <c r="AH116" i="14"/>
  <c r="AL116" i="14"/>
  <c r="AA116" i="14"/>
  <c r="AE116" i="14"/>
  <c r="AI116" i="14"/>
  <c r="AM116" i="14"/>
  <c r="AB116" i="14"/>
  <c r="AF116" i="14"/>
  <c r="AJ116" i="14"/>
  <c r="AN116" i="14"/>
  <c r="X116" i="14"/>
  <c r="W116" i="14"/>
  <c r="Y116" i="14"/>
  <c r="M116" i="14"/>
  <c r="N116" i="14"/>
  <c r="O116" i="14"/>
  <c r="P116" i="14"/>
  <c r="Q116" i="14"/>
  <c r="R116" i="14"/>
  <c r="S116" i="14"/>
  <c r="T116" i="14"/>
  <c r="U116" i="14"/>
  <c r="G116" i="14"/>
  <c r="H116" i="14"/>
  <c r="I116" i="14"/>
  <c r="J116" i="14"/>
  <c r="K116" i="14"/>
  <c r="L116" i="14"/>
  <c r="AU124" i="14"/>
  <c r="AY124" i="14"/>
  <c r="BC124" i="14"/>
  <c r="BG124" i="14"/>
  <c r="AV124" i="14"/>
  <c r="AZ124" i="14"/>
  <c r="BD124" i="14"/>
  <c r="BH124" i="14"/>
  <c r="AW124" i="14"/>
  <c r="BA124" i="14"/>
  <c r="BE124" i="14"/>
  <c r="BI124" i="14"/>
  <c r="AX124" i="14"/>
  <c r="BB124" i="14"/>
  <c r="BF124" i="14"/>
  <c r="AC124" i="14"/>
  <c r="AG124" i="14"/>
  <c r="AK124" i="14"/>
  <c r="AO124" i="14"/>
  <c r="AD124" i="14"/>
  <c r="AH124" i="14"/>
  <c r="AL124" i="14"/>
  <c r="AA124" i="14"/>
  <c r="AE124" i="14"/>
  <c r="AI124" i="14"/>
  <c r="AM124" i="14"/>
  <c r="AB124" i="14"/>
  <c r="AF124" i="14"/>
  <c r="AJ124" i="14"/>
  <c r="AN124" i="14"/>
  <c r="X124" i="14"/>
  <c r="W124" i="14"/>
  <c r="Y124" i="14"/>
  <c r="M124" i="14"/>
  <c r="N124" i="14"/>
  <c r="O124" i="14"/>
  <c r="T124" i="14"/>
  <c r="Q124" i="14"/>
  <c r="R124" i="14"/>
  <c r="S124" i="14"/>
  <c r="H124" i="14"/>
  <c r="U124" i="14"/>
  <c r="G124" i="14"/>
  <c r="L124" i="14"/>
  <c r="I124" i="14"/>
  <c r="J124" i="14"/>
  <c r="K124" i="14"/>
  <c r="P124" i="14"/>
  <c r="AU132" i="14"/>
  <c r="AY132" i="14"/>
  <c r="BC132" i="14"/>
  <c r="BG132" i="14"/>
  <c r="AV132" i="14"/>
  <c r="AZ132" i="14"/>
  <c r="BD132" i="14"/>
  <c r="BH132" i="14"/>
  <c r="AW132" i="14"/>
  <c r="BA132" i="14"/>
  <c r="BE132" i="14"/>
  <c r="BI132" i="14"/>
  <c r="AX132" i="14"/>
  <c r="BB132" i="14"/>
  <c r="BF132" i="14"/>
  <c r="AC132" i="14"/>
  <c r="AG132" i="14"/>
  <c r="AK132" i="14"/>
  <c r="AO132" i="14"/>
  <c r="AD132" i="14"/>
  <c r="AH132" i="14"/>
  <c r="AL132" i="14"/>
  <c r="AA132" i="14"/>
  <c r="AE132" i="14"/>
  <c r="AI132" i="14"/>
  <c r="AM132" i="14"/>
  <c r="AB132" i="14"/>
  <c r="AF132" i="14"/>
  <c r="AJ132" i="14"/>
  <c r="AN132" i="14"/>
  <c r="X132" i="14"/>
  <c r="W132" i="14"/>
  <c r="Y132" i="14"/>
  <c r="M132" i="14"/>
  <c r="N132" i="14"/>
  <c r="O132" i="14"/>
  <c r="L132" i="14"/>
  <c r="Q132" i="14"/>
  <c r="R132" i="14"/>
  <c r="S132" i="14"/>
  <c r="P132" i="14"/>
  <c r="U132" i="14"/>
  <c r="G132" i="14"/>
  <c r="T132" i="14"/>
  <c r="I132" i="14"/>
  <c r="J132" i="14"/>
  <c r="K132" i="14"/>
  <c r="H132" i="14"/>
  <c r="AU140" i="14"/>
  <c r="AY140" i="14"/>
  <c r="BC140" i="14"/>
  <c r="BG140" i="14"/>
  <c r="AV140" i="14"/>
  <c r="AZ140" i="14"/>
  <c r="BD140" i="14"/>
  <c r="BH140" i="14"/>
  <c r="AW140" i="14"/>
  <c r="BA140" i="14"/>
  <c r="BE140" i="14"/>
  <c r="BI140" i="14"/>
  <c r="AX140" i="14"/>
  <c r="BB140" i="14"/>
  <c r="BF140" i="14"/>
  <c r="AC140" i="14"/>
  <c r="AG140" i="14"/>
  <c r="AK140" i="14"/>
  <c r="AO140" i="14"/>
  <c r="AD140" i="14"/>
  <c r="AH140" i="14"/>
  <c r="AL140" i="14"/>
  <c r="AA140" i="14"/>
  <c r="AE140" i="14"/>
  <c r="AI140" i="14"/>
  <c r="AM140" i="14"/>
  <c r="AB140" i="14"/>
  <c r="AF140" i="14"/>
  <c r="AJ140" i="14"/>
  <c r="AN140" i="14"/>
  <c r="X140" i="14"/>
  <c r="Y140" i="14"/>
  <c r="W140" i="14"/>
  <c r="M140" i="14"/>
  <c r="N140" i="14"/>
  <c r="O140" i="14"/>
  <c r="T140" i="14"/>
  <c r="Q140" i="14"/>
  <c r="R140" i="14"/>
  <c r="S140" i="14"/>
  <c r="H140" i="14"/>
  <c r="U140" i="14"/>
  <c r="G140" i="14"/>
  <c r="L140" i="14"/>
  <c r="I140" i="14"/>
  <c r="J140" i="14"/>
  <c r="K140" i="14"/>
  <c r="P140" i="14"/>
  <c r="AU148" i="14"/>
  <c r="AY148" i="14"/>
  <c r="BC148" i="14"/>
  <c r="BG148" i="14"/>
  <c r="AV148" i="14"/>
  <c r="BA148" i="14"/>
  <c r="BF148" i="14"/>
  <c r="AW148" i="14"/>
  <c r="BB148" i="14"/>
  <c r="BH148" i="14"/>
  <c r="AX148" i="14"/>
  <c r="BD148" i="14"/>
  <c r="BI148" i="14"/>
  <c r="AZ148" i="14"/>
  <c r="BE148" i="14"/>
  <c r="AC148" i="14"/>
  <c r="AG148" i="14"/>
  <c r="AK148" i="14"/>
  <c r="AO148" i="14"/>
  <c r="AD148" i="14"/>
  <c r="AH148" i="14"/>
  <c r="AL148" i="14"/>
  <c r="AA148" i="14"/>
  <c r="AE148" i="14"/>
  <c r="AI148" i="14"/>
  <c r="AM148" i="14"/>
  <c r="AB148" i="14"/>
  <c r="AF148" i="14"/>
  <c r="AJ148" i="14"/>
  <c r="AN148" i="14"/>
  <c r="X148" i="14"/>
  <c r="Y148" i="14"/>
  <c r="W148" i="14"/>
  <c r="M148" i="14"/>
  <c r="N148" i="14"/>
  <c r="O148" i="14"/>
  <c r="L148" i="14"/>
  <c r="Q148" i="14"/>
  <c r="R148" i="14"/>
  <c r="S148" i="14"/>
  <c r="P148" i="14"/>
  <c r="U148" i="14"/>
  <c r="G148" i="14"/>
  <c r="T148" i="14"/>
  <c r="I148" i="14"/>
  <c r="J148" i="14"/>
  <c r="K148" i="14"/>
  <c r="H148" i="14"/>
  <c r="AU156" i="14"/>
  <c r="AY156" i="14"/>
  <c r="BC156" i="14"/>
  <c r="BG156" i="14"/>
  <c r="AV156" i="14"/>
  <c r="AZ156" i="14"/>
  <c r="BD156" i="14"/>
  <c r="BH156" i="14"/>
  <c r="AW156" i="14"/>
  <c r="BA156" i="14"/>
  <c r="BE156" i="14"/>
  <c r="BI156" i="14"/>
  <c r="AX156" i="14"/>
  <c r="BB156" i="14"/>
  <c r="BF156" i="14"/>
  <c r="AC156" i="14"/>
  <c r="AG156" i="14"/>
  <c r="AK156" i="14"/>
  <c r="AO156" i="14"/>
  <c r="AD156" i="14"/>
  <c r="AH156" i="14"/>
  <c r="AL156" i="14"/>
  <c r="AA156" i="14"/>
  <c r="AE156" i="14"/>
  <c r="AI156" i="14"/>
  <c r="AM156" i="14"/>
  <c r="AB156" i="14"/>
  <c r="AF156" i="14"/>
  <c r="AJ156" i="14"/>
  <c r="AN156" i="14"/>
  <c r="X156" i="14"/>
  <c r="Y156" i="14"/>
  <c r="W156" i="14"/>
  <c r="K156" i="14"/>
  <c r="L156" i="14"/>
  <c r="M156" i="14"/>
  <c r="R156" i="14"/>
  <c r="O156" i="14"/>
  <c r="P156" i="14"/>
  <c r="Q156" i="14"/>
  <c r="J156" i="14"/>
  <c r="S156" i="14"/>
  <c r="T156" i="14"/>
  <c r="U156" i="14"/>
  <c r="G156" i="14"/>
  <c r="H156" i="14"/>
  <c r="I156" i="14"/>
  <c r="N156" i="14"/>
  <c r="AU164" i="14"/>
  <c r="AY164" i="14"/>
  <c r="BC164" i="14"/>
  <c r="BG164" i="14"/>
  <c r="AV164" i="14"/>
  <c r="AZ164" i="14"/>
  <c r="BD164" i="14"/>
  <c r="BH164" i="14"/>
  <c r="AW164" i="14"/>
  <c r="BA164" i="14"/>
  <c r="BE164" i="14"/>
  <c r="BI164" i="14"/>
  <c r="AX164" i="14"/>
  <c r="BB164" i="14"/>
  <c r="BF164" i="14"/>
  <c r="AC164" i="14"/>
  <c r="AG164" i="14"/>
  <c r="AK164" i="14"/>
  <c r="AO164" i="14"/>
  <c r="AD164" i="14"/>
  <c r="AH164" i="14"/>
  <c r="AL164" i="14"/>
  <c r="AA164" i="14"/>
  <c r="AE164" i="14"/>
  <c r="AI164" i="14"/>
  <c r="AM164" i="14"/>
  <c r="AB164" i="14"/>
  <c r="AF164" i="14"/>
  <c r="AJ164" i="14"/>
  <c r="AN164" i="14"/>
  <c r="X164" i="14"/>
  <c r="Y164" i="14"/>
  <c r="W164" i="14"/>
  <c r="K164" i="14"/>
  <c r="L164" i="14"/>
  <c r="M164" i="14"/>
  <c r="N164" i="14"/>
  <c r="O164" i="14"/>
  <c r="P164" i="14"/>
  <c r="Q164" i="14"/>
  <c r="R164" i="14"/>
  <c r="S164" i="14"/>
  <c r="T164" i="14"/>
  <c r="U164" i="14"/>
  <c r="G164" i="14"/>
  <c r="H164" i="14"/>
  <c r="I164" i="14"/>
  <c r="J164" i="14"/>
  <c r="AU172" i="14"/>
  <c r="AY172" i="14"/>
  <c r="BC172" i="14"/>
  <c r="BG172" i="14"/>
  <c r="AV172" i="14"/>
  <c r="AZ172" i="14"/>
  <c r="BD172" i="14"/>
  <c r="BH172" i="14"/>
  <c r="AW172" i="14"/>
  <c r="BA172" i="14"/>
  <c r="BE172" i="14"/>
  <c r="BI172" i="14"/>
  <c r="AX172" i="14"/>
  <c r="BB172" i="14"/>
  <c r="BF172" i="14"/>
  <c r="AC172" i="14"/>
  <c r="AG172" i="14"/>
  <c r="AK172" i="14"/>
  <c r="AO172" i="14"/>
  <c r="AD172" i="14"/>
  <c r="AH172" i="14"/>
  <c r="AL172" i="14"/>
  <c r="AA172" i="14"/>
  <c r="AE172" i="14"/>
  <c r="AI172" i="14"/>
  <c r="AM172" i="14"/>
  <c r="AB172" i="14"/>
  <c r="AF172" i="14"/>
  <c r="AJ172" i="14"/>
  <c r="AN172" i="14"/>
  <c r="X172" i="14"/>
  <c r="Y172" i="14"/>
  <c r="W172" i="14"/>
  <c r="K172" i="14"/>
  <c r="L172" i="14"/>
  <c r="M172" i="14"/>
  <c r="R172" i="14"/>
  <c r="O172" i="14"/>
  <c r="P172" i="14"/>
  <c r="Q172" i="14"/>
  <c r="J172" i="14"/>
  <c r="S172" i="14"/>
  <c r="T172" i="14"/>
  <c r="U172" i="14"/>
  <c r="G172" i="14"/>
  <c r="H172" i="14"/>
  <c r="I172" i="14"/>
  <c r="N172" i="14"/>
  <c r="AU180" i="14"/>
  <c r="AY180" i="14"/>
  <c r="BC180" i="14"/>
  <c r="BG180" i="14"/>
  <c r="AV180" i="14"/>
  <c r="AZ180" i="14"/>
  <c r="BD180" i="14"/>
  <c r="BH180" i="14"/>
  <c r="AW180" i="14"/>
  <c r="BA180" i="14"/>
  <c r="BE180" i="14"/>
  <c r="BI180" i="14"/>
  <c r="AX180" i="14"/>
  <c r="BB180" i="14"/>
  <c r="BF180" i="14"/>
  <c r="AC180" i="14"/>
  <c r="AG180" i="14"/>
  <c r="AK180" i="14"/>
  <c r="AO180" i="14"/>
  <c r="AD180" i="14"/>
  <c r="AH180" i="14"/>
  <c r="AL180" i="14"/>
  <c r="AA180" i="14"/>
  <c r="AE180" i="14"/>
  <c r="AI180" i="14"/>
  <c r="AM180" i="14"/>
  <c r="AB180" i="14"/>
  <c r="AF180" i="14"/>
  <c r="AJ180" i="14"/>
  <c r="AN180" i="14"/>
  <c r="X180" i="14"/>
  <c r="Y180" i="14"/>
  <c r="W180" i="14"/>
  <c r="K180" i="14"/>
  <c r="L180" i="14"/>
  <c r="M180" i="14"/>
  <c r="N180" i="14"/>
  <c r="O180" i="14"/>
  <c r="P180" i="14"/>
  <c r="Q180" i="14"/>
  <c r="R180" i="14"/>
  <c r="S180" i="14"/>
  <c r="T180" i="14"/>
  <c r="U180" i="14"/>
  <c r="G180" i="14"/>
  <c r="H180" i="14"/>
  <c r="I180" i="14"/>
  <c r="J180" i="14"/>
  <c r="AU188" i="14"/>
  <c r="AY188" i="14"/>
  <c r="BC188" i="14"/>
  <c r="BG188" i="14"/>
  <c r="AV188" i="14"/>
  <c r="AZ188" i="14"/>
  <c r="BD188" i="14"/>
  <c r="BH188" i="14"/>
  <c r="AW188" i="14"/>
  <c r="BA188" i="14"/>
  <c r="BE188" i="14"/>
  <c r="BI188" i="14"/>
  <c r="AX188" i="14"/>
  <c r="BB188" i="14"/>
  <c r="BF188" i="14"/>
  <c r="AC188" i="14"/>
  <c r="AG188" i="14"/>
  <c r="AK188" i="14"/>
  <c r="AO188" i="14"/>
  <c r="AD188" i="14"/>
  <c r="AH188" i="14"/>
  <c r="AL188" i="14"/>
  <c r="AA188" i="14"/>
  <c r="AE188" i="14"/>
  <c r="AI188" i="14"/>
  <c r="AM188" i="14"/>
  <c r="AB188" i="14"/>
  <c r="AF188" i="14"/>
  <c r="AJ188" i="14"/>
  <c r="AN188" i="14"/>
  <c r="X188" i="14"/>
  <c r="Y188" i="14"/>
  <c r="W188" i="14"/>
  <c r="L188" i="14"/>
  <c r="M188" i="14"/>
  <c r="N188" i="14"/>
  <c r="O188" i="14"/>
  <c r="P188" i="14"/>
  <c r="Q188" i="14"/>
  <c r="R188" i="14"/>
  <c r="S188" i="14"/>
  <c r="T188" i="14"/>
  <c r="U188" i="14"/>
  <c r="G188" i="14"/>
  <c r="H188" i="14"/>
  <c r="I188" i="14"/>
  <c r="J188" i="14"/>
  <c r="K188" i="14"/>
  <c r="AU196" i="14"/>
  <c r="AY196" i="14"/>
  <c r="BC196" i="14"/>
  <c r="BG196" i="14"/>
  <c r="AV196" i="14"/>
  <c r="AZ196" i="14"/>
  <c r="BD196" i="14"/>
  <c r="BH196" i="14"/>
  <c r="AW196" i="14"/>
  <c r="BA196" i="14"/>
  <c r="BE196" i="14"/>
  <c r="BI196" i="14"/>
  <c r="AX196" i="14"/>
  <c r="BB196" i="14"/>
  <c r="BF196" i="14"/>
  <c r="AC196" i="14"/>
  <c r="AG196" i="14"/>
  <c r="AK196" i="14"/>
  <c r="AO196" i="14"/>
  <c r="AD196" i="14"/>
  <c r="AH196" i="14"/>
  <c r="AL196" i="14"/>
  <c r="AA196" i="14"/>
  <c r="AE196" i="14"/>
  <c r="AI196" i="14"/>
  <c r="AM196" i="14"/>
  <c r="AB196" i="14"/>
  <c r="AF196" i="14"/>
  <c r="AJ196" i="14"/>
  <c r="AN196" i="14"/>
  <c r="X196" i="14"/>
  <c r="Y196" i="14"/>
  <c r="W196" i="14"/>
  <c r="L196" i="14"/>
  <c r="M196" i="14"/>
  <c r="N196" i="14"/>
  <c r="G196" i="14"/>
  <c r="P196" i="14"/>
  <c r="Q196" i="14"/>
  <c r="R196" i="14"/>
  <c r="K196" i="14"/>
  <c r="T196" i="14"/>
  <c r="U196" i="14"/>
  <c r="O196" i="14"/>
  <c r="H196" i="14"/>
  <c r="I196" i="14"/>
  <c r="J196" i="14"/>
  <c r="S196" i="14"/>
  <c r="AU204" i="14"/>
  <c r="AY204" i="14"/>
  <c r="BC204" i="14"/>
  <c r="BG204" i="14"/>
  <c r="AV204" i="14"/>
  <c r="AZ204" i="14"/>
  <c r="BD204" i="14"/>
  <c r="BH204" i="14"/>
  <c r="AW204" i="14"/>
  <c r="BA204" i="14"/>
  <c r="BE204" i="14"/>
  <c r="BI204" i="14"/>
  <c r="AX204" i="14"/>
  <c r="BB204" i="14"/>
  <c r="BF204" i="14"/>
  <c r="AC204" i="14"/>
  <c r="AG204" i="14"/>
  <c r="AK204" i="14"/>
  <c r="AO204" i="14"/>
  <c r="AD204" i="14"/>
  <c r="AH204" i="14"/>
  <c r="AL204" i="14"/>
  <c r="AA204" i="14"/>
  <c r="AE204" i="14"/>
  <c r="AI204" i="14"/>
  <c r="AM204" i="14"/>
  <c r="AB204" i="14"/>
  <c r="AF204" i="14"/>
  <c r="AJ204" i="14"/>
  <c r="AN204" i="14"/>
  <c r="X204" i="14"/>
  <c r="Y204" i="14"/>
  <c r="W204" i="14"/>
  <c r="H204" i="14"/>
  <c r="I204" i="14"/>
  <c r="J204" i="14"/>
  <c r="K204" i="14"/>
  <c r="M204" i="14"/>
  <c r="R204" i="14"/>
  <c r="L204" i="14"/>
  <c r="Q204" i="14"/>
  <c r="G204" i="14"/>
  <c r="P204" i="14"/>
  <c r="U204" i="14"/>
  <c r="O204" i="14"/>
  <c r="T204" i="14"/>
  <c r="N204" i="14"/>
  <c r="S204" i="14"/>
  <c r="AV165" i="14"/>
  <c r="AZ165" i="14"/>
  <c r="BD165" i="14"/>
  <c r="BH165" i="14"/>
  <c r="AW165" i="14"/>
  <c r="BA165" i="14"/>
  <c r="BE165" i="14"/>
  <c r="BI165" i="14"/>
  <c r="AX165" i="14"/>
  <c r="BB165" i="14"/>
  <c r="BF165" i="14"/>
  <c r="AU165" i="14"/>
  <c r="AY165" i="14"/>
  <c r="BC165" i="14"/>
  <c r="BG165" i="14"/>
  <c r="AD165" i="14"/>
  <c r="AH165" i="14"/>
  <c r="AL165" i="14"/>
  <c r="AA165" i="14"/>
  <c r="AE165" i="14"/>
  <c r="AI165" i="14"/>
  <c r="AM165" i="14"/>
  <c r="AB165" i="14"/>
  <c r="AF165" i="14"/>
  <c r="AJ165" i="14"/>
  <c r="AN165" i="14"/>
  <c r="AC165" i="14"/>
  <c r="AG165" i="14"/>
  <c r="AK165" i="14"/>
  <c r="AO165" i="14"/>
  <c r="Y165" i="14"/>
  <c r="W165" i="14"/>
  <c r="X165" i="14"/>
  <c r="H165" i="14"/>
  <c r="I165" i="14"/>
  <c r="J165" i="14"/>
  <c r="K165" i="14"/>
  <c r="L165" i="14"/>
  <c r="M165" i="14"/>
  <c r="N165" i="14"/>
  <c r="O165" i="14"/>
  <c r="P165" i="14"/>
  <c r="Q165" i="14"/>
  <c r="R165" i="14"/>
  <c r="S165" i="14"/>
  <c r="T165" i="14"/>
  <c r="U165" i="14"/>
  <c r="G165" i="14"/>
  <c r="AV177" i="14"/>
  <c r="AZ177" i="14"/>
  <c r="BD177" i="14"/>
  <c r="BH177" i="14"/>
  <c r="AW177" i="14"/>
  <c r="BA177" i="14"/>
  <c r="BE177" i="14"/>
  <c r="BI177" i="14"/>
  <c r="AX177" i="14"/>
  <c r="BB177" i="14"/>
  <c r="BF177" i="14"/>
  <c r="AU177" i="14"/>
  <c r="AY177" i="14"/>
  <c r="BC177" i="14"/>
  <c r="BG177" i="14"/>
  <c r="AD177" i="14"/>
  <c r="AH177" i="14"/>
  <c r="AL177" i="14"/>
  <c r="AA177" i="14"/>
  <c r="AE177" i="14"/>
  <c r="AI177" i="14"/>
  <c r="AM177" i="14"/>
  <c r="AB177" i="14"/>
  <c r="AF177" i="14"/>
  <c r="AJ177" i="14"/>
  <c r="AN177" i="14"/>
  <c r="AC177" i="14"/>
  <c r="AG177" i="14"/>
  <c r="AK177" i="14"/>
  <c r="AO177" i="14"/>
  <c r="Y177" i="14"/>
  <c r="W177" i="14"/>
  <c r="X177" i="14"/>
  <c r="H177" i="14"/>
  <c r="I177" i="14"/>
  <c r="J177" i="14"/>
  <c r="G177" i="14"/>
  <c r="L177" i="14"/>
  <c r="M177" i="14"/>
  <c r="N177" i="14"/>
  <c r="K177" i="14"/>
  <c r="P177" i="14"/>
  <c r="Q177" i="14"/>
  <c r="R177" i="14"/>
  <c r="O177" i="14"/>
  <c r="T177" i="14"/>
  <c r="U177" i="14"/>
  <c r="S177" i="14"/>
  <c r="AV189" i="14"/>
  <c r="AZ189" i="14"/>
  <c r="BD189" i="14"/>
  <c r="BH189" i="14"/>
  <c r="AW189" i="14"/>
  <c r="BA189" i="14"/>
  <c r="BE189" i="14"/>
  <c r="BI189" i="14"/>
  <c r="AX189" i="14"/>
  <c r="BB189" i="14"/>
  <c r="BF189" i="14"/>
  <c r="AU189" i="14"/>
  <c r="AY189" i="14"/>
  <c r="BC189" i="14"/>
  <c r="BG189" i="14"/>
  <c r="AD189" i="14"/>
  <c r="AH189" i="14"/>
  <c r="AL189" i="14"/>
  <c r="AA189" i="14"/>
  <c r="AE189" i="14"/>
  <c r="AI189" i="14"/>
  <c r="AM189" i="14"/>
  <c r="AB189" i="14"/>
  <c r="AF189" i="14"/>
  <c r="AJ189" i="14"/>
  <c r="AN189" i="14"/>
  <c r="AC189" i="14"/>
  <c r="AG189" i="14"/>
  <c r="AK189" i="14"/>
  <c r="AO189" i="14"/>
  <c r="Y189" i="14"/>
  <c r="W189" i="14"/>
  <c r="X189" i="14"/>
  <c r="I189" i="14"/>
  <c r="J189" i="14"/>
  <c r="K189" i="14"/>
  <c r="L189" i="14"/>
  <c r="M189" i="14"/>
  <c r="N189" i="14"/>
  <c r="O189" i="14"/>
  <c r="P189" i="14"/>
  <c r="Q189" i="14"/>
  <c r="R189" i="14"/>
  <c r="S189" i="14"/>
  <c r="T189" i="14"/>
  <c r="U189" i="14"/>
  <c r="G189" i="14"/>
  <c r="H189" i="14"/>
  <c r="AV197" i="14"/>
  <c r="AZ197" i="14"/>
  <c r="BD197" i="14"/>
  <c r="BH197" i="14"/>
  <c r="AW197" i="14"/>
  <c r="BA197" i="14"/>
  <c r="BE197" i="14"/>
  <c r="BI197" i="14"/>
  <c r="AX197" i="14"/>
  <c r="BB197" i="14"/>
  <c r="BF197" i="14"/>
  <c r="AU197" i="14"/>
  <c r="AY197" i="14"/>
  <c r="BC197" i="14"/>
  <c r="BG197" i="14"/>
  <c r="AD197" i="14"/>
  <c r="AH197" i="14"/>
  <c r="AL197" i="14"/>
  <c r="AA197" i="14"/>
  <c r="AE197" i="14"/>
  <c r="AI197" i="14"/>
  <c r="AM197" i="14"/>
  <c r="AB197" i="14"/>
  <c r="AF197" i="14"/>
  <c r="AJ197" i="14"/>
  <c r="AN197" i="14"/>
  <c r="AC197" i="14"/>
  <c r="AG197" i="14"/>
  <c r="AK197" i="14"/>
  <c r="AO197" i="14"/>
  <c r="Y197" i="14"/>
  <c r="W197" i="14"/>
  <c r="X197" i="14"/>
  <c r="I197" i="14"/>
  <c r="J197" i="14"/>
  <c r="K197" i="14"/>
  <c r="T197" i="14"/>
  <c r="M197" i="14"/>
  <c r="N197" i="14"/>
  <c r="O197" i="14"/>
  <c r="H197" i="14"/>
  <c r="Q197" i="14"/>
  <c r="R197" i="14"/>
  <c r="S197" i="14"/>
  <c r="L197" i="14"/>
  <c r="U197" i="14"/>
  <c r="G197" i="14"/>
  <c r="P197" i="14"/>
  <c r="AW186" i="14"/>
  <c r="BA186" i="14"/>
  <c r="BE186" i="14"/>
  <c r="BI186" i="14"/>
  <c r="AX186" i="14"/>
  <c r="BB186" i="14"/>
  <c r="BF186" i="14"/>
  <c r="AU186" i="14"/>
  <c r="AY186" i="14"/>
  <c r="BC186" i="14"/>
  <c r="BG186" i="14"/>
  <c r="AV186" i="14"/>
  <c r="AZ186" i="14"/>
  <c r="BD186" i="14"/>
  <c r="BH186" i="14"/>
  <c r="AA186" i="14"/>
  <c r="AE186" i="14"/>
  <c r="AI186" i="14"/>
  <c r="AM186" i="14"/>
  <c r="AB186" i="14"/>
  <c r="AF186" i="14"/>
  <c r="AJ186" i="14"/>
  <c r="AN186" i="14"/>
  <c r="AC186" i="14"/>
  <c r="AG186" i="14"/>
  <c r="AK186" i="14"/>
  <c r="AO186" i="14"/>
  <c r="AD186" i="14"/>
  <c r="AH186" i="14"/>
  <c r="AL186" i="14"/>
  <c r="W186" i="14"/>
  <c r="X186" i="14"/>
  <c r="Y186" i="14"/>
  <c r="G186" i="14"/>
  <c r="H186" i="14"/>
  <c r="U186" i="14"/>
  <c r="J186" i="14"/>
  <c r="K186" i="14"/>
  <c r="L186" i="14"/>
  <c r="I186" i="14"/>
  <c r="N186" i="14"/>
  <c r="O186" i="14"/>
  <c r="P186" i="14"/>
  <c r="M186" i="14"/>
  <c r="R186" i="14"/>
  <c r="S186" i="14"/>
  <c r="T186" i="14"/>
  <c r="Q186" i="14"/>
  <c r="AY8" i="14"/>
  <c r="BC8" i="14"/>
  <c r="BG8" i="14"/>
  <c r="AV8" i="14"/>
  <c r="AZ8" i="14"/>
  <c r="BD8" i="14"/>
  <c r="BH8" i="14"/>
  <c r="AW8" i="14"/>
  <c r="BA8" i="14"/>
  <c r="BE8" i="14"/>
  <c r="BI8" i="14"/>
  <c r="AX8" i="14"/>
  <c r="BB8" i="14"/>
  <c r="BF8" i="14"/>
  <c r="AU8" i="14"/>
  <c r="AD8" i="14"/>
  <c r="AH8" i="14"/>
  <c r="AL8" i="14"/>
  <c r="AA8" i="14"/>
  <c r="AE8" i="14"/>
  <c r="AI8" i="14"/>
  <c r="AM8" i="14"/>
  <c r="AB8" i="14"/>
  <c r="AF8" i="14"/>
  <c r="AJ8" i="14"/>
  <c r="AN8" i="14"/>
  <c r="AC8" i="14"/>
  <c r="AG8" i="14"/>
  <c r="AK8" i="14"/>
  <c r="AO8" i="14"/>
  <c r="Y8" i="14"/>
  <c r="X8" i="14"/>
  <c r="W8" i="14"/>
  <c r="N8" i="14"/>
  <c r="O8" i="14"/>
  <c r="P8" i="14"/>
  <c r="Q8" i="14"/>
  <c r="R8" i="14"/>
  <c r="S8" i="14"/>
  <c r="T8" i="14"/>
  <c r="U8" i="14"/>
  <c r="H8" i="14"/>
  <c r="G8" i="14"/>
  <c r="I8" i="14"/>
  <c r="J8" i="14"/>
  <c r="K8" i="14"/>
  <c r="L8" i="14"/>
  <c r="M8" i="14"/>
  <c r="AV367" i="14"/>
  <c r="AZ367" i="14"/>
  <c r="BD367" i="14"/>
  <c r="BH367" i="14"/>
  <c r="AW367" i="14"/>
  <c r="BA367" i="14"/>
  <c r="BE367" i="14"/>
  <c r="BI367" i="14"/>
  <c r="AX367" i="14"/>
  <c r="BB367" i="14"/>
  <c r="BF367" i="14"/>
  <c r="AU367" i="14"/>
  <c r="AY367" i="14"/>
  <c r="BC367" i="14"/>
  <c r="BG367" i="14"/>
  <c r="AA367" i="14"/>
  <c r="AE367" i="14"/>
  <c r="AI367" i="14"/>
  <c r="AM367" i="14"/>
  <c r="AB367" i="14"/>
  <c r="AF367" i="14"/>
  <c r="AJ367" i="14"/>
  <c r="AN367" i="14"/>
  <c r="AC367" i="14"/>
  <c r="AG367" i="14"/>
  <c r="AK367" i="14"/>
  <c r="AO367" i="14"/>
  <c r="AD367" i="14"/>
  <c r="AH367" i="14"/>
  <c r="AL367" i="14"/>
  <c r="W367" i="14"/>
  <c r="X367" i="14"/>
  <c r="Y367" i="14"/>
  <c r="O367" i="14"/>
  <c r="P367" i="14"/>
  <c r="Q367" i="14"/>
  <c r="R367" i="14"/>
  <c r="S367" i="14"/>
  <c r="T367" i="14"/>
  <c r="U367" i="14"/>
  <c r="G367" i="14"/>
  <c r="H367" i="14"/>
  <c r="I367" i="14"/>
  <c r="J367" i="14"/>
  <c r="K367" i="14"/>
  <c r="L367" i="14"/>
  <c r="M367" i="14"/>
  <c r="N367" i="14"/>
  <c r="AU375" i="14"/>
  <c r="AY375" i="14"/>
  <c r="BC375" i="14"/>
  <c r="BG375" i="14"/>
  <c r="AV375" i="14"/>
  <c r="AZ375" i="14"/>
  <c r="BD375" i="14"/>
  <c r="BH375" i="14"/>
  <c r="AW375" i="14"/>
  <c r="BA375" i="14"/>
  <c r="BE375" i="14"/>
  <c r="BI375" i="14"/>
  <c r="BF375" i="14"/>
  <c r="AX375" i="14"/>
  <c r="BB375" i="14"/>
  <c r="AA375" i="14"/>
  <c r="AE375" i="14"/>
  <c r="AI375" i="14"/>
  <c r="AM375" i="14"/>
  <c r="AB375" i="14"/>
  <c r="AF375" i="14"/>
  <c r="AJ375" i="14"/>
  <c r="AN375" i="14"/>
  <c r="AC375" i="14"/>
  <c r="AG375" i="14"/>
  <c r="AK375" i="14"/>
  <c r="AO375" i="14"/>
  <c r="AD375" i="14"/>
  <c r="AH375" i="14"/>
  <c r="AL375" i="14"/>
  <c r="W375" i="14"/>
  <c r="X375" i="14"/>
  <c r="Y375" i="14"/>
  <c r="O375" i="14"/>
  <c r="P375" i="14"/>
  <c r="Q375" i="14"/>
  <c r="R375" i="14"/>
  <c r="S375" i="14"/>
  <c r="T375" i="14"/>
  <c r="U375" i="14"/>
  <c r="G375" i="14"/>
  <c r="H375" i="14"/>
  <c r="I375" i="14"/>
  <c r="J375" i="14"/>
  <c r="K375" i="14"/>
  <c r="L375" i="14"/>
  <c r="M375" i="14"/>
  <c r="N375" i="14"/>
  <c r="AW206" i="14"/>
  <c r="BA206" i="14"/>
  <c r="BE206" i="14"/>
  <c r="BI206" i="14"/>
  <c r="AX206" i="14"/>
  <c r="BB206" i="14"/>
  <c r="BF206" i="14"/>
  <c r="AU206" i="14"/>
  <c r="AY206" i="14"/>
  <c r="BC206" i="14"/>
  <c r="BG206" i="14"/>
  <c r="AV206" i="14"/>
  <c r="AZ206" i="14"/>
  <c r="BD206" i="14"/>
  <c r="BH206" i="14"/>
  <c r="AA206" i="14"/>
  <c r="AE206" i="14"/>
  <c r="AI206" i="14"/>
  <c r="AM206" i="14"/>
  <c r="AB206" i="14"/>
  <c r="AF206" i="14"/>
  <c r="AJ206" i="14"/>
  <c r="AN206" i="14"/>
  <c r="AC206" i="14"/>
  <c r="AG206" i="14"/>
  <c r="AK206" i="14"/>
  <c r="AO206" i="14"/>
  <c r="AD206" i="14"/>
  <c r="AH206" i="14"/>
  <c r="AL206" i="14"/>
  <c r="W206" i="14"/>
  <c r="X206" i="14"/>
  <c r="Y206" i="14"/>
  <c r="R206" i="14"/>
  <c r="S206" i="14"/>
  <c r="T206" i="14"/>
  <c r="U206" i="14"/>
  <c r="G206" i="14"/>
  <c r="L206" i="14"/>
  <c r="Q206" i="14"/>
  <c r="K206" i="14"/>
  <c r="P206" i="14"/>
  <c r="J206" i="14"/>
  <c r="O206" i="14"/>
  <c r="I206" i="14"/>
  <c r="N206" i="14"/>
  <c r="H206" i="14"/>
  <c r="M206" i="14"/>
  <c r="AW214" i="14"/>
  <c r="BA214" i="14"/>
  <c r="BE214" i="14"/>
  <c r="BI214" i="14"/>
  <c r="AX214" i="14"/>
  <c r="BB214" i="14"/>
  <c r="BF214" i="14"/>
  <c r="AU214" i="14"/>
  <c r="AY214" i="14"/>
  <c r="BC214" i="14"/>
  <c r="BG214" i="14"/>
  <c r="AV214" i="14"/>
  <c r="AZ214" i="14"/>
  <c r="BD214" i="14"/>
  <c r="BH214" i="14"/>
  <c r="AA214" i="14"/>
  <c r="AE214" i="14"/>
  <c r="AI214" i="14"/>
  <c r="AM214" i="14"/>
  <c r="AB214" i="14"/>
  <c r="AF214" i="14"/>
  <c r="AJ214" i="14"/>
  <c r="AN214" i="14"/>
  <c r="AC214" i="14"/>
  <c r="AG214" i="14"/>
  <c r="AK214" i="14"/>
  <c r="AO214" i="14"/>
  <c r="AD214" i="14"/>
  <c r="AH214" i="14"/>
  <c r="AL214" i="14"/>
  <c r="W214" i="14"/>
  <c r="X214" i="14"/>
  <c r="Y214" i="14"/>
  <c r="R214" i="14"/>
  <c r="S214" i="14"/>
  <c r="T214" i="14"/>
  <c r="M214" i="14"/>
  <c r="J214" i="14"/>
  <c r="O214" i="14"/>
  <c r="Q214" i="14"/>
  <c r="N214" i="14"/>
  <c r="H214" i="14"/>
  <c r="U214" i="14"/>
  <c r="G214" i="14"/>
  <c r="L214" i="14"/>
  <c r="I214" i="14"/>
  <c r="K214" i="14"/>
  <c r="P214" i="14"/>
  <c r="AW222" i="14"/>
  <c r="BA222" i="14"/>
  <c r="BE222" i="14"/>
  <c r="BI222" i="14"/>
  <c r="AX222" i="14"/>
  <c r="BB222" i="14"/>
  <c r="BF222" i="14"/>
  <c r="AU222" i="14"/>
  <c r="AY222" i="14"/>
  <c r="BC222" i="14"/>
  <c r="BG222" i="14"/>
  <c r="AV222" i="14"/>
  <c r="AZ222" i="14"/>
  <c r="BD222" i="14"/>
  <c r="BH222" i="14"/>
  <c r="AA222" i="14"/>
  <c r="AE222" i="14"/>
  <c r="AI222" i="14"/>
  <c r="AM222" i="14"/>
  <c r="AB222" i="14"/>
  <c r="AF222" i="14"/>
  <c r="AJ222" i="14"/>
  <c r="AN222" i="14"/>
  <c r="AH222" i="14"/>
  <c r="AC222" i="14"/>
  <c r="AK222" i="14"/>
  <c r="AD222" i="14"/>
  <c r="AL222" i="14"/>
  <c r="AG222" i="14"/>
  <c r="AO222" i="14"/>
  <c r="W222" i="14"/>
  <c r="X222" i="14"/>
  <c r="Y222" i="14"/>
  <c r="R222" i="14"/>
  <c r="S222" i="14"/>
  <c r="T222" i="14"/>
  <c r="U222" i="14"/>
  <c r="G222" i="14"/>
  <c r="L222" i="14"/>
  <c r="Q222" i="14"/>
  <c r="K222" i="14"/>
  <c r="P222" i="14"/>
  <c r="J222" i="14"/>
  <c r="O222" i="14"/>
  <c r="I222" i="14"/>
  <c r="N222" i="14"/>
  <c r="H222" i="14"/>
  <c r="M222" i="14"/>
  <c r="AW230" i="14"/>
  <c r="BA230" i="14"/>
  <c r="BE230" i="14"/>
  <c r="BI230" i="14"/>
  <c r="AX230" i="14"/>
  <c r="BB230" i="14"/>
  <c r="BF230" i="14"/>
  <c r="AU230" i="14"/>
  <c r="AY230" i="14"/>
  <c r="BC230" i="14"/>
  <c r="BG230" i="14"/>
  <c r="AV230" i="14"/>
  <c r="AZ230" i="14"/>
  <c r="BD230" i="14"/>
  <c r="BH230" i="14"/>
  <c r="AA230" i="14"/>
  <c r="AE230" i="14"/>
  <c r="AI230" i="14"/>
  <c r="AM230" i="14"/>
  <c r="AC230" i="14"/>
  <c r="AH230" i="14"/>
  <c r="AN230" i="14"/>
  <c r="AD230" i="14"/>
  <c r="AJ230" i="14"/>
  <c r="AO230" i="14"/>
  <c r="AF230" i="14"/>
  <c r="AK230" i="14"/>
  <c r="AB230" i="14"/>
  <c r="AG230" i="14"/>
  <c r="AL230" i="14"/>
  <c r="W230" i="14"/>
  <c r="X230" i="14"/>
  <c r="Y230" i="14"/>
  <c r="G230" i="14"/>
  <c r="H230" i="14"/>
  <c r="Q230" i="14"/>
  <c r="J230" i="14"/>
  <c r="K230" i="14"/>
  <c r="L230" i="14"/>
  <c r="U230" i="14"/>
  <c r="N230" i="14"/>
  <c r="O230" i="14"/>
  <c r="P230" i="14"/>
  <c r="I230" i="14"/>
  <c r="R230" i="14"/>
  <c r="S230" i="14"/>
  <c r="T230" i="14"/>
  <c r="M230" i="14"/>
  <c r="AV238" i="14"/>
  <c r="AZ238" i="14"/>
  <c r="BD238" i="14"/>
  <c r="BH238" i="14"/>
  <c r="AW238" i="14"/>
  <c r="BA238" i="14"/>
  <c r="BE238" i="14"/>
  <c r="BI238" i="14"/>
  <c r="AX238" i="14"/>
  <c r="BB238" i="14"/>
  <c r="BF238" i="14"/>
  <c r="AU238" i="14"/>
  <c r="AY238" i="14"/>
  <c r="BC238" i="14"/>
  <c r="BG238" i="14"/>
  <c r="AD238" i="14"/>
  <c r="AH238" i="14"/>
  <c r="AL238" i="14"/>
  <c r="AA238" i="14"/>
  <c r="AE238" i="14"/>
  <c r="AI238" i="14"/>
  <c r="AM238" i="14"/>
  <c r="AB238" i="14"/>
  <c r="AF238" i="14"/>
  <c r="AJ238" i="14"/>
  <c r="AN238" i="14"/>
  <c r="AC238" i="14"/>
  <c r="AG238" i="14"/>
  <c r="AK238" i="14"/>
  <c r="AO238" i="14"/>
  <c r="W238" i="14"/>
  <c r="X238" i="14"/>
  <c r="Y238" i="14"/>
  <c r="S238" i="14"/>
  <c r="L238" i="14"/>
  <c r="R238" i="14"/>
  <c r="G238" i="14"/>
  <c r="J238" i="14"/>
  <c r="Q238" i="14"/>
  <c r="I238" i="14"/>
  <c r="K238" i="14"/>
  <c r="P238" i="14"/>
  <c r="H238" i="14"/>
  <c r="N238" i="14"/>
  <c r="O238" i="14"/>
  <c r="U238" i="14"/>
  <c r="M238" i="14"/>
  <c r="T238" i="14"/>
  <c r="AV246" i="14"/>
  <c r="AZ246" i="14"/>
  <c r="BD246" i="14"/>
  <c r="BH246" i="14"/>
  <c r="AW246" i="14"/>
  <c r="BA246" i="14"/>
  <c r="BE246" i="14"/>
  <c r="BI246" i="14"/>
  <c r="AX246" i="14"/>
  <c r="BB246" i="14"/>
  <c r="BF246" i="14"/>
  <c r="AU246" i="14"/>
  <c r="AY246" i="14"/>
  <c r="BC246" i="14"/>
  <c r="BG246" i="14"/>
  <c r="AD246" i="14"/>
  <c r="AH246" i="14"/>
  <c r="AL246" i="14"/>
  <c r="AA246" i="14"/>
  <c r="AE246" i="14"/>
  <c r="AI246" i="14"/>
  <c r="AM246" i="14"/>
  <c r="AB246" i="14"/>
  <c r="AF246" i="14"/>
  <c r="AJ246" i="14"/>
  <c r="AN246" i="14"/>
  <c r="AC246" i="14"/>
  <c r="AG246" i="14"/>
  <c r="AK246" i="14"/>
  <c r="AO246" i="14"/>
  <c r="W246" i="14"/>
  <c r="X246" i="14"/>
  <c r="Y246" i="14"/>
  <c r="S246" i="14"/>
  <c r="I246" i="14"/>
  <c r="P246" i="14"/>
  <c r="G246" i="14"/>
  <c r="H246" i="14"/>
  <c r="N246" i="14"/>
  <c r="U246" i="14"/>
  <c r="K246" i="14"/>
  <c r="M246" i="14"/>
  <c r="T246" i="14"/>
  <c r="L246" i="14"/>
  <c r="O246" i="14"/>
  <c r="R246" i="14"/>
  <c r="J246" i="14"/>
  <c r="Q246" i="14"/>
  <c r="AV254" i="14"/>
  <c r="AZ254" i="14"/>
  <c r="BD254" i="14"/>
  <c r="BH254" i="14"/>
  <c r="AW254" i="14"/>
  <c r="BA254" i="14"/>
  <c r="BE254" i="14"/>
  <c r="BI254" i="14"/>
  <c r="AX254" i="14"/>
  <c r="BB254" i="14"/>
  <c r="BF254" i="14"/>
  <c r="AU254" i="14"/>
  <c r="AY254" i="14"/>
  <c r="BC254" i="14"/>
  <c r="BG254" i="14"/>
  <c r="AD254" i="14"/>
  <c r="AH254" i="14"/>
  <c r="AL254" i="14"/>
  <c r="AA254" i="14"/>
  <c r="AE254" i="14"/>
  <c r="AI254" i="14"/>
  <c r="AM254" i="14"/>
  <c r="AB254" i="14"/>
  <c r="AF254" i="14"/>
  <c r="AJ254" i="14"/>
  <c r="AN254" i="14"/>
  <c r="AC254" i="14"/>
  <c r="AG254" i="14"/>
  <c r="AK254" i="14"/>
  <c r="AO254" i="14"/>
  <c r="W254" i="14"/>
  <c r="X254" i="14"/>
  <c r="Y254" i="14"/>
  <c r="S254" i="14"/>
  <c r="L254" i="14"/>
  <c r="R254" i="14"/>
  <c r="G254" i="14"/>
  <c r="J254" i="14"/>
  <c r="Q254" i="14"/>
  <c r="I254" i="14"/>
  <c r="K254" i="14"/>
  <c r="P254" i="14"/>
  <c r="H254" i="14"/>
  <c r="N254" i="14"/>
  <c r="O254" i="14"/>
  <c r="U254" i="14"/>
  <c r="M254" i="14"/>
  <c r="T254" i="14"/>
  <c r="AV262" i="14"/>
  <c r="AZ262" i="14"/>
  <c r="BD262" i="14"/>
  <c r="BH262" i="14"/>
  <c r="AW262" i="14"/>
  <c r="BA262" i="14"/>
  <c r="BE262" i="14"/>
  <c r="BI262" i="14"/>
  <c r="AX262" i="14"/>
  <c r="BB262" i="14"/>
  <c r="BF262" i="14"/>
  <c r="AU262" i="14"/>
  <c r="AY262" i="14"/>
  <c r="BC262" i="14"/>
  <c r="BG262" i="14"/>
  <c r="AD262" i="14"/>
  <c r="AH262" i="14"/>
  <c r="AL262" i="14"/>
  <c r="AA262" i="14"/>
  <c r="AE262" i="14"/>
  <c r="AI262" i="14"/>
  <c r="AM262" i="14"/>
  <c r="AB262" i="14"/>
  <c r="AF262" i="14"/>
  <c r="AJ262" i="14"/>
  <c r="AN262" i="14"/>
  <c r="AC262" i="14"/>
  <c r="AG262" i="14"/>
  <c r="AK262" i="14"/>
  <c r="AO262" i="14"/>
  <c r="W262" i="14"/>
  <c r="X262" i="14"/>
  <c r="Y262" i="14"/>
  <c r="S262" i="14"/>
  <c r="I262" i="14"/>
  <c r="P262" i="14"/>
  <c r="G262" i="14"/>
  <c r="H262" i="14"/>
  <c r="N262" i="14"/>
  <c r="U262" i="14"/>
  <c r="K262" i="14"/>
  <c r="M262" i="14"/>
  <c r="T262" i="14"/>
  <c r="L262" i="14"/>
  <c r="O262" i="14"/>
  <c r="R262" i="14"/>
  <c r="J262" i="14"/>
  <c r="Q262" i="14"/>
  <c r="AV270" i="14"/>
  <c r="AZ270" i="14"/>
  <c r="BD270" i="14"/>
  <c r="BH270" i="14"/>
  <c r="AW270" i="14"/>
  <c r="BA270" i="14"/>
  <c r="BE270" i="14"/>
  <c r="BI270" i="14"/>
  <c r="AX270" i="14"/>
  <c r="BB270" i="14"/>
  <c r="BF270" i="14"/>
  <c r="AU270" i="14"/>
  <c r="AY270" i="14"/>
  <c r="BC270" i="14"/>
  <c r="BG270" i="14"/>
  <c r="AD270" i="14"/>
  <c r="AH270" i="14"/>
  <c r="AL270" i="14"/>
  <c r="AA270" i="14"/>
  <c r="AE270" i="14"/>
  <c r="AI270" i="14"/>
  <c r="AM270" i="14"/>
  <c r="AB270" i="14"/>
  <c r="AF270" i="14"/>
  <c r="AJ270" i="14"/>
  <c r="AN270" i="14"/>
  <c r="AC270" i="14"/>
  <c r="AG270" i="14"/>
  <c r="AK270" i="14"/>
  <c r="AO270" i="14"/>
  <c r="W270" i="14"/>
  <c r="X270" i="14"/>
  <c r="Y270" i="14"/>
  <c r="U270" i="14"/>
  <c r="K270" i="14"/>
  <c r="R270" i="14"/>
  <c r="I270" i="14"/>
  <c r="J270" i="14"/>
  <c r="P270" i="14"/>
  <c r="H270" i="14"/>
  <c r="M270" i="14"/>
  <c r="O270" i="14"/>
  <c r="G270" i="14"/>
  <c r="N270" i="14"/>
  <c r="Q270" i="14"/>
  <c r="T270" i="14"/>
  <c r="L270" i="14"/>
  <c r="S270" i="14"/>
  <c r="AV278" i="14"/>
  <c r="AZ278" i="14"/>
  <c r="BD278" i="14"/>
  <c r="BH278" i="14"/>
  <c r="AW278" i="14"/>
  <c r="BA278" i="14"/>
  <c r="BE278" i="14"/>
  <c r="BI278" i="14"/>
  <c r="AX278" i="14"/>
  <c r="BB278" i="14"/>
  <c r="BF278" i="14"/>
  <c r="AU278" i="14"/>
  <c r="AY278" i="14"/>
  <c r="BC278" i="14"/>
  <c r="BG278" i="14"/>
  <c r="AD278" i="14"/>
  <c r="AH278" i="14"/>
  <c r="AL278" i="14"/>
  <c r="AA278" i="14"/>
  <c r="AE278" i="14"/>
  <c r="AI278" i="14"/>
  <c r="AM278" i="14"/>
  <c r="AB278" i="14"/>
  <c r="AF278" i="14"/>
  <c r="AJ278" i="14"/>
  <c r="AN278" i="14"/>
  <c r="AC278" i="14"/>
  <c r="AG278" i="14"/>
  <c r="AK278" i="14"/>
  <c r="AO278" i="14"/>
  <c r="W278" i="14"/>
  <c r="X278" i="14"/>
  <c r="Y278" i="14"/>
  <c r="T278" i="14"/>
  <c r="U278" i="14"/>
  <c r="G278" i="14"/>
  <c r="H278" i="14"/>
  <c r="I278" i="14"/>
  <c r="J278" i="14"/>
  <c r="K278" i="14"/>
  <c r="L278" i="14"/>
  <c r="M278" i="14"/>
  <c r="N278" i="14"/>
  <c r="O278" i="14"/>
  <c r="P278" i="14"/>
  <c r="Q278" i="14"/>
  <c r="R278" i="14"/>
  <c r="S278" i="14"/>
  <c r="AV286" i="14"/>
  <c r="AZ286" i="14"/>
  <c r="BD286" i="14"/>
  <c r="BH286" i="14"/>
  <c r="AW286" i="14"/>
  <c r="BA286" i="14"/>
  <c r="BE286" i="14"/>
  <c r="BI286" i="14"/>
  <c r="AX286" i="14"/>
  <c r="BB286" i="14"/>
  <c r="BF286" i="14"/>
  <c r="AU286" i="14"/>
  <c r="AY286" i="14"/>
  <c r="BC286" i="14"/>
  <c r="BG286" i="14"/>
  <c r="AD286" i="14"/>
  <c r="AH286" i="14"/>
  <c r="AL286" i="14"/>
  <c r="AA286" i="14"/>
  <c r="AE286" i="14"/>
  <c r="AI286" i="14"/>
  <c r="AM286" i="14"/>
  <c r="AB286" i="14"/>
  <c r="AF286" i="14"/>
  <c r="AJ286" i="14"/>
  <c r="AN286" i="14"/>
  <c r="AC286" i="14"/>
  <c r="AG286" i="14"/>
  <c r="AK286" i="14"/>
  <c r="AO286" i="14"/>
  <c r="W286" i="14"/>
  <c r="X286" i="14"/>
  <c r="Y286" i="14"/>
  <c r="T286" i="14"/>
  <c r="U286" i="14"/>
  <c r="G286" i="14"/>
  <c r="H286" i="14"/>
  <c r="I286" i="14"/>
  <c r="J286" i="14"/>
  <c r="K286" i="14"/>
  <c r="L286" i="14"/>
  <c r="M286" i="14"/>
  <c r="N286" i="14"/>
  <c r="O286" i="14"/>
  <c r="P286" i="14"/>
  <c r="Q286" i="14"/>
  <c r="R286" i="14"/>
  <c r="S286" i="14"/>
  <c r="AV294" i="14"/>
  <c r="AZ294" i="14"/>
  <c r="BD294" i="14"/>
  <c r="BH294" i="14"/>
  <c r="AW294" i="14"/>
  <c r="BA294" i="14"/>
  <c r="BE294" i="14"/>
  <c r="BI294" i="14"/>
  <c r="AX294" i="14"/>
  <c r="BB294" i="14"/>
  <c r="BF294" i="14"/>
  <c r="AU294" i="14"/>
  <c r="AY294" i="14"/>
  <c r="BC294" i="14"/>
  <c r="BG294" i="14"/>
  <c r="AD294" i="14"/>
  <c r="AH294" i="14"/>
  <c r="AL294" i="14"/>
  <c r="AA294" i="14"/>
  <c r="AE294" i="14"/>
  <c r="AI294" i="14"/>
  <c r="AM294" i="14"/>
  <c r="AB294" i="14"/>
  <c r="AF294" i="14"/>
  <c r="AJ294" i="14"/>
  <c r="AN294" i="14"/>
  <c r="AC294" i="14"/>
  <c r="AG294" i="14"/>
  <c r="AK294" i="14"/>
  <c r="AO294" i="14"/>
  <c r="W294" i="14"/>
  <c r="X294" i="14"/>
  <c r="Y294" i="14"/>
  <c r="T294" i="14"/>
  <c r="U294" i="14"/>
  <c r="G294" i="14"/>
  <c r="H294" i="14"/>
  <c r="I294" i="14"/>
  <c r="J294" i="14"/>
  <c r="K294" i="14"/>
  <c r="L294" i="14"/>
  <c r="M294" i="14"/>
  <c r="N294" i="14"/>
  <c r="O294" i="14"/>
  <c r="P294" i="14"/>
  <c r="Q294" i="14"/>
  <c r="R294" i="14"/>
  <c r="S294" i="14"/>
  <c r="AV302" i="14"/>
  <c r="AZ302" i="14"/>
  <c r="BD302" i="14"/>
  <c r="BH302" i="14"/>
  <c r="AW302" i="14"/>
  <c r="BA302" i="14"/>
  <c r="BE302" i="14"/>
  <c r="BI302" i="14"/>
  <c r="AX302" i="14"/>
  <c r="BB302" i="14"/>
  <c r="BF302" i="14"/>
  <c r="AU302" i="14"/>
  <c r="AY302" i="14"/>
  <c r="BC302" i="14"/>
  <c r="BG302" i="14"/>
  <c r="AD302" i="14"/>
  <c r="AH302" i="14"/>
  <c r="AL302" i="14"/>
  <c r="AA302" i="14"/>
  <c r="AE302" i="14"/>
  <c r="AI302" i="14"/>
  <c r="AM302" i="14"/>
  <c r="AB302" i="14"/>
  <c r="AF302" i="14"/>
  <c r="AJ302" i="14"/>
  <c r="AN302" i="14"/>
  <c r="AC302" i="14"/>
  <c r="AG302" i="14"/>
  <c r="AK302" i="14"/>
  <c r="AO302" i="14"/>
  <c r="W302" i="14"/>
  <c r="X302" i="14"/>
  <c r="Y302" i="14"/>
  <c r="T302" i="14"/>
  <c r="U302" i="14"/>
  <c r="G302" i="14"/>
  <c r="H302" i="14"/>
  <c r="I302" i="14"/>
  <c r="J302" i="14"/>
  <c r="K302" i="14"/>
  <c r="L302" i="14"/>
  <c r="M302" i="14"/>
  <c r="N302" i="14"/>
  <c r="O302" i="14"/>
  <c r="P302" i="14"/>
  <c r="Q302" i="14"/>
  <c r="R302" i="14"/>
  <c r="S302" i="14"/>
  <c r="AV310" i="14"/>
  <c r="AZ310" i="14"/>
  <c r="BD310" i="14"/>
  <c r="BH310" i="14"/>
  <c r="AW310" i="14"/>
  <c r="BA310" i="14"/>
  <c r="BE310" i="14"/>
  <c r="BI310" i="14"/>
  <c r="AX310" i="14"/>
  <c r="BB310" i="14"/>
  <c r="BF310" i="14"/>
  <c r="AU310" i="14"/>
  <c r="AY310" i="14"/>
  <c r="BC310" i="14"/>
  <c r="BG310" i="14"/>
  <c r="AD310" i="14"/>
  <c r="AH310" i="14"/>
  <c r="AL310" i="14"/>
  <c r="AA310" i="14"/>
  <c r="AE310" i="14"/>
  <c r="AI310" i="14"/>
  <c r="AM310" i="14"/>
  <c r="AB310" i="14"/>
  <c r="AF310" i="14"/>
  <c r="AJ310" i="14"/>
  <c r="AN310" i="14"/>
  <c r="AC310" i="14"/>
  <c r="AG310" i="14"/>
  <c r="AK310" i="14"/>
  <c r="AO310" i="14"/>
  <c r="W310" i="14"/>
  <c r="X310" i="14"/>
  <c r="Y310" i="14"/>
  <c r="T310" i="14"/>
  <c r="U310" i="14"/>
  <c r="G310" i="14"/>
  <c r="H310" i="14"/>
  <c r="I310" i="14"/>
  <c r="J310" i="14"/>
  <c r="K310" i="14"/>
  <c r="L310" i="14"/>
  <c r="M310" i="14"/>
  <c r="N310" i="14"/>
  <c r="O310" i="14"/>
  <c r="P310" i="14"/>
  <c r="Q310" i="14"/>
  <c r="R310" i="14"/>
  <c r="S310" i="14"/>
  <c r="AV318" i="14"/>
  <c r="AZ318" i="14"/>
  <c r="BD318" i="14"/>
  <c r="BH318" i="14"/>
  <c r="AW318" i="14"/>
  <c r="BA318" i="14"/>
  <c r="BF318" i="14"/>
  <c r="AU318" i="14"/>
  <c r="BB318" i="14"/>
  <c r="BG318" i="14"/>
  <c r="AX318" i="14"/>
  <c r="BC318" i="14"/>
  <c r="BI318" i="14"/>
  <c r="AY318" i="14"/>
  <c r="BE318" i="14"/>
  <c r="AD318" i="14"/>
  <c r="AH318" i="14"/>
  <c r="AL318" i="14"/>
  <c r="AA318" i="14"/>
  <c r="AE318" i="14"/>
  <c r="AI318" i="14"/>
  <c r="AM318" i="14"/>
  <c r="AB318" i="14"/>
  <c r="AF318" i="14"/>
  <c r="AJ318" i="14"/>
  <c r="AN318" i="14"/>
  <c r="AC318" i="14"/>
  <c r="AG318" i="14"/>
  <c r="AK318" i="14"/>
  <c r="AO318" i="14"/>
  <c r="W318" i="14"/>
  <c r="X318" i="14"/>
  <c r="Y318" i="14"/>
  <c r="T318" i="14"/>
  <c r="U318" i="14"/>
  <c r="G318" i="14"/>
  <c r="H318" i="14"/>
  <c r="I318" i="14"/>
  <c r="J318" i="14"/>
  <c r="K318" i="14"/>
  <c r="L318" i="14"/>
  <c r="M318" i="14"/>
  <c r="N318" i="14"/>
  <c r="O318" i="14"/>
  <c r="P318" i="14"/>
  <c r="Q318" i="14"/>
  <c r="R318" i="14"/>
  <c r="S318" i="14"/>
  <c r="AU326" i="14"/>
  <c r="AY326" i="14"/>
  <c r="BC326" i="14"/>
  <c r="BG326" i="14"/>
  <c r="AV326" i="14"/>
  <c r="AZ326" i="14"/>
  <c r="BD326" i="14"/>
  <c r="BH326" i="14"/>
  <c r="AW326" i="14"/>
  <c r="BA326" i="14"/>
  <c r="BE326" i="14"/>
  <c r="BI326" i="14"/>
  <c r="AX326" i="14"/>
  <c r="BB326" i="14"/>
  <c r="BF326" i="14"/>
  <c r="AD326" i="14"/>
  <c r="AH326" i="14"/>
  <c r="AL326" i="14"/>
  <c r="AA326" i="14"/>
  <c r="AE326" i="14"/>
  <c r="AI326" i="14"/>
  <c r="AM326" i="14"/>
  <c r="AB326" i="14"/>
  <c r="AF326" i="14"/>
  <c r="AJ326" i="14"/>
  <c r="AN326" i="14"/>
  <c r="AC326" i="14"/>
  <c r="AG326" i="14"/>
  <c r="AK326" i="14"/>
  <c r="AO326" i="14"/>
  <c r="W326" i="14"/>
  <c r="X326" i="14"/>
  <c r="Y326" i="14"/>
  <c r="T326" i="14"/>
  <c r="U326" i="14"/>
  <c r="G326" i="14"/>
  <c r="H326" i="14"/>
  <c r="I326" i="14"/>
  <c r="J326" i="14"/>
  <c r="K326" i="14"/>
  <c r="L326" i="14"/>
  <c r="M326" i="14"/>
  <c r="N326" i="14"/>
  <c r="O326" i="14"/>
  <c r="P326" i="14"/>
  <c r="Q326" i="14"/>
  <c r="R326" i="14"/>
  <c r="S326" i="14"/>
  <c r="AU334" i="14"/>
  <c r="AY334" i="14"/>
  <c r="BC334" i="14"/>
  <c r="BG334" i="14"/>
  <c r="AV334" i="14"/>
  <c r="AZ334" i="14"/>
  <c r="BD334" i="14"/>
  <c r="BH334" i="14"/>
  <c r="AW334" i="14"/>
  <c r="BA334" i="14"/>
  <c r="BE334" i="14"/>
  <c r="BI334" i="14"/>
  <c r="AX334" i="14"/>
  <c r="BB334" i="14"/>
  <c r="BF334" i="14"/>
  <c r="AD334" i="14"/>
  <c r="AH334" i="14"/>
  <c r="AL334" i="14"/>
  <c r="AA334" i="14"/>
  <c r="AE334" i="14"/>
  <c r="AI334" i="14"/>
  <c r="AM334" i="14"/>
  <c r="AB334" i="14"/>
  <c r="AF334" i="14"/>
  <c r="AJ334" i="14"/>
  <c r="AN334" i="14"/>
  <c r="AC334" i="14"/>
  <c r="AG334" i="14"/>
  <c r="AK334" i="14"/>
  <c r="AO334" i="14"/>
  <c r="W334" i="14"/>
  <c r="X334" i="14"/>
  <c r="Y334" i="14"/>
  <c r="T334" i="14"/>
  <c r="U334" i="14"/>
  <c r="G334" i="14"/>
  <c r="H334" i="14"/>
  <c r="I334" i="14"/>
  <c r="J334" i="14"/>
  <c r="K334" i="14"/>
  <c r="L334" i="14"/>
  <c r="M334" i="14"/>
  <c r="N334" i="14"/>
  <c r="O334" i="14"/>
  <c r="P334" i="14"/>
  <c r="Q334" i="14"/>
  <c r="R334" i="14"/>
  <c r="S334" i="14"/>
  <c r="AU342" i="14"/>
  <c r="AY342" i="14"/>
  <c r="BC342" i="14"/>
  <c r="BG342" i="14"/>
  <c r="AV342" i="14"/>
  <c r="AZ342" i="14"/>
  <c r="BD342" i="14"/>
  <c r="BH342" i="14"/>
  <c r="AW342" i="14"/>
  <c r="BA342" i="14"/>
  <c r="BE342" i="14"/>
  <c r="BI342" i="14"/>
  <c r="AX342" i="14"/>
  <c r="BB342" i="14"/>
  <c r="BF342" i="14"/>
  <c r="AD342" i="14"/>
  <c r="AH342" i="14"/>
  <c r="AL342" i="14"/>
  <c r="AA342" i="14"/>
  <c r="AE342" i="14"/>
  <c r="AI342" i="14"/>
  <c r="AM342" i="14"/>
  <c r="AB342" i="14"/>
  <c r="AF342" i="14"/>
  <c r="AJ342" i="14"/>
  <c r="AN342" i="14"/>
  <c r="AC342" i="14"/>
  <c r="AG342" i="14"/>
  <c r="AK342" i="14"/>
  <c r="AO342" i="14"/>
  <c r="W342" i="14"/>
  <c r="X342" i="14"/>
  <c r="Y342" i="14"/>
  <c r="T342" i="14"/>
  <c r="U342" i="14"/>
  <c r="G342" i="14"/>
  <c r="H342" i="14"/>
  <c r="I342" i="14"/>
  <c r="J342" i="14"/>
  <c r="K342" i="14"/>
  <c r="L342" i="14"/>
  <c r="M342" i="14"/>
  <c r="N342" i="14"/>
  <c r="O342" i="14"/>
  <c r="P342" i="14"/>
  <c r="Q342" i="14"/>
  <c r="R342" i="14"/>
  <c r="S342" i="14"/>
  <c r="AU350" i="14"/>
  <c r="AY350" i="14"/>
  <c r="BC350" i="14"/>
  <c r="BG350" i="14"/>
  <c r="AV350" i="14"/>
  <c r="AZ350" i="14"/>
  <c r="BD350" i="14"/>
  <c r="BH350" i="14"/>
  <c r="AW350" i="14"/>
  <c r="BA350" i="14"/>
  <c r="BE350" i="14"/>
  <c r="BI350" i="14"/>
  <c r="AX350" i="14"/>
  <c r="BB350" i="14"/>
  <c r="BF350" i="14"/>
  <c r="AD350" i="14"/>
  <c r="AH350" i="14"/>
  <c r="AL350" i="14"/>
  <c r="AA350" i="14"/>
  <c r="AE350" i="14"/>
  <c r="AI350" i="14"/>
  <c r="AM350" i="14"/>
  <c r="AB350" i="14"/>
  <c r="AF350" i="14"/>
  <c r="AJ350" i="14"/>
  <c r="AN350" i="14"/>
  <c r="AC350" i="14"/>
  <c r="AG350" i="14"/>
  <c r="AK350" i="14"/>
  <c r="AO350" i="14"/>
  <c r="W350" i="14"/>
  <c r="X350" i="14"/>
  <c r="Y350" i="14"/>
  <c r="T350" i="14"/>
  <c r="I350" i="14"/>
  <c r="O350" i="14"/>
  <c r="H350" i="14"/>
  <c r="G350" i="14"/>
  <c r="N350" i="14"/>
  <c r="U350" i="14"/>
  <c r="L350" i="14"/>
  <c r="M350" i="14"/>
  <c r="S350" i="14"/>
  <c r="K350" i="14"/>
  <c r="P350" i="14"/>
  <c r="R350" i="14"/>
  <c r="J350" i="14"/>
  <c r="Q350" i="14"/>
  <c r="AU358" i="14"/>
  <c r="AY358" i="14"/>
  <c r="BC358" i="14"/>
  <c r="BG358" i="14"/>
  <c r="AV358" i="14"/>
  <c r="AZ358" i="14"/>
  <c r="BD358" i="14"/>
  <c r="BH358" i="14"/>
  <c r="AW358" i="14"/>
  <c r="BA358" i="14"/>
  <c r="BE358" i="14"/>
  <c r="BI358" i="14"/>
  <c r="AX358" i="14"/>
  <c r="BB358" i="14"/>
  <c r="BF358" i="14"/>
  <c r="AD358" i="14"/>
  <c r="AH358" i="14"/>
  <c r="AL358" i="14"/>
  <c r="AA358" i="14"/>
  <c r="AE358" i="14"/>
  <c r="AI358" i="14"/>
  <c r="AM358" i="14"/>
  <c r="AB358" i="14"/>
  <c r="AF358" i="14"/>
  <c r="AJ358" i="14"/>
  <c r="AN358" i="14"/>
  <c r="AC358" i="14"/>
  <c r="AG358" i="14"/>
  <c r="AK358" i="14"/>
  <c r="AO358" i="14"/>
  <c r="W358" i="14"/>
  <c r="X358" i="14"/>
  <c r="Y358" i="14"/>
  <c r="T358" i="14"/>
  <c r="K358" i="14"/>
  <c r="R358" i="14"/>
  <c r="H358" i="14"/>
  <c r="J358" i="14"/>
  <c r="Q358" i="14"/>
  <c r="I358" i="14"/>
  <c r="L358" i="14"/>
  <c r="O358" i="14"/>
  <c r="G358" i="14"/>
  <c r="N358" i="14"/>
  <c r="P358" i="14"/>
  <c r="U358" i="14"/>
  <c r="M358" i="14"/>
  <c r="S358" i="14"/>
  <c r="AW13" i="14"/>
  <c r="BA13" i="14"/>
  <c r="BE13" i="14"/>
  <c r="BI13" i="14"/>
  <c r="AX13" i="14"/>
  <c r="BB13" i="14"/>
  <c r="BF13" i="14"/>
  <c r="AU13" i="14"/>
  <c r="AY13" i="14"/>
  <c r="BC13" i="14"/>
  <c r="BG13" i="14"/>
  <c r="BD13" i="14"/>
  <c r="BH13" i="14"/>
  <c r="AV13" i="14"/>
  <c r="AZ13" i="14"/>
  <c r="AA13" i="14"/>
  <c r="AE13" i="14"/>
  <c r="AI13" i="14"/>
  <c r="AM13" i="14"/>
  <c r="AB13" i="14"/>
  <c r="AF13" i="14"/>
  <c r="AJ13" i="14"/>
  <c r="AN13" i="14"/>
  <c r="AC13" i="14"/>
  <c r="AG13" i="14"/>
  <c r="AK13" i="14"/>
  <c r="AO13" i="14"/>
  <c r="AD13" i="14"/>
  <c r="AH13" i="14"/>
  <c r="AL13" i="14"/>
  <c r="Y13" i="14"/>
  <c r="W13" i="14"/>
  <c r="X13" i="14"/>
  <c r="G13" i="14"/>
  <c r="I13" i="14"/>
  <c r="J13" i="14"/>
  <c r="P13" i="14"/>
  <c r="M13" i="14"/>
  <c r="R13" i="14"/>
  <c r="K13" i="14"/>
  <c r="Q13" i="14"/>
  <c r="L13" i="14"/>
  <c r="O13" i="14"/>
  <c r="U13" i="14"/>
  <c r="T13" i="14"/>
  <c r="S13" i="14"/>
  <c r="N13" i="14"/>
  <c r="H13" i="14"/>
  <c r="AX21" i="14"/>
  <c r="BB21" i="14"/>
  <c r="BF21" i="14"/>
  <c r="AU21" i="14"/>
  <c r="AY21" i="14"/>
  <c r="BC21" i="14"/>
  <c r="BG21" i="14"/>
  <c r="AV21" i="14"/>
  <c r="AZ21" i="14"/>
  <c r="BD21" i="14"/>
  <c r="BH21" i="14"/>
  <c r="BA21" i="14"/>
  <c r="BE21" i="14"/>
  <c r="BI21" i="14"/>
  <c r="AW21" i="14"/>
  <c r="AA21" i="14"/>
  <c r="AE21" i="14"/>
  <c r="AI21" i="14"/>
  <c r="AM21" i="14"/>
  <c r="AB21" i="14"/>
  <c r="AF21" i="14"/>
  <c r="AJ21" i="14"/>
  <c r="AN21" i="14"/>
  <c r="AC21" i="14"/>
  <c r="AG21" i="14"/>
  <c r="AK21" i="14"/>
  <c r="AO21" i="14"/>
  <c r="AD21" i="14"/>
  <c r="AH21" i="14"/>
  <c r="AL21" i="14"/>
  <c r="Y21" i="14"/>
  <c r="W21" i="14"/>
  <c r="X21" i="14"/>
  <c r="G21" i="14"/>
  <c r="I21" i="14"/>
  <c r="J21" i="14"/>
  <c r="H21" i="14"/>
  <c r="O21" i="14"/>
  <c r="U21" i="14"/>
  <c r="L21" i="14"/>
  <c r="S21" i="14"/>
  <c r="N21" i="14"/>
  <c r="P21" i="14"/>
  <c r="M21" i="14"/>
  <c r="R21" i="14"/>
  <c r="K21" i="14"/>
  <c r="Q21" i="14"/>
  <c r="T21" i="14"/>
  <c r="AX29" i="14"/>
  <c r="BB29" i="14"/>
  <c r="BF29" i="14"/>
  <c r="AU29" i="14"/>
  <c r="AY29" i="14"/>
  <c r="BC29" i="14"/>
  <c r="BG29" i="14"/>
  <c r="AV29" i="14"/>
  <c r="AZ29" i="14"/>
  <c r="BD29" i="14"/>
  <c r="BH29" i="14"/>
  <c r="BI29" i="14"/>
  <c r="AW29" i="14"/>
  <c r="BA29" i="14"/>
  <c r="BE29" i="14"/>
  <c r="AA29" i="14"/>
  <c r="AE29" i="14"/>
  <c r="AI29" i="14"/>
  <c r="AM29" i="14"/>
  <c r="AB29" i="14"/>
  <c r="AF29" i="14"/>
  <c r="AJ29" i="14"/>
  <c r="AN29" i="14"/>
  <c r="AC29" i="14"/>
  <c r="AG29" i="14"/>
  <c r="AK29" i="14"/>
  <c r="AO29" i="14"/>
  <c r="AD29" i="14"/>
  <c r="AH29" i="14"/>
  <c r="AL29" i="14"/>
  <c r="Y29" i="14"/>
  <c r="W29" i="14"/>
  <c r="X29" i="14"/>
  <c r="J29" i="14"/>
  <c r="P29" i="14"/>
  <c r="Q29" i="14"/>
  <c r="I29" i="14"/>
  <c r="U29" i="14"/>
  <c r="M29" i="14"/>
  <c r="N29" i="14"/>
  <c r="G29" i="14"/>
  <c r="S29" i="14"/>
  <c r="R29" i="14"/>
  <c r="L29" i="14"/>
  <c r="O29" i="14"/>
  <c r="K29" i="14"/>
  <c r="H29" i="14"/>
  <c r="T29" i="14"/>
  <c r="AX37" i="14"/>
  <c r="BB37" i="14"/>
  <c r="BF37" i="14"/>
  <c r="AU37" i="14"/>
  <c r="AY37" i="14"/>
  <c r="BC37" i="14"/>
  <c r="BG37" i="14"/>
  <c r="AV37" i="14"/>
  <c r="AZ37" i="14"/>
  <c r="BD37" i="14"/>
  <c r="BH37" i="14"/>
  <c r="BA37" i="14"/>
  <c r="BE37" i="14"/>
  <c r="BI37" i="14"/>
  <c r="AW37" i="14"/>
  <c r="AA37" i="14"/>
  <c r="AE37" i="14"/>
  <c r="AI37" i="14"/>
  <c r="AM37" i="14"/>
  <c r="AB37" i="14"/>
  <c r="AF37" i="14"/>
  <c r="AJ37" i="14"/>
  <c r="AN37" i="14"/>
  <c r="AC37" i="14"/>
  <c r="AG37" i="14"/>
  <c r="AK37" i="14"/>
  <c r="AO37" i="14"/>
  <c r="AD37" i="14"/>
  <c r="AH37" i="14"/>
  <c r="AL37" i="14"/>
  <c r="Y37" i="14"/>
  <c r="W37" i="14"/>
  <c r="X37" i="14"/>
  <c r="H37" i="14"/>
  <c r="I37" i="14"/>
  <c r="J37" i="14"/>
  <c r="K37" i="14"/>
  <c r="P37" i="14"/>
  <c r="U37" i="14"/>
  <c r="O37" i="14"/>
  <c r="T37" i="14"/>
  <c r="N37" i="14"/>
  <c r="S37" i="14"/>
  <c r="M37" i="14"/>
  <c r="R37" i="14"/>
  <c r="L37" i="14"/>
  <c r="Q37" i="14"/>
  <c r="G37" i="14"/>
  <c r="AX45" i="14"/>
  <c r="BB45" i="14"/>
  <c r="BF45" i="14"/>
  <c r="AU45" i="14"/>
  <c r="AY45" i="14"/>
  <c r="BC45" i="14"/>
  <c r="BG45" i="14"/>
  <c r="AV45" i="14"/>
  <c r="AZ45" i="14"/>
  <c r="BD45" i="14"/>
  <c r="BH45" i="14"/>
  <c r="BI45" i="14"/>
  <c r="AW45" i="14"/>
  <c r="BA45" i="14"/>
  <c r="BE45" i="14"/>
  <c r="AA45" i="14"/>
  <c r="AE45" i="14"/>
  <c r="AI45" i="14"/>
  <c r="AM45" i="14"/>
  <c r="AB45" i="14"/>
  <c r="AF45" i="14"/>
  <c r="AJ45" i="14"/>
  <c r="AN45" i="14"/>
  <c r="AD45" i="14"/>
  <c r="AH45" i="14"/>
  <c r="AL45" i="14"/>
  <c r="AO45" i="14"/>
  <c r="AC45" i="14"/>
  <c r="AG45" i="14"/>
  <c r="AK45" i="14"/>
  <c r="Y45" i="14"/>
  <c r="W45" i="14"/>
  <c r="X45" i="14"/>
  <c r="H45" i="14"/>
  <c r="G45" i="14"/>
  <c r="N45" i="14"/>
  <c r="U45" i="14"/>
  <c r="L45" i="14"/>
  <c r="M45" i="14"/>
  <c r="S45" i="14"/>
  <c r="Q45" i="14"/>
  <c r="P45" i="14"/>
  <c r="R45" i="14"/>
  <c r="J45" i="14"/>
  <c r="K45" i="14"/>
  <c r="T45" i="14"/>
  <c r="I45" i="14"/>
  <c r="O45" i="14"/>
  <c r="AV53" i="14"/>
  <c r="AZ53" i="14"/>
  <c r="BD53" i="14"/>
  <c r="BH53" i="14"/>
  <c r="AW53" i="14"/>
  <c r="BA53" i="14"/>
  <c r="BE53" i="14"/>
  <c r="BI53" i="14"/>
  <c r="AX53" i="14"/>
  <c r="BB53" i="14"/>
  <c r="BF53" i="14"/>
  <c r="AY53" i="14"/>
  <c r="BC53" i="14"/>
  <c r="BG53" i="14"/>
  <c r="AU53" i="14"/>
  <c r="AA53" i="14"/>
  <c r="AE53" i="14"/>
  <c r="AI53" i="14"/>
  <c r="AM53" i="14"/>
  <c r="AD53" i="14"/>
  <c r="AH53" i="14"/>
  <c r="AL53" i="14"/>
  <c r="AC53" i="14"/>
  <c r="AK53" i="14"/>
  <c r="AF53" i="14"/>
  <c r="AN53" i="14"/>
  <c r="AG53" i="14"/>
  <c r="AO53" i="14"/>
  <c r="AB53" i="14"/>
  <c r="AJ53" i="14"/>
  <c r="Y53" i="14"/>
  <c r="W53" i="14"/>
  <c r="X53" i="14"/>
  <c r="I53" i="14"/>
  <c r="J53" i="14"/>
  <c r="K53" i="14"/>
  <c r="P53" i="14"/>
  <c r="M53" i="14"/>
  <c r="N53" i="14"/>
  <c r="O53" i="14"/>
  <c r="T53" i="14"/>
  <c r="Q53" i="14"/>
  <c r="R53" i="14"/>
  <c r="S53" i="14"/>
  <c r="H53" i="14"/>
  <c r="U53" i="14"/>
  <c r="G53" i="14"/>
  <c r="L53" i="14"/>
  <c r="AV61" i="14"/>
  <c r="AZ61" i="14"/>
  <c r="BD61" i="14"/>
  <c r="BH61" i="14"/>
  <c r="AW61" i="14"/>
  <c r="BA61" i="14"/>
  <c r="BE61" i="14"/>
  <c r="BI61" i="14"/>
  <c r="AX61" i="14"/>
  <c r="BB61" i="14"/>
  <c r="BF61" i="14"/>
  <c r="BG61" i="14"/>
  <c r="AU61" i="14"/>
  <c r="AY61" i="14"/>
  <c r="BC61" i="14"/>
  <c r="AA61" i="14"/>
  <c r="AE61" i="14"/>
  <c r="AI61" i="14"/>
  <c r="AM61" i="14"/>
  <c r="AD61" i="14"/>
  <c r="AJ61" i="14"/>
  <c r="AO61" i="14"/>
  <c r="AF61" i="14"/>
  <c r="AK61" i="14"/>
  <c r="AB61" i="14"/>
  <c r="AG61" i="14"/>
  <c r="AL61" i="14"/>
  <c r="AC61" i="14"/>
  <c r="AH61" i="14"/>
  <c r="AN61" i="14"/>
  <c r="Y61" i="14"/>
  <c r="W61" i="14"/>
  <c r="X61" i="14"/>
  <c r="I61" i="14"/>
  <c r="R61" i="14"/>
  <c r="Q61" i="14"/>
  <c r="T61" i="14"/>
  <c r="M61" i="14"/>
  <c r="G61" i="14"/>
  <c r="H61" i="14"/>
  <c r="P61" i="14"/>
  <c r="J61" i="14"/>
  <c r="K61" i="14"/>
  <c r="S61" i="14"/>
  <c r="U61" i="14"/>
  <c r="N61" i="14"/>
  <c r="O61" i="14"/>
  <c r="L61" i="14"/>
  <c r="AV69" i="14"/>
  <c r="AZ69" i="14"/>
  <c r="BD69" i="14"/>
  <c r="BH69" i="14"/>
  <c r="AW69" i="14"/>
  <c r="BA69" i="14"/>
  <c r="BE69" i="14"/>
  <c r="BI69" i="14"/>
  <c r="AX69" i="14"/>
  <c r="BB69" i="14"/>
  <c r="BF69" i="14"/>
  <c r="AY69" i="14"/>
  <c r="BC69" i="14"/>
  <c r="BG69" i="14"/>
  <c r="AU69" i="14"/>
  <c r="AD69" i="14"/>
  <c r="AH69" i="14"/>
  <c r="AL69" i="14"/>
  <c r="AA69" i="14"/>
  <c r="AE69" i="14"/>
  <c r="AI69" i="14"/>
  <c r="AM69" i="14"/>
  <c r="AB69" i="14"/>
  <c r="AF69" i="14"/>
  <c r="AJ69" i="14"/>
  <c r="AN69" i="14"/>
  <c r="AC69" i="14"/>
  <c r="AG69" i="14"/>
  <c r="AK69" i="14"/>
  <c r="AO69" i="14"/>
  <c r="Y69" i="14"/>
  <c r="W69" i="14"/>
  <c r="X69" i="14"/>
  <c r="J69" i="14"/>
  <c r="K69" i="14"/>
  <c r="L69" i="14"/>
  <c r="M69" i="14"/>
  <c r="N69" i="14"/>
  <c r="O69" i="14"/>
  <c r="P69" i="14"/>
  <c r="Q69" i="14"/>
  <c r="R69" i="14"/>
  <c r="S69" i="14"/>
  <c r="T69" i="14"/>
  <c r="U69" i="14"/>
  <c r="G69" i="14"/>
  <c r="H69" i="14"/>
  <c r="I69" i="14"/>
  <c r="AV77" i="14"/>
  <c r="AZ77" i="14"/>
  <c r="BD77" i="14"/>
  <c r="BH77" i="14"/>
  <c r="AW77" i="14"/>
  <c r="BA77" i="14"/>
  <c r="BE77" i="14"/>
  <c r="BI77" i="14"/>
  <c r="AX77" i="14"/>
  <c r="BB77" i="14"/>
  <c r="BF77" i="14"/>
  <c r="BG77" i="14"/>
  <c r="AU77" i="14"/>
  <c r="AY77" i="14"/>
  <c r="BC77" i="14"/>
  <c r="AD77" i="14"/>
  <c r="AH77" i="14"/>
  <c r="AL77" i="14"/>
  <c r="AA77" i="14"/>
  <c r="AE77" i="14"/>
  <c r="AI77" i="14"/>
  <c r="AM77" i="14"/>
  <c r="AB77" i="14"/>
  <c r="AF77" i="14"/>
  <c r="AJ77" i="14"/>
  <c r="AN77" i="14"/>
  <c r="AC77" i="14"/>
  <c r="AG77" i="14"/>
  <c r="AK77" i="14"/>
  <c r="AO77" i="14"/>
  <c r="Y77" i="14"/>
  <c r="W77" i="14"/>
  <c r="X77" i="14"/>
  <c r="J77" i="14"/>
  <c r="K77" i="14"/>
  <c r="L77" i="14"/>
  <c r="U77" i="14"/>
  <c r="N77" i="14"/>
  <c r="O77" i="14"/>
  <c r="P77" i="14"/>
  <c r="I77" i="14"/>
  <c r="R77" i="14"/>
  <c r="S77" i="14"/>
  <c r="T77" i="14"/>
  <c r="M77" i="14"/>
  <c r="G77" i="14"/>
  <c r="H77" i="14"/>
  <c r="Q77" i="14"/>
  <c r="AW85" i="14"/>
  <c r="AX85" i="14"/>
  <c r="BB85" i="14"/>
  <c r="BF85" i="14"/>
  <c r="AV85" i="14"/>
  <c r="BC85" i="14"/>
  <c r="BH85" i="14"/>
  <c r="AY85" i="14"/>
  <c r="BD85" i="14"/>
  <c r="BI85" i="14"/>
  <c r="AZ85" i="14"/>
  <c r="BE85" i="14"/>
  <c r="AU85" i="14"/>
  <c r="BA85" i="14"/>
  <c r="BG85" i="14"/>
  <c r="AD85" i="14"/>
  <c r="AH85" i="14"/>
  <c r="AL85" i="14"/>
  <c r="AA85" i="14"/>
  <c r="AE85" i="14"/>
  <c r="AI85" i="14"/>
  <c r="AM85" i="14"/>
  <c r="AB85" i="14"/>
  <c r="AF85" i="14"/>
  <c r="AJ85" i="14"/>
  <c r="AN85" i="14"/>
  <c r="AC85" i="14"/>
  <c r="AG85" i="14"/>
  <c r="AK85" i="14"/>
  <c r="AO85" i="14"/>
  <c r="Y85" i="14"/>
  <c r="W85" i="14"/>
  <c r="X85" i="14"/>
  <c r="J85" i="14"/>
  <c r="K85" i="14"/>
  <c r="L85" i="14"/>
  <c r="M85" i="14"/>
  <c r="N85" i="14"/>
  <c r="O85" i="14"/>
  <c r="P85" i="14"/>
  <c r="Q85" i="14"/>
  <c r="R85" i="14"/>
  <c r="S85" i="14"/>
  <c r="T85" i="14"/>
  <c r="U85" i="14"/>
  <c r="G85" i="14"/>
  <c r="H85" i="14"/>
  <c r="I85" i="14"/>
  <c r="AW93" i="14"/>
  <c r="BA93" i="14"/>
  <c r="BE93" i="14"/>
  <c r="BI93" i="14"/>
  <c r="AX93" i="14"/>
  <c r="BB93" i="14"/>
  <c r="BF93" i="14"/>
  <c r="AV93" i="14"/>
  <c r="AZ93" i="14"/>
  <c r="BD93" i="14"/>
  <c r="BH93" i="14"/>
  <c r="BG93" i="14"/>
  <c r="AU93" i="14"/>
  <c r="AY93" i="14"/>
  <c r="BC93" i="14"/>
  <c r="AD93" i="14"/>
  <c r="AH93" i="14"/>
  <c r="AL93" i="14"/>
  <c r="AA93" i="14"/>
  <c r="AE93" i="14"/>
  <c r="AI93" i="14"/>
  <c r="AM93" i="14"/>
  <c r="AB93" i="14"/>
  <c r="AF93" i="14"/>
  <c r="AJ93" i="14"/>
  <c r="AN93" i="14"/>
  <c r="AC93" i="14"/>
  <c r="AG93" i="14"/>
  <c r="AK93" i="14"/>
  <c r="AO93" i="14"/>
  <c r="Y93" i="14"/>
  <c r="W93" i="14"/>
  <c r="X93" i="14"/>
  <c r="J93" i="14"/>
  <c r="K93" i="14"/>
  <c r="L93" i="14"/>
  <c r="U93" i="14"/>
  <c r="N93" i="14"/>
  <c r="O93" i="14"/>
  <c r="P93" i="14"/>
  <c r="I93" i="14"/>
  <c r="R93" i="14"/>
  <c r="S93" i="14"/>
  <c r="T93" i="14"/>
  <c r="M93" i="14"/>
  <c r="G93" i="14"/>
  <c r="H93" i="14"/>
  <c r="Q93" i="14"/>
  <c r="AW101" i="14"/>
  <c r="AU101" i="14"/>
  <c r="AZ101" i="14"/>
  <c r="BD101" i="14"/>
  <c r="BH101" i="14"/>
  <c r="AV101" i="14"/>
  <c r="BA101" i="14"/>
  <c r="BE101" i="14"/>
  <c r="BI101" i="14"/>
  <c r="AX101" i="14"/>
  <c r="BB101" i="14"/>
  <c r="BF101" i="14"/>
  <c r="AY101" i="14"/>
  <c r="BC101" i="14"/>
  <c r="BG101" i="14"/>
  <c r="AD101" i="14"/>
  <c r="AH101" i="14"/>
  <c r="AL101" i="14"/>
  <c r="AA101" i="14"/>
  <c r="AE101" i="14"/>
  <c r="AI101" i="14"/>
  <c r="AM101" i="14"/>
  <c r="AB101" i="14"/>
  <c r="AF101" i="14"/>
  <c r="AJ101" i="14"/>
  <c r="AN101" i="14"/>
  <c r="AC101" i="14"/>
  <c r="AG101" i="14"/>
  <c r="AK101" i="14"/>
  <c r="AO101" i="14"/>
  <c r="Y101" i="14"/>
  <c r="W101" i="14"/>
  <c r="X101" i="14"/>
  <c r="J101" i="14"/>
  <c r="K101" i="14"/>
  <c r="L101" i="14"/>
  <c r="M101" i="14"/>
  <c r="N101" i="14"/>
  <c r="O101" i="14"/>
  <c r="P101" i="14"/>
  <c r="Q101" i="14"/>
  <c r="R101" i="14"/>
  <c r="S101" i="14"/>
  <c r="T101" i="14"/>
  <c r="U101" i="14"/>
  <c r="G101" i="14"/>
  <c r="H101" i="14"/>
  <c r="I101" i="14"/>
  <c r="AV109" i="14"/>
  <c r="AZ109" i="14"/>
  <c r="BD109" i="14"/>
  <c r="BH109" i="14"/>
  <c r="AW109" i="14"/>
  <c r="BA109" i="14"/>
  <c r="BE109" i="14"/>
  <c r="BI109" i="14"/>
  <c r="AX109" i="14"/>
  <c r="BB109" i="14"/>
  <c r="BF109" i="14"/>
  <c r="AU109" i="14"/>
  <c r="AY109" i="14"/>
  <c r="BC109" i="14"/>
  <c r="BG109" i="14"/>
  <c r="AD109" i="14"/>
  <c r="AH109" i="14"/>
  <c r="AL109" i="14"/>
  <c r="AA109" i="14"/>
  <c r="AE109" i="14"/>
  <c r="AI109" i="14"/>
  <c r="AM109" i="14"/>
  <c r="AB109" i="14"/>
  <c r="AF109" i="14"/>
  <c r="AJ109" i="14"/>
  <c r="AN109" i="14"/>
  <c r="AC109" i="14"/>
  <c r="AG109" i="14"/>
  <c r="AK109" i="14"/>
  <c r="AO109" i="14"/>
  <c r="Y109" i="14"/>
  <c r="W109" i="14"/>
  <c r="X109" i="14"/>
  <c r="J109" i="14"/>
  <c r="K109" i="14"/>
  <c r="L109" i="14"/>
  <c r="U109" i="14"/>
  <c r="N109" i="14"/>
  <c r="O109" i="14"/>
  <c r="P109" i="14"/>
  <c r="I109" i="14"/>
  <c r="R109" i="14"/>
  <c r="S109" i="14"/>
  <c r="T109" i="14"/>
  <c r="M109" i="14"/>
  <c r="G109" i="14"/>
  <c r="H109" i="14"/>
  <c r="Q109" i="14"/>
  <c r="AV117" i="14"/>
  <c r="AZ117" i="14"/>
  <c r="BD117" i="14"/>
  <c r="BH117" i="14"/>
  <c r="AW117" i="14"/>
  <c r="BA117" i="14"/>
  <c r="BE117" i="14"/>
  <c r="BI117" i="14"/>
  <c r="AX117" i="14"/>
  <c r="BB117" i="14"/>
  <c r="BF117" i="14"/>
  <c r="AU117" i="14"/>
  <c r="AY117" i="14"/>
  <c r="BC117" i="14"/>
  <c r="BG117" i="14"/>
  <c r="AD117" i="14"/>
  <c r="AH117" i="14"/>
  <c r="AL117" i="14"/>
  <c r="AA117" i="14"/>
  <c r="AE117" i="14"/>
  <c r="AI117" i="14"/>
  <c r="AM117" i="14"/>
  <c r="AB117" i="14"/>
  <c r="AF117" i="14"/>
  <c r="AJ117" i="14"/>
  <c r="AN117" i="14"/>
  <c r="AC117" i="14"/>
  <c r="AG117" i="14"/>
  <c r="AK117" i="14"/>
  <c r="AO117" i="14"/>
  <c r="Y117" i="14"/>
  <c r="W117" i="14"/>
  <c r="X117" i="14"/>
  <c r="J117" i="14"/>
  <c r="K117" i="14"/>
  <c r="L117" i="14"/>
  <c r="M117" i="14"/>
  <c r="N117" i="14"/>
  <c r="O117" i="14"/>
  <c r="P117" i="14"/>
  <c r="Q117" i="14"/>
  <c r="R117" i="14"/>
  <c r="S117" i="14"/>
  <c r="T117" i="14"/>
  <c r="U117" i="14"/>
  <c r="G117" i="14"/>
  <c r="H117" i="14"/>
  <c r="I117" i="14"/>
  <c r="AV125" i="14"/>
  <c r="AZ125" i="14"/>
  <c r="BD125" i="14"/>
  <c r="BH125" i="14"/>
  <c r="AW125" i="14"/>
  <c r="BA125" i="14"/>
  <c r="BE125" i="14"/>
  <c r="BI125" i="14"/>
  <c r="AX125" i="14"/>
  <c r="BB125" i="14"/>
  <c r="BF125" i="14"/>
  <c r="AU125" i="14"/>
  <c r="AY125" i="14"/>
  <c r="BC125" i="14"/>
  <c r="BG125" i="14"/>
  <c r="AD125" i="14"/>
  <c r="AH125" i="14"/>
  <c r="AL125" i="14"/>
  <c r="AA125" i="14"/>
  <c r="AE125" i="14"/>
  <c r="AI125" i="14"/>
  <c r="AM125" i="14"/>
  <c r="AB125" i="14"/>
  <c r="AF125" i="14"/>
  <c r="AJ125" i="14"/>
  <c r="AN125" i="14"/>
  <c r="AC125" i="14"/>
  <c r="AG125" i="14"/>
  <c r="AK125" i="14"/>
  <c r="AO125" i="14"/>
  <c r="Y125" i="14"/>
  <c r="W125" i="14"/>
  <c r="X125" i="14"/>
  <c r="J125" i="14"/>
  <c r="K125" i="14"/>
  <c r="L125" i="14"/>
  <c r="Q125" i="14"/>
  <c r="N125" i="14"/>
  <c r="O125" i="14"/>
  <c r="P125" i="14"/>
  <c r="U125" i="14"/>
  <c r="R125" i="14"/>
  <c r="S125" i="14"/>
  <c r="T125" i="14"/>
  <c r="I125" i="14"/>
  <c r="G125" i="14"/>
  <c r="H125" i="14"/>
  <c r="M125" i="14"/>
  <c r="AV133" i="14"/>
  <c r="AZ133" i="14"/>
  <c r="BD133" i="14"/>
  <c r="BH133" i="14"/>
  <c r="AW133" i="14"/>
  <c r="BA133" i="14"/>
  <c r="BE133" i="14"/>
  <c r="BI133" i="14"/>
  <c r="AX133" i="14"/>
  <c r="BB133" i="14"/>
  <c r="BF133" i="14"/>
  <c r="AU133" i="14"/>
  <c r="AY133" i="14"/>
  <c r="BC133" i="14"/>
  <c r="BG133" i="14"/>
  <c r="AD133" i="14"/>
  <c r="AH133" i="14"/>
  <c r="AL133" i="14"/>
  <c r="AA133" i="14"/>
  <c r="AE133" i="14"/>
  <c r="AI133" i="14"/>
  <c r="AM133" i="14"/>
  <c r="AB133" i="14"/>
  <c r="AF133" i="14"/>
  <c r="AJ133" i="14"/>
  <c r="AN133" i="14"/>
  <c r="AC133" i="14"/>
  <c r="AG133" i="14"/>
  <c r="AK133" i="14"/>
  <c r="AO133" i="14"/>
  <c r="Y133" i="14"/>
  <c r="W133" i="14"/>
  <c r="X133" i="14"/>
  <c r="J133" i="14"/>
  <c r="K133" i="14"/>
  <c r="L133" i="14"/>
  <c r="I133" i="14"/>
  <c r="N133" i="14"/>
  <c r="O133" i="14"/>
  <c r="P133" i="14"/>
  <c r="M133" i="14"/>
  <c r="R133" i="14"/>
  <c r="S133" i="14"/>
  <c r="T133" i="14"/>
  <c r="Q133" i="14"/>
  <c r="G133" i="14"/>
  <c r="H133" i="14"/>
  <c r="U133" i="14"/>
  <c r="AV141" i="14"/>
  <c r="AZ141" i="14"/>
  <c r="BD141" i="14"/>
  <c r="BH141" i="14"/>
  <c r="AW141" i="14"/>
  <c r="BA141" i="14"/>
  <c r="BE141" i="14"/>
  <c r="AX141" i="14"/>
  <c r="BB141" i="14"/>
  <c r="BF141" i="14"/>
  <c r="AU141" i="14"/>
  <c r="AY141" i="14"/>
  <c r="BC141" i="14"/>
  <c r="BI141" i="14"/>
  <c r="BG141" i="14"/>
  <c r="AD141" i="14"/>
  <c r="AH141" i="14"/>
  <c r="AL141" i="14"/>
  <c r="AA141" i="14"/>
  <c r="AE141" i="14"/>
  <c r="AI141" i="14"/>
  <c r="AM141" i="14"/>
  <c r="AB141" i="14"/>
  <c r="AF141" i="14"/>
  <c r="AJ141" i="14"/>
  <c r="AN141" i="14"/>
  <c r="AC141" i="14"/>
  <c r="AG141" i="14"/>
  <c r="AK141" i="14"/>
  <c r="AO141" i="14"/>
  <c r="Y141" i="14"/>
  <c r="W141" i="14"/>
  <c r="X141" i="14"/>
  <c r="J141" i="14"/>
  <c r="K141" i="14"/>
  <c r="L141" i="14"/>
  <c r="Q141" i="14"/>
  <c r="N141" i="14"/>
  <c r="O141" i="14"/>
  <c r="P141" i="14"/>
  <c r="U141" i="14"/>
  <c r="R141" i="14"/>
  <c r="S141" i="14"/>
  <c r="T141" i="14"/>
  <c r="I141" i="14"/>
  <c r="G141" i="14"/>
  <c r="H141" i="14"/>
  <c r="M141" i="14"/>
  <c r="AV149" i="14"/>
  <c r="AZ149" i="14"/>
  <c r="BD149" i="14"/>
  <c r="BH149" i="14"/>
  <c r="AW149" i="14"/>
  <c r="BB149" i="14"/>
  <c r="BG149" i="14"/>
  <c r="AX149" i="14"/>
  <c r="BC149" i="14"/>
  <c r="BI149" i="14"/>
  <c r="AY149" i="14"/>
  <c r="BE149" i="14"/>
  <c r="AU149" i="14"/>
  <c r="BA149" i="14"/>
  <c r="BF149" i="14"/>
  <c r="AD149" i="14"/>
  <c r="AH149" i="14"/>
  <c r="AL149" i="14"/>
  <c r="AA149" i="14"/>
  <c r="AE149" i="14"/>
  <c r="AI149" i="14"/>
  <c r="AM149" i="14"/>
  <c r="AB149" i="14"/>
  <c r="AF149" i="14"/>
  <c r="AJ149" i="14"/>
  <c r="AN149" i="14"/>
  <c r="AC149" i="14"/>
  <c r="AG149" i="14"/>
  <c r="AK149" i="14"/>
  <c r="AO149" i="14"/>
  <c r="Y149" i="14"/>
  <c r="W149" i="14"/>
  <c r="X149" i="14"/>
  <c r="J149" i="14"/>
  <c r="K149" i="14"/>
  <c r="L149" i="14"/>
  <c r="I149" i="14"/>
  <c r="N149" i="14"/>
  <c r="O149" i="14"/>
  <c r="P149" i="14"/>
  <c r="M149" i="14"/>
  <c r="R149" i="14"/>
  <c r="S149" i="14"/>
  <c r="T149" i="14"/>
  <c r="Q149" i="14"/>
  <c r="G149" i="14"/>
  <c r="H149" i="14"/>
  <c r="U149" i="14"/>
  <c r="AV161" i="14"/>
  <c r="AZ161" i="14"/>
  <c r="BD161" i="14"/>
  <c r="BH161" i="14"/>
  <c r="AW161" i="14"/>
  <c r="BA161" i="14"/>
  <c r="BE161" i="14"/>
  <c r="BI161" i="14"/>
  <c r="AX161" i="14"/>
  <c r="BB161" i="14"/>
  <c r="BF161" i="14"/>
  <c r="AU161" i="14"/>
  <c r="AY161" i="14"/>
  <c r="BC161" i="14"/>
  <c r="BG161" i="14"/>
  <c r="AD161" i="14"/>
  <c r="AH161" i="14"/>
  <c r="AL161" i="14"/>
  <c r="AA161" i="14"/>
  <c r="AE161" i="14"/>
  <c r="AI161" i="14"/>
  <c r="AM161" i="14"/>
  <c r="AB161" i="14"/>
  <c r="AF161" i="14"/>
  <c r="AJ161" i="14"/>
  <c r="AN161" i="14"/>
  <c r="AC161" i="14"/>
  <c r="AG161" i="14"/>
  <c r="AK161" i="14"/>
  <c r="AO161" i="14"/>
  <c r="Y161" i="14"/>
  <c r="W161" i="14"/>
  <c r="X161" i="14"/>
  <c r="H161" i="14"/>
  <c r="I161" i="14"/>
  <c r="J161" i="14"/>
  <c r="G161" i="14"/>
  <c r="L161" i="14"/>
  <c r="M161" i="14"/>
  <c r="N161" i="14"/>
  <c r="K161" i="14"/>
  <c r="P161" i="14"/>
  <c r="Q161" i="14"/>
  <c r="R161" i="14"/>
  <c r="O161" i="14"/>
  <c r="T161" i="14"/>
  <c r="U161" i="14"/>
  <c r="S161" i="14"/>
  <c r="AV185" i="14"/>
  <c r="AZ185" i="14"/>
  <c r="BD185" i="14"/>
  <c r="BH185" i="14"/>
  <c r="AW185" i="14"/>
  <c r="BA185" i="14"/>
  <c r="BE185" i="14"/>
  <c r="BI185" i="14"/>
  <c r="AX185" i="14"/>
  <c r="BB185" i="14"/>
  <c r="BF185" i="14"/>
  <c r="AU185" i="14"/>
  <c r="AY185" i="14"/>
  <c r="BC185" i="14"/>
  <c r="BG185" i="14"/>
  <c r="AD185" i="14"/>
  <c r="AH185" i="14"/>
  <c r="AL185" i="14"/>
  <c r="AA185" i="14"/>
  <c r="AE185" i="14"/>
  <c r="AI185" i="14"/>
  <c r="AM185" i="14"/>
  <c r="AB185" i="14"/>
  <c r="AF185" i="14"/>
  <c r="AJ185" i="14"/>
  <c r="AN185" i="14"/>
  <c r="AC185" i="14"/>
  <c r="AG185" i="14"/>
  <c r="AK185" i="14"/>
  <c r="AO185" i="14"/>
  <c r="Y185" i="14"/>
  <c r="W185" i="14"/>
  <c r="X185" i="14"/>
  <c r="H185" i="14"/>
  <c r="Q185" i="14"/>
  <c r="R185" i="14"/>
  <c r="T185" i="14"/>
  <c r="L185" i="14"/>
  <c r="U185" i="14"/>
  <c r="J185" i="14"/>
  <c r="K185" i="14"/>
  <c r="I185" i="14"/>
  <c r="G185" i="14"/>
  <c r="O185" i="14"/>
  <c r="P185" i="14"/>
  <c r="M185" i="14"/>
  <c r="N185" i="14"/>
  <c r="S185" i="14"/>
  <c r="AW198" i="14"/>
  <c r="BA198" i="14"/>
  <c r="BE198" i="14"/>
  <c r="BI198" i="14"/>
  <c r="AX198" i="14"/>
  <c r="BB198" i="14"/>
  <c r="BF198" i="14"/>
  <c r="AU198" i="14"/>
  <c r="AY198" i="14"/>
  <c r="BC198" i="14"/>
  <c r="BG198" i="14"/>
  <c r="AV198" i="14"/>
  <c r="AZ198" i="14"/>
  <c r="BD198" i="14"/>
  <c r="BH198" i="14"/>
  <c r="AA198" i="14"/>
  <c r="AE198" i="14"/>
  <c r="AI198" i="14"/>
  <c r="AM198" i="14"/>
  <c r="AB198" i="14"/>
  <c r="AF198" i="14"/>
  <c r="AJ198" i="14"/>
  <c r="AN198" i="14"/>
  <c r="AC198" i="14"/>
  <c r="AG198" i="14"/>
  <c r="AK198" i="14"/>
  <c r="AO198" i="14"/>
  <c r="AD198" i="14"/>
  <c r="AH198" i="14"/>
  <c r="AL198" i="14"/>
  <c r="W198" i="14"/>
  <c r="X198" i="14"/>
  <c r="Y198" i="14"/>
  <c r="G198" i="14"/>
  <c r="H198" i="14"/>
  <c r="Q198" i="14"/>
  <c r="J198" i="14"/>
  <c r="K198" i="14"/>
  <c r="L198" i="14"/>
  <c r="U198" i="14"/>
  <c r="N198" i="14"/>
  <c r="O198" i="14"/>
  <c r="P198" i="14"/>
  <c r="I198" i="14"/>
  <c r="R198" i="14"/>
  <c r="S198" i="14"/>
  <c r="T198" i="14"/>
  <c r="M198" i="14"/>
  <c r="AW364" i="14"/>
  <c r="BA364" i="14"/>
  <c r="BE364" i="14"/>
  <c r="BI364" i="14"/>
  <c r="AX364" i="14"/>
  <c r="BB364" i="14"/>
  <c r="BF364" i="14"/>
  <c r="AU364" i="14"/>
  <c r="AY364" i="14"/>
  <c r="BC364" i="14"/>
  <c r="BG364" i="14"/>
  <c r="AV364" i="14"/>
  <c r="AZ364" i="14"/>
  <c r="BD364" i="14"/>
  <c r="BH364" i="14"/>
  <c r="AB364" i="14"/>
  <c r="AF364" i="14"/>
  <c r="AJ364" i="14"/>
  <c r="AN364" i="14"/>
  <c r="AC364" i="14"/>
  <c r="AG364" i="14"/>
  <c r="AK364" i="14"/>
  <c r="AO364" i="14"/>
  <c r="AD364" i="14"/>
  <c r="AH364" i="14"/>
  <c r="AL364" i="14"/>
  <c r="AA364" i="14"/>
  <c r="AE364" i="14"/>
  <c r="AI364" i="14"/>
  <c r="AM364" i="14"/>
  <c r="X364" i="14"/>
  <c r="Y364" i="14"/>
  <c r="W364" i="14"/>
  <c r="L364" i="14"/>
  <c r="M364" i="14"/>
  <c r="N364" i="14"/>
  <c r="O364" i="14"/>
  <c r="P364" i="14"/>
  <c r="Q364" i="14"/>
  <c r="R364" i="14"/>
  <c r="S364" i="14"/>
  <c r="T364" i="14"/>
  <c r="U364" i="14"/>
  <c r="G364" i="14"/>
  <c r="H364" i="14"/>
  <c r="I364" i="14"/>
  <c r="J364" i="14"/>
  <c r="K364" i="14"/>
  <c r="AW372" i="14"/>
  <c r="BA372" i="14"/>
  <c r="BE372" i="14"/>
  <c r="BI372" i="14"/>
  <c r="AX372" i="14"/>
  <c r="BB372" i="14"/>
  <c r="BF372" i="14"/>
  <c r="AU372" i="14"/>
  <c r="AY372" i="14"/>
  <c r="BC372" i="14"/>
  <c r="BG372" i="14"/>
  <c r="AV372" i="14"/>
  <c r="AZ372" i="14"/>
  <c r="BD372" i="14"/>
  <c r="BH372" i="14"/>
  <c r="AB372" i="14"/>
  <c r="AF372" i="14"/>
  <c r="AJ372" i="14"/>
  <c r="AN372" i="14"/>
  <c r="AC372" i="14"/>
  <c r="AG372" i="14"/>
  <c r="AK372" i="14"/>
  <c r="AO372" i="14"/>
  <c r="AD372" i="14"/>
  <c r="AH372" i="14"/>
  <c r="AL372" i="14"/>
  <c r="AA372" i="14"/>
  <c r="AE372" i="14"/>
  <c r="AI372" i="14"/>
  <c r="AM372" i="14"/>
  <c r="X372" i="14"/>
  <c r="Y372" i="14"/>
  <c r="W372" i="14"/>
  <c r="L372" i="14"/>
  <c r="M372" i="14"/>
  <c r="N372" i="14"/>
  <c r="O372" i="14"/>
  <c r="P372" i="14"/>
  <c r="Q372" i="14"/>
  <c r="R372" i="14"/>
  <c r="S372" i="14"/>
  <c r="T372" i="14"/>
  <c r="U372" i="14"/>
  <c r="G372" i="14"/>
  <c r="H372" i="14"/>
  <c r="I372" i="14"/>
  <c r="J372" i="14"/>
  <c r="K372" i="14"/>
  <c r="AV380" i="14"/>
  <c r="AZ380" i="14"/>
  <c r="BD380" i="14"/>
  <c r="BH380" i="14"/>
  <c r="AW380" i="14"/>
  <c r="BA380" i="14"/>
  <c r="BE380" i="14"/>
  <c r="BI380" i="14"/>
  <c r="AX380" i="14"/>
  <c r="BB380" i="14"/>
  <c r="BF380" i="14"/>
  <c r="AU380" i="14"/>
  <c r="AY380" i="14"/>
  <c r="BC380" i="14"/>
  <c r="BG380" i="14"/>
  <c r="AB380" i="14"/>
  <c r="AF380" i="14"/>
  <c r="AJ380" i="14"/>
  <c r="AN380" i="14"/>
  <c r="AC380" i="14"/>
  <c r="AG380" i="14"/>
  <c r="AK380" i="14"/>
  <c r="AO380" i="14"/>
  <c r="AD380" i="14"/>
  <c r="AH380" i="14"/>
  <c r="AL380" i="14"/>
  <c r="AA380" i="14"/>
  <c r="AE380" i="14"/>
  <c r="AI380" i="14"/>
  <c r="AM380" i="14"/>
  <c r="X380" i="14"/>
  <c r="Y380" i="14"/>
  <c r="W380" i="14"/>
  <c r="L380" i="14"/>
  <c r="M380" i="14"/>
  <c r="N380" i="14"/>
  <c r="O380" i="14"/>
  <c r="P380" i="14"/>
  <c r="Q380" i="14"/>
  <c r="R380" i="14"/>
  <c r="S380" i="14"/>
  <c r="T380" i="14"/>
  <c r="U380" i="14"/>
  <c r="G380" i="14"/>
  <c r="H380" i="14"/>
  <c r="I380" i="14"/>
  <c r="J380" i="14"/>
  <c r="K380" i="14"/>
  <c r="AX211" i="14"/>
  <c r="BB211" i="14"/>
  <c r="BF211" i="14"/>
  <c r="AU211" i="14"/>
  <c r="AY211" i="14"/>
  <c r="BC211" i="14"/>
  <c r="BG211" i="14"/>
  <c r="AV211" i="14"/>
  <c r="AZ211" i="14"/>
  <c r="BD211" i="14"/>
  <c r="BH211" i="14"/>
  <c r="AW211" i="14"/>
  <c r="BA211" i="14"/>
  <c r="BE211" i="14"/>
  <c r="BI211" i="14"/>
  <c r="AB211" i="14"/>
  <c r="AF211" i="14"/>
  <c r="AJ211" i="14"/>
  <c r="AN211" i="14"/>
  <c r="AC211" i="14"/>
  <c r="AG211" i="14"/>
  <c r="AK211" i="14"/>
  <c r="AO211" i="14"/>
  <c r="AD211" i="14"/>
  <c r="AH211" i="14"/>
  <c r="AL211" i="14"/>
  <c r="AA211" i="14"/>
  <c r="AE211" i="14"/>
  <c r="AI211" i="14"/>
  <c r="AM211" i="14"/>
  <c r="W211" i="14"/>
  <c r="X211" i="14"/>
  <c r="Y211" i="14"/>
  <c r="K211" i="14"/>
  <c r="L211" i="14"/>
  <c r="M211" i="14"/>
  <c r="R211" i="14"/>
  <c r="S211" i="14"/>
  <c r="I211" i="14"/>
  <c r="J211" i="14"/>
  <c r="H211" i="14"/>
  <c r="Q211" i="14"/>
  <c r="G211" i="14"/>
  <c r="P211" i="14"/>
  <c r="U211" i="14"/>
  <c r="O211" i="14"/>
  <c r="T211" i="14"/>
  <c r="N211" i="14"/>
  <c r="AX219" i="14"/>
  <c r="BB219" i="14"/>
  <c r="BF219" i="14"/>
  <c r="AU219" i="14"/>
  <c r="AY219" i="14"/>
  <c r="BC219" i="14"/>
  <c r="BG219" i="14"/>
  <c r="AV219" i="14"/>
  <c r="AZ219" i="14"/>
  <c r="BD219" i="14"/>
  <c r="BH219" i="14"/>
  <c r="AW219" i="14"/>
  <c r="BA219" i="14"/>
  <c r="BE219" i="14"/>
  <c r="BI219" i="14"/>
  <c r="AB219" i="14"/>
  <c r="AF219" i="14"/>
  <c r="AJ219" i="14"/>
  <c r="AN219" i="14"/>
  <c r="AC219" i="14"/>
  <c r="AG219" i="14"/>
  <c r="AK219" i="14"/>
  <c r="AO219" i="14"/>
  <c r="AD219" i="14"/>
  <c r="AH219" i="14"/>
  <c r="AL219" i="14"/>
  <c r="AA219" i="14"/>
  <c r="AE219" i="14"/>
  <c r="AI219" i="14"/>
  <c r="AM219" i="14"/>
  <c r="W219" i="14"/>
  <c r="X219" i="14"/>
  <c r="Y219" i="14"/>
  <c r="K219" i="14"/>
  <c r="L219" i="14"/>
  <c r="M219" i="14"/>
  <c r="N219" i="14"/>
  <c r="G219" i="14"/>
  <c r="P219" i="14"/>
  <c r="U219" i="14"/>
  <c r="O219" i="14"/>
  <c r="T219" i="14"/>
  <c r="J219" i="14"/>
  <c r="S219" i="14"/>
  <c r="I219" i="14"/>
  <c r="R219" i="14"/>
  <c r="H219" i="14"/>
  <c r="Q219" i="14"/>
  <c r="AX227" i="14"/>
  <c r="BB227" i="14"/>
  <c r="BF227" i="14"/>
  <c r="AU227" i="14"/>
  <c r="AY227" i="14"/>
  <c r="BC227" i="14"/>
  <c r="BG227" i="14"/>
  <c r="AV227" i="14"/>
  <c r="AZ227" i="14"/>
  <c r="BD227" i="14"/>
  <c r="BH227" i="14"/>
  <c r="AW227" i="14"/>
  <c r="BA227" i="14"/>
  <c r="BE227" i="14"/>
  <c r="BI227" i="14"/>
  <c r="AB227" i="14"/>
  <c r="AF227" i="14"/>
  <c r="AJ227" i="14"/>
  <c r="AN227" i="14"/>
  <c r="AE227" i="14"/>
  <c r="AK227" i="14"/>
  <c r="AA227" i="14"/>
  <c r="AG227" i="14"/>
  <c r="AL227" i="14"/>
  <c r="AC227" i="14"/>
  <c r="AH227" i="14"/>
  <c r="AM227" i="14"/>
  <c r="AD227" i="14"/>
  <c r="AI227" i="14"/>
  <c r="AO227" i="14"/>
  <c r="W227" i="14"/>
  <c r="X227" i="14"/>
  <c r="Y227" i="14"/>
  <c r="O227" i="14"/>
  <c r="P227" i="14"/>
  <c r="Q227" i="14"/>
  <c r="J227" i="14"/>
  <c r="S227" i="14"/>
  <c r="T227" i="14"/>
  <c r="U227" i="14"/>
  <c r="G227" i="14"/>
  <c r="H227" i="14"/>
  <c r="I227" i="14"/>
  <c r="N227" i="14"/>
  <c r="K227" i="14"/>
  <c r="L227" i="14"/>
  <c r="M227" i="14"/>
  <c r="R227" i="14"/>
  <c r="AV235" i="14"/>
  <c r="AW235" i="14"/>
  <c r="BA235" i="14"/>
  <c r="BE235" i="14"/>
  <c r="BI235" i="14"/>
  <c r="AX235" i="14"/>
  <c r="BB235" i="14"/>
  <c r="BF235" i="14"/>
  <c r="AY235" i="14"/>
  <c r="BC235" i="14"/>
  <c r="BG235" i="14"/>
  <c r="AU235" i="14"/>
  <c r="AZ235" i="14"/>
  <c r="BD235" i="14"/>
  <c r="BH235" i="14"/>
  <c r="AA235" i="14"/>
  <c r="AE235" i="14"/>
  <c r="AI235" i="14"/>
  <c r="AM235" i="14"/>
  <c r="AB235" i="14"/>
  <c r="AF235" i="14"/>
  <c r="AJ235" i="14"/>
  <c r="AN235" i="14"/>
  <c r="AC235" i="14"/>
  <c r="AG235" i="14"/>
  <c r="AK235" i="14"/>
  <c r="AO235" i="14"/>
  <c r="AD235" i="14"/>
  <c r="AH235" i="14"/>
  <c r="AL235" i="14"/>
  <c r="W235" i="14"/>
  <c r="X235" i="14"/>
  <c r="Y235" i="14"/>
  <c r="P235" i="14"/>
  <c r="Q235" i="14"/>
  <c r="J235" i="14"/>
  <c r="N235" i="14"/>
  <c r="T235" i="14"/>
  <c r="U235" i="14"/>
  <c r="R235" i="14"/>
  <c r="H235" i="14"/>
  <c r="I235" i="14"/>
  <c r="G235" i="14"/>
  <c r="K235" i="14"/>
  <c r="L235" i="14"/>
  <c r="M235" i="14"/>
  <c r="O235" i="14"/>
  <c r="S235" i="14"/>
  <c r="AW243" i="14"/>
  <c r="BA243" i="14"/>
  <c r="BE243" i="14"/>
  <c r="BI243" i="14"/>
  <c r="AX243" i="14"/>
  <c r="BB243" i="14"/>
  <c r="BF243" i="14"/>
  <c r="AU243" i="14"/>
  <c r="AY243" i="14"/>
  <c r="BC243" i="14"/>
  <c r="BG243" i="14"/>
  <c r="AV243" i="14"/>
  <c r="AZ243" i="14"/>
  <c r="BD243" i="14"/>
  <c r="BH243" i="14"/>
  <c r="AA243" i="14"/>
  <c r="AE243" i="14"/>
  <c r="AI243" i="14"/>
  <c r="AM243" i="14"/>
  <c r="AB243" i="14"/>
  <c r="AF243" i="14"/>
  <c r="AJ243" i="14"/>
  <c r="AN243" i="14"/>
  <c r="AC243" i="14"/>
  <c r="AG243" i="14"/>
  <c r="AK243" i="14"/>
  <c r="AO243" i="14"/>
  <c r="AD243" i="14"/>
  <c r="AH243" i="14"/>
  <c r="AL243" i="14"/>
  <c r="W243" i="14"/>
  <c r="X243" i="14"/>
  <c r="Y243" i="14"/>
  <c r="P243" i="14"/>
  <c r="U243" i="14"/>
  <c r="M243" i="14"/>
  <c r="S243" i="14"/>
  <c r="T243" i="14"/>
  <c r="K243" i="14"/>
  <c r="R243" i="14"/>
  <c r="H243" i="14"/>
  <c r="J243" i="14"/>
  <c r="Q243" i="14"/>
  <c r="I243" i="14"/>
  <c r="L243" i="14"/>
  <c r="O243" i="14"/>
  <c r="G243" i="14"/>
  <c r="N243" i="14"/>
  <c r="AW251" i="14"/>
  <c r="BA251" i="14"/>
  <c r="BE251" i="14"/>
  <c r="BI251" i="14"/>
  <c r="AX251" i="14"/>
  <c r="BB251" i="14"/>
  <c r="BF251" i="14"/>
  <c r="AU251" i="14"/>
  <c r="AY251" i="14"/>
  <c r="BC251" i="14"/>
  <c r="BG251" i="14"/>
  <c r="AV251" i="14"/>
  <c r="AZ251" i="14"/>
  <c r="BD251" i="14"/>
  <c r="BH251" i="14"/>
  <c r="AA251" i="14"/>
  <c r="AE251" i="14"/>
  <c r="AI251" i="14"/>
  <c r="AM251" i="14"/>
  <c r="AB251" i="14"/>
  <c r="AF251" i="14"/>
  <c r="AJ251" i="14"/>
  <c r="AN251" i="14"/>
  <c r="AC251" i="14"/>
  <c r="AG251" i="14"/>
  <c r="AK251" i="14"/>
  <c r="AO251" i="14"/>
  <c r="AD251" i="14"/>
  <c r="AH251" i="14"/>
  <c r="AL251" i="14"/>
  <c r="W251" i="14"/>
  <c r="X251" i="14"/>
  <c r="Y251" i="14"/>
  <c r="P251" i="14"/>
  <c r="R251" i="14"/>
  <c r="J251" i="14"/>
  <c r="Q251" i="14"/>
  <c r="T251" i="14"/>
  <c r="I251" i="14"/>
  <c r="O251" i="14"/>
  <c r="H251" i="14"/>
  <c r="G251" i="14"/>
  <c r="N251" i="14"/>
  <c r="U251" i="14"/>
  <c r="L251" i="14"/>
  <c r="M251" i="14"/>
  <c r="S251" i="14"/>
  <c r="K251" i="14"/>
  <c r="AW259" i="14"/>
  <c r="BA259" i="14"/>
  <c r="BE259" i="14"/>
  <c r="BI259" i="14"/>
  <c r="AX259" i="14"/>
  <c r="BB259" i="14"/>
  <c r="BF259" i="14"/>
  <c r="AU259" i="14"/>
  <c r="AY259" i="14"/>
  <c r="BC259" i="14"/>
  <c r="BG259" i="14"/>
  <c r="AV259" i="14"/>
  <c r="AZ259" i="14"/>
  <c r="BD259" i="14"/>
  <c r="BH259" i="14"/>
  <c r="AA259" i="14"/>
  <c r="AE259" i="14"/>
  <c r="AI259" i="14"/>
  <c r="AM259" i="14"/>
  <c r="AB259" i="14"/>
  <c r="AF259" i="14"/>
  <c r="AJ259" i="14"/>
  <c r="AN259" i="14"/>
  <c r="AC259" i="14"/>
  <c r="AG259" i="14"/>
  <c r="AK259" i="14"/>
  <c r="AO259" i="14"/>
  <c r="AD259" i="14"/>
  <c r="AH259" i="14"/>
  <c r="AL259" i="14"/>
  <c r="W259" i="14"/>
  <c r="X259" i="14"/>
  <c r="Y259" i="14"/>
  <c r="P259" i="14"/>
  <c r="U259" i="14"/>
  <c r="M259" i="14"/>
  <c r="S259" i="14"/>
  <c r="T259" i="14"/>
  <c r="K259" i="14"/>
  <c r="R259" i="14"/>
  <c r="H259" i="14"/>
  <c r="J259" i="14"/>
  <c r="Q259" i="14"/>
  <c r="I259" i="14"/>
  <c r="L259" i="14"/>
  <c r="O259" i="14"/>
  <c r="G259" i="14"/>
  <c r="N259" i="14"/>
  <c r="AW267" i="14"/>
  <c r="BA267" i="14"/>
  <c r="BE267" i="14"/>
  <c r="BI267" i="14"/>
  <c r="AX267" i="14"/>
  <c r="BB267" i="14"/>
  <c r="BF267" i="14"/>
  <c r="AU267" i="14"/>
  <c r="AY267" i="14"/>
  <c r="BC267" i="14"/>
  <c r="BG267" i="14"/>
  <c r="AV267" i="14"/>
  <c r="AZ267" i="14"/>
  <c r="BD267" i="14"/>
  <c r="BH267" i="14"/>
  <c r="AA267" i="14"/>
  <c r="AE267" i="14"/>
  <c r="AI267" i="14"/>
  <c r="AM267" i="14"/>
  <c r="AB267" i="14"/>
  <c r="AF267" i="14"/>
  <c r="AJ267" i="14"/>
  <c r="AN267" i="14"/>
  <c r="AC267" i="14"/>
  <c r="AG267" i="14"/>
  <c r="AK267" i="14"/>
  <c r="AO267" i="14"/>
  <c r="AD267" i="14"/>
  <c r="AH267" i="14"/>
  <c r="AL267" i="14"/>
  <c r="W267" i="14"/>
  <c r="X267" i="14"/>
  <c r="Y267" i="14"/>
  <c r="O267" i="14"/>
  <c r="P267" i="14"/>
  <c r="Q267" i="14"/>
  <c r="R267" i="14"/>
  <c r="S267" i="14"/>
  <c r="T267" i="14"/>
  <c r="U267" i="14"/>
  <c r="G267" i="14"/>
  <c r="H267" i="14"/>
  <c r="I267" i="14"/>
  <c r="J267" i="14"/>
  <c r="K267" i="14"/>
  <c r="L267" i="14"/>
  <c r="M267" i="14"/>
  <c r="N267" i="14"/>
  <c r="AW275" i="14"/>
  <c r="BA275" i="14"/>
  <c r="BE275" i="14"/>
  <c r="BI275" i="14"/>
  <c r="AX275" i="14"/>
  <c r="BB275" i="14"/>
  <c r="BF275" i="14"/>
  <c r="AU275" i="14"/>
  <c r="AY275" i="14"/>
  <c r="BC275" i="14"/>
  <c r="BG275" i="14"/>
  <c r="AV275" i="14"/>
  <c r="AZ275" i="14"/>
  <c r="BD275" i="14"/>
  <c r="BH275" i="14"/>
  <c r="AA275" i="14"/>
  <c r="AE275" i="14"/>
  <c r="AI275" i="14"/>
  <c r="AM275" i="14"/>
  <c r="AB275" i="14"/>
  <c r="AF275" i="14"/>
  <c r="AJ275" i="14"/>
  <c r="AN275" i="14"/>
  <c r="AC275" i="14"/>
  <c r="AG275" i="14"/>
  <c r="AK275" i="14"/>
  <c r="AO275" i="14"/>
  <c r="AD275" i="14"/>
  <c r="AH275" i="14"/>
  <c r="AL275" i="14"/>
  <c r="W275" i="14"/>
  <c r="X275" i="14"/>
  <c r="Y275" i="14"/>
  <c r="Q275" i="14"/>
  <c r="R275" i="14"/>
  <c r="S275" i="14"/>
  <c r="T275" i="14"/>
  <c r="U275" i="14"/>
  <c r="G275" i="14"/>
  <c r="H275" i="14"/>
  <c r="I275" i="14"/>
  <c r="J275" i="14"/>
  <c r="K275" i="14"/>
  <c r="L275" i="14"/>
  <c r="M275" i="14"/>
  <c r="N275" i="14"/>
  <c r="O275" i="14"/>
  <c r="P275" i="14"/>
  <c r="AW283" i="14"/>
  <c r="BA283" i="14"/>
  <c r="BE283" i="14"/>
  <c r="BI283" i="14"/>
  <c r="AX283" i="14"/>
  <c r="BB283" i="14"/>
  <c r="BF283" i="14"/>
  <c r="AU283" i="14"/>
  <c r="AY283" i="14"/>
  <c r="BC283" i="14"/>
  <c r="BG283" i="14"/>
  <c r="AV283" i="14"/>
  <c r="AZ283" i="14"/>
  <c r="BD283" i="14"/>
  <c r="BH283" i="14"/>
  <c r="AA283" i="14"/>
  <c r="AE283" i="14"/>
  <c r="AI283" i="14"/>
  <c r="AM283" i="14"/>
  <c r="AB283" i="14"/>
  <c r="AF283" i="14"/>
  <c r="AJ283" i="14"/>
  <c r="AN283" i="14"/>
  <c r="AC283" i="14"/>
  <c r="AG283" i="14"/>
  <c r="AK283" i="14"/>
  <c r="AO283" i="14"/>
  <c r="AD283" i="14"/>
  <c r="AH283" i="14"/>
  <c r="AL283" i="14"/>
  <c r="W283" i="14"/>
  <c r="X283" i="14"/>
  <c r="Y283" i="14"/>
  <c r="Q283" i="14"/>
  <c r="R283" i="14"/>
  <c r="S283" i="14"/>
  <c r="T283" i="14"/>
  <c r="U283" i="14"/>
  <c r="G283" i="14"/>
  <c r="H283" i="14"/>
  <c r="I283" i="14"/>
  <c r="J283" i="14"/>
  <c r="K283" i="14"/>
  <c r="L283" i="14"/>
  <c r="M283" i="14"/>
  <c r="N283" i="14"/>
  <c r="O283" i="14"/>
  <c r="P283" i="14"/>
  <c r="AW291" i="14"/>
  <c r="BA291" i="14"/>
  <c r="BE291" i="14"/>
  <c r="BI291" i="14"/>
  <c r="AX291" i="14"/>
  <c r="BB291" i="14"/>
  <c r="BF291" i="14"/>
  <c r="AU291" i="14"/>
  <c r="AY291" i="14"/>
  <c r="BC291" i="14"/>
  <c r="BG291" i="14"/>
  <c r="AV291" i="14"/>
  <c r="AZ291" i="14"/>
  <c r="BD291" i="14"/>
  <c r="BH291" i="14"/>
  <c r="AA291" i="14"/>
  <c r="AE291" i="14"/>
  <c r="AI291" i="14"/>
  <c r="AM291" i="14"/>
  <c r="AB291" i="14"/>
  <c r="AF291" i="14"/>
  <c r="AJ291" i="14"/>
  <c r="AN291" i="14"/>
  <c r="AC291" i="14"/>
  <c r="AG291" i="14"/>
  <c r="AK291" i="14"/>
  <c r="AO291" i="14"/>
  <c r="AD291" i="14"/>
  <c r="AH291" i="14"/>
  <c r="AL291" i="14"/>
  <c r="W291" i="14"/>
  <c r="X291" i="14"/>
  <c r="Y291" i="14"/>
  <c r="Q291" i="14"/>
  <c r="R291" i="14"/>
  <c r="S291" i="14"/>
  <c r="T291" i="14"/>
  <c r="U291" i="14"/>
  <c r="G291" i="14"/>
  <c r="H291" i="14"/>
  <c r="I291" i="14"/>
  <c r="J291" i="14"/>
  <c r="K291" i="14"/>
  <c r="L291" i="14"/>
  <c r="M291" i="14"/>
  <c r="N291" i="14"/>
  <c r="O291" i="14"/>
  <c r="P291" i="14"/>
  <c r="AW299" i="14"/>
  <c r="BA299" i="14"/>
  <c r="BE299" i="14"/>
  <c r="BI299" i="14"/>
  <c r="AX299" i="14"/>
  <c r="BB299" i="14"/>
  <c r="BF299" i="14"/>
  <c r="AU299" i="14"/>
  <c r="AY299" i="14"/>
  <c r="BC299" i="14"/>
  <c r="BG299" i="14"/>
  <c r="AV299" i="14"/>
  <c r="AZ299" i="14"/>
  <c r="BD299" i="14"/>
  <c r="BH299" i="14"/>
  <c r="AA299" i="14"/>
  <c r="AE299" i="14"/>
  <c r="AI299" i="14"/>
  <c r="AM299" i="14"/>
  <c r="AB299" i="14"/>
  <c r="AF299" i="14"/>
  <c r="AJ299" i="14"/>
  <c r="AN299" i="14"/>
  <c r="AC299" i="14"/>
  <c r="AG299" i="14"/>
  <c r="AK299" i="14"/>
  <c r="AO299" i="14"/>
  <c r="AD299" i="14"/>
  <c r="AH299" i="14"/>
  <c r="AL299" i="14"/>
  <c r="W299" i="14"/>
  <c r="X299" i="14"/>
  <c r="Y299" i="14"/>
  <c r="Q299" i="14"/>
  <c r="R299" i="14"/>
  <c r="S299" i="14"/>
  <c r="T299" i="14"/>
  <c r="U299" i="14"/>
  <c r="G299" i="14"/>
  <c r="H299" i="14"/>
  <c r="I299" i="14"/>
  <c r="J299" i="14"/>
  <c r="K299" i="14"/>
  <c r="L299" i="14"/>
  <c r="M299" i="14"/>
  <c r="N299" i="14"/>
  <c r="O299" i="14"/>
  <c r="P299" i="14"/>
  <c r="AW307" i="14"/>
  <c r="BA307" i="14"/>
  <c r="BE307" i="14"/>
  <c r="BI307" i="14"/>
  <c r="AX307" i="14"/>
  <c r="BB307" i="14"/>
  <c r="BF307" i="14"/>
  <c r="AU307" i="14"/>
  <c r="AY307" i="14"/>
  <c r="BC307" i="14"/>
  <c r="BG307" i="14"/>
  <c r="AV307" i="14"/>
  <c r="AZ307" i="14"/>
  <c r="BD307" i="14"/>
  <c r="BH307" i="14"/>
  <c r="AA307" i="14"/>
  <c r="AE307" i="14"/>
  <c r="AI307" i="14"/>
  <c r="AM307" i="14"/>
  <c r="AB307" i="14"/>
  <c r="AF307" i="14"/>
  <c r="AJ307" i="14"/>
  <c r="AN307" i="14"/>
  <c r="AC307" i="14"/>
  <c r="AG307" i="14"/>
  <c r="AK307" i="14"/>
  <c r="AO307" i="14"/>
  <c r="AD307" i="14"/>
  <c r="AH307" i="14"/>
  <c r="AL307" i="14"/>
  <c r="W307" i="14"/>
  <c r="X307" i="14"/>
  <c r="Y307" i="14"/>
  <c r="Q307" i="14"/>
  <c r="R307" i="14"/>
  <c r="S307" i="14"/>
  <c r="T307" i="14"/>
  <c r="U307" i="14"/>
  <c r="G307" i="14"/>
  <c r="H307" i="14"/>
  <c r="I307" i="14"/>
  <c r="J307" i="14"/>
  <c r="K307" i="14"/>
  <c r="L307" i="14"/>
  <c r="M307" i="14"/>
  <c r="N307" i="14"/>
  <c r="O307" i="14"/>
  <c r="P307" i="14"/>
  <c r="AW315" i="14"/>
  <c r="BA315" i="14"/>
  <c r="BE315" i="14"/>
  <c r="BI315" i="14"/>
  <c r="AX315" i="14"/>
  <c r="BB315" i="14"/>
  <c r="BF315" i="14"/>
  <c r="AU315" i="14"/>
  <c r="AY315" i="14"/>
  <c r="BC315" i="14"/>
  <c r="BG315" i="14"/>
  <c r="AV315" i="14"/>
  <c r="AZ315" i="14"/>
  <c r="BD315" i="14"/>
  <c r="BH315" i="14"/>
  <c r="AA315" i="14"/>
  <c r="AE315" i="14"/>
  <c r="AI315" i="14"/>
  <c r="AM315" i="14"/>
  <c r="AB315" i="14"/>
  <c r="AF315" i="14"/>
  <c r="AJ315" i="14"/>
  <c r="AN315" i="14"/>
  <c r="AC315" i="14"/>
  <c r="AG315" i="14"/>
  <c r="AK315" i="14"/>
  <c r="AO315" i="14"/>
  <c r="AD315" i="14"/>
  <c r="AH315" i="14"/>
  <c r="AL315" i="14"/>
  <c r="W315" i="14"/>
  <c r="X315" i="14"/>
  <c r="Y315" i="14"/>
  <c r="Q315" i="14"/>
  <c r="R315" i="14"/>
  <c r="S315" i="14"/>
  <c r="T315" i="14"/>
  <c r="U315" i="14"/>
  <c r="G315" i="14"/>
  <c r="H315" i="14"/>
  <c r="I315" i="14"/>
  <c r="J315" i="14"/>
  <c r="K315" i="14"/>
  <c r="L315" i="14"/>
  <c r="M315" i="14"/>
  <c r="N315" i="14"/>
  <c r="O315" i="14"/>
  <c r="P315" i="14"/>
  <c r="AW323" i="14"/>
  <c r="BA323" i="14"/>
  <c r="BE323" i="14"/>
  <c r="BI323" i="14"/>
  <c r="AU323" i="14"/>
  <c r="AZ323" i="14"/>
  <c r="BF323" i="14"/>
  <c r="AV323" i="14"/>
  <c r="BB323" i="14"/>
  <c r="BG323" i="14"/>
  <c r="AX323" i="14"/>
  <c r="BC323" i="14"/>
  <c r="BH323" i="14"/>
  <c r="AY323" i="14"/>
  <c r="BD323" i="14"/>
  <c r="AA323" i="14"/>
  <c r="AE323" i="14"/>
  <c r="AI323" i="14"/>
  <c r="AM323" i="14"/>
  <c r="AB323" i="14"/>
  <c r="AF323" i="14"/>
  <c r="AJ323" i="14"/>
  <c r="AN323" i="14"/>
  <c r="AC323" i="14"/>
  <c r="AG323" i="14"/>
  <c r="AK323" i="14"/>
  <c r="AO323" i="14"/>
  <c r="AD323" i="14"/>
  <c r="AH323" i="14"/>
  <c r="AL323" i="14"/>
  <c r="W323" i="14"/>
  <c r="X323" i="14"/>
  <c r="Y323" i="14"/>
  <c r="Q323" i="14"/>
  <c r="R323" i="14"/>
  <c r="S323" i="14"/>
  <c r="T323" i="14"/>
  <c r="U323" i="14"/>
  <c r="G323" i="14"/>
  <c r="H323" i="14"/>
  <c r="I323" i="14"/>
  <c r="J323" i="14"/>
  <c r="K323" i="14"/>
  <c r="L323" i="14"/>
  <c r="M323" i="14"/>
  <c r="N323" i="14"/>
  <c r="O323" i="14"/>
  <c r="P323" i="14"/>
  <c r="AV331" i="14"/>
  <c r="AZ331" i="14"/>
  <c r="BD331" i="14"/>
  <c r="BH331" i="14"/>
  <c r="AW331" i="14"/>
  <c r="BA331" i="14"/>
  <c r="BE331" i="14"/>
  <c r="BI331" i="14"/>
  <c r="AX331" i="14"/>
  <c r="BB331" i="14"/>
  <c r="BF331" i="14"/>
  <c r="AU331" i="14"/>
  <c r="AY331" i="14"/>
  <c r="BC331" i="14"/>
  <c r="BG331" i="14"/>
  <c r="AA331" i="14"/>
  <c r="AE331" i="14"/>
  <c r="AI331" i="14"/>
  <c r="AM331" i="14"/>
  <c r="AB331" i="14"/>
  <c r="AF331" i="14"/>
  <c r="AJ331" i="14"/>
  <c r="AN331" i="14"/>
  <c r="AC331" i="14"/>
  <c r="AG331" i="14"/>
  <c r="AK331" i="14"/>
  <c r="AO331" i="14"/>
  <c r="AD331" i="14"/>
  <c r="AH331" i="14"/>
  <c r="AL331" i="14"/>
  <c r="W331" i="14"/>
  <c r="X331" i="14"/>
  <c r="Y331" i="14"/>
  <c r="Q331" i="14"/>
  <c r="R331" i="14"/>
  <c r="S331" i="14"/>
  <c r="T331" i="14"/>
  <c r="U331" i="14"/>
  <c r="G331" i="14"/>
  <c r="H331" i="14"/>
  <c r="I331" i="14"/>
  <c r="J331" i="14"/>
  <c r="K331" i="14"/>
  <c r="L331" i="14"/>
  <c r="M331" i="14"/>
  <c r="N331" i="14"/>
  <c r="O331" i="14"/>
  <c r="P331" i="14"/>
  <c r="AV339" i="14"/>
  <c r="AZ339" i="14"/>
  <c r="BD339" i="14"/>
  <c r="BH339" i="14"/>
  <c r="AW339" i="14"/>
  <c r="BA339" i="14"/>
  <c r="BE339" i="14"/>
  <c r="BI339" i="14"/>
  <c r="AX339" i="14"/>
  <c r="BB339" i="14"/>
  <c r="BF339" i="14"/>
  <c r="AU339" i="14"/>
  <c r="AY339" i="14"/>
  <c r="BC339" i="14"/>
  <c r="BG339" i="14"/>
  <c r="AA339" i="14"/>
  <c r="AE339" i="14"/>
  <c r="AI339" i="14"/>
  <c r="AM339" i="14"/>
  <c r="AB339" i="14"/>
  <c r="AF339" i="14"/>
  <c r="AJ339" i="14"/>
  <c r="AN339" i="14"/>
  <c r="AC339" i="14"/>
  <c r="AG339" i="14"/>
  <c r="AK339" i="14"/>
  <c r="AO339" i="14"/>
  <c r="AD339" i="14"/>
  <c r="AH339" i="14"/>
  <c r="AL339" i="14"/>
  <c r="W339" i="14"/>
  <c r="X339" i="14"/>
  <c r="Y339" i="14"/>
  <c r="Q339" i="14"/>
  <c r="R339" i="14"/>
  <c r="S339" i="14"/>
  <c r="T339" i="14"/>
  <c r="U339" i="14"/>
  <c r="G339" i="14"/>
  <c r="H339" i="14"/>
  <c r="I339" i="14"/>
  <c r="J339" i="14"/>
  <c r="K339" i="14"/>
  <c r="L339" i="14"/>
  <c r="M339" i="14"/>
  <c r="N339" i="14"/>
  <c r="O339" i="14"/>
  <c r="P339" i="14"/>
  <c r="AV347" i="14"/>
  <c r="AZ347" i="14"/>
  <c r="BD347" i="14"/>
  <c r="BH347" i="14"/>
  <c r="AW347" i="14"/>
  <c r="BA347" i="14"/>
  <c r="BE347" i="14"/>
  <c r="BI347" i="14"/>
  <c r="AX347" i="14"/>
  <c r="BB347" i="14"/>
  <c r="BF347" i="14"/>
  <c r="AU347" i="14"/>
  <c r="AY347" i="14"/>
  <c r="BC347" i="14"/>
  <c r="BG347" i="14"/>
  <c r="AA347" i="14"/>
  <c r="AE347" i="14"/>
  <c r="AI347" i="14"/>
  <c r="AM347" i="14"/>
  <c r="AB347" i="14"/>
  <c r="AF347" i="14"/>
  <c r="AJ347" i="14"/>
  <c r="AN347" i="14"/>
  <c r="AC347" i="14"/>
  <c r="AG347" i="14"/>
  <c r="AK347" i="14"/>
  <c r="AO347" i="14"/>
  <c r="AD347" i="14"/>
  <c r="AH347" i="14"/>
  <c r="AL347" i="14"/>
  <c r="W347" i="14"/>
  <c r="X347" i="14"/>
  <c r="Y347" i="14"/>
  <c r="Q347" i="14"/>
  <c r="T347" i="14"/>
  <c r="L347" i="14"/>
  <c r="S347" i="14"/>
  <c r="U347" i="14"/>
  <c r="K347" i="14"/>
  <c r="R347" i="14"/>
  <c r="I347" i="14"/>
  <c r="J347" i="14"/>
  <c r="P347" i="14"/>
  <c r="H347" i="14"/>
  <c r="M347" i="14"/>
  <c r="O347" i="14"/>
  <c r="G347" i="14"/>
  <c r="N347" i="14"/>
  <c r="AV355" i="14"/>
  <c r="AZ355" i="14"/>
  <c r="BD355" i="14"/>
  <c r="BH355" i="14"/>
  <c r="AW355" i="14"/>
  <c r="BA355" i="14"/>
  <c r="BE355" i="14"/>
  <c r="BI355" i="14"/>
  <c r="AX355" i="14"/>
  <c r="BB355" i="14"/>
  <c r="BF355" i="14"/>
  <c r="AU355" i="14"/>
  <c r="AY355" i="14"/>
  <c r="BC355" i="14"/>
  <c r="BG355" i="14"/>
  <c r="AA355" i="14"/>
  <c r="AE355" i="14"/>
  <c r="AI355" i="14"/>
  <c r="AM355" i="14"/>
  <c r="AB355" i="14"/>
  <c r="AF355" i="14"/>
  <c r="AJ355" i="14"/>
  <c r="AN355" i="14"/>
  <c r="AC355" i="14"/>
  <c r="AG355" i="14"/>
  <c r="AK355" i="14"/>
  <c r="AO355" i="14"/>
  <c r="AD355" i="14"/>
  <c r="AH355" i="14"/>
  <c r="AL355" i="14"/>
  <c r="W355" i="14"/>
  <c r="X355" i="14"/>
  <c r="Y355" i="14"/>
  <c r="Q355" i="14"/>
  <c r="R355" i="14"/>
  <c r="J355" i="14"/>
  <c r="P355" i="14"/>
  <c r="U355" i="14"/>
  <c r="H355" i="14"/>
  <c r="O355" i="14"/>
  <c r="I355" i="14"/>
  <c r="G355" i="14"/>
  <c r="N355" i="14"/>
  <c r="T355" i="14"/>
  <c r="M355" i="14"/>
  <c r="L355" i="14"/>
  <c r="S355" i="14"/>
  <c r="K355" i="14"/>
  <c r="AX10" i="14"/>
  <c r="BB10" i="14"/>
  <c r="BF10" i="14"/>
  <c r="AU10" i="14"/>
  <c r="AY10" i="14"/>
  <c r="BC10" i="14"/>
  <c r="BG10" i="14"/>
  <c r="AV10" i="14"/>
  <c r="AZ10" i="14"/>
  <c r="BD10" i="14"/>
  <c r="BH10" i="14"/>
  <c r="BA10" i="14"/>
  <c r="BE10" i="14"/>
  <c r="BI10" i="14"/>
  <c r="AW10" i="14"/>
  <c r="AB10" i="14"/>
  <c r="AF10" i="14"/>
  <c r="AJ10" i="14"/>
  <c r="AN10" i="14"/>
  <c r="AC10" i="14"/>
  <c r="AG10" i="14"/>
  <c r="AK10" i="14"/>
  <c r="AO10" i="14"/>
  <c r="AD10" i="14"/>
  <c r="AH10" i="14"/>
  <c r="AL10" i="14"/>
  <c r="AA10" i="14"/>
  <c r="AE10" i="14"/>
  <c r="AI10" i="14"/>
  <c r="AM10" i="14"/>
  <c r="W10" i="14"/>
  <c r="X10" i="14"/>
  <c r="Y10" i="14"/>
  <c r="T10" i="14"/>
  <c r="G10" i="14"/>
  <c r="I10" i="14"/>
  <c r="P10" i="14"/>
  <c r="K10" i="14"/>
  <c r="Q10" i="14"/>
  <c r="J10" i="14"/>
  <c r="O10" i="14"/>
  <c r="U10" i="14"/>
  <c r="H10" i="14"/>
  <c r="N10" i="14"/>
  <c r="S10" i="14"/>
  <c r="L10" i="14"/>
  <c r="R10" i="14"/>
  <c r="M10" i="14"/>
  <c r="AV18" i="14"/>
  <c r="AY18" i="14"/>
  <c r="BC18" i="14"/>
  <c r="BG18" i="14"/>
  <c r="AU18" i="14"/>
  <c r="AZ18" i="14"/>
  <c r="BD18" i="14"/>
  <c r="BH18" i="14"/>
  <c r="AW18" i="14"/>
  <c r="BA18" i="14"/>
  <c r="BE18" i="14"/>
  <c r="BI18" i="14"/>
  <c r="AX18" i="14"/>
  <c r="BB18" i="14"/>
  <c r="BF18" i="14"/>
  <c r="AB18" i="14"/>
  <c r="AF18" i="14"/>
  <c r="AJ18" i="14"/>
  <c r="AN18" i="14"/>
  <c r="AC18" i="14"/>
  <c r="AG18" i="14"/>
  <c r="AK18" i="14"/>
  <c r="AO18" i="14"/>
  <c r="AD18" i="14"/>
  <c r="AH18" i="14"/>
  <c r="AL18" i="14"/>
  <c r="AA18" i="14"/>
  <c r="AE18" i="14"/>
  <c r="AI18" i="14"/>
  <c r="AM18" i="14"/>
  <c r="W18" i="14"/>
  <c r="X18" i="14"/>
  <c r="Y18" i="14"/>
  <c r="T18" i="14"/>
  <c r="G18" i="14"/>
  <c r="Q18" i="14"/>
  <c r="H18" i="14"/>
  <c r="N18" i="14"/>
  <c r="S18" i="14"/>
  <c r="L18" i="14"/>
  <c r="R18" i="14"/>
  <c r="U18" i="14"/>
  <c r="P18" i="14"/>
  <c r="K18" i="14"/>
  <c r="I18" i="14"/>
  <c r="J18" i="14"/>
  <c r="O18" i="14"/>
  <c r="M18" i="14"/>
  <c r="AU26" i="14"/>
  <c r="AY26" i="14"/>
  <c r="BC26" i="14"/>
  <c r="BG26" i="14"/>
  <c r="AV26" i="14"/>
  <c r="AZ26" i="14"/>
  <c r="BD26" i="14"/>
  <c r="BH26" i="14"/>
  <c r="AW26" i="14"/>
  <c r="BA26" i="14"/>
  <c r="BE26" i="14"/>
  <c r="BI26" i="14"/>
  <c r="BF26" i="14"/>
  <c r="AX26" i="14"/>
  <c r="BB26" i="14"/>
  <c r="AB26" i="14"/>
  <c r="AF26" i="14"/>
  <c r="AJ26" i="14"/>
  <c r="AN26" i="14"/>
  <c r="AC26" i="14"/>
  <c r="AG26" i="14"/>
  <c r="AK26" i="14"/>
  <c r="AO26" i="14"/>
  <c r="AD26" i="14"/>
  <c r="AH26" i="14"/>
  <c r="AL26" i="14"/>
  <c r="AA26" i="14"/>
  <c r="AE26" i="14"/>
  <c r="AI26" i="14"/>
  <c r="AM26" i="14"/>
  <c r="W26" i="14"/>
  <c r="X26" i="14"/>
  <c r="Y26" i="14"/>
  <c r="T26" i="14"/>
  <c r="G26" i="14"/>
  <c r="I26" i="14"/>
  <c r="P26" i="14"/>
  <c r="K26" i="14"/>
  <c r="Q26" i="14"/>
  <c r="J26" i="14"/>
  <c r="O26" i="14"/>
  <c r="U26" i="14"/>
  <c r="H26" i="14"/>
  <c r="N26" i="14"/>
  <c r="S26" i="14"/>
  <c r="L26" i="14"/>
  <c r="R26" i="14"/>
  <c r="M26" i="14"/>
  <c r="AU34" i="14"/>
  <c r="AY34" i="14"/>
  <c r="BC34" i="14"/>
  <c r="BG34" i="14"/>
  <c r="AV34" i="14"/>
  <c r="AZ34" i="14"/>
  <c r="BD34" i="14"/>
  <c r="BH34" i="14"/>
  <c r="AW34" i="14"/>
  <c r="BA34" i="14"/>
  <c r="BE34" i="14"/>
  <c r="BI34" i="14"/>
  <c r="AX34" i="14"/>
  <c r="BB34" i="14"/>
  <c r="BF34" i="14"/>
  <c r="AB34" i="14"/>
  <c r="AF34" i="14"/>
  <c r="AJ34" i="14"/>
  <c r="AN34" i="14"/>
  <c r="AC34" i="14"/>
  <c r="AG34" i="14"/>
  <c r="AK34" i="14"/>
  <c r="AO34" i="14"/>
  <c r="AD34" i="14"/>
  <c r="AH34" i="14"/>
  <c r="AL34" i="14"/>
  <c r="AA34" i="14"/>
  <c r="AE34" i="14"/>
  <c r="AI34" i="14"/>
  <c r="AM34" i="14"/>
  <c r="W34" i="14"/>
  <c r="X34" i="14"/>
  <c r="Y34" i="14"/>
  <c r="U34" i="14"/>
  <c r="G34" i="14"/>
  <c r="T34" i="14"/>
  <c r="I34" i="14"/>
  <c r="N34" i="14"/>
  <c r="S34" i="14"/>
  <c r="M34" i="14"/>
  <c r="R34" i="14"/>
  <c r="H34" i="14"/>
  <c r="Q34" i="14"/>
  <c r="K34" i="14"/>
  <c r="L34" i="14"/>
  <c r="J34" i="14"/>
  <c r="O34" i="14"/>
  <c r="P34" i="14"/>
  <c r="AU42" i="14"/>
  <c r="AY42" i="14"/>
  <c r="BC42" i="14"/>
  <c r="BG42" i="14"/>
  <c r="AV42" i="14"/>
  <c r="AZ42" i="14"/>
  <c r="BD42" i="14"/>
  <c r="BH42" i="14"/>
  <c r="AW42" i="14"/>
  <c r="BA42" i="14"/>
  <c r="BE42" i="14"/>
  <c r="BI42" i="14"/>
  <c r="BF42" i="14"/>
  <c r="AX42" i="14"/>
  <c r="BB42" i="14"/>
  <c r="AB42" i="14"/>
  <c r="AF42" i="14"/>
  <c r="AJ42" i="14"/>
  <c r="AN42" i="14"/>
  <c r="AC42" i="14"/>
  <c r="AG42" i="14"/>
  <c r="AK42" i="14"/>
  <c r="AO42" i="14"/>
  <c r="AD42" i="14"/>
  <c r="AA42" i="14"/>
  <c r="AE42" i="14"/>
  <c r="AI42" i="14"/>
  <c r="AM42" i="14"/>
  <c r="AL42" i="14"/>
  <c r="AH42" i="14"/>
  <c r="W42" i="14"/>
  <c r="X42" i="14"/>
  <c r="Y42" i="14"/>
  <c r="U42" i="14"/>
  <c r="O42" i="14"/>
  <c r="N42" i="14"/>
  <c r="I42" i="14"/>
  <c r="J42" i="14"/>
  <c r="S42" i="14"/>
  <c r="P42" i="14"/>
  <c r="M42" i="14"/>
  <c r="G42" i="14"/>
  <c r="L42" i="14"/>
  <c r="H42" i="14"/>
  <c r="Q42" i="14"/>
  <c r="K42" i="14"/>
  <c r="T42" i="14"/>
  <c r="R42" i="14"/>
  <c r="D21" i="14"/>
  <c r="C21" i="15"/>
  <c r="D61" i="14"/>
  <c r="C62" i="15"/>
  <c r="D69" i="14"/>
  <c r="C70" i="15"/>
  <c r="D101" i="14"/>
  <c r="C101" i="15"/>
  <c r="D149" i="14"/>
  <c r="C153" i="15"/>
  <c r="D181" i="14"/>
  <c r="C186" i="15"/>
  <c r="E210" i="14"/>
  <c r="D215" i="15"/>
  <c r="E226" i="14"/>
  <c r="D232" i="15"/>
  <c r="E242" i="14"/>
  <c r="D248" i="15"/>
  <c r="E274" i="14"/>
  <c r="D280" i="15"/>
  <c r="E290" i="14"/>
  <c r="D295" i="15"/>
  <c r="D317" i="14"/>
  <c r="C322" i="15"/>
  <c r="F39" i="14"/>
  <c r="E39" i="15"/>
  <c r="F63" i="14"/>
  <c r="E64" i="15"/>
  <c r="F87" i="14"/>
  <c r="E87" i="15"/>
  <c r="F111" i="14"/>
  <c r="E112" i="15"/>
  <c r="F135" i="14"/>
  <c r="E137" i="15"/>
  <c r="F159" i="14"/>
  <c r="E163" i="15"/>
  <c r="F183" i="14"/>
  <c r="E188" i="15"/>
  <c r="E206" i="14"/>
  <c r="D211" i="15"/>
  <c r="E222" i="14"/>
  <c r="D227" i="15"/>
  <c r="E238" i="14"/>
  <c r="D244" i="15"/>
  <c r="E254" i="14"/>
  <c r="D260" i="15"/>
  <c r="E270" i="14"/>
  <c r="D276" i="15"/>
  <c r="E286" i="14"/>
  <c r="D291" i="15"/>
  <c r="E302" i="14"/>
  <c r="D307" i="15"/>
  <c r="E318" i="14"/>
  <c r="D323" i="15"/>
  <c r="E334" i="14"/>
  <c r="D339" i="15"/>
  <c r="E358" i="14"/>
  <c r="D363" i="15"/>
  <c r="F375" i="14"/>
  <c r="E382" i="15"/>
  <c r="D9" i="14"/>
  <c r="C9" i="15"/>
  <c r="D17" i="14"/>
  <c r="C17" i="15"/>
  <c r="D33" i="14"/>
  <c r="C33" i="15"/>
  <c r="D49" i="14"/>
  <c r="C49" i="15"/>
  <c r="D65" i="14"/>
  <c r="C66" i="15"/>
  <c r="D89" i="14"/>
  <c r="C89" i="15"/>
  <c r="D105" i="14"/>
  <c r="C106" i="15"/>
  <c r="D113" i="14"/>
  <c r="C114" i="15"/>
  <c r="D129" i="14"/>
  <c r="C131" i="15"/>
  <c r="D145" i="14"/>
  <c r="C148" i="15"/>
  <c r="D161" i="14"/>
  <c r="C165" i="15"/>
  <c r="D177" i="14"/>
  <c r="C182" i="15"/>
  <c r="D193" i="14"/>
  <c r="C198" i="15"/>
  <c r="F207" i="14"/>
  <c r="E212" i="15"/>
  <c r="E218" i="14"/>
  <c r="D223" i="15"/>
  <c r="D229" i="14"/>
  <c r="C235" i="15"/>
  <c r="F239" i="14"/>
  <c r="E245" i="15"/>
  <c r="F255" i="14"/>
  <c r="E261" i="15"/>
  <c r="D261" i="14"/>
  <c r="C267" i="15"/>
  <c r="D277" i="14"/>
  <c r="C130" i="15"/>
  <c r="F287" i="14"/>
  <c r="E292" i="15"/>
  <c r="E298" i="14"/>
  <c r="D303" i="15"/>
  <c r="D309" i="14"/>
  <c r="C314" i="15"/>
  <c r="F319" i="14"/>
  <c r="E324" i="15"/>
  <c r="E330" i="14"/>
  <c r="D335" i="15"/>
  <c r="D337" i="14"/>
  <c r="C342" i="15"/>
  <c r="D353" i="14"/>
  <c r="C358" i="15"/>
  <c r="E366" i="14"/>
  <c r="D373" i="15"/>
  <c r="E382" i="14"/>
  <c r="D366" i="15"/>
  <c r="E215" i="14"/>
  <c r="D220" i="15"/>
  <c r="E247" i="14"/>
  <c r="D253" i="15"/>
  <c r="E9" i="14"/>
  <c r="D9" i="15"/>
  <c r="E17" i="14"/>
  <c r="D17" i="15"/>
  <c r="E25" i="14"/>
  <c r="D25" i="15"/>
  <c r="E33" i="14"/>
  <c r="D33" i="15"/>
  <c r="E41" i="14"/>
  <c r="D41" i="15"/>
  <c r="E49" i="14"/>
  <c r="D49" i="15"/>
  <c r="E57" i="14"/>
  <c r="D58" i="15"/>
  <c r="E65" i="14"/>
  <c r="D66" i="15"/>
  <c r="E73" i="14"/>
  <c r="D74" i="15"/>
  <c r="E81" i="14"/>
  <c r="D82" i="15"/>
  <c r="E89" i="14"/>
  <c r="D89" i="15"/>
  <c r="E97" i="14"/>
  <c r="D97" i="15"/>
  <c r="E105" i="14"/>
  <c r="D106" i="15"/>
  <c r="E113" i="14"/>
  <c r="D114" i="15"/>
  <c r="E121" i="14"/>
  <c r="D122" i="15"/>
  <c r="E129" i="14"/>
  <c r="D131" i="15"/>
  <c r="E137" i="14"/>
  <c r="D139" i="15"/>
  <c r="E145" i="14"/>
  <c r="D148" i="15"/>
  <c r="E153" i="14"/>
  <c r="D157" i="15"/>
  <c r="E161" i="14"/>
  <c r="D165" i="15"/>
  <c r="E169" i="14"/>
  <c r="D173" i="15"/>
  <c r="E177" i="14"/>
  <c r="D182" i="15"/>
  <c r="E185" i="14"/>
  <c r="D190" i="15"/>
  <c r="E193" i="14"/>
  <c r="D198" i="15"/>
  <c r="E201" i="14"/>
  <c r="D206" i="15"/>
  <c r="E209" i="14"/>
  <c r="D214" i="15"/>
  <c r="E217" i="14"/>
  <c r="D222" i="15"/>
  <c r="E225" i="14"/>
  <c r="D230" i="15"/>
  <c r="E233" i="14"/>
  <c r="D239" i="15"/>
  <c r="E241" i="14"/>
  <c r="D247" i="15"/>
  <c r="E249" i="14"/>
  <c r="D255" i="15"/>
  <c r="E257" i="14"/>
  <c r="D263" i="15"/>
  <c r="E265" i="14"/>
  <c r="D271" i="15"/>
  <c r="E273" i="14"/>
  <c r="D279" i="15"/>
  <c r="E281" i="14"/>
  <c r="D286" i="15"/>
  <c r="E289" i="14"/>
  <c r="D294" i="15"/>
  <c r="E297" i="14"/>
  <c r="D302" i="15"/>
  <c r="E305" i="14"/>
  <c r="D310" i="15"/>
  <c r="E313" i="14"/>
  <c r="D318" i="15"/>
  <c r="E321" i="14"/>
  <c r="D326" i="15"/>
  <c r="E329" i="14"/>
  <c r="D334" i="15"/>
  <c r="E337" i="14"/>
  <c r="D342" i="15"/>
  <c r="E345" i="14"/>
  <c r="D350" i="15"/>
  <c r="E353" i="14"/>
  <c r="D358" i="15"/>
  <c r="E361" i="14"/>
  <c r="D368" i="15"/>
  <c r="D372" i="14"/>
  <c r="C379" i="15"/>
  <c r="F382" i="14"/>
  <c r="E366" i="15"/>
  <c r="E319" i="14"/>
  <c r="D324" i="15"/>
  <c r="F13" i="14"/>
  <c r="E13" i="15"/>
  <c r="F29" i="14"/>
  <c r="E29" i="15"/>
  <c r="F45" i="14"/>
  <c r="E45" i="15"/>
  <c r="F61" i="14"/>
  <c r="E62" i="15"/>
  <c r="F77" i="14"/>
  <c r="E78" i="15"/>
  <c r="F93" i="14"/>
  <c r="E93" i="15"/>
  <c r="F109" i="14"/>
  <c r="E110" i="15"/>
  <c r="F125" i="14"/>
  <c r="E126" i="15"/>
  <c r="F141" i="14"/>
  <c r="E144" i="15"/>
  <c r="F157" i="14"/>
  <c r="E161" i="15"/>
  <c r="F173" i="14"/>
  <c r="E178" i="15"/>
  <c r="F189" i="14"/>
  <c r="E194" i="15"/>
  <c r="F205" i="14"/>
  <c r="E210" i="15"/>
  <c r="E220" i="14"/>
  <c r="D225" i="15"/>
  <c r="E236" i="14"/>
  <c r="D242" i="15"/>
  <c r="E252" i="14"/>
  <c r="D258" i="15"/>
  <c r="E268" i="14"/>
  <c r="D274" i="15"/>
  <c r="D279" i="14"/>
  <c r="C284" i="15"/>
  <c r="E288" i="14"/>
  <c r="D293" i="15"/>
  <c r="D299" i="14"/>
  <c r="C304" i="15"/>
  <c r="E312" i="14"/>
  <c r="D317" i="15"/>
  <c r="E320" i="14"/>
  <c r="D325" i="15"/>
  <c r="E332" i="14"/>
  <c r="D337" i="15"/>
  <c r="E348" i="14"/>
  <c r="D353" i="15"/>
  <c r="D363" i="14"/>
  <c r="C370" i="15"/>
  <c r="E368" i="14"/>
  <c r="D375" i="15"/>
  <c r="D375" i="14"/>
  <c r="C382" i="15"/>
  <c r="F381" i="14"/>
  <c r="E141" i="15"/>
  <c r="E267" i="14"/>
  <c r="D273" i="15"/>
  <c r="E331" i="14"/>
  <c r="D336" i="15"/>
  <c r="E243" i="14"/>
  <c r="D249" i="15"/>
  <c r="F364" i="14"/>
  <c r="E371" i="15"/>
  <c r="E34" i="14"/>
  <c r="D34" i="15"/>
  <c r="F42" i="14"/>
  <c r="E42" i="15"/>
  <c r="D50" i="14"/>
  <c r="C51" i="15"/>
  <c r="D58" i="14"/>
  <c r="C59" i="15"/>
  <c r="E74" i="14"/>
  <c r="D75" i="15"/>
  <c r="F82" i="14"/>
  <c r="E103" i="15"/>
  <c r="F90" i="14"/>
  <c r="E90" i="15"/>
  <c r="E106" i="14"/>
  <c r="D107" i="15"/>
  <c r="D114" i="14"/>
  <c r="C115" i="15"/>
  <c r="D122" i="14"/>
  <c r="C123" i="15"/>
  <c r="E134" i="14"/>
  <c r="D136" i="15"/>
  <c r="F142" i="14"/>
  <c r="E145" i="15"/>
  <c r="D150" i="14"/>
  <c r="C154" i="15"/>
  <c r="E162" i="14"/>
  <c r="D166" i="15"/>
  <c r="F170" i="14"/>
  <c r="D178" i="14"/>
  <c r="C183" i="15"/>
  <c r="E194" i="14"/>
  <c r="D199" i="15"/>
  <c r="F202" i="14"/>
  <c r="E207" i="15"/>
  <c r="D335" i="14"/>
  <c r="C340" i="15"/>
  <c r="F343" i="14"/>
  <c r="E348" i="15"/>
  <c r="D347" i="14"/>
  <c r="C352" i="15"/>
  <c r="D351" i="14"/>
  <c r="C356" i="15"/>
  <c r="F359" i="14"/>
  <c r="E364" i="15"/>
  <c r="F10" i="14"/>
  <c r="E10" i="15"/>
  <c r="D14" i="14"/>
  <c r="C14" i="15"/>
  <c r="E26" i="14"/>
  <c r="D26" i="15"/>
  <c r="F30" i="14"/>
  <c r="E30" i="15"/>
  <c r="D38" i="14"/>
  <c r="C38" i="15"/>
  <c r="E54" i="14"/>
  <c r="D55" i="15"/>
  <c r="F62" i="14"/>
  <c r="E63" i="15"/>
  <c r="D70" i="14"/>
  <c r="C71" i="15"/>
  <c r="E86" i="14"/>
  <c r="D86" i="15"/>
  <c r="F94" i="14"/>
  <c r="E94" i="15"/>
  <c r="F102" i="14"/>
  <c r="E102" i="15"/>
  <c r="E118" i="14"/>
  <c r="D119" i="15"/>
  <c r="D130" i="14"/>
  <c r="C132" i="15"/>
  <c r="D138" i="14"/>
  <c r="C140" i="15"/>
  <c r="E154" i="14"/>
  <c r="D158" i="15"/>
  <c r="F166" i="14"/>
  <c r="E170" i="15"/>
  <c r="D174" i="14"/>
  <c r="C179" i="15"/>
  <c r="E190" i="14"/>
  <c r="D195" i="15"/>
  <c r="F198" i="14"/>
  <c r="E203" i="15"/>
  <c r="E8" i="14"/>
  <c r="D8" i="15"/>
  <c r="E35" i="14"/>
  <c r="D35" i="15"/>
  <c r="E67" i="14"/>
  <c r="D68" i="15"/>
  <c r="E99" i="14"/>
  <c r="D100" i="15"/>
  <c r="E131" i="14"/>
  <c r="D133" i="15"/>
  <c r="E163" i="14"/>
  <c r="D167" i="15"/>
  <c r="E195" i="14"/>
  <c r="D200" i="15"/>
  <c r="D226" i="14"/>
  <c r="C232" i="15"/>
  <c r="D258" i="14"/>
  <c r="C264" i="15"/>
  <c r="D290" i="14"/>
  <c r="C295" i="15"/>
  <c r="D322" i="14"/>
  <c r="C327" i="15"/>
  <c r="D354" i="14"/>
  <c r="C359" i="15"/>
  <c r="F96" i="14"/>
  <c r="E96" i="15"/>
  <c r="F184" i="14"/>
  <c r="E189" i="15"/>
  <c r="E28" i="14"/>
  <c r="D28" i="15"/>
  <c r="E52" i="14"/>
  <c r="D53" i="15"/>
  <c r="E76" i="14"/>
  <c r="D77" i="15"/>
  <c r="E100" i="14"/>
  <c r="D99" i="15"/>
  <c r="E124" i="14"/>
  <c r="D125" i="15"/>
  <c r="E156" i="14"/>
  <c r="D160" i="15"/>
  <c r="E172" i="14"/>
  <c r="D177" i="15"/>
  <c r="E196" i="14"/>
  <c r="D201" i="15"/>
  <c r="F44" i="14"/>
  <c r="E44" i="15"/>
  <c r="F92" i="14"/>
  <c r="E92" i="15"/>
  <c r="F148" i="14"/>
  <c r="E152" i="15"/>
  <c r="F212" i="14"/>
  <c r="E217" i="15"/>
  <c r="F244" i="14"/>
  <c r="E250" i="15"/>
  <c r="F276" i="14"/>
  <c r="E282" i="15"/>
  <c r="F308" i="14"/>
  <c r="E313" i="15"/>
  <c r="F340" i="14"/>
  <c r="E345" i="15"/>
  <c r="D364" i="14"/>
  <c r="C371" i="15"/>
  <c r="E372" i="14"/>
  <c r="D379" i="15"/>
  <c r="E380" i="14"/>
  <c r="D387" i="15"/>
  <c r="D211" i="14"/>
  <c r="C216" i="15"/>
  <c r="D219" i="14"/>
  <c r="C224" i="15"/>
  <c r="D227" i="14"/>
  <c r="C233" i="15"/>
  <c r="D235" i="14"/>
  <c r="C241" i="15"/>
  <c r="D243" i="14"/>
  <c r="C249" i="15"/>
  <c r="D251" i="14"/>
  <c r="C257" i="15"/>
  <c r="D259" i="14"/>
  <c r="C265" i="15"/>
  <c r="D267" i="14"/>
  <c r="C273" i="15"/>
  <c r="F104" i="14"/>
  <c r="E105" i="15"/>
  <c r="F225" i="14"/>
  <c r="E230" i="15"/>
  <c r="F241" i="14"/>
  <c r="E247" i="15"/>
  <c r="F257" i="14"/>
  <c r="E263" i="15"/>
  <c r="F273" i="14"/>
  <c r="E279" i="15"/>
  <c r="F289" i="14"/>
  <c r="E294" i="15"/>
  <c r="F305" i="14"/>
  <c r="E310" i="15"/>
  <c r="F321" i="14"/>
  <c r="E326" i="15"/>
  <c r="F341" i="14"/>
  <c r="E346" i="15"/>
  <c r="F361" i="14"/>
  <c r="E368" i="15"/>
  <c r="E24" i="14"/>
  <c r="D24" i="15"/>
  <c r="E48" i="14"/>
  <c r="D48" i="15"/>
  <c r="E72" i="14"/>
  <c r="D73" i="15"/>
  <c r="E96" i="14"/>
  <c r="D96" i="15"/>
  <c r="E120" i="14"/>
  <c r="D121" i="15"/>
  <c r="E144" i="14"/>
  <c r="D147" i="15"/>
  <c r="E176" i="14"/>
  <c r="D181" i="15"/>
  <c r="E200" i="14"/>
  <c r="D205" i="15"/>
  <c r="E39" i="14"/>
  <c r="D39" i="15"/>
  <c r="E71" i="14"/>
  <c r="D72" i="15"/>
  <c r="E103" i="14"/>
  <c r="D104" i="15"/>
  <c r="E135" i="14"/>
  <c r="D137" i="15"/>
  <c r="E167" i="14"/>
  <c r="D171" i="15"/>
  <c r="E199" i="14"/>
  <c r="D204" i="15"/>
  <c r="E365" i="14"/>
  <c r="D372" i="15"/>
  <c r="E373" i="14"/>
  <c r="D380" i="15"/>
  <c r="E381" i="14"/>
  <c r="D141" i="15"/>
  <c r="D212" i="14"/>
  <c r="C217" i="15"/>
  <c r="D220" i="14"/>
  <c r="C225" i="15"/>
  <c r="D228" i="14"/>
  <c r="C234" i="15"/>
  <c r="D236" i="14"/>
  <c r="C242" i="15"/>
  <c r="D244" i="14"/>
  <c r="C250" i="15"/>
  <c r="D252" i="14"/>
  <c r="C258" i="15"/>
  <c r="D260" i="14"/>
  <c r="C266" i="15"/>
  <c r="D268" i="14"/>
  <c r="C274" i="15"/>
  <c r="D276" i="14"/>
  <c r="C282" i="15"/>
  <c r="D284" i="14"/>
  <c r="C289" i="15"/>
  <c r="D292" i="14"/>
  <c r="C297" i="15"/>
  <c r="D300" i="14"/>
  <c r="C305" i="15"/>
  <c r="D308" i="14"/>
  <c r="C313" i="15"/>
  <c r="D316" i="14"/>
  <c r="C321" i="15"/>
  <c r="D324" i="14"/>
  <c r="C329" i="15"/>
  <c r="D332" i="14"/>
  <c r="C337" i="15"/>
  <c r="D340" i="14"/>
  <c r="C345" i="15"/>
  <c r="D348" i="14"/>
  <c r="C353" i="15"/>
  <c r="D356" i="14"/>
  <c r="C361" i="15"/>
  <c r="D11" i="14"/>
  <c r="C11" i="15"/>
  <c r="D19" i="14"/>
  <c r="C19" i="15"/>
  <c r="D27" i="14"/>
  <c r="C27" i="15"/>
  <c r="D35" i="14"/>
  <c r="C35" i="15"/>
  <c r="D43" i="14"/>
  <c r="C43" i="15"/>
  <c r="D51" i="14"/>
  <c r="C52" i="15"/>
  <c r="D59" i="14"/>
  <c r="C60" i="15"/>
  <c r="D67" i="14"/>
  <c r="C68" i="15"/>
  <c r="D75" i="14"/>
  <c r="C76" i="15"/>
  <c r="D83" i="14"/>
  <c r="C83" i="15"/>
  <c r="D91" i="14"/>
  <c r="C91" i="15"/>
  <c r="D99" i="14"/>
  <c r="C100" i="15"/>
  <c r="D107" i="14"/>
  <c r="C108" i="15"/>
  <c r="D115" i="14"/>
  <c r="C116" i="15"/>
  <c r="D123" i="14"/>
  <c r="C124" i="15"/>
  <c r="D131" i="14"/>
  <c r="C133" i="15"/>
  <c r="D139" i="14"/>
  <c r="C142" i="15"/>
  <c r="D147" i="14"/>
  <c r="C151" i="15"/>
  <c r="D155" i="14"/>
  <c r="C159" i="15"/>
  <c r="D163" i="14"/>
  <c r="C167" i="15"/>
  <c r="D171" i="14"/>
  <c r="C176" i="15"/>
  <c r="D179" i="14"/>
  <c r="C184" i="15"/>
  <c r="D187" i="14"/>
  <c r="C192" i="15"/>
  <c r="D195" i="14"/>
  <c r="C200" i="15"/>
  <c r="D203" i="14"/>
  <c r="C208" i="15"/>
  <c r="F128" i="14"/>
  <c r="E129" i="15"/>
  <c r="D382" i="14"/>
  <c r="C366" i="15"/>
  <c r="F16" i="14"/>
  <c r="E16" i="15"/>
  <c r="F152" i="14"/>
  <c r="E156" i="15"/>
  <c r="F156" i="14"/>
  <c r="E160" i="15"/>
  <c r="D222" i="14"/>
  <c r="C227" i="15"/>
  <c r="D254" i="14"/>
  <c r="C260" i="15"/>
  <c r="D286" i="14"/>
  <c r="C291" i="15"/>
  <c r="D318" i="14"/>
  <c r="C323" i="15"/>
  <c r="D350" i="14"/>
  <c r="C355" i="15"/>
  <c r="F328" i="14"/>
  <c r="E333" i="15"/>
  <c r="F232" i="14"/>
  <c r="E238" i="15"/>
  <c r="F264" i="14"/>
  <c r="E270" i="15"/>
  <c r="F320" i="14"/>
  <c r="E325" i="15"/>
  <c r="F344" i="14"/>
  <c r="E349" i="15"/>
  <c r="AU50" i="14"/>
  <c r="AY50" i="14"/>
  <c r="BC50" i="14"/>
  <c r="BG50" i="14"/>
  <c r="AV50" i="14"/>
  <c r="AZ50" i="14"/>
  <c r="BD50" i="14"/>
  <c r="BH50" i="14"/>
  <c r="AW50" i="14"/>
  <c r="BA50" i="14"/>
  <c r="BE50" i="14"/>
  <c r="BI50" i="14"/>
  <c r="AX50" i="14"/>
  <c r="BB50" i="14"/>
  <c r="BF50" i="14"/>
  <c r="AB50" i="14"/>
  <c r="AF50" i="14"/>
  <c r="AJ50" i="14"/>
  <c r="AN50" i="14"/>
  <c r="AA50" i="14"/>
  <c r="AE50" i="14"/>
  <c r="AI50" i="14"/>
  <c r="AM50" i="14"/>
  <c r="AH50" i="14"/>
  <c r="AC50" i="14"/>
  <c r="AK50" i="14"/>
  <c r="AD50" i="14"/>
  <c r="AL50" i="14"/>
  <c r="AG50" i="14"/>
  <c r="AO50" i="14"/>
  <c r="W50" i="14"/>
  <c r="X50" i="14"/>
  <c r="Y50" i="14"/>
  <c r="G50" i="14"/>
  <c r="H50" i="14"/>
  <c r="I50" i="14"/>
  <c r="J50" i="14"/>
  <c r="K50" i="14"/>
  <c r="L50" i="14"/>
  <c r="M50" i="14"/>
  <c r="N50" i="14"/>
  <c r="O50" i="14"/>
  <c r="P50" i="14"/>
  <c r="Q50" i="14"/>
  <c r="R50" i="14"/>
  <c r="S50" i="14"/>
  <c r="T50" i="14"/>
  <c r="U50" i="14"/>
  <c r="AW58" i="14"/>
  <c r="BA58" i="14"/>
  <c r="BE58" i="14"/>
  <c r="BI58" i="14"/>
  <c r="AX58" i="14"/>
  <c r="BB58" i="14"/>
  <c r="BF58" i="14"/>
  <c r="AU58" i="14"/>
  <c r="AY58" i="14"/>
  <c r="BC58" i="14"/>
  <c r="BG58" i="14"/>
  <c r="BD58" i="14"/>
  <c r="BH58" i="14"/>
  <c r="AV58" i="14"/>
  <c r="AZ58" i="14"/>
  <c r="AB58" i="14"/>
  <c r="AF58" i="14"/>
  <c r="AJ58" i="14"/>
  <c r="AN58" i="14"/>
  <c r="AA58" i="14"/>
  <c r="AG58" i="14"/>
  <c r="AL58" i="14"/>
  <c r="AC58" i="14"/>
  <c r="AH58" i="14"/>
  <c r="AM58" i="14"/>
  <c r="AD58" i="14"/>
  <c r="AI58" i="14"/>
  <c r="AO58" i="14"/>
  <c r="AE58" i="14"/>
  <c r="AK58" i="14"/>
  <c r="W58" i="14"/>
  <c r="X58" i="14"/>
  <c r="Y58" i="14"/>
  <c r="G58" i="14"/>
  <c r="H58" i="14"/>
  <c r="Q58" i="14"/>
  <c r="J58" i="14"/>
  <c r="K58" i="14"/>
  <c r="L58" i="14"/>
  <c r="U58" i="14"/>
  <c r="N58" i="14"/>
  <c r="O58" i="14"/>
  <c r="P58" i="14"/>
  <c r="I58" i="14"/>
  <c r="R58" i="14"/>
  <c r="S58" i="14"/>
  <c r="T58" i="14"/>
  <c r="M58" i="14"/>
  <c r="AW66" i="14"/>
  <c r="BA66" i="14"/>
  <c r="BE66" i="14"/>
  <c r="BI66" i="14"/>
  <c r="AX66" i="14"/>
  <c r="BB66" i="14"/>
  <c r="BF66" i="14"/>
  <c r="AU66" i="14"/>
  <c r="AY66" i="14"/>
  <c r="BC66" i="14"/>
  <c r="BG66" i="14"/>
  <c r="AV66" i="14"/>
  <c r="AZ66" i="14"/>
  <c r="BD66" i="14"/>
  <c r="BH66" i="14"/>
  <c r="AA66" i="14"/>
  <c r="AE66" i="14"/>
  <c r="AI66" i="14"/>
  <c r="AM66" i="14"/>
  <c r="AB66" i="14"/>
  <c r="AF66" i="14"/>
  <c r="AJ66" i="14"/>
  <c r="AN66" i="14"/>
  <c r="AC66" i="14"/>
  <c r="AG66" i="14"/>
  <c r="AK66" i="14"/>
  <c r="AO66" i="14"/>
  <c r="AD66" i="14"/>
  <c r="AH66" i="14"/>
  <c r="AL66" i="14"/>
  <c r="W66" i="14"/>
  <c r="X66" i="14"/>
  <c r="Y66" i="14"/>
  <c r="S66" i="14"/>
  <c r="T66" i="14"/>
  <c r="U66" i="14"/>
  <c r="G66" i="14"/>
  <c r="H66" i="14"/>
  <c r="I66" i="14"/>
  <c r="J66" i="14"/>
  <c r="K66" i="14"/>
  <c r="L66" i="14"/>
  <c r="M66" i="14"/>
  <c r="N66" i="14"/>
  <c r="O66" i="14"/>
  <c r="P66" i="14"/>
  <c r="Q66" i="14"/>
  <c r="R66" i="14"/>
  <c r="AW74" i="14"/>
  <c r="BA74" i="14"/>
  <c r="BE74" i="14"/>
  <c r="BI74" i="14"/>
  <c r="AX74" i="14"/>
  <c r="BB74" i="14"/>
  <c r="BF74" i="14"/>
  <c r="AU74" i="14"/>
  <c r="AY74" i="14"/>
  <c r="BC74" i="14"/>
  <c r="BG74" i="14"/>
  <c r="BD74" i="14"/>
  <c r="BH74" i="14"/>
  <c r="AV74" i="14"/>
  <c r="AZ74" i="14"/>
  <c r="AA74" i="14"/>
  <c r="AE74" i="14"/>
  <c r="AI74" i="14"/>
  <c r="AM74" i="14"/>
  <c r="AB74" i="14"/>
  <c r="AF74" i="14"/>
  <c r="AJ74" i="14"/>
  <c r="AN74" i="14"/>
  <c r="AC74" i="14"/>
  <c r="AG74" i="14"/>
  <c r="AK74" i="14"/>
  <c r="AO74" i="14"/>
  <c r="AD74" i="14"/>
  <c r="AH74" i="14"/>
  <c r="AL74" i="14"/>
  <c r="W74" i="14"/>
  <c r="X74" i="14"/>
  <c r="Y74" i="14"/>
  <c r="S74" i="14"/>
  <c r="T74" i="14"/>
  <c r="U74" i="14"/>
  <c r="G74" i="14"/>
  <c r="H74" i="14"/>
  <c r="I74" i="14"/>
  <c r="N74" i="14"/>
  <c r="K74" i="14"/>
  <c r="L74" i="14"/>
  <c r="M74" i="14"/>
  <c r="R74" i="14"/>
  <c r="O74" i="14"/>
  <c r="P74" i="14"/>
  <c r="Q74" i="14"/>
  <c r="J74" i="14"/>
  <c r="AX82" i="14"/>
  <c r="BB82" i="14"/>
  <c r="BF82" i="14"/>
  <c r="AU82" i="14"/>
  <c r="AY82" i="14"/>
  <c r="BC82" i="14"/>
  <c r="BG82" i="14"/>
  <c r="BA82" i="14"/>
  <c r="BI82" i="14"/>
  <c r="AV82" i="14"/>
  <c r="BD82" i="14"/>
  <c r="AW82" i="14"/>
  <c r="BE82" i="14"/>
  <c r="AZ82" i="14"/>
  <c r="BH82" i="14"/>
  <c r="AA82" i="14"/>
  <c r="AE82" i="14"/>
  <c r="AI82" i="14"/>
  <c r="AM82" i="14"/>
  <c r="AB82" i="14"/>
  <c r="AF82" i="14"/>
  <c r="AJ82" i="14"/>
  <c r="AN82" i="14"/>
  <c r="AC82" i="14"/>
  <c r="AG82" i="14"/>
  <c r="AK82" i="14"/>
  <c r="AO82" i="14"/>
  <c r="AD82" i="14"/>
  <c r="AH82" i="14"/>
  <c r="AL82" i="14"/>
  <c r="W82" i="14"/>
  <c r="X82" i="14"/>
  <c r="Y82" i="14"/>
  <c r="S82" i="14"/>
  <c r="T82" i="14"/>
  <c r="U82" i="14"/>
  <c r="G82" i="14"/>
  <c r="H82" i="14"/>
  <c r="I82" i="14"/>
  <c r="J82" i="14"/>
  <c r="K82" i="14"/>
  <c r="L82" i="14"/>
  <c r="M82" i="14"/>
  <c r="N82" i="14"/>
  <c r="O82" i="14"/>
  <c r="P82" i="14"/>
  <c r="Q82" i="14"/>
  <c r="R82" i="14"/>
  <c r="AX90" i="14"/>
  <c r="BB90" i="14"/>
  <c r="BF90" i="14"/>
  <c r="AU90" i="14"/>
  <c r="AY90" i="14"/>
  <c r="BC90" i="14"/>
  <c r="BG90" i="14"/>
  <c r="AV90" i="14"/>
  <c r="AZ90" i="14"/>
  <c r="BD90" i="14"/>
  <c r="BH90" i="14"/>
  <c r="AW90" i="14"/>
  <c r="BA90" i="14"/>
  <c r="BE90" i="14"/>
  <c r="BI90" i="14"/>
  <c r="AA90" i="14"/>
  <c r="AE90" i="14"/>
  <c r="AI90" i="14"/>
  <c r="AM90" i="14"/>
  <c r="AB90" i="14"/>
  <c r="AF90" i="14"/>
  <c r="AJ90" i="14"/>
  <c r="AN90" i="14"/>
  <c r="AC90" i="14"/>
  <c r="AG90" i="14"/>
  <c r="AK90" i="14"/>
  <c r="AO90" i="14"/>
  <c r="AD90" i="14"/>
  <c r="AH90" i="14"/>
  <c r="AL90" i="14"/>
  <c r="W90" i="14"/>
  <c r="X90" i="14"/>
  <c r="Y90" i="14"/>
  <c r="S90" i="14"/>
  <c r="T90" i="14"/>
  <c r="U90" i="14"/>
  <c r="G90" i="14"/>
  <c r="H90" i="14"/>
  <c r="I90" i="14"/>
  <c r="N90" i="14"/>
  <c r="K90" i="14"/>
  <c r="L90" i="14"/>
  <c r="M90" i="14"/>
  <c r="R90" i="14"/>
  <c r="O90" i="14"/>
  <c r="P90" i="14"/>
  <c r="Q90" i="14"/>
  <c r="J90" i="14"/>
  <c r="AX98" i="14"/>
  <c r="BB98" i="14"/>
  <c r="BF98" i="14"/>
  <c r="AW98" i="14"/>
  <c r="BC98" i="14"/>
  <c r="BH98" i="14"/>
  <c r="AY98" i="14"/>
  <c r="BD98" i="14"/>
  <c r="BI98" i="14"/>
  <c r="AU98" i="14"/>
  <c r="AZ98" i="14"/>
  <c r="BE98" i="14"/>
  <c r="AV98" i="14"/>
  <c r="BA98" i="14"/>
  <c r="BG98" i="14"/>
  <c r="AA98" i="14"/>
  <c r="AE98" i="14"/>
  <c r="AI98" i="14"/>
  <c r="AM98" i="14"/>
  <c r="AB98" i="14"/>
  <c r="AF98" i="14"/>
  <c r="AJ98" i="14"/>
  <c r="AN98" i="14"/>
  <c r="AC98" i="14"/>
  <c r="AG98" i="14"/>
  <c r="AK98" i="14"/>
  <c r="AO98" i="14"/>
  <c r="AD98" i="14"/>
  <c r="AH98" i="14"/>
  <c r="AL98" i="14"/>
  <c r="W98" i="14"/>
  <c r="X98" i="14"/>
  <c r="Y98" i="14"/>
  <c r="S98" i="14"/>
  <c r="T98" i="14"/>
  <c r="U98" i="14"/>
  <c r="G98" i="14"/>
  <c r="H98" i="14"/>
  <c r="I98" i="14"/>
  <c r="J98" i="14"/>
  <c r="K98" i="14"/>
  <c r="L98" i="14"/>
  <c r="M98" i="14"/>
  <c r="N98" i="14"/>
  <c r="O98" i="14"/>
  <c r="P98" i="14"/>
  <c r="Q98" i="14"/>
  <c r="R98" i="14"/>
  <c r="AW106" i="14"/>
  <c r="BA106" i="14"/>
  <c r="BE106" i="14"/>
  <c r="BI106" i="14"/>
  <c r="AX106" i="14"/>
  <c r="BB106" i="14"/>
  <c r="BF106" i="14"/>
  <c r="AU106" i="14"/>
  <c r="AY106" i="14"/>
  <c r="BC106" i="14"/>
  <c r="BG106" i="14"/>
  <c r="AV106" i="14"/>
  <c r="AZ106" i="14"/>
  <c r="BD106" i="14"/>
  <c r="BH106" i="14"/>
  <c r="AA106" i="14"/>
  <c r="AE106" i="14"/>
  <c r="AI106" i="14"/>
  <c r="AM106" i="14"/>
  <c r="AB106" i="14"/>
  <c r="AF106" i="14"/>
  <c r="AJ106" i="14"/>
  <c r="AN106" i="14"/>
  <c r="AC106" i="14"/>
  <c r="AG106" i="14"/>
  <c r="AK106" i="14"/>
  <c r="AO106" i="14"/>
  <c r="AD106" i="14"/>
  <c r="AH106" i="14"/>
  <c r="AL106" i="14"/>
  <c r="W106" i="14"/>
  <c r="X106" i="14"/>
  <c r="Y106" i="14"/>
  <c r="S106" i="14"/>
  <c r="T106" i="14"/>
  <c r="U106" i="14"/>
  <c r="G106" i="14"/>
  <c r="H106" i="14"/>
  <c r="I106" i="14"/>
  <c r="N106" i="14"/>
  <c r="K106" i="14"/>
  <c r="L106" i="14"/>
  <c r="M106" i="14"/>
  <c r="R106" i="14"/>
  <c r="O106" i="14"/>
  <c r="P106" i="14"/>
  <c r="Q106" i="14"/>
  <c r="J106" i="14"/>
  <c r="AW114" i="14"/>
  <c r="BA114" i="14"/>
  <c r="BE114" i="14"/>
  <c r="BI114" i="14"/>
  <c r="AX114" i="14"/>
  <c r="BB114" i="14"/>
  <c r="BF114" i="14"/>
  <c r="AU114" i="14"/>
  <c r="AY114" i="14"/>
  <c r="BC114" i="14"/>
  <c r="BG114" i="14"/>
  <c r="AV114" i="14"/>
  <c r="AZ114" i="14"/>
  <c r="BD114" i="14"/>
  <c r="BH114" i="14"/>
  <c r="AA114" i="14"/>
  <c r="AE114" i="14"/>
  <c r="AI114" i="14"/>
  <c r="AM114" i="14"/>
  <c r="AB114" i="14"/>
  <c r="AF114" i="14"/>
  <c r="AJ114" i="14"/>
  <c r="AN114" i="14"/>
  <c r="AC114" i="14"/>
  <c r="AG114" i="14"/>
  <c r="AK114" i="14"/>
  <c r="AO114" i="14"/>
  <c r="AD114" i="14"/>
  <c r="AH114" i="14"/>
  <c r="AL114" i="14"/>
  <c r="X114" i="14"/>
  <c r="Y114" i="14"/>
  <c r="W114" i="14"/>
  <c r="S114" i="14"/>
  <c r="T114" i="14"/>
  <c r="U114" i="14"/>
  <c r="G114" i="14"/>
  <c r="H114" i="14"/>
  <c r="I114" i="14"/>
  <c r="J114" i="14"/>
  <c r="K114" i="14"/>
  <c r="L114" i="14"/>
  <c r="M114" i="14"/>
  <c r="N114" i="14"/>
  <c r="O114" i="14"/>
  <c r="P114" i="14"/>
  <c r="Q114" i="14"/>
  <c r="R114" i="14"/>
  <c r="AW122" i="14"/>
  <c r="BA122" i="14"/>
  <c r="BE122" i="14"/>
  <c r="BI122" i="14"/>
  <c r="AX122" i="14"/>
  <c r="BB122" i="14"/>
  <c r="BF122" i="14"/>
  <c r="AU122" i="14"/>
  <c r="AY122" i="14"/>
  <c r="BC122" i="14"/>
  <c r="BG122" i="14"/>
  <c r="AV122" i="14"/>
  <c r="AZ122" i="14"/>
  <c r="BD122" i="14"/>
  <c r="BH122" i="14"/>
  <c r="AA122" i="14"/>
  <c r="AE122" i="14"/>
  <c r="AI122" i="14"/>
  <c r="AM122" i="14"/>
  <c r="AB122" i="14"/>
  <c r="AF122" i="14"/>
  <c r="AJ122" i="14"/>
  <c r="AN122" i="14"/>
  <c r="AC122" i="14"/>
  <c r="AG122" i="14"/>
  <c r="AK122" i="14"/>
  <c r="AO122" i="14"/>
  <c r="AD122" i="14"/>
  <c r="AH122" i="14"/>
  <c r="AL122" i="14"/>
  <c r="W122" i="14"/>
  <c r="X122" i="14"/>
  <c r="Y122" i="14"/>
  <c r="S122" i="14"/>
  <c r="T122" i="14"/>
  <c r="U122" i="14"/>
  <c r="G122" i="14"/>
  <c r="H122" i="14"/>
  <c r="I122" i="14"/>
  <c r="J122" i="14"/>
  <c r="K122" i="14"/>
  <c r="L122" i="14"/>
  <c r="M122" i="14"/>
  <c r="N122" i="14"/>
  <c r="O122" i="14"/>
  <c r="P122" i="14"/>
  <c r="Q122" i="14"/>
  <c r="R122" i="14"/>
  <c r="AW130" i="14"/>
  <c r="BA130" i="14"/>
  <c r="BE130" i="14"/>
  <c r="BI130" i="14"/>
  <c r="AX130" i="14"/>
  <c r="BB130" i="14"/>
  <c r="BF130" i="14"/>
  <c r="AU130" i="14"/>
  <c r="AY130" i="14"/>
  <c r="BC130" i="14"/>
  <c r="BG130" i="14"/>
  <c r="AV130" i="14"/>
  <c r="AZ130" i="14"/>
  <c r="BD130" i="14"/>
  <c r="BH130" i="14"/>
  <c r="AA130" i="14"/>
  <c r="AE130" i="14"/>
  <c r="AI130" i="14"/>
  <c r="AM130" i="14"/>
  <c r="AB130" i="14"/>
  <c r="AF130" i="14"/>
  <c r="AJ130" i="14"/>
  <c r="AN130" i="14"/>
  <c r="AC130" i="14"/>
  <c r="AG130" i="14"/>
  <c r="AK130" i="14"/>
  <c r="AO130" i="14"/>
  <c r="AD130" i="14"/>
  <c r="AH130" i="14"/>
  <c r="AL130" i="14"/>
  <c r="X130" i="14"/>
  <c r="Y130" i="14"/>
  <c r="W130" i="14"/>
  <c r="S130" i="14"/>
  <c r="T130" i="14"/>
  <c r="U130" i="14"/>
  <c r="G130" i="14"/>
  <c r="H130" i="14"/>
  <c r="I130" i="14"/>
  <c r="R130" i="14"/>
  <c r="K130" i="14"/>
  <c r="L130" i="14"/>
  <c r="M130" i="14"/>
  <c r="J130" i="14"/>
  <c r="O130" i="14"/>
  <c r="P130" i="14"/>
  <c r="Q130" i="14"/>
  <c r="N130" i="14"/>
  <c r="AW138" i="14"/>
  <c r="BA138" i="14"/>
  <c r="BE138" i="14"/>
  <c r="BI138" i="14"/>
  <c r="AX138" i="14"/>
  <c r="BB138" i="14"/>
  <c r="BF138" i="14"/>
  <c r="AU138" i="14"/>
  <c r="AY138" i="14"/>
  <c r="BC138" i="14"/>
  <c r="BG138" i="14"/>
  <c r="AV138" i="14"/>
  <c r="AZ138" i="14"/>
  <c r="BD138" i="14"/>
  <c r="BH138" i="14"/>
  <c r="AA138" i="14"/>
  <c r="AE138" i="14"/>
  <c r="AI138" i="14"/>
  <c r="AM138" i="14"/>
  <c r="AB138" i="14"/>
  <c r="AF138" i="14"/>
  <c r="AJ138" i="14"/>
  <c r="AN138" i="14"/>
  <c r="AC138" i="14"/>
  <c r="AG138" i="14"/>
  <c r="AK138" i="14"/>
  <c r="AO138" i="14"/>
  <c r="AD138" i="14"/>
  <c r="AH138" i="14"/>
  <c r="AL138" i="14"/>
  <c r="W138" i="14"/>
  <c r="X138" i="14"/>
  <c r="Y138" i="14"/>
  <c r="S138" i="14"/>
  <c r="T138" i="14"/>
  <c r="U138" i="14"/>
  <c r="G138" i="14"/>
  <c r="H138" i="14"/>
  <c r="I138" i="14"/>
  <c r="J138" i="14"/>
  <c r="K138" i="14"/>
  <c r="L138" i="14"/>
  <c r="M138" i="14"/>
  <c r="N138" i="14"/>
  <c r="O138" i="14"/>
  <c r="P138" i="14"/>
  <c r="Q138" i="14"/>
  <c r="R138" i="14"/>
  <c r="AW146" i="14"/>
  <c r="BA146" i="14"/>
  <c r="BE146" i="14"/>
  <c r="BI146" i="14"/>
  <c r="AY146" i="14"/>
  <c r="BD146" i="14"/>
  <c r="AU146" i="14"/>
  <c r="AZ146" i="14"/>
  <c r="BF146" i="14"/>
  <c r="AV146" i="14"/>
  <c r="BB146" i="14"/>
  <c r="BG146" i="14"/>
  <c r="AX146" i="14"/>
  <c r="BC146" i="14"/>
  <c r="BH146" i="14"/>
  <c r="AA146" i="14"/>
  <c r="AE146" i="14"/>
  <c r="AI146" i="14"/>
  <c r="AM146" i="14"/>
  <c r="AB146" i="14"/>
  <c r="AF146" i="14"/>
  <c r="AJ146" i="14"/>
  <c r="AN146" i="14"/>
  <c r="AC146" i="14"/>
  <c r="AG146" i="14"/>
  <c r="AK146" i="14"/>
  <c r="AO146" i="14"/>
  <c r="AD146" i="14"/>
  <c r="AH146" i="14"/>
  <c r="AL146" i="14"/>
  <c r="W146" i="14"/>
  <c r="X146" i="14"/>
  <c r="Y146" i="14"/>
  <c r="S146" i="14"/>
  <c r="T146" i="14"/>
  <c r="U146" i="14"/>
  <c r="G146" i="14"/>
  <c r="H146" i="14"/>
  <c r="I146" i="14"/>
  <c r="R146" i="14"/>
  <c r="K146" i="14"/>
  <c r="L146" i="14"/>
  <c r="M146" i="14"/>
  <c r="J146" i="14"/>
  <c r="O146" i="14"/>
  <c r="P146" i="14"/>
  <c r="Q146" i="14"/>
  <c r="N146" i="14"/>
  <c r="AW154" i="14"/>
  <c r="BA154" i="14"/>
  <c r="BE154" i="14"/>
  <c r="BI154" i="14"/>
  <c r="AX154" i="14"/>
  <c r="BB154" i="14"/>
  <c r="BF154" i="14"/>
  <c r="AU154" i="14"/>
  <c r="AY154" i="14"/>
  <c r="BC154" i="14"/>
  <c r="BG154" i="14"/>
  <c r="AV154" i="14"/>
  <c r="AZ154" i="14"/>
  <c r="BD154" i="14"/>
  <c r="BH154" i="14"/>
  <c r="AA154" i="14"/>
  <c r="AE154" i="14"/>
  <c r="AI154" i="14"/>
  <c r="AM154" i="14"/>
  <c r="AB154" i="14"/>
  <c r="AF154" i="14"/>
  <c r="AJ154" i="14"/>
  <c r="AN154" i="14"/>
  <c r="AC154" i="14"/>
  <c r="AG154" i="14"/>
  <c r="AK154" i="14"/>
  <c r="AO154" i="14"/>
  <c r="AD154" i="14"/>
  <c r="AH154" i="14"/>
  <c r="AL154" i="14"/>
  <c r="W154" i="14"/>
  <c r="X154" i="14"/>
  <c r="Y154" i="14"/>
  <c r="U154" i="14"/>
  <c r="G154" i="14"/>
  <c r="L154" i="14"/>
  <c r="I154" i="14"/>
  <c r="J154" i="14"/>
  <c r="K154" i="14"/>
  <c r="P154" i="14"/>
  <c r="M154" i="14"/>
  <c r="N154" i="14"/>
  <c r="O154" i="14"/>
  <c r="T154" i="14"/>
  <c r="Q154" i="14"/>
  <c r="R154" i="14"/>
  <c r="S154" i="14"/>
  <c r="H154" i="14"/>
  <c r="AW162" i="14"/>
  <c r="BA162" i="14"/>
  <c r="BE162" i="14"/>
  <c r="BI162" i="14"/>
  <c r="AX162" i="14"/>
  <c r="BB162" i="14"/>
  <c r="BF162" i="14"/>
  <c r="AU162" i="14"/>
  <c r="AY162" i="14"/>
  <c r="BC162" i="14"/>
  <c r="BG162" i="14"/>
  <c r="AV162" i="14"/>
  <c r="AZ162" i="14"/>
  <c r="BD162" i="14"/>
  <c r="BH162" i="14"/>
  <c r="AA162" i="14"/>
  <c r="AE162" i="14"/>
  <c r="AI162" i="14"/>
  <c r="AM162" i="14"/>
  <c r="AB162" i="14"/>
  <c r="AF162" i="14"/>
  <c r="AJ162" i="14"/>
  <c r="AN162" i="14"/>
  <c r="AC162" i="14"/>
  <c r="AG162" i="14"/>
  <c r="AK162" i="14"/>
  <c r="AO162" i="14"/>
  <c r="AD162" i="14"/>
  <c r="AH162" i="14"/>
  <c r="AL162" i="14"/>
  <c r="W162" i="14"/>
  <c r="X162" i="14"/>
  <c r="Y162" i="14"/>
  <c r="U162" i="14"/>
  <c r="G162" i="14"/>
  <c r="T162" i="14"/>
  <c r="I162" i="14"/>
  <c r="J162" i="14"/>
  <c r="K162" i="14"/>
  <c r="H162" i="14"/>
  <c r="M162" i="14"/>
  <c r="N162" i="14"/>
  <c r="O162" i="14"/>
  <c r="L162" i="14"/>
  <c r="Q162" i="14"/>
  <c r="R162" i="14"/>
  <c r="S162" i="14"/>
  <c r="P162" i="14"/>
  <c r="AW170" i="14"/>
  <c r="BA170" i="14"/>
  <c r="BE170" i="14"/>
  <c r="BI170" i="14"/>
  <c r="AX170" i="14"/>
  <c r="BB170" i="14"/>
  <c r="BF170" i="14"/>
  <c r="AU170" i="14"/>
  <c r="AY170" i="14"/>
  <c r="BC170" i="14"/>
  <c r="BG170" i="14"/>
  <c r="AV170" i="14"/>
  <c r="AZ170" i="14"/>
  <c r="BD170" i="14"/>
  <c r="BH170" i="14"/>
  <c r="AA170" i="14"/>
  <c r="AE170" i="14"/>
  <c r="AI170" i="14"/>
  <c r="AM170" i="14"/>
  <c r="AB170" i="14"/>
  <c r="AF170" i="14"/>
  <c r="AJ170" i="14"/>
  <c r="AN170" i="14"/>
  <c r="AC170" i="14"/>
  <c r="AG170" i="14"/>
  <c r="AK170" i="14"/>
  <c r="AO170" i="14"/>
  <c r="AD170" i="14"/>
  <c r="AH170" i="14"/>
  <c r="AL170" i="14"/>
  <c r="W170" i="14"/>
  <c r="X170" i="14"/>
  <c r="Y170" i="14"/>
  <c r="U170" i="14"/>
  <c r="G170" i="14"/>
  <c r="L170" i="14"/>
  <c r="I170" i="14"/>
  <c r="J170" i="14"/>
  <c r="K170" i="14"/>
  <c r="P170" i="14"/>
  <c r="M170" i="14"/>
  <c r="N170" i="14"/>
  <c r="O170" i="14"/>
  <c r="T170" i="14"/>
  <c r="Q170" i="14"/>
  <c r="R170" i="14"/>
  <c r="S170" i="14"/>
  <c r="H170" i="14"/>
  <c r="AW178" i="14"/>
  <c r="BA178" i="14"/>
  <c r="BE178" i="14"/>
  <c r="BI178" i="14"/>
  <c r="AX178" i="14"/>
  <c r="BB178" i="14"/>
  <c r="BF178" i="14"/>
  <c r="AU178" i="14"/>
  <c r="AY178" i="14"/>
  <c r="BC178" i="14"/>
  <c r="BG178" i="14"/>
  <c r="AV178" i="14"/>
  <c r="AZ178" i="14"/>
  <c r="BD178" i="14"/>
  <c r="BH178" i="14"/>
  <c r="AA178" i="14"/>
  <c r="AE178" i="14"/>
  <c r="AI178" i="14"/>
  <c r="AM178" i="14"/>
  <c r="AB178" i="14"/>
  <c r="AF178" i="14"/>
  <c r="AJ178" i="14"/>
  <c r="AN178" i="14"/>
  <c r="AC178" i="14"/>
  <c r="AG178" i="14"/>
  <c r="AK178" i="14"/>
  <c r="AO178" i="14"/>
  <c r="AD178" i="14"/>
  <c r="AH178" i="14"/>
  <c r="AL178" i="14"/>
  <c r="W178" i="14"/>
  <c r="X178" i="14"/>
  <c r="Y178" i="14"/>
  <c r="U178" i="14"/>
  <c r="G178" i="14"/>
  <c r="T178" i="14"/>
  <c r="I178" i="14"/>
  <c r="J178" i="14"/>
  <c r="K178" i="14"/>
  <c r="H178" i="14"/>
  <c r="M178" i="14"/>
  <c r="N178" i="14"/>
  <c r="O178" i="14"/>
  <c r="L178" i="14"/>
  <c r="Q178" i="14"/>
  <c r="R178" i="14"/>
  <c r="S178" i="14"/>
  <c r="P178" i="14"/>
  <c r="AW190" i="14"/>
  <c r="BA190" i="14"/>
  <c r="BE190" i="14"/>
  <c r="BI190" i="14"/>
  <c r="AX190" i="14"/>
  <c r="BB190" i="14"/>
  <c r="BF190" i="14"/>
  <c r="AU190" i="14"/>
  <c r="AY190" i="14"/>
  <c r="BC190" i="14"/>
  <c r="BG190" i="14"/>
  <c r="AV190" i="14"/>
  <c r="AZ190" i="14"/>
  <c r="BD190" i="14"/>
  <c r="BH190" i="14"/>
  <c r="AA190" i="14"/>
  <c r="AE190" i="14"/>
  <c r="AI190" i="14"/>
  <c r="AM190" i="14"/>
  <c r="AB190" i="14"/>
  <c r="AF190" i="14"/>
  <c r="AJ190" i="14"/>
  <c r="AN190" i="14"/>
  <c r="AC190" i="14"/>
  <c r="AG190" i="14"/>
  <c r="AK190" i="14"/>
  <c r="AO190" i="14"/>
  <c r="AD190" i="14"/>
  <c r="AH190" i="14"/>
  <c r="AL190" i="14"/>
  <c r="W190" i="14"/>
  <c r="X190" i="14"/>
  <c r="Y190" i="14"/>
  <c r="G190" i="14"/>
  <c r="H190" i="14"/>
  <c r="I190" i="14"/>
  <c r="J190" i="14"/>
  <c r="K190" i="14"/>
  <c r="L190" i="14"/>
  <c r="M190" i="14"/>
  <c r="N190" i="14"/>
  <c r="O190" i="14"/>
  <c r="P190" i="14"/>
  <c r="Q190" i="14"/>
  <c r="R190" i="14"/>
  <c r="S190" i="14"/>
  <c r="T190" i="14"/>
  <c r="U190" i="14"/>
  <c r="AX365" i="14"/>
  <c r="BB365" i="14"/>
  <c r="BF365" i="14"/>
  <c r="AU365" i="14"/>
  <c r="AY365" i="14"/>
  <c r="BC365" i="14"/>
  <c r="BG365" i="14"/>
  <c r="AV365" i="14"/>
  <c r="AZ365" i="14"/>
  <c r="BD365" i="14"/>
  <c r="BH365" i="14"/>
  <c r="AW365" i="14"/>
  <c r="BA365" i="14"/>
  <c r="BE365" i="14"/>
  <c r="BI365" i="14"/>
  <c r="AC365" i="14"/>
  <c r="AG365" i="14"/>
  <c r="AK365" i="14"/>
  <c r="AO365" i="14"/>
  <c r="AD365" i="14"/>
  <c r="AH365" i="14"/>
  <c r="AL365" i="14"/>
  <c r="AA365" i="14"/>
  <c r="AE365" i="14"/>
  <c r="AI365" i="14"/>
  <c r="AM365" i="14"/>
  <c r="AB365" i="14"/>
  <c r="AF365" i="14"/>
  <c r="AJ365" i="14"/>
  <c r="AN365" i="14"/>
  <c r="Y365" i="14"/>
  <c r="W365" i="14"/>
  <c r="X365" i="14"/>
  <c r="I365" i="14"/>
  <c r="J365" i="14"/>
  <c r="K365" i="14"/>
  <c r="L365" i="14"/>
  <c r="M365" i="14"/>
  <c r="N365" i="14"/>
  <c r="O365" i="14"/>
  <c r="P365" i="14"/>
  <c r="Q365" i="14"/>
  <c r="R365" i="14"/>
  <c r="S365" i="14"/>
  <c r="T365" i="14"/>
  <c r="U365" i="14"/>
  <c r="G365" i="14"/>
  <c r="H365" i="14"/>
  <c r="AW373" i="14"/>
  <c r="BA373" i="14"/>
  <c r="BE373" i="14"/>
  <c r="BI373" i="14"/>
  <c r="AX373" i="14"/>
  <c r="BB373" i="14"/>
  <c r="BF373" i="14"/>
  <c r="AU373" i="14"/>
  <c r="AY373" i="14"/>
  <c r="BC373" i="14"/>
  <c r="BG373" i="14"/>
  <c r="BD373" i="14"/>
  <c r="BH373" i="14"/>
  <c r="AV373" i="14"/>
  <c r="AZ373" i="14"/>
  <c r="AC373" i="14"/>
  <c r="AG373" i="14"/>
  <c r="AK373" i="14"/>
  <c r="AO373" i="14"/>
  <c r="AD373" i="14"/>
  <c r="AH373" i="14"/>
  <c r="AL373" i="14"/>
  <c r="AA373" i="14"/>
  <c r="AE373" i="14"/>
  <c r="AI373" i="14"/>
  <c r="AM373" i="14"/>
  <c r="AB373" i="14"/>
  <c r="AF373" i="14"/>
  <c r="AJ373" i="14"/>
  <c r="AN373" i="14"/>
  <c r="Y373" i="14"/>
  <c r="W373" i="14"/>
  <c r="X373" i="14"/>
  <c r="I373" i="14"/>
  <c r="J373" i="14"/>
  <c r="K373" i="14"/>
  <c r="L373" i="14"/>
  <c r="M373" i="14"/>
  <c r="N373" i="14"/>
  <c r="O373" i="14"/>
  <c r="P373" i="14"/>
  <c r="Q373" i="14"/>
  <c r="R373" i="14"/>
  <c r="S373" i="14"/>
  <c r="T373" i="14"/>
  <c r="U373" i="14"/>
  <c r="G373" i="14"/>
  <c r="H373" i="14"/>
  <c r="AW381" i="14"/>
  <c r="BA381" i="14"/>
  <c r="BE381" i="14"/>
  <c r="BI381" i="14"/>
  <c r="AX381" i="14"/>
  <c r="BB381" i="14"/>
  <c r="BF381" i="14"/>
  <c r="AU381" i="14"/>
  <c r="AY381" i="14"/>
  <c r="BC381" i="14"/>
  <c r="BG381" i="14"/>
  <c r="AV381" i="14"/>
  <c r="AZ381" i="14"/>
  <c r="BD381" i="14"/>
  <c r="BH381" i="14"/>
  <c r="AC381" i="14"/>
  <c r="AG381" i="14"/>
  <c r="AK381" i="14"/>
  <c r="AO381" i="14"/>
  <c r="AD381" i="14"/>
  <c r="AH381" i="14"/>
  <c r="AL381" i="14"/>
  <c r="AA381" i="14"/>
  <c r="AE381" i="14"/>
  <c r="AI381" i="14"/>
  <c r="AM381" i="14"/>
  <c r="AB381" i="14"/>
  <c r="AF381" i="14"/>
  <c r="AJ381" i="14"/>
  <c r="AN381" i="14"/>
  <c r="Y381" i="14"/>
  <c r="W381" i="14"/>
  <c r="X381" i="14"/>
  <c r="I381" i="14"/>
  <c r="J381" i="14"/>
  <c r="K381" i="14"/>
  <c r="L381" i="14"/>
  <c r="M381" i="14"/>
  <c r="N381" i="14"/>
  <c r="O381" i="14"/>
  <c r="P381" i="14"/>
  <c r="Q381" i="14"/>
  <c r="R381" i="14"/>
  <c r="S381" i="14"/>
  <c r="T381" i="14"/>
  <c r="U381" i="14"/>
  <c r="G381" i="14"/>
  <c r="H381" i="14"/>
  <c r="AU212" i="14"/>
  <c r="AY212" i="14"/>
  <c r="BC212" i="14"/>
  <c r="BG212" i="14"/>
  <c r="AV212" i="14"/>
  <c r="AZ212" i="14"/>
  <c r="BD212" i="14"/>
  <c r="BH212" i="14"/>
  <c r="AW212" i="14"/>
  <c r="BA212" i="14"/>
  <c r="BE212" i="14"/>
  <c r="BI212" i="14"/>
  <c r="AX212" i="14"/>
  <c r="BB212" i="14"/>
  <c r="BF212" i="14"/>
  <c r="AC212" i="14"/>
  <c r="AG212" i="14"/>
  <c r="AK212" i="14"/>
  <c r="AO212" i="14"/>
  <c r="AD212" i="14"/>
  <c r="AH212" i="14"/>
  <c r="AL212" i="14"/>
  <c r="AA212" i="14"/>
  <c r="AE212" i="14"/>
  <c r="AI212" i="14"/>
  <c r="AM212" i="14"/>
  <c r="AB212" i="14"/>
  <c r="AF212" i="14"/>
  <c r="AJ212" i="14"/>
  <c r="AN212" i="14"/>
  <c r="X212" i="14"/>
  <c r="Y212" i="14"/>
  <c r="W212" i="14"/>
  <c r="H212" i="14"/>
  <c r="I212" i="14"/>
  <c r="J212" i="14"/>
  <c r="S212" i="14"/>
  <c r="P212" i="14"/>
  <c r="U212" i="14"/>
  <c r="G212" i="14"/>
  <c r="T212" i="14"/>
  <c r="N212" i="14"/>
  <c r="K212" i="14"/>
  <c r="M212" i="14"/>
  <c r="R212" i="14"/>
  <c r="L212" i="14"/>
  <c r="Q212" i="14"/>
  <c r="O212" i="14"/>
  <c r="AU220" i="14"/>
  <c r="AY220" i="14"/>
  <c r="BC220" i="14"/>
  <c r="BG220" i="14"/>
  <c r="AV220" i="14"/>
  <c r="AZ220" i="14"/>
  <c r="BD220" i="14"/>
  <c r="BH220" i="14"/>
  <c r="AW220" i="14"/>
  <c r="BA220" i="14"/>
  <c r="BE220" i="14"/>
  <c r="BI220" i="14"/>
  <c r="AX220" i="14"/>
  <c r="BB220" i="14"/>
  <c r="BF220" i="14"/>
  <c r="AC220" i="14"/>
  <c r="AG220" i="14"/>
  <c r="AK220" i="14"/>
  <c r="AO220" i="14"/>
  <c r="AD220" i="14"/>
  <c r="AH220" i="14"/>
  <c r="AL220" i="14"/>
  <c r="AA220" i="14"/>
  <c r="AE220" i="14"/>
  <c r="AI220" i="14"/>
  <c r="AM220" i="14"/>
  <c r="AB220" i="14"/>
  <c r="AF220" i="14"/>
  <c r="AJ220" i="14"/>
  <c r="AN220" i="14"/>
  <c r="X220" i="14"/>
  <c r="Y220" i="14"/>
  <c r="W220" i="14"/>
  <c r="H220" i="14"/>
  <c r="I220" i="14"/>
  <c r="J220" i="14"/>
  <c r="K220" i="14"/>
  <c r="M220" i="14"/>
  <c r="R220" i="14"/>
  <c r="L220" i="14"/>
  <c r="Q220" i="14"/>
  <c r="G220" i="14"/>
  <c r="P220" i="14"/>
  <c r="U220" i="14"/>
  <c r="O220" i="14"/>
  <c r="T220" i="14"/>
  <c r="N220" i="14"/>
  <c r="S220" i="14"/>
  <c r="AU228" i="14"/>
  <c r="AY228" i="14"/>
  <c r="BC228" i="14"/>
  <c r="BG228" i="14"/>
  <c r="AV228" i="14"/>
  <c r="AZ228" i="14"/>
  <c r="BD228" i="14"/>
  <c r="BH228" i="14"/>
  <c r="AW228" i="14"/>
  <c r="BA228" i="14"/>
  <c r="BE228" i="14"/>
  <c r="BI228" i="14"/>
  <c r="AX228" i="14"/>
  <c r="BB228" i="14"/>
  <c r="BF228" i="14"/>
  <c r="AC228" i="14"/>
  <c r="AG228" i="14"/>
  <c r="AK228" i="14"/>
  <c r="AO228" i="14"/>
  <c r="AA228" i="14"/>
  <c r="AF228" i="14"/>
  <c r="AL228" i="14"/>
  <c r="AB228" i="14"/>
  <c r="AH228" i="14"/>
  <c r="AM228" i="14"/>
  <c r="AD228" i="14"/>
  <c r="AI228" i="14"/>
  <c r="AN228" i="14"/>
  <c r="AE228" i="14"/>
  <c r="AJ228" i="14"/>
  <c r="X228" i="14"/>
  <c r="Y228" i="14"/>
  <c r="W228" i="14"/>
  <c r="L228" i="14"/>
  <c r="M228" i="14"/>
  <c r="N228" i="14"/>
  <c r="G228" i="14"/>
  <c r="P228" i="14"/>
  <c r="Q228" i="14"/>
  <c r="R228" i="14"/>
  <c r="K228" i="14"/>
  <c r="T228" i="14"/>
  <c r="U228" i="14"/>
  <c r="O228" i="14"/>
  <c r="H228" i="14"/>
  <c r="I228" i="14"/>
  <c r="J228" i="14"/>
  <c r="S228" i="14"/>
  <c r="AX236" i="14"/>
  <c r="BB236" i="14"/>
  <c r="BF236" i="14"/>
  <c r="AU236" i="14"/>
  <c r="AY236" i="14"/>
  <c r="BC236" i="14"/>
  <c r="BG236" i="14"/>
  <c r="AV236" i="14"/>
  <c r="AZ236" i="14"/>
  <c r="BD236" i="14"/>
  <c r="BH236" i="14"/>
  <c r="AW236" i="14"/>
  <c r="BA236" i="14"/>
  <c r="BE236" i="14"/>
  <c r="BI236" i="14"/>
  <c r="AB236" i="14"/>
  <c r="AF236" i="14"/>
  <c r="AJ236" i="14"/>
  <c r="AN236" i="14"/>
  <c r="AC236" i="14"/>
  <c r="AG236" i="14"/>
  <c r="AK236" i="14"/>
  <c r="AO236" i="14"/>
  <c r="AD236" i="14"/>
  <c r="AH236" i="14"/>
  <c r="AL236" i="14"/>
  <c r="AA236" i="14"/>
  <c r="AE236" i="14"/>
  <c r="AI236" i="14"/>
  <c r="AM236" i="14"/>
  <c r="X236" i="14"/>
  <c r="Y236" i="14"/>
  <c r="W236" i="14"/>
  <c r="M236" i="14"/>
  <c r="N236" i="14"/>
  <c r="K236" i="14"/>
  <c r="G236" i="14"/>
  <c r="Q236" i="14"/>
  <c r="R236" i="14"/>
  <c r="S236" i="14"/>
  <c r="O236" i="14"/>
  <c r="U236" i="14"/>
  <c r="H236" i="14"/>
  <c r="L236" i="14"/>
  <c r="I236" i="14"/>
  <c r="J236" i="14"/>
  <c r="P236" i="14"/>
  <c r="T236" i="14"/>
  <c r="AX244" i="14"/>
  <c r="BB244" i="14"/>
  <c r="BF244" i="14"/>
  <c r="AU244" i="14"/>
  <c r="AY244" i="14"/>
  <c r="BC244" i="14"/>
  <c r="BG244" i="14"/>
  <c r="AV244" i="14"/>
  <c r="AZ244" i="14"/>
  <c r="BD244" i="14"/>
  <c r="BH244" i="14"/>
  <c r="AW244" i="14"/>
  <c r="BA244" i="14"/>
  <c r="BE244" i="14"/>
  <c r="BI244" i="14"/>
  <c r="AB244" i="14"/>
  <c r="AF244" i="14"/>
  <c r="AJ244" i="14"/>
  <c r="AN244" i="14"/>
  <c r="AC244" i="14"/>
  <c r="AG244" i="14"/>
  <c r="AK244" i="14"/>
  <c r="AO244" i="14"/>
  <c r="AD244" i="14"/>
  <c r="AH244" i="14"/>
  <c r="AL244" i="14"/>
  <c r="AA244" i="14"/>
  <c r="AE244" i="14"/>
  <c r="AI244" i="14"/>
  <c r="AM244" i="14"/>
  <c r="X244" i="14"/>
  <c r="Y244" i="14"/>
  <c r="W244" i="14"/>
  <c r="M244" i="14"/>
  <c r="P244" i="14"/>
  <c r="H244" i="14"/>
  <c r="O244" i="14"/>
  <c r="Q244" i="14"/>
  <c r="G244" i="14"/>
  <c r="N244" i="14"/>
  <c r="T244" i="14"/>
  <c r="U244" i="14"/>
  <c r="L244" i="14"/>
  <c r="S244" i="14"/>
  <c r="I244" i="14"/>
  <c r="K244" i="14"/>
  <c r="R244" i="14"/>
  <c r="J244" i="14"/>
  <c r="AX252" i="14"/>
  <c r="BB252" i="14"/>
  <c r="BF252" i="14"/>
  <c r="AU252" i="14"/>
  <c r="AY252" i="14"/>
  <c r="BC252" i="14"/>
  <c r="BG252" i="14"/>
  <c r="AV252" i="14"/>
  <c r="AZ252" i="14"/>
  <c r="BD252" i="14"/>
  <c r="BH252" i="14"/>
  <c r="AW252" i="14"/>
  <c r="BA252" i="14"/>
  <c r="BE252" i="14"/>
  <c r="BI252" i="14"/>
  <c r="AB252" i="14"/>
  <c r="AF252" i="14"/>
  <c r="AJ252" i="14"/>
  <c r="AN252" i="14"/>
  <c r="AC252" i="14"/>
  <c r="AG252" i="14"/>
  <c r="AK252" i="14"/>
  <c r="AO252" i="14"/>
  <c r="AD252" i="14"/>
  <c r="AH252" i="14"/>
  <c r="AL252" i="14"/>
  <c r="AA252" i="14"/>
  <c r="AE252" i="14"/>
  <c r="AI252" i="14"/>
  <c r="AM252" i="14"/>
  <c r="X252" i="14"/>
  <c r="Y252" i="14"/>
  <c r="W252" i="14"/>
  <c r="M252" i="14"/>
  <c r="N252" i="14"/>
  <c r="T252" i="14"/>
  <c r="L252" i="14"/>
  <c r="Q252" i="14"/>
  <c r="S252" i="14"/>
  <c r="K252" i="14"/>
  <c r="R252" i="14"/>
  <c r="U252" i="14"/>
  <c r="J252" i="14"/>
  <c r="P252" i="14"/>
  <c r="I252" i="14"/>
  <c r="H252" i="14"/>
  <c r="O252" i="14"/>
  <c r="G252" i="14"/>
  <c r="AX260" i="14"/>
  <c r="BB260" i="14"/>
  <c r="BF260" i="14"/>
  <c r="AU260" i="14"/>
  <c r="AY260" i="14"/>
  <c r="BC260" i="14"/>
  <c r="BG260" i="14"/>
  <c r="AV260" i="14"/>
  <c r="AZ260" i="14"/>
  <c r="BD260" i="14"/>
  <c r="BH260" i="14"/>
  <c r="AW260" i="14"/>
  <c r="BA260" i="14"/>
  <c r="BE260" i="14"/>
  <c r="BI260" i="14"/>
  <c r="AB260" i="14"/>
  <c r="AF260" i="14"/>
  <c r="AJ260" i="14"/>
  <c r="AN260" i="14"/>
  <c r="AC260" i="14"/>
  <c r="AG260" i="14"/>
  <c r="AK260" i="14"/>
  <c r="AO260" i="14"/>
  <c r="AD260" i="14"/>
  <c r="AH260" i="14"/>
  <c r="AL260" i="14"/>
  <c r="AA260" i="14"/>
  <c r="AE260" i="14"/>
  <c r="AI260" i="14"/>
  <c r="AM260" i="14"/>
  <c r="X260" i="14"/>
  <c r="Y260" i="14"/>
  <c r="W260" i="14"/>
  <c r="M260" i="14"/>
  <c r="P260" i="14"/>
  <c r="H260" i="14"/>
  <c r="O260" i="14"/>
  <c r="Q260" i="14"/>
  <c r="G260" i="14"/>
  <c r="N260" i="14"/>
  <c r="T260" i="14"/>
  <c r="U260" i="14"/>
  <c r="L260" i="14"/>
  <c r="S260" i="14"/>
  <c r="I260" i="14"/>
  <c r="K260" i="14"/>
  <c r="R260" i="14"/>
  <c r="J260" i="14"/>
  <c r="AX268" i="14"/>
  <c r="BB268" i="14"/>
  <c r="BF268" i="14"/>
  <c r="AU268" i="14"/>
  <c r="AY268" i="14"/>
  <c r="BC268" i="14"/>
  <c r="BG268" i="14"/>
  <c r="AV268" i="14"/>
  <c r="AZ268" i="14"/>
  <c r="BD268" i="14"/>
  <c r="BH268" i="14"/>
  <c r="AW268" i="14"/>
  <c r="BA268" i="14"/>
  <c r="BE268" i="14"/>
  <c r="BI268" i="14"/>
  <c r="AB268" i="14"/>
  <c r="AF268" i="14"/>
  <c r="AJ268" i="14"/>
  <c r="AN268" i="14"/>
  <c r="AC268" i="14"/>
  <c r="AG268" i="14"/>
  <c r="AK268" i="14"/>
  <c r="AO268" i="14"/>
  <c r="AD268" i="14"/>
  <c r="AH268" i="14"/>
  <c r="AL268" i="14"/>
  <c r="AA268" i="14"/>
  <c r="AE268" i="14"/>
  <c r="AI268" i="14"/>
  <c r="AM268" i="14"/>
  <c r="X268" i="14"/>
  <c r="Y268" i="14"/>
  <c r="W268" i="14"/>
  <c r="L268" i="14"/>
  <c r="K268" i="14"/>
  <c r="R268" i="14"/>
  <c r="U268" i="14"/>
  <c r="J268" i="14"/>
  <c r="O268" i="14"/>
  <c r="M268" i="14"/>
  <c r="Q268" i="14"/>
  <c r="N268" i="14"/>
  <c r="S268" i="14"/>
  <c r="T268" i="14"/>
  <c r="H268" i="14"/>
  <c r="G268" i="14"/>
  <c r="I268" i="14"/>
  <c r="P268" i="14"/>
  <c r="AX276" i="14"/>
  <c r="BB276" i="14"/>
  <c r="BF276" i="14"/>
  <c r="AU276" i="14"/>
  <c r="AY276" i="14"/>
  <c r="BC276" i="14"/>
  <c r="BG276" i="14"/>
  <c r="AV276" i="14"/>
  <c r="AZ276" i="14"/>
  <c r="BD276" i="14"/>
  <c r="BH276" i="14"/>
  <c r="AW276" i="14"/>
  <c r="BA276" i="14"/>
  <c r="BE276" i="14"/>
  <c r="BI276" i="14"/>
  <c r="AB276" i="14"/>
  <c r="AF276" i="14"/>
  <c r="AJ276" i="14"/>
  <c r="AN276" i="14"/>
  <c r="AC276" i="14"/>
  <c r="AG276" i="14"/>
  <c r="AK276" i="14"/>
  <c r="AO276" i="14"/>
  <c r="AD276" i="14"/>
  <c r="AH276" i="14"/>
  <c r="AL276" i="14"/>
  <c r="AA276" i="14"/>
  <c r="AE276" i="14"/>
  <c r="AI276" i="14"/>
  <c r="AM276" i="14"/>
  <c r="X276" i="14"/>
  <c r="Y276" i="14"/>
  <c r="W276" i="14"/>
  <c r="N276" i="14"/>
  <c r="O276" i="14"/>
  <c r="P276" i="14"/>
  <c r="Q276" i="14"/>
  <c r="R276" i="14"/>
  <c r="S276" i="14"/>
  <c r="T276" i="14"/>
  <c r="U276" i="14"/>
  <c r="G276" i="14"/>
  <c r="H276" i="14"/>
  <c r="I276" i="14"/>
  <c r="J276" i="14"/>
  <c r="K276" i="14"/>
  <c r="L276" i="14"/>
  <c r="M276" i="14"/>
  <c r="AX284" i="14"/>
  <c r="BB284" i="14"/>
  <c r="BF284" i="14"/>
  <c r="AU284" i="14"/>
  <c r="AY284" i="14"/>
  <c r="BC284" i="14"/>
  <c r="BG284" i="14"/>
  <c r="AV284" i="14"/>
  <c r="AZ284" i="14"/>
  <c r="BD284" i="14"/>
  <c r="BH284" i="14"/>
  <c r="AW284" i="14"/>
  <c r="BA284" i="14"/>
  <c r="BE284" i="14"/>
  <c r="BI284" i="14"/>
  <c r="AB284" i="14"/>
  <c r="AF284" i="14"/>
  <c r="AJ284" i="14"/>
  <c r="AN284" i="14"/>
  <c r="AC284" i="14"/>
  <c r="AG284" i="14"/>
  <c r="AK284" i="14"/>
  <c r="AO284" i="14"/>
  <c r="AD284" i="14"/>
  <c r="AH284" i="14"/>
  <c r="AL284" i="14"/>
  <c r="AA284" i="14"/>
  <c r="AE284" i="14"/>
  <c r="AI284" i="14"/>
  <c r="AM284" i="14"/>
  <c r="X284" i="14"/>
  <c r="Y284" i="14"/>
  <c r="W284" i="14"/>
  <c r="N284" i="14"/>
  <c r="O284" i="14"/>
  <c r="P284" i="14"/>
  <c r="Q284" i="14"/>
  <c r="R284" i="14"/>
  <c r="S284" i="14"/>
  <c r="T284" i="14"/>
  <c r="U284" i="14"/>
  <c r="G284" i="14"/>
  <c r="H284" i="14"/>
  <c r="I284" i="14"/>
  <c r="J284" i="14"/>
  <c r="K284" i="14"/>
  <c r="L284" i="14"/>
  <c r="M284" i="14"/>
  <c r="AX292" i="14"/>
  <c r="BB292" i="14"/>
  <c r="BF292" i="14"/>
  <c r="AU292" i="14"/>
  <c r="AY292" i="14"/>
  <c r="BC292" i="14"/>
  <c r="BG292" i="14"/>
  <c r="AV292" i="14"/>
  <c r="AZ292" i="14"/>
  <c r="BD292" i="14"/>
  <c r="BH292" i="14"/>
  <c r="AW292" i="14"/>
  <c r="BA292" i="14"/>
  <c r="BE292" i="14"/>
  <c r="BI292" i="14"/>
  <c r="AB292" i="14"/>
  <c r="AF292" i="14"/>
  <c r="AJ292" i="14"/>
  <c r="AN292" i="14"/>
  <c r="AC292" i="14"/>
  <c r="AG292" i="14"/>
  <c r="AK292" i="14"/>
  <c r="AO292" i="14"/>
  <c r="AD292" i="14"/>
  <c r="AH292" i="14"/>
  <c r="AL292" i="14"/>
  <c r="AA292" i="14"/>
  <c r="AE292" i="14"/>
  <c r="AI292" i="14"/>
  <c r="AM292" i="14"/>
  <c r="X292" i="14"/>
  <c r="Y292" i="14"/>
  <c r="W292" i="14"/>
  <c r="N292" i="14"/>
  <c r="O292" i="14"/>
  <c r="P292" i="14"/>
  <c r="Q292" i="14"/>
  <c r="R292" i="14"/>
  <c r="S292" i="14"/>
  <c r="T292" i="14"/>
  <c r="U292" i="14"/>
  <c r="G292" i="14"/>
  <c r="H292" i="14"/>
  <c r="I292" i="14"/>
  <c r="J292" i="14"/>
  <c r="K292" i="14"/>
  <c r="L292" i="14"/>
  <c r="M292" i="14"/>
  <c r="AX300" i="14"/>
  <c r="BB300" i="14"/>
  <c r="BF300" i="14"/>
  <c r="AU300" i="14"/>
  <c r="AY300" i="14"/>
  <c r="BC300" i="14"/>
  <c r="BG300" i="14"/>
  <c r="AV300" i="14"/>
  <c r="AZ300" i="14"/>
  <c r="BD300" i="14"/>
  <c r="BH300" i="14"/>
  <c r="AW300" i="14"/>
  <c r="BA300" i="14"/>
  <c r="BE300" i="14"/>
  <c r="BI300" i="14"/>
  <c r="AB300" i="14"/>
  <c r="AF300" i="14"/>
  <c r="AJ300" i="14"/>
  <c r="AN300" i="14"/>
  <c r="AC300" i="14"/>
  <c r="AG300" i="14"/>
  <c r="AK300" i="14"/>
  <c r="AO300" i="14"/>
  <c r="AD300" i="14"/>
  <c r="AH300" i="14"/>
  <c r="AL300" i="14"/>
  <c r="AA300" i="14"/>
  <c r="AE300" i="14"/>
  <c r="AI300" i="14"/>
  <c r="AM300" i="14"/>
  <c r="X300" i="14"/>
  <c r="Y300" i="14"/>
  <c r="W300" i="14"/>
  <c r="N300" i="14"/>
  <c r="O300" i="14"/>
  <c r="P300" i="14"/>
  <c r="Q300" i="14"/>
  <c r="R300" i="14"/>
  <c r="S300" i="14"/>
  <c r="T300" i="14"/>
  <c r="U300" i="14"/>
  <c r="G300" i="14"/>
  <c r="H300" i="14"/>
  <c r="I300" i="14"/>
  <c r="J300" i="14"/>
  <c r="K300" i="14"/>
  <c r="L300" i="14"/>
  <c r="M300" i="14"/>
  <c r="AX308" i="14"/>
  <c r="BB308" i="14"/>
  <c r="BF308" i="14"/>
  <c r="AU308" i="14"/>
  <c r="AY308" i="14"/>
  <c r="BC308" i="14"/>
  <c r="BG308" i="14"/>
  <c r="AV308" i="14"/>
  <c r="AZ308" i="14"/>
  <c r="BD308" i="14"/>
  <c r="BH308" i="14"/>
  <c r="AW308" i="14"/>
  <c r="BA308" i="14"/>
  <c r="BE308" i="14"/>
  <c r="BI308" i="14"/>
  <c r="AB308" i="14"/>
  <c r="AF308" i="14"/>
  <c r="AJ308" i="14"/>
  <c r="AN308" i="14"/>
  <c r="AC308" i="14"/>
  <c r="AG308" i="14"/>
  <c r="AK308" i="14"/>
  <c r="AO308" i="14"/>
  <c r="AD308" i="14"/>
  <c r="AH308" i="14"/>
  <c r="AL308" i="14"/>
  <c r="AA308" i="14"/>
  <c r="AE308" i="14"/>
  <c r="AI308" i="14"/>
  <c r="AM308" i="14"/>
  <c r="X308" i="14"/>
  <c r="Y308" i="14"/>
  <c r="W308" i="14"/>
  <c r="N308" i="14"/>
  <c r="O308" i="14"/>
  <c r="P308" i="14"/>
  <c r="Q308" i="14"/>
  <c r="R308" i="14"/>
  <c r="S308" i="14"/>
  <c r="T308" i="14"/>
  <c r="U308" i="14"/>
  <c r="G308" i="14"/>
  <c r="H308" i="14"/>
  <c r="I308" i="14"/>
  <c r="J308" i="14"/>
  <c r="K308" i="14"/>
  <c r="L308" i="14"/>
  <c r="M308" i="14"/>
  <c r="AX316" i="14"/>
  <c r="BB316" i="14"/>
  <c r="BF316" i="14"/>
  <c r="AU316" i="14"/>
  <c r="AY316" i="14"/>
  <c r="BC316" i="14"/>
  <c r="BG316" i="14"/>
  <c r="AV316" i="14"/>
  <c r="AZ316" i="14"/>
  <c r="BD316" i="14"/>
  <c r="BH316" i="14"/>
  <c r="AW316" i="14"/>
  <c r="BA316" i="14"/>
  <c r="BI316" i="14"/>
  <c r="BE316" i="14"/>
  <c r="AB316" i="14"/>
  <c r="AF316" i="14"/>
  <c r="AJ316" i="14"/>
  <c r="AN316" i="14"/>
  <c r="AC316" i="14"/>
  <c r="AG316" i="14"/>
  <c r="AK316" i="14"/>
  <c r="AO316" i="14"/>
  <c r="AD316" i="14"/>
  <c r="AH316" i="14"/>
  <c r="AL316" i="14"/>
  <c r="AA316" i="14"/>
  <c r="AE316" i="14"/>
  <c r="AI316" i="14"/>
  <c r="AM316" i="14"/>
  <c r="X316" i="14"/>
  <c r="Y316" i="14"/>
  <c r="W316" i="14"/>
  <c r="N316" i="14"/>
  <c r="O316" i="14"/>
  <c r="P316" i="14"/>
  <c r="Q316" i="14"/>
  <c r="R316" i="14"/>
  <c r="S316" i="14"/>
  <c r="T316" i="14"/>
  <c r="U316" i="14"/>
  <c r="G316" i="14"/>
  <c r="H316" i="14"/>
  <c r="I316" i="14"/>
  <c r="J316" i="14"/>
  <c r="K316" i="14"/>
  <c r="L316" i="14"/>
  <c r="M316" i="14"/>
  <c r="AX324" i="14"/>
  <c r="AV324" i="14"/>
  <c r="BA324" i="14"/>
  <c r="BE324" i="14"/>
  <c r="BI324" i="14"/>
  <c r="AW324" i="14"/>
  <c r="BB324" i="14"/>
  <c r="BF324" i="14"/>
  <c r="AY324" i="14"/>
  <c r="BC324" i="14"/>
  <c r="BG324" i="14"/>
  <c r="AU324" i="14"/>
  <c r="AZ324" i="14"/>
  <c r="BD324" i="14"/>
  <c r="BH324" i="14"/>
  <c r="AB324" i="14"/>
  <c r="AF324" i="14"/>
  <c r="AJ324" i="14"/>
  <c r="AN324" i="14"/>
  <c r="AC324" i="14"/>
  <c r="AG324" i="14"/>
  <c r="AK324" i="14"/>
  <c r="AO324" i="14"/>
  <c r="AD324" i="14"/>
  <c r="AH324" i="14"/>
  <c r="AL324" i="14"/>
  <c r="AA324" i="14"/>
  <c r="AE324" i="14"/>
  <c r="AI324" i="14"/>
  <c r="AM324" i="14"/>
  <c r="X324" i="14"/>
  <c r="Y324" i="14"/>
  <c r="W324" i="14"/>
  <c r="N324" i="14"/>
  <c r="O324" i="14"/>
  <c r="P324" i="14"/>
  <c r="Q324" i="14"/>
  <c r="R324" i="14"/>
  <c r="S324" i="14"/>
  <c r="T324" i="14"/>
  <c r="U324" i="14"/>
  <c r="G324" i="14"/>
  <c r="H324" i="14"/>
  <c r="I324" i="14"/>
  <c r="J324" i="14"/>
  <c r="K324" i="14"/>
  <c r="L324" i="14"/>
  <c r="M324" i="14"/>
  <c r="AW332" i="14"/>
  <c r="BA332" i="14"/>
  <c r="BE332" i="14"/>
  <c r="BI332" i="14"/>
  <c r="AX332" i="14"/>
  <c r="BB332" i="14"/>
  <c r="BF332" i="14"/>
  <c r="AU332" i="14"/>
  <c r="AY332" i="14"/>
  <c r="BC332" i="14"/>
  <c r="BG332" i="14"/>
  <c r="AV332" i="14"/>
  <c r="AZ332" i="14"/>
  <c r="BD332" i="14"/>
  <c r="BH332" i="14"/>
  <c r="AB332" i="14"/>
  <c r="AF332" i="14"/>
  <c r="AJ332" i="14"/>
  <c r="AN332" i="14"/>
  <c r="AC332" i="14"/>
  <c r="AG332" i="14"/>
  <c r="AK332" i="14"/>
  <c r="AO332" i="14"/>
  <c r="AD332" i="14"/>
  <c r="AH332" i="14"/>
  <c r="AL332" i="14"/>
  <c r="AA332" i="14"/>
  <c r="AE332" i="14"/>
  <c r="AI332" i="14"/>
  <c r="AM332" i="14"/>
  <c r="X332" i="14"/>
  <c r="Y332" i="14"/>
  <c r="W332" i="14"/>
  <c r="N332" i="14"/>
  <c r="O332" i="14"/>
  <c r="P332" i="14"/>
  <c r="Q332" i="14"/>
  <c r="R332" i="14"/>
  <c r="S332" i="14"/>
  <c r="T332" i="14"/>
  <c r="U332" i="14"/>
  <c r="G332" i="14"/>
  <c r="H332" i="14"/>
  <c r="I332" i="14"/>
  <c r="J332" i="14"/>
  <c r="K332" i="14"/>
  <c r="L332" i="14"/>
  <c r="M332" i="14"/>
  <c r="AW340" i="14"/>
  <c r="BA340" i="14"/>
  <c r="BE340" i="14"/>
  <c r="BI340" i="14"/>
  <c r="AX340" i="14"/>
  <c r="BB340" i="14"/>
  <c r="BF340" i="14"/>
  <c r="AU340" i="14"/>
  <c r="AY340" i="14"/>
  <c r="BC340" i="14"/>
  <c r="BG340" i="14"/>
  <c r="AV340" i="14"/>
  <c r="AZ340" i="14"/>
  <c r="BD340" i="14"/>
  <c r="BH340" i="14"/>
  <c r="AB340" i="14"/>
  <c r="AF340" i="14"/>
  <c r="AJ340" i="14"/>
  <c r="AN340" i="14"/>
  <c r="AC340" i="14"/>
  <c r="AG340" i="14"/>
  <c r="AK340" i="14"/>
  <c r="AO340" i="14"/>
  <c r="AD340" i="14"/>
  <c r="AH340" i="14"/>
  <c r="AL340" i="14"/>
  <c r="AA340" i="14"/>
  <c r="AE340" i="14"/>
  <c r="AI340" i="14"/>
  <c r="AM340" i="14"/>
  <c r="X340" i="14"/>
  <c r="Y340" i="14"/>
  <c r="W340" i="14"/>
  <c r="N340" i="14"/>
  <c r="O340" i="14"/>
  <c r="P340" i="14"/>
  <c r="Q340" i="14"/>
  <c r="R340" i="14"/>
  <c r="S340" i="14"/>
  <c r="T340" i="14"/>
  <c r="U340" i="14"/>
  <c r="G340" i="14"/>
  <c r="H340" i="14"/>
  <c r="I340" i="14"/>
  <c r="J340" i="14"/>
  <c r="K340" i="14"/>
  <c r="L340" i="14"/>
  <c r="M340" i="14"/>
  <c r="AW348" i="14"/>
  <c r="BA348" i="14"/>
  <c r="BE348" i="14"/>
  <c r="BI348" i="14"/>
  <c r="AX348" i="14"/>
  <c r="BB348" i="14"/>
  <c r="BF348" i="14"/>
  <c r="AU348" i="14"/>
  <c r="AY348" i="14"/>
  <c r="BC348" i="14"/>
  <c r="BG348" i="14"/>
  <c r="AV348" i="14"/>
  <c r="AZ348" i="14"/>
  <c r="BD348" i="14"/>
  <c r="BH348" i="14"/>
  <c r="AB348" i="14"/>
  <c r="AF348" i="14"/>
  <c r="AJ348" i="14"/>
  <c r="AN348" i="14"/>
  <c r="AC348" i="14"/>
  <c r="AG348" i="14"/>
  <c r="AK348" i="14"/>
  <c r="AO348" i="14"/>
  <c r="AD348" i="14"/>
  <c r="AH348" i="14"/>
  <c r="AL348" i="14"/>
  <c r="AA348" i="14"/>
  <c r="AE348" i="14"/>
  <c r="AI348" i="14"/>
  <c r="AM348" i="14"/>
  <c r="X348" i="14"/>
  <c r="Y348" i="14"/>
  <c r="W348" i="14"/>
  <c r="N348" i="14"/>
  <c r="U348" i="14"/>
  <c r="H348" i="14"/>
  <c r="O348" i="14"/>
  <c r="R348" i="14"/>
  <c r="G348" i="14"/>
  <c r="M348" i="14"/>
  <c r="T348" i="14"/>
  <c r="K348" i="14"/>
  <c r="L348" i="14"/>
  <c r="S348" i="14"/>
  <c r="J348" i="14"/>
  <c r="P348" i="14"/>
  <c r="Q348" i="14"/>
  <c r="I348" i="14"/>
  <c r="AW356" i="14"/>
  <c r="BA356" i="14"/>
  <c r="BE356" i="14"/>
  <c r="BI356" i="14"/>
  <c r="AX356" i="14"/>
  <c r="BB356" i="14"/>
  <c r="BF356" i="14"/>
  <c r="AU356" i="14"/>
  <c r="AY356" i="14"/>
  <c r="BC356" i="14"/>
  <c r="BG356" i="14"/>
  <c r="AV356" i="14"/>
  <c r="AZ356" i="14"/>
  <c r="BD356" i="14"/>
  <c r="BH356" i="14"/>
  <c r="AB356" i="14"/>
  <c r="AF356" i="14"/>
  <c r="AJ356" i="14"/>
  <c r="AN356" i="14"/>
  <c r="AC356" i="14"/>
  <c r="AG356" i="14"/>
  <c r="AK356" i="14"/>
  <c r="AO356" i="14"/>
  <c r="AD356" i="14"/>
  <c r="AH356" i="14"/>
  <c r="AL356" i="14"/>
  <c r="AA356" i="14"/>
  <c r="AE356" i="14"/>
  <c r="AI356" i="14"/>
  <c r="AM356" i="14"/>
  <c r="X356" i="14"/>
  <c r="Y356" i="14"/>
  <c r="W356" i="14"/>
  <c r="N356" i="14"/>
  <c r="S356" i="14"/>
  <c r="K356" i="14"/>
  <c r="L356" i="14"/>
  <c r="R356" i="14"/>
  <c r="I356" i="14"/>
  <c r="P356" i="14"/>
  <c r="Q356" i="14"/>
  <c r="H356" i="14"/>
  <c r="O356" i="14"/>
  <c r="U356" i="14"/>
  <c r="J356" i="14"/>
  <c r="M356" i="14"/>
  <c r="T356" i="14"/>
  <c r="G356" i="14"/>
  <c r="AU11" i="14"/>
  <c r="AY11" i="14"/>
  <c r="BC11" i="14"/>
  <c r="BG11" i="14"/>
  <c r="AV11" i="14"/>
  <c r="AZ11" i="14"/>
  <c r="BD11" i="14"/>
  <c r="BH11" i="14"/>
  <c r="AW11" i="14"/>
  <c r="BA11" i="14"/>
  <c r="BE11" i="14"/>
  <c r="BI11" i="14"/>
  <c r="BB11" i="14"/>
  <c r="BF11" i="14"/>
  <c r="AX11" i="14"/>
  <c r="AC11" i="14"/>
  <c r="AG11" i="14"/>
  <c r="AK11" i="14"/>
  <c r="AO11" i="14"/>
  <c r="AD11" i="14"/>
  <c r="AH11" i="14"/>
  <c r="AL11" i="14"/>
  <c r="AA11" i="14"/>
  <c r="AE11" i="14"/>
  <c r="AI11" i="14"/>
  <c r="AM11" i="14"/>
  <c r="AB11" i="14"/>
  <c r="AF11" i="14"/>
  <c r="AJ11" i="14"/>
  <c r="AN11" i="14"/>
  <c r="W11" i="14"/>
  <c r="X11" i="14"/>
  <c r="Y11" i="14"/>
  <c r="Q11" i="14"/>
  <c r="O11" i="14"/>
  <c r="P11" i="14"/>
  <c r="R11" i="14"/>
  <c r="M11" i="14"/>
  <c r="S11" i="14"/>
  <c r="J11" i="14"/>
  <c r="U11" i="14"/>
  <c r="H11" i="14"/>
  <c r="N11" i="14"/>
  <c r="G11" i="14"/>
  <c r="L11" i="14"/>
  <c r="I11" i="14"/>
  <c r="K11" i="14"/>
  <c r="T11" i="14"/>
  <c r="AV19" i="14"/>
  <c r="AZ19" i="14"/>
  <c r="BD19" i="14"/>
  <c r="BH19" i="14"/>
  <c r="AW19" i="14"/>
  <c r="BA19" i="14"/>
  <c r="BE19" i="14"/>
  <c r="BI19" i="14"/>
  <c r="AX19" i="14"/>
  <c r="BB19" i="14"/>
  <c r="BF19" i="14"/>
  <c r="AY19" i="14"/>
  <c r="BC19" i="14"/>
  <c r="BG19" i="14"/>
  <c r="AU19" i="14"/>
  <c r="AC19" i="14"/>
  <c r="AG19" i="14"/>
  <c r="AK19" i="14"/>
  <c r="AO19" i="14"/>
  <c r="AD19" i="14"/>
  <c r="AH19" i="14"/>
  <c r="AL19" i="14"/>
  <c r="AA19" i="14"/>
  <c r="AE19" i="14"/>
  <c r="AI19" i="14"/>
  <c r="AM19" i="14"/>
  <c r="AB19" i="14"/>
  <c r="AF19" i="14"/>
  <c r="AJ19" i="14"/>
  <c r="AN19" i="14"/>
  <c r="W19" i="14"/>
  <c r="X19" i="14"/>
  <c r="Y19" i="14"/>
  <c r="Q19" i="14"/>
  <c r="O19" i="14"/>
  <c r="P19" i="14"/>
  <c r="N19" i="14"/>
  <c r="G19" i="14"/>
  <c r="L19" i="14"/>
  <c r="I19" i="14"/>
  <c r="K19" i="14"/>
  <c r="T19" i="14"/>
  <c r="M19" i="14"/>
  <c r="S19" i="14"/>
  <c r="R19" i="14"/>
  <c r="U19" i="14"/>
  <c r="H19" i="14"/>
  <c r="J19" i="14"/>
  <c r="AV27" i="14"/>
  <c r="AZ27" i="14"/>
  <c r="BD27" i="14"/>
  <c r="BH27" i="14"/>
  <c r="AW27" i="14"/>
  <c r="BA27" i="14"/>
  <c r="BE27" i="14"/>
  <c r="BI27" i="14"/>
  <c r="AX27" i="14"/>
  <c r="BB27" i="14"/>
  <c r="BF27" i="14"/>
  <c r="BG27" i="14"/>
  <c r="AU27" i="14"/>
  <c r="AY27" i="14"/>
  <c r="BC27" i="14"/>
  <c r="AC27" i="14"/>
  <c r="AG27" i="14"/>
  <c r="AK27" i="14"/>
  <c r="AO27" i="14"/>
  <c r="AD27" i="14"/>
  <c r="AH27" i="14"/>
  <c r="AL27" i="14"/>
  <c r="AA27" i="14"/>
  <c r="AE27" i="14"/>
  <c r="AI27" i="14"/>
  <c r="AM27" i="14"/>
  <c r="AB27" i="14"/>
  <c r="AF27" i="14"/>
  <c r="AJ27" i="14"/>
  <c r="AN27" i="14"/>
  <c r="W27" i="14"/>
  <c r="X27" i="14"/>
  <c r="Y27" i="14"/>
  <c r="G27" i="14"/>
  <c r="L27" i="14"/>
  <c r="S27" i="14"/>
  <c r="R27" i="14"/>
  <c r="M27" i="14"/>
  <c r="P27" i="14"/>
  <c r="U27" i="14"/>
  <c r="K27" i="14"/>
  <c r="T27" i="14"/>
  <c r="Q27" i="14"/>
  <c r="O27" i="14"/>
  <c r="J27" i="14"/>
  <c r="I27" i="14"/>
  <c r="H27" i="14"/>
  <c r="N27" i="14"/>
  <c r="AV35" i="14"/>
  <c r="AZ35" i="14"/>
  <c r="BD35" i="14"/>
  <c r="BH35" i="14"/>
  <c r="AW35" i="14"/>
  <c r="BA35" i="14"/>
  <c r="BE35" i="14"/>
  <c r="BI35" i="14"/>
  <c r="AX35" i="14"/>
  <c r="BB35" i="14"/>
  <c r="BF35" i="14"/>
  <c r="AY35" i="14"/>
  <c r="BC35" i="14"/>
  <c r="BG35" i="14"/>
  <c r="AU35" i="14"/>
  <c r="AC35" i="14"/>
  <c r="AG35" i="14"/>
  <c r="AK35" i="14"/>
  <c r="AO35" i="14"/>
  <c r="AD35" i="14"/>
  <c r="AH35" i="14"/>
  <c r="AL35" i="14"/>
  <c r="AA35" i="14"/>
  <c r="AE35" i="14"/>
  <c r="AI35" i="14"/>
  <c r="AM35" i="14"/>
  <c r="AB35" i="14"/>
  <c r="AF35" i="14"/>
  <c r="AJ35" i="14"/>
  <c r="AN35" i="14"/>
  <c r="W35" i="14"/>
  <c r="X35" i="14"/>
  <c r="Y35" i="14"/>
  <c r="R35" i="14"/>
  <c r="S35" i="14"/>
  <c r="T35" i="14"/>
  <c r="Q35" i="14"/>
  <c r="K35" i="14"/>
  <c r="P35" i="14"/>
  <c r="J35" i="14"/>
  <c r="O35" i="14"/>
  <c r="U35" i="14"/>
  <c r="N35" i="14"/>
  <c r="H35" i="14"/>
  <c r="I35" i="14"/>
  <c r="G35" i="14"/>
  <c r="L35" i="14"/>
  <c r="M35" i="14"/>
  <c r="AV43" i="14"/>
  <c r="AZ43" i="14"/>
  <c r="BD43" i="14"/>
  <c r="BH43" i="14"/>
  <c r="AW43" i="14"/>
  <c r="BA43" i="14"/>
  <c r="BE43" i="14"/>
  <c r="BI43" i="14"/>
  <c r="AX43" i="14"/>
  <c r="BB43" i="14"/>
  <c r="BF43" i="14"/>
  <c r="BG43" i="14"/>
  <c r="AU43" i="14"/>
  <c r="AY43" i="14"/>
  <c r="BC43" i="14"/>
  <c r="AC43" i="14"/>
  <c r="AG43" i="14"/>
  <c r="AK43" i="14"/>
  <c r="AO43" i="14"/>
  <c r="AD43" i="14"/>
  <c r="AH43" i="14"/>
  <c r="AL43" i="14"/>
  <c r="AB43" i="14"/>
  <c r="AF43" i="14"/>
  <c r="AJ43" i="14"/>
  <c r="AN43" i="14"/>
  <c r="AM43" i="14"/>
  <c r="AA43" i="14"/>
  <c r="AE43" i="14"/>
  <c r="AI43" i="14"/>
  <c r="W43" i="14"/>
  <c r="X43" i="14"/>
  <c r="Y43" i="14"/>
  <c r="R43" i="14"/>
  <c r="T43" i="14"/>
  <c r="O43" i="14"/>
  <c r="S43" i="14"/>
  <c r="H43" i="14"/>
  <c r="M43" i="14"/>
  <c r="I43" i="14"/>
  <c r="J43" i="14"/>
  <c r="L43" i="14"/>
  <c r="U43" i="14"/>
  <c r="Q43" i="14"/>
  <c r="N43" i="14"/>
  <c r="P43" i="14"/>
  <c r="G43" i="14"/>
  <c r="K43" i="14"/>
  <c r="AV51" i="14"/>
  <c r="AZ51" i="14"/>
  <c r="AW51" i="14"/>
  <c r="BB51" i="14"/>
  <c r="BF51" i="14"/>
  <c r="AX51" i="14"/>
  <c r="BC51" i="14"/>
  <c r="BG51" i="14"/>
  <c r="AY51" i="14"/>
  <c r="BD51" i="14"/>
  <c r="BH51" i="14"/>
  <c r="AU51" i="14"/>
  <c r="BA51" i="14"/>
  <c r="BE51" i="14"/>
  <c r="BI51" i="14"/>
  <c r="AC51" i="14"/>
  <c r="AG51" i="14"/>
  <c r="AK51" i="14"/>
  <c r="AO51" i="14"/>
  <c r="AB51" i="14"/>
  <c r="AF51" i="14"/>
  <c r="AJ51" i="14"/>
  <c r="AN51" i="14"/>
  <c r="AA51" i="14"/>
  <c r="AI51" i="14"/>
  <c r="AD51" i="14"/>
  <c r="AL51" i="14"/>
  <c r="AE51" i="14"/>
  <c r="AM51" i="14"/>
  <c r="AH51" i="14"/>
  <c r="W51" i="14"/>
  <c r="X51" i="14"/>
  <c r="Y51" i="14"/>
  <c r="O51" i="14"/>
  <c r="P51" i="14"/>
  <c r="Q51" i="14"/>
  <c r="R51" i="14"/>
  <c r="S51" i="14"/>
  <c r="T51" i="14"/>
  <c r="U51" i="14"/>
  <c r="G51" i="14"/>
  <c r="H51" i="14"/>
  <c r="I51" i="14"/>
  <c r="J51" i="14"/>
  <c r="K51" i="14"/>
  <c r="L51" i="14"/>
  <c r="M51" i="14"/>
  <c r="N51" i="14"/>
  <c r="AX59" i="14"/>
  <c r="BB59" i="14"/>
  <c r="BF59" i="14"/>
  <c r="AU59" i="14"/>
  <c r="AY59" i="14"/>
  <c r="BC59" i="14"/>
  <c r="BG59" i="14"/>
  <c r="AV59" i="14"/>
  <c r="AZ59" i="14"/>
  <c r="BD59" i="14"/>
  <c r="BH59" i="14"/>
  <c r="BE59" i="14"/>
  <c r="BI59" i="14"/>
  <c r="AW59" i="14"/>
  <c r="BA59" i="14"/>
  <c r="AC59" i="14"/>
  <c r="AG59" i="14"/>
  <c r="AK59" i="14"/>
  <c r="AO59" i="14"/>
  <c r="AB59" i="14"/>
  <c r="AH59" i="14"/>
  <c r="AM59" i="14"/>
  <c r="AD59" i="14"/>
  <c r="AI59" i="14"/>
  <c r="AN59" i="14"/>
  <c r="AE59" i="14"/>
  <c r="AJ59" i="14"/>
  <c r="AA59" i="14"/>
  <c r="AF59" i="14"/>
  <c r="AL59" i="14"/>
  <c r="W59" i="14"/>
  <c r="X59" i="14"/>
  <c r="Y59" i="14"/>
  <c r="O59" i="14"/>
  <c r="P59" i="14"/>
  <c r="Q59" i="14"/>
  <c r="N59" i="14"/>
  <c r="S59" i="14"/>
  <c r="T59" i="14"/>
  <c r="U59" i="14"/>
  <c r="G59" i="14"/>
  <c r="H59" i="14"/>
  <c r="I59" i="14"/>
  <c r="R59" i="14"/>
  <c r="K59" i="14"/>
  <c r="L59" i="14"/>
  <c r="M59" i="14"/>
  <c r="J59" i="14"/>
  <c r="AX67" i="14"/>
  <c r="BB67" i="14"/>
  <c r="BF67" i="14"/>
  <c r="AU67" i="14"/>
  <c r="AY67" i="14"/>
  <c r="BC67" i="14"/>
  <c r="BG67" i="14"/>
  <c r="AV67" i="14"/>
  <c r="AZ67" i="14"/>
  <c r="BD67" i="14"/>
  <c r="BH67" i="14"/>
  <c r="AW67" i="14"/>
  <c r="BA67" i="14"/>
  <c r="BE67" i="14"/>
  <c r="BI67" i="14"/>
  <c r="AB67" i="14"/>
  <c r="AF67" i="14"/>
  <c r="AJ67" i="14"/>
  <c r="AN67" i="14"/>
  <c r="AC67" i="14"/>
  <c r="AG67" i="14"/>
  <c r="AK67" i="14"/>
  <c r="AO67" i="14"/>
  <c r="AD67" i="14"/>
  <c r="AH67" i="14"/>
  <c r="AL67" i="14"/>
  <c r="AA67" i="14"/>
  <c r="AE67" i="14"/>
  <c r="AI67" i="14"/>
  <c r="AM67" i="14"/>
  <c r="W67" i="14"/>
  <c r="X67" i="14"/>
  <c r="Y67" i="14"/>
  <c r="P67" i="14"/>
  <c r="Q67" i="14"/>
  <c r="R67" i="14"/>
  <c r="S67" i="14"/>
  <c r="T67" i="14"/>
  <c r="U67" i="14"/>
  <c r="G67" i="14"/>
  <c r="H67" i="14"/>
  <c r="I67" i="14"/>
  <c r="J67" i="14"/>
  <c r="K67" i="14"/>
  <c r="L67" i="14"/>
  <c r="M67" i="14"/>
  <c r="N67" i="14"/>
  <c r="O67" i="14"/>
  <c r="AX75" i="14"/>
  <c r="BB75" i="14"/>
  <c r="BF75" i="14"/>
  <c r="AU75" i="14"/>
  <c r="AY75" i="14"/>
  <c r="BC75" i="14"/>
  <c r="BG75" i="14"/>
  <c r="AV75" i="14"/>
  <c r="AZ75" i="14"/>
  <c r="BD75" i="14"/>
  <c r="BH75" i="14"/>
  <c r="BE75" i="14"/>
  <c r="BI75" i="14"/>
  <c r="AW75" i="14"/>
  <c r="BA75" i="14"/>
  <c r="AB75" i="14"/>
  <c r="AF75" i="14"/>
  <c r="AJ75" i="14"/>
  <c r="AN75" i="14"/>
  <c r="AC75" i="14"/>
  <c r="AG75" i="14"/>
  <c r="AK75" i="14"/>
  <c r="AO75" i="14"/>
  <c r="AD75" i="14"/>
  <c r="AH75" i="14"/>
  <c r="AL75" i="14"/>
  <c r="AA75" i="14"/>
  <c r="AE75" i="14"/>
  <c r="AI75" i="14"/>
  <c r="AM75" i="14"/>
  <c r="W75" i="14"/>
  <c r="X75" i="14"/>
  <c r="Y75" i="14"/>
  <c r="P75" i="14"/>
  <c r="Q75" i="14"/>
  <c r="R75" i="14"/>
  <c r="K75" i="14"/>
  <c r="T75" i="14"/>
  <c r="U75" i="14"/>
  <c r="O75" i="14"/>
  <c r="H75" i="14"/>
  <c r="I75" i="14"/>
  <c r="J75" i="14"/>
  <c r="S75" i="14"/>
  <c r="L75" i="14"/>
  <c r="M75" i="14"/>
  <c r="N75" i="14"/>
  <c r="G75" i="14"/>
  <c r="AU83" i="14"/>
  <c r="AY83" i="14"/>
  <c r="BC83" i="14"/>
  <c r="BG83" i="14"/>
  <c r="AV83" i="14"/>
  <c r="AZ83" i="14"/>
  <c r="BD83" i="14"/>
  <c r="BH83" i="14"/>
  <c r="BB83" i="14"/>
  <c r="AW83" i="14"/>
  <c r="BE83" i="14"/>
  <c r="AX83" i="14"/>
  <c r="BF83" i="14"/>
  <c r="BA83" i="14"/>
  <c r="BI83" i="14"/>
  <c r="AB83" i="14"/>
  <c r="AF83" i="14"/>
  <c r="AJ83" i="14"/>
  <c r="AN83" i="14"/>
  <c r="AC83" i="14"/>
  <c r="AG83" i="14"/>
  <c r="AK83" i="14"/>
  <c r="AO83" i="14"/>
  <c r="AD83" i="14"/>
  <c r="AH83" i="14"/>
  <c r="AL83" i="14"/>
  <c r="AA83" i="14"/>
  <c r="AE83" i="14"/>
  <c r="AI83" i="14"/>
  <c r="AM83" i="14"/>
  <c r="W83" i="14"/>
  <c r="X83" i="14"/>
  <c r="Y83" i="14"/>
  <c r="P83" i="14"/>
  <c r="Q83" i="14"/>
  <c r="R83" i="14"/>
  <c r="S83" i="14"/>
  <c r="T83" i="14"/>
  <c r="U83" i="14"/>
  <c r="G83" i="14"/>
  <c r="H83" i="14"/>
  <c r="I83" i="14"/>
  <c r="J83" i="14"/>
  <c r="K83" i="14"/>
  <c r="L83" i="14"/>
  <c r="M83" i="14"/>
  <c r="N83" i="14"/>
  <c r="O83" i="14"/>
  <c r="AU91" i="14"/>
  <c r="AY91" i="14"/>
  <c r="BC91" i="14"/>
  <c r="BG91" i="14"/>
  <c r="AV91" i="14"/>
  <c r="AZ91" i="14"/>
  <c r="BD91" i="14"/>
  <c r="BH91" i="14"/>
  <c r="AW91" i="14"/>
  <c r="AX91" i="14"/>
  <c r="BB91" i="14"/>
  <c r="BF91" i="14"/>
  <c r="BE91" i="14"/>
  <c r="BI91" i="14"/>
  <c r="BA91" i="14"/>
  <c r="AB91" i="14"/>
  <c r="AF91" i="14"/>
  <c r="AJ91" i="14"/>
  <c r="AN91" i="14"/>
  <c r="AC91" i="14"/>
  <c r="AG91" i="14"/>
  <c r="AK91" i="14"/>
  <c r="AO91" i="14"/>
  <c r="AD91" i="14"/>
  <c r="AH91" i="14"/>
  <c r="AL91" i="14"/>
  <c r="AA91" i="14"/>
  <c r="AE91" i="14"/>
  <c r="AI91" i="14"/>
  <c r="AM91" i="14"/>
  <c r="W91" i="14"/>
  <c r="X91" i="14"/>
  <c r="Y91" i="14"/>
  <c r="P91" i="14"/>
  <c r="Q91" i="14"/>
  <c r="R91" i="14"/>
  <c r="K91" i="14"/>
  <c r="T91" i="14"/>
  <c r="U91" i="14"/>
  <c r="O91" i="14"/>
  <c r="H91" i="14"/>
  <c r="I91" i="14"/>
  <c r="J91" i="14"/>
  <c r="S91" i="14"/>
  <c r="L91" i="14"/>
  <c r="M91" i="14"/>
  <c r="N91" i="14"/>
  <c r="G91" i="14"/>
  <c r="AU99" i="14"/>
  <c r="AY99" i="14"/>
  <c r="BC99" i="14"/>
  <c r="BG99" i="14"/>
  <c r="AX99" i="14"/>
  <c r="BD99" i="14"/>
  <c r="BI99" i="14"/>
  <c r="AZ99" i="14"/>
  <c r="BE99" i="14"/>
  <c r="AV99" i="14"/>
  <c r="BA99" i="14"/>
  <c r="BF99" i="14"/>
  <c r="AW99" i="14"/>
  <c r="BB99" i="14"/>
  <c r="BH99" i="14"/>
  <c r="AB99" i="14"/>
  <c r="AF99" i="14"/>
  <c r="AJ99" i="14"/>
  <c r="AN99" i="14"/>
  <c r="AC99" i="14"/>
  <c r="AG99" i="14"/>
  <c r="AK99" i="14"/>
  <c r="AO99" i="14"/>
  <c r="AD99" i="14"/>
  <c r="AH99" i="14"/>
  <c r="AL99" i="14"/>
  <c r="AA99" i="14"/>
  <c r="AE99" i="14"/>
  <c r="AI99" i="14"/>
  <c r="AM99" i="14"/>
  <c r="W99" i="14"/>
  <c r="X99" i="14"/>
  <c r="Y99" i="14"/>
  <c r="P99" i="14"/>
  <c r="Q99" i="14"/>
  <c r="R99" i="14"/>
  <c r="S99" i="14"/>
  <c r="T99" i="14"/>
  <c r="U99" i="14"/>
  <c r="G99" i="14"/>
  <c r="H99" i="14"/>
  <c r="I99" i="14"/>
  <c r="J99" i="14"/>
  <c r="K99" i="14"/>
  <c r="L99" i="14"/>
  <c r="M99" i="14"/>
  <c r="N99" i="14"/>
  <c r="O99" i="14"/>
  <c r="AX107" i="14"/>
  <c r="BB107" i="14"/>
  <c r="BF107" i="14"/>
  <c r="AU107" i="14"/>
  <c r="AY107" i="14"/>
  <c r="BC107" i="14"/>
  <c r="BG107" i="14"/>
  <c r="AV107" i="14"/>
  <c r="AZ107" i="14"/>
  <c r="BD107" i="14"/>
  <c r="BH107" i="14"/>
  <c r="AW107" i="14"/>
  <c r="BA107" i="14"/>
  <c r="BE107" i="14"/>
  <c r="BI107" i="14"/>
  <c r="AB107" i="14"/>
  <c r="AF107" i="14"/>
  <c r="AJ107" i="14"/>
  <c r="AN107" i="14"/>
  <c r="AC107" i="14"/>
  <c r="AG107" i="14"/>
  <c r="AK107" i="14"/>
  <c r="AO107" i="14"/>
  <c r="AD107" i="14"/>
  <c r="AH107" i="14"/>
  <c r="AL107" i="14"/>
  <c r="AA107" i="14"/>
  <c r="AE107" i="14"/>
  <c r="AI107" i="14"/>
  <c r="AM107" i="14"/>
  <c r="W107" i="14"/>
  <c r="X107" i="14"/>
  <c r="Y107" i="14"/>
  <c r="P107" i="14"/>
  <c r="Q107" i="14"/>
  <c r="R107" i="14"/>
  <c r="K107" i="14"/>
  <c r="T107" i="14"/>
  <c r="U107" i="14"/>
  <c r="O107" i="14"/>
  <c r="H107" i="14"/>
  <c r="I107" i="14"/>
  <c r="J107" i="14"/>
  <c r="S107" i="14"/>
  <c r="L107" i="14"/>
  <c r="M107" i="14"/>
  <c r="N107" i="14"/>
  <c r="G107" i="14"/>
  <c r="AX115" i="14"/>
  <c r="BB115" i="14"/>
  <c r="BF115" i="14"/>
  <c r="AU115" i="14"/>
  <c r="AY115" i="14"/>
  <c r="BC115" i="14"/>
  <c r="BG115" i="14"/>
  <c r="AV115" i="14"/>
  <c r="AZ115" i="14"/>
  <c r="BD115" i="14"/>
  <c r="BH115" i="14"/>
  <c r="AW115" i="14"/>
  <c r="BA115" i="14"/>
  <c r="BE115" i="14"/>
  <c r="BI115" i="14"/>
  <c r="AB115" i="14"/>
  <c r="AF115" i="14"/>
  <c r="AJ115" i="14"/>
  <c r="AN115" i="14"/>
  <c r="AC115" i="14"/>
  <c r="AG115" i="14"/>
  <c r="AK115" i="14"/>
  <c r="AO115" i="14"/>
  <c r="AD115" i="14"/>
  <c r="AH115" i="14"/>
  <c r="AL115" i="14"/>
  <c r="AA115" i="14"/>
  <c r="AE115" i="14"/>
  <c r="AI115" i="14"/>
  <c r="AM115" i="14"/>
  <c r="W115" i="14"/>
  <c r="X115" i="14"/>
  <c r="Y115" i="14"/>
  <c r="P115" i="14"/>
  <c r="Q115" i="14"/>
  <c r="R115" i="14"/>
  <c r="S115" i="14"/>
  <c r="T115" i="14"/>
  <c r="U115" i="14"/>
  <c r="G115" i="14"/>
  <c r="H115" i="14"/>
  <c r="I115" i="14"/>
  <c r="J115" i="14"/>
  <c r="K115" i="14"/>
  <c r="L115" i="14"/>
  <c r="M115" i="14"/>
  <c r="N115" i="14"/>
  <c r="O115" i="14"/>
  <c r="AX123" i="14"/>
  <c r="BB123" i="14"/>
  <c r="BF123" i="14"/>
  <c r="AU123" i="14"/>
  <c r="AY123" i="14"/>
  <c r="BC123" i="14"/>
  <c r="BG123" i="14"/>
  <c r="AV123" i="14"/>
  <c r="AZ123" i="14"/>
  <c r="BD123" i="14"/>
  <c r="BH123" i="14"/>
  <c r="AW123" i="14"/>
  <c r="BA123" i="14"/>
  <c r="BE123" i="14"/>
  <c r="BI123" i="14"/>
  <c r="AB123" i="14"/>
  <c r="AF123" i="14"/>
  <c r="AJ123" i="14"/>
  <c r="AN123" i="14"/>
  <c r="AC123" i="14"/>
  <c r="AG123" i="14"/>
  <c r="AK123" i="14"/>
  <c r="AO123" i="14"/>
  <c r="AD123" i="14"/>
  <c r="AH123" i="14"/>
  <c r="AL123" i="14"/>
  <c r="AA123" i="14"/>
  <c r="AE123" i="14"/>
  <c r="AI123" i="14"/>
  <c r="AM123" i="14"/>
  <c r="W123" i="14"/>
  <c r="X123" i="14"/>
  <c r="Y123" i="14"/>
  <c r="P123" i="14"/>
  <c r="Q123" i="14"/>
  <c r="R123" i="14"/>
  <c r="G123" i="14"/>
  <c r="T123" i="14"/>
  <c r="U123" i="14"/>
  <c r="K123" i="14"/>
  <c r="H123" i="14"/>
  <c r="I123" i="14"/>
  <c r="J123" i="14"/>
  <c r="O123" i="14"/>
  <c r="L123" i="14"/>
  <c r="M123" i="14"/>
  <c r="N123" i="14"/>
  <c r="S123" i="14"/>
  <c r="AX131" i="14"/>
  <c r="BB131" i="14"/>
  <c r="BF131" i="14"/>
  <c r="AU131" i="14"/>
  <c r="AY131" i="14"/>
  <c r="BC131" i="14"/>
  <c r="BG131" i="14"/>
  <c r="AV131" i="14"/>
  <c r="AZ131" i="14"/>
  <c r="BD131" i="14"/>
  <c r="BH131" i="14"/>
  <c r="AW131" i="14"/>
  <c r="BA131" i="14"/>
  <c r="BE131" i="14"/>
  <c r="BI131" i="14"/>
  <c r="AB131" i="14"/>
  <c r="AF131" i="14"/>
  <c r="AJ131" i="14"/>
  <c r="AN131" i="14"/>
  <c r="AC131" i="14"/>
  <c r="AG131" i="14"/>
  <c r="AK131" i="14"/>
  <c r="AO131" i="14"/>
  <c r="AD131" i="14"/>
  <c r="AH131" i="14"/>
  <c r="AL131" i="14"/>
  <c r="AA131" i="14"/>
  <c r="AE131" i="14"/>
  <c r="AI131" i="14"/>
  <c r="AM131" i="14"/>
  <c r="W131" i="14"/>
  <c r="X131" i="14"/>
  <c r="Y131" i="14"/>
  <c r="P131" i="14"/>
  <c r="Q131" i="14"/>
  <c r="R131" i="14"/>
  <c r="O131" i="14"/>
  <c r="T131" i="14"/>
  <c r="U131" i="14"/>
  <c r="S131" i="14"/>
  <c r="H131" i="14"/>
  <c r="I131" i="14"/>
  <c r="J131" i="14"/>
  <c r="G131" i="14"/>
  <c r="L131" i="14"/>
  <c r="M131" i="14"/>
  <c r="N131" i="14"/>
  <c r="K131" i="14"/>
  <c r="AX139" i="14"/>
  <c r="BB139" i="14"/>
  <c r="BF139" i="14"/>
  <c r="AU139" i="14"/>
  <c r="AY139" i="14"/>
  <c r="BC139" i="14"/>
  <c r="BG139" i="14"/>
  <c r="AV139" i="14"/>
  <c r="AZ139" i="14"/>
  <c r="BD139" i="14"/>
  <c r="BH139" i="14"/>
  <c r="AW139" i="14"/>
  <c r="BA139" i="14"/>
  <c r="BE139" i="14"/>
  <c r="BI139" i="14"/>
  <c r="AB139" i="14"/>
  <c r="AF139" i="14"/>
  <c r="AJ139" i="14"/>
  <c r="AN139" i="14"/>
  <c r="AC139" i="14"/>
  <c r="AG139" i="14"/>
  <c r="AK139" i="14"/>
  <c r="AO139" i="14"/>
  <c r="AD139" i="14"/>
  <c r="AH139" i="14"/>
  <c r="AL139" i="14"/>
  <c r="AA139" i="14"/>
  <c r="AE139" i="14"/>
  <c r="AI139" i="14"/>
  <c r="AM139" i="14"/>
  <c r="W139" i="14"/>
  <c r="X139" i="14"/>
  <c r="Y139" i="14"/>
  <c r="P139" i="14"/>
  <c r="Q139" i="14"/>
  <c r="R139" i="14"/>
  <c r="G139" i="14"/>
  <c r="T139" i="14"/>
  <c r="U139" i="14"/>
  <c r="K139" i="14"/>
  <c r="H139" i="14"/>
  <c r="I139" i="14"/>
  <c r="J139" i="14"/>
  <c r="O139" i="14"/>
  <c r="L139" i="14"/>
  <c r="M139" i="14"/>
  <c r="N139" i="14"/>
  <c r="S139" i="14"/>
  <c r="AX147" i="14"/>
  <c r="BB147" i="14"/>
  <c r="BF147" i="14"/>
  <c r="AU147" i="14"/>
  <c r="AZ147" i="14"/>
  <c r="BE147" i="14"/>
  <c r="AV147" i="14"/>
  <c r="BA147" i="14"/>
  <c r="BG147" i="14"/>
  <c r="AW147" i="14"/>
  <c r="BC147" i="14"/>
  <c r="BH147" i="14"/>
  <c r="AY147" i="14"/>
  <c r="BD147" i="14"/>
  <c r="BI147" i="14"/>
  <c r="AB147" i="14"/>
  <c r="AF147" i="14"/>
  <c r="AJ147" i="14"/>
  <c r="AN147" i="14"/>
  <c r="AC147" i="14"/>
  <c r="AG147" i="14"/>
  <c r="AK147" i="14"/>
  <c r="AO147" i="14"/>
  <c r="AD147" i="14"/>
  <c r="AH147" i="14"/>
  <c r="AL147" i="14"/>
  <c r="AA147" i="14"/>
  <c r="AE147" i="14"/>
  <c r="AI147" i="14"/>
  <c r="AM147" i="14"/>
  <c r="W147" i="14"/>
  <c r="X147" i="14"/>
  <c r="Y147" i="14"/>
  <c r="P147" i="14"/>
  <c r="Q147" i="14"/>
  <c r="R147" i="14"/>
  <c r="O147" i="14"/>
  <c r="T147" i="14"/>
  <c r="U147" i="14"/>
  <c r="S147" i="14"/>
  <c r="H147" i="14"/>
  <c r="I147" i="14"/>
  <c r="J147" i="14"/>
  <c r="G147" i="14"/>
  <c r="L147" i="14"/>
  <c r="M147" i="14"/>
  <c r="N147" i="14"/>
  <c r="K147" i="14"/>
  <c r="AX155" i="14"/>
  <c r="BB155" i="14"/>
  <c r="BF155" i="14"/>
  <c r="AU155" i="14"/>
  <c r="AY155" i="14"/>
  <c r="BC155" i="14"/>
  <c r="BG155" i="14"/>
  <c r="AV155" i="14"/>
  <c r="AZ155" i="14"/>
  <c r="BD155" i="14"/>
  <c r="BH155" i="14"/>
  <c r="AW155" i="14"/>
  <c r="BA155" i="14"/>
  <c r="BE155" i="14"/>
  <c r="BI155" i="14"/>
  <c r="AB155" i="14"/>
  <c r="AF155" i="14"/>
  <c r="AJ155" i="14"/>
  <c r="AN155" i="14"/>
  <c r="AC155" i="14"/>
  <c r="AG155" i="14"/>
  <c r="AK155" i="14"/>
  <c r="AO155" i="14"/>
  <c r="AD155" i="14"/>
  <c r="AH155" i="14"/>
  <c r="AL155" i="14"/>
  <c r="AA155" i="14"/>
  <c r="AE155" i="14"/>
  <c r="AI155" i="14"/>
  <c r="AM155" i="14"/>
  <c r="W155" i="14"/>
  <c r="X155" i="14"/>
  <c r="Y155" i="14"/>
  <c r="R155" i="14"/>
  <c r="S155" i="14"/>
  <c r="T155" i="14"/>
  <c r="I155" i="14"/>
  <c r="G155" i="14"/>
  <c r="H155" i="14"/>
  <c r="M155" i="14"/>
  <c r="J155" i="14"/>
  <c r="K155" i="14"/>
  <c r="L155" i="14"/>
  <c r="Q155" i="14"/>
  <c r="N155" i="14"/>
  <c r="O155" i="14"/>
  <c r="P155" i="14"/>
  <c r="U155" i="14"/>
  <c r="AX163" i="14"/>
  <c r="BB163" i="14"/>
  <c r="BF163" i="14"/>
  <c r="AU163" i="14"/>
  <c r="AY163" i="14"/>
  <c r="BC163" i="14"/>
  <c r="BG163" i="14"/>
  <c r="AV163" i="14"/>
  <c r="AZ163" i="14"/>
  <c r="BD163" i="14"/>
  <c r="BH163" i="14"/>
  <c r="AW163" i="14"/>
  <c r="BA163" i="14"/>
  <c r="BE163" i="14"/>
  <c r="BI163" i="14"/>
  <c r="AB163" i="14"/>
  <c r="AF163" i="14"/>
  <c r="AJ163" i="14"/>
  <c r="AN163" i="14"/>
  <c r="AC163" i="14"/>
  <c r="AG163" i="14"/>
  <c r="AK163" i="14"/>
  <c r="AO163" i="14"/>
  <c r="AD163" i="14"/>
  <c r="AH163" i="14"/>
  <c r="AL163" i="14"/>
  <c r="AA163" i="14"/>
  <c r="AE163" i="14"/>
  <c r="AI163" i="14"/>
  <c r="AM163" i="14"/>
  <c r="W163" i="14"/>
  <c r="X163" i="14"/>
  <c r="Y163" i="14"/>
  <c r="R163" i="14"/>
  <c r="S163" i="14"/>
  <c r="T163" i="14"/>
  <c r="Q163" i="14"/>
  <c r="G163" i="14"/>
  <c r="H163" i="14"/>
  <c r="U163" i="14"/>
  <c r="J163" i="14"/>
  <c r="K163" i="14"/>
  <c r="L163" i="14"/>
  <c r="I163" i="14"/>
  <c r="N163" i="14"/>
  <c r="O163" i="14"/>
  <c r="P163" i="14"/>
  <c r="M163" i="14"/>
  <c r="AX171" i="14"/>
  <c r="BB171" i="14"/>
  <c r="BF171" i="14"/>
  <c r="AU171" i="14"/>
  <c r="AY171" i="14"/>
  <c r="BC171" i="14"/>
  <c r="BG171" i="14"/>
  <c r="AV171" i="14"/>
  <c r="AZ171" i="14"/>
  <c r="BD171" i="14"/>
  <c r="BH171" i="14"/>
  <c r="AW171" i="14"/>
  <c r="BA171" i="14"/>
  <c r="BE171" i="14"/>
  <c r="BI171" i="14"/>
  <c r="AB171" i="14"/>
  <c r="AF171" i="14"/>
  <c r="AJ171" i="14"/>
  <c r="AN171" i="14"/>
  <c r="AC171" i="14"/>
  <c r="AG171" i="14"/>
  <c r="AK171" i="14"/>
  <c r="AO171" i="14"/>
  <c r="AD171" i="14"/>
  <c r="AH171" i="14"/>
  <c r="AL171" i="14"/>
  <c r="AA171" i="14"/>
  <c r="AE171" i="14"/>
  <c r="AI171" i="14"/>
  <c r="AM171" i="14"/>
  <c r="W171" i="14"/>
  <c r="X171" i="14"/>
  <c r="Y171" i="14"/>
  <c r="R171" i="14"/>
  <c r="S171" i="14"/>
  <c r="T171" i="14"/>
  <c r="I171" i="14"/>
  <c r="G171" i="14"/>
  <c r="H171" i="14"/>
  <c r="M171" i="14"/>
  <c r="J171" i="14"/>
  <c r="K171" i="14"/>
  <c r="L171" i="14"/>
  <c r="Q171" i="14"/>
  <c r="N171" i="14"/>
  <c r="O171" i="14"/>
  <c r="P171" i="14"/>
  <c r="U171" i="14"/>
  <c r="AX179" i="14"/>
  <c r="BB179" i="14"/>
  <c r="BF179" i="14"/>
  <c r="AU179" i="14"/>
  <c r="AY179" i="14"/>
  <c r="BC179" i="14"/>
  <c r="BG179" i="14"/>
  <c r="AV179" i="14"/>
  <c r="AZ179" i="14"/>
  <c r="BD179" i="14"/>
  <c r="BH179" i="14"/>
  <c r="AW179" i="14"/>
  <c r="BA179" i="14"/>
  <c r="BE179" i="14"/>
  <c r="BI179" i="14"/>
  <c r="AB179" i="14"/>
  <c r="AF179" i="14"/>
  <c r="AJ179" i="14"/>
  <c r="AN179" i="14"/>
  <c r="AC179" i="14"/>
  <c r="AG179" i="14"/>
  <c r="AK179" i="14"/>
  <c r="AO179" i="14"/>
  <c r="AD179" i="14"/>
  <c r="AH179" i="14"/>
  <c r="AL179" i="14"/>
  <c r="AA179" i="14"/>
  <c r="AE179" i="14"/>
  <c r="AI179" i="14"/>
  <c r="AM179" i="14"/>
  <c r="W179" i="14"/>
  <c r="X179" i="14"/>
  <c r="Y179" i="14"/>
  <c r="R179" i="14"/>
  <c r="S179" i="14"/>
  <c r="T179" i="14"/>
  <c r="Q179" i="14"/>
  <c r="G179" i="14"/>
  <c r="H179" i="14"/>
  <c r="U179" i="14"/>
  <c r="J179" i="14"/>
  <c r="K179" i="14"/>
  <c r="L179" i="14"/>
  <c r="I179" i="14"/>
  <c r="N179" i="14"/>
  <c r="O179" i="14"/>
  <c r="P179" i="14"/>
  <c r="M179" i="14"/>
  <c r="AX187" i="14"/>
  <c r="BB187" i="14"/>
  <c r="BF187" i="14"/>
  <c r="AU187" i="14"/>
  <c r="AY187" i="14"/>
  <c r="BC187" i="14"/>
  <c r="BG187" i="14"/>
  <c r="AV187" i="14"/>
  <c r="AZ187" i="14"/>
  <c r="BD187" i="14"/>
  <c r="BH187" i="14"/>
  <c r="AW187" i="14"/>
  <c r="BA187" i="14"/>
  <c r="BE187" i="14"/>
  <c r="BI187" i="14"/>
  <c r="AB187" i="14"/>
  <c r="AF187" i="14"/>
  <c r="AJ187" i="14"/>
  <c r="AN187" i="14"/>
  <c r="AC187" i="14"/>
  <c r="AG187" i="14"/>
  <c r="AK187" i="14"/>
  <c r="AO187" i="14"/>
  <c r="AD187" i="14"/>
  <c r="AH187" i="14"/>
  <c r="AL187" i="14"/>
  <c r="AA187" i="14"/>
  <c r="AE187" i="14"/>
  <c r="AI187" i="14"/>
  <c r="AM187" i="14"/>
  <c r="W187" i="14"/>
  <c r="X187" i="14"/>
  <c r="Y187" i="14"/>
  <c r="O187" i="14"/>
  <c r="P187" i="14"/>
  <c r="Q187" i="14"/>
  <c r="R187" i="14"/>
  <c r="S187" i="14"/>
  <c r="T187" i="14"/>
  <c r="U187" i="14"/>
  <c r="G187" i="14"/>
  <c r="H187" i="14"/>
  <c r="I187" i="14"/>
  <c r="J187" i="14"/>
  <c r="K187" i="14"/>
  <c r="L187" i="14"/>
  <c r="M187" i="14"/>
  <c r="N187" i="14"/>
  <c r="AX195" i="14"/>
  <c r="BB195" i="14"/>
  <c r="BF195" i="14"/>
  <c r="AU195" i="14"/>
  <c r="AY195" i="14"/>
  <c r="BC195" i="14"/>
  <c r="BG195" i="14"/>
  <c r="AV195" i="14"/>
  <c r="AZ195" i="14"/>
  <c r="BD195" i="14"/>
  <c r="BH195" i="14"/>
  <c r="AW195" i="14"/>
  <c r="BA195" i="14"/>
  <c r="BE195" i="14"/>
  <c r="BI195" i="14"/>
  <c r="AB195" i="14"/>
  <c r="AF195" i="14"/>
  <c r="AJ195" i="14"/>
  <c r="AN195" i="14"/>
  <c r="AC195" i="14"/>
  <c r="AG195" i="14"/>
  <c r="AK195" i="14"/>
  <c r="AO195" i="14"/>
  <c r="AD195" i="14"/>
  <c r="AH195" i="14"/>
  <c r="AL195" i="14"/>
  <c r="AA195" i="14"/>
  <c r="AE195" i="14"/>
  <c r="AI195" i="14"/>
  <c r="AM195" i="14"/>
  <c r="W195" i="14"/>
  <c r="X195" i="14"/>
  <c r="Y195" i="14"/>
  <c r="O195" i="14"/>
  <c r="P195" i="14"/>
  <c r="Q195" i="14"/>
  <c r="J195" i="14"/>
  <c r="S195" i="14"/>
  <c r="T195" i="14"/>
  <c r="U195" i="14"/>
  <c r="G195" i="14"/>
  <c r="H195" i="14"/>
  <c r="I195" i="14"/>
  <c r="N195" i="14"/>
  <c r="K195" i="14"/>
  <c r="L195" i="14"/>
  <c r="M195" i="14"/>
  <c r="R195" i="14"/>
  <c r="D13" i="14"/>
  <c r="C13" i="15"/>
  <c r="D45" i="14"/>
  <c r="C45" i="15"/>
  <c r="D85" i="14"/>
  <c r="C85" i="15"/>
  <c r="D117" i="14"/>
  <c r="C118" i="15"/>
  <c r="D141" i="14"/>
  <c r="C144" i="15"/>
  <c r="D165" i="14"/>
  <c r="C169" i="15"/>
  <c r="D197" i="14"/>
  <c r="C202" i="15"/>
  <c r="D221" i="14"/>
  <c r="C226" i="15"/>
  <c r="F247" i="14"/>
  <c r="E253" i="15"/>
  <c r="F263" i="14"/>
  <c r="E269" i="15"/>
  <c r="F295" i="14"/>
  <c r="E300" i="15"/>
  <c r="F311" i="14"/>
  <c r="E316" i="15"/>
  <c r="F23" i="14"/>
  <c r="E23" i="15"/>
  <c r="F47" i="14"/>
  <c r="E47" i="15"/>
  <c r="F71" i="14"/>
  <c r="E72" i="15"/>
  <c r="F95" i="14"/>
  <c r="E95" i="15"/>
  <c r="F119" i="14"/>
  <c r="E120" i="15"/>
  <c r="F143" i="14"/>
  <c r="E146" i="15"/>
  <c r="F167" i="14"/>
  <c r="E171" i="15"/>
  <c r="F191" i="14"/>
  <c r="E196" i="15"/>
  <c r="F211" i="14"/>
  <c r="E216" i="15"/>
  <c r="F227" i="14"/>
  <c r="E233" i="15"/>
  <c r="F243" i="14"/>
  <c r="E249" i="15"/>
  <c r="F259" i="14"/>
  <c r="E265" i="15"/>
  <c r="F275" i="14"/>
  <c r="E281" i="15"/>
  <c r="F291" i="14"/>
  <c r="E296" i="15"/>
  <c r="F307" i="14"/>
  <c r="E312" i="15"/>
  <c r="F323" i="14"/>
  <c r="E328" i="15"/>
  <c r="E342" i="14"/>
  <c r="D347" i="15"/>
  <c r="D365" i="14"/>
  <c r="C372" i="15"/>
  <c r="D381" i="14"/>
  <c r="C141" i="15"/>
  <c r="D25" i="14"/>
  <c r="C25" i="15"/>
  <c r="D41" i="14"/>
  <c r="C41" i="15"/>
  <c r="D57" i="14"/>
  <c r="C58" i="15"/>
  <c r="D73" i="14"/>
  <c r="C74" i="15"/>
  <c r="D81" i="14"/>
  <c r="C82" i="15"/>
  <c r="D97" i="14"/>
  <c r="C97" i="15"/>
  <c r="D121" i="14"/>
  <c r="C122" i="15"/>
  <c r="D137" i="14"/>
  <c r="C139" i="15"/>
  <c r="D153" i="14"/>
  <c r="C157" i="15"/>
  <c r="D169" i="14"/>
  <c r="C173" i="15"/>
  <c r="D185" i="14"/>
  <c r="C190" i="15"/>
  <c r="D201" i="14"/>
  <c r="C206" i="15"/>
  <c r="D213" i="14"/>
  <c r="C218" i="15"/>
  <c r="F223" i="14"/>
  <c r="E228" i="15"/>
  <c r="E234" i="14"/>
  <c r="D240" i="15"/>
  <c r="D245" i="14"/>
  <c r="C251" i="15"/>
  <c r="E250" i="14"/>
  <c r="D256" i="15"/>
  <c r="E266" i="14"/>
  <c r="D272" i="15"/>
  <c r="F271" i="14"/>
  <c r="E277" i="15"/>
  <c r="E282" i="14"/>
  <c r="D287" i="15"/>
  <c r="D293" i="14"/>
  <c r="C298" i="15"/>
  <c r="F303" i="14"/>
  <c r="E308" i="15"/>
  <c r="E314" i="14"/>
  <c r="D319" i="15"/>
  <c r="D325" i="14"/>
  <c r="C330" i="15"/>
  <c r="D345" i="14"/>
  <c r="C350" i="15"/>
  <c r="D361" i="14"/>
  <c r="C368" i="15"/>
  <c r="F371" i="14"/>
  <c r="E378" i="15"/>
  <c r="D377" i="14"/>
  <c r="C384" i="15"/>
  <c r="F11" i="14"/>
  <c r="E11" i="15"/>
  <c r="F19" i="14"/>
  <c r="E19" i="15"/>
  <c r="F27" i="14"/>
  <c r="E27" i="15"/>
  <c r="F35" i="14"/>
  <c r="E35" i="15"/>
  <c r="F43" i="14"/>
  <c r="E43" i="15"/>
  <c r="F51" i="14"/>
  <c r="E52" i="15"/>
  <c r="F59" i="14"/>
  <c r="E60" i="15"/>
  <c r="F67" i="14"/>
  <c r="E68" i="15"/>
  <c r="F75" i="14"/>
  <c r="E76" i="15"/>
  <c r="F83" i="14"/>
  <c r="E83" i="15"/>
  <c r="F91" i="14"/>
  <c r="E91" i="15"/>
  <c r="F99" i="14"/>
  <c r="E100" i="15"/>
  <c r="F107" i="14"/>
  <c r="E108" i="15"/>
  <c r="F115" i="14"/>
  <c r="E116" i="15"/>
  <c r="F123" i="14"/>
  <c r="E124" i="15"/>
  <c r="F131" i="14"/>
  <c r="E133" i="15"/>
  <c r="F139" i="14"/>
  <c r="E142" i="15"/>
  <c r="F147" i="14"/>
  <c r="E151" i="15"/>
  <c r="F155" i="14"/>
  <c r="E159" i="15"/>
  <c r="F163" i="14"/>
  <c r="E167" i="15"/>
  <c r="F171" i="14"/>
  <c r="E176" i="15"/>
  <c r="F179" i="14"/>
  <c r="E184" i="15"/>
  <c r="F187" i="14"/>
  <c r="E192" i="15"/>
  <c r="F195" i="14"/>
  <c r="E200" i="15"/>
  <c r="F203" i="14"/>
  <c r="E208" i="15"/>
  <c r="D209" i="14"/>
  <c r="C214" i="15"/>
  <c r="E214" i="14"/>
  <c r="D219" i="15"/>
  <c r="F219" i="14"/>
  <c r="E224" i="15"/>
  <c r="D225" i="14"/>
  <c r="C230" i="15"/>
  <c r="E230" i="14"/>
  <c r="D236" i="15"/>
  <c r="F235" i="14"/>
  <c r="E241" i="15"/>
  <c r="D241" i="14"/>
  <c r="C247" i="15"/>
  <c r="E246" i="14"/>
  <c r="D252" i="15"/>
  <c r="F251" i="14"/>
  <c r="E257" i="15"/>
  <c r="D257" i="14"/>
  <c r="C263" i="15"/>
  <c r="E262" i="14"/>
  <c r="D268" i="15"/>
  <c r="F267" i="14"/>
  <c r="E273" i="15"/>
  <c r="D273" i="14"/>
  <c r="C279" i="15"/>
  <c r="E278" i="14"/>
  <c r="D283" i="15"/>
  <c r="F283" i="14"/>
  <c r="E288" i="15"/>
  <c r="D289" i="14"/>
  <c r="C294" i="15"/>
  <c r="E294" i="14"/>
  <c r="D299" i="15"/>
  <c r="F299" i="14"/>
  <c r="E304" i="15"/>
  <c r="D305" i="14"/>
  <c r="C310" i="15"/>
  <c r="E310" i="14"/>
  <c r="D315" i="15"/>
  <c r="F315" i="14"/>
  <c r="E320" i="15"/>
  <c r="D321" i="14"/>
  <c r="C326" i="15"/>
  <c r="E326" i="14"/>
  <c r="D331" i="15"/>
  <c r="F331" i="14"/>
  <c r="E336" i="15"/>
  <c r="E338" i="14"/>
  <c r="D343" i="15"/>
  <c r="E346" i="14"/>
  <c r="D351" i="15"/>
  <c r="E354" i="14"/>
  <c r="D359" i="15"/>
  <c r="E362" i="14"/>
  <c r="D369" i="15"/>
  <c r="F367" i="14"/>
  <c r="E374" i="15"/>
  <c r="D373" i="14"/>
  <c r="C380" i="15"/>
  <c r="E378" i="14"/>
  <c r="D385" i="15"/>
  <c r="E223" i="14"/>
  <c r="D228" i="15"/>
  <c r="E271" i="14"/>
  <c r="D277" i="15"/>
  <c r="D12" i="14"/>
  <c r="C12" i="15"/>
  <c r="D20" i="14"/>
  <c r="C20" i="15"/>
  <c r="D28" i="14"/>
  <c r="C28" i="15"/>
  <c r="D36" i="14"/>
  <c r="C36" i="15"/>
  <c r="D44" i="14"/>
  <c r="C44" i="15"/>
  <c r="D52" i="14"/>
  <c r="C53" i="15"/>
  <c r="D60" i="14"/>
  <c r="C61" i="15"/>
  <c r="D68" i="14"/>
  <c r="C69" i="15"/>
  <c r="D76" i="14"/>
  <c r="C77" i="15"/>
  <c r="D84" i="14"/>
  <c r="C84" i="15"/>
  <c r="D92" i="14"/>
  <c r="C92" i="15"/>
  <c r="D100" i="14"/>
  <c r="C99" i="15"/>
  <c r="D108" i="14"/>
  <c r="C109" i="15"/>
  <c r="D116" i="14"/>
  <c r="C117" i="15"/>
  <c r="D124" i="14"/>
  <c r="C125" i="15"/>
  <c r="D132" i="14"/>
  <c r="C134" i="15"/>
  <c r="D140" i="14"/>
  <c r="C143" i="15"/>
  <c r="D148" i="14"/>
  <c r="C152" i="15"/>
  <c r="D156" i="14"/>
  <c r="C160" i="15"/>
  <c r="D164" i="14"/>
  <c r="C168" i="15"/>
  <c r="D172" i="14"/>
  <c r="C177" i="15"/>
  <c r="D180" i="14"/>
  <c r="C185" i="15"/>
  <c r="D188" i="14"/>
  <c r="C193" i="15"/>
  <c r="D196" i="14"/>
  <c r="C201" i="15"/>
  <c r="D204" i="14"/>
  <c r="C209" i="15"/>
  <c r="F210" i="14"/>
  <c r="E215" i="15"/>
  <c r="F218" i="14"/>
  <c r="E223" i="15"/>
  <c r="F226" i="14"/>
  <c r="E232" i="15"/>
  <c r="F234" i="14"/>
  <c r="E240" i="15"/>
  <c r="F242" i="14"/>
  <c r="E248" i="15"/>
  <c r="F250" i="14"/>
  <c r="E256" i="15"/>
  <c r="F258" i="14"/>
  <c r="E264" i="15"/>
  <c r="F266" i="14"/>
  <c r="E272" i="15"/>
  <c r="F274" i="14"/>
  <c r="E280" i="15"/>
  <c r="F282" i="14"/>
  <c r="E287" i="15"/>
  <c r="F290" i="14"/>
  <c r="E295" i="15"/>
  <c r="F298" i="14"/>
  <c r="E303" i="15"/>
  <c r="F306" i="14"/>
  <c r="E311" i="15"/>
  <c r="F314" i="14"/>
  <c r="E319" i="15"/>
  <c r="F322" i="14"/>
  <c r="E327" i="15"/>
  <c r="F330" i="14"/>
  <c r="E335" i="15"/>
  <c r="F338" i="14"/>
  <c r="E343" i="15"/>
  <c r="F346" i="14"/>
  <c r="E351" i="15"/>
  <c r="F354" i="14"/>
  <c r="E359" i="15"/>
  <c r="F362" i="14"/>
  <c r="E369" i="15"/>
  <c r="F374" i="14"/>
  <c r="E381" i="15"/>
  <c r="E255" i="14"/>
  <c r="D261" i="15"/>
  <c r="F368" i="14"/>
  <c r="E375" i="15"/>
  <c r="F17" i="14"/>
  <c r="E17" i="15"/>
  <c r="F33" i="14"/>
  <c r="E33" i="15"/>
  <c r="F49" i="14"/>
  <c r="E49" i="15"/>
  <c r="F65" i="14"/>
  <c r="E66" i="15"/>
  <c r="F81" i="14"/>
  <c r="E82" i="15"/>
  <c r="F97" i="14"/>
  <c r="E97" i="15"/>
  <c r="F113" i="14"/>
  <c r="E114" i="15"/>
  <c r="F129" i="14"/>
  <c r="E131" i="15"/>
  <c r="F145" i="14"/>
  <c r="E148" i="15"/>
  <c r="F161" i="14"/>
  <c r="E165" i="15"/>
  <c r="F177" i="14"/>
  <c r="E182" i="15"/>
  <c r="F193" i="14"/>
  <c r="E198" i="15"/>
  <c r="E208" i="14"/>
  <c r="D213" i="15"/>
  <c r="E224" i="14"/>
  <c r="D229" i="15"/>
  <c r="E240" i="14"/>
  <c r="D246" i="15"/>
  <c r="E256" i="14"/>
  <c r="D262" i="15"/>
  <c r="E272" i="14"/>
  <c r="D278" i="15"/>
  <c r="E280" i="14"/>
  <c r="D285" i="15"/>
  <c r="E292" i="14"/>
  <c r="D297" i="15"/>
  <c r="E300" i="14"/>
  <c r="D305" i="15"/>
  <c r="D315" i="14"/>
  <c r="C320" i="15"/>
  <c r="E324" i="14"/>
  <c r="D329" i="15"/>
  <c r="E336" i="14"/>
  <c r="D341" i="15"/>
  <c r="E352" i="14"/>
  <c r="D357" i="15"/>
  <c r="E364" i="14"/>
  <c r="D371" i="15"/>
  <c r="F369" i="14"/>
  <c r="E376" i="15"/>
  <c r="E376" i="14"/>
  <c r="D383" i="15"/>
  <c r="E235" i="14"/>
  <c r="D241" i="15"/>
  <c r="E275" i="14"/>
  <c r="D281" i="15"/>
  <c r="E211" i="14"/>
  <c r="D216" i="15"/>
  <c r="E283" i="14"/>
  <c r="D288" i="15"/>
  <c r="F372" i="14"/>
  <c r="E379" i="15"/>
  <c r="D18" i="14"/>
  <c r="C18" i="15"/>
  <c r="E42" i="14"/>
  <c r="D42" i="15"/>
  <c r="E50" i="14"/>
  <c r="D51" i="15"/>
  <c r="F58" i="14"/>
  <c r="E59" i="15"/>
  <c r="F66" i="14"/>
  <c r="E67" i="15"/>
  <c r="E82" i="14"/>
  <c r="D103" i="15"/>
  <c r="D90" i="14"/>
  <c r="C90" i="15"/>
  <c r="D98" i="14"/>
  <c r="C98" i="15"/>
  <c r="E114" i="14"/>
  <c r="D115" i="15"/>
  <c r="F122" i="14"/>
  <c r="E123" i="15"/>
  <c r="D126" i="14"/>
  <c r="C127" i="15"/>
  <c r="E142" i="14"/>
  <c r="D145" i="15"/>
  <c r="F150" i="14"/>
  <c r="E154" i="15"/>
  <c r="D158" i="14"/>
  <c r="C162" i="15"/>
  <c r="E170" i="14"/>
  <c r="D174" i="15"/>
  <c r="F178" i="14"/>
  <c r="E183" i="15"/>
  <c r="D186" i="14"/>
  <c r="C191" i="15"/>
  <c r="E202" i="14"/>
  <c r="D207" i="15"/>
  <c r="E335" i="14"/>
  <c r="D340" i="15"/>
  <c r="E339" i="14"/>
  <c r="D344" i="15"/>
  <c r="F347" i="14"/>
  <c r="E352" i="15"/>
  <c r="E351" i="14"/>
  <c r="D356" i="15"/>
  <c r="E355" i="14"/>
  <c r="D360" i="15"/>
  <c r="E10" i="14"/>
  <c r="D10" i="15"/>
  <c r="F14" i="14"/>
  <c r="E14" i="15"/>
  <c r="F22" i="14"/>
  <c r="E22" i="15"/>
  <c r="E30" i="14"/>
  <c r="D30" i="15"/>
  <c r="F38" i="14"/>
  <c r="E38" i="15"/>
  <c r="D46" i="14"/>
  <c r="C46" i="15"/>
  <c r="E62" i="14"/>
  <c r="D63" i="15"/>
  <c r="F70" i="14"/>
  <c r="E71" i="15"/>
  <c r="F78" i="14"/>
  <c r="E79" i="15"/>
  <c r="E94" i="14"/>
  <c r="D94" i="15"/>
  <c r="D102" i="14"/>
  <c r="C102" i="15"/>
  <c r="F110" i="14"/>
  <c r="E111" i="15"/>
  <c r="E130" i="14"/>
  <c r="D132" i="15"/>
  <c r="F138" i="14"/>
  <c r="E140" i="15"/>
  <c r="F146" i="14"/>
  <c r="E150" i="15"/>
  <c r="E166" i="14"/>
  <c r="D170" i="15"/>
  <c r="F174" i="14"/>
  <c r="E179" i="15"/>
  <c r="D182" i="14"/>
  <c r="C187" i="15"/>
  <c r="E198" i="14"/>
  <c r="D203" i="15"/>
  <c r="F8" i="14"/>
  <c r="E8" i="15"/>
  <c r="E11" i="14"/>
  <c r="D11" i="15"/>
  <c r="E43" i="14"/>
  <c r="D43" i="15"/>
  <c r="E75" i="14"/>
  <c r="D76" i="15"/>
  <c r="E107" i="14"/>
  <c r="D108" i="15"/>
  <c r="E139" i="14"/>
  <c r="D142" i="15"/>
  <c r="E171" i="14"/>
  <c r="D176" i="15"/>
  <c r="E203" i="14"/>
  <c r="D208" i="15"/>
  <c r="D234" i="14"/>
  <c r="C240" i="15"/>
  <c r="D266" i="14"/>
  <c r="C272" i="15"/>
  <c r="D298" i="14"/>
  <c r="C303" i="15"/>
  <c r="D330" i="14"/>
  <c r="C335" i="15"/>
  <c r="D362" i="14"/>
  <c r="C369" i="15"/>
  <c r="F120" i="14"/>
  <c r="E121" i="15"/>
  <c r="F12" i="14"/>
  <c r="E12" i="15"/>
  <c r="F60" i="14"/>
  <c r="E61" i="15"/>
  <c r="F108" i="14"/>
  <c r="E109" i="15"/>
  <c r="F180" i="14"/>
  <c r="E185" i="15"/>
  <c r="F220" i="14"/>
  <c r="E225" i="15"/>
  <c r="F252" i="14"/>
  <c r="E258" i="15"/>
  <c r="F284" i="14"/>
  <c r="E289" i="15"/>
  <c r="F316" i="14"/>
  <c r="E321" i="15"/>
  <c r="F348" i="14"/>
  <c r="E353" i="15"/>
  <c r="E279" i="14"/>
  <c r="D284" i="15"/>
  <c r="E287" i="14"/>
  <c r="D292" i="15"/>
  <c r="E295" i="14"/>
  <c r="D300" i="15"/>
  <c r="D303" i="14"/>
  <c r="C308" i="15"/>
  <c r="D311" i="14"/>
  <c r="C316" i="15"/>
  <c r="D323" i="14"/>
  <c r="C328" i="15"/>
  <c r="F136" i="14"/>
  <c r="E138" i="15"/>
  <c r="E15" i="14"/>
  <c r="D15" i="15"/>
  <c r="E47" i="14"/>
  <c r="D47" i="15"/>
  <c r="E79" i="14"/>
  <c r="D80" i="15"/>
  <c r="E111" i="14"/>
  <c r="D112" i="15"/>
  <c r="E143" i="14"/>
  <c r="D146" i="15"/>
  <c r="E175" i="14"/>
  <c r="D180" i="15"/>
  <c r="D366" i="14"/>
  <c r="C373" i="15"/>
  <c r="F32" i="14"/>
  <c r="E32" i="15"/>
  <c r="F213" i="14"/>
  <c r="E218" i="15"/>
  <c r="F229" i="14"/>
  <c r="E235" i="15"/>
  <c r="F245" i="14"/>
  <c r="E251" i="15"/>
  <c r="F261" i="14"/>
  <c r="E267" i="15"/>
  <c r="F277" i="14"/>
  <c r="E130" i="15"/>
  <c r="F293" i="14"/>
  <c r="E298" i="15"/>
  <c r="F309" i="14"/>
  <c r="E314" i="15"/>
  <c r="F325" i="14"/>
  <c r="E330" i="15"/>
  <c r="F337" i="14"/>
  <c r="E342" i="15"/>
  <c r="F353" i="14"/>
  <c r="E358" i="15"/>
  <c r="E20" i="14"/>
  <c r="D20" i="15"/>
  <c r="E44" i="14"/>
  <c r="D44" i="15"/>
  <c r="E68" i="14"/>
  <c r="D69" i="15"/>
  <c r="E92" i="14"/>
  <c r="D92" i="15"/>
  <c r="E116" i="14"/>
  <c r="D117" i="15"/>
  <c r="E136" i="14"/>
  <c r="D138" i="15"/>
  <c r="E160" i="14"/>
  <c r="D164" i="15"/>
  <c r="E180" i="14"/>
  <c r="D185" i="15"/>
  <c r="E204" i="14"/>
  <c r="D209" i="15"/>
  <c r="F52" i="14"/>
  <c r="E53" i="15"/>
  <c r="F76" i="14"/>
  <c r="E77" i="15"/>
  <c r="F100" i="14"/>
  <c r="E99" i="15"/>
  <c r="F124" i="14"/>
  <c r="E125" i="15"/>
  <c r="D214" i="14"/>
  <c r="C219" i="15"/>
  <c r="D246" i="14"/>
  <c r="C252" i="15"/>
  <c r="D278" i="14"/>
  <c r="C283" i="15"/>
  <c r="D310" i="14"/>
  <c r="C315" i="15"/>
  <c r="D342" i="14"/>
  <c r="C347" i="15"/>
  <c r="F224" i="14"/>
  <c r="E229" i="15"/>
  <c r="F256" i="14"/>
  <c r="E262" i="15"/>
  <c r="F288" i="14"/>
  <c r="E293" i="15"/>
  <c r="F312" i="14"/>
  <c r="E317" i="15"/>
  <c r="F336" i="14"/>
  <c r="E341" i="15"/>
  <c r="AU362" i="14"/>
  <c r="AY362" i="14"/>
  <c r="BC362" i="14"/>
  <c r="BG362" i="14"/>
  <c r="AV362" i="14"/>
  <c r="AZ362" i="14"/>
  <c r="BD362" i="14"/>
  <c r="BH362" i="14"/>
  <c r="AW362" i="14"/>
  <c r="BA362" i="14"/>
  <c r="BE362" i="14"/>
  <c r="BI362" i="14"/>
  <c r="AX362" i="14"/>
  <c r="BB362" i="14"/>
  <c r="BF362" i="14"/>
  <c r="AD362" i="14"/>
  <c r="AH362" i="14"/>
  <c r="AL362" i="14"/>
  <c r="AA362" i="14"/>
  <c r="AE362" i="14"/>
  <c r="AI362" i="14"/>
  <c r="AM362" i="14"/>
  <c r="AB362" i="14"/>
  <c r="AF362" i="14"/>
  <c r="AJ362" i="14"/>
  <c r="AN362" i="14"/>
  <c r="AC362" i="14"/>
  <c r="AG362" i="14"/>
  <c r="AK362" i="14"/>
  <c r="AO362" i="14"/>
  <c r="W362" i="14"/>
  <c r="X362" i="14"/>
  <c r="Y362" i="14"/>
  <c r="G362" i="14"/>
  <c r="H362" i="14"/>
  <c r="I362" i="14"/>
  <c r="J362" i="14"/>
  <c r="K362" i="14"/>
  <c r="L362" i="14"/>
  <c r="M362" i="14"/>
  <c r="N362" i="14"/>
  <c r="O362" i="14"/>
  <c r="P362" i="14"/>
  <c r="Q362" i="14"/>
  <c r="R362" i="14"/>
  <c r="S362" i="14"/>
  <c r="T362" i="14"/>
  <c r="U362" i="14"/>
  <c r="AU370" i="14"/>
  <c r="AY370" i="14"/>
  <c r="BC370" i="14"/>
  <c r="BG370" i="14"/>
  <c r="AV370" i="14"/>
  <c r="AZ370" i="14"/>
  <c r="BD370" i="14"/>
  <c r="BH370" i="14"/>
  <c r="AW370" i="14"/>
  <c r="BA370" i="14"/>
  <c r="BE370" i="14"/>
  <c r="BI370" i="14"/>
  <c r="AX370" i="14"/>
  <c r="BB370" i="14"/>
  <c r="BF370" i="14"/>
  <c r="AD370" i="14"/>
  <c r="AH370" i="14"/>
  <c r="AL370" i="14"/>
  <c r="AA370" i="14"/>
  <c r="AE370" i="14"/>
  <c r="AI370" i="14"/>
  <c r="AM370" i="14"/>
  <c r="AB370" i="14"/>
  <c r="AF370" i="14"/>
  <c r="AJ370" i="14"/>
  <c r="AN370" i="14"/>
  <c r="AC370" i="14"/>
  <c r="AG370" i="14"/>
  <c r="AK370" i="14"/>
  <c r="AO370" i="14"/>
  <c r="W370" i="14"/>
  <c r="X370" i="14"/>
  <c r="Y370" i="14"/>
  <c r="G370" i="14"/>
  <c r="H370" i="14"/>
  <c r="I370" i="14"/>
  <c r="J370" i="14"/>
  <c r="K370" i="14"/>
  <c r="L370" i="14"/>
  <c r="M370" i="14"/>
  <c r="N370" i="14"/>
  <c r="O370" i="14"/>
  <c r="P370" i="14"/>
  <c r="Q370" i="14"/>
  <c r="R370" i="14"/>
  <c r="S370" i="14"/>
  <c r="T370" i="14"/>
  <c r="U370" i="14"/>
  <c r="AX378" i="14"/>
  <c r="BB378" i="14"/>
  <c r="BF378" i="14"/>
  <c r="AU378" i="14"/>
  <c r="AY378" i="14"/>
  <c r="BC378" i="14"/>
  <c r="BG378" i="14"/>
  <c r="AV378" i="14"/>
  <c r="AZ378" i="14"/>
  <c r="BD378" i="14"/>
  <c r="BH378" i="14"/>
  <c r="BI378" i="14"/>
  <c r="AW378" i="14"/>
  <c r="BA378" i="14"/>
  <c r="BE378" i="14"/>
  <c r="AD378" i="14"/>
  <c r="AH378" i="14"/>
  <c r="AL378" i="14"/>
  <c r="AA378" i="14"/>
  <c r="AE378" i="14"/>
  <c r="AI378" i="14"/>
  <c r="AM378" i="14"/>
  <c r="AB378" i="14"/>
  <c r="AF378" i="14"/>
  <c r="AJ378" i="14"/>
  <c r="AN378" i="14"/>
  <c r="AC378" i="14"/>
  <c r="AG378" i="14"/>
  <c r="AK378" i="14"/>
  <c r="AO378" i="14"/>
  <c r="W378" i="14"/>
  <c r="X378" i="14"/>
  <c r="Y378" i="14"/>
  <c r="G378" i="14"/>
  <c r="H378" i="14"/>
  <c r="I378" i="14"/>
  <c r="J378" i="14"/>
  <c r="K378" i="14"/>
  <c r="L378" i="14"/>
  <c r="M378" i="14"/>
  <c r="N378" i="14"/>
  <c r="O378" i="14"/>
  <c r="P378" i="14"/>
  <c r="Q378" i="14"/>
  <c r="R378" i="14"/>
  <c r="S378" i="14"/>
  <c r="T378" i="14"/>
  <c r="U378" i="14"/>
  <c r="AV209" i="14"/>
  <c r="AZ209" i="14"/>
  <c r="BD209" i="14"/>
  <c r="BH209" i="14"/>
  <c r="AW209" i="14"/>
  <c r="BA209" i="14"/>
  <c r="BE209" i="14"/>
  <c r="BI209" i="14"/>
  <c r="AX209" i="14"/>
  <c r="BB209" i="14"/>
  <c r="BF209" i="14"/>
  <c r="AU209" i="14"/>
  <c r="AY209" i="14"/>
  <c r="BC209" i="14"/>
  <c r="BG209" i="14"/>
  <c r="AD209" i="14"/>
  <c r="AH209" i="14"/>
  <c r="AL209" i="14"/>
  <c r="AA209" i="14"/>
  <c r="AE209" i="14"/>
  <c r="AI209" i="14"/>
  <c r="AM209" i="14"/>
  <c r="AB209" i="14"/>
  <c r="AF209" i="14"/>
  <c r="AJ209" i="14"/>
  <c r="AN209" i="14"/>
  <c r="AC209" i="14"/>
  <c r="AG209" i="14"/>
  <c r="AK209" i="14"/>
  <c r="AO209" i="14"/>
  <c r="Y209" i="14"/>
  <c r="W209" i="14"/>
  <c r="X209" i="14"/>
  <c r="U209" i="14"/>
  <c r="G209" i="14"/>
  <c r="L209" i="14"/>
  <c r="I209" i="14"/>
  <c r="N209" i="14"/>
  <c r="S209" i="14"/>
  <c r="M209" i="14"/>
  <c r="R209" i="14"/>
  <c r="P209" i="14"/>
  <c r="Q209" i="14"/>
  <c r="K209" i="14"/>
  <c r="T209" i="14"/>
  <c r="J209" i="14"/>
  <c r="O209" i="14"/>
  <c r="H209" i="14"/>
  <c r="AV217" i="14"/>
  <c r="AZ217" i="14"/>
  <c r="BD217" i="14"/>
  <c r="BH217" i="14"/>
  <c r="AW217" i="14"/>
  <c r="BA217" i="14"/>
  <c r="BE217" i="14"/>
  <c r="BI217" i="14"/>
  <c r="AX217" i="14"/>
  <c r="BB217" i="14"/>
  <c r="BF217" i="14"/>
  <c r="AU217" i="14"/>
  <c r="AY217" i="14"/>
  <c r="BC217" i="14"/>
  <c r="BG217" i="14"/>
  <c r="AD217" i="14"/>
  <c r="AH217" i="14"/>
  <c r="AL217" i="14"/>
  <c r="AA217" i="14"/>
  <c r="AE217" i="14"/>
  <c r="AI217" i="14"/>
  <c r="AM217" i="14"/>
  <c r="AB217" i="14"/>
  <c r="AF217" i="14"/>
  <c r="AJ217" i="14"/>
  <c r="AN217" i="14"/>
  <c r="AC217" i="14"/>
  <c r="AG217" i="14"/>
  <c r="AK217" i="14"/>
  <c r="AO217" i="14"/>
  <c r="Y217" i="14"/>
  <c r="W217" i="14"/>
  <c r="X217" i="14"/>
  <c r="U217" i="14"/>
  <c r="G217" i="14"/>
  <c r="T217" i="14"/>
  <c r="Q217" i="14"/>
  <c r="K217" i="14"/>
  <c r="L217" i="14"/>
  <c r="J217" i="14"/>
  <c r="O217" i="14"/>
  <c r="P217" i="14"/>
  <c r="I217" i="14"/>
  <c r="N217" i="14"/>
  <c r="S217" i="14"/>
  <c r="M217" i="14"/>
  <c r="R217" i="14"/>
  <c r="H217" i="14"/>
  <c r="AV225" i="14"/>
  <c r="AZ225" i="14"/>
  <c r="BD225" i="14"/>
  <c r="BH225" i="14"/>
  <c r="AW225" i="14"/>
  <c r="BA225" i="14"/>
  <c r="BE225" i="14"/>
  <c r="BI225" i="14"/>
  <c r="AX225" i="14"/>
  <c r="BB225" i="14"/>
  <c r="BF225" i="14"/>
  <c r="AU225" i="14"/>
  <c r="AY225" i="14"/>
  <c r="BC225" i="14"/>
  <c r="BG225" i="14"/>
  <c r="AD225" i="14"/>
  <c r="AH225" i="14"/>
  <c r="AL225" i="14"/>
  <c r="AC225" i="14"/>
  <c r="AI225" i="14"/>
  <c r="AN225" i="14"/>
  <c r="AE225" i="14"/>
  <c r="AJ225" i="14"/>
  <c r="AO225" i="14"/>
  <c r="AA225" i="14"/>
  <c r="AF225" i="14"/>
  <c r="AK225" i="14"/>
  <c r="AB225" i="14"/>
  <c r="AG225" i="14"/>
  <c r="AM225" i="14"/>
  <c r="Y225" i="14"/>
  <c r="W225" i="14"/>
  <c r="X225" i="14"/>
  <c r="Q225" i="14"/>
  <c r="R225" i="14"/>
  <c r="S225" i="14"/>
  <c r="H225" i="14"/>
  <c r="U225" i="14"/>
  <c r="G225" i="14"/>
  <c r="L225" i="14"/>
  <c r="N225" i="14"/>
  <c r="T225" i="14"/>
  <c r="I225" i="14"/>
  <c r="K225" i="14"/>
  <c r="M225" i="14"/>
  <c r="O225" i="14"/>
  <c r="J225" i="14"/>
  <c r="P225" i="14"/>
  <c r="AV233" i="14"/>
  <c r="AX233" i="14"/>
  <c r="BB233" i="14"/>
  <c r="BF233" i="14"/>
  <c r="AZ233" i="14"/>
  <c r="BE233" i="14"/>
  <c r="AU233" i="14"/>
  <c r="BA233" i="14"/>
  <c r="BG233" i="14"/>
  <c r="AW233" i="14"/>
  <c r="BC233" i="14"/>
  <c r="BH233" i="14"/>
  <c r="AY233" i="14"/>
  <c r="BD233" i="14"/>
  <c r="BI233" i="14"/>
  <c r="AD233" i="14"/>
  <c r="AH233" i="14"/>
  <c r="AA233" i="14"/>
  <c r="AF233" i="14"/>
  <c r="AK233" i="14"/>
  <c r="AO233" i="14"/>
  <c r="AB233" i="14"/>
  <c r="AG233" i="14"/>
  <c r="AL233" i="14"/>
  <c r="AC233" i="14"/>
  <c r="AI233" i="14"/>
  <c r="AM233" i="14"/>
  <c r="AE233" i="14"/>
  <c r="AJ233" i="14"/>
  <c r="AN233" i="14"/>
  <c r="Y233" i="14"/>
  <c r="W233" i="14"/>
  <c r="X233" i="14"/>
  <c r="I233" i="14"/>
  <c r="J233" i="14"/>
  <c r="K233" i="14"/>
  <c r="H233" i="14"/>
  <c r="M233" i="14"/>
  <c r="N233" i="14"/>
  <c r="O233" i="14"/>
  <c r="L233" i="14"/>
  <c r="Q233" i="14"/>
  <c r="R233" i="14"/>
  <c r="S233" i="14"/>
  <c r="P233" i="14"/>
  <c r="U233" i="14"/>
  <c r="G233" i="14"/>
  <c r="T233" i="14"/>
  <c r="AU241" i="14"/>
  <c r="AY241" i="14"/>
  <c r="BC241" i="14"/>
  <c r="BG241" i="14"/>
  <c r="AV241" i="14"/>
  <c r="AZ241" i="14"/>
  <c r="BD241" i="14"/>
  <c r="BH241" i="14"/>
  <c r="AW241" i="14"/>
  <c r="BA241" i="14"/>
  <c r="BE241" i="14"/>
  <c r="BI241" i="14"/>
  <c r="AX241" i="14"/>
  <c r="BB241" i="14"/>
  <c r="BF241" i="14"/>
  <c r="AC241" i="14"/>
  <c r="AG241" i="14"/>
  <c r="AK241" i="14"/>
  <c r="AO241" i="14"/>
  <c r="AD241" i="14"/>
  <c r="AH241" i="14"/>
  <c r="AL241" i="14"/>
  <c r="AA241" i="14"/>
  <c r="AE241" i="14"/>
  <c r="AI241" i="14"/>
  <c r="AM241" i="14"/>
  <c r="AB241" i="14"/>
  <c r="AF241" i="14"/>
  <c r="AJ241" i="14"/>
  <c r="AN241" i="14"/>
  <c r="Y241" i="14"/>
  <c r="W241" i="14"/>
  <c r="X241" i="14"/>
  <c r="J241" i="14"/>
  <c r="M241" i="14"/>
  <c r="T241" i="14"/>
  <c r="G241" i="14"/>
  <c r="N241" i="14"/>
  <c r="S241" i="14"/>
  <c r="K241" i="14"/>
  <c r="L241" i="14"/>
  <c r="R241" i="14"/>
  <c r="I241" i="14"/>
  <c r="P241" i="14"/>
  <c r="Q241" i="14"/>
  <c r="H241" i="14"/>
  <c r="O241" i="14"/>
  <c r="U241" i="14"/>
  <c r="AU249" i="14"/>
  <c r="AY249" i="14"/>
  <c r="BC249" i="14"/>
  <c r="BG249" i="14"/>
  <c r="AV249" i="14"/>
  <c r="AZ249" i="14"/>
  <c r="BD249" i="14"/>
  <c r="BH249" i="14"/>
  <c r="AW249" i="14"/>
  <c r="BA249" i="14"/>
  <c r="BE249" i="14"/>
  <c r="BI249" i="14"/>
  <c r="AX249" i="14"/>
  <c r="BB249" i="14"/>
  <c r="BF249" i="14"/>
  <c r="AC249" i="14"/>
  <c r="AG249" i="14"/>
  <c r="AK249" i="14"/>
  <c r="AO249" i="14"/>
  <c r="AD249" i="14"/>
  <c r="AH249" i="14"/>
  <c r="AL249" i="14"/>
  <c r="AA249" i="14"/>
  <c r="AE249" i="14"/>
  <c r="AI249" i="14"/>
  <c r="AM249" i="14"/>
  <c r="AB249" i="14"/>
  <c r="AF249" i="14"/>
  <c r="AJ249" i="14"/>
  <c r="AN249" i="14"/>
  <c r="Y249" i="14"/>
  <c r="W249" i="14"/>
  <c r="X249" i="14"/>
  <c r="J249" i="14"/>
  <c r="P249" i="14"/>
  <c r="Q249" i="14"/>
  <c r="I249" i="14"/>
  <c r="N249" i="14"/>
  <c r="U249" i="14"/>
  <c r="H249" i="14"/>
  <c r="O249" i="14"/>
  <c r="R249" i="14"/>
  <c r="G249" i="14"/>
  <c r="M249" i="14"/>
  <c r="T249" i="14"/>
  <c r="K249" i="14"/>
  <c r="L249" i="14"/>
  <c r="S249" i="14"/>
  <c r="AU257" i="14"/>
  <c r="AY257" i="14"/>
  <c r="BC257" i="14"/>
  <c r="BG257" i="14"/>
  <c r="AV257" i="14"/>
  <c r="AZ257" i="14"/>
  <c r="BD257" i="14"/>
  <c r="BH257" i="14"/>
  <c r="AW257" i="14"/>
  <c r="BA257" i="14"/>
  <c r="BE257" i="14"/>
  <c r="BI257" i="14"/>
  <c r="AX257" i="14"/>
  <c r="BB257" i="14"/>
  <c r="BF257" i="14"/>
  <c r="AC257" i="14"/>
  <c r="AG257" i="14"/>
  <c r="AK257" i="14"/>
  <c r="AO257" i="14"/>
  <c r="AD257" i="14"/>
  <c r="AH257" i="14"/>
  <c r="AL257" i="14"/>
  <c r="AA257" i="14"/>
  <c r="AE257" i="14"/>
  <c r="AI257" i="14"/>
  <c r="AM257" i="14"/>
  <c r="AB257" i="14"/>
  <c r="AF257" i="14"/>
  <c r="AJ257" i="14"/>
  <c r="AN257" i="14"/>
  <c r="Y257" i="14"/>
  <c r="W257" i="14"/>
  <c r="X257" i="14"/>
  <c r="J257" i="14"/>
  <c r="M257" i="14"/>
  <c r="T257" i="14"/>
  <c r="G257" i="14"/>
  <c r="N257" i="14"/>
  <c r="S257" i="14"/>
  <c r="K257" i="14"/>
  <c r="L257" i="14"/>
  <c r="R257" i="14"/>
  <c r="I257" i="14"/>
  <c r="P257" i="14"/>
  <c r="Q257" i="14"/>
  <c r="H257" i="14"/>
  <c r="O257" i="14"/>
  <c r="U257" i="14"/>
  <c r="AU265" i="14"/>
  <c r="AY265" i="14"/>
  <c r="BC265" i="14"/>
  <c r="BG265" i="14"/>
  <c r="AV265" i="14"/>
  <c r="AZ265" i="14"/>
  <c r="BD265" i="14"/>
  <c r="BH265" i="14"/>
  <c r="AW265" i="14"/>
  <c r="BA265" i="14"/>
  <c r="BE265" i="14"/>
  <c r="BI265" i="14"/>
  <c r="AX265" i="14"/>
  <c r="BB265" i="14"/>
  <c r="BF265" i="14"/>
  <c r="AC265" i="14"/>
  <c r="AG265" i="14"/>
  <c r="AK265" i="14"/>
  <c r="AO265" i="14"/>
  <c r="AD265" i="14"/>
  <c r="AH265" i="14"/>
  <c r="AL265" i="14"/>
  <c r="AA265" i="14"/>
  <c r="AE265" i="14"/>
  <c r="AI265" i="14"/>
  <c r="AM265" i="14"/>
  <c r="AB265" i="14"/>
  <c r="AF265" i="14"/>
  <c r="AJ265" i="14"/>
  <c r="AN265" i="14"/>
  <c r="Y265" i="14"/>
  <c r="W265" i="14"/>
  <c r="X265" i="14"/>
  <c r="I265" i="14"/>
  <c r="J265" i="14"/>
  <c r="K265" i="14"/>
  <c r="L265" i="14"/>
  <c r="M265" i="14"/>
  <c r="N265" i="14"/>
  <c r="O265" i="14"/>
  <c r="P265" i="14"/>
  <c r="Q265" i="14"/>
  <c r="R265" i="14"/>
  <c r="S265" i="14"/>
  <c r="T265" i="14"/>
  <c r="U265" i="14"/>
  <c r="G265" i="14"/>
  <c r="H265" i="14"/>
  <c r="AU273" i="14"/>
  <c r="AY273" i="14"/>
  <c r="BC273" i="14"/>
  <c r="BG273" i="14"/>
  <c r="AV273" i="14"/>
  <c r="AZ273" i="14"/>
  <c r="BD273" i="14"/>
  <c r="BH273" i="14"/>
  <c r="AW273" i="14"/>
  <c r="BA273" i="14"/>
  <c r="BE273" i="14"/>
  <c r="BI273" i="14"/>
  <c r="AX273" i="14"/>
  <c r="BB273" i="14"/>
  <c r="BF273" i="14"/>
  <c r="AC273" i="14"/>
  <c r="AG273" i="14"/>
  <c r="AK273" i="14"/>
  <c r="AO273" i="14"/>
  <c r="AD273" i="14"/>
  <c r="AH273" i="14"/>
  <c r="AL273" i="14"/>
  <c r="AA273" i="14"/>
  <c r="AE273" i="14"/>
  <c r="AI273" i="14"/>
  <c r="AM273" i="14"/>
  <c r="AB273" i="14"/>
  <c r="AF273" i="14"/>
  <c r="AJ273" i="14"/>
  <c r="AN273" i="14"/>
  <c r="Y273" i="14"/>
  <c r="W273" i="14"/>
  <c r="X273" i="14"/>
  <c r="G273" i="14"/>
  <c r="H273" i="14"/>
  <c r="I273" i="14"/>
  <c r="J273" i="14"/>
  <c r="K273" i="14"/>
  <c r="L273" i="14"/>
  <c r="M273" i="14"/>
  <c r="N273" i="14"/>
  <c r="O273" i="14"/>
  <c r="P273" i="14"/>
  <c r="Q273" i="14"/>
  <c r="R273" i="14"/>
  <c r="S273" i="14"/>
  <c r="T273" i="14"/>
  <c r="U273" i="14"/>
  <c r="AU281" i="14"/>
  <c r="AY281" i="14"/>
  <c r="BC281" i="14"/>
  <c r="BG281" i="14"/>
  <c r="AV281" i="14"/>
  <c r="AZ281" i="14"/>
  <c r="BD281" i="14"/>
  <c r="BH281" i="14"/>
  <c r="AW281" i="14"/>
  <c r="BA281" i="14"/>
  <c r="BE281" i="14"/>
  <c r="BI281" i="14"/>
  <c r="AX281" i="14"/>
  <c r="BB281" i="14"/>
  <c r="BF281" i="14"/>
  <c r="AC281" i="14"/>
  <c r="AG281" i="14"/>
  <c r="AK281" i="14"/>
  <c r="AO281" i="14"/>
  <c r="AD281" i="14"/>
  <c r="AH281" i="14"/>
  <c r="AL281" i="14"/>
  <c r="AA281" i="14"/>
  <c r="AE281" i="14"/>
  <c r="AI281" i="14"/>
  <c r="AM281" i="14"/>
  <c r="AB281" i="14"/>
  <c r="AF281" i="14"/>
  <c r="AJ281" i="14"/>
  <c r="AN281" i="14"/>
  <c r="Y281" i="14"/>
  <c r="W281" i="14"/>
  <c r="X281" i="14"/>
  <c r="G281" i="14"/>
  <c r="H281" i="14"/>
  <c r="I281" i="14"/>
  <c r="J281" i="14"/>
  <c r="K281" i="14"/>
  <c r="L281" i="14"/>
  <c r="M281" i="14"/>
  <c r="N281" i="14"/>
  <c r="O281" i="14"/>
  <c r="P281" i="14"/>
  <c r="Q281" i="14"/>
  <c r="R281" i="14"/>
  <c r="S281" i="14"/>
  <c r="T281" i="14"/>
  <c r="U281" i="14"/>
  <c r="AU289" i="14"/>
  <c r="AY289" i="14"/>
  <c r="BC289" i="14"/>
  <c r="BG289" i="14"/>
  <c r="AV289" i="14"/>
  <c r="AZ289" i="14"/>
  <c r="BD289" i="14"/>
  <c r="BH289" i="14"/>
  <c r="AW289" i="14"/>
  <c r="BA289" i="14"/>
  <c r="BE289" i="14"/>
  <c r="BI289" i="14"/>
  <c r="AX289" i="14"/>
  <c r="BB289" i="14"/>
  <c r="BF289" i="14"/>
  <c r="AC289" i="14"/>
  <c r="AG289" i="14"/>
  <c r="AK289" i="14"/>
  <c r="AO289" i="14"/>
  <c r="AD289" i="14"/>
  <c r="AH289" i="14"/>
  <c r="AL289" i="14"/>
  <c r="AA289" i="14"/>
  <c r="AE289" i="14"/>
  <c r="AI289" i="14"/>
  <c r="AM289" i="14"/>
  <c r="AB289" i="14"/>
  <c r="AF289" i="14"/>
  <c r="AJ289" i="14"/>
  <c r="AN289" i="14"/>
  <c r="Y289" i="14"/>
  <c r="W289" i="14"/>
  <c r="X289" i="14"/>
  <c r="G289" i="14"/>
  <c r="H289" i="14"/>
  <c r="I289" i="14"/>
  <c r="J289" i="14"/>
  <c r="K289" i="14"/>
  <c r="L289" i="14"/>
  <c r="M289" i="14"/>
  <c r="N289" i="14"/>
  <c r="O289" i="14"/>
  <c r="P289" i="14"/>
  <c r="Q289" i="14"/>
  <c r="R289" i="14"/>
  <c r="S289" i="14"/>
  <c r="T289" i="14"/>
  <c r="U289" i="14"/>
  <c r="AU297" i="14"/>
  <c r="AY297" i="14"/>
  <c r="BC297" i="14"/>
  <c r="BG297" i="14"/>
  <c r="AV297" i="14"/>
  <c r="AZ297" i="14"/>
  <c r="BD297" i="14"/>
  <c r="BH297" i="14"/>
  <c r="AW297" i="14"/>
  <c r="BA297" i="14"/>
  <c r="BE297" i="14"/>
  <c r="BI297" i="14"/>
  <c r="AX297" i="14"/>
  <c r="BB297" i="14"/>
  <c r="BF297" i="14"/>
  <c r="AC297" i="14"/>
  <c r="AG297" i="14"/>
  <c r="AK297" i="14"/>
  <c r="AO297" i="14"/>
  <c r="AD297" i="14"/>
  <c r="AH297" i="14"/>
  <c r="AL297" i="14"/>
  <c r="AA297" i="14"/>
  <c r="AE297" i="14"/>
  <c r="AI297" i="14"/>
  <c r="AM297" i="14"/>
  <c r="AB297" i="14"/>
  <c r="AF297" i="14"/>
  <c r="AJ297" i="14"/>
  <c r="AN297" i="14"/>
  <c r="Y297" i="14"/>
  <c r="W297" i="14"/>
  <c r="X297" i="14"/>
  <c r="G297" i="14"/>
  <c r="H297" i="14"/>
  <c r="I297" i="14"/>
  <c r="J297" i="14"/>
  <c r="K297" i="14"/>
  <c r="L297" i="14"/>
  <c r="M297" i="14"/>
  <c r="N297" i="14"/>
  <c r="O297" i="14"/>
  <c r="P297" i="14"/>
  <c r="Q297" i="14"/>
  <c r="R297" i="14"/>
  <c r="S297" i="14"/>
  <c r="T297" i="14"/>
  <c r="U297" i="14"/>
  <c r="AU305" i="14"/>
  <c r="AY305" i="14"/>
  <c r="BC305" i="14"/>
  <c r="BG305" i="14"/>
  <c r="AV305" i="14"/>
  <c r="AZ305" i="14"/>
  <c r="BD305" i="14"/>
  <c r="BH305" i="14"/>
  <c r="AW305" i="14"/>
  <c r="BA305" i="14"/>
  <c r="BE305" i="14"/>
  <c r="BI305" i="14"/>
  <c r="AX305" i="14"/>
  <c r="BB305" i="14"/>
  <c r="BF305" i="14"/>
  <c r="AC305" i="14"/>
  <c r="AG305" i="14"/>
  <c r="AK305" i="14"/>
  <c r="AO305" i="14"/>
  <c r="AD305" i="14"/>
  <c r="AH305" i="14"/>
  <c r="AL305" i="14"/>
  <c r="AA305" i="14"/>
  <c r="AE305" i="14"/>
  <c r="AI305" i="14"/>
  <c r="AM305" i="14"/>
  <c r="AB305" i="14"/>
  <c r="AF305" i="14"/>
  <c r="AJ305" i="14"/>
  <c r="AN305" i="14"/>
  <c r="Y305" i="14"/>
  <c r="W305" i="14"/>
  <c r="X305" i="14"/>
  <c r="G305" i="14"/>
  <c r="H305" i="14"/>
  <c r="I305" i="14"/>
  <c r="J305" i="14"/>
  <c r="K305" i="14"/>
  <c r="L305" i="14"/>
  <c r="M305" i="14"/>
  <c r="N305" i="14"/>
  <c r="O305" i="14"/>
  <c r="P305" i="14"/>
  <c r="Q305" i="14"/>
  <c r="R305" i="14"/>
  <c r="S305" i="14"/>
  <c r="T305" i="14"/>
  <c r="U305" i="14"/>
  <c r="AU313" i="14"/>
  <c r="AY313" i="14"/>
  <c r="BC313" i="14"/>
  <c r="BG313" i="14"/>
  <c r="AV313" i="14"/>
  <c r="AZ313" i="14"/>
  <c r="BD313" i="14"/>
  <c r="BH313" i="14"/>
  <c r="AW313" i="14"/>
  <c r="BA313" i="14"/>
  <c r="BE313" i="14"/>
  <c r="BI313" i="14"/>
  <c r="AX313" i="14"/>
  <c r="BB313" i="14"/>
  <c r="BF313" i="14"/>
  <c r="AC313" i="14"/>
  <c r="AG313" i="14"/>
  <c r="AK313" i="14"/>
  <c r="AO313" i="14"/>
  <c r="AD313" i="14"/>
  <c r="AH313" i="14"/>
  <c r="AL313" i="14"/>
  <c r="AA313" i="14"/>
  <c r="AE313" i="14"/>
  <c r="AI313" i="14"/>
  <c r="AM313" i="14"/>
  <c r="AB313" i="14"/>
  <c r="AF313" i="14"/>
  <c r="AJ313" i="14"/>
  <c r="AN313" i="14"/>
  <c r="Y313" i="14"/>
  <c r="W313" i="14"/>
  <c r="X313" i="14"/>
  <c r="G313" i="14"/>
  <c r="H313" i="14"/>
  <c r="I313" i="14"/>
  <c r="J313" i="14"/>
  <c r="K313" i="14"/>
  <c r="L313" i="14"/>
  <c r="M313" i="14"/>
  <c r="N313" i="14"/>
  <c r="O313" i="14"/>
  <c r="P313" i="14"/>
  <c r="Q313" i="14"/>
  <c r="R313" i="14"/>
  <c r="S313" i="14"/>
  <c r="T313" i="14"/>
  <c r="U313" i="14"/>
  <c r="AU321" i="14"/>
  <c r="AY321" i="14"/>
  <c r="BC321" i="14"/>
  <c r="BG321" i="14"/>
  <c r="AX321" i="14"/>
  <c r="BD321" i="14"/>
  <c r="BI321" i="14"/>
  <c r="AZ321" i="14"/>
  <c r="BE321" i="14"/>
  <c r="AV321" i="14"/>
  <c r="BA321" i="14"/>
  <c r="BF321" i="14"/>
  <c r="AW321" i="14"/>
  <c r="BB321" i="14"/>
  <c r="BH321" i="14"/>
  <c r="AC321" i="14"/>
  <c r="AG321" i="14"/>
  <c r="AK321" i="14"/>
  <c r="AO321" i="14"/>
  <c r="AD321" i="14"/>
  <c r="AH321" i="14"/>
  <c r="AL321" i="14"/>
  <c r="AA321" i="14"/>
  <c r="AE321" i="14"/>
  <c r="AI321" i="14"/>
  <c r="AM321" i="14"/>
  <c r="AB321" i="14"/>
  <c r="AF321" i="14"/>
  <c r="AJ321" i="14"/>
  <c r="AN321" i="14"/>
  <c r="Y321" i="14"/>
  <c r="W321" i="14"/>
  <c r="X321" i="14"/>
  <c r="G321" i="14"/>
  <c r="H321" i="14"/>
  <c r="I321" i="14"/>
  <c r="J321" i="14"/>
  <c r="K321" i="14"/>
  <c r="L321" i="14"/>
  <c r="M321" i="14"/>
  <c r="N321" i="14"/>
  <c r="O321" i="14"/>
  <c r="P321" i="14"/>
  <c r="Q321" i="14"/>
  <c r="R321" i="14"/>
  <c r="S321" i="14"/>
  <c r="T321" i="14"/>
  <c r="U321" i="14"/>
  <c r="AX329" i="14"/>
  <c r="BB329" i="14"/>
  <c r="BF329" i="14"/>
  <c r="AU329" i="14"/>
  <c r="AY329" i="14"/>
  <c r="BC329" i="14"/>
  <c r="BG329" i="14"/>
  <c r="AV329" i="14"/>
  <c r="AZ329" i="14"/>
  <c r="BD329" i="14"/>
  <c r="BH329" i="14"/>
  <c r="AW329" i="14"/>
  <c r="BA329" i="14"/>
  <c r="BE329" i="14"/>
  <c r="BI329" i="14"/>
  <c r="AC329" i="14"/>
  <c r="AG329" i="14"/>
  <c r="AK329" i="14"/>
  <c r="AO329" i="14"/>
  <c r="AD329" i="14"/>
  <c r="AH329" i="14"/>
  <c r="AL329" i="14"/>
  <c r="AA329" i="14"/>
  <c r="AE329" i="14"/>
  <c r="AI329" i="14"/>
  <c r="AM329" i="14"/>
  <c r="AB329" i="14"/>
  <c r="AF329" i="14"/>
  <c r="AJ329" i="14"/>
  <c r="AN329" i="14"/>
  <c r="Y329" i="14"/>
  <c r="W329" i="14"/>
  <c r="X329" i="14"/>
  <c r="G329" i="14"/>
  <c r="H329" i="14"/>
  <c r="I329" i="14"/>
  <c r="J329" i="14"/>
  <c r="K329" i="14"/>
  <c r="L329" i="14"/>
  <c r="M329" i="14"/>
  <c r="N329" i="14"/>
  <c r="O329" i="14"/>
  <c r="P329" i="14"/>
  <c r="Q329" i="14"/>
  <c r="R329" i="14"/>
  <c r="S329" i="14"/>
  <c r="T329" i="14"/>
  <c r="U329" i="14"/>
  <c r="AX337" i="14"/>
  <c r="BB337" i="14"/>
  <c r="BF337" i="14"/>
  <c r="AU337" i="14"/>
  <c r="AY337" i="14"/>
  <c r="BC337" i="14"/>
  <c r="BG337" i="14"/>
  <c r="AV337" i="14"/>
  <c r="AZ337" i="14"/>
  <c r="BD337" i="14"/>
  <c r="BH337" i="14"/>
  <c r="AW337" i="14"/>
  <c r="BA337" i="14"/>
  <c r="BE337" i="14"/>
  <c r="BI337" i="14"/>
  <c r="AC337" i="14"/>
  <c r="AG337" i="14"/>
  <c r="AK337" i="14"/>
  <c r="AO337" i="14"/>
  <c r="AD337" i="14"/>
  <c r="AH337" i="14"/>
  <c r="AL337" i="14"/>
  <c r="AA337" i="14"/>
  <c r="AE337" i="14"/>
  <c r="AI337" i="14"/>
  <c r="AM337" i="14"/>
  <c r="AB337" i="14"/>
  <c r="AF337" i="14"/>
  <c r="AJ337" i="14"/>
  <c r="AN337" i="14"/>
  <c r="Y337" i="14"/>
  <c r="W337" i="14"/>
  <c r="X337" i="14"/>
  <c r="G337" i="14"/>
  <c r="H337" i="14"/>
  <c r="I337" i="14"/>
  <c r="J337" i="14"/>
  <c r="K337" i="14"/>
  <c r="L337" i="14"/>
  <c r="M337" i="14"/>
  <c r="N337" i="14"/>
  <c r="O337" i="14"/>
  <c r="P337" i="14"/>
  <c r="Q337" i="14"/>
  <c r="R337" i="14"/>
  <c r="S337" i="14"/>
  <c r="T337" i="14"/>
  <c r="U337" i="14"/>
  <c r="AX345" i="14"/>
  <c r="BB345" i="14"/>
  <c r="BF345" i="14"/>
  <c r="AU345" i="14"/>
  <c r="AY345" i="14"/>
  <c r="BC345" i="14"/>
  <c r="BG345" i="14"/>
  <c r="AV345" i="14"/>
  <c r="AZ345" i="14"/>
  <c r="BD345" i="14"/>
  <c r="BH345" i="14"/>
  <c r="AW345" i="14"/>
  <c r="BA345" i="14"/>
  <c r="BE345" i="14"/>
  <c r="BI345" i="14"/>
  <c r="AC345" i="14"/>
  <c r="AG345" i="14"/>
  <c r="AK345" i="14"/>
  <c r="AO345" i="14"/>
  <c r="AD345" i="14"/>
  <c r="AH345" i="14"/>
  <c r="AL345" i="14"/>
  <c r="AA345" i="14"/>
  <c r="AE345" i="14"/>
  <c r="AI345" i="14"/>
  <c r="AM345" i="14"/>
  <c r="AB345" i="14"/>
  <c r="AF345" i="14"/>
  <c r="AJ345" i="14"/>
  <c r="AN345" i="14"/>
  <c r="Y345" i="14"/>
  <c r="W345" i="14"/>
  <c r="X345" i="14"/>
  <c r="G345" i="14"/>
  <c r="H345" i="14"/>
  <c r="N345" i="14"/>
  <c r="U345" i="14"/>
  <c r="K345" i="14"/>
  <c r="M345" i="14"/>
  <c r="T345" i="14"/>
  <c r="L345" i="14"/>
  <c r="O345" i="14"/>
  <c r="R345" i="14"/>
  <c r="J345" i="14"/>
  <c r="Q345" i="14"/>
  <c r="S345" i="14"/>
  <c r="I345" i="14"/>
  <c r="P345" i="14"/>
  <c r="AX353" i="14"/>
  <c r="BB353" i="14"/>
  <c r="BF353" i="14"/>
  <c r="AU353" i="14"/>
  <c r="AY353" i="14"/>
  <c r="BC353" i="14"/>
  <c r="BG353" i="14"/>
  <c r="AV353" i="14"/>
  <c r="AZ353" i="14"/>
  <c r="BD353" i="14"/>
  <c r="BH353" i="14"/>
  <c r="AW353" i="14"/>
  <c r="BA353" i="14"/>
  <c r="BE353" i="14"/>
  <c r="BI353" i="14"/>
  <c r="AC353" i="14"/>
  <c r="AG353" i="14"/>
  <c r="AK353" i="14"/>
  <c r="AO353" i="14"/>
  <c r="AD353" i="14"/>
  <c r="AH353" i="14"/>
  <c r="AL353" i="14"/>
  <c r="AA353" i="14"/>
  <c r="AE353" i="14"/>
  <c r="AI353" i="14"/>
  <c r="AM353" i="14"/>
  <c r="AB353" i="14"/>
  <c r="AF353" i="14"/>
  <c r="AJ353" i="14"/>
  <c r="AN353" i="14"/>
  <c r="Y353" i="14"/>
  <c r="W353" i="14"/>
  <c r="X353" i="14"/>
  <c r="G353" i="14"/>
  <c r="J353" i="14"/>
  <c r="Q353" i="14"/>
  <c r="I353" i="14"/>
  <c r="K353" i="14"/>
  <c r="P353" i="14"/>
  <c r="H353" i="14"/>
  <c r="N353" i="14"/>
  <c r="O353" i="14"/>
  <c r="U353" i="14"/>
  <c r="M353" i="14"/>
  <c r="T353" i="14"/>
  <c r="S353" i="14"/>
  <c r="L353" i="14"/>
  <c r="R353" i="14"/>
  <c r="AX361" i="14"/>
  <c r="BB361" i="14"/>
  <c r="BF361" i="14"/>
  <c r="AU361" i="14"/>
  <c r="AY361" i="14"/>
  <c r="BC361" i="14"/>
  <c r="BG361" i="14"/>
  <c r="AV361" i="14"/>
  <c r="AZ361" i="14"/>
  <c r="BD361" i="14"/>
  <c r="BH361" i="14"/>
  <c r="AW361" i="14"/>
  <c r="BA361" i="14"/>
  <c r="BE361" i="14"/>
  <c r="BI361" i="14"/>
  <c r="AC361" i="14"/>
  <c r="AG361" i="14"/>
  <c r="AK361" i="14"/>
  <c r="AO361" i="14"/>
  <c r="AD361" i="14"/>
  <c r="AH361" i="14"/>
  <c r="AL361" i="14"/>
  <c r="AA361" i="14"/>
  <c r="AE361" i="14"/>
  <c r="AI361" i="14"/>
  <c r="AM361" i="14"/>
  <c r="AB361" i="14"/>
  <c r="AF361" i="14"/>
  <c r="AJ361" i="14"/>
  <c r="AN361" i="14"/>
  <c r="Y361" i="14"/>
  <c r="W361" i="14"/>
  <c r="X361" i="14"/>
  <c r="I361" i="14"/>
  <c r="J361" i="14"/>
  <c r="K361" i="14"/>
  <c r="L361" i="14"/>
  <c r="M361" i="14"/>
  <c r="N361" i="14"/>
  <c r="O361" i="14"/>
  <c r="P361" i="14"/>
  <c r="Q361" i="14"/>
  <c r="R361" i="14"/>
  <c r="S361" i="14"/>
  <c r="T361" i="14"/>
  <c r="U361" i="14"/>
  <c r="G361" i="14"/>
  <c r="H361" i="14"/>
  <c r="AV16" i="14"/>
  <c r="AZ16" i="14"/>
  <c r="BD16" i="14"/>
  <c r="BH16" i="14"/>
  <c r="AW16" i="14"/>
  <c r="BA16" i="14"/>
  <c r="BE16" i="14"/>
  <c r="AX16" i="14"/>
  <c r="BB16" i="14"/>
  <c r="BF16" i="14"/>
  <c r="BG16" i="14"/>
  <c r="AU16" i="14"/>
  <c r="BI16" i="14"/>
  <c r="AY16" i="14"/>
  <c r="BC16" i="14"/>
  <c r="AD16" i="14"/>
  <c r="AH16" i="14"/>
  <c r="AL16" i="14"/>
  <c r="AA16" i="14"/>
  <c r="AE16" i="14"/>
  <c r="AI16" i="14"/>
  <c r="AM16" i="14"/>
  <c r="AB16" i="14"/>
  <c r="AF16" i="14"/>
  <c r="AJ16" i="14"/>
  <c r="AN16" i="14"/>
  <c r="AC16" i="14"/>
  <c r="AG16" i="14"/>
  <c r="AK16" i="14"/>
  <c r="AO16" i="14"/>
  <c r="X16" i="14"/>
  <c r="Y16" i="14"/>
  <c r="W16" i="14"/>
  <c r="N16" i="14"/>
  <c r="P16" i="14"/>
  <c r="Q16" i="14"/>
  <c r="G16" i="14"/>
  <c r="R16" i="14"/>
  <c r="I16" i="14"/>
  <c r="S16" i="14"/>
  <c r="H16" i="14"/>
  <c r="M16" i="14"/>
  <c r="K16" i="14"/>
  <c r="L16" i="14"/>
  <c r="U16" i="14"/>
  <c r="J16" i="14"/>
  <c r="T16" i="14"/>
  <c r="O16" i="14"/>
  <c r="AW24" i="14"/>
  <c r="BA24" i="14"/>
  <c r="BE24" i="14"/>
  <c r="BI24" i="14"/>
  <c r="AX24" i="14"/>
  <c r="BB24" i="14"/>
  <c r="BF24" i="14"/>
  <c r="AU24" i="14"/>
  <c r="AY24" i="14"/>
  <c r="BC24" i="14"/>
  <c r="BG24" i="14"/>
  <c r="BD24" i="14"/>
  <c r="BH24" i="14"/>
  <c r="AV24" i="14"/>
  <c r="AZ24" i="14"/>
  <c r="AD24" i="14"/>
  <c r="AH24" i="14"/>
  <c r="AL24" i="14"/>
  <c r="AA24" i="14"/>
  <c r="AE24" i="14"/>
  <c r="AI24" i="14"/>
  <c r="AM24" i="14"/>
  <c r="AB24" i="14"/>
  <c r="AF24" i="14"/>
  <c r="AJ24" i="14"/>
  <c r="AN24" i="14"/>
  <c r="AC24" i="14"/>
  <c r="AG24" i="14"/>
  <c r="AK24" i="14"/>
  <c r="AO24" i="14"/>
  <c r="X24" i="14"/>
  <c r="Y24" i="14"/>
  <c r="W24" i="14"/>
  <c r="N24" i="14"/>
  <c r="P24" i="14"/>
  <c r="Q24" i="14"/>
  <c r="O24" i="14"/>
  <c r="L24" i="14"/>
  <c r="U24" i="14"/>
  <c r="J24" i="14"/>
  <c r="T24" i="14"/>
  <c r="G24" i="14"/>
  <c r="R24" i="14"/>
  <c r="I24" i="14"/>
  <c r="K24" i="14"/>
  <c r="H24" i="14"/>
  <c r="M24" i="14"/>
  <c r="S24" i="14"/>
  <c r="AW32" i="14"/>
  <c r="BA32" i="14"/>
  <c r="BE32" i="14"/>
  <c r="BI32" i="14"/>
  <c r="AX32" i="14"/>
  <c r="BB32" i="14"/>
  <c r="BF32" i="14"/>
  <c r="AU32" i="14"/>
  <c r="AY32" i="14"/>
  <c r="BC32" i="14"/>
  <c r="BG32" i="14"/>
  <c r="AV32" i="14"/>
  <c r="AZ32" i="14"/>
  <c r="BD32" i="14"/>
  <c r="BH32" i="14"/>
  <c r="AD32" i="14"/>
  <c r="AH32" i="14"/>
  <c r="AL32" i="14"/>
  <c r="AA32" i="14"/>
  <c r="AE32" i="14"/>
  <c r="AI32" i="14"/>
  <c r="AM32" i="14"/>
  <c r="AB32" i="14"/>
  <c r="AF32" i="14"/>
  <c r="AJ32" i="14"/>
  <c r="AN32" i="14"/>
  <c r="AC32" i="14"/>
  <c r="AG32" i="14"/>
  <c r="AK32" i="14"/>
  <c r="AO32" i="14"/>
  <c r="X32" i="14"/>
  <c r="Y32" i="14"/>
  <c r="W32" i="14"/>
  <c r="K32" i="14"/>
  <c r="L32" i="14"/>
  <c r="M32" i="14"/>
  <c r="J32" i="14"/>
  <c r="O32" i="14"/>
  <c r="T32" i="14"/>
  <c r="R32" i="14"/>
  <c r="S32" i="14"/>
  <c r="I32" i="14"/>
  <c r="N32" i="14"/>
  <c r="H32" i="14"/>
  <c r="Q32" i="14"/>
  <c r="G32" i="14"/>
  <c r="P32" i="14"/>
  <c r="U32" i="14"/>
  <c r="AW40" i="14"/>
  <c r="BA40" i="14"/>
  <c r="BE40" i="14"/>
  <c r="BI40" i="14"/>
  <c r="AX40" i="14"/>
  <c r="BB40" i="14"/>
  <c r="BF40" i="14"/>
  <c r="AU40" i="14"/>
  <c r="AY40" i="14"/>
  <c r="BC40" i="14"/>
  <c r="BG40" i="14"/>
  <c r="BD40" i="14"/>
  <c r="BH40" i="14"/>
  <c r="AV40" i="14"/>
  <c r="AZ40" i="14"/>
  <c r="AD40" i="14"/>
  <c r="AH40" i="14"/>
  <c r="AL40" i="14"/>
  <c r="AA40" i="14"/>
  <c r="AE40" i="14"/>
  <c r="AI40" i="14"/>
  <c r="AM40" i="14"/>
  <c r="AB40" i="14"/>
  <c r="AF40" i="14"/>
  <c r="AJ40" i="14"/>
  <c r="AN40" i="14"/>
  <c r="AC40" i="14"/>
  <c r="AG40" i="14"/>
  <c r="AK40" i="14"/>
  <c r="AO40" i="14"/>
  <c r="X40" i="14"/>
  <c r="Y40" i="14"/>
  <c r="W40" i="14"/>
  <c r="K40" i="14"/>
  <c r="L40" i="14"/>
  <c r="M40" i="14"/>
  <c r="N40" i="14"/>
  <c r="O40" i="14"/>
  <c r="P40" i="14"/>
  <c r="Q40" i="14"/>
  <c r="R40" i="14"/>
  <c r="S40" i="14"/>
  <c r="T40" i="14"/>
  <c r="U40" i="14"/>
  <c r="G40" i="14"/>
  <c r="H40" i="14"/>
  <c r="I40" i="14"/>
  <c r="J40" i="14"/>
  <c r="AW48" i="14"/>
  <c r="BA48" i="14"/>
  <c r="BE48" i="14"/>
  <c r="BI48" i="14"/>
  <c r="AX48" i="14"/>
  <c r="BB48" i="14"/>
  <c r="BF48" i="14"/>
  <c r="AU48" i="14"/>
  <c r="AY48" i="14"/>
  <c r="BC48" i="14"/>
  <c r="BG48" i="14"/>
  <c r="AV48" i="14"/>
  <c r="AZ48" i="14"/>
  <c r="BD48" i="14"/>
  <c r="BH48" i="14"/>
  <c r="AD48" i="14"/>
  <c r="AH48" i="14"/>
  <c r="AL48" i="14"/>
  <c r="AA48" i="14"/>
  <c r="AE48" i="14"/>
  <c r="AI48" i="14"/>
  <c r="AC48" i="14"/>
  <c r="AG48" i="14"/>
  <c r="AK48" i="14"/>
  <c r="AO48" i="14"/>
  <c r="AB48" i="14"/>
  <c r="AN48" i="14"/>
  <c r="AF48" i="14"/>
  <c r="AJ48" i="14"/>
  <c r="AM48" i="14"/>
  <c r="X48" i="14"/>
  <c r="Y48" i="14"/>
  <c r="W48" i="14"/>
  <c r="L48" i="14"/>
  <c r="M48" i="14"/>
  <c r="N48" i="14"/>
  <c r="O48" i="14"/>
  <c r="P48" i="14"/>
  <c r="Q48" i="14"/>
  <c r="R48" i="14"/>
  <c r="S48" i="14"/>
  <c r="T48" i="14"/>
  <c r="U48" i="14"/>
  <c r="G48" i="14"/>
  <c r="H48" i="14"/>
  <c r="I48" i="14"/>
  <c r="J48" i="14"/>
  <c r="K48" i="14"/>
  <c r="AU56" i="14"/>
  <c r="AY56" i="14"/>
  <c r="BC56" i="14"/>
  <c r="BG56" i="14"/>
  <c r="AV56" i="14"/>
  <c r="AZ56" i="14"/>
  <c r="BD56" i="14"/>
  <c r="BH56" i="14"/>
  <c r="AW56" i="14"/>
  <c r="BA56" i="14"/>
  <c r="BE56" i="14"/>
  <c r="BI56" i="14"/>
  <c r="BB56" i="14"/>
  <c r="BF56" i="14"/>
  <c r="AX56" i="14"/>
  <c r="AD56" i="14"/>
  <c r="AH56" i="14"/>
  <c r="AL56" i="14"/>
  <c r="AE56" i="14"/>
  <c r="AJ56" i="14"/>
  <c r="AO56" i="14"/>
  <c r="AA56" i="14"/>
  <c r="AF56" i="14"/>
  <c r="AK56" i="14"/>
  <c r="AB56" i="14"/>
  <c r="AG56" i="14"/>
  <c r="AM56" i="14"/>
  <c r="AC56" i="14"/>
  <c r="AI56" i="14"/>
  <c r="AN56" i="14"/>
  <c r="X56" i="14"/>
  <c r="Y56" i="14"/>
  <c r="W56" i="14"/>
  <c r="L56" i="14"/>
  <c r="M56" i="14"/>
  <c r="N56" i="14"/>
  <c r="G56" i="14"/>
  <c r="P56" i="14"/>
  <c r="Q56" i="14"/>
  <c r="R56" i="14"/>
  <c r="K56" i="14"/>
  <c r="T56" i="14"/>
  <c r="U56" i="14"/>
  <c r="O56" i="14"/>
  <c r="H56" i="14"/>
  <c r="I56" i="14"/>
  <c r="J56" i="14"/>
  <c r="S56" i="14"/>
  <c r="AU64" i="14"/>
  <c r="AY64" i="14"/>
  <c r="BC64" i="14"/>
  <c r="BG64" i="14"/>
  <c r="AV64" i="14"/>
  <c r="AZ64" i="14"/>
  <c r="BD64" i="14"/>
  <c r="BH64" i="14"/>
  <c r="AW64" i="14"/>
  <c r="BA64" i="14"/>
  <c r="BE64" i="14"/>
  <c r="BI64" i="14"/>
  <c r="AX64" i="14"/>
  <c r="BB64" i="14"/>
  <c r="BF64" i="14"/>
  <c r="AC64" i="14"/>
  <c r="AG64" i="14"/>
  <c r="AK64" i="14"/>
  <c r="AO64" i="14"/>
  <c r="AD64" i="14"/>
  <c r="AH64" i="14"/>
  <c r="AL64" i="14"/>
  <c r="AA64" i="14"/>
  <c r="AE64" i="14"/>
  <c r="AI64" i="14"/>
  <c r="AM64" i="14"/>
  <c r="AB64" i="14"/>
  <c r="AF64" i="14"/>
  <c r="AJ64" i="14"/>
  <c r="AN64" i="14"/>
  <c r="X64" i="14"/>
  <c r="Y64" i="14"/>
  <c r="W64" i="14"/>
  <c r="M64" i="14"/>
  <c r="N64" i="14"/>
  <c r="O64" i="14"/>
  <c r="L64" i="14"/>
  <c r="Q64" i="14"/>
  <c r="R64" i="14"/>
  <c r="S64" i="14"/>
  <c r="P64" i="14"/>
  <c r="U64" i="14"/>
  <c r="G64" i="14"/>
  <c r="T64" i="14"/>
  <c r="I64" i="14"/>
  <c r="J64" i="14"/>
  <c r="K64" i="14"/>
  <c r="H64" i="14"/>
  <c r="AU72" i="14"/>
  <c r="AY72" i="14"/>
  <c r="BC72" i="14"/>
  <c r="BG72" i="14"/>
  <c r="AV72" i="14"/>
  <c r="AZ72" i="14"/>
  <c r="BD72" i="14"/>
  <c r="BH72" i="14"/>
  <c r="AW72" i="14"/>
  <c r="BA72" i="14"/>
  <c r="BE72" i="14"/>
  <c r="BI72" i="14"/>
  <c r="BB72" i="14"/>
  <c r="BF72" i="14"/>
  <c r="AX72" i="14"/>
  <c r="AC72" i="14"/>
  <c r="AG72" i="14"/>
  <c r="AK72" i="14"/>
  <c r="AO72" i="14"/>
  <c r="AD72" i="14"/>
  <c r="AH72" i="14"/>
  <c r="AL72" i="14"/>
  <c r="AA72" i="14"/>
  <c r="AE72" i="14"/>
  <c r="AI72" i="14"/>
  <c r="AM72" i="14"/>
  <c r="AB72" i="14"/>
  <c r="AF72" i="14"/>
  <c r="AJ72" i="14"/>
  <c r="AN72" i="14"/>
  <c r="X72" i="14"/>
  <c r="Y72" i="14"/>
  <c r="W72" i="14"/>
  <c r="M72" i="14"/>
  <c r="N72" i="14"/>
  <c r="O72" i="14"/>
  <c r="T72" i="14"/>
  <c r="Q72" i="14"/>
  <c r="R72" i="14"/>
  <c r="S72" i="14"/>
  <c r="H72" i="14"/>
  <c r="U72" i="14"/>
  <c r="G72" i="14"/>
  <c r="L72" i="14"/>
  <c r="I72" i="14"/>
  <c r="J72" i="14"/>
  <c r="K72" i="14"/>
  <c r="P72" i="14"/>
  <c r="AU80" i="14"/>
  <c r="AY80" i="14"/>
  <c r="BC80" i="14"/>
  <c r="BG80" i="14"/>
  <c r="AV80" i="14"/>
  <c r="AZ80" i="14"/>
  <c r="BD80" i="14"/>
  <c r="BH80" i="14"/>
  <c r="AW80" i="14"/>
  <c r="BA80" i="14"/>
  <c r="BE80" i="14"/>
  <c r="BI80" i="14"/>
  <c r="AX80" i="14"/>
  <c r="BB80" i="14"/>
  <c r="BF80" i="14"/>
  <c r="AC80" i="14"/>
  <c r="AG80" i="14"/>
  <c r="AK80" i="14"/>
  <c r="AO80" i="14"/>
  <c r="AD80" i="14"/>
  <c r="AH80" i="14"/>
  <c r="AL80" i="14"/>
  <c r="AA80" i="14"/>
  <c r="AE80" i="14"/>
  <c r="AI80" i="14"/>
  <c r="AM80" i="14"/>
  <c r="AB80" i="14"/>
  <c r="AF80" i="14"/>
  <c r="AJ80" i="14"/>
  <c r="AN80" i="14"/>
  <c r="X80" i="14"/>
  <c r="Y80" i="14"/>
  <c r="W80" i="14"/>
  <c r="M80" i="14"/>
  <c r="N80" i="14"/>
  <c r="O80" i="14"/>
  <c r="L80" i="14"/>
  <c r="Q80" i="14"/>
  <c r="R80" i="14"/>
  <c r="S80" i="14"/>
  <c r="P80" i="14"/>
  <c r="U80" i="14"/>
  <c r="G80" i="14"/>
  <c r="T80" i="14"/>
  <c r="I80" i="14"/>
  <c r="J80" i="14"/>
  <c r="K80" i="14"/>
  <c r="H80" i="14"/>
  <c r="AV88" i="14"/>
  <c r="AZ88" i="14"/>
  <c r="BD88" i="14"/>
  <c r="BH88" i="14"/>
  <c r="AW88" i="14"/>
  <c r="BA88" i="14"/>
  <c r="BE88" i="14"/>
  <c r="BI88" i="14"/>
  <c r="AX88" i="14"/>
  <c r="BB88" i="14"/>
  <c r="BF88" i="14"/>
  <c r="AU88" i="14"/>
  <c r="AY88" i="14"/>
  <c r="BC88" i="14"/>
  <c r="BG88" i="14"/>
  <c r="AC88" i="14"/>
  <c r="AG88" i="14"/>
  <c r="AK88" i="14"/>
  <c r="AO88" i="14"/>
  <c r="AD88" i="14"/>
  <c r="AH88" i="14"/>
  <c r="AL88" i="14"/>
  <c r="AA88" i="14"/>
  <c r="AE88" i="14"/>
  <c r="AI88" i="14"/>
  <c r="AM88" i="14"/>
  <c r="AB88" i="14"/>
  <c r="AF88" i="14"/>
  <c r="AJ88" i="14"/>
  <c r="AN88" i="14"/>
  <c r="X88" i="14"/>
  <c r="Y88" i="14"/>
  <c r="W88" i="14"/>
  <c r="M88" i="14"/>
  <c r="N88" i="14"/>
  <c r="O88" i="14"/>
  <c r="T88" i="14"/>
  <c r="Q88" i="14"/>
  <c r="R88" i="14"/>
  <c r="S88" i="14"/>
  <c r="H88" i="14"/>
  <c r="U88" i="14"/>
  <c r="G88" i="14"/>
  <c r="L88" i="14"/>
  <c r="I88" i="14"/>
  <c r="J88" i="14"/>
  <c r="K88" i="14"/>
  <c r="P88" i="14"/>
  <c r="AV96" i="14"/>
  <c r="AZ96" i="14"/>
  <c r="BD96" i="14"/>
  <c r="BH96" i="14"/>
  <c r="AW96" i="14"/>
  <c r="BA96" i="14"/>
  <c r="BE96" i="14"/>
  <c r="BI96" i="14"/>
  <c r="AU96" i="14"/>
  <c r="BC96" i="14"/>
  <c r="AX96" i="14"/>
  <c r="BF96" i="14"/>
  <c r="AY96" i="14"/>
  <c r="BG96" i="14"/>
  <c r="BB96" i="14"/>
  <c r="AC96" i="14"/>
  <c r="AG96" i="14"/>
  <c r="AK96" i="14"/>
  <c r="AO96" i="14"/>
  <c r="AD96" i="14"/>
  <c r="AH96" i="14"/>
  <c r="AL96" i="14"/>
  <c r="AA96" i="14"/>
  <c r="AE96" i="14"/>
  <c r="AI96" i="14"/>
  <c r="AM96" i="14"/>
  <c r="AB96" i="14"/>
  <c r="AF96" i="14"/>
  <c r="AJ96" i="14"/>
  <c r="AN96" i="14"/>
  <c r="X96" i="14"/>
  <c r="Y96" i="14"/>
  <c r="W96" i="14"/>
  <c r="M96" i="14"/>
  <c r="N96" i="14"/>
  <c r="O96" i="14"/>
  <c r="L96" i="14"/>
  <c r="Q96" i="14"/>
  <c r="R96" i="14"/>
  <c r="S96" i="14"/>
  <c r="P96" i="14"/>
  <c r="U96" i="14"/>
  <c r="G96" i="14"/>
  <c r="T96" i="14"/>
  <c r="I96" i="14"/>
  <c r="J96" i="14"/>
  <c r="K96" i="14"/>
  <c r="H96" i="14"/>
  <c r="AU104" i="14"/>
  <c r="AY104" i="14"/>
  <c r="BC104" i="14"/>
  <c r="BG104" i="14"/>
  <c r="AV104" i="14"/>
  <c r="AZ104" i="14"/>
  <c r="BD104" i="14"/>
  <c r="BH104" i="14"/>
  <c r="AW104" i="14"/>
  <c r="BA104" i="14"/>
  <c r="BE104" i="14"/>
  <c r="BI104" i="14"/>
  <c r="AX104" i="14"/>
  <c r="BB104" i="14"/>
  <c r="BF104" i="14"/>
  <c r="AC104" i="14"/>
  <c r="AG104" i="14"/>
  <c r="AK104" i="14"/>
  <c r="AO104" i="14"/>
  <c r="AD104" i="14"/>
  <c r="AH104" i="14"/>
  <c r="AL104" i="14"/>
  <c r="AA104" i="14"/>
  <c r="AE104" i="14"/>
  <c r="AI104" i="14"/>
  <c r="AM104" i="14"/>
  <c r="AB104" i="14"/>
  <c r="AF104" i="14"/>
  <c r="AJ104" i="14"/>
  <c r="AN104" i="14"/>
  <c r="X104" i="14"/>
  <c r="Y104" i="14"/>
  <c r="W104" i="14"/>
  <c r="M104" i="14"/>
  <c r="N104" i="14"/>
  <c r="O104" i="14"/>
  <c r="T104" i="14"/>
  <c r="Q104" i="14"/>
  <c r="R104" i="14"/>
  <c r="S104" i="14"/>
  <c r="H104" i="14"/>
  <c r="U104" i="14"/>
  <c r="G104" i="14"/>
  <c r="L104" i="14"/>
  <c r="I104" i="14"/>
  <c r="J104" i="14"/>
  <c r="K104" i="14"/>
  <c r="P104" i="14"/>
  <c r="AU112" i="14"/>
  <c r="AY112" i="14"/>
  <c r="BC112" i="14"/>
  <c r="BG112" i="14"/>
  <c r="AV112" i="14"/>
  <c r="AZ112" i="14"/>
  <c r="BD112" i="14"/>
  <c r="BH112" i="14"/>
  <c r="AW112" i="14"/>
  <c r="BA112" i="14"/>
  <c r="BE112" i="14"/>
  <c r="BI112" i="14"/>
  <c r="AX112" i="14"/>
  <c r="BB112" i="14"/>
  <c r="BF112" i="14"/>
  <c r="AC112" i="14"/>
  <c r="AG112" i="14"/>
  <c r="AK112" i="14"/>
  <c r="AO112" i="14"/>
  <c r="AD112" i="14"/>
  <c r="AH112" i="14"/>
  <c r="AL112" i="14"/>
  <c r="AA112" i="14"/>
  <c r="AE112" i="14"/>
  <c r="AI112" i="14"/>
  <c r="AM112" i="14"/>
  <c r="AB112" i="14"/>
  <c r="AF112" i="14"/>
  <c r="AJ112" i="14"/>
  <c r="AN112" i="14"/>
  <c r="X112" i="14"/>
  <c r="Y112" i="14"/>
  <c r="W112" i="14"/>
  <c r="M112" i="14"/>
  <c r="N112" i="14"/>
  <c r="O112" i="14"/>
  <c r="L112" i="14"/>
  <c r="Q112" i="14"/>
  <c r="R112" i="14"/>
  <c r="S112" i="14"/>
  <c r="P112" i="14"/>
  <c r="U112" i="14"/>
  <c r="G112" i="14"/>
  <c r="T112" i="14"/>
  <c r="I112" i="14"/>
  <c r="J112" i="14"/>
  <c r="K112" i="14"/>
  <c r="H112" i="14"/>
  <c r="AU120" i="14"/>
  <c r="AY120" i="14"/>
  <c r="BC120" i="14"/>
  <c r="BG120" i="14"/>
  <c r="AV120" i="14"/>
  <c r="AZ120" i="14"/>
  <c r="BD120" i="14"/>
  <c r="BH120" i="14"/>
  <c r="AW120" i="14"/>
  <c r="BA120" i="14"/>
  <c r="BE120" i="14"/>
  <c r="BI120" i="14"/>
  <c r="AX120" i="14"/>
  <c r="BB120" i="14"/>
  <c r="BF120" i="14"/>
  <c r="AC120" i="14"/>
  <c r="AG120" i="14"/>
  <c r="AK120" i="14"/>
  <c r="AO120" i="14"/>
  <c r="AD120" i="14"/>
  <c r="AH120" i="14"/>
  <c r="AL120" i="14"/>
  <c r="AA120" i="14"/>
  <c r="AE120" i="14"/>
  <c r="AI120" i="14"/>
  <c r="AM120" i="14"/>
  <c r="AB120" i="14"/>
  <c r="AF120" i="14"/>
  <c r="AJ120" i="14"/>
  <c r="AN120" i="14"/>
  <c r="X120" i="14"/>
  <c r="W120" i="14"/>
  <c r="Y120" i="14"/>
  <c r="M120" i="14"/>
  <c r="N120" i="14"/>
  <c r="O120" i="14"/>
  <c r="P120" i="14"/>
  <c r="Q120" i="14"/>
  <c r="R120" i="14"/>
  <c r="S120" i="14"/>
  <c r="T120" i="14"/>
  <c r="U120" i="14"/>
  <c r="G120" i="14"/>
  <c r="H120" i="14"/>
  <c r="I120" i="14"/>
  <c r="J120" i="14"/>
  <c r="K120" i="14"/>
  <c r="L120" i="14"/>
  <c r="AU128" i="14"/>
  <c r="AY128" i="14"/>
  <c r="BC128" i="14"/>
  <c r="BG128" i="14"/>
  <c r="AV128" i="14"/>
  <c r="AZ128" i="14"/>
  <c r="BD128" i="14"/>
  <c r="BH128" i="14"/>
  <c r="AW128" i="14"/>
  <c r="BA128" i="14"/>
  <c r="BE128" i="14"/>
  <c r="BI128" i="14"/>
  <c r="AX128" i="14"/>
  <c r="BB128" i="14"/>
  <c r="BF128" i="14"/>
  <c r="AC128" i="14"/>
  <c r="AG128" i="14"/>
  <c r="AK128" i="14"/>
  <c r="AO128" i="14"/>
  <c r="AD128" i="14"/>
  <c r="AH128" i="14"/>
  <c r="AL128" i="14"/>
  <c r="AA128" i="14"/>
  <c r="AE128" i="14"/>
  <c r="AI128" i="14"/>
  <c r="AM128" i="14"/>
  <c r="AB128" i="14"/>
  <c r="AF128" i="14"/>
  <c r="AJ128" i="14"/>
  <c r="AN128" i="14"/>
  <c r="X128" i="14"/>
  <c r="Y128" i="14"/>
  <c r="W128" i="14"/>
  <c r="M128" i="14"/>
  <c r="N128" i="14"/>
  <c r="O128" i="14"/>
  <c r="H128" i="14"/>
  <c r="Q128" i="14"/>
  <c r="R128" i="14"/>
  <c r="S128" i="14"/>
  <c r="L128" i="14"/>
  <c r="U128" i="14"/>
  <c r="G128" i="14"/>
  <c r="P128" i="14"/>
  <c r="I128" i="14"/>
  <c r="J128" i="14"/>
  <c r="K128" i="14"/>
  <c r="T128" i="14"/>
  <c r="AU136" i="14"/>
  <c r="AY136" i="14"/>
  <c r="BC136" i="14"/>
  <c r="BG136" i="14"/>
  <c r="AV136" i="14"/>
  <c r="AZ136" i="14"/>
  <c r="BD136" i="14"/>
  <c r="BH136" i="14"/>
  <c r="AW136" i="14"/>
  <c r="BA136" i="14"/>
  <c r="BE136" i="14"/>
  <c r="BI136" i="14"/>
  <c r="AX136" i="14"/>
  <c r="BB136" i="14"/>
  <c r="BF136" i="14"/>
  <c r="AC136" i="14"/>
  <c r="AG136" i="14"/>
  <c r="AK136" i="14"/>
  <c r="AO136" i="14"/>
  <c r="AD136" i="14"/>
  <c r="AH136" i="14"/>
  <c r="AL136" i="14"/>
  <c r="AA136" i="14"/>
  <c r="AE136" i="14"/>
  <c r="AI136" i="14"/>
  <c r="AM136" i="14"/>
  <c r="AB136" i="14"/>
  <c r="AF136" i="14"/>
  <c r="AJ136" i="14"/>
  <c r="AN136" i="14"/>
  <c r="X136" i="14"/>
  <c r="Y136" i="14"/>
  <c r="W136" i="14"/>
  <c r="M136" i="14"/>
  <c r="N136" i="14"/>
  <c r="O136" i="14"/>
  <c r="P136" i="14"/>
  <c r="Q136" i="14"/>
  <c r="R136" i="14"/>
  <c r="S136" i="14"/>
  <c r="T136" i="14"/>
  <c r="U136" i="14"/>
  <c r="G136" i="14"/>
  <c r="H136" i="14"/>
  <c r="I136" i="14"/>
  <c r="J136" i="14"/>
  <c r="K136" i="14"/>
  <c r="L136" i="14"/>
  <c r="AU144" i="14"/>
  <c r="AY144" i="14"/>
  <c r="BC144" i="14"/>
  <c r="BG144" i="14"/>
  <c r="AW144" i="14"/>
  <c r="BB144" i="14"/>
  <c r="BH144" i="14"/>
  <c r="AX144" i="14"/>
  <c r="BD144" i="14"/>
  <c r="BI144" i="14"/>
  <c r="AZ144" i="14"/>
  <c r="BE144" i="14"/>
  <c r="AV144" i="14"/>
  <c r="BA144" i="14"/>
  <c r="BF144" i="14"/>
  <c r="AC144" i="14"/>
  <c r="AG144" i="14"/>
  <c r="AK144" i="14"/>
  <c r="AO144" i="14"/>
  <c r="AD144" i="14"/>
  <c r="AH144" i="14"/>
  <c r="AL144" i="14"/>
  <c r="AA144" i="14"/>
  <c r="AE144" i="14"/>
  <c r="AI144" i="14"/>
  <c r="AM144" i="14"/>
  <c r="AB144" i="14"/>
  <c r="AF144" i="14"/>
  <c r="AJ144" i="14"/>
  <c r="AN144" i="14"/>
  <c r="X144" i="14"/>
  <c r="Y144" i="14"/>
  <c r="W144" i="14"/>
  <c r="M144" i="14"/>
  <c r="N144" i="14"/>
  <c r="O144" i="14"/>
  <c r="H144" i="14"/>
  <c r="Q144" i="14"/>
  <c r="R144" i="14"/>
  <c r="S144" i="14"/>
  <c r="L144" i="14"/>
  <c r="U144" i="14"/>
  <c r="G144" i="14"/>
  <c r="P144" i="14"/>
  <c r="I144" i="14"/>
  <c r="J144" i="14"/>
  <c r="K144" i="14"/>
  <c r="T144" i="14"/>
  <c r="AU152" i="14"/>
  <c r="AY152" i="14"/>
  <c r="BC152" i="14"/>
  <c r="BG152" i="14"/>
  <c r="AV152" i="14"/>
  <c r="AZ152" i="14"/>
  <c r="BD152" i="14"/>
  <c r="BH152" i="14"/>
  <c r="AW152" i="14"/>
  <c r="BA152" i="14"/>
  <c r="BE152" i="14"/>
  <c r="BI152" i="14"/>
  <c r="AX152" i="14"/>
  <c r="BB152" i="14"/>
  <c r="BF152" i="14"/>
  <c r="AC152" i="14"/>
  <c r="AG152" i="14"/>
  <c r="AK152" i="14"/>
  <c r="AO152" i="14"/>
  <c r="AD152" i="14"/>
  <c r="AH152" i="14"/>
  <c r="AL152" i="14"/>
  <c r="AA152" i="14"/>
  <c r="AE152" i="14"/>
  <c r="AI152" i="14"/>
  <c r="AM152" i="14"/>
  <c r="AB152" i="14"/>
  <c r="AF152" i="14"/>
  <c r="AJ152" i="14"/>
  <c r="AN152" i="14"/>
  <c r="X152" i="14"/>
  <c r="Y152" i="14"/>
  <c r="W152" i="14"/>
  <c r="K152" i="14"/>
  <c r="L152" i="14"/>
  <c r="M152" i="14"/>
  <c r="N152" i="14"/>
  <c r="J152" i="14"/>
  <c r="P152" i="14"/>
  <c r="Q152" i="14"/>
  <c r="R152" i="14"/>
  <c r="O152" i="14"/>
  <c r="T152" i="14"/>
  <c r="U152" i="14"/>
  <c r="G152" i="14"/>
  <c r="S152" i="14"/>
  <c r="H152" i="14"/>
  <c r="I152" i="14"/>
  <c r="AU160" i="14"/>
  <c r="AY160" i="14"/>
  <c r="BC160" i="14"/>
  <c r="BG160" i="14"/>
  <c r="AV160" i="14"/>
  <c r="AZ160" i="14"/>
  <c r="BD160" i="14"/>
  <c r="BH160" i="14"/>
  <c r="AW160" i="14"/>
  <c r="BA160" i="14"/>
  <c r="BE160" i="14"/>
  <c r="BI160" i="14"/>
  <c r="AX160" i="14"/>
  <c r="BB160" i="14"/>
  <c r="BF160" i="14"/>
  <c r="AC160" i="14"/>
  <c r="AG160" i="14"/>
  <c r="AK160" i="14"/>
  <c r="AO160" i="14"/>
  <c r="AD160" i="14"/>
  <c r="AH160" i="14"/>
  <c r="AL160" i="14"/>
  <c r="AA160" i="14"/>
  <c r="AE160" i="14"/>
  <c r="AI160" i="14"/>
  <c r="AM160" i="14"/>
  <c r="AB160" i="14"/>
  <c r="AF160" i="14"/>
  <c r="AJ160" i="14"/>
  <c r="AN160" i="14"/>
  <c r="X160" i="14"/>
  <c r="Y160" i="14"/>
  <c r="W160" i="14"/>
  <c r="K160" i="14"/>
  <c r="L160" i="14"/>
  <c r="M160" i="14"/>
  <c r="J160" i="14"/>
  <c r="O160" i="14"/>
  <c r="P160" i="14"/>
  <c r="Q160" i="14"/>
  <c r="N160" i="14"/>
  <c r="S160" i="14"/>
  <c r="T160" i="14"/>
  <c r="U160" i="14"/>
  <c r="G160" i="14"/>
  <c r="H160" i="14"/>
  <c r="I160" i="14"/>
  <c r="R160" i="14"/>
  <c r="AU168" i="14"/>
  <c r="AY168" i="14"/>
  <c r="BC168" i="14"/>
  <c r="BG168" i="14"/>
  <c r="AV168" i="14"/>
  <c r="AZ168" i="14"/>
  <c r="BD168" i="14"/>
  <c r="BH168" i="14"/>
  <c r="AW168" i="14"/>
  <c r="BA168" i="14"/>
  <c r="BE168" i="14"/>
  <c r="BI168" i="14"/>
  <c r="AX168" i="14"/>
  <c r="BB168" i="14"/>
  <c r="BF168" i="14"/>
  <c r="AC168" i="14"/>
  <c r="AG168" i="14"/>
  <c r="AK168" i="14"/>
  <c r="AO168" i="14"/>
  <c r="AD168" i="14"/>
  <c r="AH168" i="14"/>
  <c r="AL168" i="14"/>
  <c r="AA168" i="14"/>
  <c r="AE168" i="14"/>
  <c r="AI168" i="14"/>
  <c r="AM168" i="14"/>
  <c r="AB168" i="14"/>
  <c r="AF168" i="14"/>
  <c r="AJ168" i="14"/>
  <c r="AN168" i="14"/>
  <c r="X168" i="14"/>
  <c r="Y168" i="14"/>
  <c r="W168" i="14"/>
  <c r="K168" i="14"/>
  <c r="L168" i="14"/>
  <c r="M168" i="14"/>
  <c r="N168" i="14"/>
  <c r="O168" i="14"/>
  <c r="P168" i="14"/>
  <c r="Q168" i="14"/>
  <c r="R168" i="14"/>
  <c r="S168" i="14"/>
  <c r="T168" i="14"/>
  <c r="U168" i="14"/>
  <c r="G168" i="14"/>
  <c r="H168" i="14"/>
  <c r="I168" i="14"/>
  <c r="J168" i="14"/>
  <c r="AU176" i="14"/>
  <c r="AY176" i="14"/>
  <c r="BC176" i="14"/>
  <c r="BG176" i="14"/>
  <c r="AV176" i="14"/>
  <c r="AZ176" i="14"/>
  <c r="BD176" i="14"/>
  <c r="BH176" i="14"/>
  <c r="AW176" i="14"/>
  <c r="BA176" i="14"/>
  <c r="BE176" i="14"/>
  <c r="BI176" i="14"/>
  <c r="AX176" i="14"/>
  <c r="BB176" i="14"/>
  <c r="BF176" i="14"/>
  <c r="AC176" i="14"/>
  <c r="AG176" i="14"/>
  <c r="AK176" i="14"/>
  <c r="AO176" i="14"/>
  <c r="AD176" i="14"/>
  <c r="AH176" i="14"/>
  <c r="AL176" i="14"/>
  <c r="AA176" i="14"/>
  <c r="AE176" i="14"/>
  <c r="AI176" i="14"/>
  <c r="AM176" i="14"/>
  <c r="AB176" i="14"/>
  <c r="AF176" i="14"/>
  <c r="AJ176" i="14"/>
  <c r="AN176" i="14"/>
  <c r="X176" i="14"/>
  <c r="Y176" i="14"/>
  <c r="W176" i="14"/>
  <c r="K176" i="14"/>
  <c r="L176" i="14"/>
  <c r="M176" i="14"/>
  <c r="J176" i="14"/>
  <c r="O176" i="14"/>
  <c r="P176" i="14"/>
  <c r="Q176" i="14"/>
  <c r="N176" i="14"/>
  <c r="S176" i="14"/>
  <c r="T176" i="14"/>
  <c r="U176" i="14"/>
  <c r="G176" i="14"/>
  <c r="H176" i="14"/>
  <c r="I176" i="14"/>
  <c r="R176" i="14"/>
  <c r="AU184" i="14"/>
  <c r="AY184" i="14"/>
  <c r="BC184" i="14"/>
  <c r="BG184" i="14"/>
  <c r="AV184" i="14"/>
  <c r="AZ184" i="14"/>
  <c r="BD184" i="14"/>
  <c r="BH184" i="14"/>
  <c r="AW184" i="14"/>
  <c r="BA184" i="14"/>
  <c r="BE184" i="14"/>
  <c r="BI184" i="14"/>
  <c r="AX184" i="14"/>
  <c r="BB184" i="14"/>
  <c r="BF184" i="14"/>
  <c r="AC184" i="14"/>
  <c r="AG184" i="14"/>
  <c r="AK184" i="14"/>
  <c r="AO184" i="14"/>
  <c r="AD184" i="14"/>
  <c r="AH184" i="14"/>
  <c r="AL184" i="14"/>
  <c r="AA184" i="14"/>
  <c r="AE184" i="14"/>
  <c r="AI184" i="14"/>
  <c r="AM184" i="14"/>
  <c r="AB184" i="14"/>
  <c r="AF184" i="14"/>
  <c r="AJ184" i="14"/>
  <c r="AN184" i="14"/>
  <c r="X184" i="14"/>
  <c r="Y184" i="14"/>
  <c r="W184" i="14"/>
  <c r="K184" i="14"/>
  <c r="L184" i="14"/>
  <c r="M184" i="14"/>
  <c r="Q184" i="14"/>
  <c r="O184" i="14"/>
  <c r="P184" i="14"/>
  <c r="J184" i="14"/>
  <c r="R184" i="14"/>
  <c r="S184" i="14"/>
  <c r="T184" i="14"/>
  <c r="U184" i="14"/>
  <c r="G184" i="14"/>
  <c r="H184" i="14"/>
  <c r="I184" i="14"/>
  <c r="N184" i="14"/>
  <c r="AU192" i="14"/>
  <c r="AY192" i="14"/>
  <c r="BC192" i="14"/>
  <c r="BG192" i="14"/>
  <c r="AV192" i="14"/>
  <c r="AZ192" i="14"/>
  <c r="BD192" i="14"/>
  <c r="BH192" i="14"/>
  <c r="AW192" i="14"/>
  <c r="BA192" i="14"/>
  <c r="BE192" i="14"/>
  <c r="BI192" i="14"/>
  <c r="AX192" i="14"/>
  <c r="BB192" i="14"/>
  <c r="BF192" i="14"/>
  <c r="AC192" i="14"/>
  <c r="AG192" i="14"/>
  <c r="AK192" i="14"/>
  <c r="AO192" i="14"/>
  <c r="AD192" i="14"/>
  <c r="AH192" i="14"/>
  <c r="AL192" i="14"/>
  <c r="AA192" i="14"/>
  <c r="AE192" i="14"/>
  <c r="AI192" i="14"/>
  <c r="AM192" i="14"/>
  <c r="AB192" i="14"/>
  <c r="AF192" i="14"/>
  <c r="AJ192" i="14"/>
  <c r="AN192" i="14"/>
  <c r="X192" i="14"/>
  <c r="Y192" i="14"/>
  <c r="W192" i="14"/>
  <c r="L192" i="14"/>
  <c r="M192" i="14"/>
  <c r="N192" i="14"/>
  <c r="S192" i="14"/>
  <c r="P192" i="14"/>
  <c r="Q192" i="14"/>
  <c r="R192" i="14"/>
  <c r="G192" i="14"/>
  <c r="T192" i="14"/>
  <c r="U192" i="14"/>
  <c r="K192" i="14"/>
  <c r="H192" i="14"/>
  <c r="I192" i="14"/>
  <c r="J192" i="14"/>
  <c r="O192" i="14"/>
  <c r="AU200" i="14"/>
  <c r="AY200" i="14"/>
  <c r="BC200" i="14"/>
  <c r="BG200" i="14"/>
  <c r="AV200" i="14"/>
  <c r="AZ200" i="14"/>
  <c r="BD200" i="14"/>
  <c r="BH200" i="14"/>
  <c r="AW200" i="14"/>
  <c r="BA200" i="14"/>
  <c r="BE200" i="14"/>
  <c r="BI200" i="14"/>
  <c r="AX200" i="14"/>
  <c r="BB200" i="14"/>
  <c r="BF200" i="14"/>
  <c r="AC200" i="14"/>
  <c r="AG200" i="14"/>
  <c r="AK200" i="14"/>
  <c r="AO200" i="14"/>
  <c r="AD200" i="14"/>
  <c r="AH200" i="14"/>
  <c r="AL200" i="14"/>
  <c r="AA200" i="14"/>
  <c r="AE200" i="14"/>
  <c r="AI200" i="14"/>
  <c r="AM200" i="14"/>
  <c r="AB200" i="14"/>
  <c r="AF200" i="14"/>
  <c r="AJ200" i="14"/>
  <c r="AN200" i="14"/>
  <c r="X200" i="14"/>
  <c r="Y200" i="14"/>
  <c r="W200" i="14"/>
  <c r="L200" i="14"/>
  <c r="M200" i="14"/>
  <c r="N200" i="14"/>
  <c r="K200" i="14"/>
  <c r="P200" i="14"/>
  <c r="Q200" i="14"/>
  <c r="R200" i="14"/>
  <c r="O200" i="14"/>
  <c r="T200" i="14"/>
  <c r="U200" i="14"/>
  <c r="S200" i="14"/>
  <c r="H200" i="14"/>
  <c r="I200" i="14"/>
  <c r="J200" i="14"/>
  <c r="G200" i="14"/>
  <c r="AV157" i="14"/>
  <c r="AZ157" i="14"/>
  <c r="BD157" i="14"/>
  <c r="BH157" i="14"/>
  <c r="AW157" i="14"/>
  <c r="BA157" i="14"/>
  <c r="BE157" i="14"/>
  <c r="BI157" i="14"/>
  <c r="AX157" i="14"/>
  <c r="BB157" i="14"/>
  <c r="BF157" i="14"/>
  <c r="AU157" i="14"/>
  <c r="AY157" i="14"/>
  <c r="BC157" i="14"/>
  <c r="BG157" i="14"/>
  <c r="AD157" i="14"/>
  <c r="AH157" i="14"/>
  <c r="AL157" i="14"/>
  <c r="AA157" i="14"/>
  <c r="AE157" i="14"/>
  <c r="AI157" i="14"/>
  <c r="AM157" i="14"/>
  <c r="AB157" i="14"/>
  <c r="AF157" i="14"/>
  <c r="AJ157" i="14"/>
  <c r="AN157" i="14"/>
  <c r="AC157" i="14"/>
  <c r="AG157" i="14"/>
  <c r="AK157" i="14"/>
  <c r="AO157" i="14"/>
  <c r="Y157" i="14"/>
  <c r="W157" i="14"/>
  <c r="X157" i="14"/>
  <c r="H157" i="14"/>
  <c r="I157" i="14"/>
  <c r="J157" i="14"/>
  <c r="S157" i="14"/>
  <c r="L157" i="14"/>
  <c r="M157" i="14"/>
  <c r="N157" i="14"/>
  <c r="G157" i="14"/>
  <c r="P157" i="14"/>
  <c r="Q157" i="14"/>
  <c r="R157" i="14"/>
  <c r="K157" i="14"/>
  <c r="T157" i="14"/>
  <c r="U157" i="14"/>
  <c r="O157" i="14"/>
  <c r="AV173" i="14"/>
  <c r="AZ173" i="14"/>
  <c r="BD173" i="14"/>
  <c r="BH173" i="14"/>
  <c r="AW173" i="14"/>
  <c r="BA173" i="14"/>
  <c r="BE173" i="14"/>
  <c r="BI173" i="14"/>
  <c r="AX173" i="14"/>
  <c r="BB173" i="14"/>
  <c r="BF173" i="14"/>
  <c r="AU173" i="14"/>
  <c r="AY173" i="14"/>
  <c r="BC173" i="14"/>
  <c r="BG173" i="14"/>
  <c r="AD173" i="14"/>
  <c r="AH173" i="14"/>
  <c r="AL173" i="14"/>
  <c r="AA173" i="14"/>
  <c r="AE173" i="14"/>
  <c r="AI173" i="14"/>
  <c r="AM173" i="14"/>
  <c r="AB173" i="14"/>
  <c r="AF173" i="14"/>
  <c r="AJ173" i="14"/>
  <c r="AN173" i="14"/>
  <c r="AC173" i="14"/>
  <c r="AG173" i="14"/>
  <c r="AK173" i="14"/>
  <c r="AO173" i="14"/>
  <c r="Y173" i="14"/>
  <c r="W173" i="14"/>
  <c r="X173" i="14"/>
  <c r="H173" i="14"/>
  <c r="I173" i="14"/>
  <c r="J173" i="14"/>
  <c r="S173" i="14"/>
  <c r="L173" i="14"/>
  <c r="M173" i="14"/>
  <c r="N173" i="14"/>
  <c r="G173" i="14"/>
  <c r="P173" i="14"/>
  <c r="Q173" i="14"/>
  <c r="R173" i="14"/>
  <c r="K173" i="14"/>
  <c r="T173" i="14"/>
  <c r="U173" i="14"/>
  <c r="O173" i="14"/>
  <c r="AV181" i="14"/>
  <c r="AZ181" i="14"/>
  <c r="BD181" i="14"/>
  <c r="BH181" i="14"/>
  <c r="AW181" i="14"/>
  <c r="BA181" i="14"/>
  <c r="BE181" i="14"/>
  <c r="BI181" i="14"/>
  <c r="AX181" i="14"/>
  <c r="BB181" i="14"/>
  <c r="BF181" i="14"/>
  <c r="AU181" i="14"/>
  <c r="AY181" i="14"/>
  <c r="BC181" i="14"/>
  <c r="BG181" i="14"/>
  <c r="AD181" i="14"/>
  <c r="AH181" i="14"/>
  <c r="AL181" i="14"/>
  <c r="AA181" i="14"/>
  <c r="AE181" i="14"/>
  <c r="AI181" i="14"/>
  <c r="AM181" i="14"/>
  <c r="AB181" i="14"/>
  <c r="AF181" i="14"/>
  <c r="AJ181" i="14"/>
  <c r="AN181" i="14"/>
  <c r="AC181" i="14"/>
  <c r="AG181" i="14"/>
  <c r="AK181" i="14"/>
  <c r="AO181" i="14"/>
  <c r="Y181" i="14"/>
  <c r="W181" i="14"/>
  <c r="X181" i="14"/>
  <c r="H181" i="14"/>
  <c r="I181" i="14"/>
  <c r="J181" i="14"/>
  <c r="K181" i="14"/>
  <c r="L181" i="14"/>
  <c r="M181" i="14"/>
  <c r="N181" i="14"/>
  <c r="O181" i="14"/>
  <c r="P181" i="14"/>
  <c r="Q181" i="14"/>
  <c r="R181" i="14"/>
  <c r="S181" i="14"/>
  <c r="T181" i="14"/>
  <c r="U181" i="14"/>
  <c r="G181" i="14"/>
  <c r="AV193" i="14"/>
  <c r="AZ193" i="14"/>
  <c r="BD193" i="14"/>
  <c r="BH193" i="14"/>
  <c r="AW193" i="14"/>
  <c r="BA193" i="14"/>
  <c r="BE193" i="14"/>
  <c r="BI193" i="14"/>
  <c r="AX193" i="14"/>
  <c r="BB193" i="14"/>
  <c r="BF193" i="14"/>
  <c r="AU193" i="14"/>
  <c r="AY193" i="14"/>
  <c r="BC193" i="14"/>
  <c r="BG193" i="14"/>
  <c r="AD193" i="14"/>
  <c r="AH193" i="14"/>
  <c r="AL193" i="14"/>
  <c r="AA193" i="14"/>
  <c r="AE193" i="14"/>
  <c r="AI193" i="14"/>
  <c r="AM193" i="14"/>
  <c r="AB193" i="14"/>
  <c r="AF193" i="14"/>
  <c r="AJ193" i="14"/>
  <c r="AN193" i="14"/>
  <c r="AC193" i="14"/>
  <c r="AG193" i="14"/>
  <c r="AK193" i="14"/>
  <c r="AO193" i="14"/>
  <c r="Y193" i="14"/>
  <c r="W193" i="14"/>
  <c r="X193" i="14"/>
  <c r="I193" i="14"/>
  <c r="J193" i="14"/>
  <c r="K193" i="14"/>
  <c r="P193" i="14"/>
  <c r="M193" i="14"/>
  <c r="N193" i="14"/>
  <c r="O193" i="14"/>
  <c r="T193" i="14"/>
  <c r="Q193" i="14"/>
  <c r="R193" i="14"/>
  <c r="S193" i="14"/>
  <c r="H193" i="14"/>
  <c r="U193" i="14"/>
  <c r="G193" i="14"/>
  <c r="L193" i="14"/>
  <c r="AV205" i="14"/>
  <c r="AZ205" i="14"/>
  <c r="BD205" i="14"/>
  <c r="BH205" i="14"/>
  <c r="AW205" i="14"/>
  <c r="BA205" i="14"/>
  <c r="BE205" i="14"/>
  <c r="BI205" i="14"/>
  <c r="AX205" i="14"/>
  <c r="BB205" i="14"/>
  <c r="BF205" i="14"/>
  <c r="AU205" i="14"/>
  <c r="AY205" i="14"/>
  <c r="BC205" i="14"/>
  <c r="BG205" i="14"/>
  <c r="AD205" i="14"/>
  <c r="AH205" i="14"/>
  <c r="AL205" i="14"/>
  <c r="AA205" i="14"/>
  <c r="AE205" i="14"/>
  <c r="AI205" i="14"/>
  <c r="AM205" i="14"/>
  <c r="AB205" i="14"/>
  <c r="AF205" i="14"/>
  <c r="AJ205" i="14"/>
  <c r="AN205" i="14"/>
  <c r="AC205" i="14"/>
  <c r="AG205" i="14"/>
  <c r="AK205" i="14"/>
  <c r="AO205" i="14"/>
  <c r="Y205" i="14"/>
  <c r="W205" i="14"/>
  <c r="X205" i="14"/>
  <c r="U205" i="14"/>
  <c r="G205" i="14"/>
  <c r="H205" i="14"/>
  <c r="J205" i="14"/>
  <c r="O205" i="14"/>
  <c r="T205" i="14"/>
  <c r="I205" i="14"/>
  <c r="N205" i="14"/>
  <c r="S205" i="14"/>
  <c r="M205" i="14"/>
  <c r="R205" i="14"/>
  <c r="L205" i="14"/>
  <c r="Q205" i="14"/>
  <c r="K205" i="14"/>
  <c r="P205" i="14"/>
  <c r="AW194" i="14"/>
  <c r="BA194" i="14"/>
  <c r="BE194" i="14"/>
  <c r="BI194" i="14"/>
  <c r="AX194" i="14"/>
  <c r="BB194" i="14"/>
  <c r="BF194" i="14"/>
  <c r="AU194" i="14"/>
  <c r="AY194" i="14"/>
  <c r="BC194" i="14"/>
  <c r="BG194" i="14"/>
  <c r="AV194" i="14"/>
  <c r="AZ194" i="14"/>
  <c r="BD194" i="14"/>
  <c r="BH194" i="14"/>
  <c r="AA194" i="14"/>
  <c r="AE194" i="14"/>
  <c r="AI194" i="14"/>
  <c r="AM194" i="14"/>
  <c r="AB194" i="14"/>
  <c r="AF194" i="14"/>
  <c r="AJ194" i="14"/>
  <c r="AN194" i="14"/>
  <c r="AC194" i="14"/>
  <c r="AG194" i="14"/>
  <c r="AK194" i="14"/>
  <c r="AO194" i="14"/>
  <c r="AD194" i="14"/>
  <c r="AH194" i="14"/>
  <c r="AL194" i="14"/>
  <c r="W194" i="14"/>
  <c r="X194" i="14"/>
  <c r="Y194" i="14"/>
  <c r="G194" i="14"/>
  <c r="H194" i="14"/>
  <c r="M194" i="14"/>
  <c r="J194" i="14"/>
  <c r="K194" i="14"/>
  <c r="L194" i="14"/>
  <c r="Q194" i="14"/>
  <c r="N194" i="14"/>
  <c r="O194" i="14"/>
  <c r="P194" i="14"/>
  <c r="U194" i="14"/>
  <c r="R194" i="14"/>
  <c r="S194" i="14"/>
  <c r="T194" i="14"/>
  <c r="I194" i="14"/>
  <c r="AV363" i="14"/>
  <c r="AZ363" i="14"/>
  <c r="BD363" i="14"/>
  <c r="BH363" i="14"/>
  <c r="AW363" i="14"/>
  <c r="BA363" i="14"/>
  <c r="BE363" i="14"/>
  <c r="BI363" i="14"/>
  <c r="AX363" i="14"/>
  <c r="BB363" i="14"/>
  <c r="BF363" i="14"/>
  <c r="AU363" i="14"/>
  <c r="AY363" i="14"/>
  <c r="BC363" i="14"/>
  <c r="BG363" i="14"/>
  <c r="AA363" i="14"/>
  <c r="AE363" i="14"/>
  <c r="AI363" i="14"/>
  <c r="AM363" i="14"/>
  <c r="AB363" i="14"/>
  <c r="AF363" i="14"/>
  <c r="AJ363" i="14"/>
  <c r="AN363" i="14"/>
  <c r="AC363" i="14"/>
  <c r="AG363" i="14"/>
  <c r="AK363" i="14"/>
  <c r="AO363" i="14"/>
  <c r="AD363" i="14"/>
  <c r="AH363" i="14"/>
  <c r="AL363" i="14"/>
  <c r="W363" i="14"/>
  <c r="X363" i="14"/>
  <c r="Y363" i="14"/>
  <c r="O363" i="14"/>
  <c r="P363" i="14"/>
  <c r="Q363" i="14"/>
  <c r="R363" i="14"/>
  <c r="S363" i="14"/>
  <c r="T363" i="14"/>
  <c r="U363" i="14"/>
  <c r="G363" i="14"/>
  <c r="H363" i="14"/>
  <c r="I363" i="14"/>
  <c r="J363" i="14"/>
  <c r="K363" i="14"/>
  <c r="L363" i="14"/>
  <c r="M363" i="14"/>
  <c r="N363" i="14"/>
  <c r="AV371" i="14"/>
  <c r="AZ371" i="14"/>
  <c r="BD371" i="14"/>
  <c r="BH371" i="14"/>
  <c r="AW371" i="14"/>
  <c r="BA371" i="14"/>
  <c r="BE371" i="14"/>
  <c r="BI371" i="14"/>
  <c r="AX371" i="14"/>
  <c r="BB371" i="14"/>
  <c r="BF371" i="14"/>
  <c r="AU371" i="14"/>
  <c r="AY371" i="14"/>
  <c r="BC371" i="14"/>
  <c r="BG371" i="14"/>
  <c r="AA371" i="14"/>
  <c r="AE371" i="14"/>
  <c r="AI371" i="14"/>
  <c r="AM371" i="14"/>
  <c r="AB371" i="14"/>
  <c r="AF371" i="14"/>
  <c r="AJ371" i="14"/>
  <c r="AN371" i="14"/>
  <c r="AC371" i="14"/>
  <c r="AG371" i="14"/>
  <c r="AK371" i="14"/>
  <c r="AO371" i="14"/>
  <c r="AD371" i="14"/>
  <c r="AH371" i="14"/>
  <c r="AL371" i="14"/>
  <c r="W371" i="14"/>
  <c r="X371" i="14"/>
  <c r="Y371" i="14"/>
  <c r="O371" i="14"/>
  <c r="P371" i="14"/>
  <c r="Q371" i="14"/>
  <c r="R371" i="14"/>
  <c r="S371" i="14"/>
  <c r="T371" i="14"/>
  <c r="U371" i="14"/>
  <c r="G371" i="14"/>
  <c r="H371" i="14"/>
  <c r="I371" i="14"/>
  <c r="J371" i="14"/>
  <c r="K371" i="14"/>
  <c r="L371" i="14"/>
  <c r="M371" i="14"/>
  <c r="N371" i="14"/>
  <c r="AU379" i="14"/>
  <c r="AY379" i="14"/>
  <c r="BC379" i="14"/>
  <c r="BG379" i="14"/>
  <c r="AV379" i="14"/>
  <c r="AZ379" i="14"/>
  <c r="BD379" i="14"/>
  <c r="BH379" i="14"/>
  <c r="AW379" i="14"/>
  <c r="BA379" i="14"/>
  <c r="BE379" i="14"/>
  <c r="BI379" i="14"/>
  <c r="AX379" i="14"/>
  <c r="BB379" i="14"/>
  <c r="BF379" i="14"/>
  <c r="AA379" i="14"/>
  <c r="AE379" i="14"/>
  <c r="AI379" i="14"/>
  <c r="AM379" i="14"/>
  <c r="AB379" i="14"/>
  <c r="AF379" i="14"/>
  <c r="AJ379" i="14"/>
  <c r="AN379" i="14"/>
  <c r="AC379" i="14"/>
  <c r="AG379" i="14"/>
  <c r="AK379" i="14"/>
  <c r="AO379" i="14"/>
  <c r="AD379" i="14"/>
  <c r="AH379" i="14"/>
  <c r="AL379" i="14"/>
  <c r="W379" i="14"/>
  <c r="X379" i="14"/>
  <c r="Y379" i="14"/>
  <c r="O379" i="14"/>
  <c r="P379" i="14"/>
  <c r="Q379" i="14"/>
  <c r="R379" i="14"/>
  <c r="S379" i="14"/>
  <c r="T379" i="14"/>
  <c r="U379" i="14"/>
  <c r="G379" i="14"/>
  <c r="H379" i="14"/>
  <c r="I379" i="14"/>
  <c r="J379" i="14"/>
  <c r="K379" i="14"/>
  <c r="L379" i="14"/>
  <c r="M379" i="14"/>
  <c r="N379" i="14"/>
  <c r="AW210" i="14"/>
  <c r="BA210" i="14"/>
  <c r="BE210" i="14"/>
  <c r="BI210" i="14"/>
  <c r="AX210" i="14"/>
  <c r="BB210" i="14"/>
  <c r="BF210" i="14"/>
  <c r="AU210" i="14"/>
  <c r="AY210" i="14"/>
  <c r="BC210" i="14"/>
  <c r="BG210" i="14"/>
  <c r="AV210" i="14"/>
  <c r="AZ210" i="14"/>
  <c r="BD210" i="14"/>
  <c r="BH210" i="14"/>
  <c r="AA210" i="14"/>
  <c r="AE210" i="14"/>
  <c r="AI210" i="14"/>
  <c r="AM210" i="14"/>
  <c r="AB210" i="14"/>
  <c r="AF210" i="14"/>
  <c r="AJ210" i="14"/>
  <c r="AN210" i="14"/>
  <c r="AC210" i="14"/>
  <c r="AG210" i="14"/>
  <c r="AK210" i="14"/>
  <c r="AO210" i="14"/>
  <c r="AD210" i="14"/>
  <c r="AH210" i="14"/>
  <c r="AL210" i="14"/>
  <c r="W210" i="14"/>
  <c r="X210" i="14"/>
  <c r="Y210" i="14"/>
  <c r="R210" i="14"/>
  <c r="S210" i="14"/>
  <c r="T210" i="14"/>
  <c r="I210" i="14"/>
  <c r="K210" i="14"/>
  <c r="P210" i="14"/>
  <c r="J210" i="14"/>
  <c r="O210" i="14"/>
  <c r="M210" i="14"/>
  <c r="N210" i="14"/>
  <c r="H210" i="14"/>
  <c r="Q210" i="14"/>
  <c r="G210" i="14"/>
  <c r="L210" i="14"/>
  <c r="U210" i="14"/>
  <c r="AW218" i="14"/>
  <c r="BA218" i="14"/>
  <c r="BE218" i="14"/>
  <c r="BI218" i="14"/>
  <c r="AX218" i="14"/>
  <c r="BB218" i="14"/>
  <c r="BF218" i="14"/>
  <c r="AU218" i="14"/>
  <c r="AY218" i="14"/>
  <c r="BC218" i="14"/>
  <c r="BG218" i="14"/>
  <c r="AV218" i="14"/>
  <c r="AZ218" i="14"/>
  <c r="BD218" i="14"/>
  <c r="BH218" i="14"/>
  <c r="AA218" i="14"/>
  <c r="AE218" i="14"/>
  <c r="AI218" i="14"/>
  <c r="AM218" i="14"/>
  <c r="AB218" i="14"/>
  <c r="AF218" i="14"/>
  <c r="AJ218" i="14"/>
  <c r="AN218" i="14"/>
  <c r="AC218" i="14"/>
  <c r="AG218" i="14"/>
  <c r="AK218" i="14"/>
  <c r="AO218" i="14"/>
  <c r="AD218" i="14"/>
  <c r="AH218" i="14"/>
  <c r="AL218" i="14"/>
  <c r="W218" i="14"/>
  <c r="X218" i="14"/>
  <c r="Y218" i="14"/>
  <c r="R218" i="14"/>
  <c r="S218" i="14"/>
  <c r="T218" i="14"/>
  <c r="Q218" i="14"/>
  <c r="N218" i="14"/>
  <c r="H218" i="14"/>
  <c r="I218" i="14"/>
  <c r="G218" i="14"/>
  <c r="L218" i="14"/>
  <c r="M218" i="14"/>
  <c r="K218" i="14"/>
  <c r="P218" i="14"/>
  <c r="J218" i="14"/>
  <c r="O218" i="14"/>
  <c r="U218" i="14"/>
  <c r="AW226" i="14"/>
  <c r="BA226" i="14"/>
  <c r="BE226" i="14"/>
  <c r="BI226" i="14"/>
  <c r="AX226" i="14"/>
  <c r="BB226" i="14"/>
  <c r="BF226" i="14"/>
  <c r="AU226" i="14"/>
  <c r="AY226" i="14"/>
  <c r="BC226" i="14"/>
  <c r="BG226" i="14"/>
  <c r="AV226" i="14"/>
  <c r="AZ226" i="14"/>
  <c r="BD226" i="14"/>
  <c r="BH226" i="14"/>
  <c r="AA226" i="14"/>
  <c r="AE226" i="14"/>
  <c r="AI226" i="14"/>
  <c r="AM226" i="14"/>
  <c r="AD226" i="14"/>
  <c r="AJ226" i="14"/>
  <c r="AO226" i="14"/>
  <c r="AF226" i="14"/>
  <c r="AK226" i="14"/>
  <c r="AB226" i="14"/>
  <c r="AG226" i="14"/>
  <c r="AL226" i="14"/>
  <c r="AC226" i="14"/>
  <c r="AH226" i="14"/>
  <c r="AN226" i="14"/>
  <c r="W226" i="14"/>
  <c r="X226" i="14"/>
  <c r="Y226" i="14"/>
  <c r="G226" i="14"/>
  <c r="H226" i="14"/>
  <c r="J226" i="14"/>
  <c r="N226" i="14"/>
  <c r="O226" i="14"/>
  <c r="P226" i="14"/>
  <c r="U226" i="14"/>
  <c r="R226" i="14"/>
  <c r="S226" i="14"/>
  <c r="T226" i="14"/>
  <c r="I226" i="14"/>
  <c r="Q226" i="14"/>
  <c r="K226" i="14"/>
  <c r="L226" i="14"/>
  <c r="M226" i="14"/>
  <c r="AU234" i="14"/>
  <c r="AY234" i="14"/>
  <c r="BC234" i="14"/>
  <c r="BG234" i="14"/>
  <c r="AV234" i="14"/>
  <c r="BA234" i="14"/>
  <c r="BF234" i="14"/>
  <c r="AW234" i="14"/>
  <c r="BB234" i="14"/>
  <c r="BH234" i="14"/>
  <c r="AX234" i="14"/>
  <c r="BD234" i="14"/>
  <c r="BI234" i="14"/>
  <c r="AZ234" i="14"/>
  <c r="BE234" i="14"/>
  <c r="AD234" i="14"/>
  <c r="AH234" i="14"/>
  <c r="AL234" i="14"/>
  <c r="AA234" i="14"/>
  <c r="AE234" i="14"/>
  <c r="AI234" i="14"/>
  <c r="AM234" i="14"/>
  <c r="AB234" i="14"/>
  <c r="AF234" i="14"/>
  <c r="AJ234" i="14"/>
  <c r="AN234" i="14"/>
  <c r="AC234" i="14"/>
  <c r="AG234" i="14"/>
  <c r="AK234" i="14"/>
  <c r="AO234" i="14"/>
  <c r="W234" i="14"/>
  <c r="X234" i="14"/>
  <c r="Y234" i="14"/>
  <c r="S234" i="14"/>
  <c r="T234" i="14"/>
  <c r="J234" i="14"/>
  <c r="G234" i="14"/>
  <c r="H234" i="14"/>
  <c r="N234" i="14"/>
  <c r="R234" i="14"/>
  <c r="K234" i="14"/>
  <c r="L234" i="14"/>
  <c r="I234" i="14"/>
  <c r="M234" i="14"/>
  <c r="O234" i="14"/>
  <c r="P234" i="14"/>
  <c r="Q234" i="14"/>
  <c r="U234" i="14"/>
  <c r="AV242" i="14"/>
  <c r="AZ242" i="14"/>
  <c r="BD242" i="14"/>
  <c r="BH242" i="14"/>
  <c r="AW242" i="14"/>
  <c r="BA242" i="14"/>
  <c r="BE242" i="14"/>
  <c r="BI242" i="14"/>
  <c r="AX242" i="14"/>
  <c r="BB242" i="14"/>
  <c r="BF242" i="14"/>
  <c r="AU242" i="14"/>
  <c r="AY242" i="14"/>
  <c r="BC242" i="14"/>
  <c r="BG242" i="14"/>
  <c r="AD242" i="14"/>
  <c r="AH242" i="14"/>
  <c r="AL242" i="14"/>
  <c r="AA242" i="14"/>
  <c r="AE242" i="14"/>
  <c r="AI242" i="14"/>
  <c r="AM242" i="14"/>
  <c r="AB242" i="14"/>
  <c r="AF242" i="14"/>
  <c r="AJ242" i="14"/>
  <c r="AN242" i="14"/>
  <c r="AC242" i="14"/>
  <c r="AG242" i="14"/>
  <c r="AK242" i="14"/>
  <c r="AO242" i="14"/>
  <c r="W242" i="14"/>
  <c r="X242" i="14"/>
  <c r="Y242" i="14"/>
  <c r="S242" i="14"/>
  <c r="J242" i="14"/>
  <c r="Q242" i="14"/>
  <c r="G242" i="14"/>
  <c r="I242" i="14"/>
  <c r="P242" i="14"/>
  <c r="H242" i="14"/>
  <c r="K242" i="14"/>
  <c r="N242" i="14"/>
  <c r="U242" i="14"/>
  <c r="M242" i="14"/>
  <c r="O242" i="14"/>
  <c r="T242" i="14"/>
  <c r="L242" i="14"/>
  <c r="R242" i="14"/>
  <c r="AV250" i="14"/>
  <c r="AZ250" i="14"/>
  <c r="BD250" i="14"/>
  <c r="BH250" i="14"/>
  <c r="AW250" i="14"/>
  <c r="BA250" i="14"/>
  <c r="BE250" i="14"/>
  <c r="BI250" i="14"/>
  <c r="AX250" i="14"/>
  <c r="BB250" i="14"/>
  <c r="BF250" i="14"/>
  <c r="AU250" i="14"/>
  <c r="AY250" i="14"/>
  <c r="BC250" i="14"/>
  <c r="BG250" i="14"/>
  <c r="AD250" i="14"/>
  <c r="AH250" i="14"/>
  <c r="AL250" i="14"/>
  <c r="AA250" i="14"/>
  <c r="AE250" i="14"/>
  <c r="AI250" i="14"/>
  <c r="AM250" i="14"/>
  <c r="AB250" i="14"/>
  <c r="AF250" i="14"/>
  <c r="AJ250" i="14"/>
  <c r="AN250" i="14"/>
  <c r="AC250" i="14"/>
  <c r="AG250" i="14"/>
  <c r="AK250" i="14"/>
  <c r="AO250" i="14"/>
  <c r="W250" i="14"/>
  <c r="X250" i="14"/>
  <c r="Y250" i="14"/>
  <c r="S250" i="14"/>
  <c r="M250" i="14"/>
  <c r="T250" i="14"/>
  <c r="G250" i="14"/>
  <c r="L250" i="14"/>
  <c r="R250" i="14"/>
  <c r="J250" i="14"/>
  <c r="K250" i="14"/>
  <c r="Q250" i="14"/>
  <c r="I250" i="14"/>
  <c r="P250" i="14"/>
  <c r="O250" i="14"/>
  <c r="H250" i="14"/>
  <c r="N250" i="14"/>
  <c r="U250" i="14"/>
  <c r="AV258" i="14"/>
  <c r="AZ258" i="14"/>
  <c r="BD258" i="14"/>
  <c r="BH258" i="14"/>
  <c r="AW258" i="14"/>
  <c r="BA258" i="14"/>
  <c r="BE258" i="14"/>
  <c r="BI258" i="14"/>
  <c r="AX258" i="14"/>
  <c r="BB258" i="14"/>
  <c r="BF258" i="14"/>
  <c r="AU258" i="14"/>
  <c r="AY258" i="14"/>
  <c r="BC258" i="14"/>
  <c r="BG258" i="14"/>
  <c r="AD258" i="14"/>
  <c r="AH258" i="14"/>
  <c r="AL258" i="14"/>
  <c r="AA258" i="14"/>
  <c r="AE258" i="14"/>
  <c r="AI258" i="14"/>
  <c r="AM258" i="14"/>
  <c r="AB258" i="14"/>
  <c r="AF258" i="14"/>
  <c r="AJ258" i="14"/>
  <c r="AN258" i="14"/>
  <c r="AC258" i="14"/>
  <c r="AG258" i="14"/>
  <c r="AK258" i="14"/>
  <c r="AO258" i="14"/>
  <c r="W258" i="14"/>
  <c r="X258" i="14"/>
  <c r="Y258" i="14"/>
  <c r="S258" i="14"/>
  <c r="J258" i="14"/>
  <c r="Q258" i="14"/>
  <c r="G258" i="14"/>
  <c r="I258" i="14"/>
  <c r="P258" i="14"/>
  <c r="H258" i="14"/>
  <c r="K258" i="14"/>
  <c r="N258" i="14"/>
  <c r="U258" i="14"/>
  <c r="M258" i="14"/>
  <c r="O258" i="14"/>
  <c r="T258" i="14"/>
  <c r="L258" i="14"/>
  <c r="R258" i="14"/>
  <c r="AV266" i="14"/>
  <c r="AZ266" i="14"/>
  <c r="BD266" i="14"/>
  <c r="BH266" i="14"/>
  <c r="AW266" i="14"/>
  <c r="BA266" i="14"/>
  <c r="BE266" i="14"/>
  <c r="BI266" i="14"/>
  <c r="AX266" i="14"/>
  <c r="BB266" i="14"/>
  <c r="BF266" i="14"/>
  <c r="AU266" i="14"/>
  <c r="AY266" i="14"/>
  <c r="BC266" i="14"/>
  <c r="BG266" i="14"/>
  <c r="AD266" i="14"/>
  <c r="AH266" i="14"/>
  <c r="AL266" i="14"/>
  <c r="AA266" i="14"/>
  <c r="AE266" i="14"/>
  <c r="AI266" i="14"/>
  <c r="AM266" i="14"/>
  <c r="AB266" i="14"/>
  <c r="AF266" i="14"/>
  <c r="AJ266" i="14"/>
  <c r="AN266" i="14"/>
  <c r="AC266" i="14"/>
  <c r="AG266" i="14"/>
  <c r="AK266" i="14"/>
  <c r="AO266" i="14"/>
  <c r="W266" i="14"/>
  <c r="X266" i="14"/>
  <c r="Y266" i="14"/>
  <c r="G266" i="14"/>
  <c r="H266" i="14"/>
  <c r="I266" i="14"/>
  <c r="J266" i="14"/>
  <c r="K266" i="14"/>
  <c r="L266" i="14"/>
  <c r="M266" i="14"/>
  <c r="N266" i="14"/>
  <c r="O266" i="14"/>
  <c r="P266" i="14"/>
  <c r="Q266" i="14"/>
  <c r="R266" i="14"/>
  <c r="S266" i="14"/>
  <c r="T266" i="14"/>
  <c r="U266" i="14"/>
  <c r="AV274" i="14"/>
  <c r="AZ274" i="14"/>
  <c r="BD274" i="14"/>
  <c r="BH274" i="14"/>
  <c r="AW274" i="14"/>
  <c r="BA274" i="14"/>
  <c r="BE274" i="14"/>
  <c r="BI274" i="14"/>
  <c r="AX274" i="14"/>
  <c r="BB274" i="14"/>
  <c r="BF274" i="14"/>
  <c r="AU274" i="14"/>
  <c r="AY274" i="14"/>
  <c r="BC274" i="14"/>
  <c r="BG274" i="14"/>
  <c r="AD274" i="14"/>
  <c r="AH274" i="14"/>
  <c r="AL274" i="14"/>
  <c r="AA274" i="14"/>
  <c r="AE274" i="14"/>
  <c r="AI274" i="14"/>
  <c r="AM274" i="14"/>
  <c r="AB274" i="14"/>
  <c r="AF274" i="14"/>
  <c r="AJ274" i="14"/>
  <c r="AN274" i="14"/>
  <c r="AC274" i="14"/>
  <c r="AG274" i="14"/>
  <c r="AK274" i="14"/>
  <c r="AO274" i="14"/>
  <c r="W274" i="14"/>
  <c r="X274" i="14"/>
  <c r="Y274" i="14"/>
  <c r="T274" i="14"/>
  <c r="U274" i="14"/>
  <c r="G274" i="14"/>
  <c r="H274" i="14"/>
  <c r="I274" i="14"/>
  <c r="J274" i="14"/>
  <c r="K274" i="14"/>
  <c r="L274" i="14"/>
  <c r="M274" i="14"/>
  <c r="N274" i="14"/>
  <c r="O274" i="14"/>
  <c r="P274" i="14"/>
  <c r="Q274" i="14"/>
  <c r="R274" i="14"/>
  <c r="S274" i="14"/>
  <c r="AV282" i="14"/>
  <c r="AZ282" i="14"/>
  <c r="BD282" i="14"/>
  <c r="BH282" i="14"/>
  <c r="AW282" i="14"/>
  <c r="BA282" i="14"/>
  <c r="BE282" i="14"/>
  <c r="BI282" i="14"/>
  <c r="AX282" i="14"/>
  <c r="BB282" i="14"/>
  <c r="BF282" i="14"/>
  <c r="AU282" i="14"/>
  <c r="AY282" i="14"/>
  <c r="BC282" i="14"/>
  <c r="BG282" i="14"/>
  <c r="AD282" i="14"/>
  <c r="AH282" i="14"/>
  <c r="AL282" i="14"/>
  <c r="AA282" i="14"/>
  <c r="AE282" i="14"/>
  <c r="AI282" i="14"/>
  <c r="AM282" i="14"/>
  <c r="AB282" i="14"/>
  <c r="AF282" i="14"/>
  <c r="AJ282" i="14"/>
  <c r="AN282" i="14"/>
  <c r="AC282" i="14"/>
  <c r="AG282" i="14"/>
  <c r="AK282" i="14"/>
  <c r="AO282" i="14"/>
  <c r="W282" i="14"/>
  <c r="X282" i="14"/>
  <c r="Y282" i="14"/>
  <c r="T282" i="14"/>
  <c r="U282" i="14"/>
  <c r="G282" i="14"/>
  <c r="H282" i="14"/>
  <c r="I282" i="14"/>
  <c r="J282" i="14"/>
  <c r="K282" i="14"/>
  <c r="L282" i="14"/>
  <c r="M282" i="14"/>
  <c r="N282" i="14"/>
  <c r="O282" i="14"/>
  <c r="P282" i="14"/>
  <c r="Q282" i="14"/>
  <c r="R282" i="14"/>
  <c r="S282" i="14"/>
  <c r="AV290" i="14"/>
  <c r="AZ290" i="14"/>
  <c r="BD290" i="14"/>
  <c r="BH290" i="14"/>
  <c r="AW290" i="14"/>
  <c r="BA290" i="14"/>
  <c r="BE290" i="14"/>
  <c r="BI290" i="14"/>
  <c r="AX290" i="14"/>
  <c r="BB290" i="14"/>
  <c r="BF290" i="14"/>
  <c r="AU290" i="14"/>
  <c r="AY290" i="14"/>
  <c r="BC290" i="14"/>
  <c r="BG290" i="14"/>
  <c r="AD290" i="14"/>
  <c r="AH290" i="14"/>
  <c r="AL290" i="14"/>
  <c r="AA290" i="14"/>
  <c r="AE290" i="14"/>
  <c r="AI290" i="14"/>
  <c r="AM290" i="14"/>
  <c r="AB290" i="14"/>
  <c r="AF290" i="14"/>
  <c r="AJ290" i="14"/>
  <c r="AN290" i="14"/>
  <c r="AC290" i="14"/>
  <c r="AG290" i="14"/>
  <c r="AK290" i="14"/>
  <c r="AO290" i="14"/>
  <c r="W290" i="14"/>
  <c r="X290" i="14"/>
  <c r="Y290" i="14"/>
  <c r="T290" i="14"/>
  <c r="U290" i="14"/>
  <c r="G290" i="14"/>
  <c r="H290" i="14"/>
  <c r="I290" i="14"/>
  <c r="J290" i="14"/>
  <c r="K290" i="14"/>
  <c r="L290" i="14"/>
  <c r="M290" i="14"/>
  <c r="N290" i="14"/>
  <c r="O290" i="14"/>
  <c r="P290" i="14"/>
  <c r="Q290" i="14"/>
  <c r="R290" i="14"/>
  <c r="S290" i="14"/>
  <c r="AV298" i="14"/>
  <c r="AZ298" i="14"/>
  <c r="BD298" i="14"/>
  <c r="BH298" i="14"/>
  <c r="AW298" i="14"/>
  <c r="BA298" i="14"/>
  <c r="BE298" i="14"/>
  <c r="BI298" i="14"/>
  <c r="AX298" i="14"/>
  <c r="BB298" i="14"/>
  <c r="BF298" i="14"/>
  <c r="AU298" i="14"/>
  <c r="AY298" i="14"/>
  <c r="BC298" i="14"/>
  <c r="BG298" i="14"/>
  <c r="AD298" i="14"/>
  <c r="AH298" i="14"/>
  <c r="AL298" i="14"/>
  <c r="AA298" i="14"/>
  <c r="AE298" i="14"/>
  <c r="AI298" i="14"/>
  <c r="AM298" i="14"/>
  <c r="AB298" i="14"/>
  <c r="AF298" i="14"/>
  <c r="AJ298" i="14"/>
  <c r="AN298" i="14"/>
  <c r="AC298" i="14"/>
  <c r="AG298" i="14"/>
  <c r="AK298" i="14"/>
  <c r="AO298" i="14"/>
  <c r="W298" i="14"/>
  <c r="X298" i="14"/>
  <c r="Y298" i="14"/>
  <c r="T298" i="14"/>
  <c r="U298" i="14"/>
  <c r="G298" i="14"/>
  <c r="H298" i="14"/>
  <c r="I298" i="14"/>
  <c r="J298" i="14"/>
  <c r="K298" i="14"/>
  <c r="L298" i="14"/>
  <c r="M298" i="14"/>
  <c r="N298" i="14"/>
  <c r="O298" i="14"/>
  <c r="P298" i="14"/>
  <c r="Q298" i="14"/>
  <c r="R298" i="14"/>
  <c r="S298" i="14"/>
  <c r="AV306" i="14"/>
  <c r="AZ306" i="14"/>
  <c r="BD306" i="14"/>
  <c r="BH306" i="14"/>
  <c r="AW306" i="14"/>
  <c r="BA306" i="14"/>
  <c r="BE306" i="14"/>
  <c r="BI306" i="14"/>
  <c r="AX306" i="14"/>
  <c r="BB306" i="14"/>
  <c r="BF306" i="14"/>
  <c r="AU306" i="14"/>
  <c r="AY306" i="14"/>
  <c r="BC306" i="14"/>
  <c r="BG306" i="14"/>
  <c r="AD306" i="14"/>
  <c r="AH306" i="14"/>
  <c r="AL306" i="14"/>
  <c r="AA306" i="14"/>
  <c r="AE306" i="14"/>
  <c r="AI306" i="14"/>
  <c r="AM306" i="14"/>
  <c r="AB306" i="14"/>
  <c r="AF306" i="14"/>
  <c r="AJ306" i="14"/>
  <c r="AN306" i="14"/>
  <c r="AC306" i="14"/>
  <c r="AG306" i="14"/>
  <c r="AK306" i="14"/>
  <c r="AO306" i="14"/>
  <c r="W306" i="14"/>
  <c r="X306" i="14"/>
  <c r="Y306" i="14"/>
  <c r="T306" i="14"/>
  <c r="U306" i="14"/>
  <c r="G306" i="14"/>
  <c r="H306" i="14"/>
  <c r="I306" i="14"/>
  <c r="J306" i="14"/>
  <c r="K306" i="14"/>
  <c r="L306" i="14"/>
  <c r="M306" i="14"/>
  <c r="N306" i="14"/>
  <c r="O306" i="14"/>
  <c r="P306" i="14"/>
  <c r="Q306" i="14"/>
  <c r="R306" i="14"/>
  <c r="S306" i="14"/>
  <c r="AV314" i="14"/>
  <c r="AZ314" i="14"/>
  <c r="BD314" i="14"/>
  <c r="BH314" i="14"/>
  <c r="AW314" i="14"/>
  <c r="BA314" i="14"/>
  <c r="BE314" i="14"/>
  <c r="BI314" i="14"/>
  <c r="AX314" i="14"/>
  <c r="BB314" i="14"/>
  <c r="BF314" i="14"/>
  <c r="AU314" i="14"/>
  <c r="AY314" i="14"/>
  <c r="BC314" i="14"/>
  <c r="BG314" i="14"/>
  <c r="AD314" i="14"/>
  <c r="AH314" i="14"/>
  <c r="AL314" i="14"/>
  <c r="AA314" i="14"/>
  <c r="AE314" i="14"/>
  <c r="AI314" i="14"/>
  <c r="AM314" i="14"/>
  <c r="AB314" i="14"/>
  <c r="AF314" i="14"/>
  <c r="AJ314" i="14"/>
  <c r="AN314" i="14"/>
  <c r="AC314" i="14"/>
  <c r="AG314" i="14"/>
  <c r="AK314" i="14"/>
  <c r="AO314" i="14"/>
  <c r="W314" i="14"/>
  <c r="X314" i="14"/>
  <c r="Y314" i="14"/>
  <c r="T314" i="14"/>
  <c r="U314" i="14"/>
  <c r="G314" i="14"/>
  <c r="H314" i="14"/>
  <c r="I314" i="14"/>
  <c r="J314" i="14"/>
  <c r="K314" i="14"/>
  <c r="L314" i="14"/>
  <c r="M314" i="14"/>
  <c r="N314" i="14"/>
  <c r="O314" i="14"/>
  <c r="P314" i="14"/>
  <c r="Q314" i="14"/>
  <c r="R314" i="14"/>
  <c r="S314" i="14"/>
  <c r="AV322" i="14"/>
  <c r="AZ322" i="14"/>
  <c r="BD322" i="14"/>
  <c r="BH322" i="14"/>
  <c r="AY322" i="14"/>
  <c r="BE322" i="14"/>
  <c r="AU322" i="14"/>
  <c r="BA322" i="14"/>
  <c r="BF322" i="14"/>
  <c r="AW322" i="14"/>
  <c r="BB322" i="14"/>
  <c r="BG322" i="14"/>
  <c r="AX322" i="14"/>
  <c r="BC322" i="14"/>
  <c r="BI322" i="14"/>
  <c r="AD322" i="14"/>
  <c r="AH322" i="14"/>
  <c r="AL322" i="14"/>
  <c r="AA322" i="14"/>
  <c r="AE322" i="14"/>
  <c r="AI322" i="14"/>
  <c r="AM322" i="14"/>
  <c r="AB322" i="14"/>
  <c r="AF322" i="14"/>
  <c r="AJ322" i="14"/>
  <c r="AN322" i="14"/>
  <c r="AC322" i="14"/>
  <c r="AG322" i="14"/>
  <c r="AK322" i="14"/>
  <c r="AO322" i="14"/>
  <c r="W322" i="14"/>
  <c r="X322" i="14"/>
  <c r="Y322" i="14"/>
  <c r="T322" i="14"/>
  <c r="U322" i="14"/>
  <c r="G322" i="14"/>
  <c r="H322" i="14"/>
  <c r="I322" i="14"/>
  <c r="J322" i="14"/>
  <c r="K322" i="14"/>
  <c r="L322" i="14"/>
  <c r="M322" i="14"/>
  <c r="N322" i="14"/>
  <c r="O322" i="14"/>
  <c r="P322" i="14"/>
  <c r="Q322" i="14"/>
  <c r="R322" i="14"/>
  <c r="S322" i="14"/>
  <c r="AU330" i="14"/>
  <c r="AY330" i="14"/>
  <c r="BC330" i="14"/>
  <c r="BG330" i="14"/>
  <c r="AV330" i="14"/>
  <c r="AZ330" i="14"/>
  <c r="BD330" i="14"/>
  <c r="BH330" i="14"/>
  <c r="AW330" i="14"/>
  <c r="BA330" i="14"/>
  <c r="BE330" i="14"/>
  <c r="BI330" i="14"/>
  <c r="AX330" i="14"/>
  <c r="BB330" i="14"/>
  <c r="BF330" i="14"/>
  <c r="AD330" i="14"/>
  <c r="AH330" i="14"/>
  <c r="AL330" i="14"/>
  <c r="AA330" i="14"/>
  <c r="AE330" i="14"/>
  <c r="AI330" i="14"/>
  <c r="AM330" i="14"/>
  <c r="AB330" i="14"/>
  <c r="AF330" i="14"/>
  <c r="AJ330" i="14"/>
  <c r="AN330" i="14"/>
  <c r="AC330" i="14"/>
  <c r="AG330" i="14"/>
  <c r="AK330" i="14"/>
  <c r="AO330" i="14"/>
  <c r="W330" i="14"/>
  <c r="X330" i="14"/>
  <c r="Y330" i="14"/>
  <c r="T330" i="14"/>
  <c r="U330" i="14"/>
  <c r="G330" i="14"/>
  <c r="H330" i="14"/>
  <c r="I330" i="14"/>
  <c r="J330" i="14"/>
  <c r="K330" i="14"/>
  <c r="L330" i="14"/>
  <c r="M330" i="14"/>
  <c r="N330" i="14"/>
  <c r="O330" i="14"/>
  <c r="P330" i="14"/>
  <c r="Q330" i="14"/>
  <c r="R330" i="14"/>
  <c r="S330" i="14"/>
  <c r="AU338" i="14"/>
  <c r="AY338" i="14"/>
  <c r="BC338" i="14"/>
  <c r="BG338" i="14"/>
  <c r="AV338" i="14"/>
  <c r="AZ338" i="14"/>
  <c r="BD338" i="14"/>
  <c r="BH338" i="14"/>
  <c r="AW338" i="14"/>
  <c r="BA338" i="14"/>
  <c r="BE338" i="14"/>
  <c r="BI338" i="14"/>
  <c r="AX338" i="14"/>
  <c r="BB338" i="14"/>
  <c r="BF338" i="14"/>
  <c r="AD338" i="14"/>
  <c r="AH338" i="14"/>
  <c r="AL338" i="14"/>
  <c r="AA338" i="14"/>
  <c r="AE338" i="14"/>
  <c r="AI338" i="14"/>
  <c r="AM338" i="14"/>
  <c r="AB338" i="14"/>
  <c r="AF338" i="14"/>
  <c r="AJ338" i="14"/>
  <c r="AN338" i="14"/>
  <c r="AC338" i="14"/>
  <c r="AG338" i="14"/>
  <c r="AK338" i="14"/>
  <c r="AO338" i="14"/>
  <c r="W338" i="14"/>
  <c r="X338" i="14"/>
  <c r="Y338" i="14"/>
  <c r="T338" i="14"/>
  <c r="U338" i="14"/>
  <c r="G338" i="14"/>
  <c r="H338" i="14"/>
  <c r="I338" i="14"/>
  <c r="J338" i="14"/>
  <c r="K338" i="14"/>
  <c r="L338" i="14"/>
  <c r="M338" i="14"/>
  <c r="N338" i="14"/>
  <c r="O338" i="14"/>
  <c r="P338" i="14"/>
  <c r="Q338" i="14"/>
  <c r="R338" i="14"/>
  <c r="S338" i="14"/>
  <c r="AU346" i="14"/>
  <c r="AY346" i="14"/>
  <c r="BC346" i="14"/>
  <c r="BG346" i="14"/>
  <c r="AV346" i="14"/>
  <c r="AZ346" i="14"/>
  <c r="BD346" i="14"/>
  <c r="BH346" i="14"/>
  <c r="AW346" i="14"/>
  <c r="BA346" i="14"/>
  <c r="BE346" i="14"/>
  <c r="BI346" i="14"/>
  <c r="AX346" i="14"/>
  <c r="BB346" i="14"/>
  <c r="BF346" i="14"/>
  <c r="AD346" i="14"/>
  <c r="AH346" i="14"/>
  <c r="AL346" i="14"/>
  <c r="AA346" i="14"/>
  <c r="AE346" i="14"/>
  <c r="AI346" i="14"/>
  <c r="AM346" i="14"/>
  <c r="AB346" i="14"/>
  <c r="AF346" i="14"/>
  <c r="AJ346" i="14"/>
  <c r="AN346" i="14"/>
  <c r="AC346" i="14"/>
  <c r="AG346" i="14"/>
  <c r="AK346" i="14"/>
  <c r="AO346" i="14"/>
  <c r="W346" i="14"/>
  <c r="X346" i="14"/>
  <c r="Y346" i="14"/>
  <c r="T346" i="14"/>
  <c r="J346" i="14"/>
  <c r="Q346" i="14"/>
  <c r="H346" i="14"/>
  <c r="I346" i="14"/>
  <c r="O346" i="14"/>
  <c r="G346" i="14"/>
  <c r="L346" i="14"/>
  <c r="N346" i="14"/>
  <c r="U346" i="14"/>
  <c r="M346" i="14"/>
  <c r="P346" i="14"/>
  <c r="S346" i="14"/>
  <c r="K346" i="14"/>
  <c r="R346" i="14"/>
  <c r="AU354" i="14"/>
  <c r="AY354" i="14"/>
  <c r="BC354" i="14"/>
  <c r="BG354" i="14"/>
  <c r="AV354" i="14"/>
  <c r="AZ354" i="14"/>
  <c r="BD354" i="14"/>
  <c r="BH354" i="14"/>
  <c r="AW354" i="14"/>
  <c r="BA354" i="14"/>
  <c r="BE354" i="14"/>
  <c r="BI354" i="14"/>
  <c r="AX354" i="14"/>
  <c r="BB354" i="14"/>
  <c r="BF354" i="14"/>
  <c r="AD354" i="14"/>
  <c r="AH354" i="14"/>
  <c r="AL354" i="14"/>
  <c r="AA354" i="14"/>
  <c r="AE354" i="14"/>
  <c r="AI354" i="14"/>
  <c r="AM354" i="14"/>
  <c r="AB354" i="14"/>
  <c r="AF354" i="14"/>
  <c r="AJ354" i="14"/>
  <c r="AN354" i="14"/>
  <c r="AC354" i="14"/>
  <c r="AG354" i="14"/>
  <c r="AK354" i="14"/>
  <c r="AO354" i="14"/>
  <c r="W354" i="14"/>
  <c r="X354" i="14"/>
  <c r="Y354" i="14"/>
  <c r="T354" i="14"/>
  <c r="M354" i="14"/>
  <c r="S354" i="14"/>
  <c r="H354" i="14"/>
  <c r="K354" i="14"/>
  <c r="R354" i="14"/>
  <c r="J354" i="14"/>
  <c r="L354" i="14"/>
  <c r="Q354" i="14"/>
  <c r="I354" i="14"/>
  <c r="O354" i="14"/>
  <c r="P354" i="14"/>
  <c r="G354" i="14"/>
  <c r="N354" i="14"/>
  <c r="U354" i="14"/>
  <c r="AW9" i="14"/>
  <c r="BA9" i="14"/>
  <c r="BE9" i="14"/>
  <c r="BI9" i="14"/>
  <c r="AX9" i="14"/>
  <c r="BB9" i="14"/>
  <c r="BF9" i="14"/>
  <c r="AU9" i="14"/>
  <c r="AY9" i="14"/>
  <c r="BC9" i="14"/>
  <c r="BG9" i="14"/>
  <c r="AZ9" i="14"/>
  <c r="BD9" i="14"/>
  <c r="BH9" i="14"/>
  <c r="AV9" i="14"/>
  <c r="AA9" i="14"/>
  <c r="AE9" i="14"/>
  <c r="AI9" i="14"/>
  <c r="AM9" i="14"/>
  <c r="AB9" i="14"/>
  <c r="AF9" i="14"/>
  <c r="AJ9" i="14"/>
  <c r="AN9" i="14"/>
  <c r="AC9" i="14"/>
  <c r="AG9" i="14"/>
  <c r="AK9" i="14"/>
  <c r="AO9" i="14"/>
  <c r="AD9" i="14"/>
  <c r="AH9" i="14"/>
  <c r="AL9" i="14"/>
  <c r="Y9" i="14"/>
  <c r="W9" i="14"/>
  <c r="X9" i="14"/>
  <c r="G9" i="14"/>
  <c r="I9" i="14"/>
  <c r="J9" i="14"/>
  <c r="L9" i="14"/>
  <c r="S9" i="14"/>
  <c r="N9" i="14"/>
  <c r="T9" i="14"/>
  <c r="M9" i="14"/>
  <c r="R9" i="14"/>
  <c r="K9" i="14"/>
  <c r="Q9" i="14"/>
  <c r="H9" i="14"/>
  <c r="O9" i="14"/>
  <c r="U9" i="14"/>
  <c r="P9" i="14"/>
  <c r="AU17" i="14"/>
  <c r="AY17" i="14"/>
  <c r="BC17" i="14"/>
  <c r="BG17" i="14"/>
  <c r="AX17" i="14"/>
  <c r="BD17" i="14"/>
  <c r="BI17" i="14"/>
  <c r="AZ17" i="14"/>
  <c r="BE17" i="14"/>
  <c r="AV17" i="14"/>
  <c r="BA17" i="14"/>
  <c r="BF17" i="14"/>
  <c r="AW17" i="14"/>
  <c r="BB17" i="14"/>
  <c r="BH17" i="14"/>
  <c r="AA17" i="14"/>
  <c r="AE17" i="14"/>
  <c r="AI17" i="14"/>
  <c r="AM17" i="14"/>
  <c r="AB17" i="14"/>
  <c r="AF17" i="14"/>
  <c r="AJ17" i="14"/>
  <c r="AN17" i="14"/>
  <c r="AC17" i="14"/>
  <c r="AG17" i="14"/>
  <c r="AK17" i="14"/>
  <c r="AO17" i="14"/>
  <c r="AD17" i="14"/>
  <c r="AH17" i="14"/>
  <c r="AL17" i="14"/>
  <c r="Y17" i="14"/>
  <c r="W17" i="14"/>
  <c r="X17" i="14"/>
  <c r="G17" i="14"/>
  <c r="I17" i="14"/>
  <c r="J17" i="14"/>
  <c r="T17" i="14"/>
  <c r="K17" i="14"/>
  <c r="Q17" i="14"/>
  <c r="P17" i="14"/>
  <c r="O17" i="14"/>
  <c r="U17" i="14"/>
  <c r="H17" i="14"/>
  <c r="S17" i="14"/>
  <c r="N17" i="14"/>
  <c r="L17" i="14"/>
  <c r="M17" i="14"/>
  <c r="R17" i="14"/>
  <c r="AX25" i="14"/>
  <c r="BB25" i="14"/>
  <c r="BF25" i="14"/>
  <c r="AU25" i="14"/>
  <c r="AY25" i="14"/>
  <c r="BC25" i="14"/>
  <c r="BG25" i="14"/>
  <c r="AV25" i="14"/>
  <c r="AZ25" i="14"/>
  <c r="BD25" i="14"/>
  <c r="BH25" i="14"/>
  <c r="BE25" i="14"/>
  <c r="BI25" i="14"/>
  <c r="AW25" i="14"/>
  <c r="BA25" i="14"/>
  <c r="AA25" i="14"/>
  <c r="AE25" i="14"/>
  <c r="AI25" i="14"/>
  <c r="AM25" i="14"/>
  <c r="AB25" i="14"/>
  <c r="AF25" i="14"/>
  <c r="AJ25" i="14"/>
  <c r="AN25" i="14"/>
  <c r="AC25" i="14"/>
  <c r="AG25" i="14"/>
  <c r="AK25" i="14"/>
  <c r="AO25" i="14"/>
  <c r="AD25" i="14"/>
  <c r="AH25" i="14"/>
  <c r="AL25" i="14"/>
  <c r="Y25" i="14"/>
  <c r="W25" i="14"/>
  <c r="X25" i="14"/>
  <c r="G25" i="14"/>
  <c r="I25" i="14"/>
  <c r="J25" i="14"/>
  <c r="L25" i="14"/>
  <c r="S25" i="14"/>
  <c r="N25" i="14"/>
  <c r="T25" i="14"/>
  <c r="M25" i="14"/>
  <c r="R25" i="14"/>
  <c r="K25" i="14"/>
  <c r="Q25" i="14"/>
  <c r="H25" i="14"/>
  <c r="O25" i="14"/>
  <c r="U25" i="14"/>
  <c r="P25" i="14"/>
  <c r="AX33" i="14"/>
  <c r="BB33" i="14"/>
  <c r="BF33" i="14"/>
  <c r="AU33" i="14"/>
  <c r="AY33" i="14"/>
  <c r="BC33" i="14"/>
  <c r="BG33" i="14"/>
  <c r="AV33" i="14"/>
  <c r="AZ33" i="14"/>
  <c r="BD33" i="14"/>
  <c r="BH33" i="14"/>
  <c r="AW33" i="14"/>
  <c r="BA33" i="14"/>
  <c r="BE33" i="14"/>
  <c r="BI33" i="14"/>
  <c r="AA33" i="14"/>
  <c r="AE33" i="14"/>
  <c r="AI33" i="14"/>
  <c r="AM33" i="14"/>
  <c r="AB33" i="14"/>
  <c r="AF33" i="14"/>
  <c r="AJ33" i="14"/>
  <c r="AN33" i="14"/>
  <c r="AC33" i="14"/>
  <c r="AG33" i="14"/>
  <c r="AK33" i="14"/>
  <c r="AO33" i="14"/>
  <c r="AD33" i="14"/>
  <c r="AH33" i="14"/>
  <c r="AL33" i="14"/>
  <c r="Y33" i="14"/>
  <c r="W33" i="14"/>
  <c r="X33" i="14"/>
  <c r="H33" i="14"/>
  <c r="I33" i="14"/>
  <c r="J33" i="14"/>
  <c r="G33" i="14"/>
  <c r="L33" i="14"/>
  <c r="Q33" i="14"/>
  <c r="S33" i="14"/>
  <c r="P33" i="14"/>
  <c r="U33" i="14"/>
  <c r="K33" i="14"/>
  <c r="T33" i="14"/>
  <c r="N33" i="14"/>
  <c r="O33" i="14"/>
  <c r="M33" i="14"/>
  <c r="R33" i="14"/>
  <c r="AX41" i="14"/>
  <c r="BB41" i="14"/>
  <c r="BF41" i="14"/>
  <c r="AU41" i="14"/>
  <c r="AY41" i="14"/>
  <c r="BC41" i="14"/>
  <c r="BG41" i="14"/>
  <c r="AV41" i="14"/>
  <c r="AZ41" i="14"/>
  <c r="BD41" i="14"/>
  <c r="BH41" i="14"/>
  <c r="BE41" i="14"/>
  <c r="BI41" i="14"/>
  <c r="AW41" i="14"/>
  <c r="BA41" i="14"/>
  <c r="AA41" i="14"/>
  <c r="AE41" i="14"/>
  <c r="AI41" i="14"/>
  <c r="AM41" i="14"/>
  <c r="AB41" i="14"/>
  <c r="AF41" i="14"/>
  <c r="AJ41" i="14"/>
  <c r="AN41" i="14"/>
  <c r="AC41" i="14"/>
  <c r="AG41" i="14"/>
  <c r="AK41" i="14"/>
  <c r="AO41" i="14"/>
  <c r="AD41" i="14"/>
  <c r="AH41" i="14"/>
  <c r="AL41" i="14"/>
  <c r="Y41" i="14"/>
  <c r="W41" i="14"/>
  <c r="X41" i="14"/>
  <c r="H41" i="14"/>
  <c r="I41" i="14"/>
  <c r="J41" i="14"/>
  <c r="O41" i="14"/>
  <c r="L41" i="14"/>
  <c r="M41" i="14"/>
  <c r="N41" i="14"/>
  <c r="S41" i="14"/>
  <c r="P41" i="14"/>
  <c r="Q41" i="14"/>
  <c r="R41" i="14"/>
  <c r="G41" i="14"/>
  <c r="T41" i="14"/>
  <c r="U41" i="14"/>
  <c r="K41" i="14"/>
  <c r="AX49" i="14"/>
  <c r="BB49" i="14"/>
  <c r="BF49" i="14"/>
  <c r="AU49" i="14"/>
  <c r="AY49" i="14"/>
  <c r="BC49" i="14"/>
  <c r="BG49" i="14"/>
  <c r="AV49" i="14"/>
  <c r="AZ49" i="14"/>
  <c r="BD49" i="14"/>
  <c r="BH49" i="14"/>
  <c r="AW49" i="14"/>
  <c r="BA49" i="14"/>
  <c r="BE49" i="14"/>
  <c r="BI49" i="14"/>
  <c r="AA49" i="14"/>
  <c r="AE49" i="14"/>
  <c r="AI49" i="14"/>
  <c r="AM49" i="14"/>
  <c r="AD49" i="14"/>
  <c r="AH49" i="14"/>
  <c r="AL49" i="14"/>
  <c r="AG49" i="14"/>
  <c r="AO49" i="14"/>
  <c r="AB49" i="14"/>
  <c r="AJ49" i="14"/>
  <c r="AC49" i="14"/>
  <c r="AK49" i="14"/>
  <c r="AF49" i="14"/>
  <c r="AN49" i="14"/>
  <c r="Y49" i="14"/>
  <c r="W49" i="14"/>
  <c r="X49" i="14"/>
  <c r="I49" i="14"/>
  <c r="J49" i="14"/>
  <c r="K49" i="14"/>
  <c r="L49" i="14"/>
  <c r="M49" i="14"/>
  <c r="N49" i="14"/>
  <c r="O49" i="14"/>
  <c r="P49" i="14"/>
  <c r="Q49" i="14"/>
  <c r="R49" i="14"/>
  <c r="S49" i="14"/>
  <c r="T49" i="14"/>
  <c r="U49" i="14"/>
  <c r="G49" i="14"/>
  <c r="H49" i="14"/>
  <c r="AV57" i="14"/>
  <c r="AZ57" i="14"/>
  <c r="BD57" i="14"/>
  <c r="BH57" i="14"/>
  <c r="AW57" i="14"/>
  <c r="BA57" i="14"/>
  <c r="BE57" i="14"/>
  <c r="BI57" i="14"/>
  <c r="AX57" i="14"/>
  <c r="BB57" i="14"/>
  <c r="BF57" i="14"/>
  <c r="BC57" i="14"/>
  <c r="BG57" i="14"/>
  <c r="AU57" i="14"/>
  <c r="AY57" i="14"/>
  <c r="AA57" i="14"/>
  <c r="AE57" i="14"/>
  <c r="AI57" i="14"/>
  <c r="AM57" i="14"/>
  <c r="AF57" i="14"/>
  <c r="AK57" i="14"/>
  <c r="AB57" i="14"/>
  <c r="AG57" i="14"/>
  <c r="AL57" i="14"/>
  <c r="AC57" i="14"/>
  <c r="AH57" i="14"/>
  <c r="AN57" i="14"/>
  <c r="AD57" i="14"/>
  <c r="AJ57" i="14"/>
  <c r="AO57" i="14"/>
  <c r="Y57" i="14"/>
  <c r="W57" i="14"/>
  <c r="X57" i="14"/>
  <c r="I57" i="14"/>
  <c r="J57" i="14"/>
  <c r="K57" i="14"/>
  <c r="T57" i="14"/>
  <c r="M57" i="14"/>
  <c r="N57" i="14"/>
  <c r="O57" i="14"/>
  <c r="H57" i="14"/>
  <c r="Q57" i="14"/>
  <c r="R57" i="14"/>
  <c r="S57" i="14"/>
  <c r="L57" i="14"/>
  <c r="U57" i="14"/>
  <c r="G57" i="14"/>
  <c r="P57" i="14"/>
  <c r="AV65" i="14"/>
  <c r="AZ65" i="14"/>
  <c r="BD65" i="14"/>
  <c r="BH65" i="14"/>
  <c r="AW65" i="14"/>
  <c r="BA65" i="14"/>
  <c r="BE65" i="14"/>
  <c r="BI65" i="14"/>
  <c r="AX65" i="14"/>
  <c r="BB65" i="14"/>
  <c r="BF65" i="14"/>
  <c r="AU65" i="14"/>
  <c r="AY65" i="14"/>
  <c r="BC65" i="14"/>
  <c r="BG65" i="14"/>
  <c r="AD65" i="14"/>
  <c r="AH65" i="14"/>
  <c r="AL65" i="14"/>
  <c r="AA65" i="14"/>
  <c r="AE65" i="14"/>
  <c r="AI65" i="14"/>
  <c r="AM65" i="14"/>
  <c r="AB65" i="14"/>
  <c r="AF65" i="14"/>
  <c r="AJ65" i="14"/>
  <c r="AN65" i="14"/>
  <c r="AC65" i="14"/>
  <c r="AG65" i="14"/>
  <c r="AK65" i="14"/>
  <c r="AO65" i="14"/>
  <c r="Y65" i="14"/>
  <c r="W65" i="14"/>
  <c r="X65" i="14"/>
  <c r="J65" i="14"/>
  <c r="K65" i="14"/>
  <c r="L65" i="14"/>
  <c r="I65" i="14"/>
  <c r="N65" i="14"/>
  <c r="O65" i="14"/>
  <c r="P65" i="14"/>
  <c r="M65" i="14"/>
  <c r="R65" i="14"/>
  <c r="S65" i="14"/>
  <c r="T65" i="14"/>
  <c r="Q65" i="14"/>
  <c r="G65" i="14"/>
  <c r="H65" i="14"/>
  <c r="U65" i="14"/>
  <c r="AV73" i="14"/>
  <c r="AZ73" i="14"/>
  <c r="BD73" i="14"/>
  <c r="BH73" i="14"/>
  <c r="AW73" i="14"/>
  <c r="BA73" i="14"/>
  <c r="BE73" i="14"/>
  <c r="BI73" i="14"/>
  <c r="AX73" i="14"/>
  <c r="BB73" i="14"/>
  <c r="BF73" i="14"/>
  <c r="BC73" i="14"/>
  <c r="BG73" i="14"/>
  <c r="AU73" i="14"/>
  <c r="AY73" i="14"/>
  <c r="AD73" i="14"/>
  <c r="AH73" i="14"/>
  <c r="AL73" i="14"/>
  <c r="AA73" i="14"/>
  <c r="AE73" i="14"/>
  <c r="AI73" i="14"/>
  <c r="AM73" i="14"/>
  <c r="AB73" i="14"/>
  <c r="AF73" i="14"/>
  <c r="AJ73" i="14"/>
  <c r="AN73" i="14"/>
  <c r="AC73" i="14"/>
  <c r="AG73" i="14"/>
  <c r="AK73" i="14"/>
  <c r="AO73" i="14"/>
  <c r="Y73" i="14"/>
  <c r="W73" i="14"/>
  <c r="X73" i="14"/>
  <c r="J73" i="14"/>
  <c r="K73" i="14"/>
  <c r="L73" i="14"/>
  <c r="Q73" i="14"/>
  <c r="N73" i="14"/>
  <c r="O73" i="14"/>
  <c r="P73" i="14"/>
  <c r="U73" i="14"/>
  <c r="R73" i="14"/>
  <c r="S73" i="14"/>
  <c r="T73" i="14"/>
  <c r="I73" i="14"/>
  <c r="G73" i="14"/>
  <c r="H73" i="14"/>
  <c r="M73" i="14"/>
  <c r="AV81" i="14"/>
  <c r="AZ81" i="14"/>
  <c r="BD81" i="14"/>
  <c r="AW81" i="14"/>
  <c r="BA81" i="14"/>
  <c r="BE81" i="14"/>
  <c r="BI81" i="14"/>
  <c r="AX81" i="14"/>
  <c r="BB81" i="14"/>
  <c r="BF81" i="14"/>
  <c r="AU81" i="14"/>
  <c r="BH81" i="14"/>
  <c r="AY81" i="14"/>
  <c r="BC81" i="14"/>
  <c r="BG81" i="14"/>
  <c r="AD81" i="14"/>
  <c r="AH81" i="14"/>
  <c r="AL81" i="14"/>
  <c r="AA81" i="14"/>
  <c r="AE81" i="14"/>
  <c r="AI81" i="14"/>
  <c r="AM81" i="14"/>
  <c r="AB81" i="14"/>
  <c r="AF81" i="14"/>
  <c r="AJ81" i="14"/>
  <c r="AN81" i="14"/>
  <c r="AC81" i="14"/>
  <c r="AG81" i="14"/>
  <c r="AK81" i="14"/>
  <c r="AO81" i="14"/>
  <c r="Y81" i="14"/>
  <c r="W81" i="14"/>
  <c r="X81" i="14"/>
  <c r="J81" i="14"/>
  <c r="K81" i="14"/>
  <c r="L81" i="14"/>
  <c r="I81" i="14"/>
  <c r="N81" i="14"/>
  <c r="O81" i="14"/>
  <c r="P81" i="14"/>
  <c r="M81" i="14"/>
  <c r="R81" i="14"/>
  <c r="S81" i="14"/>
  <c r="T81" i="14"/>
  <c r="Q81" i="14"/>
  <c r="G81" i="14"/>
  <c r="H81" i="14"/>
  <c r="U81" i="14"/>
  <c r="AW89" i="14"/>
  <c r="BA89" i="14"/>
  <c r="BE89" i="14"/>
  <c r="BI89" i="14"/>
  <c r="AX89" i="14"/>
  <c r="BB89" i="14"/>
  <c r="BF89" i="14"/>
  <c r="AU89" i="14"/>
  <c r="AY89" i="14"/>
  <c r="BC89" i="14"/>
  <c r="BG89" i="14"/>
  <c r="AV89" i="14"/>
  <c r="AZ89" i="14"/>
  <c r="BD89" i="14"/>
  <c r="BH89" i="14"/>
  <c r="AD89" i="14"/>
  <c r="AH89" i="14"/>
  <c r="AL89" i="14"/>
  <c r="AA89" i="14"/>
  <c r="AE89" i="14"/>
  <c r="AI89" i="14"/>
  <c r="AM89" i="14"/>
  <c r="AB89" i="14"/>
  <c r="AF89" i="14"/>
  <c r="AJ89" i="14"/>
  <c r="AN89" i="14"/>
  <c r="AC89" i="14"/>
  <c r="AG89" i="14"/>
  <c r="AK89" i="14"/>
  <c r="AO89" i="14"/>
  <c r="Y89" i="14"/>
  <c r="W89" i="14"/>
  <c r="X89" i="14"/>
  <c r="J89" i="14"/>
  <c r="K89" i="14"/>
  <c r="L89" i="14"/>
  <c r="Q89" i="14"/>
  <c r="N89" i="14"/>
  <c r="O89" i="14"/>
  <c r="P89" i="14"/>
  <c r="U89" i="14"/>
  <c r="R89" i="14"/>
  <c r="S89" i="14"/>
  <c r="T89" i="14"/>
  <c r="I89" i="14"/>
  <c r="G89" i="14"/>
  <c r="H89" i="14"/>
  <c r="M89" i="14"/>
  <c r="AW97" i="14"/>
  <c r="BA97" i="14"/>
  <c r="BE97" i="14"/>
  <c r="BI97" i="14"/>
  <c r="AV97" i="14"/>
  <c r="BB97" i="14"/>
  <c r="BG97" i="14"/>
  <c r="AX97" i="14"/>
  <c r="BC97" i="14"/>
  <c r="BH97" i="14"/>
  <c r="AY97" i="14"/>
  <c r="BD97" i="14"/>
  <c r="AU97" i="14"/>
  <c r="AZ97" i="14"/>
  <c r="BF97" i="14"/>
  <c r="AD97" i="14"/>
  <c r="AH97" i="14"/>
  <c r="AL97" i="14"/>
  <c r="AA97" i="14"/>
  <c r="AE97" i="14"/>
  <c r="AI97" i="14"/>
  <c r="AM97" i="14"/>
  <c r="AB97" i="14"/>
  <c r="AF97" i="14"/>
  <c r="AJ97" i="14"/>
  <c r="AN97" i="14"/>
  <c r="AC97" i="14"/>
  <c r="AG97" i="14"/>
  <c r="AK97" i="14"/>
  <c r="AO97" i="14"/>
  <c r="Y97" i="14"/>
  <c r="W97" i="14"/>
  <c r="X97" i="14"/>
  <c r="J97" i="14"/>
  <c r="K97" i="14"/>
  <c r="L97" i="14"/>
  <c r="I97" i="14"/>
  <c r="N97" i="14"/>
  <c r="O97" i="14"/>
  <c r="P97" i="14"/>
  <c r="M97" i="14"/>
  <c r="R97" i="14"/>
  <c r="S97" i="14"/>
  <c r="T97" i="14"/>
  <c r="Q97" i="14"/>
  <c r="G97" i="14"/>
  <c r="H97" i="14"/>
  <c r="U97" i="14"/>
  <c r="AV105" i="14"/>
  <c r="AZ105" i="14"/>
  <c r="BD105" i="14"/>
  <c r="BH105" i="14"/>
  <c r="AW105" i="14"/>
  <c r="BA105" i="14"/>
  <c r="BE105" i="14"/>
  <c r="BI105" i="14"/>
  <c r="AX105" i="14"/>
  <c r="BB105" i="14"/>
  <c r="BF105" i="14"/>
  <c r="AU105" i="14"/>
  <c r="AY105" i="14"/>
  <c r="BC105" i="14"/>
  <c r="BG105" i="14"/>
  <c r="AD105" i="14"/>
  <c r="AH105" i="14"/>
  <c r="AL105" i="14"/>
  <c r="AA105" i="14"/>
  <c r="AE105" i="14"/>
  <c r="AI105" i="14"/>
  <c r="AM105" i="14"/>
  <c r="AB105" i="14"/>
  <c r="AF105" i="14"/>
  <c r="AJ105" i="14"/>
  <c r="AN105" i="14"/>
  <c r="AC105" i="14"/>
  <c r="AG105" i="14"/>
  <c r="AK105" i="14"/>
  <c r="AO105" i="14"/>
  <c r="Y105" i="14"/>
  <c r="W105" i="14"/>
  <c r="X105" i="14"/>
  <c r="J105" i="14"/>
  <c r="K105" i="14"/>
  <c r="L105" i="14"/>
  <c r="Q105" i="14"/>
  <c r="N105" i="14"/>
  <c r="O105" i="14"/>
  <c r="P105" i="14"/>
  <c r="U105" i="14"/>
  <c r="R105" i="14"/>
  <c r="S105" i="14"/>
  <c r="T105" i="14"/>
  <c r="I105" i="14"/>
  <c r="G105" i="14"/>
  <c r="H105" i="14"/>
  <c r="M105" i="14"/>
  <c r="AV113" i="14"/>
  <c r="AZ113" i="14"/>
  <c r="BD113" i="14"/>
  <c r="BH113" i="14"/>
  <c r="AW113" i="14"/>
  <c r="BA113" i="14"/>
  <c r="BE113" i="14"/>
  <c r="BI113" i="14"/>
  <c r="AX113" i="14"/>
  <c r="BB113" i="14"/>
  <c r="BF113" i="14"/>
  <c r="AU113" i="14"/>
  <c r="AY113" i="14"/>
  <c r="BC113" i="14"/>
  <c r="BG113" i="14"/>
  <c r="AD113" i="14"/>
  <c r="AH113" i="14"/>
  <c r="AL113" i="14"/>
  <c r="AA113" i="14"/>
  <c r="AE113" i="14"/>
  <c r="AI113" i="14"/>
  <c r="AM113" i="14"/>
  <c r="AB113" i="14"/>
  <c r="AF113" i="14"/>
  <c r="AJ113" i="14"/>
  <c r="AN113" i="14"/>
  <c r="AC113" i="14"/>
  <c r="AG113" i="14"/>
  <c r="AK113" i="14"/>
  <c r="AO113" i="14"/>
  <c r="Y113" i="14"/>
  <c r="W113" i="14"/>
  <c r="X113" i="14"/>
  <c r="J113" i="14"/>
  <c r="K113" i="14"/>
  <c r="L113" i="14"/>
  <c r="I113" i="14"/>
  <c r="N113" i="14"/>
  <c r="O113" i="14"/>
  <c r="P113" i="14"/>
  <c r="M113" i="14"/>
  <c r="R113" i="14"/>
  <c r="S113" i="14"/>
  <c r="T113" i="14"/>
  <c r="Q113" i="14"/>
  <c r="G113" i="14"/>
  <c r="H113" i="14"/>
  <c r="U113" i="14"/>
  <c r="AV121" i="14"/>
  <c r="AZ121" i="14"/>
  <c r="BD121" i="14"/>
  <c r="BH121" i="14"/>
  <c r="AW121" i="14"/>
  <c r="BA121" i="14"/>
  <c r="BE121" i="14"/>
  <c r="BI121" i="14"/>
  <c r="AX121" i="14"/>
  <c r="BB121" i="14"/>
  <c r="BF121" i="14"/>
  <c r="AU121" i="14"/>
  <c r="AY121" i="14"/>
  <c r="BC121" i="14"/>
  <c r="BG121" i="14"/>
  <c r="AD121" i="14"/>
  <c r="AH121" i="14"/>
  <c r="AL121" i="14"/>
  <c r="AA121" i="14"/>
  <c r="AE121" i="14"/>
  <c r="AI121" i="14"/>
  <c r="AM121" i="14"/>
  <c r="AB121" i="14"/>
  <c r="AF121" i="14"/>
  <c r="AJ121" i="14"/>
  <c r="AN121" i="14"/>
  <c r="AC121" i="14"/>
  <c r="AG121" i="14"/>
  <c r="AK121" i="14"/>
  <c r="AO121" i="14"/>
  <c r="Y121" i="14"/>
  <c r="X121" i="14"/>
  <c r="W121" i="14"/>
  <c r="J121" i="14"/>
  <c r="K121" i="14"/>
  <c r="L121" i="14"/>
  <c r="M121" i="14"/>
  <c r="N121" i="14"/>
  <c r="O121" i="14"/>
  <c r="P121" i="14"/>
  <c r="Q121" i="14"/>
  <c r="R121" i="14"/>
  <c r="S121" i="14"/>
  <c r="T121" i="14"/>
  <c r="U121" i="14"/>
  <c r="G121" i="14"/>
  <c r="H121" i="14"/>
  <c r="I121" i="14"/>
  <c r="AV129" i="14"/>
  <c r="AZ129" i="14"/>
  <c r="BD129" i="14"/>
  <c r="BH129" i="14"/>
  <c r="AW129" i="14"/>
  <c r="BA129" i="14"/>
  <c r="BE129" i="14"/>
  <c r="BI129" i="14"/>
  <c r="AX129" i="14"/>
  <c r="BB129" i="14"/>
  <c r="BF129" i="14"/>
  <c r="AU129" i="14"/>
  <c r="AY129" i="14"/>
  <c r="BC129" i="14"/>
  <c r="BG129" i="14"/>
  <c r="AD129" i="14"/>
  <c r="AH129" i="14"/>
  <c r="AL129" i="14"/>
  <c r="AA129" i="14"/>
  <c r="AE129" i="14"/>
  <c r="AI129" i="14"/>
  <c r="AM129" i="14"/>
  <c r="AB129" i="14"/>
  <c r="AF129" i="14"/>
  <c r="AJ129" i="14"/>
  <c r="AN129" i="14"/>
  <c r="AC129" i="14"/>
  <c r="AG129" i="14"/>
  <c r="AK129" i="14"/>
  <c r="AO129" i="14"/>
  <c r="Y129" i="14"/>
  <c r="W129" i="14"/>
  <c r="X129" i="14"/>
  <c r="J129" i="14"/>
  <c r="K129" i="14"/>
  <c r="L129" i="14"/>
  <c r="U129" i="14"/>
  <c r="N129" i="14"/>
  <c r="O129" i="14"/>
  <c r="P129" i="14"/>
  <c r="I129" i="14"/>
  <c r="R129" i="14"/>
  <c r="S129" i="14"/>
  <c r="T129" i="14"/>
  <c r="M129" i="14"/>
  <c r="G129" i="14"/>
  <c r="H129" i="14"/>
  <c r="Q129" i="14"/>
  <c r="AV137" i="14"/>
  <c r="AZ137" i="14"/>
  <c r="BD137" i="14"/>
  <c r="BH137" i="14"/>
  <c r="AW137" i="14"/>
  <c r="BA137" i="14"/>
  <c r="BE137" i="14"/>
  <c r="BI137" i="14"/>
  <c r="AX137" i="14"/>
  <c r="BB137" i="14"/>
  <c r="BF137" i="14"/>
  <c r="AU137" i="14"/>
  <c r="AY137" i="14"/>
  <c r="BC137" i="14"/>
  <c r="BG137" i="14"/>
  <c r="AD137" i="14"/>
  <c r="AH137" i="14"/>
  <c r="AL137" i="14"/>
  <c r="AA137" i="14"/>
  <c r="AE137" i="14"/>
  <c r="AI137" i="14"/>
  <c r="AM137" i="14"/>
  <c r="AB137" i="14"/>
  <c r="AF137" i="14"/>
  <c r="AJ137" i="14"/>
  <c r="AN137" i="14"/>
  <c r="AC137" i="14"/>
  <c r="AG137" i="14"/>
  <c r="AK137" i="14"/>
  <c r="AO137" i="14"/>
  <c r="Y137" i="14"/>
  <c r="W137" i="14"/>
  <c r="X137" i="14"/>
  <c r="J137" i="14"/>
  <c r="K137" i="14"/>
  <c r="L137" i="14"/>
  <c r="M137" i="14"/>
  <c r="N137" i="14"/>
  <c r="O137" i="14"/>
  <c r="P137" i="14"/>
  <c r="Q137" i="14"/>
  <c r="R137" i="14"/>
  <c r="S137" i="14"/>
  <c r="T137" i="14"/>
  <c r="U137" i="14"/>
  <c r="G137" i="14"/>
  <c r="H137" i="14"/>
  <c r="I137" i="14"/>
  <c r="AV145" i="14"/>
  <c r="AZ145" i="14"/>
  <c r="BD145" i="14"/>
  <c r="BH145" i="14"/>
  <c r="AX145" i="14"/>
  <c r="BC145" i="14"/>
  <c r="BI145" i="14"/>
  <c r="AY145" i="14"/>
  <c r="BE145" i="14"/>
  <c r="AU145" i="14"/>
  <c r="BA145" i="14"/>
  <c r="BF145" i="14"/>
  <c r="AW145" i="14"/>
  <c r="BB145" i="14"/>
  <c r="BG145" i="14"/>
  <c r="AD145" i="14"/>
  <c r="AH145" i="14"/>
  <c r="AL145" i="14"/>
  <c r="AA145" i="14"/>
  <c r="AE145" i="14"/>
  <c r="AI145" i="14"/>
  <c r="AM145" i="14"/>
  <c r="AB145" i="14"/>
  <c r="AF145" i="14"/>
  <c r="AJ145" i="14"/>
  <c r="AN145" i="14"/>
  <c r="AC145" i="14"/>
  <c r="AG145" i="14"/>
  <c r="AK145" i="14"/>
  <c r="AO145" i="14"/>
  <c r="Y145" i="14"/>
  <c r="W145" i="14"/>
  <c r="X145" i="14"/>
  <c r="J145" i="14"/>
  <c r="K145" i="14"/>
  <c r="L145" i="14"/>
  <c r="U145" i="14"/>
  <c r="N145" i="14"/>
  <c r="O145" i="14"/>
  <c r="P145" i="14"/>
  <c r="I145" i="14"/>
  <c r="R145" i="14"/>
  <c r="S145" i="14"/>
  <c r="T145" i="14"/>
  <c r="M145" i="14"/>
  <c r="G145" i="14"/>
  <c r="H145" i="14"/>
  <c r="Q145" i="14"/>
  <c r="AV153" i="14"/>
  <c r="AZ153" i="14"/>
  <c r="BD153" i="14"/>
  <c r="BH153" i="14"/>
  <c r="AW153" i="14"/>
  <c r="BA153" i="14"/>
  <c r="BE153" i="14"/>
  <c r="BI153" i="14"/>
  <c r="AX153" i="14"/>
  <c r="BB153" i="14"/>
  <c r="BF153" i="14"/>
  <c r="AU153" i="14"/>
  <c r="AY153" i="14"/>
  <c r="BC153" i="14"/>
  <c r="BG153" i="14"/>
  <c r="AD153" i="14"/>
  <c r="AH153" i="14"/>
  <c r="AL153" i="14"/>
  <c r="AA153" i="14"/>
  <c r="AE153" i="14"/>
  <c r="AI153" i="14"/>
  <c r="AM153" i="14"/>
  <c r="AB153" i="14"/>
  <c r="AF153" i="14"/>
  <c r="AJ153" i="14"/>
  <c r="AN153" i="14"/>
  <c r="AC153" i="14"/>
  <c r="AG153" i="14"/>
  <c r="AK153" i="14"/>
  <c r="AO153" i="14"/>
  <c r="Y153" i="14"/>
  <c r="W153" i="14"/>
  <c r="X153" i="14"/>
  <c r="H153" i="14"/>
  <c r="I153" i="14"/>
  <c r="J153" i="14"/>
  <c r="O153" i="14"/>
  <c r="L153" i="14"/>
  <c r="M153" i="14"/>
  <c r="N153" i="14"/>
  <c r="S153" i="14"/>
  <c r="P153" i="14"/>
  <c r="Q153" i="14"/>
  <c r="R153" i="14"/>
  <c r="G153" i="14"/>
  <c r="T153" i="14"/>
  <c r="U153" i="14"/>
  <c r="K153" i="14"/>
  <c r="AV169" i="14"/>
  <c r="AZ169" i="14"/>
  <c r="BD169" i="14"/>
  <c r="BH169" i="14"/>
  <c r="AW169" i="14"/>
  <c r="BA169" i="14"/>
  <c r="BE169" i="14"/>
  <c r="BI169" i="14"/>
  <c r="AX169" i="14"/>
  <c r="BB169" i="14"/>
  <c r="BF169" i="14"/>
  <c r="AU169" i="14"/>
  <c r="AY169" i="14"/>
  <c r="BC169" i="14"/>
  <c r="BG169" i="14"/>
  <c r="AD169" i="14"/>
  <c r="AH169" i="14"/>
  <c r="AL169" i="14"/>
  <c r="AA169" i="14"/>
  <c r="AE169" i="14"/>
  <c r="AI169" i="14"/>
  <c r="AM169" i="14"/>
  <c r="AB169" i="14"/>
  <c r="AF169" i="14"/>
  <c r="AJ169" i="14"/>
  <c r="AN169" i="14"/>
  <c r="AC169" i="14"/>
  <c r="AG169" i="14"/>
  <c r="AK169" i="14"/>
  <c r="AO169" i="14"/>
  <c r="Y169" i="14"/>
  <c r="W169" i="14"/>
  <c r="X169" i="14"/>
  <c r="H169" i="14"/>
  <c r="I169" i="14"/>
  <c r="J169" i="14"/>
  <c r="O169" i="14"/>
  <c r="L169" i="14"/>
  <c r="M169" i="14"/>
  <c r="N169" i="14"/>
  <c r="S169" i="14"/>
  <c r="P169" i="14"/>
  <c r="Q169" i="14"/>
  <c r="R169" i="14"/>
  <c r="G169" i="14"/>
  <c r="T169" i="14"/>
  <c r="U169" i="14"/>
  <c r="K169" i="14"/>
  <c r="AV201" i="14"/>
  <c r="AZ201" i="14"/>
  <c r="BD201" i="14"/>
  <c r="BH201" i="14"/>
  <c r="AW201" i="14"/>
  <c r="BA201" i="14"/>
  <c r="BE201" i="14"/>
  <c r="BI201" i="14"/>
  <c r="AX201" i="14"/>
  <c r="BB201" i="14"/>
  <c r="BF201" i="14"/>
  <c r="AU201" i="14"/>
  <c r="AY201" i="14"/>
  <c r="BC201" i="14"/>
  <c r="BG201" i="14"/>
  <c r="AD201" i="14"/>
  <c r="AH201" i="14"/>
  <c r="AL201" i="14"/>
  <c r="AA201" i="14"/>
  <c r="AE201" i="14"/>
  <c r="AI201" i="14"/>
  <c r="AM201" i="14"/>
  <c r="AB201" i="14"/>
  <c r="AF201" i="14"/>
  <c r="AJ201" i="14"/>
  <c r="AN201" i="14"/>
  <c r="AC201" i="14"/>
  <c r="AG201" i="14"/>
  <c r="AK201" i="14"/>
  <c r="AO201" i="14"/>
  <c r="Y201" i="14"/>
  <c r="W201" i="14"/>
  <c r="X201" i="14"/>
  <c r="I201" i="14"/>
  <c r="J201" i="14"/>
  <c r="K201" i="14"/>
  <c r="H201" i="14"/>
  <c r="M201" i="14"/>
  <c r="N201" i="14"/>
  <c r="O201" i="14"/>
  <c r="L201" i="14"/>
  <c r="Q201" i="14"/>
  <c r="R201" i="14"/>
  <c r="S201" i="14"/>
  <c r="P201" i="14"/>
  <c r="U201" i="14"/>
  <c r="G201" i="14"/>
  <c r="T201" i="14"/>
  <c r="AX199" i="14"/>
  <c r="BB199" i="14"/>
  <c r="BF199" i="14"/>
  <c r="AU199" i="14"/>
  <c r="AY199" i="14"/>
  <c r="BC199" i="14"/>
  <c r="BG199" i="14"/>
  <c r="AV199" i="14"/>
  <c r="AZ199" i="14"/>
  <c r="BD199" i="14"/>
  <c r="BH199" i="14"/>
  <c r="AW199" i="14"/>
  <c r="BA199" i="14"/>
  <c r="BE199" i="14"/>
  <c r="BI199" i="14"/>
  <c r="AB199" i="14"/>
  <c r="AF199" i="14"/>
  <c r="AJ199" i="14"/>
  <c r="AN199" i="14"/>
  <c r="AC199" i="14"/>
  <c r="AG199" i="14"/>
  <c r="AK199" i="14"/>
  <c r="AO199" i="14"/>
  <c r="AD199" i="14"/>
  <c r="AH199" i="14"/>
  <c r="AL199" i="14"/>
  <c r="AA199" i="14"/>
  <c r="AE199" i="14"/>
  <c r="AI199" i="14"/>
  <c r="AM199" i="14"/>
  <c r="W199" i="14"/>
  <c r="X199" i="14"/>
  <c r="Y199" i="14"/>
  <c r="O199" i="14"/>
  <c r="P199" i="14"/>
  <c r="Q199" i="14"/>
  <c r="N199" i="14"/>
  <c r="S199" i="14"/>
  <c r="T199" i="14"/>
  <c r="U199" i="14"/>
  <c r="G199" i="14"/>
  <c r="H199" i="14"/>
  <c r="I199" i="14"/>
  <c r="R199" i="14"/>
  <c r="K199" i="14"/>
  <c r="L199" i="14"/>
  <c r="M199" i="14"/>
  <c r="J199" i="14"/>
  <c r="AW368" i="14"/>
  <c r="BA368" i="14"/>
  <c r="BE368" i="14"/>
  <c r="BI368" i="14"/>
  <c r="AX368" i="14"/>
  <c r="BB368" i="14"/>
  <c r="BF368" i="14"/>
  <c r="AU368" i="14"/>
  <c r="AY368" i="14"/>
  <c r="BC368" i="14"/>
  <c r="BG368" i="14"/>
  <c r="AV368" i="14"/>
  <c r="AZ368" i="14"/>
  <c r="BD368" i="14"/>
  <c r="BH368" i="14"/>
  <c r="AB368" i="14"/>
  <c r="AF368" i="14"/>
  <c r="AJ368" i="14"/>
  <c r="AN368" i="14"/>
  <c r="AC368" i="14"/>
  <c r="AG368" i="14"/>
  <c r="AK368" i="14"/>
  <c r="AO368" i="14"/>
  <c r="AD368" i="14"/>
  <c r="AH368" i="14"/>
  <c r="AL368" i="14"/>
  <c r="AA368" i="14"/>
  <c r="AE368" i="14"/>
  <c r="AI368" i="14"/>
  <c r="AM368" i="14"/>
  <c r="X368" i="14"/>
  <c r="Y368" i="14"/>
  <c r="W368" i="14"/>
  <c r="L368" i="14"/>
  <c r="M368" i="14"/>
  <c r="N368" i="14"/>
  <c r="O368" i="14"/>
  <c r="P368" i="14"/>
  <c r="Q368" i="14"/>
  <c r="R368" i="14"/>
  <c r="S368" i="14"/>
  <c r="T368" i="14"/>
  <c r="U368" i="14"/>
  <c r="G368" i="14"/>
  <c r="H368" i="14"/>
  <c r="I368" i="14"/>
  <c r="J368" i="14"/>
  <c r="K368" i="14"/>
  <c r="AV376" i="14"/>
  <c r="AZ376" i="14"/>
  <c r="BD376" i="14"/>
  <c r="BH376" i="14"/>
  <c r="AW376" i="14"/>
  <c r="BA376" i="14"/>
  <c r="BE376" i="14"/>
  <c r="BI376" i="14"/>
  <c r="AX376" i="14"/>
  <c r="BB376" i="14"/>
  <c r="BF376" i="14"/>
  <c r="BG376" i="14"/>
  <c r="AU376" i="14"/>
  <c r="AY376" i="14"/>
  <c r="BC376" i="14"/>
  <c r="AB376" i="14"/>
  <c r="AF376" i="14"/>
  <c r="AJ376" i="14"/>
  <c r="AN376" i="14"/>
  <c r="AC376" i="14"/>
  <c r="AG376" i="14"/>
  <c r="AK376" i="14"/>
  <c r="AO376" i="14"/>
  <c r="AD376" i="14"/>
  <c r="AH376" i="14"/>
  <c r="AL376" i="14"/>
  <c r="AA376" i="14"/>
  <c r="AE376" i="14"/>
  <c r="AI376" i="14"/>
  <c r="AM376" i="14"/>
  <c r="X376" i="14"/>
  <c r="Y376" i="14"/>
  <c r="W376" i="14"/>
  <c r="L376" i="14"/>
  <c r="M376" i="14"/>
  <c r="N376" i="14"/>
  <c r="O376" i="14"/>
  <c r="P376" i="14"/>
  <c r="Q376" i="14"/>
  <c r="R376" i="14"/>
  <c r="S376" i="14"/>
  <c r="T376" i="14"/>
  <c r="U376" i="14"/>
  <c r="G376" i="14"/>
  <c r="H376" i="14"/>
  <c r="I376" i="14"/>
  <c r="J376" i="14"/>
  <c r="K376" i="14"/>
  <c r="AX207" i="14"/>
  <c r="BB207" i="14"/>
  <c r="BF207" i="14"/>
  <c r="AU207" i="14"/>
  <c r="AY207" i="14"/>
  <c r="BC207" i="14"/>
  <c r="BG207" i="14"/>
  <c r="AV207" i="14"/>
  <c r="AZ207" i="14"/>
  <c r="BD207" i="14"/>
  <c r="BH207" i="14"/>
  <c r="AW207" i="14"/>
  <c r="BA207" i="14"/>
  <c r="BE207" i="14"/>
  <c r="BI207" i="14"/>
  <c r="AB207" i="14"/>
  <c r="AF207" i="14"/>
  <c r="AJ207" i="14"/>
  <c r="AN207" i="14"/>
  <c r="AC207" i="14"/>
  <c r="AG207" i="14"/>
  <c r="AK207" i="14"/>
  <c r="AO207" i="14"/>
  <c r="AD207" i="14"/>
  <c r="AH207" i="14"/>
  <c r="AL207" i="14"/>
  <c r="AA207" i="14"/>
  <c r="AE207" i="14"/>
  <c r="AI207" i="14"/>
  <c r="AM207" i="14"/>
  <c r="W207" i="14"/>
  <c r="X207" i="14"/>
  <c r="Y207" i="14"/>
  <c r="K207" i="14"/>
  <c r="L207" i="14"/>
  <c r="M207" i="14"/>
  <c r="N207" i="14"/>
  <c r="O207" i="14"/>
  <c r="T207" i="14"/>
  <c r="J207" i="14"/>
  <c r="S207" i="14"/>
  <c r="I207" i="14"/>
  <c r="R207" i="14"/>
  <c r="H207" i="14"/>
  <c r="Q207" i="14"/>
  <c r="G207" i="14"/>
  <c r="P207" i="14"/>
  <c r="U207" i="14"/>
  <c r="AX215" i="14"/>
  <c r="BB215" i="14"/>
  <c r="BF215" i="14"/>
  <c r="AU215" i="14"/>
  <c r="AY215" i="14"/>
  <c r="BC215" i="14"/>
  <c r="BG215" i="14"/>
  <c r="AV215" i="14"/>
  <c r="AZ215" i="14"/>
  <c r="BD215" i="14"/>
  <c r="BH215" i="14"/>
  <c r="AW215" i="14"/>
  <c r="BA215" i="14"/>
  <c r="BE215" i="14"/>
  <c r="BI215" i="14"/>
  <c r="AB215" i="14"/>
  <c r="AF215" i="14"/>
  <c r="AJ215" i="14"/>
  <c r="AN215" i="14"/>
  <c r="AC215" i="14"/>
  <c r="AG215" i="14"/>
  <c r="AK215" i="14"/>
  <c r="AO215" i="14"/>
  <c r="AD215" i="14"/>
  <c r="AH215" i="14"/>
  <c r="AL215" i="14"/>
  <c r="AA215" i="14"/>
  <c r="AE215" i="14"/>
  <c r="AI215" i="14"/>
  <c r="AM215" i="14"/>
  <c r="W215" i="14"/>
  <c r="X215" i="14"/>
  <c r="Y215" i="14"/>
  <c r="K215" i="14"/>
  <c r="L215" i="14"/>
  <c r="M215" i="14"/>
  <c r="J215" i="14"/>
  <c r="H215" i="14"/>
  <c r="Q215" i="14"/>
  <c r="G215" i="14"/>
  <c r="P215" i="14"/>
  <c r="U215" i="14"/>
  <c r="O215" i="14"/>
  <c r="T215" i="14"/>
  <c r="R215" i="14"/>
  <c r="S215" i="14"/>
  <c r="I215" i="14"/>
  <c r="N215" i="14"/>
  <c r="AX223" i="14"/>
  <c r="BB223" i="14"/>
  <c r="BF223" i="14"/>
  <c r="AU223" i="14"/>
  <c r="AY223" i="14"/>
  <c r="BC223" i="14"/>
  <c r="BG223" i="14"/>
  <c r="AV223" i="14"/>
  <c r="AZ223" i="14"/>
  <c r="BD223" i="14"/>
  <c r="BH223" i="14"/>
  <c r="AW223" i="14"/>
  <c r="BA223" i="14"/>
  <c r="BE223" i="14"/>
  <c r="BI223" i="14"/>
  <c r="AB223" i="14"/>
  <c r="AF223" i="14"/>
  <c r="AJ223" i="14"/>
  <c r="AN223" i="14"/>
  <c r="AA223" i="14"/>
  <c r="AG223" i="14"/>
  <c r="AL223" i="14"/>
  <c r="AC223" i="14"/>
  <c r="AH223" i="14"/>
  <c r="AM223" i="14"/>
  <c r="AD223" i="14"/>
  <c r="AI223" i="14"/>
  <c r="AO223" i="14"/>
  <c r="AE223" i="14"/>
  <c r="AK223" i="14"/>
  <c r="W223" i="14"/>
  <c r="X223" i="14"/>
  <c r="Y223" i="14"/>
  <c r="K223" i="14"/>
  <c r="L223" i="14"/>
  <c r="M223" i="14"/>
  <c r="N223" i="14"/>
  <c r="O223" i="14"/>
  <c r="T223" i="14"/>
  <c r="J223" i="14"/>
  <c r="S223" i="14"/>
  <c r="I223" i="14"/>
  <c r="R223" i="14"/>
  <c r="H223" i="14"/>
  <c r="Q223" i="14"/>
  <c r="G223" i="14"/>
  <c r="P223" i="14"/>
  <c r="U223" i="14"/>
  <c r="AX231" i="14"/>
  <c r="BB231" i="14"/>
  <c r="BF231" i="14"/>
  <c r="AU231" i="14"/>
  <c r="AY231" i="14"/>
  <c r="BC231" i="14"/>
  <c r="BG231" i="14"/>
  <c r="AV231" i="14"/>
  <c r="AZ231" i="14"/>
  <c r="BD231" i="14"/>
  <c r="BH231" i="14"/>
  <c r="AW231" i="14"/>
  <c r="BA231" i="14"/>
  <c r="BE231" i="14"/>
  <c r="BI231" i="14"/>
  <c r="AB231" i="14"/>
  <c r="AF231" i="14"/>
  <c r="AJ231" i="14"/>
  <c r="AN231" i="14"/>
  <c r="AD231" i="14"/>
  <c r="AI231" i="14"/>
  <c r="AO231" i="14"/>
  <c r="AE231" i="14"/>
  <c r="AK231" i="14"/>
  <c r="AA231" i="14"/>
  <c r="AG231" i="14"/>
  <c r="AL231" i="14"/>
  <c r="AC231" i="14"/>
  <c r="AH231" i="14"/>
  <c r="AM231" i="14"/>
  <c r="W231" i="14"/>
  <c r="X231" i="14"/>
  <c r="Y231" i="14"/>
  <c r="O231" i="14"/>
  <c r="P231" i="14"/>
  <c r="Q231" i="14"/>
  <c r="N231" i="14"/>
  <c r="S231" i="14"/>
  <c r="T231" i="14"/>
  <c r="U231" i="14"/>
  <c r="G231" i="14"/>
  <c r="H231" i="14"/>
  <c r="I231" i="14"/>
  <c r="R231" i="14"/>
  <c r="K231" i="14"/>
  <c r="L231" i="14"/>
  <c r="M231" i="14"/>
  <c r="J231" i="14"/>
  <c r="AW239" i="14"/>
  <c r="BA239" i="14"/>
  <c r="BE239" i="14"/>
  <c r="BI239" i="14"/>
  <c r="AX239" i="14"/>
  <c r="BB239" i="14"/>
  <c r="BF239" i="14"/>
  <c r="AU239" i="14"/>
  <c r="AY239" i="14"/>
  <c r="BC239" i="14"/>
  <c r="BG239" i="14"/>
  <c r="AV239" i="14"/>
  <c r="AZ239" i="14"/>
  <c r="BD239" i="14"/>
  <c r="BH239" i="14"/>
  <c r="AA239" i="14"/>
  <c r="AE239" i="14"/>
  <c r="AI239" i="14"/>
  <c r="AM239" i="14"/>
  <c r="AB239" i="14"/>
  <c r="AF239" i="14"/>
  <c r="AJ239" i="14"/>
  <c r="AN239" i="14"/>
  <c r="AC239" i="14"/>
  <c r="AG239" i="14"/>
  <c r="AK239" i="14"/>
  <c r="AO239" i="14"/>
  <c r="AD239" i="14"/>
  <c r="AH239" i="14"/>
  <c r="AL239" i="14"/>
  <c r="W239" i="14"/>
  <c r="X239" i="14"/>
  <c r="Y239" i="14"/>
  <c r="P239" i="14"/>
  <c r="G239" i="14"/>
  <c r="N239" i="14"/>
  <c r="U239" i="14"/>
  <c r="T239" i="14"/>
  <c r="M239" i="14"/>
  <c r="S239" i="14"/>
  <c r="H239" i="14"/>
  <c r="K239" i="14"/>
  <c r="R239" i="14"/>
  <c r="J239" i="14"/>
  <c r="L239" i="14"/>
  <c r="Q239" i="14"/>
  <c r="I239" i="14"/>
  <c r="O239" i="14"/>
  <c r="AW247" i="14"/>
  <c r="BA247" i="14"/>
  <c r="BE247" i="14"/>
  <c r="BI247" i="14"/>
  <c r="AX247" i="14"/>
  <c r="BB247" i="14"/>
  <c r="BF247" i="14"/>
  <c r="AU247" i="14"/>
  <c r="AY247" i="14"/>
  <c r="BC247" i="14"/>
  <c r="BG247" i="14"/>
  <c r="AV247" i="14"/>
  <c r="AZ247" i="14"/>
  <c r="BD247" i="14"/>
  <c r="BH247" i="14"/>
  <c r="AA247" i="14"/>
  <c r="AE247" i="14"/>
  <c r="AI247" i="14"/>
  <c r="AM247" i="14"/>
  <c r="AB247" i="14"/>
  <c r="AF247" i="14"/>
  <c r="AJ247" i="14"/>
  <c r="AN247" i="14"/>
  <c r="AC247" i="14"/>
  <c r="AG247" i="14"/>
  <c r="AK247" i="14"/>
  <c r="AO247" i="14"/>
  <c r="AD247" i="14"/>
  <c r="AH247" i="14"/>
  <c r="AL247" i="14"/>
  <c r="W247" i="14"/>
  <c r="X247" i="14"/>
  <c r="Y247" i="14"/>
  <c r="P247" i="14"/>
  <c r="S247" i="14"/>
  <c r="K247" i="14"/>
  <c r="R247" i="14"/>
  <c r="T247" i="14"/>
  <c r="J247" i="14"/>
  <c r="Q247" i="14"/>
  <c r="H247" i="14"/>
  <c r="I247" i="14"/>
  <c r="O247" i="14"/>
  <c r="G247" i="14"/>
  <c r="L247" i="14"/>
  <c r="N247" i="14"/>
  <c r="U247" i="14"/>
  <c r="M247" i="14"/>
  <c r="AW255" i="14"/>
  <c r="BA255" i="14"/>
  <c r="BE255" i="14"/>
  <c r="BI255" i="14"/>
  <c r="AX255" i="14"/>
  <c r="BB255" i="14"/>
  <c r="BF255" i="14"/>
  <c r="AU255" i="14"/>
  <c r="AY255" i="14"/>
  <c r="BC255" i="14"/>
  <c r="BG255" i="14"/>
  <c r="AV255" i="14"/>
  <c r="AZ255" i="14"/>
  <c r="BD255" i="14"/>
  <c r="BH255" i="14"/>
  <c r="AA255" i="14"/>
  <c r="AE255" i="14"/>
  <c r="AI255" i="14"/>
  <c r="AM255" i="14"/>
  <c r="AB255" i="14"/>
  <c r="AF255" i="14"/>
  <c r="AJ255" i="14"/>
  <c r="AN255" i="14"/>
  <c r="AC255" i="14"/>
  <c r="AG255" i="14"/>
  <c r="AK255" i="14"/>
  <c r="AO255" i="14"/>
  <c r="AD255" i="14"/>
  <c r="AH255" i="14"/>
  <c r="AL255" i="14"/>
  <c r="W255" i="14"/>
  <c r="X255" i="14"/>
  <c r="Y255" i="14"/>
  <c r="P255" i="14"/>
  <c r="G255" i="14"/>
  <c r="N255" i="14"/>
  <c r="U255" i="14"/>
  <c r="T255" i="14"/>
  <c r="M255" i="14"/>
  <c r="S255" i="14"/>
  <c r="H255" i="14"/>
  <c r="K255" i="14"/>
  <c r="R255" i="14"/>
  <c r="J255" i="14"/>
  <c r="L255" i="14"/>
  <c r="Q255" i="14"/>
  <c r="I255" i="14"/>
  <c r="O255" i="14"/>
  <c r="AW263" i="14"/>
  <c r="BA263" i="14"/>
  <c r="BE263" i="14"/>
  <c r="BI263" i="14"/>
  <c r="AX263" i="14"/>
  <c r="BB263" i="14"/>
  <c r="BF263" i="14"/>
  <c r="AU263" i="14"/>
  <c r="AY263" i="14"/>
  <c r="BC263" i="14"/>
  <c r="BG263" i="14"/>
  <c r="AV263" i="14"/>
  <c r="AZ263" i="14"/>
  <c r="BD263" i="14"/>
  <c r="BH263" i="14"/>
  <c r="AA263" i="14"/>
  <c r="AE263" i="14"/>
  <c r="AI263" i="14"/>
  <c r="AM263" i="14"/>
  <c r="AB263" i="14"/>
  <c r="AF263" i="14"/>
  <c r="AJ263" i="14"/>
  <c r="AN263" i="14"/>
  <c r="AC263" i="14"/>
  <c r="AG263" i="14"/>
  <c r="AK263" i="14"/>
  <c r="AO263" i="14"/>
  <c r="AD263" i="14"/>
  <c r="AH263" i="14"/>
  <c r="AL263" i="14"/>
  <c r="W263" i="14"/>
  <c r="X263" i="14"/>
  <c r="Y263" i="14"/>
  <c r="P263" i="14"/>
  <c r="S263" i="14"/>
  <c r="K263" i="14"/>
  <c r="R263" i="14"/>
  <c r="T263" i="14"/>
  <c r="J263" i="14"/>
  <c r="Q263" i="14"/>
  <c r="H263" i="14"/>
  <c r="I263" i="14"/>
  <c r="O263" i="14"/>
  <c r="G263" i="14"/>
  <c r="L263" i="14"/>
  <c r="N263" i="14"/>
  <c r="U263" i="14"/>
  <c r="M263" i="14"/>
  <c r="AW271" i="14"/>
  <c r="BA271" i="14"/>
  <c r="BE271" i="14"/>
  <c r="BI271" i="14"/>
  <c r="AX271" i="14"/>
  <c r="BB271" i="14"/>
  <c r="BF271" i="14"/>
  <c r="AU271" i="14"/>
  <c r="AY271" i="14"/>
  <c r="BC271" i="14"/>
  <c r="BG271" i="14"/>
  <c r="AV271" i="14"/>
  <c r="AZ271" i="14"/>
  <c r="BD271" i="14"/>
  <c r="BH271" i="14"/>
  <c r="AA271" i="14"/>
  <c r="AE271" i="14"/>
  <c r="AI271" i="14"/>
  <c r="AM271" i="14"/>
  <c r="AB271" i="14"/>
  <c r="AF271" i="14"/>
  <c r="AJ271" i="14"/>
  <c r="AN271" i="14"/>
  <c r="AC271" i="14"/>
  <c r="AG271" i="14"/>
  <c r="AK271" i="14"/>
  <c r="AO271" i="14"/>
  <c r="AD271" i="14"/>
  <c r="AH271" i="14"/>
  <c r="AL271" i="14"/>
  <c r="W271" i="14"/>
  <c r="X271" i="14"/>
  <c r="Y271" i="14"/>
  <c r="R271" i="14"/>
  <c r="G271" i="14"/>
  <c r="M271" i="14"/>
  <c r="T271" i="14"/>
  <c r="K271" i="14"/>
  <c r="L271" i="14"/>
  <c r="S271" i="14"/>
  <c r="J271" i="14"/>
  <c r="P271" i="14"/>
  <c r="Q271" i="14"/>
  <c r="I271" i="14"/>
  <c r="N271" i="14"/>
  <c r="U271" i="14"/>
  <c r="H271" i="14"/>
  <c r="O271" i="14"/>
  <c r="AW279" i="14"/>
  <c r="BA279" i="14"/>
  <c r="BE279" i="14"/>
  <c r="BI279" i="14"/>
  <c r="AX279" i="14"/>
  <c r="BB279" i="14"/>
  <c r="BF279" i="14"/>
  <c r="AU279" i="14"/>
  <c r="AY279" i="14"/>
  <c r="BC279" i="14"/>
  <c r="BG279" i="14"/>
  <c r="AV279" i="14"/>
  <c r="AZ279" i="14"/>
  <c r="BD279" i="14"/>
  <c r="BH279" i="14"/>
  <c r="AA279" i="14"/>
  <c r="AE279" i="14"/>
  <c r="AI279" i="14"/>
  <c r="AM279" i="14"/>
  <c r="AB279" i="14"/>
  <c r="AF279" i="14"/>
  <c r="AJ279" i="14"/>
  <c r="AN279" i="14"/>
  <c r="AC279" i="14"/>
  <c r="AG279" i="14"/>
  <c r="AK279" i="14"/>
  <c r="AO279" i="14"/>
  <c r="AD279" i="14"/>
  <c r="AH279" i="14"/>
  <c r="AL279" i="14"/>
  <c r="W279" i="14"/>
  <c r="X279" i="14"/>
  <c r="Y279" i="14"/>
  <c r="Q279" i="14"/>
  <c r="R279" i="14"/>
  <c r="S279" i="14"/>
  <c r="T279" i="14"/>
  <c r="U279" i="14"/>
  <c r="G279" i="14"/>
  <c r="H279" i="14"/>
  <c r="I279" i="14"/>
  <c r="J279" i="14"/>
  <c r="K279" i="14"/>
  <c r="L279" i="14"/>
  <c r="M279" i="14"/>
  <c r="N279" i="14"/>
  <c r="O279" i="14"/>
  <c r="P279" i="14"/>
  <c r="AW287" i="14"/>
  <c r="BA287" i="14"/>
  <c r="BE287" i="14"/>
  <c r="BI287" i="14"/>
  <c r="AX287" i="14"/>
  <c r="BB287" i="14"/>
  <c r="BF287" i="14"/>
  <c r="AU287" i="14"/>
  <c r="AY287" i="14"/>
  <c r="BC287" i="14"/>
  <c r="BG287" i="14"/>
  <c r="AV287" i="14"/>
  <c r="AZ287" i="14"/>
  <c r="BD287" i="14"/>
  <c r="BH287" i="14"/>
  <c r="AA287" i="14"/>
  <c r="AE287" i="14"/>
  <c r="AI287" i="14"/>
  <c r="AM287" i="14"/>
  <c r="AB287" i="14"/>
  <c r="AF287" i="14"/>
  <c r="AJ287" i="14"/>
  <c r="AN287" i="14"/>
  <c r="AC287" i="14"/>
  <c r="AG287" i="14"/>
  <c r="AK287" i="14"/>
  <c r="AO287" i="14"/>
  <c r="AD287" i="14"/>
  <c r="AH287" i="14"/>
  <c r="AL287" i="14"/>
  <c r="W287" i="14"/>
  <c r="X287" i="14"/>
  <c r="Y287" i="14"/>
  <c r="Q287" i="14"/>
  <c r="R287" i="14"/>
  <c r="S287" i="14"/>
  <c r="T287" i="14"/>
  <c r="U287" i="14"/>
  <c r="G287" i="14"/>
  <c r="H287" i="14"/>
  <c r="I287" i="14"/>
  <c r="J287" i="14"/>
  <c r="K287" i="14"/>
  <c r="L287" i="14"/>
  <c r="M287" i="14"/>
  <c r="N287" i="14"/>
  <c r="O287" i="14"/>
  <c r="P287" i="14"/>
  <c r="AW295" i="14"/>
  <c r="BA295" i="14"/>
  <c r="BE295" i="14"/>
  <c r="BI295" i="14"/>
  <c r="AX295" i="14"/>
  <c r="BB295" i="14"/>
  <c r="BF295" i="14"/>
  <c r="AU295" i="14"/>
  <c r="AY295" i="14"/>
  <c r="BC295" i="14"/>
  <c r="BG295" i="14"/>
  <c r="AV295" i="14"/>
  <c r="AZ295" i="14"/>
  <c r="BD295" i="14"/>
  <c r="BH295" i="14"/>
  <c r="AA295" i="14"/>
  <c r="AE295" i="14"/>
  <c r="AI295" i="14"/>
  <c r="AM295" i="14"/>
  <c r="AB295" i="14"/>
  <c r="AF295" i="14"/>
  <c r="AJ295" i="14"/>
  <c r="AN295" i="14"/>
  <c r="AC295" i="14"/>
  <c r="AG295" i="14"/>
  <c r="AK295" i="14"/>
  <c r="AO295" i="14"/>
  <c r="AD295" i="14"/>
  <c r="AH295" i="14"/>
  <c r="AL295" i="14"/>
  <c r="W295" i="14"/>
  <c r="X295" i="14"/>
  <c r="Y295" i="14"/>
  <c r="Q295" i="14"/>
  <c r="R295" i="14"/>
  <c r="S295" i="14"/>
  <c r="T295" i="14"/>
  <c r="U295" i="14"/>
  <c r="G295" i="14"/>
  <c r="H295" i="14"/>
  <c r="I295" i="14"/>
  <c r="J295" i="14"/>
  <c r="K295" i="14"/>
  <c r="L295" i="14"/>
  <c r="M295" i="14"/>
  <c r="N295" i="14"/>
  <c r="O295" i="14"/>
  <c r="P295" i="14"/>
  <c r="AW303" i="14"/>
  <c r="BA303" i="14"/>
  <c r="BE303" i="14"/>
  <c r="BI303" i="14"/>
  <c r="AX303" i="14"/>
  <c r="BB303" i="14"/>
  <c r="BF303" i="14"/>
  <c r="AU303" i="14"/>
  <c r="AY303" i="14"/>
  <c r="BC303" i="14"/>
  <c r="BG303" i="14"/>
  <c r="AV303" i="14"/>
  <c r="AZ303" i="14"/>
  <c r="BD303" i="14"/>
  <c r="BH303" i="14"/>
  <c r="AA303" i="14"/>
  <c r="AE303" i="14"/>
  <c r="AI303" i="14"/>
  <c r="AM303" i="14"/>
  <c r="AB303" i="14"/>
  <c r="AF303" i="14"/>
  <c r="AJ303" i="14"/>
  <c r="AN303" i="14"/>
  <c r="AC303" i="14"/>
  <c r="AG303" i="14"/>
  <c r="AK303" i="14"/>
  <c r="AO303" i="14"/>
  <c r="AD303" i="14"/>
  <c r="AH303" i="14"/>
  <c r="AL303" i="14"/>
  <c r="W303" i="14"/>
  <c r="X303" i="14"/>
  <c r="Y303" i="14"/>
  <c r="Q303" i="14"/>
  <c r="R303" i="14"/>
  <c r="S303" i="14"/>
  <c r="T303" i="14"/>
  <c r="U303" i="14"/>
  <c r="G303" i="14"/>
  <c r="H303" i="14"/>
  <c r="I303" i="14"/>
  <c r="J303" i="14"/>
  <c r="K303" i="14"/>
  <c r="L303" i="14"/>
  <c r="M303" i="14"/>
  <c r="N303" i="14"/>
  <c r="O303" i="14"/>
  <c r="P303" i="14"/>
  <c r="AW311" i="14"/>
  <c r="BA311" i="14"/>
  <c r="BE311" i="14"/>
  <c r="BI311" i="14"/>
  <c r="AX311" i="14"/>
  <c r="BB311" i="14"/>
  <c r="BF311" i="14"/>
  <c r="AU311" i="14"/>
  <c r="AY311" i="14"/>
  <c r="BC311" i="14"/>
  <c r="BG311" i="14"/>
  <c r="AV311" i="14"/>
  <c r="AZ311" i="14"/>
  <c r="BD311" i="14"/>
  <c r="BH311" i="14"/>
  <c r="AA311" i="14"/>
  <c r="AE311" i="14"/>
  <c r="AI311" i="14"/>
  <c r="AM311" i="14"/>
  <c r="AB311" i="14"/>
  <c r="AF311" i="14"/>
  <c r="AJ311" i="14"/>
  <c r="AN311" i="14"/>
  <c r="AC311" i="14"/>
  <c r="AG311" i="14"/>
  <c r="AK311" i="14"/>
  <c r="AO311" i="14"/>
  <c r="AD311" i="14"/>
  <c r="AH311" i="14"/>
  <c r="AL311" i="14"/>
  <c r="W311" i="14"/>
  <c r="X311" i="14"/>
  <c r="Y311" i="14"/>
  <c r="Q311" i="14"/>
  <c r="R311" i="14"/>
  <c r="S311" i="14"/>
  <c r="T311" i="14"/>
  <c r="U311" i="14"/>
  <c r="G311" i="14"/>
  <c r="H311" i="14"/>
  <c r="I311" i="14"/>
  <c r="J311" i="14"/>
  <c r="K311" i="14"/>
  <c r="L311" i="14"/>
  <c r="M311" i="14"/>
  <c r="N311" i="14"/>
  <c r="O311" i="14"/>
  <c r="P311" i="14"/>
  <c r="AW319" i="14"/>
  <c r="BA319" i="14"/>
  <c r="BE319" i="14"/>
  <c r="BI319" i="14"/>
  <c r="AV319" i="14"/>
  <c r="BB319" i="14"/>
  <c r="BG319" i="14"/>
  <c r="AX319" i="14"/>
  <c r="BC319" i="14"/>
  <c r="BH319" i="14"/>
  <c r="AY319" i="14"/>
  <c r="BD319" i="14"/>
  <c r="AU319" i="14"/>
  <c r="AZ319" i="14"/>
  <c r="BF319" i="14"/>
  <c r="AA319" i="14"/>
  <c r="AE319" i="14"/>
  <c r="AI319" i="14"/>
  <c r="AM319" i="14"/>
  <c r="AB319" i="14"/>
  <c r="AF319" i="14"/>
  <c r="AJ319" i="14"/>
  <c r="AN319" i="14"/>
  <c r="AC319" i="14"/>
  <c r="AG319" i="14"/>
  <c r="AK319" i="14"/>
  <c r="AO319" i="14"/>
  <c r="AD319" i="14"/>
  <c r="AH319" i="14"/>
  <c r="AL319" i="14"/>
  <c r="W319" i="14"/>
  <c r="X319" i="14"/>
  <c r="Y319" i="14"/>
  <c r="Q319" i="14"/>
  <c r="R319" i="14"/>
  <c r="S319" i="14"/>
  <c r="T319" i="14"/>
  <c r="U319" i="14"/>
  <c r="G319" i="14"/>
  <c r="H319" i="14"/>
  <c r="I319" i="14"/>
  <c r="J319" i="14"/>
  <c r="K319" i="14"/>
  <c r="L319" i="14"/>
  <c r="M319" i="14"/>
  <c r="N319" i="14"/>
  <c r="O319" i="14"/>
  <c r="P319" i="14"/>
  <c r="AV327" i="14"/>
  <c r="AZ327" i="14"/>
  <c r="BD327" i="14"/>
  <c r="BH327" i="14"/>
  <c r="AW327" i="14"/>
  <c r="BA327" i="14"/>
  <c r="BE327" i="14"/>
  <c r="BI327" i="14"/>
  <c r="AX327" i="14"/>
  <c r="BB327" i="14"/>
  <c r="BF327" i="14"/>
  <c r="AU327" i="14"/>
  <c r="AY327" i="14"/>
  <c r="BC327" i="14"/>
  <c r="BG327" i="14"/>
  <c r="AA327" i="14"/>
  <c r="AE327" i="14"/>
  <c r="AI327" i="14"/>
  <c r="AM327" i="14"/>
  <c r="AB327" i="14"/>
  <c r="AF327" i="14"/>
  <c r="AJ327" i="14"/>
  <c r="AN327" i="14"/>
  <c r="AC327" i="14"/>
  <c r="AG327" i="14"/>
  <c r="AK327" i="14"/>
  <c r="AO327" i="14"/>
  <c r="AD327" i="14"/>
  <c r="AH327" i="14"/>
  <c r="AL327" i="14"/>
  <c r="W327" i="14"/>
  <c r="X327" i="14"/>
  <c r="Y327" i="14"/>
  <c r="Q327" i="14"/>
  <c r="R327" i="14"/>
  <c r="S327" i="14"/>
  <c r="T327" i="14"/>
  <c r="U327" i="14"/>
  <c r="G327" i="14"/>
  <c r="H327" i="14"/>
  <c r="I327" i="14"/>
  <c r="J327" i="14"/>
  <c r="K327" i="14"/>
  <c r="L327" i="14"/>
  <c r="M327" i="14"/>
  <c r="N327" i="14"/>
  <c r="O327" i="14"/>
  <c r="P327" i="14"/>
  <c r="AV335" i="14"/>
  <c r="AZ335" i="14"/>
  <c r="BD335" i="14"/>
  <c r="BH335" i="14"/>
  <c r="AW335" i="14"/>
  <c r="BA335" i="14"/>
  <c r="BE335" i="14"/>
  <c r="BI335" i="14"/>
  <c r="AX335" i="14"/>
  <c r="BB335" i="14"/>
  <c r="BF335" i="14"/>
  <c r="AU335" i="14"/>
  <c r="AY335" i="14"/>
  <c r="BC335" i="14"/>
  <c r="BG335" i="14"/>
  <c r="AA335" i="14"/>
  <c r="AE335" i="14"/>
  <c r="AI335" i="14"/>
  <c r="AM335" i="14"/>
  <c r="AB335" i="14"/>
  <c r="AF335" i="14"/>
  <c r="AJ335" i="14"/>
  <c r="AN335" i="14"/>
  <c r="AC335" i="14"/>
  <c r="AG335" i="14"/>
  <c r="AK335" i="14"/>
  <c r="AO335" i="14"/>
  <c r="AD335" i="14"/>
  <c r="AH335" i="14"/>
  <c r="AL335" i="14"/>
  <c r="W335" i="14"/>
  <c r="X335" i="14"/>
  <c r="Y335" i="14"/>
  <c r="Q335" i="14"/>
  <c r="R335" i="14"/>
  <c r="S335" i="14"/>
  <c r="T335" i="14"/>
  <c r="U335" i="14"/>
  <c r="G335" i="14"/>
  <c r="H335" i="14"/>
  <c r="I335" i="14"/>
  <c r="J335" i="14"/>
  <c r="K335" i="14"/>
  <c r="L335" i="14"/>
  <c r="M335" i="14"/>
  <c r="N335" i="14"/>
  <c r="O335" i="14"/>
  <c r="P335" i="14"/>
  <c r="AV343" i="14"/>
  <c r="AZ343" i="14"/>
  <c r="BD343" i="14"/>
  <c r="BH343" i="14"/>
  <c r="AW343" i="14"/>
  <c r="BA343" i="14"/>
  <c r="BE343" i="14"/>
  <c r="BI343" i="14"/>
  <c r="AX343" i="14"/>
  <c r="BB343" i="14"/>
  <c r="BF343" i="14"/>
  <c r="AU343" i="14"/>
  <c r="AY343" i="14"/>
  <c r="BC343" i="14"/>
  <c r="BG343" i="14"/>
  <c r="AA343" i="14"/>
  <c r="AE343" i="14"/>
  <c r="AI343" i="14"/>
  <c r="AM343" i="14"/>
  <c r="AB343" i="14"/>
  <c r="AF343" i="14"/>
  <c r="AJ343" i="14"/>
  <c r="AN343" i="14"/>
  <c r="AC343" i="14"/>
  <c r="AG343" i="14"/>
  <c r="AK343" i="14"/>
  <c r="AO343" i="14"/>
  <c r="AD343" i="14"/>
  <c r="AH343" i="14"/>
  <c r="AL343" i="14"/>
  <c r="W343" i="14"/>
  <c r="X343" i="14"/>
  <c r="Y343" i="14"/>
  <c r="Q343" i="14"/>
  <c r="R343" i="14"/>
  <c r="S343" i="14"/>
  <c r="T343" i="14"/>
  <c r="U343" i="14"/>
  <c r="G343" i="14"/>
  <c r="H343" i="14"/>
  <c r="I343" i="14"/>
  <c r="J343" i="14"/>
  <c r="K343" i="14"/>
  <c r="L343" i="14"/>
  <c r="M343" i="14"/>
  <c r="N343" i="14"/>
  <c r="O343" i="14"/>
  <c r="P343" i="14"/>
  <c r="AV351" i="14"/>
  <c r="AZ351" i="14"/>
  <c r="BD351" i="14"/>
  <c r="BH351" i="14"/>
  <c r="AW351" i="14"/>
  <c r="BA351" i="14"/>
  <c r="BE351" i="14"/>
  <c r="BI351" i="14"/>
  <c r="AX351" i="14"/>
  <c r="BB351" i="14"/>
  <c r="BF351" i="14"/>
  <c r="AU351" i="14"/>
  <c r="AY351" i="14"/>
  <c r="BC351" i="14"/>
  <c r="BG351" i="14"/>
  <c r="AA351" i="14"/>
  <c r="AE351" i="14"/>
  <c r="AI351" i="14"/>
  <c r="AM351" i="14"/>
  <c r="AB351" i="14"/>
  <c r="AF351" i="14"/>
  <c r="AJ351" i="14"/>
  <c r="AN351" i="14"/>
  <c r="AC351" i="14"/>
  <c r="AG351" i="14"/>
  <c r="AK351" i="14"/>
  <c r="AO351" i="14"/>
  <c r="AD351" i="14"/>
  <c r="AH351" i="14"/>
  <c r="AL351" i="14"/>
  <c r="W351" i="14"/>
  <c r="X351" i="14"/>
  <c r="Y351" i="14"/>
  <c r="Q351" i="14"/>
  <c r="S351" i="14"/>
  <c r="K351" i="14"/>
  <c r="R351" i="14"/>
  <c r="U351" i="14"/>
  <c r="J351" i="14"/>
  <c r="P351" i="14"/>
  <c r="I351" i="14"/>
  <c r="H351" i="14"/>
  <c r="O351" i="14"/>
  <c r="G351" i="14"/>
  <c r="M351" i="14"/>
  <c r="N351" i="14"/>
  <c r="T351" i="14"/>
  <c r="L351" i="14"/>
  <c r="AV359" i="14"/>
  <c r="AZ359" i="14"/>
  <c r="BD359" i="14"/>
  <c r="BH359" i="14"/>
  <c r="AW359" i="14"/>
  <c r="BA359" i="14"/>
  <c r="BE359" i="14"/>
  <c r="BI359" i="14"/>
  <c r="AX359" i="14"/>
  <c r="BB359" i="14"/>
  <c r="BF359" i="14"/>
  <c r="AU359" i="14"/>
  <c r="AY359" i="14"/>
  <c r="BC359" i="14"/>
  <c r="BG359" i="14"/>
  <c r="AA359" i="14"/>
  <c r="AE359" i="14"/>
  <c r="AI359" i="14"/>
  <c r="AM359" i="14"/>
  <c r="AB359" i="14"/>
  <c r="AF359" i="14"/>
  <c r="AJ359" i="14"/>
  <c r="AN359" i="14"/>
  <c r="AC359" i="14"/>
  <c r="AG359" i="14"/>
  <c r="AK359" i="14"/>
  <c r="AO359" i="14"/>
  <c r="AD359" i="14"/>
  <c r="AH359" i="14"/>
  <c r="AL359" i="14"/>
  <c r="W359" i="14"/>
  <c r="X359" i="14"/>
  <c r="Y359" i="14"/>
  <c r="Q359" i="14"/>
  <c r="G359" i="14"/>
  <c r="N359" i="14"/>
  <c r="T359" i="14"/>
  <c r="U359" i="14"/>
  <c r="L359" i="14"/>
  <c r="S359" i="14"/>
  <c r="I359" i="14"/>
  <c r="K359" i="14"/>
  <c r="R359" i="14"/>
  <c r="J359" i="14"/>
  <c r="M359" i="14"/>
  <c r="P359" i="14"/>
  <c r="H359" i="14"/>
  <c r="O359" i="14"/>
  <c r="AX14" i="14"/>
  <c r="BB14" i="14"/>
  <c r="BF14" i="14"/>
  <c r="AU14" i="14"/>
  <c r="AY14" i="14"/>
  <c r="BC14" i="14"/>
  <c r="BG14" i="14"/>
  <c r="AV14" i="14"/>
  <c r="AZ14" i="14"/>
  <c r="BD14" i="14"/>
  <c r="BH14" i="14"/>
  <c r="BE14" i="14"/>
  <c r="BI14" i="14"/>
  <c r="AW14" i="14"/>
  <c r="BA14" i="14"/>
  <c r="AB14" i="14"/>
  <c r="AF14" i="14"/>
  <c r="AJ14" i="14"/>
  <c r="AN14" i="14"/>
  <c r="AC14" i="14"/>
  <c r="AG14" i="14"/>
  <c r="AK14" i="14"/>
  <c r="AO14" i="14"/>
  <c r="AD14" i="14"/>
  <c r="AH14" i="14"/>
  <c r="AL14" i="14"/>
  <c r="AA14" i="14"/>
  <c r="AE14" i="14"/>
  <c r="AI14" i="14"/>
  <c r="AM14" i="14"/>
  <c r="W14" i="14"/>
  <c r="X14" i="14"/>
  <c r="Y14" i="14"/>
  <c r="T14" i="14"/>
  <c r="G14" i="14"/>
  <c r="M14" i="14"/>
  <c r="J14" i="14"/>
  <c r="O14" i="14"/>
  <c r="I14" i="14"/>
  <c r="H14" i="14"/>
  <c r="N14" i="14"/>
  <c r="S14" i="14"/>
  <c r="L14" i="14"/>
  <c r="R14" i="14"/>
  <c r="Q14" i="14"/>
  <c r="P14" i="14"/>
  <c r="K14" i="14"/>
  <c r="U14" i="14"/>
  <c r="AU22" i="14"/>
  <c r="AY22" i="14"/>
  <c r="BC22" i="14"/>
  <c r="BG22" i="14"/>
  <c r="AV22" i="14"/>
  <c r="AZ22" i="14"/>
  <c r="BD22" i="14"/>
  <c r="BH22" i="14"/>
  <c r="AW22" i="14"/>
  <c r="BA22" i="14"/>
  <c r="BE22" i="14"/>
  <c r="BI22" i="14"/>
  <c r="BB22" i="14"/>
  <c r="BF22" i="14"/>
  <c r="AX22" i="14"/>
  <c r="AB22" i="14"/>
  <c r="AF22" i="14"/>
  <c r="AJ22" i="14"/>
  <c r="AN22" i="14"/>
  <c r="AC22" i="14"/>
  <c r="AG22" i="14"/>
  <c r="AK22" i="14"/>
  <c r="AO22" i="14"/>
  <c r="AD22" i="14"/>
  <c r="AH22" i="14"/>
  <c r="AL22" i="14"/>
  <c r="AA22" i="14"/>
  <c r="AE22" i="14"/>
  <c r="AI22" i="14"/>
  <c r="AM22" i="14"/>
  <c r="W22" i="14"/>
  <c r="X22" i="14"/>
  <c r="Y22" i="14"/>
  <c r="T22" i="14"/>
  <c r="G22" i="14"/>
  <c r="U22" i="14"/>
  <c r="L22" i="14"/>
  <c r="R22" i="14"/>
  <c r="I22" i="14"/>
  <c r="P22" i="14"/>
  <c r="K22" i="14"/>
  <c r="M22" i="14"/>
  <c r="J22" i="14"/>
  <c r="O22" i="14"/>
  <c r="Q22" i="14"/>
  <c r="H22" i="14"/>
  <c r="N22" i="14"/>
  <c r="S22" i="14"/>
  <c r="AU30" i="14"/>
  <c r="AY30" i="14"/>
  <c r="BC30" i="14"/>
  <c r="BG30" i="14"/>
  <c r="AV30" i="14"/>
  <c r="AZ30" i="14"/>
  <c r="BD30" i="14"/>
  <c r="BH30" i="14"/>
  <c r="AW30" i="14"/>
  <c r="BA30" i="14"/>
  <c r="BE30" i="14"/>
  <c r="BI30" i="14"/>
  <c r="AX30" i="14"/>
  <c r="BB30" i="14"/>
  <c r="BF30" i="14"/>
  <c r="AB30" i="14"/>
  <c r="AF30" i="14"/>
  <c r="AJ30" i="14"/>
  <c r="AN30" i="14"/>
  <c r="AC30" i="14"/>
  <c r="AG30" i="14"/>
  <c r="AK30" i="14"/>
  <c r="AO30" i="14"/>
  <c r="AD30" i="14"/>
  <c r="AH30" i="14"/>
  <c r="AL30" i="14"/>
  <c r="AA30" i="14"/>
  <c r="AE30" i="14"/>
  <c r="AI30" i="14"/>
  <c r="AM30" i="14"/>
  <c r="W30" i="14"/>
  <c r="X30" i="14"/>
  <c r="Y30" i="14"/>
  <c r="S30" i="14"/>
  <c r="M30" i="14"/>
  <c r="T30" i="14"/>
  <c r="L30" i="14"/>
  <c r="I30" i="14"/>
  <c r="U30" i="14"/>
  <c r="G30" i="14"/>
  <c r="Q30" i="14"/>
  <c r="N30" i="14"/>
  <c r="K30" i="14"/>
  <c r="H30" i="14"/>
  <c r="J30" i="14"/>
  <c r="O30" i="14"/>
  <c r="R30" i="14"/>
  <c r="P30" i="14"/>
  <c r="AU38" i="14"/>
  <c r="AY38" i="14"/>
  <c r="BC38" i="14"/>
  <c r="BG38" i="14"/>
  <c r="AV38" i="14"/>
  <c r="AZ38" i="14"/>
  <c r="BD38" i="14"/>
  <c r="BH38" i="14"/>
  <c r="AW38" i="14"/>
  <c r="BA38" i="14"/>
  <c r="BE38" i="14"/>
  <c r="BI38" i="14"/>
  <c r="BB38" i="14"/>
  <c r="BF38" i="14"/>
  <c r="AX38" i="14"/>
  <c r="AB38" i="14"/>
  <c r="AF38" i="14"/>
  <c r="AJ38" i="14"/>
  <c r="AN38" i="14"/>
  <c r="AC38" i="14"/>
  <c r="AG38" i="14"/>
  <c r="AK38" i="14"/>
  <c r="AO38" i="14"/>
  <c r="AD38" i="14"/>
  <c r="AH38" i="14"/>
  <c r="AL38" i="14"/>
  <c r="AA38" i="14"/>
  <c r="AE38" i="14"/>
  <c r="AI38" i="14"/>
  <c r="AM38" i="14"/>
  <c r="W38" i="14"/>
  <c r="X38" i="14"/>
  <c r="Y38" i="14"/>
  <c r="U38" i="14"/>
  <c r="G38" i="14"/>
  <c r="H38" i="14"/>
  <c r="I38" i="14"/>
  <c r="J38" i="14"/>
  <c r="K38" i="14"/>
  <c r="L38" i="14"/>
  <c r="M38" i="14"/>
  <c r="N38" i="14"/>
  <c r="Q38" i="14"/>
  <c r="R38" i="14"/>
  <c r="S38" i="14"/>
  <c r="T38" i="14"/>
  <c r="O38" i="14"/>
  <c r="P38" i="14"/>
  <c r="AU46" i="14"/>
  <c r="AY46" i="14"/>
  <c r="BC46" i="14"/>
  <c r="BG46" i="14"/>
  <c r="AV46" i="14"/>
  <c r="AZ46" i="14"/>
  <c r="BD46" i="14"/>
  <c r="BH46" i="14"/>
  <c r="AW46" i="14"/>
  <c r="BA46" i="14"/>
  <c r="BE46" i="14"/>
  <c r="BI46" i="14"/>
  <c r="AX46" i="14"/>
  <c r="BB46" i="14"/>
  <c r="BF46" i="14"/>
  <c r="AB46" i="14"/>
  <c r="AF46" i="14"/>
  <c r="AJ46" i="14"/>
  <c r="AN46" i="14"/>
  <c r="AC46" i="14"/>
  <c r="AG46" i="14"/>
  <c r="AK46" i="14"/>
  <c r="AO46" i="14"/>
  <c r="AA46" i="14"/>
  <c r="AE46" i="14"/>
  <c r="AI46" i="14"/>
  <c r="AM46" i="14"/>
  <c r="AD46" i="14"/>
  <c r="AH46" i="14"/>
  <c r="AL46" i="14"/>
  <c r="W46" i="14"/>
  <c r="X46" i="14"/>
  <c r="Y46" i="14"/>
  <c r="N46" i="14"/>
  <c r="S46" i="14"/>
  <c r="U46" i="14"/>
  <c r="I46" i="14"/>
  <c r="R46" i="14"/>
  <c r="K46" i="14"/>
  <c r="G46" i="14"/>
  <c r="M46" i="14"/>
  <c r="J46" i="14"/>
  <c r="P46" i="14"/>
  <c r="L46" i="14"/>
  <c r="H46" i="14"/>
  <c r="O46" i="14"/>
  <c r="T46" i="14"/>
  <c r="Q46" i="14"/>
  <c r="D37" i="14"/>
  <c r="C37" i="15"/>
  <c r="D93" i="14"/>
  <c r="C93" i="15"/>
  <c r="D125" i="14"/>
  <c r="C126" i="15"/>
  <c r="D157" i="14"/>
  <c r="C161" i="15"/>
  <c r="D189" i="14"/>
  <c r="C194" i="15"/>
  <c r="F215" i="14"/>
  <c r="E220" i="15"/>
  <c r="D237" i="14"/>
  <c r="C243" i="15"/>
  <c r="E258" i="14"/>
  <c r="D264" i="15"/>
  <c r="F279" i="14"/>
  <c r="E284" i="15"/>
  <c r="D301" i="14"/>
  <c r="C306" i="15"/>
  <c r="E322" i="14"/>
  <c r="D327" i="15"/>
  <c r="F327" i="14"/>
  <c r="E332" i="15"/>
  <c r="D333" i="14"/>
  <c r="C338" i="15"/>
  <c r="D341" i="14"/>
  <c r="C346" i="15"/>
  <c r="D349" i="14"/>
  <c r="C354" i="15"/>
  <c r="D357" i="14"/>
  <c r="C362" i="15"/>
  <c r="F363" i="14"/>
  <c r="E370" i="15"/>
  <c r="D369" i="14"/>
  <c r="C376" i="15"/>
  <c r="E374" i="14"/>
  <c r="D381" i="15"/>
  <c r="F379" i="14"/>
  <c r="E386" i="15"/>
  <c r="E231" i="14"/>
  <c r="D237" i="15"/>
  <c r="E311" i="14"/>
  <c r="D316" i="15"/>
  <c r="E13" i="14"/>
  <c r="D13" i="15"/>
  <c r="E21" i="14"/>
  <c r="D21" i="15"/>
  <c r="E29" i="14"/>
  <c r="D29" i="15"/>
  <c r="E37" i="14"/>
  <c r="D37" i="15"/>
  <c r="E45" i="14"/>
  <c r="D45" i="15"/>
  <c r="E53" i="14"/>
  <c r="D54" i="15"/>
  <c r="E61" i="14"/>
  <c r="D62" i="15"/>
  <c r="E69" i="14"/>
  <c r="D70" i="15"/>
  <c r="E77" i="14"/>
  <c r="D78" i="15"/>
  <c r="E85" i="14"/>
  <c r="D85" i="15"/>
  <c r="E93" i="14"/>
  <c r="D93" i="15"/>
  <c r="E101" i="14"/>
  <c r="D101" i="15"/>
  <c r="E109" i="14"/>
  <c r="D110" i="15"/>
  <c r="E117" i="14"/>
  <c r="D118" i="15"/>
  <c r="E125" i="14"/>
  <c r="D126" i="15"/>
  <c r="E133" i="14"/>
  <c r="D135" i="15"/>
  <c r="E141" i="14"/>
  <c r="D144" i="15"/>
  <c r="E149" i="14"/>
  <c r="D153" i="15"/>
  <c r="E157" i="14"/>
  <c r="D161" i="15"/>
  <c r="E165" i="14"/>
  <c r="D169" i="15"/>
  <c r="E173" i="14"/>
  <c r="D178" i="15"/>
  <c r="E181" i="14"/>
  <c r="D186" i="15"/>
  <c r="E189" i="14"/>
  <c r="D194" i="15"/>
  <c r="E197" i="14"/>
  <c r="D202" i="15"/>
  <c r="E205" i="14"/>
  <c r="D210" i="15"/>
  <c r="E213" i="14"/>
  <c r="D218" i="15"/>
  <c r="E221" i="14"/>
  <c r="D226" i="15"/>
  <c r="E229" i="14"/>
  <c r="D235" i="15"/>
  <c r="E237" i="14"/>
  <c r="D243" i="15"/>
  <c r="E245" i="14"/>
  <c r="D251" i="15"/>
  <c r="E253" i="14"/>
  <c r="D259" i="15"/>
  <c r="E261" i="14"/>
  <c r="D267" i="15"/>
  <c r="E269" i="14"/>
  <c r="D275" i="15"/>
  <c r="E277" i="14"/>
  <c r="D130" i="15"/>
  <c r="E285" i="14"/>
  <c r="D290" i="15"/>
  <c r="E293" i="14"/>
  <c r="D298" i="15"/>
  <c r="E301" i="14"/>
  <c r="D306" i="15"/>
  <c r="E309" i="14"/>
  <c r="D314" i="15"/>
  <c r="E317" i="14"/>
  <c r="D322" i="15"/>
  <c r="E325" i="14"/>
  <c r="D330" i="15"/>
  <c r="E333" i="14"/>
  <c r="D338" i="15"/>
  <c r="E341" i="14"/>
  <c r="D346" i="15"/>
  <c r="E349" i="14"/>
  <c r="D354" i="15"/>
  <c r="E357" i="14"/>
  <c r="D362" i="15"/>
  <c r="F366" i="14"/>
  <c r="E373" i="15"/>
  <c r="F378" i="14"/>
  <c r="E385" i="15"/>
  <c r="E263" i="14"/>
  <c r="D269" i="15"/>
  <c r="F376" i="14"/>
  <c r="E383" i="15"/>
  <c r="F21" i="14"/>
  <c r="E21" i="15"/>
  <c r="F37" i="14"/>
  <c r="E37" i="15"/>
  <c r="F53" i="14"/>
  <c r="E54" i="15"/>
  <c r="F69" i="14"/>
  <c r="E70" i="15"/>
  <c r="F85" i="14"/>
  <c r="E85" i="15"/>
  <c r="F101" i="14"/>
  <c r="E101" i="15"/>
  <c r="F117" i="14"/>
  <c r="E118" i="15"/>
  <c r="F133" i="14"/>
  <c r="E135" i="15"/>
  <c r="F149" i="14"/>
  <c r="E153" i="15"/>
  <c r="F165" i="14"/>
  <c r="E169" i="15"/>
  <c r="F181" i="14"/>
  <c r="E186" i="15"/>
  <c r="F197" i="14"/>
  <c r="E202" i="15"/>
  <c r="E212" i="14"/>
  <c r="D217" i="15"/>
  <c r="E228" i="14"/>
  <c r="D234" i="15"/>
  <c r="E244" i="14"/>
  <c r="D250" i="15"/>
  <c r="E260" i="14"/>
  <c r="D266" i="15"/>
  <c r="D275" i="14"/>
  <c r="C281" i="15"/>
  <c r="E284" i="14"/>
  <c r="D289" i="15"/>
  <c r="D295" i="14"/>
  <c r="C300" i="15"/>
  <c r="E304" i="14"/>
  <c r="D309" i="15"/>
  <c r="E316" i="14"/>
  <c r="D321" i="15"/>
  <c r="E328" i="14"/>
  <c r="D333" i="15"/>
  <c r="E340" i="14"/>
  <c r="D345" i="15"/>
  <c r="E356" i="14"/>
  <c r="D361" i="15"/>
  <c r="F365" i="14"/>
  <c r="E372" i="15"/>
  <c r="D371" i="14"/>
  <c r="C378" i="15"/>
  <c r="F377" i="14"/>
  <c r="E384" i="15"/>
  <c r="E251" i="14"/>
  <c r="D257" i="15"/>
  <c r="E315" i="14"/>
  <c r="D320" i="15"/>
  <c r="E219" i="14"/>
  <c r="D224" i="15"/>
  <c r="E291" i="14"/>
  <c r="D296" i="15"/>
  <c r="F380" i="14"/>
  <c r="E387" i="15"/>
  <c r="F18" i="14"/>
  <c r="E18" i="15"/>
  <c r="F34" i="14"/>
  <c r="E34" i="15"/>
  <c r="E58" i="14"/>
  <c r="D59" i="15"/>
  <c r="D66" i="14"/>
  <c r="C67" i="15"/>
  <c r="D74" i="14"/>
  <c r="C75" i="15"/>
  <c r="E90" i="14"/>
  <c r="D90" i="15"/>
  <c r="F98" i="14"/>
  <c r="E98" i="15"/>
  <c r="D106" i="14"/>
  <c r="C107" i="15"/>
  <c r="E122" i="14"/>
  <c r="D123" i="15"/>
  <c r="F126" i="14"/>
  <c r="E127" i="15"/>
  <c r="D134" i="14"/>
  <c r="C136" i="15"/>
  <c r="E150" i="14"/>
  <c r="D154" i="15"/>
  <c r="F158" i="14"/>
  <c r="E162" i="15"/>
  <c r="F162" i="14"/>
  <c r="E166" i="15"/>
  <c r="E178" i="14"/>
  <c r="D183" i="15"/>
  <c r="F186" i="14"/>
  <c r="E191" i="15"/>
  <c r="D194" i="14"/>
  <c r="C199" i="15"/>
  <c r="F335" i="14"/>
  <c r="E340" i="15"/>
  <c r="D339" i="14"/>
  <c r="C344" i="15"/>
  <c r="D343" i="14"/>
  <c r="C348" i="15"/>
  <c r="F351" i="14"/>
  <c r="E356" i="15"/>
  <c r="D355" i="14"/>
  <c r="C360" i="15"/>
  <c r="D359" i="14"/>
  <c r="C364" i="15"/>
  <c r="E14" i="14"/>
  <c r="D14" i="15"/>
  <c r="D22" i="14"/>
  <c r="C22" i="15"/>
  <c r="D26" i="14"/>
  <c r="C26" i="15"/>
  <c r="E38" i="14"/>
  <c r="D38" i="15"/>
  <c r="F46" i="14"/>
  <c r="E46" i="15"/>
  <c r="F54" i="14"/>
  <c r="E55" i="15"/>
  <c r="E70" i="14"/>
  <c r="D71" i="15"/>
  <c r="D78" i="14"/>
  <c r="C79" i="15"/>
  <c r="D86" i="14"/>
  <c r="C86" i="15"/>
  <c r="E102" i="14"/>
  <c r="D102" i="15"/>
  <c r="D110" i="14"/>
  <c r="C111" i="15"/>
  <c r="D118" i="14"/>
  <c r="C119" i="15"/>
  <c r="E138" i="14"/>
  <c r="D140" i="15"/>
  <c r="D146" i="14"/>
  <c r="C150" i="15"/>
  <c r="D154" i="14"/>
  <c r="C158" i="15"/>
  <c r="E174" i="14"/>
  <c r="D179" i="15"/>
  <c r="F182" i="14"/>
  <c r="E187" i="15"/>
  <c r="D190" i="14"/>
  <c r="C195" i="15"/>
  <c r="D8" i="14"/>
  <c r="C8" i="15"/>
  <c r="E19" i="14"/>
  <c r="D19" i="15"/>
  <c r="E51" i="14"/>
  <c r="D52" i="15"/>
  <c r="E83" i="14"/>
  <c r="D83" i="15"/>
  <c r="E115" i="14"/>
  <c r="D116" i="15"/>
  <c r="E147" i="14"/>
  <c r="D151" i="15"/>
  <c r="E179" i="14"/>
  <c r="D184" i="15"/>
  <c r="D210" i="14"/>
  <c r="C215" i="15"/>
  <c r="D242" i="14"/>
  <c r="C248" i="15"/>
  <c r="D274" i="14"/>
  <c r="C280" i="15"/>
  <c r="D306" i="14"/>
  <c r="C311" i="15"/>
  <c r="D338" i="14"/>
  <c r="C343" i="15"/>
  <c r="D370" i="14"/>
  <c r="C377" i="15"/>
  <c r="F40" i="14"/>
  <c r="E40" i="15"/>
  <c r="F144" i="14"/>
  <c r="E147" i="15"/>
  <c r="F357" i="14"/>
  <c r="E362" i="15"/>
  <c r="E40" i="14"/>
  <c r="D40" i="15"/>
  <c r="E64" i="14"/>
  <c r="D65" i="15"/>
  <c r="E88" i="14"/>
  <c r="D88" i="15"/>
  <c r="E112" i="14"/>
  <c r="D113" i="15"/>
  <c r="E140" i="14"/>
  <c r="D143" i="15"/>
  <c r="E164" i="14"/>
  <c r="D168" i="15"/>
  <c r="E184" i="14"/>
  <c r="D189" i="15"/>
  <c r="F20" i="14"/>
  <c r="E20" i="15"/>
  <c r="F68" i="14"/>
  <c r="E69" i="15"/>
  <c r="F116" i="14"/>
  <c r="E117" i="15"/>
  <c r="F188" i="14"/>
  <c r="E193" i="15"/>
  <c r="F228" i="14"/>
  <c r="E234" i="15"/>
  <c r="F260" i="14"/>
  <c r="E266" i="15"/>
  <c r="F292" i="14"/>
  <c r="E297" i="15"/>
  <c r="F324" i="14"/>
  <c r="E329" i="15"/>
  <c r="F356" i="14"/>
  <c r="E361" i="15"/>
  <c r="D368" i="14"/>
  <c r="C375" i="15"/>
  <c r="D376" i="14"/>
  <c r="C383" i="15"/>
  <c r="D207" i="14"/>
  <c r="C212" i="15"/>
  <c r="D215" i="14"/>
  <c r="C220" i="15"/>
  <c r="D223" i="14"/>
  <c r="C228" i="15"/>
  <c r="D231" i="14"/>
  <c r="C237" i="15"/>
  <c r="D239" i="14"/>
  <c r="C245" i="15"/>
  <c r="D247" i="14"/>
  <c r="C253" i="15"/>
  <c r="D255" i="14"/>
  <c r="C261" i="15"/>
  <c r="D263" i="14"/>
  <c r="C269" i="15"/>
  <c r="D271" i="14"/>
  <c r="C277" i="15"/>
  <c r="F24" i="14"/>
  <c r="E24" i="15"/>
  <c r="F168" i="14"/>
  <c r="E172" i="15"/>
  <c r="F217" i="14"/>
  <c r="E222" i="15"/>
  <c r="F233" i="14"/>
  <c r="E239" i="15"/>
  <c r="F249" i="14"/>
  <c r="E255" i="15"/>
  <c r="F265" i="14"/>
  <c r="E271" i="15"/>
  <c r="F281" i="14"/>
  <c r="E286" i="15"/>
  <c r="F297" i="14"/>
  <c r="E302" i="15"/>
  <c r="F313" i="14"/>
  <c r="E318" i="15"/>
  <c r="F333" i="14"/>
  <c r="E338" i="15"/>
  <c r="F349" i="14"/>
  <c r="E354" i="15"/>
  <c r="E16" i="14"/>
  <c r="D16" i="15"/>
  <c r="E36" i="14"/>
  <c r="D36" i="15"/>
  <c r="E60" i="14"/>
  <c r="D61" i="15"/>
  <c r="E84" i="14"/>
  <c r="D84" i="15"/>
  <c r="E108" i="14"/>
  <c r="D109" i="15"/>
  <c r="E132" i="14"/>
  <c r="D134" i="15"/>
  <c r="E152" i="14"/>
  <c r="D156" i="15"/>
  <c r="E188" i="14"/>
  <c r="D193" i="15"/>
  <c r="E23" i="14"/>
  <c r="D23" i="15"/>
  <c r="E55" i="14"/>
  <c r="D56" i="15"/>
  <c r="E87" i="14"/>
  <c r="D87" i="15"/>
  <c r="E119" i="14"/>
  <c r="D120" i="15"/>
  <c r="E151" i="14"/>
  <c r="D155" i="15"/>
  <c r="E183" i="14"/>
  <c r="D188" i="15"/>
  <c r="D374" i="14"/>
  <c r="C381" i="15"/>
  <c r="E369" i="14"/>
  <c r="D376" i="15"/>
  <c r="E377" i="14"/>
  <c r="D384" i="15"/>
  <c r="D208" i="14"/>
  <c r="C213" i="15"/>
  <c r="D216" i="14"/>
  <c r="C221" i="15"/>
  <c r="D224" i="14"/>
  <c r="C229" i="15"/>
  <c r="D232" i="14"/>
  <c r="C238" i="15"/>
  <c r="D240" i="14"/>
  <c r="C246" i="15"/>
  <c r="D248" i="14"/>
  <c r="C254" i="15"/>
  <c r="D256" i="14"/>
  <c r="C262" i="15"/>
  <c r="D264" i="14"/>
  <c r="C270" i="15"/>
  <c r="D272" i="14"/>
  <c r="C278" i="15"/>
  <c r="D280" i="14"/>
  <c r="C285" i="15"/>
  <c r="D288" i="14"/>
  <c r="C293" i="15"/>
  <c r="D296" i="14"/>
  <c r="C301" i="15"/>
  <c r="D304" i="14"/>
  <c r="C309" i="15"/>
  <c r="D312" i="14"/>
  <c r="C317" i="15"/>
  <c r="D320" i="14"/>
  <c r="C325" i="15"/>
  <c r="D328" i="14"/>
  <c r="C333" i="15"/>
  <c r="D336" i="14"/>
  <c r="C341" i="15"/>
  <c r="D344" i="14"/>
  <c r="C349" i="15"/>
  <c r="D352" i="14"/>
  <c r="C357" i="15"/>
  <c r="D360" i="14"/>
  <c r="C367" i="15"/>
  <c r="D15" i="14"/>
  <c r="C15" i="15"/>
  <c r="D23" i="14"/>
  <c r="C23" i="15"/>
  <c r="D31" i="14"/>
  <c r="C31" i="15"/>
  <c r="D39" i="14"/>
  <c r="C39" i="15"/>
  <c r="D47" i="14"/>
  <c r="C47" i="15"/>
  <c r="D55" i="14"/>
  <c r="C56" i="15"/>
  <c r="D63" i="14"/>
  <c r="C64" i="15"/>
  <c r="D71" i="14"/>
  <c r="C72" i="15"/>
  <c r="D79" i="14"/>
  <c r="C80" i="15"/>
  <c r="D87" i="14"/>
  <c r="C87" i="15"/>
  <c r="D95" i="14"/>
  <c r="C95" i="15"/>
  <c r="D103" i="14"/>
  <c r="C104" i="15"/>
  <c r="D111" i="14"/>
  <c r="C112" i="15"/>
  <c r="D119" i="14"/>
  <c r="C120" i="15"/>
  <c r="D127" i="14"/>
  <c r="C128" i="15"/>
  <c r="D135" i="14"/>
  <c r="C137" i="15"/>
  <c r="D143" i="14"/>
  <c r="C146" i="15"/>
  <c r="D151" i="14"/>
  <c r="C155" i="15"/>
  <c r="D159" i="14"/>
  <c r="C163" i="15"/>
  <c r="D167" i="14"/>
  <c r="C171" i="15"/>
  <c r="D175" i="14"/>
  <c r="C180" i="15"/>
  <c r="D183" i="14"/>
  <c r="C188" i="15"/>
  <c r="D191" i="14"/>
  <c r="C196" i="15"/>
  <c r="D199" i="14"/>
  <c r="C204" i="15"/>
  <c r="F56" i="14"/>
  <c r="E57" i="15"/>
  <c r="F28" i="14"/>
  <c r="E28" i="15"/>
  <c r="F140" i="14"/>
  <c r="E143" i="15"/>
  <c r="F172" i="14"/>
  <c r="E177" i="15"/>
  <c r="F176" i="14"/>
  <c r="E181" i="15"/>
  <c r="F196" i="14"/>
  <c r="E201" i="15"/>
  <c r="F200" i="14"/>
  <c r="E205" i="15"/>
  <c r="E363" i="14"/>
  <c r="D370" i="15"/>
  <c r="E367" i="14"/>
  <c r="D374" i="15"/>
  <c r="E371" i="14"/>
  <c r="D378" i="15"/>
  <c r="E375" i="14"/>
  <c r="D382" i="15"/>
  <c r="E379" i="14"/>
  <c r="D386" i="15"/>
  <c r="D206" i="14"/>
  <c r="C211" i="15"/>
  <c r="D238" i="14"/>
  <c r="C244" i="15"/>
  <c r="D270" i="14"/>
  <c r="C276" i="15"/>
  <c r="D302" i="14"/>
  <c r="C307" i="15"/>
  <c r="D334" i="14"/>
  <c r="C339" i="15"/>
  <c r="F216" i="14"/>
  <c r="E221" i="15"/>
  <c r="F248" i="14"/>
  <c r="E254" i="15"/>
  <c r="F280" i="14"/>
  <c r="E285" i="15"/>
  <c r="F304" i="14"/>
  <c r="E309" i="15"/>
  <c r="F360" i="14"/>
  <c r="E367" i="15"/>
  <c r="F50" i="14"/>
  <c r="E51" i="15"/>
  <c r="AW54" i="14"/>
  <c r="BA54" i="14"/>
  <c r="BE54" i="14"/>
  <c r="BI54" i="14"/>
  <c r="AX54" i="14"/>
  <c r="BB54" i="14"/>
  <c r="BF54" i="14"/>
  <c r="AU54" i="14"/>
  <c r="AY54" i="14"/>
  <c r="BC54" i="14"/>
  <c r="BG54" i="14"/>
  <c r="AZ54" i="14"/>
  <c r="BD54" i="14"/>
  <c r="BH54" i="14"/>
  <c r="AV54" i="14"/>
  <c r="AB54" i="14"/>
  <c r="AF54" i="14"/>
  <c r="AJ54" i="14"/>
  <c r="AN54" i="14"/>
  <c r="AC54" i="14"/>
  <c r="AH54" i="14"/>
  <c r="AM54" i="14"/>
  <c r="AD54" i="14"/>
  <c r="AI54" i="14"/>
  <c r="AO54" i="14"/>
  <c r="AE54" i="14"/>
  <c r="AK54" i="14"/>
  <c r="AA54" i="14"/>
  <c r="AG54" i="14"/>
  <c r="AL54" i="14"/>
  <c r="W54" i="14"/>
  <c r="X54" i="14"/>
  <c r="Y54" i="14"/>
  <c r="G54" i="14"/>
  <c r="H54" i="14"/>
  <c r="M54" i="14"/>
  <c r="J54" i="14"/>
  <c r="K54" i="14"/>
  <c r="L54" i="14"/>
  <c r="Q54" i="14"/>
  <c r="N54" i="14"/>
  <c r="O54" i="14"/>
  <c r="P54" i="14"/>
  <c r="U54" i="14"/>
  <c r="R54" i="14"/>
  <c r="S54" i="14"/>
  <c r="T54" i="14"/>
  <c r="I54" i="14"/>
  <c r="AW62" i="14"/>
  <c r="BA62" i="14"/>
  <c r="BE62" i="14"/>
  <c r="BI62" i="14"/>
  <c r="AX62" i="14"/>
  <c r="BB62" i="14"/>
  <c r="BF62" i="14"/>
  <c r="AU62" i="14"/>
  <c r="AY62" i="14"/>
  <c r="BC62" i="14"/>
  <c r="BG62" i="14"/>
  <c r="BH62" i="14"/>
  <c r="AV62" i="14"/>
  <c r="AZ62" i="14"/>
  <c r="BD62" i="14"/>
  <c r="AB62" i="14"/>
  <c r="AE62" i="14"/>
  <c r="AI62" i="14"/>
  <c r="AM62" i="14"/>
  <c r="AA62" i="14"/>
  <c r="AF62" i="14"/>
  <c r="AJ62" i="14"/>
  <c r="AN62" i="14"/>
  <c r="AC62" i="14"/>
  <c r="AG62" i="14"/>
  <c r="AK62" i="14"/>
  <c r="AO62" i="14"/>
  <c r="AD62" i="14"/>
  <c r="AH62" i="14"/>
  <c r="AL62" i="14"/>
  <c r="W62" i="14"/>
  <c r="X62" i="14"/>
  <c r="Y62" i="14"/>
  <c r="S62" i="14"/>
  <c r="T62" i="14"/>
  <c r="U62" i="14"/>
  <c r="G62" i="14"/>
  <c r="H62" i="14"/>
  <c r="I62" i="14"/>
  <c r="R62" i="14"/>
  <c r="K62" i="14"/>
  <c r="L62" i="14"/>
  <c r="M62" i="14"/>
  <c r="J62" i="14"/>
  <c r="O62" i="14"/>
  <c r="P62" i="14"/>
  <c r="Q62" i="14"/>
  <c r="N62" i="14"/>
  <c r="AW70" i="14"/>
  <c r="BA70" i="14"/>
  <c r="BE70" i="14"/>
  <c r="BI70" i="14"/>
  <c r="AX70" i="14"/>
  <c r="BB70" i="14"/>
  <c r="BF70" i="14"/>
  <c r="AU70" i="14"/>
  <c r="AY70" i="14"/>
  <c r="BC70" i="14"/>
  <c r="BG70" i="14"/>
  <c r="AZ70" i="14"/>
  <c r="BD70" i="14"/>
  <c r="BH70" i="14"/>
  <c r="AV70" i="14"/>
  <c r="AA70" i="14"/>
  <c r="AE70" i="14"/>
  <c r="AI70" i="14"/>
  <c r="AM70" i="14"/>
  <c r="AB70" i="14"/>
  <c r="AF70" i="14"/>
  <c r="AJ70" i="14"/>
  <c r="AN70" i="14"/>
  <c r="AC70" i="14"/>
  <c r="AG70" i="14"/>
  <c r="AK70" i="14"/>
  <c r="AO70" i="14"/>
  <c r="AD70" i="14"/>
  <c r="AH70" i="14"/>
  <c r="AL70" i="14"/>
  <c r="W70" i="14"/>
  <c r="X70" i="14"/>
  <c r="Y70" i="14"/>
  <c r="S70" i="14"/>
  <c r="T70" i="14"/>
  <c r="U70" i="14"/>
  <c r="G70" i="14"/>
  <c r="H70" i="14"/>
  <c r="I70" i="14"/>
  <c r="J70" i="14"/>
  <c r="K70" i="14"/>
  <c r="L70" i="14"/>
  <c r="M70" i="14"/>
  <c r="N70" i="14"/>
  <c r="O70" i="14"/>
  <c r="P70" i="14"/>
  <c r="Q70" i="14"/>
  <c r="R70" i="14"/>
  <c r="AW78" i="14"/>
  <c r="BA78" i="14"/>
  <c r="BE78" i="14"/>
  <c r="BI78" i="14"/>
  <c r="AX78" i="14"/>
  <c r="BB78" i="14"/>
  <c r="BF78" i="14"/>
  <c r="AU78" i="14"/>
  <c r="AY78" i="14"/>
  <c r="BC78" i="14"/>
  <c r="BG78" i="14"/>
  <c r="BH78" i="14"/>
  <c r="AV78" i="14"/>
  <c r="AZ78" i="14"/>
  <c r="BD78" i="14"/>
  <c r="AA78" i="14"/>
  <c r="AE78" i="14"/>
  <c r="AI78" i="14"/>
  <c r="AM78" i="14"/>
  <c r="AB78" i="14"/>
  <c r="AF78" i="14"/>
  <c r="AJ78" i="14"/>
  <c r="AN78" i="14"/>
  <c r="AC78" i="14"/>
  <c r="AG78" i="14"/>
  <c r="AK78" i="14"/>
  <c r="AO78" i="14"/>
  <c r="AD78" i="14"/>
  <c r="AH78" i="14"/>
  <c r="AL78" i="14"/>
  <c r="W78" i="14"/>
  <c r="X78" i="14"/>
  <c r="Y78" i="14"/>
  <c r="S78" i="14"/>
  <c r="I78" i="14"/>
  <c r="T78" i="14"/>
  <c r="G78" i="14"/>
  <c r="H78" i="14"/>
  <c r="M78" i="14"/>
  <c r="J78" i="14"/>
  <c r="K78" i="14"/>
  <c r="L78" i="14"/>
  <c r="Q78" i="14"/>
  <c r="U78" i="14"/>
  <c r="O78" i="14"/>
  <c r="P78" i="14"/>
  <c r="R78" i="14"/>
  <c r="N78" i="14"/>
  <c r="AU86" i="14"/>
  <c r="AY86" i="14"/>
  <c r="BC86" i="14"/>
  <c r="BG86" i="14"/>
  <c r="AX86" i="14"/>
  <c r="BD86" i="14"/>
  <c r="BI86" i="14"/>
  <c r="AZ86" i="14"/>
  <c r="BE86" i="14"/>
  <c r="AV86" i="14"/>
  <c r="BA86" i="14"/>
  <c r="BF86" i="14"/>
  <c r="AW86" i="14"/>
  <c r="BB86" i="14"/>
  <c r="BH86" i="14"/>
  <c r="AA86" i="14"/>
  <c r="AE86" i="14"/>
  <c r="AI86" i="14"/>
  <c r="AM86" i="14"/>
  <c r="AB86" i="14"/>
  <c r="AF86" i="14"/>
  <c r="AJ86" i="14"/>
  <c r="AN86" i="14"/>
  <c r="AC86" i="14"/>
  <c r="AG86" i="14"/>
  <c r="AK86" i="14"/>
  <c r="AO86" i="14"/>
  <c r="AD86" i="14"/>
  <c r="AH86" i="14"/>
  <c r="AL86" i="14"/>
  <c r="W86" i="14"/>
  <c r="X86" i="14"/>
  <c r="Y86" i="14"/>
  <c r="S86" i="14"/>
  <c r="T86" i="14"/>
  <c r="U86" i="14"/>
  <c r="G86" i="14"/>
  <c r="H86" i="14"/>
  <c r="I86" i="14"/>
  <c r="J86" i="14"/>
  <c r="K86" i="14"/>
  <c r="L86" i="14"/>
  <c r="M86" i="14"/>
  <c r="N86" i="14"/>
  <c r="O86" i="14"/>
  <c r="P86" i="14"/>
  <c r="Q86" i="14"/>
  <c r="R86" i="14"/>
  <c r="AX94" i="14"/>
  <c r="BB94" i="14"/>
  <c r="BF94" i="14"/>
  <c r="AU94" i="14"/>
  <c r="AY94" i="14"/>
  <c r="BC94" i="14"/>
  <c r="BG94" i="14"/>
  <c r="AW94" i="14"/>
  <c r="BA94" i="14"/>
  <c r="BE94" i="14"/>
  <c r="BI94" i="14"/>
  <c r="BH94" i="14"/>
  <c r="AV94" i="14"/>
  <c r="AZ94" i="14"/>
  <c r="BD94" i="14"/>
  <c r="AA94" i="14"/>
  <c r="AE94" i="14"/>
  <c r="AI94" i="14"/>
  <c r="AM94" i="14"/>
  <c r="AB94" i="14"/>
  <c r="AF94" i="14"/>
  <c r="AJ94" i="14"/>
  <c r="AN94" i="14"/>
  <c r="AC94" i="14"/>
  <c r="AG94" i="14"/>
  <c r="AK94" i="14"/>
  <c r="AO94" i="14"/>
  <c r="AD94" i="14"/>
  <c r="AH94" i="14"/>
  <c r="AL94" i="14"/>
  <c r="W94" i="14"/>
  <c r="X94" i="14"/>
  <c r="Y94" i="14"/>
  <c r="S94" i="14"/>
  <c r="T94" i="14"/>
  <c r="U94" i="14"/>
  <c r="G94" i="14"/>
  <c r="H94" i="14"/>
  <c r="I94" i="14"/>
  <c r="R94" i="14"/>
  <c r="K94" i="14"/>
  <c r="L94" i="14"/>
  <c r="M94" i="14"/>
  <c r="J94" i="14"/>
  <c r="O94" i="14"/>
  <c r="P94" i="14"/>
  <c r="Q94" i="14"/>
  <c r="N94" i="14"/>
  <c r="AW102" i="14"/>
  <c r="BA102" i="14"/>
  <c r="BE102" i="14"/>
  <c r="BI102" i="14"/>
  <c r="AX102" i="14"/>
  <c r="BB102" i="14"/>
  <c r="BF102" i="14"/>
  <c r="AU102" i="14"/>
  <c r="AY102" i="14"/>
  <c r="BC102" i="14"/>
  <c r="BG102" i="14"/>
  <c r="AV102" i="14"/>
  <c r="AZ102" i="14"/>
  <c r="BD102" i="14"/>
  <c r="BH102" i="14"/>
  <c r="AA102" i="14"/>
  <c r="AE102" i="14"/>
  <c r="AI102" i="14"/>
  <c r="AM102" i="14"/>
  <c r="AB102" i="14"/>
  <c r="AF102" i="14"/>
  <c r="AJ102" i="14"/>
  <c r="AN102" i="14"/>
  <c r="AC102" i="14"/>
  <c r="AG102" i="14"/>
  <c r="AK102" i="14"/>
  <c r="AO102" i="14"/>
  <c r="AD102" i="14"/>
  <c r="AH102" i="14"/>
  <c r="AL102" i="14"/>
  <c r="W102" i="14"/>
  <c r="X102" i="14"/>
  <c r="Y102" i="14"/>
  <c r="S102" i="14"/>
  <c r="T102" i="14"/>
  <c r="U102" i="14"/>
  <c r="G102" i="14"/>
  <c r="H102" i="14"/>
  <c r="I102" i="14"/>
  <c r="J102" i="14"/>
  <c r="K102" i="14"/>
  <c r="L102" i="14"/>
  <c r="M102" i="14"/>
  <c r="N102" i="14"/>
  <c r="O102" i="14"/>
  <c r="P102" i="14"/>
  <c r="Q102" i="14"/>
  <c r="R102" i="14"/>
  <c r="AW110" i="14"/>
  <c r="BA110" i="14"/>
  <c r="BE110" i="14"/>
  <c r="BI110" i="14"/>
  <c r="AX110" i="14"/>
  <c r="BB110" i="14"/>
  <c r="BF110" i="14"/>
  <c r="AU110" i="14"/>
  <c r="AY110" i="14"/>
  <c r="BC110" i="14"/>
  <c r="BG110" i="14"/>
  <c r="AV110" i="14"/>
  <c r="AZ110" i="14"/>
  <c r="BD110" i="14"/>
  <c r="BH110" i="14"/>
  <c r="AA110" i="14"/>
  <c r="AE110" i="14"/>
  <c r="AI110" i="14"/>
  <c r="AM110" i="14"/>
  <c r="AB110" i="14"/>
  <c r="AF110" i="14"/>
  <c r="AJ110" i="14"/>
  <c r="AN110" i="14"/>
  <c r="AC110" i="14"/>
  <c r="AG110" i="14"/>
  <c r="AK110" i="14"/>
  <c r="AO110" i="14"/>
  <c r="AD110" i="14"/>
  <c r="AH110" i="14"/>
  <c r="AL110" i="14"/>
  <c r="W110" i="14"/>
  <c r="X110" i="14"/>
  <c r="Y110" i="14"/>
  <c r="S110" i="14"/>
  <c r="T110" i="14"/>
  <c r="U110" i="14"/>
  <c r="G110" i="14"/>
  <c r="H110" i="14"/>
  <c r="I110" i="14"/>
  <c r="R110" i="14"/>
  <c r="K110" i="14"/>
  <c r="L110" i="14"/>
  <c r="M110" i="14"/>
  <c r="J110" i="14"/>
  <c r="O110" i="14"/>
  <c r="P110" i="14"/>
  <c r="Q110" i="14"/>
  <c r="N110" i="14"/>
  <c r="AW118" i="14"/>
  <c r="BA118" i="14"/>
  <c r="BE118" i="14"/>
  <c r="BI118" i="14"/>
  <c r="AX118" i="14"/>
  <c r="BB118" i="14"/>
  <c r="BF118" i="14"/>
  <c r="AU118" i="14"/>
  <c r="AY118" i="14"/>
  <c r="BC118" i="14"/>
  <c r="BG118" i="14"/>
  <c r="AV118" i="14"/>
  <c r="AZ118" i="14"/>
  <c r="BD118" i="14"/>
  <c r="BH118" i="14"/>
  <c r="AA118" i="14"/>
  <c r="AE118" i="14"/>
  <c r="AI118" i="14"/>
  <c r="AM118" i="14"/>
  <c r="AB118" i="14"/>
  <c r="AF118" i="14"/>
  <c r="AJ118" i="14"/>
  <c r="AN118" i="14"/>
  <c r="AC118" i="14"/>
  <c r="AG118" i="14"/>
  <c r="AK118" i="14"/>
  <c r="AO118" i="14"/>
  <c r="AD118" i="14"/>
  <c r="AH118" i="14"/>
  <c r="AL118" i="14"/>
  <c r="W118" i="14"/>
  <c r="X118" i="14"/>
  <c r="Y118" i="14"/>
  <c r="I118" i="14"/>
  <c r="K118" i="14"/>
  <c r="Q118" i="14"/>
  <c r="G118" i="14"/>
  <c r="J118" i="14"/>
  <c r="P118" i="14"/>
  <c r="U118" i="14"/>
  <c r="H118" i="14"/>
  <c r="O118" i="14"/>
  <c r="T118" i="14"/>
  <c r="N118" i="14"/>
  <c r="L118" i="14"/>
  <c r="S118" i="14"/>
  <c r="M118" i="14"/>
  <c r="R118" i="14"/>
  <c r="AW126" i="14"/>
  <c r="BA126" i="14"/>
  <c r="BE126" i="14"/>
  <c r="BI126" i="14"/>
  <c r="AX126" i="14"/>
  <c r="BB126" i="14"/>
  <c r="BF126" i="14"/>
  <c r="AU126" i="14"/>
  <c r="AY126" i="14"/>
  <c r="BC126" i="14"/>
  <c r="BG126" i="14"/>
  <c r="AV126" i="14"/>
  <c r="AZ126" i="14"/>
  <c r="BD126" i="14"/>
  <c r="BH126" i="14"/>
  <c r="AA126" i="14"/>
  <c r="AE126" i="14"/>
  <c r="AI126" i="14"/>
  <c r="AM126" i="14"/>
  <c r="AB126" i="14"/>
  <c r="AF126" i="14"/>
  <c r="AJ126" i="14"/>
  <c r="AN126" i="14"/>
  <c r="AC126" i="14"/>
  <c r="AG126" i="14"/>
  <c r="AK126" i="14"/>
  <c r="AO126" i="14"/>
  <c r="AD126" i="14"/>
  <c r="AH126" i="14"/>
  <c r="AL126" i="14"/>
  <c r="Y126" i="14"/>
  <c r="W126" i="14"/>
  <c r="X126" i="14"/>
  <c r="S126" i="14"/>
  <c r="T126" i="14"/>
  <c r="U126" i="14"/>
  <c r="G126" i="14"/>
  <c r="H126" i="14"/>
  <c r="I126" i="14"/>
  <c r="N126" i="14"/>
  <c r="K126" i="14"/>
  <c r="L126" i="14"/>
  <c r="M126" i="14"/>
  <c r="R126" i="14"/>
  <c r="O126" i="14"/>
  <c r="P126" i="14"/>
  <c r="Q126" i="14"/>
  <c r="J126" i="14"/>
  <c r="AW134" i="14"/>
  <c r="BA134" i="14"/>
  <c r="BE134" i="14"/>
  <c r="BI134" i="14"/>
  <c r="AX134" i="14"/>
  <c r="BB134" i="14"/>
  <c r="BF134" i="14"/>
  <c r="AU134" i="14"/>
  <c r="AY134" i="14"/>
  <c r="BC134" i="14"/>
  <c r="BG134" i="14"/>
  <c r="AV134" i="14"/>
  <c r="AZ134" i="14"/>
  <c r="BD134" i="14"/>
  <c r="BH134" i="14"/>
  <c r="AA134" i="14"/>
  <c r="AE134" i="14"/>
  <c r="AI134" i="14"/>
  <c r="AM134" i="14"/>
  <c r="AB134" i="14"/>
  <c r="AF134" i="14"/>
  <c r="AJ134" i="14"/>
  <c r="AN134" i="14"/>
  <c r="AC134" i="14"/>
  <c r="AG134" i="14"/>
  <c r="AK134" i="14"/>
  <c r="AO134" i="14"/>
  <c r="AD134" i="14"/>
  <c r="AH134" i="14"/>
  <c r="AL134" i="14"/>
  <c r="W134" i="14"/>
  <c r="X134" i="14"/>
  <c r="Y134" i="14"/>
  <c r="S134" i="14"/>
  <c r="T134" i="14"/>
  <c r="U134" i="14"/>
  <c r="G134" i="14"/>
  <c r="H134" i="14"/>
  <c r="I134" i="14"/>
  <c r="J134" i="14"/>
  <c r="K134" i="14"/>
  <c r="L134" i="14"/>
  <c r="M134" i="14"/>
  <c r="N134" i="14"/>
  <c r="O134" i="14"/>
  <c r="P134" i="14"/>
  <c r="Q134" i="14"/>
  <c r="R134" i="14"/>
  <c r="AW142" i="14"/>
  <c r="BA142" i="14"/>
  <c r="BE142" i="14"/>
  <c r="BI142" i="14"/>
  <c r="AU142" i="14"/>
  <c r="AZ142" i="14"/>
  <c r="BF142" i="14"/>
  <c r="AV142" i="14"/>
  <c r="BB142" i="14"/>
  <c r="BG142" i="14"/>
  <c r="AX142" i="14"/>
  <c r="BC142" i="14"/>
  <c r="BH142" i="14"/>
  <c r="AY142" i="14"/>
  <c r="BD142" i="14"/>
  <c r="AA142" i="14"/>
  <c r="AE142" i="14"/>
  <c r="AI142" i="14"/>
  <c r="AM142" i="14"/>
  <c r="AB142" i="14"/>
  <c r="AF142" i="14"/>
  <c r="AJ142" i="14"/>
  <c r="AN142" i="14"/>
  <c r="AC142" i="14"/>
  <c r="AG142" i="14"/>
  <c r="AK142" i="14"/>
  <c r="AO142" i="14"/>
  <c r="AD142" i="14"/>
  <c r="AH142" i="14"/>
  <c r="AL142" i="14"/>
  <c r="W142" i="14"/>
  <c r="X142" i="14"/>
  <c r="Y142" i="14"/>
  <c r="S142" i="14"/>
  <c r="T142" i="14"/>
  <c r="U142" i="14"/>
  <c r="G142" i="14"/>
  <c r="H142" i="14"/>
  <c r="I142" i="14"/>
  <c r="N142" i="14"/>
  <c r="K142" i="14"/>
  <c r="L142" i="14"/>
  <c r="M142" i="14"/>
  <c r="R142" i="14"/>
  <c r="O142" i="14"/>
  <c r="P142" i="14"/>
  <c r="Q142" i="14"/>
  <c r="J142" i="14"/>
  <c r="AW150" i="14"/>
  <c r="BA150" i="14"/>
  <c r="BE150" i="14"/>
  <c r="BI150" i="14"/>
  <c r="AX150" i="14"/>
  <c r="BC150" i="14"/>
  <c r="BH150" i="14"/>
  <c r="AY150" i="14"/>
  <c r="BD150" i="14"/>
  <c r="AU150" i="14"/>
  <c r="AZ150" i="14"/>
  <c r="BF150" i="14"/>
  <c r="AV150" i="14"/>
  <c r="BB150" i="14"/>
  <c r="BG150" i="14"/>
  <c r="AA150" i="14"/>
  <c r="AE150" i="14"/>
  <c r="AI150" i="14"/>
  <c r="AM150" i="14"/>
  <c r="AB150" i="14"/>
  <c r="AF150" i="14"/>
  <c r="AJ150" i="14"/>
  <c r="AN150" i="14"/>
  <c r="AC150" i="14"/>
  <c r="AG150" i="14"/>
  <c r="AK150" i="14"/>
  <c r="AO150" i="14"/>
  <c r="AD150" i="14"/>
  <c r="AH150" i="14"/>
  <c r="AL150" i="14"/>
  <c r="W150" i="14"/>
  <c r="X150" i="14"/>
  <c r="Y150" i="14"/>
  <c r="S150" i="14"/>
  <c r="U150" i="14"/>
  <c r="J150" i="14"/>
  <c r="G150" i="14"/>
  <c r="I150" i="14"/>
  <c r="N150" i="14"/>
  <c r="R150" i="14"/>
  <c r="K150" i="14"/>
  <c r="M150" i="14"/>
  <c r="H150" i="14"/>
  <c r="L150" i="14"/>
  <c r="O150" i="14"/>
  <c r="Q150" i="14"/>
  <c r="P150" i="14"/>
  <c r="T150" i="14"/>
  <c r="AW158" i="14"/>
  <c r="BA158" i="14"/>
  <c r="BE158" i="14"/>
  <c r="BI158" i="14"/>
  <c r="AX158" i="14"/>
  <c r="BB158" i="14"/>
  <c r="BF158" i="14"/>
  <c r="AU158" i="14"/>
  <c r="AY158" i="14"/>
  <c r="BC158" i="14"/>
  <c r="BG158" i="14"/>
  <c r="AV158" i="14"/>
  <c r="AZ158" i="14"/>
  <c r="BD158" i="14"/>
  <c r="BH158" i="14"/>
  <c r="AA158" i="14"/>
  <c r="AE158" i="14"/>
  <c r="AI158" i="14"/>
  <c r="AM158" i="14"/>
  <c r="AB158" i="14"/>
  <c r="AF158" i="14"/>
  <c r="AJ158" i="14"/>
  <c r="AN158" i="14"/>
  <c r="AC158" i="14"/>
  <c r="AG158" i="14"/>
  <c r="AK158" i="14"/>
  <c r="AO158" i="14"/>
  <c r="AD158" i="14"/>
  <c r="AH158" i="14"/>
  <c r="AL158" i="14"/>
  <c r="W158" i="14"/>
  <c r="X158" i="14"/>
  <c r="Y158" i="14"/>
  <c r="U158" i="14"/>
  <c r="G158" i="14"/>
  <c r="P158" i="14"/>
  <c r="I158" i="14"/>
  <c r="J158" i="14"/>
  <c r="K158" i="14"/>
  <c r="T158" i="14"/>
  <c r="M158" i="14"/>
  <c r="N158" i="14"/>
  <c r="O158" i="14"/>
  <c r="H158" i="14"/>
  <c r="Q158" i="14"/>
  <c r="R158" i="14"/>
  <c r="S158" i="14"/>
  <c r="L158" i="14"/>
  <c r="AW166" i="14"/>
  <c r="BA166" i="14"/>
  <c r="BE166" i="14"/>
  <c r="BI166" i="14"/>
  <c r="AX166" i="14"/>
  <c r="BB166" i="14"/>
  <c r="BF166" i="14"/>
  <c r="AU166" i="14"/>
  <c r="AY166" i="14"/>
  <c r="BC166" i="14"/>
  <c r="BG166" i="14"/>
  <c r="AV166" i="14"/>
  <c r="AZ166" i="14"/>
  <c r="BD166" i="14"/>
  <c r="BH166" i="14"/>
  <c r="AA166" i="14"/>
  <c r="AE166" i="14"/>
  <c r="AI166" i="14"/>
  <c r="AM166" i="14"/>
  <c r="AB166" i="14"/>
  <c r="AF166" i="14"/>
  <c r="AJ166" i="14"/>
  <c r="AN166" i="14"/>
  <c r="AC166" i="14"/>
  <c r="AG166" i="14"/>
  <c r="AK166" i="14"/>
  <c r="AO166" i="14"/>
  <c r="AD166" i="14"/>
  <c r="AH166" i="14"/>
  <c r="AL166" i="14"/>
  <c r="W166" i="14"/>
  <c r="X166" i="14"/>
  <c r="Y166" i="14"/>
  <c r="U166" i="14"/>
  <c r="G166" i="14"/>
  <c r="H166" i="14"/>
  <c r="I166" i="14"/>
  <c r="J166" i="14"/>
  <c r="K166" i="14"/>
  <c r="L166" i="14"/>
  <c r="M166" i="14"/>
  <c r="N166" i="14"/>
  <c r="O166" i="14"/>
  <c r="P166" i="14"/>
  <c r="Q166" i="14"/>
  <c r="R166" i="14"/>
  <c r="S166" i="14"/>
  <c r="T166" i="14"/>
  <c r="AW174" i="14"/>
  <c r="BA174" i="14"/>
  <c r="BE174" i="14"/>
  <c r="BI174" i="14"/>
  <c r="AX174" i="14"/>
  <c r="BB174" i="14"/>
  <c r="BF174" i="14"/>
  <c r="AU174" i="14"/>
  <c r="AY174" i="14"/>
  <c r="BC174" i="14"/>
  <c r="BG174" i="14"/>
  <c r="AV174" i="14"/>
  <c r="AZ174" i="14"/>
  <c r="BD174" i="14"/>
  <c r="BH174" i="14"/>
  <c r="AA174" i="14"/>
  <c r="AE174" i="14"/>
  <c r="AI174" i="14"/>
  <c r="AM174" i="14"/>
  <c r="AB174" i="14"/>
  <c r="AF174" i="14"/>
  <c r="AJ174" i="14"/>
  <c r="AN174" i="14"/>
  <c r="AC174" i="14"/>
  <c r="AG174" i="14"/>
  <c r="AK174" i="14"/>
  <c r="AO174" i="14"/>
  <c r="AD174" i="14"/>
  <c r="AH174" i="14"/>
  <c r="AL174" i="14"/>
  <c r="W174" i="14"/>
  <c r="X174" i="14"/>
  <c r="Y174" i="14"/>
  <c r="U174" i="14"/>
  <c r="G174" i="14"/>
  <c r="P174" i="14"/>
  <c r="I174" i="14"/>
  <c r="J174" i="14"/>
  <c r="K174" i="14"/>
  <c r="T174" i="14"/>
  <c r="M174" i="14"/>
  <c r="N174" i="14"/>
  <c r="O174" i="14"/>
  <c r="H174" i="14"/>
  <c r="Q174" i="14"/>
  <c r="R174" i="14"/>
  <c r="S174" i="14"/>
  <c r="L174" i="14"/>
  <c r="AW182" i="14"/>
  <c r="BA182" i="14"/>
  <c r="BE182" i="14"/>
  <c r="BI182" i="14"/>
  <c r="AX182" i="14"/>
  <c r="BB182" i="14"/>
  <c r="BF182" i="14"/>
  <c r="AU182" i="14"/>
  <c r="AY182" i="14"/>
  <c r="BC182" i="14"/>
  <c r="BG182" i="14"/>
  <c r="AV182" i="14"/>
  <c r="AZ182" i="14"/>
  <c r="BD182" i="14"/>
  <c r="BH182" i="14"/>
  <c r="AA182" i="14"/>
  <c r="AE182" i="14"/>
  <c r="AI182" i="14"/>
  <c r="AM182" i="14"/>
  <c r="AB182" i="14"/>
  <c r="AF182" i="14"/>
  <c r="AJ182" i="14"/>
  <c r="AN182" i="14"/>
  <c r="AC182" i="14"/>
  <c r="AG182" i="14"/>
  <c r="AK182" i="14"/>
  <c r="AO182" i="14"/>
  <c r="AD182" i="14"/>
  <c r="AH182" i="14"/>
  <c r="AL182" i="14"/>
  <c r="W182" i="14"/>
  <c r="X182" i="14"/>
  <c r="Y182" i="14"/>
  <c r="U182" i="14"/>
  <c r="G182" i="14"/>
  <c r="H182" i="14"/>
  <c r="I182" i="14"/>
  <c r="J182" i="14"/>
  <c r="K182" i="14"/>
  <c r="L182" i="14"/>
  <c r="M182" i="14"/>
  <c r="N182" i="14"/>
  <c r="O182" i="14"/>
  <c r="P182" i="14"/>
  <c r="Q182" i="14"/>
  <c r="R182" i="14"/>
  <c r="S182" i="14"/>
  <c r="T182" i="14"/>
  <c r="AW202" i="14"/>
  <c r="BA202" i="14"/>
  <c r="BE202" i="14"/>
  <c r="BI202" i="14"/>
  <c r="AX202" i="14"/>
  <c r="BB202" i="14"/>
  <c r="BF202" i="14"/>
  <c r="AU202" i="14"/>
  <c r="AY202" i="14"/>
  <c r="BC202" i="14"/>
  <c r="BG202" i="14"/>
  <c r="AV202" i="14"/>
  <c r="AZ202" i="14"/>
  <c r="BD202" i="14"/>
  <c r="BH202" i="14"/>
  <c r="AA202" i="14"/>
  <c r="AE202" i="14"/>
  <c r="AI202" i="14"/>
  <c r="AM202" i="14"/>
  <c r="AB202" i="14"/>
  <c r="AF202" i="14"/>
  <c r="AJ202" i="14"/>
  <c r="AN202" i="14"/>
  <c r="AC202" i="14"/>
  <c r="AG202" i="14"/>
  <c r="AK202" i="14"/>
  <c r="AO202" i="14"/>
  <c r="AD202" i="14"/>
  <c r="AH202" i="14"/>
  <c r="AL202" i="14"/>
  <c r="W202" i="14"/>
  <c r="X202" i="14"/>
  <c r="Y202" i="14"/>
  <c r="G202" i="14"/>
  <c r="H202" i="14"/>
  <c r="U202" i="14"/>
  <c r="J202" i="14"/>
  <c r="K202" i="14"/>
  <c r="L202" i="14"/>
  <c r="I202" i="14"/>
  <c r="N202" i="14"/>
  <c r="O202" i="14"/>
  <c r="P202" i="14"/>
  <c r="M202" i="14"/>
  <c r="R202" i="14"/>
  <c r="S202" i="14"/>
  <c r="T202" i="14"/>
  <c r="Q202" i="14"/>
  <c r="AX369" i="14"/>
  <c r="BB369" i="14"/>
  <c r="BF369" i="14"/>
  <c r="AU369" i="14"/>
  <c r="AY369" i="14"/>
  <c r="BC369" i="14"/>
  <c r="BG369" i="14"/>
  <c r="AV369" i="14"/>
  <c r="AZ369" i="14"/>
  <c r="BD369" i="14"/>
  <c r="BH369" i="14"/>
  <c r="AW369" i="14"/>
  <c r="BA369" i="14"/>
  <c r="BE369" i="14"/>
  <c r="BI369" i="14"/>
  <c r="AC369" i="14"/>
  <c r="AG369" i="14"/>
  <c r="AK369" i="14"/>
  <c r="AO369" i="14"/>
  <c r="AD369" i="14"/>
  <c r="AH369" i="14"/>
  <c r="AL369" i="14"/>
  <c r="AA369" i="14"/>
  <c r="AE369" i="14"/>
  <c r="AI369" i="14"/>
  <c r="AM369" i="14"/>
  <c r="AB369" i="14"/>
  <c r="AF369" i="14"/>
  <c r="AJ369" i="14"/>
  <c r="AN369" i="14"/>
  <c r="Y369" i="14"/>
  <c r="W369" i="14"/>
  <c r="X369" i="14"/>
  <c r="I369" i="14"/>
  <c r="J369" i="14"/>
  <c r="K369" i="14"/>
  <c r="L369" i="14"/>
  <c r="M369" i="14"/>
  <c r="N369" i="14"/>
  <c r="O369" i="14"/>
  <c r="P369" i="14"/>
  <c r="Q369" i="14"/>
  <c r="R369" i="14"/>
  <c r="S369" i="14"/>
  <c r="T369" i="14"/>
  <c r="U369" i="14"/>
  <c r="G369" i="14"/>
  <c r="H369" i="14"/>
  <c r="AW377" i="14"/>
  <c r="BA377" i="14"/>
  <c r="BE377" i="14"/>
  <c r="BI377" i="14"/>
  <c r="AX377" i="14"/>
  <c r="BB377" i="14"/>
  <c r="BF377" i="14"/>
  <c r="AU377" i="14"/>
  <c r="AY377" i="14"/>
  <c r="BC377" i="14"/>
  <c r="BG377" i="14"/>
  <c r="BH377" i="14"/>
  <c r="AV377" i="14"/>
  <c r="AZ377" i="14"/>
  <c r="BD377" i="14"/>
  <c r="AC377" i="14"/>
  <c r="AG377" i="14"/>
  <c r="AK377" i="14"/>
  <c r="AO377" i="14"/>
  <c r="AD377" i="14"/>
  <c r="AH377" i="14"/>
  <c r="AL377" i="14"/>
  <c r="AA377" i="14"/>
  <c r="AE377" i="14"/>
  <c r="AI377" i="14"/>
  <c r="AM377" i="14"/>
  <c r="AB377" i="14"/>
  <c r="AF377" i="14"/>
  <c r="AJ377" i="14"/>
  <c r="AN377" i="14"/>
  <c r="Y377" i="14"/>
  <c r="X377" i="14"/>
  <c r="W377" i="14"/>
  <c r="I377" i="14"/>
  <c r="J377" i="14"/>
  <c r="K377" i="14"/>
  <c r="L377" i="14"/>
  <c r="M377" i="14"/>
  <c r="N377" i="14"/>
  <c r="O377" i="14"/>
  <c r="P377" i="14"/>
  <c r="Q377" i="14"/>
  <c r="R377" i="14"/>
  <c r="S377" i="14"/>
  <c r="T377" i="14"/>
  <c r="U377" i="14"/>
  <c r="G377" i="14"/>
  <c r="H377" i="14"/>
  <c r="AU208" i="14"/>
  <c r="AY208" i="14"/>
  <c r="BC208" i="14"/>
  <c r="BG208" i="14"/>
  <c r="AV208" i="14"/>
  <c r="AZ208" i="14"/>
  <c r="BD208" i="14"/>
  <c r="BH208" i="14"/>
  <c r="AW208" i="14"/>
  <c r="BA208" i="14"/>
  <c r="BE208" i="14"/>
  <c r="BI208" i="14"/>
  <c r="AX208" i="14"/>
  <c r="BB208" i="14"/>
  <c r="BF208" i="14"/>
  <c r="AC208" i="14"/>
  <c r="AG208" i="14"/>
  <c r="AK208" i="14"/>
  <c r="AO208" i="14"/>
  <c r="AD208" i="14"/>
  <c r="AH208" i="14"/>
  <c r="AL208" i="14"/>
  <c r="AA208" i="14"/>
  <c r="AE208" i="14"/>
  <c r="AI208" i="14"/>
  <c r="AM208" i="14"/>
  <c r="AB208" i="14"/>
  <c r="AF208" i="14"/>
  <c r="AJ208" i="14"/>
  <c r="AN208" i="14"/>
  <c r="X208" i="14"/>
  <c r="Y208" i="14"/>
  <c r="W208" i="14"/>
  <c r="H208" i="14"/>
  <c r="I208" i="14"/>
  <c r="J208" i="14"/>
  <c r="O208" i="14"/>
  <c r="L208" i="14"/>
  <c r="Q208" i="14"/>
  <c r="K208" i="14"/>
  <c r="P208" i="14"/>
  <c r="U208" i="14"/>
  <c r="S208" i="14"/>
  <c r="T208" i="14"/>
  <c r="N208" i="14"/>
  <c r="G208" i="14"/>
  <c r="M208" i="14"/>
  <c r="R208" i="14"/>
  <c r="AU216" i="14"/>
  <c r="AY216" i="14"/>
  <c r="BC216" i="14"/>
  <c r="BG216" i="14"/>
  <c r="AV216" i="14"/>
  <c r="AZ216" i="14"/>
  <c r="BD216" i="14"/>
  <c r="BH216" i="14"/>
  <c r="AW216" i="14"/>
  <c r="BA216" i="14"/>
  <c r="BE216" i="14"/>
  <c r="BI216" i="14"/>
  <c r="AX216" i="14"/>
  <c r="BB216" i="14"/>
  <c r="BF216" i="14"/>
  <c r="AC216" i="14"/>
  <c r="AG216" i="14"/>
  <c r="AK216" i="14"/>
  <c r="AO216" i="14"/>
  <c r="AD216" i="14"/>
  <c r="AH216" i="14"/>
  <c r="AL216" i="14"/>
  <c r="AA216" i="14"/>
  <c r="AE216" i="14"/>
  <c r="AI216" i="14"/>
  <c r="AM216" i="14"/>
  <c r="AB216" i="14"/>
  <c r="AF216" i="14"/>
  <c r="AJ216" i="14"/>
  <c r="AN216" i="14"/>
  <c r="X216" i="14"/>
  <c r="Y216" i="14"/>
  <c r="W216" i="14"/>
  <c r="H216" i="14"/>
  <c r="I216" i="14"/>
  <c r="J216" i="14"/>
  <c r="G216" i="14"/>
  <c r="T216" i="14"/>
  <c r="N216" i="14"/>
  <c r="O216" i="14"/>
  <c r="M216" i="14"/>
  <c r="R216" i="14"/>
  <c r="L216" i="14"/>
  <c r="Q216" i="14"/>
  <c r="S216" i="14"/>
  <c r="P216" i="14"/>
  <c r="U216" i="14"/>
  <c r="K216" i="14"/>
  <c r="AU224" i="14"/>
  <c r="AY224" i="14"/>
  <c r="BC224" i="14"/>
  <c r="BG224" i="14"/>
  <c r="AV224" i="14"/>
  <c r="AZ224" i="14"/>
  <c r="BD224" i="14"/>
  <c r="BH224" i="14"/>
  <c r="AW224" i="14"/>
  <c r="BA224" i="14"/>
  <c r="BE224" i="14"/>
  <c r="BI224" i="14"/>
  <c r="AX224" i="14"/>
  <c r="BB224" i="14"/>
  <c r="BF224" i="14"/>
  <c r="AC224" i="14"/>
  <c r="AG224" i="14"/>
  <c r="AK224" i="14"/>
  <c r="AO224" i="14"/>
  <c r="AB224" i="14"/>
  <c r="AH224" i="14"/>
  <c r="AM224" i="14"/>
  <c r="AD224" i="14"/>
  <c r="AI224" i="14"/>
  <c r="AN224" i="14"/>
  <c r="AE224" i="14"/>
  <c r="AJ224" i="14"/>
  <c r="AA224" i="14"/>
  <c r="AF224" i="14"/>
  <c r="AL224" i="14"/>
  <c r="X224" i="14"/>
  <c r="Y224" i="14"/>
  <c r="W224" i="14"/>
  <c r="T224" i="14"/>
  <c r="H224" i="14"/>
  <c r="I224" i="14"/>
  <c r="J224" i="14"/>
  <c r="O224" i="14"/>
  <c r="Q224" i="14"/>
  <c r="K224" i="14"/>
  <c r="L224" i="14"/>
  <c r="U224" i="14"/>
  <c r="S224" i="14"/>
  <c r="P224" i="14"/>
  <c r="N224" i="14"/>
  <c r="G224" i="14"/>
  <c r="M224" i="14"/>
  <c r="R224" i="14"/>
  <c r="AU232" i="14"/>
  <c r="AY232" i="14"/>
  <c r="BC232" i="14"/>
  <c r="BG232" i="14"/>
  <c r="AV232" i="14"/>
  <c r="AZ232" i="14"/>
  <c r="BD232" i="14"/>
  <c r="AW232" i="14"/>
  <c r="BA232" i="14"/>
  <c r="BE232" i="14"/>
  <c r="BI232" i="14"/>
  <c r="AX232" i="14"/>
  <c r="BB232" i="14"/>
  <c r="BH232" i="14"/>
  <c r="BF232" i="14"/>
  <c r="AC232" i="14"/>
  <c r="AG232" i="14"/>
  <c r="AK232" i="14"/>
  <c r="AO232" i="14"/>
  <c r="AE232" i="14"/>
  <c r="AJ232" i="14"/>
  <c r="AA232" i="14"/>
  <c r="AF232" i="14"/>
  <c r="AL232" i="14"/>
  <c r="AB232" i="14"/>
  <c r="AH232" i="14"/>
  <c r="AM232" i="14"/>
  <c r="AD232" i="14"/>
  <c r="AI232" i="14"/>
  <c r="AN232" i="14"/>
  <c r="X232" i="14"/>
  <c r="Y232" i="14"/>
  <c r="W232" i="14"/>
  <c r="L232" i="14"/>
  <c r="M232" i="14"/>
  <c r="N232" i="14"/>
  <c r="K232" i="14"/>
  <c r="P232" i="14"/>
  <c r="Q232" i="14"/>
  <c r="R232" i="14"/>
  <c r="O232" i="14"/>
  <c r="T232" i="14"/>
  <c r="U232" i="14"/>
  <c r="S232" i="14"/>
  <c r="H232" i="14"/>
  <c r="I232" i="14"/>
  <c r="J232" i="14"/>
  <c r="G232" i="14"/>
  <c r="AX240" i="14"/>
  <c r="BB240" i="14"/>
  <c r="BF240" i="14"/>
  <c r="AU240" i="14"/>
  <c r="AY240" i="14"/>
  <c r="BC240" i="14"/>
  <c r="BG240" i="14"/>
  <c r="AV240" i="14"/>
  <c r="AZ240" i="14"/>
  <c r="BD240" i="14"/>
  <c r="BH240" i="14"/>
  <c r="AW240" i="14"/>
  <c r="BA240" i="14"/>
  <c r="BE240" i="14"/>
  <c r="BI240" i="14"/>
  <c r="AB240" i="14"/>
  <c r="AF240" i="14"/>
  <c r="AJ240" i="14"/>
  <c r="AN240" i="14"/>
  <c r="AC240" i="14"/>
  <c r="AG240" i="14"/>
  <c r="AK240" i="14"/>
  <c r="AO240" i="14"/>
  <c r="AD240" i="14"/>
  <c r="AH240" i="14"/>
  <c r="AL240" i="14"/>
  <c r="AA240" i="14"/>
  <c r="AE240" i="14"/>
  <c r="AI240" i="14"/>
  <c r="AM240" i="14"/>
  <c r="X240" i="14"/>
  <c r="Y240" i="14"/>
  <c r="W240" i="14"/>
  <c r="M240" i="14"/>
  <c r="L240" i="14"/>
  <c r="S240" i="14"/>
  <c r="K240" i="14"/>
  <c r="Q240" i="14"/>
  <c r="R240" i="14"/>
  <c r="J240" i="14"/>
  <c r="P240" i="14"/>
  <c r="U240" i="14"/>
  <c r="H240" i="14"/>
  <c r="O240" i="14"/>
  <c r="I240" i="14"/>
  <c r="G240" i="14"/>
  <c r="N240" i="14"/>
  <c r="T240" i="14"/>
  <c r="AX248" i="14"/>
  <c r="BB248" i="14"/>
  <c r="BF248" i="14"/>
  <c r="AU248" i="14"/>
  <c r="AY248" i="14"/>
  <c r="BC248" i="14"/>
  <c r="BG248" i="14"/>
  <c r="AV248" i="14"/>
  <c r="AZ248" i="14"/>
  <c r="BD248" i="14"/>
  <c r="BH248" i="14"/>
  <c r="AW248" i="14"/>
  <c r="BA248" i="14"/>
  <c r="BE248" i="14"/>
  <c r="BI248" i="14"/>
  <c r="AB248" i="14"/>
  <c r="AF248" i="14"/>
  <c r="AJ248" i="14"/>
  <c r="AN248" i="14"/>
  <c r="AC248" i="14"/>
  <c r="AG248" i="14"/>
  <c r="AK248" i="14"/>
  <c r="AO248" i="14"/>
  <c r="AD248" i="14"/>
  <c r="AH248" i="14"/>
  <c r="AL248" i="14"/>
  <c r="AA248" i="14"/>
  <c r="AE248" i="14"/>
  <c r="AI248" i="14"/>
  <c r="AM248" i="14"/>
  <c r="X248" i="14"/>
  <c r="Y248" i="14"/>
  <c r="W248" i="14"/>
  <c r="M248" i="14"/>
  <c r="O248" i="14"/>
  <c r="G248" i="14"/>
  <c r="N248" i="14"/>
  <c r="Q248" i="14"/>
  <c r="T248" i="14"/>
  <c r="L248" i="14"/>
  <c r="S248" i="14"/>
  <c r="U248" i="14"/>
  <c r="K248" i="14"/>
  <c r="R248" i="14"/>
  <c r="I248" i="14"/>
  <c r="J248" i="14"/>
  <c r="P248" i="14"/>
  <c r="H248" i="14"/>
  <c r="AX256" i="14"/>
  <c r="BB256" i="14"/>
  <c r="BF256" i="14"/>
  <c r="AU256" i="14"/>
  <c r="AY256" i="14"/>
  <c r="BC256" i="14"/>
  <c r="BG256" i="14"/>
  <c r="AV256" i="14"/>
  <c r="AZ256" i="14"/>
  <c r="BD256" i="14"/>
  <c r="BH256" i="14"/>
  <c r="AW256" i="14"/>
  <c r="BA256" i="14"/>
  <c r="BE256" i="14"/>
  <c r="BI256" i="14"/>
  <c r="AB256" i="14"/>
  <c r="AF256" i="14"/>
  <c r="AJ256" i="14"/>
  <c r="AN256" i="14"/>
  <c r="AC256" i="14"/>
  <c r="AG256" i="14"/>
  <c r="AK256" i="14"/>
  <c r="AO256" i="14"/>
  <c r="AD256" i="14"/>
  <c r="AH256" i="14"/>
  <c r="AL256" i="14"/>
  <c r="AA256" i="14"/>
  <c r="AE256" i="14"/>
  <c r="AI256" i="14"/>
  <c r="AM256" i="14"/>
  <c r="X256" i="14"/>
  <c r="Y256" i="14"/>
  <c r="W256" i="14"/>
  <c r="M256" i="14"/>
  <c r="L256" i="14"/>
  <c r="S256" i="14"/>
  <c r="K256" i="14"/>
  <c r="Q256" i="14"/>
  <c r="R256" i="14"/>
  <c r="J256" i="14"/>
  <c r="P256" i="14"/>
  <c r="U256" i="14"/>
  <c r="H256" i="14"/>
  <c r="O256" i="14"/>
  <c r="I256" i="14"/>
  <c r="G256" i="14"/>
  <c r="N256" i="14"/>
  <c r="T256" i="14"/>
  <c r="AX264" i="14"/>
  <c r="BB264" i="14"/>
  <c r="BF264" i="14"/>
  <c r="AU264" i="14"/>
  <c r="AY264" i="14"/>
  <c r="BC264" i="14"/>
  <c r="BG264" i="14"/>
  <c r="AV264" i="14"/>
  <c r="AZ264" i="14"/>
  <c r="BD264" i="14"/>
  <c r="BH264" i="14"/>
  <c r="AW264" i="14"/>
  <c r="BA264" i="14"/>
  <c r="BE264" i="14"/>
  <c r="BI264" i="14"/>
  <c r="AB264" i="14"/>
  <c r="AF264" i="14"/>
  <c r="AJ264" i="14"/>
  <c r="AN264" i="14"/>
  <c r="AC264" i="14"/>
  <c r="AG264" i="14"/>
  <c r="AK264" i="14"/>
  <c r="AO264" i="14"/>
  <c r="AD264" i="14"/>
  <c r="AH264" i="14"/>
  <c r="AL264" i="14"/>
  <c r="AA264" i="14"/>
  <c r="AE264" i="14"/>
  <c r="AI264" i="14"/>
  <c r="AM264" i="14"/>
  <c r="X264" i="14"/>
  <c r="Y264" i="14"/>
  <c r="W264" i="14"/>
  <c r="M264" i="14"/>
  <c r="T264" i="14"/>
  <c r="G264" i="14"/>
  <c r="N264" i="14"/>
  <c r="Q264" i="14"/>
  <c r="K264" i="14"/>
  <c r="L264" i="14"/>
  <c r="S264" i="14"/>
  <c r="J264" i="14"/>
  <c r="P264" i="14"/>
  <c r="R264" i="14"/>
  <c r="I264" i="14"/>
  <c r="O264" i="14"/>
  <c r="U264" i="14"/>
  <c r="H264" i="14"/>
  <c r="AX272" i="14"/>
  <c r="BB272" i="14"/>
  <c r="BF272" i="14"/>
  <c r="AU272" i="14"/>
  <c r="AY272" i="14"/>
  <c r="BC272" i="14"/>
  <c r="BG272" i="14"/>
  <c r="AV272" i="14"/>
  <c r="AZ272" i="14"/>
  <c r="BD272" i="14"/>
  <c r="BH272" i="14"/>
  <c r="AW272" i="14"/>
  <c r="BA272" i="14"/>
  <c r="BE272" i="14"/>
  <c r="BI272" i="14"/>
  <c r="AB272" i="14"/>
  <c r="AF272" i="14"/>
  <c r="AJ272" i="14"/>
  <c r="AN272" i="14"/>
  <c r="AC272" i="14"/>
  <c r="AG272" i="14"/>
  <c r="AK272" i="14"/>
  <c r="AO272" i="14"/>
  <c r="AD272" i="14"/>
  <c r="AH272" i="14"/>
  <c r="AL272" i="14"/>
  <c r="AA272" i="14"/>
  <c r="AE272" i="14"/>
  <c r="AI272" i="14"/>
  <c r="AM272" i="14"/>
  <c r="X272" i="14"/>
  <c r="Y272" i="14"/>
  <c r="W272" i="14"/>
  <c r="K272" i="14"/>
  <c r="Q272" i="14"/>
  <c r="I272" i="14"/>
  <c r="P272" i="14"/>
  <c r="O272" i="14"/>
  <c r="H272" i="14"/>
  <c r="N272" i="14"/>
  <c r="U272" i="14"/>
  <c r="S272" i="14"/>
  <c r="M272" i="14"/>
  <c r="T272" i="14"/>
  <c r="G272" i="14"/>
  <c r="L272" i="14"/>
  <c r="R272" i="14"/>
  <c r="J272" i="14"/>
  <c r="AX280" i="14"/>
  <c r="BB280" i="14"/>
  <c r="BF280" i="14"/>
  <c r="AU280" i="14"/>
  <c r="AY280" i="14"/>
  <c r="BC280" i="14"/>
  <c r="BG280" i="14"/>
  <c r="AV280" i="14"/>
  <c r="AZ280" i="14"/>
  <c r="BD280" i="14"/>
  <c r="BH280" i="14"/>
  <c r="AW280" i="14"/>
  <c r="BA280" i="14"/>
  <c r="BE280" i="14"/>
  <c r="BI280" i="14"/>
  <c r="AB280" i="14"/>
  <c r="AF280" i="14"/>
  <c r="AJ280" i="14"/>
  <c r="AN280" i="14"/>
  <c r="AC280" i="14"/>
  <c r="AG280" i="14"/>
  <c r="AK280" i="14"/>
  <c r="AO280" i="14"/>
  <c r="AD280" i="14"/>
  <c r="AH280" i="14"/>
  <c r="AL280" i="14"/>
  <c r="AA280" i="14"/>
  <c r="AE280" i="14"/>
  <c r="AI280" i="14"/>
  <c r="AM280" i="14"/>
  <c r="X280" i="14"/>
  <c r="Y280" i="14"/>
  <c r="W280" i="14"/>
  <c r="N280" i="14"/>
  <c r="O280" i="14"/>
  <c r="P280" i="14"/>
  <c r="Q280" i="14"/>
  <c r="R280" i="14"/>
  <c r="S280" i="14"/>
  <c r="T280" i="14"/>
  <c r="U280" i="14"/>
  <c r="G280" i="14"/>
  <c r="H280" i="14"/>
  <c r="I280" i="14"/>
  <c r="J280" i="14"/>
  <c r="K280" i="14"/>
  <c r="L280" i="14"/>
  <c r="M280" i="14"/>
  <c r="AX288" i="14"/>
  <c r="BB288" i="14"/>
  <c r="BF288" i="14"/>
  <c r="AU288" i="14"/>
  <c r="AY288" i="14"/>
  <c r="BC288" i="14"/>
  <c r="BG288" i="14"/>
  <c r="AV288" i="14"/>
  <c r="AZ288" i="14"/>
  <c r="BD288" i="14"/>
  <c r="BH288" i="14"/>
  <c r="AW288" i="14"/>
  <c r="BA288" i="14"/>
  <c r="BE288" i="14"/>
  <c r="BI288" i="14"/>
  <c r="AB288" i="14"/>
  <c r="AF288" i="14"/>
  <c r="AJ288" i="14"/>
  <c r="AN288" i="14"/>
  <c r="AC288" i="14"/>
  <c r="AG288" i="14"/>
  <c r="AK288" i="14"/>
  <c r="AO288" i="14"/>
  <c r="AD288" i="14"/>
  <c r="AH288" i="14"/>
  <c r="AL288" i="14"/>
  <c r="AA288" i="14"/>
  <c r="AE288" i="14"/>
  <c r="AI288" i="14"/>
  <c r="AM288" i="14"/>
  <c r="X288" i="14"/>
  <c r="Y288" i="14"/>
  <c r="W288" i="14"/>
  <c r="N288" i="14"/>
  <c r="O288" i="14"/>
  <c r="P288" i="14"/>
  <c r="Q288" i="14"/>
  <c r="R288" i="14"/>
  <c r="S288" i="14"/>
  <c r="T288" i="14"/>
  <c r="U288" i="14"/>
  <c r="G288" i="14"/>
  <c r="H288" i="14"/>
  <c r="I288" i="14"/>
  <c r="J288" i="14"/>
  <c r="K288" i="14"/>
  <c r="L288" i="14"/>
  <c r="M288" i="14"/>
  <c r="AX296" i="14"/>
  <c r="BB296" i="14"/>
  <c r="BF296" i="14"/>
  <c r="AU296" i="14"/>
  <c r="AY296" i="14"/>
  <c r="BC296" i="14"/>
  <c r="BG296" i="14"/>
  <c r="AV296" i="14"/>
  <c r="AZ296" i="14"/>
  <c r="BD296" i="14"/>
  <c r="BH296" i="14"/>
  <c r="AW296" i="14"/>
  <c r="BA296" i="14"/>
  <c r="BE296" i="14"/>
  <c r="BI296" i="14"/>
  <c r="AB296" i="14"/>
  <c r="AF296" i="14"/>
  <c r="AJ296" i="14"/>
  <c r="AN296" i="14"/>
  <c r="AC296" i="14"/>
  <c r="AG296" i="14"/>
  <c r="AK296" i="14"/>
  <c r="AO296" i="14"/>
  <c r="AD296" i="14"/>
  <c r="AH296" i="14"/>
  <c r="AL296" i="14"/>
  <c r="AA296" i="14"/>
  <c r="AE296" i="14"/>
  <c r="AI296" i="14"/>
  <c r="AM296" i="14"/>
  <c r="X296" i="14"/>
  <c r="Y296" i="14"/>
  <c r="W296" i="14"/>
  <c r="N296" i="14"/>
  <c r="O296" i="14"/>
  <c r="P296" i="14"/>
  <c r="Q296" i="14"/>
  <c r="R296" i="14"/>
  <c r="S296" i="14"/>
  <c r="T296" i="14"/>
  <c r="U296" i="14"/>
  <c r="G296" i="14"/>
  <c r="H296" i="14"/>
  <c r="I296" i="14"/>
  <c r="J296" i="14"/>
  <c r="K296" i="14"/>
  <c r="L296" i="14"/>
  <c r="M296" i="14"/>
  <c r="AX304" i="14"/>
  <c r="BB304" i="14"/>
  <c r="BF304" i="14"/>
  <c r="AU304" i="14"/>
  <c r="AY304" i="14"/>
  <c r="BC304" i="14"/>
  <c r="BG304" i="14"/>
  <c r="AV304" i="14"/>
  <c r="AZ304" i="14"/>
  <c r="BD304" i="14"/>
  <c r="BH304" i="14"/>
  <c r="AW304" i="14"/>
  <c r="BA304" i="14"/>
  <c r="BE304" i="14"/>
  <c r="BI304" i="14"/>
  <c r="AB304" i="14"/>
  <c r="AF304" i="14"/>
  <c r="AJ304" i="14"/>
  <c r="AN304" i="14"/>
  <c r="AC304" i="14"/>
  <c r="AG304" i="14"/>
  <c r="AK304" i="14"/>
  <c r="AO304" i="14"/>
  <c r="AD304" i="14"/>
  <c r="AH304" i="14"/>
  <c r="AL304" i="14"/>
  <c r="AA304" i="14"/>
  <c r="AE304" i="14"/>
  <c r="AI304" i="14"/>
  <c r="AM304" i="14"/>
  <c r="X304" i="14"/>
  <c r="Y304" i="14"/>
  <c r="W304" i="14"/>
  <c r="N304" i="14"/>
  <c r="O304" i="14"/>
  <c r="P304" i="14"/>
  <c r="Q304" i="14"/>
  <c r="R304" i="14"/>
  <c r="S304" i="14"/>
  <c r="T304" i="14"/>
  <c r="U304" i="14"/>
  <c r="G304" i="14"/>
  <c r="H304" i="14"/>
  <c r="I304" i="14"/>
  <c r="J304" i="14"/>
  <c r="K304" i="14"/>
  <c r="L304" i="14"/>
  <c r="M304" i="14"/>
  <c r="AX312" i="14"/>
  <c r="BB312" i="14"/>
  <c r="BF312" i="14"/>
  <c r="AU312" i="14"/>
  <c r="AY312" i="14"/>
  <c r="BC312" i="14"/>
  <c r="BG312" i="14"/>
  <c r="AV312" i="14"/>
  <c r="AZ312" i="14"/>
  <c r="BD312" i="14"/>
  <c r="BH312" i="14"/>
  <c r="AW312" i="14"/>
  <c r="BA312" i="14"/>
  <c r="BE312" i="14"/>
  <c r="BI312" i="14"/>
  <c r="AB312" i="14"/>
  <c r="AF312" i="14"/>
  <c r="AJ312" i="14"/>
  <c r="AN312" i="14"/>
  <c r="AC312" i="14"/>
  <c r="AG312" i="14"/>
  <c r="AK312" i="14"/>
  <c r="AO312" i="14"/>
  <c r="AD312" i="14"/>
  <c r="AH312" i="14"/>
  <c r="AL312" i="14"/>
  <c r="AA312" i="14"/>
  <c r="AE312" i="14"/>
  <c r="AI312" i="14"/>
  <c r="AM312" i="14"/>
  <c r="X312" i="14"/>
  <c r="Y312" i="14"/>
  <c r="W312" i="14"/>
  <c r="N312" i="14"/>
  <c r="O312" i="14"/>
  <c r="P312" i="14"/>
  <c r="Q312" i="14"/>
  <c r="R312" i="14"/>
  <c r="S312" i="14"/>
  <c r="T312" i="14"/>
  <c r="U312" i="14"/>
  <c r="G312" i="14"/>
  <c r="H312" i="14"/>
  <c r="I312" i="14"/>
  <c r="J312" i="14"/>
  <c r="K312" i="14"/>
  <c r="L312" i="14"/>
  <c r="M312" i="14"/>
  <c r="AX320" i="14"/>
  <c r="BB320" i="14"/>
  <c r="BF320" i="14"/>
  <c r="AW320" i="14"/>
  <c r="BC320" i="14"/>
  <c r="BH320" i="14"/>
  <c r="AY320" i="14"/>
  <c r="BD320" i="14"/>
  <c r="BI320" i="14"/>
  <c r="AU320" i="14"/>
  <c r="AZ320" i="14"/>
  <c r="BE320" i="14"/>
  <c r="AV320" i="14"/>
  <c r="BA320" i="14"/>
  <c r="BG320" i="14"/>
  <c r="AB320" i="14"/>
  <c r="AF320" i="14"/>
  <c r="AJ320" i="14"/>
  <c r="AN320" i="14"/>
  <c r="AC320" i="14"/>
  <c r="AG320" i="14"/>
  <c r="AK320" i="14"/>
  <c r="AO320" i="14"/>
  <c r="AD320" i="14"/>
  <c r="AH320" i="14"/>
  <c r="AL320" i="14"/>
  <c r="AA320" i="14"/>
  <c r="AE320" i="14"/>
  <c r="AI320" i="14"/>
  <c r="AM320" i="14"/>
  <c r="X320" i="14"/>
  <c r="Y320" i="14"/>
  <c r="W320" i="14"/>
  <c r="N320" i="14"/>
  <c r="O320" i="14"/>
  <c r="P320" i="14"/>
  <c r="Q320" i="14"/>
  <c r="R320" i="14"/>
  <c r="S320" i="14"/>
  <c r="T320" i="14"/>
  <c r="U320" i="14"/>
  <c r="G320" i="14"/>
  <c r="H320" i="14"/>
  <c r="I320" i="14"/>
  <c r="J320" i="14"/>
  <c r="K320" i="14"/>
  <c r="L320" i="14"/>
  <c r="M320" i="14"/>
  <c r="AW328" i="14"/>
  <c r="BA328" i="14"/>
  <c r="BE328" i="14"/>
  <c r="BI328" i="14"/>
  <c r="AX328" i="14"/>
  <c r="BB328" i="14"/>
  <c r="BF328" i="14"/>
  <c r="AU328" i="14"/>
  <c r="AY328" i="14"/>
  <c r="BC328" i="14"/>
  <c r="BG328" i="14"/>
  <c r="AV328" i="14"/>
  <c r="AZ328" i="14"/>
  <c r="BD328" i="14"/>
  <c r="BH328" i="14"/>
  <c r="AB328" i="14"/>
  <c r="AF328" i="14"/>
  <c r="AJ328" i="14"/>
  <c r="AN328" i="14"/>
  <c r="AC328" i="14"/>
  <c r="AG328" i="14"/>
  <c r="AK328" i="14"/>
  <c r="AO328" i="14"/>
  <c r="AD328" i="14"/>
  <c r="AH328" i="14"/>
  <c r="AL328" i="14"/>
  <c r="AA328" i="14"/>
  <c r="AE328" i="14"/>
  <c r="AI328" i="14"/>
  <c r="AM328" i="14"/>
  <c r="X328" i="14"/>
  <c r="Y328" i="14"/>
  <c r="W328" i="14"/>
  <c r="N328" i="14"/>
  <c r="O328" i="14"/>
  <c r="P328" i="14"/>
  <c r="Q328" i="14"/>
  <c r="R328" i="14"/>
  <c r="S328" i="14"/>
  <c r="T328" i="14"/>
  <c r="U328" i="14"/>
  <c r="G328" i="14"/>
  <c r="H328" i="14"/>
  <c r="I328" i="14"/>
  <c r="J328" i="14"/>
  <c r="K328" i="14"/>
  <c r="L328" i="14"/>
  <c r="M328" i="14"/>
  <c r="AW336" i="14"/>
  <c r="BA336" i="14"/>
  <c r="BE336" i="14"/>
  <c r="BI336" i="14"/>
  <c r="AX336" i="14"/>
  <c r="BB336" i="14"/>
  <c r="BF336" i="14"/>
  <c r="AU336" i="14"/>
  <c r="AY336" i="14"/>
  <c r="BC336" i="14"/>
  <c r="BG336" i="14"/>
  <c r="AV336" i="14"/>
  <c r="AZ336" i="14"/>
  <c r="BD336" i="14"/>
  <c r="BH336" i="14"/>
  <c r="AB336" i="14"/>
  <c r="AF336" i="14"/>
  <c r="AJ336" i="14"/>
  <c r="AN336" i="14"/>
  <c r="AC336" i="14"/>
  <c r="AG336" i="14"/>
  <c r="AK336" i="14"/>
  <c r="AO336" i="14"/>
  <c r="AD336" i="14"/>
  <c r="AH336" i="14"/>
  <c r="AL336" i="14"/>
  <c r="AA336" i="14"/>
  <c r="AE336" i="14"/>
  <c r="AI336" i="14"/>
  <c r="AM336" i="14"/>
  <c r="X336" i="14"/>
  <c r="Y336" i="14"/>
  <c r="W336" i="14"/>
  <c r="N336" i="14"/>
  <c r="O336" i="14"/>
  <c r="P336" i="14"/>
  <c r="Q336" i="14"/>
  <c r="R336" i="14"/>
  <c r="S336" i="14"/>
  <c r="T336" i="14"/>
  <c r="U336" i="14"/>
  <c r="G336" i="14"/>
  <c r="H336" i="14"/>
  <c r="I336" i="14"/>
  <c r="J336" i="14"/>
  <c r="K336" i="14"/>
  <c r="L336" i="14"/>
  <c r="M336" i="14"/>
  <c r="AW344" i="14"/>
  <c r="BA344" i="14"/>
  <c r="BE344" i="14"/>
  <c r="BI344" i="14"/>
  <c r="AX344" i="14"/>
  <c r="BB344" i="14"/>
  <c r="BF344" i="14"/>
  <c r="AU344" i="14"/>
  <c r="AY344" i="14"/>
  <c r="BC344" i="14"/>
  <c r="BG344" i="14"/>
  <c r="AV344" i="14"/>
  <c r="AZ344" i="14"/>
  <c r="BD344" i="14"/>
  <c r="BH344" i="14"/>
  <c r="AB344" i="14"/>
  <c r="AF344" i="14"/>
  <c r="AJ344" i="14"/>
  <c r="AN344" i="14"/>
  <c r="AC344" i="14"/>
  <c r="AG344" i="14"/>
  <c r="AK344" i="14"/>
  <c r="AO344" i="14"/>
  <c r="AD344" i="14"/>
  <c r="AH344" i="14"/>
  <c r="AL344" i="14"/>
  <c r="AA344" i="14"/>
  <c r="AE344" i="14"/>
  <c r="AI344" i="14"/>
  <c r="AM344" i="14"/>
  <c r="X344" i="14"/>
  <c r="Y344" i="14"/>
  <c r="W344" i="14"/>
  <c r="N344" i="14"/>
  <c r="H344" i="14"/>
  <c r="M344" i="14"/>
  <c r="P344" i="14"/>
  <c r="R344" i="14"/>
  <c r="I344" i="14"/>
  <c r="S344" i="14"/>
  <c r="U344" i="14"/>
  <c r="G344" i="14"/>
  <c r="L344" i="14"/>
  <c r="O344" i="14"/>
  <c r="J344" i="14"/>
  <c r="K344" i="14"/>
  <c r="Q344" i="14"/>
  <c r="T344" i="14"/>
  <c r="AW352" i="14"/>
  <c r="BA352" i="14"/>
  <c r="BE352" i="14"/>
  <c r="BI352" i="14"/>
  <c r="AX352" i="14"/>
  <c r="BB352" i="14"/>
  <c r="BF352" i="14"/>
  <c r="AU352" i="14"/>
  <c r="AY352" i="14"/>
  <c r="BC352" i="14"/>
  <c r="BG352" i="14"/>
  <c r="AV352" i="14"/>
  <c r="AZ352" i="14"/>
  <c r="BD352" i="14"/>
  <c r="BH352" i="14"/>
  <c r="AB352" i="14"/>
  <c r="AF352" i="14"/>
  <c r="AJ352" i="14"/>
  <c r="AN352" i="14"/>
  <c r="AC352" i="14"/>
  <c r="AG352" i="14"/>
  <c r="AK352" i="14"/>
  <c r="AO352" i="14"/>
  <c r="AD352" i="14"/>
  <c r="AH352" i="14"/>
  <c r="AL352" i="14"/>
  <c r="AA352" i="14"/>
  <c r="AE352" i="14"/>
  <c r="AI352" i="14"/>
  <c r="AM352" i="14"/>
  <c r="X352" i="14"/>
  <c r="Y352" i="14"/>
  <c r="W352" i="14"/>
  <c r="N352" i="14"/>
  <c r="T352" i="14"/>
  <c r="G352" i="14"/>
  <c r="M352" i="14"/>
  <c r="R352" i="14"/>
  <c r="K352" i="14"/>
  <c r="L352" i="14"/>
  <c r="S352" i="14"/>
  <c r="I352" i="14"/>
  <c r="P352" i="14"/>
  <c r="Q352" i="14"/>
  <c r="J352" i="14"/>
  <c r="O352" i="14"/>
  <c r="U352" i="14"/>
  <c r="H352" i="14"/>
  <c r="AW360" i="14"/>
  <c r="BA360" i="14"/>
  <c r="BE360" i="14"/>
  <c r="BI360" i="14"/>
  <c r="AX360" i="14"/>
  <c r="BB360" i="14"/>
  <c r="BF360" i="14"/>
  <c r="AU360" i="14"/>
  <c r="AY360" i="14"/>
  <c r="BC360" i="14"/>
  <c r="BG360" i="14"/>
  <c r="AV360" i="14"/>
  <c r="AZ360" i="14"/>
  <c r="BD360" i="14"/>
  <c r="BH360" i="14"/>
  <c r="AB360" i="14"/>
  <c r="AF360" i="14"/>
  <c r="AJ360" i="14"/>
  <c r="AN360" i="14"/>
  <c r="AC360" i="14"/>
  <c r="AG360" i="14"/>
  <c r="AK360" i="14"/>
  <c r="AO360" i="14"/>
  <c r="AD360" i="14"/>
  <c r="AH360" i="14"/>
  <c r="AL360" i="14"/>
  <c r="AA360" i="14"/>
  <c r="AE360" i="14"/>
  <c r="AI360" i="14"/>
  <c r="AM360" i="14"/>
  <c r="X360" i="14"/>
  <c r="Y360" i="14"/>
  <c r="W360" i="14"/>
  <c r="G360" i="14"/>
  <c r="H360" i="14"/>
  <c r="I360" i="14"/>
  <c r="O360" i="14"/>
  <c r="L360" i="14"/>
  <c r="M360" i="14"/>
  <c r="N360" i="14"/>
  <c r="S360" i="14"/>
  <c r="P360" i="14"/>
  <c r="Q360" i="14"/>
  <c r="R360" i="14"/>
  <c r="J360" i="14"/>
  <c r="T360" i="14"/>
  <c r="U360" i="14"/>
  <c r="K360" i="14"/>
  <c r="AU15" i="14"/>
  <c r="AY15" i="14"/>
  <c r="BC15" i="14"/>
  <c r="BG15" i="14"/>
  <c r="AV15" i="14"/>
  <c r="AZ15" i="14"/>
  <c r="BD15" i="14"/>
  <c r="BH15" i="14"/>
  <c r="AW15" i="14"/>
  <c r="BA15" i="14"/>
  <c r="BE15" i="14"/>
  <c r="BI15" i="14"/>
  <c r="BF15" i="14"/>
  <c r="AX15" i="14"/>
  <c r="BB15" i="14"/>
  <c r="AC15" i="14"/>
  <c r="AG15" i="14"/>
  <c r="AK15" i="14"/>
  <c r="AO15" i="14"/>
  <c r="AD15" i="14"/>
  <c r="AH15" i="14"/>
  <c r="AL15" i="14"/>
  <c r="AA15" i="14"/>
  <c r="AE15" i="14"/>
  <c r="AI15" i="14"/>
  <c r="AM15" i="14"/>
  <c r="AB15" i="14"/>
  <c r="AF15" i="14"/>
  <c r="AJ15" i="14"/>
  <c r="AN15" i="14"/>
  <c r="W15" i="14"/>
  <c r="X15" i="14"/>
  <c r="Y15" i="14"/>
  <c r="Q15" i="14"/>
  <c r="O15" i="14"/>
  <c r="P15" i="14"/>
  <c r="J15" i="14"/>
  <c r="U15" i="14"/>
  <c r="H15" i="14"/>
  <c r="R15" i="14"/>
  <c r="G15" i="14"/>
  <c r="L15" i="14"/>
  <c r="I15" i="14"/>
  <c r="K15" i="14"/>
  <c r="T15" i="14"/>
  <c r="M15" i="14"/>
  <c r="S15" i="14"/>
  <c r="N15" i="14"/>
  <c r="AV23" i="14"/>
  <c r="AZ23" i="14"/>
  <c r="BD23" i="14"/>
  <c r="BH23" i="14"/>
  <c r="AW23" i="14"/>
  <c r="BA23" i="14"/>
  <c r="BE23" i="14"/>
  <c r="BI23" i="14"/>
  <c r="AX23" i="14"/>
  <c r="BB23" i="14"/>
  <c r="BF23" i="14"/>
  <c r="BC23" i="14"/>
  <c r="BG23" i="14"/>
  <c r="AU23" i="14"/>
  <c r="AY23" i="14"/>
  <c r="AC23" i="14"/>
  <c r="AG23" i="14"/>
  <c r="AK23" i="14"/>
  <c r="AO23" i="14"/>
  <c r="AD23" i="14"/>
  <c r="AH23" i="14"/>
  <c r="AL23" i="14"/>
  <c r="AA23" i="14"/>
  <c r="AE23" i="14"/>
  <c r="AI23" i="14"/>
  <c r="AM23" i="14"/>
  <c r="AB23" i="14"/>
  <c r="AF23" i="14"/>
  <c r="AJ23" i="14"/>
  <c r="AN23" i="14"/>
  <c r="W23" i="14"/>
  <c r="X23" i="14"/>
  <c r="Y23" i="14"/>
  <c r="Q23" i="14"/>
  <c r="O23" i="14"/>
  <c r="P23" i="14"/>
  <c r="R23" i="14"/>
  <c r="I23" i="14"/>
  <c r="K23" i="14"/>
  <c r="T23" i="14"/>
  <c r="M23" i="14"/>
  <c r="S23" i="14"/>
  <c r="J23" i="14"/>
  <c r="U23" i="14"/>
  <c r="H23" i="14"/>
  <c r="N23" i="14"/>
  <c r="G23" i="14"/>
  <c r="L23" i="14"/>
  <c r="AV31" i="14"/>
  <c r="AZ31" i="14"/>
  <c r="BD31" i="14"/>
  <c r="BH31" i="14"/>
  <c r="AW31" i="14"/>
  <c r="BA31" i="14"/>
  <c r="BE31" i="14"/>
  <c r="BI31" i="14"/>
  <c r="AX31" i="14"/>
  <c r="BB31" i="14"/>
  <c r="BF31" i="14"/>
  <c r="AU31" i="14"/>
  <c r="AY31" i="14"/>
  <c r="BC31" i="14"/>
  <c r="BG31" i="14"/>
  <c r="AC31" i="14"/>
  <c r="AG31" i="14"/>
  <c r="AK31" i="14"/>
  <c r="AO31" i="14"/>
  <c r="AD31" i="14"/>
  <c r="AH31" i="14"/>
  <c r="AL31" i="14"/>
  <c r="AA31" i="14"/>
  <c r="AE31" i="14"/>
  <c r="AI31" i="14"/>
  <c r="AM31" i="14"/>
  <c r="AB31" i="14"/>
  <c r="AF31" i="14"/>
  <c r="AJ31" i="14"/>
  <c r="AN31" i="14"/>
  <c r="W31" i="14"/>
  <c r="X31" i="14"/>
  <c r="Y31" i="14"/>
  <c r="P31" i="14"/>
  <c r="I31" i="14"/>
  <c r="O31" i="14"/>
  <c r="K31" i="14"/>
  <c r="G31" i="14"/>
  <c r="S31" i="14"/>
  <c r="U31" i="14"/>
  <c r="M31" i="14"/>
  <c r="J31" i="14"/>
  <c r="H31" i="14"/>
  <c r="R31" i="14"/>
  <c r="T31" i="14"/>
  <c r="L31" i="14"/>
  <c r="N31" i="14"/>
  <c r="Q31" i="14"/>
  <c r="AV39" i="14"/>
  <c r="AZ39" i="14"/>
  <c r="BD39" i="14"/>
  <c r="BH39" i="14"/>
  <c r="AW39" i="14"/>
  <c r="BA39" i="14"/>
  <c r="BE39" i="14"/>
  <c r="BI39" i="14"/>
  <c r="AX39" i="14"/>
  <c r="BB39" i="14"/>
  <c r="BF39" i="14"/>
  <c r="BC39" i="14"/>
  <c r="BG39" i="14"/>
  <c r="AU39" i="14"/>
  <c r="AY39" i="14"/>
  <c r="AC39" i="14"/>
  <c r="AG39" i="14"/>
  <c r="AK39" i="14"/>
  <c r="AO39" i="14"/>
  <c r="AD39" i="14"/>
  <c r="AH39" i="14"/>
  <c r="AL39" i="14"/>
  <c r="AA39" i="14"/>
  <c r="AE39" i="14"/>
  <c r="AI39" i="14"/>
  <c r="AM39" i="14"/>
  <c r="AB39" i="14"/>
  <c r="AF39" i="14"/>
  <c r="AJ39" i="14"/>
  <c r="AN39" i="14"/>
  <c r="W39" i="14"/>
  <c r="X39" i="14"/>
  <c r="Y39" i="14"/>
  <c r="R39" i="14"/>
  <c r="S39" i="14"/>
  <c r="T39" i="14"/>
  <c r="U39" i="14"/>
  <c r="G39" i="14"/>
  <c r="H39" i="14"/>
  <c r="I39" i="14"/>
  <c r="J39" i="14"/>
  <c r="K39" i="14"/>
  <c r="L39" i="14"/>
  <c r="M39" i="14"/>
  <c r="N39" i="14"/>
  <c r="O39" i="14"/>
  <c r="P39" i="14"/>
  <c r="Q39" i="14"/>
  <c r="AV47" i="14"/>
  <c r="AZ47" i="14"/>
  <c r="BD47" i="14"/>
  <c r="BH47" i="14"/>
  <c r="AW47" i="14"/>
  <c r="BA47" i="14"/>
  <c r="BE47" i="14"/>
  <c r="BI47" i="14"/>
  <c r="AX47" i="14"/>
  <c r="BB47" i="14"/>
  <c r="BF47" i="14"/>
  <c r="AU47" i="14"/>
  <c r="AY47" i="14"/>
  <c r="BC47" i="14"/>
  <c r="BG47" i="14"/>
  <c r="AC47" i="14"/>
  <c r="AG47" i="14"/>
  <c r="AK47" i="14"/>
  <c r="AO47" i="14"/>
  <c r="AD47" i="14"/>
  <c r="AH47" i="14"/>
  <c r="AL47" i="14"/>
  <c r="AB47" i="14"/>
  <c r="AF47" i="14"/>
  <c r="AJ47" i="14"/>
  <c r="AN47" i="14"/>
  <c r="AA47" i="14"/>
  <c r="AE47" i="14"/>
  <c r="AI47" i="14"/>
  <c r="AM47" i="14"/>
  <c r="W47" i="14"/>
  <c r="X47" i="14"/>
  <c r="Y47" i="14"/>
  <c r="O47" i="14"/>
  <c r="P47" i="14"/>
  <c r="Q47" i="14"/>
  <c r="R47" i="14"/>
  <c r="S47" i="14"/>
  <c r="T47" i="14"/>
  <c r="U47" i="14"/>
  <c r="G47" i="14"/>
  <c r="H47" i="14"/>
  <c r="I47" i="14"/>
  <c r="J47" i="14"/>
  <c r="K47" i="14"/>
  <c r="L47" i="14"/>
  <c r="M47" i="14"/>
  <c r="N47" i="14"/>
  <c r="AX55" i="14"/>
  <c r="BB55" i="14"/>
  <c r="BF55" i="14"/>
  <c r="AU55" i="14"/>
  <c r="AY55" i="14"/>
  <c r="BC55" i="14"/>
  <c r="BG55" i="14"/>
  <c r="AV55" i="14"/>
  <c r="AZ55" i="14"/>
  <c r="BD55" i="14"/>
  <c r="BH55" i="14"/>
  <c r="BA55" i="14"/>
  <c r="BE55" i="14"/>
  <c r="BI55" i="14"/>
  <c r="AW55" i="14"/>
  <c r="AC55" i="14"/>
  <c r="AG55" i="14"/>
  <c r="AK55" i="14"/>
  <c r="AO55" i="14"/>
  <c r="AD55" i="14"/>
  <c r="AI55" i="14"/>
  <c r="AN55" i="14"/>
  <c r="AE55" i="14"/>
  <c r="AJ55" i="14"/>
  <c r="AA55" i="14"/>
  <c r="AF55" i="14"/>
  <c r="AL55" i="14"/>
  <c r="AB55" i="14"/>
  <c r="AH55" i="14"/>
  <c r="AM55" i="14"/>
  <c r="W55" i="14"/>
  <c r="X55" i="14"/>
  <c r="Y55" i="14"/>
  <c r="O55" i="14"/>
  <c r="P55" i="14"/>
  <c r="Q55" i="14"/>
  <c r="J55" i="14"/>
  <c r="S55" i="14"/>
  <c r="T55" i="14"/>
  <c r="U55" i="14"/>
  <c r="G55" i="14"/>
  <c r="H55" i="14"/>
  <c r="I55" i="14"/>
  <c r="N55" i="14"/>
  <c r="K55" i="14"/>
  <c r="L55" i="14"/>
  <c r="M55" i="14"/>
  <c r="R55" i="14"/>
  <c r="AX63" i="14"/>
  <c r="BB63" i="14"/>
  <c r="BF63" i="14"/>
  <c r="AU63" i="14"/>
  <c r="AY63" i="14"/>
  <c r="BC63" i="14"/>
  <c r="BG63" i="14"/>
  <c r="AV63" i="14"/>
  <c r="AZ63" i="14"/>
  <c r="BD63" i="14"/>
  <c r="BH63" i="14"/>
  <c r="BI63" i="14"/>
  <c r="AW63" i="14"/>
  <c r="BA63" i="14"/>
  <c r="BE63" i="14"/>
  <c r="AB63" i="14"/>
  <c r="AF63" i="14"/>
  <c r="AJ63" i="14"/>
  <c r="AN63" i="14"/>
  <c r="AC63" i="14"/>
  <c r="AG63" i="14"/>
  <c r="AK63" i="14"/>
  <c r="AO63" i="14"/>
  <c r="AD63" i="14"/>
  <c r="AH63" i="14"/>
  <c r="AL63" i="14"/>
  <c r="AA63" i="14"/>
  <c r="AE63" i="14"/>
  <c r="AI63" i="14"/>
  <c r="AM63" i="14"/>
  <c r="W63" i="14"/>
  <c r="X63" i="14"/>
  <c r="Y63" i="14"/>
  <c r="P63" i="14"/>
  <c r="Q63" i="14"/>
  <c r="R63" i="14"/>
  <c r="O63" i="14"/>
  <c r="T63" i="14"/>
  <c r="U63" i="14"/>
  <c r="S63" i="14"/>
  <c r="H63" i="14"/>
  <c r="I63" i="14"/>
  <c r="J63" i="14"/>
  <c r="G63" i="14"/>
  <c r="L63" i="14"/>
  <c r="M63" i="14"/>
  <c r="N63" i="14"/>
  <c r="K63" i="14"/>
  <c r="AX71" i="14"/>
  <c r="BB71" i="14"/>
  <c r="BF71" i="14"/>
  <c r="AU71" i="14"/>
  <c r="AY71" i="14"/>
  <c r="BC71" i="14"/>
  <c r="BG71" i="14"/>
  <c r="AV71" i="14"/>
  <c r="AZ71" i="14"/>
  <c r="BD71" i="14"/>
  <c r="BH71" i="14"/>
  <c r="BA71" i="14"/>
  <c r="BE71" i="14"/>
  <c r="BI71" i="14"/>
  <c r="AW71" i="14"/>
  <c r="AB71" i="14"/>
  <c r="AF71" i="14"/>
  <c r="AJ71" i="14"/>
  <c r="AN71" i="14"/>
  <c r="AC71" i="14"/>
  <c r="AG71" i="14"/>
  <c r="AK71" i="14"/>
  <c r="AO71" i="14"/>
  <c r="AD71" i="14"/>
  <c r="AH71" i="14"/>
  <c r="AL71" i="14"/>
  <c r="AA71" i="14"/>
  <c r="AE71" i="14"/>
  <c r="AI71" i="14"/>
  <c r="AM71" i="14"/>
  <c r="W71" i="14"/>
  <c r="X71" i="14"/>
  <c r="Y71" i="14"/>
  <c r="P71" i="14"/>
  <c r="Q71" i="14"/>
  <c r="R71" i="14"/>
  <c r="G71" i="14"/>
  <c r="T71" i="14"/>
  <c r="U71" i="14"/>
  <c r="K71" i="14"/>
  <c r="H71" i="14"/>
  <c r="I71" i="14"/>
  <c r="J71" i="14"/>
  <c r="O71" i="14"/>
  <c r="L71" i="14"/>
  <c r="M71" i="14"/>
  <c r="N71" i="14"/>
  <c r="S71" i="14"/>
  <c r="AX79" i="14"/>
  <c r="BB79" i="14"/>
  <c r="BF79" i="14"/>
  <c r="AU79" i="14"/>
  <c r="AY79" i="14"/>
  <c r="BC79" i="14"/>
  <c r="BG79" i="14"/>
  <c r="AV79" i="14"/>
  <c r="AZ79" i="14"/>
  <c r="BD79" i="14"/>
  <c r="BH79" i="14"/>
  <c r="BI79" i="14"/>
  <c r="AW79" i="14"/>
  <c r="BA79" i="14"/>
  <c r="BE79" i="14"/>
  <c r="AB79" i="14"/>
  <c r="AF79" i="14"/>
  <c r="AJ79" i="14"/>
  <c r="AN79" i="14"/>
  <c r="AC79" i="14"/>
  <c r="AG79" i="14"/>
  <c r="AK79" i="14"/>
  <c r="AO79" i="14"/>
  <c r="AD79" i="14"/>
  <c r="AH79" i="14"/>
  <c r="AL79" i="14"/>
  <c r="AA79" i="14"/>
  <c r="AE79" i="14"/>
  <c r="AI79" i="14"/>
  <c r="AM79" i="14"/>
  <c r="W79" i="14"/>
  <c r="X79" i="14"/>
  <c r="Y79" i="14"/>
  <c r="P79" i="14"/>
  <c r="Q79" i="14"/>
  <c r="R79" i="14"/>
  <c r="O79" i="14"/>
  <c r="T79" i="14"/>
  <c r="U79" i="14"/>
  <c r="S79" i="14"/>
  <c r="H79" i="14"/>
  <c r="I79" i="14"/>
  <c r="J79" i="14"/>
  <c r="G79" i="14"/>
  <c r="L79" i="14"/>
  <c r="M79" i="14"/>
  <c r="N79" i="14"/>
  <c r="K79" i="14"/>
  <c r="AV87" i="14"/>
  <c r="AY87" i="14"/>
  <c r="BC87" i="14"/>
  <c r="BG87" i="14"/>
  <c r="AU87" i="14"/>
  <c r="AZ87" i="14"/>
  <c r="BD87" i="14"/>
  <c r="BH87" i="14"/>
  <c r="AW87" i="14"/>
  <c r="BA87" i="14"/>
  <c r="BE87" i="14"/>
  <c r="BI87" i="14"/>
  <c r="AX87" i="14"/>
  <c r="BB87" i="14"/>
  <c r="BF87" i="14"/>
  <c r="AB87" i="14"/>
  <c r="AF87" i="14"/>
  <c r="AJ87" i="14"/>
  <c r="AN87" i="14"/>
  <c r="AC87" i="14"/>
  <c r="AG87" i="14"/>
  <c r="AK87" i="14"/>
  <c r="AO87" i="14"/>
  <c r="AD87" i="14"/>
  <c r="AH87" i="14"/>
  <c r="AL87" i="14"/>
  <c r="AA87" i="14"/>
  <c r="AE87" i="14"/>
  <c r="AI87" i="14"/>
  <c r="AM87" i="14"/>
  <c r="W87" i="14"/>
  <c r="X87" i="14"/>
  <c r="Y87" i="14"/>
  <c r="P87" i="14"/>
  <c r="Q87" i="14"/>
  <c r="R87" i="14"/>
  <c r="G87" i="14"/>
  <c r="T87" i="14"/>
  <c r="U87" i="14"/>
  <c r="K87" i="14"/>
  <c r="H87" i="14"/>
  <c r="I87" i="14"/>
  <c r="J87" i="14"/>
  <c r="O87" i="14"/>
  <c r="L87" i="14"/>
  <c r="M87" i="14"/>
  <c r="N87" i="14"/>
  <c r="S87" i="14"/>
  <c r="AU95" i="14"/>
  <c r="AY95" i="14"/>
  <c r="BC95" i="14"/>
  <c r="BG95" i="14"/>
  <c r="AV95" i="14"/>
  <c r="AZ95" i="14"/>
  <c r="BD95" i="14"/>
  <c r="BH95" i="14"/>
  <c r="AX95" i="14"/>
  <c r="BB95" i="14"/>
  <c r="BF95" i="14"/>
  <c r="BI95" i="14"/>
  <c r="AW95" i="14"/>
  <c r="BA95" i="14"/>
  <c r="BE95" i="14"/>
  <c r="AB95" i="14"/>
  <c r="AF95" i="14"/>
  <c r="AJ95" i="14"/>
  <c r="AN95" i="14"/>
  <c r="AC95" i="14"/>
  <c r="AG95" i="14"/>
  <c r="AK95" i="14"/>
  <c r="AO95" i="14"/>
  <c r="AD95" i="14"/>
  <c r="AH95" i="14"/>
  <c r="AL95" i="14"/>
  <c r="AA95" i="14"/>
  <c r="AE95" i="14"/>
  <c r="AI95" i="14"/>
  <c r="AM95" i="14"/>
  <c r="W95" i="14"/>
  <c r="X95" i="14"/>
  <c r="Y95" i="14"/>
  <c r="P95" i="14"/>
  <c r="Q95" i="14"/>
  <c r="R95" i="14"/>
  <c r="O95" i="14"/>
  <c r="T95" i="14"/>
  <c r="U95" i="14"/>
  <c r="S95" i="14"/>
  <c r="H95" i="14"/>
  <c r="I95" i="14"/>
  <c r="J95" i="14"/>
  <c r="G95" i="14"/>
  <c r="L95" i="14"/>
  <c r="M95" i="14"/>
  <c r="N95" i="14"/>
  <c r="K95" i="14"/>
  <c r="AX103" i="14"/>
  <c r="BB103" i="14"/>
  <c r="BF103" i="14"/>
  <c r="AU103" i="14"/>
  <c r="AY103" i="14"/>
  <c r="BC103" i="14"/>
  <c r="BG103" i="14"/>
  <c r="AV103" i="14"/>
  <c r="AZ103" i="14"/>
  <c r="BD103" i="14"/>
  <c r="BH103" i="14"/>
  <c r="AW103" i="14"/>
  <c r="BA103" i="14"/>
  <c r="BE103" i="14"/>
  <c r="BI103" i="14"/>
  <c r="AB103" i="14"/>
  <c r="AF103" i="14"/>
  <c r="AJ103" i="14"/>
  <c r="AN103" i="14"/>
  <c r="AC103" i="14"/>
  <c r="AG103" i="14"/>
  <c r="AK103" i="14"/>
  <c r="AO103" i="14"/>
  <c r="AD103" i="14"/>
  <c r="AH103" i="14"/>
  <c r="AL103" i="14"/>
  <c r="AA103" i="14"/>
  <c r="AE103" i="14"/>
  <c r="AI103" i="14"/>
  <c r="AM103" i="14"/>
  <c r="W103" i="14"/>
  <c r="X103" i="14"/>
  <c r="Y103" i="14"/>
  <c r="P103" i="14"/>
  <c r="Q103" i="14"/>
  <c r="R103" i="14"/>
  <c r="G103" i="14"/>
  <c r="T103" i="14"/>
  <c r="U103" i="14"/>
  <c r="K103" i="14"/>
  <c r="H103" i="14"/>
  <c r="I103" i="14"/>
  <c r="J103" i="14"/>
  <c r="O103" i="14"/>
  <c r="L103" i="14"/>
  <c r="M103" i="14"/>
  <c r="N103" i="14"/>
  <c r="S103" i="14"/>
  <c r="AX111" i="14"/>
  <c r="BB111" i="14"/>
  <c r="BF111" i="14"/>
  <c r="AU111" i="14"/>
  <c r="AY111" i="14"/>
  <c r="BC111" i="14"/>
  <c r="BG111" i="14"/>
  <c r="AV111" i="14"/>
  <c r="AZ111" i="14"/>
  <c r="BD111" i="14"/>
  <c r="BH111" i="14"/>
  <c r="AW111" i="14"/>
  <c r="BA111" i="14"/>
  <c r="BE111" i="14"/>
  <c r="BI111" i="14"/>
  <c r="AB111" i="14"/>
  <c r="AF111" i="14"/>
  <c r="AJ111" i="14"/>
  <c r="AN111" i="14"/>
  <c r="AC111" i="14"/>
  <c r="AG111" i="14"/>
  <c r="AK111" i="14"/>
  <c r="AO111" i="14"/>
  <c r="AD111" i="14"/>
  <c r="AH111" i="14"/>
  <c r="AL111" i="14"/>
  <c r="AA111" i="14"/>
  <c r="AE111" i="14"/>
  <c r="AI111" i="14"/>
  <c r="AM111" i="14"/>
  <c r="W111" i="14"/>
  <c r="X111" i="14"/>
  <c r="Y111" i="14"/>
  <c r="P111" i="14"/>
  <c r="Q111" i="14"/>
  <c r="R111" i="14"/>
  <c r="O111" i="14"/>
  <c r="T111" i="14"/>
  <c r="U111" i="14"/>
  <c r="S111" i="14"/>
  <c r="H111" i="14"/>
  <c r="I111" i="14"/>
  <c r="J111" i="14"/>
  <c r="G111" i="14"/>
  <c r="L111" i="14"/>
  <c r="M111" i="14"/>
  <c r="N111" i="14"/>
  <c r="K111" i="14"/>
  <c r="AX119" i="14"/>
  <c r="BB119" i="14"/>
  <c r="BF119" i="14"/>
  <c r="AU119" i="14"/>
  <c r="AY119" i="14"/>
  <c r="BC119" i="14"/>
  <c r="BG119" i="14"/>
  <c r="AV119" i="14"/>
  <c r="AZ119" i="14"/>
  <c r="BD119" i="14"/>
  <c r="BH119" i="14"/>
  <c r="AW119" i="14"/>
  <c r="BA119" i="14"/>
  <c r="BE119" i="14"/>
  <c r="BI119" i="14"/>
  <c r="AB119" i="14"/>
  <c r="AF119" i="14"/>
  <c r="AJ119" i="14"/>
  <c r="AN119" i="14"/>
  <c r="AC119" i="14"/>
  <c r="AG119" i="14"/>
  <c r="AK119" i="14"/>
  <c r="AO119" i="14"/>
  <c r="AD119" i="14"/>
  <c r="AH119" i="14"/>
  <c r="AL119" i="14"/>
  <c r="AA119" i="14"/>
  <c r="AE119" i="14"/>
  <c r="AI119" i="14"/>
  <c r="AM119" i="14"/>
  <c r="W119" i="14"/>
  <c r="Y119" i="14"/>
  <c r="X119" i="14"/>
  <c r="P119" i="14"/>
  <c r="Q119" i="14"/>
  <c r="R119" i="14"/>
  <c r="S119" i="14"/>
  <c r="T119" i="14"/>
  <c r="U119" i="14"/>
  <c r="G119" i="14"/>
  <c r="H119" i="14"/>
  <c r="I119" i="14"/>
  <c r="J119" i="14"/>
  <c r="K119" i="14"/>
  <c r="L119" i="14"/>
  <c r="M119" i="14"/>
  <c r="N119" i="14"/>
  <c r="O119" i="14"/>
  <c r="AX127" i="14"/>
  <c r="BB127" i="14"/>
  <c r="BF127" i="14"/>
  <c r="AU127" i="14"/>
  <c r="AY127" i="14"/>
  <c r="BC127" i="14"/>
  <c r="BG127" i="14"/>
  <c r="AV127" i="14"/>
  <c r="AZ127" i="14"/>
  <c r="BD127" i="14"/>
  <c r="BH127" i="14"/>
  <c r="AW127" i="14"/>
  <c r="BA127" i="14"/>
  <c r="BE127" i="14"/>
  <c r="BI127" i="14"/>
  <c r="AB127" i="14"/>
  <c r="AF127" i="14"/>
  <c r="AJ127" i="14"/>
  <c r="AN127" i="14"/>
  <c r="AC127" i="14"/>
  <c r="AG127" i="14"/>
  <c r="AK127" i="14"/>
  <c r="AO127" i="14"/>
  <c r="AD127" i="14"/>
  <c r="AH127" i="14"/>
  <c r="AL127" i="14"/>
  <c r="AA127" i="14"/>
  <c r="AE127" i="14"/>
  <c r="AI127" i="14"/>
  <c r="AM127" i="14"/>
  <c r="W127" i="14"/>
  <c r="X127" i="14"/>
  <c r="Y127" i="14"/>
  <c r="P127" i="14"/>
  <c r="Q127" i="14"/>
  <c r="R127" i="14"/>
  <c r="K127" i="14"/>
  <c r="T127" i="14"/>
  <c r="U127" i="14"/>
  <c r="O127" i="14"/>
  <c r="H127" i="14"/>
  <c r="I127" i="14"/>
  <c r="J127" i="14"/>
  <c r="S127" i="14"/>
  <c r="L127" i="14"/>
  <c r="M127" i="14"/>
  <c r="N127" i="14"/>
  <c r="G127" i="14"/>
  <c r="AX135" i="14"/>
  <c r="BB135" i="14"/>
  <c r="BF135" i="14"/>
  <c r="AU135" i="14"/>
  <c r="AY135" i="14"/>
  <c r="BC135" i="14"/>
  <c r="BG135" i="14"/>
  <c r="AV135" i="14"/>
  <c r="AZ135" i="14"/>
  <c r="BD135" i="14"/>
  <c r="BH135" i="14"/>
  <c r="AW135" i="14"/>
  <c r="BA135" i="14"/>
  <c r="BE135" i="14"/>
  <c r="BI135" i="14"/>
  <c r="AB135" i="14"/>
  <c r="AF135" i="14"/>
  <c r="AJ135" i="14"/>
  <c r="AN135" i="14"/>
  <c r="AC135" i="14"/>
  <c r="AG135" i="14"/>
  <c r="AK135" i="14"/>
  <c r="AO135" i="14"/>
  <c r="AD135" i="14"/>
  <c r="AH135" i="14"/>
  <c r="AL135" i="14"/>
  <c r="AA135" i="14"/>
  <c r="AE135" i="14"/>
  <c r="AI135" i="14"/>
  <c r="AM135" i="14"/>
  <c r="W135" i="14"/>
  <c r="X135" i="14"/>
  <c r="Y135" i="14"/>
  <c r="P135" i="14"/>
  <c r="Q135" i="14"/>
  <c r="R135" i="14"/>
  <c r="S135" i="14"/>
  <c r="T135" i="14"/>
  <c r="U135" i="14"/>
  <c r="G135" i="14"/>
  <c r="H135" i="14"/>
  <c r="I135" i="14"/>
  <c r="J135" i="14"/>
  <c r="K135" i="14"/>
  <c r="L135" i="14"/>
  <c r="M135" i="14"/>
  <c r="N135" i="14"/>
  <c r="O135" i="14"/>
  <c r="AX143" i="14"/>
  <c r="BB143" i="14"/>
  <c r="BF143" i="14"/>
  <c r="AV143" i="14"/>
  <c r="BA143" i="14"/>
  <c r="BG143" i="14"/>
  <c r="AW143" i="14"/>
  <c r="BC143" i="14"/>
  <c r="BH143" i="14"/>
  <c r="AY143" i="14"/>
  <c r="BD143" i="14"/>
  <c r="BI143" i="14"/>
  <c r="AU143" i="14"/>
  <c r="AZ143" i="14"/>
  <c r="BE143" i="14"/>
  <c r="AB143" i="14"/>
  <c r="AF143" i="14"/>
  <c r="AJ143" i="14"/>
  <c r="AN143" i="14"/>
  <c r="AC143" i="14"/>
  <c r="AG143" i="14"/>
  <c r="AK143" i="14"/>
  <c r="AO143" i="14"/>
  <c r="AD143" i="14"/>
  <c r="AH143" i="14"/>
  <c r="AL143" i="14"/>
  <c r="AA143" i="14"/>
  <c r="AE143" i="14"/>
  <c r="AI143" i="14"/>
  <c r="AM143" i="14"/>
  <c r="W143" i="14"/>
  <c r="X143" i="14"/>
  <c r="Y143" i="14"/>
  <c r="P143" i="14"/>
  <c r="Q143" i="14"/>
  <c r="R143" i="14"/>
  <c r="K143" i="14"/>
  <c r="T143" i="14"/>
  <c r="U143" i="14"/>
  <c r="O143" i="14"/>
  <c r="H143" i="14"/>
  <c r="I143" i="14"/>
  <c r="J143" i="14"/>
  <c r="S143" i="14"/>
  <c r="L143" i="14"/>
  <c r="M143" i="14"/>
  <c r="N143" i="14"/>
  <c r="G143" i="14"/>
  <c r="AX151" i="14"/>
  <c r="BB151" i="14"/>
  <c r="BF151" i="14"/>
  <c r="AU151" i="14"/>
  <c r="AY151" i="14"/>
  <c r="BC151" i="14"/>
  <c r="BG151" i="14"/>
  <c r="AV151" i="14"/>
  <c r="AZ151" i="14"/>
  <c r="BD151" i="14"/>
  <c r="BH151" i="14"/>
  <c r="AW151" i="14"/>
  <c r="BA151" i="14"/>
  <c r="BE151" i="14"/>
  <c r="BI151" i="14"/>
  <c r="AB151" i="14"/>
  <c r="AF151" i="14"/>
  <c r="AJ151" i="14"/>
  <c r="AN151" i="14"/>
  <c r="AC151" i="14"/>
  <c r="AG151" i="14"/>
  <c r="AK151" i="14"/>
  <c r="AO151" i="14"/>
  <c r="AD151" i="14"/>
  <c r="AH151" i="14"/>
  <c r="AL151" i="14"/>
  <c r="AA151" i="14"/>
  <c r="AE151" i="14"/>
  <c r="AI151" i="14"/>
  <c r="AM151" i="14"/>
  <c r="W151" i="14"/>
  <c r="X151" i="14"/>
  <c r="Y151" i="14"/>
  <c r="J151" i="14"/>
  <c r="O151" i="14"/>
  <c r="U151" i="14"/>
  <c r="S151" i="14"/>
  <c r="N151" i="14"/>
  <c r="T151" i="14"/>
  <c r="K151" i="14"/>
  <c r="H151" i="14"/>
  <c r="R151" i="14"/>
  <c r="I151" i="14"/>
  <c r="Q151" i="14"/>
  <c r="L151" i="14"/>
  <c r="G151" i="14"/>
  <c r="P151" i="14"/>
  <c r="M151" i="14"/>
  <c r="AX159" i="14"/>
  <c r="BB159" i="14"/>
  <c r="BF159" i="14"/>
  <c r="AU159" i="14"/>
  <c r="AY159" i="14"/>
  <c r="BC159" i="14"/>
  <c r="BG159" i="14"/>
  <c r="AV159" i="14"/>
  <c r="AZ159" i="14"/>
  <c r="BD159" i="14"/>
  <c r="BH159" i="14"/>
  <c r="AW159" i="14"/>
  <c r="BA159" i="14"/>
  <c r="BE159" i="14"/>
  <c r="BI159" i="14"/>
  <c r="AB159" i="14"/>
  <c r="AF159" i="14"/>
  <c r="AJ159" i="14"/>
  <c r="AN159" i="14"/>
  <c r="AC159" i="14"/>
  <c r="AG159" i="14"/>
  <c r="AK159" i="14"/>
  <c r="AO159" i="14"/>
  <c r="AD159" i="14"/>
  <c r="AH159" i="14"/>
  <c r="AL159" i="14"/>
  <c r="AA159" i="14"/>
  <c r="AE159" i="14"/>
  <c r="AI159" i="14"/>
  <c r="AM159" i="14"/>
  <c r="W159" i="14"/>
  <c r="X159" i="14"/>
  <c r="Y159" i="14"/>
  <c r="R159" i="14"/>
  <c r="S159" i="14"/>
  <c r="T159" i="14"/>
  <c r="M159" i="14"/>
  <c r="G159" i="14"/>
  <c r="H159" i="14"/>
  <c r="Q159" i="14"/>
  <c r="J159" i="14"/>
  <c r="K159" i="14"/>
  <c r="L159" i="14"/>
  <c r="U159" i="14"/>
  <c r="N159" i="14"/>
  <c r="O159" i="14"/>
  <c r="P159" i="14"/>
  <c r="I159" i="14"/>
  <c r="AX167" i="14"/>
  <c r="BB167" i="14"/>
  <c r="BF167" i="14"/>
  <c r="AU167" i="14"/>
  <c r="AY167" i="14"/>
  <c r="BC167" i="14"/>
  <c r="BG167" i="14"/>
  <c r="AV167" i="14"/>
  <c r="AZ167" i="14"/>
  <c r="BD167" i="14"/>
  <c r="BH167" i="14"/>
  <c r="AW167" i="14"/>
  <c r="BA167" i="14"/>
  <c r="BE167" i="14"/>
  <c r="BI167" i="14"/>
  <c r="AB167" i="14"/>
  <c r="AF167" i="14"/>
  <c r="AJ167" i="14"/>
  <c r="AN167" i="14"/>
  <c r="AC167" i="14"/>
  <c r="AG167" i="14"/>
  <c r="AK167" i="14"/>
  <c r="AO167" i="14"/>
  <c r="AD167" i="14"/>
  <c r="AH167" i="14"/>
  <c r="AL167" i="14"/>
  <c r="AA167" i="14"/>
  <c r="AE167" i="14"/>
  <c r="AI167" i="14"/>
  <c r="AM167" i="14"/>
  <c r="W167" i="14"/>
  <c r="X167" i="14"/>
  <c r="Y167" i="14"/>
  <c r="R167" i="14"/>
  <c r="S167" i="14"/>
  <c r="T167" i="14"/>
  <c r="U167" i="14"/>
  <c r="G167" i="14"/>
  <c r="H167" i="14"/>
  <c r="I167" i="14"/>
  <c r="J167" i="14"/>
  <c r="K167" i="14"/>
  <c r="L167" i="14"/>
  <c r="M167" i="14"/>
  <c r="N167" i="14"/>
  <c r="O167" i="14"/>
  <c r="P167" i="14"/>
  <c r="Q167" i="14"/>
  <c r="AX175" i="14"/>
  <c r="BB175" i="14"/>
  <c r="BF175" i="14"/>
  <c r="AU175" i="14"/>
  <c r="AY175" i="14"/>
  <c r="BC175" i="14"/>
  <c r="BG175" i="14"/>
  <c r="AV175" i="14"/>
  <c r="AZ175" i="14"/>
  <c r="BD175" i="14"/>
  <c r="BH175" i="14"/>
  <c r="AW175" i="14"/>
  <c r="BA175" i="14"/>
  <c r="BE175" i="14"/>
  <c r="BI175" i="14"/>
  <c r="AB175" i="14"/>
  <c r="AF175" i="14"/>
  <c r="AJ175" i="14"/>
  <c r="AN175" i="14"/>
  <c r="AC175" i="14"/>
  <c r="AG175" i="14"/>
  <c r="AK175" i="14"/>
  <c r="AO175" i="14"/>
  <c r="AD175" i="14"/>
  <c r="AH175" i="14"/>
  <c r="AL175" i="14"/>
  <c r="AA175" i="14"/>
  <c r="AE175" i="14"/>
  <c r="AI175" i="14"/>
  <c r="AM175" i="14"/>
  <c r="W175" i="14"/>
  <c r="X175" i="14"/>
  <c r="Y175" i="14"/>
  <c r="R175" i="14"/>
  <c r="S175" i="14"/>
  <c r="T175" i="14"/>
  <c r="M175" i="14"/>
  <c r="G175" i="14"/>
  <c r="H175" i="14"/>
  <c r="Q175" i="14"/>
  <c r="J175" i="14"/>
  <c r="K175" i="14"/>
  <c r="L175" i="14"/>
  <c r="U175" i="14"/>
  <c r="N175" i="14"/>
  <c r="O175" i="14"/>
  <c r="P175" i="14"/>
  <c r="I175" i="14"/>
  <c r="AX183" i="14"/>
  <c r="BB183" i="14"/>
  <c r="BF183" i="14"/>
  <c r="AU183" i="14"/>
  <c r="AY183" i="14"/>
  <c r="BC183" i="14"/>
  <c r="BG183" i="14"/>
  <c r="AV183" i="14"/>
  <c r="AZ183" i="14"/>
  <c r="BD183" i="14"/>
  <c r="BH183" i="14"/>
  <c r="AW183" i="14"/>
  <c r="BA183" i="14"/>
  <c r="BE183" i="14"/>
  <c r="BI183" i="14"/>
  <c r="AB183" i="14"/>
  <c r="AF183" i="14"/>
  <c r="AJ183" i="14"/>
  <c r="AN183" i="14"/>
  <c r="AC183" i="14"/>
  <c r="AG183" i="14"/>
  <c r="AK183" i="14"/>
  <c r="AO183" i="14"/>
  <c r="AD183" i="14"/>
  <c r="AH183" i="14"/>
  <c r="AL183" i="14"/>
  <c r="AA183" i="14"/>
  <c r="AE183" i="14"/>
  <c r="AI183" i="14"/>
  <c r="AM183" i="14"/>
  <c r="W183" i="14"/>
  <c r="X183" i="14"/>
  <c r="Y183" i="14"/>
  <c r="R183" i="14"/>
  <c r="S183" i="14"/>
  <c r="T183" i="14"/>
  <c r="U183" i="14"/>
  <c r="G183" i="14"/>
  <c r="H183" i="14"/>
  <c r="I183" i="14"/>
  <c r="J183" i="14"/>
  <c r="K183" i="14"/>
  <c r="L183" i="14"/>
  <c r="M183" i="14"/>
  <c r="N183" i="14"/>
  <c r="O183" i="14"/>
  <c r="P183" i="14"/>
  <c r="Q183" i="14"/>
  <c r="AX191" i="14"/>
  <c r="BB191" i="14"/>
  <c r="BF191" i="14"/>
  <c r="AU191" i="14"/>
  <c r="AY191" i="14"/>
  <c r="BC191" i="14"/>
  <c r="BG191" i="14"/>
  <c r="AV191" i="14"/>
  <c r="AZ191" i="14"/>
  <c r="BD191" i="14"/>
  <c r="BH191" i="14"/>
  <c r="AW191" i="14"/>
  <c r="BA191" i="14"/>
  <c r="BE191" i="14"/>
  <c r="BI191" i="14"/>
  <c r="AB191" i="14"/>
  <c r="AF191" i="14"/>
  <c r="AJ191" i="14"/>
  <c r="AN191" i="14"/>
  <c r="AC191" i="14"/>
  <c r="AG191" i="14"/>
  <c r="AK191" i="14"/>
  <c r="AO191" i="14"/>
  <c r="AD191" i="14"/>
  <c r="AH191" i="14"/>
  <c r="AL191" i="14"/>
  <c r="AA191" i="14"/>
  <c r="AE191" i="14"/>
  <c r="AI191" i="14"/>
  <c r="AM191" i="14"/>
  <c r="W191" i="14"/>
  <c r="X191" i="14"/>
  <c r="Y191" i="14"/>
  <c r="O191" i="14"/>
  <c r="P191" i="14"/>
  <c r="Q191" i="14"/>
  <c r="R191" i="14"/>
  <c r="S191" i="14"/>
  <c r="T191" i="14"/>
  <c r="U191" i="14"/>
  <c r="G191" i="14"/>
  <c r="H191" i="14"/>
  <c r="I191" i="14"/>
  <c r="J191" i="14"/>
  <c r="K191" i="14"/>
  <c r="L191" i="14"/>
  <c r="M191" i="14"/>
  <c r="N191" i="14"/>
  <c r="AX203" i="14"/>
  <c r="BB203" i="14"/>
  <c r="BF203" i="14"/>
  <c r="AU203" i="14"/>
  <c r="AY203" i="14"/>
  <c r="BC203" i="14"/>
  <c r="BG203" i="14"/>
  <c r="AV203" i="14"/>
  <c r="AZ203" i="14"/>
  <c r="BD203" i="14"/>
  <c r="BH203" i="14"/>
  <c r="AW203" i="14"/>
  <c r="BA203" i="14"/>
  <c r="BE203" i="14"/>
  <c r="BI203" i="14"/>
  <c r="AB203" i="14"/>
  <c r="AF203" i="14"/>
  <c r="AJ203" i="14"/>
  <c r="AN203" i="14"/>
  <c r="AC203" i="14"/>
  <c r="AG203" i="14"/>
  <c r="AK203" i="14"/>
  <c r="AO203" i="14"/>
  <c r="AD203" i="14"/>
  <c r="AH203" i="14"/>
  <c r="AL203" i="14"/>
  <c r="AA203" i="14"/>
  <c r="AE203" i="14"/>
  <c r="AI203" i="14"/>
  <c r="AM203" i="14"/>
  <c r="W203" i="14"/>
  <c r="X203" i="14"/>
  <c r="Y203" i="14"/>
  <c r="K203" i="14"/>
  <c r="L203" i="14"/>
  <c r="G203" i="14"/>
  <c r="P203" i="14"/>
  <c r="Q203" i="14"/>
  <c r="R203" i="14"/>
  <c r="O203" i="14"/>
  <c r="T203" i="14"/>
  <c r="U203" i="14"/>
  <c r="S203" i="14"/>
  <c r="I203" i="14"/>
  <c r="J203" i="14"/>
  <c r="H203" i="14"/>
  <c r="M203" i="14"/>
  <c r="N203" i="14"/>
  <c r="Y390" i="6"/>
  <c r="Z390" i="6"/>
  <c r="AA390" i="6"/>
  <c r="AK8" i="6"/>
  <c r="Q390" i="6"/>
  <c r="AL8" i="6"/>
  <c r="R390" i="6"/>
  <c r="W390" i="6"/>
  <c r="AJ8" i="6"/>
  <c r="P390" i="6"/>
  <c r="AC8" i="6"/>
  <c r="I390" i="6"/>
  <c r="AH8" i="6"/>
  <c r="N390" i="6"/>
  <c r="S390" i="6"/>
  <c r="AG8" i="6"/>
  <c r="BA8" i="6" s="1"/>
  <c r="M390" i="6"/>
  <c r="AI8" i="6"/>
  <c r="O390" i="6"/>
  <c r="J390" i="6"/>
  <c r="V390" i="6"/>
  <c r="AF8" i="6"/>
  <c r="AZ8" i="6" s="1"/>
  <c r="L390" i="6"/>
  <c r="AE8" i="6"/>
  <c r="AY8" i="6" s="1"/>
  <c r="K390" i="6"/>
  <c r="T390" i="6"/>
  <c r="U390" i="6"/>
  <c r="BN147" i="6" l="1"/>
  <c r="BN167" i="6"/>
  <c r="BN230" i="6"/>
  <c r="BI230" i="6"/>
  <c r="BN344" i="6"/>
  <c r="BN70" i="6"/>
  <c r="BN37" i="6"/>
  <c r="BC388" i="6"/>
  <c r="BG37" i="6"/>
  <c r="BG70" i="6"/>
  <c r="BN242" i="6"/>
  <c r="BN259" i="6"/>
  <c r="BN36" i="6"/>
  <c r="BH358" i="6"/>
  <c r="BN358" i="6"/>
  <c r="BN112" i="6"/>
  <c r="BI112" i="6"/>
  <c r="BN283" i="6"/>
  <c r="BN68" i="6"/>
  <c r="BN321" i="6"/>
  <c r="BG321" i="6"/>
  <c r="BH267" i="6"/>
  <c r="BN267" i="6"/>
  <c r="BN195" i="6"/>
  <c r="BN179" i="6"/>
  <c r="BI87" i="6"/>
  <c r="BN87" i="6"/>
  <c r="BN244" i="6"/>
  <c r="BH244" i="6"/>
  <c r="BN164" i="6"/>
  <c r="BG164" i="6"/>
  <c r="BN256" i="6"/>
  <c r="BG256" i="6"/>
  <c r="BN264" i="6"/>
  <c r="BN374" i="6"/>
  <c r="BN55" i="6"/>
  <c r="BH55" i="6"/>
  <c r="BN324" i="6"/>
  <c r="BK324" i="6"/>
  <c r="BN373" i="6"/>
  <c r="BG373" i="6"/>
  <c r="BN328" i="6"/>
  <c r="BG328" i="6"/>
  <c r="BN356" i="6"/>
  <c r="BJ356" i="6"/>
  <c r="BG68" i="6"/>
  <c r="BJ264" i="6"/>
  <c r="BN212" i="6"/>
  <c r="BI259" i="6"/>
  <c r="BG179" i="6"/>
  <c r="BN353" i="6"/>
  <c r="BN258" i="6"/>
  <c r="BN84" i="6"/>
  <c r="BN306" i="6"/>
  <c r="BN183" i="6"/>
  <c r="BN52" i="6"/>
  <c r="BN261" i="6"/>
  <c r="BK261" i="6"/>
  <c r="BN139" i="6"/>
  <c r="BN289" i="6"/>
  <c r="BN172" i="6"/>
  <c r="BN292" i="6"/>
  <c r="BN276" i="6"/>
  <c r="BN288" i="6"/>
  <c r="BN360" i="6"/>
  <c r="BG360" i="6"/>
  <c r="BN331" i="6"/>
  <c r="BN193" i="6"/>
  <c r="BN125" i="6"/>
  <c r="BN30" i="6"/>
  <c r="BN338" i="6"/>
  <c r="BN330" i="6"/>
  <c r="BN302" i="6"/>
  <c r="BN13" i="6"/>
  <c r="BN310" i="6"/>
  <c r="BN294" i="6"/>
  <c r="BN286" i="6"/>
  <c r="BN278" i="6"/>
  <c r="BN262" i="6"/>
  <c r="BN254" i="6"/>
  <c r="BN246" i="6"/>
  <c r="BN214" i="6"/>
  <c r="BN206" i="6"/>
  <c r="BN371" i="6"/>
  <c r="BN311" i="6"/>
  <c r="BN263" i="6"/>
  <c r="BN380" i="6"/>
  <c r="BN204" i="6"/>
  <c r="BN136" i="6"/>
  <c r="BN108" i="6"/>
  <c r="BN76" i="6"/>
  <c r="BN60" i="6"/>
  <c r="BN361" i="6"/>
  <c r="BN349" i="6"/>
  <c r="BN337" i="6"/>
  <c r="BN329" i="6"/>
  <c r="BN313" i="6"/>
  <c r="BN281" i="6"/>
  <c r="BN213" i="6"/>
  <c r="BN295" i="6"/>
  <c r="BN251" i="6"/>
  <c r="BN223" i="6"/>
  <c r="BN203" i="6"/>
  <c r="BN187" i="6"/>
  <c r="BN151" i="6"/>
  <c r="BN103" i="6"/>
  <c r="BN128" i="6"/>
  <c r="BN96" i="6"/>
  <c r="BN88" i="6"/>
  <c r="BN64" i="6"/>
  <c r="BN40" i="6"/>
  <c r="BN305" i="6"/>
  <c r="BN273" i="6"/>
  <c r="BN265" i="6"/>
  <c r="BN253" i="6"/>
  <c r="BN233" i="6"/>
  <c r="BO233" i="6" s="1"/>
  <c r="BN209" i="6"/>
  <c r="BN378" i="6"/>
  <c r="BN287" i="6"/>
  <c r="BN215" i="6"/>
  <c r="BN368" i="6"/>
  <c r="BN143" i="6"/>
  <c r="BN131" i="6"/>
  <c r="BN123" i="6"/>
  <c r="BN111" i="6"/>
  <c r="BN99" i="6"/>
  <c r="BN375" i="6"/>
  <c r="BN303" i="6"/>
  <c r="BN104" i="6"/>
  <c r="BN249" i="6"/>
  <c r="BN217" i="6"/>
  <c r="BN107" i="6"/>
  <c r="BN91" i="6"/>
  <c r="BO91" i="6" s="1"/>
  <c r="BN75" i="6"/>
  <c r="BN63" i="6"/>
  <c r="BN11" i="6"/>
  <c r="BN304" i="6"/>
  <c r="BN369" i="6"/>
  <c r="BN336" i="6"/>
  <c r="BN312" i="6"/>
  <c r="BN232" i="6"/>
  <c r="BO232" i="6" s="1"/>
  <c r="BN348" i="6"/>
  <c r="BN316" i="6"/>
  <c r="BN308" i="6"/>
  <c r="BN268" i="6"/>
  <c r="BN236" i="6"/>
  <c r="BN365" i="6"/>
  <c r="BN354" i="6"/>
  <c r="BN176" i="6"/>
  <c r="BO176" i="6" s="1"/>
  <c r="BN156" i="6"/>
  <c r="BN144" i="6"/>
  <c r="BN269" i="6"/>
  <c r="BN343" i="6"/>
  <c r="BN318" i="6"/>
  <c r="BN140" i="6"/>
  <c r="BN381" i="6"/>
  <c r="BN78" i="6"/>
  <c r="BN196" i="6"/>
  <c r="BN72" i="6"/>
  <c r="BN44" i="6"/>
  <c r="BN341" i="6"/>
  <c r="BN257" i="6"/>
  <c r="BN95" i="6"/>
  <c r="BN47" i="6"/>
  <c r="BN340" i="6"/>
  <c r="BN300" i="6"/>
  <c r="BN252" i="6"/>
  <c r="BN220" i="6"/>
  <c r="BN342" i="6"/>
  <c r="BN372" i="6"/>
  <c r="BN357" i="6"/>
  <c r="BN225" i="6"/>
  <c r="BN376" i="6"/>
  <c r="BN79" i="6"/>
  <c r="BO79" i="6" s="1"/>
  <c r="BN77" i="6"/>
  <c r="BN219" i="6"/>
  <c r="BN16" i="6"/>
  <c r="BN364" i="6"/>
  <c r="BN224" i="6"/>
  <c r="BN274" i="6"/>
  <c r="BG311" i="6"/>
  <c r="BI128" i="6"/>
  <c r="BG108" i="6"/>
  <c r="BJ76" i="6"/>
  <c r="BG131" i="6"/>
  <c r="BK103" i="6"/>
  <c r="BI125" i="6"/>
  <c r="BG348" i="6"/>
  <c r="BG336" i="6"/>
  <c r="BH302" i="6"/>
  <c r="BH156" i="6"/>
  <c r="BN332" i="6"/>
  <c r="BN320" i="6"/>
  <c r="BN382" i="6"/>
  <c r="BN158" i="6"/>
  <c r="BH158" i="6"/>
  <c r="BH21" i="6"/>
  <c r="BN21" i="6"/>
  <c r="BN49" i="6"/>
  <c r="BN160" i="6"/>
  <c r="BH160" i="6"/>
  <c r="BN370" i="6"/>
  <c r="BH370" i="6"/>
  <c r="BN279" i="6"/>
  <c r="BH279" i="6"/>
  <c r="BH207" i="6"/>
  <c r="BN207" i="6"/>
  <c r="BK135" i="6"/>
  <c r="BN135" i="6"/>
  <c r="BH115" i="6"/>
  <c r="BN115" i="6"/>
  <c r="BN327" i="6"/>
  <c r="BH327" i="6"/>
  <c r="BH247" i="6"/>
  <c r="BN247" i="6"/>
  <c r="BN241" i="6"/>
  <c r="BN362" i="6"/>
  <c r="BN238" i="6"/>
  <c r="BN367" i="6"/>
  <c r="BN24" i="6"/>
  <c r="BN307" i="6"/>
  <c r="BH307" i="6"/>
  <c r="BN155" i="6"/>
  <c r="BH119" i="6"/>
  <c r="BN119" i="6"/>
  <c r="BN35" i="6"/>
  <c r="BH35" i="6"/>
  <c r="BN260" i="6"/>
  <c r="BH260" i="6"/>
  <c r="BN228" i="6"/>
  <c r="BH228" i="6"/>
  <c r="BN180" i="6"/>
  <c r="BN325" i="6"/>
  <c r="BH325" i="6"/>
  <c r="BG231" i="6"/>
  <c r="BN231" i="6"/>
  <c r="BH71" i="6"/>
  <c r="BN71" i="6"/>
  <c r="BH39" i="6"/>
  <c r="BN39" i="6"/>
  <c r="BN23" i="6"/>
  <c r="BN280" i="6"/>
  <c r="BN248" i="6"/>
  <c r="BN216" i="6"/>
  <c r="BN148" i="6"/>
  <c r="BN175" i="6"/>
  <c r="BN127" i="6"/>
  <c r="BN59" i="6"/>
  <c r="BN296" i="6"/>
  <c r="BH352" i="6"/>
  <c r="BN352" i="6"/>
  <c r="BN272" i="6"/>
  <c r="BH272" i="6"/>
  <c r="BN240" i="6"/>
  <c r="BH240" i="6"/>
  <c r="BN208" i="6"/>
  <c r="BH208" i="6"/>
  <c r="BN222" i="6"/>
  <c r="BN333" i="6"/>
  <c r="BN270" i="6"/>
  <c r="BN188" i="6"/>
  <c r="BD386" i="6"/>
  <c r="BN386" i="6" s="1"/>
  <c r="BG236" i="6"/>
  <c r="BJ216" i="6"/>
  <c r="BJ371" i="6"/>
  <c r="BJ313" i="6"/>
  <c r="BJ281" i="6"/>
  <c r="BJ187" i="6"/>
  <c r="BI223" i="6"/>
  <c r="BI300" i="6"/>
  <c r="BJ280" i="6"/>
  <c r="BG268" i="6"/>
  <c r="BI344" i="6"/>
  <c r="BJ308" i="6"/>
  <c r="BH91" i="6"/>
  <c r="BH64" i="6"/>
  <c r="BN199" i="6"/>
  <c r="BN80" i="6"/>
  <c r="BN315" i="6"/>
  <c r="BN33" i="6"/>
  <c r="BN290" i="6"/>
  <c r="BN226" i="6"/>
  <c r="BN210" i="6"/>
  <c r="BG380" i="6"/>
  <c r="BJ60" i="6"/>
  <c r="BI295" i="6"/>
  <c r="BG40" i="6"/>
  <c r="BJ337" i="6"/>
  <c r="BG362" i="6"/>
  <c r="BK251" i="6"/>
  <c r="BI364" i="6"/>
  <c r="BK381" i="6"/>
  <c r="BI13" i="6"/>
  <c r="BG270" i="6"/>
  <c r="BG222" i="6"/>
  <c r="BG188" i="6"/>
  <c r="BK176" i="6"/>
  <c r="BG148" i="6"/>
  <c r="BK144" i="6"/>
  <c r="BK143" i="6"/>
  <c r="BG316" i="6"/>
  <c r="BK304" i="6"/>
  <c r="BH88" i="6"/>
  <c r="BH95" i="6"/>
  <c r="BH367" i="6"/>
  <c r="BN83" i="6"/>
  <c r="BN192" i="6"/>
  <c r="BN363" i="6"/>
  <c r="BN345" i="6"/>
  <c r="BN323" i="6"/>
  <c r="BN243" i="6"/>
  <c r="BN82" i="6"/>
  <c r="BN181" i="6"/>
  <c r="BN34" i="6"/>
  <c r="BN57" i="6"/>
  <c r="BN41" i="6"/>
  <c r="BN190" i="6"/>
  <c r="BN379" i="6"/>
  <c r="BN291" i="6"/>
  <c r="BN235" i="6"/>
  <c r="BN120" i="6"/>
  <c r="BN297" i="6"/>
  <c r="BN366" i="6"/>
  <c r="BN163" i="6"/>
  <c r="BN298" i="6"/>
  <c r="BN266" i="6"/>
  <c r="BN234" i="6"/>
  <c r="BN200" i="6"/>
  <c r="BN168" i="6"/>
  <c r="BN32" i="6"/>
  <c r="BN102" i="6"/>
  <c r="BN26" i="6"/>
  <c r="BN161" i="6"/>
  <c r="BN326" i="6"/>
  <c r="BN45" i="6"/>
  <c r="BN29" i="6"/>
  <c r="BN350" i="6"/>
  <c r="BN314" i="6"/>
  <c r="BN282" i="6"/>
  <c r="BN250" i="6"/>
  <c r="BN218" i="6"/>
  <c r="BN184" i="6"/>
  <c r="BN152" i="6"/>
  <c r="BM55" i="6"/>
  <c r="BO55" i="6" s="1"/>
  <c r="BM21" i="6"/>
  <c r="BM44" i="6"/>
  <c r="BM47" i="6"/>
  <c r="BM42" i="6"/>
  <c r="BM45" i="6"/>
  <c r="BM68" i="6"/>
  <c r="BM186" i="6"/>
  <c r="BM359" i="6"/>
  <c r="BM169" i="6"/>
  <c r="BM192" i="6"/>
  <c r="BM128" i="6"/>
  <c r="BO128" i="6" s="1"/>
  <c r="BM289" i="6"/>
  <c r="BO289" i="6" s="1"/>
  <c r="BM225" i="6"/>
  <c r="BM183" i="6"/>
  <c r="BM119" i="6"/>
  <c r="BM348" i="6"/>
  <c r="BM220" i="6"/>
  <c r="BM150" i="6"/>
  <c r="BM311" i="6"/>
  <c r="BM113" i="6"/>
  <c r="BM334" i="6"/>
  <c r="BM270" i="6"/>
  <c r="BM206" i="6"/>
  <c r="BO206" i="6" s="1"/>
  <c r="BM118" i="6"/>
  <c r="BM287" i="6"/>
  <c r="BM201" i="6"/>
  <c r="BM133" i="6"/>
  <c r="BM156" i="6"/>
  <c r="BM253" i="6"/>
  <c r="BO253" i="6" s="1"/>
  <c r="BM366" i="6"/>
  <c r="BM147" i="6"/>
  <c r="BO147" i="6" s="1"/>
  <c r="BM83" i="6"/>
  <c r="BM312" i="6"/>
  <c r="BM248" i="6"/>
  <c r="BM77" i="6"/>
  <c r="BO77" i="6" s="1"/>
  <c r="BM298" i="6"/>
  <c r="BM234" i="6"/>
  <c r="BM343" i="6"/>
  <c r="BM184" i="6"/>
  <c r="BM120" i="6"/>
  <c r="BM345" i="6"/>
  <c r="BO345" i="6" s="1"/>
  <c r="BM281" i="6"/>
  <c r="BO281" i="6" s="1"/>
  <c r="BM217" i="6"/>
  <c r="BO217" i="6" s="1"/>
  <c r="BM175" i="6"/>
  <c r="BM111" i="6"/>
  <c r="BO111" i="6" s="1"/>
  <c r="BM340" i="6"/>
  <c r="BM276" i="6"/>
  <c r="BO276" i="6" s="1"/>
  <c r="BM212" i="6"/>
  <c r="BO212" i="6" s="1"/>
  <c r="BM291" i="6"/>
  <c r="BM326" i="6"/>
  <c r="BO326" i="6" s="1"/>
  <c r="BM262" i="6"/>
  <c r="BO262" i="6" s="1"/>
  <c r="BM375" i="6"/>
  <c r="BM162" i="6"/>
  <c r="BM207" i="6"/>
  <c r="BM180" i="6"/>
  <c r="BM341" i="6"/>
  <c r="BM213" i="6"/>
  <c r="BO213" i="6" s="1"/>
  <c r="BM155" i="6"/>
  <c r="BM320" i="6"/>
  <c r="BM256" i="6"/>
  <c r="BO256" i="6" s="1"/>
  <c r="BM369" i="6"/>
  <c r="BM306" i="6"/>
  <c r="BO306" i="6" s="1"/>
  <c r="BM242" i="6"/>
  <c r="BN93" i="6"/>
  <c r="BN174" i="6"/>
  <c r="BN319" i="6"/>
  <c r="BN165" i="6"/>
  <c r="BN166" i="6"/>
  <c r="BN130" i="6"/>
  <c r="BN201" i="6"/>
  <c r="BN53" i="6"/>
  <c r="BN105" i="6"/>
  <c r="BN322" i="6"/>
  <c r="BN334" i="6"/>
  <c r="BM39" i="6"/>
  <c r="BM57" i="6"/>
  <c r="BM22" i="6"/>
  <c r="BM16" i="6"/>
  <c r="BM69" i="6"/>
  <c r="BM70" i="6"/>
  <c r="BM72" i="6"/>
  <c r="BO72" i="6" s="1"/>
  <c r="BM30" i="6"/>
  <c r="BO30" i="6" s="1"/>
  <c r="BM29" i="6"/>
  <c r="BM52" i="6"/>
  <c r="BO52" i="6" s="1"/>
  <c r="BM154" i="6"/>
  <c r="BM323" i="6"/>
  <c r="BO323" i="6" s="1"/>
  <c r="BM380" i="6"/>
  <c r="BO380" i="6" s="1"/>
  <c r="BM153" i="6"/>
  <c r="BM112" i="6"/>
  <c r="BM337" i="6"/>
  <c r="BM273" i="6"/>
  <c r="BM209" i="6"/>
  <c r="BM167" i="6"/>
  <c r="BO167" i="6" s="1"/>
  <c r="BM103" i="6"/>
  <c r="BO103" i="6" s="1"/>
  <c r="BM82" i="6"/>
  <c r="BM251" i="6"/>
  <c r="BM181" i="6"/>
  <c r="BO181" i="6" s="1"/>
  <c r="BM204" i="6"/>
  <c r="BM140" i="6"/>
  <c r="BO140" i="6" s="1"/>
  <c r="BM76" i="6"/>
  <c r="AS301" i="6"/>
  <c r="AS237" i="6"/>
  <c r="BM195" i="6"/>
  <c r="BM131" i="6"/>
  <c r="BM360" i="6"/>
  <c r="BO360" i="6" s="1"/>
  <c r="BM296" i="6"/>
  <c r="BM174" i="6"/>
  <c r="BM331" i="6"/>
  <c r="BM368" i="6"/>
  <c r="BO368" i="6" s="1"/>
  <c r="BM346" i="6"/>
  <c r="BM282" i="6"/>
  <c r="BM218" i="6"/>
  <c r="BM142" i="6"/>
  <c r="BM307" i="6"/>
  <c r="BM372" i="6"/>
  <c r="BM145" i="6"/>
  <c r="BM168" i="6"/>
  <c r="BO168" i="6" s="1"/>
  <c r="BM104" i="6"/>
  <c r="BM329" i="6"/>
  <c r="BM265" i="6"/>
  <c r="BM378" i="6"/>
  <c r="BM95" i="6"/>
  <c r="BM324" i="6"/>
  <c r="BM260" i="6"/>
  <c r="BO260" i="6" s="1"/>
  <c r="BM373" i="6"/>
  <c r="BM102" i="6"/>
  <c r="BM263" i="6"/>
  <c r="BM89" i="6"/>
  <c r="BM310" i="6"/>
  <c r="BO310" i="6" s="1"/>
  <c r="BM246" i="6"/>
  <c r="BM134" i="6"/>
  <c r="BM303" i="6"/>
  <c r="BO303" i="6" s="1"/>
  <c r="BM364" i="6"/>
  <c r="BM141" i="6"/>
  <c r="BM164" i="6"/>
  <c r="AS100" i="6"/>
  <c r="BM325" i="6"/>
  <c r="BO325" i="6" s="1"/>
  <c r="BM261" i="6"/>
  <c r="BM374" i="6"/>
  <c r="BO374" i="6" s="1"/>
  <c r="BM139" i="6"/>
  <c r="BO139" i="6" s="1"/>
  <c r="BM75" i="6"/>
  <c r="BM304" i="6"/>
  <c r="BM240" i="6"/>
  <c r="BM190" i="6"/>
  <c r="BM347" i="6"/>
  <c r="BM223" i="6"/>
  <c r="BO223" i="6" s="1"/>
  <c r="BM354" i="6"/>
  <c r="BM290" i="6"/>
  <c r="BM226" i="6"/>
  <c r="BM66" i="6"/>
  <c r="BM23" i="6"/>
  <c r="BM41" i="6"/>
  <c r="BO41" i="6" s="1"/>
  <c r="BM64" i="6"/>
  <c r="BM53" i="6"/>
  <c r="BM10" i="6"/>
  <c r="BM33" i="6"/>
  <c r="BO33" i="6" s="1"/>
  <c r="BM18" i="6"/>
  <c r="BM13" i="6"/>
  <c r="BO13" i="6" s="1"/>
  <c r="BM36" i="6"/>
  <c r="BM126" i="6"/>
  <c r="BM295" i="6"/>
  <c r="BM205" i="6"/>
  <c r="BM137" i="6"/>
  <c r="BM321" i="6"/>
  <c r="BO321" i="6" s="1"/>
  <c r="BM257" i="6"/>
  <c r="BM370" i="6"/>
  <c r="BO370" i="6" s="1"/>
  <c r="BM87" i="6"/>
  <c r="BO87" i="6" s="1"/>
  <c r="BM316" i="6"/>
  <c r="BM252" i="6"/>
  <c r="BO252" i="6" s="1"/>
  <c r="BM365" i="6"/>
  <c r="BM86" i="6"/>
  <c r="BM247" i="6"/>
  <c r="BM81" i="6"/>
  <c r="BM302" i="6"/>
  <c r="BM238" i="6"/>
  <c r="BM182" i="6"/>
  <c r="BM219" i="6"/>
  <c r="BM165" i="6"/>
  <c r="BM188" i="6"/>
  <c r="BM349" i="6"/>
  <c r="BM179" i="6"/>
  <c r="BO179" i="6" s="1"/>
  <c r="BM115" i="6"/>
  <c r="BM344" i="6"/>
  <c r="BM280" i="6"/>
  <c r="BM216" i="6"/>
  <c r="BM299" i="6"/>
  <c r="BM109" i="6"/>
  <c r="BM330" i="6"/>
  <c r="BO330" i="6" s="1"/>
  <c r="BM266" i="6"/>
  <c r="BM379" i="6"/>
  <c r="BO379" i="6" s="1"/>
  <c r="BM275" i="6"/>
  <c r="BM193" i="6"/>
  <c r="BO193" i="6" s="1"/>
  <c r="BM129" i="6"/>
  <c r="BM152" i="6"/>
  <c r="BM88" i="6"/>
  <c r="BM313" i="6"/>
  <c r="BM249" i="6"/>
  <c r="BM362" i="6"/>
  <c r="BM143" i="6"/>
  <c r="BM308" i="6"/>
  <c r="BO308" i="6" s="1"/>
  <c r="BM244" i="6"/>
  <c r="BM355" i="6"/>
  <c r="BM231" i="6"/>
  <c r="BM358" i="6"/>
  <c r="BO358" i="6" s="1"/>
  <c r="BM294" i="6"/>
  <c r="BM230" i="6"/>
  <c r="BO230" i="6" s="1"/>
  <c r="BM24" i="6"/>
  <c r="BM267" i="6"/>
  <c r="BO267" i="6" s="1"/>
  <c r="BM125" i="6"/>
  <c r="BO125" i="6" s="1"/>
  <c r="BM148" i="6"/>
  <c r="BM84" i="6"/>
  <c r="BM203" i="6"/>
  <c r="BO203" i="6" s="1"/>
  <c r="BM123" i="6"/>
  <c r="BM352" i="6"/>
  <c r="BM288" i="6"/>
  <c r="BM224" i="6"/>
  <c r="BM117" i="6"/>
  <c r="BM338" i="6"/>
  <c r="BO338" i="6" s="1"/>
  <c r="BM274" i="6"/>
  <c r="BM210" i="6"/>
  <c r="BN141" i="6"/>
  <c r="BN178" i="6"/>
  <c r="BN205" i="6"/>
  <c r="BN145" i="6"/>
  <c r="BN335" i="6"/>
  <c r="BM71" i="6"/>
  <c r="BO71" i="6" s="1"/>
  <c r="BM58" i="6"/>
  <c r="BM54" i="6"/>
  <c r="BM37" i="6"/>
  <c r="BO37" i="6" s="1"/>
  <c r="BM60" i="6"/>
  <c r="BM63" i="6"/>
  <c r="BO63" i="6" s="1"/>
  <c r="BM26" i="6"/>
  <c r="BO26" i="6" s="1"/>
  <c r="BM40" i="6"/>
  <c r="BO40" i="6" s="1"/>
  <c r="BM61" i="6"/>
  <c r="BM34" i="6"/>
  <c r="BM259" i="6"/>
  <c r="BO259" i="6" s="1"/>
  <c r="BM185" i="6"/>
  <c r="BM121" i="6"/>
  <c r="BM305" i="6"/>
  <c r="BM241" i="6"/>
  <c r="BO241" i="6" s="1"/>
  <c r="BM315" i="6"/>
  <c r="BO315" i="6" s="1"/>
  <c r="BM376" i="6"/>
  <c r="BM149" i="6"/>
  <c r="BM108" i="6"/>
  <c r="BM333" i="6"/>
  <c r="BO333" i="6" s="1"/>
  <c r="BM269" i="6"/>
  <c r="BM382" i="6"/>
  <c r="BM163" i="6"/>
  <c r="BM99" i="6"/>
  <c r="BM328" i="6"/>
  <c r="BM264" i="6"/>
  <c r="BM106" i="6"/>
  <c r="BM271" i="6"/>
  <c r="BM93" i="6"/>
  <c r="BM314" i="6"/>
  <c r="BM250" i="6"/>
  <c r="BM363" i="6"/>
  <c r="BM78" i="6"/>
  <c r="BM243" i="6"/>
  <c r="BO243" i="6" s="1"/>
  <c r="BM177" i="6"/>
  <c r="BM200" i="6"/>
  <c r="BM136" i="6"/>
  <c r="BO136" i="6" s="1"/>
  <c r="BM361" i="6"/>
  <c r="BM297" i="6"/>
  <c r="BM191" i="6"/>
  <c r="BM127" i="6"/>
  <c r="BO127" i="6" s="1"/>
  <c r="BM356" i="6"/>
  <c r="BM292" i="6"/>
  <c r="BM228" i="6"/>
  <c r="BM166" i="6"/>
  <c r="BM327" i="6"/>
  <c r="BM197" i="6"/>
  <c r="BM342" i="6"/>
  <c r="BO342" i="6" s="1"/>
  <c r="BM278" i="6"/>
  <c r="BM214" i="6"/>
  <c r="BM198" i="6"/>
  <c r="BM74" i="6"/>
  <c r="BM235" i="6"/>
  <c r="BM173" i="6"/>
  <c r="BM196" i="6"/>
  <c r="BM132" i="6"/>
  <c r="BM357" i="6"/>
  <c r="BM229" i="6"/>
  <c r="BM187" i="6"/>
  <c r="BM107" i="6"/>
  <c r="BM336" i="6"/>
  <c r="BO336" i="6" s="1"/>
  <c r="BM272" i="6"/>
  <c r="BM208" i="6"/>
  <c r="BO208" i="6" s="1"/>
  <c r="BM122" i="6"/>
  <c r="BM283" i="6"/>
  <c r="BO283" i="6" s="1"/>
  <c r="BM101" i="6"/>
  <c r="BM322" i="6"/>
  <c r="BM258" i="6"/>
  <c r="BM371" i="6"/>
  <c r="BN137" i="6"/>
  <c r="BO137" i="6" s="1"/>
  <c r="AS287" i="6"/>
  <c r="AS133" i="6"/>
  <c r="AS76" i="6"/>
  <c r="AS366" i="6"/>
  <c r="AS83" i="6"/>
  <c r="AS248" i="6"/>
  <c r="BN118" i="6"/>
  <c r="BN126" i="6"/>
  <c r="BN109" i="6"/>
  <c r="BN122" i="6"/>
  <c r="BN347" i="6"/>
  <c r="BN177" i="6"/>
  <c r="BN69" i="6"/>
  <c r="BN162" i="6"/>
  <c r="BN146" i="6"/>
  <c r="BN58" i="6"/>
  <c r="BN198" i="6"/>
  <c r="AM85" i="6"/>
  <c r="AM255" i="6"/>
  <c r="AM132" i="6"/>
  <c r="AM20" i="6"/>
  <c r="AM317" i="6"/>
  <c r="AM285" i="6"/>
  <c r="AM245" i="6"/>
  <c r="AM191" i="6"/>
  <c r="AO384" i="6"/>
  <c r="AM138" i="6"/>
  <c r="AM157" i="6"/>
  <c r="AM239" i="6"/>
  <c r="AM124" i="6"/>
  <c r="AM100" i="6"/>
  <c r="AM12" i="6"/>
  <c r="AM309" i="6"/>
  <c r="AM277" i="6"/>
  <c r="AM237" i="6"/>
  <c r="AM51" i="6"/>
  <c r="AS82" i="6"/>
  <c r="AS376" i="6"/>
  <c r="AS140" i="6"/>
  <c r="AS333" i="6"/>
  <c r="AS195" i="6"/>
  <c r="AS99" i="6"/>
  <c r="AS232" i="6"/>
  <c r="AS331" i="6"/>
  <c r="AS282" i="6"/>
  <c r="AS168" i="6"/>
  <c r="AS324" i="6"/>
  <c r="BM351" i="6"/>
  <c r="BM194" i="6"/>
  <c r="BM98" i="6"/>
  <c r="BM158" i="6"/>
  <c r="BO158" i="6" s="1"/>
  <c r="BM319" i="6"/>
  <c r="BN182" i="6"/>
  <c r="BN54" i="6"/>
  <c r="BN150" i="6"/>
  <c r="BN18" i="6"/>
  <c r="BN117" i="6"/>
  <c r="BN81" i="6"/>
  <c r="BN170" i="6"/>
  <c r="BN22" i="6"/>
  <c r="BN299" i="6"/>
  <c r="BN173" i="6"/>
  <c r="BN61" i="6"/>
  <c r="BN154" i="6"/>
  <c r="BN10" i="6"/>
  <c r="BN134" i="6"/>
  <c r="BN275" i="6"/>
  <c r="BN169" i="6"/>
  <c r="BN351" i="6"/>
  <c r="BN142" i="6"/>
  <c r="BN129" i="6"/>
  <c r="BN97" i="6"/>
  <c r="BN186" i="6"/>
  <c r="BN346" i="6"/>
  <c r="AM62" i="6"/>
  <c r="AM74" i="6"/>
  <c r="AM189" i="6"/>
  <c r="AM227" i="6"/>
  <c r="AM116" i="6"/>
  <c r="AM92" i="6"/>
  <c r="AM301" i="6"/>
  <c r="AM229" i="6"/>
  <c r="AM43" i="6"/>
  <c r="AM31" i="6"/>
  <c r="AS204" i="6"/>
  <c r="BN355" i="6"/>
  <c r="BN106" i="6"/>
  <c r="BN114" i="6"/>
  <c r="BN121" i="6"/>
  <c r="BN89" i="6"/>
  <c r="AM46" i="6"/>
  <c r="AM14" i="6"/>
  <c r="AM90" i="6"/>
  <c r="AM65" i="6"/>
  <c r="AM271" i="6"/>
  <c r="AM211" i="6"/>
  <c r="AM28" i="6"/>
  <c r="AM293" i="6"/>
  <c r="AM221" i="6"/>
  <c r="AM159" i="6"/>
  <c r="AS146" i="6"/>
  <c r="AS181" i="6"/>
  <c r="AS172" i="6"/>
  <c r="AS382" i="6"/>
  <c r="AS360" i="6"/>
  <c r="AS264" i="6"/>
  <c r="BM35" i="6"/>
  <c r="AS145" i="6"/>
  <c r="AS260" i="6"/>
  <c r="AS164" i="6"/>
  <c r="BM161" i="6"/>
  <c r="BM130" i="6"/>
  <c r="BM105" i="6"/>
  <c r="BM335" i="6"/>
  <c r="BO335" i="6" s="1"/>
  <c r="BM94" i="6"/>
  <c r="BN86" i="6"/>
  <c r="BO86" i="6" s="1"/>
  <c r="BN359" i="6"/>
  <c r="BN98" i="6"/>
  <c r="BN133" i="6"/>
  <c r="BO133" i="6" s="1"/>
  <c r="BN101" i="6"/>
  <c r="BN110" i="6"/>
  <c r="BO110" i="6" s="1"/>
  <c r="BN339" i="6"/>
  <c r="BN197" i="6"/>
  <c r="BN149" i="6"/>
  <c r="BN94" i="6"/>
  <c r="BN194" i="6"/>
  <c r="BN42" i="6"/>
  <c r="BN185" i="6"/>
  <c r="BN153" i="6"/>
  <c r="BN385" i="6"/>
  <c r="BN66" i="6"/>
  <c r="BN113" i="6"/>
  <c r="C12" i="14"/>
  <c r="BM12" i="6"/>
  <c r="C17" i="14"/>
  <c r="BM17" i="6"/>
  <c r="BM59" i="6"/>
  <c r="C160" i="14"/>
  <c r="BM160" i="6"/>
  <c r="C96" i="14"/>
  <c r="BM96" i="6"/>
  <c r="C151" i="14"/>
  <c r="BM151" i="6"/>
  <c r="C124" i="14"/>
  <c r="BM124" i="6"/>
  <c r="C285" i="14"/>
  <c r="BM285" i="6"/>
  <c r="C221" i="14"/>
  <c r="BM221" i="6"/>
  <c r="C138" i="14"/>
  <c r="BM138" i="6"/>
  <c r="C189" i="14"/>
  <c r="BM189" i="6"/>
  <c r="C309" i="14"/>
  <c r="BM309" i="6"/>
  <c r="C245" i="14"/>
  <c r="BM245" i="6"/>
  <c r="AS182" i="6"/>
  <c r="AS351" i="6"/>
  <c r="AS219" i="6"/>
  <c r="AS165" i="6"/>
  <c r="AS188" i="6"/>
  <c r="AS124" i="6"/>
  <c r="AS349" i="6"/>
  <c r="AS285" i="6"/>
  <c r="AS221" i="6"/>
  <c r="AS179" i="6"/>
  <c r="AS115" i="6"/>
  <c r="AS344" i="6"/>
  <c r="AS280" i="6"/>
  <c r="AS216" i="6"/>
  <c r="AS138" i="6"/>
  <c r="AS266" i="6"/>
  <c r="C19" i="14"/>
  <c r="BM19" i="6"/>
  <c r="AS193" i="6"/>
  <c r="AS313" i="6"/>
  <c r="AS79" i="6"/>
  <c r="AS355" i="6"/>
  <c r="AS230" i="6"/>
  <c r="C65" i="14"/>
  <c r="BM65" i="6"/>
  <c r="AS24" i="6"/>
  <c r="AS125" i="6"/>
  <c r="AS245" i="6"/>
  <c r="C171" i="14"/>
  <c r="BM171" i="6"/>
  <c r="AS171" i="6"/>
  <c r="C43" i="14"/>
  <c r="BM43" i="6"/>
  <c r="C20" i="14"/>
  <c r="BM20" i="6"/>
  <c r="C90" i="14"/>
  <c r="BM90" i="6"/>
  <c r="C144" i="14"/>
  <c r="BM144" i="6"/>
  <c r="BO144" i="6" s="1"/>
  <c r="C80" i="14"/>
  <c r="BM80" i="6"/>
  <c r="C199" i="14"/>
  <c r="BM199" i="6"/>
  <c r="C135" i="14"/>
  <c r="BM135" i="6"/>
  <c r="BO135" i="6" s="1"/>
  <c r="C300" i="14"/>
  <c r="BM300" i="6"/>
  <c r="C236" i="14"/>
  <c r="BM236" i="6"/>
  <c r="C178" i="14"/>
  <c r="BM178" i="6"/>
  <c r="C339" i="14"/>
  <c r="BM339" i="6"/>
  <c r="C215" i="14"/>
  <c r="BM215" i="6"/>
  <c r="C350" i="14"/>
  <c r="BM350" i="6"/>
  <c r="C286" i="14"/>
  <c r="BM286" i="6"/>
  <c r="C222" i="14"/>
  <c r="BM222" i="6"/>
  <c r="C25" i="14"/>
  <c r="BM25" i="6"/>
  <c r="C48" i="14"/>
  <c r="BM48" i="6"/>
  <c r="AS330" i="6"/>
  <c r="C67" i="14"/>
  <c r="BM67" i="6"/>
  <c r="C38" i="14"/>
  <c r="BM38" i="6"/>
  <c r="AS110" i="6"/>
  <c r="AS152" i="6"/>
  <c r="AS362" i="6"/>
  <c r="AS244" i="6"/>
  <c r="AS358" i="6"/>
  <c r="C31" i="14"/>
  <c r="BM31" i="6"/>
  <c r="BM49" i="6"/>
  <c r="AS267" i="6"/>
  <c r="AS84" i="6"/>
  <c r="C27" i="14"/>
  <c r="C227" i="14"/>
  <c r="BM227" i="6"/>
  <c r="C92" i="14"/>
  <c r="BM92" i="6"/>
  <c r="C317" i="14"/>
  <c r="BM317" i="6"/>
  <c r="C202" i="14"/>
  <c r="BM202" i="6"/>
  <c r="C239" i="14"/>
  <c r="BM239" i="6"/>
  <c r="C170" i="14"/>
  <c r="BM170" i="6"/>
  <c r="C211" i="14"/>
  <c r="BM211" i="6"/>
  <c r="C157" i="14"/>
  <c r="BM157" i="6"/>
  <c r="C116" i="14"/>
  <c r="BM116" i="6"/>
  <c r="C277" i="14"/>
  <c r="BM277" i="6"/>
  <c r="C255" i="14"/>
  <c r="BM255" i="6"/>
  <c r="C85" i="14"/>
  <c r="BM85" i="6"/>
  <c r="AD390" i="6"/>
  <c r="C14" i="14"/>
  <c r="BM14" i="6"/>
  <c r="C9" i="14"/>
  <c r="BM9" i="6"/>
  <c r="BM32" i="6"/>
  <c r="AS299" i="6"/>
  <c r="AS379" i="6"/>
  <c r="C51" i="14"/>
  <c r="BM51" i="6"/>
  <c r="C28" i="14"/>
  <c r="BM28" i="6"/>
  <c r="AS275" i="6"/>
  <c r="AS88" i="6"/>
  <c r="AS143" i="6"/>
  <c r="AS194" i="6"/>
  <c r="AS294" i="6"/>
  <c r="C46" i="14"/>
  <c r="BM46" i="6"/>
  <c r="BM11" i="6"/>
  <c r="C56" i="14"/>
  <c r="BM56" i="6"/>
  <c r="AS189" i="6"/>
  <c r="AS309" i="6"/>
  <c r="C62" i="14"/>
  <c r="BM62" i="6"/>
  <c r="C332" i="14"/>
  <c r="BM332" i="6"/>
  <c r="C268" i="14"/>
  <c r="BM268" i="6"/>
  <c r="C381" i="14"/>
  <c r="BM381" i="6"/>
  <c r="C114" i="14"/>
  <c r="BM114" i="6"/>
  <c r="C279" i="14"/>
  <c r="BM279" i="6"/>
  <c r="C97" i="14"/>
  <c r="BM97" i="6"/>
  <c r="C318" i="14"/>
  <c r="BM318" i="6"/>
  <c r="C254" i="14"/>
  <c r="BM254" i="6"/>
  <c r="C367" i="14"/>
  <c r="BM367" i="6"/>
  <c r="BO367" i="6" s="1"/>
  <c r="C301" i="14"/>
  <c r="BM301" i="6"/>
  <c r="C237" i="14"/>
  <c r="BM237" i="6"/>
  <c r="C159" i="14"/>
  <c r="BM159" i="6"/>
  <c r="C8" i="14"/>
  <c r="C100" i="14"/>
  <c r="BM100" i="6"/>
  <c r="AT55" i="6"/>
  <c r="C55" i="14"/>
  <c r="AT32" i="6"/>
  <c r="C32" i="14"/>
  <c r="AT21" i="6"/>
  <c r="C21" i="14"/>
  <c r="AT44" i="6"/>
  <c r="C44" i="14"/>
  <c r="AT49" i="6"/>
  <c r="C49" i="14"/>
  <c r="AT72" i="6"/>
  <c r="C72" i="14"/>
  <c r="AT45" i="6"/>
  <c r="C45" i="14"/>
  <c r="AT68" i="6"/>
  <c r="C68" i="14"/>
  <c r="AT186" i="6"/>
  <c r="C186" i="14"/>
  <c r="AT359" i="6"/>
  <c r="C359" i="14"/>
  <c r="AT169" i="6"/>
  <c r="AU169" i="6" s="1"/>
  <c r="C169" i="14"/>
  <c r="AT192" i="6"/>
  <c r="AU192" i="6" s="1"/>
  <c r="C192" i="14"/>
  <c r="AT128" i="6"/>
  <c r="AU128" i="6" s="1"/>
  <c r="C128" i="14"/>
  <c r="AT353" i="6"/>
  <c r="AU353" i="6" s="1"/>
  <c r="C353" i="14"/>
  <c r="AT289" i="6"/>
  <c r="AU289" i="6" s="1"/>
  <c r="C289" i="14"/>
  <c r="AT225" i="6"/>
  <c r="AU225" i="6" s="1"/>
  <c r="C225" i="14"/>
  <c r="AT183" i="6"/>
  <c r="AU183" i="6" s="1"/>
  <c r="C183" i="14"/>
  <c r="AT119" i="6"/>
  <c r="AU119" i="6" s="1"/>
  <c r="C119" i="14"/>
  <c r="AT348" i="6"/>
  <c r="C348" i="14"/>
  <c r="AT284" i="6"/>
  <c r="C284" i="14"/>
  <c r="AT220" i="6"/>
  <c r="C220" i="14"/>
  <c r="AT150" i="6"/>
  <c r="C150" i="14"/>
  <c r="AT311" i="6"/>
  <c r="C311" i="14"/>
  <c r="AT113" i="6"/>
  <c r="C113" i="14"/>
  <c r="AT334" i="6"/>
  <c r="C334" i="14"/>
  <c r="AT270" i="6"/>
  <c r="C270" i="14"/>
  <c r="AT206" i="6"/>
  <c r="C206" i="14"/>
  <c r="AT118" i="6"/>
  <c r="AU118" i="6" s="1"/>
  <c r="C118" i="14"/>
  <c r="AT287" i="6"/>
  <c r="C287" i="14"/>
  <c r="AT201" i="6"/>
  <c r="AU201" i="6" s="1"/>
  <c r="C201" i="14"/>
  <c r="AT133" i="6"/>
  <c r="C133" i="14"/>
  <c r="AT156" i="6"/>
  <c r="AU156" i="6" s="1"/>
  <c r="C156" i="14"/>
  <c r="AT253" i="6"/>
  <c r="AU253" i="6" s="1"/>
  <c r="C253" i="14"/>
  <c r="AT366" i="6"/>
  <c r="C366" i="14"/>
  <c r="AT147" i="6"/>
  <c r="AU147" i="6" s="1"/>
  <c r="C147" i="14"/>
  <c r="AT83" i="6"/>
  <c r="C83" i="14"/>
  <c r="AT312" i="6"/>
  <c r="AU312" i="6" s="1"/>
  <c r="C312" i="14"/>
  <c r="AT248" i="6"/>
  <c r="C248" i="14"/>
  <c r="AT50" i="6"/>
  <c r="C50" i="14"/>
  <c r="AT77" i="6"/>
  <c r="AU77" i="6" s="1"/>
  <c r="C77" i="14"/>
  <c r="AT298" i="6"/>
  <c r="AU298" i="6" s="1"/>
  <c r="C298" i="14"/>
  <c r="AT234" i="6"/>
  <c r="C234" i="14"/>
  <c r="AT343" i="6"/>
  <c r="C343" i="14"/>
  <c r="AT161" i="6"/>
  <c r="AU161" i="6" s="1"/>
  <c r="C161" i="14"/>
  <c r="AT184" i="6"/>
  <c r="C184" i="14"/>
  <c r="AT120" i="6"/>
  <c r="C120" i="14"/>
  <c r="AT345" i="6"/>
  <c r="AU345" i="6" s="1"/>
  <c r="C345" i="14"/>
  <c r="AT281" i="6"/>
  <c r="AU281" i="6" s="1"/>
  <c r="C281" i="14"/>
  <c r="AT217" i="6"/>
  <c r="C217" i="14"/>
  <c r="AT175" i="6"/>
  <c r="C175" i="14"/>
  <c r="AT111" i="6"/>
  <c r="AU111" i="6" s="1"/>
  <c r="C111" i="14"/>
  <c r="AT340" i="6"/>
  <c r="AU340" i="6" s="1"/>
  <c r="C340" i="14"/>
  <c r="AT276" i="6"/>
  <c r="C276" i="14"/>
  <c r="AT212" i="6"/>
  <c r="C212" i="14"/>
  <c r="AT130" i="6"/>
  <c r="AU130" i="6" s="1"/>
  <c r="C130" i="14"/>
  <c r="AT291" i="6"/>
  <c r="AU291" i="6" s="1"/>
  <c r="C291" i="14"/>
  <c r="AT105" i="6"/>
  <c r="C105" i="14"/>
  <c r="AT326" i="6"/>
  <c r="C326" i="14"/>
  <c r="AT262" i="6"/>
  <c r="AU262" i="6" s="1"/>
  <c r="C262" i="14"/>
  <c r="AT375" i="6"/>
  <c r="AU375" i="6" s="1"/>
  <c r="C375" i="14"/>
  <c r="AT162" i="6"/>
  <c r="AU162" i="6" s="1"/>
  <c r="C162" i="14"/>
  <c r="AT335" i="6"/>
  <c r="C335" i="14"/>
  <c r="AT207" i="6"/>
  <c r="C207" i="14"/>
  <c r="AT180" i="6"/>
  <c r="AU180" i="6" s="1"/>
  <c r="C180" i="14"/>
  <c r="AT341" i="6"/>
  <c r="C341" i="14"/>
  <c r="AT213" i="6"/>
  <c r="AU213" i="6" s="1"/>
  <c r="C213" i="14"/>
  <c r="AT155" i="6"/>
  <c r="AU155" i="6" s="1"/>
  <c r="C155" i="14"/>
  <c r="AT91" i="6"/>
  <c r="AU91" i="6" s="1"/>
  <c r="C91" i="14"/>
  <c r="AT320" i="6"/>
  <c r="AU320" i="6" s="1"/>
  <c r="C320" i="14"/>
  <c r="AT256" i="6"/>
  <c r="AU256" i="6" s="1"/>
  <c r="C256" i="14"/>
  <c r="AT369" i="6"/>
  <c r="AU369" i="6" s="1"/>
  <c r="C369" i="14"/>
  <c r="AT94" i="6"/>
  <c r="AU94" i="6" s="1"/>
  <c r="C94" i="14"/>
  <c r="AT306" i="6"/>
  <c r="AU306" i="6" s="1"/>
  <c r="C306" i="14"/>
  <c r="AT242" i="6"/>
  <c r="AU242" i="6" s="1"/>
  <c r="C242" i="14"/>
  <c r="AT73" i="6"/>
  <c r="AU73" i="6" s="1"/>
  <c r="C73" i="14"/>
  <c r="AP384" i="6"/>
  <c r="AT39" i="6"/>
  <c r="C39" i="14"/>
  <c r="AT57" i="6"/>
  <c r="C57" i="14"/>
  <c r="AT22" i="6"/>
  <c r="C22" i="14"/>
  <c r="AT16" i="6"/>
  <c r="C16" i="14"/>
  <c r="AT69" i="6"/>
  <c r="C69" i="14"/>
  <c r="AT70" i="6"/>
  <c r="C70" i="14"/>
  <c r="AT11" i="6"/>
  <c r="C11" i="14"/>
  <c r="AT33" i="6"/>
  <c r="C33" i="14"/>
  <c r="AT30" i="6"/>
  <c r="C30" i="14"/>
  <c r="AT29" i="6"/>
  <c r="C29" i="14"/>
  <c r="AT52" i="6"/>
  <c r="C52" i="14"/>
  <c r="AT154" i="6"/>
  <c r="C154" i="14"/>
  <c r="AT323" i="6"/>
  <c r="C323" i="14"/>
  <c r="AT380" i="6"/>
  <c r="C380" i="14"/>
  <c r="AT153" i="6"/>
  <c r="AU153" i="6" s="1"/>
  <c r="C153" i="14"/>
  <c r="AT176" i="6"/>
  <c r="AU176" i="6" s="1"/>
  <c r="C176" i="14"/>
  <c r="AT112" i="6"/>
  <c r="AU112" i="6" s="1"/>
  <c r="C112" i="14"/>
  <c r="AT337" i="6"/>
  <c r="AU337" i="6" s="1"/>
  <c r="C337" i="14"/>
  <c r="AT273" i="6"/>
  <c r="AU273" i="6" s="1"/>
  <c r="C273" i="14"/>
  <c r="AT209" i="6"/>
  <c r="AU209" i="6" s="1"/>
  <c r="C209" i="14"/>
  <c r="AT167" i="6"/>
  <c r="AU167" i="6" s="1"/>
  <c r="C167" i="14"/>
  <c r="AT103" i="6"/>
  <c r="AU103" i="6" s="1"/>
  <c r="C103" i="14"/>
  <c r="AT82" i="6"/>
  <c r="C82" i="14"/>
  <c r="AT251" i="6"/>
  <c r="AU251" i="6" s="1"/>
  <c r="C251" i="14"/>
  <c r="AT181" i="6"/>
  <c r="C181" i="14"/>
  <c r="AT204" i="6"/>
  <c r="AU204" i="6" s="1"/>
  <c r="C204" i="14"/>
  <c r="AT140" i="6"/>
  <c r="C140" i="14"/>
  <c r="AT76" i="6"/>
  <c r="C76" i="14"/>
  <c r="AT195" i="6"/>
  <c r="C195" i="14"/>
  <c r="AT131" i="6"/>
  <c r="AU131" i="6" s="1"/>
  <c r="C131" i="14"/>
  <c r="AT360" i="6"/>
  <c r="C360" i="14"/>
  <c r="AT296" i="6"/>
  <c r="AU296" i="6" s="1"/>
  <c r="C296" i="14"/>
  <c r="AT232" i="6"/>
  <c r="C232" i="14"/>
  <c r="AT174" i="6"/>
  <c r="AU174" i="6" s="1"/>
  <c r="C174" i="14"/>
  <c r="AT331" i="6"/>
  <c r="C331" i="14"/>
  <c r="AT368" i="6"/>
  <c r="C368" i="14"/>
  <c r="AT346" i="6"/>
  <c r="C346" i="14"/>
  <c r="AT282" i="6"/>
  <c r="C282" i="14"/>
  <c r="AT218" i="6"/>
  <c r="AU218" i="6" s="1"/>
  <c r="C218" i="14"/>
  <c r="AT142" i="6"/>
  <c r="AU142" i="6" s="1"/>
  <c r="C142" i="14"/>
  <c r="AT307" i="6"/>
  <c r="C307" i="14"/>
  <c r="AT372" i="6"/>
  <c r="C372" i="14"/>
  <c r="AT145" i="6"/>
  <c r="C145" i="14"/>
  <c r="AT168" i="6"/>
  <c r="C168" i="14"/>
  <c r="AT104" i="6"/>
  <c r="C104" i="14"/>
  <c r="AT329" i="6"/>
  <c r="C329" i="14"/>
  <c r="AT265" i="6"/>
  <c r="AU265" i="6" s="1"/>
  <c r="C265" i="14"/>
  <c r="AT378" i="6"/>
  <c r="AU378" i="6" s="1"/>
  <c r="C378" i="14"/>
  <c r="AT95" i="6"/>
  <c r="C95" i="14"/>
  <c r="AT324" i="6"/>
  <c r="C324" i="14"/>
  <c r="AT260" i="6"/>
  <c r="C260" i="14"/>
  <c r="AT373" i="6"/>
  <c r="C373" i="14"/>
  <c r="AT102" i="6"/>
  <c r="C102" i="14"/>
  <c r="AT263" i="6"/>
  <c r="AU263" i="6" s="1"/>
  <c r="C263" i="14"/>
  <c r="AT89" i="6"/>
  <c r="AU89" i="6" s="1"/>
  <c r="C89" i="14"/>
  <c r="AT310" i="6"/>
  <c r="C310" i="14"/>
  <c r="AT246" i="6"/>
  <c r="C246" i="14"/>
  <c r="AT134" i="6"/>
  <c r="AU134" i="6" s="1"/>
  <c r="C134" i="14"/>
  <c r="AT303" i="6"/>
  <c r="AU303" i="6" s="1"/>
  <c r="C303" i="14"/>
  <c r="AT364" i="6"/>
  <c r="C364" i="14"/>
  <c r="AT141" i="6"/>
  <c r="C141" i="14"/>
  <c r="AT164" i="6"/>
  <c r="C164" i="14"/>
  <c r="AT325" i="6"/>
  <c r="C325" i="14"/>
  <c r="AT261" i="6"/>
  <c r="C261" i="14"/>
  <c r="AT374" i="6"/>
  <c r="AU374" i="6" s="1"/>
  <c r="C374" i="14"/>
  <c r="AT139" i="6"/>
  <c r="AU139" i="6" s="1"/>
  <c r="C139" i="14"/>
  <c r="AT75" i="6"/>
  <c r="AU75" i="6" s="1"/>
  <c r="C75" i="14"/>
  <c r="AT304" i="6"/>
  <c r="AU304" i="6" s="1"/>
  <c r="C304" i="14"/>
  <c r="AT240" i="6"/>
  <c r="AU240" i="6" s="1"/>
  <c r="C240" i="14"/>
  <c r="AT190" i="6"/>
  <c r="AU190" i="6" s="1"/>
  <c r="C190" i="14"/>
  <c r="AT347" i="6"/>
  <c r="AU347" i="6" s="1"/>
  <c r="C347" i="14"/>
  <c r="AT223" i="6"/>
  <c r="AU223" i="6" s="1"/>
  <c r="C223" i="14"/>
  <c r="AT354" i="6"/>
  <c r="AU354" i="6" s="1"/>
  <c r="C354" i="14"/>
  <c r="AT290" i="6"/>
  <c r="AU290" i="6" s="1"/>
  <c r="C290" i="14"/>
  <c r="AT226" i="6"/>
  <c r="AU226" i="6" s="1"/>
  <c r="C226" i="14"/>
  <c r="AT66" i="6"/>
  <c r="C66" i="14"/>
  <c r="AT23" i="6"/>
  <c r="C23" i="14"/>
  <c r="AT41" i="6"/>
  <c r="C41" i="14"/>
  <c r="AT64" i="6"/>
  <c r="C64" i="14"/>
  <c r="AS239" i="6"/>
  <c r="AS346" i="6"/>
  <c r="AT35" i="6"/>
  <c r="C35" i="14"/>
  <c r="AT53" i="6"/>
  <c r="C53" i="14"/>
  <c r="AT10" i="6"/>
  <c r="C10" i="14"/>
  <c r="AS343" i="6"/>
  <c r="AS372" i="6"/>
  <c r="AS120" i="6"/>
  <c r="AS329" i="6"/>
  <c r="AS175" i="6"/>
  <c r="AS95" i="6"/>
  <c r="AS212" i="6"/>
  <c r="AS102" i="6"/>
  <c r="AS326" i="6"/>
  <c r="AS246" i="6"/>
  <c r="AT63" i="6"/>
  <c r="C63" i="14"/>
  <c r="AT26" i="6"/>
  <c r="C26" i="14"/>
  <c r="AT40" i="6"/>
  <c r="C40" i="14"/>
  <c r="AS207" i="6"/>
  <c r="AS141" i="6"/>
  <c r="AS341" i="6"/>
  <c r="AS261" i="6"/>
  <c r="AT59" i="6"/>
  <c r="C59" i="14"/>
  <c r="AT18" i="6"/>
  <c r="C18" i="14"/>
  <c r="AT13" i="6"/>
  <c r="C13" i="14"/>
  <c r="AT36" i="6"/>
  <c r="C36" i="14"/>
  <c r="AT126" i="6"/>
  <c r="C126" i="14"/>
  <c r="AT295" i="6"/>
  <c r="C295" i="14"/>
  <c r="AT205" i="6"/>
  <c r="AU205" i="6" s="1"/>
  <c r="C205" i="14"/>
  <c r="AT137" i="6"/>
  <c r="AU137" i="6" s="1"/>
  <c r="C137" i="14"/>
  <c r="AT321" i="6"/>
  <c r="AU321" i="6" s="1"/>
  <c r="C321" i="14"/>
  <c r="AT257" i="6"/>
  <c r="AU257" i="6" s="1"/>
  <c r="C257" i="14"/>
  <c r="AT370" i="6"/>
  <c r="AU370" i="6" s="1"/>
  <c r="C370" i="14"/>
  <c r="AT87" i="6"/>
  <c r="AU87" i="6" s="1"/>
  <c r="C87" i="14"/>
  <c r="AT316" i="6"/>
  <c r="C316" i="14"/>
  <c r="AT252" i="6"/>
  <c r="C252" i="14"/>
  <c r="AT365" i="6"/>
  <c r="C365" i="14"/>
  <c r="AT86" i="6"/>
  <c r="C86" i="14"/>
  <c r="AT247" i="6"/>
  <c r="C247" i="14"/>
  <c r="AT81" i="6"/>
  <c r="C81" i="14"/>
  <c r="AT302" i="6"/>
  <c r="C302" i="14"/>
  <c r="AT238" i="6"/>
  <c r="C238" i="14"/>
  <c r="AT182" i="6"/>
  <c r="C182" i="14"/>
  <c r="AT351" i="6"/>
  <c r="C351" i="14"/>
  <c r="AT219" i="6"/>
  <c r="C219" i="14"/>
  <c r="AT165" i="6"/>
  <c r="C165" i="14"/>
  <c r="AT188" i="6"/>
  <c r="C188" i="14"/>
  <c r="AT349" i="6"/>
  <c r="C349" i="14"/>
  <c r="AT179" i="6"/>
  <c r="C179" i="14"/>
  <c r="AT115" i="6"/>
  <c r="C115" i="14"/>
  <c r="AT344" i="6"/>
  <c r="C344" i="14"/>
  <c r="AT280" i="6"/>
  <c r="C280" i="14"/>
  <c r="AT216" i="6"/>
  <c r="C216" i="14"/>
  <c r="AT299" i="6"/>
  <c r="C299" i="14"/>
  <c r="AT109" i="6"/>
  <c r="AU109" i="6" s="1"/>
  <c r="C109" i="14"/>
  <c r="AT330" i="6"/>
  <c r="C330" i="14"/>
  <c r="AT266" i="6"/>
  <c r="C266" i="14"/>
  <c r="AT379" i="6"/>
  <c r="C379" i="14"/>
  <c r="AT110" i="6"/>
  <c r="C110" i="14"/>
  <c r="AT275" i="6"/>
  <c r="C275" i="14"/>
  <c r="AT193" i="6"/>
  <c r="C193" i="14"/>
  <c r="AT129" i="6"/>
  <c r="AU129" i="6" s="1"/>
  <c r="C129" i="14"/>
  <c r="AT152" i="6"/>
  <c r="AU152" i="6" s="1"/>
  <c r="C152" i="14"/>
  <c r="AT88" i="6"/>
  <c r="C88" i="14"/>
  <c r="AT313" i="6"/>
  <c r="C313" i="14"/>
  <c r="AT249" i="6"/>
  <c r="AU249" i="6" s="1"/>
  <c r="C249" i="14"/>
  <c r="AT362" i="6"/>
  <c r="C362" i="14"/>
  <c r="AT143" i="6"/>
  <c r="C143" i="14"/>
  <c r="AT79" i="6"/>
  <c r="C79" i="14"/>
  <c r="AT308" i="6"/>
  <c r="AU308" i="6" s="1"/>
  <c r="C308" i="14"/>
  <c r="AT244" i="6"/>
  <c r="C244" i="14"/>
  <c r="AT194" i="6"/>
  <c r="C194" i="14"/>
  <c r="AT355" i="6"/>
  <c r="C355" i="14"/>
  <c r="AT231" i="6"/>
  <c r="AU231" i="6" s="1"/>
  <c r="C231" i="14"/>
  <c r="AT358" i="6"/>
  <c r="C358" i="14"/>
  <c r="AT294" i="6"/>
  <c r="AU294" i="6" s="1"/>
  <c r="C294" i="14"/>
  <c r="AT230" i="6"/>
  <c r="C230" i="14"/>
  <c r="AT24" i="6"/>
  <c r="C24" i="14"/>
  <c r="AT98" i="6"/>
  <c r="AU98" i="6" s="1"/>
  <c r="C98" i="14"/>
  <c r="AT267" i="6"/>
  <c r="C267" i="14"/>
  <c r="AT125" i="6"/>
  <c r="C125" i="14"/>
  <c r="AT148" i="6"/>
  <c r="AU148" i="6" s="1"/>
  <c r="C148" i="14"/>
  <c r="AT84" i="6"/>
  <c r="AU84" i="6" s="1"/>
  <c r="C84" i="14"/>
  <c r="AT203" i="6"/>
  <c r="AU203" i="6" s="1"/>
  <c r="C203" i="14"/>
  <c r="AT123" i="6"/>
  <c r="AU123" i="6" s="1"/>
  <c r="C123" i="14"/>
  <c r="AT352" i="6"/>
  <c r="AU352" i="6" s="1"/>
  <c r="C352" i="14"/>
  <c r="AT288" i="6"/>
  <c r="AU288" i="6" s="1"/>
  <c r="C288" i="14"/>
  <c r="AT224" i="6"/>
  <c r="AU224" i="6" s="1"/>
  <c r="C224" i="14"/>
  <c r="AT158" i="6"/>
  <c r="AU158" i="6" s="1"/>
  <c r="C158" i="14"/>
  <c r="AT319" i="6"/>
  <c r="AU319" i="6" s="1"/>
  <c r="C319" i="14"/>
  <c r="AT117" i="6"/>
  <c r="AU117" i="6" s="1"/>
  <c r="C117" i="14"/>
  <c r="AT338" i="6"/>
  <c r="AU338" i="6" s="1"/>
  <c r="C338" i="14"/>
  <c r="AT274" i="6"/>
  <c r="AU274" i="6" s="1"/>
  <c r="C274" i="14"/>
  <c r="AT210" i="6"/>
  <c r="AU210" i="6" s="1"/>
  <c r="C210" i="14"/>
  <c r="AT71" i="6"/>
  <c r="C71" i="14"/>
  <c r="AT58" i="6"/>
  <c r="C58" i="14"/>
  <c r="AS50" i="6"/>
  <c r="AS368" i="6"/>
  <c r="AS234" i="6"/>
  <c r="AT54" i="6"/>
  <c r="C54" i="14"/>
  <c r="AT37" i="6"/>
  <c r="C37" i="14"/>
  <c r="AT60" i="6"/>
  <c r="C60" i="14"/>
  <c r="AS170" i="6"/>
  <c r="AS307" i="6"/>
  <c r="AS184" i="6"/>
  <c r="AU184" i="6" s="1"/>
  <c r="AS104" i="6"/>
  <c r="AS217" i="6"/>
  <c r="AS159" i="6"/>
  <c r="AS276" i="6"/>
  <c r="AU276" i="6" s="1"/>
  <c r="AS373" i="6"/>
  <c r="AS105" i="6"/>
  <c r="AS310" i="6"/>
  <c r="AT47" i="6"/>
  <c r="C47" i="14"/>
  <c r="AT42" i="6"/>
  <c r="C42" i="14"/>
  <c r="AS335" i="6"/>
  <c r="AS364" i="6"/>
  <c r="AS116" i="6"/>
  <c r="AS325" i="6"/>
  <c r="AT61" i="6"/>
  <c r="C61" i="14"/>
  <c r="AT34" i="6"/>
  <c r="C34" i="14"/>
  <c r="AT259" i="6"/>
  <c r="C259" i="14"/>
  <c r="AT185" i="6"/>
  <c r="AU185" i="6" s="1"/>
  <c r="C185" i="14"/>
  <c r="AT121" i="6"/>
  <c r="AU121" i="6" s="1"/>
  <c r="C121" i="14"/>
  <c r="AT305" i="6"/>
  <c r="AU305" i="6" s="1"/>
  <c r="C305" i="14"/>
  <c r="AT241" i="6"/>
  <c r="AU241" i="6" s="1"/>
  <c r="C241" i="14"/>
  <c r="AT15" i="6"/>
  <c r="AU15" i="6" s="1"/>
  <c r="C15" i="14"/>
  <c r="AT146" i="6"/>
  <c r="C146" i="14"/>
  <c r="AT315" i="6"/>
  <c r="AU315" i="6" s="1"/>
  <c r="C315" i="14"/>
  <c r="AT376" i="6"/>
  <c r="C376" i="14"/>
  <c r="AT149" i="6"/>
  <c r="AU149" i="6" s="1"/>
  <c r="C149" i="14"/>
  <c r="AT172" i="6"/>
  <c r="C172" i="14"/>
  <c r="AT108" i="6"/>
  <c r="AU108" i="6" s="1"/>
  <c r="C108" i="14"/>
  <c r="AT333" i="6"/>
  <c r="C333" i="14"/>
  <c r="AT269" i="6"/>
  <c r="AU269" i="6" s="1"/>
  <c r="C269" i="14"/>
  <c r="AT382" i="6"/>
  <c r="AU382" i="6" s="1"/>
  <c r="C382" i="14"/>
  <c r="AT163" i="6"/>
  <c r="AU163" i="6" s="1"/>
  <c r="C163" i="14"/>
  <c r="AT99" i="6"/>
  <c r="C99" i="14"/>
  <c r="AT328" i="6"/>
  <c r="AU328" i="6" s="1"/>
  <c r="C328" i="14"/>
  <c r="AT264" i="6"/>
  <c r="C264" i="14"/>
  <c r="AT377" i="6"/>
  <c r="AU377" i="6" s="1"/>
  <c r="C377" i="14"/>
  <c r="AT106" i="6"/>
  <c r="C106" i="14"/>
  <c r="AS271" i="6"/>
  <c r="C271" i="14"/>
  <c r="AT93" i="6"/>
  <c r="C93" i="14"/>
  <c r="AT314" i="6"/>
  <c r="C314" i="14"/>
  <c r="AT250" i="6"/>
  <c r="C250" i="14"/>
  <c r="AT363" i="6"/>
  <c r="C363" i="14"/>
  <c r="AT78" i="6"/>
  <c r="C78" i="14"/>
  <c r="AT243" i="6"/>
  <c r="C243" i="14"/>
  <c r="AT177" i="6"/>
  <c r="C177" i="14"/>
  <c r="AT200" i="6"/>
  <c r="C200" i="14"/>
  <c r="AT136" i="6"/>
  <c r="C136" i="14"/>
  <c r="AT361" i="6"/>
  <c r="C361" i="14"/>
  <c r="AT297" i="6"/>
  <c r="C297" i="14"/>
  <c r="AT233" i="6"/>
  <c r="C233" i="14"/>
  <c r="AS191" i="6"/>
  <c r="C191" i="14"/>
  <c r="AT127" i="6"/>
  <c r="C127" i="14"/>
  <c r="AT356" i="6"/>
  <c r="C356" i="14"/>
  <c r="AT292" i="6"/>
  <c r="C292" i="14"/>
  <c r="AT228" i="6"/>
  <c r="C228" i="14"/>
  <c r="AT166" i="6"/>
  <c r="C166" i="14"/>
  <c r="AT327" i="6"/>
  <c r="C327" i="14"/>
  <c r="AT197" i="6"/>
  <c r="C197" i="14"/>
  <c r="AT342" i="6"/>
  <c r="C342" i="14"/>
  <c r="AT278" i="6"/>
  <c r="C278" i="14"/>
  <c r="AT214" i="6"/>
  <c r="C214" i="14"/>
  <c r="AT198" i="6"/>
  <c r="C198" i="14"/>
  <c r="AS74" i="6"/>
  <c r="C74" i="14"/>
  <c r="AT235" i="6"/>
  <c r="C235" i="14"/>
  <c r="AT173" i="6"/>
  <c r="C173" i="14"/>
  <c r="AT196" i="6"/>
  <c r="C196" i="14"/>
  <c r="AS132" i="6"/>
  <c r="C132" i="14"/>
  <c r="AT357" i="6"/>
  <c r="C357" i="14"/>
  <c r="AS293" i="6"/>
  <c r="C293" i="14"/>
  <c r="AS229" i="6"/>
  <c r="C229" i="14"/>
  <c r="AT187" i="6"/>
  <c r="C187" i="14"/>
  <c r="AT107" i="6"/>
  <c r="AU107" i="6" s="1"/>
  <c r="C107" i="14"/>
  <c r="AT336" i="6"/>
  <c r="AU336" i="6" s="1"/>
  <c r="C336" i="14"/>
  <c r="AT272" i="6"/>
  <c r="AU272" i="6" s="1"/>
  <c r="C272" i="14"/>
  <c r="AT208" i="6"/>
  <c r="AU208" i="6" s="1"/>
  <c r="C208" i="14"/>
  <c r="AT122" i="6"/>
  <c r="AU122" i="6" s="1"/>
  <c r="C122" i="14"/>
  <c r="AT283" i="6"/>
  <c r="AU283" i="6" s="1"/>
  <c r="C283" i="14"/>
  <c r="AT101" i="6"/>
  <c r="AU101" i="6" s="1"/>
  <c r="C101" i="14"/>
  <c r="AT322" i="6"/>
  <c r="AU322" i="6" s="1"/>
  <c r="C322" i="14"/>
  <c r="AT258" i="6"/>
  <c r="AU258" i="6" s="1"/>
  <c r="C258" i="14"/>
  <c r="AT371" i="6"/>
  <c r="AU371" i="6" s="1"/>
  <c r="C371" i="14"/>
  <c r="AS198" i="6"/>
  <c r="AU198" i="6" s="1"/>
  <c r="AS235" i="6"/>
  <c r="AS173" i="6"/>
  <c r="AU173" i="6" s="1"/>
  <c r="AS196" i="6"/>
  <c r="AS357" i="6"/>
  <c r="AU357" i="6" s="1"/>
  <c r="AS187" i="6"/>
  <c r="BO377" i="6"/>
  <c r="AS106" i="6"/>
  <c r="AS93" i="6"/>
  <c r="AS314" i="6"/>
  <c r="AS250" i="6"/>
  <c r="AU250" i="6" s="1"/>
  <c r="AS363" i="6"/>
  <c r="AS78" i="6"/>
  <c r="AS243" i="6"/>
  <c r="AS177" i="6"/>
  <c r="AU177" i="6" s="1"/>
  <c r="AS200" i="6"/>
  <c r="AS136" i="6"/>
  <c r="AS361" i="6"/>
  <c r="AS297" i="6"/>
  <c r="AU297" i="6" s="1"/>
  <c r="AS233" i="6"/>
  <c r="AS127" i="6"/>
  <c r="AU127" i="6" s="1"/>
  <c r="AS356" i="6"/>
  <c r="AS292" i="6"/>
  <c r="AS228" i="6"/>
  <c r="AS166" i="6"/>
  <c r="AU166" i="6" s="1"/>
  <c r="AS327" i="6"/>
  <c r="AS197" i="6"/>
  <c r="AS342" i="6"/>
  <c r="AS278" i="6"/>
  <c r="AU278" i="6" s="1"/>
  <c r="AS214" i="6"/>
  <c r="AT384" i="6"/>
  <c r="AT170" i="6"/>
  <c r="B174" i="15"/>
  <c r="Y9" i="1"/>
  <c r="AM384" i="6"/>
  <c r="AS8" i="6"/>
  <c r="AT67" i="6"/>
  <c r="AT38" i="6"/>
  <c r="AT17" i="6"/>
  <c r="AT62" i="6"/>
  <c r="AT92" i="6"/>
  <c r="AU92" i="6" s="1"/>
  <c r="AT317" i="6"/>
  <c r="AU317" i="6" s="1"/>
  <c r="AT202" i="6"/>
  <c r="AU202" i="6" s="1"/>
  <c r="AT239" i="6"/>
  <c r="AT159" i="6"/>
  <c r="AT8" i="6"/>
  <c r="AT74" i="6"/>
  <c r="AU74" i="6" s="1"/>
  <c r="AT132" i="6"/>
  <c r="AT293" i="6"/>
  <c r="AT229" i="6"/>
  <c r="AT51" i="6"/>
  <c r="AT28" i="6"/>
  <c r="AT65" i="6"/>
  <c r="AS332" i="6"/>
  <c r="AT332" i="6"/>
  <c r="AS268" i="6"/>
  <c r="AT268" i="6"/>
  <c r="AS381" i="6"/>
  <c r="AT381" i="6"/>
  <c r="AS114" i="6"/>
  <c r="AT114" i="6"/>
  <c r="AS279" i="6"/>
  <c r="AT279" i="6"/>
  <c r="AS97" i="6"/>
  <c r="AT97" i="6"/>
  <c r="AS318" i="6"/>
  <c r="AT318" i="6"/>
  <c r="AS254" i="6"/>
  <c r="AT254" i="6"/>
  <c r="AS367" i="6"/>
  <c r="AT367" i="6"/>
  <c r="AT301" i="6"/>
  <c r="AT237" i="6"/>
  <c r="AT157" i="6"/>
  <c r="AU157" i="6" s="1"/>
  <c r="AT116" i="6"/>
  <c r="AT277" i="6"/>
  <c r="AU277" i="6" s="1"/>
  <c r="AT255" i="6"/>
  <c r="AU255" i="6" s="1"/>
  <c r="AT85" i="6"/>
  <c r="AU85" i="6" s="1"/>
  <c r="AT25" i="6"/>
  <c r="AT48" i="6"/>
  <c r="AT12" i="6"/>
  <c r="AT31" i="6"/>
  <c r="AT43" i="6"/>
  <c r="AT20" i="6"/>
  <c r="AT90" i="6"/>
  <c r="AT160" i="6"/>
  <c r="AU160" i="6" s="1"/>
  <c r="AT96" i="6"/>
  <c r="AU96" i="6" s="1"/>
  <c r="AT151" i="6"/>
  <c r="AU151" i="6" s="1"/>
  <c r="AT124" i="6"/>
  <c r="AT285" i="6"/>
  <c r="AT221" i="6"/>
  <c r="AT138" i="6"/>
  <c r="AT191" i="6"/>
  <c r="AT100" i="6"/>
  <c r="AT14" i="6"/>
  <c r="AT9" i="6"/>
  <c r="AT19" i="6"/>
  <c r="AT46" i="6"/>
  <c r="AT56" i="6"/>
  <c r="BO50" i="6"/>
  <c r="AT171" i="6"/>
  <c r="BN171" i="6" s="1"/>
  <c r="AT27" i="6"/>
  <c r="AT227" i="6"/>
  <c r="BO15" i="6"/>
  <c r="AT144" i="6"/>
  <c r="AU144" i="6" s="1"/>
  <c r="AT80" i="6"/>
  <c r="AU80" i="6" s="1"/>
  <c r="AT199" i="6"/>
  <c r="AU199" i="6" s="1"/>
  <c r="AT135" i="6"/>
  <c r="AU135" i="6" s="1"/>
  <c r="AS300" i="6"/>
  <c r="AT300" i="6"/>
  <c r="AS236" i="6"/>
  <c r="AT236" i="6"/>
  <c r="AS178" i="6"/>
  <c r="AT178" i="6"/>
  <c r="AS339" i="6"/>
  <c r="AT339" i="6"/>
  <c r="AS215" i="6"/>
  <c r="AT215" i="6"/>
  <c r="AS350" i="6"/>
  <c r="AT350" i="6"/>
  <c r="AS286" i="6"/>
  <c r="AT286" i="6"/>
  <c r="AS222" i="6"/>
  <c r="AT222" i="6"/>
  <c r="AT271" i="6"/>
  <c r="AT211" i="6"/>
  <c r="AU211" i="6" s="1"/>
  <c r="AT189" i="6"/>
  <c r="AT309" i="6"/>
  <c r="AT245" i="6"/>
  <c r="AS348" i="6"/>
  <c r="AS316" i="6"/>
  <c r="AS284" i="6"/>
  <c r="AS252" i="6"/>
  <c r="AS220" i="6"/>
  <c r="AS365" i="6"/>
  <c r="AS150" i="6"/>
  <c r="AS86" i="6"/>
  <c r="AS311" i="6"/>
  <c r="AS247" i="6"/>
  <c r="AS113" i="6"/>
  <c r="AS81" i="6"/>
  <c r="AS334" i="6"/>
  <c r="AS302" i="6"/>
  <c r="AS270" i="6"/>
  <c r="AS238" i="6"/>
  <c r="AS206" i="6"/>
  <c r="AS384" i="6"/>
  <c r="BG170" i="6"/>
  <c r="AW385" i="6"/>
  <c r="AS39" i="6"/>
  <c r="AS57" i="6"/>
  <c r="AS22" i="6"/>
  <c r="AS16" i="6"/>
  <c r="BO282" i="6"/>
  <c r="AS35" i="6"/>
  <c r="AS53" i="6"/>
  <c r="AS10" i="6"/>
  <c r="AS12" i="6"/>
  <c r="AS63" i="6"/>
  <c r="AS26" i="6"/>
  <c r="AS17" i="6"/>
  <c r="AS40" i="6"/>
  <c r="BO242" i="6"/>
  <c r="BO73" i="6"/>
  <c r="AS59" i="6"/>
  <c r="AS18" i="6"/>
  <c r="AS13" i="6"/>
  <c r="AS36" i="6"/>
  <c r="AS126" i="6"/>
  <c r="AS295" i="6"/>
  <c r="BO353" i="6"/>
  <c r="BO284" i="6"/>
  <c r="BH170" i="6"/>
  <c r="AX385" i="6"/>
  <c r="AS66" i="6"/>
  <c r="AS23" i="6"/>
  <c r="AS41" i="6"/>
  <c r="AS64" i="6"/>
  <c r="AS54" i="6"/>
  <c r="AS19" i="6"/>
  <c r="AS37" i="6"/>
  <c r="AS60" i="6"/>
  <c r="AS47" i="6"/>
  <c r="AS65" i="6"/>
  <c r="AS42" i="6"/>
  <c r="AS43" i="6"/>
  <c r="AS61" i="6"/>
  <c r="AS34" i="6"/>
  <c r="AS20" i="6"/>
  <c r="AS90" i="6"/>
  <c r="AS259" i="6"/>
  <c r="BJ170" i="6"/>
  <c r="AZ385" i="6"/>
  <c r="AS71" i="6"/>
  <c r="AS58" i="6"/>
  <c r="AS25" i="6"/>
  <c r="AS48" i="6"/>
  <c r="BO146" i="6"/>
  <c r="AS67" i="6"/>
  <c r="AS38" i="6"/>
  <c r="AS21" i="6"/>
  <c r="AS44" i="6"/>
  <c r="AS31" i="6"/>
  <c r="AS49" i="6"/>
  <c r="AS72" i="6"/>
  <c r="BO357" i="6"/>
  <c r="AS27" i="6"/>
  <c r="AS45" i="6"/>
  <c r="AS68" i="6"/>
  <c r="AS186" i="6"/>
  <c r="AS359" i="6"/>
  <c r="AS227" i="6"/>
  <c r="AY386" i="6"/>
  <c r="BK170" i="6"/>
  <c r="BA385" i="6"/>
  <c r="AQ384" i="6"/>
  <c r="AS55" i="6"/>
  <c r="AS14" i="6"/>
  <c r="AS9" i="6"/>
  <c r="AS32" i="6"/>
  <c r="AS51" i="6"/>
  <c r="AS69" i="6"/>
  <c r="AS70" i="6"/>
  <c r="AS28" i="6"/>
  <c r="AS46" i="6"/>
  <c r="AS11" i="6"/>
  <c r="AS33" i="6"/>
  <c r="AS56" i="6"/>
  <c r="AS30" i="6"/>
  <c r="AS62" i="6"/>
  <c r="BO29" i="6"/>
  <c r="AS29" i="6"/>
  <c r="AS52" i="6"/>
  <c r="AS154" i="6"/>
  <c r="AS323" i="6"/>
  <c r="AS380" i="6"/>
  <c r="AN384" i="6"/>
  <c r="AH390" i="6"/>
  <c r="BB8" i="6"/>
  <c r="AE390" i="6"/>
  <c r="AC390" i="6"/>
  <c r="AF390" i="6"/>
  <c r="AI390" i="6"/>
  <c r="BC8" i="6"/>
  <c r="AL390" i="6"/>
  <c r="BF8" i="6"/>
  <c r="BB62" i="6"/>
  <c r="BB74" i="6"/>
  <c r="BB157" i="6"/>
  <c r="BB85" i="6"/>
  <c r="BB25" i="6"/>
  <c r="BB17" i="6"/>
  <c r="BB9" i="6"/>
  <c r="BB271" i="6"/>
  <c r="BB255" i="6"/>
  <c r="BB239" i="6"/>
  <c r="BB227" i="6"/>
  <c r="BB211" i="6"/>
  <c r="BB132" i="6"/>
  <c r="BB124" i="6"/>
  <c r="BB116" i="6"/>
  <c r="BB56" i="6"/>
  <c r="BB48" i="6"/>
  <c r="BB317" i="6"/>
  <c r="BB309" i="6"/>
  <c r="BB301" i="6"/>
  <c r="BB293" i="6"/>
  <c r="BB285" i="6"/>
  <c r="BB277" i="6"/>
  <c r="BB159" i="6"/>
  <c r="BB67" i="6"/>
  <c r="BB51" i="6"/>
  <c r="BB43" i="6"/>
  <c r="BG35" i="6"/>
  <c r="AM35" i="6"/>
  <c r="AM27" i="6"/>
  <c r="AM19" i="6"/>
  <c r="AG390" i="6"/>
  <c r="AK390" i="6"/>
  <c r="BE8" i="6"/>
  <c r="BB138" i="6"/>
  <c r="BB46" i="6"/>
  <c r="AM38" i="6"/>
  <c r="BB14" i="6"/>
  <c r="BB202" i="6"/>
  <c r="AM202" i="6"/>
  <c r="BB90" i="6"/>
  <c r="BB38" i="6"/>
  <c r="AJ390" i="6"/>
  <c r="BD8" i="6"/>
  <c r="BB189" i="6"/>
  <c r="BB65" i="6"/>
  <c r="BG49" i="6"/>
  <c r="AM49" i="6"/>
  <c r="AM25" i="6"/>
  <c r="AM17" i="6"/>
  <c r="AM9" i="6"/>
  <c r="BB100" i="6"/>
  <c r="BB92" i="6"/>
  <c r="AM48" i="6"/>
  <c r="BG32" i="6"/>
  <c r="AM32" i="6"/>
  <c r="BB28" i="6"/>
  <c r="BB20" i="6"/>
  <c r="BB12" i="6"/>
  <c r="BB245" i="6"/>
  <c r="BB237" i="6"/>
  <c r="BB229" i="6"/>
  <c r="BB221" i="6"/>
  <c r="BB191" i="6"/>
  <c r="AM67" i="6"/>
  <c r="BG59" i="6"/>
  <c r="AM59" i="6"/>
  <c r="BB31" i="6"/>
  <c r="BB27" i="6"/>
  <c r="BB19" i="6"/>
  <c r="BG11" i="6"/>
  <c r="AM11" i="6"/>
  <c r="BC384" i="6"/>
  <c r="AW388" i="6"/>
  <c r="AW387" i="6"/>
  <c r="BE384" i="6"/>
  <c r="BF384" i="6"/>
  <c r="BC387" i="6"/>
  <c r="AX388" i="6"/>
  <c r="BD384" i="6"/>
  <c r="BB384" i="6"/>
  <c r="BB387" i="6"/>
  <c r="BB388" i="6"/>
  <c r="AX387" i="6"/>
  <c r="AM8" i="6"/>
  <c r="AO8" i="6"/>
  <c r="AN8" i="6"/>
  <c r="AP8" i="6"/>
  <c r="AQ8" i="6"/>
  <c r="BO291" i="6" l="1"/>
  <c r="BO287" i="6"/>
  <c r="BO251" i="6"/>
  <c r="BO238" i="6"/>
  <c r="BO349" i="6"/>
  <c r="BO318" i="6"/>
  <c r="BO222" i="6"/>
  <c r="BO236" i="6"/>
  <c r="BO80" i="6"/>
  <c r="BO228" i="6"/>
  <c r="BO99" i="6"/>
  <c r="BO313" i="6"/>
  <c r="BO280" i="6"/>
  <c r="BO265" i="6"/>
  <c r="BO70" i="6"/>
  <c r="BO156" i="6"/>
  <c r="BO268" i="6"/>
  <c r="BO286" i="6"/>
  <c r="BO300" i="6"/>
  <c r="BO199" i="6"/>
  <c r="BO130" i="6"/>
  <c r="BO361" i="6"/>
  <c r="BO344" i="6"/>
  <c r="BO36" i="6"/>
  <c r="BO164" i="6"/>
  <c r="BO263" i="6"/>
  <c r="BO324" i="6"/>
  <c r="BO273" i="6"/>
  <c r="BO322" i="6"/>
  <c r="BO210" i="6"/>
  <c r="BO224" i="6"/>
  <c r="BO247" i="6"/>
  <c r="BO316" i="6"/>
  <c r="BO290" i="6"/>
  <c r="BO190" i="6"/>
  <c r="BO331" i="6"/>
  <c r="BO131" i="6"/>
  <c r="BO76" i="6"/>
  <c r="BO209" i="6"/>
  <c r="BO57" i="6"/>
  <c r="BO375" i="6"/>
  <c r="BO120" i="6"/>
  <c r="BO298" i="6"/>
  <c r="BO352" i="6"/>
  <c r="BO152" i="6"/>
  <c r="BO115" i="6"/>
  <c r="BO165" i="6"/>
  <c r="BO365" i="6"/>
  <c r="BO53" i="6"/>
  <c r="BO102" i="6"/>
  <c r="BO95" i="6"/>
  <c r="BO337" i="6"/>
  <c r="BO155" i="6"/>
  <c r="BO207" i="6"/>
  <c r="BO343" i="6"/>
  <c r="BO248" i="6"/>
  <c r="BO366" i="6"/>
  <c r="BO183" i="6"/>
  <c r="BO192" i="6"/>
  <c r="BO68" i="6"/>
  <c r="BO118" i="6"/>
  <c r="BO39" i="6"/>
  <c r="BO219" i="6"/>
  <c r="BO47" i="6"/>
  <c r="BO269" i="6"/>
  <c r="BO332" i="6"/>
  <c r="BO258" i="6"/>
  <c r="BO200" i="6"/>
  <c r="BO272" i="6"/>
  <c r="BO327" i="6"/>
  <c r="BO356" i="6"/>
  <c r="BO24" i="6"/>
  <c r="BO231" i="6"/>
  <c r="BO275" i="6"/>
  <c r="BO354" i="6"/>
  <c r="BO329" i="6"/>
  <c r="AU287" i="6"/>
  <c r="BO254" i="6"/>
  <c r="BO215" i="6"/>
  <c r="BO93" i="6"/>
  <c r="BO61" i="6"/>
  <c r="BO134" i="6"/>
  <c r="BO10" i="6"/>
  <c r="BO69" i="6"/>
  <c r="BO186" i="6"/>
  <c r="BO113" i="6"/>
  <c r="BO173" i="6"/>
  <c r="BO205" i="6"/>
  <c r="BO170" i="6"/>
  <c r="AU188" i="6"/>
  <c r="BO122" i="6"/>
  <c r="BO121" i="6"/>
  <c r="AU237" i="6"/>
  <c r="BO150" i="6"/>
  <c r="BO184" i="6"/>
  <c r="BO314" i="6"/>
  <c r="BO34" i="6"/>
  <c r="BO83" i="6"/>
  <c r="BO240" i="6"/>
  <c r="BO364" i="6"/>
  <c r="BO372" i="6"/>
  <c r="BO143" i="6"/>
  <c r="BO278" i="6"/>
  <c r="BO328" i="6"/>
  <c r="BO82" i="6"/>
  <c r="AU221" i="6"/>
  <c r="AU264" i="6"/>
  <c r="AU100" i="6"/>
  <c r="BO160" i="6"/>
  <c r="BO98" i="6"/>
  <c r="BO355" i="6"/>
  <c r="BO201" i="6"/>
  <c r="BO359" i="6"/>
  <c r="BO182" i="6"/>
  <c r="BO187" i="6"/>
  <c r="BO196" i="6"/>
  <c r="BO292" i="6"/>
  <c r="BO250" i="6"/>
  <c r="BO163" i="6"/>
  <c r="BO108" i="6"/>
  <c r="BO123" i="6"/>
  <c r="BO294" i="6"/>
  <c r="BO244" i="6"/>
  <c r="BO249" i="6"/>
  <c r="BO216" i="6"/>
  <c r="BO257" i="6"/>
  <c r="BO295" i="6"/>
  <c r="BO64" i="6"/>
  <c r="BO75" i="6"/>
  <c r="BO373" i="6"/>
  <c r="BO378" i="6"/>
  <c r="BO112" i="6"/>
  <c r="BO369" i="6"/>
  <c r="BO312" i="6"/>
  <c r="BO220" i="6"/>
  <c r="BO225" i="6"/>
  <c r="BO21" i="6"/>
  <c r="BO214" i="6"/>
  <c r="BO264" i="6"/>
  <c r="BO382" i="6"/>
  <c r="BO175" i="6"/>
  <c r="BO348" i="6"/>
  <c r="AU365" i="6"/>
  <c r="AU133" i="6"/>
  <c r="BO178" i="6"/>
  <c r="BO299" i="6"/>
  <c r="BO297" i="6"/>
  <c r="BO141" i="6"/>
  <c r="BO266" i="6"/>
  <c r="BO226" i="6"/>
  <c r="BO234" i="6"/>
  <c r="BO45" i="6"/>
  <c r="AU285" i="6"/>
  <c r="AU310" i="6"/>
  <c r="AU143" i="6"/>
  <c r="AU299" i="6"/>
  <c r="AU260" i="6"/>
  <c r="AU360" i="6"/>
  <c r="AU9" i="6"/>
  <c r="BO194" i="6"/>
  <c r="BO106" i="6"/>
  <c r="BO185" i="6"/>
  <c r="BO347" i="6"/>
  <c r="BO218" i="6"/>
  <c r="BO350" i="6"/>
  <c r="BO188" i="6"/>
  <c r="BO296" i="6"/>
  <c r="BO148" i="6"/>
  <c r="BO23" i="6"/>
  <c r="BO119" i="6"/>
  <c r="BO307" i="6"/>
  <c r="BO362" i="6"/>
  <c r="BO320" i="6"/>
  <c r="BO16" i="6"/>
  <c r="BO376" i="6"/>
  <c r="BO340" i="6"/>
  <c r="BO341" i="6"/>
  <c r="BO78" i="6"/>
  <c r="BO304" i="6"/>
  <c r="BO104" i="6"/>
  <c r="BO88" i="6"/>
  <c r="BO311" i="6"/>
  <c r="BO246" i="6"/>
  <c r="BO302" i="6"/>
  <c r="BO261" i="6"/>
  <c r="BO84" i="6"/>
  <c r="BO126" i="6"/>
  <c r="BO145" i="6"/>
  <c r="BO153" i="6"/>
  <c r="BO105" i="6"/>
  <c r="BO166" i="6"/>
  <c r="BO42" i="6"/>
  <c r="BO235" i="6"/>
  <c r="BO363" i="6"/>
  <c r="BO270" i="6"/>
  <c r="BO180" i="6"/>
  <c r="BO279" i="6"/>
  <c r="BO274" i="6"/>
  <c r="BO44" i="6"/>
  <c r="BO107" i="6"/>
  <c r="BO305" i="6"/>
  <c r="BO60" i="6"/>
  <c r="BO204" i="6"/>
  <c r="BO371" i="6"/>
  <c r="BO288" i="6"/>
  <c r="BO195" i="6"/>
  <c r="BO151" i="6"/>
  <c r="BO161" i="6"/>
  <c r="BO381" i="6"/>
  <c r="BO89" i="6"/>
  <c r="AU238" i="6"/>
  <c r="AU81" i="6"/>
  <c r="AU86" i="6"/>
  <c r="AU252" i="6"/>
  <c r="BO54" i="6"/>
  <c r="BO149" i="6"/>
  <c r="BO101" i="6"/>
  <c r="BO109" i="6"/>
  <c r="AU243" i="6"/>
  <c r="AU309" i="6"/>
  <c r="AU68" i="6"/>
  <c r="AU234" i="6"/>
  <c r="AU194" i="6"/>
  <c r="AU379" i="6"/>
  <c r="AU280" i="6"/>
  <c r="AU232" i="6"/>
  <c r="AU140" i="6"/>
  <c r="AU341" i="6"/>
  <c r="AU207" i="6"/>
  <c r="AU105" i="6"/>
  <c r="AU217" i="6"/>
  <c r="AU267" i="6"/>
  <c r="AU171" i="6"/>
  <c r="BO198" i="6"/>
  <c r="BO197" i="6"/>
  <c r="BO117" i="6"/>
  <c r="BO129" i="6"/>
  <c r="BO142" i="6"/>
  <c r="BO174" i="6"/>
  <c r="BO162" i="6"/>
  <c r="BO334" i="6"/>
  <c r="BO169" i="6"/>
  <c r="AU83" i="6"/>
  <c r="BO339" i="6"/>
  <c r="AU138" i="6"/>
  <c r="AU301" i="6"/>
  <c r="AU125" i="6"/>
  <c r="AU230" i="6"/>
  <c r="AU79" i="6"/>
  <c r="AU362" i="6"/>
  <c r="AU193" i="6"/>
  <c r="AU219" i="6"/>
  <c r="AU182" i="6"/>
  <c r="AU326" i="6"/>
  <c r="AU324" i="6"/>
  <c r="AU282" i="6"/>
  <c r="AU76" i="6"/>
  <c r="BO81" i="6"/>
  <c r="AU361" i="6"/>
  <c r="AU314" i="6"/>
  <c r="AU235" i="6"/>
  <c r="AU115" i="6"/>
  <c r="AU349" i="6"/>
  <c r="AU145" i="6"/>
  <c r="AU195" i="6"/>
  <c r="AU82" i="6"/>
  <c r="AU355" i="6"/>
  <c r="BO154" i="6"/>
  <c r="BO22" i="6"/>
  <c r="BO18" i="6"/>
  <c r="BO58" i="6"/>
  <c r="BO177" i="6"/>
  <c r="AU50" i="6"/>
  <c r="AU358" i="6"/>
  <c r="AU110" i="6"/>
  <c r="AU216" i="6"/>
  <c r="AU179" i="6"/>
  <c r="AU343" i="6"/>
  <c r="AU164" i="6"/>
  <c r="AU329" i="6"/>
  <c r="BO66" i="6"/>
  <c r="AU206" i="6"/>
  <c r="AU334" i="6"/>
  <c r="AU311" i="6"/>
  <c r="AU220" i="6"/>
  <c r="AU348" i="6"/>
  <c r="AU24" i="6"/>
  <c r="AU351" i="6"/>
  <c r="AU331" i="6"/>
  <c r="AU181" i="6"/>
  <c r="AU275" i="6"/>
  <c r="AU186" i="6"/>
  <c r="AU45" i="6"/>
  <c r="BO346" i="6"/>
  <c r="AU99" i="6"/>
  <c r="BD390" i="6"/>
  <c r="BF390" i="6"/>
  <c r="BO96" i="6"/>
  <c r="BO319" i="6"/>
  <c r="AU36" i="6"/>
  <c r="BO94" i="6"/>
  <c r="AU40" i="6"/>
  <c r="AU124" i="6"/>
  <c r="AU248" i="6"/>
  <c r="AU366" i="6"/>
  <c r="BB390" i="6"/>
  <c r="AU31" i="6"/>
  <c r="AU104" i="6"/>
  <c r="AU63" i="6"/>
  <c r="AU313" i="6"/>
  <c r="AU266" i="6"/>
  <c r="AU168" i="6"/>
  <c r="BE390" i="6"/>
  <c r="BC390" i="6"/>
  <c r="BO351" i="6"/>
  <c r="AU38" i="6"/>
  <c r="AU189" i="6"/>
  <c r="AU333" i="6"/>
  <c r="AU172" i="6"/>
  <c r="AU376" i="6"/>
  <c r="AU146" i="6"/>
  <c r="BO97" i="6"/>
  <c r="BO114" i="6"/>
  <c r="AZ390" i="6"/>
  <c r="AY390" i="6"/>
  <c r="BA390" i="6"/>
  <c r="BM27" i="6"/>
  <c r="AU239" i="6"/>
  <c r="BN388" i="6"/>
  <c r="AU197" i="6"/>
  <c r="AU187" i="6"/>
  <c r="AU214" i="6"/>
  <c r="AU327" i="6"/>
  <c r="AU356" i="6"/>
  <c r="AU191" i="6"/>
  <c r="AU244" i="6"/>
  <c r="AU330" i="6"/>
  <c r="AU245" i="6"/>
  <c r="AU344" i="6"/>
  <c r="AU165" i="6"/>
  <c r="BM384" i="6"/>
  <c r="BM388" i="6"/>
  <c r="BH388" i="6"/>
  <c r="BK385" i="6"/>
  <c r="BJ385" i="6"/>
  <c r="BH385" i="6"/>
  <c r="AU141" i="6"/>
  <c r="AU246" i="6"/>
  <c r="AU95" i="6"/>
  <c r="BN229" i="6"/>
  <c r="BO229" i="6" s="1"/>
  <c r="BN38" i="6"/>
  <c r="BO38" i="6" s="1"/>
  <c r="BN28" i="6"/>
  <c r="BO28" i="6" s="1"/>
  <c r="AU261" i="6"/>
  <c r="BN19" i="6"/>
  <c r="BO19" i="6" s="1"/>
  <c r="BN20" i="6"/>
  <c r="BN65" i="6"/>
  <c r="BO65" i="6" s="1"/>
  <c r="BN51" i="6"/>
  <c r="BO51" i="6" s="1"/>
  <c r="BN285" i="6"/>
  <c r="BO285" i="6" s="1"/>
  <c r="BN239" i="6"/>
  <c r="BO239" i="6" s="1"/>
  <c r="BN17" i="6"/>
  <c r="BO17" i="6" s="1"/>
  <c r="BH8" i="6"/>
  <c r="O20" i="1" s="1"/>
  <c r="BN67" i="6"/>
  <c r="BO67" i="6" s="1"/>
  <c r="BN293" i="6"/>
  <c r="BN48" i="6"/>
  <c r="BO48" i="6" s="1"/>
  <c r="BN132" i="6"/>
  <c r="BO132" i="6" s="1"/>
  <c r="BN255" i="6"/>
  <c r="BO255" i="6" s="1"/>
  <c r="BN25" i="6"/>
  <c r="BO25" i="6" s="1"/>
  <c r="BN62" i="6"/>
  <c r="BO62" i="6" s="1"/>
  <c r="BH387" i="6"/>
  <c r="BN31" i="6"/>
  <c r="BO31" i="6" s="1"/>
  <c r="BN191" i="6"/>
  <c r="BO191" i="6" s="1"/>
  <c r="BN245" i="6"/>
  <c r="BO245" i="6" s="1"/>
  <c r="BN100" i="6"/>
  <c r="BO100" i="6" s="1"/>
  <c r="BN46" i="6"/>
  <c r="BO46" i="6" s="1"/>
  <c r="BN159" i="6"/>
  <c r="BO159" i="6" s="1"/>
  <c r="BN56" i="6"/>
  <c r="BN211" i="6"/>
  <c r="BO211" i="6" s="1"/>
  <c r="BN271" i="6"/>
  <c r="BO271" i="6" s="1"/>
  <c r="BN85" i="6"/>
  <c r="BO85" i="6" s="1"/>
  <c r="BK8" i="6"/>
  <c r="AU13" i="6"/>
  <c r="AU88" i="6"/>
  <c r="BM8" i="6"/>
  <c r="BN27" i="6"/>
  <c r="BN237" i="6"/>
  <c r="BO237" i="6" s="1"/>
  <c r="BN92" i="6"/>
  <c r="BO92" i="6" s="1"/>
  <c r="BN189" i="6"/>
  <c r="BO189" i="6" s="1"/>
  <c r="BN90" i="6"/>
  <c r="BO90" i="6" s="1"/>
  <c r="BN221" i="6"/>
  <c r="BO221" i="6" s="1"/>
  <c r="BN12" i="6"/>
  <c r="BO12" i="6" s="1"/>
  <c r="BN202" i="6"/>
  <c r="BO202" i="6" s="1"/>
  <c r="BN43" i="6"/>
  <c r="BO43" i="6" s="1"/>
  <c r="BN277" i="6"/>
  <c r="BO277" i="6" s="1"/>
  <c r="BN309" i="6"/>
  <c r="BO309" i="6" s="1"/>
  <c r="BN116" i="6"/>
  <c r="BO116" i="6" s="1"/>
  <c r="BN227" i="6"/>
  <c r="BO227" i="6" s="1"/>
  <c r="BN9" i="6"/>
  <c r="BO9" i="6" s="1"/>
  <c r="AU57" i="6"/>
  <c r="BM387" i="6"/>
  <c r="BM385" i="6"/>
  <c r="BI386" i="6"/>
  <c r="BM386" i="6"/>
  <c r="BG385" i="6"/>
  <c r="AU302" i="6"/>
  <c r="AU247" i="6"/>
  <c r="AU316" i="6"/>
  <c r="AU132" i="6"/>
  <c r="AU170" i="6"/>
  <c r="AU228" i="6"/>
  <c r="AU364" i="6"/>
  <c r="AU373" i="6"/>
  <c r="AU325" i="6"/>
  <c r="AU286" i="6"/>
  <c r="AU178" i="6"/>
  <c r="BG67" i="6"/>
  <c r="BG48" i="6"/>
  <c r="BG25" i="6"/>
  <c r="AU293" i="6"/>
  <c r="AU342" i="6"/>
  <c r="AU106" i="6"/>
  <c r="AU8" i="6"/>
  <c r="N18" i="1" s="1"/>
  <c r="AU268" i="6"/>
  <c r="AU196" i="6"/>
  <c r="AU335" i="6"/>
  <c r="AU212" i="6"/>
  <c r="AU175" i="6"/>
  <c r="AU120" i="6"/>
  <c r="AU64" i="6"/>
  <c r="AT390" i="6"/>
  <c r="AU136" i="6"/>
  <c r="AU93" i="6"/>
  <c r="AU292" i="6"/>
  <c r="AU233" i="6"/>
  <c r="AU200" i="6"/>
  <c r="AU363" i="6"/>
  <c r="AU271" i="6"/>
  <c r="AU159" i="6"/>
  <c r="AU307" i="6"/>
  <c r="AU102" i="6"/>
  <c r="BG388" i="6"/>
  <c r="AU323" i="6"/>
  <c r="AU52" i="6"/>
  <c r="BO171" i="6"/>
  <c r="AU259" i="6"/>
  <c r="AU222" i="6"/>
  <c r="AU350" i="6"/>
  <c r="BN384" i="6"/>
  <c r="AU33" i="6"/>
  <c r="AU359" i="6"/>
  <c r="AU229" i="6"/>
  <c r="AU346" i="6"/>
  <c r="AU29" i="6"/>
  <c r="AU56" i="6"/>
  <c r="AU34" i="6"/>
  <c r="AU384" i="6"/>
  <c r="AU254" i="6"/>
  <c r="AU97" i="6"/>
  <c r="AU114" i="6"/>
  <c r="AU41" i="6"/>
  <c r="AU270" i="6"/>
  <c r="AU113" i="6"/>
  <c r="AU150" i="6"/>
  <c r="AU284" i="6"/>
  <c r="AU116" i="6"/>
  <c r="AU368" i="6"/>
  <c r="AU372" i="6"/>
  <c r="AU339" i="6"/>
  <c r="AU236" i="6"/>
  <c r="AU78" i="6"/>
  <c r="N57" i="1"/>
  <c r="O59" i="1"/>
  <c r="M61" i="1"/>
  <c r="N62" i="1"/>
  <c r="M58" i="1"/>
  <c r="M43" i="1"/>
  <c r="N44" i="1"/>
  <c r="O45" i="1"/>
  <c r="N42" i="1"/>
  <c r="M46" i="1"/>
  <c r="M60" i="1"/>
  <c r="N61" i="1"/>
  <c r="O62" i="1"/>
  <c r="M41" i="1"/>
  <c r="N43" i="1"/>
  <c r="O44" i="1"/>
  <c r="O42" i="1"/>
  <c r="M59" i="1"/>
  <c r="N60" i="1"/>
  <c r="O61" i="1"/>
  <c r="N58" i="1"/>
  <c r="N41" i="1"/>
  <c r="O43" i="1"/>
  <c r="M45" i="1"/>
  <c r="N46" i="1"/>
  <c r="M42" i="1"/>
  <c r="M57" i="1"/>
  <c r="N59" i="1"/>
  <c r="O60" i="1"/>
  <c r="M62" i="1"/>
  <c r="O58" i="1"/>
  <c r="M44" i="1"/>
  <c r="N45" i="1"/>
  <c r="O46" i="1"/>
  <c r="M20" i="1"/>
  <c r="N22" i="1"/>
  <c r="M19" i="1"/>
  <c r="N20" i="1"/>
  <c r="O22" i="1"/>
  <c r="N21" i="1"/>
  <c r="M18" i="1"/>
  <c r="N19" i="1"/>
  <c r="M23" i="1"/>
  <c r="M22" i="1"/>
  <c r="N23" i="1"/>
  <c r="M21" i="1"/>
  <c r="J57" i="1"/>
  <c r="K59" i="1"/>
  <c r="L60" i="1"/>
  <c r="J62" i="1"/>
  <c r="L58" i="1"/>
  <c r="J41" i="1"/>
  <c r="K42" i="1"/>
  <c r="L44" i="1"/>
  <c r="J46" i="1"/>
  <c r="J43" i="1"/>
  <c r="K57" i="1"/>
  <c r="L59" i="1"/>
  <c r="J61" i="1"/>
  <c r="K62" i="1"/>
  <c r="J58" i="1"/>
  <c r="K41" i="1"/>
  <c r="L42" i="1"/>
  <c r="J45" i="1"/>
  <c r="K46" i="1"/>
  <c r="K43" i="1"/>
  <c r="L57" i="1"/>
  <c r="J60" i="1"/>
  <c r="K61" i="1"/>
  <c r="L62" i="1"/>
  <c r="L41" i="1"/>
  <c r="J44" i="1"/>
  <c r="K45" i="1"/>
  <c r="L46" i="1"/>
  <c r="J59" i="1"/>
  <c r="K60" i="1"/>
  <c r="L61" i="1"/>
  <c r="K58" i="1"/>
  <c r="J42" i="1"/>
  <c r="K44" i="1"/>
  <c r="L45" i="1"/>
  <c r="L43" i="1"/>
  <c r="K18" i="1"/>
  <c r="L20" i="1"/>
  <c r="J22" i="1"/>
  <c r="K23" i="1"/>
  <c r="J23" i="1"/>
  <c r="L18" i="1"/>
  <c r="J21" i="1"/>
  <c r="K22" i="1"/>
  <c r="L23" i="1"/>
  <c r="K20" i="1"/>
  <c r="L19" i="1"/>
  <c r="J19" i="1"/>
  <c r="J20" i="1"/>
  <c r="K21" i="1"/>
  <c r="L22" i="1"/>
  <c r="K19" i="1"/>
  <c r="J18" i="1"/>
  <c r="L21" i="1"/>
  <c r="BN387" i="6"/>
  <c r="AU215" i="6"/>
  <c r="AU300" i="6"/>
  <c r="BN157" i="6"/>
  <c r="BO157" i="6" s="1"/>
  <c r="BN14" i="6"/>
  <c r="BO14" i="6" s="1"/>
  <c r="BN138" i="6"/>
  <c r="BO138" i="6" s="1"/>
  <c r="BN317" i="6"/>
  <c r="BO317" i="6" s="1"/>
  <c r="BN124" i="6"/>
  <c r="BO124" i="6" s="1"/>
  <c r="BN74" i="6"/>
  <c r="BO74" i="6" s="1"/>
  <c r="BN8" i="6"/>
  <c r="AU367" i="6"/>
  <c r="AU279" i="6"/>
  <c r="AU332" i="6"/>
  <c r="BN301" i="6"/>
  <c r="BO301" i="6" s="1"/>
  <c r="BG384" i="6"/>
  <c r="BG255" i="6"/>
  <c r="BG92" i="6"/>
  <c r="AU318" i="6"/>
  <c r="AU381" i="6"/>
  <c r="AU25" i="6"/>
  <c r="AS390" i="6"/>
  <c r="AU46" i="6"/>
  <c r="AU28" i="6"/>
  <c r="AU51" i="6"/>
  <c r="AU32" i="6"/>
  <c r="AU48" i="6"/>
  <c r="AU295" i="6"/>
  <c r="BO59" i="6"/>
  <c r="AU154" i="6"/>
  <c r="AU30" i="6"/>
  <c r="BG157" i="6"/>
  <c r="BG301" i="6"/>
  <c r="AU90" i="6"/>
  <c r="AU20" i="6"/>
  <c r="AU43" i="6"/>
  <c r="AU65" i="6"/>
  <c r="AU19" i="6"/>
  <c r="AU17" i="6"/>
  <c r="AU53" i="6"/>
  <c r="BG159" i="6"/>
  <c r="AU70" i="6"/>
  <c r="AU55" i="6"/>
  <c r="BO293" i="6"/>
  <c r="AU71" i="6"/>
  <c r="BG100" i="6"/>
  <c r="AU66" i="6"/>
  <c r="AU126" i="6"/>
  <c r="AU59" i="6"/>
  <c r="BG277" i="6"/>
  <c r="BI384" i="6"/>
  <c r="BG387" i="6"/>
  <c r="BG38" i="6"/>
  <c r="BG19" i="6"/>
  <c r="BJ8" i="6"/>
  <c r="BI8" i="6"/>
  <c r="BG51" i="6"/>
  <c r="BG62" i="6"/>
  <c r="BG237" i="6"/>
  <c r="BG12" i="6"/>
  <c r="BG132" i="6"/>
  <c r="BG189" i="6"/>
  <c r="BG74" i="6"/>
  <c r="BG229" i="6"/>
  <c r="BG309" i="6"/>
  <c r="BG211" i="6"/>
  <c r="BG202" i="6"/>
  <c r="BJ384" i="6"/>
  <c r="BK384" i="6"/>
  <c r="BG17" i="6"/>
  <c r="AU62" i="6"/>
  <c r="BO385" i="6"/>
  <c r="BO56" i="6"/>
  <c r="AU11" i="6"/>
  <c r="AU69" i="6"/>
  <c r="BO32" i="6"/>
  <c r="AU14" i="6"/>
  <c r="BG271" i="6"/>
  <c r="BG56" i="6"/>
  <c r="AU227" i="6"/>
  <c r="AU72" i="6"/>
  <c r="BO49" i="6"/>
  <c r="AU21" i="6"/>
  <c r="AU58" i="6"/>
  <c r="BG285" i="6"/>
  <c r="BG28" i="6"/>
  <c r="BG227" i="6"/>
  <c r="BO20" i="6"/>
  <c r="AU61" i="6"/>
  <c r="AU47" i="6"/>
  <c r="AU60" i="6"/>
  <c r="AU54" i="6"/>
  <c r="BG90" i="6"/>
  <c r="AU18" i="6"/>
  <c r="AU10" i="6"/>
  <c r="BO35" i="6"/>
  <c r="AU22" i="6"/>
  <c r="BG245" i="6"/>
  <c r="BG20" i="6"/>
  <c r="BG239" i="6"/>
  <c r="BG85" i="6"/>
  <c r="BG27" i="6"/>
  <c r="BG8" i="6"/>
  <c r="BG14" i="6"/>
  <c r="BH384" i="6"/>
  <c r="BG9" i="6"/>
  <c r="AU380" i="6"/>
  <c r="BO11" i="6"/>
  <c r="BG46" i="6"/>
  <c r="AU27" i="6"/>
  <c r="AU49" i="6"/>
  <c r="AU44" i="6"/>
  <c r="AU67" i="6"/>
  <c r="BG221" i="6"/>
  <c r="BG317" i="6"/>
  <c r="BG116" i="6"/>
  <c r="BG65" i="6"/>
  <c r="BG138" i="6"/>
  <c r="AU42" i="6"/>
  <c r="AU37" i="6"/>
  <c r="AU23" i="6"/>
  <c r="BG43" i="6"/>
  <c r="BG31" i="6"/>
  <c r="AU26" i="6"/>
  <c r="AU12" i="6"/>
  <c r="AU35" i="6"/>
  <c r="AU16" i="6"/>
  <c r="AU39" i="6"/>
  <c r="BG191" i="6"/>
  <c r="BG293" i="6"/>
  <c r="BG124" i="6"/>
  <c r="AO390" i="6"/>
  <c r="AN390" i="6"/>
  <c r="AQ390" i="6"/>
  <c r="AP390" i="6"/>
  <c r="AM390" i="6"/>
  <c r="BO27" i="6" l="1"/>
  <c r="BO388" i="6"/>
  <c r="BJ390" i="6"/>
  <c r="BO386" i="6"/>
  <c r="BK390" i="6"/>
  <c r="BI390" i="6"/>
  <c r="O57" i="1"/>
  <c r="BN390" i="6"/>
  <c r="O19" i="1"/>
  <c r="O41" i="1"/>
  <c r="O21" i="1"/>
  <c r="O23" i="1"/>
  <c r="BO387" i="6"/>
  <c r="BO384" i="6"/>
  <c r="BO8" i="6"/>
  <c r="AU390" i="6"/>
  <c r="O18" i="1" l="1"/>
  <c r="BG172" i="6"/>
  <c r="BG390" i="6" s="1"/>
  <c r="AW390" i="6" l="1"/>
  <c r="BH172" i="6" l="1"/>
  <c r="BH390" i="6" s="1"/>
  <c r="AX390" i="6"/>
  <c r="BM172" i="6"/>
  <c r="BM390" i="6" l="1"/>
  <c r="BO172" i="6"/>
  <c r="BO390" i="6" s="1"/>
</calcChain>
</file>

<file path=xl/sharedStrings.xml><?xml version="1.0" encoding="utf-8"?>
<sst xmlns="http://schemas.openxmlformats.org/spreadsheetml/2006/main" count="11143" uniqueCount="2025">
  <si>
    <t>Key Information for Local Authorities in 2019-20</t>
  </si>
  <si>
    <t>In 2019-20, figures have been adjusted to reflect the Business Rates Retention pilots. Please refer to the Pilots Explanatory Note.</t>
  </si>
  <si>
    <t>variable name</t>
  </si>
  <si>
    <t>ons_code</t>
  </si>
  <si>
    <t>ecode</t>
  </si>
  <si>
    <t>tier_split_pilot_2019</t>
  </si>
  <si>
    <t>sfa_pilot_2019_tot</t>
  </si>
  <si>
    <t>rsg_pilot_2019_tot</t>
  </si>
  <si>
    <t>bfl_pilot_2019_tot</t>
  </si>
  <si>
    <t>tnt_pilot_2019</t>
  </si>
  <si>
    <t>snt_pilot_2019</t>
  </si>
  <si>
    <t>levy_pilot_2019</t>
  </si>
  <si>
    <t>rsg_pilot_2019_ut</t>
  </si>
  <si>
    <t>rsg_pilot_2019_lt</t>
  </si>
  <si>
    <t>rsg_pilot_2019_fire</t>
  </si>
  <si>
    <t>rsg_pilot_2019_gla</t>
  </si>
  <si>
    <t>rsg_pilot_2019_pol</t>
  </si>
  <si>
    <t>bfl_pilot_2019_ut</t>
  </si>
  <si>
    <t>bfl_pilot_2019_lt</t>
  </si>
  <si>
    <t>bfl_pilot_2019_fire</t>
  </si>
  <si>
    <t>bfl_pilot_2019_gla</t>
  </si>
  <si>
    <t>bfl_pilot_2019_pol</t>
  </si>
  <si>
    <t>sfa_pilot_2019_ut</t>
  </si>
  <si>
    <t>sfa_pilot_2019_lt</t>
  </si>
  <si>
    <t>sfa_pilot_2019_fire</t>
  </si>
  <si>
    <t>sfa_pilot_2019_gla</t>
  </si>
  <si>
    <t>sfa_pilot_2019_pol</t>
  </si>
  <si>
    <t>£m</t>
  </si>
  <si>
    <t>Split of Revenue Support Grant (£m)</t>
  </si>
  <si>
    <t>Split of Baseline Funding Level (£m)</t>
  </si>
  <si>
    <t>Split of Modified Settlement Funding Assessment (£m)</t>
  </si>
  <si>
    <t>rcode</t>
  </si>
  <si>
    <t>ONS code</t>
  </si>
  <si>
    <t>Class</t>
  </si>
  <si>
    <t>Pilot</t>
  </si>
  <si>
    <t>Local Authority</t>
  </si>
  <si>
    <t>Tier split</t>
  </si>
  <si>
    <t>Settlement Funding Assessment</t>
  </si>
  <si>
    <t>Revenue Support Grant</t>
  </si>
  <si>
    <t>Baseline Funding Level</t>
  </si>
  <si>
    <t>Tariff/Top-up</t>
  </si>
  <si>
    <t>Safety Net Threshold1</t>
  </si>
  <si>
    <t>Levy rate2</t>
  </si>
  <si>
    <t>Upper Tier</t>
  </si>
  <si>
    <t>Lower Tier</t>
  </si>
  <si>
    <t>Fire</t>
  </si>
  <si>
    <t>GLA</t>
  </si>
  <si>
    <t>Police</t>
  </si>
  <si>
    <t>TE</t>
  </si>
  <si>
    <t>TOTAL England</t>
  </si>
  <si>
    <t>R285</t>
  </si>
  <si>
    <t>E3831</t>
  </si>
  <si>
    <t>E07000223</t>
  </si>
  <si>
    <t>SD</t>
  </si>
  <si>
    <t>P1908</t>
  </si>
  <si>
    <t>Adur</t>
  </si>
  <si>
    <t>R46</t>
  </si>
  <si>
    <t>E0931</t>
  </si>
  <si>
    <t>E07000026</t>
  </si>
  <si>
    <t>Allerdale</t>
  </si>
  <si>
    <t>R52</t>
  </si>
  <si>
    <t>E1031</t>
  </si>
  <si>
    <t>E07000032</t>
  </si>
  <si>
    <t>Amber Valley</t>
  </si>
  <si>
    <t>R286</t>
  </si>
  <si>
    <t>E3832</t>
  </si>
  <si>
    <t>E07000224</t>
  </si>
  <si>
    <t>Arun</t>
  </si>
  <si>
    <t>R229</t>
  </si>
  <si>
    <t>E3031</t>
  </si>
  <si>
    <t>E07000170</t>
  </si>
  <si>
    <t>Ashfield</t>
  </si>
  <si>
    <t>R157</t>
  </si>
  <si>
    <t>E2231</t>
  </si>
  <si>
    <t>E07000105</t>
  </si>
  <si>
    <t>Ashford</t>
  </si>
  <si>
    <t>R950</t>
  </si>
  <si>
    <t>E6101</t>
  </si>
  <si>
    <t>E31000001</t>
  </si>
  <si>
    <t>SFIR</t>
  </si>
  <si>
    <t>Avon Fire Authority</t>
  </si>
  <si>
    <t>R17</t>
  </si>
  <si>
    <t>E0431</t>
  </si>
  <si>
    <t>E07000004</t>
  </si>
  <si>
    <t>P1904</t>
  </si>
  <si>
    <t>Aylesbury Vale</t>
  </si>
  <si>
    <t>R262</t>
  </si>
  <si>
    <t>E3531</t>
  </si>
  <si>
    <t>E07000200</t>
  </si>
  <si>
    <t>Babergh</t>
  </si>
  <si>
    <t>R383</t>
  </si>
  <si>
    <t>E5030</t>
  </si>
  <si>
    <t>E09000002</t>
  </si>
  <si>
    <t>OLB</t>
  </si>
  <si>
    <t>P1915</t>
  </si>
  <si>
    <t>Barking and Dagenham</t>
  </si>
  <si>
    <t>R384</t>
  </si>
  <si>
    <t>E5031</t>
  </si>
  <si>
    <t>E09000003</t>
  </si>
  <si>
    <t>Barnet</t>
  </si>
  <si>
    <t>R349</t>
  </si>
  <si>
    <t>E4401</t>
  </si>
  <si>
    <t>E08000016</t>
  </si>
  <si>
    <t>MD</t>
  </si>
  <si>
    <t>Barnsley</t>
  </si>
  <si>
    <t>R47</t>
  </si>
  <si>
    <t>E0932</t>
  </si>
  <si>
    <t>E07000027</t>
  </si>
  <si>
    <t>Barrow-in-Furness</t>
  </si>
  <si>
    <t>R94</t>
  </si>
  <si>
    <t>E1531</t>
  </si>
  <si>
    <t>E07000066</t>
  </si>
  <si>
    <t>Basildon</t>
  </si>
  <si>
    <t>R114</t>
  </si>
  <si>
    <t>E1731</t>
  </si>
  <si>
    <t>E07000084</t>
  </si>
  <si>
    <t>Basingstoke and Deane</t>
  </si>
  <si>
    <t>R230</t>
  </si>
  <si>
    <t>E3032</t>
  </si>
  <si>
    <t>E07000171</t>
  </si>
  <si>
    <t>Bassetlaw</t>
  </si>
  <si>
    <t>R602</t>
  </si>
  <si>
    <t>E0101</t>
  </si>
  <si>
    <t>E06000022</t>
  </si>
  <si>
    <t>UNINFIR</t>
  </si>
  <si>
    <t>P1704</t>
  </si>
  <si>
    <t>Bath &amp; North East Somerset</t>
  </si>
  <si>
    <t>R679</t>
  </si>
  <si>
    <t>E0202</t>
  </si>
  <si>
    <t>E06000055</t>
  </si>
  <si>
    <t>Bedford</t>
  </si>
  <si>
    <t>R954</t>
  </si>
  <si>
    <t>E6102</t>
  </si>
  <si>
    <t>E31000002</t>
  </si>
  <si>
    <t>R964</t>
  </si>
  <si>
    <t>E6103</t>
  </si>
  <si>
    <t>E31000003</t>
  </si>
  <si>
    <t>P1916</t>
  </si>
  <si>
    <t>Berkshire Fire Authority</t>
  </si>
  <si>
    <t>R385</t>
  </si>
  <si>
    <t>E5032</t>
  </si>
  <si>
    <t>E09000004</t>
  </si>
  <si>
    <t>Bexley</t>
  </si>
  <si>
    <t>R358</t>
  </si>
  <si>
    <t>E4601</t>
  </si>
  <si>
    <t>E08000025</t>
  </si>
  <si>
    <t>P1703</t>
  </si>
  <si>
    <t>Birmingham</t>
  </si>
  <si>
    <t>R185</t>
  </si>
  <si>
    <t>E2431</t>
  </si>
  <si>
    <t>E07000129</t>
  </si>
  <si>
    <t>P1913</t>
  </si>
  <si>
    <t>Blaby</t>
  </si>
  <si>
    <t>R659</t>
  </si>
  <si>
    <t>E2301</t>
  </si>
  <si>
    <t>E06000008</t>
  </si>
  <si>
    <t>P1909</t>
  </si>
  <si>
    <t>Blackburn with Darwen</t>
  </si>
  <si>
    <t>R660</t>
  </si>
  <si>
    <t>E2302</t>
  </si>
  <si>
    <t>E06000009</t>
  </si>
  <si>
    <t>Blackpool</t>
  </si>
  <si>
    <t>R53</t>
  </si>
  <si>
    <t>E1032</t>
  </si>
  <si>
    <t>E07000033</t>
  </si>
  <si>
    <t>Bolsover</t>
  </si>
  <si>
    <t>R334</t>
  </si>
  <si>
    <t>E4201</t>
  </si>
  <si>
    <t>E08000001</t>
  </si>
  <si>
    <t>P1701</t>
  </si>
  <si>
    <t>Bolton</t>
  </si>
  <si>
    <t>R194</t>
  </si>
  <si>
    <t>E2531</t>
  </si>
  <si>
    <t>E07000136</t>
  </si>
  <si>
    <t>Boston</t>
  </si>
  <si>
    <t>R689</t>
  </si>
  <si>
    <t>E1204</t>
  </si>
  <si>
    <t>E06000028</t>
  </si>
  <si>
    <t>R642</t>
  </si>
  <si>
    <t>E0301</t>
  </si>
  <si>
    <t>E06000036</t>
  </si>
  <si>
    <t>Bracknell Forest</t>
  </si>
  <si>
    <t>R365</t>
  </si>
  <si>
    <t>E4701</t>
  </si>
  <si>
    <t>E08000032</t>
  </si>
  <si>
    <t>P1912</t>
  </si>
  <si>
    <t>Bradford</t>
  </si>
  <si>
    <t>R95</t>
  </si>
  <si>
    <t>E1532</t>
  </si>
  <si>
    <t>E07000067</t>
  </si>
  <si>
    <t>Braintree</t>
  </si>
  <si>
    <t>R201</t>
  </si>
  <si>
    <t>E2631</t>
  </si>
  <si>
    <t>E07000143</t>
  </si>
  <si>
    <t>P1910</t>
  </si>
  <si>
    <t>Breckland</t>
  </si>
  <si>
    <t>R386</t>
  </si>
  <si>
    <t>E5033</t>
  </si>
  <si>
    <t>E09000005</t>
  </si>
  <si>
    <t>Brent</t>
  </si>
  <si>
    <t>R96</t>
  </si>
  <si>
    <t>E1533</t>
  </si>
  <si>
    <t>E07000068</t>
  </si>
  <si>
    <t>Brentwood</t>
  </si>
  <si>
    <t>R625</t>
  </si>
  <si>
    <t>E1401</t>
  </si>
  <si>
    <t>E06000043</t>
  </si>
  <si>
    <t>Brighton &amp; Hove</t>
  </si>
  <si>
    <t>R603</t>
  </si>
  <si>
    <t>E0102</t>
  </si>
  <si>
    <t>E06000023</t>
  </si>
  <si>
    <t>Bristol</t>
  </si>
  <si>
    <t>R202</t>
  </si>
  <si>
    <t>E2632</t>
  </si>
  <si>
    <t>E07000144</t>
  </si>
  <si>
    <t>Broadland</t>
  </si>
  <si>
    <t>R387</t>
  </si>
  <si>
    <t>E5034</t>
  </si>
  <si>
    <t>E09000006</t>
  </si>
  <si>
    <t>Bromley</t>
  </si>
  <si>
    <t>R127</t>
  </si>
  <si>
    <t>E1831</t>
  </si>
  <si>
    <t>E07000234</t>
  </si>
  <si>
    <t>P1901</t>
  </si>
  <si>
    <t>Bromsgrove</t>
  </si>
  <si>
    <t>R136</t>
  </si>
  <si>
    <t>E1931</t>
  </si>
  <si>
    <t>E07000095</t>
  </si>
  <si>
    <t>P1905</t>
  </si>
  <si>
    <t>Broxbourne</t>
  </si>
  <si>
    <t>R231</t>
  </si>
  <si>
    <t>E3033</t>
  </si>
  <si>
    <t>E07000172</t>
  </si>
  <si>
    <t>Broxtowe</t>
  </si>
  <si>
    <t>R633</t>
  </si>
  <si>
    <t>E0421</t>
  </si>
  <si>
    <t>E10000002</t>
  </si>
  <si>
    <t>SCNFIR</t>
  </si>
  <si>
    <t>Buckinghamshire</t>
  </si>
  <si>
    <t>R955</t>
  </si>
  <si>
    <t>E6104</t>
  </si>
  <si>
    <t>E31000004</t>
  </si>
  <si>
    <t>Buckinghamshire Fire Authority</t>
  </si>
  <si>
    <t>R173</t>
  </si>
  <si>
    <t>E2333</t>
  </si>
  <si>
    <t>E07000117</t>
  </si>
  <si>
    <t>Burnley</t>
  </si>
  <si>
    <t>R335</t>
  </si>
  <si>
    <t>E4202</t>
  </si>
  <si>
    <t>E08000002</t>
  </si>
  <si>
    <t>Bury</t>
  </si>
  <si>
    <t>R366</t>
  </si>
  <si>
    <t>E4702</t>
  </si>
  <si>
    <t>E08000033</t>
  </si>
  <si>
    <t>Calderdale</t>
  </si>
  <si>
    <t>R22</t>
  </si>
  <si>
    <t>E0531</t>
  </si>
  <si>
    <t>E07000008</t>
  </si>
  <si>
    <t>Cambridge</t>
  </si>
  <si>
    <t>R663</t>
  </si>
  <si>
    <t>E0521</t>
  </si>
  <si>
    <t>E10000003</t>
  </si>
  <si>
    <t>Cambridgeshire</t>
  </si>
  <si>
    <t>R965</t>
  </si>
  <si>
    <t>E6105</t>
  </si>
  <si>
    <t>E31000005</t>
  </si>
  <si>
    <t>Cambridgeshire Fire Authority</t>
  </si>
  <si>
    <t>R371</t>
  </si>
  <si>
    <t>E5011</t>
  </si>
  <si>
    <t>E09000007</t>
  </si>
  <si>
    <t>ILB</t>
  </si>
  <si>
    <t>Camden</t>
  </si>
  <si>
    <t>R253</t>
  </si>
  <si>
    <t>E3431</t>
  </si>
  <si>
    <t>E07000192</t>
  </si>
  <si>
    <t>P1902</t>
  </si>
  <si>
    <t>Cannock Chase</t>
  </si>
  <si>
    <t>R158</t>
  </si>
  <si>
    <t>E2232</t>
  </si>
  <si>
    <t>E07000106</t>
  </si>
  <si>
    <t>Canterbury</t>
  </si>
  <si>
    <t>R48</t>
  </si>
  <si>
    <t>E0933</t>
  </si>
  <si>
    <t>E07000028</t>
  </si>
  <si>
    <t>Carlisle</t>
  </si>
  <si>
    <t>R97</t>
  </si>
  <si>
    <t>E1534</t>
  </si>
  <si>
    <t>E07000069</t>
  </si>
  <si>
    <t>Castle Point</t>
  </si>
  <si>
    <t>R680</t>
  </si>
  <si>
    <t>E0203</t>
  </si>
  <si>
    <t>E06000056</t>
  </si>
  <si>
    <t>Central Bedfordshire</t>
  </si>
  <si>
    <t>R186</t>
  </si>
  <si>
    <t>E2432</t>
  </si>
  <si>
    <t>E07000130</t>
  </si>
  <si>
    <t>Charnwood</t>
  </si>
  <si>
    <t>R98</t>
  </si>
  <si>
    <t>E1535</t>
  </si>
  <si>
    <t>E07000070</t>
  </si>
  <si>
    <t>Chelmsford</t>
  </si>
  <si>
    <t>R108</t>
  </si>
  <si>
    <t>E1631</t>
  </si>
  <si>
    <t>E07000078</t>
  </si>
  <si>
    <t>Cheltenham</t>
  </si>
  <si>
    <t>R237</t>
  </si>
  <si>
    <t>E3131</t>
  </si>
  <si>
    <t>E07000177</t>
  </si>
  <si>
    <t>Cherwell</t>
  </si>
  <si>
    <t>R677</t>
  </si>
  <si>
    <t>E0603</t>
  </si>
  <si>
    <t>E06000049</t>
  </si>
  <si>
    <t>Cheshire East</t>
  </si>
  <si>
    <t>R966</t>
  </si>
  <si>
    <t>E6106</t>
  </si>
  <si>
    <t>E31000006</t>
  </si>
  <si>
    <t>Cheshire Fire Authority</t>
  </si>
  <si>
    <t>R678</t>
  </si>
  <si>
    <t>E0604</t>
  </si>
  <si>
    <t>E06000050</t>
  </si>
  <si>
    <t>Cheshire West and Chester</t>
  </si>
  <si>
    <t>R54</t>
  </si>
  <si>
    <t>E1033</t>
  </si>
  <si>
    <t>E07000034</t>
  </si>
  <si>
    <t>Chesterfield</t>
  </si>
  <si>
    <t>R287</t>
  </si>
  <si>
    <t>E3833</t>
  </si>
  <si>
    <t>E07000225</t>
  </si>
  <si>
    <t>Chichester</t>
  </si>
  <si>
    <t>R19</t>
  </si>
  <si>
    <t>E0432</t>
  </si>
  <si>
    <t>E07000005</t>
  </si>
  <si>
    <t>Chiltern</t>
  </si>
  <si>
    <t>R174</t>
  </si>
  <si>
    <t>E2334</t>
  </si>
  <si>
    <t>E07000118</t>
  </si>
  <si>
    <t>Chorley</t>
  </si>
  <si>
    <t>R370</t>
  </si>
  <si>
    <t>E5010</t>
  </si>
  <si>
    <t>E09000001</t>
  </si>
  <si>
    <t>City of London</t>
  </si>
  <si>
    <t>R951</t>
  </si>
  <si>
    <t>E6107</t>
  </si>
  <si>
    <t>E31000007</t>
  </si>
  <si>
    <t>Cleveland Fire Authority</t>
  </si>
  <si>
    <t>R99</t>
  </si>
  <si>
    <t>E1536</t>
  </si>
  <si>
    <t>E07000071</t>
  </si>
  <si>
    <t>Colchester</t>
  </si>
  <si>
    <t>R49</t>
  </si>
  <si>
    <t>E0934</t>
  </si>
  <si>
    <t>E07000029</t>
  </si>
  <si>
    <t>Copeland</t>
  </si>
  <si>
    <t>R208</t>
  </si>
  <si>
    <t>E2831</t>
  </si>
  <si>
    <t>E07000150</t>
  </si>
  <si>
    <t>P1907</t>
  </si>
  <si>
    <t>Corby</t>
  </si>
  <si>
    <t>R672</t>
  </si>
  <si>
    <t>E0801</t>
  </si>
  <si>
    <t>E06000052</t>
  </si>
  <si>
    <t>UNIFIR</t>
  </si>
  <si>
    <t>P1705</t>
  </si>
  <si>
    <t>Cornwall</t>
  </si>
  <si>
    <t>R109</t>
  </si>
  <si>
    <t>E1632</t>
  </si>
  <si>
    <t>E07000079</t>
  </si>
  <si>
    <t>Cotswold</t>
  </si>
  <si>
    <t>R673</t>
  </si>
  <si>
    <t>E1302</t>
  </si>
  <si>
    <t>E06000047</t>
  </si>
  <si>
    <t>Durham</t>
  </si>
  <si>
    <t>R359</t>
  </si>
  <si>
    <t>E4602</t>
  </si>
  <si>
    <t>E08000026</t>
  </si>
  <si>
    <t>Coventry</t>
  </si>
  <si>
    <t>R221</t>
  </si>
  <si>
    <t>E2731</t>
  </si>
  <si>
    <t>E07000163</t>
  </si>
  <si>
    <t>Craven</t>
  </si>
  <si>
    <t>R288</t>
  </si>
  <si>
    <t>E3834</t>
  </si>
  <si>
    <t>E07000226</t>
  </si>
  <si>
    <t>Crawley</t>
  </si>
  <si>
    <t>R388</t>
  </si>
  <si>
    <t>E5035</t>
  </si>
  <si>
    <t>E09000008</t>
  </si>
  <si>
    <t>Croydon</t>
  </si>
  <si>
    <t>R412</t>
  </si>
  <si>
    <t>E0920</t>
  </si>
  <si>
    <t>E10000006</t>
  </si>
  <si>
    <t>SCFIR</t>
  </si>
  <si>
    <t>Cumbria</t>
  </si>
  <si>
    <t>R137</t>
  </si>
  <si>
    <t>E1932</t>
  </si>
  <si>
    <t>E07000096</t>
  </si>
  <si>
    <t>Dacorum</t>
  </si>
  <si>
    <t>R624</t>
  </si>
  <si>
    <t>E1301</t>
  </si>
  <si>
    <t>E06000005</t>
  </si>
  <si>
    <t>Darlington</t>
  </si>
  <si>
    <t>R159</t>
  </si>
  <si>
    <t>E2233</t>
  </si>
  <si>
    <t>E07000107</t>
  </si>
  <si>
    <t>Dartford</t>
  </si>
  <si>
    <t>R209</t>
  </si>
  <si>
    <t>E2832</t>
  </si>
  <si>
    <t>E07000151</t>
  </si>
  <si>
    <t>Daventry</t>
  </si>
  <si>
    <t>R621</t>
  </si>
  <si>
    <t>E1001</t>
  </si>
  <si>
    <t>E06000015</t>
  </si>
  <si>
    <t>Derby</t>
  </si>
  <si>
    <t>R634</t>
  </si>
  <si>
    <t>E1021</t>
  </si>
  <si>
    <t>E10000007</t>
  </si>
  <si>
    <t>Derbyshire</t>
  </si>
  <si>
    <t>R60</t>
  </si>
  <si>
    <t>E1035</t>
  </si>
  <si>
    <t>E07000035</t>
  </si>
  <si>
    <t>Derbyshire Dales</t>
  </si>
  <si>
    <t>R956</t>
  </si>
  <si>
    <t>E6110</t>
  </si>
  <si>
    <t>E31000010</t>
  </si>
  <si>
    <t>Derbyshire Fire Authority</t>
  </si>
  <si>
    <t>R665</t>
  </si>
  <si>
    <t>E1121</t>
  </si>
  <si>
    <t>E10000008</t>
  </si>
  <si>
    <t>Devon</t>
  </si>
  <si>
    <t>R751</t>
  </si>
  <si>
    <t>E6161</t>
  </si>
  <si>
    <t>E31000011</t>
  </si>
  <si>
    <t>Devon &amp; Somerset Fire</t>
  </si>
  <si>
    <t>R350</t>
  </si>
  <si>
    <t>E4402</t>
  </si>
  <si>
    <t>E08000017</t>
  </si>
  <si>
    <t>Doncaster</t>
  </si>
  <si>
    <t>R688</t>
  </si>
  <si>
    <t>E1203</t>
  </si>
  <si>
    <t>E07000049</t>
  </si>
  <si>
    <t>R753</t>
  </si>
  <si>
    <t>E6162</t>
  </si>
  <si>
    <t>E31000047</t>
  </si>
  <si>
    <t>Dorset &amp; Wiltshire Fire</t>
  </si>
  <si>
    <t>R160</t>
  </si>
  <si>
    <t>E2234</t>
  </si>
  <si>
    <t>E07000108</t>
  </si>
  <si>
    <t>Dover</t>
  </si>
  <si>
    <t>R360</t>
  </si>
  <si>
    <t>E4603</t>
  </si>
  <si>
    <t>E08000027</t>
  </si>
  <si>
    <t>Dudley</t>
  </si>
  <si>
    <t>R958</t>
  </si>
  <si>
    <t>E6113</t>
  </si>
  <si>
    <t>E31000013</t>
  </si>
  <si>
    <t>Durham Fire Authority</t>
  </si>
  <si>
    <t>R389</t>
  </si>
  <si>
    <t>E5036</t>
  </si>
  <si>
    <t>E09000009</t>
  </si>
  <si>
    <t>Ealing</t>
  </si>
  <si>
    <t>R23</t>
  </si>
  <si>
    <t>E0532</t>
  </si>
  <si>
    <t>E07000009</t>
  </si>
  <si>
    <t>East Cambridgeshire</t>
  </si>
  <si>
    <t>R61</t>
  </si>
  <si>
    <t>E1131</t>
  </si>
  <si>
    <t>E07000040</t>
  </si>
  <si>
    <t>East Devon</t>
  </si>
  <si>
    <t>R115</t>
  </si>
  <si>
    <t>E1732</t>
  </si>
  <si>
    <t>E07000085</t>
  </si>
  <si>
    <t>East Hampshire</t>
  </si>
  <si>
    <t>R138</t>
  </si>
  <si>
    <t>E1933</t>
  </si>
  <si>
    <t>E07000242</t>
  </si>
  <si>
    <t>East Hertfordshire</t>
  </si>
  <si>
    <t>R195</t>
  </si>
  <si>
    <t>E2532</t>
  </si>
  <si>
    <t>E07000137</t>
  </si>
  <si>
    <t>East Lindsey</t>
  </si>
  <si>
    <t>R210</t>
  </si>
  <si>
    <t>E2833</t>
  </si>
  <si>
    <t>E07000152</t>
  </si>
  <si>
    <t>East Northamptonshire</t>
  </si>
  <si>
    <t>R610</t>
  </si>
  <si>
    <t>E2001</t>
  </si>
  <si>
    <t>E06000011</t>
  </si>
  <si>
    <t>East Riding of Yorkshire</t>
  </si>
  <si>
    <t>R254</t>
  </si>
  <si>
    <t>E3432</t>
  </si>
  <si>
    <t>E07000193</t>
  </si>
  <si>
    <t>East Staffordshire</t>
  </si>
  <si>
    <t>R690</t>
  </si>
  <si>
    <t>E3538</t>
  </si>
  <si>
    <t>E07000205</t>
  </si>
  <si>
    <t>R637</t>
  </si>
  <si>
    <t>E1421</t>
  </si>
  <si>
    <t>E10000011</t>
  </si>
  <si>
    <t>P1914</t>
  </si>
  <si>
    <t>East Sussex</t>
  </si>
  <si>
    <t>R959</t>
  </si>
  <si>
    <t>E6114</t>
  </si>
  <si>
    <t>E31000014</t>
  </si>
  <si>
    <t>East Sussex Fire Authority</t>
  </si>
  <si>
    <t>R88</t>
  </si>
  <si>
    <t>E1432</t>
  </si>
  <si>
    <t>E07000061</t>
  </si>
  <si>
    <t>Eastbourne</t>
  </si>
  <si>
    <t>R116</t>
  </si>
  <si>
    <t>E1733</t>
  </si>
  <si>
    <t>E07000086</t>
  </si>
  <si>
    <t>Eastleigh</t>
  </si>
  <si>
    <t>R50</t>
  </si>
  <si>
    <t>E0935</t>
  </si>
  <si>
    <t>E07000030</t>
  </si>
  <si>
    <t>Eden</t>
  </si>
  <si>
    <t>R269</t>
  </si>
  <si>
    <t>E3631</t>
  </si>
  <si>
    <t>E07000207</t>
  </si>
  <si>
    <t>Elmbridge</t>
  </si>
  <si>
    <t>R390</t>
  </si>
  <si>
    <t>E5037</t>
  </si>
  <si>
    <t>E09000010</t>
  </si>
  <si>
    <t>Enfield</t>
  </si>
  <si>
    <t>R100</t>
  </si>
  <si>
    <t>E1537</t>
  </si>
  <si>
    <t>E07000072</t>
  </si>
  <si>
    <t>Epping Forest</t>
  </si>
  <si>
    <t>R270</t>
  </si>
  <si>
    <t>E3632</t>
  </si>
  <si>
    <t>E07000208</t>
  </si>
  <si>
    <t>Epsom and Ewell</t>
  </si>
  <si>
    <t>R56</t>
  </si>
  <si>
    <t>E1036</t>
  </si>
  <si>
    <t>E07000036</t>
  </si>
  <si>
    <t>Erewash</t>
  </si>
  <si>
    <t>R666</t>
  </si>
  <si>
    <t>E1521</t>
  </si>
  <si>
    <t>E10000012</t>
  </si>
  <si>
    <t>Essex</t>
  </si>
  <si>
    <t>R968</t>
  </si>
  <si>
    <t>E6115</t>
  </si>
  <si>
    <t>E31000015</t>
  </si>
  <si>
    <t>Essex Fire Authority</t>
  </si>
  <si>
    <t>R62</t>
  </si>
  <si>
    <t>E1132</t>
  </si>
  <si>
    <t>E07000041</t>
  </si>
  <si>
    <t>Exeter</t>
  </si>
  <si>
    <t>R117</t>
  </si>
  <si>
    <t>E1734</t>
  </si>
  <si>
    <t>E07000087</t>
  </si>
  <si>
    <t>Fareham</t>
  </si>
  <si>
    <t>R24</t>
  </si>
  <si>
    <t>E0533</t>
  </si>
  <si>
    <t>E07000010</t>
  </si>
  <si>
    <t>Fenland</t>
  </si>
  <si>
    <t>R110</t>
  </si>
  <si>
    <t>E1633</t>
  </si>
  <si>
    <t>E07000080</t>
  </si>
  <si>
    <t>Forest of Dean</t>
  </si>
  <si>
    <t>R175</t>
  </si>
  <si>
    <t>E2335</t>
  </si>
  <si>
    <t>E07000119</t>
  </si>
  <si>
    <t>Fylde</t>
  </si>
  <si>
    <t>R353</t>
  </si>
  <si>
    <t>E4501</t>
  </si>
  <si>
    <t>E08000037</t>
  </si>
  <si>
    <t>Gateshead</t>
  </si>
  <si>
    <t>R232</t>
  </si>
  <si>
    <t>E3034</t>
  </si>
  <si>
    <t>E07000173</t>
  </si>
  <si>
    <t>Gedling</t>
  </si>
  <si>
    <t>R111</t>
  </si>
  <si>
    <t>E1634</t>
  </si>
  <si>
    <t>E07000081</t>
  </si>
  <si>
    <t>Gloucester</t>
  </si>
  <si>
    <t>R419</t>
  </si>
  <si>
    <t>E1620</t>
  </si>
  <si>
    <t>E10000013</t>
  </si>
  <si>
    <t>Gloucestershire</t>
  </si>
  <si>
    <t>R118</t>
  </si>
  <si>
    <t>E1735</t>
  </si>
  <si>
    <t>E07000088</t>
  </si>
  <si>
    <t>Gosport</t>
  </si>
  <si>
    <t>R162</t>
  </si>
  <si>
    <t>E2236</t>
  </si>
  <si>
    <t>E07000109</t>
  </si>
  <si>
    <t>Gravesham</t>
  </si>
  <si>
    <t>R203</t>
  </si>
  <si>
    <t>E2633</t>
  </si>
  <si>
    <t>E07000145</t>
  </si>
  <si>
    <t>Great Yarmouth</t>
  </si>
  <si>
    <t>R570</t>
  </si>
  <si>
    <t>E5100</t>
  </si>
  <si>
    <t>-</t>
  </si>
  <si>
    <t>Greater London Authority</t>
  </si>
  <si>
    <t>R372</t>
  </si>
  <si>
    <t>E5012</t>
  </si>
  <si>
    <t>E09000011</t>
  </si>
  <si>
    <t>Greenwich</t>
  </si>
  <si>
    <t>R271</t>
  </si>
  <si>
    <t>E3633</t>
  </si>
  <si>
    <t>E07000209</t>
  </si>
  <si>
    <t>Guildford</t>
  </si>
  <si>
    <t>R373</t>
  </si>
  <si>
    <t>E5013</t>
  </si>
  <si>
    <t>E09000012</t>
  </si>
  <si>
    <t>Hackney</t>
  </si>
  <si>
    <t>R650</t>
  </si>
  <si>
    <t>E0601</t>
  </si>
  <si>
    <t>E06000006</t>
  </si>
  <si>
    <t>P1702</t>
  </si>
  <si>
    <t>Halton</t>
  </si>
  <si>
    <t>R222</t>
  </si>
  <si>
    <t>E2732</t>
  </si>
  <si>
    <t>E07000164</t>
  </si>
  <si>
    <t>Hambleton</t>
  </si>
  <si>
    <t>R374</t>
  </si>
  <si>
    <t>E5014</t>
  </si>
  <si>
    <t>E09000013</t>
  </si>
  <si>
    <t>Hammersmith and Fulham</t>
  </si>
  <si>
    <t>R638</t>
  </si>
  <si>
    <t>E1721</t>
  </si>
  <si>
    <t>E10000014</t>
  </si>
  <si>
    <t>Hampshire</t>
  </si>
  <si>
    <t>R960</t>
  </si>
  <si>
    <t>E6117</t>
  </si>
  <si>
    <t>E31000017</t>
  </si>
  <si>
    <t>Hampshire Fire Authority</t>
  </si>
  <si>
    <t>R187</t>
  </si>
  <si>
    <t>E2433</t>
  </si>
  <si>
    <t>E07000131</t>
  </si>
  <si>
    <t>Harborough</t>
  </si>
  <si>
    <t>R391</t>
  </si>
  <si>
    <t>E5038</t>
  </si>
  <si>
    <t>E09000014</t>
  </si>
  <si>
    <t>Haringey</t>
  </si>
  <si>
    <t>R101</t>
  </si>
  <si>
    <t>E1538</t>
  </si>
  <si>
    <t>E07000073</t>
  </si>
  <si>
    <t>Harlow</t>
  </si>
  <si>
    <t>R614</t>
  </si>
  <si>
    <t>E2753</t>
  </si>
  <si>
    <t>E07000165</t>
  </si>
  <si>
    <t>Harrogate</t>
  </si>
  <si>
    <t>R392</t>
  </si>
  <si>
    <t>E5039</t>
  </si>
  <si>
    <t>E09000015</t>
  </si>
  <si>
    <t>Harrow</t>
  </si>
  <si>
    <t>R119</t>
  </si>
  <si>
    <t>E1736</t>
  </si>
  <si>
    <t>E07000089</t>
  </si>
  <si>
    <t>Hart</t>
  </si>
  <si>
    <t>R606</t>
  </si>
  <si>
    <t>E0701</t>
  </si>
  <si>
    <t>E06000001</t>
  </si>
  <si>
    <t>Hartlepool</t>
  </si>
  <si>
    <t>R89</t>
  </si>
  <si>
    <t>E1433</t>
  </si>
  <si>
    <t>E07000062</t>
  </si>
  <si>
    <t>Hastings</t>
  </si>
  <si>
    <t>R120</t>
  </si>
  <si>
    <t>E1737</t>
  </si>
  <si>
    <t>E07000090</t>
  </si>
  <si>
    <t>Havant</t>
  </si>
  <si>
    <t>R393</t>
  </si>
  <si>
    <t>E5040</t>
  </si>
  <si>
    <t>E09000016</t>
  </si>
  <si>
    <t>Havering</t>
  </si>
  <si>
    <t>R969</t>
  </si>
  <si>
    <t>E6118</t>
  </si>
  <si>
    <t>E31000018</t>
  </si>
  <si>
    <t>Hereford and Worcester Fire Authority</t>
  </si>
  <si>
    <t>R656</t>
  </si>
  <si>
    <t>E1801</t>
  </si>
  <si>
    <t>E06000019</t>
  </si>
  <si>
    <t>Herefordshire</t>
  </si>
  <si>
    <t>R422</t>
  </si>
  <si>
    <t>E1920</t>
  </si>
  <si>
    <t>E10000015</t>
  </si>
  <si>
    <t>Hertfordshire</t>
  </si>
  <si>
    <t>R139</t>
  </si>
  <si>
    <t>E1934</t>
  </si>
  <si>
    <t>E07000098</t>
  </si>
  <si>
    <t>Hertsmere</t>
  </si>
  <si>
    <t>R57</t>
  </si>
  <si>
    <t>E1037</t>
  </si>
  <si>
    <t>E07000037</t>
  </si>
  <si>
    <t>High Peak</t>
  </si>
  <si>
    <t>R394</t>
  </si>
  <si>
    <t>E5041</t>
  </si>
  <si>
    <t>E09000017</t>
  </si>
  <si>
    <t>Hillingdon</t>
  </si>
  <si>
    <t>R188</t>
  </si>
  <si>
    <t>E2434</t>
  </si>
  <si>
    <t>E07000132</t>
  </si>
  <si>
    <t>Hinckley and Bosworth</t>
  </si>
  <si>
    <t>R289</t>
  </si>
  <si>
    <t>E3835</t>
  </si>
  <si>
    <t>E07000227</t>
  </si>
  <si>
    <t>Horsham</t>
  </si>
  <si>
    <t>R395</t>
  </si>
  <si>
    <t>E5042</t>
  </si>
  <si>
    <t>E09000018</t>
  </si>
  <si>
    <t>Hounslow</t>
  </si>
  <si>
    <t>R952</t>
  </si>
  <si>
    <t>E6120</t>
  </si>
  <si>
    <t>E31000020</t>
  </si>
  <si>
    <t>Humberside Fire Authority</t>
  </si>
  <si>
    <t>R648</t>
  </si>
  <si>
    <t>E0551</t>
  </si>
  <si>
    <t>E07000011</t>
  </si>
  <si>
    <t>Huntingdonshire</t>
  </si>
  <si>
    <t>R176</t>
  </si>
  <si>
    <t>E2336</t>
  </si>
  <si>
    <t>E07000120</t>
  </si>
  <si>
    <t>Hyndburn</t>
  </si>
  <si>
    <t>R264</t>
  </si>
  <si>
    <t>E3533</t>
  </si>
  <si>
    <t>E07000202</t>
  </si>
  <si>
    <t>Ipswich</t>
  </si>
  <si>
    <t>R601</t>
  </si>
  <si>
    <t>E2101</t>
  </si>
  <si>
    <t>E06000046</t>
  </si>
  <si>
    <t>P1906</t>
  </si>
  <si>
    <t>Isle of Wight Council</t>
  </si>
  <si>
    <t>R403</t>
  </si>
  <si>
    <t>E4001</t>
  </si>
  <si>
    <t>E06000053</t>
  </si>
  <si>
    <t>Isles of Scilly</t>
  </si>
  <si>
    <t>R375</t>
  </si>
  <si>
    <t>E5015</t>
  </si>
  <si>
    <t>E09000019</t>
  </si>
  <si>
    <t>Islington</t>
  </si>
  <si>
    <t>R376</t>
  </si>
  <si>
    <t>E5016</t>
  </si>
  <si>
    <t>E09000020</t>
  </si>
  <si>
    <t>Kensington and Chelsea</t>
  </si>
  <si>
    <t>R667</t>
  </si>
  <si>
    <t>E2221</t>
  </si>
  <si>
    <t>E10000016</t>
  </si>
  <si>
    <t>Kent</t>
  </si>
  <si>
    <t>R970</t>
  </si>
  <si>
    <t>E6122</t>
  </si>
  <si>
    <t>E31000022</t>
  </si>
  <si>
    <t>Kent Fire Authority</t>
  </si>
  <si>
    <t>R211</t>
  </si>
  <si>
    <t>E2834</t>
  </si>
  <si>
    <t>E07000153</t>
  </si>
  <si>
    <t>Kettering</t>
  </si>
  <si>
    <t>R207</t>
  </si>
  <si>
    <t>E2634</t>
  </si>
  <si>
    <t>E07000146</t>
  </si>
  <si>
    <t>Kings Lynn and West Norfolk</t>
  </si>
  <si>
    <t>R611</t>
  </si>
  <si>
    <t>E2002</t>
  </si>
  <si>
    <t>E06000010</t>
  </si>
  <si>
    <t>Kingston upon Hull</t>
  </si>
  <si>
    <t>R396</t>
  </si>
  <si>
    <t>E5043</t>
  </si>
  <si>
    <t>E09000021</t>
  </si>
  <si>
    <t>Kingston upon Thames</t>
  </si>
  <si>
    <t>R367</t>
  </si>
  <si>
    <t>E4703</t>
  </si>
  <si>
    <t>E08000034</t>
  </si>
  <si>
    <t>Kirklees</t>
  </si>
  <si>
    <t>R344</t>
  </si>
  <si>
    <t>E4301</t>
  </si>
  <si>
    <t>E08000011</t>
  </si>
  <si>
    <t>Knowsley</t>
  </si>
  <si>
    <t>R377</t>
  </si>
  <si>
    <t>E5017</t>
  </si>
  <si>
    <t>E09000022</t>
  </si>
  <si>
    <t>Lambeth</t>
  </si>
  <si>
    <t>R668</t>
  </si>
  <si>
    <t>E2321</t>
  </si>
  <si>
    <t>E10000017</t>
  </si>
  <si>
    <t>Lancashire</t>
  </si>
  <si>
    <t>R971</t>
  </si>
  <si>
    <t>E6123</t>
  </si>
  <si>
    <t>E31000023</t>
  </si>
  <si>
    <t>Lancashire Fire Authority</t>
  </si>
  <si>
    <t>R177</t>
  </si>
  <si>
    <t>E2337</t>
  </si>
  <si>
    <t>E07000121</t>
  </si>
  <si>
    <t>Lancaster</t>
  </si>
  <si>
    <t>R368</t>
  </si>
  <si>
    <t>E4704</t>
  </si>
  <si>
    <t>E08000035</t>
  </si>
  <si>
    <t>Leeds</t>
  </si>
  <si>
    <t>R628</t>
  </si>
  <si>
    <t>E2401</t>
  </si>
  <si>
    <t>E06000016</t>
  </si>
  <si>
    <t>Leicester</t>
  </si>
  <si>
    <t>R639</t>
  </si>
  <si>
    <t>E2421</t>
  </si>
  <si>
    <t>E10000018</t>
  </si>
  <si>
    <t>Leicestershire</t>
  </si>
  <si>
    <t>R961</t>
  </si>
  <si>
    <t>E6124</t>
  </si>
  <si>
    <t>E31000024</t>
  </si>
  <si>
    <t>Leicestershire Fire Authority</t>
  </si>
  <si>
    <t>R91</t>
  </si>
  <si>
    <t>E1435</t>
  </si>
  <si>
    <t>E07000063</t>
  </si>
  <si>
    <t>Lewes</t>
  </si>
  <si>
    <t>R378</t>
  </si>
  <si>
    <t>E5018</t>
  </si>
  <si>
    <t>E09000023</t>
  </si>
  <si>
    <t>Lewisham</t>
  </si>
  <si>
    <t>R255</t>
  </si>
  <si>
    <t>E3433</t>
  </si>
  <si>
    <t>E07000194</t>
  </si>
  <si>
    <t>Lichfield</t>
  </si>
  <si>
    <t>R196</t>
  </si>
  <si>
    <t>E2533</t>
  </si>
  <si>
    <t>E07000138</t>
  </si>
  <si>
    <t>Lincoln</t>
  </si>
  <si>
    <t>R428</t>
  </si>
  <si>
    <t>E2520</t>
  </si>
  <si>
    <t>E10000019</t>
  </si>
  <si>
    <t>Lincolnshire</t>
  </si>
  <si>
    <t>R345</t>
  </si>
  <si>
    <t>E4302</t>
  </si>
  <si>
    <t>E08000012</t>
  </si>
  <si>
    <t>Liverpool</t>
  </si>
  <si>
    <t>R619</t>
  </si>
  <si>
    <t>E0201</t>
  </si>
  <si>
    <t>E06000032</t>
  </si>
  <si>
    <t>Luton</t>
  </si>
  <si>
    <t>R163</t>
  </si>
  <si>
    <t>E2237</t>
  </si>
  <si>
    <t>E07000110</t>
  </si>
  <si>
    <t>Maidstone</t>
  </si>
  <si>
    <t>R102</t>
  </si>
  <si>
    <t>E1539</t>
  </si>
  <si>
    <t>E07000074</t>
  </si>
  <si>
    <t>Maldon</t>
  </si>
  <si>
    <t>R657</t>
  </si>
  <si>
    <t>E1851</t>
  </si>
  <si>
    <t>E07000235</t>
  </si>
  <si>
    <t>Malvern Hills</t>
  </si>
  <si>
    <t>R336</t>
  </si>
  <si>
    <t>E4203</t>
  </si>
  <si>
    <t>E08000003</t>
  </si>
  <si>
    <t>Manchester</t>
  </si>
  <si>
    <t>R233</t>
  </si>
  <si>
    <t>E3035</t>
  </si>
  <si>
    <t>E07000174</t>
  </si>
  <si>
    <t>Mansfield</t>
  </si>
  <si>
    <t>R658</t>
  </si>
  <si>
    <t>E2201</t>
  </si>
  <si>
    <t>E06000035</t>
  </si>
  <si>
    <t>Medway</t>
  </si>
  <si>
    <t>R190</t>
  </si>
  <si>
    <t>E2436</t>
  </si>
  <si>
    <t>E07000133</t>
  </si>
  <si>
    <t>Melton</t>
  </si>
  <si>
    <t>R248</t>
  </si>
  <si>
    <t>E3331</t>
  </si>
  <si>
    <t>E07000187</t>
  </si>
  <si>
    <t>P1911</t>
  </si>
  <si>
    <t>Mendip</t>
  </si>
  <si>
    <t>R302</t>
  </si>
  <si>
    <t>E6143</t>
  </si>
  <si>
    <t>E31000041</t>
  </si>
  <si>
    <t>FIR</t>
  </si>
  <si>
    <t>Merseyside Fire</t>
  </si>
  <si>
    <t>R397</t>
  </si>
  <si>
    <t>E5044</t>
  </si>
  <si>
    <t>E09000024</t>
  </si>
  <si>
    <t>Merton</t>
  </si>
  <si>
    <t>R67</t>
  </si>
  <si>
    <t>E1133</t>
  </si>
  <si>
    <t>E07000042</t>
  </si>
  <si>
    <t>Mid Devon</t>
  </si>
  <si>
    <t>R265</t>
  </si>
  <si>
    <t>E3534</t>
  </si>
  <si>
    <t>E07000203</t>
  </si>
  <si>
    <t>Mid Suffolk</t>
  </si>
  <si>
    <t>R290</t>
  </si>
  <si>
    <t>E3836</t>
  </si>
  <si>
    <t>E07000228</t>
  </si>
  <si>
    <t>Mid Sussex</t>
  </si>
  <si>
    <t>R607</t>
  </si>
  <si>
    <t>E0702</t>
  </si>
  <si>
    <t>E06000002</t>
  </si>
  <si>
    <t>Middlesbrough</t>
  </si>
  <si>
    <t>R620</t>
  </si>
  <si>
    <t>E0401</t>
  </si>
  <si>
    <t>E06000042</t>
  </si>
  <si>
    <t>Milton Keynes</t>
  </si>
  <si>
    <t>R272</t>
  </si>
  <si>
    <t>E3634</t>
  </si>
  <si>
    <t>E07000210</t>
  </si>
  <si>
    <t>Mole Valley</t>
  </si>
  <si>
    <t>R121</t>
  </si>
  <si>
    <t>E1738</t>
  </si>
  <si>
    <t>E07000091</t>
  </si>
  <si>
    <t>New Forest</t>
  </si>
  <si>
    <t>R234</t>
  </si>
  <si>
    <t>E3036</t>
  </si>
  <si>
    <t>E07000175</t>
  </si>
  <si>
    <t>Newark and Sherwood</t>
  </si>
  <si>
    <t>R354</t>
  </si>
  <si>
    <t>E4502</t>
  </si>
  <si>
    <t>E08000021</t>
  </si>
  <si>
    <t>P1903</t>
  </si>
  <si>
    <t>Newcastle upon Tyne</t>
  </si>
  <si>
    <t>R256</t>
  </si>
  <si>
    <t>E3434</t>
  </si>
  <si>
    <t>E07000195</t>
  </si>
  <si>
    <t>Newcastle-under-Lyme</t>
  </si>
  <si>
    <t>R398</t>
  </si>
  <si>
    <t>E5045</t>
  </si>
  <si>
    <t>E09000025</t>
  </si>
  <si>
    <t>Newham</t>
  </si>
  <si>
    <t>R429</t>
  </si>
  <si>
    <t>E2620</t>
  </si>
  <si>
    <t>E10000020</t>
  </si>
  <si>
    <t>Norfolk</t>
  </si>
  <si>
    <t>R63</t>
  </si>
  <si>
    <t>E1134</t>
  </si>
  <si>
    <t>E07000043</t>
  </si>
  <si>
    <t>North Devon</t>
  </si>
  <si>
    <t>R58</t>
  </si>
  <si>
    <t>E1038</t>
  </si>
  <si>
    <t>E07000038</t>
  </si>
  <si>
    <t>North East Derbyshire</t>
  </si>
  <si>
    <t>R612</t>
  </si>
  <si>
    <t>E2003</t>
  </si>
  <si>
    <t>E06000012</t>
  </si>
  <si>
    <t>North East Lincolnshire</t>
  </si>
  <si>
    <t>R140</t>
  </si>
  <si>
    <t>E1935</t>
  </si>
  <si>
    <t>E07000099</t>
  </si>
  <si>
    <t>North Hertfordshire</t>
  </si>
  <si>
    <t>R197</t>
  </si>
  <si>
    <t>E2534</t>
  </si>
  <si>
    <t>E07000139</t>
  </si>
  <si>
    <t>North Kesteven</t>
  </si>
  <si>
    <t>R613</t>
  </si>
  <si>
    <t>E2004</t>
  </si>
  <si>
    <t>E06000013</t>
  </si>
  <si>
    <t>North Lincolnshire</t>
  </si>
  <si>
    <t>R204</t>
  </si>
  <si>
    <t>E2635</t>
  </si>
  <si>
    <t>E07000147</t>
  </si>
  <si>
    <t>North Norfolk</t>
  </si>
  <si>
    <t>R605</t>
  </si>
  <si>
    <t>E0104</t>
  </si>
  <si>
    <t>E06000024</t>
  </si>
  <si>
    <t>North Somerset</t>
  </si>
  <si>
    <t>R355</t>
  </si>
  <si>
    <t>E4503</t>
  </si>
  <si>
    <t>E08000022</t>
  </si>
  <si>
    <t>North Tyneside</t>
  </si>
  <si>
    <t>R280</t>
  </si>
  <si>
    <t>E3731</t>
  </si>
  <si>
    <t>E07000218</t>
  </si>
  <si>
    <t>North Warwickshire</t>
  </si>
  <si>
    <t>R191</t>
  </si>
  <si>
    <t>E2437</t>
  </si>
  <si>
    <t>E07000134</t>
  </si>
  <si>
    <t>North West Leicestershire</t>
  </si>
  <si>
    <t>R618</t>
  </si>
  <si>
    <t>E2721</t>
  </si>
  <si>
    <t>E10000023</t>
  </si>
  <si>
    <t>North Yorkshire</t>
  </si>
  <si>
    <t>R932F</t>
  </si>
  <si>
    <t>E7027</t>
  </si>
  <si>
    <t>E23000009</t>
  </si>
  <si>
    <t>R212</t>
  </si>
  <si>
    <t>E2835</t>
  </si>
  <si>
    <t>E07000154</t>
  </si>
  <si>
    <t>Northampton</t>
  </si>
  <si>
    <t>R430</t>
  </si>
  <si>
    <t>E2820</t>
  </si>
  <si>
    <t>E10000021</t>
  </si>
  <si>
    <t>Northamptonshire**</t>
  </si>
  <si>
    <t>R930F</t>
  </si>
  <si>
    <t>E7028</t>
  </si>
  <si>
    <t>E23000022</t>
  </si>
  <si>
    <t>R674</t>
  </si>
  <si>
    <t>E2901</t>
  </si>
  <si>
    <t>E06000057</t>
  </si>
  <si>
    <t>Northumberland</t>
  </si>
  <si>
    <t>R205</t>
  </si>
  <si>
    <t>E2636</t>
  </si>
  <si>
    <t>E07000148</t>
  </si>
  <si>
    <t>Norwich</t>
  </si>
  <si>
    <t>R661</t>
  </si>
  <si>
    <t>E3001</t>
  </si>
  <si>
    <t>E06000018</t>
  </si>
  <si>
    <t>Nottingham</t>
  </si>
  <si>
    <t>R669</t>
  </si>
  <si>
    <t>E3021</t>
  </si>
  <si>
    <t>E10000024</t>
  </si>
  <si>
    <t>Nottinghamshire</t>
  </si>
  <si>
    <t>R972</t>
  </si>
  <si>
    <t>E6130</t>
  </si>
  <si>
    <t>E31000030</t>
  </si>
  <si>
    <t>Nottinghamshire Fire Authority</t>
  </si>
  <si>
    <t>R281</t>
  </si>
  <si>
    <t>E3732</t>
  </si>
  <si>
    <t>E07000219</t>
  </si>
  <si>
    <t>Nuneaton and Bedworth</t>
  </si>
  <si>
    <t>R192</t>
  </si>
  <si>
    <t>E2438</t>
  </si>
  <si>
    <t>E07000135</t>
  </si>
  <si>
    <t>Oadby and Wigston</t>
  </si>
  <si>
    <t>R337</t>
  </si>
  <si>
    <t>E4204</t>
  </si>
  <si>
    <t>E08000004</t>
  </si>
  <si>
    <t>Oldham</t>
  </si>
  <si>
    <t>R238</t>
  </si>
  <si>
    <t>E3132</t>
  </si>
  <si>
    <t>E07000178</t>
  </si>
  <si>
    <t>Oxford</t>
  </si>
  <si>
    <t>R434</t>
  </si>
  <si>
    <t>E3120</t>
  </si>
  <si>
    <t>E10000025</t>
  </si>
  <si>
    <t>Oxfordshire</t>
  </si>
  <si>
    <t>R178</t>
  </si>
  <si>
    <t>E2338</t>
  </si>
  <si>
    <t>E07000122</t>
  </si>
  <si>
    <t>Pendle</t>
  </si>
  <si>
    <t>R649</t>
  </si>
  <si>
    <t>E0501</t>
  </si>
  <si>
    <t>E06000031</t>
  </si>
  <si>
    <t>Peterborough</t>
  </si>
  <si>
    <t>R652</t>
  </si>
  <si>
    <t>E1101</t>
  </si>
  <si>
    <t>E06000026</t>
  </si>
  <si>
    <t>Plymouth</t>
  </si>
  <si>
    <t>R626</t>
  </si>
  <si>
    <t>E1701</t>
  </si>
  <si>
    <t>E06000044</t>
  </si>
  <si>
    <t>Portsmouth</t>
  </si>
  <si>
    <t>R179</t>
  </si>
  <si>
    <t>E2339</t>
  </si>
  <si>
    <t>E07000123</t>
  </si>
  <si>
    <t>Preston</t>
  </si>
  <si>
    <t>R644</t>
  </si>
  <si>
    <t>E0303</t>
  </si>
  <si>
    <t>E06000038</t>
  </si>
  <si>
    <t>Reading</t>
  </si>
  <si>
    <t>R399</t>
  </si>
  <si>
    <t>E5046</t>
  </si>
  <si>
    <t>E09000026</t>
  </si>
  <si>
    <t>Redbridge</t>
  </si>
  <si>
    <t>R608</t>
  </si>
  <si>
    <t>E0703</t>
  </si>
  <si>
    <t>E06000003</t>
  </si>
  <si>
    <t>Redcar and Cleveland</t>
  </si>
  <si>
    <t>R131</t>
  </si>
  <si>
    <t>E1835</t>
  </si>
  <si>
    <t>E07000236</t>
  </si>
  <si>
    <t>Redditch</t>
  </si>
  <si>
    <t>R273</t>
  </si>
  <si>
    <t>E3635</t>
  </si>
  <si>
    <t>E07000211</t>
  </si>
  <si>
    <t>Reigate and Banstead</t>
  </si>
  <si>
    <t>R180</t>
  </si>
  <si>
    <t>E2340</t>
  </si>
  <si>
    <t>E07000124</t>
  </si>
  <si>
    <t>Ribble Valley</t>
  </si>
  <si>
    <t>R400</t>
  </si>
  <si>
    <t>E5047</t>
  </si>
  <si>
    <t>E09000027</t>
  </si>
  <si>
    <t>Richmond upon Thames</t>
  </si>
  <si>
    <t>R224</t>
  </si>
  <si>
    <t>E2734</t>
  </si>
  <si>
    <t>E07000166</t>
  </si>
  <si>
    <t>Richmondshire</t>
  </si>
  <si>
    <t>R338</t>
  </si>
  <si>
    <t>E4205</t>
  </si>
  <si>
    <t>E08000005</t>
  </si>
  <si>
    <t>Rochdale</t>
  </si>
  <si>
    <t>R103</t>
  </si>
  <si>
    <t>E1540</t>
  </si>
  <si>
    <t>E07000075</t>
  </si>
  <si>
    <t>Rochford</t>
  </si>
  <si>
    <t>R181</t>
  </si>
  <si>
    <t>E2341</t>
  </si>
  <si>
    <t>E07000125</t>
  </si>
  <si>
    <t>Rossendale</t>
  </si>
  <si>
    <t>R92</t>
  </si>
  <si>
    <t>E1436</t>
  </si>
  <si>
    <t>E07000064</t>
  </si>
  <si>
    <t>Rother</t>
  </si>
  <si>
    <t>R351</t>
  </si>
  <si>
    <t>E4403</t>
  </si>
  <si>
    <t>E08000018</t>
  </si>
  <si>
    <t>Rotherham</t>
  </si>
  <si>
    <t>R282</t>
  </si>
  <si>
    <t>E3733</t>
  </si>
  <si>
    <t>E07000220</t>
  </si>
  <si>
    <t>Rugby</t>
  </si>
  <si>
    <t>R274</t>
  </si>
  <si>
    <t>E3636</t>
  </si>
  <si>
    <t>E07000212</t>
  </si>
  <si>
    <t>Runnymede</t>
  </si>
  <si>
    <t>R236</t>
  </si>
  <si>
    <t>E3038</t>
  </si>
  <si>
    <t>E07000176</t>
  </si>
  <si>
    <t>Rushcliffe</t>
  </si>
  <si>
    <t>R123</t>
  </si>
  <si>
    <t>E1740</t>
  </si>
  <si>
    <t>E07000092</t>
  </si>
  <si>
    <t>Rushmoor</t>
  </si>
  <si>
    <t>R629</t>
  </si>
  <si>
    <t>E2402</t>
  </si>
  <si>
    <t>E06000017</t>
  </si>
  <si>
    <t>Rutland</t>
  </si>
  <si>
    <t>R615</t>
  </si>
  <si>
    <t>E2755</t>
  </si>
  <si>
    <t>E07000167</t>
  </si>
  <si>
    <t>Ryedale</t>
  </si>
  <si>
    <t>R339</t>
  </si>
  <si>
    <t>E4206</t>
  </si>
  <si>
    <t>E08000006</t>
  </si>
  <si>
    <t>Salford</t>
  </si>
  <si>
    <t>R361</t>
  </si>
  <si>
    <t>E4604</t>
  </si>
  <si>
    <t>E08000028</t>
  </si>
  <si>
    <t>Sandwell</t>
  </si>
  <si>
    <t>R226</t>
  </si>
  <si>
    <t>E2736</t>
  </si>
  <si>
    <t>E07000168</t>
  </si>
  <si>
    <t>Scarborough</t>
  </si>
  <si>
    <t>R249</t>
  </si>
  <si>
    <t>E3332</t>
  </si>
  <si>
    <t>E07000188</t>
  </si>
  <si>
    <t>Sedgemoor</t>
  </si>
  <si>
    <t>R347</t>
  </si>
  <si>
    <t>E4304</t>
  </si>
  <si>
    <t>E08000014</t>
  </si>
  <si>
    <t>Sefton</t>
  </si>
  <si>
    <t>R616</t>
  </si>
  <si>
    <t>E2757</t>
  </si>
  <si>
    <t>E07000169</t>
  </si>
  <si>
    <t>Selby</t>
  </si>
  <si>
    <t>R165</t>
  </si>
  <si>
    <t>E2239</t>
  </si>
  <si>
    <t>E07000111</t>
  </si>
  <si>
    <t>Sevenoaks</t>
  </si>
  <si>
    <t>R352</t>
  </si>
  <si>
    <t>E4404</t>
  </si>
  <si>
    <t>E08000019</t>
  </si>
  <si>
    <t>Sheffield</t>
  </si>
  <si>
    <t>R166</t>
  </si>
  <si>
    <t>E2240</t>
  </si>
  <si>
    <t>E07000112</t>
  </si>
  <si>
    <t>Folkestone and Hythe**</t>
  </si>
  <si>
    <t>R675</t>
  </si>
  <si>
    <t>E3202</t>
  </si>
  <si>
    <t>E06000051</t>
  </si>
  <si>
    <t>Shropshire</t>
  </si>
  <si>
    <t>R973</t>
  </si>
  <si>
    <t>E6132</t>
  </si>
  <si>
    <t>E31000032</t>
  </si>
  <si>
    <t>Shropshire Fire</t>
  </si>
  <si>
    <t>R645</t>
  </si>
  <si>
    <t>E0304</t>
  </si>
  <si>
    <t>E06000039</t>
  </si>
  <si>
    <t>Slough</t>
  </si>
  <si>
    <t>R362</t>
  </si>
  <si>
    <t>E4605</t>
  </si>
  <si>
    <t>E08000029</t>
  </si>
  <si>
    <t>Solihull</t>
  </si>
  <si>
    <t>R436</t>
  </si>
  <si>
    <t>E3320</t>
  </si>
  <si>
    <t>E10000027</t>
  </si>
  <si>
    <t>Somerset</t>
  </si>
  <si>
    <t>R692</t>
  </si>
  <si>
    <t>E3336</t>
  </si>
  <si>
    <t>E07000190</t>
  </si>
  <si>
    <t>R18</t>
  </si>
  <si>
    <t>E0434</t>
  </si>
  <si>
    <t>E07000006</t>
  </si>
  <si>
    <t>South Bucks</t>
  </si>
  <si>
    <t>R27</t>
  </si>
  <si>
    <t>E0536</t>
  </si>
  <si>
    <t>E07000012</t>
  </si>
  <si>
    <t>South Cambridgeshire</t>
  </si>
  <si>
    <t>R59</t>
  </si>
  <si>
    <t>E1039</t>
  </si>
  <si>
    <t>E07000039</t>
  </si>
  <si>
    <t>South Derbyshire</t>
  </si>
  <si>
    <t>R604</t>
  </si>
  <si>
    <t>E0103</t>
  </si>
  <si>
    <t>E06000025</t>
  </si>
  <si>
    <t>South Gloucestershire</t>
  </si>
  <si>
    <t>R65</t>
  </si>
  <si>
    <t>E1136</t>
  </si>
  <si>
    <t>E07000044</t>
  </si>
  <si>
    <t>South Hams</t>
  </si>
  <si>
    <t>R198</t>
  </si>
  <si>
    <t>E2535</t>
  </si>
  <si>
    <t>E07000140</t>
  </si>
  <si>
    <t>South Holland</t>
  </si>
  <si>
    <t>R199</t>
  </si>
  <si>
    <t>E2536</t>
  </si>
  <si>
    <t>E07000141</t>
  </si>
  <si>
    <t>South Kesteven</t>
  </si>
  <si>
    <t>R51</t>
  </si>
  <si>
    <t>E0936</t>
  </si>
  <si>
    <t>E07000031</t>
  </si>
  <si>
    <t>South Lakeland</t>
  </si>
  <si>
    <t>R206</t>
  </si>
  <si>
    <t>E2637</t>
  </si>
  <si>
    <t>E07000149</t>
  </si>
  <si>
    <t>South Norfolk</t>
  </si>
  <si>
    <t>R213</t>
  </si>
  <si>
    <t>E2836</t>
  </si>
  <si>
    <t>E07000155</t>
  </si>
  <si>
    <t>South Northamptonshire</t>
  </si>
  <si>
    <t>R239</t>
  </si>
  <si>
    <t>E3133</t>
  </si>
  <si>
    <t>E07000179</t>
  </si>
  <si>
    <t>South Oxfordshire</t>
  </si>
  <si>
    <t>R182</t>
  </si>
  <si>
    <t>E2342</t>
  </si>
  <si>
    <t>E07000126</t>
  </si>
  <si>
    <t>South Ribble</t>
  </si>
  <si>
    <t>R252</t>
  </si>
  <si>
    <t>E3334</t>
  </si>
  <si>
    <t>E07000189</t>
  </si>
  <si>
    <t>South Somerset</t>
  </si>
  <si>
    <t>R257</t>
  </si>
  <si>
    <t>E3435</t>
  </si>
  <si>
    <t>E07000196</t>
  </si>
  <si>
    <t>South Staffordshire</t>
  </si>
  <si>
    <t>R356</t>
  </si>
  <si>
    <t>E4504</t>
  </si>
  <si>
    <t>E08000023</t>
  </si>
  <si>
    <t>South Tyneside</t>
  </si>
  <si>
    <t>R303</t>
  </si>
  <si>
    <t>E6144</t>
  </si>
  <si>
    <t>E31000042</t>
  </si>
  <si>
    <t>South Yorkshire Fire</t>
  </si>
  <si>
    <t>R627</t>
  </si>
  <si>
    <t>E1702</t>
  </si>
  <si>
    <t>E06000045</t>
  </si>
  <si>
    <t>Southampton</t>
  </si>
  <si>
    <t>R654</t>
  </si>
  <si>
    <t>E1501</t>
  </si>
  <si>
    <t>E06000033</t>
  </si>
  <si>
    <t>Southend-on-Sea</t>
  </si>
  <si>
    <t>R379</t>
  </si>
  <si>
    <t>E5019</t>
  </si>
  <si>
    <t>E09000028</t>
  </si>
  <si>
    <t>Southwark</t>
  </si>
  <si>
    <t>R275</t>
  </si>
  <si>
    <t>E3637</t>
  </si>
  <si>
    <t>E07000213</t>
  </si>
  <si>
    <t>Spelthorne</t>
  </si>
  <si>
    <t>R141</t>
  </si>
  <si>
    <t>E1936</t>
  </si>
  <si>
    <t>E07000240</t>
  </si>
  <si>
    <t>St Albans</t>
  </si>
  <si>
    <t>R346</t>
  </si>
  <si>
    <t>E4303</t>
  </si>
  <si>
    <t>E08000013</t>
  </si>
  <si>
    <t>St Helens</t>
  </si>
  <si>
    <t>R258</t>
  </si>
  <si>
    <t>E3436</t>
  </si>
  <si>
    <t>E07000197</t>
  </si>
  <si>
    <t>Stafford</t>
  </si>
  <si>
    <t>R640</t>
  </si>
  <si>
    <t>E3421</t>
  </si>
  <si>
    <t>E10000028</t>
  </si>
  <si>
    <t>Staffordshire</t>
  </si>
  <si>
    <t>R937F</t>
  </si>
  <si>
    <t>E7034</t>
  </si>
  <si>
    <t>E23000015</t>
  </si>
  <si>
    <t>R259</t>
  </si>
  <si>
    <t>E3437</t>
  </si>
  <si>
    <t>E07000198</t>
  </si>
  <si>
    <t>Staffordshire Moorlands</t>
  </si>
  <si>
    <t>R142</t>
  </si>
  <si>
    <t>E1937</t>
  </si>
  <si>
    <t>E07000243</t>
  </si>
  <si>
    <t>Stevenage</t>
  </si>
  <si>
    <t>R340</t>
  </si>
  <si>
    <t>E4207</t>
  </si>
  <si>
    <t>E08000007</t>
  </si>
  <si>
    <t>Stockport</t>
  </si>
  <si>
    <t>R609</t>
  </si>
  <si>
    <t>E0704</t>
  </si>
  <si>
    <t>E06000004</t>
  </si>
  <si>
    <t>Stockton-on-Tees</t>
  </si>
  <si>
    <t>R630</t>
  </si>
  <si>
    <t>E3401</t>
  </si>
  <si>
    <t>E06000021</t>
  </si>
  <si>
    <t>Stoke-on-Trent</t>
  </si>
  <si>
    <t>R283</t>
  </si>
  <si>
    <t>E3734</t>
  </si>
  <si>
    <t>E07000221</t>
  </si>
  <si>
    <t>Stratford-on-Avon</t>
  </si>
  <si>
    <t>R112</t>
  </si>
  <si>
    <t>E1635</t>
  </si>
  <si>
    <t>E07000082</t>
  </si>
  <si>
    <t>Stroud</t>
  </si>
  <si>
    <t>R438</t>
  </si>
  <si>
    <t>E3520</t>
  </si>
  <si>
    <t>E10000029</t>
  </si>
  <si>
    <t>Suffolk</t>
  </si>
  <si>
    <t>R357</t>
  </si>
  <si>
    <t>E4505</t>
  </si>
  <si>
    <t>E08000024</t>
  </si>
  <si>
    <t>Sunderland</t>
  </si>
  <si>
    <t>R439</t>
  </si>
  <si>
    <t>E3620</t>
  </si>
  <si>
    <t>E10000030</t>
  </si>
  <si>
    <t>Surrey</t>
  </si>
  <si>
    <t>R276</t>
  </si>
  <si>
    <t>E3638</t>
  </si>
  <si>
    <t>E07000214</t>
  </si>
  <si>
    <t>Surrey Heath</t>
  </si>
  <si>
    <t>R401</t>
  </si>
  <si>
    <t>E5048</t>
  </si>
  <si>
    <t>E09000029</t>
  </si>
  <si>
    <t>Sutton</t>
  </si>
  <si>
    <t>R167</t>
  </si>
  <si>
    <t>E2241</t>
  </si>
  <si>
    <t>E07000113</t>
  </si>
  <si>
    <t>Swale</t>
  </si>
  <si>
    <t>R631</t>
  </si>
  <si>
    <t>E3901</t>
  </si>
  <si>
    <t>E06000030</t>
  </si>
  <si>
    <t>Swindon</t>
  </si>
  <si>
    <t>R341</t>
  </si>
  <si>
    <t>E4208</t>
  </si>
  <si>
    <t>E08000008</t>
  </si>
  <si>
    <t>Tameside</t>
  </si>
  <si>
    <t>R261</t>
  </si>
  <si>
    <t>E3439</t>
  </si>
  <si>
    <t>E07000199</t>
  </si>
  <si>
    <t>Tamworth</t>
  </si>
  <si>
    <t>R277</t>
  </si>
  <si>
    <t>E3639</t>
  </si>
  <si>
    <t>E07000215</t>
  </si>
  <si>
    <t>Tandridge</t>
  </si>
  <si>
    <t>R66</t>
  </si>
  <si>
    <t>E1137</t>
  </si>
  <si>
    <t>E07000045</t>
  </si>
  <si>
    <t>Teignbridge</t>
  </si>
  <si>
    <t>R662</t>
  </si>
  <si>
    <t>E3201</t>
  </si>
  <si>
    <t>E06000020</t>
  </si>
  <si>
    <t>Telford and the Wrekin</t>
  </si>
  <si>
    <t>R105</t>
  </si>
  <si>
    <t>E1542</t>
  </si>
  <si>
    <t>E07000076</t>
  </si>
  <si>
    <t>Tendring</t>
  </si>
  <si>
    <t>R125</t>
  </si>
  <si>
    <t>E1742</t>
  </si>
  <si>
    <t>E07000093</t>
  </si>
  <si>
    <t>Test Valley</t>
  </si>
  <si>
    <t>R113</t>
  </si>
  <si>
    <t>E1636</t>
  </si>
  <si>
    <t>E07000083</t>
  </si>
  <si>
    <t>Tewkesbury</t>
  </si>
  <si>
    <t>R168</t>
  </si>
  <si>
    <t>E2242</t>
  </si>
  <si>
    <t>E07000114</t>
  </si>
  <si>
    <t>Thanet</t>
  </si>
  <si>
    <t>R143</t>
  </si>
  <si>
    <t>E1938</t>
  </si>
  <si>
    <t>E07000102</t>
  </si>
  <si>
    <t>Three Rivers</t>
  </si>
  <si>
    <t>R655</t>
  </si>
  <si>
    <t>E1502</t>
  </si>
  <si>
    <t>E06000034</t>
  </si>
  <si>
    <t>Thurrock</t>
  </si>
  <si>
    <t>R169</t>
  </si>
  <si>
    <t>E2243</t>
  </si>
  <si>
    <t>E07000115</t>
  </si>
  <si>
    <t>Tonbridge and Malling</t>
  </si>
  <si>
    <t>R653</t>
  </si>
  <si>
    <t>E1102</t>
  </si>
  <si>
    <t>E06000027</t>
  </si>
  <si>
    <t>Torbay</t>
  </si>
  <si>
    <t>R69</t>
  </si>
  <si>
    <t>E1139</t>
  </si>
  <si>
    <t>E07000046</t>
  </si>
  <si>
    <t>Torridge</t>
  </si>
  <si>
    <t>R380</t>
  </si>
  <si>
    <t>E5020</t>
  </si>
  <si>
    <t>E09000030</t>
  </si>
  <si>
    <t>Tower Hamlets</t>
  </si>
  <si>
    <t>R342</t>
  </si>
  <si>
    <t>E4209</t>
  </si>
  <si>
    <t>E08000009</t>
  </si>
  <si>
    <t>Trafford</t>
  </si>
  <si>
    <t>R170</t>
  </si>
  <si>
    <t>E2244</t>
  </si>
  <si>
    <t>E07000116</t>
  </si>
  <si>
    <t>Tunbridge Wells</t>
  </si>
  <si>
    <t>R304</t>
  </si>
  <si>
    <t>E6145</t>
  </si>
  <si>
    <t>E31000043</t>
  </si>
  <si>
    <t>Tyne and Wear Fire</t>
  </si>
  <si>
    <t>R107</t>
  </si>
  <si>
    <t>E1544</t>
  </si>
  <si>
    <t>E07000077</t>
  </si>
  <si>
    <t>Uttlesford</t>
  </si>
  <si>
    <t>R240</t>
  </si>
  <si>
    <t>E3134</t>
  </si>
  <si>
    <t>E07000180</t>
  </si>
  <si>
    <t>Vale of White Horse</t>
  </si>
  <si>
    <t>R369</t>
  </si>
  <si>
    <t>E4705</t>
  </si>
  <si>
    <t>E08000036</t>
  </si>
  <si>
    <t>Wakefield</t>
  </si>
  <si>
    <t>R363</t>
  </si>
  <si>
    <t>E4606</t>
  </si>
  <si>
    <t>E08000030</t>
  </si>
  <si>
    <t>Walsall</t>
  </si>
  <si>
    <t>R402</t>
  </si>
  <si>
    <t>E5049</t>
  </si>
  <si>
    <t>E09000031</t>
  </si>
  <si>
    <t>Waltham Forest</t>
  </si>
  <si>
    <t>R381</t>
  </si>
  <si>
    <t>E5021</t>
  </si>
  <si>
    <t>E09000032</t>
  </si>
  <si>
    <t>Wandsworth</t>
  </si>
  <si>
    <t>R651</t>
  </si>
  <si>
    <t>E0602</t>
  </si>
  <si>
    <t>E06000007</t>
  </si>
  <si>
    <t>Warrington</t>
  </si>
  <si>
    <t>R284</t>
  </si>
  <si>
    <t>E3735</t>
  </si>
  <si>
    <t>E07000222</t>
  </si>
  <si>
    <t>Warwick</t>
  </si>
  <si>
    <t>R440</t>
  </si>
  <si>
    <t>E3720</t>
  </si>
  <si>
    <t>E10000031</t>
  </si>
  <si>
    <t>Warwickshire</t>
  </si>
  <si>
    <t>R144</t>
  </si>
  <si>
    <t>E1939</t>
  </si>
  <si>
    <t>E07000103</t>
  </si>
  <si>
    <t>Watford</t>
  </si>
  <si>
    <t>R278</t>
  </si>
  <si>
    <t>E3640</t>
  </si>
  <si>
    <t>E07000216</t>
  </si>
  <si>
    <t>Waverley</t>
  </si>
  <si>
    <t>R93</t>
  </si>
  <si>
    <t>E1437</t>
  </si>
  <si>
    <t>E07000065</t>
  </si>
  <si>
    <t>Wealden</t>
  </si>
  <si>
    <t>R214</t>
  </si>
  <si>
    <t>E2837</t>
  </si>
  <si>
    <t>E07000156</t>
  </si>
  <si>
    <t>Wellingborough</t>
  </si>
  <si>
    <t>R145</t>
  </si>
  <si>
    <t>E1940</t>
  </si>
  <si>
    <t>E07000241</t>
  </si>
  <si>
    <t>Welwyn Hatfield</t>
  </si>
  <si>
    <t>R643</t>
  </si>
  <si>
    <t>E0302</t>
  </si>
  <si>
    <t>E06000037</t>
  </si>
  <si>
    <t>West Berkshire</t>
  </si>
  <si>
    <t>R70</t>
  </si>
  <si>
    <t>E1140</t>
  </si>
  <si>
    <t>E07000047</t>
  </si>
  <si>
    <t>West Devon</t>
  </si>
  <si>
    <t>R183</t>
  </si>
  <si>
    <t>E2343</t>
  </si>
  <si>
    <t>E07000127</t>
  </si>
  <si>
    <t>West Lancashire</t>
  </si>
  <si>
    <t>R200</t>
  </si>
  <si>
    <t>E2537</t>
  </si>
  <si>
    <t>E07000142</t>
  </si>
  <si>
    <t>West Lindsey</t>
  </si>
  <si>
    <t>R305</t>
  </si>
  <si>
    <t>E6146</t>
  </si>
  <si>
    <t>E31000044</t>
  </si>
  <si>
    <t>West Midlands Fire</t>
  </si>
  <si>
    <t>R241</t>
  </si>
  <si>
    <t>E3135</t>
  </si>
  <si>
    <t>E07000181</t>
  </si>
  <si>
    <t>West Oxfordshire</t>
  </si>
  <si>
    <t>R691</t>
  </si>
  <si>
    <t>E3539</t>
  </si>
  <si>
    <t>E07000201</t>
  </si>
  <si>
    <t>R441</t>
  </si>
  <si>
    <t>E3820</t>
  </si>
  <si>
    <t>E10000032</t>
  </si>
  <si>
    <t>West Sussex</t>
  </si>
  <si>
    <t>R306</t>
  </si>
  <si>
    <t>E6147</t>
  </si>
  <si>
    <t>E31000045</t>
  </si>
  <si>
    <t>West Yorkshire Fire</t>
  </si>
  <si>
    <t>R382</t>
  </si>
  <si>
    <t>E5022</t>
  </si>
  <si>
    <t>E09000033</t>
  </si>
  <si>
    <t>Westminster</t>
  </si>
  <si>
    <t>R343</t>
  </si>
  <si>
    <t>E4210</t>
  </si>
  <si>
    <t>E08000010</t>
  </si>
  <si>
    <t>Wigan</t>
  </si>
  <si>
    <t>R676</t>
  </si>
  <si>
    <t>E3902</t>
  </si>
  <si>
    <t>E06000054</t>
  </si>
  <si>
    <t>Wiltshire</t>
  </si>
  <si>
    <t>R126</t>
  </si>
  <si>
    <t>E1743</t>
  </si>
  <si>
    <t>E07000094</t>
  </si>
  <si>
    <t>Winchester</t>
  </si>
  <si>
    <t>R646</t>
  </si>
  <si>
    <t>E0305</t>
  </si>
  <si>
    <t>E06000040</t>
  </si>
  <si>
    <t>Windsor and Maidenhead</t>
  </si>
  <si>
    <t>R348</t>
  </si>
  <si>
    <t>E4305</t>
  </si>
  <si>
    <t>E08000015</t>
  </si>
  <si>
    <t>Wirral</t>
  </si>
  <si>
    <t>R279</t>
  </si>
  <si>
    <t>E3641</t>
  </si>
  <si>
    <t>E07000217</t>
  </si>
  <si>
    <t>Woking</t>
  </si>
  <si>
    <t>R647</t>
  </si>
  <si>
    <t>E0306</t>
  </si>
  <si>
    <t>E06000041</t>
  </si>
  <si>
    <t>Wokingham</t>
  </si>
  <si>
    <t>R364</t>
  </si>
  <si>
    <t>E4607</t>
  </si>
  <si>
    <t>E08000031</t>
  </si>
  <si>
    <t>Wolverhampton</t>
  </si>
  <si>
    <t>R133</t>
  </si>
  <si>
    <t>E1837</t>
  </si>
  <si>
    <t>E07000237</t>
  </si>
  <si>
    <t>Worcester</t>
  </si>
  <si>
    <t>R671</t>
  </si>
  <si>
    <t>E1821</t>
  </si>
  <si>
    <t>E10000034</t>
  </si>
  <si>
    <t>Worcestershire</t>
  </si>
  <si>
    <t>R291</t>
  </si>
  <si>
    <t>E3837</t>
  </si>
  <si>
    <t>E07000229</t>
  </si>
  <si>
    <t>Worthing</t>
  </si>
  <si>
    <t>R134</t>
  </si>
  <si>
    <t>E1838</t>
  </si>
  <si>
    <t>E07000238</t>
  </si>
  <si>
    <t>Wychavon</t>
  </si>
  <si>
    <t>R21</t>
  </si>
  <si>
    <t>E0435</t>
  </si>
  <si>
    <t>E07000007</t>
  </si>
  <si>
    <t>Wycombe</t>
  </si>
  <si>
    <t>R184</t>
  </si>
  <si>
    <t>E2344</t>
  </si>
  <si>
    <t>E07000128</t>
  </si>
  <si>
    <t>Wyre</t>
  </si>
  <si>
    <t>R135</t>
  </si>
  <si>
    <t>E1839</t>
  </si>
  <si>
    <t>E07000239</t>
  </si>
  <si>
    <t>Wyre Forest</t>
  </si>
  <si>
    <t>R617</t>
  </si>
  <si>
    <t>E2701</t>
  </si>
  <si>
    <t>E06000014</t>
  </si>
  <si>
    <t>York</t>
  </si>
  <si>
    <t>R590</t>
  </si>
  <si>
    <t>E6348</t>
  </si>
  <si>
    <t>CA</t>
  </si>
  <si>
    <t>R594</t>
  </si>
  <si>
    <t>E6354</t>
  </si>
  <si>
    <t>West of England Combined Authority</t>
  </si>
  <si>
    <t>**Restructures:</t>
  </si>
  <si>
    <t>1) On 1 April 2019 Bournemouth, Christchurch and Poole Council will be established, comprising the areas of Bournemouth Borough Council, Christchurch Borough Council &amp; Poole Borough Council.</t>
  </si>
  <si>
    <t>2) On 1 April 2019 Dorset Council will be established, comprising the areas of East Dorset District Council, North Dorset District Council, Purbeck District Council, West Dorset District Council and Weymouth &amp; Portland District Council.</t>
  </si>
  <si>
    <t>3) On 1 April 2019, East Suffolk District Council will be established, comprising the areas of Suffolk Coastal District Council and Waveney District Council.</t>
  </si>
  <si>
    <t>4) On 1 April 2019, West Suffolk District Council will be established, comprising the areas of Forest Heath District Council and St Edmundsbury District Council.</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</si>
  <si>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</si>
  <si>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</si>
  <si>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</si>
  <si>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8) On 1 January 2019, responsibility for fire services will transfer from Northamptonshire County Council to Northamptonshire Police and Crime Commissioner</t>
  </si>
  <si>
    <t>9) On 1 April 2019, Somerset West and Taunton District Council will be established, comprising the areas of West Somerset District Council and Taunton Deane District Council.</t>
  </si>
  <si>
    <t>10) On 1 April 2018, Shepway District Council changed its name to Folkestone and Hythe District Council. The district is referred to as Folkestone and Hythe in all years.</t>
  </si>
  <si>
    <t>Supplementary Information for Pilot Authorities in 2019-20</t>
  </si>
  <si>
    <t>(key figures as under 50% business rates retention)</t>
  </si>
  <si>
    <t>authority</t>
  </si>
  <si>
    <t>tier_split</t>
  </si>
  <si>
    <t>sfa_2019_tot</t>
  </si>
  <si>
    <t>rsg_2019_tot</t>
  </si>
  <si>
    <t>bfl_2019_tot</t>
  </si>
  <si>
    <t>tnt_2019</t>
  </si>
  <si>
    <t>snt_2019</t>
  </si>
  <si>
    <t>levy_2019</t>
  </si>
  <si>
    <t>rsg_2019_ut</t>
  </si>
  <si>
    <t>rsg_2019_lt</t>
  </si>
  <si>
    <t>rsg_2019_fire</t>
  </si>
  <si>
    <t>rsg_2019_gla</t>
  </si>
  <si>
    <t>rsg_2019_pol</t>
  </si>
  <si>
    <t>bfl_2019_ut</t>
  </si>
  <si>
    <t>bfl_2019_lt</t>
  </si>
  <si>
    <t>bfl_2019_fire</t>
  </si>
  <si>
    <t>bfl_2019_gla</t>
  </si>
  <si>
    <t>bfl_2019_pol</t>
  </si>
  <si>
    <t>sfa_2019_ut</t>
  </si>
  <si>
    <t>sfa_2019_lt</t>
  </si>
  <si>
    <t>sfa_2019_fire</t>
  </si>
  <si>
    <t>sfa_2019_gla</t>
  </si>
  <si>
    <t>sfa_2019_pol</t>
  </si>
  <si>
    <t>Split of Settlement Funding Assessment (£m)</t>
  </si>
  <si>
    <t>ACCT</t>
  </si>
  <si>
    <t>ons code</t>
  </si>
  <si>
    <t>2019-20 Tariff/Top-up</t>
  </si>
  <si>
    <t>Safety Net Threshold</t>
  </si>
  <si>
    <t>Levy rate1</t>
  </si>
  <si>
    <t>Berkshire Fire</t>
  </si>
  <si>
    <t>East Sussex Fire</t>
  </si>
  <si>
    <t>Greater Manchester - combined authority*</t>
  </si>
  <si>
    <t>Lancashire Fire</t>
  </si>
  <si>
    <t>Leicestershire Fire</t>
  </si>
  <si>
    <t>Somerset West and Taunton District Council***</t>
  </si>
  <si>
    <t>Staffordshire Fire</t>
  </si>
  <si>
    <t>*Responsibility for fire services have transferred to Greater Manchester Combined Authority.</t>
  </si>
  <si>
    <t>** On 1 April 2019, responsibility for fire services will transfer from Northamptonshire County Council to Northamptonshire Police and Crime Commissioner</t>
  </si>
  <si>
    <t>*** On 1 April 2019, Somerset West and Taunton District Council will be established, comprising the areas of West Somerset District Council and Taunton Deane District Council.</t>
  </si>
  <si>
    <t>End</t>
  </si>
  <si>
    <t>Split of Baseline Funding Level under 50% BRR in 2019/20 (£m)</t>
  </si>
  <si>
    <t>Split of Revenue Support Grant under 50% BRR in 2019/20 (£m)</t>
  </si>
  <si>
    <t>England</t>
  </si>
  <si>
    <t>Split of Revenue Support Grant under 50% BRR in 2020/21 (£m)</t>
  </si>
  <si>
    <t>Split of Baseline Funding Level under 50% BRR in 2020/21 (£m)</t>
  </si>
  <si>
    <t xml:space="preserve">SBRM </t>
  </si>
  <si>
    <t>2019/20</t>
  </si>
  <si>
    <t>2020/21</t>
  </si>
  <si>
    <t>I.Other Inputs</t>
  </si>
  <si>
    <t>Source:</t>
  </si>
  <si>
    <t>Local Government Finance Report 2020/2021 (England)</t>
  </si>
  <si>
    <t>Key Information for Local Authorities in 2016-17</t>
  </si>
  <si>
    <t>sfa_pilot_2016_tot</t>
  </si>
  <si>
    <t>rsg_pilot_2016_tot</t>
  </si>
  <si>
    <t>bfl_pilot_2016_tot</t>
  </si>
  <si>
    <t>tnt_pilot_2016</t>
  </si>
  <si>
    <t>snt_pilot_2016</t>
  </si>
  <si>
    <t>levy_pilot_2016</t>
  </si>
  <si>
    <t>rsg_pilot_2016_ut</t>
  </si>
  <si>
    <t>rsg_pilot_2016_lt</t>
  </si>
  <si>
    <t>rsg_pilot_2016_fire</t>
  </si>
  <si>
    <t>rsg_pilot_2016_gla</t>
  </si>
  <si>
    <t>rsg_pilot_2016_pol</t>
  </si>
  <si>
    <t>bfl_pilot_2016_ut</t>
  </si>
  <si>
    <t>bfl_pilot_2016_lt</t>
  </si>
  <si>
    <t>bfl_pilot_2016_fire</t>
  </si>
  <si>
    <t>bfl_pilot_2016_gla</t>
  </si>
  <si>
    <t>bfl_pilot_2016_pol</t>
  </si>
  <si>
    <t>sfa_pilot_2016_ut</t>
  </si>
  <si>
    <t>sfa_pilot_2016_lt</t>
  </si>
  <si>
    <t>sfa_pilot_2016_fire</t>
  </si>
  <si>
    <t>sfa_pilot_2016_gla</t>
  </si>
  <si>
    <t>sfa_pilot_2016_pol</t>
  </si>
  <si>
    <t>Levy rate</t>
  </si>
  <si>
    <t xml:space="preserve"> </t>
  </si>
  <si>
    <t>Bedfordshire Fire Authority*</t>
  </si>
  <si>
    <t>R622</t>
  </si>
  <si>
    <t>E1202</t>
  </si>
  <si>
    <t>Bournemouth</t>
  </si>
  <si>
    <t>R72</t>
  </si>
  <si>
    <t>E1232</t>
  </si>
  <si>
    <t>E07000048</t>
  </si>
  <si>
    <t>Christchurch</t>
  </si>
  <si>
    <t>R635</t>
  </si>
  <si>
    <t>E1221</t>
  </si>
  <si>
    <t>E10000009</t>
  </si>
  <si>
    <t>Dorset</t>
  </si>
  <si>
    <t>R78</t>
  </si>
  <si>
    <t>E1233</t>
  </si>
  <si>
    <t>East Dorset</t>
  </si>
  <si>
    <t>R263</t>
  </si>
  <si>
    <t>E3532</t>
  </si>
  <si>
    <t>Forest Heath</t>
  </si>
  <si>
    <t>R301</t>
  </si>
  <si>
    <t>E6142</t>
  </si>
  <si>
    <t>E31000040</t>
  </si>
  <si>
    <t>Greater Manchester Fire</t>
  </si>
  <si>
    <t>R73</t>
  </si>
  <si>
    <t>E1234</t>
  </si>
  <si>
    <t>E07000050</t>
  </si>
  <si>
    <t>North Dorset</t>
  </si>
  <si>
    <t>R953</t>
  </si>
  <si>
    <t>E6127</t>
  </si>
  <si>
    <t>E31000027</t>
  </si>
  <si>
    <t>North Yorkshire Fire Authority</t>
  </si>
  <si>
    <t>Northamptonshire</t>
  </si>
  <si>
    <t>R623</t>
  </si>
  <si>
    <t>E1201</t>
  </si>
  <si>
    <t>E06000029</t>
  </si>
  <si>
    <t>Poole</t>
  </si>
  <si>
    <t>R75</t>
  </si>
  <si>
    <t>E1236</t>
  </si>
  <si>
    <t>E07000051</t>
  </si>
  <si>
    <t>Purbeck</t>
  </si>
  <si>
    <t>Shropshire Fire Authority</t>
  </si>
  <si>
    <t>R266</t>
  </si>
  <si>
    <t>E3535</t>
  </si>
  <si>
    <t>E07000204</t>
  </si>
  <si>
    <t>St Edmundsbury</t>
  </si>
  <si>
    <t>R962</t>
  </si>
  <si>
    <t>E6134</t>
  </si>
  <si>
    <t>E31000033</t>
  </si>
  <si>
    <t>Staffordshire Fire Authority</t>
  </si>
  <si>
    <t>R267</t>
  </si>
  <si>
    <t>E3536</t>
  </si>
  <si>
    <t>Suffolk Coastal</t>
  </si>
  <si>
    <t>R250</t>
  </si>
  <si>
    <t>E3333</t>
  </si>
  <si>
    <t>Taunton Deane</t>
  </si>
  <si>
    <t>R268</t>
  </si>
  <si>
    <t>E3537</t>
  </si>
  <si>
    <t>E07000206</t>
  </si>
  <si>
    <t>Waveney</t>
  </si>
  <si>
    <t>R76</t>
  </si>
  <si>
    <t>E1237</t>
  </si>
  <si>
    <t>E07000052</t>
  </si>
  <si>
    <t>West Dorset</t>
  </si>
  <si>
    <t>R251</t>
  </si>
  <si>
    <t>E3335</t>
  </si>
  <si>
    <t>E07000191</t>
  </si>
  <si>
    <t>West Somerset</t>
  </si>
  <si>
    <t>R77</t>
  </si>
  <si>
    <t>E1238</t>
  </si>
  <si>
    <t>E07000053</t>
  </si>
  <si>
    <t>Weymouth and Portland</t>
  </si>
  <si>
    <t>**On 1 April 2018, Shepway District Council changed its name to Folkestone and Hythe District Council. The district is referred to as Folkestone and Hythe in all years.</t>
  </si>
  <si>
    <t>Key Information for Local Authorities in 2017-18</t>
  </si>
  <si>
    <t>In 2017-18, figures have been adjusted to reflect the 100% Business Rates Retention pilots (and 37% Business Rates Retention for the GLA). Please refer to the Pilots Explanatory Note.</t>
  </si>
  <si>
    <t>sfa_pilot_2017_tot</t>
  </si>
  <si>
    <t>rsg_pilot_2017_tot</t>
  </si>
  <si>
    <t>bfl_pilot_2017_tot</t>
  </si>
  <si>
    <t>tnt_pilot_2017</t>
  </si>
  <si>
    <t>snt_pilot_2017</t>
  </si>
  <si>
    <t>levy_pilot_2017</t>
  </si>
  <si>
    <t>rsg_pilot_2017_ut</t>
  </si>
  <si>
    <t>rsg_pilot_2017_lt</t>
  </si>
  <si>
    <t>rsg_pilot_2017_fire</t>
  </si>
  <si>
    <t>rsg_pilot_2017_gla</t>
  </si>
  <si>
    <t>rsg_pilot_2017_pol</t>
  </si>
  <si>
    <t>bfl_pilot_2017_ut</t>
  </si>
  <si>
    <t>bfl_pilot_2017_lt</t>
  </si>
  <si>
    <t>bfl_pilot_2017_fire</t>
  </si>
  <si>
    <t>bfl_pilot_2017_gla</t>
  </si>
  <si>
    <t>bfl_pilot_2017_pol</t>
  </si>
  <si>
    <t>sfa_pilot_2017_ut</t>
  </si>
  <si>
    <t>sfa_pilot_2017_lt</t>
  </si>
  <si>
    <t>sfa_pilot_2017_fire</t>
  </si>
  <si>
    <t>sfa_pilot_2017_gla</t>
  </si>
  <si>
    <t>sfa_pilot_2017_pol</t>
  </si>
  <si>
    <r>
      <t>Safety Net Threshold</t>
    </r>
    <r>
      <rPr>
        <vertAlign val="superscript"/>
        <sz val="11"/>
        <color theme="1"/>
        <rFont val="Calibri"/>
        <family val="2"/>
      </rPr>
      <t>1</t>
    </r>
  </si>
  <si>
    <r>
      <t>Levy rate</t>
    </r>
    <r>
      <rPr>
        <vertAlign val="superscript"/>
        <sz val="11"/>
        <color theme="1"/>
        <rFont val="Calibri"/>
        <family val="2"/>
      </rPr>
      <t>2</t>
    </r>
  </si>
  <si>
    <t>P17</t>
  </si>
  <si>
    <t>p</t>
  </si>
  <si>
    <t>West of England - combined authority</t>
  </si>
  <si>
    <t>Greater Manchester - combined authority</t>
  </si>
  <si>
    <t>Key Information for Local Authorities in 2018-19</t>
  </si>
  <si>
    <t xml:space="preserve">In 2018-19, figures have been adjusted to reflect the 100% Business Rates Retention pilots. Please refer to the Pilots Explanatory Note. </t>
  </si>
  <si>
    <t>sfa_pilot_2018_tot</t>
  </si>
  <si>
    <t>rsg_pilot_2018_tot</t>
  </si>
  <si>
    <t>bfl_pilot_2018_tot</t>
  </si>
  <si>
    <t>tnt_pilot_2018</t>
  </si>
  <si>
    <t>tariff_adjustment_2018</t>
  </si>
  <si>
    <t>snt_pilot_2018</t>
  </si>
  <si>
    <t>levy_pilot_2018</t>
  </si>
  <si>
    <t>rsg_pilot_2018_ut</t>
  </si>
  <si>
    <t>rsg_pilot_2018_lt</t>
  </si>
  <si>
    <t>rsg_pilot_2018_fire</t>
  </si>
  <si>
    <t>rsg_pilot_2018_gla</t>
  </si>
  <si>
    <t>rsg_pilot_2018_pol</t>
  </si>
  <si>
    <t>bfl_pilot_2018_ut</t>
  </si>
  <si>
    <t>bfl_pilot_2018_lt</t>
  </si>
  <si>
    <t>bfl_pilot_2018_fire</t>
  </si>
  <si>
    <t>bfl_pilot_2018_gla</t>
  </si>
  <si>
    <t>bfl_pilot_2018_pol</t>
  </si>
  <si>
    <t>sfa_pilot_2018_ut</t>
  </si>
  <si>
    <t>sfa_pilot_2018_lt</t>
  </si>
  <si>
    <t>sfa_pilot_2018_fire</t>
  </si>
  <si>
    <t>sfa_pilot_2018_gla</t>
  </si>
  <si>
    <t>sfa_pilot_2018_pol</t>
  </si>
  <si>
    <t>2018-19 Tariff/Top-up</t>
  </si>
  <si>
    <t>2017-18 Tariff and Top-up reconciliation</t>
  </si>
  <si>
    <t>2018-19 Tariff/Top-up including reconciliation</t>
  </si>
  <si>
    <t>P1810</t>
  </si>
  <si>
    <t>P1804</t>
  </si>
  <si>
    <t>P1808</t>
  </si>
  <si>
    <t>P1801</t>
  </si>
  <si>
    <t>P1806</t>
  </si>
  <si>
    <t>P1811</t>
  </si>
  <si>
    <t>P1805</t>
  </si>
  <si>
    <t>P1803</t>
  </si>
  <si>
    <t>P1802</t>
  </si>
  <si>
    <t>P1809</t>
  </si>
  <si>
    <t>P1807</t>
  </si>
  <si>
    <t>Supplementary Information for Pilot Authorities in 2017-18</t>
  </si>
  <si>
    <t>sfa_2017_tot</t>
  </si>
  <si>
    <t>rsg_2017_tot</t>
  </si>
  <si>
    <t>bfl_2017_tot</t>
  </si>
  <si>
    <t>tnt_2017</t>
  </si>
  <si>
    <t>snt_2017</t>
  </si>
  <si>
    <t>levy_2017</t>
  </si>
  <si>
    <t>rsg_2017_ut</t>
  </si>
  <si>
    <t>rsg_2017_lt</t>
  </si>
  <si>
    <t>rsg_2017_fire</t>
  </si>
  <si>
    <t>rsg_2017_gla</t>
  </si>
  <si>
    <t>rsg_2017_pol</t>
  </si>
  <si>
    <t>bfl_2017_ut</t>
  </si>
  <si>
    <t>bfl_2017_lt</t>
  </si>
  <si>
    <t>bfl_2017_fire</t>
  </si>
  <si>
    <t>bfl_2017_gla</t>
  </si>
  <si>
    <t>bfl_2017_pol</t>
  </si>
  <si>
    <t>sfa_2017_ut</t>
  </si>
  <si>
    <t>sfa_2017_lt</t>
  </si>
  <si>
    <t>sfa_2017_fire</t>
  </si>
  <si>
    <t>sfa_2017_gla</t>
  </si>
  <si>
    <t>sfa_2017_pol</t>
  </si>
  <si>
    <t>Tariff/Top-up1</t>
  </si>
  <si>
    <t>Supplementary Information for Pilot Authorities in 2018-19</t>
  </si>
  <si>
    <t>sfa_2018_tot</t>
  </si>
  <si>
    <t>rsg_2018_tot</t>
  </si>
  <si>
    <t>bfl_2018_tot</t>
  </si>
  <si>
    <t>tnt_2018</t>
  </si>
  <si>
    <t>snt_2018</t>
  </si>
  <si>
    <t>levy_2018</t>
  </si>
  <si>
    <t>rsg_2018_ut</t>
  </si>
  <si>
    <t>rsg_2018_lt</t>
  </si>
  <si>
    <t>rsg_2018_fire</t>
  </si>
  <si>
    <t>rsg_2018_gla</t>
  </si>
  <si>
    <t>rsg_2018_pol</t>
  </si>
  <si>
    <t>bfl_2018_ut</t>
  </si>
  <si>
    <t>bfl_2018_lt</t>
  </si>
  <si>
    <t>bfl_2018_fire</t>
  </si>
  <si>
    <t>bfl_2018_gla</t>
  </si>
  <si>
    <t>bfl_2018_pol</t>
  </si>
  <si>
    <t>sfa_2018_ut</t>
  </si>
  <si>
    <t>sfa_2018_lt</t>
  </si>
  <si>
    <t>sfa_2018_fire</t>
  </si>
  <si>
    <t>sfa_2018_gla</t>
  </si>
  <si>
    <t>sfa_2018_pol</t>
  </si>
  <si>
    <t>2017-18 Tariff and Top-up reconciliation1</t>
  </si>
  <si>
    <t>Folkestone and Hythe</t>
  </si>
  <si>
    <t>E0402</t>
  </si>
  <si>
    <t>Total</t>
  </si>
  <si>
    <t>Upper tier</t>
  </si>
  <si>
    <t>2016-17</t>
  </si>
  <si>
    <t>2017-18</t>
  </si>
  <si>
    <t>2018-19</t>
  </si>
  <si>
    <t>2019-20</t>
  </si>
  <si>
    <t>2020-21</t>
  </si>
  <si>
    <t>Small Business non-domestic rating multiplier</t>
  </si>
  <si>
    <t>2015-16</t>
  </si>
  <si>
    <t>Settlement Funding Assessment (£m)</t>
  </si>
  <si>
    <t>Baseline Funding Level (£m)</t>
  </si>
  <si>
    <t>Revenue Support Grant (£m)</t>
  </si>
  <si>
    <t>Select a local authority in the box below:</t>
  </si>
  <si>
    <t>HIDE</t>
  </si>
  <si>
    <t>sfa_2016_tot</t>
  </si>
  <si>
    <t>sfa_2020_tot</t>
  </si>
  <si>
    <t>sfa_2020_ut</t>
  </si>
  <si>
    <t>sfa_2016_ut</t>
  </si>
  <si>
    <t>sfa_2020_lt</t>
  </si>
  <si>
    <t>sfa_2016_lt</t>
  </si>
  <si>
    <t>sfa_2020_fire</t>
  </si>
  <si>
    <t>sfa_2016_fire</t>
  </si>
  <si>
    <t>sfa_2020_pol</t>
  </si>
  <si>
    <t>sfa_2016_pol</t>
  </si>
  <si>
    <t>sfa_2020_gla</t>
  </si>
  <si>
    <t>sfa_2016_gla</t>
  </si>
  <si>
    <t>bfl_2016_tot</t>
  </si>
  <si>
    <t>bfl_2020_tot</t>
  </si>
  <si>
    <t>bfl_2016_ut</t>
  </si>
  <si>
    <t>bfl_2020_ut</t>
  </si>
  <si>
    <t>bfl_2016_lt</t>
  </si>
  <si>
    <t>bfl_2020_lt</t>
  </si>
  <si>
    <t>bfl_2016_fire</t>
  </si>
  <si>
    <t>bfl_2020_fire</t>
  </si>
  <si>
    <t>bfl_2016_pol</t>
  </si>
  <si>
    <t>bfl_2020_pol</t>
  </si>
  <si>
    <t>bfl_2016_gla</t>
  </si>
  <si>
    <t>bfl_2020_gla</t>
  </si>
  <si>
    <t>rsg_2016_tot</t>
  </si>
  <si>
    <t>rsg_2020_tot</t>
  </si>
  <si>
    <t>rsg_2016_ut</t>
  </si>
  <si>
    <t>rsg_2020_ut</t>
  </si>
  <si>
    <t>rsg_2016_lt</t>
  </si>
  <si>
    <t>rsg_2020_lt</t>
  </si>
  <si>
    <t>rsg_2016_fire</t>
  </si>
  <si>
    <t>rsg_2020_fire</t>
  </si>
  <si>
    <t>rsg_2016_pol</t>
  </si>
  <si>
    <t>rsg_2020_pol</t>
  </si>
  <si>
    <t>rsg_2016_gla</t>
  </si>
  <si>
    <t>rsg_2020_gla</t>
  </si>
  <si>
    <t>Variable</t>
  </si>
  <si>
    <t>Split of Revenue Support Grant under 50% BRR in 2016/17 (£m)</t>
  </si>
  <si>
    <t>Split of Baseline Funding Level under 50% BRR in 2016/17 (£m)</t>
  </si>
  <si>
    <t>Split of Modified Settlement Funding Assessment in 2016/17 (£m)</t>
  </si>
  <si>
    <t>Split of Revenue Support Grant under 50% BRR in 2017/18 (£m)</t>
  </si>
  <si>
    <t>Split of Baseline Funding Level under 50% BRR in 2017/18 (£m)</t>
  </si>
  <si>
    <t>Split of Modified Settlement Funding Assessment in 2017/18 (£m)</t>
  </si>
  <si>
    <t>Split of Revenue Support Grant under 50% BRR in 2018/19 (£m)</t>
  </si>
  <si>
    <t>Split of Baseline Funding Level under 50% BRR in 2018/19 (£m)</t>
  </si>
  <si>
    <t>Split of Modified Settlement Funding Assessment in 2018/19 (£m)</t>
  </si>
  <si>
    <t>C.List for Dropdown</t>
  </si>
  <si>
    <t>Dorset Council</t>
  </si>
  <si>
    <t>North Yorkshire Fire</t>
  </si>
  <si>
    <t>Greater Manchester Combined Authority</t>
  </si>
  <si>
    <t>Fire and rescue</t>
  </si>
  <si>
    <t>GLA other services</t>
  </si>
  <si>
    <t>London policing</t>
  </si>
  <si>
    <t>Lower tier</t>
  </si>
  <si>
    <t>Avon Fire</t>
  </si>
  <si>
    <t>Humberside Fire</t>
  </si>
  <si>
    <t>Bedfordshire Fire</t>
  </si>
  <si>
    <t>Buckinghamshire Fire</t>
  </si>
  <si>
    <t>Derbyshire Fire</t>
  </si>
  <si>
    <t>Durham Fire</t>
  </si>
  <si>
    <t>Hampshire Fire</t>
  </si>
  <si>
    <t>Cambridgeshire Fire</t>
  </si>
  <si>
    <t>Cheshire Fire</t>
  </si>
  <si>
    <t>Essex Fire</t>
  </si>
  <si>
    <t>Hereford and Worcester Fire</t>
  </si>
  <si>
    <t>Nottinghamshire Fire</t>
  </si>
  <si>
    <t>Bournemouth, Christchurch and Poole</t>
  </si>
  <si>
    <t>East Suffolk</t>
  </si>
  <si>
    <t>Northamptonshire Fire</t>
  </si>
  <si>
    <t>Somerset West and Taunton</t>
  </si>
  <si>
    <t>West Suffolk</t>
  </si>
  <si>
    <t>Source: https://www.gov.uk/government/publications/key-information-for-local-authorities-final-local-government-finance-settlement-2019-to-2020</t>
  </si>
  <si>
    <t>Source: https://www.gov.uk/government/publications/key-information-for-pools-and-pilots-final-local-government-finance-settlement-2019-to-2020</t>
  </si>
  <si>
    <t>Total Revenue Support Grant under 50% BRR in 2016/17 (£m)</t>
  </si>
  <si>
    <t>Total Baseline Funding Level under 50% BRR in 2016/17 (£m)</t>
  </si>
  <si>
    <t>Total Settlement Funding Assessment under 50% BRR in 2016/17 (£m)</t>
  </si>
  <si>
    <t>Total Revenue Support Grant under 50% BRR in 2017/18 (£m)</t>
  </si>
  <si>
    <t>Total Baseline Funding Level under 50% BRR in 2017/18 (£m)</t>
  </si>
  <si>
    <t>Total Settlement Funding Assessment under 50% BRR in 2017/18 (£m)</t>
  </si>
  <si>
    <t>Total Revenue Support Grant under 50% BRR in 2018/19 (£m)</t>
  </si>
  <si>
    <t>Total Baseline Funding Level under 50% BRR in 2018/19 (£m)</t>
  </si>
  <si>
    <t>Total Settlement Funding Assessment under 50% BRR in 2018/19 (£m)</t>
  </si>
  <si>
    <t>Total Revenue Support Grant under 50% BRR in 2019/20 (£m)</t>
  </si>
  <si>
    <t>Total Baseline Funding Level under 50% BRR in 2019/20 (£m)</t>
  </si>
  <si>
    <t>Total Settlement Funding Assessment under 50% BRR in 2019/20 (£m)</t>
  </si>
  <si>
    <t>Total Revenue Support Grant under 50% BRR in 2020/21 (£m)</t>
  </si>
  <si>
    <t>Total Baseline Funding Level under 50% BRR in 2020/21 (£m)</t>
  </si>
  <si>
    <t>Total Settlement Funding Assessment under 50% BRR in 2020/21 (£m)</t>
  </si>
  <si>
    <r>
      <t xml:space="preserve">For 2016-17, the Baseline Funding Level is uprated starting from the amount of Baseline Funding Level for the authority in 2015-16 for the tier in accordance with the </t>
    </r>
    <r>
      <rPr>
        <i/>
        <sz val="11"/>
        <color theme="1"/>
        <rFont val="Calibri"/>
        <family val="2"/>
        <scheme val="minor"/>
      </rPr>
      <t>Local Government Finance Report (England) 2016/2017.</t>
    </r>
  </si>
  <si>
    <r>
      <t xml:space="preserve">For 2017-18, the Baseline Funding Level is uprated starting from the amount of Baseline Funding Level for the authority in 2016-17 for the tier in accordance with the </t>
    </r>
    <r>
      <rPr>
        <i/>
        <sz val="11"/>
        <color theme="1"/>
        <rFont val="Calibri"/>
        <family val="2"/>
        <scheme val="minor"/>
      </rPr>
      <t>Local Government Finance Report (England) 2017/2018.</t>
    </r>
  </si>
  <si>
    <r>
      <t xml:space="preserve">For 2018-19, the Baseline Funding Level is uprated starting from the amount of Baseline Funding Level for the authority in 2017-18 for the tier in accordance with the </t>
    </r>
    <r>
      <rPr>
        <i/>
        <sz val="11"/>
        <color theme="1"/>
        <rFont val="Calibri"/>
        <family val="2"/>
        <scheme val="minor"/>
      </rPr>
      <t>Local Government Finance Report (England) 2018/2019.</t>
    </r>
  </si>
  <si>
    <r>
      <t>For 2019-20, the Baseline Funding Level is uprated starting from the amount of Baseline Funding Level for the authority in 2018-19 for the tier in accordance with the</t>
    </r>
    <r>
      <rPr>
        <i/>
        <sz val="11"/>
        <color theme="1"/>
        <rFont val="Calibri"/>
        <family val="2"/>
        <scheme val="minor"/>
      </rPr>
      <t xml:space="preserve"> Local Government Finance Report (England) 2019/2020.</t>
    </r>
  </si>
  <si>
    <t xml:space="preserve"> ecode (as published 19/20)</t>
  </si>
  <si>
    <t xml:space="preserve"> ecode (as published 20/21)</t>
  </si>
  <si>
    <t>Isles of Scilly RSG (£)</t>
  </si>
  <si>
    <t>*RSG payments for Bedfordshire include an overpayment of £204,110 in 2016-17, £195,536 in 2017-18 and £191,898 in 2018-19 as a result of a historical error.</t>
  </si>
  <si>
    <r>
      <t xml:space="preserve">1 </t>
    </r>
    <r>
      <rPr>
        <sz val="11"/>
        <color theme="1"/>
        <rFont val="Calibri"/>
        <family val="2"/>
      </rPr>
      <t>This is calculated as 92.5% of the Baseline Funding Levels for all authorities.</t>
    </r>
  </si>
  <si>
    <r>
      <rPr>
        <vertAlign val="superscript"/>
        <sz val="11"/>
        <color theme="1"/>
        <rFont val="Calibri"/>
        <family val="2"/>
        <scheme val="minor"/>
      </rPr>
      <t>1</t>
    </r>
    <r>
      <rPr>
        <sz val="11"/>
        <color theme="1"/>
        <rFont val="Calibri"/>
        <family val="2"/>
        <scheme val="minor"/>
      </rPr>
      <t xml:space="preserve"> This is calculated as 97% of Baseline Funding Level for pilot authorities and 92.5% for all other authorities.</t>
    </r>
  </si>
  <si>
    <r>
      <rPr>
        <vertAlign val="superscript"/>
        <sz val="11"/>
        <color theme="1"/>
        <rFont val="Calibri"/>
        <family val="2"/>
        <scheme val="minor"/>
      </rPr>
      <t>2</t>
    </r>
    <r>
      <rPr>
        <sz val="11"/>
        <color theme="1"/>
        <rFont val="Calibri"/>
        <family val="2"/>
        <scheme val="minor"/>
      </rPr>
      <t xml:space="preserve"> These are the recalculated levy rates (see footnote 2 tab 'KI 2017-18'). They also reflect the levy rates of 100% pilots. </t>
    </r>
  </si>
  <si>
    <r>
      <rPr>
        <vertAlign val="superscript"/>
        <sz val="11"/>
        <color theme="1"/>
        <rFont val="Calibri"/>
        <family val="2"/>
        <scheme val="minor"/>
      </rPr>
      <t>1</t>
    </r>
    <r>
      <rPr>
        <sz val="11"/>
        <color theme="1"/>
        <rFont val="Calibri"/>
        <family val="2"/>
        <scheme val="minor"/>
      </rPr>
      <t>This is the difference between the tariff or top-up that would have been applied in 2017-18 under 50% Business Rates Retention scheme based on original revaluation data and the tariff or top-up for 2017-18 under 50% Business Rates Retention scheme based on the updated revaluation data.</t>
    </r>
  </si>
  <si>
    <r>
      <rPr>
        <vertAlign val="superscript"/>
        <sz val="11"/>
        <color theme="1"/>
        <rFont val="Calibri"/>
        <family val="2"/>
        <scheme val="minor"/>
      </rPr>
      <t>1</t>
    </r>
    <r>
      <rPr>
        <sz val="11"/>
        <color theme="1"/>
        <rFont val="Calibri"/>
        <family val="2"/>
        <scheme val="minor"/>
      </rPr>
      <t xml:space="preserve"> This is calculated as 95% of Baseline Funding Level for 75% pilots, 97% for 100% pilots and 92.5% for all other authorities.</t>
    </r>
  </si>
  <si>
    <r>
      <rPr>
        <vertAlign val="superscript"/>
        <sz val="11"/>
        <color theme="1"/>
        <rFont val="Calibri"/>
        <family val="2"/>
      </rPr>
      <t>2</t>
    </r>
    <r>
      <rPr>
        <sz val="11"/>
        <color theme="1"/>
        <rFont val="Calibri"/>
        <family val="2"/>
        <scheme val="minor"/>
      </rPr>
      <t xml:space="preserve">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r>
  </si>
  <si>
    <r>
      <rPr>
        <vertAlign val="superscript"/>
        <sz val="11"/>
        <color theme="1"/>
        <rFont val="Calibri"/>
        <family val="2"/>
        <scheme val="minor"/>
      </rPr>
      <t>1</t>
    </r>
    <r>
      <rPr>
        <sz val="11"/>
        <color theme="1"/>
        <rFont val="Calibri"/>
        <family val="2"/>
        <scheme val="minor"/>
      </rPr>
      <t>Revised tariff or top-up for 2017-18 taking into account the updated revaluation data.</t>
    </r>
  </si>
  <si>
    <r>
      <rPr>
        <vertAlign val="superscript"/>
        <sz val="11"/>
        <color theme="1"/>
        <rFont val="Calibri"/>
        <family val="2"/>
        <scheme val="minor"/>
      </rPr>
      <t>2</t>
    </r>
    <r>
      <rPr>
        <sz val="11"/>
        <color theme="1"/>
        <rFont val="Calibri"/>
        <family val="2"/>
        <scheme val="minor"/>
      </rPr>
      <t xml:space="preserve"> The levy rate have been recalculated for the restructured authorities listed below on the basis of their 2019-20 Baseline Funding Level and Business Rates Baselines. The recalculated levy rate applies in respect of 2019-20 and subsequent years. </t>
    </r>
  </si>
  <si>
    <r>
      <rPr>
        <vertAlign val="superscript"/>
        <sz val="11"/>
        <color theme="1"/>
        <rFont val="Calibri"/>
        <family val="2"/>
        <scheme val="minor"/>
      </rPr>
      <t>1</t>
    </r>
    <r>
      <rPr>
        <sz val="11"/>
        <color theme="1"/>
        <rFont val="Calibri"/>
        <family val="2"/>
        <scheme val="minor"/>
      </rPr>
      <t xml:space="preserve"> The levy rate have been recalculated for the restructured authorities listed below on the basis of their 2019-20 Baseline Funding Level and Business Rates Baselines. The recalculated levy rate applies in respect of 2019-20 and subsequent years. </t>
    </r>
  </si>
  <si>
    <t>class</t>
  </si>
  <si>
    <t>Split of Revenue Support Grant under 50% BRR in 2021/22 (£m)</t>
  </si>
  <si>
    <t>Split of Baseline Funding Level under 50% BRR in 2021/22 (£m)</t>
  </si>
  <si>
    <t>Total Revenue Support Grant under 50% BRR in 2021/22 (£m)</t>
  </si>
  <si>
    <t>Total Baseline Funding Level under 50% BRR in 2021/22 (£m)</t>
  </si>
  <si>
    <t>Total Settlement Funding Assessment under 50% BRR in 2021/22 (£m)</t>
  </si>
  <si>
    <t>2021/22</t>
  </si>
  <si>
    <t>West Northamptonshire</t>
  </si>
  <si>
    <t>North Northamptonshire</t>
  </si>
  <si>
    <t>E2801</t>
  </si>
  <si>
    <t>E2802</t>
  </si>
  <si>
    <t>E6163</t>
  </si>
  <si>
    <t>2021-22</t>
  </si>
  <si>
    <t>sfa_2021_tot</t>
  </si>
  <si>
    <t>sfa_2021_ut</t>
  </si>
  <si>
    <t>sfa_2021_lt</t>
  </si>
  <si>
    <t>sfa_2021_fire</t>
  </si>
  <si>
    <t>sfa_2021_pol</t>
  </si>
  <si>
    <t>sfa_2021_gla</t>
  </si>
  <si>
    <t>rsg_2021_ut</t>
  </si>
  <si>
    <t>rsg_2021_lt</t>
  </si>
  <si>
    <t>rsg_2021_fire</t>
  </si>
  <si>
    <t>rsg_2021_gla</t>
  </si>
  <si>
    <t>rsg_2021_pol</t>
  </si>
  <si>
    <t>bfl_2021_ut</t>
  </si>
  <si>
    <t>bfl_2021_lt</t>
  </si>
  <si>
    <t>bfl_2021_fire</t>
  </si>
  <si>
    <t>bfl_2021_gla</t>
  </si>
  <si>
    <t>bfl_2021_pol</t>
  </si>
  <si>
    <t>rsg_2021_tot</t>
  </si>
  <si>
    <t>bfl_2021_tot</t>
  </si>
  <si>
    <t>The Small Business non-domestic rating multiplier from 2015-16 to 2021-22.</t>
  </si>
  <si>
    <t>Settlement Funding Assessment Calculator 2021-22</t>
  </si>
  <si>
    <r>
      <t xml:space="preserve">The Settlement Funding Assessment (SFA) calculation model for 2021-22 sets out the calculation of the SFA at local authority (LA) level.  </t>
    </r>
    <r>
      <rPr>
        <u/>
        <sz val="11"/>
        <color theme="1"/>
        <rFont val="Calibri"/>
        <family val="2"/>
        <scheme val="minor"/>
      </rPr>
      <t>It is important to note that the figures presented below do not take into account adjustments as a result of authorities having increased Business Rates Retention arrangements.</t>
    </r>
  </si>
  <si>
    <r>
      <rPr>
        <u/>
        <sz val="11"/>
        <color theme="1"/>
        <rFont val="Calibri"/>
        <family val="2"/>
        <scheme val="minor"/>
      </rPr>
      <t>These SFA totals are calculated having paid off negative Revenue Support Grant</t>
    </r>
    <r>
      <rPr>
        <sz val="11"/>
        <color theme="1"/>
        <rFont val="Calibri"/>
        <family val="2"/>
        <scheme val="minor"/>
      </rPr>
      <t>. In 2017-18, 2018-19, 2019-20, 2020-21 and 2021-22 local authorities with negative Revenue Support Grant allocations have therefore been set to 0.</t>
    </r>
  </si>
  <si>
    <t>SFA is defined as the sum of an LA's (i) Baseline Funding Level (BFL) and (ii) Revenue Support Grant (RSG). Figures to 2021-22 are presented below, followed by the calculations of the constituent parts.</t>
  </si>
  <si>
    <r>
      <t>For 2020-21, the Baseline Funding Level is uprated starting from the amount of Baseline Funding Level for the authority in 2019-20 for the tier in accordance with the</t>
    </r>
    <r>
      <rPr>
        <i/>
        <sz val="11"/>
        <color theme="1"/>
        <rFont val="Calibri"/>
        <family val="2"/>
        <scheme val="minor"/>
      </rPr>
      <t xml:space="preserve"> Local Government Finance Report (England) 2020/2021.</t>
    </r>
  </si>
  <si>
    <r>
      <t xml:space="preserve">For 2021-22, the Baseline Funding Level is uprated starting from the amount of Baseline Funding Level for the authority in 2020-21 for the tier by the change in the Small Business non-domestic rating multiplier in accordance with the </t>
    </r>
    <r>
      <rPr>
        <i/>
        <sz val="11"/>
        <color theme="1"/>
        <rFont val="Calibri"/>
        <family val="2"/>
        <scheme val="minor"/>
      </rPr>
      <t>Local Government Finance Report (England) 2021/2022.</t>
    </r>
  </si>
  <si>
    <t>Small Business non-domestic Rating multiplier from 2016-17 to 2021-22</t>
  </si>
  <si>
    <t>Hampshire and Isle of Wight Fire and Rescue</t>
  </si>
  <si>
    <t>North and West Northamptonshire BFL and RSG Distribution factor</t>
  </si>
  <si>
    <t>Local Government Finance Report 2021/2022 (England)</t>
  </si>
  <si>
    <t>Local Government Finance Report 2020/2021 (England), Local Government Finance Report 2021/2022 (England)</t>
  </si>
  <si>
    <t>See SFA Calculator 2019-20 for more details.</t>
  </si>
  <si>
    <t>Restructuring</t>
  </si>
  <si>
    <t xml:space="preserve"> ecode (as published 21/22)</t>
  </si>
  <si>
    <t>ecode (updated 2021/22)</t>
  </si>
  <si>
    <t>CPI</t>
  </si>
  <si>
    <t xml:space="preserve">2019 Sept </t>
  </si>
  <si>
    <t>2020 Sept</t>
  </si>
  <si>
    <t>Other years for Dropdown</t>
  </si>
  <si>
    <t>Isle of Wight with Fire</t>
  </si>
  <si>
    <t>Isle of Wight without Fire</t>
  </si>
  <si>
    <t>Contains all authorities from 2019/20, 2020/21 and 2021/22.</t>
  </si>
  <si>
    <t>Split of Settlement Funding Assessment in 2021/22 (£m)</t>
  </si>
  <si>
    <t>Split of Settlement Funding Assessment in 2020/21 (£m)</t>
  </si>
  <si>
    <t>Split of Settlement Funding Assessment in 2019/20 (£m)</t>
  </si>
  <si>
    <t>Calculations for 2021/22 Settlement Funding Assessment under 50% Business Rates Retention</t>
  </si>
  <si>
    <r>
      <t xml:space="preserve">For 2016-17, 2017-18, 2018-19, and 2019-20 the Revenue Support Grant for the tier for each year is calculated in accordance with the </t>
    </r>
    <r>
      <rPr>
        <i/>
        <sz val="11"/>
        <color theme="1"/>
        <rFont val="Calibri"/>
        <family val="2"/>
        <scheme val="minor"/>
      </rPr>
      <t>Local Government Finance Report (England) 2016/2017</t>
    </r>
    <r>
      <rPr>
        <sz val="11"/>
        <color theme="1"/>
        <rFont val="Calibri"/>
        <family val="2"/>
        <scheme val="minor"/>
      </rPr>
      <t>,</t>
    </r>
    <r>
      <rPr>
        <i/>
        <sz val="11"/>
        <color theme="1"/>
        <rFont val="Calibri"/>
        <family val="2"/>
        <scheme val="minor"/>
      </rPr>
      <t xml:space="preserve"> Local Government Finance Report (England) 2017/2018</t>
    </r>
    <r>
      <rPr>
        <sz val="11"/>
        <color theme="1"/>
        <rFont val="Calibri"/>
        <family val="2"/>
        <scheme val="minor"/>
      </rPr>
      <t>,</t>
    </r>
    <r>
      <rPr>
        <i/>
        <sz val="11"/>
        <color theme="1"/>
        <rFont val="Calibri"/>
        <family val="2"/>
        <scheme val="minor"/>
      </rPr>
      <t xml:space="preserve"> Local Government Finance Report (England) 2018/2019</t>
    </r>
    <r>
      <rPr>
        <sz val="11"/>
        <color theme="1"/>
        <rFont val="Calibri"/>
        <family val="2"/>
        <scheme val="minor"/>
      </rPr>
      <t xml:space="preserve">, </t>
    </r>
    <r>
      <rPr>
        <i/>
        <sz val="11"/>
        <color theme="1"/>
        <rFont val="Calibri"/>
        <family val="2"/>
        <scheme val="minor"/>
      </rPr>
      <t>Local Government Finance Report (England) 2019/2020</t>
    </r>
    <r>
      <rPr>
        <sz val="11"/>
        <color theme="1"/>
        <rFont val="Calibri"/>
        <family val="2"/>
        <scheme val="minor"/>
      </rPr>
      <t xml:space="preserve">, respectively. For each of these years an authority's Settlement Core Funding (SCF) is scaled with a scaling factor. A local authority's Settlement Core Funding (SCF) in a given year is defined as the sum of (i) its SFA in that year and (ii) its Adjusted 2015-16 Council Tax Requirement (CTR). Once scaled, an authorities' Revenue Support Grant in a given year is calculated as its SCF less (i) the 2015-16 CTR for that LA and less (ii) the BFL in that year as presented above. </t>
    </r>
  </si>
  <si>
    <r>
      <t xml:space="preserve">For 2020-21, the Revenue Support Grant is uprated starting from the amount of Revenue Support Grant for the authority in the previous year for the tier by the change in the Small Business non-domestic rating multiplier in accordance with the </t>
    </r>
    <r>
      <rPr>
        <i/>
        <sz val="11"/>
        <color theme="1"/>
        <rFont val="Calibri"/>
        <family val="2"/>
        <scheme val="minor"/>
      </rPr>
      <t>Local Government Finance Report (England) 2020/2021</t>
    </r>
    <r>
      <rPr>
        <sz val="11"/>
        <color theme="1"/>
        <rFont val="Calibri"/>
        <family val="2"/>
        <scheme val="minor"/>
      </rPr>
      <t xml:space="preserve">. For 2021-22, the Revenue Support Grant is uprated starting from the amount of Revenue Support Grant for the authority in the previous year for the tier by the change in the Consumer Price Index between September 2019 and September 2020 in accordance with the </t>
    </r>
    <r>
      <rPr>
        <i/>
        <sz val="11"/>
        <color theme="1"/>
        <rFont val="Calibri"/>
        <family val="2"/>
        <scheme val="minor"/>
      </rPr>
      <t>Local Government Finance Report (England) 2021/2022.</t>
    </r>
  </si>
  <si>
    <t>Islington's adjustment to their RSG for 2021/22 (£)</t>
  </si>
  <si>
    <t>Boston's adjustment to their RSG for 2020/21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</si>
</sst>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0"/>
    <numFmt numFmtId="166" formatCode="#,##0.0"/>
    <numFmt numFmtId="167" formatCode="&quot;£&quot;#,##0.00"/>
    <numFmt numFmtId="168" formatCode="&quot;£&quot;#,##0"/>
    <numFmt numFmtId="169" formatCode="0.000"/>
    <numFmt numFmtId="170" formatCode="0.0000"/>
    <numFmt numFmtId="171" formatCode="#,##0.0_-;\(#,##0.0\);_-* &quot;-&quot;??_-"/>
    <numFmt numFmtId="172" formatCode="&quot;to &quot;0.0000;&quot;to &quot;\-0.0000;&quot;to 0&quot;"/>
    <numFmt numFmtId="173" formatCode="_-[$€-2]* #,##0.00_-;\-[$€-2]* #,##0.00_-;_-[$€-2]* &quot;-&quot;??_-"/>
    <numFmt numFmtId="174" formatCode="#,##0;\-#,##0;\-"/>
    <numFmt numFmtId="175" formatCode="#\ ##0"/>
    <numFmt numFmtId="176" formatCode="[&lt;0.0001]&quot;&lt;0.0001&quot;;0.0000"/>
    <numFmt numFmtId="177" formatCode="#,##0.0,,;\-#,##0.0,,;\-"/>
    <numFmt numFmtId="178" formatCode="#,##0,;\-#,##0,;\-"/>
    <numFmt numFmtId="179" formatCode="0.0%;\-0.0%;\-"/>
    <numFmt numFmtId="180" formatCode="#,##0.0,,;\-#,##0.0,,"/>
    <numFmt numFmtId="181" formatCode="#,##0,;\-#,##0,"/>
    <numFmt numFmtId="182" formatCode="0.0%;\-0.0%"/>
    <numFmt numFmtId="183" formatCode="#,##0_);\(#,##0\);&quot;-&quot;_)"/>
    <numFmt numFmtId="184" formatCode="#,##0;[Red]\(#,##0\)"/>
    <numFmt numFmtId="185" formatCode="0_)"/>
    <numFmt numFmtId="186" formatCode="_(&quot;$&quot;#,##0.0_);\(&quot;$&quot;#,##0.0\);_(&quot;-&quot;_)"/>
    <numFmt numFmtId="187" formatCode="&quot;$&quot;#,##0_);\(&quot;$&quot;#,##0\)"/>
    <numFmt numFmtId="188" formatCode="0.0%"/>
    <numFmt numFmtId="189" formatCode="#,##0;\(#,##0\)"/>
    <numFmt numFmtId="190" formatCode="0000"/>
    <numFmt numFmtId="191" formatCode="#,##0,"/>
    <numFmt numFmtId="192" formatCode="#,##0_%_);\(#,##0\)_%;**;@_%_)"/>
    <numFmt numFmtId="193" formatCode="#,##0_%_);\(#,##0\)_%;#,##0_%_);@_%_)"/>
    <numFmt numFmtId="194" formatCode="#,##0.00_%_);\(#,##0.00\)_%;**;@_%_)"/>
    <numFmt numFmtId="195" formatCode="#,##0.00_%_);\(#,##0.00\)_%;#,##0.00_%_);@_%_)"/>
    <numFmt numFmtId="196" formatCode="#,##0.000_%_);\(#,##0.000\)_%;**;@_%_)"/>
    <numFmt numFmtId="197" formatCode="#,##0.0_%_);\(#,##0.0\)_%;**;@_%_)"/>
    <numFmt numFmtId="198" formatCode="_(&quot;$&quot;* #,##0.00_);_(&quot;$&quot;* \(#,##0.00\);_(&quot;$&quot;* &quot;-&quot;??_);_(@_)"/>
    <numFmt numFmtId="199" formatCode="&quot;$&quot;#,##0.00_%_);\(&quot;$&quot;#,##0.00\)_%;**;@_%_)"/>
    <numFmt numFmtId="200" formatCode="&quot;$&quot;#,##0.000_%_);\(&quot;$&quot;#,##0.000\)_%;**;@_%_)"/>
    <numFmt numFmtId="201" formatCode="&quot;$&quot;#,##0.0_%_);\(&quot;$&quot;#,##0.0\)_%;**;@_%_)"/>
    <numFmt numFmtId="202" formatCode="#,##0_);\(#,##0.0\)"/>
    <numFmt numFmtId="203" formatCode="m/d/yy_%_);;**"/>
    <numFmt numFmtId="204" formatCode="m/d/yy_%_)"/>
    <numFmt numFmtId="205" formatCode="mmm\ \-\ yy"/>
    <numFmt numFmtId="206" formatCode="_([$€]* #,##0.00_);_([$€]* \(#,##0.00\);_([$€]* &quot;-&quot;??_);_(@_)"/>
    <numFmt numFmtId="207" formatCode="[Magenta]&quot;Err&quot;;[Magenta]&quot;Err&quot;;[Blue]&quot;OK&quot;"/>
    <numFmt numFmtId="208" formatCode="General\ &quot;.&quot;"/>
    <numFmt numFmtId="209" formatCode="#,##0_);[Red]\(#,##0\);\-_)"/>
    <numFmt numFmtId="210" formatCode="0.0_)%;[Red]\(0.0%\);0.0_)%"/>
    <numFmt numFmtId="211" formatCode="0.0;\(0.0\)"/>
    <numFmt numFmtId="212" formatCode="0.0;;&quot;TBD&quot;"/>
    <numFmt numFmtId="213" formatCode="_(&quot;$&quot;* #,##0_);_(&quot;$&quot;* \(#,##0\);_(&quot;$&quot;* &quot;-&quot;_);_(@_)"/>
    <numFmt numFmtId="214" formatCode="#,##0.0_x_)_);&quot;NM&quot;_x_)_);#,##0.0_x_)_);@_x_)_)"/>
    <numFmt numFmtId="215" formatCode="mmmm\ d\,\ yyyy"/>
    <numFmt numFmtId="216" formatCode="#,##0;\(#,##0\);\-;@"/>
    <numFmt numFmtId="217" formatCode="\+\ #,##0.0_);\-\ #,##0.0_)"/>
    <numFmt numFmtId="218" formatCode="0.0%_);\(0.0%\);**;@_%_)"/>
    <numFmt numFmtId="219" formatCode="#,##0.0_);\(#,##0.0\)"/>
    <numFmt numFmtId="220" formatCode="##0.0"/>
    <numFmt numFmtId="221" formatCode="##0.0\ \e"/>
    <numFmt numFmtId="222" formatCode="#,##0_);;&quot;- &quot;_);@_)\ "/>
    <numFmt numFmtId="223" formatCode="_(General"/>
    <numFmt numFmtId="224" formatCode="&quot;$&quot;#,##0.0_);\(&quot;$&quot;#,##0.00\)"/>
    <numFmt numFmtId="225" formatCode="&quot;Val &quot;0"/>
    <numFmt numFmtId="226" formatCode="&quot;£&quot;#,##0.0"/>
    <numFmt numFmtId="227" formatCode="#,##0.000"/>
    <numFmt numFmtId="228" formatCode="&quot;£&quot;#,##0.00000"/>
  </numFmts>
  <fonts count="186">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theme="1"/>
      <name val="Calibri"/>
      <family val="2"/>
      <scheme val="minor"/>
    </font>
    <font>
      <sz val="10"/>
      <name val="Arial"/>
      <family val="2"/>
    </font>
    <font>
      <b/>
      <sz val="12"/>
      <name val="Arial"/>
      <family val="2"/>
    </font>
    <font>
      <b/>
      <sz val="10"/>
      <name val="Arial"/>
      <family val="2"/>
    </font>
    <font>
      <b/>
      <sz val="14"/>
      <name val="Arial"/>
      <family val="2"/>
    </font>
    <font>
      <sz val="12"/>
      <name val="Arial"/>
      <family val="2"/>
    </font>
    <font>
      <sz val="12"/>
      <color theme="1"/>
      <name val="Arial"/>
      <family val="2"/>
    </font>
    <font>
      <u/>
      <sz val="10"/>
      <color indexed="12"/>
      <name val="Arial"/>
      <family val="2"/>
    </font>
    <font>
      <sz val="8"/>
      <name val="Arial"/>
      <family val="2"/>
    </font>
    <font>
      <sz val="12"/>
      <color theme="0"/>
      <name val="Arial"/>
      <family val="2"/>
    </font>
    <font>
      <i/>
      <sz val="10"/>
      <name val="Arial"/>
      <family val="2"/>
    </font>
    <font>
      <sz val="11"/>
      <name val="Arial"/>
      <family val="2"/>
    </font>
    <font>
      <sz val="11"/>
      <color theme="3"/>
      <name val="Calibri"/>
      <family val="2"/>
      <scheme val="minor"/>
    </font>
    <font>
      <b/>
      <sz val="11"/>
      <color rgb="FFFF0000"/>
      <name val="Calibri"/>
      <family val="2"/>
      <scheme val="minor"/>
    </font>
    <font>
      <sz val="10"/>
      <color theme="1"/>
      <name val="Calibri"/>
      <family val="2"/>
      <scheme val="minor"/>
    </font>
    <font>
      <i/>
      <sz val="11"/>
      <color theme="1"/>
      <name val="Calibri"/>
      <family val="2"/>
      <scheme val="minor"/>
    </font>
    <font>
      <vertAlign val="superscript"/>
      <sz val="11"/>
      <color theme="1"/>
      <name val="Calibri"/>
      <family val="2"/>
    </font>
    <font>
      <sz val="11"/>
      <color theme="1"/>
      <name val="Calibri"/>
      <family val="2"/>
    </font>
    <font>
      <sz val="11"/>
      <name val="Calibri"/>
      <family val="2"/>
      <scheme val="minor"/>
    </font>
    <font>
      <vertAlign val="superscript"/>
      <sz val="11"/>
      <color theme="1"/>
      <name val="Calibri"/>
      <family val="2"/>
      <scheme val="minor"/>
    </font>
    <font>
      <u/>
      <sz val="11"/>
      <color theme="10"/>
      <name val="Calibri"/>
      <family val="2"/>
      <scheme val="minor"/>
    </font>
    <font>
      <sz val="10"/>
      <color theme="1"/>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1"/>
      <color indexed="56"/>
      <name val="Calibri"/>
      <family val="2"/>
    </font>
    <font>
      <b/>
      <i/>
      <sz val="12"/>
      <name val="Arial"/>
      <family val="2"/>
    </font>
    <font>
      <b/>
      <i/>
      <sz val="10"/>
      <name val="Arial"/>
      <family val="2"/>
    </font>
    <font>
      <u/>
      <sz val="10"/>
      <color theme="10"/>
      <name val="System"/>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9"/>
      <color theme="1"/>
      <name val="Arial"/>
      <family val="2"/>
    </font>
    <font>
      <u/>
      <sz val="12"/>
      <color theme="10"/>
      <name val="Arial"/>
      <family val="2"/>
    </font>
    <font>
      <sz val="10"/>
      <color indexed="8"/>
      <name val="MS Sans Serif"/>
      <family val="2"/>
    </font>
    <font>
      <sz val="10"/>
      <name val="Helv"/>
      <charset val="204"/>
    </font>
    <font>
      <sz val="10"/>
      <name val="MS Sans Serif"/>
      <family val="2"/>
    </font>
    <font>
      <b/>
      <sz val="8"/>
      <color indexed="8"/>
      <name val="Arial"/>
      <family val="2"/>
    </font>
    <font>
      <sz val="10"/>
      <color rgb="FFFF0000"/>
      <name val="Arial"/>
      <family val="2"/>
    </font>
    <font>
      <b/>
      <u val="singleAccounting"/>
      <sz val="10"/>
      <color indexed="18"/>
      <name val="Arial"/>
      <family val="2"/>
    </font>
    <font>
      <sz val="8"/>
      <color indexed="12"/>
      <name val="Palatino"/>
      <family val="1"/>
    </font>
    <font>
      <sz val="10"/>
      <name val="Times New Roman"/>
      <family val="1"/>
    </font>
    <font>
      <sz val="8"/>
      <color indexed="18"/>
      <name val="Helv"/>
    </font>
    <font>
      <b/>
      <sz val="12"/>
      <color indexed="63"/>
      <name val="Arial"/>
      <family val="2"/>
    </font>
    <font>
      <b/>
      <sz val="9"/>
      <color indexed="63"/>
      <name val="Arial"/>
      <family val="2"/>
    </font>
    <font>
      <b/>
      <sz val="11"/>
      <color indexed="28"/>
      <name val="Arial"/>
      <family val="2"/>
    </font>
    <font>
      <i/>
      <sz val="8"/>
      <color indexed="8"/>
      <name val="Arial"/>
      <family val="2"/>
    </font>
    <font>
      <b/>
      <sz val="10"/>
      <name val="MS Sans Serif"/>
      <family val="2"/>
    </font>
    <font>
      <b/>
      <sz val="8"/>
      <color indexed="24"/>
      <name val="Arial"/>
      <family val="2"/>
    </font>
    <font>
      <b/>
      <sz val="9"/>
      <color indexed="24"/>
      <name val="Arial"/>
      <family val="2"/>
    </font>
    <font>
      <b/>
      <sz val="11"/>
      <color indexed="24"/>
      <name val="Arial"/>
      <family val="2"/>
    </font>
    <font>
      <b/>
      <sz val="10"/>
      <color indexed="18"/>
      <name val="MS Sans Serif"/>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sz val="11"/>
      <name val="Times New Roman"/>
      <family val="1"/>
    </font>
    <font>
      <sz val="11"/>
      <color theme="4" tint="-0.499984740745262"/>
      <name val="Calibri"/>
      <family val="2"/>
      <scheme val="minor"/>
    </font>
    <font>
      <sz val="10"/>
      <color indexed="21"/>
      <name val="System"/>
      <family val="2"/>
    </font>
    <font>
      <sz val="9"/>
      <color indexed="18"/>
      <name val="Arial"/>
      <family val="2"/>
    </font>
    <font>
      <b/>
      <sz val="10.5"/>
      <color indexed="8"/>
      <name val="Arial"/>
      <family val="2"/>
    </font>
    <font>
      <sz val="10"/>
      <color indexed="12"/>
      <name val="Arial"/>
      <family val="2"/>
    </font>
    <font>
      <b/>
      <sz val="8"/>
      <name val="Tahoma"/>
      <family val="2"/>
    </font>
    <font>
      <sz val="9.5"/>
      <color indexed="23"/>
      <name val="Helvetica-Black"/>
    </font>
    <font>
      <sz val="7"/>
      <name val="Palatino"/>
      <family val="1"/>
    </font>
    <font>
      <sz val="10"/>
      <color indexed="23"/>
      <name val="Arial"/>
      <family val="2"/>
    </font>
    <font>
      <b/>
      <sz val="14"/>
      <color indexed="60"/>
      <name val="Arial"/>
      <family val="2"/>
    </font>
    <font>
      <b/>
      <sz val="12"/>
      <color indexed="60"/>
      <name val="Arial"/>
      <family val="2"/>
    </font>
    <font>
      <sz val="10"/>
      <color indexed="60"/>
      <name val="Arial"/>
      <family val="2"/>
    </font>
    <font>
      <b/>
      <sz val="10"/>
      <color indexed="60"/>
      <name val="Arial"/>
      <family val="2"/>
    </font>
    <font>
      <sz val="6"/>
      <name val="Palatino"/>
      <family val="1"/>
    </font>
    <font>
      <b/>
      <u/>
      <sz val="11"/>
      <name val="Arial"/>
      <family val="2"/>
    </font>
    <font>
      <b/>
      <sz val="15"/>
      <color indexed="62"/>
      <name val="Calibri"/>
      <family val="2"/>
    </font>
    <font>
      <sz val="10"/>
      <name val="Helvetica-Black"/>
    </font>
    <font>
      <b/>
      <sz val="13"/>
      <color indexed="62"/>
      <name val="Calibri"/>
      <family val="2"/>
    </font>
    <font>
      <sz val="10"/>
      <name val="Palatino"/>
    </font>
    <font>
      <b/>
      <sz val="11"/>
      <color indexed="62"/>
      <name val="Calibri"/>
      <family val="2"/>
    </font>
    <font>
      <i/>
      <sz val="14"/>
      <name val="Palatino"/>
      <family val="1"/>
    </font>
    <font>
      <u/>
      <sz val="10"/>
      <color indexed="12"/>
      <name val="MS Sans Serif"/>
      <family val="2"/>
    </font>
    <font>
      <b/>
      <u/>
      <sz val="10"/>
      <color indexed="12"/>
      <name val="Arial"/>
      <family val="2"/>
    </font>
    <font>
      <u/>
      <sz val="11"/>
      <color indexed="12"/>
      <name val="Calibri"/>
      <family val="2"/>
    </font>
    <font>
      <sz val="11"/>
      <color rgb="FFFFFFFF"/>
      <name val="Calibri"/>
      <family val="2"/>
      <scheme val="minor"/>
    </font>
    <font>
      <sz val="10"/>
      <color indexed="18"/>
      <name val="System"/>
      <family val="2"/>
    </font>
    <font>
      <sz val="7"/>
      <color indexed="12"/>
      <name val="Arial"/>
      <family val="2"/>
    </font>
    <font>
      <sz val="9"/>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sz val="11"/>
      <color rgb="FF660066"/>
      <name val="Calibri"/>
      <family val="2"/>
      <scheme val="minor"/>
    </font>
    <font>
      <i/>
      <sz val="10"/>
      <color indexed="17"/>
      <name val="System"/>
      <family val="2"/>
    </font>
    <font>
      <i/>
      <sz val="11"/>
      <color rgb="FF660033"/>
      <name val="Calibri"/>
      <family val="2"/>
      <scheme val="minor"/>
    </font>
    <font>
      <sz val="11"/>
      <name val="Univers 45 Light"/>
      <family val="2"/>
    </font>
    <font>
      <sz val="8"/>
      <color indexed="10"/>
      <name val="Arial"/>
      <family val="2"/>
    </font>
    <font>
      <sz val="7"/>
      <name val="Small Fonts"/>
      <family val="2"/>
    </font>
    <font>
      <b/>
      <i/>
      <sz val="16"/>
      <name val="Helv"/>
    </font>
    <font>
      <sz val="11"/>
      <color theme="1"/>
      <name val="Myriad Pro"/>
      <family val="2"/>
    </font>
    <font>
      <sz val="11"/>
      <color indexed="8"/>
      <name val="Calibri"/>
      <family val="2"/>
      <scheme val="minor"/>
    </font>
    <font>
      <sz val="9"/>
      <name val="Times New Roman"/>
      <family val="1"/>
    </font>
    <font>
      <b/>
      <sz val="11"/>
      <name val="Arial"/>
      <family val="2"/>
    </font>
    <font>
      <sz val="8"/>
      <name val="Tahoma"/>
      <family val="2"/>
    </font>
    <font>
      <sz val="10"/>
      <color indexed="16"/>
      <name val="Helvetica-Black"/>
    </font>
    <font>
      <sz val="10"/>
      <name val="Helvetica"/>
    </font>
    <font>
      <sz val="10"/>
      <color indexed="14"/>
      <name val="System"/>
      <family val="2"/>
    </font>
    <font>
      <sz val="8"/>
      <name val="Helvetica"/>
      <family val="2"/>
    </font>
    <font>
      <sz val="6"/>
      <name val="Small Fonts"/>
      <family val="2"/>
    </font>
    <font>
      <b/>
      <i/>
      <sz val="11"/>
      <name val="Arial"/>
      <family val="2"/>
    </font>
    <font>
      <sz val="11"/>
      <color theme="9" tint="-0.499984740745262"/>
      <name val="Calibri"/>
      <family val="2"/>
      <scheme val="minor"/>
    </font>
    <font>
      <sz val="10"/>
      <color rgb="FF006600"/>
      <name val="Calibri"/>
      <family val="2"/>
      <scheme val="minor"/>
    </font>
    <font>
      <b/>
      <sz val="9"/>
      <name val="Palatino"/>
      <family val="1"/>
    </font>
    <font>
      <sz val="9"/>
      <color indexed="21"/>
      <name val="Helvetica-Black"/>
    </font>
    <font>
      <b/>
      <sz val="10"/>
      <name val="Palatino"/>
      <family val="1"/>
    </font>
    <font>
      <b/>
      <sz val="12"/>
      <name val="Times New Roman"/>
      <family val="1"/>
    </font>
    <font>
      <b/>
      <sz val="9"/>
      <name val="Arial"/>
      <family val="2"/>
    </font>
    <font>
      <i/>
      <sz val="8"/>
      <name val="Tms Rmn"/>
    </font>
    <font>
      <sz val="12"/>
      <name val="Palatino"/>
      <family val="1"/>
    </font>
    <font>
      <b/>
      <sz val="16"/>
      <color indexed="9"/>
      <name val="Arial"/>
      <family val="2"/>
    </font>
    <font>
      <b/>
      <sz val="16"/>
      <color indexed="24"/>
      <name val="Univers 45 Light"/>
      <family val="2"/>
    </font>
    <font>
      <b/>
      <sz val="18"/>
      <color indexed="62"/>
      <name val="Cambria"/>
      <family val="2"/>
    </font>
    <font>
      <b/>
      <sz val="8"/>
      <name val="Tms Rmn"/>
    </font>
    <font>
      <b/>
      <sz val="8"/>
      <name val="Palatino"/>
      <family val="1"/>
    </font>
    <font>
      <sz val="10"/>
      <color indexed="17"/>
      <name val="System"/>
      <family val="2"/>
    </font>
    <font>
      <u/>
      <sz val="11"/>
      <color theme="1"/>
      <name val="Calibri"/>
      <family val="2"/>
      <scheme val="minor"/>
    </font>
    <font>
      <b/>
      <sz val="14"/>
      <color theme="1"/>
      <name val="Calibri"/>
      <family val="2"/>
      <scheme val="minor"/>
    </font>
    <font>
      <b/>
      <sz val="16"/>
      <color theme="1"/>
      <name val="Calibri"/>
      <family val="2"/>
      <scheme val="minor"/>
    </font>
    <font>
      <b/>
      <sz val="14"/>
      <color indexed="9"/>
      <name val="Arial"/>
      <family val="2"/>
    </font>
    <font>
      <sz val="12"/>
      <color theme="1"/>
      <name val="Calibri"/>
      <family val="2"/>
      <scheme val="minor"/>
    </font>
    <font>
      <sz val="8"/>
      <name val="Calibri"/>
      <family val="2"/>
      <scheme val="minor"/>
    </font>
  </fonts>
  <fills count="90">
    <fill>
      <patternFill patternType="none"/>
    </fill>
    <fill>
      <patternFill patternType="gray125"/>
    </fill>
    <fill>
      <patternFill patternType="solid">
        <fgColor rgb="FFFFCC99"/>
      </patternFill>
    </fill>
    <fill>
      <patternFill patternType="solid">
        <fgColor indexed="50"/>
        <bgColor indexed="64"/>
      </patternFill>
    </fill>
    <fill>
      <patternFill patternType="solid">
        <fgColor indexed="49"/>
        <bgColor indexed="64"/>
      </patternFill>
    </fill>
    <fill>
      <patternFill patternType="solid">
        <fgColor indexed="52"/>
        <bgColor indexed="64"/>
      </patternFill>
    </fill>
    <fill>
      <patternFill patternType="solid">
        <fgColor indexed="10"/>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1"/>
        <bgColor indexed="64"/>
      </patternFill>
    </fill>
    <fill>
      <patternFill patternType="solid">
        <fgColor rgb="FFFFFF99"/>
        <bgColor indexed="64"/>
      </patternFill>
    </fill>
    <fill>
      <patternFill patternType="solid">
        <fgColor rgb="FFFF99CC"/>
        <bgColor indexed="64"/>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rgb="FFFFCC99"/>
        <bgColor indexed="64"/>
      </patternFill>
    </fill>
    <fill>
      <patternFill patternType="solid">
        <fgColor rgb="FFCCFFCC"/>
        <bgColor indexed="64"/>
      </patternFill>
    </fill>
    <fill>
      <patternFill patternType="mediumGray">
        <bgColor theme="0" tint="-0.14999847407452621"/>
      </patternFill>
    </fill>
    <fill>
      <patternFill patternType="solid">
        <fgColor indexed="13"/>
      </patternFill>
    </fill>
    <fill>
      <patternFill patternType="solid">
        <fgColor indexed="44"/>
        <bgColor indexed="64"/>
      </patternFill>
    </fill>
    <fill>
      <patternFill patternType="solid">
        <fgColor indexed="27"/>
        <bgColor indexed="64"/>
      </patternFill>
    </fill>
    <fill>
      <patternFill patternType="solid">
        <fgColor indexed="28"/>
        <bgColor indexed="64"/>
      </patternFill>
    </fill>
    <fill>
      <patternFill patternType="solid">
        <fgColor theme="4" tint="0.39994506668294322"/>
        <bgColor indexed="64"/>
      </patternFill>
    </fill>
    <fill>
      <patternFill patternType="solid">
        <fgColor indexed="30"/>
        <bgColor indexed="64"/>
      </patternFill>
    </fill>
    <fill>
      <patternFill patternType="solid">
        <fgColor indexed="12"/>
        <bgColor indexed="64"/>
      </patternFill>
    </fill>
    <fill>
      <patternFill patternType="solid">
        <fgColor rgb="FFCC99FF"/>
        <bgColor indexed="64"/>
      </patternFill>
    </fill>
    <fill>
      <patternFill patternType="solid">
        <fgColor indexed="22"/>
        <bgColor indexed="22"/>
      </patternFill>
    </fill>
    <fill>
      <patternFill patternType="solid">
        <fgColor rgb="FFFFD5D5"/>
        <bgColor indexed="64"/>
      </patternFill>
    </fill>
    <fill>
      <patternFill patternType="solid">
        <fgColor rgb="FFFEFCA4"/>
        <bgColor indexed="64"/>
      </patternFill>
    </fill>
    <fill>
      <patternFill patternType="solid">
        <fgColor indexed="16"/>
        <bgColor indexed="64"/>
      </patternFill>
    </fill>
    <fill>
      <patternFill patternType="solid">
        <fgColor indexed="8"/>
        <bgColor indexed="64"/>
      </patternFill>
    </fill>
    <fill>
      <patternFill patternType="solid">
        <fgColor rgb="FFFFFF00"/>
        <bgColor indexed="64"/>
      </patternFill>
    </fill>
    <fill>
      <patternFill patternType="solid">
        <fgColor indexed="18"/>
        <bgColor indexed="64"/>
      </patternFill>
    </fill>
    <fill>
      <patternFill patternType="solid">
        <fgColor theme="0"/>
        <bgColor indexed="64"/>
      </patternFill>
    </fill>
  </fills>
  <borders count="91">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auto="1"/>
      </top>
      <bottom/>
      <diagonal/>
    </border>
    <border>
      <left/>
      <right style="medium">
        <color indexed="64"/>
      </right>
      <top/>
      <bottom style="medium">
        <color indexed="64"/>
      </bottom>
      <diagonal/>
    </border>
    <border>
      <left/>
      <right style="medium">
        <color indexed="64"/>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8"/>
      </bottom>
      <diagonal/>
    </border>
    <border>
      <left style="hair">
        <color indexed="64"/>
      </left>
      <right style="hair">
        <color indexed="64"/>
      </right>
      <top style="hair">
        <color indexed="64"/>
      </top>
      <bottom style="hair">
        <color indexed="64"/>
      </bottom>
      <diagonal/>
    </border>
    <border>
      <left style="medium">
        <color indexed="18"/>
      </left>
      <right style="medium">
        <color indexed="18"/>
      </right>
      <top style="medium">
        <color indexed="18"/>
      </top>
      <bottom style="medium">
        <color indexed="18"/>
      </bottom>
      <diagonal/>
    </border>
    <border>
      <left/>
      <right/>
      <top/>
      <bottom style="thick">
        <color indexed="63"/>
      </bottom>
      <diagonal/>
    </border>
    <border>
      <left/>
      <right/>
      <top/>
      <bottom style="medium">
        <color indexed="63"/>
      </bottom>
      <diagonal/>
    </border>
    <border>
      <left/>
      <right/>
      <top style="thin">
        <color auto="1"/>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right/>
      <top style="thin">
        <color indexed="64"/>
      </top>
      <bottom style="medium">
        <color indexed="64"/>
      </bottom>
      <diagonal/>
    </border>
    <border>
      <left/>
      <right/>
      <top/>
      <bottom style="dotted">
        <color indexed="64"/>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ashed">
        <color indexed="28"/>
      </left>
      <right style="dashed">
        <color indexed="28"/>
      </right>
      <top style="dashed">
        <color indexed="28"/>
      </top>
      <bottom style="dashed">
        <color indexed="28"/>
      </bottom>
      <diagonal/>
    </border>
    <border>
      <left/>
      <right/>
      <top style="thin">
        <color indexed="13"/>
      </top>
      <bottom style="thin">
        <color indexed="13"/>
      </bottom>
      <diagonal/>
    </border>
    <border>
      <left style="dotted">
        <color indexed="10"/>
      </left>
      <right style="dotted">
        <color indexed="10"/>
      </right>
      <top style="dotted">
        <color indexed="10"/>
      </top>
      <bottom style="dotted">
        <color indexed="10"/>
      </bottom>
      <diagonal/>
    </border>
    <border>
      <left style="hair">
        <color auto="1"/>
      </left>
      <right/>
      <top style="hair">
        <color auto="1"/>
      </top>
      <bottom style="hair">
        <color auto="1"/>
      </bottom>
      <diagonal/>
    </border>
    <border>
      <left style="thin">
        <color indexed="9"/>
      </left>
      <right/>
      <top style="thin">
        <color indexed="9"/>
      </top>
      <bottom style="thin">
        <color indexed="9"/>
      </bottom>
      <diagonal/>
    </border>
    <border>
      <left/>
      <right style="medium">
        <color indexed="33"/>
      </right>
      <top/>
      <bottom/>
      <diagonal/>
    </border>
    <border>
      <left style="thin">
        <color auto="1"/>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style="double">
        <color indexed="64"/>
      </left>
      <right/>
      <top/>
      <bottom style="double">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thin">
        <color auto="1"/>
      </right>
      <top/>
      <bottom/>
      <diagonal/>
    </border>
    <border>
      <left style="thin">
        <color auto="1"/>
      </left>
      <right style="thin">
        <color auto="1"/>
      </right>
      <top style="thin">
        <color auto="1"/>
      </top>
      <bottom/>
      <diagonal/>
    </border>
  </borders>
  <cellStyleXfs count="51022">
    <xf numFmtId="0" fontId="0" fillId="0" borderId="0"/>
    <xf numFmtId="44"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2" borderId="3" applyNumberFormat="0" applyAlignment="0" applyProtection="0"/>
    <xf numFmtId="0" fontId="6" fillId="0" borderId="0"/>
    <xf numFmtId="0" fontId="11" fillId="0" borderId="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6" fillId="0" borderId="0"/>
    <xf numFmtId="0" fontId="13" fillId="4" borderId="0">
      <alignment vertical="top"/>
    </xf>
    <xf numFmtId="0" fontId="6" fillId="0" borderId="0"/>
    <xf numFmtId="0" fontId="11" fillId="0" borderId="0"/>
    <xf numFmtId="0" fontId="6" fillId="0" borderId="0"/>
    <xf numFmtId="43" fontId="11" fillId="0" borderId="0" applyFont="0" applyFill="0" applyBorder="0" applyAlignment="0" applyProtection="0"/>
    <xf numFmtId="0" fontId="14" fillId="8" borderId="0" applyNumberFormat="0" applyBorder="0" applyAlignment="0" applyProtection="0"/>
    <xf numFmtId="0" fontId="14" fillId="14" borderId="0" applyNumberFormat="0" applyBorder="0" applyAlignment="0" applyProtection="0"/>
    <xf numFmtId="43" fontId="11" fillId="0" borderId="0" applyFont="0" applyFill="0" applyBorder="0" applyAlignment="0" applyProtection="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0" borderId="31" applyNumberFormat="0" applyFill="0" applyProtection="0">
      <alignment horizontal="center"/>
    </xf>
    <xf numFmtId="164" fontId="6" fillId="0" borderId="0" applyFont="0" applyFill="0" applyBorder="0" applyProtection="0">
      <alignment horizontal="right"/>
    </xf>
    <xf numFmtId="164" fontId="6" fillId="0" borderId="0" applyFont="0" applyFill="0" applyBorder="0" applyProtection="0">
      <alignment horizontal="right"/>
    </xf>
    <xf numFmtId="0" fontId="28" fillId="28"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3" borderId="0" applyNumberFormat="0" applyBorder="0" applyAlignment="0" applyProtection="0"/>
    <xf numFmtId="169" fontId="6" fillId="0" borderId="0" applyFont="0" applyFill="0" applyBorder="0" applyProtection="0">
      <alignment horizontal="right"/>
    </xf>
    <xf numFmtId="169" fontId="6" fillId="0" borderId="0" applyFont="0" applyFill="0" applyBorder="0" applyProtection="0">
      <alignment horizontal="right"/>
    </xf>
    <xf numFmtId="0" fontId="28" fillId="29" borderId="0" applyNumberFormat="0" applyBorder="0" applyAlignment="0" applyProtection="0"/>
    <xf numFmtId="0" fontId="28" fillId="36"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4"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33" borderId="0" applyNumberFormat="0" applyBorder="0" applyAlignment="0" applyProtection="0"/>
    <xf numFmtId="170" fontId="6" fillId="0" borderId="0" applyFont="0" applyFill="0" applyBorder="0" applyProtection="0">
      <alignment horizontal="right"/>
    </xf>
    <xf numFmtId="170" fontId="6" fillId="0" borderId="0" applyFont="0" applyFill="0" applyBorder="0" applyProtection="0">
      <alignment horizontal="right"/>
    </xf>
    <xf numFmtId="0" fontId="29" fillId="40"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30"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44" borderId="0" applyNumberFormat="0" applyBorder="0" applyAlignment="0" applyProtection="0"/>
    <xf numFmtId="0" fontId="29" fillId="31"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1" borderId="0" applyNumberFormat="0" applyBorder="0" applyAlignment="0" applyProtection="0"/>
    <xf numFmtId="0" fontId="29" fillId="48"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4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1" borderId="0" applyNumberFormat="0" applyBorder="0" applyAlignment="0" applyProtection="0"/>
    <xf numFmtId="0" fontId="29" fillId="47"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171" fontId="6" fillId="0" borderId="0" applyBorder="0"/>
    <xf numFmtId="0" fontId="31" fillId="50" borderId="32" applyNumberFormat="0" applyAlignment="0" applyProtection="0"/>
    <xf numFmtId="0" fontId="32" fillId="51" borderId="32" applyNumberFormat="0" applyAlignment="0" applyProtection="0"/>
    <xf numFmtId="3" fontId="6" fillId="27" borderId="33">
      <alignment horizontal="right"/>
    </xf>
    <xf numFmtId="3" fontId="6" fillId="27" borderId="33">
      <alignment horizontal="right"/>
    </xf>
    <xf numFmtId="3" fontId="8" fillId="27" borderId="22">
      <alignment horizontal="right"/>
    </xf>
    <xf numFmtId="3" fontId="6" fillId="27" borderId="22">
      <alignment horizontal="right"/>
    </xf>
    <xf numFmtId="3" fontId="6" fillId="27" borderId="22">
      <alignment horizontal="right"/>
    </xf>
    <xf numFmtId="0" fontId="33" fillId="52" borderId="34" applyNumberFormat="0" applyAlignment="0" applyProtection="0"/>
    <xf numFmtId="0" fontId="33" fillId="52" borderId="34" applyNumberFormat="0" applyAlignment="0" applyProtection="0"/>
    <xf numFmtId="170" fontId="34" fillId="0" borderId="0" applyFont="0" applyFill="0" applyBorder="0" applyProtection="0">
      <alignment horizontal="right"/>
    </xf>
    <xf numFmtId="172" fontId="34" fillId="0" borderId="0" applyFont="0" applyFill="0" applyBorder="0" applyProtection="0">
      <alignment horizontal="left"/>
    </xf>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36" fillId="0" borderId="25" applyNumberFormat="0" applyBorder="0" applyAlignment="0" applyProtection="0">
      <alignment horizontal="right" vertical="center"/>
    </xf>
    <xf numFmtId="0" fontId="36" fillId="0" borderId="25" applyNumberFormat="0" applyBorder="0" applyAlignment="0" applyProtection="0">
      <alignment horizontal="right" vertical="center"/>
    </xf>
    <xf numFmtId="173" fontId="6"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lignment horizontal="right"/>
      <protection locked="0"/>
    </xf>
    <xf numFmtId="0" fontId="39" fillId="0" borderId="0">
      <alignment horizontal="left"/>
    </xf>
    <xf numFmtId="0" fontId="40" fillId="0" borderId="0">
      <alignment horizontal="left"/>
    </xf>
    <xf numFmtId="0" fontId="6" fillId="0" borderId="0" applyFont="0" applyFill="0" applyBorder="0" applyProtection="0">
      <alignment horizontal="right"/>
    </xf>
    <xf numFmtId="0" fontId="6" fillId="0" borderId="0" applyFont="0" applyFill="0" applyBorder="0" applyProtection="0">
      <alignment horizontal="right"/>
    </xf>
    <xf numFmtId="0" fontId="41" fillId="32" borderId="0" applyNumberFormat="0" applyBorder="0" applyAlignment="0" applyProtection="0"/>
    <xf numFmtId="0" fontId="41" fillId="36" borderId="0" applyNumberFormat="0" applyBorder="0" applyAlignment="0" applyProtection="0"/>
    <xf numFmtId="38" fontId="13" fillId="26" borderId="0" applyNumberFormat="0" applyBorder="0" applyAlignment="0" applyProtection="0"/>
    <xf numFmtId="0" fontId="42" fillId="53" borderId="35" applyProtection="0">
      <alignment horizontal="right"/>
    </xf>
    <xf numFmtId="0" fontId="43" fillId="0" borderId="0">
      <alignment horizontal="left" wrapText="1"/>
    </xf>
    <xf numFmtId="0" fontId="44" fillId="53" borderId="0" applyProtection="0">
      <alignment horizontal="left"/>
    </xf>
    <xf numFmtId="0" fontId="45" fillId="0" borderId="36" applyNumberFormat="0" applyFill="0" applyAlignment="0" applyProtection="0"/>
    <xf numFmtId="0" fontId="46" fillId="0" borderId="0">
      <alignment vertical="top" wrapText="1"/>
    </xf>
    <xf numFmtId="0" fontId="46" fillId="0" borderId="0">
      <alignment vertical="top" wrapText="1"/>
    </xf>
    <xf numFmtId="0" fontId="46" fillId="0" borderId="0">
      <alignment vertical="top" wrapText="1"/>
    </xf>
    <xf numFmtId="0" fontId="46" fillId="0" borderId="0">
      <alignment vertical="top" wrapText="1"/>
    </xf>
    <xf numFmtId="0" fontId="47" fillId="0" borderId="37" applyNumberFormat="0" applyFill="0" applyAlignment="0" applyProtection="0"/>
    <xf numFmtId="174" fontId="7" fillId="0" borderId="0" applyNumberFormat="0" applyFill="0" applyAlignment="0" applyProtection="0"/>
    <xf numFmtId="0" fontId="48" fillId="0" borderId="38" applyNumberFormat="0" applyFill="0" applyAlignment="0" applyProtection="0"/>
    <xf numFmtId="174" fontId="49" fillId="0" borderId="0" applyNumberFormat="0" applyFill="0" applyAlignment="0" applyProtection="0"/>
    <xf numFmtId="0" fontId="48" fillId="0" borderId="0" applyNumberFormat="0" applyFill="0" applyBorder="0" applyAlignment="0" applyProtection="0"/>
    <xf numFmtId="174" fontId="8" fillId="0" borderId="0" applyNumberFormat="0" applyFill="0" applyAlignment="0" applyProtection="0"/>
    <xf numFmtId="174" fontId="50" fillId="0" borderId="0" applyNumberFormat="0" applyFill="0" applyAlignment="0" applyProtection="0"/>
    <xf numFmtId="174" fontId="15" fillId="0" borderId="0" applyNumberFormat="0" applyFill="0" applyAlignment="0" applyProtection="0"/>
    <xf numFmtId="174" fontId="15" fillId="0" borderId="0" applyNumberFormat="0" applyFont="0" applyFill="0" applyBorder="0" applyAlignment="0" applyProtection="0"/>
    <xf numFmtId="174" fontId="15" fillId="0" borderId="0" applyNumberFormat="0" applyFont="0" applyFill="0" applyBorder="0" applyAlignment="0" applyProtection="0"/>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0" borderId="0" applyFill="0" applyBorder="0" applyProtection="0">
      <alignment horizontal="left"/>
    </xf>
    <xf numFmtId="10" fontId="13" fillId="54" borderId="22" applyNumberFormat="0" applyBorder="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42" fillId="0" borderId="39" applyProtection="0">
      <alignment horizontal="right"/>
    </xf>
    <xf numFmtId="0" fontId="42" fillId="0" borderId="35" applyProtection="0">
      <alignment horizontal="right"/>
    </xf>
    <xf numFmtId="0" fontId="42" fillId="0" borderId="40" applyProtection="0">
      <alignment horizontal="center"/>
      <protection locked="0"/>
    </xf>
    <xf numFmtId="0" fontId="13" fillId="0" borderId="0">
      <alignment horizontal="left" vertical="center"/>
    </xf>
    <xf numFmtId="0" fontId="13" fillId="0" borderId="0">
      <alignment horizontal="left" vertical="center"/>
    </xf>
    <xf numFmtId="0" fontId="13" fillId="0" borderId="0">
      <alignment horizontal="center" vertical="center"/>
    </xf>
    <xf numFmtId="0" fontId="13" fillId="0" borderId="0">
      <alignment horizontal="center" vertical="center"/>
    </xf>
    <xf numFmtId="0" fontId="59" fillId="0" borderId="41" applyNumberFormat="0" applyFill="0" applyAlignment="0" applyProtection="0"/>
    <xf numFmtId="0" fontId="60" fillId="0" borderId="42" applyNumberFormat="0" applyFill="0" applyAlignment="0" applyProtection="0"/>
    <xf numFmtId="0" fontId="6" fillId="0" borderId="0"/>
    <xf numFmtId="0" fontId="6" fillId="0" borderId="0"/>
    <xf numFmtId="1" fontId="6" fillId="0" borderId="0" applyFont="0" applyFill="0" applyBorder="0" applyProtection="0">
      <alignment horizontal="right"/>
    </xf>
    <xf numFmtId="1" fontId="6" fillId="0" borderId="0" applyFont="0" applyFill="0" applyBorder="0" applyProtection="0">
      <alignment horizontal="right"/>
    </xf>
    <xf numFmtId="0" fontId="61" fillId="38" borderId="0" applyNumberFormat="0" applyBorder="0" applyAlignment="0" applyProtection="0"/>
    <xf numFmtId="0" fontId="62" fillId="38"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175" fontId="35" fillId="0" borderId="0"/>
    <xf numFmtId="0" fontId="6" fillId="0" borderId="0">
      <alignment vertical="top"/>
    </xf>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6" fillId="0" borderId="0">
      <alignment vertical="top"/>
    </xf>
    <xf numFmtId="0" fontId="1" fillId="0" borderId="0"/>
    <xf numFmtId="0" fontId="6" fillId="0" borderId="0">
      <alignment vertical="top"/>
    </xf>
    <xf numFmtId="0" fontId="1" fillId="0" borderId="0"/>
    <xf numFmtId="0" fontId="6" fillId="0" borderId="0">
      <alignment vertical="top"/>
    </xf>
    <xf numFmtId="0" fontId="1" fillId="0" borderId="0"/>
    <xf numFmtId="175" fontId="35" fillId="0" borderId="0"/>
    <xf numFmtId="0" fontId="6" fillId="0" borderId="0">
      <alignment vertical="top"/>
    </xf>
    <xf numFmtId="0" fontId="1" fillId="0" borderId="0"/>
    <xf numFmtId="0" fontId="6" fillId="0" borderId="0">
      <alignment vertical="top"/>
    </xf>
    <xf numFmtId="175" fontId="35" fillId="0" borderId="0"/>
    <xf numFmtId="0" fontId="1" fillId="0" borderId="0"/>
    <xf numFmtId="0" fontId="6" fillId="0" borderId="0">
      <alignment vertical="top"/>
    </xf>
    <xf numFmtId="0" fontId="1" fillId="0" borderId="0"/>
    <xf numFmtId="0" fontId="1" fillId="0" borderId="0"/>
    <xf numFmtId="0" fontId="6" fillId="0" borderId="0">
      <alignment vertical="top"/>
    </xf>
    <xf numFmtId="0" fontId="6" fillId="0" borderId="0"/>
    <xf numFmtId="175" fontId="35" fillId="0" borderId="0"/>
    <xf numFmtId="0" fontId="6" fillId="0" borderId="0"/>
    <xf numFmtId="0" fontId="28" fillId="0" borderId="0"/>
    <xf numFmtId="0" fontId="6" fillId="0" borderId="0"/>
    <xf numFmtId="0" fontId="6" fillId="0" borderId="0"/>
    <xf numFmtId="0" fontId="1" fillId="0" borderId="0"/>
    <xf numFmtId="0" fontId="1" fillId="0" borderId="0"/>
    <xf numFmtId="0" fontId="6" fillId="0" borderId="0">
      <alignment vertical="top"/>
    </xf>
    <xf numFmtId="0" fontId="1" fillId="0" borderId="0"/>
    <xf numFmtId="0" fontId="6" fillId="0" borderId="0"/>
    <xf numFmtId="0" fontId="11" fillId="0" borderId="0"/>
    <xf numFmtId="0" fontId="6" fillId="0" borderId="0"/>
    <xf numFmtId="0" fontId="1" fillId="0" borderId="0"/>
    <xf numFmtId="0" fontId="6" fillId="0" borderId="0"/>
    <xf numFmtId="0" fontId="6" fillId="0" borderId="0"/>
    <xf numFmtId="0" fontId="6" fillId="0" borderId="0"/>
    <xf numFmtId="0" fontId="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175" fontId="35" fillId="0" borderId="0"/>
    <xf numFmtId="0" fontId="64" fillId="0" borderId="0"/>
    <xf numFmtId="0" fontId="6" fillId="0" borderId="0"/>
    <xf numFmtId="0" fontId="1" fillId="0" borderId="0"/>
    <xf numFmtId="175" fontId="35" fillId="0" borderId="0"/>
    <xf numFmtId="175" fontId="35" fillId="0" borderId="0"/>
    <xf numFmtId="175" fontId="35" fillId="0" borderId="0"/>
    <xf numFmtId="175" fontId="35" fillId="0" borderId="0"/>
    <xf numFmtId="175" fontId="35" fillId="0" borderId="0"/>
    <xf numFmtId="175" fontId="35" fillId="0" borderId="0"/>
    <xf numFmtId="175" fontId="35"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6"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6" fillId="0" borderId="0"/>
    <xf numFmtId="0" fontId="6" fillId="0" borderId="0"/>
    <xf numFmtId="0" fontId="11" fillId="0" borderId="0"/>
    <xf numFmtId="0" fontId="1" fillId="0" borderId="0"/>
    <xf numFmtId="175" fontId="35" fillId="0" borderId="0"/>
    <xf numFmtId="0" fontId="6" fillId="0" borderId="0"/>
    <xf numFmtId="0" fontId="6" fillId="0" borderId="0"/>
    <xf numFmtId="0" fontId="6"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175" fontId="35" fillId="0" borderId="0"/>
    <xf numFmtId="0" fontId="6" fillId="0" borderId="0">
      <alignment vertical="top"/>
    </xf>
    <xf numFmtId="175" fontId="35" fillId="0" borderId="0"/>
    <xf numFmtId="0" fontId="6" fillId="0" borderId="0">
      <alignment vertical="top"/>
    </xf>
    <xf numFmtId="175" fontId="35" fillId="0" borderId="0"/>
    <xf numFmtId="0" fontId="6" fillId="0" borderId="0">
      <alignment vertical="top"/>
    </xf>
    <xf numFmtId="0" fontId="6" fillId="33" borderId="43"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5" fillId="50" borderId="44" applyNumberFormat="0" applyAlignment="0" applyProtection="0"/>
    <xf numFmtId="0" fontId="65" fillId="51" borderId="44" applyNumberFormat="0" applyAlignment="0" applyProtection="0"/>
    <xf numFmtId="40" fontId="66" fillId="27" borderId="0">
      <alignment horizontal="right"/>
    </xf>
    <xf numFmtId="0" fontId="67" fillId="27" borderId="0">
      <alignment horizontal="right"/>
    </xf>
    <xf numFmtId="0" fontId="68" fillId="27" borderId="13"/>
    <xf numFmtId="0" fontId="68" fillId="0" borderId="0" applyBorder="0">
      <alignment horizontal="centerContinuous"/>
    </xf>
    <xf numFmtId="0" fontId="69" fillId="0" borderId="0" applyBorder="0">
      <alignment horizontal="centerContinuous"/>
    </xf>
    <xf numFmtId="176" fontId="6" fillId="0" borderId="0" applyFont="0" applyFill="0" applyBorder="0" applyProtection="0">
      <alignment horizontal="right"/>
    </xf>
    <xf numFmtId="176" fontId="6" fillId="0" borderId="0" applyFont="0" applyFill="0" applyBorder="0" applyProtection="0">
      <alignment horizontal="right"/>
    </xf>
    <xf numFmtId="10"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0" fontId="6" fillId="0" borderId="0"/>
    <xf numFmtId="2" fontId="70" fillId="55" borderId="15" applyAlignment="0" applyProtection="0">
      <protection locked="0"/>
    </xf>
    <xf numFmtId="0" fontId="71" fillId="54" borderId="15" applyNumberFormat="0" applyAlignment="0" applyProtection="0"/>
    <xf numFmtId="0" fontId="72" fillId="56" borderId="22" applyNumberFormat="0" applyAlignment="0" applyProtection="0">
      <alignment horizontal="center" vertical="center"/>
    </xf>
    <xf numFmtId="4" fontId="64" fillId="57" borderId="44" applyNumberFormat="0" applyProtection="0">
      <alignment vertical="center"/>
    </xf>
    <xf numFmtId="4" fontId="73" fillId="57" borderId="44" applyNumberFormat="0" applyProtection="0">
      <alignment vertical="center"/>
    </xf>
    <xf numFmtId="4" fontId="64" fillId="57" borderId="44" applyNumberFormat="0" applyProtection="0">
      <alignment horizontal="left" vertical="center" indent="1"/>
    </xf>
    <xf numFmtId="4" fontId="64" fillId="57" borderId="44" applyNumberFormat="0" applyProtection="0">
      <alignment horizontal="left" vertical="center" indent="1"/>
    </xf>
    <xf numFmtId="0" fontId="6" fillId="58" borderId="44" applyNumberFormat="0" applyProtection="0">
      <alignment horizontal="left" vertical="center" indent="1"/>
    </xf>
    <xf numFmtId="4" fontId="64" fillId="59" borderId="44" applyNumberFormat="0" applyProtection="0">
      <alignment horizontal="right" vertical="center"/>
    </xf>
    <xf numFmtId="4" fontId="64" fillId="60" borderId="44" applyNumberFormat="0" applyProtection="0">
      <alignment horizontal="right" vertical="center"/>
    </xf>
    <xf numFmtId="4" fontId="64" fillId="6" borderId="44" applyNumberFormat="0" applyProtection="0">
      <alignment horizontal="right" vertical="center"/>
    </xf>
    <xf numFmtId="4" fontId="64" fillId="61" borderId="44" applyNumberFormat="0" applyProtection="0">
      <alignment horizontal="right" vertical="center"/>
    </xf>
    <xf numFmtId="4" fontId="64" fillId="5" borderId="44" applyNumberFormat="0" applyProtection="0">
      <alignment horizontal="right" vertical="center"/>
    </xf>
    <xf numFmtId="4" fontId="64" fillId="62" borderId="44" applyNumberFormat="0" applyProtection="0">
      <alignment horizontal="right" vertical="center"/>
    </xf>
    <xf numFmtId="4" fontId="64" fillId="63" borderId="44" applyNumberFormat="0" applyProtection="0">
      <alignment horizontal="right" vertical="center"/>
    </xf>
    <xf numFmtId="4" fontId="64" fillId="3" borderId="44" applyNumberFormat="0" applyProtection="0">
      <alignment horizontal="right" vertical="center"/>
    </xf>
    <xf numFmtId="4" fontId="64" fillId="64" borderId="44" applyNumberFormat="0" applyProtection="0">
      <alignment horizontal="right" vertical="center"/>
    </xf>
    <xf numFmtId="4" fontId="74" fillId="65" borderId="44" applyNumberFormat="0" applyProtection="0">
      <alignment horizontal="left" vertical="center" indent="1"/>
    </xf>
    <xf numFmtId="4" fontId="64" fillId="66" borderId="45" applyNumberFormat="0" applyProtection="0">
      <alignment horizontal="left" vertical="center" indent="1"/>
    </xf>
    <xf numFmtId="4" fontId="75" fillId="67" borderId="0" applyNumberFormat="0" applyProtection="0">
      <alignment horizontal="left" vertical="center" indent="1"/>
    </xf>
    <xf numFmtId="0" fontId="6" fillId="58" borderId="44" applyNumberFormat="0" applyProtection="0">
      <alignment horizontal="left" vertical="center" indent="1"/>
    </xf>
    <xf numFmtId="4" fontId="64" fillId="66" borderId="44" applyNumberFormat="0" applyProtection="0">
      <alignment horizontal="left" vertical="center" indent="1"/>
    </xf>
    <xf numFmtId="4" fontId="64" fillId="68" borderId="44" applyNumberFormat="0" applyProtection="0">
      <alignment horizontal="left" vertical="center" indent="1"/>
    </xf>
    <xf numFmtId="0" fontId="6" fillId="68" borderId="44" applyNumberFormat="0" applyProtection="0">
      <alignment horizontal="left" vertical="center" indent="1"/>
    </xf>
    <xf numFmtId="0" fontId="6" fillId="68" borderId="44" applyNumberFormat="0" applyProtection="0">
      <alignment horizontal="left" vertical="center" indent="1"/>
    </xf>
    <xf numFmtId="0" fontId="6" fillId="56" borderId="44" applyNumberFormat="0" applyProtection="0">
      <alignment horizontal="left" vertical="center" indent="1"/>
    </xf>
    <xf numFmtId="0" fontId="6" fillId="56" borderId="44" applyNumberFormat="0" applyProtection="0">
      <alignment horizontal="left" vertical="center" indent="1"/>
    </xf>
    <xf numFmtId="0" fontId="6" fillId="26" borderId="44" applyNumberFormat="0" applyProtection="0">
      <alignment horizontal="left" vertical="center" indent="1"/>
    </xf>
    <xf numFmtId="0" fontId="6" fillId="26"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4" fontId="64" fillId="54" borderId="44" applyNumberFormat="0" applyProtection="0">
      <alignment vertical="center"/>
    </xf>
    <xf numFmtId="4" fontId="73" fillId="54" borderId="44" applyNumberFormat="0" applyProtection="0">
      <alignment vertical="center"/>
    </xf>
    <xf numFmtId="4" fontId="64" fillId="54" borderId="44" applyNumberFormat="0" applyProtection="0">
      <alignment horizontal="left" vertical="center" indent="1"/>
    </xf>
    <xf numFmtId="4" fontId="64" fillId="54" borderId="44" applyNumberFormat="0" applyProtection="0">
      <alignment horizontal="left" vertical="center" indent="1"/>
    </xf>
    <xf numFmtId="4" fontId="64" fillId="66" borderId="44" applyNumberFormat="0" applyProtection="0">
      <alignment horizontal="right" vertical="center"/>
    </xf>
    <xf numFmtId="4" fontId="73" fillId="66" borderId="44" applyNumberFormat="0" applyProtection="0">
      <alignment horizontal="right" vertical="center"/>
    </xf>
    <xf numFmtId="0" fontId="6" fillId="58" borderId="44" applyNumberFormat="0" applyProtection="0">
      <alignment horizontal="left" vertical="center" indent="1"/>
    </xf>
    <xf numFmtId="0" fontId="6" fillId="58" borderId="44" applyNumberFormat="0" applyProtection="0">
      <alignment horizontal="left" vertical="center" indent="1"/>
    </xf>
    <xf numFmtId="0" fontId="76" fillId="0" borderId="0"/>
    <xf numFmtId="4" fontId="77" fillId="66" borderId="44" applyNumberFormat="0" applyProtection="0">
      <alignment horizontal="right" vertical="center"/>
    </xf>
    <xf numFmtId="0" fontId="6" fillId="0" borderId="0"/>
    <xf numFmtId="0" fontId="6" fillId="0" borderId="0">
      <alignment horizontal="left" wrapText="1"/>
    </xf>
    <xf numFmtId="0" fontId="78" fillId="27" borderId="9">
      <alignment horizontal="center"/>
    </xf>
    <xf numFmtId="0" fontId="43" fillId="0" borderId="0">
      <alignment horizontal="left"/>
    </xf>
    <xf numFmtId="3" fontId="79" fillId="27" borderId="0"/>
    <xf numFmtId="3" fontId="78" fillId="27" borderId="0"/>
    <xf numFmtId="0" fontId="79" fillId="27" borderId="0"/>
    <xf numFmtId="0" fontId="78" fillId="27" borderId="0"/>
    <xf numFmtId="0" fontId="79" fillId="27" borderId="0">
      <alignment horizontal="center"/>
    </xf>
    <xf numFmtId="0" fontId="80" fillId="0" borderId="0">
      <alignment wrapText="1"/>
    </xf>
    <xf numFmtId="0" fontId="80" fillId="0" borderId="0">
      <alignment wrapText="1"/>
    </xf>
    <xf numFmtId="0" fontId="80" fillId="0" borderId="0">
      <alignment wrapText="1"/>
    </xf>
    <xf numFmtId="0" fontId="43" fillId="69" borderId="0">
      <alignment horizontal="right" vertical="top" wrapText="1"/>
    </xf>
    <xf numFmtId="0" fontId="43" fillId="69" borderId="0">
      <alignment horizontal="right" vertical="top" wrapText="1"/>
    </xf>
    <xf numFmtId="0" fontId="43" fillId="69" borderId="0">
      <alignment horizontal="right" vertical="top" wrapText="1"/>
    </xf>
    <xf numFmtId="0" fontId="81" fillId="0" borderId="0"/>
    <xf numFmtId="0" fontId="81" fillId="0" borderId="0"/>
    <xf numFmtId="0" fontId="81" fillId="0" borderId="0"/>
    <xf numFmtId="0" fontId="82" fillId="0" borderId="0"/>
    <xf numFmtId="0" fontId="82" fillId="0" borderId="0"/>
    <xf numFmtId="0" fontId="83" fillId="0" borderId="0"/>
    <xf numFmtId="0" fontId="83" fillId="0" borderId="0"/>
    <xf numFmtId="177" fontId="13" fillId="0" borderId="0">
      <alignment wrapText="1"/>
      <protection locked="0"/>
    </xf>
    <xf numFmtId="177" fontId="13" fillId="0" borderId="0">
      <alignment wrapText="1"/>
      <protection locked="0"/>
    </xf>
    <xf numFmtId="177" fontId="43" fillId="70" borderId="0">
      <alignment wrapText="1"/>
      <protection locked="0"/>
    </xf>
    <xf numFmtId="177" fontId="43" fillId="70" borderId="0">
      <alignment wrapText="1"/>
      <protection locked="0"/>
    </xf>
    <xf numFmtId="177" fontId="43" fillId="70" borderId="0">
      <alignment wrapText="1"/>
      <protection locked="0"/>
    </xf>
    <xf numFmtId="177" fontId="43" fillId="70" borderId="0">
      <alignment wrapText="1"/>
      <protection locked="0"/>
    </xf>
    <xf numFmtId="178" fontId="13" fillId="0" borderId="0">
      <alignment wrapText="1"/>
      <protection locked="0"/>
    </xf>
    <xf numFmtId="178" fontId="13" fillId="0" borderId="0">
      <alignment wrapText="1"/>
      <protection locked="0"/>
    </xf>
    <xf numFmtId="178" fontId="13" fillId="0" borderId="0">
      <alignment wrapText="1"/>
      <protection locked="0"/>
    </xf>
    <xf numFmtId="178" fontId="43" fillId="70" borderId="0">
      <alignment wrapText="1"/>
      <protection locked="0"/>
    </xf>
    <xf numFmtId="178" fontId="43" fillId="70" borderId="0">
      <alignment wrapText="1"/>
      <protection locked="0"/>
    </xf>
    <xf numFmtId="178" fontId="43" fillId="70" borderId="0">
      <alignment wrapText="1"/>
      <protection locked="0"/>
    </xf>
    <xf numFmtId="178" fontId="43" fillId="70" borderId="0">
      <alignment wrapText="1"/>
      <protection locked="0"/>
    </xf>
    <xf numFmtId="178" fontId="43" fillId="70" borderId="0">
      <alignment wrapText="1"/>
      <protection locked="0"/>
    </xf>
    <xf numFmtId="178" fontId="43" fillId="70" borderId="0">
      <alignment wrapText="1"/>
      <protection locked="0"/>
    </xf>
    <xf numFmtId="179" fontId="13" fillId="0" borderId="0">
      <alignment wrapText="1"/>
      <protection locked="0"/>
    </xf>
    <xf numFmtId="179" fontId="13" fillId="0" borderId="0">
      <alignment wrapText="1"/>
      <protection locked="0"/>
    </xf>
    <xf numFmtId="179" fontId="43" fillId="70" borderId="0">
      <alignment wrapText="1"/>
      <protection locked="0"/>
    </xf>
    <xf numFmtId="179" fontId="43" fillId="70" borderId="0">
      <alignment wrapText="1"/>
      <protection locked="0"/>
    </xf>
    <xf numFmtId="179" fontId="43" fillId="70" borderId="0">
      <alignment wrapText="1"/>
      <protection locked="0"/>
    </xf>
    <xf numFmtId="179" fontId="43" fillId="70" borderId="0">
      <alignment wrapText="1"/>
      <protection locked="0"/>
    </xf>
    <xf numFmtId="180" fontId="43" fillId="69" borderId="46">
      <alignment wrapText="1"/>
    </xf>
    <xf numFmtId="180" fontId="43" fillId="69" borderId="46">
      <alignment wrapText="1"/>
    </xf>
    <xf numFmtId="181" fontId="43" fillId="69" borderId="46">
      <alignment wrapText="1"/>
    </xf>
    <xf numFmtId="181" fontId="43" fillId="69" borderId="46">
      <alignment wrapText="1"/>
    </xf>
    <xf numFmtId="181" fontId="43" fillId="69" borderId="46">
      <alignment wrapText="1"/>
    </xf>
    <xf numFmtId="182" fontId="43" fillId="69" borderId="46">
      <alignment wrapText="1"/>
    </xf>
    <xf numFmtId="182" fontId="43" fillId="69" borderId="46">
      <alignment wrapText="1"/>
    </xf>
    <xf numFmtId="0" fontId="81" fillId="0" borderId="47">
      <alignment horizontal="right"/>
    </xf>
    <xf numFmtId="0" fontId="81" fillId="0" borderId="47">
      <alignment horizontal="right"/>
    </xf>
    <xf numFmtId="0" fontId="81" fillId="0" borderId="47">
      <alignment horizontal="right"/>
    </xf>
    <xf numFmtId="40" fontId="84" fillId="0" borderId="0"/>
    <xf numFmtId="0" fontId="85" fillId="0" borderId="0" applyNumberFormat="0" applyFill="0" applyBorder="0" applyAlignment="0" applyProtection="0"/>
    <xf numFmtId="0" fontId="86" fillId="0" borderId="0" applyNumberFormat="0" applyFill="0" applyBorder="0" applyProtection="0">
      <alignment horizontal="left" vertical="center" indent="10"/>
    </xf>
    <xf numFmtId="0" fontId="86" fillId="0" borderId="0" applyNumberFormat="0" applyFill="0" applyBorder="0" applyProtection="0">
      <alignment horizontal="left" vertical="center" indent="10"/>
    </xf>
    <xf numFmtId="0" fontId="87" fillId="0" borderId="48" applyNumberFormat="0" applyFill="0" applyAlignment="0" applyProtection="0"/>
    <xf numFmtId="0" fontId="87" fillId="0" borderId="4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 fillId="0" borderId="0"/>
    <xf numFmtId="183" fontId="6"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90" fillId="0" borderId="0"/>
    <xf numFmtId="0" fontId="91" fillId="0" borderId="0"/>
    <xf numFmtId="184" fontId="64" fillId="0" borderId="22">
      <alignment vertical="center"/>
    </xf>
    <xf numFmtId="184" fontId="74" fillId="0" borderId="22">
      <alignment horizontal="right" vertical="center"/>
    </xf>
    <xf numFmtId="184" fontId="74" fillId="0" borderId="52">
      <alignment horizontal="right" vertical="center"/>
    </xf>
    <xf numFmtId="0" fontId="92" fillId="24" borderId="22">
      <alignment horizontal="center" vertical="center" wrapText="1"/>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91" fillId="0" borderId="0"/>
    <xf numFmtId="0" fontId="6" fillId="0" borderId="0"/>
    <xf numFmtId="0" fontId="91" fillId="0" borderId="0"/>
    <xf numFmtId="0" fontId="6" fillId="0" borderId="0"/>
    <xf numFmtId="184" fontId="64" fillId="24" borderId="22">
      <alignment vertical="center"/>
      <protection locked="0"/>
    </xf>
    <xf numFmtId="184" fontId="64" fillId="71" borderId="53">
      <alignment horizontal="right" vertical="center"/>
      <protection locked="0"/>
    </xf>
    <xf numFmtId="184" fontId="64" fillId="72" borderId="22">
      <alignment vertical="center"/>
      <protection locked="0"/>
    </xf>
    <xf numFmtId="0" fontId="6" fillId="0" borderId="0"/>
    <xf numFmtId="0" fontId="6" fillId="0" borderId="0"/>
    <xf numFmtId="49" fontId="93" fillId="23" borderId="54">
      <alignment horizontal="center"/>
    </xf>
    <xf numFmtId="184" fontId="6" fillId="73" borderId="55">
      <alignment vertical="center"/>
    </xf>
    <xf numFmtId="0" fontId="94" fillId="0" borderId="0">
      <alignment horizontal="left" vertical="center"/>
    </xf>
    <xf numFmtId="0" fontId="90" fillId="0" borderId="0"/>
    <xf numFmtId="0" fontId="90" fillId="0" borderId="0"/>
    <xf numFmtId="0" fontId="9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49" fontId="93" fillId="23" borderId="22">
      <alignment horizontal="center" vertic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0" fontId="27" fillId="0" borderId="31" applyNumberFormat="0" applyFill="0" applyProtection="0">
      <alignment horizontal="center"/>
    </xf>
    <xf numFmtId="185" fontId="95" fillId="0" borderId="0" applyNumberFormat="0" applyFill="0" applyBorder="0" applyProtection="0">
      <alignment horizontal="centerContinuous"/>
    </xf>
    <xf numFmtId="0" fontId="6" fillId="0" borderId="0"/>
    <xf numFmtId="0" fontId="6" fillId="57" borderId="56">
      <alignment horizontal="left" vertical="center" wrapText="1"/>
      <protection locked="0"/>
    </xf>
    <xf numFmtId="0" fontId="6" fillId="0" borderId="0"/>
    <xf numFmtId="164" fontId="6" fillId="0" borderId="0" applyFont="0" applyFill="0" applyBorder="0" applyProtection="0">
      <alignment horizontal="right"/>
    </xf>
    <xf numFmtId="164" fontId="6" fillId="0" borderId="0" applyFont="0" applyFill="0" applyBorder="0" applyProtection="0">
      <alignment horizontal="right"/>
    </xf>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2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31" borderId="0" applyNumberFormat="0" applyBorder="0" applyAlignment="0" applyProtection="0"/>
    <xf numFmtId="0" fontId="28" fillId="3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3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3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3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33" borderId="0" applyNumberFormat="0" applyBorder="0" applyAlignment="0" applyProtection="0"/>
    <xf numFmtId="0" fontId="28"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3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35" borderId="0" applyNumberFormat="0" applyBorder="0" applyAlignment="0" applyProtection="0"/>
    <xf numFmtId="0" fontId="28"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8" fillId="3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33" borderId="0" applyNumberFormat="0" applyBorder="0" applyAlignment="0" applyProtection="0"/>
    <xf numFmtId="0" fontId="28" fillId="3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3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3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3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69" fontId="6" fillId="0" borderId="0" applyFont="0" applyFill="0" applyBorder="0" applyProtection="0">
      <alignment horizontal="right"/>
    </xf>
    <xf numFmtId="169" fontId="6" fillId="0" borderId="0" applyFont="0" applyFill="0" applyBorder="0" applyProtection="0">
      <alignment horizontal="right"/>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36" borderId="0" applyNumberFormat="0" applyBorder="0" applyAlignment="0" applyProtection="0"/>
    <xf numFmtId="0" fontId="28"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8"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36" borderId="0" applyNumberFormat="0" applyBorder="0" applyAlignment="0" applyProtection="0"/>
    <xf numFmtId="0" fontId="28" fillId="2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2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2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2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33" borderId="0" applyNumberFormat="0" applyBorder="0" applyAlignment="0" applyProtection="0"/>
    <xf numFmtId="0" fontId="2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0" fontId="6" fillId="0" borderId="0" applyFont="0" applyFill="0" applyBorder="0" applyProtection="0">
      <alignment horizontal="right"/>
    </xf>
    <xf numFmtId="170" fontId="6" fillId="0" borderId="0" applyFont="0" applyFill="0" applyBorder="0" applyProtection="0">
      <alignment horizontal="right"/>
    </xf>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30"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1"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1"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39"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7" borderId="0" applyNumberFormat="0" applyBorder="0" applyAlignment="0" applyProtection="0"/>
    <xf numFmtId="0" fontId="96" fillId="0" borderId="0" applyNumberFormat="0" applyFill="0" applyBorder="0" applyAlignment="0">
      <protection locked="0"/>
    </xf>
    <xf numFmtId="0" fontId="6" fillId="0" borderId="0" applyNumberFormat="0" applyFill="0" applyBorder="0" applyAlignment="0" applyProtection="0"/>
    <xf numFmtId="0" fontId="97" fillId="0" borderId="27">
      <alignment horizontal="center" vertical="center"/>
    </xf>
    <xf numFmtId="0" fontId="13" fillId="0" borderId="57">
      <alignment vertical="center"/>
      <protection locked="0"/>
    </xf>
    <xf numFmtId="186" fontId="13" fillId="0" borderId="57">
      <alignment horizontal="right" vertical="center"/>
      <protection locked="0"/>
    </xf>
    <xf numFmtId="0" fontId="86" fillId="0" borderId="0" applyNumberFormat="0" applyFont="0" applyBorder="0" applyAlignment="0">
      <alignment horizontal="left" vertical="center"/>
    </xf>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98" fillId="0" borderId="0" applyNumberFormat="0" applyAlignment="0">
      <alignment horizontal="left"/>
    </xf>
    <xf numFmtId="0" fontId="99" fillId="0" borderId="58" applyNumberFormat="0" applyAlignment="0" applyProtection="0"/>
    <xf numFmtId="0" fontId="100" fillId="0" borderId="0" applyNumberFormat="0" applyAlignment="0" applyProtection="0"/>
    <xf numFmtId="0" fontId="101" fillId="0" borderId="0" applyNumberFormat="0" applyAlignment="0" applyProtection="0"/>
    <xf numFmtId="0" fontId="100" fillId="0" borderId="59" applyNumberForma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74"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3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75"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34" fillId="38" borderId="53" applyNumberFormat="0" applyFont="0" applyAlignment="0" applyProtection="0"/>
    <xf numFmtId="0" fontId="102" fillId="0" borderId="0" applyNumberFormat="0" applyFill="0" applyBorder="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0" fontId="34" fillId="32" borderId="53" applyNumberFormat="0" applyFont="0" applyAlignment="0" applyProtection="0"/>
    <xf numFmtId="187" fontId="103" fillId="0" borderId="60" applyAlignment="0" applyProtection="0"/>
    <xf numFmtId="49" fontId="104" fillId="0" borderId="0" applyFont="0" applyFill="0" applyBorder="0" applyAlignment="0" applyProtection="0">
      <alignment horizontal="left"/>
    </xf>
    <xf numFmtId="3" fontId="34" fillId="0" borderId="0" applyAlignment="0" applyProtection="0"/>
    <xf numFmtId="188" fontId="13" fillId="0" borderId="0" applyFill="0" applyBorder="0" applyAlignment="0" applyProtection="0"/>
    <xf numFmtId="49" fontId="13" fillId="0" borderId="0" applyNumberFormat="0" applyAlignment="0" applyProtection="0">
      <alignment horizontal="left"/>
    </xf>
    <xf numFmtId="49" fontId="105" fillId="0" borderId="61" applyNumberFormat="0" applyAlignment="0" applyProtection="0">
      <alignment horizontal="left" wrapText="1"/>
    </xf>
    <xf numFmtId="49" fontId="105" fillId="0" borderId="0" applyNumberFormat="0" applyAlignment="0" applyProtection="0">
      <alignment horizontal="left" wrapText="1"/>
    </xf>
    <xf numFmtId="49" fontId="106" fillId="0" borderId="0" applyAlignment="0" applyProtection="0">
      <alignment horizontal="left"/>
    </xf>
    <xf numFmtId="189" fontId="6" fillId="76" borderId="62" applyNumberFormat="0">
      <alignment vertical="center"/>
    </xf>
    <xf numFmtId="174" fontId="6" fillId="54" borderId="62" applyNumberFormat="0">
      <alignment vertical="center"/>
    </xf>
    <xf numFmtId="174" fontId="6" fillId="54" borderId="62" applyNumberFormat="0">
      <alignment vertical="center"/>
    </xf>
    <xf numFmtId="1" fontId="6" fillId="77" borderId="62" applyNumberFormat="0">
      <alignment vertical="center"/>
    </xf>
    <xf numFmtId="1" fontId="6" fillId="77" borderId="62" applyNumberFormat="0">
      <alignment vertical="center"/>
    </xf>
    <xf numFmtId="189" fontId="6" fillId="77" borderId="62" applyNumberFormat="0">
      <alignment vertical="center"/>
    </xf>
    <xf numFmtId="189" fontId="6" fillId="77" borderId="62" applyNumberFormat="0">
      <alignment vertical="center"/>
    </xf>
    <xf numFmtId="189" fontId="6" fillId="26" borderId="62" applyNumberFormat="0">
      <alignment vertical="center"/>
    </xf>
    <xf numFmtId="189" fontId="6" fillId="26" borderId="62" applyNumberFormat="0">
      <alignment vertical="center"/>
    </xf>
    <xf numFmtId="3" fontId="6" fillId="0" borderId="62" applyNumberFormat="0">
      <alignment vertical="center"/>
    </xf>
    <xf numFmtId="3" fontId="6" fillId="0" borderId="62" applyNumberFormat="0">
      <alignment vertical="center"/>
    </xf>
    <xf numFmtId="189" fontId="6" fillId="76" borderId="62" applyNumberFormat="0">
      <alignment vertical="center"/>
    </xf>
    <xf numFmtId="0" fontId="6" fillId="76" borderId="62" applyNumberFormat="0">
      <alignment vertical="center"/>
    </xf>
    <xf numFmtId="0" fontId="6" fillId="76" borderId="62" applyNumberFormat="0">
      <alignment vertical="center"/>
    </xf>
    <xf numFmtId="0" fontId="32" fillId="51" borderId="32" applyNumberFormat="0" applyAlignment="0" applyProtection="0"/>
    <xf numFmtId="0" fontId="32" fillId="51"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2" fillId="51" borderId="32" applyNumberFormat="0" applyAlignment="0" applyProtection="0"/>
    <xf numFmtId="0" fontId="32" fillId="51"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2" fillId="51"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1" fillId="50" borderId="32" applyNumberFormat="0" applyAlignment="0" applyProtection="0"/>
    <xf numFmtId="0" fontId="32" fillId="51" borderId="32" applyNumberFormat="0" applyAlignment="0" applyProtection="0"/>
    <xf numFmtId="0" fontId="32" fillId="51" borderId="32" applyNumberFormat="0" applyAlignment="0" applyProtection="0"/>
    <xf numFmtId="0" fontId="32" fillId="51" borderId="32" applyNumberFormat="0" applyAlignment="0" applyProtection="0"/>
    <xf numFmtId="190" fontId="6" fillId="27" borderId="33">
      <alignment horizontal="right" vertical="top"/>
    </xf>
    <xf numFmtId="0" fontId="6" fillId="27" borderId="33">
      <alignment horizontal="left" indent="5"/>
    </xf>
    <xf numFmtId="190" fontId="6" fillId="27" borderId="22" applyNumberFormat="0">
      <alignment horizontal="right" vertical="top"/>
    </xf>
    <xf numFmtId="190" fontId="6" fillId="27" borderId="22" applyNumberFormat="0">
      <alignment horizontal="right" vertical="top"/>
    </xf>
    <xf numFmtId="190" fontId="6" fillId="27" borderId="22" applyNumberFormat="0">
      <alignment horizontal="right" vertical="top"/>
    </xf>
    <xf numFmtId="0" fontId="6" fillId="27" borderId="22">
      <alignment horizontal="left" indent="3"/>
    </xf>
    <xf numFmtId="0" fontId="6" fillId="27" borderId="22">
      <alignment horizontal="left" indent="3"/>
    </xf>
    <xf numFmtId="0" fontId="6" fillId="27" borderId="22">
      <alignment horizontal="left" indent="3"/>
    </xf>
    <xf numFmtId="3" fontId="6" fillId="27" borderId="22">
      <alignment horizontal="right"/>
    </xf>
    <xf numFmtId="3" fontId="6" fillId="27" borderId="22">
      <alignment horizontal="right"/>
    </xf>
    <xf numFmtId="3" fontId="6" fillId="27" borderId="22">
      <alignment horizontal="right"/>
    </xf>
    <xf numFmtId="190" fontId="8" fillId="27" borderId="22" applyNumberFormat="0">
      <alignment horizontal="right" vertical="top"/>
    </xf>
    <xf numFmtId="190" fontId="8" fillId="27" borderId="22" applyNumberFormat="0">
      <alignment horizontal="right" vertical="top"/>
    </xf>
    <xf numFmtId="190" fontId="8" fillId="27" borderId="22" applyNumberFormat="0">
      <alignment horizontal="right" vertical="top"/>
    </xf>
    <xf numFmtId="0" fontId="8" fillId="27" borderId="22">
      <alignment horizontal="left" indent="1"/>
    </xf>
    <xf numFmtId="0" fontId="8" fillId="27" borderId="22">
      <alignment horizontal="left" indent="1"/>
    </xf>
    <xf numFmtId="0" fontId="8" fillId="27" borderId="22">
      <alignment horizontal="left" indent="1"/>
    </xf>
    <xf numFmtId="0" fontId="8" fillId="27" borderId="22">
      <alignment horizontal="right" vertical="top"/>
    </xf>
    <xf numFmtId="0" fontId="8" fillId="27" borderId="22">
      <alignment horizontal="right" vertical="top"/>
    </xf>
    <xf numFmtId="0" fontId="8" fillId="27" borderId="22">
      <alignment horizontal="right" vertical="top"/>
    </xf>
    <xf numFmtId="0" fontId="8" fillId="27" borderId="22"/>
    <xf numFmtId="0" fontId="8" fillId="27" borderId="22"/>
    <xf numFmtId="0" fontId="8" fillId="27" borderId="22"/>
    <xf numFmtId="191" fontId="8" fillId="27" borderId="22">
      <alignment horizontal="right"/>
    </xf>
    <xf numFmtId="191" fontId="8" fillId="27" borderId="22">
      <alignment horizontal="right"/>
    </xf>
    <xf numFmtId="191" fontId="8" fillId="27" borderId="22">
      <alignment horizontal="right"/>
    </xf>
    <xf numFmtId="3" fontId="8" fillId="27" borderId="22">
      <alignment horizontal="right"/>
    </xf>
    <xf numFmtId="3" fontId="8" fillId="27" borderId="22">
      <alignment horizontal="right"/>
    </xf>
    <xf numFmtId="0" fontId="6" fillId="27" borderId="56" applyFont="0" applyFill="0" applyAlignment="0"/>
    <xf numFmtId="0" fontId="8" fillId="27" borderId="22">
      <alignment horizontal="right" vertical="top"/>
    </xf>
    <xf numFmtId="0" fontId="8" fillId="27" borderId="22">
      <alignment horizontal="right" vertical="top"/>
    </xf>
    <xf numFmtId="0" fontId="8" fillId="27" borderId="22">
      <alignment horizontal="right" vertical="top"/>
    </xf>
    <xf numFmtId="0" fontId="8" fillId="27" borderId="22">
      <alignment horizontal="left" indent="2"/>
    </xf>
    <xf numFmtId="0" fontId="8" fillId="27" borderId="22">
      <alignment horizontal="left" indent="2"/>
    </xf>
    <xf numFmtId="0" fontId="8" fillId="27" borderId="22">
      <alignment horizontal="left" indent="2"/>
    </xf>
    <xf numFmtId="3" fontId="8" fillId="27" borderId="22">
      <alignment horizontal="right"/>
    </xf>
    <xf numFmtId="3" fontId="8" fillId="27" borderId="22">
      <alignment horizontal="right"/>
    </xf>
    <xf numFmtId="3" fontId="8" fillId="27" borderId="22">
      <alignment horizontal="right"/>
    </xf>
    <xf numFmtId="190" fontId="6" fillId="27" borderId="22" applyNumberFormat="0">
      <alignment horizontal="right" vertical="top"/>
    </xf>
    <xf numFmtId="190" fontId="6" fillId="27" borderId="22" applyNumberFormat="0">
      <alignment horizontal="right" vertical="top"/>
    </xf>
    <xf numFmtId="190" fontId="6" fillId="27" borderId="22" applyNumberFormat="0">
      <alignment horizontal="right" vertical="top"/>
    </xf>
    <xf numFmtId="0" fontId="6" fillId="27" borderId="22">
      <alignment horizontal="left" indent="3"/>
    </xf>
    <xf numFmtId="0" fontId="6" fillId="27" borderId="22">
      <alignment horizontal="left" indent="3"/>
    </xf>
    <xf numFmtId="0" fontId="6" fillId="27" borderId="22">
      <alignment horizontal="left" indent="3"/>
    </xf>
    <xf numFmtId="3" fontId="6" fillId="27" borderId="22">
      <alignment horizontal="right"/>
    </xf>
    <xf numFmtId="3" fontId="6" fillId="27" borderId="22">
      <alignment horizontal="right"/>
    </xf>
    <xf numFmtId="3" fontId="6" fillId="27" borderId="22">
      <alignment horizontal="right"/>
    </xf>
    <xf numFmtId="3" fontId="6" fillId="27" borderId="22">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33" fillId="52" borderId="34" applyNumberFormat="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189" fontId="74" fillId="75" borderId="63"/>
    <xf numFmtId="3" fontId="108" fillId="0" borderId="0"/>
    <xf numFmtId="3" fontId="108" fillId="0" borderId="0"/>
    <xf numFmtId="3" fontId="108" fillId="0" borderId="0"/>
    <xf numFmtId="3" fontId="108" fillId="0" borderId="0"/>
    <xf numFmtId="3" fontId="108" fillId="0" borderId="0"/>
    <xf numFmtId="3" fontId="108" fillId="0" borderId="0"/>
    <xf numFmtId="3" fontId="108" fillId="0" borderId="0"/>
    <xf numFmtId="3" fontId="108" fillId="0" borderId="0"/>
    <xf numFmtId="0" fontId="109" fillId="0" borderId="0" applyFont="0" applyFill="0" applyBorder="0" applyAlignment="0" applyProtection="0">
      <alignment horizontal="right"/>
    </xf>
    <xf numFmtId="192" fontId="109" fillId="0" borderId="0" applyFont="0" applyFill="0" applyBorder="0" applyAlignment="0" applyProtection="0"/>
    <xf numFmtId="193" fontId="109" fillId="0" borderId="0" applyFont="0" applyFill="0" applyBorder="0" applyAlignment="0" applyProtection="0">
      <alignment horizontal="right"/>
    </xf>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28" fillId="0" borderId="0" applyFont="0" applyFill="0" applyBorder="0" applyAlignment="0" applyProtection="0"/>
    <xf numFmtId="43" fontId="6" fillId="0" borderId="0" applyFont="0" applyFill="0" applyBorder="0" applyAlignment="0" applyProtection="0"/>
    <xf numFmtId="43" fontId="92" fillId="0" borderId="0" applyFont="0" applyFill="0" applyBorder="0" applyAlignment="0" applyProtection="0"/>
    <xf numFmtId="43" fontId="97" fillId="0" borderId="0" applyFont="0" applyFill="0" applyBorder="0" applyAlignment="0" applyProtection="0"/>
    <xf numFmtId="43" fontId="28"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94" fontId="109" fillId="0" borderId="0" applyFont="0" applyFill="0" applyBorder="0" applyAlignment="0" applyProtection="0"/>
    <xf numFmtId="195" fontId="109"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92"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6" fontId="10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7" fontId="109" fillId="0" borderId="0" applyFont="0" applyFill="0" applyBorder="0" applyAlignment="0" applyProtection="0"/>
    <xf numFmtId="3" fontId="110" fillId="0" borderId="0" applyFont="0" applyFill="0" applyBorder="0" applyAlignment="0" applyProtection="0"/>
    <xf numFmtId="0" fontId="111" fillId="0" borderId="0"/>
    <xf numFmtId="0" fontId="112" fillId="0" borderId="0"/>
    <xf numFmtId="0" fontId="111" fillId="0" borderId="0"/>
    <xf numFmtId="0" fontId="112" fillId="0" borderId="0"/>
    <xf numFmtId="0" fontId="6" fillId="0" borderId="0"/>
    <xf numFmtId="0" fontId="6" fillId="0" borderId="0"/>
    <xf numFmtId="0" fontId="6" fillId="0" borderId="0"/>
    <xf numFmtId="0" fontId="8" fillId="0" borderId="0">
      <alignment horizontal="left" indent="3"/>
    </xf>
    <xf numFmtId="0" fontId="8" fillId="0" borderId="0">
      <alignment horizontal="left" indent="5"/>
    </xf>
    <xf numFmtId="0" fontId="6" fillId="0" borderId="0">
      <alignment horizontal="left"/>
    </xf>
    <xf numFmtId="0" fontId="6" fillId="0" borderId="0"/>
    <xf numFmtId="0" fontId="6" fillId="0" borderId="0">
      <alignment horizontal="left"/>
    </xf>
    <xf numFmtId="0" fontId="6" fillId="57" borderId="0">
      <alignment vertical="top" wrapText="1"/>
      <protection locked="0"/>
    </xf>
    <xf numFmtId="42" fontId="6" fillId="0" borderId="0" applyFont="0" applyFill="0" applyBorder="0" applyAlignment="0" applyProtection="0"/>
    <xf numFmtId="42" fontId="6" fillId="0" borderId="0" applyFont="0" applyFill="0" applyBorder="0" applyAlignment="0" applyProtection="0"/>
    <xf numFmtId="0" fontId="109" fillId="0" borderId="0" applyFont="0" applyFill="0" applyBorder="0" applyAlignment="0" applyProtection="0">
      <alignment horizontal="right"/>
    </xf>
    <xf numFmtId="44" fontId="6" fillId="0" borderId="0" applyFont="0" applyFill="0" applyBorder="0" applyAlignment="0" applyProtection="0"/>
    <xf numFmtId="198" fontId="6" fillId="0" borderId="0" applyFont="0" applyFill="0" applyBorder="0" applyAlignment="0" applyProtection="0"/>
    <xf numFmtId="199" fontId="113" fillId="0" borderId="0" applyFont="0" applyFill="0" applyBorder="0" applyAlignment="0" applyProtection="0"/>
    <xf numFmtId="0" fontId="109" fillId="0" borderId="0" applyFill="0" applyBorder="0" applyProtection="0"/>
    <xf numFmtId="44" fontId="6" fillId="0" borderId="0" applyFont="0" applyFill="0" applyBorder="0" applyAlignment="0" applyProtection="0"/>
    <xf numFmtId="200" fontId="113"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01" fontId="109" fillId="0" borderId="0" applyFont="0" applyFill="0" applyBorder="0" applyAlignment="0" applyProtection="0"/>
    <xf numFmtId="202" fontId="109" fillId="0" borderId="0" applyFont="0" applyFill="0" applyBorder="0" applyAlignment="0" applyProtection="0"/>
    <xf numFmtId="0" fontId="8" fillId="0" borderId="0"/>
    <xf numFmtId="0" fontId="110" fillId="0" borderId="0" applyFont="0" applyFill="0" applyBorder="0" applyAlignment="0" applyProtection="0"/>
    <xf numFmtId="0" fontId="109" fillId="0" borderId="0" applyFont="0" applyFill="0" applyBorder="0" applyAlignment="0" applyProtection="0"/>
    <xf numFmtId="203" fontId="109" fillId="0" borderId="0" applyFont="0" applyFill="0" applyBorder="0" applyAlignment="0" applyProtection="0"/>
    <xf numFmtId="204" fontId="109" fillId="0" borderId="0" applyFont="0" applyFill="0" applyBorder="0" applyAlignment="0" applyProtection="0"/>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205" fontId="114" fillId="26" borderId="44">
      <alignment horizontal="center"/>
    </xf>
    <xf numFmtId="0" fontId="36" fillId="0" borderId="25" applyNumberFormat="0" applyBorder="0" applyAlignment="0" applyProtection="0">
      <alignment horizontal="right" vertical="center"/>
    </xf>
    <xf numFmtId="0" fontId="36" fillId="0" borderId="25" applyNumberFormat="0" applyBorder="0" applyAlignment="0" applyProtection="0">
      <alignment horizontal="right" vertical="center"/>
    </xf>
    <xf numFmtId="0" fontId="6" fillId="0" borderId="0">
      <protection locked="0"/>
    </xf>
    <xf numFmtId="0" fontId="6" fillId="0" borderId="0"/>
    <xf numFmtId="0" fontId="115" fillId="78" borderId="0" applyNumberFormat="0" applyBorder="0" applyAlignment="0"/>
    <xf numFmtId="164" fontId="97" fillId="0" borderId="0" applyBorder="0"/>
    <xf numFmtId="164" fontId="97" fillId="0" borderId="14"/>
    <xf numFmtId="0" fontId="109" fillId="0" borderId="64" applyNumberFormat="0" applyFont="0" applyFill="0" applyAlignment="0" applyProtection="0"/>
    <xf numFmtId="0" fontId="6" fillId="0" borderId="0">
      <protection locked="0"/>
    </xf>
    <xf numFmtId="0" fontId="6" fillId="0" borderId="0">
      <protection locked="0"/>
    </xf>
    <xf numFmtId="0" fontId="116" fillId="0" borderId="0" applyNumberFormat="0" applyFill="0" applyBorder="0" applyAlignment="0" applyProtection="0">
      <protection locked="0"/>
    </xf>
    <xf numFmtId="206" fontId="6" fillId="0" borderId="0" applyFont="0" applyFill="0" applyBorder="0" applyAlignment="0" applyProtection="0"/>
    <xf numFmtId="0" fontId="114" fillId="61" borderId="65" applyNumberFormat="0"/>
    <xf numFmtId="37" fontId="13" fillId="0" borderId="24" applyNumberFormat="0">
      <alignment horizontal="centerContinuous" vertical="top" wrapText="1"/>
    </xf>
    <xf numFmtId="37" fontId="13" fillId="0" borderId="24" applyNumberFormat="0">
      <alignment horizontal="centerContinuous" vertical="top" wrapText="1"/>
    </xf>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 fontId="117" fillId="0" borderId="0" applyNumberFormat="0" applyFill="0" applyBorder="0" applyAlignment="0" applyProtection="0"/>
    <xf numFmtId="207" fontId="81" fillId="0" borderId="0" applyFill="0" applyBorder="0"/>
    <xf numFmtId="15" fontId="64" fillId="0" borderId="0" applyFill="0" applyBorder="0" applyProtection="0">
      <alignment horizontal="center"/>
    </xf>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8" fontId="75" fillId="50" borderId="27" applyAlignment="0" applyProtection="0"/>
    <xf numFmtId="209" fontId="118" fillId="0" borderId="0" applyNumberFormat="0" applyFill="0" applyBorder="0" applyAlignment="0" applyProtection="0"/>
    <xf numFmtId="209" fontId="119" fillId="38" borderId="56" applyAlignment="0">
      <protection locked="0"/>
    </xf>
    <xf numFmtId="210" fontId="64" fillId="0" borderId="0" applyFill="0" applyBorder="0" applyAlignment="0" applyProtection="0"/>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6" fillId="0" borderId="0">
      <protection locked="0"/>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114" fillId="26" borderId="44">
      <alignment horizontal="center"/>
    </xf>
    <xf numFmtId="0" fontId="6" fillId="0" borderId="0">
      <protection locked="0"/>
    </xf>
    <xf numFmtId="184" fontId="6" fillId="0" borderId="0" applyFont="0" applyFill="0" applyBorder="0" applyAlignment="0" applyProtection="0"/>
    <xf numFmtId="0" fontId="6" fillId="0" borderId="0">
      <protection locked="0"/>
    </xf>
    <xf numFmtId="2" fontId="110" fillId="0" borderId="0" applyFont="0" applyFill="0" applyBorder="0" applyAlignment="0" applyProtection="0"/>
    <xf numFmtId="0" fontId="120" fillId="0" borderId="0"/>
    <xf numFmtId="0" fontId="6" fillId="0" borderId="50"/>
    <xf numFmtId="0" fontId="6" fillId="0" borderId="0">
      <alignment horizontal="left"/>
    </xf>
    <xf numFmtId="0" fontId="121" fillId="0" borderId="0">
      <alignment horizontal="left"/>
    </xf>
    <xf numFmtId="0" fontId="39" fillId="0" borderId="0" applyFill="0" applyBorder="0" applyProtection="0">
      <alignment horizontal="left"/>
    </xf>
    <xf numFmtId="0" fontId="122" fillId="0" borderId="0" applyNumberFormat="0" applyFill="0" applyBorder="0" applyProtection="0">
      <alignment horizontal="left"/>
    </xf>
    <xf numFmtId="0" fontId="122" fillId="0" borderId="0">
      <alignment horizontal="left"/>
    </xf>
    <xf numFmtId="0" fontId="6" fillId="0" borderId="0" applyFont="0" applyFill="0" applyBorder="0" applyProtection="0">
      <alignment horizontal="right"/>
    </xf>
    <xf numFmtId="0" fontId="6" fillId="0" borderId="0" applyFont="0" applyFill="0" applyBorder="0" applyProtection="0">
      <alignment horizontal="right"/>
    </xf>
    <xf numFmtId="0" fontId="41" fillId="32" borderId="0" applyNumberFormat="0" applyBorder="0" applyAlignment="0" applyProtection="0"/>
    <xf numFmtId="0" fontId="41" fillId="32" borderId="0" applyNumberFormat="0" applyBorder="0" applyAlignment="0" applyProtection="0"/>
    <xf numFmtId="0" fontId="41" fillId="32" borderId="0" applyNumberFormat="0" applyBorder="0" applyAlignment="0" applyProtection="0"/>
    <xf numFmtId="0" fontId="41" fillId="36" borderId="0" applyNumberFormat="0" applyBorder="0" applyAlignment="0" applyProtection="0"/>
    <xf numFmtId="37" fontId="43" fillId="26" borderId="15" applyBorder="0" applyAlignment="0"/>
    <xf numFmtId="37" fontId="43" fillId="26" borderId="15" applyBorder="0" applyAlignment="0"/>
    <xf numFmtId="37" fontId="43" fillId="26" borderId="15" applyBorder="0" applyAlignment="0"/>
    <xf numFmtId="0" fontId="123" fillId="26" borderId="66" applyNumberFormat="0">
      <alignment vertical="center"/>
    </xf>
    <xf numFmtId="37" fontId="43" fillId="26" borderId="15" applyBorder="0" applyAlignment="0"/>
    <xf numFmtId="0" fontId="6" fillId="0" borderId="0"/>
    <xf numFmtId="0" fontId="6" fillId="0" borderId="0"/>
    <xf numFmtId="0" fontId="124" fillId="0" borderId="0">
      <alignment horizontal="left" vertical="top"/>
    </xf>
    <xf numFmtId="0" fontId="125" fillId="0" borderId="0">
      <alignment horizontal="left" indent="1"/>
    </xf>
    <xf numFmtId="0" fontId="126" fillId="0" borderId="0">
      <alignment horizontal="left" indent="2"/>
    </xf>
    <xf numFmtId="0" fontId="127" fillId="0" borderId="0">
      <alignment horizontal="left" indent="2"/>
    </xf>
    <xf numFmtId="0" fontId="109" fillId="0" borderId="0" applyFont="0" applyFill="0" applyBorder="0" applyAlignment="0" applyProtection="0">
      <alignment horizontal="right"/>
    </xf>
    <xf numFmtId="0" fontId="43" fillId="0" borderId="0">
      <alignment horizontal="center" vertical="center" wrapText="1"/>
    </xf>
    <xf numFmtId="0" fontId="128" fillId="0" borderId="0">
      <alignment horizontal="left"/>
    </xf>
    <xf numFmtId="0" fontId="128" fillId="0" borderId="0">
      <alignment horizontal="left"/>
    </xf>
    <xf numFmtId="0" fontId="129" fillId="0" borderId="0">
      <alignment horizontal="left" vertical="center"/>
    </xf>
    <xf numFmtId="0" fontId="7" fillId="0" borderId="30" applyNumberFormat="0" applyAlignment="0" applyProtection="0">
      <alignment horizontal="left" vertical="center"/>
    </xf>
    <xf numFmtId="0" fontId="7" fillId="0" borderId="27">
      <alignment horizontal="left" vertical="center"/>
    </xf>
    <xf numFmtId="0" fontId="13" fillId="0" borderId="27">
      <alignment horizontal="center" vertical="center" wrapText="1"/>
    </xf>
    <xf numFmtId="0" fontId="9" fillId="0" borderId="0" applyNumberFormat="0" applyFill="0" applyBorder="0" applyAlignment="0" applyProtection="0"/>
    <xf numFmtId="0" fontId="46" fillId="0" borderId="0">
      <alignment vertical="top" wrapText="1"/>
    </xf>
    <xf numFmtId="0" fontId="46" fillId="0" borderId="0">
      <alignment vertical="top" wrapText="1"/>
    </xf>
    <xf numFmtId="0" fontId="45" fillId="0" borderId="36" applyNumberFormat="0" applyFill="0" applyAlignment="0" applyProtection="0"/>
    <xf numFmtId="0" fontId="46" fillId="0" borderId="0">
      <alignment vertical="top" wrapText="1"/>
    </xf>
    <xf numFmtId="0" fontId="130" fillId="0" borderId="67" applyNumberFormat="0" applyFill="0" applyAlignment="0" applyProtection="0"/>
    <xf numFmtId="0" fontId="45" fillId="0" borderId="36" applyNumberFormat="0" applyFill="0" applyAlignment="0" applyProtection="0"/>
    <xf numFmtId="0" fontId="130" fillId="0" borderId="67" applyNumberFormat="0" applyFill="0" applyAlignment="0" applyProtection="0"/>
    <xf numFmtId="0" fontId="131" fillId="0" borderId="0">
      <alignment horizontal="left"/>
    </xf>
    <xf numFmtId="0" fontId="6" fillId="0" borderId="14">
      <alignment horizontal="left" vertical="top"/>
    </xf>
    <xf numFmtId="174" fontId="7" fillId="0" borderId="0" applyNumberFormat="0" applyFill="0" applyAlignment="0" applyProtection="0"/>
    <xf numFmtId="0" fontId="47" fillId="0" borderId="37" applyNumberFormat="0" applyFill="0" applyAlignment="0" applyProtection="0"/>
    <xf numFmtId="174" fontId="7" fillId="0" borderId="0" applyNumberFormat="0" applyFill="0" applyAlignment="0" applyProtection="0"/>
    <xf numFmtId="0" fontId="132" fillId="0" borderId="68" applyNumberFormat="0" applyFill="0" applyAlignment="0" applyProtection="0"/>
    <xf numFmtId="0" fontId="47" fillId="0" borderId="37" applyNumberFormat="0" applyFill="0" applyAlignment="0" applyProtection="0"/>
    <xf numFmtId="0" fontId="47" fillId="0" borderId="37" applyNumberFormat="0" applyFill="0" applyAlignment="0" applyProtection="0"/>
    <xf numFmtId="0" fontId="132" fillId="0" borderId="68" applyNumberFormat="0" applyFill="0" applyAlignment="0" applyProtection="0"/>
    <xf numFmtId="0" fontId="133" fillId="0" borderId="0">
      <alignment horizontal="left"/>
    </xf>
    <xf numFmtId="0" fontId="6" fillId="0" borderId="14">
      <alignment horizontal="left" vertical="top"/>
    </xf>
    <xf numFmtId="0" fontId="48" fillId="0" borderId="38" applyNumberFormat="0" applyFill="0" applyAlignment="0" applyProtection="0"/>
    <xf numFmtId="0" fontId="48" fillId="0" borderId="38" applyNumberFormat="0" applyFill="0" applyAlignment="0" applyProtection="0"/>
    <xf numFmtId="174" fontId="49" fillId="0" borderId="0" applyNumberFormat="0" applyFill="0" applyAlignment="0" applyProtection="0"/>
    <xf numFmtId="0" fontId="48" fillId="0" borderId="38" applyNumberFormat="0" applyFill="0" applyAlignment="0" applyProtection="0"/>
    <xf numFmtId="174" fontId="49" fillId="0" borderId="0" applyNumberFormat="0" applyFill="0" applyAlignment="0" applyProtection="0"/>
    <xf numFmtId="0" fontId="134" fillId="0" borderId="69" applyNumberFormat="0" applyFill="0" applyAlignment="0" applyProtection="0"/>
    <xf numFmtId="0" fontId="134" fillId="0" borderId="69" applyNumberFormat="0" applyFill="0" applyAlignment="0" applyProtection="0"/>
    <xf numFmtId="0" fontId="48" fillId="0" borderId="38" applyNumberFormat="0" applyFill="0" applyAlignment="0" applyProtection="0"/>
    <xf numFmtId="0" fontId="48" fillId="0" borderId="38" applyNumberFormat="0" applyFill="0" applyAlignment="0" applyProtection="0"/>
    <xf numFmtId="0" fontId="134" fillId="0" borderId="69" applyNumberFormat="0" applyFill="0" applyAlignment="0" applyProtection="0"/>
    <xf numFmtId="0" fontId="134" fillId="0" borderId="69" applyNumberFormat="0" applyFill="0" applyAlignment="0" applyProtection="0"/>
    <xf numFmtId="0" fontId="134" fillId="0" borderId="69" applyNumberFormat="0" applyFill="0" applyAlignment="0" applyProtection="0"/>
    <xf numFmtId="0" fontId="135" fillId="0" borderId="0">
      <alignment horizontal="left"/>
    </xf>
    <xf numFmtId="174" fontId="8" fillId="0" borderId="0" applyNumberFormat="0" applyFill="0" applyAlignment="0" applyProtection="0"/>
    <xf numFmtId="0" fontId="48" fillId="0" borderId="0" applyNumberFormat="0" applyFill="0" applyBorder="0" applyAlignment="0" applyProtection="0"/>
    <xf numFmtId="174" fontId="8" fillId="0" borderId="0" applyNumberFormat="0" applyFill="0" applyAlignment="0" applyProtection="0"/>
    <xf numFmtId="0" fontId="134"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34" fillId="0" borderId="0" applyNumberForma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8" fillId="0" borderId="0"/>
    <xf numFmtId="0" fontId="6" fillId="0" borderId="0">
      <alignment horizontal="center"/>
    </xf>
    <xf numFmtId="0" fontId="136"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37" fillId="75" borderId="0" applyFill="0" applyBorder="0" applyProtection="0"/>
    <xf numFmtId="0" fontId="89" fillId="0" borderId="0" applyNumberFormat="0" applyFill="0" applyBorder="0" applyAlignment="0" applyProtection="0"/>
    <xf numFmtId="0" fontId="54" fillId="0" borderId="0" applyNumberFormat="0" applyFill="0" applyBorder="0" applyAlignment="0" applyProtection="0"/>
    <xf numFmtId="0" fontId="5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5" fillId="0" borderId="0" applyNumberFormat="0" applyFill="0" applyBorder="0" applyAlignment="0" applyProtection="0"/>
    <xf numFmtId="0" fontId="56" fillId="0" borderId="0" applyNumberFormat="0" applyFill="0" applyBorder="0" applyAlignment="0" applyProtection="0">
      <alignment vertical="top"/>
      <protection locked="0"/>
    </xf>
    <xf numFmtId="0" fontId="139" fillId="11" borderId="0" applyNumberFormat="0" applyBorder="0" applyAlignment="0"/>
    <xf numFmtId="1" fontId="140" fillId="0" borderId="0" applyNumberFormat="0" applyFill="0" applyBorder="0" applyAlignment="0" applyProtection="0"/>
    <xf numFmtId="0" fontId="6" fillId="0" borderId="0">
      <alignment horizontal="left" vertical="top" wrapText="1" indent="2"/>
    </xf>
    <xf numFmtId="10" fontId="13" fillId="54" borderId="22" applyNumberFormat="0" applyBorder="0" applyAlignment="0" applyProtection="0"/>
    <xf numFmtId="10" fontId="13" fillId="54" borderId="22" applyNumberFormat="0" applyBorder="0" applyAlignment="0" applyProtection="0"/>
    <xf numFmtId="189" fontId="110" fillId="57" borderId="70" applyNumberFormat="0">
      <alignment vertical="center"/>
    </xf>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37" fontId="141" fillId="0" borderId="14" applyNumberFormat="0" applyBorder="0" applyAlignment="0">
      <protection locked="0"/>
    </xf>
    <xf numFmtId="0" fontId="110" fillId="79" borderId="70" applyNumberFormat="0">
      <alignment vertical="center"/>
      <protection locked="0"/>
    </xf>
    <xf numFmtId="0" fontId="110" fillId="79" borderId="70" applyNumberFormat="0">
      <alignment vertical="center"/>
      <protection locked="0"/>
    </xf>
    <xf numFmtId="0" fontId="110" fillId="79" borderId="70" applyNumberFormat="0">
      <alignment vertical="center"/>
      <protection locked="0"/>
    </xf>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110" fillId="79" borderId="70" applyNumberFormat="0">
      <alignment vertical="center"/>
      <protection locked="0"/>
    </xf>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110" fillId="79" borderId="70" applyNumberFormat="0">
      <alignment vertical="center"/>
      <protection locked="0"/>
    </xf>
    <xf numFmtId="37" fontId="141" fillId="0" borderId="14" applyNumberFormat="0" applyBorder="0" applyAlignment="0">
      <protection locked="0"/>
    </xf>
    <xf numFmtId="37" fontId="141" fillId="0" borderId="14" applyNumberFormat="0" applyBorder="0" applyAlignment="0">
      <protection locked="0"/>
    </xf>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110" fillId="79" borderId="70" applyNumberFormat="0">
      <alignment vertical="center"/>
      <protection locked="0"/>
    </xf>
    <xf numFmtId="1" fontId="142" fillId="80" borderId="0" applyNumberFormat="0" applyFill="0" applyBorder="0" applyAlignment="0" applyProtection="0"/>
    <xf numFmtId="0" fontId="58" fillId="38" borderId="32" applyNumberFormat="0" applyAlignment="0" applyProtection="0"/>
    <xf numFmtId="0" fontId="58" fillId="38" borderId="32" applyNumberFormat="0" applyAlignment="0" applyProtection="0"/>
    <xf numFmtId="1" fontId="142" fillId="80" borderId="0" applyNumberFormat="0" applyFill="0" applyBorder="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8"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58" fillId="35" borderId="32" applyNumberFormat="0" applyAlignment="0" applyProtection="0"/>
    <xf numFmtId="0" fontId="110" fillId="57" borderId="70" applyNumberFormat="0">
      <alignment vertical="center"/>
    </xf>
    <xf numFmtId="0" fontId="113" fillId="0" borderId="0" applyFill="0" applyBorder="0" applyProtection="0"/>
    <xf numFmtId="0" fontId="113" fillId="0" borderId="0" applyFill="0" applyBorder="0" applyProtection="0"/>
    <xf numFmtId="0" fontId="113" fillId="0" borderId="0" applyFill="0" applyBorder="0" applyProtection="0"/>
    <xf numFmtId="0" fontId="113" fillId="0" borderId="0" applyFill="0" applyBorder="0" applyProtection="0"/>
    <xf numFmtId="38" fontId="143" fillId="0" borderId="0"/>
    <xf numFmtId="38" fontId="144" fillId="0" borderId="0"/>
    <xf numFmtId="38" fontId="145" fillId="0" borderId="0"/>
    <xf numFmtId="38" fontId="146" fillId="0" borderId="0"/>
    <xf numFmtId="0" fontId="114" fillId="0" borderId="0"/>
    <xf numFmtId="0" fontId="114" fillId="0" borderId="0"/>
    <xf numFmtId="0" fontId="42" fillId="0" borderId="39" applyProtection="0">
      <alignment horizontal="right"/>
    </xf>
    <xf numFmtId="0" fontId="42" fillId="0" borderId="39" applyProtection="0">
      <alignment horizontal="right"/>
    </xf>
    <xf numFmtId="0" fontId="42" fillId="0" borderId="39" applyProtection="0">
      <alignment horizontal="right"/>
    </xf>
    <xf numFmtId="0" fontId="42" fillId="0" borderId="40" applyProtection="0">
      <alignment horizontal="center"/>
      <protection locked="0"/>
    </xf>
    <xf numFmtId="0" fontId="42" fillId="0" borderId="40" applyProtection="0">
      <alignment horizontal="center"/>
      <protection locked="0"/>
    </xf>
    <xf numFmtId="0" fontId="42" fillId="0" borderId="40" applyProtection="0">
      <alignment horizontal="center"/>
      <protection locked="0"/>
    </xf>
    <xf numFmtId="37" fontId="6" fillId="0" borderId="0" applyBorder="0" applyAlignment="0">
      <alignment horizontal="left"/>
      <protection locked="0"/>
    </xf>
    <xf numFmtId="37" fontId="6" fillId="0" borderId="0" applyBorder="0" applyAlignment="0">
      <alignment horizontal="left"/>
      <protection locked="0"/>
    </xf>
    <xf numFmtId="0" fontId="147" fillId="81" borderId="0" applyNumberFormat="0" applyBorder="0" applyAlignment="0"/>
    <xf numFmtId="0" fontId="6" fillId="0" borderId="0"/>
    <xf numFmtId="0" fontId="59" fillId="0" borderId="41" applyNumberFormat="0" applyFill="0" applyAlignment="0" applyProtection="0"/>
    <xf numFmtId="0" fontId="59" fillId="0" borderId="41" applyNumberFormat="0" applyFill="0" applyAlignment="0" applyProtection="0"/>
    <xf numFmtId="0" fontId="59" fillId="0" borderId="41" applyNumberFormat="0" applyFill="0" applyAlignment="0" applyProtection="0"/>
    <xf numFmtId="0" fontId="60" fillId="0" borderId="42" applyNumberFormat="0" applyFill="0" applyAlignment="0" applyProtection="0"/>
    <xf numFmtId="10" fontId="148" fillId="0" borderId="71" applyFill="0" applyAlignment="0" applyProtection="0">
      <protection locked="0"/>
    </xf>
    <xf numFmtId="0" fontId="149" fillId="25" borderId="0" applyNumberFormat="0" applyBorder="0" applyAlignment="0"/>
    <xf numFmtId="0" fontId="6" fillId="0" borderId="28" applyBorder="0">
      <alignment horizontal="center" vertical="center" wrapText="1"/>
    </xf>
    <xf numFmtId="0" fontId="6" fillId="0" borderId="0"/>
    <xf numFmtId="0" fontId="6" fillId="0" borderId="0"/>
    <xf numFmtId="0" fontId="6" fillId="0" borderId="0"/>
    <xf numFmtId="0" fontId="6" fillId="0" borderId="0"/>
    <xf numFmtId="211" fontId="109" fillId="0" borderId="0" applyFont="0" applyFill="0" applyBorder="0" applyAlignment="0" applyProtection="0"/>
    <xf numFmtId="212" fontId="109" fillId="0" borderId="0" applyFont="0" applyFill="0" applyBorder="0" applyAlignment="0" applyProtection="0"/>
    <xf numFmtId="213" fontId="64" fillId="0" borderId="0" applyFont="0" applyFill="0" applyBorder="0" applyAlignment="0" applyProtection="0"/>
    <xf numFmtId="198" fontId="64" fillId="0" borderId="0" applyFont="0" applyFill="0" applyBorder="0" applyAlignment="0" applyProtection="0"/>
    <xf numFmtId="0" fontId="92" fillId="0" borderId="0" applyNumberFormat="0">
      <alignment horizontal="left"/>
    </xf>
    <xf numFmtId="0" fontId="109" fillId="0" borderId="0" applyFont="0" applyFill="0" applyBorder="0" applyAlignment="0" applyProtection="0">
      <alignment horizontal="right"/>
    </xf>
    <xf numFmtId="214" fontId="109" fillId="0" borderId="0" applyFont="0" applyFill="0" applyBorder="0" applyAlignment="0" applyProtection="0">
      <alignment horizontal="right"/>
    </xf>
    <xf numFmtId="1" fontId="6" fillId="0" borderId="0" applyFont="0" applyFill="0" applyBorder="0" applyProtection="0">
      <alignment horizontal="right"/>
    </xf>
    <xf numFmtId="1" fontId="6" fillId="0" borderId="0" applyFont="0" applyFill="0" applyBorder="0" applyProtection="0">
      <alignment horizontal="right"/>
    </xf>
    <xf numFmtId="0" fontId="110" fillId="76" borderId="72" applyNumberFormat="0">
      <alignment vertical="center"/>
      <protection locked="0"/>
    </xf>
    <xf numFmtId="0" fontId="150" fillId="76" borderId="72" applyFont="0">
      <protection locked="0"/>
    </xf>
    <xf numFmtId="0" fontId="151" fillId="0" borderId="0" applyBorder="0">
      <alignment horizontal="left" vertical="top"/>
    </xf>
    <xf numFmtId="0" fontId="16" fillId="0" borderId="0">
      <alignment horizontal="left" wrapText="1"/>
    </xf>
    <xf numFmtId="0" fontId="62"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1" fillId="38" borderId="0" applyNumberFormat="0" applyBorder="0" applyAlignment="0" applyProtection="0"/>
    <xf numFmtId="0" fontId="62" fillId="38" borderId="0" applyNumberFormat="0" applyBorder="0" applyAlignment="0" applyProtection="0"/>
    <xf numFmtId="37" fontId="152" fillId="0" borderId="0"/>
    <xf numFmtId="215" fontId="6" fillId="0" borderId="0"/>
    <xf numFmtId="3" fontId="153" fillId="0" borderId="0"/>
    <xf numFmtId="0" fontId="109" fillId="0" borderId="0" applyFill="0" applyBorder="0" applyProtection="0"/>
    <xf numFmtId="166" fontId="6" fillId="0" borderId="0"/>
    <xf numFmtId="0" fontId="6" fillId="0" borderId="0"/>
    <xf numFmtId="0" fontId="154"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28"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175" fontId="35" fillId="0" borderId="0"/>
    <xf numFmtId="0" fontId="6" fillId="0" borderId="0"/>
    <xf numFmtId="0" fontId="11" fillId="0" borderId="0"/>
    <xf numFmtId="0" fontId="11" fillId="0" borderId="0"/>
    <xf numFmtId="0" fontId="11" fillId="0" borderId="0"/>
    <xf numFmtId="0" fontId="6" fillId="0" borderId="0"/>
    <xf numFmtId="0" fontId="28" fillId="0" borderId="0"/>
    <xf numFmtId="0" fontId="1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26" fillId="0" borderId="0"/>
    <xf numFmtId="0" fontId="26" fillId="0" borderId="0"/>
    <xf numFmtId="0" fontId="6" fillId="0" borderId="0"/>
    <xf numFmtId="0" fontId="11" fillId="0" borderId="0"/>
    <xf numFmtId="0" fontId="11" fillId="0" borderId="0"/>
    <xf numFmtId="0" fontId="11" fillId="0" borderId="0"/>
    <xf numFmtId="0" fontId="11" fillId="0" borderId="0"/>
    <xf numFmtId="0" fontId="11" fillId="0" borderId="0"/>
    <xf numFmtId="0" fontId="1" fillId="0" borderId="0"/>
    <xf numFmtId="0" fontId="6" fillId="0" borderId="0"/>
    <xf numFmtId="0" fontId="1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97"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1" fillId="0" borderId="0"/>
    <xf numFmtId="0" fontId="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6" fillId="0" borderId="0"/>
    <xf numFmtId="0" fontId="1" fillId="0" borderId="0"/>
    <xf numFmtId="175" fontId="35"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applyProtection="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 fillId="0" borderId="0"/>
    <xf numFmtId="0" fontId="6"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1" fillId="0" borderId="0"/>
    <xf numFmtId="0" fontId="1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3"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3"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3"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6" fillId="33" borderId="43"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1" fillId="7" borderId="21" applyNumberFormat="0" applyFont="0" applyAlignment="0" applyProtection="0"/>
    <xf numFmtId="0" fontId="8" fillId="0" borderId="0" applyBorder="0">
      <alignment horizontal="left" vertical="center" wrapText="1"/>
    </xf>
    <xf numFmtId="0" fontId="16" fillId="0" borderId="73">
      <alignment horizontal="left" vertical="center" wrapText="1" indent="1"/>
    </xf>
    <xf numFmtId="49" fontId="7" fillId="0" borderId="0">
      <alignment horizontal="right" vertical="top" indent="1"/>
    </xf>
    <xf numFmtId="0" fontId="156" fillId="0" borderId="0">
      <alignment horizontal="left"/>
    </xf>
    <xf numFmtId="0" fontId="7" fillId="0" borderId="0">
      <alignment vertical="top"/>
    </xf>
    <xf numFmtId="0" fontId="16" fillId="0" borderId="73">
      <alignment horizontal="left" vertical="center" wrapText="1" indent="2"/>
    </xf>
    <xf numFmtId="0" fontId="157" fillId="0" borderId="73">
      <alignment horizontal="left" wrapText="1" indent="1"/>
    </xf>
    <xf numFmtId="3" fontId="13" fillId="0" borderId="0">
      <alignment horizontal="right"/>
    </xf>
    <xf numFmtId="216" fontId="13" fillId="0" borderId="0" applyFont="0" applyFill="0" applyBorder="0" applyProtection="0"/>
    <xf numFmtId="0" fontId="6" fillId="0" borderId="33" applyBorder="0">
      <alignment horizontal="right" vertical="center" wrapText="1"/>
    </xf>
    <xf numFmtId="0" fontId="158" fillId="0" borderId="0"/>
    <xf numFmtId="0" fontId="120" fillId="0" borderId="0"/>
    <xf numFmtId="0" fontId="120" fillId="0" borderId="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1" borderId="44" applyNumberFormat="0" applyAlignment="0" applyProtection="0"/>
    <xf numFmtId="0" fontId="65" fillId="51"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0" borderId="44" applyNumberFormat="0" applyAlignment="0" applyProtection="0"/>
    <xf numFmtId="0" fontId="65" fillId="51" borderId="44" applyNumberFormat="0" applyAlignment="0" applyProtection="0"/>
    <xf numFmtId="0" fontId="65" fillId="51" borderId="44" applyNumberFormat="0" applyAlignment="0" applyProtection="0"/>
    <xf numFmtId="176" fontId="6" fillId="0" borderId="0" applyFont="0" applyFill="0" applyBorder="0" applyProtection="0">
      <alignment horizontal="right"/>
    </xf>
    <xf numFmtId="176" fontId="6" fillId="0" borderId="0" applyFont="0" applyFill="0" applyBorder="0" applyProtection="0">
      <alignment horizontal="right"/>
    </xf>
    <xf numFmtId="1" fontId="159" fillId="0" borderId="0" applyProtection="0">
      <alignment horizontal="right" vertical="center"/>
    </xf>
    <xf numFmtId="9" fontId="160" fillId="0" borderId="0" applyFont="0" applyFill="0" applyBorder="0" applyAlignment="0" applyProtection="0"/>
    <xf numFmtId="217" fontId="57" fillId="0" borderId="0" applyFont="0" applyFill="0" applyBorder="0" applyProtection="0">
      <alignment horizontal="center"/>
      <protection locked="0"/>
    </xf>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8"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218" fontId="113" fillId="0" borderId="0" applyFont="0" applyFill="0" applyBorder="0" applyAlignment="0" applyProtection="0"/>
    <xf numFmtId="3" fontId="13" fillId="82" borderId="74"/>
    <xf numFmtId="3" fontId="13" fillId="0" borderId="74" applyFont="0" applyFill="0" applyBorder="0" applyAlignment="0" applyProtection="0">
      <protection locked="0"/>
    </xf>
    <xf numFmtId="0" fontId="6" fillId="0" borderId="0" applyNumberFormat="0" applyFont="0" applyFill="0" applyBorder="0" applyAlignment="0">
      <alignment horizontal="left" vertical="top" wrapText="1"/>
    </xf>
    <xf numFmtId="0" fontId="158" fillId="0" borderId="0"/>
    <xf numFmtId="0" fontId="6" fillId="0" borderId="0"/>
    <xf numFmtId="0" fontId="13" fillId="0" borderId="0"/>
    <xf numFmtId="1" fontId="161" fillId="0" borderId="75" applyNumberFormat="0" applyFill="0" applyBorder="0" applyAlignment="0" applyProtection="0"/>
    <xf numFmtId="219" fontId="162" fillId="0" borderId="0"/>
    <xf numFmtId="0" fontId="6" fillId="0" borderId="0"/>
    <xf numFmtId="0" fontId="72" fillId="56" borderId="76" applyNumberFormat="0" applyAlignment="0" applyProtection="0">
      <alignment horizontal="center" vertical="center"/>
    </xf>
    <xf numFmtId="0" fontId="72" fillId="56" borderId="76" applyNumberFormat="0" applyAlignment="0" applyProtection="0">
      <alignment horizontal="center" vertical="center"/>
    </xf>
    <xf numFmtId="0" fontId="13" fillId="0" borderId="0"/>
    <xf numFmtId="1" fontId="163" fillId="0" borderId="33"/>
    <xf numFmtId="0" fontId="6" fillId="0" borderId="0">
      <alignment textRotation="90"/>
    </xf>
    <xf numFmtId="0" fontId="28" fillId="83" borderId="0" applyNumberFormat="0" applyFont="0" applyBorder="0" applyAlignment="0" applyProtection="0"/>
    <xf numFmtId="0" fontId="6" fillId="0" borderId="0"/>
    <xf numFmtId="4" fontId="64" fillId="57" borderId="44" applyNumberFormat="0" applyProtection="0">
      <alignment vertical="center"/>
    </xf>
    <xf numFmtId="4" fontId="64" fillId="57" borderId="44" applyNumberFormat="0" applyProtection="0">
      <alignment vertical="center"/>
    </xf>
    <xf numFmtId="4" fontId="73" fillId="57" borderId="44" applyNumberFormat="0" applyProtection="0">
      <alignment vertical="center"/>
    </xf>
    <xf numFmtId="4" fontId="73" fillId="57" borderId="44" applyNumberFormat="0" applyProtection="0">
      <alignment vertical="center"/>
    </xf>
    <xf numFmtId="4" fontId="64" fillId="57" borderId="44" applyNumberFormat="0" applyProtection="0">
      <alignment horizontal="left" vertical="center" indent="1"/>
    </xf>
    <xf numFmtId="4" fontId="64" fillId="57" borderId="44" applyNumberFormat="0" applyProtection="0">
      <alignment horizontal="left" vertical="center" indent="1"/>
    </xf>
    <xf numFmtId="4" fontId="64" fillId="57" borderId="44" applyNumberFormat="0" applyProtection="0">
      <alignment horizontal="left" vertical="center" indent="1"/>
    </xf>
    <xf numFmtId="4" fontId="64" fillId="57"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4" fontId="64" fillId="59" borderId="44" applyNumberFormat="0" applyProtection="0">
      <alignment horizontal="right" vertical="center"/>
    </xf>
    <xf numFmtId="4" fontId="64" fillId="59" borderId="44" applyNumberFormat="0" applyProtection="0">
      <alignment horizontal="right" vertical="center"/>
    </xf>
    <xf numFmtId="4" fontId="64" fillId="60" borderId="44" applyNumberFormat="0" applyProtection="0">
      <alignment horizontal="right" vertical="center"/>
    </xf>
    <xf numFmtId="4" fontId="64" fillId="60" borderId="44" applyNumberFormat="0" applyProtection="0">
      <alignment horizontal="right" vertical="center"/>
    </xf>
    <xf numFmtId="4" fontId="64" fillId="6" borderId="44" applyNumberFormat="0" applyProtection="0">
      <alignment horizontal="right" vertical="center"/>
    </xf>
    <xf numFmtId="4" fontId="64" fillId="6" borderId="44" applyNumberFormat="0" applyProtection="0">
      <alignment horizontal="right" vertical="center"/>
    </xf>
    <xf numFmtId="4" fontId="64" fillId="61" borderId="44" applyNumberFormat="0" applyProtection="0">
      <alignment horizontal="right" vertical="center"/>
    </xf>
    <xf numFmtId="4" fontId="64" fillId="61" borderId="44" applyNumberFormat="0" applyProtection="0">
      <alignment horizontal="right" vertical="center"/>
    </xf>
    <xf numFmtId="4" fontId="64" fillId="5" borderId="44" applyNumberFormat="0" applyProtection="0">
      <alignment horizontal="right" vertical="center"/>
    </xf>
    <xf numFmtId="4" fontId="64" fillId="5" borderId="44" applyNumberFormat="0" applyProtection="0">
      <alignment horizontal="right" vertical="center"/>
    </xf>
    <xf numFmtId="4" fontId="64" fillId="62" borderId="44" applyNumberFormat="0" applyProtection="0">
      <alignment horizontal="right" vertical="center"/>
    </xf>
    <xf numFmtId="4" fontId="64" fillId="62" borderId="44" applyNumberFormat="0" applyProtection="0">
      <alignment horizontal="right" vertical="center"/>
    </xf>
    <xf numFmtId="4" fontId="64" fillId="63" borderId="44" applyNumberFormat="0" applyProtection="0">
      <alignment horizontal="right" vertical="center"/>
    </xf>
    <xf numFmtId="4" fontId="64" fillId="63" borderId="44" applyNumberFormat="0" applyProtection="0">
      <alignment horizontal="right" vertical="center"/>
    </xf>
    <xf numFmtId="4" fontId="64" fillId="3" borderId="44" applyNumberFormat="0" applyProtection="0">
      <alignment horizontal="right" vertical="center"/>
    </xf>
    <xf numFmtId="4" fontId="64" fillId="3" borderId="44" applyNumberFormat="0" applyProtection="0">
      <alignment horizontal="right" vertical="center"/>
    </xf>
    <xf numFmtId="4" fontId="64" fillId="64" borderId="44" applyNumberFormat="0" applyProtection="0">
      <alignment horizontal="right" vertical="center"/>
    </xf>
    <xf numFmtId="4" fontId="64" fillId="64" borderId="44" applyNumberFormat="0" applyProtection="0">
      <alignment horizontal="right" vertical="center"/>
    </xf>
    <xf numFmtId="4" fontId="74" fillId="65" borderId="44" applyNumberFormat="0" applyProtection="0">
      <alignment horizontal="left" vertical="center" indent="1"/>
    </xf>
    <xf numFmtId="4" fontId="74" fillId="65" borderId="44" applyNumberFormat="0" applyProtection="0">
      <alignment horizontal="left" vertical="center" indent="1"/>
    </xf>
    <xf numFmtId="4" fontId="64" fillId="66" borderId="45"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4" fontId="64" fillId="66" borderId="44" applyNumberFormat="0" applyProtection="0">
      <alignment horizontal="left" vertical="center" indent="1"/>
    </xf>
    <xf numFmtId="4" fontId="64" fillId="66" borderId="44" applyNumberFormat="0" applyProtection="0">
      <alignment horizontal="left" vertical="center" indent="1"/>
    </xf>
    <xf numFmtId="4" fontId="64" fillId="68" borderId="44" applyNumberFormat="0" applyProtection="0">
      <alignment horizontal="left" vertical="center" indent="1"/>
    </xf>
    <xf numFmtId="4" fontId="64" fillId="68" borderId="44" applyNumberFormat="0" applyProtection="0">
      <alignment horizontal="left" vertical="center" indent="1"/>
    </xf>
    <xf numFmtId="0" fontId="6" fillId="68" borderId="44" applyNumberFormat="0" applyProtection="0">
      <alignment horizontal="left" vertical="center" indent="1"/>
    </xf>
    <xf numFmtId="0" fontId="6" fillId="68" borderId="44" applyNumberFormat="0" applyProtection="0">
      <alignment horizontal="left" vertical="center" indent="1"/>
    </xf>
    <xf numFmtId="0" fontId="6" fillId="68" borderId="44" applyNumberFormat="0" applyProtection="0">
      <alignment horizontal="left" vertical="center" indent="1"/>
    </xf>
    <xf numFmtId="0" fontId="6" fillId="68" borderId="44" applyNumberFormat="0" applyProtection="0">
      <alignment horizontal="left" vertical="center" indent="1"/>
    </xf>
    <xf numFmtId="0" fontId="6" fillId="56" borderId="44" applyNumberFormat="0" applyProtection="0">
      <alignment horizontal="left" vertical="center" indent="1"/>
    </xf>
    <xf numFmtId="0" fontId="6" fillId="56" borderId="44" applyNumberFormat="0" applyProtection="0">
      <alignment horizontal="left" vertical="center" indent="1"/>
    </xf>
    <xf numFmtId="0" fontId="6" fillId="56" borderId="44" applyNumberFormat="0" applyProtection="0">
      <alignment horizontal="left" vertical="center" indent="1"/>
    </xf>
    <xf numFmtId="0" fontId="6" fillId="56" borderId="44" applyNumberFormat="0" applyProtection="0">
      <alignment horizontal="left" vertical="center" indent="1"/>
    </xf>
    <xf numFmtId="0" fontId="6" fillId="26" borderId="44" applyNumberFormat="0" applyProtection="0">
      <alignment horizontal="left" vertical="center" indent="1"/>
    </xf>
    <xf numFmtId="0" fontId="6" fillId="26" borderId="44" applyNumberFormat="0" applyProtection="0">
      <alignment horizontal="left" vertical="center" indent="1"/>
    </xf>
    <xf numFmtId="0" fontId="6" fillId="26" borderId="44" applyNumberFormat="0" applyProtection="0">
      <alignment horizontal="left" vertical="center" indent="1"/>
    </xf>
    <xf numFmtId="0" fontId="6" fillId="26"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4" fontId="64" fillId="54" borderId="44" applyNumberFormat="0" applyProtection="0">
      <alignment vertical="center"/>
    </xf>
    <xf numFmtId="4" fontId="64" fillId="54" borderId="44" applyNumberFormat="0" applyProtection="0">
      <alignment vertical="center"/>
    </xf>
    <xf numFmtId="4" fontId="73" fillId="54" borderId="44" applyNumberFormat="0" applyProtection="0">
      <alignment vertical="center"/>
    </xf>
    <xf numFmtId="4" fontId="73" fillId="54" borderId="44" applyNumberFormat="0" applyProtection="0">
      <alignment vertical="center"/>
    </xf>
    <xf numFmtId="4" fontId="64" fillId="54" borderId="44" applyNumberFormat="0" applyProtection="0">
      <alignment horizontal="left" vertical="center" indent="1"/>
    </xf>
    <xf numFmtId="4" fontId="64" fillId="54" borderId="44" applyNumberFormat="0" applyProtection="0">
      <alignment horizontal="left" vertical="center" indent="1"/>
    </xf>
    <xf numFmtId="4" fontId="64" fillId="54" borderId="44" applyNumberFormat="0" applyProtection="0">
      <alignment horizontal="left" vertical="center" indent="1"/>
    </xf>
    <xf numFmtId="4" fontId="64" fillId="54" borderId="44" applyNumberFormat="0" applyProtection="0">
      <alignment horizontal="left" vertical="center" indent="1"/>
    </xf>
    <xf numFmtId="4" fontId="64" fillId="66" borderId="44" applyNumberFormat="0" applyProtection="0">
      <alignment horizontal="right" vertical="center"/>
    </xf>
    <xf numFmtId="4" fontId="64" fillId="66" borderId="44" applyNumberFormat="0" applyProtection="0">
      <alignment horizontal="right" vertical="center"/>
    </xf>
    <xf numFmtId="4" fontId="73" fillId="66" borderId="44" applyNumberFormat="0" applyProtection="0">
      <alignment horizontal="right" vertical="center"/>
    </xf>
    <xf numFmtId="4" fontId="73" fillId="66" borderId="44" applyNumberFormat="0" applyProtection="0">
      <alignment horizontal="right" vertical="center"/>
    </xf>
    <xf numFmtId="0" fontId="6" fillId="58"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0" fontId="6" fillId="58" borderId="44" applyNumberFormat="0" applyProtection="0">
      <alignment horizontal="left" vertical="center" indent="1"/>
    </xf>
    <xf numFmtId="4" fontId="77" fillId="66" borderId="44" applyNumberFormat="0" applyProtection="0">
      <alignment horizontal="right" vertical="center"/>
    </xf>
    <xf numFmtId="4" fontId="77" fillId="66" borderId="44" applyNumberFormat="0" applyProtection="0">
      <alignment horizontal="right" vertical="center"/>
    </xf>
    <xf numFmtId="0" fontId="129" fillId="0" borderId="0">
      <alignment horizontal="left" vertical="center"/>
    </xf>
    <xf numFmtId="0" fontId="157" fillId="0" borderId="0">
      <alignment horizontal="left" vertical="center" wrapText="1"/>
    </xf>
    <xf numFmtId="0" fontId="157" fillId="0" borderId="73">
      <alignment horizontal="left" wrapText="1" indent="1"/>
    </xf>
    <xf numFmtId="0" fontId="164" fillId="0" borderId="0">
      <alignment horizontal="left" indent="1"/>
    </xf>
    <xf numFmtId="0" fontId="157" fillId="0" borderId="73">
      <alignment horizontal="left" wrapText="1" indent="1"/>
    </xf>
    <xf numFmtId="0" fontId="157" fillId="0" borderId="73">
      <alignment horizontal="left" wrapText="1" indent="1"/>
    </xf>
    <xf numFmtId="0" fontId="97" fillId="0" borderId="24">
      <alignment horizontal="center" vertical="center"/>
    </xf>
    <xf numFmtId="0" fontId="6" fillId="26" borderId="23" applyBorder="0" applyAlignment="0">
      <alignment horizontal="center" vertical="top"/>
    </xf>
    <xf numFmtId="0" fontId="6" fillId="26" borderId="23" applyBorder="0" applyAlignment="0">
      <alignment horizontal="center" vertical="top"/>
    </xf>
    <xf numFmtId="0" fontId="6" fillId="0" borderId="50"/>
    <xf numFmtId="0" fontId="6" fillId="0" borderId="0"/>
    <xf numFmtId="0" fontId="6" fillId="0" borderId="0"/>
    <xf numFmtId="0" fontId="165" fillId="84" borderId="0" applyNumberFormat="0" applyBorder="0" applyAlignment="0"/>
    <xf numFmtId="0" fontId="6" fillId="75" borderId="0" applyNumberFormat="0" applyFont="0" applyBorder="0" applyProtection="0">
      <alignment horizontal="left" vertical="center"/>
    </xf>
    <xf numFmtId="0" fontId="6" fillId="0" borderId="77" applyNumberFormat="0" applyFill="0" applyProtection="0">
      <alignment horizontal="left" vertical="center" wrapText="1" indent="1"/>
    </xf>
    <xf numFmtId="220" fontId="6" fillId="0" borderId="77" applyFill="0" applyProtection="0">
      <alignment horizontal="right" vertical="center" wrapText="1"/>
    </xf>
    <xf numFmtId="221" fontId="6" fillId="0" borderId="77" applyFill="0" applyProtection="0">
      <alignment horizontal="right" vertical="center" wrapText="1"/>
    </xf>
    <xf numFmtId="0" fontId="6" fillId="0" borderId="0" applyNumberFormat="0" applyFill="0" applyBorder="0" applyProtection="0">
      <alignment horizontal="left" vertical="center" wrapText="1"/>
    </xf>
    <xf numFmtId="0" fontId="6" fillId="0" borderId="0" applyNumberFormat="0" applyFill="0" applyBorder="0" applyProtection="0">
      <alignment horizontal="left" vertical="center" wrapText="1" indent="1"/>
    </xf>
    <xf numFmtId="220" fontId="6" fillId="0" borderId="0" applyFill="0" applyBorder="0" applyProtection="0">
      <alignment horizontal="right" vertical="center" wrapText="1"/>
    </xf>
    <xf numFmtId="221" fontId="6" fillId="0" borderId="0" applyFill="0" applyBorder="0" applyProtection="0">
      <alignment horizontal="right" vertical="center" wrapText="1"/>
    </xf>
    <xf numFmtId="0" fontId="6" fillId="0" borderId="78" applyNumberFormat="0" applyFill="0" applyProtection="0">
      <alignment horizontal="left" vertical="center" wrapText="1"/>
    </xf>
    <xf numFmtId="0" fontId="6" fillId="0" borderId="78" applyNumberFormat="0" applyFill="0" applyProtection="0">
      <alignment horizontal="left" vertical="center" wrapText="1" indent="1"/>
    </xf>
    <xf numFmtId="220" fontId="6" fillId="0" borderId="78" applyFill="0" applyProtection="0">
      <alignment horizontal="right" vertical="center" wrapText="1"/>
    </xf>
    <xf numFmtId="0" fontId="6" fillId="0" borderId="0" applyNumberFormat="0" applyFill="0" applyBorder="0" applyAlignment="0" applyProtection="0"/>
    <xf numFmtId="0" fontId="6" fillId="0" borderId="0" applyNumberFormat="0" applyFill="0" applyBorder="0" applyProtection="0">
      <alignment vertical="center" wrapText="1"/>
    </xf>
    <xf numFmtId="0" fontId="6" fillId="0" borderId="0" applyNumberFormat="0" applyFill="0" applyBorder="0" applyProtection="0">
      <alignment vertical="center" wrapText="1"/>
    </xf>
    <xf numFmtId="0" fontId="8" fillId="0" borderId="0" applyNumberFormat="0" applyFill="0" applyBorder="0" applyProtection="0">
      <alignment horizontal="left" vertical="center" wrapText="1"/>
    </xf>
    <xf numFmtId="0" fontId="6" fillId="0" borderId="0" applyNumberFormat="0" applyFill="0" applyBorder="0" applyProtection="0">
      <alignment vertical="center" wrapText="1"/>
    </xf>
    <xf numFmtId="0" fontId="6" fillId="0" borderId="0" applyNumberFormat="0" applyFill="0" applyBorder="0" applyProtection="0">
      <alignment vertical="center" wrapText="1"/>
    </xf>
    <xf numFmtId="0" fontId="6" fillId="0" borderId="0" applyNumberFormat="0" applyFont="0" applyFill="0" applyBorder="0" applyProtection="0">
      <alignment horizontal="left" vertical="center"/>
    </xf>
    <xf numFmtId="0" fontId="7" fillId="0" borderId="0" applyNumberFormat="0" applyFill="0" applyBorder="0" applyProtection="0">
      <alignment horizontal="left" vertical="center" wrapText="1"/>
    </xf>
    <xf numFmtId="0" fontId="7" fillId="0" borderId="0" applyNumberFormat="0" applyFill="0" applyBorder="0" applyProtection="0">
      <alignment horizontal="left" vertical="center" wrapText="1"/>
    </xf>
    <xf numFmtId="0" fontId="15" fillId="0" borderId="0" applyNumberFormat="0" applyFill="0" applyBorder="0" applyProtection="0">
      <alignment vertical="center" wrapText="1"/>
    </xf>
    <xf numFmtId="0" fontId="6" fillId="0" borderId="79" applyNumberFormat="0" applyFont="0" applyFill="0" applyProtection="0">
      <alignment horizontal="center" vertical="center" wrapText="1"/>
    </xf>
    <xf numFmtId="0" fontId="7" fillId="0" borderId="79" applyNumberFormat="0" applyFill="0" applyProtection="0">
      <alignment horizontal="center" vertical="center" wrapText="1"/>
    </xf>
    <xf numFmtId="0" fontId="7" fillId="0" borderId="79" applyNumberFormat="0" applyFill="0" applyProtection="0">
      <alignment horizontal="center" vertical="center" wrapText="1"/>
    </xf>
    <xf numFmtId="0" fontId="6" fillId="0" borderId="77" applyNumberFormat="0" applyFill="0" applyProtection="0">
      <alignment horizontal="left" vertical="center" wrapText="1"/>
    </xf>
    <xf numFmtId="0" fontId="6" fillId="0" borderId="0"/>
    <xf numFmtId="0" fontId="6" fillId="0" borderId="0"/>
    <xf numFmtId="0" fontId="6" fillId="0" borderId="0"/>
    <xf numFmtId="0" fontId="6" fillId="0" borderId="0"/>
    <xf numFmtId="0" fontId="6" fillId="0" borderId="0"/>
    <xf numFmtId="0" fontId="90" fillId="0" borderId="0"/>
    <xf numFmtId="0" fontId="6" fillId="0" borderId="0">
      <alignment vertical="top"/>
    </xf>
    <xf numFmtId="0" fontId="78" fillId="27" borderId="9">
      <alignment horizontal="center"/>
    </xf>
    <xf numFmtId="0" fontId="78" fillId="27" borderId="9">
      <alignment horizontal="center"/>
    </xf>
    <xf numFmtId="0" fontId="78" fillId="27" borderId="9">
      <alignment horizontal="center"/>
    </xf>
    <xf numFmtId="0" fontId="78" fillId="27" borderId="9">
      <alignment horizontal="center"/>
    </xf>
    <xf numFmtId="0" fontId="78" fillId="27" borderId="9">
      <alignment horizontal="center"/>
    </xf>
    <xf numFmtId="0" fontId="78" fillId="27" borderId="9">
      <alignment horizontal="center"/>
    </xf>
    <xf numFmtId="0" fontId="6" fillId="0" borderId="51"/>
    <xf numFmtId="0" fontId="13" fillId="0" borderId="24" applyBorder="0">
      <alignment horizontal="right"/>
    </xf>
    <xf numFmtId="0" fontId="13" fillId="0" borderId="24" applyBorder="0">
      <alignment horizontal="right"/>
    </xf>
    <xf numFmtId="0" fontId="13" fillId="0" borderId="24" applyBorder="0">
      <alignment horizontal="right"/>
    </xf>
    <xf numFmtId="49" fontId="157" fillId="0" borderId="0">
      <alignment horizontal="right" vertical="top"/>
    </xf>
    <xf numFmtId="0" fontId="157" fillId="0" borderId="0">
      <alignment horizontal="left" vertical="top" wrapText="1"/>
    </xf>
    <xf numFmtId="0" fontId="8" fillId="0" borderId="73">
      <alignment horizontal="left" vertical="center" wrapText="1" indent="1"/>
    </xf>
    <xf numFmtId="0" fontId="166" fillId="72" borderId="0" applyNumberFormat="0" applyBorder="0" applyAlignment="0"/>
    <xf numFmtId="222" fontId="114" fillId="0" borderId="60" applyFill="0" applyBorder="0" applyProtection="0">
      <alignment horizontal="right"/>
    </xf>
    <xf numFmtId="222" fontId="114" fillId="0" borderId="60" applyFill="0" applyBorder="0" applyProtection="0">
      <alignment horizontal="right"/>
    </xf>
    <xf numFmtId="0" fontId="84" fillId="0" borderId="0" applyNumberFormat="0" applyFill="0" applyBorder="0" applyProtection="0">
      <alignment horizontal="center" vertical="center" wrapText="1"/>
    </xf>
    <xf numFmtId="0" fontId="80" fillId="0" borderId="0">
      <alignment wrapText="1"/>
    </xf>
    <xf numFmtId="0" fontId="167" fillId="0" borderId="0" applyBorder="0" applyProtection="0">
      <alignment vertical="center"/>
    </xf>
    <xf numFmtId="0" fontId="167" fillId="0" borderId="24" applyBorder="0" applyProtection="0">
      <alignment horizontal="right" vertical="center"/>
    </xf>
    <xf numFmtId="0" fontId="168" fillId="85" borderId="0" applyBorder="0" applyProtection="0">
      <alignment horizontal="centerContinuous" vertical="center"/>
    </xf>
    <xf numFmtId="0" fontId="168" fillId="86" borderId="24" applyBorder="0" applyProtection="0">
      <alignment horizontal="centerContinuous" vertical="center"/>
    </xf>
    <xf numFmtId="0" fontId="169" fillId="0" borderId="0" applyNumberFormat="0" applyFill="0" applyBorder="0" applyProtection="0">
      <alignment horizontal="left"/>
    </xf>
    <xf numFmtId="0" fontId="43" fillId="69" borderId="0">
      <alignment horizontal="right" vertical="top" wrapText="1"/>
    </xf>
    <xf numFmtId="0" fontId="43" fillId="69" borderId="0">
      <alignment horizontal="right" vertical="top" wrapText="1"/>
    </xf>
    <xf numFmtId="0" fontId="43" fillId="0" borderId="0" applyBorder="0" applyProtection="0">
      <alignment horizontal="left"/>
    </xf>
    <xf numFmtId="0" fontId="81" fillId="0" borderId="0"/>
    <xf numFmtId="0" fontId="82" fillId="0" borderId="0"/>
    <xf numFmtId="198" fontId="6" fillId="0" borderId="0"/>
    <xf numFmtId="198" fontId="6" fillId="0" borderId="0"/>
    <xf numFmtId="198" fontId="6" fillId="0" borderId="0"/>
    <xf numFmtId="198" fontId="6" fillId="0" borderId="0"/>
    <xf numFmtId="1" fontId="170" fillId="0" borderId="0" applyNumberFormat="0" applyFill="0" applyBorder="0" applyProtection="0">
      <alignment horizontal="right" vertical="top"/>
    </xf>
    <xf numFmtId="0" fontId="83" fillId="0" borderId="0"/>
    <xf numFmtId="0" fontId="83" fillId="0" borderId="0"/>
    <xf numFmtId="177" fontId="13" fillId="0" borderId="0">
      <alignment wrapText="1"/>
      <protection locked="0"/>
    </xf>
    <xf numFmtId="177" fontId="13" fillId="0" borderId="0">
      <alignment wrapText="1"/>
      <protection locked="0"/>
    </xf>
    <xf numFmtId="223" fontId="114" fillId="0" borderId="0" applyNumberFormat="0" applyFill="0" applyBorder="0" applyProtection="0">
      <alignment horizontal="left"/>
    </xf>
    <xf numFmtId="178" fontId="13" fillId="0" borderId="0">
      <alignment wrapText="1"/>
      <protection locked="0"/>
    </xf>
    <xf numFmtId="178" fontId="13" fillId="0" borderId="0">
      <alignment wrapText="1"/>
      <protection locked="0"/>
    </xf>
    <xf numFmtId="179" fontId="13" fillId="0" borderId="0">
      <alignment wrapText="1"/>
      <protection locked="0"/>
    </xf>
    <xf numFmtId="188" fontId="13" fillId="0" borderId="0">
      <alignment wrapText="1"/>
      <protection locked="0"/>
    </xf>
    <xf numFmtId="0" fontId="122" fillId="0" borderId="0" applyNumberFormat="0" applyFill="0" applyBorder="0" applyProtection="0">
      <alignment horizontal="left"/>
    </xf>
    <xf numFmtId="198" fontId="6" fillId="0" borderId="0"/>
    <xf numFmtId="198" fontId="6" fillId="0" borderId="0"/>
    <xf numFmtId="198" fontId="6" fillId="0" borderId="0"/>
    <xf numFmtId="198" fontId="6" fillId="0" borderId="0"/>
    <xf numFmtId="0" fontId="133" fillId="0" borderId="0" applyNumberFormat="0" applyFill="0" applyBorder="0" applyProtection="0"/>
    <xf numFmtId="0" fontId="171" fillId="0" borderId="0" applyFill="0" applyBorder="0" applyProtection="0">
      <alignment horizontal="left"/>
    </xf>
    <xf numFmtId="0" fontId="170" fillId="0" borderId="0" applyNumberFormat="0" applyFill="0" applyBorder="0" applyProtection="0">
      <alignment horizontal="left" vertical="top"/>
    </xf>
    <xf numFmtId="180" fontId="43" fillId="69" borderId="46">
      <alignment wrapText="1"/>
    </xf>
    <xf numFmtId="180" fontId="43" fillId="69" borderId="46">
      <alignment wrapText="1"/>
    </xf>
    <xf numFmtId="180" fontId="43" fillId="69" borderId="46">
      <alignment wrapText="1"/>
    </xf>
    <xf numFmtId="180" fontId="43" fillId="69" borderId="46">
      <alignment wrapText="1"/>
    </xf>
    <xf numFmtId="181" fontId="43" fillId="69" borderId="46">
      <alignment wrapText="1"/>
    </xf>
    <xf numFmtId="181" fontId="43" fillId="69" borderId="46">
      <alignment wrapText="1"/>
    </xf>
    <xf numFmtId="181" fontId="43" fillId="69" borderId="46">
      <alignment wrapText="1"/>
    </xf>
    <xf numFmtId="181" fontId="43" fillId="69" borderId="46">
      <alignment wrapText="1"/>
    </xf>
    <xf numFmtId="181" fontId="43" fillId="69" borderId="46">
      <alignment wrapText="1"/>
    </xf>
    <xf numFmtId="181" fontId="43" fillId="69" borderId="46">
      <alignment wrapText="1"/>
    </xf>
    <xf numFmtId="182" fontId="43" fillId="69" borderId="46">
      <alignment wrapText="1"/>
    </xf>
    <xf numFmtId="182" fontId="43" fillId="69" borderId="46">
      <alignment wrapText="1"/>
    </xf>
    <xf numFmtId="182" fontId="43" fillId="69" borderId="46">
      <alignment wrapText="1"/>
    </xf>
    <xf numFmtId="182" fontId="43" fillId="69" borderId="46">
      <alignment wrapText="1"/>
    </xf>
    <xf numFmtId="0" fontId="81" fillId="0" borderId="47">
      <alignment horizontal="right"/>
    </xf>
    <xf numFmtId="0" fontId="13" fillId="0" borderId="14" applyFill="0" applyBorder="0" applyProtection="0">
      <alignment horizontal="left" vertical="top"/>
    </xf>
    <xf numFmtId="0" fontId="81" fillId="0" borderId="47">
      <alignment horizontal="right"/>
    </xf>
    <xf numFmtId="198" fontId="6" fillId="0" borderId="0"/>
    <xf numFmtId="198" fontId="6" fillId="0" borderId="0"/>
    <xf numFmtId="198" fontId="6" fillId="0" borderId="0"/>
    <xf numFmtId="198" fontId="6" fillId="0" borderId="0"/>
    <xf numFmtId="0" fontId="7" fillId="0" borderId="0"/>
    <xf numFmtId="224" fontId="6" fillId="0" borderId="0" applyNumberFormat="0" applyFill="0" applyBorder="0">
      <alignment horizontal="left"/>
    </xf>
    <xf numFmtId="224" fontId="6" fillId="0" borderId="0" applyNumberFormat="0" applyFill="0" applyBorder="0">
      <alignment horizontal="right"/>
    </xf>
    <xf numFmtId="0" fontId="6" fillId="0" borderId="0"/>
    <xf numFmtId="0" fontId="172" fillId="0" borderId="0"/>
    <xf numFmtId="0" fontId="173" fillId="0" borderId="0" applyNumberFormat="0" applyFill="0" applyBorder="0" applyProtection="0"/>
    <xf numFmtId="0" fontId="173" fillId="0" borderId="0" applyNumberFormat="0" applyFill="0" applyBorder="0" applyProtection="0"/>
    <xf numFmtId="0" fontId="6" fillId="0" borderId="0" applyNumberFormat="0" applyFill="0" applyBorder="0" applyProtection="0"/>
    <xf numFmtId="0" fontId="6" fillId="0" borderId="0" applyNumberFormat="0" applyFill="0" applyBorder="0" applyProtection="0"/>
    <xf numFmtId="0" fontId="173" fillId="0" borderId="0" applyNumberFormat="0" applyFill="0" applyBorder="0" applyProtection="0"/>
    <xf numFmtId="0" fontId="173" fillId="0" borderId="0"/>
    <xf numFmtId="0" fontId="16" fillId="57" borderId="56">
      <alignment horizontal="left" vertical="center" wrapText="1"/>
      <protection locked="0"/>
    </xf>
    <xf numFmtId="0" fontId="16" fillId="72" borderId="56">
      <alignment horizontal="left" vertical="center" wrapText="1"/>
      <protection locked="0"/>
    </xf>
    <xf numFmtId="189" fontId="174" fillId="69" borderId="0" applyNumberFormat="0">
      <alignment vertical="center"/>
    </xf>
    <xf numFmtId="49" fontId="8" fillId="54" borderId="80">
      <alignment horizontal="center" vertical="center" wrapText="1"/>
    </xf>
    <xf numFmtId="189" fontId="175" fillId="76" borderId="0">
      <alignment vertical="center"/>
    </xf>
    <xf numFmtId="189" fontId="175" fillId="76" borderId="0">
      <alignment vertical="center"/>
    </xf>
    <xf numFmtId="189" fontId="175" fillId="76" borderId="0">
      <alignment vertical="center"/>
    </xf>
    <xf numFmtId="189" fontId="175" fillId="76" borderId="0">
      <alignment vertical="center"/>
    </xf>
    <xf numFmtId="189" fontId="175" fillId="76" borderId="0">
      <alignment vertical="center"/>
    </xf>
    <xf numFmtId="49" fontId="8" fillId="54" borderId="80">
      <alignment horizontal="center" vertical="center" wrapText="1"/>
    </xf>
    <xf numFmtId="49" fontId="8" fillId="54" borderId="80">
      <alignment horizontal="center" vertical="center" wrapText="1"/>
    </xf>
    <xf numFmtId="189" fontId="175" fillId="76" borderId="0">
      <alignment vertical="center"/>
    </xf>
    <xf numFmtId="0" fontId="86" fillId="0" borderId="0" applyNumberFormat="0" applyFill="0" applyBorder="0" applyProtection="0">
      <alignment horizontal="left" vertical="center" indent="10"/>
    </xf>
    <xf numFmtId="0" fontId="86" fillId="0" borderId="0" applyNumberFormat="0" applyFill="0" applyBorder="0" applyProtection="0">
      <alignment horizontal="left" vertical="center" indent="10"/>
    </xf>
    <xf numFmtId="0" fontId="85" fillId="0" borderId="0" applyNumberFormat="0" applyFill="0" applyBorder="0" applyAlignment="0" applyProtection="0"/>
    <xf numFmtId="0" fontId="86" fillId="0" borderId="0" applyNumberFormat="0" applyFill="0" applyBorder="0" applyProtection="0">
      <alignment horizontal="left" vertical="center" indent="10"/>
    </xf>
    <xf numFmtId="0" fontId="176"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76" fillId="0" borderId="0" applyNumberFormat="0" applyFill="0" applyBorder="0" applyAlignment="0" applyProtection="0"/>
    <xf numFmtId="0" fontId="177" fillId="0" borderId="0"/>
    <xf numFmtId="0" fontId="6" fillId="0" borderId="0"/>
    <xf numFmtId="0" fontId="173" fillId="0" borderId="0"/>
    <xf numFmtId="0" fontId="6" fillId="0" borderId="28" applyBorder="0">
      <alignment horizontal="center" vertical="top" wrapText="1"/>
    </xf>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49" applyNumberFormat="0" applyFill="0" applyAlignment="0" applyProtection="0"/>
    <xf numFmtId="0" fontId="87" fillId="0" borderId="49" applyNumberFormat="0" applyFill="0" applyAlignment="0" applyProtection="0"/>
    <xf numFmtId="0" fontId="178" fillId="0" borderId="0" applyFill="0" applyBorder="0" applyProtection="0"/>
    <xf numFmtId="0" fontId="178" fillId="0" borderId="0" applyFill="0" applyBorder="0" applyProtection="0"/>
    <xf numFmtId="0" fontId="166" fillId="72" borderId="0" applyNumberFormat="0" applyBorder="0" applyAlignment="0"/>
    <xf numFmtId="0" fontId="6" fillId="0" borderId="0"/>
    <xf numFmtId="0" fontId="34" fillId="0" borderId="0" applyNumberFormat="0" applyFill="0" applyBorder="0" applyAlignment="0" applyProtection="0"/>
    <xf numFmtId="0" fontId="158" fillId="0" borderId="0"/>
    <xf numFmtId="0" fontId="6" fillId="0" borderId="0"/>
    <xf numFmtId="225" fontId="8" fillId="0" borderId="12" applyFill="0" applyBorder="0">
      <alignment vertical="top"/>
    </xf>
    <xf numFmtId="0" fontId="6" fillId="0" borderId="0"/>
    <xf numFmtId="0" fontId="179" fillId="0" borderId="0" applyNumberFormat="0" applyFill="0" applyBorder="0" applyAlignment="0" applyProtection="0"/>
    <xf numFmtId="0" fontId="6" fillId="0" borderId="0">
      <alignment horizontal="center" textRotation="18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 fillId="0" borderId="0"/>
    <xf numFmtId="0" fontId="6" fillId="0" borderId="0"/>
    <xf numFmtId="0" fontId="8" fillId="0" borderId="0"/>
    <xf numFmtId="0" fontId="13" fillId="0" borderId="0"/>
    <xf numFmtId="0" fontId="13" fillId="0" borderId="0"/>
    <xf numFmtId="0" fontId="25" fillId="0" borderId="0" applyNumberFormat="0" applyFill="0" applyBorder="0" applyAlignment="0" applyProtection="0"/>
  </cellStyleXfs>
  <cellXfs count="267">
    <xf numFmtId="0" fontId="0" fillId="0" borderId="0" xfId="0"/>
    <xf numFmtId="0" fontId="1" fillId="0" borderId="0" xfId="12" applyFont="1"/>
    <xf numFmtId="165" fontId="1" fillId="0" borderId="0" xfId="12" applyNumberFormat="1" applyFont="1"/>
    <xf numFmtId="0" fontId="5" fillId="0" borderId="0" xfId="12" applyFont="1"/>
    <xf numFmtId="2" fontId="5" fillId="0" borderId="0" xfId="12" applyNumberFormat="1" applyFont="1"/>
    <xf numFmtId="166" fontId="1" fillId="0" borderId="0" xfId="12" applyNumberFormat="1" applyFont="1"/>
    <xf numFmtId="4" fontId="1" fillId="0" borderId="0" xfId="12" applyNumberFormat="1" applyFont="1"/>
    <xf numFmtId="166" fontId="17" fillId="0" borderId="0" xfId="12" applyNumberFormat="1" applyFont="1"/>
    <xf numFmtId="2" fontId="0" fillId="0" borderId="0" xfId="12" applyNumberFormat="1" applyFont="1"/>
    <xf numFmtId="166" fontId="18" fillId="0" borderId="0" xfId="12" applyNumberFormat="1" applyFont="1"/>
    <xf numFmtId="3" fontId="18" fillId="0" borderId="0" xfId="12" applyNumberFormat="1" applyFont="1"/>
    <xf numFmtId="0" fontId="19" fillId="0" borderId="0" xfId="12" applyFont="1" applyAlignment="1">
      <alignment wrapText="1"/>
    </xf>
    <xf numFmtId="0" fontId="0" fillId="0" borderId="0" xfId="0" applyAlignment="1">
      <alignment horizontal="left" vertical="center"/>
    </xf>
    <xf numFmtId="0" fontId="19" fillId="0" borderId="0" xfId="0" applyFont="1" applyAlignment="1">
      <alignment horizontal="left" vertical="center" wrapText="1"/>
    </xf>
    <xf numFmtId="166" fontId="19" fillId="0" borderId="0" xfId="12" applyNumberFormat="1" applyFont="1" applyAlignment="1">
      <alignment wrapText="1"/>
    </xf>
    <xf numFmtId="0" fontId="19" fillId="0" borderId="0" xfId="12" applyFont="1" applyAlignment="1">
      <alignment horizontal="left" wrapText="1"/>
    </xf>
    <xf numFmtId="2" fontId="19" fillId="0" borderId="0" xfId="12" applyNumberFormat="1" applyFont="1" applyAlignment="1">
      <alignment horizontal="left" wrapText="1"/>
    </xf>
    <xf numFmtId="0" fontId="19" fillId="0" borderId="0" xfId="0" applyFont="1" applyAlignment="1">
      <alignment horizontal="left" wrapText="1"/>
    </xf>
    <xf numFmtId="166" fontId="19" fillId="0" borderId="0" xfId="12" applyNumberFormat="1" applyFont="1" applyAlignment="1">
      <alignment horizontal="left" wrapText="1"/>
    </xf>
    <xf numFmtId="3" fontId="19" fillId="0" borderId="0" xfId="12" applyNumberFormat="1" applyFont="1" applyAlignment="1">
      <alignment horizontal="left" wrapText="1"/>
    </xf>
    <xf numFmtId="0" fontId="1" fillId="0" borderId="4" xfId="12" applyFont="1" applyBorder="1"/>
    <xf numFmtId="0" fontId="1" fillId="0" borderId="5" xfId="12" applyFont="1" applyBorder="1"/>
    <xf numFmtId="0" fontId="1" fillId="0" borderId="6" xfId="12" applyFont="1" applyBorder="1"/>
    <xf numFmtId="2" fontId="1" fillId="0" borderId="5" xfId="12" applyNumberFormat="1" applyFont="1" applyBorder="1"/>
    <xf numFmtId="4" fontId="1" fillId="0" borderId="5" xfId="12" applyNumberFormat="1" applyFont="1" applyBorder="1"/>
    <xf numFmtId="0" fontId="0" fillId="0" borderId="8" xfId="12" applyFont="1" applyBorder="1"/>
    <xf numFmtId="0" fontId="1" fillId="0" borderId="9" xfId="12" applyFont="1" applyBorder="1"/>
    <xf numFmtId="0" fontId="0" fillId="0" borderId="9" xfId="12" applyFont="1" applyBorder="1"/>
    <xf numFmtId="0" fontId="1" fillId="0" borderId="10" xfId="12" applyFont="1" applyBorder="1"/>
    <xf numFmtId="2" fontId="0" fillId="0" borderId="9" xfId="12" applyNumberFormat="1" applyFont="1" applyBorder="1"/>
    <xf numFmtId="166" fontId="1" fillId="0" borderId="11" xfId="12" applyNumberFormat="1" applyFont="1" applyBorder="1" applyAlignment="1">
      <alignment wrapText="1"/>
    </xf>
    <xf numFmtId="166" fontId="1" fillId="0" borderId="9" xfId="12" applyNumberFormat="1" applyFont="1" applyBorder="1" applyAlignment="1">
      <alignment wrapText="1"/>
    </xf>
    <xf numFmtId="166" fontId="0" fillId="0" borderId="10" xfId="12" applyNumberFormat="1" applyFont="1" applyBorder="1" applyAlignment="1">
      <alignment wrapText="1"/>
    </xf>
    <xf numFmtId="4" fontId="0" fillId="0" borderId="9" xfId="12" applyNumberFormat="1" applyFont="1" applyBorder="1" applyAlignment="1">
      <alignment wrapText="1"/>
    </xf>
    <xf numFmtId="166" fontId="1" fillId="0" borderId="11" xfId="12" applyNumberFormat="1" applyFont="1" applyBorder="1"/>
    <xf numFmtId="166" fontId="1" fillId="0" borderId="9" xfId="12" applyNumberFormat="1" applyFont="1" applyBorder="1"/>
    <xf numFmtId="166" fontId="1" fillId="0" borderId="10" xfId="12" applyNumberFormat="1" applyFont="1" applyBorder="1"/>
    <xf numFmtId="0" fontId="5" fillId="0" borderId="6" xfId="12" applyFont="1" applyBorder="1"/>
    <xf numFmtId="2" fontId="5" fillId="0" borderId="6" xfId="12" applyNumberFormat="1" applyFont="1" applyBorder="1"/>
    <xf numFmtId="166" fontId="5" fillId="0" borderId="7" xfId="12" applyNumberFormat="1" applyFont="1" applyBorder="1"/>
    <xf numFmtId="166" fontId="5" fillId="0" borderId="5" xfId="12" applyNumberFormat="1" applyFont="1" applyBorder="1"/>
    <xf numFmtId="166" fontId="5" fillId="0" borderId="6" xfId="12" applyNumberFormat="1" applyFont="1" applyBorder="1"/>
    <xf numFmtId="4" fontId="5" fillId="0" borderId="5" xfId="12" applyNumberFormat="1" applyFont="1" applyBorder="1"/>
    <xf numFmtId="0" fontId="0" fillId="0" borderId="12" xfId="12" applyFont="1" applyBorder="1"/>
    <xf numFmtId="0" fontId="1" fillId="0" borderId="13" xfId="12" applyFont="1" applyBorder="1"/>
    <xf numFmtId="2" fontId="1" fillId="0" borderId="13" xfId="12" applyNumberFormat="1" applyFont="1" applyBorder="1"/>
    <xf numFmtId="166" fontId="1" fillId="0" borderId="14" xfId="12" applyNumberFormat="1" applyFont="1" applyBorder="1"/>
    <xf numFmtId="166" fontId="1" fillId="0" borderId="13" xfId="12" applyNumberFormat="1" applyFont="1" applyBorder="1"/>
    <xf numFmtId="0" fontId="1" fillId="0" borderId="12" xfId="12" applyFont="1" applyBorder="1"/>
    <xf numFmtId="2" fontId="1" fillId="0" borderId="15" xfId="12" applyNumberFormat="1" applyFont="1" applyBorder="1"/>
    <xf numFmtId="0" fontId="0" fillId="0" borderId="0" xfId="12" applyFont="1"/>
    <xf numFmtId="0" fontId="0" fillId="0" borderId="12" xfId="0" applyBorder="1"/>
    <xf numFmtId="0" fontId="1" fillId="0" borderId="8" xfId="12" applyFont="1" applyBorder="1"/>
    <xf numFmtId="2" fontId="1" fillId="0" borderId="10" xfId="12" applyNumberFormat="1" applyFont="1" applyBorder="1"/>
    <xf numFmtId="166" fontId="1" fillId="0" borderId="16" xfId="12" applyNumberFormat="1" applyFont="1" applyBorder="1"/>
    <xf numFmtId="2" fontId="1" fillId="0" borderId="0" xfId="12" applyNumberFormat="1" applyFont="1"/>
    <xf numFmtId="0" fontId="20" fillId="0" borderId="0" xfId="12" applyFont="1"/>
    <xf numFmtId="166" fontId="18" fillId="0" borderId="0" xfId="12" applyNumberFormat="1" applyFont="1" applyAlignment="1">
      <alignment horizontal="center"/>
    </xf>
    <xf numFmtId="0" fontId="1" fillId="0" borderId="0" xfId="12" applyFont="1" applyAlignment="1">
      <alignment wrapText="1"/>
    </xf>
    <xf numFmtId="166" fontId="1" fillId="0" borderId="0" xfId="12" applyNumberFormat="1" applyFont="1" applyAlignment="1">
      <alignment wrapText="1"/>
    </xf>
    <xf numFmtId="0" fontId="19" fillId="0" borderId="0" xfId="12" applyFont="1"/>
    <xf numFmtId="2" fontId="1" fillId="0" borderId="17" xfId="12" applyNumberFormat="1" applyFont="1" applyBorder="1"/>
    <xf numFmtId="4" fontId="1" fillId="0" borderId="17" xfId="12" applyNumberFormat="1" applyFont="1" applyBorder="1"/>
    <xf numFmtId="2" fontId="1" fillId="0" borderId="16" xfId="12" applyNumberFormat="1" applyFont="1" applyBorder="1"/>
    <xf numFmtId="4" fontId="1" fillId="0" borderId="16" xfId="12" applyNumberFormat="1" applyFont="1" applyBorder="1" applyAlignment="1">
      <alignment wrapText="1"/>
    </xf>
    <xf numFmtId="166" fontId="1" fillId="0" borderId="19" xfId="12" applyNumberFormat="1" applyFont="1" applyBorder="1"/>
    <xf numFmtId="0" fontId="5" fillId="0" borderId="13" xfId="12" applyFont="1" applyBorder="1"/>
    <xf numFmtId="2" fontId="5" fillId="0" borderId="15" xfId="12" applyNumberFormat="1" applyFont="1" applyBorder="1"/>
    <xf numFmtId="166" fontId="5" fillId="0" borderId="0" xfId="12" applyNumberFormat="1" applyFont="1"/>
    <xf numFmtId="4" fontId="5" fillId="0" borderId="15" xfId="12" applyNumberFormat="1" applyFont="1" applyBorder="1"/>
    <xf numFmtId="166" fontId="5" fillId="0" borderId="14" xfId="12" applyNumberFormat="1" applyFont="1" applyBorder="1"/>
    <xf numFmtId="166" fontId="5" fillId="0" borderId="13" xfId="12" applyNumberFormat="1" applyFont="1" applyBorder="1"/>
    <xf numFmtId="166" fontId="1" fillId="0" borderId="20" xfId="12" applyNumberFormat="1" applyFont="1" applyBorder="1"/>
    <xf numFmtId="4" fontId="1" fillId="0" borderId="15" xfId="12" applyNumberFormat="1" applyFont="1" applyBorder="1"/>
    <xf numFmtId="2" fontId="1" fillId="0" borderId="9" xfId="12" applyNumberFormat="1" applyFont="1" applyBorder="1"/>
    <xf numFmtId="4" fontId="1" fillId="0" borderId="16" xfId="12" applyNumberFormat="1" applyFont="1" applyBorder="1"/>
    <xf numFmtId="0" fontId="2" fillId="0" borderId="1" xfId="2"/>
    <xf numFmtId="0" fontId="3" fillId="0" borderId="2" xfId="3"/>
    <xf numFmtId="167" fontId="0" fillId="0" borderId="0" xfId="1" applyNumberFormat="1" applyFont="1"/>
    <xf numFmtId="167" fontId="0" fillId="0" borderId="0" xfId="0" applyNumberFormat="1"/>
    <xf numFmtId="0" fontId="4" fillId="2" borderId="3" xfId="4"/>
    <xf numFmtId="0" fontId="5" fillId="0" borderId="0" xfId="0" applyFont="1"/>
    <xf numFmtId="168" fontId="4" fillId="2" borderId="3" xfId="4" applyNumberFormat="1"/>
    <xf numFmtId="0" fontId="19" fillId="0" borderId="0" xfId="0" applyFont="1" applyAlignment="1">
      <alignment horizontal="left" vertical="center"/>
    </xf>
    <xf numFmtId="166" fontId="19" fillId="0" borderId="0" xfId="12" applyNumberFormat="1" applyFont="1"/>
    <xf numFmtId="166" fontId="1" fillId="0" borderId="5" xfId="12" applyNumberFormat="1" applyFont="1" applyBorder="1"/>
    <xf numFmtId="166" fontId="1" fillId="0" borderId="7" xfId="12" applyNumberFormat="1" applyFont="1" applyBorder="1"/>
    <xf numFmtId="166" fontId="1" fillId="0" borderId="6" xfId="12" applyNumberFormat="1" applyFont="1" applyBorder="1"/>
    <xf numFmtId="166" fontId="1" fillId="0" borderId="18" xfId="12" applyNumberFormat="1" applyFont="1" applyBorder="1"/>
    <xf numFmtId="4" fontId="1" fillId="0" borderId="9" xfId="12" applyNumberFormat="1" applyFont="1" applyBorder="1" applyAlignment="1">
      <alignment wrapText="1"/>
    </xf>
    <xf numFmtId="4" fontId="5" fillId="0" borderId="0" xfId="12" applyNumberFormat="1" applyFont="1"/>
    <xf numFmtId="4" fontId="0" fillId="0" borderId="0" xfId="12" applyNumberFormat="1" applyFont="1"/>
    <xf numFmtId="4" fontId="1" fillId="0" borderId="13" xfId="12" applyNumberFormat="1" applyFont="1" applyBorder="1"/>
    <xf numFmtId="0" fontId="0" fillId="0" borderId="13" xfId="12" applyFont="1" applyBorder="1"/>
    <xf numFmtId="3" fontId="1" fillId="0" borderId="0" xfId="0" applyNumberFormat="1" applyFont="1"/>
    <xf numFmtId="0" fontId="0" fillId="0" borderId="0" xfId="0" applyAlignment="1">
      <alignment vertical="center"/>
    </xf>
    <xf numFmtId="166" fontId="18" fillId="0" borderId="0" xfId="12" applyNumberFormat="1" applyFont="1" applyAlignment="1">
      <alignment horizontal="left"/>
    </xf>
    <xf numFmtId="0" fontId="1" fillId="0" borderId="17" xfId="12" applyFont="1" applyBorder="1"/>
    <xf numFmtId="0" fontId="1" fillId="0" borderId="16" xfId="12" applyFont="1" applyBorder="1"/>
    <xf numFmtId="166" fontId="0" fillId="0" borderId="9" xfId="12" applyNumberFormat="1" applyFont="1" applyBorder="1" applyAlignment="1">
      <alignment wrapText="1"/>
    </xf>
    <xf numFmtId="4" fontId="0" fillId="0" borderId="16" xfId="12" applyNumberFormat="1" applyFont="1" applyBorder="1" applyAlignment="1">
      <alignment wrapText="1"/>
    </xf>
    <xf numFmtId="0" fontId="5" fillId="0" borderId="17" xfId="12" applyFont="1" applyBorder="1"/>
    <xf numFmtId="0" fontId="1" fillId="0" borderId="15" xfId="12" applyFont="1" applyBorder="1"/>
    <xf numFmtId="4" fontId="0" fillId="0" borderId="15" xfId="12" applyNumberFormat="1" applyFont="1" applyBorder="1"/>
    <xf numFmtId="0" fontId="21" fillId="0" borderId="0" xfId="12" applyFont="1"/>
    <xf numFmtId="0" fontId="11" fillId="0" borderId="0" xfId="12"/>
    <xf numFmtId="2" fontId="0" fillId="0" borderId="16" xfId="12" applyNumberFormat="1" applyFont="1" applyBorder="1"/>
    <xf numFmtId="166" fontId="0" fillId="0" borderId="9" xfId="12" applyNumberFormat="1" applyFont="1" applyBorder="1"/>
    <xf numFmtId="166" fontId="1" fillId="0" borderId="14" xfId="12" applyNumberFormat="1" applyFont="1" applyBorder="1" applyAlignment="1">
      <alignment horizontal="right"/>
    </xf>
    <xf numFmtId="166" fontId="1" fillId="0" borderId="0" xfId="12" applyNumberFormat="1" applyFont="1" applyAlignment="1">
      <alignment horizontal="right"/>
    </xf>
    <xf numFmtId="166" fontId="1" fillId="0" borderId="13" xfId="12" applyNumberFormat="1" applyFont="1" applyBorder="1" applyAlignment="1">
      <alignment horizontal="right"/>
    </xf>
    <xf numFmtId="166" fontId="1" fillId="0" borderId="20" xfId="12" applyNumberFormat="1" applyFont="1" applyBorder="1" applyAlignment="1">
      <alignment horizontal="right"/>
    </xf>
    <xf numFmtId="166" fontId="23" fillId="0" borderId="0" xfId="12" applyNumberFormat="1" applyFont="1"/>
    <xf numFmtId="3" fontId="1" fillId="0" borderId="0" xfId="12" applyNumberFormat="1" applyFont="1" applyAlignment="1">
      <alignment wrapText="1"/>
    </xf>
    <xf numFmtId="0" fontId="5" fillId="0" borderId="5" xfId="12" applyFont="1" applyBorder="1"/>
    <xf numFmtId="4" fontId="5" fillId="0" borderId="17" xfId="12" applyNumberFormat="1" applyFont="1" applyBorder="1"/>
    <xf numFmtId="0" fontId="1" fillId="0" borderId="0" xfId="12" applyFont="1" applyAlignment="1">
      <alignment vertical="top"/>
    </xf>
    <xf numFmtId="0" fontId="1" fillId="0" borderId="0" xfId="12" applyFont="1" applyBorder="1"/>
    <xf numFmtId="2" fontId="0" fillId="0" borderId="0" xfId="0" applyNumberFormat="1"/>
    <xf numFmtId="1" fontId="0" fillId="0" borderId="0" xfId="0" applyNumberFormat="1"/>
    <xf numFmtId="0" fontId="0" fillId="0" borderId="13" xfId="0" applyBorder="1"/>
    <xf numFmtId="0" fontId="0" fillId="0" borderId="14" xfId="0" applyBorder="1"/>
    <xf numFmtId="0" fontId="0" fillId="0" borderId="0" xfId="0" applyAlignment="1">
      <alignment wrapText="1"/>
    </xf>
    <xf numFmtId="0" fontId="0" fillId="0" borderId="60" xfId="0" applyBorder="1"/>
    <xf numFmtId="0" fontId="0" fillId="0" borderId="81" xfId="0" applyBorder="1"/>
    <xf numFmtId="0" fontId="0" fillId="0" borderId="82" xfId="0" applyBorder="1"/>
    <xf numFmtId="0" fontId="0" fillId="0" borderId="85" xfId="0" applyBorder="1"/>
    <xf numFmtId="0" fontId="0" fillId="0" borderId="84" xfId="0" applyBorder="1"/>
    <xf numFmtId="0" fontId="5" fillId="0" borderId="76" xfId="0" applyFont="1" applyBorder="1"/>
    <xf numFmtId="0" fontId="0" fillId="0" borderId="15" xfId="0" applyBorder="1"/>
    <xf numFmtId="0" fontId="0" fillId="0" borderId="86" xfId="0" applyBorder="1"/>
    <xf numFmtId="0" fontId="181" fillId="0" borderId="0" xfId="0" applyFont="1"/>
    <xf numFmtId="169" fontId="0" fillId="0" borderId="82" xfId="0" applyNumberFormat="1" applyBorder="1"/>
    <xf numFmtId="169" fontId="0" fillId="0" borderId="83" xfId="0" applyNumberFormat="1" applyBorder="1"/>
    <xf numFmtId="0" fontId="0" fillId="0" borderId="23" xfId="0" applyBorder="1" applyAlignment="1">
      <alignment horizontal="left" vertical="center"/>
    </xf>
    <xf numFmtId="0" fontId="0" fillId="0" borderId="24" xfId="0" applyBorder="1" applyAlignment="1">
      <alignment horizontal="left" vertical="center"/>
    </xf>
    <xf numFmtId="0" fontId="0" fillId="0" borderId="13" xfId="0" applyBorder="1" applyAlignment="1">
      <alignment horizontal="left" vertical="center"/>
    </xf>
    <xf numFmtId="0" fontId="0" fillId="0" borderId="25" xfId="0" applyBorder="1" applyAlignment="1">
      <alignment horizontal="left" vertical="center"/>
    </xf>
    <xf numFmtId="164" fontId="184" fillId="0" borderId="83" xfId="0" applyNumberFormat="1" applyFont="1" applyBorder="1"/>
    <xf numFmtId="164" fontId="184" fillId="0" borderId="82" xfId="0" applyNumberFormat="1" applyFont="1" applyBorder="1"/>
    <xf numFmtId="164" fontId="184" fillId="0" borderId="84" xfId="0" applyNumberFormat="1" applyFont="1" applyBorder="1"/>
    <xf numFmtId="164" fontId="184" fillId="0" borderId="81" xfId="0" applyNumberFormat="1" applyFont="1" applyBorder="1"/>
    <xf numFmtId="164" fontId="184" fillId="0" borderId="60" xfId="0" applyNumberFormat="1" applyFont="1" applyBorder="1"/>
    <xf numFmtId="164" fontId="184" fillId="0" borderId="85" xfId="0" applyNumberFormat="1" applyFont="1" applyBorder="1"/>
    <xf numFmtId="164" fontId="184" fillId="0" borderId="14" xfId="0" applyNumberFormat="1" applyFont="1" applyBorder="1"/>
    <xf numFmtId="164" fontId="184" fillId="0" borderId="0" xfId="0" applyNumberFormat="1" applyFont="1" applyBorder="1"/>
    <xf numFmtId="164" fontId="184" fillId="0" borderId="23" xfId="0" applyNumberFormat="1" applyFont="1" applyBorder="1"/>
    <xf numFmtId="164" fontId="184" fillId="0" borderId="24" xfId="0" applyNumberFormat="1" applyFont="1" applyBorder="1"/>
    <xf numFmtId="164" fontId="184" fillId="0" borderId="25" xfId="0" applyNumberFormat="1" applyFont="1" applyBorder="1"/>
    <xf numFmtId="226" fontId="0" fillId="0" borderId="0" xfId="0" applyNumberFormat="1"/>
    <xf numFmtId="0" fontId="0" fillId="0" borderId="23" xfId="0" applyBorder="1"/>
    <xf numFmtId="0" fontId="0" fillId="0" borderId="24" xfId="0" applyBorder="1"/>
    <xf numFmtId="0" fontId="0" fillId="0" borderId="25" xfId="0" applyBorder="1"/>
    <xf numFmtId="226" fontId="0" fillId="0" borderId="0" xfId="1" applyNumberFormat="1" applyFont="1"/>
    <xf numFmtId="226" fontId="0" fillId="0" borderId="14" xfId="1" applyNumberFormat="1" applyFont="1" applyBorder="1"/>
    <xf numFmtId="226" fontId="0" fillId="0" borderId="13" xfId="1" applyNumberFormat="1" applyFont="1" applyBorder="1"/>
    <xf numFmtId="226" fontId="0" fillId="0" borderId="14" xfId="0" applyNumberFormat="1" applyBorder="1"/>
    <xf numFmtId="226" fontId="0" fillId="0" borderId="13" xfId="0" applyNumberFormat="1" applyBorder="1"/>
    <xf numFmtId="0" fontId="1" fillId="0" borderId="88" xfId="12" applyFont="1" applyBorder="1"/>
    <xf numFmtId="0" fontId="1" fillId="0" borderId="19" xfId="12" applyFont="1" applyBorder="1"/>
    <xf numFmtId="0" fontId="0" fillId="0" borderId="0" xfId="0" applyBorder="1"/>
    <xf numFmtId="0" fontId="20" fillId="0" borderId="0" xfId="0" applyFont="1"/>
    <xf numFmtId="44" fontId="0" fillId="0" borderId="0" xfId="1" applyFont="1"/>
    <xf numFmtId="227" fontId="1" fillId="0" borderId="0" xfId="12" applyNumberFormat="1" applyFont="1"/>
    <xf numFmtId="0" fontId="0" fillId="0" borderId="0" xfId="0" applyFill="1"/>
    <xf numFmtId="0" fontId="1" fillId="0" borderId="0" xfId="12" applyFont="1" applyAlignment="1"/>
    <xf numFmtId="226" fontId="0" fillId="0" borderId="23" xfId="0" applyNumberFormat="1" applyBorder="1"/>
    <xf numFmtId="226" fontId="0" fillId="0" borderId="24" xfId="0" applyNumberFormat="1" applyBorder="1"/>
    <xf numFmtId="226" fontId="0" fillId="0" borderId="25" xfId="0" applyNumberFormat="1" applyBorder="1"/>
    <xf numFmtId="0" fontId="0" fillId="0" borderId="0" xfId="0" applyAlignment="1">
      <alignment horizontal="right"/>
    </xf>
    <xf numFmtId="0" fontId="0" fillId="0" borderId="81" xfId="0" applyBorder="1" applyAlignment="1">
      <alignment horizontal="right"/>
    </xf>
    <xf numFmtId="0" fontId="0" fillId="0" borderId="60" xfId="0" applyBorder="1" applyAlignment="1">
      <alignment horizontal="right"/>
    </xf>
    <xf numFmtId="0" fontId="0" fillId="0" borderId="85" xfId="0" applyBorder="1" applyAlignment="1">
      <alignment horizontal="right"/>
    </xf>
    <xf numFmtId="166" fontId="5" fillId="0" borderId="0" xfId="12" applyNumberFormat="1" applyFont="1" applyBorder="1"/>
    <xf numFmtId="166" fontId="5" fillId="0" borderId="87" xfId="12" applyNumberFormat="1" applyFont="1" applyBorder="1"/>
    <xf numFmtId="166" fontId="1" fillId="0" borderId="89" xfId="12" applyNumberFormat="1" applyFont="1" applyBorder="1"/>
    <xf numFmtId="0" fontId="0" fillId="0" borderId="89" xfId="0" applyBorder="1"/>
    <xf numFmtId="0" fontId="1" fillId="0" borderId="81" xfId="12" applyFont="1" applyBorder="1"/>
    <xf numFmtId="0" fontId="1" fillId="0" borderId="60" xfId="12" applyFont="1" applyBorder="1"/>
    <xf numFmtId="0" fontId="1" fillId="0" borderId="85" xfId="12" applyFont="1" applyBorder="1"/>
    <xf numFmtId="226" fontId="0" fillId="0" borderId="89" xfId="1" applyNumberFormat="1" applyFont="1" applyBorder="1"/>
    <xf numFmtId="0" fontId="5" fillId="0" borderId="23" xfId="12" applyFont="1" applyBorder="1" applyAlignment="1">
      <alignment wrapText="1"/>
    </xf>
    <xf numFmtId="0" fontId="5" fillId="0" borderId="24" xfId="12" applyFont="1" applyBorder="1" applyAlignment="1">
      <alignment wrapText="1"/>
    </xf>
    <xf numFmtId="0" fontId="5" fillId="0" borderId="24" xfId="12" applyFont="1" applyBorder="1"/>
    <xf numFmtId="0" fontId="5" fillId="0" borderId="25" xfId="12" applyFont="1" applyBorder="1"/>
    <xf numFmtId="166" fontId="5" fillId="0" borderId="23" xfId="12" applyNumberFormat="1" applyFont="1" applyBorder="1"/>
    <xf numFmtId="166" fontId="5" fillId="0" borderId="24" xfId="12" applyNumberFormat="1" applyFont="1" applyBorder="1"/>
    <xf numFmtId="166" fontId="5" fillId="0" borderId="25" xfId="12" applyNumberFormat="1" applyFont="1" applyBorder="1"/>
    <xf numFmtId="226" fontId="0" fillId="0" borderId="89" xfId="0" applyNumberFormat="1" applyBorder="1"/>
    <xf numFmtId="0" fontId="5" fillId="0" borderId="85" xfId="12" applyFont="1" applyBorder="1"/>
    <xf numFmtId="0" fontId="5" fillId="0" borderId="81" xfId="12" applyFont="1" applyBorder="1"/>
    <xf numFmtId="0" fontId="5" fillId="0" borderId="60" xfId="12" applyFont="1" applyBorder="1"/>
    <xf numFmtId="0" fontId="5" fillId="0" borderId="23" xfId="12" applyFont="1" applyBorder="1"/>
    <xf numFmtId="226" fontId="0" fillId="0" borderId="0" xfId="0" applyNumberFormat="1" applyBorder="1"/>
    <xf numFmtId="166" fontId="5" fillId="0" borderId="89" xfId="12" applyNumberFormat="1" applyFont="1" applyBorder="1"/>
    <xf numFmtId="0" fontId="0" fillId="0" borderId="0" xfId="0" applyFont="1"/>
    <xf numFmtId="0" fontId="25" fillId="0" borderId="0" xfId="51021" applyAlignment="1">
      <alignment horizontal="left" wrapText="1"/>
    </xf>
    <xf numFmtId="0" fontId="25" fillId="0" borderId="0" xfId="51021" applyAlignment="1">
      <alignment horizontal="left"/>
    </xf>
    <xf numFmtId="164" fontId="184" fillId="0" borderId="89" xfId="0" applyNumberFormat="1" applyFont="1" applyBorder="1"/>
    <xf numFmtId="226" fontId="0" fillId="0" borderId="14" xfId="0" applyNumberFormat="1" applyFill="1" applyBorder="1"/>
    <xf numFmtId="226" fontId="0" fillId="0" borderId="0" xfId="0" applyNumberFormat="1" applyFill="1" applyBorder="1"/>
    <xf numFmtId="0" fontId="2" fillId="0" borderId="1" xfId="2" applyFill="1"/>
    <xf numFmtId="0" fontId="0" fillId="0" borderId="0" xfId="0" applyFill="1" applyAlignment="1">
      <alignment horizontal="left" vertical="center"/>
    </xf>
    <xf numFmtId="0" fontId="0" fillId="0" borderId="0" xfId="0" applyFill="1" applyBorder="1"/>
    <xf numFmtId="0" fontId="1" fillId="0" borderId="0" xfId="12" applyFont="1" applyFill="1"/>
    <xf numFmtId="0" fontId="1" fillId="0" borderId="0" xfId="12" applyFont="1" applyFill="1" applyBorder="1"/>
    <xf numFmtId="166" fontId="5" fillId="0" borderId="14" xfId="12" applyNumberFormat="1" applyFont="1" applyFill="1" applyBorder="1"/>
    <xf numFmtId="166" fontId="5" fillId="0" borderId="0" xfId="12" applyNumberFormat="1" applyFont="1" applyFill="1" applyBorder="1"/>
    <xf numFmtId="166" fontId="5" fillId="0" borderId="25" xfId="12" applyNumberFormat="1" applyFont="1" applyFill="1" applyBorder="1"/>
    <xf numFmtId="226" fontId="0" fillId="0" borderId="85" xfId="0" applyNumberFormat="1" applyFill="1" applyBorder="1"/>
    <xf numFmtId="226" fontId="0" fillId="0" borderId="89" xfId="0" applyNumberFormat="1" applyFill="1" applyBorder="1"/>
    <xf numFmtId="226" fontId="0" fillId="0" borderId="24" xfId="0" applyNumberFormat="1" applyFill="1" applyBorder="1"/>
    <xf numFmtId="226" fontId="0" fillId="0" borderId="25" xfId="0" applyNumberFormat="1" applyFill="1" applyBorder="1"/>
    <xf numFmtId="226" fontId="0" fillId="0" borderId="23" xfId="0" applyNumberFormat="1" applyFill="1" applyBorder="1"/>
    <xf numFmtId="226" fontId="0" fillId="0" borderId="0" xfId="0" applyNumberFormat="1" applyFill="1"/>
    <xf numFmtId="167" fontId="0" fillId="0" borderId="0" xfId="0" applyNumberFormat="1" applyFill="1"/>
    <xf numFmtId="0" fontId="3" fillId="0" borderId="2" xfId="3" applyFill="1"/>
    <xf numFmtId="0" fontId="5" fillId="0" borderId="0" xfId="12" applyFont="1" applyBorder="1" applyAlignment="1">
      <alignment wrapText="1"/>
    </xf>
    <xf numFmtId="1" fontId="0" fillId="0" borderId="24" xfId="0" applyNumberFormat="1" applyBorder="1"/>
    <xf numFmtId="0" fontId="5" fillId="0" borderId="90" xfId="0" applyFont="1" applyBorder="1"/>
    <xf numFmtId="0" fontId="0" fillId="0" borderId="0" xfId="0" applyBorder="1" applyAlignment="1">
      <alignment horizontal="left" vertical="center"/>
    </xf>
    <xf numFmtId="0" fontId="0" fillId="0" borderId="89" xfId="0" applyBorder="1" applyAlignment="1">
      <alignment horizontal="left" vertical="center"/>
    </xf>
    <xf numFmtId="0" fontId="2" fillId="0" borderId="1" xfId="2" applyBorder="1"/>
    <xf numFmtId="0" fontId="0" fillId="0" borderId="89" xfId="0" applyFont="1" applyBorder="1"/>
    <xf numFmtId="0" fontId="0" fillId="89" borderId="0" xfId="0" applyFill="1" applyBorder="1"/>
    <xf numFmtId="0" fontId="0" fillId="89" borderId="24" xfId="0" applyFill="1" applyBorder="1"/>
    <xf numFmtId="228" fontId="0" fillId="0" borderId="0" xfId="0" applyNumberFormat="1" applyFill="1"/>
    <xf numFmtId="228" fontId="3" fillId="0" borderId="2" xfId="3" applyNumberFormat="1" applyFill="1"/>
    <xf numFmtId="1" fontId="0" fillId="0" borderId="0" xfId="0" applyNumberFormat="1" applyBorder="1"/>
    <xf numFmtId="226" fontId="0" fillId="0" borderId="15" xfId="0" applyNumberFormat="1" applyBorder="1"/>
    <xf numFmtId="226" fontId="0" fillId="0" borderId="15" xfId="0" applyNumberFormat="1" applyFill="1" applyBorder="1"/>
    <xf numFmtId="0" fontId="0" fillId="0" borderId="0" xfId="0" applyProtection="1"/>
    <xf numFmtId="166" fontId="183" fillId="88" borderId="0" xfId="12" applyNumberFormat="1" applyFont="1" applyFill="1" applyAlignment="1">
      <alignment horizontal="center"/>
    </xf>
    <xf numFmtId="0" fontId="182" fillId="87" borderId="29" xfId="0" applyFont="1" applyFill="1" applyBorder="1" applyAlignment="1">
      <alignment horizontal="center"/>
    </xf>
    <xf numFmtId="0" fontId="182" fillId="87" borderId="30" xfId="0" applyFont="1" applyFill="1" applyBorder="1" applyAlignment="1">
      <alignment horizontal="center"/>
    </xf>
    <xf numFmtId="0" fontId="182" fillId="87" borderId="26" xfId="0" applyFont="1" applyFill="1" applyBorder="1" applyAlignment="1">
      <alignment horizontal="center"/>
    </xf>
    <xf numFmtId="0" fontId="0" fillId="0" borderId="0" xfId="0" applyAlignment="1">
      <alignment horizontal="left" wrapText="1"/>
    </xf>
    <xf numFmtId="0" fontId="0" fillId="89" borderId="0" xfId="0" applyFill="1" applyAlignment="1">
      <alignment horizontal="left" wrapText="1"/>
    </xf>
    <xf numFmtId="0" fontId="0" fillId="0" borderId="0" xfId="51021" applyFont="1" applyAlignment="1">
      <alignment horizontal="left" wrapText="1"/>
    </xf>
    <xf numFmtId="166" fontId="5" fillId="0" borderId="81" xfId="12" applyNumberFormat="1" applyFont="1" applyBorder="1" applyAlignment="1">
      <alignment horizontal="center"/>
    </xf>
    <xf numFmtId="166" fontId="5" fillId="0" borderId="60" xfId="12" applyNumberFormat="1" applyFont="1" applyBorder="1" applyAlignment="1">
      <alignment horizontal="center"/>
    </xf>
    <xf numFmtId="166" fontId="5" fillId="0" borderId="85" xfId="12" applyNumberFormat="1" applyFont="1" applyBorder="1" applyAlignment="1">
      <alignment horizontal="center"/>
    </xf>
    <xf numFmtId="0" fontId="5" fillId="0" borderId="81" xfId="12" applyFont="1" applyBorder="1" applyAlignment="1">
      <alignment horizontal="center" wrapText="1"/>
    </xf>
    <xf numFmtId="0" fontId="5" fillId="0" borderId="14" xfId="12" applyFont="1" applyBorder="1" applyAlignment="1">
      <alignment horizontal="center" wrapText="1"/>
    </xf>
    <xf numFmtId="0" fontId="5" fillId="0" borderId="60" xfId="12" applyFont="1" applyFill="1" applyBorder="1" applyAlignment="1">
      <alignment horizontal="center" wrapText="1"/>
    </xf>
    <xf numFmtId="0" fontId="5" fillId="0" borderId="0" xfId="12" applyFont="1" applyFill="1" applyBorder="1" applyAlignment="1">
      <alignment horizontal="center" wrapText="1"/>
    </xf>
    <xf numFmtId="0" fontId="5" fillId="0" borderId="85" xfId="12" applyFont="1" applyFill="1" applyBorder="1" applyAlignment="1">
      <alignment horizontal="center" wrapText="1"/>
    </xf>
    <xf numFmtId="0" fontId="5" fillId="0" borderId="89" xfId="12" applyFont="1" applyFill="1" applyBorder="1" applyAlignment="1">
      <alignment horizontal="center" wrapText="1"/>
    </xf>
    <xf numFmtId="0" fontId="5" fillId="0" borderId="23" xfId="12" applyFont="1" applyBorder="1" applyAlignment="1">
      <alignment horizontal="center" wrapText="1"/>
    </xf>
    <xf numFmtId="0" fontId="5" fillId="0" borderId="60" xfId="12" applyFont="1" applyBorder="1" applyAlignment="1">
      <alignment horizontal="center" wrapText="1"/>
    </xf>
    <xf numFmtId="0" fontId="5" fillId="0" borderId="24" xfId="12" applyFont="1" applyBorder="1" applyAlignment="1">
      <alignment horizontal="center" wrapText="1"/>
    </xf>
    <xf numFmtId="0" fontId="5" fillId="0" borderId="85" xfId="12" applyFont="1" applyBorder="1" applyAlignment="1">
      <alignment horizontal="center" wrapText="1"/>
    </xf>
    <xf numFmtId="0" fontId="5" fillId="0" borderId="25" xfId="12" applyFont="1" applyBorder="1" applyAlignment="1">
      <alignment horizontal="center" wrapText="1"/>
    </xf>
    <xf numFmtId="0" fontId="5" fillId="0" borderId="89" xfId="12" applyFont="1" applyBorder="1" applyAlignment="1">
      <alignment horizontal="center" wrapText="1"/>
    </xf>
    <xf numFmtId="166" fontId="5" fillId="0" borderId="81" xfId="12" applyNumberFormat="1" applyFont="1" applyFill="1" applyBorder="1" applyAlignment="1">
      <alignment horizontal="center"/>
    </xf>
    <xf numFmtId="166" fontId="5" fillId="0" borderId="60" xfId="12" applyNumberFormat="1" applyFont="1" applyFill="1" applyBorder="1" applyAlignment="1">
      <alignment horizontal="center"/>
    </xf>
    <xf numFmtId="166" fontId="5" fillId="0" borderId="85" xfId="12" applyNumberFormat="1" applyFont="1" applyFill="1" applyBorder="1" applyAlignment="1">
      <alignment horizontal="center"/>
    </xf>
    <xf numFmtId="0" fontId="5" fillId="0" borderId="81" xfId="12" applyFont="1" applyFill="1" applyBorder="1" applyAlignment="1">
      <alignment horizontal="center" wrapText="1"/>
    </xf>
    <xf numFmtId="0" fontId="5" fillId="0" borderId="23" xfId="12" applyFont="1" applyFill="1" applyBorder="1" applyAlignment="1">
      <alignment horizontal="center" wrapText="1"/>
    </xf>
    <xf numFmtId="166" fontId="1" fillId="0" borderId="5" xfId="12" applyNumberFormat="1" applyFont="1" applyBorder="1" applyAlignment="1">
      <alignment horizontal="center"/>
    </xf>
    <xf numFmtId="166" fontId="1" fillId="0" borderId="7" xfId="12" applyNumberFormat="1" applyFont="1" applyBorder="1" applyAlignment="1">
      <alignment horizontal="center"/>
    </xf>
    <xf numFmtId="166" fontId="1" fillId="0" borderId="6" xfId="12" applyNumberFormat="1" applyFont="1" applyBorder="1" applyAlignment="1">
      <alignment horizontal="center"/>
    </xf>
    <xf numFmtId="166" fontId="1" fillId="0" borderId="18" xfId="12" applyNumberFormat="1" applyFont="1" applyBorder="1" applyAlignment="1">
      <alignment horizontal="center"/>
    </xf>
    <xf numFmtId="0" fontId="0" fillId="0" borderId="0" xfId="12" applyFont="1" applyAlignment="1">
      <alignment horizontal="left" wrapText="1"/>
    </xf>
    <xf numFmtId="166" fontId="0" fillId="0" borderId="5" xfId="12" applyNumberFormat="1" applyFont="1" applyBorder="1" applyAlignment="1">
      <alignment horizontal="center"/>
    </xf>
    <xf numFmtId="0" fontId="1" fillId="0" borderId="0" xfId="12" applyFont="1" applyAlignment="1">
      <alignment horizontal="left" wrapText="1"/>
    </xf>
    <xf numFmtId="166" fontId="0" fillId="0" borderId="7" xfId="12" applyNumberFormat="1" applyFont="1" applyBorder="1" applyAlignment="1">
      <alignment horizontal="center"/>
    </xf>
  </cellXfs>
  <cellStyles count="51022">
    <cellStyle name=" 1" xfId="19" xr:uid="{2EF45F69-0721-4293-A6F6-9DA72500491C}"/>
    <cellStyle name=" 1 2" xfId="20" xr:uid="{74378680-440B-4D47-843D-4C82EC025F96}"/>
    <cellStyle name=" 1 2 2" xfId="21" xr:uid="{E4BEA5EF-0BFD-4206-BE6E-012A06226260}"/>
    <cellStyle name=" 1 3" xfId="22" xr:uid="{4BCCC830-B756-417C-BD2A-9E1BC07BC4AC}"/>
    <cellStyle name=" Writer Import]_x000d__x000a_Display Dialog=No_x000d__x000a__x000d__x000a_[Horizontal Arrange]_x000d__x000a_Dimensions Interlocking=Yes_x000d__x000a_Sum Hierarchy=Yes_x000d__x000a_Generate" xfId="23" xr:uid="{D17286FB-3F9C-4F6B-B152-62B7F051330C}"/>
    <cellStyle name=" Writer Import]_x000d__x000a_Display Dialog=No_x000d__x000a__x000d__x000a_[Horizontal Arrange]_x000d__x000a_Dimensions Interlocking=Yes_x000d__x000a_Sum Hierarchy=Yes_x000d__x000a_Generate 2" xfId="24" xr:uid="{0ED9CE6B-23FB-438B-806B-E9C22ABB6054}"/>
    <cellStyle name="_x000a_386grabber=M" xfId="490" xr:uid="{239C3761-1477-466E-B9FA-8B662A379AF1}"/>
    <cellStyle name="%" xfId="18" xr:uid="{A0DF0415-4108-4FBA-BE13-C3B11B632726}"/>
    <cellStyle name="% 2" xfId="25" xr:uid="{FEC53628-FE56-41DA-BA48-943E23B4775A}"/>
    <cellStyle name="% 2 2" xfId="26" xr:uid="{5C22413B-9A44-407B-9A54-75733F49BE9C}"/>
    <cellStyle name="% 2 3" xfId="491" xr:uid="{8A364205-3835-43BB-84E5-0A28F068EF3C}"/>
    <cellStyle name="% 2 4" xfId="492" xr:uid="{8DEE8EE4-9BCC-4DBF-BC17-7EF00D9A3992}"/>
    <cellStyle name="% 3" xfId="27" xr:uid="{C31D78EF-2E7C-4221-8D71-854A92A895F9}"/>
    <cellStyle name="% 3 2" xfId="493" xr:uid="{CF3F1BF2-9AFC-4ABA-AAAC-3B9F898342CF}"/>
    <cellStyle name="% 4" xfId="28" xr:uid="{234901F8-340F-4C45-8046-4DCB09F74555}"/>
    <cellStyle name="% 5" xfId="494" xr:uid="{56876FEB-30C8-4458-B2D6-0259322AB4E6}"/>
    <cellStyle name="%_A2 Common National NHS &amp; Other" xfId="495" xr:uid="{F36BB74D-BE2A-437D-88CE-3A63407B0CDF}"/>
    <cellStyle name="%_Additional charts" xfId="496" xr:uid="{8FE15CA2-BD1B-4AE0-ADD2-BF7E7AA715DF}"/>
    <cellStyle name="%_Book2" xfId="497" xr:uid="{C17F9D6B-FAC6-4DC4-9C38-7F22B6DCE9F6}"/>
    <cellStyle name="%_Book6" xfId="498" xr:uid="{A0D04CC9-FE4C-4924-9864-6BDD82F08C96}"/>
    <cellStyle name="%_Budget09 Fiscal Scenarios_v9.1 (20090415) SM" xfId="499" xr:uid="{23BF1D95-5DA3-4DCC-950E-1D078B49A137}"/>
    <cellStyle name="%_Chapter 1 tables" xfId="500" xr:uid="{F52CDEEF-78F7-40A3-A40E-C7189E064485}"/>
    <cellStyle name="%_Chapter 1 tables1" xfId="501" xr:uid="{9107962A-C338-4EB3-9C2B-AD7857A3B828}"/>
    <cellStyle name="%_charts tables TP" xfId="502" xr:uid="{09BA081D-3D5F-406C-9409-19426C5CC805}"/>
    <cellStyle name="%_charts tables TP 070311" xfId="503" xr:uid="{20524D3F-4DEB-416C-8BBC-921A47BE67CB}"/>
    <cellStyle name="%_charts tables TP 2" xfId="29" xr:uid="{59918924-88F8-4D40-AE30-09326719821F}"/>
    <cellStyle name="%_charts tables TP-formatted " xfId="30" xr:uid="{41CE3D72-4009-4CBC-8151-B3274976104F}"/>
    <cellStyle name="%_charts tables TP-formatted  (2)" xfId="504" xr:uid="{4C48A274-FED9-41F2-A18B-CFA742ED87EC}"/>
    <cellStyle name="%_charts tables TP-formatted  (3)" xfId="505" xr:uid="{E109793C-FF1C-404E-A623-B3256420118F}"/>
    <cellStyle name="%_charts_tables250111(1)" xfId="506" xr:uid="{6EDEE060-F3C6-4522-BB83-1D2F4480A8DA}"/>
    <cellStyle name="%_DATA" xfId="507" xr:uid="{AC8F81A4-EA1A-467B-B27B-AE15C7D7F65C}"/>
    <cellStyle name="%_Economy Fan Charts Sheet Master 20111121" xfId="508" xr:uid="{73E13A23-5C6A-4363-9576-593E71B6E3B6}"/>
    <cellStyle name="%_Economy Fan Charts Sheet Master BUD12R3 links broken" xfId="509" xr:uid="{D5055C8C-69E3-4E6D-9936-E04697215053}"/>
    <cellStyle name="%_Economy Tables" xfId="510" xr:uid="{720C4371-A710-481D-8CB2-6F5AACE69EBE}"/>
    <cellStyle name="%_Fiscal Tables" xfId="511" xr:uid="{8BAA7A47-A5BF-4292-A277-4EA90F51E093}"/>
    <cellStyle name="%_Health scenario chart (2)" xfId="512" xr:uid="{69B1B7CF-F6DE-4259-8B00-87817EAA9BB7}"/>
    <cellStyle name="%_inc to ex AS12 EFOsupps" xfId="513" xr:uid="{ABC287EF-33C9-4AEE-92A8-6D04DE8E5704}"/>
    <cellStyle name="%_Live final adjusted for SOBR2 rev 0910 1011 a" xfId="514" xr:uid="{3D2E4341-9552-482C-B7AB-532D0293DCA0}"/>
    <cellStyle name="%_March-2012-Fiscal-Supplementary-Tables1(1)" xfId="515" xr:uid="{470E6997-DD04-429F-A130-C6BBB5E5FFBD}"/>
    <cellStyle name="%_My charts (TH AS12)" xfId="516" xr:uid="{A4DA2D37-3E96-41D6-9766-84F177F9A74F}"/>
    <cellStyle name="%_PEF Autumn2011" xfId="517" xr:uid="{5B424E63-9F1D-400F-BCCB-DE1FC457A2AC}"/>
    <cellStyle name="%_PEF FSBR2011" xfId="31" xr:uid="{3CB86995-6466-447E-A560-46D370AAC71D}"/>
    <cellStyle name="%_PEF FSBR2011 2" xfId="518" xr:uid="{B830A728-F3FE-455E-B022-6D030B380FE4}"/>
    <cellStyle name="%_PEF FSBR2011 AA simplification" xfId="32" xr:uid="{A070094C-3DE6-4F28-B2D3-6BEA78F2992E}"/>
    <cellStyle name="%_Pub Fin (14-Sep-2008 Data)_v7.9 (tables added)1" xfId="519" xr:uid="{31C785E4-D206-451C-BBA9-1A1E1FAD1657}"/>
    <cellStyle name="%_Pub Fin (24-Sep-2008 Data)_v8.5 (CDS graphs)" xfId="520" xr:uid="{04FD0EAD-DFE5-412F-A608-186E87F08209}"/>
    <cellStyle name="%_Scorecard" xfId="521" xr:uid="{E690D681-FFD7-4BF0-AAD0-562A31FBC182}"/>
    <cellStyle name="%_Scorecard E" xfId="522" xr:uid="{FD612340-252B-46E0-BFBC-6E2F33794760}"/>
    <cellStyle name="%_Scorecard E 2" xfId="523" xr:uid="{1024B0D6-2ACB-4EDB-96A1-5DA03E49A1ED}"/>
    <cellStyle name="%_Scorecard E 3" xfId="524" xr:uid="{1F6744AD-0F7C-4B88-8DD3-F2ED28A448FE}"/>
    <cellStyle name="%_Scorecard E 4" xfId="525" xr:uid="{E9D4866F-DA5D-4EA4-AB5E-D8866FE6F366}"/>
    <cellStyle name="%_Sheet1" xfId="526" xr:uid="{45E18388-8473-4A51-8503-6ACB2F30ED8E}"/>
    <cellStyle name="%_Sheet1 2" xfId="527" xr:uid="{E6F67611-8D5D-45C5-BBF9-BE1FF95E8879}"/>
    <cellStyle name="%_Sheet2" xfId="528" xr:uid="{EBE27B2F-835C-4572-9166-6CFA4E0B0C07}"/>
    <cellStyle name="%_Sheet2 2" xfId="529" xr:uid="{04FC93F6-F8D4-440D-B549-6674707183B5}"/>
    <cellStyle name="%_T1A (VAT19.5pkg)" xfId="530" xr:uid="{8CE8DBBE-30AF-4C1A-AB6E-0A559D6DE766}"/>
    <cellStyle name="%_T1A (VAT19.5pkg) 2" xfId="531" xr:uid="{71D8DDE6-DFE8-4895-9D73-72B10DD63399}"/>
    <cellStyle name="%_T1A (VAT19.5pkg) 3" xfId="532" xr:uid="{CE21D7D5-3B46-423A-AA5F-50225C348F41}"/>
    <cellStyle name="%_T1A (VAT19.5pkg) 4" xfId="533" xr:uid="{4095FB45-B0F9-489E-A1A3-CC6EF6DB4064}"/>
    <cellStyle name="%_TP - charts tables BUD12" xfId="534" xr:uid="{A72C19A3-5858-43F3-9259-C5E75299B4EB}"/>
    <cellStyle name="%_TP - charts tables Nov11" xfId="535" xr:uid="{A2285480-FC61-4CE7-ABFA-B98E7D35C9DF}"/>
    <cellStyle name="%_TREND_DEFLATE01#" xfId="536" xr:uid="{63DCB5AE-DF0B-4C56-A3C0-679E8C5A4353}"/>
    <cellStyle name="%_VAT refunds" xfId="537" xr:uid="{88E8216B-A70A-4597-B711-7F1E0AB292C7}"/>
    <cellStyle name="]_x000d__x000a_Zoomed=1_x000d__x000a_Row=0_x000d__x000a_Column=0_x000d__x000a_Height=0_x000d__x000a_Width=0_x000d__x000a_FontName=FoxFont_x000d__x000a_FontStyle=0_x000d__x000a_FontSize=9_x000d__x000a_PrtFontName=FoxPrin" xfId="33" xr:uid="{6222EBD3-5DF3-43AD-8CB8-10681C4D3DCC}"/>
    <cellStyle name="_110621 OBRoutput FSR transUpdate and tobacco jun25" xfId="538" xr:uid="{7A6F521A-3954-442C-9627-20B29B8BD14C}"/>
    <cellStyle name="_110621 OBRoutput FSR transUpdate and tobacco jun25 (2)" xfId="539" xr:uid="{5D5AAE02-6CA7-4347-9650-6243211737E4}"/>
    <cellStyle name="_111125 APDPassengerNumbers" xfId="540" xr:uid="{96D51786-A4B7-44E2-902F-EC3F0DA3D7AD}"/>
    <cellStyle name="_111125 APDPassengerNumbers_inc to ex AS12 EFOsupps" xfId="541" xr:uid="{B512AC61-C9CB-4FAA-A5B3-E40E85430B1B}"/>
    <cellStyle name="_Apr 2010 IMBE Report" xfId="542" xr:uid="{82F1A7B2-22C6-497C-94D4-1F5710612EE0}"/>
    <cellStyle name="_Asset Co - 2014-40" xfId="543" xr:uid="{D940ABBF-769E-4854-8723-C3B5FB7BDE76}"/>
    <cellStyle name="_Calc" xfId="544" xr:uid="{733687C8-D266-4D21-88ED-833E98DFC010}"/>
    <cellStyle name="_CalcBold" xfId="545" xr:uid="{BBAE274B-3EDF-4B47-8B42-431349B0FEFA}"/>
    <cellStyle name="_CalcTotal" xfId="546" xr:uid="{36876277-9EA5-4BD6-9ABE-DEFF6DD6FA7C}"/>
    <cellStyle name="_Confirmation" xfId="547" xr:uid="{DB47F7B5-F45E-48CB-89DB-30FF97F966EA}"/>
    <cellStyle name="_covered bonds" xfId="548" xr:uid="{E6818CB1-6377-4D28-83A4-8EB41F88F9A9}"/>
    <cellStyle name="_covered bonds_20110317 Guarantee Data sheet with CDS Expected Losses" xfId="549" xr:uid="{3FA11C8F-5A43-4238-AF76-0A08DA5F1807}"/>
    <cellStyle name="_Dpn Forecast 2008-2010 (14-Dec-07)" xfId="550" xr:uid="{4A23E64C-3660-4864-B17F-95C061CCD35D}"/>
    <cellStyle name="_Dpn Forecast 2008-2010 (14-Dec-07)_20110317 Guarantee Data sheet with CDS Expected Losses" xfId="551" xr:uid="{79910A92-5D17-47C2-BF46-6208B5050439}"/>
    <cellStyle name="_Fair Value schedule" xfId="552" xr:uid="{19DDFBF8-6F1A-4D68-B77B-75C0EC8EBECD}"/>
    <cellStyle name="_Fair Value schedule_20110317 Guarantee Data sheet with CDS Expected Losses" xfId="553" xr:uid="{C98D1A72-1482-4C4D-AB4E-C71ABED91C71}"/>
    <cellStyle name="_FCAST" xfId="554" xr:uid="{D7D4048B-A10C-4771-AFA1-852CA9C55641}"/>
    <cellStyle name="_FPS Options High Level Costing 23rd Aug 06" xfId="555" xr:uid="{DB2BED12-B3A1-4FA4-B460-A20D92E6BE5A}"/>
    <cellStyle name="_HMT expl text summary Tables" xfId="556" xr:uid="{452853F3-689A-44F2-82E5-E4EFCC34D031}"/>
    <cellStyle name="_HOD Gosforth_current" xfId="557" xr:uid="{AEE08423-E67C-47F7-907A-5E8F366DF65A}"/>
    <cellStyle name="_IMBE P0 10-11 profiles" xfId="558" xr:uid="{4BB1225D-992E-4E2D-A5EB-C6FD9FE2C454}"/>
    <cellStyle name="_InputCY" xfId="559" xr:uid="{C3F09FA0-6E39-418B-993F-4D128E6095B6}"/>
    <cellStyle name="_InputNewFT" xfId="560" xr:uid="{45C89C60-3CDB-42E3-8B1D-E84E8AC45921}"/>
    <cellStyle name="_InputPY" xfId="561" xr:uid="{925E84F4-3C56-445E-B687-4A3B297EF379}"/>
    <cellStyle name="_IT HOD Rainton - Tower Cost Update 5th April 2007 (Revised) V3" xfId="562" xr:uid="{CFFC31DD-0EF4-47FE-9171-FA6CF92D3A2C}"/>
    <cellStyle name="_IT HOD Rainton - Tower Cost Update 5th April 2007 (Revised) V3_20110317 Guarantee Data sheet with CDS Expected Losses" xfId="563" xr:uid="{B0EA3A9D-6E57-4748-AFEE-C7B48F420115}"/>
    <cellStyle name="_Maincode" xfId="564" xr:uid="{E71E4B8C-B4A9-4667-AC1A-9152596DA367}"/>
    <cellStyle name="_No_Input" xfId="565" xr:uid="{087F5849-FEB6-47C2-A04D-246C1997B5F0}"/>
    <cellStyle name="_Note" xfId="566" xr:uid="{BE1041B0-6503-40FF-9BC2-57DA1D55D498}"/>
    <cellStyle name="_P11) Apr 10 IMBE workbook" xfId="567" xr:uid="{E55C49CD-66D4-4B40-BFCD-D1C6166FA2EC}"/>
    <cellStyle name="_P12) May 10 (prov outturn) IMBE workbook" xfId="568" xr:uid="{87DEB122-4809-4C1A-9EFC-34AC282E60A7}"/>
    <cellStyle name="_Project Details Report Aug v0.12" xfId="569" xr:uid="{991246D4-BF04-47DC-87B6-09A9F9AD965F}"/>
    <cellStyle name="_RB_Update_current" xfId="570" xr:uid="{C6978C6B-F4B2-4041-B205-1B0CC2FAD187}"/>
    <cellStyle name="_RB_Update_current (SCA draft)PH review" xfId="571" xr:uid="{F6B8B9C4-A499-4095-96D9-425503FDF079}"/>
    <cellStyle name="_RB_Update_current (SCA draft)PH review_20110317 Guarantee Data sheet with CDS Expected Losses" xfId="572" xr:uid="{8AFDE8BF-8DA0-4999-9CB5-6C2990142772}"/>
    <cellStyle name="_RB_Update_current (SCA draft)revised" xfId="573" xr:uid="{1DF600B2-9356-441A-994B-BECA9D01BAD6}"/>
    <cellStyle name="_RB_Update_current (SCA draft)revised_20110317 Guarantee Data sheet with CDS Expected Losses" xfId="574" xr:uid="{8AEF389A-D255-4C12-B5DF-7C717874A5DB}"/>
    <cellStyle name="_RB_Update_current_20110317 Guarantee Data sheet with CDS Expected Losses" xfId="575" xr:uid="{6FCB11CD-749D-41A2-8EF2-9E979259AEF8}"/>
    <cellStyle name="_Sample change log v0 2" xfId="576" xr:uid="{4FCAEF04-3824-4D95-B66A-466F54028B75}"/>
    <cellStyle name="_Sample change log v0 2_20110317 Guarantee Data sheet with CDS Expected Losses" xfId="577" xr:uid="{393A23A9-D6BD-4FF6-A618-61F853135903}"/>
    <cellStyle name="_Sub debt extension discount table 31 1 11 v2" xfId="578" xr:uid="{145B1498-696C-4E3E-A651-E91804404E5F}"/>
    <cellStyle name="_sub debt int" xfId="579" xr:uid="{1269F9FA-9FA7-4430-921B-901F5A36CC02}"/>
    <cellStyle name="_sub debt int_20110317 Guarantee Data sheet with CDS Expected Losses" xfId="580" xr:uid="{09AFE9E8-3586-45D7-B066-70ED6FB335ED}"/>
    <cellStyle name="_Subcode" xfId="581" xr:uid="{68B9E89A-1E65-45FD-82E4-E967D706FBB1}"/>
    <cellStyle name="_TableHead" xfId="34" xr:uid="{6D08166A-8810-4685-B3B8-C09325E5329A}"/>
    <cellStyle name="_TableHead 2" xfId="582" xr:uid="{FCDE7EA7-96FE-4332-9433-A5909E9B3D25}"/>
    <cellStyle name="_TableHead 3" xfId="583" xr:uid="{0BF541E0-5374-4AFC-936B-978875EAB8AC}"/>
    <cellStyle name="_TableHead_Budget09 Fiscal Scenarios_v9.1 (20090415) SM" xfId="584" xr:uid="{8AB0186E-035C-4741-BE4D-C634881B60E8}"/>
    <cellStyle name="_TableHead_Chapter 1 tables" xfId="585" xr:uid="{33B7A9AF-8374-4D5E-8A1B-85378687CCE3}"/>
    <cellStyle name="_TableHead_Chapter 1 tables1" xfId="586" xr:uid="{27A8D207-2486-443A-8951-401D3B2EE162}"/>
    <cellStyle name="_TableHead_Live final adjusted for SOBR2 rev 0910 1011 a" xfId="587" xr:uid="{B84BC18E-F17E-40BB-9E32-2B36A42C52CE}"/>
    <cellStyle name="_TableHead_Scorecard E" xfId="588" xr:uid="{D2E27A7C-DC44-474D-BC9B-91F9166CEB44}"/>
    <cellStyle name="_TableHead_Scorecard E 2" xfId="589" xr:uid="{22EC93B6-29CE-4EFE-B37D-BCAD19F6DB96}"/>
    <cellStyle name="_TableHead_Scorecard E 3" xfId="590" xr:uid="{0D4A585C-B989-4282-BE38-8BCA388A0D5C}"/>
    <cellStyle name="_TableHead_Sheet1" xfId="591" xr:uid="{C5F59581-E49F-437A-897C-FC35D7A895B9}"/>
    <cellStyle name="_TableHead_T1A (VAT19.5pkg)" xfId="592" xr:uid="{814EC76F-EE6C-42CD-9FFC-3A32845FD9B9}"/>
    <cellStyle name="_TableHead_T1A (VAT19.5pkg) 2" xfId="593" xr:uid="{E85BBC2A-D561-46E4-A2BA-1D9F301553D3}"/>
    <cellStyle name="_TableHead_T1A (VAT19.5pkg) 3" xfId="594" xr:uid="{9ED5E7F3-CAE4-451C-9876-D5C9530E50B3}"/>
    <cellStyle name="_TableSuperHead" xfId="595" xr:uid="{BECADFC7-0701-47FB-94E7-E36812053D68}"/>
    <cellStyle name="_Tailor Analysis 1.11 (1 Dec take up rates)" xfId="596" xr:uid="{D870431E-0A5D-49B2-9DD3-80D2E8A6FA95}"/>
    <cellStyle name="_TextEntry" xfId="597" xr:uid="{0EFE669C-A4CB-4507-9510-0E394E3B37E9}"/>
    <cellStyle name="0,0_x000d__x000a_NA_x000d__x000a_" xfId="598" xr:uid="{9E3C5B30-3A66-410C-8E18-712B51122ADC}"/>
    <cellStyle name="1dp" xfId="35" xr:uid="{7E920D41-63A6-4216-862C-A85934B7CD3C}"/>
    <cellStyle name="1dp 2" xfId="36" xr:uid="{CBEEA4DE-EAFB-4E0C-8DA4-F728CC463CD9}"/>
    <cellStyle name="1dp 3" xfId="599" xr:uid="{726D76F3-FAAA-457A-AC1F-8F8BCAA8581E}"/>
    <cellStyle name="1dp 4" xfId="600" xr:uid="{FF719E18-530F-4ADD-BA99-C7613B5590EF}"/>
    <cellStyle name="20% - Accent1 10" xfId="601" xr:uid="{C2727780-CBDE-436F-A363-CF82C8606D98}"/>
    <cellStyle name="20% - Accent1 10 2" xfId="602" xr:uid="{FF6A2734-F0DA-4CD0-B9D8-1843DDC09500}"/>
    <cellStyle name="20% - Accent1 10 3" xfId="603" xr:uid="{B08B0C50-BFAE-44E1-969E-FCC50A8197E6}"/>
    <cellStyle name="20% - Accent1 11" xfId="604" xr:uid="{78A6F09E-50D5-4F57-A67B-7A6AE13C3CFB}"/>
    <cellStyle name="20% - Accent1 11 2" xfId="605" xr:uid="{E543EB82-9CC6-4C11-BD1C-121F3ABD63C0}"/>
    <cellStyle name="20% - Accent1 11 3" xfId="606" xr:uid="{0966D2F8-7473-431E-AE97-69B11ED2DA62}"/>
    <cellStyle name="20% - Accent1 12" xfId="607" xr:uid="{F0748133-B39D-4BE9-BA93-0B5C49A5A7EB}"/>
    <cellStyle name="20% - Accent1 12 2" xfId="608" xr:uid="{FDCC4F9B-2FFC-4BEB-BABA-B078A7ED39A1}"/>
    <cellStyle name="20% - Accent1 12 3" xfId="609" xr:uid="{2E8362AA-7D25-40EF-A7AE-8527B7B9888D}"/>
    <cellStyle name="20% - Accent1 13" xfId="610" xr:uid="{D23247EA-DFDF-4677-B88A-46B3F449C4A5}"/>
    <cellStyle name="20% - Accent1 14" xfId="611" xr:uid="{1F837087-543B-4D31-8AD3-92C43EEEC4A4}"/>
    <cellStyle name="20% - Accent1 2" xfId="37" xr:uid="{395071FC-E1DF-4FCF-AB5E-317A76C8A5C4}"/>
    <cellStyle name="20% - Accent1 2 10" xfId="612" xr:uid="{D800481E-4606-409A-9B87-FF24051F98C3}"/>
    <cellStyle name="20% - Accent1 2 2" xfId="38" xr:uid="{F7D475D7-1A7F-4069-923C-5B92A84BFC01}"/>
    <cellStyle name="20% - Accent1 2 2 2" xfId="613" xr:uid="{210A3113-ED24-4ABA-B3C1-61EEC49799CF}"/>
    <cellStyle name="20% - Accent1 2 2 2 2" xfId="614" xr:uid="{48187A9E-F7FB-4A05-8FB0-7704714DC115}"/>
    <cellStyle name="20% - Accent1 2 2 2 3" xfId="615" xr:uid="{7B921F87-1C3A-47B0-936E-9319CBCF9C80}"/>
    <cellStyle name="20% - Accent1 2 2 3" xfId="616" xr:uid="{2ECD26CD-978B-4135-9FDB-0F8E9DE929C9}"/>
    <cellStyle name="20% - Accent1 2 2 3 2" xfId="617" xr:uid="{0DFFD3B1-68FF-442D-AEDA-1037DF096A9E}"/>
    <cellStyle name="20% - Accent1 2 2 3 3" xfId="618" xr:uid="{B1BFC3EC-2FF8-4262-B48B-B7DE14F4A89D}"/>
    <cellStyle name="20% - Accent1 2 2 4" xfId="619" xr:uid="{509F7F79-2484-479B-823F-2008B3FD606D}"/>
    <cellStyle name="20% - Accent1 2 2 4 2" xfId="620" xr:uid="{19818AAB-C5B9-4EFB-B3D0-4B49068BC903}"/>
    <cellStyle name="20% - Accent1 2 2 4 3" xfId="621" xr:uid="{792B4108-C867-4A1D-92D4-1B8DC3982F4E}"/>
    <cellStyle name="20% - Accent1 2 2 5" xfId="622" xr:uid="{66242124-B386-41D4-AC1A-F42DF24706C2}"/>
    <cellStyle name="20% - Accent1 2 2 5 2" xfId="623" xr:uid="{8A51D4A9-7615-4AC0-B8FF-063F27FBF8EF}"/>
    <cellStyle name="20% - Accent1 2 2 5 3" xfId="624" xr:uid="{EAD0AAB0-405F-4031-A0B8-791B01F515B7}"/>
    <cellStyle name="20% - Accent1 2 2 6" xfId="625" xr:uid="{A055C8DE-21B8-44E3-BDB8-2AD6A73835AE}"/>
    <cellStyle name="20% - Accent1 2 2 7" xfId="626" xr:uid="{B9C9B4B2-064A-4785-8DFE-1DFFD5658A9E}"/>
    <cellStyle name="20% - Accent1 2 3" xfId="627" xr:uid="{6B7D54DD-F97B-4428-BD5A-6B949438BF64}"/>
    <cellStyle name="20% - Accent1 2 3 2" xfId="628" xr:uid="{F57E81DD-8532-4C12-BD82-D80A14E060A6}"/>
    <cellStyle name="20% - Accent1 2 3 2 2" xfId="629" xr:uid="{14E93CDB-577D-4B1B-8A50-502A630E4970}"/>
    <cellStyle name="20% - Accent1 2 3 2 3" xfId="630" xr:uid="{A9A0C32D-9E07-448F-B559-5E6EAEF4793E}"/>
    <cellStyle name="20% - Accent1 2 3 3" xfId="631" xr:uid="{BB02E5DC-D646-44F9-B459-FC8C244B42EB}"/>
    <cellStyle name="20% - Accent1 2 3 3 2" xfId="632" xr:uid="{8EED06E7-515C-4132-A31C-8CCC47648905}"/>
    <cellStyle name="20% - Accent1 2 3 3 3" xfId="633" xr:uid="{4544FF84-46F4-4AE9-B9C9-FD691B7A72F8}"/>
    <cellStyle name="20% - Accent1 2 3 4" xfId="634" xr:uid="{9B813DBB-27D6-4F1B-81E1-20AB8A91D322}"/>
    <cellStyle name="20% - Accent1 2 3 4 2" xfId="635" xr:uid="{41314DDD-1595-4581-9B97-1670D1BDEFE4}"/>
    <cellStyle name="20% - Accent1 2 3 4 3" xfId="636" xr:uid="{539F5785-0D12-43E3-B0D1-443C065F053E}"/>
    <cellStyle name="20% - Accent1 2 3 5" xfId="637" xr:uid="{425C4F65-0322-4319-A71E-97914EFA53AD}"/>
    <cellStyle name="20% - Accent1 2 3 5 2" xfId="638" xr:uid="{CF62B0FF-F9C6-4398-9010-BB9E5596EC6B}"/>
    <cellStyle name="20% - Accent1 2 3 5 3" xfId="639" xr:uid="{29BB66DD-2AA6-4196-ADA6-CC18D021AE8E}"/>
    <cellStyle name="20% - Accent1 2 3 6" xfId="640" xr:uid="{542DE972-0B30-40BD-A332-825E105E27CD}"/>
    <cellStyle name="20% - Accent1 2 3 7" xfId="641" xr:uid="{8B7CBD4B-69C1-4D1C-8606-8DC965D67531}"/>
    <cellStyle name="20% - Accent1 2 4" xfId="642" xr:uid="{D9EE2642-DCC3-4BA2-A24A-C1AA32FE817D}"/>
    <cellStyle name="20% - Accent1 2 4 2" xfId="643" xr:uid="{34B28C52-C1A3-4D0E-852F-B3BD02EB80DA}"/>
    <cellStyle name="20% - Accent1 2 4 3" xfId="644" xr:uid="{CBEAA9B7-03B4-4550-9C51-BE7B421D6058}"/>
    <cellStyle name="20% - Accent1 2 5" xfId="645" xr:uid="{09FC1F37-ADC0-4205-BE4E-F48FB1E85505}"/>
    <cellStyle name="20% - Accent1 2 5 2" xfId="646" xr:uid="{7F3545C1-EF84-4C9F-B306-3116D115973D}"/>
    <cellStyle name="20% - Accent1 2 5 3" xfId="647" xr:uid="{9F737EA4-24A7-4D24-8EC5-44129857AB67}"/>
    <cellStyle name="20% - Accent1 2 6" xfId="648" xr:uid="{9C27B295-1806-42CE-94D1-CF7ECFEE89DD}"/>
    <cellStyle name="20% - Accent1 2 6 2" xfId="649" xr:uid="{768DE03A-06FA-41B7-8A35-075F8249879F}"/>
    <cellStyle name="20% - Accent1 2 6 3" xfId="650" xr:uid="{DB20036F-619F-4643-828B-A669B7A9D990}"/>
    <cellStyle name="20% - Accent1 2 7" xfId="651" xr:uid="{0F7FDAE6-D0F2-4C80-A1FA-A70F4924D005}"/>
    <cellStyle name="20% - Accent1 2 7 2" xfId="652" xr:uid="{05B6A477-ABFE-4CF2-A587-CEB36E24218A}"/>
    <cellStyle name="20% - Accent1 2 7 3" xfId="653" xr:uid="{A451E892-B8CB-4779-B6F2-4736FD2A8C2C}"/>
    <cellStyle name="20% - Accent1 2 8" xfId="654" xr:uid="{817C2766-B561-4DFF-A82C-4F671F4791C4}"/>
    <cellStyle name="20% - Accent1 2 9" xfId="655" xr:uid="{3CD5A5A9-4AF4-4572-91D8-A0FA98D56D09}"/>
    <cellStyle name="20% - Accent1 3" xfId="39" xr:uid="{B8FCFCB6-94EA-4BC5-AC77-2CF2EDEAA733}"/>
    <cellStyle name="20% - Accent1 3 2" xfId="656" xr:uid="{A11AFA1A-39EA-4D3A-A241-B636D8153BAF}"/>
    <cellStyle name="20% - Accent1 3 2 2" xfId="657" xr:uid="{5787B030-C4FC-4864-B496-4C4DCA488099}"/>
    <cellStyle name="20% - Accent1 3 2 3" xfId="658" xr:uid="{156E97F5-433B-4C0A-B9C9-09576DE38EE1}"/>
    <cellStyle name="20% - Accent1 3 3" xfId="659" xr:uid="{83C358F5-78B8-474C-BCF0-4252591CE489}"/>
    <cellStyle name="20% - Accent1 3 3 2" xfId="660" xr:uid="{C32B1663-DD07-44C2-A577-1F4DBCF09AE6}"/>
    <cellStyle name="20% - Accent1 3 3 3" xfId="661" xr:uid="{8189E6B9-632D-4D4D-B08D-2A4DE74173BD}"/>
    <cellStyle name="20% - Accent1 3 4" xfId="662" xr:uid="{C7424957-6F84-4832-864A-33DC041BAD09}"/>
    <cellStyle name="20% - Accent1 3 4 2" xfId="663" xr:uid="{F66FA6CD-1DC2-4FD4-9B21-9A47BF49AF67}"/>
    <cellStyle name="20% - Accent1 3 4 3" xfId="664" xr:uid="{071975B4-DBB7-47FF-B2DC-036CA18B5B6B}"/>
    <cellStyle name="20% - Accent1 3 5" xfId="665" xr:uid="{9CF815BA-C863-4CDB-BEF1-40C26D428E62}"/>
    <cellStyle name="20% - Accent1 3 5 2" xfId="666" xr:uid="{30A21647-09B6-4A3D-9235-839F3B8E0ED0}"/>
    <cellStyle name="20% - Accent1 3 5 3" xfId="667" xr:uid="{E95342EB-DABE-4AB2-AF83-00F3CEFD9FC1}"/>
    <cellStyle name="20% - Accent1 3 6" xfId="668" xr:uid="{06EE8CF2-04C8-4D12-8FA5-F39C0C645C22}"/>
    <cellStyle name="20% - Accent1 3 7" xfId="669" xr:uid="{4B08972E-DCF7-4563-8956-159B857C2FBC}"/>
    <cellStyle name="20% - Accent1 4" xfId="670" xr:uid="{DE9BF4DE-8EB0-4EF3-B00D-0BAC4B7DAF66}"/>
    <cellStyle name="20% - Accent1 4 2" xfId="671" xr:uid="{12C21D31-73B1-4C4C-9787-60731B65D7FA}"/>
    <cellStyle name="20% - Accent1 4 2 2" xfId="672" xr:uid="{4CD67514-66AD-4CE7-AFB7-4334FBD4E1EA}"/>
    <cellStyle name="20% - Accent1 4 2 3" xfId="673" xr:uid="{FF51DF8C-1DFB-43B3-851B-1EE20C91BD6C}"/>
    <cellStyle name="20% - Accent1 4 3" xfId="674" xr:uid="{8DA22B27-971B-4D5B-A12E-990A395C7628}"/>
    <cellStyle name="20% - Accent1 4 3 2" xfId="675" xr:uid="{D2272A1A-6208-42D8-8591-A4C69B47D443}"/>
    <cellStyle name="20% - Accent1 4 3 3" xfId="676" xr:uid="{782FC6E0-F0C3-4A13-B66D-36CBCD678BE3}"/>
    <cellStyle name="20% - Accent1 4 4" xfId="677" xr:uid="{F8248662-CDD7-456A-9486-1F06F4C69414}"/>
    <cellStyle name="20% - Accent1 4 4 2" xfId="678" xr:uid="{F84B816E-EBA6-4D4A-B419-B9EDDEE0C959}"/>
    <cellStyle name="20% - Accent1 4 4 3" xfId="679" xr:uid="{FA61B5AD-71E6-4D38-B6F0-902FC8FD28C2}"/>
    <cellStyle name="20% - Accent1 4 5" xfId="680" xr:uid="{F7C09AF7-1395-4366-8B38-BBD873C7A970}"/>
    <cellStyle name="20% - Accent1 4 5 2" xfId="681" xr:uid="{3877B6F7-DFC4-4BEF-B7FE-89CCF447CCAB}"/>
    <cellStyle name="20% - Accent1 4 5 3" xfId="682" xr:uid="{D4BBB7FA-7F96-4602-8E4E-D3673DA614C4}"/>
    <cellStyle name="20% - Accent1 4 6" xfId="683" xr:uid="{752BF43C-6EBB-43BB-8F67-E922A7AAB3E3}"/>
    <cellStyle name="20% - Accent1 4 7" xfId="684" xr:uid="{594388AC-E442-459F-9370-167418363BCC}"/>
    <cellStyle name="20% - Accent1 5" xfId="685" xr:uid="{D3A63C19-E853-4004-82E1-AEA193FE483F}"/>
    <cellStyle name="20% - Accent1 5 2" xfId="686" xr:uid="{8D912AC4-5CCD-48A1-A7A1-5E32EB98C5DE}"/>
    <cellStyle name="20% - Accent1 5 2 2" xfId="687" xr:uid="{A5826CA2-6F1B-4265-BE85-75C434BC67F7}"/>
    <cellStyle name="20% - Accent1 5 2 3" xfId="688" xr:uid="{9F330D5A-5EFA-4DF9-B5B9-9B0BA09C15BA}"/>
    <cellStyle name="20% - Accent1 5 3" xfId="689" xr:uid="{BA363D2E-E90A-4121-98BF-17F2B0A37A26}"/>
    <cellStyle name="20% - Accent1 5 3 2" xfId="690" xr:uid="{2B319A2C-DA53-45AA-86E7-BA1655FE76DC}"/>
    <cellStyle name="20% - Accent1 5 3 3" xfId="691" xr:uid="{74F307BF-E6D2-4C14-9A3A-A22A2FF60217}"/>
    <cellStyle name="20% - Accent1 5 4" xfId="692" xr:uid="{6302D9F8-E371-45CB-9243-DEB4882FC8BA}"/>
    <cellStyle name="20% - Accent1 5 4 2" xfId="693" xr:uid="{878F4118-6B26-4C66-A44C-39815ABF48B7}"/>
    <cellStyle name="20% - Accent1 5 4 3" xfId="694" xr:uid="{C09DB153-09B3-494B-BB78-1F10DFC0CB8F}"/>
    <cellStyle name="20% - Accent1 5 5" xfId="695" xr:uid="{4136ED23-0600-4D7C-9343-9C931079A1B3}"/>
    <cellStyle name="20% - Accent1 5 5 2" xfId="696" xr:uid="{C9297564-C83D-479A-BD79-628AD44ACF73}"/>
    <cellStyle name="20% - Accent1 5 5 3" xfId="697" xr:uid="{254B7DD1-59E0-4838-986D-2C87263E5FFF}"/>
    <cellStyle name="20% - Accent1 5 6" xfId="698" xr:uid="{801DC53A-7D17-4976-AF08-72DBF162D741}"/>
    <cellStyle name="20% - Accent1 5 7" xfId="699" xr:uid="{618F2921-35E6-4735-AB3E-5667824DF739}"/>
    <cellStyle name="20% - Accent1 6" xfId="700" xr:uid="{5F17E8D4-C366-43FF-9A81-B583CC7DD551}"/>
    <cellStyle name="20% - Accent1 6 2" xfId="701" xr:uid="{06E65297-E300-426C-8310-23ED7CAAB64B}"/>
    <cellStyle name="20% - Accent1 6 2 2" xfId="702" xr:uid="{EE60AFC3-4A39-4DB2-872C-6292720BAF84}"/>
    <cellStyle name="20% - Accent1 6 2 3" xfId="703" xr:uid="{EAD93E21-5F1B-4237-BFF2-8A549C2DC012}"/>
    <cellStyle name="20% - Accent1 6 3" xfId="704" xr:uid="{F650D702-901E-4CB4-9070-CA4081D2573C}"/>
    <cellStyle name="20% - Accent1 6 3 2" xfId="705" xr:uid="{46C7EDCA-A122-4667-82D7-273CFC216DD0}"/>
    <cellStyle name="20% - Accent1 6 3 3" xfId="706" xr:uid="{9DFEB5A6-86B5-41D3-872E-513FF4CF723F}"/>
    <cellStyle name="20% - Accent1 6 4" xfId="707" xr:uid="{676455B1-2173-4EF9-98DF-796466BEB250}"/>
    <cellStyle name="20% - Accent1 6 4 2" xfId="708" xr:uid="{F945E5E5-597A-4FC6-BB25-20E251EAF288}"/>
    <cellStyle name="20% - Accent1 6 4 3" xfId="709" xr:uid="{9E565BE0-34F4-4731-814D-E1560A80009E}"/>
    <cellStyle name="20% - Accent1 6 5" xfId="710" xr:uid="{81300AFD-218D-4E71-9F3F-A568D234ED89}"/>
    <cellStyle name="20% - Accent1 6 5 2" xfId="711" xr:uid="{E0712C2D-7098-4980-A3B5-72837C238C06}"/>
    <cellStyle name="20% - Accent1 6 5 3" xfId="712" xr:uid="{23D3E2EB-7B9A-4B33-AF2D-535928742841}"/>
    <cellStyle name="20% - Accent1 6 6" xfId="713" xr:uid="{515F41F4-1C5A-406F-9B8B-8444E1F59DDC}"/>
    <cellStyle name="20% - Accent1 6 7" xfId="714" xr:uid="{8D5D779D-6A70-43E3-81CC-63960795BF64}"/>
    <cellStyle name="20% - Accent1 7" xfId="715" xr:uid="{B065644A-1BE2-485D-BDED-626AAD5D4778}"/>
    <cellStyle name="20% - Accent1 7 2" xfId="716" xr:uid="{D8D2E186-8985-4B0C-89F7-F526D558A1F6}"/>
    <cellStyle name="20% - Accent1 7 2 2" xfId="717" xr:uid="{03DE2167-3F7D-462F-9F06-CC83B6FF1360}"/>
    <cellStyle name="20% - Accent1 7 2 3" xfId="718" xr:uid="{19DA8F23-9676-4CCB-A397-9CB00C84F840}"/>
    <cellStyle name="20% - Accent1 7 3" xfId="719" xr:uid="{AADFD74B-997D-4A79-B2E5-85CF03957228}"/>
    <cellStyle name="20% - Accent1 7 3 2" xfId="720" xr:uid="{D37B4A2F-AE75-4B95-AF3B-8D38A8204036}"/>
    <cellStyle name="20% - Accent1 7 3 3" xfId="721" xr:uid="{8DFC264D-860E-49A0-8DDB-3E34C6D34816}"/>
    <cellStyle name="20% - Accent1 7 4" xfId="722" xr:uid="{569783B8-4662-4D09-915F-D3227064253E}"/>
    <cellStyle name="20% - Accent1 7 4 2" xfId="723" xr:uid="{835DAF4E-75F3-49ED-AE11-D2AABC107AA9}"/>
    <cellStyle name="20% - Accent1 7 4 3" xfId="724" xr:uid="{443ADA5C-65F6-48D0-8A13-FB10A1CCF7BE}"/>
    <cellStyle name="20% - Accent1 7 5" xfId="725" xr:uid="{2026FFE9-3CA3-44D6-9CB7-D2B925D8B3E9}"/>
    <cellStyle name="20% - Accent1 7 6" xfId="726" xr:uid="{FCDBFFAE-6A01-465B-A13E-38FD9173C5BB}"/>
    <cellStyle name="20% - Accent1 8" xfId="727" xr:uid="{AD8A1A22-83B3-44A8-96FD-8E4648F7926B}"/>
    <cellStyle name="20% - Accent1 8 2" xfId="728" xr:uid="{401ACF65-945D-4148-8157-AF4FAD0EAEAD}"/>
    <cellStyle name="20% - Accent1 8 2 2" xfId="729" xr:uid="{9B719CF2-A127-4D0E-B47A-2095E123C276}"/>
    <cellStyle name="20% - Accent1 8 2 3" xfId="730" xr:uid="{7DF6DC6C-20EA-42D9-8749-9FD649DADCDB}"/>
    <cellStyle name="20% - Accent1 8 3" xfId="731" xr:uid="{0FE0A75E-4936-4383-AB92-90828D8A761E}"/>
    <cellStyle name="20% - Accent1 8 3 2" xfId="732" xr:uid="{6A86BD08-ADD7-4DD4-BD9B-FF207BED47B3}"/>
    <cellStyle name="20% - Accent1 8 3 3" xfId="733" xr:uid="{E4C579EC-A833-410D-9B24-9DA93DA45FFB}"/>
    <cellStyle name="20% - Accent1 8 4" xfId="734" xr:uid="{BD8C22F5-3817-4710-A04E-84AB25D82DC9}"/>
    <cellStyle name="20% - Accent1 8 5" xfId="735" xr:uid="{9F9E5C44-6DE1-42A6-8B81-A25FFBA2ED0C}"/>
    <cellStyle name="20% - Accent1 9" xfId="736" xr:uid="{C7D0542A-EA55-4E0E-8457-BE3369921426}"/>
    <cellStyle name="20% - Accent1 9 2" xfId="737" xr:uid="{07B9DAD6-07E2-41B3-AA63-42EE6AC87B0B}"/>
    <cellStyle name="20% - Accent1 9 3" xfId="738" xr:uid="{C527922D-B202-4909-A26F-2434EF8E3836}"/>
    <cellStyle name="20% - Accent2 10" xfId="739" xr:uid="{436C413D-80CC-4CD2-8D3B-90191E32E047}"/>
    <cellStyle name="20% - Accent2 10 2" xfId="740" xr:uid="{B8B38F09-6E3F-4C23-A77C-920592995F2D}"/>
    <cellStyle name="20% - Accent2 10 3" xfId="741" xr:uid="{7336420D-BE74-4A5D-896C-645524345AAD}"/>
    <cellStyle name="20% - Accent2 11" xfId="742" xr:uid="{59E2BED8-0B7F-4D5E-A48D-93570915447E}"/>
    <cellStyle name="20% - Accent2 11 2" xfId="743" xr:uid="{2C9EB042-CECA-4C60-BFB4-E52DCDC9E3D7}"/>
    <cellStyle name="20% - Accent2 11 3" xfId="744" xr:uid="{B0E24563-0CDF-4282-91B4-15E0718C57C0}"/>
    <cellStyle name="20% - Accent2 12" xfId="745" xr:uid="{F35EF5DB-9DB9-448F-823B-04C3F2C8DDE2}"/>
    <cellStyle name="20% - Accent2 12 2" xfId="746" xr:uid="{83427E95-B898-4AE9-A901-03558B6AF40B}"/>
    <cellStyle name="20% - Accent2 12 3" xfId="747" xr:uid="{656023FE-FD6D-476F-B45B-0EC128014884}"/>
    <cellStyle name="20% - Accent2 13" xfId="748" xr:uid="{CB7F8A26-C3F8-4E0B-B451-454D399A5FB7}"/>
    <cellStyle name="20% - Accent2 14" xfId="749" xr:uid="{FEFDD839-2108-451E-A7DE-D88D0FA72310}"/>
    <cellStyle name="20% - Accent2 2" xfId="40" xr:uid="{CFDF418D-9F98-428A-9E6F-27756160B65E}"/>
    <cellStyle name="20% - Accent2 2 10" xfId="750" xr:uid="{A9AD3769-A89E-4289-835C-38FA58E08644}"/>
    <cellStyle name="20% - Accent2 2 2" xfId="751" xr:uid="{D2F9CA0C-872C-4648-A993-DE290A4D0A4F}"/>
    <cellStyle name="20% - Accent2 2 2 2" xfId="752" xr:uid="{59BF1092-1DCC-4305-80AB-6EC9E3F688DE}"/>
    <cellStyle name="20% - Accent2 2 2 2 2" xfId="753" xr:uid="{99685DDA-6628-4C05-BAA0-52511FB1DD77}"/>
    <cellStyle name="20% - Accent2 2 2 2 3" xfId="754" xr:uid="{E788B762-1271-4E44-9F50-E05ED9AE3DA9}"/>
    <cellStyle name="20% - Accent2 2 2 3" xfId="755" xr:uid="{AC8F253E-A5BE-4571-B1A0-59E503453203}"/>
    <cellStyle name="20% - Accent2 2 2 3 2" xfId="756" xr:uid="{8CDEA042-B3BE-4419-B4F3-14D51A69B79B}"/>
    <cellStyle name="20% - Accent2 2 2 3 3" xfId="757" xr:uid="{B051B2FF-B21C-4098-94B1-9C8DB0CB8564}"/>
    <cellStyle name="20% - Accent2 2 2 4" xfId="758" xr:uid="{3A81D93E-75FA-4EAB-988B-FAAD21577691}"/>
    <cellStyle name="20% - Accent2 2 2 4 2" xfId="759" xr:uid="{F32D3CBA-2002-4070-9741-CA19756CAF80}"/>
    <cellStyle name="20% - Accent2 2 2 4 3" xfId="760" xr:uid="{D0CC237F-E05D-46A3-8EDF-FC125E0FB2FD}"/>
    <cellStyle name="20% - Accent2 2 2 5" xfId="761" xr:uid="{AB1A7364-3B4E-4956-9A11-FCB2726E1E40}"/>
    <cellStyle name="20% - Accent2 2 2 5 2" xfId="762" xr:uid="{9ED123BA-DF6E-45B4-8A8B-A1C0FBC73F62}"/>
    <cellStyle name="20% - Accent2 2 2 5 3" xfId="763" xr:uid="{DBBB78E1-CFE9-4F39-9548-6B7909D51A4B}"/>
    <cellStyle name="20% - Accent2 2 2 6" xfId="764" xr:uid="{EE424850-8360-4AA5-AA21-7A4DDAA78136}"/>
    <cellStyle name="20% - Accent2 2 2 7" xfId="765" xr:uid="{F862433C-9FFA-4F5E-8270-6197CB68A32B}"/>
    <cellStyle name="20% - Accent2 2 3" xfId="766" xr:uid="{07F2B076-285D-4964-A031-3F8F5369FA75}"/>
    <cellStyle name="20% - Accent2 2 3 2" xfId="767" xr:uid="{1CAE91A0-7D40-4BC0-9558-785B7B5F0082}"/>
    <cellStyle name="20% - Accent2 2 3 2 2" xfId="768" xr:uid="{818CE0E0-BC06-4C9F-B253-C262F04645D3}"/>
    <cellStyle name="20% - Accent2 2 3 2 3" xfId="769" xr:uid="{F5AA86D6-4E4F-4178-9D65-9F7878A3937C}"/>
    <cellStyle name="20% - Accent2 2 3 3" xfId="770" xr:uid="{4080558D-5CC3-49F0-9661-9629918342D0}"/>
    <cellStyle name="20% - Accent2 2 3 3 2" xfId="771" xr:uid="{1EC09FB2-B489-4321-B49E-2596FAFE1A0C}"/>
    <cellStyle name="20% - Accent2 2 3 3 3" xfId="772" xr:uid="{334E4F83-2797-4C7F-BAA3-A01B89719EBB}"/>
    <cellStyle name="20% - Accent2 2 3 4" xfId="773" xr:uid="{30692328-64BF-4196-B187-7CC3B1BCCD14}"/>
    <cellStyle name="20% - Accent2 2 3 4 2" xfId="774" xr:uid="{D227009E-A3F0-4521-9C23-BCB23D3B29E0}"/>
    <cellStyle name="20% - Accent2 2 3 4 3" xfId="775" xr:uid="{829C70CD-A937-4FB2-8A92-2C3C54C197BB}"/>
    <cellStyle name="20% - Accent2 2 3 5" xfId="776" xr:uid="{7B0F764C-C3FA-4ACD-A45B-75EDE82188AF}"/>
    <cellStyle name="20% - Accent2 2 3 5 2" xfId="777" xr:uid="{71BCBAA0-5BB7-4425-9677-158AFD44CCE0}"/>
    <cellStyle name="20% - Accent2 2 3 5 3" xfId="778" xr:uid="{493831E7-C0C9-4966-9F84-5B0C918BE764}"/>
    <cellStyle name="20% - Accent2 2 3 6" xfId="779" xr:uid="{5956D30A-6B97-41FD-8004-60E6A98564E8}"/>
    <cellStyle name="20% - Accent2 2 3 7" xfId="780" xr:uid="{95FEC387-8056-4FDB-B338-F618BCB0E3C3}"/>
    <cellStyle name="20% - Accent2 2 4" xfId="781" xr:uid="{AFB02D7A-191A-41CB-AB5D-AE35C4F96F41}"/>
    <cellStyle name="20% - Accent2 2 4 2" xfId="782" xr:uid="{C3A55995-3065-42BF-9F0F-AB9B78C98938}"/>
    <cellStyle name="20% - Accent2 2 4 3" xfId="783" xr:uid="{DC1DA47A-0CC5-42D8-B227-B503041E8CD8}"/>
    <cellStyle name="20% - Accent2 2 5" xfId="784" xr:uid="{BD6AC736-ADA3-4D9F-B34B-C59BA3D3E8BE}"/>
    <cellStyle name="20% - Accent2 2 5 2" xfId="785" xr:uid="{0499D9F5-2D7B-46BE-8D17-C72C2A3A50C6}"/>
    <cellStyle name="20% - Accent2 2 5 3" xfId="786" xr:uid="{A366F875-DC97-493F-ABB0-C523801D319A}"/>
    <cellStyle name="20% - Accent2 2 6" xfId="787" xr:uid="{78E00370-5B82-444A-BFD9-D7EF7B88E11A}"/>
    <cellStyle name="20% - Accent2 2 6 2" xfId="788" xr:uid="{D9710572-F040-4735-9D5F-29A7F0B1EA41}"/>
    <cellStyle name="20% - Accent2 2 6 3" xfId="789" xr:uid="{EB4E48D3-AA5C-453D-BF9F-F8213382F690}"/>
    <cellStyle name="20% - Accent2 2 7" xfId="790" xr:uid="{7A9E37EC-FEE0-46F3-93FC-1DB649B32534}"/>
    <cellStyle name="20% - Accent2 2 7 2" xfId="791" xr:uid="{5DE9A367-8627-4AF8-AFD3-1C4D19E6F040}"/>
    <cellStyle name="20% - Accent2 2 7 3" xfId="792" xr:uid="{905E131D-5793-4D50-B10C-ABD84CD73FEC}"/>
    <cellStyle name="20% - Accent2 2 8" xfId="793" xr:uid="{C4BE6156-6931-4278-BB4A-F2DC08E6C9A6}"/>
    <cellStyle name="20% - Accent2 2 9" xfId="794" xr:uid="{7D4C93B6-A06D-4469-8396-A50D4EA23E59}"/>
    <cellStyle name="20% - Accent2 3" xfId="41" xr:uid="{EDF49756-CB6A-4EE4-8F68-D3E628D5CC62}"/>
    <cellStyle name="20% - Accent2 3 2" xfId="795" xr:uid="{4BE0A82F-5FBF-4DDA-A2BF-1656F5EB96F8}"/>
    <cellStyle name="20% - Accent2 3 2 2" xfId="796" xr:uid="{95AD5937-6733-41B0-B859-CDB761B406DF}"/>
    <cellStyle name="20% - Accent2 3 2 3" xfId="797" xr:uid="{6B1983BE-2F9A-496F-89BB-3A550ADD56B5}"/>
    <cellStyle name="20% - Accent2 3 3" xfId="798" xr:uid="{4E97672D-FB03-4C91-9727-961AC06A3DEF}"/>
    <cellStyle name="20% - Accent2 3 3 2" xfId="799" xr:uid="{B563BCD2-EA79-484D-816D-4996E10E7B2C}"/>
    <cellStyle name="20% - Accent2 3 3 3" xfId="800" xr:uid="{EC1C3B5B-154F-4FB3-9193-BB8911FE573F}"/>
    <cellStyle name="20% - Accent2 3 4" xfId="801" xr:uid="{1774ECF4-39F8-4EB7-BBEB-39B4BF395727}"/>
    <cellStyle name="20% - Accent2 3 4 2" xfId="802" xr:uid="{53160E61-4476-4413-9C09-BA40DA2CA7E7}"/>
    <cellStyle name="20% - Accent2 3 4 3" xfId="803" xr:uid="{77748DE9-26AC-4935-975E-66612ADA5DEC}"/>
    <cellStyle name="20% - Accent2 3 5" xfId="804" xr:uid="{9B20A014-FECA-431F-8B5B-F9FAA73DE29D}"/>
    <cellStyle name="20% - Accent2 3 5 2" xfId="805" xr:uid="{7043246A-14C1-45B4-A5AE-429CD4EB068E}"/>
    <cellStyle name="20% - Accent2 3 5 3" xfId="806" xr:uid="{1DB840AF-46BB-4C59-B102-131C7924D7BA}"/>
    <cellStyle name="20% - Accent2 3 6" xfId="807" xr:uid="{D506896E-3723-473C-9491-528EEBDDB3CA}"/>
    <cellStyle name="20% - Accent2 3 7" xfId="808" xr:uid="{06AE88AB-034F-4F76-A61B-0A7D222650BC}"/>
    <cellStyle name="20% - Accent2 4" xfId="809" xr:uid="{ED145631-6B0A-4BE0-BCF4-D7BCEA57B924}"/>
    <cellStyle name="20% - Accent2 4 2" xfId="810" xr:uid="{3B60E83F-3B0E-4809-BBE5-054AA656A0FC}"/>
    <cellStyle name="20% - Accent2 4 2 2" xfId="811" xr:uid="{8FE6FE6B-AD71-49F5-9239-BA13D11D0543}"/>
    <cellStyle name="20% - Accent2 4 2 3" xfId="812" xr:uid="{6A83DE62-6867-4C82-9879-4EDD345A4810}"/>
    <cellStyle name="20% - Accent2 4 3" xfId="813" xr:uid="{5AA89CFD-75EC-488A-9EC5-65B4CDE0551D}"/>
    <cellStyle name="20% - Accent2 4 3 2" xfId="814" xr:uid="{49E63D2A-BA2D-4170-9DC4-B1571EA8C898}"/>
    <cellStyle name="20% - Accent2 4 3 3" xfId="815" xr:uid="{905BA959-9DFD-4D20-A6BA-1A1F018ED0EF}"/>
    <cellStyle name="20% - Accent2 4 4" xfId="816" xr:uid="{CCC69605-E116-4DC7-B1D0-A75E5308A433}"/>
    <cellStyle name="20% - Accent2 4 4 2" xfId="817" xr:uid="{357D55CB-FD7D-4FE0-9B51-CA1234DF4CA2}"/>
    <cellStyle name="20% - Accent2 4 4 3" xfId="818" xr:uid="{92367FD4-AEB9-4F17-BD51-3E273401FAB0}"/>
    <cellStyle name="20% - Accent2 4 5" xfId="819" xr:uid="{671A96AD-EE21-4A28-B552-0FD2DABDF5D1}"/>
    <cellStyle name="20% - Accent2 4 5 2" xfId="820" xr:uid="{850497A0-F5DA-42F1-8E7C-18CB3DB4ACF8}"/>
    <cellStyle name="20% - Accent2 4 5 3" xfId="821" xr:uid="{6FB991E0-39D1-478E-A8F8-FC315DDD8F51}"/>
    <cellStyle name="20% - Accent2 4 6" xfId="822" xr:uid="{423D694D-76F9-43BE-8897-BE29637D52A6}"/>
    <cellStyle name="20% - Accent2 4 7" xfId="823" xr:uid="{56DE48F9-E315-4249-B4F6-870DC12D18A7}"/>
    <cellStyle name="20% - Accent2 5" xfId="824" xr:uid="{FBDCE43B-3CC5-4FA5-A1C6-D1378526A0DE}"/>
    <cellStyle name="20% - Accent2 5 2" xfId="825" xr:uid="{7F4BAB20-7779-40A1-8F66-FC3B69BD9169}"/>
    <cellStyle name="20% - Accent2 5 2 2" xfId="826" xr:uid="{261328CD-666D-40E2-B2D6-0B2DA6E214F1}"/>
    <cellStyle name="20% - Accent2 5 2 3" xfId="827" xr:uid="{6319FD3C-96E5-42B8-87A1-49408C68C3A9}"/>
    <cellStyle name="20% - Accent2 5 3" xfId="828" xr:uid="{EB46C59A-0E81-4188-9F37-F51C9B0E5818}"/>
    <cellStyle name="20% - Accent2 5 3 2" xfId="829" xr:uid="{13B313E2-11EA-49A4-87E0-3DFD7A782B13}"/>
    <cellStyle name="20% - Accent2 5 3 3" xfId="830" xr:uid="{03BB0BB2-F056-49C7-938F-41FFF235D99C}"/>
    <cellStyle name="20% - Accent2 5 4" xfId="831" xr:uid="{C4658797-F308-40D1-A313-68040ED73D60}"/>
    <cellStyle name="20% - Accent2 5 4 2" xfId="832" xr:uid="{594E48E6-9841-4907-AF89-7633D698C6C2}"/>
    <cellStyle name="20% - Accent2 5 4 3" xfId="833" xr:uid="{4D6F4C9D-FB63-4555-9A2A-DD4200F1CD36}"/>
    <cellStyle name="20% - Accent2 5 5" xfId="834" xr:uid="{609BE4C2-8F77-4C34-8C87-6EE3F32F30E1}"/>
    <cellStyle name="20% - Accent2 5 5 2" xfId="835" xr:uid="{A3EB7239-7877-4D47-AAF4-BC9931983F73}"/>
    <cellStyle name="20% - Accent2 5 5 3" xfId="836" xr:uid="{3401D4AD-356B-4B4C-A7D1-56303C8D3D0C}"/>
    <cellStyle name="20% - Accent2 5 6" xfId="837" xr:uid="{6347284C-665C-49F1-A5B9-5CC7F47DE1EC}"/>
    <cellStyle name="20% - Accent2 5 7" xfId="838" xr:uid="{91FFE397-BC8D-4544-9251-26F78FAEA16A}"/>
    <cellStyle name="20% - Accent2 6" xfId="839" xr:uid="{3F4AB64C-1D92-4A96-BAE2-546F6F4A9134}"/>
    <cellStyle name="20% - Accent2 6 2" xfId="840" xr:uid="{C9F8B5D2-ADEF-49DE-B409-67A6F3A44969}"/>
    <cellStyle name="20% - Accent2 6 2 2" xfId="841" xr:uid="{6AAE7F4C-1D40-47E4-A945-F34C5A77ED27}"/>
    <cellStyle name="20% - Accent2 6 2 3" xfId="842" xr:uid="{12F8ED98-0679-4F1B-8C9E-F2EF15D0B403}"/>
    <cellStyle name="20% - Accent2 6 3" xfId="843" xr:uid="{80A3DD7D-8CED-4970-BB6C-4DAA616DDC6D}"/>
    <cellStyle name="20% - Accent2 6 3 2" xfId="844" xr:uid="{5F0FB42E-7DF9-4596-ABA0-6EAB5823FDFE}"/>
    <cellStyle name="20% - Accent2 6 3 3" xfId="845" xr:uid="{E0A3DB58-6AD4-4C20-A32F-4CABD5BA8A71}"/>
    <cellStyle name="20% - Accent2 6 4" xfId="846" xr:uid="{49F549C1-44ED-41D2-8302-E342A9FF3E4D}"/>
    <cellStyle name="20% - Accent2 6 4 2" xfId="847" xr:uid="{D8B65783-B605-41A5-9045-0ABD93F41BC1}"/>
    <cellStyle name="20% - Accent2 6 4 3" xfId="848" xr:uid="{C072FF08-3999-445B-9808-BB5DB7214C40}"/>
    <cellStyle name="20% - Accent2 6 5" xfId="849" xr:uid="{CA8946C1-0EA2-4DD3-BCED-42A16B423337}"/>
    <cellStyle name="20% - Accent2 6 5 2" xfId="850" xr:uid="{8D563B98-A1A4-4589-89C1-B5E63BC134AD}"/>
    <cellStyle name="20% - Accent2 6 5 3" xfId="851" xr:uid="{A9897A9F-4E96-4250-A5C7-E2D85B8F546E}"/>
    <cellStyle name="20% - Accent2 6 6" xfId="852" xr:uid="{D7620FA5-FBBD-4E64-B554-819AC7B2A1BF}"/>
    <cellStyle name="20% - Accent2 6 7" xfId="853" xr:uid="{AD1C5D19-DB52-4158-BEFE-2F439E3F4CEE}"/>
    <cellStyle name="20% - Accent2 7" xfId="854" xr:uid="{AC628B30-71DF-4679-9FAD-08DEA136296A}"/>
    <cellStyle name="20% - Accent2 7 2" xfId="855" xr:uid="{7BD9BD4C-06BE-4CA1-AC75-CA0EE2D2470A}"/>
    <cellStyle name="20% - Accent2 7 2 2" xfId="856" xr:uid="{C40AC0E8-FF68-4AD0-87FA-8A5D1574BB7C}"/>
    <cellStyle name="20% - Accent2 7 2 3" xfId="857" xr:uid="{E68E17EC-EBAD-43AE-A3CC-C14237CD47D7}"/>
    <cellStyle name="20% - Accent2 7 3" xfId="858" xr:uid="{C100B91D-92B7-4DC2-AA63-D9967614F5EB}"/>
    <cellStyle name="20% - Accent2 7 3 2" xfId="859" xr:uid="{BA63F680-78C2-4A0B-8F77-FA6224A85304}"/>
    <cellStyle name="20% - Accent2 7 3 3" xfId="860" xr:uid="{B3ACF227-B340-4831-AD1C-ADB5E7B06540}"/>
    <cellStyle name="20% - Accent2 7 4" xfId="861" xr:uid="{D0D75646-A3E5-48A3-9F3F-20106A42E45B}"/>
    <cellStyle name="20% - Accent2 7 4 2" xfId="862" xr:uid="{EFCB5FB3-D933-4436-B860-197971691F37}"/>
    <cellStyle name="20% - Accent2 7 4 3" xfId="863" xr:uid="{E8D988E0-B487-48FE-B5FE-6E7093EF0230}"/>
    <cellStyle name="20% - Accent2 7 5" xfId="864" xr:uid="{1C370D9A-5552-43EA-863A-237FF5990760}"/>
    <cellStyle name="20% - Accent2 7 6" xfId="865" xr:uid="{E61E006B-AC04-4C36-BD37-99D717A67736}"/>
    <cellStyle name="20% - Accent2 8" xfId="866" xr:uid="{7A1D8156-1F27-49BD-A5C8-5ED458738EC6}"/>
    <cellStyle name="20% - Accent2 8 2" xfId="867" xr:uid="{5E1BB00A-DF5A-486F-A2B2-B99E24F685FC}"/>
    <cellStyle name="20% - Accent2 8 2 2" xfId="868" xr:uid="{2A4F01F4-330C-4CD7-8668-11BB30066BB2}"/>
    <cellStyle name="20% - Accent2 8 2 3" xfId="869" xr:uid="{D984EA9D-9E87-4FC9-BA67-0D0551FFFAE6}"/>
    <cellStyle name="20% - Accent2 8 3" xfId="870" xr:uid="{6FA63F4D-1760-4ACD-980A-614530AF2900}"/>
    <cellStyle name="20% - Accent2 8 3 2" xfId="871" xr:uid="{D987830D-BF0C-43EB-A8FD-D45A7D43792A}"/>
    <cellStyle name="20% - Accent2 8 3 3" xfId="872" xr:uid="{30141870-7C92-4A45-8B59-EF30414628BA}"/>
    <cellStyle name="20% - Accent2 8 4" xfId="873" xr:uid="{CBC0CF34-E978-4A65-BD44-A598AE96C79D}"/>
    <cellStyle name="20% - Accent2 8 5" xfId="874" xr:uid="{86CB2AA3-4C1F-4FBB-AC87-F0CE636FEAA8}"/>
    <cellStyle name="20% - Accent2 9" xfId="875" xr:uid="{0E1AE3BB-6AE8-43E8-B467-0A11257B3961}"/>
    <cellStyle name="20% - Accent2 9 2" xfId="876" xr:uid="{B590BE8D-87B9-4100-B82F-C9EE4E9B990D}"/>
    <cellStyle name="20% - Accent2 9 3" xfId="877" xr:uid="{65970B05-5169-401D-81C5-AF035AF5B3B8}"/>
    <cellStyle name="20% - Accent3 10" xfId="878" xr:uid="{53E579BD-11EE-4C8D-94EB-2E48955F091B}"/>
    <cellStyle name="20% - Accent3 10 2" xfId="879" xr:uid="{152A1BB4-B71B-4DDF-8E20-3A3626EA2045}"/>
    <cellStyle name="20% - Accent3 10 3" xfId="880" xr:uid="{59DBF658-2096-4D5B-B0C8-42F40EC85038}"/>
    <cellStyle name="20% - Accent3 11" xfId="881" xr:uid="{5AB1C098-08B8-4125-AD6C-ED3B8F0F709F}"/>
    <cellStyle name="20% - Accent3 11 2" xfId="882" xr:uid="{4647C801-AF38-48A6-AC87-742A3C4A3E31}"/>
    <cellStyle name="20% - Accent3 11 3" xfId="883" xr:uid="{83B3ACBA-5970-47D3-ABE8-3926BCA70593}"/>
    <cellStyle name="20% - Accent3 12" xfId="884" xr:uid="{12ADC9B0-302A-4772-92BD-9BBED92565FC}"/>
    <cellStyle name="20% - Accent3 12 2" xfId="885" xr:uid="{44C1DD6F-46C2-4FE4-A659-50572AE4AB60}"/>
    <cellStyle name="20% - Accent3 12 3" xfId="886" xr:uid="{F7562BC5-441C-4BCB-804C-C1256C738428}"/>
    <cellStyle name="20% - Accent3 13" xfId="887" xr:uid="{EA0785ED-2099-4BB0-BBE7-E8169A36AA46}"/>
    <cellStyle name="20% - Accent3 14" xfId="888" xr:uid="{AA1A2378-FD53-45A2-AD54-51371B89ACB9}"/>
    <cellStyle name="20% - Accent3 2" xfId="42" xr:uid="{FC141263-B075-4B08-AFD1-020F2C495CB5}"/>
    <cellStyle name="20% - Accent3 2 10" xfId="889" xr:uid="{11B12E4D-C7B9-4C23-850F-431215764BA0}"/>
    <cellStyle name="20% - Accent3 2 2" xfId="890" xr:uid="{10AB5D3C-A077-4B85-8596-E5D9247518DE}"/>
    <cellStyle name="20% - Accent3 2 2 2" xfId="891" xr:uid="{D67A6ADC-484E-4042-B1B3-54D1B5E0A18F}"/>
    <cellStyle name="20% - Accent3 2 2 2 2" xfId="892" xr:uid="{A7415C5D-5406-4410-91F9-E559BABBFC7E}"/>
    <cellStyle name="20% - Accent3 2 2 2 3" xfId="893" xr:uid="{07E524BC-8575-453F-A765-5930D36D4008}"/>
    <cellStyle name="20% - Accent3 2 2 3" xfId="894" xr:uid="{4F254F66-3F21-408E-AE78-D7666A96A72D}"/>
    <cellStyle name="20% - Accent3 2 2 3 2" xfId="895" xr:uid="{3CACDFD1-4823-4104-9FBC-F44450DB2A8D}"/>
    <cellStyle name="20% - Accent3 2 2 3 3" xfId="896" xr:uid="{F6D99602-BAA8-4C53-9231-3E69A90E0AD3}"/>
    <cellStyle name="20% - Accent3 2 2 4" xfId="897" xr:uid="{13E40631-6AD8-45CF-8537-DD57D81994D3}"/>
    <cellStyle name="20% - Accent3 2 2 4 2" xfId="898" xr:uid="{963A21FE-C55F-4FC1-85FD-6666A473735F}"/>
    <cellStyle name="20% - Accent3 2 2 4 3" xfId="899" xr:uid="{3E0EB73E-18BE-483B-9A94-578F17392E8A}"/>
    <cellStyle name="20% - Accent3 2 2 5" xfId="900" xr:uid="{42A54ECE-46B8-4367-B09B-787E821B438A}"/>
    <cellStyle name="20% - Accent3 2 2 5 2" xfId="901" xr:uid="{A128CF66-AC60-46FB-8C04-ACEBE25952D1}"/>
    <cellStyle name="20% - Accent3 2 2 5 3" xfId="902" xr:uid="{A9C5E740-FD1D-4017-8C53-C826FBF5A9BA}"/>
    <cellStyle name="20% - Accent3 2 2 6" xfId="903" xr:uid="{16FC7B0C-5C57-4555-9748-5D0305055E38}"/>
    <cellStyle name="20% - Accent3 2 2 7" xfId="904" xr:uid="{C02E4C85-2270-4557-B4A6-A5CC902798F5}"/>
    <cellStyle name="20% - Accent3 2 3" xfId="905" xr:uid="{F6976367-AB76-44A4-BB62-8BEBD27B20AB}"/>
    <cellStyle name="20% - Accent3 2 3 2" xfId="906" xr:uid="{C8647631-B409-4903-9002-8A2184C4E22C}"/>
    <cellStyle name="20% - Accent3 2 3 2 2" xfId="907" xr:uid="{684DE45D-8AA9-4263-81A5-7B8698D7A846}"/>
    <cellStyle name="20% - Accent3 2 3 2 3" xfId="908" xr:uid="{4371C2FC-6C28-4F85-BDF6-AE180CCBD2FD}"/>
    <cellStyle name="20% - Accent3 2 3 3" xfId="909" xr:uid="{02E1F48E-A556-4B97-A5D7-2323EB9F37B6}"/>
    <cellStyle name="20% - Accent3 2 3 3 2" xfId="910" xr:uid="{1C834477-EE5E-43B5-AB4B-6CB3C1BE4AD4}"/>
    <cellStyle name="20% - Accent3 2 3 3 3" xfId="911" xr:uid="{5D511EB1-5FD8-4BD6-AF37-A146522B3272}"/>
    <cellStyle name="20% - Accent3 2 3 4" xfId="912" xr:uid="{9D4A8539-33B7-41B4-B3F1-B0DD04795784}"/>
    <cellStyle name="20% - Accent3 2 3 4 2" xfId="913" xr:uid="{A3AA8416-666E-4EBF-9197-63F50DF3BAB6}"/>
    <cellStyle name="20% - Accent3 2 3 4 3" xfId="914" xr:uid="{5E7CFE29-C402-4EEC-AB93-CED14B8C537B}"/>
    <cellStyle name="20% - Accent3 2 3 5" xfId="915" xr:uid="{AF3443E7-DE0C-4199-9886-A36A234AA971}"/>
    <cellStyle name="20% - Accent3 2 3 5 2" xfId="916" xr:uid="{771A6ACE-01D2-4E51-B38D-395ACD36C9AB}"/>
    <cellStyle name="20% - Accent3 2 3 5 3" xfId="917" xr:uid="{A6B5FA6F-2F63-4BB0-BAB8-47EA518F6DD5}"/>
    <cellStyle name="20% - Accent3 2 3 6" xfId="918" xr:uid="{239CF156-F92F-41F9-A2AB-AE72CCD9C838}"/>
    <cellStyle name="20% - Accent3 2 3 7" xfId="919" xr:uid="{6EA7C7D2-AA51-4742-8412-572A0B79B522}"/>
    <cellStyle name="20% - Accent3 2 4" xfId="920" xr:uid="{7368E4B7-F05E-46B4-9CC4-04BB3CBA7F99}"/>
    <cellStyle name="20% - Accent3 2 4 2" xfId="921" xr:uid="{3D1AC854-D1C1-49C3-B99C-D699EE9C8F3E}"/>
    <cellStyle name="20% - Accent3 2 4 3" xfId="922" xr:uid="{272A9CD8-97EB-48F0-A4FC-D04A1DD8C8C4}"/>
    <cellStyle name="20% - Accent3 2 5" xfId="923" xr:uid="{BE50BC18-B373-4B6E-A539-1AE96A21ACD5}"/>
    <cellStyle name="20% - Accent3 2 5 2" xfId="924" xr:uid="{B841A37C-DF04-49EE-9AD1-DFF21818B0B6}"/>
    <cellStyle name="20% - Accent3 2 5 3" xfId="925" xr:uid="{29A678BB-DC98-477B-81E0-98660061478F}"/>
    <cellStyle name="20% - Accent3 2 6" xfId="926" xr:uid="{A4330728-5F59-4B61-9B7F-E0667E84E3E3}"/>
    <cellStyle name="20% - Accent3 2 6 2" xfId="927" xr:uid="{C6FF798A-F9BF-490C-9BD6-394227AAECCE}"/>
    <cellStyle name="20% - Accent3 2 6 3" xfId="928" xr:uid="{EA5F36A7-4891-4A75-A3E2-968DC06E2FCB}"/>
    <cellStyle name="20% - Accent3 2 7" xfId="929" xr:uid="{359BE26B-9D3B-4627-86B2-2DC8B2826D4B}"/>
    <cellStyle name="20% - Accent3 2 7 2" xfId="930" xr:uid="{AD980FD6-942C-416B-B9FD-BA12831D3D7C}"/>
    <cellStyle name="20% - Accent3 2 7 3" xfId="931" xr:uid="{2FA00239-7750-40B8-BDD2-C762A000EF2A}"/>
    <cellStyle name="20% - Accent3 2 8" xfId="932" xr:uid="{89488A0B-5C66-4B78-9924-DDD05EF1F5A0}"/>
    <cellStyle name="20% - Accent3 2 9" xfId="933" xr:uid="{9616C28A-3CB3-4888-A2A3-237C5B4C476C}"/>
    <cellStyle name="20% - Accent3 3" xfId="43" xr:uid="{021B4CD0-2B54-44A9-AAE4-40FC4C4ADDFA}"/>
    <cellStyle name="20% - Accent3 3 2" xfId="934" xr:uid="{2FAA3CD6-B665-4BF1-A4E3-C2A5E347E676}"/>
    <cellStyle name="20% - Accent3 3 2 2" xfId="935" xr:uid="{D38CF094-9416-48D1-8E55-882605694975}"/>
    <cellStyle name="20% - Accent3 3 2 3" xfId="936" xr:uid="{68C0D794-00CD-49AE-8EEC-CAE639789F4E}"/>
    <cellStyle name="20% - Accent3 3 3" xfId="937" xr:uid="{0EED8286-0976-450B-BD11-818C3C7C8E3F}"/>
    <cellStyle name="20% - Accent3 3 3 2" xfId="938" xr:uid="{DE7AD68A-1101-48DA-A71B-168C58B243B1}"/>
    <cellStyle name="20% - Accent3 3 3 3" xfId="939" xr:uid="{4B7EF98F-BEDF-43A0-BF90-76FAC852AF91}"/>
    <cellStyle name="20% - Accent3 3 4" xfId="940" xr:uid="{BF4CF0EE-74DA-4B5F-A7D7-570EB0C66CD2}"/>
    <cellStyle name="20% - Accent3 3 4 2" xfId="941" xr:uid="{A948DD29-168F-4209-9192-518BD954C2D9}"/>
    <cellStyle name="20% - Accent3 3 4 3" xfId="942" xr:uid="{D67638F5-77E5-4586-A5A1-B67F3898D50D}"/>
    <cellStyle name="20% - Accent3 3 5" xfId="943" xr:uid="{C0BB12CF-3A96-413F-B18C-19C649655B5B}"/>
    <cellStyle name="20% - Accent3 3 5 2" xfId="944" xr:uid="{63F847DE-6690-4242-AD5A-BFDA9781E88A}"/>
    <cellStyle name="20% - Accent3 3 5 3" xfId="945" xr:uid="{D9D9F2DD-B2CB-4C7B-912A-E70F2D03DCFA}"/>
    <cellStyle name="20% - Accent3 3 6" xfId="946" xr:uid="{3E3A2719-FD31-450A-841B-87ADCD1D3FDA}"/>
    <cellStyle name="20% - Accent3 3 7" xfId="947" xr:uid="{A79E7C99-C9DE-4F03-A0D4-135A6BF4C232}"/>
    <cellStyle name="20% - Accent3 4" xfId="948" xr:uid="{83DDF722-386B-4FB9-AEBC-C8A1FF8C7A6F}"/>
    <cellStyle name="20% - Accent3 4 2" xfId="949" xr:uid="{66D21805-1855-4E5C-A15B-EA9E6B48A415}"/>
    <cellStyle name="20% - Accent3 4 2 2" xfId="950" xr:uid="{EF225DB1-5C69-4DD7-A1A6-3C98A3964227}"/>
    <cellStyle name="20% - Accent3 4 2 3" xfId="951" xr:uid="{BF867FF7-13BE-4E21-ADED-77C55FB91300}"/>
    <cellStyle name="20% - Accent3 4 3" xfId="952" xr:uid="{D2433BA2-6F13-4F7E-9139-7E9E955A8D58}"/>
    <cellStyle name="20% - Accent3 4 3 2" xfId="953" xr:uid="{9E4DF5E2-3890-49AA-96D9-2E39DD4A0A3A}"/>
    <cellStyle name="20% - Accent3 4 3 3" xfId="954" xr:uid="{13D01046-17F0-40B1-A9AC-1F5EBB8C51C5}"/>
    <cellStyle name="20% - Accent3 4 4" xfId="955" xr:uid="{534583DE-A8C7-44D4-83D6-572ED442BC05}"/>
    <cellStyle name="20% - Accent3 4 4 2" xfId="956" xr:uid="{2D263EB6-52D7-4EDD-A72E-E75156D3EB6E}"/>
    <cellStyle name="20% - Accent3 4 4 3" xfId="957" xr:uid="{34C6B55D-236B-45FD-8BA7-5CB605DA5516}"/>
    <cellStyle name="20% - Accent3 4 5" xfId="958" xr:uid="{EB098F6C-5936-4004-9561-FE13B5DB693F}"/>
    <cellStyle name="20% - Accent3 4 5 2" xfId="959" xr:uid="{9BB6999C-27E3-407A-B738-0E6E15AAD8E0}"/>
    <cellStyle name="20% - Accent3 4 5 3" xfId="960" xr:uid="{675EB4D2-7501-4959-9660-28BE57FD7D31}"/>
    <cellStyle name="20% - Accent3 4 6" xfId="961" xr:uid="{4FC83AFF-5A10-4911-ADCE-AF7CBC2678EB}"/>
    <cellStyle name="20% - Accent3 4 7" xfId="962" xr:uid="{F48E2E0D-FE3B-4FC3-88CA-C8F582DB9A7C}"/>
    <cellStyle name="20% - Accent3 5" xfId="963" xr:uid="{344177D6-6DD7-4DEE-BAB4-FA29C6D6B2D4}"/>
    <cellStyle name="20% - Accent3 5 2" xfId="964" xr:uid="{1212AD3C-ACE9-4011-9F18-CEF8208AE58E}"/>
    <cellStyle name="20% - Accent3 5 2 2" xfId="965" xr:uid="{D90F69E0-FD2B-4C54-AB4E-76FF8AE25D0E}"/>
    <cellStyle name="20% - Accent3 5 2 3" xfId="966" xr:uid="{7F04DBE2-F2E2-43E4-96FE-6D962EF4BB5F}"/>
    <cellStyle name="20% - Accent3 5 3" xfId="967" xr:uid="{3760DC11-4058-4ACE-A253-FA88F5F8A150}"/>
    <cellStyle name="20% - Accent3 5 3 2" xfId="968" xr:uid="{15212755-BDCF-45C4-8CA0-8853A30B89F0}"/>
    <cellStyle name="20% - Accent3 5 3 3" xfId="969" xr:uid="{34A87724-8656-4E30-B07E-85449198A179}"/>
    <cellStyle name="20% - Accent3 5 4" xfId="970" xr:uid="{A5D29C9E-D812-47CB-BB26-FF3209BD1848}"/>
    <cellStyle name="20% - Accent3 5 4 2" xfId="971" xr:uid="{60DF5BB0-580C-4C1F-866C-4888BE2AFF19}"/>
    <cellStyle name="20% - Accent3 5 4 3" xfId="972" xr:uid="{4654D6C6-A5A3-47E3-AE43-F6973284792A}"/>
    <cellStyle name="20% - Accent3 5 5" xfId="973" xr:uid="{4DA39C32-93E2-4C2B-8BFB-758FE5769E65}"/>
    <cellStyle name="20% - Accent3 5 5 2" xfId="974" xr:uid="{8A11A816-CD20-4FDE-A5EE-286E3B9A55FE}"/>
    <cellStyle name="20% - Accent3 5 5 3" xfId="975" xr:uid="{CC3FA939-4761-4351-B5AC-3B42C42133C0}"/>
    <cellStyle name="20% - Accent3 5 6" xfId="976" xr:uid="{253AA2F4-14FF-44AA-830F-F4FAC88D9CE8}"/>
    <cellStyle name="20% - Accent3 5 7" xfId="977" xr:uid="{210BAFA2-9E83-4268-B862-A2F09478EF64}"/>
    <cellStyle name="20% - Accent3 6" xfId="978" xr:uid="{F2BE08F2-0B53-4EC7-95E9-602B63D30158}"/>
    <cellStyle name="20% - Accent3 6 2" xfId="979" xr:uid="{35388411-1289-4E66-8F50-FCCE7A492470}"/>
    <cellStyle name="20% - Accent3 6 2 2" xfId="980" xr:uid="{3D8DE142-36DB-4DFC-8A59-AF3D5E1489E1}"/>
    <cellStyle name="20% - Accent3 6 2 3" xfId="981" xr:uid="{7B6C1F73-6783-4AF4-9695-E45DAB81B374}"/>
    <cellStyle name="20% - Accent3 6 3" xfId="982" xr:uid="{F0820E32-FEA0-4D51-B0F2-C72A4D6234CA}"/>
    <cellStyle name="20% - Accent3 6 3 2" xfId="983" xr:uid="{9A299AB3-69DF-41E2-A4BC-0C7B7958B6F3}"/>
    <cellStyle name="20% - Accent3 6 3 3" xfId="984" xr:uid="{2BBD5609-20E3-4B1B-815E-516C24E1143D}"/>
    <cellStyle name="20% - Accent3 6 4" xfId="985" xr:uid="{2183F1A3-456D-4B4B-82D8-2E72CB7524C8}"/>
    <cellStyle name="20% - Accent3 6 4 2" xfId="986" xr:uid="{85BF0978-4181-4706-BCBB-61747BF4B55F}"/>
    <cellStyle name="20% - Accent3 6 4 3" xfId="987" xr:uid="{BFC44A2B-8100-49D8-8CF8-1C146838F33A}"/>
    <cellStyle name="20% - Accent3 6 5" xfId="988" xr:uid="{56EF9AD8-D93F-4784-ADF5-A3EC09815454}"/>
    <cellStyle name="20% - Accent3 6 5 2" xfId="989" xr:uid="{969F58E8-175E-4754-9A88-C4A3BEEB4AEB}"/>
    <cellStyle name="20% - Accent3 6 5 3" xfId="990" xr:uid="{9BA90142-53AB-4EE4-A43D-1479C88499E7}"/>
    <cellStyle name="20% - Accent3 6 6" xfId="991" xr:uid="{0B1B986F-E355-446F-BF2D-B73C451EC046}"/>
    <cellStyle name="20% - Accent3 6 7" xfId="992" xr:uid="{3C02D228-6EC2-43BB-B6E1-EE877916EC32}"/>
    <cellStyle name="20% - Accent3 7" xfId="993" xr:uid="{35D2D8E0-DD3A-42D4-9ACC-81D5D2298484}"/>
    <cellStyle name="20% - Accent3 7 2" xfId="994" xr:uid="{5A495447-6E78-484C-BF3D-975A6B9BFDD4}"/>
    <cellStyle name="20% - Accent3 7 2 2" xfId="995" xr:uid="{FDE7001D-F907-493E-863B-C95ECA664DBC}"/>
    <cellStyle name="20% - Accent3 7 2 3" xfId="996" xr:uid="{3CC0C130-EAB4-447C-A753-5C364D175CFC}"/>
    <cellStyle name="20% - Accent3 7 3" xfId="997" xr:uid="{1A886050-2420-4923-A27B-A6C2D1CABE80}"/>
    <cellStyle name="20% - Accent3 7 3 2" xfId="998" xr:uid="{1FC2F60A-6291-447A-97F1-0511B4A1C803}"/>
    <cellStyle name="20% - Accent3 7 3 3" xfId="999" xr:uid="{51669AE1-6198-400D-AC12-91187E452845}"/>
    <cellStyle name="20% - Accent3 7 4" xfId="1000" xr:uid="{B7D3F7DF-4BFC-4B8B-98CC-3E40A08E8934}"/>
    <cellStyle name="20% - Accent3 7 4 2" xfId="1001" xr:uid="{F8B08848-3401-458C-B6EB-8B696E4C6614}"/>
    <cellStyle name="20% - Accent3 7 4 3" xfId="1002" xr:uid="{272B3818-F181-4F81-9D33-8548922574B5}"/>
    <cellStyle name="20% - Accent3 7 5" xfId="1003" xr:uid="{5E2D4A3A-82A4-4CC0-85B0-87B5A22ADD36}"/>
    <cellStyle name="20% - Accent3 7 6" xfId="1004" xr:uid="{1E7522AC-B2CF-4486-86CB-AC8259E8333B}"/>
    <cellStyle name="20% - Accent3 8" xfId="1005" xr:uid="{F300C3C1-FC82-4962-A481-33439ADBE208}"/>
    <cellStyle name="20% - Accent3 8 2" xfId="1006" xr:uid="{DA294351-E1E1-40D7-9B55-F9E48257C30E}"/>
    <cellStyle name="20% - Accent3 8 2 2" xfId="1007" xr:uid="{632D82F7-A925-4140-816D-A36FC640B297}"/>
    <cellStyle name="20% - Accent3 8 2 3" xfId="1008" xr:uid="{ED6CCA3D-5517-467C-BA44-1244F3D4D01F}"/>
    <cellStyle name="20% - Accent3 8 3" xfId="1009" xr:uid="{B14010C8-9F6A-42CF-AE60-F2A29BE6386A}"/>
    <cellStyle name="20% - Accent3 8 3 2" xfId="1010" xr:uid="{F2F4EF3D-222D-4E2A-91B6-2D06CF12E72C}"/>
    <cellStyle name="20% - Accent3 8 3 3" xfId="1011" xr:uid="{16C199ED-8D1A-414E-A25A-1B491291D97A}"/>
    <cellStyle name="20% - Accent3 8 4" xfId="1012" xr:uid="{B5F78D19-BE47-4316-9C0F-66A948CB1DBC}"/>
    <cellStyle name="20% - Accent3 8 5" xfId="1013" xr:uid="{D650E706-9B5C-4844-81F6-9DB7CF287E46}"/>
    <cellStyle name="20% - Accent3 9" xfId="1014" xr:uid="{1ACFC894-6AA0-46B3-98AC-ABB7CB0EFDDE}"/>
    <cellStyle name="20% - Accent3 9 2" xfId="1015" xr:uid="{E9CCBA6B-592A-4757-9EF7-D8AA67103FC2}"/>
    <cellStyle name="20% - Accent3 9 3" xfId="1016" xr:uid="{0575DD97-AA82-4ADE-9DD5-83472B5C98B1}"/>
    <cellStyle name="20% - Accent4 10" xfId="1017" xr:uid="{25C5848E-0D49-4C2F-B2B6-9158B17284E9}"/>
    <cellStyle name="20% - Accent4 10 2" xfId="1018" xr:uid="{89621DCF-0247-48E8-935C-A304C212E43D}"/>
    <cellStyle name="20% - Accent4 10 3" xfId="1019" xr:uid="{0B44FCFF-BE46-478A-A838-1C070825B496}"/>
    <cellStyle name="20% - Accent4 11" xfId="1020" xr:uid="{078C1282-BA16-47BA-9BC8-6FC73D81C25B}"/>
    <cellStyle name="20% - Accent4 11 2" xfId="1021" xr:uid="{08781B54-8148-49D8-B97E-02B62FDCC4C2}"/>
    <cellStyle name="20% - Accent4 11 3" xfId="1022" xr:uid="{6D977C48-2CC6-4AA2-BDA3-70620E6D2E2F}"/>
    <cellStyle name="20% - Accent4 12" xfId="1023" xr:uid="{E0D2819E-D097-469A-A43C-8614A7278EE7}"/>
    <cellStyle name="20% - Accent4 12 2" xfId="1024" xr:uid="{44C7DBAC-2E7F-4100-A0B0-0170FC4C0BA1}"/>
    <cellStyle name="20% - Accent4 12 3" xfId="1025" xr:uid="{056D5D4F-83DB-42D8-9B14-83F95BBC491E}"/>
    <cellStyle name="20% - Accent4 13" xfId="1026" xr:uid="{02610F99-2C3F-427F-9552-58171AA30A87}"/>
    <cellStyle name="20% - Accent4 14" xfId="1027" xr:uid="{A03CF395-5454-49E4-B850-173C190C4EE8}"/>
    <cellStyle name="20% - Accent4 2" xfId="44" xr:uid="{4CF8EC24-B173-46B5-A264-F406209AD284}"/>
    <cellStyle name="20% - Accent4 2 10" xfId="1028" xr:uid="{0F2968EC-57BE-4FEC-BBAF-A29BA1B59B32}"/>
    <cellStyle name="20% - Accent4 2 2" xfId="1029" xr:uid="{33C1F2C3-9E47-4571-867C-97E3CDEBB605}"/>
    <cellStyle name="20% - Accent4 2 2 2" xfId="1030" xr:uid="{3CBD001F-F7E2-4A4C-A665-33D3813617CF}"/>
    <cellStyle name="20% - Accent4 2 2 2 2" xfId="1031" xr:uid="{B6F4273F-DBF4-4F84-9828-4F2D6C80009E}"/>
    <cellStyle name="20% - Accent4 2 2 2 3" xfId="1032" xr:uid="{323F8AE5-1F6C-42E8-878C-C1E0585209BE}"/>
    <cellStyle name="20% - Accent4 2 2 3" xfId="1033" xr:uid="{DE425EB3-3D95-49A3-9F65-31D244735F34}"/>
    <cellStyle name="20% - Accent4 2 2 3 2" xfId="1034" xr:uid="{D6B9D583-0E54-46DE-970F-D7A8E3D44255}"/>
    <cellStyle name="20% - Accent4 2 2 3 3" xfId="1035" xr:uid="{58DD2CF4-8749-478F-88DF-66FDD1667710}"/>
    <cellStyle name="20% - Accent4 2 2 4" xfId="1036" xr:uid="{F2127073-CF6B-4E70-A1C1-C8D309FBECFE}"/>
    <cellStyle name="20% - Accent4 2 2 4 2" xfId="1037" xr:uid="{1D419B61-4334-4349-B95A-A3E05379D7ED}"/>
    <cellStyle name="20% - Accent4 2 2 4 3" xfId="1038" xr:uid="{CCF61328-179A-4071-89FE-16ED9B04213C}"/>
    <cellStyle name="20% - Accent4 2 2 5" xfId="1039" xr:uid="{7D7168A6-2D6D-45A7-890B-8300A47E9823}"/>
    <cellStyle name="20% - Accent4 2 2 5 2" xfId="1040" xr:uid="{622FCB72-B108-4320-9C61-005C44B003FB}"/>
    <cellStyle name="20% - Accent4 2 2 5 3" xfId="1041" xr:uid="{A040DE6B-F0E8-4661-A925-ECCFFC5EE0FE}"/>
    <cellStyle name="20% - Accent4 2 2 6" xfId="1042" xr:uid="{5AF2E972-6EB0-4E4F-A6AD-96FAB3833C54}"/>
    <cellStyle name="20% - Accent4 2 2 7" xfId="1043" xr:uid="{F7824CC5-5545-4200-A44C-384FB7494425}"/>
    <cellStyle name="20% - Accent4 2 3" xfId="1044" xr:uid="{F82D59B8-3EFD-419E-9148-185E85F0E9B1}"/>
    <cellStyle name="20% - Accent4 2 3 2" xfId="1045" xr:uid="{08D7DA5A-0E2D-463F-B6B3-5DE2DF9A93B8}"/>
    <cellStyle name="20% - Accent4 2 3 2 2" xfId="1046" xr:uid="{691F1858-BC60-4BD8-A131-ACE31F8BA9B4}"/>
    <cellStyle name="20% - Accent4 2 3 2 3" xfId="1047" xr:uid="{E5CACFCF-425E-4B61-9C24-11DA6DBAC123}"/>
    <cellStyle name="20% - Accent4 2 3 3" xfId="1048" xr:uid="{E0BD3E28-6109-4891-BCB2-2A92FEEE5477}"/>
    <cellStyle name="20% - Accent4 2 3 3 2" xfId="1049" xr:uid="{0D82075C-7179-46B4-B070-A614F2419E36}"/>
    <cellStyle name="20% - Accent4 2 3 3 3" xfId="1050" xr:uid="{471C2D07-EC33-4F66-A0C9-FE773EF990BB}"/>
    <cellStyle name="20% - Accent4 2 3 4" xfId="1051" xr:uid="{08BEDAE1-2581-4E65-97F4-966EE4EC00CE}"/>
    <cellStyle name="20% - Accent4 2 3 4 2" xfId="1052" xr:uid="{BD5ED987-493F-48FE-80C1-14E0390AE196}"/>
    <cellStyle name="20% - Accent4 2 3 4 3" xfId="1053" xr:uid="{81C39A1D-021B-4CB9-B642-AC1D2FE96968}"/>
    <cellStyle name="20% - Accent4 2 3 5" xfId="1054" xr:uid="{8435995F-AE63-4366-843F-499972BC9266}"/>
    <cellStyle name="20% - Accent4 2 3 5 2" xfId="1055" xr:uid="{FA00BF31-1F8C-47AF-B74B-A522B00183C6}"/>
    <cellStyle name="20% - Accent4 2 3 5 3" xfId="1056" xr:uid="{83A58BE1-ED0F-4CE3-BBD0-6AC651DD8D5D}"/>
    <cellStyle name="20% - Accent4 2 3 6" xfId="1057" xr:uid="{B92494F6-8DE7-483F-B175-07C244AA15C7}"/>
    <cellStyle name="20% - Accent4 2 3 7" xfId="1058" xr:uid="{C7BE6B83-0D27-4426-960B-99B61DDB268A}"/>
    <cellStyle name="20% - Accent4 2 4" xfId="1059" xr:uid="{6E20314D-59FE-4CC0-8C65-F55760D86E8D}"/>
    <cellStyle name="20% - Accent4 2 4 2" xfId="1060" xr:uid="{794FD122-6F08-4DA0-8158-6269B497F549}"/>
    <cellStyle name="20% - Accent4 2 4 3" xfId="1061" xr:uid="{28588807-150B-4767-AE24-ACDAB2DEAC8B}"/>
    <cellStyle name="20% - Accent4 2 5" xfId="1062" xr:uid="{5E2A69AC-A127-448E-967F-812E99067612}"/>
    <cellStyle name="20% - Accent4 2 5 2" xfId="1063" xr:uid="{4FDDCE06-F4D6-40B2-AC42-AE5933F1B57B}"/>
    <cellStyle name="20% - Accent4 2 5 3" xfId="1064" xr:uid="{A886001E-EED2-49A0-9FCD-9CC3E377E72E}"/>
    <cellStyle name="20% - Accent4 2 6" xfId="1065" xr:uid="{A0F17D36-924C-45FA-9E49-7ABE49CFDE61}"/>
    <cellStyle name="20% - Accent4 2 6 2" xfId="1066" xr:uid="{2B97DF65-A017-4C5C-9076-694313B4E69F}"/>
    <cellStyle name="20% - Accent4 2 6 3" xfId="1067" xr:uid="{22A8623F-9B62-4F4E-9C15-B9A130CF6DF7}"/>
    <cellStyle name="20% - Accent4 2 7" xfId="1068" xr:uid="{937C0BA2-DCE7-4830-9C36-6B7C61A4D133}"/>
    <cellStyle name="20% - Accent4 2 7 2" xfId="1069" xr:uid="{C160FF51-A2E8-42E9-BE2E-46683838771F}"/>
    <cellStyle name="20% - Accent4 2 7 3" xfId="1070" xr:uid="{79463146-4A58-48C7-9F86-B496D30C4AAA}"/>
    <cellStyle name="20% - Accent4 2 8" xfId="1071" xr:uid="{D7F88E62-0825-4BE3-BB13-E28C515972C9}"/>
    <cellStyle name="20% - Accent4 2 9" xfId="1072" xr:uid="{FE54CF7B-6F45-4C84-894E-2E2A65096AAD}"/>
    <cellStyle name="20% - Accent4 3" xfId="45" xr:uid="{30C43E84-CEDB-485B-8AC6-5A83C56BE70E}"/>
    <cellStyle name="20% - Accent4 3 2" xfId="1073" xr:uid="{6ABF1D94-1803-406B-8EA1-086C90F6B29C}"/>
    <cellStyle name="20% - Accent4 3 2 2" xfId="1074" xr:uid="{2A5DFCAC-F2EE-4055-B878-3485C283B35C}"/>
    <cellStyle name="20% - Accent4 3 2 3" xfId="1075" xr:uid="{348C9BDD-DF26-49D4-8632-34D09077E6D1}"/>
    <cellStyle name="20% - Accent4 3 3" xfId="1076" xr:uid="{AE046983-B48F-4240-AA22-3EFCFBB62B82}"/>
    <cellStyle name="20% - Accent4 3 3 2" xfId="1077" xr:uid="{3F4BCDFA-644C-44BE-BBD5-1282EB17300B}"/>
    <cellStyle name="20% - Accent4 3 3 3" xfId="1078" xr:uid="{B5F5A001-4AE5-453F-97D1-1F832D762E20}"/>
    <cellStyle name="20% - Accent4 3 4" xfId="1079" xr:uid="{9C391040-EC75-42AA-9127-F44FB99D1C75}"/>
    <cellStyle name="20% - Accent4 3 4 2" xfId="1080" xr:uid="{4EA3627D-7131-41C8-BA90-11E00370F467}"/>
    <cellStyle name="20% - Accent4 3 4 3" xfId="1081" xr:uid="{D5E045A2-33D0-49BD-80A0-B4C742293CB8}"/>
    <cellStyle name="20% - Accent4 3 5" xfId="1082" xr:uid="{7AC73078-0C7B-4583-9ABD-5AD738F31B38}"/>
    <cellStyle name="20% - Accent4 3 5 2" xfId="1083" xr:uid="{26D9EF0A-D89B-4387-9776-15FFA336020E}"/>
    <cellStyle name="20% - Accent4 3 5 3" xfId="1084" xr:uid="{0A6C907E-3B47-4FA3-A174-53BA6D3D8303}"/>
    <cellStyle name="20% - Accent4 3 6" xfId="1085" xr:uid="{AC565853-0D1A-4E74-A551-C1F1D3577717}"/>
    <cellStyle name="20% - Accent4 3 7" xfId="1086" xr:uid="{67CC3BFE-2510-4ECD-BB25-3DAC3405C678}"/>
    <cellStyle name="20% - Accent4 4" xfId="1087" xr:uid="{3CDCF8FD-B1B4-44B1-AAF3-68CF8F905DA2}"/>
    <cellStyle name="20% - Accent4 4 2" xfId="1088" xr:uid="{BC231013-9013-4EE7-9A0F-1F57E87C2321}"/>
    <cellStyle name="20% - Accent4 4 2 2" xfId="1089" xr:uid="{593C11FA-7EC7-4F52-A8D4-443A3D7B38D8}"/>
    <cellStyle name="20% - Accent4 4 2 3" xfId="1090" xr:uid="{6C5D1A8B-50E5-4F89-9A59-9C313EEB4D2C}"/>
    <cellStyle name="20% - Accent4 4 3" xfId="1091" xr:uid="{F51EEC82-1DBF-4CCE-9A2B-06CBF9F54FFE}"/>
    <cellStyle name="20% - Accent4 4 3 2" xfId="1092" xr:uid="{B069CA00-B601-4BD6-875C-952F6A95155E}"/>
    <cellStyle name="20% - Accent4 4 3 3" xfId="1093" xr:uid="{7B0300AC-F1AB-49F5-B5DA-073FC48161FA}"/>
    <cellStyle name="20% - Accent4 4 4" xfId="1094" xr:uid="{371BD4FC-0E80-4233-ABE2-CCA00E672025}"/>
    <cellStyle name="20% - Accent4 4 4 2" xfId="1095" xr:uid="{3F41E1B4-C49C-4370-80C5-25C2C788B40D}"/>
    <cellStyle name="20% - Accent4 4 4 3" xfId="1096" xr:uid="{A47EBE90-A61B-4D40-B347-700123DF4A5E}"/>
    <cellStyle name="20% - Accent4 4 5" xfId="1097" xr:uid="{1D046D89-7386-4A13-80D2-77E0EF121D18}"/>
    <cellStyle name="20% - Accent4 4 5 2" xfId="1098" xr:uid="{9BEB3B87-DE2F-4297-AED3-6904BBD0F31D}"/>
    <cellStyle name="20% - Accent4 4 5 3" xfId="1099" xr:uid="{C50FBF0B-3FD6-43FF-A123-27BAF960D828}"/>
    <cellStyle name="20% - Accent4 4 6" xfId="1100" xr:uid="{B2881CE1-CD36-4085-BF76-66F53016987C}"/>
    <cellStyle name="20% - Accent4 4 7" xfId="1101" xr:uid="{93A4B934-C828-4797-8339-7C0307C21535}"/>
    <cellStyle name="20% - Accent4 5" xfId="1102" xr:uid="{2CF2DBB7-C325-43C2-BEAE-718A3EA6FA2E}"/>
    <cellStyle name="20% - Accent4 5 2" xfId="1103" xr:uid="{8C038C4E-C794-4D70-9640-10C690DAFA23}"/>
    <cellStyle name="20% - Accent4 5 2 2" xfId="1104" xr:uid="{1555F94E-2C7F-46B7-AABE-CA79D490C636}"/>
    <cellStyle name="20% - Accent4 5 2 3" xfId="1105" xr:uid="{0ED4FCC1-BD60-4F8D-93A5-72A0DA367C5E}"/>
    <cellStyle name="20% - Accent4 5 3" xfId="1106" xr:uid="{858276E9-F9BB-4F9C-B8A7-3C126EF983D7}"/>
    <cellStyle name="20% - Accent4 5 3 2" xfId="1107" xr:uid="{37AE0C00-881E-4D2C-A6EE-8790643AC208}"/>
    <cellStyle name="20% - Accent4 5 3 3" xfId="1108" xr:uid="{69F5A178-7402-4FE8-A51C-17FC062F123C}"/>
    <cellStyle name="20% - Accent4 5 4" xfId="1109" xr:uid="{0CCA5929-FEDA-4494-9F79-63D33D490DE3}"/>
    <cellStyle name="20% - Accent4 5 4 2" xfId="1110" xr:uid="{DB3F421A-792C-4D37-AC01-7A38B376B98A}"/>
    <cellStyle name="20% - Accent4 5 4 3" xfId="1111" xr:uid="{E3F405A7-9278-49EA-A05A-180266D5BD8E}"/>
    <cellStyle name="20% - Accent4 5 5" xfId="1112" xr:uid="{66AE565B-7150-4D10-A6C3-EE3010542631}"/>
    <cellStyle name="20% - Accent4 5 5 2" xfId="1113" xr:uid="{8FC45820-3F8F-43EC-B1F7-D5A1D59C5EE4}"/>
    <cellStyle name="20% - Accent4 5 5 3" xfId="1114" xr:uid="{B0DBB443-8038-4F67-A0E1-9CADC87B4110}"/>
    <cellStyle name="20% - Accent4 5 6" xfId="1115" xr:uid="{9EAA9100-CA33-4F77-A78D-569E71B08A38}"/>
    <cellStyle name="20% - Accent4 5 7" xfId="1116" xr:uid="{DA2A7EDC-56C8-42A2-B847-013514BA0A4C}"/>
    <cellStyle name="20% - Accent4 6" xfId="1117" xr:uid="{081F9168-4EA0-4B92-9FC7-0B0D142B05E8}"/>
    <cellStyle name="20% - Accent4 6 2" xfId="1118" xr:uid="{BEBB3852-5DF2-4EA4-8A68-24E7DDD754AE}"/>
    <cellStyle name="20% - Accent4 6 2 2" xfId="1119" xr:uid="{7E5A64AD-DADA-46F6-901F-96485F75B3CF}"/>
    <cellStyle name="20% - Accent4 6 2 3" xfId="1120" xr:uid="{A97BCE94-27DC-4A92-9498-75EBF6475B9D}"/>
    <cellStyle name="20% - Accent4 6 3" xfId="1121" xr:uid="{A255822E-5C32-426E-AC93-79ECED6908E1}"/>
    <cellStyle name="20% - Accent4 6 3 2" xfId="1122" xr:uid="{C7137A78-AE9F-453E-9660-B7522E1FDC69}"/>
    <cellStyle name="20% - Accent4 6 3 3" xfId="1123" xr:uid="{82C94EE1-9394-4EC7-B2CC-9677E2CA8C57}"/>
    <cellStyle name="20% - Accent4 6 4" xfId="1124" xr:uid="{F20D4F6C-0733-417B-A934-F4BA4B554AE4}"/>
    <cellStyle name="20% - Accent4 6 4 2" xfId="1125" xr:uid="{6144B6B7-029C-4B54-AE9A-D76A4DBFDD7D}"/>
    <cellStyle name="20% - Accent4 6 4 3" xfId="1126" xr:uid="{0974BBFC-C0F5-4F01-8AA4-B1E3C2FD60F7}"/>
    <cellStyle name="20% - Accent4 6 5" xfId="1127" xr:uid="{216B0737-43CF-46B1-BB8E-C7BF8C399085}"/>
    <cellStyle name="20% - Accent4 6 5 2" xfId="1128" xr:uid="{8A38F04F-5494-4A9D-94EA-B7D32907D80B}"/>
    <cellStyle name="20% - Accent4 6 5 3" xfId="1129" xr:uid="{8FB17F41-DC1D-4E4B-9A34-A5EAC68F5143}"/>
    <cellStyle name="20% - Accent4 6 6" xfId="1130" xr:uid="{FBE9181F-6F9D-45DD-A0D6-56133534942A}"/>
    <cellStyle name="20% - Accent4 6 7" xfId="1131" xr:uid="{E032A221-DA1E-4FB6-AE9E-E5D44E40FE67}"/>
    <cellStyle name="20% - Accent4 7" xfId="1132" xr:uid="{CD297CFF-DFA1-4866-92B6-E5F5965F2D16}"/>
    <cellStyle name="20% - Accent4 7 2" xfId="1133" xr:uid="{CA09D429-9167-45F0-A348-948F77E230A9}"/>
    <cellStyle name="20% - Accent4 7 2 2" xfId="1134" xr:uid="{0EB9F2B8-B192-4ED3-AD45-2AD7665E614E}"/>
    <cellStyle name="20% - Accent4 7 2 3" xfId="1135" xr:uid="{16225EA4-4ED5-4B74-8450-0BCE6FB9B3A7}"/>
    <cellStyle name="20% - Accent4 7 3" xfId="1136" xr:uid="{C6C14A5F-8C69-4299-9754-0E9D3167D684}"/>
    <cellStyle name="20% - Accent4 7 3 2" xfId="1137" xr:uid="{90D4534C-5B1B-44F5-8253-B7B4BB3B0B40}"/>
    <cellStyle name="20% - Accent4 7 3 3" xfId="1138" xr:uid="{E9A8A3E7-1759-498B-A76B-E78EBD7F68BC}"/>
    <cellStyle name="20% - Accent4 7 4" xfId="1139" xr:uid="{F3ECE48E-C823-4589-9F4D-DC919039D5DC}"/>
    <cellStyle name="20% - Accent4 7 4 2" xfId="1140" xr:uid="{B502A228-FEC1-4208-99B0-78CD11CD4C35}"/>
    <cellStyle name="20% - Accent4 7 4 3" xfId="1141" xr:uid="{7C6AA09B-B5F2-433F-A332-19FF7036E91F}"/>
    <cellStyle name="20% - Accent4 7 5" xfId="1142" xr:uid="{059F1382-A2DE-4347-92D3-35DD36FDA44F}"/>
    <cellStyle name="20% - Accent4 7 6" xfId="1143" xr:uid="{F4D66580-2920-4F84-BAE2-4E785577CB12}"/>
    <cellStyle name="20% - Accent4 8" xfId="1144" xr:uid="{246A8D9C-8160-42E5-8835-8D67458573C8}"/>
    <cellStyle name="20% - Accent4 8 2" xfId="1145" xr:uid="{C04BB96F-7764-4F98-B00E-14FDED629D3C}"/>
    <cellStyle name="20% - Accent4 8 2 2" xfId="1146" xr:uid="{EA2D1A09-F48A-47D4-9C42-6F0F85C9C253}"/>
    <cellStyle name="20% - Accent4 8 2 3" xfId="1147" xr:uid="{C398CAEF-F555-49C0-B549-A9FDDAE63C1D}"/>
    <cellStyle name="20% - Accent4 8 3" xfId="1148" xr:uid="{C08569AB-5A75-4A9E-BA49-C12638168C6A}"/>
    <cellStyle name="20% - Accent4 8 3 2" xfId="1149" xr:uid="{AD73E7A4-1C0D-4124-A4C0-5E5202E64626}"/>
    <cellStyle name="20% - Accent4 8 3 3" xfId="1150" xr:uid="{45DF8FAA-5295-4854-AF56-D355401702C0}"/>
    <cellStyle name="20% - Accent4 8 4" xfId="1151" xr:uid="{C93FD3B5-65B3-4207-A7FC-22B96FF85974}"/>
    <cellStyle name="20% - Accent4 8 5" xfId="1152" xr:uid="{121875BF-4D66-4345-82D2-D4C0DDAC526B}"/>
    <cellStyle name="20% - Accent4 9" xfId="1153" xr:uid="{B49505F0-6090-4E47-8E57-8E8266FBA4B5}"/>
    <cellStyle name="20% - Accent4 9 2" xfId="1154" xr:uid="{5FAE5861-7E98-40A5-9AEA-1C8BBD5E8139}"/>
    <cellStyle name="20% - Accent4 9 3" xfId="1155" xr:uid="{471CC2EB-A0FF-4D0F-83C4-CDD791C6CCFD}"/>
    <cellStyle name="20% - Accent5 10" xfId="1156" xr:uid="{8D1FA263-583B-4A41-9A60-E75BD75FA385}"/>
    <cellStyle name="20% - Accent5 10 2" xfId="1157" xr:uid="{15DB03C0-71E2-4F21-8AB6-589FBD557CAE}"/>
    <cellStyle name="20% - Accent5 10 3" xfId="1158" xr:uid="{54DC41A9-D4D7-41E0-83AF-26C3DD7A4C3B}"/>
    <cellStyle name="20% - Accent5 11" xfId="1159" xr:uid="{AC003C68-9E47-4499-BA8A-BB5B4BAE8D04}"/>
    <cellStyle name="20% - Accent5 11 2" xfId="1160" xr:uid="{A711DA86-D40A-465B-87D0-999B925BB34A}"/>
    <cellStyle name="20% - Accent5 11 3" xfId="1161" xr:uid="{9047173A-E64B-4D9C-96E6-F36FA42FE71A}"/>
    <cellStyle name="20% - Accent5 12" xfId="1162" xr:uid="{9DCCC657-332B-4F64-812D-FAC7BB1B7570}"/>
    <cellStyle name="20% - Accent5 12 2" xfId="1163" xr:uid="{AD7C1927-A803-424F-B27B-D858D5579739}"/>
    <cellStyle name="20% - Accent5 12 3" xfId="1164" xr:uid="{8390428B-8AB4-4941-805E-70661D152C7D}"/>
    <cellStyle name="20% - Accent5 13" xfId="1165" xr:uid="{9AFF67B8-ED74-4D7E-AC28-D14F10047858}"/>
    <cellStyle name="20% - Accent5 2" xfId="46" xr:uid="{59C35B1D-DA3C-442B-98E2-B7492D7095C1}"/>
    <cellStyle name="20% - Accent5 2 10" xfId="1166" xr:uid="{E5C6095B-D55E-4A90-B022-3CB1D3E1C5F0}"/>
    <cellStyle name="20% - Accent5 2 2" xfId="1167" xr:uid="{46395FB7-A76D-4C15-B52A-53EFB4EFFED6}"/>
    <cellStyle name="20% - Accent5 2 2 2" xfId="1168" xr:uid="{650B13CB-735F-4A86-AB77-8574D1E768A5}"/>
    <cellStyle name="20% - Accent5 2 2 2 2" xfId="1169" xr:uid="{5EA1209E-AB29-466F-9CE5-A95146FC42A5}"/>
    <cellStyle name="20% - Accent5 2 2 2 3" xfId="1170" xr:uid="{6C862A20-9B54-45A6-8C8D-7727C3E43152}"/>
    <cellStyle name="20% - Accent5 2 2 3" xfId="1171" xr:uid="{D4D5D726-8046-4E9F-B50C-AACC32BAAA6E}"/>
    <cellStyle name="20% - Accent5 2 2 3 2" xfId="1172" xr:uid="{75658E4D-C87A-42CD-9D76-90A3A0F5A37C}"/>
    <cellStyle name="20% - Accent5 2 2 3 3" xfId="1173" xr:uid="{D9FE041E-C0A7-4003-B14A-420575E9E359}"/>
    <cellStyle name="20% - Accent5 2 2 4" xfId="1174" xr:uid="{87CDF232-23AC-4DA9-9E06-A0BDA2EAE2BC}"/>
    <cellStyle name="20% - Accent5 2 2 4 2" xfId="1175" xr:uid="{5A83001A-00E6-4B64-9ADC-0F9352842C31}"/>
    <cellStyle name="20% - Accent5 2 2 4 3" xfId="1176" xr:uid="{87510F5C-01F6-4E2C-8340-94B92054FF8E}"/>
    <cellStyle name="20% - Accent5 2 2 5" xfId="1177" xr:uid="{3D892695-ED70-400F-82F6-B3DD2BED73D0}"/>
    <cellStyle name="20% - Accent5 2 2 5 2" xfId="1178" xr:uid="{659CF5DF-255E-4E88-9F95-39B1F856152F}"/>
    <cellStyle name="20% - Accent5 2 2 5 3" xfId="1179" xr:uid="{952F291E-F0AC-4713-A4D5-65E33936D264}"/>
    <cellStyle name="20% - Accent5 2 2 6" xfId="1180" xr:uid="{597FAE0B-48D7-44F3-ADF9-831D0131C9E0}"/>
    <cellStyle name="20% - Accent5 2 2 7" xfId="1181" xr:uid="{43272A59-A55E-4FBE-9D51-898F98C1BFB2}"/>
    <cellStyle name="20% - Accent5 2 3" xfId="1182" xr:uid="{C88CC869-C3CF-44B2-97AF-D223837D7387}"/>
    <cellStyle name="20% - Accent5 2 3 2" xfId="1183" xr:uid="{D5F22130-7ECF-4490-9ED0-B8C6C1C7877B}"/>
    <cellStyle name="20% - Accent5 2 3 2 2" xfId="1184" xr:uid="{FC676515-5441-4545-9165-AAF267CA5E36}"/>
    <cellStyle name="20% - Accent5 2 3 2 3" xfId="1185" xr:uid="{266132FA-80C8-4BB5-8CE6-2B538DF928C6}"/>
    <cellStyle name="20% - Accent5 2 3 3" xfId="1186" xr:uid="{661B47DE-22B1-4722-9240-94ECABAFDF25}"/>
    <cellStyle name="20% - Accent5 2 3 3 2" xfId="1187" xr:uid="{C07788B6-06E5-4F11-8FD8-437AA952DE2E}"/>
    <cellStyle name="20% - Accent5 2 3 3 3" xfId="1188" xr:uid="{FC12F715-4D17-408D-95A1-460E99B8BCA0}"/>
    <cellStyle name="20% - Accent5 2 3 4" xfId="1189" xr:uid="{11E91B4D-FB53-4A0D-AB10-121D1546087A}"/>
    <cellStyle name="20% - Accent5 2 3 4 2" xfId="1190" xr:uid="{4134791D-DEB4-4246-BCBB-5C1F97698CD0}"/>
    <cellStyle name="20% - Accent5 2 3 4 3" xfId="1191" xr:uid="{D1F1B44B-3F29-4757-B8D1-B41DE34F6CB8}"/>
    <cellStyle name="20% - Accent5 2 3 5" xfId="1192" xr:uid="{C3200B10-CECC-49D9-8740-947EFCFF25BE}"/>
    <cellStyle name="20% - Accent5 2 3 5 2" xfId="1193" xr:uid="{734EE867-CF5C-472F-9E95-94A360ED1451}"/>
    <cellStyle name="20% - Accent5 2 3 5 3" xfId="1194" xr:uid="{17721385-98E2-457E-B276-998734CC75CA}"/>
    <cellStyle name="20% - Accent5 2 3 6" xfId="1195" xr:uid="{89AA9E53-99DE-4F61-9FD7-6B06CCDE3EA4}"/>
    <cellStyle name="20% - Accent5 2 3 7" xfId="1196" xr:uid="{C599936E-8F68-4529-A749-F76C3C5106B7}"/>
    <cellStyle name="20% - Accent5 2 4" xfId="1197" xr:uid="{1CE68B80-97C1-40C0-AF3A-B3218E88B541}"/>
    <cellStyle name="20% - Accent5 2 4 2" xfId="1198" xr:uid="{FD5C1D59-DF95-4BB7-84FF-84F0C2348D8D}"/>
    <cellStyle name="20% - Accent5 2 4 3" xfId="1199" xr:uid="{D2172127-0A4E-4A77-ACF9-BBF0364BAB48}"/>
    <cellStyle name="20% - Accent5 2 5" xfId="1200" xr:uid="{B9C2D715-2DC6-4D8A-8195-79A917C3BA20}"/>
    <cellStyle name="20% - Accent5 2 5 2" xfId="1201" xr:uid="{2229890F-4B95-48EB-B3AC-98C912177D44}"/>
    <cellStyle name="20% - Accent5 2 5 3" xfId="1202" xr:uid="{B0FB0380-36CD-4898-80E6-3B04AB686D14}"/>
    <cellStyle name="20% - Accent5 2 6" xfId="1203" xr:uid="{D8004882-E030-4F05-80F2-2BA60E4F34DD}"/>
    <cellStyle name="20% - Accent5 2 6 2" xfId="1204" xr:uid="{9481B8F5-12DE-466F-BC7A-C14A90EAB05A}"/>
    <cellStyle name="20% - Accent5 2 6 3" xfId="1205" xr:uid="{7EC23BAC-0BC5-48ED-ACB3-80122B5FEBE6}"/>
    <cellStyle name="20% - Accent5 2 7" xfId="1206" xr:uid="{4B5FD49A-D0B8-41B3-A9E0-BC5D05D5372D}"/>
    <cellStyle name="20% - Accent5 2 7 2" xfId="1207" xr:uid="{61D04133-5D15-4B9B-B73B-C0D0BC9E6467}"/>
    <cellStyle name="20% - Accent5 2 7 3" xfId="1208" xr:uid="{1BAA8DE4-5E71-44E2-AA7C-40F3179A227F}"/>
    <cellStyle name="20% - Accent5 2 8" xfId="1209" xr:uid="{882FC215-9288-465D-9FB1-5A4203C5472B}"/>
    <cellStyle name="20% - Accent5 2 9" xfId="1210" xr:uid="{3CECD958-077F-42BE-84FD-C27695BD6A48}"/>
    <cellStyle name="20% - Accent5 3" xfId="47" xr:uid="{B336ADEF-ACF1-473B-8B22-958F72BCBD2D}"/>
    <cellStyle name="20% - Accent5 3 2" xfId="1211" xr:uid="{9F83334F-F775-4532-8FB0-C1E3B7620DE1}"/>
    <cellStyle name="20% - Accent5 3 2 2" xfId="1212" xr:uid="{AF1A6456-7ACF-445C-8715-E435ACD41954}"/>
    <cellStyle name="20% - Accent5 3 2 3" xfId="1213" xr:uid="{B985F795-591C-4CF2-81E4-B2CB7BEF2DD1}"/>
    <cellStyle name="20% - Accent5 3 3" xfId="1214" xr:uid="{D12139D8-4015-419E-BA09-73694C04944F}"/>
    <cellStyle name="20% - Accent5 3 3 2" xfId="1215" xr:uid="{8B516C81-7A50-4728-82D1-F4562D228341}"/>
    <cellStyle name="20% - Accent5 3 3 3" xfId="1216" xr:uid="{0E50B7A5-7B84-4204-88C2-607B115622C4}"/>
    <cellStyle name="20% - Accent5 3 4" xfId="1217" xr:uid="{5B0CA56D-D1B5-4A5D-82DD-CF05D454F8CB}"/>
    <cellStyle name="20% - Accent5 3 4 2" xfId="1218" xr:uid="{DB995C0A-0026-4DA9-9EC8-7057AE36C3D9}"/>
    <cellStyle name="20% - Accent5 3 4 3" xfId="1219" xr:uid="{EC7902AC-6CC8-49CD-B7C3-432A9851C8BE}"/>
    <cellStyle name="20% - Accent5 3 5" xfId="1220" xr:uid="{295A2859-193C-4A00-AA45-AE0AE0B0A98F}"/>
    <cellStyle name="20% - Accent5 3 5 2" xfId="1221" xr:uid="{277A7639-9075-40C1-A945-AAEC66303D29}"/>
    <cellStyle name="20% - Accent5 3 5 3" xfId="1222" xr:uid="{F986588E-58B2-4ABC-8B70-9B4DF07C62E0}"/>
    <cellStyle name="20% - Accent5 3 6" xfId="1223" xr:uid="{A7D17913-F15C-4FE0-9C08-5AD8DDABB3C5}"/>
    <cellStyle name="20% - Accent5 3 7" xfId="1224" xr:uid="{D34F8D2D-FB51-4DCD-A455-CC592F2C2EFC}"/>
    <cellStyle name="20% - Accent5 4" xfId="1225" xr:uid="{F7AAAD9D-9E85-4028-9289-A24765C3F7F7}"/>
    <cellStyle name="20% - Accent5 4 2" xfId="1226" xr:uid="{5CCA9A77-5FB8-4098-BCD8-C8E06B75E334}"/>
    <cellStyle name="20% - Accent5 4 2 2" xfId="1227" xr:uid="{E5B5D22B-05FC-4973-9FA0-9FD06643FA84}"/>
    <cellStyle name="20% - Accent5 4 2 3" xfId="1228" xr:uid="{AC965750-92D3-47C4-9219-23E320F08955}"/>
    <cellStyle name="20% - Accent5 4 3" xfId="1229" xr:uid="{5E5EF66E-D836-4DCA-9DC6-9411C6488BD2}"/>
    <cellStyle name="20% - Accent5 4 3 2" xfId="1230" xr:uid="{D89A4A55-99C5-499D-B890-46FD8B79A1E2}"/>
    <cellStyle name="20% - Accent5 4 3 3" xfId="1231" xr:uid="{4C8B9C23-5292-49CE-8DAE-98F2D6FA6835}"/>
    <cellStyle name="20% - Accent5 4 4" xfId="1232" xr:uid="{29C22A82-57AC-4769-A6FD-49A00B8349F5}"/>
    <cellStyle name="20% - Accent5 4 4 2" xfId="1233" xr:uid="{3575E07E-3AC7-409B-B9AA-52A907179FC2}"/>
    <cellStyle name="20% - Accent5 4 4 3" xfId="1234" xr:uid="{267039EC-97B1-42A9-8190-B8E6EE5900B0}"/>
    <cellStyle name="20% - Accent5 4 5" xfId="1235" xr:uid="{F93E6A09-5DAA-438E-9B37-77E9D934DC64}"/>
    <cellStyle name="20% - Accent5 4 5 2" xfId="1236" xr:uid="{D2F45D18-8DE9-4F6C-8775-F91B1809694C}"/>
    <cellStyle name="20% - Accent5 4 5 3" xfId="1237" xr:uid="{6D38D062-18A1-43FA-8959-FFEE35227585}"/>
    <cellStyle name="20% - Accent5 4 6" xfId="1238" xr:uid="{C6858BC5-C52B-4408-9EE4-4BDFE8A1ED00}"/>
    <cellStyle name="20% - Accent5 4 7" xfId="1239" xr:uid="{18B8633E-94C5-4DBE-BB85-24455A744B49}"/>
    <cellStyle name="20% - Accent5 5" xfId="1240" xr:uid="{1AE811E8-1AB5-4EA2-8755-8EE42A7C35AB}"/>
    <cellStyle name="20% - Accent5 5 2" xfId="1241" xr:uid="{3446614B-F440-4129-9582-2572ACF41C34}"/>
    <cellStyle name="20% - Accent5 5 2 2" xfId="1242" xr:uid="{74E4E65D-E1C1-48A5-BACE-D11E932A8398}"/>
    <cellStyle name="20% - Accent5 5 2 3" xfId="1243" xr:uid="{882058FB-D8BA-40E1-A868-7237B537C90A}"/>
    <cellStyle name="20% - Accent5 5 3" xfId="1244" xr:uid="{959009BD-8947-40B6-A3EC-AEE0A4BB0ACC}"/>
    <cellStyle name="20% - Accent5 5 3 2" xfId="1245" xr:uid="{D2C91B2C-6980-4AE3-A5DD-3EBFB388D27B}"/>
    <cellStyle name="20% - Accent5 5 3 3" xfId="1246" xr:uid="{A3564080-18F5-45D9-BF6F-8314FB1E5AA6}"/>
    <cellStyle name="20% - Accent5 5 4" xfId="1247" xr:uid="{2D846A71-D04A-4FEB-A2E7-560B7418A0D9}"/>
    <cellStyle name="20% - Accent5 5 4 2" xfId="1248" xr:uid="{CAE105B6-30D7-415F-8FD8-23526DABA616}"/>
    <cellStyle name="20% - Accent5 5 4 3" xfId="1249" xr:uid="{C2AC2C0B-B325-4C7C-A3B0-CF25D97803FA}"/>
    <cellStyle name="20% - Accent5 5 5" xfId="1250" xr:uid="{40326560-6E1E-4C9A-9FDB-D4E63B089BC9}"/>
    <cellStyle name="20% - Accent5 5 5 2" xfId="1251" xr:uid="{515AD624-2B00-4344-8AFF-AA7DADCA1748}"/>
    <cellStyle name="20% - Accent5 5 5 3" xfId="1252" xr:uid="{58C47AC3-2F90-4952-AC55-B502E6791F26}"/>
    <cellStyle name="20% - Accent5 5 6" xfId="1253" xr:uid="{8BE22EA4-858D-422C-90BC-EBE11C0DAE23}"/>
    <cellStyle name="20% - Accent5 5 7" xfId="1254" xr:uid="{7351AB00-2C26-46F7-8E1C-30239561F53E}"/>
    <cellStyle name="20% - Accent5 6" xfId="1255" xr:uid="{3A8AFE82-6E1D-4592-BA4E-905C7D8B4428}"/>
    <cellStyle name="20% - Accent5 6 2" xfId="1256" xr:uid="{D32F5FE2-88C4-46C4-A74E-98DF3F6D7B51}"/>
    <cellStyle name="20% - Accent5 6 2 2" xfId="1257" xr:uid="{39D02611-458A-406F-AB6D-7323F9CB9E0A}"/>
    <cellStyle name="20% - Accent5 6 2 3" xfId="1258" xr:uid="{66DF09F8-B4D0-4520-A3F7-20CC8E9A2312}"/>
    <cellStyle name="20% - Accent5 6 3" xfId="1259" xr:uid="{EAC13096-CF2E-4A0D-A262-62A2707F954A}"/>
    <cellStyle name="20% - Accent5 6 3 2" xfId="1260" xr:uid="{4AD75B28-B0B1-4EE9-9EAE-2F98B3063C3D}"/>
    <cellStyle name="20% - Accent5 6 3 3" xfId="1261" xr:uid="{AB171879-598A-416C-9A1E-900E2974ECD6}"/>
    <cellStyle name="20% - Accent5 6 4" xfId="1262" xr:uid="{32E67DEE-9157-4AFC-9274-E1A9D12AE44F}"/>
    <cellStyle name="20% - Accent5 6 4 2" xfId="1263" xr:uid="{1CEB6062-11A1-48F5-AA55-E737310052F7}"/>
    <cellStyle name="20% - Accent5 6 4 3" xfId="1264" xr:uid="{6621D273-24C2-41AC-BB7E-B8981647EC10}"/>
    <cellStyle name="20% - Accent5 6 5" xfId="1265" xr:uid="{5966A715-B46E-4547-8B06-C44D3497B802}"/>
    <cellStyle name="20% - Accent5 6 5 2" xfId="1266" xr:uid="{D9552274-E4D7-467C-8303-BA6EB8AA3ED6}"/>
    <cellStyle name="20% - Accent5 6 5 3" xfId="1267" xr:uid="{D7A5A533-FBCE-4628-BEF0-85F1FBC4FF39}"/>
    <cellStyle name="20% - Accent5 6 6" xfId="1268" xr:uid="{8A806410-F202-4544-BECC-AD46413D11EC}"/>
    <cellStyle name="20% - Accent5 6 7" xfId="1269" xr:uid="{92E07855-72EB-4D88-BE53-92447FAB27AC}"/>
    <cellStyle name="20% - Accent5 7" xfId="1270" xr:uid="{E7E7E1AF-FBBF-4CE2-92F7-282D12238949}"/>
    <cellStyle name="20% - Accent5 7 2" xfId="1271" xr:uid="{DFA8497C-175A-4E4E-8ACC-0E24E5A7C589}"/>
    <cellStyle name="20% - Accent5 7 2 2" xfId="1272" xr:uid="{A61B3F0F-9450-4D83-934E-FB856255B629}"/>
    <cellStyle name="20% - Accent5 7 2 3" xfId="1273" xr:uid="{AA77BD23-451B-4647-9238-19B093E88007}"/>
    <cellStyle name="20% - Accent5 7 3" xfId="1274" xr:uid="{04C6C2E3-3AA0-4BD0-94D9-CB1787F490C2}"/>
    <cellStyle name="20% - Accent5 7 3 2" xfId="1275" xr:uid="{EAD32728-C6DB-4203-8EB7-3DE857F89899}"/>
    <cellStyle name="20% - Accent5 7 3 3" xfId="1276" xr:uid="{3D4D1437-C037-477C-B700-B7435424C338}"/>
    <cellStyle name="20% - Accent5 7 4" xfId="1277" xr:uid="{4E498828-30C6-46D6-9A21-6DD132155789}"/>
    <cellStyle name="20% - Accent5 7 4 2" xfId="1278" xr:uid="{49D4C39A-22E1-4674-B571-A5D1790E3DBC}"/>
    <cellStyle name="20% - Accent5 7 4 3" xfId="1279" xr:uid="{453BC748-8D89-4C09-956B-BEA231DF2D29}"/>
    <cellStyle name="20% - Accent5 7 5" xfId="1280" xr:uid="{82637015-F8F6-4546-931E-A96C25F36460}"/>
    <cellStyle name="20% - Accent5 7 6" xfId="1281" xr:uid="{E34D00FD-CE19-4AEE-9183-7025D7170A6D}"/>
    <cellStyle name="20% - Accent5 8" xfId="1282" xr:uid="{FE6DBFDD-925D-4ABB-83CA-3F326597BFE9}"/>
    <cellStyle name="20% - Accent5 8 2" xfId="1283" xr:uid="{EF5DC14B-1BA1-491B-AF09-023C35D4E584}"/>
    <cellStyle name="20% - Accent5 8 2 2" xfId="1284" xr:uid="{E8509219-D698-4093-8923-E03379FDD87C}"/>
    <cellStyle name="20% - Accent5 8 2 3" xfId="1285" xr:uid="{04AA386C-5F43-4711-81F1-8CC7D539D69B}"/>
    <cellStyle name="20% - Accent5 8 3" xfId="1286" xr:uid="{53E9E3E0-8439-4A0E-B476-9EF03E61E1EF}"/>
    <cellStyle name="20% - Accent5 8 3 2" xfId="1287" xr:uid="{BE600041-9434-4396-B424-BF0EE2E7C802}"/>
    <cellStyle name="20% - Accent5 8 3 3" xfId="1288" xr:uid="{E81739A1-48B9-4A83-802C-A9EEBC281266}"/>
    <cellStyle name="20% - Accent5 8 4" xfId="1289" xr:uid="{BDA73A19-57B4-4DA7-8C61-3B85840A37E3}"/>
    <cellStyle name="20% - Accent5 8 5" xfId="1290" xr:uid="{9D1FE263-F685-4952-8160-35BBEEBEA066}"/>
    <cellStyle name="20% - Accent5 9" xfId="1291" xr:uid="{0FB8EAD6-D5FC-45E7-AE4C-C2519E25439E}"/>
    <cellStyle name="20% - Accent5 9 2" xfId="1292" xr:uid="{89F32186-CB46-4C9C-82B2-06B1B7A131F9}"/>
    <cellStyle name="20% - Accent5 9 3" xfId="1293" xr:uid="{FD37BDB9-D2DC-4AEB-968D-C6F855FBF84B}"/>
    <cellStyle name="20% - Accent6 10" xfId="1294" xr:uid="{62053699-952A-49F7-8A2A-97882396E461}"/>
    <cellStyle name="20% - Accent6 10 2" xfId="1295" xr:uid="{A286D3AB-3DDB-4134-AE28-CB9DD29C361C}"/>
    <cellStyle name="20% - Accent6 10 3" xfId="1296" xr:uid="{8DEFAE24-FED3-4500-BC24-9CCCCC682489}"/>
    <cellStyle name="20% - Accent6 11" xfId="1297" xr:uid="{496A1863-4344-4271-8FBE-3AFFB6AEDED6}"/>
    <cellStyle name="20% - Accent6 11 2" xfId="1298" xr:uid="{FCD9BA7C-49A6-4550-B2F0-20A37049DA19}"/>
    <cellStyle name="20% - Accent6 11 3" xfId="1299" xr:uid="{161B9BFC-44B7-4E26-A107-D139B3D36057}"/>
    <cellStyle name="20% - Accent6 12" xfId="1300" xr:uid="{D1458307-5BFE-4AD7-8311-2F05FA676549}"/>
    <cellStyle name="20% - Accent6 12 2" xfId="1301" xr:uid="{6E635311-12C1-4471-91AB-C275AD4C9ABA}"/>
    <cellStyle name="20% - Accent6 12 3" xfId="1302" xr:uid="{88F2CE2B-EC78-4193-A039-B4CEA9FE9B3E}"/>
    <cellStyle name="20% - Accent6 13" xfId="1303" xr:uid="{FBA0585D-CDAE-40FA-9115-6DBB039D96E0}"/>
    <cellStyle name="20% - Accent6 14" xfId="1304" xr:uid="{EB55695B-DAA5-4AA9-BCF1-238CA7941BC9}"/>
    <cellStyle name="20% - Accent6 2" xfId="48" xr:uid="{AACDF309-9A96-4867-8AA1-C2A82CE20F38}"/>
    <cellStyle name="20% - Accent6 2 10" xfId="1305" xr:uid="{743A9BFA-5C93-4777-A64B-D3140F6E5E14}"/>
    <cellStyle name="20% - Accent6 2 2" xfId="49" xr:uid="{D2753964-1E0A-4111-A84E-FFF37B1AD55C}"/>
    <cellStyle name="20% - Accent6 2 2 2" xfId="1306" xr:uid="{68CA3004-C589-442C-A549-47E18517BAC7}"/>
    <cellStyle name="20% - Accent6 2 2 2 2" xfId="1307" xr:uid="{F4573019-3351-4C21-8668-7413669C159A}"/>
    <cellStyle name="20% - Accent6 2 2 2 3" xfId="1308" xr:uid="{99BBF1B5-87F9-4533-BAD4-2D07990FB77D}"/>
    <cellStyle name="20% - Accent6 2 2 3" xfId="1309" xr:uid="{1EF308FF-4C04-444E-A059-384C3D30C24C}"/>
    <cellStyle name="20% - Accent6 2 2 3 2" xfId="1310" xr:uid="{5F5B8672-BB99-4D1F-A9A1-96BEE6F0C391}"/>
    <cellStyle name="20% - Accent6 2 2 3 3" xfId="1311" xr:uid="{0746DF56-16F3-45F4-BBB1-569AF9E059AE}"/>
    <cellStyle name="20% - Accent6 2 2 4" xfId="1312" xr:uid="{38BF426F-7C5E-455F-BDE1-7506EECBFDFD}"/>
    <cellStyle name="20% - Accent6 2 2 4 2" xfId="1313" xr:uid="{C203B007-429C-4C52-B976-88F87C521A8E}"/>
    <cellStyle name="20% - Accent6 2 2 4 3" xfId="1314" xr:uid="{B27C8072-EFC1-4740-BBF9-8A2C82AE91E0}"/>
    <cellStyle name="20% - Accent6 2 2 5" xfId="1315" xr:uid="{827A456E-0B8C-4489-A3B2-A553EC8DDC31}"/>
    <cellStyle name="20% - Accent6 2 2 5 2" xfId="1316" xr:uid="{36A9FEEC-2A7E-4999-ACBC-67BBCE5628FE}"/>
    <cellStyle name="20% - Accent6 2 2 5 3" xfId="1317" xr:uid="{405F5794-1405-4FF0-B7B6-6D91F7575FF5}"/>
    <cellStyle name="20% - Accent6 2 2 6" xfId="1318" xr:uid="{392C7C79-736A-41C7-B77C-AE65FD4CB470}"/>
    <cellStyle name="20% - Accent6 2 2 7" xfId="1319" xr:uid="{365E8695-6995-44DD-849B-C5331EBAA31C}"/>
    <cellStyle name="20% - Accent6 2 3" xfId="1320" xr:uid="{C0F2426B-3368-4A1B-8959-934543D53232}"/>
    <cellStyle name="20% - Accent6 2 3 2" xfId="1321" xr:uid="{132134A4-F95B-4F83-9844-62505BE839B1}"/>
    <cellStyle name="20% - Accent6 2 3 2 2" xfId="1322" xr:uid="{90F47A55-5482-4D63-B7D5-7277AE826428}"/>
    <cellStyle name="20% - Accent6 2 3 2 3" xfId="1323" xr:uid="{E33256EB-0C5D-4561-9A2A-4ADEB7ACC2D9}"/>
    <cellStyle name="20% - Accent6 2 3 3" xfId="1324" xr:uid="{05256287-18F8-455A-A2F8-A233EEEF689C}"/>
    <cellStyle name="20% - Accent6 2 3 3 2" xfId="1325" xr:uid="{D1A1DF72-545E-48EB-89A9-7E73D7D80B2F}"/>
    <cellStyle name="20% - Accent6 2 3 3 3" xfId="1326" xr:uid="{903C502D-7A73-47FA-B3E8-C53005BC0A1D}"/>
    <cellStyle name="20% - Accent6 2 3 4" xfId="1327" xr:uid="{C6DDB84A-1694-4EE1-B15B-F7A7604B156A}"/>
    <cellStyle name="20% - Accent6 2 3 4 2" xfId="1328" xr:uid="{E7D181FD-352C-4480-BC36-D4F65513F8F6}"/>
    <cellStyle name="20% - Accent6 2 3 4 3" xfId="1329" xr:uid="{663C35F0-4B42-4E6E-91D8-DFE33C540491}"/>
    <cellStyle name="20% - Accent6 2 3 5" xfId="1330" xr:uid="{C104ABA5-FC72-420B-ABF2-DD88615D2E84}"/>
    <cellStyle name="20% - Accent6 2 3 5 2" xfId="1331" xr:uid="{235B426D-A466-48FB-BD06-84CC4303EA26}"/>
    <cellStyle name="20% - Accent6 2 3 5 3" xfId="1332" xr:uid="{E91EA9B1-F897-4553-AAC6-F486C5C1F62A}"/>
    <cellStyle name="20% - Accent6 2 3 6" xfId="1333" xr:uid="{34C28F3E-0EE6-4E6D-93E1-2E2375954F1A}"/>
    <cellStyle name="20% - Accent6 2 3 7" xfId="1334" xr:uid="{451E9E2B-E4BE-40CE-86DE-F3A12641E983}"/>
    <cellStyle name="20% - Accent6 2 4" xfId="1335" xr:uid="{39E7223E-2FA9-4652-88A9-58FD4395A573}"/>
    <cellStyle name="20% - Accent6 2 4 2" xfId="1336" xr:uid="{097E0436-D3D1-4E4E-8194-5A8BB334EAE9}"/>
    <cellStyle name="20% - Accent6 2 4 3" xfId="1337" xr:uid="{DD027522-5877-41E2-9E2F-97CAB92625A4}"/>
    <cellStyle name="20% - Accent6 2 5" xfId="1338" xr:uid="{CD6A78D2-9B01-4458-9160-A06886889D4A}"/>
    <cellStyle name="20% - Accent6 2 5 2" xfId="1339" xr:uid="{25AF16F0-8115-42B1-B657-AF9E7D5D01A7}"/>
    <cellStyle name="20% - Accent6 2 5 3" xfId="1340" xr:uid="{761B4135-88A7-4C2D-8B36-B91B7617B50C}"/>
    <cellStyle name="20% - Accent6 2 6" xfId="1341" xr:uid="{BAF6D36B-AE9C-4AC0-84F5-6EAB176980E9}"/>
    <cellStyle name="20% - Accent6 2 6 2" xfId="1342" xr:uid="{B308325F-F7A3-43AC-9050-4F6660734B13}"/>
    <cellStyle name="20% - Accent6 2 6 3" xfId="1343" xr:uid="{FE31E046-E23A-4B3E-B610-5363A81DD422}"/>
    <cellStyle name="20% - Accent6 2 7" xfId="1344" xr:uid="{1C9FA79D-F2BE-4857-81A1-B7F3AA185ECE}"/>
    <cellStyle name="20% - Accent6 2 7 2" xfId="1345" xr:uid="{05E17647-FB6A-47C6-97EA-26D34677C290}"/>
    <cellStyle name="20% - Accent6 2 7 3" xfId="1346" xr:uid="{7439B8DD-46E1-4A45-8EFD-FB8E95691B5C}"/>
    <cellStyle name="20% - Accent6 2 8" xfId="1347" xr:uid="{0AD13687-94DD-40D8-A2C5-BDB91D635759}"/>
    <cellStyle name="20% - Accent6 2 9" xfId="1348" xr:uid="{F4BF38AB-F167-41FE-BFE1-BC10EC07BDF4}"/>
    <cellStyle name="20% - Accent6 3" xfId="50" xr:uid="{B08B3ED9-42FB-48D9-AB0D-808BDEE88BED}"/>
    <cellStyle name="20% - Accent6 3 2" xfId="1349" xr:uid="{D4ACECDD-382B-494D-85F1-9F0791BBCCDE}"/>
    <cellStyle name="20% - Accent6 3 2 2" xfId="1350" xr:uid="{195497BE-9A2F-4467-9EF9-D58D445DB7EC}"/>
    <cellStyle name="20% - Accent6 3 2 3" xfId="1351" xr:uid="{73FDBC3E-EE80-4FB3-8F94-AF36297C6A08}"/>
    <cellStyle name="20% - Accent6 3 3" xfId="1352" xr:uid="{E357516F-2E5B-4FA9-9DB1-F647C8C13D28}"/>
    <cellStyle name="20% - Accent6 3 3 2" xfId="1353" xr:uid="{D82F3864-0D5D-4F19-9E5A-0EFA96CB600B}"/>
    <cellStyle name="20% - Accent6 3 3 3" xfId="1354" xr:uid="{4D434526-5D41-4257-9C14-AABE825D7141}"/>
    <cellStyle name="20% - Accent6 3 4" xfId="1355" xr:uid="{C6AD0895-BA95-49DC-B283-297A8DAE59A5}"/>
    <cellStyle name="20% - Accent6 3 4 2" xfId="1356" xr:uid="{5B0FBAFC-65A2-474A-846F-BEE720F61FED}"/>
    <cellStyle name="20% - Accent6 3 4 3" xfId="1357" xr:uid="{2A97E6CD-B3CD-4630-84FE-F2CF29A66282}"/>
    <cellStyle name="20% - Accent6 3 5" xfId="1358" xr:uid="{2015C134-F433-46C0-9E9B-6E714CF7EEFD}"/>
    <cellStyle name="20% - Accent6 3 5 2" xfId="1359" xr:uid="{D4272FBB-090C-414C-8AAE-5D6690A32E73}"/>
    <cellStyle name="20% - Accent6 3 5 3" xfId="1360" xr:uid="{903A0767-E5D5-4291-B772-D69172EC7860}"/>
    <cellStyle name="20% - Accent6 3 6" xfId="1361" xr:uid="{2A982CE6-3803-425E-BEAB-2D0415DE5D52}"/>
    <cellStyle name="20% - Accent6 3 7" xfId="1362" xr:uid="{B5EE0342-9F99-44B2-B980-9ED3B3633873}"/>
    <cellStyle name="20% - Accent6 4" xfId="1363" xr:uid="{9ACD1F76-D449-4C92-810F-5830A2E90654}"/>
    <cellStyle name="20% - Accent6 4 2" xfId="1364" xr:uid="{812289A4-8F06-4B13-AB41-88F8331ECAE7}"/>
    <cellStyle name="20% - Accent6 4 2 2" xfId="1365" xr:uid="{27BEFEF8-7773-4CCF-9639-5BF9331F7E2D}"/>
    <cellStyle name="20% - Accent6 4 2 3" xfId="1366" xr:uid="{087671F1-4D26-448D-8700-B61B3CA8AD69}"/>
    <cellStyle name="20% - Accent6 4 3" xfId="1367" xr:uid="{784AE00F-3A38-42D5-BFE6-B124873E8A80}"/>
    <cellStyle name="20% - Accent6 4 3 2" xfId="1368" xr:uid="{1F7BFE11-4CE9-4890-91D6-049207787BC3}"/>
    <cellStyle name="20% - Accent6 4 3 3" xfId="1369" xr:uid="{6C17E649-4006-4B09-8B5B-DBAF07FDCA0A}"/>
    <cellStyle name="20% - Accent6 4 4" xfId="1370" xr:uid="{0F7515D6-3157-4EAB-ACC6-8DE3FE64E1F4}"/>
    <cellStyle name="20% - Accent6 4 4 2" xfId="1371" xr:uid="{04A2DECF-44F9-41CA-9FAE-63B7D92DFC0D}"/>
    <cellStyle name="20% - Accent6 4 4 3" xfId="1372" xr:uid="{E8861CFD-47D8-4FF5-B025-9E2CD867865D}"/>
    <cellStyle name="20% - Accent6 4 5" xfId="1373" xr:uid="{7C622134-5B94-42FA-9B6D-8AE566B19705}"/>
    <cellStyle name="20% - Accent6 4 5 2" xfId="1374" xr:uid="{0B663F51-2F25-4C2C-817D-6AF3111EA059}"/>
    <cellStyle name="20% - Accent6 4 5 3" xfId="1375" xr:uid="{3775BDE5-96F4-4FB1-8021-FAF145D47259}"/>
    <cellStyle name="20% - Accent6 4 6" xfId="1376" xr:uid="{EC831EA4-398E-4018-A5AD-0A839146125F}"/>
    <cellStyle name="20% - Accent6 4 7" xfId="1377" xr:uid="{FF781196-D203-45A5-9EEC-CE6A346DEC69}"/>
    <cellStyle name="20% - Accent6 5" xfId="1378" xr:uid="{B14D7843-8D7C-4F0A-B9A3-18DCC3FE07E1}"/>
    <cellStyle name="20% - Accent6 5 2" xfId="1379" xr:uid="{356BDEEB-1F6D-4B87-B87E-3830FFA25E86}"/>
    <cellStyle name="20% - Accent6 5 2 2" xfId="1380" xr:uid="{ECFD099F-7B31-4B40-8404-1AA1822F014B}"/>
    <cellStyle name="20% - Accent6 5 2 3" xfId="1381" xr:uid="{89ABCA15-5938-403E-8334-0B2C16264F9C}"/>
    <cellStyle name="20% - Accent6 5 3" xfId="1382" xr:uid="{F8268481-E9B4-4F3C-9CC4-6DAA37A6C2D6}"/>
    <cellStyle name="20% - Accent6 5 3 2" xfId="1383" xr:uid="{6E532628-C6F5-4126-8163-98DB29DB6564}"/>
    <cellStyle name="20% - Accent6 5 3 3" xfId="1384" xr:uid="{5B5688F4-8402-440B-BB13-836D2BE8AE11}"/>
    <cellStyle name="20% - Accent6 5 4" xfId="1385" xr:uid="{A1247A7E-819F-4227-8877-2A55871D3C89}"/>
    <cellStyle name="20% - Accent6 5 4 2" xfId="1386" xr:uid="{28CAC6E8-07F4-400A-BAFF-9947D14B4BCB}"/>
    <cellStyle name="20% - Accent6 5 4 3" xfId="1387" xr:uid="{40755D1C-85D3-4595-A262-0C36CCA55FF2}"/>
    <cellStyle name="20% - Accent6 5 5" xfId="1388" xr:uid="{7EB6A860-69C1-4969-8565-EF154C7D0FC0}"/>
    <cellStyle name="20% - Accent6 5 5 2" xfId="1389" xr:uid="{1F7E9B80-FF6A-4C2A-81CC-83A37BEFE41C}"/>
    <cellStyle name="20% - Accent6 5 5 3" xfId="1390" xr:uid="{9C8DFFB0-9271-4445-86A1-E1F52D1D5EDE}"/>
    <cellStyle name="20% - Accent6 5 6" xfId="1391" xr:uid="{02D46215-ACEB-47C0-AE04-5F3EC2767865}"/>
    <cellStyle name="20% - Accent6 5 7" xfId="1392" xr:uid="{8BD3A55F-A206-48E6-AD93-7F97C5EC0A52}"/>
    <cellStyle name="20% - Accent6 6" xfId="1393" xr:uid="{E1CD52E8-40EC-461E-A02F-5EE5123148C7}"/>
    <cellStyle name="20% - Accent6 6 2" xfId="1394" xr:uid="{9FE137FE-AC26-4208-A3AF-247FC131AE35}"/>
    <cellStyle name="20% - Accent6 6 2 2" xfId="1395" xr:uid="{69F79708-F613-45AD-A9DB-F50E8A0CFC8A}"/>
    <cellStyle name="20% - Accent6 6 2 3" xfId="1396" xr:uid="{A15B3803-08EA-4A60-9529-B9999AE68960}"/>
    <cellStyle name="20% - Accent6 6 3" xfId="1397" xr:uid="{B64D4953-69FA-4116-99F2-7EB61030AF60}"/>
    <cellStyle name="20% - Accent6 6 3 2" xfId="1398" xr:uid="{7DCA81B7-CE6F-4C12-AD59-270A7B61856B}"/>
    <cellStyle name="20% - Accent6 6 3 3" xfId="1399" xr:uid="{E2281DD0-10FA-4C33-B721-F71CFF7CD8E4}"/>
    <cellStyle name="20% - Accent6 6 4" xfId="1400" xr:uid="{27C0DCD0-0039-4C19-B52E-8996778776F2}"/>
    <cellStyle name="20% - Accent6 6 4 2" xfId="1401" xr:uid="{39A0BC8E-61A1-4BD0-80D6-05087DFC5BC9}"/>
    <cellStyle name="20% - Accent6 6 4 3" xfId="1402" xr:uid="{A9705881-3584-4AE8-94E7-5FC1CD87F548}"/>
    <cellStyle name="20% - Accent6 6 5" xfId="1403" xr:uid="{CCE7214D-1149-4893-8D47-125040AD7FF4}"/>
    <cellStyle name="20% - Accent6 6 5 2" xfId="1404" xr:uid="{1BB70FFC-0E30-48C6-BD3E-3E2E752096D4}"/>
    <cellStyle name="20% - Accent6 6 5 3" xfId="1405" xr:uid="{346D2B0A-1E13-44F6-85BB-05616764E968}"/>
    <cellStyle name="20% - Accent6 6 6" xfId="1406" xr:uid="{DCF9F429-5055-4CE0-845E-4F49BF2AABFC}"/>
    <cellStyle name="20% - Accent6 6 7" xfId="1407" xr:uid="{21C5140A-9928-47A4-A49A-B40A952DE00D}"/>
    <cellStyle name="20% - Accent6 7" xfId="1408" xr:uid="{481EE276-ADF0-4812-865F-B6FE6C48EDB3}"/>
    <cellStyle name="20% - Accent6 7 2" xfId="1409" xr:uid="{DA00CDA8-267B-451D-A8E0-24FB773685C7}"/>
    <cellStyle name="20% - Accent6 7 2 2" xfId="1410" xr:uid="{CFAF79CB-844F-4E4B-80A5-FA389853A1DA}"/>
    <cellStyle name="20% - Accent6 7 2 3" xfId="1411" xr:uid="{E45A3D74-A2A6-494E-B40F-AF704F246735}"/>
    <cellStyle name="20% - Accent6 7 3" xfId="1412" xr:uid="{87A1BFDE-CDA6-4409-9196-14077492F421}"/>
    <cellStyle name="20% - Accent6 7 3 2" xfId="1413" xr:uid="{7994A1AA-1882-4BB5-AB2C-471AFE07DFE2}"/>
    <cellStyle name="20% - Accent6 7 3 3" xfId="1414" xr:uid="{E4DC62B3-9216-4FC7-9431-3D6F796F35B3}"/>
    <cellStyle name="20% - Accent6 7 4" xfId="1415" xr:uid="{5BBCB4AF-9465-4FBC-8E0D-B2769CDA3213}"/>
    <cellStyle name="20% - Accent6 7 4 2" xfId="1416" xr:uid="{74414855-DC11-48BE-9158-C8FBEE0329BC}"/>
    <cellStyle name="20% - Accent6 7 4 3" xfId="1417" xr:uid="{5B9085AF-0B62-4983-93C3-B2556EF1170F}"/>
    <cellStyle name="20% - Accent6 7 5" xfId="1418" xr:uid="{B0624CE5-7F1D-40D0-BBF7-F44A42C54778}"/>
    <cellStyle name="20% - Accent6 7 6" xfId="1419" xr:uid="{71277955-E986-4D46-ACB4-00F0B35AE9C4}"/>
    <cellStyle name="20% - Accent6 8" xfId="1420" xr:uid="{473B22DE-E70F-485E-B372-5532A6961747}"/>
    <cellStyle name="20% - Accent6 8 2" xfId="1421" xr:uid="{763FB413-DC6A-4E94-86B6-6D909A5A63F4}"/>
    <cellStyle name="20% - Accent6 8 2 2" xfId="1422" xr:uid="{4BD93D03-B4EB-4524-8C8F-DE488440642D}"/>
    <cellStyle name="20% - Accent6 8 2 3" xfId="1423" xr:uid="{9EF9305C-3AB5-4128-8AFF-2F88F5E8C241}"/>
    <cellStyle name="20% - Accent6 8 3" xfId="1424" xr:uid="{9D9F38D4-23E3-4439-9D35-1544E1F2F422}"/>
    <cellStyle name="20% - Accent6 8 3 2" xfId="1425" xr:uid="{73394B76-6C18-40A5-A6D5-16103A7F6320}"/>
    <cellStyle name="20% - Accent6 8 3 3" xfId="1426" xr:uid="{2CF76078-02EF-4FB0-82A4-0989C0426DD4}"/>
    <cellStyle name="20% - Accent6 8 4" xfId="1427" xr:uid="{B5C9EE1A-4533-4EF9-947D-56849673BBE8}"/>
    <cellStyle name="20% - Accent6 8 5" xfId="1428" xr:uid="{100B17EE-EB04-4C0E-9A73-4F8989410FF6}"/>
    <cellStyle name="20% - Accent6 9" xfId="1429" xr:uid="{74F7EAF2-9170-4402-A7AB-E3783755C0F7}"/>
    <cellStyle name="20% - Accent6 9 2" xfId="1430" xr:uid="{E54A4DB6-C0B5-4F9C-97DB-F7FFB927CCD8}"/>
    <cellStyle name="20% - Accent6 9 3" xfId="1431" xr:uid="{B947E265-BD59-4F7C-BB46-A9ED0C75F432}"/>
    <cellStyle name="3dp" xfId="51" xr:uid="{F300BC21-21A1-4D5A-8956-CB131358E796}"/>
    <cellStyle name="3dp 2" xfId="52" xr:uid="{A229E87E-3E02-4E2E-829A-B0D207773C56}"/>
    <cellStyle name="3dp 3" xfId="1432" xr:uid="{2FB9174D-751D-4DFF-A263-9BC675DE3260}"/>
    <cellStyle name="3dp 4" xfId="1433" xr:uid="{7E608AEA-115F-454A-A01C-23081FBA3AEE}"/>
    <cellStyle name="40% - Accent1 10" xfId="1434" xr:uid="{241D7499-A3E8-4A3A-B895-1BA4023D747F}"/>
    <cellStyle name="40% - Accent1 10 2" xfId="1435" xr:uid="{93EB1A51-8586-4F1E-99FD-23033B1DAE71}"/>
    <cellStyle name="40% - Accent1 10 3" xfId="1436" xr:uid="{5990F3C3-62EA-4B48-85FF-D604CFF906FD}"/>
    <cellStyle name="40% - Accent1 11" xfId="1437" xr:uid="{982D563C-0E7F-4259-AC91-0B0A9CC0F68A}"/>
    <cellStyle name="40% - Accent1 11 2" xfId="1438" xr:uid="{AE852D66-2C9C-48FF-A313-1126EE6C9A91}"/>
    <cellStyle name="40% - Accent1 11 3" xfId="1439" xr:uid="{C745ABFE-F3CB-44AF-9265-A077C634B817}"/>
    <cellStyle name="40% - Accent1 12" xfId="1440" xr:uid="{A906C436-EB4A-4853-9A69-422F620EE2B7}"/>
    <cellStyle name="40% - Accent1 12 2" xfId="1441" xr:uid="{6D2140F9-4F59-45D9-9A57-8490AB6E6FB0}"/>
    <cellStyle name="40% - Accent1 12 3" xfId="1442" xr:uid="{46A76780-AB0D-4813-A847-62ABB1235122}"/>
    <cellStyle name="40% - Accent1 13" xfId="1443" xr:uid="{BF92F91C-D1E9-418A-A52C-8A7A6B9DA53D}"/>
    <cellStyle name="40% - Accent1 14" xfId="1444" xr:uid="{E63FEFBA-DFD1-4C95-8E30-B16EE5D7B527}"/>
    <cellStyle name="40% - Accent1 2" xfId="53" xr:uid="{4175B98F-654A-4A24-8CF6-457596B6225D}"/>
    <cellStyle name="40% - Accent1 2 10" xfId="1445" xr:uid="{380FF74E-EFB7-43E7-9836-542C8EE9470D}"/>
    <cellStyle name="40% - Accent1 2 2" xfId="1446" xr:uid="{6C0B7327-7A94-4DC1-A9DE-6B3208E435C0}"/>
    <cellStyle name="40% - Accent1 2 2 2" xfId="1447" xr:uid="{AC6F4A96-D4DC-4DB1-A60E-C4061970F092}"/>
    <cellStyle name="40% - Accent1 2 2 2 2" xfId="1448" xr:uid="{693DC98F-3340-485C-ADBA-9776DC6DDDA8}"/>
    <cellStyle name="40% - Accent1 2 2 2 3" xfId="1449" xr:uid="{6E9FD597-49E2-4AD2-8D5B-0ACB560B49E3}"/>
    <cellStyle name="40% - Accent1 2 2 3" xfId="1450" xr:uid="{7358A2FE-5496-47A1-9621-6466D287870F}"/>
    <cellStyle name="40% - Accent1 2 2 3 2" xfId="1451" xr:uid="{6AD44ACD-E80F-4CAE-B008-60A66F5B19C5}"/>
    <cellStyle name="40% - Accent1 2 2 3 3" xfId="1452" xr:uid="{1EAA24A5-1BC3-489F-B2CE-698B30F1F43B}"/>
    <cellStyle name="40% - Accent1 2 2 4" xfId="1453" xr:uid="{61677ABF-0E5A-4AEB-8DE5-659951C04AD4}"/>
    <cellStyle name="40% - Accent1 2 2 4 2" xfId="1454" xr:uid="{187F42DC-95FA-4FE6-AE78-A4431C1A7D3A}"/>
    <cellStyle name="40% - Accent1 2 2 4 3" xfId="1455" xr:uid="{814BF499-CCAB-47D3-8E26-6DF0EC5D4715}"/>
    <cellStyle name="40% - Accent1 2 2 5" xfId="1456" xr:uid="{700B82B2-7979-47AA-B2C0-D173C59BEEAE}"/>
    <cellStyle name="40% - Accent1 2 2 5 2" xfId="1457" xr:uid="{9F3E2E7A-C414-4164-B569-01F2870F569A}"/>
    <cellStyle name="40% - Accent1 2 2 5 3" xfId="1458" xr:uid="{9013624F-9499-4A4E-B3CD-9AC2B8F4663F}"/>
    <cellStyle name="40% - Accent1 2 2 6" xfId="1459" xr:uid="{D95C1059-7D90-468F-A1BA-65E2A5F9885C}"/>
    <cellStyle name="40% - Accent1 2 2 7" xfId="1460" xr:uid="{5AA2FC43-AD00-4FC2-B68E-171F882A4393}"/>
    <cellStyle name="40% - Accent1 2 3" xfId="1461" xr:uid="{FC9546BB-35CD-40BB-BBCA-433E5582D0D1}"/>
    <cellStyle name="40% - Accent1 2 3 2" xfId="1462" xr:uid="{BC2D3268-1E09-4372-9CAD-7DE013F757C8}"/>
    <cellStyle name="40% - Accent1 2 3 2 2" xfId="1463" xr:uid="{07ACC6D6-03DB-4BA8-A0C6-41972BECCEE4}"/>
    <cellStyle name="40% - Accent1 2 3 2 3" xfId="1464" xr:uid="{0BAF3775-DD3D-43A7-A3B4-D67E82BA5D48}"/>
    <cellStyle name="40% - Accent1 2 3 3" xfId="1465" xr:uid="{64DE0DC8-71EE-4A06-9EB9-9B3C3F995FD1}"/>
    <cellStyle name="40% - Accent1 2 3 3 2" xfId="1466" xr:uid="{0AC212E6-B854-452C-8B23-7C2C482A02A0}"/>
    <cellStyle name="40% - Accent1 2 3 3 3" xfId="1467" xr:uid="{901E983E-49BD-4CAD-83E4-D9310068EA06}"/>
    <cellStyle name="40% - Accent1 2 3 4" xfId="1468" xr:uid="{59BAD766-2FD2-4836-AB14-D1649CFDD4FA}"/>
    <cellStyle name="40% - Accent1 2 3 4 2" xfId="1469" xr:uid="{5F26574C-2A14-496B-B464-6ED2E54087B2}"/>
    <cellStyle name="40% - Accent1 2 3 4 3" xfId="1470" xr:uid="{2A86FFF7-F8E4-4D1E-8416-A1C817FC1629}"/>
    <cellStyle name="40% - Accent1 2 3 5" xfId="1471" xr:uid="{B1D1BCF1-6123-4750-913C-01A761B4CFB6}"/>
    <cellStyle name="40% - Accent1 2 3 5 2" xfId="1472" xr:uid="{D5AB4AFA-B6C5-4A82-9E71-400AD74EF7C6}"/>
    <cellStyle name="40% - Accent1 2 3 5 3" xfId="1473" xr:uid="{86532FB1-6335-4D19-B85B-6A77F028378B}"/>
    <cellStyle name="40% - Accent1 2 3 6" xfId="1474" xr:uid="{FBBA0F76-616B-446E-9DF7-6C889FF986DB}"/>
    <cellStyle name="40% - Accent1 2 3 7" xfId="1475" xr:uid="{9461585C-2CE7-4E94-858F-8E316870B9EB}"/>
    <cellStyle name="40% - Accent1 2 4" xfId="1476" xr:uid="{0590E13A-08FB-4B1A-84A7-B9BBD1A776E1}"/>
    <cellStyle name="40% - Accent1 2 4 2" xfId="1477" xr:uid="{1D25F45C-1F63-4C12-A27F-8FFF5B21CCEC}"/>
    <cellStyle name="40% - Accent1 2 4 3" xfId="1478" xr:uid="{BC3E60C6-BE3E-4154-AED3-24AF42B85B5A}"/>
    <cellStyle name="40% - Accent1 2 5" xfId="1479" xr:uid="{6FDF2CC4-6AC3-4564-B387-811DEE052729}"/>
    <cellStyle name="40% - Accent1 2 5 2" xfId="1480" xr:uid="{0C63E412-6BD2-4254-AC3C-5A4EF536EF2A}"/>
    <cellStyle name="40% - Accent1 2 5 3" xfId="1481" xr:uid="{B216413E-3931-4752-B6FD-AA864F14915C}"/>
    <cellStyle name="40% - Accent1 2 6" xfId="1482" xr:uid="{48BBF87B-7C8D-4996-ABBF-C26E24FB328C}"/>
    <cellStyle name="40% - Accent1 2 6 2" xfId="1483" xr:uid="{F0014B9A-844B-4FC4-A4FF-8726AB2808C9}"/>
    <cellStyle name="40% - Accent1 2 6 3" xfId="1484" xr:uid="{FBF2321F-5B02-4724-9056-AFD1CC6EFE80}"/>
    <cellStyle name="40% - Accent1 2 7" xfId="1485" xr:uid="{CF8C21CF-9368-4216-98B8-EEED646CCC4F}"/>
    <cellStyle name="40% - Accent1 2 7 2" xfId="1486" xr:uid="{DC5CD13C-61F1-4BAC-81AA-E54CE1E142BA}"/>
    <cellStyle name="40% - Accent1 2 7 3" xfId="1487" xr:uid="{49092DE3-6A5D-41FB-8A0B-EF8A937B91C1}"/>
    <cellStyle name="40% - Accent1 2 8" xfId="1488" xr:uid="{6AD469AE-7F44-43CB-8595-16BA20245BA2}"/>
    <cellStyle name="40% - Accent1 2 9" xfId="1489" xr:uid="{55362D4D-4943-4DA8-85AF-AF51B03A148D}"/>
    <cellStyle name="40% - Accent1 3" xfId="54" xr:uid="{C15076D7-2E5B-42A6-9005-250D91548630}"/>
    <cellStyle name="40% - Accent1 3 2" xfId="1490" xr:uid="{9BAE722A-7BFA-4617-858C-8067EC3E1B0D}"/>
    <cellStyle name="40% - Accent1 3 2 2" xfId="1491" xr:uid="{E8F2E581-F01C-4B4A-A901-C9F4052EE332}"/>
    <cellStyle name="40% - Accent1 3 2 3" xfId="1492" xr:uid="{B4D64F3B-5341-44BE-A8B6-297844CF2BB9}"/>
    <cellStyle name="40% - Accent1 3 3" xfId="1493" xr:uid="{63FF8E32-0941-4BA6-9755-79739ADC28EF}"/>
    <cellStyle name="40% - Accent1 3 3 2" xfId="1494" xr:uid="{75F70A56-9888-483E-859D-CC37070F7605}"/>
    <cellStyle name="40% - Accent1 3 3 3" xfId="1495" xr:uid="{C91A296F-FBF2-42A0-8CA7-D287852C5F0A}"/>
    <cellStyle name="40% - Accent1 3 4" xfId="1496" xr:uid="{5B862564-E24E-4F2A-8C5A-F2A92286B62C}"/>
    <cellStyle name="40% - Accent1 3 4 2" xfId="1497" xr:uid="{3BEC5935-31DA-44A6-8ABB-649150D8DCF8}"/>
    <cellStyle name="40% - Accent1 3 4 3" xfId="1498" xr:uid="{8B57F0DE-D9F3-4C5E-A2FD-9B35C044E1F3}"/>
    <cellStyle name="40% - Accent1 3 5" xfId="1499" xr:uid="{149AF4DA-8790-4AC5-9069-7AAB4A0C2D56}"/>
    <cellStyle name="40% - Accent1 3 5 2" xfId="1500" xr:uid="{7B020280-12C2-4D27-9C92-92369135E774}"/>
    <cellStyle name="40% - Accent1 3 5 3" xfId="1501" xr:uid="{8EE8920C-3AB5-40F6-9CBC-015BE50A4E86}"/>
    <cellStyle name="40% - Accent1 3 6" xfId="1502" xr:uid="{0BBFB264-8AF6-4E57-86E1-81E3B6EE76A7}"/>
    <cellStyle name="40% - Accent1 3 7" xfId="1503" xr:uid="{8702833B-03CD-4E0C-98B1-3D68153FF90D}"/>
    <cellStyle name="40% - Accent1 4" xfId="1504" xr:uid="{CE5799A2-6DEF-4BDD-9F2B-F6135D7DF540}"/>
    <cellStyle name="40% - Accent1 4 2" xfId="1505" xr:uid="{CD605F07-45F6-42D0-B7B3-667624668FA9}"/>
    <cellStyle name="40% - Accent1 4 2 2" xfId="1506" xr:uid="{4CE22E9D-E3C9-4457-B735-C2DA4072BA4F}"/>
    <cellStyle name="40% - Accent1 4 2 3" xfId="1507" xr:uid="{DCFDC7B3-5D14-442A-AA57-5BD8ADE903A7}"/>
    <cellStyle name="40% - Accent1 4 3" xfId="1508" xr:uid="{FF55BA8C-9EB5-4672-8244-F67BA267898F}"/>
    <cellStyle name="40% - Accent1 4 3 2" xfId="1509" xr:uid="{FBCFAC00-6A4B-4F76-AA02-73B27FF5EE27}"/>
    <cellStyle name="40% - Accent1 4 3 3" xfId="1510" xr:uid="{E7A24FE0-3F1C-4E75-BBB9-7C6B2310440A}"/>
    <cellStyle name="40% - Accent1 4 4" xfId="1511" xr:uid="{37123BCE-83E9-4431-9BF8-5CA7C7DDC76F}"/>
    <cellStyle name="40% - Accent1 4 4 2" xfId="1512" xr:uid="{144E73C1-665E-4800-A71A-A89B0D26D56B}"/>
    <cellStyle name="40% - Accent1 4 4 3" xfId="1513" xr:uid="{8F82749C-792B-479E-982C-54D1DAAEBD69}"/>
    <cellStyle name="40% - Accent1 4 5" xfId="1514" xr:uid="{A735DFFD-5144-47F5-A402-9AC45980BF92}"/>
    <cellStyle name="40% - Accent1 4 5 2" xfId="1515" xr:uid="{59819BF5-AA96-4B0D-A9D5-579292AD313E}"/>
    <cellStyle name="40% - Accent1 4 5 3" xfId="1516" xr:uid="{5659198B-9241-49AE-9802-690B88220197}"/>
    <cellStyle name="40% - Accent1 4 6" xfId="1517" xr:uid="{C0C076F0-CDFA-4D78-8226-207AE56B7043}"/>
    <cellStyle name="40% - Accent1 4 7" xfId="1518" xr:uid="{376249DA-7364-4CD2-AF31-9BCCB5AA93D7}"/>
    <cellStyle name="40% - Accent1 5" xfId="1519" xr:uid="{8A4821D3-5DD6-40B6-B196-77CAD422B71A}"/>
    <cellStyle name="40% - Accent1 5 2" xfId="1520" xr:uid="{DDCC09BC-140E-47C3-B619-D6E78C3508E7}"/>
    <cellStyle name="40% - Accent1 5 2 2" xfId="1521" xr:uid="{B829CDB6-1753-443C-A784-880B018C0184}"/>
    <cellStyle name="40% - Accent1 5 2 3" xfId="1522" xr:uid="{C3FD52C5-F714-467F-9724-0CC8FD16600E}"/>
    <cellStyle name="40% - Accent1 5 3" xfId="1523" xr:uid="{D0944C00-1D88-40FC-A204-607115185D86}"/>
    <cellStyle name="40% - Accent1 5 3 2" xfId="1524" xr:uid="{8130127F-5C83-43CD-A009-CB95734DB95E}"/>
    <cellStyle name="40% - Accent1 5 3 3" xfId="1525" xr:uid="{87CF0F5B-2D88-4856-87FB-C8BEFA1FFFD6}"/>
    <cellStyle name="40% - Accent1 5 4" xfId="1526" xr:uid="{9FBBD954-E7B5-4286-ACDA-A220F17F34FB}"/>
    <cellStyle name="40% - Accent1 5 4 2" xfId="1527" xr:uid="{E9CD9CBA-C3F2-4CFB-879E-6BA14A6BF159}"/>
    <cellStyle name="40% - Accent1 5 4 3" xfId="1528" xr:uid="{45FA2BA7-6434-491E-8F3A-5F87ACB8A199}"/>
    <cellStyle name="40% - Accent1 5 5" xfId="1529" xr:uid="{4B2DD635-9C5C-4D1E-A844-13521946D3F6}"/>
    <cellStyle name="40% - Accent1 5 5 2" xfId="1530" xr:uid="{52F84CC6-AEC5-40F9-943C-02F775E1227D}"/>
    <cellStyle name="40% - Accent1 5 5 3" xfId="1531" xr:uid="{24370014-F498-4F9B-B1B8-D0DAD6B6328C}"/>
    <cellStyle name="40% - Accent1 5 6" xfId="1532" xr:uid="{0D4FFB2F-A8D2-4E95-BF2F-8E32DCB828F4}"/>
    <cellStyle name="40% - Accent1 5 7" xfId="1533" xr:uid="{8975800E-B590-4B28-BD00-80B5A41E6A44}"/>
    <cellStyle name="40% - Accent1 6" xfId="1534" xr:uid="{C2384EE0-C350-4D08-A6D5-7BFA3D92C662}"/>
    <cellStyle name="40% - Accent1 6 2" xfId="1535" xr:uid="{553FB329-63A7-4D65-ADF9-908E365F1C7A}"/>
    <cellStyle name="40% - Accent1 6 2 2" xfId="1536" xr:uid="{745497FE-FD0F-4961-AEE5-6567FD429985}"/>
    <cellStyle name="40% - Accent1 6 2 3" xfId="1537" xr:uid="{7FF38EEA-6238-41FC-BC82-31309BC0CEC0}"/>
    <cellStyle name="40% - Accent1 6 3" xfId="1538" xr:uid="{82BEB23F-50CA-43CD-BBF9-9EE5F34660C4}"/>
    <cellStyle name="40% - Accent1 6 3 2" xfId="1539" xr:uid="{27B90CC2-8868-421D-9E10-B13FAE72CFCA}"/>
    <cellStyle name="40% - Accent1 6 3 3" xfId="1540" xr:uid="{17C8484A-9A0B-4A00-8C99-90D8B7CBC6FC}"/>
    <cellStyle name="40% - Accent1 6 4" xfId="1541" xr:uid="{95E3B8EA-B9C4-47AD-8CB9-BA7FF76B6DD3}"/>
    <cellStyle name="40% - Accent1 6 4 2" xfId="1542" xr:uid="{1FB20F55-9476-48EF-B311-D9B12A948E6B}"/>
    <cellStyle name="40% - Accent1 6 4 3" xfId="1543" xr:uid="{E5DA0FB4-44F3-4296-9943-7CD873A08A3D}"/>
    <cellStyle name="40% - Accent1 6 5" xfId="1544" xr:uid="{CBB1762F-1EDB-48EF-9D4D-C53A145578BB}"/>
    <cellStyle name="40% - Accent1 6 5 2" xfId="1545" xr:uid="{0D6F2C81-CF29-4B96-BE5D-CAC63F0B92EC}"/>
    <cellStyle name="40% - Accent1 6 5 3" xfId="1546" xr:uid="{7AB0AACB-27DE-4EEC-A6BE-EC91074520AC}"/>
    <cellStyle name="40% - Accent1 6 6" xfId="1547" xr:uid="{39EA2A76-7A2B-4EE6-AA06-9183DD0CF346}"/>
    <cellStyle name="40% - Accent1 6 7" xfId="1548" xr:uid="{D461B3C2-4313-49A4-85F8-D2CACBC95611}"/>
    <cellStyle name="40% - Accent1 7" xfId="1549" xr:uid="{87B45E71-18FE-4048-B1AD-AD600A0E399F}"/>
    <cellStyle name="40% - Accent1 7 2" xfId="1550" xr:uid="{E52D892B-AB2E-4420-8F13-3A796986BF02}"/>
    <cellStyle name="40% - Accent1 7 2 2" xfId="1551" xr:uid="{D3AF89E2-571F-4959-BC14-D3D16DB3976A}"/>
    <cellStyle name="40% - Accent1 7 2 3" xfId="1552" xr:uid="{52B5B480-BDEF-44C8-B721-9938782B20C7}"/>
    <cellStyle name="40% - Accent1 7 3" xfId="1553" xr:uid="{126B3369-CFE1-4C7D-9746-C4B71BF5C576}"/>
    <cellStyle name="40% - Accent1 7 3 2" xfId="1554" xr:uid="{C51F0E3C-FC36-4596-9DEA-08A431143747}"/>
    <cellStyle name="40% - Accent1 7 3 3" xfId="1555" xr:uid="{A86434D5-9117-4F80-AF29-2A6412091E86}"/>
    <cellStyle name="40% - Accent1 7 4" xfId="1556" xr:uid="{2134FE6A-92AC-480A-94AC-9F2B8C79EE79}"/>
    <cellStyle name="40% - Accent1 7 4 2" xfId="1557" xr:uid="{0F0BA50A-72EE-4385-9E43-EC7D68F20222}"/>
    <cellStyle name="40% - Accent1 7 4 3" xfId="1558" xr:uid="{9591E80B-130A-4670-82E3-B11F5D000883}"/>
    <cellStyle name="40% - Accent1 7 5" xfId="1559" xr:uid="{0BAF871C-1445-474D-B150-E0EE137151D5}"/>
    <cellStyle name="40% - Accent1 7 6" xfId="1560" xr:uid="{797205A0-1EC6-4AFE-AD11-B0F31EC22107}"/>
    <cellStyle name="40% - Accent1 8" xfId="1561" xr:uid="{8AC12773-E0D0-4E53-9D8C-F2C7898C22E6}"/>
    <cellStyle name="40% - Accent1 8 2" xfId="1562" xr:uid="{865EB28E-E387-4043-8255-0D6CE27DBDA4}"/>
    <cellStyle name="40% - Accent1 8 2 2" xfId="1563" xr:uid="{C6754748-B209-4218-9645-0406A7C599F4}"/>
    <cellStyle name="40% - Accent1 8 2 3" xfId="1564" xr:uid="{04FCCC35-60F6-4BFA-A557-B0B5DFAF47AC}"/>
    <cellStyle name="40% - Accent1 8 3" xfId="1565" xr:uid="{8766EA33-7BDC-4A44-A943-BAA6FC55BC27}"/>
    <cellStyle name="40% - Accent1 8 3 2" xfId="1566" xr:uid="{509E5B0F-A7F6-4A8E-AAF2-A7F5311D223F}"/>
    <cellStyle name="40% - Accent1 8 3 3" xfId="1567" xr:uid="{D3338BB3-4A62-4971-9F5A-DC89823DBDFC}"/>
    <cellStyle name="40% - Accent1 8 4" xfId="1568" xr:uid="{21E0E9D4-CA37-48F4-95D4-D779400FE8C4}"/>
    <cellStyle name="40% - Accent1 8 5" xfId="1569" xr:uid="{FAD63519-B4E0-40AE-A706-0199C6B7125F}"/>
    <cellStyle name="40% - Accent1 9" xfId="1570" xr:uid="{4A50B337-6C42-4040-B6C6-C3D78E2FA1FB}"/>
    <cellStyle name="40% - Accent1 9 2" xfId="1571" xr:uid="{9CFB7683-0515-4B39-AC96-AFE36A3B7E7C}"/>
    <cellStyle name="40% - Accent1 9 3" xfId="1572" xr:uid="{662124AE-4DA1-452E-82F4-A51CB34C49C6}"/>
    <cellStyle name="40% - Accent2 10" xfId="1573" xr:uid="{9608BA77-8C06-4357-B93B-FFFF1C6F5CF2}"/>
    <cellStyle name="40% - Accent2 10 2" xfId="1574" xr:uid="{036C8D61-9826-408B-9E6D-2D36739E7BEB}"/>
    <cellStyle name="40% - Accent2 10 3" xfId="1575" xr:uid="{E7175E36-0C41-4785-9F3C-10F5B917E2A7}"/>
    <cellStyle name="40% - Accent2 11" xfId="1576" xr:uid="{EF0C19EB-657B-4D54-8FE5-861EAEDE6D80}"/>
    <cellStyle name="40% - Accent2 11 2" xfId="1577" xr:uid="{F1C23790-CFEC-459D-9314-35A400486A72}"/>
    <cellStyle name="40% - Accent2 11 3" xfId="1578" xr:uid="{8A0B36EF-BC94-480D-821E-C74D4C74E556}"/>
    <cellStyle name="40% - Accent2 12" xfId="1579" xr:uid="{761B9A41-D376-4F5D-AAE9-3B3785E6E81C}"/>
    <cellStyle name="40% - Accent2 12 2" xfId="1580" xr:uid="{3680784F-83E3-4B98-9878-10AAFAAEAEA5}"/>
    <cellStyle name="40% - Accent2 12 3" xfId="1581" xr:uid="{C4CC50C5-22ED-4F94-9F75-02ACAF7E2537}"/>
    <cellStyle name="40% - Accent2 13" xfId="1582" xr:uid="{E92E8BC0-F03C-4BB6-8E53-729D69D584BE}"/>
    <cellStyle name="40% - Accent2 2" xfId="55" xr:uid="{DDB5859B-56DB-45FD-9C5D-7B678A887AC4}"/>
    <cellStyle name="40% - Accent2 2 10" xfId="1583" xr:uid="{AB823001-FCCA-4173-AEFE-2DD28EC3EC38}"/>
    <cellStyle name="40% - Accent2 2 2" xfId="1584" xr:uid="{56C6800F-9912-47CD-A016-E832963362D1}"/>
    <cellStyle name="40% - Accent2 2 2 2" xfId="1585" xr:uid="{D5840557-02CF-46B1-AA66-5239D526BBF6}"/>
    <cellStyle name="40% - Accent2 2 2 2 2" xfId="1586" xr:uid="{2564DD9E-1297-49EE-849D-D5BC9367D76A}"/>
    <cellStyle name="40% - Accent2 2 2 2 3" xfId="1587" xr:uid="{5236519A-FFEC-4A77-A689-0372315591AB}"/>
    <cellStyle name="40% - Accent2 2 2 3" xfId="1588" xr:uid="{A7E3B9C2-5BFC-4223-AE71-D4618FD1EFFE}"/>
    <cellStyle name="40% - Accent2 2 2 3 2" xfId="1589" xr:uid="{619E6F68-FAB6-4E60-B788-74274912B342}"/>
    <cellStyle name="40% - Accent2 2 2 3 3" xfId="1590" xr:uid="{A3AD73FB-496C-407F-BDF1-BA5D6A2BA3EA}"/>
    <cellStyle name="40% - Accent2 2 2 4" xfId="1591" xr:uid="{BACE0679-C8B3-4474-A682-5F611788D22B}"/>
    <cellStyle name="40% - Accent2 2 2 4 2" xfId="1592" xr:uid="{824C84C0-38CD-4103-8689-B113DF53A8C4}"/>
    <cellStyle name="40% - Accent2 2 2 4 3" xfId="1593" xr:uid="{EB9F95C2-13FD-425A-A78D-3CFFDE3A8E9B}"/>
    <cellStyle name="40% - Accent2 2 2 5" xfId="1594" xr:uid="{4D603EF9-5D8A-4927-8A16-3535D985126C}"/>
    <cellStyle name="40% - Accent2 2 2 5 2" xfId="1595" xr:uid="{70727048-D873-4215-BA93-CECCE31C1E17}"/>
    <cellStyle name="40% - Accent2 2 2 5 3" xfId="1596" xr:uid="{CF744278-6AEC-4A58-8DAA-5C633C5515C6}"/>
    <cellStyle name="40% - Accent2 2 2 6" xfId="1597" xr:uid="{864F05EC-04CD-4873-A537-E9DBE1F25596}"/>
    <cellStyle name="40% - Accent2 2 2 7" xfId="1598" xr:uid="{23482A63-E690-4C20-A028-C910DE8D45DA}"/>
    <cellStyle name="40% - Accent2 2 3" xfId="1599" xr:uid="{F09B0F62-A6F4-463E-8DE6-41C36C431157}"/>
    <cellStyle name="40% - Accent2 2 3 2" xfId="1600" xr:uid="{C55881E5-C7D6-4777-BA8B-B4C38056FE4D}"/>
    <cellStyle name="40% - Accent2 2 3 2 2" xfId="1601" xr:uid="{669A7E64-B19F-43A4-B9C5-417C766A88BE}"/>
    <cellStyle name="40% - Accent2 2 3 2 3" xfId="1602" xr:uid="{0DFE7B94-6967-4BE3-9719-2306757D91C3}"/>
    <cellStyle name="40% - Accent2 2 3 3" xfId="1603" xr:uid="{FE340C26-9C83-4AA7-8E8F-CD78E31B3121}"/>
    <cellStyle name="40% - Accent2 2 3 3 2" xfId="1604" xr:uid="{2F13D199-7588-493C-8C07-D04CF7732D63}"/>
    <cellStyle name="40% - Accent2 2 3 3 3" xfId="1605" xr:uid="{379A9350-A2A1-4812-B981-9D4341ED6B96}"/>
    <cellStyle name="40% - Accent2 2 3 4" xfId="1606" xr:uid="{A84A7854-9CC4-4F80-8F13-CFC0219D7048}"/>
    <cellStyle name="40% - Accent2 2 3 4 2" xfId="1607" xr:uid="{321A8148-2351-423B-96B9-230906DF7D0D}"/>
    <cellStyle name="40% - Accent2 2 3 4 3" xfId="1608" xr:uid="{212EEFE2-C9B8-4B75-A5C3-CE8303C6FE5F}"/>
    <cellStyle name="40% - Accent2 2 3 5" xfId="1609" xr:uid="{4B88CB48-EBD8-41E8-8A37-9A8AA5991463}"/>
    <cellStyle name="40% - Accent2 2 3 5 2" xfId="1610" xr:uid="{4ACC37EF-4FBB-4A8B-823C-C1674418CD39}"/>
    <cellStyle name="40% - Accent2 2 3 5 3" xfId="1611" xr:uid="{A25C06BF-75B1-4777-8784-87D22D5F340F}"/>
    <cellStyle name="40% - Accent2 2 3 6" xfId="1612" xr:uid="{02C90C91-4C8B-4E56-A24C-17D336ABDB62}"/>
    <cellStyle name="40% - Accent2 2 3 7" xfId="1613" xr:uid="{9B746584-4A0A-49ED-B399-A16D5BF20F00}"/>
    <cellStyle name="40% - Accent2 2 4" xfId="1614" xr:uid="{60025F82-0A9A-4490-8677-1334E44308F9}"/>
    <cellStyle name="40% - Accent2 2 4 2" xfId="1615" xr:uid="{1F2C985D-F1F6-4543-83BD-4F7548837FD3}"/>
    <cellStyle name="40% - Accent2 2 4 3" xfId="1616" xr:uid="{D28A7BB3-9DE8-4FEA-AE46-31B1A5288864}"/>
    <cellStyle name="40% - Accent2 2 5" xfId="1617" xr:uid="{B18C8DFC-B7ED-439E-960D-FD68B23E6FE8}"/>
    <cellStyle name="40% - Accent2 2 5 2" xfId="1618" xr:uid="{A51EFDF8-DB73-4C68-B044-BF964DAC9F58}"/>
    <cellStyle name="40% - Accent2 2 5 3" xfId="1619" xr:uid="{9E98D8C1-B374-4962-AAB7-BA8EBC10E2C8}"/>
    <cellStyle name="40% - Accent2 2 6" xfId="1620" xr:uid="{96A75BF4-0AE3-4B83-98FC-8D614465F5C1}"/>
    <cellStyle name="40% - Accent2 2 6 2" xfId="1621" xr:uid="{00EA3EC1-F914-45A3-AD32-D112D2EB9117}"/>
    <cellStyle name="40% - Accent2 2 6 3" xfId="1622" xr:uid="{7722146D-7024-4C4B-A824-C8D0F971114D}"/>
    <cellStyle name="40% - Accent2 2 7" xfId="1623" xr:uid="{894B7AB6-8B7C-4997-B27A-7821D7E8715A}"/>
    <cellStyle name="40% - Accent2 2 7 2" xfId="1624" xr:uid="{DFFE648D-D4CE-4D2A-B9F8-F451B533CFD4}"/>
    <cellStyle name="40% - Accent2 2 7 3" xfId="1625" xr:uid="{36BEC9B1-E911-405B-890D-2455669E2BA8}"/>
    <cellStyle name="40% - Accent2 2 8" xfId="1626" xr:uid="{BD99D9B8-3235-4B48-B5CC-E9AF49087237}"/>
    <cellStyle name="40% - Accent2 2 9" xfId="1627" xr:uid="{48F07EC1-46E2-46EC-8B08-7A402D31D6D1}"/>
    <cellStyle name="40% - Accent2 3" xfId="56" xr:uid="{3A2726EC-20F0-42CC-A931-9092FAC37054}"/>
    <cellStyle name="40% - Accent2 3 2" xfId="1628" xr:uid="{E3B81385-C995-43A0-BA4A-6B88F6EAAAEE}"/>
    <cellStyle name="40% - Accent2 3 2 2" xfId="1629" xr:uid="{576BB673-A6B8-4191-89A8-EF4C9DEA0A94}"/>
    <cellStyle name="40% - Accent2 3 2 3" xfId="1630" xr:uid="{F9051BCF-72D2-4710-91D2-688FA545229E}"/>
    <cellStyle name="40% - Accent2 3 3" xfId="1631" xr:uid="{5897E374-BCE7-4F61-8323-93D8A915426B}"/>
    <cellStyle name="40% - Accent2 3 3 2" xfId="1632" xr:uid="{029403BA-9DC6-48AD-9A62-A197C0206F97}"/>
    <cellStyle name="40% - Accent2 3 3 3" xfId="1633" xr:uid="{5DC21846-5070-43C5-AAE9-6C0D165D7AD3}"/>
    <cellStyle name="40% - Accent2 3 4" xfId="1634" xr:uid="{0BC46938-4578-4E8C-B42A-8C05F6B7C403}"/>
    <cellStyle name="40% - Accent2 3 4 2" xfId="1635" xr:uid="{9A9BF8EF-AFB6-4BC8-A3DB-E790AA174813}"/>
    <cellStyle name="40% - Accent2 3 4 3" xfId="1636" xr:uid="{65450BF6-FDB6-417A-9B63-9FA1340A0494}"/>
    <cellStyle name="40% - Accent2 3 5" xfId="1637" xr:uid="{56A2C95A-E0F5-4793-AEDC-E6F4795A0B40}"/>
    <cellStyle name="40% - Accent2 3 5 2" xfId="1638" xr:uid="{A1596047-9857-4F1E-8B8C-7BB65BBD0103}"/>
    <cellStyle name="40% - Accent2 3 5 3" xfId="1639" xr:uid="{F6A99FDB-13B7-4B50-A764-5951DDF176DC}"/>
    <cellStyle name="40% - Accent2 3 6" xfId="1640" xr:uid="{B602FD36-7894-4A22-8876-43880A7755FA}"/>
    <cellStyle name="40% - Accent2 3 7" xfId="1641" xr:uid="{0D242EE7-58E5-453D-BFDD-97679A2999D8}"/>
    <cellStyle name="40% - Accent2 4" xfId="1642" xr:uid="{295587AC-82E5-49D6-94F0-8BF5384B070A}"/>
    <cellStyle name="40% - Accent2 4 2" xfId="1643" xr:uid="{609D6786-498B-49DB-BFEB-76FD633C9EFD}"/>
    <cellStyle name="40% - Accent2 4 2 2" xfId="1644" xr:uid="{20D48BD3-E465-4564-828B-2969068ADF02}"/>
    <cellStyle name="40% - Accent2 4 2 3" xfId="1645" xr:uid="{D2DF4D85-680E-4FDA-A12C-A55400D44FB1}"/>
    <cellStyle name="40% - Accent2 4 3" xfId="1646" xr:uid="{454A7869-D2F3-4440-A51F-C0495C7D5534}"/>
    <cellStyle name="40% - Accent2 4 3 2" xfId="1647" xr:uid="{44464B9F-C709-46B4-8173-0A12EBD11B1C}"/>
    <cellStyle name="40% - Accent2 4 3 3" xfId="1648" xr:uid="{04453A45-86CE-46B9-8178-D88EEAC0D4AC}"/>
    <cellStyle name="40% - Accent2 4 4" xfId="1649" xr:uid="{80D023AD-25FE-400D-8C26-9AABDDAEB686}"/>
    <cellStyle name="40% - Accent2 4 4 2" xfId="1650" xr:uid="{0ED69DF7-9526-44CB-AE6A-5B604611DBA5}"/>
    <cellStyle name="40% - Accent2 4 4 3" xfId="1651" xr:uid="{E0113CB3-2F09-479C-B092-F57A53EB66C9}"/>
    <cellStyle name="40% - Accent2 4 5" xfId="1652" xr:uid="{3B97A1E8-283C-4C23-99FB-F74D04F147F4}"/>
    <cellStyle name="40% - Accent2 4 5 2" xfId="1653" xr:uid="{072DD745-C9D3-4ACF-872C-680B109D7D0D}"/>
    <cellStyle name="40% - Accent2 4 5 3" xfId="1654" xr:uid="{3AE43D52-4B0C-45A9-AC85-2D886409C454}"/>
    <cellStyle name="40% - Accent2 4 6" xfId="1655" xr:uid="{B1F902EB-B222-486B-8035-C4F1843E9E84}"/>
    <cellStyle name="40% - Accent2 4 7" xfId="1656" xr:uid="{D705A9B0-83C0-43A8-B0E5-8B97B5367582}"/>
    <cellStyle name="40% - Accent2 5" xfId="1657" xr:uid="{54946950-8E83-4329-BEDA-578D528F65F5}"/>
    <cellStyle name="40% - Accent2 5 2" xfId="1658" xr:uid="{BD49C1BE-EB01-4C0C-9B76-A7D49348321C}"/>
    <cellStyle name="40% - Accent2 5 2 2" xfId="1659" xr:uid="{81F22D2F-8F72-456D-9557-8784A0F48CAC}"/>
    <cellStyle name="40% - Accent2 5 2 3" xfId="1660" xr:uid="{A01E21AF-AD48-45E2-933A-18B20C242B2B}"/>
    <cellStyle name="40% - Accent2 5 3" xfId="1661" xr:uid="{AE86C46C-3055-4891-96C4-9AB4337D150C}"/>
    <cellStyle name="40% - Accent2 5 3 2" xfId="1662" xr:uid="{750DC29C-DA6D-4F2F-9C05-E4921433660F}"/>
    <cellStyle name="40% - Accent2 5 3 3" xfId="1663" xr:uid="{B02C8BEA-2C3F-4010-9C9F-19B2D4D0A424}"/>
    <cellStyle name="40% - Accent2 5 4" xfId="1664" xr:uid="{1C31FB0B-0696-4E30-BE52-74469EC2567A}"/>
    <cellStyle name="40% - Accent2 5 4 2" xfId="1665" xr:uid="{71C5321A-1A4F-4730-B148-50056E07B27A}"/>
    <cellStyle name="40% - Accent2 5 4 3" xfId="1666" xr:uid="{41FB31DA-E66D-4621-92EE-99AD03C0C665}"/>
    <cellStyle name="40% - Accent2 5 5" xfId="1667" xr:uid="{3722E61A-B358-4804-BB43-6A3E6B1F634E}"/>
    <cellStyle name="40% - Accent2 5 5 2" xfId="1668" xr:uid="{909891AB-8FC1-487A-8474-61F47DA81CF4}"/>
    <cellStyle name="40% - Accent2 5 5 3" xfId="1669" xr:uid="{3523516C-3F7B-41F2-9D8F-D950BD52787D}"/>
    <cellStyle name="40% - Accent2 5 6" xfId="1670" xr:uid="{B0A408D0-C292-4D44-B942-7E0DAF49165A}"/>
    <cellStyle name="40% - Accent2 5 7" xfId="1671" xr:uid="{8D540A31-EC80-4690-8AD7-6A1F4CE64307}"/>
    <cellStyle name="40% - Accent2 6" xfId="1672" xr:uid="{073517E5-0BE3-48ED-9A2C-25227CA147A3}"/>
    <cellStyle name="40% - Accent2 6 2" xfId="1673" xr:uid="{80C1FB73-0107-4016-8BBA-8B7ACE2A84A1}"/>
    <cellStyle name="40% - Accent2 6 2 2" xfId="1674" xr:uid="{140A4156-F79D-41C2-BC95-A8F808C3F4B3}"/>
    <cellStyle name="40% - Accent2 6 2 3" xfId="1675" xr:uid="{052CEF88-EE20-4B31-8B11-F470104526C6}"/>
    <cellStyle name="40% - Accent2 6 3" xfId="1676" xr:uid="{BFDC05BE-FE30-4398-AF71-86E83262CEBD}"/>
    <cellStyle name="40% - Accent2 6 3 2" xfId="1677" xr:uid="{704B710C-E301-45CC-9EB5-80AF3B280527}"/>
    <cellStyle name="40% - Accent2 6 3 3" xfId="1678" xr:uid="{6FA746F3-27E9-4D1C-9999-90971308AB99}"/>
    <cellStyle name="40% - Accent2 6 4" xfId="1679" xr:uid="{21F9F1C6-149D-42A9-BD70-2AA75F20152B}"/>
    <cellStyle name="40% - Accent2 6 4 2" xfId="1680" xr:uid="{2F3D86FA-FDDD-4EF0-A4C7-35D7260C2F87}"/>
    <cellStyle name="40% - Accent2 6 4 3" xfId="1681" xr:uid="{5E6548F7-3FE9-442C-BCC4-C67544086BEF}"/>
    <cellStyle name="40% - Accent2 6 5" xfId="1682" xr:uid="{9EFE535C-2CA5-4CE4-89AB-D266E6FB6E2A}"/>
    <cellStyle name="40% - Accent2 6 5 2" xfId="1683" xr:uid="{2F72F3CD-49DD-42E5-AF41-D85719AF00BC}"/>
    <cellStyle name="40% - Accent2 6 5 3" xfId="1684" xr:uid="{0FB3C2D0-8F8D-45BD-871C-97170471164D}"/>
    <cellStyle name="40% - Accent2 6 6" xfId="1685" xr:uid="{9F60F931-767E-4AB4-B56C-B8015663F658}"/>
    <cellStyle name="40% - Accent2 6 7" xfId="1686" xr:uid="{7F6683E4-A448-46A4-B364-5A89A0388214}"/>
    <cellStyle name="40% - Accent2 7" xfId="1687" xr:uid="{55BD295B-0999-4AFF-ABDA-8503931F4DBE}"/>
    <cellStyle name="40% - Accent2 7 2" xfId="1688" xr:uid="{60B26080-6FE3-4039-A309-63571D706523}"/>
    <cellStyle name="40% - Accent2 7 2 2" xfId="1689" xr:uid="{82DC97A3-FEDE-464E-91CE-B297EDF7BE3F}"/>
    <cellStyle name="40% - Accent2 7 2 3" xfId="1690" xr:uid="{52BCA89C-1B6B-41F6-BEB9-0B2831B35137}"/>
    <cellStyle name="40% - Accent2 7 3" xfId="1691" xr:uid="{6739D2F6-3BCA-4AD9-B691-8589425D7D32}"/>
    <cellStyle name="40% - Accent2 7 3 2" xfId="1692" xr:uid="{A64B42FE-2CD0-4974-AD5F-5902306721A6}"/>
    <cellStyle name="40% - Accent2 7 3 3" xfId="1693" xr:uid="{B404232A-1022-4550-92D3-C7F43DA00426}"/>
    <cellStyle name="40% - Accent2 7 4" xfId="1694" xr:uid="{A9306F4F-1C19-4253-AD24-5EE4381098E7}"/>
    <cellStyle name="40% - Accent2 7 4 2" xfId="1695" xr:uid="{37BD8713-2868-4777-A3F5-229B310021CE}"/>
    <cellStyle name="40% - Accent2 7 4 3" xfId="1696" xr:uid="{35E0B959-FF35-4475-B830-C6398B7B7419}"/>
    <cellStyle name="40% - Accent2 7 5" xfId="1697" xr:uid="{484FE1B7-34D1-4BC6-B42B-E6EB67DEB161}"/>
    <cellStyle name="40% - Accent2 7 6" xfId="1698" xr:uid="{8C83D3BF-DFC1-4A92-8DA6-D0C0207E8B96}"/>
    <cellStyle name="40% - Accent2 8" xfId="1699" xr:uid="{E08CFFAD-49BD-4A09-B2FF-DE659A1CE568}"/>
    <cellStyle name="40% - Accent2 8 2" xfId="1700" xr:uid="{2CCE7B86-7D34-4EBE-9E7D-C247BA506034}"/>
    <cellStyle name="40% - Accent2 8 2 2" xfId="1701" xr:uid="{CC444507-2D4A-4E62-A98B-71ED03D2624D}"/>
    <cellStyle name="40% - Accent2 8 2 3" xfId="1702" xr:uid="{1B46A306-6CC6-4549-BAA0-F9D86215646E}"/>
    <cellStyle name="40% - Accent2 8 3" xfId="1703" xr:uid="{804F992F-C532-4887-8481-5D3524DC95BD}"/>
    <cellStyle name="40% - Accent2 8 3 2" xfId="1704" xr:uid="{D9702B71-159A-4875-8EA4-6BEDFD404B7F}"/>
    <cellStyle name="40% - Accent2 8 3 3" xfId="1705" xr:uid="{EBADC6EA-F89A-494B-8FF8-18E6D6D67D4F}"/>
    <cellStyle name="40% - Accent2 8 4" xfId="1706" xr:uid="{C6674FE0-961A-4F64-A9A6-31F3CCED3D2B}"/>
    <cellStyle name="40% - Accent2 8 5" xfId="1707" xr:uid="{EB13988F-DAF9-49C2-9355-A89BFD0BFD73}"/>
    <cellStyle name="40% - Accent2 9" xfId="1708" xr:uid="{0A5A2A36-A00F-4950-822A-ADE719832F9F}"/>
    <cellStyle name="40% - Accent2 9 2" xfId="1709" xr:uid="{0216444A-36D8-48DF-849B-C3FCAE33727C}"/>
    <cellStyle name="40% - Accent2 9 3" xfId="1710" xr:uid="{709453F7-5DDA-4E27-B347-6218BDB9D1D5}"/>
    <cellStyle name="40% - Accent3 10" xfId="1711" xr:uid="{C36D7EA5-8019-40BF-BD63-11A3F9E0DBF5}"/>
    <cellStyle name="40% - Accent3 10 2" xfId="1712" xr:uid="{7F1D65AC-460E-4F78-80E8-1665C102FD49}"/>
    <cellStyle name="40% - Accent3 10 3" xfId="1713" xr:uid="{B03DFD56-EF4A-4EF5-85EC-ED0C6966EA9E}"/>
    <cellStyle name="40% - Accent3 11" xfId="1714" xr:uid="{94FD6F90-7B28-4BF1-A836-7DB00B03B928}"/>
    <cellStyle name="40% - Accent3 11 2" xfId="1715" xr:uid="{F5183D4D-E3FC-4447-BAAB-D9CBBEF46807}"/>
    <cellStyle name="40% - Accent3 11 3" xfId="1716" xr:uid="{AD7C8B49-7EBF-42E6-B0C8-ECE96078D0D6}"/>
    <cellStyle name="40% - Accent3 12" xfId="1717" xr:uid="{AAE29408-E254-461A-918C-EA2D8164FCAD}"/>
    <cellStyle name="40% - Accent3 12 2" xfId="1718" xr:uid="{3E143FD9-5C60-4FCB-8DDD-3117378F2CD7}"/>
    <cellStyle name="40% - Accent3 12 3" xfId="1719" xr:uid="{21E52930-842C-4895-8786-182A1FBDA5FD}"/>
    <cellStyle name="40% - Accent3 13" xfId="1720" xr:uid="{45F18693-4DCB-43F8-A4B8-13ED85FF5AE7}"/>
    <cellStyle name="40% - Accent3 14" xfId="1721" xr:uid="{31E991CD-646F-46AE-B017-400270EF6DB2}"/>
    <cellStyle name="40% - Accent3 2" xfId="57" xr:uid="{B880DB4F-298D-4489-B9E9-F463A8596B32}"/>
    <cellStyle name="40% - Accent3 2 10" xfId="1722" xr:uid="{BD6867D2-85CF-47CF-9906-A2AF11F4284F}"/>
    <cellStyle name="40% - Accent3 2 2" xfId="1723" xr:uid="{1B5580F9-58F0-41BE-A16D-725120F5B67D}"/>
    <cellStyle name="40% - Accent3 2 2 2" xfId="1724" xr:uid="{A6D4070F-2D6F-4407-AADF-D24D7965BD50}"/>
    <cellStyle name="40% - Accent3 2 2 2 2" xfId="1725" xr:uid="{D737E0EE-D5AF-4AC6-8305-580E2BF9DB43}"/>
    <cellStyle name="40% - Accent3 2 2 2 3" xfId="1726" xr:uid="{7DA00148-0066-4505-8827-D8D24BD7414A}"/>
    <cellStyle name="40% - Accent3 2 2 3" xfId="1727" xr:uid="{7E6023D7-E0F5-41F9-9771-A9FFFD19E17D}"/>
    <cellStyle name="40% - Accent3 2 2 3 2" xfId="1728" xr:uid="{43A72225-5B03-4115-A99A-733011956D3F}"/>
    <cellStyle name="40% - Accent3 2 2 3 3" xfId="1729" xr:uid="{DCB5A4DF-160A-47E6-92AF-860E5CFF39FF}"/>
    <cellStyle name="40% - Accent3 2 2 4" xfId="1730" xr:uid="{21A71404-5673-4C35-8BDE-B6356BCE7917}"/>
    <cellStyle name="40% - Accent3 2 2 4 2" xfId="1731" xr:uid="{DA7AFF18-C752-4714-A8D9-C4D47F1A05A1}"/>
    <cellStyle name="40% - Accent3 2 2 4 3" xfId="1732" xr:uid="{39628C52-8E71-4D72-BA15-6D5812FBCBCD}"/>
    <cellStyle name="40% - Accent3 2 2 5" xfId="1733" xr:uid="{80B2CD27-D02C-47EE-8961-77A52286019F}"/>
    <cellStyle name="40% - Accent3 2 2 5 2" xfId="1734" xr:uid="{BD183DA6-48D2-4CF2-A551-9B9DC9D6E798}"/>
    <cellStyle name="40% - Accent3 2 2 5 3" xfId="1735" xr:uid="{2F6F6CA9-7043-4342-9C6E-E4EA950DB7C2}"/>
    <cellStyle name="40% - Accent3 2 2 6" xfId="1736" xr:uid="{6AEC5058-DC20-48C0-8769-38DCFCAF1999}"/>
    <cellStyle name="40% - Accent3 2 2 7" xfId="1737" xr:uid="{744A2C83-60CC-4519-BE76-5316B14EECB3}"/>
    <cellStyle name="40% - Accent3 2 3" xfId="1738" xr:uid="{2F042D89-FDAF-4009-98CC-D5A286EBB1CB}"/>
    <cellStyle name="40% - Accent3 2 3 2" xfId="1739" xr:uid="{9AC77765-3889-4A7F-8881-9A2343E436DC}"/>
    <cellStyle name="40% - Accent3 2 3 2 2" xfId="1740" xr:uid="{2E065739-763B-4708-8ECF-C1576B80D1B4}"/>
    <cellStyle name="40% - Accent3 2 3 2 3" xfId="1741" xr:uid="{D3B7AAED-F2D2-4F7D-BCFC-B0CE37F4DE98}"/>
    <cellStyle name="40% - Accent3 2 3 3" xfId="1742" xr:uid="{82BC5ED0-BA8E-472C-AE2D-B5F7A4B4036B}"/>
    <cellStyle name="40% - Accent3 2 3 3 2" xfId="1743" xr:uid="{840813C2-35C5-4F9E-B096-F83D92E0AC69}"/>
    <cellStyle name="40% - Accent3 2 3 3 3" xfId="1744" xr:uid="{8C794D6D-D830-4E8E-8DEE-7A7FFE95D025}"/>
    <cellStyle name="40% - Accent3 2 3 4" xfId="1745" xr:uid="{5E059A0F-048A-44C7-84D1-181A33788E3C}"/>
    <cellStyle name="40% - Accent3 2 3 4 2" xfId="1746" xr:uid="{96AF982E-293E-483F-B458-3A91A2D3A0D1}"/>
    <cellStyle name="40% - Accent3 2 3 4 3" xfId="1747" xr:uid="{6A9C7948-3645-44CA-9A28-EAACE38E7271}"/>
    <cellStyle name="40% - Accent3 2 3 5" xfId="1748" xr:uid="{067D376A-91BC-4D00-8134-AB6C055B1AB2}"/>
    <cellStyle name="40% - Accent3 2 3 5 2" xfId="1749" xr:uid="{FBD91EC2-6CBB-4683-9187-AF834435FF79}"/>
    <cellStyle name="40% - Accent3 2 3 5 3" xfId="1750" xr:uid="{75243874-4FAB-4FE5-8A23-7F43DC3E30F0}"/>
    <cellStyle name="40% - Accent3 2 3 6" xfId="1751" xr:uid="{E985F64A-9413-4030-9D2A-E8B0572892A1}"/>
    <cellStyle name="40% - Accent3 2 3 7" xfId="1752" xr:uid="{43A86835-2F54-4F4B-A963-73DD231CA022}"/>
    <cellStyle name="40% - Accent3 2 4" xfId="1753" xr:uid="{2F074443-10A7-486D-A9EC-83D525E6EBE2}"/>
    <cellStyle name="40% - Accent3 2 4 2" xfId="1754" xr:uid="{F67DFD5B-673A-4D88-A269-457FC8FD221D}"/>
    <cellStyle name="40% - Accent3 2 4 3" xfId="1755" xr:uid="{87A06114-C5E5-4098-A340-9746290AB527}"/>
    <cellStyle name="40% - Accent3 2 5" xfId="1756" xr:uid="{ABDC3A0D-1BE8-4153-B569-A812468169A6}"/>
    <cellStyle name="40% - Accent3 2 5 2" xfId="1757" xr:uid="{FF03BF69-E79D-4E6C-9440-727204B9B10B}"/>
    <cellStyle name="40% - Accent3 2 5 3" xfId="1758" xr:uid="{49C678A4-25D7-4893-BBF6-1531913D13E8}"/>
    <cellStyle name="40% - Accent3 2 6" xfId="1759" xr:uid="{A5D3A69E-453E-4525-B6B6-CA087A608110}"/>
    <cellStyle name="40% - Accent3 2 6 2" xfId="1760" xr:uid="{900163EC-941C-4D51-BD37-4CFD0D3E127A}"/>
    <cellStyle name="40% - Accent3 2 6 3" xfId="1761" xr:uid="{C8AEC63C-FA11-4357-912B-07258A38B70B}"/>
    <cellStyle name="40% - Accent3 2 7" xfId="1762" xr:uid="{782DCFA5-4832-473D-A822-CA5639FC07B8}"/>
    <cellStyle name="40% - Accent3 2 7 2" xfId="1763" xr:uid="{4292710F-847A-4EA9-8060-9E20BDE6EB82}"/>
    <cellStyle name="40% - Accent3 2 7 3" xfId="1764" xr:uid="{0185ABD8-EB34-4DE4-BC2E-ED6BF39B8A15}"/>
    <cellStyle name="40% - Accent3 2 8" xfId="1765" xr:uid="{1F75B915-FBD9-4562-88B3-B9562A559673}"/>
    <cellStyle name="40% - Accent3 2 9" xfId="1766" xr:uid="{A18EF6B7-9EC4-460F-BB7D-B2F8C1403270}"/>
    <cellStyle name="40% - Accent3 3" xfId="58" xr:uid="{87F7BF6D-3172-4C0B-AF07-808AB7061128}"/>
    <cellStyle name="40% - Accent3 3 2" xfId="1767" xr:uid="{1EC65B39-429A-4058-8CE1-84E9CDC4CB48}"/>
    <cellStyle name="40% - Accent3 3 2 2" xfId="1768" xr:uid="{12C8487D-1354-4DE7-8AA4-89699B9AA68D}"/>
    <cellStyle name="40% - Accent3 3 2 3" xfId="1769" xr:uid="{B7944488-0EB1-4B26-8961-7FA517C44C9A}"/>
    <cellStyle name="40% - Accent3 3 3" xfId="1770" xr:uid="{31137031-2F9F-45A8-8073-5D08AB6CDC15}"/>
    <cellStyle name="40% - Accent3 3 3 2" xfId="1771" xr:uid="{5E929EBC-8F35-47D8-8F7A-E9AD45FC58C9}"/>
    <cellStyle name="40% - Accent3 3 3 3" xfId="1772" xr:uid="{8FF6B921-E2BE-43CF-8316-2A35E28C2C8B}"/>
    <cellStyle name="40% - Accent3 3 4" xfId="1773" xr:uid="{434CDFA5-13D2-4775-B01D-BE2ED0C06967}"/>
    <cellStyle name="40% - Accent3 3 4 2" xfId="1774" xr:uid="{511CF263-A4C8-4ADC-AC8F-A9B4568D6E1F}"/>
    <cellStyle name="40% - Accent3 3 4 3" xfId="1775" xr:uid="{6B5DD6AB-878D-4A17-B2FB-B9BE0B1F87CA}"/>
    <cellStyle name="40% - Accent3 3 5" xfId="1776" xr:uid="{1C022A68-6F16-41E5-AE75-1F773B49BE89}"/>
    <cellStyle name="40% - Accent3 3 5 2" xfId="1777" xr:uid="{3068AABC-F3EB-4DDB-86EE-260DC364645E}"/>
    <cellStyle name="40% - Accent3 3 5 3" xfId="1778" xr:uid="{BA314EC3-F31E-44A6-B2B0-B5CBACAB5CCC}"/>
    <cellStyle name="40% - Accent3 3 6" xfId="1779" xr:uid="{2B2F748F-C0C9-480D-9B06-0C236CAD4DC1}"/>
    <cellStyle name="40% - Accent3 3 7" xfId="1780" xr:uid="{A71EB8AA-3C3E-4B8E-B4B2-CBACA6486B4D}"/>
    <cellStyle name="40% - Accent3 4" xfId="1781" xr:uid="{B274BB3E-B548-4877-AB04-19AE2117DE6F}"/>
    <cellStyle name="40% - Accent3 4 2" xfId="1782" xr:uid="{01B584DE-77CF-493B-8372-AD93A3A22206}"/>
    <cellStyle name="40% - Accent3 4 2 2" xfId="1783" xr:uid="{FD479B69-8C63-44BE-A868-E1F732765BAC}"/>
    <cellStyle name="40% - Accent3 4 2 3" xfId="1784" xr:uid="{4F5FB1B5-EB09-474B-8851-D81F2883C76A}"/>
    <cellStyle name="40% - Accent3 4 3" xfId="1785" xr:uid="{88C69C79-AEF5-48DF-B363-33A35FE24DBA}"/>
    <cellStyle name="40% - Accent3 4 3 2" xfId="1786" xr:uid="{CE3E29F1-C6D4-42FE-A433-DE1C56A445FF}"/>
    <cellStyle name="40% - Accent3 4 3 3" xfId="1787" xr:uid="{7968A8F0-606E-41B1-A441-F8EA46A61517}"/>
    <cellStyle name="40% - Accent3 4 4" xfId="1788" xr:uid="{D9945E91-DD2E-4BCF-87B1-09401D689D6C}"/>
    <cellStyle name="40% - Accent3 4 4 2" xfId="1789" xr:uid="{16F2BCB3-A96E-4E18-B113-664F0BBD9A2E}"/>
    <cellStyle name="40% - Accent3 4 4 3" xfId="1790" xr:uid="{277A4C42-5727-4606-A89B-46B9CBF9C4C0}"/>
    <cellStyle name="40% - Accent3 4 5" xfId="1791" xr:uid="{69CCC458-A4F8-48B9-B1FA-313B3EFFA5BC}"/>
    <cellStyle name="40% - Accent3 4 5 2" xfId="1792" xr:uid="{DC0E82DB-5988-48CD-965A-CE250FD4DE82}"/>
    <cellStyle name="40% - Accent3 4 5 3" xfId="1793" xr:uid="{9634BAE2-1747-447A-A6F0-ECA5C87AE461}"/>
    <cellStyle name="40% - Accent3 4 6" xfId="1794" xr:uid="{4257B887-2BA7-4911-B3AA-D744AF28F1CC}"/>
    <cellStyle name="40% - Accent3 4 7" xfId="1795" xr:uid="{900D36C6-0D56-4F76-BC95-4C640A16A8A5}"/>
    <cellStyle name="40% - Accent3 5" xfId="1796" xr:uid="{E1DB3A47-839B-4A8A-BA5E-C794EBA71A53}"/>
    <cellStyle name="40% - Accent3 5 2" xfId="1797" xr:uid="{23876DE7-EA39-4C2C-9E6D-FE33EE77456A}"/>
    <cellStyle name="40% - Accent3 5 2 2" xfId="1798" xr:uid="{072D7CFC-94BF-4AE9-BF09-59ED2BB94B12}"/>
    <cellStyle name="40% - Accent3 5 2 3" xfId="1799" xr:uid="{F7FD8C16-12A6-4F4A-82AB-E22984845EBF}"/>
    <cellStyle name="40% - Accent3 5 3" xfId="1800" xr:uid="{BDF585A8-1533-4869-9634-6FDB92843E18}"/>
    <cellStyle name="40% - Accent3 5 3 2" xfId="1801" xr:uid="{B7BBBAA6-7A25-4AD4-9998-EAF8A42746DB}"/>
    <cellStyle name="40% - Accent3 5 3 3" xfId="1802" xr:uid="{ACE4CAC1-DCCF-4EF4-A046-0A5CFE2BE1DF}"/>
    <cellStyle name="40% - Accent3 5 4" xfId="1803" xr:uid="{14CBE3C2-593D-49D6-8EAE-DCE0F825CB34}"/>
    <cellStyle name="40% - Accent3 5 4 2" xfId="1804" xr:uid="{F1E82AF1-3DE4-4757-9257-71C5AEA74BB8}"/>
    <cellStyle name="40% - Accent3 5 4 3" xfId="1805" xr:uid="{05B13986-B2BA-40CA-8E72-2A804405BEEA}"/>
    <cellStyle name="40% - Accent3 5 5" xfId="1806" xr:uid="{18168755-21AE-4E54-AE67-1E7D7E960183}"/>
    <cellStyle name="40% - Accent3 5 5 2" xfId="1807" xr:uid="{E52AC33B-584E-450D-8090-9CA657D89A2B}"/>
    <cellStyle name="40% - Accent3 5 5 3" xfId="1808" xr:uid="{7C396C46-8073-4E46-9AA8-E6103D3601BA}"/>
    <cellStyle name="40% - Accent3 5 6" xfId="1809" xr:uid="{3A0AE337-91D0-49F5-9372-DF623B2484AD}"/>
    <cellStyle name="40% - Accent3 5 7" xfId="1810" xr:uid="{C02B9BD3-DC9A-48E5-BC00-C31F35ACA334}"/>
    <cellStyle name="40% - Accent3 6" xfId="1811" xr:uid="{8CF37FD5-8682-4391-9211-572DF533886E}"/>
    <cellStyle name="40% - Accent3 6 2" xfId="1812" xr:uid="{DEFFF036-6FB6-4411-B1C5-A371B2EBD01A}"/>
    <cellStyle name="40% - Accent3 6 2 2" xfId="1813" xr:uid="{5869BCB3-9137-49F4-A61D-BE99EC0DC658}"/>
    <cellStyle name="40% - Accent3 6 2 3" xfId="1814" xr:uid="{9AEFCC9D-2BBD-4E3B-B273-ECF019EB6899}"/>
    <cellStyle name="40% - Accent3 6 3" xfId="1815" xr:uid="{8EFBACBC-A57D-405E-AD2C-2E1E8B075CF3}"/>
    <cellStyle name="40% - Accent3 6 3 2" xfId="1816" xr:uid="{72AF7266-5885-4554-8360-FB2C8A5D3134}"/>
    <cellStyle name="40% - Accent3 6 3 3" xfId="1817" xr:uid="{D69D0CE7-3124-4E1A-9FFA-BB98BB96CE5F}"/>
    <cellStyle name="40% - Accent3 6 4" xfId="1818" xr:uid="{4C3EF846-15C2-42CF-B9E4-E499CAFC201B}"/>
    <cellStyle name="40% - Accent3 6 4 2" xfId="1819" xr:uid="{94F24E7A-CAB0-4366-8AF4-BE7B0217B662}"/>
    <cellStyle name="40% - Accent3 6 4 3" xfId="1820" xr:uid="{F5599A2E-48A3-488E-87D4-DAA3E7A4F3E2}"/>
    <cellStyle name="40% - Accent3 6 5" xfId="1821" xr:uid="{76DB4D72-7C7E-47CD-86C9-B0ECEE9F1835}"/>
    <cellStyle name="40% - Accent3 6 5 2" xfId="1822" xr:uid="{CEE65A0A-B1F1-429A-978D-184CE37AB751}"/>
    <cellStyle name="40% - Accent3 6 5 3" xfId="1823" xr:uid="{EF18A123-886A-4A66-A745-CA19F9D93616}"/>
    <cellStyle name="40% - Accent3 6 6" xfId="1824" xr:uid="{C991C926-8A2D-44BE-9664-2E9A6E5B6EE1}"/>
    <cellStyle name="40% - Accent3 6 7" xfId="1825" xr:uid="{DF055E62-2C79-4D8C-9905-86F93EAAEE0A}"/>
    <cellStyle name="40% - Accent3 7" xfId="1826" xr:uid="{DC28C8DF-7E8B-4553-82A7-C9E0ED60EA30}"/>
    <cellStyle name="40% - Accent3 7 2" xfId="1827" xr:uid="{74FA7CCF-4A19-4744-97E6-873C7E76CB24}"/>
    <cellStyle name="40% - Accent3 7 2 2" xfId="1828" xr:uid="{D8065677-4940-4D29-9CCF-E77C763AFFA9}"/>
    <cellStyle name="40% - Accent3 7 2 3" xfId="1829" xr:uid="{6B3C5504-F7D3-487F-B544-632400619402}"/>
    <cellStyle name="40% - Accent3 7 3" xfId="1830" xr:uid="{09B33FA8-8F58-4271-9C14-139D83A0FB2F}"/>
    <cellStyle name="40% - Accent3 7 3 2" xfId="1831" xr:uid="{6C9D0357-7101-4FF8-8CB5-138151F88176}"/>
    <cellStyle name="40% - Accent3 7 3 3" xfId="1832" xr:uid="{64ACF9BB-39B5-4369-8B3C-12CF3D2C65F2}"/>
    <cellStyle name="40% - Accent3 7 4" xfId="1833" xr:uid="{DA31CCC4-0FF9-4FA1-9474-0167148BFBA1}"/>
    <cellStyle name="40% - Accent3 7 4 2" xfId="1834" xr:uid="{A843E26F-9177-4546-9F2A-27BA20B33F24}"/>
    <cellStyle name="40% - Accent3 7 4 3" xfId="1835" xr:uid="{1BD820E5-993F-41E3-A85E-D1EB2F7573E1}"/>
    <cellStyle name="40% - Accent3 7 5" xfId="1836" xr:uid="{41B03990-C126-46C8-9DBA-FED49165BFE9}"/>
    <cellStyle name="40% - Accent3 7 6" xfId="1837" xr:uid="{2FE5BCEE-F6A8-47D4-8B0C-196FCDCDAFCE}"/>
    <cellStyle name="40% - Accent3 8" xfId="1838" xr:uid="{182DFBDF-8E64-490A-AAFE-28B60AFBFB57}"/>
    <cellStyle name="40% - Accent3 8 2" xfId="1839" xr:uid="{AA678172-5F1E-4309-A196-CF33EAA12752}"/>
    <cellStyle name="40% - Accent3 8 2 2" xfId="1840" xr:uid="{7A895339-5305-4F23-9B85-B90FEBCB0EB9}"/>
    <cellStyle name="40% - Accent3 8 2 3" xfId="1841" xr:uid="{4A072019-A630-4F8A-998F-CFB59957FBF0}"/>
    <cellStyle name="40% - Accent3 8 3" xfId="1842" xr:uid="{2F8DDB78-DE46-4C6A-9376-9349EC5C46AB}"/>
    <cellStyle name="40% - Accent3 8 3 2" xfId="1843" xr:uid="{430E2F40-7B87-448A-89BA-1217064C6B7D}"/>
    <cellStyle name="40% - Accent3 8 3 3" xfId="1844" xr:uid="{9B14F474-9732-4074-87FE-AF20A7EAD9D9}"/>
    <cellStyle name="40% - Accent3 8 4" xfId="1845" xr:uid="{E7884B0F-741D-4B26-AFB2-486AD757D288}"/>
    <cellStyle name="40% - Accent3 8 5" xfId="1846" xr:uid="{5F4F8D08-F1E3-40BA-9E4F-71F99439A763}"/>
    <cellStyle name="40% - Accent3 9" xfId="1847" xr:uid="{1928A539-D5B6-4CC2-8B97-271D1D6F0152}"/>
    <cellStyle name="40% - Accent3 9 2" xfId="1848" xr:uid="{244C9D5B-74D1-44B0-9041-A03502BBD5E3}"/>
    <cellStyle name="40% - Accent3 9 3" xfId="1849" xr:uid="{8AB699C7-EB62-4F71-B0CC-5AFB39B961D0}"/>
    <cellStyle name="40% - Accent4 10" xfId="1850" xr:uid="{C605AF0C-3E17-4B6C-89EF-A675900CA1CF}"/>
    <cellStyle name="40% - Accent4 10 2" xfId="1851" xr:uid="{DC57BCBF-D639-426E-AA89-C12D42C0DC01}"/>
    <cellStyle name="40% - Accent4 10 3" xfId="1852" xr:uid="{667609CA-1D4F-4A50-8973-E227122EB3CF}"/>
    <cellStyle name="40% - Accent4 11" xfId="1853" xr:uid="{79FC04F3-1489-43B1-98E9-522AC8118936}"/>
    <cellStyle name="40% - Accent4 11 2" xfId="1854" xr:uid="{AE165307-04DC-4312-AC93-42F5ED5046D4}"/>
    <cellStyle name="40% - Accent4 11 3" xfId="1855" xr:uid="{0094FACE-EC99-44F4-96E7-2BAEF6F7E743}"/>
    <cellStyle name="40% - Accent4 12" xfId="1856" xr:uid="{67D88DFD-4AD9-4D7D-A0B1-A99CA2D0CC48}"/>
    <cellStyle name="40% - Accent4 12 2" xfId="1857" xr:uid="{3807D07C-C11B-4E56-BA82-601944CC2246}"/>
    <cellStyle name="40% - Accent4 12 3" xfId="1858" xr:uid="{499EB1DF-0E05-4E03-A437-0394EAAC565B}"/>
    <cellStyle name="40% - Accent4 13" xfId="1859" xr:uid="{1379FAD0-63A5-4190-93EC-8FEA7D35B7E7}"/>
    <cellStyle name="40% - Accent4 14" xfId="1860" xr:uid="{DDA67871-BC4E-4440-8A5E-AD83379D4AF0}"/>
    <cellStyle name="40% - Accent4 2" xfId="59" xr:uid="{4F758BAF-37BE-4E51-BD48-C34BE8D0395F}"/>
    <cellStyle name="40% - Accent4 2 10" xfId="1861" xr:uid="{9E53239B-4774-465C-8DA5-1CD9F8EF1535}"/>
    <cellStyle name="40% - Accent4 2 2" xfId="1862" xr:uid="{F80FB71B-2D84-4990-9AAA-DD1A06A06DC8}"/>
    <cellStyle name="40% - Accent4 2 2 2" xfId="1863" xr:uid="{D47ADFBF-0CA7-4D0D-B5AA-1037D7EE9887}"/>
    <cellStyle name="40% - Accent4 2 2 2 2" xfId="1864" xr:uid="{8CF73CAB-ABE8-4C1C-A39F-2BED6A5FFE75}"/>
    <cellStyle name="40% - Accent4 2 2 2 3" xfId="1865" xr:uid="{5A168EC3-5469-404B-BCA8-DC573A5180FF}"/>
    <cellStyle name="40% - Accent4 2 2 3" xfId="1866" xr:uid="{043D5861-BC42-4868-B5A4-9B1E7ED93CDF}"/>
    <cellStyle name="40% - Accent4 2 2 3 2" xfId="1867" xr:uid="{A86DA58E-9C04-470E-85F7-1E6F7F3C268A}"/>
    <cellStyle name="40% - Accent4 2 2 3 3" xfId="1868" xr:uid="{47B7B461-4291-4C2F-A7EB-D86568CB95FF}"/>
    <cellStyle name="40% - Accent4 2 2 4" xfId="1869" xr:uid="{A1CF4913-E261-4D33-B3C3-46DDE82DDDB5}"/>
    <cellStyle name="40% - Accent4 2 2 4 2" xfId="1870" xr:uid="{D36C8ACA-E2EA-408D-9913-FE846F28F202}"/>
    <cellStyle name="40% - Accent4 2 2 4 3" xfId="1871" xr:uid="{C62F6CFA-700B-4FE3-B170-FD1188E45EB6}"/>
    <cellStyle name="40% - Accent4 2 2 5" xfId="1872" xr:uid="{130D55FD-9104-4A89-8870-9B515F14497C}"/>
    <cellStyle name="40% - Accent4 2 2 5 2" xfId="1873" xr:uid="{D60AF1B0-E896-4E3F-AC63-7A70CC9017D7}"/>
    <cellStyle name="40% - Accent4 2 2 5 3" xfId="1874" xr:uid="{EB33166C-97AD-4734-B6F8-241459E3C084}"/>
    <cellStyle name="40% - Accent4 2 2 6" xfId="1875" xr:uid="{EE868529-6C8E-430A-BD93-89EFF25F1118}"/>
    <cellStyle name="40% - Accent4 2 2 7" xfId="1876" xr:uid="{154F62EC-F605-4D80-818E-7C7197970C3F}"/>
    <cellStyle name="40% - Accent4 2 3" xfId="1877" xr:uid="{34AA2B50-8D24-4E48-BB8F-332CB5CD8D15}"/>
    <cellStyle name="40% - Accent4 2 3 2" xfId="1878" xr:uid="{9DEE2C16-F9D3-498E-B4EF-A0091D717B90}"/>
    <cellStyle name="40% - Accent4 2 3 2 2" xfId="1879" xr:uid="{1711A867-3A21-4010-AB72-0A2DF6C17822}"/>
    <cellStyle name="40% - Accent4 2 3 2 3" xfId="1880" xr:uid="{4543A32A-9F57-4F4A-A2AE-7AD3A39D8C2B}"/>
    <cellStyle name="40% - Accent4 2 3 3" xfId="1881" xr:uid="{7A69E511-9877-4A96-9A73-D85C874E0406}"/>
    <cellStyle name="40% - Accent4 2 3 3 2" xfId="1882" xr:uid="{D30A15D3-DA2B-4410-908C-2E6381AF69A5}"/>
    <cellStyle name="40% - Accent4 2 3 3 3" xfId="1883" xr:uid="{EF3B582F-552F-4AD6-B5FB-44F245CDC75B}"/>
    <cellStyle name="40% - Accent4 2 3 4" xfId="1884" xr:uid="{11C6E664-6E18-49E7-A83F-BDCA927498BE}"/>
    <cellStyle name="40% - Accent4 2 3 4 2" xfId="1885" xr:uid="{3A0E1ED7-52CB-458A-A0A9-61D09F856D69}"/>
    <cellStyle name="40% - Accent4 2 3 4 3" xfId="1886" xr:uid="{3AE71CB3-23DA-4B31-93E2-3F661613EFEF}"/>
    <cellStyle name="40% - Accent4 2 3 5" xfId="1887" xr:uid="{B6989C9E-F0CC-40DE-A04C-50D0E69F0CCC}"/>
    <cellStyle name="40% - Accent4 2 3 5 2" xfId="1888" xr:uid="{E554D659-B8E3-487D-9090-BCADEA39038D}"/>
    <cellStyle name="40% - Accent4 2 3 5 3" xfId="1889" xr:uid="{EF1953A5-E1F2-4463-8044-423304C106C0}"/>
    <cellStyle name="40% - Accent4 2 3 6" xfId="1890" xr:uid="{6F83CE80-E63B-481F-9ECD-05442080C636}"/>
    <cellStyle name="40% - Accent4 2 3 7" xfId="1891" xr:uid="{C262AD2F-5F42-4EBB-B270-79DD4E2D1518}"/>
    <cellStyle name="40% - Accent4 2 4" xfId="1892" xr:uid="{995E50BB-DE9B-40DF-81EF-6936F88D66B0}"/>
    <cellStyle name="40% - Accent4 2 4 2" xfId="1893" xr:uid="{C8CC3F1A-CEEF-4D65-B3D1-792C6942E55E}"/>
    <cellStyle name="40% - Accent4 2 4 3" xfId="1894" xr:uid="{DB364805-55AB-4E87-A204-6E3A48A21A7F}"/>
    <cellStyle name="40% - Accent4 2 5" xfId="1895" xr:uid="{2380AC54-C27F-47D2-AC9F-2DD41C9F5426}"/>
    <cellStyle name="40% - Accent4 2 5 2" xfId="1896" xr:uid="{A0D6ACF3-662E-432F-AE4E-2645A876DEA3}"/>
    <cellStyle name="40% - Accent4 2 5 3" xfId="1897" xr:uid="{3F4E3209-C3C5-477D-8DCA-DAB7E08210A5}"/>
    <cellStyle name="40% - Accent4 2 6" xfId="1898" xr:uid="{000C603D-525B-4D48-ADBE-ADC830B1A8DF}"/>
    <cellStyle name="40% - Accent4 2 6 2" xfId="1899" xr:uid="{8E82DD78-5E21-4BDF-9A98-568CE65A9E64}"/>
    <cellStyle name="40% - Accent4 2 6 3" xfId="1900" xr:uid="{931F7B47-7758-4AFB-A5BE-7BA834BBC906}"/>
    <cellStyle name="40% - Accent4 2 7" xfId="1901" xr:uid="{3D13336F-3401-4FA9-BB45-D8B22EF6E2D3}"/>
    <cellStyle name="40% - Accent4 2 7 2" xfId="1902" xr:uid="{8645D02D-AA32-4CB0-AF51-5B4DCE01F172}"/>
    <cellStyle name="40% - Accent4 2 7 3" xfId="1903" xr:uid="{FBE33596-D109-4F69-918D-C785CAFC3196}"/>
    <cellStyle name="40% - Accent4 2 8" xfId="1904" xr:uid="{7A86499E-17AE-4F16-ADD2-C2227C74DE73}"/>
    <cellStyle name="40% - Accent4 2 9" xfId="1905" xr:uid="{EA93B681-AD5E-4CBB-A5CA-F8F90EDD01C5}"/>
    <cellStyle name="40% - Accent4 3" xfId="60" xr:uid="{8A61197C-6D80-49F7-8FD6-C1D99620D5EC}"/>
    <cellStyle name="40% - Accent4 3 2" xfId="1906" xr:uid="{FCCCA727-9EAC-4633-BD8F-D2D51C20388B}"/>
    <cellStyle name="40% - Accent4 3 2 2" xfId="1907" xr:uid="{F3C1E7F8-F256-4909-A42B-7E2F8E54052A}"/>
    <cellStyle name="40% - Accent4 3 2 3" xfId="1908" xr:uid="{11CBA758-46D0-4F7B-A9DD-3C0C1A316519}"/>
    <cellStyle name="40% - Accent4 3 3" xfId="1909" xr:uid="{A9C76F80-EB29-490B-9350-909280E87833}"/>
    <cellStyle name="40% - Accent4 3 3 2" xfId="1910" xr:uid="{DEE23C65-9BBF-4275-BD53-8256F025FBFE}"/>
    <cellStyle name="40% - Accent4 3 3 3" xfId="1911" xr:uid="{8F205750-F8E7-452F-A1EA-8A6E3366EC02}"/>
    <cellStyle name="40% - Accent4 3 4" xfId="1912" xr:uid="{4130917C-1554-445D-8E0B-DB05ABDC37AA}"/>
    <cellStyle name="40% - Accent4 3 4 2" xfId="1913" xr:uid="{27D4317C-445F-4C60-937E-F574650F982B}"/>
    <cellStyle name="40% - Accent4 3 4 3" xfId="1914" xr:uid="{90F199C7-40DF-44D4-8F40-0A02FBD3168A}"/>
    <cellStyle name="40% - Accent4 3 5" xfId="1915" xr:uid="{2DC44B8F-F09E-42CC-8FBE-24805FCBEF2D}"/>
    <cellStyle name="40% - Accent4 3 5 2" xfId="1916" xr:uid="{84FCF111-F1F4-4AB2-A901-AE7B22219A6B}"/>
    <cellStyle name="40% - Accent4 3 5 3" xfId="1917" xr:uid="{634E15EA-C3E6-4DB7-AB9C-33895FB1ABFD}"/>
    <cellStyle name="40% - Accent4 3 6" xfId="1918" xr:uid="{C882ABE4-C820-42EF-917A-03D4930AFB89}"/>
    <cellStyle name="40% - Accent4 3 7" xfId="1919" xr:uid="{2896E4FD-CFD0-4D78-A5BE-4012752002B7}"/>
    <cellStyle name="40% - Accent4 4" xfId="1920" xr:uid="{F0EAB102-C481-4BEA-841E-D9BDD289AA8C}"/>
    <cellStyle name="40% - Accent4 4 2" xfId="1921" xr:uid="{2ACEA00F-8308-441A-8B82-64D95565DDDE}"/>
    <cellStyle name="40% - Accent4 4 2 2" xfId="1922" xr:uid="{E3EB625E-6B47-4DB3-AD38-53FA3C5FF187}"/>
    <cellStyle name="40% - Accent4 4 2 3" xfId="1923" xr:uid="{90B3BC23-E56E-4676-9E40-F92E55EA2E04}"/>
    <cellStyle name="40% - Accent4 4 3" xfId="1924" xr:uid="{38AAC94B-4DB5-4A38-9F77-7699BADE80C2}"/>
    <cellStyle name="40% - Accent4 4 3 2" xfId="1925" xr:uid="{22BD5888-3856-47A0-A164-6497011F81E6}"/>
    <cellStyle name="40% - Accent4 4 3 3" xfId="1926" xr:uid="{01D3B5C0-5D5F-4000-BA80-15DCC2AC516F}"/>
    <cellStyle name="40% - Accent4 4 4" xfId="1927" xr:uid="{E0232E56-1494-4160-8331-AEFDB54BF701}"/>
    <cellStyle name="40% - Accent4 4 4 2" xfId="1928" xr:uid="{A6B26311-266D-4C26-9786-55CCEDFC9362}"/>
    <cellStyle name="40% - Accent4 4 4 3" xfId="1929" xr:uid="{B48D66A3-F4C5-47A1-8199-04585699517A}"/>
    <cellStyle name="40% - Accent4 4 5" xfId="1930" xr:uid="{E9671F0A-2D68-4D4C-A9F5-78AFA68DE9D1}"/>
    <cellStyle name="40% - Accent4 4 5 2" xfId="1931" xr:uid="{71518BB5-4A22-4235-9B4C-D6C7BBD16D63}"/>
    <cellStyle name="40% - Accent4 4 5 3" xfId="1932" xr:uid="{3C361BB6-8581-4C62-97B7-051E39C3EF6F}"/>
    <cellStyle name="40% - Accent4 4 6" xfId="1933" xr:uid="{865833E3-3488-4070-BFE4-E5B6D34B138A}"/>
    <cellStyle name="40% - Accent4 4 7" xfId="1934" xr:uid="{0DB1106D-E8B7-439F-A5DA-56D7995696FE}"/>
    <cellStyle name="40% - Accent4 5" xfId="1935" xr:uid="{7EFB15B1-B218-45EB-8D20-D858E6E83C2C}"/>
    <cellStyle name="40% - Accent4 5 2" xfId="1936" xr:uid="{FE2DE3D8-588F-4DE6-8940-37BD4CFBF0FA}"/>
    <cellStyle name="40% - Accent4 5 2 2" xfId="1937" xr:uid="{FA09EE13-5201-430B-A7DF-B9EBC806785A}"/>
    <cellStyle name="40% - Accent4 5 2 3" xfId="1938" xr:uid="{285EC912-FB3F-46D4-BB82-B88C2F884032}"/>
    <cellStyle name="40% - Accent4 5 3" xfId="1939" xr:uid="{E7A35D3C-F979-4146-AE0F-EFFB43A8EA25}"/>
    <cellStyle name="40% - Accent4 5 3 2" xfId="1940" xr:uid="{EC320938-B02C-439A-824B-6372CDF9E6B7}"/>
    <cellStyle name="40% - Accent4 5 3 3" xfId="1941" xr:uid="{D54C4D76-C0D0-4E50-B444-03102E1E37AB}"/>
    <cellStyle name="40% - Accent4 5 4" xfId="1942" xr:uid="{9BFE9848-EC33-4878-85E9-FA8A2CBD8974}"/>
    <cellStyle name="40% - Accent4 5 4 2" xfId="1943" xr:uid="{2987A8EF-3111-4CCC-B75D-DC652827F796}"/>
    <cellStyle name="40% - Accent4 5 4 3" xfId="1944" xr:uid="{9E834A71-69B2-447D-B4D0-A4CABFE0C9A9}"/>
    <cellStyle name="40% - Accent4 5 5" xfId="1945" xr:uid="{B0284E1F-E0FE-408B-936B-5FAE0506B7B5}"/>
    <cellStyle name="40% - Accent4 5 5 2" xfId="1946" xr:uid="{07A25F0D-527D-4951-A1DC-4DF4DB08341D}"/>
    <cellStyle name="40% - Accent4 5 5 3" xfId="1947" xr:uid="{B774DD74-9C41-4ED1-B283-B9A6401F015B}"/>
    <cellStyle name="40% - Accent4 5 6" xfId="1948" xr:uid="{2A274CFF-CC67-4166-842B-2694ABF9E5F9}"/>
    <cellStyle name="40% - Accent4 5 7" xfId="1949" xr:uid="{65C3FE56-7D3F-41BD-AC4D-8BB54B3487A9}"/>
    <cellStyle name="40% - Accent4 6" xfId="1950" xr:uid="{11E68EAD-95F9-4538-8EF9-8A61F45CDB07}"/>
    <cellStyle name="40% - Accent4 6 2" xfId="1951" xr:uid="{9ACB79EE-9C8A-4DB4-A72C-C83B0D8FC2A3}"/>
    <cellStyle name="40% - Accent4 6 2 2" xfId="1952" xr:uid="{A4FC946F-8E2F-4C45-8D57-786552F124E9}"/>
    <cellStyle name="40% - Accent4 6 2 3" xfId="1953" xr:uid="{8416AA4F-C775-4073-BCFA-47B9A2795ED8}"/>
    <cellStyle name="40% - Accent4 6 3" xfId="1954" xr:uid="{72AE1852-6CD9-4D16-99B3-FC0D1AFA92DF}"/>
    <cellStyle name="40% - Accent4 6 3 2" xfId="1955" xr:uid="{AE3CE3F0-136D-4CBF-A05B-5D0A7CFB1B95}"/>
    <cellStyle name="40% - Accent4 6 3 3" xfId="1956" xr:uid="{4F89C6A8-A2DE-4380-A174-CD9C682D810C}"/>
    <cellStyle name="40% - Accent4 6 4" xfId="1957" xr:uid="{27E08010-722E-47DE-A2DD-808DD9E1B00B}"/>
    <cellStyle name="40% - Accent4 6 4 2" xfId="1958" xr:uid="{E8DD8DE9-D8E9-41B0-B8F5-561174EAE883}"/>
    <cellStyle name="40% - Accent4 6 4 3" xfId="1959" xr:uid="{2D2097FA-8116-415A-BE13-F9396D0561EA}"/>
    <cellStyle name="40% - Accent4 6 5" xfId="1960" xr:uid="{E951346E-DF35-499F-82E2-E2A51DCEE434}"/>
    <cellStyle name="40% - Accent4 6 5 2" xfId="1961" xr:uid="{D2AB64E9-5F2C-4E48-8EC3-654A62CB7DD7}"/>
    <cellStyle name="40% - Accent4 6 5 3" xfId="1962" xr:uid="{DAC1FFF3-090D-489A-904F-E290C35E72E9}"/>
    <cellStyle name="40% - Accent4 6 6" xfId="1963" xr:uid="{3EDBC846-A4F9-4936-BFA4-FC55E2E93356}"/>
    <cellStyle name="40% - Accent4 6 7" xfId="1964" xr:uid="{1139328B-3DAA-4950-9D4B-9EA947D0872D}"/>
    <cellStyle name="40% - Accent4 7" xfId="1965" xr:uid="{D7134824-E4B1-497F-AF87-F6231646BB85}"/>
    <cellStyle name="40% - Accent4 7 2" xfId="1966" xr:uid="{68097A5D-71C4-4B37-8ED1-BEFBF8A817DF}"/>
    <cellStyle name="40% - Accent4 7 2 2" xfId="1967" xr:uid="{BB724085-C579-4514-80A6-08B6168F706B}"/>
    <cellStyle name="40% - Accent4 7 2 3" xfId="1968" xr:uid="{30EFA303-0298-4229-9CDA-99ECFF29A8EB}"/>
    <cellStyle name="40% - Accent4 7 3" xfId="1969" xr:uid="{BC1F6A45-7331-48AD-B6EC-82CA6ECB8C90}"/>
    <cellStyle name="40% - Accent4 7 3 2" xfId="1970" xr:uid="{FEA9A1B4-639E-4136-A88B-748B5E2F32A4}"/>
    <cellStyle name="40% - Accent4 7 3 3" xfId="1971" xr:uid="{62ED8349-8DA2-4284-B8D2-9BEAA2DBC4A5}"/>
    <cellStyle name="40% - Accent4 7 4" xfId="1972" xr:uid="{432D4E17-3C3E-4FA5-A7E6-110103DCBC54}"/>
    <cellStyle name="40% - Accent4 7 4 2" xfId="1973" xr:uid="{15687755-363E-490D-AFF5-31AB42071D2A}"/>
    <cellStyle name="40% - Accent4 7 4 3" xfId="1974" xr:uid="{8E294871-D54E-46C1-8186-DD0CBAAF4FD4}"/>
    <cellStyle name="40% - Accent4 7 5" xfId="1975" xr:uid="{6CC953E5-04A9-46E0-AC7F-4991B803FE91}"/>
    <cellStyle name="40% - Accent4 7 6" xfId="1976" xr:uid="{231992D5-2CEB-4DE4-8EEF-7D34500CFA2B}"/>
    <cellStyle name="40% - Accent4 8" xfId="1977" xr:uid="{35DA9806-6D18-4B2F-8FD0-09D2751D8DE6}"/>
    <cellStyle name="40% - Accent4 8 2" xfId="1978" xr:uid="{A9E2727B-5785-4A08-A93E-D273FB1D7425}"/>
    <cellStyle name="40% - Accent4 8 2 2" xfId="1979" xr:uid="{B2489980-D81D-47DD-BE8D-34C2A732EE57}"/>
    <cellStyle name="40% - Accent4 8 2 3" xfId="1980" xr:uid="{6A669557-183B-49C8-9FC9-C5C5EDA1D984}"/>
    <cellStyle name="40% - Accent4 8 3" xfId="1981" xr:uid="{787059A3-C230-4425-A991-25A6432EA576}"/>
    <cellStyle name="40% - Accent4 8 3 2" xfId="1982" xr:uid="{C87F059A-63C4-4BBE-8678-7311FFF4029C}"/>
    <cellStyle name="40% - Accent4 8 3 3" xfId="1983" xr:uid="{5069CBB6-A1AA-4BAB-A8F8-C2E821C134DB}"/>
    <cellStyle name="40% - Accent4 8 4" xfId="1984" xr:uid="{101325E4-929C-4ECC-923B-4539137E2250}"/>
    <cellStyle name="40% - Accent4 8 5" xfId="1985" xr:uid="{E1DB4CF0-10F4-42E1-A23E-803725D822B9}"/>
    <cellStyle name="40% - Accent4 9" xfId="1986" xr:uid="{1F70518D-13FF-4089-B19B-96F8612601E0}"/>
    <cellStyle name="40% - Accent4 9 2" xfId="1987" xr:uid="{736837DD-4083-4A48-A508-1281F17834CC}"/>
    <cellStyle name="40% - Accent4 9 3" xfId="1988" xr:uid="{8347AA85-2234-4C52-95DF-B14CB73CBCBF}"/>
    <cellStyle name="40% - Accent5 10" xfId="1989" xr:uid="{B95D3451-56D2-469E-AD2B-295C7BEE9590}"/>
    <cellStyle name="40% - Accent5 10 2" xfId="1990" xr:uid="{0546EE4B-35CE-44C9-BF6B-DCEED268AD86}"/>
    <cellStyle name="40% - Accent5 10 3" xfId="1991" xr:uid="{36AA67AD-990F-49ED-8967-7AD703333843}"/>
    <cellStyle name="40% - Accent5 11" xfId="1992" xr:uid="{7DD170F7-A10E-4735-A9CB-24FDD91824BE}"/>
    <cellStyle name="40% - Accent5 11 2" xfId="1993" xr:uid="{300CA13D-FA80-4CC0-9818-CF14AF7AB794}"/>
    <cellStyle name="40% - Accent5 11 3" xfId="1994" xr:uid="{488F4D67-B93A-427D-8739-A4284771AB32}"/>
    <cellStyle name="40% - Accent5 12" xfId="1995" xr:uid="{0BFB2529-DCA9-4257-8D6C-AE31FE411B3A}"/>
    <cellStyle name="40% - Accent5 12 2" xfId="1996" xr:uid="{3E6759A9-247A-432A-BDEC-B07A92ADBCD9}"/>
    <cellStyle name="40% - Accent5 12 3" xfId="1997" xr:uid="{A2E02F89-8ED4-4C6F-A70D-B22D5FBE498F}"/>
    <cellStyle name="40% - Accent5 13" xfId="1998" xr:uid="{658A0B7A-0D24-484A-AB75-0DF2F4206472}"/>
    <cellStyle name="40% - Accent5 14" xfId="1999" xr:uid="{65C1C0E4-277C-4FBA-9ADB-6D15737A7D50}"/>
    <cellStyle name="40% - Accent5 2" xfId="61" xr:uid="{E2B455D5-B75C-4981-AE60-61330BF253C9}"/>
    <cellStyle name="40% - Accent5 2 10" xfId="2000" xr:uid="{F6AA965A-B4AB-49B6-9EC5-85375C1C7059}"/>
    <cellStyle name="40% - Accent5 2 2" xfId="2001" xr:uid="{C0F5629D-392D-491C-A928-E8CE401E7B32}"/>
    <cellStyle name="40% - Accent5 2 2 2" xfId="2002" xr:uid="{DA30AEB0-38B1-403F-973A-8837A8B5079D}"/>
    <cellStyle name="40% - Accent5 2 2 2 2" xfId="2003" xr:uid="{E54868C9-5CA1-4EF2-86D7-E03FCE7922C5}"/>
    <cellStyle name="40% - Accent5 2 2 2 3" xfId="2004" xr:uid="{AA8251CB-86D4-4CAB-885B-2117FFEE4F03}"/>
    <cellStyle name="40% - Accent5 2 2 3" xfId="2005" xr:uid="{FA1D573B-16EF-4A7A-9401-B0AD21C45355}"/>
    <cellStyle name="40% - Accent5 2 2 3 2" xfId="2006" xr:uid="{82758889-BB02-4E04-B7C8-687D325D2B97}"/>
    <cellStyle name="40% - Accent5 2 2 3 3" xfId="2007" xr:uid="{C6C04DB6-CF50-40FF-B364-623CB9BF28D2}"/>
    <cellStyle name="40% - Accent5 2 2 4" xfId="2008" xr:uid="{512E41B6-096D-49CC-BA37-561B4F87155F}"/>
    <cellStyle name="40% - Accent5 2 2 4 2" xfId="2009" xr:uid="{23B33952-051C-4134-8E2D-2DB8EEBB617F}"/>
    <cellStyle name="40% - Accent5 2 2 4 3" xfId="2010" xr:uid="{3EA284B6-1627-4C48-8495-7F26C1650BC2}"/>
    <cellStyle name="40% - Accent5 2 2 5" xfId="2011" xr:uid="{2E73DFB1-48A0-4C0E-AD42-0B74D0F7D818}"/>
    <cellStyle name="40% - Accent5 2 2 5 2" xfId="2012" xr:uid="{0BA16566-C59E-48EF-A9DB-19BB923E0BAB}"/>
    <cellStyle name="40% - Accent5 2 2 5 3" xfId="2013" xr:uid="{28EB644A-DE28-4171-8BC7-F727564CDB94}"/>
    <cellStyle name="40% - Accent5 2 2 6" xfId="2014" xr:uid="{7C67C37E-98DA-4E08-BEF8-1F50C7681343}"/>
    <cellStyle name="40% - Accent5 2 2 7" xfId="2015" xr:uid="{50AA9460-CB44-4C8D-BEE8-D82C585DD677}"/>
    <cellStyle name="40% - Accent5 2 3" xfId="2016" xr:uid="{133A9A34-ED14-41A6-8855-54AEAA8B6AE4}"/>
    <cellStyle name="40% - Accent5 2 3 2" xfId="2017" xr:uid="{038C4318-D4E4-4034-BF9C-DE82C03B4788}"/>
    <cellStyle name="40% - Accent5 2 3 2 2" xfId="2018" xr:uid="{9E909A4A-AE1A-4DC9-8F39-AF0F2181C363}"/>
    <cellStyle name="40% - Accent5 2 3 2 3" xfId="2019" xr:uid="{D42B52C4-097A-4436-B397-71F2274F8B0F}"/>
    <cellStyle name="40% - Accent5 2 3 3" xfId="2020" xr:uid="{C8AA9B91-6C8B-477C-A452-B0198D3E3DD6}"/>
    <cellStyle name="40% - Accent5 2 3 3 2" xfId="2021" xr:uid="{B2D5C4BA-A497-460B-87A2-1541E6395713}"/>
    <cellStyle name="40% - Accent5 2 3 3 3" xfId="2022" xr:uid="{AFE07644-4994-4058-9422-3EE6919CC60C}"/>
    <cellStyle name="40% - Accent5 2 3 4" xfId="2023" xr:uid="{6B8DC839-30B5-4D6D-9EAB-5D571579950C}"/>
    <cellStyle name="40% - Accent5 2 3 4 2" xfId="2024" xr:uid="{F26FF6D1-7CF0-48DA-81FA-9D5782B311CB}"/>
    <cellStyle name="40% - Accent5 2 3 4 3" xfId="2025" xr:uid="{3BABAB8F-28A0-4C08-A0B8-58F60C74CF4E}"/>
    <cellStyle name="40% - Accent5 2 3 5" xfId="2026" xr:uid="{793A261F-79DE-49A6-8EC9-30F38B217A0F}"/>
    <cellStyle name="40% - Accent5 2 3 5 2" xfId="2027" xr:uid="{57D81D22-CA6F-4587-9D17-4CE5E6418565}"/>
    <cellStyle name="40% - Accent5 2 3 5 3" xfId="2028" xr:uid="{8EE30849-2B98-4D41-A7C8-EB1F0791D733}"/>
    <cellStyle name="40% - Accent5 2 3 6" xfId="2029" xr:uid="{2BB53BDB-BA8B-4ED0-A65B-F726ACBBE60E}"/>
    <cellStyle name="40% - Accent5 2 3 7" xfId="2030" xr:uid="{9C67CD8D-1FA1-4230-9244-27B1D0AEB67C}"/>
    <cellStyle name="40% - Accent5 2 4" xfId="2031" xr:uid="{CB81E33D-EABB-42D6-BFBE-E4C532FF350A}"/>
    <cellStyle name="40% - Accent5 2 4 2" xfId="2032" xr:uid="{D5D274E3-CE2F-4C1C-B1D9-DADA67EE5D28}"/>
    <cellStyle name="40% - Accent5 2 4 3" xfId="2033" xr:uid="{36DF36A6-C276-4FF5-8025-2272DE2EC3FC}"/>
    <cellStyle name="40% - Accent5 2 5" xfId="2034" xr:uid="{5B9D7C57-2501-4EF7-83FA-FA710F8095C1}"/>
    <cellStyle name="40% - Accent5 2 5 2" xfId="2035" xr:uid="{D365930A-D47D-42A8-8BD8-F85EF21BAC10}"/>
    <cellStyle name="40% - Accent5 2 5 3" xfId="2036" xr:uid="{8CDA8D98-7457-437F-B0D4-FA8BE19A1B3D}"/>
    <cellStyle name="40% - Accent5 2 6" xfId="2037" xr:uid="{F16EC5F1-450B-4B7E-B60C-5DA192195234}"/>
    <cellStyle name="40% - Accent5 2 6 2" xfId="2038" xr:uid="{611B6056-1A5B-44BE-ABCE-B3FC152DE837}"/>
    <cellStyle name="40% - Accent5 2 6 3" xfId="2039" xr:uid="{BFA9F038-F33A-4B0D-BB48-20D3CE2FEC02}"/>
    <cellStyle name="40% - Accent5 2 7" xfId="2040" xr:uid="{C9FFC391-30E2-4A5B-88CF-4BEC862AF178}"/>
    <cellStyle name="40% - Accent5 2 7 2" xfId="2041" xr:uid="{0EFA7B37-802E-4C19-AD23-61434B58FABD}"/>
    <cellStyle name="40% - Accent5 2 7 3" xfId="2042" xr:uid="{49B0E61F-EF79-4DD0-9F7E-C3B8719654C0}"/>
    <cellStyle name="40% - Accent5 2 8" xfId="2043" xr:uid="{6B2092C3-134A-4A28-867E-9111298DF60D}"/>
    <cellStyle name="40% - Accent5 2 9" xfId="2044" xr:uid="{5A150950-EDCE-47A0-8077-13C82E3E9CA5}"/>
    <cellStyle name="40% - Accent5 3" xfId="62" xr:uid="{52570D33-D92E-4351-9F79-847DD847A97F}"/>
    <cellStyle name="40% - Accent5 3 2" xfId="2045" xr:uid="{E2CBA7B4-044C-46A5-BB35-DB9714C75F13}"/>
    <cellStyle name="40% - Accent5 3 2 2" xfId="2046" xr:uid="{F6F0F4F5-F231-45A1-8F83-D32FAB8A996D}"/>
    <cellStyle name="40% - Accent5 3 2 3" xfId="2047" xr:uid="{2F89FFC7-0CC3-4DC1-B1C6-D3AFB826BC76}"/>
    <cellStyle name="40% - Accent5 3 3" xfId="2048" xr:uid="{0B603B24-3B5C-48D3-8B33-33C39C783B9C}"/>
    <cellStyle name="40% - Accent5 3 3 2" xfId="2049" xr:uid="{758427E0-D8CC-4409-A7C1-EC4FDA3AA198}"/>
    <cellStyle name="40% - Accent5 3 3 3" xfId="2050" xr:uid="{BD0A7B3B-93E3-42E1-A7E6-56A6F548161A}"/>
    <cellStyle name="40% - Accent5 3 4" xfId="2051" xr:uid="{66520CE3-81D3-4545-A0AB-97783B3AC73C}"/>
    <cellStyle name="40% - Accent5 3 4 2" xfId="2052" xr:uid="{FDC20013-E1DA-4131-8AB9-5A3ADF5666DB}"/>
    <cellStyle name="40% - Accent5 3 4 3" xfId="2053" xr:uid="{2B2590D8-1EE1-4FD3-A692-F8E34D780CB2}"/>
    <cellStyle name="40% - Accent5 3 5" xfId="2054" xr:uid="{A1FA1ADE-B0F8-4E75-A8DD-4F439675D8CC}"/>
    <cellStyle name="40% - Accent5 3 5 2" xfId="2055" xr:uid="{C6B12FA2-0B09-4959-A53B-FC402ADF02E4}"/>
    <cellStyle name="40% - Accent5 3 5 3" xfId="2056" xr:uid="{6F071041-F977-46FC-9CCB-2BAF8BFF6094}"/>
    <cellStyle name="40% - Accent5 3 6" xfId="2057" xr:uid="{B2EF1C4D-EA2B-4AAF-B8D0-FFDD10C904DE}"/>
    <cellStyle name="40% - Accent5 3 7" xfId="2058" xr:uid="{1096069E-D9E1-468B-9F6D-AAC0EF2716EB}"/>
    <cellStyle name="40% - Accent5 4" xfId="2059" xr:uid="{AF764920-B4F8-4BA3-A4CC-D75071996E49}"/>
    <cellStyle name="40% - Accent5 4 2" xfId="2060" xr:uid="{78CD65A9-0FDB-443B-B775-5F0A04465A85}"/>
    <cellStyle name="40% - Accent5 4 2 2" xfId="2061" xr:uid="{8E2B28E2-49B1-49D4-9574-A80C44AC75A1}"/>
    <cellStyle name="40% - Accent5 4 2 3" xfId="2062" xr:uid="{43137492-C0FE-47AC-A429-6ACA3BB2BC2E}"/>
    <cellStyle name="40% - Accent5 4 3" xfId="2063" xr:uid="{811E0180-9DC7-479D-A66B-47BDA69DE12C}"/>
    <cellStyle name="40% - Accent5 4 3 2" xfId="2064" xr:uid="{D32BFD38-6A1E-4F05-BEBD-51C103D0712B}"/>
    <cellStyle name="40% - Accent5 4 3 3" xfId="2065" xr:uid="{2785FDEE-EF31-4E6A-B86B-258E4E38C63A}"/>
    <cellStyle name="40% - Accent5 4 4" xfId="2066" xr:uid="{83F4E2B3-5BCC-4D4F-8B7F-CD9CB507F7D1}"/>
    <cellStyle name="40% - Accent5 4 4 2" xfId="2067" xr:uid="{FB4F0DCB-C5D8-49AB-89C1-E111A730EA35}"/>
    <cellStyle name="40% - Accent5 4 4 3" xfId="2068" xr:uid="{15A52F90-631B-4568-986F-BAA9387FE65E}"/>
    <cellStyle name="40% - Accent5 4 5" xfId="2069" xr:uid="{463FBEE8-05C5-41DF-8F39-5235BE88B12B}"/>
    <cellStyle name="40% - Accent5 4 5 2" xfId="2070" xr:uid="{7B0DB36F-93EA-403E-906B-DDC4D532B32E}"/>
    <cellStyle name="40% - Accent5 4 5 3" xfId="2071" xr:uid="{9163BC51-01F1-4A54-8258-C57F90C4C289}"/>
    <cellStyle name="40% - Accent5 4 6" xfId="2072" xr:uid="{93ADF065-957D-4804-9277-E3A8AC7B2E6F}"/>
    <cellStyle name="40% - Accent5 4 7" xfId="2073" xr:uid="{F00D6AB6-FFBA-4A06-B77D-3284CB8AEC19}"/>
    <cellStyle name="40% - Accent5 5" xfId="2074" xr:uid="{A4B0E929-45F3-4AA5-9544-F269B00E4311}"/>
    <cellStyle name="40% - Accent5 5 2" xfId="2075" xr:uid="{E645C7AF-A6DD-4271-B1CA-052510484BBE}"/>
    <cellStyle name="40% - Accent5 5 2 2" xfId="2076" xr:uid="{01AF110B-1551-4A89-8580-32307A05C229}"/>
    <cellStyle name="40% - Accent5 5 2 3" xfId="2077" xr:uid="{CDB015ED-84DE-4B63-8CA6-B5BF7996AF05}"/>
    <cellStyle name="40% - Accent5 5 3" xfId="2078" xr:uid="{251A3C4B-DE48-4416-839F-85EE922647A5}"/>
    <cellStyle name="40% - Accent5 5 3 2" xfId="2079" xr:uid="{1D2D9FC6-EA36-4CD2-A5E4-C053A096B3CD}"/>
    <cellStyle name="40% - Accent5 5 3 3" xfId="2080" xr:uid="{1F1638A5-F233-4A2E-8DE6-8B25D6428E94}"/>
    <cellStyle name="40% - Accent5 5 4" xfId="2081" xr:uid="{8BDCFC57-BB96-4071-972A-C291D8DAEBDB}"/>
    <cellStyle name="40% - Accent5 5 4 2" xfId="2082" xr:uid="{6900F725-9E90-4B50-A7ED-D3F1D8CDA7FA}"/>
    <cellStyle name="40% - Accent5 5 4 3" xfId="2083" xr:uid="{9CD35CE1-E7A6-4901-8AD0-72ED6CC60FD1}"/>
    <cellStyle name="40% - Accent5 5 5" xfId="2084" xr:uid="{8ED005C7-92FD-4D7A-8DB0-537DF3091F45}"/>
    <cellStyle name="40% - Accent5 5 5 2" xfId="2085" xr:uid="{A8F3C711-675A-4DEA-AC9D-377C2079A712}"/>
    <cellStyle name="40% - Accent5 5 5 3" xfId="2086" xr:uid="{524898C8-8312-4447-A2BD-6FD6B21D7BD6}"/>
    <cellStyle name="40% - Accent5 5 6" xfId="2087" xr:uid="{982A1674-FC6A-43AD-9F5C-3B1EF6AB1556}"/>
    <cellStyle name="40% - Accent5 5 7" xfId="2088" xr:uid="{D32B0F06-45BE-4F3F-A314-30A343F8E111}"/>
    <cellStyle name="40% - Accent5 6" xfId="2089" xr:uid="{8233490A-BF2B-456D-8345-C753E5077CFD}"/>
    <cellStyle name="40% - Accent5 6 2" xfId="2090" xr:uid="{9A26D60A-7288-4C50-A2E4-DCDB717E840D}"/>
    <cellStyle name="40% - Accent5 6 2 2" xfId="2091" xr:uid="{AEBCADFA-D019-4284-A10B-24E044C6CFEE}"/>
    <cellStyle name="40% - Accent5 6 2 3" xfId="2092" xr:uid="{96C6F19D-6117-4070-A836-FB0C7325AE04}"/>
    <cellStyle name="40% - Accent5 6 3" xfId="2093" xr:uid="{C38A3200-20F8-40A0-BDF7-930474F652C6}"/>
    <cellStyle name="40% - Accent5 6 3 2" xfId="2094" xr:uid="{88BECC34-2FDB-4785-BB34-B964DCD20D90}"/>
    <cellStyle name="40% - Accent5 6 3 3" xfId="2095" xr:uid="{92E67F5E-F7E5-4AC5-A33A-3F6535C1C767}"/>
    <cellStyle name="40% - Accent5 6 4" xfId="2096" xr:uid="{83F167F7-EDD8-450E-8779-CFA1E86D7776}"/>
    <cellStyle name="40% - Accent5 6 4 2" xfId="2097" xr:uid="{D067E515-FE01-45DE-9F27-2E8E49BE80CC}"/>
    <cellStyle name="40% - Accent5 6 4 3" xfId="2098" xr:uid="{E50AB00E-8B1A-4782-BC28-9E2DDF4E5975}"/>
    <cellStyle name="40% - Accent5 6 5" xfId="2099" xr:uid="{C307A200-5686-41B3-9A62-6A7834914752}"/>
    <cellStyle name="40% - Accent5 6 5 2" xfId="2100" xr:uid="{66979DB5-4632-4D06-931A-39501326AA80}"/>
    <cellStyle name="40% - Accent5 6 5 3" xfId="2101" xr:uid="{F6C97364-D08C-43FE-BD05-3B65E054DD9E}"/>
    <cellStyle name="40% - Accent5 6 6" xfId="2102" xr:uid="{FA0A88FA-F9DB-4AA6-8C3B-9F197F34A965}"/>
    <cellStyle name="40% - Accent5 6 7" xfId="2103" xr:uid="{C6A78A58-8CDF-4663-992F-D9EBD7AFFF55}"/>
    <cellStyle name="40% - Accent5 7" xfId="2104" xr:uid="{1E6E47EF-4B68-4F26-B143-96660C8257AC}"/>
    <cellStyle name="40% - Accent5 7 2" xfId="2105" xr:uid="{041BB2D9-5F9E-4626-94CB-3DE3994CD6D2}"/>
    <cellStyle name="40% - Accent5 7 2 2" xfId="2106" xr:uid="{D25F663B-BB3D-46FE-AD87-58B051F7F18B}"/>
    <cellStyle name="40% - Accent5 7 2 3" xfId="2107" xr:uid="{093E0F35-5DA9-4ED9-B56E-1C86A8C33B5D}"/>
    <cellStyle name="40% - Accent5 7 3" xfId="2108" xr:uid="{CDAADEEC-81A8-488D-9070-41616454F1CD}"/>
    <cellStyle name="40% - Accent5 7 3 2" xfId="2109" xr:uid="{B225F3CC-B86E-4461-A27F-C16FB19BCBF5}"/>
    <cellStyle name="40% - Accent5 7 3 3" xfId="2110" xr:uid="{6372A112-759B-4881-9C18-BDBE2452E4B1}"/>
    <cellStyle name="40% - Accent5 7 4" xfId="2111" xr:uid="{7AE2E3D6-09BD-4561-A63E-CCB490C5999B}"/>
    <cellStyle name="40% - Accent5 7 4 2" xfId="2112" xr:uid="{1FB4CF73-CA97-4D2A-B9C6-6C05212BCD0A}"/>
    <cellStyle name="40% - Accent5 7 4 3" xfId="2113" xr:uid="{4B9037EC-5B7D-4E7F-B787-B8E09578EB67}"/>
    <cellStyle name="40% - Accent5 7 5" xfId="2114" xr:uid="{90B07E19-BEFD-41A3-ABED-46B3E2DF270E}"/>
    <cellStyle name="40% - Accent5 7 6" xfId="2115" xr:uid="{2C7775E6-D9FC-434B-8A7B-F9E61BD8A9FB}"/>
    <cellStyle name="40% - Accent5 8" xfId="2116" xr:uid="{A6F19268-5BEB-4B29-9281-256DD429DB22}"/>
    <cellStyle name="40% - Accent5 8 2" xfId="2117" xr:uid="{A78051D4-9BD8-4DF2-93CE-AA934E8A4D8C}"/>
    <cellStyle name="40% - Accent5 8 2 2" xfId="2118" xr:uid="{4B91AB7F-FB0D-4854-BA59-E1FED4D886DC}"/>
    <cellStyle name="40% - Accent5 8 2 3" xfId="2119" xr:uid="{F9532E60-01EB-4023-9236-834F973784FE}"/>
    <cellStyle name="40% - Accent5 8 3" xfId="2120" xr:uid="{0251D8FA-8CC5-42AA-AA84-C3CDA7DF4AB8}"/>
    <cellStyle name="40% - Accent5 8 3 2" xfId="2121" xr:uid="{9C4F10B1-661F-4BA7-86A6-E0A57EF4FCDA}"/>
    <cellStyle name="40% - Accent5 8 3 3" xfId="2122" xr:uid="{778EE176-116D-46C8-BBF7-69186AE13D29}"/>
    <cellStyle name="40% - Accent5 8 4" xfId="2123" xr:uid="{C89F5351-09D7-49E1-912C-27F4538030AC}"/>
    <cellStyle name="40% - Accent5 8 5" xfId="2124" xr:uid="{8B266EEF-90A4-4F86-9728-3E58A16FCD55}"/>
    <cellStyle name="40% - Accent5 9" xfId="2125" xr:uid="{E304B7F5-307E-40D9-8B9D-315559A34339}"/>
    <cellStyle name="40% - Accent5 9 2" xfId="2126" xr:uid="{C539DF55-1615-45E8-973F-B191494559A4}"/>
    <cellStyle name="40% - Accent5 9 3" xfId="2127" xr:uid="{33CCC91E-6889-48FC-B4B7-8F833DA3FBC6}"/>
    <cellStyle name="40% - Accent6 10" xfId="2128" xr:uid="{64403A1B-0452-41B3-B6E4-E004E07E847D}"/>
    <cellStyle name="40% - Accent6 10 2" xfId="2129" xr:uid="{F7C5EB5F-F7D9-4427-838C-D5BCC0595A1F}"/>
    <cellStyle name="40% - Accent6 10 3" xfId="2130" xr:uid="{7AF1EE9B-6F94-4971-8BFB-E27BC1AF4D93}"/>
    <cellStyle name="40% - Accent6 11" xfId="2131" xr:uid="{52D123D8-A8D6-4698-A0AE-941F18B7CF66}"/>
    <cellStyle name="40% - Accent6 11 2" xfId="2132" xr:uid="{6E84C00A-0F93-4986-B293-2275FA1C2209}"/>
    <cellStyle name="40% - Accent6 11 3" xfId="2133" xr:uid="{30EC5DFE-E059-4474-B3F3-3145EC8B245A}"/>
    <cellStyle name="40% - Accent6 12" xfId="2134" xr:uid="{7F0627E6-2057-4B98-AE9B-46A0E79E5DC8}"/>
    <cellStyle name="40% - Accent6 12 2" xfId="2135" xr:uid="{8B6AB9FB-5B09-48B0-B338-55135AC18A4F}"/>
    <cellStyle name="40% - Accent6 12 3" xfId="2136" xr:uid="{FA96EEDC-882F-440B-8E49-43D325B7F36F}"/>
    <cellStyle name="40% - Accent6 13" xfId="2137" xr:uid="{A107861F-EF3F-4065-9183-BA9EEFFF951F}"/>
    <cellStyle name="40% - Accent6 14" xfId="2138" xr:uid="{B69B6B3D-3110-458C-B27A-A65CD488E8E2}"/>
    <cellStyle name="40% - Accent6 2" xfId="63" xr:uid="{7CFD1C0A-773A-40C1-A6AC-0B3BD0D6879C}"/>
    <cellStyle name="40% - Accent6 2 10" xfId="2139" xr:uid="{585EE331-4440-461D-AD6E-65302593319F}"/>
    <cellStyle name="40% - Accent6 2 2" xfId="2140" xr:uid="{E9093CD8-7ED6-4A8F-82BF-2FDF7017FBE3}"/>
    <cellStyle name="40% - Accent6 2 2 2" xfId="2141" xr:uid="{5B1E8D80-3EF8-4C87-A6E7-BB853B0A40C9}"/>
    <cellStyle name="40% - Accent6 2 2 2 2" xfId="2142" xr:uid="{0DBCAAEF-B488-4132-8F9C-6193573A40F0}"/>
    <cellStyle name="40% - Accent6 2 2 2 3" xfId="2143" xr:uid="{F1ADABAE-4899-4032-AE78-55AB8A94196D}"/>
    <cellStyle name="40% - Accent6 2 2 3" xfId="2144" xr:uid="{D03DE863-63F7-49E4-AEBA-9E7EB172DDA3}"/>
    <cellStyle name="40% - Accent6 2 2 3 2" xfId="2145" xr:uid="{50E73D8D-A2D1-4878-90A8-CC7A540ACBC3}"/>
    <cellStyle name="40% - Accent6 2 2 3 3" xfId="2146" xr:uid="{78F52DA0-C01C-4208-BDFB-3548B584ED10}"/>
    <cellStyle name="40% - Accent6 2 2 4" xfId="2147" xr:uid="{CCE06681-F4C0-444D-9A16-5A1BB0D98EBC}"/>
    <cellStyle name="40% - Accent6 2 2 4 2" xfId="2148" xr:uid="{7D88E925-D161-4759-9681-D7B8EB40ECCB}"/>
    <cellStyle name="40% - Accent6 2 2 4 3" xfId="2149" xr:uid="{93AF02BD-A5EE-4351-B99E-8F54591EB5A0}"/>
    <cellStyle name="40% - Accent6 2 2 5" xfId="2150" xr:uid="{3545DD66-402D-4CE3-848A-58516E0ABFA9}"/>
    <cellStyle name="40% - Accent6 2 2 5 2" xfId="2151" xr:uid="{03437EDB-0260-448D-B2DE-41F44FC92307}"/>
    <cellStyle name="40% - Accent6 2 2 5 3" xfId="2152" xr:uid="{82F5A4C8-9FE0-42BF-B206-2B164A2F2B8C}"/>
    <cellStyle name="40% - Accent6 2 2 6" xfId="2153" xr:uid="{8F2BDCA7-51A6-4C9F-8643-F860D7089196}"/>
    <cellStyle name="40% - Accent6 2 2 7" xfId="2154" xr:uid="{47B691CC-64E9-4499-B77E-2B8DCF6C38D2}"/>
    <cellStyle name="40% - Accent6 2 3" xfId="2155" xr:uid="{F25E06B1-7189-4CC3-A1FF-B1AE7D3CCD6D}"/>
    <cellStyle name="40% - Accent6 2 3 2" xfId="2156" xr:uid="{620ED940-F589-41D4-BE70-0556B34B5E15}"/>
    <cellStyle name="40% - Accent6 2 3 2 2" xfId="2157" xr:uid="{1B4CB494-0DA6-41A5-B1C3-5C415F16F0BA}"/>
    <cellStyle name="40% - Accent6 2 3 2 3" xfId="2158" xr:uid="{F6B996FF-6785-43C4-A525-653A61F7B851}"/>
    <cellStyle name="40% - Accent6 2 3 3" xfId="2159" xr:uid="{59E1960D-F72F-4685-AAAD-FDC9A519E866}"/>
    <cellStyle name="40% - Accent6 2 3 3 2" xfId="2160" xr:uid="{583457D9-FA39-41E8-A10F-DFF0F94FF01B}"/>
    <cellStyle name="40% - Accent6 2 3 3 3" xfId="2161" xr:uid="{EF7D5E55-9C6B-456F-872D-3C59C1689ACD}"/>
    <cellStyle name="40% - Accent6 2 3 4" xfId="2162" xr:uid="{92CF59A7-9645-4FD9-9A2D-28179FD5B775}"/>
    <cellStyle name="40% - Accent6 2 3 4 2" xfId="2163" xr:uid="{28DE74F5-833B-40A4-953E-CBFAD2CCC625}"/>
    <cellStyle name="40% - Accent6 2 3 4 3" xfId="2164" xr:uid="{64DF194C-5B1E-4422-9880-3227E4EC969B}"/>
    <cellStyle name="40% - Accent6 2 3 5" xfId="2165" xr:uid="{5F683461-AC54-4F9B-941A-36B45ABDF746}"/>
    <cellStyle name="40% - Accent6 2 3 5 2" xfId="2166" xr:uid="{6D546D75-A1B4-4BC5-BFA0-1BCEA166FF9B}"/>
    <cellStyle name="40% - Accent6 2 3 5 3" xfId="2167" xr:uid="{90F7B97E-229A-4454-BBAE-5BC095533DED}"/>
    <cellStyle name="40% - Accent6 2 3 6" xfId="2168" xr:uid="{71B3461B-738A-4F72-863A-67F46B95081E}"/>
    <cellStyle name="40% - Accent6 2 3 7" xfId="2169" xr:uid="{01268CA3-1045-4153-A23D-DCDCD536B1A2}"/>
    <cellStyle name="40% - Accent6 2 4" xfId="2170" xr:uid="{8FD20BF4-63A5-4605-83E2-32C81413EDFA}"/>
    <cellStyle name="40% - Accent6 2 4 2" xfId="2171" xr:uid="{B05B7009-1170-4086-8068-CCFFAF66D49B}"/>
    <cellStyle name="40% - Accent6 2 4 3" xfId="2172" xr:uid="{94F489D7-BAD8-48F0-984A-856BBF159677}"/>
    <cellStyle name="40% - Accent6 2 5" xfId="2173" xr:uid="{0012C9BD-E9F8-403D-BB0B-E69A9EF4D2AB}"/>
    <cellStyle name="40% - Accent6 2 5 2" xfId="2174" xr:uid="{2EBADFD7-C4D4-40AB-BFCC-F49C40A51B77}"/>
    <cellStyle name="40% - Accent6 2 5 3" xfId="2175" xr:uid="{76887442-CF8D-48CB-B99D-C8A4BC997176}"/>
    <cellStyle name="40% - Accent6 2 6" xfId="2176" xr:uid="{27BD5DC3-6936-4D68-AD92-7F010587A4A4}"/>
    <cellStyle name="40% - Accent6 2 6 2" xfId="2177" xr:uid="{12276174-CA92-4727-8CAA-28C01CD4BD3B}"/>
    <cellStyle name="40% - Accent6 2 6 3" xfId="2178" xr:uid="{92CDF11D-2818-49F2-8023-50213BADDF55}"/>
    <cellStyle name="40% - Accent6 2 7" xfId="2179" xr:uid="{A8DED4AA-37C5-44B4-BB71-ABB34A4083E4}"/>
    <cellStyle name="40% - Accent6 2 7 2" xfId="2180" xr:uid="{0A46ADA2-20D1-4286-9034-E37CC4702488}"/>
    <cellStyle name="40% - Accent6 2 7 3" xfId="2181" xr:uid="{CCCDD381-5E20-4805-A98C-A8045EFF3A68}"/>
    <cellStyle name="40% - Accent6 2 8" xfId="2182" xr:uid="{3224292F-BE88-4972-B3CC-CFC42C152F9F}"/>
    <cellStyle name="40% - Accent6 2 9" xfId="2183" xr:uid="{6B2BF420-09D1-4896-9DA3-2864479A5082}"/>
    <cellStyle name="40% - Accent6 3" xfId="64" xr:uid="{7C36C4E9-750E-4350-8CF6-D671AB68DE57}"/>
    <cellStyle name="40% - Accent6 3 2" xfId="2184" xr:uid="{A017A9BB-E762-4D0E-A5CA-346C44D81B8F}"/>
    <cellStyle name="40% - Accent6 3 2 2" xfId="2185" xr:uid="{C065E232-7021-46C4-9CD8-3B5F47344B6B}"/>
    <cellStyle name="40% - Accent6 3 2 3" xfId="2186" xr:uid="{806AE362-8676-4700-82FF-58EA48AC9898}"/>
    <cellStyle name="40% - Accent6 3 3" xfId="2187" xr:uid="{78CD2E84-ACC4-42C3-AE83-8FA3666DE997}"/>
    <cellStyle name="40% - Accent6 3 3 2" xfId="2188" xr:uid="{9FC1098E-1321-4715-8359-2DA3E3E162F0}"/>
    <cellStyle name="40% - Accent6 3 3 3" xfId="2189" xr:uid="{240316BC-8CC1-4185-A632-019EA28C575A}"/>
    <cellStyle name="40% - Accent6 3 4" xfId="2190" xr:uid="{57B5520E-930B-4507-9973-1682714BB386}"/>
    <cellStyle name="40% - Accent6 3 4 2" xfId="2191" xr:uid="{D8315B76-3991-4FBE-BDEF-6FB3FAA0226A}"/>
    <cellStyle name="40% - Accent6 3 4 3" xfId="2192" xr:uid="{940686BC-6C3E-4F3E-A533-988C9E1935B0}"/>
    <cellStyle name="40% - Accent6 3 5" xfId="2193" xr:uid="{BE261EBC-AB0B-4FA7-87D3-0AB54E890FB0}"/>
    <cellStyle name="40% - Accent6 3 5 2" xfId="2194" xr:uid="{E7E752BF-C832-468B-815A-4E384CC2BA8B}"/>
    <cellStyle name="40% - Accent6 3 5 3" xfId="2195" xr:uid="{A1DD9971-A824-433E-AEA8-1E582D4A92D8}"/>
    <cellStyle name="40% - Accent6 3 6" xfId="2196" xr:uid="{42EF2DA5-B898-4595-B86D-34455F497F7D}"/>
    <cellStyle name="40% - Accent6 3 7" xfId="2197" xr:uid="{EF61C2E9-AAC6-44A5-9AB7-28C4F9A5411A}"/>
    <cellStyle name="40% - Accent6 4" xfId="2198" xr:uid="{180DCECA-CE0F-4A8F-9606-D6FAF7FD2871}"/>
    <cellStyle name="40% - Accent6 4 2" xfId="2199" xr:uid="{4EC98DE3-D003-4DCD-884E-76C13B9F6509}"/>
    <cellStyle name="40% - Accent6 4 2 2" xfId="2200" xr:uid="{23B638A5-C9D4-4261-B721-2F1B591C4E8E}"/>
    <cellStyle name="40% - Accent6 4 2 3" xfId="2201" xr:uid="{19F7FC73-6EDC-4084-AE34-BDB116A7B6FA}"/>
    <cellStyle name="40% - Accent6 4 3" xfId="2202" xr:uid="{10C5B52C-82F7-49D9-933B-A1B04C21FCCE}"/>
    <cellStyle name="40% - Accent6 4 3 2" xfId="2203" xr:uid="{EDDA92DD-BC67-4F52-B6D8-CFB1AA02B5EF}"/>
    <cellStyle name="40% - Accent6 4 3 3" xfId="2204" xr:uid="{C3328E9B-43BA-4D8E-8177-C50D7D9DA8E4}"/>
    <cellStyle name="40% - Accent6 4 4" xfId="2205" xr:uid="{DF089B9D-0BE3-4B43-B59C-5A3A52553D22}"/>
    <cellStyle name="40% - Accent6 4 4 2" xfId="2206" xr:uid="{1674A6EF-44DB-42BA-9C83-F2C40F49926F}"/>
    <cellStyle name="40% - Accent6 4 4 3" xfId="2207" xr:uid="{F2198BAE-BA7D-4EDF-BDF2-A208E8D8B29E}"/>
    <cellStyle name="40% - Accent6 4 5" xfId="2208" xr:uid="{6593A761-621B-4ABF-89A1-16ACCF2ACC66}"/>
    <cellStyle name="40% - Accent6 4 5 2" xfId="2209" xr:uid="{50DFEFC1-B693-45A4-AB5A-6DD231D77CA4}"/>
    <cellStyle name="40% - Accent6 4 5 3" xfId="2210" xr:uid="{3D07E8F7-2B26-4AC7-AC32-369F93A615CC}"/>
    <cellStyle name="40% - Accent6 4 6" xfId="2211" xr:uid="{C32677FD-BEC2-4F09-BD8D-3C8389151C68}"/>
    <cellStyle name="40% - Accent6 4 7" xfId="2212" xr:uid="{74F54390-AA20-4A6F-ABB4-E0CEF03524C0}"/>
    <cellStyle name="40% - Accent6 5" xfId="2213" xr:uid="{6B5AE512-C19B-452A-877D-FAB68D43907E}"/>
    <cellStyle name="40% - Accent6 5 2" xfId="2214" xr:uid="{6F772A15-E6AD-406C-8E6E-205B6B1BB8F5}"/>
    <cellStyle name="40% - Accent6 5 2 2" xfId="2215" xr:uid="{DE3CF496-6AA4-4FA6-ACC7-53441605FE0F}"/>
    <cellStyle name="40% - Accent6 5 2 3" xfId="2216" xr:uid="{AF0322A0-3F8B-4A39-9AF5-E5E8724B18EE}"/>
    <cellStyle name="40% - Accent6 5 3" xfId="2217" xr:uid="{9B1B7D0A-F597-4022-BC05-9D3642891146}"/>
    <cellStyle name="40% - Accent6 5 3 2" xfId="2218" xr:uid="{786B086A-E0FC-477B-A540-A7FDB638E37C}"/>
    <cellStyle name="40% - Accent6 5 3 3" xfId="2219" xr:uid="{0ED96A00-FE76-4355-AFBF-A3DFEF36E497}"/>
    <cellStyle name="40% - Accent6 5 4" xfId="2220" xr:uid="{E52697A6-75F6-4E32-BB55-8430A59EF7BA}"/>
    <cellStyle name="40% - Accent6 5 4 2" xfId="2221" xr:uid="{CF0A2B12-670D-42F2-8A06-2799B2A00D25}"/>
    <cellStyle name="40% - Accent6 5 4 3" xfId="2222" xr:uid="{085E0FC1-6089-4269-8108-B9DBE59931C4}"/>
    <cellStyle name="40% - Accent6 5 5" xfId="2223" xr:uid="{C09245D7-2867-43E6-8DDC-AB056C2932DA}"/>
    <cellStyle name="40% - Accent6 5 5 2" xfId="2224" xr:uid="{4F8431ED-81F3-4DE2-9AEC-C8C4ADD3B46E}"/>
    <cellStyle name="40% - Accent6 5 5 3" xfId="2225" xr:uid="{A1A2F6AD-FA83-42E7-8349-88497248A703}"/>
    <cellStyle name="40% - Accent6 5 6" xfId="2226" xr:uid="{A02DC49C-E718-44BB-BC41-8AEE04EB62D6}"/>
    <cellStyle name="40% - Accent6 5 7" xfId="2227" xr:uid="{95C7E4D3-E04B-4DC2-A3B0-CF72276B0405}"/>
    <cellStyle name="40% - Accent6 6" xfId="2228" xr:uid="{F3D7B723-AF62-4AEB-BECD-92B50F93B666}"/>
    <cellStyle name="40% - Accent6 6 2" xfId="2229" xr:uid="{8E88DA01-E9E5-4006-AC5E-A110BC4CE529}"/>
    <cellStyle name="40% - Accent6 6 2 2" xfId="2230" xr:uid="{C1F4FC14-CBAA-476F-8EDD-257DD8667E66}"/>
    <cellStyle name="40% - Accent6 6 2 3" xfId="2231" xr:uid="{8F5552D0-BB95-401D-910B-F5EAAFF6E9C0}"/>
    <cellStyle name="40% - Accent6 6 3" xfId="2232" xr:uid="{120BD3E0-67B2-44AD-9409-36FAE0D00AF5}"/>
    <cellStyle name="40% - Accent6 6 3 2" xfId="2233" xr:uid="{10B6C243-C13A-4653-A9CE-FCF71B22D88B}"/>
    <cellStyle name="40% - Accent6 6 3 3" xfId="2234" xr:uid="{7FF2EA3A-23E5-4BB7-BD36-24F096E74847}"/>
    <cellStyle name="40% - Accent6 6 4" xfId="2235" xr:uid="{AD734C83-CC2A-4277-B9F8-4BEF0F7AD378}"/>
    <cellStyle name="40% - Accent6 6 4 2" xfId="2236" xr:uid="{C8EE8F90-C749-46BE-A91D-13DF05A60A30}"/>
    <cellStyle name="40% - Accent6 6 4 3" xfId="2237" xr:uid="{9A5B257F-6995-4071-AB5B-741A228A33E1}"/>
    <cellStyle name="40% - Accent6 6 5" xfId="2238" xr:uid="{902463BD-30E4-4432-A628-AF5270A9B571}"/>
    <cellStyle name="40% - Accent6 6 5 2" xfId="2239" xr:uid="{513A30BD-03B4-4E3E-A209-371FFB9C1ADE}"/>
    <cellStyle name="40% - Accent6 6 5 3" xfId="2240" xr:uid="{8C2DC05E-6530-4C90-B74D-8B4ACE9BECD1}"/>
    <cellStyle name="40% - Accent6 6 6" xfId="2241" xr:uid="{B5A0C113-792B-44F3-83F6-21F670DC721C}"/>
    <cellStyle name="40% - Accent6 6 7" xfId="2242" xr:uid="{35CFC94D-0E76-4A0E-99D1-BC25E801C420}"/>
    <cellStyle name="40% - Accent6 7" xfId="2243" xr:uid="{5BADD34A-9A47-44D2-A21B-5FC511C92DFA}"/>
    <cellStyle name="40% - Accent6 7 2" xfId="2244" xr:uid="{1BCDA890-49D0-4EE8-ABD3-FECDB6F0CD0C}"/>
    <cellStyle name="40% - Accent6 7 2 2" xfId="2245" xr:uid="{2A4FAA39-7213-49D0-858D-579E09153F12}"/>
    <cellStyle name="40% - Accent6 7 2 3" xfId="2246" xr:uid="{C4BEBE64-2CB8-4656-B13A-39A2C7C8B717}"/>
    <cellStyle name="40% - Accent6 7 3" xfId="2247" xr:uid="{310A5C43-A48D-4989-85A1-B53EDC01C12A}"/>
    <cellStyle name="40% - Accent6 7 3 2" xfId="2248" xr:uid="{5EFCEF8D-A327-471E-9E7B-48537E8E5A43}"/>
    <cellStyle name="40% - Accent6 7 3 3" xfId="2249" xr:uid="{AED0FA97-3B7D-4504-9C82-977AF3563263}"/>
    <cellStyle name="40% - Accent6 7 4" xfId="2250" xr:uid="{A1415007-86E6-4C75-9FB5-9B7E3A3EE722}"/>
    <cellStyle name="40% - Accent6 7 4 2" xfId="2251" xr:uid="{F1670B09-ABF6-4AC1-8B4C-3DED621B894D}"/>
    <cellStyle name="40% - Accent6 7 4 3" xfId="2252" xr:uid="{D37CA86D-125E-4812-88B8-015817848678}"/>
    <cellStyle name="40% - Accent6 7 5" xfId="2253" xr:uid="{22854340-4785-4453-88F3-C03B647838C2}"/>
    <cellStyle name="40% - Accent6 7 6" xfId="2254" xr:uid="{3F3D97C7-5289-4B21-BBE4-6F464CA99FF0}"/>
    <cellStyle name="40% - Accent6 8" xfId="2255" xr:uid="{1242E81E-E03B-4407-AFB3-44C737632355}"/>
    <cellStyle name="40% - Accent6 8 2" xfId="2256" xr:uid="{6CD5312D-A5EF-4380-B02C-FB5878D1630F}"/>
    <cellStyle name="40% - Accent6 8 2 2" xfId="2257" xr:uid="{01B8F0DD-CFB6-468A-AB5B-296BCA52616B}"/>
    <cellStyle name="40% - Accent6 8 2 3" xfId="2258" xr:uid="{980B100A-4347-4B51-9E08-EAB246BB5BEB}"/>
    <cellStyle name="40% - Accent6 8 3" xfId="2259" xr:uid="{F60305C4-CFF6-4E03-AEC0-B320687D7354}"/>
    <cellStyle name="40% - Accent6 8 3 2" xfId="2260" xr:uid="{4672424D-291B-4C37-9F96-3A050F66C9DD}"/>
    <cellStyle name="40% - Accent6 8 3 3" xfId="2261" xr:uid="{1F8BD670-EA6A-43F5-9591-7B2A4629BCE9}"/>
    <cellStyle name="40% - Accent6 8 4" xfId="2262" xr:uid="{6DE56597-E224-4605-95D5-3DB91447B867}"/>
    <cellStyle name="40% - Accent6 8 5" xfId="2263" xr:uid="{EC6FA139-AB93-4314-9E6B-F61E9DCA33FF}"/>
    <cellStyle name="40% - Accent6 9" xfId="2264" xr:uid="{F8A7274C-0B06-435C-ADD3-5D3BBF454BAA}"/>
    <cellStyle name="40% - Accent6 9 2" xfId="2265" xr:uid="{8427C529-6728-4F50-97F2-6A959F332585}"/>
    <cellStyle name="40% - Accent6 9 3" xfId="2266" xr:uid="{F491B33C-8742-4993-B4A4-0038683B9920}"/>
    <cellStyle name="4dp" xfId="65" xr:uid="{7A7604C4-1B7D-48A2-ADAD-3365B25A3535}"/>
    <cellStyle name="4dp 2" xfId="66" xr:uid="{3EC1F3FA-803F-4C6C-A3F6-F889BB2D81CE}"/>
    <cellStyle name="4dp 3" xfId="2267" xr:uid="{70F0EAC0-EB09-4E22-8900-AC10C70719EE}"/>
    <cellStyle name="4dp 4" xfId="2268" xr:uid="{340333B5-BB93-4EDD-8BE5-C8274047CAB3}"/>
    <cellStyle name="60% - Accent1 2" xfId="67" xr:uid="{6B7D4BB2-4CE8-4B2E-BF45-DEDB1849AFC6}"/>
    <cellStyle name="60% - Accent1 3" xfId="68" xr:uid="{B82582C0-50B0-4870-8FBB-5EF0C1300622}"/>
    <cellStyle name="60% - Accent1 4" xfId="2269" xr:uid="{253DE8FB-D177-4EF1-AB45-3F14EDB3A820}"/>
    <cellStyle name="60% - Accent1 5" xfId="2270" xr:uid="{58D771BF-55F5-414F-A7E3-CE3563350975}"/>
    <cellStyle name="60% - Accent1 6" xfId="2271" xr:uid="{FF139341-40E7-4646-A9A2-6A6B4CAB08E0}"/>
    <cellStyle name="60% - Accent1 7" xfId="2272" xr:uid="{5D8BF972-76E1-4E31-B0DC-97AED41C1624}"/>
    <cellStyle name="60% - Accent2 2" xfId="69" xr:uid="{F167E96F-0195-489F-8185-FD327AAABC1F}"/>
    <cellStyle name="60% - Accent2 3" xfId="70" xr:uid="{18D7895E-B1D5-4B34-B920-D0ABC67CC627}"/>
    <cellStyle name="60% - Accent2 4" xfId="2273" xr:uid="{B9E96DE0-B319-4983-9CCA-0CD43AA625BB}"/>
    <cellStyle name="60% - Accent2 5" xfId="2274" xr:uid="{E7DD8FE9-2D06-4C6F-BD60-5F36DD6E8C52}"/>
    <cellStyle name="60% - Accent2 6" xfId="2275" xr:uid="{D1590A88-8429-4F52-B498-78DACEAB327F}"/>
    <cellStyle name="60% - Accent2 7" xfId="2276" xr:uid="{3D69D983-5955-481F-90D6-FB9375B4650F}"/>
    <cellStyle name="60% - Accent3 2" xfId="71" xr:uid="{F36655C6-469F-49EA-9F26-B46D3C0225EA}"/>
    <cellStyle name="60% - Accent3 3" xfId="72" xr:uid="{301F2E66-826D-4891-9645-2E74DBF2B794}"/>
    <cellStyle name="60% - Accent3 4" xfId="2277" xr:uid="{5C4A51B7-3D2A-40D2-B863-F84DB8BF2044}"/>
    <cellStyle name="60% - Accent3 5" xfId="2278" xr:uid="{C2E03A13-8E8B-4997-97DA-E08C833F2E0E}"/>
    <cellStyle name="60% - Accent3 6" xfId="2279" xr:uid="{76264C3D-3E43-420C-9E6F-B9820803286F}"/>
    <cellStyle name="60% - Accent3 7" xfId="2280" xr:uid="{0B4FDA4A-9768-48B1-BC52-98D9F30743A0}"/>
    <cellStyle name="60% - Accent4 2" xfId="73" xr:uid="{C0E95A39-DFEC-47EA-8630-F4711E53AB78}"/>
    <cellStyle name="60% - Accent4 3" xfId="74" xr:uid="{9E39CBA4-A468-40C9-89E3-666EED882E54}"/>
    <cellStyle name="60% - Accent4 4" xfId="2281" xr:uid="{BB954D5B-FB06-4A45-9C6E-60A71E575CE9}"/>
    <cellStyle name="60% - Accent4 5" xfId="2282" xr:uid="{C07300BE-B608-4BF2-97F5-828E9C2DF942}"/>
    <cellStyle name="60% - Accent4 6" xfId="2283" xr:uid="{E0E0D962-144B-4F9B-8AF4-306618E98E42}"/>
    <cellStyle name="60% - Accent4 7" xfId="2284" xr:uid="{B8124969-1BB2-4D5C-9E44-8A05DCC3AD59}"/>
    <cellStyle name="60% - Accent5 2" xfId="75" xr:uid="{E10FB57A-479E-4A47-8E23-F02898F3DB13}"/>
    <cellStyle name="60% - Accent5 3" xfId="76" xr:uid="{E64BD70C-C281-4D7E-AAA0-C7752AA09642}"/>
    <cellStyle name="60% - Accent5 4" xfId="2285" xr:uid="{DA561BAA-D6E5-4FE2-AE97-B6E818C378CE}"/>
    <cellStyle name="60% - Accent5 5" xfId="2286" xr:uid="{6CA0CC23-D1E7-4959-807C-81A7A34E151A}"/>
    <cellStyle name="60% - Accent5 6" xfId="2287" xr:uid="{1D5BC91B-48A5-4EDF-9B66-D2557C97B965}"/>
    <cellStyle name="60% - Accent5 7" xfId="2288" xr:uid="{AE3ECCA9-FCA2-40CD-8CB6-92B368B5AD37}"/>
    <cellStyle name="60% - Accent6 2" xfId="77" xr:uid="{2C052AF6-8048-4D58-BC5B-ACC75D6BE522}"/>
    <cellStyle name="60% - Accent6 3" xfId="78" xr:uid="{E6E92D66-A068-4205-AD52-15C29892893D}"/>
    <cellStyle name="60% - Accent6 4" xfId="2289" xr:uid="{F3111E38-51C1-42E9-B691-7D04BD149DE6}"/>
    <cellStyle name="60% - Accent6 5" xfId="2290" xr:uid="{14A62D2E-3F3B-4043-BED8-B71CE6E09C1D}"/>
    <cellStyle name="60% - Accent6 6" xfId="2291" xr:uid="{3AB5CFB0-6A66-4F90-ABFE-58CF925C885D}"/>
    <cellStyle name="60% - Accent6 7" xfId="2292" xr:uid="{1A2FA4D4-9666-4275-A463-280D17A34A05}"/>
    <cellStyle name="Accent1 2" xfId="79" xr:uid="{14586612-00D9-4989-907B-F0646FA76823}"/>
    <cellStyle name="Accent1 3" xfId="80" xr:uid="{5E0B096F-FB68-4E06-A80A-D1BC314DE691}"/>
    <cellStyle name="Accent1 4" xfId="2293" xr:uid="{EC4C78FC-E22E-4D80-BACC-1B3C98851514}"/>
    <cellStyle name="Accent1 5" xfId="2294" xr:uid="{58640031-118E-4FDF-B488-3D1D0FF5D0B7}"/>
    <cellStyle name="Accent1 6" xfId="2295" xr:uid="{5D34E4A3-39EA-4EE3-8037-92DE2B7FE957}"/>
    <cellStyle name="Accent1 7" xfId="2296" xr:uid="{13BC9C69-7CCD-414D-9FB2-3A15E2E806D8}"/>
    <cellStyle name="Accent1 8" xfId="15" xr:uid="{18D54807-AAEE-4AD6-A84B-44D7EF12F622}"/>
    <cellStyle name="Accent2 2" xfId="81" xr:uid="{AB37C388-EE65-40B5-B9DB-2765176303F1}"/>
    <cellStyle name="Accent2 3" xfId="82" xr:uid="{C8942755-083A-4797-A8BC-DED9B6CC09E7}"/>
    <cellStyle name="Accent2 4" xfId="2297" xr:uid="{066B436E-F734-46F5-8945-3B5737FA0037}"/>
    <cellStyle name="Accent2 5" xfId="2298" xr:uid="{7E2BFBA9-EF6C-45D5-91B9-C11221D2FCE7}"/>
    <cellStyle name="Accent2 6" xfId="2299" xr:uid="{4E89B4A5-0263-44D7-AB60-0E34787C053A}"/>
    <cellStyle name="Accent2 7" xfId="2300" xr:uid="{60873EDC-6ECC-4C40-94FA-76C4EB2A56BB}"/>
    <cellStyle name="Accent3 2" xfId="83" xr:uid="{3D2CCC9A-C080-4C6A-A897-6F471CCAE9FC}"/>
    <cellStyle name="Accent3 3" xfId="84" xr:uid="{B0FB3506-3127-4A83-8872-99D2147D185F}"/>
    <cellStyle name="Accent3 4" xfId="2301" xr:uid="{74DD1307-BC74-47CE-B6B5-D357062B1484}"/>
    <cellStyle name="Accent3 5" xfId="2302" xr:uid="{8F888844-B28E-4B7E-BDB3-9FBA76C823AD}"/>
    <cellStyle name="Accent3 6" xfId="2303" xr:uid="{DB3CD3CC-045C-45AE-A7BC-7104A732643C}"/>
    <cellStyle name="Accent3 7" xfId="2304" xr:uid="{7E8DA2D0-EA51-4572-A35B-AFCEC1414EC7}"/>
    <cellStyle name="Accent3 8" xfId="16" xr:uid="{6E622097-5123-4F97-814E-E2B00E079D81}"/>
    <cellStyle name="Accent4 2" xfId="85" xr:uid="{63F15655-C5EA-49A2-9314-96E84E90EEB9}"/>
    <cellStyle name="Accent4 3" xfId="86" xr:uid="{A68AD326-9B76-43EC-9CBB-2F92F9704BF6}"/>
    <cellStyle name="Accent4 4" xfId="2305" xr:uid="{C36344BB-C423-4A09-BDF8-862DBD52318C}"/>
    <cellStyle name="Accent4 5" xfId="2306" xr:uid="{7BB06384-6C46-4DCD-A845-5815D4B7FB98}"/>
    <cellStyle name="Accent4 6" xfId="2307" xr:uid="{2DB5296A-F338-40EE-BB6D-45C60A3EEDFA}"/>
    <cellStyle name="Accent4 7" xfId="2308" xr:uid="{A3BAFCB6-E4A7-44F9-A044-5C28ADC9FAF8}"/>
    <cellStyle name="Accent5 2" xfId="87" xr:uid="{B39C8D9B-4A28-4C67-923A-C1FB30C75DB3}"/>
    <cellStyle name="Accent5 3" xfId="88" xr:uid="{13DA8852-52E2-455E-94C0-4EF40FC7B03C}"/>
    <cellStyle name="Accent5 4" xfId="2309" xr:uid="{E06662E1-3522-4645-97BC-B2B13094B07B}"/>
    <cellStyle name="Accent5 5" xfId="2310" xr:uid="{207FD6D8-B6FA-4E2A-A7D6-1CA85DCC6D13}"/>
    <cellStyle name="Accent5 6" xfId="2311" xr:uid="{92884383-191D-43D1-8F77-950FDAD3D0CB}"/>
    <cellStyle name="Accent6 2" xfId="89" xr:uid="{738A4EC2-D5F5-430A-ACC5-47FFFFDC6AC6}"/>
    <cellStyle name="Accent6 3" xfId="90" xr:uid="{AA6664B9-D407-487B-A6D0-E54E69073048}"/>
    <cellStyle name="Accent6 4" xfId="2312" xr:uid="{54FF4DAE-868D-4F19-8CF2-05C280DF3347}"/>
    <cellStyle name="Accent6 5" xfId="2313" xr:uid="{6B110429-8755-44CB-9707-4E55E9FEA53F}"/>
    <cellStyle name="Accent6 6" xfId="2314" xr:uid="{07D057DF-08BF-402C-B488-C17A438EDB59}"/>
    <cellStyle name="Accent6 7" xfId="2315" xr:uid="{1A71B154-4274-4E8A-AFE1-14687B4DD00F}"/>
    <cellStyle name="Adjustable" xfId="2316" xr:uid="{296D04A7-82B9-4A08-8996-67AE04CD9BEB}"/>
    <cellStyle name="ANCLAS,REZONES Y SUS PARTES,DE FUNDICION,DE HIERRO O DE ACERO" xfId="2317" xr:uid="{582F742B-8EE3-4D31-934A-262B93397B8F}"/>
    <cellStyle name="annee semestre" xfId="2318" xr:uid="{6FA1C040-8212-46C6-B2CA-BAF04F9F3552}"/>
    <cellStyle name="Assumptions Heading_Pivot_Table_Example_BA" xfId="2319" xr:uid="{0ABED34B-00AD-4E53-ABD5-B8010D08FE53}"/>
    <cellStyle name="Assumptions Right Currency_Pivot_Table_Example_BA" xfId="2320" xr:uid="{E3DC71B9-793E-4080-9771-B4CDA3FFE66A}"/>
    <cellStyle name="avt31l" xfId="2321" xr:uid="{08AF9BAD-5519-4D32-B4FC-D067834CA471}"/>
    <cellStyle name="Bad 2" xfId="91" xr:uid="{1D0F033D-AA0E-4E47-9438-6C47963A90A8}"/>
    <cellStyle name="Bad 3" xfId="92" xr:uid="{01ED8D25-1DC8-4D83-A767-313185D2CC4A}"/>
    <cellStyle name="Bad 4" xfId="2322" xr:uid="{540A8D9C-DB07-41EC-B4C6-173668F43295}"/>
    <cellStyle name="Bad 5" xfId="2323" xr:uid="{871A9965-B430-4A28-B0BC-623C2C41D761}"/>
    <cellStyle name="Bad 6" xfId="2324" xr:uid="{073A4606-D2C0-46A9-B320-57D8DDB564EF}"/>
    <cellStyle name="Bad 7" xfId="2325" xr:uid="{B8E78CA3-256E-430A-A471-63800691E261}"/>
    <cellStyle name="Bid £m format" xfId="93" xr:uid="{B60FE903-7F28-44BC-B2F7-B11DC07C9C45}"/>
    <cellStyle name="Blank" xfId="10" xr:uid="{89C641A3-99C2-490A-A5F1-2A0F17152CC3}"/>
    <cellStyle name="blue" xfId="2326" xr:uid="{090F3F53-E55F-4381-AF91-046BEFAB3367}"/>
    <cellStyle name="BM Header Main" xfId="2327" xr:uid="{86E003F8-A226-4B07-9B52-9ABCEBF9FC6D}"/>
    <cellStyle name="BM Header Non-Underlined" xfId="2328" xr:uid="{F9B30159-CEE3-4950-9344-5A7AABBC60FB}"/>
    <cellStyle name="BM Header Secondary" xfId="2329" xr:uid="{6D3E0168-0536-48DE-9943-E730934A60E9}"/>
    <cellStyle name="BM Header Underlined" xfId="2330" xr:uid="{816471F0-4B3F-4D5E-B2DE-B5B5F2B0E8D0}"/>
    <cellStyle name="BM Input" xfId="2331" xr:uid="{88CDAF20-B19A-4FCB-91E7-A5ABE52A367B}"/>
    <cellStyle name="BM Input 10" xfId="2332" xr:uid="{F5F49ED1-0494-4DA1-B2F7-DBA73DE39955}"/>
    <cellStyle name="BM Input 10 2" xfId="2333" xr:uid="{609DA69F-09D3-4962-8205-01335E962787}"/>
    <cellStyle name="BM Input 10 2 2" xfId="2334" xr:uid="{7C6BF06F-6C0C-4A09-BE62-E22B5346B0E3}"/>
    <cellStyle name="BM Input 10 3" xfId="2335" xr:uid="{B71A1603-FD7B-4B17-A242-5CF2520BE5CB}"/>
    <cellStyle name="BM Input 11" xfId="2336" xr:uid="{A41F3344-276A-442A-B4C9-2374BBC1D8A7}"/>
    <cellStyle name="BM Input 11 2" xfId="2337" xr:uid="{92EB3085-3EB0-4C0F-A03D-D19445670066}"/>
    <cellStyle name="BM Input 11 2 2" xfId="2338" xr:uid="{25050004-6239-4358-8754-DA96DA3F918C}"/>
    <cellStyle name="BM Input 11 3" xfId="2339" xr:uid="{3017C206-7C77-4739-89EC-C8BEDD2083B0}"/>
    <cellStyle name="BM Input 12" xfId="2340" xr:uid="{C13C1052-AB5A-4B23-996E-6A321DD1AD2A}"/>
    <cellStyle name="BM Input 12 2" xfId="2341" xr:uid="{A69A3997-0705-4CCF-8D5C-6280758EE97D}"/>
    <cellStyle name="BM Input 12 2 2" xfId="2342" xr:uid="{D7BA4D1D-A8F6-452E-9274-87C90DED2AD0}"/>
    <cellStyle name="BM Input 12 3" xfId="2343" xr:uid="{D4BAE4BB-250E-4BC9-8C29-428D79383F82}"/>
    <cellStyle name="BM Input 13" xfId="2344" xr:uid="{A66C6489-60F7-4BDB-A3EC-D55A84902C89}"/>
    <cellStyle name="BM Input 13 2" xfId="2345" xr:uid="{41AA5FDD-E4BA-473D-896E-4697F5967D37}"/>
    <cellStyle name="BM Input 13 2 2" xfId="2346" xr:uid="{46EDFF4D-FBA6-4A04-85A2-07598A15112C}"/>
    <cellStyle name="BM Input 13 3" xfId="2347" xr:uid="{D6FF1004-A1F8-47C6-B85C-696C14A8CB7D}"/>
    <cellStyle name="BM Input 14" xfId="2348" xr:uid="{61CD4157-328B-4F97-9289-BB518977091D}"/>
    <cellStyle name="BM Input 14 2" xfId="2349" xr:uid="{FFE761CE-0F37-45AF-8F83-84971A8D1F14}"/>
    <cellStyle name="BM Input 14 2 2" xfId="2350" xr:uid="{0EF88702-7E1C-49E6-8D4C-102B90BEFD22}"/>
    <cellStyle name="BM Input 14 3" xfId="2351" xr:uid="{B9F5A315-E56B-4071-9D18-A0B208586269}"/>
    <cellStyle name="BM Input 15" xfId="2352" xr:uid="{ED2BD981-A9F7-431B-8DCF-DD3F2FA9135F}"/>
    <cellStyle name="BM Input 15 2" xfId="2353" xr:uid="{D2E1FED1-C8DC-446E-8AAB-703A43AA2B0F}"/>
    <cellStyle name="BM Input 15 2 2" xfId="2354" xr:uid="{0FC843DD-2741-44DB-B8EF-0C527A592AF4}"/>
    <cellStyle name="BM Input 15 3" xfId="2355" xr:uid="{C7C06E1B-83B5-4FDB-B906-F96511209A14}"/>
    <cellStyle name="BM Input 16" xfId="2356" xr:uid="{29D7B905-88C5-4567-994C-8B543155F91F}"/>
    <cellStyle name="BM Input 16 2" xfId="2357" xr:uid="{95A1EDB4-8D47-424D-A0B9-96DE860D5EAD}"/>
    <cellStyle name="BM Input 16 2 2" xfId="2358" xr:uid="{92669D8E-8070-4081-8F80-825041720F0C}"/>
    <cellStyle name="BM Input 16 3" xfId="2359" xr:uid="{B8CA1C06-C041-412C-98DF-43933D7F11A3}"/>
    <cellStyle name="BM Input 17" xfId="2360" xr:uid="{3438324E-0062-4192-B900-E17CAD16DD3B}"/>
    <cellStyle name="BM Input 17 2" xfId="2361" xr:uid="{157B4EBF-D194-40B1-B7D1-FB671A4377D6}"/>
    <cellStyle name="BM Input 17 2 2" xfId="2362" xr:uid="{584419A0-9EEA-4BC9-A680-41822FEDD6B5}"/>
    <cellStyle name="BM Input 17 3" xfId="2363" xr:uid="{A931AE83-CCEC-4C57-8A41-5F474CC012E1}"/>
    <cellStyle name="BM Input 18" xfId="2364" xr:uid="{C2200CA9-4713-4980-8E19-86D2926CE726}"/>
    <cellStyle name="BM Input 18 2" xfId="2365" xr:uid="{2EE47EA9-8911-44DB-B632-B52510518F6A}"/>
    <cellStyle name="BM Input 18 2 2" xfId="2366" xr:uid="{C0529A2F-E9B3-4384-B3DA-B2A3A9606DB9}"/>
    <cellStyle name="BM Input 18 3" xfId="2367" xr:uid="{A567DB9A-525A-4C73-A681-57DF11B1B7EC}"/>
    <cellStyle name="BM Input 19" xfId="2368" xr:uid="{C90554CC-0D52-4CA9-88B0-A6A6FD1E49E6}"/>
    <cellStyle name="BM Input 19 2" xfId="2369" xr:uid="{0E459D61-7D41-4164-97CD-E6C9B607412C}"/>
    <cellStyle name="BM Input 19 2 2" xfId="2370" xr:uid="{85F43C92-04B4-48C2-85AD-A84848F4EAFD}"/>
    <cellStyle name="BM Input 19 3" xfId="2371" xr:uid="{092BB381-9AFF-4F57-8090-C71121A32DC5}"/>
    <cellStyle name="BM Input 2" xfId="2372" xr:uid="{B702CABA-C797-49BD-B515-C55880B223CD}"/>
    <cellStyle name="BM Input 2 10" xfId="2373" xr:uid="{6E53DB21-A2E3-4CB2-8225-99EBF22ECE08}"/>
    <cellStyle name="BM Input 2 10 2" xfId="2374" xr:uid="{666D992F-D18D-4B4F-9C00-0FDAE2465168}"/>
    <cellStyle name="BM Input 2 10 2 2" xfId="2375" xr:uid="{6EC7940A-7911-4E19-AD05-D903D07B84AF}"/>
    <cellStyle name="BM Input 2 10 3" xfId="2376" xr:uid="{DB471DF9-012C-4FE7-A9AE-049B3EABBCDC}"/>
    <cellStyle name="BM Input 2 11" xfId="2377" xr:uid="{0ABB3AD0-5AD4-49F8-BAAF-F4B0760CDF33}"/>
    <cellStyle name="BM Input 2 11 2" xfId="2378" xr:uid="{6373A13F-CB47-45B2-A56A-1462EA8CFE52}"/>
    <cellStyle name="BM Input 2 11 2 2" xfId="2379" xr:uid="{BCD9F855-3B3F-465E-9D5C-8E128EE566FD}"/>
    <cellStyle name="BM Input 2 11 3" xfId="2380" xr:uid="{6BB0CB33-877C-4600-B931-88C6CCF38796}"/>
    <cellStyle name="BM Input 2 12" xfId="2381" xr:uid="{52A2607D-075E-46AE-9F6C-9A3F96F0A08B}"/>
    <cellStyle name="BM Input 2 12 2" xfId="2382" xr:uid="{42837B36-7CB4-4C7E-8196-C38ED656B712}"/>
    <cellStyle name="BM Input 2 12 2 2" xfId="2383" xr:uid="{70855D8B-D6A4-44A2-8A76-2CDD1F9408DF}"/>
    <cellStyle name="BM Input 2 12 3" xfId="2384" xr:uid="{54541F92-BF64-4126-A47F-892BD5F01440}"/>
    <cellStyle name="BM Input 2 13" xfId="2385" xr:uid="{4A0A1041-2201-4227-8666-B4F6D413A31B}"/>
    <cellStyle name="BM Input 2 13 2" xfId="2386" xr:uid="{9C9F4C79-1E87-4567-8DC6-1F207485179B}"/>
    <cellStyle name="BM Input 2 13 2 2" xfId="2387" xr:uid="{773C48D2-DC3E-472E-8588-82D2BA73708E}"/>
    <cellStyle name="BM Input 2 13 3" xfId="2388" xr:uid="{AFFF24D9-62BB-4C26-A35D-094C57CF6D80}"/>
    <cellStyle name="BM Input 2 14" xfId="2389" xr:uid="{4F2E511D-D3BB-4560-BE26-82D9955FEC14}"/>
    <cellStyle name="BM Input 2 14 2" xfId="2390" xr:uid="{6ED50990-D6C4-4768-BD33-8803CECA4A17}"/>
    <cellStyle name="BM Input 2 14 2 2" xfId="2391" xr:uid="{C175E34D-D2C0-4F81-BD82-E9B68EBA68E4}"/>
    <cellStyle name="BM Input 2 14 3" xfId="2392" xr:uid="{856A25B7-681A-4B08-8FE7-AB0ADC9E7E4B}"/>
    <cellStyle name="BM Input 2 15" xfId="2393" xr:uid="{AD991ADE-E020-4DD6-889D-7F4B170F92A7}"/>
    <cellStyle name="BM Input 2 15 2" xfId="2394" xr:uid="{11A83254-1C36-4DDA-9538-10873075D9D5}"/>
    <cellStyle name="BM Input 2 15 2 2" xfId="2395" xr:uid="{98585232-6AA8-4BA1-A774-376BF6E22B8C}"/>
    <cellStyle name="BM Input 2 15 3" xfId="2396" xr:uid="{EF4E1578-C494-42FB-AE34-9FD75FC18AEB}"/>
    <cellStyle name="BM Input 2 16" xfId="2397" xr:uid="{2771D207-B010-45C2-B307-A20A69DFCFAE}"/>
    <cellStyle name="BM Input 2 16 2" xfId="2398" xr:uid="{B1248647-4920-4419-AFB3-4BD639318E6B}"/>
    <cellStyle name="BM Input 2 16 2 2" xfId="2399" xr:uid="{95AD4903-3432-459E-9F7E-4136AF9C8FD0}"/>
    <cellStyle name="BM Input 2 16 3" xfId="2400" xr:uid="{E95B67AC-6844-4A74-BCFD-2F8DBF5A5E6D}"/>
    <cellStyle name="BM Input 2 17" xfId="2401" xr:uid="{2D33954B-546D-442A-9D90-C7DE86AFF742}"/>
    <cellStyle name="BM Input 2 17 2" xfId="2402" xr:uid="{39754EBF-D734-4492-A72F-0B9282CC331E}"/>
    <cellStyle name="BM Input 2 17 2 2" xfId="2403" xr:uid="{D93533A1-6464-4252-9A7C-CA47484DF07F}"/>
    <cellStyle name="BM Input 2 17 3" xfId="2404" xr:uid="{0BB767C2-4E72-4000-9B88-E95AC102A81A}"/>
    <cellStyle name="BM Input 2 18" xfId="2405" xr:uid="{50CFD7B8-FE21-4C66-B4C9-BD1F9E1E767C}"/>
    <cellStyle name="BM Input 2 18 2" xfId="2406" xr:uid="{8026B8D5-D6A9-4786-BDC7-BCB6625D42BE}"/>
    <cellStyle name="BM Input 2 18 2 2" xfId="2407" xr:uid="{B434C9EF-7580-4752-8DB0-68E0F1B0755E}"/>
    <cellStyle name="BM Input 2 18 3" xfId="2408" xr:uid="{9F484344-4DBE-4A54-8E1B-89D57E4600FF}"/>
    <cellStyle name="BM Input 2 19" xfId="2409" xr:uid="{DA1329D1-3551-4858-B9F1-043EA9FEA4BF}"/>
    <cellStyle name="BM Input 2 19 2" xfId="2410" xr:uid="{C30F5502-61C3-4C63-9ABE-37140DDA431B}"/>
    <cellStyle name="BM Input 2 19 2 2" xfId="2411" xr:uid="{DA6A579E-1683-45A4-A13D-684FE7AD0520}"/>
    <cellStyle name="BM Input 2 19 3" xfId="2412" xr:uid="{A2F8BAC1-90A6-4D97-8EC7-B5D866AA4DDF}"/>
    <cellStyle name="BM Input 2 2" xfId="2413" xr:uid="{8CA2EED3-55B7-4223-ADC9-A4800600D7E5}"/>
    <cellStyle name="BM Input 2 2 10" xfId="2414" xr:uid="{4A78DA7C-BAC8-4E0F-8F86-3C6C731DE411}"/>
    <cellStyle name="BM Input 2 2 10 2" xfId="2415" xr:uid="{CBAF9BDB-C2B9-4A68-9CF6-BB76DE1F0900}"/>
    <cellStyle name="BM Input 2 2 10 2 2" xfId="2416" xr:uid="{1143FA99-6D6A-47B3-A2F1-CE8AD75D97C2}"/>
    <cellStyle name="BM Input 2 2 10 3" xfId="2417" xr:uid="{51F1D521-0581-4D38-8D7B-8C7D7759E543}"/>
    <cellStyle name="BM Input 2 2 11" xfId="2418" xr:uid="{E682962B-3B56-4FAC-9836-EEC058CAE95D}"/>
    <cellStyle name="BM Input 2 2 11 2" xfId="2419" xr:uid="{FE43F892-B164-4F1B-83DE-80C0C4330BED}"/>
    <cellStyle name="BM Input 2 2 11 2 2" xfId="2420" xr:uid="{5F05B767-5870-4618-85E0-BF3DB5D165A2}"/>
    <cellStyle name="BM Input 2 2 11 3" xfId="2421" xr:uid="{BCABA4DC-B206-4A37-BDE1-E550BC2B27EE}"/>
    <cellStyle name="BM Input 2 2 12" xfId="2422" xr:uid="{3365A536-71F6-42E7-9FA6-B5283D9FA442}"/>
    <cellStyle name="BM Input 2 2 12 2" xfId="2423" xr:uid="{0D95968E-B04F-4914-9268-1F969F0140D8}"/>
    <cellStyle name="BM Input 2 2 12 2 2" xfId="2424" xr:uid="{3CAC5DA3-2776-4139-B811-542F7834A128}"/>
    <cellStyle name="BM Input 2 2 12 3" xfId="2425" xr:uid="{88B5A23B-5214-4FC4-A2EE-26CB4F123053}"/>
    <cellStyle name="BM Input 2 2 13" xfId="2426" xr:uid="{A566A678-5DC1-4D0E-82BB-375B20A30976}"/>
    <cellStyle name="BM Input 2 2 13 2" xfId="2427" xr:uid="{98256A3E-8EF4-4E39-9D6E-B3D52734742A}"/>
    <cellStyle name="BM Input 2 2 13 2 2" xfId="2428" xr:uid="{AE0F8672-322B-43AE-8BF8-6EBCBAE3393F}"/>
    <cellStyle name="BM Input 2 2 13 3" xfId="2429" xr:uid="{17363FFA-1189-40B3-862A-FB27463111C5}"/>
    <cellStyle name="BM Input 2 2 14" xfId="2430" xr:uid="{606A5DB4-94D7-4DF8-BE8B-E14D2A7CA58C}"/>
    <cellStyle name="BM Input 2 2 14 2" xfId="2431" xr:uid="{60101449-F0BF-4A19-817B-541978D07D80}"/>
    <cellStyle name="BM Input 2 2 14 2 2" xfId="2432" xr:uid="{96C9A08F-343D-4743-9C3E-881179F93924}"/>
    <cellStyle name="BM Input 2 2 14 3" xfId="2433" xr:uid="{4E3BAAF6-0B64-4773-8A47-16D5DFB0638D}"/>
    <cellStyle name="BM Input 2 2 15" xfId="2434" xr:uid="{A73BD06B-98EF-4DF2-8230-BAFF6BFA9A0A}"/>
    <cellStyle name="BM Input 2 2 15 2" xfId="2435" xr:uid="{39538D3C-77BD-42B1-9FFF-4E1BB26AABBE}"/>
    <cellStyle name="BM Input 2 2 15 2 2" xfId="2436" xr:uid="{E68FEDF4-7CE3-4C60-9111-944D488BE4DB}"/>
    <cellStyle name="BM Input 2 2 15 3" xfId="2437" xr:uid="{498A7209-E1BA-4AB0-9508-8E72712EF84D}"/>
    <cellStyle name="BM Input 2 2 16" xfId="2438" xr:uid="{5259F57E-5E08-4554-80DB-A8ED52ADE72D}"/>
    <cellStyle name="BM Input 2 2 16 2" xfId="2439" xr:uid="{AE16262F-6E0C-4C1A-8EAB-05773115439C}"/>
    <cellStyle name="BM Input 2 2 16 2 2" xfId="2440" xr:uid="{F551682A-94D9-4F73-B2BE-32F44130639C}"/>
    <cellStyle name="BM Input 2 2 16 3" xfId="2441" xr:uid="{BC5905C7-D560-44A9-8142-85DB84CD441C}"/>
    <cellStyle name="BM Input 2 2 17" xfId="2442" xr:uid="{8AD680E6-451F-43A9-9949-3B1BF6897704}"/>
    <cellStyle name="BM Input 2 2 17 2" xfId="2443" xr:uid="{80A0508E-07BC-4044-83CB-720561C07084}"/>
    <cellStyle name="BM Input 2 2 17 2 2" xfId="2444" xr:uid="{9390F159-002C-4E5A-BBD7-91BAD2EA943C}"/>
    <cellStyle name="BM Input 2 2 17 3" xfId="2445" xr:uid="{7216750D-59BB-4312-BA8C-891C0B12B6EC}"/>
    <cellStyle name="BM Input 2 2 18" xfId="2446" xr:uid="{7247DFF3-9F24-4612-A4F3-FA4739DDBFE1}"/>
    <cellStyle name="BM Input 2 2 18 2" xfId="2447" xr:uid="{9205C231-E9DE-4F5C-B35F-7FE50F307501}"/>
    <cellStyle name="BM Input 2 2 19" xfId="2448" xr:uid="{1876AD5C-DAA1-4B55-96EA-5716D8F55CBC}"/>
    <cellStyle name="BM Input 2 2 2" xfId="2449" xr:uid="{1837DF5C-C092-43D7-BBC8-F4C82562F292}"/>
    <cellStyle name="BM Input 2 2 2 10" xfId="2450" xr:uid="{6BD7016B-8709-48A9-8E62-E91A96FC098F}"/>
    <cellStyle name="BM Input 2 2 2 10 2" xfId="2451" xr:uid="{9E500328-0551-44B8-8981-73CED6ACA363}"/>
    <cellStyle name="BM Input 2 2 2 10 2 2" xfId="2452" xr:uid="{C3EF0A0A-F9E2-4BEF-AB83-3B5DDEC5F86B}"/>
    <cellStyle name="BM Input 2 2 2 10 3" xfId="2453" xr:uid="{765A1FF3-8F16-48EB-BA65-305574D29E94}"/>
    <cellStyle name="BM Input 2 2 2 11" xfId="2454" xr:uid="{2B0C3BF9-99A7-4D2D-8B7E-26916EFA250D}"/>
    <cellStyle name="BM Input 2 2 2 11 2" xfId="2455" xr:uid="{E544C2E3-3C5D-47E1-9713-934DA7662F54}"/>
    <cellStyle name="BM Input 2 2 2 11 2 2" xfId="2456" xr:uid="{F53DF386-1CDA-4446-B8A4-53C1A1B6D118}"/>
    <cellStyle name="BM Input 2 2 2 11 3" xfId="2457" xr:uid="{8A873E3A-25F7-40E5-83DC-81FEE8E76FF8}"/>
    <cellStyle name="BM Input 2 2 2 12" xfId="2458" xr:uid="{AC01A6D1-ACCC-42D7-843F-D38E254AA949}"/>
    <cellStyle name="BM Input 2 2 2 12 2" xfId="2459" xr:uid="{D6EC2B2A-689D-46DA-BFBA-38B2E1678519}"/>
    <cellStyle name="BM Input 2 2 2 12 2 2" xfId="2460" xr:uid="{415EE04D-F372-47CC-8762-9DA8E1AD8673}"/>
    <cellStyle name="BM Input 2 2 2 12 3" xfId="2461" xr:uid="{D617419C-19BF-4C57-8540-307EFD532CC8}"/>
    <cellStyle name="BM Input 2 2 2 13" xfId="2462" xr:uid="{15CB80D4-55D3-482D-9F1D-7741B22D70F6}"/>
    <cellStyle name="BM Input 2 2 2 13 2" xfId="2463" xr:uid="{CDCE3547-8D6B-4077-889B-1487868A12A2}"/>
    <cellStyle name="BM Input 2 2 2 13 2 2" xfId="2464" xr:uid="{5F072B14-9C31-46B3-B4D8-9C92DC97C72C}"/>
    <cellStyle name="BM Input 2 2 2 13 3" xfId="2465" xr:uid="{EDE44F0C-2A4E-4B3D-BA6D-F8D826770526}"/>
    <cellStyle name="BM Input 2 2 2 14" xfId="2466" xr:uid="{DED3A220-693F-4D31-95F4-068CDD5C692F}"/>
    <cellStyle name="BM Input 2 2 2 14 2" xfId="2467" xr:uid="{924D7BB4-E68E-4930-B273-2071DCEB2D3E}"/>
    <cellStyle name="BM Input 2 2 2 14 2 2" xfId="2468" xr:uid="{0AE6BD71-2A9C-4BE9-A97B-0B45F114485D}"/>
    <cellStyle name="BM Input 2 2 2 14 3" xfId="2469" xr:uid="{E13757D8-0A91-4DDE-ACE1-103824C2983C}"/>
    <cellStyle name="BM Input 2 2 2 15" xfId="2470" xr:uid="{378A6171-42E0-4AC7-8C4B-9CD85CDAD778}"/>
    <cellStyle name="BM Input 2 2 2 15 2" xfId="2471" xr:uid="{BC9C315B-C796-42B4-A13F-E2EB7492586A}"/>
    <cellStyle name="BM Input 2 2 2 15 2 2" xfId="2472" xr:uid="{AA853742-C457-4374-AA99-C96D47E7935C}"/>
    <cellStyle name="BM Input 2 2 2 15 3" xfId="2473" xr:uid="{8493EBA5-CAA1-4670-931E-DFBB57D19AEE}"/>
    <cellStyle name="BM Input 2 2 2 16" xfId="2474" xr:uid="{02492EE2-4281-4C38-9150-8A6A9D98D3E5}"/>
    <cellStyle name="BM Input 2 2 2 16 2" xfId="2475" xr:uid="{9A21FFDE-3B45-4BB6-9F17-7A772041CA34}"/>
    <cellStyle name="BM Input 2 2 2 16 2 2" xfId="2476" xr:uid="{EDCBFC7B-1683-4BA1-AED4-764EEB2D73B4}"/>
    <cellStyle name="BM Input 2 2 2 16 3" xfId="2477" xr:uid="{8554B0B6-FE45-45D6-814C-3B3F1D81ABF4}"/>
    <cellStyle name="BM Input 2 2 2 17" xfId="2478" xr:uid="{243F4652-EFC8-4D6C-B89F-8C43E00A4F0C}"/>
    <cellStyle name="BM Input 2 2 2 17 2" xfId="2479" xr:uid="{056C6AC6-4EB2-4D6B-B7A5-34FF20CA29DA}"/>
    <cellStyle name="BM Input 2 2 2 17 2 2" xfId="2480" xr:uid="{64CA670B-7FE3-4FCB-8942-52D2B1954A71}"/>
    <cellStyle name="BM Input 2 2 2 17 3" xfId="2481" xr:uid="{A3B8AC9B-86EF-417B-9E56-F8B67A58249F}"/>
    <cellStyle name="BM Input 2 2 2 18" xfId="2482" xr:uid="{49264CDB-45F1-48BE-A524-4CE07EDFDF0E}"/>
    <cellStyle name="BM Input 2 2 2 18 2" xfId="2483" xr:uid="{95041EA1-08AD-44CD-9675-9E7B620FCEB3}"/>
    <cellStyle name="BM Input 2 2 2 18 2 2" xfId="2484" xr:uid="{0B0E31CA-9FAD-4E7E-A304-57CC10E16741}"/>
    <cellStyle name="BM Input 2 2 2 18 3" xfId="2485" xr:uid="{B12BFFF4-3170-4575-9E39-3A4D3F444643}"/>
    <cellStyle name="BM Input 2 2 2 19" xfId="2486" xr:uid="{D6021C6A-FBCC-45EF-9B58-74AD663BDD78}"/>
    <cellStyle name="BM Input 2 2 2 19 2" xfId="2487" xr:uid="{22C38EA8-8A44-49C3-BBB0-E70B222087AE}"/>
    <cellStyle name="BM Input 2 2 2 19 2 2" xfId="2488" xr:uid="{B66D5711-EC51-4E91-B569-58C1F2104B52}"/>
    <cellStyle name="BM Input 2 2 2 19 3" xfId="2489" xr:uid="{310E444B-69A2-4D3F-B6D3-6F095CB442BF}"/>
    <cellStyle name="BM Input 2 2 2 2" xfId="2490" xr:uid="{2E0242DE-31A5-4F6A-B3FD-E3525905687A}"/>
    <cellStyle name="BM Input 2 2 2 2 2" xfId="2491" xr:uid="{FFA9E1A1-5734-4D16-AC7C-9AF4222EAB11}"/>
    <cellStyle name="BM Input 2 2 2 2 2 2" xfId="2492" xr:uid="{1F090621-E26F-4DB4-A41D-0869F64C6C23}"/>
    <cellStyle name="BM Input 2 2 2 2 2 3" xfId="2493" xr:uid="{44FDED9C-0F34-40BE-AB2B-56288E00BCC0}"/>
    <cellStyle name="BM Input 2 2 2 2 3" xfId="2494" xr:uid="{7AF8103E-1D6B-4CA3-B2DD-142A34EE6C3F}"/>
    <cellStyle name="BM Input 2 2 2 2 3 2" xfId="2495" xr:uid="{70FA2443-B14A-472D-9377-0C1590D2893D}"/>
    <cellStyle name="BM Input 2 2 2 2 4" xfId="2496" xr:uid="{D7DA081D-366C-493D-8DA3-4628470E6E73}"/>
    <cellStyle name="BM Input 2 2 2 20" xfId="2497" xr:uid="{9CDC1C0B-1710-4916-863B-57BAF842768A}"/>
    <cellStyle name="BM Input 2 2 2 20 2" xfId="2498" xr:uid="{F4352C07-DB60-4D72-8898-8E1662AB1F44}"/>
    <cellStyle name="BM Input 2 2 2 20 2 2" xfId="2499" xr:uid="{68C2F47D-0454-4170-881E-2316E6540659}"/>
    <cellStyle name="BM Input 2 2 2 20 3" xfId="2500" xr:uid="{3D692A1D-7637-443A-8195-4CC1E8E69982}"/>
    <cellStyle name="BM Input 2 2 2 21" xfId="2501" xr:uid="{936B9AA4-9B92-46E4-8789-0EC41A835C7D}"/>
    <cellStyle name="BM Input 2 2 2 21 2" xfId="2502" xr:uid="{22696F56-E4F4-471C-B0DC-C5E58F537423}"/>
    <cellStyle name="BM Input 2 2 2 22" xfId="2503" xr:uid="{CC9D096F-536A-4BCE-B1AC-46A563B9F475}"/>
    <cellStyle name="BM Input 2 2 2 23" xfId="2504" xr:uid="{BB5DA695-CC5D-45A5-A96A-9E4845E16A91}"/>
    <cellStyle name="BM Input 2 2 2 3" xfId="2505" xr:uid="{BD9F0108-1C41-4301-8E83-07952A10B3A9}"/>
    <cellStyle name="BM Input 2 2 2 3 2" xfId="2506" xr:uid="{F98CBFB9-8AD1-441B-8C9D-2928D5F4A050}"/>
    <cellStyle name="BM Input 2 2 2 3 2 2" xfId="2507" xr:uid="{1051280B-D923-4998-9794-A0C80B79A27C}"/>
    <cellStyle name="BM Input 2 2 2 3 3" xfId="2508" xr:uid="{A2F31732-C17D-448F-B14C-336C2E7064B3}"/>
    <cellStyle name="BM Input 2 2 2 3 4" xfId="2509" xr:uid="{120E2E62-6874-4BF3-B0DB-EC45FDADDEFC}"/>
    <cellStyle name="BM Input 2 2 2 4" xfId="2510" xr:uid="{8E459547-61B2-46A6-A2E1-5116E8055943}"/>
    <cellStyle name="BM Input 2 2 2 4 2" xfId="2511" xr:uid="{97189EA1-F022-41BC-80A0-701EE774AB9E}"/>
    <cellStyle name="BM Input 2 2 2 4 2 2" xfId="2512" xr:uid="{A4A78BA7-AA3B-494F-9958-74864DE27898}"/>
    <cellStyle name="BM Input 2 2 2 4 3" xfId="2513" xr:uid="{A49287B6-6D0E-46C4-A235-511D71612DF1}"/>
    <cellStyle name="BM Input 2 2 2 4 4" xfId="2514" xr:uid="{8D98B518-D338-43A7-8962-9D12D2528134}"/>
    <cellStyle name="BM Input 2 2 2 5" xfId="2515" xr:uid="{D188D676-8FC5-4744-B95B-C9AB8C85FF52}"/>
    <cellStyle name="BM Input 2 2 2 5 2" xfId="2516" xr:uid="{B3F681AB-43F3-4C6C-80BA-13CC83ACE86B}"/>
    <cellStyle name="BM Input 2 2 2 5 2 2" xfId="2517" xr:uid="{FA882ED5-9180-4BB3-AADB-1EA8A1AE382E}"/>
    <cellStyle name="BM Input 2 2 2 5 3" xfId="2518" xr:uid="{C7CDA7DB-C6BE-410C-83C3-EA3085F6ED38}"/>
    <cellStyle name="BM Input 2 2 2 6" xfId="2519" xr:uid="{25AE2E26-234F-4EAA-94A9-ECF0B7270C68}"/>
    <cellStyle name="BM Input 2 2 2 6 2" xfId="2520" xr:uid="{848B1FA1-D821-4B75-9774-8D52755C41DF}"/>
    <cellStyle name="BM Input 2 2 2 6 2 2" xfId="2521" xr:uid="{89A865BE-4D4A-4BD7-9140-7EA50297EC03}"/>
    <cellStyle name="BM Input 2 2 2 6 3" xfId="2522" xr:uid="{72D7D269-2302-42F0-82F0-B5FB5B65741B}"/>
    <cellStyle name="BM Input 2 2 2 7" xfId="2523" xr:uid="{EB0D56B6-86DC-4B95-9555-F500D21CF273}"/>
    <cellStyle name="BM Input 2 2 2 7 2" xfId="2524" xr:uid="{42668640-BE11-434C-885F-2EBD043FF655}"/>
    <cellStyle name="BM Input 2 2 2 7 2 2" xfId="2525" xr:uid="{2A93F99B-C0FD-453C-A15B-5A8300B19AF4}"/>
    <cellStyle name="BM Input 2 2 2 7 3" xfId="2526" xr:uid="{83228A62-6DDE-416C-AFEB-B1C9296D9DC4}"/>
    <cellStyle name="BM Input 2 2 2 8" xfId="2527" xr:uid="{F69549E5-34F5-4025-A9BF-B6C14A043E1B}"/>
    <cellStyle name="BM Input 2 2 2 8 2" xfId="2528" xr:uid="{3224DE44-62F1-4BA0-9536-04F3BA501137}"/>
    <cellStyle name="BM Input 2 2 2 8 2 2" xfId="2529" xr:uid="{E75BD10C-158B-465D-8AC3-F85CA3154DCE}"/>
    <cellStyle name="BM Input 2 2 2 8 3" xfId="2530" xr:uid="{4BD26A78-7E47-460F-A815-AA8329E629AD}"/>
    <cellStyle name="BM Input 2 2 2 9" xfId="2531" xr:uid="{E239EE0D-8F80-459E-9F97-E9542919367C}"/>
    <cellStyle name="BM Input 2 2 2 9 2" xfId="2532" xr:uid="{FF233856-BF47-456A-A74C-6B454F28E04C}"/>
    <cellStyle name="BM Input 2 2 2 9 2 2" xfId="2533" xr:uid="{BC9809A1-9BBC-484E-81AC-77A7C0E5C3D4}"/>
    <cellStyle name="BM Input 2 2 2 9 3" xfId="2534" xr:uid="{265725FD-E250-4AF1-A23D-FC0E4DB9CE3F}"/>
    <cellStyle name="BM Input 2 2 20" xfId="2535" xr:uid="{5B87ADCF-665C-437F-A5EA-D60CAC005B57}"/>
    <cellStyle name="BM Input 2 2 3" xfId="2536" xr:uid="{B9793C61-CC96-426A-9EEE-590C8FF68A7B}"/>
    <cellStyle name="BM Input 2 2 3 2" xfId="2537" xr:uid="{9A90D713-3CAF-4E4C-A085-D5DD2869A49C}"/>
    <cellStyle name="BM Input 2 2 3 2 2" xfId="2538" xr:uid="{A4D25337-7CD6-475C-A277-E4696FBF2B59}"/>
    <cellStyle name="BM Input 2 2 3 2 3" xfId="2539" xr:uid="{AA603225-F05C-4685-8E20-E6799A115599}"/>
    <cellStyle name="BM Input 2 2 3 3" xfId="2540" xr:uid="{05879015-8213-4A5D-ABE2-D1DA5B3BD82B}"/>
    <cellStyle name="BM Input 2 2 3 3 2" xfId="2541" xr:uid="{64149E74-F2E5-42AC-9038-E5766BA37AFF}"/>
    <cellStyle name="BM Input 2 2 3 4" xfId="2542" xr:uid="{D61F25A2-9481-4117-91C0-17FA21AF9CE7}"/>
    <cellStyle name="BM Input 2 2 4" xfId="2543" xr:uid="{3C2493FA-D8BF-48D7-B35F-100C7BDD58B1}"/>
    <cellStyle name="BM Input 2 2 4 2" xfId="2544" xr:uid="{8BFD0E9B-3127-4C3F-9A65-C8700F404B13}"/>
    <cellStyle name="BM Input 2 2 4 2 2" xfId="2545" xr:uid="{70F03F4E-1B5E-48D5-A694-2C2AEE2F6075}"/>
    <cellStyle name="BM Input 2 2 4 3" xfId="2546" xr:uid="{71C0BD41-B460-4D6A-92E6-2C642F179451}"/>
    <cellStyle name="BM Input 2 2 4 4" xfId="2547" xr:uid="{478AF42E-A34B-4D3B-974D-1B7F374A3820}"/>
    <cellStyle name="BM Input 2 2 5" xfId="2548" xr:uid="{244E87A6-9415-4305-A7F6-BB10BA5143B5}"/>
    <cellStyle name="BM Input 2 2 5 2" xfId="2549" xr:uid="{EF0D2AF3-36EA-436A-AC6B-D653E5AA2DF2}"/>
    <cellStyle name="BM Input 2 2 5 2 2" xfId="2550" xr:uid="{D1C34FA7-BD5D-4BB2-A98F-36093A80AEFB}"/>
    <cellStyle name="BM Input 2 2 5 3" xfId="2551" xr:uid="{C9B24A47-1256-42B1-98DD-B5F27038DEFD}"/>
    <cellStyle name="BM Input 2 2 5 4" xfId="2552" xr:uid="{82D04767-728D-4F42-813B-5A149DB8DAB8}"/>
    <cellStyle name="BM Input 2 2 6" xfId="2553" xr:uid="{138C1B7F-1EBC-4232-8DC2-9F5FBD47B5D2}"/>
    <cellStyle name="BM Input 2 2 6 2" xfId="2554" xr:uid="{A510FDBE-1B34-4ECA-99D5-90A8981DA848}"/>
    <cellStyle name="BM Input 2 2 6 2 2" xfId="2555" xr:uid="{94768A96-1B8E-466A-A83A-371BE0E730CF}"/>
    <cellStyle name="BM Input 2 2 6 3" xfId="2556" xr:uid="{A44D63BF-970A-458D-88D6-436B1C09D52D}"/>
    <cellStyle name="BM Input 2 2 7" xfId="2557" xr:uid="{95DAD84F-E6DA-46DF-81A7-A7EBF5E80A10}"/>
    <cellStyle name="BM Input 2 2 7 2" xfId="2558" xr:uid="{21018D40-F47D-498B-AA81-781B56276F04}"/>
    <cellStyle name="BM Input 2 2 7 2 2" xfId="2559" xr:uid="{7CF81B13-C5E8-4A70-8FD2-D51ABA5D0C93}"/>
    <cellStyle name="BM Input 2 2 7 3" xfId="2560" xr:uid="{9E036E1F-91DF-4414-8446-95ADFB92148E}"/>
    <cellStyle name="BM Input 2 2 8" xfId="2561" xr:uid="{DF752034-429B-42A3-9606-68C55A924D04}"/>
    <cellStyle name="BM Input 2 2 8 2" xfId="2562" xr:uid="{3E831AB9-2EB8-45BA-BCD7-6EB9D30201A2}"/>
    <cellStyle name="BM Input 2 2 8 2 2" xfId="2563" xr:uid="{7A7D369F-EE2C-4D11-BA75-D57B5776F972}"/>
    <cellStyle name="BM Input 2 2 8 3" xfId="2564" xr:uid="{10C21302-8253-4611-962F-1F14F17A1936}"/>
    <cellStyle name="BM Input 2 2 9" xfId="2565" xr:uid="{E9D29875-4A1C-4FD9-9BDB-63D87D4D11AA}"/>
    <cellStyle name="BM Input 2 2 9 2" xfId="2566" xr:uid="{E3FC878D-D271-44D2-A007-03C6D92E411B}"/>
    <cellStyle name="BM Input 2 2 9 2 2" xfId="2567" xr:uid="{0EC53F2A-3FC8-47CE-A6C6-95B9B5DF1A64}"/>
    <cellStyle name="BM Input 2 2 9 3" xfId="2568" xr:uid="{D385AF2B-4F47-496A-96E7-FD59B00655B4}"/>
    <cellStyle name="BM Input 2 20" xfId="2569" xr:uid="{5BDE72AA-F1AC-4C20-A2D4-CA84A5CB7B38}"/>
    <cellStyle name="BM Input 2 20 2" xfId="2570" xr:uid="{FE15012B-74CA-4926-8FD9-ED5FD260A23E}"/>
    <cellStyle name="BM Input 2 20 2 2" xfId="2571" xr:uid="{78EE6367-D512-40E3-8610-BD3CFE1DD5E5}"/>
    <cellStyle name="BM Input 2 20 3" xfId="2572" xr:uid="{DAB73439-0172-4E23-95F5-CCE10F7B2B77}"/>
    <cellStyle name="BM Input 2 21" xfId="2573" xr:uid="{E739DFDC-7904-4F35-8A68-4C81EC46E48F}"/>
    <cellStyle name="BM Input 2 21 2" xfId="2574" xr:uid="{C0A5AE33-E249-42FB-B70E-38846EF5B6F4}"/>
    <cellStyle name="BM Input 2 22" xfId="2575" xr:uid="{ACF55B63-7A7A-4726-9774-98209AF35A93}"/>
    <cellStyle name="BM Input 2 23" xfId="2576" xr:uid="{5E9BB6A0-1E0C-4AB8-97E6-F3936A00EE8B}"/>
    <cellStyle name="BM Input 2 3" xfId="2577" xr:uid="{926BA7BB-A3AD-4BA7-A28A-FBB2EC76B19A}"/>
    <cellStyle name="BM Input 2 3 10" xfId="2578" xr:uid="{9B6EC519-D1A7-49A3-80D5-B921055C16E7}"/>
    <cellStyle name="BM Input 2 3 10 2" xfId="2579" xr:uid="{C0098ED6-2C4C-4FC1-AE79-D76B0BA30D95}"/>
    <cellStyle name="BM Input 2 3 10 2 2" xfId="2580" xr:uid="{9D03A8A1-2ADD-4945-B7DE-31F3997C8D2F}"/>
    <cellStyle name="BM Input 2 3 10 3" xfId="2581" xr:uid="{C7FF816A-F48C-4874-8144-6277B9A54155}"/>
    <cellStyle name="BM Input 2 3 11" xfId="2582" xr:uid="{92AE2B27-D2CD-42F4-83CB-16194AC07923}"/>
    <cellStyle name="BM Input 2 3 11 2" xfId="2583" xr:uid="{2D3CF9F7-B9C5-4F94-9ED4-AB1624DCF640}"/>
    <cellStyle name="BM Input 2 3 11 2 2" xfId="2584" xr:uid="{8D9FDE4A-A275-4481-9735-2F36234ADD67}"/>
    <cellStyle name="BM Input 2 3 11 3" xfId="2585" xr:uid="{CBB88229-473B-404F-BA2A-44BF940A72B2}"/>
    <cellStyle name="BM Input 2 3 12" xfId="2586" xr:uid="{6DECE378-0F16-47FE-A12C-7D31FA5EBED1}"/>
    <cellStyle name="BM Input 2 3 12 2" xfId="2587" xr:uid="{34B3B371-CC27-4512-A7B9-E4FC2F8C2664}"/>
    <cellStyle name="BM Input 2 3 12 2 2" xfId="2588" xr:uid="{8E5067C5-BD48-4B28-A19F-2C694DD0D139}"/>
    <cellStyle name="BM Input 2 3 12 3" xfId="2589" xr:uid="{DF627C86-EB92-4E97-B958-A4B5DB316130}"/>
    <cellStyle name="BM Input 2 3 13" xfId="2590" xr:uid="{E5C819F2-EC9B-446E-8C71-0B1332F3218F}"/>
    <cellStyle name="BM Input 2 3 13 2" xfId="2591" xr:uid="{CAF28C90-F8C5-47E7-9091-5B12A0565ACE}"/>
    <cellStyle name="BM Input 2 3 13 2 2" xfId="2592" xr:uid="{8157720C-35DD-416D-AEB3-2AF8ADD195E3}"/>
    <cellStyle name="BM Input 2 3 13 3" xfId="2593" xr:uid="{D9EC6945-C77E-4539-B0D9-D8B85294B72C}"/>
    <cellStyle name="BM Input 2 3 14" xfId="2594" xr:uid="{2CF40467-3729-49A9-B52F-CBA43C4AEFC6}"/>
    <cellStyle name="BM Input 2 3 14 2" xfId="2595" xr:uid="{9120F8BC-BF8E-4033-9441-43D06157A90C}"/>
    <cellStyle name="BM Input 2 3 14 2 2" xfId="2596" xr:uid="{985815A2-488A-4329-A96B-AD792E26FAFB}"/>
    <cellStyle name="BM Input 2 3 14 3" xfId="2597" xr:uid="{68676DF6-5372-413B-8350-EF4F668B436A}"/>
    <cellStyle name="BM Input 2 3 15" xfId="2598" xr:uid="{23A97325-1BB4-4CB5-A95D-F10205DD658A}"/>
    <cellStyle name="BM Input 2 3 15 2" xfId="2599" xr:uid="{0117B0BD-4804-4C4D-8083-6123DD406649}"/>
    <cellStyle name="BM Input 2 3 15 2 2" xfId="2600" xr:uid="{C117D177-522F-4EB7-9BA8-BDE7F545D579}"/>
    <cellStyle name="BM Input 2 3 15 3" xfId="2601" xr:uid="{C9EFD380-4C61-4D6B-BC1B-C82C90D51D1C}"/>
    <cellStyle name="BM Input 2 3 16" xfId="2602" xr:uid="{990AFC69-8E1B-463A-B396-331F7246DB36}"/>
    <cellStyle name="BM Input 2 3 16 2" xfId="2603" xr:uid="{BD6874AD-1CDA-4DF2-A279-89DE2D5712DA}"/>
    <cellStyle name="BM Input 2 3 16 2 2" xfId="2604" xr:uid="{2CACAD43-3B10-4AFA-95A5-6B169D49114F}"/>
    <cellStyle name="BM Input 2 3 16 3" xfId="2605" xr:uid="{8BFDDBC3-1AE3-443E-BB8C-9DC966428F2A}"/>
    <cellStyle name="BM Input 2 3 17" xfId="2606" xr:uid="{DA0F9689-C8A3-4280-8E5A-D9FBE368B059}"/>
    <cellStyle name="BM Input 2 3 17 2" xfId="2607" xr:uid="{E9E35231-374F-4E91-A1E6-E979AEDB5020}"/>
    <cellStyle name="BM Input 2 3 17 2 2" xfId="2608" xr:uid="{C49DA898-9948-4641-AF24-A9E17FB4875C}"/>
    <cellStyle name="BM Input 2 3 17 3" xfId="2609" xr:uid="{BD628E44-9865-42C2-9CE7-8D9522ABD174}"/>
    <cellStyle name="BM Input 2 3 18" xfId="2610" xr:uid="{7AFBBEBA-9192-4246-A05F-1B1DCDFEAC52}"/>
    <cellStyle name="BM Input 2 3 18 2" xfId="2611" xr:uid="{76A9DE3C-CBF8-4D9D-AF75-F4D97F0D0784}"/>
    <cellStyle name="BM Input 2 3 19" xfId="2612" xr:uid="{F20C7FFD-A970-4288-8BBA-2C9622771B82}"/>
    <cellStyle name="BM Input 2 3 2" xfId="2613" xr:uid="{14F7B944-C686-4002-8A52-40AE9B566B50}"/>
    <cellStyle name="BM Input 2 3 2 10" xfId="2614" xr:uid="{C1410BD9-D0D7-462F-B618-808242DA06F9}"/>
    <cellStyle name="BM Input 2 3 2 10 2" xfId="2615" xr:uid="{E36EE64C-24F2-4783-9101-F29C82F449F8}"/>
    <cellStyle name="BM Input 2 3 2 10 2 2" xfId="2616" xr:uid="{2D57C03F-565D-4EBF-BE34-686DEC31404A}"/>
    <cellStyle name="BM Input 2 3 2 10 3" xfId="2617" xr:uid="{A826D3AA-ADE0-478A-8B3F-1C1570962C68}"/>
    <cellStyle name="BM Input 2 3 2 11" xfId="2618" xr:uid="{50E50DD0-E135-4319-BC75-2547602B986E}"/>
    <cellStyle name="BM Input 2 3 2 11 2" xfId="2619" xr:uid="{F2E3A698-6CD7-4E5F-8969-E2B81D2D9012}"/>
    <cellStyle name="BM Input 2 3 2 11 2 2" xfId="2620" xr:uid="{21022D2F-C3BB-4436-ADFD-FFE5CFEDFEA7}"/>
    <cellStyle name="BM Input 2 3 2 11 3" xfId="2621" xr:uid="{6DFABBE4-C72D-4F62-A2C9-6230B2B5C1C9}"/>
    <cellStyle name="BM Input 2 3 2 12" xfId="2622" xr:uid="{3FE302DF-9970-45B9-B0BB-A423933F5EB8}"/>
    <cellStyle name="BM Input 2 3 2 12 2" xfId="2623" xr:uid="{C8E66AE7-5C67-416E-A64E-258D2A50C99A}"/>
    <cellStyle name="BM Input 2 3 2 12 2 2" xfId="2624" xr:uid="{868D3AE9-0016-4447-9C1F-FFB7FAC95E2B}"/>
    <cellStyle name="BM Input 2 3 2 12 3" xfId="2625" xr:uid="{99A980AB-7BDC-408B-82D8-A25CCDAD6E9C}"/>
    <cellStyle name="BM Input 2 3 2 13" xfId="2626" xr:uid="{81C6227F-7154-4882-9AD5-34F88C03525A}"/>
    <cellStyle name="BM Input 2 3 2 13 2" xfId="2627" xr:uid="{105EB4BF-613B-405F-81C2-0277F09A267F}"/>
    <cellStyle name="BM Input 2 3 2 13 2 2" xfId="2628" xr:uid="{AAFA5C8E-CD22-4928-93CB-5429DED35536}"/>
    <cellStyle name="BM Input 2 3 2 13 3" xfId="2629" xr:uid="{9B111768-9BB8-4A84-8142-8D59031840E0}"/>
    <cellStyle name="BM Input 2 3 2 14" xfId="2630" xr:uid="{C8C581FE-4B85-45E7-9E0B-71BD140ECCD2}"/>
    <cellStyle name="BM Input 2 3 2 14 2" xfId="2631" xr:uid="{8335A926-2D86-4B1C-9B04-D96332823826}"/>
    <cellStyle name="BM Input 2 3 2 14 2 2" xfId="2632" xr:uid="{6A654D9F-4F18-46E2-BF75-B454EAD84A6D}"/>
    <cellStyle name="BM Input 2 3 2 14 3" xfId="2633" xr:uid="{7B376D77-5A8A-485E-B6E8-525C1A491C75}"/>
    <cellStyle name="BM Input 2 3 2 15" xfId="2634" xr:uid="{3D082131-98DE-41BC-B903-A7D67AD0E24C}"/>
    <cellStyle name="BM Input 2 3 2 15 2" xfId="2635" xr:uid="{BFEEABF6-6DC4-4A9B-9C62-A2F01BF26B0E}"/>
    <cellStyle name="BM Input 2 3 2 15 2 2" xfId="2636" xr:uid="{472E1353-9E07-49B3-B89A-4B7C6158FFE0}"/>
    <cellStyle name="BM Input 2 3 2 15 3" xfId="2637" xr:uid="{50A1F7DB-887A-4D7C-ADCF-D4E7D5995430}"/>
    <cellStyle name="BM Input 2 3 2 16" xfId="2638" xr:uid="{79C2BADC-24B8-4B8D-B4BE-CA378346A162}"/>
    <cellStyle name="BM Input 2 3 2 16 2" xfId="2639" xr:uid="{F9D86F30-6327-4C83-BCD6-89D6B4B73C83}"/>
    <cellStyle name="BM Input 2 3 2 16 2 2" xfId="2640" xr:uid="{641EBBF8-47D7-474A-81FA-A7F63BEA9CCB}"/>
    <cellStyle name="BM Input 2 3 2 16 3" xfId="2641" xr:uid="{5A923AC8-872E-429F-96DC-F146B8B8E8E6}"/>
    <cellStyle name="BM Input 2 3 2 17" xfId="2642" xr:uid="{04BF8AE5-4ABF-409B-91BA-9AEA3DBDEBA8}"/>
    <cellStyle name="BM Input 2 3 2 17 2" xfId="2643" xr:uid="{EA6F1049-CA37-415F-8193-C88FC722FBC0}"/>
    <cellStyle name="BM Input 2 3 2 17 2 2" xfId="2644" xr:uid="{ADECDA50-3FA4-434D-A310-E4D9A7D76D64}"/>
    <cellStyle name="BM Input 2 3 2 17 3" xfId="2645" xr:uid="{5887A290-87CF-4E6E-B74B-8D423E5873B2}"/>
    <cellStyle name="BM Input 2 3 2 18" xfId="2646" xr:uid="{7E773055-925F-4109-BA32-8DF506D5D38E}"/>
    <cellStyle name="BM Input 2 3 2 18 2" xfId="2647" xr:uid="{98E8FC96-C9B1-43EF-B1CE-8F39AA7EA63F}"/>
    <cellStyle name="BM Input 2 3 2 18 2 2" xfId="2648" xr:uid="{02B256FC-1A1E-4C5D-908F-A76EA0693AEB}"/>
    <cellStyle name="BM Input 2 3 2 18 3" xfId="2649" xr:uid="{EDD4A752-6DF5-493D-BF67-5FD9C44ED23F}"/>
    <cellStyle name="BM Input 2 3 2 19" xfId="2650" xr:uid="{B8FA6839-1C22-4D6E-BA86-9FC1799CBC7F}"/>
    <cellStyle name="BM Input 2 3 2 19 2" xfId="2651" xr:uid="{859AD757-590B-424D-B7D9-1F5B57015EB1}"/>
    <cellStyle name="BM Input 2 3 2 19 2 2" xfId="2652" xr:uid="{4736AE4F-FDF9-4FEE-9EFA-55CDF35DE008}"/>
    <cellStyle name="BM Input 2 3 2 19 3" xfId="2653" xr:uid="{A18A1532-6777-433C-9E24-8F247ABD92C3}"/>
    <cellStyle name="BM Input 2 3 2 2" xfId="2654" xr:uid="{696954E2-8A3C-4754-B9CB-0AA056330ED7}"/>
    <cellStyle name="BM Input 2 3 2 2 2" xfId="2655" xr:uid="{28CCD9E7-0A42-4F21-9436-DC7D74BEF5DE}"/>
    <cellStyle name="BM Input 2 3 2 2 2 2" xfId="2656" xr:uid="{31393D1E-6BC6-419D-A791-905A8D1CA717}"/>
    <cellStyle name="BM Input 2 3 2 2 3" xfId="2657" xr:uid="{C92ED528-C75C-4D98-A834-8566436B802B}"/>
    <cellStyle name="BM Input 2 3 2 2 4" xfId="2658" xr:uid="{4A137B8D-FAAD-47E4-98C0-C9580F7686DA}"/>
    <cellStyle name="BM Input 2 3 2 20" xfId="2659" xr:uid="{8CE7A654-3E04-4A54-9C98-D7061F1AA759}"/>
    <cellStyle name="BM Input 2 3 2 20 2" xfId="2660" xr:uid="{F467C621-0677-4E28-87B8-8A0D8109F7D8}"/>
    <cellStyle name="BM Input 2 3 2 20 2 2" xfId="2661" xr:uid="{96AF97D0-1E00-440C-9C54-7872F095D1B9}"/>
    <cellStyle name="BM Input 2 3 2 20 3" xfId="2662" xr:uid="{3A76D40F-1461-41CF-AC87-E3815DB6D73B}"/>
    <cellStyle name="BM Input 2 3 2 21" xfId="2663" xr:uid="{04EA0E0D-E6BD-42A1-A810-8A5E37F14AC9}"/>
    <cellStyle name="BM Input 2 3 2 21 2" xfId="2664" xr:uid="{7C9C2EC0-2F13-43F3-9722-25E3165ACFB5}"/>
    <cellStyle name="BM Input 2 3 2 22" xfId="2665" xr:uid="{F858B965-5210-4B9B-9AD0-4941F1A91038}"/>
    <cellStyle name="BM Input 2 3 2 23" xfId="2666" xr:uid="{62B680A0-B099-4CBB-8DD6-5792ED7F1287}"/>
    <cellStyle name="BM Input 2 3 2 3" xfId="2667" xr:uid="{E8903E4A-05CD-4AF0-BE18-3BE8D2EA6667}"/>
    <cellStyle name="BM Input 2 3 2 3 2" xfId="2668" xr:uid="{353F5682-5FF3-47C5-A737-3A19F0BBF691}"/>
    <cellStyle name="BM Input 2 3 2 3 2 2" xfId="2669" xr:uid="{F0FB00EE-CE3C-4CDA-A0D1-FBBFA0E69F37}"/>
    <cellStyle name="BM Input 2 3 2 3 3" xfId="2670" xr:uid="{5E65F127-1F6E-4E7E-AF35-CB0BDBC10B89}"/>
    <cellStyle name="BM Input 2 3 2 3 4" xfId="2671" xr:uid="{C8DC87B3-F731-4A3E-B174-A258D63EF993}"/>
    <cellStyle name="BM Input 2 3 2 4" xfId="2672" xr:uid="{9AA8285A-A320-472D-B962-8DC9F14FBAC4}"/>
    <cellStyle name="BM Input 2 3 2 4 2" xfId="2673" xr:uid="{88EC48C6-3F4C-450C-A90B-588EEBFBEBE6}"/>
    <cellStyle name="BM Input 2 3 2 4 2 2" xfId="2674" xr:uid="{69C048A8-D71D-41CA-B1DB-984B53033312}"/>
    <cellStyle name="BM Input 2 3 2 4 3" xfId="2675" xr:uid="{B67F4197-52EC-40B7-AF1D-575AC16641A2}"/>
    <cellStyle name="BM Input 2 3 2 5" xfId="2676" xr:uid="{677184B1-369D-4A17-907A-B14EC2D5D35B}"/>
    <cellStyle name="BM Input 2 3 2 5 2" xfId="2677" xr:uid="{42B20AE1-6F5B-46C4-880F-A494544FF5CF}"/>
    <cellStyle name="BM Input 2 3 2 5 2 2" xfId="2678" xr:uid="{9CB68ED9-02AC-4580-B7A0-76F3A5CBCA31}"/>
    <cellStyle name="BM Input 2 3 2 5 3" xfId="2679" xr:uid="{9F9F874C-115B-4FC5-8F70-197853423A53}"/>
    <cellStyle name="BM Input 2 3 2 6" xfId="2680" xr:uid="{F59D6486-D35C-4E01-AB34-567FE4F2BBE4}"/>
    <cellStyle name="BM Input 2 3 2 6 2" xfId="2681" xr:uid="{F6A3C85C-CFCA-4B80-9BDD-36BDA6FA05F3}"/>
    <cellStyle name="BM Input 2 3 2 6 2 2" xfId="2682" xr:uid="{34CE5784-1DA0-4423-8CAA-BE3D105024DC}"/>
    <cellStyle name="BM Input 2 3 2 6 3" xfId="2683" xr:uid="{637AE6B5-DE23-451B-9E4B-C479C6018E1C}"/>
    <cellStyle name="BM Input 2 3 2 7" xfId="2684" xr:uid="{02EEEFBB-421B-4271-B355-60A9AA33D1C7}"/>
    <cellStyle name="BM Input 2 3 2 7 2" xfId="2685" xr:uid="{F1575007-E12C-48CE-AB29-DDABDBDDEF49}"/>
    <cellStyle name="BM Input 2 3 2 7 2 2" xfId="2686" xr:uid="{955C25B3-8696-4525-932D-056F39C65508}"/>
    <cellStyle name="BM Input 2 3 2 7 3" xfId="2687" xr:uid="{CEB4C1C5-7057-4E5E-B701-ECA4AAEEE437}"/>
    <cellStyle name="BM Input 2 3 2 8" xfId="2688" xr:uid="{BABE4B06-F064-434C-9EDB-8B0D82C68EE6}"/>
    <cellStyle name="BM Input 2 3 2 8 2" xfId="2689" xr:uid="{55FB803E-3585-409C-AB20-862726D1B729}"/>
    <cellStyle name="BM Input 2 3 2 8 2 2" xfId="2690" xr:uid="{D8BF0315-7B30-4FC7-881D-607FC4EB4A8B}"/>
    <cellStyle name="BM Input 2 3 2 8 3" xfId="2691" xr:uid="{AC21F7E2-233B-4B8B-B065-20DD9A8192CC}"/>
    <cellStyle name="BM Input 2 3 2 9" xfId="2692" xr:uid="{BFFAE82C-D8EB-4856-991C-C59594A20B52}"/>
    <cellStyle name="BM Input 2 3 2 9 2" xfId="2693" xr:uid="{ADB89661-A265-4264-B9CF-B5C1BBA4F4AC}"/>
    <cellStyle name="BM Input 2 3 2 9 2 2" xfId="2694" xr:uid="{FEAA61A8-2E03-4816-9F6A-5C345576D9AD}"/>
    <cellStyle name="BM Input 2 3 2 9 3" xfId="2695" xr:uid="{66EC3056-A3DD-429A-B562-942C86E5B9BE}"/>
    <cellStyle name="BM Input 2 3 20" xfId="2696" xr:uid="{C234D28C-7BFF-4C5B-BACC-775B124C735C}"/>
    <cellStyle name="BM Input 2 3 3" xfId="2697" xr:uid="{38E93546-ACDC-425B-B900-39CD0F77F893}"/>
    <cellStyle name="BM Input 2 3 3 2" xfId="2698" xr:uid="{CFC177D8-DC4B-423E-95E6-583BEC4B49ED}"/>
    <cellStyle name="BM Input 2 3 3 2 2" xfId="2699" xr:uid="{4536040B-611D-4339-B245-5F155289E03E}"/>
    <cellStyle name="BM Input 2 3 3 3" xfId="2700" xr:uid="{165B89E7-A2BA-4EB7-B9BB-2D5FF359FEB5}"/>
    <cellStyle name="BM Input 2 3 3 4" xfId="2701" xr:uid="{9CF56FFE-6D03-4AA1-A320-00082006A127}"/>
    <cellStyle name="BM Input 2 3 4" xfId="2702" xr:uid="{0F5ADBC4-2966-4B2B-97A2-9F71AE81DBE0}"/>
    <cellStyle name="BM Input 2 3 4 2" xfId="2703" xr:uid="{A1CAD05D-B7BF-4DB8-B9DF-74C65C597433}"/>
    <cellStyle name="BM Input 2 3 4 2 2" xfId="2704" xr:uid="{A188111D-3A60-45D5-A2AC-430875A2E538}"/>
    <cellStyle name="BM Input 2 3 4 3" xfId="2705" xr:uid="{B9C27D4B-AFC2-4AEB-BD19-29A685F41D5C}"/>
    <cellStyle name="BM Input 2 3 4 4" xfId="2706" xr:uid="{EAE403E9-6F7C-4ACC-90C2-0647309DDEC7}"/>
    <cellStyle name="BM Input 2 3 5" xfId="2707" xr:uid="{146C1911-A2BD-4A16-86B7-485D86427836}"/>
    <cellStyle name="BM Input 2 3 5 2" xfId="2708" xr:uid="{3FF9645A-1336-44D2-9FA8-2C712E99BD17}"/>
    <cellStyle name="BM Input 2 3 5 2 2" xfId="2709" xr:uid="{4BA7154B-56A7-41B1-8A3C-4397EB5BAA8F}"/>
    <cellStyle name="BM Input 2 3 5 3" xfId="2710" xr:uid="{FB835C48-EA38-4425-B4B5-BE93BAC172AC}"/>
    <cellStyle name="BM Input 2 3 6" xfId="2711" xr:uid="{83889713-64FB-4ABF-A2A3-C1FB4F357F59}"/>
    <cellStyle name="BM Input 2 3 6 2" xfId="2712" xr:uid="{6DA294DE-FA02-44C5-925D-5D4B730DC253}"/>
    <cellStyle name="BM Input 2 3 6 2 2" xfId="2713" xr:uid="{81DD720F-2F77-405F-857D-1E14AF020969}"/>
    <cellStyle name="BM Input 2 3 6 3" xfId="2714" xr:uid="{9499463F-EB89-41FE-813A-DC11144775B5}"/>
    <cellStyle name="BM Input 2 3 7" xfId="2715" xr:uid="{5FAACC17-BCA8-4A9F-8E4B-982E6E919A09}"/>
    <cellStyle name="BM Input 2 3 7 2" xfId="2716" xr:uid="{2EB20718-8030-4C36-847A-88E7994B852B}"/>
    <cellStyle name="BM Input 2 3 7 2 2" xfId="2717" xr:uid="{C22F3977-56A9-4147-A6D8-89885304F59F}"/>
    <cellStyle name="BM Input 2 3 7 3" xfId="2718" xr:uid="{C69B0B04-AD72-453D-81E0-246AF2448F32}"/>
    <cellStyle name="BM Input 2 3 8" xfId="2719" xr:uid="{20B42D1B-1E1E-4649-97CE-18217622F25F}"/>
    <cellStyle name="BM Input 2 3 8 2" xfId="2720" xr:uid="{F297A7BF-7C3D-4000-891B-DF0C62298A92}"/>
    <cellStyle name="BM Input 2 3 8 2 2" xfId="2721" xr:uid="{F49E6716-E25F-4BC3-B94A-632ECE6294FF}"/>
    <cellStyle name="BM Input 2 3 8 3" xfId="2722" xr:uid="{3B91BEE8-27C4-43E1-96C9-9453F41D7399}"/>
    <cellStyle name="BM Input 2 3 9" xfId="2723" xr:uid="{9AE1BE1A-8322-4D25-8674-B0D4A9A207B7}"/>
    <cellStyle name="BM Input 2 3 9 2" xfId="2724" xr:uid="{C56E0E71-DF4F-4658-AD9F-632AF3C1B35A}"/>
    <cellStyle name="BM Input 2 3 9 2 2" xfId="2725" xr:uid="{ADB84E40-340D-4ED6-8ABE-51E2527818AA}"/>
    <cellStyle name="BM Input 2 3 9 3" xfId="2726" xr:uid="{D288B301-5869-4C03-8D8C-1B4530FD048C}"/>
    <cellStyle name="BM Input 2 4" xfId="2727" xr:uid="{B4D57890-8DD4-4D5D-9E65-1C04A4A7B3D9}"/>
    <cellStyle name="BM Input 2 4 10" xfId="2728" xr:uid="{C5E23BDA-3AD3-4FBC-B0F7-00862D037BA2}"/>
    <cellStyle name="BM Input 2 4 10 2" xfId="2729" xr:uid="{C5C00498-4B1E-4446-984A-97B1F3F70956}"/>
    <cellStyle name="BM Input 2 4 10 2 2" xfId="2730" xr:uid="{834C4B8B-8492-467D-9B07-D61C84D9483A}"/>
    <cellStyle name="BM Input 2 4 10 3" xfId="2731" xr:uid="{88B66511-9659-428D-A6BC-61FD12868C36}"/>
    <cellStyle name="BM Input 2 4 11" xfId="2732" xr:uid="{71A8EBA2-C939-4873-B0A7-51B42B3471A2}"/>
    <cellStyle name="BM Input 2 4 11 2" xfId="2733" xr:uid="{3C946590-5200-45AE-A10C-51C2C21BE597}"/>
    <cellStyle name="BM Input 2 4 11 2 2" xfId="2734" xr:uid="{8289E694-0983-4CB2-9B12-ABC88B9ABD68}"/>
    <cellStyle name="BM Input 2 4 11 3" xfId="2735" xr:uid="{21444FF2-3EF3-4C77-931C-633BD8D75D35}"/>
    <cellStyle name="BM Input 2 4 12" xfId="2736" xr:uid="{C281C743-F91B-4798-883E-2C1DF8CE94F7}"/>
    <cellStyle name="BM Input 2 4 12 2" xfId="2737" xr:uid="{B16D5475-FE55-42F0-AD35-A5CBE809E6FB}"/>
    <cellStyle name="BM Input 2 4 12 2 2" xfId="2738" xr:uid="{E9C13B4E-C798-4553-84D5-330BD0283AA3}"/>
    <cellStyle name="BM Input 2 4 12 3" xfId="2739" xr:uid="{BC31C74C-75C0-4100-B998-BCEC3A5F7E68}"/>
    <cellStyle name="BM Input 2 4 13" xfId="2740" xr:uid="{0A150D66-D6DE-4639-AB44-09B2D7F4B96B}"/>
    <cellStyle name="BM Input 2 4 13 2" xfId="2741" xr:uid="{F038A6A5-F9EF-4A2C-9396-8F23444F696D}"/>
    <cellStyle name="BM Input 2 4 13 2 2" xfId="2742" xr:uid="{3C1B9AEE-5122-4C5B-8D2E-1B860B4ACD6D}"/>
    <cellStyle name="BM Input 2 4 13 3" xfId="2743" xr:uid="{A7B33B30-6516-45CC-80D2-D62190318BDB}"/>
    <cellStyle name="BM Input 2 4 14" xfId="2744" xr:uid="{DC94C5F0-D0AD-4CA5-B147-D92EA61B4A93}"/>
    <cellStyle name="BM Input 2 4 14 2" xfId="2745" xr:uid="{BD93945C-CDAD-4E6C-8E44-19C57BA896E9}"/>
    <cellStyle name="BM Input 2 4 14 2 2" xfId="2746" xr:uid="{214875FC-97A2-4819-B0FD-2A993402239F}"/>
    <cellStyle name="BM Input 2 4 14 3" xfId="2747" xr:uid="{979A9FFB-37DB-41A0-B294-CE219DB67197}"/>
    <cellStyle name="BM Input 2 4 15" xfId="2748" xr:uid="{D621B9B6-5692-466C-8C5E-2CE4C6D68AA7}"/>
    <cellStyle name="BM Input 2 4 15 2" xfId="2749" xr:uid="{E5443DAA-5E42-4FFB-B7A9-230CCE78550F}"/>
    <cellStyle name="BM Input 2 4 15 2 2" xfId="2750" xr:uid="{E1CC5153-402D-47F4-9F09-BC81E91C0C91}"/>
    <cellStyle name="BM Input 2 4 15 3" xfId="2751" xr:uid="{3B17D9AE-C137-427F-95B4-4CBB9271B56D}"/>
    <cellStyle name="BM Input 2 4 16" xfId="2752" xr:uid="{44890D1D-5ED3-4192-9B7A-AA354652B871}"/>
    <cellStyle name="BM Input 2 4 16 2" xfId="2753" xr:uid="{B4325A43-05BE-4DA8-AA78-FA6D86D267BA}"/>
    <cellStyle name="BM Input 2 4 16 2 2" xfId="2754" xr:uid="{30ADC119-CED8-4C71-9E3D-A737F9035D9F}"/>
    <cellStyle name="BM Input 2 4 16 3" xfId="2755" xr:uid="{0C6A36C0-C666-4211-8A81-99AFEC7C6202}"/>
    <cellStyle name="BM Input 2 4 17" xfId="2756" xr:uid="{C13B1053-19CD-4D40-A15C-0067CC3E249E}"/>
    <cellStyle name="BM Input 2 4 17 2" xfId="2757" xr:uid="{E6678908-652F-436E-93A8-0ED2866018A0}"/>
    <cellStyle name="BM Input 2 4 17 2 2" xfId="2758" xr:uid="{BECC15B7-D81D-4393-86C2-79CCEFB41A4F}"/>
    <cellStyle name="BM Input 2 4 17 3" xfId="2759" xr:uid="{55B668E2-34F8-42E5-989E-0CD7FB075C3C}"/>
    <cellStyle name="BM Input 2 4 18" xfId="2760" xr:uid="{5EF46964-C117-40CE-9FB5-230B95D88F66}"/>
    <cellStyle name="BM Input 2 4 18 2" xfId="2761" xr:uid="{1640972C-7814-4B86-8E2C-CF2AA20A714D}"/>
    <cellStyle name="BM Input 2 4 18 2 2" xfId="2762" xr:uid="{2C0B51BC-0E05-4E4C-8D9F-25ABD2EAC23D}"/>
    <cellStyle name="BM Input 2 4 18 3" xfId="2763" xr:uid="{6AEEA1AB-9AD8-41A9-AC07-7E7674B11388}"/>
    <cellStyle name="BM Input 2 4 19" xfId="2764" xr:uid="{CA8354FB-17AC-4BF1-9A62-9BAD58C85C04}"/>
    <cellStyle name="BM Input 2 4 19 2" xfId="2765" xr:uid="{24CF0739-19AB-4A9A-B737-D5441B9782E9}"/>
    <cellStyle name="BM Input 2 4 19 2 2" xfId="2766" xr:uid="{E3AA6869-404A-4E88-80A0-7B1E2DBD0A23}"/>
    <cellStyle name="BM Input 2 4 19 3" xfId="2767" xr:uid="{9BA238C7-D109-4393-BCA9-2B19029AABB8}"/>
    <cellStyle name="BM Input 2 4 2" xfId="2768" xr:uid="{BD39E83B-437C-48C7-AF8A-9E0E4B008D69}"/>
    <cellStyle name="BM Input 2 4 2 10" xfId="2769" xr:uid="{B2103722-E53F-40EE-B388-71FD1D843EA5}"/>
    <cellStyle name="BM Input 2 4 2 10 2" xfId="2770" xr:uid="{5A20FA28-39E2-4D26-B2EE-7A8F6C9A0D86}"/>
    <cellStyle name="BM Input 2 4 2 10 2 2" xfId="2771" xr:uid="{C6C4A5D4-7B73-47A8-9AF8-1A34AA0F43D6}"/>
    <cellStyle name="BM Input 2 4 2 10 3" xfId="2772" xr:uid="{97837D81-0132-4901-9282-EEB978BDA0F3}"/>
    <cellStyle name="BM Input 2 4 2 11" xfId="2773" xr:uid="{F67222FE-3720-4DAD-91E2-00E11F4B1533}"/>
    <cellStyle name="BM Input 2 4 2 11 2" xfId="2774" xr:uid="{82A40D56-299A-44E8-A32A-7ED4AA851C33}"/>
    <cellStyle name="BM Input 2 4 2 11 2 2" xfId="2775" xr:uid="{5EB46F37-2B59-45E3-98FE-375895038C76}"/>
    <cellStyle name="BM Input 2 4 2 11 3" xfId="2776" xr:uid="{C0C8C182-9F34-412F-84DA-AEBA316A2AFC}"/>
    <cellStyle name="BM Input 2 4 2 12" xfId="2777" xr:uid="{11F37732-6F1D-4FC6-B3C4-0B7299CF893B}"/>
    <cellStyle name="BM Input 2 4 2 12 2" xfId="2778" xr:uid="{C495C903-9ADF-40EF-BE96-B46FD68C941A}"/>
    <cellStyle name="BM Input 2 4 2 12 2 2" xfId="2779" xr:uid="{FBFE5871-41B1-4CA9-A745-09A1B3C60888}"/>
    <cellStyle name="BM Input 2 4 2 12 3" xfId="2780" xr:uid="{9A1FD680-8806-4937-8B1D-879CA52BD4C9}"/>
    <cellStyle name="BM Input 2 4 2 13" xfId="2781" xr:uid="{B9A0B464-099C-416B-872C-E60DA9D62306}"/>
    <cellStyle name="BM Input 2 4 2 13 2" xfId="2782" xr:uid="{63F63749-0480-40C3-B8E5-FAFEB57DE231}"/>
    <cellStyle name="BM Input 2 4 2 13 2 2" xfId="2783" xr:uid="{38DC26E1-5127-4C9B-BE82-6EB85C214759}"/>
    <cellStyle name="BM Input 2 4 2 13 3" xfId="2784" xr:uid="{89D57A33-8E77-421B-9EC7-2CF1E8D1DD96}"/>
    <cellStyle name="BM Input 2 4 2 14" xfId="2785" xr:uid="{C3E8DDB8-2BCF-4F40-A593-DC205D6A0D96}"/>
    <cellStyle name="BM Input 2 4 2 14 2" xfId="2786" xr:uid="{6E711A0C-73E1-4F5E-AC1C-F421905FAE66}"/>
    <cellStyle name="BM Input 2 4 2 14 2 2" xfId="2787" xr:uid="{8B7B472D-74A8-4581-86B4-8C571B614094}"/>
    <cellStyle name="BM Input 2 4 2 14 3" xfId="2788" xr:uid="{0719CB02-E994-4FD1-849A-C4ADA6DEAEAF}"/>
    <cellStyle name="BM Input 2 4 2 15" xfId="2789" xr:uid="{E84233CA-D8C2-4FEF-A242-D4CE2CC1375B}"/>
    <cellStyle name="BM Input 2 4 2 15 2" xfId="2790" xr:uid="{C05D00FE-4D2C-4CD0-B627-A1BCD1F7F711}"/>
    <cellStyle name="BM Input 2 4 2 15 2 2" xfId="2791" xr:uid="{249E14A6-26AF-4374-A022-3EC87F29996F}"/>
    <cellStyle name="BM Input 2 4 2 15 3" xfId="2792" xr:uid="{122D7DD2-026A-4175-B2D0-EF992F87ED95}"/>
    <cellStyle name="BM Input 2 4 2 16" xfId="2793" xr:uid="{272BB19F-4A5F-4F61-AB4E-B3C5B69E7D6B}"/>
    <cellStyle name="BM Input 2 4 2 16 2" xfId="2794" xr:uid="{0A3453B7-C77B-47C7-8144-96079BFF234B}"/>
    <cellStyle name="BM Input 2 4 2 16 2 2" xfId="2795" xr:uid="{A8A672A7-752C-4E53-9786-0C212FA6470F}"/>
    <cellStyle name="BM Input 2 4 2 16 3" xfId="2796" xr:uid="{1514E3DB-CA49-4001-847F-28F54263BF50}"/>
    <cellStyle name="BM Input 2 4 2 17" xfId="2797" xr:uid="{9B50AB54-A505-4C19-9504-CCA62B91A189}"/>
    <cellStyle name="BM Input 2 4 2 17 2" xfId="2798" xr:uid="{8CB66365-FBD0-40E7-B890-C6911F7C6C50}"/>
    <cellStyle name="BM Input 2 4 2 17 2 2" xfId="2799" xr:uid="{626C5E0D-A292-4D56-BDA4-2C3C3BBCED29}"/>
    <cellStyle name="BM Input 2 4 2 17 3" xfId="2800" xr:uid="{59BC557F-EFD8-41D2-81D4-8D0793461FF2}"/>
    <cellStyle name="BM Input 2 4 2 18" xfId="2801" xr:uid="{73D5CC67-7BD1-41D7-9581-B3CCC3EFE904}"/>
    <cellStyle name="BM Input 2 4 2 18 2" xfId="2802" xr:uid="{58C6B0E9-413D-4C9D-AB82-4FB2ECAD8B96}"/>
    <cellStyle name="BM Input 2 4 2 18 2 2" xfId="2803" xr:uid="{59C46CDA-CB87-4370-905C-A1E3A11F090B}"/>
    <cellStyle name="BM Input 2 4 2 18 3" xfId="2804" xr:uid="{63FB4904-D501-4EFA-96BD-DF888E3AF062}"/>
    <cellStyle name="BM Input 2 4 2 19" xfId="2805" xr:uid="{DBC80A76-450C-4C3F-B7F5-ACADD3B5C3F2}"/>
    <cellStyle name="BM Input 2 4 2 19 2" xfId="2806" xr:uid="{8937C31C-E5DD-445F-A3F2-0C92F7C6D54D}"/>
    <cellStyle name="BM Input 2 4 2 19 2 2" xfId="2807" xr:uid="{CD65483B-DC11-4771-B08A-0C0E3EACBF4C}"/>
    <cellStyle name="BM Input 2 4 2 19 3" xfId="2808" xr:uid="{939FB26A-2F2A-48F1-A681-56288D165E9A}"/>
    <cellStyle name="BM Input 2 4 2 2" xfId="2809" xr:uid="{9B55DCC7-8FBD-4AF7-AEA9-CE74A96D2194}"/>
    <cellStyle name="BM Input 2 4 2 2 2" xfId="2810" xr:uid="{07DA6A08-A012-4939-85FB-6B330F5A4E5C}"/>
    <cellStyle name="BM Input 2 4 2 2 2 2" xfId="2811" xr:uid="{FD0325B2-45B8-485D-A4F2-1A34B238F467}"/>
    <cellStyle name="BM Input 2 4 2 2 3" xfId="2812" xr:uid="{D66BC43C-2E61-446D-85E9-5B00438B9E37}"/>
    <cellStyle name="BM Input 2 4 2 2 4" xfId="2813" xr:uid="{C491F1D7-A8FE-419C-9E53-F5497133B246}"/>
    <cellStyle name="BM Input 2 4 2 20" xfId="2814" xr:uid="{90CFB7E7-5FBC-4F25-B93E-D5DDC3471D55}"/>
    <cellStyle name="BM Input 2 4 2 20 2" xfId="2815" xr:uid="{CC6A5041-77B4-4509-9916-BE95E12C1D51}"/>
    <cellStyle name="BM Input 2 4 2 20 2 2" xfId="2816" xr:uid="{D0846FD6-B0FC-4A45-970D-772F75421150}"/>
    <cellStyle name="BM Input 2 4 2 20 3" xfId="2817" xr:uid="{CD46B8F8-ABC4-484B-B3D0-A27E89E3329B}"/>
    <cellStyle name="BM Input 2 4 2 21" xfId="2818" xr:uid="{2202B924-1412-48EF-9384-A67B5A23FB08}"/>
    <cellStyle name="BM Input 2 4 2 21 2" xfId="2819" xr:uid="{21F8FCD8-B119-4641-83E9-4AB85BDB9025}"/>
    <cellStyle name="BM Input 2 4 2 22" xfId="2820" xr:uid="{97EB54F8-CDA6-48A1-B719-6FFC62416EFC}"/>
    <cellStyle name="BM Input 2 4 2 23" xfId="2821" xr:uid="{2D3D34D7-1F20-4190-9C28-B644BD10BB60}"/>
    <cellStyle name="BM Input 2 4 2 3" xfId="2822" xr:uid="{0E6B97C6-0188-44BD-9F83-614509476DCD}"/>
    <cellStyle name="BM Input 2 4 2 3 2" xfId="2823" xr:uid="{A18D0265-85EF-468B-B2C1-C72F4D4F16F4}"/>
    <cellStyle name="BM Input 2 4 2 3 2 2" xfId="2824" xr:uid="{92B1BD0E-15B5-4BA5-AFB4-F1F93B4B82DD}"/>
    <cellStyle name="BM Input 2 4 2 3 3" xfId="2825" xr:uid="{44600CC9-D5D4-413F-857F-82D0D96EA3DB}"/>
    <cellStyle name="BM Input 2 4 2 4" xfId="2826" xr:uid="{0872C1FF-D68C-42AF-B623-AF9E0CF4B552}"/>
    <cellStyle name="BM Input 2 4 2 4 2" xfId="2827" xr:uid="{52F2315E-9AF2-477E-B0D1-7D9D19D63D6D}"/>
    <cellStyle name="BM Input 2 4 2 4 2 2" xfId="2828" xr:uid="{77D1EDE8-775F-46EF-8BE3-E6743C827A53}"/>
    <cellStyle name="BM Input 2 4 2 4 3" xfId="2829" xr:uid="{A0E87624-74AD-4737-A5AB-7FD070CB5015}"/>
    <cellStyle name="BM Input 2 4 2 5" xfId="2830" xr:uid="{341D265C-3DE3-4C1D-B90A-D0D0BFFBF6BE}"/>
    <cellStyle name="BM Input 2 4 2 5 2" xfId="2831" xr:uid="{685F8C8D-F8CF-4CC9-AAD2-3C5AB2B6F507}"/>
    <cellStyle name="BM Input 2 4 2 5 2 2" xfId="2832" xr:uid="{B1C7503A-A559-4F01-BA57-2ACF7B715168}"/>
    <cellStyle name="BM Input 2 4 2 5 3" xfId="2833" xr:uid="{35A56086-739B-4566-BA68-CF53C8EB48B0}"/>
    <cellStyle name="BM Input 2 4 2 6" xfId="2834" xr:uid="{EBDCD101-3EA5-4A5D-85EC-C327EE8A7E91}"/>
    <cellStyle name="BM Input 2 4 2 6 2" xfId="2835" xr:uid="{2EB71257-CE74-4A0E-AD31-780BE1435ACA}"/>
    <cellStyle name="BM Input 2 4 2 6 2 2" xfId="2836" xr:uid="{9132C399-1B5B-42FF-A75F-5AAD74D94AE7}"/>
    <cellStyle name="BM Input 2 4 2 6 3" xfId="2837" xr:uid="{F8AF06B5-3ACB-451E-BD9F-14BAE4AE32DC}"/>
    <cellStyle name="BM Input 2 4 2 7" xfId="2838" xr:uid="{868BE1AA-B884-4006-8704-AA71C8B98054}"/>
    <cellStyle name="BM Input 2 4 2 7 2" xfId="2839" xr:uid="{EFAFD506-95D3-4348-BDB0-C0E8CA4B196A}"/>
    <cellStyle name="BM Input 2 4 2 7 2 2" xfId="2840" xr:uid="{0A63BCDE-B36C-4BD5-BFC2-A49175E1FF90}"/>
    <cellStyle name="BM Input 2 4 2 7 3" xfId="2841" xr:uid="{F0C3C9B6-8B68-4E1D-B71F-458F3503011F}"/>
    <cellStyle name="BM Input 2 4 2 8" xfId="2842" xr:uid="{0AC0A42E-2B39-44EB-B2EC-0FE9BDA64A41}"/>
    <cellStyle name="BM Input 2 4 2 8 2" xfId="2843" xr:uid="{AF13C30E-3F78-4B13-A752-61ED0944EDDE}"/>
    <cellStyle name="BM Input 2 4 2 8 2 2" xfId="2844" xr:uid="{40B16C3F-A48B-44DA-9E0F-57A341105538}"/>
    <cellStyle name="BM Input 2 4 2 8 3" xfId="2845" xr:uid="{1389270F-394A-4F7D-B889-43FDF553EDB1}"/>
    <cellStyle name="BM Input 2 4 2 9" xfId="2846" xr:uid="{686CA403-4BA2-4D67-9D0B-FCA1E696250C}"/>
    <cellStyle name="BM Input 2 4 2 9 2" xfId="2847" xr:uid="{4DEA5228-C2F6-4E81-8FC7-E0BFC3A3DA94}"/>
    <cellStyle name="BM Input 2 4 2 9 2 2" xfId="2848" xr:uid="{9956CB5E-877F-42E8-B812-0D2233B0C3FC}"/>
    <cellStyle name="BM Input 2 4 2 9 3" xfId="2849" xr:uid="{209B14A3-74AA-4BE5-B181-6DE50DA7FC2E}"/>
    <cellStyle name="BM Input 2 4 20" xfId="2850" xr:uid="{F9468533-3CB5-486C-84F9-978826A304A2}"/>
    <cellStyle name="BM Input 2 4 20 2" xfId="2851" xr:uid="{229436D3-F0F3-47A7-93C7-2F6948F01D42}"/>
    <cellStyle name="BM Input 2 4 20 2 2" xfId="2852" xr:uid="{E10B2C39-15AB-4B20-A2CA-B9320959A7E3}"/>
    <cellStyle name="BM Input 2 4 20 3" xfId="2853" xr:uid="{406921A5-745C-410C-BE82-FB3BEA00F008}"/>
    <cellStyle name="BM Input 2 4 21" xfId="2854" xr:uid="{D1B7D17B-5051-4DDE-830F-AAA3847EBD91}"/>
    <cellStyle name="BM Input 2 4 21 2" xfId="2855" xr:uid="{E659AFEE-3382-4B1A-9EC8-9D7DE1A53A6F}"/>
    <cellStyle name="BM Input 2 4 21 2 2" xfId="2856" xr:uid="{B8A65254-0FDD-4AF3-B6AC-6AF0F2B88ECE}"/>
    <cellStyle name="BM Input 2 4 21 3" xfId="2857" xr:uid="{933B8D23-02E2-4152-B11F-1A71CFDE8EF8}"/>
    <cellStyle name="BM Input 2 4 22" xfId="2858" xr:uid="{852825DE-3278-4D8A-A47E-DE0436B912F8}"/>
    <cellStyle name="BM Input 2 4 22 2" xfId="2859" xr:uid="{D64EDE68-8EC9-464E-95A0-FF5EF273C42E}"/>
    <cellStyle name="BM Input 2 4 23" xfId="2860" xr:uid="{09C62C8C-23BC-4341-9862-1F3FADABA6BF}"/>
    <cellStyle name="BM Input 2 4 24" xfId="2861" xr:uid="{FB2578B1-490C-4E21-9BCE-DE4A6CF3EAD9}"/>
    <cellStyle name="BM Input 2 4 3" xfId="2862" xr:uid="{EC55270B-F46C-48E2-9B07-69E45A804870}"/>
    <cellStyle name="BM Input 2 4 3 2" xfId="2863" xr:uid="{8670F754-1BFA-4917-8059-98CE0C7DB74D}"/>
    <cellStyle name="BM Input 2 4 3 2 2" xfId="2864" xr:uid="{E421DE65-CFE8-46DF-8470-B0341AA67551}"/>
    <cellStyle name="BM Input 2 4 3 3" xfId="2865" xr:uid="{C6884752-60A0-4062-AD13-AB22D2CA37E2}"/>
    <cellStyle name="BM Input 2 4 3 4" xfId="2866" xr:uid="{CDCDB67A-662C-4357-A361-DA1D32214D4B}"/>
    <cellStyle name="BM Input 2 4 4" xfId="2867" xr:uid="{E0BEB74D-CC01-4970-BC01-7DD0DFA28CE5}"/>
    <cellStyle name="BM Input 2 4 4 2" xfId="2868" xr:uid="{09D7D66B-F41D-4AE6-9AC4-863EC672CDF4}"/>
    <cellStyle name="BM Input 2 4 4 2 2" xfId="2869" xr:uid="{32A3A117-E2DE-49AA-8678-3F0B5C0BB20E}"/>
    <cellStyle name="BM Input 2 4 4 3" xfId="2870" xr:uid="{C9D3D2A2-F59A-4863-97E5-CA7C0FE003F4}"/>
    <cellStyle name="BM Input 2 4 4 4" xfId="2871" xr:uid="{C258A461-799D-4CE6-8BEF-1E28D714251E}"/>
    <cellStyle name="BM Input 2 4 5" xfId="2872" xr:uid="{DE3FC565-3ACC-47C2-A2C3-86061EF6ECD5}"/>
    <cellStyle name="BM Input 2 4 5 2" xfId="2873" xr:uid="{68EF748F-24F5-4ED5-B7B3-50BF3622CD6B}"/>
    <cellStyle name="BM Input 2 4 5 2 2" xfId="2874" xr:uid="{BD9CC16B-824E-4E5B-98E2-A18F5A931DEF}"/>
    <cellStyle name="BM Input 2 4 5 3" xfId="2875" xr:uid="{C6A83C17-97BC-4514-91FF-236D926F0908}"/>
    <cellStyle name="BM Input 2 4 6" xfId="2876" xr:uid="{82CFA23C-962C-4666-A670-8A6A6839C64D}"/>
    <cellStyle name="BM Input 2 4 6 2" xfId="2877" xr:uid="{D5D9057E-DE87-43E0-943F-7A15B4F06150}"/>
    <cellStyle name="BM Input 2 4 6 2 2" xfId="2878" xr:uid="{70AD07EE-3A61-441B-A0D2-066A9C4CC30F}"/>
    <cellStyle name="BM Input 2 4 6 3" xfId="2879" xr:uid="{C8666FDC-1BE2-4C68-8A62-78FF18F1A5D1}"/>
    <cellStyle name="BM Input 2 4 7" xfId="2880" xr:uid="{CC3AD187-6786-4550-9A3D-93E527920044}"/>
    <cellStyle name="BM Input 2 4 7 2" xfId="2881" xr:uid="{CB8B6D65-5C8D-4893-95A3-21420F1CF0C7}"/>
    <cellStyle name="BM Input 2 4 7 2 2" xfId="2882" xr:uid="{1A32FFB7-7A1B-4A68-87E1-EB38B2566372}"/>
    <cellStyle name="BM Input 2 4 7 3" xfId="2883" xr:uid="{C080977A-609C-4D9A-9677-0928D59256AD}"/>
    <cellStyle name="BM Input 2 4 8" xfId="2884" xr:uid="{083DEEB0-C1AC-4654-9226-65C114431755}"/>
    <cellStyle name="BM Input 2 4 8 2" xfId="2885" xr:uid="{EE867339-2689-4D0C-AD6C-9346D5829588}"/>
    <cellStyle name="BM Input 2 4 8 2 2" xfId="2886" xr:uid="{E241BFF8-409A-4186-AAF5-8A00B1FE4518}"/>
    <cellStyle name="BM Input 2 4 8 3" xfId="2887" xr:uid="{2BCF5611-D85B-4671-9ADD-A303F3103FE4}"/>
    <cellStyle name="BM Input 2 4 9" xfId="2888" xr:uid="{5224C179-3CBC-4831-8532-A10FDB2393BD}"/>
    <cellStyle name="BM Input 2 4 9 2" xfId="2889" xr:uid="{50A4139F-0924-44D3-8003-0458ED053D36}"/>
    <cellStyle name="BM Input 2 4 9 2 2" xfId="2890" xr:uid="{C8A2DDF0-6FF4-422C-AC19-D40742917B0D}"/>
    <cellStyle name="BM Input 2 4 9 3" xfId="2891" xr:uid="{BA23E2F4-FF6C-420B-8862-726CB93463BD}"/>
    <cellStyle name="BM Input 2 5" xfId="2892" xr:uid="{5CFB04D5-03D2-4590-9436-11FB84ED5B55}"/>
    <cellStyle name="BM Input 2 5 10" xfId="2893" xr:uid="{37CBDA30-1581-4801-A241-149F0B559345}"/>
    <cellStyle name="BM Input 2 5 10 2" xfId="2894" xr:uid="{C0EA2677-2C54-4574-9EF5-4B9B23003A46}"/>
    <cellStyle name="BM Input 2 5 10 2 2" xfId="2895" xr:uid="{FA519DED-CCCC-46E7-9977-7B1A206B7EF6}"/>
    <cellStyle name="BM Input 2 5 10 3" xfId="2896" xr:uid="{47873C2E-1C23-43E1-BD3C-CF795B7E3C32}"/>
    <cellStyle name="BM Input 2 5 11" xfId="2897" xr:uid="{BD2DA29A-784E-4E98-94D4-E0EBCFABFF53}"/>
    <cellStyle name="BM Input 2 5 11 2" xfId="2898" xr:uid="{C63ED7D7-9A3A-49D2-A4CE-E9ECC788E1A4}"/>
    <cellStyle name="BM Input 2 5 11 2 2" xfId="2899" xr:uid="{CE71FD32-C0D1-4F8A-A0B3-8BCB3967A9CE}"/>
    <cellStyle name="BM Input 2 5 11 3" xfId="2900" xr:uid="{A4289D62-9818-4D9B-9C54-3382A58DDC24}"/>
    <cellStyle name="BM Input 2 5 12" xfId="2901" xr:uid="{2A2AEDAD-8136-497F-87E7-8E241356FE76}"/>
    <cellStyle name="BM Input 2 5 12 2" xfId="2902" xr:uid="{EB34C792-C276-42A9-A1CD-838262627EA2}"/>
    <cellStyle name="BM Input 2 5 12 2 2" xfId="2903" xr:uid="{C8BCEF9D-DE83-49D9-A2C1-5FC6BFAE7C04}"/>
    <cellStyle name="BM Input 2 5 12 3" xfId="2904" xr:uid="{C3CFFC5C-9116-4CB0-91D6-1019DF8CED91}"/>
    <cellStyle name="BM Input 2 5 13" xfId="2905" xr:uid="{71BF1159-4B71-4FFA-B831-0EC844471335}"/>
    <cellStyle name="BM Input 2 5 13 2" xfId="2906" xr:uid="{10273DE9-6C8D-469B-9435-548B9FE02170}"/>
    <cellStyle name="BM Input 2 5 13 2 2" xfId="2907" xr:uid="{404D4E8A-4CA6-4D65-9D10-20D3E75432D4}"/>
    <cellStyle name="BM Input 2 5 13 3" xfId="2908" xr:uid="{17283354-29FA-4477-BD0D-39D1E60D273E}"/>
    <cellStyle name="BM Input 2 5 14" xfId="2909" xr:uid="{6ABED58B-E516-45F8-A6AF-19758C709F17}"/>
    <cellStyle name="BM Input 2 5 14 2" xfId="2910" xr:uid="{F8674B05-9DAC-412B-8D9B-698C47A9BEE7}"/>
    <cellStyle name="BM Input 2 5 14 2 2" xfId="2911" xr:uid="{94C39114-8B4C-4F03-AF68-B71B1D24D332}"/>
    <cellStyle name="BM Input 2 5 14 3" xfId="2912" xr:uid="{1961160C-8D0D-473C-85CD-A4EAC2AC213F}"/>
    <cellStyle name="BM Input 2 5 15" xfId="2913" xr:uid="{6B812851-5B63-4929-B63F-2F95532B0FD3}"/>
    <cellStyle name="BM Input 2 5 15 2" xfId="2914" xr:uid="{DEE9A63D-73E9-4FD5-8992-FAC28B615B25}"/>
    <cellStyle name="BM Input 2 5 15 2 2" xfId="2915" xr:uid="{F55D17D8-D4B7-45A1-A19C-57AC6B1B21A2}"/>
    <cellStyle name="BM Input 2 5 15 3" xfId="2916" xr:uid="{F7ACD42A-4887-4221-A3AC-9CEEE23F5FDF}"/>
    <cellStyle name="BM Input 2 5 16" xfId="2917" xr:uid="{8E882467-97EE-4B94-87A9-1B467DB82676}"/>
    <cellStyle name="BM Input 2 5 16 2" xfId="2918" xr:uid="{9E5157A6-09F4-4F80-8D18-39B42C201A9A}"/>
    <cellStyle name="BM Input 2 5 16 2 2" xfId="2919" xr:uid="{02907D82-7928-4EF8-896B-B0CE2B97E2B9}"/>
    <cellStyle name="BM Input 2 5 16 3" xfId="2920" xr:uid="{06772A76-022A-470A-BBAD-32D30DFCFBFD}"/>
    <cellStyle name="BM Input 2 5 17" xfId="2921" xr:uid="{392C9B0A-5C29-4454-87CB-0EEFC2F0BDFF}"/>
    <cellStyle name="BM Input 2 5 17 2" xfId="2922" xr:uid="{5F9006F7-65E5-4E98-BA06-7405897922C4}"/>
    <cellStyle name="BM Input 2 5 17 2 2" xfId="2923" xr:uid="{1E65F831-87FE-487E-AB37-3992F9F20E86}"/>
    <cellStyle name="BM Input 2 5 17 3" xfId="2924" xr:uid="{C900B83A-83F1-40CA-AD45-E282A8628FA2}"/>
    <cellStyle name="BM Input 2 5 18" xfId="2925" xr:uid="{2FE08225-E528-47EB-8339-34F272B0EBF9}"/>
    <cellStyle name="BM Input 2 5 18 2" xfId="2926" xr:uid="{D2477783-9AEF-4523-94CE-5129F2D550B6}"/>
    <cellStyle name="BM Input 2 5 18 2 2" xfId="2927" xr:uid="{FD60B892-DD22-4B84-BC54-38B68F18CD9E}"/>
    <cellStyle name="BM Input 2 5 18 3" xfId="2928" xr:uid="{319F54CF-7DDE-4775-9465-49F4DABB4DBA}"/>
    <cellStyle name="BM Input 2 5 19" xfId="2929" xr:uid="{993FB1EC-C01E-4289-B6EC-426CFBDA802D}"/>
    <cellStyle name="BM Input 2 5 19 2" xfId="2930" xr:uid="{67BC12AF-9D55-46AC-960A-1F35D106F77F}"/>
    <cellStyle name="BM Input 2 5 19 2 2" xfId="2931" xr:uid="{FE406E3E-8F4E-4FC3-B900-3C6F6B36FB58}"/>
    <cellStyle name="BM Input 2 5 19 3" xfId="2932" xr:uid="{6B938857-2756-4A41-9B67-00C4AB987793}"/>
    <cellStyle name="BM Input 2 5 2" xfId="2933" xr:uid="{F2733327-2D53-48CC-BC49-3965C8779EB0}"/>
    <cellStyle name="BM Input 2 5 2 2" xfId="2934" xr:uid="{83BF6DDC-A8E9-4280-91F3-7250E73546A6}"/>
    <cellStyle name="BM Input 2 5 2 2 2" xfId="2935" xr:uid="{BD6BF17F-691A-4B2C-9F45-665D81313CBB}"/>
    <cellStyle name="BM Input 2 5 2 3" xfId="2936" xr:uid="{4FFC3F05-D227-45A9-B018-8CBBA2E06000}"/>
    <cellStyle name="BM Input 2 5 2 4" xfId="2937" xr:uid="{1F831D7F-67B9-4E69-AB20-F5414B21762E}"/>
    <cellStyle name="BM Input 2 5 20" xfId="2938" xr:uid="{E93C026F-77BF-47BB-BB17-CBB286345BB6}"/>
    <cellStyle name="BM Input 2 5 20 2" xfId="2939" xr:uid="{25A5CE63-69FB-4384-93EB-D203389AD171}"/>
    <cellStyle name="BM Input 2 5 20 2 2" xfId="2940" xr:uid="{71E55673-B346-4730-B23C-9AC211DA9FDC}"/>
    <cellStyle name="BM Input 2 5 20 3" xfId="2941" xr:uid="{35E23F0C-06D9-4ED0-9006-3FF1F91B468B}"/>
    <cellStyle name="BM Input 2 5 21" xfId="2942" xr:uid="{F7C11F6C-530D-4F9A-AADF-54DCE7E74CD9}"/>
    <cellStyle name="BM Input 2 5 21 2" xfId="2943" xr:uid="{F2665D22-7997-41AB-8F04-1066581F3C77}"/>
    <cellStyle name="BM Input 2 5 22" xfId="2944" xr:uid="{EBFE045D-B4FE-48B9-BD49-DC2DB11D891D}"/>
    <cellStyle name="BM Input 2 5 23" xfId="2945" xr:uid="{5A732FA1-C8A0-4933-A7D1-91CB90707B63}"/>
    <cellStyle name="BM Input 2 5 3" xfId="2946" xr:uid="{44DCF583-9343-4A15-BB31-74D434B680D9}"/>
    <cellStyle name="BM Input 2 5 3 2" xfId="2947" xr:uid="{E68E34F7-212E-4330-8FDF-EF685C16414C}"/>
    <cellStyle name="BM Input 2 5 3 2 2" xfId="2948" xr:uid="{C59A8A69-C63C-444B-BDA0-6F82CB52AA2C}"/>
    <cellStyle name="BM Input 2 5 3 3" xfId="2949" xr:uid="{636E4362-8AFE-4584-AE0D-09910DA1A9FA}"/>
    <cellStyle name="BM Input 2 5 4" xfId="2950" xr:uid="{57953587-B5CF-4AAE-98C2-9762F94EE835}"/>
    <cellStyle name="BM Input 2 5 4 2" xfId="2951" xr:uid="{F3444B6C-B79F-4FF2-9FA9-7EAE930B0B74}"/>
    <cellStyle name="BM Input 2 5 4 2 2" xfId="2952" xr:uid="{EDA60BAE-B419-45E2-9B13-862C3805982B}"/>
    <cellStyle name="BM Input 2 5 4 3" xfId="2953" xr:uid="{EBFEFB10-0233-4E88-AD3D-BC5044A51672}"/>
    <cellStyle name="BM Input 2 5 5" xfId="2954" xr:uid="{07BF2C9F-C392-4ACF-AF90-24E253C60243}"/>
    <cellStyle name="BM Input 2 5 5 2" xfId="2955" xr:uid="{A667AE9C-522B-44D6-950B-A486B1A75C89}"/>
    <cellStyle name="BM Input 2 5 5 2 2" xfId="2956" xr:uid="{C0C8B776-3E06-429A-A7CF-004B500E8AAC}"/>
    <cellStyle name="BM Input 2 5 5 3" xfId="2957" xr:uid="{7416980C-B011-489C-AA5C-15B496CD55FE}"/>
    <cellStyle name="BM Input 2 5 6" xfId="2958" xr:uid="{D8C14B70-1F2F-4095-BAE4-12D17EE175F6}"/>
    <cellStyle name="BM Input 2 5 6 2" xfId="2959" xr:uid="{62F857B6-5C1B-43F1-92CF-9ED3B813C879}"/>
    <cellStyle name="BM Input 2 5 6 2 2" xfId="2960" xr:uid="{8E5F9BE2-63C0-48FD-8771-AE8ECF4774EE}"/>
    <cellStyle name="BM Input 2 5 6 3" xfId="2961" xr:uid="{E1DB0AC9-2FDE-43F4-B05F-488F608124E4}"/>
    <cellStyle name="BM Input 2 5 7" xfId="2962" xr:uid="{CDF7C943-B8F5-48BF-AC5B-9E9E5F225146}"/>
    <cellStyle name="BM Input 2 5 7 2" xfId="2963" xr:uid="{90FAC190-BE82-4067-9ACE-6AA6720F5E76}"/>
    <cellStyle name="BM Input 2 5 7 2 2" xfId="2964" xr:uid="{C9635924-B746-4B06-BFB2-E84F943AC1E1}"/>
    <cellStyle name="BM Input 2 5 7 3" xfId="2965" xr:uid="{6F2ECEDA-F4C5-4E51-8C27-E77769F2FF10}"/>
    <cellStyle name="BM Input 2 5 8" xfId="2966" xr:uid="{74AAD634-71B1-4D9D-B5A6-AC971848AF3B}"/>
    <cellStyle name="BM Input 2 5 8 2" xfId="2967" xr:uid="{BC550BA4-12D2-4F1C-B671-A9FF169F283D}"/>
    <cellStyle name="BM Input 2 5 8 2 2" xfId="2968" xr:uid="{4EDB88FE-B5EB-4F81-9058-5B536365D7D7}"/>
    <cellStyle name="BM Input 2 5 8 3" xfId="2969" xr:uid="{8FD7A3EA-6545-48CA-8E1E-085B7F8C1324}"/>
    <cellStyle name="BM Input 2 5 9" xfId="2970" xr:uid="{E1BE8B98-9A2C-40C2-8CF8-21A72D79E732}"/>
    <cellStyle name="BM Input 2 5 9 2" xfId="2971" xr:uid="{43251935-66EF-4F9F-BA1C-9F35C76C2685}"/>
    <cellStyle name="BM Input 2 5 9 2 2" xfId="2972" xr:uid="{1652B274-5945-4148-BDFC-B3E076A77E4C}"/>
    <cellStyle name="BM Input 2 5 9 3" xfId="2973" xr:uid="{820BF36B-0433-4F0E-BB2E-AFFD69B93725}"/>
    <cellStyle name="BM Input 2 6" xfId="2974" xr:uid="{B3870989-FA8B-4AA3-9F1C-EFE0E771C185}"/>
    <cellStyle name="BM Input 2 6 2" xfId="2975" xr:uid="{95EA2309-B7E6-4B75-BBB9-F19C0EF85B2B}"/>
    <cellStyle name="BM Input 2 6 2 2" xfId="2976" xr:uid="{3447FC2F-BC53-4663-AA35-9FB3AFD61FB1}"/>
    <cellStyle name="BM Input 2 6 3" xfId="2977" xr:uid="{7F3FBE9D-3756-4CC9-B01F-A78B5F97E977}"/>
    <cellStyle name="BM Input 2 6 4" xfId="2978" xr:uid="{2F4980CC-BDE5-4329-B732-7905CCC9DE15}"/>
    <cellStyle name="BM Input 2 7" xfId="2979" xr:uid="{2A9A19A4-2CC8-4EFF-B03D-BAA463BB449D}"/>
    <cellStyle name="BM Input 2 7 2" xfId="2980" xr:uid="{CF4D1E27-D08E-4D9E-A2DE-1E8A797E17D2}"/>
    <cellStyle name="BM Input 2 7 2 2" xfId="2981" xr:uid="{EF0768E9-7218-4A7A-8406-64D7CA93C0E1}"/>
    <cellStyle name="BM Input 2 7 3" xfId="2982" xr:uid="{B3BD800E-1357-4B65-AFD2-703CB7FB67E7}"/>
    <cellStyle name="BM Input 2 8" xfId="2983" xr:uid="{8EB4B745-2341-4A52-BD8E-4CBD4598D8E6}"/>
    <cellStyle name="BM Input 2 8 2" xfId="2984" xr:uid="{6BAC736A-2BA5-49E6-8284-0C6287D17EDE}"/>
    <cellStyle name="BM Input 2 8 2 2" xfId="2985" xr:uid="{DB740E41-0184-4ECA-B58D-041072664C59}"/>
    <cellStyle name="BM Input 2 8 3" xfId="2986" xr:uid="{4B35A142-E7B1-41F3-BD9C-348E76C2611F}"/>
    <cellStyle name="BM Input 2 9" xfId="2987" xr:uid="{0D2C25E7-B7D2-4F4E-B6E5-AF42D83789A4}"/>
    <cellStyle name="BM Input 2 9 2" xfId="2988" xr:uid="{966B44E3-1337-4893-83EB-752D27F0B8D4}"/>
    <cellStyle name="BM Input 2 9 2 2" xfId="2989" xr:uid="{60BEEB7B-CB75-4140-8459-D7EB3E074679}"/>
    <cellStyle name="BM Input 2 9 3" xfId="2990" xr:uid="{AB0BFFBB-CEF1-4D62-AD15-D673BE8B6B63}"/>
    <cellStyle name="BM Input 20" xfId="2991" xr:uid="{A08A3140-A2E7-443E-A8EF-C8993D180E61}"/>
    <cellStyle name="BM Input 20 2" xfId="2992" xr:uid="{83C29A2D-0801-4EAF-83E8-16AFEF836BC7}"/>
    <cellStyle name="BM Input 20 2 2" xfId="2993" xr:uid="{D37E80E2-EB66-4348-B8FC-C0C3E9753510}"/>
    <cellStyle name="BM Input 20 3" xfId="2994" xr:uid="{0CCA7F47-EFD1-4636-8B0E-0D71609CAE16}"/>
    <cellStyle name="BM Input 21" xfId="2995" xr:uid="{94608F40-C66F-45E8-877C-4A79A142922E}"/>
    <cellStyle name="BM Input 21 2" xfId="2996" xr:uid="{FF0435E4-0FF4-450F-865E-47450DADA609}"/>
    <cellStyle name="BM Input 21 2 2" xfId="2997" xr:uid="{601E44F4-879D-441D-A017-AB27152105AC}"/>
    <cellStyle name="BM Input 21 3" xfId="2998" xr:uid="{F4305447-F752-45D4-8D5A-9BB3C2F0EFD6}"/>
    <cellStyle name="BM Input 22" xfId="2999" xr:uid="{97EB9230-6ED1-44F2-8949-422A4028D8D9}"/>
    <cellStyle name="BM Input 22 2" xfId="3000" xr:uid="{73A22A38-4BDB-46D7-A2A1-7D260012172C}"/>
    <cellStyle name="BM Input 23" xfId="3001" xr:uid="{F37EE12C-A07F-40EF-A270-7E3739C7AF34}"/>
    <cellStyle name="BM Input 24" xfId="3002" xr:uid="{655E078D-1D3A-4212-B099-013492C6C20E}"/>
    <cellStyle name="BM Input 25" xfId="3003" xr:uid="{9DBFF72B-A077-4387-BCFF-3340CBDCE37B}"/>
    <cellStyle name="BM Input 26" xfId="3004" xr:uid="{83F352E8-85FE-45A9-BEDC-C9CBF4CA293B}"/>
    <cellStyle name="BM Input 27" xfId="3005" xr:uid="{0E23C91F-458B-4144-8DDC-650499813712}"/>
    <cellStyle name="BM Input 3" xfId="3006" xr:uid="{D42878CB-A150-4F67-A718-7A301186A546}"/>
    <cellStyle name="BM Input 3 10" xfId="3007" xr:uid="{7B76E94F-3D2C-4061-9972-B9E07614A453}"/>
    <cellStyle name="BM Input 3 10 2" xfId="3008" xr:uid="{54175871-2613-44BC-8511-26DCE9A186C8}"/>
    <cellStyle name="BM Input 3 10 2 2" xfId="3009" xr:uid="{ED5F13FB-679E-4648-8713-6D38D7C1246B}"/>
    <cellStyle name="BM Input 3 10 3" xfId="3010" xr:uid="{87250938-5115-4F2B-BB80-4FC14E90F3E9}"/>
    <cellStyle name="BM Input 3 11" xfId="3011" xr:uid="{792714CA-2D51-437E-B485-5CDD76B0135C}"/>
    <cellStyle name="BM Input 3 11 2" xfId="3012" xr:uid="{DC296EEE-AC54-44A0-B6AB-750B2D1F1E8F}"/>
    <cellStyle name="BM Input 3 11 2 2" xfId="3013" xr:uid="{445BE680-A309-4F9C-8A8D-FDB920662E4A}"/>
    <cellStyle name="BM Input 3 11 3" xfId="3014" xr:uid="{4D087501-68D3-4113-BA03-B9D4881C87F5}"/>
    <cellStyle name="BM Input 3 12" xfId="3015" xr:uid="{890AD52A-9DCB-41A6-BE23-03E82843D596}"/>
    <cellStyle name="BM Input 3 12 2" xfId="3016" xr:uid="{FD0EE366-3070-48F8-B077-AB491FBE5395}"/>
    <cellStyle name="BM Input 3 12 2 2" xfId="3017" xr:uid="{2DA9C1C9-B57F-4896-84EA-A6E9B7E9C3CB}"/>
    <cellStyle name="BM Input 3 12 3" xfId="3018" xr:uid="{44464A3E-6733-498D-B3F6-69412EEFAC51}"/>
    <cellStyle name="BM Input 3 13" xfId="3019" xr:uid="{D03465C4-3D43-44D5-BD4D-2F9709A9AC76}"/>
    <cellStyle name="BM Input 3 13 2" xfId="3020" xr:uid="{4162A2CE-47AB-4D1F-9E8A-7F2335016176}"/>
    <cellStyle name="BM Input 3 13 2 2" xfId="3021" xr:uid="{BAB44778-195E-4A7E-B9DA-42156895A840}"/>
    <cellStyle name="BM Input 3 13 3" xfId="3022" xr:uid="{85F00245-1E13-4D22-9319-212CDE45ECD1}"/>
    <cellStyle name="BM Input 3 14" xfId="3023" xr:uid="{DF134CF9-A0D3-4C29-AF21-0D2EE31154F9}"/>
    <cellStyle name="BM Input 3 14 2" xfId="3024" xr:uid="{CCC93F06-9C7A-49F5-89F9-A39CA01DF9EB}"/>
    <cellStyle name="BM Input 3 14 2 2" xfId="3025" xr:uid="{B5CDDDD5-A2E5-4D93-BA55-2F7C4A2F7D6B}"/>
    <cellStyle name="BM Input 3 14 3" xfId="3026" xr:uid="{972D7AB5-83D2-4BD5-B60F-7E746F1B87A1}"/>
    <cellStyle name="BM Input 3 15" xfId="3027" xr:uid="{964628C7-40FB-461F-8945-EE77DB2CBF71}"/>
    <cellStyle name="BM Input 3 15 2" xfId="3028" xr:uid="{6969A9A3-0E2A-4ECA-86AB-BA5990B263BD}"/>
    <cellStyle name="BM Input 3 15 2 2" xfId="3029" xr:uid="{89012DAD-8C33-4B2C-950D-450FD64206BD}"/>
    <cellStyle name="BM Input 3 15 3" xfId="3030" xr:uid="{4517FC7A-016B-4418-8C74-7342EF9FDE23}"/>
    <cellStyle name="BM Input 3 16" xfId="3031" xr:uid="{DB841741-EF6B-4CFC-8B31-753C0A6E4A00}"/>
    <cellStyle name="BM Input 3 16 2" xfId="3032" xr:uid="{C51285EA-18B2-4414-B398-83089C1C1168}"/>
    <cellStyle name="BM Input 3 16 2 2" xfId="3033" xr:uid="{6AF793E8-82A4-4659-991B-6FB54CF58691}"/>
    <cellStyle name="BM Input 3 16 3" xfId="3034" xr:uid="{2B0283EF-CDF3-4B99-B957-08A65C4B2DE0}"/>
    <cellStyle name="BM Input 3 17" xfId="3035" xr:uid="{31FA49C1-1BF2-41FA-AA26-C1AE61B3C1DA}"/>
    <cellStyle name="BM Input 3 17 2" xfId="3036" xr:uid="{E54F1CF5-760F-40A4-BF1B-147519A1A43E}"/>
    <cellStyle name="BM Input 3 17 2 2" xfId="3037" xr:uid="{36580F4E-E36F-4F5C-B5D0-CD947A1DEEC1}"/>
    <cellStyle name="BM Input 3 17 3" xfId="3038" xr:uid="{02BFBD84-F368-4A20-8ED4-4C6BA38D47E7}"/>
    <cellStyle name="BM Input 3 18" xfId="3039" xr:uid="{220FD470-3230-4757-A809-0B08B23D7A6D}"/>
    <cellStyle name="BM Input 3 18 2" xfId="3040" xr:uid="{19521ECE-78E3-4C57-BB09-5221EF744606}"/>
    <cellStyle name="BM Input 3 19" xfId="3041" xr:uid="{8AFDC9BC-134B-4C85-A13A-D42B2428EFC6}"/>
    <cellStyle name="BM Input 3 2" xfId="3042" xr:uid="{A2D462FD-296C-45EE-AA66-20CB6E319762}"/>
    <cellStyle name="BM Input 3 2 10" xfId="3043" xr:uid="{EC7B0374-2141-4D9E-92A5-E7E765C1B625}"/>
    <cellStyle name="BM Input 3 2 10 2" xfId="3044" xr:uid="{A62636D3-B1E9-42AD-A16D-476D81873E64}"/>
    <cellStyle name="BM Input 3 2 10 2 2" xfId="3045" xr:uid="{E83A7D8E-E283-4F98-884A-815FA0ECEDA8}"/>
    <cellStyle name="BM Input 3 2 10 3" xfId="3046" xr:uid="{2040D372-2DE7-49FF-98C2-EC9103D93D14}"/>
    <cellStyle name="BM Input 3 2 11" xfId="3047" xr:uid="{9DF66CE4-E0B5-4EE3-A5AE-5A5838F8385F}"/>
    <cellStyle name="BM Input 3 2 11 2" xfId="3048" xr:uid="{01D0C1C1-3F68-4129-B7F9-0A424C84E4DD}"/>
    <cellStyle name="BM Input 3 2 11 2 2" xfId="3049" xr:uid="{DA7463D8-05EE-4B13-BF08-DF4F02302466}"/>
    <cellStyle name="BM Input 3 2 11 3" xfId="3050" xr:uid="{45A0887F-1BE1-47BA-8CFA-961C52FCF6B8}"/>
    <cellStyle name="BM Input 3 2 12" xfId="3051" xr:uid="{C7483FFD-ADC0-4AEF-A16E-BD2A28539423}"/>
    <cellStyle name="BM Input 3 2 12 2" xfId="3052" xr:uid="{82F6C7FC-3FF1-4511-8219-71876B0D8B53}"/>
    <cellStyle name="BM Input 3 2 12 2 2" xfId="3053" xr:uid="{B0C501EC-4659-488D-B124-91891446C03A}"/>
    <cellStyle name="BM Input 3 2 12 3" xfId="3054" xr:uid="{F806DF32-CC6B-4678-AF1F-4A810A6C42EF}"/>
    <cellStyle name="BM Input 3 2 13" xfId="3055" xr:uid="{F8029FA4-4AF2-4A48-BA08-EF5AAB6290E8}"/>
    <cellStyle name="BM Input 3 2 13 2" xfId="3056" xr:uid="{5EAE70FB-E57E-4899-A7AD-300BB9E84BB6}"/>
    <cellStyle name="BM Input 3 2 13 2 2" xfId="3057" xr:uid="{F5E89586-01DB-4D24-90AF-625FA8E7BFC1}"/>
    <cellStyle name="BM Input 3 2 13 3" xfId="3058" xr:uid="{83D2F14F-8AE7-41C2-B8AC-E221236820B1}"/>
    <cellStyle name="BM Input 3 2 14" xfId="3059" xr:uid="{3FF8322D-7DBA-443C-A9A7-29925CC487D2}"/>
    <cellStyle name="BM Input 3 2 14 2" xfId="3060" xr:uid="{5AB7A997-4414-448A-B8AD-B764D42AEDCF}"/>
    <cellStyle name="BM Input 3 2 14 2 2" xfId="3061" xr:uid="{CEFF143B-4807-4627-B769-DEB499E7964D}"/>
    <cellStyle name="BM Input 3 2 14 3" xfId="3062" xr:uid="{A8B6653D-BCF2-4D22-8A7A-D82305610105}"/>
    <cellStyle name="BM Input 3 2 15" xfId="3063" xr:uid="{FFC8E5C5-72A0-45E7-8190-F9AE6DDD7411}"/>
    <cellStyle name="BM Input 3 2 15 2" xfId="3064" xr:uid="{316486CE-8FCF-4C34-BC59-8336B016F474}"/>
    <cellStyle name="BM Input 3 2 15 2 2" xfId="3065" xr:uid="{26FD68C8-20F4-4DD2-AA83-DCB9BF58BE58}"/>
    <cellStyle name="BM Input 3 2 15 3" xfId="3066" xr:uid="{BA93D59C-C19C-46AC-9D35-C9559D3D321F}"/>
    <cellStyle name="BM Input 3 2 16" xfId="3067" xr:uid="{3306E4B7-DE8A-40BE-A1B6-8C320E698BD2}"/>
    <cellStyle name="BM Input 3 2 16 2" xfId="3068" xr:uid="{B1BCA5BC-2C53-4773-9BF7-AB322476872A}"/>
    <cellStyle name="BM Input 3 2 16 2 2" xfId="3069" xr:uid="{AC64F3E3-C0F1-4EB7-AF82-EFEA3A86BF26}"/>
    <cellStyle name="BM Input 3 2 16 3" xfId="3070" xr:uid="{F4E334C1-B62C-432B-A881-0CA7DD984413}"/>
    <cellStyle name="BM Input 3 2 17" xfId="3071" xr:uid="{67C9C9C1-88F3-40DF-8D3D-A8748FDF20A7}"/>
    <cellStyle name="BM Input 3 2 17 2" xfId="3072" xr:uid="{C080DE2D-C8E5-4195-899A-6F2768C098B5}"/>
    <cellStyle name="BM Input 3 2 17 2 2" xfId="3073" xr:uid="{6A80D9AE-677A-4893-ABBF-71C091DB2977}"/>
    <cellStyle name="BM Input 3 2 17 3" xfId="3074" xr:uid="{B6F9D535-2449-4892-8A0E-8690186AA3AA}"/>
    <cellStyle name="BM Input 3 2 18" xfId="3075" xr:uid="{B4EF91DD-FDD7-42B7-AFB5-26A3DD1AFA11}"/>
    <cellStyle name="BM Input 3 2 18 2" xfId="3076" xr:uid="{0A783009-9DB8-4CE2-B7E0-ED0CFAD3D6DC}"/>
    <cellStyle name="BM Input 3 2 18 2 2" xfId="3077" xr:uid="{E97DCA9D-AEAE-424E-9383-92956F6C8354}"/>
    <cellStyle name="BM Input 3 2 18 3" xfId="3078" xr:uid="{CE715EDC-EB32-4F53-85AD-426CF89BF0DE}"/>
    <cellStyle name="BM Input 3 2 19" xfId="3079" xr:uid="{FE754E3B-FA6D-4752-B358-8E17FE8C5D9C}"/>
    <cellStyle name="BM Input 3 2 19 2" xfId="3080" xr:uid="{D450844E-C79B-46F4-B6B7-6291228CD36C}"/>
    <cellStyle name="BM Input 3 2 19 2 2" xfId="3081" xr:uid="{E378FBA6-17BD-42CD-9CA5-2E9A9F39E6AE}"/>
    <cellStyle name="BM Input 3 2 19 3" xfId="3082" xr:uid="{CF3863D1-C23F-48E6-AA68-EB9E55CEE830}"/>
    <cellStyle name="BM Input 3 2 2" xfId="3083" xr:uid="{572CBAFC-C08B-475F-AA9D-2E785E9F3469}"/>
    <cellStyle name="BM Input 3 2 2 2" xfId="3084" xr:uid="{F992984D-A0C3-490C-87EC-FB68A1163A01}"/>
    <cellStyle name="BM Input 3 2 2 2 2" xfId="3085" xr:uid="{D1624D92-A286-4A89-A8E0-4FAB1BF2C072}"/>
    <cellStyle name="BM Input 3 2 2 2 2 2" xfId="3086" xr:uid="{BA2DD387-76BB-4BDD-8FE5-CA6D4A361396}"/>
    <cellStyle name="BM Input 3 2 2 2 3" xfId="3087" xr:uid="{03003B45-AB62-45AE-A0A9-6564BB24869A}"/>
    <cellStyle name="BM Input 3 2 2 2 4" xfId="3088" xr:uid="{0F18D795-236F-44B4-B0C3-40E7DD774D5C}"/>
    <cellStyle name="BM Input 3 2 2 3" xfId="3089" xr:uid="{D31E37CA-56C2-4F66-93A2-5D7892D1371C}"/>
    <cellStyle name="BM Input 3 2 2 3 2" xfId="3090" xr:uid="{8A11BA7C-8AA8-468B-9EDA-D99BD774190C}"/>
    <cellStyle name="BM Input 3 2 2 4" xfId="3091" xr:uid="{A09CA1E1-25B2-449F-B09A-65709310E457}"/>
    <cellStyle name="BM Input 3 2 2 5" xfId="3092" xr:uid="{CD8CA798-A074-431F-B4F7-51326AD06651}"/>
    <cellStyle name="BM Input 3 2 20" xfId="3093" xr:uid="{6478F7F1-C811-43A3-BCF5-1DB9F0B74174}"/>
    <cellStyle name="BM Input 3 2 20 2" xfId="3094" xr:uid="{1E0E3BC5-2865-4D5F-9093-8A1FB4200E05}"/>
    <cellStyle name="BM Input 3 2 20 2 2" xfId="3095" xr:uid="{8D784B80-D82A-4568-9318-59DC362201E9}"/>
    <cellStyle name="BM Input 3 2 20 3" xfId="3096" xr:uid="{F489CCD8-9235-46F2-8A6A-2C38160D3F79}"/>
    <cellStyle name="BM Input 3 2 21" xfId="3097" xr:uid="{92F8065A-E831-40FA-8DF8-4C86986E2E2C}"/>
    <cellStyle name="BM Input 3 2 21 2" xfId="3098" xr:uid="{737B7A97-1D4C-49FC-AFE9-1A0CF9F4A576}"/>
    <cellStyle name="BM Input 3 2 22" xfId="3099" xr:uid="{FD6AC214-C17F-489B-8DD0-FE4E550A5AE4}"/>
    <cellStyle name="BM Input 3 2 23" xfId="3100" xr:uid="{98383295-B604-41FD-A2FE-FF955BD3424C}"/>
    <cellStyle name="BM Input 3 2 3" xfId="3101" xr:uid="{956A6EFC-8585-4D7B-B332-1FE60649D067}"/>
    <cellStyle name="BM Input 3 2 3 2" xfId="3102" xr:uid="{81A07424-0386-47E9-84F9-A2721E831913}"/>
    <cellStyle name="BM Input 3 2 3 2 2" xfId="3103" xr:uid="{319CE1F3-58DA-4E0A-90B7-0DD149AC124C}"/>
    <cellStyle name="BM Input 3 2 3 2 3" xfId="3104" xr:uid="{50CED152-6C57-46B1-85BF-A42F3FFCDCC4}"/>
    <cellStyle name="BM Input 3 2 3 3" xfId="3105" xr:uid="{5141AB07-FBC8-4440-8CFE-7D1E8AE2B74E}"/>
    <cellStyle name="BM Input 3 2 3 3 2" xfId="3106" xr:uid="{62C9EC55-FB0A-4274-B4A7-C6ECCCC3862A}"/>
    <cellStyle name="BM Input 3 2 3 4" xfId="3107" xr:uid="{94603843-BD1F-438C-A22E-C10FCEE67F51}"/>
    <cellStyle name="BM Input 3 2 4" xfId="3108" xr:uid="{6B3ADBA9-A505-409C-9312-F96340986E2C}"/>
    <cellStyle name="BM Input 3 2 4 2" xfId="3109" xr:uid="{1349F116-CE8A-48A7-8A3D-F27BE72045B2}"/>
    <cellStyle name="BM Input 3 2 4 2 2" xfId="3110" xr:uid="{C29662D6-D488-4C45-B5E2-42982941523F}"/>
    <cellStyle name="BM Input 3 2 4 3" xfId="3111" xr:uid="{431E0B5A-5D8E-4E7C-B7EE-F45DB12E7C19}"/>
    <cellStyle name="BM Input 3 2 4 4" xfId="3112" xr:uid="{583526DB-340D-40DF-8DB3-87F835D19E9C}"/>
    <cellStyle name="BM Input 3 2 5" xfId="3113" xr:uid="{9E4C97B9-2764-42D0-AEB3-3F4EB0BA78F6}"/>
    <cellStyle name="BM Input 3 2 5 2" xfId="3114" xr:uid="{D1A60F18-E63A-45D6-87A3-6E836D974D9D}"/>
    <cellStyle name="BM Input 3 2 5 2 2" xfId="3115" xr:uid="{2148250C-C71E-46BA-A449-1BF814FCFAA1}"/>
    <cellStyle name="BM Input 3 2 5 3" xfId="3116" xr:uid="{E5A39270-8E54-4230-AC1A-EA1BB467F8B6}"/>
    <cellStyle name="BM Input 3 2 5 4" xfId="3117" xr:uid="{60E7DFD6-5024-463D-BD2E-D1D5EBFA52D5}"/>
    <cellStyle name="BM Input 3 2 6" xfId="3118" xr:uid="{B9974FC5-D63D-4926-8ACE-25C23DE4F901}"/>
    <cellStyle name="BM Input 3 2 6 2" xfId="3119" xr:uid="{E3662163-9ECE-4DDC-A4E6-2AABE673A17A}"/>
    <cellStyle name="BM Input 3 2 6 2 2" xfId="3120" xr:uid="{B5F7E965-112F-4864-AE9E-56B9BDAC2340}"/>
    <cellStyle name="BM Input 3 2 6 3" xfId="3121" xr:uid="{3EF7F0E4-6D96-4084-BE0C-543FECF03D2B}"/>
    <cellStyle name="BM Input 3 2 7" xfId="3122" xr:uid="{6BC94C31-950A-4159-A2DB-CBB8C580C774}"/>
    <cellStyle name="BM Input 3 2 7 2" xfId="3123" xr:uid="{40FFF6C1-C61D-46E5-B4EE-FB3D016027F2}"/>
    <cellStyle name="BM Input 3 2 7 2 2" xfId="3124" xr:uid="{7FEED467-6BB1-4EB6-850E-0236450D53D1}"/>
    <cellStyle name="BM Input 3 2 7 3" xfId="3125" xr:uid="{0F25ABD7-763F-470B-83F4-C40A66428433}"/>
    <cellStyle name="BM Input 3 2 8" xfId="3126" xr:uid="{CE57F851-F180-4C0D-B706-29EDF5A16A52}"/>
    <cellStyle name="BM Input 3 2 8 2" xfId="3127" xr:uid="{AEFB9550-4EC3-4AF2-92A0-FA234E7583AA}"/>
    <cellStyle name="BM Input 3 2 8 2 2" xfId="3128" xr:uid="{822492D6-516A-4865-BCA9-126160217EC8}"/>
    <cellStyle name="BM Input 3 2 8 3" xfId="3129" xr:uid="{68DFB4EA-C250-42B6-A3F5-98E5BDD2D20B}"/>
    <cellStyle name="BM Input 3 2 9" xfId="3130" xr:uid="{9923EFC4-E51C-4CF1-AD08-C7D65359E75B}"/>
    <cellStyle name="BM Input 3 2 9 2" xfId="3131" xr:uid="{56938A0A-328A-4F4E-88D4-506F8DB5C714}"/>
    <cellStyle name="BM Input 3 2 9 2 2" xfId="3132" xr:uid="{523139C5-9B31-43B0-863A-D638E6927E3E}"/>
    <cellStyle name="BM Input 3 2 9 3" xfId="3133" xr:uid="{08F4C64F-F094-40E6-B006-0B4A3205C761}"/>
    <cellStyle name="BM Input 3 20" xfId="3134" xr:uid="{C45083F1-8B37-4796-8982-A55A48FA4C39}"/>
    <cellStyle name="BM Input 3 3" xfId="3135" xr:uid="{169285C0-FD0D-4939-AB0F-C40681512483}"/>
    <cellStyle name="BM Input 3 3 2" xfId="3136" xr:uid="{A7968333-87CD-47BE-AC6D-12637A81A358}"/>
    <cellStyle name="BM Input 3 3 2 2" xfId="3137" xr:uid="{95951241-03D5-40A8-9486-DA3FA710C746}"/>
    <cellStyle name="BM Input 3 3 2 2 2" xfId="3138" xr:uid="{6496C327-D5D3-4FF1-B85E-0FCC80DD9068}"/>
    <cellStyle name="BM Input 3 3 2 3" xfId="3139" xr:uid="{3E40E603-F93C-48EC-B681-E08523D4EF69}"/>
    <cellStyle name="BM Input 3 3 2 4" xfId="3140" xr:uid="{406AB2D5-7D26-4186-9413-BE6C075BE68B}"/>
    <cellStyle name="BM Input 3 3 3" xfId="3141" xr:uid="{A789724B-B20A-428F-8E1F-044315074D7A}"/>
    <cellStyle name="BM Input 3 3 3 2" xfId="3142" xr:uid="{626CDA36-66AC-481E-9BA9-C1911FCD3181}"/>
    <cellStyle name="BM Input 3 3 4" xfId="3143" xr:uid="{6869DB53-1130-43F5-8418-C4037F38B07F}"/>
    <cellStyle name="BM Input 3 3 5" xfId="3144" xr:uid="{72A8711E-BD2A-4C59-ABBC-6EF414BD3C91}"/>
    <cellStyle name="BM Input 3 4" xfId="3145" xr:uid="{96F6C050-928A-4FAC-ABEA-C549D2C87AF6}"/>
    <cellStyle name="BM Input 3 4 2" xfId="3146" xr:uid="{0EE3A29E-0AEF-4A20-93F8-2936090199F9}"/>
    <cellStyle name="BM Input 3 4 2 2" xfId="3147" xr:uid="{54000966-730B-4687-8726-D7171442F177}"/>
    <cellStyle name="BM Input 3 4 2 3" xfId="3148" xr:uid="{1C7CE202-7F36-44E9-BC31-30A0042967BC}"/>
    <cellStyle name="BM Input 3 4 3" xfId="3149" xr:uid="{83FEF50E-816E-4C18-A929-661A5415A3C7}"/>
    <cellStyle name="BM Input 3 4 3 2" xfId="3150" xr:uid="{9E51F92D-7B85-498D-A1A3-5FA39F511135}"/>
    <cellStyle name="BM Input 3 4 4" xfId="3151" xr:uid="{C8BC665F-105C-4D4F-BB30-C1DA225B5D5F}"/>
    <cellStyle name="BM Input 3 5" xfId="3152" xr:uid="{1CC6445F-11BB-45F6-B100-8FD9DF76C978}"/>
    <cellStyle name="BM Input 3 5 2" xfId="3153" xr:uid="{F20F04FD-182A-4C15-B09E-226B4B468F43}"/>
    <cellStyle name="BM Input 3 5 2 2" xfId="3154" xr:uid="{00BC74A9-004A-459C-9697-EDFCEFD08745}"/>
    <cellStyle name="BM Input 3 5 2 3" xfId="3155" xr:uid="{40AAFA9E-6EDB-4F9A-8E2A-A5661616E740}"/>
    <cellStyle name="BM Input 3 5 3" xfId="3156" xr:uid="{3025A69A-B39A-4492-833B-62ED529D877E}"/>
    <cellStyle name="BM Input 3 5 4" xfId="3157" xr:uid="{D30BB041-0CDF-409C-AF3F-3AB63ED227EC}"/>
    <cellStyle name="BM Input 3 6" xfId="3158" xr:uid="{0E3723AE-A90C-4EAD-85EC-41558D537629}"/>
    <cellStyle name="BM Input 3 6 2" xfId="3159" xr:uid="{1CA1040A-4B48-46C8-9A3D-12051A1D141B}"/>
    <cellStyle name="BM Input 3 6 2 2" xfId="3160" xr:uid="{B513E926-304F-493F-99FD-1627184D8554}"/>
    <cellStyle name="BM Input 3 6 3" xfId="3161" xr:uid="{D5304433-C895-45A2-88E2-A091EBF8B9C2}"/>
    <cellStyle name="BM Input 3 6 4" xfId="3162" xr:uid="{1C689235-BDAF-424F-A0DE-BA91575D08BD}"/>
    <cellStyle name="BM Input 3 7" xfId="3163" xr:uid="{E2D83B4A-1419-4AA1-A421-75AC696E8070}"/>
    <cellStyle name="BM Input 3 7 2" xfId="3164" xr:uid="{8F1A5FB7-8012-43FF-96BA-DDF126943733}"/>
    <cellStyle name="BM Input 3 7 2 2" xfId="3165" xr:uid="{86F2C528-3EDD-4B67-A674-C9AB18B80754}"/>
    <cellStyle name="BM Input 3 7 3" xfId="3166" xr:uid="{1B57AC9D-B005-4FCD-BE6B-B01ED39D2D77}"/>
    <cellStyle name="BM Input 3 8" xfId="3167" xr:uid="{B39A6338-691A-4FD0-B6F5-4E47E01B34EE}"/>
    <cellStyle name="BM Input 3 8 2" xfId="3168" xr:uid="{E9476459-2386-43C6-A03F-5FF4AD5994EA}"/>
    <cellStyle name="BM Input 3 8 2 2" xfId="3169" xr:uid="{A3D50430-11BA-488E-B5E4-5B14CF06DAD7}"/>
    <cellStyle name="BM Input 3 8 3" xfId="3170" xr:uid="{EAAF9015-E491-4DF9-84C3-34077AC2BFFB}"/>
    <cellStyle name="BM Input 3 9" xfId="3171" xr:uid="{8EBB183B-6C6D-46AD-8A5B-9CDC64AA250F}"/>
    <cellStyle name="BM Input 3 9 2" xfId="3172" xr:uid="{60C1FD21-930E-4566-87E4-23D8CA1BB697}"/>
    <cellStyle name="BM Input 3 9 2 2" xfId="3173" xr:uid="{8A975222-E0E6-454B-B549-7CEEBD344A1E}"/>
    <cellStyle name="BM Input 3 9 3" xfId="3174" xr:uid="{EEF103F9-D7A9-44B5-9248-10020C5EBD85}"/>
    <cellStyle name="BM Input 4" xfId="3175" xr:uid="{69EF7325-69B3-4825-BA56-442919C24FD6}"/>
    <cellStyle name="BM Input 4 10" xfId="3176" xr:uid="{5F1BDDD2-37C2-4B57-8467-2E0AF5842E19}"/>
    <cellStyle name="BM Input 4 10 2" xfId="3177" xr:uid="{DA02FE06-EA94-40D4-A5A9-10D1BDC59CDD}"/>
    <cellStyle name="BM Input 4 10 2 2" xfId="3178" xr:uid="{D744BA1B-5F52-4887-923C-2114327DF0D2}"/>
    <cellStyle name="BM Input 4 10 3" xfId="3179" xr:uid="{2F0C9113-3083-4EAD-96A7-53BB80AF7EED}"/>
    <cellStyle name="BM Input 4 11" xfId="3180" xr:uid="{DF3B2C0B-D456-46D5-9B89-429A401CE463}"/>
    <cellStyle name="BM Input 4 11 2" xfId="3181" xr:uid="{5B8564FF-DBE6-43FB-B1AF-91DD75687D92}"/>
    <cellStyle name="BM Input 4 11 2 2" xfId="3182" xr:uid="{6CFE3511-E90F-486E-A404-6A86F598116E}"/>
    <cellStyle name="BM Input 4 11 3" xfId="3183" xr:uid="{DBB3FC00-5D01-4544-90D9-4A50BAB2A786}"/>
    <cellStyle name="BM Input 4 12" xfId="3184" xr:uid="{CB69F801-3A25-441A-BC04-3D5C6B883695}"/>
    <cellStyle name="BM Input 4 12 2" xfId="3185" xr:uid="{2CC92513-AC52-4305-8DAE-2107A4FF9063}"/>
    <cellStyle name="BM Input 4 12 2 2" xfId="3186" xr:uid="{D31CC628-A9FF-4415-A163-CFF6593CE1D7}"/>
    <cellStyle name="BM Input 4 12 3" xfId="3187" xr:uid="{B3BB2F26-20BF-422C-8FFF-75F342AF5A8D}"/>
    <cellStyle name="BM Input 4 13" xfId="3188" xr:uid="{16F1DCBA-0107-490D-9FEE-6CDB63FCAEA7}"/>
    <cellStyle name="BM Input 4 13 2" xfId="3189" xr:uid="{2D389031-3120-42A7-A48D-EDB036CCB8A3}"/>
    <cellStyle name="BM Input 4 13 2 2" xfId="3190" xr:uid="{7E0A90A1-5CD7-4D73-9599-157F556412E0}"/>
    <cellStyle name="BM Input 4 13 3" xfId="3191" xr:uid="{3F5F3292-57F7-48B1-BDF1-02B612A6E4E8}"/>
    <cellStyle name="BM Input 4 14" xfId="3192" xr:uid="{92FA2FBD-9F97-439B-A9A9-B53FD8843429}"/>
    <cellStyle name="BM Input 4 14 2" xfId="3193" xr:uid="{5C63F935-4B58-47D7-83CE-9CA655BBE067}"/>
    <cellStyle name="BM Input 4 14 2 2" xfId="3194" xr:uid="{9A16BFBA-511F-42F4-A343-5A69898D362F}"/>
    <cellStyle name="BM Input 4 14 3" xfId="3195" xr:uid="{EFC228D3-02F1-4D86-8F68-6DD4F900B51F}"/>
    <cellStyle name="BM Input 4 15" xfId="3196" xr:uid="{FF85C601-A720-483D-A4A6-4710C7F6507E}"/>
    <cellStyle name="BM Input 4 15 2" xfId="3197" xr:uid="{11C9187F-0570-4913-8EA7-92E4F4C12542}"/>
    <cellStyle name="BM Input 4 15 2 2" xfId="3198" xr:uid="{336C28B8-4363-46B2-908D-CB933091061B}"/>
    <cellStyle name="BM Input 4 15 3" xfId="3199" xr:uid="{EAACFEF5-8345-47AB-9A27-1D2843864D14}"/>
    <cellStyle name="BM Input 4 16" xfId="3200" xr:uid="{0A1FD394-8992-4DD9-AE55-3D5EEC9BAF2F}"/>
    <cellStyle name="BM Input 4 16 2" xfId="3201" xr:uid="{1C567503-0EF3-4B6A-94F5-B8ED48695F9B}"/>
    <cellStyle name="BM Input 4 16 2 2" xfId="3202" xr:uid="{E0E602A9-553A-437D-8A83-7BB8292CE732}"/>
    <cellStyle name="BM Input 4 16 3" xfId="3203" xr:uid="{5C118722-F4A4-4F33-9FC9-26E2E5864762}"/>
    <cellStyle name="BM Input 4 17" xfId="3204" xr:uid="{45C3E7A5-5F12-4380-BA04-D143C8BBADC5}"/>
    <cellStyle name="BM Input 4 17 2" xfId="3205" xr:uid="{0208D453-3E7B-4FA8-9718-FA4367DED5B9}"/>
    <cellStyle name="BM Input 4 17 2 2" xfId="3206" xr:uid="{DA7FBDE5-DC89-4751-8D98-5DDA7B635FA6}"/>
    <cellStyle name="BM Input 4 17 3" xfId="3207" xr:uid="{8E77C9E3-3BC8-4DD8-8C97-162CE52C6744}"/>
    <cellStyle name="BM Input 4 18" xfId="3208" xr:uid="{D083A17A-84BC-407E-AFFC-A97D0B3A6E1F}"/>
    <cellStyle name="BM Input 4 18 2" xfId="3209" xr:uid="{F710E51A-FEBC-4E4C-A18E-875D70C3C923}"/>
    <cellStyle name="BM Input 4 19" xfId="3210" xr:uid="{60A66B26-6AE6-4402-95AB-10B1F1708865}"/>
    <cellStyle name="BM Input 4 2" xfId="3211" xr:uid="{710ABB7D-03ED-456C-9BE7-93050591A7E3}"/>
    <cellStyle name="BM Input 4 2 10" xfId="3212" xr:uid="{7B156EBD-726E-42B5-83DE-1344C6ED5524}"/>
    <cellStyle name="BM Input 4 2 10 2" xfId="3213" xr:uid="{05FB56D5-C639-41C4-8FB7-01AE9162A1A4}"/>
    <cellStyle name="BM Input 4 2 10 2 2" xfId="3214" xr:uid="{795422AB-74FD-4451-8758-087676123DBC}"/>
    <cellStyle name="BM Input 4 2 10 3" xfId="3215" xr:uid="{02D78B6B-99BC-4D34-B009-9B046EE307FF}"/>
    <cellStyle name="BM Input 4 2 11" xfId="3216" xr:uid="{861D7155-80E6-45F1-8F06-C2C5F5F9AB0D}"/>
    <cellStyle name="BM Input 4 2 11 2" xfId="3217" xr:uid="{99E1F51A-C161-43A1-BC66-4EF604F99C10}"/>
    <cellStyle name="BM Input 4 2 11 2 2" xfId="3218" xr:uid="{BC4DA71F-6207-491B-8A01-6ACD0BB7EB52}"/>
    <cellStyle name="BM Input 4 2 11 3" xfId="3219" xr:uid="{2D81672F-248A-4864-89F9-0D834152BC1A}"/>
    <cellStyle name="BM Input 4 2 12" xfId="3220" xr:uid="{26BCB82C-A1B1-4B7B-B5DD-9934BCEA3601}"/>
    <cellStyle name="BM Input 4 2 12 2" xfId="3221" xr:uid="{C5A9F5BD-4613-4A28-B68A-E469615EC3B4}"/>
    <cellStyle name="BM Input 4 2 12 2 2" xfId="3222" xr:uid="{0A048B56-4EB9-4A8C-AA37-02969F053DB7}"/>
    <cellStyle name="BM Input 4 2 12 3" xfId="3223" xr:uid="{9C387B9B-2925-48A5-A4A3-BB872DD94F49}"/>
    <cellStyle name="BM Input 4 2 13" xfId="3224" xr:uid="{323415FA-95BF-4995-89A0-3591C9DAC9D1}"/>
    <cellStyle name="BM Input 4 2 13 2" xfId="3225" xr:uid="{D908BF5E-3271-4407-AAF7-9DBF904C6180}"/>
    <cellStyle name="BM Input 4 2 13 2 2" xfId="3226" xr:uid="{4AF1310A-73CD-4E92-B02F-312F8FFFCC41}"/>
    <cellStyle name="BM Input 4 2 13 3" xfId="3227" xr:uid="{687BCAC0-1063-4BAB-A4A7-6EDB42359555}"/>
    <cellStyle name="BM Input 4 2 14" xfId="3228" xr:uid="{3D38F00E-162B-4346-99F1-A67D63D6E6A2}"/>
    <cellStyle name="BM Input 4 2 14 2" xfId="3229" xr:uid="{FAC8026E-F533-458B-8520-2C10B3BCBFBE}"/>
    <cellStyle name="BM Input 4 2 14 2 2" xfId="3230" xr:uid="{EEE9B27C-7A7B-4728-A9EA-4B3D5DA2E66C}"/>
    <cellStyle name="BM Input 4 2 14 3" xfId="3231" xr:uid="{B073F1DB-10D2-4D32-BAEB-9FAA93EFF73D}"/>
    <cellStyle name="BM Input 4 2 15" xfId="3232" xr:uid="{38DE2F30-4816-4B46-9580-5C2D613B592D}"/>
    <cellStyle name="BM Input 4 2 15 2" xfId="3233" xr:uid="{F69A8837-1E0E-44C4-ACC2-51FCDE5CCB8D}"/>
    <cellStyle name="BM Input 4 2 15 2 2" xfId="3234" xr:uid="{FB404FD9-7B07-4851-A4AD-82106882381E}"/>
    <cellStyle name="BM Input 4 2 15 3" xfId="3235" xr:uid="{E3113BB3-0AE7-41A6-9E14-411D945D204F}"/>
    <cellStyle name="BM Input 4 2 16" xfId="3236" xr:uid="{1AA76F19-6801-452F-A32A-B66BF6BEB444}"/>
    <cellStyle name="BM Input 4 2 16 2" xfId="3237" xr:uid="{9AF7791B-D645-49EB-ACE5-1942162071D6}"/>
    <cellStyle name="BM Input 4 2 16 2 2" xfId="3238" xr:uid="{9C016B24-BDD5-4E41-9148-1BB2EA8C32E3}"/>
    <cellStyle name="BM Input 4 2 16 3" xfId="3239" xr:uid="{C3DE04B8-0517-4CBA-9B7E-CCC78433248E}"/>
    <cellStyle name="BM Input 4 2 17" xfId="3240" xr:uid="{7174A960-82ED-43BD-BB93-E8A58A6D04F6}"/>
    <cellStyle name="BM Input 4 2 17 2" xfId="3241" xr:uid="{6E5D9BFE-34F7-40D9-A15A-D1D36A6DCE1C}"/>
    <cellStyle name="BM Input 4 2 17 2 2" xfId="3242" xr:uid="{89529128-B59D-4780-9DEC-79BF84541AD5}"/>
    <cellStyle name="BM Input 4 2 17 3" xfId="3243" xr:uid="{BC30BA67-12A1-4E47-98E9-BB559E70BE14}"/>
    <cellStyle name="BM Input 4 2 18" xfId="3244" xr:uid="{DB9C467A-9FE7-4C91-8356-C0D779707364}"/>
    <cellStyle name="BM Input 4 2 18 2" xfId="3245" xr:uid="{D8DC85DB-E246-4E10-91A8-260603F27ADD}"/>
    <cellStyle name="BM Input 4 2 18 2 2" xfId="3246" xr:uid="{805B1CB5-A4EE-4AA4-95EA-CD86EE166ACD}"/>
    <cellStyle name="BM Input 4 2 18 3" xfId="3247" xr:uid="{A9E10070-74FB-4E89-B66D-9FB1B5E709C4}"/>
    <cellStyle name="BM Input 4 2 19" xfId="3248" xr:uid="{CE85649B-CFED-4AD6-BB23-5072F775B4A6}"/>
    <cellStyle name="BM Input 4 2 19 2" xfId="3249" xr:uid="{DB14D7C9-958F-4C81-BD9B-A762E66D256A}"/>
    <cellStyle name="BM Input 4 2 19 2 2" xfId="3250" xr:uid="{5BDCB99D-112B-4F19-9C21-31612027140F}"/>
    <cellStyle name="BM Input 4 2 19 3" xfId="3251" xr:uid="{3128A092-4913-4312-8C87-5E54A8D7877B}"/>
    <cellStyle name="BM Input 4 2 2" xfId="3252" xr:uid="{241D3414-FC5E-4C70-9268-FA8817411C28}"/>
    <cellStyle name="BM Input 4 2 2 2" xfId="3253" xr:uid="{22823C43-CAB2-4BAF-9EC8-A58A2823B517}"/>
    <cellStyle name="BM Input 4 2 2 2 2" xfId="3254" xr:uid="{C6A9F751-CC56-4115-9628-8FFBEECF5715}"/>
    <cellStyle name="BM Input 4 2 2 2 2 2" xfId="3255" xr:uid="{D2888D6E-723D-4C09-AC3A-C41A4EFA8AA9}"/>
    <cellStyle name="BM Input 4 2 2 2 3" xfId="3256" xr:uid="{1D71A1E9-3EAF-4B04-9C79-E2B394347484}"/>
    <cellStyle name="BM Input 4 2 2 2 4" xfId="3257" xr:uid="{A387E9BC-DAC0-4555-BC05-94B8214A054B}"/>
    <cellStyle name="BM Input 4 2 2 3" xfId="3258" xr:uid="{B7A17FD3-B369-4AA7-A870-7CDD4939255A}"/>
    <cellStyle name="BM Input 4 2 2 3 2" xfId="3259" xr:uid="{C0040F53-B49F-481B-B22C-0A5B0CA67FCB}"/>
    <cellStyle name="BM Input 4 2 2 4" xfId="3260" xr:uid="{2D526DBD-C9C4-47A5-9390-82CDC335BDD8}"/>
    <cellStyle name="BM Input 4 2 2 5" xfId="3261" xr:uid="{ACF44971-43B8-48C9-A163-5251BE98E18B}"/>
    <cellStyle name="BM Input 4 2 20" xfId="3262" xr:uid="{0E70C2B8-EF8A-48DA-9074-BC3F6773004F}"/>
    <cellStyle name="BM Input 4 2 20 2" xfId="3263" xr:uid="{AAD47588-3D06-4E9D-A406-0E62152D1E51}"/>
    <cellStyle name="BM Input 4 2 20 2 2" xfId="3264" xr:uid="{5BC5A71F-7AA9-495F-B679-1BB7C7978903}"/>
    <cellStyle name="BM Input 4 2 20 3" xfId="3265" xr:uid="{CDA7E0E8-93A7-4EB0-9461-6E300CC0BEDF}"/>
    <cellStyle name="BM Input 4 2 21" xfId="3266" xr:uid="{BC8DBA14-E9A7-4396-8265-C2264DCB458A}"/>
    <cellStyle name="BM Input 4 2 21 2" xfId="3267" xr:uid="{8190C7A9-2B1E-4430-9ED9-310A084DD4B8}"/>
    <cellStyle name="BM Input 4 2 22" xfId="3268" xr:uid="{8346CE37-A72E-4762-9269-DDED5F1A716C}"/>
    <cellStyle name="BM Input 4 2 23" xfId="3269" xr:uid="{578C1B5C-D807-4752-ACB3-F30A4649371F}"/>
    <cellStyle name="BM Input 4 2 3" xfId="3270" xr:uid="{BA80ADFD-C30A-42F2-8520-1F5ED3AD5BF2}"/>
    <cellStyle name="BM Input 4 2 3 2" xfId="3271" xr:uid="{34FE489D-CD65-4B4C-94C3-3D209E3AEFA1}"/>
    <cellStyle name="BM Input 4 2 3 2 2" xfId="3272" xr:uid="{E46F1266-7A49-4082-B191-D45B1DC208F7}"/>
    <cellStyle name="BM Input 4 2 3 2 3" xfId="3273" xr:uid="{472045D3-7FF6-46E9-B7F7-8AB5F1A0C000}"/>
    <cellStyle name="BM Input 4 2 3 3" xfId="3274" xr:uid="{C8E48214-2275-4AE6-9B04-3E35B5D46202}"/>
    <cellStyle name="BM Input 4 2 3 3 2" xfId="3275" xr:uid="{0CD5986A-C981-4417-958B-AD88A290D5E3}"/>
    <cellStyle name="BM Input 4 2 3 4" xfId="3276" xr:uid="{B2FA53CA-D6E3-4B8F-85CC-1FF1943FDC39}"/>
    <cellStyle name="BM Input 4 2 4" xfId="3277" xr:uid="{E4AAFA00-55DC-4B33-BC8A-9903F5E1F39A}"/>
    <cellStyle name="BM Input 4 2 4 2" xfId="3278" xr:uid="{27E73A71-1DA9-40D0-84D4-7866CD7802AC}"/>
    <cellStyle name="BM Input 4 2 4 2 2" xfId="3279" xr:uid="{407CCEA3-8B55-4869-BBB0-AD23671EA91B}"/>
    <cellStyle name="BM Input 4 2 4 3" xfId="3280" xr:uid="{918E70BF-3D83-4067-8545-891D872F5DA7}"/>
    <cellStyle name="BM Input 4 2 4 4" xfId="3281" xr:uid="{517B3420-CAC6-467B-BD40-87780F4128B8}"/>
    <cellStyle name="BM Input 4 2 5" xfId="3282" xr:uid="{C3225811-920E-486C-9006-E1592C9F013A}"/>
    <cellStyle name="BM Input 4 2 5 2" xfId="3283" xr:uid="{B7081876-D312-419F-AD7E-289A868A43E6}"/>
    <cellStyle name="BM Input 4 2 5 2 2" xfId="3284" xr:uid="{42ABE3A7-3DD0-4352-B652-D1047C56CD20}"/>
    <cellStyle name="BM Input 4 2 5 3" xfId="3285" xr:uid="{98259F48-B492-4223-A4A8-6C9624A45EAF}"/>
    <cellStyle name="BM Input 4 2 5 4" xfId="3286" xr:uid="{2904FDFD-5946-418B-AD4C-9FCB03DEC1AB}"/>
    <cellStyle name="BM Input 4 2 6" xfId="3287" xr:uid="{B6290176-203A-4217-986A-A47F7507AB0D}"/>
    <cellStyle name="BM Input 4 2 6 2" xfId="3288" xr:uid="{2F217D7E-4165-4280-9D54-8D1B0BD93E69}"/>
    <cellStyle name="BM Input 4 2 6 2 2" xfId="3289" xr:uid="{685F9B9A-D558-499A-BE72-A796EE519476}"/>
    <cellStyle name="BM Input 4 2 6 3" xfId="3290" xr:uid="{867A5544-2628-421C-BCCF-236ACB83213D}"/>
    <cellStyle name="BM Input 4 2 7" xfId="3291" xr:uid="{EA2FC269-7846-4792-B7D6-9355B6722E27}"/>
    <cellStyle name="BM Input 4 2 7 2" xfId="3292" xr:uid="{05DE02CE-DAE2-47C5-93A7-E596ABB9CF14}"/>
    <cellStyle name="BM Input 4 2 7 2 2" xfId="3293" xr:uid="{4A570EE6-697C-4225-8232-8596EBD8816E}"/>
    <cellStyle name="BM Input 4 2 7 3" xfId="3294" xr:uid="{34C26E63-968B-47A0-AACF-3ACF5FC723A6}"/>
    <cellStyle name="BM Input 4 2 8" xfId="3295" xr:uid="{B12567FB-392D-4DB8-A214-A05C781A01FB}"/>
    <cellStyle name="BM Input 4 2 8 2" xfId="3296" xr:uid="{37E7AEED-D3EA-4F2B-8EA0-D12B2FBFE762}"/>
    <cellStyle name="BM Input 4 2 8 2 2" xfId="3297" xr:uid="{CC92757D-88B7-4D4A-A23E-B86FA5C08D50}"/>
    <cellStyle name="BM Input 4 2 8 3" xfId="3298" xr:uid="{0097C1DF-C2C3-4011-9A89-1DD0D6D91E39}"/>
    <cellStyle name="BM Input 4 2 9" xfId="3299" xr:uid="{89D6E686-DA69-4D0D-B803-DC76A4DC44C7}"/>
    <cellStyle name="BM Input 4 2 9 2" xfId="3300" xr:uid="{9A6F4729-39AA-4D2A-BA02-F2F37817E780}"/>
    <cellStyle name="BM Input 4 2 9 2 2" xfId="3301" xr:uid="{230DFBD4-5B7C-4546-8DE4-A31491D342BF}"/>
    <cellStyle name="BM Input 4 2 9 3" xfId="3302" xr:uid="{03B0085C-52F4-447D-8094-24891AFE0E7B}"/>
    <cellStyle name="BM Input 4 20" xfId="3303" xr:uid="{219C733A-3582-46A5-9CD2-0DF4E8206510}"/>
    <cellStyle name="BM Input 4 3" xfId="3304" xr:uid="{83E05198-7878-4542-BCDD-830A1FB7DE6D}"/>
    <cellStyle name="BM Input 4 3 2" xfId="3305" xr:uid="{BBF91F90-7A0A-43EA-BFE9-BC7BFF178917}"/>
    <cellStyle name="BM Input 4 3 2 2" xfId="3306" xr:uid="{35C79A07-7CDB-4169-B826-9076239DB209}"/>
    <cellStyle name="BM Input 4 3 2 2 2" xfId="3307" xr:uid="{3C9CA0AB-BE9E-4527-BA45-5DFFB568C16B}"/>
    <cellStyle name="BM Input 4 3 2 3" xfId="3308" xr:uid="{80F29BAF-3801-4C80-A2B0-5A3DE4B3519C}"/>
    <cellStyle name="BM Input 4 3 2 4" xfId="3309" xr:uid="{5EA4A842-9DA0-41AE-91E2-B998537BDD52}"/>
    <cellStyle name="BM Input 4 3 3" xfId="3310" xr:uid="{15BB5F73-0C81-45EA-975E-A1394DFA3F86}"/>
    <cellStyle name="BM Input 4 3 3 2" xfId="3311" xr:uid="{4AE4E4A5-8092-4871-8544-FFFCB611C26B}"/>
    <cellStyle name="BM Input 4 3 4" xfId="3312" xr:uid="{31222EAB-9FA7-40F7-BC86-407A943AE535}"/>
    <cellStyle name="BM Input 4 3 5" xfId="3313" xr:uid="{63E474E9-61F1-4478-BDEF-73D672DAE10C}"/>
    <cellStyle name="BM Input 4 4" xfId="3314" xr:uid="{B05E5C42-A1FA-4AC9-904C-41970F30440C}"/>
    <cellStyle name="BM Input 4 4 2" xfId="3315" xr:uid="{20C09A55-08E0-4E18-ABCA-5F2F482947D5}"/>
    <cellStyle name="BM Input 4 4 2 2" xfId="3316" xr:uid="{48E10F42-BC7B-4A0B-8D6A-8E3A64D49745}"/>
    <cellStyle name="BM Input 4 4 2 3" xfId="3317" xr:uid="{EC2E3822-0FB8-460A-94E6-C959CBED7101}"/>
    <cellStyle name="BM Input 4 4 3" xfId="3318" xr:uid="{9A9FC960-05BE-4AD5-A3A5-5A86AE1CDFDC}"/>
    <cellStyle name="BM Input 4 4 3 2" xfId="3319" xr:uid="{E8584FE2-B190-4955-B5E2-216E38D6D738}"/>
    <cellStyle name="BM Input 4 4 4" xfId="3320" xr:uid="{2BA99197-10B4-4624-88B4-92D0487778A0}"/>
    <cellStyle name="BM Input 4 5" xfId="3321" xr:uid="{DDB8AE0F-4678-41E8-95D5-3DED45F4F510}"/>
    <cellStyle name="BM Input 4 5 2" xfId="3322" xr:uid="{C9325347-1EFF-4604-8E11-ED84492A8C74}"/>
    <cellStyle name="BM Input 4 5 2 2" xfId="3323" xr:uid="{83069A83-2B87-40AA-854F-C3C1A7BD5A79}"/>
    <cellStyle name="BM Input 4 5 2 3" xfId="3324" xr:uid="{7DB4035D-685D-4203-8E1D-C933E3688E96}"/>
    <cellStyle name="BM Input 4 5 3" xfId="3325" xr:uid="{B3E65E7E-1D20-434B-B50D-107823FE6264}"/>
    <cellStyle name="BM Input 4 5 4" xfId="3326" xr:uid="{6CDD8BDB-8E5F-4379-834F-367EBB7C53DB}"/>
    <cellStyle name="BM Input 4 6" xfId="3327" xr:uid="{BB802D0E-9597-4248-8229-A7EA35FA2DCA}"/>
    <cellStyle name="BM Input 4 6 2" xfId="3328" xr:uid="{CC452B36-A6BF-42C2-B32F-390C4D8F5DEB}"/>
    <cellStyle name="BM Input 4 6 2 2" xfId="3329" xr:uid="{59E0F5BE-A809-43B9-8FC4-70D3DBE049A7}"/>
    <cellStyle name="BM Input 4 6 3" xfId="3330" xr:uid="{8B02F579-8282-4F87-AEF2-80C6003B6015}"/>
    <cellStyle name="BM Input 4 6 4" xfId="3331" xr:uid="{B907CD88-5A3A-4A2B-9349-68A00503B083}"/>
    <cellStyle name="BM Input 4 7" xfId="3332" xr:uid="{C2386920-5754-4E29-B43B-20851A4D5799}"/>
    <cellStyle name="BM Input 4 7 2" xfId="3333" xr:uid="{230D001B-93A8-4106-915B-0F8B56E68427}"/>
    <cellStyle name="BM Input 4 7 2 2" xfId="3334" xr:uid="{2B0810FB-D8CF-4CFA-8E2E-6F9ECB9A13DD}"/>
    <cellStyle name="BM Input 4 7 3" xfId="3335" xr:uid="{6919E3C0-A955-4C5C-9B34-34B111A8F670}"/>
    <cellStyle name="BM Input 4 8" xfId="3336" xr:uid="{110124B7-000F-46D6-A43B-462F4E3F1B9D}"/>
    <cellStyle name="BM Input 4 8 2" xfId="3337" xr:uid="{F6942FDC-41B3-43A6-BD3F-C8CC95A62E52}"/>
    <cellStyle name="BM Input 4 8 2 2" xfId="3338" xr:uid="{0308DC1E-7174-4620-B3F0-58C74E6C6FC3}"/>
    <cellStyle name="BM Input 4 8 3" xfId="3339" xr:uid="{A61D80A6-75A0-484D-BC95-867DB71D1AD0}"/>
    <cellStyle name="BM Input 4 9" xfId="3340" xr:uid="{5367EB98-3498-45A3-B7F0-EE830C03073F}"/>
    <cellStyle name="BM Input 4 9 2" xfId="3341" xr:uid="{25BD5604-AE72-495A-94A5-6AA9E9C5F04A}"/>
    <cellStyle name="BM Input 4 9 2 2" xfId="3342" xr:uid="{4F475B23-DF53-470F-AB0B-39528746C294}"/>
    <cellStyle name="BM Input 4 9 3" xfId="3343" xr:uid="{8AADD6B9-CA0B-4208-B6C7-D56AAC22C8EB}"/>
    <cellStyle name="BM Input 5" xfId="3344" xr:uid="{66996336-8676-4E11-9B1C-9112D1C94DE8}"/>
    <cellStyle name="BM Input 5 10" xfId="3345" xr:uid="{A248476E-B1FD-46D7-B5D7-EA2CC18E6284}"/>
    <cellStyle name="BM Input 5 10 2" xfId="3346" xr:uid="{68783781-4457-4282-8C67-F5FF6C4290D0}"/>
    <cellStyle name="BM Input 5 10 2 2" xfId="3347" xr:uid="{3C2E4B02-C7EB-4E6B-AC00-7E0B6CA364C8}"/>
    <cellStyle name="BM Input 5 10 3" xfId="3348" xr:uid="{F0FABD73-7E2E-41C1-ACF4-6672D1D02687}"/>
    <cellStyle name="BM Input 5 11" xfId="3349" xr:uid="{A1776918-16A5-4A3D-877A-A6F94FFBF098}"/>
    <cellStyle name="BM Input 5 11 2" xfId="3350" xr:uid="{65BD1F46-FAC8-46EE-8C58-053A23C46508}"/>
    <cellStyle name="BM Input 5 11 2 2" xfId="3351" xr:uid="{ACD41A0B-2E5A-4CC2-B39C-A6734C461088}"/>
    <cellStyle name="BM Input 5 11 3" xfId="3352" xr:uid="{2403D884-B282-4D06-B5B5-12E26AC0EC5E}"/>
    <cellStyle name="BM Input 5 12" xfId="3353" xr:uid="{CF855582-3729-4A02-BB06-82E4D1541532}"/>
    <cellStyle name="BM Input 5 12 2" xfId="3354" xr:uid="{4F5C1D1C-5FF1-4285-AC68-C9702EAD71CD}"/>
    <cellStyle name="BM Input 5 12 2 2" xfId="3355" xr:uid="{3BFB6FA7-1E63-4D59-93B4-23AB96FECF52}"/>
    <cellStyle name="BM Input 5 12 3" xfId="3356" xr:uid="{B562C3E6-74C6-4F6A-A39F-582E647B4B56}"/>
    <cellStyle name="BM Input 5 13" xfId="3357" xr:uid="{CAE50C3E-B78E-4265-8691-D80440EE120E}"/>
    <cellStyle name="BM Input 5 13 2" xfId="3358" xr:uid="{A4BFC513-09B2-41FE-B77C-266F04B5955E}"/>
    <cellStyle name="BM Input 5 13 2 2" xfId="3359" xr:uid="{3E088A4B-83FB-4F93-BC3D-35BF466BA07E}"/>
    <cellStyle name="BM Input 5 13 3" xfId="3360" xr:uid="{98190A63-CD56-4B6E-8AB0-70E524AC43D7}"/>
    <cellStyle name="BM Input 5 14" xfId="3361" xr:uid="{729B67D5-4E80-45D3-9DEA-8CE7710C14E2}"/>
    <cellStyle name="BM Input 5 14 2" xfId="3362" xr:uid="{48D6DD3F-BBB3-4D5E-AD3E-2548F1A46760}"/>
    <cellStyle name="BM Input 5 14 2 2" xfId="3363" xr:uid="{728A5403-8AA1-4A6E-AC14-5A815049FD80}"/>
    <cellStyle name="BM Input 5 14 3" xfId="3364" xr:uid="{FF03C278-B536-4211-8C59-0437076A9C60}"/>
    <cellStyle name="BM Input 5 15" xfId="3365" xr:uid="{CCD67331-73EF-479A-8FD5-04FE6C062166}"/>
    <cellStyle name="BM Input 5 15 2" xfId="3366" xr:uid="{6FBCF183-3CE6-4510-8E2E-52CE3262761A}"/>
    <cellStyle name="BM Input 5 15 2 2" xfId="3367" xr:uid="{67D728A0-CCAF-4784-ABFF-BD9E8BBE503A}"/>
    <cellStyle name="BM Input 5 15 3" xfId="3368" xr:uid="{8C205126-7670-4A6E-9EE7-5624EEE26FB1}"/>
    <cellStyle name="BM Input 5 16" xfId="3369" xr:uid="{AA191C4A-8A64-40DD-A9C0-F3BDAC0B69D9}"/>
    <cellStyle name="BM Input 5 16 2" xfId="3370" xr:uid="{C7C89AF6-A3A7-45B6-A0D2-11B3165CDB82}"/>
    <cellStyle name="BM Input 5 16 2 2" xfId="3371" xr:uid="{DD858F99-E0E1-4544-AE8F-274D8D60B032}"/>
    <cellStyle name="BM Input 5 16 3" xfId="3372" xr:uid="{3EE05F88-CB1A-4549-A29C-98F120A7B7A8}"/>
    <cellStyle name="BM Input 5 17" xfId="3373" xr:uid="{4E1FF567-F684-45AF-A1BE-2A1C1F4E6492}"/>
    <cellStyle name="BM Input 5 17 2" xfId="3374" xr:uid="{72953BC2-2112-4DD1-A873-8DDA76434816}"/>
    <cellStyle name="BM Input 5 17 2 2" xfId="3375" xr:uid="{812C3FB7-A5A7-499B-9361-515F7D57D7BD}"/>
    <cellStyle name="BM Input 5 17 3" xfId="3376" xr:uid="{8B73DBC0-1FA7-429A-8E10-853CBB0FA83A}"/>
    <cellStyle name="BM Input 5 18" xfId="3377" xr:uid="{49336A71-C6AC-405C-9D5A-A4FDC411443A}"/>
    <cellStyle name="BM Input 5 18 2" xfId="3378" xr:uid="{6293A120-CACE-4D9B-B9E3-A28825705CE1}"/>
    <cellStyle name="BM Input 5 18 2 2" xfId="3379" xr:uid="{A51151A9-4D7A-4961-8204-BB9D2576356D}"/>
    <cellStyle name="BM Input 5 18 3" xfId="3380" xr:uid="{D27BB9DC-D995-4A07-ACCA-BFA37724317C}"/>
    <cellStyle name="BM Input 5 19" xfId="3381" xr:uid="{C5B1B7B6-6FC4-4E54-BB8F-B6EDCB82E517}"/>
    <cellStyle name="BM Input 5 19 2" xfId="3382" xr:uid="{CD5B9E65-A031-4497-9DF2-6837A5CF70F1}"/>
    <cellStyle name="BM Input 5 19 2 2" xfId="3383" xr:uid="{8BC0B847-0B88-463B-9227-4BC02D0AB1C2}"/>
    <cellStyle name="BM Input 5 19 3" xfId="3384" xr:uid="{978DFD77-B753-4A90-AF30-7A5F38A13BAE}"/>
    <cellStyle name="BM Input 5 2" xfId="3385" xr:uid="{3F1466A1-CD9C-4D98-B6B4-CC131E7E9CAD}"/>
    <cellStyle name="BM Input 5 2 10" xfId="3386" xr:uid="{6BD3FBA6-3D34-4CBD-8B62-08442E96B914}"/>
    <cellStyle name="BM Input 5 2 10 2" xfId="3387" xr:uid="{0DDA2B14-AA92-47A9-A2C9-30178960CC66}"/>
    <cellStyle name="BM Input 5 2 10 2 2" xfId="3388" xr:uid="{310E5C9B-6BD8-4C55-AD3D-DB925DB123E8}"/>
    <cellStyle name="BM Input 5 2 10 3" xfId="3389" xr:uid="{ACFCF265-4045-489A-B3E7-1501B6F86CD7}"/>
    <cellStyle name="BM Input 5 2 11" xfId="3390" xr:uid="{DE5E2517-70CF-4C57-8A23-C72C845CEDA1}"/>
    <cellStyle name="BM Input 5 2 11 2" xfId="3391" xr:uid="{3DB73FBE-375E-4828-B2C5-14EC27A23AD5}"/>
    <cellStyle name="BM Input 5 2 11 2 2" xfId="3392" xr:uid="{3893C21D-0C9A-4652-9F15-726FA9DA8E48}"/>
    <cellStyle name="BM Input 5 2 11 3" xfId="3393" xr:uid="{FAB46672-4AD2-49A8-86B3-E800AE3B3352}"/>
    <cellStyle name="BM Input 5 2 12" xfId="3394" xr:uid="{61DBB0E9-2881-4B9C-92C7-3F1665CF1212}"/>
    <cellStyle name="BM Input 5 2 12 2" xfId="3395" xr:uid="{C9DC6A4C-19D3-489B-84F2-CF12FFF729E2}"/>
    <cellStyle name="BM Input 5 2 12 2 2" xfId="3396" xr:uid="{6D004C1D-CBBA-4B1D-B83B-27F9C425EE31}"/>
    <cellStyle name="BM Input 5 2 12 3" xfId="3397" xr:uid="{C75C7CF7-AC33-4C66-88DA-537C2C028F23}"/>
    <cellStyle name="BM Input 5 2 13" xfId="3398" xr:uid="{C5DFF851-6790-48E7-8B7B-7C0EB55CB717}"/>
    <cellStyle name="BM Input 5 2 13 2" xfId="3399" xr:uid="{81ACCED4-E06F-4252-9256-98C3ACAA6783}"/>
    <cellStyle name="BM Input 5 2 13 2 2" xfId="3400" xr:uid="{F2D190AE-4F70-4124-A121-57229BB71A9D}"/>
    <cellStyle name="BM Input 5 2 13 3" xfId="3401" xr:uid="{B142761D-89B4-4523-8ED0-AC8F1DC9FF12}"/>
    <cellStyle name="BM Input 5 2 14" xfId="3402" xr:uid="{E39E5546-B173-4BF3-BC3B-623F664E55D7}"/>
    <cellStyle name="BM Input 5 2 14 2" xfId="3403" xr:uid="{16BA3A72-A5D6-40B2-AB34-DFF4510384DA}"/>
    <cellStyle name="BM Input 5 2 14 2 2" xfId="3404" xr:uid="{7F707CE9-E85C-4EF3-8B8B-B4CA217FCE8C}"/>
    <cellStyle name="BM Input 5 2 14 3" xfId="3405" xr:uid="{DDAA334C-2160-419E-94DB-EBA665B2E719}"/>
    <cellStyle name="BM Input 5 2 15" xfId="3406" xr:uid="{3BF45C9B-3163-4EEC-BFDE-7A6415E15BA4}"/>
    <cellStyle name="BM Input 5 2 15 2" xfId="3407" xr:uid="{C20FED37-7F7D-4D76-B893-4E6427557D0E}"/>
    <cellStyle name="BM Input 5 2 15 2 2" xfId="3408" xr:uid="{5E5A0E52-B1CC-4853-AF52-D40260640226}"/>
    <cellStyle name="BM Input 5 2 15 3" xfId="3409" xr:uid="{AE373954-8707-4DE8-B613-FA825627F1E2}"/>
    <cellStyle name="BM Input 5 2 16" xfId="3410" xr:uid="{20D950C1-4326-43EE-BFD6-D7100BC5269F}"/>
    <cellStyle name="BM Input 5 2 16 2" xfId="3411" xr:uid="{E5C79ACD-F591-4004-BA05-043025CC6D99}"/>
    <cellStyle name="BM Input 5 2 16 2 2" xfId="3412" xr:uid="{B783E66E-ACBA-48A2-82D4-4D6F3C5E3817}"/>
    <cellStyle name="BM Input 5 2 16 3" xfId="3413" xr:uid="{6AAB691B-4AC3-4D0D-B28F-A564EA78D8ED}"/>
    <cellStyle name="BM Input 5 2 17" xfId="3414" xr:uid="{8392CEFD-11F4-40F3-8043-DF0F1391AC85}"/>
    <cellStyle name="BM Input 5 2 17 2" xfId="3415" xr:uid="{D5DBAE61-18CA-4C0B-A33D-5280F29FCA88}"/>
    <cellStyle name="BM Input 5 2 17 2 2" xfId="3416" xr:uid="{9DC92D2D-0BE8-4F86-A299-B7136F02A699}"/>
    <cellStyle name="BM Input 5 2 17 3" xfId="3417" xr:uid="{B20B1116-70B3-4291-94B2-7F952BDE3B9F}"/>
    <cellStyle name="BM Input 5 2 18" xfId="3418" xr:uid="{987B5FB9-9E4F-42F1-8E22-95241937250C}"/>
    <cellStyle name="BM Input 5 2 18 2" xfId="3419" xr:uid="{AC65E099-B275-46E7-9DF0-9F362FB3268E}"/>
    <cellStyle name="BM Input 5 2 18 2 2" xfId="3420" xr:uid="{B476868D-00A4-42D7-9607-F06F290FB303}"/>
    <cellStyle name="BM Input 5 2 18 3" xfId="3421" xr:uid="{8DC3F052-8F60-4F5E-8E7A-5D296D5A4222}"/>
    <cellStyle name="BM Input 5 2 19" xfId="3422" xr:uid="{443859D1-AE0A-40C8-AA71-F8FE5D11FDE2}"/>
    <cellStyle name="BM Input 5 2 19 2" xfId="3423" xr:uid="{4E4DF2B3-2926-49EA-B45E-BAD2803DFE63}"/>
    <cellStyle name="BM Input 5 2 19 2 2" xfId="3424" xr:uid="{074616DD-0C57-4179-83FD-EA3C2BEB2D66}"/>
    <cellStyle name="BM Input 5 2 19 3" xfId="3425" xr:uid="{FFFE3771-43D3-4C87-BE99-7CAD749B1789}"/>
    <cellStyle name="BM Input 5 2 2" xfId="3426" xr:uid="{8B342BE7-01BF-41E8-AB1B-CE0E8A35FB85}"/>
    <cellStyle name="BM Input 5 2 2 2" xfId="3427" xr:uid="{1EBBA57D-9DA5-4F1E-A306-EF3469345210}"/>
    <cellStyle name="BM Input 5 2 2 2 2" xfId="3428" xr:uid="{1E2F3899-0810-478B-AF3D-43BBC8C0B09D}"/>
    <cellStyle name="BM Input 5 2 2 2 3" xfId="3429" xr:uid="{8CE63471-AD7D-448D-846E-2179FEB3FC7F}"/>
    <cellStyle name="BM Input 5 2 2 3" xfId="3430" xr:uid="{1753B38C-A5A8-472E-852C-EE24F637DEE3}"/>
    <cellStyle name="BM Input 5 2 2 3 2" xfId="3431" xr:uid="{BF68A65B-D1DB-4C9C-9985-E50204884B8A}"/>
    <cellStyle name="BM Input 5 2 2 4" xfId="3432" xr:uid="{5628B1AC-D531-40C8-B429-9E9B9C3D343F}"/>
    <cellStyle name="BM Input 5 2 20" xfId="3433" xr:uid="{18A48FC4-BBDA-4627-B5F9-32EABFAF89DE}"/>
    <cellStyle name="BM Input 5 2 20 2" xfId="3434" xr:uid="{2EEBA875-699E-4383-B945-64158064A119}"/>
    <cellStyle name="BM Input 5 2 20 2 2" xfId="3435" xr:uid="{581A0ABE-49B4-4449-A0A9-F3396F2CF61A}"/>
    <cellStyle name="BM Input 5 2 20 3" xfId="3436" xr:uid="{A38665A1-8BB6-4A67-B149-0D738FC6EA3E}"/>
    <cellStyle name="BM Input 5 2 21" xfId="3437" xr:uid="{A70CF993-6B8F-4A90-9DAE-0F403A0EFD9E}"/>
    <cellStyle name="BM Input 5 2 21 2" xfId="3438" xr:uid="{EE42C485-C5EC-414E-B6AC-03D9ED9DD6D9}"/>
    <cellStyle name="BM Input 5 2 22" xfId="3439" xr:uid="{6C52B7E1-29C8-42DD-B9D9-1BFCC178A923}"/>
    <cellStyle name="BM Input 5 2 23" xfId="3440" xr:uid="{C1F35F9E-A950-4EE0-BFD6-9BA0C2D8C24D}"/>
    <cellStyle name="BM Input 5 2 3" xfId="3441" xr:uid="{359A0C5B-AD4E-4E5E-8997-A36992422B44}"/>
    <cellStyle name="BM Input 5 2 3 2" xfId="3442" xr:uid="{586F0A5F-8E0E-46F3-A953-7167DCBA72D2}"/>
    <cellStyle name="BM Input 5 2 3 2 2" xfId="3443" xr:uid="{2604E02E-BE45-445A-B7AD-C2884327BD51}"/>
    <cellStyle name="BM Input 5 2 3 3" xfId="3444" xr:uid="{C88AA598-A1A4-4EBA-B9EC-C44D0E18A4C7}"/>
    <cellStyle name="BM Input 5 2 3 4" xfId="3445" xr:uid="{91574B76-922B-4512-A464-70DD2FEB6F64}"/>
    <cellStyle name="BM Input 5 2 4" xfId="3446" xr:uid="{157EF12B-7410-4E97-99D7-F158444B8FDD}"/>
    <cellStyle name="BM Input 5 2 4 2" xfId="3447" xr:uid="{DEFFAEF7-172A-4877-A39B-9494CEE4F9A5}"/>
    <cellStyle name="BM Input 5 2 4 2 2" xfId="3448" xr:uid="{48EB1973-4C1D-4062-B8EB-2DFC296135A6}"/>
    <cellStyle name="BM Input 5 2 4 3" xfId="3449" xr:uid="{C012EBBF-7B43-42A4-AB8F-0DFD3B576AEE}"/>
    <cellStyle name="BM Input 5 2 4 4" xfId="3450" xr:uid="{803815FF-B4B1-4035-B9D9-E8D3DCC9605D}"/>
    <cellStyle name="BM Input 5 2 5" xfId="3451" xr:uid="{2087AF96-0CF4-4210-A580-684E0E453C86}"/>
    <cellStyle name="BM Input 5 2 5 2" xfId="3452" xr:uid="{E3635FF1-1728-4438-ABDD-ED61217A54B0}"/>
    <cellStyle name="BM Input 5 2 5 2 2" xfId="3453" xr:uid="{DAF701A9-DD17-4421-A3F6-86E0AB9F9C93}"/>
    <cellStyle name="BM Input 5 2 5 3" xfId="3454" xr:uid="{7D14B262-FF15-4229-A0BA-24B363A961A5}"/>
    <cellStyle name="BM Input 5 2 6" xfId="3455" xr:uid="{6763A3C7-1AAB-425F-B9EB-236293E010DF}"/>
    <cellStyle name="BM Input 5 2 6 2" xfId="3456" xr:uid="{6BA6F6D9-E85C-4FEA-B5B3-FEF975D05C52}"/>
    <cellStyle name="BM Input 5 2 6 2 2" xfId="3457" xr:uid="{6A710F1D-2E9B-441E-89EF-4E8ECB29AF04}"/>
    <cellStyle name="BM Input 5 2 6 3" xfId="3458" xr:uid="{C5ED736F-B945-4968-A8F3-1F4451CEAA61}"/>
    <cellStyle name="BM Input 5 2 7" xfId="3459" xr:uid="{19D2C7C5-9C90-4AF1-92D0-09FC20AF320E}"/>
    <cellStyle name="BM Input 5 2 7 2" xfId="3460" xr:uid="{789D8FB2-4717-4201-BFDE-2435B0669AFE}"/>
    <cellStyle name="BM Input 5 2 7 2 2" xfId="3461" xr:uid="{12B31BDD-1934-481E-926B-4DA9FC0DCEBF}"/>
    <cellStyle name="BM Input 5 2 7 3" xfId="3462" xr:uid="{46305DCA-8BDA-4640-8F00-F37BE26772B9}"/>
    <cellStyle name="BM Input 5 2 8" xfId="3463" xr:uid="{DF0457A0-1545-417C-BF77-026AB9986B1D}"/>
    <cellStyle name="BM Input 5 2 8 2" xfId="3464" xr:uid="{78A72D02-1332-4041-9B8E-A2992123EA11}"/>
    <cellStyle name="BM Input 5 2 8 2 2" xfId="3465" xr:uid="{64B6AE02-FFA5-4FCC-9B94-E64F3F42EDC5}"/>
    <cellStyle name="BM Input 5 2 8 3" xfId="3466" xr:uid="{90617873-F912-4C14-97E9-D791AC301ECB}"/>
    <cellStyle name="BM Input 5 2 9" xfId="3467" xr:uid="{3CC9E79E-AC22-4861-98F5-FD86A00725E6}"/>
    <cellStyle name="BM Input 5 2 9 2" xfId="3468" xr:uid="{BA51B95C-C938-4C53-89AD-38677AF73E71}"/>
    <cellStyle name="BM Input 5 2 9 2 2" xfId="3469" xr:uid="{77E38152-8726-44C0-9C35-C3778294880A}"/>
    <cellStyle name="BM Input 5 2 9 3" xfId="3470" xr:uid="{EB1C2B72-14DB-41BD-BF05-06C18FAB5ADD}"/>
    <cellStyle name="BM Input 5 20" xfId="3471" xr:uid="{68A21C62-C617-42FF-A32D-795A9424D957}"/>
    <cellStyle name="BM Input 5 20 2" xfId="3472" xr:uid="{F299E52D-57E1-46DB-8539-E1DC574ABB48}"/>
    <cellStyle name="BM Input 5 20 2 2" xfId="3473" xr:uid="{190A1840-998F-4D6A-9DC0-0CD395698CB1}"/>
    <cellStyle name="BM Input 5 20 3" xfId="3474" xr:uid="{8C3BB28D-3CBE-4775-A0EB-80ADF915E3EF}"/>
    <cellStyle name="BM Input 5 21" xfId="3475" xr:uid="{3AC04713-B8DA-43D5-A62F-020E3145D86D}"/>
    <cellStyle name="BM Input 5 21 2" xfId="3476" xr:uid="{ECD42B60-A4CF-4106-B2D5-C7CB744C9E76}"/>
    <cellStyle name="BM Input 5 21 2 2" xfId="3477" xr:uid="{14D7385A-F02C-462D-828A-908B116F7DC1}"/>
    <cellStyle name="BM Input 5 21 3" xfId="3478" xr:uid="{76F96F1C-42BE-4105-969A-E33613CF098C}"/>
    <cellStyle name="BM Input 5 22" xfId="3479" xr:uid="{91C345E9-385A-4C18-B7D7-19CCC6199BC8}"/>
    <cellStyle name="BM Input 5 22 2" xfId="3480" xr:uid="{963EDAAD-F7E3-4957-955E-D795298543F9}"/>
    <cellStyle name="BM Input 5 23" xfId="3481" xr:uid="{0E786D67-8287-40DA-8656-BCD5BDFCE333}"/>
    <cellStyle name="BM Input 5 24" xfId="3482" xr:uid="{AF6B3E3A-7762-404C-9228-8F248B8988F8}"/>
    <cellStyle name="BM Input 5 3" xfId="3483" xr:uid="{DD5ADEBB-5E4C-4B7D-B874-A304C45F6AD8}"/>
    <cellStyle name="BM Input 5 3 2" xfId="3484" xr:uid="{7891CB77-162C-4A72-955E-CCC9E25F1171}"/>
    <cellStyle name="BM Input 5 3 2 2" xfId="3485" xr:uid="{198D183F-3F8D-4CCF-8F94-DA7545B0DB0C}"/>
    <cellStyle name="BM Input 5 3 2 3" xfId="3486" xr:uid="{8EB53F91-D30D-43C9-B7E6-53972513FA09}"/>
    <cellStyle name="BM Input 5 3 3" xfId="3487" xr:uid="{D498C2F5-D716-4E0B-B99E-618024FAEF47}"/>
    <cellStyle name="BM Input 5 3 3 2" xfId="3488" xr:uid="{7B4DBAA8-92D9-42D2-8694-48A597E12AFF}"/>
    <cellStyle name="BM Input 5 3 4" xfId="3489" xr:uid="{4D790339-6F17-4315-A568-0654CAE83F7C}"/>
    <cellStyle name="BM Input 5 4" xfId="3490" xr:uid="{947A438A-0422-4816-82A7-637F6D4ED8B0}"/>
    <cellStyle name="BM Input 5 4 2" xfId="3491" xr:uid="{7A95C4A2-4816-42A6-8AB3-633FAB9F8D3D}"/>
    <cellStyle name="BM Input 5 4 2 2" xfId="3492" xr:uid="{62ABD2EB-CF97-4B91-B9CA-538F97F38B6A}"/>
    <cellStyle name="BM Input 5 4 3" xfId="3493" xr:uid="{7F4960C8-D5FA-4E6B-8DAB-1AEA73B8F074}"/>
    <cellStyle name="BM Input 5 4 4" xfId="3494" xr:uid="{33A6BBDD-990F-4672-AE61-0834885FE39B}"/>
    <cellStyle name="BM Input 5 5" xfId="3495" xr:uid="{3C0E24A4-F8B6-47A3-91BC-285EDE4C1CA3}"/>
    <cellStyle name="BM Input 5 5 2" xfId="3496" xr:uid="{CBFD5160-C514-4D58-9C1B-C00CCD0944BF}"/>
    <cellStyle name="BM Input 5 5 2 2" xfId="3497" xr:uid="{5EB949C2-C10B-429E-B87B-0D2BEA0AC4D1}"/>
    <cellStyle name="BM Input 5 5 3" xfId="3498" xr:uid="{4E644A6A-E6A8-4FC7-A01B-D6BF19BB4962}"/>
    <cellStyle name="BM Input 5 5 4" xfId="3499" xr:uid="{E86C9064-E929-40E3-A906-9459017E109A}"/>
    <cellStyle name="BM Input 5 6" xfId="3500" xr:uid="{F49A188A-3C94-4834-BA34-9B823B2A1686}"/>
    <cellStyle name="BM Input 5 6 2" xfId="3501" xr:uid="{43D60EF0-B349-4086-87BE-5BD71ED4C53C}"/>
    <cellStyle name="BM Input 5 6 2 2" xfId="3502" xr:uid="{8CDC1076-2D18-41F8-9E88-0A0B8A75F81E}"/>
    <cellStyle name="BM Input 5 6 3" xfId="3503" xr:uid="{EE226E55-16C6-467A-A4D4-C3C721DA291F}"/>
    <cellStyle name="BM Input 5 7" xfId="3504" xr:uid="{25E6C240-B6BE-40E4-AC65-DD36A7961339}"/>
    <cellStyle name="BM Input 5 7 2" xfId="3505" xr:uid="{60C36B55-7471-4A64-A7F4-2F5824BEC16D}"/>
    <cellStyle name="BM Input 5 7 2 2" xfId="3506" xr:uid="{0B407B63-3ED5-4562-A2CC-A3FD97E16D2C}"/>
    <cellStyle name="BM Input 5 7 3" xfId="3507" xr:uid="{5F07B5F7-6AF2-4518-833A-315F4981521F}"/>
    <cellStyle name="BM Input 5 8" xfId="3508" xr:uid="{53F82458-CC9E-490E-9FFB-6BE9F5903E7D}"/>
    <cellStyle name="BM Input 5 8 2" xfId="3509" xr:uid="{FE5FAF5A-41A3-4B88-9B1C-0A173C889CCC}"/>
    <cellStyle name="BM Input 5 8 2 2" xfId="3510" xr:uid="{F2DF378F-6F1E-43E7-8E00-F5A200F50BB7}"/>
    <cellStyle name="BM Input 5 8 3" xfId="3511" xr:uid="{E8AAF8DA-BF3F-493E-9A9E-EA6E6E5C14A3}"/>
    <cellStyle name="BM Input 5 9" xfId="3512" xr:uid="{2BF8388D-2AE7-4C09-AC7C-2B50AD389020}"/>
    <cellStyle name="BM Input 5 9 2" xfId="3513" xr:uid="{A6BB95AC-A9E4-4891-97BC-B0BF0D80BD1B}"/>
    <cellStyle name="BM Input 5 9 2 2" xfId="3514" xr:uid="{97AA18E8-2165-4BE1-AAF2-44DDEE8369CD}"/>
    <cellStyle name="BM Input 5 9 3" xfId="3515" xr:uid="{93C71779-7AC9-4BC2-9F6E-DC7A39CAEECD}"/>
    <cellStyle name="BM Input 6" xfId="3516" xr:uid="{83942BE4-9B84-40EB-A921-73695F99089D}"/>
    <cellStyle name="BM Input 6 10" xfId="3517" xr:uid="{E97A935E-5C4A-482A-95B5-819226E848A0}"/>
    <cellStyle name="BM Input 6 10 2" xfId="3518" xr:uid="{05B2C240-5F96-44B4-8D52-288B33A1D358}"/>
    <cellStyle name="BM Input 6 10 2 2" xfId="3519" xr:uid="{EFE49394-F935-4857-9B1F-039DD6FEA4D0}"/>
    <cellStyle name="BM Input 6 10 3" xfId="3520" xr:uid="{A3FFA2C3-0728-4F9E-8A19-054E53EBCC9C}"/>
    <cellStyle name="BM Input 6 11" xfId="3521" xr:uid="{FAF7FECC-F3D7-4952-83C7-0C944E966FFD}"/>
    <cellStyle name="BM Input 6 11 2" xfId="3522" xr:uid="{C2427D64-C0EC-4EC7-9E9A-607CB6C2C501}"/>
    <cellStyle name="BM Input 6 11 2 2" xfId="3523" xr:uid="{9849A269-35C5-459F-B823-C79FB29E7FBF}"/>
    <cellStyle name="BM Input 6 11 3" xfId="3524" xr:uid="{72485571-022B-41C5-BF08-B465284ED687}"/>
    <cellStyle name="BM Input 6 12" xfId="3525" xr:uid="{3C091A2C-AB3E-4BF4-B7A8-0AD91712FDC8}"/>
    <cellStyle name="BM Input 6 12 2" xfId="3526" xr:uid="{3927EB2B-AEAB-4522-AAC3-97343215CC86}"/>
    <cellStyle name="BM Input 6 12 2 2" xfId="3527" xr:uid="{AB68F236-600E-4785-92AA-BD56DA63A1B5}"/>
    <cellStyle name="BM Input 6 12 3" xfId="3528" xr:uid="{1A4E195B-AD0C-4B79-880E-E70B0CF3ACE2}"/>
    <cellStyle name="BM Input 6 13" xfId="3529" xr:uid="{3843604F-BB1E-42CE-A7DD-B0FF6E8A24DD}"/>
    <cellStyle name="BM Input 6 13 2" xfId="3530" xr:uid="{0838EA5E-A0E7-4566-AAE4-0A4AD981E511}"/>
    <cellStyle name="BM Input 6 13 2 2" xfId="3531" xr:uid="{92C8AB08-DB7C-45B4-A542-0CF07B67B6B9}"/>
    <cellStyle name="BM Input 6 13 3" xfId="3532" xr:uid="{F9FFEFDE-9BF7-4FE3-AD75-B5C0B8D37A3E}"/>
    <cellStyle name="BM Input 6 14" xfId="3533" xr:uid="{69F9BBD0-C913-43E2-9583-C6DE6EDC87A9}"/>
    <cellStyle name="BM Input 6 14 2" xfId="3534" xr:uid="{29483177-6296-461B-A8B3-CF667D269BA0}"/>
    <cellStyle name="BM Input 6 14 2 2" xfId="3535" xr:uid="{BD78B9FF-43AF-4488-81F9-18C0E6DEBF36}"/>
    <cellStyle name="BM Input 6 14 3" xfId="3536" xr:uid="{06270A21-058F-4FB7-9541-C5CFA6E7DD83}"/>
    <cellStyle name="BM Input 6 15" xfId="3537" xr:uid="{8288A14D-8566-42C6-B8E6-176386996E93}"/>
    <cellStyle name="BM Input 6 15 2" xfId="3538" xr:uid="{70D8201E-2433-4EB4-B249-BC8E11ABA49E}"/>
    <cellStyle name="BM Input 6 15 2 2" xfId="3539" xr:uid="{AD7F4526-5BA8-4E96-83EE-D5A3998D8B71}"/>
    <cellStyle name="BM Input 6 15 3" xfId="3540" xr:uid="{B2129599-DCF3-434C-BF6B-0CEAE8FEB600}"/>
    <cellStyle name="BM Input 6 16" xfId="3541" xr:uid="{1C5EE5BC-CB05-4D1F-AA2E-7906025F3519}"/>
    <cellStyle name="BM Input 6 16 2" xfId="3542" xr:uid="{B74AA167-8978-431F-910F-58DC579BE544}"/>
    <cellStyle name="BM Input 6 16 2 2" xfId="3543" xr:uid="{24B7C175-5E28-4E43-9FC7-95D4571BDED6}"/>
    <cellStyle name="BM Input 6 16 3" xfId="3544" xr:uid="{1A8AAACE-7058-4B51-97EE-AC36C28E74A6}"/>
    <cellStyle name="BM Input 6 17" xfId="3545" xr:uid="{CFE7D780-E8AA-4FAE-8B69-D5CD2BC8C33E}"/>
    <cellStyle name="BM Input 6 17 2" xfId="3546" xr:uid="{6C0261C2-DC33-4166-8832-56FBF38426FA}"/>
    <cellStyle name="BM Input 6 17 2 2" xfId="3547" xr:uid="{CA0FD555-2CDB-4EA2-AD40-E43AFDC165F7}"/>
    <cellStyle name="BM Input 6 17 3" xfId="3548" xr:uid="{DC9EE62F-0E20-4C50-BF40-DCA0187EEC6D}"/>
    <cellStyle name="BM Input 6 18" xfId="3549" xr:uid="{4B9617F5-81FB-4C53-B48E-3F6000B400A6}"/>
    <cellStyle name="BM Input 6 18 2" xfId="3550" xr:uid="{C03E16D9-DB10-4C2B-8421-CD4305795F97}"/>
    <cellStyle name="BM Input 6 18 2 2" xfId="3551" xr:uid="{1BB5151D-AFB3-4D37-91CC-2B7209198F16}"/>
    <cellStyle name="BM Input 6 18 3" xfId="3552" xr:uid="{79B7D090-39C8-4938-930E-D16CA6295BF2}"/>
    <cellStyle name="BM Input 6 19" xfId="3553" xr:uid="{9D27D5A3-2F07-4FAD-B864-3ECE9249F0D0}"/>
    <cellStyle name="BM Input 6 19 2" xfId="3554" xr:uid="{55157600-A400-438A-82D6-6FD4207E3235}"/>
    <cellStyle name="BM Input 6 19 2 2" xfId="3555" xr:uid="{79452F41-AAA9-4DDA-81C2-576A20172B20}"/>
    <cellStyle name="BM Input 6 19 3" xfId="3556" xr:uid="{2E1E2CF0-7CD0-4C15-BB44-4F922D9A9F6C}"/>
    <cellStyle name="BM Input 6 2" xfId="3557" xr:uid="{546F5E2C-3BE2-44A0-B6D5-EAC265926503}"/>
    <cellStyle name="BM Input 6 2 2" xfId="3558" xr:uid="{8B6CE530-27D2-4A64-BDD2-A7E6764362A9}"/>
    <cellStyle name="BM Input 6 2 2 2" xfId="3559" xr:uid="{1237AB1B-CC43-4B13-B018-EBEA52397131}"/>
    <cellStyle name="BM Input 6 2 2 3" xfId="3560" xr:uid="{A81D3ADC-D200-49F7-BD7F-FBACC99F9FF1}"/>
    <cellStyle name="BM Input 6 2 3" xfId="3561" xr:uid="{82F998ED-3C7E-41B9-9412-2643C1C1A64B}"/>
    <cellStyle name="BM Input 6 2 3 2" xfId="3562" xr:uid="{55B0D2AA-0FBF-410E-B6B6-9174860D1453}"/>
    <cellStyle name="BM Input 6 2 4" xfId="3563" xr:uid="{F7AB1DD1-E561-4280-8B27-72A76700D9BE}"/>
    <cellStyle name="BM Input 6 20" xfId="3564" xr:uid="{8E2D501D-53D5-4173-88A1-ED6F66D0C521}"/>
    <cellStyle name="BM Input 6 20 2" xfId="3565" xr:uid="{9B0FE4CC-547F-4E9C-9FDD-3B6C23B01026}"/>
    <cellStyle name="BM Input 6 20 2 2" xfId="3566" xr:uid="{E5982000-04F3-4E64-87B0-C843D7996BFE}"/>
    <cellStyle name="BM Input 6 20 3" xfId="3567" xr:uid="{AFED5136-9AC1-4E9C-AF10-B6B5511D914B}"/>
    <cellStyle name="BM Input 6 21" xfId="3568" xr:uid="{0CE8F237-8FBA-4C38-BF00-8DE0BF557B92}"/>
    <cellStyle name="BM Input 6 21 2" xfId="3569" xr:uid="{D45CA636-419D-414B-99F8-785E92D2FC74}"/>
    <cellStyle name="BM Input 6 22" xfId="3570" xr:uid="{51992530-2755-47E9-8B95-1AB7183F77C5}"/>
    <cellStyle name="BM Input 6 23" xfId="3571" xr:uid="{65E39975-F1FF-4427-B439-6F66664EF183}"/>
    <cellStyle name="BM Input 6 3" xfId="3572" xr:uid="{ECC700DC-67E4-438F-9DA3-0176398B9486}"/>
    <cellStyle name="BM Input 6 3 2" xfId="3573" xr:uid="{5136FF6B-50A6-4ED3-BEC9-B0DEAF4855A6}"/>
    <cellStyle name="BM Input 6 3 2 2" xfId="3574" xr:uid="{F98500D8-9819-4CC3-8870-1840987DED64}"/>
    <cellStyle name="BM Input 6 3 3" xfId="3575" xr:uid="{6AD1ED94-BE74-4A46-A98E-1A378AC33AFD}"/>
    <cellStyle name="BM Input 6 3 4" xfId="3576" xr:uid="{BE31AA9F-FCBA-467E-81C3-1FCCB3280205}"/>
    <cellStyle name="BM Input 6 4" xfId="3577" xr:uid="{36C88D53-4A54-499B-ACEC-0EA03738AAB3}"/>
    <cellStyle name="BM Input 6 4 2" xfId="3578" xr:uid="{C247202A-65F7-45FF-9FE1-F932CABCE990}"/>
    <cellStyle name="BM Input 6 4 2 2" xfId="3579" xr:uid="{DAB443FC-529A-4195-9ECE-71F54E23AA0C}"/>
    <cellStyle name="BM Input 6 4 3" xfId="3580" xr:uid="{B413B3C2-FEFB-4555-A09B-2366610D99C9}"/>
    <cellStyle name="BM Input 6 4 4" xfId="3581" xr:uid="{497519C8-A6F8-4DD8-AFA2-B40AB48F94B1}"/>
    <cellStyle name="BM Input 6 5" xfId="3582" xr:uid="{752FE2CB-B574-4D4B-BF45-46FD1B4D7C8C}"/>
    <cellStyle name="BM Input 6 5 2" xfId="3583" xr:uid="{42EC1529-165A-46C7-9AC9-C261C868611E}"/>
    <cellStyle name="BM Input 6 5 2 2" xfId="3584" xr:uid="{B11AFEEB-CC74-42D6-A584-1F70CD1BFA18}"/>
    <cellStyle name="BM Input 6 5 3" xfId="3585" xr:uid="{62B98F36-DD9B-4E06-982B-883E01079EAF}"/>
    <cellStyle name="BM Input 6 6" xfId="3586" xr:uid="{BBC729FA-C6CF-48E1-A0D0-701C8E8DCF23}"/>
    <cellStyle name="BM Input 6 6 2" xfId="3587" xr:uid="{333CAD29-6BF4-4F73-AE1E-5033E5AEFC8D}"/>
    <cellStyle name="BM Input 6 6 2 2" xfId="3588" xr:uid="{8422944A-ECF2-4D52-8A65-930704647780}"/>
    <cellStyle name="BM Input 6 6 3" xfId="3589" xr:uid="{457E410D-854B-45A6-865D-F55920001E36}"/>
    <cellStyle name="BM Input 6 7" xfId="3590" xr:uid="{2C9F8991-9EBD-4DD7-B135-0BAB49E60E52}"/>
    <cellStyle name="BM Input 6 7 2" xfId="3591" xr:uid="{A469A422-09D4-4636-9940-D963B66ABD2A}"/>
    <cellStyle name="BM Input 6 7 2 2" xfId="3592" xr:uid="{6D14C4D7-D43E-4A73-8B89-F4E7C3321606}"/>
    <cellStyle name="BM Input 6 7 3" xfId="3593" xr:uid="{D8FA90DA-3C9E-494D-81FF-3241A8A13AA6}"/>
    <cellStyle name="BM Input 6 8" xfId="3594" xr:uid="{6CA1A648-3A0B-4062-9541-56AD65EE6AE9}"/>
    <cellStyle name="BM Input 6 8 2" xfId="3595" xr:uid="{F3F118BE-417E-402A-87AE-2CEE669682AA}"/>
    <cellStyle name="BM Input 6 8 2 2" xfId="3596" xr:uid="{2C5D22AF-EE1B-46EB-9C94-EAF45FEFF663}"/>
    <cellStyle name="BM Input 6 8 3" xfId="3597" xr:uid="{C02C535E-768B-418E-9E1D-7EC6503EC338}"/>
    <cellStyle name="BM Input 6 9" xfId="3598" xr:uid="{A8973A1D-9858-4474-B880-F3B63CCF6847}"/>
    <cellStyle name="BM Input 6 9 2" xfId="3599" xr:uid="{BAB64259-B720-40B2-908C-F18BC8E1B896}"/>
    <cellStyle name="BM Input 6 9 2 2" xfId="3600" xr:uid="{F28CBAD1-73D9-4E4E-B24A-F0A19261CED9}"/>
    <cellStyle name="BM Input 6 9 3" xfId="3601" xr:uid="{F7876173-8B50-467E-8B7D-7D1D09ADD059}"/>
    <cellStyle name="BM Input 7" xfId="3602" xr:uid="{2DA2E6BA-DB72-4DF5-82E3-3F38D1BDE2F5}"/>
    <cellStyle name="BM Input 7 2" xfId="3603" xr:uid="{FEE563DD-3C87-4F23-A2FE-2BAD1B74A25D}"/>
    <cellStyle name="BM Input 7 2 2" xfId="3604" xr:uid="{AEA8BFC2-237C-493C-876B-16E505BC52A7}"/>
    <cellStyle name="BM Input 7 2 3" xfId="3605" xr:uid="{A51BC263-D076-4DE3-801B-A71BCA291F3B}"/>
    <cellStyle name="BM Input 7 3" xfId="3606" xr:uid="{3431409F-F961-4E4B-8F2D-D6FA0BEF9F36}"/>
    <cellStyle name="BM Input 7 3 2" xfId="3607" xr:uid="{F509F95F-C79B-4070-8EAD-C011982601A2}"/>
    <cellStyle name="BM Input 7 4" xfId="3608" xr:uid="{0EA39FFA-A8B7-48EC-83F9-2B05A861A245}"/>
    <cellStyle name="BM Input 8" xfId="3609" xr:uid="{610D2C6C-A826-4EF4-8F42-DAF008DBC1D8}"/>
    <cellStyle name="BM Input 8 2" xfId="3610" xr:uid="{382F595A-44EE-4A70-A7DB-1640B45231E9}"/>
    <cellStyle name="BM Input 8 2 2" xfId="3611" xr:uid="{F9971500-130A-4863-B76F-C09AFDF247A5}"/>
    <cellStyle name="BM Input 8 2 3" xfId="3612" xr:uid="{F0F61179-5639-43B1-A88B-7200AA48D5A1}"/>
    <cellStyle name="BM Input 8 3" xfId="3613" xr:uid="{47E765FD-339C-42EE-981F-6F941BD6F118}"/>
    <cellStyle name="BM Input 8 4" xfId="3614" xr:uid="{A11EE27B-53E4-4F3F-BE56-1151A0BE61FB}"/>
    <cellStyle name="BM Input 9" xfId="3615" xr:uid="{9DF71196-BD40-4A6D-8B0F-C7B9CECC1303}"/>
    <cellStyle name="BM Input 9 2" xfId="3616" xr:uid="{06400496-12ED-44C0-9D0A-F6ED5560940E}"/>
    <cellStyle name="BM Input 9 2 2" xfId="3617" xr:uid="{9721B1C4-7E7B-42C7-8A3E-AAA9BE7B824F}"/>
    <cellStyle name="BM Input 9 3" xfId="3618" xr:uid="{A73314A8-3942-4380-93B3-1D0101642D3F}"/>
    <cellStyle name="BM Input 9 4" xfId="3619" xr:uid="{2D10BF1F-EF1F-439F-BF2A-5B37C10343D3}"/>
    <cellStyle name="BM Input External Link" xfId="3620" xr:uid="{0072715E-5475-4CF1-90D9-E2F559277819}"/>
    <cellStyle name="BM Input External Link 10" xfId="3621" xr:uid="{0FB8740B-A7B5-42E3-A8CC-302C40A7AE30}"/>
    <cellStyle name="BM Input External Link 10 2" xfId="3622" xr:uid="{0FC4CFF0-AB4E-4CB6-97AA-1B87856B4B0D}"/>
    <cellStyle name="BM Input External Link 10 2 2" xfId="3623" xr:uid="{D10EB58A-9BFE-4928-98E3-720AE49A4358}"/>
    <cellStyle name="BM Input External Link 10 3" xfId="3624" xr:uid="{1611E69D-B7E3-4AEC-8236-5EC1A72E6DB3}"/>
    <cellStyle name="BM Input External Link 11" xfId="3625" xr:uid="{AA1D37DD-7FBE-448A-B6DD-D32011D96578}"/>
    <cellStyle name="BM Input External Link 11 2" xfId="3626" xr:uid="{2FD79B09-60EB-4409-A8AD-D8FD145CFFE4}"/>
    <cellStyle name="BM Input External Link 11 2 2" xfId="3627" xr:uid="{A8CC7227-9009-43F7-A77B-62ADE4803A73}"/>
    <cellStyle name="BM Input External Link 11 3" xfId="3628" xr:uid="{9A4BADAA-F7D2-4196-A23F-19E8811231C7}"/>
    <cellStyle name="BM Input External Link 12" xfId="3629" xr:uid="{C3B9F995-A6A9-4C3E-ABF4-B800B8CF885D}"/>
    <cellStyle name="BM Input External Link 12 2" xfId="3630" xr:uid="{A086AD29-90A0-4354-8651-0F912B9167D5}"/>
    <cellStyle name="BM Input External Link 12 2 2" xfId="3631" xr:uid="{76CD09F3-F4E4-4D05-9663-5D971234A128}"/>
    <cellStyle name="BM Input External Link 12 3" xfId="3632" xr:uid="{C522249E-025B-4E5D-8535-E5C554AFE90E}"/>
    <cellStyle name="BM Input External Link 13" xfId="3633" xr:uid="{260427FB-AD2A-4FBB-AE0F-EF4025572913}"/>
    <cellStyle name="BM Input External Link 13 2" xfId="3634" xr:uid="{696198F7-93A4-424F-B677-896B4FB11A50}"/>
    <cellStyle name="BM Input External Link 13 2 2" xfId="3635" xr:uid="{41680F1D-E8C9-48DD-BBE5-1992FB41B231}"/>
    <cellStyle name="BM Input External Link 13 3" xfId="3636" xr:uid="{C4DF783F-555D-4118-8547-CE02638B5B41}"/>
    <cellStyle name="BM Input External Link 14" xfId="3637" xr:uid="{4EC2BA0D-5F71-467D-9452-44B1B6A6D4FE}"/>
    <cellStyle name="BM Input External Link 14 2" xfId="3638" xr:uid="{1C1B107D-2E12-452C-95D9-E043A9F996B7}"/>
    <cellStyle name="BM Input External Link 14 2 2" xfId="3639" xr:uid="{B6D68E2E-0DE2-4C06-B54B-05E2D29A8AC8}"/>
    <cellStyle name="BM Input External Link 14 3" xfId="3640" xr:uid="{DC920B52-DC38-4BA8-801F-17E52FA2FA89}"/>
    <cellStyle name="BM Input External Link 15" xfId="3641" xr:uid="{ACF775B5-77B7-470E-A503-28F6CD7EB718}"/>
    <cellStyle name="BM Input External Link 15 2" xfId="3642" xr:uid="{D4D1D824-3492-4F00-99C4-27D380D7A1B6}"/>
    <cellStyle name="BM Input External Link 15 2 2" xfId="3643" xr:uid="{7A153332-B0BD-4F7D-8692-5EB54D385E27}"/>
    <cellStyle name="BM Input External Link 15 3" xfId="3644" xr:uid="{7E1BFFE2-ACB5-41E6-B274-A09F7002CC88}"/>
    <cellStyle name="BM Input External Link 16" xfId="3645" xr:uid="{2FEDCA3E-B15A-4A02-9638-6FD7EB995601}"/>
    <cellStyle name="BM Input External Link 16 2" xfId="3646" xr:uid="{A1F0AA3B-9FA7-433A-9F77-E3042B409239}"/>
    <cellStyle name="BM Input External Link 16 2 2" xfId="3647" xr:uid="{485DDAA3-B87E-4CD3-B134-51C02F065883}"/>
    <cellStyle name="BM Input External Link 16 3" xfId="3648" xr:uid="{2755A6A6-3296-4AFF-86D5-0B77829AE4E9}"/>
    <cellStyle name="BM Input External Link 17" xfId="3649" xr:uid="{F4715B81-1E44-466F-B695-53C52089CA1B}"/>
    <cellStyle name="BM Input External Link 17 2" xfId="3650" xr:uid="{D8E082B5-A8A2-449B-8CE5-596765E98387}"/>
    <cellStyle name="BM Input External Link 17 2 2" xfId="3651" xr:uid="{2250A7AB-2514-4802-8365-49B893A4CF96}"/>
    <cellStyle name="BM Input External Link 17 3" xfId="3652" xr:uid="{7483D227-0E40-4D50-A489-C0EF7723C775}"/>
    <cellStyle name="BM Input External Link 18" xfId="3653" xr:uid="{A3C52CB0-5AF7-4381-A3C6-2DACC911455F}"/>
    <cellStyle name="BM Input External Link 18 2" xfId="3654" xr:uid="{B90DBCE6-721C-4CA3-A766-ACEDB1CC37B9}"/>
    <cellStyle name="BM Input External Link 18 2 2" xfId="3655" xr:uid="{27882164-F96C-4FBB-8C14-F553F543FFF1}"/>
    <cellStyle name="BM Input External Link 18 3" xfId="3656" xr:uid="{6FC8C714-E6E3-4F1E-9429-B431325CAF73}"/>
    <cellStyle name="BM Input External Link 19" xfId="3657" xr:uid="{70555DE9-D8E3-4C83-9A9B-AD704B7550BC}"/>
    <cellStyle name="BM Input External Link 19 2" xfId="3658" xr:uid="{117EF63D-1F3E-4231-8B3A-70E0D58226D4}"/>
    <cellStyle name="BM Input External Link 19 2 2" xfId="3659" xr:uid="{B31234BA-CFFB-4E6C-A96A-50F279519DA3}"/>
    <cellStyle name="BM Input External Link 19 3" xfId="3660" xr:uid="{EC4772D2-5FF3-4002-BE3E-9A7E52765009}"/>
    <cellStyle name="BM Input External Link 2" xfId="3661" xr:uid="{99A0CB0B-6516-46F6-B681-CFEB299D00A9}"/>
    <cellStyle name="BM Input External Link 2 10" xfId="3662" xr:uid="{F6906745-4F0D-4509-B600-BB3B681BC822}"/>
    <cellStyle name="BM Input External Link 2 10 2" xfId="3663" xr:uid="{174A6814-8FAF-4FAB-BAD7-BC7D930BBE27}"/>
    <cellStyle name="BM Input External Link 2 10 2 2" xfId="3664" xr:uid="{9DD3E6F2-4892-4D86-B8AE-52D8D38498D2}"/>
    <cellStyle name="BM Input External Link 2 10 3" xfId="3665" xr:uid="{1B166758-B979-41D8-B9A6-EC5C2DEE5500}"/>
    <cellStyle name="BM Input External Link 2 11" xfId="3666" xr:uid="{520384A2-F222-4E61-9314-48DCC4CF1BD7}"/>
    <cellStyle name="BM Input External Link 2 11 2" xfId="3667" xr:uid="{C6F15EAB-9D8E-47A9-9D2F-1C19276726EB}"/>
    <cellStyle name="BM Input External Link 2 11 2 2" xfId="3668" xr:uid="{446F067B-0467-428D-92D9-D4CBC780724C}"/>
    <cellStyle name="BM Input External Link 2 11 3" xfId="3669" xr:uid="{BB762427-0134-48CA-9AF8-31ABA3966BFD}"/>
    <cellStyle name="BM Input External Link 2 12" xfId="3670" xr:uid="{25E9134F-258E-49A4-9302-B6928DA47FEC}"/>
    <cellStyle name="BM Input External Link 2 12 2" xfId="3671" xr:uid="{918AA75A-9950-4EC9-A723-FB588ED4D0D7}"/>
    <cellStyle name="BM Input External Link 2 12 2 2" xfId="3672" xr:uid="{A3B00A6C-A046-4007-A45C-D3E37EB300AE}"/>
    <cellStyle name="BM Input External Link 2 12 3" xfId="3673" xr:uid="{B158B55F-C60D-4730-AD13-F0899328BA5E}"/>
    <cellStyle name="BM Input External Link 2 13" xfId="3674" xr:uid="{DCDDBF85-8938-493E-BA53-9EBED39B4AE9}"/>
    <cellStyle name="BM Input External Link 2 13 2" xfId="3675" xr:uid="{3F263F77-4836-4AB5-9FD4-B2AE89786C9D}"/>
    <cellStyle name="BM Input External Link 2 13 2 2" xfId="3676" xr:uid="{74A91AF9-BF81-4FAB-A38F-E2C56EE8FC66}"/>
    <cellStyle name="BM Input External Link 2 13 3" xfId="3677" xr:uid="{C2F2D088-4A2F-445D-B386-D99060C5D75B}"/>
    <cellStyle name="BM Input External Link 2 14" xfId="3678" xr:uid="{613B68EE-6B3F-4B36-B55E-2B647DE530CD}"/>
    <cellStyle name="BM Input External Link 2 14 2" xfId="3679" xr:uid="{C0B27BBE-41BE-4DE8-94BA-D82B66755BFC}"/>
    <cellStyle name="BM Input External Link 2 14 2 2" xfId="3680" xr:uid="{D1D07258-CC39-400A-9AAA-141B08B0C54F}"/>
    <cellStyle name="BM Input External Link 2 14 3" xfId="3681" xr:uid="{8844E0B9-678A-483D-BE4D-2A4B988F3D03}"/>
    <cellStyle name="BM Input External Link 2 15" xfId="3682" xr:uid="{D102CCC5-13BE-49F8-83D3-01360E304CEF}"/>
    <cellStyle name="BM Input External Link 2 15 2" xfId="3683" xr:uid="{4E3DB0B4-3722-48A2-AFC3-D4A197445256}"/>
    <cellStyle name="BM Input External Link 2 15 2 2" xfId="3684" xr:uid="{3B5F9AAB-DB08-46F7-83C6-C7A96A0AA2E3}"/>
    <cellStyle name="BM Input External Link 2 15 3" xfId="3685" xr:uid="{D78C2261-AE69-450A-8D0B-FC33F64EF746}"/>
    <cellStyle name="BM Input External Link 2 16" xfId="3686" xr:uid="{042FAAF7-0881-4AC3-A321-6D0E8E0CD0C6}"/>
    <cellStyle name="BM Input External Link 2 16 2" xfId="3687" xr:uid="{797025F3-7B82-49B6-AFA0-5310BE20ECDD}"/>
    <cellStyle name="BM Input External Link 2 16 2 2" xfId="3688" xr:uid="{D6EB5B4D-B81A-48BD-90EA-D8A6692E104D}"/>
    <cellStyle name="BM Input External Link 2 16 3" xfId="3689" xr:uid="{A71F4598-8811-4F1E-8A1A-6BA162937FDA}"/>
    <cellStyle name="BM Input External Link 2 17" xfId="3690" xr:uid="{85922F9C-07F1-44E0-A688-46FFBE387467}"/>
    <cellStyle name="BM Input External Link 2 17 2" xfId="3691" xr:uid="{23A684B9-4D57-465C-A0CD-320560F7BE5D}"/>
    <cellStyle name="BM Input External Link 2 17 2 2" xfId="3692" xr:uid="{F197529E-1DEE-4BC8-88EF-CB7F905894FE}"/>
    <cellStyle name="BM Input External Link 2 17 3" xfId="3693" xr:uid="{C4DA48B4-ADC1-43A2-9ACA-79E0F633FF72}"/>
    <cellStyle name="BM Input External Link 2 18" xfId="3694" xr:uid="{47B4D1DB-8714-4B7A-9B03-17669F37AE5A}"/>
    <cellStyle name="BM Input External Link 2 18 2" xfId="3695" xr:uid="{B9374D95-A219-4C6B-92B1-0F4DEBCB3CBB}"/>
    <cellStyle name="BM Input External Link 2 18 2 2" xfId="3696" xr:uid="{1C41FC36-1897-4B13-A282-5011FCF25C2F}"/>
    <cellStyle name="BM Input External Link 2 18 3" xfId="3697" xr:uid="{4BFEC111-FC95-4C1E-B30E-10E88DE795A2}"/>
    <cellStyle name="BM Input External Link 2 19" xfId="3698" xr:uid="{64A0E952-6886-4135-AA97-5603FFADA3B0}"/>
    <cellStyle name="BM Input External Link 2 19 2" xfId="3699" xr:uid="{B645C921-A2C8-4940-90E5-7AE8895373ED}"/>
    <cellStyle name="BM Input External Link 2 19 2 2" xfId="3700" xr:uid="{83899D6E-0417-4CDD-848C-AD5B4DD6DEFA}"/>
    <cellStyle name="BM Input External Link 2 19 3" xfId="3701" xr:uid="{4972107A-4437-4CDF-853E-4969795A085F}"/>
    <cellStyle name="BM Input External Link 2 2" xfId="3702" xr:uid="{E95983C9-CAD1-4FEA-B7F7-E7B5C9B9431E}"/>
    <cellStyle name="BM Input External Link 2 2 10" xfId="3703" xr:uid="{5E731DDB-3092-4CCD-8387-14B6231A06DC}"/>
    <cellStyle name="BM Input External Link 2 2 10 2" xfId="3704" xr:uid="{D3D9BF3F-A993-4212-ABAB-4EF9A4B1D3B4}"/>
    <cellStyle name="BM Input External Link 2 2 10 2 2" xfId="3705" xr:uid="{81BEC96A-5E05-4695-9572-AEE3BFCAA73F}"/>
    <cellStyle name="BM Input External Link 2 2 10 3" xfId="3706" xr:uid="{8888183C-0A07-492A-B4A2-5B8A31B4213F}"/>
    <cellStyle name="BM Input External Link 2 2 11" xfId="3707" xr:uid="{52BE1000-3496-442A-9939-A20F8B8DEC03}"/>
    <cellStyle name="BM Input External Link 2 2 11 2" xfId="3708" xr:uid="{2F8C8CEC-D221-4E56-9A7F-1CDA684C7153}"/>
    <cellStyle name="BM Input External Link 2 2 11 2 2" xfId="3709" xr:uid="{43F15C55-B829-44BE-AEBF-A9A3E226F6BC}"/>
    <cellStyle name="BM Input External Link 2 2 11 3" xfId="3710" xr:uid="{43E5C17E-791A-452C-B4D4-56235ADE2A5F}"/>
    <cellStyle name="BM Input External Link 2 2 12" xfId="3711" xr:uid="{48DCACA1-7DDC-43D0-94FB-A60D04BD3B96}"/>
    <cellStyle name="BM Input External Link 2 2 12 2" xfId="3712" xr:uid="{A166050C-DAD8-4BC9-AC8B-4C0319EB7C66}"/>
    <cellStyle name="BM Input External Link 2 2 12 2 2" xfId="3713" xr:uid="{0B2626AC-5126-418A-9442-822584560479}"/>
    <cellStyle name="BM Input External Link 2 2 12 3" xfId="3714" xr:uid="{2AB6E87C-0BD8-45A5-8E1D-C49374388BF6}"/>
    <cellStyle name="BM Input External Link 2 2 13" xfId="3715" xr:uid="{58B86331-335D-4E07-83F8-507D9BCCF147}"/>
    <cellStyle name="BM Input External Link 2 2 13 2" xfId="3716" xr:uid="{E5D48976-8021-40D7-A751-5231A806AECF}"/>
    <cellStyle name="BM Input External Link 2 2 13 2 2" xfId="3717" xr:uid="{08B6F617-4D16-4303-AF59-FE5B61EB6A2A}"/>
    <cellStyle name="BM Input External Link 2 2 13 3" xfId="3718" xr:uid="{887CC30F-1A30-41E1-92D8-968B97B656AE}"/>
    <cellStyle name="BM Input External Link 2 2 14" xfId="3719" xr:uid="{849356EE-E940-4566-9DCA-64D207009E1E}"/>
    <cellStyle name="BM Input External Link 2 2 14 2" xfId="3720" xr:uid="{05491889-87C9-4A61-ADBB-6D083D7881EE}"/>
    <cellStyle name="BM Input External Link 2 2 14 2 2" xfId="3721" xr:uid="{DF26B5E2-3F68-4630-A292-787B753294DD}"/>
    <cellStyle name="BM Input External Link 2 2 14 3" xfId="3722" xr:uid="{9B7065F6-4BD9-4C4E-8698-7EF7F7A1F7F5}"/>
    <cellStyle name="BM Input External Link 2 2 15" xfId="3723" xr:uid="{D2CD5660-B17E-4DA3-A96E-19FD9DC1907D}"/>
    <cellStyle name="BM Input External Link 2 2 15 2" xfId="3724" xr:uid="{8B9AB58E-5C9A-4BC4-A571-5EBB93B9DAC0}"/>
    <cellStyle name="BM Input External Link 2 2 15 2 2" xfId="3725" xr:uid="{F3B998C8-5724-47CF-9C91-B287A0850360}"/>
    <cellStyle name="BM Input External Link 2 2 15 3" xfId="3726" xr:uid="{0FC0ACA4-52CC-493E-A9F6-BFA6E9E4CBB0}"/>
    <cellStyle name="BM Input External Link 2 2 16" xfId="3727" xr:uid="{5F05C26C-BBAE-44D2-84CB-D57B04910A19}"/>
    <cellStyle name="BM Input External Link 2 2 16 2" xfId="3728" xr:uid="{2160EA2E-F59D-4296-AEF7-BEE4E806FB02}"/>
    <cellStyle name="BM Input External Link 2 2 16 2 2" xfId="3729" xr:uid="{ADCF7BCC-72E8-40A8-AC1D-61A7E2B87B7B}"/>
    <cellStyle name="BM Input External Link 2 2 16 3" xfId="3730" xr:uid="{2B45EBA9-634F-4427-BCC2-BF34E2BE4543}"/>
    <cellStyle name="BM Input External Link 2 2 17" xfId="3731" xr:uid="{FB4C0AE7-E02B-4ACE-89FA-1AA4274E46E2}"/>
    <cellStyle name="BM Input External Link 2 2 17 2" xfId="3732" xr:uid="{02050659-A65A-4012-9F4C-641A63A277F7}"/>
    <cellStyle name="BM Input External Link 2 2 17 2 2" xfId="3733" xr:uid="{C338CC6A-6941-4F1D-8A40-2A93F96C079E}"/>
    <cellStyle name="BM Input External Link 2 2 17 3" xfId="3734" xr:uid="{D4635921-57B6-4870-9D5F-938D51A63928}"/>
    <cellStyle name="BM Input External Link 2 2 18" xfId="3735" xr:uid="{79254DB0-99F8-4DE6-930A-F96FE42E9E0C}"/>
    <cellStyle name="BM Input External Link 2 2 18 2" xfId="3736" xr:uid="{C5D76EA1-20B6-412E-A364-644C74681CDE}"/>
    <cellStyle name="BM Input External Link 2 2 19" xfId="3737" xr:uid="{7DB28B81-5BF3-4087-8C42-13B8C5B30667}"/>
    <cellStyle name="BM Input External Link 2 2 2" xfId="3738" xr:uid="{0B31F7AC-4A4B-4E26-9F7B-3471C6F1F5A4}"/>
    <cellStyle name="BM Input External Link 2 2 2 10" xfId="3739" xr:uid="{F593E5C1-57D9-47C2-9046-652389CE7619}"/>
    <cellStyle name="BM Input External Link 2 2 2 10 2" xfId="3740" xr:uid="{89E70956-27B9-4CC0-AD39-9B757238F644}"/>
    <cellStyle name="BM Input External Link 2 2 2 10 2 2" xfId="3741" xr:uid="{C2CABDA9-D3C5-46C2-BD5A-D2DF8533C9AC}"/>
    <cellStyle name="BM Input External Link 2 2 2 10 3" xfId="3742" xr:uid="{45733CF6-466A-42CA-B81D-96C9FEE1F1B9}"/>
    <cellStyle name="BM Input External Link 2 2 2 11" xfId="3743" xr:uid="{ACA98F74-5B20-4049-9FB9-517EA5A10DDC}"/>
    <cellStyle name="BM Input External Link 2 2 2 11 2" xfId="3744" xr:uid="{2361BDB3-B1DC-4808-9EF9-D46F47BB3CC6}"/>
    <cellStyle name="BM Input External Link 2 2 2 11 2 2" xfId="3745" xr:uid="{DB04EB98-5F0E-458B-9B4F-FB0C1DF50198}"/>
    <cellStyle name="BM Input External Link 2 2 2 11 3" xfId="3746" xr:uid="{64995F24-B003-4067-9157-979A1BBBE106}"/>
    <cellStyle name="BM Input External Link 2 2 2 12" xfId="3747" xr:uid="{75FB5CD9-6DA2-4DD1-97AF-DCD5A26EB738}"/>
    <cellStyle name="BM Input External Link 2 2 2 12 2" xfId="3748" xr:uid="{F16105E9-5B44-4C8E-9BFC-52B5844520D6}"/>
    <cellStyle name="BM Input External Link 2 2 2 12 2 2" xfId="3749" xr:uid="{DCD971DA-498B-42DE-8BCF-74E49DD51CA7}"/>
    <cellStyle name="BM Input External Link 2 2 2 12 3" xfId="3750" xr:uid="{E98421D5-749E-43D7-AA89-AC3C8DEAA932}"/>
    <cellStyle name="BM Input External Link 2 2 2 13" xfId="3751" xr:uid="{791C59A6-26D1-4617-920B-E8A4254BC04F}"/>
    <cellStyle name="BM Input External Link 2 2 2 13 2" xfId="3752" xr:uid="{7EC403AE-2801-4180-A219-794986D38A54}"/>
    <cellStyle name="BM Input External Link 2 2 2 13 2 2" xfId="3753" xr:uid="{AD7686A5-2182-45F9-A60F-206E6A28AF30}"/>
    <cellStyle name="BM Input External Link 2 2 2 13 3" xfId="3754" xr:uid="{1B18EB05-BD5F-4DFA-801A-37ECA1A2402F}"/>
    <cellStyle name="BM Input External Link 2 2 2 14" xfId="3755" xr:uid="{6A2F60A5-2435-4345-9171-686DD6646B04}"/>
    <cellStyle name="BM Input External Link 2 2 2 14 2" xfId="3756" xr:uid="{C0CE4956-4740-4F2A-B8B4-B42819411365}"/>
    <cellStyle name="BM Input External Link 2 2 2 14 2 2" xfId="3757" xr:uid="{ABF3FE3C-8439-48BA-A989-273690795564}"/>
    <cellStyle name="BM Input External Link 2 2 2 14 3" xfId="3758" xr:uid="{71AFA471-DA6B-40F4-A7FD-BC08C544C5F5}"/>
    <cellStyle name="BM Input External Link 2 2 2 15" xfId="3759" xr:uid="{B838DBB0-F71E-4590-B2E1-CE173A9AAE0D}"/>
    <cellStyle name="BM Input External Link 2 2 2 15 2" xfId="3760" xr:uid="{3607E60B-D8CF-47D9-90B1-2A3929CDDEAE}"/>
    <cellStyle name="BM Input External Link 2 2 2 15 2 2" xfId="3761" xr:uid="{F5D2C0E8-E506-44DD-9E82-6DCE48421E3E}"/>
    <cellStyle name="BM Input External Link 2 2 2 15 3" xfId="3762" xr:uid="{2E51191F-F01E-4FC9-BC77-082F074186BC}"/>
    <cellStyle name="BM Input External Link 2 2 2 16" xfId="3763" xr:uid="{B1480A07-E283-44E7-8EEB-E5A48EC94C10}"/>
    <cellStyle name="BM Input External Link 2 2 2 16 2" xfId="3764" xr:uid="{0883C2FA-0C36-4EA6-BEC6-2D25A8B9CD2A}"/>
    <cellStyle name="BM Input External Link 2 2 2 16 2 2" xfId="3765" xr:uid="{75E8D0CF-32EE-4CDF-BB00-CE59114B538F}"/>
    <cellStyle name="BM Input External Link 2 2 2 16 3" xfId="3766" xr:uid="{299FB787-DD9C-4903-AAAD-686434B4791E}"/>
    <cellStyle name="BM Input External Link 2 2 2 17" xfId="3767" xr:uid="{7C45F012-2566-4F86-8B5E-A2EE3A445B1D}"/>
    <cellStyle name="BM Input External Link 2 2 2 17 2" xfId="3768" xr:uid="{EA435CE0-E586-4C1E-BC9C-97ECC6EEB7FF}"/>
    <cellStyle name="BM Input External Link 2 2 2 17 2 2" xfId="3769" xr:uid="{647731E9-6D99-4E29-8699-23E6352D7A7B}"/>
    <cellStyle name="BM Input External Link 2 2 2 17 3" xfId="3770" xr:uid="{EB375277-0063-4273-9170-91D1302F61FD}"/>
    <cellStyle name="BM Input External Link 2 2 2 18" xfId="3771" xr:uid="{97998D1F-13B4-4C10-B58D-EC2B07461111}"/>
    <cellStyle name="BM Input External Link 2 2 2 18 2" xfId="3772" xr:uid="{7AB9061B-878A-4545-AB6E-18EA8E0DA31F}"/>
    <cellStyle name="BM Input External Link 2 2 2 18 2 2" xfId="3773" xr:uid="{A0BC3591-C200-4B40-8F67-EE993F84B9F1}"/>
    <cellStyle name="BM Input External Link 2 2 2 18 3" xfId="3774" xr:uid="{A4E0D4C6-469A-4B21-9BBE-AAB8FC5EE5ED}"/>
    <cellStyle name="BM Input External Link 2 2 2 19" xfId="3775" xr:uid="{3C7FDA74-A17B-4E06-BEC7-3CF223B59951}"/>
    <cellStyle name="BM Input External Link 2 2 2 19 2" xfId="3776" xr:uid="{BD35253E-0566-49E8-BACE-E2704892279B}"/>
    <cellStyle name="BM Input External Link 2 2 2 19 2 2" xfId="3777" xr:uid="{DA3E9371-B795-4C74-B141-68BA8651E8CD}"/>
    <cellStyle name="BM Input External Link 2 2 2 19 3" xfId="3778" xr:uid="{3CB2952E-9BB7-4250-9C04-FE4C2BA2D6B9}"/>
    <cellStyle name="BM Input External Link 2 2 2 2" xfId="3779" xr:uid="{6A7E29C6-7DD2-47D2-A39B-00D35EFF0119}"/>
    <cellStyle name="BM Input External Link 2 2 2 2 2" xfId="3780" xr:uid="{6AE27ABC-084B-409A-A9C8-22775952EA00}"/>
    <cellStyle name="BM Input External Link 2 2 2 2 2 2" xfId="3781" xr:uid="{7A0DECAD-606C-49FB-B133-C7DDFD2D8ED4}"/>
    <cellStyle name="BM Input External Link 2 2 2 2 2 3" xfId="3782" xr:uid="{B7A96B63-9E33-403B-B2EB-92D2AD1DBA43}"/>
    <cellStyle name="BM Input External Link 2 2 2 2 3" xfId="3783" xr:uid="{2194CE1E-9971-4C9B-9CDC-03B5FCE66B25}"/>
    <cellStyle name="BM Input External Link 2 2 2 2 3 2" xfId="3784" xr:uid="{BD4CDB9E-DAB5-4666-B7A7-6BA532379D4A}"/>
    <cellStyle name="BM Input External Link 2 2 2 2 4" xfId="3785" xr:uid="{238A5373-7839-41CA-90EC-334C5CBDA0F1}"/>
    <cellStyle name="BM Input External Link 2 2 2 20" xfId="3786" xr:uid="{A1DA896E-C553-4050-AE78-383C1347127E}"/>
    <cellStyle name="BM Input External Link 2 2 2 20 2" xfId="3787" xr:uid="{D63089B5-05D8-4B3A-AE98-F6B191B47A38}"/>
    <cellStyle name="BM Input External Link 2 2 2 20 2 2" xfId="3788" xr:uid="{1E933493-1996-4F0E-AD4C-D63863E5F684}"/>
    <cellStyle name="BM Input External Link 2 2 2 20 3" xfId="3789" xr:uid="{2260715F-8DA5-4B99-B0F4-67EFD38D70FB}"/>
    <cellStyle name="BM Input External Link 2 2 2 21" xfId="3790" xr:uid="{8DA38B6B-861C-441F-AE98-9EF037D83D4F}"/>
    <cellStyle name="BM Input External Link 2 2 2 21 2" xfId="3791" xr:uid="{E0304AF3-4617-4B1F-9E61-696E620F6278}"/>
    <cellStyle name="BM Input External Link 2 2 2 22" xfId="3792" xr:uid="{64B9A015-7FC1-43BF-83A1-4C4C2622E8D0}"/>
    <cellStyle name="BM Input External Link 2 2 2 23" xfId="3793" xr:uid="{F26F954E-8A51-4762-B8A1-06D7C73D9291}"/>
    <cellStyle name="BM Input External Link 2 2 2 3" xfId="3794" xr:uid="{DB2D1ABC-F94C-49E1-AEDB-7F7601C8A5F6}"/>
    <cellStyle name="BM Input External Link 2 2 2 3 2" xfId="3795" xr:uid="{161F1D52-B11C-483C-97F9-464A230CE76F}"/>
    <cellStyle name="BM Input External Link 2 2 2 3 2 2" xfId="3796" xr:uid="{436BAC30-6AD4-43E5-BF24-15BD63BB2F3C}"/>
    <cellStyle name="BM Input External Link 2 2 2 3 3" xfId="3797" xr:uid="{1076096E-860E-4210-A1F5-FE5435E6A2CC}"/>
    <cellStyle name="BM Input External Link 2 2 2 3 4" xfId="3798" xr:uid="{C22C8D69-776E-4762-AD5A-E603ED8D0C40}"/>
    <cellStyle name="BM Input External Link 2 2 2 4" xfId="3799" xr:uid="{B87F4BF3-50C0-42B6-8D85-29C4DD8A1842}"/>
    <cellStyle name="BM Input External Link 2 2 2 4 2" xfId="3800" xr:uid="{9C603045-C1FC-45EA-9A2F-AEDE4E66D613}"/>
    <cellStyle name="BM Input External Link 2 2 2 4 2 2" xfId="3801" xr:uid="{0D402EEC-01F4-4D59-A150-7494E55F917D}"/>
    <cellStyle name="BM Input External Link 2 2 2 4 3" xfId="3802" xr:uid="{99D2E5CB-B10F-4E50-8DBF-3A09794BD712}"/>
    <cellStyle name="BM Input External Link 2 2 2 4 4" xfId="3803" xr:uid="{6EF97533-A9DF-4BF9-851D-85DFFAA48C08}"/>
    <cellStyle name="BM Input External Link 2 2 2 5" xfId="3804" xr:uid="{5B1271C3-3628-43C6-B7E1-8B464AD09228}"/>
    <cellStyle name="BM Input External Link 2 2 2 5 2" xfId="3805" xr:uid="{0F08803A-2283-47DB-A8CB-A19747F5F7FA}"/>
    <cellStyle name="BM Input External Link 2 2 2 5 2 2" xfId="3806" xr:uid="{87186DEE-D03E-4A61-97B9-FD045CE5A6C8}"/>
    <cellStyle name="BM Input External Link 2 2 2 5 3" xfId="3807" xr:uid="{E0FBC1D1-0FBF-46FC-9631-4C806EE9EA2E}"/>
    <cellStyle name="BM Input External Link 2 2 2 6" xfId="3808" xr:uid="{97E10233-6573-4773-A6F8-408676909C8D}"/>
    <cellStyle name="BM Input External Link 2 2 2 6 2" xfId="3809" xr:uid="{05F37D0B-AD4B-400A-860A-DF21B3AA6DDA}"/>
    <cellStyle name="BM Input External Link 2 2 2 6 2 2" xfId="3810" xr:uid="{5D750D21-F795-40C3-9BEF-310ED801022D}"/>
    <cellStyle name="BM Input External Link 2 2 2 6 3" xfId="3811" xr:uid="{DF3C7AA6-7863-4CC3-A308-273F4E84BE8C}"/>
    <cellStyle name="BM Input External Link 2 2 2 7" xfId="3812" xr:uid="{863C4788-F247-4564-B648-41A2B8F239FF}"/>
    <cellStyle name="BM Input External Link 2 2 2 7 2" xfId="3813" xr:uid="{8D4C245E-BB9E-48C6-9078-6BB918372D51}"/>
    <cellStyle name="BM Input External Link 2 2 2 7 2 2" xfId="3814" xr:uid="{9B8BD1CA-ED6C-4E36-B604-F90BD69EE258}"/>
    <cellStyle name="BM Input External Link 2 2 2 7 3" xfId="3815" xr:uid="{630FDB2F-B475-492D-BB83-EB06A62A7C70}"/>
    <cellStyle name="BM Input External Link 2 2 2 8" xfId="3816" xr:uid="{691BA36F-706D-4164-A4DF-216A53BE64D6}"/>
    <cellStyle name="BM Input External Link 2 2 2 8 2" xfId="3817" xr:uid="{EF133476-70D0-49F2-B013-0E53711A2870}"/>
    <cellStyle name="BM Input External Link 2 2 2 8 2 2" xfId="3818" xr:uid="{3F991EC4-1D36-4B0D-8815-A5330E70CFF4}"/>
    <cellStyle name="BM Input External Link 2 2 2 8 3" xfId="3819" xr:uid="{D0DC574A-2017-433C-A7A8-AFBBEB9D5CD2}"/>
    <cellStyle name="BM Input External Link 2 2 2 9" xfId="3820" xr:uid="{1B390485-FC1F-49FC-A2AB-BC94BCCD8025}"/>
    <cellStyle name="BM Input External Link 2 2 2 9 2" xfId="3821" xr:uid="{46323888-4A8A-41C6-9B07-E9577174B354}"/>
    <cellStyle name="BM Input External Link 2 2 2 9 2 2" xfId="3822" xr:uid="{1C7A522B-9FD6-4655-9E0E-6A66C38C87B5}"/>
    <cellStyle name="BM Input External Link 2 2 2 9 3" xfId="3823" xr:uid="{861D0000-0537-4182-9056-15C8EA6238FC}"/>
    <cellStyle name="BM Input External Link 2 2 20" xfId="3824" xr:uid="{84864448-9EDB-4CA5-B5FD-0EC92B0D1A44}"/>
    <cellStyle name="BM Input External Link 2 2 3" xfId="3825" xr:uid="{0B8C9E35-0A3F-4A4C-A565-86E74C5857F0}"/>
    <cellStyle name="BM Input External Link 2 2 3 2" xfId="3826" xr:uid="{6E45CC30-50CE-4206-B652-E2A45A31863F}"/>
    <cellStyle name="BM Input External Link 2 2 3 2 2" xfId="3827" xr:uid="{75CB9BD5-CDAA-406A-B274-3AF7A450A418}"/>
    <cellStyle name="BM Input External Link 2 2 3 2 3" xfId="3828" xr:uid="{2F5A6B71-646E-4917-88B1-50004B68131B}"/>
    <cellStyle name="BM Input External Link 2 2 3 3" xfId="3829" xr:uid="{C619E589-71DD-40BF-B190-66C73CDC1D03}"/>
    <cellStyle name="BM Input External Link 2 2 3 3 2" xfId="3830" xr:uid="{0A5C5507-5F65-4C8B-8E52-B851140ECCDE}"/>
    <cellStyle name="BM Input External Link 2 2 3 4" xfId="3831" xr:uid="{2D7C2F2C-646C-488D-A2AE-C654B5F1E108}"/>
    <cellStyle name="BM Input External Link 2 2 4" xfId="3832" xr:uid="{E2DBFA25-20CB-454A-91A8-2631F4D86533}"/>
    <cellStyle name="BM Input External Link 2 2 4 2" xfId="3833" xr:uid="{024D4074-009F-47BA-86F1-A49DA5AABB74}"/>
    <cellStyle name="BM Input External Link 2 2 4 2 2" xfId="3834" xr:uid="{1CD60FFD-EACD-4B40-8407-CA4D7C89FDBE}"/>
    <cellStyle name="BM Input External Link 2 2 4 3" xfId="3835" xr:uid="{3F3286DD-4BB2-45D9-AAD1-9E5DA356C1CC}"/>
    <cellStyle name="BM Input External Link 2 2 4 4" xfId="3836" xr:uid="{EE5CB0D9-B8D3-40A7-8E8E-F99044AB52F9}"/>
    <cellStyle name="BM Input External Link 2 2 5" xfId="3837" xr:uid="{B3011724-4FC3-454B-9518-B752934795F2}"/>
    <cellStyle name="BM Input External Link 2 2 5 2" xfId="3838" xr:uid="{80682D20-63BB-4E34-9502-D855ABBA41AB}"/>
    <cellStyle name="BM Input External Link 2 2 5 2 2" xfId="3839" xr:uid="{14E400C4-0B98-4927-9E38-4249DE0CCCC7}"/>
    <cellStyle name="BM Input External Link 2 2 5 3" xfId="3840" xr:uid="{708ECE5C-607D-4007-B47B-58ECC9DF330B}"/>
    <cellStyle name="BM Input External Link 2 2 5 4" xfId="3841" xr:uid="{EAEFB04D-5217-4B46-9829-076A97A25E6B}"/>
    <cellStyle name="BM Input External Link 2 2 6" xfId="3842" xr:uid="{CC6763DB-0D67-4715-A96D-512AEA0A59A8}"/>
    <cellStyle name="BM Input External Link 2 2 6 2" xfId="3843" xr:uid="{5615670F-34A4-4F6E-BE40-2BA691C58045}"/>
    <cellStyle name="BM Input External Link 2 2 6 2 2" xfId="3844" xr:uid="{B7848D27-FBD7-48B5-A336-87EBDA3320F3}"/>
    <cellStyle name="BM Input External Link 2 2 6 3" xfId="3845" xr:uid="{6745E2C6-DD0C-4616-AEE3-F00616ECDFFB}"/>
    <cellStyle name="BM Input External Link 2 2 7" xfId="3846" xr:uid="{AE5C77D5-01D4-4083-9279-18C185C0BED2}"/>
    <cellStyle name="BM Input External Link 2 2 7 2" xfId="3847" xr:uid="{CE221A2B-AEA5-4E73-8FD7-A7A1AF943850}"/>
    <cellStyle name="BM Input External Link 2 2 7 2 2" xfId="3848" xr:uid="{4AD041B3-2519-4E69-B517-7601E1191568}"/>
    <cellStyle name="BM Input External Link 2 2 7 3" xfId="3849" xr:uid="{5C2FC390-BFE3-48D3-B375-78CA832A2044}"/>
    <cellStyle name="BM Input External Link 2 2 8" xfId="3850" xr:uid="{87071758-5200-40D7-BA93-10DCCE767641}"/>
    <cellStyle name="BM Input External Link 2 2 8 2" xfId="3851" xr:uid="{39E9AB53-1D32-400D-9B30-6489AF27C690}"/>
    <cellStyle name="BM Input External Link 2 2 8 2 2" xfId="3852" xr:uid="{A882F915-CB5A-46A4-8BB4-9F08CA216083}"/>
    <cellStyle name="BM Input External Link 2 2 8 3" xfId="3853" xr:uid="{2C99411C-28C0-4585-BBC1-19DACC832717}"/>
    <cellStyle name="BM Input External Link 2 2 9" xfId="3854" xr:uid="{E2C950A1-2FC9-4EE4-A348-CF9823B7F2E8}"/>
    <cellStyle name="BM Input External Link 2 2 9 2" xfId="3855" xr:uid="{0DBA585F-03E8-4372-B6DE-150BD65CC9E1}"/>
    <cellStyle name="BM Input External Link 2 2 9 2 2" xfId="3856" xr:uid="{15960EA8-9E2F-43C2-A310-D135A9CFA44E}"/>
    <cellStyle name="BM Input External Link 2 2 9 3" xfId="3857" xr:uid="{00CC17E5-E94B-4C43-A991-551F0A1CCA3C}"/>
    <cellStyle name="BM Input External Link 2 20" xfId="3858" xr:uid="{7A0D17F8-B737-4DA2-AC2D-48182438BCA9}"/>
    <cellStyle name="BM Input External Link 2 20 2" xfId="3859" xr:uid="{03E70A6E-3B65-4E63-8619-0DE32A787AB4}"/>
    <cellStyle name="BM Input External Link 2 20 2 2" xfId="3860" xr:uid="{AA9B09E4-A034-4D20-A0AC-CC8D011775EF}"/>
    <cellStyle name="BM Input External Link 2 20 3" xfId="3861" xr:uid="{4086DBB2-D4BE-4F85-BBC6-0F73982FE0C5}"/>
    <cellStyle name="BM Input External Link 2 21" xfId="3862" xr:uid="{ADA733AE-6798-4C51-8BBF-937ED53F9C37}"/>
    <cellStyle name="BM Input External Link 2 21 2" xfId="3863" xr:uid="{900B35B4-73D3-4521-9425-51A939B6052A}"/>
    <cellStyle name="BM Input External Link 2 22" xfId="3864" xr:uid="{44B20373-590E-4925-A8AB-AC22074F7419}"/>
    <cellStyle name="BM Input External Link 2 23" xfId="3865" xr:uid="{3A4ACD86-C8F0-4A00-A220-B82ECF7BAEFF}"/>
    <cellStyle name="BM Input External Link 2 3" xfId="3866" xr:uid="{FA6A96DB-8A28-4196-BAC1-238AC1BAD0A2}"/>
    <cellStyle name="BM Input External Link 2 3 10" xfId="3867" xr:uid="{128A1DB9-8163-451B-B5D7-224F89AF7FA4}"/>
    <cellStyle name="BM Input External Link 2 3 10 2" xfId="3868" xr:uid="{EBD00CE4-E562-40C7-8738-64CFF0BC0899}"/>
    <cellStyle name="BM Input External Link 2 3 10 2 2" xfId="3869" xr:uid="{95E72C24-258D-4045-A51D-412C650E404C}"/>
    <cellStyle name="BM Input External Link 2 3 10 3" xfId="3870" xr:uid="{106F1ABB-E63C-4E6A-B25A-A28EACE30B73}"/>
    <cellStyle name="BM Input External Link 2 3 11" xfId="3871" xr:uid="{D998177D-2876-4AFB-B3D6-5CBABF90452F}"/>
    <cellStyle name="BM Input External Link 2 3 11 2" xfId="3872" xr:uid="{DD6D3F78-48AA-4554-A0F7-547F724275CD}"/>
    <cellStyle name="BM Input External Link 2 3 11 2 2" xfId="3873" xr:uid="{6055A606-66D8-4A68-B354-48D0808126AD}"/>
    <cellStyle name="BM Input External Link 2 3 11 3" xfId="3874" xr:uid="{C8F13D53-2B5B-4028-B4E0-E4EAC13A2AE2}"/>
    <cellStyle name="BM Input External Link 2 3 12" xfId="3875" xr:uid="{69394B52-960D-4795-B481-55CCE215B458}"/>
    <cellStyle name="BM Input External Link 2 3 12 2" xfId="3876" xr:uid="{A63EFE26-375E-46EF-BFCB-42C15E1F1224}"/>
    <cellStyle name="BM Input External Link 2 3 12 2 2" xfId="3877" xr:uid="{592E7457-A57D-4079-86E5-13D0865FA934}"/>
    <cellStyle name="BM Input External Link 2 3 12 3" xfId="3878" xr:uid="{62AF038C-7549-453B-B7D7-F874E1D530A6}"/>
    <cellStyle name="BM Input External Link 2 3 13" xfId="3879" xr:uid="{204CB61D-0B37-4317-87AE-0EEC222DEE50}"/>
    <cellStyle name="BM Input External Link 2 3 13 2" xfId="3880" xr:uid="{89C79D13-05F5-4F6B-B348-D8C89AB93FD2}"/>
    <cellStyle name="BM Input External Link 2 3 13 2 2" xfId="3881" xr:uid="{57CDE2D7-E514-436E-9E09-C06DEFDDAB79}"/>
    <cellStyle name="BM Input External Link 2 3 13 3" xfId="3882" xr:uid="{9AE6A2AD-4079-447C-B444-7CDBFE1FD2C8}"/>
    <cellStyle name="BM Input External Link 2 3 14" xfId="3883" xr:uid="{886C7FE2-66AB-4F93-B22E-9EED9522560E}"/>
    <cellStyle name="BM Input External Link 2 3 14 2" xfId="3884" xr:uid="{36229EE7-140A-4DD3-963E-E8AC93FF64E0}"/>
    <cellStyle name="BM Input External Link 2 3 14 2 2" xfId="3885" xr:uid="{FD581DDF-BC5D-417B-B3A1-73EDC77D4755}"/>
    <cellStyle name="BM Input External Link 2 3 14 3" xfId="3886" xr:uid="{540990C5-8D6D-4DD6-BBB6-6C987BEF3A67}"/>
    <cellStyle name="BM Input External Link 2 3 15" xfId="3887" xr:uid="{580BBB12-8E14-4D2A-BBA6-630512879857}"/>
    <cellStyle name="BM Input External Link 2 3 15 2" xfId="3888" xr:uid="{60266141-3D33-480B-8AE1-FB3D5D21FCE6}"/>
    <cellStyle name="BM Input External Link 2 3 15 2 2" xfId="3889" xr:uid="{6A7FB7C7-68D6-4B34-86BB-148F95E1C20B}"/>
    <cellStyle name="BM Input External Link 2 3 15 3" xfId="3890" xr:uid="{DF5DB0C4-2F22-46E8-AFD5-9464A6812132}"/>
    <cellStyle name="BM Input External Link 2 3 16" xfId="3891" xr:uid="{A0D4CA08-8D14-451C-A94E-80D78EAEC07D}"/>
    <cellStyle name="BM Input External Link 2 3 16 2" xfId="3892" xr:uid="{2FE6A903-14F2-4228-894A-5D7A4D0A8039}"/>
    <cellStyle name="BM Input External Link 2 3 16 2 2" xfId="3893" xr:uid="{B7454BB8-C526-4E51-A5C3-DAE292202D68}"/>
    <cellStyle name="BM Input External Link 2 3 16 3" xfId="3894" xr:uid="{2F9217F0-709D-4028-8179-0A097EBFC769}"/>
    <cellStyle name="BM Input External Link 2 3 17" xfId="3895" xr:uid="{135A8F7D-91FE-4901-B15C-AC4897C53992}"/>
    <cellStyle name="BM Input External Link 2 3 17 2" xfId="3896" xr:uid="{1948A436-403D-410E-B677-E1C6D86AA6E1}"/>
    <cellStyle name="BM Input External Link 2 3 17 2 2" xfId="3897" xr:uid="{172B78B7-6573-4566-99BD-905E7662A5AF}"/>
    <cellStyle name="BM Input External Link 2 3 17 3" xfId="3898" xr:uid="{05C01DD0-7E2A-4856-B360-1F8CB01D0BA0}"/>
    <cellStyle name="BM Input External Link 2 3 18" xfId="3899" xr:uid="{DB6399E7-4671-4874-868B-4CCC98E562D0}"/>
    <cellStyle name="BM Input External Link 2 3 18 2" xfId="3900" xr:uid="{57171AAC-D0B8-40F8-A3A5-F3D2F6045E55}"/>
    <cellStyle name="BM Input External Link 2 3 19" xfId="3901" xr:uid="{428CAE1B-6FD9-4FC2-B9FD-0F2B31F54114}"/>
    <cellStyle name="BM Input External Link 2 3 2" xfId="3902" xr:uid="{A9A07FC0-915F-4592-B73B-C216DD968342}"/>
    <cellStyle name="BM Input External Link 2 3 2 10" xfId="3903" xr:uid="{E308B3B7-81EB-4392-A64E-9D27FCA36B6C}"/>
    <cellStyle name="BM Input External Link 2 3 2 10 2" xfId="3904" xr:uid="{7B364B27-4C56-4A62-AEE6-697FFF7428C4}"/>
    <cellStyle name="BM Input External Link 2 3 2 10 2 2" xfId="3905" xr:uid="{7C866591-4579-4199-85CA-1778F5570C7E}"/>
    <cellStyle name="BM Input External Link 2 3 2 10 3" xfId="3906" xr:uid="{3C4C4AC9-FA77-476E-9109-03AAF528AF66}"/>
    <cellStyle name="BM Input External Link 2 3 2 11" xfId="3907" xr:uid="{48963D1A-FF4D-480F-914B-CED62BC9DAA1}"/>
    <cellStyle name="BM Input External Link 2 3 2 11 2" xfId="3908" xr:uid="{B88627B9-24B4-4DF0-BF3F-751DC5B5DA35}"/>
    <cellStyle name="BM Input External Link 2 3 2 11 2 2" xfId="3909" xr:uid="{55DF3846-529A-4795-A4D4-B11C5360BAEF}"/>
    <cellStyle name="BM Input External Link 2 3 2 11 3" xfId="3910" xr:uid="{1D0BB631-0489-4AA3-9F0D-FC8A5684F2FD}"/>
    <cellStyle name="BM Input External Link 2 3 2 12" xfId="3911" xr:uid="{9FD49B6A-D1A8-4EC2-BFFE-66CCA1151C20}"/>
    <cellStyle name="BM Input External Link 2 3 2 12 2" xfId="3912" xr:uid="{56247AC3-8BFE-427C-AAB8-707A0C4DD10B}"/>
    <cellStyle name="BM Input External Link 2 3 2 12 2 2" xfId="3913" xr:uid="{58D2D398-92D2-44F0-9410-EF695646655F}"/>
    <cellStyle name="BM Input External Link 2 3 2 12 3" xfId="3914" xr:uid="{0D268C8C-B8FC-4C70-BD5D-3CC5C3AEBB33}"/>
    <cellStyle name="BM Input External Link 2 3 2 13" xfId="3915" xr:uid="{6B95E324-79F7-45D7-A6E2-560490A2F4D6}"/>
    <cellStyle name="BM Input External Link 2 3 2 13 2" xfId="3916" xr:uid="{713043C9-C3D6-4A2A-B5F1-2159B8387371}"/>
    <cellStyle name="BM Input External Link 2 3 2 13 2 2" xfId="3917" xr:uid="{314E3F3D-432C-4E85-8039-746B3F5CEFE2}"/>
    <cellStyle name="BM Input External Link 2 3 2 13 3" xfId="3918" xr:uid="{EA0D0284-C294-4F1C-807F-5279F55C6FF3}"/>
    <cellStyle name="BM Input External Link 2 3 2 14" xfId="3919" xr:uid="{34F5B545-AC52-4051-AFD8-1693C0944BB6}"/>
    <cellStyle name="BM Input External Link 2 3 2 14 2" xfId="3920" xr:uid="{8C965436-F71F-4F47-88A8-3621D609DA20}"/>
    <cellStyle name="BM Input External Link 2 3 2 14 2 2" xfId="3921" xr:uid="{06A268EA-DCCB-4EAA-8038-D0266A8B6C44}"/>
    <cellStyle name="BM Input External Link 2 3 2 14 3" xfId="3922" xr:uid="{AFC85124-8651-4438-94D8-1044A4182BAF}"/>
    <cellStyle name="BM Input External Link 2 3 2 15" xfId="3923" xr:uid="{858B9DD5-7760-40B6-B20A-4B64233E1932}"/>
    <cellStyle name="BM Input External Link 2 3 2 15 2" xfId="3924" xr:uid="{606F2F45-5D14-41F0-AD42-0E4777B86CBF}"/>
    <cellStyle name="BM Input External Link 2 3 2 15 2 2" xfId="3925" xr:uid="{DC3488BB-4E9E-40BA-993F-46231FCB023B}"/>
    <cellStyle name="BM Input External Link 2 3 2 15 3" xfId="3926" xr:uid="{C6BF7CF4-C26F-4006-9277-99669EC7FE85}"/>
    <cellStyle name="BM Input External Link 2 3 2 16" xfId="3927" xr:uid="{8DFC78A5-8DEF-4E51-B7A0-16E71AAD0DAA}"/>
    <cellStyle name="BM Input External Link 2 3 2 16 2" xfId="3928" xr:uid="{D8A98BD2-A9BF-458E-92A1-FF92C191F93F}"/>
    <cellStyle name="BM Input External Link 2 3 2 16 2 2" xfId="3929" xr:uid="{6D768610-98AD-4050-AAE9-50C56855E5EC}"/>
    <cellStyle name="BM Input External Link 2 3 2 16 3" xfId="3930" xr:uid="{1411558B-3795-461A-BCD8-C2080588A620}"/>
    <cellStyle name="BM Input External Link 2 3 2 17" xfId="3931" xr:uid="{48606CEC-6AE3-468C-A565-FDD8D059F85B}"/>
    <cellStyle name="BM Input External Link 2 3 2 17 2" xfId="3932" xr:uid="{ACF96C67-0B60-4742-8B79-22B57B820DAB}"/>
    <cellStyle name="BM Input External Link 2 3 2 17 2 2" xfId="3933" xr:uid="{1642DE20-9F24-4590-BCF0-8AAAB53333A6}"/>
    <cellStyle name="BM Input External Link 2 3 2 17 3" xfId="3934" xr:uid="{2F1DB687-C754-4D9D-A121-FCF1E83D0155}"/>
    <cellStyle name="BM Input External Link 2 3 2 18" xfId="3935" xr:uid="{C057C881-01DF-4A96-919C-E783B2F3D0CD}"/>
    <cellStyle name="BM Input External Link 2 3 2 18 2" xfId="3936" xr:uid="{EC6203CF-EBA9-44EB-B7D7-786AEF200E23}"/>
    <cellStyle name="BM Input External Link 2 3 2 18 2 2" xfId="3937" xr:uid="{1186BB49-0B6C-4409-B138-2195C14EFD00}"/>
    <cellStyle name="BM Input External Link 2 3 2 18 3" xfId="3938" xr:uid="{4FE63A58-6916-45F9-B866-741684CC7486}"/>
    <cellStyle name="BM Input External Link 2 3 2 19" xfId="3939" xr:uid="{D5EAA115-C9B5-477D-8CD9-987F6D39F58F}"/>
    <cellStyle name="BM Input External Link 2 3 2 19 2" xfId="3940" xr:uid="{9E8CE899-276A-48EB-946C-07BE82A6E7F7}"/>
    <cellStyle name="BM Input External Link 2 3 2 19 2 2" xfId="3941" xr:uid="{38652DC6-7D60-4F0B-A1A2-51142AF05CC3}"/>
    <cellStyle name="BM Input External Link 2 3 2 19 3" xfId="3942" xr:uid="{10AC2CED-3A56-4899-898B-388F91D56BF3}"/>
    <cellStyle name="BM Input External Link 2 3 2 2" xfId="3943" xr:uid="{90A21E7D-3C2B-4E93-AD1F-914176E666FC}"/>
    <cellStyle name="BM Input External Link 2 3 2 2 2" xfId="3944" xr:uid="{2DEB606C-EF02-4633-8BC7-B6FB36D1D28E}"/>
    <cellStyle name="BM Input External Link 2 3 2 2 2 2" xfId="3945" xr:uid="{73198FD2-A647-4ECA-8D25-9FD8DF411C1F}"/>
    <cellStyle name="BM Input External Link 2 3 2 2 3" xfId="3946" xr:uid="{DF93ED5D-48D8-4EF5-ADF7-FB90F08A0BD2}"/>
    <cellStyle name="BM Input External Link 2 3 2 2 4" xfId="3947" xr:uid="{6281A3B6-9DF8-467F-9B83-280F8918B257}"/>
    <cellStyle name="BM Input External Link 2 3 2 20" xfId="3948" xr:uid="{AB50D248-0556-41F8-9805-0D83522144C2}"/>
    <cellStyle name="BM Input External Link 2 3 2 20 2" xfId="3949" xr:uid="{F100213C-CE1E-48BC-B111-77CC00452513}"/>
    <cellStyle name="BM Input External Link 2 3 2 20 2 2" xfId="3950" xr:uid="{C815880B-5C65-41C3-9222-14D139E51727}"/>
    <cellStyle name="BM Input External Link 2 3 2 20 3" xfId="3951" xr:uid="{DB1D8C85-B6DB-4B76-90FA-7A9E0B7ACA6A}"/>
    <cellStyle name="BM Input External Link 2 3 2 21" xfId="3952" xr:uid="{3737F0A3-EB58-43C2-9081-9899C2F0B83C}"/>
    <cellStyle name="BM Input External Link 2 3 2 21 2" xfId="3953" xr:uid="{09C04CF6-AAFD-46D1-B5AE-497E375E6E90}"/>
    <cellStyle name="BM Input External Link 2 3 2 22" xfId="3954" xr:uid="{94722439-5664-41FC-8492-CE1B9E77076B}"/>
    <cellStyle name="BM Input External Link 2 3 2 23" xfId="3955" xr:uid="{4DD30F00-AF54-4024-A001-636926FAA84C}"/>
    <cellStyle name="BM Input External Link 2 3 2 3" xfId="3956" xr:uid="{7C919271-5312-431D-8FA7-E125C88D7FD9}"/>
    <cellStyle name="BM Input External Link 2 3 2 3 2" xfId="3957" xr:uid="{9CB85C56-7BA4-41E4-937A-3306FD62DD03}"/>
    <cellStyle name="BM Input External Link 2 3 2 3 2 2" xfId="3958" xr:uid="{1070C0A9-337D-467A-AB54-B0DF9E74D761}"/>
    <cellStyle name="BM Input External Link 2 3 2 3 3" xfId="3959" xr:uid="{0C7A45D8-7B30-488D-94FB-16CC5B4D0B2F}"/>
    <cellStyle name="BM Input External Link 2 3 2 3 4" xfId="3960" xr:uid="{37DE8EBB-835D-4183-9F2C-DF7644FBE95D}"/>
    <cellStyle name="BM Input External Link 2 3 2 4" xfId="3961" xr:uid="{7FCCE73C-D760-43C7-A1B8-85940D3854DA}"/>
    <cellStyle name="BM Input External Link 2 3 2 4 2" xfId="3962" xr:uid="{6443039B-BD7B-42E1-8CC3-6D03EC9CF14D}"/>
    <cellStyle name="BM Input External Link 2 3 2 4 2 2" xfId="3963" xr:uid="{7B530E36-240E-4932-A839-B16565250E45}"/>
    <cellStyle name="BM Input External Link 2 3 2 4 3" xfId="3964" xr:uid="{4F5941C8-6F90-416B-AED4-0B67FD573D94}"/>
    <cellStyle name="BM Input External Link 2 3 2 5" xfId="3965" xr:uid="{B03EE213-3D44-4AED-9BE8-90A1FE6756FF}"/>
    <cellStyle name="BM Input External Link 2 3 2 5 2" xfId="3966" xr:uid="{07FB7C2A-8667-4CCD-8568-B3CB1AA6AB94}"/>
    <cellStyle name="BM Input External Link 2 3 2 5 2 2" xfId="3967" xr:uid="{1B448078-A5A8-40BC-A86A-ACDBB198E1E7}"/>
    <cellStyle name="BM Input External Link 2 3 2 5 3" xfId="3968" xr:uid="{070112B9-F6D6-45E7-B799-D4EDCBB521A7}"/>
    <cellStyle name="BM Input External Link 2 3 2 6" xfId="3969" xr:uid="{531BD1F7-CBF8-4ADD-ACDF-827EE54E1863}"/>
    <cellStyle name="BM Input External Link 2 3 2 6 2" xfId="3970" xr:uid="{B5224C4B-5CC8-45FC-B63C-A1913360B56F}"/>
    <cellStyle name="BM Input External Link 2 3 2 6 2 2" xfId="3971" xr:uid="{7E708D1D-0365-4374-A379-B337F10E0E37}"/>
    <cellStyle name="BM Input External Link 2 3 2 6 3" xfId="3972" xr:uid="{ED17AB12-4837-4869-9683-7FA2653A4D58}"/>
    <cellStyle name="BM Input External Link 2 3 2 7" xfId="3973" xr:uid="{9D0CA7FA-2460-48B9-AD94-BE57ACACA40E}"/>
    <cellStyle name="BM Input External Link 2 3 2 7 2" xfId="3974" xr:uid="{13F85FA4-B356-47FD-B82B-13C720F8C295}"/>
    <cellStyle name="BM Input External Link 2 3 2 7 2 2" xfId="3975" xr:uid="{58020A9E-9083-4598-A300-B02578544A7D}"/>
    <cellStyle name="BM Input External Link 2 3 2 7 3" xfId="3976" xr:uid="{99317B99-C507-4B53-A354-64B9A60894AF}"/>
    <cellStyle name="BM Input External Link 2 3 2 8" xfId="3977" xr:uid="{51DB0DD4-72ED-4E92-9A0F-EC9EBF527238}"/>
    <cellStyle name="BM Input External Link 2 3 2 8 2" xfId="3978" xr:uid="{702126A4-F1EF-401A-81AF-EDBCE940A29D}"/>
    <cellStyle name="BM Input External Link 2 3 2 8 2 2" xfId="3979" xr:uid="{F0AE3A3C-11E5-401D-BF34-0A120FEFF612}"/>
    <cellStyle name="BM Input External Link 2 3 2 8 3" xfId="3980" xr:uid="{AAAC7EDA-CCF9-42FC-9AED-8410D9C390D6}"/>
    <cellStyle name="BM Input External Link 2 3 2 9" xfId="3981" xr:uid="{B5DA2638-B341-4866-84C9-105B7A635044}"/>
    <cellStyle name="BM Input External Link 2 3 2 9 2" xfId="3982" xr:uid="{049A3EA6-7B06-4A62-B345-4BCADF8E1B7C}"/>
    <cellStyle name="BM Input External Link 2 3 2 9 2 2" xfId="3983" xr:uid="{5002C7B3-672B-40A4-B91D-FB30D9299839}"/>
    <cellStyle name="BM Input External Link 2 3 2 9 3" xfId="3984" xr:uid="{6C74CBB4-9A0B-438E-937D-BEE19DC66510}"/>
    <cellStyle name="BM Input External Link 2 3 20" xfId="3985" xr:uid="{E662F2A5-2634-4A24-B0A8-2854F1130159}"/>
    <cellStyle name="BM Input External Link 2 3 3" xfId="3986" xr:uid="{983CB2D2-DB3A-4C1A-83B7-5179E6B1DC17}"/>
    <cellStyle name="BM Input External Link 2 3 3 2" xfId="3987" xr:uid="{F0453860-004A-435C-B860-EBB65DA59EAD}"/>
    <cellStyle name="BM Input External Link 2 3 3 2 2" xfId="3988" xr:uid="{DABD7DF7-3C66-4ABE-84AD-186EF552A347}"/>
    <cellStyle name="BM Input External Link 2 3 3 3" xfId="3989" xr:uid="{6BF4887C-A2F9-4C96-B04D-BFE37C70D674}"/>
    <cellStyle name="BM Input External Link 2 3 3 4" xfId="3990" xr:uid="{152C5243-27D5-4CC2-B8F1-906AD0D7E1C0}"/>
    <cellStyle name="BM Input External Link 2 3 4" xfId="3991" xr:uid="{E84C7452-48D0-4862-B70A-6FB978AF6B1E}"/>
    <cellStyle name="BM Input External Link 2 3 4 2" xfId="3992" xr:uid="{8DF29F36-0383-4319-83A2-E97E0360A26F}"/>
    <cellStyle name="BM Input External Link 2 3 4 2 2" xfId="3993" xr:uid="{7C6A7560-64D6-4D17-8F5A-7CB63FE6C757}"/>
    <cellStyle name="BM Input External Link 2 3 4 3" xfId="3994" xr:uid="{9220A9CB-252D-4347-8D89-38BB5AB09D11}"/>
    <cellStyle name="BM Input External Link 2 3 4 4" xfId="3995" xr:uid="{F4A9E0E1-A681-4778-A52D-98265A0BEDDD}"/>
    <cellStyle name="BM Input External Link 2 3 5" xfId="3996" xr:uid="{2CB21A16-D4B2-4288-9282-D9EDF295A7CD}"/>
    <cellStyle name="BM Input External Link 2 3 5 2" xfId="3997" xr:uid="{6B7305A5-5089-4E27-A997-ED9C7BA6CF64}"/>
    <cellStyle name="BM Input External Link 2 3 5 2 2" xfId="3998" xr:uid="{3AF69FA5-9853-4221-8A9E-136A90B2FF0B}"/>
    <cellStyle name="BM Input External Link 2 3 5 3" xfId="3999" xr:uid="{1CDC5FE3-C0CC-42A7-BC0B-213996130015}"/>
    <cellStyle name="BM Input External Link 2 3 6" xfId="4000" xr:uid="{E685B243-6AEE-4884-A1BA-496B44690228}"/>
    <cellStyle name="BM Input External Link 2 3 6 2" xfId="4001" xr:uid="{34515762-3E32-450F-8902-673E7B06E62C}"/>
    <cellStyle name="BM Input External Link 2 3 6 2 2" xfId="4002" xr:uid="{A97C042E-6783-4A15-BAAB-32CB077B1091}"/>
    <cellStyle name="BM Input External Link 2 3 6 3" xfId="4003" xr:uid="{4B485BAB-0E6A-4E5F-ACF0-28E4492A7C15}"/>
    <cellStyle name="BM Input External Link 2 3 7" xfId="4004" xr:uid="{D8140036-FB0E-4333-897A-EC91FA0F7DF7}"/>
    <cellStyle name="BM Input External Link 2 3 7 2" xfId="4005" xr:uid="{B7372C72-F720-4564-B524-A5E78DA9E7E4}"/>
    <cellStyle name="BM Input External Link 2 3 7 2 2" xfId="4006" xr:uid="{F1397888-C2AF-4669-935B-AC9FF515EB3E}"/>
    <cellStyle name="BM Input External Link 2 3 7 3" xfId="4007" xr:uid="{39A70023-E4E5-4F6D-B666-76B8DA75C36F}"/>
    <cellStyle name="BM Input External Link 2 3 8" xfId="4008" xr:uid="{D1DA480E-812B-4049-AFEF-E0242FF85B83}"/>
    <cellStyle name="BM Input External Link 2 3 8 2" xfId="4009" xr:uid="{982D07A9-C58B-4511-8D74-CC0CD69665A1}"/>
    <cellStyle name="BM Input External Link 2 3 8 2 2" xfId="4010" xr:uid="{D81B4E5A-E7B0-424C-A04B-14BA8963BAF5}"/>
    <cellStyle name="BM Input External Link 2 3 8 3" xfId="4011" xr:uid="{19391D7B-5442-4040-A871-1EBBD613C2FF}"/>
    <cellStyle name="BM Input External Link 2 3 9" xfId="4012" xr:uid="{69AC39E4-38BE-47E7-9391-B3065798CBD6}"/>
    <cellStyle name="BM Input External Link 2 3 9 2" xfId="4013" xr:uid="{A927A93C-6146-4003-8BF6-1B695FA836D6}"/>
    <cellStyle name="BM Input External Link 2 3 9 2 2" xfId="4014" xr:uid="{BDCF0F22-6A44-47DE-A806-B4EDE52DA5AC}"/>
    <cellStyle name="BM Input External Link 2 3 9 3" xfId="4015" xr:uid="{8E13BCCE-D215-44D6-915D-41C21F3444C6}"/>
    <cellStyle name="BM Input External Link 2 4" xfId="4016" xr:uid="{8989DD43-B4D0-4DC4-B0AB-3C718681AF4C}"/>
    <cellStyle name="BM Input External Link 2 4 10" xfId="4017" xr:uid="{5B348484-6BD9-4E1E-9CDC-FDC0DEB87528}"/>
    <cellStyle name="BM Input External Link 2 4 10 2" xfId="4018" xr:uid="{8841C410-8FAA-49DD-ADC4-0F23A621A94C}"/>
    <cellStyle name="BM Input External Link 2 4 10 2 2" xfId="4019" xr:uid="{BCB9DFD3-817C-49B2-BFF6-85222A869A96}"/>
    <cellStyle name="BM Input External Link 2 4 10 3" xfId="4020" xr:uid="{6DCE4D15-9690-4A78-9072-D2AE2483E669}"/>
    <cellStyle name="BM Input External Link 2 4 11" xfId="4021" xr:uid="{CD522347-606D-4A19-B491-7359EE38BBBC}"/>
    <cellStyle name="BM Input External Link 2 4 11 2" xfId="4022" xr:uid="{D016BD21-B8C8-4A3F-A272-8DC2F4ED284A}"/>
    <cellStyle name="BM Input External Link 2 4 11 2 2" xfId="4023" xr:uid="{8DD4F618-7BA2-4542-80E9-F70B90999E95}"/>
    <cellStyle name="BM Input External Link 2 4 11 3" xfId="4024" xr:uid="{270021C6-8692-4967-BDDD-5D738F5D2E0A}"/>
    <cellStyle name="BM Input External Link 2 4 12" xfId="4025" xr:uid="{1869141F-D987-4B5D-A667-B2CA904C6788}"/>
    <cellStyle name="BM Input External Link 2 4 12 2" xfId="4026" xr:uid="{2EE3EFEC-707F-4804-B018-75C603A40C30}"/>
    <cellStyle name="BM Input External Link 2 4 12 2 2" xfId="4027" xr:uid="{E01A884D-8476-40CC-99E9-71BF5B0F9796}"/>
    <cellStyle name="BM Input External Link 2 4 12 3" xfId="4028" xr:uid="{81F91E63-91F8-4308-8959-108F379A42F9}"/>
    <cellStyle name="BM Input External Link 2 4 13" xfId="4029" xr:uid="{45D5EEC5-0928-4E9B-987A-A9B01B7686DD}"/>
    <cellStyle name="BM Input External Link 2 4 13 2" xfId="4030" xr:uid="{7568FDD0-E068-4B24-BA46-8B56AA02861F}"/>
    <cellStyle name="BM Input External Link 2 4 13 2 2" xfId="4031" xr:uid="{88DA0821-8417-4DE9-824C-4E0F5EE58ACB}"/>
    <cellStyle name="BM Input External Link 2 4 13 3" xfId="4032" xr:uid="{28AA2C6B-0930-4F7C-9437-41CFA7256A2C}"/>
    <cellStyle name="BM Input External Link 2 4 14" xfId="4033" xr:uid="{AE38E159-9855-41A6-840C-DFDCAF9BA1C1}"/>
    <cellStyle name="BM Input External Link 2 4 14 2" xfId="4034" xr:uid="{E04823A6-02A4-453B-B7BB-53FA5046AD3A}"/>
    <cellStyle name="BM Input External Link 2 4 14 2 2" xfId="4035" xr:uid="{23F9EEA8-102E-47AB-8C1E-15DA28152144}"/>
    <cellStyle name="BM Input External Link 2 4 14 3" xfId="4036" xr:uid="{1D87A6F5-71A8-40A4-A356-8DC71A62231A}"/>
    <cellStyle name="BM Input External Link 2 4 15" xfId="4037" xr:uid="{8F15AAC4-E112-4B0E-93F7-D264275C1FAF}"/>
    <cellStyle name="BM Input External Link 2 4 15 2" xfId="4038" xr:uid="{263C0929-BB7B-431F-80B5-F2AB015D5831}"/>
    <cellStyle name="BM Input External Link 2 4 15 2 2" xfId="4039" xr:uid="{FE7160D2-D6F6-4B03-AFEB-EB772FA46019}"/>
    <cellStyle name="BM Input External Link 2 4 15 3" xfId="4040" xr:uid="{F296FC28-D659-4484-BE07-89FF7E4F0EB3}"/>
    <cellStyle name="BM Input External Link 2 4 16" xfId="4041" xr:uid="{20F97CFC-2DF7-4257-84CA-A1D7FF4D57C6}"/>
    <cellStyle name="BM Input External Link 2 4 16 2" xfId="4042" xr:uid="{05ADBD08-BE12-4E79-95ED-AD23E8D65AEF}"/>
    <cellStyle name="BM Input External Link 2 4 16 2 2" xfId="4043" xr:uid="{07A54752-43B3-4E50-B6AC-7F28813B36CE}"/>
    <cellStyle name="BM Input External Link 2 4 16 3" xfId="4044" xr:uid="{7C068395-3033-4049-9CCC-7A7E0A8464F8}"/>
    <cellStyle name="BM Input External Link 2 4 17" xfId="4045" xr:uid="{CC0F5CA3-3E6D-4761-8552-B0E2DDAD2023}"/>
    <cellStyle name="BM Input External Link 2 4 17 2" xfId="4046" xr:uid="{869227FA-8A72-48A4-9461-8CACEC55BAB8}"/>
    <cellStyle name="BM Input External Link 2 4 17 2 2" xfId="4047" xr:uid="{37FBBC1E-8D91-44BD-8785-555C2C22387D}"/>
    <cellStyle name="BM Input External Link 2 4 17 3" xfId="4048" xr:uid="{8495FCB1-C058-42C6-B43C-0E6FFA112129}"/>
    <cellStyle name="BM Input External Link 2 4 18" xfId="4049" xr:uid="{5942AB22-AC1C-4802-B85A-51EF98C388C3}"/>
    <cellStyle name="BM Input External Link 2 4 18 2" xfId="4050" xr:uid="{349C1DE1-D64D-46F1-85E7-472394018536}"/>
    <cellStyle name="BM Input External Link 2 4 18 2 2" xfId="4051" xr:uid="{485C3EB6-A591-4966-A37B-4F24005EF4B4}"/>
    <cellStyle name="BM Input External Link 2 4 18 3" xfId="4052" xr:uid="{6B9F30EF-4040-4E30-802C-05363AB36F8F}"/>
    <cellStyle name="BM Input External Link 2 4 19" xfId="4053" xr:uid="{830E7BD8-87A9-4803-8BA8-9A463B539E29}"/>
    <cellStyle name="BM Input External Link 2 4 19 2" xfId="4054" xr:uid="{4C02E3BB-7860-4B5F-A47C-836866A3FB67}"/>
    <cellStyle name="BM Input External Link 2 4 19 2 2" xfId="4055" xr:uid="{4C992989-E5E8-4A27-8465-7424286EEE4F}"/>
    <cellStyle name="BM Input External Link 2 4 19 3" xfId="4056" xr:uid="{9E4396A3-B3CA-47FB-9BE9-52C70AB30715}"/>
    <cellStyle name="BM Input External Link 2 4 2" xfId="4057" xr:uid="{92A12C6D-E1F3-45B2-B0F2-93C81D752821}"/>
    <cellStyle name="BM Input External Link 2 4 2 10" xfId="4058" xr:uid="{03B4DF08-3AB2-4FD7-9D70-5FBE55115923}"/>
    <cellStyle name="BM Input External Link 2 4 2 10 2" xfId="4059" xr:uid="{6BEE5821-09CC-4503-8F5A-F98A77D993F2}"/>
    <cellStyle name="BM Input External Link 2 4 2 10 2 2" xfId="4060" xr:uid="{013C99F2-2310-47F9-8CA3-FB83D7727994}"/>
    <cellStyle name="BM Input External Link 2 4 2 10 3" xfId="4061" xr:uid="{77FB7511-7595-4FEA-A21B-3B40C17E5D22}"/>
    <cellStyle name="BM Input External Link 2 4 2 11" xfId="4062" xr:uid="{C39C1254-4F2D-48BC-AFBC-418EC19D09C8}"/>
    <cellStyle name="BM Input External Link 2 4 2 11 2" xfId="4063" xr:uid="{302868E4-A3DA-49AC-A5EA-3FE3029CF20E}"/>
    <cellStyle name="BM Input External Link 2 4 2 11 2 2" xfId="4064" xr:uid="{E0E8EC9D-2A5F-4CA8-8593-5A8ECE39570A}"/>
    <cellStyle name="BM Input External Link 2 4 2 11 3" xfId="4065" xr:uid="{919960FD-23BB-485E-8443-FD5DFDE32366}"/>
    <cellStyle name="BM Input External Link 2 4 2 12" xfId="4066" xr:uid="{0E3366D6-3204-41EF-9593-FDED5A2713E1}"/>
    <cellStyle name="BM Input External Link 2 4 2 12 2" xfId="4067" xr:uid="{8C6AD009-F905-494E-B63B-8101BD0728CA}"/>
    <cellStyle name="BM Input External Link 2 4 2 12 2 2" xfId="4068" xr:uid="{9D084E4C-AD6F-48FD-90E2-2A7DAFA5E13E}"/>
    <cellStyle name="BM Input External Link 2 4 2 12 3" xfId="4069" xr:uid="{1595C3F5-9374-4A5E-8515-77A6E019E988}"/>
    <cellStyle name="BM Input External Link 2 4 2 13" xfId="4070" xr:uid="{06864AE9-2A6E-4201-B5DF-0248BF0DBD7A}"/>
    <cellStyle name="BM Input External Link 2 4 2 13 2" xfId="4071" xr:uid="{C180F051-072C-4072-AE10-1EE492FFC96A}"/>
    <cellStyle name="BM Input External Link 2 4 2 13 2 2" xfId="4072" xr:uid="{B23F5D83-17A5-48DB-B5EA-18EAD03928C3}"/>
    <cellStyle name="BM Input External Link 2 4 2 13 3" xfId="4073" xr:uid="{DFBDCCDE-0F91-4C95-8D5A-D1A7B3FE5456}"/>
    <cellStyle name="BM Input External Link 2 4 2 14" xfId="4074" xr:uid="{0DD24EE4-CF76-456F-8908-08342BA3A6DC}"/>
    <cellStyle name="BM Input External Link 2 4 2 14 2" xfId="4075" xr:uid="{F5000D6F-634E-446E-BBC1-527FA4082098}"/>
    <cellStyle name="BM Input External Link 2 4 2 14 2 2" xfId="4076" xr:uid="{8B3B326F-B35A-4793-9118-3117DC1FBB81}"/>
    <cellStyle name="BM Input External Link 2 4 2 14 3" xfId="4077" xr:uid="{2C6032C1-98D7-4565-A782-3EDA788C9A36}"/>
    <cellStyle name="BM Input External Link 2 4 2 15" xfId="4078" xr:uid="{36986E98-55BA-4887-9A65-8B2F072207D2}"/>
    <cellStyle name="BM Input External Link 2 4 2 15 2" xfId="4079" xr:uid="{18208DE1-FE0F-4AE9-8168-151F97640895}"/>
    <cellStyle name="BM Input External Link 2 4 2 15 2 2" xfId="4080" xr:uid="{7BEBF9CE-CAA0-47C6-83BC-77C7E583C2BF}"/>
    <cellStyle name="BM Input External Link 2 4 2 15 3" xfId="4081" xr:uid="{35760AAF-2486-4A27-AB44-945D77F1A809}"/>
    <cellStyle name="BM Input External Link 2 4 2 16" xfId="4082" xr:uid="{10D67D98-05A8-4073-B346-93F01D404BF8}"/>
    <cellStyle name="BM Input External Link 2 4 2 16 2" xfId="4083" xr:uid="{D099C280-E89F-45E7-851C-75584974CA6E}"/>
    <cellStyle name="BM Input External Link 2 4 2 16 2 2" xfId="4084" xr:uid="{BE3C5DB2-AEFA-465F-BBC9-5E4B0CB5F221}"/>
    <cellStyle name="BM Input External Link 2 4 2 16 3" xfId="4085" xr:uid="{F76715F0-A2E5-4ADF-A43B-76A2F6780291}"/>
    <cellStyle name="BM Input External Link 2 4 2 17" xfId="4086" xr:uid="{0E9687A0-1D6D-4FFB-BA5F-0EAFBDE2212C}"/>
    <cellStyle name="BM Input External Link 2 4 2 17 2" xfId="4087" xr:uid="{43FE512C-2326-4F9B-9075-D9815250590B}"/>
    <cellStyle name="BM Input External Link 2 4 2 17 2 2" xfId="4088" xr:uid="{30105956-92B2-4140-BE63-A5AFA70C1E96}"/>
    <cellStyle name="BM Input External Link 2 4 2 17 3" xfId="4089" xr:uid="{7F5EB508-70B6-4334-82F3-F87BF02CBF90}"/>
    <cellStyle name="BM Input External Link 2 4 2 18" xfId="4090" xr:uid="{B50F7136-EADD-4D47-BEAF-5DF6D60E0F46}"/>
    <cellStyle name="BM Input External Link 2 4 2 18 2" xfId="4091" xr:uid="{1BC38447-8DE2-485B-9444-3204DB5E5F98}"/>
    <cellStyle name="BM Input External Link 2 4 2 18 2 2" xfId="4092" xr:uid="{DA8CF4C8-7EC4-44F6-A021-3DC50DA4B09C}"/>
    <cellStyle name="BM Input External Link 2 4 2 18 3" xfId="4093" xr:uid="{1EE1D867-725F-449F-8F5D-881095932B3D}"/>
    <cellStyle name="BM Input External Link 2 4 2 19" xfId="4094" xr:uid="{D5C4BFA4-578F-43E0-BB61-5FEDC283FAD1}"/>
    <cellStyle name="BM Input External Link 2 4 2 19 2" xfId="4095" xr:uid="{4DD52AF6-4E5F-4479-A0BA-E18A01D9B0B3}"/>
    <cellStyle name="BM Input External Link 2 4 2 19 2 2" xfId="4096" xr:uid="{41777D5D-09D5-452A-BA6D-E180D72817C1}"/>
    <cellStyle name="BM Input External Link 2 4 2 19 3" xfId="4097" xr:uid="{DEAE9374-714D-4FD5-9C54-730082ED5363}"/>
    <cellStyle name="BM Input External Link 2 4 2 2" xfId="4098" xr:uid="{5AFFDE6D-793C-4F78-9E62-F4D1EF45975E}"/>
    <cellStyle name="BM Input External Link 2 4 2 2 2" xfId="4099" xr:uid="{940B72FA-ED6A-42C8-A962-7A9877538D16}"/>
    <cellStyle name="BM Input External Link 2 4 2 2 2 2" xfId="4100" xr:uid="{737E8D71-496C-48CC-8A0F-160ED7335484}"/>
    <cellStyle name="BM Input External Link 2 4 2 2 3" xfId="4101" xr:uid="{8C9CACB4-D5BE-462C-B775-22B4D1C25AA9}"/>
    <cellStyle name="BM Input External Link 2 4 2 2 4" xfId="4102" xr:uid="{DAED0D2D-D784-43D1-9E42-60D15EE7D1F6}"/>
    <cellStyle name="BM Input External Link 2 4 2 20" xfId="4103" xr:uid="{E49B93BD-B1F0-43C4-8291-7EF7552108E4}"/>
    <cellStyle name="BM Input External Link 2 4 2 20 2" xfId="4104" xr:uid="{C7301771-1D86-4B1D-9684-A6FC6F745E02}"/>
    <cellStyle name="BM Input External Link 2 4 2 20 2 2" xfId="4105" xr:uid="{2DDC0AD8-6A0C-450C-8FBF-EBCFC824FA47}"/>
    <cellStyle name="BM Input External Link 2 4 2 20 3" xfId="4106" xr:uid="{A02777AA-E1E0-43E5-A0E1-75923F069815}"/>
    <cellStyle name="BM Input External Link 2 4 2 21" xfId="4107" xr:uid="{99B7217A-66C0-4F0C-8E37-F24B056D11BD}"/>
    <cellStyle name="BM Input External Link 2 4 2 21 2" xfId="4108" xr:uid="{ACA51401-1F23-4126-88BA-357B1447A575}"/>
    <cellStyle name="BM Input External Link 2 4 2 22" xfId="4109" xr:uid="{00D76F87-4D23-4624-A5A4-BCA2F3A6F933}"/>
    <cellStyle name="BM Input External Link 2 4 2 23" xfId="4110" xr:uid="{FFCDBF03-B506-43E5-9B08-B0A8DD6D870E}"/>
    <cellStyle name="BM Input External Link 2 4 2 3" xfId="4111" xr:uid="{D8102C90-7178-466F-ACC7-390BDC8E620A}"/>
    <cellStyle name="BM Input External Link 2 4 2 3 2" xfId="4112" xr:uid="{E72EC021-D634-470D-A092-B0C9D6542A19}"/>
    <cellStyle name="BM Input External Link 2 4 2 3 2 2" xfId="4113" xr:uid="{78E1341C-7809-466C-9780-DF723685C3A2}"/>
    <cellStyle name="BM Input External Link 2 4 2 3 3" xfId="4114" xr:uid="{33ED8E6A-B1DE-4539-AF69-9E6A6EB77DBB}"/>
    <cellStyle name="BM Input External Link 2 4 2 4" xfId="4115" xr:uid="{D002104A-D651-450A-88BE-E0A4F7A4B7C1}"/>
    <cellStyle name="BM Input External Link 2 4 2 4 2" xfId="4116" xr:uid="{C644323C-F92B-48DC-89D4-55E0E58D485B}"/>
    <cellStyle name="BM Input External Link 2 4 2 4 2 2" xfId="4117" xr:uid="{DB1D9F33-5CE5-42BD-98E3-F25977655474}"/>
    <cellStyle name="BM Input External Link 2 4 2 4 3" xfId="4118" xr:uid="{400A989C-71EA-441A-85E5-E2676213E07E}"/>
    <cellStyle name="BM Input External Link 2 4 2 5" xfId="4119" xr:uid="{AA2510B8-7C48-4327-8306-454FE9C07794}"/>
    <cellStyle name="BM Input External Link 2 4 2 5 2" xfId="4120" xr:uid="{0D8A08C1-BB69-4F29-BACF-7FE2993355CF}"/>
    <cellStyle name="BM Input External Link 2 4 2 5 2 2" xfId="4121" xr:uid="{F9980913-3D99-41DE-9550-BCC5A05FEA88}"/>
    <cellStyle name="BM Input External Link 2 4 2 5 3" xfId="4122" xr:uid="{5D9046EF-0A4F-4740-B9E9-5200D0BB4BCC}"/>
    <cellStyle name="BM Input External Link 2 4 2 6" xfId="4123" xr:uid="{FE4A5BF2-53B4-428B-9808-05A936152087}"/>
    <cellStyle name="BM Input External Link 2 4 2 6 2" xfId="4124" xr:uid="{AB8E79A9-059B-4B5F-9CB9-A1A21D88779C}"/>
    <cellStyle name="BM Input External Link 2 4 2 6 2 2" xfId="4125" xr:uid="{5202EE14-CA35-433D-A8B6-EF0AD677FC07}"/>
    <cellStyle name="BM Input External Link 2 4 2 6 3" xfId="4126" xr:uid="{BF14E45C-84A2-4B60-A622-C6B157EEB18E}"/>
    <cellStyle name="BM Input External Link 2 4 2 7" xfId="4127" xr:uid="{00991F3C-A788-4EF6-9814-EFEC57777737}"/>
    <cellStyle name="BM Input External Link 2 4 2 7 2" xfId="4128" xr:uid="{50A55776-6B9E-4867-B8C7-0325B497D839}"/>
    <cellStyle name="BM Input External Link 2 4 2 7 2 2" xfId="4129" xr:uid="{5D8081B2-5854-4A6C-8557-4409A14FCE97}"/>
    <cellStyle name="BM Input External Link 2 4 2 7 3" xfId="4130" xr:uid="{836BD9CC-242E-4C69-AA2D-2B1B3685CC08}"/>
    <cellStyle name="BM Input External Link 2 4 2 8" xfId="4131" xr:uid="{BE8BA030-7BA8-487F-A5D8-8E191BB4CD88}"/>
    <cellStyle name="BM Input External Link 2 4 2 8 2" xfId="4132" xr:uid="{292579BB-FFD8-4CAB-B7B9-1A7A24E02084}"/>
    <cellStyle name="BM Input External Link 2 4 2 8 2 2" xfId="4133" xr:uid="{FF461183-0899-49E1-9B12-FCABEEFF0221}"/>
    <cellStyle name="BM Input External Link 2 4 2 8 3" xfId="4134" xr:uid="{8C66D1DB-6BA1-4F51-A4A9-DF371590069C}"/>
    <cellStyle name="BM Input External Link 2 4 2 9" xfId="4135" xr:uid="{88B8DFFF-0E34-419A-A2C1-33CCC3C362B2}"/>
    <cellStyle name="BM Input External Link 2 4 2 9 2" xfId="4136" xr:uid="{D8586A20-7624-43F9-AB66-FDEE664D68EE}"/>
    <cellStyle name="BM Input External Link 2 4 2 9 2 2" xfId="4137" xr:uid="{67290231-2CF8-4A47-9C95-0E19D65489DF}"/>
    <cellStyle name="BM Input External Link 2 4 2 9 3" xfId="4138" xr:uid="{3C277E77-25E0-45F8-A97D-FD59C9C23534}"/>
    <cellStyle name="BM Input External Link 2 4 20" xfId="4139" xr:uid="{BCBE3340-9522-42D1-A7E8-BA5DBEADD0EB}"/>
    <cellStyle name="BM Input External Link 2 4 20 2" xfId="4140" xr:uid="{09975A8F-0C45-4272-A7C8-F85570F822A8}"/>
    <cellStyle name="BM Input External Link 2 4 20 2 2" xfId="4141" xr:uid="{8A297287-94C4-4261-A58A-1992505F6BE7}"/>
    <cellStyle name="BM Input External Link 2 4 20 3" xfId="4142" xr:uid="{B31D445F-7004-49A4-8703-8B878FCC9B2A}"/>
    <cellStyle name="BM Input External Link 2 4 21" xfId="4143" xr:uid="{723840F9-4650-4446-B3D9-644069C178FE}"/>
    <cellStyle name="BM Input External Link 2 4 21 2" xfId="4144" xr:uid="{AD60924D-E2CE-43F9-B072-70E35B60EEA4}"/>
    <cellStyle name="BM Input External Link 2 4 21 2 2" xfId="4145" xr:uid="{6EFC22CF-B4AA-48B7-A197-F991AF0778E9}"/>
    <cellStyle name="BM Input External Link 2 4 21 3" xfId="4146" xr:uid="{228CCDFA-17AE-4A79-9EF1-643E6D61ABFA}"/>
    <cellStyle name="BM Input External Link 2 4 22" xfId="4147" xr:uid="{66D026EA-B6B3-4B1D-88C4-137A85364690}"/>
    <cellStyle name="BM Input External Link 2 4 22 2" xfId="4148" xr:uid="{E3008AB0-1EE2-4405-BB52-584E54223021}"/>
    <cellStyle name="BM Input External Link 2 4 23" xfId="4149" xr:uid="{9C5F6BF6-9B4E-4D0F-94CF-834EF17A9FE7}"/>
    <cellStyle name="BM Input External Link 2 4 24" xfId="4150" xr:uid="{80FCF660-E58F-4C1F-B5A2-AE594743EB47}"/>
    <cellStyle name="BM Input External Link 2 4 3" xfId="4151" xr:uid="{3BFFA7D2-7037-47E4-AEB7-C4A3FC47701E}"/>
    <cellStyle name="BM Input External Link 2 4 3 2" xfId="4152" xr:uid="{E75B8FD7-CC19-499C-B7F4-817D75BF73C5}"/>
    <cellStyle name="BM Input External Link 2 4 3 2 2" xfId="4153" xr:uid="{24D3D1DB-8D08-4FC9-9E4E-7F5754DFB113}"/>
    <cellStyle name="BM Input External Link 2 4 3 3" xfId="4154" xr:uid="{F03591E2-AC39-40E4-9BCE-DC837A766747}"/>
    <cellStyle name="BM Input External Link 2 4 3 4" xfId="4155" xr:uid="{3C550A21-4D19-478B-87DF-A269EB7E7DD0}"/>
    <cellStyle name="BM Input External Link 2 4 4" xfId="4156" xr:uid="{2BBD25E8-9BB6-44A4-B5DA-FB2F443617FB}"/>
    <cellStyle name="BM Input External Link 2 4 4 2" xfId="4157" xr:uid="{C1C61C2B-3BF4-4565-8EC2-1DF2EBC48F09}"/>
    <cellStyle name="BM Input External Link 2 4 4 2 2" xfId="4158" xr:uid="{78808F1B-8E80-43AA-9AF9-0596B8622DD7}"/>
    <cellStyle name="BM Input External Link 2 4 4 3" xfId="4159" xr:uid="{98FC0F81-4EEA-4DE0-9B42-2451B1F0A7AD}"/>
    <cellStyle name="BM Input External Link 2 4 4 4" xfId="4160" xr:uid="{66E160C6-6C2E-449C-A8AE-DDF80E30126B}"/>
    <cellStyle name="BM Input External Link 2 4 5" xfId="4161" xr:uid="{7948334F-564A-4E13-9AF7-54675985DAC4}"/>
    <cellStyle name="BM Input External Link 2 4 5 2" xfId="4162" xr:uid="{13C09C73-8D54-4EA4-A90C-26781D54E505}"/>
    <cellStyle name="BM Input External Link 2 4 5 2 2" xfId="4163" xr:uid="{C5E96FBA-F867-4A7D-B35D-0EB8E8E7C95E}"/>
    <cellStyle name="BM Input External Link 2 4 5 3" xfId="4164" xr:uid="{AAF2ED8E-634E-4FB8-9355-30018848CEB6}"/>
    <cellStyle name="BM Input External Link 2 4 6" xfId="4165" xr:uid="{F7ED5B92-D0FA-4FA2-930F-64E434550C33}"/>
    <cellStyle name="BM Input External Link 2 4 6 2" xfId="4166" xr:uid="{2845CB5F-A94A-4330-8E69-D7A395DB725B}"/>
    <cellStyle name="BM Input External Link 2 4 6 2 2" xfId="4167" xr:uid="{D34C8A41-6F61-4117-A123-5AC664A2C56E}"/>
    <cellStyle name="BM Input External Link 2 4 6 3" xfId="4168" xr:uid="{5FB9479F-E322-42BC-BEED-79E8C53855C0}"/>
    <cellStyle name="BM Input External Link 2 4 7" xfId="4169" xr:uid="{D7648B8D-6DD5-455B-963F-8405DA8A34C1}"/>
    <cellStyle name="BM Input External Link 2 4 7 2" xfId="4170" xr:uid="{6D320EBA-C901-4D94-9CD5-077C613712FA}"/>
    <cellStyle name="BM Input External Link 2 4 7 2 2" xfId="4171" xr:uid="{B9526EF3-877C-412B-9747-0423DD4AEC90}"/>
    <cellStyle name="BM Input External Link 2 4 7 3" xfId="4172" xr:uid="{92B98636-D5A4-4B04-817A-050948C1075D}"/>
    <cellStyle name="BM Input External Link 2 4 8" xfId="4173" xr:uid="{22FB8ECB-271D-49C5-B868-33657AE26E77}"/>
    <cellStyle name="BM Input External Link 2 4 8 2" xfId="4174" xr:uid="{A00A8A11-E54A-4A5C-8E7B-5331A85C61AF}"/>
    <cellStyle name="BM Input External Link 2 4 8 2 2" xfId="4175" xr:uid="{49BE1F87-789A-4D48-B84A-396CD752D3FF}"/>
    <cellStyle name="BM Input External Link 2 4 8 3" xfId="4176" xr:uid="{EB7DA648-4787-4A30-8987-85FF284270AA}"/>
    <cellStyle name="BM Input External Link 2 4 9" xfId="4177" xr:uid="{70A9AD82-5BD4-4230-A4A4-4EF8BB066A2B}"/>
    <cellStyle name="BM Input External Link 2 4 9 2" xfId="4178" xr:uid="{CDA1DC4E-5B62-4F28-BD52-7816F3481BC4}"/>
    <cellStyle name="BM Input External Link 2 4 9 2 2" xfId="4179" xr:uid="{6FAC60FC-C1E3-48E2-811F-82D9EF18E26F}"/>
    <cellStyle name="BM Input External Link 2 4 9 3" xfId="4180" xr:uid="{F60A8059-15BA-40F4-99A2-4B507B66CEFC}"/>
    <cellStyle name="BM Input External Link 2 5" xfId="4181" xr:uid="{35BB8793-C912-46B9-8752-6EEE8FFB3749}"/>
    <cellStyle name="BM Input External Link 2 5 10" xfId="4182" xr:uid="{22CC7C84-B05F-4D4A-BDD0-5D20BA45248A}"/>
    <cellStyle name="BM Input External Link 2 5 10 2" xfId="4183" xr:uid="{911B2381-AB9B-419C-B6C8-3D616C665DD8}"/>
    <cellStyle name="BM Input External Link 2 5 10 2 2" xfId="4184" xr:uid="{CB71FAD9-D15B-4DD9-AD94-10B0FF282923}"/>
    <cellStyle name="BM Input External Link 2 5 10 3" xfId="4185" xr:uid="{C69C5B54-A185-40F1-86FA-93776EF5F895}"/>
    <cellStyle name="BM Input External Link 2 5 11" xfId="4186" xr:uid="{37A3779D-B733-442B-A3B0-E779F4DB945D}"/>
    <cellStyle name="BM Input External Link 2 5 11 2" xfId="4187" xr:uid="{C3D69DBB-3467-4C3A-AE73-922DD0D4ACC5}"/>
    <cellStyle name="BM Input External Link 2 5 11 2 2" xfId="4188" xr:uid="{971765E8-742F-4FFC-88BE-894C68949E16}"/>
    <cellStyle name="BM Input External Link 2 5 11 3" xfId="4189" xr:uid="{AFCB4528-A94F-4828-88D1-29BADBE703CB}"/>
    <cellStyle name="BM Input External Link 2 5 12" xfId="4190" xr:uid="{66F7144D-7E05-4811-AEB1-F447B6921F43}"/>
    <cellStyle name="BM Input External Link 2 5 12 2" xfId="4191" xr:uid="{C7B1EC69-5270-4C2B-971D-D45EDFC4EADF}"/>
    <cellStyle name="BM Input External Link 2 5 12 2 2" xfId="4192" xr:uid="{65BA9C5B-FDE8-4592-BF6D-21921A4FC516}"/>
    <cellStyle name="BM Input External Link 2 5 12 3" xfId="4193" xr:uid="{FCEE7C17-05D5-4FA4-B9E9-59EEB9E0F17B}"/>
    <cellStyle name="BM Input External Link 2 5 13" xfId="4194" xr:uid="{92BA45C1-A386-4DC1-A795-3A27C3B8A57D}"/>
    <cellStyle name="BM Input External Link 2 5 13 2" xfId="4195" xr:uid="{7AF8CC7F-6635-42A4-875F-57E9D0D498D8}"/>
    <cellStyle name="BM Input External Link 2 5 13 2 2" xfId="4196" xr:uid="{894FAD14-5F0A-4CD5-B568-CF2D8B15D4BC}"/>
    <cellStyle name="BM Input External Link 2 5 13 3" xfId="4197" xr:uid="{0413914D-2A1B-4542-95B7-16CC4B932168}"/>
    <cellStyle name="BM Input External Link 2 5 14" xfId="4198" xr:uid="{86BAA2B6-5764-4ACE-81FC-35046FE28A84}"/>
    <cellStyle name="BM Input External Link 2 5 14 2" xfId="4199" xr:uid="{071C9993-2D1F-4B2B-A9E3-41C91168798F}"/>
    <cellStyle name="BM Input External Link 2 5 14 2 2" xfId="4200" xr:uid="{88ABDAF1-3743-4E8F-BF98-A0706D951D79}"/>
    <cellStyle name="BM Input External Link 2 5 14 3" xfId="4201" xr:uid="{1874D5C0-6D53-474F-B08D-5EE07092C243}"/>
    <cellStyle name="BM Input External Link 2 5 15" xfId="4202" xr:uid="{27848162-240C-4768-87F4-F45CF429375B}"/>
    <cellStyle name="BM Input External Link 2 5 15 2" xfId="4203" xr:uid="{95044AE1-036E-443A-9E87-8AC779744BA9}"/>
    <cellStyle name="BM Input External Link 2 5 15 2 2" xfId="4204" xr:uid="{44DFB144-0029-4D99-81C5-6C962FA58D70}"/>
    <cellStyle name="BM Input External Link 2 5 15 3" xfId="4205" xr:uid="{AE9D62E9-88F2-4269-BBC4-3F34EE88DB7D}"/>
    <cellStyle name="BM Input External Link 2 5 16" xfId="4206" xr:uid="{42173600-EFB5-491F-A00A-107365D8A904}"/>
    <cellStyle name="BM Input External Link 2 5 16 2" xfId="4207" xr:uid="{C8BAA702-3043-4921-931E-E1D53D6F0700}"/>
    <cellStyle name="BM Input External Link 2 5 16 2 2" xfId="4208" xr:uid="{CB241606-91D6-43F4-B56B-BAE105C1BCCF}"/>
    <cellStyle name="BM Input External Link 2 5 16 3" xfId="4209" xr:uid="{0EFBFFD8-97CA-4A5F-886A-4C8E35F65FE5}"/>
    <cellStyle name="BM Input External Link 2 5 17" xfId="4210" xr:uid="{B5606B2D-1B41-46EA-A805-2E5119A0FC2B}"/>
    <cellStyle name="BM Input External Link 2 5 17 2" xfId="4211" xr:uid="{CDEE92CC-5DF8-456D-B2FB-EF7DF0F6F7FA}"/>
    <cellStyle name="BM Input External Link 2 5 17 2 2" xfId="4212" xr:uid="{0026B53C-4951-40A1-BC1D-19C4604AF38B}"/>
    <cellStyle name="BM Input External Link 2 5 17 3" xfId="4213" xr:uid="{AC5CC99A-3C05-44A7-AFB3-052D8A2D5045}"/>
    <cellStyle name="BM Input External Link 2 5 18" xfId="4214" xr:uid="{BDA87817-B434-4B94-B7E2-59C5D6104C6E}"/>
    <cellStyle name="BM Input External Link 2 5 18 2" xfId="4215" xr:uid="{848AA135-B639-4FE1-8896-28AA70CC958C}"/>
    <cellStyle name="BM Input External Link 2 5 18 2 2" xfId="4216" xr:uid="{DD77C208-8E8C-4D1C-AC34-EDA4F1A2F470}"/>
    <cellStyle name="BM Input External Link 2 5 18 3" xfId="4217" xr:uid="{B8ADFD4F-6AE1-49F7-911D-B265FCCB626A}"/>
    <cellStyle name="BM Input External Link 2 5 19" xfId="4218" xr:uid="{0B244B8D-DD7E-4357-BD38-905C89A293FE}"/>
    <cellStyle name="BM Input External Link 2 5 19 2" xfId="4219" xr:uid="{5520CBC8-DC0D-493D-9245-F2FD234E4D4A}"/>
    <cellStyle name="BM Input External Link 2 5 19 2 2" xfId="4220" xr:uid="{542AB63D-0349-438C-ACEF-83B3D0D9B057}"/>
    <cellStyle name="BM Input External Link 2 5 19 3" xfId="4221" xr:uid="{885FC23D-4B75-4370-8036-6A43F3804695}"/>
    <cellStyle name="BM Input External Link 2 5 2" xfId="4222" xr:uid="{31B7E318-51A9-455D-BDE4-B3CB9547601D}"/>
    <cellStyle name="BM Input External Link 2 5 2 2" xfId="4223" xr:uid="{55885E54-DE44-4849-A8B1-337B646105E6}"/>
    <cellStyle name="BM Input External Link 2 5 2 2 2" xfId="4224" xr:uid="{D56006B2-0E00-4965-B6B2-78954D1BF5C9}"/>
    <cellStyle name="BM Input External Link 2 5 2 3" xfId="4225" xr:uid="{0F2264CF-1708-4C9A-8A55-0E2C1A33C255}"/>
    <cellStyle name="BM Input External Link 2 5 2 4" xfId="4226" xr:uid="{04667D74-3EA0-49B6-988B-17310CCC318F}"/>
    <cellStyle name="BM Input External Link 2 5 20" xfId="4227" xr:uid="{40B66986-0B7E-4EA1-86A2-17A29B04D9DE}"/>
    <cellStyle name="BM Input External Link 2 5 20 2" xfId="4228" xr:uid="{5E15BB99-EAB1-445C-AF1D-CE4329ED083F}"/>
    <cellStyle name="BM Input External Link 2 5 20 2 2" xfId="4229" xr:uid="{DCD77485-3307-4F78-9EBC-ABCA9530C004}"/>
    <cellStyle name="BM Input External Link 2 5 20 3" xfId="4230" xr:uid="{18D69016-D601-4851-A49E-4B6F4581285C}"/>
    <cellStyle name="BM Input External Link 2 5 21" xfId="4231" xr:uid="{BA970543-CFDF-44B4-A9F5-830D7F287859}"/>
    <cellStyle name="BM Input External Link 2 5 21 2" xfId="4232" xr:uid="{65EEF7F6-01E1-45AB-99AB-FDB4E5F114FB}"/>
    <cellStyle name="BM Input External Link 2 5 22" xfId="4233" xr:uid="{84360DF6-A17B-4B58-97EA-9A6AA23C1711}"/>
    <cellStyle name="BM Input External Link 2 5 23" xfId="4234" xr:uid="{EE21F0B0-653E-4872-A282-6DB6BB5DCC29}"/>
    <cellStyle name="BM Input External Link 2 5 3" xfId="4235" xr:uid="{66D0CC9E-7227-47B6-9AA8-1B637DF7E93C}"/>
    <cellStyle name="BM Input External Link 2 5 3 2" xfId="4236" xr:uid="{AA33FDAE-A255-4BBE-8DEF-AA8F4AB57A59}"/>
    <cellStyle name="BM Input External Link 2 5 3 2 2" xfId="4237" xr:uid="{BD642E6A-D84C-49CA-B3D6-5EBA23658AEF}"/>
    <cellStyle name="BM Input External Link 2 5 3 3" xfId="4238" xr:uid="{A1A3E727-6FBE-4AFB-8D34-3C25370A0E4C}"/>
    <cellStyle name="BM Input External Link 2 5 4" xfId="4239" xr:uid="{93D50EB7-2F50-4ED8-A191-AAA064E08210}"/>
    <cellStyle name="BM Input External Link 2 5 4 2" xfId="4240" xr:uid="{7609DFB8-F01C-47B5-A2CC-10548C6368E4}"/>
    <cellStyle name="BM Input External Link 2 5 4 2 2" xfId="4241" xr:uid="{CA9E4735-1714-404D-8793-4C25F38F15C7}"/>
    <cellStyle name="BM Input External Link 2 5 4 3" xfId="4242" xr:uid="{D44A407D-AA23-4736-972C-2F4D3258D5E0}"/>
    <cellStyle name="BM Input External Link 2 5 5" xfId="4243" xr:uid="{AC27D4BA-F35C-4C40-9C18-8CF91F8898DC}"/>
    <cellStyle name="BM Input External Link 2 5 5 2" xfId="4244" xr:uid="{368831ED-046A-449F-A898-3C199CBF77ED}"/>
    <cellStyle name="BM Input External Link 2 5 5 2 2" xfId="4245" xr:uid="{1ED445F2-821D-4B40-B73C-61B84A4DEF50}"/>
    <cellStyle name="BM Input External Link 2 5 5 3" xfId="4246" xr:uid="{40A518E9-493F-4E1B-BA39-08EF2F1CC3C6}"/>
    <cellStyle name="BM Input External Link 2 5 6" xfId="4247" xr:uid="{7F7D96D7-2B71-4A23-A99A-DB44130F129E}"/>
    <cellStyle name="BM Input External Link 2 5 6 2" xfId="4248" xr:uid="{52C524E3-8999-416F-9A86-3EA4C9DB38D5}"/>
    <cellStyle name="BM Input External Link 2 5 6 2 2" xfId="4249" xr:uid="{47776892-7519-48C7-82C0-6818268E653C}"/>
    <cellStyle name="BM Input External Link 2 5 6 3" xfId="4250" xr:uid="{083B2D10-4FC9-4BD1-A340-D37611E97E1C}"/>
    <cellStyle name="BM Input External Link 2 5 7" xfId="4251" xr:uid="{6AA4CF6C-8B0F-4FEB-BB1B-D937AACB808B}"/>
    <cellStyle name="BM Input External Link 2 5 7 2" xfId="4252" xr:uid="{D21712BF-B091-4A79-9B6E-A84A39092117}"/>
    <cellStyle name="BM Input External Link 2 5 7 2 2" xfId="4253" xr:uid="{990807C3-4433-488E-91A7-63CF7134C4F3}"/>
    <cellStyle name="BM Input External Link 2 5 7 3" xfId="4254" xr:uid="{98497FE2-02D0-4698-BF53-E28BC798DA7B}"/>
    <cellStyle name="BM Input External Link 2 5 8" xfId="4255" xr:uid="{903A5A57-3897-477C-BC0B-894C120CF65B}"/>
    <cellStyle name="BM Input External Link 2 5 8 2" xfId="4256" xr:uid="{09B41E29-BB37-4030-A1BC-C7EEE60A1B45}"/>
    <cellStyle name="BM Input External Link 2 5 8 2 2" xfId="4257" xr:uid="{32DD89C7-256C-4A99-BEAE-A49580C84582}"/>
    <cellStyle name="BM Input External Link 2 5 8 3" xfId="4258" xr:uid="{E692E2F9-B7E3-4CFD-BE69-E1400569F7FC}"/>
    <cellStyle name="BM Input External Link 2 5 9" xfId="4259" xr:uid="{148DA9B7-2439-4609-AA69-F6D8B02947F7}"/>
    <cellStyle name="BM Input External Link 2 5 9 2" xfId="4260" xr:uid="{716C57D2-B51D-4451-A302-8F82BD3D30EF}"/>
    <cellStyle name="BM Input External Link 2 5 9 2 2" xfId="4261" xr:uid="{6E431889-5D99-40C0-9E25-D60BD9418745}"/>
    <cellStyle name="BM Input External Link 2 5 9 3" xfId="4262" xr:uid="{D3E57DED-ABFD-44C1-BA91-D03CD261F0D4}"/>
    <cellStyle name="BM Input External Link 2 6" xfId="4263" xr:uid="{C5E96DC6-B220-4ABC-9689-DDEDFD9D927D}"/>
    <cellStyle name="BM Input External Link 2 6 2" xfId="4264" xr:uid="{3F4DB54B-C306-48D3-8BF4-301AA55B287F}"/>
    <cellStyle name="BM Input External Link 2 6 2 2" xfId="4265" xr:uid="{2C993DC3-A610-429E-93F6-7E9CE28CC709}"/>
    <cellStyle name="BM Input External Link 2 6 3" xfId="4266" xr:uid="{CD99632A-D8C0-4D2A-8CCE-99FB2F516BCD}"/>
    <cellStyle name="BM Input External Link 2 6 4" xfId="4267" xr:uid="{E45BB939-7979-4B5D-8FF4-FCE44EEA7C39}"/>
    <cellStyle name="BM Input External Link 2 7" xfId="4268" xr:uid="{FEB40861-9591-4FB7-AAFA-96FD35FB192B}"/>
    <cellStyle name="BM Input External Link 2 7 2" xfId="4269" xr:uid="{C0ED4680-1586-4342-B6A7-981F7BFA1694}"/>
    <cellStyle name="BM Input External Link 2 7 2 2" xfId="4270" xr:uid="{D5F9D8BD-A24D-4CEA-98EC-D5B7F60D2E62}"/>
    <cellStyle name="BM Input External Link 2 7 3" xfId="4271" xr:uid="{F0929AA2-A3B2-4A4F-A2E1-EF3CB04256F3}"/>
    <cellStyle name="BM Input External Link 2 8" xfId="4272" xr:uid="{507171DD-9B06-436A-9881-C320D06A5D59}"/>
    <cellStyle name="BM Input External Link 2 8 2" xfId="4273" xr:uid="{35C8A290-7483-43AD-A92F-D787BAA1AA3A}"/>
    <cellStyle name="BM Input External Link 2 8 2 2" xfId="4274" xr:uid="{34B3FE0B-C587-4866-908B-DC628ECF2B31}"/>
    <cellStyle name="BM Input External Link 2 8 3" xfId="4275" xr:uid="{E72AB8FE-7627-44DF-963A-CE5908597862}"/>
    <cellStyle name="BM Input External Link 2 9" xfId="4276" xr:uid="{00A6D495-6218-4E5A-A5D2-7B89BA8A9A20}"/>
    <cellStyle name="BM Input External Link 2 9 2" xfId="4277" xr:uid="{EDD7CA29-20A3-4D5B-BDC3-7F7472D98440}"/>
    <cellStyle name="BM Input External Link 2 9 2 2" xfId="4278" xr:uid="{8F287EFB-03A8-42F8-A211-AA2D688DB8C7}"/>
    <cellStyle name="BM Input External Link 2 9 3" xfId="4279" xr:uid="{7D0B57D4-B138-412D-A330-044028384539}"/>
    <cellStyle name="BM Input External Link 20" xfId="4280" xr:uid="{3288456E-186A-4021-B5A8-7993D3798DC5}"/>
    <cellStyle name="BM Input External Link 20 2" xfId="4281" xr:uid="{C863D43F-579F-451B-AA9A-1D13A62E8619}"/>
    <cellStyle name="BM Input External Link 20 2 2" xfId="4282" xr:uid="{5D24ABC1-400C-4A9A-86D1-A05119F032E2}"/>
    <cellStyle name="BM Input External Link 20 3" xfId="4283" xr:uid="{ECEB5075-558A-4FB7-A1F8-2E3A3F2999DA}"/>
    <cellStyle name="BM Input External Link 21" xfId="4284" xr:uid="{12AF325F-E4B8-41A9-ABC6-16ECD604A316}"/>
    <cellStyle name="BM Input External Link 21 2" xfId="4285" xr:uid="{76ED9923-6BE5-4D38-AE15-90AB631D0B13}"/>
    <cellStyle name="BM Input External Link 21 2 2" xfId="4286" xr:uid="{9B8B9F97-AC3B-4DD5-8B30-BB031D5A90F6}"/>
    <cellStyle name="BM Input External Link 21 3" xfId="4287" xr:uid="{5DD46C88-C808-4B76-B13E-7ABB9B519B2F}"/>
    <cellStyle name="BM Input External Link 22" xfId="4288" xr:uid="{6522052B-FF74-4A51-84E5-76078008A707}"/>
    <cellStyle name="BM Input External Link 22 2" xfId="4289" xr:uid="{86B75A92-9C6D-4E5C-A15B-570445795737}"/>
    <cellStyle name="BM Input External Link 23" xfId="4290" xr:uid="{11D05916-A877-46AA-B24A-3C842FECEA40}"/>
    <cellStyle name="BM Input External Link 24" xfId="4291" xr:uid="{1FD50E87-64FD-460A-A779-64D56827ADD0}"/>
    <cellStyle name="BM Input External Link 25" xfId="4292" xr:uid="{BE32D486-204F-461D-9B8B-D77BA504214A}"/>
    <cellStyle name="BM Input External Link 26" xfId="4293" xr:uid="{5268152F-8E18-461E-A18E-0FF55EFA7CB7}"/>
    <cellStyle name="BM Input External Link 27" xfId="4294" xr:uid="{1A363343-33AB-440F-B5A2-8C2A22C0D283}"/>
    <cellStyle name="BM Input External Link 3" xfId="4295" xr:uid="{B6D25B89-606B-4EFE-BF87-53F39443B674}"/>
    <cellStyle name="BM Input External Link 3 10" xfId="4296" xr:uid="{CD77C17B-3BA1-4953-A558-4080DA997283}"/>
    <cellStyle name="BM Input External Link 3 10 2" xfId="4297" xr:uid="{05E9EFF4-6CC1-41B6-88DE-489CCF31B70E}"/>
    <cellStyle name="BM Input External Link 3 10 2 2" xfId="4298" xr:uid="{292E154A-86EE-43D4-A1F3-A0011595CF94}"/>
    <cellStyle name="BM Input External Link 3 10 3" xfId="4299" xr:uid="{BCB8F498-A82E-4126-BF9A-CD5304480B1C}"/>
    <cellStyle name="BM Input External Link 3 11" xfId="4300" xr:uid="{2AE91A60-A6CF-48E0-B2F0-75ED513CAE0E}"/>
    <cellStyle name="BM Input External Link 3 11 2" xfId="4301" xr:uid="{3E4B58E8-ECDA-4B51-A905-E8D54EC3A68E}"/>
    <cellStyle name="BM Input External Link 3 11 2 2" xfId="4302" xr:uid="{69EBC050-B4A4-427F-BEA1-501D48C6CD93}"/>
    <cellStyle name="BM Input External Link 3 11 3" xfId="4303" xr:uid="{21E8C3CE-32D6-4E97-8EAF-D3141F420421}"/>
    <cellStyle name="BM Input External Link 3 12" xfId="4304" xr:uid="{A0496CD5-CE2C-46C5-8BDC-D799547685AE}"/>
    <cellStyle name="BM Input External Link 3 12 2" xfId="4305" xr:uid="{CE5071F2-D7FA-496C-87CA-E08488D146CD}"/>
    <cellStyle name="BM Input External Link 3 12 2 2" xfId="4306" xr:uid="{85FE74FC-9B0A-4022-AADA-D2727E15F997}"/>
    <cellStyle name="BM Input External Link 3 12 3" xfId="4307" xr:uid="{077F2D25-1744-4793-BE58-20008469470A}"/>
    <cellStyle name="BM Input External Link 3 13" xfId="4308" xr:uid="{2ECC8215-FF9A-48F3-9916-9D466DF1AB92}"/>
    <cellStyle name="BM Input External Link 3 13 2" xfId="4309" xr:uid="{6F2AB3DE-7734-4828-8A2D-018F6E31D0E0}"/>
    <cellStyle name="BM Input External Link 3 13 2 2" xfId="4310" xr:uid="{9B65F355-A10B-4DBC-BB0B-80448C960E83}"/>
    <cellStyle name="BM Input External Link 3 13 3" xfId="4311" xr:uid="{C9EE7DD4-3F80-47E2-A6B3-322756FC44A3}"/>
    <cellStyle name="BM Input External Link 3 14" xfId="4312" xr:uid="{C1CDED0C-447D-40CB-A5EE-98C075C0C6DE}"/>
    <cellStyle name="BM Input External Link 3 14 2" xfId="4313" xr:uid="{290FB880-EEBE-4CD7-91DB-9CE057A441AD}"/>
    <cellStyle name="BM Input External Link 3 14 2 2" xfId="4314" xr:uid="{1459956E-669A-4A1F-90EA-D620820430B9}"/>
    <cellStyle name="BM Input External Link 3 14 3" xfId="4315" xr:uid="{E7A98312-14E1-4440-862E-868F3EAD5D24}"/>
    <cellStyle name="BM Input External Link 3 15" xfId="4316" xr:uid="{E6EE1B7D-1EA5-45BA-B4B0-537B5A8783D5}"/>
    <cellStyle name="BM Input External Link 3 15 2" xfId="4317" xr:uid="{0967451B-1F2D-49E9-97A6-CC362E885685}"/>
    <cellStyle name="BM Input External Link 3 15 2 2" xfId="4318" xr:uid="{281FD3C4-754F-45BF-8949-A6F2005CBDC2}"/>
    <cellStyle name="BM Input External Link 3 15 3" xfId="4319" xr:uid="{52745934-E817-44B3-82A4-1E07BC2085B4}"/>
    <cellStyle name="BM Input External Link 3 16" xfId="4320" xr:uid="{7A659E1E-5A8F-490F-899D-BC5CC81E443F}"/>
    <cellStyle name="BM Input External Link 3 16 2" xfId="4321" xr:uid="{9D7CC839-2B4C-4940-9EE1-6721DF3C84B8}"/>
    <cellStyle name="BM Input External Link 3 16 2 2" xfId="4322" xr:uid="{C1CC0BFC-8959-4C1D-99D2-5D5FCC22CD99}"/>
    <cellStyle name="BM Input External Link 3 16 3" xfId="4323" xr:uid="{26E9B3C0-0975-4486-B538-7B0FFEBD6F14}"/>
    <cellStyle name="BM Input External Link 3 17" xfId="4324" xr:uid="{90374DE5-4691-43DA-9E6C-F50B0F3619BE}"/>
    <cellStyle name="BM Input External Link 3 17 2" xfId="4325" xr:uid="{D9CA2F98-DA79-4EDC-8B59-9ACF55484B95}"/>
    <cellStyle name="BM Input External Link 3 17 2 2" xfId="4326" xr:uid="{4098A845-C62A-42B5-9273-6761C4C39E7E}"/>
    <cellStyle name="BM Input External Link 3 17 3" xfId="4327" xr:uid="{8C879CB5-EE99-47CE-8F01-D6A4653A46D5}"/>
    <cellStyle name="BM Input External Link 3 18" xfId="4328" xr:uid="{4A1A5C00-7220-495B-BAE0-CC50B44F66CD}"/>
    <cellStyle name="BM Input External Link 3 18 2" xfId="4329" xr:uid="{A4606409-4A68-4543-97FD-0572531CACD5}"/>
    <cellStyle name="BM Input External Link 3 19" xfId="4330" xr:uid="{E3B62AE5-AAB5-4EE4-BEF1-8541C30FA552}"/>
    <cellStyle name="BM Input External Link 3 2" xfId="4331" xr:uid="{6219BF11-B98A-4704-B7EF-40A7820AB9A1}"/>
    <cellStyle name="BM Input External Link 3 2 10" xfId="4332" xr:uid="{012C59D0-DBE0-43A9-AAA9-E3AB07786BD1}"/>
    <cellStyle name="BM Input External Link 3 2 10 2" xfId="4333" xr:uid="{B57D76F6-1060-4857-8D3A-B77327987C2E}"/>
    <cellStyle name="BM Input External Link 3 2 10 2 2" xfId="4334" xr:uid="{BDEF1548-D569-42F6-978E-63B92BC5B63D}"/>
    <cellStyle name="BM Input External Link 3 2 10 3" xfId="4335" xr:uid="{727FD1BA-215F-44AB-8D9C-B533879688C1}"/>
    <cellStyle name="BM Input External Link 3 2 11" xfId="4336" xr:uid="{76F74DF5-9045-4816-86F0-FFD3353F3D0F}"/>
    <cellStyle name="BM Input External Link 3 2 11 2" xfId="4337" xr:uid="{2C6D2A83-381B-46EE-B086-96D0E272AC10}"/>
    <cellStyle name="BM Input External Link 3 2 11 2 2" xfId="4338" xr:uid="{F45B9A34-18E5-42CB-BBB3-BE5C5BAD0ABE}"/>
    <cellStyle name="BM Input External Link 3 2 11 3" xfId="4339" xr:uid="{E1099C00-8859-4007-9E9E-580BAB023F53}"/>
    <cellStyle name="BM Input External Link 3 2 12" xfId="4340" xr:uid="{7A30379C-A32A-492C-ADF7-03BED320C721}"/>
    <cellStyle name="BM Input External Link 3 2 12 2" xfId="4341" xr:uid="{9444CC43-D079-4EDB-AFA8-023C7223E754}"/>
    <cellStyle name="BM Input External Link 3 2 12 2 2" xfId="4342" xr:uid="{75033704-9DA0-41FE-8917-4A7513C6AB35}"/>
    <cellStyle name="BM Input External Link 3 2 12 3" xfId="4343" xr:uid="{80111351-16FB-40FD-84D2-C36A080767C1}"/>
    <cellStyle name="BM Input External Link 3 2 13" xfId="4344" xr:uid="{6A6C322B-2AD6-44A2-A2FE-02B588B8192B}"/>
    <cellStyle name="BM Input External Link 3 2 13 2" xfId="4345" xr:uid="{A1C9A5D6-2DE7-465F-9E1C-63451CBB3266}"/>
    <cellStyle name="BM Input External Link 3 2 13 2 2" xfId="4346" xr:uid="{F67E8D0E-E78A-41C7-8C52-2EB11C5C7C73}"/>
    <cellStyle name="BM Input External Link 3 2 13 3" xfId="4347" xr:uid="{EAC6DCDE-548D-4B77-9D58-FA4D64B9E0B8}"/>
    <cellStyle name="BM Input External Link 3 2 14" xfId="4348" xr:uid="{E080714F-A6C3-49E5-876F-E5E51EF92ABD}"/>
    <cellStyle name="BM Input External Link 3 2 14 2" xfId="4349" xr:uid="{1DEA8D3C-444A-4A4A-9632-CAEEA019E2E0}"/>
    <cellStyle name="BM Input External Link 3 2 14 2 2" xfId="4350" xr:uid="{A01FDE00-B9B7-4736-BA28-07E7176AB2E3}"/>
    <cellStyle name="BM Input External Link 3 2 14 3" xfId="4351" xr:uid="{4A501ED0-EB2C-47C8-B42C-9CF7687B97FE}"/>
    <cellStyle name="BM Input External Link 3 2 15" xfId="4352" xr:uid="{6BF69A21-920F-43BF-BEBD-A3EF30778ACF}"/>
    <cellStyle name="BM Input External Link 3 2 15 2" xfId="4353" xr:uid="{D07D2BBD-7521-4577-B13B-E87AF1190548}"/>
    <cellStyle name="BM Input External Link 3 2 15 2 2" xfId="4354" xr:uid="{56E87103-D66F-45BE-A207-98DC2B8BA08A}"/>
    <cellStyle name="BM Input External Link 3 2 15 3" xfId="4355" xr:uid="{CCD8A0ED-E2A6-4362-A44F-0A84926A1CF7}"/>
    <cellStyle name="BM Input External Link 3 2 16" xfId="4356" xr:uid="{47D493E3-5865-4C7C-85BF-1C5E55F96CD1}"/>
    <cellStyle name="BM Input External Link 3 2 16 2" xfId="4357" xr:uid="{20883F14-8E83-417C-89FE-2ED400EEC06B}"/>
    <cellStyle name="BM Input External Link 3 2 16 2 2" xfId="4358" xr:uid="{EB0E2916-4CD0-468C-BEBC-53BB64D1850A}"/>
    <cellStyle name="BM Input External Link 3 2 16 3" xfId="4359" xr:uid="{D058AD8B-9A6B-4369-959B-5FAC1CAC20CC}"/>
    <cellStyle name="BM Input External Link 3 2 17" xfId="4360" xr:uid="{07FDD186-DEF1-4E6D-A30E-FED5BB228C0B}"/>
    <cellStyle name="BM Input External Link 3 2 17 2" xfId="4361" xr:uid="{B8672384-A380-48A2-85BD-4CAC371E991B}"/>
    <cellStyle name="BM Input External Link 3 2 17 2 2" xfId="4362" xr:uid="{ACCBD87E-B134-4379-BA59-AA15BE82FA16}"/>
    <cellStyle name="BM Input External Link 3 2 17 3" xfId="4363" xr:uid="{AC85A34C-20C3-46B5-A569-422BD1D7C57A}"/>
    <cellStyle name="BM Input External Link 3 2 18" xfId="4364" xr:uid="{874B4746-60F3-4371-B549-D62FE75F8A04}"/>
    <cellStyle name="BM Input External Link 3 2 18 2" xfId="4365" xr:uid="{4CF1C5EC-5102-44B1-87F4-4C202FAE04C8}"/>
    <cellStyle name="BM Input External Link 3 2 18 2 2" xfId="4366" xr:uid="{2F21BF8D-9B25-4685-814E-BE77D4BF6B40}"/>
    <cellStyle name="BM Input External Link 3 2 18 3" xfId="4367" xr:uid="{EA99F8DC-5541-4BAE-8833-546D6C3E1FBB}"/>
    <cellStyle name="BM Input External Link 3 2 19" xfId="4368" xr:uid="{D6D27235-931D-4E32-A0DE-9D11FA8585C0}"/>
    <cellStyle name="BM Input External Link 3 2 19 2" xfId="4369" xr:uid="{D28883B4-479B-4174-895E-11325B0BC964}"/>
    <cellStyle name="BM Input External Link 3 2 19 2 2" xfId="4370" xr:uid="{DF24A2D6-457A-4D98-8EE0-8B07B35FD49D}"/>
    <cellStyle name="BM Input External Link 3 2 19 3" xfId="4371" xr:uid="{AC14042A-C57F-4555-807D-95156D0AF386}"/>
    <cellStyle name="BM Input External Link 3 2 2" xfId="4372" xr:uid="{94EDF392-3561-482F-BDA6-609F6E663959}"/>
    <cellStyle name="BM Input External Link 3 2 2 2" xfId="4373" xr:uid="{40F7955A-0BE6-4235-BBEA-77D26DDBA2DA}"/>
    <cellStyle name="BM Input External Link 3 2 2 2 2" xfId="4374" xr:uid="{E7276265-B173-4A0F-A66F-F3236792D95D}"/>
    <cellStyle name="BM Input External Link 3 2 2 2 2 2" xfId="4375" xr:uid="{CE10BFFD-7DAF-4BB4-86B5-08394CC48235}"/>
    <cellStyle name="BM Input External Link 3 2 2 2 3" xfId="4376" xr:uid="{DFBEE975-6F53-4EC8-85FC-01EAF83A6317}"/>
    <cellStyle name="BM Input External Link 3 2 2 2 4" xfId="4377" xr:uid="{8C5E98DC-5665-4BB0-82DD-FC130A30D26A}"/>
    <cellStyle name="BM Input External Link 3 2 2 3" xfId="4378" xr:uid="{E802963E-EDEA-446F-B137-58C282170E21}"/>
    <cellStyle name="BM Input External Link 3 2 2 3 2" xfId="4379" xr:uid="{CC1F8A81-7BB2-4BB8-8FEB-F59777DE4389}"/>
    <cellStyle name="BM Input External Link 3 2 2 4" xfId="4380" xr:uid="{DBB104F6-13A6-4FD0-9C04-96387ABB3AC6}"/>
    <cellStyle name="BM Input External Link 3 2 2 5" xfId="4381" xr:uid="{5FC0CB06-B50A-4134-A2B5-EF60A8FCD537}"/>
    <cellStyle name="BM Input External Link 3 2 20" xfId="4382" xr:uid="{BA7889CC-8604-4FBA-80E5-B9D641CF620B}"/>
    <cellStyle name="BM Input External Link 3 2 20 2" xfId="4383" xr:uid="{75B6B074-D5C5-4DE1-9448-E7DA173769ED}"/>
    <cellStyle name="BM Input External Link 3 2 20 2 2" xfId="4384" xr:uid="{723B5286-C58C-4FBB-93FC-F21CC3AC0132}"/>
    <cellStyle name="BM Input External Link 3 2 20 3" xfId="4385" xr:uid="{F3A6D4ED-3D88-4C4A-80F7-F460456E8D0A}"/>
    <cellStyle name="BM Input External Link 3 2 21" xfId="4386" xr:uid="{166F1AFF-BE13-40EB-A4CF-C0D60881DA5B}"/>
    <cellStyle name="BM Input External Link 3 2 21 2" xfId="4387" xr:uid="{BCAC0938-5A28-44CA-AB65-85BC58F88C49}"/>
    <cellStyle name="BM Input External Link 3 2 22" xfId="4388" xr:uid="{350E7CBE-CDA3-4791-B135-55AC9AAA52B1}"/>
    <cellStyle name="BM Input External Link 3 2 23" xfId="4389" xr:uid="{4FAE9E1E-73E6-4F42-9C2D-700C81F077F8}"/>
    <cellStyle name="BM Input External Link 3 2 3" xfId="4390" xr:uid="{BD3C97B0-7B88-4EBF-8766-5483ADDAA9E2}"/>
    <cellStyle name="BM Input External Link 3 2 3 2" xfId="4391" xr:uid="{8283A095-DAD4-4077-BE2F-199464942EDF}"/>
    <cellStyle name="BM Input External Link 3 2 3 2 2" xfId="4392" xr:uid="{1BD653AC-FE97-453D-94B2-69313A83EA14}"/>
    <cellStyle name="BM Input External Link 3 2 3 2 3" xfId="4393" xr:uid="{FAFA712E-14D9-4046-AC62-BD5CD0081C9B}"/>
    <cellStyle name="BM Input External Link 3 2 3 3" xfId="4394" xr:uid="{822C2A47-1C16-4A5C-9D29-AACC47B079DF}"/>
    <cellStyle name="BM Input External Link 3 2 3 3 2" xfId="4395" xr:uid="{B5F9A7BA-BC37-4173-9FA7-80431102AAC6}"/>
    <cellStyle name="BM Input External Link 3 2 3 4" xfId="4396" xr:uid="{3AF805CB-BC0C-4699-BD8C-0FFC83F126BE}"/>
    <cellStyle name="BM Input External Link 3 2 4" xfId="4397" xr:uid="{51B3B21F-68EA-4E60-8D55-D9AAB0050EEC}"/>
    <cellStyle name="BM Input External Link 3 2 4 2" xfId="4398" xr:uid="{DA165ED0-AE9F-4F73-8AE7-A6809746BB3F}"/>
    <cellStyle name="BM Input External Link 3 2 4 2 2" xfId="4399" xr:uid="{11B39EE5-A98C-48BC-8518-40615133AED0}"/>
    <cellStyle name="BM Input External Link 3 2 4 3" xfId="4400" xr:uid="{120A5EAF-BEFF-4BCB-8427-58D6D556F774}"/>
    <cellStyle name="BM Input External Link 3 2 4 4" xfId="4401" xr:uid="{6AE7146E-4DB0-4A87-95A3-7B84EDA51752}"/>
    <cellStyle name="BM Input External Link 3 2 5" xfId="4402" xr:uid="{B22775CB-F034-4B30-9325-7134A44F7A34}"/>
    <cellStyle name="BM Input External Link 3 2 5 2" xfId="4403" xr:uid="{4FED1396-5D16-4DE0-902B-DB5C8B210C33}"/>
    <cellStyle name="BM Input External Link 3 2 5 2 2" xfId="4404" xr:uid="{C4F09EF6-6040-4F66-9A03-95064317356E}"/>
    <cellStyle name="BM Input External Link 3 2 5 3" xfId="4405" xr:uid="{3439F531-9BBE-4EEF-BB34-6367D8BF581B}"/>
    <cellStyle name="BM Input External Link 3 2 5 4" xfId="4406" xr:uid="{A55296F0-8A99-4A33-AE0B-480495409238}"/>
    <cellStyle name="BM Input External Link 3 2 6" xfId="4407" xr:uid="{819B9575-4ECA-4A01-A984-BD45F8D1B266}"/>
    <cellStyle name="BM Input External Link 3 2 6 2" xfId="4408" xr:uid="{F23411E0-D11B-431D-BAA5-2020AE837412}"/>
    <cellStyle name="BM Input External Link 3 2 6 2 2" xfId="4409" xr:uid="{4BAE67FB-B91D-4838-BD74-1F12D57BE349}"/>
    <cellStyle name="BM Input External Link 3 2 6 3" xfId="4410" xr:uid="{54EECFED-2958-4EE9-84B8-F8937BDDAE18}"/>
    <cellStyle name="BM Input External Link 3 2 7" xfId="4411" xr:uid="{1FAAB61D-ED06-4712-8F98-EBC4E46652C0}"/>
    <cellStyle name="BM Input External Link 3 2 7 2" xfId="4412" xr:uid="{9B4BCBF7-1A20-495F-BAF5-EADE371D08B3}"/>
    <cellStyle name="BM Input External Link 3 2 7 2 2" xfId="4413" xr:uid="{C643679F-FF07-4D0D-9F7D-52ED8611C9F7}"/>
    <cellStyle name="BM Input External Link 3 2 7 3" xfId="4414" xr:uid="{7F7811CF-0743-4388-A9D1-5E5F3A1BEA51}"/>
    <cellStyle name="BM Input External Link 3 2 8" xfId="4415" xr:uid="{5AF2DB6E-AC3C-4FE6-8936-EB7B19293ECB}"/>
    <cellStyle name="BM Input External Link 3 2 8 2" xfId="4416" xr:uid="{DE9FCF90-8B60-4BCB-AA60-D7832E77EFFB}"/>
    <cellStyle name="BM Input External Link 3 2 8 2 2" xfId="4417" xr:uid="{90A13016-5A83-4FA1-A4F6-DB8E32C23CEC}"/>
    <cellStyle name="BM Input External Link 3 2 8 3" xfId="4418" xr:uid="{1266C026-6972-4873-8AED-30BC3744DA85}"/>
    <cellStyle name="BM Input External Link 3 2 9" xfId="4419" xr:uid="{46E83F2A-71E1-41CB-86AF-EC0688C940BC}"/>
    <cellStyle name="BM Input External Link 3 2 9 2" xfId="4420" xr:uid="{CC3B10F1-CC92-4062-BB36-C5740293A24B}"/>
    <cellStyle name="BM Input External Link 3 2 9 2 2" xfId="4421" xr:uid="{9FBDC6A9-BF5F-487A-AFE6-05CB1395118F}"/>
    <cellStyle name="BM Input External Link 3 2 9 3" xfId="4422" xr:uid="{0C3342D3-750A-4D1E-9F8F-D94AA95EE6F0}"/>
    <cellStyle name="BM Input External Link 3 20" xfId="4423" xr:uid="{54FEB874-1606-4576-ADC4-8D5E6F12733C}"/>
    <cellStyle name="BM Input External Link 3 3" xfId="4424" xr:uid="{21E75DF0-E3CF-4FB6-A7F4-D3864D395CC2}"/>
    <cellStyle name="BM Input External Link 3 3 2" xfId="4425" xr:uid="{604622E5-559D-4A1C-9981-4C6C571FF099}"/>
    <cellStyle name="BM Input External Link 3 3 2 2" xfId="4426" xr:uid="{7AE40CAC-72BD-4BF2-A4AD-7A23DFB36298}"/>
    <cellStyle name="BM Input External Link 3 3 2 2 2" xfId="4427" xr:uid="{FAEFC475-C8E8-47F1-9307-45BDBCC50B2F}"/>
    <cellStyle name="BM Input External Link 3 3 2 3" xfId="4428" xr:uid="{C19E549D-DE58-4B0C-B906-BC1B4ADFBF72}"/>
    <cellStyle name="BM Input External Link 3 3 2 4" xfId="4429" xr:uid="{24081052-0ACB-47D8-B022-41758190ECFC}"/>
    <cellStyle name="BM Input External Link 3 3 3" xfId="4430" xr:uid="{B32D5A36-86C8-4F85-8C48-E94858851EDB}"/>
    <cellStyle name="BM Input External Link 3 3 3 2" xfId="4431" xr:uid="{6F9D6B01-926C-4833-8A8A-8A58BF1BC533}"/>
    <cellStyle name="BM Input External Link 3 3 4" xfId="4432" xr:uid="{276F5498-7521-4C97-B131-761AEFC93B2A}"/>
    <cellStyle name="BM Input External Link 3 3 5" xfId="4433" xr:uid="{DD0E805D-1855-4ED5-BE6C-133497F26CF2}"/>
    <cellStyle name="BM Input External Link 3 4" xfId="4434" xr:uid="{7555E0A5-D8C4-430C-80AD-4F7893608D6E}"/>
    <cellStyle name="BM Input External Link 3 4 2" xfId="4435" xr:uid="{FA47E07F-E591-4BD4-9ED1-BB66CA396C67}"/>
    <cellStyle name="BM Input External Link 3 4 2 2" xfId="4436" xr:uid="{8AD2780E-56D9-41BD-BC17-B9CCD679414A}"/>
    <cellStyle name="BM Input External Link 3 4 2 3" xfId="4437" xr:uid="{F0E338D0-F8D6-4BCF-AC92-73F4C9ECAAD9}"/>
    <cellStyle name="BM Input External Link 3 4 3" xfId="4438" xr:uid="{58FBBC28-1A51-441A-810F-39CB00D966F8}"/>
    <cellStyle name="BM Input External Link 3 4 3 2" xfId="4439" xr:uid="{3DC52A6C-36A5-4252-BB9E-09A409B7E76D}"/>
    <cellStyle name="BM Input External Link 3 4 4" xfId="4440" xr:uid="{FF33D77F-4FC8-404B-BDD4-A95795776CA3}"/>
    <cellStyle name="BM Input External Link 3 5" xfId="4441" xr:uid="{8C727CED-B9A4-497B-A5E4-E332E396F29D}"/>
    <cellStyle name="BM Input External Link 3 5 2" xfId="4442" xr:uid="{48B9B777-C837-4A16-B2E9-74BDF7768C09}"/>
    <cellStyle name="BM Input External Link 3 5 2 2" xfId="4443" xr:uid="{FE7163B5-0C8B-40F9-A433-8EE554C9D931}"/>
    <cellStyle name="BM Input External Link 3 5 2 3" xfId="4444" xr:uid="{6366C348-F368-47A8-873C-4FED0CFAFC2D}"/>
    <cellStyle name="BM Input External Link 3 5 3" xfId="4445" xr:uid="{132C40C5-B510-4EAD-9FA6-9F59D2EFB60F}"/>
    <cellStyle name="BM Input External Link 3 5 4" xfId="4446" xr:uid="{97A3028D-0754-48BB-A0B2-87D318898FAE}"/>
    <cellStyle name="BM Input External Link 3 6" xfId="4447" xr:uid="{F5ACC655-5506-4AD9-9452-361078AB1C46}"/>
    <cellStyle name="BM Input External Link 3 6 2" xfId="4448" xr:uid="{1CB7AF3B-7B85-466E-B918-814B26EF1207}"/>
    <cellStyle name="BM Input External Link 3 6 2 2" xfId="4449" xr:uid="{33729370-B091-4061-8E8C-C1DF3A7E8D10}"/>
    <cellStyle name="BM Input External Link 3 6 3" xfId="4450" xr:uid="{5621805D-D318-4061-9D23-36F4D4F78698}"/>
    <cellStyle name="BM Input External Link 3 6 4" xfId="4451" xr:uid="{C943F7F9-1CE6-4D37-940F-F218BDA347F7}"/>
    <cellStyle name="BM Input External Link 3 7" xfId="4452" xr:uid="{8BFB9576-01AA-45FA-816A-AE77663FD2DC}"/>
    <cellStyle name="BM Input External Link 3 7 2" xfId="4453" xr:uid="{8BE33132-0435-48C2-AC7B-924D3D62028F}"/>
    <cellStyle name="BM Input External Link 3 7 2 2" xfId="4454" xr:uid="{C7DF9299-4E4C-4569-A810-D31E297D28E5}"/>
    <cellStyle name="BM Input External Link 3 7 3" xfId="4455" xr:uid="{ADA2C1C7-0A53-496A-853F-5732AD0D80C1}"/>
    <cellStyle name="BM Input External Link 3 8" xfId="4456" xr:uid="{BC8F278F-5B55-4F85-AD18-022F5CAA7EE6}"/>
    <cellStyle name="BM Input External Link 3 8 2" xfId="4457" xr:uid="{E0DB4FFC-DAE5-439D-BDB7-3CCADC58216A}"/>
    <cellStyle name="BM Input External Link 3 8 2 2" xfId="4458" xr:uid="{63EDCE34-2D03-4205-A9C2-5DE67B2DB2CE}"/>
    <cellStyle name="BM Input External Link 3 8 3" xfId="4459" xr:uid="{6C72B5DF-99A8-41AD-A441-B16AF3DD6DD5}"/>
    <cellStyle name="BM Input External Link 3 9" xfId="4460" xr:uid="{EC634D25-9316-4F90-9F27-04F988353BA3}"/>
    <cellStyle name="BM Input External Link 3 9 2" xfId="4461" xr:uid="{2D186BC7-4A7F-4FFA-BEBC-E35A89D864A6}"/>
    <cellStyle name="BM Input External Link 3 9 2 2" xfId="4462" xr:uid="{4B8EC92E-2A2E-4DF8-97A2-5066D8C36FC7}"/>
    <cellStyle name="BM Input External Link 3 9 3" xfId="4463" xr:uid="{47CC51BD-58B9-4CFF-A4EC-AB39075EE43A}"/>
    <cellStyle name="BM Input External Link 4" xfId="4464" xr:uid="{7BC4EFFE-C1A7-4A4C-9CEF-074E076B762F}"/>
    <cellStyle name="BM Input External Link 4 10" xfId="4465" xr:uid="{145CBA66-A42A-4922-8BCB-014F3CEA97B3}"/>
    <cellStyle name="BM Input External Link 4 10 2" xfId="4466" xr:uid="{17BCC0C2-5EC7-4BBA-B54E-525791326871}"/>
    <cellStyle name="BM Input External Link 4 10 2 2" xfId="4467" xr:uid="{8D95903B-B846-4726-8362-8694B99B703B}"/>
    <cellStyle name="BM Input External Link 4 10 3" xfId="4468" xr:uid="{E533A4EB-51E2-4D7B-B650-47237CE39F30}"/>
    <cellStyle name="BM Input External Link 4 11" xfId="4469" xr:uid="{7E33B317-D53E-4CD7-97C8-51C4A27E98F5}"/>
    <cellStyle name="BM Input External Link 4 11 2" xfId="4470" xr:uid="{12807C50-905E-4CEB-ACF5-BD70DB78A9A6}"/>
    <cellStyle name="BM Input External Link 4 11 2 2" xfId="4471" xr:uid="{FB1F6E1D-7EC7-4664-9DF6-0D6EAC206D71}"/>
    <cellStyle name="BM Input External Link 4 11 3" xfId="4472" xr:uid="{D200498B-6D9D-4839-867A-1CDD9D57789D}"/>
    <cellStyle name="BM Input External Link 4 12" xfId="4473" xr:uid="{941DDCE2-916F-4A3A-B13D-F6D3E76A8DC7}"/>
    <cellStyle name="BM Input External Link 4 12 2" xfId="4474" xr:uid="{6759214C-E876-4912-8E09-8C7085CE0D21}"/>
    <cellStyle name="BM Input External Link 4 12 2 2" xfId="4475" xr:uid="{25AA060F-7C9E-4AB3-BF3C-273DD4B67199}"/>
    <cellStyle name="BM Input External Link 4 12 3" xfId="4476" xr:uid="{27CE22E5-BA70-4099-AEBC-E8BD219066FD}"/>
    <cellStyle name="BM Input External Link 4 13" xfId="4477" xr:uid="{D8956B48-025A-4E4B-B54D-5CAF4C52C3AD}"/>
    <cellStyle name="BM Input External Link 4 13 2" xfId="4478" xr:uid="{0892948A-40F1-40B8-901D-A3828E2304D2}"/>
    <cellStyle name="BM Input External Link 4 13 2 2" xfId="4479" xr:uid="{DF53E75C-7B6D-4468-8838-694B70BCEB6C}"/>
    <cellStyle name="BM Input External Link 4 13 3" xfId="4480" xr:uid="{20AA56DB-61E3-457D-AE6A-7ADF46508B29}"/>
    <cellStyle name="BM Input External Link 4 14" xfId="4481" xr:uid="{9505AC7A-3089-473C-8F03-27F307A4AADC}"/>
    <cellStyle name="BM Input External Link 4 14 2" xfId="4482" xr:uid="{4FF0A978-B57E-4D62-91E0-D802DE692E44}"/>
    <cellStyle name="BM Input External Link 4 14 2 2" xfId="4483" xr:uid="{39EA6AB2-6275-45C5-9BB2-1C36458ED83C}"/>
    <cellStyle name="BM Input External Link 4 14 3" xfId="4484" xr:uid="{2D3A68F4-41CA-4FC7-95BE-2EAB3B6F55E7}"/>
    <cellStyle name="BM Input External Link 4 15" xfId="4485" xr:uid="{B8DFE75F-C504-4ADC-987B-AD6F3550A459}"/>
    <cellStyle name="BM Input External Link 4 15 2" xfId="4486" xr:uid="{593CC504-2309-4F0C-BF11-BC886B67E33E}"/>
    <cellStyle name="BM Input External Link 4 15 2 2" xfId="4487" xr:uid="{7161D56F-69CE-4DBE-81F4-9218E5691BEA}"/>
    <cellStyle name="BM Input External Link 4 15 3" xfId="4488" xr:uid="{9DD427DB-9C86-4B49-BB03-EE98DD53AD2D}"/>
    <cellStyle name="BM Input External Link 4 16" xfId="4489" xr:uid="{11AD9373-4A42-4C68-B2AB-28BE995DC166}"/>
    <cellStyle name="BM Input External Link 4 16 2" xfId="4490" xr:uid="{C0F53DFC-7222-46B2-99CF-4E5A25751B08}"/>
    <cellStyle name="BM Input External Link 4 16 2 2" xfId="4491" xr:uid="{17367318-A5E3-4DC4-883F-B2A326AAAD7C}"/>
    <cellStyle name="BM Input External Link 4 16 3" xfId="4492" xr:uid="{194DFEBD-49A6-4D9B-AF0A-12C2B9C3C9BA}"/>
    <cellStyle name="BM Input External Link 4 17" xfId="4493" xr:uid="{F05798C4-F7D2-43D1-A1E3-3500D3E03C4C}"/>
    <cellStyle name="BM Input External Link 4 17 2" xfId="4494" xr:uid="{00A91A3D-CA58-4299-A77D-2A95D5F8DF9A}"/>
    <cellStyle name="BM Input External Link 4 17 2 2" xfId="4495" xr:uid="{1A9CC063-AC96-43A8-97BD-0E25F999B360}"/>
    <cellStyle name="BM Input External Link 4 17 3" xfId="4496" xr:uid="{A52F1C58-C3DA-4902-9652-200418D1A623}"/>
    <cellStyle name="BM Input External Link 4 18" xfId="4497" xr:uid="{0A0DBCB5-F5E2-4925-8BD5-0A9A189BC8CF}"/>
    <cellStyle name="BM Input External Link 4 18 2" xfId="4498" xr:uid="{C6A289F8-1A5C-4555-98C4-5AD221B2BF22}"/>
    <cellStyle name="BM Input External Link 4 19" xfId="4499" xr:uid="{7B49CA5B-8432-4283-AE2B-484D6749BA1F}"/>
    <cellStyle name="BM Input External Link 4 2" xfId="4500" xr:uid="{E58ACD41-5E1F-41B1-9121-691B10EDF569}"/>
    <cellStyle name="BM Input External Link 4 2 10" xfId="4501" xr:uid="{15B9EDA5-0674-4F2C-96AC-A87C23A5BD37}"/>
    <cellStyle name="BM Input External Link 4 2 10 2" xfId="4502" xr:uid="{89D7E2F8-5E28-4407-88E1-80412DD44549}"/>
    <cellStyle name="BM Input External Link 4 2 10 2 2" xfId="4503" xr:uid="{657B88FF-D043-4BCB-A41A-741D8B0DACDE}"/>
    <cellStyle name="BM Input External Link 4 2 10 3" xfId="4504" xr:uid="{B8D77357-5B66-46C9-8393-BDBAB5FBFDE5}"/>
    <cellStyle name="BM Input External Link 4 2 11" xfId="4505" xr:uid="{28BFB647-8652-4189-9F8C-5937ECAA336F}"/>
    <cellStyle name="BM Input External Link 4 2 11 2" xfId="4506" xr:uid="{772AF576-DB65-4DFE-B2BD-E4CA3C05D41E}"/>
    <cellStyle name="BM Input External Link 4 2 11 2 2" xfId="4507" xr:uid="{101909B3-B85C-4017-A4AE-D961207ED5A3}"/>
    <cellStyle name="BM Input External Link 4 2 11 3" xfId="4508" xr:uid="{87D22A6E-357D-4936-9AF3-F2A1EEAF0448}"/>
    <cellStyle name="BM Input External Link 4 2 12" xfId="4509" xr:uid="{F7AB67EA-914B-4D24-9595-52205597A93C}"/>
    <cellStyle name="BM Input External Link 4 2 12 2" xfId="4510" xr:uid="{0805E7A5-41C4-462F-8792-86CFEBBA38C4}"/>
    <cellStyle name="BM Input External Link 4 2 12 2 2" xfId="4511" xr:uid="{255BC47C-2230-4FB1-B0B9-8BB5455EF647}"/>
    <cellStyle name="BM Input External Link 4 2 12 3" xfId="4512" xr:uid="{1E69DBF8-A78C-4A16-8B18-242EB8771921}"/>
    <cellStyle name="BM Input External Link 4 2 13" xfId="4513" xr:uid="{E4A14FE2-4D98-4EDB-9D5C-E6FB92C68BE8}"/>
    <cellStyle name="BM Input External Link 4 2 13 2" xfId="4514" xr:uid="{655A77AE-B435-4D97-83F0-F8A408EE524F}"/>
    <cellStyle name="BM Input External Link 4 2 13 2 2" xfId="4515" xr:uid="{32892CCD-5C2C-4E10-B1FB-DE40B4E1E260}"/>
    <cellStyle name="BM Input External Link 4 2 13 3" xfId="4516" xr:uid="{85066253-9102-4C78-B335-ABAFD027088F}"/>
    <cellStyle name="BM Input External Link 4 2 14" xfId="4517" xr:uid="{2591EBDB-C32F-4904-9A44-BF65B005CC90}"/>
    <cellStyle name="BM Input External Link 4 2 14 2" xfId="4518" xr:uid="{ECD06ABE-BEE3-474F-9D3A-A82A54B45E08}"/>
    <cellStyle name="BM Input External Link 4 2 14 2 2" xfId="4519" xr:uid="{DFBBE1C0-83BD-4B44-B4A9-62CE222CA09B}"/>
    <cellStyle name="BM Input External Link 4 2 14 3" xfId="4520" xr:uid="{21F7A0B3-1F8D-4739-B1E7-A482A3BE2046}"/>
    <cellStyle name="BM Input External Link 4 2 15" xfId="4521" xr:uid="{9E6D37A2-465B-4523-977A-84DBA797384B}"/>
    <cellStyle name="BM Input External Link 4 2 15 2" xfId="4522" xr:uid="{6699110E-2348-46B2-AB96-D0F6673005FA}"/>
    <cellStyle name="BM Input External Link 4 2 15 2 2" xfId="4523" xr:uid="{C53C5539-9B0A-4CE2-BA18-94E42E704FED}"/>
    <cellStyle name="BM Input External Link 4 2 15 3" xfId="4524" xr:uid="{9DE765FD-BDC2-4F14-8602-56C461C3BEF5}"/>
    <cellStyle name="BM Input External Link 4 2 16" xfId="4525" xr:uid="{80B56FD6-DB90-453B-9A8B-42558A35B0B9}"/>
    <cellStyle name="BM Input External Link 4 2 16 2" xfId="4526" xr:uid="{875774B1-7311-4A73-9DB2-32655FC382D4}"/>
    <cellStyle name="BM Input External Link 4 2 16 2 2" xfId="4527" xr:uid="{F8514677-F195-4181-99D6-D574C1A90BBC}"/>
    <cellStyle name="BM Input External Link 4 2 16 3" xfId="4528" xr:uid="{240A6C08-C859-4096-9BF0-28D5DF1A37FE}"/>
    <cellStyle name="BM Input External Link 4 2 17" xfId="4529" xr:uid="{FB344C5F-1EA4-4AB5-B72B-76016BE9EE83}"/>
    <cellStyle name="BM Input External Link 4 2 17 2" xfId="4530" xr:uid="{37BFFE1F-7F67-4748-86B1-6B52F958C268}"/>
    <cellStyle name="BM Input External Link 4 2 17 2 2" xfId="4531" xr:uid="{3559372C-CEBC-40AC-8271-FD22ACBC53D5}"/>
    <cellStyle name="BM Input External Link 4 2 17 3" xfId="4532" xr:uid="{95EF3982-1DF4-4198-B17C-5DB84BE76A6C}"/>
    <cellStyle name="BM Input External Link 4 2 18" xfId="4533" xr:uid="{F05AE95C-5EF0-44BA-98DF-184BF3C05BCC}"/>
    <cellStyle name="BM Input External Link 4 2 18 2" xfId="4534" xr:uid="{37418A1F-9833-445C-8F57-22C6C11DF23F}"/>
    <cellStyle name="BM Input External Link 4 2 18 2 2" xfId="4535" xr:uid="{46D7DE61-D972-48A3-A3C9-8ABAB735BCB5}"/>
    <cellStyle name="BM Input External Link 4 2 18 3" xfId="4536" xr:uid="{90A1408A-10FF-4745-9635-0C58DDF64914}"/>
    <cellStyle name="BM Input External Link 4 2 19" xfId="4537" xr:uid="{1DB30080-70D6-4E50-845E-92B4CA10E91A}"/>
    <cellStyle name="BM Input External Link 4 2 19 2" xfId="4538" xr:uid="{89CA4540-D969-43A1-856B-33A34BF6718E}"/>
    <cellStyle name="BM Input External Link 4 2 19 2 2" xfId="4539" xr:uid="{D263C0F2-FCB3-4ED5-BB6B-0FEEFC868992}"/>
    <cellStyle name="BM Input External Link 4 2 19 3" xfId="4540" xr:uid="{013303A0-7410-4EFB-9BFC-F1168C22389D}"/>
    <cellStyle name="BM Input External Link 4 2 2" xfId="4541" xr:uid="{1D002AE3-A571-4CF0-B84A-21974F3D4EC2}"/>
    <cellStyle name="BM Input External Link 4 2 2 2" xfId="4542" xr:uid="{C2962AE0-6F02-40D2-870F-69EEBB00B463}"/>
    <cellStyle name="BM Input External Link 4 2 2 2 2" xfId="4543" xr:uid="{854E4BC8-69C9-4283-84CC-3811E08754B3}"/>
    <cellStyle name="BM Input External Link 4 2 2 2 2 2" xfId="4544" xr:uid="{48B824D1-36E3-4CEA-9B3D-8F6167A24610}"/>
    <cellStyle name="BM Input External Link 4 2 2 2 3" xfId="4545" xr:uid="{A95A8BD5-3859-4435-A27B-591B508AEB1E}"/>
    <cellStyle name="BM Input External Link 4 2 2 2 4" xfId="4546" xr:uid="{BAF271AC-CAE0-4C7F-8060-4DD923B68557}"/>
    <cellStyle name="BM Input External Link 4 2 2 3" xfId="4547" xr:uid="{FFF1A06D-CA11-471E-9786-7D3CBE527DE5}"/>
    <cellStyle name="BM Input External Link 4 2 2 3 2" xfId="4548" xr:uid="{25F2D3E6-4D4F-439B-8E06-09E034681FFD}"/>
    <cellStyle name="BM Input External Link 4 2 2 4" xfId="4549" xr:uid="{A4723263-98B0-491E-9D42-50CB181E95AE}"/>
    <cellStyle name="BM Input External Link 4 2 2 5" xfId="4550" xr:uid="{6BB6B0A4-5D27-4B6E-B08F-D114098B9EEF}"/>
    <cellStyle name="BM Input External Link 4 2 20" xfId="4551" xr:uid="{38E69DDF-2566-4222-B6B6-85A4A65D65F4}"/>
    <cellStyle name="BM Input External Link 4 2 20 2" xfId="4552" xr:uid="{1BA5F826-1892-4673-91D6-A4F742B710C4}"/>
    <cellStyle name="BM Input External Link 4 2 20 2 2" xfId="4553" xr:uid="{7227AAC5-7336-4241-9FC3-F96D43E9454B}"/>
    <cellStyle name="BM Input External Link 4 2 20 3" xfId="4554" xr:uid="{5FC88DFC-7328-4332-8C8D-18D5F158A57D}"/>
    <cellStyle name="BM Input External Link 4 2 21" xfId="4555" xr:uid="{9171D4B4-647A-45D8-9AAD-E811D0E66E46}"/>
    <cellStyle name="BM Input External Link 4 2 21 2" xfId="4556" xr:uid="{E6AA8174-133C-4397-9686-CB2A99292FAD}"/>
    <cellStyle name="BM Input External Link 4 2 22" xfId="4557" xr:uid="{573CADE7-6C83-4C10-8058-5D19FEDE2EC6}"/>
    <cellStyle name="BM Input External Link 4 2 23" xfId="4558" xr:uid="{40439894-9778-403D-8876-778179FF493F}"/>
    <cellStyle name="BM Input External Link 4 2 3" xfId="4559" xr:uid="{84738D55-A705-4414-80AE-57DCE52FD46D}"/>
    <cellStyle name="BM Input External Link 4 2 3 2" xfId="4560" xr:uid="{BAD60098-80DE-4081-A8BD-C93BA1D2D9CF}"/>
    <cellStyle name="BM Input External Link 4 2 3 2 2" xfId="4561" xr:uid="{BAE71BBB-A246-462D-92EE-5A52256121E0}"/>
    <cellStyle name="BM Input External Link 4 2 3 2 3" xfId="4562" xr:uid="{DC1ADA34-1509-461B-A5D6-97A9B1BB452E}"/>
    <cellStyle name="BM Input External Link 4 2 3 3" xfId="4563" xr:uid="{835A282A-916A-4D40-A278-CD9F30B273C2}"/>
    <cellStyle name="BM Input External Link 4 2 3 3 2" xfId="4564" xr:uid="{DBD07F21-335A-4CB4-8168-67594B8023B0}"/>
    <cellStyle name="BM Input External Link 4 2 3 4" xfId="4565" xr:uid="{B9303897-EBCD-4FF3-919D-B6551F025DE9}"/>
    <cellStyle name="BM Input External Link 4 2 4" xfId="4566" xr:uid="{9CEEBF6D-9B71-4357-982C-B38184BACF9C}"/>
    <cellStyle name="BM Input External Link 4 2 4 2" xfId="4567" xr:uid="{9E9CBDB8-73F0-4259-ACB3-13ACC7D5AFA7}"/>
    <cellStyle name="BM Input External Link 4 2 4 2 2" xfId="4568" xr:uid="{79AF3307-A779-46B1-A5F1-006FF512EC82}"/>
    <cellStyle name="BM Input External Link 4 2 4 3" xfId="4569" xr:uid="{D6B5C5A0-2AB5-4237-8EF6-B797F75BF921}"/>
    <cellStyle name="BM Input External Link 4 2 4 4" xfId="4570" xr:uid="{2C46A310-FAC1-4799-B7D6-47F989ADCA83}"/>
    <cellStyle name="BM Input External Link 4 2 5" xfId="4571" xr:uid="{57C1DE1B-91FA-4CAC-9DFB-B163575C76A5}"/>
    <cellStyle name="BM Input External Link 4 2 5 2" xfId="4572" xr:uid="{CC98D0CA-BF53-40F7-905A-F656086A966E}"/>
    <cellStyle name="BM Input External Link 4 2 5 2 2" xfId="4573" xr:uid="{C9C27243-C5D6-44AB-BD88-8EC05C7DAE6D}"/>
    <cellStyle name="BM Input External Link 4 2 5 3" xfId="4574" xr:uid="{0800AEE9-F709-4F05-878C-C2B9EEFCA411}"/>
    <cellStyle name="BM Input External Link 4 2 5 4" xfId="4575" xr:uid="{C3584150-895E-48C8-A79B-F028FEFEEBE3}"/>
    <cellStyle name="BM Input External Link 4 2 6" xfId="4576" xr:uid="{73185E9E-6044-40BC-8C89-06DD73224149}"/>
    <cellStyle name="BM Input External Link 4 2 6 2" xfId="4577" xr:uid="{1C50C1FD-49E0-4A69-8A79-175E0ED33849}"/>
    <cellStyle name="BM Input External Link 4 2 6 2 2" xfId="4578" xr:uid="{60E73022-0D10-4DC6-84BA-8C3A79541378}"/>
    <cellStyle name="BM Input External Link 4 2 6 3" xfId="4579" xr:uid="{BD2F6FFC-E877-4695-A531-0E13E72AA02D}"/>
    <cellStyle name="BM Input External Link 4 2 7" xfId="4580" xr:uid="{6440AC9A-3269-4F86-9324-2216A26486FE}"/>
    <cellStyle name="BM Input External Link 4 2 7 2" xfId="4581" xr:uid="{65550D1A-A3F7-4C8C-AB90-C8CEB064F23D}"/>
    <cellStyle name="BM Input External Link 4 2 7 2 2" xfId="4582" xr:uid="{27E2CBBA-81DF-444B-B3C8-79CBB6B03F01}"/>
    <cellStyle name="BM Input External Link 4 2 7 3" xfId="4583" xr:uid="{5417ECB5-20DB-480C-B9C6-9D560D2F7210}"/>
    <cellStyle name="BM Input External Link 4 2 8" xfId="4584" xr:uid="{27A107AE-4553-485B-82F7-4BE1769E0A87}"/>
    <cellStyle name="BM Input External Link 4 2 8 2" xfId="4585" xr:uid="{FDF406FF-AA5E-4F2C-A7E4-99DFC3E41759}"/>
    <cellStyle name="BM Input External Link 4 2 8 2 2" xfId="4586" xr:uid="{3C530B83-4D56-49D2-8F5C-2C5B1CD5F9F5}"/>
    <cellStyle name="BM Input External Link 4 2 8 3" xfId="4587" xr:uid="{124CC20C-F4F0-4157-BC12-CACB94B7DB39}"/>
    <cellStyle name="BM Input External Link 4 2 9" xfId="4588" xr:uid="{0FC1EF09-C50A-4A3A-A582-1FB6B0BE5750}"/>
    <cellStyle name="BM Input External Link 4 2 9 2" xfId="4589" xr:uid="{06F2ECEF-25CF-4D25-B781-4E000FE13ED5}"/>
    <cellStyle name="BM Input External Link 4 2 9 2 2" xfId="4590" xr:uid="{33B9FC14-8981-4619-A2A4-6BB2107DD7ED}"/>
    <cellStyle name="BM Input External Link 4 2 9 3" xfId="4591" xr:uid="{0E8FD519-4E90-4C45-A4E5-C86F3868320F}"/>
    <cellStyle name="BM Input External Link 4 20" xfId="4592" xr:uid="{C4A5CBD4-8B88-4BB4-9C5A-C8C7AD2EF3FB}"/>
    <cellStyle name="BM Input External Link 4 3" xfId="4593" xr:uid="{8973E895-6E7C-46F2-9AA0-98FF28116D44}"/>
    <cellStyle name="BM Input External Link 4 3 2" xfId="4594" xr:uid="{2AB3CD68-8663-4529-8361-329F86663A89}"/>
    <cellStyle name="BM Input External Link 4 3 2 2" xfId="4595" xr:uid="{46FF2F8A-9F3A-41C4-8F4D-E653E21FC119}"/>
    <cellStyle name="BM Input External Link 4 3 2 2 2" xfId="4596" xr:uid="{8E9597B9-5EBD-4B70-A115-9A983FBF71BA}"/>
    <cellStyle name="BM Input External Link 4 3 2 3" xfId="4597" xr:uid="{30F1894C-C8DC-412F-9C99-C70A26BB3EAC}"/>
    <cellStyle name="BM Input External Link 4 3 2 4" xfId="4598" xr:uid="{0D03734A-E48E-4FC6-9C83-DE8501EBFD83}"/>
    <cellStyle name="BM Input External Link 4 3 3" xfId="4599" xr:uid="{C1952014-4089-4CE1-A5C8-C31B75FF25EC}"/>
    <cellStyle name="BM Input External Link 4 3 3 2" xfId="4600" xr:uid="{F471E0D3-ADC6-4971-B10D-6218105D8A4D}"/>
    <cellStyle name="BM Input External Link 4 3 4" xfId="4601" xr:uid="{027E1269-CB35-4446-A5B6-AFD349E574E2}"/>
    <cellStyle name="BM Input External Link 4 3 5" xfId="4602" xr:uid="{D4546439-5D93-4F8D-8499-042CD6A88940}"/>
    <cellStyle name="BM Input External Link 4 4" xfId="4603" xr:uid="{958D3178-4207-4DEA-8AC9-A78AC2260BA4}"/>
    <cellStyle name="BM Input External Link 4 4 2" xfId="4604" xr:uid="{923246F7-B495-409F-A332-F4E56D0DC85A}"/>
    <cellStyle name="BM Input External Link 4 4 2 2" xfId="4605" xr:uid="{EC2B71F6-F3F8-42D1-B8EB-BF80B6FA388C}"/>
    <cellStyle name="BM Input External Link 4 4 2 3" xfId="4606" xr:uid="{F6D7D941-6006-44C0-8E58-303CB9B0BC9E}"/>
    <cellStyle name="BM Input External Link 4 4 3" xfId="4607" xr:uid="{4791974A-D402-4210-B8AB-A28BBC99C2D5}"/>
    <cellStyle name="BM Input External Link 4 4 3 2" xfId="4608" xr:uid="{73C11737-C065-412B-821A-D7C13153D6BE}"/>
    <cellStyle name="BM Input External Link 4 4 4" xfId="4609" xr:uid="{44F82BA9-1532-4ADC-AB08-12B0E4AC5BDE}"/>
    <cellStyle name="BM Input External Link 4 5" xfId="4610" xr:uid="{86C7ADC6-2991-4336-9752-9D8CE6D1E903}"/>
    <cellStyle name="BM Input External Link 4 5 2" xfId="4611" xr:uid="{83709EF3-DA19-40E0-80F8-E71323EAF0DB}"/>
    <cellStyle name="BM Input External Link 4 5 2 2" xfId="4612" xr:uid="{3FF14331-3ADE-4CEB-9655-2A86EFD9EF57}"/>
    <cellStyle name="BM Input External Link 4 5 2 3" xfId="4613" xr:uid="{2FC05BB6-AFE0-4857-A428-91CD3B78BE1D}"/>
    <cellStyle name="BM Input External Link 4 5 3" xfId="4614" xr:uid="{1CC4C2DE-04E8-45AD-BC1D-ED505FC181CE}"/>
    <cellStyle name="BM Input External Link 4 5 4" xfId="4615" xr:uid="{0859B77B-1DD2-4B86-838C-DBE3E50E84C3}"/>
    <cellStyle name="BM Input External Link 4 6" xfId="4616" xr:uid="{4E8A1E7D-CEFC-4C37-8928-38E0848B0BF7}"/>
    <cellStyle name="BM Input External Link 4 6 2" xfId="4617" xr:uid="{1C27DC78-54E0-4FDE-B7FE-6AB3307C3572}"/>
    <cellStyle name="BM Input External Link 4 6 2 2" xfId="4618" xr:uid="{6AD9D066-4204-4DE4-9CCD-881F69B8F419}"/>
    <cellStyle name="BM Input External Link 4 6 3" xfId="4619" xr:uid="{A7E5D298-403D-4DB4-8C1B-1872064D0B9D}"/>
    <cellStyle name="BM Input External Link 4 6 4" xfId="4620" xr:uid="{B4D68EC8-B9A1-4154-A9A3-814F551A2BC7}"/>
    <cellStyle name="BM Input External Link 4 7" xfId="4621" xr:uid="{80A1F513-EC52-4B04-9D08-20D082A469B5}"/>
    <cellStyle name="BM Input External Link 4 7 2" xfId="4622" xr:uid="{95F1DBCD-8AD8-40E3-8723-58825A4E1D09}"/>
    <cellStyle name="BM Input External Link 4 7 2 2" xfId="4623" xr:uid="{490D0D8A-C3D0-4B96-8D24-1E079517B2E9}"/>
    <cellStyle name="BM Input External Link 4 7 3" xfId="4624" xr:uid="{170B1191-8D03-417D-827B-FB57A0695E5E}"/>
    <cellStyle name="BM Input External Link 4 8" xfId="4625" xr:uid="{1F0243DC-635F-49CC-8B4B-D56568DC0417}"/>
    <cellStyle name="BM Input External Link 4 8 2" xfId="4626" xr:uid="{27155C98-A955-461F-9166-5F85D0866C72}"/>
    <cellStyle name="BM Input External Link 4 8 2 2" xfId="4627" xr:uid="{6DC9DC58-BAF7-4BB7-B9AD-3F58025E2991}"/>
    <cellStyle name="BM Input External Link 4 8 3" xfId="4628" xr:uid="{DAF89E9C-F30D-4AD0-A2A2-747868F7F5F1}"/>
    <cellStyle name="BM Input External Link 4 9" xfId="4629" xr:uid="{F931F447-FAB9-4EE9-9E79-C8A8A73BB112}"/>
    <cellStyle name="BM Input External Link 4 9 2" xfId="4630" xr:uid="{190F14EF-BD24-4566-9681-8293759B7A1D}"/>
    <cellStyle name="BM Input External Link 4 9 2 2" xfId="4631" xr:uid="{D70F5696-7980-4007-A6BA-7003BF143B06}"/>
    <cellStyle name="BM Input External Link 4 9 3" xfId="4632" xr:uid="{7973B031-FDE2-41A3-97FE-6FA5ED940CDF}"/>
    <cellStyle name="BM Input External Link 5" xfId="4633" xr:uid="{3190DFAF-DD23-4C3C-9488-5FEE26691D10}"/>
    <cellStyle name="BM Input External Link 5 10" xfId="4634" xr:uid="{CEDB1C4A-ED25-4126-BA09-4F17DDAC7AF7}"/>
    <cellStyle name="BM Input External Link 5 10 2" xfId="4635" xr:uid="{122A431C-9900-41B1-AB17-B8BF38DC2518}"/>
    <cellStyle name="BM Input External Link 5 10 2 2" xfId="4636" xr:uid="{36220A7A-775E-46BB-8EF5-1E7D2A7281DA}"/>
    <cellStyle name="BM Input External Link 5 10 3" xfId="4637" xr:uid="{675A2329-902C-48BD-8F34-D8EE875E12CC}"/>
    <cellStyle name="BM Input External Link 5 11" xfId="4638" xr:uid="{EA06817C-4DF8-4B00-AC8D-1B9B95D7AC39}"/>
    <cellStyle name="BM Input External Link 5 11 2" xfId="4639" xr:uid="{E9E72565-EB02-4B77-B0CB-A50A9FBE0F42}"/>
    <cellStyle name="BM Input External Link 5 11 2 2" xfId="4640" xr:uid="{5771F13A-6B65-4E52-96BD-9551EA87EBE4}"/>
    <cellStyle name="BM Input External Link 5 11 3" xfId="4641" xr:uid="{660BF980-D989-4FEF-9678-B7A8229AAA4E}"/>
    <cellStyle name="BM Input External Link 5 12" xfId="4642" xr:uid="{54CF219A-141C-4DEA-998D-61F65BFD6287}"/>
    <cellStyle name="BM Input External Link 5 12 2" xfId="4643" xr:uid="{58295A99-0126-40B4-A2A8-0DA09029F850}"/>
    <cellStyle name="BM Input External Link 5 12 2 2" xfId="4644" xr:uid="{FE32F664-7AA7-4CE4-860D-C96777DD4214}"/>
    <cellStyle name="BM Input External Link 5 12 3" xfId="4645" xr:uid="{8E3DEA23-B02C-4A5D-8700-022E2F28221E}"/>
    <cellStyle name="BM Input External Link 5 13" xfId="4646" xr:uid="{1733B412-622E-4213-B6E3-E1EF5089A058}"/>
    <cellStyle name="BM Input External Link 5 13 2" xfId="4647" xr:uid="{BCEFC090-4329-44A4-BACF-5529D80B00B1}"/>
    <cellStyle name="BM Input External Link 5 13 2 2" xfId="4648" xr:uid="{58532BBA-433C-43E2-A773-9539059CB187}"/>
    <cellStyle name="BM Input External Link 5 13 3" xfId="4649" xr:uid="{82DE9331-65E9-4708-AEB7-71B5011A5027}"/>
    <cellStyle name="BM Input External Link 5 14" xfId="4650" xr:uid="{027E850C-B2E3-4588-BBB6-B4E32BD74030}"/>
    <cellStyle name="BM Input External Link 5 14 2" xfId="4651" xr:uid="{437F0DFB-BD12-431A-A12D-70336E7E3C80}"/>
    <cellStyle name="BM Input External Link 5 14 2 2" xfId="4652" xr:uid="{B09E6177-0240-46AC-ADF8-5B5A585DEA49}"/>
    <cellStyle name="BM Input External Link 5 14 3" xfId="4653" xr:uid="{E1BE93B5-FF29-4CA0-92A2-E33874931EBA}"/>
    <cellStyle name="BM Input External Link 5 15" xfId="4654" xr:uid="{F9C62DDE-0029-48BE-84AD-82A5BF773720}"/>
    <cellStyle name="BM Input External Link 5 15 2" xfId="4655" xr:uid="{86A8B915-66BB-4420-A559-81D7F86E5F49}"/>
    <cellStyle name="BM Input External Link 5 15 2 2" xfId="4656" xr:uid="{3DACB10B-35AE-4BC2-8D86-AFF2DEE7A610}"/>
    <cellStyle name="BM Input External Link 5 15 3" xfId="4657" xr:uid="{6E7EBA58-AD22-444A-B100-CE070ED01432}"/>
    <cellStyle name="BM Input External Link 5 16" xfId="4658" xr:uid="{56201C1B-DFD1-487D-95D2-D9E622245A0C}"/>
    <cellStyle name="BM Input External Link 5 16 2" xfId="4659" xr:uid="{3E279738-BAB9-4C32-A730-C9F3904D168A}"/>
    <cellStyle name="BM Input External Link 5 16 2 2" xfId="4660" xr:uid="{491824BA-AADC-4FA2-A68A-BD6F382BE366}"/>
    <cellStyle name="BM Input External Link 5 16 3" xfId="4661" xr:uid="{A9BE980B-9661-4BC0-A0E1-6EDD64DD410D}"/>
    <cellStyle name="BM Input External Link 5 17" xfId="4662" xr:uid="{13C64A9B-6CFC-4F8E-910D-70ED7B1E5EC6}"/>
    <cellStyle name="BM Input External Link 5 17 2" xfId="4663" xr:uid="{33EECDE7-E315-43BE-89CE-8EACA50061A8}"/>
    <cellStyle name="BM Input External Link 5 17 2 2" xfId="4664" xr:uid="{10F445EC-AA2F-448C-A895-2E2C7D0E0E4B}"/>
    <cellStyle name="BM Input External Link 5 17 3" xfId="4665" xr:uid="{CB527911-8680-446A-87F1-CB836C12C6A2}"/>
    <cellStyle name="BM Input External Link 5 18" xfId="4666" xr:uid="{5D9833D4-464C-49A5-AA28-0F75CCFF3382}"/>
    <cellStyle name="BM Input External Link 5 18 2" xfId="4667" xr:uid="{766D7B84-34E2-4E79-9DC8-88729E0A5DBF}"/>
    <cellStyle name="BM Input External Link 5 18 2 2" xfId="4668" xr:uid="{DD12FACA-AB00-4FE9-80B9-2CA1CAB5A281}"/>
    <cellStyle name="BM Input External Link 5 18 3" xfId="4669" xr:uid="{988C9B55-8EB1-4681-945E-C7BBE80151BE}"/>
    <cellStyle name="BM Input External Link 5 19" xfId="4670" xr:uid="{AF9B4114-B71E-4269-8308-69CD6A1D9C07}"/>
    <cellStyle name="BM Input External Link 5 19 2" xfId="4671" xr:uid="{102576CE-9869-4B1C-BCDD-963957FD1D1F}"/>
    <cellStyle name="BM Input External Link 5 19 2 2" xfId="4672" xr:uid="{DD4F313E-7577-427D-AB35-484EB4140B95}"/>
    <cellStyle name="BM Input External Link 5 19 3" xfId="4673" xr:uid="{B015A664-EB07-456C-8548-8A9394D5488E}"/>
    <cellStyle name="BM Input External Link 5 2" xfId="4674" xr:uid="{AFBCD886-B0DD-40C7-9C58-7A675061E055}"/>
    <cellStyle name="BM Input External Link 5 2 10" xfId="4675" xr:uid="{0C7911A7-F0C9-44AD-9377-56B07A7C3F0E}"/>
    <cellStyle name="BM Input External Link 5 2 10 2" xfId="4676" xr:uid="{E114E54D-AAAB-4463-9891-B6E46CB3873F}"/>
    <cellStyle name="BM Input External Link 5 2 10 2 2" xfId="4677" xr:uid="{9EF34A9B-63F4-43D6-A609-84B4CACDA7AB}"/>
    <cellStyle name="BM Input External Link 5 2 10 3" xfId="4678" xr:uid="{194B85C5-1EA5-4FEB-810E-6121A6B240C8}"/>
    <cellStyle name="BM Input External Link 5 2 11" xfId="4679" xr:uid="{08BF4C77-D5C2-4740-96B6-E97E3DE8C0E4}"/>
    <cellStyle name="BM Input External Link 5 2 11 2" xfId="4680" xr:uid="{97DADE36-D5AE-47E7-A0E8-12986741D7F3}"/>
    <cellStyle name="BM Input External Link 5 2 11 2 2" xfId="4681" xr:uid="{FFB31AE7-E0FF-4F84-B4B6-47D4CDD584AA}"/>
    <cellStyle name="BM Input External Link 5 2 11 3" xfId="4682" xr:uid="{ADC6A2C8-DF65-44FE-A989-2F29A8B23664}"/>
    <cellStyle name="BM Input External Link 5 2 12" xfId="4683" xr:uid="{AB82CAEB-F679-4BD8-8A80-621DA8747369}"/>
    <cellStyle name="BM Input External Link 5 2 12 2" xfId="4684" xr:uid="{2E591EFB-89FE-4873-8974-234E84EB828E}"/>
    <cellStyle name="BM Input External Link 5 2 12 2 2" xfId="4685" xr:uid="{A70D9DAC-BE43-4513-8950-E3E6CC8C4182}"/>
    <cellStyle name="BM Input External Link 5 2 12 3" xfId="4686" xr:uid="{2D58E42A-D60C-44AA-85C9-B480CE8A326B}"/>
    <cellStyle name="BM Input External Link 5 2 13" xfId="4687" xr:uid="{996CCBDB-D0F6-4289-9CB6-C429A2023950}"/>
    <cellStyle name="BM Input External Link 5 2 13 2" xfId="4688" xr:uid="{33B1893C-4370-45FC-845C-0542A9F010D9}"/>
    <cellStyle name="BM Input External Link 5 2 13 2 2" xfId="4689" xr:uid="{1D8C0646-64A3-489E-8D63-7D297AE9AA90}"/>
    <cellStyle name="BM Input External Link 5 2 13 3" xfId="4690" xr:uid="{C203CFD9-20D5-450E-99BB-59DB5E135103}"/>
    <cellStyle name="BM Input External Link 5 2 14" xfId="4691" xr:uid="{E1CC510B-3A1E-4EBE-ACE2-BF1C4E97866A}"/>
    <cellStyle name="BM Input External Link 5 2 14 2" xfId="4692" xr:uid="{EA94E1B1-D063-49FE-AA77-BEE64770581B}"/>
    <cellStyle name="BM Input External Link 5 2 14 2 2" xfId="4693" xr:uid="{D9391EA5-6A97-4612-81E7-D6DC85B13CCF}"/>
    <cellStyle name="BM Input External Link 5 2 14 3" xfId="4694" xr:uid="{D5910635-7497-413A-A0E8-90E8CCD8BC28}"/>
    <cellStyle name="BM Input External Link 5 2 15" xfId="4695" xr:uid="{E216A856-2FE2-4DFD-A4AC-D320AE71AD33}"/>
    <cellStyle name="BM Input External Link 5 2 15 2" xfId="4696" xr:uid="{44D4908F-A142-471E-8277-4AFD3F89E11D}"/>
    <cellStyle name="BM Input External Link 5 2 15 2 2" xfId="4697" xr:uid="{E8942BFB-3502-4DE2-8F22-FE9CA8CD8D27}"/>
    <cellStyle name="BM Input External Link 5 2 15 3" xfId="4698" xr:uid="{8BC9A0C5-8F23-432A-A17A-4D89327C16B4}"/>
    <cellStyle name="BM Input External Link 5 2 16" xfId="4699" xr:uid="{238064A4-8687-476A-8FDF-D80DAB2E6629}"/>
    <cellStyle name="BM Input External Link 5 2 16 2" xfId="4700" xr:uid="{CBCC6C10-EBE8-4F80-A646-15002BA4BF77}"/>
    <cellStyle name="BM Input External Link 5 2 16 2 2" xfId="4701" xr:uid="{65FF3076-EB14-4EBE-9411-85BE1C3A8281}"/>
    <cellStyle name="BM Input External Link 5 2 16 3" xfId="4702" xr:uid="{7D630975-2AE8-48A2-9E12-115403D88FF8}"/>
    <cellStyle name="BM Input External Link 5 2 17" xfId="4703" xr:uid="{27B693DA-21E5-4BD6-858D-E054B6885548}"/>
    <cellStyle name="BM Input External Link 5 2 17 2" xfId="4704" xr:uid="{45E48DFC-AA00-451C-8185-BF2BCEDF4B66}"/>
    <cellStyle name="BM Input External Link 5 2 17 2 2" xfId="4705" xr:uid="{0E3D5A3E-9460-4137-A331-A3DF230AD4D5}"/>
    <cellStyle name="BM Input External Link 5 2 17 3" xfId="4706" xr:uid="{DE12F17C-8BC7-47B9-8724-0C7845B0B25F}"/>
    <cellStyle name="BM Input External Link 5 2 18" xfId="4707" xr:uid="{96BBB07E-E4E7-4B62-977F-3ECB59AF5FC6}"/>
    <cellStyle name="BM Input External Link 5 2 18 2" xfId="4708" xr:uid="{7BBA7FD4-901B-4313-9A1A-501DE6F1648D}"/>
    <cellStyle name="BM Input External Link 5 2 18 2 2" xfId="4709" xr:uid="{4322DBE5-4ECE-4A2D-97A9-59D5BE5A1135}"/>
    <cellStyle name="BM Input External Link 5 2 18 3" xfId="4710" xr:uid="{0C2D97B8-7186-43AB-B1A1-A2BE95185C90}"/>
    <cellStyle name="BM Input External Link 5 2 19" xfId="4711" xr:uid="{38ABA5C1-BD5C-4ACF-A075-AAC2BB8DD899}"/>
    <cellStyle name="BM Input External Link 5 2 19 2" xfId="4712" xr:uid="{E76A3C19-FB61-41C5-83D7-10BE2D4EC06E}"/>
    <cellStyle name="BM Input External Link 5 2 19 2 2" xfId="4713" xr:uid="{5A12435C-3288-4948-9F8E-6212D69BE572}"/>
    <cellStyle name="BM Input External Link 5 2 19 3" xfId="4714" xr:uid="{DBA3C7D6-E5C1-4F33-A711-C6D296153B5D}"/>
    <cellStyle name="BM Input External Link 5 2 2" xfId="4715" xr:uid="{EB82FB64-96DB-4DBA-AF4C-EECA932DC3F3}"/>
    <cellStyle name="BM Input External Link 5 2 2 2" xfId="4716" xr:uid="{21A15741-22FB-40CC-9FD6-498B77609A95}"/>
    <cellStyle name="BM Input External Link 5 2 2 2 2" xfId="4717" xr:uid="{DEDB30B4-4DBC-4D55-9EB6-1D013A1F436D}"/>
    <cellStyle name="BM Input External Link 5 2 2 2 3" xfId="4718" xr:uid="{4F78E6CC-13D6-4E33-84B4-8F63F0C9E9F1}"/>
    <cellStyle name="BM Input External Link 5 2 2 3" xfId="4719" xr:uid="{81BD4F09-B821-47C8-9FAE-0A32CA6193B7}"/>
    <cellStyle name="BM Input External Link 5 2 2 3 2" xfId="4720" xr:uid="{DFDA29F3-B221-434C-9B36-FE9FFA0A57F1}"/>
    <cellStyle name="BM Input External Link 5 2 2 4" xfId="4721" xr:uid="{C4EE4541-3310-4F57-B21D-E0315D47C32C}"/>
    <cellStyle name="BM Input External Link 5 2 20" xfId="4722" xr:uid="{24ABDDCD-73FA-4B8C-AF7D-36F521788E69}"/>
    <cellStyle name="BM Input External Link 5 2 20 2" xfId="4723" xr:uid="{278EFC82-A249-4228-A1C7-4FDBFBCFA52F}"/>
    <cellStyle name="BM Input External Link 5 2 20 2 2" xfId="4724" xr:uid="{B13A2A4D-E277-4E95-8667-FA58A3F997F8}"/>
    <cellStyle name="BM Input External Link 5 2 20 3" xfId="4725" xr:uid="{087B2F8D-B2F1-4DFD-9B2E-F83A88F848DF}"/>
    <cellStyle name="BM Input External Link 5 2 21" xfId="4726" xr:uid="{D6A1B827-92AE-4458-89E9-8B36A3030C99}"/>
    <cellStyle name="BM Input External Link 5 2 21 2" xfId="4727" xr:uid="{EB70407B-99D3-4719-9BC1-BA548E3EA1E7}"/>
    <cellStyle name="BM Input External Link 5 2 22" xfId="4728" xr:uid="{D1F9443C-FA43-46F7-BF1C-0427E299EFE7}"/>
    <cellStyle name="BM Input External Link 5 2 23" xfId="4729" xr:uid="{4D626697-6A2C-436F-8F21-F4AD935DBD14}"/>
    <cellStyle name="BM Input External Link 5 2 3" xfId="4730" xr:uid="{8EE41D0E-B10C-46F3-B574-39ABAFA94B74}"/>
    <cellStyle name="BM Input External Link 5 2 3 2" xfId="4731" xr:uid="{82F86422-46B6-4094-9AB6-7B1C726ED5DA}"/>
    <cellStyle name="BM Input External Link 5 2 3 2 2" xfId="4732" xr:uid="{DFA50D0E-6848-4A60-BBF4-6B98F2643DE3}"/>
    <cellStyle name="BM Input External Link 5 2 3 3" xfId="4733" xr:uid="{FA7C619B-C490-4817-A7FC-14F7D3575FF3}"/>
    <cellStyle name="BM Input External Link 5 2 3 4" xfId="4734" xr:uid="{88538017-EABE-43C1-BC4E-DA1C7892EC3C}"/>
    <cellStyle name="BM Input External Link 5 2 4" xfId="4735" xr:uid="{F5B085B5-B59B-4F64-A422-880A08079C12}"/>
    <cellStyle name="BM Input External Link 5 2 4 2" xfId="4736" xr:uid="{15CF0FEB-17DD-428F-92A1-717E867EA14E}"/>
    <cellStyle name="BM Input External Link 5 2 4 2 2" xfId="4737" xr:uid="{7BB2FD10-0F00-4531-8058-0AD25F28FBF7}"/>
    <cellStyle name="BM Input External Link 5 2 4 3" xfId="4738" xr:uid="{DF5CB8D9-B8E3-4620-9035-3A4FE51A6C67}"/>
    <cellStyle name="BM Input External Link 5 2 4 4" xfId="4739" xr:uid="{AB3DBA20-DCB9-4412-B567-40E4F3BF7569}"/>
    <cellStyle name="BM Input External Link 5 2 5" xfId="4740" xr:uid="{852248BD-49C5-454F-960E-7960A7EB857B}"/>
    <cellStyle name="BM Input External Link 5 2 5 2" xfId="4741" xr:uid="{6F5FEFA0-96FD-41F7-BDE2-0F33A511EE0F}"/>
    <cellStyle name="BM Input External Link 5 2 5 2 2" xfId="4742" xr:uid="{1AA90E28-15A1-48AE-B467-A7D0055A9C6C}"/>
    <cellStyle name="BM Input External Link 5 2 5 3" xfId="4743" xr:uid="{DDDA7ACF-C78A-4D9F-9958-9E0C9C5B2D28}"/>
    <cellStyle name="BM Input External Link 5 2 6" xfId="4744" xr:uid="{7E6CA879-BB13-45D2-90E0-43744E9054FA}"/>
    <cellStyle name="BM Input External Link 5 2 6 2" xfId="4745" xr:uid="{5E85E3DB-54BD-4C9A-8CCD-F6A9E99614EA}"/>
    <cellStyle name="BM Input External Link 5 2 6 2 2" xfId="4746" xr:uid="{8DA119EB-02A9-416F-B41C-B1CB0D631806}"/>
    <cellStyle name="BM Input External Link 5 2 6 3" xfId="4747" xr:uid="{082F1FDA-6BCB-46EC-A3A2-0EFCBB459DDE}"/>
    <cellStyle name="BM Input External Link 5 2 7" xfId="4748" xr:uid="{44F425BF-1DD2-4C3D-9487-2458889EB8EA}"/>
    <cellStyle name="BM Input External Link 5 2 7 2" xfId="4749" xr:uid="{58F4B443-DCE5-4901-8A17-9F4BC14E05E6}"/>
    <cellStyle name="BM Input External Link 5 2 7 2 2" xfId="4750" xr:uid="{1DD9914F-036F-44B5-8CF1-282FD3D5F5A3}"/>
    <cellStyle name="BM Input External Link 5 2 7 3" xfId="4751" xr:uid="{D9739451-094E-482D-9F37-0452C8FF28D6}"/>
    <cellStyle name="BM Input External Link 5 2 8" xfId="4752" xr:uid="{BD55BB1C-5C5A-4D35-9013-F56C703725FA}"/>
    <cellStyle name="BM Input External Link 5 2 8 2" xfId="4753" xr:uid="{2B4EE04E-59FF-4182-A056-BB741E4230CC}"/>
    <cellStyle name="BM Input External Link 5 2 8 2 2" xfId="4754" xr:uid="{3B563ADC-11CC-4D9A-AE89-BE12BA4FB65D}"/>
    <cellStyle name="BM Input External Link 5 2 8 3" xfId="4755" xr:uid="{8D16ABD4-D8BA-4C25-9118-7F00C5E08181}"/>
    <cellStyle name="BM Input External Link 5 2 9" xfId="4756" xr:uid="{8B8B6640-7E96-4F2E-AF24-4FCE4CA3D2D6}"/>
    <cellStyle name="BM Input External Link 5 2 9 2" xfId="4757" xr:uid="{57987588-5716-474B-BCF2-D250CD291E34}"/>
    <cellStyle name="BM Input External Link 5 2 9 2 2" xfId="4758" xr:uid="{AC0DD2A8-5D7C-42E2-9522-3D47D0225BF7}"/>
    <cellStyle name="BM Input External Link 5 2 9 3" xfId="4759" xr:uid="{013F199A-6D66-450B-AF5A-69C23F0155C7}"/>
    <cellStyle name="BM Input External Link 5 20" xfId="4760" xr:uid="{8FC4F262-7763-4ADB-9D30-148A8212E58D}"/>
    <cellStyle name="BM Input External Link 5 20 2" xfId="4761" xr:uid="{CF802BCA-01EB-4065-A336-7B7E819C93FB}"/>
    <cellStyle name="BM Input External Link 5 20 2 2" xfId="4762" xr:uid="{22BCB8DE-E082-4E59-A1E6-630C9388A6EA}"/>
    <cellStyle name="BM Input External Link 5 20 3" xfId="4763" xr:uid="{4B5A72E4-0ED3-4DD9-AD34-4C7805A2BC58}"/>
    <cellStyle name="BM Input External Link 5 21" xfId="4764" xr:uid="{E655CDC9-C767-4CD9-803A-46D11D62D054}"/>
    <cellStyle name="BM Input External Link 5 21 2" xfId="4765" xr:uid="{A08DF98D-C96C-442B-BC23-EBA87735C201}"/>
    <cellStyle name="BM Input External Link 5 21 2 2" xfId="4766" xr:uid="{3A525A65-1C22-45F2-B899-E370ED3542CC}"/>
    <cellStyle name="BM Input External Link 5 21 3" xfId="4767" xr:uid="{9D3F8C09-9505-4A36-A716-E7217C90AA61}"/>
    <cellStyle name="BM Input External Link 5 22" xfId="4768" xr:uid="{F0047154-7EDF-4F1D-8D93-41C70C091035}"/>
    <cellStyle name="BM Input External Link 5 22 2" xfId="4769" xr:uid="{8257BBA1-EA22-428E-A2C6-358D40352AFC}"/>
    <cellStyle name="BM Input External Link 5 23" xfId="4770" xr:uid="{6059199E-D981-4155-8880-CBF664B3D46B}"/>
    <cellStyle name="BM Input External Link 5 24" xfId="4771" xr:uid="{5CB1E1EB-B4DD-4278-AAB9-03E34E7E8E8C}"/>
    <cellStyle name="BM Input External Link 5 3" xfId="4772" xr:uid="{0D34E3A1-5A20-4520-B493-25F13CB0E154}"/>
    <cellStyle name="BM Input External Link 5 3 2" xfId="4773" xr:uid="{424B31A1-5B87-453F-8870-E333866E4995}"/>
    <cellStyle name="BM Input External Link 5 3 2 2" xfId="4774" xr:uid="{C0CE017B-C84D-46AC-B0AB-38249DCA1CE7}"/>
    <cellStyle name="BM Input External Link 5 3 2 3" xfId="4775" xr:uid="{B475F8C4-97BF-431E-917F-4B88D2D2A052}"/>
    <cellStyle name="BM Input External Link 5 3 3" xfId="4776" xr:uid="{ED1EA5AE-CC14-4CC3-956F-F814BDCB0EFF}"/>
    <cellStyle name="BM Input External Link 5 3 3 2" xfId="4777" xr:uid="{A9F13950-0F5F-4B5F-B96D-D0941AC29B5C}"/>
    <cellStyle name="BM Input External Link 5 3 4" xfId="4778" xr:uid="{F27498DE-099A-4531-84A1-9B0441E02C03}"/>
    <cellStyle name="BM Input External Link 5 4" xfId="4779" xr:uid="{3A0102DB-ADEE-4879-8C11-0CEBFD2E4C08}"/>
    <cellStyle name="BM Input External Link 5 4 2" xfId="4780" xr:uid="{D47679F3-19D1-4A2A-B5ED-1DB6EE2026DD}"/>
    <cellStyle name="BM Input External Link 5 4 2 2" xfId="4781" xr:uid="{894A37CA-0808-4D8B-A920-C861D066C4CE}"/>
    <cellStyle name="BM Input External Link 5 4 3" xfId="4782" xr:uid="{07067319-EFF6-484B-B548-CF15C57D8621}"/>
    <cellStyle name="BM Input External Link 5 4 4" xfId="4783" xr:uid="{DCA7136C-9CDE-480B-BDEA-B89A63F76403}"/>
    <cellStyle name="BM Input External Link 5 5" xfId="4784" xr:uid="{76D236F2-07A9-4DC5-A67B-340606A8F4A4}"/>
    <cellStyle name="BM Input External Link 5 5 2" xfId="4785" xr:uid="{15C1AF89-70DE-4B1C-BC71-48D89B4E047F}"/>
    <cellStyle name="BM Input External Link 5 5 2 2" xfId="4786" xr:uid="{3BFF98C6-96FD-4218-BA89-3EEADA631AAD}"/>
    <cellStyle name="BM Input External Link 5 5 3" xfId="4787" xr:uid="{4FA1604E-7E6D-4650-AB3B-2C6ADB9017E4}"/>
    <cellStyle name="BM Input External Link 5 5 4" xfId="4788" xr:uid="{B194F4E2-DA12-4D79-BBF3-7977563156EB}"/>
    <cellStyle name="BM Input External Link 5 6" xfId="4789" xr:uid="{A7DF5F2D-D65C-4F96-A3D4-68C608587B1A}"/>
    <cellStyle name="BM Input External Link 5 6 2" xfId="4790" xr:uid="{78C8F0A4-FE2D-4AC5-B90F-B1350470117F}"/>
    <cellStyle name="BM Input External Link 5 6 2 2" xfId="4791" xr:uid="{F8DF041D-F30C-4CB8-99E5-B47A426F7F7B}"/>
    <cellStyle name="BM Input External Link 5 6 3" xfId="4792" xr:uid="{BB450F77-C9C2-47FC-A2C2-A83293A0847D}"/>
    <cellStyle name="BM Input External Link 5 7" xfId="4793" xr:uid="{6AB5E5CE-A850-49ED-A9FB-924DCA209B8D}"/>
    <cellStyle name="BM Input External Link 5 7 2" xfId="4794" xr:uid="{F250CB28-976A-451C-9494-3715B79E04D5}"/>
    <cellStyle name="BM Input External Link 5 7 2 2" xfId="4795" xr:uid="{C2D32DE7-9756-4DC5-A230-8D156DEE9CC9}"/>
    <cellStyle name="BM Input External Link 5 7 3" xfId="4796" xr:uid="{A6FD51E1-ADFA-4761-BA07-E79F823BD11D}"/>
    <cellStyle name="BM Input External Link 5 8" xfId="4797" xr:uid="{DB713657-AA00-40DB-B73F-F9F8FBC47F6B}"/>
    <cellStyle name="BM Input External Link 5 8 2" xfId="4798" xr:uid="{13E4F50A-CE0F-435D-8203-3F9E2221B349}"/>
    <cellStyle name="BM Input External Link 5 8 2 2" xfId="4799" xr:uid="{8D8EFEFE-4BF4-498E-B5BD-064229D78CB4}"/>
    <cellStyle name="BM Input External Link 5 8 3" xfId="4800" xr:uid="{3F6A555C-7C0B-4BCC-938D-227D70A94FF8}"/>
    <cellStyle name="BM Input External Link 5 9" xfId="4801" xr:uid="{B76067AB-6785-483F-8C01-95CE4C78FB18}"/>
    <cellStyle name="BM Input External Link 5 9 2" xfId="4802" xr:uid="{CEDFED5B-5561-4A03-8E0B-A3E0943595DF}"/>
    <cellStyle name="BM Input External Link 5 9 2 2" xfId="4803" xr:uid="{C245F56F-0E70-4B0B-89F5-144AFFE60F14}"/>
    <cellStyle name="BM Input External Link 5 9 3" xfId="4804" xr:uid="{0B4E35AC-28CA-4938-B58C-7DACAFB02369}"/>
    <cellStyle name="BM Input External Link 6" xfId="4805" xr:uid="{6C861303-4E25-4412-ADDA-B674C5B39FA4}"/>
    <cellStyle name="BM Input External Link 6 10" xfId="4806" xr:uid="{B5C3AC06-E93C-44E1-A752-FFC502550202}"/>
    <cellStyle name="BM Input External Link 6 10 2" xfId="4807" xr:uid="{4BF79A23-6936-4B8B-8AF9-6A304E7C2361}"/>
    <cellStyle name="BM Input External Link 6 10 2 2" xfId="4808" xr:uid="{CAFB1F99-655A-45B7-B554-CC305AF56802}"/>
    <cellStyle name="BM Input External Link 6 10 3" xfId="4809" xr:uid="{A6D145A4-6826-40FF-88F8-9B3C31AE8F1E}"/>
    <cellStyle name="BM Input External Link 6 11" xfId="4810" xr:uid="{122C6B10-6EE9-4523-A624-C74639D81396}"/>
    <cellStyle name="BM Input External Link 6 11 2" xfId="4811" xr:uid="{537455FC-417B-4C25-8027-7119E7AD4F8D}"/>
    <cellStyle name="BM Input External Link 6 11 2 2" xfId="4812" xr:uid="{C817D6D0-6B29-44CD-AFBA-56A3C25A812A}"/>
    <cellStyle name="BM Input External Link 6 11 3" xfId="4813" xr:uid="{67DB6D77-41B1-457A-8E62-831327845A74}"/>
    <cellStyle name="BM Input External Link 6 12" xfId="4814" xr:uid="{5D009342-D6C9-41F3-B1A9-D8E00501EFE0}"/>
    <cellStyle name="BM Input External Link 6 12 2" xfId="4815" xr:uid="{5B5462C9-CBEE-49BB-8CED-61DCE8BCC1F6}"/>
    <cellStyle name="BM Input External Link 6 12 2 2" xfId="4816" xr:uid="{56706F95-0D5B-4156-87A6-1896F2AFB7CA}"/>
    <cellStyle name="BM Input External Link 6 12 3" xfId="4817" xr:uid="{9A7DD682-6422-403A-8C55-9FEBF1893559}"/>
    <cellStyle name="BM Input External Link 6 13" xfId="4818" xr:uid="{441818D3-79C0-4094-A7A8-9944CD0D0D73}"/>
    <cellStyle name="BM Input External Link 6 13 2" xfId="4819" xr:uid="{1E12AFF7-C2B0-47A6-A229-FD4CBFDC8DCF}"/>
    <cellStyle name="BM Input External Link 6 13 2 2" xfId="4820" xr:uid="{C76420A1-68D5-48A2-9FD2-490AED940EA9}"/>
    <cellStyle name="BM Input External Link 6 13 3" xfId="4821" xr:uid="{C21EC118-CFB8-452F-B6E8-252CBFCD987D}"/>
    <cellStyle name="BM Input External Link 6 14" xfId="4822" xr:uid="{03CC3C5A-8BFF-4A8D-86B5-334437CC5F84}"/>
    <cellStyle name="BM Input External Link 6 14 2" xfId="4823" xr:uid="{28BB3A8D-7F61-4097-B986-BE5C2AD067AD}"/>
    <cellStyle name="BM Input External Link 6 14 2 2" xfId="4824" xr:uid="{38DCE641-5C98-45FE-9A8B-8B6FA55CA382}"/>
    <cellStyle name="BM Input External Link 6 14 3" xfId="4825" xr:uid="{A6B9E1C3-BE29-4AAB-99F2-81ABB17F2807}"/>
    <cellStyle name="BM Input External Link 6 15" xfId="4826" xr:uid="{BF4E97FD-CA43-4000-B2CB-7377CB2C946B}"/>
    <cellStyle name="BM Input External Link 6 15 2" xfId="4827" xr:uid="{308E278D-9041-4804-BA9E-5BC2F5ABBC08}"/>
    <cellStyle name="BM Input External Link 6 15 2 2" xfId="4828" xr:uid="{48D678DB-A7E0-447A-AE53-1F644D937BBB}"/>
    <cellStyle name="BM Input External Link 6 15 3" xfId="4829" xr:uid="{2608D278-7383-4315-BE59-8319F075EE96}"/>
    <cellStyle name="BM Input External Link 6 16" xfId="4830" xr:uid="{C3BC53C6-0096-46BF-B2A7-7F1FABA970EF}"/>
    <cellStyle name="BM Input External Link 6 16 2" xfId="4831" xr:uid="{23D844D9-9F92-4652-BDA0-13D537BCC372}"/>
    <cellStyle name="BM Input External Link 6 16 2 2" xfId="4832" xr:uid="{06A51EAC-B418-4152-868E-CBE13FBB98F5}"/>
    <cellStyle name="BM Input External Link 6 16 3" xfId="4833" xr:uid="{B8403322-18BB-4941-A957-BDBF8FB13CC9}"/>
    <cellStyle name="BM Input External Link 6 17" xfId="4834" xr:uid="{67A96049-3CBD-4A08-BCA0-A79649EB6AE1}"/>
    <cellStyle name="BM Input External Link 6 17 2" xfId="4835" xr:uid="{D078DC0A-B193-4B3B-8EB6-C1A1326C93D4}"/>
    <cellStyle name="BM Input External Link 6 17 2 2" xfId="4836" xr:uid="{123A161A-C90D-4455-B7C2-DCCF2E56FD85}"/>
    <cellStyle name="BM Input External Link 6 17 3" xfId="4837" xr:uid="{A1E1E5E2-BD3B-46FA-B2F6-391F58F10133}"/>
    <cellStyle name="BM Input External Link 6 18" xfId="4838" xr:uid="{0FFDAD5C-6260-4880-A3E9-24EABE2EDD42}"/>
    <cellStyle name="BM Input External Link 6 18 2" xfId="4839" xr:uid="{4C994FDE-9D59-466D-96D0-737B405FEA6B}"/>
    <cellStyle name="BM Input External Link 6 18 2 2" xfId="4840" xr:uid="{21D684F0-8392-4F32-95EC-0CE41E14A238}"/>
    <cellStyle name="BM Input External Link 6 18 3" xfId="4841" xr:uid="{289CBFC5-B984-4B17-B0A7-B21535E3AD3B}"/>
    <cellStyle name="BM Input External Link 6 19" xfId="4842" xr:uid="{D3476B38-BD2B-450E-ACAB-491636EE8379}"/>
    <cellStyle name="BM Input External Link 6 19 2" xfId="4843" xr:uid="{00C8CFFE-571B-4693-9D77-6A1B3DA262DD}"/>
    <cellStyle name="BM Input External Link 6 19 2 2" xfId="4844" xr:uid="{8FD398B0-8BBE-488F-8144-F9BE25FE850D}"/>
    <cellStyle name="BM Input External Link 6 19 3" xfId="4845" xr:uid="{C1CB3DD8-05FC-4F01-866E-459BE62766B0}"/>
    <cellStyle name="BM Input External Link 6 2" xfId="4846" xr:uid="{D6AC3221-816F-498E-BF95-20ECA24AD905}"/>
    <cellStyle name="BM Input External Link 6 2 2" xfId="4847" xr:uid="{47C9BC13-8514-4C33-A110-CF665F49A504}"/>
    <cellStyle name="BM Input External Link 6 2 2 2" xfId="4848" xr:uid="{F18B5F40-8646-4BE0-B04E-65A0E0C55FC2}"/>
    <cellStyle name="BM Input External Link 6 2 2 3" xfId="4849" xr:uid="{97F7FD28-50D5-4F5B-B85D-2EA21D4D11F2}"/>
    <cellStyle name="BM Input External Link 6 2 3" xfId="4850" xr:uid="{328ED56B-EE45-49FD-94F9-B70CACA830E3}"/>
    <cellStyle name="BM Input External Link 6 2 3 2" xfId="4851" xr:uid="{033104B9-CC06-4CDB-8B25-E17DDB71001A}"/>
    <cellStyle name="BM Input External Link 6 2 4" xfId="4852" xr:uid="{7FC989D9-D1A0-4A35-8D08-CAF0FC3172A0}"/>
    <cellStyle name="BM Input External Link 6 20" xfId="4853" xr:uid="{85CBD0F4-0081-4105-8364-5FCA0A001C20}"/>
    <cellStyle name="BM Input External Link 6 20 2" xfId="4854" xr:uid="{96924AC0-D4CE-412D-A5E2-38E7365F56DF}"/>
    <cellStyle name="BM Input External Link 6 20 2 2" xfId="4855" xr:uid="{B209B706-413B-4038-8C2B-0B16A58453D3}"/>
    <cellStyle name="BM Input External Link 6 20 3" xfId="4856" xr:uid="{804353C1-7E31-4346-9A5D-8DCBA180345F}"/>
    <cellStyle name="BM Input External Link 6 21" xfId="4857" xr:uid="{8D3F5F39-807A-4D3F-AFAE-2C3AD6A5F47D}"/>
    <cellStyle name="BM Input External Link 6 21 2" xfId="4858" xr:uid="{BC010EF0-22A9-43D4-955C-8043C08F817D}"/>
    <cellStyle name="BM Input External Link 6 22" xfId="4859" xr:uid="{E1E12A8F-D0FC-416C-A877-6111AB480DAD}"/>
    <cellStyle name="BM Input External Link 6 23" xfId="4860" xr:uid="{03CEAA1E-C6FE-42F2-902F-91AFA26FD439}"/>
    <cellStyle name="BM Input External Link 6 3" xfId="4861" xr:uid="{4DE24C61-9E2E-4B0F-BDB5-F28D578814AA}"/>
    <cellStyle name="BM Input External Link 6 3 2" xfId="4862" xr:uid="{B9067C5A-8F09-4842-8956-EC7528B1AC61}"/>
    <cellStyle name="BM Input External Link 6 3 2 2" xfId="4863" xr:uid="{C548E3AA-CDE9-4CC1-BE30-2C8F4C952283}"/>
    <cellStyle name="BM Input External Link 6 3 3" xfId="4864" xr:uid="{D460C607-A645-4974-9E83-DDD688DD2E60}"/>
    <cellStyle name="BM Input External Link 6 3 4" xfId="4865" xr:uid="{B67B1AB8-99E5-434C-BB0C-B0121317AC7A}"/>
    <cellStyle name="BM Input External Link 6 4" xfId="4866" xr:uid="{1559C87D-3F8B-4947-9B94-3360DCD4D87A}"/>
    <cellStyle name="BM Input External Link 6 4 2" xfId="4867" xr:uid="{3A4B4EEE-0F4C-4779-B033-0DFDA7FFDB30}"/>
    <cellStyle name="BM Input External Link 6 4 2 2" xfId="4868" xr:uid="{3C56AFF0-BE07-463D-8592-6F78C98110D7}"/>
    <cellStyle name="BM Input External Link 6 4 3" xfId="4869" xr:uid="{EDAE5120-5398-4F16-B6F2-487D53267F12}"/>
    <cellStyle name="BM Input External Link 6 4 4" xfId="4870" xr:uid="{BBBF5508-A30A-49D6-A47D-2CBBFD66E084}"/>
    <cellStyle name="BM Input External Link 6 5" xfId="4871" xr:uid="{16B91925-0EA9-489D-9762-91682F29D864}"/>
    <cellStyle name="BM Input External Link 6 5 2" xfId="4872" xr:uid="{1E4B0E8B-6B5D-4063-B8A1-F3CF5BD264BC}"/>
    <cellStyle name="BM Input External Link 6 5 2 2" xfId="4873" xr:uid="{D886399A-AAAD-4050-9775-5DE24F1B3E5E}"/>
    <cellStyle name="BM Input External Link 6 5 3" xfId="4874" xr:uid="{334E1487-CE5D-4E4B-867E-8775E1D1F418}"/>
    <cellStyle name="BM Input External Link 6 6" xfId="4875" xr:uid="{1C7449C7-C666-49AE-B700-A5F9814503A2}"/>
    <cellStyle name="BM Input External Link 6 6 2" xfId="4876" xr:uid="{61DDC154-53F7-4ED1-A9DF-47A5DEBDB87B}"/>
    <cellStyle name="BM Input External Link 6 6 2 2" xfId="4877" xr:uid="{8C3EBA5B-D100-4578-939F-1FCDB1FC5B9A}"/>
    <cellStyle name="BM Input External Link 6 6 3" xfId="4878" xr:uid="{DB7C2352-4932-4B27-923A-3285FC4FDCF4}"/>
    <cellStyle name="BM Input External Link 6 7" xfId="4879" xr:uid="{EEFAEEB9-0BB3-4BBC-A266-6BF1C43716A8}"/>
    <cellStyle name="BM Input External Link 6 7 2" xfId="4880" xr:uid="{0CE6A769-724F-4244-BF69-369743C54CE4}"/>
    <cellStyle name="BM Input External Link 6 7 2 2" xfId="4881" xr:uid="{E9126E83-2AB8-4A61-B969-4EB37C55EE85}"/>
    <cellStyle name="BM Input External Link 6 7 3" xfId="4882" xr:uid="{A957E7F2-A848-41EA-A94A-6E5C7B1398D9}"/>
    <cellStyle name="BM Input External Link 6 8" xfId="4883" xr:uid="{6EACE234-7F28-4C38-AC13-4C580061FF4C}"/>
    <cellStyle name="BM Input External Link 6 8 2" xfId="4884" xr:uid="{252D2E02-4EA1-4341-A496-3838896EDD0F}"/>
    <cellStyle name="BM Input External Link 6 8 2 2" xfId="4885" xr:uid="{9CBFC8B1-73CA-4220-B092-6A23AD232B35}"/>
    <cellStyle name="BM Input External Link 6 8 3" xfId="4886" xr:uid="{F7910035-7AFD-4114-B4E4-E3265E67C3F1}"/>
    <cellStyle name="BM Input External Link 6 9" xfId="4887" xr:uid="{D3C30D5E-1C47-4487-9870-1790ACA0F752}"/>
    <cellStyle name="BM Input External Link 6 9 2" xfId="4888" xr:uid="{1EE5759B-5513-43ED-80F3-C75E9E6D7AF5}"/>
    <cellStyle name="BM Input External Link 6 9 2 2" xfId="4889" xr:uid="{13546416-93D4-4C50-88B2-7902793C7280}"/>
    <cellStyle name="BM Input External Link 6 9 3" xfId="4890" xr:uid="{CE473AA2-FAE3-4AFB-A968-0FD7F51334C2}"/>
    <cellStyle name="BM Input External Link 7" xfId="4891" xr:uid="{76BA5376-FC96-4C6E-9542-1F9F79EC2539}"/>
    <cellStyle name="BM Input External Link 7 2" xfId="4892" xr:uid="{4C4A747C-BE02-4D4C-83CA-2038F4230D5A}"/>
    <cellStyle name="BM Input External Link 7 2 2" xfId="4893" xr:uid="{C6B51D3E-BC76-4775-B392-B021E9E1B932}"/>
    <cellStyle name="BM Input External Link 7 2 3" xfId="4894" xr:uid="{EC89FBF7-1895-4242-835D-94DAA98CD9ED}"/>
    <cellStyle name="BM Input External Link 7 3" xfId="4895" xr:uid="{35858DC1-61EA-4DCB-BD84-673052A00389}"/>
    <cellStyle name="BM Input External Link 7 3 2" xfId="4896" xr:uid="{6C0AD0C1-982F-438B-8AE3-4793FA0BD2AE}"/>
    <cellStyle name="BM Input External Link 7 4" xfId="4897" xr:uid="{DC6097E9-9F11-488A-AEAD-F6C01FF732B0}"/>
    <cellStyle name="BM Input External Link 8" xfId="4898" xr:uid="{CE88649E-3147-4A78-AF34-F324CAEF3D16}"/>
    <cellStyle name="BM Input External Link 8 2" xfId="4899" xr:uid="{064163F1-CD47-4AB8-824B-D8954CADCCAA}"/>
    <cellStyle name="BM Input External Link 8 2 2" xfId="4900" xr:uid="{36AE9DA7-6B56-4308-AAB6-4B4FD37FEA50}"/>
    <cellStyle name="BM Input External Link 8 2 3" xfId="4901" xr:uid="{F0CF99D7-0BFB-4510-9D9C-8D5894C22ABD}"/>
    <cellStyle name="BM Input External Link 8 3" xfId="4902" xr:uid="{852B5EAA-E5CF-4AE6-A568-19D62730D2B1}"/>
    <cellStyle name="BM Input External Link 8 4" xfId="4903" xr:uid="{3776D030-AD53-4BF7-BC60-4D38C56EFE41}"/>
    <cellStyle name="BM Input External Link 9" xfId="4904" xr:uid="{8EB7C3CB-635A-4478-8214-DB4A700E8011}"/>
    <cellStyle name="BM Input External Link 9 2" xfId="4905" xr:uid="{AC070278-792D-4448-A3A8-A6B7E67BFCBE}"/>
    <cellStyle name="BM Input External Link 9 2 2" xfId="4906" xr:uid="{919100D2-A147-4822-AAEC-099E197C1A16}"/>
    <cellStyle name="BM Input External Link 9 3" xfId="4907" xr:uid="{D83DEB35-A55D-42E8-B676-B97AA776C039}"/>
    <cellStyle name="BM Input External Link 9 4" xfId="4908" xr:uid="{C4E8C7DB-5E8F-4177-848B-9960FBCF54D8}"/>
    <cellStyle name="BM Input Modeller" xfId="4909" xr:uid="{B28101E3-CEC6-4144-8314-57BD0451C45B}"/>
    <cellStyle name="BM Input Modeller 10" xfId="4910" xr:uid="{FC0E1AC2-F65C-4BD1-936E-9B0D65850EDA}"/>
    <cellStyle name="BM Input Modeller 10 2" xfId="4911" xr:uid="{D3F5816B-A5B9-440C-860D-FD015B4DB560}"/>
    <cellStyle name="BM Input Modeller 10 2 2" xfId="4912" xr:uid="{DAE72D6A-75ED-4C6E-A900-1EE2E4069674}"/>
    <cellStyle name="BM Input Modeller 10 3" xfId="4913" xr:uid="{4E98C648-8440-4ABA-8F98-763F5A754407}"/>
    <cellStyle name="BM Input Modeller 11" xfId="4914" xr:uid="{06645D25-9446-477D-928E-9593C0A552BF}"/>
    <cellStyle name="BM Input Modeller 11 2" xfId="4915" xr:uid="{4B06476A-DC26-45F3-B659-44C9185CCACE}"/>
    <cellStyle name="BM Input Modeller 11 2 2" xfId="4916" xr:uid="{2C697B70-E759-43FD-8C0C-9F65CF7E1227}"/>
    <cellStyle name="BM Input Modeller 11 3" xfId="4917" xr:uid="{962BFED7-2918-4ABD-90BC-B7D7ECE0EBED}"/>
    <cellStyle name="BM Input Modeller 12" xfId="4918" xr:uid="{19809F86-F262-4943-B472-2B64E9451689}"/>
    <cellStyle name="BM Input Modeller 12 2" xfId="4919" xr:uid="{3BCE1402-C04A-4814-B3AE-D1C59C6B53BE}"/>
    <cellStyle name="BM Input Modeller 12 2 2" xfId="4920" xr:uid="{3F128DEC-3722-4B64-8D7A-A4CC561FC367}"/>
    <cellStyle name="BM Input Modeller 12 3" xfId="4921" xr:uid="{7A25B1D0-CDE0-4056-97A1-B5A09B666105}"/>
    <cellStyle name="BM Input Modeller 13" xfId="4922" xr:uid="{64606DF1-61FF-4AF1-82D8-F09ED654EFD9}"/>
    <cellStyle name="BM Input Modeller 13 2" xfId="4923" xr:uid="{1A4CC863-516A-4365-9CBB-EB24A5D23C18}"/>
    <cellStyle name="BM Input Modeller 13 2 2" xfId="4924" xr:uid="{9528A931-407A-4737-A7DC-46EAD286205B}"/>
    <cellStyle name="BM Input Modeller 13 3" xfId="4925" xr:uid="{03149C6F-C18B-4D53-B09F-E9C6FA5A8901}"/>
    <cellStyle name="BM Input Modeller 14" xfId="4926" xr:uid="{316C5E96-0574-470C-87F7-C944F16F20D1}"/>
    <cellStyle name="BM Input Modeller 14 2" xfId="4927" xr:uid="{83383168-92F6-47A3-B09C-ED2DB3579B3F}"/>
    <cellStyle name="BM Input Modeller 14 2 2" xfId="4928" xr:uid="{7F1059B4-F858-4651-9F65-844C18F1F47C}"/>
    <cellStyle name="BM Input Modeller 14 3" xfId="4929" xr:uid="{26CA5264-6348-43D3-9ED2-DE351CBF1A11}"/>
    <cellStyle name="BM Input Modeller 15" xfId="4930" xr:uid="{9B3CCF7E-200E-490E-9B93-06899BD3E0D5}"/>
    <cellStyle name="BM Input Modeller 15 2" xfId="4931" xr:uid="{EAFD057F-1930-4BA7-945D-43F69AE83D7C}"/>
    <cellStyle name="BM Input Modeller 15 2 2" xfId="4932" xr:uid="{A5F9F0D0-CA9F-4D79-A58F-D11027F73044}"/>
    <cellStyle name="BM Input Modeller 15 3" xfId="4933" xr:uid="{0F88DE15-ED59-4D02-9DFE-2299CEF66675}"/>
    <cellStyle name="BM Input Modeller 16" xfId="4934" xr:uid="{2D51D6DE-8400-4B39-90BA-9E7E99927AAC}"/>
    <cellStyle name="BM Input Modeller 16 2" xfId="4935" xr:uid="{5188EC82-E64E-4B7B-ABF5-60DD253C9B21}"/>
    <cellStyle name="BM Input Modeller 16 2 2" xfId="4936" xr:uid="{1D48B20C-72AE-46FE-9FDE-65867ED2BD7C}"/>
    <cellStyle name="BM Input Modeller 16 3" xfId="4937" xr:uid="{961D0995-A3AB-456C-9DC3-39DADF4A3592}"/>
    <cellStyle name="BM Input Modeller 17" xfId="4938" xr:uid="{1E0A3C05-7C3D-476B-9F2F-D980DD79D4D1}"/>
    <cellStyle name="BM Input Modeller 17 2" xfId="4939" xr:uid="{5DD70877-05E9-415C-919C-0CF898293F37}"/>
    <cellStyle name="BM Input Modeller 17 2 2" xfId="4940" xr:uid="{7104D872-7D7F-4681-A9AF-73E8963F351A}"/>
    <cellStyle name="BM Input Modeller 17 3" xfId="4941" xr:uid="{1C8C9F90-A014-4970-997C-1DA90F91A8BF}"/>
    <cellStyle name="BM Input Modeller 18" xfId="4942" xr:uid="{31F6E52C-0DA4-497E-98A8-1A646753F2B5}"/>
    <cellStyle name="BM Input Modeller 18 2" xfId="4943" xr:uid="{1FA0C76F-37D7-4384-A84C-24FA18C21B72}"/>
    <cellStyle name="BM Input Modeller 18 2 2" xfId="4944" xr:uid="{5C145D40-B773-4365-836A-D7CF9A681813}"/>
    <cellStyle name="BM Input Modeller 18 3" xfId="4945" xr:uid="{FC0828AC-1062-43B7-A000-AA3FD92DEC9C}"/>
    <cellStyle name="BM Input Modeller 19" xfId="4946" xr:uid="{7E596DA1-FA16-41A7-9BCA-A048F512D50A}"/>
    <cellStyle name="BM Input Modeller 19 2" xfId="4947" xr:uid="{3B1B5180-97AB-4B99-9383-13F5B10476A7}"/>
    <cellStyle name="BM Input Modeller 19 2 2" xfId="4948" xr:uid="{2C261576-49BF-44DC-AFF7-E4D422D0DCD9}"/>
    <cellStyle name="BM Input Modeller 19 3" xfId="4949" xr:uid="{27806D9C-20B9-441C-8B68-BA2D6E0519B2}"/>
    <cellStyle name="BM Input Modeller 2" xfId="4950" xr:uid="{3962003C-66F0-41FD-9DFC-ECD03F0E494C}"/>
    <cellStyle name="BM Input Modeller 2 10" xfId="4951" xr:uid="{1E88D5AF-C194-4B62-8E2B-9AA6F5DE9662}"/>
    <cellStyle name="BM Input Modeller 2 10 2" xfId="4952" xr:uid="{D083056B-F3BA-4B7A-AA46-D2F452FE6B57}"/>
    <cellStyle name="BM Input Modeller 2 10 2 2" xfId="4953" xr:uid="{C84F1DA4-3256-4601-9C88-EEF936405133}"/>
    <cellStyle name="BM Input Modeller 2 10 3" xfId="4954" xr:uid="{3C67CE59-C269-4F39-A2A2-36581EE9B716}"/>
    <cellStyle name="BM Input Modeller 2 11" xfId="4955" xr:uid="{567F57D8-F1CB-44D2-9F14-681E718E9D18}"/>
    <cellStyle name="BM Input Modeller 2 11 2" xfId="4956" xr:uid="{C148648F-06A2-4A0B-8FA4-C4697E15B061}"/>
    <cellStyle name="BM Input Modeller 2 11 2 2" xfId="4957" xr:uid="{55D9041B-B9DF-43BA-9FED-C7F92E69B689}"/>
    <cellStyle name="BM Input Modeller 2 11 3" xfId="4958" xr:uid="{E97D3294-EA92-4DA5-BC60-C6B84B93391E}"/>
    <cellStyle name="BM Input Modeller 2 12" xfId="4959" xr:uid="{C1862A29-CA60-4CF2-B260-43A722DC1D0E}"/>
    <cellStyle name="BM Input Modeller 2 12 2" xfId="4960" xr:uid="{2FAC9C1D-E5FB-4EE2-92FB-5B9F66452FD4}"/>
    <cellStyle name="BM Input Modeller 2 12 2 2" xfId="4961" xr:uid="{71D620B2-8C1E-457C-9C03-498BFAE7591F}"/>
    <cellStyle name="BM Input Modeller 2 12 3" xfId="4962" xr:uid="{661A81BF-75C0-4D21-A7A3-531A6C5AF592}"/>
    <cellStyle name="BM Input Modeller 2 13" xfId="4963" xr:uid="{BC090630-0F30-4CF4-909D-4D230B929F1D}"/>
    <cellStyle name="BM Input Modeller 2 13 2" xfId="4964" xr:uid="{223E6EDC-DAC5-4260-B723-3F3E26F18A47}"/>
    <cellStyle name="BM Input Modeller 2 13 2 2" xfId="4965" xr:uid="{F5EE125B-7D79-4011-B49D-932DDBFD338C}"/>
    <cellStyle name="BM Input Modeller 2 13 3" xfId="4966" xr:uid="{DDB5B49D-563D-42AB-9EB4-EB148BC7F407}"/>
    <cellStyle name="BM Input Modeller 2 14" xfId="4967" xr:uid="{75797803-CB93-498E-ACA7-96810D6CC45C}"/>
    <cellStyle name="BM Input Modeller 2 14 2" xfId="4968" xr:uid="{99AD06D6-A08E-4DA1-9345-53810184A985}"/>
    <cellStyle name="BM Input Modeller 2 14 2 2" xfId="4969" xr:uid="{C6AE42A7-FDD6-4D79-9D20-BBD9C38046C6}"/>
    <cellStyle name="BM Input Modeller 2 14 3" xfId="4970" xr:uid="{1111496D-9221-4FCE-804B-4CE7F5C5687F}"/>
    <cellStyle name="BM Input Modeller 2 15" xfId="4971" xr:uid="{8B640923-D34D-4BB1-939F-E5AA23B45593}"/>
    <cellStyle name="BM Input Modeller 2 15 2" xfId="4972" xr:uid="{60D89AC0-754B-4588-86EA-8A7D84FE1D36}"/>
    <cellStyle name="BM Input Modeller 2 15 2 2" xfId="4973" xr:uid="{7C93CA69-C086-4682-8DD6-F2665CA376D1}"/>
    <cellStyle name="BM Input Modeller 2 15 3" xfId="4974" xr:uid="{4919A5AD-E69E-4BBA-A791-8E5344FAE0E7}"/>
    <cellStyle name="BM Input Modeller 2 16" xfId="4975" xr:uid="{BDDF767B-02FC-4105-ADF6-C062ACB325C1}"/>
    <cellStyle name="BM Input Modeller 2 16 2" xfId="4976" xr:uid="{262FC5A7-2CB7-46BA-B581-B03B7A45C07B}"/>
    <cellStyle name="BM Input Modeller 2 16 2 2" xfId="4977" xr:uid="{A8F7B518-3694-4787-97CC-019FC23DBE79}"/>
    <cellStyle name="BM Input Modeller 2 16 3" xfId="4978" xr:uid="{4A1777E0-9306-467D-A9A2-C181F6ACBB35}"/>
    <cellStyle name="BM Input Modeller 2 17" xfId="4979" xr:uid="{0A416F87-3512-462E-9BE1-C281BA1A5149}"/>
    <cellStyle name="BM Input Modeller 2 17 2" xfId="4980" xr:uid="{44FA0C65-9381-4DDC-8D0F-E188CD96F722}"/>
    <cellStyle name="BM Input Modeller 2 17 2 2" xfId="4981" xr:uid="{24CA158A-7BBD-4717-9E92-F700DA66CD5D}"/>
    <cellStyle name="BM Input Modeller 2 17 3" xfId="4982" xr:uid="{E55AE636-7824-4343-8578-E604784CFFDE}"/>
    <cellStyle name="BM Input Modeller 2 18" xfId="4983" xr:uid="{139326A0-222E-44CE-AE8A-F5CA61D4AE4E}"/>
    <cellStyle name="BM Input Modeller 2 18 2" xfId="4984" xr:uid="{022322D6-F5EF-4DA1-9B25-948B0002864B}"/>
    <cellStyle name="BM Input Modeller 2 18 2 2" xfId="4985" xr:uid="{05655B2E-21E9-4310-8B6D-C024F1A99733}"/>
    <cellStyle name="BM Input Modeller 2 18 3" xfId="4986" xr:uid="{43A476BA-C6A8-4BAA-B257-2EA0FEC52A11}"/>
    <cellStyle name="BM Input Modeller 2 19" xfId="4987" xr:uid="{26641ABD-AEAF-4F51-ABDE-A83C27C967EE}"/>
    <cellStyle name="BM Input Modeller 2 19 2" xfId="4988" xr:uid="{43EC90E9-6FA4-4558-ABC2-AEDBBCEDF0D2}"/>
    <cellStyle name="BM Input Modeller 2 19 2 2" xfId="4989" xr:uid="{B3BBD556-8976-4419-A3B8-681C2DA5E9AF}"/>
    <cellStyle name="BM Input Modeller 2 19 3" xfId="4990" xr:uid="{2841AE16-2147-4620-9F76-98BA6691A998}"/>
    <cellStyle name="BM Input Modeller 2 2" xfId="4991" xr:uid="{9156B038-2E14-4E10-BADD-F149F9A69AFE}"/>
    <cellStyle name="BM Input Modeller 2 2 10" xfId="4992" xr:uid="{2B47EA55-D75E-4A84-BE2D-470694623156}"/>
    <cellStyle name="BM Input Modeller 2 2 10 2" xfId="4993" xr:uid="{0C3FDA23-53BB-4E4F-AE86-658CBBD9CEF7}"/>
    <cellStyle name="BM Input Modeller 2 2 10 2 2" xfId="4994" xr:uid="{FB26A4EB-BC27-4FC7-BAC5-E087E24732E0}"/>
    <cellStyle name="BM Input Modeller 2 2 10 3" xfId="4995" xr:uid="{0596B69C-7EE0-4219-8D03-65A5A982CB17}"/>
    <cellStyle name="BM Input Modeller 2 2 11" xfId="4996" xr:uid="{61140D36-951F-4C13-B015-906510D2E765}"/>
    <cellStyle name="BM Input Modeller 2 2 11 2" xfId="4997" xr:uid="{20BE2E66-FB0A-4038-81DC-548A03D5B6F1}"/>
    <cellStyle name="BM Input Modeller 2 2 11 2 2" xfId="4998" xr:uid="{77D4713A-2EE7-4B84-9FC8-814BA29AEFF1}"/>
    <cellStyle name="BM Input Modeller 2 2 11 3" xfId="4999" xr:uid="{4665F4A6-F9AC-4EAC-B2D5-5FA919126599}"/>
    <cellStyle name="BM Input Modeller 2 2 12" xfId="5000" xr:uid="{8322FF73-C78D-4C28-9AA2-A7199C39613A}"/>
    <cellStyle name="BM Input Modeller 2 2 12 2" xfId="5001" xr:uid="{FEC149F7-D443-4097-8A85-E0A3EF557EA7}"/>
    <cellStyle name="BM Input Modeller 2 2 12 2 2" xfId="5002" xr:uid="{78ED5652-2C38-4EB8-9A72-EFC3247A007B}"/>
    <cellStyle name="BM Input Modeller 2 2 12 3" xfId="5003" xr:uid="{23102AB2-77F8-48BD-A3F8-7AB4906332CE}"/>
    <cellStyle name="BM Input Modeller 2 2 13" xfId="5004" xr:uid="{72DF7CB3-BCB0-4FAB-ACD5-366B314C4BD9}"/>
    <cellStyle name="BM Input Modeller 2 2 13 2" xfId="5005" xr:uid="{11533350-3D0A-4880-AEC9-CF348E989513}"/>
    <cellStyle name="BM Input Modeller 2 2 13 2 2" xfId="5006" xr:uid="{38B2597A-D1EE-40E5-8AE8-5D45F7FA04E4}"/>
    <cellStyle name="BM Input Modeller 2 2 13 3" xfId="5007" xr:uid="{4DAFC09B-9758-4A7F-945E-ACB5B8359F2E}"/>
    <cellStyle name="BM Input Modeller 2 2 14" xfId="5008" xr:uid="{35E7B9E8-538C-4220-9054-3E950AAAD5F6}"/>
    <cellStyle name="BM Input Modeller 2 2 14 2" xfId="5009" xr:uid="{DDC2FE78-5189-439A-A19D-96BC3F1430F5}"/>
    <cellStyle name="BM Input Modeller 2 2 14 2 2" xfId="5010" xr:uid="{EB02A136-C1CF-4042-BCF1-8FD092B0F598}"/>
    <cellStyle name="BM Input Modeller 2 2 14 3" xfId="5011" xr:uid="{400200A1-C5AB-4D73-8722-225CD740319F}"/>
    <cellStyle name="BM Input Modeller 2 2 15" xfId="5012" xr:uid="{6B6D6EFD-BF40-441E-BAAD-1861709F94FB}"/>
    <cellStyle name="BM Input Modeller 2 2 15 2" xfId="5013" xr:uid="{86B7368A-6758-481C-8398-76CDEADD72D4}"/>
    <cellStyle name="BM Input Modeller 2 2 15 2 2" xfId="5014" xr:uid="{1624B271-89FA-40E4-8204-DAD60ACA28C4}"/>
    <cellStyle name="BM Input Modeller 2 2 15 3" xfId="5015" xr:uid="{C4A529AB-72DF-4933-A150-62A3A46AC74F}"/>
    <cellStyle name="BM Input Modeller 2 2 16" xfId="5016" xr:uid="{7BF58478-37BA-4F22-BCA7-7A0162EFA274}"/>
    <cellStyle name="BM Input Modeller 2 2 16 2" xfId="5017" xr:uid="{C9EACEB9-3D59-49FB-8599-98A809C51007}"/>
    <cellStyle name="BM Input Modeller 2 2 16 2 2" xfId="5018" xr:uid="{CC81E9AB-E2EB-47E9-B12C-23346E23F429}"/>
    <cellStyle name="BM Input Modeller 2 2 16 3" xfId="5019" xr:uid="{7CBDFB08-8761-4809-B6C3-63C70635F924}"/>
    <cellStyle name="BM Input Modeller 2 2 17" xfId="5020" xr:uid="{4F0C36D5-F964-48AE-AB4C-6FFDF8A04BD1}"/>
    <cellStyle name="BM Input Modeller 2 2 17 2" xfId="5021" xr:uid="{3BA6A95F-E694-4DC0-8003-A4AD7F28ECFB}"/>
    <cellStyle name="BM Input Modeller 2 2 17 2 2" xfId="5022" xr:uid="{3733B175-12C8-4103-B89E-69399078DB36}"/>
    <cellStyle name="BM Input Modeller 2 2 17 3" xfId="5023" xr:uid="{22936CD4-5436-459E-902F-66E09D290482}"/>
    <cellStyle name="BM Input Modeller 2 2 18" xfId="5024" xr:uid="{A43E7303-85F1-478B-986B-6FEE4C9E0535}"/>
    <cellStyle name="BM Input Modeller 2 2 18 2" xfId="5025" xr:uid="{C30E2706-1EF3-43F8-9010-BC8CBB742F22}"/>
    <cellStyle name="BM Input Modeller 2 2 19" xfId="5026" xr:uid="{6D8D3268-F155-41BD-904E-FF862044FC8D}"/>
    <cellStyle name="BM Input Modeller 2 2 2" xfId="5027" xr:uid="{E3C1EC49-C380-4E5E-83ED-83AD4EFE4278}"/>
    <cellStyle name="BM Input Modeller 2 2 2 10" xfId="5028" xr:uid="{1D8A36F8-F461-4152-8442-74DFDD2521BD}"/>
    <cellStyle name="BM Input Modeller 2 2 2 10 2" xfId="5029" xr:uid="{68FD7C1C-A880-4EE7-8DF8-85C0277B2E66}"/>
    <cellStyle name="BM Input Modeller 2 2 2 10 2 2" xfId="5030" xr:uid="{1A1361AA-FBAD-4490-AEC4-B4ACCB89BBA0}"/>
    <cellStyle name="BM Input Modeller 2 2 2 10 3" xfId="5031" xr:uid="{6149A637-849F-4536-AF74-87CBE2CC6BA8}"/>
    <cellStyle name="BM Input Modeller 2 2 2 11" xfId="5032" xr:uid="{A8AD0541-C51D-4082-B9A0-DEF4EE6B8AD7}"/>
    <cellStyle name="BM Input Modeller 2 2 2 11 2" xfId="5033" xr:uid="{43C885E7-B00B-47AD-9CAF-89AF714E883F}"/>
    <cellStyle name="BM Input Modeller 2 2 2 11 2 2" xfId="5034" xr:uid="{EA173A13-89EB-447B-9999-0C8A97ECB74B}"/>
    <cellStyle name="BM Input Modeller 2 2 2 11 3" xfId="5035" xr:uid="{6B984838-58FD-46B3-B100-1EFBC1E79A38}"/>
    <cellStyle name="BM Input Modeller 2 2 2 12" xfId="5036" xr:uid="{A05C8778-6C7E-4DEE-AB0E-22335A870A9C}"/>
    <cellStyle name="BM Input Modeller 2 2 2 12 2" xfId="5037" xr:uid="{8A2B780F-EFA7-4C53-BECC-8C941C399E07}"/>
    <cellStyle name="BM Input Modeller 2 2 2 12 2 2" xfId="5038" xr:uid="{5F5F9A31-20EF-4965-B1AD-E1553C070FFE}"/>
    <cellStyle name="BM Input Modeller 2 2 2 12 3" xfId="5039" xr:uid="{4E165CF8-41EC-42C5-868F-7EE4E1D0EC90}"/>
    <cellStyle name="BM Input Modeller 2 2 2 13" xfId="5040" xr:uid="{D6737D7F-51A8-4E9F-B503-63A795F7186F}"/>
    <cellStyle name="BM Input Modeller 2 2 2 13 2" xfId="5041" xr:uid="{3DFFF4FC-3540-4AA4-8893-C814FA695772}"/>
    <cellStyle name="BM Input Modeller 2 2 2 13 2 2" xfId="5042" xr:uid="{2F79E761-E1E7-46F2-8D76-36793A1D78A0}"/>
    <cellStyle name="BM Input Modeller 2 2 2 13 3" xfId="5043" xr:uid="{23ECA25B-9A9E-45D6-A44A-78D80E67BEE6}"/>
    <cellStyle name="BM Input Modeller 2 2 2 14" xfId="5044" xr:uid="{BB479726-E72E-406B-8EC5-56E5510D72F9}"/>
    <cellStyle name="BM Input Modeller 2 2 2 14 2" xfId="5045" xr:uid="{20BADB9A-B1FB-4323-924F-F0A3E604B398}"/>
    <cellStyle name="BM Input Modeller 2 2 2 14 2 2" xfId="5046" xr:uid="{E32B1B4E-1A79-4E75-915C-6AAF6B107041}"/>
    <cellStyle name="BM Input Modeller 2 2 2 14 3" xfId="5047" xr:uid="{0EF6389D-5BB6-4953-8CE8-5B6C73E9FE71}"/>
    <cellStyle name="BM Input Modeller 2 2 2 15" xfId="5048" xr:uid="{2658EF7C-0A43-4B4B-867A-51C3A2912DA8}"/>
    <cellStyle name="BM Input Modeller 2 2 2 15 2" xfId="5049" xr:uid="{9DBA32D6-A71A-40B4-9CE5-72DA5D6F46C9}"/>
    <cellStyle name="BM Input Modeller 2 2 2 15 2 2" xfId="5050" xr:uid="{BAA3A6A1-06C9-47BB-92A1-DBBA40C88F40}"/>
    <cellStyle name="BM Input Modeller 2 2 2 15 3" xfId="5051" xr:uid="{4EB7206E-5687-48D7-AD8D-5C4ECF7C164C}"/>
    <cellStyle name="BM Input Modeller 2 2 2 16" xfId="5052" xr:uid="{CC7D15FB-EFEB-4E8D-B63F-BB70FC5A2DDB}"/>
    <cellStyle name="BM Input Modeller 2 2 2 16 2" xfId="5053" xr:uid="{DEE0D505-E53C-4B04-81A8-A76E9158AEA1}"/>
    <cellStyle name="BM Input Modeller 2 2 2 16 2 2" xfId="5054" xr:uid="{CDC07DB3-B6A9-4D27-BCF9-1D9462B406A9}"/>
    <cellStyle name="BM Input Modeller 2 2 2 16 3" xfId="5055" xr:uid="{0B16DDA5-4A01-4B06-B9F2-F807F30A1B9C}"/>
    <cellStyle name="BM Input Modeller 2 2 2 17" xfId="5056" xr:uid="{EB2A2059-B2E2-4258-8AFF-53000CB9F9C4}"/>
    <cellStyle name="BM Input Modeller 2 2 2 17 2" xfId="5057" xr:uid="{D42F4B36-7D37-4815-B35D-5A0C30B8C0E8}"/>
    <cellStyle name="BM Input Modeller 2 2 2 17 2 2" xfId="5058" xr:uid="{1D0CB943-7CCA-43EF-8653-61DADDC396A2}"/>
    <cellStyle name="BM Input Modeller 2 2 2 17 3" xfId="5059" xr:uid="{945A12C2-811B-4008-A730-7AD319696315}"/>
    <cellStyle name="BM Input Modeller 2 2 2 18" xfId="5060" xr:uid="{57D6185D-AB4A-40CB-AFFA-DC1D8FF22D48}"/>
    <cellStyle name="BM Input Modeller 2 2 2 18 2" xfId="5061" xr:uid="{2E567F3C-7A1B-49F6-B8DF-5F097D6C3F8C}"/>
    <cellStyle name="BM Input Modeller 2 2 2 18 2 2" xfId="5062" xr:uid="{9F3F42E1-961D-4E5F-B910-50174F3A3CEF}"/>
    <cellStyle name="BM Input Modeller 2 2 2 18 3" xfId="5063" xr:uid="{9C538F61-67DD-41F0-A55B-81DBF0B2554F}"/>
    <cellStyle name="BM Input Modeller 2 2 2 19" xfId="5064" xr:uid="{EA283FC2-5467-4E1E-9757-07B3245C2622}"/>
    <cellStyle name="BM Input Modeller 2 2 2 19 2" xfId="5065" xr:uid="{5C6E242B-BD53-450D-8A09-72543F20B8C1}"/>
    <cellStyle name="BM Input Modeller 2 2 2 19 2 2" xfId="5066" xr:uid="{77FBD0FC-FA9D-4E78-A051-7EF2093F761E}"/>
    <cellStyle name="BM Input Modeller 2 2 2 19 3" xfId="5067" xr:uid="{DBC0DF2E-0ED9-48F7-AAA1-F73EBE6A73F2}"/>
    <cellStyle name="BM Input Modeller 2 2 2 2" xfId="5068" xr:uid="{615808BF-99B3-487B-8B76-F70B76FB05EB}"/>
    <cellStyle name="BM Input Modeller 2 2 2 2 2" xfId="5069" xr:uid="{2B531457-E77C-4B6B-AAC1-B1378886EEA6}"/>
    <cellStyle name="BM Input Modeller 2 2 2 2 2 2" xfId="5070" xr:uid="{EEDADFD6-A59E-4836-A548-D903F8018846}"/>
    <cellStyle name="BM Input Modeller 2 2 2 2 2 3" xfId="5071" xr:uid="{45954370-D828-49E2-BFA5-DF8F0AC1842A}"/>
    <cellStyle name="BM Input Modeller 2 2 2 2 3" xfId="5072" xr:uid="{77DFA7A0-AB6A-4A9F-998D-5F4F521664F5}"/>
    <cellStyle name="BM Input Modeller 2 2 2 2 3 2" xfId="5073" xr:uid="{B00A6C60-3FB7-445D-AAD6-9FAEA7F83CB8}"/>
    <cellStyle name="BM Input Modeller 2 2 2 2 4" xfId="5074" xr:uid="{F54E3410-4B95-420B-A2AC-7CD890EDE3DE}"/>
    <cellStyle name="BM Input Modeller 2 2 2 20" xfId="5075" xr:uid="{ABF88FBD-8216-4E1D-A7AD-D287E55E66F4}"/>
    <cellStyle name="BM Input Modeller 2 2 2 20 2" xfId="5076" xr:uid="{C430EE52-195B-4CDE-825D-82A41AA455B8}"/>
    <cellStyle name="BM Input Modeller 2 2 2 20 2 2" xfId="5077" xr:uid="{71A51138-B6FE-4716-9686-50189E467317}"/>
    <cellStyle name="BM Input Modeller 2 2 2 20 3" xfId="5078" xr:uid="{37207F9E-AC00-4FEB-9B02-0FDB829286EA}"/>
    <cellStyle name="BM Input Modeller 2 2 2 21" xfId="5079" xr:uid="{8BFB96C7-9118-4952-89AF-D38A1B631A57}"/>
    <cellStyle name="BM Input Modeller 2 2 2 21 2" xfId="5080" xr:uid="{2DC06D88-FD5E-4945-A137-804169189D61}"/>
    <cellStyle name="BM Input Modeller 2 2 2 22" xfId="5081" xr:uid="{EF2C7C30-4ECA-4EF4-95B9-D442EE84261F}"/>
    <cellStyle name="BM Input Modeller 2 2 2 23" xfId="5082" xr:uid="{3B43CBC4-AAF2-47F9-975A-F783BB66C3BC}"/>
    <cellStyle name="BM Input Modeller 2 2 2 3" xfId="5083" xr:uid="{BC3A2738-61D5-4124-BA6C-88D2A832FEAB}"/>
    <cellStyle name="BM Input Modeller 2 2 2 3 2" xfId="5084" xr:uid="{8A072EF8-30F1-4351-A722-E3820200C254}"/>
    <cellStyle name="BM Input Modeller 2 2 2 3 2 2" xfId="5085" xr:uid="{4E1A7E23-99FF-457D-882C-1992192E5F31}"/>
    <cellStyle name="BM Input Modeller 2 2 2 3 3" xfId="5086" xr:uid="{ACA75F52-ED30-4163-85C4-E6CB8313A759}"/>
    <cellStyle name="BM Input Modeller 2 2 2 3 4" xfId="5087" xr:uid="{CE80FD0F-CD57-4B4A-8B80-5274225AA242}"/>
    <cellStyle name="BM Input Modeller 2 2 2 4" xfId="5088" xr:uid="{6E5F3B53-8D4D-4509-BA4F-7CE820B97B39}"/>
    <cellStyle name="BM Input Modeller 2 2 2 4 2" xfId="5089" xr:uid="{BE1ED6DB-FCA5-430A-8648-0334828348F5}"/>
    <cellStyle name="BM Input Modeller 2 2 2 4 2 2" xfId="5090" xr:uid="{343F297B-3360-445D-840C-3EFEFE35924C}"/>
    <cellStyle name="BM Input Modeller 2 2 2 4 3" xfId="5091" xr:uid="{6B718B14-AFB1-4AF5-99F4-146E9320D5BB}"/>
    <cellStyle name="BM Input Modeller 2 2 2 4 4" xfId="5092" xr:uid="{C0476693-E243-4A47-95DD-5F3B1D726B71}"/>
    <cellStyle name="BM Input Modeller 2 2 2 5" xfId="5093" xr:uid="{3D0C1A04-10D7-44CD-8A32-DA8A3AF6CBC7}"/>
    <cellStyle name="BM Input Modeller 2 2 2 5 2" xfId="5094" xr:uid="{75D172A2-F34D-4DD8-9B2D-2F289752F769}"/>
    <cellStyle name="BM Input Modeller 2 2 2 5 2 2" xfId="5095" xr:uid="{2ED72BC6-7F4D-4BE4-A628-BCCAC43A0761}"/>
    <cellStyle name="BM Input Modeller 2 2 2 5 3" xfId="5096" xr:uid="{350CC98C-8073-4DD1-8BBC-3431E29FBB8C}"/>
    <cellStyle name="BM Input Modeller 2 2 2 6" xfId="5097" xr:uid="{132CE863-65F9-4529-B7B7-2568556E2059}"/>
    <cellStyle name="BM Input Modeller 2 2 2 6 2" xfId="5098" xr:uid="{5E001201-4E08-42DE-AF2F-B856FA1CE80A}"/>
    <cellStyle name="BM Input Modeller 2 2 2 6 2 2" xfId="5099" xr:uid="{83D4CD60-1C6D-4867-BC62-F6E9D5861A6F}"/>
    <cellStyle name="BM Input Modeller 2 2 2 6 3" xfId="5100" xr:uid="{756E4845-AA84-42D2-AF88-B32D938B6561}"/>
    <cellStyle name="BM Input Modeller 2 2 2 7" xfId="5101" xr:uid="{46147B69-B05A-4AAD-B2CD-17D58A655FFC}"/>
    <cellStyle name="BM Input Modeller 2 2 2 7 2" xfId="5102" xr:uid="{9B88B08A-197F-4C91-A910-084DB8E722D4}"/>
    <cellStyle name="BM Input Modeller 2 2 2 7 2 2" xfId="5103" xr:uid="{C04E4537-29CB-477C-8347-D4F4E5779BB0}"/>
    <cellStyle name="BM Input Modeller 2 2 2 7 3" xfId="5104" xr:uid="{D58CCB21-2A06-431F-8129-FE25B29C3356}"/>
    <cellStyle name="BM Input Modeller 2 2 2 8" xfId="5105" xr:uid="{E948AB93-AF7A-4624-8668-C8505485C7D2}"/>
    <cellStyle name="BM Input Modeller 2 2 2 8 2" xfId="5106" xr:uid="{4F748EF1-5727-40E2-A7DD-06A0ABF4EDF4}"/>
    <cellStyle name="BM Input Modeller 2 2 2 8 2 2" xfId="5107" xr:uid="{B12F261D-92EF-4319-8967-898429C09DAC}"/>
    <cellStyle name="BM Input Modeller 2 2 2 8 3" xfId="5108" xr:uid="{A9FD19C0-2423-41A0-896A-4506B3E48721}"/>
    <cellStyle name="BM Input Modeller 2 2 2 9" xfId="5109" xr:uid="{3CB6916E-9AC0-4ED3-8252-F58205C55291}"/>
    <cellStyle name="BM Input Modeller 2 2 2 9 2" xfId="5110" xr:uid="{CA488109-3CAE-4F56-93F1-7FAD38F19064}"/>
    <cellStyle name="BM Input Modeller 2 2 2 9 2 2" xfId="5111" xr:uid="{BE8B781A-88DF-4F4C-BFF4-15257F39E594}"/>
    <cellStyle name="BM Input Modeller 2 2 2 9 3" xfId="5112" xr:uid="{18286A79-BC93-412F-854E-FA8BA39A342D}"/>
    <cellStyle name="BM Input Modeller 2 2 20" xfId="5113" xr:uid="{D6CA9767-F94F-40E7-8F06-16E73E9BDAB6}"/>
    <cellStyle name="BM Input Modeller 2 2 3" xfId="5114" xr:uid="{C3DE3CA5-AC59-4D36-9045-EC52F065FC70}"/>
    <cellStyle name="BM Input Modeller 2 2 3 2" xfId="5115" xr:uid="{42A49E2F-09AE-4336-BFD3-F925695EA71E}"/>
    <cellStyle name="BM Input Modeller 2 2 3 2 2" xfId="5116" xr:uid="{35FBB5E7-8A37-4524-9331-F0FB2F759220}"/>
    <cellStyle name="BM Input Modeller 2 2 3 2 3" xfId="5117" xr:uid="{278C8F39-1703-4C42-B9DA-1884DDD51FC9}"/>
    <cellStyle name="BM Input Modeller 2 2 3 3" xfId="5118" xr:uid="{17FAA2F7-105F-4AE0-82AD-3CB302169CF5}"/>
    <cellStyle name="BM Input Modeller 2 2 3 3 2" xfId="5119" xr:uid="{2CBAFEB9-0759-45E9-9899-1F2EA41A3B74}"/>
    <cellStyle name="BM Input Modeller 2 2 3 4" xfId="5120" xr:uid="{4EF0E3AD-882C-4288-AB66-0A38F359692C}"/>
    <cellStyle name="BM Input Modeller 2 2 4" xfId="5121" xr:uid="{273536D0-FA11-4CB9-9188-61D744FBF080}"/>
    <cellStyle name="BM Input Modeller 2 2 4 2" xfId="5122" xr:uid="{000C69E8-C276-444A-8785-81BCBC1DAADB}"/>
    <cellStyle name="BM Input Modeller 2 2 4 2 2" xfId="5123" xr:uid="{D3648B6E-C52B-4434-9E32-5321EE9B1DFC}"/>
    <cellStyle name="BM Input Modeller 2 2 4 3" xfId="5124" xr:uid="{2DE849A6-7FA2-42DB-B088-F6A4B1B753BF}"/>
    <cellStyle name="BM Input Modeller 2 2 4 4" xfId="5125" xr:uid="{D6FF8399-475E-421B-81E3-139DF4100910}"/>
    <cellStyle name="BM Input Modeller 2 2 5" xfId="5126" xr:uid="{BF3EA7E5-8493-4DAF-8683-AC227263D0F9}"/>
    <cellStyle name="BM Input Modeller 2 2 5 2" xfId="5127" xr:uid="{5975B0D5-A4AA-4551-87FF-1D40EA95B463}"/>
    <cellStyle name="BM Input Modeller 2 2 5 2 2" xfId="5128" xr:uid="{6E82E589-0891-4D66-984B-F21A0E4F48B2}"/>
    <cellStyle name="BM Input Modeller 2 2 5 3" xfId="5129" xr:uid="{6D445AA2-6CA9-4890-9C64-771A0177E6C6}"/>
    <cellStyle name="BM Input Modeller 2 2 5 4" xfId="5130" xr:uid="{E02E7C2E-97BD-4F09-A481-F26DA6611683}"/>
    <cellStyle name="BM Input Modeller 2 2 6" xfId="5131" xr:uid="{9AC3641B-680C-4DC5-B75A-198906C3A9A8}"/>
    <cellStyle name="BM Input Modeller 2 2 6 2" xfId="5132" xr:uid="{5D4856BD-D495-4717-866C-B71C1D643513}"/>
    <cellStyle name="BM Input Modeller 2 2 6 2 2" xfId="5133" xr:uid="{5D60722D-B041-4CC3-AEAA-CF8A406B56AA}"/>
    <cellStyle name="BM Input Modeller 2 2 6 3" xfId="5134" xr:uid="{B2427FD8-C46A-49D1-B471-482FAB4C70AE}"/>
    <cellStyle name="BM Input Modeller 2 2 7" xfId="5135" xr:uid="{B899C505-DDE0-4D19-BD95-E107EA1F2C4D}"/>
    <cellStyle name="BM Input Modeller 2 2 7 2" xfId="5136" xr:uid="{02AB9965-EC3E-4DEA-9F6D-C0905DF122AF}"/>
    <cellStyle name="BM Input Modeller 2 2 7 2 2" xfId="5137" xr:uid="{CBE096D5-03DF-4010-BA37-2AA7637E479B}"/>
    <cellStyle name="BM Input Modeller 2 2 7 3" xfId="5138" xr:uid="{AABF36A7-476A-4AA0-ABE3-550A1038B735}"/>
    <cellStyle name="BM Input Modeller 2 2 8" xfId="5139" xr:uid="{165350CA-8F02-4A14-BB87-B9271BD5B1A2}"/>
    <cellStyle name="BM Input Modeller 2 2 8 2" xfId="5140" xr:uid="{3B5F6F21-A179-425D-9EEB-9FC94B7AC5B3}"/>
    <cellStyle name="BM Input Modeller 2 2 8 2 2" xfId="5141" xr:uid="{D30BB103-5707-48D7-AD54-DBE78CE4060E}"/>
    <cellStyle name="BM Input Modeller 2 2 8 3" xfId="5142" xr:uid="{626A7121-DA43-4398-BDD1-13B19481A3C8}"/>
    <cellStyle name="BM Input Modeller 2 2 9" xfId="5143" xr:uid="{0D9C456B-DD8B-453A-B484-0B2B6038EC07}"/>
    <cellStyle name="BM Input Modeller 2 2 9 2" xfId="5144" xr:uid="{AA981DEE-D661-4917-88BC-16AEEAD8A997}"/>
    <cellStyle name="BM Input Modeller 2 2 9 2 2" xfId="5145" xr:uid="{3AFE826B-8586-4F83-B0D0-91BFA0C1A7ED}"/>
    <cellStyle name="BM Input Modeller 2 2 9 3" xfId="5146" xr:uid="{95C8F448-E8E5-4235-AB94-2EB743BA9CF8}"/>
    <cellStyle name="BM Input Modeller 2 20" xfId="5147" xr:uid="{E8F028FB-DD23-472C-B5DE-1FDA5E6C945F}"/>
    <cellStyle name="BM Input Modeller 2 20 2" xfId="5148" xr:uid="{56736275-F6B1-4D38-8D41-38B15E4503DC}"/>
    <cellStyle name="BM Input Modeller 2 20 2 2" xfId="5149" xr:uid="{C73172C1-FF46-45CA-AB2A-41C6275D4C78}"/>
    <cellStyle name="BM Input Modeller 2 20 3" xfId="5150" xr:uid="{550B4D70-E1AE-413B-819E-D707D8E2C792}"/>
    <cellStyle name="BM Input Modeller 2 21" xfId="5151" xr:uid="{59390312-2437-461C-BC42-04D05DFE309A}"/>
    <cellStyle name="BM Input Modeller 2 21 2" xfId="5152" xr:uid="{7D4B17D6-DEC4-45E1-96A7-4BF8D5822F60}"/>
    <cellStyle name="BM Input Modeller 2 22" xfId="5153" xr:uid="{E810C4AC-AF7C-4FC8-BD78-A11858A1E75C}"/>
    <cellStyle name="BM Input Modeller 2 23" xfId="5154" xr:uid="{39938DCD-0319-4A70-84C0-F7449484574B}"/>
    <cellStyle name="BM Input Modeller 2 3" xfId="5155" xr:uid="{5E2E11AC-1B27-4B5E-8F7F-F2C21FD8B60D}"/>
    <cellStyle name="BM Input Modeller 2 3 10" xfId="5156" xr:uid="{A01ABEC6-614F-47B8-8174-7B9471870F58}"/>
    <cellStyle name="BM Input Modeller 2 3 10 2" xfId="5157" xr:uid="{71D6C102-8D9B-4AAF-892D-0B2292FF508E}"/>
    <cellStyle name="BM Input Modeller 2 3 10 2 2" xfId="5158" xr:uid="{F3CC109B-CEB8-4A3F-A314-468A8291D198}"/>
    <cellStyle name="BM Input Modeller 2 3 10 3" xfId="5159" xr:uid="{28F70A7A-6243-428A-A215-C10BB182A8D7}"/>
    <cellStyle name="BM Input Modeller 2 3 11" xfId="5160" xr:uid="{61B54656-A0BA-4100-820F-89AA7E4151D5}"/>
    <cellStyle name="BM Input Modeller 2 3 11 2" xfId="5161" xr:uid="{1AAA6AD2-5419-4BCD-88B6-E842D6B51EFA}"/>
    <cellStyle name="BM Input Modeller 2 3 11 2 2" xfId="5162" xr:uid="{A49C1EAB-1A6D-4EF7-A5A1-A7171B851AB0}"/>
    <cellStyle name="BM Input Modeller 2 3 11 3" xfId="5163" xr:uid="{AFF59E52-AC87-4896-9DA8-AD089D74625E}"/>
    <cellStyle name="BM Input Modeller 2 3 12" xfId="5164" xr:uid="{38A21A3D-0A2D-46B9-8712-815DAFB321BD}"/>
    <cellStyle name="BM Input Modeller 2 3 12 2" xfId="5165" xr:uid="{CA027274-7C4C-4173-BAA9-ABE653AE818D}"/>
    <cellStyle name="BM Input Modeller 2 3 12 2 2" xfId="5166" xr:uid="{12026DF2-6717-40FA-A618-60D9EEE1B071}"/>
    <cellStyle name="BM Input Modeller 2 3 12 3" xfId="5167" xr:uid="{D984D35C-BBE7-4B77-931C-4BA8834A7809}"/>
    <cellStyle name="BM Input Modeller 2 3 13" xfId="5168" xr:uid="{DB0DC9A7-45EF-44E9-86B4-71867B6CBFED}"/>
    <cellStyle name="BM Input Modeller 2 3 13 2" xfId="5169" xr:uid="{89FDBBB0-4618-4509-8C28-542B1936609C}"/>
    <cellStyle name="BM Input Modeller 2 3 13 2 2" xfId="5170" xr:uid="{9FC8F906-5156-48C7-BDEE-9C26D876059B}"/>
    <cellStyle name="BM Input Modeller 2 3 13 3" xfId="5171" xr:uid="{39265019-4F6F-45C7-AB79-7C26D127BF39}"/>
    <cellStyle name="BM Input Modeller 2 3 14" xfId="5172" xr:uid="{6208E80F-AC21-4067-9D8C-0D6C2765852F}"/>
    <cellStyle name="BM Input Modeller 2 3 14 2" xfId="5173" xr:uid="{6E03CE52-673E-46CD-9038-2B8EA13DA2DA}"/>
    <cellStyle name="BM Input Modeller 2 3 14 2 2" xfId="5174" xr:uid="{92324564-AB22-4A82-A866-A922E0AD93D8}"/>
    <cellStyle name="BM Input Modeller 2 3 14 3" xfId="5175" xr:uid="{52E0C154-2F4C-4E4E-AE58-B687193184D3}"/>
    <cellStyle name="BM Input Modeller 2 3 15" xfId="5176" xr:uid="{A395152A-EF8B-4F07-998A-542EEF94A7E7}"/>
    <cellStyle name="BM Input Modeller 2 3 15 2" xfId="5177" xr:uid="{17B7BFF5-681B-4925-8BF5-28F99EB7ED1A}"/>
    <cellStyle name="BM Input Modeller 2 3 15 2 2" xfId="5178" xr:uid="{09F45795-39EC-4F7D-AE42-697E7DFF1F79}"/>
    <cellStyle name="BM Input Modeller 2 3 15 3" xfId="5179" xr:uid="{A31FDA11-4587-480B-A197-2E2BA26C83DD}"/>
    <cellStyle name="BM Input Modeller 2 3 16" xfId="5180" xr:uid="{1C42A6EF-5A07-4B20-B11E-20B99207E14F}"/>
    <cellStyle name="BM Input Modeller 2 3 16 2" xfId="5181" xr:uid="{2043F0FF-F7C4-45B4-BB1B-F787329D1117}"/>
    <cellStyle name="BM Input Modeller 2 3 16 2 2" xfId="5182" xr:uid="{5BE45A51-B08C-4978-83D7-2C56EFC9942B}"/>
    <cellStyle name="BM Input Modeller 2 3 16 3" xfId="5183" xr:uid="{9D03C89A-DD82-4BA6-A62E-1764C0A200F6}"/>
    <cellStyle name="BM Input Modeller 2 3 17" xfId="5184" xr:uid="{78C8A343-609E-4241-BABD-8DD0F28BA0F3}"/>
    <cellStyle name="BM Input Modeller 2 3 17 2" xfId="5185" xr:uid="{854D6158-EC9B-4C10-BC76-B464BBFD4D69}"/>
    <cellStyle name="BM Input Modeller 2 3 17 2 2" xfId="5186" xr:uid="{E0971A65-25C2-4990-AEC4-DD9FB3EB14D9}"/>
    <cellStyle name="BM Input Modeller 2 3 17 3" xfId="5187" xr:uid="{75D5AFBC-4C0B-4DAD-A8BB-3C44AE41AC59}"/>
    <cellStyle name="BM Input Modeller 2 3 18" xfId="5188" xr:uid="{BE58EF89-E3CF-4C7C-A261-D0B9F13BB66B}"/>
    <cellStyle name="BM Input Modeller 2 3 18 2" xfId="5189" xr:uid="{8449DF23-B117-45EC-9FF9-91B8CC505892}"/>
    <cellStyle name="BM Input Modeller 2 3 19" xfId="5190" xr:uid="{C3A8C7B9-496E-4AD5-89D0-3FF4170AAB40}"/>
    <cellStyle name="BM Input Modeller 2 3 2" xfId="5191" xr:uid="{785F980C-87DF-45A6-A1C1-D08979068DB9}"/>
    <cellStyle name="BM Input Modeller 2 3 2 10" xfId="5192" xr:uid="{1C56FAC5-C8D2-49F3-81F7-765BE7A57024}"/>
    <cellStyle name="BM Input Modeller 2 3 2 10 2" xfId="5193" xr:uid="{6D8B629E-1079-499B-A63C-26F3246CDE7B}"/>
    <cellStyle name="BM Input Modeller 2 3 2 10 2 2" xfId="5194" xr:uid="{289779F9-4547-4537-94F3-E192902637C7}"/>
    <cellStyle name="BM Input Modeller 2 3 2 10 3" xfId="5195" xr:uid="{339E5F8F-ABB4-4243-9466-1A5770AFACA1}"/>
    <cellStyle name="BM Input Modeller 2 3 2 11" xfId="5196" xr:uid="{EF192AD5-9261-4A14-8F8D-B3F1CF71C7A0}"/>
    <cellStyle name="BM Input Modeller 2 3 2 11 2" xfId="5197" xr:uid="{77484650-C9B0-49DF-9A04-9DF9F7036D52}"/>
    <cellStyle name="BM Input Modeller 2 3 2 11 2 2" xfId="5198" xr:uid="{C17A6DF4-276C-4B66-A5ED-9AC65F228D8F}"/>
    <cellStyle name="BM Input Modeller 2 3 2 11 3" xfId="5199" xr:uid="{79F86D87-D11C-4F1E-9CD1-02950B44D4F7}"/>
    <cellStyle name="BM Input Modeller 2 3 2 12" xfId="5200" xr:uid="{DB74BAF2-37F3-42C3-BB20-7D29037197D3}"/>
    <cellStyle name="BM Input Modeller 2 3 2 12 2" xfId="5201" xr:uid="{F6157E27-073A-47BB-9096-7A85B4177C77}"/>
    <cellStyle name="BM Input Modeller 2 3 2 12 2 2" xfId="5202" xr:uid="{9DD21F37-0509-4CE6-B4D5-5ADED6FF58A1}"/>
    <cellStyle name="BM Input Modeller 2 3 2 12 3" xfId="5203" xr:uid="{559AFE4C-0B57-45EF-B82B-52B4BF02102C}"/>
    <cellStyle name="BM Input Modeller 2 3 2 13" xfId="5204" xr:uid="{40DCE53F-6934-4C37-A12E-B01E1C97CE33}"/>
    <cellStyle name="BM Input Modeller 2 3 2 13 2" xfId="5205" xr:uid="{E2CD6443-3BCD-4D5E-B90A-E871E8A41FB2}"/>
    <cellStyle name="BM Input Modeller 2 3 2 13 2 2" xfId="5206" xr:uid="{7419AF69-7F19-4C09-8526-2A93CA79B59B}"/>
    <cellStyle name="BM Input Modeller 2 3 2 13 3" xfId="5207" xr:uid="{DD710599-8140-4D9C-A353-5557E7799557}"/>
    <cellStyle name="BM Input Modeller 2 3 2 14" xfId="5208" xr:uid="{66004CAA-77DB-48E4-A050-18A40D68A365}"/>
    <cellStyle name="BM Input Modeller 2 3 2 14 2" xfId="5209" xr:uid="{79FED2B1-6DCE-4C2F-B988-F103B11E3074}"/>
    <cellStyle name="BM Input Modeller 2 3 2 14 2 2" xfId="5210" xr:uid="{D61B3187-CF69-40C5-9624-E2BDDF2CE683}"/>
    <cellStyle name="BM Input Modeller 2 3 2 14 3" xfId="5211" xr:uid="{F73E3ED5-DF9D-43CC-8D71-0C5F2BB1FDB8}"/>
    <cellStyle name="BM Input Modeller 2 3 2 15" xfId="5212" xr:uid="{9833CD36-F4DC-451C-A276-EDCCA82F1723}"/>
    <cellStyle name="BM Input Modeller 2 3 2 15 2" xfId="5213" xr:uid="{49DFE978-02DB-49B0-85AF-CFFC1A1DCBDF}"/>
    <cellStyle name="BM Input Modeller 2 3 2 15 2 2" xfId="5214" xr:uid="{73E2C21A-37FD-4E2A-9ADB-75A18F55D593}"/>
    <cellStyle name="BM Input Modeller 2 3 2 15 3" xfId="5215" xr:uid="{2EF05C89-2C10-46F8-AF8A-6489457E4DEE}"/>
    <cellStyle name="BM Input Modeller 2 3 2 16" xfId="5216" xr:uid="{40EA4893-C51F-4612-8E05-C47FCC9E1115}"/>
    <cellStyle name="BM Input Modeller 2 3 2 16 2" xfId="5217" xr:uid="{0D011EB8-7017-4AE8-90CD-6C59C0024BA5}"/>
    <cellStyle name="BM Input Modeller 2 3 2 16 2 2" xfId="5218" xr:uid="{927AF796-49D4-4DBA-ACCA-8D2E8005A3F0}"/>
    <cellStyle name="BM Input Modeller 2 3 2 16 3" xfId="5219" xr:uid="{8EF1103A-CABE-43BF-99F8-CC6B0D18D900}"/>
    <cellStyle name="BM Input Modeller 2 3 2 17" xfId="5220" xr:uid="{EF090AB6-A3A6-459A-97BD-D33932C94F20}"/>
    <cellStyle name="BM Input Modeller 2 3 2 17 2" xfId="5221" xr:uid="{46B3AE50-29F3-42AD-A1F1-0601B7CA25DD}"/>
    <cellStyle name="BM Input Modeller 2 3 2 17 2 2" xfId="5222" xr:uid="{E409AD2C-1E8A-4A66-B63C-F4866AF3D9A6}"/>
    <cellStyle name="BM Input Modeller 2 3 2 17 3" xfId="5223" xr:uid="{A9475A28-1550-4900-9D2D-6A4034A29969}"/>
    <cellStyle name="BM Input Modeller 2 3 2 18" xfId="5224" xr:uid="{3966C069-7EF0-4223-AE7A-B18FA5798602}"/>
    <cellStyle name="BM Input Modeller 2 3 2 18 2" xfId="5225" xr:uid="{E605144D-E906-41A7-84D3-DD7C27AEAD88}"/>
    <cellStyle name="BM Input Modeller 2 3 2 18 2 2" xfId="5226" xr:uid="{F8278EA0-20DA-414D-B6DA-A7BE81E75B33}"/>
    <cellStyle name="BM Input Modeller 2 3 2 18 3" xfId="5227" xr:uid="{45E82931-F41E-462B-98C7-202DE079CCA8}"/>
    <cellStyle name="BM Input Modeller 2 3 2 19" xfId="5228" xr:uid="{378776A5-B332-4755-8A70-538CEDACAA58}"/>
    <cellStyle name="BM Input Modeller 2 3 2 19 2" xfId="5229" xr:uid="{793ECEA2-8325-42DA-AB7E-06A87260D618}"/>
    <cellStyle name="BM Input Modeller 2 3 2 19 2 2" xfId="5230" xr:uid="{BB4F2F99-EF0B-4C0B-8615-A1D5970FE128}"/>
    <cellStyle name="BM Input Modeller 2 3 2 19 3" xfId="5231" xr:uid="{633BED0C-9255-4693-AC63-9A3519BEFC31}"/>
    <cellStyle name="BM Input Modeller 2 3 2 2" xfId="5232" xr:uid="{424306DD-52BC-48CE-B9AA-2C98C736C7FB}"/>
    <cellStyle name="BM Input Modeller 2 3 2 2 2" xfId="5233" xr:uid="{6846DCCD-FE1E-4E4E-AD23-AB548945158E}"/>
    <cellStyle name="BM Input Modeller 2 3 2 2 2 2" xfId="5234" xr:uid="{D0DCF36B-BC2B-4C3E-81E8-208BCC6B3EC9}"/>
    <cellStyle name="BM Input Modeller 2 3 2 2 3" xfId="5235" xr:uid="{26783518-C034-4B9F-97E6-9785325F48A4}"/>
    <cellStyle name="BM Input Modeller 2 3 2 2 4" xfId="5236" xr:uid="{626717BB-7667-4C2F-AF98-5A3AAF0DEF6D}"/>
    <cellStyle name="BM Input Modeller 2 3 2 20" xfId="5237" xr:uid="{65582AAB-F42D-46B4-8446-5E8D9B0779F7}"/>
    <cellStyle name="BM Input Modeller 2 3 2 20 2" xfId="5238" xr:uid="{448BFE7B-BA0D-4185-BC41-E06AFC390B6C}"/>
    <cellStyle name="BM Input Modeller 2 3 2 20 2 2" xfId="5239" xr:uid="{A66020AD-B992-4701-A3E2-05FFAD3BF0EB}"/>
    <cellStyle name="BM Input Modeller 2 3 2 20 3" xfId="5240" xr:uid="{2C6E8CF6-E6E9-4FCC-A7C8-332E2190508D}"/>
    <cellStyle name="BM Input Modeller 2 3 2 21" xfId="5241" xr:uid="{CEA0D54E-565D-4D8B-9B75-6E609FBD2CDF}"/>
    <cellStyle name="BM Input Modeller 2 3 2 21 2" xfId="5242" xr:uid="{41F753B1-4FEA-44FE-9376-54906932867D}"/>
    <cellStyle name="BM Input Modeller 2 3 2 22" xfId="5243" xr:uid="{7D990E06-603E-44B9-980B-F1BFF7BF8BD9}"/>
    <cellStyle name="BM Input Modeller 2 3 2 23" xfId="5244" xr:uid="{70CF7115-6259-48A6-98B5-EAC1923A8B0A}"/>
    <cellStyle name="BM Input Modeller 2 3 2 3" xfId="5245" xr:uid="{B9FBD8FF-93FE-4629-9C2C-9D041342EABD}"/>
    <cellStyle name="BM Input Modeller 2 3 2 3 2" xfId="5246" xr:uid="{D8660223-0D46-4D27-AED8-E84ABD5611B2}"/>
    <cellStyle name="BM Input Modeller 2 3 2 3 2 2" xfId="5247" xr:uid="{B83709CE-14BD-4F79-86F0-89CBD1F2935B}"/>
    <cellStyle name="BM Input Modeller 2 3 2 3 3" xfId="5248" xr:uid="{F7FB107C-9F01-41B1-8706-1D92BBC00199}"/>
    <cellStyle name="BM Input Modeller 2 3 2 3 4" xfId="5249" xr:uid="{5DD2ACAA-4047-4A6B-9AA4-C883456C6369}"/>
    <cellStyle name="BM Input Modeller 2 3 2 4" xfId="5250" xr:uid="{555EDD4C-4334-4545-B633-7BBE15D2EB6F}"/>
    <cellStyle name="BM Input Modeller 2 3 2 4 2" xfId="5251" xr:uid="{66303087-EDE5-402F-95C8-69E916038329}"/>
    <cellStyle name="BM Input Modeller 2 3 2 4 2 2" xfId="5252" xr:uid="{AF838172-43B4-4A1D-ACEA-B6F24F389073}"/>
    <cellStyle name="BM Input Modeller 2 3 2 4 3" xfId="5253" xr:uid="{E011D917-442B-4022-ACA5-E5B611D8DC2B}"/>
    <cellStyle name="BM Input Modeller 2 3 2 5" xfId="5254" xr:uid="{80E2C25C-F8BC-4D61-A82B-E6A1D5FEBD96}"/>
    <cellStyle name="BM Input Modeller 2 3 2 5 2" xfId="5255" xr:uid="{6619E38F-43F8-4ECD-9C8A-7D2A208288FB}"/>
    <cellStyle name="BM Input Modeller 2 3 2 5 2 2" xfId="5256" xr:uid="{CB40306F-B2A6-4C6C-AA0C-13CD52EC6056}"/>
    <cellStyle name="BM Input Modeller 2 3 2 5 3" xfId="5257" xr:uid="{8326AB34-C90C-4884-8D97-F994DA3DF320}"/>
    <cellStyle name="BM Input Modeller 2 3 2 6" xfId="5258" xr:uid="{2FE3770A-5CDA-415D-BE8E-8C9371BB338C}"/>
    <cellStyle name="BM Input Modeller 2 3 2 6 2" xfId="5259" xr:uid="{83FC073A-A439-44EE-9B97-E426EC50F3BE}"/>
    <cellStyle name="BM Input Modeller 2 3 2 6 2 2" xfId="5260" xr:uid="{F02E232C-6317-4770-872F-EC7D7F71EAD9}"/>
    <cellStyle name="BM Input Modeller 2 3 2 6 3" xfId="5261" xr:uid="{E1C09C1D-2529-4C73-A949-D3BDC8D6342E}"/>
    <cellStyle name="BM Input Modeller 2 3 2 7" xfId="5262" xr:uid="{A6D88C4B-3A86-4CE5-990C-A19EDC1BDDF5}"/>
    <cellStyle name="BM Input Modeller 2 3 2 7 2" xfId="5263" xr:uid="{1296A358-5950-4724-BA7C-369CED08B4BB}"/>
    <cellStyle name="BM Input Modeller 2 3 2 7 2 2" xfId="5264" xr:uid="{063CB641-38D9-4FB9-8B3D-799DAA6FC2CA}"/>
    <cellStyle name="BM Input Modeller 2 3 2 7 3" xfId="5265" xr:uid="{DCDDB625-3B3B-46E3-9C95-D46F0A786FFF}"/>
    <cellStyle name="BM Input Modeller 2 3 2 8" xfId="5266" xr:uid="{699E2D95-76E4-4334-9320-F2C67AD542AB}"/>
    <cellStyle name="BM Input Modeller 2 3 2 8 2" xfId="5267" xr:uid="{381462AD-835F-430C-A116-E20D7241AE04}"/>
    <cellStyle name="BM Input Modeller 2 3 2 8 2 2" xfId="5268" xr:uid="{1C03F7C8-C2B8-4ED1-9AA0-FAF61ECCC57C}"/>
    <cellStyle name="BM Input Modeller 2 3 2 8 3" xfId="5269" xr:uid="{74FFCFE6-DFD6-4B73-8780-AA22DF6BF88B}"/>
    <cellStyle name="BM Input Modeller 2 3 2 9" xfId="5270" xr:uid="{524E29C6-59FC-4B50-A37E-343AD30AB4F9}"/>
    <cellStyle name="BM Input Modeller 2 3 2 9 2" xfId="5271" xr:uid="{08CC75C9-F76D-4596-9AD4-FFE578DCFB21}"/>
    <cellStyle name="BM Input Modeller 2 3 2 9 2 2" xfId="5272" xr:uid="{F17B1CE7-C97E-4754-8912-985FD8D56A06}"/>
    <cellStyle name="BM Input Modeller 2 3 2 9 3" xfId="5273" xr:uid="{DDD6B8D6-1C21-4B45-B4BD-38278C71830E}"/>
    <cellStyle name="BM Input Modeller 2 3 20" xfId="5274" xr:uid="{0F895EC8-840B-43E8-9B83-43552BECE6C4}"/>
    <cellStyle name="BM Input Modeller 2 3 3" xfId="5275" xr:uid="{5EF497E1-1D1F-4822-94AF-B6DCAF80994A}"/>
    <cellStyle name="BM Input Modeller 2 3 3 2" xfId="5276" xr:uid="{AD496927-02D3-4BDC-8D82-B84DA4C9E961}"/>
    <cellStyle name="BM Input Modeller 2 3 3 2 2" xfId="5277" xr:uid="{A275ED2B-8E89-4E91-9D83-852201853889}"/>
    <cellStyle name="BM Input Modeller 2 3 3 3" xfId="5278" xr:uid="{A06A9FA1-18CE-45BC-89A2-9263894C6E88}"/>
    <cellStyle name="BM Input Modeller 2 3 3 4" xfId="5279" xr:uid="{192877E5-9723-4DA6-97F9-A96F85CB3A26}"/>
    <cellStyle name="BM Input Modeller 2 3 4" xfId="5280" xr:uid="{BDB9E410-6CFA-47DC-B1BC-B760A3BB8283}"/>
    <cellStyle name="BM Input Modeller 2 3 4 2" xfId="5281" xr:uid="{B32CD3F1-6956-4D47-8B96-3A296181B847}"/>
    <cellStyle name="BM Input Modeller 2 3 4 2 2" xfId="5282" xr:uid="{05F44791-E3A1-44BB-BDF8-5CB3BD9D1CB2}"/>
    <cellStyle name="BM Input Modeller 2 3 4 3" xfId="5283" xr:uid="{F2E585DE-1D45-4C8E-AE33-E437BBABD817}"/>
    <cellStyle name="BM Input Modeller 2 3 4 4" xfId="5284" xr:uid="{0A136C78-062F-449E-ABBC-3BDF334F20E5}"/>
    <cellStyle name="BM Input Modeller 2 3 5" xfId="5285" xr:uid="{A7D98C38-69E8-47DF-BE85-AC4CF6C68B66}"/>
    <cellStyle name="BM Input Modeller 2 3 5 2" xfId="5286" xr:uid="{A3553070-0038-41AE-AF62-F28153528470}"/>
    <cellStyle name="BM Input Modeller 2 3 5 2 2" xfId="5287" xr:uid="{45C240FB-83C6-4C04-B81D-85BBFABD8D06}"/>
    <cellStyle name="BM Input Modeller 2 3 5 3" xfId="5288" xr:uid="{6F602F65-F8D3-4BA7-8BA9-789C9FFD84F5}"/>
    <cellStyle name="BM Input Modeller 2 3 6" xfId="5289" xr:uid="{1250F6B9-4B40-4AFE-A963-9757B746A8A3}"/>
    <cellStyle name="BM Input Modeller 2 3 6 2" xfId="5290" xr:uid="{55707C15-FAA5-40A5-A1E4-1B3F633976D4}"/>
    <cellStyle name="BM Input Modeller 2 3 6 2 2" xfId="5291" xr:uid="{1F0E4E26-9B5D-4D93-A6FD-7475F16B187A}"/>
    <cellStyle name="BM Input Modeller 2 3 6 3" xfId="5292" xr:uid="{C24768F8-9DD0-49A6-A74E-58FC0E37EF8B}"/>
    <cellStyle name="BM Input Modeller 2 3 7" xfId="5293" xr:uid="{9A7AF666-48B2-4F77-A0EF-86824F88CA0D}"/>
    <cellStyle name="BM Input Modeller 2 3 7 2" xfId="5294" xr:uid="{4AD6D56E-7360-4FAF-88A0-FE02F65F6AC9}"/>
    <cellStyle name="BM Input Modeller 2 3 7 2 2" xfId="5295" xr:uid="{B927E94D-B352-4659-8B63-124026204849}"/>
    <cellStyle name="BM Input Modeller 2 3 7 3" xfId="5296" xr:uid="{A21F7D53-CDA1-4B44-9845-CBB9A7501159}"/>
    <cellStyle name="BM Input Modeller 2 3 8" xfId="5297" xr:uid="{1888D0EE-C378-46A8-8844-D7B856F981F8}"/>
    <cellStyle name="BM Input Modeller 2 3 8 2" xfId="5298" xr:uid="{ECECDAE4-5BAD-4486-B441-E0B19CB22328}"/>
    <cellStyle name="BM Input Modeller 2 3 8 2 2" xfId="5299" xr:uid="{A7D9589D-37EE-45DE-99A9-34FFB4C1F05F}"/>
    <cellStyle name="BM Input Modeller 2 3 8 3" xfId="5300" xr:uid="{A16DB2E0-1220-4889-BB36-9EF291FF9B43}"/>
    <cellStyle name="BM Input Modeller 2 3 9" xfId="5301" xr:uid="{C649FB91-C5B1-4384-A375-045BC36CDC5E}"/>
    <cellStyle name="BM Input Modeller 2 3 9 2" xfId="5302" xr:uid="{3B1E7CEA-1579-4046-B915-2C5D4A3E8F30}"/>
    <cellStyle name="BM Input Modeller 2 3 9 2 2" xfId="5303" xr:uid="{4D6FE8B4-ED8B-451D-8D65-23BEA4CB07FF}"/>
    <cellStyle name="BM Input Modeller 2 3 9 3" xfId="5304" xr:uid="{130B70AF-AF12-4FBE-8085-ED7E8DF54716}"/>
    <cellStyle name="BM Input Modeller 2 4" xfId="5305" xr:uid="{03EA34A7-88BA-4F5E-91C1-5CADE833458D}"/>
    <cellStyle name="BM Input Modeller 2 4 10" xfId="5306" xr:uid="{14074C2A-CE8C-4F51-8A7A-5BFE96020C3C}"/>
    <cellStyle name="BM Input Modeller 2 4 10 2" xfId="5307" xr:uid="{E084536F-1530-459B-A1D7-0988AB2080C3}"/>
    <cellStyle name="BM Input Modeller 2 4 10 2 2" xfId="5308" xr:uid="{CF650EA5-9F20-45B4-93AE-0FCFEB10CD23}"/>
    <cellStyle name="BM Input Modeller 2 4 10 3" xfId="5309" xr:uid="{DA1CB44B-3907-421F-9E25-00082E860985}"/>
    <cellStyle name="BM Input Modeller 2 4 11" xfId="5310" xr:uid="{388BB66A-0674-4D74-8B78-10F1060441DD}"/>
    <cellStyle name="BM Input Modeller 2 4 11 2" xfId="5311" xr:uid="{BB0DC048-DC1D-44F3-AA45-0F5732A9BD5D}"/>
    <cellStyle name="BM Input Modeller 2 4 11 2 2" xfId="5312" xr:uid="{6E1B20CC-5DA8-46EA-B6E9-F92034960894}"/>
    <cellStyle name="BM Input Modeller 2 4 11 3" xfId="5313" xr:uid="{312E7940-A9B6-4A7F-8E7B-ACC290E52D18}"/>
    <cellStyle name="BM Input Modeller 2 4 12" xfId="5314" xr:uid="{10A5DA94-0BB2-4960-96A8-2F46A3C95DDB}"/>
    <cellStyle name="BM Input Modeller 2 4 12 2" xfId="5315" xr:uid="{31B581F8-4BD5-47CE-A88B-3AD244C748B6}"/>
    <cellStyle name="BM Input Modeller 2 4 12 2 2" xfId="5316" xr:uid="{762F36DE-D7D3-4643-A4C6-2A86A746DFB9}"/>
    <cellStyle name="BM Input Modeller 2 4 12 3" xfId="5317" xr:uid="{557A50DF-DCDA-49F8-8F96-622C9602F3CF}"/>
    <cellStyle name="BM Input Modeller 2 4 13" xfId="5318" xr:uid="{FC302018-0F02-4B26-955B-A80E6670EA8F}"/>
    <cellStyle name="BM Input Modeller 2 4 13 2" xfId="5319" xr:uid="{0D115404-0A84-4883-970D-3F6C95AD31A1}"/>
    <cellStyle name="BM Input Modeller 2 4 13 2 2" xfId="5320" xr:uid="{39C79B45-1C24-42E3-BAA4-5A6E634C992D}"/>
    <cellStyle name="BM Input Modeller 2 4 13 3" xfId="5321" xr:uid="{33AB34B8-13EF-43FE-9774-7C6F47DB2464}"/>
    <cellStyle name="BM Input Modeller 2 4 14" xfId="5322" xr:uid="{2FAF8527-AD74-4475-B548-238E64123DC3}"/>
    <cellStyle name="BM Input Modeller 2 4 14 2" xfId="5323" xr:uid="{17098976-816D-4A61-A0C9-FAA47F25D2DD}"/>
    <cellStyle name="BM Input Modeller 2 4 14 2 2" xfId="5324" xr:uid="{7AF50A04-B753-40A7-A181-AF63890D84CA}"/>
    <cellStyle name="BM Input Modeller 2 4 14 3" xfId="5325" xr:uid="{C9B26A0C-1C7E-45BD-B2D7-AA052696245F}"/>
    <cellStyle name="BM Input Modeller 2 4 15" xfId="5326" xr:uid="{AE72D1A6-3C91-4BD9-9750-B53C966F1140}"/>
    <cellStyle name="BM Input Modeller 2 4 15 2" xfId="5327" xr:uid="{BA3A50D2-E95D-4F85-BBCE-AB8EEB917066}"/>
    <cellStyle name="BM Input Modeller 2 4 15 2 2" xfId="5328" xr:uid="{FC703D82-958B-4038-9D72-3B270DB7C28A}"/>
    <cellStyle name="BM Input Modeller 2 4 15 3" xfId="5329" xr:uid="{8C7767CC-D636-43D7-B6C9-9DFF33C35102}"/>
    <cellStyle name="BM Input Modeller 2 4 16" xfId="5330" xr:uid="{DDD24C56-0061-4176-8403-F00701EB6505}"/>
    <cellStyle name="BM Input Modeller 2 4 16 2" xfId="5331" xr:uid="{1F8EB770-B95A-4E2E-AE32-C36C1F1CF9C1}"/>
    <cellStyle name="BM Input Modeller 2 4 16 2 2" xfId="5332" xr:uid="{88938D95-38E8-4417-BE18-FA7CBD04F7DB}"/>
    <cellStyle name="BM Input Modeller 2 4 16 3" xfId="5333" xr:uid="{55178ACC-2258-46F7-BFF3-70252890B209}"/>
    <cellStyle name="BM Input Modeller 2 4 17" xfId="5334" xr:uid="{03E4A1EA-5DFD-449F-B3E7-13215D70E0B5}"/>
    <cellStyle name="BM Input Modeller 2 4 17 2" xfId="5335" xr:uid="{21484BA5-25AD-4B87-BA87-5272B156E4AE}"/>
    <cellStyle name="BM Input Modeller 2 4 17 2 2" xfId="5336" xr:uid="{8AC33977-4306-49C9-A710-455B70D7884C}"/>
    <cellStyle name="BM Input Modeller 2 4 17 3" xfId="5337" xr:uid="{CE3FF368-5DD3-4288-947D-3CF0553298A5}"/>
    <cellStyle name="BM Input Modeller 2 4 18" xfId="5338" xr:uid="{4F4A3F57-F3A9-4E0B-A3B8-F326CEDB3590}"/>
    <cellStyle name="BM Input Modeller 2 4 18 2" xfId="5339" xr:uid="{E22ABA67-25C6-480B-8337-3D01E1E44EB2}"/>
    <cellStyle name="BM Input Modeller 2 4 18 2 2" xfId="5340" xr:uid="{585B1424-B0F0-4313-9123-3D998E57CD83}"/>
    <cellStyle name="BM Input Modeller 2 4 18 3" xfId="5341" xr:uid="{695C5D04-9057-4781-A8AD-AA54ED3C0024}"/>
    <cellStyle name="BM Input Modeller 2 4 19" xfId="5342" xr:uid="{3E21B7BF-6A79-4A61-B4A9-36267C13D3D5}"/>
    <cellStyle name="BM Input Modeller 2 4 19 2" xfId="5343" xr:uid="{93605434-14A2-46F1-92E7-52AC04A7DF18}"/>
    <cellStyle name="BM Input Modeller 2 4 19 2 2" xfId="5344" xr:uid="{31ABA8A1-3D6C-4E14-8557-62F0700D4507}"/>
    <cellStyle name="BM Input Modeller 2 4 19 3" xfId="5345" xr:uid="{E2D572B1-FD98-4F7F-80A5-8E7A328A4CED}"/>
    <cellStyle name="BM Input Modeller 2 4 2" xfId="5346" xr:uid="{F366E3F8-F9D0-4A14-A62A-73497D7C630E}"/>
    <cellStyle name="BM Input Modeller 2 4 2 10" xfId="5347" xr:uid="{8716D4C4-58FE-4478-BB51-C82B85860A56}"/>
    <cellStyle name="BM Input Modeller 2 4 2 10 2" xfId="5348" xr:uid="{CA57B382-A84C-4B32-8837-E72C680EF5FA}"/>
    <cellStyle name="BM Input Modeller 2 4 2 10 2 2" xfId="5349" xr:uid="{5348E902-A272-4ECC-8C04-44C85AEF5D62}"/>
    <cellStyle name="BM Input Modeller 2 4 2 10 3" xfId="5350" xr:uid="{3430A28E-DC24-4173-A8C1-98653C046C55}"/>
    <cellStyle name="BM Input Modeller 2 4 2 11" xfId="5351" xr:uid="{FADC067C-9103-456A-A527-E1BBC1B0B757}"/>
    <cellStyle name="BM Input Modeller 2 4 2 11 2" xfId="5352" xr:uid="{1DFD4FE5-90E5-47D7-9D51-0C0C785C9E3C}"/>
    <cellStyle name="BM Input Modeller 2 4 2 11 2 2" xfId="5353" xr:uid="{73DC76A0-30F0-45E1-AE10-4917C33715A6}"/>
    <cellStyle name="BM Input Modeller 2 4 2 11 3" xfId="5354" xr:uid="{358C4D67-E38E-4A05-AB88-A325B664F96D}"/>
    <cellStyle name="BM Input Modeller 2 4 2 12" xfId="5355" xr:uid="{D98C0053-F3A1-45E4-96C8-08CB1443CBB2}"/>
    <cellStyle name="BM Input Modeller 2 4 2 12 2" xfId="5356" xr:uid="{E3B98D0A-6A02-43F2-AE53-F4F5BB9F43FB}"/>
    <cellStyle name="BM Input Modeller 2 4 2 12 2 2" xfId="5357" xr:uid="{1D7408D1-592C-4FCE-8327-A18FE0457831}"/>
    <cellStyle name="BM Input Modeller 2 4 2 12 3" xfId="5358" xr:uid="{6C8031E2-52E1-41AE-992B-BB44462C4AA5}"/>
    <cellStyle name="BM Input Modeller 2 4 2 13" xfId="5359" xr:uid="{0B71C665-1E17-4069-B05A-F5288A72067D}"/>
    <cellStyle name="BM Input Modeller 2 4 2 13 2" xfId="5360" xr:uid="{EEC1128B-EAB0-403B-BAE4-0C2A6C223924}"/>
    <cellStyle name="BM Input Modeller 2 4 2 13 2 2" xfId="5361" xr:uid="{F4B3560B-0369-44F4-A7E0-6567C3139C26}"/>
    <cellStyle name="BM Input Modeller 2 4 2 13 3" xfId="5362" xr:uid="{E1CFC586-51C8-4E2B-B657-F838D0EDF985}"/>
    <cellStyle name="BM Input Modeller 2 4 2 14" xfId="5363" xr:uid="{71426CBE-AA51-4DE4-A0FF-12967A3714DB}"/>
    <cellStyle name="BM Input Modeller 2 4 2 14 2" xfId="5364" xr:uid="{E36A33A8-E702-4DD5-BF24-9985AB20FD7C}"/>
    <cellStyle name="BM Input Modeller 2 4 2 14 2 2" xfId="5365" xr:uid="{91C0EF99-14AC-4544-BC45-312EBE608205}"/>
    <cellStyle name="BM Input Modeller 2 4 2 14 3" xfId="5366" xr:uid="{7670DCA8-75D3-4F97-A7B0-23104D1E0E59}"/>
    <cellStyle name="BM Input Modeller 2 4 2 15" xfId="5367" xr:uid="{0F51C44E-5A3D-42AD-9C02-FDD7EA7D93AA}"/>
    <cellStyle name="BM Input Modeller 2 4 2 15 2" xfId="5368" xr:uid="{176ED179-9939-4870-B471-62B90809270F}"/>
    <cellStyle name="BM Input Modeller 2 4 2 15 2 2" xfId="5369" xr:uid="{A8DACBA1-B90D-49F8-B7C8-A089EE412149}"/>
    <cellStyle name="BM Input Modeller 2 4 2 15 3" xfId="5370" xr:uid="{59CAC1D1-34FF-4676-A1A6-CBA79ED1E8E5}"/>
    <cellStyle name="BM Input Modeller 2 4 2 16" xfId="5371" xr:uid="{05589320-11E6-40CF-8A8B-3852C3307C80}"/>
    <cellStyle name="BM Input Modeller 2 4 2 16 2" xfId="5372" xr:uid="{2059753E-53ED-4532-96D3-A30F11DB0F63}"/>
    <cellStyle name="BM Input Modeller 2 4 2 16 2 2" xfId="5373" xr:uid="{480BF2D4-E3E4-4B93-8C3C-61E588E41A97}"/>
    <cellStyle name="BM Input Modeller 2 4 2 16 3" xfId="5374" xr:uid="{DECA4284-2852-4DF0-8D3B-74716380EE3D}"/>
    <cellStyle name="BM Input Modeller 2 4 2 17" xfId="5375" xr:uid="{E51FFDCC-7619-4C5A-B915-FCBBD60381F4}"/>
    <cellStyle name="BM Input Modeller 2 4 2 17 2" xfId="5376" xr:uid="{62C63917-5976-4C6C-8662-82FE1029EE0F}"/>
    <cellStyle name="BM Input Modeller 2 4 2 17 2 2" xfId="5377" xr:uid="{BBD72AFA-64DB-4D80-B5C4-B31CFA2EF2C3}"/>
    <cellStyle name="BM Input Modeller 2 4 2 17 3" xfId="5378" xr:uid="{ECF907FC-92EF-4C18-8CE5-83FAE21EA277}"/>
    <cellStyle name="BM Input Modeller 2 4 2 18" xfId="5379" xr:uid="{D0B7C3BF-A38C-4B91-83DE-1378D1CEA28A}"/>
    <cellStyle name="BM Input Modeller 2 4 2 18 2" xfId="5380" xr:uid="{577E43A9-27AE-435D-8802-5C727E3BDF9D}"/>
    <cellStyle name="BM Input Modeller 2 4 2 18 2 2" xfId="5381" xr:uid="{85A1C16D-F5F3-45B5-AA40-826B4086E933}"/>
    <cellStyle name="BM Input Modeller 2 4 2 18 3" xfId="5382" xr:uid="{BF1CCC46-541F-4169-A84E-8F9EC860189D}"/>
    <cellStyle name="BM Input Modeller 2 4 2 19" xfId="5383" xr:uid="{82940CD8-9CCC-45DC-BD4E-9551679C280F}"/>
    <cellStyle name="BM Input Modeller 2 4 2 19 2" xfId="5384" xr:uid="{DE34AA2B-2434-4381-87F5-D580EB8C4719}"/>
    <cellStyle name="BM Input Modeller 2 4 2 19 2 2" xfId="5385" xr:uid="{9379BEF3-13FA-40F0-AC5C-3370E14C43EB}"/>
    <cellStyle name="BM Input Modeller 2 4 2 19 3" xfId="5386" xr:uid="{C1E6D3FC-A200-4A54-BCE1-51CA3D1E5DD2}"/>
    <cellStyle name="BM Input Modeller 2 4 2 2" xfId="5387" xr:uid="{04A4B0FF-028E-423D-BFF0-8FC03060EF03}"/>
    <cellStyle name="BM Input Modeller 2 4 2 2 2" xfId="5388" xr:uid="{54A69361-03DD-47F2-8EDF-82B239CB37D2}"/>
    <cellStyle name="BM Input Modeller 2 4 2 2 2 2" xfId="5389" xr:uid="{A43F1368-A945-46E3-AC7B-827D671E5FE5}"/>
    <cellStyle name="BM Input Modeller 2 4 2 2 3" xfId="5390" xr:uid="{CFAB9D5C-5641-4929-A424-25A46948D3B6}"/>
    <cellStyle name="BM Input Modeller 2 4 2 2 4" xfId="5391" xr:uid="{D10B46B5-8E87-479B-B7BC-D63FBAA878EA}"/>
    <cellStyle name="BM Input Modeller 2 4 2 20" xfId="5392" xr:uid="{1FF303E9-5AD0-41A9-82EE-797DD5F47673}"/>
    <cellStyle name="BM Input Modeller 2 4 2 20 2" xfId="5393" xr:uid="{00050367-870E-4738-AFA5-D583AD701890}"/>
    <cellStyle name="BM Input Modeller 2 4 2 20 2 2" xfId="5394" xr:uid="{6E95C35B-0ABA-432C-9214-E8661B9D63EC}"/>
    <cellStyle name="BM Input Modeller 2 4 2 20 3" xfId="5395" xr:uid="{CB7C0BBC-0875-44B6-AED2-753F95BDE2A4}"/>
    <cellStyle name="BM Input Modeller 2 4 2 21" xfId="5396" xr:uid="{3DDDD2C9-CF6F-45F6-8D25-4E71487904D6}"/>
    <cellStyle name="BM Input Modeller 2 4 2 21 2" xfId="5397" xr:uid="{32FB1338-9F5C-42E2-9784-208E61D58871}"/>
    <cellStyle name="BM Input Modeller 2 4 2 22" xfId="5398" xr:uid="{865FF0D7-8261-4798-9E3C-3580CD53957E}"/>
    <cellStyle name="BM Input Modeller 2 4 2 23" xfId="5399" xr:uid="{6025B130-1BD9-4D89-8C03-69B95B72F8F5}"/>
    <cellStyle name="BM Input Modeller 2 4 2 3" xfId="5400" xr:uid="{FF48720A-20A1-4CB0-B304-9BE27EFA834C}"/>
    <cellStyle name="BM Input Modeller 2 4 2 3 2" xfId="5401" xr:uid="{9CB4E055-E24A-4EE6-AE4D-0191691ADF61}"/>
    <cellStyle name="BM Input Modeller 2 4 2 3 2 2" xfId="5402" xr:uid="{38BC4550-EA56-42CE-AE1B-8BCD0AAA10F7}"/>
    <cellStyle name="BM Input Modeller 2 4 2 3 3" xfId="5403" xr:uid="{2BD7B946-2055-445C-8B56-2C189AA7CCD3}"/>
    <cellStyle name="BM Input Modeller 2 4 2 4" xfId="5404" xr:uid="{10863226-51E9-47D7-A443-D9CAB982C729}"/>
    <cellStyle name="BM Input Modeller 2 4 2 4 2" xfId="5405" xr:uid="{65FA8D78-C316-4127-B9A6-FACFECF00CAA}"/>
    <cellStyle name="BM Input Modeller 2 4 2 4 2 2" xfId="5406" xr:uid="{278860C5-B2FD-4FB3-BB9D-0F49069E986B}"/>
    <cellStyle name="BM Input Modeller 2 4 2 4 3" xfId="5407" xr:uid="{32B4D5EA-DB72-4D5F-A56E-1CCA92DFB8CF}"/>
    <cellStyle name="BM Input Modeller 2 4 2 5" xfId="5408" xr:uid="{CD116BCC-C5C9-4FD3-B864-815909A7FD59}"/>
    <cellStyle name="BM Input Modeller 2 4 2 5 2" xfId="5409" xr:uid="{3201AB15-7761-4259-A22C-DCB34C2835F2}"/>
    <cellStyle name="BM Input Modeller 2 4 2 5 2 2" xfId="5410" xr:uid="{2CC0B256-A12C-4891-ADE7-4CDE9C58B303}"/>
    <cellStyle name="BM Input Modeller 2 4 2 5 3" xfId="5411" xr:uid="{96422561-9CAB-455D-B2D7-64C678E7844F}"/>
    <cellStyle name="BM Input Modeller 2 4 2 6" xfId="5412" xr:uid="{572653C4-6A7B-4236-A77E-439C78F674F2}"/>
    <cellStyle name="BM Input Modeller 2 4 2 6 2" xfId="5413" xr:uid="{12D4CDC3-DA33-45F9-A8D0-F2BF4A2F96ED}"/>
    <cellStyle name="BM Input Modeller 2 4 2 6 2 2" xfId="5414" xr:uid="{9EBE0E5F-4A30-4449-987E-99351E31A39C}"/>
    <cellStyle name="BM Input Modeller 2 4 2 6 3" xfId="5415" xr:uid="{5B0D582D-5F5B-4934-ADFD-71EA3477D4F7}"/>
    <cellStyle name="BM Input Modeller 2 4 2 7" xfId="5416" xr:uid="{8304D51D-B729-4878-A3CE-E6F9F078533D}"/>
    <cellStyle name="BM Input Modeller 2 4 2 7 2" xfId="5417" xr:uid="{95E10B06-A078-4B83-8CFC-37E1F57A4781}"/>
    <cellStyle name="BM Input Modeller 2 4 2 7 2 2" xfId="5418" xr:uid="{DF50C67F-1A9C-417B-AFC0-AD9988C17B61}"/>
    <cellStyle name="BM Input Modeller 2 4 2 7 3" xfId="5419" xr:uid="{77417419-53BF-428C-AFA5-BD84688D9C6E}"/>
    <cellStyle name="BM Input Modeller 2 4 2 8" xfId="5420" xr:uid="{C71D5A00-4316-4C50-911E-59AA6C70C2E6}"/>
    <cellStyle name="BM Input Modeller 2 4 2 8 2" xfId="5421" xr:uid="{3D3D6483-3348-4631-B0FC-D333782DB6EE}"/>
    <cellStyle name="BM Input Modeller 2 4 2 8 2 2" xfId="5422" xr:uid="{9FB6D938-849A-4002-B1F7-E6E882C1BA1D}"/>
    <cellStyle name="BM Input Modeller 2 4 2 8 3" xfId="5423" xr:uid="{FD21571A-8CEE-4CBA-9AF4-C775079E5B7F}"/>
    <cellStyle name="BM Input Modeller 2 4 2 9" xfId="5424" xr:uid="{6087DACC-B0F7-42A8-9296-9ACD63689A98}"/>
    <cellStyle name="BM Input Modeller 2 4 2 9 2" xfId="5425" xr:uid="{1D4CC746-3FAF-49F1-9F9C-625413935B7D}"/>
    <cellStyle name="BM Input Modeller 2 4 2 9 2 2" xfId="5426" xr:uid="{8B88D11C-DC15-458E-AF7E-FA6E80F91651}"/>
    <cellStyle name="BM Input Modeller 2 4 2 9 3" xfId="5427" xr:uid="{B0FD6E35-C739-40DA-AFD8-1C06CBE14C2E}"/>
    <cellStyle name="BM Input Modeller 2 4 20" xfId="5428" xr:uid="{50AE033D-5667-4903-8493-D2581943EDBE}"/>
    <cellStyle name="BM Input Modeller 2 4 20 2" xfId="5429" xr:uid="{BDE70C4B-1B79-4537-B929-46C393DEB61C}"/>
    <cellStyle name="BM Input Modeller 2 4 20 2 2" xfId="5430" xr:uid="{2F7226DB-36C0-484F-9BCB-4157A56CCD07}"/>
    <cellStyle name="BM Input Modeller 2 4 20 3" xfId="5431" xr:uid="{E322F8D4-6913-456F-97E4-6B3441947AF9}"/>
    <cellStyle name="BM Input Modeller 2 4 21" xfId="5432" xr:uid="{A7ABBA28-30E3-48D1-AE43-34737EBF7244}"/>
    <cellStyle name="BM Input Modeller 2 4 21 2" xfId="5433" xr:uid="{A207F1FD-B368-460D-9A89-9F910CF6ABDF}"/>
    <cellStyle name="BM Input Modeller 2 4 21 2 2" xfId="5434" xr:uid="{0F5788CF-D0D5-4F1E-84F4-D45F70A74805}"/>
    <cellStyle name="BM Input Modeller 2 4 21 3" xfId="5435" xr:uid="{38965D9D-5762-4F1D-8A29-41C25D07B573}"/>
    <cellStyle name="BM Input Modeller 2 4 22" xfId="5436" xr:uid="{BEF7FA5B-C38C-4E0B-A5E4-FD2413DCF86B}"/>
    <cellStyle name="BM Input Modeller 2 4 22 2" xfId="5437" xr:uid="{A6A2B2FD-46DB-4CBD-A66D-B0B54D4E2101}"/>
    <cellStyle name="BM Input Modeller 2 4 23" xfId="5438" xr:uid="{A7EFEE22-5B60-40A4-AC69-9FC06510B113}"/>
    <cellStyle name="BM Input Modeller 2 4 24" xfId="5439" xr:uid="{A1F30CFB-C916-4B55-820A-84E25F4D531A}"/>
    <cellStyle name="BM Input Modeller 2 4 3" xfId="5440" xr:uid="{A68DDB37-E1D0-4B02-9344-ABD7341C8ADE}"/>
    <cellStyle name="BM Input Modeller 2 4 3 2" xfId="5441" xr:uid="{FB46AAF0-C95E-4688-9B43-374FCA9F4745}"/>
    <cellStyle name="BM Input Modeller 2 4 3 2 2" xfId="5442" xr:uid="{EC4AE42C-8CAB-49A7-846B-D43A735A4C5D}"/>
    <cellStyle name="BM Input Modeller 2 4 3 3" xfId="5443" xr:uid="{1CE4C264-BECF-4C4F-933B-7BF7441B25F4}"/>
    <cellStyle name="BM Input Modeller 2 4 3 4" xfId="5444" xr:uid="{192A0DE8-505B-402E-AEAE-4F85BFB3B7A4}"/>
    <cellStyle name="BM Input Modeller 2 4 4" xfId="5445" xr:uid="{34D2C588-48D1-48CA-8807-2101543730CC}"/>
    <cellStyle name="BM Input Modeller 2 4 4 2" xfId="5446" xr:uid="{C3ADA409-53AE-42B8-99A9-9F309600C40F}"/>
    <cellStyle name="BM Input Modeller 2 4 4 2 2" xfId="5447" xr:uid="{64D365B9-4515-43B0-B8B6-96D85714529C}"/>
    <cellStyle name="BM Input Modeller 2 4 4 3" xfId="5448" xr:uid="{D269C0B1-3FF1-4A0F-A8C3-70F54D4A140E}"/>
    <cellStyle name="BM Input Modeller 2 4 4 4" xfId="5449" xr:uid="{139D3A31-9B13-44B1-B467-A74E67C0FA83}"/>
    <cellStyle name="BM Input Modeller 2 4 5" xfId="5450" xr:uid="{3C24F4FD-9C7F-404A-857D-4B024F3C4DBF}"/>
    <cellStyle name="BM Input Modeller 2 4 5 2" xfId="5451" xr:uid="{0031E8AB-B77B-4F48-9814-5F6510850D5D}"/>
    <cellStyle name="BM Input Modeller 2 4 5 2 2" xfId="5452" xr:uid="{1B9BCE59-D006-47E8-872E-5D529145417C}"/>
    <cellStyle name="BM Input Modeller 2 4 5 3" xfId="5453" xr:uid="{FF7E4C78-129A-428E-B264-5B240F870B8B}"/>
    <cellStyle name="BM Input Modeller 2 4 6" xfId="5454" xr:uid="{C52989B3-845C-4EEE-A094-40888B39DF93}"/>
    <cellStyle name="BM Input Modeller 2 4 6 2" xfId="5455" xr:uid="{39ADA0DA-AA15-4FF7-99C0-DFEC923CE68C}"/>
    <cellStyle name="BM Input Modeller 2 4 6 2 2" xfId="5456" xr:uid="{6548373D-60D8-464A-98C2-2AEA52E8DF58}"/>
    <cellStyle name="BM Input Modeller 2 4 6 3" xfId="5457" xr:uid="{BED4B05F-E21C-436F-A45D-400E43A856A3}"/>
    <cellStyle name="BM Input Modeller 2 4 7" xfId="5458" xr:uid="{895EB4D5-8E1E-4B88-9164-989B2E091493}"/>
    <cellStyle name="BM Input Modeller 2 4 7 2" xfId="5459" xr:uid="{DE779FCA-71C4-4BA5-B0D5-AFBAED4C6707}"/>
    <cellStyle name="BM Input Modeller 2 4 7 2 2" xfId="5460" xr:uid="{8550A352-F524-4D38-AEEC-44EBC44C761D}"/>
    <cellStyle name="BM Input Modeller 2 4 7 3" xfId="5461" xr:uid="{871A3CF9-AEF0-4784-92ED-A5405ED4D0D1}"/>
    <cellStyle name="BM Input Modeller 2 4 8" xfId="5462" xr:uid="{CB58E797-DB3C-4762-A3C5-AE1CB16B5B78}"/>
    <cellStyle name="BM Input Modeller 2 4 8 2" xfId="5463" xr:uid="{370D809B-C4BD-4EFD-B35D-BFE547A2D7CF}"/>
    <cellStyle name="BM Input Modeller 2 4 8 2 2" xfId="5464" xr:uid="{504D52AA-C8FB-4F20-AF46-D9642BACB322}"/>
    <cellStyle name="BM Input Modeller 2 4 8 3" xfId="5465" xr:uid="{6E7D84E9-1168-4A79-825D-906768715F0F}"/>
    <cellStyle name="BM Input Modeller 2 4 9" xfId="5466" xr:uid="{AF686233-9127-4E8D-8C88-8ECDB6886059}"/>
    <cellStyle name="BM Input Modeller 2 4 9 2" xfId="5467" xr:uid="{556A91A1-7216-410D-9ECA-E56D02F8FD12}"/>
    <cellStyle name="BM Input Modeller 2 4 9 2 2" xfId="5468" xr:uid="{E4F9EBE5-958D-4047-8625-2A6EC347A7A7}"/>
    <cellStyle name="BM Input Modeller 2 4 9 3" xfId="5469" xr:uid="{5E22D13A-FFC8-4FDC-A213-3971129701F0}"/>
    <cellStyle name="BM Input Modeller 2 5" xfId="5470" xr:uid="{079A1E0C-E7FF-47DE-9767-C648D31092A9}"/>
    <cellStyle name="BM Input Modeller 2 5 10" xfId="5471" xr:uid="{EEC0F86E-CC97-4483-99F2-AC738B5E5DE8}"/>
    <cellStyle name="BM Input Modeller 2 5 10 2" xfId="5472" xr:uid="{A0C81131-8A18-4D9B-AFA1-9E2059ECDFCE}"/>
    <cellStyle name="BM Input Modeller 2 5 10 2 2" xfId="5473" xr:uid="{431AAA3C-3423-4A84-92DC-E9366B19E934}"/>
    <cellStyle name="BM Input Modeller 2 5 10 3" xfId="5474" xr:uid="{DBA4DF48-894A-43D2-9D6A-80DCE924F23C}"/>
    <cellStyle name="BM Input Modeller 2 5 11" xfId="5475" xr:uid="{63B965C2-D727-4476-AAA1-6EE13A077ABC}"/>
    <cellStyle name="BM Input Modeller 2 5 11 2" xfId="5476" xr:uid="{77443A6D-7956-4AF1-9986-B385BDCA402B}"/>
    <cellStyle name="BM Input Modeller 2 5 11 2 2" xfId="5477" xr:uid="{DE90B2BF-D607-41FB-84EF-01467522A9A3}"/>
    <cellStyle name="BM Input Modeller 2 5 11 3" xfId="5478" xr:uid="{78C6FFB6-FE56-4635-AEAC-E5FAF5160CAE}"/>
    <cellStyle name="BM Input Modeller 2 5 12" xfId="5479" xr:uid="{4777C484-7303-469E-907D-3A5A10E8A2D2}"/>
    <cellStyle name="BM Input Modeller 2 5 12 2" xfId="5480" xr:uid="{14971791-59DA-4AE1-BE64-A553CA8CAEE7}"/>
    <cellStyle name="BM Input Modeller 2 5 12 2 2" xfId="5481" xr:uid="{299798C3-1E7E-49C1-B30C-C5D3A8CAC4F3}"/>
    <cellStyle name="BM Input Modeller 2 5 12 3" xfId="5482" xr:uid="{768BF640-D4C1-4822-B88D-7E3E1B9A6E65}"/>
    <cellStyle name="BM Input Modeller 2 5 13" xfId="5483" xr:uid="{F1BF1B5B-251A-492C-B8C7-4073DBDC9398}"/>
    <cellStyle name="BM Input Modeller 2 5 13 2" xfId="5484" xr:uid="{05354C1F-22FF-4705-92F7-CC55A076C512}"/>
    <cellStyle name="BM Input Modeller 2 5 13 2 2" xfId="5485" xr:uid="{9CB31B1F-9A91-4F73-8FAB-5941096E129A}"/>
    <cellStyle name="BM Input Modeller 2 5 13 3" xfId="5486" xr:uid="{FA8BAF97-1D28-46F0-99CC-CDE5FA4EAA7A}"/>
    <cellStyle name="BM Input Modeller 2 5 14" xfId="5487" xr:uid="{3C8B114F-017C-443D-B4F3-C075C78C1654}"/>
    <cellStyle name="BM Input Modeller 2 5 14 2" xfId="5488" xr:uid="{0FB75F0F-BB33-47E6-B5DE-7642F9059D58}"/>
    <cellStyle name="BM Input Modeller 2 5 14 2 2" xfId="5489" xr:uid="{029DB9AF-31E9-48F3-8D15-A99D1B3146C0}"/>
    <cellStyle name="BM Input Modeller 2 5 14 3" xfId="5490" xr:uid="{484B2C07-DE24-4F52-B822-675C27E6F912}"/>
    <cellStyle name="BM Input Modeller 2 5 15" xfId="5491" xr:uid="{E6BEC069-C7A4-404E-971C-1995F4E75C2C}"/>
    <cellStyle name="BM Input Modeller 2 5 15 2" xfId="5492" xr:uid="{255C0AFB-3FDE-4F89-BDF8-9E8C6BDC44C4}"/>
    <cellStyle name="BM Input Modeller 2 5 15 2 2" xfId="5493" xr:uid="{728BAF4A-E006-40C0-A9DC-CF5A8EAFCC4E}"/>
    <cellStyle name="BM Input Modeller 2 5 15 3" xfId="5494" xr:uid="{CDEA02FC-7D4A-4E35-BD4D-36E27BF3C802}"/>
    <cellStyle name="BM Input Modeller 2 5 16" xfId="5495" xr:uid="{F735DA7A-022E-4A6F-8F25-544920B0803B}"/>
    <cellStyle name="BM Input Modeller 2 5 16 2" xfId="5496" xr:uid="{BEEC010A-FA0C-4D73-86E2-FAB8DDD86254}"/>
    <cellStyle name="BM Input Modeller 2 5 16 2 2" xfId="5497" xr:uid="{1C0BA81F-4147-4EE1-A1A2-1A07B0BE3E87}"/>
    <cellStyle name="BM Input Modeller 2 5 16 3" xfId="5498" xr:uid="{952AD734-C581-4F6E-BCA1-0F4280BD3718}"/>
    <cellStyle name="BM Input Modeller 2 5 17" xfId="5499" xr:uid="{0E7BB1EE-CAED-4BE0-B97C-8581D816E3F6}"/>
    <cellStyle name="BM Input Modeller 2 5 17 2" xfId="5500" xr:uid="{1090EA01-D987-4700-931E-75655497B2DE}"/>
    <cellStyle name="BM Input Modeller 2 5 17 2 2" xfId="5501" xr:uid="{2359D032-F508-4135-B385-522ED5F44178}"/>
    <cellStyle name="BM Input Modeller 2 5 17 3" xfId="5502" xr:uid="{83609D4C-75D0-4013-993C-BA34354FEF7C}"/>
    <cellStyle name="BM Input Modeller 2 5 18" xfId="5503" xr:uid="{79486408-2C13-410B-805E-54C64075F8FE}"/>
    <cellStyle name="BM Input Modeller 2 5 18 2" xfId="5504" xr:uid="{2F1BFACC-8010-4A2D-9BA5-1AB17A25F662}"/>
    <cellStyle name="BM Input Modeller 2 5 18 2 2" xfId="5505" xr:uid="{CEEA7694-D095-4553-8C8D-FEFA4C855201}"/>
    <cellStyle name="BM Input Modeller 2 5 18 3" xfId="5506" xr:uid="{B2D81C92-C670-426A-810F-A4AC15C9704F}"/>
    <cellStyle name="BM Input Modeller 2 5 19" xfId="5507" xr:uid="{2BAFF14A-B6D1-4C17-A64E-4E0C710A02F8}"/>
    <cellStyle name="BM Input Modeller 2 5 19 2" xfId="5508" xr:uid="{545C3FA2-51C8-4FF7-919B-6736674EC226}"/>
    <cellStyle name="BM Input Modeller 2 5 19 2 2" xfId="5509" xr:uid="{1322F7CB-FB22-4835-A5FE-D3597A9B73C3}"/>
    <cellStyle name="BM Input Modeller 2 5 19 3" xfId="5510" xr:uid="{16781481-339A-4972-98B6-641FDEAA361A}"/>
    <cellStyle name="BM Input Modeller 2 5 2" xfId="5511" xr:uid="{441B2519-C791-4FDF-8B57-A0AA2DBFE65A}"/>
    <cellStyle name="BM Input Modeller 2 5 2 2" xfId="5512" xr:uid="{8DBFC4E7-E578-495D-8581-17A4D6E7339D}"/>
    <cellStyle name="BM Input Modeller 2 5 2 2 2" xfId="5513" xr:uid="{C1FBD251-F9B2-48F9-BF15-FD716C17E665}"/>
    <cellStyle name="BM Input Modeller 2 5 2 3" xfId="5514" xr:uid="{7996FB63-9C67-48B0-904E-A0F77EB832B0}"/>
    <cellStyle name="BM Input Modeller 2 5 2 4" xfId="5515" xr:uid="{1A848D06-BA27-4560-9A21-4F5FF9D74299}"/>
    <cellStyle name="BM Input Modeller 2 5 20" xfId="5516" xr:uid="{A36B15FC-6CB9-42F6-974F-1C4721682367}"/>
    <cellStyle name="BM Input Modeller 2 5 20 2" xfId="5517" xr:uid="{AE976357-A6C8-47D1-B89A-E8A66BA3F8D1}"/>
    <cellStyle name="BM Input Modeller 2 5 20 2 2" xfId="5518" xr:uid="{C0AAC79C-446D-44AE-B5C6-5E678771A3A1}"/>
    <cellStyle name="BM Input Modeller 2 5 20 3" xfId="5519" xr:uid="{8E9DE829-5732-4BD5-9943-3EDB1E045115}"/>
    <cellStyle name="BM Input Modeller 2 5 21" xfId="5520" xr:uid="{B390072E-977E-4BD2-B74D-1C665057EE85}"/>
    <cellStyle name="BM Input Modeller 2 5 21 2" xfId="5521" xr:uid="{47A98E4C-5A39-4458-B79A-4B4DA2F44042}"/>
    <cellStyle name="BM Input Modeller 2 5 22" xfId="5522" xr:uid="{FA13E905-1FF8-4B44-9583-824789130F3F}"/>
    <cellStyle name="BM Input Modeller 2 5 23" xfId="5523" xr:uid="{9AA1ABBA-A413-433D-9EB8-BFFC31047797}"/>
    <cellStyle name="BM Input Modeller 2 5 3" xfId="5524" xr:uid="{054D2DA1-75B8-4928-AD46-335A0DED563C}"/>
    <cellStyle name="BM Input Modeller 2 5 3 2" xfId="5525" xr:uid="{1292703C-2FE7-42EF-BB63-7374A93C3867}"/>
    <cellStyle name="BM Input Modeller 2 5 3 2 2" xfId="5526" xr:uid="{4F56AE41-5730-4B19-A5D0-D9DC50418964}"/>
    <cellStyle name="BM Input Modeller 2 5 3 3" xfId="5527" xr:uid="{17B48CCB-DFAB-4192-A9F2-7D776549795A}"/>
    <cellStyle name="BM Input Modeller 2 5 4" xfId="5528" xr:uid="{D7D00AC0-51C3-455E-899B-616A8B7CB3B2}"/>
    <cellStyle name="BM Input Modeller 2 5 4 2" xfId="5529" xr:uid="{62C6E397-61DF-4090-A24F-A716DB9733BB}"/>
    <cellStyle name="BM Input Modeller 2 5 4 2 2" xfId="5530" xr:uid="{E4E1310A-A451-4069-B21F-F8806C3520B1}"/>
    <cellStyle name="BM Input Modeller 2 5 4 3" xfId="5531" xr:uid="{30E5DE2A-4EB5-49A2-A97C-DB6B6774C10E}"/>
    <cellStyle name="BM Input Modeller 2 5 5" xfId="5532" xr:uid="{2D038EBB-4620-481F-8838-DE941F2E8046}"/>
    <cellStyle name="BM Input Modeller 2 5 5 2" xfId="5533" xr:uid="{800C5071-023D-4194-ACFF-6B9429C7867A}"/>
    <cellStyle name="BM Input Modeller 2 5 5 2 2" xfId="5534" xr:uid="{0ACA6E85-DEDF-494E-8130-8F7C10387311}"/>
    <cellStyle name="BM Input Modeller 2 5 5 3" xfId="5535" xr:uid="{71D4F75D-7E3E-41C2-8E68-3CC291DD4582}"/>
    <cellStyle name="BM Input Modeller 2 5 6" xfId="5536" xr:uid="{BB27F594-A79B-4B25-8C11-9CEEA2635495}"/>
    <cellStyle name="BM Input Modeller 2 5 6 2" xfId="5537" xr:uid="{6C8D605E-C63C-4501-A263-525946FA8AA1}"/>
    <cellStyle name="BM Input Modeller 2 5 6 2 2" xfId="5538" xr:uid="{C936F14B-E51C-4117-925E-8B4067EB778D}"/>
    <cellStyle name="BM Input Modeller 2 5 6 3" xfId="5539" xr:uid="{E4ABE45C-1782-4B63-9D87-BD58F39F06DE}"/>
    <cellStyle name="BM Input Modeller 2 5 7" xfId="5540" xr:uid="{FC89A267-4664-419E-805E-3EBFE9E7EBA9}"/>
    <cellStyle name="BM Input Modeller 2 5 7 2" xfId="5541" xr:uid="{7FD08736-C67A-4E68-814A-10406F2D4472}"/>
    <cellStyle name="BM Input Modeller 2 5 7 2 2" xfId="5542" xr:uid="{CE397AEC-7327-44EF-BED6-ACB69B40C1E4}"/>
    <cellStyle name="BM Input Modeller 2 5 7 3" xfId="5543" xr:uid="{CC99B9D4-A9DC-4389-AF02-4F8BA6D75308}"/>
    <cellStyle name="BM Input Modeller 2 5 8" xfId="5544" xr:uid="{B9A44764-3989-4FA4-9D9B-9CE43DF27BE6}"/>
    <cellStyle name="BM Input Modeller 2 5 8 2" xfId="5545" xr:uid="{BAF43474-190E-4462-8D3D-BF16BB1590B0}"/>
    <cellStyle name="BM Input Modeller 2 5 8 2 2" xfId="5546" xr:uid="{FCF8365C-EFE9-4198-957F-7A45056E8A8D}"/>
    <cellStyle name="BM Input Modeller 2 5 8 3" xfId="5547" xr:uid="{5C614E0B-6BD5-4D42-AE57-943129769A9C}"/>
    <cellStyle name="BM Input Modeller 2 5 9" xfId="5548" xr:uid="{D77C4C57-8DDD-430B-8716-A21DB7495103}"/>
    <cellStyle name="BM Input Modeller 2 5 9 2" xfId="5549" xr:uid="{7C47DF4A-8583-4B73-B62A-97F2D5280947}"/>
    <cellStyle name="BM Input Modeller 2 5 9 2 2" xfId="5550" xr:uid="{7DC117DE-6ABD-4941-8B5D-A559C72A84DC}"/>
    <cellStyle name="BM Input Modeller 2 5 9 3" xfId="5551" xr:uid="{397E2659-2510-4710-9A6B-1C7A79F90D01}"/>
    <cellStyle name="BM Input Modeller 2 6" xfId="5552" xr:uid="{CA98A7B7-0789-40E3-B13D-E9EB1183084B}"/>
    <cellStyle name="BM Input Modeller 2 6 2" xfId="5553" xr:uid="{322D6FB9-F851-4981-9E09-C9B63BB85BD6}"/>
    <cellStyle name="BM Input Modeller 2 6 2 2" xfId="5554" xr:uid="{884529D7-70C2-4CA1-BAAD-28399CA63878}"/>
    <cellStyle name="BM Input Modeller 2 6 3" xfId="5555" xr:uid="{D7077209-053C-485C-8272-CC3FF77297E2}"/>
    <cellStyle name="BM Input Modeller 2 6 4" xfId="5556" xr:uid="{15CC0BFB-0D98-45ED-98DB-E07B413F5E9C}"/>
    <cellStyle name="BM Input Modeller 2 7" xfId="5557" xr:uid="{6A5C8A05-9AEF-4AE3-A962-32BC99B18080}"/>
    <cellStyle name="BM Input Modeller 2 7 2" xfId="5558" xr:uid="{9165361A-9598-4E78-927E-569467341958}"/>
    <cellStyle name="BM Input Modeller 2 7 2 2" xfId="5559" xr:uid="{1530CCC6-5A44-423C-A0BB-AB55BED30967}"/>
    <cellStyle name="BM Input Modeller 2 7 3" xfId="5560" xr:uid="{4F26561F-2251-4D86-962D-CE61B311298F}"/>
    <cellStyle name="BM Input Modeller 2 8" xfId="5561" xr:uid="{F2071A06-8483-4F1D-AD5E-CEFEAB0DEDAA}"/>
    <cellStyle name="BM Input Modeller 2 8 2" xfId="5562" xr:uid="{9BFD7B5A-B560-4CD7-872D-CA27C905F1E2}"/>
    <cellStyle name="BM Input Modeller 2 8 2 2" xfId="5563" xr:uid="{C0C7A026-97A1-4813-AA07-4D18EA3E92D6}"/>
    <cellStyle name="BM Input Modeller 2 8 3" xfId="5564" xr:uid="{9C9DCDDB-09F4-492A-BA64-66E9CA51531F}"/>
    <cellStyle name="BM Input Modeller 2 9" xfId="5565" xr:uid="{E474CA01-BCF3-4D7D-9319-70AB80641E94}"/>
    <cellStyle name="BM Input Modeller 2 9 2" xfId="5566" xr:uid="{EAA54319-8CC1-4B12-8B2A-B6C9BC2565D0}"/>
    <cellStyle name="BM Input Modeller 2 9 2 2" xfId="5567" xr:uid="{32BB68A3-D5DA-4FD3-9F80-09917A6ABDB9}"/>
    <cellStyle name="BM Input Modeller 2 9 3" xfId="5568" xr:uid="{B6B7496E-849A-47CB-B9AD-916D745FE96D}"/>
    <cellStyle name="BM Input Modeller 20" xfId="5569" xr:uid="{EBEBBCD3-2363-4303-A625-2C05F651C030}"/>
    <cellStyle name="BM Input Modeller 20 2" xfId="5570" xr:uid="{E6D4C97E-EFF2-47A8-BF93-6B68DC990DE4}"/>
    <cellStyle name="BM Input Modeller 20 2 2" xfId="5571" xr:uid="{5C366B4A-A700-4093-875C-D273BFE7B5D3}"/>
    <cellStyle name="BM Input Modeller 20 3" xfId="5572" xr:uid="{3ECC0333-5C98-4774-9678-3E9139A14FC2}"/>
    <cellStyle name="BM Input Modeller 21" xfId="5573" xr:uid="{B2B7CD0E-35D9-4D6A-9030-D469813884E9}"/>
    <cellStyle name="BM Input Modeller 21 2" xfId="5574" xr:uid="{DFF0496E-8B5C-477C-B174-2728708A7EC8}"/>
    <cellStyle name="BM Input Modeller 21 2 2" xfId="5575" xr:uid="{8A19839D-BE88-4B5B-B6F6-76A690E839A0}"/>
    <cellStyle name="BM Input Modeller 21 3" xfId="5576" xr:uid="{E1D7157D-A228-4BA0-9AA1-E5EEAAA28D4E}"/>
    <cellStyle name="BM Input Modeller 22" xfId="5577" xr:uid="{1A6F4B9C-F8EF-4800-B1AB-E0B37252BCD2}"/>
    <cellStyle name="BM Input Modeller 22 2" xfId="5578" xr:uid="{9B09856C-DA19-4993-B923-94A91B606005}"/>
    <cellStyle name="BM Input Modeller 23" xfId="5579" xr:uid="{1F5B47F0-BB7E-4449-89C2-F9E52EFC7BDD}"/>
    <cellStyle name="BM Input Modeller 24" xfId="5580" xr:uid="{9A9EBA08-B719-4E5D-91A7-C7ACF8A50D36}"/>
    <cellStyle name="BM Input Modeller 25" xfId="5581" xr:uid="{968305B6-BD0B-449C-AE74-8ECF225581AF}"/>
    <cellStyle name="BM Input Modeller 26" xfId="5582" xr:uid="{30463A77-612E-4A95-A8BA-BEF273AACD33}"/>
    <cellStyle name="BM Input Modeller 27" xfId="5583" xr:uid="{1E3AAC70-BFF5-4CD2-A8DC-B17C74894AD0}"/>
    <cellStyle name="BM Input Modeller 3" xfId="5584" xr:uid="{8D385725-8F86-4244-8826-33E6289EC9B5}"/>
    <cellStyle name="BM Input Modeller 3 10" xfId="5585" xr:uid="{6CC7FF8C-B5E2-4089-A288-9E7785B6F018}"/>
    <cellStyle name="BM Input Modeller 3 10 2" xfId="5586" xr:uid="{0955EAE7-20B0-467E-94D3-D995340A8773}"/>
    <cellStyle name="BM Input Modeller 3 10 2 2" xfId="5587" xr:uid="{F13E0DF4-C5B5-4180-A1A7-DEE2398C0990}"/>
    <cellStyle name="BM Input Modeller 3 10 3" xfId="5588" xr:uid="{8239B4E6-8A3C-48AF-8CD2-5A5FA660557A}"/>
    <cellStyle name="BM Input Modeller 3 11" xfId="5589" xr:uid="{D2CA292F-2BD3-4B02-BF3A-BE7DC838C8B3}"/>
    <cellStyle name="BM Input Modeller 3 11 2" xfId="5590" xr:uid="{0830E49F-F98F-48C4-9D24-6BDFF440FC6C}"/>
    <cellStyle name="BM Input Modeller 3 11 2 2" xfId="5591" xr:uid="{CC3A893B-489C-4609-A2A3-9DED629AA9EA}"/>
    <cellStyle name="BM Input Modeller 3 11 3" xfId="5592" xr:uid="{5CE6F656-160A-4518-B13D-8313F10654B1}"/>
    <cellStyle name="BM Input Modeller 3 12" xfId="5593" xr:uid="{0A8BA039-5123-49A2-9A8C-F019DF5D0CB5}"/>
    <cellStyle name="BM Input Modeller 3 12 2" xfId="5594" xr:uid="{BEEA5034-F452-473C-BF85-1059AA348D5A}"/>
    <cellStyle name="BM Input Modeller 3 12 2 2" xfId="5595" xr:uid="{269D8D0D-081B-4F32-9A5A-F5F98F28CAC6}"/>
    <cellStyle name="BM Input Modeller 3 12 3" xfId="5596" xr:uid="{069A0EFB-D85D-429A-8A99-57CF9C601214}"/>
    <cellStyle name="BM Input Modeller 3 13" xfId="5597" xr:uid="{8C327938-F5F1-42D5-A646-92F1FC677D8C}"/>
    <cellStyle name="BM Input Modeller 3 13 2" xfId="5598" xr:uid="{BCD0918F-5B7F-444D-993E-3D59C6712BBF}"/>
    <cellStyle name="BM Input Modeller 3 13 2 2" xfId="5599" xr:uid="{19B2DC51-457A-4040-9519-C787CE506EC6}"/>
    <cellStyle name="BM Input Modeller 3 13 3" xfId="5600" xr:uid="{BCA9213B-1109-4A67-8C81-D30C94A71E98}"/>
    <cellStyle name="BM Input Modeller 3 14" xfId="5601" xr:uid="{7A60F20E-9A26-406F-9B53-6D7BB1736A90}"/>
    <cellStyle name="BM Input Modeller 3 14 2" xfId="5602" xr:uid="{4ADE635D-A323-4046-84C0-FBEBBD674B1E}"/>
    <cellStyle name="BM Input Modeller 3 14 2 2" xfId="5603" xr:uid="{F209FE96-E97A-4368-9FF4-B06A0F21A0D7}"/>
    <cellStyle name="BM Input Modeller 3 14 3" xfId="5604" xr:uid="{61FB07B9-9825-43F9-A35F-D3F85A9EAAEF}"/>
    <cellStyle name="BM Input Modeller 3 15" xfId="5605" xr:uid="{CAA5803C-9001-4FB3-B927-DCA13CC532C4}"/>
    <cellStyle name="BM Input Modeller 3 15 2" xfId="5606" xr:uid="{7302AF88-71FF-4ABA-9C96-B4D49BF1F416}"/>
    <cellStyle name="BM Input Modeller 3 15 2 2" xfId="5607" xr:uid="{8FFE8FE5-0B6A-44E6-A97B-5AF0D2E25488}"/>
    <cellStyle name="BM Input Modeller 3 15 3" xfId="5608" xr:uid="{63809F52-9034-4254-8450-C6D5A193F5A2}"/>
    <cellStyle name="BM Input Modeller 3 16" xfId="5609" xr:uid="{F1B21B1A-5008-4A3D-BB80-6CFC5AD9A54C}"/>
    <cellStyle name="BM Input Modeller 3 16 2" xfId="5610" xr:uid="{9D53D15B-281C-4C9F-9D1D-9ABBBF8062C9}"/>
    <cellStyle name="BM Input Modeller 3 16 2 2" xfId="5611" xr:uid="{E9AB7288-C2C5-4621-909F-05916B2C720E}"/>
    <cellStyle name="BM Input Modeller 3 16 3" xfId="5612" xr:uid="{90D90C6B-54C1-47D6-9956-C495D3FDE29B}"/>
    <cellStyle name="BM Input Modeller 3 17" xfId="5613" xr:uid="{5201D8D8-DFAF-471F-8E61-EFF16E55F07F}"/>
    <cellStyle name="BM Input Modeller 3 17 2" xfId="5614" xr:uid="{5FF7D039-6ED4-4C43-BCAC-7EE76A6C9997}"/>
    <cellStyle name="BM Input Modeller 3 17 2 2" xfId="5615" xr:uid="{8F4E37D6-A4C2-4ED7-8470-EAEC4D3FB83F}"/>
    <cellStyle name="BM Input Modeller 3 17 3" xfId="5616" xr:uid="{82F1E421-C5B4-424B-9721-7C494D2BED70}"/>
    <cellStyle name="BM Input Modeller 3 18" xfId="5617" xr:uid="{3A5C8011-665B-4B3F-9A4D-1E6C22E5576B}"/>
    <cellStyle name="BM Input Modeller 3 18 2" xfId="5618" xr:uid="{62347466-99CC-44AB-A728-E72E0CEE9328}"/>
    <cellStyle name="BM Input Modeller 3 19" xfId="5619" xr:uid="{14D9C480-5EB8-4027-9B73-C74C78038FD8}"/>
    <cellStyle name="BM Input Modeller 3 2" xfId="5620" xr:uid="{9BF32A16-A8E7-4AAF-9D5B-396D9211FCFB}"/>
    <cellStyle name="BM Input Modeller 3 2 10" xfId="5621" xr:uid="{E1FBCE81-4FCD-45F5-8485-27149DE88096}"/>
    <cellStyle name="BM Input Modeller 3 2 10 2" xfId="5622" xr:uid="{0599C55C-794C-4184-82E6-D18F0ABF7D9D}"/>
    <cellStyle name="BM Input Modeller 3 2 10 2 2" xfId="5623" xr:uid="{C8AF2A53-165C-46A4-9A53-0DEBAD8DB4A3}"/>
    <cellStyle name="BM Input Modeller 3 2 10 3" xfId="5624" xr:uid="{8DAA28F6-DE87-4136-A13E-BE2722EAE4E2}"/>
    <cellStyle name="BM Input Modeller 3 2 11" xfId="5625" xr:uid="{54506CF4-5C57-4BC6-BEB8-78F7059075A7}"/>
    <cellStyle name="BM Input Modeller 3 2 11 2" xfId="5626" xr:uid="{29F78AF1-43CE-4033-AC44-2F6C8B85AB08}"/>
    <cellStyle name="BM Input Modeller 3 2 11 2 2" xfId="5627" xr:uid="{2F051C76-3135-43D2-8D57-F940187134CF}"/>
    <cellStyle name="BM Input Modeller 3 2 11 3" xfId="5628" xr:uid="{6BC4B3D2-F2AA-4B34-8BB4-C8D42E15DD3C}"/>
    <cellStyle name="BM Input Modeller 3 2 12" xfId="5629" xr:uid="{BD46EE51-61EA-4B02-B5F0-FFD91F8A11B0}"/>
    <cellStyle name="BM Input Modeller 3 2 12 2" xfId="5630" xr:uid="{6655AAD8-8F3E-4DB4-9D5A-4E2D3AF330E0}"/>
    <cellStyle name="BM Input Modeller 3 2 12 2 2" xfId="5631" xr:uid="{C68C9F74-5F86-4ADD-A751-B9E5347BAE51}"/>
    <cellStyle name="BM Input Modeller 3 2 12 3" xfId="5632" xr:uid="{EE9725E7-12FD-4C67-9A01-0B63ABD4C5C9}"/>
    <cellStyle name="BM Input Modeller 3 2 13" xfId="5633" xr:uid="{1348CC2B-FB73-43B7-8EC3-630800F69F06}"/>
    <cellStyle name="BM Input Modeller 3 2 13 2" xfId="5634" xr:uid="{F1715068-0562-4351-84EB-1D81BCE1BC6F}"/>
    <cellStyle name="BM Input Modeller 3 2 13 2 2" xfId="5635" xr:uid="{2309C351-2E96-460C-AAC2-F5BAFB3D1A3F}"/>
    <cellStyle name="BM Input Modeller 3 2 13 3" xfId="5636" xr:uid="{6C1017E3-7974-4F80-943E-46BC4D8B9325}"/>
    <cellStyle name="BM Input Modeller 3 2 14" xfId="5637" xr:uid="{77DBBF85-8CAB-4CB0-85ED-CDF6EFFEF769}"/>
    <cellStyle name="BM Input Modeller 3 2 14 2" xfId="5638" xr:uid="{BC6D6050-7D86-4917-899B-2774A5283380}"/>
    <cellStyle name="BM Input Modeller 3 2 14 2 2" xfId="5639" xr:uid="{E3433D11-4C4B-43A0-8B6F-DFFC12FF38B8}"/>
    <cellStyle name="BM Input Modeller 3 2 14 3" xfId="5640" xr:uid="{FB496CD2-CEC0-4D90-960B-233079F90F66}"/>
    <cellStyle name="BM Input Modeller 3 2 15" xfId="5641" xr:uid="{ECB8140D-0484-48FF-807E-F62683B7EAE6}"/>
    <cellStyle name="BM Input Modeller 3 2 15 2" xfId="5642" xr:uid="{CC9C08E4-7EA9-489A-985B-F3B77DBA1E6E}"/>
    <cellStyle name="BM Input Modeller 3 2 15 2 2" xfId="5643" xr:uid="{6F9B696C-8D1A-4F1E-941E-BEF782038AFF}"/>
    <cellStyle name="BM Input Modeller 3 2 15 3" xfId="5644" xr:uid="{EB9FE890-38B0-4B67-A3BC-E6D2F2AD85E7}"/>
    <cellStyle name="BM Input Modeller 3 2 16" xfId="5645" xr:uid="{8C2F3D8B-A11E-4891-9BCA-C76312781337}"/>
    <cellStyle name="BM Input Modeller 3 2 16 2" xfId="5646" xr:uid="{5AFBF856-64E5-4FCD-81BF-4B483ACC7886}"/>
    <cellStyle name="BM Input Modeller 3 2 16 2 2" xfId="5647" xr:uid="{C662A840-3F64-4989-9B71-AF1AEA9B2174}"/>
    <cellStyle name="BM Input Modeller 3 2 16 3" xfId="5648" xr:uid="{D185D0B0-F956-4765-AE7F-9F1F9695F8B3}"/>
    <cellStyle name="BM Input Modeller 3 2 17" xfId="5649" xr:uid="{51029052-2D05-42C4-BFFE-691ABAD4C7AE}"/>
    <cellStyle name="BM Input Modeller 3 2 17 2" xfId="5650" xr:uid="{00E51713-1107-4FE7-AF49-3E2774221DAA}"/>
    <cellStyle name="BM Input Modeller 3 2 17 2 2" xfId="5651" xr:uid="{C9785BB5-E91E-419F-B30C-33F293EC77E4}"/>
    <cellStyle name="BM Input Modeller 3 2 17 3" xfId="5652" xr:uid="{362042D3-5696-4C79-9D51-97C4161FEFAC}"/>
    <cellStyle name="BM Input Modeller 3 2 18" xfId="5653" xr:uid="{739E51F7-2E20-402E-80C6-8BF84CE9496B}"/>
    <cellStyle name="BM Input Modeller 3 2 18 2" xfId="5654" xr:uid="{BC2044AF-E7D1-408F-ABA2-262C8A9C1DA3}"/>
    <cellStyle name="BM Input Modeller 3 2 18 2 2" xfId="5655" xr:uid="{F8ABFB10-B37C-4A50-AE7C-18303DDCC402}"/>
    <cellStyle name="BM Input Modeller 3 2 18 3" xfId="5656" xr:uid="{8E8B4163-6EE6-41D2-BBE5-57753F4CBD47}"/>
    <cellStyle name="BM Input Modeller 3 2 19" xfId="5657" xr:uid="{25CF4AA1-4F55-44BA-A1B9-7B4E03E76F7E}"/>
    <cellStyle name="BM Input Modeller 3 2 19 2" xfId="5658" xr:uid="{04F648CA-0FD2-4779-BB41-7CB21A28CA0A}"/>
    <cellStyle name="BM Input Modeller 3 2 19 2 2" xfId="5659" xr:uid="{16371E55-97EA-4250-B314-54E3426282B1}"/>
    <cellStyle name="BM Input Modeller 3 2 19 3" xfId="5660" xr:uid="{7ADFEC65-EE9B-41E8-AF2B-BFB17CBFE217}"/>
    <cellStyle name="BM Input Modeller 3 2 2" xfId="5661" xr:uid="{40EB210F-86A8-4CA7-AEF5-2CE715E2E299}"/>
    <cellStyle name="BM Input Modeller 3 2 2 2" xfId="5662" xr:uid="{BB16E141-CE27-433D-A05F-4D742C09B823}"/>
    <cellStyle name="BM Input Modeller 3 2 2 2 2" xfId="5663" xr:uid="{6A2DB432-E0E9-4495-A72D-11E21DC1FF77}"/>
    <cellStyle name="BM Input Modeller 3 2 2 2 2 2" xfId="5664" xr:uid="{1E524FE8-45C0-41B5-BCC5-7004F7E93492}"/>
    <cellStyle name="BM Input Modeller 3 2 2 2 3" xfId="5665" xr:uid="{8003B4FA-3682-429D-AC3E-F3D00C015E5E}"/>
    <cellStyle name="BM Input Modeller 3 2 2 2 4" xfId="5666" xr:uid="{5067D8D8-4F1F-46D2-AF17-8C7261B54F7B}"/>
    <cellStyle name="BM Input Modeller 3 2 2 3" xfId="5667" xr:uid="{BEFDC15D-B242-49C0-ADA6-9EB7B153698B}"/>
    <cellStyle name="BM Input Modeller 3 2 2 3 2" xfId="5668" xr:uid="{F9F3E378-750E-4DCA-9EDD-DC897FBAD7C4}"/>
    <cellStyle name="BM Input Modeller 3 2 2 4" xfId="5669" xr:uid="{C5F70AEA-BDBE-4642-B6CE-3B75862E3328}"/>
    <cellStyle name="BM Input Modeller 3 2 2 5" xfId="5670" xr:uid="{BF26CCC3-8C35-48C5-9243-5178E00DD84A}"/>
    <cellStyle name="BM Input Modeller 3 2 20" xfId="5671" xr:uid="{0CC36E7D-3AAF-4F52-8B63-784281CFCA89}"/>
    <cellStyle name="BM Input Modeller 3 2 20 2" xfId="5672" xr:uid="{65A4FCCF-13D3-4AEA-826C-2E9DBD7A4163}"/>
    <cellStyle name="BM Input Modeller 3 2 20 2 2" xfId="5673" xr:uid="{A6FAA618-70A7-4C06-B2BD-B4705DDAD724}"/>
    <cellStyle name="BM Input Modeller 3 2 20 3" xfId="5674" xr:uid="{C7C99E6F-8111-4B6A-A33B-E58768F96F0E}"/>
    <cellStyle name="BM Input Modeller 3 2 21" xfId="5675" xr:uid="{EC193EDA-BBF9-4A20-A66F-B06EBB7B6035}"/>
    <cellStyle name="BM Input Modeller 3 2 21 2" xfId="5676" xr:uid="{08BE0AAB-0FB7-426B-8B18-D7F4ACBAF151}"/>
    <cellStyle name="BM Input Modeller 3 2 22" xfId="5677" xr:uid="{39CCD383-2EF4-4C3F-B24F-A1AEFE21D3B1}"/>
    <cellStyle name="BM Input Modeller 3 2 23" xfId="5678" xr:uid="{71089D22-5B26-4F64-8CA8-8C905108899F}"/>
    <cellStyle name="BM Input Modeller 3 2 3" xfId="5679" xr:uid="{C73721E0-0E52-4DA0-9C62-A3F5BA5F14CA}"/>
    <cellStyle name="BM Input Modeller 3 2 3 2" xfId="5680" xr:uid="{6717F4F7-04D5-43C1-8AD5-65E18CA0816C}"/>
    <cellStyle name="BM Input Modeller 3 2 3 2 2" xfId="5681" xr:uid="{94CB70B8-CD34-4470-8808-1B2198AC78D1}"/>
    <cellStyle name="BM Input Modeller 3 2 3 2 3" xfId="5682" xr:uid="{31313B0A-B713-4486-B916-01CD74A39ADD}"/>
    <cellStyle name="BM Input Modeller 3 2 3 3" xfId="5683" xr:uid="{1D3FC9C4-D3ED-49A3-9DC5-F37C17DE9052}"/>
    <cellStyle name="BM Input Modeller 3 2 3 3 2" xfId="5684" xr:uid="{2AA9A3A7-0C81-4B34-8146-2C40FD15B3FF}"/>
    <cellStyle name="BM Input Modeller 3 2 3 4" xfId="5685" xr:uid="{5570741B-A71D-46A0-ACDD-93CB477EA69D}"/>
    <cellStyle name="BM Input Modeller 3 2 4" xfId="5686" xr:uid="{63935291-1EA2-4158-B25E-42E6566F792C}"/>
    <cellStyle name="BM Input Modeller 3 2 4 2" xfId="5687" xr:uid="{6BC14565-F2F3-4B1F-9615-6C5A27D95D5E}"/>
    <cellStyle name="BM Input Modeller 3 2 4 2 2" xfId="5688" xr:uid="{AC204108-187F-4B53-89F5-8B852BEB4078}"/>
    <cellStyle name="BM Input Modeller 3 2 4 3" xfId="5689" xr:uid="{B5671560-D6A8-4615-81ED-DF59097E3DAD}"/>
    <cellStyle name="BM Input Modeller 3 2 4 4" xfId="5690" xr:uid="{3364F6F2-A987-4AE2-858F-4110CB9FFF5D}"/>
    <cellStyle name="BM Input Modeller 3 2 5" xfId="5691" xr:uid="{47C6C21A-96D3-4C5D-BF7C-34E34D56C76C}"/>
    <cellStyle name="BM Input Modeller 3 2 5 2" xfId="5692" xr:uid="{987E3303-9355-4052-ADBE-6F8B3DA4328E}"/>
    <cellStyle name="BM Input Modeller 3 2 5 2 2" xfId="5693" xr:uid="{959EF1D5-8416-4719-A196-AA92DADC354F}"/>
    <cellStyle name="BM Input Modeller 3 2 5 3" xfId="5694" xr:uid="{B90E638C-D29A-402C-9AB4-DDE956466245}"/>
    <cellStyle name="BM Input Modeller 3 2 5 4" xfId="5695" xr:uid="{39BB42CF-2E0A-4436-AFF2-3A40B5D94572}"/>
    <cellStyle name="BM Input Modeller 3 2 6" xfId="5696" xr:uid="{A959FF72-4596-4E48-A94C-41063125AB1B}"/>
    <cellStyle name="BM Input Modeller 3 2 6 2" xfId="5697" xr:uid="{5F69FC4E-046B-4761-BB58-68DA69F16B2E}"/>
    <cellStyle name="BM Input Modeller 3 2 6 2 2" xfId="5698" xr:uid="{FF84AEBD-135B-4706-ADB1-57E00F45C201}"/>
    <cellStyle name="BM Input Modeller 3 2 6 3" xfId="5699" xr:uid="{50E27835-47CF-4A72-BF0B-BF6DFABEB529}"/>
    <cellStyle name="BM Input Modeller 3 2 7" xfId="5700" xr:uid="{602157F9-C064-42A6-8717-1CDBFD465161}"/>
    <cellStyle name="BM Input Modeller 3 2 7 2" xfId="5701" xr:uid="{21FC166F-A230-477E-9C6F-AFA4F8991497}"/>
    <cellStyle name="BM Input Modeller 3 2 7 2 2" xfId="5702" xr:uid="{8C4EC210-F4C6-42DB-B997-75829E3AFF22}"/>
    <cellStyle name="BM Input Modeller 3 2 7 3" xfId="5703" xr:uid="{6D1DE114-D603-4E0F-AD92-829194EB3C7D}"/>
    <cellStyle name="BM Input Modeller 3 2 8" xfId="5704" xr:uid="{A5B60AF3-9EC7-4A45-B21C-CEDB38CA04F3}"/>
    <cellStyle name="BM Input Modeller 3 2 8 2" xfId="5705" xr:uid="{31894793-0C1B-489A-84CE-1B25A2FCE0D8}"/>
    <cellStyle name="BM Input Modeller 3 2 8 2 2" xfId="5706" xr:uid="{B17F8615-AA78-48AF-BCFE-BEF210E3EBC5}"/>
    <cellStyle name="BM Input Modeller 3 2 8 3" xfId="5707" xr:uid="{832E9B81-69B7-4281-9052-B08669E4375B}"/>
    <cellStyle name="BM Input Modeller 3 2 9" xfId="5708" xr:uid="{A2664814-6F3C-4C69-8729-099F73B44245}"/>
    <cellStyle name="BM Input Modeller 3 2 9 2" xfId="5709" xr:uid="{C39B8CF0-1CEA-46B0-BFF9-320B8FF5BC95}"/>
    <cellStyle name="BM Input Modeller 3 2 9 2 2" xfId="5710" xr:uid="{C05CDAC1-C8C2-4DAB-ABB9-1C213BE84759}"/>
    <cellStyle name="BM Input Modeller 3 2 9 3" xfId="5711" xr:uid="{5E98BD0D-100B-4647-B47D-5CEE69343FE0}"/>
    <cellStyle name="BM Input Modeller 3 20" xfId="5712" xr:uid="{579F9BBC-69E9-4CED-9A7D-311E62B33E02}"/>
    <cellStyle name="BM Input Modeller 3 3" xfId="5713" xr:uid="{91B84455-24C7-4B8B-8E09-5604081E3AD5}"/>
    <cellStyle name="BM Input Modeller 3 3 2" xfId="5714" xr:uid="{F1F15F33-94EE-4B6A-B64C-746ADB913542}"/>
    <cellStyle name="BM Input Modeller 3 3 2 2" xfId="5715" xr:uid="{16F360C8-9FAB-4E49-A4B1-497846129AAB}"/>
    <cellStyle name="BM Input Modeller 3 3 2 2 2" xfId="5716" xr:uid="{A0084146-698D-4EAF-B3ED-92A5B33F1104}"/>
    <cellStyle name="BM Input Modeller 3 3 2 3" xfId="5717" xr:uid="{37C0C545-D171-4736-B65A-7B03538A8E97}"/>
    <cellStyle name="BM Input Modeller 3 3 2 4" xfId="5718" xr:uid="{F4D7916D-5C64-4CE1-BC42-6EDB62BF904D}"/>
    <cellStyle name="BM Input Modeller 3 3 3" xfId="5719" xr:uid="{198EF76E-FC8A-484D-B242-694B2C20246F}"/>
    <cellStyle name="BM Input Modeller 3 3 3 2" xfId="5720" xr:uid="{A1A1424D-9D8C-46E9-BA3C-14745C378B4C}"/>
    <cellStyle name="BM Input Modeller 3 3 4" xfId="5721" xr:uid="{57DAC31D-923B-49CB-81AC-D27A221BE002}"/>
    <cellStyle name="BM Input Modeller 3 3 5" xfId="5722" xr:uid="{0B3C3EA4-28A4-4BFD-883A-05155DB6085F}"/>
    <cellStyle name="BM Input Modeller 3 4" xfId="5723" xr:uid="{0C9107B0-D0BE-4B64-9006-2392A16ACE57}"/>
    <cellStyle name="BM Input Modeller 3 4 2" xfId="5724" xr:uid="{0CC87ECB-A3B9-4E28-A3B4-EEB04FBEC476}"/>
    <cellStyle name="BM Input Modeller 3 4 2 2" xfId="5725" xr:uid="{DB7D195B-19B3-4171-A525-85AF29F2BB25}"/>
    <cellStyle name="BM Input Modeller 3 4 2 3" xfId="5726" xr:uid="{54836793-D6AE-4BD1-940A-9BB938D60B94}"/>
    <cellStyle name="BM Input Modeller 3 4 3" xfId="5727" xr:uid="{F695141B-4E2B-4EF2-BD90-38C9487AD11D}"/>
    <cellStyle name="BM Input Modeller 3 4 3 2" xfId="5728" xr:uid="{7287E6CD-F1DA-4AEA-AE09-A16EADD061FA}"/>
    <cellStyle name="BM Input Modeller 3 4 4" xfId="5729" xr:uid="{7245B3F7-372F-47DD-B71E-D4987F554235}"/>
    <cellStyle name="BM Input Modeller 3 5" xfId="5730" xr:uid="{BA039D64-D9FB-4A7B-A527-B1232BC15B06}"/>
    <cellStyle name="BM Input Modeller 3 5 2" xfId="5731" xr:uid="{21D28383-78B2-4E57-B428-C60C1C17AB3A}"/>
    <cellStyle name="BM Input Modeller 3 5 2 2" xfId="5732" xr:uid="{9F90C05C-CEBA-426B-B093-074DE229C27C}"/>
    <cellStyle name="BM Input Modeller 3 5 2 3" xfId="5733" xr:uid="{7C58C7B9-E280-4FE5-8E85-449907F209AC}"/>
    <cellStyle name="BM Input Modeller 3 5 3" xfId="5734" xr:uid="{0EB34850-D027-4315-9720-BA0AA55A1CE4}"/>
    <cellStyle name="BM Input Modeller 3 5 4" xfId="5735" xr:uid="{5B5D9E99-64DF-4D64-88DC-3EEB2A6DCF1F}"/>
    <cellStyle name="BM Input Modeller 3 6" xfId="5736" xr:uid="{E46254EC-F41A-42FE-80A1-04ACD7EF9AF2}"/>
    <cellStyle name="BM Input Modeller 3 6 2" xfId="5737" xr:uid="{9D9FB27B-654A-4231-9FDC-285C1F2B7E12}"/>
    <cellStyle name="BM Input Modeller 3 6 2 2" xfId="5738" xr:uid="{64B74311-A4C0-4CB3-B28A-4AC6B1D634EC}"/>
    <cellStyle name="BM Input Modeller 3 6 3" xfId="5739" xr:uid="{AD747388-B4E3-4958-A145-43E66E03AA25}"/>
    <cellStyle name="BM Input Modeller 3 6 4" xfId="5740" xr:uid="{315A23F7-673B-4C9D-BE3B-68CFBC3D33D6}"/>
    <cellStyle name="BM Input Modeller 3 7" xfId="5741" xr:uid="{01BC973E-A7DD-448B-B153-D6012AE58316}"/>
    <cellStyle name="BM Input Modeller 3 7 2" xfId="5742" xr:uid="{C4D32E0C-2CD4-4C1C-B823-9FD95987A566}"/>
    <cellStyle name="BM Input Modeller 3 7 2 2" xfId="5743" xr:uid="{230BAD10-6A8C-4449-9CBD-93F462DA3C16}"/>
    <cellStyle name="BM Input Modeller 3 7 3" xfId="5744" xr:uid="{362BA047-86E3-42A8-9D6F-7F3FAFF5610C}"/>
    <cellStyle name="BM Input Modeller 3 8" xfId="5745" xr:uid="{A683D3EF-9613-4CA8-BD45-29C9AC37BB98}"/>
    <cellStyle name="BM Input Modeller 3 8 2" xfId="5746" xr:uid="{B49BBD3E-B858-43FA-9C9E-DD81DE455255}"/>
    <cellStyle name="BM Input Modeller 3 8 2 2" xfId="5747" xr:uid="{CE7DC1A3-209E-4DF8-A2FF-61F67AEDC6D6}"/>
    <cellStyle name="BM Input Modeller 3 8 3" xfId="5748" xr:uid="{F9174123-F72E-4C5B-B2CA-6DB2ED8286C4}"/>
    <cellStyle name="BM Input Modeller 3 9" xfId="5749" xr:uid="{4AB97740-0E3A-4B71-A748-861823F0D6D4}"/>
    <cellStyle name="BM Input Modeller 3 9 2" xfId="5750" xr:uid="{353553E6-8F32-476C-B88B-DEE0AF9D62AB}"/>
    <cellStyle name="BM Input Modeller 3 9 2 2" xfId="5751" xr:uid="{7D8AC25F-EA5E-463B-B72E-5D919262EAD1}"/>
    <cellStyle name="BM Input Modeller 3 9 3" xfId="5752" xr:uid="{AE4AB701-9228-4BD3-B727-7790BEED00C2}"/>
    <cellStyle name="BM Input Modeller 4" xfId="5753" xr:uid="{DA58EEC6-B315-41BE-9221-B3C3FC17BD3B}"/>
    <cellStyle name="BM Input Modeller 4 10" xfId="5754" xr:uid="{BDCCA68E-0319-4B0E-841F-85D5E1B0EC65}"/>
    <cellStyle name="BM Input Modeller 4 10 2" xfId="5755" xr:uid="{4B7B296F-23C9-4FE0-8486-BBF3E70D9CA9}"/>
    <cellStyle name="BM Input Modeller 4 10 2 2" xfId="5756" xr:uid="{EA267D8C-33FF-4C7C-ABCB-FD3069D4C4EB}"/>
    <cellStyle name="BM Input Modeller 4 10 3" xfId="5757" xr:uid="{D2DDAB78-B3B2-4DE3-8459-3A04A636798F}"/>
    <cellStyle name="BM Input Modeller 4 11" xfId="5758" xr:uid="{78FD1773-C05B-4EAC-8194-A8B3A6327763}"/>
    <cellStyle name="BM Input Modeller 4 11 2" xfId="5759" xr:uid="{5C4F23C8-A088-42AF-9C73-235B25E3A1EA}"/>
    <cellStyle name="BM Input Modeller 4 11 2 2" xfId="5760" xr:uid="{A74C24B3-9C29-4DE3-92AE-5CA13C8B4C9E}"/>
    <cellStyle name="BM Input Modeller 4 11 3" xfId="5761" xr:uid="{892D4036-3046-4C4D-9998-67506F8BE7E8}"/>
    <cellStyle name="BM Input Modeller 4 12" xfId="5762" xr:uid="{D4B923B3-A25A-4E05-806C-F6F542077219}"/>
    <cellStyle name="BM Input Modeller 4 12 2" xfId="5763" xr:uid="{1685A7D0-C41A-4B46-896D-D0BA9C0BDC72}"/>
    <cellStyle name="BM Input Modeller 4 12 2 2" xfId="5764" xr:uid="{C46AD484-2805-49DB-B7D3-7130E27A7D02}"/>
    <cellStyle name="BM Input Modeller 4 12 3" xfId="5765" xr:uid="{E932146C-5A9D-461A-B113-1043C0BEDDAA}"/>
    <cellStyle name="BM Input Modeller 4 13" xfId="5766" xr:uid="{D52844DE-7D17-47CE-8DE0-415392CFA78E}"/>
    <cellStyle name="BM Input Modeller 4 13 2" xfId="5767" xr:uid="{42F945C0-61CE-426C-8166-86C16C4E149A}"/>
    <cellStyle name="BM Input Modeller 4 13 2 2" xfId="5768" xr:uid="{16814EBD-AA02-41F3-BD5C-B316AADB7213}"/>
    <cellStyle name="BM Input Modeller 4 13 3" xfId="5769" xr:uid="{6CC84F6A-547A-4575-92A0-AB2B9D01720F}"/>
    <cellStyle name="BM Input Modeller 4 14" xfId="5770" xr:uid="{9AB71DBC-FBBB-4716-8E33-EAA7BD77B65F}"/>
    <cellStyle name="BM Input Modeller 4 14 2" xfId="5771" xr:uid="{7182F374-0F7A-4D23-931F-E0AEFFAD7E8D}"/>
    <cellStyle name="BM Input Modeller 4 14 2 2" xfId="5772" xr:uid="{385ABB49-E079-44A6-9E81-290B7061117D}"/>
    <cellStyle name="BM Input Modeller 4 14 3" xfId="5773" xr:uid="{58B39975-389C-4562-BBCF-546C3AE12BE3}"/>
    <cellStyle name="BM Input Modeller 4 15" xfId="5774" xr:uid="{C0A8EA1B-BCCB-4D09-8AF3-C1EAB607C4C2}"/>
    <cellStyle name="BM Input Modeller 4 15 2" xfId="5775" xr:uid="{CB892E46-ADE3-49AF-80C4-2104913AB9BD}"/>
    <cellStyle name="BM Input Modeller 4 15 2 2" xfId="5776" xr:uid="{0792AD71-23E2-4F9B-A297-C03A7C33AD20}"/>
    <cellStyle name="BM Input Modeller 4 15 3" xfId="5777" xr:uid="{31BBDC90-A952-4EA2-9201-60B0A278E8E2}"/>
    <cellStyle name="BM Input Modeller 4 16" xfId="5778" xr:uid="{4C81F9E0-41F2-479A-AE46-024EF3007C69}"/>
    <cellStyle name="BM Input Modeller 4 16 2" xfId="5779" xr:uid="{C7AFF021-F6B7-445F-BDE0-F12C9689D315}"/>
    <cellStyle name="BM Input Modeller 4 16 2 2" xfId="5780" xr:uid="{76A0B2C0-2349-453A-890D-9BD8089F7293}"/>
    <cellStyle name="BM Input Modeller 4 16 3" xfId="5781" xr:uid="{7A1C760B-0403-4C7C-8603-392FF45242B5}"/>
    <cellStyle name="BM Input Modeller 4 17" xfId="5782" xr:uid="{6FA8C491-8B81-4E27-ADA0-4C10E17F36D9}"/>
    <cellStyle name="BM Input Modeller 4 17 2" xfId="5783" xr:uid="{74A2FD3F-30F3-45B0-A029-448AAB872343}"/>
    <cellStyle name="BM Input Modeller 4 17 2 2" xfId="5784" xr:uid="{348609EC-2065-428A-96E3-B3A87FD754B8}"/>
    <cellStyle name="BM Input Modeller 4 17 3" xfId="5785" xr:uid="{760BD25A-F96E-4FAB-B7DF-BF2DAF31229B}"/>
    <cellStyle name="BM Input Modeller 4 18" xfId="5786" xr:uid="{35FBF533-852A-4F2A-86FC-6599A0E34296}"/>
    <cellStyle name="BM Input Modeller 4 18 2" xfId="5787" xr:uid="{8F506129-C4E0-443C-AF41-A1AEFAB7F901}"/>
    <cellStyle name="BM Input Modeller 4 19" xfId="5788" xr:uid="{2F1D0E50-53DC-40D8-8C7A-8929988BB149}"/>
    <cellStyle name="BM Input Modeller 4 2" xfId="5789" xr:uid="{1E387ED6-9E26-451F-B911-169F3BE0E0AB}"/>
    <cellStyle name="BM Input Modeller 4 2 10" xfId="5790" xr:uid="{2FA497DC-24B7-4540-9AD4-859A48F9CDD3}"/>
    <cellStyle name="BM Input Modeller 4 2 10 2" xfId="5791" xr:uid="{59B2B422-451D-4425-932E-F157A583F890}"/>
    <cellStyle name="BM Input Modeller 4 2 10 2 2" xfId="5792" xr:uid="{36047DD6-68B4-409C-9E88-8C4B0518A1B1}"/>
    <cellStyle name="BM Input Modeller 4 2 10 3" xfId="5793" xr:uid="{ABB70F9B-9BD3-4B86-A67F-F13D7C62AF4E}"/>
    <cellStyle name="BM Input Modeller 4 2 11" xfId="5794" xr:uid="{4103F332-9313-4AD8-A80E-ED66EAAA5E3F}"/>
    <cellStyle name="BM Input Modeller 4 2 11 2" xfId="5795" xr:uid="{00A3025C-DD51-49B2-B126-BF93DA541BCB}"/>
    <cellStyle name="BM Input Modeller 4 2 11 2 2" xfId="5796" xr:uid="{8A700D40-AC06-45CC-8BB2-F09D3712D598}"/>
    <cellStyle name="BM Input Modeller 4 2 11 3" xfId="5797" xr:uid="{86E9532E-CD79-4119-B0B6-6193645D2352}"/>
    <cellStyle name="BM Input Modeller 4 2 12" xfId="5798" xr:uid="{B5BEB662-2397-4071-BA18-CE967B8A7E83}"/>
    <cellStyle name="BM Input Modeller 4 2 12 2" xfId="5799" xr:uid="{5344A627-86CA-4BF9-AB4E-48DF74893E36}"/>
    <cellStyle name="BM Input Modeller 4 2 12 2 2" xfId="5800" xr:uid="{EBA92C6F-A5FD-4E08-BE43-1753715CFD23}"/>
    <cellStyle name="BM Input Modeller 4 2 12 3" xfId="5801" xr:uid="{E36843EC-4676-4014-93BE-F9F7863CD549}"/>
    <cellStyle name="BM Input Modeller 4 2 13" xfId="5802" xr:uid="{3E352072-DB2D-4B8A-8BEE-7F8743457F4B}"/>
    <cellStyle name="BM Input Modeller 4 2 13 2" xfId="5803" xr:uid="{0780A7ED-DFC5-4539-AAD9-AAC9CAE7CB9D}"/>
    <cellStyle name="BM Input Modeller 4 2 13 2 2" xfId="5804" xr:uid="{BE669BF0-948D-4A63-A2CB-E6D1B8777558}"/>
    <cellStyle name="BM Input Modeller 4 2 13 3" xfId="5805" xr:uid="{DF61F77F-B615-4D9F-AC5C-CC61F9EB4849}"/>
    <cellStyle name="BM Input Modeller 4 2 14" xfId="5806" xr:uid="{4239E17A-B3B5-40C4-BFDA-04B0D3A1A9AB}"/>
    <cellStyle name="BM Input Modeller 4 2 14 2" xfId="5807" xr:uid="{F1997187-A9D6-499D-9797-C95E94B12EB7}"/>
    <cellStyle name="BM Input Modeller 4 2 14 2 2" xfId="5808" xr:uid="{15AC29F7-45C1-4AC5-B82D-C41D1874B09A}"/>
    <cellStyle name="BM Input Modeller 4 2 14 3" xfId="5809" xr:uid="{1669B0F8-6D02-4B77-BF4C-09AB11CDC53E}"/>
    <cellStyle name="BM Input Modeller 4 2 15" xfId="5810" xr:uid="{5C0F6C19-88E0-462A-9C29-1CCBE26CC2F7}"/>
    <cellStyle name="BM Input Modeller 4 2 15 2" xfId="5811" xr:uid="{9C5F1B3C-B569-46C0-A5E4-2D11562380E7}"/>
    <cellStyle name="BM Input Modeller 4 2 15 2 2" xfId="5812" xr:uid="{2CAD867D-C4DE-48E0-82F9-712EE9CA4651}"/>
    <cellStyle name="BM Input Modeller 4 2 15 3" xfId="5813" xr:uid="{BEE3EDDA-A203-4AEF-994A-1E23740C5AA3}"/>
    <cellStyle name="BM Input Modeller 4 2 16" xfId="5814" xr:uid="{7FBB83F8-2DBB-4E4A-934E-7E24F6411606}"/>
    <cellStyle name="BM Input Modeller 4 2 16 2" xfId="5815" xr:uid="{CEA24952-C9E5-4BDB-A149-10EF2298218C}"/>
    <cellStyle name="BM Input Modeller 4 2 16 2 2" xfId="5816" xr:uid="{E34C83BD-CAC3-47E8-9C3E-EE02778D2EEE}"/>
    <cellStyle name="BM Input Modeller 4 2 16 3" xfId="5817" xr:uid="{BE02B162-3BB3-44D9-9AA6-C7574151D1FB}"/>
    <cellStyle name="BM Input Modeller 4 2 17" xfId="5818" xr:uid="{B5BB3F98-31F7-4C68-9189-17BFF060233B}"/>
    <cellStyle name="BM Input Modeller 4 2 17 2" xfId="5819" xr:uid="{212A2F41-D93B-4272-B205-52D2AF4A2185}"/>
    <cellStyle name="BM Input Modeller 4 2 17 2 2" xfId="5820" xr:uid="{4832E238-6605-42B3-8968-5535CB83F4E3}"/>
    <cellStyle name="BM Input Modeller 4 2 17 3" xfId="5821" xr:uid="{D7081284-EA2F-4622-B9C9-474933441C71}"/>
    <cellStyle name="BM Input Modeller 4 2 18" xfId="5822" xr:uid="{B80E067C-638A-45F0-9961-CAB76C2F8280}"/>
    <cellStyle name="BM Input Modeller 4 2 18 2" xfId="5823" xr:uid="{851A1EB3-4671-40D2-BD4F-04F5836E9894}"/>
    <cellStyle name="BM Input Modeller 4 2 18 2 2" xfId="5824" xr:uid="{1603EF77-2C16-4FCB-AB41-F8F964EEB257}"/>
    <cellStyle name="BM Input Modeller 4 2 18 3" xfId="5825" xr:uid="{C70929C7-C896-4CF5-AB39-B237045409AD}"/>
    <cellStyle name="BM Input Modeller 4 2 19" xfId="5826" xr:uid="{C8B0684F-BAFD-492C-B115-BC51C9A28820}"/>
    <cellStyle name="BM Input Modeller 4 2 19 2" xfId="5827" xr:uid="{3D65C788-70B0-41A8-8F83-25EBDB2B2071}"/>
    <cellStyle name="BM Input Modeller 4 2 19 2 2" xfId="5828" xr:uid="{07CB3815-DE28-48CA-BAE8-CE4DC120AD8C}"/>
    <cellStyle name="BM Input Modeller 4 2 19 3" xfId="5829" xr:uid="{E63F16F4-94CF-493B-B496-5E96745AB648}"/>
    <cellStyle name="BM Input Modeller 4 2 2" xfId="5830" xr:uid="{0D9265B9-B6E3-4CC6-BF2F-19AC14DC49F3}"/>
    <cellStyle name="BM Input Modeller 4 2 2 2" xfId="5831" xr:uid="{21308B96-F258-43F4-9C53-EF28B22EBA6B}"/>
    <cellStyle name="BM Input Modeller 4 2 2 2 2" xfId="5832" xr:uid="{E1488D96-2857-4517-9EA0-4BE2DF7508BD}"/>
    <cellStyle name="BM Input Modeller 4 2 2 2 2 2" xfId="5833" xr:uid="{38A2192E-2E4B-4096-AD3B-39F40AFF2BD1}"/>
    <cellStyle name="BM Input Modeller 4 2 2 2 3" xfId="5834" xr:uid="{B82DF313-974B-4556-8B76-27A4D6F49F38}"/>
    <cellStyle name="BM Input Modeller 4 2 2 2 4" xfId="5835" xr:uid="{67534219-E26B-4700-92EA-871BA8F1C910}"/>
    <cellStyle name="BM Input Modeller 4 2 2 3" xfId="5836" xr:uid="{CC976466-6220-4AB9-A2E5-F7ED39E17162}"/>
    <cellStyle name="BM Input Modeller 4 2 2 3 2" xfId="5837" xr:uid="{FF756EF0-2B59-4109-B0B2-476E7B22E66F}"/>
    <cellStyle name="BM Input Modeller 4 2 2 4" xfId="5838" xr:uid="{459ECCC9-BDB5-4666-9385-79BF2A2359A9}"/>
    <cellStyle name="BM Input Modeller 4 2 2 5" xfId="5839" xr:uid="{3B285609-3C1E-4BC3-8EBB-2DC04C5AC773}"/>
    <cellStyle name="BM Input Modeller 4 2 20" xfId="5840" xr:uid="{829E6389-BC69-4129-B8BE-73D8FB987B33}"/>
    <cellStyle name="BM Input Modeller 4 2 20 2" xfId="5841" xr:uid="{311547E6-D891-4B2B-BFD9-8E1061C8F649}"/>
    <cellStyle name="BM Input Modeller 4 2 20 2 2" xfId="5842" xr:uid="{4167625F-5AA7-4641-AC13-7328AA2EE7BF}"/>
    <cellStyle name="BM Input Modeller 4 2 20 3" xfId="5843" xr:uid="{3B6DB610-B9FB-424F-A0C6-DF8ED735EFFF}"/>
    <cellStyle name="BM Input Modeller 4 2 21" xfId="5844" xr:uid="{10FF0DB4-B7EF-4556-B6F1-E3839ECA7CB5}"/>
    <cellStyle name="BM Input Modeller 4 2 21 2" xfId="5845" xr:uid="{4A9CB762-0AAE-4C6F-B24D-59160EDBE87B}"/>
    <cellStyle name="BM Input Modeller 4 2 22" xfId="5846" xr:uid="{99583323-BFBD-4CEB-B37F-85F8668629DF}"/>
    <cellStyle name="BM Input Modeller 4 2 23" xfId="5847" xr:uid="{0FD9124F-92CE-4805-994F-610B7FBB9F4D}"/>
    <cellStyle name="BM Input Modeller 4 2 3" xfId="5848" xr:uid="{5E0860D5-736B-45E6-997B-DEADF04F6DC0}"/>
    <cellStyle name="BM Input Modeller 4 2 3 2" xfId="5849" xr:uid="{EF77E9C5-774A-4925-AA4D-A954468997DC}"/>
    <cellStyle name="BM Input Modeller 4 2 3 2 2" xfId="5850" xr:uid="{7B28F1F0-598F-4512-AADF-ECBCBE82F26D}"/>
    <cellStyle name="BM Input Modeller 4 2 3 2 3" xfId="5851" xr:uid="{87724195-6105-4750-937F-CFECBE0091D3}"/>
    <cellStyle name="BM Input Modeller 4 2 3 3" xfId="5852" xr:uid="{3B8A5C1A-CDFC-40E9-88E8-064777A992F3}"/>
    <cellStyle name="BM Input Modeller 4 2 3 3 2" xfId="5853" xr:uid="{6F859C1D-184F-41B5-BAB4-8DEBF592D130}"/>
    <cellStyle name="BM Input Modeller 4 2 3 4" xfId="5854" xr:uid="{6935F3A8-AFB2-457B-AE4D-4B29CD5368B1}"/>
    <cellStyle name="BM Input Modeller 4 2 4" xfId="5855" xr:uid="{7877AEF8-7DB2-4EEF-AF1A-5169103FF521}"/>
    <cellStyle name="BM Input Modeller 4 2 4 2" xfId="5856" xr:uid="{B150A4A8-B8F7-4EB8-85EB-224E5471C316}"/>
    <cellStyle name="BM Input Modeller 4 2 4 2 2" xfId="5857" xr:uid="{D550FBA6-AB03-4414-AD2C-4282B83E1D6E}"/>
    <cellStyle name="BM Input Modeller 4 2 4 3" xfId="5858" xr:uid="{AB9CAF33-2DB5-4BEB-A822-A4B4719E5E8E}"/>
    <cellStyle name="BM Input Modeller 4 2 4 4" xfId="5859" xr:uid="{692A59E3-45D5-4B5D-B6B4-F2195BD907F0}"/>
    <cellStyle name="BM Input Modeller 4 2 5" xfId="5860" xr:uid="{EA1C1D6C-0291-4616-99CA-753E95991C2D}"/>
    <cellStyle name="BM Input Modeller 4 2 5 2" xfId="5861" xr:uid="{27CE48AD-818F-4737-8AC3-50E05ED88917}"/>
    <cellStyle name="BM Input Modeller 4 2 5 2 2" xfId="5862" xr:uid="{1499C0A0-2EC5-4C29-ACF5-5F8A86E01DE2}"/>
    <cellStyle name="BM Input Modeller 4 2 5 3" xfId="5863" xr:uid="{A1C918FC-4110-4D97-9443-6D4402953B84}"/>
    <cellStyle name="BM Input Modeller 4 2 5 4" xfId="5864" xr:uid="{AF8866C1-1076-4050-897E-F0BF7CA246B0}"/>
    <cellStyle name="BM Input Modeller 4 2 6" xfId="5865" xr:uid="{26DD24D9-8848-49CD-9E58-810ED09A4AA1}"/>
    <cellStyle name="BM Input Modeller 4 2 6 2" xfId="5866" xr:uid="{E6F3CB7B-3DAB-464B-B14A-EB37273328C6}"/>
    <cellStyle name="BM Input Modeller 4 2 6 2 2" xfId="5867" xr:uid="{48A93E2B-F38D-4238-B596-2D92883E0964}"/>
    <cellStyle name="BM Input Modeller 4 2 6 3" xfId="5868" xr:uid="{62310CCF-6AA6-46C6-9532-14C295ACCDCD}"/>
    <cellStyle name="BM Input Modeller 4 2 7" xfId="5869" xr:uid="{E94C8E06-1076-4F57-B648-10A93876DC91}"/>
    <cellStyle name="BM Input Modeller 4 2 7 2" xfId="5870" xr:uid="{96FE8A52-2145-4603-92D5-E65D1BC4EC36}"/>
    <cellStyle name="BM Input Modeller 4 2 7 2 2" xfId="5871" xr:uid="{19948994-A2DF-479B-A43E-2ADB233DB183}"/>
    <cellStyle name="BM Input Modeller 4 2 7 3" xfId="5872" xr:uid="{F8F434F1-9EB8-4464-B69A-459760F507AD}"/>
    <cellStyle name="BM Input Modeller 4 2 8" xfId="5873" xr:uid="{E5AA73DF-A004-46F6-B97D-F1BB82BB5EC8}"/>
    <cellStyle name="BM Input Modeller 4 2 8 2" xfId="5874" xr:uid="{68D04800-D316-4B4B-B487-A5679C665979}"/>
    <cellStyle name="BM Input Modeller 4 2 8 2 2" xfId="5875" xr:uid="{C479C880-B937-4557-AC42-B6AAC605B01F}"/>
    <cellStyle name="BM Input Modeller 4 2 8 3" xfId="5876" xr:uid="{D11A778D-D470-4438-9043-888E3DA2F1D3}"/>
    <cellStyle name="BM Input Modeller 4 2 9" xfId="5877" xr:uid="{26B9F14E-B562-4E08-B7E0-45990421B15D}"/>
    <cellStyle name="BM Input Modeller 4 2 9 2" xfId="5878" xr:uid="{878807C9-791D-4A79-8661-09D1F07A0ED1}"/>
    <cellStyle name="BM Input Modeller 4 2 9 2 2" xfId="5879" xr:uid="{7BAAE537-52E2-4515-B5F9-2563D29A249A}"/>
    <cellStyle name="BM Input Modeller 4 2 9 3" xfId="5880" xr:uid="{5CB105FF-19D5-43DD-9650-6292C7809B01}"/>
    <cellStyle name="BM Input Modeller 4 20" xfId="5881" xr:uid="{E9EF93E1-FBC6-4639-A932-B38B26527668}"/>
    <cellStyle name="BM Input Modeller 4 3" xfId="5882" xr:uid="{F207CDD3-C2BC-4807-8285-FEEA4808170B}"/>
    <cellStyle name="BM Input Modeller 4 3 2" xfId="5883" xr:uid="{66864B14-3D89-4C48-8703-430A12C2DDEC}"/>
    <cellStyle name="BM Input Modeller 4 3 2 2" xfId="5884" xr:uid="{A33D64F7-4B7B-4A55-A96D-5AB5C78F1F82}"/>
    <cellStyle name="BM Input Modeller 4 3 2 2 2" xfId="5885" xr:uid="{965F5589-0E60-44AE-B157-FE7BA3D69279}"/>
    <cellStyle name="BM Input Modeller 4 3 2 3" xfId="5886" xr:uid="{6335021F-62AB-42E0-A30B-4CA00AFEDD31}"/>
    <cellStyle name="BM Input Modeller 4 3 2 4" xfId="5887" xr:uid="{8CE49F14-F738-4912-AF08-14568EFF6120}"/>
    <cellStyle name="BM Input Modeller 4 3 3" xfId="5888" xr:uid="{3C76C21F-6D2D-4A06-B9C3-DC61A6F5CE16}"/>
    <cellStyle name="BM Input Modeller 4 3 3 2" xfId="5889" xr:uid="{6D786A81-3A3E-4CC9-B570-D9A0808D4D98}"/>
    <cellStyle name="BM Input Modeller 4 3 4" xfId="5890" xr:uid="{DA25DCB4-AFB7-4E20-8E96-B20679A28C66}"/>
    <cellStyle name="BM Input Modeller 4 3 5" xfId="5891" xr:uid="{CB1E97F5-8612-46A2-B56D-61584CEFD0AA}"/>
    <cellStyle name="BM Input Modeller 4 4" xfId="5892" xr:uid="{A0B215AA-19A9-435B-9328-B48E976E5BF6}"/>
    <cellStyle name="BM Input Modeller 4 4 2" xfId="5893" xr:uid="{AF2323A1-F3C5-4842-AC77-9D0D944A068C}"/>
    <cellStyle name="BM Input Modeller 4 4 2 2" xfId="5894" xr:uid="{EC2BBEEB-A6D4-4E99-886A-F9EC4F4068D5}"/>
    <cellStyle name="BM Input Modeller 4 4 2 3" xfId="5895" xr:uid="{59C031A3-27B1-410D-80AF-E153CDA03388}"/>
    <cellStyle name="BM Input Modeller 4 4 3" xfId="5896" xr:uid="{4BAAF14B-6893-4E47-93FD-F60DC1293B32}"/>
    <cellStyle name="BM Input Modeller 4 4 3 2" xfId="5897" xr:uid="{37BDD498-3265-4616-985D-9BF5370CDEE7}"/>
    <cellStyle name="BM Input Modeller 4 4 4" xfId="5898" xr:uid="{83C08BE5-8302-46D5-843B-1613B3EBACFD}"/>
    <cellStyle name="BM Input Modeller 4 5" xfId="5899" xr:uid="{557F9A5D-B118-48EA-8FE2-BE549EFC660D}"/>
    <cellStyle name="BM Input Modeller 4 5 2" xfId="5900" xr:uid="{C364C976-A09D-40CA-A025-8CADA7DA6371}"/>
    <cellStyle name="BM Input Modeller 4 5 2 2" xfId="5901" xr:uid="{3F31C8C3-9B8A-4A03-A9E4-A35CC4D7A23B}"/>
    <cellStyle name="BM Input Modeller 4 5 2 3" xfId="5902" xr:uid="{441174E8-15E0-4A96-B767-EC8FA2446B7C}"/>
    <cellStyle name="BM Input Modeller 4 5 3" xfId="5903" xr:uid="{53BBF1B4-4D50-4A09-811A-AE7050716D89}"/>
    <cellStyle name="BM Input Modeller 4 5 4" xfId="5904" xr:uid="{1301562E-F666-4D7D-BCB1-BB623D6E8E93}"/>
    <cellStyle name="BM Input Modeller 4 6" xfId="5905" xr:uid="{6B609C75-9AC4-4B44-9A89-DA168C947642}"/>
    <cellStyle name="BM Input Modeller 4 6 2" xfId="5906" xr:uid="{34FB6BA7-D608-41F1-B899-29E1A0270011}"/>
    <cellStyle name="BM Input Modeller 4 6 2 2" xfId="5907" xr:uid="{1323A2A8-0760-4BA7-BD6A-74BDF2E830D7}"/>
    <cellStyle name="BM Input Modeller 4 6 3" xfId="5908" xr:uid="{A48FDE4C-8DD5-431A-A9F7-388A6F9699CD}"/>
    <cellStyle name="BM Input Modeller 4 6 4" xfId="5909" xr:uid="{FBED3E7F-76BE-4F5D-81E3-54B0A10153C7}"/>
    <cellStyle name="BM Input Modeller 4 7" xfId="5910" xr:uid="{CD153145-158D-4A66-B863-D30EDE6F8689}"/>
    <cellStyle name="BM Input Modeller 4 7 2" xfId="5911" xr:uid="{3D3F79D4-20F0-4088-A1F2-357AFF566246}"/>
    <cellStyle name="BM Input Modeller 4 7 2 2" xfId="5912" xr:uid="{85845EF2-0019-43FB-86DC-E3E2814441C2}"/>
    <cellStyle name="BM Input Modeller 4 7 3" xfId="5913" xr:uid="{EA7B0C77-3343-491E-BF58-BCD87C8D08AF}"/>
    <cellStyle name="BM Input Modeller 4 8" xfId="5914" xr:uid="{9D004CC3-3FC7-4776-88E4-086635B0D753}"/>
    <cellStyle name="BM Input Modeller 4 8 2" xfId="5915" xr:uid="{280AC1D1-CDA8-4F64-A003-3E7F83709794}"/>
    <cellStyle name="BM Input Modeller 4 8 2 2" xfId="5916" xr:uid="{C3DFFE6C-7E92-4354-AAB1-0B5219188D2C}"/>
    <cellStyle name="BM Input Modeller 4 8 3" xfId="5917" xr:uid="{7848892E-A2F9-48A6-BA87-89E3B08F8DD0}"/>
    <cellStyle name="BM Input Modeller 4 9" xfId="5918" xr:uid="{02CAD6E0-A454-4F31-A3C8-3DDAD45CA419}"/>
    <cellStyle name="BM Input Modeller 4 9 2" xfId="5919" xr:uid="{5DCE7F7C-DF7F-40E9-9314-30053F4954E7}"/>
    <cellStyle name="BM Input Modeller 4 9 2 2" xfId="5920" xr:uid="{14AE5CBD-C4EB-4A49-9FDF-A8BA1D5F97C1}"/>
    <cellStyle name="BM Input Modeller 4 9 3" xfId="5921" xr:uid="{70A5DD3A-EAF6-4FB0-8AB8-6DC1E0EAECD9}"/>
    <cellStyle name="BM Input Modeller 5" xfId="5922" xr:uid="{E90DC381-83D6-48E7-A3D0-0640364BDB30}"/>
    <cellStyle name="BM Input Modeller 5 10" xfId="5923" xr:uid="{F6F34895-F253-4C55-96CA-7D4E37DDD3B8}"/>
    <cellStyle name="BM Input Modeller 5 10 2" xfId="5924" xr:uid="{D8716A04-F711-4211-9A4F-BF1D17068502}"/>
    <cellStyle name="BM Input Modeller 5 10 2 2" xfId="5925" xr:uid="{F0104D69-4F99-43E7-A681-FD7B543A1D72}"/>
    <cellStyle name="BM Input Modeller 5 10 3" xfId="5926" xr:uid="{2337CAF6-83AA-49B1-9AD3-FE4D4F5026E4}"/>
    <cellStyle name="BM Input Modeller 5 11" xfId="5927" xr:uid="{17D69AF3-8F26-4B06-A029-333B6242C17C}"/>
    <cellStyle name="BM Input Modeller 5 11 2" xfId="5928" xr:uid="{6614596A-D813-4199-896D-CA12BBA7275B}"/>
    <cellStyle name="BM Input Modeller 5 11 2 2" xfId="5929" xr:uid="{73CD6967-5274-4923-9C1B-E67B651609B9}"/>
    <cellStyle name="BM Input Modeller 5 11 3" xfId="5930" xr:uid="{85571BA2-710F-412D-9FC4-EBE7E49AD410}"/>
    <cellStyle name="BM Input Modeller 5 12" xfId="5931" xr:uid="{B070E5B0-079C-4925-8C9E-180662DFE852}"/>
    <cellStyle name="BM Input Modeller 5 12 2" xfId="5932" xr:uid="{8225F9BB-F1CB-4F9C-AF24-FFF9437C33CA}"/>
    <cellStyle name="BM Input Modeller 5 12 2 2" xfId="5933" xr:uid="{D561A8F5-E0FC-4F89-B55B-35BEE1F5FB82}"/>
    <cellStyle name="BM Input Modeller 5 12 3" xfId="5934" xr:uid="{DEACF173-D50B-4297-B59F-797FAD884213}"/>
    <cellStyle name="BM Input Modeller 5 13" xfId="5935" xr:uid="{70E1C478-DF22-44B5-80B6-D173331F50CF}"/>
    <cellStyle name="BM Input Modeller 5 13 2" xfId="5936" xr:uid="{16488C50-E245-4C57-A4A9-1FB21E171005}"/>
    <cellStyle name="BM Input Modeller 5 13 2 2" xfId="5937" xr:uid="{27F82E72-7AC4-4129-AF08-7273B1605ADA}"/>
    <cellStyle name="BM Input Modeller 5 13 3" xfId="5938" xr:uid="{DF25E04B-1780-42B1-B0B4-2449FEED40F8}"/>
    <cellStyle name="BM Input Modeller 5 14" xfId="5939" xr:uid="{F3294FD5-46CA-47CE-997F-D4B204569E99}"/>
    <cellStyle name="BM Input Modeller 5 14 2" xfId="5940" xr:uid="{1656E889-A9E8-40FB-AA97-037AB8F0C585}"/>
    <cellStyle name="BM Input Modeller 5 14 2 2" xfId="5941" xr:uid="{9A0CAC41-DBFF-4FAC-8098-4C0704FAECD0}"/>
    <cellStyle name="BM Input Modeller 5 14 3" xfId="5942" xr:uid="{21A42EFB-DA3E-4096-9730-E40EB43F4D5F}"/>
    <cellStyle name="BM Input Modeller 5 15" xfId="5943" xr:uid="{800B6A3A-576D-4C00-896D-A0C0401B4A34}"/>
    <cellStyle name="BM Input Modeller 5 15 2" xfId="5944" xr:uid="{7129776E-DB33-4234-B555-13BA1F56C77B}"/>
    <cellStyle name="BM Input Modeller 5 15 2 2" xfId="5945" xr:uid="{33C06231-C3E6-4819-B22B-D22780DA0463}"/>
    <cellStyle name="BM Input Modeller 5 15 3" xfId="5946" xr:uid="{F97447FF-161D-4EAA-BDE2-E3C67E0F25CA}"/>
    <cellStyle name="BM Input Modeller 5 16" xfId="5947" xr:uid="{221AE2A6-90CE-418D-A6FD-B72881B9C64B}"/>
    <cellStyle name="BM Input Modeller 5 16 2" xfId="5948" xr:uid="{6A87E197-1C96-40AB-8115-71BD724F6B72}"/>
    <cellStyle name="BM Input Modeller 5 16 2 2" xfId="5949" xr:uid="{67DA07B6-65F1-432C-AE18-A345FF1069CC}"/>
    <cellStyle name="BM Input Modeller 5 16 3" xfId="5950" xr:uid="{B9EDB79A-15BC-4FC7-B8AB-2229D6188832}"/>
    <cellStyle name="BM Input Modeller 5 17" xfId="5951" xr:uid="{74FF42A5-1781-4866-97C6-318E33B41D1E}"/>
    <cellStyle name="BM Input Modeller 5 17 2" xfId="5952" xr:uid="{3B4B5739-0284-4666-A4A4-95C7239D6C3F}"/>
    <cellStyle name="BM Input Modeller 5 17 2 2" xfId="5953" xr:uid="{B99DAA48-95BC-4987-B747-8D040AE3B7D1}"/>
    <cellStyle name="BM Input Modeller 5 17 3" xfId="5954" xr:uid="{33B1B767-0089-4D73-866D-A7DEEA18A2F2}"/>
    <cellStyle name="BM Input Modeller 5 18" xfId="5955" xr:uid="{A34491C8-F921-4E03-92D0-D9900A5AC6C8}"/>
    <cellStyle name="BM Input Modeller 5 18 2" xfId="5956" xr:uid="{83928108-B424-4B14-A146-9C015C154E07}"/>
    <cellStyle name="BM Input Modeller 5 18 2 2" xfId="5957" xr:uid="{3434545F-D803-4953-A386-BD19F3D196E4}"/>
    <cellStyle name="BM Input Modeller 5 18 3" xfId="5958" xr:uid="{FB9209E1-C52C-4660-A2A0-89AF244B426C}"/>
    <cellStyle name="BM Input Modeller 5 19" xfId="5959" xr:uid="{FEC61E0F-892A-4A90-9355-0D8A66AE603E}"/>
    <cellStyle name="BM Input Modeller 5 19 2" xfId="5960" xr:uid="{57CA6DA9-409A-4C3F-803A-DCF6E087AF3E}"/>
    <cellStyle name="BM Input Modeller 5 19 2 2" xfId="5961" xr:uid="{47373B20-1DC1-44D2-86DE-FEACD94DDBB7}"/>
    <cellStyle name="BM Input Modeller 5 19 3" xfId="5962" xr:uid="{F05615DD-F4F5-444F-9B9B-94E85477E2DB}"/>
    <cellStyle name="BM Input Modeller 5 2" xfId="5963" xr:uid="{8FF5CAAE-1D99-41D5-9391-3817F8A1A14D}"/>
    <cellStyle name="BM Input Modeller 5 2 10" xfId="5964" xr:uid="{C51046BF-839B-478E-BC3E-9CD6DE19FC85}"/>
    <cellStyle name="BM Input Modeller 5 2 10 2" xfId="5965" xr:uid="{67C606E1-88EB-4623-83CA-B5D057BD8021}"/>
    <cellStyle name="BM Input Modeller 5 2 10 2 2" xfId="5966" xr:uid="{DB413AF5-D142-4D4B-8535-C2CB58CBDCFA}"/>
    <cellStyle name="BM Input Modeller 5 2 10 3" xfId="5967" xr:uid="{D2001DA0-FEBC-4C24-A8F7-AC4187D73DBA}"/>
    <cellStyle name="BM Input Modeller 5 2 11" xfId="5968" xr:uid="{747FFAC7-4060-49C0-B588-2887CE17E15F}"/>
    <cellStyle name="BM Input Modeller 5 2 11 2" xfId="5969" xr:uid="{0CF4A405-4AE7-48AE-A42E-B6D6A2CD7C39}"/>
    <cellStyle name="BM Input Modeller 5 2 11 2 2" xfId="5970" xr:uid="{FE38C874-E229-4A71-8576-B74DDF47DA62}"/>
    <cellStyle name="BM Input Modeller 5 2 11 3" xfId="5971" xr:uid="{D8933B4B-E25C-4FF2-AEF2-6D7C18699645}"/>
    <cellStyle name="BM Input Modeller 5 2 12" xfId="5972" xr:uid="{C33C15F9-2ABC-43A7-B93E-E0A6E01214E7}"/>
    <cellStyle name="BM Input Modeller 5 2 12 2" xfId="5973" xr:uid="{8F328E83-29BE-4F82-9B04-F623C2817E81}"/>
    <cellStyle name="BM Input Modeller 5 2 12 2 2" xfId="5974" xr:uid="{F81E1794-952E-4785-8059-23BBB9CE3383}"/>
    <cellStyle name="BM Input Modeller 5 2 12 3" xfId="5975" xr:uid="{D45C4F3F-E220-4FD2-A52C-836E0D100303}"/>
    <cellStyle name="BM Input Modeller 5 2 13" xfId="5976" xr:uid="{9059BF3C-32B5-4E68-A353-5595A25FDB52}"/>
    <cellStyle name="BM Input Modeller 5 2 13 2" xfId="5977" xr:uid="{B1B86357-06A1-473F-86CC-9DB01EC2CABC}"/>
    <cellStyle name="BM Input Modeller 5 2 13 2 2" xfId="5978" xr:uid="{8B82D52C-1C68-4FCD-BDF0-3EBE85BAE721}"/>
    <cellStyle name="BM Input Modeller 5 2 13 3" xfId="5979" xr:uid="{CC2622D3-FC01-4F46-B9B2-C7E0C4658B91}"/>
    <cellStyle name="BM Input Modeller 5 2 14" xfId="5980" xr:uid="{5BEFA7EF-B8A4-4854-9B40-8EC032D16078}"/>
    <cellStyle name="BM Input Modeller 5 2 14 2" xfId="5981" xr:uid="{EEA085D7-68B6-410E-8F6F-77FFFF1BA9C1}"/>
    <cellStyle name="BM Input Modeller 5 2 14 2 2" xfId="5982" xr:uid="{6BC8C675-4B98-46EE-9D46-67494C28D10C}"/>
    <cellStyle name="BM Input Modeller 5 2 14 3" xfId="5983" xr:uid="{4DF6D14F-66CC-4904-A50C-3DB2622DF5FB}"/>
    <cellStyle name="BM Input Modeller 5 2 15" xfId="5984" xr:uid="{365D1CF8-B72A-47C5-90D5-E8A99D0E5020}"/>
    <cellStyle name="BM Input Modeller 5 2 15 2" xfId="5985" xr:uid="{FEBB9C7C-C948-4C46-8DE0-66C8BA71A9AB}"/>
    <cellStyle name="BM Input Modeller 5 2 15 2 2" xfId="5986" xr:uid="{9088FD9F-84B6-4D3C-BE9B-8F99FEA6F2E5}"/>
    <cellStyle name="BM Input Modeller 5 2 15 3" xfId="5987" xr:uid="{82A938FF-1174-4541-819E-4884D5D53C4A}"/>
    <cellStyle name="BM Input Modeller 5 2 16" xfId="5988" xr:uid="{0BBE90CB-5B19-4B13-8AF2-4D80FE082284}"/>
    <cellStyle name="BM Input Modeller 5 2 16 2" xfId="5989" xr:uid="{42646A7E-6C84-4DE0-A361-7E77BADDBF11}"/>
    <cellStyle name="BM Input Modeller 5 2 16 2 2" xfId="5990" xr:uid="{0C5205A9-E002-475F-9976-643864FC5C8C}"/>
    <cellStyle name="BM Input Modeller 5 2 16 3" xfId="5991" xr:uid="{67DBE54A-8CB9-415A-AD77-5F89179EECD4}"/>
    <cellStyle name="BM Input Modeller 5 2 17" xfId="5992" xr:uid="{E8B1B853-182E-46F6-A7FE-9737672DF86E}"/>
    <cellStyle name="BM Input Modeller 5 2 17 2" xfId="5993" xr:uid="{C54A2EE9-041B-414E-B8E4-E9FF64A68265}"/>
    <cellStyle name="BM Input Modeller 5 2 17 2 2" xfId="5994" xr:uid="{5B1047F4-7C58-4F48-8465-EC630BE3C75C}"/>
    <cellStyle name="BM Input Modeller 5 2 17 3" xfId="5995" xr:uid="{1AE45048-387F-4442-8690-16B46965CBD3}"/>
    <cellStyle name="BM Input Modeller 5 2 18" xfId="5996" xr:uid="{E726C9E7-C473-4122-AF9D-4CDF49E35B2D}"/>
    <cellStyle name="BM Input Modeller 5 2 18 2" xfId="5997" xr:uid="{A6BF3AC1-7FA4-483B-BF63-FD0D6359CA03}"/>
    <cellStyle name="BM Input Modeller 5 2 18 2 2" xfId="5998" xr:uid="{A85721B4-0248-4A1F-ACA6-3875E22EF1F5}"/>
    <cellStyle name="BM Input Modeller 5 2 18 3" xfId="5999" xr:uid="{6B77FB89-6E20-4C35-99A2-8D4BFFD582F1}"/>
    <cellStyle name="BM Input Modeller 5 2 19" xfId="6000" xr:uid="{28130304-6D86-4629-AFD8-9FEF1E0619B1}"/>
    <cellStyle name="BM Input Modeller 5 2 19 2" xfId="6001" xr:uid="{C7428F11-46B1-48D5-A278-38CE49FF2E39}"/>
    <cellStyle name="BM Input Modeller 5 2 19 2 2" xfId="6002" xr:uid="{EFCB5327-99CC-40F1-BAAD-1AF710E63821}"/>
    <cellStyle name="BM Input Modeller 5 2 19 3" xfId="6003" xr:uid="{04518B3C-5350-41FE-B7B1-E3281E76EADE}"/>
    <cellStyle name="BM Input Modeller 5 2 2" xfId="6004" xr:uid="{85F82F31-30E7-42AA-9CFA-1AED1801B66A}"/>
    <cellStyle name="BM Input Modeller 5 2 2 2" xfId="6005" xr:uid="{16CBB44B-4E4C-4685-BEFA-A2E093186CDC}"/>
    <cellStyle name="BM Input Modeller 5 2 2 2 2" xfId="6006" xr:uid="{FCAF5D94-6BAD-4ADE-9B75-39DD105C2337}"/>
    <cellStyle name="BM Input Modeller 5 2 2 2 3" xfId="6007" xr:uid="{A7E5B431-49C2-41B6-B812-65C253A134F0}"/>
    <cellStyle name="BM Input Modeller 5 2 2 3" xfId="6008" xr:uid="{43D791F6-4BF2-43E2-8DE5-B319F41DF7D7}"/>
    <cellStyle name="BM Input Modeller 5 2 2 3 2" xfId="6009" xr:uid="{D7ADF1F6-B4BB-4E12-AAF6-226F35E5BD8A}"/>
    <cellStyle name="BM Input Modeller 5 2 2 4" xfId="6010" xr:uid="{51D2FEE4-A426-430D-83E0-18AE30512332}"/>
    <cellStyle name="BM Input Modeller 5 2 20" xfId="6011" xr:uid="{0E4710BD-8C7E-4F34-ADF4-C90A8F1E6BF7}"/>
    <cellStyle name="BM Input Modeller 5 2 20 2" xfId="6012" xr:uid="{EA2F6B1E-F8A6-4C33-A3BA-746A203C2F86}"/>
    <cellStyle name="BM Input Modeller 5 2 20 2 2" xfId="6013" xr:uid="{960766E1-1AAB-48BC-9A65-E946955B5F5E}"/>
    <cellStyle name="BM Input Modeller 5 2 20 3" xfId="6014" xr:uid="{8014997B-2999-4D9F-90C9-9448E8B99750}"/>
    <cellStyle name="BM Input Modeller 5 2 21" xfId="6015" xr:uid="{56767508-333A-4A02-97E5-658066698D63}"/>
    <cellStyle name="BM Input Modeller 5 2 21 2" xfId="6016" xr:uid="{9F184796-9CFE-406A-A3D6-5975ADB89275}"/>
    <cellStyle name="BM Input Modeller 5 2 22" xfId="6017" xr:uid="{4390F3B1-81FC-4DEC-B058-80792C97CB95}"/>
    <cellStyle name="BM Input Modeller 5 2 23" xfId="6018" xr:uid="{A251DECE-D087-4658-A13B-82BF1D4E3F1D}"/>
    <cellStyle name="BM Input Modeller 5 2 3" xfId="6019" xr:uid="{978E434D-C51C-4E70-8A6C-72F0A7BFE424}"/>
    <cellStyle name="BM Input Modeller 5 2 3 2" xfId="6020" xr:uid="{CE8B20C5-1E06-4445-ADA0-E9A1D70B0DAD}"/>
    <cellStyle name="BM Input Modeller 5 2 3 2 2" xfId="6021" xr:uid="{65663D06-13FA-46F9-939D-1D1D00D554F9}"/>
    <cellStyle name="BM Input Modeller 5 2 3 3" xfId="6022" xr:uid="{153C419B-715F-40AB-BF9F-C5D3EF336A7C}"/>
    <cellStyle name="BM Input Modeller 5 2 3 4" xfId="6023" xr:uid="{0DFBD822-073C-4A40-83E9-77B96BD3D1C6}"/>
    <cellStyle name="BM Input Modeller 5 2 4" xfId="6024" xr:uid="{241F7F4C-83B5-4EC7-B799-964C040F4AE4}"/>
    <cellStyle name="BM Input Modeller 5 2 4 2" xfId="6025" xr:uid="{69912BA8-CC13-407B-AA63-B17D9D68993C}"/>
    <cellStyle name="BM Input Modeller 5 2 4 2 2" xfId="6026" xr:uid="{200B830A-6D6F-4D9A-93CE-7D39651E90FC}"/>
    <cellStyle name="BM Input Modeller 5 2 4 3" xfId="6027" xr:uid="{4BDA52D4-567C-42D0-8F29-B34A21ABFF87}"/>
    <cellStyle name="BM Input Modeller 5 2 4 4" xfId="6028" xr:uid="{5DC15C14-8C1A-43A4-851E-B43F094BBFEE}"/>
    <cellStyle name="BM Input Modeller 5 2 5" xfId="6029" xr:uid="{D2B09F9A-D0B7-4E7D-A1C9-E7B4330D3ADF}"/>
    <cellStyle name="BM Input Modeller 5 2 5 2" xfId="6030" xr:uid="{D6A05DA4-232B-4D4C-A8F2-3FB3862AE66C}"/>
    <cellStyle name="BM Input Modeller 5 2 5 2 2" xfId="6031" xr:uid="{B6538D92-DBF0-4D96-B80F-FE09C8AC0FFC}"/>
    <cellStyle name="BM Input Modeller 5 2 5 3" xfId="6032" xr:uid="{A79F062B-464B-41EE-B829-15E69FDB730D}"/>
    <cellStyle name="BM Input Modeller 5 2 6" xfId="6033" xr:uid="{CDF62D7F-B527-4511-B17A-A83AF86BE687}"/>
    <cellStyle name="BM Input Modeller 5 2 6 2" xfId="6034" xr:uid="{8E2F5488-C2C7-4C18-8443-2479BE80CD6C}"/>
    <cellStyle name="BM Input Modeller 5 2 6 2 2" xfId="6035" xr:uid="{51377DEB-55AC-4232-9724-7449E130C827}"/>
    <cellStyle name="BM Input Modeller 5 2 6 3" xfId="6036" xr:uid="{94E92C27-A8E5-4FAE-A726-EC1E87B44868}"/>
    <cellStyle name="BM Input Modeller 5 2 7" xfId="6037" xr:uid="{884FC339-E71E-4120-89EC-D484D02DF368}"/>
    <cellStyle name="BM Input Modeller 5 2 7 2" xfId="6038" xr:uid="{BBD31DC8-D4AB-44F9-B583-3E74FAFA6062}"/>
    <cellStyle name="BM Input Modeller 5 2 7 2 2" xfId="6039" xr:uid="{C1F60321-FC93-4A14-ABD8-843605008D0A}"/>
    <cellStyle name="BM Input Modeller 5 2 7 3" xfId="6040" xr:uid="{70560AD7-F552-4B5A-843B-E0DB61B92AF7}"/>
    <cellStyle name="BM Input Modeller 5 2 8" xfId="6041" xr:uid="{87443484-E3E5-4206-8495-D3BAD27CDCFB}"/>
    <cellStyle name="BM Input Modeller 5 2 8 2" xfId="6042" xr:uid="{562A04A9-8B9D-428D-AE9C-363ADC4608BC}"/>
    <cellStyle name="BM Input Modeller 5 2 8 2 2" xfId="6043" xr:uid="{DF52D495-4B1F-422A-9042-6981B4B4EA9D}"/>
    <cellStyle name="BM Input Modeller 5 2 8 3" xfId="6044" xr:uid="{C00CADA3-8DC3-4F04-B905-63A8C408EA7C}"/>
    <cellStyle name="BM Input Modeller 5 2 9" xfId="6045" xr:uid="{7ABB01E3-A6F7-4EDB-83ED-E029DF85C2F7}"/>
    <cellStyle name="BM Input Modeller 5 2 9 2" xfId="6046" xr:uid="{74AFC9A7-38C0-4068-B8E5-470D7DAFD84E}"/>
    <cellStyle name="BM Input Modeller 5 2 9 2 2" xfId="6047" xr:uid="{2C40C2AE-AF02-454D-9ED4-562321580839}"/>
    <cellStyle name="BM Input Modeller 5 2 9 3" xfId="6048" xr:uid="{7AC992CF-92A1-42AE-852B-1C48F10A3466}"/>
    <cellStyle name="BM Input Modeller 5 20" xfId="6049" xr:uid="{0B9F4421-D37E-4D90-9709-3C84670C5842}"/>
    <cellStyle name="BM Input Modeller 5 20 2" xfId="6050" xr:uid="{D91C5E74-B241-4A28-B9D8-08DD9C29F523}"/>
    <cellStyle name="BM Input Modeller 5 20 2 2" xfId="6051" xr:uid="{89945632-F0A8-4647-A4A1-E1098A7C43D4}"/>
    <cellStyle name="BM Input Modeller 5 20 3" xfId="6052" xr:uid="{29F3F8AC-9A48-4409-9DF8-A93E8495ED0A}"/>
    <cellStyle name="BM Input Modeller 5 21" xfId="6053" xr:uid="{64A290C7-3044-4DA7-B8F3-A3D3EC8668B0}"/>
    <cellStyle name="BM Input Modeller 5 21 2" xfId="6054" xr:uid="{6EA49EB6-BA06-46E0-BC6D-5C4BA7D1750D}"/>
    <cellStyle name="BM Input Modeller 5 21 2 2" xfId="6055" xr:uid="{584842CD-F749-4A37-A972-19AE97EC02BB}"/>
    <cellStyle name="BM Input Modeller 5 21 3" xfId="6056" xr:uid="{BB1A8194-7298-4F13-AAB6-2E6FC742D6E3}"/>
    <cellStyle name="BM Input Modeller 5 22" xfId="6057" xr:uid="{65EABC49-5C0E-4C55-BE2E-0F80F95D99B1}"/>
    <cellStyle name="BM Input Modeller 5 22 2" xfId="6058" xr:uid="{949F9C45-05F5-483E-8D72-196D47F75F3D}"/>
    <cellStyle name="BM Input Modeller 5 23" xfId="6059" xr:uid="{6ED9951A-3892-4E65-B5FC-016D405C9F0C}"/>
    <cellStyle name="BM Input Modeller 5 24" xfId="6060" xr:uid="{9A7DB0F2-7B9C-4E30-9638-8274342B5255}"/>
    <cellStyle name="BM Input Modeller 5 3" xfId="6061" xr:uid="{A37D2B9B-17A0-451C-BFD3-1F77F60D1127}"/>
    <cellStyle name="BM Input Modeller 5 3 2" xfId="6062" xr:uid="{B5EC05BE-162A-40A5-A39B-8773BBEED5C7}"/>
    <cellStyle name="BM Input Modeller 5 3 2 2" xfId="6063" xr:uid="{4F1EF4A6-CA22-423A-9850-80FABA61C14B}"/>
    <cellStyle name="BM Input Modeller 5 3 2 3" xfId="6064" xr:uid="{3D89AD9F-077F-416A-8133-5778FEC847C8}"/>
    <cellStyle name="BM Input Modeller 5 3 3" xfId="6065" xr:uid="{AAD3C8CB-1242-4700-A225-0EFDECCF16BB}"/>
    <cellStyle name="BM Input Modeller 5 3 3 2" xfId="6066" xr:uid="{7CB2FB45-CAF8-40F6-8C4A-D63E800D2B1C}"/>
    <cellStyle name="BM Input Modeller 5 3 4" xfId="6067" xr:uid="{732EF5CF-707E-457C-AE38-DDFC87D5DDB7}"/>
    <cellStyle name="BM Input Modeller 5 4" xfId="6068" xr:uid="{F4A2B3BA-DCC2-4AB7-AB4A-1C0CD36653E8}"/>
    <cellStyle name="BM Input Modeller 5 4 2" xfId="6069" xr:uid="{3DE447FC-E53E-4DA7-8637-A404FDD3D1E4}"/>
    <cellStyle name="BM Input Modeller 5 4 2 2" xfId="6070" xr:uid="{6F70F8F9-2763-4E02-AEDC-732B273E1CEE}"/>
    <cellStyle name="BM Input Modeller 5 4 3" xfId="6071" xr:uid="{C3928E39-A450-40A6-9DF6-33789AFB5AC6}"/>
    <cellStyle name="BM Input Modeller 5 4 4" xfId="6072" xr:uid="{5CC3A096-A44D-4A0E-A97F-80CD8E38F124}"/>
    <cellStyle name="BM Input Modeller 5 5" xfId="6073" xr:uid="{BADF5BFA-F43B-4664-990B-301F0FDC5826}"/>
    <cellStyle name="BM Input Modeller 5 5 2" xfId="6074" xr:uid="{A36E155D-3949-4A5D-BF05-17AD575F772B}"/>
    <cellStyle name="BM Input Modeller 5 5 2 2" xfId="6075" xr:uid="{13507104-ADFD-45F2-BC14-850BF44E674A}"/>
    <cellStyle name="BM Input Modeller 5 5 3" xfId="6076" xr:uid="{3AB9A023-6465-43CD-929E-82DAF8DD5E1D}"/>
    <cellStyle name="BM Input Modeller 5 5 4" xfId="6077" xr:uid="{630385A0-75FD-4519-9F8F-6BAF6A771AEE}"/>
    <cellStyle name="BM Input Modeller 5 6" xfId="6078" xr:uid="{E1341F87-BBC9-4DAF-8D9C-631597C9C82D}"/>
    <cellStyle name="BM Input Modeller 5 6 2" xfId="6079" xr:uid="{642E89E3-449F-4609-A4B1-4175B429B096}"/>
    <cellStyle name="BM Input Modeller 5 6 2 2" xfId="6080" xr:uid="{2A0F2962-5EB8-4DD8-B899-68EDDF5F664E}"/>
    <cellStyle name="BM Input Modeller 5 6 3" xfId="6081" xr:uid="{1506A184-330F-4179-BA1C-1FA61F01920D}"/>
    <cellStyle name="BM Input Modeller 5 7" xfId="6082" xr:uid="{73D5585C-980D-4578-A3EB-234BF1A3ED04}"/>
    <cellStyle name="BM Input Modeller 5 7 2" xfId="6083" xr:uid="{30364A52-EDE5-4859-AE76-8DF33835C186}"/>
    <cellStyle name="BM Input Modeller 5 7 2 2" xfId="6084" xr:uid="{7A841B78-0C88-46EC-962F-E679E3CDA15B}"/>
    <cellStyle name="BM Input Modeller 5 7 3" xfId="6085" xr:uid="{BD282166-39C3-4402-B81D-FE6BC76E2C0D}"/>
    <cellStyle name="BM Input Modeller 5 8" xfId="6086" xr:uid="{46673A1B-A043-4A1D-88EF-DFA91C8C939D}"/>
    <cellStyle name="BM Input Modeller 5 8 2" xfId="6087" xr:uid="{07C78222-9C6E-45CB-9197-5B0AE43635B3}"/>
    <cellStyle name="BM Input Modeller 5 8 2 2" xfId="6088" xr:uid="{047CA9E8-8483-4225-90CE-17A445FAAE79}"/>
    <cellStyle name="BM Input Modeller 5 8 3" xfId="6089" xr:uid="{551BA4F6-49B8-4A5B-B52B-94D52A69E6F7}"/>
    <cellStyle name="BM Input Modeller 5 9" xfId="6090" xr:uid="{79CA2F1E-3CFC-402D-9BCB-2F4F9D199A1E}"/>
    <cellStyle name="BM Input Modeller 5 9 2" xfId="6091" xr:uid="{7FE6B72E-85F0-464E-98EE-727B344DBEF9}"/>
    <cellStyle name="BM Input Modeller 5 9 2 2" xfId="6092" xr:uid="{A0B99BEB-EE55-466D-92A0-68539F9C6616}"/>
    <cellStyle name="BM Input Modeller 5 9 3" xfId="6093" xr:uid="{44478453-8EF4-49C5-9A32-8045097168E6}"/>
    <cellStyle name="BM Input Modeller 6" xfId="6094" xr:uid="{B364D1B2-A653-4195-8B16-7A993CB81A70}"/>
    <cellStyle name="BM Input Modeller 6 10" xfId="6095" xr:uid="{8C6649D8-D7A2-4802-8D82-9B05394B728A}"/>
    <cellStyle name="BM Input Modeller 6 10 2" xfId="6096" xr:uid="{B7C94C66-5F4F-42B4-8836-B06566C18C43}"/>
    <cellStyle name="BM Input Modeller 6 10 2 2" xfId="6097" xr:uid="{F61FDF19-778F-4127-A420-A8FD3624CFBA}"/>
    <cellStyle name="BM Input Modeller 6 10 3" xfId="6098" xr:uid="{385449DB-1D67-4306-B930-30229545E389}"/>
    <cellStyle name="BM Input Modeller 6 11" xfId="6099" xr:uid="{FB02B849-998F-4E4E-B1A6-15DB5889784D}"/>
    <cellStyle name="BM Input Modeller 6 11 2" xfId="6100" xr:uid="{061A6F14-829A-47B2-8E4E-CA1FB1FB7321}"/>
    <cellStyle name="BM Input Modeller 6 11 2 2" xfId="6101" xr:uid="{CDFBBF68-B1A0-4FD6-A96D-95DF1B53B9B2}"/>
    <cellStyle name="BM Input Modeller 6 11 3" xfId="6102" xr:uid="{CF3E9101-57C8-4520-B45E-32469894607D}"/>
    <cellStyle name="BM Input Modeller 6 12" xfId="6103" xr:uid="{E44856E3-E16D-40C3-A88F-DF4BA4460CB8}"/>
    <cellStyle name="BM Input Modeller 6 12 2" xfId="6104" xr:uid="{5E9EF27E-4629-4316-B746-5D020BEFD0CD}"/>
    <cellStyle name="BM Input Modeller 6 12 2 2" xfId="6105" xr:uid="{B4172EEC-D729-4697-91FF-97FD5994B544}"/>
    <cellStyle name="BM Input Modeller 6 12 3" xfId="6106" xr:uid="{F7646FBC-785F-4805-A68E-B8BB2F8DA847}"/>
    <cellStyle name="BM Input Modeller 6 13" xfId="6107" xr:uid="{9AF605EB-ED72-4991-A68B-7BA5C50C26DD}"/>
    <cellStyle name="BM Input Modeller 6 13 2" xfId="6108" xr:uid="{F482833B-F075-4877-BECC-3A87520A6E42}"/>
    <cellStyle name="BM Input Modeller 6 13 2 2" xfId="6109" xr:uid="{07EEDFC5-2A33-4961-9997-7E67203266BE}"/>
    <cellStyle name="BM Input Modeller 6 13 3" xfId="6110" xr:uid="{80D012F1-5C23-4B20-A3EE-3D3C9C5FEEBD}"/>
    <cellStyle name="BM Input Modeller 6 14" xfId="6111" xr:uid="{76FB91F3-FA6D-4F37-B5C2-B15FC2D0C716}"/>
    <cellStyle name="BM Input Modeller 6 14 2" xfId="6112" xr:uid="{1BB6059F-9498-42D0-A5F6-D40F53C793DA}"/>
    <cellStyle name="BM Input Modeller 6 14 2 2" xfId="6113" xr:uid="{CDFDD253-C876-4A8E-BFA7-C9F84785AED3}"/>
    <cellStyle name="BM Input Modeller 6 14 3" xfId="6114" xr:uid="{895E22D9-59EE-42FC-BA96-FE85E9EC575D}"/>
    <cellStyle name="BM Input Modeller 6 15" xfId="6115" xr:uid="{D6E7C4C3-5F15-4D34-AABE-7C41D3C9295D}"/>
    <cellStyle name="BM Input Modeller 6 15 2" xfId="6116" xr:uid="{4159CE26-79AB-47FC-90B8-C20799E26E9B}"/>
    <cellStyle name="BM Input Modeller 6 15 2 2" xfId="6117" xr:uid="{2002D241-B88D-41D4-800B-1D3384E84883}"/>
    <cellStyle name="BM Input Modeller 6 15 3" xfId="6118" xr:uid="{B08A9C0D-097B-4706-A435-EBD776EEDE85}"/>
    <cellStyle name="BM Input Modeller 6 16" xfId="6119" xr:uid="{10A90E6E-33E2-4326-94A8-D38A3C74E459}"/>
    <cellStyle name="BM Input Modeller 6 16 2" xfId="6120" xr:uid="{B9464E44-F2EA-4F93-998A-08C08968D6A1}"/>
    <cellStyle name="BM Input Modeller 6 16 2 2" xfId="6121" xr:uid="{4055A24C-C3C7-443C-8755-2DA65AD8E1FA}"/>
    <cellStyle name="BM Input Modeller 6 16 3" xfId="6122" xr:uid="{3F9927BC-DFC8-4283-9217-62BAD3FCB153}"/>
    <cellStyle name="BM Input Modeller 6 17" xfId="6123" xr:uid="{2E69AD95-6FCC-405B-AE82-F01D2F37CCBD}"/>
    <cellStyle name="BM Input Modeller 6 17 2" xfId="6124" xr:uid="{F00C1046-98AA-40A9-920A-A2E301587509}"/>
    <cellStyle name="BM Input Modeller 6 17 2 2" xfId="6125" xr:uid="{D0F27ED9-2080-4612-943F-AFAB31BB3DAC}"/>
    <cellStyle name="BM Input Modeller 6 17 3" xfId="6126" xr:uid="{BBD234DC-8AC6-4E26-9192-A91927EED2F9}"/>
    <cellStyle name="BM Input Modeller 6 18" xfId="6127" xr:uid="{2BF358B0-3C46-4938-91D0-B43B07608113}"/>
    <cellStyle name="BM Input Modeller 6 18 2" xfId="6128" xr:uid="{92E0AD76-4FBE-4953-85A7-7DB59DAF6F75}"/>
    <cellStyle name="BM Input Modeller 6 18 2 2" xfId="6129" xr:uid="{1D1713E1-A06A-416C-9868-DCEA5493FE55}"/>
    <cellStyle name="BM Input Modeller 6 18 3" xfId="6130" xr:uid="{04E8AE5D-9B8F-4021-ADD3-170B938D2BCE}"/>
    <cellStyle name="BM Input Modeller 6 19" xfId="6131" xr:uid="{BF2054BF-DAB2-4E5C-A785-B5308B28BB31}"/>
    <cellStyle name="BM Input Modeller 6 19 2" xfId="6132" xr:uid="{B8E51C9B-8806-4A0F-8E9E-61DB748FA4BE}"/>
    <cellStyle name="BM Input Modeller 6 19 2 2" xfId="6133" xr:uid="{052513F3-2CA3-4312-ABC8-1FB72FD60927}"/>
    <cellStyle name="BM Input Modeller 6 19 3" xfId="6134" xr:uid="{F41E21C9-86C3-41D7-9AE3-8BA72E61F9E2}"/>
    <cellStyle name="BM Input Modeller 6 2" xfId="6135" xr:uid="{0188AEE1-9410-43DD-94F9-FFDF3A426035}"/>
    <cellStyle name="BM Input Modeller 6 2 2" xfId="6136" xr:uid="{DE9E9611-C9F3-41A6-B855-D1F77A25AF91}"/>
    <cellStyle name="BM Input Modeller 6 2 2 2" xfId="6137" xr:uid="{C8C15A4D-41CC-4848-9CA6-7E8438C6B1F9}"/>
    <cellStyle name="BM Input Modeller 6 2 2 3" xfId="6138" xr:uid="{DA400CF8-0CD3-4ACF-B546-5982145714DF}"/>
    <cellStyle name="BM Input Modeller 6 2 3" xfId="6139" xr:uid="{1B3EBB06-1E55-4476-9530-D18B151780DC}"/>
    <cellStyle name="BM Input Modeller 6 2 3 2" xfId="6140" xr:uid="{DC6EC3D5-4609-4475-8070-50B34B4FED2C}"/>
    <cellStyle name="BM Input Modeller 6 2 4" xfId="6141" xr:uid="{9D6D0F84-0E6A-448D-B586-44EEFFB36E99}"/>
    <cellStyle name="BM Input Modeller 6 20" xfId="6142" xr:uid="{EF1056F7-5920-49E4-A10E-442CE2926168}"/>
    <cellStyle name="BM Input Modeller 6 20 2" xfId="6143" xr:uid="{0B2B97E0-B4FF-418A-BCDE-D92135FDA16F}"/>
    <cellStyle name="BM Input Modeller 6 20 2 2" xfId="6144" xr:uid="{8A80DC31-3894-49A3-ADF2-FA707A67267B}"/>
    <cellStyle name="BM Input Modeller 6 20 3" xfId="6145" xr:uid="{07006458-D110-44BD-8AE6-57B154882B04}"/>
    <cellStyle name="BM Input Modeller 6 21" xfId="6146" xr:uid="{92FB98E2-8670-409B-A89D-E94F9E8084BA}"/>
    <cellStyle name="BM Input Modeller 6 21 2" xfId="6147" xr:uid="{52EB8405-DDFB-4613-B974-9B09F9DC8EEB}"/>
    <cellStyle name="BM Input Modeller 6 22" xfId="6148" xr:uid="{FDCF2529-07A4-4B7D-BF3A-C70AE89B688D}"/>
    <cellStyle name="BM Input Modeller 6 23" xfId="6149" xr:uid="{44250CAA-7336-499C-8F20-2E7EFE5E8F1E}"/>
    <cellStyle name="BM Input Modeller 6 3" xfId="6150" xr:uid="{12D946D8-0DFE-42B9-9910-B2B3687D692B}"/>
    <cellStyle name="BM Input Modeller 6 3 2" xfId="6151" xr:uid="{F7C1AD71-1D4A-42AD-87E8-84A6E68B5CFA}"/>
    <cellStyle name="BM Input Modeller 6 3 2 2" xfId="6152" xr:uid="{B3223D71-7165-4016-B0F0-3EEF52808E84}"/>
    <cellStyle name="BM Input Modeller 6 3 3" xfId="6153" xr:uid="{81B70B7F-5F68-4666-9BCF-76CB79A4FC6E}"/>
    <cellStyle name="BM Input Modeller 6 3 4" xfId="6154" xr:uid="{B304D479-87EF-4587-A1FC-EBBE45EEE98F}"/>
    <cellStyle name="BM Input Modeller 6 4" xfId="6155" xr:uid="{BA60A1D2-A7A0-4F4D-94F4-6ACB0766A743}"/>
    <cellStyle name="BM Input Modeller 6 4 2" xfId="6156" xr:uid="{38EE9977-B896-4D75-A5A9-A351A09D609C}"/>
    <cellStyle name="BM Input Modeller 6 4 2 2" xfId="6157" xr:uid="{445A5C6C-01B7-482A-A4E0-FC8D65264A68}"/>
    <cellStyle name="BM Input Modeller 6 4 3" xfId="6158" xr:uid="{8F98F747-4597-4709-A312-68D9BED4E4EA}"/>
    <cellStyle name="BM Input Modeller 6 4 4" xfId="6159" xr:uid="{F33E0F8E-B886-4C81-A496-E6BA068F98CA}"/>
    <cellStyle name="BM Input Modeller 6 5" xfId="6160" xr:uid="{C0BC13C1-67DB-4E5A-92FF-D1F94F6D3086}"/>
    <cellStyle name="BM Input Modeller 6 5 2" xfId="6161" xr:uid="{64F73CB8-C9CD-4AF8-9F90-1BE39F2AE353}"/>
    <cellStyle name="BM Input Modeller 6 5 2 2" xfId="6162" xr:uid="{375ABA73-E269-40C5-BB3B-5797281BD24E}"/>
    <cellStyle name="BM Input Modeller 6 5 3" xfId="6163" xr:uid="{A2DADEDA-C14E-4882-A44F-6D9D0EE41C25}"/>
    <cellStyle name="BM Input Modeller 6 6" xfId="6164" xr:uid="{0BB85EAA-F3C2-4FC2-9DE7-9F0A28A9563B}"/>
    <cellStyle name="BM Input Modeller 6 6 2" xfId="6165" xr:uid="{5F421BCF-8B02-499D-8F5F-AC233C0D9391}"/>
    <cellStyle name="BM Input Modeller 6 6 2 2" xfId="6166" xr:uid="{C2301A9B-C9FE-4FED-B483-52775DF28949}"/>
    <cellStyle name="BM Input Modeller 6 6 3" xfId="6167" xr:uid="{FDEE17BA-E189-4B34-A911-8EAC85A0053C}"/>
    <cellStyle name="BM Input Modeller 6 7" xfId="6168" xr:uid="{4AFB415E-CF01-4624-9D8A-1BA90EBA323E}"/>
    <cellStyle name="BM Input Modeller 6 7 2" xfId="6169" xr:uid="{F7A90D1A-B69A-4498-8F57-D3B23C927615}"/>
    <cellStyle name="BM Input Modeller 6 7 2 2" xfId="6170" xr:uid="{550FDA7E-29B4-4763-A293-5AD20DF4B814}"/>
    <cellStyle name="BM Input Modeller 6 7 3" xfId="6171" xr:uid="{D419F7F0-9128-42C1-99B7-FB51BFCF684F}"/>
    <cellStyle name="BM Input Modeller 6 8" xfId="6172" xr:uid="{ECF4B82C-7EF1-4AAA-9087-5AE962EF43E8}"/>
    <cellStyle name="BM Input Modeller 6 8 2" xfId="6173" xr:uid="{A9133F2B-4765-4683-92B5-4A96129148F8}"/>
    <cellStyle name="BM Input Modeller 6 8 2 2" xfId="6174" xr:uid="{73E24A37-2D22-4285-8F0B-E188929EAB1B}"/>
    <cellStyle name="BM Input Modeller 6 8 3" xfId="6175" xr:uid="{BF9D7B16-CB84-468F-B6F4-F953E0460BB7}"/>
    <cellStyle name="BM Input Modeller 6 9" xfId="6176" xr:uid="{261E7013-D7F2-4D04-8C59-04A5461B1DE0}"/>
    <cellStyle name="BM Input Modeller 6 9 2" xfId="6177" xr:uid="{660A0BB0-842A-4DDE-BA52-4693CC40DD64}"/>
    <cellStyle name="BM Input Modeller 6 9 2 2" xfId="6178" xr:uid="{F16A8D4B-DA57-4E15-8DFD-C1FFF903D0D0}"/>
    <cellStyle name="BM Input Modeller 6 9 3" xfId="6179" xr:uid="{FA7A52F2-C111-41CF-9699-477F3E409391}"/>
    <cellStyle name="BM Input Modeller 7" xfId="6180" xr:uid="{D6562E8D-764F-47F3-9705-E806F543B680}"/>
    <cellStyle name="BM Input Modeller 7 2" xfId="6181" xr:uid="{BE45DA55-16E5-41EE-B350-8DFADD1C9C1B}"/>
    <cellStyle name="BM Input Modeller 7 2 2" xfId="6182" xr:uid="{3E4B9FA9-1AB6-4A66-A859-AF560B63EF30}"/>
    <cellStyle name="BM Input Modeller 7 2 3" xfId="6183" xr:uid="{A521F038-8A15-4AD8-A673-057B1451CA49}"/>
    <cellStyle name="BM Input Modeller 7 3" xfId="6184" xr:uid="{F3D2BDF4-34F8-4FAB-91EA-DCF84FE4F394}"/>
    <cellStyle name="BM Input Modeller 7 3 2" xfId="6185" xr:uid="{71D96C8A-F309-4EFB-B5EE-F8550FB7FC68}"/>
    <cellStyle name="BM Input Modeller 7 4" xfId="6186" xr:uid="{BF10693C-C83C-42A2-A253-49F944602FD5}"/>
    <cellStyle name="BM Input Modeller 8" xfId="6187" xr:uid="{A603E6B8-C337-4D8C-B2B6-BE1060F68521}"/>
    <cellStyle name="BM Input Modeller 8 2" xfId="6188" xr:uid="{FD0D2AA8-EF12-4D76-874E-C382E751E47F}"/>
    <cellStyle name="BM Input Modeller 8 2 2" xfId="6189" xr:uid="{16FFF618-D563-4D9C-AE3D-F6C634887EA4}"/>
    <cellStyle name="BM Input Modeller 8 2 3" xfId="6190" xr:uid="{047C402D-7809-422E-BB43-C16CA3D36A6B}"/>
    <cellStyle name="BM Input Modeller 8 3" xfId="6191" xr:uid="{A921BBB9-3C8C-465A-BA88-B323F693DFD3}"/>
    <cellStyle name="BM Input Modeller 8 4" xfId="6192" xr:uid="{B45EFCB4-66B6-40D3-8E74-92822B7AEA0C}"/>
    <cellStyle name="BM Input Modeller 9" xfId="6193" xr:uid="{19CCE05B-1820-46FC-A52C-6DB1ED6A44D2}"/>
    <cellStyle name="BM Input Modeller 9 2" xfId="6194" xr:uid="{1258A255-5421-47D6-9974-16A2B21D7163}"/>
    <cellStyle name="BM Input Modeller 9 2 2" xfId="6195" xr:uid="{D8544C52-F151-47F9-9596-0A8F6C42EDDD}"/>
    <cellStyle name="BM Input Modeller 9 3" xfId="6196" xr:uid="{78DB6922-9528-4327-8159-4F0E3DB794CE}"/>
    <cellStyle name="BM Input Modeller 9 4" xfId="6197" xr:uid="{1C544100-4C67-4AC1-9B34-008B11474EBF}"/>
    <cellStyle name="BM Input Static" xfId="6198" xr:uid="{12041B04-AF8D-4738-886E-91D1FDFE4CE4}"/>
    <cellStyle name="BM Input Static 10" xfId="6199" xr:uid="{98945E18-5C34-4BFE-AC44-EC252807633D}"/>
    <cellStyle name="BM Input Static 10 2" xfId="6200" xr:uid="{669C5399-FDBA-42EB-99F5-79530A5ECFCE}"/>
    <cellStyle name="BM Input Static 10 2 2" xfId="6201" xr:uid="{846E7F5C-198A-4D40-9741-D40F72298BB4}"/>
    <cellStyle name="BM Input Static 10 3" xfId="6202" xr:uid="{D3B252D4-329A-4E03-8CC2-FB1D0EED9241}"/>
    <cellStyle name="BM Input Static 11" xfId="6203" xr:uid="{A7FB3C95-6214-420F-8D86-F05C05234DC3}"/>
    <cellStyle name="BM Input Static 11 2" xfId="6204" xr:uid="{06A96A43-2AD2-4E19-BC41-38A090E2941B}"/>
    <cellStyle name="BM Input Static 11 2 2" xfId="6205" xr:uid="{9EDAA7A7-2F0E-4C06-93B7-1CED2B3A30A0}"/>
    <cellStyle name="BM Input Static 11 3" xfId="6206" xr:uid="{E716FD74-9272-482E-BFA2-3D533619C84B}"/>
    <cellStyle name="BM Input Static 12" xfId="6207" xr:uid="{AFF12120-B9CA-42BB-81B5-E55E4CC60D31}"/>
    <cellStyle name="BM Input Static 12 2" xfId="6208" xr:uid="{6BB7682B-3843-4BFE-8A36-DA83B5A616E6}"/>
    <cellStyle name="BM Input Static 12 2 2" xfId="6209" xr:uid="{8253AFB9-C753-4631-B8C8-2B3217CEC93C}"/>
    <cellStyle name="BM Input Static 12 3" xfId="6210" xr:uid="{C94F2325-0CF6-44D8-B98B-EEBAFCC763B2}"/>
    <cellStyle name="BM Input Static 13" xfId="6211" xr:uid="{8C6BF894-ADE4-4279-AFA7-1FE9BE91F2FA}"/>
    <cellStyle name="BM Input Static 13 2" xfId="6212" xr:uid="{323D0067-87A8-4601-9E3A-10B66828037C}"/>
    <cellStyle name="BM Input Static 13 2 2" xfId="6213" xr:uid="{CA37F242-B343-437F-B871-EB5AB70231C7}"/>
    <cellStyle name="BM Input Static 13 3" xfId="6214" xr:uid="{F1BDB881-3417-4ACF-8EA8-138281D98992}"/>
    <cellStyle name="BM Input Static 14" xfId="6215" xr:uid="{C0B89487-43C6-4D4F-BD9E-EB1953D5E8C3}"/>
    <cellStyle name="BM Input Static 14 2" xfId="6216" xr:uid="{86C8512F-3252-4F7C-B28E-F113D89DA716}"/>
    <cellStyle name="BM Input Static 14 2 2" xfId="6217" xr:uid="{A67EBDD5-952A-40F3-8C6F-6729D96B1FFA}"/>
    <cellStyle name="BM Input Static 14 3" xfId="6218" xr:uid="{F02F8B33-F4F8-4CCF-9583-01C0A513F45E}"/>
    <cellStyle name="BM Input Static 15" xfId="6219" xr:uid="{31270F59-A6F1-44FC-88FA-AAE820BA4D8D}"/>
    <cellStyle name="BM Input Static 15 2" xfId="6220" xr:uid="{7D2EA66A-C8DF-4C44-BBA0-8E54F2DE5B41}"/>
    <cellStyle name="BM Input Static 15 2 2" xfId="6221" xr:uid="{B20AAA9C-40E0-41C0-BB15-B4EBD34FFF61}"/>
    <cellStyle name="BM Input Static 15 3" xfId="6222" xr:uid="{D58291C0-03FA-4F68-B39D-81B41D35AB81}"/>
    <cellStyle name="BM Input Static 16" xfId="6223" xr:uid="{B1AE2FFA-6EB5-47AA-AB53-9D2556A8A396}"/>
    <cellStyle name="BM Input Static 16 2" xfId="6224" xr:uid="{188A8B59-2F0B-4EC3-80BB-F402E37C1F87}"/>
    <cellStyle name="BM Input Static 16 2 2" xfId="6225" xr:uid="{B9E5C525-52A5-46C6-8600-E62558C70FCC}"/>
    <cellStyle name="BM Input Static 16 3" xfId="6226" xr:uid="{465A436C-ADD7-40AC-A111-24A2941D4A27}"/>
    <cellStyle name="BM Input Static 17" xfId="6227" xr:uid="{7D2BA013-1D7B-4D29-922E-454ADAA09DBD}"/>
    <cellStyle name="BM Input Static 17 2" xfId="6228" xr:uid="{8412A55E-6A15-41E1-B9E3-CAA96383A3CF}"/>
    <cellStyle name="BM Input Static 17 2 2" xfId="6229" xr:uid="{FAFA5D29-1B8D-4B6F-883B-16BBD5170A81}"/>
    <cellStyle name="BM Input Static 17 3" xfId="6230" xr:uid="{D3FADA09-0048-4FEE-BB09-2BFC24C626C0}"/>
    <cellStyle name="BM Input Static 18" xfId="6231" xr:uid="{D0A67879-C7FA-4AFE-9B53-3BBB7A27B799}"/>
    <cellStyle name="BM Input Static 18 2" xfId="6232" xr:uid="{7B79CC41-48D5-4530-8789-4F98ABD32514}"/>
    <cellStyle name="BM Input Static 18 2 2" xfId="6233" xr:uid="{0770BEDB-FDE0-4782-B135-5D208387CAEB}"/>
    <cellStyle name="BM Input Static 18 3" xfId="6234" xr:uid="{6BA431F7-4123-4107-BF4F-E1AA0469608A}"/>
    <cellStyle name="BM Input Static 19" xfId="6235" xr:uid="{179B1CD8-3F6B-404E-B725-BFA8058FE42E}"/>
    <cellStyle name="BM Input Static 19 2" xfId="6236" xr:uid="{2D1C433E-91B4-40BC-823A-DE2480AABCAD}"/>
    <cellStyle name="BM Input Static 19 2 2" xfId="6237" xr:uid="{014BCFCA-9206-40CC-A88F-3F760CF191DF}"/>
    <cellStyle name="BM Input Static 19 3" xfId="6238" xr:uid="{B7266028-537B-4568-8D00-87BC4D86034A}"/>
    <cellStyle name="BM Input Static 2" xfId="6239" xr:uid="{B1419A09-51AB-49F7-9A85-BF780F97DBCF}"/>
    <cellStyle name="BM Input Static 2 10" xfId="6240" xr:uid="{EDD651CF-0BD8-4BFE-8E21-E26441FD4D8B}"/>
    <cellStyle name="BM Input Static 2 10 2" xfId="6241" xr:uid="{60C07BC7-D601-4D6E-8B8A-4AB2F40C6D1F}"/>
    <cellStyle name="BM Input Static 2 10 2 2" xfId="6242" xr:uid="{7949CFE7-314D-4510-95DD-F4605E637D76}"/>
    <cellStyle name="BM Input Static 2 10 3" xfId="6243" xr:uid="{FD075692-B155-458E-BA48-FBC811DF56D2}"/>
    <cellStyle name="BM Input Static 2 11" xfId="6244" xr:uid="{D5549AF6-FB25-4D49-A98E-E1D540A0C52F}"/>
    <cellStyle name="BM Input Static 2 11 2" xfId="6245" xr:uid="{916D75E2-2B11-496E-B172-F9E269FEE9D3}"/>
    <cellStyle name="BM Input Static 2 11 2 2" xfId="6246" xr:uid="{CE6C1C2D-6ECC-46B4-A077-23B515175C44}"/>
    <cellStyle name="BM Input Static 2 11 3" xfId="6247" xr:uid="{EF71F784-A0C4-4D50-8054-484892E4B3A1}"/>
    <cellStyle name="BM Input Static 2 12" xfId="6248" xr:uid="{684E646C-B368-4880-B0D2-0ABCA26B0F0F}"/>
    <cellStyle name="BM Input Static 2 12 2" xfId="6249" xr:uid="{2D7866A9-AC84-4291-BB4B-9AD9567FC1CD}"/>
    <cellStyle name="BM Input Static 2 12 2 2" xfId="6250" xr:uid="{84A60E61-A0D9-4B46-AA07-90D798A376CB}"/>
    <cellStyle name="BM Input Static 2 12 3" xfId="6251" xr:uid="{E7ABC828-EE0D-4CB3-94CF-4759C3F71521}"/>
    <cellStyle name="BM Input Static 2 13" xfId="6252" xr:uid="{A2C011A1-630D-4288-9F88-2360982DB02B}"/>
    <cellStyle name="BM Input Static 2 13 2" xfId="6253" xr:uid="{701441D7-664B-40DF-968C-1DF61010971C}"/>
    <cellStyle name="BM Input Static 2 13 2 2" xfId="6254" xr:uid="{95E4055C-861A-4790-B97A-6375F8A60A16}"/>
    <cellStyle name="BM Input Static 2 13 3" xfId="6255" xr:uid="{F3B5E50D-1DDC-4A43-9582-8C2C1D2C5B3D}"/>
    <cellStyle name="BM Input Static 2 14" xfId="6256" xr:uid="{9496CCAC-129A-49E1-97FB-0E3D06F6BB91}"/>
    <cellStyle name="BM Input Static 2 14 2" xfId="6257" xr:uid="{BF13A93E-5FE4-45C8-A1AA-4F6F2A7DD3F2}"/>
    <cellStyle name="BM Input Static 2 14 2 2" xfId="6258" xr:uid="{892D9193-A9FD-4654-A587-1106F5A48D0F}"/>
    <cellStyle name="BM Input Static 2 14 3" xfId="6259" xr:uid="{0F304DC2-3E72-4530-96D3-D82D0622B8E7}"/>
    <cellStyle name="BM Input Static 2 15" xfId="6260" xr:uid="{DF0A1FF9-1ED9-4243-9EBC-3DCE59B2A16E}"/>
    <cellStyle name="BM Input Static 2 15 2" xfId="6261" xr:uid="{EC0B8EC3-C59A-4D63-9F94-147A9778D8A3}"/>
    <cellStyle name="BM Input Static 2 15 2 2" xfId="6262" xr:uid="{05525B46-BCC0-410D-A22C-508E3935ADEC}"/>
    <cellStyle name="BM Input Static 2 15 3" xfId="6263" xr:uid="{72863C59-F4C4-4275-90CD-ACB40A4C37A3}"/>
    <cellStyle name="BM Input Static 2 16" xfId="6264" xr:uid="{53428274-479D-428F-B670-BCEEF0A88957}"/>
    <cellStyle name="BM Input Static 2 16 2" xfId="6265" xr:uid="{468B612E-C84D-4480-ADC9-4FA39E5E8EFC}"/>
    <cellStyle name="BM Input Static 2 16 2 2" xfId="6266" xr:uid="{1A71C1FA-6B5F-48E6-A7DA-0FEACAB42AEE}"/>
    <cellStyle name="BM Input Static 2 16 3" xfId="6267" xr:uid="{F6F1A0A8-A015-4259-8E6A-32161023EAE4}"/>
    <cellStyle name="BM Input Static 2 17" xfId="6268" xr:uid="{7E2DF522-80FC-4771-9003-CEC1BFB2C3B6}"/>
    <cellStyle name="BM Input Static 2 17 2" xfId="6269" xr:uid="{74097EEE-F592-4AAF-9635-A90C66D5EB9F}"/>
    <cellStyle name="BM Input Static 2 17 2 2" xfId="6270" xr:uid="{3E0C7CFB-274D-4A43-B04D-99F5288DA4A7}"/>
    <cellStyle name="BM Input Static 2 17 3" xfId="6271" xr:uid="{A5147169-D69F-47BF-B0D3-81B64255F304}"/>
    <cellStyle name="BM Input Static 2 18" xfId="6272" xr:uid="{74B82F8B-DAD8-4C81-B26F-4EF42326E4D1}"/>
    <cellStyle name="BM Input Static 2 18 2" xfId="6273" xr:uid="{4D1F42A5-7C4F-4D85-AC52-E4923B82AF8D}"/>
    <cellStyle name="BM Input Static 2 18 2 2" xfId="6274" xr:uid="{7807470D-CF64-42F6-B1BE-98A34FE36767}"/>
    <cellStyle name="BM Input Static 2 18 3" xfId="6275" xr:uid="{71CA6205-84F7-4D96-BBAE-9CCC76419D24}"/>
    <cellStyle name="BM Input Static 2 19" xfId="6276" xr:uid="{1781567E-D41F-4161-A281-1FC50C169DE6}"/>
    <cellStyle name="BM Input Static 2 19 2" xfId="6277" xr:uid="{F7EB75BA-24D8-4996-8C41-B12043DBE3C0}"/>
    <cellStyle name="BM Input Static 2 19 2 2" xfId="6278" xr:uid="{B1FCD0CF-698C-475A-82AD-8404AD092777}"/>
    <cellStyle name="BM Input Static 2 19 3" xfId="6279" xr:uid="{B50EE24A-5D03-4FEA-A2A7-FDE156501138}"/>
    <cellStyle name="BM Input Static 2 2" xfId="6280" xr:uid="{22DB252F-D977-48FC-848B-8CDBA6436706}"/>
    <cellStyle name="BM Input Static 2 2 10" xfId="6281" xr:uid="{DA995DE6-9122-4132-BCA0-62572218FA0E}"/>
    <cellStyle name="BM Input Static 2 2 10 2" xfId="6282" xr:uid="{63011E89-D525-4BA9-B0B3-469D829C08D4}"/>
    <cellStyle name="BM Input Static 2 2 10 2 2" xfId="6283" xr:uid="{44F491DC-DE6B-4D7A-9669-D77601B472CF}"/>
    <cellStyle name="BM Input Static 2 2 10 3" xfId="6284" xr:uid="{8B4E3850-AA3A-4126-BBB4-7B5179AD3744}"/>
    <cellStyle name="BM Input Static 2 2 11" xfId="6285" xr:uid="{26B203B6-93C7-4E21-9671-32403C08CE99}"/>
    <cellStyle name="BM Input Static 2 2 11 2" xfId="6286" xr:uid="{754A0BC8-A873-403C-B159-4791A5C497B5}"/>
    <cellStyle name="BM Input Static 2 2 11 2 2" xfId="6287" xr:uid="{E9A21C68-5E06-422E-8B80-76A77D747FDF}"/>
    <cellStyle name="BM Input Static 2 2 11 3" xfId="6288" xr:uid="{5108E086-0F9F-4B46-A1A2-4F4B495301CB}"/>
    <cellStyle name="BM Input Static 2 2 12" xfId="6289" xr:uid="{740A6CFD-BC74-4B14-BFA3-5FB8A43F28D9}"/>
    <cellStyle name="BM Input Static 2 2 12 2" xfId="6290" xr:uid="{07C28508-9627-40FC-8CC3-603A934F17FC}"/>
    <cellStyle name="BM Input Static 2 2 12 2 2" xfId="6291" xr:uid="{7923BD22-91CE-46FB-9249-6811F6CCD74D}"/>
    <cellStyle name="BM Input Static 2 2 12 3" xfId="6292" xr:uid="{CF125A7A-DE69-4021-831C-71833F75806D}"/>
    <cellStyle name="BM Input Static 2 2 13" xfId="6293" xr:uid="{FDE9772F-C081-4DDC-83A2-16D0D51886F3}"/>
    <cellStyle name="BM Input Static 2 2 13 2" xfId="6294" xr:uid="{2A44B562-1B25-46BB-AED9-69DBCBFFFA31}"/>
    <cellStyle name="BM Input Static 2 2 13 2 2" xfId="6295" xr:uid="{D0FF4F27-A2F9-4152-8BA9-CF759CEAB55F}"/>
    <cellStyle name="BM Input Static 2 2 13 3" xfId="6296" xr:uid="{673B49A7-996D-4273-8208-D3F7FD9783F3}"/>
    <cellStyle name="BM Input Static 2 2 14" xfId="6297" xr:uid="{BFF4D44E-65E4-46EF-8618-894AF9D05596}"/>
    <cellStyle name="BM Input Static 2 2 14 2" xfId="6298" xr:uid="{6F580EA5-C097-4FB4-B140-27948494FD0F}"/>
    <cellStyle name="BM Input Static 2 2 14 2 2" xfId="6299" xr:uid="{C53AD281-1E67-48CE-B0AF-4906E3CCE00C}"/>
    <cellStyle name="BM Input Static 2 2 14 3" xfId="6300" xr:uid="{06645872-529D-41C3-B23B-28AF4558B535}"/>
    <cellStyle name="BM Input Static 2 2 15" xfId="6301" xr:uid="{CCEADABA-81BB-4AFD-8A04-81F7E57D4DC6}"/>
    <cellStyle name="BM Input Static 2 2 15 2" xfId="6302" xr:uid="{A5EB43AB-79CD-4B27-9887-D98F75194AB7}"/>
    <cellStyle name="BM Input Static 2 2 15 2 2" xfId="6303" xr:uid="{C75687CC-DF37-49DB-8F87-CBC5E766C246}"/>
    <cellStyle name="BM Input Static 2 2 15 3" xfId="6304" xr:uid="{9B6DC59D-E75A-49FE-8817-E574D124F274}"/>
    <cellStyle name="BM Input Static 2 2 16" xfId="6305" xr:uid="{28C5DE94-2C84-4F8A-A6A5-99DAA7C86880}"/>
    <cellStyle name="BM Input Static 2 2 16 2" xfId="6306" xr:uid="{085CB616-78B0-445A-8CCC-6A7079095693}"/>
    <cellStyle name="BM Input Static 2 2 16 2 2" xfId="6307" xr:uid="{8BC52DCF-E81B-42B3-96FC-D3B28E86B97E}"/>
    <cellStyle name="BM Input Static 2 2 16 3" xfId="6308" xr:uid="{977030FF-E5B1-4AB1-92F4-348591F2B857}"/>
    <cellStyle name="BM Input Static 2 2 17" xfId="6309" xr:uid="{A3728239-4499-44EA-A3CC-D44DC9249134}"/>
    <cellStyle name="BM Input Static 2 2 17 2" xfId="6310" xr:uid="{953878AE-2E7F-4E94-BE26-5DFCEA723C81}"/>
    <cellStyle name="BM Input Static 2 2 17 2 2" xfId="6311" xr:uid="{BDBA08BA-A205-4BB7-A9C5-E49C99C41DAA}"/>
    <cellStyle name="BM Input Static 2 2 17 3" xfId="6312" xr:uid="{27BA6155-4DE0-4FAD-B530-CF1FF8DA281C}"/>
    <cellStyle name="BM Input Static 2 2 18" xfId="6313" xr:uid="{320F6FF5-C3B5-4477-BFCC-EC09A736B138}"/>
    <cellStyle name="BM Input Static 2 2 18 2" xfId="6314" xr:uid="{9D900AE4-6E10-44DD-B2E9-356651A33CE8}"/>
    <cellStyle name="BM Input Static 2 2 19" xfId="6315" xr:uid="{279570BA-3072-4ECE-88C2-A365867EFB5B}"/>
    <cellStyle name="BM Input Static 2 2 2" xfId="6316" xr:uid="{10E6120D-9192-4273-98A2-7392E92A0D26}"/>
    <cellStyle name="BM Input Static 2 2 2 10" xfId="6317" xr:uid="{AE39E695-7EBA-4926-98DE-96374AE6D1BB}"/>
    <cellStyle name="BM Input Static 2 2 2 10 2" xfId="6318" xr:uid="{B30F6D2D-AC79-4709-8D86-8832197AE31B}"/>
    <cellStyle name="BM Input Static 2 2 2 10 2 2" xfId="6319" xr:uid="{277AA37C-06CB-4C0E-8027-BB2F2879725A}"/>
    <cellStyle name="BM Input Static 2 2 2 10 3" xfId="6320" xr:uid="{E1737C8D-4CF9-4841-B1BC-F4B99240290D}"/>
    <cellStyle name="BM Input Static 2 2 2 11" xfId="6321" xr:uid="{838D1238-80A4-4632-A58C-73CEC228F583}"/>
    <cellStyle name="BM Input Static 2 2 2 11 2" xfId="6322" xr:uid="{D9BDF23C-54E7-43AD-9D96-50977D946E41}"/>
    <cellStyle name="BM Input Static 2 2 2 11 2 2" xfId="6323" xr:uid="{3C4109E4-AFB1-4377-A025-B812D8E741A3}"/>
    <cellStyle name="BM Input Static 2 2 2 11 3" xfId="6324" xr:uid="{1EB40E6F-21CC-4915-9969-D6ED4289F1DF}"/>
    <cellStyle name="BM Input Static 2 2 2 12" xfId="6325" xr:uid="{963C21B0-6A35-4561-BA4B-6D88694696DD}"/>
    <cellStyle name="BM Input Static 2 2 2 12 2" xfId="6326" xr:uid="{44744F5D-A6BE-4202-B1A2-770A3B9C15FE}"/>
    <cellStyle name="BM Input Static 2 2 2 12 2 2" xfId="6327" xr:uid="{0A8E6BA3-D6CE-4744-94EE-C3A9F591A846}"/>
    <cellStyle name="BM Input Static 2 2 2 12 3" xfId="6328" xr:uid="{1689EC9F-04CE-40BF-B930-264E46C8C348}"/>
    <cellStyle name="BM Input Static 2 2 2 13" xfId="6329" xr:uid="{82212922-3E65-4118-9E66-EBFD0462F4B2}"/>
    <cellStyle name="BM Input Static 2 2 2 13 2" xfId="6330" xr:uid="{3AA9CE2A-A8B3-4D60-B646-C10F8DA9A4D8}"/>
    <cellStyle name="BM Input Static 2 2 2 13 2 2" xfId="6331" xr:uid="{CC40FBA9-5551-4BD2-9C51-AA2DCCA7681E}"/>
    <cellStyle name="BM Input Static 2 2 2 13 3" xfId="6332" xr:uid="{896A79F1-0364-46CF-9063-0BD0F8AD33C5}"/>
    <cellStyle name="BM Input Static 2 2 2 14" xfId="6333" xr:uid="{5A83E2EC-B1CD-41CE-95C6-59C3F57F1795}"/>
    <cellStyle name="BM Input Static 2 2 2 14 2" xfId="6334" xr:uid="{49ACC69D-6CEF-446C-8E6E-7CA4064DBC01}"/>
    <cellStyle name="BM Input Static 2 2 2 14 2 2" xfId="6335" xr:uid="{8E598DC8-3414-47F3-B3C7-EE9FC08B67C3}"/>
    <cellStyle name="BM Input Static 2 2 2 14 3" xfId="6336" xr:uid="{A85F32DF-AD73-461F-9759-0B1AF059CA85}"/>
    <cellStyle name="BM Input Static 2 2 2 15" xfId="6337" xr:uid="{16359F43-2902-4013-B368-1C122CACA475}"/>
    <cellStyle name="BM Input Static 2 2 2 15 2" xfId="6338" xr:uid="{8F9EFF7F-8CEE-4FCC-BB98-1074A95045D7}"/>
    <cellStyle name="BM Input Static 2 2 2 15 2 2" xfId="6339" xr:uid="{A1B3EF78-F225-4E52-A89C-4310BD2E0D3A}"/>
    <cellStyle name="BM Input Static 2 2 2 15 3" xfId="6340" xr:uid="{4058F801-71D7-4189-93E6-EEF3B5CA4AE2}"/>
    <cellStyle name="BM Input Static 2 2 2 16" xfId="6341" xr:uid="{24E9BCFD-F326-451F-9473-846A3CBB4C28}"/>
    <cellStyle name="BM Input Static 2 2 2 16 2" xfId="6342" xr:uid="{2CF90B31-89FC-4C15-A268-C84997213110}"/>
    <cellStyle name="BM Input Static 2 2 2 16 2 2" xfId="6343" xr:uid="{346D8404-8725-47BD-B389-91352A051129}"/>
    <cellStyle name="BM Input Static 2 2 2 16 3" xfId="6344" xr:uid="{328FF48E-68FB-4999-95C9-CE2BD79A3E25}"/>
    <cellStyle name="BM Input Static 2 2 2 17" xfId="6345" xr:uid="{A25C7774-E8E2-4640-95D0-D9E3F9F7C416}"/>
    <cellStyle name="BM Input Static 2 2 2 17 2" xfId="6346" xr:uid="{26B6DE1F-69E3-4FFC-A4EB-8331F69804D6}"/>
    <cellStyle name="BM Input Static 2 2 2 17 2 2" xfId="6347" xr:uid="{E4E7F15E-1F83-450F-8597-CA9348E011BD}"/>
    <cellStyle name="BM Input Static 2 2 2 17 3" xfId="6348" xr:uid="{5D587FF5-C8B5-46C0-A33C-A37373A29465}"/>
    <cellStyle name="BM Input Static 2 2 2 18" xfId="6349" xr:uid="{0D3ECC30-1E55-45DA-87B3-A09078D669F3}"/>
    <cellStyle name="BM Input Static 2 2 2 18 2" xfId="6350" xr:uid="{ABFD5983-741F-46BD-949A-B4A7DFE283C8}"/>
    <cellStyle name="BM Input Static 2 2 2 18 2 2" xfId="6351" xr:uid="{362F1215-E06B-4D5E-ABD6-BD67DAE733E1}"/>
    <cellStyle name="BM Input Static 2 2 2 18 3" xfId="6352" xr:uid="{5E8A5E2F-D0DD-476A-AADC-31381132DE4A}"/>
    <cellStyle name="BM Input Static 2 2 2 19" xfId="6353" xr:uid="{D3FCB7A2-88A2-46FB-BCBA-4C34FDA8720B}"/>
    <cellStyle name="BM Input Static 2 2 2 19 2" xfId="6354" xr:uid="{0768F022-3F84-4F23-B3E8-8E555FF21339}"/>
    <cellStyle name="BM Input Static 2 2 2 19 2 2" xfId="6355" xr:uid="{97C7AA53-D313-4AC3-9355-B3C344A1D3E3}"/>
    <cellStyle name="BM Input Static 2 2 2 19 3" xfId="6356" xr:uid="{CD85B9B6-72BC-41E3-A30B-073FFDD7B3FB}"/>
    <cellStyle name="BM Input Static 2 2 2 2" xfId="6357" xr:uid="{9F751B7F-2B0A-4340-BD57-E1F2455813E5}"/>
    <cellStyle name="BM Input Static 2 2 2 2 2" xfId="6358" xr:uid="{E93E79BC-AEFF-4495-B30D-F6804EE76FA7}"/>
    <cellStyle name="BM Input Static 2 2 2 2 2 2" xfId="6359" xr:uid="{48C40AFA-5313-4086-B813-625F0356A2A8}"/>
    <cellStyle name="BM Input Static 2 2 2 2 2 3" xfId="6360" xr:uid="{8E0C9987-3C60-4754-B415-04A75F70BAC2}"/>
    <cellStyle name="BM Input Static 2 2 2 2 3" xfId="6361" xr:uid="{8F8B3C5D-01E3-4D75-9421-14AD4AFED0F3}"/>
    <cellStyle name="BM Input Static 2 2 2 2 3 2" xfId="6362" xr:uid="{964D00DE-1AA3-4224-91E3-2953B53CCB4C}"/>
    <cellStyle name="BM Input Static 2 2 2 2 4" xfId="6363" xr:uid="{EC11106F-63EE-4912-AF93-C77C3411C732}"/>
    <cellStyle name="BM Input Static 2 2 2 20" xfId="6364" xr:uid="{E38BBE8B-C487-49CD-9E7F-0D209FAF0A93}"/>
    <cellStyle name="BM Input Static 2 2 2 20 2" xfId="6365" xr:uid="{4345D9EA-E258-45C1-8A15-BF5D3334A4D8}"/>
    <cellStyle name="BM Input Static 2 2 2 20 2 2" xfId="6366" xr:uid="{964FD361-AAF2-4E6E-AA40-569F56AFAFE9}"/>
    <cellStyle name="BM Input Static 2 2 2 20 3" xfId="6367" xr:uid="{CD7FFB67-1CBE-43DE-B2AB-4853AE98F614}"/>
    <cellStyle name="BM Input Static 2 2 2 21" xfId="6368" xr:uid="{A5AFB98F-59FE-42D7-B71B-3B8E05A551DF}"/>
    <cellStyle name="BM Input Static 2 2 2 21 2" xfId="6369" xr:uid="{3E01551C-9102-4B89-B9CC-0E90B8489768}"/>
    <cellStyle name="BM Input Static 2 2 2 22" xfId="6370" xr:uid="{7D00AA0B-4F18-470C-BFE4-714DDE4A314B}"/>
    <cellStyle name="BM Input Static 2 2 2 23" xfId="6371" xr:uid="{4503A22F-7D7F-4328-A965-B636893247FE}"/>
    <cellStyle name="BM Input Static 2 2 2 3" xfId="6372" xr:uid="{15F18F81-FB8C-4FAE-9B67-BDE82A366363}"/>
    <cellStyle name="BM Input Static 2 2 2 3 2" xfId="6373" xr:uid="{8296740C-897C-4D72-A2CB-A8AD67DA588F}"/>
    <cellStyle name="BM Input Static 2 2 2 3 2 2" xfId="6374" xr:uid="{5472343F-D2E1-4A0C-80D9-267B8665B973}"/>
    <cellStyle name="BM Input Static 2 2 2 3 3" xfId="6375" xr:uid="{1272667C-460C-4405-A576-8701B532B780}"/>
    <cellStyle name="BM Input Static 2 2 2 3 4" xfId="6376" xr:uid="{DEBFC525-BA91-4FCE-90DA-559897C45B2C}"/>
    <cellStyle name="BM Input Static 2 2 2 4" xfId="6377" xr:uid="{68261EEE-E650-4C1A-9EB9-7564C0B2597D}"/>
    <cellStyle name="BM Input Static 2 2 2 4 2" xfId="6378" xr:uid="{EA2A7372-1663-4F3C-B4B0-AD0964481B3F}"/>
    <cellStyle name="BM Input Static 2 2 2 4 2 2" xfId="6379" xr:uid="{8ED69072-8FC6-4713-81B8-276AA6E7C29E}"/>
    <cellStyle name="BM Input Static 2 2 2 4 3" xfId="6380" xr:uid="{FAAB7D2E-8D01-4FDB-9644-19BB86F23092}"/>
    <cellStyle name="BM Input Static 2 2 2 4 4" xfId="6381" xr:uid="{0138060F-C327-41B3-A2EA-AEDB486C83F9}"/>
    <cellStyle name="BM Input Static 2 2 2 5" xfId="6382" xr:uid="{DEE4C52C-E02A-4465-8879-74B223C46F1D}"/>
    <cellStyle name="BM Input Static 2 2 2 5 2" xfId="6383" xr:uid="{5A19FBB1-8C2F-425C-AA1B-94537B13CEBC}"/>
    <cellStyle name="BM Input Static 2 2 2 5 2 2" xfId="6384" xr:uid="{D607251E-5984-4CD8-8239-97E50D77DDC6}"/>
    <cellStyle name="BM Input Static 2 2 2 5 3" xfId="6385" xr:uid="{D546AF77-B263-4CF8-8AC9-46D2FBABE38F}"/>
    <cellStyle name="BM Input Static 2 2 2 6" xfId="6386" xr:uid="{F21B899A-1149-4ACF-932C-D533371CBA3C}"/>
    <cellStyle name="BM Input Static 2 2 2 6 2" xfId="6387" xr:uid="{98A39ABE-F9A9-4D9B-B704-240D11E0B17D}"/>
    <cellStyle name="BM Input Static 2 2 2 6 2 2" xfId="6388" xr:uid="{EC4B8E63-5593-4EB5-BE96-2889DD0088AB}"/>
    <cellStyle name="BM Input Static 2 2 2 6 3" xfId="6389" xr:uid="{F90946D0-413C-4CB6-A676-82098A30F308}"/>
    <cellStyle name="BM Input Static 2 2 2 7" xfId="6390" xr:uid="{04E8FDA1-1145-4434-A6ED-02D7184356C2}"/>
    <cellStyle name="BM Input Static 2 2 2 7 2" xfId="6391" xr:uid="{AA6D431F-3F1C-4FF7-8E3E-BE4A04284ACA}"/>
    <cellStyle name="BM Input Static 2 2 2 7 2 2" xfId="6392" xr:uid="{BF1B2EBE-6BEA-4D62-B930-77E425755420}"/>
    <cellStyle name="BM Input Static 2 2 2 7 3" xfId="6393" xr:uid="{FA87C306-6509-4FC4-9626-1CB2652BB5E3}"/>
    <cellStyle name="BM Input Static 2 2 2 8" xfId="6394" xr:uid="{C2166C09-E274-4395-B7E1-550D14B8B492}"/>
    <cellStyle name="BM Input Static 2 2 2 8 2" xfId="6395" xr:uid="{DF9EDD98-E426-4183-A623-92DDC3390CC5}"/>
    <cellStyle name="BM Input Static 2 2 2 8 2 2" xfId="6396" xr:uid="{D559D3D4-897C-440E-BC39-A8965F24181F}"/>
    <cellStyle name="BM Input Static 2 2 2 8 3" xfId="6397" xr:uid="{3652A0AF-AF7F-4EEA-9999-6698C6D7745D}"/>
    <cellStyle name="BM Input Static 2 2 2 9" xfId="6398" xr:uid="{EE077FDA-8BBE-45F4-BEFD-29340337024D}"/>
    <cellStyle name="BM Input Static 2 2 2 9 2" xfId="6399" xr:uid="{B11C2702-65CE-492A-B406-2929EFD19B7B}"/>
    <cellStyle name="BM Input Static 2 2 2 9 2 2" xfId="6400" xr:uid="{16F0D10B-31C1-401C-A573-EA025D250B65}"/>
    <cellStyle name="BM Input Static 2 2 2 9 3" xfId="6401" xr:uid="{AA6BF99B-9260-4199-9C30-31DE50691A02}"/>
    <cellStyle name="BM Input Static 2 2 20" xfId="6402" xr:uid="{47895B5B-ADDA-4D22-949D-9CED4394B4FB}"/>
    <cellStyle name="BM Input Static 2 2 3" xfId="6403" xr:uid="{B00026B6-1D53-44B8-9612-2AB1F04DEEB5}"/>
    <cellStyle name="BM Input Static 2 2 3 2" xfId="6404" xr:uid="{09239804-D1A1-4949-89F9-A0BB0E7D1F71}"/>
    <cellStyle name="BM Input Static 2 2 3 2 2" xfId="6405" xr:uid="{C7DFC43A-7255-4981-87CB-382B14C5FEEC}"/>
    <cellStyle name="BM Input Static 2 2 3 2 3" xfId="6406" xr:uid="{D367071D-FD44-4D2A-B2AE-1A9E940C867B}"/>
    <cellStyle name="BM Input Static 2 2 3 3" xfId="6407" xr:uid="{37709608-0FB0-4B30-A0D6-B97FAFAAE436}"/>
    <cellStyle name="BM Input Static 2 2 3 3 2" xfId="6408" xr:uid="{F9F8BED4-8915-4645-B05C-69A4C42745A8}"/>
    <cellStyle name="BM Input Static 2 2 3 4" xfId="6409" xr:uid="{3A0A7701-B0EC-4D1C-B4ED-58971A83F4D9}"/>
    <cellStyle name="BM Input Static 2 2 4" xfId="6410" xr:uid="{B0D1D243-C326-4B43-9558-4D3A9C14588D}"/>
    <cellStyle name="BM Input Static 2 2 4 2" xfId="6411" xr:uid="{55A7022D-1622-4860-AAB5-470270C470FC}"/>
    <cellStyle name="BM Input Static 2 2 4 2 2" xfId="6412" xr:uid="{4782BB4F-FE46-4177-B27B-F250BCEA3FF7}"/>
    <cellStyle name="BM Input Static 2 2 4 3" xfId="6413" xr:uid="{73BC50B1-F26D-49A5-83A4-8CB84094CE33}"/>
    <cellStyle name="BM Input Static 2 2 4 4" xfId="6414" xr:uid="{3378E92B-CBEE-4E9B-9D65-F6D0A3E7E31E}"/>
    <cellStyle name="BM Input Static 2 2 5" xfId="6415" xr:uid="{A5193273-23FC-4901-AF4B-44F6234BF54D}"/>
    <cellStyle name="BM Input Static 2 2 5 2" xfId="6416" xr:uid="{4EB26A5D-4DAC-421F-AEE4-280CBDBB6E06}"/>
    <cellStyle name="BM Input Static 2 2 5 2 2" xfId="6417" xr:uid="{219AFF77-072D-48DB-9279-AE6554177671}"/>
    <cellStyle name="BM Input Static 2 2 5 3" xfId="6418" xr:uid="{6F6E039D-7B08-45B5-9957-DA63EEF355E5}"/>
    <cellStyle name="BM Input Static 2 2 5 4" xfId="6419" xr:uid="{C399357A-F31C-494B-B0DE-A47203E44AEB}"/>
    <cellStyle name="BM Input Static 2 2 6" xfId="6420" xr:uid="{06190240-7C7D-4577-9ABD-93489ED27A43}"/>
    <cellStyle name="BM Input Static 2 2 6 2" xfId="6421" xr:uid="{11626E86-3402-4D8C-A7CC-4A5A8E451B30}"/>
    <cellStyle name="BM Input Static 2 2 6 2 2" xfId="6422" xr:uid="{C293905A-5C63-4507-AC32-71D0AC9118A0}"/>
    <cellStyle name="BM Input Static 2 2 6 3" xfId="6423" xr:uid="{B19B5D6E-1D23-4D05-8BEB-F1FC827C1588}"/>
    <cellStyle name="BM Input Static 2 2 7" xfId="6424" xr:uid="{B6833D95-1116-47AA-AF6A-6898B2300A76}"/>
    <cellStyle name="BM Input Static 2 2 7 2" xfId="6425" xr:uid="{817104BD-CDFE-4430-A9E2-6EAC7E665F96}"/>
    <cellStyle name="BM Input Static 2 2 7 2 2" xfId="6426" xr:uid="{36409ABE-4236-4EF2-9249-375DAD124C68}"/>
    <cellStyle name="BM Input Static 2 2 7 3" xfId="6427" xr:uid="{ED0573FF-E99C-4FF5-8427-3747498DCEEA}"/>
    <cellStyle name="BM Input Static 2 2 8" xfId="6428" xr:uid="{2440C6C7-5BA7-4FB6-9A78-BCEDC25E89AA}"/>
    <cellStyle name="BM Input Static 2 2 8 2" xfId="6429" xr:uid="{D966D42B-9301-4F06-9C38-9ABF17427634}"/>
    <cellStyle name="BM Input Static 2 2 8 2 2" xfId="6430" xr:uid="{3DC39446-D8F8-4978-B635-A63F42D41ADC}"/>
    <cellStyle name="BM Input Static 2 2 8 3" xfId="6431" xr:uid="{555B5DE6-E757-40B0-A60F-9410109ECF76}"/>
    <cellStyle name="BM Input Static 2 2 9" xfId="6432" xr:uid="{2D14ADE5-A71E-44C7-8407-E59340988770}"/>
    <cellStyle name="BM Input Static 2 2 9 2" xfId="6433" xr:uid="{F8624824-ABD1-40B3-B5B2-02E5CB9F92FB}"/>
    <cellStyle name="BM Input Static 2 2 9 2 2" xfId="6434" xr:uid="{E840541B-C882-4409-AD8B-858090C3882D}"/>
    <cellStyle name="BM Input Static 2 2 9 3" xfId="6435" xr:uid="{DA05C95D-4B22-4C81-8986-BDF31015DA52}"/>
    <cellStyle name="BM Input Static 2 20" xfId="6436" xr:uid="{D98F2BD3-31F5-449F-8835-FEF4F5964A8F}"/>
    <cellStyle name="BM Input Static 2 20 2" xfId="6437" xr:uid="{855BE11E-7F48-4D91-A564-168765FEDBAB}"/>
    <cellStyle name="BM Input Static 2 20 2 2" xfId="6438" xr:uid="{65DB6152-08C1-42C6-B7C1-939C95D5AA82}"/>
    <cellStyle name="BM Input Static 2 20 3" xfId="6439" xr:uid="{15D0925B-E96A-4598-8D17-758136D10EFA}"/>
    <cellStyle name="BM Input Static 2 21" xfId="6440" xr:uid="{8D144938-077C-435F-BDF4-F657EF257ED7}"/>
    <cellStyle name="BM Input Static 2 21 2" xfId="6441" xr:uid="{58D3BEB7-E829-4F4A-BEC7-8E103FD55735}"/>
    <cellStyle name="BM Input Static 2 22" xfId="6442" xr:uid="{69B01121-D011-4F4A-9612-321DCA426D58}"/>
    <cellStyle name="BM Input Static 2 23" xfId="6443" xr:uid="{3E287C37-A299-46C8-8141-137EC63DA001}"/>
    <cellStyle name="BM Input Static 2 3" xfId="6444" xr:uid="{C19F69E4-B221-414B-A57E-CF587475F2AE}"/>
    <cellStyle name="BM Input Static 2 3 10" xfId="6445" xr:uid="{F4AA1FFB-2BCC-4A0A-9214-757C07AB1E05}"/>
    <cellStyle name="BM Input Static 2 3 10 2" xfId="6446" xr:uid="{08A93BEA-A6D6-4B1E-BF74-2C8D6E3B39C1}"/>
    <cellStyle name="BM Input Static 2 3 10 2 2" xfId="6447" xr:uid="{36F7B52F-658B-49C3-A3EC-E702652C3AE9}"/>
    <cellStyle name="BM Input Static 2 3 10 3" xfId="6448" xr:uid="{B60981CB-D377-4E45-ADAF-5AABF454844B}"/>
    <cellStyle name="BM Input Static 2 3 11" xfId="6449" xr:uid="{2BE1F7D9-E681-49E0-A49A-24FF89F536A3}"/>
    <cellStyle name="BM Input Static 2 3 11 2" xfId="6450" xr:uid="{E474D17B-EA8F-45E6-970C-DE18D7CC7F7B}"/>
    <cellStyle name="BM Input Static 2 3 11 2 2" xfId="6451" xr:uid="{4B330E74-4C5F-403F-BD93-B57CDB656563}"/>
    <cellStyle name="BM Input Static 2 3 11 3" xfId="6452" xr:uid="{B63C7FF9-9A15-4A67-906C-BEB6E6AE7343}"/>
    <cellStyle name="BM Input Static 2 3 12" xfId="6453" xr:uid="{2BBBE7E4-3BD5-4775-BF58-C35598F3876A}"/>
    <cellStyle name="BM Input Static 2 3 12 2" xfId="6454" xr:uid="{5C132252-5A16-41C7-93FA-00D642B606C6}"/>
    <cellStyle name="BM Input Static 2 3 12 2 2" xfId="6455" xr:uid="{31F736BB-EE6D-40C8-BF65-2CD9986712BC}"/>
    <cellStyle name="BM Input Static 2 3 12 3" xfId="6456" xr:uid="{61D00CF7-E8A4-4585-A688-77660397E061}"/>
    <cellStyle name="BM Input Static 2 3 13" xfId="6457" xr:uid="{E4A16111-C6D1-4CF6-BFE0-89BCAF5E37EC}"/>
    <cellStyle name="BM Input Static 2 3 13 2" xfId="6458" xr:uid="{8CA06F81-389F-42F8-974E-4BFA672057A8}"/>
    <cellStyle name="BM Input Static 2 3 13 2 2" xfId="6459" xr:uid="{BE92A2FD-D549-4D71-98E7-B327E301D5DF}"/>
    <cellStyle name="BM Input Static 2 3 13 3" xfId="6460" xr:uid="{21121A8C-E7CE-42E0-B82E-760B87A75E3B}"/>
    <cellStyle name="BM Input Static 2 3 14" xfId="6461" xr:uid="{CC894359-445E-4A64-BD99-0F5CCF01E390}"/>
    <cellStyle name="BM Input Static 2 3 14 2" xfId="6462" xr:uid="{71CFF7C4-8551-4055-97D3-A1BBA72AD49B}"/>
    <cellStyle name="BM Input Static 2 3 14 2 2" xfId="6463" xr:uid="{EFAAE24F-1A91-43FC-9579-0871A60594FA}"/>
    <cellStyle name="BM Input Static 2 3 14 3" xfId="6464" xr:uid="{09E4248F-5169-48DD-BA6A-61F2CC25ABCE}"/>
    <cellStyle name="BM Input Static 2 3 15" xfId="6465" xr:uid="{45EC1364-E833-44C6-BEBD-664F07A26517}"/>
    <cellStyle name="BM Input Static 2 3 15 2" xfId="6466" xr:uid="{0760282E-BF29-440E-BC03-A320C5693BE5}"/>
    <cellStyle name="BM Input Static 2 3 15 2 2" xfId="6467" xr:uid="{18724B38-9934-427C-988E-3F12DABC28E2}"/>
    <cellStyle name="BM Input Static 2 3 15 3" xfId="6468" xr:uid="{BAD88302-5334-4E99-95DA-908CE9801A6F}"/>
    <cellStyle name="BM Input Static 2 3 16" xfId="6469" xr:uid="{8F1A3474-4250-4AA1-8C66-7817C43B6956}"/>
    <cellStyle name="BM Input Static 2 3 16 2" xfId="6470" xr:uid="{EC419A16-A2FE-4F8A-A969-5BF35115B76D}"/>
    <cellStyle name="BM Input Static 2 3 16 2 2" xfId="6471" xr:uid="{8DCFC1A4-42BA-47A8-A38B-14330FE6F9C3}"/>
    <cellStyle name="BM Input Static 2 3 16 3" xfId="6472" xr:uid="{5F0429E5-C6D6-4A8D-97E0-444075AF100D}"/>
    <cellStyle name="BM Input Static 2 3 17" xfId="6473" xr:uid="{30605090-5E6B-48DE-9D3C-A2280A311577}"/>
    <cellStyle name="BM Input Static 2 3 17 2" xfId="6474" xr:uid="{094435D2-7451-4477-8188-0C256623F0CF}"/>
    <cellStyle name="BM Input Static 2 3 17 2 2" xfId="6475" xr:uid="{B5F93FD7-CE36-4BDC-9CDE-DF70BC145E8B}"/>
    <cellStyle name="BM Input Static 2 3 17 3" xfId="6476" xr:uid="{0DA7B755-F3A0-46D4-8926-03E0EF6D9840}"/>
    <cellStyle name="BM Input Static 2 3 18" xfId="6477" xr:uid="{2415C938-A32B-444F-BDBA-19925B5C46BA}"/>
    <cellStyle name="BM Input Static 2 3 18 2" xfId="6478" xr:uid="{F1DB53E3-4CD0-40DB-9648-D37B6C05C7B6}"/>
    <cellStyle name="BM Input Static 2 3 19" xfId="6479" xr:uid="{D6DAB850-8362-492A-A013-5C8AA348BFE9}"/>
    <cellStyle name="BM Input Static 2 3 2" xfId="6480" xr:uid="{145EB8A5-35E2-4BB8-AE9D-97587BAC7E8A}"/>
    <cellStyle name="BM Input Static 2 3 2 10" xfId="6481" xr:uid="{1A558439-A798-4932-86EA-6590089BFE96}"/>
    <cellStyle name="BM Input Static 2 3 2 10 2" xfId="6482" xr:uid="{2461BE31-A0C1-401C-81B4-647A9CA3AC57}"/>
    <cellStyle name="BM Input Static 2 3 2 10 2 2" xfId="6483" xr:uid="{76F64536-5637-4A22-8D18-B4794DF6CAD2}"/>
    <cellStyle name="BM Input Static 2 3 2 10 3" xfId="6484" xr:uid="{41B4E97D-036C-4209-8C17-1A9BB91E95F7}"/>
    <cellStyle name="BM Input Static 2 3 2 11" xfId="6485" xr:uid="{D7421B22-3899-4803-9FEF-6CCE2688965B}"/>
    <cellStyle name="BM Input Static 2 3 2 11 2" xfId="6486" xr:uid="{23688957-6CC0-4EF4-A8A7-40CDD4A8825E}"/>
    <cellStyle name="BM Input Static 2 3 2 11 2 2" xfId="6487" xr:uid="{BC166FCD-86B6-497B-B028-226EC043A975}"/>
    <cellStyle name="BM Input Static 2 3 2 11 3" xfId="6488" xr:uid="{1D2CB6A8-14CB-4D8F-A747-CCDCC528888E}"/>
    <cellStyle name="BM Input Static 2 3 2 12" xfId="6489" xr:uid="{64E71553-DDDC-4726-8A82-1D1CB1C875FE}"/>
    <cellStyle name="BM Input Static 2 3 2 12 2" xfId="6490" xr:uid="{369520A3-D514-4664-9963-D2065D8004FA}"/>
    <cellStyle name="BM Input Static 2 3 2 12 2 2" xfId="6491" xr:uid="{B2354DD2-25A3-4D39-A09F-E01CE49FF68A}"/>
    <cellStyle name="BM Input Static 2 3 2 12 3" xfId="6492" xr:uid="{9EF92DB4-9373-4CBB-AE56-4C7500B3A804}"/>
    <cellStyle name="BM Input Static 2 3 2 13" xfId="6493" xr:uid="{11FF7F61-D995-48F5-825F-BC0A581EFEFB}"/>
    <cellStyle name="BM Input Static 2 3 2 13 2" xfId="6494" xr:uid="{4203F3DA-B1FB-4C3A-9DFD-E3FCCB0AF503}"/>
    <cellStyle name="BM Input Static 2 3 2 13 2 2" xfId="6495" xr:uid="{943962ED-D52F-4B6C-B742-C90C9472464B}"/>
    <cellStyle name="BM Input Static 2 3 2 13 3" xfId="6496" xr:uid="{9791DC23-5D06-4EC2-9290-F231FC1F5E68}"/>
    <cellStyle name="BM Input Static 2 3 2 14" xfId="6497" xr:uid="{4D1E08E4-348B-4CB4-8768-63F0580FF203}"/>
    <cellStyle name="BM Input Static 2 3 2 14 2" xfId="6498" xr:uid="{4EDC8C52-A5F9-48E3-B828-952940519CB2}"/>
    <cellStyle name="BM Input Static 2 3 2 14 2 2" xfId="6499" xr:uid="{6F78F9F7-15DA-4224-8290-BA48973357A8}"/>
    <cellStyle name="BM Input Static 2 3 2 14 3" xfId="6500" xr:uid="{06E18CA2-3187-4126-9205-BB2ED3C879C2}"/>
    <cellStyle name="BM Input Static 2 3 2 15" xfId="6501" xr:uid="{59E662AC-0B4B-4292-B867-8C75C90DEC3D}"/>
    <cellStyle name="BM Input Static 2 3 2 15 2" xfId="6502" xr:uid="{80AE859B-83FD-4700-A54F-9DC517438938}"/>
    <cellStyle name="BM Input Static 2 3 2 15 2 2" xfId="6503" xr:uid="{2ADE5066-1F65-443B-9F95-4B40011E359E}"/>
    <cellStyle name="BM Input Static 2 3 2 15 3" xfId="6504" xr:uid="{B3536207-E2C6-4841-84F2-A8010F89F700}"/>
    <cellStyle name="BM Input Static 2 3 2 16" xfId="6505" xr:uid="{F3D3FC4E-EE06-4EFC-AD0F-F2C133A694C7}"/>
    <cellStyle name="BM Input Static 2 3 2 16 2" xfId="6506" xr:uid="{0FB8685E-E439-40A0-8695-86A3C34EECD6}"/>
    <cellStyle name="BM Input Static 2 3 2 16 2 2" xfId="6507" xr:uid="{999B2DF5-081B-43FF-A4AB-1EA3E4A7AB2C}"/>
    <cellStyle name="BM Input Static 2 3 2 16 3" xfId="6508" xr:uid="{34F21EA9-41CD-4B33-ABDF-264D318E1EBB}"/>
    <cellStyle name="BM Input Static 2 3 2 17" xfId="6509" xr:uid="{783AB31D-4241-421B-B0F9-44E8CC32D824}"/>
    <cellStyle name="BM Input Static 2 3 2 17 2" xfId="6510" xr:uid="{8E718D27-507E-4F08-9E9E-83F7C738201E}"/>
    <cellStyle name="BM Input Static 2 3 2 17 2 2" xfId="6511" xr:uid="{816AC209-F2B8-4A80-A93E-C45927FB5FB6}"/>
    <cellStyle name="BM Input Static 2 3 2 17 3" xfId="6512" xr:uid="{9E86CF07-A3F3-4E96-92BF-C05D1DB396F4}"/>
    <cellStyle name="BM Input Static 2 3 2 18" xfId="6513" xr:uid="{D7ECAA62-D45B-4F81-AECE-F574FDB40ECC}"/>
    <cellStyle name="BM Input Static 2 3 2 18 2" xfId="6514" xr:uid="{252011B2-72FE-4145-8DDE-CA75FDDBBCD7}"/>
    <cellStyle name="BM Input Static 2 3 2 18 2 2" xfId="6515" xr:uid="{68AC62A2-9C3F-45C2-B91F-66C827EF09D1}"/>
    <cellStyle name="BM Input Static 2 3 2 18 3" xfId="6516" xr:uid="{6BE2815E-0F3A-4CC8-80A0-297FFB542EF8}"/>
    <cellStyle name="BM Input Static 2 3 2 19" xfId="6517" xr:uid="{C176363B-EC01-4800-8313-148B032ADF2F}"/>
    <cellStyle name="BM Input Static 2 3 2 19 2" xfId="6518" xr:uid="{396D26A5-0915-43CD-81D6-A5B882D06BB6}"/>
    <cellStyle name="BM Input Static 2 3 2 19 2 2" xfId="6519" xr:uid="{4546E01B-C5F8-4563-8497-8E8EAE9BBCB5}"/>
    <cellStyle name="BM Input Static 2 3 2 19 3" xfId="6520" xr:uid="{CAF74805-AF24-45BE-B2CD-9D36866323EC}"/>
    <cellStyle name="BM Input Static 2 3 2 2" xfId="6521" xr:uid="{B15ADF87-A6F5-4ABB-8974-09B1BEF20ECC}"/>
    <cellStyle name="BM Input Static 2 3 2 2 2" xfId="6522" xr:uid="{E7CD3E10-A7B2-401B-9862-ECCF456643F2}"/>
    <cellStyle name="BM Input Static 2 3 2 2 2 2" xfId="6523" xr:uid="{80CE1A1A-9AB1-4299-B042-D99B7533F627}"/>
    <cellStyle name="BM Input Static 2 3 2 2 3" xfId="6524" xr:uid="{53F85B1D-F9D9-44CB-8FBD-7CBFC512BB79}"/>
    <cellStyle name="BM Input Static 2 3 2 2 4" xfId="6525" xr:uid="{A6097E32-3EF6-49CC-9BD9-C060803EBC5A}"/>
    <cellStyle name="BM Input Static 2 3 2 20" xfId="6526" xr:uid="{307B1C7F-890B-47BD-AD05-A3673F766E1F}"/>
    <cellStyle name="BM Input Static 2 3 2 20 2" xfId="6527" xr:uid="{B8E97E0F-61D8-4245-99D5-BD1BE55D9AD9}"/>
    <cellStyle name="BM Input Static 2 3 2 20 2 2" xfId="6528" xr:uid="{ACEBC03D-26C8-4604-868E-3D033D52E02D}"/>
    <cellStyle name="BM Input Static 2 3 2 20 3" xfId="6529" xr:uid="{CCD44F5A-84DA-4610-B8DC-0970B44D87E4}"/>
    <cellStyle name="BM Input Static 2 3 2 21" xfId="6530" xr:uid="{0315DACE-75ED-4DE4-B56F-7BF6AFB7FC81}"/>
    <cellStyle name="BM Input Static 2 3 2 21 2" xfId="6531" xr:uid="{FD360A72-3D76-4FC6-A931-D728FA251899}"/>
    <cellStyle name="BM Input Static 2 3 2 22" xfId="6532" xr:uid="{4D5C0911-FBD9-41C1-A4CE-5CC180B5656E}"/>
    <cellStyle name="BM Input Static 2 3 2 23" xfId="6533" xr:uid="{BCA2F4C9-D5CB-46C4-9DA5-25CE7301BA60}"/>
    <cellStyle name="BM Input Static 2 3 2 3" xfId="6534" xr:uid="{DBB4D8EE-C19B-4EB2-B8C0-8E23DC5768BE}"/>
    <cellStyle name="BM Input Static 2 3 2 3 2" xfId="6535" xr:uid="{8957408E-92E4-4AB8-B01C-901DE2327A2A}"/>
    <cellStyle name="BM Input Static 2 3 2 3 2 2" xfId="6536" xr:uid="{4FFA45BB-8C1F-452F-A29A-74C70FE5D5B2}"/>
    <cellStyle name="BM Input Static 2 3 2 3 3" xfId="6537" xr:uid="{6BD2815D-CC17-4FB7-A9CF-CACA4AC33820}"/>
    <cellStyle name="BM Input Static 2 3 2 3 4" xfId="6538" xr:uid="{B5FE4B69-A72D-439B-86F7-6CFE1F37CF22}"/>
    <cellStyle name="BM Input Static 2 3 2 4" xfId="6539" xr:uid="{3AFEEF1B-7878-40A8-9FCE-38C4B2949908}"/>
    <cellStyle name="BM Input Static 2 3 2 4 2" xfId="6540" xr:uid="{29886CCC-4088-432D-9731-618B80A8F93E}"/>
    <cellStyle name="BM Input Static 2 3 2 4 2 2" xfId="6541" xr:uid="{00DE41C4-DEBD-4A59-ACF1-8C7BA65B172A}"/>
    <cellStyle name="BM Input Static 2 3 2 4 3" xfId="6542" xr:uid="{01993B79-54C0-4F3C-BBB7-6B156EE5BE5B}"/>
    <cellStyle name="BM Input Static 2 3 2 5" xfId="6543" xr:uid="{37D49DE5-C508-48B5-9EC0-317406F73A7F}"/>
    <cellStyle name="BM Input Static 2 3 2 5 2" xfId="6544" xr:uid="{4454225B-6AEB-4E60-8C92-0A27C325917B}"/>
    <cellStyle name="BM Input Static 2 3 2 5 2 2" xfId="6545" xr:uid="{5C498358-166D-461C-AD3F-183DF478D034}"/>
    <cellStyle name="BM Input Static 2 3 2 5 3" xfId="6546" xr:uid="{9CB82A01-7BE7-462D-B052-88DF4B815FE7}"/>
    <cellStyle name="BM Input Static 2 3 2 6" xfId="6547" xr:uid="{C0C376B7-1B8D-4287-A1B2-F0520B837BD9}"/>
    <cellStyle name="BM Input Static 2 3 2 6 2" xfId="6548" xr:uid="{271BA690-7242-4C7D-81EC-3AABEE494C06}"/>
    <cellStyle name="BM Input Static 2 3 2 6 2 2" xfId="6549" xr:uid="{90102736-5ECB-4F1C-BC3F-20C344D439EC}"/>
    <cellStyle name="BM Input Static 2 3 2 6 3" xfId="6550" xr:uid="{26F4C58F-2B9C-4354-90F0-8B7071C85B71}"/>
    <cellStyle name="BM Input Static 2 3 2 7" xfId="6551" xr:uid="{B0CAEEC3-100B-477B-8C47-78042DDAED2B}"/>
    <cellStyle name="BM Input Static 2 3 2 7 2" xfId="6552" xr:uid="{0EAA60D6-ADD6-4274-B40C-FBEAADD8577F}"/>
    <cellStyle name="BM Input Static 2 3 2 7 2 2" xfId="6553" xr:uid="{CC142628-AB35-43D0-A142-542150206057}"/>
    <cellStyle name="BM Input Static 2 3 2 7 3" xfId="6554" xr:uid="{7F30E2EA-A787-4B9B-B97A-C0290EFB59C2}"/>
    <cellStyle name="BM Input Static 2 3 2 8" xfId="6555" xr:uid="{8623688C-BD2D-4DA9-BA71-62BF41E5C316}"/>
    <cellStyle name="BM Input Static 2 3 2 8 2" xfId="6556" xr:uid="{2C0DDA70-7309-4A2A-A781-B5336514610B}"/>
    <cellStyle name="BM Input Static 2 3 2 8 2 2" xfId="6557" xr:uid="{CEC2757F-8F7F-4E63-BC0A-2A45A59987D9}"/>
    <cellStyle name="BM Input Static 2 3 2 8 3" xfId="6558" xr:uid="{B9A4856C-1E9A-4B96-A76C-8CA3E4A8FB13}"/>
    <cellStyle name="BM Input Static 2 3 2 9" xfId="6559" xr:uid="{F0FDF2D2-CA1E-4E57-AB54-0984A5A64584}"/>
    <cellStyle name="BM Input Static 2 3 2 9 2" xfId="6560" xr:uid="{89B77274-C418-40D4-83D5-4FE59A7E7153}"/>
    <cellStyle name="BM Input Static 2 3 2 9 2 2" xfId="6561" xr:uid="{709E0C5C-3C83-4417-9D59-3412156C50B2}"/>
    <cellStyle name="BM Input Static 2 3 2 9 3" xfId="6562" xr:uid="{9CD2C26E-3423-4B4D-9399-800BF63A4063}"/>
    <cellStyle name="BM Input Static 2 3 20" xfId="6563" xr:uid="{E977CB4D-BBE1-4921-A9E8-6D9E4BDB7F08}"/>
    <cellStyle name="BM Input Static 2 3 3" xfId="6564" xr:uid="{372E8177-FC76-46A0-BD87-B53EB4E1D4D5}"/>
    <cellStyle name="BM Input Static 2 3 3 2" xfId="6565" xr:uid="{12B7A815-7D4F-45DA-91F3-E6DC79F0750F}"/>
    <cellStyle name="BM Input Static 2 3 3 2 2" xfId="6566" xr:uid="{DFD1B4B7-705B-45F5-91BB-4A25194E2EE9}"/>
    <cellStyle name="BM Input Static 2 3 3 3" xfId="6567" xr:uid="{32CC8D43-97E6-4429-93A3-EC33DD3413F5}"/>
    <cellStyle name="BM Input Static 2 3 3 4" xfId="6568" xr:uid="{B2A21EB4-01BA-491E-AC50-2C07EDD85E73}"/>
    <cellStyle name="BM Input Static 2 3 4" xfId="6569" xr:uid="{D0A25D5A-960A-44BC-8F8D-39029CC9DFD8}"/>
    <cellStyle name="BM Input Static 2 3 4 2" xfId="6570" xr:uid="{3BFC26DD-F452-4E7E-B413-71B7203A21B6}"/>
    <cellStyle name="BM Input Static 2 3 4 2 2" xfId="6571" xr:uid="{F8F8A6A6-2AF5-4FA8-B5F3-51883238674E}"/>
    <cellStyle name="BM Input Static 2 3 4 3" xfId="6572" xr:uid="{8361A65E-0C42-432C-8C14-0898CDEAC933}"/>
    <cellStyle name="BM Input Static 2 3 4 4" xfId="6573" xr:uid="{96646FC7-E2C7-4C7C-A887-325EB4855C70}"/>
    <cellStyle name="BM Input Static 2 3 5" xfId="6574" xr:uid="{90D1DC9B-AB21-4C2B-8E22-DDC324F25BD5}"/>
    <cellStyle name="BM Input Static 2 3 5 2" xfId="6575" xr:uid="{D8A844E6-9B0A-4F41-A093-D49D483F3432}"/>
    <cellStyle name="BM Input Static 2 3 5 2 2" xfId="6576" xr:uid="{A4E2D0DB-FC62-479C-9A1F-6FB7E455295B}"/>
    <cellStyle name="BM Input Static 2 3 5 3" xfId="6577" xr:uid="{BE3BD2F5-01F4-4A33-93E5-C97CB53AD17D}"/>
    <cellStyle name="BM Input Static 2 3 6" xfId="6578" xr:uid="{57B97F52-2F9E-4223-9C27-1FA0E7E70402}"/>
    <cellStyle name="BM Input Static 2 3 6 2" xfId="6579" xr:uid="{7861364B-3235-46ED-AC87-EFCF07C58552}"/>
    <cellStyle name="BM Input Static 2 3 6 2 2" xfId="6580" xr:uid="{F8CBBB79-3074-4E61-97B4-A3D845923E91}"/>
    <cellStyle name="BM Input Static 2 3 6 3" xfId="6581" xr:uid="{2BCB92FD-5543-4144-AC24-4B0B6450EABB}"/>
    <cellStyle name="BM Input Static 2 3 7" xfId="6582" xr:uid="{99979FF0-8A5B-4C97-8B69-ED0112591F83}"/>
    <cellStyle name="BM Input Static 2 3 7 2" xfId="6583" xr:uid="{E8883B1D-CE69-40A8-A403-971B75A265DE}"/>
    <cellStyle name="BM Input Static 2 3 7 2 2" xfId="6584" xr:uid="{F1BE6753-BFC6-4423-AA26-65377629B2D0}"/>
    <cellStyle name="BM Input Static 2 3 7 3" xfId="6585" xr:uid="{5164EA23-C1C1-4521-8DE5-4BF0DEE47C86}"/>
    <cellStyle name="BM Input Static 2 3 8" xfId="6586" xr:uid="{05C82DC5-1761-45AF-95CE-0DC35D0CEEF0}"/>
    <cellStyle name="BM Input Static 2 3 8 2" xfId="6587" xr:uid="{FE716794-0F50-412E-864C-EFD1A38C7477}"/>
    <cellStyle name="BM Input Static 2 3 8 2 2" xfId="6588" xr:uid="{BCE936FC-965F-46CA-9AD2-1C3AF21D38D6}"/>
    <cellStyle name="BM Input Static 2 3 8 3" xfId="6589" xr:uid="{0EDA8AE0-E8E0-4DCF-86A9-156113137B50}"/>
    <cellStyle name="BM Input Static 2 3 9" xfId="6590" xr:uid="{F4864C8C-E7A6-4699-A77E-81321408C6FC}"/>
    <cellStyle name="BM Input Static 2 3 9 2" xfId="6591" xr:uid="{01F75B2E-31DA-4F59-9AE0-4120F9F30089}"/>
    <cellStyle name="BM Input Static 2 3 9 2 2" xfId="6592" xr:uid="{336393C0-CBDC-48C6-92AF-911543CA6B2E}"/>
    <cellStyle name="BM Input Static 2 3 9 3" xfId="6593" xr:uid="{3D3EF4AB-7D4E-4408-8C80-8573D3F41ECA}"/>
    <cellStyle name="BM Input Static 2 4" xfId="6594" xr:uid="{576B4B43-5274-4AE6-9593-B3510364E82C}"/>
    <cellStyle name="BM Input Static 2 4 10" xfId="6595" xr:uid="{EEC6B376-5657-4278-8667-596C9C4B7FD7}"/>
    <cellStyle name="BM Input Static 2 4 10 2" xfId="6596" xr:uid="{41044943-5378-44A7-973D-4EE8DD334541}"/>
    <cellStyle name="BM Input Static 2 4 10 2 2" xfId="6597" xr:uid="{1698DE65-A7D8-4190-B363-87B97623C1A9}"/>
    <cellStyle name="BM Input Static 2 4 10 3" xfId="6598" xr:uid="{FDEFC62A-DBFA-449F-AE97-8BFD6AB4A494}"/>
    <cellStyle name="BM Input Static 2 4 11" xfId="6599" xr:uid="{D836DFC3-1F1A-49AF-9248-2F71E36C62C7}"/>
    <cellStyle name="BM Input Static 2 4 11 2" xfId="6600" xr:uid="{785C9A20-B9C3-44B3-B388-F58D54CB44CF}"/>
    <cellStyle name="BM Input Static 2 4 11 2 2" xfId="6601" xr:uid="{605923DD-5CC2-4378-A805-0314F028974C}"/>
    <cellStyle name="BM Input Static 2 4 11 3" xfId="6602" xr:uid="{C9324D4D-2BD1-4237-B854-ACBF0F93540B}"/>
    <cellStyle name="BM Input Static 2 4 12" xfId="6603" xr:uid="{9A22F544-290B-4D94-B9EB-66535FF26E16}"/>
    <cellStyle name="BM Input Static 2 4 12 2" xfId="6604" xr:uid="{577250BC-8EA7-4727-9D6A-E10A64D58DBF}"/>
    <cellStyle name="BM Input Static 2 4 12 2 2" xfId="6605" xr:uid="{EE3575D7-9DE9-4B82-9BF6-5C8D815C8BDA}"/>
    <cellStyle name="BM Input Static 2 4 12 3" xfId="6606" xr:uid="{0524B239-4A6F-49A5-828C-47B5182D682D}"/>
    <cellStyle name="BM Input Static 2 4 13" xfId="6607" xr:uid="{C45EDD39-CEC7-4821-9677-B4BF534F1240}"/>
    <cellStyle name="BM Input Static 2 4 13 2" xfId="6608" xr:uid="{8541A2CA-7A9B-4BA9-9A55-7FEBF2CDB52D}"/>
    <cellStyle name="BM Input Static 2 4 13 2 2" xfId="6609" xr:uid="{A1CE4465-8221-4D1F-A99D-C4D2B0962817}"/>
    <cellStyle name="BM Input Static 2 4 13 3" xfId="6610" xr:uid="{0F155C6B-60A1-4BBC-930F-C69F5A025126}"/>
    <cellStyle name="BM Input Static 2 4 14" xfId="6611" xr:uid="{C4A96030-D480-4041-8EEA-93107AF1AED0}"/>
    <cellStyle name="BM Input Static 2 4 14 2" xfId="6612" xr:uid="{E6B28E34-7053-43CD-AEEE-18E28FD260F0}"/>
    <cellStyle name="BM Input Static 2 4 14 2 2" xfId="6613" xr:uid="{55846F07-EF0E-45B5-9CE1-3F66BBEE2D57}"/>
    <cellStyle name="BM Input Static 2 4 14 3" xfId="6614" xr:uid="{0A50EDD1-831F-4831-A53D-4DA22FB4ECD5}"/>
    <cellStyle name="BM Input Static 2 4 15" xfId="6615" xr:uid="{C592283B-DC71-4821-B6BF-1235B21606DB}"/>
    <cellStyle name="BM Input Static 2 4 15 2" xfId="6616" xr:uid="{EA88677B-5BE1-4BC4-AEF1-63155AA5C4F5}"/>
    <cellStyle name="BM Input Static 2 4 15 2 2" xfId="6617" xr:uid="{FECD5DB7-94FF-4631-9D1D-4DC29B8B667C}"/>
    <cellStyle name="BM Input Static 2 4 15 3" xfId="6618" xr:uid="{178361F7-B67F-465E-B939-7ACEF761475D}"/>
    <cellStyle name="BM Input Static 2 4 16" xfId="6619" xr:uid="{8CE6B7BC-2193-448C-BA0D-189B1743DA37}"/>
    <cellStyle name="BM Input Static 2 4 16 2" xfId="6620" xr:uid="{CD1C2967-FD47-42C0-9C6F-07DB55919E91}"/>
    <cellStyle name="BM Input Static 2 4 16 2 2" xfId="6621" xr:uid="{B3E7B8E5-C402-42B5-8BB3-25814862F003}"/>
    <cellStyle name="BM Input Static 2 4 16 3" xfId="6622" xr:uid="{EFAD9B5C-8DFA-4CBA-92C8-A2D056345C01}"/>
    <cellStyle name="BM Input Static 2 4 17" xfId="6623" xr:uid="{1B2D8682-4495-4969-A5A8-772E485C7993}"/>
    <cellStyle name="BM Input Static 2 4 17 2" xfId="6624" xr:uid="{4D830AAE-78EB-48E8-BBA9-76ACDDDD42ED}"/>
    <cellStyle name="BM Input Static 2 4 17 2 2" xfId="6625" xr:uid="{73A102EC-78B2-4BCB-AB0E-9705EFB01771}"/>
    <cellStyle name="BM Input Static 2 4 17 3" xfId="6626" xr:uid="{6D8529F6-1FA7-4B07-A9A8-E30877E10579}"/>
    <cellStyle name="BM Input Static 2 4 18" xfId="6627" xr:uid="{B3C8B267-E825-496B-B4C3-E94EECD74A32}"/>
    <cellStyle name="BM Input Static 2 4 18 2" xfId="6628" xr:uid="{1B592A5C-F6AA-4A02-8A79-6C2978AB8F93}"/>
    <cellStyle name="BM Input Static 2 4 18 2 2" xfId="6629" xr:uid="{9E59D3D5-7D66-4062-99B8-10EA62865399}"/>
    <cellStyle name="BM Input Static 2 4 18 3" xfId="6630" xr:uid="{D3460D5E-03FF-4CF5-A513-D098C159AA85}"/>
    <cellStyle name="BM Input Static 2 4 19" xfId="6631" xr:uid="{AB30EBF8-B1F1-4F88-8498-107E5992936B}"/>
    <cellStyle name="BM Input Static 2 4 19 2" xfId="6632" xr:uid="{1D429D2F-C318-4780-ADCB-68A6CFD84EAB}"/>
    <cellStyle name="BM Input Static 2 4 19 2 2" xfId="6633" xr:uid="{FEDE0741-B53A-41CC-A296-4FFC2CE4EECF}"/>
    <cellStyle name="BM Input Static 2 4 19 3" xfId="6634" xr:uid="{100FFF7B-0B9F-437F-9B73-2862EF531DA8}"/>
    <cellStyle name="BM Input Static 2 4 2" xfId="6635" xr:uid="{5E45C513-986D-43AF-B8D9-7D3F323FC833}"/>
    <cellStyle name="BM Input Static 2 4 2 10" xfId="6636" xr:uid="{A0241E2E-ECB6-4822-A993-7ED52AD0DEE6}"/>
    <cellStyle name="BM Input Static 2 4 2 10 2" xfId="6637" xr:uid="{E6635BA5-FBFD-49FC-A6BD-C60934842758}"/>
    <cellStyle name="BM Input Static 2 4 2 10 2 2" xfId="6638" xr:uid="{7BF74E3D-3FA0-4120-B1F7-4D6A32E68410}"/>
    <cellStyle name="BM Input Static 2 4 2 10 3" xfId="6639" xr:uid="{2CBD58BE-82BF-4FD6-8C41-8541B303189E}"/>
    <cellStyle name="BM Input Static 2 4 2 11" xfId="6640" xr:uid="{B7CB188B-95EA-4ACA-8F17-83A4FB5414F4}"/>
    <cellStyle name="BM Input Static 2 4 2 11 2" xfId="6641" xr:uid="{B88FAA16-22AD-4796-9582-B4EA076909D4}"/>
    <cellStyle name="BM Input Static 2 4 2 11 2 2" xfId="6642" xr:uid="{52D71735-FC9B-4FB8-AECE-0A2AA4DA0564}"/>
    <cellStyle name="BM Input Static 2 4 2 11 3" xfId="6643" xr:uid="{E0B36E81-4760-4B7E-915F-BA96CFD6217E}"/>
    <cellStyle name="BM Input Static 2 4 2 12" xfId="6644" xr:uid="{25E45781-1963-4F32-ADED-A11340DE362B}"/>
    <cellStyle name="BM Input Static 2 4 2 12 2" xfId="6645" xr:uid="{A2E28C4B-E039-478E-89BA-F7B0346A5941}"/>
    <cellStyle name="BM Input Static 2 4 2 12 2 2" xfId="6646" xr:uid="{9DFD85C3-1601-49B2-AE82-D082008785D3}"/>
    <cellStyle name="BM Input Static 2 4 2 12 3" xfId="6647" xr:uid="{0896C5E6-E0DF-48E6-B6FB-145D2BB2FB97}"/>
    <cellStyle name="BM Input Static 2 4 2 13" xfId="6648" xr:uid="{D8FEC9A0-18DA-4EC7-9732-6981E305DED5}"/>
    <cellStyle name="BM Input Static 2 4 2 13 2" xfId="6649" xr:uid="{EA4371ED-15DF-4486-9AB1-5311349B2FC2}"/>
    <cellStyle name="BM Input Static 2 4 2 13 2 2" xfId="6650" xr:uid="{8BFD6935-1BC9-4EA0-B053-7D6494F587A6}"/>
    <cellStyle name="BM Input Static 2 4 2 13 3" xfId="6651" xr:uid="{3D4FCCFC-98D2-45AB-A35C-719ED35724A4}"/>
    <cellStyle name="BM Input Static 2 4 2 14" xfId="6652" xr:uid="{46C3BDCC-F8FA-49E3-AFC1-25ED2D016ACE}"/>
    <cellStyle name="BM Input Static 2 4 2 14 2" xfId="6653" xr:uid="{FB9CD7F4-272B-4540-B62E-86AABCE8D01E}"/>
    <cellStyle name="BM Input Static 2 4 2 14 2 2" xfId="6654" xr:uid="{2DAABF24-538B-4938-8A61-51AB00E5E8C5}"/>
    <cellStyle name="BM Input Static 2 4 2 14 3" xfId="6655" xr:uid="{6EAA9C1F-092E-41AF-B59F-1AA63709308D}"/>
    <cellStyle name="BM Input Static 2 4 2 15" xfId="6656" xr:uid="{ABBC701D-2A50-4002-BAE9-B8D0A03D415D}"/>
    <cellStyle name="BM Input Static 2 4 2 15 2" xfId="6657" xr:uid="{7BDC2205-0679-4222-9ED4-394C4910D24A}"/>
    <cellStyle name="BM Input Static 2 4 2 15 2 2" xfId="6658" xr:uid="{89446376-B99B-46C6-9B50-BFCC14D48D57}"/>
    <cellStyle name="BM Input Static 2 4 2 15 3" xfId="6659" xr:uid="{8913774C-B2DA-47FF-BCAC-C9CC193DEF55}"/>
    <cellStyle name="BM Input Static 2 4 2 16" xfId="6660" xr:uid="{5A95268B-DEBE-46D5-B7AE-A4D8C9862ED8}"/>
    <cellStyle name="BM Input Static 2 4 2 16 2" xfId="6661" xr:uid="{66BBA7CB-B909-42A6-B8B1-32D06122EB52}"/>
    <cellStyle name="BM Input Static 2 4 2 16 2 2" xfId="6662" xr:uid="{08F8480B-1F63-407A-8235-6A2E96389121}"/>
    <cellStyle name="BM Input Static 2 4 2 16 3" xfId="6663" xr:uid="{EBC6C1A7-D9C3-4B0E-B2D8-CEA3535DDA09}"/>
    <cellStyle name="BM Input Static 2 4 2 17" xfId="6664" xr:uid="{B78B821B-3FFB-4D81-AE21-4AA1F667D0A9}"/>
    <cellStyle name="BM Input Static 2 4 2 17 2" xfId="6665" xr:uid="{8BE40A4A-AF92-4E74-AD4C-1FD587A0AA3B}"/>
    <cellStyle name="BM Input Static 2 4 2 17 2 2" xfId="6666" xr:uid="{ABF12DE1-D882-473E-8F4E-91AD043ADFE3}"/>
    <cellStyle name="BM Input Static 2 4 2 17 3" xfId="6667" xr:uid="{459838B1-099B-46D8-8B39-A0EF315676B0}"/>
    <cellStyle name="BM Input Static 2 4 2 18" xfId="6668" xr:uid="{4C18B758-2D6D-433D-8F20-34923B13411E}"/>
    <cellStyle name="BM Input Static 2 4 2 18 2" xfId="6669" xr:uid="{3B89BF4D-1D32-4756-99D9-121941C39886}"/>
    <cellStyle name="BM Input Static 2 4 2 18 2 2" xfId="6670" xr:uid="{4F91633C-9799-4CEF-9EF9-8D6B68EB1682}"/>
    <cellStyle name="BM Input Static 2 4 2 18 3" xfId="6671" xr:uid="{BDE041A1-4CA8-4A37-899E-2F977FA26A35}"/>
    <cellStyle name="BM Input Static 2 4 2 19" xfId="6672" xr:uid="{C58DB150-1913-4C3D-B773-FCE791266739}"/>
    <cellStyle name="BM Input Static 2 4 2 19 2" xfId="6673" xr:uid="{E6D62FC8-E21D-47F2-A2AA-764CCD02AD21}"/>
    <cellStyle name="BM Input Static 2 4 2 19 2 2" xfId="6674" xr:uid="{2214F16B-C5AC-432F-A2B7-6A665804F167}"/>
    <cellStyle name="BM Input Static 2 4 2 19 3" xfId="6675" xr:uid="{6C46924A-42F7-46EE-A41E-42349633F799}"/>
    <cellStyle name="BM Input Static 2 4 2 2" xfId="6676" xr:uid="{F0EA9E16-40B6-4D7B-84B3-7527A65ED59D}"/>
    <cellStyle name="BM Input Static 2 4 2 2 2" xfId="6677" xr:uid="{896BC38B-7A9D-41A8-8CFB-5C8314523FE4}"/>
    <cellStyle name="BM Input Static 2 4 2 2 2 2" xfId="6678" xr:uid="{CEEF76AE-3A21-4600-B881-E8552F797ED2}"/>
    <cellStyle name="BM Input Static 2 4 2 2 3" xfId="6679" xr:uid="{3E88B0B1-CAE3-4696-BB0A-7721228A1C2C}"/>
    <cellStyle name="BM Input Static 2 4 2 2 4" xfId="6680" xr:uid="{6A99EACD-EB92-4858-977B-BF7F0CD5B1BA}"/>
    <cellStyle name="BM Input Static 2 4 2 20" xfId="6681" xr:uid="{C97E1738-9582-416F-8360-3FC5F25C82A5}"/>
    <cellStyle name="BM Input Static 2 4 2 20 2" xfId="6682" xr:uid="{83491DDD-DAA0-4D65-A5FA-5135D9599FB6}"/>
    <cellStyle name="BM Input Static 2 4 2 20 2 2" xfId="6683" xr:uid="{FA4C1208-72F0-4B8E-BA88-6EC981F6AAA9}"/>
    <cellStyle name="BM Input Static 2 4 2 20 3" xfId="6684" xr:uid="{19E62C48-D53C-4C16-ACB3-CA641803DFA2}"/>
    <cellStyle name="BM Input Static 2 4 2 21" xfId="6685" xr:uid="{1796BB48-4B96-4FE0-ABDA-A8B605EFFBBD}"/>
    <cellStyle name="BM Input Static 2 4 2 21 2" xfId="6686" xr:uid="{E108C824-BBBE-47E2-BABE-E6E41415E801}"/>
    <cellStyle name="BM Input Static 2 4 2 22" xfId="6687" xr:uid="{20C0DB46-79CA-447A-BB4B-18EEA5180A1C}"/>
    <cellStyle name="BM Input Static 2 4 2 23" xfId="6688" xr:uid="{83C26DB6-06A6-4A2D-8323-D3E0D3D466D7}"/>
    <cellStyle name="BM Input Static 2 4 2 3" xfId="6689" xr:uid="{99119595-C1AF-494E-A276-368596C794B5}"/>
    <cellStyle name="BM Input Static 2 4 2 3 2" xfId="6690" xr:uid="{CFB46213-25B6-465F-A737-7E78DB79B5DB}"/>
    <cellStyle name="BM Input Static 2 4 2 3 2 2" xfId="6691" xr:uid="{3BCFDCB7-F09E-4298-9185-C41880173298}"/>
    <cellStyle name="BM Input Static 2 4 2 3 3" xfId="6692" xr:uid="{6005B7D6-245E-4707-9240-84BBE0FB085D}"/>
    <cellStyle name="BM Input Static 2 4 2 4" xfId="6693" xr:uid="{B7E087F4-69EA-4C24-9693-5B03D4247745}"/>
    <cellStyle name="BM Input Static 2 4 2 4 2" xfId="6694" xr:uid="{D5A5A095-0518-4959-9F0E-AFFAEAFD5532}"/>
    <cellStyle name="BM Input Static 2 4 2 4 2 2" xfId="6695" xr:uid="{F8289D5B-C133-4F21-B256-680E550505FC}"/>
    <cellStyle name="BM Input Static 2 4 2 4 3" xfId="6696" xr:uid="{711F535B-B41C-44E3-9742-70F19A14DAE2}"/>
    <cellStyle name="BM Input Static 2 4 2 5" xfId="6697" xr:uid="{91FD6E81-1152-408D-97CF-B9E0DD705F1F}"/>
    <cellStyle name="BM Input Static 2 4 2 5 2" xfId="6698" xr:uid="{CD7248DF-BEFF-4F68-8E0C-F2989AE0790D}"/>
    <cellStyle name="BM Input Static 2 4 2 5 2 2" xfId="6699" xr:uid="{75AD6420-0D3D-4C1A-A51B-86868BDAD850}"/>
    <cellStyle name="BM Input Static 2 4 2 5 3" xfId="6700" xr:uid="{248CF129-B195-4E6E-A4ED-309822C4423B}"/>
    <cellStyle name="BM Input Static 2 4 2 6" xfId="6701" xr:uid="{2C338B23-73E8-4B7B-BD84-3409A4258CF5}"/>
    <cellStyle name="BM Input Static 2 4 2 6 2" xfId="6702" xr:uid="{2216FFB4-F28B-498A-8FC1-40686C74D219}"/>
    <cellStyle name="BM Input Static 2 4 2 6 2 2" xfId="6703" xr:uid="{A00CDAE5-93E8-49FA-8590-E653ADD9C7FA}"/>
    <cellStyle name="BM Input Static 2 4 2 6 3" xfId="6704" xr:uid="{E2CDD82B-F6E1-4725-B4A2-D71D97ACC5E7}"/>
    <cellStyle name="BM Input Static 2 4 2 7" xfId="6705" xr:uid="{53198D26-4B8F-408D-B31A-E7774FF1179C}"/>
    <cellStyle name="BM Input Static 2 4 2 7 2" xfId="6706" xr:uid="{BD808C19-60CF-4B5D-B7B8-BD2D46406898}"/>
    <cellStyle name="BM Input Static 2 4 2 7 2 2" xfId="6707" xr:uid="{937FDA82-8951-4A89-89B9-5DDF9930CD7C}"/>
    <cellStyle name="BM Input Static 2 4 2 7 3" xfId="6708" xr:uid="{6A3B2B44-F520-4593-A83F-AAADCBC2A8FA}"/>
    <cellStyle name="BM Input Static 2 4 2 8" xfId="6709" xr:uid="{B8288E1D-1663-47EB-A1DA-450E2BC810F2}"/>
    <cellStyle name="BM Input Static 2 4 2 8 2" xfId="6710" xr:uid="{C66E54E8-B7B1-45A8-B423-E5B8C343B425}"/>
    <cellStyle name="BM Input Static 2 4 2 8 2 2" xfId="6711" xr:uid="{602257D1-3990-43B2-8153-32E72DCB7812}"/>
    <cellStyle name="BM Input Static 2 4 2 8 3" xfId="6712" xr:uid="{06BD484A-9D03-43FA-8ABD-AD54B846F431}"/>
    <cellStyle name="BM Input Static 2 4 2 9" xfId="6713" xr:uid="{370AB6E0-C741-4B92-9ED2-D23C167FCDC2}"/>
    <cellStyle name="BM Input Static 2 4 2 9 2" xfId="6714" xr:uid="{9AD8A144-B0E7-49C2-A209-DB089286A91E}"/>
    <cellStyle name="BM Input Static 2 4 2 9 2 2" xfId="6715" xr:uid="{A4F38405-5B22-4EA8-92A1-D286B18F4FA4}"/>
    <cellStyle name="BM Input Static 2 4 2 9 3" xfId="6716" xr:uid="{AD34E8E9-E90A-4466-9BB3-1884BDFEA317}"/>
    <cellStyle name="BM Input Static 2 4 20" xfId="6717" xr:uid="{FC11F6EB-30BC-4321-B762-1D5B409B6058}"/>
    <cellStyle name="BM Input Static 2 4 20 2" xfId="6718" xr:uid="{71DFF11E-86A6-4649-BE8F-9C0FF07BF68B}"/>
    <cellStyle name="BM Input Static 2 4 20 2 2" xfId="6719" xr:uid="{96AE44D9-73EF-42B1-9EF0-188DD9E88001}"/>
    <cellStyle name="BM Input Static 2 4 20 3" xfId="6720" xr:uid="{A70286AF-BB6B-4BB3-9705-F49630BAA6B3}"/>
    <cellStyle name="BM Input Static 2 4 21" xfId="6721" xr:uid="{95D80298-71C9-4386-AAE5-821A1EA9CA28}"/>
    <cellStyle name="BM Input Static 2 4 21 2" xfId="6722" xr:uid="{B11D4596-649B-4CF0-81E6-C7BA8119092B}"/>
    <cellStyle name="BM Input Static 2 4 21 2 2" xfId="6723" xr:uid="{634E2112-8F47-478B-AEBF-D584B9BA8C56}"/>
    <cellStyle name="BM Input Static 2 4 21 3" xfId="6724" xr:uid="{AA8745DB-A9BD-4D6B-BA68-5D46B00E4AA7}"/>
    <cellStyle name="BM Input Static 2 4 22" xfId="6725" xr:uid="{E4F46B4D-9E69-4AE8-8FD6-CFB0FF5732E4}"/>
    <cellStyle name="BM Input Static 2 4 22 2" xfId="6726" xr:uid="{E17E5884-90FC-4011-B21D-76DAB8AFF8ED}"/>
    <cellStyle name="BM Input Static 2 4 23" xfId="6727" xr:uid="{6AFA32C0-53E7-4331-9D71-39B038966265}"/>
    <cellStyle name="BM Input Static 2 4 24" xfId="6728" xr:uid="{4BB227CE-AE0F-4CD5-AA1A-FFC8AF1927A0}"/>
    <cellStyle name="BM Input Static 2 4 3" xfId="6729" xr:uid="{83AA3D92-A5C0-4A98-8B8F-F9C37C6AFC6D}"/>
    <cellStyle name="BM Input Static 2 4 3 2" xfId="6730" xr:uid="{7247C844-DDB0-428E-AB3C-6FD08EFB8D49}"/>
    <cellStyle name="BM Input Static 2 4 3 2 2" xfId="6731" xr:uid="{595595C4-9DC3-467E-BBAC-7F042F6A981C}"/>
    <cellStyle name="BM Input Static 2 4 3 3" xfId="6732" xr:uid="{6412F2C2-2A7D-4D25-9696-F090F0F20E70}"/>
    <cellStyle name="BM Input Static 2 4 3 4" xfId="6733" xr:uid="{072FD98D-D4A8-4FAE-8D5C-6D617711DD65}"/>
    <cellStyle name="BM Input Static 2 4 4" xfId="6734" xr:uid="{9DE77935-DD45-4A94-BEB4-CC7443E7ED7B}"/>
    <cellStyle name="BM Input Static 2 4 4 2" xfId="6735" xr:uid="{7940678A-835D-4446-86C2-9CBAA9F8918F}"/>
    <cellStyle name="BM Input Static 2 4 4 2 2" xfId="6736" xr:uid="{A855410C-ED5A-4404-98BF-7237547955B8}"/>
    <cellStyle name="BM Input Static 2 4 4 3" xfId="6737" xr:uid="{9E2D0E64-13FE-46BB-B96B-EEC5AE7D7582}"/>
    <cellStyle name="BM Input Static 2 4 4 4" xfId="6738" xr:uid="{B18C5833-D1A1-4741-B5FA-7C7CB0DDA3A0}"/>
    <cellStyle name="BM Input Static 2 4 5" xfId="6739" xr:uid="{64D2AF26-24A2-4B84-B3BD-0A8E3F6066E6}"/>
    <cellStyle name="BM Input Static 2 4 5 2" xfId="6740" xr:uid="{3D787334-405A-4809-A7E1-7461EE9EB5EF}"/>
    <cellStyle name="BM Input Static 2 4 5 2 2" xfId="6741" xr:uid="{F6D79EA2-6147-4067-BD65-23AF682D189F}"/>
    <cellStyle name="BM Input Static 2 4 5 3" xfId="6742" xr:uid="{7F1D404A-F7C5-4D8B-8A52-86225D18CCA7}"/>
    <cellStyle name="BM Input Static 2 4 6" xfId="6743" xr:uid="{0C137A08-A9F1-4058-9D71-0CD38B9015F5}"/>
    <cellStyle name="BM Input Static 2 4 6 2" xfId="6744" xr:uid="{F1FA1DF4-5891-4223-85F2-4C48D878E056}"/>
    <cellStyle name="BM Input Static 2 4 6 2 2" xfId="6745" xr:uid="{3C9DD37C-3BD1-47D2-9FD2-0E40695C8E0A}"/>
    <cellStyle name="BM Input Static 2 4 6 3" xfId="6746" xr:uid="{228FEF78-B48E-4AB3-AA9E-7E1A23179E18}"/>
    <cellStyle name="BM Input Static 2 4 7" xfId="6747" xr:uid="{A7031127-C9ED-4C68-918D-F68BEC0791B1}"/>
    <cellStyle name="BM Input Static 2 4 7 2" xfId="6748" xr:uid="{61549487-8171-4A76-98DB-E8F6CD4DA072}"/>
    <cellStyle name="BM Input Static 2 4 7 2 2" xfId="6749" xr:uid="{6C02B25E-8850-4A43-9F05-8BF7EBEEBE28}"/>
    <cellStyle name="BM Input Static 2 4 7 3" xfId="6750" xr:uid="{33D7F933-56B7-435D-BADB-553278D89ADA}"/>
    <cellStyle name="BM Input Static 2 4 8" xfId="6751" xr:uid="{8FA49F49-EAD1-4BAF-9B8A-87456F994FA6}"/>
    <cellStyle name="BM Input Static 2 4 8 2" xfId="6752" xr:uid="{4EAEC1E8-718C-4ECB-88BF-5E37C21895E7}"/>
    <cellStyle name="BM Input Static 2 4 8 2 2" xfId="6753" xr:uid="{09EC0A72-3868-414A-8F9C-0F82449A30C5}"/>
    <cellStyle name="BM Input Static 2 4 8 3" xfId="6754" xr:uid="{18FED980-A440-40E6-B92C-4B3B77640FFF}"/>
    <cellStyle name="BM Input Static 2 4 9" xfId="6755" xr:uid="{068D24A6-2F85-4321-BE16-C72AF524AC8B}"/>
    <cellStyle name="BM Input Static 2 4 9 2" xfId="6756" xr:uid="{6DEA0246-863F-4F0D-BF75-0D92D67631A9}"/>
    <cellStyle name="BM Input Static 2 4 9 2 2" xfId="6757" xr:uid="{74A9F80C-7D65-4215-B294-3E01EB788159}"/>
    <cellStyle name="BM Input Static 2 4 9 3" xfId="6758" xr:uid="{903594C0-11ED-4A8E-A9BC-AFCF8BAAC651}"/>
    <cellStyle name="BM Input Static 2 5" xfId="6759" xr:uid="{993E7EB7-DC85-4067-9760-B2EF6E7258E5}"/>
    <cellStyle name="BM Input Static 2 5 10" xfId="6760" xr:uid="{C81C43FF-81B7-4B7B-B29B-11E8AE50AD3C}"/>
    <cellStyle name="BM Input Static 2 5 10 2" xfId="6761" xr:uid="{032DA19E-4E22-4B11-9AA5-905D01720BC3}"/>
    <cellStyle name="BM Input Static 2 5 10 2 2" xfId="6762" xr:uid="{8D0C0F63-2A8F-4D7E-AE7A-B74FD4011C76}"/>
    <cellStyle name="BM Input Static 2 5 10 3" xfId="6763" xr:uid="{25CE34F8-B0EC-4E4B-99B4-9294AF608DD7}"/>
    <cellStyle name="BM Input Static 2 5 11" xfId="6764" xr:uid="{55AF3966-CC56-482E-8E0A-13B0688F21A3}"/>
    <cellStyle name="BM Input Static 2 5 11 2" xfId="6765" xr:uid="{E601EB68-5B71-4F44-8617-7057DFC82F6D}"/>
    <cellStyle name="BM Input Static 2 5 11 2 2" xfId="6766" xr:uid="{DF29EF29-0B2B-4B76-A372-262551E35C0C}"/>
    <cellStyle name="BM Input Static 2 5 11 3" xfId="6767" xr:uid="{8A58F0C3-ABCB-4445-B840-72FDA73F39A1}"/>
    <cellStyle name="BM Input Static 2 5 12" xfId="6768" xr:uid="{FFCCAFB1-B8A3-44BA-B994-28CBD81F24A1}"/>
    <cellStyle name="BM Input Static 2 5 12 2" xfId="6769" xr:uid="{84C27C0E-74DF-4593-BB9F-10C614A7DE9D}"/>
    <cellStyle name="BM Input Static 2 5 12 2 2" xfId="6770" xr:uid="{BDE7FBB4-FCE8-4FCC-B94B-563FABEA21CF}"/>
    <cellStyle name="BM Input Static 2 5 12 3" xfId="6771" xr:uid="{FE0B8A73-9D03-4A13-8AAA-E5FDD3C3E93C}"/>
    <cellStyle name="BM Input Static 2 5 13" xfId="6772" xr:uid="{C2BD9943-AD6E-4D89-A7B8-B55F11DA9737}"/>
    <cellStyle name="BM Input Static 2 5 13 2" xfId="6773" xr:uid="{E562B425-7B20-4A71-BB05-DA45292BE2F9}"/>
    <cellStyle name="BM Input Static 2 5 13 2 2" xfId="6774" xr:uid="{B0D50DA6-2CF8-4AA7-8080-28C07EE2EEE8}"/>
    <cellStyle name="BM Input Static 2 5 13 3" xfId="6775" xr:uid="{3059279C-CE1D-4B93-B047-02FCD1971179}"/>
    <cellStyle name="BM Input Static 2 5 14" xfId="6776" xr:uid="{3C6671B0-D6A6-452D-A31B-ED379B47C441}"/>
    <cellStyle name="BM Input Static 2 5 14 2" xfId="6777" xr:uid="{F37E72FB-0D84-45BC-B9ED-52B0C2F50B85}"/>
    <cellStyle name="BM Input Static 2 5 14 2 2" xfId="6778" xr:uid="{3D7DB155-E3D7-4603-A500-3AB6E60F617C}"/>
    <cellStyle name="BM Input Static 2 5 14 3" xfId="6779" xr:uid="{895C218B-204E-457E-8C80-BC1041258D85}"/>
    <cellStyle name="BM Input Static 2 5 15" xfId="6780" xr:uid="{0262638A-856B-4307-9DD8-EAC7CC1CD79E}"/>
    <cellStyle name="BM Input Static 2 5 15 2" xfId="6781" xr:uid="{7C4669CA-654D-405F-A58A-1A8F25436AD6}"/>
    <cellStyle name="BM Input Static 2 5 15 2 2" xfId="6782" xr:uid="{07C8CBEB-9882-40B9-98A1-FD49014C351C}"/>
    <cellStyle name="BM Input Static 2 5 15 3" xfId="6783" xr:uid="{19B91EC2-F867-4098-82BE-4F2BF9EC7AF4}"/>
    <cellStyle name="BM Input Static 2 5 16" xfId="6784" xr:uid="{4C826872-E048-45C5-B567-A14FF72CB3C8}"/>
    <cellStyle name="BM Input Static 2 5 16 2" xfId="6785" xr:uid="{2A04480E-2340-4325-A02C-382BCA43DE63}"/>
    <cellStyle name="BM Input Static 2 5 16 2 2" xfId="6786" xr:uid="{0C3F59E3-8FEC-4D4A-B26A-CECCE0886992}"/>
    <cellStyle name="BM Input Static 2 5 16 3" xfId="6787" xr:uid="{3B935959-CEEF-49EC-96A6-2EDFF1360897}"/>
    <cellStyle name="BM Input Static 2 5 17" xfId="6788" xr:uid="{187310C1-7390-4724-8B90-C7B327CA0C93}"/>
    <cellStyle name="BM Input Static 2 5 17 2" xfId="6789" xr:uid="{2860720B-3C48-4DCE-AF3C-96616B9FC248}"/>
    <cellStyle name="BM Input Static 2 5 17 2 2" xfId="6790" xr:uid="{A4225DEC-5875-4897-93B1-BA084FF9D711}"/>
    <cellStyle name="BM Input Static 2 5 17 3" xfId="6791" xr:uid="{853AAC7A-4E4B-4F47-A5BC-6EB84F163C35}"/>
    <cellStyle name="BM Input Static 2 5 18" xfId="6792" xr:uid="{A0118867-0CD9-415F-8E65-C0D4C4045E99}"/>
    <cellStyle name="BM Input Static 2 5 18 2" xfId="6793" xr:uid="{5CF32FC7-1CA5-42C5-9A4E-1AB5FCDBA817}"/>
    <cellStyle name="BM Input Static 2 5 18 2 2" xfId="6794" xr:uid="{BFD2530A-7331-48C8-BCA6-21B24B555795}"/>
    <cellStyle name="BM Input Static 2 5 18 3" xfId="6795" xr:uid="{6BC5A283-D961-48FA-9D16-D31A659F3AE3}"/>
    <cellStyle name="BM Input Static 2 5 19" xfId="6796" xr:uid="{28E46587-FD1C-4C9C-AABD-797EA7D8A0FD}"/>
    <cellStyle name="BM Input Static 2 5 19 2" xfId="6797" xr:uid="{8D2AEB65-12E8-4BC9-934B-EFB5A6BFAE8C}"/>
    <cellStyle name="BM Input Static 2 5 19 2 2" xfId="6798" xr:uid="{53863DD3-5D2C-4876-92C9-3BDB32773F25}"/>
    <cellStyle name="BM Input Static 2 5 19 3" xfId="6799" xr:uid="{F6E43A6D-14FF-42C2-A3A6-E0BD5338146D}"/>
    <cellStyle name="BM Input Static 2 5 2" xfId="6800" xr:uid="{07ABE619-1A07-472D-A18B-B54849E6832F}"/>
    <cellStyle name="BM Input Static 2 5 2 2" xfId="6801" xr:uid="{EE2FC07F-B1BE-4B8B-ACF7-B39499DECD32}"/>
    <cellStyle name="BM Input Static 2 5 2 2 2" xfId="6802" xr:uid="{4900ED42-FAB6-4ABC-BC5D-6415E0A16EF7}"/>
    <cellStyle name="BM Input Static 2 5 2 3" xfId="6803" xr:uid="{396286D7-112B-45AB-841F-4A8EF264E42F}"/>
    <cellStyle name="BM Input Static 2 5 2 4" xfId="6804" xr:uid="{DF5BB1E6-41FA-4D09-99AC-A6E5661C3DEE}"/>
    <cellStyle name="BM Input Static 2 5 20" xfId="6805" xr:uid="{FCDF0257-6C9A-4582-862B-10040BE9F227}"/>
    <cellStyle name="BM Input Static 2 5 20 2" xfId="6806" xr:uid="{87BBD176-E889-4A01-8DEA-EA4A52869C92}"/>
    <cellStyle name="BM Input Static 2 5 20 2 2" xfId="6807" xr:uid="{B6119A7B-70C3-4C43-B458-4DD180657FD5}"/>
    <cellStyle name="BM Input Static 2 5 20 3" xfId="6808" xr:uid="{7EC3FDAF-2F39-4C94-8F10-EE4F88BA5B97}"/>
    <cellStyle name="BM Input Static 2 5 21" xfId="6809" xr:uid="{D2BA6988-E0E5-4C49-A7E1-1BD88BA8DF8E}"/>
    <cellStyle name="BM Input Static 2 5 21 2" xfId="6810" xr:uid="{B9185E79-EEBF-4F42-8041-31FDDAC7955D}"/>
    <cellStyle name="BM Input Static 2 5 22" xfId="6811" xr:uid="{D294A2A2-385C-4B4C-B737-43DB1AE690D9}"/>
    <cellStyle name="BM Input Static 2 5 23" xfId="6812" xr:uid="{834E6A1E-FD5F-48A0-BAC8-98DCF15FDA55}"/>
    <cellStyle name="BM Input Static 2 5 3" xfId="6813" xr:uid="{63235BEA-3E5B-45DA-B6BD-83AA3AFC8CC6}"/>
    <cellStyle name="BM Input Static 2 5 3 2" xfId="6814" xr:uid="{5314FE3A-9A47-452A-8D9B-E44C6B6DB824}"/>
    <cellStyle name="BM Input Static 2 5 3 2 2" xfId="6815" xr:uid="{A81B51C7-4AA6-4660-8D9E-9E39D735F349}"/>
    <cellStyle name="BM Input Static 2 5 3 3" xfId="6816" xr:uid="{7A678E31-2232-457C-9183-C7308EDCF050}"/>
    <cellStyle name="BM Input Static 2 5 4" xfId="6817" xr:uid="{46757587-C538-48F5-B922-D43F5692C491}"/>
    <cellStyle name="BM Input Static 2 5 4 2" xfId="6818" xr:uid="{ADDFE7FB-0593-4B34-B0ED-C316E1DFB765}"/>
    <cellStyle name="BM Input Static 2 5 4 2 2" xfId="6819" xr:uid="{5BC523E2-2BA5-45ED-B5E6-885AD9A76B45}"/>
    <cellStyle name="BM Input Static 2 5 4 3" xfId="6820" xr:uid="{A0732523-C783-4E44-AE16-11930660934A}"/>
    <cellStyle name="BM Input Static 2 5 5" xfId="6821" xr:uid="{6C77984F-B0A9-4E49-9E64-9BA167E81149}"/>
    <cellStyle name="BM Input Static 2 5 5 2" xfId="6822" xr:uid="{CFFBB484-EEB7-4456-88B1-AB680200D6B7}"/>
    <cellStyle name="BM Input Static 2 5 5 2 2" xfId="6823" xr:uid="{AD96A7F0-212B-4861-95BA-EDB488C8BD30}"/>
    <cellStyle name="BM Input Static 2 5 5 3" xfId="6824" xr:uid="{85FFAF59-9377-48C4-97CE-20C4A3D0C26F}"/>
    <cellStyle name="BM Input Static 2 5 6" xfId="6825" xr:uid="{EDD7ED77-22ED-45F9-941B-A743533AFA28}"/>
    <cellStyle name="BM Input Static 2 5 6 2" xfId="6826" xr:uid="{8CF9689D-1549-4BF1-8C25-8E17248A702D}"/>
    <cellStyle name="BM Input Static 2 5 6 2 2" xfId="6827" xr:uid="{AB676EF8-B3D6-45AA-94A7-882C7EDD6AB2}"/>
    <cellStyle name="BM Input Static 2 5 6 3" xfId="6828" xr:uid="{B0BEC32E-11C9-46F1-AF2E-B26968239DA4}"/>
    <cellStyle name="BM Input Static 2 5 7" xfId="6829" xr:uid="{AEAE3052-B306-4A00-85F3-3AB8DA6B94A0}"/>
    <cellStyle name="BM Input Static 2 5 7 2" xfId="6830" xr:uid="{1EBBDAA6-06D4-4F2D-8F9B-E503FE186D99}"/>
    <cellStyle name="BM Input Static 2 5 7 2 2" xfId="6831" xr:uid="{0DCD4E35-85B6-4DB9-A41D-36A8080DD144}"/>
    <cellStyle name="BM Input Static 2 5 7 3" xfId="6832" xr:uid="{8D068A1B-33F7-4FF9-B99C-4C8ED7BEFCD6}"/>
    <cellStyle name="BM Input Static 2 5 8" xfId="6833" xr:uid="{DC01C27B-D36B-48CD-9616-7D22EE8D8CC1}"/>
    <cellStyle name="BM Input Static 2 5 8 2" xfId="6834" xr:uid="{751A5D04-7209-4414-A289-7BE3098DC95A}"/>
    <cellStyle name="BM Input Static 2 5 8 2 2" xfId="6835" xr:uid="{B6024E4F-B781-4E06-9C30-C9612921DC40}"/>
    <cellStyle name="BM Input Static 2 5 8 3" xfId="6836" xr:uid="{5E6DE9B6-82E8-4D43-9C7B-FD3A1EA94BB8}"/>
    <cellStyle name="BM Input Static 2 5 9" xfId="6837" xr:uid="{B6207223-2BB2-4C79-9E87-9EDD8F1983F8}"/>
    <cellStyle name="BM Input Static 2 5 9 2" xfId="6838" xr:uid="{E35D1621-8556-492B-915E-8B9695CAD5AF}"/>
    <cellStyle name="BM Input Static 2 5 9 2 2" xfId="6839" xr:uid="{6A7F6954-F1B3-4AA8-8BDD-E9D4E56630F2}"/>
    <cellStyle name="BM Input Static 2 5 9 3" xfId="6840" xr:uid="{7564F8AE-6D97-456A-9550-5DC573CC093E}"/>
    <cellStyle name="BM Input Static 2 6" xfId="6841" xr:uid="{2C83D65A-BECA-4C54-8594-7168C3D6DE88}"/>
    <cellStyle name="BM Input Static 2 6 2" xfId="6842" xr:uid="{8D6F9C34-E8FD-4A13-80A8-4DCDCFAC22ED}"/>
    <cellStyle name="BM Input Static 2 6 2 2" xfId="6843" xr:uid="{D980087A-925E-4460-85BE-FA537D129954}"/>
    <cellStyle name="BM Input Static 2 6 3" xfId="6844" xr:uid="{16FD6CEB-A036-4934-8095-208847C1F0C1}"/>
    <cellStyle name="BM Input Static 2 6 4" xfId="6845" xr:uid="{51F26FAE-15C6-4CB2-A016-87191152FB64}"/>
    <cellStyle name="BM Input Static 2 7" xfId="6846" xr:uid="{4FCDC8FD-C37A-4252-BCDA-7C9D545C50D3}"/>
    <cellStyle name="BM Input Static 2 7 2" xfId="6847" xr:uid="{5E11A3E2-02E4-4DB8-927B-556E4DF6615F}"/>
    <cellStyle name="BM Input Static 2 7 2 2" xfId="6848" xr:uid="{FD156527-D6E7-4557-9763-9D85EEC94699}"/>
    <cellStyle name="BM Input Static 2 7 3" xfId="6849" xr:uid="{AB0C685C-E2BA-42A8-95A3-99570F79BA19}"/>
    <cellStyle name="BM Input Static 2 8" xfId="6850" xr:uid="{DF466361-6779-48BD-A4D4-4A852A66427F}"/>
    <cellStyle name="BM Input Static 2 8 2" xfId="6851" xr:uid="{1516E43B-BF21-4870-8AF4-4EE32ADC2BCB}"/>
    <cellStyle name="BM Input Static 2 8 2 2" xfId="6852" xr:uid="{AE708549-A359-41EB-AFC0-7633ACEC82A9}"/>
    <cellStyle name="BM Input Static 2 8 3" xfId="6853" xr:uid="{4DAB237A-7026-4D6E-9FBF-9D2752414AD8}"/>
    <cellStyle name="BM Input Static 2 9" xfId="6854" xr:uid="{369C7CCF-2A88-4AAA-B64E-D723EFC6C9E8}"/>
    <cellStyle name="BM Input Static 2 9 2" xfId="6855" xr:uid="{308F2A50-DB22-4552-9D1C-ABABAE424117}"/>
    <cellStyle name="BM Input Static 2 9 2 2" xfId="6856" xr:uid="{7BFB5F6C-8E39-435F-BE04-CE971F15EC77}"/>
    <cellStyle name="BM Input Static 2 9 3" xfId="6857" xr:uid="{BF3F1907-46EB-4FF2-8794-BBDDD29AFC22}"/>
    <cellStyle name="BM Input Static 20" xfId="6858" xr:uid="{5FE1F2DE-6E3A-4D26-9552-342D9CEAB2B8}"/>
    <cellStyle name="BM Input Static 20 2" xfId="6859" xr:uid="{10A101CB-52CB-4E12-BB1E-E180D6880174}"/>
    <cellStyle name="BM Input Static 20 2 2" xfId="6860" xr:uid="{A38BC333-DE9C-45F5-B41B-BE13F9D138D2}"/>
    <cellStyle name="BM Input Static 20 3" xfId="6861" xr:uid="{351FAE34-E95B-4674-B4DA-5925EAC6781D}"/>
    <cellStyle name="BM Input Static 21" xfId="6862" xr:uid="{6036B60D-AAD3-438F-BAFE-EB910030D9AE}"/>
    <cellStyle name="BM Input Static 21 2" xfId="6863" xr:uid="{F4102C24-BD16-43A6-A0B7-42E0BA61DA7E}"/>
    <cellStyle name="BM Input Static 21 2 2" xfId="6864" xr:uid="{DC297F7F-447C-4BE9-9597-5966ADA2755D}"/>
    <cellStyle name="BM Input Static 21 3" xfId="6865" xr:uid="{542C8E28-8687-41A9-9021-F8C30B9B4936}"/>
    <cellStyle name="BM Input Static 22" xfId="6866" xr:uid="{A5481268-3C23-4D6E-96D2-69D409570B71}"/>
    <cellStyle name="BM Input Static 22 2" xfId="6867" xr:uid="{B50C38C1-93EB-497C-84E1-94849AABCA2D}"/>
    <cellStyle name="BM Input Static 23" xfId="6868" xr:uid="{C07C03CD-D212-49EA-90DE-B6F0C8766A3A}"/>
    <cellStyle name="BM Input Static 24" xfId="6869" xr:uid="{50E66920-6A04-4917-8BC1-C12426E9A840}"/>
    <cellStyle name="BM Input Static 25" xfId="6870" xr:uid="{0D660814-5E18-411B-9491-7829222B97B5}"/>
    <cellStyle name="BM Input Static 26" xfId="6871" xr:uid="{80699DA6-1098-44F0-829C-01C02AC20B06}"/>
    <cellStyle name="BM Input Static 27" xfId="6872" xr:uid="{22BFC7E3-51AA-4A5E-9E8C-6B2D4C08A815}"/>
    <cellStyle name="BM Input Static 3" xfId="6873" xr:uid="{26F1043E-0D12-4AFB-BDAF-155810066619}"/>
    <cellStyle name="BM Input Static 3 10" xfId="6874" xr:uid="{A47B3DBB-1785-4F5D-B1DA-60B3B2F7956A}"/>
    <cellStyle name="BM Input Static 3 10 2" xfId="6875" xr:uid="{F32A6507-6700-4704-BA41-792CD92D7FC9}"/>
    <cellStyle name="BM Input Static 3 10 2 2" xfId="6876" xr:uid="{4C1A3F73-344A-49F6-998D-13DF933548FE}"/>
    <cellStyle name="BM Input Static 3 10 3" xfId="6877" xr:uid="{41BACDF1-C3E0-4568-9E23-C08447842C3A}"/>
    <cellStyle name="BM Input Static 3 11" xfId="6878" xr:uid="{BB8BBFF8-3E02-480D-98A0-47ADADAC5FF6}"/>
    <cellStyle name="BM Input Static 3 11 2" xfId="6879" xr:uid="{54139058-85AE-4AA0-8A31-9F34BD02C5EE}"/>
    <cellStyle name="BM Input Static 3 11 2 2" xfId="6880" xr:uid="{E9394C90-C445-4115-ADD9-BC8D507C9DE5}"/>
    <cellStyle name="BM Input Static 3 11 3" xfId="6881" xr:uid="{A0EF186A-166E-4741-A183-5435F6EA94E3}"/>
    <cellStyle name="BM Input Static 3 12" xfId="6882" xr:uid="{813A561C-FBE7-4849-B2C0-60F4974173BB}"/>
    <cellStyle name="BM Input Static 3 12 2" xfId="6883" xr:uid="{AC9B4CEC-7A43-4345-8D09-043BD50CFFA2}"/>
    <cellStyle name="BM Input Static 3 12 2 2" xfId="6884" xr:uid="{EBD8013B-DC09-4A3E-A8A5-C075CEBA44E2}"/>
    <cellStyle name="BM Input Static 3 12 3" xfId="6885" xr:uid="{BCA71CE9-0437-4EDB-B75F-D3468CA0ED9E}"/>
    <cellStyle name="BM Input Static 3 13" xfId="6886" xr:uid="{009CAB04-4105-4BA6-8735-D6E537FFAA7D}"/>
    <cellStyle name="BM Input Static 3 13 2" xfId="6887" xr:uid="{BFC43B66-F3F9-4066-850D-1CB0E84DB1A6}"/>
    <cellStyle name="BM Input Static 3 13 2 2" xfId="6888" xr:uid="{0757A228-6CD5-41F1-AB4A-63286B7E18A6}"/>
    <cellStyle name="BM Input Static 3 13 3" xfId="6889" xr:uid="{FA00E6BA-7AB7-45BA-9DD0-5C5B9128C684}"/>
    <cellStyle name="BM Input Static 3 14" xfId="6890" xr:uid="{D9D366EC-3DC2-46DE-864C-3082B8AC194D}"/>
    <cellStyle name="BM Input Static 3 14 2" xfId="6891" xr:uid="{4EF53B27-4364-4844-AEDA-163B550C8735}"/>
    <cellStyle name="BM Input Static 3 14 2 2" xfId="6892" xr:uid="{68BD197C-0AD0-4A0D-B396-889D42FCD9F3}"/>
    <cellStyle name="BM Input Static 3 14 3" xfId="6893" xr:uid="{B146C4FA-A97B-40D3-A92A-AD98AFB31DA9}"/>
    <cellStyle name="BM Input Static 3 15" xfId="6894" xr:uid="{9E47F66B-DD9E-4776-BCF7-280970CA52E9}"/>
    <cellStyle name="BM Input Static 3 15 2" xfId="6895" xr:uid="{F2DAAADA-81D5-43F6-A72F-B6C1D8C58714}"/>
    <cellStyle name="BM Input Static 3 15 2 2" xfId="6896" xr:uid="{C40805B6-023C-4E2A-91CB-A013D0B3B96A}"/>
    <cellStyle name="BM Input Static 3 15 3" xfId="6897" xr:uid="{0E93ED15-85D3-496E-8948-B402E89007FE}"/>
    <cellStyle name="BM Input Static 3 16" xfId="6898" xr:uid="{A06CDF05-7035-47F9-B0F8-BF43B82CE88C}"/>
    <cellStyle name="BM Input Static 3 16 2" xfId="6899" xr:uid="{3142DFEC-7CF9-4214-B9F3-81A1B0E5EBEA}"/>
    <cellStyle name="BM Input Static 3 16 2 2" xfId="6900" xr:uid="{A9F0F4D1-053F-466B-912E-0F529340F37D}"/>
    <cellStyle name="BM Input Static 3 16 3" xfId="6901" xr:uid="{0CA231BC-6157-41A9-93DF-1DB49C0BB73E}"/>
    <cellStyle name="BM Input Static 3 17" xfId="6902" xr:uid="{43731A37-1BA7-4D14-8CBA-D17549862FED}"/>
    <cellStyle name="BM Input Static 3 17 2" xfId="6903" xr:uid="{4133F2A2-60D1-41A0-BFD0-284582FE8C13}"/>
    <cellStyle name="BM Input Static 3 17 2 2" xfId="6904" xr:uid="{0A980955-26C5-4E8A-91A4-404D5DA75FFC}"/>
    <cellStyle name="BM Input Static 3 17 3" xfId="6905" xr:uid="{484A47D1-E8B8-4301-BFF2-E97CAB2A643C}"/>
    <cellStyle name="BM Input Static 3 18" xfId="6906" xr:uid="{9D16468C-CD70-4097-A8C3-9DC6DF08A816}"/>
    <cellStyle name="BM Input Static 3 18 2" xfId="6907" xr:uid="{DBDED1D7-10B3-4691-A57E-55EC28A2468F}"/>
    <cellStyle name="BM Input Static 3 19" xfId="6908" xr:uid="{DA10387F-43E9-4F5B-A780-637E700589F5}"/>
    <cellStyle name="BM Input Static 3 2" xfId="6909" xr:uid="{CC80119E-9434-49FC-BB94-2B9AB562AA75}"/>
    <cellStyle name="BM Input Static 3 2 10" xfId="6910" xr:uid="{DE8F5016-4F6C-4FA6-9537-B654B6C33037}"/>
    <cellStyle name="BM Input Static 3 2 10 2" xfId="6911" xr:uid="{A223339D-CF8A-4E17-AF5E-AF9689804ABC}"/>
    <cellStyle name="BM Input Static 3 2 10 2 2" xfId="6912" xr:uid="{A91098F8-394E-4DD9-AB99-2D4583ADD1E2}"/>
    <cellStyle name="BM Input Static 3 2 10 3" xfId="6913" xr:uid="{1DC971AF-90CA-4A0D-9DE4-FD5A8BE4F1FF}"/>
    <cellStyle name="BM Input Static 3 2 11" xfId="6914" xr:uid="{6750A2C0-D734-4AB7-89AF-32DE121C7633}"/>
    <cellStyle name="BM Input Static 3 2 11 2" xfId="6915" xr:uid="{C00F3B0D-4DBA-45D5-9C33-38C8142D813D}"/>
    <cellStyle name="BM Input Static 3 2 11 2 2" xfId="6916" xr:uid="{2D596704-1D95-4236-8F58-76B13AC15FBA}"/>
    <cellStyle name="BM Input Static 3 2 11 3" xfId="6917" xr:uid="{E24997BC-F3B1-4FC7-8997-BBAC72E6D55D}"/>
    <cellStyle name="BM Input Static 3 2 12" xfId="6918" xr:uid="{2803EB13-6127-4DFA-8448-E16FF00DB111}"/>
    <cellStyle name="BM Input Static 3 2 12 2" xfId="6919" xr:uid="{AB30FAA3-DFC8-4D8E-A75E-4227237569DA}"/>
    <cellStyle name="BM Input Static 3 2 12 2 2" xfId="6920" xr:uid="{746C74B2-A234-4702-9440-27DD83E8BEC6}"/>
    <cellStyle name="BM Input Static 3 2 12 3" xfId="6921" xr:uid="{620D309F-FE28-4D21-BA11-CA90E18DD542}"/>
    <cellStyle name="BM Input Static 3 2 13" xfId="6922" xr:uid="{CEBA27AF-0BA6-41F3-A7EA-21B1554F7245}"/>
    <cellStyle name="BM Input Static 3 2 13 2" xfId="6923" xr:uid="{C31738D5-7CC1-4E02-A005-1DA6874C79D2}"/>
    <cellStyle name="BM Input Static 3 2 13 2 2" xfId="6924" xr:uid="{FCC9F24C-1BDC-49AA-8628-088E35429E4F}"/>
    <cellStyle name="BM Input Static 3 2 13 3" xfId="6925" xr:uid="{2841B869-8E69-4EDA-8F35-1131EA72E7A1}"/>
    <cellStyle name="BM Input Static 3 2 14" xfId="6926" xr:uid="{A665FB17-78FE-482F-9F17-5DBC9BAE9115}"/>
    <cellStyle name="BM Input Static 3 2 14 2" xfId="6927" xr:uid="{99E7E6AF-DA0D-4C45-8EFD-615B27C15A5E}"/>
    <cellStyle name="BM Input Static 3 2 14 2 2" xfId="6928" xr:uid="{79D175D8-FF77-4B64-9CDD-86E7D5845BA1}"/>
    <cellStyle name="BM Input Static 3 2 14 3" xfId="6929" xr:uid="{C7BBFD65-6F24-4175-A758-AF82A996E41E}"/>
    <cellStyle name="BM Input Static 3 2 15" xfId="6930" xr:uid="{1E77DB36-08AE-4303-A431-F244B6D0649E}"/>
    <cellStyle name="BM Input Static 3 2 15 2" xfId="6931" xr:uid="{94A7A36F-889D-4FC5-8470-3C0C814CB6B7}"/>
    <cellStyle name="BM Input Static 3 2 15 2 2" xfId="6932" xr:uid="{E9AEB97B-4538-42B1-B1EE-00F6CF628F04}"/>
    <cellStyle name="BM Input Static 3 2 15 3" xfId="6933" xr:uid="{FC43F267-FD74-4B06-9499-E29F4DCDA4A8}"/>
    <cellStyle name="BM Input Static 3 2 16" xfId="6934" xr:uid="{DC21A7BD-A520-467E-BD83-FC40575895D8}"/>
    <cellStyle name="BM Input Static 3 2 16 2" xfId="6935" xr:uid="{3A9BE789-8025-4B03-BFDB-D9E6FD5749A7}"/>
    <cellStyle name="BM Input Static 3 2 16 2 2" xfId="6936" xr:uid="{BCA20F45-3B40-4022-864D-A7E89743980F}"/>
    <cellStyle name="BM Input Static 3 2 16 3" xfId="6937" xr:uid="{A68778E9-CC02-488F-88C6-BC7FD89C2C4E}"/>
    <cellStyle name="BM Input Static 3 2 17" xfId="6938" xr:uid="{6BCD8662-4F26-4ED7-A410-E089B3D2FDF4}"/>
    <cellStyle name="BM Input Static 3 2 17 2" xfId="6939" xr:uid="{1D872151-8FA9-4784-8FC6-FAF3520BB79B}"/>
    <cellStyle name="BM Input Static 3 2 17 2 2" xfId="6940" xr:uid="{2CC89898-A8E8-4674-8D62-682D158C5BCD}"/>
    <cellStyle name="BM Input Static 3 2 17 3" xfId="6941" xr:uid="{B61D4C72-5FEA-4C93-A321-9E4C88BEEB1A}"/>
    <cellStyle name="BM Input Static 3 2 18" xfId="6942" xr:uid="{DB624ED4-B09A-4745-9CF1-32C4943C0FAF}"/>
    <cellStyle name="BM Input Static 3 2 18 2" xfId="6943" xr:uid="{602E3EE1-9586-4131-817C-AE942B0AADF0}"/>
    <cellStyle name="BM Input Static 3 2 18 2 2" xfId="6944" xr:uid="{DC17E608-A393-4EE3-A4D1-9373B0506210}"/>
    <cellStyle name="BM Input Static 3 2 18 3" xfId="6945" xr:uid="{BCDD1CEB-DFEA-45E7-84F1-20E987DBE7BF}"/>
    <cellStyle name="BM Input Static 3 2 19" xfId="6946" xr:uid="{2F76786A-1EBD-42D9-B58C-5B8A81FE32F1}"/>
    <cellStyle name="BM Input Static 3 2 19 2" xfId="6947" xr:uid="{F5516061-9367-4FD7-A4C7-35091952B65D}"/>
    <cellStyle name="BM Input Static 3 2 19 2 2" xfId="6948" xr:uid="{657EC75D-BC81-4564-83BE-E6C95628580A}"/>
    <cellStyle name="BM Input Static 3 2 19 3" xfId="6949" xr:uid="{E54469D0-907B-4620-AA73-80E7181322AF}"/>
    <cellStyle name="BM Input Static 3 2 2" xfId="6950" xr:uid="{2B56727D-D45E-4D26-BDE1-B060119E14AD}"/>
    <cellStyle name="BM Input Static 3 2 2 2" xfId="6951" xr:uid="{3A1B0E2C-A58F-4F0F-B639-52F62143D06D}"/>
    <cellStyle name="BM Input Static 3 2 2 2 2" xfId="6952" xr:uid="{14F1399E-B5A7-442E-B131-042D217C9180}"/>
    <cellStyle name="BM Input Static 3 2 2 2 2 2" xfId="6953" xr:uid="{D1A68114-68AF-47E9-A1BC-4569DEB38D64}"/>
    <cellStyle name="BM Input Static 3 2 2 2 3" xfId="6954" xr:uid="{50CD1EF1-3BBC-4BA1-858C-F41D6EF3C496}"/>
    <cellStyle name="BM Input Static 3 2 2 2 4" xfId="6955" xr:uid="{18A5DA4F-5307-4A46-85F5-FA4CBC45A8D3}"/>
    <cellStyle name="BM Input Static 3 2 2 3" xfId="6956" xr:uid="{D9AF3885-5656-4808-A491-48636A5B888A}"/>
    <cellStyle name="BM Input Static 3 2 2 3 2" xfId="6957" xr:uid="{DEEB8FAB-0ECF-4379-94B6-0E1917B1F630}"/>
    <cellStyle name="BM Input Static 3 2 2 4" xfId="6958" xr:uid="{7829D8E5-EA6E-4C7B-BDB6-919883CE648B}"/>
    <cellStyle name="BM Input Static 3 2 2 5" xfId="6959" xr:uid="{61C2E4ED-5104-4587-B8A2-B9F0672F319A}"/>
    <cellStyle name="BM Input Static 3 2 20" xfId="6960" xr:uid="{574E38DA-1E01-4AC3-8A81-FC84D0AD1326}"/>
    <cellStyle name="BM Input Static 3 2 20 2" xfId="6961" xr:uid="{33E85DC4-3EAC-45E1-8F18-23B650CB3557}"/>
    <cellStyle name="BM Input Static 3 2 20 2 2" xfId="6962" xr:uid="{2EB08E51-B732-42A6-8C19-5BBE7B8EFF91}"/>
    <cellStyle name="BM Input Static 3 2 20 3" xfId="6963" xr:uid="{8ACF8D1A-D09C-4594-BD15-452958840A9B}"/>
    <cellStyle name="BM Input Static 3 2 21" xfId="6964" xr:uid="{2EDB11CF-7C8C-423B-8622-051282E8505E}"/>
    <cellStyle name="BM Input Static 3 2 21 2" xfId="6965" xr:uid="{1015B174-456F-47CA-B7D2-1E7C5CFB68BC}"/>
    <cellStyle name="BM Input Static 3 2 22" xfId="6966" xr:uid="{1C17EFBF-DE81-45CA-A142-944FC76983DD}"/>
    <cellStyle name="BM Input Static 3 2 23" xfId="6967" xr:uid="{453A7918-BD50-4CBB-9BD7-B9BB74246E88}"/>
    <cellStyle name="BM Input Static 3 2 3" xfId="6968" xr:uid="{FA5DEF80-4759-4253-94B1-63830AAD3111}"/>
    <cellStyle name="BM Input Static 3 2 3 2" xfId="6969" xr:uid="{1D69AA2F-12CA-48C5-9D45-FDFB5D85F689}"/>
    <cellStyle name="BM Input Static 3 2 3 2 2" xfId="6970" xr:uid="{807A4C4A-C739-4EEB-97E2-150A7980ED7E}"/>
    <cellStyle name="BM Input Static 3 2 3 2 3" xfId="6971" xr:uid="{BFF33617-93EB-4800-9A64-751B20B6500D}"/>
    <cellStyle name="BM Input Static 3 2 3 3" xfId="6972" xr:uid="{94451BCA-3860-4186-87FE-30F8230ECD5A}"/>
    <cellStyle name="BM Input Static 3 2 3 3 2" xfId="6973" xr:uid="{7E613187-C9EC-4E04-857F-7DA0094E0816}"/>
    <cellStyle name="BM Input Static 3 2 3 4" xfId="6974" xr:uid="{F9999F9F-C72B-466C-A778-3A9911CBDD1E}"/>
    <cellStyle name="BM Input Static 3 2 4" xfId="6975" xr:uid="{6A8B4716-9E5A-4D1A-B030-22CCA7EDF0F9}"/>
    <cellStyle name="BM Input Static 3 2 4 2" xfId="6976" xr:uid="{2B5A5E32-8798-4493-9D1D-29BA27887C31}"/>
    <cellStyle name="BM Input Static 3 2 4 2 2" xfId="6977" xr:uid="{BE4B5563-9BCC-4B8A-85B5-FC9705384701}"/>
    <cellStyle name="BM Input Static 3 2 4 3" xfId="6978" xr:uid="{75227261-7D00-415C-84AA-BBF76526C67E}"/>
    <cellStyle name="BM Input Static 3 2 4 4" xfId="6979" xr:uid="{123C9A5D-E2AB-45FF-8C66-A0E696072908}"/>
    <cellStyle name="BM Input Static 3 2 5" xfId="6980" xr:uid="{327D4F54-F43C-42FD-A7D7-822763A89670}"/>
    <cellStyle name="BM Input Static 3 2 5 2" xfId="6981" xr:uid="{14D73107-D484-42B0-9DA2-AC7D0D9BF97C}"/>
    <cellStyle name="BM Input Static 3 2 5 2 2" xfId="6982" xr:uid="{1B10CC04-05B9-4E52-A904-2731D3B73FD1}"/>
    <cellStyle name="BM Input Static 3 2 5 3" xfId="6983" xr:uid="{70DEFCE2-BCA1-4A83-AA5C-5F780617C141}"/>
    <cellStyle name="BM Input Static 3 2 5 4" xfId="6984" xr:uid="{35DA284A-B045-4F23-A3D1-E1D8E66315B3}"/>
    <cellStyle name="BM Input Static 3 2 6" xfId="6985" xr:uid="{AD8F54AB-B964-4A07-8E02-23D04E857FCC}"/>
    <cellStyle name="BM Input Static 3 2 6 2" xfId="6986" xr:uid="{F877FACC-9D81-4B51-988A-4E3D20B6311E}"/>
    <cellStyle name="BM Input Static 3 2 6 2 2" xfId="6987" xr:uid="{F8E9714D-3726-49BD-82AA-626849A0AD11}"/>
    <cellStyle name="BM Input Static 3 2 6 3" xfId="6988" xr:uid="{961A129C-3C1D-472B-BE10-9CFCFD359BD2}"/>
    <cellStyle name="BM Input Static 3 2 7" xfId="6989" xr:uid="{9F60DA04-D32A-4403-8A47-91AD1F581528}"/>
    <cellStyle name="BM Input Static 3 2 7 2" xfId="6990" xr:uid="{7CEE9082-7EFA-42D4-95F0-BA327A528458}"/>
    <cellStyle name="BM Input Static 3 2 7 2 2" xfId="6991" xr:uid="{2F903CD3-911B-4BC3-92B9-72DF15333C4B}"/>
    <cellStyle name="BM Input Static 3 2 7 3" xfId="6992" xr:uid="{E7726858-B229-4662-AEA4-D199F7E52109}"/>
    <cellStyle name="BM Input Static 3 2 8" xfId="6993" xr:uid="{C4FBF88C-DBDE-48D1-8360-8119971C6C56}"/>
    <cellStyle name="BM Input Static 3 2 8 2" xfId="6994" xr:uid="{724706F6-3FF3-4DAB-B423-C4A03B4FF045}"/>
    <cellStyle name="BM Input Static 3 2 8 2 2" xfId="6995" xr:uid="{607ED294-1230-4472-A53A-5232B04E93F2}"/>
    <cellStyle name="BM Input Static 3 2 8 3" xfId="6996" xr:uid="{3A90E214-6950-4D82-BED8-CA2522CF6888}"/>
    <cellStyle name="BM Input Static 3 2 9" xfId="6997" xr:uid="{2CF2081A-3F86-4493-AD24-D863D5444BD6}"/>
    <cellStyle name="BM Input Static 3 2 9 2" xfId="6998" xr:uid="{0181EFF1-BAB4-4EC5-A892-78B036D53347}"/>
    <cellStyle name="BM Input Static 3 2 9 2 2" xfId="6999" xr:uid="{D55E5222-4EFD-4BA9-8CE9-42BA1E5895A5}"/>
    <cellStyle name="BM Input Static 3 2 9 3" xfId="7000" xr:uid="{349686A0-1F9B-4006-ACDB-F41E86F9AA92}"/>
    <cellStyle name="BM Input Static 3 20" xfId="7001" xr:uid="{4AD681EF-FAD9-4222-956C-A667C502D221}"/>
    <cellStyle name="BM Input Static 3 3" xfId="7002" xr:uid="{3EF4F4E6-CC2A-4C55-9D8E-00CEA126FE3F}"/>
    <cellStyle name="BM Input Static 3 3 2" xfId="7003" xr:uid="{8FE5740B-C421-4334-B648-A93BD447A8D0}"/>
    <cellStyle name="BM Input Static 3 3 2 2" xfId="7004" xr:uid="{87C8D2F5-F809-48A8-BA20-9FC9254DA5A1}"/>
    <cellStyle name="BM Input Static 3 3 2 2 2" xfId="7005" xr:uid="{189928AB-3ECC-42A7-8421-9C0504EEE568}"/>
    <cellStyle name="BM Input Static 3 3 2 3" xfId="7006" xr:uid="{D35A9130-E7B1-405E-924D-A6F3A69D594E}"/>
    <cellStyle name="BM Input Static 3 3 2 4" xfId="7007" xr:uid="{259ABDC8-8CC8-46FF-8CBD-D5D473CD8E3E}"/>
    <cellStyle name="BM Input Static 3 3 3" xfId="7008" xr:uid="{21FE206C-0147-4858-A88F-26E01A9B6D13}"/>
    <cellStyle name="BM Input Static 3 3 3 2" xfId="7009" xr:uid="{067C4780-5175-4AFE-B5B5-C125564D49A4}"/>
    <cellStyle name="BM Input Static 3 3 4" xfId="7010" xr:uid="{B400DBCD-A8EA-4E8C-A586-CC2A4CC24952}"/>
    <cellStyle name="BM Input Static 3 3 5" xfId="7011" xr:uid="{82A9ACEF-844A-4C0D-AD86-A997155FDD81}"/>
    <cellStyle name="BM Input Static 3 4" xfId="7012" xr:uid="{70ADCB68-5E38-44BA-8168-26A541B49D04}"/>
    <cellStyle name="BM Input Static 3 4 2" xfId="7013" xr:uid="{48D64B0C-1E9A-46CD-958D-52432C27C1AB}"/>
    <cellStyle name="BM Input Static 3 4 2 2" xfId="7014" xr:uid="{BB9064AC-DB1F-4944-9177-3EB0B793CC82}"/>
    <cellStyle name="BM Input Static 3 4 2 3" xfId="7015" xr:uid="{D8299212-C3C5-41D1-A5C3-46F2DCCAA51E}"/>
    <cellStyle name="BM Input Static 3 4 3" xfId="7016" xr:uid="{90BAEB80-722B-44A1-B68A-E030CDD74B75}"/>
    <cellStyle name="BM Input Static 3 4 3 2" xfId="7017" xr:uid="{44464106-3E23-422F-A8F4-9B9B1BDFA657}"/>
    <cellStyle name="BM Input Static 3 4 4" xfId="7018" xr:uid="{D67F8127-6C2E-4FBE-988E-407B86520467}"/>
    <cellStyle name="BM Input Static 3 5" xfId="7019" xr:uid="{C35C6269-5E44-4935-BAE0-9765105325F1}"/>
    <cellStyle name="BM Input Static 3 5 2" xfId="7020" xr:uid="{24685839-2BEF-4E0D-B40E-B691E1E87C73}"/>
    <cellStyle name="BM Input Static 3 5 2 2" xfId="7021" xr:uid="{4E79C016-D6F3-4307-95D7-6C72D64F778B}"/>
    <cellStyle name="BM Input Static 3 5 2 3" xfId="7022" xr:uid="{05B26C5E-F414-4405-A088-F8B8BE7E9126}"/>
    <cellStyle name="BM Input Static 3 5 3" xfId="7023" xr:uid="{5A323E9B-DB41-494A-829A-D0EE99A50792}"/>
    <cellStyle name="BM Input Static 3 5 4" xfId="7024" xr:uid="{CC987A0D-4371-4113-9CBE-A17EDE0EEF65}"/>
    <cellStyle name="BM Input Static 3 6" xfId="7025" xr:uid="{E9C45EB4-79E8-4D4C-BF44-F19E39E34B4B}"/>
    <cellStyle name="BM Input Static 3 6 2" xfId="7026" xr:uid="{F59D378A-8181-4FA7-8B60-9AA271428ED4}"/>
    <cellStyle name="BM Input Static 3 6 2 2" xfId="7027" xr:uid="{67EF13BE-CB74-41F3-A470-28F0BF59E6D8}"/>
    <cellStyle name="BM Input Static 3 6 3" xfId="7028" xr:uid="{6DCAA330-7BF7-4709-907F-960E612E1C72}"/>
    <cellStyle name="BM Input Static 3 6 4" xfId="7029" xr:uid="{9D47368E-F086-44F9-B758-C77EC52F942E}"/>
    <cellStyle name="BM Input Static 3 7" xfId="7030" xr:uid="{9D816CFC-B260-49C3-84CF-C4105EE74836}"/>
    <cellStyle name="BM Input Static 3 7 2" xfId="7031" xr:uid="{D9D0DFF0-26CB-41DC-AF57-A930A53971C8}"/>
    <cellStyle name="BM Input Static 3 7 2 2" xfId="7032" xr:uid="{8FBF61DD-27EB-42DF-A7AD-D0F3D89D935D}"/>
    <cellStyle name="BM Input Static 3 7 3" xfId="7033" xr:uid="{BE9EF29A-4379-4054-B442-33B6998CAC53}"/>
    <cellStyle name="BM Input Static 3 8" xfId="7034" xr:uid="{4DECD676-5114-4B55-8EE6-713789E01CE1}"/>
    <cellStyle name="BM Input Static 3 8 2" xfId="7035" xr:uid="{38676113-AF28-4257-A404-703B1AB79C19}"/>
    <cellStyle name="BM Input Static 3 8 2 2" xfId="7036" xr:uid="{43ABE18A-5246-4BE8-AF52-985D51921DC7}"/>
    <cellStyle name="BM Input Static 3 8 3" xfId="7037" xr:uid="{0B1A3845-DBB3-4556-8CF0-BEE70E96175F}"/>
    <cellStyle name="BM Input Static 3 9" xfId="7038" xr:uid="{FB6B847B-73FD-42CA-B969-D78140D28EE9}"/>
    <cellStyle name="BM Input Static 3 9 2" xfId="7039" xr:uid="{2B1C24DA-6474-4B45-9A05-60E598DA6553}"/>
    <cellStyle name="BM Input Static 3 9 2 2" xfId="7040" xr:uid="{9B1EFB7B-7C66-42A2-B1F0-D1F0AA65C8AD}"/>
    <cellStyle name="BM Input Static 3 9 3" xfId="7041" xr:uid="{E1912890-75FF-4C35-BA28-A2216C195035}"/>
    <cellStyle name="BM Input Static 4" xfId="7042" xr:uid="{73C93C56-6485-4A1A-88CD-2B3BF1DB1075}"/>
    <cellStyle name="BM Input Static 4 10" xfId="7043" xr:uid="{3B57CE21-909E-453B-A7D1-9C4229C199FB}"/>
    <cellStyle name="BM Input Static 4 10 2" xfId="7044" xr:uid="{EAAF8521-EEB2-4B05-993C-435062C84EF6}"/>
    <cellStyle name="BM Input Static 4 10 2 2" xfId="7045" xr:uid="{494F5806-D6EF-437A-AB97-EC9A71025835}"/>
    <cellStyle name="BM Input Static 4 10 3" xfId="7046" xr:uid="{06652039-6186-43C8-8220-2C62CD84B7EB}"/>
    <cellStyle name="BM Input Static 4 11" xfId="7047" xr:uid="{EB54F7A3-6B95-4EDC-BC59-27B85B53E123}"/>
    <cellStyle name="BM Input Static 4 11 2" xfId="7048" xr:uid="{9248B68D-CF6D-497C-8E3E-BD84882B54BC}"/>
    <cellStyle name="BM Input Static 4 11 2 2" xfId="7049" xr:uid="{44D3D9BB-D494-4C15-9A78-73640F84CBD8}"/>
    <cellStyle name="BM Input Static 4 11 3" xfId="7050" xr:uid="{FE6E3CDA-3D65-43D0-9C0A-381F894F8CBB}"/>
    <cellStyle name="BM Input Static 4 12" xfId="7051" xr:uid="{3D8B3B65-199E-4BEF-9B12-4105F6191A70}"/>
    <cellStyle name="BM Input Static 4 12 2" xfId="7052" xr:uid="{3F646277-E47F-4BFA-B2E2-ED2E6FAC7FDB}"/>
    <cellStyle name="BM Input Static 4 12 2 2" xfId="7053" xr:uid="{7A139F75-2BFB-4940-BF07-49D4876B8189}"/>
    <cellStyle name="BM Input Static 4 12 3" xfId="7054" xr:uid="{938B7220-D55D-49D2-AED9-5894A932A757}"/>
    <cellStyle name="BM Input Static 4 13" xfId="7055" xr:uid="{BB998572-1266-47DD-A616-81A2CFB9002C}"/>
    <cellStyle name="BM Input Static 4 13 2" xfId="7056" xr:uid="{F87AC0A3-153B-481E-9BF4-8CC68D2B3C51}"/>
    <cellStyle name="BM Input Static 4 13 2 2" xfId="7057" xr:uid="{79FC3DB1-AE62-48F8-A330-474769A874DC}"/>
    <cellStyle name="BM Input Static 4 13 3" xfId="7058" xr:uid="{01533705-3045-4D6D-BB6A-2AF48C7F2511}"/>
    <cellStyle name="BM Input Static 4 14" xfId="7059" xr:uid="{6880E37D-2E4E-45DC-9F4B-0FAA4187CE4C}"/>
    <cellStyle name="BM Input Static 4 14 2" xfId="7060" xr:uid="{2B35096C-A311-4344-88A9-D6549CFA5F63}"/>
    <cellStyle name="BM Input Static 4 14 2 2" xfId="7061" xr:uid="{ACFA6FC4-08C1-4D6F-B557-0964EB868E79}"/>
    <cellStyle name="BM Input Static 4 14 3" xfId="7062" xr:uid="{210B4B66-AF1E-4156-A850-5C8A59E16A61}"/>
    <cellStyle name="BM Input Static 4 15" xfId="7063" xr:uid="{84440958-D4ED-45FA-BF2F-B9D7F7B0CCE4}"/>
    <cellStyle name="BM Input Static 4 15 2" xfId="7064" xr:uid="{988FDF48-E11D-4ED9-92EA-7D89BAFC30DF}"/>
    <cellStyle name="BM Input Static 4 15 2 2" xfId="7065" xr:uid="{763B4BB7-A098-4153-8B8E-46B9CF7E4499}"/>
    <cellStyle name="BM Input Static 4 15 3" xfId="7066" xr:uid="{CD703FD6-031D-43E4-A65A-23EF4D47535C}"/>
    <cellStyle name="BM Input Static 4 16" xfId="7067" xr:uid="{4F455D65-6AA1-4658-84B9-28046FBC9ADD}"/>
    <cellStyle name="BM Input Static 4 16 2" xfId="7068" xr:uid="{85730C18-BA73-4A8E-98C8-347F7CF35549}"/>
    <cellStyle name="BM Input Static 4 16 2 2" xfId="7069" xr:uid="{A1DF0448-6D67-411D-8954-331F7716B71D}"/>
    <cellStyle name="BM Input Static 4 16 3" xfId="7070" xr:uid="{C6508ED5-03F7-4A3B-A05F-6E903E3017D6}"/>
    <cellStyle name="BM Input Static 4 17" xfId="7071" xr:uid="{119AC62A-8C75-430D-924D-A86E07C84BEB}"/>
    <cellStyle name="BM Input Static 4 17 2" xfId="7072" xr:uid="{869DC99E-65EE-4E23-83BC-45C8B82B0E57}"/>
    <cellStyle name="BM Input Static 4 17 2 2" xfId="7073" xr:uid="{16F8AABA-A3F3-4098-B03C-F7E0C5313BF7}"/>
    <cellStyle name="BM Input Static 4 17 3" xfId="7074" xr:uid="{3D8D34B9-C6FE-4E28-B782-6DBB262B93E3}"/>
    <cellStyle name="BM Input Static 4 18" xfId="7075" xr:uid="{7A189D82-D154-4FC5-AD66-B100ED4CC9BF}"/>
    <cellStyle name="BM Input Static 4 18 2" xfId="7076" xr:uid="{8209AC06-4055-440A-9F91-034B960E4F6B}"/>
    <cellStyle name="BM Input Static 4 19" xfId="7077" xr:uid="{79CBAADC-1CD8-44AD-90CE-0A3A12CB75AC}"/>
    <cellStyle name="BM Input Static 4 2" xfId="7078" xr:uid="{6C491DF5-EC79-4BC6-8BC8-4F646AC8EC32}"/>
    <cellStyle name="BM Input Static 4 2 10" xfId="7079" xr:uid="{57BC3682-CA26-40AE-94E4-0C4A6261E4C1}"/>
    <cellStyle name="BM Input Static 4 2 10 2" xfId="7080" xr:uid="{AC0633EB-794B-42AD-BA6A-04DBA2B27C90}"/>
    <cellStyle name="BM Input Static 4 2 10 2 2" xfId="7081" xr:uid="{132E04AC-269A-4161-B01A-074EF25DA576}"/>
    <cellStyle name="BM Input Static 4 2 10 3" xfId="7082" xr:uid="{A815F3A5-B411-4596-BC9E-149BC9A42526}"/>
    <cellStyle name="BM Input Static 4 2 11" xfId="7083" xr:uid="{66B9C356-10D2-4E5C-98AF-70BA01650592}"/>
    <cellStyle name="BM Input Static 4 2 11 2" xfId="7084" xr:uid="{8D967196-0615-4CD4-9AD7-A4BD09664055}"/>
    <cellStyle name="BM Input Static 4 2 11 2 2" xfId="7085" xr:uid="{9AA0FC26-46DF-4117-9F5B-E50742E76AAB}"/>
    <cellStyle name="BM Input Static 4 2 11 3" xfId="7086" xr:uid="{BDBB4FE9-BF6D-4977-A3C4-A7044D548CBC}"/>
    <cellStyle name="BM Input Static 4 2 12" xfId="7087" xr:uid="{42C9C9F6-BC25-41A4-8496-64BEB0A1E204}"/>
    <cellStyle name="BM Input Static 4 2 12 2" xfId="7088" xr:uid="{9A476A17-C848-45B9-8F39-E0D41B30AF5B}"/>
    <cellStyle name="BM Input Static 4 2 12 2 2" xfId="7089" xr:uid="{1B4E86BA-6962-45F2-80CF-FA9D325105D8}"/>
    <cellStyle name="BM Input Static 4 2 12 3" xfId="7090" xr:uid="{282D6A65-9B1C-48EE-AB5C-ED9879A9B564}"/>
    <cellStyle name="BM Input Static 4 2 13" xfId="7091" xr:uid="{B2BCB1E1-9740-48E5-888C-36082BA9A6F1}"/>
    <cellStyle name="BM Input Static 4 2 13 2" xfId="7092" xr:uid="{82B8B1E2-5775-4CF7-BD90-CD5767CEFAC4}"/>
    <cellStyle name="BM Input Static 4 2 13 2 2" xfId="7093" xr:uid="{62FF1F0C-DDB8-44E6-BEBF-7482EEFBEDED}"/>
    <cellStyle name="BM Input Static 4 2 13 3" xfId="7094" xr:uid="{5C9A1B27-1C01-41AE-9A98-CFD5C42A0E23}"/>
    <cellStyle name="BM Input Static 4 2 14" xfId="7095" xr:uid="{F6C16E37-E588-4E3D-B248-1F6BA53C9B9F}"/>
    <cellStyle name="BM Input Static 4 2 14 2" xfId="7096" xr:uid="{792E02A6-7893-4775-8916-D5B04B7D9EA6}"/>
    <cellStyle name="BM Input Static 4 2 14 2 2" xfId="7097" xr:uid="{B680C6AA-C92F-4CFE-A828-9AE8151A2A6F}"/>
    <cellStyle name="BM Input Static 4 2 14 3" xfId="7098" xr:uid="{52D81F57-455B-4A09-B5F7-FAFBF8A070A6}"/>
    <cellStyle name="BM Input Static 4 2 15" xfId="7099" xr:uid="{5244F3F5-3960-4FFB-B61B-43D0BDB873E1}"/>
    <cellStyle name="BM Input Static 4 2 15 2" xfId="7100" xr:uid="{F9B3D7C1-6B5F-466D-81AD-1EE7137934C0}"/>
    <cellStyle name="BM Input Static 4 2 15 2 2" xfId="7101" xr:uid="{ED3BB118-3374-4A66-8053-2AC56FFF9036}"/>
    <cellStyle name="BM Input Static 4 2 15 3" xfId="7102" xr:uid="{BACDEEDF-BA02-43EC-844E-A9D066F93710}"/>
    <cellStyle name="BM Input Static 4 2 16" xfId="7103" xr:uid="{049DE0D7-B91A-477D-834D-00F06AB2F848}"/>
    <cellStyle name="BM Input Static 4 2 16 2" xfId="7104" xr:uid="{6AF96F1E-8D0B-41B0-B040-CAE4E13060C5}"/>
    <cellStyle name="BM Input Static 4 2 16 2 2" xfId="7105" xr:uid="{5BF18F56-FAAE-4C5D-8B2C-42319398CE00}"/>
    <cellStyle name="BM Input Static 4 2 16 3" xfId="7106" xr:uid="{980AAFD2-DF03-49DC-9E6E-BB7D52BC6EF5}"/>
    <cellStyle name="BM Input Static 4 2 17" xfId="7107" xr:uid="{6BFA7903-6D29-405C-813B-25C49207BEB9}"/>
    <cellStyle name="BM Input Static 4 2 17 2" xfId="7108" xr:uid="{2DFDC070-7283-4DEC-8A2C-FF3DA0F3BA8C}"/>
    <cellStyle name="BM Input Static 4 2 17 2 2" xfId="7109" xr:uid="{95095BA4-8D92-46A0-B359-5F8506968A19}"/>
    <cellStyle name="BM Input Static 4 2 17 3" xfId="7110" xr:uid="{1E90CE93-FAB5-483A-951C-B1147AE7CFBF}"/>
    <cellStyle name="BM Input Static 4 2 18" xfId="7111" xr:uid="{AC646585-C984-4BAB-98C7-917FCFD1C7BC}"/>
    <cellStyle name="BM Input Static 4 2 18 2" xfId="7112" xr:uid="{CF5E6F37-ABE2-4196-92B8-177D24F155F1}"/>
    <cellStyle name="BM Input Static 4 2 18 2 2" xfId="7113" xr:uid="{6B5F4838-5647-4B75-A8E8-4FBFF97F4116}"/>
    <cellStyle name="BM Input Static 4 2 18 3" xfId="7114" xr:uid="{FBAAD554-0C2E-4512-A9F9-56CC05ADE54A}"/>
    <cellStyle name="BM Input Static 4 2 19" xfId="7115" xr:uid="{7EC3F041-2FF1-4B9E-B464-A51220C8A8D6}"/>
    <cellStyle name="BM Input Static 4 2 19 2" xfId="7116" xr:uid="{33032291-E846-4EFF-9452-6C3D366A6B7B}"/>
    <cellStyle name="BM Input Static 4 2 19 2 2" xfId="7117" xr:uid="{3199151E-F7E1-4F20-9072-19AC5D29B07B}"/>
    <cellStyle name="BM Input Static 4 2 19 3" xfId="7118" xr:uid="{C3D4B0C7-9D6B-45A9-B9F4-A9A6749AF245}"/>
    <cellStyle name="BM Input Static 4 2 2" xfId="7119" xr:uid="{ACF15D52-346F-442C-A773-03534F20DE33}"/>
    <cellStyle name="BM Input Static 4 2 2 2" xfId="7120" xr:uid="{C8EB7BE8-9763-4657-8B1C-0E13D6B1A3AF}"/>
    <cellStyle name="BM Input Static 4 2 2 2 2" xfId="7121" xr:uid="{DC468AF2-796B-4E89-A3CB-818071962255}"/>
    <cellStyle name="BM Input Static 4 2 2 2 2 2" xfId="7122" xr:uid="{38C7F2D8-9FF2-4150-AE9E-A169F58F91F5}"/>
    <cellStyle name="BM Input Static 4 2 2 2 3" xfId="7123" xr:uid="{A0C845A8-ADF4-4CD6-B02B-6B20B8BB0F7A}"/>
    <cellStyle name="BM Input Static 4 2 2 2 4" xfId="7124" xr:uid="{CB96CA6D-AA37-46E6-B58A-5689956DCD7A}"/>
    <cellStyle name="BM Input Static 4 2 2 3" xfId="7125" xr:uid="{A2331506-3C69-4825-BB9F-1F12F020B3A6}"/>
    <cellStyle name="BM Input Static 4 2 2 3 2" xfId="7126" xr:uid="{6A0B2934-74CF-4062-B070-55515DC74283}"/>
    <cellStyle name="BM Input Static 4 2 2 4" xfId="7127" xr:uid="{C8AF59A5-ACBA-4273-9267-5929C90DBAB7}"/>
    <cellStyle name="BM Input Static 4 2 2 5" xfId="7128" xr:uid="{58E8B99E-0039-492F-90A9-927554FB96E7}"/>
    <cellStyle name="BM Input Static 4 2 20" xfId="7129" xr:uid="{26C8A4D6-0D88-479D-B76C-7B033AD4392F}"/>
    <cellStyle name="BM Input Static 4 2 20 2" xfId="7130" xr:uid="{E35D08EE-C564-4B07-9999-72F84EFE14C6}"/>
    <cellStyle name="BM Input Static 4 2 20 2 2" xfId="7131" xr:uid="{319AD1F7-8DCF-4711-8FCF-7028FE320E9E}"/>
    <cellStyle name="BM Input Static 4 2 20 3" xfId="7132" xr:uid="{4F312B44-764A-4B0A-9983-B57E889C7E3F}"/>
    <cellStyle name="BM Input Static 4 2 21" xfId="7133" xr:uid="{A8E41B17-F731-4B9F-87A0-286E25C21DDA}"/>
    <cellStyle name="BM Input Static 4 2 21 2" xfId="7134" xr:uid="{BB61BB77-6C1E-451E-AF7E-BCFE851C1AC0}"/>
    <cellStyle name="BM Input Static 4 2 22" xfId="7135" xr:uid="{3F41CB55-1B90-408D-9075-E637598E2F80}"/>
    <cellStyle name="BM Input Static 4 2 23" xfId="7136" xr:uid="{C87A90D0-0AD7-422B-96E8-2F5824A46D2F}"/>
    <cellStyle name="BM Input Static 4 2 3" xfId="7137" xr:uid="{E3D5FFDC-9F06-4DD2-9253-CE648150AB03}"/>
    <cellStyle name="BM Input Static 4 2 3 2" xfId="7138" xr:uid="{CA953A31-CF5F-4C88-A513-2336B1657CAA}"/>
    <cellStyle name="BM Input Static 4 2 3 2 2" xfId="7139" xr:uid="{3723B3A7-474D-432F-857B-56A6065AFE5B}"/>
    <cellStyle name="BM Input Static 4 2 3 2 3" xfId="7140" xr:uid="{71B6D40C-AB4D-44CF-905C-789350BDEF98}"/>
    <cellStyle name="BM Input Static 4 2 3 3" xfId="7141" xr:uid="{D3F61F1D-9EF1-42F5-B7CC-19A9520FA678}"/>
    <cellStyle name="BM Input Static 4 2 3 3 2" xfId="7142" xr:uid="{6593E2C6-86F1-4E28-83C2-92C7276188F0}"/>
    <cellStyle name="BM Input Static 4 2 3 4" xfId="7143" xr:uid="{224E7E92-C089-4815-802D-D284A38E26D4}"/>
    <cellStyle name="BM Input Static 4 2 4" xfId="7144" xr:uid="{8982779F-461B-4DD1-9BA3-E785BC6D13FA}"/>
    <cellStyle name="BM Input Static 4 2 4 2" xfId="7145" xr:uid="{20D49480-FCA3-4C92-8DFA-A73D539589C0}"/>
    <cellStyle name="BM Input Static 4 2 4 2 2" xfId="7146" xr:uid="{4289726F-EEEB-4F54-9A18-1A1CB0D3B8EF}"/>
    <cellStyle name="BM Input Static 4 2 4 3" xfId="7147" xr:uid="{2A4E13AA-691A-4AA8-B87F-F64E3C60E696}"/>
    <cellStyle name="BM Input Static 4 2 4 4" xfId="7148" xr:uid="{25EE673C-67BD-4CA1-975B-38F4B86E6924}"/>
    <cellStyle name="BM Input Static 4 2 5" xfId="7149" xr:uid="{C29B417B-8745-424C-A148-E878F7C18A00}"/>
    <cellStyle name="BM Input Static 4 2 5 2" xfId="7150" xr:uid="{F2FB0853-C548-4765-9C96-A24F41391AFE}"/>
    <cellStyle name="BM Input Static 4 2 5 2 2" xfId="7151" xr:uid="{70502EE3-F3EB-4AA9-B340-5A6C47AEA350}"/>
    <cellStyle name="BM Input Static 4 2 5 3" xfId="7152" xr:uid="{F03C786E-362D-4243-B611-19FE60E9C7B1}"/>
    <cellStyle name="BM Input Static 4 2 5 4" xfId="7153" xr:uid="{B2448C9A-F79A-488F-B046-29594F57ECF4}"/>
    <cellStyle name="BM Input Static 4 2 6" xfId="7154" xr:uid="{EF1234C6-4928-48C1-9B6D-629DCE1D8397}"/>
    <cellStyle name="BM Input Static 4 2 6 2" xfId="7155" xr:uid="{0152C96D-129E-48E6-A062-3B70E6F52BE7}"/>
    <cellStyle name="BM Input Static 4 2 6 2 2" xfId="7156" xr:uid="{0935C634-484C-4EFE-9C7F-403984EA2C82}"/>
    <cellStyle name="BM Input Static 4 2 6 3" xfId="7157" xr:uid="{9E28BBEA-425A-4179-ADC1-7C0194674EEE}"/>
    <cellStyle name="BM Input Static 4 2 7" xfId="7158" xr:uid="{A25386AE-F0E3-448A-9178-F595A6F0F761}"/>
    <cellStyle name="BM Input Static 4 2 7 2" xfId="7159" xr:uid="{C87F634E-8E9B-42A5-A3B1-0A207B012CC3}"/>
    <cellStyle name="BM Input Static 4 2 7 2 2" xfId="7160" xr:uid="{E108B9CB-C924-47EF-AD1F-C51D8761FBEB}"/>
    <cellStyle name="BM Input Static 4 2 7 3" xfId="7161" xr:uid="{21C1C152-75BB-46B5-B949-153F32E2E751}"/>
    <cellStyle name="BM Input Static 4 2 8" xfId="7162" xr:uid="{76505F3F-5C30-492E-B11E-A456A36EFD2E}"/>
    <cellStyle name="BM Input Static 4 2 8 2" xfId="7163" xr:uid="{D8231607-321A-4237-B6A0-24334794D5D3}"/>
    <cellStyle name="BM Input Static 4 2 8 2 2" xfId="7164" xr:uid="{6B8F9A89-998E-4907-A40C-4DCB593366EC}"/>
    <cellStyle name="BM Input Static 4 2 8 3" xfId="7165" xr:uid="{451EF40F-48FC-4B7E-A78B-650A6BBD9457}"/>
    <cellStyle name="BM Input Static 4 2 9" xfId="7166" xr:uid="{1A98075D-798C-4F9B-92B2-0D7C50209458}"/>
    <cellStyle name="BM Input Static 4 2 9 2" xfId="7167" xr:uid="{42F8E328-DFB9-4E86-9F6A-E8CF11CBAA98}"/>
    <cellStyle name="BM Input Static 4 2 9 2 2" xfId="7168" xr:uid="{A1BABF30-7F41-43FB-A84F-DA040B7C64F0}"/>
    <cellStyle name="BM Input Static 4 2 9 3" xfId="7169" xr:uid="{5A45A022-F106-45FD-B004-8473E5BCF272}"/>
    <cellStyle name="BM Input Static 4 20" xfId="7170" xr:uid="{A1761AAA-D0E7-4CDA-8051-50E668B7D0D4}"/>
    <cellStyle name="BM Input Static 4 3" xfId="7171" xr:uid="{51D89648-42CA-428F-AB2C-39362FC38843}"/>
    <cellStyle name="BM Input Static 4 3 2" xfId="7172" xr:uid="{98B42E72-57BA-4A08-8C92-CC38689BFC35}"/>
    <cellStyle name="BM Input Static 4 3 2 2" xfId="7173" xr:uid="{AE4DF17D-0768-404F-B4B1-320FC3099418}"/>
    <cellStyle name="BM Input Static 4 3 2 2 2" xfId="7174" xr:uid="{58DD9064-F160-4734-AF23-2738EAB4CDC8}"/>
    <cellStyle name="BM Input Static 4 3 2 3" xfId="7175" xr:uid="{AB7E0FF8-ADCE-4982-8365-9D9E32D9262F}"/>
    <cellStyle name="BM Input Static 4 3 2 4" xfId="7176" xr:uid="{24138906-6647-45AC-949E-35E0B7736FF0}"/>
    <cellStyle name="BM Input Static 4 3 3" xfId="7177" xr:uid="{27D5251A-9FBB-4D7E-9177-D36B3A27A3AB}"/>
    <cellStyle name="BM Input Static 4 3 3 2" xfId="7178" xr:uid="{A9B0CBAC-B154-4D5B-9E5E-A64725F99ED5}"/>
    <cellStyle name="BM Input Static 4 3 4" xfId="7179" xr:uid="{C2E64DA7-AA46-4C0E-9172-5A68AEFA827F}"/>
    <cellStyle name="BM Input Static 4 3 5" xfId="7180" xr:uid="{EEBEED64-ED9D-40AD-92FC-3CEFCDBF8579}"/>
    <cellStyle name="BM Input Static 4 4" xfId="7181" xr:uid="{F89BDA26-63E9-4113-8BC9-357D5E2C8C7D}"/>
    <cellStyle name="BM Input Static 4 4 2" xfId="7182" xr:uid="{D1E6FED3-ACD8-4F25-BB51-5847041FC2F0}"/>
    <cellStyle name="BM Input Static 4 4 2 2" xfId="7183" xr:uid="{11755BE6-F3C0-4CA6-BC20-C19A6C4773EE}"/>
    <cellStyle name="BM Input Static 4 4 2 3" xfId="7184" xr:uid="{20D1A79D-1CEB-4A0E-ADF7-2FEBA2D9EAC2}"/>
    <cellStyle name="BM Input Static 4 4 3" xfId="7185" xr:uid="{903FE2F0-D49C-4592-8882-DFA01FEBEFED}"/>
    <cellStyle name="BM Input Static 4 4 3 2" xfId="7186" xr:uid="{4BDE1A08-1BA9-4919-89B4-B821CEA17792}"/>
    <cellStyle name="BM Input Static 4 4 4" xfId="7187" xr:uid="{17F38AFF-728F-465C-8E3E-27CBCD965947}"/>
    <cellStyle name="BM Input Static 4 5" xfId="7188" xr:uid="{0AB6F430-FD2C-4964-B7C2-0B78A6DC82AD}"/>
    <cellStyle name="BM Input Static 4 5 2" xfId="7189" xr:uid="{8D943D5C-D66A-49B7-A1FF-66BBFE3EA8E2}"/>
    <cellStyle name="BM Input Static 4 5 2 2" xfId="7190" xr:uid="{567FE37E-3E34-4AE5-AA3A-0B1CA316D5B5}"/>
    <cellStyle name="BM Input Static 4 5 2 3" xfId="7191" xr:uid="{96F77571-F234-4A2C-85E4-89A65532B6C9}"/>
    <cellStyle name="BM Input Static 4 5 3" xfId="7192" xr:uid="{DE5C590B-6E98-47E3-9FDE-AC3013B80EFC}"/>
    <cellStyle name="BM Input Static 4 5 4" xfId="7193" xr:uid="{8666EE25-A889-446E-BF93-4146FA7F9F38}"/>
    <cellStyle name="BM Input Static 4 6" xfId="7194" xr:uid="{671E59D0-2FD6-47FB-9D6F-687F0D6CABD8}"/>
    <cellStyle name="BM Input Static 4 6 2" xfId="7195" xr:uid="{5BC2DE80-511B-4727-B46B-275E296E3BAA}"/>
    <cellStyle name="BM Input Static 4 6 2 2" xfId="7196" xr:uid="{68E6238E-BFC3-4F93-9F5F-1D760A1AD5C7}"/>
    <cellStyle name="BM Input Static 4 6 3" xfId="7197" xr:uid="{4B24868C-2BCE-43B7-9C36-C25FD0B00C96}"/>
    <cellStyle name="BM Input Static 4 6 4" xfId="7198" xr:uid="{03FAFC0A-C6A5-40C9-A07B-0D94570E5012}"/>
    <cellStyle name="BM Input Static 4 7" xfId="7199" xr:uid="{9B2EABB7-F43D-4A8A-9699-3A2A6DEB2746}"/>
    <cellStyle name="BM Input Static 4 7 2" xfId="7200" xr:uid="{4563DB6C-5E8E-44F2-9289-5B770022F87F}"/>
    <cellStyle name="BM Input Static 4 7 2 2" xfId="7201" xr:uid="{27588977-82B2-4B7F-B777-264FBE6F8149}"/>
    <cellStyle name="BM Input Static 4 7 3" xfId="7202" xr:uid="{2FC141F1-E96C-488C-BF49-3A34D41B0E4C}"/>
    <cellStyle name="BM Input Static 4 8" xfId="7203" xr:uid="{6D0D9FC2-B9F1-4AB2-98DB-4C67A4F6E747}"/>
    <cellStyle name="BM Input Static 4 8 2" xfId="7204" xr:uid="{BD96CBF2-2BA0-4CCE-8E72-F38BA32FEA96}"/>
    <cellStyle name="BM Input Static 4 8 2 2" xfId="7205" xr:uid="{F4E544D5-86F3-4B5A-92B7-D5F9815D95A3}"/>
    <cellStyle name="BM Input Static 4 8 3" xfId="7206" xr:uid="{93441105-1FF7-4D59-A20F-480E9C0738EE}"/>
    <cellStyle name="BM Input Static 4 9" xfId="7207" xr:uid="{276889A9-695D-4FE3-B0F5-5505DA54E117}"/>
    <cellStyle name="BM Input Static 4 9 2" xfId="7208" xr:uid="{1A1BCB28-DA6F-4F84-8FDE-F464748F8989}"/>
    <cellStyle name="BM Input Static 4 9 2 2" xfId="7209" xr:uid="{711C18E5-F566-461C-8768-8D555EA0B470}"/>
    <cellStyle name="BM Input Static 4 9 3" xfId="7210" xr:uid="{D117BBE2-5192-42A2-B05B-DA0782BEE134}"/>
    <cellStyle name="BM Input Static 5" xfId="7211" xr:uid="{D519F8D1-33B3-4111-BEFD-3DC5D032ACF6}"/>
    <cellStyle name="BM Input Static 5 10" xfId="7212" xr:uid="{791CD332-C92E-4531-9E7D-D3F3F349F213}"/>
    <cellStyle name="BM Input Static 5 10 2" xfId="7213" xr:uid="{1C08A04F-A62B-4AC1-B813-F8824D98389C}"/>
    <cellStyle name="BM Input Static 5 10 2 2" xfId="7214" xr:uid="{CA823694-A17B-40B5-B28A-A319DB30AD20}"/>
    <cellStyle name="BM Input Static 5 10 3" xfId="7215" xr:uid="{6554E917-2D31-42E9-B428-A266F4761C91}"/>
    <cellStyle name="BM Input Static 5 11" xfId="7216" xr:uid="{744856AD-4BD7-4549-9A69-67B57042C70D}"/>
    <cellStyle name="BM Input Static 5 11 2" xfId="7217" xr:uid="{F63E9B2A-C0AD-47B3-9B45-F9F1DAD8FDF0}"/>
    <cellStyle name="BM Input Static 5 11 2 2" xfId="7218" xr:uid="{D31F4D50-B5BD-46E7-AC69-156701257749}"/>
    <cellStyle name="BM Input Static 5 11 3" xfId="7219" xr:uid="{5D16F4B1-1307-45D8-9839-42C58D3CD4CA}"/>
    <cellStyle name="BM Input Static 5 12" xfId="7220" xr:uid="{864476A7-E58A-4179-B9A2-E42A03A6A763}"/>
    <cellStyle name="BM Input Static 5 12 2" xfId="7221" xr:uid="{28738CCD-339A-4493-B139-AC9C33214798}"/>
    <cellStyle name="BM Input Static 5 12 2 2" xfId="7222" xr:uid="{00E5B938-5026-48EE-B785-93EC8DBDB546}"/>
    <cellStyle name="BM Input Static 5 12 3" xfId="7223" xr:uid="{48911E9D-33C9-4EB9-87C0-CFD58B205389}"/>
    <cellStyle name="BM Input Static 5 13" xfId="7224" xr:uid="{F7168A71-B2B3-4F52-BA25-540C293FCB7A}"/>
    <cellStyle name="BM Input Static 5 13 2" xfId="7225" xr:uid="{41357B8A-B7F0-45F2-837E-741C3A150B5E}"/>
    <cellStyle name="BM Input Static 5 13 2 2" xfId="7226" xr:uid="{BF850074-E4E2-4A26-A733-B67206651F14}"/>
    <cellStyle name="BM Input Static 5 13 3" xfId="7227" xr:uid="{E2DDA363-2F9D-4D2C-89F7-A67949FB0A0F}"/>
    <cellStyle name="BM Input Static 5 14" xfId="7228" xr:uid="{6D5D4324-3A30-42C9-BDD2-99B8AC31DC14}"/>
    <cellStyle name="BM Input Static 5 14 2" xfId="7229" xr:uid="{79D429CA-6C75-4B41-9294-6F187CB10F84}"/>
    <cellStyle name="BM Input Static 5 14 2 2" xfId="7230" xr:uid="{2E493E8D-E2A5-44FC-B258-18558F1DEB91}"/>
    <cellStyle name="BM Input Static 5 14 3" xfId="7231" xr:uid="{234DB2F2-5EE6-4EB8-931F-DB6A3677FE2B}"/>
    <cellStyle name="BM Input Static 5 15" xfId="7232" xr:uid="{6A5C1F30-C10A-4FF4-83D8-05CFFF632405}"/>
    <cellStyle name="BM Input Static 5 15 2" xfId="7233" xr:uid="{1BC27760-43D9-45F4-90ED-0039EEB56149}"/>
    <cellStyle name="BM Input Static 5 15 2 2" xfId="7234" xr:uid="{5975BE00-B5FF-48B4-BA73-AE634A51C22A}"/>
    <cellStyle name="BM Input Static 5 15 3" xfId="7235" xr:uid="{2CFF3C7A-3EA7-43EF-BB4B-5F969D851657}"/>
    <cellStyle name="BM Input Static 5 16" xfId="7236" xr:uid="{C87ACB1F-21F7-4489-B517-E25CC704DAB2}"/>
    <cellStyle name="BM Input Static 5 16 2" xfId="7237" xr:uid="{98F89828-1A44-45BA-8CE1-D762CD37C890}"/>
    <cellStyle name="BM Input Static 5 16 2 2" xfId="7238" xr:uid="{28E49F45-6015-4F50-8D0C-FFD9440AAAB2}"/>
    <cellStyle name="BM Input Static 5 16 3" xfId="7239" xr:uid="{7E6FD376-7C4C-479D-9268-5F95FB25E1AA}"/>
    <cellStyle name="BM Input Static 5 17" xfId="7240" xr:uid="{517F3A0C-2F2A-4B7C-98CB-1C89334455DC}"/>
    <cellStyle name="BM Input Static 5 17 2" xfId="7241" xr:uid="{2C10AE8B-81B3-4811-8825-5D90A7B1ADBE}"/>
    <cellStyle name="BM Input Static 5 17 2 2" xfId="7242" xr:uid="{619D4B9D-142D-4E86-861A-C9BDA76054D5}"/>
    <cellStyle name="BM Input Static 5 17 3" xfId="7243" xr:uid="{3704CD54-92FC-40E2-8FD5-0A4548DB7D45}"/>
    <cellStyle name="BM Input Static 5 18" xfId="7244" xr:uid="{BE6C5B51-DE33-402A-98E8-AE912B28F0AB}"/>
    <cellStyle name="BM Input Static 5 18 2" xfId="7245" xr:uid="{4D9778CB-C670-45BA-B492-DB471345E4E5}"/>
    <cellStyle name="BM Input Static 5 18 2 2" xfId="7246" xr:uid="{289BE658-9B8C-4847-B989-E0B8BDB84894}"/>
    <cellStyle name="BM Input Static 5 18 3" xfId="7247" xr:uid="{0006AEFE-156A-4358-A1B3-DB3F4ACA50A2}"/>
    <cellStyle name="BM Input Static 5 19" xfId="7248" xr:uid="{293F9E9A-317E-41D1-8496-1534441EF342}"/>
    <cellStyle name="BM Input Static 5 19 2" xfId="7249" xr:uid="{04A92C97-D875-403E-AC3D-21031F8DD739}"/>
    <cellStyle name="BM Input Static 5 19 2 2" xfId="7250" xr:uid="{6EEB2A16-C86D-4A5E-B12F-0407AD2AEAE1}"/>
    <cellStyle name="BM Input Static 5 19 3" xfId="7251" xr:uid="{D9D9C863-4779-42B4-903E-FD8C226C778B}"/>
    <cellStyle name="BM Input Static 5 2" xfId="7252" xr:uid="{A2AB0F13-2147-4868-AED5-1DD70FC56EA1}"/>
    <cellStyle name="BM Input Static 5 2 10" xfId="7253" xr:uid="{54752673-7274-4512-B960-34C786EE3D60}"/>
    <cellStyle name="BM Input Static 5 2 10 2" xfId="7254" xr:uid="{598025A5-63FC-4BCE-A64E-65E06E135734}"/>
    <cellStyle name="BM Input Static 5 2 10 2 2" xfId="7255" xr:uid="{1AD42BAA-F1D0-49A4-85D6-4B38BE8424FF}"/>
    <cellStyle name="BM Input Static 5 2 10 3" xfId="7256" xr:uid="{D192A3E0-5F87-4409-8456-81488BC683E2}"/>
    <cellStyle name="BM Input Static 5 2 11" xfId="7257" xr:uid="{09CC375A-FF43-4DC7-A383-56F8D0412338}"/>
    <cellStyle name="BM Input Static 5 2 11 2" xfId="7258" xr:uid="{5DB7E25E-15E6-4406-A78A-DD645271E741}"/>
    <cellStyle name="BM Input Static 5 2 11 2 2" xfId="7259" xr:uid="{267DC2C7-3E55-4CD8-A826-77BF36E595F8}"/>
    <cellStyle name="BM Input Static 5 2 11 3" xfId="7260" xr:uid="{5135E709-1D9A-495F-BC58-F299258FDF3B}"/>
    <cellStyle name="BM Input Static 5 2 12" xfId="7261" xr:uid="{283F52D6-461C-4A52-88B0-584DBE3791A7}"/>
    <cellStyle name="BM Input Static 5 2 12 2" xfId="7262" xr:uid="{BDBC8046-EF33-432C-A54D-7832006EBC9B}"/>
    <cellStyle name="BM Input Static 5 2 12 2 2" xfId="7263" xr:uid="{1C2334E6-8055-419C-881C-4FC6BA18B4AA}"/>
    <cellStyle name="BM Input Static 5 2 12 3" xfId="7264" xr:uid="{1F432876-F9C4-454E-B8A9-E22307E1C734}"/>
    <cellStyle name="BM Input Static 5 2 13" xfId="7265" xr:uid="{AA26586F-DD80-4D85-8D16-DAA4B9E76A10}"/>
    <cellStyle name="BM Input Static 5 2 13 2" xfId="7266" xr:uid="{7FE4D7AE-6023-48C8-B7F4-AE380E074144}"/>
    <cellStyle name="BM Input Static 5 2 13 2 2" xfId="7267" xr:uid="{0441D9A8-91D8-42A4-BC62-3452BD2294AE}"/>
    <cellStyle name="BM Input Static 5 2 13 3" xfId="7268" xr:uid="{5CD63800-DF07-4B37-9DB6-5BAD583104E9}"/>
    <cellStyle name="BM Input Static 5 2 14" xfId="7269" xr:uid="{49437405-13BE-4FD3-8155-A471D123A4B3}"/>
    <cellStyle name="BM Input Static 5 2 14 2" xfId="7270" xr:uid="{13F90073-CAFD-4DDE-90C5-4B8F9FAA4F06}"/>
    <cellStyle name="BM Input Static 5 2 14 2 2" xfId="7271" xr:uid="{AD995E28-EC1D-4F0B-BAD8-E77C6555140C}"/>
    <cellStyle name="BM Input Static 5 2 14 3" xfId="7272" xr:uid="{D3BE8ED9-9013-41D5-AEB0-1590781FC856}"/>
    <cellStyle name="BM Input Static 5 2 15" xfId="7273" xr:uid="{9501073E-6577-490E-8A43-D704D3DAE83D}"/>
    <cellStyle name="BM Input Static 5 2 15 2" xfId="7274" xr:uid="{9947FF5B-A7B7-4263-848A-D946E36237C5}"/>
    <cellStyle name="BM Input Static 5 2 15 2 2" xfId="7275" xr:uid="{876F5E1A-4459-4FC3-BBD0-6E0C7B1E9A76}"/>
    <cellStyle name="BM Input Static 5 2 15 3" xfId="7276" xr:uid="{2333CC60-7053-45B1-81FC-2E2AA3DC28F9}"/>
    <cellStyle name="BM Input Static 5 2 16" xfId="7277" xr:uid="{6A804967-0F7D-455F-BDE5-A43BF07F7C08}"/>
    <cellStyle name="BM Input Static 5 2 16 2" xfId="7278" xr:uid="{CBF66A83-B241-430E-9086-032D383F074B}"/>
    <cellStyle name="BM Input Static 5 2 16 2 2" xfId="7279" xr:uid="{68259834-6232-4848-9CDF-FD02696E6505}"/>
    <cellStyle name="BM Input Static 5 2 16 3" xfId="7280" xr:uid="{0282B492-3BD2-4B66-A1CE-B34668CB9637}"/>
    <cellStyle name="BM Input Static 5 2 17" xfId="7281" xr:uid="{E3BD8CD0-3CB9-4E35-95E6-15899DE83C48}"/>
    <cellStyle name="BM Input Static 5 2 17 2" xfId="7282" xr:uid="{3895095C-B356-47B0-805E-52B1B1A0FE85}"/>
    <cellStyle name="BM Input Static 5 2 17 2 2" xfId="7283" xr:uid="{A24579B9-9D79-4B9B-8C5F-B50FD847BEC5}"/>
    <cellStyle name="BM Input Static 5 2 17 3" xfId="7284" xr:uid="{7AE21456-DDBB-4EDB-898A-9852F85DA2A7}"/>
    <cellStyle name="BM Input Static 5 2 18" xfId="7285" xr:uid="{BCFF84BF-C0E3-4213-8CE0-72E3C20CB23C}"/>
    <cellStyle name="BM Input Static 5 2 18 2" xfId="7286" xr:uid="{54C5736F-F5CE-4264-B7AC-38EE1B51F135}"/>
    <cellStyle name="BM Input Static 5 2 18 2 2" xfId="7287" xr:uid="{02FCCD12-5929-4A31-964B-409F1DFC5F7A}"/>
    <cellStyle name="BM Input Static 5 2 18 3" xfId="7288" xr:uid="{380D8625-77FC-4A42-847F-F47ECD1AC4ED}"/>
    <cellStyle name="BM Input Static 5 2 19" xfId="7289" xr:uid="{2EEF9C0C-CD79-4AB8-97C7-613BEF7281E2}"/>
    <cellStyle name="BM Input Static 5 2 19 2" xfId="7290" xr:uid="{74EA737E-A846-45D4-8A4D-3BCA462AAAE9}"/>
    <cellStyle name="BM Input Static 5 2 19 2 2" xfId="7291" xr:uid="{87353F1B-7DE1-49A9-A265-72CDC113F43A}"/>
    <cellStyle name="BM Input Static 5 2 19 3" xfId="7292" xr:uid="{B3A07418-FE62-4A11-B7DE-E7B8E77A57C9}"/>
    <cellStyle name="BM Input Static 5 2 2" xfId="7293" xr:uid="{8913ED27-66A5-4514-9168-E1E307F8907C}"/>
    <cellStyle name="BM Input Static 5 2 2 2" xfId="7294" xr:uid="{475F5828-0EF2-40B5-AF7A-D3326310ACFE}"/>
    <cellStyle name="BM Input Static 5 2 2 2 2" xfId="7295" xr:uid="{8F3CB5BB-5045-435B-80EB-8DE5BF3E86E8}"/>
    <cellStyle name="BM Input Static 5 2 2 2 3" xfId="7296" xr:uid="{9149FAFC-8221-4BC4-BE85-4C7B1E85A1BB}"/>
    <cellStyle name="BM Input Static 5 2 2 3" xfId="7297" xr:uid="{3542C768-AADE-48A1-BB5E-AA9FC4F2290B}"/>
    <cellStyle name="BM Input Static 5 2 2 3 2" xfId="7298" xr:uid="{A6D9104A-07FD-4B00-A936-CC2E80FE86F7}"/>
    <cellStyle name="BM Input Static 5 2 2 4" xfId="7299" xr:uid="{A5E15390-02D1-4DB7-A8EB-D507D2B0D47D}"/>
    <cellStyle name="BM Input Static 5 2 20" xfId="7300" xr:uid="{0D2871E0-DE0E-487F-88B7-59DC765549FD}"/>
    <cellStyle name="BM Input Static 5 2 20 2" xfId="7301" xr:uid="{2DA73047-A837-4182-A50B-1A677841062E}"/>
    <cellStyle name="BM Input Static 5 2 20 2 2" xfId="7302" xr:uid="{C2640FA4-994D-431A-B006-9CF71E75AA65}"/>
    <cellStyle name="BM Input Static 5 2 20 3" xfId="7303" xr:uid="{038F0374-A3D3-47EF-99E4-FF6FC230ED4E}"/>
    <cellStyle name="BM Input Static 5 2 21" xfId="7304" xr:uid="{C441D75B-F29D-4A03-9CBC-BA866F50D74D}"/>
    <cellStyle name="BM Input Static 5 2 21 2" xfId="7305" xr:uid="{44D24BDB-0B20-4D19-B77B-D9B529960A8A}"/>
    <cellStyle name="BM Input Static 5 2 22" xfId="7306" xr:uid="{995D24B0-8EF9-49F8-914A-0FB3D586B97F}"/>
    <cellStyle name="BM Input Static 5 2 23" xfId="7307" xr:uid="{F556802B-D1C4-4AB2-8081-84DDD2E99F5F}"/>
    <cellStyle name="BM Input Static 5 2 3" xfId="7308" xr:uid="{77E43081-8EDD-40D0-A0EF-D7D08241C108}"/>
    <cellStyle name="BM Input Static 5 2 3 2" xfId="7309" xr:uid="{E199A670-7AF7-433B-89E8-060E3504E2F7}"/>
    <cellStyle name="BM Input Static 5 2 3 2 2" xfId="7310" xr:uid="{E97F99A0-45D9-4FA7-8AAD-4FE4760DAF5A}"/>
    <cellStyle name="BM Input Static 5 2 3 3" xfId="7311" xr:uid="{70E33C34-8D0C-4998-8FB0-038F1D46C988}"/>
    <cellStyle name="BM Input Static 5 2 3 4" xfId="7312" xr:uid="{E18F983E-234A-4C6B-8B04-3FDA6435DC89}"/>
    <cellStyle name="BM Input Static 5 2 4" xfId="7313" xr:uid="{07B89159-DC1A-40FB-8A57-FC49479C781E}"/>
    <cellStyle name="BM Input Static 5 2 4 2" xfId="7314" xr:uid="{5ABA350A-CB73-46B5-8732-F36CCADF185F}"/>
    <cellStyle name="BM Input Static 5 2 4 2 2" xfId="7315" xr:uid="{267E5904-59A6-4B7D-AF64-E7582DC72E86}"/>
    <cellStyle name="BM Input Static 5 2 4 3" xfId="7316" xr:uid="{A6FDA1C7-4C70-4013-BF8E-340DCAF85025}"/>
    <cellStyle name="BM Input Static 5 2 4 4" xfId="7317" xr:uid="{FD582DA2-8EC8-4B42-9AF3-BEF6C136392F}"/>
    <cellStyle name="BM Input Static 5 2 5" xfId="7318" xr:uid="{E8F739D4-3830-49A1-96DB-B32B8C3892E9}"/>
    <cellStyle name="BM Input Static 5 2 5 2" xfId="7319" xr:uid="{32D99CA9-A0BF-4D1C-A700-99D7A8804937}"/>
    <cellStyle name="BM Input Static 5 2 5 2 2" xfId="7320" xr:uid="{99E1F174-5DBE-405F-9B93-EEB20FD55773}"/>
    <cellStyle name="BM Input Static 5 2 5 3" xfId="7321" xr:uid="{E45C88FA-3EBB-44AD-B173-A0C300DFA0DE}"/>
    <cellStyle name="BM Input Static 5 2 6" xfId="7322" xr:uid="{C17D05D6-824E-4D46-B78E-614445C9BE72}"/>
    <cellStyle name="BM Input Static 5 2 6 2" xfId="7323" xr:uid="{5C7D702B-6A93-4CB9-A424-0B4CEAD71A9E}"/>
    <cellStyle name="BM Input Static 5 2 6 2 2" xfId="7324" xr:uid="{A248CC44-4C85-4866-A7D9-0C034EF715DA}"/>
    <cellStyle name="BM Input Static 5 2 6 3" xfId="7325" xr:uid="{627F8E29-F5DB-414F-853B-19423E3E19A6}"/>
    <cellStyle name="BM Input Static 5 2 7" xfId="7326" xr:uid="{FBD3A433-7CED-49B7-93E0-91D6D4ECB003}"/>
    <cellStyle name="BM Input Static 5 2 7 2" xfId="7327" xr:uid="{261C53A1-D7E7-4D15-9801-C6DA2B1BD9DB}"/>
    <cellStyle name="BM Input Static 5 2 7 2 2" xfId="7328" xr:uid="{9DF03A34-F764-4B29-B142-812B543A4037}"/>
    <cellStyle name="BM Input Static 5 2 7 3" xfId="7329" xr:uid="{3122B9E8-1C10-4942-8F78-B5A0405FFF23}"/>
    <cellStyle name="BM Input Static 5 2 8" xfId="7330" xr:uid="{1E285DD2-16D2-4D60-A260-590BEAC0FCBF}"/>
    <cellStyle name="BM Input Static 5 2 8 2" xfId="7331" xr:uid="{3954CECF-2E57-408A-AEFC-DCBDC5E3427D}"/>
    <cellStyle name="BM Input Static 5 2 8 2 2" xfId="7332" xr:uid="{B82B4780-1B2F-4D0D-A01F-D22D9EC3BF29}"/>
    <cellStyle name="BM Input Static 5 2 8 3" xfId="7333" xr:uid="{C54D7286-5F9B-4131-8BDD-6AE47B5F567B}"/>
    <cellStyle name="BM Input Static 5 2 9" xfId="7334" xr:uid="{5D7D6789-E11E-444B-BAAB-7940A10B3D8A}"/>
    <cellStyle name="BM Input Static 5 2 9 2" xfId="7335" xr:uid="{F7E6A729-4EF5-4E51-88C4-E8CF1D4AF2C5}"/>
    <cellStyle name="BM Input Static 5 2 9 2 2" xfId="7336" xr:uid="{CE907FB5-A24D-4087-A58D-30BC1CD26C54}"/>
    <cellStyle name="BM Input Static 5 2 9 3" xfId="7337" xr:uid="{1C151C63-4FE4-4903-B329-FBCA11E07218}"/>
    <cellStyle name="BM Input Static 5 20" xfId="7338" xr:uid="{3A414C8E-FF0F-4004-AC5A-563A28DC06A3}"/>
    <cellStyle name="BM Input Static 5 20 2" xfId="7339" xr:uid="{CDC07220-2C97-41A2-B745-6C3BD7B52FD1}"/>
    <cellStyle name="BM Input Static 5 20 2 2" xfId="7340" xr:uid="{80C060D5-E8EC-492B-8CEC-1BDBD3F398FB}"/>
    <cellStyle name="BM Input Static 5 20 3" xfId="7341" xr:uid="{00D0F4BB-C75D-4176-8935-705636814842}"/>
    <cellStyle name="BM Input Static 5 21" xfId="7342" xr:uid="{B1947A56-79A3-46CF-BBAF-8C54C1F1B22D}"/>
    <cellStyle name="BM Input Static 5 21 2" xfId="7343" xr:uid="{7CCC1CC4-73AD-40D2-BB9A-3200579E2C86}"/>
    <cellStyle name="BM Input Static 5 21 2 2" xfId="7344" xr:uid="{9B3C53AA-06A1-4FE8-8D53-60FC075037AF}"/>
    <cellStyle name="BM Input Static 5 21 3" xfId="7345" xr:uid="{3225CAC2-C2DE-480A-A7A7-22E1EFD4C6F8}"/>
    <cellStyle name="BM Input Static 5 22" xfId="7346" xr:uid="{5A08D1BD-8A2A-4554-B346-04EAAA5F2FC0}"/>
    <cellStyle name="BM Input Static 5 22 2" xfId="7347" xr:uid="{A0D1251A-51DC-4F9F-BF6D-F80372B9C707}"/>
    <cellStyle name="BM Input Static 5 23" xfId="7348" xr:uid="{B5CC4F6E-EDC2-45C1-B2F8-C4A3FAC4F6BB}"/>
    <cellStyle name="BM Input Static 5 24" xfId="7349" xr:uid="{02BF2FB9-E784-444B-8A1A-34E684F2B63C}"/>
    <cellStyle name="BM Input Static 5 3" xfId="7350" xr:uid="{8FBD71DE-E9BE-4208-B211-F026307C7F7D}"/>
    <cellStyle name="BM Input Static 5 3 2" xfId="7351" xr:uid="{C9303BEC-3FD2-428E-BC52-93F22992032A}"/>
    <cellStyle name="BM Input Static 5 3 2 2" xfId="7352" xr:uid="{2DD903E7-3726-480C-A168-DF6FADDDD79E}"/>
    <cellStyle name="BM Input Static 5 3 2 3" xfId="7353" xr:uid="{125884AE-61DC-42E7-AB9D-DD04E51CAA72}"/>
    <cellStyle name="BM Input Static 5 3 3" xfId="7354" xr:uid="{C161FCD8-344F-41CF-8C68-35888ACFB578}"/>
    <cellStyle name="BM Input Static 5 3 3 2" xfId="7355" xr:uid="{A6272C42-385E-4DCF-B8C8-E04E49A22CCF}"/>
    <cellStyle name="BM Input Static 5 3 4" xfId="7356" xr:uid="{2B0B4BB5-A8FE-4955-957E-9AE868AA32BF}"/>
    <cellStyle name="BM Input Static 5 4" xfId="7357" xr:uid="{089FDAAC-ABA2-4EC0-B2B5-4AC77081416F}"/>
    <cellStyle name="BM Input Static 5 4 2" xfId="7358" xr:uid="{76180850-5851-47EC-BE05-FDCFC687A31D}"/>
    <cellStyle name="BM Input Static 5 4 2 2" xfId="7359" xr:uid="{C06485FB-16A1-4EB8-B9F1-F95D4DB6DDC2}"/>
    <cellStyle name="BM Input Static 5 4 3" xfId="7360" xr:uid="{D2936023-87BB-47FF-972C-E0A2A34970BC}"/>
    <cellStyle name="BM Input Static 5 4 4" xfId="7361" xr:uid="{738210AF-0DED-4524-A3AB-119BC2841097}"/>
    <cellStyle name="BM Input Static 5 5" xfId="7362" xr:uid="{28C879DA-2D2C-4A37-8922-B63071092247}"/>
    <cellStyle name="BM Input Static 5 5 2" xfId="7363" xr:uid="{38061448-1547-4894-A035-DD856F0BCB0A}"/>
    <cellStyle name="BM Input Static 5 5 2 2" xfId="7364" xr:uid="{0A01FD13-D507-4D7D-AB2B-90358AC3497E}"/>
    <cellStyle name="BM Input Static 5 5 3" xfId="7365" xr:uid="{C29CE5CB-95AB-4B74-A386-C0DAC446019A}"/>
    <cellStyle name="BM Input Static 5 5 4" xfId="7366" xr:uid="{86B6AD5B-1007-4E8A-B19B-992BD78D28A4}"/>
    <cellStyle name="BM Input Static 5 6" xfId="7367" xr:uid="{970AFFB4-0BA1-46C7-AC85-AE05BAE34C3E}"/>
    <cellStyle name="BM Input Static 5 6 2" xfId="7368" xr:uid="{82F47DD0-5C40-4172-9FD9-A3E41C80581C}"/>
    <cellStyle name="BM Input Static 5 6 2 2" xfId="7369" xr:uid="{04E09286-4B5B-4E31-BD5C-E06A55CAD0F6}"/>
    <cellStyle name="BM Input Static 5 6 3" xfId="7370" xr:uid="{44E6FB1F-77E6-412C-8CB1-EA02FE96B414}"/>
    <cellStyle name="BM Input Static 5 7" xfId="7371" xr:uid="{2CAD0F96-DCEC-4ECC-B9F6-20C45257FCEC}"/>
    <cellStyle name="BM Input Static 5 7 2" xfId="7372" xr:uid="{DB76B97D-77BA-4C84-9770-BC251001D7E4}"/>
    <cellStyle name="BM Input Static 5 7 2 2" xfId="7373" xr:uid="{E9CA4BEC-F612-4EC3-BD1E-FA4FDD3A7F7B}"/>
    <cellStyle name="BM Input Static 5 7 3" xfId="7374" xr:uid="{F44392FD-E239-42D8-8F1F-D7D07BEF57C8}"/>
    <cellStyle name="BM Input Static 5 8" xfId="7375" xr:uid="{FF387894-CD2B-492B-BC0E-B39B7E3F1797}"/>
    <cellStyle name="BM Input Static 5 8 2" xfId="7376" xr:uid="{1654FDA1-080B-4F2C-993C-9A5E5C847847}"/>
    <cellStyle name="BM Input Static 5 8 2 2" xfId="7377" xr:uid="{E14798AF-5BC5-4B66-8437-18479D34573C}"/>
    <cellStyle name="BM Input Static 5 8 3" xfId="7378" xr:uid="{9CE20232-B542-4B25-A5E0-F3B5CDE814AB}"/>
    <cellStyle name="BM Input Static 5 9" xfId="7379" xr:uid="{C266BDA4-6555-403E-ACA1-059C257587A8}"/>
    <cellStyle name="BM Input Static 5 9 2" xfId="7380" xr:uid="{FA79D9AB-2274-41C6-8D0E-0CFF2CD277B8}"/>
    <cellStyle name="BM Input Static 5 9 2 2" xfId="7381" xr:uid="{EAA685CC-425C-4993-9FC5-6A5BA8C4CB52}"/>
    <cellStyle name="BM Input Static 5 9 3" xfId="7382" xr:uid="{EE53DB76-3BC1-48A2-A6E9-E09BED24214F}"/>
    <cellStyle name="BM Input Static 6" xfId="7383" xr:uid="{A95C1822-BBD8-4706-ADE4-5AFBF5F31E1A}"/>
    <cellStyle name="BM Input Static 6 10" xfId="7384" xr:uid="{30B33D80-9F02-4779-921A-2D4D5D6E493A}"/>
    <cellStyle name="BM Input Static 6 10 2" xfId="7385" xr:uid="{189452EC-523F-499D-A032-525CDEDF068A}"/>
    <cellStyle name="BM Input Static 6 10 2 2" xfId="7386" xr:uid="{3F49D428-1EBE-4F45-ACBB-51666BD5DA1C}"/>
    <cellStyle name="BM Input Static 6 10 3" xfId="7387" xr:uid="{29E78201-62A7-45B9-AFAD-19B00FDDF5F4}"/>
    <cellStyle name="BM Input Static 6 11" xfId="7388" xr:uid="{9EFA777E-2916-412C-B1A2-62CF5B5B8C16}"/>
    <cellStyle name="BM Input Static 6 11 2" xfId="7389" xr:uid="{D5C9A23A-9A9B-4594-9225-076565093DC5}"/>
    <cellStyle name="BM Input Static 6 11 2 2" xfId="7390" xr:uid="{AC87EFED-32BC-4615-B432-85B1109BF11C}"/>
    <cellStyle name="BM Input Static 6 11 3" xfId="7391" xr:uid="{2ADFC4AF-B98F-42B5-86F1-5CBED819D5C8}"/>
    <cellStyle name="BM Input Static 6 12" xfId="7392" xr:uid="{97DB0C22-063C-44D0-9AC9-2BB1D76D833F}"/>
    <cellStyle name="BM Input Static 6 12 2" xfId="7393" xr:uid="{298BBCD0-860E-4E13-BF5A-AE45DBB05AAA}"/>
    <cellStyle name="BM Input Static 6 12 2 2" xfId="7394" xr:uid="{DFCD3EA2-6D2B-4116-9893-2DE24F51A39F}"/>
    <cellStyle name="BM Input Static 6 12 3" xfId="7395" xr:uid="{F1DD040D-2DB4-48A3-8157-8301D2059049}"/>
    <cellStyle name="BM Input Static 6 13" xfId="7396" xr:uid="{9DE2D98D-E42C-4817-8E18-8E505C67CCBC}"/>
    <cellStyle name="BM Input Static 6 13 2" xfId="7397" xr:uid="{26019596-836C-4E3B-B8EE-E1CF4855D988}"/>
    <cellStyle name="BM Input Static 6 13 2 2" xfId="7398" xr:uid="{DA08B10A-4F33-466D-B328-749CCB9E3369}"/>
    <cellStyle name="BM Input Static 6 13 3" xfId="7399" xr:uid="{761C76C1-4116-4635-81FA-D4AF7D2DB409}"/>
    <cellStyle name="BM Input Static 6 14" xfId="7400" xr:uid="{F91542C4-C1D8-4B40-9A9C-82B05A4E4D9A}"/>
    <cellStyle name="BM Input Static 6 14 2" xfId="7401" xr:uid="{CEEF44C9-A583-4C69-BFE5-D7670E67E43D}"/>
    <cellStyle name="BM Input Static 6 14 2 2" xfId="7402" xr:uid="{F02DC921-ED35-4FF8-937A-28452C03CD36}"/>
    <cellStyle name="BM Input Static 6 14 3" xfId="7403" xr:uid="{B2D262F9-88E4-4D47-8C08-686A427DC54D}"/>
    <cellStyle name="BM Input Static 6 15" xfId="7404" xr:uid="{30E4DBC7-B2A6-4A6A-9208-5699FB75DB08}"/>
    <cellStyle name="BM Input Static 6 15 2" xfId="7405" xr:uid="{C036A6F6-15B6-4BE5-9B20-A0DEA4AEABF9}"/>
    <cellStyle name="BM Input Static 6 15 2 2" xfId="7406" xr:uid="{A909CBF2-8518-4B92-A236-C07C1F8C90A5}"/>
    <cellStyle name="BM Input Static 6 15 3" xfId="7407" xr:uid="{16D5E317-924F-4164-ACED-55554C5884C8}"/>
    <cellStyle name="BM Input Static 6 16" xfId="7408" xr:uid="{14590B04-5B0D-4CED-A4CC-09F4CDFC71CC}"/>
    <cellStyle name="BM Input Static 6 16 2" xfId="7409" xr:uid="{92172F1F-C0F6-4D4C-8F9F-05C3C81781E2}"/>
    <cellStyle name="BM Input Static 6 16 2 2" xfId="7410" xr:uid="{51E43C0D-A7CF-4010-9B12-F768D0E425B7}"/>
    <cellStyle name="BM Input Static 6 16 3" xfId="7411" xr:uid="{877CE3A0-F635-4AB8-8FFB-FB76A74BD174}"/>
    <cellStyle name="BM Input Static 6 17" xfId="7412" xr:uid="{A0E3D914-C07A-4FC0-BBCE-5ABDA7F961BC}"/>
    <cellStyle name="BM Input Static 6 17 2" xfId="7413" xr:uid="{6DBE955E-9E01-48E4-96CA-7E708A7D63E3}"/>
    <cellStyle name="BM Input Static 6 17 2 2" xfId="7414" xr:uid="{B75A3534-133A-4B19-A3BC-3E826213AF41}"/>
    <cellStyle name="BM Input Static 6 17 3" xfId="7415" xr:uid="{D6BC18E4-A789-49D3-8996-A27E4C7D6856}"/>
    <cellStyle name="BM Input Static 6 18" xfId="7416" xr:uid="{6A9EE794-F762-4E1D-9045-03D3DBEC6A66}"/>
    <cellStyle name="BM Input Static 6 18 2" xfId="7417" xr:uid="{D08DEEC1-EA0C-4BB6-B50E-FFFE81F6F665}"/>
    <cellStyle name="BM Input Static 6 18 2 2" xfId="7418" xr:uid="{F31103EB-9A46-4FAD-BEF6-3BB65F365A35}"/>
    <cellStyle name="BM Input Static 6 18 3" xfId="7419" xr:uid="{83219222-9383-4659-87A3-66040E355796}"/>
    <cellStyle name="BM Input Static 6 19" xfId="7420" xr:uid="{BAF65A9C-46CD-4D70-B800-5DB6D5A7CEC8}"/>
    <cellStyle name="BM Input Static 6 19 2" xfId="7421" xr:uid="{EBDE146B-456C-466D-80F7-79624ABD0717}"/>
    <cellStyle name="BM Input Static 6 19 2 2" xfId="7422" xr:uid="{50BF3678-5C75-4B68-AC29-A41E10514085}"/>
    <cellStyle name="BM Input Static 6 19 3" xfId="7423" xr:uid="{E018C6F0-2813-4B57-945B-2F37277F75EB}"/>
    <cellStyle name="BM Input Static 6 2" xfId="7424" xr:uid="{3B3EA9C9-4B92-445B-8A25-411C78260F98}"/>
    <cellStyle name="BM Input Static 6 2 2" xfId="7425" xr:uid="{8E0AB8D1-80DF-483B-BB80-7333506F7871}"/>
    <cellStyle name="BM Input Static 6 2 2 2" xfId="7426" xr:uid="{B22CFBE4-6404-46D9-97F8-FC667E829E85}"/>
    <cellStyle name="BM Input Static 6 2 2 3" xfId="7427" xr:uid="{8E7BB951-897F-4CCD-A7BA-A8951FC8E3B3}"/>
    <cellStyle name="BM Input Static 6 2 3" xfId="7428" xr:uid="{A3CB0728-972D-4F70-8D1E-395BFE83E17F}"/>
    <cellStyle name="BM Input Static 6 2 3 2" xfId="7429" xr:uid="{E0CB1E2D-43D1-477A-AFFF-EA490D45FBDC}"/>
    <cellStyle name="BM Input Static 6 2 4" xfId="7430" xr:uid="{4890A208-C900-4031-86B2-E20D2F94619D}"/>
    <cellStyle name="BM Input Static 6 20" xfId="7431" xr:uid="{4DE14E10-9452-499A-A358-3D8E9CC0C9C7}"/>
    <cellStyle name="BM Input Static 6 20 2" xfId="7432" xr:uid="{63C1321E-5DC6-4384-9873-52E4AF09A524}"/>
    <cellStyle name="BM Input Static 6 20 2 2" xfId="7433" xr:uid="{DD4AF21E-CE0F-4B6D-89D5-58A1FDF6BCC0}"/>
    <cellStyle name="BM Input Static 6 20 3" xfId="7434" xr:uid="{675E0811-F5EE-476B-9622-E29CAFDB6A5C}"/>
    <cellStyle name="BM Input Static 6 21" xfId="7435" xr:uid="{3C391952-7EA8-49BE-8781-94036271214C}"/>
    <cellStyle name="BM Input Static 6 21 2" xfId="7436" xr:uid="{735BB523-5A6E-40C6-9ECD-0B4D91C51572}"/>
    <cellStyle name="BM Input Static 6 22" xfId="7437" xr:uid="{1AFC2440-2EA7-475D-9469-14E179046BD8}"/>
    <cellStyle name="BM Input Static 6 23" xfId="7438" xr:uid="{BF372387-FC16-47D4-B19C-762303FC2A33}"/>
    <cellStyle name="BM Input Static 6 3" xfId="7439" xr:uid="{43FE75ED-8AAB-44DD-9E14-079A8D3BB5E4}"/>
    <cellStyle name="BM Input Static 6 3 2" xfId="7440" xr:uid="{AE778F9E-18AD-4F9F-BFC6-B7493D730D57}"/>
    <cellStyle name="BM Input Static 6 3 2 2" xfId="7441" xr:uid="{29BAA831-844F-4B6B-B955-0731DF2233B3}"/>
    <cellStyle name="BM Input Static 6 3 3" xfId="7442" xr:uid="{339DEFC3-C51A-4951-BC85-C9F06FAFEECC}"/>
    <cellStyle name="BM Input Static 6 3 4" xfId="7443" xr:uid="{037181AE-5484-4983-BA8D-312519956AE1}"/>
    <cellStyle name="BM Input Static 6 4" xfId="7444" xr:uid="{19B11FD5-66F5-488C-B7AC-64F868CFB6FE}"/>
    <cellStyle name="BM Input Static 6 4 2" xfId="7445" xr:uid="{825841AB-B789-41FA-921D-71117F0860E8}"/>
    <cellStyle name="BM Input Static 6 4 2 2" xfId="7446" xr:uid="{4F532443-5862-4B21-A78B-FF76CBAF568B}"/>
    <cellStyle name="BM Input Static 6 4 3" xfId="7447" xr:uid="{9AA97D70-FE1B-4C22-BA09-DB4B81B3AB92}"/>
    <cellStyle name="BM Input Static 6 4 4" xfId="7448" xr:uid="{94578045-6179-4C32-ADE2-0284C95A04EE}"/>
    <cellStyle name="BM Input Static 6 5" xfId="7449" xr:uid="{B12702DE-6239-43C5-8B9F-166E13466040}"/>
    <cellStyle name="BM Input Static 6 5 2" xfId="7450" xr:uid="{59356565-35B7-4C20-9269-3C950108D9D7}"/>
    <cellStyle name="BM Input Static 6 5 2 2" xfId="7451" xr:uid="{07D9120B-C476-409F-8D53-3FAC8F1C70AA}"/>
    <cellStyle name="BM Input Static 6 5 3" xfId="7452" xr:uid="{BA5F314C-537B-42AE-94B0-91AEAB9D8757}"/>
    <cellStyle name="BM Input Static 6 6" xfId="7453" xr:uid="{E4D7186F-5598-4E03-AF1A-7D1DECD23FD3}"/>
    <cellStyle name="BM Input Static 6 6 2" xfId="7454" xr:uid="{7FFCBF4C-F105-4A4C-B175-FF65510AA776}"/>
    <cellStyle name="BM Input Static 6 6 2 2" xfId="7455" xr:uid="{7311EC1F-CA29-4A65-90A3-930948195B46}"/>
    <cellStyle name="BM Input Static 6 6 3" xfId="7456" xr:uid="{F803BCD4-DF78-459B-B723-1CD6BFD2E178}"/>
    <cellStyle name="BM Input Static 6 7" xfId="7457" xr:uid="{C98814FE-6238-455D-A5FC-612FE9EB0ECE}"/>
    <cellStyle name="BM Input Static 6 7 2" xfId="7458" xr:uid="{2DC1FE86-F5C0-4BFC-9A4B-EC1B17144D26}"/>
    <cellStyle name="BM Input Static 6 7 2 2" xfId="7459" xr:uid="{9ED4B564-F050-437A-AD55-8AA5816B8757}"/>
    <cellStyle name="BM Input Static 6 7 3" xfId="7460" xr:uid="{C14F54C2-11C3-40EC-858B-FD800F5779F3}"/>
    <cellStyle name="BM Input Static 6 8" xfId="7461" xr:uid="{AA79CCE2-625C-4551-9D7A-A3BA8CBF63FA}"/>
    <cellStyle name="BM Input Static 6 8 2" xfId="7462" xr:uid="{1E3792F1-5C7D-415B-9F0C-E6C877683E5C}"/>
    <cellStyle name="BM Input Static 6 8 2 2" xfId="7463" xr:uid="{E440BED4-9318-4B83-B697-C804F42CCCF5}"/>
    <cellStyle name="BM Input Static 6 8 3" xfId="7464" xr:uid="{1C9937FE-A056-4D4D-9D27-5E11AB473143}"/>
    <cellStyle name="BM Input Static 6 9" xfId="7465" xr:uid="{17366E21-1CD4-4BF7-B986-5E080C8E46E4}"/>
    <cellStyle name="BM Input Static 6 9 2" xfId="7466" xr:uid="{7152A488-7744-4835-A918-68238D0D234B}"/>
    <cellStyle name="BM Input Static 6 9 2 2" xfId="7467" xr:uid="{6D86C819-21B1-4E41-96C7-A8C679C4FD84}"/>
    <cellStyle name="BM Input Static 6 9 3" xfId="7468" xr:uid="{83329799-B325-42E9-8460-520312642075}"/>
    <cellStyle name="BM Input Static 7" xfId="7469" xr:uid="{DB55BBF7-987A-4DEC-B68A-96774A5D52B5}"/>
    <cellStyle name="BM Input Static 7 2" xfId="7470" xr:uid="{E26CD825-7505-4720-A097-23FD0D5E140A}"/>
    <cellStyle name="BM Input Static 7 2 2" xfId="7471" xr:uid="{23AFA1AA-650B-45BE-A3C5-4CB9E1561A59}"/>
    <cellStyle name="BM Input Static 7 2 3" xfId="7472" xr:uid="{7A2169C3-FEE2-4C7A-9E24-A7C437C69077}"/>
    <cellStyle name="BM Input Static 7 3" xfId="7473" xr:uid="{6CCB807C-2051-4C31-B6A7-8AD4FEB7FC6B}"/>
    <cellStyle name="BM Input Static 7 3 2" xfId="7474" xr:uid="{DD73C16A-CDEB-4525-B1DC-2B7AD9C54410}"/>
    <cellStyle name="BM Input Static 7 4" xfId="7475" xr:uid="{E39D4282-40D4-483C-8781-1D17627935CB}"/>
    <cellStyle name="BM Input Static 8" xfId="7476" xr:uid="{68F26DF4-7351-4D46-B60C-7929F86CD82E}"/>
    <cellStyle name="BM Input Static 8 2" xfId="7477" xr:uid="{5D6605DF-29FA-400B-B570-AAF7827E9D84}"/>
    <cellStyle name="BM Input Static 8 2 2" xfId="7478" xr:uid="{43279BAE-12A7-4B5C-A5C0-2D87F399D38E}"/>
    <cellStyle name="BM Input Static 8 2 3" xfId="7479" xr:uid="{4DB8C618-C444-4C04-BF84-6D0C65BC503B}"/>
    <cellStyle name="BM Input Static 8 3" xfId="7480" xr:uid="{355023AB-B70B-435A-B879-4CACC70DE400}"/>
    <cellStyle name="BM Input Static 8 4" xfId="7481" xr:uid="{879064E1-3773-4543-9DA9-4B06F3E28920}"/>
    <cellStyle name="BM Input Static 9" xfId="7482" xr:uid="{B54ADC6E-5A49-42F9-99BD-9DCF968FC8D9}"/>
    <cellStyle name="BM Input Static 9 2" xfId="7483" xr:uid="{785549F7-7AD0-42C8-8657-E88E459BAEF8}"/>
    <cellStyle name="BM Input Static 9 2 2" xfId="7484" xr:uid="{023AD62E-5767-4DE3-B6FD-B0223A3785B2}"/>
    <cellStyle name="BM Input Static 9 3" xfId="7485" xr:uid="{2FA577BB-E50D-4C9D-88F1-9E288951D341}"/>
    <cellStyle name="BM Input Static 9 4" xfId="7486" xr:uid="{BE185A86-3AEE-434E-9E6C-C74A698E2ACA}"/>
    <cellStyle name="BM Label" xfId="7487" xr:uid="{609A9D48-E86A-4C0D-9853-26B417CB323F}"/>
    <cellStyle name="BM UF in Col E" xfId="7488" xr:uid="{7842DDAF-D51A-48A7-8C35-0FB571A1DCBC}"/>
    <cellStyle name="BM UF in Col E 10" xfId="7489" xr:uid="{D31CAA7D-C5B6-43CF-A6A8-4C0C60965CC2}"/>
    <cellStyle name="BM UF in Col E 10 2" xfId="7490" xr:uid="{F8211473-8724-4F2F-8D98-F16727A77B87}"/>
    <cellStyle name="BM UF in Col E 10 2 2" xfId="7491" xr:uid="{1A626655-D5B0-4BB1-9249-06B26644A210}"/>
    <cellStyle name="BM UF in Col E 10 3" xfId="7492" xr:uid="{489AF7D6-E582-4485-B6AD-98CC2ECFE795}"/>
    <cellStyle name="BM UF in Col E 11" xfId="7493" xr:uid="{D4CD0C06-9D20-4247-B7F0-3A038A1383BC}"/>
    <cellStyle name="BM UF in Col E 11 2" xfId="7494" xr:uid="{6D7A48D7-AA19-499F-8594-6A88A29F0D20}"/>
    <cellStyle name="BM UF in Col E 11 2 2" xfId="7495" xr:uid="{CDD8993B-DB3C-4E55-BBCD-DCFD151A4ABA}"/>
    <cellStyle name="BM UF in Col E 11 3" xfId="7496" xr:uid="{14D4FB55-09CD-4745-A941-608325410541}"/>
    <cellStyle name="BM UF in Col E 12" xfId="7497" xr:uid="{4CA8988E-AB7C-46E1-8094-12F6CA696C41}"/>
    <cellStyle name="BM UF in Col E 12 2" xfId="7498" xr:uid="{36A1F451-A72C-4276-8E40-F4B4269D8080}"/>
    <cellStyle name="BM UF in Col E 12 2 2" xfId="7499" xr:uid="{43B7ED22-9111-421E-94A8-D2F49AC5EDA6}"/>
    <cellStyle name="BM UF in Col E 12 3" xfId="7500" xr:uid="{1BCB5D2B-C42F-4B32-8D57-50B8488C8505}"/>
    <cellStyle name="BM UF in Col E 13" xfId="7501" xr:uid="{3FC1D8BD-78C7-4463-8812-DA118F0E16FC}"/>
    <cellStyle name="BM UF in Col E 13 2" xfId="7502" xr:uid="{C9DD26A8-FFA3-4097-B6F3-051E41B47F4E}"/>
    <cellStyle name="BM UF in Col E 13 2 2" xfId="7503" xr:uid="{FA9FF4C5-ADD2-48CE-9CD5-8086DBF6B083}"/>
    <cellStyle name="BM UF in Col E 13 3" xfId="7504" xr:uid="{059BC4CF-0F2E-47D5-89B4-CB1BC22F5CE6}"/>
    <cellStyle name="BM UF in Col E 14" xfId="7505" xr:uid="{6869335E-D65F-4D79-9D79-320A1ABF0991}"/>
    <cellStyle name="BM UF in Col E 14 2" xfId="7506" xr:uid="{325208B2-30A5-48F1-B4C7-B49F00D49094}"/>
    <cellStyle name="BM UF in Col E 14 2 2" xfId="7507" xr:uid="{0E324640-D34B-40B2-BA80-ED36FFF5AE8E}"/>
    <cellStyle name="BM UF in Col E 14 3" xfId="7508" xr:uid="{FA9DB68E-17A5-429C-8028-08A4AED9F957}"/>
    <cellStyle name="BM UF in Col E 15" xfId="7509" xr:uid="{84B99E3D-F33C-4DDB-9572-6626630A50AC}"/>
    <cellStyle name="BM UF in Col E 15 2" xfId="7510" xr:uid="{1A2C55AF-1160-4227-85C9-CA90F3515EDA}"/>
    <cellStyle name="BM UF in Col E 15 2 2" xfId="7511" xr:uid="{63FD913A-D15B-4FE4-87F1-9F9127C4A368}"/>
    <cellStyle name="BM UF in Col E 15 3" xfId="7512" xr:uid="{FEA4BB3D-CC2E-4D9D-9DBA-3844FF395C1D}"/>
    <cellStyle name="BM UF in Col E 16" xfId="7513" xr:uid="{31DC89E7-FA28-4724-BF75-29C082A2F7A0}"/>
    <cellStyle name="BM UF in Col E 16 2" xfId="7514" xr:uid="{71E864D2-EB44-468C-BDAF-1F26DE7F830E}"/>
    <cellStyle name="BM UF in Col E 16 2 2" xfId="7515" xr:uid="{3814348D-4599-4331-A68E-FD94958003D1}"/>
    <cellStyle name="BM UF in Col E 16 3" xfId="7516" xr:uid="{70EB8068-1566-4A1E-BAEA-AE9B84801BE1}"/>
    <cellStyle name="BM UF in Col E 17" xfId="7517" xr:uid="{5A952D63-E92B-4B6F-8AE7-846492318E04}"/>
    <cellStyle name="BM UF in Col E 17 2" xfId="7518" xr:uid="{9FD87D36-CF7D-46AB-982A-35A75C4DBB91}"/>
    <cellStyle name="BM UF in Col E 17 2 2" xfId="7519" xr:uid="{E916D183-1126-45BA-A02F-BC47A8A878AA}"/>
    <cellStyle name="BM UF in Col E 17 3" xfId="7520" xr:uid="{93EB06BB-17A0-4D34-A9C4-DB3D2E97D262}"/>
    <cellStyle name="BM UF in Col E 18" xfId="7521" xr:uid="{2DAA6B67-D4F4-4E5C-8EAC-4B103ACC5050}"/>
    <cellStyle name="BM UF in Col E 18 2" xfId="7522" xr:uid="{901C4A99-DA11-4D8E-A27A-051A339121E7}"/>
    <cellStyle name="BM UF in Col E 18 2 2" xfId="7523" xr:uid="{85EF3A6C-C30B-4443-B8EC-C264AE9581A6}"/>
    <cellStyle name="BM UF in Col E 18 3" xfId="7524" xr:uid="{4D081286-F90A-43B4-89DD-EC10237BF1DB}"/>
    <cellStyle name="BM UF in Col E 19" xfId="7525" xr:uid="{C7DF1B3D-8CCE-4EE5-A231-C822D8EC0157}"/>
    <cellStyle name="BM UF in Col E 19 2" xfId="7526" xr:uid="{09807894-490F-4E32-941C-D7BC6222EA72}"/>
    <cellStyle name="BM UF in Col E 19 2 2" xfId="7527" xr:uid="{5599DDD4-BEA8-4495-AA7E-8043ED5AA390}"/>
    <cellStyle name="BM UF in Col E 19 3" xfId="7528" xr:uid="{AAD61F62-54ED-4648-A3D0-F823C4BB223A}"/>
    <cellStyle name="BM UF in Col E 2" xfId="7529" xr:uid="{3859E40E-7852-4EB8-A7A1-6FD0FDB702AE}"/>
    <cellStyle name="BM UF in Col E 2 10" xfId="7530" xr:uid="{64A7526D-39E7-4F4C-BC63-7D71A1D902D1}"/>
    <cellStyle name="BM UF in Col E 2 10 2" xfId="7531" xr:uid="{F0F5DD26-AF4B-4E0A-855E-09498008A2EF}"/>
    <cellStyle name="BM UF in Col E 2 10 2 2" xfId="7532" xr:uid="{040CF66F-4144-41CF-9093-3B5DB39C6430}"/>
    <cellStyle name="BM UF in Col E 2 10 3" xfId="7533" xr:uid="{F398B7A1-D33C-4640-BD0F-2F2064A8F6EA}"/>
    <cellStyle name="BM UF in Col E 2 11" xfId="7534" xr:uid="{AD145F30-A779-4938-ADDC-A16C2A3AA727}"/>
    <cellStyle name="BM UF in Col E 2 11 2" xfId="7535" xr:uid="{58E6E88B-38A2-4692-AC64-2C76364D0AFF}"/>
    <cellStyle name="BM UF in Col E 2 11 2 2" xfId="7536" xr:uid="{2461EB24-F50F-4075-95D5-10DED6A328EC}"/>
    <cellStyle name="BM UF in Col E 2 11 3" xfId="7537" xr:uid="{6C795A8B-0645-48D9-8E61-5CDBEEE78451}"/>
    <cellStyle name="BM UF in Col E 2 12" xfId="7538" xr:uid="{B3B9F7C6-894B-4972-8F9E-EBABF045A098}"/>
    <cellStyle name="BM UF in Col E 2 12 2" xfId="7539" xr:uid="{BCFE4B87-3C85-4F96-9817-ECF10E1C0006}"/>
    <cellStyle name="BM UF in Col E 2 12 2 2" xfId="7540" xr:uid="{A849A202-4888-4B00-9E9F-DDD68ED58CCE}"/>
    <cellStyle name="BM UF in Col E 2 12 3" xfId="7541" xr:uid="{875B7414-4A95-48CE-9581-C325EE139961}"/>
    <cellStyle name="BM UF in Col E 2 13" xfId="7542" xr:uid="{D852C287-36E2-450B-BCFF-CC73DA173B6B}"/>
    <cellStyle name="BM UF in Col E 2 13 2" xfId="7543" xr:uid="{D3C526EC-4992-47F7-A4AD-4D35D47FFC42}"/>
    <cellStyle name="BM UF in Col E 2 13 2 2" xfId="7544" xr:uid="{DC55222C-3EAF-4901-8DA1-D8F29D1E8DCA}"/>
    <cellStyle name="BM UF in Col E 2 13 3" xfId="7545" xr:uid="{05EEC101-268E-44D1-A6C6-814A59CDF8B7}"/>
    <cellStyle name="BM UF in Col E 2 14" xfId="7546" xr:uid="{F38A3377-FAB5-4B56-AFC7-4E0F62433CF4}"/>
    <cellStyle name="BM UF in Col E 2 14 2" xfId="7547" xr:uid="{717BE3F4-F913-423A-8AD8-3403645D626C}"/>
    <cellStyle name="BM UF in Col E 2 14 2 2" xfId="7548" xr:uid="{0D7B1975-1C82-409A-B10A-8D7314A1CFFC}"/>
    <cellStyle name="BM UF in Col E 2 14 3" xfId="7549" xr:uid="{01049E24-2980-4C9B-AEFA-2C859F26AD34}"/>
    <cellStyle name="BM UF in Col E 2 15" xfId="7550" xr:uid="{FACBAB67-5B49-4BDD-8329-22A8BB6EAE34}"/>
    <cellStyle name="BM UF in Col E 2 15 2" xfId="7551" xr:uid="{C5B21309-8E3A-4308-9EFD-10F1EBA66C17}"/>
    <cellStyle name="BM UF in Col E 2 15 2 2" xfId="7552" xr:uid="{55290AB0-4785-487B-83A0-1F19BEB05637}"/>
    <cellStyle name="BM UF in Col E 2 15 3" xfId="7553" xr:uid="{1D4BC5D9-4C10-4F5B-9685-5E91C7F8DE17}"/>
    <cellStyle name="BM UF in Col E 2 16" xfId="7554" xr:uid="{FC05EB72-D3F0-43BD-BB8B-70C253758DF7}"/>
    <cellStyle name="BM UF in Col E 2 16 2" xfId="7555" xr:uid="{714C6B84-7EFC-487D-B6A8-19D50AC40A0C}"/>
    <cellStyle name="BM UF in Col E 2 16 2 2" xfId="7556" xr:uid="{AA71B5C2-8009-4A14-A2AC-A819C79148C5}"/>
    <cellStyle name="BM UF in Col E 2 16 3" xfId="7557" xr:uid="{E2117FD4-D9C4-4403-9264-A3B7B039FA92}"/>
    <cellStyle name="BM UF in Col E 2 17" xfId="7558" xr:uid="{592792E3-3D98-48BA-8102-1F9A7C6D1BA0}"/>
    <cellStyle name="BM UF in Col E 2 17 2" xfId="7559" xr:uid="{E9219D82-9831-4330-A252-FB85C87DA227}"/>
    <cellStyle name="BM UF in Col E 2 17 2 2" xfId="7560" xr:uid="{B580A0A0-49D8-4966-AED5-C5D10AF8F819}"/>
    <cellStyle name="BM UF in Col E 2 17 3" xfId="7561" xr:uid="{C00A01B2-67CB-4921-BBD0-8E871FB15293}"/>
    <cellStyle name="BM UF in Col E 2 18" xfId="7562" xr:uid="{DC2CCC13-A34F-44A9-9E51-EA194BAC4EF6}"/>
    <cellStyle name="BM UF in Col E 2 18 2" xfId="7563" xr:uid="{8D96EF6A-CB65-4B44-96C9-FCDDAE6DEBD0}"/>
    <cellStyle name="BM UF in Col E 2 18 2 2" xfId="7564" xr:uid="{CC034D23-DCE0-4266-A2B2-34AB1ADBB21B}"/>
    <cellStyle name="BM UF in Col E 2 18 3" xfId="7565" xr:uid="{03FC97DA-AC8C-485D-BAD4-14981EE2A5E9}"/>
    <cellStyle name="BM UF in Col E 2 19" xfId="7566" xr:uid="{22DA92C5-A759-442A-B578-2219E308C3D7}"/>
    <cellStyle name="BM UF in Col E 2 19 2" xfId="7567" xr:uid="{41D2EB84-FF58-43F6-96F9-7145357096A8}"/>
    <cellStyle name="BM UF in Col E 2 19 2 2" xfId="7568" xr:uid="{FCB547AC-7519-4CFE-B081-B970C3CFEC56}"/>
    <cellStyle name="BM UF in Col E 2 19 3" xfId="7569" xr:uid="{2BB84C23-D02D-4BFE-B4E4-49C2EAB035B2}"/>
    <cellStyle name="BM UF in Col E 2 2" xfId="7570" xr:uid="{30B569DD-D87F-4799-86D8-A09D321FBD3E}"/>
    <cellStyle name="BM UF in Col E 2 2 10" xfId="7571" xr:uid="{61EEF277-BF2D-4364-96FE-BD878E3EC648}"/>
    <cellStyle name="BM UF in Col E 2 2 10 2" xfId="7572" xr:uid="{88DE325E-3215-4EAA-9B3B-4C130202A896}"/>
    <cellStyle name="BM UF in Col E 2 2 10 2 2" xfId="7573" xr:uid="{C3FB121E-380E-45C5-A12F-553B18346A62}"/>
    <cellStyle name="BM UF in Col E 2 2 10 3" xfId="7574" xr:uid="{8C93FF88-0731-4B73-99C9-B1C4EABFFC2D}"/>
    <cellStyle name="BM UF in Col E 2 2 11" xfId="7575" xr:uid="{E5F5DF85-2D63-4D40-AB8E-C05411F06BFA}"/>
    <cellStyle name="BM UF in Col E 2 2 11 2" xfId="7576" xr:uid="{DE8F12EE-33C7-4A76-AED2-F8B366D0FC31}"/>
    <cellStyle name="BM UF in Col E 2 2 11 2 2" xfId="7577" xr:uid="{0541C702-51D6-4631-B612-E7FCD2D7FBFD}"/>
    <cellStyle name="BM UF in Col E 2 2 11 3" xfId="7578" xr:uid="{3BA8E2B3-CE9B-4416-91AF-A21584A40657}"/>
    <cellStyle name="BM UF in Col E 2 2 12" xfId="7579" xr:uid="{3717021E-7E6C-492D-AD57-BDC7B4ECAC00}"/>
    <cellStyle name="BM UF in Col E 2 2 12 2" xfId="7580" xr:uid="{D444E19F-2F59-48A0-94B0-3A5F31DE907E}"/>
    <cellStyle name="BM UF in Col E 2 2 12 2 2" xfId="7581" xr:uid="{7E26FDA5-9210-437C-8F23-CA51334CBC34}"/>
    <cellStyle name="BM UF in Col E 2 2 12 3" xfId="7582" xr:uid="{B1A8CF93-9536-4C00-A706-2DA6400CDBEC}"/>
    <cellStyle name="BM UF in Col E 2 2 13" xfId="7583" xr:uid="{859350CD-CF57-45E3-BB75-0B80EB9D1C1E}"/>
    <cellStyle name="BM UF in Col E 2 2 13 2" xfId="7584" xr:uid="{A82AC8FB-05A3-4D51-A9BD-98AAE14D891C}"/>
    <cellStyle name="BM UF in Col E 2 2 13 2 2" xfId="7585" xr:uid="{74367905-9910-48A4-B238-BFEDD51A1402}"/>
    <cellStyle name="BM UF in Col E 2 2 13 3" xfId="7586" xr:uid="{BB0D8F72-488B-4F56-9D7A-058B84DFA131}"/>
    <cellStyle name="BM UF in Col E 2 2 14" xfId="7587" xr:uid="{E4396E82-AA5E-40CF-960B-7944A66843F2}"/>
    <cellStyle name="BM UF in Col E 2 2 14 2" xfId="7588" xr:uid="{ADF2C1B6-8FAE-4E7E-A01C-B08EA65A48D6}"/>
    <cellStyle name="BM UF in Col E 2 2 14 2 2" xfId="7589" xr:uid="{D6C2C3A9-D30B-4C9A-8972-D2CD47D0D2FA}"/>
    <cellStyle name="BM UF in Col E 2 2 14 3" xfId="7590" xr:uid="{24A75112-AF64-4B69-B1FD-EC9CA7ADBA5D}"/>
    <cellStyle name="BM UF in Col E 2 2 15" xfId="7591" xr:uid="{D602B3CB-6657-4FC1-B1CA-AC318A8AFFB0}"/>
    <cellStyle name="BM UF in Col E 2 2 15 2" xfId="7592" xr:uid="{BC2545E9-B510-4F11-AFA2-86AE370758A3}"/>
    <cellStyle name="BM UF in Col E 2 2 15 2 2" xfId="7593" xr:uid="{0961DC52-8147-4E3E-8672-AD0323489824}"/>
    <cellStyle name="BM UF in Col E 2 2 15 3" xfId="7594" xr:uid="{21D50D10-77AB-4C16-B7FA-EBFE31AD86DB}"/>
    <cellStyle name="BM UF in Col E 2 2 16" xfId="7595" xr:uid="{BE664EA5-10FB-4453-A46F-8B48F8AC89A0}"/>
    <cellStyle name="BM UF in Col E 2 2 16 2" xfId="7596" xr:uid="{7098FDD3-DE10-48BB-9A73-F2D9EE6E0755}"/>
    <cellStyle name="BM UF in Col E 2 2 16 2 2" xfId="7597" xr:uid="{5BA76D04-5AD0-4E14-A849-716A56BA429D}"/>
    <cellStyle name="BM UF in Col E 2 2 16 3" xfId="7598" xr:uid="{F58B9F63-F4D4-41CC-820F-62AED306CD52}"/>
    <cellStyle name="BM UF in Col E 2 2 17" xfId="7599" xr:uid="{BC7B8F93-D128-44E7-9B32-D40D3E61A9F8}"/>
    <cellStyle name="BM UF in Col E 2 2 17 2" xfId="7600" xr:uid="{ADA1F74D-5E0C-4BDB-A094-4D32034FDFFC}"/>
    <cellStyle name="BM UF in Col E 2 2 17 2 2" xfId="7601" xr:uid="{5BFCCBCF-9724-439F-B61E-16F20B578F00}"/>
    <cellStyle name="BM UF in Col E 2 2 17 3" xfId="7602" xr:uid="{C0C3FA95-0750-4FB4-A405-01275864885A}"/>
    <cellStyle name="BM UF in Col E 2 2 18" xfId="7603" xr:uid="{E1EEAE0F-2E38-4F8B-BE48-E5213A780E59}"/>
    <cellStyle name="BM UF in Col E 2 2 18 2" xfId="7604" xr:uid="{1BD3F786-A492-49DE-B4BB-B8F4B1D9B295}"/>
    <cellStyle name="BM UF in Col E 2 2 19" xfId="7605" xr:uid="{F97BBBB1-7A2C-4534-BAB5-D960273766E8}"/>
    <cellStyle name="BM UF in Col E 2 2 2" xfId="7606" xr:uid="{714DAEE5-25D5-4CCD-BB75-3964570CA87B}"/>
    <cellStyle name="BM UF in Col E 2 2 2 10" xfId="7607" xr:uid="{0A61B2EA-CE9C-466E-905D-89ECC41F16EE}"/>
    <cellStyle name="BM UF in Col E 2 2 2 10 2" xfId="7608" xr:uid="{696DACA9-6D58-4FAD-BA0E-116961D4F21D}"/>
    <cellStyle name="BM UF in Col E 2 2 2 10 2 2" xfId="7609" xr:uid="{131CAE4C-F6CA-4021-84B2-AECE253E4BEE}"/>
    <cellStyle name="BM UF in Col E 2 2 2 10 3" xfId="7610" xr:uid="{FC56B1C6-5A26-476C-BB01-972F71568142}"/>
    <cellStyle name="BM UF in Col E 2 2 2 11" xfId="7611" xr:uid="{2BEB3F5B-0B71-477E-A58B-6D12F2E1870A}"/>
    <cellStyle name="BM UF in Col E 2 2 2 11 2" xfId="7612" xr:uid="{F3D6AFD0-7354-4E03-8363-F8FFEBF2DD34}"/>
    <cellStyle name="BM UF in Col E 2 2 2 11 2 2" xfId="7613" xr:uid="{796493D9-AFD9-41F6-8B4F-78C2E6F00190}"/>
    <cellStyle name="BM UF in Col E 2 2 2 11 3" xfId="7614" xr:uid="{3F724C16-5AE9-400B-872D-43998EE921C3}"/>
    <cellStyle name="BM UF in Col E 2 2 2 12" xfId="7615" xr:uid="{09053253-4D1A-4B23-87D0-6CD73503E89A}"/>
    <cellStyle name="BM UF in Col E 2 2 2 12 2" xfId="7616" xr:uid="{985B12A0-1D4C-4738-ABAC-B203393F18DC}"/>
    <cellStyle name="BM UF in Col E 2 2 2 12 2 2" xfId="7617" xr:uid="{E02DBFB5-DAF1-4650-A353-102195711AF6}"/>
    <cellStyle name="BM UF in Col E 2 2 2 12 3" xfId="7618" xr:uid="{D7D33E33-E702-454A-B62F-51B2C880FAC7}"/>
    <cellStyle name="BM UF in Col E 2 2 2 13" xfId="7619" xr:uid="{23207236-A228-4CD4-A35D-B4B633F6B6F0}"/>
    <cellStyle name="BM UF in Col E 2 2 2 13 2" xfId="7620" xr:uid="{5A9408FB-28DA-4D6E-87F8-4F10DD797C2D}"/>
    <cellStyle name="BM UF in Col E 2 2 2 13 2 2" xfId="7621" xr:uid="{4B056677-A075-41DA-B016-0140B10C3787}"/>
    <cellStyle name="BM UF in Col E 2 2 2 13 3" xfId="7622" xr:uid="{7E956302-5229-4D69-987E-233AAFF928C9}"/>
    <cellStyle name="BM UF in Col E 2 2 2 14" xfId="7623" xr:uid="{4AE871B1-B52F-4387-AD1F-A54281DDD0BD}"/>
    <cellStyle name="BM UF in Col E 2 2 2 14 2" xfId="7624" xr:uid="{7452EC9A-391A-45D9-8A83-4888B053EB28}"/>
    <cellStyle name="BM UF in Col E 2 2 2 14 2 2" xfId="7625" xr:uid="{E08ABC7D-7B79-4FC5-B37C-3AD5BB9F8F94}"/>
    <cellStyle name="BM UF in Col E 2 2 2 14 3" xfId="7626" xr:uid="{25971290-16C2-4EEC-906D-EF55DD42B465}"/>
    <cellStyle name="BM UF in Col E 2 2 2 15" xfId="7627" xr:uid="{C90FC362-619B-4607-B701-A49DAA476E42}"/>
    <cellStyle name="BM UF in Col E 2 2 2 15 2" xfId="7628" xr:uid="{B26AE437-2BC2-401B-B255-08D05E81F7E2}"/>
    <cellStyle name="BM UF in Col E 2 2 2 15 2 2" xfId="7629" xr:uid="{E6B9C800-72EF-43FE-9659-82316B68BF4F}"/>
    <cellStyle name="BM UF in Col E 2 2 2 15 3" xfId="7630" xr:uid="{55159436-18D0-4352-8AAE-C9E05ECCDC86}"/>
    <cellStyle name="BM UF in Col E 2 2 2 16" xfId="7631" xr:uid="{DB1AD1FE-6836-476E-855B-8FA8DF985E79}"/>
    <cellStyle name="BM UF in Col E 2 2 2 16 2" xfId="7632" xr:uid="{8BD0738C-03A1-4C2B-AADB-1872951A3EF5}"/>
    <cellStyle name="BM UF in Col E 2 2 2 16 2 2" xfId="7633" xr:uid="{F4BB9F30-DE15-438B-902C-C778D7F1A8B3}"/>
    <cellStyle name="BM UF in Col E 2 2 2 16 3" xfId="7634" xr:uid="{5CEA667C-D5DF-45B3-A303-91FA1B9186A8}"/>
    <cellStyle name="BM UF in Col E 2 2 2 17" xfId="7635" xr:uid="{D3C45AFB-C843-494E-837F-67009734EEF9}"/>
    <cellStyle name="BM UF in Col E 2 2 2 17 2" xfId="7636" xr:uid="{07C16835-81A3-4947-865D-E6C4F449444B}"/>
    <cellStyle name="BM UF in Col E 2 2 2 17 2 2" xfId="7637" xr:uid="{DD69D55F-250B-4AD2-A475-1C85CCAB3B6C}"/>
    <cellStyle name="BM UF in Col E 2 2 2 17 3" xfId="7638" xr:uid="{4D72E6C4-1F65-4AED-BBAF-C85143D43CDA}"/>
    <cellStyle name="BM UF in Col E 2 2 2 18" xfId="7639" xr:uid="{B9511B7A-1201-423C-9896-565DBF0F2B97}"/>
    <cellStyle name="BM UF in Col E 2 2 2 18 2" xfId="7640" xr:uid="{E05A2A40-F3C5-4411-855A-F281180A0098}"/>
    <cellStyle name="BM UF in Col E 2 2 2 18 2 2" xfId="7641" xr:uid="{7EFF81BD-0E3B-4E6E-BEB8-90399DE33DDB}"/>
    <cellStyle name="BM UF in Col E 2 2 2 18 3" xfId="7642" xr:uid="{5A462145-967B-40F9-BB20-AB721540BA10}"/>
    <cellStyle name="BM UF in Col E 2 2 2 19" xfId="7643" xr:uid="{4845DB44-8FCA-4076-8C81-9AFF74FE9EDB}"/>
    <cellStyle name="BM UF in Col E 2 2 2 19 2" xfId="7644" xr:uid="{98DA5FFE-9FCD-4ABC-BE21-E510E02078C1}"/>
    <cellStyle name="BM UF in Col E 2 2 2 19 2 2" xfId="7645" xr:uid="{A8F2F02B-B35C-490D-8DB8-AF15811F4A80}"/>
    <cellStyle name="BM UF in Col E 2 2 2 19 3" xfId="7646" xr:uid="{218AD882-2762-4A16-80A9-0B651DC20DC8}"/>
    <cellStyle name="BM UF in Col E 2 2 2 2" xfId="7647" xr:uid="{A5A698C5-5C84-4D4E-AD9C-121FAD000F38}"/>
    <cellStyle name="BM UF in Col E 2 2 2 2 2" xfId="7648" xr:uid="{8F9AE70B-5592-4459-8057-34F55AF28544}"/>
    <cellStyle name="BM UF in Col E 2 2 2 2 2 2" xfId="7649" xr:uid="{C02DE1E4-62B1-4EB8-B320-DB0E738CFC22}"/>
    <cellStyle name="BM UF in Col E 2 2 2 2 2 3" xfId="7650" xr:uid="{AEEB05DF-44BE-4132-8380-CA0BA09F2DFC}"/>
    <cellStyle name="BM UF in Col E 2 2 2 2 3" xfId="7651" xr:uid="{27003736-95A9-4AA2-8202-63EF0E035B17}"/>
    <cellStyle name="BM UF in Col E 2 2 2 2 3 2" xfId="7652" xr:uid="{59F5B07B-128E-423A-9C39-1B79A2A34CF8}"/>
    <cellStyle name="BM UF in Col E 2 2 2 2 4" xfId="7653" xr:uid="{A982180E-EFC3-4806-8BFA-ED972F63AD40}"/>
    <cellStyle name="BM UF in Col E 2 2 2 20" xfId="7654" xr:uid="{1F3F7D4D-5C51-4C13-8F2A-F3CC22F53537}"/>
    <cellStyle name="BM UF in Col E 2 2 2 20 2" xfId="7655" xr:uid="{1486D4BE-6418-4436-8A8D-5670A2899DC4}"/>
    <cellStyle name="BM UF in Col E 2 2 2 20 2 2" xfId="7656" xr:uid="{17B7E64E-ABE2-4E45-B278-EFC8D464A8C3}"/>
    <cellStyle name="BM UF in Col E 2 2 2 20 3" xfId="7657" xr:uid="{6F14F667-0727-446D-BD8C-FF7C3CF51298}"/>
    <cellStyle name="BM UF in Col E 2 2 2 21" xfId="7658" xr:uid="{F03AE287-1ED1-4DE5-AF83-1C545350C05D}"/>
    <cellStyle name="BM UF in Col E 2 2 2 21 2" xfId="7659" xr:uid="{FA06E324-E090-4BE0-A77D-D9BC0A54D376}"/>
    <cellStyle name="BM UF in Col E 2 2 2 22" xfId="7660" xr:uid="{BA9C61F6-3435-433F-89EC-660823E74369}"/>
    <cellStyle name="BM UF in Col E 2 2 2 23" xfId="7661" xr:uid="{443130CF-CF15-49A3-9595-FB68793F0B1C}"/>
    <cellStyle name="BM UF in Col E 2 2 2 3" xfId="7662" xr:uid="{01965BDE-3BA8-4B7E-A6CB-9276B20A147B}"/>
    <cellStyle name="BM UF in Col E 2 2 2 3 2" xfId="7663" xr:uid="{E6AEE619-B5AC-416C-B066-5A98CEDD0A87}"/>
    <cellStyle name="BM UF in Col E 2 2 2 3 2 2" xfId="7664" xr:uid="{150EFBE8-096A-4FE9-84FD-7DC9534B9912}"/>
    <cellStyle name="BM UF in Col E 2 2 2 3 3" xfId="7665" xr:uid="{E335D0E4-26C5-4237-AC9F-1A97C589AADF}"/>
    <cellStyle name="BM UF in Col E 2 2 2 3 4" xfId="7666" xr:uid="{38AEC863-015C-46DD-9ABF-37EC48C5022D}"/>
    <cellStyle name="BM UF in Col E 2 2 2 4" xfId="7667" xr:uid="{3F64F5B3-C427-45FF-9FFA-9DDDD89385EE}"/>
    <cellStyle name="BM UF in Col E 2 2 2 4 2" xfId="7668" xr:uid="{4F8FB63B-D779-4A57-86A0-CD6847D49EC9}"/>
    <cellStyle name="BM UF in Col E 2 2 2 4 2 2" xfId="7669" xr:uid="{922AA70D-72FB-42DB-A375-B0445936361D}"/>
    <cellStyle name="BM UF in Col E 2 2 2 4 3" xfId="7670" xr:uid="{B786F50C-37B2-416C-8E16-77B31291F501}"/>
    <cellStyle name="BM UF in Col E 2 2 2 4 4" xfId="7671" xr:uid="{F4400A5D-D683-4FBE-93EF-BDEB971BAFE6}"/>
    <cellStyle name="BM UF in Col E 2 2 2 5" xfId="7672" xr:uid="{0C07E053-5031-45A2-9157-EEA8A1E8B24B}"/>
    <cellStyle name="BM UF in Col E 2 2 2 5 2" xfId="7673" xr:uid="{964D8269-33B0-49BD-9F45-A6566C365115}"/>
    <cellStyle name="BM UF in Col E 2 2 2 5 2 2" xfId="7674" xr:uid="{EABC1695-0651-4D3F-B868-5220C7BC19A1}"/>
    <cellStyle name="BM UF in Col E 2 2 2 5 3" xfId="7675" xr:uid="{4C73ED7F-0559-427B-A445-C5E7605172F1}"/>
    <cellStyle name="BM UF in Col E 2 2 2 6" xfId="7676" xr:uid="{553368CA-0917-4C73-A47A-299736A70E00}"/>
    <cellStyle name="BM UF in Col E 2 2 2 6 2" xfId="7677" xr:uid="{4EF6D626-E97D-49FF-A4EB-B7AE3BE188D9}"/>
    <cellStyle name="BM UF in Col E 2 2 2 6 2 2" xfId="7678" xr:uid="{C13AB1BE-D417-4BBC-B55B-FE2D83D1B8BA}"/>
    <cellStyle name="BM UF in Col E 2 2 2 6 3" xfId="7679" xr:uid="{CA67EF80-CBD3-4590-AA1D-9E542072A0C0}"/>
    <cellStyle name="BM UF in Col E 2 2 2 7" xfId="7680" xr:uid="{091DD51D-0EB4-4F37-AED2-CE4C9A75E11D}"/>
    <cellStyle name="BM UF in Col E 2 2 2 7 2" xfId="7681" xr:uid="{8AB4A23C-61AF-40CF-9B52-518D627FFFCF}"/>
    <cellStyle name="BM UF in Col E 2 2 2 7 2 2" xfId="7682" xr:uid="{A2B2660D-4AB1-4E02-9816-3366B1DCA1E7}"/>
    <cellStyle name="BM UF in Col E 2 2 2 7 3" xfId="7683" xr:uid="{72EF4F71-E1EF-4460-90BB-798FE7EB9784}"/>
    <cellStyle name="BM UF in Col E 2 2 2 8" xfId="7684" xr:uid="{D2E8204A-23E9-4896-B791-7C838B39760A}"/>
    <cellStyle name="BM UF in Col E 2 2 2 8 2" xfId="7685" xr:uid="{323E3748-9241-4299-95C2-9EC08244695B}"/>
    <cellStyle name="BM UF in Col E 2 2 2 8 2 2" xfId="7686" xr:uid="{993610B7-7EB5-43D6-923D-C931FBADBE52}"/>
    <cellStyle name="BM UF in Col E 2 2 2 8 3" xfId="7687" xr:uid="{81F17DF1-853F-4327-96C2-94741EFD0164}"/>
    <cellStyle name="BM UF in Col E 2 2 2 9" xfId="7688" xr:uid="{11DC968C-A72D-4A90-847A-9C36077CC115}"/>
    <cellStyle name="BM UF in Col E 2 2 2 9 2" xfId="7689" xr:uid="{1B78F5E4-32E8-4EBF-B876-35682E9420E6}"/>
    <cellStyle name="BM UF in Col E 2 2 2 9 2 2" xfId="7690" xr:uid="{3A1AC255-7AAB-4AF3-8BE1-671BD35E20CA}"/>
    <cellStyle name="BM UF in Col E 2 2 2 9 3" xfId="7691" xr:uid="{C520E014-EA32-49BC-AEC4-A3862F1CF942}"/>
    <cellStyle name="BM UF in Col E 2 2 20" xfId="7692" xr:uid="{2E80C7C0-CD2F-4A67-9DC6-F81F26135AC6}"/>
    <cellStyle name="BM UF in Col E 2 2 3" xfId="7693" xr:uid="{1728924D-5523-4A02-AFF4-41AA9685D2B8}"/>
    <cellStyle name="BM UF in Col E 2 2 3 2" xfId="7694" xr:uid="{3B9328D7-0294-412A-87D2-B667503A3C37}"/>
    <cellStyle name="BM UF in Col E 2 2 3 2 2" xfId="7695" xr:uid="{0C81FBDF-1D78-4BCA-893E-38378146EB98}"/>
    <cellStyle name="BM UF in Col E 2 2 3 2 3" xfId="7696" xr:uid="{DC5B05BF-4AA2-4171-A6EA-717C8AD0E3EE}"/>
    <cellStyle name="BM UF in Col E 2 2 3 3" xfId="7697" xr:uid="{DF85B86D-AAE8-4B92-BC72-C38E28C412FC}"/>
    <cellStyle name="BM UF in Col E 2 2 3 3 2" xfId="7698" xr:uid="{D36D9465-14E9-414D-8265-8F458B00ECB6}"/>
    <cellStyle name="BM UF in Col E 2 2 3 4" xfId="7699" xr:uid="{9066EBBB-6A29-4CD5-93C5-38B3F46A4FFD}"/>
    <cellStyle name="BM UF in Col E 2 2 4" xfId="7700" xr:uid="{D37A2E1D-8C85-4B00-84C8-D1AE3A621028}"/>
    <cellStyle name="BM UF in Col E 2 2 4 2" xfId="7701" xr:uid="{56967F42-3BFE-4C6F-9B93-894D0C86FC3C}"/>
    <cellStyle name="BM UF in Col E 2 2 4 2 2" xfId="7702" xr:uid="{3B9FC96D-0159-4A73-B493-EF98A5363B89}"/>
    <cellStyle name="BM UF in Col E 2 2 4 3" xfId="7703" xr:uid="{8C6AFAA4-82D1-4D3D-8B53-3F5C9D1D7577}"/>
    <cellStyle name="BM UF in Col E 2 2 4 4" xfId="7704" xr:uid="{F2A09D0D-E227-4C54-BBF5-FF666A130EED}"/>
    <cellStyle name="BM UF in Col E 2 2 5" xfId="7705" xr:uid="{02994920-0839-4609-9492-8FC9C389C6D6}"/>
    <cellStyle name="BM UF in Col E 2 2 5 2" xfId="7706" xr:uid="{769280DE-B103-4B71-B1A6-95EC3ACD6907}"/>
    <cellStyle name="BM UF in Col E 2 2 5 2 2" xfId="7707" xr:uid="{7325033F-96A1-4D7D-82B4-32C063CA3706}"/>
    <cellStyle name="BM UF in Col E 2 2 5 3" xfId="7708" xr:uid="{85739076-2B9A-470A-8D82-726EAEE06EB9}"/>
    <cellStyle name="BM UF in Col E 2 2 5 4" xfId="7709" xr:uid="{B9FDDD6E-C94E-47D4-8142-68123F320D39}"/>
    <cellStyle name="BM UF in Col E 2 2 6" xfId="7710" xr:uid="{25340738-53CE-4AE6-8858-6F0DDA7F3B51}"/>
    <cellStyle name="BM UF in Col E 2 2 6 2" xfId="7711" xr:uid="{779AEA33-9036-4993-BAC6-5A0D92972A16}"/>
    <cellStyle name="BM UF in Col E 2 2 6 2 2" xfId="7712" xr:uid="{54AE7A15-901C-4CD5-A82C-E1652F7C49EB}"/>
    <cellStyle name="BM UF in Col E 2 2 6 3" xfId="7713" xr:uid="{5AEFAF56-C200-4FDF-B917-29D4FB599608}"/>
    <cellStyle name="BM UF in Col E 2 2 7" xfId="7714" xr:uid="{1AAF06C5-2896-4C3D-AA61-63B24BA2C4A8}"/>
    <cellStyle name="BM UF in Col E 2 2 7 2" xfId="7715" xr:uid="{5576ED97-7F8F-4D20-92D1-48ECF8C877C4}"/>
    <cellStyle name="BM UF in Col E 2 2 7 2 2" xfId="7716" xr:uid="{885E2B07-3F4D-4793-88F6-5B6CF28D853D}"/>
    <cellStyle name="BM UF in Col E 2 2 7 3" xfId="7717" xr:uid="{5068A620-540F-4FFB-99D5-AF4641D3AE56}"/>
    <cellStyle name="BM UF in Col E 2 2 8" xfId="7718" xr:uid="{BF81184B-1BB9-4D54-B394-926B97B2202D}"/>
    <cellStyle name="BM UF in Col E 2 2 8 2" xfId="7719" xr:uid="{ABB759FA-FBE9-4954-8AD6-8320736FB15B}"/>
    <cellStyle name="BM UF in Col E 2 2 8 2 2" xfId="7720" xr:uid="{C75C1BC9-2C85-4A32-82C1-E5662C9BCEEC}"/>
    <cellStyle name="BM UF in Col E 2 2 8 3" xfId="7721" xr:uid="{C6399C8F-A0A6-4FB7-A5C4-8EE1A313AFC3}"/>
    <cellStyle name="BM UF in Col E 2 2 9" xfId="7722" xr:uid="{1008C950-23EF-4AAB-A2B8-04FAFA787A36}"/>
    <cellStyle name="BM UF in Col E 2 2 9 2" xfId="7723" xr:uid="{2EDA5C53-CF06-4BBF-B6B9-0760BF23E59C}"/>
    <cellStyle name="BM UF in Col E 2 2 9 2 2" xfId="7724" xr:uid="{F56D7508-AE64-48B6-B3C0-7112C4D193C3}"/>
    <cellStyle name="BM UF in Col E 2 2 9 3" xfId="7725" xr:uid="{7FB19734-E71F-4EDB-A100-45ECC52DBB09}"/>
    <cellStyle name="BM UF in Col E 2 20" xfId="7726" xr:uid="{B02332A8-8D70-47DB-8842-8AFD36C2C0F0}"/>
    <cellStyle name="BM UF in Col E 2 20 2" xfId="7727" xr:uid="{6ABA8469-2347-4333-A769-2B10F0B9EC3C}"/>
    <cellStyle name="BM UF in Col E 2 20 2 2" xfId="7728" xr:uid="{8E7DB1F2-8AC7-46AC-B9D0-40D40313596E}"/>
    <cellStyle name="BM UF in Col E 2 20 3" xfId="7729" xr:uid="{A7527A6A-2FDA-4530-837C-2259A2AC8DD8}"/>
    <cellStyle name="BM UF in Col E 2 21" xfId="7730" xr:uid="{69F27DD6-82A6-46E6-AF62-9B5E2BC4A5E7}"/>
    <cellStyle name="BM UF in Col E 2 21 2" xfId="7731" xr:uid="{F382453F-F2EE-4DE1-9605-7C203F4ECA1A}"/>
    <cellStyle name="BM UF in Col E 2 22" xfId="7732" xr:uid="{2A2108D1-FFB5-468C-B31F-4DB325050396}"/>
    <cellStyle name="BM UF in Col E 2 23" xfId="7733" xr:uid="{E9E0AE79-2A52-43B7-B324-2659B0B892C9}"/>
    <cellStyle name="BM UF in Col E 2 3" xfId="7734" xr:uid="{244E060E-1424-4F4F-95C1-C6322B136E98}"/>
    <cellStyle name="BM UF in Col E 2 3 10" xfId="7735" xr:uid="{8B1D678D-19E7-449E-8F47-D971D2C18E3F}"/>
    <cellStyle name="BM UF in Col E 2 3 10 2" xfId="7736" xr:uid="{439A0962-44EC-48AF-A923-459A9AD7F992}"/>
    <cellStyle name="BM UF in Col E 2 3 10 2 2" xfId="7737" xr:uid="{7FBF1797-5372-4438-BBD5-9F1CF2BD5238}"/>
    <cellStyle name="BM UF in Col E 2 3 10 3" xfId="7738" xr:uid="{08B5DEC9-CB38-480F-B885-3149846E8349}"/>
    <cellStyle name="BM UF in Col E 2 3 11" xfId="7739" xr:uid="{0CF2F81B-5174-49B2-8475-568FDD63062F}"/>
    <cellStyle name="BM UF in Col E 2 3 11 2" xfId="7740" xr:uid="{EEE5DE9D-9620-47FF-A2F5-45CEB5B5B772}"/>
    <cellStyle name="BM UF in Col E 2 3 11 2 2" xfId="7741" xr:uid="{A7FDDF75-25E9-4971-A946-70C4B27C42B5}"/>
    <cellStyle name="BM UF in Col E 2 3 11 3" xfId="7742" xr:uid="{5C815B7E-CAB2-4AB8-944F-A943CAAD9897}"/>
    <cellStyle name="BM UF in Col E 2 3 12" xfId="7743" xr:uid="{0AED5FBC-2669-40B7-AF4A-5E7AA73805F9}"/>
    <cellStyle name="BM UF in Col E 2 3 12 2" xfId="7744" xr:uid="{77A245EC-15D1-4E17-87E0-0E731EF97A39}"/>
    <cellStyle name="BM UF in Col E 2 3 12 2 2" xfId="7745" xr:uid="{17938183-C997-4072-82FB-B79431C4379B}"/>
    <cellStyle name="BM UF in Col E 2 3 12 3" xfId="7746" xr:uid="{28766E40-6CB9-4A87-9ABB-2C486AD74D6E}"/>
    <cellStyle name="BM UF in Col E 2 3 13" xfId="7747" xr:uid="{54FB7E15-D066-4618-8C3E-297DB49C0913}"/>
    <cellStyle name="BM UF in Col E 2 3 13 2" xfId="7748" xr:uid="{C8B555FD-B1AE-4D19-AE6C-7100D6CE281E}"/>
    <cellStyle name="BM UF in Col E 2 3 13 2 2" xfId="7749" xr:uid="{0A30CB0E-D1C4-49BF-9438-6908479EFD37}"/>
    <cellStyle name="BM UF in Col E 2 3 13 3" xfId="7750" xr:uid="{0BE9EEF1-3279-4463-845D-CF2A12030D11}"/>
    <cellStyle name="BM UF in Col E 2 3 14" xfId="7751" xr:uid="{59A3FD82-7C18-4ACE-9743-8BED3196436E}"/>
    <cellStyle name="BM UF in Col E 2 3 14 2" xfId="7752" xr:uid="{12FD860C-89BA-4FB1-B8E4-B929018976DE}"/>
    <cellStyle name="BM UF in Col E 2 3 14 2 2" xfId="7753" xr:uid="{BDA63CF6-A8F9-40BC-82A4-3CE8BBA2A457}"/>
    <cellStyle name="BM UF in Col E 2 3 14 3" xfId="7754" xr:uid="{E385EB6C-0FD8-4F54-9C23-7327D8B9AB56}"/>
    <cellStyle name="BM UF in Col E 2 3 15" xfId="7755" xr:uid="{125DE81C-7BD5-45C5-B152-33BA433E7D9A}"/>
    <cellStyle name="BM UF in Col E 2 3 15 2" xfId="7756" xr:uid="{A51156A0-7FBE-4A01-BDF2-7602BEF35E0D}"/>
    <cellStyle name="BM UF in Col E 2 3 15 2 2" xfId="7757" xr:uid="{DCC52FFD-150A-4010-9DD8-ED6CBC57653E}"/>
    <cellStyle name="BM UF in Col E 2 3 15 3" xfId="7758" xr:uid="{4DB7C225-3BED-48AB-BDF3-75B478F936E7}"/>
    <cellStyle name="BM UF in Col E 2 3 16" xfId="7759" xr:uid="{9471F9A6-F84C-4BE2-91A4-2EA09CA96D8B}"/>
    <cellStyle name="BM UF in Col E 2 3 16 2" xfId="7760" xr:uid="{27427018-80B6-4A54-95F9-2011FF311F15}"/>
    <cellStyle name="BM UF in Col E 2 3 16 2 2" xfId="7761" xr:uid="{EC3F3373-3777-4DD9-88D2-9461D863C675}"/>
    <cellStyle name="BM UF in Col E 2 3 16 3" xfId="7762" xr:uid="{F7437B4A-AF17-46E8-99F2-ADB377CEBC64}"/>
    <cellStyle name="BM UF in Col E 2 3 17" xfId="7763" xr:uid="{17F6CF50-A3FD-4C29-8CD0-29F8EF3C8239}"/>
    <cellStyle name="BM UF in Col E 2 3 17 2" xfId="7764" xr:uid="{918D3E35-40A9-45EB-85DA-96A16819CD55}"/>
    <cellStyle name="BM UF in Col E 2 3 17 2 2" xfId="7765" xr:uid="{6096CAE4-7ACD-4C14-B8F7-7F5515C56642}"/>
    <cellStyle name="BM UF in Col E 2 3 17 3" xfId="7766" xr:uid="{71D5C331-44E5-4C78-BDFF-68082B41A2DC}"/>
    <cellStyle name="BM UF in Col E 2 3 18" xfId="7767" xr:uid="{EFBB9881-FEAB-4840-9D4C-11CC11E95EF4}"/>
    <cellStyle name="BM UF in Col E 2 3 18 2" xfId="7768" xr:uid="{3AB24BA7-99FE-4D62-ADA7-42C8334CAFDC}"/>
    <cellStyle name="BM UF in Col E 2 3 19" xfId="7769" xr:uid="{AEDC22F2-A536-4284-A4DF-9290598C32B6}"/>
    <cellStyle name="BM UF in Col E 2 3 2" xfId="7770" xr:uid="{0DC892A1-6642-482E-B218-AEAF2FEF4AA4}"/>
    <cellStyle name="BM UF in Col E 2 3 2 10" xfId="7771" xr:uid="{3F2FD555-DAFB-4718-AEDA-5C4F6E724806}"/>
    <cellStyle name="BM UF in Col E 2 3 2 10 2" xfId="7772" xr:uid="{5459E018-8289-4677-9FA4-FDEE167A8554}"/>
    <cellStyle name="BM UF in Col E 2 3 2 10 2 2" xfId="7773" xr:uid="{64D4E54A-F65E-48B1-AC38-CEC6EC69F6BF}"/>
    <cellStyle name="BM UF in Col E 2 3 2 10 3" xfId="7774" xr:uid="{12DBF343-1AEB-4B06-B63E-E958A4FF0A9D}"/>
    <cellStyle name="BM UF in Col E 2 3 2 11" xfId="7775" xr:uid="{F922BB35-18D5-43F0-A2CC-83D91242E05D}"/>
    <cellStyle name="BM UF in Col E 2 3 2 11 2" xfId="7776" xr:uid="{39F32300-7519-4BE1-B648-9D0D9E447D8C}"/>
    <cellStyle name="BM UF in Col E 2 3 2 11 2 2" xfId="7777" xr:uid="{37B9147A-2E0E-4428-907A-272B0CAA3720}"/>
    <cellStyle name="BM UF in Col E 2 3 2 11 3" xfId="7778" xr:uid="{E4526A11-C354-45C4-B855-B89184E0FBCC}"/>
    <cellStyle name="BM UF in Col E 2 3 2 12" xfId="7779" xr:uid="{497F4208-1727-49DC-B152-F809AF7464B8}"/>
    <cellStyle name="BM UF in Col E 2 3 2 12 2" xfId="7780" xr:uid="{E20D2FAA-6912-4442-8F5E-77926FA923D2}"/>
    <cellStyle name="BM UF in Col E 2 3 2 12 2 2" xfId="7781" xr:uid="{74553DED-D33A-4965-A56E-941FCAB4B76E}"/>
    <cellStyle name="BM UF in Col E 2 3 2 12 3" xfId="7782" xr:uid="{D9C0A3E1-BEBB-41EA-826F-D03F349BAFA4}"/>
    <cellStyle name="BM UF in Col E 2 3 2 13" xfId="7783" xr:uid="{06D9F376-6E8E-4BAD-B27E-F7B06D545617}"/>
    <cellStyle name="BM UF in Col E 2 3 2 13 2" xfId="7784" xr:uid="{AA0D909E-099A-419F-86BF-9BD8ECFC14B0}"/>
    <cellStyle name="BM UF in Col E 2 3 2 13 2 2" xfId="7785" xr:uid="{FF0375E2-4EA1-4A79-83F7-67B6D1CB4377}"/>
    <cellStyle name="BM UF in Col E 2 3 2 13 3" xfId="7786" xr:uid="{A8DC18AB-5704-4921-8C23-8581275CE369}"/>
    <cellStyle name="BM UF in Col E 2 3 2 14" xfId="7787" xr:uid="{B2FE73B0-B901-42BF-8B4A-D62000861E39}"/>
    <cellStyle name="BM UF in Col E 2 3 2 14 2" xfId="7788" xr:uid="{6C9A6304-6320-4829-AEDB-60B5D0513B58}"/>
    <cellStyle name="BM UF in Col E 2 3 2 14 2 2" xfId="7789" xr:uid="{76D40094-CF1C-4291-81C8-50AC8177E144}"/>
    <cellStyle name="BM UF in Col E 2 3 2 14 3" xfId="7790" xr:uid="{80173846-4194-4CFA-B170-0CD726EE495A}"/>
    <cellStyle name="BM UF in Col E 2 3 2 15" xfId="7791" xr:uid="{73067405-1C76-43DE-B7CF-FAE214729E2A}"/>
    <cellStyle name="BM UF in Col E 2 3 2 15 2" xfId="7792" xr:uid="{B44A22E9-74C8-4D56-8B15-B06DB03F449F}"/>
    <cellStyle name="BM UF in Col E 2 3 2 15 2 2" xfId="7793" xr:uid="{BBAB66B6-CF67-47C5-B29A-52A4CB571E3D}"/>
    <cellStyle name="BM UF in Col E 2 3 2 15 3" xfId="7794" xr:uid="{F0532D53-25B5-48CC-9801-1C05A8D3EFE8}"/>
    <cellStyle name="BM UF in Col E 2 3 2 16" xfId="7795" xr:uid="{52B682B0-84DD-4973-A5D9-BBA43403A7E7}"/>
    <cellStyle name="BM UF in Col E 2 3 2 16 2" xfId="7796" xr:uid="{07EAE272-8818-4823-A422-3FB2A5327CC1}"/>
    <cellStyle name="BM UF in Col E 2 3 2 16 2 2" xfId="7797" xr:uid="{32C71631-0FE8-4543-A88C-AB7A4E03F41A}"/>
    <cellStyle name="BM UF in Col E 2 3 2 16 3" xfId="7798" xr:uid="{34E01679-A76A-4476-81DD-2E649809492A}"/>
    <cellStyle name="BM UF in Col E 2 3 2 17" xfId="7799" xr:uid="{25D824B1-7D9F-4FD6-A7F8-07673E0C2690}"/>
    <cellStyle name="BM UF in Col E 2 3 2 17 2" xfId="7800" xr:uid="{02534B87-6445-43B6-84D5-3633CC38EBEA}"/>
    <cellStyle name="BM UF in Col E 2 3 2 17 2 2" xfId="7801" xr:uid="{D3D3E596-A327-427C-8CCF-D701C4C1A87A}"/>
    <cellStyle name="BM UF in Col E 2 3 2 17 3" xfId="7802" xr:uid="{BA715E99-5160-4212-9754-EE2FCE70A178}"/>
    <cellStyle name="BM UF in Col E 2 3 2 18" xfId="7803" xr:uid="{A4572E32-0457-454E-B8CF-1CC8E64F4FAA}"/>
    <cellStyle name="BM UF in Col E 2 3 2 18 2" xfId="7804" xr:uid="{C7E08C58-205B-46A2-BE46-67DC564A75D8}"/>
    <cellStyle name="BM UF in Col E 2 3 2 18 2 2" xfId="7805" xr:uid="{96A3E4BC-2725-403D-BAFC-0D2CCF4029D6}"/>
    <cellStyle name="BM UF in Col E 2 3 2 18 3" xfId="7806" xr:uid="{BAEB8048-FC48-4B32-829B-2D31FDA8A470}"/>
    <cellStyle name="BM UF in Col E 2 3 2 19" xfId="7807" xr:uid="{4FDE5621-9057-483A-A33C-56C35E786EDB}"/>
    <cellStyle name="BM UF in Col E 2 3 2 19 2" xfId="7808" xr:uid="{6A3B060C-356B-4EB1-A859-F6D07AC64A60}"/>
    <cellStyle name="BM UF in Col E 2 3 2 19 2 2" xfId="7809" xr:uid="{9F876E76-C3D8-44B8-A182-1166D75BCA0F}"/>
    <cellStyle name="BM UF in Col E 2 3 2 19 3" xfId="7810" xr:uid="{964A579D-A4D2-46B2-BD3F-F6308DBF3C15}"/>
    <cellStyle name="BM UF in Col E 2 3 2 2" xfId="7811" xr:uid="{42970D9A-3BBD-4780-993D-E568705179F6}"/>
    <cellStyle name="BM UF in Col E 2 3 2 2 2" xfId="7812" xr:uid="{B09ADF25-7F87-4FD8-8FAA-C5295AF6B070}"/>
    <cellStyle name="BM UF in Col E 2 3 2 2 2 2" xfId="7813" xr:uid="{465CEB78-17BB-4A2D-A2C1-E90915863554}"/>
    <cellStyle name="BM UF in Col E 2 3 2 2 3" xfId="7814" xr:uid="{20DD2246-F0CF-40BF-9595-AB195787DC9E}"/>
    <cellStyle name="BM UF in Col E 2 3 2 2 4" xfId="7815" xr:uid="{67425394-6DD8-4965-9375-804D4F3DCA86}"/>
    <cellStyle name="BM UF in Col E 2 3 2 20" xfId="7816" xr:uid="{A40CADD5-0F83-4E2E-B2AF-25CDB7771BD9}"/>
    <cellStyle name="BM UF in Col E 2 3 2 20 2" xfId="7817" xr:uid="{A22F8168-7244-4B4D-B8ED-0DFDC25A055D}"/>
    <cellStyle name="BM UF in Col E 2 3 2 20 2 2" xfId="7818" xr:uid="{5C1F04FA-80F3-4BE2-8745-FA0992356D86}"/>
    <cellStyle name="BM UF in Col E 2 3 2 20 3" xfId="7819" xr:uid="{02106D04-B9FB-4C0E-81BA-0AE0438B62B6}"/>
    <cellStyle name="BM UF in Col E 2 3 2 21" xfId="7820" xr:uid="{5134B1B5-F6D6-4A16-A45D-04FC6A8B8CDB}"/>
    <cellStyle name="BM UF in Col E 2 3 2 21 2" xfId="7821" xr:uid="{8156F8E0-7F7C-4BAA-9EB4-FF555DF94A9D}"/>
    <cellStyle name="BM UF in Col E 2 3 2 22" xfId="7822" xr:uid="{90FEC443-AC2D-4447-9247-A9823DBDE5CC}"/>
    <cellStyle name="BM UF in Col E 2 3 2 23" xfId="7823" xr:uid="{8AF7F473-108E-46E9-A6AF-E27649AB2C93}"/>
    <cellStyle name="BM UF in Col E 2 3 2 3" xfId="7824" xr:uid="{EB02ECE2-3B30-49CD-A991-1C0F25C9EC97}"/>
    <cellStyle name="BM UF in Col E 2 3 2 3 2" xfId="7825" xr:uid="{7AC47D99-0610-41A1-AD96-C9176C6BBB67}"/>
    <cellStyle name="BM UF in Col E 2 3 2 3 2 2" xfId="7826" xr:uid="{8A35F9EE-7A05-450B-88A4-84681FD0E0E5}"/>
    <cellStyle name="BM UF in Col E 2 3 2 3 3" xfId="7827" xr:uid="{248BE32C-6C16-4C79-8BE0-7ED6D9FB464E}"/>
    <cellStyle name="BM UF in Col E 2 3 2 3 4" xfId="7828" xr:uid="{28E2AAC9-F516-4196-ACB3-E01E928FEBB4}"/>
    <cellStyle name="BM UF in Col E 2 3 2 4" xfId="7829" xr:uid="{9AC30E1F-956C-4FCC-A2FA-888FA7609324}"/>
    <cellStyle name="BM UF in Col E 2 3 2 4 2" xfId="7830" xr:uid="{6DAFCBE3-C958-497E-901A-5DEA2FA5F958}"/>
    <cellStyle name="BM UF in Col E 2 3 2 4 2 2" xfId="7831" xr:uid="{C7220B95-3ED6-44FB-85DC-8FA1841667AD}"/>
    <cellStyle name="BM UF in Col E 2 3 2 4 3" xfId="7832" xr:uid="{3B22F2D7-8B97-48D7-8F0C-BD9F855A51C7}"/>
    <cellStyle name="BM UF in Col E 2 3 2 5" xfId="7833" xr:uid="{3F7F27A7-AB86-4102-B977-7BB4BA7641D3}"/>
    <cellStyle name="BM UF in Col E 2 3 2 5 2" xfId="7834" xr:uid="{110F6691-9CEA-4102-A907-857E1CF81C14}"/>
    <cellStyle name="BM UF in Col E 2 3 2 5 2 2" xfId="7835" xr:uid="{F0D7AA9E-686F-4727-A77B-9C3430BEAA4F}"/>
    <cellStyle name="BM UF in Col E 2 3 2 5 3" xfId="7836" xr:uid="{0C3012A2-55FF-43ED-802C-6C783291FAB9}"/>
    <cellStyle name="BM UF in Col E 2 3 2 6" xfId="7837" xr:uid="{2818C2D4-6A5B-4049-A7EB-D5DB0379754D}"/>
    <cellStyle name="BM UF in Col E 2 3 2 6 2" xfId="7838" xr:uid="{EB9D2111-5039-45C6-864A-8B56C5BE6E9B}"/>
    <cellStyle name="BM UF in Col E 2 3 2 6 2 2" xfId="7839" xr:uid="{68876972-9639-401A-857B-E2ED45C23D79}"/>
    <cellStyle name="BM UF in Col E 2 3 2 6 3" xfId="7840" xr:uid="{741D870A-934C-4F8C-8F1B-459871D0EEAE}"/>
    <cellStyle name="BM UF in Col E 2 3 2 7" xfId="7841" xr:uid="{04FC0CCD-6EA3-4686-9928-BFF5E9749820}"/>
    <cellStyle name="BM UF in Col E 2 3 2 7 2" xfId="7842" xr:uid="{A3E26F25-F730-41F4-AF38-F85678FCF3D8}"/>
    <cellStyle name="BM UF in Col E 2 3 2 7 2 2" xfId="7843" xr:uid="{1B4A76AE-0CDF-499E-8F0A-7B204082FA66}"/>
    <cellStyle name="BM UF in Col E 2 3 2 7 3" xfId="7844" xr:uid="{61347A7D-2718-4998-95B7-3472EEF5A31D}"/>
    <cellStyle name="BM UF in Col E 2 3 2 8" xfId="7845" xr:uid="{DB331DBD-B8DD-41B2-B2D3-38716048AE64}"/>
    <cellStyle name="BM UF in Col E 2 3 2 8 2" xfId="7846" xr:uid="{D9517E7A-364A-46B6-A116-397C657DECDF}"/>
    <cellStyle name="BM UF in Col E 2 3 2 8 2 2" xfId="7847" xr:uid="{DD34C0D9-85C4-4819-AA9B-38F78D3BC944}"/>
    <cellStyle name="BM UF in Col E 2 3 2 8 3" xfId="7848" xr:uid="{195287CA-1655-4B73-92DD-AEF462345B76}"/>
    <cellStyle name="BM UF in Col E 2 3 2 9" xfId="7849" xr:uid="{AAA20E72-0875-4345-9CDE-FC7E3E40B35B}"/>
    <cellStyle name="BM UF in Col E 2 3 2 9 2" xfId="7850" xr:uid="{ECE7BED6-CAC3-4613-946C-2F33F7520175}"/>
    <cellStyle name="BM UF in Col E 2 3 2 9 2 2" xfId="7851" xr:uid="{96C40EA0-B731-4B86-8670-44FAB7BAC3BB}"/>
    <cellStyle name="BM UF in Col E 2 3 2 9 3" xfId="7852" xr:uid="{DCF187E3-36F8-48E7-B444-4EAC19E0AE41}"/>
    <cellStyle name="BM UF in Col E 2 3 20" xfId="7853" xr:uid="{3D02C54F-5617-49D9-A580-24529A60760A}"/>
    <cellStyle name="BM UF in Col E 2 3 3" xfId="7854" xr:uid="{0ED58681-731C-4087-A60E-29AEBD0F3DE9}"/>
    <cellStyle name="BM UF in Col E 2 3 3 2" xfId="7855" xr:uid="{3F8EC09B-2365-4883-9617-C2E5D500C62B}"/>
    <cellStyle name="BM UF in Col E 2 3 3 2 2" xfId="7856" xr:uid="{1EE3A236-9AF5-449C-9C93-89E69CDA64DB}"/>
    <cellStyle name="BM UF in Col E 2 3 3 3" xfId="7857" xr:uid="{41931A1E-82DD-4867-8C06-A53B6DB40AB5}"/>
    <cellStyle name="BM UF in Col E 2 3 3 4" xfId="7858" xr:uid="{D12468FA-F280-4F55-8CAD-9EAEF343082C}"/>
    <cellStyle name="BM UF in Col E 2 3 4" xfId="7859" xr:uid="{88B7345C-4632-48FA-AB7E-E755025695C9}"/>
    <cellStyle name="BM UF in Col E 2 3 4 2" xfId="7860" xr:uid="{AB6F2828-03D9-48ED-B54D-E7300BC99F11}"/>
    <cellStyle name="BM UF in Col E 2 3 4 2 2" xfId="7861" xr:uid="{E84CBA48-408E-4000-BC67-B99F4F2C5C89}"/>
    <cellStyle name="BM UF in Col E 2 3 4 3" xfId="7862" xr:uid="{BD992E3E-8861-4E39-80FA-F0BA855B186A}"/>
    <cellStyle name="BM UF in Col E 2 3 4 4" xfId="7863" xr:uid="{43BFF376-DF8E-4190-A0C2-3544204C91D4}"/>
    <cellStyle name="BM UF in Col E 2 3 5" xfId="7864" xr:uid="{68C3F543-EEFD-4409-8F60-9C3097937D85}"/>
    <cellStyle name="BM UF in Col E 2 3 5 2" xfId="7865" xr:uid="{CF3773FD-D680-4293-B8D8-707F62532BB9}"/>
    <cellStyle name="BM UF in Col E 2 3 5 2 2" xfId="7866" xr:uid="{4630F5E9-3237-48C1-86D2-B7E3E575B1BA}"/>
    <cellStyle name="BM UF in Col E 2 3 5 3" xfId="7867" xr:uid="{0329E412-87F5-4E43-9D9B-B13040271177}"/>
    <cellStyle name="BM UF in Col E 2 3 6" xfId="7868" xr:uid="{F3EE9E95-503A-4665-BBAF-357A03128554}"/>
    <cellStyle name="BM UF in Col E 2 3 6 2" xfId="7869" xr:uid="{CCEA497B-8A5F-43C8-B55A-90A9D95AF5C8}"/>
    <cellStyle name="BM UF in Col E 2 3 6 2 2" xfId="7870" xr:uid="{97B3CD5A-BA1B-4D46-A12A-3971EFECBDE6}"/>
    <cellStyle name="BM UF in Col E 2 3 6 3" xfId="7871" xr:uid="{482A0DCF-87DD-41DB-A82A-2BA9C3FEBAC6}"/>
    <cellStyle name="BM UF in Col E 2 3 7" xfId="7872" xr:uid="{DAD8CB22-1D2D-4E27-82BE-B42091E430F1}"/>
    <cellStyle name="BM UF in Col E 2 3 7 2" xfId="7873" xr:uid="{EFDDD4C9-18C6-42ED-B260-373DFD64DF9C}"/>
    <cellStyle name="BM UF in Col E 2 3 7 2 2" xfId="7874" xr:uid="{34992338-733F-40BC-909A-D5232ADCCEBA}"/>
    <cellStyle name="BM UF in Col E 2 3 7 3" xfId="7875" xr:uid="{A619605E-4051-4D9D-99E7-F2D110A748B8}"/>
    <cellStyle name="BM UF in Col E 2 3 8" xfId="7876" xr:uid="{4616A689-1DDE-480A-BD07-0571707DE045}"/>
    <cellStyle name="BM UF in Col E 2 3 8 2" xfId="7877" xr:uid="{F77737BE-2332-4C73-9EAD-F940F9BBBD36}"/>
    <cellStyle name="BM UF in Col E 2 3 8 2 2" xfId="7878" xr:uid="{63682D58-EA21-4BD7-9DF3-C93ECA74F9D8}"/>
    <cellStyle name="BM UF in Col E 2 3 8 3" xfId="7879" xr:uid="{026D3827-58F6-4CB6-8321-4CB0A85C4DD4}"/>
    <cellStyle name="BM UF in Col E 2 3 9" xfId="7880" xr:uid="{51E2F389-937C-438F-AF23-BA5B16F58D78}"/>
    <cellStyle name="BM UF in Col E 2 3 9 2" xfId="7881" xr:uid="{37A060A3-433A-466F-8944-9F87418B61A8}"/>
    <cellStyle name="BM UF in Col E 2 3 9 2 2" xfId="7882" xr:uid="{D5C190BE-0F30-45CF-A860-A0C4174FADE8}"/>
    <cellStyle name="BM UF in Col E 2 3 9 3" xfId="7883" xr:uid="{9BEC60E3-9217-4561-A11F-ECADDF4CC2C4}"/>
    <cellStyle name="BM UF in Col E 2 4" xfId="7884" xr:uid="{B1E811AC-572C-44FF-93EE-14C055649FF8}"/>
    <cellStyle name="BM UF in Col E 2 4 10" xfId="7885" xr:uid="{E23D7600-D060-4A28-B4F9-DE01161ED7FD}"/>
    <cellStyle name="BM UF in Col E 2 4 10 2" xfId="7886" xr:uid="{BB8615B8-3722-4771-951B-50F05D07973A}"/>
    <cellStyle name="BM UF in Col E 2 4 10 2 2" xfId="7887" xr:uid="{C8B30A9B-7741-4BAF-8BE9-408154C16E62}"/>
    <cellStyle name="BM UF in Col E 2 4 10 3" xfId="7888" xr:uid="{B20AD661-9814-433E-9659-FE93A4E70959}"/>
    <cellStyle name="BM UF in Col E 2 4 11" xfId="7889" xr:uid="{5B869A53-2B3F-455E-9B2B-C9535368F832}"/>
    <cellStyle name="BM UF in Col E 2 4 11 2" xfId="7890" xr:uid="{4DA8ACF1-8781-497C-A738-3DAF3E9EA755}"/>
    <cellStyle name="BM UF in Col E 2 4 11 2 2" xfId="7891" xr:uid="{0ABC77E8-69DB-48C8-AC26-E75A1CCF904C}"/>
    <cellStyle name="BM UF in Col E 2 4 11 3" xfId="7892" xr:uid="{0CEAF60D-2139-4184-A0B2-91A00AC495E6}"/>
    <cellStyle name="BM UF in Col E 2 4 12" xfId="7893" xr:uid="{E72B81CA-6E3F-4743-8367-D7107F542AA2}"/>
    <cellStyle name="BM UF in Col E 2 4 12 2" xfId="7894" xr:uid="{B8A09C9A-C42D-4346-A355-F886ACBF7295}"/>
    <cellStyle name="BM UF in Col E 2 4 12 2 2" xfId="7895" xr:uid="{60072323-B5B5-43B1-B1AB-A17988C47B53}"/>
    <cellStyle name="BM UF in Col E 2 4 12 3" xfId="7896" xr:uid="{62D47769-03E2-4D4E-A216-A4C40F4AE557}"/>
    <cellStyle name="BM UF in Col E 2 4 13" xfId="7897" xr:uid="{94502CDA-F59C-463B-BFBA-5BFC8B9EDA5D}"/>
    <cellStyle name="BM UF in Col E 2 4 13 2" xfId="7898" xr:uid="{E06E4520-0D8F-43BD-B133-B407E81245D7}"/>
    <cellStyle name="BM UF in Col E 2 4 13 2 2" xfId="7899" xr:uid="{581B1A4D-1323-40CC-858F-43838BDA46A9}"/>
    <cellStyle name="BM UF in Col E 2 4 13 3" xfId="7900" xr:uid="{AC409E56-8789-431B-A41C-1B51227C44AA}"/>
    <cellStyle name="BM UF in Col E 2 4 14" xfId="7901" xr:uid="{6D8913F7-008C-421A-BB2A-010109A1FD40}"/>
    <cellStyle name="BM UF in Col E 2 4 14 2" xfId="7902" xr:uid="{27F92187-BF2C-4B58-8733-997360FE4D8A}"/>
    <cellStyle name="BM UF in Col E 2 4 14 2 2" xfId="7903" xr:uid="{82462FCB-5EE6-4D4A-877C-13B73220FBBE}"/>
    <cellStyle name="BM UF in Col E 2 4 14 3" xfId="7904" xr:uid="{FE3C9275-0B46-41CB-9491-0755C4CC1B81}"/>
    <cellStyle name="BM UF in Col E 2 4 15" xfId="7905" xr:uid="{0CE6F2B4-AFBB-4BC6-B688-D358F476E473}"/>
    <cellStyle name="BM UF in Col E 2 4 15 2" xfId="7906" xr:uid="{C29F340D-698F-43EF-8C46-76235608A80A}"/>
    <cellStyle name="BM UF in Col E 2 4 15 2 2" xfId="7907" xr:uid="{D2BB7D41-54B8-4CA2-B6A8-1EAE0095F91A}"/>
    <cellStyle name="BM UF in Col E 2 4 15 3" xfId="7908" xr:uid="{F49173FD-5D77-4A5C-AF3C-987918C7EB2C}"/>
    <cellStyle name="BM UF in Col E 2 4 16" xfId="7909" xr:uid="{6E01D88C-0D20-4358-8786-A718365C9FDA}"/>
    <cellStyle name="BM UF in Col E 2 4 16 2" xfId="7910" xr:uid="{968B4C34-13BE-4AA9-8779-7D722993C63D}"/>
    <cellStyle name="BM UF in Col E 2 4 16 2 2" xfId="7911" xr:uid="{D729C815-4CD1-4C55-BE97-2E78489FEFE2}"/>
    <cellStyle name="BM UF in Col E 2 4 16 3" xfId="7912" xr:uid="{1ED925A2-6286-4040-A0E7-4E5252EA4D5B}"/>
    <cellStyle name="BM UF in Col E 2 4 17" xfId="7913" xr:uid="{E1439520-127B-4909-838B-A4DA21F07017}"/>
    <cellStyle name="BM UF in Col E 2 4 17 2" xfId="7914" xr:uid="{F9DA8151-40F0-4CBE-B3EA-6855C38B4374}"/>
    <cellStyle name="BM UF in Col E 2 4 17 2 2" xfId="7915" xr:uid="{6C4CC88A-3415-49CB-85C2-514A7C976A44}"/>
    <cellStyle name="BM UF in Col E 2 4 17 3" xfId="7916" xr:uid="{CAF01388-5E4D-4BF8-87BB-F3DC7FC54403}"/>
    <cellStyle name="BM UF in Col E 2 4 18" xfId="7917" xr:uid="{EC727947-27F2-498C-917E-0CFE39C4B9D9}"/>
    <cellStyle name="BM UF in Col E 2 4 18 2" xfId="7918" xr:uid="{A92AEB67-9CC8-40D0-A834-5F49DA64016C}"/>
    <cellStyle name="BM UF in Col E 2 4 18 2 2" xfId="7919" xr:uid="{92938A1A-1B1D-4A87-AE2E-9C0D76F11E45}"/>
    <cellStyle name="BM UF in Col E 2 4 18 3" xfId="7920" xr:uid="{B4939B5C-0791-4235-B28A-AB99947F856C}"/>
    <cellStyle name="BM UF in Col E 2 4 19" xfId="7921" xr:uid="{7FEF0B92-4BD9-4236-8C06-14E101649681}"/>
    <cellStyle name="BM UF in Col E 2 4 19 2" xfId="7922" xr:uid="{D3683AB9-D1AF-4C4E-8346-34D9AD4646F1}"/>
    <cellStyle name="BM UF in Col E 2 4 19 2 2" xfId="7923" xr:uid="{228A6E20-66F3-426A-A5FF-5EBFEB1754EC}"/>
    <cellStyle name="BM UF in Col E 2 4 19 3" xfId="7924" xr:uid="{F9892B82-0EF1-4FDC-940C-C9095FD71CEC}"/>
    <cellStyle name="BM UF in Col E 2 4 2" xfId="7925" xr:uid="{64B9EB07-07AB-4099-BB2C-5C57AB44CEA5}"/>
    <cellStyle name="BM UF in Col E 2 4 2 10" xfId="7926" xr:uid="{986B2AAE-ABC0-44B4-8257-2A5BD4901300}"/>
    <cellStyle name="BM UF in Col E 2 4 2 10 2" xfId="7927" xr:uid="{ECE94807-7452-432E-9335-54744D1AA680}"/>
    <cellStyle name="BM UF in Col E 2 4 2 10 2 2" xfId="7928" xr:uid="{DE0294BB-375F-44F7-9D81-5C84B168B444}"/>
    <cellStyle name="BM UF in Col E 2 4 2 10 3" xfId="7929" xr:uid="{8F6D98C5-D73D-42F1-BA8E-614A083494DC}"/>
    <cellStyle name="BM UF in Col E 2 4 2 11" xfId="7930" xr:uid="{7CDEC5A6-7848-4044-B753-F7A663E90614}"/>
    <cellStyle name="BM UF in Col E 2 4 2 11 2" xfId="7931" xr:uid="{B972AD14-3B73-4590-B3C3-C03052808B15}"/>
    <cellStyle name="BM UF in Col E 2 4 2 11 2 2" xfId="7932" xr:uid="{7E2C855C-9CFA-4F96-A77C-4C24982CB0C2}"/>
    <cellStyle name="BM UF in Col E 2 4 2 11 3" xfId="7933" xr:uid="{BC34A48A-8DB2-4312-B543-4FFCE286C020}"/>
    <cellStyle name="BM UF in Col E 2 4 2 12" xfId="7934" xr:uid="{55FC97BC-6219-4854-97A9-59952CE06B3B}"/>
    <cellStyle name="BM UF in Col E 2 4 2 12 2" xfId="7935" xr:uid="{75D654B9-8226-4CF4-9511-6508ED55A12D}"/>
    <cellStyle name="BM UF in Col E 2 4 2 12 2 2" xfId="7936" xr:uid="{58479FC0-AED1-4352-A2B3-442BA2D68B7F}"/>
    <cellStyle name="BM UF in Col E 2 4 2 12 3" xfId="7937" xr:uid="{9C368937-B539-45C8-8E69-1B8A30F95A5D}"/>
    <cellStyle name="BM UF in Col E 2 4 2 13" xfId="7938" xr:uid="{A4924F2A-7D02-4DD0-84E5-A3E81DB3508E}"/>
    <cellStyle name="BM UF in Col E 2 4 2 13 2" xfId="7939" xr:uid="{D44050E3-443B-4FB6-AA82-4C46D3D08D52}"/>
    <cellStyle name="BM UF in Col E 2 4 2 13 2 2" xfId="7940" xr:uid="{4CA352D1-0834-43AE-89F8-167456465ED9}"/>
    <cellStyle name="BM UF in Col E 2 4 2 13 3" xfId="7941" xr:uid="{CBDBF81F-5192-484D-ADC1-41B809BD9A4B}"/>
    <cellStyle name="BM UF in Col E 2 4 2 14" xfId="7942" xr:uid="{7299AB4E-B50C-462D-B554-4DEF841C8F27}"/>
    <cellStyle name="BM UF in Col E 2 4 2 14 2" xfId="7943" xr:uid="{3B18D640-0C08-42C3-93B7-35BC24F784A1}"/>
    <cellStyle name="BM UF in Col E 2 4 2 14 2 2" xfId="7944" xr:uid="{A97176A1-E3F7-4694-AF6A-0955E79FB519}"/>
    <cellStyle name="BM UF in Col E 2 4 2 14 3" xfId="7945" xr:uid="{78D716C6-E3E9-460A-BC33-A6665B79A2AF}"/>
    <cellStyle name="BM UF in Col E 2 4 2 15" xfId="7946" xr:uid="{A9AB6E0B-3924-4D09-B862-E90965B074C1}"/>
    <cellStyle name="BM UF in Col E 2 4 2 15 2" xfId="7947" xr:uid="{441C04A6-B322-48C4-8B1B-322545FB4E57}"/>
    <cellStyle name="BM UF in Col E 2 4 2 15 2 2" xfId="7948" xr:uid="{2C93FD8F-F150-45E1-B8AC-7C8212325A88}"/>
    <cellStyle name="BM UF in Col E 2 4 2 15 3" xfId="7949" xr:uid="{89182909-BEEF-4CFC-B061-985BBC6AD863}"/>
    <cellStyle name="BM UF in Col E 2 4 2 16" xfId="7950" xr:uid="{8B41745B-F102-48BD-B84D-F00F8711E75C}"/>
    <cellStyle name="BM UF in Col E 2 4 2 16 2" xfId="7951" xr:uid="{DFA9FB40-E178-4D3D-A298-719B55FB4BBF}"/>
    <cellStyle name="BM UF in Col E 2 4 2 16 2 2" xfId="7952" xr:uid="{57A880BA-C912-4BA8-8229-D17675DC4B0B}"/>
    <cellStyle name="BM UF in Col E 2 4 2 16 3" xfId="7953" xr:uid="{9AE79664-DF5D-420B-95A1-0386F8D6BF3D}"/>
    <cellStyle name="BM UF in Col E 2 4 2 17" xfId="7954" xr:uid="{C9C4AD79-EFD5-4BA9-B906-7EA33C0F8BC3}"/>
    <cellStyle name="BM UF in Col E 2 4 2 17 2" xfId="7955" xr:uid="{8D8F1022-80D7-4006-B674-3E767F1FB6EA}"/>
    <cellStyle name="BM UF in Col E 2 4 2 17 2 2" xfId="7956" xr:uid="{9B0FD66B-D7C0-460C-85B8-A771C502A44E}"/>
    <cellStyle name="BM UF in Col E 2 4 2 17 3" xfId="7957" xr:uid="{67489FFD-C567-4E3F-8FC6-08BC12308EA9}"/>
    <cellStyle name="BM UF in Col E 2 4 2 18" xfId="7958" xr:uid="{C513BFCF-BFE3-4ABF-A59A-429317134E57}"/>
    <cellStyle name="BM UF in Col E 2 4 2 18 2" xfId="7959" xr:uid="{779552A5-35FD-48F9-B57E-D1C1577752C5}"/>
    <cellStyle name="BM UF in Col E 2 4 2 18 2 2" xfId="7960" xr:uid="{A698DE2A-BB49-453D-9C7D-8576CB90020E}"/>
    <cellStyle name="BM UF in Col E 2 4 2 18 3" xfId="7961" xr:uid="{25EE669D-60A2-4F9E-A9C8-5D58D065FAE2}"/>
    <cellStyle name="BM UF in Col E 2 4 2 19" xfId="7962" xr:uid="{354C5C25-99B4-49F2-9442-F85CF4DC1821}"/>
    <cellStyle name="BM UF in Col E 2 4 2 19 2" xfId="7963" xr:uid="{8EB7E812-6EE0-491F-A77A-24E626CDC494}"/>
    <cellStyle name="BM UF in Col E 2 4 2 19 2 2" xfId="7964" xr:uid="{BAEE156F-F639-4A55-A44F-6BE2B70F7CFE}"/>
    <cellStyle name="BM UF in Col E 2 4 2 19 3" xfId="7965" xr:uid="{0F6AD794-8DD8-40BD-899E-72F69F9FED73}"/>
    <cellStyle name="BM UF in Col E 2 4 2 2" xfId="7966" xr:uid="{3A1CDC2F-0A7A-4A4B-B926-7E8814BD6AFB}"/>
    <cellStyle name="BM UF in Col E 2 4 2 2 2" xfId="7967" xr:uid="{D0F91F1D-75BF-4AFF-B8F2-CA6B5AA4D068}"/>
    <cellStyle name="BM UF in Col E 2 4 2 2 2 2" xfId="7968" xr:uid="{76AAC554-E664-41FF-A655-74CB17BDD347}"/>
    <cellStyle name="BM UF in Col E 2 4 2 2 3" xfId="7969" xr:uid="{A976AE2F-EBF9-435B-BD0A-59E5A2B009C7}"/>
    <cellStyle name="BM UF in Col E 2 4 2 2 4" xfId="7970" xr:uid="{AAB92730-668F-4CB3-B12B-5B048C5C4DD1}"/>
    <cellStyle name="BM UF in Col E 2 4 2 20" xfId="7971" xr:uid="{35EE1D5C-15A4-455A-B3EF-AE683B3D912E}"/>
    <cellStyle name="BM UF in Col E 2 4 2 20 2" xfId="7972" xr:uid="{E1F90A2D-F43D-4E21-B9D0-BC19EBE6DB9D}"/>
    <cellStyle name="BM UF in Col E 2 4 2 20 2 2" xfId="7973" xr:uid="{17A4D7AE-AF96-40B5-B948-6AAD5AE39A2F}"/>
    <cellStyle name="BM UF in Col E 2 4 2 20 3" xfId="7974" xr:uid="{DAC6ECB8-D98B-4BC1-83B2-80A486950B0D}"/>
    <cellStyle name="BM UF in Col E 2 4 2 21" xfId="7975" xr:uid="{4DE268C0-3F80-41FA-9057-0241C5379A56}"/>
    <cellStyle name="BM UF in Col E 2 4 2 21 2" xfId="7976" xr:uid="{5826064E-98E8-4238-9DB6-889E0EB90A09}"/>
    <cellStyle name="BM UF in Col E 2 4 2 22" xfId="7977" xr:uid="{720F0C0E-24FB-4667-B783-5F6DFD9D5B9B}"/>
    <cellStyle name="BM UF in Col E 2 4 2 23" xfId="7978" xr:uid="{80DD157C-8726-44EB-A893-B6E5EB576D3E}"/>
    <cellStyle name="BM UF in Col E 2 4 2 3" xfId="7979" xr:uid="{D88B6E14-4209-41AE-80CC-A6EFF6DC19F0}"/>
    <cellStyle name="BM UF in Col E 2 4 2 3 2" xfId="7980" xr:uid="{165F1639-83E9-47D7-B654-FEEFEE26627D}"/>
    <cellStyle name="BM UF in Col E 2 4 2 3 2 2" xfId="7981" xr:uid="{793D0049-EBA2-4481-8AF7-40C80DEA31FE}"/>
    <cellStyle name="BM UF in Col E 2 4 2 3 3" xfId="7982" xr:uid="{E30558FA-637D-4722-AC91-C7597C72F12F}"/>
    <cellStyle name="BM UF in Col E 2 4 2 4" xfId="7983" xr:uid="{F5C9263F-A543-48C5-A607-50C9E300D7D8}"/>
    <cellStyle name="BM UF in Col E 2 4 2 4 2" xfId="7984" xr:uid="{4625FCCB-BD2D-449F-B081-D5E9A542C71C}"/>
    <cellStyle name="BM UF in Col E 2 4 2 4 2 2" xfId="7985" xr:uid="{0F1BD085-D0FB-4DE7-9BDB-559884CC3D7F}"/>
    <cellStyle name="BM UF in Col E 2 4 2 4 3" xfId="7986" xr:uid="{4DA7E894-1630-476D-AB10-62D3DFF02772}"/>
    <cellStyle name="BM UF in Col E 2 4 2 5" xfId="7987" xr:uid="{8420A5DE-FEEE-4F9E-AF04-98C444712DA2}"/>
    <cellStyle name="BM UF in Col E 2 4 2 5 2" xfId="7988" xr:uid="{0F4CD4D3-3A31-4A44-80CF-1730BAEEF801}"/>
    <cellStyle name="BM UF in Col E 2 4 2 5 2 2" xfId="7989" xr:uid="{20BA26B4-0BCE-4599-81B6-BB6D6F259D33}"/>
    <cellStyle name="BM UF in Col E 2 4 2 5 3" xfId="7990" xr:uid="{95815E16-ECD8-4ECD-A8B5-6C98435EA482}"/>
    <cellStyle name="BM UF in Col E 2 4 2 6" xfId="7991" xr:uid="{9182CCB7-0416-4795-A57A-09D1DB267947}"/>
    <cellStyle name="BM UF in Col E 2 4 2 6 2" xfId="7992" xr:uid="{47BB95F9-D38E-4518-ADCB-ED4E79181449}"/>
    <cellStyle name="BM UF in Col E 2 4 2 6 2 2" xfId="7993" xr:uid="{1E2EE7AF-3CF2-41D8-8EFF-726969CCAE8D}"/>
    <cellStyle name="BM UF in Col E 2 4 2 6 3" xfId="7994" xr:uid="{1C0777E1-8017-43BF-A980-F8126A076076}"/>
    <cellStyle name="BM UF in Col E 2 4 2 7" xfId="7995" xr:uid="{BE644AD6-EC04-48F6-835B-B00A611A1C21}"/>
    <cellStyle name="BM UF in Col E 2 4 2 7 2" xfId="7996" xr:uid="{B8529BB4-EE18-4F31-89A8-E4AB206786C5}"/>
    <cellStyle name="BM UF in Col E 2 4 2 7 2 2" xfId="7997" xr:uid="{6F3158DE-B16C-44F2-BC82-97951A9F4550}"/>
    <cellStyle name="BM UF in Col E 2 4 2 7 3" xfId="7998" xr:uid="{37D00308-CBD8-4504-A498-5339B346E16D}"/>
    <cellStyle name="BM UF in Col E 2 4 2 8" xfId="7999" xr:uid="{882901AF-469C-46C2-8877-40B08DF2D791}"/>
    <cellStyle name="BM UF in Col E 2 4 2 8 2" xfId="8000" xr:uid="{A1E03447-1539-431C-B2A2-841A0C9CA8E3}"/>
    <cellStyle name="BM UF in Col E 2 4 2 8 2 2" xfId="8001" xr:uid="{DB574A4B-A743-471D-927B-2097D40D3AFF}"/>
    <cellStyle name="BM UF in Col E 2 4 2 8 3" xfId="8002" xr:uid="{2EBB7AC3-D581-4A46-BD47-882D6D1923D9}"/>
    <cellStyle name="BM UF in Col E 2 4 2 9" xfId="8003" xr:uid="{784E1FEB-E04C-44DE-855D-C1C83B41934A}"/>
    <cellStyle name="BM UF in Col E 2 4 2 9 2" xfId="8004" xr:uid="{201CB78E-AF0A-4341-870B-AEB79CE1E372}"/>
    <cellStyle name="BM UF in Col E 2 4 2 9 2 2" xfId="8005" xr:uid="{31A83DC6-AEFA-492F-88F0-4428108A11C3}"/>
    <cellStyle name="BM UF in Col E 2 4 2 9 3" xfId="8006" xr:uid="{10BB349F-8AAE-4B19-B234-419304D0414F}"/>
    <cellStyle name="BM UF in Col E 2 4 20" xfId="8007" xr:uid="{5FCCE1A1-02E0-42EB-8DFE-19874E06086C}"/>
    <cellStyle name="BM UF in Col E 2 4 20 2" xfId="8008" xr:uid="{441E6EE9-BB4E-4326-84F6-BFEF5641FB0C}"/>
    <cellStyle name="BM UF in Col E 2 4 20 2 2" xfId="8009" xr:uid="{6E93BEDA-E9A6-4A2F-9F0D-5CB7937B1961}"/>
    <cellStyle name="BM UF in Col E 2 4 20 3" xfId="8010" xr:uid="{154492D1-3302-4416-B76F-898928457571}"/>
    <cellStyle name="BM UF in Col E 2 4 21" xfId="8011" xr:uid="{BDB6CE90-9129-4559-B803-DD1390B05F04}"/>
    <cellStyle name="BM UF in Col E 2 4 21 2" xfId="8012" xr:uid="{11923B42-D562-41C0-98D0-DA2C60F15E2B}"/>
    <cellStyle name="BM UF in Col E 2 4 21 2 2" xfId="8013" xr:uid="{04CF41FE-F4FE-4A4E-A852-13F111029B1F}"/>
    <cellStyle name="BM UF in Col E 2 4 21 3" xfId="8014" xr:uid="{55A3DAEC-6FAC-4FCA-B595-7B80342FEADD}"/>
    <cellStyle name="BM UF in Col E 2 4 22" xfId="8015" xr:uid="{94B1273B-A757-4005-8F1A-6CF1DE1AEAD9}"/>
    <cellStyle name="BM UF in Col E 2 4 22 2" xfId="8016" xr:uid="{4291F73E-29FA-4096-AF9A-320EC9D9A469}"/>
    <cellStyle name="BM UF in Col E 2 4 23" xfId="8017" xr:uid="{34017518-4D0A-4121-BE9F-660F10A0F358}"/>
    <cellStyle name="BM UF in Col E 2 4 24" xfId="8018" xr:uid="{0782A69C-0169-4071-BB5B-E4AE74BD65B0}"/>
    <cellStyle name="BM UF in Col E 2 4 3" xfId="8019" xr:uid="{CF6E1B02-4663-4A0D-9A54-3746F400A452}"/>
    <cellStyle name="BM UF in Col E 2 4 3 2" xfId="8020" xr:uid="{D9368BFB-1BA3-47BD-9218-18A99A2ADC48}"/>
    <cellStyle name="BM UF in Col E 2 4 3 2 2" xfId="8021" xr:uid="{7B17C868-AF39-4E97-A644-ACE66321AF44}"/>
    <cellStyle name="BM UF in Col E 2 4 3 3" xfId="8022" xr:uid="{499ECAFB-0BA7-4C7B-AF5E-DE125028930A}"/>
    <cellStyle name="BM UF in Col E 2 4 3 4" xfId="8023" xr:uid="{09A5A6C5-1198-4EE4-B249-8E5B038B10A4}"/>
    <cellStyle name="BM UF in Col E 2 4 4" xfId="8024" xr:uid="{5795B980-5E16-4778-8879-9B6EAA5FEB4A}"/>
    <cellStyle name="BM UF in Col E 2 4 4 2" xfId="8025" xr:uid="{D12A4431-0E87-4292-9156-C0E8A41C28B7}"/>
    <cellStyle name="BM UF in Col E 2 4 4 2 2" xfId="8026" xr:uid="{968329EA-F080-4C65-9339-B316A8BEFD49}"/>
    <cellStyle name="BM UF in Col E 2 4 4 3" xfId="8027" xr:uid="{36D5CD2F-DDF0-4692-930C-2EF09743FF70}"/>
    <cellStyle name="BM UF in Col E 2 4 4 4" xfId="8028" xr:uid="{660AED8F-7038-4E5E-81D6-55FD31C33DCE}"/>
    <cellStyle name="BM UF in Col E 2 4 5" xfId="8029" xr:uid="{B236CE7B-5F9F-4C40-B156-A86109CFA604}"/>
    <cellStyle name="BM UF in Col E 2 4 5 2" xfId="8030" xr:uid="{F64ACC05-8073-44AC-8B69-CB77BEA0D9F3}"/>
    <cellStyle name="BM UF in Col E 2 4 5 2 2" xfId="8031" xr:uid="{0F687111-B3B6-4704-8F09-0BE843A15070}"/>
    <cellStyle name="BM UF in Col E 2 4 5 3" xfId="8032" xr:uid="{D69FB94B-A179-4FF7-B556-80004CF46A65}"/>
    <cellStyle name="BM UF in Col E 2 4 6" xfId="8033" xr:uid="{FA08F5FF-7934-48B9-ADED-18A9822FCF3D}"/>
    <cellStyle name="BM UF in Col E 2 4 6 2" xfId="8034" xr:uid="{F341F9F8-D9F6-4E09-B693-63FE8BB59F19}"/>
    <cellStyle name="BM UF in Col E 2 4 6 2 2" xfId="8035" xr:uid="{F31B165B-FFF5-422C-9AF2-9EE2A94E0FB2}"/>
    <cellStyle name="BM UF in Col E 2 4 6 3" xfId="8036" xr:uid="{3E53CA9A-5FA8-4EE8-9A37-7F70CFC1AC3A}"/>
    <cellStyle name="BM UF in Col E 2 4 7" xfId="8037" xr:uid="{15C92731-838D-4E6F-B8A4-F2D2DF612DE9}"/>
    <cellStyle name="BM UF in Col E 2 4 7 2" xfId="8038" xr:uid="{CA6CEDE3-AC27-4E5E-9306-54EF6ACEF20F}"/>
    <cellStyle name="BM UF in Col E 2 4 7 2 2" xfId="8039" xr:uid="{B5C81688-0EB8-406C-9602-6AAD5B538A30}"/>
    <cellStyle name="BM UF in Col E 2 4 7 3" xfId="8040" xr:uid="{DBBA1534-DA18-48CE-9EB8-650CEC43B388}"/>
    <cellStyle name="BM UF in Col E 2 4 8" xfId="8041" xr:uid="{DC8D99FE-BD7B-4CE9-A819-485BC7D1B1C5}"/>
    <cellStyle name="BM UF in Col E 2 4 8 2" xfId="8042" xr:uid="{C4AB73A2-0305-48A0-998D-7583020B8898}"/>
    <cellStyle name="BM UF in Col E 2 4 8 2 2" xfId="8043" xr:uid="{E0506629-0505-4F3E-AA76-E7AFF761B281}"/>
    <cellStyle name="BM UF in Col E 2 4 8 3" xfId="8044" xr:uid="{FEFCEB09-6BF1-4BD2-864D-9448788E3477}"/>
    <cellStyle name="BM UF in Col E 2 4 9" xfId="8045" xr:uid="{FC96BC23-CD28-46FA-8F2A-EBF177FC9DED}"/>
    <cellStyle name="BM UF in Col E 2 4 9 2" xfId="8046" xr:uid="{4F786CF0-42AA-4672-B0B5-F659380A021E}"/>
    <cellStyle name="BM UF in Col E 2 4 9 2 2" xfId="8047" xr:uid="{7804BC45-2602-4AE8-82A0-00529E075974}"/>
    <cellStyle name="BM UF in Col E 2 4 9 3" xfId="8048" xr:uid="{6ECADC6A-234F-465C-90B8-C7239959DF65}"/>
    <cellStyle name="BM UF in Col E 2 5" xfId="8049" xr:uid="{EF5EA05A-26F5-44D2-8BE1-8E831255FAEA}"/>
    <cellStyle name="BM UF in Col E 2 5 10" xfId="8050" xr:uid="{EE675942-44CD-495A-9C9C-F47EC1D8753A}"/>
    <cellStyle name="BM UF in Col E 2 5 10 2" xfId="8051" xr:uid="{50D567B8-1AD1-46AC-8FDB-41BF741DEA9C}"/>
    <cellStyle name="BM UF in Col E 2 5 10 2 2" xfId="8052" xr:uid="{7934C459-E69D-4072-AF10-E0211D021DB6}"/>
    <cellStyle name="BM UF in Col E 2 5 10 3" xfId="8053" xr:uid="{3C9339F2-51CB-4D24-BBAC-4779C5676A43}"/>
    <cellStyle name="BM UF in Col E 2 5 11" xfId="8054" xr:uid="{E44A69FC-4D6D-4C42-B1DD-8D5527CE40EB}"/>
    <cellStyle name="BM UF in Col E 2 5 11 2" xfId="8055" xr:uid="{A65331FD-2EB9-4C8B-A5A5-7FB41B61F404}"/>
    <cellStyle name="BM UF in Col E 2 5 11 2 2" xfId="8056" xr:uid="{73670F20-AC40-4013-8E2E-1BFA8E7FBD4C}"/>
    <cellStyle name="BM UF in Col E 2 5 11 3" xfId="8057" xr:uid="{2436734B-7132-4BAD-9465-59F00E052A09}"/>
    <cellStyle name="BM UF in Col E 2 5 12" xfId="8058" xr:uid="{2ECEAC3B-E7FE-46A3-A327-12A20EF6BFB9}"/>
    <cellStyle name="BM UF in Col E 2 5 12 2" xfId="8059" xr:uid="{D5472CBF-72A0-43EB-88D7-0AD95183B576}"/>
    <cellStyle name="BM UF in Col E 2 5 12 2 2" xfId="8060" xr:uid="{D2B4F879-7F77-4AA6-9BBC-C60FBF3B663A}"/>
    <cellStyle name="BM UF in Col E 2 5 12 3" xfId="8061" xr:uid="{FAF4AA1B-0905-4928-92A6-0D6F8B3954BC}"/>
    <cellStyle name="BM UF in Col E 2 5 13" xfId="8062" xr:uid="{4D3D67B9-9EB8-4E6C-AD99-84DE9D0C19D6}"/>
    <cellStyle name="BM UF in Col E 2 5 13 2" xfId="8063" xr:uid="{DD60A935-54FF-4CC5-B0C7-4D7071C7B25D}"/>
    <cellStyle name="BM UF in Col E 2 5 13 2 2" xfId="8064" xr:uid="{BF30ECE3-9E0C-4958-93BB-7166D41F81DD}"/>
    <cellStyle name="BM UF in Col E 2 5 13 3" xfId="8065" xr:uid="{52E89746-F98E-489D-A11E-A4A8E9856254}"/>
    <cellStyle name="BM UF in Col E 2 5 14" xfId="8066" xr:uid="{CA51BD35-01C1-4C55-868D-CEDE87F69A5D}"/>
    <cellStyle name="BM UF in Col E 2 5 14 2" xfId="8067" xr:uid="{461BF1FE-48AE-485F-98DF-C2A65F9D1CC7}"/>
    <cellStyle name="BM UF in Col E 2 5 14 2 2" xfId="8068" xr:uid="{35FB6FE5-6A98-44DA-B9A6-1FC8046A694B}"/>
    <cellStyle name="BM UF in Col E 2 5 14 3" xfId="8069" xr:uid="{AB303FDA-E4CA-447B-8004-4C87DE257D56}"/>
    <cellStyle name="BM UF in Col E 2 5 15" xfId="8070" xr:uid="{41EF755F-02B6-4E82-9F2F-F3E9B922FE94}"/>
    <cellStyle name="BM UF in Col E 2 5 15 2" xfId="8071" xr:uid="{3F96B15A-EBF9-4A8A-883D-BB7677DB9CD0}"/>
    <cellStyle name="BM UF in Col E 2 5 15 2 2" xfId="8072" xr:uid="{C51DBAE3-B51A-46D8-BB91-C614F47AA794}"/>
    <cellStyle name="BM UF in Col E 2 5 15 3" xfId="8073" xr:uid="{E73BA600-097E-4EFB-B3A8-2150C60CD230}"/>
    <cellStyle name="BM UF in Col E 2 5 16" xfId="8074" xr:uid="{7270A9AC-42F3-4645-9E0E-1C55EBCB54B6}"/>
    <cellStyle name="BM UF in Col E 2 5 16 2" xfId="8075" xr:uid="{1DB1AD47-778A-4463-8A70-7009E5475554}"/>
    <cellStyle name="BM UF in Col E 2 5 16 2 2" xfId="8076" xr:uid="{372D468E-BC54-4E19-8B59-2DD58EF927DE}"/>
    <cellStyle name="BM UF in Col E 2 5 16 3" xfId="8077" xr:uid="{3EDA2D3D-816E-42FA-8DF3-49DFF365F762}"/>
    <cellStyle name="BM UF in Col E 2 5 17" xfId="8078" xr:uid="{11901DB5-1975-40AB-A841-657B2A300BB4}"/>
    <cellStyle name="BM UF in Col E 2 5 17 2" xfId="8079" xr:uid="{B0CC431B-2591-4A41-A1AB-08D23239D253}"/>
    <cellStyle name="BM UF in Col E 2 5 17 2 2" xfId="8080" xr:uid="{912EFCB3-DF91-4C38-AA87-65890D56C6BF}"/>
    <cellStyle name="BM UF in Col E 2 5 17 3" xfId="8081" xr:uid="{FF2B6997-C5EC-4CE2-B605-B6B213088654}"/>
    <cellStyle name="BM UF in Col E 2 5 18" xfId="8082" xr:uid="{3023B8B6-4898-44AA-9D57-4D0895285C66}"/>
    <cellStyle name="BM UF in Col E 2 5 18 2" xfId="8083" xr:uid="{92650CBC-1858-407C-9086-1868537A0B57}"/>
    <cellStyle name="BM UF in Col E 2 5 18 2 2" xfId="8084" xr:uid="{4A260C40-F735-4E0D-9AB8-F9AA46D2FC47}"/>
    <cellStyle name="BM UF in Col E 2 5 18 3" xfId="8085" xr:uid="{4A18123A-4F2A-4CD7-9753-EA37915D2883}"/>
    <cellStyle name="BM UF in Col E 2 5 19" xfId="8086" xr:uid="{575187D3-68D0-4C4D-A04F-B6EECB64F6E7}"/>
    <cellStyle name="BM UF in Col E 2 5 19 2" xfId="8087" xr:uid="{64C967C5-9417-47E3-AC41-0C878E37724E}"/>
    <cellStyle name="BM UF in Col E 2 5 19 2 2" xfId="8088" xr:uid="{DEDED8C0-21F6-4E7F-9563-174CE2373F0C}"/>
    <cellStyle name="BM UF in Col E 2 5 19 3" xfId="8089" xr:uid="{033ADA22-DFBE-4BB7-89B4-A61AAFF4589A}"/>
    <cellStyle name="BM UF in Col E 2 5 2" xfId="8090" xr:uid="{D8B10BB1-1AD8-4C51-A9FF-292FF1BF0A7B}"/>
    <cellStyle name="BM UF in Col E 2 5 2 2" xfId="8091" xr:uid="{D3C2E115-9218-4021-93A6-3B331308F842}"/>
    <cellStyle name="BM UF in Col E 2 5 2 2 2" xfId="8092" xr:uid="{6975D20C-B0A2-4821-8E2A-BF197D73E891}"/>
    <cellStyle name="BM UF in Col E 2 5 2 3" xfId="8093" xr:uid="{F18C01B9-A0A9-4307-9175-7A20AD320A02}"/>
    <cellStyle name="BM UF in Col E 2 5 2 4" xfId="8094" xr:uid="{23337EB1-A07D-4174-8C72-E27611AF020F}"/>
    <cellStyle name="BM UF in Col E 2 5 20" xfId="8095" xr:uid="{9465F5B6-8548-42A2-9BCD-BA1C71840373}"/>
    <cellStyle name="BM UF in Col E 2 5 20 2" xfId="8096" xr:uid="{1F7522AD-3278-41CA-97A0-DC3FF781DB12}"/>
    <cellStyle name="BM UF in Col E 2 5 20 2 2" xfId="8097" xr:uid="{016BFA95-0AEF-4AF3-8DAE-4A963F39EE44}"/>
    <cellStyle name="BM UF in Col E 2 5 20 3" xfId="8098" xr:uid="{909708D4-500F-432E-877E-D20D561E3C06}"/>
    <cellStyle name="BM UF in Col E 2 5 21" xfId="8099" xr:uid="{978B3A10-01B7-4BC5-AFB7-C91EEF9FD5BA}"/>
    <cellStyle name="BM UF in Col E 2 5 21 2" xfId="8100" xr:uid="{624868B9-C851-4A9C-8200-F1A3FE6D456C}"/>
    <cellStyle name="BM UF in Col E 2 5 22" xfId="8101" xr:uid="{BC1B5C78-24E8-4F9F-90B5-19705BEC1F0B}"/>
    <cellStyle name="BM UF in Col E 2 5 23" xfId="8102" xr:uid="{D48994B7-4E64-4F2B-B1AB-9D454F5DA3B1}"/>
    <cellStyle name="BM UF in Col E 2 5 3" xfId="8103" xr:uid="{D3E9F520-DFDE-4577-BEF9-71753DD27CBB}"/>
    <cellStyle name="BM UF in Col E 2 5 3 2" xfId="8104" xr:uid="{5521B84D-0D02-4BB5-8DAD-AAD082E5396B}"/>
    <cellStyle name="BM UF in Col E 2 5 3 2 2" xfId="8105" xr:uid="{4D1386BC-4324-4F47-8745-EFE98CDC9523}"/>
    <cellStyle name="BM UF in Col E 2 5 3 3" xfId="8106" xr:uid="{7E965B83-F886-4A82-B4A0-668A0E8A7FC8}"/>
    <cellStyle name="BM UF in Col E 2 5 4" xfId="8107" xr:uid="{C9945580-9BD9-4F35-8743-B56B283293BF}"/>
    <cellStyle name="BM UF in Col E 2 5 4 2" xfId="8108" xr:uid="{D957B75C-3803-4346-81EA-E640D00C37F4}"/>
    <cellStyle name="BM UF in Col E 2 5 4 2 2" xfId="8109" xr:uid="{4C76810D-8B2C-4447-B4E0-D3FFBD9E446C}"/>
    <cellStyle name="BM UF in Col E 2 5 4 3" xfId="8110" xr:uid="{38A64D3E-6910-4281-8D5B-6156902E9B0D}"/>
    <cellStyle name="BM UF in Col E 2 5 5" xfId="8111" xr:uid="{C24EDE72-64BC-4C71-B029-9F6A7BF483B3}"/>
    <cellStyle name="BM UF in Col E 2 5 5 2" xfId="8112" xr:uid="{7B9B8EB9-B043-4654-9BF2-7EDE4A1C3DA1}"/>
    <cellStyle name="BM UF in Col E 2 5 5 2 2" xfId="8113" xr:uid="{774AB0D9-9ED8-4293-B743-952C56F9BB7F}"/>
    <cellStyle name="BM UF in Col E 2 5 5 3" xfId="8114" xr:uid="{9CD9D50E-ED07-4CAC-ABE7-E97B733DE42C}"/>
    <cellStyle name="BM UF in Col E 2 5 6" xfId="8115" xr:uid="{7C24CD41-7C96-4C87-ABB6-37F14FCC39F0}"/>
    <cellStyle name="BM UF in Col E 2 5 6 2" xfId="8116" xr:uid="{ACF9F47C-A16A-47D8-8831-F913F139823C}"/>
    <cellStyle name="BM UF in Col E 2 5 6 2 2" xfId="8117" xr:uid="{9B433AA0-E93A-492E-B1E3-7829F8515F64}"/>
    <cellStyle name="BM UF in Col E 2 5 6 3" xfId="8118" xr:uid="{F527E1FE-5BEE-405D-8301-6038197EC85C}"/>
    <cellStyle name="BM UF in Col E 2 5 7" xfId="8119" xr:uid="{07D65D3A-9E4A-47BA-8C04-67978C85414B}"/>
    <cellStyle name="BM UF in Col E 2 5 7 2" xfId="8120" xr:uid="{3938B05A-8682-44A3-90DD-B08D8229E4B3}"/>
    <cellStyle name="BM UF in Col E 2 5 7 2 2" xfId="8121" xr:uid="{524AEAF1-FB43-4B33-BAFE-02ACF5BB4882}"/>
    <cellStyle name="BM UF in Col E 2 5 7 3" xfId="8122" xr:uid="{D55D7F21-1461-4DD4-A574-2D3E0E285183}"/>
    <cellStyle name="BM UF in Col E 2 5 8" xfId="8123" xr:uid="{FAB72ECC-C9A6-4E90-B167-622A1D195F15}"/>
    <cellStyle name="BM UF in Col E 2 5 8 2" xfId="8124" xr:uid="{82AFE36A-8E92-44F8-8033-70CA52913D07}"/>
    <cellStyle name="BM UF in Col E 2 5 8 2 2" xfId="8125" xr:uid="{E29A3BC4-C3EE-4E67-8416-F9CFBE4E54ED}"/>
    <cellStyle name="BM UF in Col E 2 5 8 3" xfId="8126" xr:uid="{C2614FC1-E8DF-4FE7-8C04-2F9ED8910CAB}"/>
    <cellStyle name="BM UF in Col E 2 5 9" xfId="8127" xr:uid="{EB27DA6C-4BD9-4617-94A5-00EF44433E59}"/>
    <cellStyle name="BM UF in Col E 2 5 9 2" xfId="8128" xr:uid="{1394C94F-5903-4EC5-9E0E-492DE7E0B9CA}"/>
    <cellStyle name="BM UF in Col E 2 5 9 2 2" xfId="8129" xr:uid="{00D2E3C7-FCED-4E65-BEE7-A961EADD6636}"/>
    <cellStyle name="BM UF in Col E 2 5 9 3" xfId="8130" xr:uid="{13CA13AC-4E5D-4525-99AA-339B135C4255}"/>
    <cellStyle name="BM UF in Col E 2 6" xfId="8131" xr:uid="{6466FA18-E9E6-4A51-AACD-0D10E9CEEB80}"/>
    <cellStyle name="BM UF in Col E 2 6 2" xfId="8132" xr:uid="{453E457A-0A7A-40F2-AA98-404D51437013}"/>
    <cellStyle name="BM UF in Col E 2 6 2 2" xfId="8133" xr:uid="{A769244F-72D1-49F1-8714-09C1BC729D65}"/>
    <cellStyle name="BM UF in Col E 2 6 3" xfId="8134" xr:uid="{78E1DDB5-3153-4D6E-A58C-0BA437E8ADB5}"/>
    <cellStyle name="BM UF in Col E 2 6 4" xfId="8135" xr:uid="{7C2B5423-8EA5-4A23-AA95-A0CD3E9112BE}"/>
    <cellStyle name="BM UF in Col E 2 7" xfId="8136" xr:uid="{66C63CD0-7FCF-45F1-9298-1B5750FF7EC3}"/>
    <cellStyle name="BM UF in Col E 2 7 2" xfId="8137" xr:uid="{DEBF67BB-5ADF-433C-8D31-D80786ABCEEE}"/>
    <cellStyle name="BM UF in Col E 2 7 2 2" xfId="8138" xr:uid="{DE474DD8-BA69-490C-87D6-7D46CEE50545}"/>
    <cellStyle name="BM UF in Col E 2 7 3" xfId="8139" xr:uid="{D84FD097-6681-49AF-BB6B-3F3FA03CDF06}"/>
    <cellStyle name="BM UF in Col E 2 8" xfId="8140" xr:uid="{AD2C9165-3793-479E-AD54-05BB0ECE2805}"/>
    <cellStyle name="BM UF in Col E 2 8 2" xfId="8141" xr:uid="{3DC9DAD4-46DD-41F3-830B-C57DE1C99481}"/>
    <cellStyle name="BM UF in Col E 2 8 2 2" xfId="8142" xr:uid="{7224F847-6A43-468D-8E0B-DA96933DC360}"/>
    <cellStyle name="BM UF in Col E 2 8 3" xfId="8143" xr:uid="{21C2AF3D-882C-47DD-BD46-C914D7A0E040}"/>
    <cellStyle name="BM UF in Col E 2 9" xfId="8144" xr:uid="{EF58A6E1-318B-4EBA-B51C-0B5DD7E6B924}"/>
    <cellStyle name="BM UF in Col E 2 9 2" xfId="8145" xr:uid="{1E903A27-C4D2-43B8-8161-35562CF78247}"/>
    <cellStyle name="BM UF in Col E 2 9 2 2" xfId="8146" xr:uid="{3DC65A79-79D7-4DB7-8375-D72681A0EA20}"/>
    <cellStyle name="BM UF in Col E 2 9 3" xfId="8147" xr:uid="{CEF384BF-EDE8-4346-8278-9BE1F12D9C66}"/>
    <cellStyle name="BM UF in Col E 20" xfId="8148" xr:uid="{16EEBFA5-033F-483C-8D49-666AACD0D769}"/>
    <cellStyle name="BM UF in Col E 20 2" xfId="8149" xr:uid="{65093A71-9F44-4CFE-96B7-D9796E3DA67E}"/>
    <cellStyle name="BM UF in Col E 20 2 2" xfId="8150" xr:uid="{89653D9F-CCB3-42BA-B9D1-34DC450C06F6}"/>
    <cellStyle name="BM UF in Col E 20 3" xfId="8151" xr:uid="{B7673FC7-B131-43EB-B0BC-7CCCDE864350}"/>
    <cellStyle name="BM UF in Col E 21" xfId="8152" xr:uid="{F5984641-6893-4291-A66D-CA0E6DF22A50}"/>
    <cellStyle name="BM UF in Col E 21 2" xfId="8153" xr:uid="{CBB4384F-FEC7-4436-BF5E-F720A5EC3E73}"/>
    <cellStyle name="BM UF in Col E 21 2 2" xfId="8154" xr:uid="{D87FB31D-E223-458B-8D3A-12FEA4E11CD6}"/>
    <cellStyle name="BM UF in Col E 21 3" xfId="8155" xr:uid="{460F5E1B-F485-4091-A323-F963F39D51EB}"/>
    <cellStyle name="BM UF in Col E 22" xfId="8156" xr:uid="{392E81D5-EAE4-48C8-ABC7-2812153B8CEE}"/>
    <cellStyle name="BM UF in Col E 22 2" xfId="8157" xr:uid="{405581F8-35F3-4716-95C8-9081800AC6B6}"/>
    <cellStyle name="BM UF in Col E 23" xfId="8158" xr:uid="{D95A096B-A6C3-4786-B362-D55FDA42B19A}"/>
    <cellStyle name="BM UF in Col E 24" xfId="8159" xr:uid="{070FB592-EC40-48E5-B96F-8A8A1338CF41}"/>
    <cellStyle name="BM UF in Col E 25" xfId="8160" xr:uid="{145EC117-9275-4BC5-BCFF-4A68A35857C1}"/>
    <cellStyle name="BM UF in Col E 26" xfId="8161" xr:uid="{6F14EECD-E01F-4EE2-B535-138F417F0ED6}"/>
    <cellStyle name="BM UF in Col E 27" xfId="8162" xr:uid="{4D21858E-A3C5-4282-8DA7-753583A68AA0}"/>
    <cellStyle name="BM UF in Col E 3" xfId="8163" xr:uid="{BFFDA9EE-D987-46CA-BF23-C63DC697B822}"/>
    <cellStyle name="BM UF in Col E 3 10" xfId="8164" xr:uid="{FD4EB957-4261-4068-AD89-4A23384AA48F}"/>
    <cellStyle name="BM UF in Col E 3 10 2" xfId="8165" xr:uid="{F20F3240-E0C3-4F79-9BB0-50E49EB04599}"/>
    <cellStyle name="BM UF in Col E 3 10 2 2" xfId="8166" xr:uid="{03BE75CD-F157-420B-B802-E5FBA2E436EF}"/>
    <cellStyle name="BM UF in Col E 3 10 3" xfId="8167" xr:uid="{127C47D3-9D5C-4558-9554-956F94B62F60}"/>
    <cellStyle name="BM UF in Col E 3 11" xfId="8168" xr:uid="{FB9267DA-8D06-4048-B290-23D5395E4E04}"/>
    <cellStyle name="BM UF in Col E 3 11 2" xfId="8169" xr:uid="{86B9915D-033E-4927-875A-931DF0A81572}"/>
    <cellStyle name="BM UF in Col E 3 11 2 2" xfId="8170" xr:uid="{59B69C84-036E-4059-8C23-0F48C0566BBD}"/>
    <cellStyle name="BM UF in Col E 3 11 3" xfId="8171" xr:uid="{AFA31EFF-5E31-499F-B5A3-2B680458C6B1}"/>
    <cellStyle name="BM UF in Col E 3 12" xfId="8172" xr:uid="{5408B30C-4D1C-4228-A116-7061630D1924}"/>
    <cellStyle name="BM UF in Col E 3 12 2" xfId="8173" xr:uid="{2BEF7D14-BF8A-4F11-9F28-EDB6D799BE5E}"/>
    <cellStyle name="BM UF in Col E 3 12 2 2" xfId="8174" xr:uid="{3838D1DD-74BD-4953-932E-68CF17F452B6}"/>
    <cellStyle name="BM UF in Col E 3 12 3" xfId="8175" xr:uid="{EC18E42B-17CE-4FB1-8A2D-18A15F41339F}"/>
    <cellStyle name="BM UF in Col E 3 13" xfId="8176" xr:uid="{CC9E48EC-DD96-4463-91DA-7704AE463DFB}"/>
    <cellStyle name="BM UF in Col E 3 13 2" xfId="8177" xr:uid="{C29C0BBE-6532-402B-AA6C-E6FEA52670A4}"/>
    <cellStyle name="BM UF in Col E 3 13 2 2" xfId="8178" xr:uid="{ACF48EFC-AC57-4DCB-92CB-852FC2E5A2B7}"/>
    <cellStyle name="BM UF in Col E 3 13 3" xfId="8179" xr:uid="{6267D05F-14C3-4B7F-A944-6766A4D2A3EA}"/>
    <cellStyle name="BM UF in Col E 3 14" xfId="8180" xr:uid="{B95D76DC-19D9-4C52-86D2-5C86B23247A2}"/>
    <cellStyle name="BM UF in Col E 3 14 2" xfId="8181" xr:uid="{B9938FBF-EA88-48E2-93DA-50018CCEE080}"/>
    <cellStyle name="BM UF in Col E 3 14 2 2" xfId="8182" xr:uid="{4DE3B007-F99E-4A12-812E-36AF487A942E}"/>
    <cellStyle name="BM UF in Col E 3 14 3" xfId="8183" xr:uid="{F15E03F6-C1E0-4930-AB55-72A98C45A749}"/>
    <cellStyle name="BM UF in Col E 3 15" xfId="8184" xr:uid="{6E110E26-74BD-4E6C-B83C-5F430BDFD376}"/>
    <cellStyle name="BM UF in Col E 3 15 2" xfId="8185" xr:uid="{F19C28D1-4B7C-4217-AD99-1A644F53629A}"/>
    <cellStyle name="BM UF in Col E 3 15 2 2" xfId="8186" xr:uid="{070F6E56-2D71-454E-A8CC-99718E691CCF}"/>
    <cellStyle name="BM UF in Col E 3 15 3" xfId="8187" xr:uid="{D9EE3BC9-A3D3-47EB-9A74-1F112AF76E85}"/>
    <cellStyle name="BM UF in Col E 3 16" xfId="8188" xr:uid="{869F4FFE-3F8F-4767-B4F0-3A7B93615D3E}"/>
    <cellStyle name="BM UF in Col E 3 16 2" xfId="8189" xr:uid="{BA991FC1-CB94-421A-B269-8173BA0D49BC}"/>
    <cellStyle name="BM UF in Col E 3 16 2 2" xfId="8190" xr:uid="{8782484C-BD85-4FFC-8945-D1369AD30624}"/>
    <cellStyle name="BM UF in Col E 3 16 3" xfId="8191" xr:uid="{9CE85186-9FA9-4CFC-A8AE-4F2CE97A71A4}"/>
    <cellStyle name="BM UF in Col E 3 17" xfId="8192" xr:uid="{91C3C66D-1A78-4ACA-AC35-D5F4A768645E}"/>
    <cellStyle name="BM UF in Col E 3 17 2" xfId="8193" xr:uid="{4B8FC6F8-D427-4BBA-AA70-3E0881423A4F}"/>
    <cellStyle name="BM UF in Col E 3 17 2 2" xfId="8194" xr:uid="{D2A0D9DE-49A7-4264-8646-63F266712F33}"/>
    <cellStyle name="BM UF in Col E 3 17 3" xfId="8195" xr:uid="{D4F90154-6BBC-4F5A-BE2D-FD02A6D5A337}"/>
    <cellStyle name="BM UF in Col E 3 18" xfId="8196" xr:uid="{F44683D2-A308-4E93-983F-68C1C5DDED8F}"/>
    <cellStyle name="BM UF in Col E 3 18 2" xfId="8197" xr:uid="{2820E68B-3BCB-46CA-B6A3-07B5A4CE0A96}"/>
    <cellStyle name="BM UF in Col E 3 19" xfId="8198" xr:uid="{9FBFBC8B-CCEA-4ED2-95A5-4A0808A5501D}"/>
    <cellStyle name="BM UF in Col E 3 2" xfId="8199" xr:uid="{670DC1BD-FA4F-4B9A-8497-E860C221EE58}"/>
    <cellStyle name="BM UF in Col E 3 2 10" xfId="8200" xr:uid="{B981D468-55FF-4DD3-8E87-4E01383624FF}"/>
    <cellStyle name="BM UF in Col E 3 2 10 2" xfId="8201" xr:uid="{A9FFC03B-5E77-4D45-AE03-BF0CA29B2AA3}"/>
    <cellStyle name="BM UF in Col E 3 2 10 2 2" xfId="8202" xr:uid="{C687B26B-8CDD-4CE8-98E0-E1CFF9D92375}"/>
    <cellStyle name="BM UF in Col E 3 2 10 3" xfId="8203" xr:uid="{1D236833-76E8-4DF1-AFED-9CCD19A0F159}"/>
    <cellStyle name="BM UF in Col E 3 2 11" xfId="8204" xr:uid="{701396AA-FF3E-42C4-A935-F5304598A78E}"/>
    <cellStyle name="BM UF in Col E 3 2 11 2" xfId="8205" xr:uid="{11D375DE-979C-4D8E-A060-F90C8B0C57CC}"/>
    <cellStyle name="BM UF in Col E 3 2 11 2 2" xfId="8206" xr:uid="{793FA021-565D-478B-9D66-A4D4D0C3A826}"/>
    <cellStyle name="BM UF in Col E 3 2 11 3" xfId="8207" xr:uid="{C8E8097A-B1FE-4AFA-BD6A-E69C56DEDE73}"/>
    <cellStyle name="BM UF in Col E 3 2 12" xfId="8208" xr:uid="{5F760504-9E10-4F70-B4CC-AFF6E6597F2C}"/>
    <cellStyle name="BM UF in Col E 3 2 12 2" xfId="8209" xr:uid="{E0A1597F-03C5-42C0-BE7E-C6629B7B9C9E}"/>
    <cellStyle name="BM UF in Col E 3 2 12 2 2" xfId="8210" xr:uid="{0B9417CC-93BC-4781-8428-CDF38C177CAA}"/>
    <cellStyle name="BM UF in Col E 3 2 12 3" xfId="8211" xr:uid="{7FFADEDC-DA05-4BE4-81F1-2461A292331F}"/>
    <cellStyle name="BM UF in Col E 3 2 13" xfId="8212" xr:uid="{05547805-CF33-4B1E-A8B3-C34293088A92}"/>
    <cellStyle name="BM UF in Col E 3 2 13 2" xfId="8213" xr:uid="{EC763B9C-4AF1-498B-A196-D54468E6EE7A}"/>
    <cellStyle name="BM UF in Col E 3 2 13 2 2" xfId="8214" xr:uid="{5DBD1147-5A8F-4146-81FF-B39D2818A875}"/>
    <cellStyle name="BM UF in Col E 3 2 13 3" xfId="8215" xr:uid="{4BE7361C-F1C0-48C6-8B0D-618B0617749B}"/>
    <cellStyle name="BM UF in Col E 3 2 14" xfId="8216" xr:uid="{931A94F7-A1E5-4488-92E1-04FE99760FEB}"/>
    <cellStyle name="BM UF in Col E 3 2 14 2" xfId="8217" xr:uid="{2A9F93F4-2395-4E8A-9D7B-CB08D6A0903C}"/>
    <cellStyle name="BM UF in Col E 3 2 14 2 2" xfId="8218" xr:uid="{8D116D7F-8EB3-4687-9C7E-DB79D04CF65A}"/>
    <cellStyle name="BM UF in Col E 3 2 14 3" xfId="8219" xr:uid="{E0283D1A-75C8-4807-B6C0-FCB4A86333B1}"/>
    <cellStyle name="BM UF in Col E 3 2 15" xfId="8220" xr:uid="{CEB31821-E7DC-4E35-B165-F7DAF41BF4D2}"/>
    <cellStyle name="BM UF in Col E 3 2 15 2" xfId="8221" xr:uid="{8D6E492E-98C6-4C1F-A8E7-008470BF6491}"/>
    <cellStyle name="BM UF in Col E 3 2 15 2 2" xfId="8222" xr:uid="{158BA5CC-EC08-4E95-823C-9E4534F996FE}"/>
    <cellStyle name="BM UF in Col E 3 2 15 3" xfId="8223" xr:uid="{77BAC2B0-DA43-4445-912B-97A808029BEC}"/>
    <cellStyle name="BM UF in Col E 3 2 16" xfId="8224" xr:uid="{189DF409-6081-4CB6-956A-3EB4B4D282CF}"/>
    <cellStyle name="BM UF in Col E 3 2 16 2" xfId="8225" xr:uid="{823694CB-65EE-4F96-9236-A6ACC9ED20B3}"/>
    <cellStyle name="BM UF in Col E 3 2 16 2 2" xfId="8226" xr:uid="{38B207EA-1AF2-4059-BBAA-DCB9A4E03941}"/>
    <cellStyle name="BM UF in Col E 3 2 16 3" xfId="8227" xr:uid="{DA8C480E-3AD3-499B-87E7-470AA7512D3C}"/>
    <cellStyle name="BM UF in Col E 3 2 17" xfId="8228" xr:uid="{20F91A1F-ACE7-4C9A-A82B-9823DB33B72F}"/>
    <cellStyle name="BM UF in Col E 3 2 17 2" xfId="8229" xr:uid="{56D6F6DD-2FCE-42DC-9FCE-DD4DE7A7AE3C}"/>
    <cellStyle name="BM UF in Col E 3 2 17 2 2" xfId="8230" xr:uid="{0CCD959D-3B3A-49AB-82E4-8BF2AC5282B0}"/>
    <cellStyle name="BM UF in Col E 3 2 17 3" xfId="8231" xr:uid="{3ECAB2EF-94DA-4283-A22D-5E97F1B56A2A}"/>
    <cellStyle name="BM UF in Col E 3 2 18" xfId="8232" xr:uid="{DDC573E5-268E-4E88-8A2E-9026822439FC}"/>
    <cellStyle name="BM UF in Col E 3 2 18 2" xfId="8233" xr:uid="{6F40F881-2A6D-4A9A-8650-A6FC53B190FA}"/>
    <cellStyle name="BM UF in Col E 3 2 18 2 2" xfId="8234" xr:uid="{4FE491CD-A675-44CB-8E59-A01DADE3B367}"/>
    <cellStyle name="BM UF in Col E 3 2 18 3" xfId="8235" xr:uid="{2DC82B0E-9DF7-4445-8E40-C7C2320A2981}"/>
    <cellStyle name="BM UF in Col E 3 2 19" xfId="8236" xr:uid="{30187A88-354B-4F5C-944C-6426C1A2C692}"/>
    <cellStyle name="BM UF in Col E 3 2 19 2" xfId="8237" xr:uid="{0699F576-DE01-4EC7-B9BA-7F0E3F261B98}"/>
    <cellStyle name="BM UF in Col E 3 2 19 2 2" xfId="8238" xr:uid="{A06C3EDD-CEBF-4715-8312-AD0E687E1F0C}"/>
    <cellStyle name="BM UF in Col E 3 2 19 3" xfId="8239" xr:uid="{F8F74A16-785E-4BBE-91DB-D23186E935C4}"/>
    <cellStyle name="BM UF in Col E 3 2 2" xfId="8240" xr:uid="{8F978292-1C9F-4A09-8C7E-04AC864088ED}"/>
    <cellStyle name="BM UF in Col E 3 2 2 2" xfId="8241" xr:uid="{C3B6E5D5-739F-41DD-829F-A5255148F32D}"/>
    <cellStyle name="BM UF in Col E 3 2 2 2 2" xfId="8242" xr:uid="{F48AD3D4-2826-4C7E-8512-F2E9795E0E0E}"/>
    <cellStyle name="BM UF in Col E 3 2 2 2 2 2" xfId="8243" xr:uid="{CEA5CF7D-E24F-4BBC-8F61-436829574DF5}"/>
    <cellStyle name="BM UF in Col E 3 2 2 2 3" xfId="8244" xr:uid="{E2310C72-C0A8-44E3-9565-2E75B3DDAFB5}"/>
    <cellStyle name="BM UF in Col E 3 2 2 2 4" xfId="8245" xr:uid="{0F0669B7-B5B6-46FD-A1F3-1418447BB9F6}"/>
    <cellStyle name="BM UF in Col E 3 2 2 3" xfId="8246" xr:uid="{CF2DAD6E-A2D3-4835-99F6-35B821D1CA31}"/>
    <cellStyle name="BM UF in Col E 3 2 2 3 2" xfId="8247" xr:uid="{057A691C-DA2C-4ADB-8C06-2DB8E2B4E01E}"/>
    <cellStyle name="BM UF in Col E 3 2 2 4" xfId="8248" xr:uid="{1740570D-F234-475D-926D-60D2C476E10C}"/>
    <cellStyle name="BM UF in Col E 3 2 2 5" xfId="8249" xr:uid="{68B84210-E367-4B2B-976A-955F6B472E3B}"/>
    <cellStyle name="BM UF in Col E 3 2 20" xfId="8250" xr:uid="{52A1E7F5-56B6-4DB5-B792-7CA8C8A06E56}"/>
    <cellStyle name="BM UF in Col E 3 2 20 2" xfId="8251" xr:uid="{0C4C89D3-D092-4039-BF1F-C63F34039055}"/>
    <cellStyle name="BM UF in Col E 3 2 20 2 2" xfId="8252" xr:uid="{09875D55-B266-421C-AB54-714C90190E9A}"/>
    <cellStyle name="BM UF in Col E 3 2 20 3" xfId="8253" xr:uid="{8C78B113-0AA2-4DD4-BD64-FA17B6A9187E}"/>
    <cellStyle name="BM UF in Col E 3 2 21" xfId="8254" xr:uid="{9D3BB72F-02AE-4A6A-8C28-4CB14C878CDD}"/>
    <cellStyle name="BM UF in Col E 3 2 21 2" xfId="8255" xr:uid="{BA470FDE-B722-4D03-BC32-14E922F95AE6}"/>
    <cellStyle name="BM UF in Col E 3 2 22" xfId="8256" xr:uid="{72719B24-CE22-45A8-B870-8A27B493C4E6}"/>
    <cellStyle name="BM UF in Col E 3 2 23" xfId="8257" xr:uid="{2A1244B1-0549-45FC-8071-E9B2FC7C842D}"/>
    <cellStyle name="BM UF in Col E 3 2 3" xfId="8258" xr:uid="{BF3FC300-295B-4FD3-B697-9924FBB9AA04}"/>
    <cellStyle name="BM UF in Col E 3 2 3 2" xfId="8259" xr:uid="{33FA9FA8-42BD-4374-85C8-993460915DBD}"/>
    <cellStyle name="BM UF in Col E 3 2 3 2 2" xfId="8260" xr:uid="{8826F002-B0F4-4FF3-A38A-4C56B4066221}"/>
    <cellStyle name="BM UF in Col E 3 2 3 2 3" xfId="8261" xr:uid="{56D70A15-D2E7-44AC-BDBC-9B972621E77A}"/>
    <cellStyle name="BM UF in Col E 3 2 3 3" xfId="8262" xr:uid="{AE0DCE80-6615-4529-918A-4D1BD93112A3}"/>
    <cellStyle name="BM UF in Col E 3 2 3 3 2" xfId="8263" xr:uid="{18661563-991E-4176-911E-CF1EDA8294BB}"/>
    <cellStyle name="BM UF in Col E 3 2 3 4" xfId="8264" xr:uid="{49BDC6A8-4535-48E2-88DC-C06B49210531}"/>
    <cellStyle name="BM UF in Col E 3 2 4" xfId="8265" xr:uid="{081E38E3-8E5B-4FC5-9263-AF27C2672C84}"/>
    <cellStyle name="BM UF in Col E 3 2 4 2" xfId="8266" xr:uid="{8945AAA1-E9DB-48AB-A178-AF886EFC95D7}"/>
    <cellStyle name="BM UF in Col E 3 2 4 2 2" xfId="8267" xr:uid="{80E6ED93-A09B-4994-B8FE-F3B7DE3BADCE}"/>
    <cellStyle name="BM UF in Col E 3 2 4 3" xfId="8268" xr:uid="{6A1BDB28-4BF1-45B4-B925-75B5CBCB6966}"/>
    <cellStyle name="BM UF in Col E 3 2 4 4" xfId="8269" xr:uid="{F8F85E2A-1AFD-444B-9920-8210F448C0A1}"/>
    <cellStyle name="BM UF in Col E 3 2 5" xfId="8270" xr:uid="{9DB6C6EE-3409-44CC-9257-34F909DE3E50}"/>
    <cellStyle name="BM UF in Col E 3 2 5 2" xfId="8271" xr:uid="{A8EBA6AE-A6FB-44C1-9E24-CD9A6C6903E8}"/>
    <cellStyle name="BM UF in Col E 3 2 5 2 2" xfId="8272" xr:uid="{AB791A40-345C-4363-B808-84A3C45EF781}"/>
    <cellStyle name="BM UF in Col E 3 2 5 3" xfId="8273" xr:uid="{EE984A72-1233-4BDB-8DE1-1F64C1403011}"/>
    <cellStyle name="BM UF in Col E 3 2 5 4" xfId="8274" xr:uid="{010241FC-B308-4B9A-A8D5-DB94EEBCF6A9}"/>
    <cellStyle name="BM UF in Col E 3 2 6" xfId="8275" xr:uid="{35D2055D-80E0-444C-9232-D85BAD235B95}"/>
    <cellStyle name="BM UF in Col E 3 2 6 2" xfId="8276" xr:uid="{0791EBDD-48BD-4106-BD47-C87EB0749EDC}"/>
    <cellStyle name="BM UF in Col E 3 2 6 2 2" xfId="8277" xr:uid="{67E550A1-B253-4926-8786-535163982BD0}"/>
    <cellStyle name="BM UF in Col E 3 2 6 3" xfId="8278" xr:uid="{C9EA32D9-FBAF-447E-88B5-82A83DCE3BC3}"/>
    <cellStyle name="BM UF in Col E 3 2 7" xfId="8279" xr:uid="{8CDF162B-66E8-4C53-8A14-E5AB7D564217}"/>
    <cellStyle name="BM UF in Col E 3 2 7 2" xfId="8280" xr:uid="{AE4151D3-E17D-48B4-AF20-AC63724BEFC1}"/>
    <cellStyle name="BM UF in Col E 3 2 7 2 2" xfId="8281" xr:uid="{DD202CA9-AB22-43DB-8437-EB6360FFCD64}"/>
    <cellStyle name="BM UF in Col E 3 2 7 3" xfId="8282" xr:uid="{E1A2DD02-1072-4B2E-A6E3-2DE2FE44E89F}"/>
    <cellStyle name="BM UF in Col E 3 2 8" xfId="8283" xr:uid="{2BF53FEB-9C13-41F2-B5A7-22980697909B}"/>
    <cellStyle name="BM UF in Col E 3 2 8 2" xfId="8284" xr:uid="{66ACCA38-206B-40C1-9D0B-71589766E40B}"/>
    <cellStyle name="BM UF in Col E 3 2 8 2 2" xfId="8285" xr:uid="{B3452BC9-2A16-46F4-83BC-0E918102012A}"/>
    <cellStyle name="BM UF in Col E 3 2 8 3" xfId="8286" xr:uid="{628A6490-5D0C-476A-B238-DD2453BE2130}"/>
    <cellStyle name="BM UF in Col E 3 2 9" xfId="8287" xr:uid="{18863C3D-50EF-4944-BE5D-84346BDFE317}"/>
    <cellStyle name="BM UF in Col E 3 2 9 2" xfId="8288" xr:uid="{8FC6EA0A-8894-49B8-98FB-5C349FF634B0}"/>
    <cellStyle name="BM UF in Col E 3 2 9 2 2" xfId="8289" xr:uid="{EF17AD61-EF06-4266-9F8D-7D6D45EC18FB}"/>
    <cellStyle name="BM UF in Col E 3 2 9 3" xfId="8290" xr:uid="{45CA2FF3-6D36-49DB-B409-8CADD081AB3D}"/>
    <cellStyle name="BM UF in Col E 3 20" xfId="8291" xr:uid="{11C3A4F3-D879-4120-9D97-30690E580BFA}"/>
    <cellStyle name="BM UF in Col E 3 3" xfId="8292" xr:uid="{9480BB01-7DAE-46F7-8840-DFFE8747D123}"/>
    <cellStyle name="BM UF in Col E 3 3 2" xfId="8293" xr:uid="{6345B9DE-2D2B-4369-8AAC-52CAB02C6B30}"/>
    <cellStyle name="BM UF in Col E 3 3 2 2" xfId="8294" xr:uid="{7E9CBD4D-DB19-4CB8-8C9B-43F530895810}"/>
    <cellStyle name="BM UF in Col E 3 3 2 2 2" xfId="8295" xr:uid="{1013D761-A185-402A-B360-E499B9AC625E}"/>
    <cellStyle name="BM UF in Col E 3 3 2 3" xfId="8296" xr:uid="{CCA51B3D-418A-4CCF-ABF9-AAF51A69EF03}"/>
    <cellStyle name="BM UF in Col E 3 3 2 4" xfId="8297" xr:uid="{74FCDE83-27AA-475B-9B23-7EE9CF74C452}"/>
    <cellStyle name="BM UF in Col E 3 3 3" xfId="8298" xr:uid="{1F67CB6D-ABF2-4C0C-AC6F-387C330D763B}"/>
    <cellStyle name="BM UF in Col E 3 3 3 2" xfId="8299" xr:uid="{8B46540F-9617-4ADD-BF1A-A0E2E52C4950}"/>
    <cellStyle name="BM UF in Col E 3 3 4" xfId="8300" xr:uid="{8995A578-43D5-4AAE-A5C7-A0C5751D9430}"/>
    <cellStyle name="BM UF in Col E 3 3 5" xfId="8301" xr:uid="{15D49846-1F45-4E41-988D-0B5AA8682173}"/>
    <cellStyle name="BM UF in Col E 3 4" xfId="8302" xr:uid="{C271902F-6CAA-4F18-868F-B5593A0BE614}"/>
    <cellStyle name="BM UF in Col E 3 4 2" xfId="8303" xr:uid="{52EB5328-8343-4F10-A9B6-01CA8E32956E}"/>
    <cellStyle name="BM UF in Col E 3 4 2 2" xfId="8304" xr:uid="{6B55FB44-CF10-4721-A3A2-ACC0895A7F05}"/>
    <cellStyle name="BM UF in Col E 3 4 2 3" xfId="8305" xr:uid="{E1F80511-02BD-4D62-ABEB-D000712B4F17}"/>
    <cellStyle name="BM UF in Col E 3 4 3" xfId="8306" xr:uid="{9B9ACFAA-F04D-4233-BDF1-ED68D5824A6C}"/>
    <cellStyle name="BM UF in Col E 3 4 3 2" xfId="8307" xr:uid="{5594FB3F-4064-4654-AB0F-7AC718F15D0B}"/>
    <cellStyle name="BM UF in Col E 3 4 4" xfId="8308" xr:uid="{466CD794-C76E-4DED-A9AF-E4EE12A5E834}"/>
    <cellStyle name="BM UF in Col E 3 5" xfId="8309" xr:uid="{900E24F8-2DF3-4A83-BD91-31DD4324A3F4}"/>
    <cellStyle name="BM UF in Col E 3 5 2" xfId="8310" xr:uid="{9AD96215-AB08-4FBD-9754-EB82CBF33942}"/>
    <cellStyle name="BM UF in Col E 3 5 2 2" xfId="8311" xr:uid="{1D8E4243-8E6D-4065-ADD3-8C21E38769FD}"/>
    <cellStyle name="BM UF in Col E 3 5 2 3" xfId="8312" xr:uid="{94091525-8971-40F9-875E-2658A11C1DF8}"/>
    <cellStyle name="BM UF in Col E 3 5 3" xfId="8313" xr:uid="{32F6751B-EF47-4561-88F3-8EFD335BDEC2}"/>
    <cellStyle name="BM UF in Col E 3 5 4" xfId="8314" xr:uid="{0839CBEC-B0E2-485E-AFB5-7D82E9E2B7E9}"/>
    <cellStyle name="BM UF in Col E 3 6" xfId="8315" xr:uid="{10D2BA95-2E01-402E-AAB8-318D26D45E0F}"/>
    <cellStyle name="BM UF in Col E 3 6 2" xfId="8316" xr:uid="{C3A306B1-B595-4EA2-9384-AD6360655BD4}"/>
    <cellStyle name="BM UF in Col E 3 6 2 2" xfId="8317" xr:uid="{BC7F8C0C-D787-42E2-BCA4-493B2B880BDB}"/>
    <cellStyle name="BM UF in Col E 3 6 3" xfId="8318" xr:uid="{12E47951-B471-430C-BC9F-B68DF3588467}"/>
    <cellStyle name="BM UF in Col E 3 6 4" xfId="8319" xr:uid="{868DDE56-4D85-429E-BF35-79F9B0312C88}"/>
    <cellStyle name="BM UF in Col E 3 7" xfId="8320" xr:uid="{8BBD2D62-BADD-406D-BE0B-2ADE7D719DA8}"/>
    <cellStyle name="BM UF in Col E 3 7 2" xfId="8321" xr:uid="{5B9BEDA9-BCC7-45B6-9CFF-A6A58CE58158}"/>
    <cellStyle name="BM UF in Col E 3 7 2 2" xfId="8322" xr:uid="{C37F6D19-97C5-435D-8AA7-0E9D2E2D2811}"/>
    <cellStyle name="BM UF in Col E 3 7 3" xfId="8323" xr:uid="{163FD3C2-8193-4C1E-908F-D4EA2878FBC4}"/>
    <cellStyle name="BM UF in Col E 3 8" xfId="8324" xr:uid="{E916547E-7A45-451C-94AF-19B1326C2974}"/>
    <cellStyle name="BM UF in Col E 3 8 2" xfId="8325" xr:uid="{2887FE17-55BF-4190-A7C3-562865ACC63D}"/>
    <cellStyle name="BM UF in Col E 3 8 2 2" xfId="8326" xr:uid="{D519A790-96D3-49C8-9AAE-7B18D6E0B08B}"/>
    <cellStyle name="BM UF in Col E 3 8 3" xfId="8327" xr:uid="{4AAFBB18-0067-4DE0-92EB-BA33C5CC4F5F}"/>
    <cellStyle name="BM UF in Col E 3 9" xfId="8328" xr:uid="{573D3B69-414B-4B2D-A3AE-02636AC918D2}"/>
    <cellStyle name="BM UF in Col E 3 9 2" xfId="8329" xr:uid="{64412DFC-1BFF-480F-96A5-6E5FCB7C091B}"/>
    <cellStyle name="BM UF in Col E 3 9 2 2" xfId="8330" xr:uid="{9794A133-4E8A-4838-AE02-3068D380D81D}"/>
    <cellStyle name="BM UF in Col E 3 9 3" xfId="8331" xr:uid="{09736108-9CC1-4959-941B-57548BEA7677}"/>
    <cellStyle name="BM UF in Col E 4" xfId="8332" xr:uid="{D0C1DB21-A527-4B3D-A2CD-883FEBD652BD}"/>
    <cellStyle name="BM UF in Col E 4 10" xfId="8333" xr:uid="{E378D3FC-9CBC-4C6A-A967-B9790A59B683}"/>
    <cellStyle name="BM UF in Col E 4 10 2" xfId="8334" xr:uid="{FE53BDAC-BD3A-4B15-ACC1-2A29390AD211}"/>
    <cellStyle name="BM UF in Col E 4 10 2 2" xfId="8335" xr:uid="{B6FAD89E-E3F4-4FAB-A877-4E21497CE46A}"/>
    <cellStyle name="BM UF in Col E 4 10 3" xfId="8336" xr:uid="{C591CFBE-38A7-4081-87CD-4AC74423D9C6}"/>
    <cellStyle name="BM UF in Col E 4 11" xfId="8337" xr:uid="{569E98A4-5F55-4756-A4FB-5DBE116337C5}"/>
    <cellStyle name="BM UF in Col E 4 11 2" xfId="8338" xr:uid="{2AB92123-7D16-4083-88C1-80F7344E1081}"/>
    <cellStyle name="BM UF in Col E 4 11 2 2" xfId="8339" xr:uid="{3E5CD185-C035-4E1F-BDC9-19EB53D79435}"/>
    <cellStyle name="BM UF in Col E 4 11 3" xfId="8340" xr:uid="{94D3A035-CE27-44C6-8344-5CB53BD3F880}"/>
    <cellStyle name="BM UF in Col E 4 12" xfId="8341" xr:uid="{CF80AAD4-A457-4901-9AB4-62005D4ACC92}"/>
    <cellStyle name="BM UF in Col E 4 12 2" xfId="8342" xr:uid="{AFBDBCFF-FC0B-41DE-A0D7-B447E83AF55D}"/>
    <cellStyle name="BM UF in Col E 4 12 2 2" xfId="8343" xr:uid="{B62C4435-66A3-4466-B129-9F2B9DF1F99A}"/>
    <cellStyle name="BM UF in Col E 4 12 3" xfId="8344" xr:uid="{DA0F455D-081E-4193-9335-F166C7CB4808}"/>
    <cellStyle name="BM UF in Col E 4 13" xfId="8345" xr:uid="{688D6BA8-BE12-4BA2-AC6B-61AE045FBD98}"/>
    <cellStyle name="BM UF in Col E 4 13 2" xfId="8346" xr:uid="{C400740C-BE7B-41F2-B9A9-96A3AABDD657}"/>
    <cellStyle name="BM UF in Col E 4 13 2 2" xfId="8347" xr:uid="{81D7EE16-E91E-4A71-B2EB-27FF561AB4C0}"/>
    <cellStyle name="BM UF in Col E 4 13 3" xfId="8348" xr:uid="{C2B7BB8F-F041-43BC-8895-CD763F516573}"/>
    <cellStyle name="BM UF in Col E 4 14" xfId="8349" xr:uid="{C0884012-DF45-49C5-BB6D-E04C8758F6AD}"/>
    <cellStyle name="BM UF in Col E 4 14 2" xfId="8350" xr:uid="{4CF87544-1777-440D-BA9E-944682B08BED}"/>
    <cellStyle name="BM UF in Col E 4 14 2 2" xfId="8351" xr:uid="{7B945E87-C2CA-42D9-8EEF-FBEA87ABF526}"/>
    <cellStyle name="BM UF in Col E 4 14 3" xfId="8352" xr:uid="{7437FAF7-92B6-4BAA-A12D-C2AB8EC2D9D1}"/>
    <cellStyle name="BM UF in Col E 4 15" xfId="8353" xr:uid="{3035AE52-B93B-4529-8A62-C059A0A84640}"/>
    <cellStyle name="BM UF in Col E 4 15 2" xfId="8354" xr:uid="{0DE988D8-4A3B-4F59-A3D3-9BB4B86759F6}"/>
    <cellStyle name="BM UF in Col E 4 15 2 2" xfId="8355" xr:uid="{F43552C5-943C-43F7-8CF1-11AD55ED2EC9}"/>
    <cellStyle name="BM UF in Col E 4 15 3" xfId="8356" xr:uid="{25FF7B9F-EA0D-49A6-B376-417CFDA72069}"/>
    <cellStyle name="BM UF in Col E 4 16" xfId="8357" xr:uid="{7A5E41D5-23C5-4BCB-B33C-9ACABDF752AE}"/>
    <cellStyle name="BM UF in Col E 4 16 2" xfId="8358" xr:uid="{3F128A29-B51D-4610-8180-AD797B5200F7}"/>
    <cellStyle name="BM UF in Col E 4 16 2 2" xfId="8359" xr:uid="{B19D5BF6-DBFE-47BF-B4AE-A1BC44310811}"/>
    <cellStyle name="BM UF in Col E 4 16 3" xfId="8360" xr:uid="{DB33EBD0-D782-4062-B143-C4E9F56698B4}"/>
    <cellStyle name="BM UF in Col E 4 17" xfId="8361" xr:uid="{0FB392B2-9E3F-469C-85DB-C2D03EDCA046}"/>
    <cellStyle name="BM UF in Col E 4 17 2" xfId="8362" xr:uid="{35D4E955-B17A-4934-91D4-A4F2D5CA70BB}"/>
    <cellStyle name="BM UF in Col E 4 17 2 2" xfId="8363" xr:uid="{BD97524F-7068-4F39-9849-4572EF6ACA1E}"/>
    <cellStyle name="BM UF in Col E 4 17 3" xfId="8364" xr:uid="{0B681900-7A2C-4128-ABD3-523499B163DF}"/>
    <cellStyle name="BM UF in Col E 4 18" xfId="8365" xr:uid="{5DF94C7B-64D3-44BF-8CC6-DC715EB8FDFA}"/>
    <cellStyle name="BM UF in Col E 4 18 2" xfId="8366" xr:uid="{D75D5D3F-95E4-4B67-8BF5-D736EBC7E8EB}"/>
    <cellStyle name="BM UF in Col E 4 19" xfId="8367" xr:uid="{89DC4391-9734-471B-A46E-21825E163B80}"/>
    <cellStyle name="BM UF in Col E 4 2" xfId="8368" xr:uid="{C8A77138-1E20-4AC5-9696-434344EF99A6}"/>
    <cellStyle name="BM UF in Col E 4 2 10" xfId="8369" xr:uid="{399C4877-C725-4EA1-86A3-3DD48EA5106C}"/>
    <cellStyle name="BM UF in Col E 4 2 10 2" xfId="8370" xr:uid="{368EFBF7-1D93-434D-9276-0B0976EA5AEE}"/>
    <cellStyle name="BM UF in Col E 4 2 10 2 2" xfId="8371" xr:uid="{C3C38E08-6447-4766-BD35-7CAAB9E7F3A4}"/>
    <cellStyle name="BM UF in Col E 4 2 10 3" xfId="8372" xr:uid="{67389509-78B7-45D7-9315-0656FD1D16CD}"/>
    <cellStyle name="BM UF in Col E 4 2 11" xfId="8373" xr:uid="{C699F5E3-785D-4451-92DA-258EEA76515E}"/>
    <cellStyle name="BM UF in Col E 4 2 11 2" xfId="8374" xr:uid="{79D8B8E2-C63C-4399-99A8-3FC62C81B5DA}"/>
    <cellStyle name="BM UF in Col E 4 2 11 2 2" xfId="8375" xr:uid="{ADED2D38-8604-40B0-8C7B-3351FA8B1D87}"/>
    <cellStyle name="BM UF in Col E 4 2 11 3" xfId="8376" xr:uid="{3D475152-099F-49BF-8BA1-7B5942B2B705}"/>
    <cellStyle name="BM UF in Col E 4 2 12" xfId="8377" xr:uid="{85B4B6F9-1148-4FCD-B232-DEA611F4DE17}"/>
    <cellStyle name="BM UF in Col E 4 2 12 2" xfId="8378" xr:uid="{D8DF63B0-ACEA-487E-9C1B-DCFB48255380}"/>
    <cellStyle name="BM UF in Col E 4 2 12 2 2" xfId="8379" xr:uid="{707C2905-E881-4F4E-858C-1FFC5CCF7B2C}"/>
    <cellStyle name="BM UF in Col E 4 2 12 3" xfId="8380" xr:uid="{AC6BE78D-2119-42FE-B644-BC120D2FC94A}"/>
    <cellStyle name="BM UF in Col E 4 2 13" xfId="8381" xr:uid="{E67C7A6A-BF85-4981-8A8A-676F408AFC6F}"/>
    <cellStyle name="BM UF in Col E 4 2 13 2" xfId="8382" xr:uid="{FAEF340C-9B5E-441D-88E0-5DE30982BA9E}"/>
    <cellStyle name="BM UF in Col E 4 2 13 2 2" xfId="8383" xr:uid="{DF55C458-533C-4A33-B812-2C7A9181B04C}"/>
    <cellStyle name="BM UF in Col E 4 2 13 3" xfId="8384" xr:uid="{30AC2A5B-BDEC-4C26-9560-319202186A8E}"/>
    <cellStyle name="BM UF in Col E 4 2 14" xfId="8385" xr:uid="{1A9DA36D-E28C-4EAF-9745-D9956028969D}"/>
    <cellStyle name="BM UF in Col E 4 2 14 2" xfId="8386" xr:uid="{8CCCFDFF-0B84-4F07-AFAE-1FE4CF69CA7F}"/>
    <cellStyle name="BM UF in Col E 4 2 14 2 2" xfId="8387" xr:uid="{9378E9F4-A335-4CD8-A1EA-E35A300A2017}"/>
    <cellStyle name="BM UF in Col E 4 2 14 3" xfId="8388" xr:uid="{3F809952-A2FC-4D58-BB6E-27E508FF5E10}"/>
    <cellStyle name="BM UF in Col E 4 2 15" xfId="8389" xr:uid="{F2960C2F-499B-4C2A-B6E1-77F66091C768}"/>
    <cellStyle name="BM UF in Col E 4 2 15 2" xfId="8390" xr:uid="{B433791C-C9BB-4BBE-AB7C-56142AB50707}"/>
    <cellStyle name="BM UF in Col E 4 2 15 2 2" xfId="8391" xr:uid="{6794C348-B988-4D8D-8B48-BC6608989D38}"/>
    <cellStyle name="BM UF in Col E 4 2 15 3" xfId="8392" xr:uid="{26CBDE22-9DE4-4E4C-B2A3-5B6545660A74}"/>
    <cellStyle name="BM UF in Col E 4 2 16" xfId="8393" xr:uid="{585829D7-00AA-46EA-977E-5D10C4F80E7F}"/>
    <cellStyle name="BM UF in Col E 4 2 16 2" xfId="8394" xr:uid="{6EFEA550-DBC0-4DAD-9009-309E229694BE}"/>
    <cellStyle name="BM UF in Col E 4 2 16 2 2" xfId="8395" xr:uid="{D67307BC-B620-4FF4-863C-FD078331BD01}"/>
    <cellStyle name="BM UF in Col E 4 2 16 3" xfId="8396" xr:uid="{9F48FD33-92C1-4604-B262-A5FE871A1C33}"/>
    <cellStyle name="BM UF in Col E 4 2 17" xfId="8397" xr:uid="{46983A75-D809-401E-AEBE-26BCF2F7C45B}"/>
    <cellStyle name="BM UF in Col E 4 2 17 2" xfId="8398" xr:uid="{A6301F64-C271-4598-AAA4-F7EDB855BBDC}"/>
    <cellStyle name="BM UF in Col E 4 2 17 2 2" xfId="8399" xr:uid="{7317C3CC-6950-42A8-A2F3-76EDF4DC83EE}"/>
    <cellStyle name="BM UF in Col E 4 2 17 3" xfId="8400" xr:uid="{D7115EF1-0935-4209-8DF0-FEE4DA392852}"/>
    <cellStyle name="BM UF in Col E 4 2 18" xfId="8401" xr:uid="{07B7BDB5-0FBF-437E-B6D4-041F08D7B341}"/>
    <cellStyle name="BM UF in Col E 4 2 18 2" xfId="8402" xr:uid="{1C17E081-FFBB-4C15-BB04-F68645A2B8D1}"/>
    <cellStyle name="BM UF in Col E 4 2 18 2 2" xfId="8403" xr:uid="{7423F5FA-EB29-4924-AF79-540A70BDFD06}"/>
    <cellStyle name="BM UF in Col E 4 2 18 3" xfId="8404" xr:uid="{CE2AA9BF-41AC-4EAB-BBE5-2661277C91BA}"/>
    <cellStyle name="BM UF in Col E 4 2 19" xfId="8405" xr:uid="{6B7B35CE-0197-4356-B44D-6AFC424F4B87}"/>
    <cellStyle name="BM UF in Col E 4 2 19 2" xfId="8406" xr:uid="{CA70A2D6-B4CE-422B-90CD-C6CE4411935A}"/>
    <cellStyle name="BM UF in Col E 4 2 19 2 2" xfId="8407" xr:uid="{EF211D52-9105-416E-ADFD-B543E82B3BF9}"/>
    <cellStyle name="BM UF in Col E 4 2 19 3" xfId="8408" xr:uid="{55E0458A-F86B-436D-BA81-6935DF2305B8}"/>
    <cellStyle name="BM UF in Col E 4 2 2" xfId="8409" xr:uid="{0B6CC2A0-6ADB-4102-B5C7-3D6D2CD5AC2D}"/>
    <cellStyle name="BM UF in Col E 4 2 2 2" xfId="8410" xr:uid="{90A83BBB-8918-4CD6-9B25-77BEDC4A7107}"/>
    <cellStyle name="BM UF in Col E 4 2 2 2 2" xfId="8411" xr:uid="{5C0664AD-7242-442A-B2BE-5ED1F605FDAD}"/>
    <cellStyle name="BM UF in Col E 4 2 2 2 2 2" xfId="8412" xr:uid="{FB42020B-5AC5-47CF-BD80-41E634F10D18}"/>
    <cellStyle name="BM UF in Col E 4 2 2 2 3" xfId="8413" xr:uid="{736F251F-22D3-4C61-9525-8C1DF801AAE2}"/>
    <cellStyle name="BM UF in Col E 4 2 2 2 4" xfId="8414" xr:uid="{175EA8AA-4BDA-46B0-9DCB-70A95A58D3D7}"/>
    <cellStyle name="BM UF in Col E 4 2 2 3" xfId="8415" xr:uid="{2D3AA06F-B6BD-49C7-B667-93D95D5A49D5}"/>
    <cellStyle name="BM UF in Col E 4 2 2 3 2" xfId="8416" xr:uid="{969938BD-3883-4096-982F-B1939105695A}"/>
    <cellStyle name="BM UF in Col E 4 2 2 4" xfId="8417" xr:uid="{B9A015AF-8BE6-4CF1-A856-16FAC85B5CF7}"/>
    <cellStyle name="BM UF in Col E 4 2 2 5" xfId="8418" xr:uid="{534693AD-4873-4B0D-B49F-CF979FF492B2}"/>
    <cellStyle name="BM UF in Col E 4 2 20" xfId="8419" xr:uid="{6EEC2479-B5E8-4267-95F1-DFB67BF452C1}"/>
    <cellStyle name="BM UF in Col E 4 2 20 2" xfId="8420" xr:uid="{3E2BE404-619B-44B7-A409-A2D02549F9F8}"/>
    <cellStyle name="BM UF in Col E 4 2 20 2 2" xfId="8421" xr:uid="{6ACE394F-F913-48F8-9AE2-5631B6621EE2}"/>
    <cellStyle name="BM UF in Col E 4 2 20 3" xfId="8422" xr:uid="{0F685F1A-5328-41AB-847B-2D8446BC1BE9}"/>
    <cellStyle name="BM UF in Col E 4 2 21" xfId="8423" xr:uid="{5558AC2C-048F-4231-AF28-CEDDF54CEFAD}"/>
    <cellStyle name="BM UF in Col E 4 2 21 2" xfId="8424" xr:uid="{50FE2DC9-7AD3-4973-B2A4-9A506CD03CED}"/>
    <cellStyle name="BM UF in Col E 4 2 22" xfId="8425" xr:uid="{D9EAE34E-CAC0-407A-BE34-64558E48634B}"/>
    <cellStyle name="BM UF in Col E 4 2 23" xfId="8426" xr:uid="{E78E3E7A-0259-4EBD-A91E-2420832FFEF8}"/>
    <cellStyle name="BM UF in Col E 4 2 3" xfId="8427" xr:uid="{69261EB2-EE79-4B08-BC49-28C57324CF09}"/>
    <cellStyle name="BM UF in Col E 4 2 3 2" xfId="8428" xr:uid="{E7B4E9DE-8F7D-4E53-A6D9-8ADCB1E587E7}"/>
    <cellStyle name="BM UF in Col E 4 2 3 2 2" xfId="8429" xr:uid="{CC2A73A8-F518-4C1D-A6DD-AC132F6D8B5D}"/>
    <cellStyle name="BM UF in Col E 4 2 3 2 3" xfId="8430" xr:uid="{4DCE306D-4140-44FC-AA10-83E7827E456F}"/>
    <cellStyle name="BM UF in Col E 4 2 3 3" xfId="8431" xr:uid="{00EA3328-538E-4A0B-A1B3-8B3EB8695A0E}"/>
    <cellStyle name="BM UF in Col E 4 2 3 3 2" xfId="8432" xr:uid="{536F8DEB-97CF-48A6-AF05-F606FD2D9719}"/>
    <cellStyle name="BM UF in Col E 4 2 3 4" xfId="8433" xr:uid="{093196A5-03F7-4281-A188-E2D1682FD01E}"/>
    <cellStyle name="BM UF in Col E 4 2 4" xfId="8434" xr:uid="{7D3F61A8-8B80-4B58-9516-A8AA78B61900}"/>
    <cellStyle name="BM UF in Col E 4 2 4 2" xfId="8435" xr:uid="{7E91F5DA-C144-4083-A9A8-550DC9E8596F}"/>
    <cellStyle name="BM UF in Col E 4 2 4 2 2" xfId="8436" xr:uid="{A5D03BED-3580-4A6F-8435-8B4778800BB6}"/>
    <cellStyle name="BM UF in Col E 4 2 4 3" xfId="8437" xr:uid="{AE616B5E-AD22-4DA2-BC09-55AEFEC00DF3}"/>
    <cellStyle name="BM UF in Col E 4 2 4 4" xfId="8438" xr:uid="{8D7AC5EE-E66E-4D6F-B8A5-41B4034F454C}"/>
    <cellStyle name="BM UF in Col E 4 2 5" xfId="8439" xr:uid="{F6A2EE9E-7482-4140-8F78-88BFEB272FE9}"/>
    <cellStyle name="BM UF in Col E 4 2 5 2" xfId="8440" xr:uid="{45D3E3C8-9940-4EBA-BDF2-C114D3F9BF0F}"/>
    <cellStyle name="BM UF in Col E 4 2 5 2 2" xfId="8441" xr:uid="{D85697CA-22C4-4490-8A72-F8C5851C0ACF}"/>
    <cellStyle name="BM UF in Col E 4 2 5 3" xfId="8442" xr:uid="{5C0A8BAC-C15C-45C7-B33C-85F02B2B418C}"/>
    <cellStyle name="BM UF in Col E 4 2 5 4" xfId="8443" xr:uid="{14FDD3DC-9A2C-47F0-A46D-4EF764591995}"/>
    <cellStyle name="BM UF in Col E 4 2 6" xfId="8444" xr:uid="{5C1DE6E9-F1E2-4FA8-8C3B-2B8B40FC855C}"/>
    <cellStyle name="BM UF in Col E 4 2 6 2" xfId="8445" xr:uid="{8183117E-083F-483F-9BF2-BA5B6D61EE11}"/>
    <cellStyle name="BM UF in Col E 4 2 6 2 2" xfId="8446" xr:uid="{DD9A7EA2-21A5-42B6-929B-E1F91CBD3585}"/>
    <cellStyle name="BM UF in Col E 4 2 6 3" xfId="8447" xr:uid="{EBA963AB-135D-4303-8553-9D3AAF52CACB}"/>
    <cellStyle name="BM UF in Col E 4 2 7" xfId="8448" xr:uid="{F9C00115-422A-4BB4-9371-4E5ECAE103C7}"/>
    <cellStyle name="BM UF in Col E 4 2 7 2" xfId="8449" xr:uid="{19D723D2-C331-4982-B74F-32659B0D8AEF}"/>
    <cellStyle name="BM UF in Col E 4 2 7 2 2" xfId="8450" xr:uid="{9FAE9BDE-D058-4A6F-9527-1366605775F5}"/>
    <cellStyle name="BM UF in Col E 4 2 7 3" xfId="8451" xr:uid="{CB2B49DB-CADD-48C8-9113-964536917425}"/>
    <cellStyle name="BM UF in Col E 4 2 8" xfId="8452" xr:uid="{02395628-FD12-46E3-998E-D0CDA8214E00}"/>
    <cellStyle name="BM UF in Col E 4 2 8 2" xfId="8453" xr:uid="{8E770763-3D60-47D9-9CAC-83B0406D56CF}"/>
    <cellStyle name="BM UF in Col E 4 2 8 2 2" xfId="8454" xr:uid="{5A974A76-4804-4B9A-95EE-48373067C349}"/>
    <cellStyle name="BM UF in Col E 4 2 8 3" xfId="8455" xr:uid="{B7353A17-BBB4-4518-BEB1-C34B34F49F5A}"/>
    <cellStyle name="BM UF in Col E 4 2 9" xfId="8456" xr:uid="{F3E83B6A-6E5D-4D07-B6D4-599C5E0F02E8}"/>
    <cellStyle name="BM UF in Col E 4 2 9 2" xfId="8457" xr:uid="{8303927B-FC1B-40A3-A0E9-B1C88203A76D}"/>
    <cellStyle name="BM UF in Col E 4 2 9 2 2" xfId="8458" xr:uid="{92A9111A-9C8E-4B9D-8133-8D64D94F525E}"/>
    <cellStyle name="BM UF in Col E 4 2 9 3" xfId="8459" xr:uid="{2FC8F9CA-47B1-4349-A6B4-0AFBE2A5CE0B}"/>
    <cellStyle name="BM UF in Col E 4 20" xfId="8460" xr:uid="{6AAA7B54-502D-46F4-B6B3-A5BA94FBFAFE}"/>
    <cellStyle name="BM UF in Col E 4 3" xfId="8461" xr:uid="{9A93A460-9A8F-4CC1-BB7A-6E86129E402A}"/>
    <cellStyle name="BM UF in Col E 4 3 2" xfId="8462" xr:uid="{74408BE0-0B4E-4E40-9C66-22ACDC128191}"/>
    <cellStyle name="BM UF in Col E 4 3 2 2" xfId="8463" xr:uid="{AF396472-8488-40FC-819E-C7EF8F308CC7}"/>
    <cellStyle name="BM UF in Col E 4 3 2 2 2" xfId="8464" xr:uid="{E81458A3-3F7D-4D87-BD32-A0AFA50CE5FB}"/>
    <cellStyle name="BM UF in Col E 4 3 2 3" xfId="8465" xr:uid="{58AEE62B-B13F-4174-B025-941EC0C73DCD}"/>
    <cellStyle name="BM UF in Col E 4 3 2 4" xfId="8466" xr:uid="{1E955999-FCDD-4BB0-A9C9-67AE7092464A}"/>
    <cellStyle name="BM UF in Col E 4 3 3" xfId="8467" xr:uid="{E44B8E19-413D-4810-A94F-A62B1E093D35}"/>
    <cellStyle name="BM UF in Col E 4 3 3 2" xfId="8468" xr:uid="{D849F763-4E41-4C96-8F46-AF251AB1ADD4}"/>
    <cellStyle name="BM UF in Col E 4 3 4" xfId="8469" xr:uid="{33AE9C74-A82C-4A78-9C1C-B7D29B6B4C0B}"/>
    <cellStyle name="BM UF in Col E 4 3 5" xfId="8470" xr:uid="{9BC5554E-215D-4AA4-88ED-9C8307076B5B}"/>
    <cellStyle name="BM UF in Col E 4 4" xfId="8471" xr:uid="{DAB5F98C-6C7D-45FB-A0D0-784A9CEEE1D2}"/>
    <cellStyle name="BM UF in Col E 4 4 2" xfId="8472" xr:uid="{E8D78A7D-CBCD-4EE4-A3FE-D4071D191E89}"/>
    <cellStyle name="BM UF in Col E 4 4 2 2" xfId="8473" xr:uid="{9831D08F-A542-4DD7-8A2E-20BC98A5DDE6}"/>
    <cellStyle name="BM UF in Col E 4 4 2 3" xfId="8474" xr:uid="{06ED40C5-9894-47C8-B4C3-AEADF006E8BC}"/>
    <cellStyle name="BM UF in Col E 4 4 3" xfId="8475" xr:uid="{2F289758-54E7-4C5C-82DC-CFA81B679DBC}"/>
    <cellStyle name="BM UF in Col E 4 4 3 2" xfId="8476" xr:uid="{B493B2A0-A277-4DCF-947E-35FFC228F6DA}"/>
    <cellStyle name="BM UF in Col E 4 4 4" xfId="8477" xr:uid="{DC250269-A44E-47EB-BBC8-E10A1949E5F1}"/>
    <cellStyle name="BM UF in Col E 4 5" xfId="8478" xr:uid="{A1F545CF-7994-4CF3-94DE-0C6758F01FE6}"/>
    <cellStyle name="BM UF in Col E 4 5 2" xfId="8479" xr:uid="{CDC53C6A-A755-46ED-AFE7-E21E183280DF}"/>
    <cellStyle name="BM UF in Col E 4 5 2 2" xfId="8480" xr:uid="{8254FF2A-3DA3-4CE2-AEB2-BD1981D22121}"/>
    <cellStyle name="BM UF in Col E 4 5 2 3" xfId="8481" xr:uid="{461818CC-3F90-462D-A734-E7068257A2FF}"/>
    <cellStyle name="BM UF in Col E 4 5 3" xfId="8482" xr:uid="{05508376-DE73-4B62-B15F-297215E2499F}"/>
    <cellStyle name="BM UF in Col E 4 5 4" xfId="8483" xr:uid="{4794879E-4073-4D8C-9219-2BF2953FB974}"/>
    <cellStyle name="BM UF in Col E 4 6" xfId="8484" xr:uid="{4012D0AF-8A9D-4281-9C42-5703C080193F}"/>
    <cellStyle name="BM UF in Col E 4 6 2" xfId="8485" xr:uid="{61D56AB3-AF5E-4A06-8DDD-C7023894887A}"/>
    <cellStyle name="BM UF in Col E 4 6 2 2" xfId="8486" xr:uid="{EF1383D6-D710-481F-8B37-816F20D32F7C}"/>
    <cellStyle name="BM UF in Col E 4 6 3" xfId="8487" xr:uid="{22859E6D-0FE5-4A14-A878-E666275D4B90}"/>
    <cellStyle name="BM UF in Col E 4 6 4" xfId="8488" xr:uid="{AF9F7B14-C8BB-46ED-B587-D99AB845E679}"/>
    <cellStyle name="BM UF in Col E 4 7" xfId="8489" xr:uid="{16762D7D-91F6-4799-AA49-E8CD6EC1BAF4}"/>
    <cellStyle name="BM UF in Col E 4 7 2" xfId="8490" xr:uid="{C54B1E56-9E30-4EA8-BE6E-CE2F46B97461}"/>
    <cellStyle name="BM UF in Col E 4 7 2 2" xfId="8491" xr:uid="{83EBB8A5-4B84-4E6B-8F8F-D7C8AF00DB92}"/>
    <cellStyle name="BM UF in Col E 4 7 3" xfId="8492" xr:uid="{165D1FD0-2F0A-4871-9F5B-69B8CD6F16AF}"/>
    <cellStyle name="BM UF in Col E 4 8" xfId="8493" xr:uid="{B7F2BF63-30AD-4A08-8300-612FCDADBD87}"/>
    <cellStyle name="BM UF in Col E 4 8 2" xfId="8494" xr:uid="{5EFA64F2-B369-4A3D-A01A-A5876DAFA64C}"/>
    <cellStyle name="BM UF in Col E 4 8 2 2" xfId="8495" xr:uid="{DE276369-2DA2-4C59-BC39-DC0C7E2710F7}"/>
    <cellStyle name="BM UF in Col E 4 8 3" xfId="8496" xr:uid="{BEE1A352-75E5-4415-AB86-0CFF9D9EA08E}"/>
    <cellStyle name="BM UF in Col E 4 9" xfId="8497" xr:uid="{6F90FECC-F18D-41E4-90DE-483C9C2CF493}"/>
    <cellStyle name="BM UF in Col E 4 9 2" xfId="8498" xr:uid="{06B48C59-9103-4D38-8D2D-CB9232BCAE52}"/>
    <cellStyle name="BM UF in Col E 4 9 2 2" xfId="8499" xr:uid="{FF9C4F71-4FAC-4607-9E9C-21528503F174}"/>
    <cellStyle name="BM UF in Col E 4 9 3" xfId="8500" xr:uid="{43A01F90-78E6-459E-932D-EADEB0D77A9B}"/>
    <cellStyle name="BM UF in Col E 5" xfId="8501" xr:uid="{7954EC25-706A-4C9E-AE15-380B3A3BB44F}"/>
    <cellStyle name="BM UF in Col E 5 10" xfId="8502" xr:uid="{E45AF9D4-E186-48AF-8D3B-B6A5C9EB9A1D}"/>
    <cellStyle name="BM UF in Col E 5 10 2" xfId="8503" xr:uid="{E818966A-C666-45ED-8395-51BE039DF512}"/>
    <cellStyle name="BM UF in Col E 5 10 2 2" xfId="8504" xr:uid="{DCCAAB6E-26DB-4E5A-9E35-CF3448DB11AB}"/>
    <cellStyle name="BM UF in Col E 5 10 3" xfId="8505" xr:uid="{D7040ED9-A697-4C08-812F-698889AD608E}"/>
    <cellStyle name="BM UF in Col E 5 11" xfId="8506" xr:uid="{B8DD4B22-FAE2-46F5-B446-B8B1F918B047}"/>
    <cellStyle name="BM UF in Col E 5 11 2" xfId="8507" xr:uid="{23330489-F1A8-47C2-B254-7AB201C00148}"/>
    <cellStyle name="BM UF in Col E 5 11 2 2" xfId="8508" xr:uid="{FD85E2B0-BCA5-4B20-93D2-26E959C00717}"/>
    <cellStyle name="BM UF in Col E 5 11 3" xfId="8509" xr:uid="{B65D4353-252C-4A31-95F4-C545BD204AE0}"/>
    <cellStyle name="BM UF in Col E 5 12" xfId="8510" xr:uid="{27D707EA-D464-4CD2-A890-74E9E4AAD9D0}"/>
    <cellStyle name="BM UF in Col E 5 12 2" xfId="8511" xr:uid="{649C20D7-9585-4538-A453-DC2D7983005C}"/>
    <cellStyle name="BM UF in Col E 5 12 2 2" xfId="8512" xr:uid="{CBA9B0DC-35BE-4963-A83E-A328753C4DFE}"/>
    <cellStyle name="BM UF in Col E 5 12 3" xfId="8513" xr:uid="{95E2BFCA-5F93-41BF-96D6-01B03613A3A9}"/>
    <cellStyle name="BM UF in Col E 5 13" xfId="8514" xr:uid="{E881250E-62B8-4614-A35C-6850FC115745}"/>
    <cellStyle name="BM UF in Col E 5 13 2" xfId="8515" xr:uid="{9AB4A8ED-E6D5-465E-AADB-3D793BA8BFE1}"/>
    <cellStyle name="BM UF in Col E 5 13 2 2" xfId="8516" xr:uid="{3E57AF15-7124-4098-B5E7-D45D7404947D}"/>
    <cellStyle name="BM UF in Col E 5 13 3" xfId="8517" xr:uid="{11F89687-C8F3-48A6-8BA1-CB793DAFFC73}"/>
    <cellStyle name="BM UF in Col E 5 14" xfId="8518" xr:uid="{17EC7941-92ED-40F4-A368-A49F4156A4B6}"/>
    <cellStyle name="BM UF in Col E 5 14 2" xfId="8519" xr:uid="{15C82096-2B0B-4F79-8306-AF652A055485}"/>
    <cellStyle name="BM UF in Col E 5 14 2 2" xfId="8520" xr:uid="{89E6878C-3051-40F1-82D5-8057ADF2F042}"/>
    <cellStyle name="BM UF in Col E 5 14 3" xfId="8521" xr:uid="{62B79862-1B7A-4E5E-B449-A303C20C3B21}"/>
    <cellStyle name="BM UF in Col E 5 15" xfId="8522" xr:uid="{81EB7196-B57E-4D02-86D6-C6C375F61F36}"/>
    <cellStyle name="BM UF in Col E 5 15 2" xfId="8523" xr:uid="{243DD4BA-B4BC-4CD9-B770-6E091B7F8B40}"/>
    <cellStyle name="BM UF in Col E 5 15 2 2" xfId="8524" xr:uid="{944935C4-0CA9-4F20-8317-762AC865D5F4}"/>
    <cellStyle name="BM UF in Col E 5 15 3" xfId="8525" xr:uid="{6D500B69-5A2C-40DC-B98B-49DF3C8208AF}"/>
    <cellStyle name="BM UF in Col E 5 16" xfId="8526" xr:uid="{E1D47066-DC20-43B8-84EC-E94EB429E847}"/>
    <cellStyle name="BM UF in Col E 5 16 2" xfId="8527" xr:uid="{6EA1CAB1-D034-4806-A362-F2451AD84D94}"/>
    <cellStyle name="BM UF in Col E 5 16 2 2" xfId="8528" xr:uid="{F3F7BAF4-59CE-46E9-8393-FD89A91019C3}"/>
    <cellStyle name="BM UF in Col E 5 16 3" xfId="8529" xr:uid="{9F0CD207-CBAA-4341-A6FC-A7E501CB8D9D}"/>
    <cellStyle name="BM UF in Col E 5 17" xfId="8530" xr:uid="{4DEE813B-F4FA-464C-A7A6-F154CFAD4B1D}"/>
    <cellStyle name="BM UF in Col E 5 17 2" xfId="8531" xr:uid="{0682B794-7287-48DB-99A7-CCA3B281D354}"/>
    <cellStyle name="BM UF in Col E 5 17 2 2" xfId="8532" xr:uid="{1DB707FE-67D7-4A0D-9072-166D7532A61B}"/>
    <cellStyle name="BM UF in Col E 5 17 3" xfId="8533" xr:uid="{75E56262-AD69-4776-B6A9-E5F7ECF8B6A0}"/>
    <cellStyle name="BM UF in Col E 5 18" xfId="8534" xr:uid="{B20669FC-88FC-417B-A8F2-02E367491207}"/>
    <cellStyle name="BM UF in Col E 5 18 2" xfId="8535" xr:uid="{3854913D-F56C-49F7-BADE-2836F646D29A}"/>
    <cellStyle name="BM UF in Col E 5 18 2 2" xfId="8536" xr:uid="{41E56264-380A-4AD7-89FB-74E13A5692C6}"/>
    <cellStyle name="BM UF in Col E 5 18 3" xfId="8537" xr:uid="{CAF5E9A5-D39C-41AC-9E33-B9B6EEEC4C4E}"/>
    <cellStyle name="BM UF in Col E 5 19" xfId="8538" xr:uid="{F4D44CB5-5180-44E4-BF75-C0002C8AF788}"/>
    <cellStyle name="BM UF in Col E 5 19 2" xfId="8539" xr:uid="{58C33063-92A9-4F3A-971D-F6346148FFA5}"/>
    <cellStyle name="BM UF in Col E 5 19 2 2" xfId="8540" xr:uid="{F4F21388-F2E9-4F9A-A179-18505C8EB657}"/>
    <cellStyle name="BM UF in Col E 5 19 3" xfId="8541" xr:uid="{C6E4AC95-8D13-4D67-AF30-BE31B50CB66A}"/>
    <cellStyle name="BM UF in Col E 5 2" xfId="8542" xr:uid="{B556A997-5D7D-4ADF-8483-A6498609C748}"/>
    <cellStyle name="BM UF in Col E 5 2 10" xfId="8543" xr:uid="{356740CE-313F-4A2F-8E8C-BB823D3FCE7E}"/>
    <cellStyle name="BM UF in Col E 5 2 10 2" xfId="8544" xr:uid="{5FD425C1-F0DD-42B7-9F44-05B8EA39EB69}"/>
    <cellStyle name="BM UF in Col E 5 2 10 2 2" xfId="8545" xr:uid="{2177B7EA-4979-40F8-88F6-822BD3F5332D}"/>
    <cellStyle name="BM UF in Col E 5 2 10 3" xfId="8546" xr:uid="{98B724FF-5F78-4923-8F1A-B661A9FAB2FE}"/>
    <cellStyle name="BM UF in Col E 5 2 11" xfId="8547" xr:uid="{1F7B03B2-1BE4-42C7-B9E7-093350C4FA53}"/>
    <cellStyle name="BM UF in Col E 5 2 11 2" xfId="8548" xr:uid="{F2FB57A0-4C03-43C4-8D8B-CA27FFD18200}"/>
    <cellStyle name="BM UF in Col E 5 2 11 2 2" xfId="8549" xr:uid="{054DD17E-DBFD-4F2F-8C88-E528232947B0}"/>
    <cellStyle name="BM UF in Col E 5 2 11 3" xfId="8550" xr:uid="{B72CB1AA-8D37-4390-AC69-ED2AD2EFEE4C}"/>
    <cellStyle name="BM UF in Col E 5 2 12" xfId="8551" xr:uid="{C15161EC-304B-430C-A440-41884257672A}"/>
    <cellStyle name="BM UF in Col E 5 2 12 2" xfId="8552" xr:uid="{FD2654DA-9817-45E5-8BA7-CFB55C12CC4E}"/>
    <cellStyle name="BM UF in Col E 5 2 12 2 2" xfId="8553" xr:uid="{B2AE34D3-34EA-4105-8464-BA521160F761}"/>
    <cellStyle name="BM UF in Col E 5 2 12 3" xfId="8554" xr:uid="{C71D71AB-059B-4380-8125-16D129BAF697}"/>
    <cellStyle name="BM UF in Col E 5 2 13" xfId="8555" xr:uid="{F9F16178-7B47-4198-B82D-31350B7C0DB1}"/>
    <cellStyle name="BM UF in Col E 5 2 13 2" xfId="8556" xr:uid="{0F83881F-1464-44CF-8402-315B89E53089}"/>
    <cellStyle name="BM UF in Col E 5 2 13 2 2" xfId="8557" xr:uid="{6DA9CB96-8BFE-4F06-BB5D-1C1A43A268CF}"/>
    <cellStyle name="BM UF in Col E 5 2 13 3" xfId="8558" xr:uid="{4DF34CE2-7F02-4CA1-BCF2-63DAC1EF5230}"/>
    <cellStyle name="BM UF in Col E 5 2 14" xfId="8559" xr:uid="{EA9354BF-30B0-4541-ABBD-A056658E7793}"/>
    <cellStyle name="BM UF in Col E 5 2 14 2" xfId="8560" xr:uid="{5E1BD0B7-0EE0-44BC-B6FA-B34FE1FE6740}"/>
    <cellStyle name="BM UF in Col E 5 2 14 2 2" xfId="8561" xr:uid="{4186F7A1-6A5F-4DB5-BABB-3D055076C934}"/>
    <cellStyle name="BM UF in Col E 5 2 14 3" xfId="8562" xr:uid="{E41BE431-A21C-4BDD-84C2-30BE59AD108C}"/>
    <cellStyle name="BM UF in Col E 5 2 15" xfId="8563" xr:uid="{6FA390BD-2CCA-4143-B28C-359B5AF862DE}"/>
    <cellStyle name="BM UF in Col E 5 2 15 2" xfId="8564" xr:uid="{C875D451-9F37-428B-940D-6B6A9DB71D54}"/>
    <cellStyle name="BM UF in Col E 5 2 15 2 2" xfId="8565" xr:uid="{DE1C0B17-3E6D-49CF-AA4A-D172A962574D}"/>
    <cellStyle name="BM UF in Col E 5 2 15 3" xfId="8566" xr:uid="{97ABFA14-CD94-48FF-A3AD-8502A620DADD}"/>
    <cellStyle name="BM UF in Col E 5 2 16" xfId="8567" xr:uid="{D29C682F-784A-4119-ADBB-FA6D4639CBC3}"/>
    <cellStyle name="BM UF in Col E 5 2 16 2" xfId="8568" xr:uid="{2949DC76-9C44-4718-9C4E-709F43BE8BF4}"/>
    <cellStyle name="BM UF in Col E 5 2 16 2 2" xfId="8569" xr:uid="{8CA359D0-F2D9-453A-ADFD-57D896C8E4BA}"/>
    <cellStyle name="BM UF in Col E 5 2 16 3" xfId="8570" xr:uid="{679DE51F-4F81-4501-B981-92C3CF69153E}"/>
    <cellStyle name="BM UF in Col E 5 2 17" xfId="8571" xr:uid="{C44BF7CA-DF2F-499F-AD13-28B91C51A4F5}"/>
    <cellStyle name="BM UF in Col E 5 2 17 2" xfId="8572" xr:uid="{57E3184F-4638-4925-A3AC-67018F0A632A}"/>
    <cellStyle name="BM UF in Col E 5 2 17 2 2" xfId="8573" xr:uid="{1F0E24AE-2632-4B63-AF51-D24BFACAD95F}"/>
    <cellStyle name="BM UF in Col E 5 2 17 3" xfId="8574" xr:uid="{AA4EB2CC-5AF2-49A9-9224-DA9F7C956DCE}"/>
    <cellStyle name="BM UF in Col E 5 2 18" xfId="8575" xr:uid="{B2B0749B-AD3B-4158-8F48-495FD874EC9E}"/>
    <cellStyle name="BM UF in Col E 5 2 18 2" xfId="8576" xr:uid="{E00F0BA3-6AAC-4937-A9F4-543A869A984E}"/>
    <cellStyle name="BM UF in Col E 5 2 18 2 2" xfId="8577" xr:uid="{255BBE88-D0E4-47D3-B908-465952E8E90D}"/>
    <cellStyle name="BM UF in Col E 5 2 18 3" xfId="8578" xr:uid="{C1AE76F8-7694-4DB4-9710-101152B4F7BD}"/>
    <cellStyle name="BM UF in Col E 5 2 19" xfId="8579" xr:uid="{2235B606-A18A-4AFB-A50A-A129C4D43142}"/>
    <cellStyle name="BM UF in Col E 5 2 19 2" xfId="8580" xr:uid="{2D6A53F7-DF9E-4A1B-84D6-D1C0837F1CCB}"/>
    <cellStyle name="BM UF in Col E 5 2 19 2 2" xfId="8581" xr:uid="{96D4E915-05AA-4C5B-90AB-1AC5086DE7E1}"/>
    <cellStyle name="BM UF in Col E 5 2 19 3" xfId="8582" xr:uid="{C7DC3B6F-4772-4BDB-A1D1-B976B65BDB83}"/>
    <cellStyle name="BM UF in Col E 5 2 2" xfId="8583" xr:uid="{B542322F-7395-42F3-82AA-30A9F6EAE8BE}"/>
    <cellStyle name="BM UF in Col E 5 2 2 2" xfId="8584" xr:uid="{4ADF9F52-C0C3-47CC-89FD-6BFEBB7C167B}"/>
    <cellStyle name="BM UF in Col E 5 2 2 2 2" xfId="8585" xr:uid="{E3F5A8E8-A420-4599-819F-48368C05A883}"/>
    <cellStyle name="BM UF in Col E 5 2 2 2 3" xfId="8586" xr:uid="{AB68705C-0DD1-414C-AD8D-0A87F9DAD39F}"/>
    <cellStyle name="BM UF in Col E 5 2 2 3" xfId="8587" xr:uid="{B32E0191-3A51-4925-B655-8176B9E9B0C3}"/>
    <cellStyle name="BM UF in Col E 5 2 2 3 2" xfId="8588" xr:uid="{F41B8F4E-9E34-4546-9CAA-4975A70C1DF4}"/>
    <cellStyle name="BM UF in Col E 5 2 2 4" xfId="8589" xr:uid="{3C070D57-987A-423B-9454-18E3243397BE}"/>
    <cellStyle name="BM UF in Col E 5 2 20" xfId="8590" xr:uid="{ABEC4643-5EE5-4D70-B33E-953F3BE76424}"/>
    <cellStyle name="BM UF in Col E 5 2 20 2" xfId="8591" xr:uid="{3364C135-8439-49EE-8E87-5C64E1D1EA12}"/>
    <cellStyle name="BM UF in Col E 5 2 20 2 2" xfId="8592" xr:uid="{D8E92DA6-119F-4E9F-9308-6F19CB842245}"/>
    <cellStyle name="BM UF in Col E 5 2 20 3" xfId="8593" xr:uid="{3479AE7E-87E5-46D9-BB19-5ECD149028DD}"/>
    <cellStyle name="BM UF in Col E 5 2 21" xfId="8594" xr:uid="{50D92071-6DEB-43A1-8C23-760C0AA76343}"/>
    <cellStyle name="BM UF in Col E 5 2 21 2" xfId="8595" xr:uid="{E6936968-270A-4217-8784-C92CC3EDDCB8}"/>
    <cellStyle name="BM UF in Col E 5 2 22" xfId="8596" xr:uid="{0E111955-EA0F-420A-BB34-0EC050453D45}"/>
    <cellStyle name="BM UF in Col E 5 2 23" xfId="8597" xr:uid="{BD7A1BE9-AD9F-48A8-A6B0-88413DA7D8D9}"/>
    <cellStyle name="BM UF in Col E 5 2 3" xfId="8598" xr:uid="{D36836B5-6909-4E21-BE4F-4963AE798178}"/>
    <cellStyle name="BM UF in Col E 5 2 3 2" xfId="8599" xr:uid="{C823C04F-88E8-4D09-90AD-B6EDA4FD43BC}"/>
    <cellStyle name="BM UF in Col E 5 2 3 2 2" xfId="8600" xr:uid="{8B2C0B59-4F1E-4327-A634-E8FC9B674358}"/>
    <cellStyle name="BM UF in Col E 5 2 3 3" xfId="8601" xr:uid="{09CBE424-CB52-43B7-AE03-274283F00B8A}"/>
    <cellStyle name="BM UF in Col E 5 2 3 4" xfId="8602" xr:uid="{302773DB-33CD-4056-BAE4-3AE4B3A49B12}"/>
    <cellStyle name="BM UF in Col E 5 2 4" xfId="8603" xr:uid="{77AA7E28-46FF-42BF-B9AD-53A99F05FEA5}"/>
    <cellStyle name="BM UF in Col E 5 2 4 2" xfId="8604" xr:uid="{BE6609BB-7C2C-4EB6-BCBF-86D746A1F4B1}"/>
    <cellStyle name="BM UF in Col E 5 2 4 2 2" xfId="8605" xr:uid="{C7E2DD88-A1C9-4E2F-B14F-11A3FC9A9612}"/>
    <cellStyle name="BM UF in Col E 5 2 4 3" xfId="8606" xr:uid="{A99A87A2-5AB1-4557-BCC3-C37539F821E8}"/>
    <cellStyle name="BM UF in Col E 5 2 4 4" xfId="8607" xr:uid="{F3EE6148-0A32-468F-AFE6-553BB89A39E3}"/>
    <cellStyle name="BM UF in Col E 5 2 5" xfId="8608" xr:uid="{FDFCDBBB-B208-4D37-B1F4-4F5E89B3FBFC}"/>
    <cellStyle name="BM UF in Col E 5 2 5 2" xfId="8609" xr:uid="{F5A166B9-7FE1-4BEF-8C23-6102BFFFCE56}"/>
    <cellStyle name="BM UF in Col E 5 2 5 2 2" xfId="8610" xr:uid="{AA141F62-1016-469D-88C6-2704869F22D6}"/>
    <cellStyle name="BM UF in Col E 5 2 5 3" xfId="8611" xr:uid="{E40E4CB3-3935-4ABD-8FCA-535AB418AB7A}"/>
    <cellStyle name="BM UF in Col E 5 2 6" xfId="8612" xr:uid="{40E441CA-8807-4E8A-BFAA-B7EA0DBA3D2A}"/>
    <cellStyle name="BM UF in Col E 5 2 6 2" xfId="8613" xr:uid="{39E71D1E-93B3-41F3-A477-28BD74BD7E15}"/>
    <cellStyle name="BM UF in Col E 5 2 6 2 2" xfId="8614" xr:uid="{9BF35356-DC56-4E05-A6F9-249B2B9F200D}"/>
    <cellStyle name="BM UF in Col E 5 2 6 3" xfId="8615" xr:uid="{0026EFFE-D374-47A7-A2EB-33AC2CA42B3A}"/>
    <cellStyle name="BM UF in Col E 5 2 7" xfId="8616" xr:uid="{B8B7D96C-1931-4CA9-BF75-8E116436ADFB}"/>
    <cellStyle name="BM UF in Col E 5 2 7 2" xfId="8617" xr:uid="{2CA2BE5C-9CD5-4B7F-9412-E033C97496A5}"/>
    <cellStyle name="BM UF in Col E 5 2 7 2 2" xfId="8618" xr:uid="{0F0AE6B4-B97A-4BDC-82EF-6A938A9BE311}"/>
    <cellStyle name="BM UF in Col E 5 2 7 3" xfId="8619" xr:uid="{C1AFF86D-EC70-42E0-A4A6-E50E9874090C}"/>
    <cellStyle name="BM UF in Col E 5 2 8" xfId="8620" xr:uid="{58722A62-B39E-479D-8E13-139547ACE1C8}"/>
    <cellStyle name="BM UF in Col E 5 2 8 2" xfId="8621" xr:uid="{125B956C-2B99-4BBD-B90A-1864240D4540}"/>
    <cellStyle name="BM UF in Col E 5 2 8 2 2" xfId="8622" xr:uid="{A6180120-395D-412B-9564-ACE6CFBFCD22}"/>
    <cellStyle name="BM UF in Col E 5 2 8 3" xfId="8623" xr:uid="{A33E6FF1-5EDE-49B8-80CD-AF617108FFB7}"/>
    <cellStyle name="BM UF in Col E 5 2 9" xfId="8624" xr:uid="{F7C68AF3-CB61-43EF-99A5-656445C69036}"/>
    <cellStyle name="BM UF in Col E 5 2 9 2" xfId="8625" xr:uid="{A329ED7B-D8A3-4D69-8311-8793CC8BD2F9}"/>
    <cellStyle name="BM UF in Col E 5 2 9 2 2" xfId="8626" xr:uid="{C49AB2A7-A866-4BB2-ADAC-CC17F50AD341}"/>
    <cellStyle name="BM UF in Col E 5 2 9 3" xfId="8627" xr:uid="{5C22BBF9-412D-456B-86FD-849546DDCA8B}"/>
    <cellStyle name="BM UF in Col E 5 20" xfId="8628" xr:uid="{3850D2E0-2AF6-416B-8316-659CC59BA437}"/>
    <cellStyle name="BM UF in Col E 5 20 2" xfId="8629" xr:uid="{60025432-731F-4468-9CBF-A9E7F92C3180}"/>
    <cellStyle name="BM UF in Col E 5 20 2 2" xfId="8630" xr:uid="{58B6A292-B01E-415F-9408-C98D068FB0A3}"/>
    <cellStyle name="BM UF in Col E 5 20 3" xfId="8631" xr:uid="{8EF099A7-8597-4A6D-B7C0-6CFC733EDA29}"/>
    <cellStyle name="BM UF in Col E 5 21" xfId="8632" xr:uid="{2C3F175B-3FBD-4A70-A738-48F4AC7153E9}"/>
    <cellStyle name="BM UF in Col E 5 21 2" xfId="8633" xr:uid="{1888E887-E6D6-41B7-AA32-1A819DE81974}"/>
    <cellStyle name="BM UF in Col E 5 21 2 2" xfId="8634" xr:uid="{B4BA3A0F-B0EF-42B5-A936-20279E8E16B9}"/>
    <cellStyle name="BM UF in Col E 5 21 3" xfId="8635" xr:uid="{5B154039-082C-4BBA-A4B7-65EC1A93F13D}"/>
    <cellStyle name="BM UF in Col E 5 22" xfId="8636" xr:uid="{CF1561F1-8932-4E35-9672-2B9624973AB1}"/>
    <cellStyle name="BM UF in Col E 5 22 2" xfId="8637" xr:uid="{74CD0FC2-088D-427C-BBA7-1590FE8F484E}"/>
    <cellStyle name="BM UF in Col E 5 23" xfId="8638" xr:uid="{D01F8DFC-286C-4461-AEBF-E3FF37B025CD}"/>
    <cellStyle name="BM UF in Col E 5 24" xfId="8639" xr:uid="{24D0DDC1-6804-412B-9CE3-BE527E0452DB}"/>
    <cellStyle name="BM UF in Col E 5 3" xfId="8640" xr:uid="{FB3A3D4E-40EE-4D7E-88E1-9C22097665EB}"/>
    <cellStyle name="BM UF in Col E 5 3 2" xfId="8641" xr:uid="{557AF896-D559-4782-8F26-EF0C5FD4F36B}"/>
    <cellStyle name="BM UF in Col E 5 3 2 2" xfId="8642" xr:uid="{21AA8E3F-516D-4F2B-9704-31FA41BF5462}"/>
    <cellStyle name="BM UF in Col E 5 3 2 3" xfId="8643" xr:uid="{52C37C6D-B456-4B4F-BDFB-276EFEB3C599}"/>
    <cellStyle name="BM UF in Col E 5 3 3" xfId="8644" xr:uid="{3BE07460-C6EF-4694-B279-0F321DE1EAFD}"/>
    <cellStyle name="BM UF in Col E 5 3 3 2" xfId="8645" xr:uid="{3395722A-20F9-4CD6-873E-B6E3D79EFBF5}"/>
    <cellStyle name="BM UF in Col E 5 3 4" xfId="8646" xr:uid="{BFA73EE7-D0EC-4A44-ABC9-D8F172968D32}"/>
    <cellStyle name="BM UF in Col E 5 4" xfId="8647" xr:uid="{25CCE417-9A09-4AB5-B522-A655CB9A86CE}"/>
    <cellStyle name="BM UF in Col E 5 4 2" xfId="8648" xr:uid="{57F94CEF-D263-482E-A50D-A3311B167116}"/>
    <cellStyle name="BM UF in Col E 5 4 2 2" xfId="8649" xr:uid="{AAAC031E-A44E-416E-953B-5D210D880126}"/>
    <cellStyle name="BM UF in Col E 5 4 3" xfId="8650" xr:uid="{EAC2A26C-6D62-4C97-8EC8-6BEF50C13D34}"/>
    <cellStyle name="BM UF in Col E 5 4 4" xfId="8651" xr:uid="{530790DE-5E63-4C29-BB44-1D7FF23788DF}"/>
    <cellStyle name="BM UF in Col E 5 5" xfId="8652" xr:uid="{5E51557F-B308-4B33-B0D1-ADBAA4C6F0E2}"/>
    <cellStyle name="BM UF in Col E 5 5 2" xfId="8653" xr:uid="{A8A57206-E3F1-4D65-BBCA-05931C4F94AC}"/>
    <cellStyle name="BM UF in Col E 5 5 2 2" xfId="8654" xr:uid="{2AE367AA-138A-417E-9B0C-8E5BC862E3CC}"/>
    <cellStyle name="BM UF in Col E 5 5 3" xfId="8655" xr:uid="{154BA4D4-70C6-4DD0-B8A8-8435213C7379}"/>
    <cellStyle name="BM UF in Col E 5 5 4" xfId="8656" xr:uid="{24BA9109-C186-4B4E-B005-5D29982D140B}"/>
    <cellStyle name="BM UF in Col E 5 6" xfId="8657" xr:uid="{146D455F-B287-4FF9-9F0F-AE7804A5309D}"/>
    <cellStyle name="BM UF in Col E 5 6 2" xfId="8658" xr:uid="{6DB0D1A6-C03E-41E1-AF04-365D46A07BDB}"/>
    <cellStyle name="BM UF in Col E 5 6 2 2" xfId="8659" xr:uid="{9F93CE9B-5321-4C2D-BE56-80D4183360C6}"/>
    <cellStyle name="BM UF in Col E 5 6 3" xfId="8660" xr:uid="{93D73D4E-69D7-44B9-9D40-75E589F989A0}"/>
    <cellStyle name="BM UF in Col E 5 7" xfId="8661" xr:uid="{97F7A108-EC37-44A0-AC09-CF469B6AAD66}"/>
    <cellStyle name="BM UF in Col E 5 7 2" xfId="8662" xr:uid="{B93E0B14-1265-4E42-B5F6-DFF2F0D7D293}"/>
    <cellStyle name="BM UF in Col E 5 7 2 2" xfId="8663" xr:uid="{FAE673C3-4F96-4DEE-84AA-5F68E7C3D96D}"/>
    <cellStyle name="BM UF in Col E 5 7 3" xfId="8664" xr:uid="{7DE399B9-4CCD-4447-86F4-8BBED0570F09}"/>
    <cellStyle name="BM UF in Col E 5 8" xfId="8665" xr:uid="{3DEC41D1-5B80-403A-83B5-39D5275AABB2}"/>
    <cellStyle name="BM UF in Col E 5 8 2" xfId="8666" xr:uid="{42206BEE-5932-4143-A9B8-E9AB8068BE88}"/>
    <cellStyle name="BM UF in Col E 5 8 2 2" xfId="8667" xr:uid="{B820E6D1-F22A-4868-9CA2-16DAA8A0DD24}"/>
    <cellStyle name="BM UF in Col E 5 8 3" xfId="8668" xr:uid="{3A01FAE1-3370-47BE-8C70-639016378116}"/>
    <cellStyle name="BM UF in Col E 5 9" xfId="8669" xr:uid="{7FB99A44-9278-4084-88ED-6623707FC463}"/>
    <cellStyle name="BM UF in Col E 5 9 2" xfId="8670" xr:uid="{F9418368-D44A-4BB6-B2CB-943C1D470C89}"/>
    <cellStyle name="BM UF in Col E 5 9 2 2" xfId="8671" xr:uid="{D628639F-DF63-44CB-8B11-D4507D380103}"/>
    <cellStyle name="BM UF in Col E 5 9 3" xfId="8672" xr:uid="{977C8BFA-AB81-4954-B653-21F4DD29D251}"/>
    <cellStyle name="BM UF in Col E 6" xfId="8673" xr:uid="{9B7EFD5E-8ECD-4FD9-89CE-478BEB1E3444}"/>
    <cellStyle name="BM UF in Col E 6 10" xfId="8674" xr:uid="{D8ECAFE9-BBFB-4046-AC2A-816785967D98}"/>
    <cellStyle name="BM UF in Col E 6 10 2" xfId="8675" xr:uid="{C4C6B9A5-0D90-4505-8FE3-C7D9B00C1A6B}"/>
    <cellStyle name="BM UF in Col E 6 10 2 2" xfId="8676" xr:uid="{CA4BBB2C-6FE1-4F1B-84E1-287E87E895A6}"/>
    <cellStyle name="BM UF in Col E 6 10 3" xfId="8677" xr:uid="{DE26EF2B-FE79-416C-8046-EE1F6D8A0C2F}"/>
    <cellStyle name="BM UF in Col E 6 11" xfId="8678" xr:uid="{3403FCA0-7750-4233-A6EA-C4DED87B4DF8}"/>
    <cellStyle name="BM UF in Col E 6 11 2" xfId="8679" xr:uid="{E0FA1975-D0FD-46CF-8E97-AE46FD6049E5}"/>
    <cellStyle name="BM UF in Col E 6 11 2 2" xfId="8680" xr:uid="{9D3C4737-20FF-47B6-B6E8-9A46C585A7D3}"/>
    <cellStyle name="BM UF in Col E 6 11 3" xfId="8681" xr:uid="{35BA2B61-44AD-42B9-B249-54F19A2FA005}"/>
    <cellStyle name="BM UF in Col E 6 12" xfId="8682" xr:uid="{F7C54128-C36E-40CC-A1C5-03E62A72622B}"/>
    <cellStyle name="BM UF in Col E 6 12 2" xfId="8683" xr:uid="{F410F90A-960B-4837-B6FE-C214E0C7CA95}"/>
    <cellStyle name="BM UF in Col E 6 12 2 2" xfId="8684" xr:uid="{B24B8E86-4362-455B-B840-8B118FED61AF}"/>
    <cellStyle name="BM UF in Col E 6 12 3" xfId="8685" xr:uid="{1D1AF227-CCE1-40E1-A765-59717DED5944}"/>
    <cellStyle name="BM UF in Col E 6 13" xfId="8686" xr:uid="{E20C2E3E-ED0D-458E-934B-036366E46913}"/>
    <cellStyle name="BM UF in Col E 6 13 2" xfId="8687" xr:uid="{30B285F1-D133-4179-8C5C-BBC9B96A037D}"/>
    <cellStyle name="BM UF in Col E 6 13 2 2" xfId="8688" xr:uid="{CC283A61-94AE-42CA-8EA4-E49EE0930F59}"/>
    <cellStyle name="BM UF in Col E 6 13 3" xfId="8689" xr:uid="{5D3430F4-D8AF-41F5-9617-6D2B07F61586}"/>
    <cellStyle name="BM UF in Col E 6 14" xfId="8690" xr:uid="{BE681A9E-5A6B-4580-9C48-681B66DE72CB}"/>
    <cellStyle name="BM UF in Col E 6 14 2" xfId="8691" xr:uid="{078113FB-C21D-4EB0-A48A-7483B0CAAE9F}"/>
    <cellStyle name="BM UF in Col E 6 14 2 2" xfId="8692" xr:uid="{EAA1D31A-C41D-4AFB-8ED0-ED5CFB606F0B}"/>
    <cellStyle name="BM UF in Col E 6 14 3" xfId="8693" xr:uid="{745DA549-2580-43F0-A9C2-DC5739E4FD84}"/>
    <cellStyle name="BM UF in Col E 6 15" xfId="8694" xr:uid="{1E81A5E7-A18D-4227-A3BF-CC95EF1EA85A}"/>
    <cellStyle name="BM UF in Col E 6 15 2" xfId="8695" xr:uid="{600BF8C7-B488-4DD2-ACC8-7797602A8370}"/>
    <cellStyle name="BM UF in Col E 6 15 2 2" xfId="8696" xr:uid="{72D1BB01-8D64-4847-B0AA-E52C8F7718C3}"/>
    <cellStyle name="BM UF in Col E 6 15 3" xfId="8697" xr:uid="{E05B781F-9D6A-40DC-9DE7-F8D0D1316730}"/>
    <cellStyle name="BM UF in Col E 6 16" xfId="8698" xr:uid="{E6992325-6102-4DBD-B0C4-600E76C6CC19}"/>
    <cellStyle name="BM UF in Col E 6 16 2" xfId="8699" xr:uid="{70CAFB29-C708-473C-9FAA-3E57252E767E}"/>
    <cellStyle name="BM UF in Col E 6 16 2 2" xfId="8700" xr:uid="{DC1EDA9D-F121-49A4-9E67-960E1A2933B7}"/>
    <cellStyle name="BM UF in Col E 6 16 3" xfId="8701" xr:uid="{6FF5DE40-95B5-4FCB-BAC4-E25EFFE4C619}"/>
    <cellStyle name="BM UF in Col E 6 17" xfId="8702" xr:uid="{A7BD268C-4F22-4BA1-9E43-C87D310E0341}"/>
    <cellStyle name="BM UF in Col E 6 17 2" xfId="8703" xr:uid="{81055FAB-5CF0-45DD-8DD2-A71A6CEA5338}"/>
    <cellStyle name="BM UF in Col E 6 17 2 2" xfId="8704" xr:uid="{200B849F-BD77-423D-BBA3-93147D438CEC}"/>
    <cellStyle name="BM UF in Col E 6 17 3" xfId="8705" xr:uid="{4DE4D875-928A-4506-B4F7-76E79A2985E9}"/>
    <cellStyle name="BM UF in Col E 6 18" xfId="8706" xr:uid="{63D40853-6672-42B7-AD11-5680095C6A4F}"/>
    <cellStyle name="BM UF in Col E 6 18 2" xfId="8707" xr:uid="{EC5CE93C-338B-4F31-BBFD-D223AB095390}"/>
    <cellStyle name="BM UF in Col E 6 18 2 2" xfId="8708" xr:uid="{98D36944-95C9-461E-A598-E370D4FB6CDB}"/>
    <cellStyle name="BM UF in Col E 6 18 3" xfId="8709" xr:uid="{EF0E7707-5408-46F8-A73B-CCD0B7932D61}"/>
    <cellStyle name="BM UF in Col E 6 19" xfId="8710" xr:uid="{9E7D8049-B0D9-4606-BFA3-E8BF433D086E}"/>
    <cellStyle name="BM UF in Col E 6 19 2" xfId="8711" xr:uid="{EFCE9EDB-51E2-422F-AC8D-5C080753FFF6}"/>
    <cellStyle name="BM UF in Col E 6 19 2 2" xfId="8712" xr:uid="{F5A0AB8F-2DCF-4925-B6B4-230C5693A5A7}"/>
    <cellStyle name="BM UF in Col E 6 19 3" xfId="8713" xr:uid="{7F3E054C-AC50-4307-985D-880C5838AFCC}"/>
    <cellStyle name="BM UF in Col E 6 2" xfId="8714" xr:uid="{129394B9-027C-4AEE-9BD1-911DC4BD67D1}"/>
    <cellStyle name="BM UF in Col E 6 2 2" xfId="8715" xr:uid="{536C766A-013A-40B2-9B24-543D8ACCC6E4}"/>
    <cellStyle name="BM UF in Col E 6 2 2 2" xfId="8716" xr:uid="{A39D5749-45DA-40F5-AA94-4A611D1DA310}"/>
    <cellStyle name="BM UF in Col E 6 2 2 3" xfId="8717" xr:uid="{D6AA07A2-FC5A-43FE-8FB3-E050328336A1}"/>
    <cellStyle name="BM UF in Col E 6 2 3" xfId="8718" xr:uid="{E4F82B2B-7389-4FA3-9440-59D5ACE8AA74}"/>
    <cellStyle name="BM UF in Col E 6 2 3 2" xfId="8719" xr:uid="{1CBC8EA2-C536-4AC7-B501-F2D2E5B38EDE}"/>
    <cellStyle name="BM UF in Col E 6 2 4" xfId="8720" xr:uid="{4F9F6C38-3A34-4DFD-A987-3E7D47C58CC4}"/>
    <cellStyle name="BM UF in Col E 6 20" xfId="8721" xr:uid="{9B804DFB-8385-448A-9D6F-D3E4B15E4F1C}"/>
    <cellStyle name="BM UF in Col E 6 20 2" xfId="8722" xr:uid="{3EA25A54-3D97-49A4-8D76-90C4A9295EC3}"/>
    <cellStyle name="BM UF in Col E 6 20 2 2" xfId="8723" xr:uid="{A0C1DD3D-F5E1-4F63-8772-E974153D72FD}"/>
    <cellStyle name="BM UF in Col E 6 20 3" xfId="8724" xr:uid="{52B1FEA1-74C1-445D-A20E-F5EECF69A6EE}"/>
    <cellStyle name="BM UF in Col E 6 21" xfId="8725" xr:uid="{370B8D6C-C5A7-467A-A34A-2B3D715E9F95}"/>
    <cellStyle name="BM UF in Col E 6 21 2" xfId="8726" xr:uid="{EF86715A-658F-451B-89CF-9DA875AF6925}"/>
    <cellStyle name="BM UF in Col E 6 22" xfId="8727" xr:uid="{E678883D-25A2-498E-9ECE-7045D22EDCA8}"/>
    <cellStyle name="BM UF in Col E 6 23" xfId="8728" xr:uid="{2FE2A9B9-23FE-4CBA-A0FA-CECE88E9C0CD}"/>
    <cellStyle name="BM UF in Col E 6 3" xfId="8729" xr:uid="{F896D227-8571-4D01-84B5-573DBEA5F0EE}"/>
    <cellStyle name="BM UF in Col E 6 3 2" xfId="8730" xr:uid="{D1ACE5EB-D8AD-47BF-A9F8-08CCC7F6273C}"/>
    <cellStyle name="BM UF in Col E 6 3 2 2" xfId="8731" xr:uid="{98024033-122F-4ED7-AFE3-3B455C2D611A}"/>
    <cellStyle name="BM UF in Col E 6 3 3" xfId="8732" xr:uid="{D0D895A8-BE4A-4B8E-9D5D-B2F8DB12A2D5}"/>
    <cellStyle name="BM UF in Col E 6 3 4" xfId="8733" xr:uid="{6D1A1162-9F15-41A8-A21A-8CC85A3635AD}"/>
    <cellStyle name="BM UF in Col E 6 4" xfId="8734" xr:uid="{848A4A5D-BAFA-4A1A-B481-07F89A3567C4}"/>
    <cellStyle name="BM UF in Col E 6 4 2" xfId="8735" xr:uid="{5AD408C6-86F6-47E4-8D3F-55865549CD5F}"/>
    <cellStyle name="BM UF in Col E 6 4 2 2" xfId="8736" xr:uid="{62D245B3-7E18-4059-8431-106557209A7A}"/>
    <cellStyle name="BM UF in Col E 6 4 3" xfId="8737" xr:uid="{CE99CCA9-06D5-402B-888D-6DB1CD701636}"/>
    <cellStyle name="BM UF in Col E 6 4 4" xfId="8738" xr:uid="{6F2B73F5-7CD6-452C-9B13-EFDCD53DC01D}"/>
    <cellStyle name="BM UF in Col E 6 5" xfId="8739" xr:uid="{5594DE24-68B2-4761-A6A8-EDED259DD38E}"/>
    <cellStyle name="BM UF in Col E 6 5 2" xfId="8740" xr:uid="{7BF6F1BD-51CF-4E02-959C-A1C1D53EC951}"/>
    <cellStyle name="BM UF in Col E 6 5 2 2" xfId="8741" xr:uid="{97900737-3475-41DF-925E-7AA512CFD950}"/>
    <cellStyle name="BM UF in Col E 6 5 3" xfId="8742" xr:uid="{C8860675-8A2B-40D2-B878-78EA8EC2E9DE}"/>
    <cellStyle name="BM UF in Col E 6 6" xfId="8743" xr:uid="{6C3FF6EE-7B73-417C-9971-A244AB3492FB}"/>
    <cellStyle name="BM UF in Col E 6 6 2" xfId="8744" xr:uid="{D9E098E7-3454-4378-A924-2CFA956140F1}"/>
    <cellStyle name="BM UF in Col E 6 6 2 2" xfId="8745" xr:uid="{EF7EA943-23F7-424C-99AA-751152012E9F}"/>
    <cellStyle name="BM UF in Col E 6 6 3" xfId="8746" xr:uid="{F1A87778-719E-4C0F-B7D5-ACE375D4FDC3}"/>
    <cellStyle name="BM UF in Col E 6 7" xfId="8747" xr:uid="{78E23356-299A-4D70-A939-3E5ECAA23685}"/>
    <cellStyle name="BM UF in Col E 6 7 2" xfId="8748" xr:uid="{806C311A-9295-48DF-93B7-CF81727F4036}"/>
    <cellStyle name="BM UF in Col E 6 7 2 2" xfId="8749" xr:uid="{2427EEE8-EE5D-44FE-9278-855127158781}"/>
    <cellStyle name="BM UF in Col E 6 7 3" xfId="8750" xr:uid="{D795E4E7-3330-43B5-A085-65A09404476B}"/>
    <cellStyle name="BM UF in Col E 6 8" xfId="8751" xr:uid="{E3FA9EA3-6582-4294-BB91-7634F7C9823A}"/>
    <cellStyle name="BM UF in Col E 6 8 2" xfId="8752" xr:uid="{58CBA8D9-3EB8-487A-8E92-F80B137C1C1B}"/>
    <cellStyle name="BM UF in Col E 6 8 2 2" xfId="8753" xr:uid="{A4ADAEEB-6314-4A0C-899E-C55118D99991}"/>
    <cellStyle name="BM UF in Col E 6 8 3" xfId="8754" xr:uid="{1E4E97B6-5E73-475B-A9B1-2BA01FEC5071}"/>
    <cellStyle name="BM UF in Col E 6 9" xfId="8755" xr:uid="{CDE16E3A-076C-45B3-92B8-9551085E2BFA}"/>
    <cellStyle name="BM UF in Col E 6 9 2" xfId="8756" xr:uid="{B7B1C8BC-18AC-40D3-BA29-57C91623EAD8}"/>
    <cellStyle name="BM UF in Col E 6 9 2 2" xfId="8757" xr:uid="{EA163279-8F37-45AF-BF85-4228DA79BA00}"/>
    <cellStyle name="BM UF in Col E 6 9 3" xfId="8758" xr:uid="{E5C0CB6A-FE1A-4EED-80DA-545690F14328}"/>
    <cellStyle name="BM UF in Col E 7" xfId="8759" xr:uid="{C1FE3210-5FE1-42F8-B1A2-5AAA180ABCDD}"/>
    <cellStyle name="BM UF in Col E 7 2" xfId="8760" xr:uid="{FCC063A1-1D88-4DFD-B16F-545B68F5C39D}"/>
    <cellStyle name="BM UF in Col E 7 2 2" xfId="8761" xr:uid="{1F3AEB18-9C69-47FF-822D-6C5769DF108D}"/>
    <cellStyle name="BM UF in Col E 7 2 3" xfId="8762" xr:uid="{91087057-7F95-4766-A0C8-1110634364CB}"/>
    <cellStyle name="BM UF in Col E 7 3" xfId="8763" xr:uid="{9628FB61-F87E-48EC-9452-4AB55D711956}"/>
    <cellStyle name="BM UF in Col E 7 3 2" xfId="8764" xr:uid="{5425AAC1-6AA0-41CE-81FF-54E2550F2970}"/>
    <cellStyle name="BM UF in Col E 7 4" xfId="8765" xr:uid="{DA0BB226-029C-43FA-9CE8-FBA8CD8F7C9A}"/>
    <cellStyle name="BM UF in Col E 8" xfId="8766" xr:uid="{27C13520-642B-4E8D-AFB6-7C484EDD280D}"/>
    <cellStyle name="BM UF in Col E 8 2" xfId="8767" xr:uid="{327B4B36-45B3-4F11-8A73-10E1736DC335}"/>
    <cellStyle name="BM UF in Col E 8 2 2" xfId="8768" xr:uid="{17091670-37D3-48AD-954C-0D20B9CABBA3}"/>
    <cellStyle name="BM UF in Col E 8 2 3" xfId="8769" xr:uid="{A9EFC6BE-1842-4C70-B133-9B2E5C3A2B4E}"/>
    <cellStyle name="BM UF in Col E 8 3" xfId="8770" xr:uid="{B36819A9-05E8-44E8-9476-01C33691F30B}"/>
    <cellStyle name="BM UF in Col E 8 4" xfId="8771" xr:uid="{82BDCCFA-4F71-4276-99B3-80E7F7A6B97A}"/>
    <cellStyle name="BM UF in Col E 9" xfId="8772" xr:uid="{D28BF904-A51C-43C7-9842-4462CEEEDA1E}"/>
    <cellStyle name="BM UF in Col E 9 2" xfId="8773" xr:uid="{34AE8CB7-B3CA-40A2-BDDC-8C114C2EE28B}"/>
    <cellStyle name="BM UF in Col E 9 2 2" xfId="8774" xr:uid="{DC8A01B3-026B-4669-A156-6255811B7E62}"/>
    <cellStyle name="BM UF in Col E 9 3" xfId="8775" xr:uid="{2731E1DB-F25C-41EF-BEAE-77966498F0DA}"/>
    <cellStyle name="BM UF in Col E 9 4" xfId="8776" xr:uid="{6751FF8F-EA0B-4C0B-BB52-538E4B8F9617}"/>
    <cellStyle name="Border" xfId="8777" xr:uid="{7183A527-6ABB-4468-BE0D-9688F90B96A4}"/>
    <cellStyle name="Brand Align Left Text" xfId="8778" xr:uid="{916D5799-53A6-4FE6-86BE-4C34BE9DDC26}"/>
    <cellStyle name="Brand Default" xfId="8779" xr:uid="{E4726BB2-4DB0-47E9-BE3D-E7618888C569}"/>
    <cellStyle name="Brand Percent" xfId="8780" xr:uid="{68A3ACFD-8CBF-46BF-973E-56F6AB40543D}"/>
    <cellStyle name="Brand Source" xfId="8781" xr:uid="{7575B4C9-F46B-40A8-8389-4F0EC476353C}"/>
    <cellStyle name="Brand Subtitle with Underline" xfId="8782" xr:uid="{DDB182E6-1067-4766-84F9-0B03CEBB018B}"/>
    <cellStyle name="Brand Subtitle without Underline" xfId="8783" xr:uid="{3C467546-D107-43D1-8533-75D0C030AC46}"/>
    <cellStyle name="Brand Title" xfId="8784" xr:uid="{AE8E57BB-6164-4F09-B672-DD1BE5119BDE}"/>
    <cellStyle name="Calc" xfId="8785" xr:uid="{192A001B-C269-4CB7-BC8D-3F5599788190}"/>
    <cellStyle name="Calc - Blue" xfId="8786" xr:uid="{D3FE12AC-6235-472C-ABF7-8C2A431E4F15}"/>
    <cellStyle name="Calc - Blue 2" xfId="8787" xr:uid="{5EC01F3F-E513-464E-AD3A-16C30BEF04CF}"/>
    <cellStyle name="Calc - Feed" xfId="8788" xr:uid="{AECD1EA9-4BC2-4B5A-93F5-E98CA6FEB48C}"/>
    <cellStyle name="Calc - Feed 2" xfId="8789" xr:uid="{1BE1A0DF-B302-4404-B2AA-3151EFF50ACC}"/>
    <cellStyle name="Calc - Green" xfId="8790" xr:uid="{9B9BAE56-B6AD-4C16-BC61-D287B24973E9}"/>
    <cellStyle name="Calc - Green 2" xfId="8791" xr:uid="{D1EA2AE5-13D8-4161-9398-4F7AA20903D2}"/>
    <cellStyle name="Calc - Grey" xfId="8792" xr:uid="{670DE8FD-4506-4674-9F62-1B4FB6C388BA}"/>
    <cellStyle name="Calc - Grey 2" xfId="8793" xr:uid="{869A55D3-8D2F-4080-B14E-43E471BDE817}"/>
    <cellStyle name="Calc - White" xfId="8794" xr:uid="{6511BDE2-586F-4CA0-87E0-6D4D7076C609}"/>
    <cellStyle name="Calc - White 2" xfId="8795" xr:uid="{68CE564B-AF19-4012-AE09-2429C6EE43F5}"/>
    <cellStyle name="Calc 2" xfId="8796" xr:uid="{485E9D87-FAC6-4E98-9463-DBB00B08E638}"/>
    <cellStyle name="Calculated Field" xfId="8797" xr:uid="{CB393DE1-CC1E-47D9-B7B0-1C7A20721A17}"/>
    <cellStyle name="Calculated Field 2" xfId="8798" xr:uid="{417584B2-B973-4819-BD4A-7EB7D5C27B12}"/>
    <cellStyle name="Calculation 10" xfId="8799" xr:uid="{A2670759-260E-493A-BABE-A6D9C00D2D0A}"/>
    <cellStyle name="Calculation 11" xfId="8800" xr:uid="{6B2AED44-9032-4708-B421-E316FB8E598F}"/>
    <cellStyle name="Calculation 2" xfId="94" xr:uid="{800F1439-26A1-4049-AC81-874835E7DB9D}"/>
    <cellStyle name="Calculation 2 10" xfId="8801" xr:uid="{CDE4DEC3-EA80-454D-9D7B-BF235AA942CA}"/>
    <cellStyle name="Calculation 2 10 2" xfId="8802" xr:uid="{7A16F6F1-002D-4C5E-B6B4-A167B92847AE}"/>
    <cellStyle name="Calculation 2 10 2 2" xfId="8803" xr:uid="{1DD51D6F-7A87-4D6B-A703-FC2440F19254}"/>
    <cellStyle name="Calculation 2 10 3" xfId="8804" xr:uid="{6C6A0F18-3C8A-41F7-AC24-CE9360E46D33}"/>
    <cellStyle name="Calculation 2 11" xfId="8805" xr:uid="{5683DD76-949F-4681-BEF8-7CF87863FD22}"/>
    <cellStyle name="Calculation 2 11 2" xfId="8806" xr:uid="{4F4849D6-97FF-4C20-85FA-42A5CE15EF5C}"/>
    <cellStyle name="Calculation 2 11 2 2" xfId="8807" xr:uid="{8FC9DFC2-93F6-49DC-B5F4-F307AD42B6E9}"/>
    <cellStyle name="Calculation 2 11 3" xfId="8808" xr:uid="{960D3CC8-BBFE-4853-9A95-F1781FE81F5F}"/>
    <cellStyle name="Calculation 2 12" xfId="8809" xr:uid="{225007B1-9C31-4991-95BC-E1FD07313C9F}"/>
    <cellStyle name="Calculation 2 12 2" xfId="8810" xr:uid="{128C9123-8C34-49DE-81D4-3DA761832AEF}"/>
    <cellStyle name="Calculation 2 12 2 2" xfId="8811" xr:uid="{CE205455-7648-47D9-9E3E-4B9487B2C138}"/>
    <cellStyle name="Calculation 2 12 3" xfId="8812" xr:uid="{F9ACE3FA-4E1C-4284-B83B-D963DFFAC554}"/>
    <cellStyle name="Calculation 2 13" xfId="8813" xr:uid="{9D38AD2E-6596-4955-9B40-3989263522AB}"/>
    <cellStyle name="Calculation 2 13 2" xfId="8814" xr:uid="{76F75CFE-C1C3-43E0-8624-2B8B85952821}"/>
    <cellStyle name="Calculation 2 13 2 2" xfId="8815" xr:uid="{19EF145F-46DA-465F-B10A-7A0E80DF2589}"/>
    <cellStyle name="Calculation 2 13 3" xfId="8816" xr:uid="{F0178E73-BD68-4FD6-9CAF-B23BA25BF59B}"/>
    <cellStyle name="Calculation 2 14" xfId="8817" xr:uid="{96379DA8-7548-4976-B7F8-E941693918DD}"/>
    <cellStyle name="Calculation 2 14 2" xfId="8818" xr:uid="{B449D99D-4583-4089-92C1-0CAA607FA874}"/>
    <cellStyle name="Calculation 2 14 2 2" xfId="8819" xr:uid="{E17A77C5-B75C-4D7D-AB3B-A4A196711433}"/>
    <cellStyle name="Calculation 2 14 3" xfId="8820" xr:uid="{60075062-C4A9-4A7D-ADFF-C64F59A62F2E}"/>
    <cellStyle name="Calculation 2 15" xfId="8821" xr:uid="{F3DE4506-4AAC-4F8D-85B2-05CE5F10B319}"/>
    <cellStyle name="Calculation 2 15 2" xfId="8822" xr:uid="{931F4D97-14F4-4E12-888E-4FD8E50BC4D5}"/>
    <cellStyle name="Calculation 2 15 2 2" xfId="8823" xr:uid="{C88CE374-91BF-405E-83F1-649A668BC8BC}"/>
    <cellStyle name="Calculation 2 15 3" xfId="8824" xr:uid="{38172C21-868A-4D7A-B0DA-9675F8BAB7BD}"/>
    <cellStyle name="Calculation 2 16" xfId="8825" xr:uid="{0F588529-C9A9-4830-BFA4-EF95EED27A87}"/>
    <cellStyle name="Calculation 2 16 2" xfId="8826" xr:uid="{1A27537D-5DB7-414D-8580-247672E72922}"/>
    <cellStyle name="Calculation 2 16 2 2" xfId="8827" xr:uid="{3F2F02A6-12D5-4CF6-8487-26E286CC15D3}"/>
    <cellStyle name="Calculation 2 16 3" xfId="8828" xr:uid="{5BC57E8F-CB41-4BDD-8068-86F642338596}"/>
    <cellStyle name="Calculation 2 17" xfId="8829" xr:uid="{CB9BF7E2-114F-4010-8441-5DBCB6D10A1A}"/>
    <cellStyle name="Calculation 2 17 2" xfId="8830" xr:uid="{1C8E50D4-42FA-4311-A2AE-D0956C7202D3}"/>
    <cellStyle name="Calculation 2 17 2 2" xfId="8831" xr:uid="{F652AEF7-3C40-42AE-844F-A42D391E1472}"/>
    <cellStyle name="Calculation 2 17 3" xfId="8832" xr:uid="{68B8EA97-D115-4111-9D4E-E3A48473B6B5}"/>
    <cellStyle name="Calculation 2 18" xfId="8833" xr:uid="{1FFB258A-0F0F-4257-BC17-B473427CCF76}"/>
    <cellStyle name="Calculation 2 18 2" xfId="8834" xr:uid="{4AE769E4-4B6A-44E5-94BB-9DF54219F082}"/>
    <cellStyle name="Calculation 2 18 2 2" xfId="8835" xr:uid="{E55F7D8F-CCBE-466B-88EB-2FC0B8AD191A}"/>
    <cellStyle name="Calculation 2 18 3" xfId="8836" xr:uid="{68FC9927-D580-4829-B0F7-AFA784414440}"/>
    <cellStyle name="Calculation 2 19" xfId="8837" xr:uid="{FC2247DA-7A66-48AA-A030-972F0DC50A9D}"/>
    <cellStyle name="Calculation 2 19 2" xfId="8838" xr:uid="{657D7F3A-3CB0-4F06-AFB8-AD9A04C35004}"/>
    <cellStyle name="Calculation 2 19 2 2" xfId="8839" xr:uid="{2848ABEC-4128-43CB-8B50-08C4701C133B}"/>
    <cellStyle name="Calculation 2 19 3" xfId="8840" xr:uid="{32487ACD-C470-4F01-8454-1E13ECD8C8C7}"/>
    <cellStyle name="Calculation 2 2" xfId="8841" xr:uid="{ECE77FBE-F8A4-4E7D-8275-6F6F1341379F}"/>
    <cellStyle name="Calculation 2 2 10" xfId="8842" xr:uid="{824672E7-A737-4D98-89B2-DAF1BF57E480}"/>
    <cellStyle name="Calculation 2 2 10 2" xfId="8843" xr:uid="{9D3F8F24-B7AF-443E-A69F-200AFB2238FF}"/>
    <cellStyle name="Calculation 2 2 10 2 2" xfId="8844" xr:uid="{909AD1AA-48EA-4E4D-89E2-792E6A51C055}"/>
    <cellStyle name="Calculation 2 2 10 3" xfId="8845" xr:uid="{640B3ECE-7F0F-45E3-B47B-F162728679C1}"/>
    <cellStyle name="Calculation 2 2 11" xfId="8846" xr:uid="{0709035F-E039-4255-86F6-E047F389D146}"/>
    <cellStyle name="Calculation 2 2 11 2" xfId="8847" xr:uid="{C856F9F6-EA63-41CB-87D2-F521184D4DC1}"/>
    <cellStyle name="Calculation 2 2 11 2 2" xfId="8848" xr:uid="{CAB318FF-181B-44CC-8034-F96AB2DE655F}"/>
    <cellStyle name="Calculation 2 2 11 3" xfId="8849" xr:uid="{09639042-6F2C-4732-8228-3D3D99BF3354}"/>
    <cellStyle name="Calculation 2 2 12" xfId="8850" xr:uid="{FE9DD696-7FD7-4951-9C63-9E2D8763BEBE}"/>
    <cellStyle name="Calculation 2 2 12 2" xfId="8851" xr:uid="{0DF26EA4-AD19-4B40-B59D-000DEDE2031D}"/>
    <cellStyle name="Calculation 2 2 12 2 2" xfId="8852" xr:uid="{DDDC3BFB-6F86-4E0E-9A14-2C2D7E711721}"/>
    <cellStyle name="Calculation 2 2 12 3" xfId="8853" xr:uid="{17190F6F-AB24-4140-A9BE-6413B90A1680}"/>
    <cellStyle name="Calculation 2 2 13" xfId="8854" xr:uid="{11CB289F-6858-436D-83CB-19D0AC42767B}"/>
    <cellStyle name="Calculation 2 2 13 2" xfId="8855" xr:uid="{7B6E06D8-0108-4786-AD1C-A60933F67197}"/>
    <cellStyle name="Calculation 2 2 13 2 2" xfId="8856" xr:uid="{7F128B69-6316-45F9-86AB-0CECD4D1B28B}"/>
    <cellStyle name="Calculation 2 2 13 3" xfId="8857" xr:uid="{47771128-47C9-41E5-8EAD-6E24875F10B0}"/>
    <cellStyle name="Calculation 2 2 14" xfId="8858" xr:uid="{D1C3ADBC-0434-4A02-8811-0E666772F5C9}"/>
    <cellStyle name="Calculation 2 2 14 2" xfId="8859" xr:uid="{0E9B40A9-809A-4B64-A890-0B979948FE59}"/>
    <cellStyle name="Calculation 2 2 14 2 2" xfId="8860" xr:uid="{28714DA2-6367-4A9D-B4EC-872B9013FFCE}"/>
    <cellStyle name="Calculation 2 2 14 3" xfId="8861" xr:uid="{2A9A6922-EB30-43DD-AFFE-CF75B0F846EF}"/>
    <cellStyle name="Calculation 2 2 15" xfId="8862" xr:uid="{B47D4798-3A66-4A0B-8543-91F676A745D1}"/>
    <cellStyle name="Calculation 2 2 15 2" xfId="8863" xr:uid="{41E1B0D7-F42C-4FB9-BE80-5198E9CA8160}"/>
    <cellStyle name="Calculation 2 2 15 2 2" xfId="8864" xr:uid="{A2D61969-DA87-4424-9463-6FBE49FE9F96}"/>
    <cellStyle name="Calculation 2 2 15 3" xfId="8865" xr:uid="{BFBEFF6E-ED4B-4631-9598-6B54B62DC103}"/>
    <cellStyle name="Calculation 2 2 16" xfId="8866" xr:uid="{02FBBA9C-402F-4F55-84D6-8C5193866006}"/>
    <cellStyle name="Calculation 2 2 16 2" xfId="8867" xr:uid="{93FCC43E-9CD7-4E3F-ABEB-71689B4DF9D6}"/>
    <cellStyle name="Calculation 2 2 16 2 2" xfId="8868" xr:uid="{B553C832-7A1F-47CB-BE4B-B948048A4700}"/>
    <cellStyle name="Calculation 2 2 16 3" xfId="8869" xr:uid="{57907CC0-4574-4182-B060-BE7EC057C947}"/>
    <cellStyle name="Calculation 2 2 17" xfId="8870" xr:uid="{1368E942-06BC-43CE-B02C-227980A74EB1}"/>
    <cellStyle name="Calculation 2 2 17 2" xfId="8871" xr:uid="{BE6FFB1B-8F2B-4D7F-AAD3-BD19CA2AAF3A}"/>
    <cellStyle name="Calculation 2 2 17 2 2" xfId="8872" xr:uid="{F32AB471-786A-4EAD-9811-FBBAD28E5958}"/>
    <cellStyle name="Calculation 2 2 17 3" xfId="8873" xr:uid="{81241283-6E24-4DB1-823F-DDB5FF28347C}"/>
    <cellStyle name="Calculation 2 2 18" xfId="8874" xr:uid="{71C80DD0-0AAD-4B82-B3D3-5FF66CC145BD}"/>
    <cellStyle name="Calculation 2 2 18 2" xfId="8875" xr:uid="{302653BA-B87C-44CA-B11E-D2CC2342C600}"/>
    <cellStyle name="Calculation 2 2 18 2 2" xfId="8876" xr:uid="{120E1855-A5E5-4461-B294-E77D075B29BC}"/>
    <cellStyle name="Calculation 2 2 18 3" xfId="8877" xr:uid="{8F51462F-1406-4694-8E37-7EC658C55BD7}"/>
    <cellStyle name="Calculation 2 2 19" xfId="8878" xr:uid="{4F9261E4-5892-4FB8-91ED-54AAEA664070}"/>
    <cellStyle name="Calculation 2 2 19 2" xfId="8879" xr:uid="{A2DFD7F9-11E5-46EA-BD3D-646829FEAF50}"/>
    <cellStyle name="Calculation 2 2 19 2 2" xfId="8880" xr:uid="{7CC685FF-AEA7-4B04-8C14-B9DFAB907798}"/>
    <cellStyle name="Calculation 2 2 19 3" xfId="8881" xr:uid="{EFBC4C9D-EDC6-4DB9-84C5-3AF7BF2848EE}"/>
    <cellStyle name="Calculation 2 2 2" xfId="8882" xr:uid="{EED6A108-F25A-4BC5-BDE2-7719663278E2}"/>
    <cellStyle name="Calculation 2 2 2 10" xfId="8883" xr:uid="{0F4C0EA4-93EC-4850-963D-F2583AEDF525}"/>
    <cellStyle name="Calculation 2 2 2 10 2" xfId="8884" xr:uid="{9C06F6A9-1466-487F-BC2D-F17E9AC180EA}"/>
    <cellStyle name="Calculation 2 2 2 10 2 2" xfId="8885" xr:uid="{C3F4B9EE-F65B-431F-A986-B08F2492C403}"/>
    <cellStyle name="Calculation 2 2 2 10 3" xfId="8886" xr:uid="{180BE013-E90C-449E-8988-ED865ABD1E79}"/>
    <cellStyle name="Calculation 2 2 2 11" xfId="8887" xr:uid="{16D18A39-4A77-4624-ACFE-2E711F08BF34}"/>
    <cellStyle name="Calculation 2 2 2 11 2" xfId="8888" xr:uid="{7D335F8E-CCB0-4F07-93DA-CBB951318037}"/>
    <cellStyle name="Calculation 2 2 2 11 2 2" xfId="8889" xr:uid="{AA8AB9AA-7F85-4433-9D76-7B8AF629C688}"/>
    <cellStyle name="Calculation 2 2 2 11 3" xfId="8890" xr:uid="{E2FC23F7-E71D-46B5-9365-4EC0042E380C}"/>
    <cellStyle name="Calculation 2 2 2 12" xfId="8891" xr:uid="{3D561B09-47DE-447F-82DE-DF3B728BC53E}"/>
    <cellStyle name="Calculation 2 2 2 12 2" xfId="8892" xr:uid="{75C60301-856F-4174-8327-DEDBB0CD0D5D}"/>
    <cellStyle name="Calculation 2 2 2 12 2 2" xfId="8893" xr:uid="{BFA3FFE1-9F1F-494B-8C0D-504FF79691D4}"/>
    <cellStyle name="Calculation 2 2 2 12 3" xfId="8894" xr:uid="{0BB89378-435F-4957-B577-434DC41F0AE6}"/>
    <cellStyle name="Calculation 2 2 2 13" xfId="8895" xr:uid="{43FBDBF9-3815-44D4-AD6A-61C9791B9722}"/>
    <cellStyle name="Calculation 2 2 2 13 2" xfId="8896" xr:uid="{4033F579-A4E5-4809-9066-4D0B6F53AB04}"/>
    <cellStyle name="Calculation 2 2 2 13 2 2" xfId="8897" xr:uid="{B3F8B0C4-6027-4D82-B8D6-2722A1A2FFF5}"/>
    <cellStyle name="Calculation 2 2 2 13 3" xfId="8898" xr:uid="{DED452AC-DC11-4A9D-BAAB-B8E5944243E4}"/>
    <cellStyle name="Calculation 2 2 2 14" xfId="8899" xr:uid="{C7E963BF-7042-41AE-A08C-490D3E1A7632}"/>
    <cellStyle name="Calculation 2 2 2 14 2" xfId="8900" xr:uid="{00E9411F-F5C2-48D3-B7B5-EEC55E1290C0}"/>
    <cellStyle name="Calculation 2 2 2 14 2 2" xfId="8901" xr:uid="{357746B4-AD48-4FC9-9FA9-295AC665A96F}"/>
    <cellStyle name="Calculation 2 2 2 14 3" xfId="8902" xr:uid="{5B3D1ED1-4D4F-4A36-A44B-7FF6AC754DF6}"/>
    <cellStyle name="Calculation 2 2 2 15" xfId="8903" xr:uid="{8913421A-4EA0-4D79-87A1-DFA39AA65911}"/>
    <cellStyle name="Calculation 2 2 2 15 2" xfId="8904" xr:uid="{3A85EEC6-03B5-4424-9529-B1E0495CE843}"/>
    <cellStyle name="Calculation 2 2 2 15 2 2" xfId="8905" xr:uid="{844A7A68-9C9F-4892-A4FF-D145C85B8389}"/>
    <cellStyle name="Calculation 2 2 2 15 3" xfId="8906" xr:uid="{83B58F28-2AA2-4B6E-B452-3DFB087E02B0}"/>
    <cellStyle name="Calculation 2 2 2 16" xfId="8907" xr:uid="{0991B477-C1C5-4C3D-9C24-D80205005461}"/>
    <cellStyle name="Calculation 2 2 2 16 2" xfId="8908" xr:uid="{EEC73E2B-3CBB-4E70-B7C3-B7B3449628F2}"/>
    <cellStyle name="Calculation 2 2 2 16 2 2" xfId="8909" xr:uid="{AFF0B3C5-310A-479F-94FF-4D94DC8E1165}"/>
    <cellStyle name="Calculation 2 2 2 16 3" xfId="8910" xr:uid="{6FD58091-565F-4F61-B9F7-6BB676D409D0}"/>
    <cellStyle name="Calculation 2 2 2 17" xfId="8911" xr:uid="{C11CD9CD-FAAB-4B4E-9218-2568B82E9D85}"/>
    <cellStyle name="Calculation 2 2 2 17 2" xfId="8912" xr:uid="{37562ED6-8688-4D86-9A1C-64A62CD0ADDE}"/>
    <cellStyle name="Calculation 2 2 2 17 2 2" xfId="8913" xr:uid="{B22A8CEB-98AE-4B7C-816B-9157EBC3D040}"/>
    <cellStyle name="Calculation 2 2 2 17 3" xfId="8914" xr:uid="{4FEF6781-9848-4912-BFAC-E85398D09CA1}"/>
    <cellStyle name="Calculation 2 2 2 18" xfId="8915" xr:uid="{0A910DEA-0CEE-4CC2-8EEB-EC5518F8461A}"/>
    <cellStyle name="Calculation 2 2 2 18 2" xfId="8916" xr:uid="{223CC7C7-72FE-4E67-9731-22A3C7B210A6}"/>
    <cellStyle name="Calculation 2 2 2 19" xfId="8917" xr:uid="{1352B596-A770-4BD0-ABDA-7B9FE7A24E50}"/>
    <cellStyle name="Calculation 2 2 2 2" xfId="8918" xr:uid="{26310E06-1D42-42AD-A9ED-E4CD0D9C8FBC}"/>
    <cellStyle name="Calculation 2 2 2 2 10" xfId="8919" xr:uid="{967137F0-1B4C-4542-9F31-D032B4E0292B}"/>
    <cellStyle name="Calculation 2 2 2 2 10 2" xfId="8920" xr:uid="{0CC43448-F355-4EDC-BA0D-7EFDFB86206E}"/>
    <cellStyle name="Calculation 2 2 2 2 10 2 2" xfId="8921" xr:uid="{F554704A-B9CF-4D7F-A422-5769B82C4BFD}"/>
    <cellStyle name="Calculation 2 2 2 2 10 3" xfId="8922" xr:uid="{804D3AD3-95CE-4566-9CF4-4C8AE844CCFA}"/>
    <cellStyle name="Calculation 2 2 2 2 11" xfId="8923" xr:uid="{46811684-2831-4927-987A-8CFFF327A931}"/>
    <cellStyle name="Calculation 2 2 2 2 11 2" xfId="8924" xr:uid="{F309BB6F-C993-4814-8557-C7035CE4A241}"/>
    <cellStyle name="Calculation 2 2 2 2 11 2 2" xfId="8925" xr:uid="{2153E8FE-0EDF-427F-AB4B-4B80ABBC8531}"/>
    <cellStyle name="Calculation 2 2 2 2 11 3" xfId="8926" xr:uid="{B51C2A01-02F0-499C-8936-9DD49CA85C3E}"/>
    <cellStyle name="Calculation 2 2 2 2 12" xfId="8927" xr:uid="{6DB7BF4A-0F4D-4E7D-92C4-03DA4ECE7CAC}"/>
    <cellStyle name="Calculation 2 2 2 2 12 2" xfId="8928" xr:uid="{C802D9FF-02D7-42AD-A8F3-8625097C7E77}"/>
    <cellStyle name="Calculation 2 2 2 2 12 2 2" xfId="8929" xr:uid="{DC17B754-C855-4B5F-9D92-EF1D07D678C7}"/>
    <cellStyle name="Calculation 2 2 2 2 12 3" xfId="8930" xr:uid="{8CF0B876-8AD6-4A28-9C49-6293EEEB7ADE}"/>
    <cellStyle name="Calculation 2 2 2 2 13" xfId="8931" xr:uid="{B0BE39EB-14AF-4088-A830-2D2A4817940B}"/>
    <cellStyle name="Calculation 2 2 2 2 13 2" xfId="8932" xr:uid="{383B37A8-F2D9-4212-97A6-F0D167484A13}"/>
    <cellStyle name="Calculation 2 2 2 2 13 2 2" xfId="8933" xr:uid="{2BCF1333-0283-4944-8923-CFF855C92AB9}"/>
    <cellStyle name="Calculation 2 2 2 2 13 3" xfId="8934" xr:uid="{06D70D37-2285-4895-B5BD-9C71FA930CE2}"/>
    <cellStyle name="Calculation 2 2 2 2 14" xfId="8935" xr:uid="{9E9554DD-4FDB-4DB8-8DF6-6CD1C60EAE26}"/>
    <cellStyle name="Calculation 2 2 2 2 14 2" xfId="8936" xr:uid="{CA503E12-6DB6-44F4-B6F7-F27B892A2B2B}"/>
    <cellStyle name="Calculation 2 2 2 2 14 2 2" xfId="8937" xr:uid="{C3C77551-C5A0-4916-B436-DADAB5A72970}"/>
    <cellStyle name="Calculation 2 2 2 2 14 3" xfId="8938" xr:uid="{E792D2A2-CD67-425D-89BF-07707B192D65}"/>
    <cellStyle name="Calculation 2 2 2 2 15" xfId="8939" xr:uid="{A9D0BA90-861D-4948-92F0-B29716F3B376}"/>
    <cellStyle name="Calculation 2 2 2 2 15 2" xfId="8940" xr:uid="{BB537103-23C3-4558-87A8-52DA9E85B343}"/>
    <cellStyle name="Calculation 2 2 2 2 15 2 2" xfId="8941" xr:uid="{061C3A3B-E1C1-4B7C-AA31-0A4D80281E42}"/>
    <cellStyle name="Calculation 2 2 2 2 15 3" xfId="8942" xr:uid="{3D64160D-622B-45EB-9D99-B12FDEE9A62E}"/>
    <cellStyle name="Calculation 2 2 2 2 16" xfId="8943" xr:uid="{5CABEF75-8E3C-4442-9931-06EAD5458B3C}"/>
    <cellStyle name="Calculation 2 2 2 2 16 2" xfId="8944" xr:uid="{2304769A-CED2-469E-AA15-CA2462685226}"/>
    <cellStyle name="Calculation 2 2 2 2 16 2 2" xfId="8945" xr:uid="{F78E2E82-426E-4C71-84BE-289A4607BD4B}"/>
    <cellStyle name="Calculation 2 2 2 2 16 3" xfId="8946" xr:uid="{8C7F1059-0D33-44BA-B20C-38F6176E8611}"/>
    <cellStyle name="Calculation 2 2 2 2 17" xfId="8947" xr:uid="{9E52B604-F38B-4854-91ED-C4A2EF2D4935}"/>
    <cellStyle name="Calculation 2 2 2 2 17 2" xfId="8948" xr:uid="{208ED74C-78E9-4BFD-A394-C4857D975D60}"/>
    <cellStyle name="Calculation 2 2 2 2 17 2 2" xfId="8949" xr:uid="{9706E603-F8B7-4C4E-BEC5-64E6DC421C7F}"/>
    <cellStyle name="Calculation 2 2 2 2 17 3" xfId="8950" xr:uid="{29BC5AC5-87E6-4962-B3E1-712F42103615}"/>
    <cellStyle name="Calculation 2 2 2 2 18" xfId="8951" xr:uid="{78979E93-F8CE-4380-B9B9-83E454B25F2A}"/>
    <cellStyle name="Calculation 2 2 2 2 18 2" xfId="8952" xr:uid="{7D89B582-38C4-4E67-80F4-B569D0CE13C4}"/>
    <cellStyle name="Calculation 2 2 2 2 18 2 2" xfId="8953" xr:uid="{AB566138-4264-4535-A5C1-4BA08AA84118}"/>
    <cellStyle name="Calculation 2 2 2 2 18 3" xfId="8954" xr:uid="{881A3C10-7765-4F2D-B9ED-1AA01E9F581F}"/>
    <cellStyle name="Calculation 2 2 2 2 19" xfId="8955" xr:uid="{B69CFD85-FFBE-41BF-A12B-A363D9B26775}"/>
    <cellStyle name="Calculation 2 2 2 2 19 2" xfId="8956" xr:uid="{302BFA83-CE00-4B89-B027-E55957E158DC}"/>
    <cellStyle name="Calculation 2 2 2 2 19 2 2" xfId="8957" xr:uid="{18FDF9CA-2149-48AD-8CF0-1B063DC5F2C8}"/>
    <cellStyle name="Calculation 2 2 2 2 19 3" xfId="8958" xr:uid="{1A6FC0CC-FEEB-44F6-A1C5-0EE6829EC024}"/>
    <cellStyle name="Calculation 2 2 2 2 2" xfId="8959" xr:uid="{9CFD158E-D4F6-418C-A4B7-1A90C03FDE46}"/>
    <cellStyle name="Calculation 2 2 2 2 2 2" xfId="8960" xr:uid="{D132B156-8F0F-4A22-86D6-4B83F44BDAED}"/>
    <cellStyle name="Calculation 2 2 2 2 2 2 2" xfId="8961" xr:uid="{2BD28901-1924-41B3-A67E-F5048BFF5223}"/>
    <cellStyle name="Calculation 2 2 2 2 2 2 3" xfId="8962" xr:uid="{95A7408D-4159-41AE-AEF1-30AB9138D9D4}"/>
    <cellStyle name="Calculation 2 2 2 2 2 3" xfId="8963" xr:uid="{4DF396B0-1189-44B3-B6BE-1633D83B554E}"/>
    <cellStyle name="Calculation 2 2 2 2 2 3 2" xfId="8964" xr:uid="{077FF8DE-07EA-4D69-9706-B420E0375F2B}"/>
    <cellStyle name="Calculation 2 2 2 2 2 4" xfId="8965" xr:uid="{077D2775-C90F-4CA1-A049-990B3F2EA459}"/>
    <cellStyle name="Calculation 2 2 2 2 20" xfId="8966" xr:uid="{0494662B-C982-4097-A8D6-664B62E5B3D0}"/>
    <cellStyle name="Calculation 2 2 2 2 20 2" xfId="8967" xr:uid="{78CE13D4-1B46-494F-98BC-DE72519761DF}"/>
    <cellStyle name="Calculation 2 2 2 2 20 2 2" xfId="8968" xr:uid="{A7393CC8-1288-4CC8-906C-DB8EEDB25D83}"/>
    <cellStyle name="Calculation 2 2 2 2 20 3" xfId="8969" xr:uid="{1F5EE5A3-33A4-4388-B389-0BFEF29E698A}"/>
    <cellStyle name="Calculation 2 2 2 2 21" xfId="8970" xr:uid="{725F8277-2924-4DB4-850E-AD9B2528549A}"/>
    <cellStyle name="Calculation 2 2 2 2 21 2" xfId="8971" xr:uid="{1E3400A6-F3F2-4D39-AA92-88468E55C690}"/>
    <cellStyle name="Calculation 2 2 2 2 22" xfId="8972" xr:uid="{898703B0-B0A6-47A0-A10B-D94F3E86DAAB}"/>
    <cellStyle name="Calculation 2 2 2 2 23" xfId="8973" xr:uid="{F61AA944-732E-4F7C-A27E-76B0EA2896BC}"/>
    <cellStyle name="Calculation 2 2 2 2 3" xfId="8974" xr:uid="{AC8CB9C5-2F5D-481B-BBBF-5DE49FB78A40}"/>
    <cellStyle name="Calculation 2 2 2 2 3 2" xfId="8975" xr:uid="{21810A7D-77E8-4691-B2EF-FC65CED7CDA6}"/>
    <cellStyle name="Calculation 2 2 2 2 3 2 2" xfId="8976" xr:uid="{D75CB0B0-1C52-4717-B250-8B78266CFB1D}"/>
    <cellStyle name="Calculation 2 2 2 2 3 3" xfId="8977" xr:uid="{79DA9A15-062E-4669-BB84-B0A213C0644E}"/>
    <cellStyle name="Calculation 2 2 2 2 3 4" xfId="8978" xr:uid="{C276BBD3-75FE-4086-91A7-906027E86DB9}"/>
    <cellStyle name="Calculation 2 2 2 2 4" xfId="8979" xr:uid="{0B40BAB7-2661-45AA-B463-129DB3247265}"/>
    <cellStyle name="Calculation 2 2 2 2 4 2" xfId="8980" xr:uid="{278A5BF6-3F7D-4163-A28A-380176A1A381}"/>
    <cellStyle name="Calculation 2 2 2 2 4 2 2" xfId="8981" xr:uid="{0100B27F-9673-415B-82A3-CDF578478A04}"/>
    <cellStyle name="Calculation 2 2 2 2 4 3" xfId="8982" xr:uid="{944D09E2-2CEF-454C-A991-AE12349135E4}"/>
    <cellStyle name="Calculation 2 2 2 2 4 4" xfId="8983" xr:uid="{0C661F90-347C-464B-AA57-C6EFC5E05D3B}"/>
    <cellStyle name="Calculation 2 2 2 2 5" xfId="8984" xr:uid="{118B3470-FFB0-4C45-A465-356137F01D53}"/>
    <cellStyle name="Calculation 2 2 2 2 5 2" xfId="8985" xr:uid="{408ADD72-0BFF-4D0F-B7AC-3F8C0A75D82C}"/>
    <cellStyle name="Calculation 2 2 2 2 5 2 2" xfId="8986" xr:uid="{5CC38007-2AC5-474D-9D95-4D5A97B1A589}"/>
    <cellStyle name="Calculation 2 2 2 2 5 3" xfId="8987" xr:uid="{517656A2-1A56-4B98-B4FA-1FDA06BF6EF3}"/>
    <cellStyle name="Calculation 2 2 2 2 6" xfId="8988" xr:uid="{0CF109A2-46CA-46CE-A999-FDE7CDA29E0A}"/>
    <cellStyle name="Calculation 2 2 2 2 6 2" xfId="8989" xr:uid="{FFA91A4E-086F-43CF-A3E3-9BCF44B90BFD}"/>
    <cellStyle name="Calculation 2 2 2 2 6 2 2" xfId="8990" xr:uid="{6346D110-D1CD-48A6-BD93-67CB3CA7391B}"/>
    <cellStyle name="Calculation 2 2 2 2 6 3" xfId="8991" xr:uid="{9D3811D0-4D78-4386-BF53-A0643CF543C8}"/>
    <cellStyle name="Calculation 2 2 2 2 7" xfId="8992" xr:uid="{9447491F-0A11-4C10-BE81-4070176E7859}"/>
    <cellStyle name="Calculation 2 2 2 2 7 2" xfId="8993" xr:uid="{5B3F96BD-789F-4C1B-ACAF-66F2E3A6770E}"/>
    <cellStyle name="Calculation 2 2 2 2 7 2 2" xfId="8994" xr:uid="{26403B4D-93A5-44AE-875B-216DB1DD7801}"/>
    <cellStyle name="Calculation 2 2 2 2 7 3" xfId="8995" xr:uid="{758AD63E-ADCC-487C-A41D-06358038E600}"/>
    <cellStyle name="Calculation 2 2 2 2 8" xfId="8996" xr:uid="{78FC7AE8-C1CE-4351-B687-71FBB0C9D320}"/>
    <cellStyle name="Calculation 2 2 2 2 8 2" xfId="8997" xr:uid="{81FD338D-7279-41DE-BC8B-41C689EDCB22}"/>
    <cellStyle name="Calculation 2 2 2 2 8 2 2" xfId="8998" xr:uid="{1A3208AF-7CBA-406E-9638-B1C8C493DD8E}"/>
    <cellStyle name="Calculation 2 2 2 2 8 3" xfId="8999" xr:uid="{7F2D32D7-F92E-47D6-942D-342A2658B8E7}"/>
    <cellStyle name="Calculation 2 2 2 2 9" xfId="9000" xr:uid="{F2E3EAB3-126F-41B3-96E2-E8375E663981}"/>
    <cellStyle name="Calculation 2 2 2 2 9 2" xfId="9001" xr:uid="{B24567F2-72EB-46A8-99BA-E34F74190991}"/>
    <cellStyle name="Calculation 2 2 2 2 9 2 2" xfId="9002" xr:uid="{57A81E7B-0836-4738-ADEB-AB0CC6A7C4DF}"/>
    <cellStyle name="Calculation 2 2 2 2 9 3" xfId="9003" xr:uid="{D27A8B41-79DF-46C3-8B19-6F75C14207B5}"/>
    <cellStyle name="Calculation 2 2 2 20" xfId="9004" xr:uid="{F0FC5B08-21D0-410C-8A2C-519DB3B7284C}"/>
    <cellStyle name="Calculation 2 2 2 3" xfId="9005" xr:uid="{0D3AEC57-63D2-45B2-BF57-BFF5024E8F7F}"/>
    <cellStyle name="Calculation 2 2 2 3 2" xfId="9006" xr:uid="{85F78516-139B-4369-B47B-A8B7ABBC2C37}"/>
    <cellStyle name="Calculation 2 2 2 3 2 2" xfId="9007" xr:uid="{64556138-B032-426B-8C9F-AFF6744631EA}"/>
    <cellStyle name="Calculation 2 2 2 3 2 3" xfId="9008" xr:uid="{44B76689-4BCD-45ED-B432-C73724D23F74}"/>
    <cellStyle name="Calculation 2 2 2 3 3" xfId="9009" xr:uid="{CEE19079-D685-4794-96DC-242E518FE1F6}"/>
    <cellStyle name="Calculation 2 2 2 3 3 2" xfId="9010" xr:uid="{EE553E97-5352-44A5-9653-16808700EE97}"/>
    <cellStyle name="Calculation 2 2 2 3 4" xfId="9011" xr:uid="{7537CE46-D009-42E9-82C3-41D8733A4E6E}"/>
    <cellStyle name="Calculation 2 2 2 4" xfId="9012" xr:uid="{3F1559D5-F4B7-4FA1-B94B-4E3DA41C2D23}"/>
    <cellStyle name="Calculation 2 2 2 4 2" xfId="9013" xr:uid="{439CDA9D-919A-42A5-84A3-A62AFD2087FB}"/>
    <cellStyle name="Calculation 2 2 2 4 2 2" xfId="9014" xr:uid="{5FE573BC-3820-43AD-BAAA-ECF6A3592F7F}"/>
    <cellStyle name="Calculation 2 2 2 4 3" xfId="9015" xr:uid="{4FE6661D-3276-4EC0-BB84-937BF5C31A53}"/>
    <cellStyle name="Calculation 2 2 2 4 4" xfId="9016" xr:uid="{BB171166-C837-41E6-893E-48AA2505851C}"/>
    <cellStyle name="Calculation 2 2 2 5" xfId="9017" xr:uid="{5EA1B408-F8EE-4713-BE6A-086B98BA65F8}"/>
    <cellStyle name="Calculation 2 2 2 5 2" xfId="9018" xr:uid="{35881817-4E3D-4A41-AC69-9BC12EDCE6DE}"/>
    <cellStyle name="Calculation 2 2 2 5 2 2" xfId="9019" xr:uid="{2D112A1F-FE58-44BC-8B96-76DFF318F943}"/>
    <cellStyle name="Calculation 2 2 2 5 3" xfId="9020" xr:uid="{5FC79DA1-C225-44A0-B299-D972BFEFB284}"/>
    <cellStyle name="Calculation 2 2 2 5 4" xfId="9021" xr:uid="{79E60114-91B0-4CA8-A9C8-25BA27A8D9D6}"/>
    <cellStyle name="Calculation 2 2 2 6" xfId="9022" xr:uid="{3329ED20-E047-4AEB-80BE-C3FD76529A5C}"/>
    <cellStyle name="Calculation 2 2 2 6 2" xfId="9023" xr:uid="{6284757E-CDCF-4444-B8F1-70358511CC56}"/>
    <cellStyle name="Calculation 2 2 2 6 2 2" xfId="9024" xr:uid="{56F60F6B-7882-4F38-A877-64901FD34D7B}"/>
    <cellStyle name="Calculation 2 2 2 6 3" xfId="9025" xr:uid="{BE299D9F-8251-4892-A25F-3D2740D614D6}"/>
    <cellStyle name="Calculation 2 2 2 7" xfId="9026" xr:uid="{5ADFCFC8-8292-4C8E-BAE9-FFAEDD4815E8}"/>
    <cellStyle name="Calculation 2 2 2 7 2" xfId="9027" xr:uid="{9FACF36D-570D-4CB9-8407-C9BD9AC905B6}"/>
    <cellStyle name="Calculation 2 2 2 7 2 2" xfId="9028" xr:uid="{813E4A64-C887-429A-A6AF-71843171D32E}"/>
    <cellStyle name="Calculation 2 2 2 7 3" xfId="9029" xr:uid="{7EF46C18-D5D2-48D4-8C87-45867F32F918}"/>
    <cellStyle name="Calculation 2 2 2 8" xfId="9030" xr:uid="{7E7345B1-B425-4456-B672-46C341F51D4D}"/>
    <cellStyle name="Calculation 2 2 2 8 2" xfId="9031" xr:uid="{2AC68448-1A31-4588-88C8-2E719B7FE06A}"/>
    <cellStyle name="Calculation 2 2 2 8 2 2" xfId="9032" xr:uid="{50B2CB9B-82F3-4402-9CE4-DE56EFEBEB61}"/>
    <cellStyle name="Calculation 2 2 2 8 3" xfId="9033" xr:uid="{935B55AD-D038-4D54-9C87-EFB3C967B8E7}"/>
    <cellStyle name="Calculation 2 2 2 9" xfId="9034" xr:uid="{661EC2F4-2882-48BC-A54E-932F1B4449AA}"/>
    <cellStyle name="Calculation 2 2 2 9 2" xfId="9035" xr:uid="{3145737A-9448-4B19-819D-DE4F050B8D55}"/>
    <cellStyle name="Calculation 2 2 2 9 2 2" xfId="9036" xr:uid="{AB7D3778-C6E2-4077-AA07-B6C7232DC382}"/>
    <cellStyle name="Calculation 2 2 2 9 3" xfId="9037" xr:uid="{565459AD-4EA0-4A23-8961-2620F81B0FCE}"/>
    <cellStyle name="Calculation 2 2 20" xfId="9038" xr:uid="{723611BA-6511-4592-93D1-48D8E9D30D9C}"/>
    <cellStyle name="Calculation 2 2 20 2" xfId="9039" xr:uid="{58B8AF75-CC4F-4ED2-A538-5003029E8B7B}"/>
    <cellStyle name="Calculation 2 2 20 2 2" xfId="9040" xr:uid="{849C343E-88BF-4BE4-A6A9-950C9FA92AB8}"/>
    <cellStyle name="Calculation 2 2 20 3" xfId="9041" xr:uid="{34753CC2-157D-4DEE-B408-EB85EA50E264}"/>
    <cellStyle name="Calculation 2 2 21" xfId="9042" xr:uid="{A8BC595F-0434-48F7-B8F8-B72DDAA9FC95}"/>
    <cellStyle name="Calculation 2 2 21 2" xfId="9043" xr:uid="{C3EA5A7F-5225-4FFF-9995-17ED2892C4D3}"/>
    <cellStyle name="Calculation 2 2 22" xfId="9044" xr:uid="{0EA3C6E0-0CDE-452F-8EE2-6AB9D131A279}"/>
    <cellStyle name="Calculation 2 2 23" xfId="9045" xr:uid="{EA2E2B38-7E0D-44E8-A9B3-83631304EB45}"/>
    <cellStyle name="Calculation 2 2 3" xfId="9046" xr:uid="{B4144420-D28E-4E7A-888B-CAE4A5A01291}"/>
    <cellStyle name="Calculation 2 2 3 10" xfId="9047" xr:uid="{37FF95AD-891D-44EC-9620-F05E954F8E44}"/>
    <cellStyle name="Calculation 2 2 3 10 2" xfId="9048" xr:uid="{5434512B-07F4-4731-8E25-33F53DF6C1C8}"/>
    <cellStyle name="Calculation 2 2 3 10 2 2" xfId="9049" xr:uid="{64F91424-928A-4A59-BCF3-D8D172A1B0D5}"/>
    <cellStyle name="Calculation 2 2 3 10 3" xfId="9050" xr:uid="{BE494810-A697-4868-872E-AD4FCF2625AD}"/>
    <cellStyle name="Calculation 2 2 3 11" xfId="9051" xr:uid="{1B5BD25A-61B4-4AF7-A8F0-0A83197EA407}"/>
    <cellStyle name="Calculation 2 2 3 11 2" xfId="9052" xr:uid="{FF91CD9D-188C-4E49-A146-142418530ACE}"/>
    <cellStyle name="Calculation 2 2 3 11 2 2" xfId="9053" xr:uid="{A5825586-EA45-4B40-AE33-B7E96F3F3B9C}"/>
    <cellStyle name="Calculation 2 2 3 11 3" xfId="9054" xr:uid="{3BEE3632-6083-4395-B0BA-B4AB5B025D20}"/>
    <cellStyle name="Calculation 2 2 3 12" xfId="9055" xr:uid="{2A9EFD1B-8689-4946-A80D-EE08327C8D39}"/>
    <cellStyle name="Calculation 2 2 3 12 2" xfId="9056" xr:uid="{8E30E5DB-5415-48EC-9672-C1A5B6283FF1}"/>
    <cellStyle name="Calculation 2 2 3 12 2 2" xfId="9057" xr:uid="{CE4988C1-DDFA-48F6-ABEF-1850768F05A8}"/>
    <cellStyle name="Calculation 2 2 3 12 3" xfId="9058" xr:uid="{F2CF33B0-F7FB-4F7D-9C26-4EB76C084C0C}"/>
    <cellStyle name="Calculation 2 2 3 13" xfId="9059" xr:uid="{BBE67CFE-3C46-41A2-B474-69B9F0DC9E70}"/>
    <cellStyle name="Calculation 2 2 3 13 2" xfId="9060" xr:uid="{CB0A2F9E-883C-4D1A-9496-F6931271A5DA}"/>
    <cellStyle name="Calculation 2 2 3 13 2 2" xfId="9061" xr:uid="{4CFC23D0-E60F-414B-88E4-3A1B521035C6}"/>
    <cellStyle name="Calculation 2 2 3 13 3" xfId="9062" xr:uid="{1EBA5760-64CA-4D10-A15B-9AC98287E6E0}"/>
    <cellStyle name="Calculation 2 2 3 14" xfId="9063" xr:uid="{BD533D65-6D31-4165-9748-641FCAB9C9BE}"/>
    <cellStyle name="Calculation 2 2 3 14 2" xfId="9064" xr:uid="{867D64E7-D2BB-45DB-A30A-6BDCAA7BB283}"/>
    <cellStyle name="Calculation 2 2 3 14 2 2" xfId="9065" xr:uid="{EBCD4516-B7CE-4604-B591-86C727C45448}"/>
    <cellStyle name="Calculation 2 2 3 14 3" xfId="9066" xr:uid="{28B2F158-6286-4006-8D8E-37EFE14A4330}"/>
    <cellStyle name="Calculation 2 2 3 15" xfId="9067" xr:uid="{11FEDB3D-68DB-4877-B618-B2F701510FEB}"/>
    <cellStyle name="Calculation 2 2 3 15 2" xfId="9068" xr:uid="{D4097C96-7891-4E2F-A030-04232D48510D}"/>
    <cellStyle name="Calculation 2 2 3 15 2 2" xfId="9069" xr:uid="{97944E92-1E2A-41D6-A85E-787BF9BF87EE}"/>
    <cellStyle name="Calculation 2 2 3 15 3" xfId="9070" xr:uid="{0D794861-A55E-442C-AC34-7B24415E7879}"/>
    <cellStyle name="Calculation 2 2 3 16" xfId="9071" xr:uid="{F8671650-3540-4991-9019-3FD459B9016E}"/>
    <cellStyle name="Calculation 2 2 3 16 2" xfId="9072" xr:uid="{29B444BD-4A53-4891-A349-3DF1689F3577}"/>
    <cellStyle name="Calculation 2 2 3 16 2 2" xfId="9073" xr:uid="{8701B3A9-5385-4D49-BC18-951455FC1B77}"/>
    <cellStyle name="Calculation 2 2 3 16 3" xfId="9074" xr:uid="{1F09368E-11E1-422E-9AA7-4D0B4CDDD66F}"/>
    <cellStyle name="Calculation 2 2 3 17" xfId="9075" xr:uid="{5D019526-A24D-42A6-B1EE-39FC74B014C8}"/>
    <cellStyle name="Calculation 2 2 3 17 2" xfId="9076" xr:uid="{D2D9CB06-05C4-4A01-8689-2626F7B555BC}"/>
    <cellStyle name="Calculation 2 2 3 17 2 2" xfId="9077" xr:uid="{63728E33-77EF-4188-8FAE-CEF5038194DC}"/>
    <cellStyle name="Calculation 2 2 3 17 3" xfId="9078" xr:uid="{789A5813-FC7F-4AE2-A2B2-6668BDB46D48}"/>
    <cellStyle name="Calculation 2 2 3 18" xfId="9079" xr:uid="{3E9EDA8C-D037-49A1-A034-8B7FB54C57C6}"/>
    <cellStyle name="Calculation 2 2 3 18 2" xfId="9080" xr:uid="{872AAA9C-8A5B-4345-9385-7191B97BBC9E}"/>
    <cellStyle name="Calculation 2 2 3 19" xfId="9081" xr:uid="{E16BA369-AE97-41D2-87E0-C4CFD41B1183}"/>
    <cellStyle name="Calculation 2 2 3 2" xfId="9082" xr:uid="{D42DB5E0-1A8E-4C55-A29F-A6AA9A65DE9E}"/>
    <cellStyle name="Calculation 2 2 3 2 10" xfId="9083" xr:uid="{CFEB9DC5-55C5-49D4-9A4C-C855D6929BD2}"/>
    <cellStyle name="Calculation 2 2 3 2 10 2" xfId="9084" xr:uid="{580D8DBA-370F-475C-A183-D888CC77FB58}"/>
    <cellStyle name="Calculation 2 2 3 2 10 2 2" xfId="9085" xr:uid="{6E8B0046-F948-4DCF-A2AC-A37326E0DAC3}"/>
    <cellStyle name="Calculation 2 2 3 2 10 3" xfId="9086" xr:uid="{6E0BEC96-FB98-46AE-BC1F-2B47732D1D9A}"/>
    <cellStyle name="Calculation 2 2 3 2 11" xfId="9087" xr:uid="{93064216-56E9-4708-A49A-968F312E9F86}"/>
    <cellStyle name="Calculation 2 2 3 2 11 2" xfId="9088" xr:uid="{92E87435-253B-458B-BFA1-3D09ECCE0FF0}"/>
    <cellStyle name="Calculation 2 2 3 2 11 2 2" xfId="9089" xr:uid="{66D5572E-744A-48D6-98A0-90CB33394DF8}"/>
    <cellStyle name="Calculation 2 2 3 2 11 3" xfId="9090" xr:uid="{1D020C6D-3D9F-49F0-AAE9-68A3984A577F}"/>
    <cellStyle name="Calculation 2 2 3 2 12" xfId="9091" xr:uid="{E1E9DACE-1DB2-40BB-9479-01F1E654DB00}"/>
    <cellStyle name="Calculation 2 2 3 2 12 2" xfId="9092" xr:uid="{D413CF11-71D3-4A9F-8237-224925C6C8B8}"/>
    <cellStyle name="Calculation 2 2 3 2 12 2 2" xfId="9093" xr:uid="{0A48B9FB-1822-4254-B793-307705459975}"/>
    <cellStyle name="Calculation 2 2 3 2 12 3" xfId="9094" xr:uid="{E4D00BE8-5B06-4FD3-9764-8B961A7407AF}"/>
    <cellStyle name="Calculation 2 2 3 2 13" xfId="9095" xr:uid="{E1A42817-784F-4243-A647-9DB31CE910A4}"/>
    <cellStyle name="Calculation 2 2 3 2 13 2" xfId="9096" xr:uid="{D5D36F12-4B34-4AAA-9DD0-0717038EF7EB}"/>
    <cellStyle name="Calculation 2 2 3 2 13 2 2" xfId="9097" xr:uid="{8B5F4A9F-4433-4041-A32E-96F472EE59F7}"/>
    <cellStyle name="Calculation 2 2 3 2 13 3" xfId="9098" xr:uid="{8430C391-D54E-4DAC-AF40-0445CE3A87C6}"/>
    <cellStyle name="Calculation 2 2 3 2 14" xfId="9099" xr:uid="{339C577F-9AFD-4B33-B4A3-BEEE3BAB0BB7}"/>
    <cellStyle name="Calculation 2 2 3 2 14 2" xfId="9100" xr:uid="{FDCAE098-36BB-4F49-A1F2-91B0B2621482}"/>
    <cellStyle name="Calculation 2 2 3 2 14 2 2" xfId="9101" xr:uid="{ADE2C061-1544-4D92-9312-C1FE3A74DE26}"/>
    <cellStyle name="Calculation 2 2 3 2 14 3" xfId="9102" xr:uid="{91265379-AE67-493E-894F-D260C7EDD9C1}"/>
    <cellStyle name="Calculation 2 2 3 2 15" xfId="9103" xr:uid="{27F0296C-1AA4-495D-8372-8C219CF9119B}"/>
    <cellStyle name="Calculation 2 2 3 2 15 2" xfId="9104" xr:uid="{1BE54797-8FC4-416E-BEE4-18BAD4B4674D}"/>
    <cellStyle name="Calculation 2 2 3 2 15 2 2" xfId="9105" xr:uid="{E8A70DB8-3858-4310-BA35-079936558DD2}"/>
    <cellStyle name="Calculation 2 2 3 2 15 3" xfId="9106" xr:uid="{F8A294C9-A955-4C7F-A7E5-95A608C2104A}"/>
    <cellStyle name="Calculation 2 2 3 2 16" xfId="9107" xr:uid="{0730A253-1020-4D5E-8A8C-5CEB5D6070A4}"/>
    <cellStyle name="Calculation 2 2 3 2 16 2" xfId="9108" xr:uid="{D0A1DE7C-6697-4861-8056-0FAACBC72F46}"/>
    <cellStyle name="Calculation 2 2 3 2 16 2 2" xfId="9109" xr:uid="{566E0771-F6B9-49FD-A801-6465DD28AA79}"/>
    <cellStyle name="Calculation 2 2 3 2 16 3" xfId="9110" xr:uid="{95832D12-8872-4E0C-A3DE-4C3F1381269E}"/>
    <cellStyle name="Calculation 2 2 3 2 17" xfId="9111" xr:uid="{D3576E07-5A9B-4E27-91E2-B72F0DCC5507}"/>
    <cellStyle name="Calculation 2 2 3 2 17 2" xfId="9112" xr:uid="{B85DECBC-184D-4C2D-A4A1-C60B7F1C9C15}"/>
    <cellStyle name="Calculation 2 2 3 2 17 2 2" xfId="9113" xr:uid="{39340D15-7851-403C-8D25-910CB1E7CAB4}"/>
    <cellStyle name="Calculation 2 2 3 2 17 3" xfId="9114" xr:uid="{0FA60686-33D2-42C0-993B-DD6453158311}"/>
    <cellStyle name="Calculation 2 2 3 2 18" xfId="9115" xr:uid="{2EBC6A83-D039-4A6A-89DF-217A91B9A3FA}"/>
    <cellStyle name="Calculation 2 2 3 2 18 2" xfId="9116" xr:uid="{7856DE61-BA58-478D-A42D-4BC0B4DDEF13}"/>
    <cellStyle name="Calculation 2 2 3 2 18 2 2" xfId="9117" xr:uid="{8A2002EA-739D-4B13-A4BB-BF92F23F77B5}"/>
    <cellStyle name="Calculation 2 2 3 2 18 3" xfId="9118" xr:uid="{409D5DF8-DC22-4927-9CBB-ADC76864E361}"/>
    <cellStyle name="Calculation 2 2 3 2 19" xfId="9119" xr:uid="{FA1F2AA9-26A8-4064-B272-34C05B73D8AC}"/>
    <cellStyle name="Calculation 2 2 3 2 19 2" xfId="9120" xr:uid="{674E5B04-6448-4DE4-B38E-9395B74C95F4}"/>
    <cellStyle name="Calculation 2 2 3 2 19 2 2" xfId="9121" xr:uid="{5626A6B6-46F4-43D0-A76E-1DF68CB8E0D9}"/>
    <cellStyle name="Calculation 2 2 3 2 19 3" xfId="9122" xr:uid="{3021BA88-4D5A-4D1C-B61E-C94B1A67C50C}"/>
    <cellStyle name="Calculation 2 2 3 2 2" xfId="9123" xr:uid="{BAFCE95D-7196-4A36-AC4F-6C77B70D4589}"/>
    <cellStyle name="Calculation 2 2 3 2 2 2" xfId="9124" xr:uid="{45556AE8-CE5A-4480-9285-CC23994BE408}"/>
    <cellStyle name="Calculation 2 2 3 2 2 2 2" xfId="9125" xr:uid="{48666299-BF64-41D1-897D-1AE6CA793E52}"/>
    <cellStyle name="Calculation 2 2 3 2 2 3" xfId="9126" xr:uid="{497B0A66-360C-4B14-9C7D-A5905D27D822}"/>
    <cellStyle name="Calculation 2 2 3 2 2 4" xfId="9127" xr:uid="{58F5812A-4A54-469C-A072-47D70B2F0233}"/>
    <cellStyle name="Calculation 2 2 3 2 20" xfId="9128" xr:uid="{E3F171CF-B02F-4C3C-B688-BBB8C7D012F4}"/>
    <cellStyle name="Calculation 2 2 3 2 20 2" xfId="9129" xr:uid="{10BFDD72-F593-4C64-8E04-100EDF5A2FD8}"/>
    <cellStyle name="Calculation 2 2 3 2 20 2 2" xfId="9130" xr:uid="{810F568D-6CE0-461B-91CB-9D4D025C362F}"/>
    <cellStyle name="Calculation 2 2 3 2 20 3" xfId="9131" xr:uid="{53DC6924-78C2-4E08-8145-6D01A543F6A2}"/>
    <cellStyle name="Calculation 2 2 3 2 21" xfId="9132" xr:uid="{223A3A0E-4860-4A6C-BDDB-14306DFE2F19}"/>
    <cellStyle name="Calculation 2 2 3 2 21 2" xfId="9133" xr:uid="{B3ADCBD8-5145-4C6C-A268-C719704EA8C6}"/>
    <cellStyle name="Calculation 2 2 3 2 22" xfId="9134" xr:uid="{179F26E4-A7C5-4ACD-9ADA-4ED07A7C3100}"/>
    <cellStyle name="Calculation 2 2 3 2 23" xfId="9135" xr:uid="{85612442-1864-4D2A-B7A9-CE254F6C9D76}"/>
    <cellStyle name="Calculation 2 2 3 2 3" xfId="9136" xr:uid="{96E9B053-047C-4D33-B745-151E22CCA576}"/>
    <cellStyle name="Calculation 2 2 3 2 3 2" xfId="9137" xr:uid="{AB0BBA64-7B90-409F-8D47-FB03CE5B3105}"/>
    <cellStyle name="Calculation 2 2 3 2 3 2 2" xfId="9138" xr:uid="{E4FF2559-5686-450C-881B-796DB3FB66DF}"/>
    <cellStyle name="Calculation 2 2 3 2 3 3" xfId="9139" xr:uid="{F1BDCFDD-B2CC-49C4-A3D3-81A369EE8D53}"/>
    <cellStyle name="Calculation 2 2 3 2 3 4" xfId="9140" xr:uid="{6CCC7EB8-8D9D-42DF-96F9-2521DD9A8B9B}"/>
    <cellStyle name="Calculation 2 2 3 2 4" xfId="9141" xr:uid="{4F494F08-E156-4DFC-A087-76E3234B898B}"/>
    <cellStyle name="Calculation 2 2 3 2 4 2" xfId="9142" xr:uid="{574B745D-E476-4F3D-9866-9616998B8BFF}"/>
    <cellStyle name="Calculation 2 2 3 2 4 2 2" xfId="9143" xr:uid="{AA7B0AAD-5D35-426A-9BC7-B6398204D148}"/>
    <cellStyle name="Calculation 2 2 3 2 4 3" xfId="9144" xr:uid="{99A9EE16-B940-46A7-BA0D-4395CD8AED01}"/>
    <cellStyle name="Calculation 2 2 3 2 5" xfId="9145" xr:uid="{D67F2E38-0F10-4354-8E44-67F5306047F6}"/>
    <cellStyle name="Calculation 2 2 3 2 5 2" xfId="9146" xr:uid="{020DEC64-8476-4CF5-97E1-6091FAF72AF4}"/>
    <cellStyle name="Calculation 2 2 3 2 5 2 2" xfId="9147" xr:uid="{F74ED567-8CFB-484C-823B-379C7985AAB7}"/>
    <cellStyle name="Calculation 2 2 3 2 5 3" xfId="9148" xr:uid="{2214C990-2C19-4533-A990-BB5AD3097DD1}"/>
    <cellStyle name="Calculation 2 2 3 2 6" xfId="9149" xr:uid="{736DFEAE-6A46-45ED-A01E-70D549A62ECA}"/>
    <cellStyle name="Calculation 2 2 3 2 6 2" xfId="9150" xr:uid="{AD628951-A046-4839-BDF6-B71ABD29412C}"/>
    <cellStyle name="Calculation 2 2 3 2 6 2 2" xfId="9151" xr:uid="{165346FB-790C-4D23-9C9D-3E77BEDDA283}"/>
    <cellStyle name="Calculation 2 2 3 2 6 3" xfId="9152" xr:uid="{32CECC60-651C-460F-861C-69AB2825E18F}"/>
    <cellStyle name="Calculation 2 2 3 2 7" xfId="9153" xr:uid="{36B7CD61-3623-466E-989A-9D863272BA1B}"/>
    <cellStyle name="Calculation 2 2 3 2 7 2" xfId="9154" xr:uid="{CDEF40E3-D260-445D-8823-81FF64D08579}"/>
    <cellStyle name="Calculation 2 2 3 2 7 2 2" xfId="9155" xr:uid="{4AB56D3B-718F-4AFE-BEE4-25B67E6F4E85}"/>
    <cellStyle name="Calculation 2 2 3 2 7 3" xfId="9156" xr:uid="{C2E20AFC-AE5A-4920-901E-9F23618756FE}"/>
    <cellStyle name="Calculation 2 2 3 2 8" xfId="9157" xr:uid="{8315B284-CCA5-4B43-955C-3B2824BA7A8C}"/>
    <cellStyle name="Calculation 2 2 3 2 8 2" xfId="9158" xr:uid="{31F051CC-D424-445D-A97C-3211694CF68B}"/>
    <cellStyle name="Calculation 2 2 3 2 8 2 2" xfId="9159" xr:uid="{15B7BE20-FC5E-4465-9015-6AB059BDCD6C}"/>
    <cellStyle name="Calculation 2 2 3 2 8 3" xfId="9160" xr:uid="{85008675-B998-4F10-A3C6-D9BC57AAEF5C}"/>
    <cellStyle name="Calculation 2 2 3 2 9" xfId="9161" xr:uid="{43E8BF2B-FA19-4D2E-A918-24EADCA2F5C7}"/>
    <cellStyle name="Calculation 2 2 3 2 9 2" xfId="9162" xr:uid="{5DCE24B4-8726-42C7-A81E-E039B0E34E73}"/>
    <cellStyle name="Calculation 2 2 3 2 9 2 2" xfId="9163" xr:uid="{5F32D7BE-7D1E-4727-B2E5-7BB8E79C91F5}"/>
    <cellStyle name="Calculation 2 2 3 2 9 3" xfId="9164" xr:uid="{E9FECFD8-8951-4269-A77E-3220D9ADD4B5}"/>
    <cellStyle name="Calculation 2 2 3 20" xfId="9165" xr:uid="{AE80600F-D442-4F6B-9ACE-7598CCF2F7B5}"/>
    <cellStyle name="Calculation 2 2 3 3" xfId="9166" xr:uid="{609C2160-3095-40C1-A507-2BB5375C5BA8}"/>
    <cellStyle name="Calculation 2 2 3 3 2" xfId="9167" xr:uid="{5BCE1473-1FB2-48C0-92D9-B01EFFC3CB21}"/>
    <cellStyle name="Calculation 2 2 3 3 2 2" xfId="9168" xr:uid="{CB00669C-DB73-4195-8C47-37698819A51F}"/>
    <cellStyle name="Calculation 2 2 3 3 3" xfId="9169" xr:uid="{5A127127-9C71-445F-B4F7-5AB23127082A}"/>
    <cellStyle name="Calculation 2 2 3 3 4" xfId="9170" xr:uid="{537677DA-940B-4711-AE4B-8215213BFAA3}"/>
    <cellStyle name="Calculation 2 2 3 4" xfId="9171" xr:uid="{34100815-D5BE-41AC-8345-2A0CABDBC6CE}"/>
    <cellStyle name="Calculation 2 2 3 4 2" xfId="9172" xr:uid="{931DFA54-CF6F-4ECB-B36C-E1B281084874}"/>
    <cellStyle name="Calculation 2 2 3 4 2 2" xfId="9173" xr:uid="{99D68D07-441F-4DC0-A9F8-489B22241BA9}"/>
    <cellStyle name="Calculation 2 2 3 4 3" xfId="9174" xr:uid="{AD577144-8354-4567-A432-FEB7C6AFA5DC}"/>
    <cellStyle name="Calculation 2 2 3 4 4" xfId="9175" xr:uid="{196F0C79-D3E4-46E1-B717-437EF7B63864}"/>
    <cellStyle name="Calculation 2 2 3 5" xfId="9176" xr:uid="{EE9AE7B7-4274-44A8-8D65-B950125C457D}"/>
    <cellStyle name="Calculation 2 2 3 5 2" xfId="9177" xr:uid="{2F4C54EA-0F40-4D7A-B49A-A92910A55E8B}"/>
    <cellStyle name="Calculation 2 2 3 5 2 2" xfId="9178" xr:uid="{D1F44AF7-291D-46AF-820F-69AD5973E590}"/>
    <cellStyle name="Calculation 2 2 3 5 3" xfId="9179" xr:uid="{97841D24-80D7-4496-8ED8-0CE5A533AB20}"/>
    <cellStyle name="Calculation 2 2 3 6" xfId="9180" xr:uid="{55BDB64D-5314-4DCB-B1AC-FDAF1D274491}"/>
    <cellStyle name="Calculation 2 2 3 6 2" xfId="9181" xr:uid="{24561711-14C6-4599-BB2A-CC337391AB74}"/>
    <cellStyle name="Calculation 2 2 3 6 2 2" xfId="9182" xr:uid="{5F5B79D2-E5E0-4E0D-96AD-88BCF9A52408}"/>
    <cellStyle name="Calculation 2 2 3 6 3" xfId="9183" xr:uid="{56C57D64-3360-489B-8634-38F15EBB03CB}"/>
    <cellStyle name="Calculation 2 2 3 7" xfId="9184" xr:uid="{DA3D3A3C-DAFD-48A0-8441-16A1825C71BF}"/>
    <cellStyle name="Calculation 2 2 3 7 2" xfId="9185" xr:uid="{CEF65650-3BED-430E-A9BF-0F26A54E6ED9}"/>
    <cellStyle name="Calculation 2 2 3 7 2 2" xfId="9186" xr:uid="{D643A747-948A-422B-AF05-2991086AD1BF}"/>
    <cellStyle name="Calculation 2 2 3 7 3" xfId="9187" xr:uid="{E88ED6D3-CB97-46DA-B2BD-97F6CE9F7092}"/>
    <cellStyle name="Calculation 2 2 3 8" xfId="9188" xr:uid="{1B614CF2-3A5D-4502-9ED6-9A5C67E87AB3}"/>
    <cellStyle name="Calculation 2 2 3 8 2" xfId="9189" xr:uid="{60B13A93-5DB4-4638-9918-F982F672F7D2}"/>
    <cellStyle name="Calculation 2 2 3 8 2 2" xfId="9190" xr:uid="{15487D52-8A46-485E-ACFA-26A70A5A6C5A}"/>
    <cellStyle name="Calculation 2 2 3 8 3" xfId="9191" xr:uid="{4CC25A4E-2BC7-45DB-B46D-C7DD33C04582}"/>
    <cellStyle name="Calculation 2 2 3 9" xfId="9192" xr:uid="{8650496F-6A75-4753-86D2-1E39C59BD8FF}"/>
    <cellStyle name="Calculation 2 2 3 9 2" xfId="9193" xr:uid="{45914E7F-6B54-4932-94C9-4CE2B16B2851}"/>
    <cellStyle name="Calculation 2 2 3 9 2 2" xfId="9194" xr:uid="{A01BF074-F522-46D2-9371-8628B0D91984}"/>
    <cellStyle name="Calculation 2 2 3 9 3" xfId="9195" xr:uid="{539D81A6-041D-4F9D-A180-149D68C71996}"/>
    <cellStyle name="Calculation 2 2 4" xfId="9196" xr:uid="{84909A11-426A-47DE-8BC9-6CCE1CA06148}"/>
    <cellStyle name="Calculation 2 2 4 10" xfId="9197" xr:uid="{48A6977B-D2FE-46CA-8EFC-E8A8C09FE6D1}"/>
    <cellStyle name="Calculation 2 2 4 10 2" xfId="9198" xr:uid="{1E9C78F7-436E-48CB-8D3E-237670BD29A7}"/>
    <cellStyle name="Calculation 2 2 4 10 2 2" xfId="9199" xr:uid="{47EE5CD0-6DEA-458E-B7C4-F104F08953E5}"/>
    <cellStyle name="Calculation 2 2 4 10 3" xfId="9200" xr:uid="{1BE92D9C-4159-45A6-9544-AAF8AC94B2A0}"/>
    <cellStyle name="Calculation 2 2 4 11" xfId="9201" xr:uid="{BD951A0C-1020-4071-A012-CE5370299BA6}"/>
    <cellStyle name="Calculation 2 2 4 11 2" xfId="9202" xr:uid="{F92C3372-D853-49E3-91E8-5607B6217F69}"/>
    <cellStyle name="Calculation 2 2 4 11 2 2" xfId="9203" xr:uid="{40F02F60-D2B0-4C71-BA6F-262C6FB5A100}"/>
    <cellStyle name="Calculation 2 2 4 11 3" xfId="9204" xr:uid="{7400DD96-4781-43BC-800D-77E1092066E5}"/>
    <cellStyle name="Calculation 2 2 4 12" xfId="9205" xr:uid="{D027132C-702B-4C14-833B-F37740752876}"/>
    <cellStyle name="Calculation 2 2 4 12 2" xfId="9206" xr:uid="{558B58F6-A62C-4F36-9D95-45E832ACDAD1}"/>
    <cellStyle name="Calculation 2 2 4 12 2 2" xfId="9207" xr:uid="{5ADFF201-C74E-480F-9B4C-22DF026646A9}"/>
    <cellStyle name="Calculation 2 2 4 12 3" xfId="9208" xr:uid="{0D2B1C05-9FF2-458C-8CC1-A66CF5FAAF3A}"/>
    <cellStyle name="Calculation 2 2 4 13" xfId="9209" xr:uid="{B0D444F9-8875-430A-B644-70121E5400CF}"/>
    <cellStyle name="Calculation 2 2 4 13 2" xfId="9210" xr:uid="{4751C8FC-4D70-4F19-BEA2-25078D0FE987}"/>
    <cellStyle name="Calculation 2 2 4 13 2 2" xfId="9211" xr:uid="{53590880-F93C-4DAF-8F0E-4487F0BBF394}"/>
    <cellStyle name="Calculation 2 2 4 13 3" xfId="9212" xr:uid="{89F569B1-9130-4AD6-96E7-A062B399A20A}"/>
    <cellStyle name="Calculation 2 2 4 14" xfId="9213" xr:uid="{040366D8-9B5D-4137-933F-C9988570972E}"/>
    <cellStyle name="Calculation 2 2 4 14 2" xfId="9214" xr:uid="{88166C63-852D-42AA-B52A-E7ACB0D31FAF}"/>
    <cellStyle name="Calculation 2 2 4 14 2 2" xfId="9215" xr:uid="{4F768F7F-3D06-4463-AF58-D62AF70CAC05}"/>
    <cellStyle name="Calculation 2 2 4 14 3" xfId="9216" xr:uid="{9762C9B2-C906-44F1-B301-ABA359419E37}"/>
    <cellStyle name="Calculation 2 2 4 15" xfId="9217" xr:uid="{BA73D4F9-12FE-4690-B3BB-EC49D9C3C2DA}"/>
    <cellStyle name="Calculation 2 2 4 15 2" xfId="9218" xr:uid="{D7E9655A-9857-4F8D-B649-B4551E9B655A}"/>
    <cellStyle name="Calculation 2 2 4 15 2 2" xfId="9219" xr:uid="{7FB49936-54F1-4CFF-9FC6-08F352D31E71}"/>
    <cellStyle name="Calculation 2 2 4 15 3" xfId="9220" xr:uid="{A9B0F7D2-A81A-401B-98AD-DFC60F5907D3}"/>
    <cellStyle name="Calculation 2 2 4 16" xfId="9221" xr:uid="{D55C1F20-01B5-4DA4-B999-7123767F5B9D}"/>
    <cellStyle name="Calculation 2 2 4 16 2" xfId="9222" xr:uid="{C3B082A2-6897-4F8A-AFD4-FB80E8FDCD1A}"/>
    <cellStyle name="Calculation 2 2 4 16 2 2" xfId="9223" xr:uid="{8F82A19F-A7A4-4013-BC16-FF4ECE126FC1}"/>
    <cellStyle name="Calculation 2 2 4 16 3" xfId="9224" xr:uid="{9A5C85EB-2795-453A-A523-2C6C4431169B}"/>
    <cellStyle name="Calculation 2 2 4 17" xfId="9225" xr:uid="{37CD573E-81CA-450C-BDC6-1FC5E5BF232A}"/>
    <cellStyle name="Calculation 2 2 4 17 2" xfId="9226" xr:uid="{4DD1E57C-A9EB-4FF3-97F9-ECE889E23BCD}"/>
    <cellStyle name="Calculation 2 2 4 17 2 2" xfId="9227" xr:uid="{44C968B2-FA87-4AB7-A207-0147D17C8E6F}"/>
    <cellStyle name="Calculation 2 2 4 17 3" xfId="9228" xr:uid="{41214D4D-A501-40DC-94A5-F67E0EC65766}"/>
    <cellStyle name="Calculation 2 2 4 18" xfId="9229" xr:uid="{80C8D005-92ED-4461-9262-87DBCBEA01D0}"/>
    <cellStyle name="Calculation 2 2 4 18 2" xfId="9230" xr:uid="{529215E3-FA98-4544-87AC-983229E2BF5F}"/>
    <cellStyle name="Calculation 2 2 4 18 2 2" xfId="9231" xr:uid="{8020246D-8D8A-437B-AEB4-72039DBD467A}"/>
    <cellStyle name="Calculation 2 2 4 18 3" xfId="9232" xr:uid="{59DCCC2A-5439-486B-8605-D006B8A673C3}"/>
    <cellStyle name="Calculation 2 2 4 19" xfId="9233" xr:uid="{CBC939B3-FB54-4A69-A87F-9493C4BFC299}"/>
    <cellStyle name="Calculation 2 2 4 19 2" xfId="9234" xr:uid="{8BB31332-420E-48E6-8CB7-3FBCEFAE2CDE}"/>
    <cellStyle name="Calculation 2 2 4 19 2 2" xfId="9235" xr:uid="{968478DF-FB76-451A-A5D4-002495497E4C}"/>
    <cellStyle name="Calculation 2 2 4 19 3" xfId="9236" xr:uid="{6264417B-DF7A-43BC-9F32-55521423B329}"/>
    <cellStyle name="Calculation 2 2 4 2" xfId="9237" xr:uid="{92DA3AEF-B974-44C5-A601-389856BA47F9}"/>
    <cellStyle name="Calculation 2 2 4 2 10" xfId="9238" xr:uid="{5E1C6C7C-0093-49BB-A4BC-64612390CBDD}"/>
    <cellStyle name="Calculation 2 2 4 2 10 2" xfId="9239" xr:uid="{728C66EE-F505-4DC3-B451-28CBDE7881A3}"/>
    <cellStyle name="Calculation 2 2 4 2 10 2 2" xfId="9240" xr:uid="{84BC2D93-1B94-4482-BD24-026F6F1A0A48}"/>
    <cellStyle name="Calculation 2 2 4 2 10 3" xfId="9241" xr:uid="{7CDADA25-69E5-4587-AD7A-557C9A9D3684}"/>
    <cellStyle name="Calculation 2 2 4 2 11" xfId="9242" xr:uid="{CEC68BEF-A6F0-4D5D-A7C0-7B4136C8C277}"/>
    <cellStyle name="Calculation 2 2 4 2 11 2" xfId="9243" xr:uid="{3E7008F8-AE2C-4A24-AEEF-4C7F8AD5F2D2}"/>
    <cellStyle name="Calculation 2 2 4 2 11 2 2" xfId="9244" xr:uid="{FC69E618-4A15-48D5-81DA-CC91D41D4273}"/>
    <cellStyle name="Calculation 2 2 4 2 11 3" xfId="9245" xr:uid="{94CB951E-B3BF-45A1-9242-0536DBA48F6B}"/>
    <cellStyle name="Calculation 2 2 4 2 12" xfId="9246" xr:uid="{B00CE42A-98F2-4D11-9521-611B00FA37E2}"/>
    <cellStyle name="Calculation 2 2 4 2 12 2" xfId="9247" xr:uid="{D488C6FF-978F-48F9-8683-91D543DEF280}"/>
    <cellStyle name="Calculation 2 2 4 2 12 2 2" xfId="9248" xr:uid="{D7D77045-7BA0-4A26-9024-D80509D7A89B}"/>
    <cellStyle name="Calculation 2 2 4 2 12 3" xfId="9249" xr:uid="{D6A169AE-4304-40EC-ACDD-0B57CD849F9A}"/>
    <cellStyle name="Calculation 2 2 4 2 13" xfId="9250" xr:uid="{E5B81553-5FD3-46FB-A136-5171028981E8}"/>
    <cellStyle name="Calculation 2 2 4 2 13 2" xfId="9251" xr:uid="{8EDBDFE9-D5B4-4E44-9B00-23F913F21B4F}"/>
    <cellStyle name="Calculation 2 2 4 2 13 2 2" xfId="9252" xr:uid="{60E5BC3B-3C1E-425B-9EAD-1CA47F3AC4A1}"/>
    <cellStyle name="Calculation 2 2 4 2 13 3" xfId="9253" xr:uid="{B758F5F6-0633-414C-B50E-876B2C516317}"/>
    <cellStyle name="Calculation 2 2 4 2 14" xfId="9254" xr:uid="{ADBF29D5-3780-4A66-B44B-934C6DEB7433}"/>
    <cellStyle name="Calculation 2 2 4 2 14 2" xfId="9255" xr:uid="{680DC275-FEE9-4DC3-A408-BECAD0F6C702}"/>
    <cellStyle name="Calculation 2 2 4 2 14 2 2" xfId="9256" xr:uid="{39CFAB85-AA56-4F3F-8F12-E5BAD17C7412}"/>
    <cellStyle name="Calculation 2 2 4 2 14 3" xfId="9257" xr:uid="{6CCD2A3B-B7A3-4F19-986E-E45BE9E9BDF5}"/>
    <cellStyle name="Calculation 2 2 4 2 15" xfId="9258" xr:uid="{C3ABAD21-6002-49E6-94BB-50849B6A525C}"/>
    <cellStyle name="Calculation 2 2 4 2 15 2" xfId="9259" xr:uid="{4D172A11-4F6C-4F3D-BAB1-522A81C4C488}"/>
    <cellStyle name="Calculation 2 2 4 2 15 2 2" xfId="9260" xr:uid="{65EA238C-3C52-42B5-8CDC-63212BFC8681}"/>
    <cellStyle name="Calculation 2 2 4 2 15 3" xfId="9261" xr:uid="{4E9D9DFC-2DEC-4775-9A84-E4B7FF28D999}"/>
    <cellStyle name="Calculation 2 2 4 2 16" xfId="9262" xr:uid="{C52952BF-4FB1-441D-B6D9-6AC502817ECF}"/>
    <cellStyle name="Calculation 2 2 4 2 16 2" xfId="9263" xr:uid="{D033BD87-BDC6-4D18-A906-20C6CF7ABB17}"/>
    <cellStyle name="Calculation 2 2 4 2 16 2 2" xfId="9264" xr:uid="{B72F9301-3908-472A-A746-45E639B0BB63}"/>
    <cellStyle name="Calculation 2 2 4 2 16 3" xfId="9265" xr:uid="{1778E22B-3858-432C-8C80-F4BB3296B998}"/>
    <cellStyle name="Calculation 2 2 4 2 17" xfId="9266" xr:uid="{79A3D55E-EA73-4F89-B88F-61180F393A2E}"/>
    <cellStyle name="Calculation 2 2 4 2 17 2" xfId="9267" xr:uid="{AD2213D5-F108-41EE-A476-A0808585CADE}"/>
    <cellStyle name="Calculation 2 2 4 2 17 2 2" xfId="9268" xr:uid="{78B35D95-89BC-4FF8-853E-31BE83143756}"/>
    <cellStyle name="Calculation 2 2 4 2 17 3" xfId="9269" xr:uid="{B1777A63-D256-4B67-B9E8-AF54E16EA76F}"/>
    <cellStyle name="Calculation 2 2 4 2 18" xfId="9270" xr:uid="{97D09434-6FB8-438E-903B-AA1BB0EF868E}"/>
    <cellStyle name="Calculation 2 2 4 2 18 2" xfId="9271" xr:uid="{30E29E71-C929-4F16-945F-B93E1C55ADB9}"/>
    <cellStyle name="Calculation 2 2 4 2 18 2 2" xfId="9272" xr:uid="{962BE6B1-5F4A-4030-980F-93988ECCDC36}"/>
    <cellStyle name="Calculation 2 2 4 2 18 3" xfId="9273" xr:uid="{103405C9-5271-4956-821A-4D1121E45E0F}"/>
    <cellStyle name="Calculation 2 2 4 2 19" xfId="9274" xr:uid="{7CCA1470-78A3-4995-87A6-FDB0AFEFEF7E}"/>
    <cellStyle name="Calculation 2 2 4 2 19 2" xfId="9275" xr:uid="{C428C0F8-1445-4C06-840C-F980E09EDDF9}"/>
    <cellStyle name="Calculation 2 2 4 2 19 2 2" xfId="9276" xr:uid="{A4E2D67D-A5B2-49C3-926D-93C9AD0AF3E7}"/>
    <cellStyle name="Calculation 2 2 4 2 19 3" xfId="9277" xr:uid="{D252129B-CFFA-41DA-9D66-6816659A1BA3}"/>
    <cellStyle name="Calculation 2 2 4 2 2" xfId="9278" xr:uid="{9563013A-42D7-4B18-823E-349FADDE636C}"/>
    <cellStyle name="Calculation 2 2 4 2 2 2" xfId="9279" xr:uid="{9F13BCCE-6F4C-4934-A28C-8E10FE539098}"/>
    <cellStyle name="Calculation 2 2 4 2 2 2 2" xfId="9280" xr:uid="{39081B5D-176F-452B-AD8D-F7D90ED0F8DA}"/>
    <cellStyle name="Calculation 2 2 4 2 2 3" xfId="9281" xr:uid="{66B60F0E-BE72-4C86-BA6D-5970DCE7F206}"/>
    <cellStyle name="Calculation 2 2 4 2 2 4" xfId="9282" xr:uid="{07CDCBD0-43EE-4EF9-9054-677E4DCAF618}"/>
    <cellStyle name="Calculation 2 2 4 2 20" xfId="9283" xr:uid="{EAA260CA-98F3-4886-9829-BA47AB50232E}"/>
    <cellStyle name="Calculation 2 2 4 2 20 2" xfId="9284" xr:uid="{5E1B5761-BB2C-4BFB-9DC3-B9E705FD3C2D}"/>
    <cellStyle name="Calculation 2 2 4 2 20 2 2" xfId="9285" xr:uid="{70517ADA-4D23-4D94-B6AA-55B2FB0E72A1}"/>
    <cellStyle name="Calculation 2 2 4 2 20 3" xfId="9286" xr:uid="{3AF93E27-72A7-482D-83B5-F12D721AD958}"/>
    <cellStyle name="Calculation 2 2 4 2 21" xfId="9287" xr:uid="{538B89EA-EE00-4039-A649-63DE99F027A0}"/>
    <cellStyle name="Calculation 2 2 4 2 21 2" xfId="9288" xr:uid="{90864A1C-3C38-49B8-B236-1A1672576F32}"/>
    <cellStyle name="Calculation 2 2 4 2 22" xfId="9289" xr:uid="{D56985F6-6BAE-43B7-80CC-A9C3BCB0E517}"/>
    <cellStyle name="Calculation 2 2 4 2 23" xfId="9290" xr:uid="{6FBAD9C5-DA6D-404B-9AEC-489AA779A87B}"/>
    <cellStyle name="Calculation 2 2 4 2 3" xfId="9291" xr:uid="{93EB13A5-8EAE-464B-BE0F-E21B3195DFCD}"/>
    <cellStyle name="Calculation 2 2 4 2 3 2" xfId="9292" xr:uid="{B7DACC43-10D8-4D0D-B2CA-C0AF0A265D25}"/>
    <cellStyle name="Calculation 2 2 4 2 3 2 2" xfId="9293" xr:uid="{0EAC0245-4C1D-421B-BD0D-E264587213FF}"/>
    <cellStyle name="Calculation 2 2 4 2 3 3" xfId="9294" xr:uid="{FA4299DB-1605-4E7B-B3E4-B07E1A640AB0}"/>
    <cellStyle name="Calculation 2 2 4 2 4" xfId="9295" xr:uid="{E578156D-3304-45CA-8A34-68C8E369B394}"/>
    <cellStyle name="Calculation 2 2 4 2 4 2" xfId="9296" xr:uid="{10899D87-1221-43E4-84EE-2E40AFEAC4A2}"/>
    <cellStyle name="Calculation 2 2 4 2 4 2 2" xfId="9297" xr:uid="{9149F5E0-26EF-484F-B443-83B6445F3F75}"/>
    <cellStyle name="Calculation 2 2 4 2 4 3" xfId="9298" xr:uid="{C599F1DF-5202-4DE6-873B-D33814360E95}"/>
    <cellStyle name="Calculation 2 2 4 2 5" xfId="9299" xr:uid="{15D09BA6-87F0-4211-872D-1582C674FB6F}"/>
    <cellStyle name="Calculation 2 2 4 2 5 2" xfId="9300" xr:uid="{A19685E3-9FF4-41C6-9FFD-879F4C89CFF9}"/>
    <cellStyle name="Calculation 2 2 4 2 5 2 2" xfId="9301" xr:uid="{384A1833-7F59-48FD-B59B-E8DF39327684}"/>
    <cellStyle name="Calculation 2 2 4 2 5 3" xfId="9302" xr:uid="{BD678892-1279-40AD-9632-3EC63D51414F}"/>
    <cellStyle name="Calculation 2 2 4 2 6" xfId="9303" xr:uid="{42F80F32-490A-4D8A-9B65-593511B39CAE}"/>
    <cellStyle name="Calculation 2 2 4 2 6 2" xfId="9304" xr:uid="{56E978FA-9097-4AC8-A1A7-27EB7CFE6EB1}"/>
    <cellStyle name="Calculation 2 2 4 2 6 2 2" xfId="9305" xr:uid="{9A6F6585-3105-4EE5-8EC7-1E569C69DC27}"/>
    <cellStyle name="Calculation 2 2 4 2 6 3" xfId="9306" xr:uid="{3C374F91-6CCE-4077-9294-9CD96C8F813C}"/>
    <cellStyle name="Calculation 2 2 4 2 7" xfId="9307" xr:uid="{18CBACC5-45A8-455B-A3F8-4EC39D400168}"/>
    <cellStyle name="Calculation 2 2 4 2 7 2" xfId="9308" xr:uid="{564D7AA8-278E-47CD-BBCE-70B773802D8A}"/>
    <cellStyle name="Calculation 2 2 4 2 7 2 2" xfId="9309" xr:uid="{C2C9A9FA-B671-4C98-BFEB-22DC56B611D8}"/>
    <cellStyle name="Calculation 2 2 4 2 7 3" xfId="9310" xr:uid="{6B09E8F0-E858-4BB1-858B-1AD47B9F53CE}"/>
    <cellStyle name="Calculation 2 2 4 2 8" xfId="9311" xr:uid="{188A9333-121F-4D01-8FF1-C7B03EC3F8B9}"/>
    <cellStyle name="Calculation 2 2 4 2 8 2" xfId="9312" xr:uid="{29746547-9725-4512-9372-CA77D4D37193}"/>
    <cellStyle name="Calculation 2 2 4 2 8 2 2" xfId="9313" xr:uid="{FFA919C2-312B-46F1-BB59-E75ABD8C7639}"/>
    <cellStyle name="Calculation 2 2 4 2 8 3" xfId="9314" xr:uid="{645F33FA-23F5-4BDD-854D-3A797D40AA29}"/>
    <cellStyle name="Calculation 2 2 4 2 9" xfId="9315" xr:uid="{A5BFB25C-1E9B-4D0C-9632-95348B683C2D}"/>
    <cellStyle name="Calculation 2 2 4 2 9 2" xfId="9316" xr:uid="{EDBDAA47-286B-4C64-B34B-C82EA01ADAE9}"/>
    <cellStyle name="Calculation 2 2 4 2 9 2 2" xfId="9317" xr:uid="{6AB1ED6E-3F05-4293-A6A5-51ED9BD3C89F}"/>
    <cellStyle name="Calculation 2 2 4 2 9 3" xfId="9318" xr:uid="{D178852D-C6DE-4411-9BD7-988FF7B66961}"/>
    <cellStyle name="Calculation 2 2 4 20" xfId="9319" xr:uid="{454F02AD-0578-4529-993F-ED40CFE990FA}"/>
    <cellStyle name="Calculation 2 2 4 20 2" xfId="9320" xr:uid="{01A982AF-D5DC-4A2E-941A-52C51F6FA94A}"/>
    <cellStyle name="Calculation 2 2 4 20 2 2" xfId="9321" xr:uid="{D88EC366-080B-455C-B806-7F00C87DF288}"/>
    <cellStyle name="Calculation 2 2 4 20 3" xfId="9322" xr:uid="{3C82B3A2-C1A6-4736-B332-F051C3657559}"/>
    <cellStyle name="Calculation 2 2 4 21" xfId="9323" xr:uid="{9DBE1894-0EF5-4941-80FC-38965AC5A2B7}"/>
    <cellStyle name="Calculation 2 2 4 21 2" xfId="9324" xr:uid="{ACD143CF-B46B-446A-8DFB-C8F2FD7E523E}"/>
    <cellStyle name="Calculation 2 2 4 21 2 2" xfId="9325" xr:uid="{EAF07BBB-4070-4963-A0D4-CF2556697C1A}"/>
    <cellStyle name="Calculation 2 2 4 21 3" xfId="9326" xr:uid="{DB8CDEAB-FCEA-4946-A94C-29375E00CE71}"/>
    <cellStyle name="Calculation 2 2 4 22" xfId="9327" xr:uid="{128E3CE3-A294-43FB-BC5E-0C216883CBB5}"/>
    <cellStyle name="Calculation 2 2 4 22 2" xfId="9328" xr:uid="{CF9D70CA-EB28-4226-A29F-56DEE539386D}"/>
    <cellStyle name="Calculation 2 2 4 23" xfId="9329" xr:uid="{CCAD84A1-131C-400A-A1E9-578358F2C800}"/>
    <cellStyle name="Calculation 2 2 4 24" xfId="9330" xr:uid="{F997C2C0-DAA8-413F-A221-88C1903A22BD}"/>
    <cellStyle name="Calculation 2 2 4 3" xfId="9331" xr:uid="{5598916C-7D58-4127-81A8-16B175C0EAF2}"/>
    <cellStyle name="Calculation 2 2 4 3 2" xfId="9332" xr:uid="{B2C9A92A-722F-4312-BC9D-28B543EB16B2}"/>
    <cellStyle name="Calculation 2 2 4 3 2 2" xfId="9333" xr:uid="{3548B40E-9B3B-4ED8-87A6-6AA81C978634}"/>
    <cellStyle name="Calculation 2 2 4 3 3" xfId="9334" xr:uid="{96FDF995-A1A3-43DB-8B91-7B7531B87AD3}"/>
    <cellStyle name="Calculation 2 2 4 3 4" xfId="9335" xr:uid="{43E03B94-110D-4376-AF4A-6C37E9A7BF84}"/>
    <cellStyle name="Calculation 2 2 4 4" xfId="9336" xr:uid="{4011E081-BE86-4C67-9CC6-B759B8B89FA4}"/>
    <cellStyle name="Calculation 2 2 4 4 2" xfId="9337" xr:uid="{385BC159-FA82-4977-B5AE-049FDD377557}"/>
    <cellStyle name="Calculation 2 2 4 4 2 2" xfId="9338" xr:uid="{C59D189B-571B-42E7-A617-FDDCAF4BB771}"/>
    <cellStyle name="Calculation 2 2 4 4 3" xfId="9339" xr:uid="{F3B03CB3-FC90-466C-9685-B50359E5059B}"/>
    <cellStyle name="Calculation 2 2 4 4 4" xfId="9340" xr:uid="{3E1F832C-D3D9-47A3-8C64-540E509A0DDD}"/>
    <cellStyle name="Calculation 2 2 4 5" xfId="9341" xr:uid="{634C53BA-B350-460B-80B9-2257D769B723}"/>
    <cellStyle name="Calculation 2 2 4 5 2" xfId="9342" xr:uid="{65DFB751-54BC-4CD8-9A15-EC44629854E6}"/>
    <cellStyle name="Calculation 2 2 4 5 2 2" xfId="9343" xr:uid="{53EB62C2-28AC-4C35-BCB1-3107211D4C54}"/>
    <cellStyle name="Calculation 2 2 4 5 3" xfId="9344" xr:uid="{675CE5F6-A580-4E51-9CA8-02861CA3118A}"/>
    <cellStyle name="Calculation 2 2 4 6" xfId="9345" xr:uid="{551C15F8-9143-49F2-A872-748E5828030D}"/>
    <cellStyle name="Calculation 2 2 4 6 2" xfId="9346" xr:uid="{09466B24-3E54-4602-AA95-C0716E235405}"/>
    <cellStyle name="Calculation 2 2 4 6 2 2" xfId="9347" xr:uid="{89E23FB0-D941-471F-B0EE-F9E8F769C5D7}"/>
    <cellStyle name="Calculation 2 2 4 6 3" xfId="9348" xr:uid="{FE65C064-6F5F-4E92-846F-3AD08E6A04E6}"/>
    <cellStyle name="Calculation 2 2 4 7" xfId="9349" xr:uid="{BF74D40B-2734-47DC-80AA-13D8E11B33FC}"/>
    <cellStyle name="Calculation 2 2 4 7 2" xfId="9350" xr:uid="{08B8FFE7-00C3-4A94-BD31-4DFDC448C7EE}"/>
    <cellStyle name="Calculation 2 2 4 7 2 2" xfId="9351" xr:uid="{A8257EBE-F7FC-4EDC-89F8-0AE27970B5E1}"/>
    <cellStyle name="Calculation 2 2 4 7 3" xfId="9352" xr:uid="{13A2D869-C586-42A8-93D6-0CDE048216C3}"/>
    <cellStyle name="Calculation 2 2 4 8" xfId="9353" xr:uid="{52D7C9C8-5A21-4D35-AE5D-EF2C70CC9C89}"/>
    <cellStyle name="Calculation 2 2 4 8 2" xfId="9354" xr:uid="{A4C84E86-CA09-4001-976F-257202583E78}"/>
    <cellStyle name="Calculation 2 2 4 8 2 2" xfId="9355" xr:uid="{E02E9BDD-F1A1-418F-BEAD-FBD0713258D4}"/>
    <cellStyle name="Calculation 2 2 4 8 3" xfId="9356" xr:uid="{8633B799-0A04-4CD5-9BC1-2B0A5F85BF6D}"/>
    <cellStyle name="Calculation 2 2 4 9" xfId="9357" xr:uid="{FFE750C3-A392-4A1C-B5E8-744A634DF496}"/>
    <cellStyle name="Calculation 2 2 4 9 2" xfId="9358" xr:uid="{B94764F5-A0E0-4DD0-9012-E91F74A0AA70}"/>
    <cellStyle name="Calculation 2 2 4 9 2 2" xfId="9359" xr:uid="{D44792E6-F175-4AB3-AFA1-11FB11072023}"/>
    <cellStyle name="Calculation 2 2 4 9 3" xfId="9360" xr:uid="{1E73A0EE-2036-4AF4-8D2E-90EA2F105EBA}"/>
    <cellStyle name="Calculation 2 2 5" xfId="9361" xr:uid="{1720F586-8E15-4CB0-A173-F0B40C63258D}"/>
    <cellStyle name="Calculation 2 2 5 10" xfId="9362" xr:uid="{8DAECC49-39FF-432A-9CEC-C9D656B2CBEB}"/>
    <cellStyle name="Calculation 2 2 5 10 2" xfId="9363" xr:uid="{1A8939F6-FBA0-42C6-8730-FA4C63EDE311}"/>
    <cellStyle name="Calculation 2 2 5 10 2 2" xfId="9364" xr:uid="{9C4FE936-92C7-4EF4-9E44-0390E11928A4}"/>
    <cellStyle name="Calculation 2 2 5 10 3" xfId="9365" xr:uid="{83C104A8-DDCB-47F2-9A75-77F446BECD21}"/>
    <cellStyle name="Calculation 2 2 5 11" xfId="9366" xr:uid="{950A6708-09DD-41EB-BD6A-1F199D585C17}"/>
    <cellStyle name="Calculation 2 2 5 11 2" xfId="9367" xr:uid="{26C73DB5-0D6F-4456-8C7D-4DD02A8CFD42}"/>
    <cellStyle name="Calculation 2 2 5 11 2 2" xfId="9368" xr:uid="{FE4F6E42-9826-4E42-AF89-0DE071CD0687}"/>
    <cellStyle name="Calculation 2 2 5 11 3" xfId="9369" xr:uid="{9E70C401-3144-4DAE-8F3A-619189AFAB4D}"/>
    <cellStyle name="Calculation 2 2 5 12" xfId="9370" xr:uid="{F3E783AF-F7EE-4EAA-8387-0B38DE2467BC}"/>
    <cellStyle name="Calculation 2 2 5 12 2" xfId="9371" xr:uid="{14EF4AC7-98CE-442D-9600-7979AA20D436}"/>
    <cellStyle name="Calculation 2 2 5 12 2 2" xfId="9372" xr:uid="{144D3322-79E7-48E2-8654-4C3663DDFD15}"/>
    <cellStyle name="Calculation 2 2 5 12 3" xfId="9373" xr:uid="{4ACD1BF4-A35F-47EE-B7AA-B0E3DA3EF529}"/>
    <cellStyle name="Calculation 2 2 5 13" xfId="9374" xr:uid="{8604F2CF-702E-44C8-AC65-D15328C7EACD}"/>
    <cellStyle name="Calculation 2 2 5 13 2" xfId="9375" xr:uid="{E34FD160-C00E-4D85-9373-05F00C2A3A0C}"/>
    <cellStyle name="Calculation 2 2 5 13 2 2" xfId="9376" xr:uid="{73FEECA8-F128-42EF-8CC5-887D70638312}"/>
    <cellStyle name="Calculation 2 2 5 13 3" xfId="9377" xr:uid="{B756FCF2-4B0D-4538-84D1-A8F93D40FB81}"/>
    <cellStyle name="Calculation 2 2 5 14" xfId="9378" xr:uid="{913D665A-0A13-4AC5-95EE-11D60E35A77B}"/>
    <cellStyle name="Calculation 2 2 5 14 2" xfId="9379" xr:uid="{FB2EBEBC-7BEE-48EE-978D-77B5100C7D65}"/>
    <cellStyle name="Calculation 2 2 5 14 2 2" xfId="9380" xr:uid="{A815EE91-51B4-4D16-947F-0BF841AFE050}"/>
    <cellStyle name="Calculation 2 2 5 14 3" xfId="9381" xr:uid="{526D6D46-9E60-4D94-9F42-AF86346116CB}"/>
    <cellStyle name="Calculation 2 2 5 15" xfId="9382" xr:uid="{993D7B98-F7C1-4C00-A907-A4F4E2C73701}"/>
    <cellStyle name="Calculation 2 2 5 15 2" xfId="9383" xr:uid="{AE5A4949-0048-4DE7-8780-660A3C7D6342}"/>
    <cellStyle name="Calculation 2 2 5 15 2 2" xfId="9384" xr:uid="{A55A2FBC-DF4A-443C-9442-A2C97D786CAE}"/>
    <cellStyle name="Calculation 2 2 5 15 3" xfId="9385" xr:uid="{7C3AE635-621E-40BA-B198-A27211108849}"/>
    <cellStyle name="Calculation 2 2 5 16" xfId="9386" xr:uid="{CD0364C9-7F11-4F20-9808-E36828FC1203}"/>
    <cellStyle name="Calculation 2 2 5 16 2" xfId="9387" xr:uid="{8D6EF704-4154-407B-99D6-088E7D2B0625}"/>
    <cellStyle name="Calculation 2 2 5 16 2 2" xfId="9388" xr:uid="{E4BAC95F-778C-4D59-BB99-E3769A24930C}"/>
    <cellStyle name="Calculation 2 2 5 16 3" xfId="9389" xr:uid="{9E1CE43B-49CE-40E6-9ED0-A744673815C3}"/>
    <cellStyle name="Calculation 2 2 5 17" xfId="9390" xr:uid="{D62A46CC-F205-4F39-BCF9-9FD608A9C4DF}"/>
    <cellStyle name="Calculation 2 2 5 17 2" xfId="9391" xr:uid="{89439987-853F-42FF-8E9F-7CD1A2C6990C}"/>
    <cellStyle name="Calculation 2 2 5 17 2 2" xfId="9392" xr:uid="{0589AA15-BAE4-4EA6-AB55-7CDADC0DC089}"/>
    <cellStyle name="Calculation 2 2 5 17 3" xfId="9393" xr:uid="{8E4C0021-AC83-4AFC-94FE-5D50454A9511}"/>
    <cellStyle name="Calculation 2 2 5 18" xfId="9394" xr:uid="{79071085-20C4-44BC-A24F-3D1E4DD4E656}"/>
    <cellStyle name="Calculation 2 2 5 18 2" xfId="9395" xr:uid="{2D866B58-2EA4-4769-B8AA-2EC5AD99468E}"/>
    <cellStyle name="Calculation 2 2 5 18 2 2" xfId="9396" xr:uid="{923DECBF-52F0-4901-AAB4-0A978BD21B7B}"/>
    <cellStyle name="Calculation 2 2 5 18 3" xfId="9397" xr:uid="{68D33F34-9E1F-4996-B547-995FDE778ECD}"/>
    <cellStyle name="Calculation 2 2 5 19" xfId="9398" xr:uid="{F5937169-56CC-42AD-BC3B-F4D7E413F278}"/>
    <cellStyle name="Calculation 2 2 5 19 2" xfId="9399" xr:uid="{61122936-7B7B-4D30-9F99-70A896E5DCF6}"/>
    <cellStyle name="Calculation 2 2 5 19 2 2" xfId="9400" xr:uid="{1FBCFD12-402C-4A55-AD11-8C424EF9E0A8}"/>
    <cellStyle name="Calculation 2 2 5 19 3" xfId="9401" xr:uid="{FF606006-CA40-4895-A2D1-474044C53426}"/>
    <cellStyle name="Calculation 2 2 5 2" xfId="9402" xr:uid="{F5DBF714-CFC3-49C9-863E-7E9D99434898}"/>
    <cellStyle name="Calculation 2 2 5 2 2" xfId="9403" xr:uid="{53C6AA64-8603-47B3-825D-EE23143D33D0}"/>
    <cellStyle name="Calculation 2 2 5 2 2 2" xfId="9404" xr:uid="{90E13E91-9C48-4214-AF43-FB803B896F14}"/>
    <cellStyle name="Calculation 2 2 5 2 3" xfId="9405" xr:uid="{F2339A38-EA2F-42BD-A1F4-DA676FC2A363}"/>
    <cellStyle name="Calculation 2 2 5 2 4" xfId="9406" xr:uid="{3AA12B39-4E60-45D3-8F7E-AE9295946AB9}"/>
    <cellStyle name="Calculation 2 2 5 20" xfId="9407" xr:uid="{B0D5B714-69C8-413E-B4D1-FC53022A8B01}"/>
    <cellStyle name="Calculation 2 2 5 20 2" xfId="9408" xr:uid="{AD072B95-308D-4F0F-9181-8EEFDEDEC66E}"/>
    <cellStyle name="Calculation 2 2 5 20 2 2" xfId="9409" xr:uid="{5FCE8D1A-161F-41BD-9243-82B81ABFFF81}"/>
    <cellStyle name="Calculation 2 2 5 20 3" xfId="9410" xr:uid="{9F03345A-FA75-42A4-8574-05ED314C013E}"/>
    <cellStyle name="Calculation 2 2 5 21" xfId="9411" xr:uid="{F065B8C7-2A7B-4660-B520-41956D555407}"/>
    <cellStyle name="Calculation 2 2 5 21 2" xfId="9412" xr:uid="{623D2720-30D1-4E05-9820-909550857BAA}"/>
    <cellStyle name="Calculation 2 2 5 22" xfId="9413" xr:uid="{F3B39707-9DAF-418B-9241-A0FDF87EA61E}"/>
    <cellStyle name="Calculation 2 2 5 23" xfId="9414" xr:uid="{CE5ED718-1A39-4CF3-86EC-CFDC6862BFDB}"/>
    <cellStyle name="Calculation 2 2 5 3" xfId="9415" xr:uid="{4BC706D2-5719-47C6-AB2A-24D4051A0E0B}"/>
    <cellStyle name="Calculation 2 2 5 3 2" xfId="9416" xr:uid="{ABE92674-48F1-4056-A40F-5643C1A1641F}"/>
    <cellStyle name="Calculation 2 2 5 3 2 2" xfId="9417" xr:uid="{308D0539-A96B-4666-84E0-68ADB7DED48D}"/>
    <cellStyle name="Calculation 2 2 5 3 3" xfId="9418" xr:uid="{399778E3-6D2E-4291-8F5A-D7BFE2124C49}"/>
    <cellStyle name="Calculation 2 2 5 4" xfId="9419" xr:uid="{71783D7C-993C-473E-8D50-28EB5FBA8071}"/>
    <cellStyle name="Calculation 2 2 5 4 2" xfId="9420" xr:uid="{EBFFB916-AAEE-4B9A-AC8F-B8EF25F07876}"/>
    <cellStyle name="Calculation 2 2 5 4 2 2" xfId="9421" xr:uid="{357B8976-356E-4097-AAC5-D72F1F387B9E}"/>
    <cellStyle name="Calculation 2 2 5 4 3" xfId="9422" xr:uid="{0318BD10-EECB-48FE-B11F-F78CCE874925}"/>
    <cellStyle name="Calculation 2 2 5 5" xfId="9423" xr:uid="{04BDBC25-8EF8-4F77-A695-ABD0B61EEC0A}"/>
    <cellStyle name="Calculation 2 2 5 5 2" xfId="9424" xr:uid="{5B2A4CF5-1502-4266-9C5F-6E955F57D86F}"/>
    <cellStyle name="Calculation 2 2 5 5 2 2" xfId="9425" xr:uid="{B0DC32B4-0B2A-4698-8D18-F3AA43139F84}"/>
    <cellStyle name="Calculation 2 2 5 5 3" xfId="9426" xr:uid="{B597333E-07A5-41C9-8E2F-8E3DCBF14F53}"/>
    <cellStyle name="Calculation 2 2 5 6" xfId="9427" xr:uid="{3090EA8D-48C4-4F9E-8B18-FD7F74FEDBAE}"/>
    <cellStyle name="Calculation 2 2 5 6 2" xfId="9428" xr:uid="{D9731A15-80C1-4C84-8AB2-FCD3714D7B05}"/>
    <cellStyle name="Calculation 2 2 5 6 2 2" xfId="9429" xr:uid="{072B212B-E27E-4165-BB23-08A236E5C218}"/>
    <cellStyle name="Calculation 2 2 5 6 3" xfId="9430" xr:uid="{DCB54897-0A29-4F72-8DDC-2DA660A5AAC9}"/>
    <cellStyle name="Calculation 2 2 5 7" xfId="9431" xr:uid="{71C9E05A-34BE-4E5D-AB20-120FBEF87E6D}"/>
    <cellStyle name="Calculation 2 2 5 7 2" xfId="9432" xr:uid="{8DC81157-4E2F-406C-A130-9E39B8099C37}"/>
    <cellStyle name="Calculation 2 2 5 7 2 2" xfId="9433" xr:uid="{25E8E00D-ACDD-489E-84F4-7A9C8A0930A3}"/>
    <cellStyle name="Calculation 2 2 5 7 3" xfId="9434" xr:uid="{123100C8-7AC1-448C-92A0-454561462A8C}"/>
    <cellStyle name="Calculation 2 2 5 8" xfId="9435" xr:uid="{6A3EE5CF-DFB9-42E9-AAEA-F32E7D310AA8}"/>
    <cellStyle name="Calculation 2 2 5 8 2" xfId="9436" xr:uid="{DA942B9E-8F00-4DCC-94D1-9E98A24211BC}"/>
    <cellStyle name="Calculation 2 2 5 8 2 2" xfId="9437" xr:uid="{45D80B95-BCF2-4FD0-81A9-B581C18906F3}"/>
    <cellStyle name="Calculation 2 2 5 8 3" xfId="9438" xr:uid="{11E51028-2F63-439A-883A-7C85CCEEF9AE}"/>
    <cellStyle name="Calculation 2 2 5 9" xfId="9439" xr:uid="{2A5E708C-C790-4302-8137-E94A7507B823}"/>
    <cellStyle name="Calculation 2 2 5 9 2" xfId="9440" xr:uid="{ED80AD5E-CD28-48DF-A902-DA80E8304E24}"/>
    <cellStyle name="Calculation 2 2 5 9 2 2" xfId="9441" xr:uid="{1C457187-3AC1-4CED-A9F8-AF680B2219BF}"/>
    <cellStyle name="Calculation 2 2 5 9 3" xfId="9442" xr:uid="{8FC551F4-63F4-4594-80C6-F73C8AA55A50}"/>
    <cellStyle name="Calculation 2 2 6" xfId="9443" xr:uid="{BA84BAFA-EBA9-4502-ABD9-7AAE98C6D0AC}"/>
    <cellStyle name="Calculation 2 2 6 2" xfId="9444" xr:uid="{D7A934AB-7563-468B-9529-2EBC94987419}"/>
    <cellStyle name="Calculation 2 2 6 2 2" xfId="9445" xr:uid="{C5B0AFEE-BD61-4E3E-AA24-B6DD4FD383B2}"/>
    <cellStyle name="Calculation 2 2 6 3" xfId="9446" xr:uid="{B0319D15-F65E-448D-97C4-F28BAA1E3792}"/>
    <cellStyle name="Calculation 2 2 6 4" xfId="9447" xr:uid="{257EF9E2-5073-448E-9C9C-CC79C2969C46}"/>
    <cellStyle name="Calculation 2 2 7" xfId="9448" xr:uid="{B7F662A9-8E7C-4318-B30D-A476B7257B76}"/>
    <cellStyle name="Calculation 2 2 7 2" xfId="9449" xr:uid="{666B158D-0EDF-400C-9206-49C461A63439}"/>
    <cellStyle name="Calculation 2 2 7 2 2" xfId="9450" xr:uid="{5736911B-5E46-4883-865C-DCA6706EC6B9}"/>
    <cellStyle name="Calculation 2 2 7 3" xfId="9451" xr:uid="{AB0A6CE9-FC76-47A9-B66D-3ADAD9E02CA1}"/>
    <cellStyle name="Calculation 2 2 8" xfId="9452" xr:uid="{43CE8E36-3E19-48E9-B1E7-571CF9CF2D67}"/>
    <cellStyle name="Calculation 2 2 8 2" xfId="9453" xr:uid="{97662984-C650-47F1-87A6-7CE2668B21F2}"/>
    <cellStyle name="Calculation 2 2 8 2 2" xfId="9454" xr:uid="{873A7747-9674-439E-87E2-540B2D9DAC3A}"/>
    <cellStyle name="Calculation 2 2 8 3" xfId="9455" xr:uid="{B4CB772D-FFEC-4A34-89C8-CD2C82D9803E}"/>
    <cellStyle name="Calculation 2 2 9" xfId="9456" xr:uid="{34E15809-5770-4613-8997-A11590A69CD5}"/>
    <cellStyle name="Calculation 2 2 9 2" xfId="9457" xr:uid="{623D2F2E-362E-46C1-B74D-D7D2E89F7966}"/>
    <cellStyle name="Calculation 2 2 9 2 2" xfId="9458" xr:uid="{8F9A8D69-7789-446B-91E7-2C86580516EF}"/>
    <cellStyle name="Calculation 2 2 9 3" xfId="9459" xr:uid="{80D792BC-1D1F-48AC-9E75-C11693BB1EB4}"/>
    <cellStyle name="Calculation 2 20" xfId="9460" xr:uid="{4774D64F-DE1C-4A0A-917E-9618ECA03A02}"/>
    <cellStyle name="Calculation 2 20 2" xfId="9461" xr:uid="{A7F81D82-C1C8-4AA8-9CAD-9BE9D82FB5DC}"/>
    <cellStyle name="Calculation 2 20 2 2" xfId="9462" xr:uid="{0B879290-AF60-4246-9E6E-D167C686239C}"/>
    <cellStyle name="Calculation 2 20 3" xfId="9463" xr:uid="{80784F7A-4F34-4D5D-BC4F-9CA66BC09701}"/>
    <cellStyle name="Calculation 2 21" xfId="9464" xr:uid="{E4797816-ACF6-4B7F-A7A9-5A6ACB2F2AA4}"/>
    <cellStyle name="Calculation 2 21 2" xfId="9465" xr:uid="{BA8C7B4F-81B8-4918-86DA-6D4617F3E63C}"/>
    <cellStyle name="Calculation 2 21 2 2" xfId="9466" xr:uid="{8DFBD372-4B52-4A68-B2BA-2B1EA23AD7A8}"/>
    <cellStyle name="Calculation 2 21 3" xfId="9467" xr:uid="{E6F5BB8C-231D-4FEE-A1C7-9FB635FECB92}"/>
    <cellStyle name="Calculation 2 22" xfId="9468" xr:uid="{55069B51-5EEC-4ED2-A9AC-CB7CF97FD6E3}"/>
    <cellStyle name="Calculation 2 22 2" xfId="9469" xr:uid="{873C0B99-7192-48D4-8FC9-A4755F5B8042}"/>
    <cellStyle name="Calculation 2 23" xfId="9470" xr:uid="{855CEEED-4DAA-4414-BB6F-B2EA0BF8BD9E}"/>
    <cellStyle name="Calculation 2 24" xfId="9471" xr:uid="{FDDC133B-80B7-4E82-9B10-40B589C21CF0}"/>
    <cellStyle name="Calculation 2 25" xfId="9472" xr:uid="{D19E8E17-8064-48D2-90BB-E2B763910E48}"/>
    <cellStyle name="Calculation 2 26" xfId="9473" xr:uid="{7F9EF461-23A1-4577-A18B-A26B45E1B657}"/>
    <cellStyle name="Calculation 2 27" xfId="9474" xr:uid="{17159DEA-345C-4BB0-8D73-E3F9641C751E}"/>
    <cellStyle name="Calculation 2 28" xfId="9475" xr:uid="{AF80D139-D190-41FE-AA68-3D818664F3C1}"/>
    <cellStyle name="Calculation 2 29" xfId="9476" xr:uid="{0FB1CA77-C6D7-4590-B39C-1DEC9E362591}"/>
    <cellStyle name="Calculation 2 3" xfId="9477" xr:uid="{FD1CBDFC-62F6-4D11-89DE-671E6E84E1CA}"/>
    <cellStyle name="Calculation 2 3 10" xfId="9478" xr:uid="{084D58B7-F00F-4BE8-BBBC-212FA4C1F618}"/>
    <cellStyle name="Calculation 2 3 10 2" xfId="9479" xr:uid="{CC258AF7-2E21-470A-B1B2-A941C8DC4E77}"/>
    <cellStyle name="Calculation 2 3 10 2 2" xfId="9480" xr:uid="{0527D651-622F-4386-AFA8-30E594CB0488}"/>
    <cellStyle name="Calculation 2 3 10 3" xfId="9481" xr:uid="{C2B90483-FF99-4783-8FDF-86286FD62013}"/>
    <cellStyle name="Calculation 2 3 11" xfId="9482" xr:uid="{DE83C622-A798-415C-B69F-6D1B1AF66F2F}"/>
    <cellStyle name="Calculation 2 3 11 2" xfId="9483" xr:uid="{EF67761F-6173-41E5-A160-93A0A4233343}"/>
    <cellStyle name="Calculation 2 3 11 2 2" xfId="9484" xr:uid="{C43193FF-BB0C-4C2E-85E2-FF32FA42E63B}"/>
    <cellStyle name="Calculation 2 3 11 3" xfId="9485" xr:uid="{BD411F4C-BA6F-4641-9124-93AD372CA7B1}"/>
    <cellStyle name="Calculation 2 3 12" xfId="9486" xr:uid="{69A932A3-4FBB-4E46-A5BC-BE685F4AEC94}"/>
    <cellStyle name="Calculation 2 3 12 2" xfId="9487" xr:uid="{D69DF7A2-DCAC-4DD8-9D73-21F37436DDF2}"/>
    <cellStyle name="Calculation 2 3 12 2 2" xfId="9488" xr:uid="{CBE9FCFE-7EF9-4901-B364-04E523447459}"/>
    <cellStyle name="Calculation 2 3 12 3" xfId="9489" xr:uid="{BC0CF9B9-F9BC-48D7-85FC-A9B1E0D5C124}"/>
    <cellStyle name="Calculation 2 3 13" xfId="9490" xr:uid="{69449B67-8F19-4F04-80E9-67F758C4DFE3}"/>
    <cellStyle name="Calculation 2 3 13 2" xfId="9491" xr:uid="{153ADBED-4C69-4096-B266-E65282A7F171}"/>
    <cellStyle name="Calculation 2 3 13 2 2" xfId="9492" xr:uid="{9210E332-C3F6-42F4-99EE-F8D4BAFC3827}"/>
    <cellStyle name="Calculation 2 3 13 3" xfId="9493" xr:uid="{ABCD6345-7981-4EBB-B1FB-DDA594C3B8CC}"/>
    <cellStyle name="Calculation 2 3 14" xfId="9494" xr:uid="{777C4C46-75D0-4202-8BD8-5FDC6928842C}"/>
    <cellStyle name="Calculation 2 3 14 2" xfId="9495" xr:uid="{0DF4F804-94AA-4BD0-BAA1-A2009BC86974}"/>
    <cellStyle name="Calculation 2 3 14 2 2" xfId="9496" xr:uid="{12770114-D0D8-4CF1-AF2D-9BFD524E25D3}"/>
    <cellStyle name="Calculation 2 3 14 3" xfId="9497" xr:uid="{A5900180-4FE8-4393-8E01-687597016B6F}"/>
    <cellStyle name="Calculation 2 3 15" xfId="9498" xr:uid="{CEFAED54-7E10-471B-B2F3-DC93B8530D09}"/>
    <cellStyle name="Calculation 2 3 15 2" xfId="9499" xr:uid="{D8ACA6A8-D334-49BC-B391-483B7D04D3E4}"/>
    <cellStyle name="Calculation 2 3 15 2 2" xfId="9500" xr:uid="{612E7E19-57DD-448A-8051-B4F8EB9E1B05}"/>
    <cellStyle name="Calculation 2 3 15 3" xfId="9501" xr:uid="{B9E9D1C5-4A9A-4608-BB32-568F07BB78E8}"/>
    <cellStyle name="Calculation 2 3 16" xfId="9502" xr:uid="{FD4240EB-ABD9-45A7-832F-11E69AA9E85F}"/>
    <cellStyle name="Calculation 2 3 16 2" xfId="9503" xr:uid="{38F37D6D-7AD9-4397-B21C-F4BBE865528E}"/>
    <cellStyle name="Calculation 2 3 16 2 2" xfId="9504" xr:uid="{E83B74CC-552E-436E-B39F-E0182CA4E1EB}"/>
    <cellStyle name="Calculation 2 3 16 3" xfId="9505" xr:uid="{BE57A837-1F02-40FE-8678-56E9DBA7903A}"/>
    <cellStyle name="Calculation 2 3 17" xfId="9506" xr:uid="{1BAA6246-D4C3-430A-A989-E5DF5F1EFE85}"/>
    <cellStyle name="Calculation 2 3 17 2" xfId="9507" xr:uid="{FB969D74-AE26-4F5C-9C29-9B2A6BFE5DB6}"/>
    <cellStyle name="Calculation 2 3 17 2 2" xfId="9508" xr:uid="{DEFCF37C-9980-4AAE-9960-6F80F1C8D90F}"/>
    <cellStyle name="Calculation 2 3 17 3" xfId="9509" xr:uid="{46817B8D-F74A-4DBE-900D-B4A38C0C8692}"/>
    <cellStyle name="Calculation 2 3 18" xfId="9510" xr:uid="{F15EE670-A90F-44D3-87C8-E7BF0622973A}"/>
    <cellStyle name="Calculation 2 3 18 2" xfId="9511" xr:uid="{5B472EFA-58B5-4C55-B93C-148F5D7835F0}"/>
    <cellStyle name="Calculation 2 3 19" xfId="9512" xr:uid="{8DC9A7ED-0043-41E0-A3E9-2090D3E8CC6E}"/>
    <cellStyle name="Calculation 2 3 2" xfId="9513" xr:uid="{246EC364-1E17-45B7-A345-D9873E8EA42F}"/>
    <cellStyle name="Calculation 2 3 2 10" xfId="9514" xr:uid="{AB145C6F-C161-400A-AA45-AA04274406BB}"/>
    <cellStyle name="Calculation 2 3 2 10 2" xfId="9515" xr:uid="{E2919609-A95D-4E8F-9F81-2ADA777041A7}"/>
    <cellStyle name="Calculation 2 3 2 10 2 2" xfId="9516" xr:uid="{F5B61360-CB95-4997-A36D-46A3999A56D9}"/>
    <cellStyle name="Calculation 2 3 2 10 3" xfId="9517" xr:uid="{3F1AF090-1BD1-4C3A-99BA-8CFAF8D72627}"/>
    <cellStyle name="Calculation 2 3 2 11" xfId="9518" xr:uid="{AF6D479F-3B1F-4B31-8361-F8F507546787}"/>
    <cellStyle name="Calculation 2 3 2 11 2" xfId="9519" xr:uid="{15F9EE83-4516-47C2-A81D-8AF2F5474071}"/>
    <cellStyle name="Calculation 2 3 2 11 2 2" xfId="9520" xr:uid="{62CD0B13-AA2F-4067-A630-91A33DCACB83}"/>
    <cellStyle name="Calculation 2 3 2 11 3" xfId="9521" xr:uid="{CE6E72E1-9FDE-4FC1-9C48-75404CCA5EC4}"/>
    <cellStyle name="Calculation 2 3 2 12" xfId="9522" xr:uid="{E68BF2BC-6324-41B5-B303-4165D2B69517}"/>
    <cellStyle name="Calculation 2 3 2 12 2" xfId="9523" xr:uid="{4A457E92-A59C-4F15-B998-08EBF1DF1B04}"/>
    <cellStyle name="Calculation 2 3 2 12 2 2" xfId="9524" xr:uid="{2E7EE194-36A2-49DA-8F4B-87F44D1FD812}"/>
    <cellStyle name="Calculation 2 3 2 12 3" xfId="9525" xr:uid="{8195B4FB-30A1-4B99-B715-6566A0DD262A}"/>
    <cellStyle name="Calculation 2 3 2 13" xfId="9526" xr:uid="{0737F53F-B437-4DDF-843A-9D343BEC1D6C}"/>
    <cellStyle name="Calculation 2 3 2 13 2" xfId="9527" xr:uid="{8DACD263-44E0-493B-BEBC-B2D20F3C8AE9}"/>
    <cellStyle name="Calculation 2 3 2 13 2 2" xfId="9528" xr:uid="{701B8A3E-4AEE-45E0-B8E5-B878CD08C08F}"/>
    <cellStyle name="Calculation 2 3 2 13 3" xfId="9529" xr:uid="{DB6D1930-B1E1-451C-8069-420FAB92507E}"/>
    <cellStyle name="Calculation 2 3 2 14" xfId="9530" xr:uid="{AF563229-E842-4F51-B4D5-960143AC6E26}"/>
    <cellStyle name="Calculation 2 3 2 14 2" xfId="9531" xr:uid="{3860ADC5-CECA-4911-96D4-01BDA724FE81}"/>
    <cellStyle name="Calculation 2 3 2 14 2 2" xfId="9532" xr:uid="{E2D44ADD-94BB-4542-BC69-D193FD5F1486}"/>
    <cellStyle name="Calculation 2 3 2 14 3" xfId="9533" xr:uid="{C820C5E7-16B1-4683-A3D5-7E2ECB319D60}"/>
    <cellStyle name="Calculation 2 3 2 15" xfId="9534" xr:uid="{49A5216F-DAD5-4050-93BB-C9B1D36EC80A}"/>
    <cellStyle name="Calculation 2 3 2 15 2" xfId="9535" xr:uid="{74889AF1-E866-49BE-80A5-807D54AF7B09}"/>
    <cellStyle name="Calculation 2 3 2 15 2 2" xfId="9536" xr:uid="{FEDE9810-6169-46B9-A4B8-13297A6306AA}"/>
    <cellStyle name="Calculation 2 3 2 15 3" xfId="9537" xr:uid="{A5C06B49-8E69-4ACE-837E-438040339D2E}"/>
    <cellStyle name="Calculation 2 3 2 16" xfId="9538" xr:uid="{052B58DB-7BD4-40A6-8321-016E1AA47285}"/>
    <cellStyle name="Calculation 2 3 2 16 2" xfId="9539" xr:uid="{D5B5FB96-BD0B-45CE-9C78-1EE9AA6313AD}"/>
    <cellStyle name="Calculation 2 3 2 16 2 2" xfId="9540" xr:uid="{794591D9-BBE4-473A-8DEE-B07FC24AABCD}"/>
    <cellStyle name="Calculation 2 3 2 16 3" xfId="9541" xr:uid="{508FF24F-4862-474A-8332-F42E79B2C00B}"/>
    <cellStyle name="Calculation 2 3 2 17" xfId="9542" xr:uid="{73C53CB8-A5F0-4D2B-B89A-ED696DD42E76}"/>
    <cellStyle name="Calculation 2 3 2 17 2" xfId="9543" xr:uid="{6DC4DF7B-B870-4C20-93A4-E38B0CE35AE3}"/>
    <cellStyle name="Calculation 2 3 2 17 2 2" xfId="9544" xr:uid="{D9398CC9-7386-498C-A76D-F15F688AEB5B}"/>
    <cellStyle name="Calculation 2 3 2 17 3" xfId="9545" xr:uid="{EB846501-3AD3-4127-BD52-FDFCDA8D3314}"/>
    <cellStyle name="Calculation 2 3 2 18" xfId="9546" xr:uid="{F74E641D-6033-40C6-BCE4-0F379FAD8790}"/>
    <cellStyle name="Calculation 2 3 2 18 2" xfId="9547" xr:uid="{C8141E54-84AF-4984-B109-4F7BDC3BCD8F}"/>
    <cellStyle name="Calculation 2 3 2 18 2 2" xfId="9548" xr:uid="{49432FD8-D238-4067-A5B4-897B6EF1782E}"/>
    <cellStyle name="Calculation 2 3 2 18 3" xfId="9549" xr:uid="{2BD3434A-43FE-4160-ACFC-DAE7A6E67728}"/>
    <cellStyle name="Calculation 2 3 2 19" xfId="9550" xr:uid="{6BEA21BA-795C-41AA-B650-9D3F5AB1BAB1}"/>
    <cellStyle name="Calculation 2 3 2 19 2" xfId="9551" xr:uid="{9E4B28CD-FE0B-4627-A01A-0E9B9A51027F}"/>
    <cellStyle name="Calculation 2 3 2 19 2 2" xfId="9552" xr:uid="{E68C9150-001D-4174-89A1-68CB0346BB4E}"/>
    <cellStyle name="Calculation 2 3 2 19 3" xfId="9553" xr:uid="{9D307767-2E54-4D1B-89C4-E1F2B882D122}"/>
    <cellStyle name="Calculation 2 3 2 2" xfId="9554" xr:uid="{F9812825-8D77-4C56-ACCF-199D93AA8627}"/>
    <cellStyle name="Calculation 2 3 2 2 2" xfId="9555" xr:uid="{ED339288-55B1-4B6E-ABEE-035C8ABD6308}"/>
    <cellStyle name="Calculation 2 3 2 2 2 2" xfId="9556" xr:uid="{E05FC46E-B996-4A07-8710-E514CEFD164D}"/>
    <cellStyle name="Calculation 2 3 2 2 2 2 2" xfId="9557" xr:uid="{7C142381-70E2-4BE6-AC25-E717570A6678}"/>
    <cellStyle name="Calculation 2 3 2 2 2 3" xfId="9558" xr:uid="{16687198-E4DB-40F2-AABD-54FD84EC5F67}"/>
    <cellStyle name="Calculation 2 3 2 2 2 4" xfId="9559" xr:uid="{8404FD50-A433-44CC-AAC0-048AA2624B0E}"/>
    <cellStyle name="Calculation 2 3 2 2 3" xfId="9560" xr:uid="{51AA337A-50AE-45CE-8E8A-C0858A994232}"/>
    <cellStyle name="Calculation 2 3 2 2 3 2" xfId="9561" xr:uid="{25117A7B-6B57-44EF-8FF3-04CD51E35833}"/>
    <cellStyle name="Calculation 2 3 2 2 4" xfId="9562" xr:uid="{C2CA1DE3-B688-471E-B985-D0328685C1FD}"/>
    <cellStyle name="Calculation 2 3 2 2 5" xfId="9563" xr:uid="{61E32646-B4D4-4FC9-A1C0-60D83DAC5B7C}"/>
    <cellStyle name="Calculation 2 3 2 20" xfId="9564" xr:uid="{4EDCC591-A027-4EA3-9725-A5522E3719D6}"/>
    <cellStyle name="Calculation 2 3 2 20 2" xfId="9565" xr:uid="{80D194E3-FFEC-4C28-BBB9-3CA0D262D8F2}"/>
    <cellStyle name="Calculation 2 3 2 20 2 2" xfId="9566" xr:uid="{A2618D9A-92FF-4385-862A-1BF22E72A6CA}"/>
    <cellStyle name="Calculation 2 3 2 20 3" xfId="9567" xr:uid="{E5333CEA-9BDE-4637-B6DE-017F9829E384}"/>
    <cellStyle name="Calculation 2 3 2 21" xfId="9568" xr:uid="{45337442-BB92-4642-85EA-9CA60C4FCEED}"/>
    <cellStyle name="Calculation 2 3 2 21 2" xfId="9569" xr:uid="{23FFF625-666A-4598-9B98-E8ABB14852E2}"/>
    <cellStyle name="Calculation 2 3 2 22" xfId="9570" xr:uid="{5A12EEB7-B656-4F5F-A4E7-0EAE05F593F8}"/>
    <cellStyle name="Calculation 2 3 2 23" xfId="9571" xr:uid="{B0B3D04C-B877-44A5-AE68-F9D0E528D2FB}"/>
    <cellStyle name="Calculation 2 3 2 3" xfId="9572" xr:uid="{15E58D52-DCFA-4A06-A03F-CF772A65A4B5}"/>
    <cellStyle name="Calculation 2 3 2 3 2" xfId="9573" xr:uid="{82F842FD-1D67-4EE4-945A-3E8ACFDB8DC8}"/>
    <cellStyle name="Calculation 2 3 2 3 2 2" xfId="9574" xr:uid="{A9261368-3411-4870-A5FD-1E68A00FD18C}"/>
    <cellStyle name="Calculation 2 3 2 3 2 3" xfId="9575" xr:uid="{6007D1F6-072C-4E58-9C49-FF1055FA78DB}"/>
    <cellStyle name="Calculation 2 3 2 3 3" xfId="9576" xr:uid="{D48E35FB-ACBF-47BD-BCD5-9919F8B4DA4B}"/>
    <cellStyle name="Calculation 2 3 2 3 3 2" xfId="9577" xr:uid="{4F080295-A478-4F59-B786-8077A6FC2011}"/>
    <cellStyle name="Calculation 2 3 2 3 4" xfId="9578" xr:uid="{2273B484-DCAB-4171-8F98-90B0B9618BDE}"/>
    <cellStyle name="Calculation 2 3 2 4" xfId="9579" xr:uid="{37707B7A-DFA2-41C7-989D-AEE71169A106}"/>
    <cellStyle name="Calculation 2 3 2 4 2" xfId="9580" xr:uid="{629704B7-7422-4B93-A42F-03E6E30F9189}"/>
    <cellStyle name="Calculation 2 3 2 4 2 2" xfId="9581" xr:uid="{888F1FB5-ED8F-4161-B4CE-60902B2EA317}"/>
    <cellStyle name="Calculation 2 3 2 4 3" xfId="9582" xr:uid="{076F3D00-C875-4899-9DA8-204B653ED2F5}"/>
    <cellStyle name="Calculation 2 3 2 4 4" xfId="9583" xr:uid="{D5704BBB-1FC2-4D8A-AAF2-DC8596BDE7C7}"/>
    <cellStyle name="Calculation 2 3 2 5" xfId="9584" xr:uid="{569CF5AE-5C3E-4831-A7A3-7F66B7AF7616}"/>
    <cellStyle name="Calculation 2 3 2 5 2" xfId="9585" xr:uid="{0CD86EE0-9708-4A57-B1C1-4D8813AF9880}"/>
    <cellStyle name="Calculation 2 3 2 5 2 2" xfId="9586" xr:uid="{9AA95AB4-1698-4554-9B2B-8EEB6E7074F0}"/>
    <cellStyle name="Calculation 2 3 2 5 3" xfId="9587" xr:uid="{A66F16D6-4DBC-46F1-A5B8-3FBCD3D79AA0}"/>
    <cellStyle name="Calculation 2 3 2 5 4" xfId="9588" xr:uid="{0277CBCE-54D4-437C-8CC6-A874D0923934}"/>
    <cellStyle name="Calculation 2 3 2 6" xfId="9589" xr:uid="{B2AE697C-46AB-4AB7-BBE0-2854941CC7CE}"/>
    <cellStyle name="Calculation 2 3 2 6 2" xfId="9590" xr:uid="{CD299356-9ABC-49B4-A563-819524A97B95}"/>
    <cellStyle name="Calculation 2 3 2 6 2 2" xfId="9591" xr:uid="{26F1EEA6-C0F0-4F1F-8DC8-F2A1D3448AD7}"/>
    <cellStyle name="Calculation 2 3 2 6 3" xfId="9592" xr:uid="{DE8A9898-1328-4750-BD9E-45EDACC0D2F2}"/>
    <cellStyle name="Calculation 2 3 2 7" xfId="9593" xr:uid="{A28971B4-7232-43EE-98A2-8B576AEF3DE4}"/>
    <cellStyle name="Calculation 2 3 2 7 2" xfId="9594" xr:uid="{25078EFD-329D-47CD-89D3-59F4E05B7DC9}"/>
    <cellStyle name="Calculation 2 3 2 7 2 2" xfId="9595" xr:uid="{53ADA66C-E6CB-468C-9CEE-CA89131CC6C7}"/>
    <cellStyle name="Calculation 2 3 2 7 3" xfId="9596" xr:uid="{A1360742-83E0-41FA-9C84-F7BBF0DAE4D0}"/>
    <cellStyle name="Calculation 2 3 2 8" xfId="9597" xr:uid="{D82EB7EC-DE31-4DE7-9E23-C7FC32E257AF}"/>
    <cellStyle name="Calculation 2 3 2 8 2" xfId="9598" xr:uid="{A6E6B856-FE78-418B-B995-EA6B4A24CB1D}"/>
    <cellStyle name="Calculation 2 3 2 8 2 2" xfId="9599" xr:uid="{11C0D49C-119D-468A-BB87-D565FA02BDEB}"/>
    <cellStyle name="Calculation 2 3 2 8 3" xfId="9600" xr:uid="{06740532-DA92-427A-AE71-77B6E9E2E7CC}"/>
    <cellStyle name="Calculation 2 3 2 9" xfId="9601" xr:uid="{B186A338-E4CC-4B53-BABD-229929E0DCA0}"/>
    <cellStyle name="Calculation 2 3 2 9 2" xfId="9602" xr:uid="{D0F5B14C-92B1-4458-9C33-1ECBFBCEC9DE}"/>
    <cellStyle name="Calculation 2 3 2 9 2 2" xfId="9603" xr:uid="{DFD8648D-95D3-496E-8DB4-DE252E7A564E}"/>
    <cellStyle name="Calculation 2 3 2 9 3" xfId="9604" xr:uid="{76C041EF-E3D9-4EF8-8D1C-8CDB30E67647}"/>
    <cellStyle name="Calculation 2 3 20" xfId="9605" xr:uid="{14FF6BD5-4CBF-4470-9B22-2DBEC5264892}"/>
    <cellStyle name="Calculation 2 3 3" xfId="9606" xr:uid="{3D2DC477-81B2-48F9-A7EA-B5ACFB130655}"/>
    <cellStyle name="Calculation 2 3 3 2" xfId="9607" xr:uid="{FC7C57D9-E3FB-48B0-8FDC-3BB9BAFDA9F0}"/>
    <cellStyle name="Calculation 2 3 3 2 2" xfId="9608" xr:uid="{5EBA8F18-A706-480B-BA46-7A1D1C15D61B}"/>
    <cellStyle name="Calculation 2 3 3 2 2 2" xfId="9609" xr:uid="{E5B6FC4F-6729-4CE1-B941-3A11E54A48F1}"/>
    <cellStyle name="Calculation 2 3 3 2 3" xfId="9610" xr:uid="{2BA1CFFC-1E36-4431-84FE-FAADE820134C}"/>
    <cellStyle name="Calculation 2 3 3 2 4" xfId="9611" xr:uid="{5E2FC055-70F6-47E2-9D22-C3EC3F2E6312}"/>
    <cellStyle name="Calculation 2 3 3 3" xfId="9612" xr:uid="{03968F0C-FD71-43CC-89A5-481B48A152AD}"/>
    <cellStyle name="Calculation 2 3 3 3 2" xfId="9613" xr:uid="{A37A13D6-D849-4711-BEA3-EEFAAA6A0FD5}"/>
    <cellStyle name="Calculation 2 3 3 4" xfId="9614" xr:uid="{CC8884B9-E4E1-46AA-96EF-CAD84A8743B6}"/>
    <cellStyle name="Calculation 2 3 3 5" xfId="9615" xr:uid="{35CA7F37-9C50-4A19-BB67-308951A97505}"/>
    <cellStyle name="Calculation 2 3 4" xfId="9616" xr:uid="{C3C80876-FFF0-4755-8499-AC71623DDBC2}"/>
    <cellStyle name="Calculation 2 3 4 2" xfId="9617" xr:uid="{11FD87DA-7B36-4C2A-8F52-68E8091F4B12}"/>
    <cellStyle name="Calculation 2 3 4 2 2" xfId="9618" xr:uid="{CE92B41D-89D6-4F0D-AFDA-E3A75565F7BB}"/>
    <cellStyle name="Calculation 2 3 4 2 3" xfId="9619" xr:uid="{482A5FDC-8EF7-47BE-834C-776A92CF01D4}"/>
    <cellStyle name="Calculation 2 3 4 3" xfId="9620" xr:uid="{893B2CE3-F270-42FA-AEDA-E9D4518F07B5}"/>
    <cellStyle name="Calculation 2 3 4 3 2" xfId="9621" xr:uid="{70EA800E-4788-442F-B8A8-A7C825E5A489}"/>
    <cellStyle name="Calculation 2 3 4 4" xfId="9622" xr:uid="{612C2AAE-A35E-4485-B7E4-DC0C9F2C5833}"/>
    <cellStyle name="Calculation 2 3 5" xfId="9623" xr:uid="{A9093F75-D18A-40FF-8A1D-4E5A3A88F5A2}"/>
    <cellStyle name="Calculation 2 3 5 2" xfId="9624" xr:uid="{4556D718-A3C4-41E3-A783-03DB538449CD}"/>
    <cellStyle name="Calculation 2 3 5 2 2" xfId="9625" xr:uid="{A2712263-2114-47A7-92CD-28F9574DD95E}"/>
    <cellStyle name="Calculation 2 3 5 2 3" xfId="9626" xr:uid="{CB4A5946-F5BF-4301-B38B-AC2B7302EDE9}"/>
    <cellStyle name="Calculation 2 3 5 3" xfId="9627" xr:uid="{BE483078-8C21-452C-9E42-0CC59F79471A}"/>
    <cellStyle name="Calculation 2 3 5 4" xfId="9628" xr:uid="{4342349A-3B9F-4817-B984-D6047E63B017}"/>
    <cellStyle name="Calculation 2 3 6" xfId="9629" xr:uid="{EF8A8837-BB37-4AF3-BE44-67568DBA6109}"/>
    <cellStyle name="Calculation 2 3 6 2" xfId="9630" xr:uid="{0386CE9C-C8A3-45E4-ADFE-0371D7613FFC}"/>
    <cellStyle name="Calculation 2 3 6 2 2" xfId="9631" xr:uid="{DC64B81F-255C-4789-86D4-07FAE1B5AE90}"/>
    <cellStyle name="Calculation 2 3 6 3" xfId="9632" xr:uid="{2ED34E60-459A-4C9B-9423-680781C06A0B}"/>
    <cellStyle name="Calculation 2 3 6 4" xfId="9633" xr:uid="{27110640-81CC-4B0A-B027-F82D44DC01C8}"/>
    <cellStyle name="Calculation 2 3 7" xfId="9634" xr:uid="{D5A01E95-95B6-400E-A06B-4199767EE8C4}"/>
    <cellStyle name="Calculation 2 3 7 2" xfId="9635" xr:uid="{17E33258-4841-4AEC-BBE8-4A08C9595F96}"/>
    <cellStyle name="Calculation 2 3 7 2 2" xfId="9636" xr:uid="{822EE345-5476-476C-9BF2-1AC713C92395}"/>
    <cellStyle name="Calculation 2 3 7 3" xfId="9637" xr:uid="{7F88E28B-6F3A-4E02-889D-63ACC63BB327}"/>
    <cellStyle name="Calculation 2 3 8" xfId="9638" xr:uid="{8B4E2049-3325-40A6-84E3-5C549AB8E8F5}"/>
    <cellStyle name="Calculation 2 3 8 2" xfId="9639" xr:uid="{C05E92E1-4396-4B83-976E-12145D3D8C14}"/>
    <cellStyle name="Calculation 2 3 8 2 2" xfId="9640" xr:uid="{4B464A43-72C2-4C40-BF9E-44AAAB93AB69}"/>
    <cellStyle name="Calculation 2 3 8 3" xfId="9641" xr:uid="{E86E4C33-BE39-42BF-81C2-482F682EEF6F}"/>
    <cellStyle name="Calculation 2 3 9" xfId="9642" xr:uid="{FDAF56FA-5048-458F-9090-44A4E059AA48}"/>
    <cellStyle name="Calculation 2 3 9 2" xfId="9643" xr:uid="{FCC7612F-9670-4B8A-8579-7E14ED8182DB}"/>
    <cellStyle name="Calculation 2 3 9 2 2" xfId="9644" xr:uid="{11D6B26D-C5FE-4B83-A66E-88B8A7C682F9}"/>
    <cellStyle name="Calculation 2 3 9 3" xfId="9645" xr:uid="{C36D6B23-D0BE-4358-9C2B-CD2E9FC1B11C}"/>
    <cellStyle name="Calculation 2 30" xfId="9646" xr:uid="{4AA172C4-3EAC-4817-854A-A0C1B755021A}"/>
    <cellStyle name="Calculation 2 31" xfId="9647" xr:uid="{BBDA574F-5274-486D-95C1-4294355E995C}"/>
    <cellStyle name="Calculation 2 4" xfId="9648" xr:uid="{669A6C10-B69A-4BB0-B8CE-3263397B9CE7}"/>
    <cellStyle name="Calculation 2 4 10" xfId="9649" xr:uid="{7C90FA87-DA3F-4873-A36E-A4105EAE87C2}"/>
    <cellStyle name="Calculation 2 4 10 2" xfId="9650" xr:uid="{42437069-40F6-464F-B954-BDBCC495B381}"/>
    <cellStyle name="Calculation 2 4 10 2 2" xfId="9651" xr:uid="{390E2498-5EF8-408C-88DF-21849F37AE7E}"/>
    <cellStyle name="Calculation 2 4 10 3" xfId="9652" xr:uid="{C79BFD10-F978-444E-A7C1-37D7C96E687E}"/>
    <cellStyle name="Calculation 2 4 11" xfId="9653" xr:uid="{0E92D7FF-7747-4629-A68C-6A28DA6F833E}"/>
    <cellStyle name="Calculation 2 4 11 2" xfId="9654" xr:uid="{F3D71DF6-CBD1-490B-837D-0C0E1A7354B5}"/>
    <cellStyle name="Calculation 2 4 11 2 2" xfId="9655" xr:uid="{ECC1FCF3-82C1-458F-9632-2B3EB9324344}"/>
    <cellStyle name="Calculation 2 4 11 3" xfId="9656" xr:uid="{643116C1-A3FF-4001-9800-7B9F0A3AC1E7}"/>
    <cellStyle name="Calculation 2 4 12" xfId="9657" xr:uid="{C549E25A-AA1B-46AC-A9C4-7959167647F7}"/>
    <cellStyle name="Calculation 2 4 12 2" xfId="9658" xr:uid="{A745C7F2-64A7-4094-B1D8-53F6314792E7}"/>
    <cellStyle name="Calculation 2 4 12 2 2" xfId="9659" xr:uid="{E05A25F6-2664-4DE6-A33E-1DF565AB409E}"/>
    <cellStyle name="Calculation 2 4 12 3" xfId="9660" xr:uid="{7E1BE265-EC89-454F-B836-3450D904860E}"/>
    <cellStyle name="Calculation 2 4 13" xfId="9661" xr:uid="{57A273C1-0E99-429A-A75D-E2043CC7D859}"/>
    <cellStyle name="Calculation 2 4 13 2" xfId="9662" xr:uid="{7E478C7A-AFD2-480D-A20E-850EF6BDF1D6}"/>
    <cellStyle name="Calculation 2 4 13 2 2" xfId="9663" xr:uid="{A20A90F1-7124-4258-8F8D-E26479CDCABA}"/>
    <cellStyle name="Calculation 2 4 13 3" xfId="9664" xr:uid="{171B87B4-6F75-46D5-86DF-F9C958E4DC6C}"/>
    <cellStyle name="Calculation 2 4 14" xfId="9665" xr:uid="{110638A0-32F6-4FD1-A523-D4893B6689ED}"/>
    <cellStyle name="Calculation 2 4 14 2" xfId="9666" xr:uid="{8AF6C50F-5D52-433F-A827-818F1C98FF7A}"/>
    <cellStyle name="Calculation 2 4 14 2 2" xfId="9667" xr:uid="{D82AE0D1-A295-4DE9-BA31-B7B4B4152483}"/>
    <cellStyle name="Calculation 2 4 14 3" xfId="9668" xr:uid="{DE15FE8B-D1EC-442D-BD46-DADCD5BE91A7}"/>
    <cellStyle name="Calculation 2 4 15" xfId="9669" xr:uid="{7A5F653A-7405-436C-B3DF-51EE8A90C7B7}"/>
    <cellStyle name="Calculation 2 4 15 2" xfId="9670" xr:uid="{1CB0AE5F-9402-4100-BAAE-6C22F0071ADE}"/>
    <cellStyle name="Calculation 2 4 15 2 2" xfId="9671" xr:uid="{32A16AB6-8F62-435A-B141-B49DFC3B0E2D}"/>
    <cellStyle name="Calculation 2 4 15 3" xfId="9672" xr:uid="{9965C484-EAE5-4218-86C7-E1C8206FD945}"/>
    <cellStyle name="Calculation 2 4 16" xfId="9673" xr:uid="{24F24BE8-F233-4E5E-AEB0-067B7F913987}"/>
    <cellStyle name="Calculation 2 4 16 2" xfId="9674" xr:uid="{C1ED42E0-866F-4BE4-BE7B-942314E5FB6B}"/>
    <cellStyle name="Calculation 2 4 16 2 2" xfId="9675" xr:uid="{9594DB55-7ECF-4DD3-A520-B1B58E0B2F82}"/>
    <cellStyle name="Calculation 2 4 16 3" xfId="9676" xr:uid="{DD0B4C0A-AEE2-4D76-8A07-9C09C8F2C3D8}"/>
    <cellStyle name="Calculation 2 4 17" xfId="9677" xr:uid="{49DF33A9-3886-46C2-9F6E-E66B407097BC}"/>
    <cellStyle name="Calculation 2 4 17 2" xfId="9678" xr:uid="{3B7720CD-D5D8-49BE-92E3-18FA6C4CCCBA}"/>
    <cellStyle name="Calculation 2 4 17 2 2" xfId="9679" xr:uid="{11837564-8AA7-40D0-B1B9-F5614C83DB3B}"/>
    <cellStyle name="Calculation 2 4 17 3" xfId="9680" xr:uid="{CBB82803-BBAB-4AC5-9CF5-56109D4D05F0}"/>
    <cellStyle name="Calculation 2 4 18" xfId="9681" xr:uid="{E8A6A8B7-B52C-4D28-9946-57575E5611F1}"/>
    <cellStyle name="Calculation 2 4 18 2" xfId="9682" xr:uid="{ED0D6031-FDBD-4C12-B25E-C4F94AA73F79}"/>
    <cellStyle name="Calculation 2 4 19" xfId="9683" xr:uid="{63C9822C-945D-4AC2-9D03-9D742C5313DF}"/>
    <cellStyle name="Calculation 2 4 2" xfId="9684" xr:uid="{A507638B-D714-4595-BFA3-1998BEFB3285}"/>
    <cellStyle name="Calculation 2 4 2 10" xfId="9685" xr:uid="{DDCD0B74-EE9A-4690-ABB8-1ECD584E0740}"/>
    <cellStyle name="Calculation 2 4 2 10 2" xfId="9686" xr:uid="{F3BE0ED0-F199-4767-B706-9D160E5E53A1}"/>
    <cellStyle name="Calculation 2 4 2 10 2 2" xfId="9687" xr:uid="{24834F47-7249-4FC4-9B17-FE0BC4568242}"/>
    <cellStyle name="Calculation 2 4 2 10 3" xfId="9688" xr:uid="{655CC649-8795-414C-A6B4-E75BCB826EFC}"/>
    <cellStyle name="Calculation 2 4 2 11" xfId="9689" xr:uid="{083774A9-A7A7-47A8-A08F-1B5520A130E0}"/>
    <cellStyle name="Calculation 2 4 2 11 2" xfId="9690" xr:uid="{633DA8A1-7D23-460C-AC21-86CBB740E406}"/>
    <cellStyle name="Calculation 2 4 2 11 2 2" xfId="9691" xr:uid="{EC400BF7-7B66-4AE0-BF2B-FB54465A6E4D}"/>
    <cellStyle name="Calculation 2 4 2 11 3" xfId="9692" xr:uid="{C3FB39EE-CF2C-4EE5-A7DE-0D3772A9DDD7}"/>
    <cellStyle name="Calculation 2 4 2 12" xfId="9693" xr:uid="{2D72F0EA-D43C-409F-9FC0-714E2BBFEB66}"/>
    <cellStyle name="Calculation 2 4 2 12 2" xfId="9694" xr:uid="{9FDD95ED-10BA-41FE-BDDC-1DD9ACB441E8}"/>
    <cellStyle name="Calculation 2 4 2 12 2 2" xfId="9695" xr:uid="{5F8F27BC-D4B8-4D66-A30D-6198EF18E52C}"/>
    <cellStyle name="Calculation 2 4 2 12 3" xfId="9696" xr:uid="{D8A4399E-C9B3-45AC-80B5-099B2E555608}"/>
    <cellStyle name="Calculation 2 4 2 13" xfId="9697" xr:uid="{9D1C6798-6B43-46DB-B28A-BA260BC0B5E0}"/>
    <cellStyle name="Calculation 2 4 2 13 2" xfId="9698" xr:uid="{7117D6ED-FA70-445D-B88B-B1D9C862C661}"/>
    <cellStyle name="Calculation 2 4 2 13 2 2" xfId="9699" xr:uid="{2F0D125E-15C8-45A3-950E-0D78F0B515FE}"/>
    <cellStyle name="Calculation 2 4 2 13 3" xfId="9700" xr:uid="{CA162DDF-AA6C-4263-B3B9-06EB408702F9}"/>
    <cellStyle name="Calculation 2 4 2 14" xfId="9701" xr:uid="{31D4F3D6-ACA1-4EFE-83F9-E01C91E9EC4E}"/>
    <cellStyle name="Calculation 2 4 2 14 2" xfId="9702" xr:uid="{EB545572-CD07-4211-90B2-CAAE6E41D064}"/>
    <cellStyle name="Calculation 2 4 2 14 2 2" xfId="9703" xr:uid="{97DF6639-0DE0-40A6-B807-FB6D23C144F2}"/>
    <cellStyle name="Calculation 2 4 2 14 3" xfId="9704" xr:uid="{DAC71E9C-4E32-4C90-B053-6BBEA2D6D074}"/>
    <cellStyle name="Calculation 2 4 2 15" xfId="9705" xr:uid="{C40813DE-54D1-473C-A67F-A506FB3F0DBD}"/>
    <cellStyle name="Calculation 2 4 2 15 2" xfId="9706" xr:uid="{E1F1B68D-B654-4214-86CF-3F25C9A9DFB8}"/>
    <cellStyle name="Calculation 2 4 2 15 2 2" xfId="9707" xr:uid="{DCD03D49-05EB-4BDE-8613-DD823BC52A64}"/>
    <cellStyle name="Calculation 2 4 2 15 3" xfId="9708" xr:uid="{4BB14EFD-0C79-49E7-BCC5-A4B853CF73CE}"/>
    <cellStyle name="Calculation 2 4 2 16" xfId="9709" xr:uid="{FEF288F3-F2D3-4C3C-BB39-045435019762}"/>
    <cellStyle name="Calculation 2 4 2 16 2" xfId="9710" xr:uid="{37514759-C6FE-4377-98F0-97E57AEAEACF}"/>
    <cellStyle name="Calculation 2 4 2 16 2 2" xfId="9711" xr:uid="{94993F40-EBB0-4905-AEB5-5FD8C6BA6731}"/>
    <cellStyle name="Calculation 2 4 2 16 3" xfId="9712" xr:uid="{D3F40C11-A100-4F8C-8C9B-CD6BA63FF90B}"/>
    <cellStyle name="Calculation 2 4 2 17" xfId="9713" xr:uid="{58488264-156D-438A-9EE5-004624E5B97A}"/>
    <cellStyle name="Calculation 2 4 2 17 2" xfId="9714" xr:uid="{9AFD1E23-4FA2-4D0D-88A0-0E3B176E6942}"/>
    <cellStyle name="Calculation 2 4 2 17 2 2" xfId="9715" xr:uid="{771B5502-A2F8-4029-A108-FB548D95A9A0}"/>
    <cellStyle name="Calculation 2 4 2 17 3" xfId="9716" xr:uid="{B117B55B-D6C8-426B-8E47-D73B971EB8E9}"/>
    <cellStyle name="Calculation 2 4 2 18" xfId="9717" xr:uid="{03EDFEB6-26AA-4298-81BE-C1498C971FA0}"/>
    <cellStyle name="Calculation 2 4 2 18 2" xfId="9718" xr:uid="{06E9B165-2F56-4597-9F56-4F1C817BE52C}"/>
    <cellStyle name="Calculation 2 4 2 18 2 2" xfId="9719" xr:uid="{53435334-EFDF-4613-B364-250A296C4D4C}"/>
    <cellStyle name="Calculation 2 4 2 18 3" xfId="9720" xr:uid="{82EEAF09-02D9-4265-8578-1B20C694745E}"/>
    <cellStyle name="Calculation 2 4 2 19" xfId="9721" xr:uid="{8526D66A-D894-41C8-A103-FB0EC75F60F5}"/>
    <cellStyle name="Calculation 2 4 2 19 2" xfId="9722" xr:uid="{D1D41BA4-E9A1-4167-92F6-1ABEC2EF866B}"/>
    <cellStyle name="Calculation 2 4 2 19 2 2" xfId="9723" xr:uid="{A11C7DCB-DF82-4E69-8129-BCB112264BB8}"/>
    <cellStyle name="Calculation 2 4 2 19 3" xfId="9724" xr:uid="{7C566D3F-670C-45C2-91F1-D9FDDF603655}"/>
    <cellStyle name="Calculation 2 4 2 2" xfId="9725" xr:uid="{65EBD688-6E38-4DA9-AA6D-142E9A734243}"/>
    <cellStyle name="Calculation 2 4 2 2 2" xfId="9726" xr:uid="{FC6CD603-64AA-4D23-8836-50C1432AFF03}"/>
    <cellStyle name="Calculation 2 4 2 2 2 2" xfId="9727" xr:uid="{98DF61C5-65C2-4DCE-9608-AD1AA231D011}"/>
    <cellStyle name="Calculation 2 4 2 2 2 2 2" xfId="9728" xr:uid="{4D770A9B-59CA-4BB5-9D15-CD744495EF1F}"/>
    <cellStyle name="Calculation 2 4 2 2 2 3" xfId="9729" xr:uid="{17A1E962-7EB6-4245-BB3E-14FC2E282F9A}"/>
    <cellStyle name="Calculation 2 4 2 2 2 4" xfId="9730" xr:uid="{1E38B5F0-C9DE-41A0-9A6D-86DA7C006205}"/>
    <cellStyle name="Calculation 2 4 2 2 3" xfId="9731" xr:uid="{E98E1B50-BE5F-4FE5-B8CF-95B031ECE2B7}"/>
    <cellStyle name="Calculation 2 4 2 2 3 2" xfId="9732" xr:uid="{838A7243-92AD-48DB-964F-AC9C5AF93609}"/>
    <cellStyle name="Calculation 2 4 2 2 4" xfId="9733" xr:uid="{B86BAFF5-404E-4F32-8BB6-F04848BDB841}"/>
    <cellStyle name="Calculation 2 4 2 2 5" xfId="9734" xr:uid="{7C16F734-3DC3-4181-AB97-C6C8E60579D5}"/>
    <cellStyle name="Calculation 2 4 2 20" xfId="9735" xr:uid="{C65D3D0F-83A6-4BA6-A3DC-FEDF8442974F}"/>
    <cellStyle name="Calculation 2 4 2 20 2" xfId="9736" xr:uid="{F3B797A3-FA1A-456E-821C-FEA54259004A}"/>
    <cellStyle name="Calculation 2 4 2 20 2 2" xfId="9737" xr:uid="{05A314CE-C391-414A-B207-7DF3522D2146}"/>
    <cellStyle name="Calculation 2 4 2 20 3" xfId="9738" xr:uid="{269F9E18-06DD-4EA8-8108-4B4D2C8672C4}"/>
    <cellStyle name="Calculation 2 4 2 21" xfId="9739" xr:uid="{626D2F7C-8F1B-43FC-B303-D89A746177D7}"/>
    <cellStyle name="Calculation 2 4 2 21 2" xfId="9740" xr:uid="{4DA8C99F-49F2-419C-A264-52F349BA1C34}"/>
    <cellStyle name="Calculation 2 4 2 22" xfId="9741" xr:uid="{12081C0D-3B90-4928-8DD5-F8F124ACF904}"/>
    <cellStyle name="Calculation 2 4 2 23" xfId="9742" xr:uid="{35FB1DD9-F28C-403C-868C-D53355C452E7}"/>
    <cellStyle name="Calculation 2 4 2 3" xfId="9743" xr:uid="{02AC2B11-AD7D-44A3-A3F6-F472AC10C771}"/>
    <cellStyle name="Calculation 2 4 2 3 2" xfId="9744" xr:uid="{3F37011E-0F7D-47C0-AB30-0D0DA00EB2F4}"/>
    <cellStyle name="Calculation 2 4 2 3 2 2" xfId="9745" xr:uid="{E8DF2836-9A45-42DD-81D4-273A88BF2AF1}"/>
    <cellStyle name="Calculation 2 4 2 3 2 3" xfId="9746" xr:uid="{03279FAD-F6A4-4057-B371-440AF260C82F}"/>
    <cellStyle name="Calculation 2 4 2 3 3" xfId="9747" xr:uid="{3B003284-0176-44E2-B075-54EBC681BFCE}"/>
    <cellStyle name="Calculation 2 4 2 3 3 2" xfId="9748" xr:uid="{BE066C8D-EB89-4CBA-A51D-27D6F5DA5A30}"/>
    <cellStyle name="Calculation 2 4 2 3 4" xfId="9749" xr:uid="{D2D39810-831F-4DB9-B5B4-CC46A547A7C6}"/>
    <cellStyle name="Calculation 2 4 2 4" xfId="9750" xr:uid="{64011736-CED6-4B21-9546-992965C55044}"/>
    <cellStyle name="Calculation 2 4 2 4 2" xfId="9751" xr:uid="{D2CC414B-4E32-48B3-A3B5-2A52D6BFCADB}"/>
    <cellStyle name="Calculation 2 4 2 4 2 2" xfId="9752" xr:uid="{27D912A4-B6D0-4A36-BDB0-B220CA1E99CC}"/>
    <cellStyle name="Calculation 2 4 2 4 3" xfId="9753" xr:uid="{20FD50E1-CB4F-4F8B-833F-A553D2C0B8C9}"/>
    <cellStyle name="Calculation 2 4 2 4 4" xfId="9754" xr:uid="{710F3D30-4B09-44EC-A09D-C31C603A5D9B}"/>
    <cellStyle name="Calculation 2 4 2 5" xfId="9755" xr:uid="{98D4B1FA-A021-43E1-93FC-1D86C2A0D1F9}"/>
    <cellStyle name="Calculation 2 4 2 5 2" xfId="9756" xr:uid="{D0CC6F43-7FE4-45AF-9DC2-0B21FC52565B}"/>
    <cellStyle name="Calculation 2 4 2 5 2 2" xfId="9757" xr:uid="{9B936AFA-3447-4081-934D-3C4AC10BB4C0}"/>
    <cellStyle name="Calculation 2 4 2 5 3" xfId="9758" xr:uid="{03E8B2B7-C65D-49EE-951A-C7E4DB529DF5}"/>
    <cellStyle name="Calculation 2 4 2 5 4" xfId="9759" xr:uid="{5DEB3B1D-7AD6-4F96-98BD-B435FC4C4AD3}"/>
    <cellStyle name="Calculation 2 4 2 6" xfId="9760" xr:uid="{C3B78068-B81A-4DA2-A40E-6B8574CEC276}"/>
    <cellStyle name="Calculation 2 4 2 6 2" xfId="9761" xr:uid="{A90FE328-76A3-4E01-A07F-B8BE82E26F59}"/>
    <cellStyle name="Calculation 2 4 2 6 2 2" xfId="9762" xr:uid="{1D551773-E413-4834-A639-F69B3E0817F0}"/>
    <cellStyle name="Calculation 2 4 2 6 3" xfId="9763" xr:uid="{F81FCBA5-B56D-4A14-97C6-79ECA1075D3A}"/>
    <cellStyle name="Calculation 2 4 2 7" xfId="9764" xr:uid="{98B7A66D-1D41-4B91-A0A5-FF39788D0995}"/>
    <cellStyle name="Calculation 2 4 2 7 2" xfId="9765" xr:uid="{0BF12737-FD16-411C-9455-53198E905A52}"/>
    <cellStyle name="Calculation 2 4 2 7 2 2" xfId="9766" xr:uid="{CF6407C7-3FB5-40B9-A0EB-526D4506298A}"/>
    <cellStyle name="Calculation 2 4 2 7 3" xfId="9767" xr:uid="{956B624E-2323-49AE-9D52-C66C502A1F6C}"/>
    <cellStyle name="Calculation 2 4 2 8" xfId="9768" xr:uid="{6D7359AE-A5F2-4FA5-B333-22672E0EDA37}"/>
    <cellStyle name="Calculation 2 4 2 8 2" xfId="9769" xr:uid="{5884EBE2-39FA-488D-9202-4CCF5E352CAA}"/>
    <cellStyle name="Calculation 2 4 2 8 2 2" xfId="9770" xr:uid="{0FBD064B-24BE-4420-9E42-29F237F92B60}"/>
    <cellStyle name="Calculation 2 4 2 8 3" xfId="9771" xr:uid="{7A73A382-B7B0-4B98-A0FC-815321E739C0}"/>
    <cellStyle name="Calculation 2 4 2 9" xfId="9772" xr:uid="{44BFD623-C1E8-4597-9840-9DE3E97D0FE8}"/>
    <cellStyle name="Calculation 2 4 2 9 2" xfId="9773" xr:uid="{B28DF02B-80D9-470E-9EF1-5432CE64BA52}"/>
    <cellStyle name="Calculation 2 4 2 9 2 2" xfId="9774" xr:uid="{8EE251A4-EB55-49BB-B1DD-97718B45C7C9}"/>
    <cellStyle name="Calculation 2 4 2 9 3" xfId="9775" xr:uid="{5EC0A33B-FFD9-40B0-9424-742733008C31}"/>
    <cellStyle name="Calculation 2 4 20" xfId="9776" xr:uid="{BEA847E7-972D-43CA-8E95-9653F118DAA2}"/>
    <cellStyle name="Calculation 2 4 3" xfId="9777" xr:uid="{0CFA782A-5120-4873-805D-DB0379E60914}"/>
    <cellStyle name="Calculation 2 4 3 2" xfId="9778" xr:uid="{A2A8A68A-504B-4909-A77A-6F0ACCF0BBEF}"/>
    <cellStyle name="Calculation 2 4 3 2 2" xfId="9779" xr:uid="{E3896241-65C2-4AB7-8F66-6BBD9CF2F06F}"/>
    <cellStyle name="Calculation 2 4 3 2 2 2" xfId="9780" xr:uid="{B1279A3F-F60A-46B8-90D1-FB60D630314E}"/>
    <cellStyle name="Calculation 2 4 3 2 3" xfId="9781" xr:uid="{35C0C774-36AC-40C4-8B29-F4ED94EC9254}"/>
    <cellStyle name="Calculation 2 4 3 2 4" xfId="9782" xr:uid="{025F6A4A-3AC4-4664-9770-AC92C27E4E1D}"/>
    <cellStyle name="Calculation 2 4 3 3" xfId="9783" xr:uid="{C244F7A7-8F4C-4B11-83F6-1BE85A17EAE0}"/>
    <cellStyle name="Calculation 2 4 3 3 2" xfId="9784" xr:uid="{E1EA6A90-09C7-4BE3-BDE9-CF9C28095D24}"/>
    <cellStyle name="Calculation 2 4 3 4" xfId="9785" xr:uid="{D0BC366C-8EF1-47DA-8BB9-56B946D2F17F}"/>
    <cellStyle name="Calculation 2 4 3 5" xfId="9786" xr:uid="{3A0A638A-B7CC-4109-99E8-9D14EDFADF59}"/>
    <cellStyle name="Calculation 2 4 4" xfId="9787" xr:uid="{1F5A8A85-C1D9-41CA-B5A3-1EA63FA7DB6A}"/>
    <cellStyle name="Calculation 2 4 4 2" xfId="9788" xr:uid="{BE00D193-C69F-47A3-99F6-36E0797A3354}"/>
    <cellStyle name="Calculation 2 4 4 2 2" xfId="9789" xr:uid="{184F2719-291E-4EF3-A5AD-5D9D504805DB}"/>
    <cellStyle name="Calculation 2 4 4 2 3" xfId="9790" xr:uid="{67355D32-5C8B-4ED1-9A36-B989CE154822}"/>
    <cellStyle name="Calculation 2 4 4 3" xfId="9791" xr:uid="{DA2B5FBC-BC40-462D-B1D9-1C357F6DAFFA}"/>
    <cellStyle name="Calculation 2 4 4 3 2" xfId="9792" xr:uid="{B36338FD-8BD3-4D05-846F-9C52D9A02C6C}"/>
    <cellStyle name="Calculation 2 4 4 4" xfId="9793" xr:uid="{FDDC487C-3E05-48EE-80AB-EC60B412DD8E}"/>
    <cellStyle name="Calculation 2 4 5" xfId="9794" xr:uid="{3BFB4712-210C-4743-9DCB-881703594AB5}"/>
    <cellStyle name="Calculation 2 4 5 2" xfId="9795" xr:uid="{FE6F9098-1F58-4B31-A782-C4D5EEE7CBC2}"/>
    <cellStyle name="Calculation 2 4 5 2 2" xfId="9796" xr:uid="{95E76935-C810-40DE-8CA3-50A05F91F8BB}"/>
    <cellStyle name="Calculation 2 4 5 2 3" xfId="9797" xr:uid="{F9FD7157-EB0E-4A94-8D67-9F5F027918D6}"/>
    <cellStyle name="Calculation 2 4 5 3" xfId="9798" xr:uid="{5417476D-04EA-47B9-8E84-831508096F78}"/>
    <cellStyle name="Calculation 2 4 5 4" xfId="9799" xr:uid="{D166787F-D85A-4E92-B69B-C489812E36E3}"/>
    <cellStyle name="Calculation 2 4 6" xfId="9800" xr:uid="{F16D4587-3C63-441A-87C4-4310F858B490}"/>
    <cellStyle name="Calculation 2 4 6 2" xfId="9801" xr:uid="{EDF1B951-4EAA-44F0-BF24-0C6F4A19D040}"/>
    <cellStyle name="Calculation 2 4 6 2 2" xfId="9802" xr:uid="{50DF02F9-D15F-4059-B6ED-1812592D0F6C}"/>
    <cellStyle name="Calculation 2 4 6 3" xfId="9803" xr:uid="{0EFD6F4B-5C60-49AB-9530-34713A0E837F}"/>
    <cellStyle name="Calculation 2 4 6 4" xfId="9804" xr:uid="{B0A5EE17-A0DA-43B2-9286-DB8DBD19D4E0}"/>
    <cellStyle name="Calculation 2 4 7" xfId="9805" xr:uid="{6A9317A7-9B41-40E2-B551-B8D8934FEA48}"/>
    <cellStyle name="Calculation 2 4 7 2" xfId="9806" xr:uid="{D5D756A0-17CE-4405-8710-492E32344ABA}"/>
    <cellStyle name="Calculation 2 4 7 2 2" xfId="9807" xr:uid="{C6D8EC75-41A6-4741-BF09-CDD4A5E64CE1}"/>
    <cellStyle name="Calculation 2 4 7 3" xfId="9808" xr:uid="{CDF42ECA-7881-41F2-BDA1-7468325F68DE}"/>
    <cellStyle name="Calculation 2 4 8" xfId="9809" xr:uid="{74F98C83-37B9-4610-9CB9-037C99CE94BA}"/>
    <cellStyle name="Calculation 2 4 8 2" xfId="9810" xr:uid="{BB64F335-C13A-4301-8831-9A36BED1F166}"/>
    <cellStyle name="Calculation 2 4 8 2 2" xfId="9811" xr:uid="{FF9B737E-0519-4D82-90D3-0CD10F7AB43F}"/>
    <cellStyle name="Calculation 2 4 8 3" xfId="9812" xr:uid="{A5ED5E48-E57F-4B63-8C97-A75F54330E87}"/>
    <cellStyle name="Calculation 2 4 9" xfId="9813" xr:uid="{2B0B8226-2123-4A36-9E09-D2F26281ACF5}"/>
    <cellStyle name="Calculation 2 4 9 2" xfId="9814" xr:uid="{F4D9F603-A29E-4E67-9C8A-498B913F048E}"/>
    <cellStyle name="Calculation 2 4 9 2 2" xfId="9815" xr:uid="{9B51E1DF-B912-4C21-9498-06AA9EF16B6A}"/>
    <cellStyle name="Calculation 2 4 9 3" xfId="9816" xr:uid="{F119BC5B-0CE3-4CB0-8B77-5ACD2C2A82D6}"/>
    <cellStyle name="Calculation 2 5" xfId="9817" xr:uid="{F514B7EC-17CA-4D8A-BC6F-692B9458902C}"/>
    <cellStyle name="Calculation 2 5 10" xfId="9818" xr:uid="{C55FF2BC-74C1-4103-96EB-4D27B22BB2F6}"/>
    <cellStyle name="Calculation 2 5 10 2" xfId="9819" xr:uid="{70530B4C-52EB-4F49-8AD2-DF9DC2ABB0CE}"/>
    <cellStyle name="Calculation 2 5 10 2 2" xfId="9820" xr:uid="{1DED50D9-8101-4A38-B821-A60F5F5CE532}"/>
    <cellStyle name="Calculation 2 5 10 3" xfId="9821" xr:uid="{B1E7D53F-5435-48AE-90FA-7AA40533AB6E}"/>
    <cellStyle name="Calculation 2 5 11" xfId="9822" xr:uid="{044D039F-0585-4C96-833D-B2202C419B18}"/>
    <cellStyle name="Calculation 2 5 11 2" xfId="9823" xr:uid="{4889D96F-8EF3-43D9-BA3E-9BA6C91422B4}"/>
    <cellStyle name="Calculation 2 5 11 2 2" xfId="9824" xr:uid="{6277DE6F-9E42-4855-8B7D-B550F5D6B8F9}"/>
    <cellStyle name="Calculation 2 5 11 3" xfId="9825" xr:uid="{6E73FE47-D263-4589-886A-94E76C945B41}"/>
    <cellStyle name="Calculation 2 5 12" xfId="9826" xr:uid="{29128341-9F69-4FCB-96CB-356DE3454FAF}"/>
    <cellStyle name="Calculation 2 5 12 2" xfId="9827" xr:uid="{CA40A556-0657-4819-94F2-E0D6609056FD}"/>
    <cellStyle name="Calculation 2 5 12 2 2" xfId="9828" xr:uid="{267E18D9-E822-4BE1-8179-94E993D5BCD2}"/>
    <cellStyle name="Calculation 2 5 12 3" xfId="9829" xr:uid="{ACD1F62D-9F5D-4A1F-8299-2CAB0B4F8F77}"/>
    <cellStyle name="Calculation 2 5 13" xfId="9830" xr:uid="{0CB0541F-9198-4558-A7AE-34C6E4610DDA}"/>
    <cellStyle name="Calculation 2 5 13 2" xfId="9831" xr:uid="{7A49D673-535B-43FE-AB6D-B4CB75CB92A7}"/>
    <cellStyle name="Calculation 2 5 13 2 2" xfId="9832" xr:uid="{ED3E964B-EBA1-4241-931D-D4D828F13FB3}"/>
    <cellStyle name="Calculation 2 5 13 3" xfId="9833" xr:uid="{5B165E7A-881B-4BFB-9A1A-8F874F35988C}"/>
    <cellStyle name="Calculation 2 5 14" xfId="9834" xr:uid="{BCBBE579-5046-45B1-9836-248F1AD25FCB}"/>
    <cellStyle name="Calculation 2 5 14 2" xfId="9835" xr:uid="{B522CB37-9F1F-4C54-A732-4B2C91F8C537}"/>
    <cellStyle name="Calculation 2 5 14 2 2" xfId="9836" xr:uid="{61994771-DE45-4723-8076-6479B1A00DF5}"/>
    <cellStyle name="Calculation 2 5 14 3" xfId="9837" xr:uid="{D50E0952-FB2A-4166-850E-CDC0A00CC88A}"/>
    <cellStyle name="Calculation 2 5 15" xfId="9838" xr:uid="{F3375A34-F157-4E86-95B3-9A62CF737207}"/>
    <cellStyle name="Calculation 2 5 15 2" xfId="9839" xr:uid="{D03236B9-ECE6-485E-8D5C-C919A57201CD}"/>
    <cellStyle name="Calculation 2 5 15 2 2" xfId="9840" xr:uid="{73F126ED-C641-47D0-8BE6-61C7AFA8CB61}"/>
    <cellStyle name="Calculation 2 5 15 3" xfId="9841" xr:uid="{CB08A60D-F694-4AE0-B0D8-CB5469A407A6}"/>
    <cellStyle name="Calculation 2 5 16" xfId="9842" xr:uid="{51881608-699F-48A8-B85E-9B37B9E41649}"/>
    <cellStyle name="Calculation 2 5 16 2" xfId="9843" xr:uid="{9A5922DD-53C6-42FA-BA5D-B3D38AB7D98A}"/>
    <cellStyle name="Calculation 2 5 16 2 2" xfId="9844" xr:uid="{280A5340-414C-43E7-8090-D92537B94F91}"/>
    <cellStyle name="Calculation 2 5 16 3" xfId="9845" xr:uid="{AA07D622-AC72-41D6-8B2E-C7372BDC2975}"/>
    <cellStyle name="Calculation 2 5 17" xfId="9846" xr:uid="{1C1D360F-5A76-427E-A80B-6CB072E28084}"/>
    <cellStyle name="Calculation 2 5 17 2" xfId="9847" xr:uid="{B80B23A1-3409-4642-9A07-462C164495B0}"/>
    <cellStyle name="Calculation 2 5 17 2 2" xfId="9848" xr:uid="{882002E0-7C78-407E-9A10-C70AFF33E420}"/>
    <cellStyle name="Calculation 2 5 17 3" xfId="9849" xr:uid="{F67F9DFE-D0DC-4527-8EB4-F1CED6C8E208}"/>
    <cellStyle name="Calculation 2 5 18" xfId="9850" xr:uid="{DC32A211-7591-4B2C-9D32-9BBFB45033FF}"/>
    <cellStyle name="Calculation 2 5 18 2" xfId="9851" xr:uid="{02934F7F-872A-458D-A1DA-EBC0A6D01D18}"/>
    <cellStyle name="Calculation 2 5 18 2 2" xfId="9852" xr:uid="{D7E965D8-6115-4CE8-828D-3127AEBF8F34}"/>
    <cellStyle name="Calculation 2 5 18 3" xfId="9853" xr:uid="{93DDFF2F-7D40-451F-80F2-76D788FF2778}"/>
    <cellStyle name="Calculation 2 5 19" xfId="9854" xr:uid="{E98092D4-DDC8-4636-81E4-607D80B68BF0}"/>
    <cellStyle name="Calculation 2 5 19 2" xfId="9855" xr:uid="{5B4F2E5D-44DB-4CD7-B979-13BF8657A4DF}"/>
    <cellStyle name="Calculation 2 5 19 2 2" xfId="9856" xr:uid="{BC138ED7-08CB-4D45-B870-99C977AC0616}"/>
    <cellStyle name="Calculation 2 5 19 3" xfId="9857" xr:uid="{7B952F56-D463-4DED-8863-25EC6CB3DF36}"/>
    <cellStyle name="Calculation 2 5 2" xfId="9858" xr:uid="{B2A8BF65-D4BC-40A0-B88E-0D4D2B9637C2}"/>
    <cellStyle name="Calculation 2 5 2 10" xfId="9859" xr:uid="{247ACFB0-D364-4444-8D2C-EAC864D01D2B}"/>
    <cellStyle name="Calculation 2 5 2 10 2" xfId="9860" xr:uid="{DB289FC7-C295-41F9-80EC-D9BEB2A7FD5A}"/>
    <cellStyle name="Calculation 2 5 2 10 2 2" xfId="9861" xr:uid="{5F6BAEE9-EA3C-414F-B2DB-47916D193EF0}"/>
    <cellStyle name="Calculation 2 5 2 10 3" xfId="9862" xr:uid="{8CFB8A3B-AA39-4713-AC47-5D24D62BDE9E}"/>
    <cellStyle name="Calculation 2 5 2 11" xfId="9863" xr:uid="{A38695C6-FEF1-43C4-AFB7-D63692C53703}"/>
    <cellStyle name="Calculation 2 5 2 11 2" xfId="9864" xr:uid="{72B3D2FF-9E8E-4F46-9A47-549840E2328E}"/>
    <cellStyle name="Calculation 2 5 2 11 2 2" xfId="9865" xr:uid="{09AAB234-3AF6-4207-9B38-18F90439A2FD}"/>
    <cellStyle name="Calculation 2 5 2 11 3" xfId="9866" xr:uid="{FE5AAF12-F875-4854-AD10-E2A2C6492E2B}"/>
    <cellStyle name="Calculation 2 5 2 12" xfId="9867" xr:uid="{DA46DFD7-D02B-4A14-8069-8D3E79AAB90A}"/>
    <cellStyle name="Calculation 2 5 2 12 2" xfId="9868" xr:uid="{4C82B298-D53E-4A25-9F94-83FA7B996590}"/>
    <cellStyle name="Calculation 2 5 2 12 2 2" xfId="9869" xr:uid="{F2F2F276-09F5-44FC-8EA9-B4710AB90A54}"/>
    <cellStyle name="Calculation 2 5 2 12 3" xfId="9870" xr:uid="{E7576B44-DFA0-46D1-865B-FC73B158EF18}"/>
    <cellStyle name="Calculation 2 5 2 13" xfId="9871" xr:uid="{0D051C93-892A-4F72-B65A-4D25C7E157FE}"/>
    <cellStyle name="Calculation 2 5 2 13 2" xfId="9872" xr:uid="{62EDCDEC-71D7-4524-BB54-006745BC4E03}"/>
    <cellStyle name="Calculation 2 5 2 13 2 2" xfId="9873" xr:uid="{73FBAE9D-D408-43B3-9DD5-8045EF86AA38}"/>
    <cellStyle name="Calculation 2 5 2 13 3" xfId="9874" xr:uid="{3A839706-1033-4A8F-B761-0D71902DBD5A}"/>
    <cellStyle name="Calculation 2 5 2 14" xfId="9875" xr:uid="{3F59FD72-2C5C-49E0-8E93-C0B1FEE9CFEE}"/>
    <cellStyle name="Calculation 2 5 2 14 2" xfId="9876" xr:uid="{76F11E87-122E-461A-AF23-AB66E331C5D3}"/>
    <cellStyle name="Calculation 2 5 2 14 2 2" xfId="9877" xr:uid="{E3DAFBA5-118B-468C-898C-E5014746495B}"/>
    <cellStyle name="Calculation 2 5 2 14 3" xfId="9878" xr:uid="{8D55AAF9-00F9-4C4A-A1E6-562DA91B3142}"/>
    <cellStyle name="Calculation 2 5 2 15" xfId="9879" xr:uid="{4FF6D5D5-8F08-40F3-ACE9-6121795310D0}"/>
    <cellStyle name="Calculation 2 5 2 15 2" xfId="9880" xr:uid="{0005B9FF-DE32-44F9-A6CE-9C25C7D1DD8F}"/>
    <cellStyle name="Calculation 2 5 2 15 2 2" xfId="9881" xr:uid="{A95681A2-683B-4AC4-9453-B1DAEC308E56}"/>
    <cellStyle name="Calculation 2 5 2 15 3" xfId="9882" xr:uid="{2DDE626D-0D71-4F11-AB97-9B6FBA131EE6}"/>
    <cellStyle name="Calculation 2 5 2 16" xfId="9883" xr:uid="{9EB6124E-6D56-426C-A9BE-DEC91170B588}"/>
    <cellStyle name="Calculation 2 5 2 16 2" xfId="9884" xr:uid="{CC5D37ED-98FC-4CD7-AC07-7340D5161654}"/>
    <cellStyle name="Calculation 2 5 2 16 2 2" xfId="9885" xr:uid="{E8712C01-FBF5-45D8-AFEE-F241944AE181}"/>
    <cellStyle name="Calculation 2 5 2 16 3" xfId="9886" xr:uid="{84E5DD30-F00F-400C-A9F3-F3C0B6F87D08}"/>
    <cellStyle name="Calculation 2 5 2 17" xfId="9887" xr:uid="{B45D1636-7626-4539-8D51-21A13432DFA5}"/>
    <cellStyle name="Calculation 2 5 2 17 2" xfId="9888" xr:uid="{300040E9-7295-43E4-8AFC-2161C07ECE67}"/>
    <cellStyle name="Calculation 2 5 2 17 2 2" xfId="9889" xr:uid="{6DE11B95-547C-4833-A198-AAE4C0F919A9}"/>
    <cellStyle name="Calculation 2 5 2 17 3" xfId="9890" xr:uid="{58FE9738-876F-4EA2-992C-0533D7D4D152}"/>
    <cellStyle name="Calculation 2 5 2 18" xfId="9891" xr:uid="{D7B82E89-1798-4389-B255-C726CF3238ED}"/>
    <cellStyle name="Calculation 2 5 2 18 2" xfId="9892" xr:uid="{72CD2BF0-7AEF-47A1-9B54-871329D4A6C8}"/>
    <cellStyle name="Calculation 2 5 2 18 2 2" xfId="9893" xr:uid="{9273A71D-F3EF-43CB-9D67-9883283CBC74}"/>
    <cellStyle name="Calculation 2 5 2 18 3" xfId="9894" xr:uid="{45141080-0B57-466F-A234-B1E17B2A6CB0}"/>
    <cellStyle name="Calculation 2 5 2 19" xfId="9895" xr:uid="{79236D85-2BD6-4ADE-B3CA-6DD2F2CF1EAD}"/>
    <cellStyle name="Calculation 2 5 2 19 2" xfId="9896" xr:uid="{211DB5EA-A693-4085-9391-7FDD770E3785}"/>
    <cellStyle name="Calculation 2 5 2 19 2 2" xfId="9897" xr:uid="{9400DE3B-5BDA-407C-A968-9F90E98ABD4E}"/>
    <cellStyle name="Calculation 2 5 2 19 3" xfId="9898" xr:uid="{29949A2E-C51A-4D91-9554-05DD0AE99807}"/>
    <cellStyle name="Calculation 2 5 2 2" xfId="9899" xr:uid="{651A7E69-1239-498A-93D5-C3DE6DC838D9}"/>
    <cellStyle name="Calculation 2 5 2 2 2" xfId="9900" xr:uid="{50C0F213-0C5D-469C-9481-45A0F4DF1175}"/>
    <cellStyle name="Calculation 2 5 2 2 2 2" xfId="9901" xr:uid="{B67F98F5-2155-4F80-8EFF-F1EED136ED35}"/>
    <cellStyle name="Calculation 2 5 2 2 2 3" xfId="9902" xr:uid="{01EB22B6-C1E3-442B-B871-319881C8A7EA}"/>
    <cellStyle name="Calculation 2 5 2 2 3" xfId="9903" xr:uid="{F69C4D15-9E8F-4E32-ABDB-CF41C7228102}"/>
    <cellStyle name="Calculation 2 5 2 2 3 2" xfId="9904" xr:uid="{43B2F5C4-137C-45BB-9B9B-682D5F0CF502}"/>
    <cellStyle name="Calculation 2 5 2 2 4" xfId="9905" xr:uid="{2538BBA1-E951-46D9-977B-BAFFB7BAE321}"/>
    <cellStyle name="Calculation 2 5 2 20" xfId="9906" xr:uid="{A1BDF297-D850-44B3-A658-F6144A7A7F04}"/>
    <cellStyle name="Calculation 2 5 2 20 2" xfId="9907" xr:uid="{6AD87309-C27C-4670-A634-38F95AD888C0}"/>
    <cellStyle name="Calculation 2 5 2 20 2 2" xfId="9908" xr:uid="{CCF6F2FA-6C4E-4572-B35A-D4AFF6D4EA8E}"/>
    <cellStyle name="Calculation 2 5 2 20 3" xfId="9909" xr:uid="{4B6E42D1-777B-4902-B9CD-9AF06B4C4412}"/>
    <cellStyle name="Calculation 2 5 2 21" xfId="9910" xr:uid="{F793CA0A-BE9F-4425-9987-BD396F34A623}"/>
    <cellStyle name="Calculation 2 5 2 21 2" xfId="9911" xr:uid="{59BC514D-9D4E-4D32-A4E6-49A7078AC665}"/>
    <cellStyle name="Calculation 2 5 2 22" xfId="9912" xr:uid="{9F9ACFF2-7581-46E7-B46E-E3C1AF92D26C}"/>
    <cellStyle name="Calculation 2 5 2 23" xfId="9913" xr:uid="{12326A07-4569-4D68-8216-AD675FF89CF8}"/>
    <cellStyle name="Calculation 2 5 2 3" xfId="9914" xr:uid="{5A77E052-825B-4BC8-B7EB-38C2DF8BF6C9}"/>
    <cellStyle name="Calculation 2 5 2 3 2" xfId="9915" xr:uid="{33D6DB92-AF61-4698-8011-B6201FA4002E}"/>
    <cellStyle name="Calculation 2 5 2 3 2 2" xfId="9916" xr:uid="{C2D3D1D6-1A5C-4CDF-BBE2-E407F67B00F8}"/>
    <cellStyle name="Calculation 2 5 2 3 3" xfId="9917" xr:uid="{344197FB-836D-4E7E-B956-4F5605DCDF6A}"/>
    <cellStyle name="Calculation 2 5 2 3 4" xfId="9918" xr:uid="{D0347138-1906-406F-9291-E89FD5A7AC22}"/>
    <cellStyle name="Calculation 2 5 2 4" xfId="9919" xr:uid="{72D36D25-DC5B-483E-9F30-0CDE6BB84DFF}"/>
    <cellStyle name="Calculation 2 5 2 4 2" xfId="9920" xr:uid="{4C11EED9-CAA6-434A-9A5A-CEB8DF490404}"/>
    <cellStyle name="Calculation 2 5 2 4 2 2" xfId="9921" xr:uid="{C29CF218-D30E-4FA8-A729-38397A4CB82F}"/>
    <cellStyle name="Calculation 2 5 2 4 3" xfId="9922" xr:uid="{86868281-9C81-4C4D-B453-BFD9500B867F}"/>
    <cellStyle name="Calculation 2 5 2 4 4" xfId="9923" xr:uid="{9D6F562F-F81A-49AB-AB77-48F966DE79B4}"/>
    <cellStyle name="Calculation 2 5 2 5" xfId="9924" xr:uid="{AE6C35E3-552A-491F-BFA6-92052036D5FF}"/>
    <cellStyle name="Calculation 2 5 2 5 2" xfId="9925" xr:uid="{8CD646BF-AD0E-46F2-8ED2-FF8E6ED12A2E}"/>
    <cellStyle name="Calculation 2 5 2 5 2 2" xfId="9926" xr:uid="{3AE8EF79-79FB-4AA3-9010-094974D2CDE3}"/>
    <cellStyle name="Calculation 2 5 2 5 3" xfId="9927" xr:uid="{743281B0-3F07-4F50-90B3-2BFEF846C322}"/>
    <cellStyle name="Calculation 2 5 2 6" xfId="9928" xr:uid="{6C8CEC36-02F7-446F-91D7-391BD057441D}"/>
    <cellStyle name="Calculation 2 5 2 6 2" xfId="9929" xr:uid="{9EC8A075-0F7D-4B18-8868-4C84DC8BBF63}"/>
    <cellStyle name="Calculation 2 5 2 6 2 2" xfId="9930" xr:uid="{DC303E77-88E3-4CB0-8119-08BD8FDE5883}"/>
    <cellStyle name="Calculation 2 5 2 6 3" xfId="9931" xr:uid="{2130B98C-8BDE-4365-BFB5-BFEF5CC82A7E}"/>
    <cellStyle name="Calculation 2 5 2 7" xfId="9932" xr:uid="{15800817-74CC-4189-BE5B-D82F99D81570}"/>
    <cellStyle name="Calculation 2 5 2 7 2" xfId="9933" xr:uid="{4832F5CF-6EF5-4832-BC97-28934B1A62EA}"/>
    <cellStyle name="Calculation 2 5 2 7 2 2" xfId="9934" xr:uid="{397432E9-8B17-41E9-9B7B-74D9066ACE9E}"/>
    <cellStyle name="Calculation 2 5 2 7 3" xfId="9935" xr:uid="{A4E7A9C8-4F5C-4277-A68A-B6BB59022462}"/>
    <cellStyle name="Calculation 2 5 2 8" xfId="9936" xr:uid="{91430E00-8C15-4FF8-9FE2-076AC35730A7}"/>
    <cellStyle name="Calculation 2 5 2 8 2" xfId="9937" xr:uid="{0E39866B-BA5B-4FCD-85F2-F383D194A779}"/>
    <cellStyle name="Calculation 2 5 2 8 2 2" xfId="9938" xr:uid="{E57B0F64-76B8-4EF5-9F82-DDD0B5C9503B}"/>
    <cellStyle name="Calculation 2 5 2 8 3" xfId="9939" xr:uid="{26D96D77-B5CA-4254-8640-17B4564F4B25}"/>
    <cellStyle name="Calculation 2 5 2 9" xfId="9940" xr:uid="{4E2FDA99-8DAE-4F54-AEB1-88E041634703}"/>
    <cellStyle name="Calculation 2 5 2 9 2" xfId="9941" xr:uid="{2902725D-28B5-4321-8B72-8F9A2A55A835}"/>
    <cellStyle name="Calculation 2 5 2 9 2 2" xfId="9942" xr:uid="{473318D0-34A0-4F1A-B7A2-A90B02B9F376}"/>
    <cellStyle name="Calculation 2 5 2 9 3" xfId="9943" xr:uid="{B17F06EA-9132-4942-8D16-3135E3FCEE46}"/>
    <cellStyle name="Calculation 2 5 20" xfId="9944" xr:uid="{4A821A64-B608-40BC-808F-F98CFEDBD65D}"/>
    <cellStyle name="Calculation 2 5 20 2" xfId="9945" xr:uid="{065FECE1-9303-4679-820A-4652E05C20F2}"/>
    <cellStyle name="Calculation 2 5 20 2 2" xfId="9946" xr:uid="{F850685A-2989-4D01-9109-CB45F4C851F9}"/>
    <cellStyle name="Calculation 2 5 20 3" xfId="9947" xr:uid="{D1E38BE4-C2B0-492E-A111-C0ACBFF6C202}"/>
    <cellStyle name="Calculation 2 5 21" xfId="9948" xr:uid="{8C52551E-6695-4F57-98DF-06798E352072}"/>
    <cellStyle name="Calculation 2 5 21 2" xfId="9949" xr:uid="{054FA3BE-E936-4BF5-BA02-FD1745E680EC}"/>
    <cellStyle name="Calculation 2 5 21 2 2" xfId="9950" xr:uid="{81A87D36-C988-40CD-85C8-6C5EE5425074}"/>
    <cellStyle name="Calculation 2 5 21 3" xfId="9951" xr:uid="{B5CCB416-86BD-4715-A39B-7784169A3907}"/>
    <cellStyle name="Calculation 2 5 22" xfId="9952" xr:uid="{ECB43861-A426-47E8-81F2-EB511246EFBE}"/>
    <cellStyle name="Calculation 2 5 22 2" xfId="9953" xr:uid="{05FECD88-3C92-4156-BF87-07E48BB5C2A5}"/>
    <cellStyle name="Calculation 2 5 23" xfId="9954" xr:uid="{517065A4-1896-4A4C-839E-DB4B69C762DC}"/>
    <cellStyle name="Calculation 2 5 24" xfId="9955" xr:uid="{990FB8CA-3530-4D10-BED3-A9584B3E4A66}"/>
    <cellStyle name="Calculation 2 5 3" xfId="9956" xr:uid="{262F28AD-6A2C-484C-A066-1D15464333D4}"/>
    <cellStyle name="Calculation 2 5 3 2" xfId="9957" xr:uid="{AE2DB28A-074A-4B66-B1EE-08FC3A09A4F5}"/>
    <cellStyle name="Calculation 2 5 3 2 2" xfId="9958" xr:uid="{3A26A6FE-C6AA-4270-8DD6-9466C1809673}"/>
    <cellStyle name="Calculation 2 5 3 2 3" xfId="9959" xr:uid="{B8904286-28EA-49F9-948C-1FEC0220737F}"/>
    <cellStyle name="Calculation 2 5 3 3" xfId="9960" xr:uid="{CE3B8CBE-9BC9-4546-8EE7-F9B21FB0E937}"/>
    <cellStyle name="Calculation 2 5 3 3 2" xfId="9961" xr:uid="{A8B611C2-F83E-4BBF-A6B5-5FB290883F9E}"/>
    <cellStyle name="Calculation 2 5 3 4" xfId="9962" xr:uid="{E922DA3B-5843-4FA4-8759-E75A7084A0BA}"/>
    <cellStyle name="Calculation 2 5 4" xfId="9963" xr:uid="{2E471AFA-0A21-44A9-98AA-37E24EDD6780}"/>
    <cellStyle name="Calculation 2 5 4 2" xfId="9964" xr:uid="{91712989-240C-494A-857E-36E1868FECD6}"/>
    <cellStyle name="Calculation 2 5 4 2 2" xfId="9965" xr:uid="{87670622-DEBE-463E-A4B9-14C9FD8F9F9A}"/>
    <cellStyle name="Calculation 2 5 4 3" xfId="9966" xr:uid="{41662D56-77F7-434B-BBE0-F14537B74C5D}"/>
    <cellStyle name="Calculation 2 5 4 4" xfId="9967" xr:uid="{7FC4E276-2107-4BA7-893F-E64798639ED7}"/>
    <cellStyle name="Calculation 2 5 5" xfId="9968" xr:uid="{120C3D19-F7AC-4361-8B9F-E8A68478301A}"/>
    <cellStyle name="Calculation 2 5 5 2" xfId="9969" xr:uid="{E227EAFA-B5C4-45F0-92FE-46CCC9A42C03}"/>
    <cellStyle name="Calculation 2 5 5 2 2" xfId="9970" xr:uid="{A2F152C3-62D4-4906-BCBC-B31404A2D052}"/>
    <cellStyle name="Calculation 2 5 5 3" xfId="9971" xr:uid="{E96B72A1-6F6A-46E1-AACA-3DEA0EC997C8}"/>
    <cellStyle name="Calculation 2 5 5 4" xfId="9972" xr:uid="{9D3D9852-6EA8-4017-8296-6BAE3D3B6FE7}"/>
    <cellStyle name="Calculation 2 5 6" xfId="9973" xr:uid="{9D410E1F-7304-4CAD-8D84-03CECD8F201B}"/>
    <cellStyle name="Calculation 2 5 6 2" xfId="9974" xr:uid="{D34EDDC4-73A3-475A-B56F-9258AD63AE49}"/>
    <cellStyle name="Calculation 2 5 6 2 2" xfId="9975" xr:uid="{5AFE8D1B-4CBC-4994-B954-6434388DAB8B}"/>
    <cellStyle name="Calculation 2 5 6 3" xfId="9976" xr:uid="{48E0B204-EE99-47BE-9E53-3F910373E7AD}"/>
    <cellStyle name="Calculation 2 5 7" xfId="9977" xr:uid="{5D01D674-F66F-4F2E-826B-686704CDF26E}"/>
    <cellStyle name="Calculation 2 5 7 2" xfId="9978" xr:uid="{72C6182A-15D8-4F09-A830-4077175D6F59}"/>
    <cellStyle name="Calculation 2 5 7 2 2" xfId="9979" xr:uid="{D79B4207-9FE8-49E4-A6BF-B36154BB8713}"/>
    <cellStyle name="Calculation 2 5 7 3" xfId="9980" xr:uid="{DC270A32-69FA-47B5-AEAB-271A3FE12C00}"/>
    <cellStyle name="Calculation 2 5 8" xfId="9981" xr:uid="{13974701-4F78-4255-AE3C-078D9DBDF18B}"/>
    <cellStyle name="Calculation 2 5 8 2" xfId="9982" xr:uid="{54DE514F-DE5F-4E0A-A0EC-FD4E3C3A1627}"/>
    <cellStyle name="Calculation 2 5 8 2 2" xfId="9983" xr:uid="{38FE9D28-CAEA-4FC2-9C07-39F66F0FEBF3}"/>
    <cellStyle name="Calculation 2 5 8 3" xfId="9984" xr:uid="{AF21602D-92DB-4E69-8062-D91CFA7D55C8}"/>
    <cellStyle name="Calculation 2 5 9" xfId="9985" xr:uid="{07824A4B-7FCE-41EA-83B1-A73B62EE56AA}"/>
    <cellStyle name="Calculation 2 5 9 2" xfId="9986" xr:uid="{A16591B2-786D-4AF2-AF5A-518C38F4B6AC}"/>
    <cellStyle name="Calculation 2 5 9 2 2" xfId="9987" xr:uid="{F563DE52-8C12-47BC-B055-0B87BC770386}"/>
    <cellStyle name="Calculation 2 5 9 3" xfId="9988" xr:uid="{6C154188-2343-48BE-AEF6-C237280F0D6E}"/>
    <cellStyle name="Calculation 2 6" xfId="9989" xr:uid="{72C755BC-81EF-4959-8ADD-BCE27726B7AD}"/>
    <cellStyle name="Calculation 2 6 10" xfId="9990" xr:uid="{2DCF9BDE-0BE6-44C3-99BB-9296BCACB228}"/>
    <cellStyle name="Calculation 2 6 10 2" xfId="9991" xr:uid="{5EAE125C-2A58-4257-8D82-31194E25EFF7}"/>
    <cellStyle name="Calculation 2 6 10 2 2" xfId="9992" xr:uid="{630DDF07-7F49-4839-95DB-6C502020B946}"/>
    <cellStyle name="Calculation 2 6 10 3" xfId="9993" xr:uid="{619AF171-7468-4721-9E55-4639D98DC52A}"/>
    <cellStyle name="Calculation 2 6 11" xfId="9994" xr:uid="{D126944B-A1BA-4159-AD86-1419C44C995A}"/>
    <cellStyle name="Calculation 2 6 11 2" xfId="9995" xr:uid="{D89B2F60-6503-4FE4-8294-2A97D4D9D3D1}"/>
    <cellStyle name="Calculation 2 6 11 2 2" xfId="9996" xr:uid="{C9889E93-D311-40A3-9534-45AF87F8E262}"/>
    <cellStyle name="Calculation 2 6 11 3" xfId="9997" xr:uid="{1B3E9B87-F7B0-4F8D-9300-74640F24FC2B}"/>
    <cellStyle name="Calculation 2 6 12" xfId="9998" xr:uid="{5FFB2ED2-90E0-4B54-BC4A-78B40DD899F6}"/>
    <cellStyle name="Calculation 2 6 12 2" xfId="9999" xr:uid="{9D22DDA4-B30B-4212-9222-F46C383C2931}"/>
    <cellStyle name="Calculation 2 6 12 2 2" xfId="10000" xr:uid="{50EEA305-DFF2-4B70-A844-1A8BF5CA0E85}"/>
    <cellStyle name="Calculation 2 6 12 3" xfId="10001" xr:uid="{CF54B1A7-A6CC-4ED7-B55E-10599DB2B8CB}"/>
    <cellStyle name="Calculation 2 6 13" xfId="10002" xr:uid="{DA70A4E0-E397-4E15-86D5-A51DBE086847}"/>
    <cellStyle name="Calculation 2 6 13 2" xfId="10003" xr:uid="{46870275-ACDC-444B-A10B-AE8EEDE101BB}"/>
    <cellStyle name="Calculation 2 6 13 2 2" xfId="10004" xr:uid="{CE65EFA4-13DE-4209-9BBC-A2C8F2975B15}"/>
    <cellStyle name="Calculation 2 6 13 3" xfId="10005" xr:uid="{087406ED-1654-4C7E-851D-171E91244B08}"/>
    <cellStyle name="Calculation 2 6 14" xfId="10006" xr:uid="{43DEE8B9-A4D3-4D52-80EA-E28F80D9DFBE}"/>
    <cellStyle name="Calculation 2 6 14 2" xfId="10007" xr:uid="{E01258CA-BD57-4D5C-9D27-F0795081169F}"/>
    <cellStyle name="Calculation 2 6 14 2 2" xfId="10008" xr:uid="{952A89E9-4C38-47E2-87A8-2553F0326A1C}"/>
    <cellStyle name="Calculation 2 6 14 3" xfId="10009" xr:uid="{BF8D6D7B-4080-473D-9979-2BF7B7A80971}"/>
    <cellStyle name="Calculation 2 6 15" xfId="10010" xr:uid="{80AFFCC5-04C0-4379-A3DD-9BFA2CE640AD}"/>
    <cellStyle name="Calculation 2 6 15 2" xfId="10011" xr:uid="{2B8083A3-23EE-42DF-92DD-49A5B7F3440B}"/>
    <cellStyle name="Calculation 2 6 15 2 2" xfId="10012" xr:uid="{9C3E6513-6915-44BF-AA5C-3B3D4E5E22F9}"/>
    <cellStyle name="Calculation 2 6 15 3" xfId="10013" xr:uid="{6E4E7068-AF0B-411B-8F56-D87F34282E4F}"/>
    <cellStyle name="Calculation 2 6 16" xfId="10014" xr:uid="{C488A552-9DB7-45F7-ABDD-08C60F3596FB}"/>
    <cellStyle name="Calculation 2 6 16 2" xfId="10015" xr:uid="{4A37BAF7-9873-43C8-A0F4-AEEC3DFCC46D}"/>
    <cellStyle name="Calculation 2 6 16 2 2" xfId="10016" xr:uid="{91834BE5-0834-4415-BBEA-723CB4324EBE}"/>
    <cellStyle name="Calculation 2 6 16 3" xfId="10017" xr:uid="{0CF0DACD-175F-4BEB-B9D9-85ECB4460E90}"/>
    <cellStyle name="Calculation 2 6 17" xfId="10018" xr:uid="{00945E85-D2A3-490A-8DD3-BDF797598454}"/>
    <cellStyle name="Calculation 2 6 17 2" xfId="10019" xr:uid="{805E2769-518D-48EE-83A5-ACA21A9EF333}"/>
    <cellStyle name="Calculation 2 6 17 2 2" xfId="10020" xr:uid="{2821E854-BE29-4000-B3F7-656B135DA75D}"/>
    <cellStyle name="Calculation 2 6 17 3" xfId="10021" xr:uid="{EC5888CA-F249-4EB7-9E78-F0FBB91E1B27}"/>
    <cellStyle name="Calculation 2 6 18" xfId="10022" xr:uid="{4B2FF4D1-8124-426B-92F6-836231EE3A4B}"/>
    <cellStyle name="Calculation 2 6 18 2" xfId="10023" xr:uid="{76436DC5-FCBC-4878-BF91-3C6692A73E3D}"/>
    <cellStyle name="Calculation 2 6 18 2 2" xfId="10024" xr:uid="{7C273B08-1C54-4FC3-BAC9-265EFD81FB80}"/>
    <cellStyle name="Calculation 2 6 18 3" xfId="10025" xr:uid="{0664FB68-523A-4A4C-AC9D-0652A422BC60}"/>
    <cellStyle name="Calculation 2 6 19" xfId="10026" xr:uid="{644AC6E9-DB29-4302-A460-2E4CDD4142FA}"/>
    <cellStyle name="Calculation 2 6 19 2" xfId="10027" xr:uid="{741A432B-2DF5-4EEA-BC1D-C39ADEF6DF72}"/>
    <cellStyle name="Calculation 2 6 19 2 2" xfId="10028" xr:uid="{755D0F78-B09A-45E1-A761-3B2B21EB37FE}"/>
    <cellStyle name="Calculation 2 6 19 3" xfId="10029" xr:uid="{C8B866AD-F615-4BFE-87F7-C5D744EAC0CE}"/>
    <cellStyle name="Calculation 2 6 2" xfId="10030" xr:uid="{ABC01E5F-E96A-4E82-A5CE-9A73F23A207F}"/>
    <cellStyle name="Calculation 2 6 2 2" xfId="10031" xr:uid="{882CD10F-4504-46B3-8FF0-2F0FDA61FBC4}"/>
    <cellStyle name="Calculation 2 6 2 2 2" xfId="10032" xr:uid="{1A79887B-009A-4E54-A4F4-95A7CD750E06}"/>
    <cellStyle name="Calculation 2 6 2 2 3" xfId="10033" xr:uid="{258DD5F2-6DCC-4BC7-9647-4F2846E7110F}"/>
    <cellStyle name="Calculation 2 6 2 3" xfId="10034" xr:uid="{6EB086B9-1E8A-468D-9649-81A78F4CA06F}"/>
    <cellStyle name="Calculation 2 6 2 3 2" xfId="10035" xr:uid="{59948460-3ABD-4D35-B719-32B9A242394A}"/>
    <cellStyle name="Calculation 2 6 2 4" xfId="10036" xr:uid="{6BA6024C-2ED3-4EBF-994A-211E72456B8E}"/>
    <cellStyle name="Calculation 2 6 20" xfId="10037" xr:uid="{F0E94A75-7295-4311-9733-108410282C96}"/>
    <cellStyle name="Calculation 2 6 20 2" xfId="10038" xr:uid="{DA08FA59-6A88-463F-A5CA-646BC3DAF4D7}"/>
    <cellStyle name="Calculation 2 6 20 2 2" xfId="10039" xr:uid="{69A95363-672C-4227-B9D9-2FF5C10349EC}"/>
    <cellStyle name="Calculation 2 6 20 3" xfId="10040" xr:uid="{F10FAAFC-C08F-4D48-A937-9829CBD5D9A7}"/>
    <cellStyle name="Calculation 2 6 21" xfId="10041" xr:uid="{31B11EF3-18EB-431B-8252-EFB3B11F4DD4}"/>
    <cellStyle name="Calculation 2 6 21 2" xfId="10042" xr:uid="{8C9773D8-15A4-475D-A7CE-FD5779937D65}"/>
    <cellStyle name="Calculation 2 6 22" xfId="10043" xr:uid="{07D820B3-E93D-4319-BEFE-B1AFC3B6403B}"/>
    <cellStyle name="Calculation 2 6 23" xfId="10044" xr:uid="{DFE91618-D443-41E1-A424-49A00ED094A9}"/>
    <cellStyle name="Calculation 2 6 3" xfId="10045" xr:uid="{20552684-7334-41C5-BE12-8CE783014AE7}"/>
    <cellStyle name="Calculation 2 6 3 2" xfId="10046" xr:uid="{88E9E4F3-314A-4947-B848-7FB8767E2A85}"/>
    <cellStyle name="Calculation 2 6 3 2 2" xfId="10047" xr:uid="{DDAD1694-5477-42E7-B31F-402450CBAFC4}"/>
    <cellStyle name="Calculation 2 6 3 3" xfId="10048" xr:uid="{1669F415-67C8-4595-B27F-9C6A330AD72B}"/>
    <cellStyle name="Calculation 2 6 3 4" xfId="10049" xr:uid="{0EDACE37-8BFB-4E58-BE4D-FA8DAB9D9889}"/>
    <cellStyle name="Calculation 2 6 4" xfId="10050" xr:uid="{057541E9-889F-4DC3-958A-2BD6ED677D0B}"/>
    <cellStyle name="Calculation 2 6 4 2" xfId="10051" xr:uid="{400135F2-57AE-48BA-96A9-3FF974E76587}"/>
    <cellStyle name="Calculation 2 6 4 2 2" xfId="10052" xr:uid="{245AD615-C2B6-426F-A2D8-255FAF31117F}"/>
    <cellStyle name="Calculation 2 6 4 3" xfId="10053" xr:uid="{DE4DAA5B-A2ED-464B-A941-62891E230255}"/>
    <cellStyle name="Calculation 2 6 4 4" xfId="10054" xr:uid="{3A524CBA-1522-4784-A691-AB2D993CD74A}"/>
    <cellStyle name="Calculation 2 6 5" xfId="10055" xr:uid="{3B168F40-55EE-4A5F-996B-A7F86ADCE5A6}"/>
    <cellStyle name="Calculation 2 6 5 2" xfId="10056" xr:uid="{FB5E6657-EBED-4300-A493-5FD23E16F5A0}"/>
    <cellStyle name="Calculation 2 6 5 2 2" xfId="10057" xr:uid="{75EC4CAE-DF28-429F-8D3F-5A571C4DAD79}"/>
    <cellStyle name="Calculation 2 6 5 3" xfId="10058" xr:uid="{9D2ADE9A-E648-4276-81C2-C1F29844AF40}"/>
    <cellStyle name="Calculation 2 6 6" xfId="10059" xr:uid="{7A1A8F4E-5CCE-4BEF-A24E-1D42B84E28DA}"/>
    <cellStyle name="Calculation 2 6 6 2" xfId="10060" xr:uid="{882656DF-7493-4898-A30D-3F5E07582DC1}"/>
    <cellStyle name="Calculation 2 6 6 2 2" xfId="10061" xr:uid="{C9D9C3B1-A2B4-47F0-B271-4245AB2261DA}"/>
    <cellStyle name="Calculation 2 6 6 3" xfId="10062" xr:uid="{E22C5151-6457-4EC8-8BC2-962D56BD9D85}"/>
    <cellStyle name="Calculation 2 6 7" xfId="10063" xr:uid="{8B2C14E4-D56D-4844-A905-442A15224360}"/>
    <cellStyle name="Calculation 2 6 7 2" xfId="10064" xr:uid="{999BC6E5-F671-4046-9374-8A6190419207}"/>
    <cellStyle name="Calculation 2 6 7 2 2" xfId="10065" xr:uid="{9E7C3048-01BE-45F3-94C0-0A86431FC6CB}"/>
    <cellStyle name="Calculation 2 6 7 3" xfId="10066" xr:uid="{417165CB-8819-4771-8FBD-9B0649D644FF}"/>
    <cellStyle name="Calculation 2 6 8" xfId="10067" xr:uid="{725D40BF-4EC4-48D0-9FBA-6B153A127172}"/>
    <cellStyle name="Calculation 2 6 8 2" xfId="10068" xr:uid="{8FEFB06C-6375-452F-B370-BF227BFB206A}"/>
    <cellStyle name="Calculation 2 6 8 2 2" xfId="10069" xr:uid="{9DD579B7-3458-498E-821B-EC4B13D745A3}"/>
    <cellStyle name="Calculation 2 6 8 3" xfId="10070" xr:uid="{73508B82-4756-4A38-A265-4A64838F651B}"/>
    <cellStyle name="Calculation 2 6 9" xfId="10071" xr:uid="{B13D1824-366B-4245-AEF9-F69973C44AD6}"/>
    <cellStyle name="Calculation 2 6 9 2" xfId="10072" xr:uid="{5F2A4528-F186-40F9-B8B7-8189EBDAD8EA}"/>
    <cellStyle name="Calculation 2 6 9 2 2" xfId="10073" xr:uid="{CD55A42C-5B43-42EC-9E70-6A30946F9B63}"/>
    <cellStyle name="Calculation 2 6 9 3" xfId="10074" xr:uid="{884B57A0-0FE3-4850-AD5B-AC734864BB65}"/>
    <cellStyle name="Calculation 2 7" xfId="10075" xr:uid="{79D3566C-07AD-4977-BDA1-5292885342F2}"/>
    <cellStyle name="Calculation 2 7 2" xfId="10076" xr:uid="{1A92B546-644F-4C79-8AEA-28DB34D7192C}"/>
    <cellStyle name="Calculation 2 7 2 2" xfId="10077" xr:uid="{95C03278-E056-46CF-B95C-4754DE0389CF}"/>
    <cellStyle name="Calculation 2 7 2 3" xfId="10078" xr:uid="{4EE317FB-37F8-4B35-B25D-85F817149B0D}"/>
    <cellStyle name="Calculation 2 7 3" xfId="10079" xr:uid="{BB15F082-BE41-44B3-BAE6-8F66DB36216F}"/>
    <cellStyle name="Calculation 2 7 3 2" xfId="10080" xr:uid="{0A77578C-522C-4A44-B1B2-BD0CCFD8B7E3}"/>
    <cellStyle name="Calculation 2 7 4" xfId="10081" xr:uid="{80142F67-FE8A-47D1-BBC2-968F31F2D980}"/>
    <cellStyle name="Calculation 2 8" xfId="10082" xr:uid="{D39FB340-3623-4CDA-A42C-F4D21698F61D}"/>
    <cellStyle name="Calculation 2 8 2" xfId="10083" xr:uid="{AC982277-3E93-45BD-A846-6A630B3CBD6E}"/>
    <cellStyle name="Calculation 2 8 2 2" xfId="10084" xr:uid="{CD2340C2-1C1E-4DDD-B18B-FB31904B0B14}"/>
    <cellStyle name="Calculation 2 8 2 3" xfId="10085" xr:uid="{22A93C83-6D26-4391-AA7D-F6D8211B5A39}"/>
    <cellStyle name="Calculation 2 8 3" xfId="10086" xr:uid="{AD3E3BE6-BE44-4889-97B8-E9F2D5282534}"/>
    <cellStyle name="Calculation 2 8 4" xfId="10087" xr:uid="{E928D8AF-D58A-4C73-88A3-DB8E33077587}"/>
    <cellStyle name="Calculation 2 9" xfId="10088" xr:uid="{8206454B-1341-4A21-9C3C-CD653290D942}"/>
    <cellStyle name="Calculation 2 9 2" xfId="10089" xr:uid="{B250D955-2010-4C3F-82BD-ABD889CDCBEB}"/>
    <cellStyle name="Calculation 2 9 2 2" xfId="10090" xr:uid="{F4432751-1ACE-4EBB-979A-C81C3194C9B0}"/>
    <cellStyle name="Calculation 2 9 3" xfId="10091" xr:uid="{296FF6BB-08F4-4F6E-BF95-9546331E547D}"/>
    <cellStyle name="Calculation 2 9 4" xfId="10092" xr:uid="{7C68E3C6-5A7C-4085-9B2B-60BBF03FF8E6}"/>
    <cellStyle name="Calculation 3" xfId="95" xr:uid="{E1B17440-23D8-44D6-8AC6-C9D7F4088869}"/>
    <cellStyle name="Calculation 3 10" xfId="10093" xr:uid="{05F0BA79-D0EE-4A7D-B038-E1381D60C0A5}"/>
    <cellStyle name="Calculation 3 10 2" xfId="10094" xr:uid="{E076B6CA-52A2-47F3-ADBE-F66D843E1F4C}"/>
    <cellStyle name="Calculation 3 10 2 2" xfId="10095" xr:uid="{76091711-7A0F-4F1A-B9AF-BCA8F65FF209}"/>
    <cellStyle name="Calculation 3 10 3" xfId="10096" xr:uid="{78C646E9-792B-4BA7-940A-DA6B9C620976}"/>
    <cellStyle name="Calculation 3 11" xfId="10097" xr:uid="{FA4175C9-373F-4BF8-83AD-448B83A7502C}"/>
    <cellStyle name="Calculation 3 11 2" xfId="10098" xr:uid="{8AC5A286-2BC2-4D90-99DF-2E215A35CB0E}"/>
    <cellStyle name="Calculation 3 11 2 2" xfId="10099" xr:uid="{E583DA09-DEAB-4895-BEAA-22DEE1456777}"/>
    <cellStyle name="Calculation 3 11 3" xfId="10100" xr:uid="{0E302881-4244-4DCA-8BE1-174A2CB039CF}"/>
    <cellStyle name="Calculation 3 12" xfId="10101" xr:uid="{C66061E9-7F9C-4D74-9D25-9C88CB31C7AF}"/>
    <cellStyle name="Calculation 3 12 2" xfId="10102" xr:uid="{917C58DF-B2CD-4490-A2EB-C1916EFADCDA}"/>
    <cellStyle name="Calculation 3 12 2 2" xfId="10103" xr:uid="{BC86C207-A57D-4EF1-8160-79CEC994DDE8}"/>
    <cellStyle name="Calculation 3 12 3" xfId="10104" xr:uid="{2006430A-514C-43B6-8690-AE168F4A4D40}"/>
    <cellStyle name="Calculation 3 13" xfId="10105" xr:uid="{BD002C51-6DA1-4E9F-991D-F381F498BFB4}"/>
    <cellStyle name="Calculation 3 13 2" xfId="10106" xr:uid="{FBCCEED4-0E5C-4870-82D5-BCA1A7F743F8}"/>
    <cellStyle name="Calculation 3 13 2 2" xfId="10107" xr:uid="{604A2C70-7E5D-40BF-8E1A-281F3CADEFC7}"/>
    <cellStyle name="Calculation 3 13 3" xfId="10108" xr:uid="{CE216027-29A7-401E-BC72-CCA985092020}"/>
    <cellStyle name="Calculation 3 14" xfId="10109" xr:uid="{291B9055-6015-4727-8D55-84F4331E8720}"/>
    <cellStyle name="Calculation 3 14 2" xfId="10110" xr:uid="{709A258F-A82D-4503-9D38-C046268427CC}"/>
    <cellStyle name="Calculation 3 14 2 2" xfId="10111" xr:uid="{8D3B4DAB-7CD5-4067-96B7-708C29318734}"/>
    <cellStyle name="Calculation 3 14 3" xfId="10112" xr:uid="{9B90AE6F-B2C6-491B-BEF9-3E043778C9BF}"/>
    <cellStyle name="Calculation 3 15" xfId="10113" xr:uid="{00C5858D-2F73-4DE9-BD15-5C4DDD5E030E}"/>
    <cellStyle name="Calculation 3 15 2" xfId="10114" xr:uid="{509249CA-22BC-4896-B1DE-4388AE589CD8}"/>
    <cellStyle name="Calculation 3 15 2 2" xfId="10115" xr:uid="{4DFBB2DC-85F7-49C8-8ED4-586478AA4BFD}"/>
    <cellStyle name="Calculation 3 15 3" xfId="10116" xr:uid="{372EEDCD-25D5-49AB-9E46-2ADAEC6884DE}"/>
    <cellStyle name="Calculation 3 16" xfId="10117" xr:uid="{57842C14-69B6-4197-9A0A-F40E8094CE3D}"/>
    <cellStyle name="Calculation 3 16 2" xfId="10118" xr:uid="{78DA986F-FF97-473A-B262-10AA0D87A8B5}"/>
    <cellStyle name="Calculation 3 16 2 2" xfId="10119" xr:uid="{415C11B3-219C-4731-8825-9B43424603BD}"/>
    <cellStyle name="Calculation 3 16 3" xfId="10120" xr:uid="{4149059D-5A32-42C9-8869-180F28D42171}"/>
    <cellStyle name="Calculation 3 17" xfId="10121" xr:uid="{220DD85B-3923-472A-A2C3-DDABB679800E}"/>
    <cellStyle name="Calculation 3 17 2" xfId="10122" xr:uid="{450ED2A4-E054-4BF2-8176-3C1914D1D059}"/>
    <cellStyle name="Calculation 3 17 2 2" xfId="10123" xr:uid="{026B12B8-BB26-4437-B53C-531E430F880A}"/>
    <cellStyle name="Calculation 3 17 3" xfId="10124" xr:uid="{80169E44-CE70-4829-A064-5E1B65BD6A0F}"/>
    <cellStyle name="Calculation 3 18" xfId="10125" xr:uid="{E8EEC433-7E16-4E08-AAB7-F5EDAF3A51BD}"/>
    <cellStyle name="Calculation 3 18 2" xfId="10126" xr:uid="{CDC9D5C0-D3BF-4123-B003-3EAF329736ED}"/>
    <cellStyle name="Calculation 3 18 2 2" xfId="10127" xr:uid="{04996B01-8765-44B4-9B6E-12754D21384C}"/>
    <cellStyle name="Calculation 3 18 3" xfId="10128" xr:uid="{B9615656-BB7D-4447-856D-B8A58060082C}"/>
    <cellStyle name="Calculation 3 19" xfId="10129" xr:uid="{319077F4-B259-4F7A-AF1E-C4BD2C7E784E}"/>
    <cellStyle name="Calculation 3 19 2" xfId="10130" xr:uid="{5C7E6CF7-D747-4910-9F92-0926DB49F638}"/>
    <cellStyle name="Calculation 3 19 2 2" xfId="10131" xr:uid="{6A5860B9-1BED-4498-AB0E-E88D67D05ECB}"/>
    <cellStyle name="Calculation 3 19 3" xfId="10132" xr:uid="{303B69CB-5364-4AA2-BF2D-E7447249F4EA}"/>
    <cellStyle name="Calculation 3 2" xfId="10133" xr:uid="{6EFD5E43-CDEC-42C4-BED1-61571431DE36}"/>
    <cellStyle name="Calculation 3 2 10" xfId="10134" xr:uid="{1830FAEA-3CBE-44DA-AF1C-E4164CB03F19}"/>
    <cellStyle name="Calculation 3 2 10 2" xfId="10135" xr:uid="{6F8BD8B3-7CF9-4494-B4FF-C1ABAEDEC6F9}"/>
    <cellStyle name="Calculation 3 2 10 2 2" xfId="10136" xr:uid="{43DDB13E-B735-4E61-A662-2E199FD3AAC3}"/>
    <cellStyle name="Calculation 3 2 10 3" xfId="10137" xr:uid="{B48A83F3-2CDD-4997-B3A9-15226F08847D}"/>
    <cellStyle name="Calculation 3 2 11" xfId="10138" xr:uid="{DA2306E5-7234-4774-89F3-969D067C2BD3}"/>
    <cellStyle name="Calculation 3 2 11 2" xfId="10139" xr:uid="{E9C80F80-14B4-4804-9B01-2CB6FF611E34}"/>
    <cellStyle name="Calculation 3 2 11 2 2" xfId="10140" xr:uid="{21C87EDA-EDEA-4A8F-9AC4-BA896EE9C522}"/>
    <cellStyle name="Calculation 3 2 11 3" xfId="10141" xr:uid="{3AD8AF03-DC22-4817-AAF2-606FC4E686A1}"/>
    <cellStyle name="Calculation 3 2 12" xfId="10142" xr:uid="{A7F25D5C-5B00-43DC-ADA3-19279502B69C}"/>
    <cellStyle name="Calculation 3 2 12 2" xfId="10143" xr:uid="{850F2570-BFBA-44D6-B522-71AD7FE7259D}"/>
    <cellStyle name="Calculation 3 2 12 2 2" xfId="10144" xr:uid="{45B58361-5496-4BBF-8757-78AABE0E086B}"/>
    <cellStyle name="Calculation 3 2 12 3" xfId="10145" xr:uid="{04981592-3712-4CA0-9E54-60892EAA0F04}"/>
    <cellStyle name="Calculation 3 2 13" xfId="10146" xr:uid="{0D4D1D21-9333-4052-A38F-EECDE66A07E1}"/>
    <cellStyle name="Calculation 3 2 13 2" xfId="10147" xr:uid="{822D039B-FA5E-4138-8439-3183B96CFB80}"/>
    <cellStyle name="Calculation 3 2 13 2 2" xfId="10148" xr:uid="{941EBEF3-9415-48D3-87E5-BDBDAA69FAFC}"/>
    <cellStyle name="Calculation 3 2 13 3" xfId="10149" xr:uid="{EF6DB253-D00E-44C9-ACA4-AF4EF1503490}"/>
    <cellStyle name="Calculation 3 2 14" xfId="10150" xr:uid="{28C29B29-F016-4790-AE6E-95F777CB00AA}"/>
    <cellStyle name="Calculation 3 2 14 2" xfId="10151" xr:uid="{29C56513-2216-46F4-BE66-547BAABDDA3F}"/>
    <cellStyle name="Calculation 3 2 14 2 2" xfId="10152" xr:uid="{F268C848-C3FC-4030-8A98-A783F77D9239}"/>
    <cellStyle name="Calculation 3 2 14 3" xfId="10153" xr:uid="{9C6DD98D-2B16-4C57-8ED3-61C12E246375}"/>
    <cellStyle name="Calculation 3 2 15" xfId="10154" xr:uid="{EF5F3454-B630-4950-BDE0-0ACD1BBE792A}"/>
    <cellStyle name="Calculation 3 2 15 2" xfId="10155" xr:uid="{4F63C336-C969-4F29-9AAB-37EBBC853389}"/>
    <cellStyle name="Calculation 3 2 15 2 2" xfId="10156" xr:uid="{2374CB70-24AF-4707-B2A0-9F5B78BFFDEA}"/>
    <cellStyle name="Calculation 3 2 15 3" xfId="10157" xr:uid="{6A9636EF-3B37-444C-92D6-5008E3E777DE}"/>
    <cellStyle name="Calculation 3 2 16" xfId="10158" xr:uid="{C5CCDE1C-3001-4BD3-A97F-84FC61A6B733}"/>
    <cellStyle name="Calculation 3 2 16 2" xfId="10159" xr:uid="{F7FA0FF3-7CD8-41AE-ADD7-7B0D326C20AB}"/>
    <cellStyle name="Calculation 3 2 16 2 2" xfId="10160" xr:uid="{AEB5827F-CA35-43EC-BE23-968DEC449A04}"/>
    <cellStyle name="Calculation 3 2 16 3" xfId="10161" xr:uid="{DC396951-1267-4445-AE12-54969CA937A5}"/>
    <cellStyle name="Calculation 3 2 17" xfId="10162" xr:uid="{C2F51BAF-9AE3-4935-AC99-68DD2FBDA63F}"/>
    <cellStyle name="Calculation 3 2 17 2" xfId="10163" xr:uid="{D10C3664-8322-48DF-8E7E-415E709C858A}"/>
    <cellStyle name="Calculation 3 2 17 2 2" xfId="10164" xr:uid="{860FF57F-C43E-4AFD-B7B3-0F9AEBC62AA4}"/>
    <cellStyle name="Calculation 3 2 17 3" xfId="10165" xr:uid="{496CFB2C-D931-465E-8D82-2C9F8F1FC233}"/>
    <cellStyle name="Calculation 3 2 18" xfId="10166" xr:uid="{4D5DD791-99C9-42BB-8158-10EB1E4F2FBE}"/>
    <cellStyle name="Calculation 3 2 18 2" xfId="10167" xr:uid="{C42C8192-FA38-40BB-BF6C-D8ED48BB883A}"/>
    <cellStyle name="Calculation 3 2 18 2 2" xfId="10168" xr:uid="{91915B19-197E-413A-A012-803281287293}"/>
    <cellStyle name="Calculation 3 2 18 3" xfId="10169" xr:uid="{6B129DB2-7984-4BA1-941C-1EEA4D27087B}"/>
    <cellStyle name="Calculation 3 2 19" xfId="10170" xr:uid="{3AE3CA93-C7FC-470E-8670-D9E1D13EDC7D}"/>
    <cellStyle name="Calculation 3 2 19 2" xfId="10171" xr:uid="{7A3A99F7-9490-4E02-AF42-382001DD9803}"/>
    <cellStyle name="Calculation 3 2 19 2 2" xfId="10172" xr:uid="{F83CAB7E-6688-4FA3-947E-C437570E95F8}"/>
    <cellStyle name="Calculation 3 2 19 3" xfId="10173" xr:uid="{98426156-9A44-4E22-B4B1-700B78E055E5}"/>
    <cellStyle name="Calculation 3 2 2" xfId="10174" xr:uid="{FFFF9F99-D117-4EBB-88E9-AA668E428D6F}"/>
    <cellStyle name="Calculation 3 2 2 10" xfId="10175" xr:uid="{00E7094B-F9F0-464E-B638-44F11552530D}"/>
    <cellStyle name="Calculation 3 2 2 10 2" xfId="10176" xr:uid="{BF6B97E8-9725-4267-820F-8925756C0420}"/>
    <cellStyle name="Calculation 3 2 2 10 2 2" xfId="10177" xr:uid="{330D06A2-C02A-4159-A5A6-761FEE12A14C}"/>
    <cellStyle name="Calculation 3 2 2 10 3" xfId="10178" xr:uid="{E697C7D7-7E5E-49D6-9DC6-AA11834A4CF2}"/>
    <cellStyle name="Calculation 3 2 2 11" xfId="10179" xr:uid="{05DEDBBC-C35D-4CB1-A304-F4272FC3B9C4}"/>
    <cellStyle name="Calculation 3 2 2 11 2" xfId="10180" xr:uid="{F5E94D39-312D-4736-AA2F-2688C76868FB}"/>
    <cellStyle name="Calculation 3 2 2 11 2 2" xfId="10181" xr:uid="{3BD961BD-1273-4162-9738-E731E9D10A47}"/>
    <cellStyle name="Calculation 3 2 2 11 3" xfId="10182" xr:uid="{78429118-FE46-4E02-BD68-AF08FBE57A4F}"/>
    <cellStyle name="Calculation 3 2 2 12" xfId="10183" xr:uid="{DA6FD5B8-E278-478F-854D-CCE08F115F9E}"/>
    <cellStyle name="Calculation 3 2 2 12 2" xfId="10184" xr:uid="{B0EB3A1E-5228-42C7-865A-EDC5AD27D4AC}"/>
    <cellStyle name="Calculation 3 2 2 12 2 2" xfId="10185" xr:uid="{4C61CFE4-2E01-4135-8F25-05B846715254}"/>
    <cellStyle name="Calculation 3 2 2 12 3" xfId="10186" xr:uid="{B4078F40-0BC5-4832-9420-1ADF328407F4}"/>
    <cellStyle name="Calculation 3 2 2 13" xfId="10187" xr:uid="{8135A183-EA00-4C0C-8609-7607E7D942C3}"/>
    <cellStyle name="Calculation 3 2 2 13 2" xfId="10188" xr:uid="{29C2221B-0050-4B63-8EFA-E4748BC5B89C}"/>
    <cellStyle name="Calculation 3 2 2 13 2 2" xfId="10189" xr:uid="{4C388BC9-C1D4-4E05-A75A-BB15F427A1A0}"/>
    <cellStyle name="Calculation 3 2 2 13 3" xfId="10190" xr:uid="{12165935-DE63-4480-BD55-00BBFEB48C3F}"/>
    <cellStyle name="Calculation 3 2 2 14" xfId="10191" xr:uid="{47DE0CB1-E907-478C-A794-3F8F7CE1C334}"/>
    <cellStyle name="Calculation 3 2 2 14 2" xfId="10192" xr:uid="{EBD82BA2-196C-4569-907E-4FB4D3B55988}"/>
    <cellStyle name="Calculation 3 2 2 14 2 2" xfId="10193" xr:uid="{31FB4BFE-5610-414C-BBEA-CCF96249A762}"/>
    <cellStyle name="Calculation 3 2 2 14 3" xfId="10194" xr:uid="{07D938C3-C28B-47FE-BB48-6C10915E9921}"/>
    <cellStyle name="Calculation 3 2 2 15" xfId="10195" xr:uid="{CBE52C02-D59F-47BB-9196-7A777AC27E58}"/>
    <cellStyle name="Calculation 3 2 2 15 2" xfId="10196" xr:uid="{44D6B0CB-B5E7-48BC-A064-726E28C532D2}"/>
    <cellStyle name="Calculation 3 2 2 15 2 2" xfId="10197" xr:uid="{05918BA2-EB37-4872-8ED0-ED7761A1FAC7}"/>
    <cellStyle name="Calculation 3 2 2 15 3" xfId="10198" xr:uid="{AF6C0C88-1D44-48E1-9378-2C8BA8E08C5B}"/>
    <cellStyle name="Calculation 3 2 2 16" xfId="10199" xr:uid="{5C4525FF-38D6-4051-91F2-FCC7BD9F10DE}"/>
    <cellStyle name="Calculation 3 2 2 16 2" xfId="10200" xr:uid="{2F4970E3-90A4-4E76-A2BC-1E8BCE2F2D6C}"/>
    <cellStyle name="Calculation 3 2 2 16 2 2" xfId="10201" xr:uid="{A57ACBC0-98B1-4C43-B4CD-26B876678B9F}"/>
    <cellStyle name="Calculation 3 2 2 16 3" xfId="10202" xr:uid="{739CCC1D-DA5F-4FFD-85FA-7398D0DAB0D8}"/>
    <cellStyle name="Calculation 3 2 2 17" xfId="10203" xr:uid="{59986F11-B783-42EC-8E49-3211B890AA62}"/>
    <cellStyle name="Calculation 3 2 2 17 2" xfId="10204" xr:uid="{2103681F-11EC-4AB6-8E93-E0C5B13A9168}"/>
    <cellStyle name="Calculation 3 2 2 17 2 2" xfId="10205" xr:uid="{D695B23B-6C59-4E02-938C-3A3699D110C5}"/>
    <cellStyle name="Calculation 3 2 2 17 3" xfId="10206" xr:uid="{DD79B2A7-114B-4709-B4CB-765F82A2EDEE}"/>
    <cellStyle name="Calculation 3 2 2 18" xfId="10207" xr:uid="{48DEB2B6-F048-42A5-A117-5999F72A78B0}"/>
    <cellStyle name="Calculation 3 2 2 18 2" xfId="10208" xr:uid="{3CA39FCD-4DCE-4355-BD03-0A1F22BE654C}"/>
    <cellStyle name="Calculation 3 2 2 19" xfId="10209" xr:uid="{F9C7200A-D7AF-49F7-B7A0-7CD6CDF8F931}"/>
    <cellStyle name="Calculation 3 2 2 2" xfId="10210" xr:uid="{170468AC-A8F7-46F3-A94E-4C9F5D96D1C5}"/>
    <cellStyle name="Calculation 3 2 2 2 10" xfId="10211" xr:uid="{46B20351-C5B8-49CF-BB5F-20D9D205D41F}"/>
    <cellStyle name="Calculation 3 2 2 2 10 2" xfId="10212" xr:uid="{66BE34C2-5B4D-4374-92A0-E320B1379552}"/>
    <cellStyle name="Calculation 3 2 2 2 10 2 2" xfId="10213" xr:uid="{3F56C27F-ACCF-4721-A095-9719F7000978}"/>
    <cellStyle name="Calculation 3 2 2 2 10 3" xfId="10214" xr:uid="{24AF938D-932C-4D69-9FE7-9D55C750B480}"/>
    <cellStyle name="Calculation 3 2 2 2 11" xfId="10215" xr:uid="{8236E64A-BA6E-4C6F-91E3-F276376C4608}"/>
    <cellStyle name="Calculation 3 2 2 2 11 2" xfId="10216" xr:uid="{A3023F00-CFDA-4DEF-910A-04EAB8CEB9FB}"/>
    <cellStyle name="Calculation 3 2 2 2 11 2 2" xfId="10217" xr:uid="{5FD79E10-1A93-474D-B0A5-AF67E9C12FE1}"/>
    <cellStyle name="Calculation 3 2 2 2 11 3" xfId="10218" xr:uid="{8F73FDFD-B5F1-457F-AF6D-0AB3C8049F21}"/>
    <cellStyle name="Calculation 3 2 2 2 12" xfId="10219" xr:uid="{0A055F00-59F4-47EC-B2F2-43DB1078F7D4}"/>
    <cellStyle name="Calculation 3 2 2 2 12 2" xfId="10220" xr:uid="{D56EF421-119A-43B3-92E4-B3D9B314AF84}"/>
    <cellStyle name="Calculation 3 2 2 2 12 2 2" xfId="10221" xr:uid="{58BA1584-8CBD-4DAC-B850-56D241BDF005}"/>
    <cellStyle name="Calculation 3 2 2 2 12 3" xfId="10222" xr:uid="{E6322573-D7A9-4472-900B-2C91A0D8A54B}"/>
    <cellStyle name="Calculation 3 2 2 2 13" xfId="10223" xr:uid="{6C27DE68-1545-4F7F-AE4B-44FEB6D53016}"/>
    <cellStyle name="Calculation 3 2 2 2 13 2" xfId="10224" xr:uid="{9182B853-E6F3-4978-9727-4C6A6CC3F829}"/>
    <cellStyle name="Calculation 3 2 2 2 13 2 2" xfId="10225" xr:uid="{407384D9-D778-43DA-86DC-8DE1ACF44DD5}"/>
    <cellStyle name="Calculation 3 2 2 2 13 3" xfId="10226" xr:uid="{39916C4D-737F-400F-BEBB-FAC0D71E3BC5}"/>
    <cellStyle name="Calculation 3 2 2 2 14" xfId="10227" xr:uid="{6DFDB5F5-0E61-4545-94A4-6BEEC006EA06}"/>
    <cellStyle name="Calculation 3 2 2 2 14 2" xfId="10228" xr:uid="{5CC1AC1A-CACC-489E-B86A-2B62F0B66CC2}"/>
    <cellStyle name="Calculation 3 2 2 2 14 2 2" xfId="10229" xr:uid="{5FE72F3E-BFA1-4D04-832F-ED569E19AFFB}"/>
    <cellStyle name="Calculation 3 2 2 2 14 3" xfId="10230" xr:uid="{D1E4683F-7231-452A-9FFE-19BAFF0D3978}"/>
    <cellStyle name="Calculation 3 2 2 2 15" xfId="10231" xr:uid="{922F3F46-D3B6-492C-8338-FF2C14344304}"/>
    <cellStyle name="Calculation 3 2 2 2 15 2" xfId="10232" xr:uid="{4F163171-174D-4992-B99B-D7733D460C6D}"/>
    <cellStyle name="Calculation 3 2 2 2 15 2 2" xfId="10233" xr:uid="{3B0E3934-C6E4-4EA3-9671-382822C4FB52}"/>
    <cellStyle name="Calculation 3 2 2 2 15 3" xfId="10234" xr:uid="{313F9915-383F-4CA5-8B24-CB5424440A71}"/>
    <cellStyle name="Calculation 3 2 2 2 16" xfId="10235" xr:uid="{B1438A50-0685-4F95-A2C4-E1E93BF5A943}"/>
    <cellStyle name="Calculation 3 2 2 2 16 2" xfId="10236" xr:uid="{63EAE61C-C7C2-451C-AC58-48927BCD77E3}"/>
    <cellStyle name="Calculation 3 2 2 2 16 2 2" xfId="10237" xr:uid="{751D44D3-B1E2-4D15-9B75-3480079EB428}"/>
    <cellStyle name="Calculation 3 2 2 2 16 3" xfId="10238" xr:uid="{85DDB53C-0500-4B5B-9005-FD7BA6E50C58}"/>
    <cellStyle name="Calculation 3 2 2 2 17" xfId="10239" xr:uid="{A9795C75-1A03-43AF-859A-EB56C7F1880D}"/>
    <cellStyle name="Calculation 3 2 2 2 17 2" xfId="10240" xr:uid="{DAD2EB6A-E004-476E-9315-79B5CF45C932}"/>
    <cellStyle name="Calculation 3 2 2 2 17 2 2" xfId="10241" xr:uid="{F2FAF4E6-701F-4948-8ABE-023938A0686C}"/>
    <cellStyle name="Calculation 3 2 2 2 17 3" xfId="10242" xr:uid="{CADD4D49-FF3B-4816-A1BF-8755606D96E9}"/>
    <cellStyle name="Calculation 3 2 2 2 18" xfId="10243" xr:uid="{CCCBFD15-5380-4F6B-A70F-4D2EC1DBACB3}"/>
    <cellStyle name="Calculation 3 2 2 2 18 2" xfId="10244" xr:uid="{B25F9799-F933-4B25-999D-16BE738F3ED5}"/>
    <cellStyle name="Calculation 3 2 2 2 18 2 2" xfId="10245" xr:uid="{89110AEB-908A-4663-9065-1031F167B9C2}"/>
    <cellStyle name="Calculation 3 2 2 2 18 3" xfId="10246" xr:uid="{9169C635-6362-403C-8E6C-D72910A799CA}"/>
    <cellStyle name="Calculation 3 2 2 2 19" xfId="10247" xr:uid="{CB0A5292-7364-411D-B76C-C30851D0649F}"/>
    <cellStyle name="Calculation 3 2 2 2 19 2" xfId="10248" xr:uid="{232ED316-4F7B-4E7D-95D2-C2DDB98FA7EB}"/>
    <cellStyle name="Calculation 3 2 2 2 19 2 2" xfId="10249" xr:uid="{24137FBC-25C3-41F5-AD3A-1E9B88314243}"/>
    <cellStyle name="Calculation 3 2 2 2 19 3" xfId="10250" xr:uid="{2A87B5A0-71C7-4D8D-B11E-81499CB75468}"/>
    <cellStyle name="Calculation 3 2 2 2 2" xfId="10251" xr:uid="{FD0968BB-5A30-4A71-B0B9-0665A8A35FBB}"/>
    <cellStyle name="Calculation 3 2 2 2 2 2" xfId="10252" xr:uid="{5498E702-DEE8-435F-9988-137AFDC05943}"/>
    <cellStyle name="Calculation 3 2 2 2 2 2 2" xfId="10253" xr:uid="{3B31B658-48DE-4EC1-875B-E717D7E5B51F}"/>
    <cellStyle name="Calculation 3 2 2 2 2 2 3" xfId="10254" xr:uid="{9700AA52-21C5-425A-A668-C8DD44DE9EBE}"/>
    <cellStyle name="Calculation 3 2 2 2 2 3" xfId="10255" xr:uid="{FB50DAC6-B472-43B7-84A5-EE6E0A66828D}"/>
    <cellStyle name="Calculation 3 2 2 2 2 3 2" xfId="10256" xr:uid="{B1994166-34FD-4A78-9691-95D402C5E32F}"/>
    <cellStyle name="Calculation 3 2 2 2 2 4" xfId="10257" xr:uid="{A7CA907D-C1D4-4296-9AD6-CA558CFC290B}"/>
    <cellStyle name="Calculation 3 2 2 2 20" xfId="10258" xr:uid="{FA249FDD-DF82-4AEC-9614-B2D2D41BABC1}"/>
    <cellStyle name="Calculation 3 2 2 2 20 2" xfId="10259" xr:uid="{210B7CF9-4AF7-48B6-AB36-D9EC64574110}"/>
    <cellStyle name="Calculation 3 2 2 2 20 2 2" xfId="10260" xr:uid="{C5975FCD-E94F-4042-A84A-7A6981F9871B}"/>
    <cellStyle name="Calculation 3 2 2 2 20 3" xfId="10261" xr:uid="{4D5909DA-8C2B-4CBF-98E4-6D95E9BF3120}"/>
    <cellStyle name="Calculation 3 2 2 2 21" xfId="10262" xr:uid="{684CF2D1-A8DA-409F-99C3-2284CADC650F}"/>
    <cellStyle name="Calculation 3 2 2 2 21 2" xfId="10263" xr:uid="{BD901BE1-DD4C-4541-BE09-DFE3F79DBFB5}"/>
    <cellStyle name="Calculation 3 2 2 2 22" xfId="10264" xr:uid="{1879F8EB-B2A7-48AC-970D-324E867E43CE}"/>
    <cellStyle name="Calculation 3 2 2 2 23" xfId="10265" xr:uid="{90210362-FFD2-48AE-BBD4-E2E8B64DB29A}"/>
    <cellStyle name="Calculation 3 2 2 2 3" xfId="10266" xr:uid="{4AB0D9C7-197D-414E-A8E7-A879C3391C03}"/>
    <cellStyle name="Calculation 3 2 2 2 3 2" xfId="10267" xr:uid="{CDF93BD8-88C3-47BA-BA1E-5FC2472FEDAF}"/>
    <cellStyle name="Calculation 3 2 2 2 3 2 2" xfId="10268" xr:uid="{E2BC261E-CA79-4CCF-B8D6-0B5A07402954}"/>
    <cellStyle name="Calculation 3 2 2 2 3 3" xfId="10269" xr:uid="{0CADCC43-6A20-440E-9B21-525BA2963452}"/>
    <cellStyle name="Calculation 3 2 2 2 3 4" xfId="10270" xr:uid="{7A26663B-9734-42BC-825D-A57F32419B40}"/>
    <cellStyle name="Calculation 3 2 2 2 4" xfId="10271" xr:uid="{2D281A82-595A-48D3-A745-F53D0D06C6DD}"/>
    <cellStyle name="Calculation 3 2 2 2 4 2" xfId="10272" xr:uid="{84820FD9-EA5B-4DD5-83B5-F77F141952D2}"/>
    <cellStyle name="Calculation 3 2 2 2 4 2 2" xfId="10273" xr:uid="{62A12FA5-6D5B-4796-94E2-C3575D53B5DA}"/>
    <cellStyle name="Calculation 3 2 2 2 4 3" xfId="10274" xr:uid="{4E293D7A-BB18-4140-9F33-C8DF25C536DD}"/>
    <cellStyle name="Calculation 3 2 2 2 4 4" xfId="10275" xr:uid="{DCF0A861-0317-4963-AA56-8DFBD71F521E}"/>
    <cellStyle name="Calculation 3 2 2 2 5" xfId="10276" xr:uid="{0395B948-F948-4532-9092-E887A44C34ED}"/>
    <cellStyle name="Calculation 3 2 2 2 5 2" xfId="10277" xr:uid="{A583F9D1-3159-4E1C-B578-A377C900B2F1}"/>
    <cellStyle name="Calculation 3 2 2 2 5 2 2" xfId="10278" xr:uid="{4773F76C-149A-469A-A259-3844DC9C299D}"/>
    <cellStyle name="Calculation 3 2 2 2 5 3" xfId="10279" xr:uid="{E3CB0733-95EE-4C4F-9B18-256D8E757B2E}"/>
    <cellStyle name="Calculation 3 2 2 2 6" xfId="10280" xr:uid="{62544852-C6A5-433F-B58D-640CF2AA606E}"/>
    <cellStyle name="Calculation 3 2 2 2 6 2" xfId="10281" xr:uid="{9E4BAEB6-9965-4357-A1DA-3A9B694D65CA}"/>
    <cellStyle name="Calculation 3 2 2 2 6 2 2" xfId="10282" xr:uid="{6E6A5461-973D-4C27-87B6-45CC4D3D4425}"/>
    <cellStyle name="Calculation 3 2 2 2 6 3" xfId="10283" xr:uid="{1CAB6FCB-A07E-4619-BD4E-2C3738F15B90}"/>
    <cellStyle name="Calculation 3 2 2 2 7" xfId="10284" xr:uid="{CB3340E8-AEB8-4A4D-BD70-949C759099E0}"/>
    <cellStyle name="Calculation 3 2 2 2 7 2" xfId="10285" xr:uid="{553A8B0A-D62C-4993-A773-E5DE13A046C9}"/>
    <cellStyle name="Calculation 3 2 2 2 7 2 2" xfId="10286" xr:uid="{0606C7EB-CB92-4AD4-982A-C411E62ED122}"/>
    <cellStyle name="Calculation 3 2 2 2 7 3" xfId="10287" xr:uid="{DBBF5993-E24E-4BD5-972D-7808B992A4EA}"/>
    <cellStyle name="Calculation 3 2 2 2 8" xfId="10288" xr:uid="{DBB029AC-5ACC-4D5B-B6BC-6A56F516E487}"/>
    <cellStyle name="Calculation 3 2 2 2 8 2" xfId="10289" xr:uid="{F092391A-862D-4452-9CA2-843FCC04F293}"/>
    <cellStyle name="Calculation 3 2 2 2 8 2 2" xfId="10290" xr:uid="{BC818CF8-5BC5-4D09-94A0-5DD6FEA5A7DC}"/>
    <cellStyle name="Calculation 3 2 2 2 8 3" xfId="10291" xr:uid="{07787FFA-2912-4754-883F-01937BBD5281}"/>
    <cellStyle name="Calculation 3 2 2 2 9" xfId="10292" xr:uid="{26B7E325-AB92-43DA-AA28-7897EEDD711A}"/>
    <cellStyle name="Calculation 3 2 2 2 9 2" xfId="10293" xr:uid="{D6709EAD-BCAD-4247-9759-21AA921512DB}"/>
    <cellStyle name="Calculation 3 2 2 2 9 2 2" xfId="10294" xr:uid="{61494179-A10E-4068-86AA-E9CA634D26DE}"/>
    <cellStyle name="Calculation 3 2 2 2 9 3" xfId="10295" xr:uid="{F2F56A2B-285B-40E2-A50F-5750FCF18029}"/>
    <cellStyle name="Calculation 3 2 2 20" xfId="10296" xr:uid="{B2924B20-19E4-4714-8E25-E93260BE4F2A}"/>
    <cellStyle name="Calculation 3 2 2 3" xfId="10297" xr:uid="{64DB9F15-EBE3-452D-BC10-F3AE928ADDB3}"/>
    <cellStyle name="Calculation 3 2 2 3 2" xfId="10298" xr:uid="{CFAFDAF9-ACEC-4915-9D94-27169FB6DBB5}"/>
    <cellStyle name="Calculation 3 2 2 3 2 2" xfId="10299" xr:uid="{7242D014-7B1E-4DDA-A68A-283A0126CD59}"/>
    <cellStyle name="Calculation 3 2 2 3 2 3" xfId="10300" xr:uid="{ECC5B5FB-6831-457F-9563-A3B367ED2DF6}"/>
    <cellStyle name="Calculation 3 2 2 3 3" xfId="10301" xr:uid="{1E47BDE0-9995-4DA4-BEB0-8EDA9EB0A628}"/>
    <cellStyle name="Calculation 3 2 2 3 3 2" xfId="10302" xr:uid="{82322E9C-474C-4ED5-8DC0-31E94EA69D89}"/>
    <cellStyle name="Calculation 3 2 2 3 4" xfId="10303" xr:uid="{6398EDDC-F27C-46BB-B8CB-0C0BED4D1DF8}"/>
    <cellStyle name="Calculation 3 2 2 4" xfId="10304" xr:uid="{B99350B1-369D-462E-8C25-4F30664A0D09}"/>
    <cellStyle name="Calculation 3 2 2 4 2" xfId="10305" xr:uid="{F6FC44DD-687A-45B5-B58C-953E1F93323B}"/>
    <cellStyle name="Calculation 3 2 2 4 2 2" xfId="10306" xr:uid="{8BB2F456-AEE5-416B-9C7D-942AA5514556}"/>
    <cellStyle name="Calculation 3 2 2 4 3" xfId="10307" xr:uid="{976550E0-8ABD-401D-A1FA-B8F680AC2B0C}"/>
    <cellStyle name="Calculation 3 2 2 4 4" xfId="10308" xr:uid="{C2B0064F-C179-4E81-9AFC-BF4D2B60D12E}"/>
    <cellStyle name="Calculation 3 2 2 5" xfId="10309" xr:uid="{D70AD507-5B57-4BFB-84EF-CB1446EB6C49}"/>
    <cellStyle name="Calculation 3 2 2 5 2" xfId="10310" xr:uid="{35669563-5AB1-49AE-8859-672D8E07153C}"/>
    <cellStyle name="Calculation 3 2 2 5 2 2" xfId="10311" xr:uid="{B4D2E21C-824F-4036-BB86-212D9797215F}"/>
    <cellStyle name="Calculation 3 2 2 5 3" xfId="10312" xr:uid="{01B26334-2910-4229-A672-387EA51B74AA}"/>
    <cellStyle name="Calculation 3 2 2 5 4" xfId="10313" xr:uid="{A1C17EFB-7381-416A-801A-7D0AEC29773F}"/>
    <cellStyle name="Calculation 3 2 2 6" xfId="10314" xr:uid="{B9FAB30C-2F76-45EA-BD3E-4B4CF5DDB55B}"/>
    <cellStyle name="Calculation 3 2 2 6 2" xfId="10315" xr:uid="{F8E12588-CCD5-455B-8B8A-C00464538DFD}"/>
    <cellStyle name="Calculation 3 2 2 6 2 2" xfId="10316" xr:uid="{248E91D1-CBB3-4D98-9E9A-A05FA1C92FB0}"/>
    <cellStyle name="Calculation 3 2 2 6 3" xfId="10317" xr:uid="{060CEB1F-B57E-4D86-9B35-C203E7E96D1F}"/>
    <cellStyle name="Calculation 3 2 2 7" xfId="10318" xr:uid="{01880B65-2DD5-4CF1-A4D3-B71056FD3393}"/>
    <cellStyle name="Calculation 3 2 2 7 2" xfId="10319" xr:uid="{D2060A4C-545B-40CB-AC78-B9C7EF4552D1}"/>
    <cellStyle name="Calculation 3 2 2 7 2 2" xfId="10320" xr:uid="{7C7338D2-7350-461D-BD14-DFBE87A5D751}"/>
    <cellStyle name="Calculation 3 2 2 7 3" xfId="10321" xr:uid="{A19889D2-529F-438B-8573-7D2F379EE3B8}"/>
    <cellStyle name="Calculation 3 2 2 8" xfId="10322" xr:uid="{DAE16E29-8764-4413-8E4B-57A7674AA1F5}"/>
    <cellStyle name="Calculation 3 2 2 8 2" xfId="10323" xr:uid="{6DDACF09-08F6-482D-9F4B-2D0FFF94473D}"/>
    <cellStyle name="Calculation 3 2 2 8 2 2" xfId="10324" xr:uid="{9A0C17EE-113A-49CC-80A5-45CFD17BBC77}"/>
    <cellStyle name="Calculation 3 2 2 8 3" xfId="10325" xr:uid="{A0AFA3AE-EF81-4B72-A8E0-4DDED219B932}"/>
    <cellStyle name="Calculation 3 2 2 9" xfId="10326" xr:uid="{7A267234-9F57-4E71-AA28-EDFF9B6B520D}"/>
    <cellStyle name="Calculation 3 2 2 9 2" xfId="10327" xr:uid="{33CF3F7A-91D2-46CB-BE99-3E37914AC07A}"/>
    <cellStyle name="Calculation 3 2 2 9 2 2" xfId="10328" xr:uid="{6357E891-2FA3-42E7-BF3A-67E627F9C8DF}"/>
    <cellStyle name="Calculation 3 2 2 9 3" xfId="10329" xr:uid="{AD6FAFE9-6F0A-4C84-923F-B05FD802F076}"/>
    <cellStyle name="Calculation 3 2 20" xfId="10330" xr:uid="{893FEECA-F91F-4FA5-B5EA-CF25EB32E34F}"/>
    <cellStyle name="Calculation 3 2 20 2" xfId="10331" xr:uid="{B70F2E68-1B57-47CF-A6AA-42AFC5A78C61}"/>
    <cellStyle name="Calculation 3 2 20 2 2" xfId="10332" xr:uid="{F6521C90-FEDA-455B-B01D-A7DC539ACA1C}"/>
    <cellStyle name="Calculation 3 2 20 3" xfId="10333" xr:uid="{FDA5BD49-09C8-499F-B09E-4B9DA9B359BD}"/>
    <cellStyle name="Calculation 3 2 21" xfId="10334" xr:uid="{8F1AEF46-262A-4773-8BC5-782EF23FBE04}"/>
    <cellStyle name="Calculation 3 2 21 2" xfId="10335" xr:uid="{AE5310DF-4C14-4FCB-8EA0-AEAC2227763E}"/>
    <cellStyle name="Calculation 3 2 22" xfId="10336" xr:uid="{D26D6314-E120-452B-90C9-A76360747546}"/>
    <cellStyle name="Calculation 3 2 23" xfId="10337" xr:uid="{E4A4969A-AE28-482D-95E2-3E156DEEE681}"/>
    <cellStyle name="Calculation 3 2 3" xfId="10338" xr:uid="{75EF0946-FEA1-434B-9111-6F1E92C13D95}"/>
    <cellStyle name="Calculation 3 2 3 10" xfId="10339" xr:uid="{4F754F3C-2653-4A55-AB8E-9A9CCF5FFA27}"/>
    <cellStyle name="Calculation 3 2 3 10 2" xfId="10340" xr:uid="{0FAD770D-93E1-474B-B479-B8752D297A27}"/>
    <cellStyle name="Calculation 3 2 3 10 2 2" xfId="10341" xr:uid="{0457AC4C-F982-46B6-B0D5-A65C61EEA65D}"/>
    <cellStyle name="Calculation 3 2 3 10 3" xfId="10342" xr:uid="{A9397496-6224-4385-8291-424D9F009C2D}"/>
    <cellStyle name="Calculation 3 2 3 11" xfId="10343" xr:uid="{56C48C08-CEB5-4036-BFB5-C5F6D539E79A}"/>
    <cellStyle name="Calculation 3 2 3 11 2" xfId="10344" xr:uid="{01B98594-1D40-480A-9EBD-0C4233FD50E2}"/>
    <cellStyle name="Calculation 3 2 3 11 2 2" xfId="10345" xr:uid="{D095146F-21A2-43D2-8186-66FFB887DFB3}"/>
    <cellStyle name="Calculation 3 2 3 11 3" xfId="10346" xr:uid="{944ED1FA-7FCE-456F-9A1E-DF2D426F7EC9}"/>
    <cellStyle name="Calculation 3 2 3 12" xfId="10347" xr:uid="{22061293-6DA9-4D25-9DBE-F6043921892B}"/>
    <cellStyle name="Calculation 3 2 3 12 2" xfId="10348" xr:uid="{3E4E9EBB-8ED3-4B6E-BC87-CBEFF42251D2}"/>
    <cellStyle name="Calculation 3 2 3 12 2 2" xfId="10349" xr:uid="{DCCC6A73-FD28-4461-B040-EECDF4E83D65}"/>
    <cellStyle name="Calculation 3 2 3 12 3" xfId="10350" xr:uid="{89CEF51C-949F-47FE-8478-647F7EA5841D}"/>
    <cellStyle name="Calculation 3 2 3 13" xfId="10351" xr:uid="{B94F8EC3-B4AE-45D9-9239-7CCCCB2F0733}"/>
    <cellStyle name="Calculation 3 2 3 13 2" xfId="10352" xr:uid="{C15A51A9-206F-4A41-8C92-AB3F3B429398}"/>
    <cellStyle name="Calculation 3 2 3 13 2 2" xfId="10353" xr:uid="{6876D16B-BF77-4376-A13B-36B5E2FD765F}"/>
    <cellStyle name="Calculation 3 2 3 13 3" xfId="10354" xr:uid="{93B798C9-45EA-4EE9-B42E-5A43D60E6D57}"/>
    <cellStyle name="Calculation 3 2 3 14" xfId="10355" xr:uid="{7EB2B83C-BB39-4D10-ACD8-94F8E9BE27D6}"/>
    <cellStyle name="Calculation 3 2 3 14 2" xfId="10356" xr:uid="{9DF13B5F-7669-4A96-B1D7-6408A678B81B}"/>
    <cellStyle name="Calculation 3 2 3 14 2 2" xfId="10357" xr:uid="{8A96B42F-452E-4B0F-AFFB-C43415A98077}"/>
    <cellStyle name="Calculation 3 2 3 14 3" xfId="10358" xr:uid="{82598C4E-1AAD-4E0B-A1C7-0E7B4DC17FAE}"/>
    <cellStyle name="Calculation 3 2 3 15" xfId="10359" xr:uid="{BB9E42A1-F988-498F-949C-CBD033251C70}"/>
    <cellStyle name="Calculation 3 2 3 15 2" xfId="10360" xr:uid="{06340481-FFBD-4F6A-86EF-2807A25F2241}"/>
    <cellStyle name="Calculation 3 2 3 15 2 2" xfId="10361" xr:uid="{E9DBE117-8AF7-42D7-B672-C2C5EAF6609A}"/>
    <cellStyle name="Calculation 3 2 3 15 3" xfId="10362" xr:uid="{5451CC87-77BC-4856-87CA-B94C31CBE580}"/>
    <cellStyle name="Calculation 3 2 3 16" xfId="10363" xr:uid="{0C1FA32C-6464-4F0F-A1C6-EC3B4D1B290B}"/>
    <cellStyle name="Calculation 3 2 3 16 2" xfId="10364" xr:uid="{168F21B2-807A-4AD1-BBE0-779578FB86E6}"/>
    <cellStyle name="Calculation 3 2 3 16 2 2" xfId="10365" xr:uid="{B5EA72C4-F50D-4F9B-AC96-62F70203B79D}"/>
    <cellStyle name="Calculation 3 2 3 16 3" xfId="10366" xr:uid="{2EB65D25-5176-458F-8229-75A7107C46DA}"/>
    <cellStyle name="Calculation 3 2 3 17" xfId="10367" xr:uid="{3D7846E7-D740-4419-8A85-A00A3FAF090A}"/>
    <cellStyle name="Calculation 3 2 3 17 2" xfId="10368" xr:uid="{1766A187-EFA1-4ABC-AF53-452E7409E0F5}"/>
    <cellStyle name="Calculation 3 2 3 17 2 2" xfId="10369" xr:uid="{73BD6D31-BD9F-4BD7-A6AD-2792E1135892}"/>
    <cellStyle name="Calculation 3 2 3 17 3" xfId="10370" xr:uid="{E8D1B9A2-3779-4A73-892F-ACE0976304CA}"/>
    <cellStyle name="Calculation 3 2 3 18" xfId="10371" xr:uid="{49A0A091-50F3-424F-83B8-CE2AED4B5D82}"/>
    <cellStyle name="Calculation 3 2 3 18 2" xfId="10372" xr:uid="{66B61FFF-BFAE-4677-A959-2B6D5F28A763}"/>
    <cellStyle name="Calculation 3 2 3 19" xfId="10373" xr:uid="{ACF3E1FF-5B76-402C-98C6-CF8AA420D367}"/>
    <cellStyle name="Calculation 3 2 3 2" xfId="10374" xr:uid="{6D0F4B0D-2DEE-45A6-891C-B07221FE4C80}"/>
    <cellStyle name="Calculation 3 2 3 2 10" xfId="10375" xr:uid="{46BB10E5-5987-4061-B831-A54809A8A8BB}"/>
    <cellStyle name="Calculation 3 2 3 2 10 2" xfId="10376" xr:uid="{0997B650-5F60-42E7-8472-7D04F1761C2F}"/>
    <cellStyle name="Calculation 3 2 3 2 10 2 2" xfId="10377" xr:uid="{F4A211A2-B909-4825-BF5A-FDCCA429314F}"/>
    <cellStyle name="Calculation 3 2 3 2 10 3" xfId="10378" xr:uid="{370F1615-94D5-4EF4-88D8-0373FE2D4422}"/>
    <cellStyle name="Calculation 3 2 3 2 11" xfId="10379" xr:uid="{DC3AE633-7E83-4722-A70B-000889A38C0E}"/>
    <cellStyle name="Calculation 3 2 3 2 11 2" xfId="10380" xr:uid="{964A232C-2E3A-498A-A506-C8C747D889CC}"/>
    <cellStyle name="Calculation 3 2 3 2 11 2 2" xfId="10381" xr:uid="{D72CD8BA-B96F-450F-AB9C-2F84F3009885}"/>
    <cellStyle name="Calculation 3 2 3 2 11 3" xfId="10382" xr:uid="{061107B8-E36F-40F1-8421-8CB8ABE51BB2}"/>
    <cellStyle name="Calculation 3 2 3 2 12" xfId="10383" xr:uid="{605D1E38-6158-40DB-9143-80392CD90762}"/>
    <cellStyle name="Calculation 3 2 3 2 12 2" xfId="10384" xr:uid="{CE548BDF-0E9F-479C-8F6E-23AA805C40B4}"/>
    <cellStyle name="Calculation 3 2 3 2 12 2 2" xfId="10385" xr:uid="{7A54E14E-24A8-438B-B7EC-B8A389FCB8AF}"/>
    <cellStyle name="Calculation 3 2 3 2 12 3" xfId="10386" xr:uid="{50F3A212-D01C-4A03-B400-1F0C94FF1622}"/>
    <cellStyle name="Calculation 3 2 3 2 13" xfId="10387" xr:uid="{4C77994C-4239-41CE-9869-CE7181691518}"/>
    <cellStyle name="Calculation 3 2 3 2 13 2" xfId="10388" xr:uid="{C228B6D6-55BB-4A95-B621-B445CFFC8C10}"/>
    <cellStyle name="Calculation 3 2 3 2 13 2 2" xfId="10389" xr:uid="{B8C55060-4552-4C86-9221-D74449B6CC6F}"/>
    <cellStyle name="Calculation 3 2 3 2 13 3" xfId="10390" xr:uid="{DE078E22-9BCB-4EB0-A821-CF429621E311}"/>
    <cellStyle name="Calculation 3 2 3 2 14" xfId="10391" xr:uid="{547E98FC-56C2-4158-B310-FF4BB362135A}"/>
    <cellStyle name="Calculation 3 2 3 2 14 2" xfId="10392" xr:uid="{1F8B510D-2250-487D-BF7E-8EF194E9EB45}"/>
    <cellStyle name="Calculation 3 2 3 2 14 2 2" xfId="10393" xr:uid="{8271B076-4A59-4DBA-97AD-30ED96515ED2}"/>
    <cellStyle name="Calculation 3 2 3 2 14 3" xfId="10394" xr:uid="{CCD106B4-B0AF-4846-BBA0-4B57FCEFBC13}"/>
    <cellStyle name="Calculation 3 2 3 2 15" xfId="10395" xr:uid="{3FD75028-5EDC-4AD0-AC24-93A2C3632BBD}"/>
    <cellStyle name="Calculation 3 2 3 2 15 2" xfId="10396" xr:uid="{BCD0BA62-2DD2-418F-887D-614B4C1FAC70}"/>
    <cellStyle name="Calculation 3 2 3 2 15 2 2" xfId="10397" xr:uid="{B56FE3C6-59D6-4733-9CB5-31D8320930EF}"/>
    <cellStyle name="Calculation 3 2 3 2 15 3" xfId="10398" xr:uid="{8732BE2B-4D04-4F8F-91B3-B5191A7A0F4A}"/>
    <cellStyle name="Calculation 3 2 3 2 16" xfId="10399" xr:uid="{19327EB7-3F3A-4E04-B174-582432C7DF7F}"/>
    <cellStyle name="Calculation 3 2 3 2 16 2" xfId="10400" xr:uid="{7FBEC56C-7000-47BC-BC4F-47D6C6DAF636}"/>
    <cellStyle name="Calculation 3 2 3 2 16 2 2" xfId="10401" xr:uid="{9C5CDDC8-5975-4964-9D24-451253BCBDF3}"/>
    <cellStyle name="Calculation 3 2 3 2 16 3" xfId="10402" xr:uid="{BD60A100-60F0-433A-B08E-23D094161B6B}"/>
    <cellStyle name="Calculation 3 2 3 2 17" xfId="10403" xr:uid="{6023F313-9CE5-43AA-86F3-7EEDD2482193}"/>
    <cellStyle name="Calculation 3 2 3 2 17 2" xfId="10404" xr:uid="{5E689466-A31A-4A4D-8826-6EE76D46EF8F}"/>
    <cellStyle name="Calculation 3 2 3 2 17 2 2" xfId="10405" xr:uid="{03AC5912-29A1-4C55-AD06-64DE4DF725A7}"/>
    <cellStyle name="Calculation 3 2 3 2 17 3" xfId="10406" xr:uid="{6CD88303-5B07-4E64-96A5-9EB50F7A5CFE}"/>
    <cellStyle name="Calculation 3 2 3 2 18" xfId="10407" xr:uid="{0582C887-22CF-4CC0-B1DE-26054012988B}"/>
    <cellStyle name="Calculation 3 2 3 2 18 2" xfId="10408" xr:uid="{0AED65D6-B07F-4640-A9AF-F5ED0AE5FADF}"/>
    <cellStyle name="Calculation 3 2 3 2 18 2 2" xfId="10409" xr:uid="{39E27372-0ED2-4B5E-A156-C801D23BC657}"/>
    <cellStyle name="Calculation 3 2 3 2 18 3" xfId="10410" xr:uid="{9AC00974-057F-4CCA-8F08-BC816691DB39}"/>
    <cellStyle name="Calculation 3 2 3 2 19" xfId="10411" xr:uid="{F1C2F165-DBFC-46AA-92F8-C6A1FD1B642D}"/>
    <cellStyle name="Calculation 3 2 3 2 19 2" xfId="10412" xr:uid="{726C9182-666A-4A85-A07B-20542DAE5613}"/>
    <cellStyle name="Calculation 3 2 3 2 19 2 2" xfId="10413" xr:uid="{DAF2E84E-3563-48EE-B90E-76A5634EAFF3}"/>
    <cellStyle name="Calculation 3 2 3 2 19 3" xfId="10414" xr:uid="{127C1CC8-BEF9-4616-A8E7-D1F67972C564}"/>
    <cellStyle name="Calculation 3 2 3 2 2" xfId="10415" xr:uid="{9A920886-488A-4671-ADB5-4305FE5854C6}"/>
    <cellStyle name="Calculation 3 2 3 2 2 2" xfId="10416" xr:uid="{4EE98E60-E930-4FF0-BE74-A3507B7A2C1D}"/>
    <cellStyle name="Calculation 3 2 3 2 2 2 2" xfId="10417" xr:uid="{7371EB4F-4481-4302-BAC0-77A65D3A1A8A}"/>
    <cellStyle name="Calculation 3 2 3 2 2 3" xfId="10418" xr:uid="{C0BEA6C0-FAA1-4073-8479-A3C84B7F7A61}"/>
    <cellStyle name="Calculation 3 2 3 2 2 4" xfId="10419" xr:uid="{837D4D21-313F-45AF-98B7-AB93DD22513A}"/>
    <cellStyle name="Calculation 3 2 3 2 20" xfId="10420" xr:uid="{BFC954A8-0D69-4100-B03A-CC224D0D1DBB}"/>
    <cellStyle name="Calculation 3 2 3 2 20 2" xfId="10421" xr:uid="{0C808B9B-FF68-47DB-BB54-C0EE3147A901}"/>
    <cellStyle name="Calculation 3 2 3 2 20 2 2" xfId="10422" xr:uid="{6A3F7FE4-6A46-4299-8972-09AC910A7E5D}"/>
    <cellStyle name="Calculation 3 2 3 2 20 3" xfId="10423" xr:uid="{0A334868-4CC7-4C68-812C-76F285C2FC37}"/>
    <cellStyle name="Calculation 3 2 3 2 21" xfId="10424" xr:uid="{2661CE1B-F214-4CAB-8BAC-05336E8CE942}"/>
    <cellStyle name="Calculation 3 2 3 2 21 2" xfId="10425" xr:uid="{7EE0EF83-BD00-4BCC-BA8D-9B5BDF5FBB96}"/>
    <cellStyle name="Calculation 3 2 3 2 22" xfId="10426" xr:uid="{0663F3F2-A5A3-4B10-A67F-7BFBB08F7E9A}"/>
    <cellStyle name="Calculation 3 2 3 2 23" xfId="10427" xr:uid="{57C3D47B-36AF-4B05-AA70-6D5F570F9161}"/>
    <cellStyle name="Calculation 3 2 3 2 3" xfId="10428" xr:uid="{1ED1E3C7-5363-4D12-910C-B0ADDF943E30}"/>
    <cellStyle name="Calculation 3 2 3 2 3 2" xfId="10429" xr:uid="{5F5D963E-759D-479A-A62C-844EBB9FE844}"/>
    <cellStyle name="Calculation 3 2 3 2 3 2 2" xfId="10430" xr:uid="{544DE205-7019-4CE3-9C82-ABA9C0E55BAC}"/>
    <cellStyle name="Calculation 3 2 3 2 3 3" xfId="10431" xr:uid="{04E9285F-A599-404E-AC9B-80B9EC2018A8}"/>
    <cellStyle name="Calculation 3 2 3 2 3 4" xfId="10432" xr:uid="{498A128B-DF7D-4FFC-BFE6-EC72A0ACCB05}"/>
    <cellStyle name="Calculation 3 2 3 2 4" xfId="10433" xr:uid="{72D4E9CF-8F7F-46C2-97F5-2CD07CC89F82}"/>
    <cellStyle name="Calculation 3 2 3 2 4 2" xfId="10434" xr:uid="{56702F27-2CA0-4523-8A8D-D5515BB4177E}"/>
    <cellStyle name="Calculation 3 2 3 2 4 2 2" xfId="10435" xr:uid="{35C8E737-C0F1-4902-9950-9A560249691D}"/>
    <cellStyle name="Calculation 3 2 3 2 4 3" xfId="10436" xr:uid="{AC9A3A46-AAEE-4D2A-849D-CBB67D98AAD3}"/>
    <cellStyle name="Calculation 3 2 3 2 5" xfId="10437" xr:uid="{1741B06B-9C5D-49CA-AB5F-059FB3AFB69F}"/>
    <cellStyle name="Calculation 3 2 3 2 5 2" xfId="10438" xr:uid="{34D14EBA-65E7-4800-8648-7E5B301FED93}"/>
    <cellStyle name="Calculation 3 2 3 2 5 2 2" xfId="10439" xr:uid="{871D310D-9D9A-4C14-A6E8-95ACC8FE90E2}"/>
    <cellStyle name="Calculation 3 2 3 2 5 3" xfId="10440" xr:uid="{7139E9EF-7DD3-41EA-82E1-76D5C7573F0D}"/>
    <cellStyle name="Calculation 3 2 3 2 6" xfId="10441" xr:uid="{E3D0B099-7C4E-4E71-8551-358B03611609}"/>
    <cellStyle name="Calculation 3 2 3 2 6 2" xfId="10442" xr:uid="{F7109FC8-ED12-4568-9687-6B106BEAC309}"/>
    <cellStyle name="Calculation 3 2 3 2 6 2 2" xfId="10443" xr:uid="{6405C2FE-5D7D-49E1-B6E6-87223807A53B}"/>
    <cellStyle name="Calculation 3 2 3 2 6 3" xfId="10444" xr:uid="{73AA27B4-2C08-40B7-BC91-7873D26C629F}"/>
    <cellStyle name="Calculation 3 2 3 2 7" xfId="10445" xr:uid="{30CCAF1D-A1AD-44A6-BC6F-5A5EA2F87DB0}"/>
    <cellStyle name="Calculation 3 2 3 2 7 2" xfId="10446" xr:uid="{A80900C2-D01C-404E-9BE8-4B881C52B04A}"/>
    <cellStyle name="Calculation 3 2 3 2 7 2 2" xfId="10447" xr:uid="{FFFC9B5F-6812-464E-9011-8C6D07FBF20E}"/>
    <cellStyle name="Calculation 3 2 3 2 7 3" xfId="10448" xr:uid="{04D68111-BB26-447C-8321-6BE605D008FF}"/>
    <cellStyle name="Calculation 3 2 3 2 8" xfId="10449" xr:uid="{7425EBB2-6832-4007-9C0A-B664E9FD7D84}"/>
    <cellStyle name="Calculation 3 2 3 2 8 2" xfId="10450" xr:uid="{FB199BBD-2E74-4353-9291-7EF9C5873634}"/>
    <cellStyle name="Calculation 3 2 3 2 8 2 2" xfId="10451" xr:uid="{627C2049-F713-4C16-9347-BBAFCC78FBD9}"/>
    <cellStyle name="Calculation 3 2 3 2 8 3" xfId="10452" xr:uid="{F356EAF0-55C2-4FA3-9658-B585160EDCA0}"/>
    <cellStyle name="Calculation 3 2 3 2 9" xfId="10453" xr:uid="{DF95B3FD-5EED-4B95-A577-7AF2457408CC}"/>
    <cellStyle name="Calculation 3 2 3 2 9 2" xfId="10454" xr:uid="{2AE5E6BB-4515-4E4A-AE25-0B1B278A0F3A}"/>
    <cellStyle name="Calculation 3 2 3 2 9 2 2" xfId="10455" xr:uid="{13229929-AE42-4F95-8121-0C5FBA6F3862}"/>
    <cellStyle name="Calculation 3 2 3 2 9 3" xfId="10456" xr:uid="{DDD9DFCE-8984-43A0-9940-E7A283978B4B}"/>
    <cellStyle name="Calculation 3 2 3 20" xfId="10457" xr:uid="{8AB5B3DA-4B45-4EF1-A8F5-4548BD2BA2F9}"/>
    <cellStyle name="Calculation 3 2 3 3" xfId="10458" xr:uid="{18AACFEE-C436-459E-B8AD-5C085C78F399}"/>
    <cellStyle name="Calculation 3 2 3 3 2" xfId="10459" xr:uid="{55254F4A-E01E-4D7E-878F-C9D1B3DD258B}"/>
    <cellStyle name="Calculation 3 2 3 3 2 2" xfId="10460" xr:uid="{F7019F60-78D0-40E6-80FF-67762EB71C2C}"/>
    <cellStyle name="Calculation 3 2 3 3 3" xfId="10461" xr:uid="{AEAC8FA8-45E7-4FFF-9A31-9A0B03B7D49A}"/>
    <cellStyle name="Calculation 3 2 3 3 4" xfId="10462" xr:uid="{5EDDDD42-0B71-405F-A4AA-52C478C0C70F}"/>
    <cellStyle name="Calculation 3 2 3 4" xfId="10463" xr:uid="{2D139C25-8BC6-4E24-BFE9-877AF123D33D}"/>
    <cellStyle name="Calculation 3 2 3 4 2" xfId="10464" xr:uid="{482CDAAE-0F4F-4520-A787-B9CF81DA46E7}"/>
    <cellStyle name="Calculation 3 2 3 4 2 2" xfId="10465" xr:uid="{BFE1F13B-A69F-4081-A70F-E71B4D0851A7}"/>
    <cellStyle name="Calculation 3 2 3 4 3" xfId="10466" xr:uid="{06DDE5C0-7465-42A5-B7E2-2125BE4473B4}"/>
    <cellStyle name="Calculation 3 2 3 4 4" xfId="10467" xr:uid="{DC5FDAE4-F950-4433-A430-46F250E54CB1}"/>
    <cellStyle name="Calculation 3 2 3 5" xfId="10468" xr:uid="{721D6BF7-351F-4ED3-84D2-0DDE5D59D69C}"/>
    <cellStyle name="Calculation 3 2 3 5 2" xfId="10469" xr:uid="{1F90BF6F-B87F-4393-81BB-2E810BED1C2C}"/>
    <cellStyle name="Calculation 3 2 3 5 2 2" xfId="10470" xr:uid="{F4E21264-87B7-469D-999C-DCABD733BF4E}"/>
    <cellStyle name="Calculation 3 2 3 5 3" xfId="10471" xr:uid="{A389B7BC-F7EC-45D5-9F5B-759E564CD7CF}"/>
    <cellStyle name="Calculation 3 2 3 6" xfId="10472" xr:uid="{10F14750-E033-4B04-B1B5-71674C071D78}"/>
    <cellStyle name="Calculation 3 2 3 6 2" xfId="10473" xr:uid="{78CEB38A-51D5-4CDA-9A4C-57A985CC903B}"/>
    <cellStyle name="Calculation 3 2 3 6 2 2" xfId="10474" xr:uid="{8A985086-E6D7-4285-BB03-5DA4859D61D0}"/>
    <cellStyle name="Calculation 3 2 3 6 3" xfId="10475" xr:uid="{EB1AC58F-3B77-4ECB-9B26-614CABFCADDA}"/>
    <cellStyle name="Calculation 3 2 3 7" xfId="10476" xr:uid="{FA52364D-FA23-44CA-8E71-307D938B46BB}"/>
    <cellStyle name="Calculation 3 2 3 7 2" xfId="10477" xr:uid="{17C4314D-D03B-4990-BCEB-86618D3A482C}"/>
    <cellStyle name="Calculation 3 2 3 7 2 2" xfId="10478" xr:uid="{F9B1C2C9-57CF-422D-BBA4-D87AE323CFD0}"/>
    <cellStyle name="Calculation 3 2 3 7 3" xfId="10479" xr:uid="{E7207E9C-4269-4776-B26C-1E1D6BCCFCCF}"/>
    <cellStyle name="Calculation 3 2 3 8" xfId="10480" xr:uid="{FDE1347A-F3C6-4D0D-81CF-E86378F7706F}"/>
    <cellStyle name="Calculation 3 2 3 8 2" xfId="10481" xr:uid="{53F79081-DCBF-4AC2-9A82-A9808AD6DBA2}"/>
    <cellStyle name="Calculation 3 2 3 8 2 2" xfId="10482" xr:uid="{9985812E-2191-4CB9-B2BA-3A72226251A5}"/>
    <cellStyle name="Calculation 3 2 3 8 3" xfId="10483" xr:uid="{DD13CFFC-B6E6-4880-8449-2FF4AC1F5B88}"/>
    <cellStyle name="Calculation 3 2 3 9" xfId="10484" xr:uid="{FB089222-1047-4460-8442-E0296AC0C7F8}"/>
    <cellStyle name="Calculation 3 2 3 9 2" xfId="10485" xr:uid="{5CCED40F-347A-411E-918E-594AFC4E9442}"/>
    <cellStyle name="Calculation 3 2 3 9 2 2" xfId="10486" xr:uid="{64035D50-D594-4D0D-B914-F9F15C96B183}"/>
    <cellStyle name="Calculation 3 2 3 9 3" xfId="10487" xr:uid="{419BA9AA-E1B7-4AF9-879C-3EDAE675B528}"/>
    <cellStyle name="Calculation 3 2 4" xfId="10488" xr:uid="{8853FA8E-6EEA-4B14-BF70-8B8517EB3FC7}"/>
    <cellStyle name="Calculation 3 2 4 10" xfId="10489" xr:uid="{C5CC136D-9653-4D56-8CF2-C98149F52895}"/>
    <cellStyle name="Calculation 3 2 4 10 2" xfId="10490" xr:uid="{E4EA3F8C-7B4A-4BE2-8FB4-F5BE26B5CF9E}"/>
    <cellStyle name="Calculation 3 2 4 10 2 2" xfId="10491" xr:uid="{53F9FBF4-35BD-47A0-A099-FED0CB71B062}"/>
    <cellStyle name="Calculation 3 2 4 10 3" xfId="10492" xr:uid="{D728EBF1-88B3-478F-8008-336F598269B1}"/>
    <cellStyle name="Calculation 3 2 4 11" xfId="10493" xr:uid="{090C0036-C9E7-4538-A6BC-FCD7AC022D27}"/>
    <cellStyle name="Calculation 3 2 4 11 2" xfId="10494" xr:uid="{DE3250DB-A610-4E3E-867E-E70477F9A0F0}"/>
    <cellStyle name="Calculation 3 2 4 11 2 2" xfId="10495" xr:uid="{4003165A-01A3-49DC-BB93-007A1DCA525E}"/>
    <cellStyle name="Calculation 3 2 4 11 3" xfId="10496" xr:uid="{57635830-EA90-4622-83E8-6AB2CD2C81EF}"/>
    <cellStyle name="Calculation 3 2 4 12" xfId="10497" xr:uid="{D014B7FA-FE56-4A4D-9265-7FF2C47DD685}"/>
    <cellStyle name="Calculation 3 2 4 12 2" xfId="10498" xr:uid="{C8789A8D-D577-4E25-9A69-695695CB8673}"/>
    <cellStyle name="Calculation 3 2 4 12 2 2" xfId="10499" xr:uid="{3F839C34-B4EF-47C0-B053-4FCBD3854706}"/>
    <cellStyle name="Calculation 3 2 4 12 3" xfId="10500" xr:uid="{3AD2B947-3ACC-44E3-94DE-38DC1239255C}"/>
    <cellStyle name="Calculation 3 2 4 13" xfId="10501" xr:uid="{834C65E1-ECD2-4D98-8DC7-02AA7C3A3A0B}"/>
    <cellStyle name="Calculation 3 2 4 13 2" xfId="10502" xr:uid="{5E229156-0FE8-47D5-8CB8-849D670BB296}"/>
    <cellStyle name="Calculation 3 2 4 13 2 2" xfId="10503" xr:uid="{7CE4654A-12D3-46C6-9C85-7EDF7C6118DF}"/>
    <cellStyle name="Calculation 3 2 4 13 3" xfId="10504" xr:uid="{BF3939F2-4CA9-4768-9319-AB36139D7295}"/>
    <cellStyle name="Calculation 3 2 4 14" xfId="10505" xr:uid="{EBFD7F78-4715-4ACB-875B-04F5BE2A841F}"/>
    <cellStyle name="Calculation 3 2 4 14 2" xfId="10506" xr:uid="{4A138DA3-2D14-4FF1-8099-BE6F502FF32C}"/>
    <cellStyle name="Calculation 3 2 4 14 2 2" xfId="10507" xr:uid="{4FD7BF36-8D98-44EC-A043-26A715F9CA2F}"/>
    <cellStyle name="Calculation 3 2 4 14 3" xfId="10508" xr:uid="{69C9E621-1D18-4016-81AD-56E6BC753501}"/>
    <cellStyle name="Calculation 3 2 4 15" xfId="10509" xr:uid="{7A558E9D-086E-4750-9C49-A20F723F99AF}"/>
    <cellStyle name="Calculation 3 2 4 15 2" xfId="10510" xr:uid="{9D2CC36D-8C97-4A60-AD8E-0070D58E30A5}"/>
    <cellStyle name="Calculation 3 2 4 15 2 2" xfId="10511" xr:uid="{4F15C255-BD00-432F-9C7C-FB9A2FAA173C}"/>
    <cellStyle name="Calculation 3 2 4 15 3" xfId="10512" xr:uid="{18C708BD-16D6-4706-ACDC-01DFA7A475F4}"/>
    <cellStyle name="Calculation 3 2 4 16" xfId="10513" xr:uid="{51C5570E-74A8-49EA-A440-D6AB78087145}"/>
    <cellStyle name="Calculation 3 2 4 16 2" xfId="10514" xr:uid="{C34A167F-00C2-4DC1-809B-D5096CBA4E80}"/>
    <cellStyle name="Calculation 3 2 4 16 2 2" xfId="10515" xr:uid="{D6E705DA-BC13-4048-9782-D6ADA454872F}"/>
    <cellStyle name="Calculation 3 2 4 16 3" xfId="10516" xr:uid="{B53BE2EF-2D3D-4884-844C-027A21F6522F}"/>
    <cellStyle name="Calculation 3 2 4 17" xfId="10517" xr:uid="{AE2B0423-5AD3-4ABA-A885-8D683241B4F2}"/>
    <cellStyle name="Calculation 3 2 4 17 2" xfId="10518" xr:uid="{FCDC1AE8-72FE-4BF0-BB4D-6789422F3C63}"/>
    <cellStyle name="Calculation 3 2 4 17 2 2" xfId="10519" xr:uid="{DA8BBDEF-1DFD-4D2D-9218-3A43DB980A9D}"/>
    <cellStyle name="Calculation 3 2 4 17 3" xfId="10520" xr:uid="{298E8B4C-5EE5-4125-9F27-AC90B68C5C48}"/>
    <cellStyle name="Calculation 3 2 4 18" xfId="10521" xr:uid="{9CBED2CF-2387-4254-BF31-6784D08AF043}"/>
    <cellStyle name="Calculation 3 2 4 18 2" xfId="10522" xr:uid="{F57DBBF4-511A-41D7-8532-B7E15D31712E}"/>
    <cellStyle name="Calculation 3 2 4 18 2 2" xfId="10523" xr:uid="{86254FEB-2BB8-4F07-91BA-6ECDFD3FE079}"/>
    <cellStyle name="Calculation 3 2 4 18 3" xfId="10524" xr:uid="{D9E91A97-E252-4493-B2FC-5EBCA4C1544F}"/>
    <cellStyle name="Calculation 3 2 4 19" xfId="10525" xr:uid="{32BBB312-2B5D-439E-BC17-7CCA091E37DA}"/>
    <cellStyle name="Calculation 3 2 4 19 2" xfId="10526" xr:uid="{38433363-DB77-4C94-A64A-8553AEB02A38}"/>
    <cellStyle name="Calculation 3 2 4 19 2 2" xfId="10527" xr:uid="{D973A99A-0908-44BF-A052-9DEB20A9737F}"/>
    <cellStyle name="Calculation 3 2 4 19 3" xfId="10528" xr:uid="{A9EB5FC7-1930-4AB0-8DCB-9880675D786C}"/>
    <cellStyle name="Calculation 3 2 4 2" xfId="10529" xr:uid="{4BAEFA8A-DB8E-4EC8-B905-C0E1F6E050F0}"/>
    <cellStyle name="Calculation 3 2 4 2 10" xfId="10530" xr:uid="{89EC6627-C7BB-4894-9E71-D654BECBDD13}"/>
    <cellStyle name="Calculation 3 2 4 2 10 2" xfId="10531" xr:uid="{0B83D315-F42B-4570-B29D-F3215B255CC5}"/>
    <cellStyle name="Calculation 3 2 4 2 10 2 2" xfId="10532" xr:uid="{CFFB6DED-D101-4D15-BF22-48141E0370F2}"/>
    <cellStyle name="Calculation 3 2 4 2 10 3" xfId="10533" xr:uid="{C19325B4-1BD3-4BF6-82C1-F99C0CC5668B}"/>
    <cellStyle name="Calculation 3 2 4 2 11" xfId="10534" xr:uid="{249B73AE-9D5D-4DA2-86BF-D09C3222674A}"/>
    <cellStyle name="Calculation 3 2 4 2 11 2" xfId="10535" xr:uid="{4341C7D7-2666-44B2-99A5-DCD0400D64AB}"/>
    <cellStyle name="Calculation 3 2 4 2 11 2 2" xfId="10536" xr:uid="{262BCB3C-8B2F-4BB6-AA68-7F7D3DEE80F2}"/>
    <cellStyle name="Calculation 3 2 4 2 11 3" xfId="10537" xr:uid="{7750105B-2CCD-4C0C-8BB6-1356A435A65D}"/>
    <cellStyle name="Calculation 3 2 4 2 12" xfId="10538" xr:uid="{70217A4B-3084-48A8-AA51-334E2A7C01DF}"/>
    <cellStyle name="Calculation 3 2 4 2 12 2" xfId="10539" xr:uid="{1EA0578D-982F-4CC7-9BBF-2661651BE20A}"/>
    <cellStyle name="Calculation 3 2 4 2 12 2 2" xfId="10540" xr:uid="{C0C93974-0EB7-4276-90F7-58D532643086}"/>
    <cellStyle name="Calculation 3 2 4 2 12 3" xfId="10541" xr:uid="{65ED8736-6245-4696-BAB4-484DA1CD1C6D}"/>
    <cellStyle name="Calculation 3 2 4 2 13" xfId="10542" xr:uid="{7CF86F53-663B-4DBD-A237-DDE86EFA0EB1}"/>
    <cellStyle name="Calculation 3 2 4 2 13 2" xfId="10543" xr:uid="{96F221CC-1200-4014-B1FE-9060F31EE98B}"/>
    <cellStyle name="Calculation 3 2 4 2 13 2 2" xfId="10544" xr:uid="{B129E5CB-F6B7-40AF-BCE9-DFA3CF11066B}"/>
    <cellStyle name="Calculation 3 2 4 2 13 3" xfId="10545" xr:uid="{2D008D17-595E-4C78-843C-A0EBCE81FA34}"/>
    <cellStyle name="Calculation 3 2 4 2 14" xfId="10546" xr:uid="{8C7CC62A-25C5-4DE8-B4D3-EBE6B107BA1A}"/>
    <cellStyle name="Calculation 3 2 4 2 14 2" xfId="10547" xr:uid="{338A207A-3D61-47D8-9325-E67BEB611492}"/>
    <cellStyle name="Calculation 3 2 4 2 14 2 2" xfId="10548" xr:uid="{FBAEA821-2188-477C-BB81-BEFBF5408761}"/>
    <cellStyle name="Calculation 3 2 4 2 14 3" xfId="10549" xr:uid="{535798B5-DAB8-4E32-9542-0A25B8AC2FA4}"/>
    <cellStyle name="Calculation 3 2 4 2 15" xfId="10550" xr:uid="{07C5869C-3A25-4398-8370-365FAC2E9162}"/>
    <cellStyle name="Calculation 3 2 4 2 15 2" xfId="10551" xr:uid="{03F6D143-44BD-4178-9C00-51BED9B8F877}"/>
    <cellStyle name="Calculation 3 2 4 2 15 2 2" xfId="10552" xr:uid="{68870DF4-EE3D-493F-B79C-0BEBD7725ACD}"/>
    <cellStyle name="Calculation 3 2 4 2 15 3" xfId="10553" xr:uid="{DD798C27-BFDA-4C83-8DE5-65D8AECEB4BD}"/>
    <cellStyle name="Calculation 3 2 4 2 16" xfId="10554" xr:uid="{E62A0E08-E476-40F5-BFA8-CC4324AB2EBC}"/>
    <cellStyle name="Calculation 3 2 4 2 16 2" xfId="10555" xr:uid="{6DC62EDF-716C-4E04-B4AE-9BAF4DA8879C}"/>
    <cellStyle name="Calculation 3 2 4 2 16 2 2" xfId="10556" xr:uid="{B9DBDC1A-3745-4CB9-B8A0-2684F100AAB6}"/>
    <cellStyle name="Calculation 3 2 4 2 16 3" xfId="10557" xr:uid="{3C7DF70A-9A38-48B7-BA50-71C178F8146F}"/>
    <cellStyle name="Calculation 3 2 4 2 17" xfId="10558" xr:uid="{0C83B6B5-15C9-465D-9FCD-6FF4EA412AFB}"/>
    <cellStyle name="Calculation 3 2 4 2 17 2" xfId="10559" xr:uid="{777D8D55-BA5B-485C-A787-E8AABE880082}"/>
    <cellStyle name="Calculation 3 2 4 2 17 2 2" xfId="10560" xr:uid="{205F80E8-C6A3-46E0-BC84-3884466EF5E1}"/>
    <cellStyle name="Calculation 3 2 4 2 17 3" xfId="10561" xr:uid="{636CFFF5-C413-4E98-96C6-ABB74DA64FF3}"/>
    <cellStyle name="Calculation 3 2 4 2 18" xfId="10562" xr:uid="{726DF7AE-CF5F-4A98-BD99-24EA4AFD620A}"/>
    <cellStyle name="Calculation 3 2 4 2 18 2" xfId="10563" xr:uid="{B93A3731-9489-4288-B2FB-74B5CDD4E85B}"/>
    <cellStyle name="Calculation 3 2 4 2 18 2 2" xfId="10564" xr:uid="{24E2594F-BCF0-491A-9691-6B48C3D236A9}"/>
    <cellStyle name="Calculation 3 2 4 2 18 3" xfId="10565" xr:uid="{DEB9674D-710D-4511-8991-5521CA3380F6}"/>
    <cellStyle name="Calculation 3 2 4 2 19" xfId="10566" xr:uid="{2EC82A5E-1EB0-4A31-A02C-A525BD35D4F3}"/>
    <cellStyle name="Calculation 3 2 4 2 19 2" xfId="10567" xr:uid="{0046B710-E3C1-4648-8D5A-FC7A3B2A5614}"/>
    <cellStyle name="Calculation 3 2 4 2 19 2 2" xfId="10568" xr:uid="{3674AB7B-85D6-446B-A08F-37DF3ACF2A9C}"/>
    <cellStyle name="Calculation 3 2 4 2 19 3" xfId="10569" xr:uid="{3CD0D5B4-0D45-410E-A4D8-474093B0DB1B}"/>
    <cellStyle name="Calculation 3 2 4 2 2" xfId="10570" xr:uid="{CC70632F-2CD7-41CE-8868-52305B24854C}"/>
    <cellStyle name="Calculation 3 2 4 2 2 2" xfId="10571" xr:uid="{98CD53FD-0C11-4AFE-BB6A-4078946B5072}"/>
    <cellStyle name="Calculation 3 2 4 2 2 2 2" xfId="10572" xr:uid="{E12AF7AE-C666-43CF-946B-173A0928391A}"/>
    <cellStyle name="Calculation 3 2 4 2 2 3" xfId="10573" xr:uid="{4D29DDC9-C944-4770-BA24-C897AD343A2B}"/>
    <cellStyle name="Calculation 3 2 4 2 2 4" xfId="10574" xr:uid="{B4683DF2-66AC-43A7-A8DF-A98DE16511F4}"/>
    <cellStyle name="Calculation 3 2 4 2 20" xfId="10575" xr:uid="{0A818AE8-70E5-4631-B880-36B7DDA5EF26}"/>
    <cellStyle name="Calculation 3 2 4 2 20 2" xfId="10576" xr:uid="{2201CE4D-F84A-4069-8628-BC27600B94B1}"/>
    <cellStyle name="Calculation 3 2 4 2 20 2 2" xfId="10577" xr:uid="{281CA06D-BB3C-4F0A-B2C3-F90147CFB6D5}"/>
    <cellStyle name="Calculation 3 2 4 2 20 3" xfId="10578" xr:uid="{3A6C4EE3-71E7-4E3B-BA2C-8BD3006F01CA}"/>
    <cellStyle name="Calculation 3 2 4 2 21" xfId="10579" xr:uid="{1DE79C9A-B8A0-4112-B55A-106EB1EC4CF3}"/>
    <cellStyle name="Calculation 3 2 4 2 21 2" xfId="10580" xr:uid="{2251C300-482D-4CBA-A6B5-743A002995F3}"/>
    <cellStyle name="Calculation 3 2 4 2 22" xfId="10581" xr:uid="{3B8B8F52-9FA8-4BCB-9081-416D916458CB}"/>
    <cellStyle name="Calculation 3 2 4 2 23" xfId="10582" xr:uid="{D82946A9-1881-4721-A0FF-1E4DBC49829D}"/>
    <cellStyle name="Calculation 3 2 4 2 3" xfId="10583" xr:uid="{99861AC2-ADF9-4977-AC5A-7BB5E89F0E4D}"/>
    <cellStyle name="Calculation 3 2 4 2 3 2" xfId="10584" xr:uid="{3D772200-76EC-47D3-AA74-0D60005CEDEB}"/>
    <cellStyle name="Calculation 3 2 4 2 3 2 2" xfId="10585" xr:uid="{212D9152-64F6-4A7B-B0A3-AC222A4A88A3}"/>
    <cellStyle name="Calculation 3 2 4 2 3 3" xfId="10586" xr:uid="{6CCE944B-98D6-41D1-8643-7990496BF7EF}"/>
    <cellStyle name="Calculation 3 2 4 2 4" xfId="10587" xr:uid="{BA292FA1-6007-4147-8341-D6CAB5971CBE}"/>
    <cellStyle name="Calculation 3 2 4 2 4 2" xfId="10588" xr:uid="{A7095018-DD91-40FA-8DAC-D5662CCB0533}"/>
    <cellStyle name="Calculation 3 2 4 2 4 2 2" xfId="10589" xr:uid="{4AB08484-B1F7-40B3-AE2B-EB58D23D7D58}"/>
    <cellStyle name="Calculation 3 2 4 2 4 3" xfId="10590" xr:uid="{D290F5FD-DCEE-4BF0-ABD4-7C5694046E6B}"/>
    <cellStyle name="Calculation 3 2 4 2 5" xfId="10591" xr:uid="{A77A7F57-726C-4718-9F9A-B64CC1D614E4}"/>
    <cellStyle name="Calculation 3 2 4 2 5 2" xfId="10592" xr:uid="{DA0DCC73-CB89-432A-9CD2-8128A82479D9}"/>
    <cellStyle name="Calculation 3 2 4 2 5 2 2" xfId="10593" xr:uid="{97F55384-C18E-4B49-93F7-003DCF6B2ADF}"/>
    <cellStyle name="Calculation 3 2 4 2 5 3" xfId="10594" xr:uid="{D0A3836C-5796-4CDA-9295-FB4E2EEF3FD6}"/>
    <cellStyle name="Calculation 3 2 4 2 6" xfId="10595" xr:uid="{7A7321D0-3C43-431A-9E4D-224234D5C752}"/>
    <cellStyle name="Calculation 3 2 4 2 6 2" xfId="10596" xr:uid="{2ECDB104-7C50-4AA7-AC72-9BAF124EF1CE}"/>
    <cellStyle name="Calculation 3 2 4 2 6 2 2" xfId="10597" xr:uid="{E7EE0A5A-D011-45F8-BF24-B56DF01DD45B}"/>
    <cellStyle name="Calculation 3 2 4 2 6 3" xfId="10598" xr:uid="{781B7591-6DB2-43BF-852F-C2DD520CFF11}"/>
    <cellStyle name="Calculation 3 2 4 2 7" xfId="10599" xr:uid="{52815DAA-BF66-4291-9E17-152E93C56787}"/>
    <cellStyle name="Calculation 3 2 4 2 7 2" xfId="10600" xr:uid="{AC64031B-1903-4169-ABB1-66CC781381C6}"/>
    <cellStyle name="Calculation 3 2 4 2 7 2 2" xfId="10601" xr:uid="{DEDDFF51-0DD4-4F74-A6A4-D3B6DA29B1FF}"/>
    <cellStyle name="Calculation 3 2 4 2 7 3" xfId="10602" xr:uid="{93880CDD-B37C-43A8-A46D-C39EDA61C089}"/>
    <cellStyle name="Calculation 3 2 4 2 8" xfId="10603" xr:uid="{18474611-CE31-4017-BF15-BC1C13772411}"/>
    <cellStyle name="Calculation 3 2 4 2 8 2" xfId="10604" xr:uid="{E18F95F7-5DCC-4F9C-A798-B7DCC72FB374}"/>
    <cellStyle name="Calculation 3 2 4 2 8 2 2" xfId="10605" xr:uid="{A2AD04D6-F379-4AF0-848C-ACE4F6AA0DA3}"/>
    <cellStyle name="Calculation 3 2 4 2 8 3" xfId="10606" xr:uid="{88A397EA-8843-4047-A37C-A26BD02CB3F9}"/>
    <cellStyle name="Calculation 3 2 4 2 9" xfId="10607" xr:uid="{2930F925-C639-45B9-BCF3-2DDFC65AD4C1}"/>
    <cellStyle name="Calculation 3 2 4 2 9 2" xfId="10608" xr:uid="{88DAB4AD-27E4-46E9-A46D-8463D2EEFACF}"/>
    <cellStyle name="Calculation 3 2 4 2 9 2 2" xfId="10609" xr:uid="{C2129112-198C-4A7D-94D2-2BBD4196026B}"/>
    <cellStyle name="Calculation 3 2 4 2 9 3" xfId="10610" xr:uid="{BB6B7D90-3CE1-4D5E-8C7A-7A88FF988D4B}"/>
    <cellStyle name="Calculation 3 2 4 20" xfId="10611" xr:uid="{A9390CB5-DFDB-4EC4-A39F-D13AFFBE8BD2}"/>
    <cellStyle name="Calculation 3 2 4 20 2" xfId="10612" xr:uid="{33DE96CB-3411-435C-95DB-BCEC3070D649}"/>
    <cellStyle name="Calculation 3 2 4 20 2 2" xfId="10613" xr:uid="{CB9D7BC1-DE72-4453-BB9B-4C4CB5D0C22D}"/>
    <cellStyle name="Calculation 3 2 4 20 3" xfId="10614" xr:uid="{EF45D070-F671-4E85-8677-60106B9647FE}"/>
    <cellStyle name="Calculation 3 2 4 21" xfId="10615" xr:uid="{C0D9915B-84AC-4C47-968F-348A2E912C7B}"/>
    <cellStyle name="Calculation 3 2 4 21 2" xfId="10616" xr:uid="{2A97E2AB-2162-4A35-A982-AAB648196850}"/>
    <cellStyle name="Calculation 3 2 4 21 2 2" xfId="10617" xr:uid="{BACA2F6C-D224-49BE-8B25-C0548BAE596E}"/>
    <cellStyle name="Calculation 3 2 4 21 3" xfId="10618" xr:uid="{ECCE2E14-96FE-47B2-9BDE-E26C3BD33C69}"/>
    <cellStyle name="Calculation 3 2 4 22" xfId="10619" xr:uid="{724A78B2-AAE9-474D-B950-9B8D442D9813}"/>
    <cellStyle name="Calculation 3 2 4 22 2" xfId="10620" xr:uid="{17B77838-A859-413A-B2AE-5D14252957DC}"/>
    <cellStyle name="Calculation 3 2 4 23" xfId="10621" xr:uid="{67FBB809-3774-4F32-B661-885392CF8E27}"/>
    <cellStyle name="Calculation 3 2 4 24" xfId="10622" xr:uid="{F43AB2A0-6E6E-4E20-B5BA-7651FA4BAA15}"/>
    <cellStyle name="Calculation 3 2 4 3" xfId="10623" xr:uid="{D4EFAFEE-A152-47BE-8A12-F05891EA4CC0}"/>
    <cellStyle name="Calculation 3 2 4 3 2" xfId="10624" xr:uid="{D4F71E9D-805C-4560-B52E-6B00F1332044}"/>
    <cellStyle name="Calculation 3 2 4 3 2 2" xfId="10625" xr:uid="{C6F6557A-7213-4100-B4EE-63184D611B6E}"/>
    <cellStyle name="Calculation 3 2 4 3 3" xfId="10626" xr:uid="{7A9808E1-C449-4A1D-9999-E62B89AFA975}"/>
    <cellStyle name="Calculation 3 2 4 3 4" xfId="10627" xr:uid="{781A38A3-6454-4A2A-B8E8-92BC11BF8035}"/>
    <cellStyle name="Calculation 3 2 4 4" xfId="10628" xr:uid="{E8B570AD-94DF-4DA9-B612-C52525387E3D}"/>
    <cellStyle name="Calculation 3 2 4 4 2" xfId="10629" xr:uid="{B7552D6A-70C5-49E2-83FE-DD3E137A24F5}"/>
    <cellStyle name="Calculation 3 2 4 4 2 2" xfId="10630" xr:uid="{01508115-9AF2-4676-B81D-E271A416BA7B}"/>
    <cellStyle name="Calculation 3 2 4 4 3" xfId="10631" xr:uid="{DBFAEA7F-C3A7-406A-96C1-FEF23E54EF49}"/>
    <cellStyle name="Calculation 3 2 4 4 4" xfId="10632" xr:uid="{13447BE8-BE84-4FE1-B7F3-7EB28ECE2468}"/>
    <cellStyle name="Calculation 3 2 4 5" xfId="10633" xr:uid="{FFE353A6-1C49-4970-8B9F-4BF423DD4924}"/>
    <cellStyle name="Calculation 3 2 4 5 2" xfId="10634" xr:uid="{8F6839CD-2DDF-4668-B4EF-8225C3C1B480}"/>
    <cellStyle name="Calculation 3 2 4 5 2 2" xfId="10635" xr:uid="{1A65C8A9-1E9F-4808-B0C5-54D1A97B1481}"/>
    <cellStyle name="Calculation 3 2 4 5 3" xfId="10636" xr:uid="{B86E4898-1B0A-41C1-B2D0-D84D4DFAAD29}"/>
    <cellStyle name="Calculation 3 2 4 6" xfId="10637" xr:uid="{E22FAB16-F42C-45CB-9D5E-56E8F842EDC7}"/>
    <cellStyle name="Calculation 3 2 4 6 2" xfId="10638" xr:uid="{3EDE4406-1B61-4245-9420-7243069E3111}"/>
    <cellStyle name="Calculation 3 2 4 6 2 2" xfId="10639" xr:uid="{E8C7C815-80BB-4A25-9626-98DEAFC2D4FB}"/>
    <cellStyle name="Calculation 3 2 4 6 3" xfId="10640" xr:uid="{63A058FA-7A37-424B-8F7D-74445E7DADA7}"/>
    <cellStyle name="Calculation 3 2 4 7" xfId="10641" xr:uid="{FDFEE9C6-D8F3-4B6E-BB0A-2642A07FEB94}"/>
    <cellStyle name="Calculation 3 2 4 7 2" xfId="10642" xr:uid="{C444020A-7D5C-451C-AE40-E0A3624BC743}"/>
    <cellStyle name="Calculation 3 2 4 7 2 2" xfId="10643" xr:uid="{1B855F06-9DF0-4A9A-B564-8D1154319F18}"/>
    <cellStyle name="Calculation 3 2 4 7 3" xfId="10644" xr:uid="{06DCC1AC-996A-443D-BAA2-5884C00CB5DD}"/>
    <cellStyle name="Calculation 3 2 4 8" xfId="10645" xr:uid="{338A44F2-74EA-4984-A8A7-A05D63D1B39F}"/>
    <cellStyle name="Calculation 3 2 4 8 2" xfId="10646" xr:uid="{696C2D03-9041-45AA-9992-19D3BAE53E8A}"/>
    <cellStyle name="Calculation 3 2 4 8 2 2" xfId="10647" xr:uid="{CD9F98E6-5D31-409D-92DC-3A56A9D2B73F}"/>
    <cellStyle name="Calculation 3 2 4 8 3" xfId="10648" xr:uid="{894D8582-18F7-40B5-977E-17EBF5DF8463}"/>
    <cellStyle name="Calculation 3 2 4 9" xfId="10649" xr:uid="{4B4C70D3-BC30-4FC3-BA49-D9F2326B67B6}"/>
    <cellStyle name="Calculation 3 2 4 9 2" xfId="10650" xr:uid="{5E9C06DF-662E-4BD9-B973-30BD209B583B}"/>
    <cellStyle name="Calculation 3 2 4 9 2 2" xfId="10651" xr:uid="{33CFA184-61C3-40F3-B5C5-F703F6FA76BF}"/>
    <cellStyle name="Calculation 3 2 4 9 3" xfId="10652" xr:uid="{2BDC25EB-6199-4DE3-9136-B02E30488515}"/>
    <cellStyle name="Calculation 3 2 5" xfId="10653" xr:uid="{EF0533D3-0130-4BC0-A461-9341F7E35767}"/>
    <cellStyle name="Calculation 3 2 5 10" xfId="10654" xr:uid="{2A3E6D90-92E2-4510-9928-57A4DD2AE248}"/>
    <cellStyle name="Calculation 3 2 5 10 2" xfId="10655" xr:uid="{3652B71E-F049-4200-B68A-3356B9189A94}"/>
    <cellStyle name="Calculation 3 2 5 10 2 2" xfId="10656" xr:uid="{6ACE08F2-5484-45D9-AA29-C73D9199CC0F}"/>
    <cellStyle name="Calculation 3 2 5 10 3" xfId="10657" xr:uid="{346E177E-7B24-4771-9D41-0BF70243772B}"/>
    <cellStyle name="Calculation 3 2 5 11" xfId="10658" xr:uid="{139F48D8-2747-4181-B22A-2611EB6B7F43}"/>
    <cellStyle name="Calculation 3 2 5 11 2" xfId="10659" xr:uid="{56FEA789-6370-40F4-96EE-533DBC927347}"/>
    <cellStyle name="Calculation 3 2 5 11 2 2" xfId="10660" xr:uid="{E458C01F-083E-44B3-887E-D64B263B0CA5}"/>
    <cellStyle name="Calculation 3 2 5 11 3" xfId="10661" xr:uid="{1C82965B-DE00-481D-8750-AB66B46F8A9B}"/>
    <cellStyle name="Calculation 3 2 5 12" xfId="10662" xr:uid="{0EC1D340-E39D-4E98-8B89-CC1C1102683F}"/>
    <cellStyle name="Calculation 3 2 5 12 2" xfId="10663" xr:uid="{73282A59-BCD9-4514-8FC1-8783EFCE734B}"/>
    <cellStyle name="Calculation 3 2 5 12 2 2" xfId="10664" xr:uid="{712D4784-E3BB-46D5-9F7C-0BF757B40B67}"/>
    <cellStyle name="Calculation 3 2 5 12 3" xfId="10665" xr:uid="{15F9BAFF-D9EE-4B58-802B-26DB17FAA53E}"/>
    <cellStyle name="Calculation 3 2 5 13" xfId="10666" xr:uid="{1E447AB2-6E03-4CCC-903F-7402870DBE3F}"/>
    <cellStyle name="Calculation 3 2 5 13 2" xfId="10667" xr:uid="{A176DD9B-D3D8-4A78-90D5-8E4ECDCFCE99}"/>
    <cellStyle name="Calculation 3 2 5 13 2 2" xfId="10668" xr:uid="{F8EF0FB7-9E32-40CE-AA04-09B51ED52873}"/>
    <cellStyle name="Calculation 3 2 5 13 3" xfId="10669" xr:uid="{37F22FB3-F674-4ADB-85C9-58A53BF716D9}"/>
    <cellStyle name="Calculation 3 2 5 14" xfId="10670" xr:uid="{ADE361FD-2CEC-49E5-870F-150D424E00E1}"/>
    <cellStyle name="Calculation 3 2 5 14 2" xfId="10671" xr:uid="{9631F234-7A89-41DB-AE3B-4BD2365B99DD}"/>
    <cellStyle name="Calculation 3 2 5 14 2 2" xfId="10672" xr:uid="{0B94449D-3268-4DA8-A8B9-5A572562058B}"/>
    <cellStyle name="Calculation 3 2 5 14 3" xfId="10673" xr:uid="{75B36979-8B32-496D-9AFE-B87646754B60}"/>
    <cellStyle name="Calculation 3 2 5 15" xfId="10674" xr:uid="{5558253A-F8B0-47F9-A4F7-970061F19453}"/>
    <cellStyle name="Calculation 3 2 5 15 2" xfId="10675" xr:uid="{ABA0C336-30B3-4ECC-84E7-05CCE30237D7}"/>
    <cellStyle name="Calculation 3 2 5 15 2 2" xfId="10676" xr:uid="{DF093883-875A-463F-88C5-BB8E3310AC50}"/>
    <cellStyle name="Calculation 3 2 5 15 3" xfId="10677" xr:uid="{FA348D1C-7A5A-4E89-AC25-1E455BC62B43}"/>
    <cellStyle name="Calculation 3 2 5 16" xfId="10678" xr:uid="{A086C2B8-65D9-4ABC-AF5A-02E3C0B425FD}"/>
    <cellStyle name="Calculation 3 2 5 16 2" xfId="10679" xr:uid="{78AFA97C-6218-44D0-A8DB-50398E50F3D1}"/>
    <cellStyle name="Calculation 3 2 5 16 2 2" xfId="10680" xr:uid="{56CB6AEA-1A04-4C71-A473-39C3D70550B0}"/>
    <cellStyle name="Calculation 3 2 5 16 3" xfId="10681" xr:uid="{7F50B2C2-5D28-49D1-9591-E6AE1534B241}"/>
    <cellStyle name="Calculation 3 2 5 17" xfId="10682" xr:uid="{5716B97F-E85A-4A97-BFDE-F41AD896AB80}"/>
    <cellStyle name="Calculation 3 2 5 17 2" xfId="10683" xr:uid="{79555BAE-02B7-4142-BBE9-A8A4A49A7EB5}"/>
    <cellStyle name="Calculation 3 2 5 17 2 2" xfId="10684" xr:uid="{69D0C917-A5EA-4B18-B116-3DF336DAA32F}"/>
    <cellStyle name="Calculation 3 2 5 17 3" xfId="10685" xr:uid="{2A3DDB4D-55E2-4560-BE56-0BDF1AC18EC3}"/>
    <cellStyle name="Calculation 3 2 5 18" xfId="10686" xr:uid="{83D66F46-05E1-4AD3-B5DE-9FF8AEB92ED0}"/>
    <cellStyle name="Calculation 3 2 5 18 2" xfId="10687" xr:uid="{69673393-CA70-43A7-A7FF-36A14080CFBA}"/>
    <cellStyle name="Calculation 3 2 5 18 2 2" xfId="10688" xr:uid="{139F3F54-ADCC-457C-A6C9-C0232FB76597}"/>
    <cellStyle name="Calculation 3 2 5 18 3" xfId="10689" xr:uid="{480336A4-A116-4D7A-9BEB-E93576E001DF}"/>
    <cellStyle name="Calculation 3 2 5 19" xfId="10690" xr:uid="{FF0AEC41-1898-406C-98B2-229C1BFE6AE5}"/>
    <cellStyle name="Calculation 3 2 5 19 2" xfId="10691" xr:uid="{20598EC3-A83C-48C8-9C0C-F87BC4960E06}"/>
    <cellStyle name="Calculation 3 2 5 19 2 2" xfId="10692" xr:uid="{CC1EAD51-FDC0-4442-937A-846AB15A0A39}"/>
    <cellStyle name="Calculation 3 2 5 19 3" xfId="10693" xr:uid="{50AEC46C-2095-41BC-A83F-35B32F918DD8}"/>
    <cellStyle name="Calculation 3 2 5 2" xfId="10694" xr:uid="{062A1553-7B3C-4247-A031-2E241ACB26B8}"/>
    <cellStyle name="Calculation 3 2 5 2 2" xfId="10695" xr:uid="{79BB80EB-F4DB-4A02-9969-226CDB39E40F}"/>
    <cellStyle name="Calculation 3 2 5 2 2 2" xfId="10696" xr:uid="{D66302CD-8B05-4B5F-8C49-0AA5832A24D9}"/>
    <cellStyle name="Calculation 3 2 5 2 3" xfId="10697" xr:uid="{5BDE41AB-80F6-488A-BBFA-CED5DF9AFE21}"/>
    <cellStyle name="Calculation 3 2 5 2 4" xfId="10698" xr:uid="{CC8DF622-A3A3-488E-94FF-2BE23AB22576}"/>
    <cellStyle name="Calculation 3 2 5 20" xfId="10699" xr:uid="{5CDE6368-90CD-434B-BFBD-1BFFB4541C99}"/>
    <cellStyle name="Calculation 3 2 5 20 2" xfId="10700" xr:uid="{1E3788AF-DD30-4627-8B01-517D29113C7D}"/>
    <cellStyle name="Calculation 3 2 5 20 2 2" xfId="10701" xr:uid="{12C7B958-1997-4CB8-B990-BF698F044FAC}"/>
    <cellStyle name="Calculation 3 2 5 20 3" xfId="10702" xr:uid="{A634BC64-C022-4951-B632-6A2AF995E5C7}"/>
    <cellStyle name="Calculation 3 2 5 21" xfId="10703" xr:uid="{CCDBB26F-D88B-49FD-9E64-DD8A41E26FA3}"/>
    <cellStyle name="Calculation 3 2 5 21 2" xfId="10704" xr:uid="{DC69D187-1B67-4D4A-A738-43BA6CB6ED64}"/>
    <cellStyle name="Calculation 3 2 5 22" xfId="10705" xr:uid="{A25D72D5-9A1E-4725-92A1-B35E00F0B56E}"/>
    <cellStyle name="Calculation 3 2 5 23" xfId="10706" xr:uid="{964342F5-72D4-4C83-BF55-53B3C483E4A3}"/>
    <cellStyle name="Calculation 3 2 5 3" xfId="10707" xr:uid="{F2A3E996-821D-426B-81E3-11D0953EC336}"/>
    <cellStyle name="Calculation 3 2 5 3 2" xfId="10708" xr:uid="{D8972285-1824-4D25-8E74-B417A69B460E}"/>
    <cellStyle name="Calculation 3 2 5 3 2 2" xfId="10709" xr:uid="{EC88334D-9061-4DBB-A77B-873B89574D96}"/>
    <cellStyle name="Calculation 3 2 5 3 3" xfId="10710" xr:uid="{2BF34D8D-150A-4236-8739-66E63BF452D4}"/>
    <cellStyle name="Calculation 3 2 5 4" xfId="10711" xr:uid="{4B3C38DB-F3D2-4348-93C9-68D4CBDFA4C7}"/>
    <cellStyle name="Calculation 3 2 5 4 2" xfId="10712" xr:uid="{0E9E11BB-AF14-480C-89BE-9C549BA14614}"/>
    <cellStyle name="Calculation 3 2 5 4 2 2" xfId="10713" xr:uid="{4E4DB51A-93F4-4D04-9B55-FD398376085F}"/>
    <cellStyle name="Calculation 3 2 5 4 3" xfId="10714" xr:uid="{416566A6-B17B-407D-9AAC-7FC864A82D54}"/>
    <cellStyle name="Calculation 3 2 5 5" xfId="10715" xr:uid="{E5F7203A-3573-47DB-A1F9-B45E917ABF95}"/>
    <cellStyle name="Calculation 3 2 5 5 2" xfId="10716" xr:uid="{D25D621B-CC10-433E-ABD0-6529B8728B46}"/>
    <cellStyle name="Calculation 3 2 5 5 2 2" xfId="10717" xr:uid="{D5F382E1-E7EC-4D09-BA99-BC8F51824B03}"/>
    <cellStyle name="Calculation 3 2 5 5 3" xfId="10718" xr:uid="{E572319A-78E3-49B8-A462-F194927A9945}"/>
    <cellStyle name="Calculation 3 2 5 6" xfId="10719" xr:uid="{08EDC1AD-09BA-400A-B5AB-00EBD0C2C9F0}"/>
    <cellStyle name="Calculation 3 2 5 6 2" xfId="10720" xr:uid="{D377F2D3-ACDC-445D-BB9A-3A0DDA14CF4A}"/>
    <cellStyle name="Calculation 3 2 5 6 2 2" xfId="10721" xr:uid="{87644C01-5CB2-4795-8122-24D1D495D53A}"/>
    <cellStyle name="Calculation 3 2 5 6 3" xfId="10722" xr:uid="{8C7A70AA-107E-4DDE-97B2-87237ECBFA4D}"/>
    <cellStyle name="Calculation 3 2 5 7" xfId="10723" xr:uid="{5B8F78C8-C495-4EF9-8D59-D63298BE7026}"/>
    <cellStyle name="Calculation 3 2 5 7 2" xfId="10724" xr:uid="{987C3A47-3E8D-43C8-96F9-DF0BB915C765}"/>
    <cellStyle name="Calculation 3 2 5 7 2 2" xfId="10725" xr:uid="{0D499BB0-B9BE-402C-A144-37BDCF2AC82A}"/>
    <cellStyle name="Calculation 3 2 5 7 3" xfId="10726" xr:uid="{FDA53988-A1B9-437F-9674-26E4BBCA3C33}"/>
    <cellStyle name="Calculation 3 2 5 8" xfId="10727" xr:uid="{9AA177E4-6FF3-4CF4-B88A-D93A9E1D1B40}"/>
    <cellStyle name="Calculation 3 2 5 8 2" xfId="10728" xr:uid="{C40F89D0-AA0C-4C13-A2BD-ED908F370516}"/>
    <cellStyle name="Calculation 3 2 5 8 2 2" xfId="10729" xr:uid="{8F136321-6122-43BF-874A-5F1A762D9CFD}"/>
    <cellStyle name="Calculation 3 2 5 8 3" xfId="10730" xr:uid="{52F01EF7-9C3C-4E12-93B1-7FB0DA94400E}"/>
    <cellStyle name="Calculation 3 2 5 9" xfId="10731" xr:uid="{C8625363-55A8-4608-9BB8-46F003F36AA0}"/>
    <cellStyle name="Calculation 3 2 5 9 2" xfId="10732" xr:uid="{6154DA04-C629-4082-A65E-897296E0210D}"/>
    <cellStyle name="Calculation 3 2 5 9 2 2" xfId="10733" xr:uid="{34928AB4-C750-41C9-B10C-895072C19652}"/>
    <cellStyle name="Calculation 3 2 5 9 3" xfId="10734" xr:uid="{AEFB9D4B-0158-45CD-8DB0-9D7A992499B8}"/>
    <cellStyle name="Calculation 3 2 6" xfId="10735" xr:uid="{EF3DE906-7764-47CF-A5D6-DE638BE882EE}"/>
    <cellStyle name="Calculation 3 2 6 2" xfId="10736" xr:uid="{E575558A-FEB6-4C55-895D-09A3F0531C8E}"/>
    <cellStyle name="Calculation 3 2 6 2 2" xfId="10737" xr:uid="{117B2E51-906F-4647-9798-3157853257BD}"/>
    <cellStyle name="Calculation 3 2 6 3" xfId="10738" xr:uid="{8A18EC46-32B7-4826-97C0-7A4CFC213464}"/>
    <cellStyle name="Calculation 3 2 6 4" xfId="10739" xr:uid="{C0A9FDC7-0243-4261-BE7A-D0659292213D}"/>
    <cellStyle name="Calculation 3 2 7" xfId="10740" xr:uid="{1752C8B5-CC51-4532-95CA-5228305AF012}"/>
    <cellStyle name="Calculation 3 2 7 2" xfId="10741" xr:uid="{B19BE9EF-EBDB-4EDF-8E86-AAAADB7DA76F}"/>
    <cellStyle name="Calculation 3 2 7 2 2" xfId="10742" xr:uid="{5C7A3DB0-5DA6-46E5-94ED-1CD5906C50E6}"/>
    <cellStyle name="Calculation 3 2 7 3" xfId="10743" xr:uid="{D140FF2A-CA97-4ED2-95B2-2B38FFED4CAB}"/>
    <cellStyle name="Calculation 3 2 8" xfId="10744" xr:uid="{5BA5C16B-8B6B-4148-B8BF-B6D7B8810A4A}"/>
    <cellStyle name="Calculation 3 2 8 2" xfId="10745" xr:uid="{5F8DA103-BC7E-4185-942F-CF6CF6097AB9}"/>
    <cellStyle name="Calculation 3 2 8 2 2" xfId="10746" xr:uid="{2A9DCA2A-124F-4B8C-9E77-87347A10572B}"/>
    <cellStyle name="Calculation 3 2 8 3" xfId="10747" xr:uid="{BA63EF89-BFC3-48D7-8B94-032E5741B67C}"/>
    <cellStyle name="Calculation 3 2 9" xfId="10748" xr:uid="{69EA7609-C655-425B-B640-B30E71CE63C2}"/>
    <cellStyle name="Calculation 3 2 9 2" xfId="10749" xr:uid="{5514394C-4AF5-4018-B682-5F7263DDE704}"/>
    <cellStyle name="Calculation 3 2 9 2 2" xfId="10750" xr:uid="{8B4E1C29-0ECE-4672-AE2E-325C7D6A0218}"/>
    <cellStyle name="Calculation 3 2 9 3" xfId="10751" xr:uid="{CF347220-2720-4163-9BD5-570608FA6B16}"/>
    <cellStyle name="Calculation 3 20" xfId="10752" xr:uid="{04CAF8A8-DAC3-49B2-987C-BFE70EC606F6}"/>
    <cellStyle name="Calculation 3 20 2" xfId="10753" xr:uid="{64AAFC1C-1362-45B9-A771-69BB8E4D678B}"/>
    <cellStyle name="Calculation 3 20 2 2" xfId="10754" xr:uid="{CA6040DA-FD08-4EB4-A22E-85E31C2429F8}"/>
    <cellStyle name="Calculation 3 20 3" xfId="10755" xr:uid="{683E2341-05F5-4322-83E8-9BE66459A6F9}"/>
    <cellStyle name="Calculation 3 21" xfId="10756" xr:uid="{8C77F77A-EF1C-479B-8D90-057FE0B05D0E}"/>
    <cellStyle name="Calculation 3 21 2" xfId="10757" xr:uid="{58F852B4-F8ED-429A-A398-F46DF467045F}"/>
    <cellStyle name="Calculation 3 21 2 2" xfId="10758" xr:uid="{65CA6BDA-F471-44A6-9FE7-C9D31A59162E}"/>
    <cellStyle name="Calculation 3 21 3" xfId="10759" xr:uid="{FF3B511E-264A-4AD1-BFDD-1E92CCD4E53F}"/>
    <cellStyle name="Calculation 3 22" xfId="10760" xr:uid="{5A04F6FC-1995-4D04-A63D-933DC8A67FAC}"/>
    <cellStyle name="Calculation 3 22 2" xfId="10761" xr:uid="{601843CF-5D63-43F4-94A4-7A052BC9032D}"/>
    <cellStyle name="Calculation 3 23" xfId="10762" xr:uid="{45E57A5C-E117-4A7A-92F5-590ADBF9C396}"/>
    <cellStyle name="Calculation 3 24" xfId="10763" xr:uid="{B6E9A049-DDC3-458A-8124-72E478472574}"/>
    <cellStyle name="Calculation 3 25" xfId="10764" xr:uid="{E1418F15-5A53-4BCE-9C8B-868A3894FECD}"/>
    <cellStyle name="Calculation 3 26" xfId="10765" xr:uid="{BD3E8E61-0182-4DBB-A53C-09662E34CFB7}"/>
    <cellStyle name="Calculation 3 27" xfId="10766" xr:uid="{5BC1BC6D-D5E5-4744-8A8C-480AFFA05966}"/>
    <cellStyle name="Calculation 3 28" xfId="10767" xr:uid="{326DCDDF-E0BD-47A0-9879-FF4C7B341AD9}"/>
    <cellStyle name="Calculation 3 29" xfId="10768" xr:uid="{2A4C8E1B-9CFE-4A42-978F-4FE0E70FAD30}"/>
    <cellStyle name="Calculation 3 3" xfId="10769" xr:uid="{95F506F8-55F8-4441-BDF6-3AECEB98B557}"/>
    <cellStyle name="Calculation 3 3 10" xfId="10770" xr:uid="{5220F16D-57D5-4B11-9E55-E02CB1CF2940}"/>
    <cellStyle name="Calculation 3 3 10 2" xfId="10771" xr:uid="{89FA5ED2-D249-48A2-A8FA-C3DAC156615E}"/>
    <cellStyle name="Calculation 3 3 10 2 2" xfId="10772" xr:uid="{103C6A92-23A4-4D4D-BD12-8758EDF90270}"/>
    <cellStyle name="Calculation 3 3 10 3" xfId="10773" xr:uid="{5EFEC70A-6757-462D-9CCC-BD16DB81BFBB}"/>
    <cellStyle name="Calculation 3 3 11" xfId="10774" xr:uid="{7FD430F9-727E-4FB0-8A6B-1A6499620D08}"/>
    <cellStyle name="Calculation 3 3 11 2" xfId="10775" xr:uid="{D7465346-055E-467F-957E-B74D687AD458}"/>
    <cellStyle name="Calculation 3 3 11 2 2" xfId="10776" xr:uid="{4A78F350-B45E-4785-A8CD-CF4FCCCABA4B}"/>
    <cellStyle name="Calculation 3 3 11 3" xfId="10777" xr:uid="{27B2C1DF-FF6E-4CCE-9900-4E3B5A5704D4}"/>
    <cellStyle name="Calculation 3 3 12" xfId="10778" xr:uid="{37CE2096-10AB-4036-841B-8E5139571999}"/>
    <cellStyle name="Calculation 3 3 12 2" xfId="10779" xr:uid="{F86C8305-BA5C-4F0F-BFE2-817E07622AEC}"/>
    <cellStyle name="Calculation 3 3 12 2 2" xfId="10780" xr:uid="{3DE0CCCA-CE10-4983-8991-05B8FA8841E9}"/>
    <cellStyle name="Calculation 3 3 12 3" xfId="10781" xr:uid="{9DE414AB-2F2C-4989-A07B-ED14B7CC55FA}"/>
    <cellStyle name="Calculation 3 3 13" xfId="10782" xr:uid="{01DEA604-C958-4E91-A02D-93793680CC2C}"/>
    <cellStyle name="Calculation 3 3 13 2" xfId="10783" xr:uid="{1F037A17-379D-4ECC-9471-07365969D811}"/>
    <cellStyle name="Calculation 3 3 13 2 2" xfId="10784" xr:uid="{987B4FC6-BE80-4E45-8D4E-E0D5150C2C55}"/>
    <cellStyle name="Calculation 3 3 13 3" xfId="10785" xr:uid="{ED6F87D7-29E0-4078-AC09-0C94566DA5AF}"/>
    <cellStyle name="Calculation 3 3 14" xfId="10786" xr:uid="{16C0551B-5890-4F73-BD92-2C7B562E86D3}"/>
    <cellStyle name="Calculation 3 3 14 2" xfId="10787" xr:uid="{1A02D994-4EBA-4517-800F-DBA555E8CE26}"/>
    <cellStyle name="Calculation 3 3 14 2 2" xfId="10788" xr:uid="{F513012F-61AB-4C17-A9FB-F1DE91F688DC}"/>
    <cellStyle name="Calculation 3 3 14 3" xfId="10789" xr:uid="{0BED8BAD-23E7-4F1A-8736-42DB9133D724}"/>
    <cellStyle name="Calculation 3 3 15" xfId="10790" xr:uid="{5DFF74BC-2BD5-41BB-982C-4D4C83A7DC98}"/>
    <cellStyle name="Calculation 3 3 15 2" xfId="10791" xr:uid="{52136713-2735-41E3-B88B-CD05F784B6EF}"/>
    <cellStyle name="Calculation 3 3 15 2 2" xfId="10792" xr:uid="{3A60A774-6348-4284-BA69-4E78A8BE8166}"/>
    <cellStyle name="Calculation 3 3 15 3" xfId="10793" xr:uid="{7E110AB9-D795-41F1-A3FB-AEF8156D8799}"/>
    <cellStyle name="Calculation 3 3 16" xfId="10794" xr:uid="{9A3F9753-9DDB-4CF1-B26E-5819D92970AE}"/>
    <cellStyle name="Calculation 3 3 16 2" xfId="10795" xr:uid="{AF7738CC-2785-449F-8D1C-78F7E2CCDB19}"/>
    <cellStyle name="Calculation 3 3 16 2 2" xfId="10796" xr:uid="{3976210A-B9F9-4EB7-81D8-92F16D0692DD}"/>
    <cellStyle name="Calculation 3 3 16 3" xfId="10797" xr:uid="{FF79B18E-86AC-4471-9CDC-B421705F5555}"/>
    <cellStyle name="Calculation 3 3 17" xfId="10798" xr:uid="{E306663E-E6E9-4AB7-AADD-50AEB5BF9610}"/>
    <cellStyle name="Calculation 3 3 17 2" xfId="10799" xr:uid="{D575EB1A-7FF3-49B2-A3E2-84A60C77F04D}"/>
    <cellStyle name="Calculation 3 3 17 2 2" xfId="10800" xr:uid="{F047085D-DA4E-4A8E-BD0A-4C7C1470CA6B}"/>
    <cellStyle name="Calculation 3 3 17 3" xfId="10801" xr:uid="{5E745937-5702-4B97-B445-C43059127BFF}"/>
    <cellStyle name="Calculation 3 3 18" xfId="10802" xr:uid="{33560F0B-5C88-45B1-93D6-DDED1DEFC779}"/>
    <cellStyle name="Calculation 3 3 18 2" xfId="10803" xr:uid="{C0B0EE05-349F-4FF8-942A-C2987F7B89C2}"/>
    <cellStyle name="Calculation 3 3 19" xfId="10804" xr:uid="{F6DAF8A6-E62E-45C2-95CC-B31BAD881B0B}"/>
    <cellStyle name="Calculation 3 3 2" xfId="10805" xr:uid="{C61F994C-6CA7-4296-848E-F360DBAA3642}"/>
    <cellStyle name="Calculation 3 3 2 10" xfId="10806" xr:uid="{E56EB03D-BF75-46FA-B21F-167166298378}"/>
    <cellStyle name="Calculation 3 3 2 10 2" xfId="10807" xr:uid="{B2090346-53C3-4D6A-9B3B-5E77B71C9DEB}"/>
    <cellStyle name="Calculation 3 3 2 10 2 2" xfId="10808" xr:uid="{7D6189B2-E84A-49C8-9204-7D80E09ACB39}"/>
    <cellStyle name="Calculation 3 3 2 10 3" xfId="10809" xr:uid="{1C4F6766-E9BF-46AE-B0E9-143FCCB2F7FC}"/>
    <cellStyle name="Calculation 3 3 2 11" xfId="10810" xr:uid="{4B6E4711-B9D0-4942-B428-27710BCF529A}"/>
    <cellStyle name="Calculation 3 3 2 11 2" xfId="10811" xr:uid="{BFB2180F-2FF0-41F1-9F13-00A4CE900D37}"/>
    <cellStyle name="Calculation 3 3 2 11 2 2" xfId="10812" xr:uid="{A596EAE4-7786-4A0D-858C-D5C3C44325FE}"/>
    <cellStyle name="Calculation 3 3 2 11 3" xfId="10813" xr:uid="{0B1DB58D-C6FF-4D88-BD1D-B03E02C4E38E}"/>
    <cellStyle name="Calculation 3 3 2 12" xfId="10814" xr:uid="{B49F8EB2-83B7-407A-B6BC-A411995D7D97}"/>
    <cellStyle name="Calculation 3 3 2 12 2" xfId="10815" xr:uid="{60ABA4E2-F06B-41BC-BDE8-E8E85F3588C8}"/>
    <cellStyle name="Calculation 3 3 2 12 2 2" xfId="10816" xr:uid="{6CE16E88-B890-470E-874C-8F62DF84F2E4}"/>
    <cellStyle name="Calculation 3 3 2 12 3" xfId="10817" xr:uid="{7590FB6B-BEF4-4292-9028-44C8F29FEAA6}"/>
    <cellStyle name="Calculation 3 3 2 13" xfId="10818" xr:uid="{F774B1FA-A796-4C2D-80CF-F7CB0A5306AD}"/>
    <cellStyle name="Calculation 3 3 2 13 2" xfId="10819" xr:uid="{AC39C7CE-7F7B-4901-8BA9-011166ACBA81}"/>
    <cellStyle name="Calculation 3 3 2 13 2 2" xfId="10820" xr:uid="{E66D92E0-F4A7-4567-9F8A-5F3C2B3B65EE}"/>
    <cellStyle name="Calculation 3 3 2 13 3" xfId="10821" xr:uid="{E4FA4270-875B-4F6E-AF44-2CFA3971EA28}"/>
    <cellStyle name="Calculation 3 3 2 14" xfId="10822" xr:uid="{0E7FBF78-905A-4422-B881-94F053464791}"/>
    <cellStyle name="Calculation 3 3 2 14 2" xfId="10823" xr:uid="{473B6953-51FA-4B50-94A9-814F4490A826}"/>
    <cellStyle name="Calculation 3 3 2 14 2 2" xfId="10824" xr:uid="{3A9B6191-DFA9-4404-8A38-14E9282DBF5C}"/>
    <cellStyle name="Calculation 3 3 2 14 3" xfId="10825" xr:uid="{8058046A-75EB-482E-812D-2AF1B4B2F72A}"/>
    <cellStyle name="Calculation 3 3 2 15" xfId="10826" xr:uid="{9CAB9C9C-843A-4AA5-81D4-E96666309111}"/>
    <cellStyle name="Calculation 3 3 2 15 2" xfId="10827" xr:uid="{F6D9C135-D8CA-421E-89BB-3252DE9499CB}"/>
    <cellStyle name="Calculation 3 3 2 15 2 2" xfId="10828" xr:uid="{A9DC0040-D058-48E9-AC74-CD2144C9D2AF}"/>
    <cellStyle name="Calculation 3 3 2 15 3" xfId="10829" xr:uid="{CD2054D8-7092-401F-90A2-3DB1F0120BD8}"/>
    <cellStyle name="Calculation 3 3 2 16" xfId="10830" xr:uid="{DEEC3550-985F-444B-9076-571FDCB958EC}"/>
    <cellStyle name="Calculation 3 3 2 16 2" xfId="10831" xr:uid="{5E8B440E-6717-4A50-8165-12E252B6A737}"/>
    <cellStyle name="Calculation 3 3 2 16 2 2" xfId="10832" xr:uid="{89946BF5-A93A-4A3A-8BF6-FFA54E617104}"/>
    <cellStyle name="Calculation 3 3 2 16 3" xfId="10833" xr:uid="{C867DD60-58E4-453F-811D-20EDA34231A5}"/>
    <cellStyle name="Calculation 3 3 2 17" xfId="10834" xr:uid="{D22AADCC-57A5-4358-A907-2D782478CD84}"/>
    <cellStyle name="Calculation 3 3 2 17 2" xfId="10835" xr:uid="{403F31A0-1030-4409-A418-293B28DE113A}"/>
    <cellStyle name="Calculation 3 3 2 17 2 2" xfId="10836" xr:uid="{83F322E7-323E-4833-9F22-00AA93CB62AB}"/>
    <cellStyle name="Calculation 3 3 2 17 3" xfId="10837" xr:uid="{34539825-FD54-4E7A-B13D-3C5054BF4CB4}"/>
    <cellStyle name="Calculation 3 3 2 18" xfId="10838" xr:uid="{9803F044-6872-4B61-8E0A-6D116C198679}"/>
    <cellStyle name="Calculation 3 3 2 18 2" xfId="10839" xr:uid="{EC52FBCD-C725-492D-A2F2-EF3AC54EC01F}"/>
    <cellStyle name="Calculation 3 3 2 18 2 2" xfId="10840" xr:uid="{401B8174-B31E-4C43-95B1-AE2B1C1B937B}"/>
    <cellStyle name="Calculation 3 3 2 18 3" xfId="10841" xr:uid="{8511C959-2670-4BE5-B322-7326CD8E96BF}"/>
    <cellStyle name="Calculation 3 3 2 19" xfId="10842" xr:uid="{83072CD3-15C9-4FE3-86A9-402FC036AB4C}"/>
    <cellStyle name="Calculation 3 3 2 19 2" xfId="10843" xr:uid="{B0635788-A96C-41E9-BF13-387E70E03ABC}"/>
    <cellStyle name="Calculation 3 3 2 19 2 2" xfId="10844" xr:uid="{990926C4-4ED4-4477-AB14-43B3E2BD7E1B}"/>
    <cellStyle name="Calculation 3 3 2 19 3" xfId="10845" xr:uid="{27FFA8F6-E36A-480F-87DC-68FE2D3DD680}"/>
    <cellStyle name="Calculation 3 3 2 2" xfId="10846" xr:uid="{42E162C1-1966-4713-9452-A2CF7F348E2A}"/>
    <cellStyle name="Calculation 3 3 2 2 2" xfId="10847" xr:uid="{4862A8D6-F288-4DED-8239-D8FB8DF1A8F2}"/>
    <cellStyle name="Calculation 3 3 2 2 2 2" xfId="10848" xr:uid="{EC9B2A79-98ED-46E6-89CD-BBCBDA103F6D}"/>
    <cellStyle name="Calculation 3 3 2 2 2 2 2" xfId="10849" xr:uid="{6CD7B345-726D-4DB4-A7E3-943D102C7DC3}"/>
    <cellStyle name="Calculation 3 3 2 2 2 3" xfId="10850" xr:uid="{5A2CD009-0E0B-41D4-A4E7-181115772054}"/>
    <cellStyle name="Calculation 3 3 2 2 2 4" xfId="10851" xr:uid="{B280290C-BCEA-44F7-8F83-5174568753AF}"/>
    <cellStyle name="Calculation 3 3 2 2 3" xfId="10852" xr:uid="{5656199C-A8B3-4AFF-B156-8FD353A65368}"/>
    <cellStyle name="Calculation 3 3 2 2 3 2" xfId="10853" xr:uid="{6B03CB6B-CCF1-4356-8C7F-633ADCA429E1}"/>
    <cellStyle name="Calculation 3 3 2 2 4" xfId="10854" xr:uid="{36480C02-3ABA-4923-B5BF-948E7D47A435}"/>
    <cellStyle name="Calculation 3 3 2 2 5" xfId="10855" xr:uid="{50C5FEC4-3B4C-47C2-9384-E07AC501113F}"/>
    <cellStyle name="Calculation 3 3 2 20" xfId="10856" xr:uid="{F569C26B-62D3-42C3-90C6-BEC4C9AB0276}"/>
    <cellStyle name="Calculation 3 3 2 20 2" xfId="10857" xr:uid="{0B8778FF-2814-4A70-8F57-2071F214A9FA}"/>
    <cellStyle name="Calculation 3 3 2 20 2 2" xfId="10858" xr:uid="{1AFF40DF-43E6-4A05-A5F3-AAB7E4EC57C9}"/>
    <cellStyle name="Calculation 3 3 2 20 3" xfId="10859" xr:uid="{0406076D-CDD9-4D9D-8D34-1646125B9B8C}"/>
    <cellStyle name="Calculation 3 3 2 21" xfId="10860" xr:uid="{4FFB996E-E757-458C-B715-9237E02C8BFF}"/>
    <cellStyle name="Calculation 3 3 2 21 2" xfId="10861" xr:uid="{BF577EA2-3C72-4DF0-9A86-B2B8F11E1F96}"/>
    <cellStyle name="Calculation 3 3 2 22" xfId="10862" xr:uid="{AE4E7272-5EFE-4696-B905-2CC87D514479}"/>
    <cellStyle name="Calculation 3 3 2 23" xfId="10863" xr:uid="{798873DC-1A33-4F8F-A220-657E8A3A4644}"/>
    <cellStyle name="Calculation 3 3 2 3" xfId="10864" xr:uid="{894FD9A1-FB01-4606-B90C-142C0C4DCCAC}"/>
    <cellStyle name="Calculation 3 3 2 3 2" xfId="10865" xr:uid="{7F592642-DE4A-4A48-8D87-4FC8328FBB84}"/>
    <cellStyle name="Calculation 3 3 2 3 2 2" xfId="10866" xr:uid="{AAFDA99A-DC99-4BB4-86B7-3CD835F1E407}"/>
    <cellStyle name="Calculation 3 3 2 3 2 3" xfId="10867" xr:uid="{2E14BE38-6E3C-48AC-A409-B3D295388D4B}"/>
    <cellStyle name="Calculation 3 3 2 3 3" xfId="10868" xr:uid="{0945F88B-F17D-4113-91AF-412CF2A03E6D}"/>
    <cellStyle name="Calculation 3 3 2 3 3 2" xfId="10869" xr:uid="{7E960753-E2A6-4128-AB72-E2E2189B2FAC}"/>
    <cellStyle name="Calculation 3 3 2 3 4" xfId="10870" xr:uid="{82B65B72-26F1-4D55-A6AE-43D638D190BA}"/>
    <cellStyle name="Calculation 3 3 2 4" xfId="10871" xr:uid="{DC1831E6-61F9-47E2-93F9-A37AAB4F0D13}"/>
    <cellStyle name="Calculation 3 3 2 4 2" xfId="10872" xr:uid="{1C501F82-04AD-44C8-9325-6B2518B2795D}"/>
    <cellStyle name="Calculation 3 3 2 4 2 2" xfId="10873" xr:uid="{B8C544BC-C780-42E3-AD6C-10903F8C05EC}"/>
    <cellStyle name="Calculation 3 3 2 4 3" xfId="10874" xr:uid="{6D9E54B4-8383-46FF-B171-0C2FC2258071}"/>
    <cellStyle name="Calculation 3 3 2 4 4" xfId="10875" xr:uid="{03AA65D1-C4AF-456F-8BC7-2359265AF73E}"/>
    <cellStyle name="Calculation 3 3 2 5" xfId="10876" xr:uid="{9D60CA7B-568B-4F85-A0AD-B096AA46990B}"/>
    <cellStyle name="Calculation 3 3 2 5 2" xfId="10877" xr:uid="{B375C3E0-0DA2-4DDE-A925-7F8A502714A9}"/>
    <cellStyle name="Calculation 3 3 2 5 2 2" xfId="10878" xr:uid="{F9C7D0AD-C87E-4129-918A-4EC7E402CABC}"/>
    <cellStyle name="Calculation 3 3 2 5 3" xfId="10879" xr:uid="{C256785F-B015-4C88-8A9F-E5F61E089D3B}"/>
    <cellStyle name="Calculation 3 3 2 5 4" xfId="10880" xr:uid="{274A5865-7D05-4BB9-A421-26FD99AA4FCF}"/>
    <cellStyle name="Calculation 3 3 2 6" xfId="10881" xr:uid="{8DD257EE-04DB-490F-A195-6120D6945CF2}"/>
    <cellStyle name="Calculation 3 3 2 6 2" xfId="10882" xr:uid="{04D8291B-FF1A-419B-944A-BCB3C41F0335}"/>
    <cellStyle name="Calculation 3 3 2 6 2 2" xfId="10883" xr:uid="{1D94376F-BE8C-4EE7-B9B7-BE292EB57B9A}"/>
    <cellStyle name="Calculation 3 3 2 6 3" xfId="10884" xr:uid="{064B66ED-32E1-4098-B378-403896295DC5}"/>
    <cellStyle name="Calculation 3 3 2 7" xfId="10885" xr:uid="{0F500881-60DB-499D-BA19-959DA58E455F}"/>
    <cellStyle name="Calculation 3 3 2 7 2" xfId="10886" xr:uid="{EDA25084-7180-4215-8C8C-E6A44FC6D5DC}"/>
    <cellStyle name="Calculation 3 3 2 7 2 2" xfId="10887" xr:uid="{97C8FE4C-B5AC-400E-9534-44750B4BF4E1}"/>
    <cellStyle name="Calculation 3 3 2 7 3" xfId="10888" xr:uid="{9BED09AA-C0A1-42F7-B342-53547ECA7E0D}"/>
    <cellStyle name="Calculation 3 3 2 8" xfId="10889" xr:uid="{44C5F130-518C-4A6C-BED4-F5C7D6013278}"/>
    <cellStyle name="Calculation 3 3 2 8 2" xfId="10890" xr:uid="{0E0A2511-2399-44F7-845E-94D957686031}"/>
    <cellStyle name="Calculation 3 3 2 8 2 2" xfId="10891" xr:uid="{5C861D14-48AA-474D-85B9-F62BA9E56294}"/>
    <cellStyle name="Calculation 3 3 2 8 3" xfId="10892" xr:uid="{E1D761AC-D8E3-4A11-93D2-70AA5A45A682}"/>
    <cellStyle name="Calculation 3 3 2 9" xfId="10893" xr:uid="{63877849-C170-48A0-85E4-057F196B87E5}"/>
    <cellStyle name="Calculation 3 3 2 9 2" xfId="10894" xr:uid="{BEB3925C-D54F-41A5-92CE-F8302054DC7D}"/>
    <cellStyle name="Calculation 3 3 2 9 2 2" xfId="10895" xr:uid="{9630C582-D83A-41AF-89C3-07C2C595744F}"/>
    <cellStyle name="Calculation 3 3 2 9 3" xfId="10896" xr:uid="{3396930C-5AC9-470B-9002-4D6B24854F19}"/>
    <cellStyle name="Calculation 3 3 20" xfId="10897" xr:uid="{F174EA5E-0D0F-4E9F-8519-53445DC682C9}"/>
    <cellStyle name="Calculation 3 3 3" xfId="10898" xr:uid="{A34068B5-0F27-4E3F-9242-1FC3FCAB325A}"/>
    <cellStyle name="Calculation 3 3 3 2" xfId="10899" xr:uid="{F6BE5B3F-E1AA-41DD-ACBB-9F12098811C9}"/>
    <cellStyle name="Calculation 3 3 3 2 2" xfId="10900" xr:uid="{4D005EA4-FE43-43C4-A45E-9E1D99762B5C}"/>
    <cellStyle name="Calculation 3 3 3 2 2 2" xfId="10901" xr:uid="{C3F135A9-726F-4D32-937F-18D2D41F10CC}"/>
    <cellStyle name="Calculation 3 3 3 2 3" xfId="10902" xr:uid="{1DC0D987-8453-4DED-9F93-384D79C878F9}"/>
    <cellStyle name="Calculation 3 3 3 2 4" xfId="10903" xr:uid="{66FCF911-E4F3-406C-B880-B4628E2C6DD1}"/>
    <cellStyle name="Calculation 3 3 3 3" xfId="10904" xr:uid="{3186680A-0EE9-406F-A101-1C8935723276}"/>
    <cellStyle name="Calculation 3 3 3 3 2" xfId="10905" xr:uid="{5B94F917-41DE-41C7-96EC-06C9E799BA61}"/>
    <cellStyle name="Calculation 3 3 3 4" xfId="10906" xr:uid="{40218CF2-FDB9-4FAA-98D4-0CF40189F14A}"/>
    <cellStyle name="Calculation 3 3 3 5" xfId="10907" xr:uid="{E42A6DCD-0ACE-4927-ADA2-AB38E010F172}"/>
    <cellStyle name="Calculation 3 3 4" xfId="10908" xr:uid="{86570478-F656-441B-9559-EF4E0A99E018}"/>
    <cellStyle name="Calculation 3 3 4 2" xfId="10909" xr:uid="{FAB17399-2F4E-4841-AA69-2B8FED3A2863}"/>
    <cellStyle name="Calculation 3 3 4 2 2" xfId="10910" xr:uid="{60F79290-1AA5-429F-96CC-CB4DD0A0F267}"/>
    <cellStyle name="Calculation 3 3 4 2 3" xfId="10911" xr:uid="{B650B491-D58D-4E80-9A72-9995A780F27F}"/>
    <cellStyle name="Calculation 3 3 4 3" xfId="10912" xr:uid="{47909610-6AE3-477F-9839-6CB5D28815EE}"/>
    <cellStyle name="Calculation 3 3 4 3 2" xfId="10913" xr:uid="{9C4AB219-5934-47ED-B832-9CB3C0964DE4}"/>
    <cellStyle name="Calculation 3 3 4 4" xfId="10914" xr:uid="{0E6046FD-FAC2-4D22-9D9D-279EDC085322}"/>
    <cellStyle name="Calculation 3 3 5" xfId="10915" xr:uid="{218FD486-D5C3-4DD4-8946-F0E1671B18AF}"/>
    <cellStyle name="Calculation 3 3 5 2" xfId="10916" xr:uid="{06F96A5D-A157-45BA-9FB9-D5465E366FF4}"/>
    <cellStyle name="Calculation 3 3 5 2 2" xfId="10917" xr:uid="{8468D6D2-3456-4395-BCB3-D8DC194AEBCF}"/>
    <cellStyle name="Calculation 3 3 5 2 3" xfId="10918" xr:uid="{CD7ED11D-BDCA-444F-8602-03CDDC97E089}"/>
    <cellStyle name="Calculation 3 3 5 3" xfId="10919" xr:uid="{C33E2C7A-A9DC-4A8D-A988-B9FDCCE3D64F}"/>
    <cellStyle name="Calculation 3 3 5 4" xfId="10920" xr:uid="{CEF6EE95-156D-47D4-9116-D62394B7D0D5}"/>
    <cellStyle name="Calculation 3 3 6" xfId="10921" xr:uid="{0D41F36E-D00E-4ACA-8834-AFBAE05AB746}"/>
    <cellStyle name="Calculation 3 3 6 2" xfId="10922" xr:uid="{FA5784D6-225A-4F34-A792-D26C2149B6C1}"/>
    <cellStyle name="Calculation 3 3 6 2 2" xfId="10923" xr:uid="{D3C7A7ED-93B3-4557-A383-7F44EDFD5112}"/>
    <cellStyle name="Calculation 3 3 6 3" xfId="10924" xr:uid="{71BE7705-79AC-441D-BA45-4406A1831BBF}"/>
    <cellStyle name="Calculation 3 3 6 4" xfId="10925" xr:uid="{8615A2D6-2ADE-4BCA-9532-E87C0F7CEA01}"/>
    <cellStyle name="Calculation 3 3 7" xfId="10926" xr:uid="{82152D1D-4778-4C00-8B40-360596E21A34}"/>
    <cellStyle name="Calculation 3 3 7 2" xfId="10927" xr:uid="{A359B774-3F47-4E33-A27C-3A59E9C7B734}"/>
    <cellStyle name="Calculation 3 3 7 2 2" xfId="10928" xr:uid="{D558C38D-5030-447D-A4D8-181BA10C7F2F}"/>
    <cellStyle name="Calculation 3 3 7 3" xfId="10929" xr:uid="{DA40ACF8-29DE-4D5D-A62C-C684198BE56B}"/>
    <cellStyle name="Calculation 3 3 8" xfId="10930" xr:uid="{CBB6E393-327B-456A-A9DF-B46566E8420F}"/>
    <cellStyle name="Calculation 3 3 8 2" xfId="10931" xr:uid="{E52D06EC-DC9A-4748-8F96-E5748D3B41EE}"/>
    <cellStyle name="Calculation 3 3 8 2 2" xfId="10932" xr:uid="{F12C6C51-5093-49E2-8321-82100631A2C4}"/>
    <cellStyle name="Calculation 3 3 8 3" xfId="10933" xr:uid="{1B496575-7E42-48F1-A544-4FD7858645A8}"/>
    <cellStyle name="Calculation 3 3 9" xfId="10934" xr:uid="{6082D895-F9A8-43C9-A8C4-1E81C8B6C835}"/>
    <cellStyle name="Calculation 3 3 9 2" xfId="10935" xr:uid="{EDD01BD0-8F59-4969-B536-9779904AE9A5}"/>
    <cellStyle name="Calculation 3 3 9 2 2" xfId="10936" xr:uid="{34F55349-9698-4CC4-A1F6-1B91CF95BF9C}"/>
    <cellStyle name="Calculation 3 3 9 3" xfId="10937" xr:uid="{5C064562-D231-45D9-B9BE-67E1CACA7DF0}"/>
    <cellStyle name="Calculation 3 30" xfId="10938" xr:uid="{383EB361-9B40-4A02-B2AD-97BFC64884F9}"/>
    <cellStyle name="Calculation 3 4" xfId="10939" xr:uid="{67D3D929-DB06-47E1-8C0F-3D030ECBE5CA}"/>
    <cellStyle name="Calculation 3 4 10" xfId="10940" xr:uid="{C229E61E-49F3-4C2A-B172-09FCFE7429D5}"/>
    <cellStyle name="Calculation 3 4 10 2" xfId="10941" xr:uid="{62B1B119-6808-4DFC-B661-2BDDA0C8E87B}"/>
    <cellStyle name="Calculation 3 4 10 2 2" xfId="10942" xr:uid="{C4491341-6784-423D-A450-A9B281B894B6}"/>
    <cellStyle name="Calculation 3 4 10 3" xfId="10943" xr:uid="{85230456-D12D-4A13-96BD-AC0B7B170E59}"/>
    <cellStyle name="Calculation 3 4 11" xfId="10944" xr:uid="{7671B57E-33D6-4954-9D6A-7C67507B0B76}"/>
    <cellStyle name="Calculation 3 4 11 2" xfId="10945" xr:uid="{C7FDD3AF-0CDB-4D46-A288-C7D40CBDCCD4}"/>
    <cellStyle name="Calculation 3 4 11 2 2" xfId="10946" xr:uid="{7FBB9ADB-1183-43E6-8790-4AABEFB64FE9}"/>
    <cellStyle name="Calculation 3 4 11 3" xfId="10947" xr:uid="{CF72CE00-6D02-426A-A91A-0F46ED5B09B6}"/>
    <cellStyle name="Calculation 3 4 12" xfId="10948" xr:uid="{2669FD7A-B1FC-49EF-A9DE-82162EB2E59B}"/>
    <cellStyle name="Calculation 3 4 12 2" xfId="10949" xr:uid="{4C66CB10-4885-457E-9FF4-417F07F872F3}"/>
    <cellStyle name="Calculation 3 4 12 2 2" xfId="10950" xr:uid="{CCB99D14-CE4E-4A4C-87C1-254AB4046021}"/>
    <cellStyle name="Calculation 3 4 12 3" xfId="10951" xr:uid="{D18FF118-439A-480F-BDF5-CF7801E26E61}"/>
    <cellStyle name="Calculation 3 4 13" xfId="10952" xr:uid="{D30CA8DE-A876-4972-B883-AE6A2F47F360}"/>
    <cellStyle name="Calculation 3 4 13 2" xfId="10953" xr:uid="{CBBBE2D8-9EEB-4B5F-BC1B-BC13E132F3C3}"/>
    <cellStyle name="Calculation 3 4 13 2 2" xfId="10954" xr:uid="{BD033516-F0FC-4F8A-A0E1-BE5025D3C26F}"/>
    <cellStyle name="Calculation 3 4 13 3" xfId="10955" xr:uid="{9B5BCE79-AEF6-41B7-BB4A-088485F81502}"/>
    <cellStyle name="Calculation 3 4 14" xfId="10956" xr:uid="{A79D9303-FBE9-444E-9898-F40DBA9F49B0}"/>
    <cellStyle name="Calculation 3 4 14 2" xfId="10957" xr:uid="{4610841D-1E46-4ED0-9B12-05A615CE8428}"/>
    <cellStyle name="Calculation 3 4 14 2 2" xfId="10958" xr:uid="{4494CC35-9B71-4900-ADD2-49314F707E50}"/>
    <cellStyle name="Calculation 3 4 14 3" xfId="10959" xr:uid="{2D75C75D-1D53-4D53-A3AA-20C9F00EE0B4}"/>
    <cellStyle name="Calculation 3 4 15" xfId="10960" xr:uid="{B8907D42-64C9-42F8-9FAF-F55CAFA6536E}"/>
    <cellStyle name="Calculation 3 4 15 2" xfId="10961" xr:uid="{5C453F69-B39C-4F2F-8573-8270FFC15CC4}"/>
    <cellStyle name="Calculation 3 4 15 2 2" xfId="10962" xr:uid="{876965EC-B03D-45BB-B8D9-59BF1E8EDF61}"/>
    <cellStyle name="Calculation 3 4 15 3" xfId="10963" xr:uid="{9D7415A5-A3C9-4D73-901E-4FC7B4F75FAC}"/>
    <cellStyle name="Calculation 3 4 16" xfId="10964" xr:uid="{33E7B42B-95C3-4862-87F9-CDD49979E3D5}"/>
    <cellStyle name="Calculation 3 4 16 2" xfId="10965" xr:uid="{E47ABFD6-CECF-4589-BC9D-4782518FD977}"/>
    <cellStyle name="Calculation 3 4 16 2 2" xfId="10966" xr:uid="{ADC05F1F-C75E-4C01-B954-F3AD486C90B1}"/>
    <cellStyle name="Calculation 3 4 16 3" xfId="10967" xr:uid="{FB10E25A-AF34-44B2-8701-26C82E01C4E7}"/>
    <cellStyle name="Calculation 3 4 17" xfId="10968" xr:uid="{921C637D-EAA3-4952-B600-07C190E0A717}"/>
    <cellStyle name="Calculation 3 4 17 2" xfId="10969" xr:uid="{C0A4612E-B3AB-4563-B302-B6B72EFFD2CA}"/>
    <cellStyle name="Calculation 3 4 17 2 2" xfId="10970" xr:uid="{658F2F24-7355-4E23-BC24-886C2CC2271E}"/>
    <cellStyle name="Calculation 3 4 17 3" xfId="10971" xr:uid="{5B13DBEC-88D5-4C68-93ED-50CBEECFD736}"/>
    <cellStyle name="Calculation 3 4 18" xfId="10972" xr:uid="{6B9FEED7-8216-42E2-B529-DB34CE4F19F9}"/>
    <cellStyle name="Calculation 3 4 18 2" xfId="10973" xr:uid="{78A23D70-329C-4498-933C-D0AC0C6975B1}"/>
    <cellStyle name="Calculation 3 4 19" xfId="10974" xr:uid="{F7E40A79-9125-4152-BCC1-40946B29163F}"/>
    <cellStyle name="Calculation 3 4 2" xfId="10975" xr:uid="{3F406DB5-8FF0-433E-AF9A-129CF3F62565}"/>
    <cellStyle name="Calculation 3 4 2 10" xfId="10976" xr:uid="{E08C070A-1BF1-4D42-B61D-75C20B240E39}"/>
    <cellStyle name="Calculation 3 4 2 10 2" xfId="10977" xr:uid="{135EE95E-469C-4568-91EF-A23F7E4FB50C}"/>
    <cellStyle name="Calculation 3 4 2 10 2 2" xfId="10978" xr:uid="{83D91BB0-9C1B-4929-BB40-630608E42B1D}"/>
    <cellStyle name="Calculation 3 4 2 10 3" xfId="10979" xr:uid="{1B097AF5-2E74-4C04-81BE-9FC678C915A7}"/>
    <cellStyle name="Calculation 3 4 2 11" xfId="10980" xr:uid="{416B780F-16A4-4B59-A352-2DB433187BB5}"/>
    <cellStyle name="Calculation 3 4 2 11 2" xfId="10981" xr:uid="{EEC4022C-5DF7-487C-9FDD-AE0324DFED5D}"/>
    <cellStyle name="Calculation 3 4 2 11 2 2" xfId="10982" xr:uid="{C53A361A-963B-47FD-8D0C-556F963F57F1}"/>
    <cellStyle name="Calculation 3 4 2 11 3" xfId="10983" xr:uid="{0D965856-741C-406C-A66F-FFFBFEB84102}"/>
    <cellStyle name="Calculation 3 4 2 12" xfId="10984" xr:uid="{A4EBC3BD-F428-484A-82DF-F1A00B974BA9}"/>
    <cellStyle name="Calculation 3 4 2 12 2" xfId="10985" xr:uid="{1800678F-D58B-400E-856C-04A6BE38F732}"/>
    <cellStyle name="Calculation 3 4 2 12 2 2" xfId="10986" xr:uid="{2CCA40A9-7807-490D-B302-9D7E4395AC04}"/>
    <cellStyle name="Calculation 3 4 2 12 3" xfId="10987" xr:uid="{1981EADD-D2F2-46EA-A3D4-A096169C5A8F}"/>
    <cellStyle name="Calculation 3 4 2 13" xfId="10988" xr:uid="{D9FE83FE-1673-4537-8191-B531DCB0B651}"/>
    <cellStyle name="Calculation 3 4 2 13 2" xfId="10989" xr:uid="{35217A53-6DB1-4FA9-9110-FD2D4F3FA0FA}"/>
    <cellStyle name="Calculation 3 4 2 13 2 2" xfId="10990" xr:uid="{43B86FCB-72A9-47E1-B874-1A4C2B68BFB6}"/>
    <cellStyle name="Calculation 3 4 2 13 3" xfId="10991" xr:uid="{9F9713AC-A78E-4F00-AD35-D338DE5BE6CB}"/>
    <cellStyle name="Calculation 3 4 2 14" xfId="10992" xr:uid="{C507C2E0-E8CB-4CCA-93FB-08F0C60648D5}"/>
    <cellStyle name="Calculation 3 4 2 14 2" xfId="10993" xr:uid="{EC06DBBD-E647-4055-B83A-E03E37333706}"/>
    <cellStyle name="Calculation 3 4 2 14 2 2" xfId="10994" xr:uid="{CC1D4502-0190-4455-A5D8-25464893D43C}"/>
    <cellStyle name="Calculation 3 4 2 14 3" xfId="10995" xr:uid="{66B5AD5D-5979-4520-AB7F-55C536D44E8B}"/>
    <cellStyle name="Calculation 3 4 2 15" xfId="10996" xr:uid="{41508414-4FA2-4061-B25D-46DE68AD1776}"/>
    <cellStyle name="Calculation 3 4 2 15 2" xfId="10997" xr:uid="{33F1102C-5AFF-4443-BB14-0549305477B9}"/>
    <cellStyle name="Calculation 3 4 2 15 2 2" xfId="10998" xr:uid="{509A7082-B950-487E-9347-43E74B75AC79}"/>
    <cellStyle name="Calculation 3 4 2 15 3" xfId="10999" xr:uid="{EE9E7E99-A907-4930-B363-BB6A99B57A5D}"/>
    <cellStyle name="Calculation 3 4 2 16" xfId="11000" xr:uid="{95FF1C65-340A-44EF-89CF-076B755F72B3}"/>
    <cellStyle name="Calculation 3 4 2 16 2" xfId="11001" xr:uid="{7E64FC8C-2F55-4FD6-B97B-9C7BA61D80DE}"/>
    <cellStyle name="Calculation 3 4 2 16 2 2" xfId="11002" xr:uid="{CB25B888-4460-4E5C-A9CD-E418A9EBAA52}"/>
    <cellStyle name="Calculation 3 4 2 16 3" xfId="11003" xr:uid="{441C9E12-016E-4695-B054-B48AF68FBD3C}"/>
    <cellStyle name="Calculation 3 4 2 17" xfId="11004" xr:uid="{885965B6-FF15-415B-A51B-84B3A8E4C439}"/>
    <cellStyle name="Calculation 3 4 2 17 2" xfId="11005" xr:uid="{69081A80-0B51-4DFA-95D4-F9CCF4F3CB0C}"/>
    <cellStyle name="Calculation 3 4 2 17 2 2" xfId="11006" xr:uid="{EAF03D8C-916C-4A63-B27C-CE4D0E638945}"/>
    <cellStyle name="Calculation 3 4 2 17 3" xfId="11007" xr:uid="{884B630B-6CC7-4139-A1AB-80C1C9383602}"/>
    <cellStyle name="Calculation 3 4 2 18" xfId="11008" xr:uid="{71229280-A782-4948-926A-9764DCEAA1A8}"/>
    <cellStyle name="Calculation 3 4 2 18 2" xfId="11009" xr:uid="{051C69AB-1FB2-4988-81DD-E247BD65D601}"/>
    <cellStyle name="Calculation 3 4 2 18 2 2" xfId="11010" xr:uid="{F5484521-574C-4AFD-AED0-B98C0DE61800}"/>
    <cellStyle name="Calculation 3 4 2 18 3" xfId="11011" xr:uid="{01D52F53-935B-42ED-A84A-3B708E670EF9}"/>
    <cellStyle name="Calculation 3 4 2 19" xfId="11012" xr:uid="{1E0A30A3-597B-437D-B6A2-3868E9049D63}"/>
    <cellStyle name="Calculation 3 4 2 19 2" xfId="11013" xr:uid="{3F1B375C-7243-4F4F-8402-9C3F728733D8}"/>
    <cellStyle name="Calculation 3 4 2 19 2 2" xfId="11014" xr:uid="{C09EE917-E14B-4E9B-9CF0-24063D0F2D54}"/>
    <cellStyle name="Calculation 3 4 2 19 3" xfId="11015" xr:uid="{0BDC8729-749B-4E5B-906D-2EE896EFB54A}"/>
    <cellStyle name="Calculation 3 4 2 2" xfId="11016" xr:uid="{D0B1AC58-4508-477F-AA91-30B138E19FDE}"/>
    <cellStyle name="Calculation 3 4 2 2 2" xfId="11017" xr:uid="{CC284EAB-6FF4-4138-87E3-8D1F17DC8C3B}"/>
    <cellStyle name="Calculation 3 4 2 2 2 2" xfId="11018" xr:uid="{ED42232C-391B-4C03-B908-CE96D6FC3563}"/>
    <cellStyle name="Calculation 3 4 2 2 2 2 2" xfId="11019" xr:uid="{808BA295-E24E-43A8-9051-7FE208AC8A3F}"/>
    <cellStyle name="Calculation 3 4 2 2 2 3" xfId="11020" xr:uid="{08739DDB-A4BF-49DD-AB37-9A81B6430F49}"/>
    <cellStyle name="Calculation 3 4 2 2 2 4" xfId="11021" xr:uid="{1E4F26A2-635C-4A53-B840-1DD1DCC4EC6E}"/>
    <cellStyle name="Calculation 3 4 2 2 3" xfId="11022" xr:uid="{F696384C-8393-49E3-92AC-D978A34F75E8}"/>
    <cellStyle name="Calculation 3 4 2 2 3 2" xfId="11023" xr:uid="{D5A2329D-6D3D-4F89-8533-65C303EB2F98}"/>
    <cellStyle name="Calculation 3 4 2 2 4" xfId="11024" xr:uid="{4CBDAF9B-3CB5-4B71-B3B5-6B3A1F003222}"/>
    <cellStyle name="Calculation 3 4 2 2 5" xfId="11025" xr:uid="{84ACA38B-7DE0-4F56-A375-9D1325AA06FF}"/>
    <cellStyle name="Calculation 3 4 2 20" xfId="11026" xr:uid="{0BE0B1E1-BDCD-46BD-965B-BFE0B286DA30}"/>
    <cellStyle name="Calculation 3 4 2 20 2" xfId="11027" xr:uid="{2D503DF8-7D00-4B48-B428-4E739EE56766}"/>
    <cellStyle name="Calculation 3 4 2 20 2 2" xfId="11028" xr:uid="{80567857-45A1-4351-8158-22BD193490FC}"/>
    <cellStyle name="Calculation 3 4 2 20 3" xfId="11029" xr:uid="{E1546232-E958-471E-A309-1B27BB19C3B0}"/>
    <cellStyle name="Calculation 3 4 2 21" xfId="11030" xr:uid="{C413570B-F2B9-4B50-B755-5B9A2E001089}"/>
    <cellStyle name="Calculation 3 4 2 21 2" xfId="11031" xr:uid="{8B044435-4522-4E2A-9091-F1A2C6A8F970}"/>
    <cellStyle name="Calculation 3 4 2 22" xfId="11032" xr:uid="{9A1772B7-A8C9-4E63-A30B-7524DB215D09}"/>
    <cellStyle name="Calculation 3 4 2 23" xfId="11033" xr:uid="{A41C2144-50F4-45C7-823F-A8FF491CEAA8}"/>
    <cellStyle name="Calculation 3 4 2 3" xfId="11034" xr:uid="{12E3EB1A-CC40-4936-A5F2-402F9D445BFF}"/>
    <cellStyle name="Calculation 3 4 2 3 2" xfId="11035" xr:uid="{56125F5B-3764-419B-9FDB-38ED6032C065}"/>
    <cellStyle name="Calculation 3 4 2 3 2 2" xfId="11036" xr:uid="{8AA47C70-9FA2-4191-AA19-E3F47758B390}"/>
    <cellStyle name="Calculation 3 4 2 3 2 3" xfId="11037" xr:uid="{0EF3BC57-F620-4BC6-AF4A-82D745ECCA1F}"/>
    <cellStyle name="Calculation 3 4 2 3 3" xfId="11038" xr:uid="{C8F3A37B-3CED-450B-B075-A331722772DD}"/>
    <cellStyle name="Calculation 3 4 2 3 3 2" xfId="11039" xr:uid="{1A5FEF4F-3E2D-4276-A532-77D27804BF0E}"/>
    <cellStyle name="Calculation 3 4 2 3 4" xfId="11040" xr:uid="{89ECED71-47B8-4922-A445-57279475123E}"/>
    <cellStyle name="Calculation 3 4 2 4" xfId="11041" xr:uid="{55FB83FA-7C81-4905-A5AE-591E7A243C99}"/>
    <cellStyle name="Calculation 3 4 2 4 2" xfId="11042" xr:uid="{CC279BC4-BAF4-4880-B274-A5FC89A30AFC}"/>
    <cellStyle name="Calculation 3 4 2 4 2 2" xfId="11043" xr:uid="{73D83382-64E7-40EE-AE2F-97B82DAC6CD8}"/>
    <cellStyle name="Calculation 3 4 2 4 3" xfId="11044" xr:uid="{8B3CFB4F-0FAA-4CB6-8638-843A2DF312BE}"/>
    <cellStyle name="Calculation 3 4 2 4 4" xfId="11045" xr:uid="{16110F45-065E-443E-8E18-D7C4B8FD7837}"/>
    <cellStyle name="Calculation 3 4 2 5" xfId="11046" xr:uid="{65697599-A3D7-4330-92F0-D19255192DA1}"/>
    <cellStyle name="Calculation 3 4 2 5 2" xfId="11047" xr:uid="{3F5F3B7E-841A-417E-BBE6-37CD96B0A696}"/>
    <cellStyle name="Calculation 3 4 2 5 2 2" xfId="11048" xr:uid="{F0649974-AC69-4FE1-B164-235BFB7D32F5}"/>
    <cellStyle name="Calculation 3 4 2 5 3" xfId="11049" xr:uid="{828B9448-9534-42E9-963D-BBC645067F0E}"/>
    <cellStyle name="Calculation 3 4 2 5 4" xfId="11050" xr:uid="{20FDF076-917A-433E-8B5D-6B7312EF72D8}"/>
    <cellStyle name="Calculation 3 4 2 6" xfId="11051" xr:uid="{A85955B4-BB07-4B74-9CA7-6C807427E53B}"/>
    <cellStyle name="Calculation 3 4 2 6 2" xfId="11052" xr:uid="{5AE2A254-1EB1-4A8E-BED3-2CF8EA6C682B}"/>
    <cellStyle name="Calculation 3 4 2 6 2 2" xfId="11053" xr:uid="{2125A46E-8BDF-4940-B7E2-3B43976B6C3B}"/>
    <cellStyle name="Calculation 3 4 2 6 3" xfId="11054" xr:uid="{AAE0CA79-E54A-47E3-AA7D-B79B40C3C5DD}"/>
    <cellStyle name="Calculation 3 4 2 7" xfId="11055" xr:uid="{AB110E7A-8E69-4E35-A93B-B7D6E9E82A5C}"/>
    <cellStyle name="Calculation 3 4 2 7 2" xfId="11056" xr:uid="{0C4B5905-C3A9-4F31-8AB7-A4F89D3991ED}"/>
    <cellStyle name="Calculation 3 4 2 7 2 2" xfId="11057" xr:uid="{15550263-2D11-4076-8CD9-9FB3CA7A191D}"/>
    <cellStyle name="Calculation 3 4 2 7 3" xfId="11058" xr:uid="{2F1F0254-2ADC-4E2C-8A27-80C132BCD838}"/>
    <cellStyle name="Calculation 3 4 2 8" xfId="11059" xr:uid="{C79FB90E-20DD-4442-B5F9-5C0F6AD8F38E}"/>
    <cellStyle name="Calculation 3 4 2 8 2" xfId="11060" xr:uid="{02816AAE-8061-40B1-BE38-A36D34329042}"/>
    <cellStyle name="Calculation 3 4 2 8 2 2" xfId="11061" xr:uid="{CD181FF0-BE02-47CA-BC32-2204A515A9AA}"/>
    <cellStyle name="Calculation 3 4 2 8 3" xfId="11062" xr:uid="{C3B61258-84EF-4E41-9E15-761A41860381}"/>
    <cellStyle name="Calculation 3 4 2 9" xfId="11063" xr:uid="{2EE3CCC0-3B30-4CA4-8543-C4513A997CD6}"/>
    <cellStyle name="Calculation 3 4 2 9 2" xfId="11064" xr:uid="{A82BEA69-A089-4E12-AEB7-8978904083D5}"/>
    <cellStyle name="Calculation 3 4 2 9 2 2" xfId="11065" xr:uid="{6832F148-65D9-43A3-974E-1E5C6FC3CAFD}"/>
    <cellStyle name="Calculation 3 4 2 9 3" xfId="11066" xr:uid="{D936ACED-F264-4ABF-A557-9A31E299AACA}"/>
    <cellStyle name="Calculation 3 4 20" xfId="11067" xr:uid="{7C6BFB29-AF3F-40F3-8B96-2BF4B8A5B8AD}"/>
    <cellStyle name="Calculation 3 4 3" xfId="11068" xr:uid="{8E248C55-9D5D-42AD-96D8-8DF5BE3051DC}"/>
    <cellStyle name="Calculation 3 4 3 2" xfId="11069" xr:uid="{FF26D866-CFBE-400C-8895-61988F9DF02C}"/>
    <cellStyle name="Calculation 3 4 3 2 2" xfId="11070" xr:uid="{200E0D07-103E-4655-B01E-4470789E96E5}"/>
    <cellStyle name="Calculation 3 4 3 2 2 2" xfId="11071" xr:uid="{2C9DEBEE-6D41-4E1E-8D55-E08050A1C8BC}"/>
    <cellStyle name="Calculation 3 4 3 2 3" xfId="11072" xr:uid="{5A71164E-9728-4D98-88F6-B05ED2C74AD4}"/>
    <cellStyle name="Calculation 3 4 3 2 4" xfId="11073" xr:uid="{3617C9FD-68C0-4AAE-9996-10A0C7F0FF98}"/>
    <cellStyle name="Calculation 3 4 3 3" xfId="11074" xr:uid="{CE0921C8-4502-44C2-8004-937DEA0C4807}"/>
    <cellStyle name="Calculation 3 4 3 3 2" xfId="11075" xr:uid="{47875F07-6D1A-47A4-AF53-8D3F70801B0D}"/>
    <cellStyle name="Calculation 3 4 3 4" xfId="11076" xr:uid="{AC4F6447-41F3-43C9-82BB-CCE751B5B011}"/>
    <cellStyle name="Calculation 3 4 3 5" xfId="11077" xr:uid="{BCFAC4D7-7FD2-4757-8389-C96ACD3EDD59}"/>
    <cellStyle name="Calculation 3 4 4" xfId="11078" xr:uid="{5EA7BC5C-CE5B-4F4A-9093-FDB0F5AC408F}"/>
    <cellStyle name="Calculation 3 4 4 2" xfId="11079" xr:uid="{73604BBF-A4A1-4AE0-BA1A-C5E6E2BEFFA0}"/>
    <cellStyle name="Calculation 3 4 4 2 2" xfId="11080" xr:uid="{CBD3D7F7-6FC1-4811-A158-D74BDD835E9C}"/>
    <cellStyle name="Calculation 3 4 4 2 3" xfId="11081" xr:uid="{C2073F53-0784-4A14-8CCB-5BD6B19F36F6}"/>
    <cellStyle name="Calculation 3 4 4 3" xfId="11082" xr:uid="{C4EF3718-B795-45E8-9A3B-5E4F6C1A5C04}"/>
    <cellStyle name="Calculation 3 4 4 3 2" xfId="11083" xr:uid="{92C8589A-70C5-49DC-B5B3-D86874C5C8AB}"/>
    <cellStyle name="Calculation 3 4 4 4" xfId="11084" xr:uid="{FD7D2C66-8A5E-40E4-AF74-F9AF77C9FB09}"/>
    <cellStyle name="Calculation 3 4 5" xfId="11085" xr:uid="{08AB6BCC-C09E-4849-9D41-56A429BCA638}"/>
    <cellStyle name="Calculation 3 4 5 2" xfId="11086" xr:uid="{4BAB3CB8-D971-4970-986E-5C0FDFD10B98}"/>
    <cellStyle name="Calculation 3 4 5 2 2" xfId="11087" xr:uid="{479F91FA-0912-48CE-A912-E1446BD47CAD}"/>
    <cellStyle name="Calculation 3 4 5 2 3" xfId="11088" xr:uid="{5C964343-A358-40BE-A7BB-BDE4143007FD}"/>
    <cellStyle name="Calculation 3 4 5 3" xfId="11089" xr:uid="{789E00F4-71B7-4022-A966-105A4DE8F3B8}"/>
    <cellStyle name="Calculation 3 4 5 4" xfId="11090" xr:uid="{3CCEE241-B217-4F45-ADF5-E6E3C533E49C}"/>
    <cellStyle name="Calculation 3 4 6" xfId="11091" xr:uid="{2AF9E24B-D659-46BC-AC7E-A73F566C61CC}"/>
    <cellStyle name="Calculation 3 4 6 2" xfId="11092" xr:uid="{EF7AB5E3-A9DD-4B45-8815-2DC2E96E4E50}"/>
    <cellStyle name="Calculation 3 4 6 2 2" xfId="11093" xr:uid="{1F9675EE-B117-4370-8FA4-ACCCE31E4240}"/>
    <cellStyle name="Calculation 3 4 6 3" xfId="11094" xr:uid="{3CA35606-CA4E-450C-8FB1-81C630003D26}"/>
    <cellStyle name="Calculation 3 4 6 4" xfId="11095" xr:uid="{B73F5284-5AE7-4A19-8C64-ACB8EE671ED0}"/>
    <cellStyle name="Calculation 3 4 7" xfId="11096" xr:uid="{BF45827A-4E10-4F37-8E41-01F223621FC6}"/>
    <cellStyle name="Calculation 3 4 7 2" xfId="11097" xr:uid="{B5558FE0-8BFE-4AE5-B7CA-9BDB1AC4D64E}"/>
    <cellStyle name="Calculation 3 4 7 2 2" xfId="11098" xr:uid="{E5D83C05-70E3-47CB-AE43-96B1800E6950}"/>
    <cellStyle name="Calculation 3 4 7 3" xfId="11099" xr:uid="{CAD8C3A6-5F37-46EA-A496-9C3393B3D5F9}"/>
    <cellStyle name="Calculation 3 4 8" xfId="11100" xr:uid="{233D3D5C-DAD2-4C9A-AA30-EC6312C4925E}"/>
    <cellStyle name="Calculation 3 4 8 2" xfId="11101" xr:uid="{A8C5E2AB-3288-47A1-8BC6-97303EC1EF72}"/>
    <cellStyle name="Calculation 3 4 8 2 2" xfId="11102" xr:uid="{692C7837-3F29-4294-8C9F-0A39700C3689}"/>
    <cellStyle name="Calculation 3 4 8 3" xfId="11103" xr:uid="{F65757A0-0A98-433D-9ECA-BE516A7F7B0F}"/>
    <cellStyle name="Calculation 3 4 9" xfId="11104" xr:uid="{C3F12475-F356-46F7-A9DF-6A8744AB49FE}"/>
    <cellStyle name="Calculation 3 4 9 2" xfId="11105" xr:uid="{4BBD89D6-C05E-487E-9349-37A24D3D5D75}"/>
    <cellStyle name="Calculation 3 4 9 2 2" xfId="11106" xr:uid="{57A5C100-4C65-4DA2-9E2D-FA3F4C4C4B3F}"/>
    <cellStyle name="Calculation 3 4 9 3" xfId="11107" xr:uid="{E10DD042-7551-4CE7-BB23-09A772C0106F}"/>
    <cellStyle name="Calculation 3 5" xfId="11108" xr:uid="{6BEF99AA-40B0-4537-8DF6-121969A91929}"/>
    <cellStyle name="Calculation 3 5 10" xfId="11109" xr:uid="{5AB141C5-64A6-4935-B787-E20BBAC76FED}"/>
    <cellStyle name="Calculation 3 5 10 2" xfId="11110" xr:uid="{C35D8AE1-FD1E-4262-AA93-DE4DDDB35FA8}"/>
    <cellStyle name="Calculation 3 5 10 2 2" xfId="11111" xr:uid="{C71BEEBF-9517-4895-A4A4-BE7CA4E6BD28}"/>
    <cellStyle name="Calculation 3 5 10 3" xfId="11112" xr:uid="{666DA6C0-7013-47D9-AFBF-21C3E9A65E0E}"/>
    <cellStyle name="Calculation 3 5 11" xfId="11113" xr:uid="{5F39A7AD-721A-4429-9C88-79700D2DCEB7}"/>
    <cellStyle name="Calculation 3 5 11 2" xfId="11114" xr:uid="{A3C0C63E-D461-4749-9BC9-E8742E201F3D}"/>
    <cellStyle name="Calculation 3 5 11 2 2" xfId="11115" xr:uid="{6B6E2CF3-17F4-4D73-9470-982FE42E4119}"/>
    <cellStyle name="Calculation 3 5 11 3" xfId="11116" xr:uid="{B5BCF982-17D4-41D0-A2EF-6F6D8D027925}"/>
    <cellStyle name="Calculation 3 5 12" xfId="11117" xr:uid="{0736B3F4-E6C2-488E-A69D-8DC5B06447E2}"/>
    <cellStyle name="Calculation 3 5 12 2" xfId="11118" xr:uid="{6D9A089E-46A0-4694-B570-C855C012A332}"/>
    <cellStyle name="Calculation 3 5 12 2 2" xfId="11119" xr:uid="{5171B897-E9D5-4F6B-90F0-D887C82506D1}"/>
    <cellStyle name="Calculation 3 5 12 3" xfId="11120" xr:uid="{03AF2EDC-236C-45B8-80B7-7661957AE1C9}"/>
    <cellStyle name="Calculation 3 5 13" xfId="11121" xr:uid="{D1C452A6-C7E0-49B4-BC66-68338519DE8F}"/>
    <cellStyle name="Calculation 3 5 13 2" xfId="11122" xr:uid="{4B5AFBAB-A4C5-46D6-B8CC-B9AFD4A0F4EE}"/>
    <cellStyle name="Calculation 3 5 13 2 2" xfId="11123" xr:uid="{74E62DD3-68BA-4C29-874B-26C5AFFEC80D}"/>
    <cellStyle name="Calculation 3 5 13 3" xfId="11124" xr:uid="{08F081D4-F3DC-4AA5-ABF5-C3B93DBE61E3}"/>
    <cellStyle name="Calculation 3 5 14" xfId="11125" xr:uid="{2A47552A-BD8D-478F-BB15-3B632E16E3C4}"/>
    <cellStyle name="Calculation 3 5 14 2" xfId="11126" xr:uid="{C4B553E4-C7EE-4E14-BFDB-87B840C2C247}"/>
    <cellStyle name="Calculation 3 5 14 2 2" xfId="11127" xr:uid="{F0D64535-8E82-4926-B7A0-960B0FC121FA}"/>
    <cellStyle name="Calculation 3 5 14 3" xfId="11128" xr:uid="{1F7213B6-C8F1-480E-B8BF-1E82ED111FCC}"/>
    <cellStyle name="Calculation 3 5 15" xfId="11129" xr:uid="{33A21864-8E04-496F-926F-5378648E21CD}"/>
    <cellStyle name="Calculation 3 5 15 2" xfId="11130" xr:uid="{F532E575-DBE0-4EB4-955D-C6B39E6EA4B2}"/>
    <cellStyle name="Calculation 3 5 15 2 2" xfId="11131" xr:uid="{BF3F936E-BA48-462E-812D-43860BDAB0A0}"/>
    <cellStyle name="Calculation 3 5 15 3" xfId="11132" xr:uid="{B0DE5DD8-9460-4448-9619-4FBEC1BD449B}"/>
    <cellStyle name="Calculation 3 5 16" xfId="11133" xr:uid="{A9C499F2-27AF-4DF0-8E47-FC9762DB6835}"/>
    <cellStyle name="Calculation 3 5 16 2" xfId="11134" xr:uid="{0388A775-E80E-4D75-B788-4216551FD2D9}"/>
    <cellStyle name="Calculation 3 5 16 2 2" xfId="11135" xr:uid="{74119CB1-9E6F-442D-B33D-184B7D6A6D69}"/>
    <cellStyle name="Calculation 3 5 16 3" xfId="11136" xr:uid="{61CC0EAD-807E-45B3-8A47-EBCAD3616FE0}"/>
    <cellStyle name="Calculation 3 5 17" xfId="11137" xr:uid="{DD64E2F1-3E61-41D0-A444-48E87DBC4684}"/>
    <cellStyle name="Calculation 3 5 17 2" xfId="11138" xr:uid="{94578624-479E-4B32-9B57-A57360D74C3D}"/>
    <cellStyle name="Calculation 3 5 17 2 2" xfId="11139" xr:uid="{3C7C1163-7855-41F1-A46A-109F190647EB}"/>
    <cellStyle name="Calculation 3 5 17 3" xfId="11140" xr:uid="{7C32C99F-B237-4898-A393-E0ADE7D44D16}"/>
    <cellStyle name="Calculation 3 5 18" xfId="11141" xr:uid="{C0966C04-DDD3-49A1-BAC3-8813862E5BA5}"/>
    <cellStyle name="Calculation 3 5 18 2" xfId="11142" xr:uid="{F0B535BA-A1C8-43E7-8F27-CE6053B59E27}"/>
    <cellStyle name="Calculation 3 5 18 2 2" xfId="11143" xr:uid="{0B45FA56-1C85-4FF0-B377-96089A152D97}"/>
    <cellStyle name="Calculation 3 5 18 3" xfId="11144" xr:uid="{B2D330ED-7800-4471-8B1A-AFC8686ED736}"/>
    <cellStyle name="Calculation 3 5 19" xfId="11145" xr:uid="{065C9CAC-5EB8-4F73-8FD3-AEE50021C423}"/>
    <cellStyle name="Calculation 3 5 19 2" xfId="11146" xr:uid="{ED32CAED-3A75-4309-961E-8C5A4C091973}"/>
    <cellStyle name="Calculation 3 5 19 2 2" xfId="11147" xr:uid="{917C05B1-19FC-4D18-8386-9A764BAA9EFA}"/>
    <cellStyle name="Calculation 3 5 19 3" xfId="11148" xr:uid="{045422C6-D67E-41B7-BD33-B3CE228D9506}"/>
    <cellStyle name="Calculation 3 5 2" xfId="11149" xr:uid="{3586765C-07EE-4500-B427-EFAA4887D1FF}"/>
    <cellStyle name="Calculation 3 5 2 10" xfId="11150" xr:uid="{8B1C7144-11AF-4ADB-9C88-F7E4F18E6210}"/>
    <cellStyle name="Calculation 3 5 2 10 2" xfId="11151" xr:uid="{97FEDDAE-E325-4F7A-8AE6-04B189C774B9}"/>
    <cellStyle name="Calculation 3 5 2 10 2 2" xfId="11152" xr:uid="{A694E792-1A71-452F-9523-235DEEBA99C8}"/>
    <cellStyle name="Calculation 3 5 2 10 3" xfId="11153" xr:uid="{E16877FA-5D23-48E3-B3F7-B5D3B854F474}"/>
    <cellStyle name="Calculation 3 5 2 11" xfId="11154" xr:uid="{85E3BF8D-D2DC-46D1-82A8-75E5D2471C9B}"/>
    <cellStyle name="Calculation 3 5 2 11 2" xfId="11155" xr:uid="{1C76243B-77EE-49A5-A444-7C3A9CDC6F14}"/>
    <cellStyle name="Calculation 3 5 2 11 2 2" xfId="11156" xr:uid="{02EA437D-F63D-4A45-8BA6-4F79EBAEB165}"/>
    <cellStyle name="Calculation 3 5 2 11 3" xfId="11157" xr:uid="{48391DA3-0F08-4846-9BD3-EE9BE02D85CC}"/>
    <cellStyle name="Calculation 3 5 2 12" xfId="11158" xr:uid="{69D398F2-860F-4A2B-BBFB-681AAF242AAC}"/>
    <cellStyle name="Calculation 3 5 2 12 2" xfId="11159" xr:uid="{48338533-E6C6-4A21-A4E7-AA044D8A50B9}"/>
    <cellStyle name="Calculation 3 5 2 12 2 2" xfId="11160" xr:uid="{C11ECD76-C0E0-4483-8963-1A5DA42970C8}"/>
    <cellStyle name="Calculation 3 5 2 12 3" xfId="11161" xr:uid="{DBBAB81F-7C20-428B-8C8E-C22DC47A5FC4}"/>
    <cellStyle name="Calculation 3 5 2 13" xfId="11162" xr:uid="{6645D5BF-408D-4003-B754-BE53A618B107}"/>
    <cellStyle name="Calculation 3 5 2 13 2" xfId="11163" xr:uid="{E7DF7AAF-6A12-45A8-B1CA-E2121B9129DE}"/>
    <cellStyle name="Calculation 3 5 2 13 2 2" xfId="11164" xr:uid="{7F351791-AB9A-4362-8659-5BD9866708E9}"/>
    <cellStyle name="Calculation 3 5 2 13 3" xfId="11165" xr:uid="{91937D92-5AD2-4B42-97C5-F0755EDC7676}"/>
    <cellStyle name="Calculation 3 5 2 14" xfId="11166" xr:uid="{809D16D1-5A61-406A-A262-167498636701}"/>
    <cellStyle name="Calculation 3 5 2 14 2" xfId="11167" xr:uid="{CDBAFE65-05AA-46F6-A498-2540AEE4D74D}"/>
    <cellStyle name="Calculation 3 5 2 14 2 2" xfId="11168" xr:uid="{7245A8D6-0871-4087-A134-230232C6C3AE}"/>
    <cellStyle name="Calculation 3 5 2 14 3" xfId="11169" xr:uid="{72420167-DE10-4780-A115-E043158DA226}"/>
    <cellStyle name="Calculation 3 5 2 15" xfId="11170" xr:uid="{1E9CEC9C-C08E-42C2-B4DE-69B036366336}"/>
    <cellStyle name="Calculation 3 5 2 15 2" xfId="11171" xr:uid="{BBC9E8E9-3114-43C1-8610-E1F797B740DE}"/>
    <cellStyle name="Calculation 3 5 2 15 2 2" xfId="11172" xr:uid="{85C3E539-0AAA-4272-A317-A3E9EAC197BE}"/>
    <cellStyle name="Calculation 3 5 2 15 3" xfId="11173" xr:uid="{47702636-FC5C-41EC-9060-6D6777FC5F81}"/>
    <cellStyle name="Calculation 3 5 2 16" xfId="11174" xr:uid="{3CF782FA-604A-45C5-A76E-ED954F13B505}"/>
    <cellStyle name="Calculation 3 5 2 16 2" xfId="11175" xr:uid="{A6ADF4AA-0EE6-4F5C-B282-80EAFAC156E2}"/>
    <cellStyle name="Calculation 3 5 2 16 2 2" xfId="11176" xr:uid="{11A88001-2177-4D9C-BF32-301FAF439FDF}"/>
    <cellStyle name="Calculation 3 5 2 16 3" xfId="11177" xr:uid="{835C3AD6-C27C-4A9F-9A8C-179D302AC49B}"/>
    <cellStyle name="Calculation 3 5 2 17" xfId="11178" xr:uid="{3E6D3067-6385-4149-8064-D350356B1E2C}"/>
    <cellStyle name="Calculation 3 5 2 17 2" xfId="11179" xr:uid="{C40D459F-4418-4E8C-B930-27F5FCDA0B65}"/>
    <cellStyle name="Calculation 3 5 2 17 2 2" xfId="11180" xr:uid="{A31304FE-C347-43DC-8674-CDAF4A85FFF5}"/>
    <cellStyle name="Calculation 3 5 2 17 3" xfId="11181" xr:uid="{03B46A13-4F6E-437A-BC15-493735D7B8F6}"/>
    <cellStyle name="Calculation 3 5 2 18" xfId="11182" xr:uid="{EC8EE1DF-3654-46D4-AF4E-846EC0F232A1}"/>
    <cellStyle name="Calculation 3 5 2 18 2" xfId="11183" xr:uid="{FAEC886A-C9E5-4D75-BFB8-E258336D569A}"/>
    <cellStyle name="Calculation 3 5 2 18 2 2" xfId="11184" xr:uid="{63BCD803-0025-4420-8623-3F7932CC66B8}"/>
    <cellStyle name="Calculation 3 5 2 18 3" xfId="11185" xr:uid="{9E79BAB8-71CF-47B3-9A66-7FE4A088619A}"/>
    <cellStyle name="Calculation 3 5 2 19" xfId="11186" xr:uid="{D05DE6B0-FB9C-40CD-9213-4C3A5AD881A7}"/>
    <cellStyle name="Calculation 3 5 2 19 2" xfId="11187" xr:uid="{96EEC260-8C33-429E-B29E-BAB9118D9315}"/>
    <cellStyle name="Calculation 3 5 2 19 2 2" xfId="11188" xr:uid="{01EC806E-B49D-4176-8FBC-DC8E64D16051}"/>
    <cellStyle name="Calculation 3 5 2 19 3" xfId="11189" xr:uid="{485B4B33-4A78-41AD-9A23-B5CFCD506675}"/>
    <cellStyle name="Calculation 3 5 2 2" xfId="11190" xr:uid="{3CA563A0-74BE-42A1-9B80-AEF696967D91}"/>
    <cellStyle name="Calculation 3 5 2 2 2" xfId="11191" xr:uid="{9C48D1E7-11B2-4EF6-8145-BA34A0F5C574}"/>
    <cellStyle name="Calculation 3 5 2 2 2 2" xfId="11192" xr:uid="{668B63B2-6887-4401-9743-A5CBDB656558}"/>
    <cellStyle name="Calculation 3 5 2 2 2 3" xfId="11193" xr:uid="{CA6CCFC9-277E-4DE7-9A07-299AD0BCE264}"/>
    <cellStyle name="Calculation 3 5 2 2 3" xfId="11194" xr:uid="{34D79B0C-3D7F-430C-B0DF-0B5AF70C3EF8}"/>
    <cellStyle name="Calculation 3 5 2 2 3 2" xfId="11195" xr:uid="{3B355052-E28D-41C4-B1D7-1787ED22A28F}"/>
    <cellStyle name="Calculation 3 5 2 2 4" xfId="11196" xr:uid="{6E919660-EC14-43B7-833D-361576EC5DCD}"/>
    <cellStyle name="Calculation 3 5 2 20" xfId="11197" xr:uid="{2489DCD1-6814-404D-93A8-45C917C8C5DB}"/>
    <cellStyle name="Calculation 3 5 2 20 2" xfId="11198" xr:uid="{C3A9A8AD-8500-4838-A014-B3AC0B729533}"/>
    <cellStyle name="Calculation 3 5 2 20 2 2" xfId="11199" xr:uid="{7B626FEA-48D0-46AA-9292-DBB33C2285D3}"/>
    <cellStyle name="Calculation 3 5 2 20 3" xfId="11200" xr:uid="{74E33382-C320-4BEE-9EA8-0C4E147899F7}"/>
    <cellStyle name="Calculation 3 5 2 21" xfId="11201" xr:uid="{367B1D34-65DE-4373-ACE4-C16DC7E37593}"/>
    <cellStyle name="Calculation 3 5 2 21 2" xfId="11202" xr:uid="{A52A9864-2BB6-4A60-AE28-90125EF2810F}"/>
    <cellStyle name="Calculation 3 5 2 22" xfId="11203" xr:uid="{E27165F2-64B3-4C29-B990-39D2A5131996}"/>
    <cellStyle name="Calculation 3 5 2 23" xfId="11204" xr:uid="{42241913-208B-4B7C-86FF-2655CF2326D8}"/>
    <cellStyle name="Calculation 3 5 2 3" xfId="11205" xr:uid="{476AE170-56A4-4023-9726-052DBC3D9F54}"/>
    <cellStyle name="Calculation 3 5 2 3 2" xfId="11206" xr:uid="{C3637AD1-32F2-44B2-B583-1332A4416214}"/>
    <cellStyle name="Calculation 3 5 2 3 2 2" xfId="11207" xr:uid="{E4218B0D-E53F-4BA6-9032-0B02E80E00E8}"/>
    <cellStyle name="Calculation 3 5 2 3 3" xfId="11208" xr:uid="{4E54FBF4-6678-4B5D-9F76-C0434B0C4E15}"/>
    <cellStyle name="Calculation 3 5 2 3 4" xfId="11209" xr:uid="{6C30A38D-418C-406D-B0F6-5A815D04BB25}"/>
    <cellStyle name="Calculation 3 5 2 4" xfId="11210" xr:uid="{FB6316C7-BB6C-4E51-9F10-77A3C72F2F70}"/>
    <cellStyle name="Calculation 3 5 2 4 2" xfId="11211" xr:uid="{A8CF4C16-C4B9-4824-9B54-519BFC653A5A}"/>
    <cellStyle name="Calculation 3 5 2 4 2 2" xfId="11212" xr:uid="{41ABEF32-F50C-41F8-84DB-FE6FB799A1C3}"/>
    <cellStyle name="Calculation 3 5 2 4 3" xfId="11213" xr:uid="{07512C82-438C-41C2-98C2-7E86C95B2094}"/>
    <cellStyle name="Calculation 3 5 2 4 4" xfId="11214" xr:uid="{40F8A244-2336-4F99-B3DC-928368E28EAB}"/>
    <cellStyle name="Calculation 3 5 2 5" xfId="11215" xr:uid="{7A6DD377-33F7-45A5-B4F1-A345244913C0}"/>
    <cellStyle name="Calculation 3 5 2 5 2" xfId="11216" xr:uid="{3AB2D15D-20C1-4311-B72C-88881088F3D5}"/>
    <cellStyle name="Calculation 3 5 2 5 2 2" xfId="11217" xr:uid="{D95BB53D-A815-41AE-83D8-C772C1684DC3}"/>
    <cellStyle name="Calculation 3 5 2 5 3" xfId="11218" xr:uid="{E036D658-0674-4CAC-96BE-84F0A9BFB601}"/>
    <cellStyle name="Calculation 3 5 2 6" xfId="11219" xr:uid="{27C7B80A-0F37-4C0D-B97A-5D4D05C27DBB}"/>
    <cellStyle name="Calculation 3 5 2 6 2" xfId="11220" xr:uid="{7F517E8D-F842-443D-9876-5F3B27029BE3}"/>
    <cellStyle name="Calculation 3 5 2 6 2 2" xfId="11221" xr:uid="{3F5E7FE2-DB45-4FC9-AF89-428C558A1244}"/>
    <cellStyle name="Calculation 3 5 2 6 3" xfId="11222" xr:uid="{EEB3F898-76E7-4317-85D5-4F0EA3A189DC}"/>
    <cellStyle name="Calculation 3 5 2 7" xfId="11223" xr:uid="{70AA416D-8B32-4ED9-8DA2-C05880E14A24}"/>
    <cellStyle name="Calculation 3 5 2 7 2" xfId="11224" xr:uid="{D19501EB-D849-4C72-8B30-5B9E2A5587F2}"/>
    <cellStyle name="Calculation 3 5 2 7 2 2" xfId="11225" xr:uid="{D709B22B-8980-439E-B2DB-8D79BC46B4C4}"/>
    <cellStyle name="Calculation 3 5 2 7 3" xfId="11226" xr:uid="{8BD532A2-8AB0-41F8-84DE-89414E9C8BF7}"/>
    <cellStyle name="Calculation 3 5 2 8" xfId="11227" xr:uid="{BC7D717F-E0A0-4823-9703-51A41C4B932B}"/>
    <cellStyle name="Calculation 3 5 2 8 2" xfId="11228" xr:uid="{4F5BE813-FF4E-4DCB-8DD5-36CB2A75B4EB}"/>
    <cellStyle name="Calculation 3 5 2 8 2 2" xfId="11229" xr:uid="{83DC5504-3C72-473D-A593-F4D296B52A69}"/>
    <cellStyle name="Calculation 3 5 2 8 3" xfId="11230" xr:uid="{A9217058-D336-4D9B-8629-964ABB7EA3CC}"/>
    <cellStyle name="Calculation 3 5 2 9" xfId="11231" xr:uid="{B7E20F81-7E43-4FB5-9E3C-590D752EA7DB}"/>
    <cellStyle name="Calculation 3 5 2 9 2" xfId="11232" xr:uid="{A739A64E-C58D-4476-A8AF-F67D097DCD3F}"/>
    <cellStyle name="Calculation 3 5 2 9 2 2" xfId="11233" xr:uid="{B2BD6754-3A82-427A-AC51-54820240CA0F}"/>
    <cellStyle name="Calculation 3 5 2 9 3" xfId="11234" xr:uid="{6DCB7CA4-B0BF-49FF-BFA9-0E177E3A22A0}"/>
    <cellStyle name="Calculation 3 5 20" xfId="11235" xr:uid="{559AFF07-8949-4181-83BB-460CCD4FD832}"/>
    <cellStyle name="Calculation 3 5 20 2" xfId="11236" xr:uid="{0B385201-4EB8-444C-BB57-390A66D8F827}"/>
    <cellStyle name="Calculation 3 5 20 2 2" xfId="11237" xr:uid="{EC3065A1-D9FD-42FF-8B03-E6903AE8D1E8}"/>
    <cellStyle name="Calculation 3 5 20 3" xfId="11238" xr:uid="{A8AFC035-041C-493E-88B7-778A44129C7A}"/>
    <cellStyle name="Calculation 3 5 21" xfId="11239" xr:uid="{49DF247B-BBCE-41EE-8710-D971268791EC}"/>
    <cellStyle name="Calculation 3 5 21 2" xfId="11240" xr:uid="{BAB4F95D-36A3-4A20-BAAB-B6ED6ECF73C1}"/>
    <cellStyle name="Calculation 3 5 21 2 2" xfId="11241" xr:uid="{DC81E4E1-1896-42EE-A631-233B6EED8988}"/>
    <cellStyle name="Calculation 3 5 21 3" xfId="11242" xr:uid="{F9ADCF82-4D1D-421D-AF0C-14744046753B}"/>
    <cellStyle name="Calculation 3 5 22" xfId="11243" xr:uid="{E5056B7F-03FC-413D-AA8C-AB2195624E89}"/>
    <cellStyle name="Calculation 3 5 22 2" xfId="11244" xr:uid="{59C0C207-F39C-4AC4-800D-E2D884CE34AB}"/>
    <cellStyle name="Calculation 3 5 23" xfId="11245" xr:uid="{1CE629DE-A07C-46CF-812B-10AAA9AA9A3F}"/>
    <cellStyle name="Calculation 3 5 24" xfId="11246" xr:uid="{94E81945-42C1-492D-950F-66419B39F763}"/>
    <cellStyle name="Calculation 3 5 3" xfId="11247" xr:uid="{285EB420-5008-4ACC-B040-FFBB84128CB8}"/>
    <cellStyle name="Calculation 3 5 3 2" xfId="11248" xr:uid="{C6E26262-74B8-4042-9258-29A92E399718}"/>
    <cellStyle name="Calculation 3 5 3 2 2" xfId="11249" xr:uid="{E8E859EC-4786-4342-9C59-DDD2B1F28BE0}"/>
    <cellStyle name="Calculation 3 5 3 2 3" xfId="11250" xr:uid="{522A8EF8-2853-404E-8102-4FC2C1975DB2}"/>
    <cellStyle name="Calculation 3 5 3 3" xfId="11251" xr:uid="{6CDF0BE4-228A-4630-8C4E-8E216EB63579}"/>
    <cellStyle name="Calculation 3 5 3 3 2" xfId="11252" xr:uid="{53F567BF-9628-42D4-9818-81A077EE52AD}"/>
    <cellStyle name="Calculation 3 5 3 4" xfId="11253" xr:uid="{1A486363-9762-4AA1-8634-6771B7CB0F38}"/>
    <cellStyle name="Calculation 3 5 4" xfId="11254" xr:uid="{440F0D4D-20F2-4BB4-AFA6-FD56E39F5801}"/>
    <cellStyle name="Calculation 3 5 4 2" xfId="11255" xr:uid="{D964915F-DBDE-4CE5-B9E1-B5DC41681E63}"/>
    <cellStyle name="Calculation 3 5 4 2 2" xfId="11256" xr:uid="{9259297A-5BF5-4F2F-B7B2-A244D8BE683F}"/>
    <cellStyle name="Calculation 3 5 4 3" xfId="11257" xr:uid="{3BC5CD3C-3526-4464-9A2E-9B2D32BFC7FD}"/>
    <cellStyle name="Calculation 3 5 4 4" xfId="11258" xr:uid="{885C1D06-82FD-4988-AEA2-06440E5A7AD0}"/>
    <cellStyle name="Calculation 3 5 5" xfId="11259" xr:uid="{E27CD244-BD79-46B7-AD69-553EF5E47A4A}"/>
    <cellStyle name="Calculation 3 5 5 2" xfId="11260" xr:uid="{CB38FE79-7B82-494B-B4D2-F40A976FCF77}"/>
    <cellStyle name="Calculation 3 5 5 2 2" xfId="11261" xr:uid="{A0198096-B09D-4863-966E-69317A145883}"/>
    <cellStyle name="Calculation 3 5 5 3" xfId="11262" xr:uid="{44F9CB61-9322-498B-A174-48DA3588D18B}"/>
    <cellStyle name="Calculation 3 5 5 4" xfId="11263" xr:uid="{89B9E3B6-888C-4DB0-A069-510DD9A41B3F}"/>
    <cellStyle name="Calculation 3 5 6" xfId="11264" xr:uid="{2E98B329-4433-41DA-A914-333A4DF48978}"/>
    <cellStyle name="Calculation 3 5 6 2" xfId="11265" xr:uid="{4B67E933-8DAE-4D15-BC53-EAC2D8837D2D}"/>
    <cellStyle name="Calculation 3 5 6 2 2" xfId="11266" xr:uid="{DFD543BA-D014-485A-8F69-9307A5953162}"/>
    <cellStyle name="Calculation 3 5 6 3" xfId="11267" xr:uid="{E1B2B80C-C636-45FA-9697-E393770CD9B9}"/>
    <cellStyle name="Calculation 3 5 7" xfId="11268" xr:uid="{0662EBF5-5A9E-45E7-9418-4F59DCB116F5}"/>
    <cellStyle name="Calculation 3 5 7 2" xfId="11269" xr:uid="{154CAD84-B5F4-4D92-B982-30345B6881E7}"/>
    <cellStyle name="Calculation 3 5 7 2 2" xfId="11270" xr:uid="{06C9EC00-07B7-46A4-B1FE-FC70A3FF8829}"/>
    <cellStyle name="Calculation 3 5 7 3" xfId="11271" xr:uid="{41469513-08CD-43B0-8E18-71C2F2F101F2}"/>
    <cellStyle name="Calculation 3 5 8" xfId="11272" xr:uid="{91B1803D-1DD8-483C-B5E8-786D683938FA}"/>
    <cellStyle name="Calculation 3 5 8 2" xfId="11273" xr:uid="{B8397E37-8B47-446E-ACF0-13C05930A47A}"/>
    <cellStyle name="Calculation 3 5 8 2 2" xfId="11274" xr:uid="{84144C8E-E3F3-4B96-8E15-F337F33C96F8}"/>
    <cellStyle name="Calculation 3 5 8 3" xfId="11275" xr:uid="{77E4B15E-5E49-4C40-9537-3B08EDC46F96}"/>
    <cellStyle name="Calculation 3 5 9" xfId="11276" xr:uid="{A5B6CD68-0E76-4C9F-A9F9-93BF767213E1}"/>
    <cellStyle name="Calculation 3 5 9 2" xfId="11277" xr:uid="{EE0AD380-D650-4E49-B125-807365146BD3}"/>
    <cellStyle name="Calculation 3 5 9 2 2" xfId="11278" xr:uid="{E232CAC9-DE02-4010-827D-4627D0FE0B2E}"/>
    <cellStyle name="Calculation 3 5 9 3" xfId="11279" xr:uid="{CD3C73C3-A0B6-4E9D-8C66-4FAE35AA4D73}"/>
    <cellStyle name="Calculation 3 6" xfId="11280" xr:uid="{5DA641A0-07BD-4B38-A6FD-BE8A6044B046}"/>
    <cellStyle name="Calculation 3 6 10" xfId="11281" xr:uid="{5C2F6027-76E3-47A4-9995-19E1FCC050A9}"/>
    <cellStyle name="Calculation 3 6 10 2" xfId="11282" xr:uid="{3B1F06C9-3722-49D9-B4C3-32FD792E7B56}"/>
    <cellStyle name="Calculation 3 6 10 2 2" xfId="11283" xr:uid="{B0440C57-CE12-4609-92C1-072CF6BEFEA4}"/>
    <cellStyle name="Calculation 3 6 10 3" xfId="11284" xr:uid="{A3B605BB-7991-458B-97ED-0A5B90C35EFA}"/>
    <cellStyle name="Calculation 3 6 11" xfId="11285" xr:uid="{7FCDCA2D-A2FA-4E97-911C-782DDF2B0357}"/>
    <cellStyle name="Calculation 3 6 11 2" xfId="11286" xr:uid="{F68C4011-EFAF-448F-9A90-04D3976E1E02}"/>
    <cellStyle name="Calculation 3 6 11 2 2" xfId="11287" xr:uid="{055B9FA3-B27F-415A-A372-97DE90BCC9B4}"/>
    <cellStyle name="Calculation 3 6 11 3" xfId="11288" xr:uid="{A1B17882-8D28-4973-B7E6-D50899820A1B}"/>
    <cellStyle name="Calculation 3 6 12" xfId="11289" xr:uid="{D110FACB-C509-49EB-B2D8-584B1D3DD48C}"/>
    <cellStyle name="Calculation 3 6 12 2" xfId="11290" xr:uid="{43F74614-8415-4120-BA8A-C444092028A3}"/>
    <cellStyle name="Calculation 3 6 12 2 2" xfId="11291" xr:uid="{164F81F2-7BFE-4F35-A82B-8AC87DB34F7C}"/>
    <cellStyle name="Calculation 3 6 12 3" xfId="11292" xr:uid="{025F263A-23BE-451C-AC16-8F70F1563F01}"/>
    <cellStyle name="Calculation 3 6 13" xfId="11293" xr:uid="{42196E9C-1EC4-4F0F-BCD6-2194DAC41119}"/>
    <cellStyle name="Calculation 3 6 13 2" xfId="11294" xr:uid="{4F20DE0B-6FC2-4E32-8BDF-599F000B7446}"/>
    <cellStyle name="Calculation 3 6 13 2 2" xfId="11295" xr:uid="{9A2A968A-C32D-4170-9362-F0F3E2BF76B0}"/>
    <cellStyle name="Calculation 3 6 13 3" xfId="11296" xr:uid="{F3A9A6AB-8DAE-4161-A279-A33BE0011ABC}"/>
    <cellStyle name="Calculation 3 6 14" xfId="11297" xr:uid="{0EC54E69-90A0-4A0E-8A0D-60DF6909332A}"/>
    <cellStyle name="Calculation 3 6 14 2" xfId="11298" xr:uid="{0372897E-B324-4D40-B9D0-B4E1C9C03158}"/>
    <cellStyle name="Calculation 3 6 14 2 2" xfId="11299" xr:uid="{175B17B4-AF02-4FB5-AF5F-B350CB626471}"/>
    <cellStyle name="Calculation 3 6 14 3" xfId="11300" xr:uid="{A37771CA-99FD-49E7-B62D-84BC7993F86E}"/>
    <cellStyle name="Calculation 3 6 15" xfId="11301" xr:uid="{78E5CDEF-51A7-4AD9-A4FE-BD208EEAA5CD}"/>
    <cellStyle name="Calculation 3 6 15 2" xfId="11302" xr:uid="{24A333DB-5976-4E88-A51D-62F1EC206713}"/>
    <cellStyle name="Calculation 3 6 15 2 2" xfId="11303" xr:uid="{2D6E5BB5-25B2-4261-8524-683271FEE0E3}"/>
    <cellStyle name="Calculation 3 6 15 3" xfId="11304" xr:uid="{A46E6C5C-0C0C-4DDD-9F01-831343D4AA0A}"/>
    <cellStyle name="Calculation 3 6 16" xfId="11305" xr:uid="{49CE4A8F-9DB8-4439-AD4E-9ACB16F1CCA2}"/>
    <cellStyle name="Calculation 3 6 16 2" xfId="11306" xr:uid="{9ECC08BA-9E6D-4E48-8A73-CC96103BA7F4}"/>
    <cellStyle name="Calculation 3 6 16 2 2" xfId="11307" xr:uid="{69F77467-12BC-4089-9CF2-C477C484ADEA}"/>
    <cellStyle name="Calculation 3 6 16 3" xfId="11308" xr:uid="{43B2562F-46B0-479E-B607-F44E224AABD4}"/>
    <cellStyle name="Calculation 3 6 17" xfId="11309" xr:uid="{3F10DADF-974E-4276-92CA-1E79DC128A07}"/>
    <cellStyle name="Calculation 3 6 17 2" xfId="11310" xr:uid="{B4CF8DCD-B91C-4859-8508-B07ABA3602D4}"/>
    <cellStyle name="Calculation 3 6 17 2 2" xfId="11311" xr:uid="{0A2E206E-DC56-4CAA-90EC-BFF1C079E2E2}"/>
    <cellStyle name="Calculation 3 6 17 3" xfId="11312" xr:uid="{828297E7-978E-41B4-ADC7-62EF1EBDABF4}"/>
    <cellStyle name="Calculation 3 6 18" xfId="11313" xr:uid="{3D250E68-1946-4F69-A3ED-F10C4DE99985}"/>
    <cellStyle name="Calculation 3 6 18 2" xfId="11314" xr:uid="{C06BE0B7-81F0-4B7B-96E6-58F0FDB97D10}"/>
    <cellStyle name="Calculation 3 6 18 2 2" xfId="11315" xr:uid="{DCA7EE7E-203C-4D09-936D-1AD64C4B760E}"/>
    <cellStyle name="Calculation 3 6 18 3" xfId="11316" xr:uid="{8FBE4C54-9BC9-4A1D-9509-0D550A9F6B57}"/>
    <cellStyle name="Calculation 3 6 19" xfId="11317" xr:uid="{2C6AB0F2-AC54-4822-BA46-66C815FCD312}"/>
    <cellStyle name="Calculation 3 6 19 2" xfId="11318" xr:uid="{A00EA878-FA41-431D-B5FC-C7393F66B659}"/>
    <cellStyle name="Calculation 3 6 19 2 2" xfId="11319" xr:uid="{8DF3FD87-8E19-46BC-84E7-352DB26A824A}"/>
    <cellStyle name="Calculation 3 6 19 3" xfId="11320" xr:uid="{017DA418-5FC6-40BC-856F-B0758ED9A320}"/>
    <cellStyle name="Calculation 3 6 2" xfId="11321" xr:uid="{059D0094-8C20-4546-AD7A-26BE6E3A3B30}"/>
    <cellStyle name="Calculation 3 6 2 2" xfId="11322" xr:uid="{70A05CDC-D578-46C3-9DBC-5DCECB815149}"/>
    <cellStyle name="Calculation 3 6 2 2 2" xfId="11323" xr:uid="{0D0E6018-A258-40BB-8F25-FBF62469526C}"/>
    <cellStyle name="Calculation 3 6 2 2 3" xfId="11324" xr:uid="{9DBE5036-BB8D-4B45-8C37-58CCB95B8376}"/>
    <cellStyle name="Calculation 3 6 2 3" xfId="11325" xr:uid="{B62915E0-567F-431C-8BE7-086F84BCFAB6}"/>
    <cellStyle name="Calculation 3 6 2 3 2" xfId="11326" xr:uid="{14BFBF58-2D86-4109-B045-C829DDB794D5}"/>
    <cellStyle name="Calculation 3 6 2 4" xfId="11327" xr:uid="{8BAE3E93-7A10-4253-8036-3049FA6EB8BB}"/>
    <cellStyle name="Calculation 3 6 20" xfId="11328" xr:uid="{E94581A1-78E3-48CB-B68A-70F83E11CB5F}"/>
    <cellStyle name="Calculation 3 6 20 2" xfId="11329" xr:uid="{E3DB493B-6AE5-4166-B39C-A247437D41C1}"/>
    <cellStyle name="Calculation 3 6 20 2 2" xfId="11330" xr:uid="{51CAE7BE-2ACF-4A9B-B009-7BC53DE28713}"/>
    <cellStyle name="Calculation 3 6 20 3" xfId="11331" xr:uid="{019261EB-8AE5-4BC3-96E5-16C88B7D0BFE}"/>
    <cellStyle name="Calculation 3 6 21" xfId="11332" xr:uid="{216E525E-42BA-4E4D-BBD4-AEC3024830DA}"/>
    <cellStyle name="Calculation 3 6 21 2" xfId="11333" xr:uid="{4E6FB5A4-8562-44AE-86F0-8121F71FCB29}"/>
    <cellStyle name="Calculation 3 6 22" xfId="11334" xr:uid="{638ACADA-0910-41FE-8233-C8E06B5C6289}"/>
    <cellStyle name="Calculation 3 6 23" xfId="11335" xr:uid="{DD092CE5-A15C-47EA-B308-1CE5EB1EBBE6}"/>
    <cellStyle name="Calculation 3 6 3" xfId="11336" xr:uid="{A3922CF1-C3D9-4175-B97C-60C9E4C494EA}"/>
    <cellStyle name="Calculation 3 6 3 2" xfId="11337" xr:uid="{A53EF88F-830C-4A57-A2F6-FB80C3ACB35F}"/>
    <cellStyle name="Calculation 3 6 3 2 2" xfId="11338" xr:uid="{36A6D11C-888D-49D2-81F8-34CA64A54AC1}"/>
    <cellStyle name="Calculation 3 6 3 3" xfId="11339" xr:uid="{5412F175-9385-40D9-A4F0-B5C2EFF42EDC}"/>
    <cellStyle name="Calculation 3 6 3 4" xfId="11340" xr:uid="{097997C7-770A-4EAC-B3CF-0C55D502AD87}"/>
    <cellStyle name="Calculation 3 6 4" xfId="11341" xr:uid="{7FD1DF03-513B-4F8C-8E8A-3A3FB7009BD4}"/>
    <cellStyle name="Calculation 3 6 4 2" xfId="11342" xr:uid="{C2DCCF5F-46FA-477D-B503-5027BE7ADF63}"/>
    <cellStyle name="Calculation 3 6 4 2 2" xfId="11343" xr:uid="{F506C98F-E9A3-4B78-AFF4-6B37310BD356}"/>
    <cellStyle name="Calculation 3 6 4 3" xfId="11344" xr:uid="{F491B84E-53D9-446B-8124-7F6C072A12D4}"/>
    <cellStyle name="Calculation 3 6 4 4" xfId="11345" xr:uid="{4EC4F380-C9E8-463C-9696-3F697E08EA9E}"/>
    <cellStyle name="Calculation 3 6 5" xfId="11346" xr:uid="{7D13E602-F055-48DB-B3C8-A699FE34E193}"/>
    <cellStyle name="Calculation 3 6 5 2" xfId="11347" xr:uid="{55438069-BEED-4283-A27F-280DD98620BA}"/>
    <cellStyle name="Calculation 3 6 5 2 2" xfId="11348" xr:uid="{9C0E9C74-EAF4-499D-9A86-EEA72C79122E}"/>
    <cellStyle name="Calculation 3 6 5 3" xfId="11349" xr:uid="{D5DF8C54-C055-4864-A026-4969F82FBE4E}"/>
    <cellStyle name="Calculation 3 6 6" xfId="11350" xr:uid="{2E812260-AC06-4334-A9BB-256C430BA312}"/>
    <cellStyle name="Calculation 3 6 6 2" xfId="11351" xr:uid="{D4E0B56D-8C97-4365-98CE-5DA3BF1C8845}"/>
    <cellStyle name="Calculation 3 6 6 2 2" xfId="11352" xr:uid="{424EC29F-B268-416A-95D7-407E291DD01D}"/>
    <cellStyle name="Calculation 3 6 6 3" xfId="11353" xr:uid="{35A3C807-8426-4B34-945B-6E5A75B8BA68}"/>
    <cellStyle name="Calculation 3 6 7" xfId="11354" xr:uid="{D0A71A00-B76A-404E-A12F-FB6FE5C3A657}"/>
    <cellStyle name="Calculation 3 6 7 2" xfId="11355" xr:uid="{18B80601-1DB6-4908-B272-A738098E8BCF}"/>
    <cellStyle name="Calculation 3 6 7 2 2" xfId="11356" xr:uid="{5ABAB771-EEC4-4309-99F3-D4C6F5B89724}"/>
    <cellStyle name="Calculation 3 6 7 3" xfId="11357" xr:uid="{C06226FA-F29D-4A72-BAFA-EA742ACE8796}"/>
    <cellStyle name="Calculation 3 6 8" xfId="11358" xr:uid="{A297EB6D-1253-4AFE-B4BC-6AC1CB1F2190}"/>
    <cellStyle name="Calculation 3 6 8 2" xfId="11359" xr:uid="{C999EBE2-20C4-4112-B65C-67B126C9B34A}"/>
    <cellStyle name="Calculation 3 6 8 2 2" xfId="11360" xr:uid="{AB7B5D57-1951-4436-975F-B8E75809A834}"/>
    <cellStyle name="Calculation 3 6 8 3" xfId="11361" xr:uid="{E2C5F109-86E0-4E0D-8703-2B1D96455755}"/>
    <cellStyle name="Calculation 3 6 9" xfId="11362" xr:uid="{1620FF4C-549D-449F-A770-B7554E938A39}"/>
    <cellStyle name="Calculation 3 6 9 2" xfId="11363" xr:uid="{51BF107A-749D-4BB8-9DB8-713664F80555}"/>
    <cellStyle name="Calculation 3 6 9 2 2" xfId="11364" xr:uid="{37938FD6-F920-41E7-9566-F7D94FCA45F7}"/>
    <cellStyle name="Calculation 3 6 9 3" xfId="11365" xr:uid="{4F90785D-7890-4D7A-9C32-F3EA46BD9F36}"/>
    <cellStyle name="Calculation 3 7" xfId="11366" xr:uid="{DFA59396-405D-4FC8-9D7D-CF919DEBE666}"/>
    <cellStyle name="Calculation 3 7 2" xfId="11367" xr:uid="{573E9921-61A4-4357-A716-FCC92F5A9B14}"/>
    <cellStyle name="Calculation 3 7 2 2" xfId="11368" xr:uid="{F4DD90D1-A8D2-4925-B935-718BE0C61D71}"/>
    <cellStyle name="Calculation 3 7 2 3" xfId="11369" xr:uid="{A95A2F96-B219-41E2-A7C5-32AFA272F1D4}"/>
    <cellStyle name="Calculation 3 7 3" xfId="11370" xr:uid="{6CAC2453-8991-4BB4-A1AD-1CF75396DFB8}"/>
    <cellStyle name="Calculation 3 7 3 2" xfId="11371" xr:uid="{FDBCE12F-E153-4783-B2F7-BFEF724CBB94}"/>
    <cellStyle name="Calculation 3 7 4" xfId="11372" xr:uid="{73A0C563-BA23-4545-B198-004EF0C37433}"/>
    <cellStyle name="Calculation 3 8" xfId="11373" xr:uid="{865B2A87-AFFE-43F2-8936-C99AF28A510F}"/>
    <cellStyle name="Calculation 3 8 2" xfId="11374" xr:uid="{AD44E709-C786-4BB5-98C4-0C8F50C7B706}"/>
    <cellStyle name="Calculation 3 8 2 2" xfId="11375" xr:uid="{2D2D708F-65F7-457D-8071-D0A8AD9E0EDF}"/>
    <cellStyle name="Calculation 3 8 2 3" xfId="11376" xr:uid="{56AED643-4F37-4BD0-BE39-3D0ABB698353}"/>
    <cellStyle name="Calculation 3 8 3" xfId="11377" xr:uid="{64891038-6F72-481B-9E24-2AAE6F37A135}"/>
    <cellStyle name="Calculation 3 8 4" xfId="11378" xr:uid="{7914FB8B-CE14-47C3-B545-D5F723BBF74A}"/>
    <cellStyle name="Calculation 3 9" xfId="11379" xr:uid="{0FF54D9F-8D7A-4D86-A14B-4D6F702D76D8}"/>
    <cellStyle name="Calculation 3 9 2" xfId="11380" xr:uid="{762D4E6A-D54C-40C9-84DE-7FC52064C6CD}"/>
    <cellStyle name="Calculation 3 9 2 2" xfId="11381" xr:uid="{C3F663F2-A150-4587-A7F8-3790F15DF0CD}"/>
    <cellStyle name="Calculation 3 9 3" xfId="11382" xr:uid="{CACD659D-F453-4E35-AABC-3142BE93A24A}"/>
    <cellStyle name="Calculation 3 9 4" xfId="11383" xr:uid="{927A25A0-7A70-4A76-87FF-469BF9FAEDC0}"/>
    <cellStyle name="Calculation 4" xfId="11384" xr:uid="{BAAA2701-3FE8-4E85-A1BC-5ACB389A5E8B}"/>
    <cellStyle name="Calculation 4 10" xfId="11385" xr:uid="{4A9B3412-2BFB-4C6E-A024-25AF1A3DE8A1}"/>
    <cellStyle name="Calculation 4 10 2" xfId="11386" xr:uid="{AAE4E766-8BA5-4F36-BD8E-BB608D0267AE}"/>
    <cellStyle name="Calculation 4 10 2 2" xfId="11387" xr:uid="{0AF3AD78-179A-4208-9036-77D7FA708313}"/>
    <cellStyle name="Calculation 4 10 3" xfId="11388" xr:uid="{B68D092B-2403-4236-ACAE-6FE7D794DA1C}"/>
    <cellStyle name="Calculation 4 11" xfId="11389" xr:uid="{F04CC9B3-D4C1-4B19-ADA0-506391EAC7C6}"/>
    <cellStyle name="Calculation 4 11 2" xfId="11390" xr:uid="{D4B7A878-C18E-4534-B1F5-8D14AB2E85EB}"/>
    <cellStyle name="Calculation 4 11 2 2" xfId="11391" xr:uid="{4B7BAB60-AB9F-4736-964B-05C7BC3E0D0F}"/>
    <cellStyle name="Calculation 4 11 3" xfId="11392" xr:uid="{900A7814-5B89-47CE-A891-8F16754ED64E}"/>
    <cellStyle name="Calculation 4 12" xfId="11393" xr:uid="{8425E2AC-3DC8-4C48-9A19-10E633ED0DDA}"/>
    <cellStyle name="Calculation 4 12 2" xfId="11394" xr:uid="{067129E8-259E-4EF2-93CC-3C996B667262}"/>
    <cellStyle name="Calculation 4 12 2 2" xfId="11395" xr:uid="{8893EAB1-1F85-45DF-B17C-3E237BAC7180}"/>
    <cellStyle name="Calculation 4 12 3" xfId="11396" xr:uid="{F329C88B-072E-4632-9222-2A475118031D}"/>
    <cellStyle name="Calculation 4 13" xfId="11397" xr:uid="{C769CD23-4813-4103-8E64-DB9E40153600}"/>
    <cellStyle name="Calculation 4 13 2" xfId="11398" xr:uid="{EEAD2CD9-8168-4344-98F3-F278E7CA5C63}"/>
    <cellStyle name="Calculation 4 13 2 2" xfId="11399" xr:uid="{25638889-9821-4C08-B895-10FA1CD748F2}"/>
    <cellStyle name="Calculation 4 13 3" xfId="11400" xr:uid="{457DE572-1A74-4AA2-944F-1CCE2F0E3088}"/>
    <cellStyle name="Calculation 4 14" xfId="11401" xr:uid="{08DF420F-7B07-44CE-A56E-83C745BD48FF}"/>
    <cellStyle name="Calculation 4 14 2" xfId="11402" xr:uid="{378DF113-F927-4194-94AA-412A341DDF3F}"/>
    <cellStyle name="Calculation 4 14 2 2" xfId="11403" xr:uid="{1C8D12B8-96CD-4BDF-9476-4E08672795CA}"/>
    <cellStyle name="Calculation 4 14 3" xfId="11404" xr:uid="{45F43482-307B-419A-B9B9-8E8EC445721A}"/>
    <cellStyle name="Calculation 4 15" xfId="11405" xr:uid="{9E94A551-3F9C-430A-9D63-61709474A20D}"/>
    <cellStyle name="Calculation 4 15 2" xfId="11406" xr:uid="{1C86F850-B1E9-4F1C-B03E-DCF07E12F0DD}"/>
    <cellStyle name="Calculation 4 15 2 2" xfId="11407" xr:uid="{9B2E5841-04C5-42D8-9E55-321A62E3A618}"/>
    <cellStyle name="Calculation 4 15 3" xfId="11408" xr:uid="{E5C0B15A-71C3-493A-BA4E-2E16659AB577}"/>
    <cellStyle name="Calculation 4 16" xfId="11409" xr:uid="{47E42C01-68B2-4559-B12F-D53096428A01}"/>
    <cellStyle name="Calculation 4 16 2" xfId="11410" xr:uid="{3103D67D-D852-4301-AA61-67E8142B7BBF}"/>
    <cellStyle name="Calculation 4 16 2 2" xfId="11411" xr:uid="{478E7745-8089-47C2-9158-19629F9052D3}"/>
    <cellStyle name="Calculation 4 16 3" xfId="11412" xr:uid="{1DB7BB8A-E179-4952-B3F7-D8E1CB7A125A}"/>
    <cellStyle name="Calculation 4 17" xfId="11413" xr:uid="{221118FC-C759-4EBA-A4BA-CB90EB1803CE}"/>
    <cellStyle name="Calculation 4 17 2" xfId="11414" xr:uid="{C0207286-68D3-4326-B75D-8DAB80D3B1F4}"/>
    <cellStyle name="Calculation 4 17 2 2" xfId="11415" xr:uid="{3AFE5D63-E515-4FAB-A24F-B5F3B6137161}"/>
    <cellStyle name="Calculation 4 17 3" xfId="11416" xr:uid="{39A4B95D-36E8-419E-85FA-817DC2E80677}"/>
    <cellStyle name="Calculation 4 18" xfId="11417" xr:uid="{24B149DF-7576-4E05-B1AB-CE1D87FECAF2}"/>
    <cellStyle name="Calculation 4 18 2" xfId="11418" xr:uid="{3E8C50FC-5106-4227-B945-6BF7D3DB56ED}"/>
    <cellStyle name="Calculation 4 18 2 2" xfId="11419" xr:uid="{DC96A13E-46FA-4DED-BD93-5A0CD75D7450}"/>
    <cellStyle name="Calculation 4 18 3" xfId="11420" xr:uid="{273A97A4-EFE9-4BA6-AEE7-A493BF43D6E7}"/>
    <cellStyle name="Calculation 4 19" xfId="11421" xr:uid="{4DC6D935-4E14-4CB3-8E3A-EFF86B4150ED}"/>
    <cellStyle name="Calculation 4 19 2" xfId="11422" xr:uid="{8FD3BF2B-C6BF-487A-B224-C8548E6550E4}"/>
    <cellStyle name="Calculation 4 19 2 2" xfId="11423" xr:uid="{2B76E48A-83B3-4CDE-B4A0-C832CC828CE9}"/>
    <cellStyle name="Calculation 4 19 3" xfId="11424" xr:uid="{F73EBB5E-F49F-4F66-9D6A-14E0352207E4}"/>
    <cellStyle name="Calculation 4 2" xfId="11425" xr:uid="{A19BDF20-F017-469B-B96E-5FF7D6C6CD6D}"/>
    <cellStyle name="Calculation 4 2 10" xfId="11426" xr:uid="{2DC6166B-9556-4BF6-A8A7-8AA77BD8406C}"/>
    <cellStyle name="Calculation 4 2 10 2" xfId="11427" xr:uid="{C78A9D96-59F2-42A4-8754-C799CDE13C6F}"/>
    <cellStyle name="Calculation 4 2 10 2 2" xfId="11428" xr:uid="{9500094F-6AC3-425F-A59E-D3C45F50C464}"/>
    <cellStyle name="Calculation 4 2 10 3" xfId="11429" xr:uid="{196C7795-F78E-4602-A8A3-9272392070CC}"/>
    <cellStyle name="Calculation 4 2 11" xfId="11430" xr:uid="{E47FB249-3432-411B-83C2-9F3AAB6E6003}"/>
    <cellStyle name="Calculation 4 2 11 2" xfId="11431" xr:uid="{38AAC8C8-CF3A-45A2-B279-7C3FD41C810F}"/>
    <cellStyle name="Calculation 4 2 11 2 2" xfId="11432" xr:uid="{EC36750C-E620-4492-B204-180CBEAF72E0}"/>
    <cellStyle name="Calculation 4 2 11 3" xfId="11433" xr:uid="{3AD49E6E-FD5B-4AE0-A2C1-DC26BE334664}"/>
    <cellStyle name="Calculation 4 2 12" xfId="11434" xr:uid="{8DFA003D-21AF-4D38-9ABE-5D8FF918BE8B}"/>
    <cellStyle name="Calculation 4 2 12 2" xfId="11435" xr:uid="{8561EB6D-CC41-4221-9413-7FAD283FE988}"/>
    <cellStyle name="Calculation 4 2 12 2 2" xfId="11436" xr:uid="{C87E9012-9405-4047-AF85-979934DCFC9A}"/>
    <cellStyle name="Calculation 4 2 12 3" xfId="11437" xr:uid="{1DF66BC4-B516-428E-B715-FC472372EF0C}"/>
    <cellStyle name="Calculation 4 2 13" xfId="11438" xr:uid="{785F3D3A-2E42-4762-8454-02362A6AD3C5}"/>
    <cellStyle name="Calculation 4 2 13 2" xfId="11439" xr:uid="{8767F8A1-AB64-4C27-8E70-41881E110531}"/>
    <cellStyle name="Calculation 4 2 13 2 2" xfId="11440" xr:uid="{C5B550DB-C132-4413-A01C-6DE73050E1B8}"/>
    <cellStyle name="Calculation 4 2 13 3" xfId="11441" xr:uid="{E65CF338-16CB-41A3-8481-8AD8F678E07E}"/>
    <cellStyle name="Calculation 4 2 14" xfId="11442" xr:uid="{BDEC1AD7-2933-4599-835A-926E9649BD21}"/>
    <cellStyle name="Calculation 4 2 14 2" xfId="11443" xr:uid="{9DEAF413-22F4-4853-A196-D7ADCC7B89F1}"/>
    <cellStyle name="Calculation 4 2 14 2 2" xfId="11444" xr:uid="{6E2B2366-3CE1-434E-A5F7-9D075AD10E13}"/>
    <cellStyle name="Calculation 4 2 14 3" xfId="11445" xr:uid="{E412EB93-14D0-4B9B-8815-107A4CDC7B3D}"/>
    <cellStyle name="Calculation 4 2 15" xfId="11446" xr:uid="{B0D85B5C-3307-498C-A7B8-ECD8AF0079A5}"/>
    <cellStyle name="Calculation 4 2 15 2" xfId="11447" xr:uid="{E1F0FF72-1FD3-477E-9A56-C8A01AC7F1EE}"/>
    <cellStyle name="Calculation 4 2 15 2 2" xfId="11448" xr:uid="{41770F41-9BC4-4751-AE62-3772AF81A1A5}"/>
    <cellStyle name="Calculation 4 2 15 3" xfId="11449" xr:uid="{6B683AEB-21CB-4222-B47D-CBB5ECDA51A6}"/>
    <cellStyle name="Calculation 4 2 16" xfId="11450" xr:uid="{5525E069-E933-4304-9774-1BF7A861F07F}"/>
    <cellStyle name="Calculation 4 2 16 2" xfId="11451" xr:uid="{5A2415DF-EA3B-4F57-9B7A-5D73CABFFA93}"/>
    <cellStyle name="Calculation 4 2 16 2 2" xfId="11452" xr:uid="{D849DEB5-4D0A-415D-81AC-0F1088D2D956}"/>
    <cellStyle name="Calculation 4 2 16 3" xfId="11453" xr:uid="{9A6A9486-45B7-40F4-B04E-C3B5A0858718}"/>
    <cellStyle name="Calculation 4 2 17" xfId="11454" xr:uid="{58C58337-C32C-46CC-816B-13573354AC98}"/>
    <cellStyle name="Calculation 4 2 17 2" xfId="11455" xr:uid="{C0F76CBE-136C-4911-B53C-9D965861DA81}"/>
    <cellStyle name="Calculation 4 2 17 2 2" xfId="11456" xr:uid="{719D0197-071A-4A90-8FA1-96038887D283}"/>
    <cellStyle name="Calculation 4 2 17 3" xfId="11457" xr:uid="{8237CED5-4714-45E8-8BAB-9F1EABBA58FC}"/>
    <cellStyle name="Calculation 4 2 18" xfId="11458" xr:uid="{41C0162D-35A7-4DBC-BA91-081863E57760}"/>
    <cellStyle name="Calculation 4 2 18 2" xfId="11459" xr:uid="{2E7C0C00-2EFF-43EF-BA59-DD35C6DC2331}"/>
    <cellStyle name="Calculation 4 2 18 2 2" xfId="11460" xr:uid="{9A8BED8F-B4A7-4B02-9E21-5C62EE03B4ED}"/>
    <cellStyle name="Calculation 4 2 18 3" xfId="11461" xr:uid="{6A4EDC92-1B48-4060-B85E-02673F83DFC7}"/>
    <cellStyle name="Calculation 4 2 19" xfId="11462" xr:uid="{3C26ECB5-8D5A-46F7-9559-255BD59BFD2A}"/>
    <cellStyle name="Calculation 4 2 19 2" xfId="11463" xr:uid="{88F39772-EC66-406B-AAD7-5D591346F769}"/>
    <cellStyle name="Calculation 4 2 19 2 2" xfId="11464" xr:uid="{63723AF9-1B47-4DBD-9CD3-F1B5C9BBE6D0}"/>
    <cellStyle name="Calculation 4 2 19 3" xfId="11465" xr:uid="{F1D59ED1-300B-458D-9FF6-AABC2B830CEF}"/>
    <cellStyle name="Calculation 4 2 2" xfId="11466" xr:uid="{717EF636-B1DF-438F-B8FB-B5B50EE8D7C8}"/>
    <cellStyle name="Calculation 4 2 2 10" xfId="11467" xr:uid="{F3B0FC26-C688-408E-AEE8-E7B153E7B986}"/>
    <cellStyle name="Calculation 4 2 2 10 2" xfId="11468" xr:uid="{6D7B9F15-07EC-453A-A6CD-63E79B979D0A}"/>
    <cellStyle name="Calculation 4 2 2 10 2 2" xfId="11469" xr:uid="{6E1E9C02-F61F-4FF7-BC87-CD183F92473B}"/>
    <cellStyle name="Calculation 4 2 2 10 3" xfId="11470" xr:uid="{26E2B6BD-60F5-4F1C-90D7-E74EBD2949B8}"/>
    <cellStyle name="Calculation 4 2 2 11" xfId="11471" xr:uid="{15678B18-3C2C-4158-8386-4D316E0249BB}"/>
    <cellStyle name="Calculation 4 2 2 11 2" xfId="11472" xr:uid="{1601B4E8-05D4-456D-B543-377BBB933021}"/>
    <cellStyle name="Calculation 4 2 2 11 2 2" xfId="11473" xr:uid="{CD87EA5D-6DCD-4DA0-AAAE-F7C29A056B5F}"/>
    <cellStyle name="Calculation 4 2 2 11 3" xfId="11474" xr:uid="{AA724D88-0BD9-422B-9E17-D5D3FF210B25}"/>
    <cellStyle name="Calculation 4 2 2 12" xfId="11475" xr:uid="{4595A2E4-CAE6-4363-9942-8C37D4F348CF}"/>
    <cellStyle name="Calculation 4 2 2 12 2" xfId="11476" xr:uid="{70BB2CAC-02C5-47B0-A7C2-B65FF244B905}"/>
    <cellStyle name="Calculation 4 2 2 12 2 2" xfId="11477" xr:uid="{47EB1476-A94B-4870-8278-B0CA86E97E9E}"/>
    <cellStyle name="Calculation 4 2 2 12 3" xfId="11478" xr:uid="{87C752C0-0166-4BF1-8DFE-6A979A217E32}"/>
    <cellStyle name="Calculation 4 2 2 13" xfId="11479" xr:uid="{2111547A-2D95-4517-974B-C4452FEAF6CB}"/>
    <cellStyle name="Calculation 4 2 2 13 2" xfId="11480" xr:uid="{1758B8C8-8E32-4298-8E62-70531D1DE19E}"/>
    <cellStyle name="Calculation 4 2 2 13 2 2" xfId="11481" xr:uid="{8A57B225-58DE-4769-B02C-3F0BA7BED3BA}"/>
    <cellStyle name="Calculation 4 2 2 13 3" xfId="11482" xr:uid="{CD6EFE94-1D61-4C41-85AD-F423CA4F6D89}"/>
    <cellStyle name="Calculation 4 2 2 14" xfId="11483" xr:uid="{040FD1AD-667A-4CFC-855D-808DC68602AD}"/>
    <cellStyle name="Calculation 4 2 2 14 2" xfId="11484" xr:uid="{E36E72D0-070B-4991-AFF3-A4661E7DA7B3}"/>
    <cellStyle name="Calculation 4 2 2 14 2 2" xfId="11485" xr:uid="{8E1EB4EB-71D4-4B9B-9A69-86E537D8765A}"/>
    <cellStyle name="Calculation 4 2 2 14 3" xfId="11486" xr:uid="{B9B61F59-4F84-4685-9FDD-5C56CF491232}"/>
    <cellStyle name="Calculation 4 2 2 15" xfId="11487" xr:uid="{3F0482D9-E6A7-47EA-9540-9B6171E45D2F}"/>
    <cellStyle name="Calculation 4 2 2 15 2" xfId="11488" xr:uid="{13C77329-5CDB-47C6-B7E0-0377720B8C82}"/>
    <cellStyle name="Calculation 4 2 2 15 2 2" xfId="11489" xr:uid="{CB321D68-F30F-435D-96C7-B917FF961D05}"/>
    <cellStyle name="Calculation 4 2 2 15 3" xfId="11490" xr:uid="{699B25EA-163E-4DDD-A355-59DE2B04A35D}"/>
    <cellStyle name="Calculation 4 2 2 16" xfId="11491" xr:uid="{2BA4D718-82C5-4404-9284-81ED6422D926}"/>
    <cellStyle name="Calculation 4 2 2 16 2" xfId="11492" xr:uid="{A720A729-72B8-4209-8865-34A24AD958B6}"/>
    <cellStyle name="Calculation 4 2 2 16 2 2" xfId="11493" xr:uid="{872740A2-6601-46F9-93E6-8DDB3F1F8CA8}"/>
    <cellStyle name="Calculation 4 2 2 16 3" xfId="11494" xr:uid="{7182DA51-C309-41B7-AB58-FAADFF684E88}"/>
    <cellStyle name="Calculation 4 2 2 17" xfId="11495" xr:uid="{4DD40D52-BBA0-454A-8C3D-5CA631FEDE3B}"/>
    <cellStyle name="Calculation 4 2 2 17 2" xfId="11496" xr:uid="{FA904838-81D7-496B-B13D-D9C89B834686}"/>
    <cellStyle name="Calculation 4 2 2 17 2 2" xfId="11497" xr:uid="{4C56E74B-D86C-4E8D-89AA-EFD7D0725A71}"/>
    <cellStyle name="Calculation 4 2 2 17 3" xfId="11498" xr:uid="{90F754ED-3623-4C6C-98CA-330AAF138618}"/>
    <cellStyle name="Calculation 4 2 2 18" xfId="11499" xr:uid="{34F92F28-4DFD-4AC0-A9F6-11760F374892}"/>
    <cellStyle name="Calculation 4 2 2 18 2" xfId="11500" xr:uid="{4F05A71A-7544-4995-877E-D097A0A54279}"/>
    <cellStyle name="Calculation 4 2 2 19" xfId="11501" xr:uid="{4853BBA8-893C-47DC-85C7-749132C44C3F}"/>
    <cellStyle name="Calculation 4 2 2 2" xfId="11502" xr:uid="{03B56BB1-1F37-4D4E-998A-3AA487AB2436}"/>
    <cellStyle name="Calculation 4 2 2 2 10" xfId="11503" xr:uid="{66B494C3-FDCA-4467-A36E-CDCEEA078C0D}"/>
    <cellStyle name="Calculation 4 2 2 2 10 2" xfId="11504" xr:uid="{0E0FB30B-ED7C-4636-B1F7-CB9E4EEBFD5F}"/>
    <cellStyle name="Calculation 4 2 2 2 10 2 2" xfId="11505" xr:uid="{F53D7894-283F-4B3E-A575-006D9EF51CFA}"/>
    <cellStyle name="Calculation 4 2 2 2 10 3" xfId="11506" xr:uid="{F17BC4B2-1F4A-4057-8A1F-3D91ADA1063B}"/>
    <cellStyle name="Calculation 4 2 2 2 11" xfId="11507" xr:uid="{53FD031D-4B1C-4BB3-AAE5-0E2D43B95F8D}"/>
    <cellStyle name="Calculation 4 2 2 2 11 2" xfId="11508" xr:uid="{E7AA9D48-5783-4267-ADF9-E3D44C44DB4A}"/>
    <cellStyle name="Calculation 4 2 2 2 11 2 2" xfId="11509" xr:uid="{DD002256-CEF5-4351-AA84-0E957E73CD3D}"/>
    <cellStyle name="Calculation 4 2 2 2 11 3" xfId="11510" xr:uid="{0E7874EE-1E78-42A0-ABE4-2F36D68272E0}"/>
    <cellStyle name="Calculation 4 2 2 2 12" xfId="11511" xr:uid="{F572233A-1C1A-48CD-8FD0-A783C00AE686}"/>
    <cellStyle name="Calculation 4 2 2 2 12 2" xfId="11512" xr:uid="{69056BB4-8B2B-4D67-9064-FD10E0AAE439}"/>
    <cellStyle name="Calculation 4 2 2 2 12 2 2" xfId="11513" xr:uid="{94D2DD3F-183F-48B0-9470-909AB257A6C5}"/>
    <cellStyle name="Calculation 4 2 2 2 12 3" xfId="11514" xr:uid="{9DC2D9DC-25A9-475D-89CA-CEC2C8C3223C}"/>
    <cellStyle name="Calculation 4 2 2 2 13" xfId="11515" xr:uid="{88B268F1-79BB-4472-9C7C-266B4A874956}"/>
    <cellStyle name="Calculation 4 2 2 2 13 2" xfId="11516" xr:uid="{E74D15DA-22EA-40D2-91DB-4BA4A3A172C0}"/>
    <cellStyle name="Calculation 4 2 2 2 13 2 2" xfId="11517" xr:uid="{B25128F4-3C08-4621-8259-57691086ACA6}"/>
    <cellStyle name="Calculation 4 2 2 2 13 3" xfId="11518" xr:uid="{43D08A46-BF0C-4FAF-A946-76498FD48810}"/>
    <cellStyle name="Calculation 4 2 2 2 14" xfId="11519" xr:uid="{35083F39-6191-4500-BDA0-138CF60182A0}"/>
    <cellStyle name="Calculation 4 2 2 2 14 2" xfId="11520" xr:uid="{6801D360-B3CD-4ACE-B925-8A4A5B4FD29A}"/>
    <cellStyle name="Calculation 4 2 2 2 14 2 2" xfId="11521" xr:uid="{36739A97-9D0B-4D47-8C2C-F389C17FEF92}"/>
    <cellStyle name="Calculation 4 2 2 2 14 3" xfId="11522" xr:uid="{6DD6CBFE-FCD8-470B-86BA-A45C8D4D8FED}"/>
    <cellStyle name="Calculation 4 2 2 2 15" xfId="11523" xr:uid="{36DA8D07-8FAA-4437-807B-731B5C8C7F14}"/>
    <cellStyle name="Calculation 4 2 2 2 15 2" xfId="11524" xr:uid="{4ED0C44F-5937-4DAB-83B4-F40191886E4E}"/>
    <cellStyle name="Calculation 4 2 2 2 15 2 2" xfId="11525" xr:uid="{F61622B4-C06F-42D0-87B4-BFC527092720}"/>
    <cellStyle name="Calculation 4 2 2 2 15 3" xfId="11526" xr:uid="{4F03AE0D-94E2-4EBA-B10A-7F050D0F6095}"/>
    <cellStyle name="Calculation 4 2 2 2 16" xfId="11527" xr:uid="{87B9A7E2-0B18-442E-BEE3-0E465EA7A9FC}"/>
    <cellStyle name="Calculation 4 2 2 2 16 2" xfId="11528" xr:uid="{250F4FDB-C8A6-4DF5-A1C4-5A70F37FD0F8}"/>
    <cellStyle name="Calculation 4 2 2 2 16 2 2" xfId="11529" xr:uid="{6ADE2A38-085E-4A4A-AE7E-5378B278016C}"/>
    <cellStyle name="Calculation 4 2 2 2 16 3" xfId="11530" xr:uid="{F05C4E08-815B-475B-86B0-33097DF3AF65}"/>
    <cellStyle name="Calculation 4 2 2 2 17" xfId="11531" xr:uid="{6CF94A60-EDB5-450B-A236-63C44FAF1CC7}"/>
    <cellStyle name="Calculation 4 2 2 2 17 2" xfId="11532" xr:uid="{19742990-114B-4803-B537-AF51E1F2D5F0}"/>
    <cellStyle name="Calculation 4 2 2 2 17 2 2" xfId="11533" xr:uid="{965BA2A7-D7B7-4C90-AA40-F004ADF82892}"/>
    <cellStyle name="Calculation 4 2 2 2 17 3" xfId="11534" xr:uid="{40E08FC7-FA7B-42ED-B3C6-E399151820F7}"/>
    <cellStyle name="Calculation 4 2 2 2 18" xfId="11535" xr:uid="{7E59F36F-77CA-4164-9147-81C6656008A2}"/>
    <cellStyle name="Calculation 4 2 2 2 18 2" xfId="11536" xr:uid="{9D9EAACE-1B6D-4682-809B-47826C9A70BF}"/>
    <cellStyle name="Calculation 4 2 2 2 18 2 2" xfId="11537" xr:uid="{FD05E8C1-C7EC-4352-8A4F-82E0AD4F3707}"/>
    <cellStyle name="Calculation 4 2 2 2 18 3" xfId="11538" xr:uid="{D4295716-0175-41FB-82CE-D5C947FB4254}"/>
    <cellStyle name="Calculation 4 2 2 2 19" xfId="11539" xr:uid="{F23EECBB-025F-4DE8-B56A-B2FDEBCBF3E7}"/>
    <cellStyle name="Calculation 4 2 2 2 19 2" xfId="11540" xr:uid="{BD74AAA1-ED78-44D3-8CCD-71A7A2251216}"/>
    <cellStyle name="Calculation 4 2 2 2 19 2 2" xfId="11541" xr:uid="{80661F3D-2152-47A2-B934-1D8B128A2262}"/>
    <cellStyle name="Calculation 4 2 2 2 19 3" xfId="11542" xr:uid="{D71B2782-6349-4373-AF19-8FD432806731}"/>
    <cellStyle name="Calculation 4 2 2 2 2" xfId="11543" xr:uid="{5209204E-A8E9-406A-A252-EEE5C6173EEC}"/>
    <cellStyle name="Calculation 4 2 2 2 2 2" xfId="11544" xr:uid="{3FB184BA-3FC7-4E13-8B17-5B03F7CA7AC1}"/>
    <cellStyle name="Calculation 4 2 2 2 2 2 2" xfId="11545" xr:uid="{712AFF4B-67C0-4AA5-85B3-0DB11982117A}"/>
    <cellStyle name="Calculation 4 2 2 2 2 2 3" xfId="11546" xr:uid="{53EF8772-5C3F-4AFE-AFE1-15FEFE72A058}"/>
    <cellStyle name="Calculation 4 2 2 2 2 3" xfId="11547" xr:uid="{8B487A9B-A29F-455E-80AE-EDAD489EF64C}"/>
    <cellStyle name="Calculation 4 2 2 2 2 3 2" xfId="11548" xr:uid="{C29ADC32-778B-474A-981E-51E46F890D09}"/>
    <cellStyle name="Calculation 4 2 2 2 2 4" xfId="11549" xr:uid="{A8901800-A83B-4D0E-BE88-B3C905DE6D5B}"/>
    <cellStyle name="Calculation 4 2 2 2 20" xfId="11550" xr:uid="{68D5A1B6-1C42-4123-B23B-78E3982DD905}"/>
    <cellStyle name="Calculation 4 2 2 2 20 2" xfId="11551" xr:uid="{A8DE485E-062D-4959-9F56-98C515707CFB}"/>
    <cellStyle name="Calculation 4 2 2 2 20 2 2" xfId="11552" xr:uid="{CC2CC5A8-68D6-45AA-A354-659EC824AAC6}"/>
    <cellStyle name="Calculation 4 2 2 2 20 3" xfId="11553" xr:uid="{9ADB491D-AA35-49FF-9217-E7A5672515CB}"/>
    <cellStyle name="Calculation 4 2 2 2 21" xfId="11554" xr:uid="{F41FD5ED-9A93-4B64-A1BB-F8993E4B335F}"/>
    <cellStyle name="Calculation 4 2 2 2 21 2" xfId="11555" xr:uid="{40CDE216-1986-4D24-9DA2-2359E213F3DF}"/>
    <cellStyle name="Calculation 4 2 2 2 22" xfId="11556" xr:uid="{A1FD93B8-040E-4046-9436-6C39C73B90FF}"/>
    <cellStyle name="Calculation 4 2 2 2 23" xfId="11557" xr:uid="{854DE19F-CA3D-45BF-A563-25CBADE558E1}"/>
    <cellStyle name="Calculation 4 2 2 2 3" xfId="11558" xr:uid="{6923ABA2-E002-473D-905A-0D4DFDE1D3F2}"/>
    <cellStyle name="Calculation 4 2 2 2 3 2" xfId="11559" xr:uid="{59A164B6-8035-4635-BCCD-34C1923D4E88}"/>
    <cellStyle name="Calculation 4 2 2 2 3 2 2" xfId="11560" xr:uid="{2FDDBFDF-0623-4293-A301-C8AD0CBB22AF}"/>
    <cellStyle name="Calculation 4 2 2 2 3 3" xfId="11561" xr:uid="{2B03CFAC-E83D-4810-9FFB-89577AB7C4EB}"/>
    <cellStyle name="Calculation 4 2 2 2 3 4" xfId="11562" xr:uid="{16190BB3-3A18-44BC-801E-2397793E6E4B}"/>
    <cellStyle name="Calculation 4 2 2 2 4" xfId="11563" xr:uid="{FCC39D60-6110-4A3B-ABEA-A2EB1936AE4E}"/>
    <cellStyle name="Calculation 4 2 2 2 4 2" xfId="11564" xr:uid="{0A737881-9974-4090-90DF-8E493E2A8832}"/>
    <cellStyle name="Calculation 4 2 2 2 4 2 2" xfId="11565" xr:uid="{3C3A0860-83B3-43B7-8374-BD9E2EB8806F}"/>
    <cellStyle name="Calculation 4 2 2 2 4 3" xfId="11566" xr:uid="{B1B0D39F-E3A0-4865-8C1E-45AEA9171319}"/>
    <cellStyle name="Calculation 4 2 2 2 4 4" xfId="11567" xr:uid="{538FF743-6B0A-4CD9-B0B1-297416C234B9}"/>
    <cellStyle name="Calculation 4 2 2 2 5" xfId="11568" xr:uid="{CEA6A211-7D20-432E-983E-5A608C3F1F4C}"/>
    <cellStyle name="Calculation 4 2 2 2 5 2" xfId="11569" xr:uid="{B0ABA8CF-9345-485E-B4DD-C9FD2F3F0E27}"/>
    <cellStyle name="Calculation 4 2 2 2 5 2 2" xfId="11570" xr:uid="{94D69331-B860-4F6D-BB75-CC21D3823626}"/>
    <cellStyle name="Calculation 4 2 2 2 5 3" xfId="11571" xr:uid="{A66FB7DE-EB53-4D9C-80CF-C2B2E9537440}"/>
    <cellStyle name="Calculation 4 2 2 2 6" xfId="11572" xr:uid="{9E80D863-F778-42F2-B56D-4E9548632E14}"/>
    <cellStyle name="Calculation 4 2 2 2 6 2" xfId="11573" xr:uid="{AE769ADC-791F-4F15-9CB9-887A23069785}"/>
    <cellStyle name="Calculation 4 2 2 2 6 2 2" xfId="11574" xr:uid="{AB3A5B6D-31CE-464C-A53A-52DAF16764ED}"/>
    <cellStyle name="Calculation 4 2 2 2 6 3" xfId="11575" xr:uid="{68CDFB0F-A5ED-4402-8FCB-A05BA9E5BACB}"/>
    <cellStyle name="Calculation 4 2 2 2 7" xfId="11576" xr:uid="{AD1CBC84-29D8-440A-A4EC-648A78D3036E}"/>
    <cellStyle name="Calculation 4 2 2 2 7 2" xfId="11577" xr:uid="{924B28CE-348F-44A4-8A01-EFD7432949E4}"/>
    <cellStyle name="Calculation 4 2 2 2 7 2 2" xfId="11578" xr:uid="{6EE96160-61DA-49C8-84D9-268E4C83C5D4}"/>
    <cellStyle name="Calculation 4 2 2 2 7 3" xfId="11579" xr:uid="{E44B5CD5-4192-47AC-B197-FBF8FABF95CF}"/>
    <cellStyle name="Calculation 4 2 2 2 8" xfId="11580" xr:uid="{DB5E07BD-EE4F-425F-B064-3EE6642FFB95}"/>
    <cellStyle name="Calculation 4 2 2 2 8 2" xfId="11581" xr:uid="{87BD27A9-1E41-45C9-88A6-F0A3D083E8A7}"/>
    <cellStyle name="Calculation 4 2 2 2 8 2 2" xfId="11582" xr:uid="{85576226-EED5-47EA-8C79-84AF563C1350}"/>
    <cellStyle name="Calculation 4 2 2 2 8 3" xfId="11583" xr:uid="{FE22CA92-C219-4AB4-901D-4F60F5ACBD9B}"/>
    <cellStyle name="Calculation 4 2 2 2 9" xfId="11584" xr:uid="{40CDA899-DF2B-478F-8F7E-83D08FE8A12B}"/>
    <cellStyle name="Calculation 4 2 2 2 9 2" xfId="11585" xr:uid="{4D9F39E2-9D98-4AF2-9592-1BFFACC8A3D1}"/>
    <cellStyle name="Calculation 4 2 2 2 9 2 2" xfId="11586" xr:uid="{6BF1514F-5C94-4CD5-B365-34199A36199F}"/>
    <cellStyle name="Calculation 4 2 2 2 9 3" xfId="11587" xr:uid="{CBABE3B3-FF87-448D-82B4-FBBD1E4645DF}"/>
    <cellStyle name="Calculation 4 2 2 20" xfId="11588" xr:uid="{09FA03E5-C2DB-43B4-9DA3-E9DCCAF011FF}"/>
    <cellStyle name="Calculation 4 2 2 3" xfId="11589" xr:uid="{78D4A7D9-9BCF-462C-9CD2-3D9CC24D5C5E}"/>
    <cellStyle name="Calculation 4 2 2 3 2" xfId="11590" xr:uid="{9D412530-A8DE-41D1-80B9-F99A6DFE4DDD}"/>
    <cellStyle name="Calculation 4 2 2 3 2 2" xfId="11591" xr:uid="{BDFE7B8E-F345-419A-8294-91BECF0E7C4E}"/>
    <cellStyle name="Calculation 4 2 2 3 2 3" xfId="11592" xr:uid="{12C46C01-993E-4747-8A82-2AE3D3441087}"/>
    <cellStyle name="Calculation 4 2 2 3 3" xfId="11593" xr:uid="{1E238CC5-829B-48FE-9063-AEE5166EBE88}"/>
    <cellStyle name="Calculation 4 2 2 3 3 2" xfId="11594" xr:uid="{B58C5CF4-3F27-4B2D-8667-2974CA0D5639}"/>
    <cellStyle name="Calculation 4 2 2 3 4" xfId="11595" xr:uid="{671A015E-A354-4211-A22A-CAF17B1F7A74}"/>
    <cellStyle name="Calculation 4 2 2 4" xfId="11596" xr:uid="{35FB7ECE-3516-4A1E-8B72-38CB00231995}"/>
    <cellStyle name="Calculation 4 2 2 4 2" xfId="11597" xr:uid="{6AA45B71-394B-4F00-A24E-F4476FE2ED9B}"/>
    <cellStyle name="Calculation 4 2 2 4 2 2" xfId="11598" xr:uid="{41E76951-3826-43AB-80F2-75EB6D7951C5}"/>
    <cellStyle name="Calculation 4 2 2 4 3" xfId="11599" xr:uid="{5339043D-ABAF-4EE4-B639-9332C9FF1A66}"/>
    <cellStyle name="Calculation 4 2 2 4 4" xfId="11600" xr:uid="{6A700339-93E7-45E8-BE6D-D50C455E1634}"/>
    <cellStyle name="Calculation 4 2 2 5" xfId="11601" xr:uid="{F5ADB902-7AA5-4568-AE23-2B6EAEFA4460}"/>
    <cellStyle name="Calculation 4 2 2 5 2" xfId="11602" xr:uid="{C5A329AD-1130-4C9E-B5F4-B92FA307FDA9}"/>
    <cellStyle name="Calculation 4 2 2 5 2 2" xfId="11603" xr:uid="{52434213-59D2-4E61-A4C8-1FF360899EBD}"/>
    <cellStyle name="Calculation 4 2 2 5 3" xfId="11604" xr:uid="{A174D501-CC16-4C36-A267-B81E21B7F089}"/>
    <cellStyle name="Calculation 4 2 2 5 4" xfId="11605" xr:uid="{9EB5930D-4D59-4147-9D0A-820E2F251692}"/>
    <cellStyle name="Calculation 4 2 2 6" xfId="11606" xr:uid="{341BFE03-6970-4788-8A72-350276901A9C}"/>
    <cellStyle name="Calculation 4 2 2 6 2" xfId="11607" xr:uid="{AB59E053-ACF4-487B-A814-5CFE401F2F68}"/>
    <cellStyle name="Calculation 4 2 2 6 2 2" xfId="11608" xr:uid="{67EDFFCC-89BA-422A-AFB7-926FC1B7B0BE}"/>
    <cellStyle name="Calculation 4 2 2 6 3" xfId="11609" xr:uid="{95F505C2-2AAC-407A-9E0C-44110C708969}"/>
    <cellStyle name="Calculation 4 2 2 7" xfId="11610" xr:uid="{BA01F7B7-52D1-4447-8582-B72CD3183B4E}"/>
    <cellStyle name="Calculation 4 2 2 7 2" xfId="11611" xr:uid="{90C63E74-19BF-43B6-ACD6-A41C28280E8B}"/>
    <cellStyle name="Calculation 4 2 2 7 2 2" xfId="11612" xr:uid="{F236F6A9-1C3D-4083-9665-6DC56B24AFD1}"/>
    <cellStyle name="Calculation 4 2 2 7 3" xfId="11613" xr:uid="{74DD877C-2FF2-417C-8889-285B62A27EC2}"/>
    <cellStyle name="Calculation 4 2 2 8" xfId="11614" xr:uid="{2324E353-E143-4852-AC82-EEA88314A919}"/>
    <cellStyle name="Calculation 4 2 2 8 2" xfId="11615" xr:uid="{1924585B-AE08-4141-A1E4-C572858AAAD4}"/>
    <cellStyle name="Calculation 4 2 2 8 2 2" xfId="11616" xr:uid="{D900CEE7-C6FC-4A39-A50D-AFA8335F6EB7}"/>
    <cellStyle name="Calculation 4 2 2 8 3" xfId="11617" xr:uid="{0CE1957C-E60D-4014-A11F-30D51A011BD0}"/>
    <cellStyle name="Calculation 4 2 2 9" xfId="11618" xr:uid="{1489FBDC-6E32-48B1-ABCC-94AF71367A61}"/>
    <cellStyle name="Calculation 4 2 2 9 2" xfId="11619" xr:uid="{AF9F0196-4ECD-4127-AE52-8CD499B8F3AF}"/>
    <cellStyle name="Calculation 4 2 2 9 2 2" xfId="11620" xr:uid="{9F2F42CB-8FAC-4417-B6FB-DE7975E35226}"/>
    <cellStyle name="Calculation 4 2 2 9 3" xfId="11621" xr:uid="{A96956C7-DCD0-4452-9C4C-F4CDD5D8F6EE}"/>
    <cellStyle name="Calculation 4 2 20" xfId="11622" xr:uid="{63F48470-7F03-4A75-8902-1D48A9C83460}"/>
    <cellStyle name="Calculation 4 2 20 2" xfId="11623" xr:uid="{BF4FA06E-6A01-4F43-B4FE-4FCF132FF8B4}"/>
    <cellStyle name="Calculation 4 2 20 2 2" xfId="11624" xr:uid="{16E30CD2-9DE3-4B01-B40F-5E107B21FE43}"/>
    <cellStyle name="Calculation 4 2 20 3" xfId="11625" xr:uid="{1D5BDA02-5CCE-4AE4-A931-C8A7959E266F}"/>
    <cellStyle name="Calculation 4 2 21" xfId="11626" xr:uid="{3397D98D-8805-47C2-9C66-F7BE0DAC919E}"/>
    <cellStyle name="Calculation 4 2 21 2" xfId="11627" xr:uid="{E0B614E4-864C-4CE0-89D4-375AABEFC5F0}"/>
    <cellStyle name="Calculation 4 2 22" xfId="11628" xr:uid="{886DFC52-BB13-4E69-9C5A-6B86711E7E24}"/>
    <cellStyle name="Calculation 4 2 23" xfId="11629" xr:uid="{FAD1CFBD-F147-466A-998C-79CD9B086BB0}"/>
    <cellStyle name="Calculation 4 2 3" xfId="11630" xr:uid="{BAA3BBDC-E6DA-46F3-AC2D-39986E2F1CC1}"/>
    <cellStyle name="Calculation 4 2 3 10" xfId="11631" xr:uid="{B52AFCF5-B907-423E-88EF-2F50963389EF}"/>
    <cellStyle name="Calculation 4 2 3 10 2" xfId="11632" xr:uid="{54EBB8E5-2595-40D7-B68D-59604E8DD9EA}"/>
    <cellStyle name="Calculation 4 2 3 10 2 2" xfId="11633" xr:uid="{667EF3CC-21DF-4DF8-AA06-869859ECB09D}"/>
    <cellStyle name="Calculation 4 2 3 10 3" xfId="11634" xr:uid="{508161A5-08A2-4D14-A449-FB3D9FC133C2}"/>
    <cellStyle name="Calculation 4 2 3 11" xfId="11635" xr:uid="{58E6F568-18D3-46BC-86B4-F84632FFF1A2}"/>
    <cellStyle name="Calculation 4 2 3 11 2" xfId="11636" xr:uid="{DB14284F-A344-488F-87A5-4DA68A19FC65}"/>
    <cellStyle name="Calculation 4 2 3 11 2 2" xfId="11637" xr:uid="{92E0D760-11C6-4A5F-BDC2-FD786ED066DD}"/>
    <cellStyle name="Calculation 4 2 3 11 3" xfId="11638" xr:uid="{EE3BF108-2B96-4C70-85DA-433159551D12}"/>
    <cellStyle name="Calculation 4 2 3 12" xfId="11639" xr:uid="{8ECFA96C-1E42-4F52-A966-060C784001B2}"/>
    <cellStyle name="Calculation 4 2 3 12 2" xfId="11640" xr:uid="{949EC667-ACFC-4923-8414-AE84A751C107}"/>
    <cellStyle name="Calculation 4 2 3 12 2 2" xfId="11641" xr:uid="{6BDF4D62-AAAA-4F34-BFAF-2B7B326A1C89}"/>
    <cellStyle name="Calculation 4 2 3 12 3" xfId="11642" xr:uid="{3D2B3148-C642-4ABE-B564-79F0CA03CA35}"/>
    <cellStyle name="Calculation 4 2 3 13" xfId="11643" xr:uid="{18AB4A48-C107-456F-BE7B-5C6F07879320}"/>
    <cellStyle name="Calculation 4 2 3 13 2" xfId="11644" xr:uid="{A2D34897-A972-4A69-9ACB-34A6FA3AE49F}"/>
    <cellStyle name="Calculation 4 2 3 13 2 2" xfId="11645" xr:uid="{D4AB1337-617C-4BE0-9FD0-60C496644F90}"/>
    <cellStyle name="Calculation 4 2 3 13 3" xfId="11646" xr:uid="{101B1228-B006-4A31-91CF-CBFFA443305F}"/>
    <cellStyle name="Calculation 4 2 3 14" xfId="11647" xr:uid="{D75AFB7B-17CA-458E-9BEB-5BD2DA47643B}"/>
    <cellStyle name="Calculation 4 2 3 14 2" xfId="11648" xr:uid="{4B47CD8C-40D0-401F-9607-894622CD4B37}"/>
    <cellStyle name="Calculation 4 2 3 14 2 2" xfId="11649" xr:uid="{C87972A8-6142-4FCA-86A1-B85C8279406D}"/>
    <cellStyle name="Calculation 4 2 3 14 3" xfId="11650" xr:uid="{6E05E06D-26F7-43C9-9F30-15BF3FD3DFB9}"/>
    <cellStyle name="Calculation 4 2 3 15" xfId="11651" xr:uid="{E0BF516E-DBCF-47E6-83A2-5049CC7706F4}"/>
    <cellStyle name="Calculation 4 2 3 15 2" xfId="11652" xr:uid="{AB290524-C953-4C26-A3CD-E102D0A50EC3}"/>
    <cellStyle name="Calculation 4 2 3 15 2 2" xfId="11653" xr:uid="{07C9A0F7-1051-46CC-91EA-C9631406ED96}"/>
    <cellStyle name="Calculation 4 2 3 15 3" xfId="11654" xr:uid="{E41EF99D-7C7D-4283-9806-02A8C5C34375}"/>
    <cellStyle name="Calculation 4 2 3 16" xfId="11655" xr:uid="{5E1254AE-932D-447D-86AA-B10455C3DFD0}"/>
    <cellStyle name="Calculation 4 2 3 16 2" xfId="11656" xr:uid="{6A702902-4251-458E-924F-6E46AB13F7EB}"/>
    <cellStyle name="Calculation 4 2 3 16 2 2" xfId="11657" xr:uid="{917B024C-D437-4615-A7FB-6EB2180A9A9E}"/>
    <cellStyle name="Calculation 4 2 3 16 3" xfId="11658" xr:uid="{6E946726-A82F-41B2-8D22-67A4B8AF128D}"/>
    <cellStyle name="Calculation 4 2 3 17" xfId="11659" xr:uid="{346FDE2D-56AA-4ECD-9671-2CA5D4BB0310}"/>
    <cellStyle name="Calculation 4 2 3 17 2" xfId="11660" xr:uid="{E0B6DE80-9C8C-42CA-897D-73280B906C07}"/>
    <cellStyle name="Calculation 4 2 3 17 2 2" xfId="11661" xr:uid="{DFCC2E82-52F1-47E3-839F-89615A356100}"/>
    <cellStyle name="Calculation 4 2 3 17 3" xfId="11662" xr:uid="{A78D795F-BE05-4F70-ADB1-E39FD9E36C62}"/>
    <cellStyle name="Calculation 4 2 3 18" xfId="11663" xr:uid="{2EF4BAFE-C4FE-44EE-B9F6-80BCD226302B}"/>
    <cellStyle name="Calculation 4 2 3 18 2" xfId="11664" xr:uid="{39494E02-245E-4328-99A0-C2EE20C036B5}"/>
    <cellStyle name="Calculation 4 2 3 19" xfId="11665" xr:uid="{3D18D0B2-D3D2-4DE2-B2C4-BE2A65A04796}"/>
    <cellStyle name="Calculation 4 2 3 2" xfId="11666" xr:uid="{D9B9E774-010B-458F-BE13-F1A427FF3CD7}"/>
    <cellStyle name="Calculation 4 2 3 2 10" xfId="11667" xr:uid="{4F51DB8B-0909-4958-9CE4-8C3E0A1E4D4E}"/>
    <cellStyle name="Calculation 4 2 3 2 10 2" xfId="11668" xr:uid="{E928E19F-CC44-42F2-91C9-79EFE52FE396}"/>
    <cellStyle name="Calculation 4 2 3 2 10 2 2" xfId="11669" xr:uid="{CB3F785D-DF07-4389-B895-4A3D440052F6}"/>
    <cellStyle name="Calculation 4 2 3 2 10 3" xfId="11670" xr:uid="{82FED36F-04F3-4DA9-AD61-3DD38BC1C1A5}"/>
    <cellStyle name="Calculation 4 2 3 2 11" xfId="11671" xr:uid="{F49AAA2D-D8E6-4E95-ACD1-BE6656623199}"/>
    <cellStyle name="Calculation 4 2 3 2 11 2" xfId="11672" xr:uid="{84668899-1551-42E2-8A6A-8ED90BC26424}"/>
    <cellStyle name="Calculation 4 2 3 2 11 2 2" xfId="11673" xr:uid="{2838DA03-5044-40AD-B599-45BD814652EA}"/>
    <cellStyle name="Calculation 4 2 3 2 11 3" xfId="11674" xr:uid="{BCD95C2A-F930-405B-AA4E-D48B5805D4F5}"/>
    <cellStyle name="Calculation 4 2 3 2 12" xfId="11675" xr:uid="{00FF14BA-EEE1-493A-AA4E-BE6E12A1F77D}"/>
    <cellStyle name="Calculation 4 2 3 2 12 2" xfId="11676" xr:uid="{408ACE82-C6FA-49EB-881C-9046FB17D969}"/>
    <cellStyle name="Calculation 4 2 3 2 12 2 2" xfId="11677" xr:uid="{3D6ABE18-E958-41CF-AE79-F68E471806D7}"/>
    <cellStyle name="Calculation 4 2 3 2 12 3" xfId="11678" xr:uid="{8FCA639B-5414-47FB-B5A8-6CC1492A18F4}"/>
    <cellStyle name="Calculation 4 2 3 2 13" xfId="11679" xr:uid="{55059EB3-1400-4695-92BA-E31CF38DDF90}"/>
    <cellStyle name="Calculation 4 2 3 2 13 2" xfId="11680" xr:uid="{F3A5E04B-CE13-45BB-A77B-BE7CDB6B5C12}"/>
    <cellStyle name="Calculation 4 2 3 2 13 2 2" xfId="11681" xr:uid="{5BF10F63-763B-47CB-8F61-CA71CDECC05B}"/>
    <cellStyle name="Calculation 4 2 3 2 13 3" xfId="11682" xr:uid="{868F14FB-E742-494F-83BB-344B908ACD09}"/>
    <cellStyle name="Calculation 4 2 3 2 14" xfId="11683" xr:uid="{3336931E-CED8-4161-B4A6-7E1D1D4050BF}"/>
    <cellStyle name="Calculation 4 2 3 2 14 2" xfId="11684" xr:uid="{5C8752CE-331A-48D0-A079-1E4FB98CF5A0}"/>
    <cellStyle name="Calculation 4 2 3 2 14 2 2" xfId="11685" xr:uid="{0C394ECB-91FC-4F72-B2FF-8D695406E60F}"/>
    <cellStyle name="Calculation 4 2 3 2 14 3" xfId="11686" xr:uid="{D0F22043-88C9-4C32-960F-A5BDBA1156E5}"/>
    <cellStyle name="Calculation 4 2 3 2 15" xfId="11687" xr:uid="{4AB088CB-7852-41C4-9E04-F4881F6BD360}"/>
    <cellStyle name="Calculation 4 2 3 2 15 2" xfId="11688" xr:uid="{EC1436C8-20EC-4FBD-B74C-2D541380EADD}"/>
    <cellStyle name="Calculation 4 2 3 2 15 2 2" xfId="11689" xr:uid="{EFBB24AC-5261-478D-9662-CE3731BDCC2B}"/>
    <cellStyle name="Calculation 4 2 3 2 15 3" xfId="11690" xr:uid="{1C4EE171-1B01-49DB-899E-B7B598B3B359}"/>
    <cellStyle name="Calculation 4 2 3 2 16" xfId="11691" xr:uid="{BC7340B8-64AB-4928-91E8-A5512E3FC188}"/>
    <cellStyle name="Calculation 4 2 3 2 16 2" xfId="11692" xr:uid="{D7A89FC6-9644-4958-90ED-8521E6AEE73A}"/>
    <cellStyle name="Calculation 4 2 3 2 16 2 2" xfId="11693" xr:uid="{80568648-34CD-401C-843E-AE0253F72325}"/>
    <cellStyle name="Calculation 4 2 3 2 16 3" xfId="11694" xr:uid="{49D1F1EF-2219-46D0-87C8-1ED6A70CA32D}"/>
    <cellStyle name="Calculation 4 2 3 2 17" xfId="11695" xr:uid="{6A61DB78-E53C-4680-8162-2F95E665381B}"/>
    <cellStyle name="Calculation 4 2 3 2 17 2" xfId="11696" xr:uid="{ED28DD93-85A3-4D78-AA53-9012D1395351}"/>
    <cellStyle name="Calculation 4 2 3 2 17 2 2" xfId="11697" xr:uid="{FCF5CCBC-ACCC-471D-A08E-814766A63B7B}"/>
    <cellStyle name="Calculation 4 2 3 2 17 3" xfId="11698" xr:uid="{8C201C52-296A-4726-BD71-AEC0611D50FE}"/>
    <cellStyle name="Calculation 4 2 3 2 18" xfId="11699" xr:uid="{E4139BB2-14E8-4FD5-8E0B-CE4A875D93F1}"/>
    <cellStyle name="Calculation 4 2 3 2 18 2" xfId="11700" xr:uid="{C1C67850-8146-4DE0-B075-9EBE976DE202}"/>
    <cellStyle name="Calculation 4 2 3 2 18 2 2" xfId="11701" xr:uid="{91CF3F31-46C9-4F25-8558-42166AE13E9F}"/>
    <cellStyle name="Calculation 4 2 3 2 18 3" xfId="11702" xr:uid="{5F191470-A5FD-445B-946E-E42B4675AE9D}"/>
    <cellStyle name="Calculation 4 2 3 2 19" xfId="11703" xr:uid="{2AF55A71-5842-4CCB-A5C3-F0281EAF3887}"/>
    <cellStyle name="Calculation 4 2 3 2 19 2" xfId="11704" xr:uid="{1139393E-832F-4E4E-BC10-C8C31A036EB2}"/>
    <cellStyle name="Calculation 4 2 3 2 19 2 2" xfId="11705" xr:uid="{C36DA802-4726-49F6-B265-984E2AB86630}"/>
    <cellStyle name="Calculation 4 2 3 2 19 3" xfId="11706" xr:uid="{02C91675-46DD-4104-9725-A714E785FCFB}"/>
    <cellStyle name="Calculation 4 2 3 2 2" xfId="11707" xr:uid="{89E57537-A1A2-407B-A005-5A706FB3BEEE}"/>
    <cellStyle name="Calculation 4 2 3 2 2 2" xfId="11708" xr:uid="{43935F60-15F3-4350-95FF-A7DF5EFA11D1}"/>
    <cellStyle name="Calculation 4 2 3 2 2 2 2" xfId="11709" xr:uid="{70E07154-918C-4812-907F-4D8943326B1E}"/>
    <cellStyle name="Calculation 4 2 3 2 2 3" xfId="11710" xr:uid="{33F20845-AA1D-47D5-B7BA-3785E3EBD332}"/>
    <cellStyle name="Calculation 4 2 3 2 2 4" xfId="11711" xr:uid="{B4216A3D-4D17-4A2A-AD11-A87502B7F3CC}"/>
    <cellStyle name="Calculation 4 2 3 2 20" xfId="11712" xr:uid="{BAE4E9D1-DB31-47E7-9BCF-AD24FEC562BC}"/>
    <cellStyle name="Calculation 4 2 3 2 20 2" xfId="11713" xr:uid="{1DC4C524-28AB-4DB6-BA10-200C21F5C856}"/>
    <cellStyle name="Calculation 4 2 3 2 20 2 2" xfId="11714" xr:uid="{557C593E-8C47-4422-890A-3817159808AC}"/>
    <cellStyle name="Calculation 4 2 3 2 20 3" xfId="11715" xr:uid="{8B0BFD6B-BBEA-4B10-A38D-CDC8E94B6386}"/>
    <cellStyle name="Calculation 4 2 3 2 21" xfId="11716" xr:uid="{4C1E7267-B098-48C2-A11E-30B8B95DB567}"/>
    <cellStyle name="Calculation 4 2 3 2 21 2" xfId="11717" xr:uid="{04B58A5D-D824-4FFA-B3A1-58827D7F7E32}"/>
    <cellStyle name="Calculation 4 2 3 2 22" xfId="11718" xr:uid="{C676620B-6E8A-4873-84A9-4227B6C65DE1}"/>
    <cellStyle name="Calculation 4 2 3 2 23" xfId="11719" xr:uid="{FCF0C884-4423-4B32-8785-583FC8A4CF16}"/>
    <cellStyle name="Calculation 4 2 3 2 3" xfId="11720" xr:uid="{41AB1035-EF77-49B2-AC41-BAE293526CC1}"/>
    <cellStyle name="Calculation 4 2 3 2 3 2" xfId="11721" xr:uid="{E25A6E29-36C6-4D97-A805-59B4841FDDAD}"/>
    <cellStyle name="Calculation 4 2 3 2 3 2 2" xfId="11722" xr:uid="{E39B634C-D318-48C1-B856-76642408FADB}"/>
    <cellStyle name="Calculation 4 2 3 2 3 3" xfId="11723" xr:uid="{3AF0C416-569F-4F86-87A3-14DEB23AC889}"/>
    <cellStyle name="Calculation 4 2 3 2 3 4" xfId="11724" xr:uid="{E5767962-6628-4240-8C5E-0F6B4BCF776C}"/>
    <cellStyle name="Calculation 4 2 3 2 4" xfId="11725" xr:uid="{FC1EAC9C-D93A-49A0-BC03-354BA8B12B04}"/>
    <cellStyle name="Calculation 4 2 3 2 4 2" xfId="11726" xr:uid="{C8046A01-31C8-45C3-845F-981BAA2DA5A4}"/>
    <cellStyle name="Calculation 4 2 3 2 4 2 2" xfId="11727" xr:uid="{65C80E60-BBA0-442D-A940-C82EC2AECF94}"/>
    <cellStyle name="Calculation 4 2 3 2 4 3" xfId="11728" xr:uid="{5678B5BB-5CCA-486C-841E-22B1F1D09D34}"/>
    <cellStyle name="Calculation 4 2 3 2 5" xfId="11729" xr:uid="{BB913DD7-3600-42EC-8B88-D070D07FD53E}"/>
    <cellStyle name="Calculation 4 2 3 2 5 2" xfId="11730" xr:uid="{E39AE3C0-1DBA-4179-B668-78206D43A091}"/>
    <cellStyle name="Calculation 4 2 3 2 5 2 2" xfId="11731" xr:uid="{471A5C2B-6E53-4C1F-9311-F86517BC0D00}"/>
    <cellStyle name="Calculation 4 2 3 2 5 3" xfId="11732" xr:uid="{8A0BC19E-66F2-4B8B-B8EF-35C94075CACC}"/>
    <cellStyle name="Calculation 4 2 3 2 6" xfId="11733" xr:uid="{A10605FC-53B2-4F70-9022-9CC62121116C}"/>
    <cellStyle name="Calculation 4 2 3 2 6 2" xfId="11734" xr:uid="{BDB2235C-4DD7-443A-B54C-389810D4DB84}"/>
    <cellStyle name="Calculation 4 2 3 2 6 2 2" xfId="11735" xr:uid="{8BAC8E73-BC63-4834-AF8A-EEF022F007B6}"/>
    <cellStyle name="Calculation 4 2 3 2 6 3" xfId="11736" xr:uid="{01B0FA64-EA94-4A5F-9882-F5748A000485}"/>
    <cellStyle name="Calculation 4 2 3 2 7" xfId="11737" xr:uid="{FDB19C0C-5ED9-48D6-A375-05B91198A255}"/>
    <cellStyle name="Calculation 4 2 3 2 7 2" xfId="11738" xr:uid="{69E38A0F-3346-44D2-A83B-3AF1B7594E32}"/>
    <cellStyle name="Calculation 4 2 3 2 7 2 2" xfId="11739" xr:uid="{96E895B9-734B-4C5C-B089-04CC4897B9BE}"/>
    <cellStyle name="Calculation 4 2 3 2 7 3" xfId="11740" xr:uid="{115C209D-DF1A-4780-802D-3D727D24CBC8}"/>
    <cellStyle name="Calculation 4 2 3 2 8" xfId="11741" xr:uid="{1B73EA1B-6E81-4C9D-8995-039A7057BA6E}"/>
    <cellStyle name="Calculation 4 2 3 2 8 2" xfId="11742" xr:uid="{08002456-A266-410A-866A-463AD0FDFF1E}"/>
    <cellStyle name="Calculation 4 2 3 2 8 2 2" xfId="11743" xr:uid="{73F62769-88BE-4B22-AD9A-24F4A6B5682D}"/>
    <cellStyle name="Calculation 4 2 3 2 8 3" xfId="11744" xr:uid="{2864CD45-16C5-4AFA-AF52-3DACA3D2E62E}"/>
    <cellStyle name="Calculation 4 2 3 2 9" xfId="11745" xr:uid="{41A9761F-D476-4C61-B2A0-297C96D1915D}"/>
    <cellStyle name="Calculation 4 2 3 2 9 2" xfId="11746" xr:uid="{38C717CF-D6DF-4E60-8F05-2196318C2B2D}"/>
    <cellStyle name="Calculation 4 2 3 2 9 2 2" xfId="11747" xr:uid="{B4A4FA5A-C1E3-46D6-9421-2FAECADAA08D}"/>
    <cellStyle name="Calculation 4 2 3 2 9 3" xfId="11748" xr:uid="{FF8FA2F6-5F72-49A0-8078-8B780DD84D67}"/>
    <cellStyle name="Calculation 4 2 3 20" xfId="11749" xr:uid="{F7D7198E-896F-45D6-A2CE-508D2AB7EBBD}"/>
    <cellStyle name="Calculation 4 2 3 3" xfId="11750" xr:uid="{7D03C6D3-714C-4292-B83E-A5AFE6FD608A}"/>
    <cellStyle name="Calculation 4 2 3 3 2" xfId="11751" xr:uid="{3724762A-F782-49B9-AF1A-7658973D5E05}"/>
    <cellStyle name="Calculation 4 2 3 3 2 2" xfId="11752" xr:uid="{8A66CD6F-475A-4089-B9C6-2F9BB3E47047}"/>
    <cellStyle name="Calculation 4 2 3 3 3" xfId="11753" xr:uid="{DBC5BCCF-3B9B-4224-84FF-F8A57B273565}"/>
    <cellStyle name="Calculation 4 2 3 3 4" xfId="11754" xr:uid="{E123EEC4-89F6-4496-8326-554295A5CED1}"/>
    <cellStyle name="Calculation 4 2 3 4" xfId="11755" xr:uid="{58DEDC9A-8DC5-44F1-9BC1-86F8332C5F35}"/>
    <cellStyle name="Calculation 4 2 3 4 2" xfId="11756" xr:uid="{1FD26761-25AA-42EE-8B0A-3C1AC19FED51}"/>
    <cellStyle name="Calculation 4 2 3 4 2 2" xfId="11757" xr:uid="{BE1E2D18-D5FD-403C-BE31-B5ECB055278D}"/>
    <cellStyle name="Calculation 4 2 3 4 3" xfId="11758" xr:uid="{84F81D82-0EB0-4D7B-8934-47F6B89B2BBA}"/>
    <cellStyle name="Calculation 4 2 3 4 4" xfId="11759" xr:uid="{415441BC-A400-4681-910B-FDEE6AC44495}"/>
    <cellStyle name="Calculation 4 2 3 5" xfId="11760" xr:uid="{34AEC005-D4F6-4F7E-B37E-3247BA0A128E}"/>
    <cellStyle name="Calculation 4 2 3 5 2" xfId="11761" xr:uid="{98EBD95E-81A9-4779-8C16-7BFE2525AE71}"/>
    <cellStyle name="Calculation 4 2 3 5 2 2" xfId="11762" xr:uid="{8ED5088D-5117-40EB-B085-E9774B3FCF91}"/>
    <cellStyle name="Calculation 4 2 3 5 3" xfId="11763" xr:uid="{9FDD5842-2E6C-4370-985C-45F33B3F4FC6}"/>
    <cellStyle name="Calculation 4 2 3 6" xfId="11764" xr:uid="{94561941-9140-4300-BE36-ED529EBB9349}"/>
    <cellStyle name="Calculation 4 2 3 6 2" xfId="11765" xr:uid="{E36FCABA-17BB-454F-92F1-B060329429F0}"/>
    <cellStyle name="Calculation 4 2 3 6 2 2" xfId="11766" xr:uid="{34A57153-138E-4A83-BB55-E218EEC4C62F}"/>
    <cellStyle name="Calculation 4 2 3 6 3" xfId="11767" xr:uid="{E16E370A-070D-46BC-8A84-DE4ED0F5A0DF}"/>
    <cellStyle name="Calculation 4 2 3 7" xfId="11768" xr:uid="{3E956E9B-AF0D-41A8-B310-DD3161A622E3}"/>
    <cellStyle name="Calculation 4 2 3 7 2" xfId="11769" xr:uid="{66160F84-771B-4A89-8B7E-9DFCDD6523AE}"/>
    <cellStyle name="Calculation 4 2 3 7 2 2" xfId="11770" xr:uid="{5D210984-8CEC-4696-8669-57B3CEDE872D}"/>
    <cellStyle name="Calculation 4 2 3 7 3" xfId="11771" xr:uid="{50683C29-5969-42F4-9F7F-2851A3AE3C03}"/>
    <cellStyle name="Calculation 4 2 3 8" xfId="11772" xr:uid="{EE8D2327-133E-4395-A312-239752D68DA6}"/>
    <cellStyle name="Calculation 4 2 3 8 2" xfId="11773" xr:uid="{A76A6251-942B-4F50-A5E9-2016B0F8E8EA}"/>
    <cellStyle name="Calculation 4 2 3 8 2 2" xfId="11774" xr:uid="{EF6D9069-57E2-4053-8730-065C191BB047}"/>
    <cellStyle name="Calculation 4 2 3 8 3" xfId="11775" xr:uid="{3DFEEB8E-77BA-4F15-8474-4A52700BA8C6}"/>
    <cellStyle name="Calculation 4 2 3 9" xfId="11776" xr:uid="{071A91B1-F6E1-494F-8992-09777D9C9229}"/>
    <cellStyle name="Calculation 4 2 3 9 2" xfId="11777" xr:uid="{D0C72F57-F037-477F-BB29-C8F9656335D2}"/>
    <cellStyle name="Calculation 4 2 3 9 2 2" xfId="11778" xr:uid="{00C1557C-A246-4985-885B-A4774EF41A76}"/>
    <cellStyle name="Calculation 4 2 3 9 3" xfId="11779" xr:uid="{C84089CF-4101-49DD-8576-5C0AFA9401B4}"/>
    <cellStyle name="Calculation 4 2 4" xfId="11780" xr:uid="{2A678518-FF34-4368-8E7A-524BFCE1A38E}"/>
    <cellStyle name="Calculation 4 2 4 10" xfId="11781" xr:uid="{B2ADC168-94D2-4757-9F1C-EEF5E291CD74}"/>
    <cellStyle name="Calculation 4 2 4 10 2" xfId="11782" xr:uid="{60CDA6B1-8FD3-4B62-B33D-FC56AB4F0B8C}"/>
    <cellStyle name="Calculation 4 2 4 10 2 2" xfId="11783" xr:uid="{E4CA20F6-0D0B-4DE0-9F8C-70F754465565}"/>
    <cellStyle name="Calculation 4 2 4 10 3" xfId="11784" xr:uid="{8E3C57EC-582B-4FAA-886A-6433BFD4BAE6}"/>
    <cellStyle name="Calculation 4 2 4 11" xfId="11785" xr:uid="{C54B695D-A298-420B-B169-6A5964BBA92D}"/>
    <cellStyle name="Calculation 4 2 4 11 2" xfId="11786" xr:uid="{EAF3BB50-140D-446C-B268-09B7BE0C4425}"/>
    <cellStyle name="Calculation 4 2 4 11 2 2" xfId="11787" xr:uid="{1C7B577E-4CA1-465C-A3AD-7513720B58E6}"/>
    <cellStyle name="Calculation 4 2 4 11 3" xfId="11788" xr:uid="{D620EE0D-59F3-440D-9710-F9858882225A}"/>
    <cellStyle name="Calculation 4 2 4 12" xfId="11789" xr:uid="{C7743D51-6F41-4614-847B-932235091A8D}"/>
    <cellStyle name="Calculation 4 2 4 12 2" xfId="11790" xr:uid="{F637CAE6-8881-4CB5-AD55-B2467CEF85AA}"/>
    <cellStyle name="Calculation 4 2 4 12 2 2" xfId="11791" xr:uid="{09F0A8DC-8427-423C-BB79-5425202BCA5A}"/>
    <cellStyle name="Calculation 4 2 4 12 3" xfId="11792" xr:uid="{04442EB9-6F35-4FD6-93D0-58226958DA76}"/>
    <cellStyle name="Calculation 4 2 4 13" xfId="11793" xr:uid="{819EB057-A6A7-464E-8A8E-3526B7793F8D}"/>
    <cellStyle name="Calculation 4 2 4 13 2" xfId="11794" xr:uid="{2496F77C-033E-44AD-B340-DF2CCC8C8ACC}"/>
    <cellStyle name="Calculation 4 2 4 13 2 2" xfId="11795" xr:uid="{CD75DBFF-767C-47EA-B889-765631BFC847}"/>
    <cellStyle name="Calculation 4 2 4 13 3" xfId="11796" xr:uid="{18FC0656-AFCB-4FE2-AC73-C95A2F719A6A}"/>
    <cellStyle name="Calculation 4 2 4 14" xfId="11797" xr:uid="{ECA7AAC0-5916-4841-B188-C4A953779423}"/>
    <cellStyle name="Calculation 4 2 4 14 2" xfId="11798" xr:uid="{3D7934AF-DFA0-4799-89F5-546E49013B32}"/>
    <cellStyle name="Calculation 4 2 4 14 2 2" xfId="11799" xr:uid="{4EF3BE2B-3CD8-4AD7-A924-16A52741AE20}"/>
    <cellStyle name="Calculation 4 2 4 14 3" xfId="11800" xr:uid="{CFB8B0E1-75BD-41EA-891E-C8F93555F440}"/>
    <cellStyle name="Calculation 4 2 4 15" xfId="11801" xr:uid="{6F98FBA6-8DB0-4F74-86E9-35873F802ABA}"/>
    <cellStyle name="Calculation 4 2 4 15 2" xfId="11802" xr:uid="{847AA812-BCA4-40D4-AFE2-1A2BD9F54386}"/>
    <cellStyle name="Calculation 4 2 4 15 2 2" xfId="11803" xr:uid="{32C1D307-FD7D-42C5-8D91-5A9B65415CE9}"/>
    <cellStyle name="Calculation 4 2 4 15 3" xfId="11804" xr:uid="{1FBA24CD-7AE2-402C-BE40-EFFF961F369C}"/>
    <cellStyle name="Calculation 4 2 4 16" xfId="11805" xr:uid="{E18136D3-C304-4E99-8AED-ACD1AD3BCB0A}"/>
    <cellStyle name="Calculation 4 2 4 16 2" xfId="11806" xr:uid="{C655E831-3BC0-41A9-B77C-C0EA57FE7916}"/>
    <cellStyle name="Calculation 4 2 4 16 2 2" xfId="11807" xr:uid="{5CC5CACF-4E87-4BE5-B167-DD6BE7C988A5}"/>
    <cellStyle name="Calculation 4 2 4 16 3" xfId="11808" xr:uid="{4569F95F-9319-4655-983C-7BDB47C36C43}"/>
    <cellStyle name="Calculation 4 2 4 17" xfId="11809" xr:uid="{87D8FCF6-919E-48F1-A7BF-2188E6C91657}"/>
    <cellStyle name="Calculation 4 2 4 17 2" xfId="11810" xr:uid="{60DFFE8C-236B-43AF-BE44-5A74064A0233}"/>
    <cellStyle name="Calculation 4 2 4 17 2 2" xfId="11811" xr:uid="{71C37929-E2BF-481B-954A-7E9BB4B29616}"/>
    <cellStyle name="Calculation 4 2 4 17 3" xfId="11812" xr:uid="{F8318CEF-B183-40AF-9BA8-3AD45D2EFDD4}"/>
    <cellStyle name="Calculation 4 2 4 18" xfId="11813" xr:uid="{FAB4B56B-3CB9-435B-A767-9D96B4846485}"/>
    <cellStyle name="Calculation 4 2 4 18 2" xfId="11814" xr:uid="{0D43E768-7DDA-49EB-A8AD-EDDFE019C16E}"/>
    <cellStyle name="Calculation 4 2 4 18 2 2" xfId="11815" xr:uid="{3B7643AA-4760-4644-8EF3-B8FB7BEC2086}"/>
    <cellStyle name="Calculation 4 2 4 18 3" xfId="11816" xr:uid="{E310C79D-0036-4BA4-AAFC-446991D25E4B}"/>
    <cellStyle name="Calculation 4 2 4 19" xfId="11817" xr:uid="{084E3276-1DBA-4205-8C21-4FF7CB05BBBB}"/>
    <cellStyle name="Calculation 4 2 4 19 2" xfId="11818" xr:uid="{237EE646-A47B-4DAF-8B9B-EA8A2A6A7DD5}"/>
    <cellStyle name="Calculation 4 2 4 19 2 2" xfId="11819" xr:uid="{9FED62E8-575C-46C6-847C-7BD024E9E799}"/>
    <cellStyle name="Calculation 4 2 4 19 3" xfId="11820" xr:uid="{93363E11-A50D-4D92-8165-3ECB9BB1A524}"/>
    <cellStyle name="Calculation 4 2 4 2" xfId="11821" xr:uid="{B43E7DC5-FFB7-4103-B173-B45B5E93AFD9}"/>
    <cellStyle name="Calculation 4 2 4 2 10" xfId="11822" xr:uid="{62E0E553-1AE4-4914-A92C-D692CAD660B2}"/>
    <cellStyle name="Calculation 4 2 4 2 10 2" xfId="11823" xr:uid="{2D56BCF3-0A6D-4D7A-B916-2D1219747F99}"/>
    <cellStyle name="Calculation 4 2 4 2 10 2 2" xfId="11824" xr:uid="{282F5374-2CAA-4DD6-82C7-07A657D7A2F3}"/>
    <cellStyle name="Calculation 4 2 4 2 10 3" xfId="11825" xr:uid="{BEA05EDE-843A-44F3-8380-314B56C0E740}"/>
    <cellStyle name="Calculation 4 2 4 2 11" xfId="11826" xr:uid="{A17FB0BE-4255-4ECF-9C71-04AA9FED0D47}"/>
    <cellStyle name="Calculation 4 2 4 2 11 2" xfId="11827" xr:uid="{8559A128-D2A7-4B64-8B64-1DB4C01CA45A}"/>
    <cellStyle name="Calculation 4 2 4 2 11 2 2" xfId="11828" xr:uid="{3C780EEC-C754-4F50-9532-C6135FDE90E8}"/>
    <cellStyle name="Calculation 4 2 4 2 11 3" xfId="11829" xr:uid="{559FF0F8-E23C-4BC3-BE36-5B4F9CC59CC7}"/>
    <cellStyle name="Calculation 4 2 4 2 12" xfId="11830" xr:uid="{FBB52DAD-816C-4B56-BEAE-A9226C614A09}"/>
    <cellStyle name="Calculation 4 2 4 2 12 2" xfId="11831" xr:uid="{1F211A36-043B-45B2-B7BF-146518E71468}"/>
    <cellStyle name="Calculation 4 2 4 2 12 2 2" xfId="11832" xr:uid="{F25397EE-2C2B-4D6A-84A5-F1DE0EBBB126}"/>
    <cellStyle name="Calculation 4 2 4 2 12 3" xfId="11833" xr:uid="{9A11D31C-9A33-4452-9B93-87C6105A07BF}"/>
    <cellStyle name="Calculation 4 2 4 2 13" xfId="11834" xr:uid="{A79EE5B7-1A17-42C3-9A87-0042BBF321DC}"/>
    <cellStyle name="Calculation 4 2 4 2 13 2" xfId="11835" xr:uid="{EF43D31E-04BB-4FD9-A78B-E048A5936050}"/>
    <cellStyle name="Calculation 4 2 4 2 13 2 2" xfId="11836" xr:uid="{51468FED-48E6-4916-A3A1-B24EECF2E5BD}"/>
    <cellStyle name="Calculation 4 2 4 2 13 3" xfId="11837" xr:uid="{802B05D4-F7CC-4875-991A-F9BDF59DD7F6}"/>
    <cellStyle name="Calculation 4 2 4 2 14" xfId="11838" xr:uid="{99C9A4FA-A4A2-49BA-8801-7901B8C5865E}"/>
    <cellStyle name="Calculation 4 2 4 2 14 2" xfId="11839" xr:uid="{DB5FCA7F-9C1D-4674-A41A-600E1AC856BD}"/>
    <cellStyle name="Calculation 4 2 4 2 14 2 2" xfId="11840" xr:uid="{5E51C39F-22FC-4024-9770-C136C3ECD566}"/>
    <cellStyle name="Calculation 4 2 4 2 14 3" xfId="11841" xr:uid="{BC69E327-0ABC-4ACC-8B26-B30ED9B43D9B}"/>
    <cellStyle name="Calculation 4 2 4 2 15" xfId="11842" xr:uid="{DE0A7994-50F1-43E9-ACF2-D93EC9131811}"/>
    <cellStyle name="Calculation 4 2 4 2 15 2" xfId="11843" xr:uid="{E65AB346-0880-47EB-B7E3-3201FF3E40E5}"/>
    <cellStyle name="Calculation 4 2 4 2 15 2 2" xfId="11844" xr:uid="{649C6536-829E-4CD5-A67D-A598C5EFF3AB}"/>
    <cellStyle name="Calculation 4 2 4 2 15 3" xfId="11845" xr:uid="{C024F4D0-1CCF-4BFF-BA0C-162617F7FFCF}"/>
    <cellStyle name="Calculation 4 2 4 2 16" xfId="11846" xr:uid="{7C13EDC8-D5F5-43A5-9D0C-B67227559FB2}"/>
    <cellStyle name="Calculation 4 2 4 2 16 2" xfId="11847" xr:uid="{59F8B1E2-BF49-4C79-BC0C-083958E54E30}"/>
    <cellStyle name="Calculation 4 2 4 2 16 2 2" xfId="11848" xr:uid="{6FE98105-2FAE-4CD3-A2D8-2CDB2252957D}"/>
    <cellStyle name="Calculation 4 2 4 2 16 3" xfId="11849" xr:uid="{9AFBFC1C-07B1-4D07-8494-230316A55E22}"/>
    <cellStyle name="Calculation 4 2 4 2 17" xfId="11850" xr:uid="{E473D067-C0D3-49ED-9C7F-F4FCE147B92E}"/>
    <cellStyle name="Calculation 4 2 4 2 17 2" xfId="11851" xr:uid="{0C8EB1F1-302D-4E5C-8729-4A57B39B5BCE}"/>
    <cellStyle name="Calculation 4 2 4 2 17 2 2" xfId="11852" xr:uid="{12BE4EB1-CE62-4AF4-A0AD-60BCEFFD4A32}"/>
    <cellStyle name="Calculation 4 2 4 2 17 3" xfId="11853" xr:uid="{C693DD33-B121-4DD7-8ED5-57884C12F3D2}"/>
    <cellStyle name="Calculation 4 2 4 2 18" xfId="11854" xr:uid="{4011AD9D-88CA-4F55-AF26-DCFEE012FEDE}"/>
    <cellStyle name="Calculation 4 2 4 2 18 2" xfId="11855" xr:uid="{8951E191-E24E-450C-B3AF-4FF8FDDADBA9}"/>
    <cellStyle name="Calculation 4 2 4 2 18 2 2" xfId="11856" xr:uid="{3D7A449A-5155-407B-81B8-44EF4286FB94}"/>
    <cellStyle name="Calculation 4 2 4 2 18 3" xfId="11857" xr:uid="{F2DDF160-EFE3-4DE2-8F95-F0C468A61CA9}"/>
    <cellStyle name="Calculation 4 2 4 2 19" xfId="11858" xr:uid="{643E73AA-4309-4E05-B965-FB4662C82689}"/>
    <cellStyle name="Calculation 4 2 4 2 19 2" xfId="11859" xr:uid="{E9A6F258-6200-4BAF-8AE4-DB8F6874E07D}"/>
    <cellStyle name="Calculation 4 2 4 2 19 2 2" xfId="11860" xr:uid="{2EA0A123-5FFC-406D-A39A-8C9A24D4FC4D}"/>
    <cellStyle name="Calculation 4 2 4 2 19 3" xfId="11861" xr:uid="{1BE47A70-96BC-4179-A40C-EE94CFDEE82A}"/>
    <cellStyle name="Calculation 4 2 4 2 2" xfId="11862" xr:uid="{F9257088-632B-42E7-8F53-1EFC1BA0EDA3}"/>
    <cellStyle name="Calculation 4 2 4 2 2 2" xfId="11863" xr:uid="{4ECA4C01-4C5D-43CE-8033-9C407A5F815B}"/>
    <cellStyle name="Calculation 4 2 4 2 2 2 2" xfId="11864" xr:uid="{BEEC92C3-5A5E-4F96-9477-371E1902C364}"/>
    <cellStyle name="Calculation 4 2 4 2 2 3" xfId="11865" xr:uid="{60897E50-8552-4A85-A128-3BAC475FD2FE}"/>
    <cellStyle name="Calculation 4 2 4 2 2 4" xfId="11866" xr:uid="{ACD7178B-52EE-40E7-A9B0-548B77232EA9}"/>
    <cellStyle name="Calculation 4 2 4 2 20" xfId="11867" xr:uid="{EBE1029D-462B-4FEA-A529-FC294C38304B}"/>
    <cellStyle name="Calculation 4 2 4 2 20 2" xfId="11868" xr:uid="{FC4781E0-0F98-479F-8963-63B9E301A6AC}"/>
    <cellStyle name="Calculation 4 2 4 2 20 2 2" xfId="11869" xr:uid="{84CB6041-3F07-4555-B7E9-5C52AED9C2EC}"/>
    <cellStyle name="Calculation 4 2 4 2 20 3" xfId="11870" xr:uid="{2AFECDF9-0900-4A41-94DF-E2CF46F8F932}"/>
    <cellStyle name="Calculation 4 2 4 2 21" xfId="11871" xr:uid="{924EC88B-8E13-4352-A92C-E5719A31D3F7}"/>
    <cellStyle name="Calculation 4 2 4 2 21 2" xfId="11872" xr:uid="{0CFCED76-329F-4CA9-B134-CB98D631CEC6}"/>
    <cellStyle name="Calculation 4 2 4 2 22" xfId="11873" xr:uid="{E12301F5-E8E5-4A03-9BDD-14C2885E5343}"/>
    <cellStyle name="Calculation 4 2 4 2 23" xfId="11874" xr:uid="{A654813E-BB57-4F63-837B-0188A348E4EA}"/>
    <cellStyle name="Calculation 4 2 4 2 3" xfId="11875" xr:uid="{EFF59DB5-2801-415F-B320-A1715134B4B8}"/>
    <cellStyle name="Calculation 4 2 4 2 3 2" xfId="11876" xr:uid="{4658DBE9-2CDA-4603-853D-64A401C4689F}"/>
    <cellStyle name="Calculation 4 2 4 2 3 2 2" xfId="11877" xr:uid="{03281CC2-89D7-4DCA-BA94-ED411AE8C31C}"/>
    <cellStyle name="Calculation 4 2 4 2 3 3" xfId="11878" xr:uid="{867CEB29-BE7B-4C95-8B48-8FE7E9411373}"/>
    <cellStyle name="Calculation 4 2 4 2 4" xfId="11879" xr:uid="{B98BEA51-F3CD-44A0-A2DB-50B70C16BDCF}"/>
    <cellStyle name="Calculation 4 2 4 2 4 2" xfId="11880" xr:uid="{C10ADC2E-04A1-4049-9DFC-B4B819AD7A99}"/>
    <cellStyle name="Calculation 4 2 4 2 4 2 2" xfId="11881" xr:uid="{930E41F4-45A2-4204-A7ED-2847CB49663D}"/>
    <cellStyle name="Calculation 4 2 4 2 4 3" xfId="11882" xr:uid="{05721873-9920-42E9-A935-D9950458E78B}"/>
    <cellStyle name="Calculation 4 2 4 2 5" xfId="11883" xr:uid="{31CAB749-4339-4009-B6C1-3DBF4AEE3CF5}"/>
    <cellStyle name="Calculation 4 2 4 2 5 2" xfId="11884" xr:uid="{2CFCBD26-A370-42BB-B433-1E11DFE6217F}"/>
    <cellStyle name="Calculation 4 2 4 2 5 2 2" xfId="11885" xr:uid="{1CFCBFCE-6C97-47A4-B9F9-1C4DAA973E0C}"/>
    <cellStyle name="Calculation 4 2 4 2 5 3" xfId="11886" xr:uid="{B365B820-32C5-4A51-ADA7-10356E27364A}"/>
    <cellStyle name="Calculation 4 2 4 2 6" xfId="11887" xr:uid="{A06BF331-F0B7-43DE-84BA-D6F8AAA999C6}"/>
    <cellStyle name="Calculation 4 2 4 2 6 2" xfId="11888" xr:uid="{00A220FF-7F7D-4053-82DD-C70D32B0A5FA}"/>
    <cellStyle name="Calculation 4 2 4 2 6 2 2" xfId="11889" xr:uid="{3749834D-0CC3-4334-957D-57E30A391A37}"/>
    <cellStyle name="Calculation 4 2 4 2 6 3" xfId="11890" xr:uid="{13B2A020-6473-4018-95AC-DFB9B9FDECF3}"/>
    <cellStyle name="Calculation 4 2 4 2 7" xfId="11891" xr:uid="{47ECB961-EB53-413E-B240-AA8F9A731BD1}"/>
    <cellStyle name="Calculation 4 2 4 2 7 2" xfId="11892" xr:uid="{3598101F-42BA-4053-B16F-6280532283B1}"/>
    <cellStyle name="Calculation 4 2 4 2 7 2 2" xfId="11893" xr:uid="{77689A2E-4552-4D3B-A511-58CA70BB7C90}"/>
    <cellStyle name="Calculation 4 2 4 2 7 3" xfId="11894" xr:uid="{A60C8EF1-EB93-458B-9FAB-C61C52C0D58C}"/>
    <cellStyle name="Calculation 4 2 4 2 8" xfId="11895" xr:uid="{8AD830CB-883A-432A-8E46-9EDA74AD57C3}"/>
    <cellStyle name="Calculation 4 2 4 2 8 2" xfId="11896" xr:uid="{46949D20-1AA0-47E5-96D9-02F9D5AC4D5D}"/>
    <cellStyle name="Calculation 4 2 4 2 8 2 2" xfId="11897" xr:uid="{7DA35C99-0683-470F-9385-592DD5CB7535}"/>
    <cellStyle name="Calculation 4 2 4 2 8 3" xfId="11898" xr:uid="{680D6050-0A91-4C13-BE5E-D792F7CE44E2}"/>
    <cellStyle name="Calculation 4 2 4 2 9" xfId="11899" xr:uid="{B89D8528-19E9-4AC5-955A-69F2006E7E3A}"/>
    <cellStyle name="Calculation 4 2 4 2 9 2" xfId="11900" xr:uid="{EA0D8D1D-9D04-43D1-8BF6-512E5948DE72}"/>
    <cellStyle name="Calculation 4 2 4 2 9 2 2" xfId="11901" xr:uid="{9E7CA0C1-CA37-46B7-B199-6443C8BFCEB4}"/>
    <cellStyle name="Calculation 4 2 4 2 9 3" xfId="11902" xr:uid="{F8EC82A8-D229-46B6-8587-B1910CFEAEEC}"/>
    <cellStyle name="Calculation 4 2 4 20" xfId="11903" xr:uid="{CE4B656A-8AE1-4B4C-95CE-10360151378D}"/>
    <cellStyle name="Calculation 4 2 4 20 2" xfId="11904" xr:uid="{E421A734-0E7E-47DC-9DC4-038036F222DD}"/>
    <cellStyle name="Calculation 4 2 4 20 2 2" xfId="11905" xr:uid="{862BB3C7-E761-4BA9-A159-A51C1DD418C3}"/>
    <cellStyle name="Calculation 4 2 4 20 3" xfId="11906" xr:uid="{4D4D9A3D-B709-4B6A-B265-1C3E4C5A267B}"/>
    <cellStyle name="Calculation 4 2 4 21" xfId="11907" xr:uid="{78858D80-EDDC-4D94-96F9-78BAFD68FB38}"/>
    <cellStyle name="Calculation 4 2 4 21 2" xfId="11908" xr:uid="{92D3FE65-B696-4212-B892-07D1B3DB8607}"/>
    <cellStyle name="Calculation 4 2 4 21 2 2" xfId="11909" xr:uid="{58A833C8-D996-437D-A2AA-164980E7868F}"/>
    <cellStyle name="Calculation 4 2 4 21 3" xfId="11910" xr:uid="{68382F82-2BE1-4993-9BC7-F75DC76187B9}"/>
    <cellStyle name="Calculation 4 2 4 22" xfId="11911" xr:uid="{1E7396EA-14CB-4A49-8F7A-733E602EDDC8}"/>
    <cellStyle name="Calculation 4 2 4 22 2" xfId="11912" xr:uid="{7D6CBB73-FEB5-4B56-8FBA-4E1F05AFAC84}"/>
    <cellStyle name="Calculation 4 2 4 23" xfId="11913" xr:uid="{191A6AB6-31B7-488B-BB4C-280566658B1B}"/>
    <cellStyle name="Calculation 4 2 4 24" xfId="11914" xr:uid="{22F69E27-C02B-4A82-A5FA-520A2CE34D01}"/>
    <cellStyle name="Calculation 4 2 4 3" xfId="11915" xr:uid="{679F419C-F692-42D6-B0B2-DCEE3EFB9B1C}"/>
    <cellStyle name="Calculation 4 2 4 3 2" xfId="11916" xr:uid="{7AC74F24-4BAD-41A4-A62B-F58DFDAB9DB8}"/>
    <cellStyle name="Calculation 4 2 4 3 2 2" xfId="11917" xr:uid="{82C2B742-ABB6-4A9D-8CF4-3FED25C21D23}"/>
    <cellStyle name="Calculation 4 2 4 3 3" xfId="11918" xr:uid="{8D5B09DA-2F5E-4862-BA8D-AC606A9FF10E}"/>
    <cellStyle name="Calculation 4 2 4 3 4" xfId="11919" xr:uid="{E172B06A-3428-4F30-8C4D-E780037EA2AD}"/>
    <cellStyle name="Calculation 4 2 4 4" xfId="11920" xr:uid="{B8A21830-84D2-495A-9840-041AAC776C64}"/>
    <cellStyle name="Calculation 4 2 4 4 2" xfId="11921" xr:uid="{7520EA24-83B1-47C6-94F2-2E4305E5A656}"/>
    <cellStyle name="Calculation 4 2 4 4 2 2" xfId="11922" xr:uid="{6DF41F1A-13C8-4F4B-A6CA-9B8C8093FF3F}"/>
    <cellStyle name="Calculation 4 2 4 4 3" xfId="11923" xr:uid="{EE430852-9660-4721-8261-18D579F7A0F3}"/>
    <cellStyle name="Calculation 4 2 4 4 4" xfId="11924" xr:uid="{91E51A5B-DCB4-4192-A0D0-3DC4FCFEB511}"/>
    <cellStyle name="Calculation 4 2 4 5" xfId="11925" xr:uid="{A04B8476-B929-459E-ACF7-EAA4686C097B}"/>
    <cellStyle name="Calculation 4 2 4 5 2" xfId="11926" xr:uid="{E24F5AC9-C7B1-45DA-A161-33863D9AFDCF}"/>
    <cellStyle name="Calculation 4 2 4 5 2 2" xfId="11927" xr:uid="{829407A2-BC27-4930-B22E-1DC8F1FE41E0}"/>
    <cellStyle name="Calculation 4 2 4 5 3" xfId="11928" xr:uid="{52BDCFD1-7FF9-427A-8A5E-3C9E59B6C36F}"/>
    <cellStyle name="Calculation 4 2 4 6" xfId="11929" xr:uid="{6DAF7892-9B39-41F8-8D96-4A07DCFC25C5}"/>
    <cellStyle name="Calculation 4 2 4 6 2" xfId="11930" xr:uid="{3B4F721E-38FF-4023-BE70-9D5FC6F67F01}"/>
    <cellStyle name="Calculation 4 2 4 6 2 2" xfId="11931" xr:uid="{05737FB6-B64E-4705-80AF-022EA600430D}"/>
    <cellStyle name="Calculation 4 2 4 6 3" xfId="11932" xr:uid="{90103C95-CE37-4EBB-879F-72AA3B03865C}"/>
    <cellStyle name="Calculation 4 2 4 7" xfId="11933" xr:uid="{211CA949-CE4D-4EBB-AA58-76B7D3DDCF05}"/>
    <cellStyle name="Calculation 4 2 4 7 2" xfId="11934" xr:uid="{AA1E0FD0-163E-459A-8A20-F457C8D6D4C3}"/>
    <cellStyle name="Calculation 4 2 4 7 2 2" xfId="11935" xr:uid="{631FDA3B-1F35-470F-AD40-0EE39EEC24F8}"/>
    <cellStyle name="Calculation 4 2 4 7 3" xfId="11936" xr:uid="{DDB78491-FC6E-4E97-9E8D-8D8829642BE3}"/>
    <cellStyle name="Calculation 4 2 4 8" xfId="11937" xr:uid="{985488F1-4F7E-4B58-8237-90B355C0281C}"/>
    <cellStyle name="Calculation 4 2 4 8 2" xfId="11938" xr:uid="{420B9452-FD7F-4EC6-8A30-9227EEB9F5D1}"/>
    <cellStyle name="Calculation 4 2 4 8 2 2" xfId="11939" xr:uid="{2E6E3AE2-2225-4A61-8B6B-A3D453201E78}"/>
    <cellStyle name="Calculation 4 2 4 8 3" xfId="11940" xr:uid="{82E5C466-89EC-48B3-93AA-6D90167123F2}"/>
    <cellStyle name="Calculation 4 2 4 9" xfId="11941" xr:uid="{819757B2-C209-4250-9C23-5A4D495EA561}"/>
    <cellStyle name="Calculation 4 2 4 9 2" xfId="11942" xr:uid="{3D2A6927-703C-4ECB-BCF6-4873FEF6BBC4}"/>
    <cellStyle name="Calculation 4 2 4 9 2 2" xfId="11943" xr:uid="{7C239305-1FA2-4FEF-AD25-42C49F888182}"/>
    <cellStyle name="Calculation 4 2 4 9 3" xfId="11944" xr:uid="{55A0648E-7923-42F7-AA50-931C287897D7}"/>
    <cellStyle name="Calculation 4 2 5" xfId="11945" xr:uid="{A12A5090-7269-4D01-A334-877F6FAA738C}"/>
    <cellStyle name="Calculation 4 2 5 10" xfId="11946" xr:uid="{22DB0348-CAC6-404A-80E4-5069A6EA3B20}"/>
    <cellStyle name="Calculation 4 2 5 10 2" xfId="11947" xr:uid="{93333FD9-DBE6-41A3-896F-C4E9C386F4C3}"/>
    <cellStyle name="Calculation 4 2 5 10 2 2" xfId="11948" xr:uid="{6F92596A-BBDE-4BE5-9833-BAC910710F0B}"/>
    <cellStyle name="Calculation 4 2 5 10 3" xfId="11949" xr:uid="{C994AD3F-7C82-49AE-89F9-0DBA86B621C2}"/>
    <cellStyle name="Calculation 4 2 5 11" xfId="11950" xr:uid="{0EF88EB7-A803-4D74-9161-D8F556B57F7D}"/>
    <cellStyle name="Calculation 4 2 5 11 2" xfId="11951" xr:uid="{3DF06386-4E4C-4EFC-9CDE-B5A2B071AEA0}"/>
    <cellStyle name="Calculation 4 2 5 11 2 2" xfId="11952" xr:uid="{38F666C2-4A55-4FD0-8818-C7343AD1CEF8}"/>
    <cellStyle name="Calculation 4 2 5 11 3" xfId="11953" xr:uid="{AFD7B8C4-75C1-4EB2-B0B2-C2BB092C2252}"/>
    <cellStyle name="Calculation 4 2 5 12" xfId="11954" xr:uid="{B6C00A0E-2EE5-41FA-8F2E-0BA92EC05A0E}"/>
    <cellStyle name="Calculation 4 2 5 12 2" xfId="11955" xr:uid="{48C212B4-A132-488C-B994-1C429BE30E5D}"/>
    <cellStyle name="Calculation 4 2 5 12 2 2" xfId="11956" xr:uid="{9BA315E5-0009-4B5D-BBD9-B755B97ADFED}"/>
    <cellStyle name="Calculation 4 2 5 12 3" xfId="11957" xr:uid="{DDBC71B1-9CC6-42D0-A649-7DF10AFFD88A}"/>
    <cellStyle name="Calculation 4 2 5 13" xfId="11958" xr:uid="{77A99623-8002-4DD7-9C70-02CAD862EAF0}"/>
    <cellStyle name="Calculation 4 2 5 13 2" xfId="11959" xr:uid="{6FDDDDD2-B80A-40AD-A523-B38A1B8B3425}"/>
    <cellStyle name="Calculation 4 2 5 13 2 2" xfId="11960" xr:uid="{CD60DEEE-D95B-49D6-B4D2-4B2417D6AF2A}"/>
    <cellStyle name="Calculation 4 2 5 13 3" xfId="11961" xr:uid="{FE02B38A-B9D1-4971-AD53-CED8B8E0C604}"/>
    <cellStyle name="Calculation 4 2 5 14" xfId="11962" xr:uid="{910E31C6-F38E-410A-9DD3-96827409C8DF}"/>
    <cellStyle name="Calculation 4 2 5 14 2" xfId="11963" xr:uid="{7B3D1863-5FCA-4D0E-9BEC-28441AE16FBF}"/>
    <cellStyle name="Calculation 4 2 5 14 2 2" xfId="11964" xr:uid="{EF044588-24A9-4A90-A510-8A2A2E8A67DB}"/>
    <cellStyle name="Calculation 4 2 5 14 3" xfId="11965" xr:uid="{F742C349-BBCB-4DC3-A779-BFEF356BFE6D}"/>
    <cellStyle name="Calculation 4 2 5 15" xfId="11966" xr:uid="{A0BEF06D-98DE-4DAD-A1A1-0FB505E6FF99}"/>
    <cellStyle name="Calculation 4 2 5 15 2" xfId="11967" xr:uid="{2B6B789C-931D-4A96-AD45-AAE582313B01}"/>
    <cellStyle name="Calculation 4 2 5 15 2 2" xfId="11968" xr:uid="{97CF6E3A-89D2-489B-9269-F327C358C4EB}"/>
    <cellStyle name="Calculation 4 2 5 15 3" xfId="11969" xr:uid="{90A95C64-D2AC-4FE6-940D-FE4EC1B25E7D}"/>
    <cellStyle name="Calculation 4 2 5 16" xfId="11970" xr:uid="{980BBB4F-FC09-4026-8E3F-AF1575C34FF8}"/>
    <cellStyle name="Calculation 4 2 5 16 2" xfId="11971" xr:uid="{9479D2DD-47C4-4702-8183-212D5651D8A5}"/>
    <cellStyle name="Calculation 4 2 5 16 2 2" xfId="11972" xr:uid="{BFFD77E5-E13C-4CC6-9C36-4550DB733629}"/>
    <cellStyle name="Calculation 4 2 5 16 3" xfId="11973" xr:uid="{44283633-70E5-4B40-BC7A-331B1F26659B}"/>
    <cellStyle name="Calculation 4 2 5 17" xfId="11974" xr:uid="{BB8E3A9E-DE5B-4435-A173-F79CA2209C95}"/>
    <cellStyle name="Calculation 4 2 5 17 2" xfId="11975" xr:uid="{DE2DAC2D-1790-43B4-B079-B41E42C6E7F0}"/>
    <cellStyle name="Calculation 4 2 5 17 2 2" xfId="11976" xr:uid="{99F1E5F4-833B-4DD7-BB40-526DD377E48E}"/>
    <cellStyle name="Calculation 4 2 5 17 3" xfId="11977" xr:uid="{AC470C17-737F-467C-8489-5D7DA0F9C00A}"/>
    <cellStyle name="Calculation 4 2 5 18" xfId="11978" xr:uid="{59F97AC8-F6FE-4D0B-BAD0-45E5FE79BFDF}"/>
    <cellStyle name="Calculation 4 2 5 18 2" xfId="11979" xr:uid="{1FA0CE09-B995-4B3D-8A9B-821F5AC31C56}"/>
    <cellStyle name="Calculation 4 2 5 18 2 2" xfId="11980" xr:uid="{39154B08-035D-4721-9E5E-1C7929848403}"/>
    <cellStyle name="Calculation 4 2 5 18 3" xfId="11981" xr:uid="{0E2DD391-712D-4088-9944-A45B4DF38345}"/>
    <cellStyle name="Calculation 4 2 5 19" xfId="11982" xr:uid="{2C588A08-D108-452E-B0B7-30B028639E37}"/>
    <cellStyle name="Calculation 4 2 5 19 2" xfId="11983" xr:uid="{A69CBE9B-673E-499C-B892-D0C7F8DC7FD6}"/>
    <cellStyle name="Calculation 4 2 5 19 2 2" xfId="11984" xr:uid="{A85EBF89-91D4-45BC-B093-9243904815AC}"/>
    <cellStyle name="Calculation 4 2 5 19 3" xfId="11985" xr:uid="{8EF45633-BA87-4FED-AA64-4D1877BCECDD}"/>
    <cellStyle name="Calculation 4 2 5 2" xfId="11986" xr:uid="{A5F0280F-D109-43E9-BCFB-B0D2F0AA313C}"/>
    <cellStyle name="Calculation 4 2 5 2 2" xfId="11987" xr:uid="{C3133090-7EDF-4FEB-AC29-76A8682BD364}"/>
    <cellStyle name="Calculation 4 2 5 2 2 2" xfId="11988" xr:uid="{6E6A3AA3-79A5-4CFA-99F1-830680C7BA6D}"/>
    <cellStyle name="Calculation 4 2 5 2 3" xfId="11989" xr:uid="{1A3A5C69-E455-4DBB-9353-2C7E8616E8D2}"/>
    <cellStyle name="Calculation 4 2 5 2 4" xfId="11990" xr:uid="{79A328C6-04C7-46C2-AEF8-2E7C0AA68933}"/>
    <cellStyle name="Calculation 4 2 5 20" xfId="11991" xr:uid="{AEB751BC-1A1D-44BA-B494-7563867FE2C1}"/>
    <cellStyle name="Calculation 4 2 5 20 2" xfId="11992" xr:uid="{400968D6-A9E0-4DE2-9025-40009E01DE96}"/>
    <cellStyle name="Calculation 4 2 5 20 2 2" xfId="11993" xr:uid="{6B0FB26E-8FE7-4A1D-8C32-7705C10BED6C}"/>
    <cellStyle name="Calculation 4 2 5 20 3" xfId="11994" xr:uid="{4F43DFB9-8113-4233-97D0-7455CB0CBD7A}"/>
    <cellStyle name="Calculation 4 2 5 21" xfId="11995" xr:uid="{E863585E-4E01-4DA2-8A30-625657C0EDFD}"/>
    <cellStyle name="Calculation 4 2 5 21 2" xfId="11996" xr:uid="{1162CF37-BE3B-4024-8658-4CC461115099}"/>
    <cellStyle name="Calculation 4 2 5 22" xfId="11997" xr:uid="{3C76DBDF-33E8-4950-BE80-E3FCD1B9CEC2}"/>
    <cellStyle name="Calculation 4 2 5 23" xfId="11998" xr:uid="{AE3CAD67-D31D-436D-A901-DAB85784A572}"/>
    <cellStyle name="Calculation 4 2 5 3" xfId="11999" xr:uid="{5CEE8BDB-8C84-4C0F-9577-4F323D446F8B}"/>
    <cellStyle name="Calculation 4 2 5 3 2" xfId="12000" xr:uid="{C2946924-6280-4279-AADB-1E94CA6528B3}"/>
    <cellStyle name="Calculation 4 2 5 3 2 2" xfId="12001" xr:uid="{CAC05184-28F8-451C-BBE8-FF8677B58C76}"/>
    <cellStyle name="Calculation 4 2 5 3 3" xfId="12002" xr:uid="{008CFCCF-2EF6-48B2-A2E3-67C4A068A3D8}"/>
    <cellStyle name="Calculation 4 2 5 4" xfId="12003" xr:uid="{C387F90B-C025-44CF-A913-6071C67BE44C}"/>
    <cellStyle name="Calculation 4 2 5 4 2" xfId="12004" xr:uid="{CF7A813E-1603-4F19-8421-4111A8021E74}"/>
    <cellStyle name="Calculation 4 2 5 4 2 2" xfId="12005" xr:uid="{1A2396A7-0A48-4BBB-8C88-6682CB394DE8}"/>
    <cellStyle name="Calculation 4 2 5 4 3" xfId="12006" xr:uid="{E8362029-D6CE-4183-BD3F-D625840BF775}"/>
    <cellStyle name="Calculation 4 2 5 5" xfId="12007" xr:uid="{9F3BE5C5-766C-4AA2-9211-FA57BF361F5F}"/>
    <cellStyle name="Calculation 4 2 5 5 2" xfId="12008" xr:uid="{4EC74D3F-4EAA-4FA6-8388-FB60875E03E4}"/>
    <cellStyle name="Calculation 4 2 5 5 2 2" xfId="12009" xr:uid="{CBBDD678-5474-4893-A306-178FCF9C71D3}"/>
    <cellStyle name="Calculation 4 2 5 5 3" xfId="12010" xr:uid="{2BA58DF6-896B-49A0-9526-C09944030DBF}"/>
    <cellStyle name="Calculation 4 2 5 6" xfId="12011" xr:uid="{4DD3D4D3-DD1B-4426-ABF0-A43EE6388A10}"/>
    <cellStyle name="Calculation 4 2 5 6 2" xfId="12012" xr:uid="{BF848235-1EDE-46A6-8C03-3AE71526FBCE}"/>
    <cellStyle name="Calculation 4 2 5 6 2 2" xfId="12013" xr:uid="{0BBFDA61-E82C-4D37-B253-A9800BDDCBAE}"/>
    <cellStyle name="Calculation 4 2 5 6 3" xfId="12014" xr:uid="{0524029E-A962-48CE-BBEC-CC5BA60A1611}"/>
    <cellStyle name="Calculation 4 2 5 7" xfId="12015" xr:uid="{A8159D0E-9EBB-4642-8EB5-A3F700A5D633}"/>
    <cellStyle name="Calculation 4 2 5 7 2" xfId="12016" xr:uid="{D0C4FD41-D6B7-4ADA-AEA7-9FAD201B48D5}"/>
    <cellStyle name="Calculation 4 2 5 7 2 2" xfId="12017" xr:uid="{FFA25A8D-CD3F-4EDB-B40B-2096F0E17B12}"/>
    <cellStyle name="Calculation 4 2 5 7 3" xfId="12018" xr:uid="{3CA8E932-6676-4A3D-A62A-663AE9BEDF9F}"/>
    <cellStyle name="Calculation 4 2 5 8" xfId="12019" xr:uid="{F869DF40-BC32-4748-B4CE-B717CBDE2471}"/>
    <cellStyle name="Calculation 4 2 5 8 2" xfId="12020" xr:uid="{67A9170A-B43C-48CE-9925-C3B0561B2013}"/>
    <cellStyle name="Calculation 4 2 5 8 2 2" xfId="12021" xr:uid="{458BBEE4-E9D5-4BB9-B73F-6DBAB104B850}"/>
    <cellStyle name="Calculation 4 2 5 8 3" xfId="12022" xr:uid="{A36D9768-597E-4368-BA63-0C4F984ED764}"/>
    <cellStyle name="Calculation 4 2 5 9" xfId="12023" xr:uid="{45B59FBE-165F-4791-A251-6F26C427045D}"/>
    <cellStyle name="Calculation 4 2 5 9 2" xfId="12024" xr:uid="{21046587-B8A2-422D-ADBF-5773F9E0DF52}"/>
    <cellStyle name="Calculation 4 2 5 9 2 2" xfId="12025" xr:uid="{9BACF470-C75D-4BB9-9E2A-81DFC1F0D67B}"/>
    <cellStyle name="Calculation 4 2 5 9 3" xfId="12026" xr:uid="{27EF1D15-99E7-4759-B6D8-BA82D303C813}"/>
    <cellStyle name="Calculation 4 2 6" xfId="12027" xr:uid="{1C08B0D6-D46E-4847-997A-9882FE228524}"/>
    <cellStyle name="Calculation 4 2 6 2" xfId="12028" xr:uid="{2545B590-8F91-46BC-B62F-F79CC31A44BA}"/>
    <cellStyle name="Calculation 4 2 6 2 2" xfId="12029" xr:uid="{EA15FAAC-E7D5-44C2-8D55-9EA2CB15175D}"/>
    <cellStyle name="Calculation 4 2 6 3" xfId="12030" xr:uid="{5B2B9E9C-8EA1-408C-8927-17F0533D779C}"/>
    <cellStyle name="Calculation 4 2 6 4" xfId="12031" xr:uid="{83DCB977-867C-49E0-AA6A-98D26A42D832}"/>
    <cellStyle name="Calculation 4 2 7" xfId="12032" xr:uid="{E5A93A2A-0FCF-435A-BE81-7107878B6184}"/>
    <cellStyle name="Calculation 4 2 7 2" xfId="12033" xr:uid="{A7031AAF-0C73-4642-95DA-BF3145354080}"/>
    <cellStyle name="Calculation 4 2 7 2 2" xfId="12034" xr:uid="{A83A4761-8158-4B06-8798-944900FCC495}"/>
    <cellStyle name="Calculation 4 2 7 3" xfId="12035" xr:uid="{D03B2137-55BB-48CF-92D5-6C6FE4C96122}"/>
    <cellStyle name="Calculation 4 2 8" xfId="12036" xr:uid="{8FF37508-2B96-4936-B02E-DC046AF35C86}"/>
    <cellStyle name="Calculation 4 2 8 2" xfId="12037" xr:uid="{AF06D696-FEF9-4D6F-A710-BA2D50E6203E}"/>
    <cellStyle name="Calculation 4 2 8 2 2" xfId="12038" xr:uid="{CCB21272-5D70-4DC8-A425-84497770229A}"/>
    <cellStyle name="Calculation 4 2 8 3" xfId="12039" xr:uid="{C335CFF2-7EE3-49D9-8468-7C15443C0FDF}"/>
    <cellStyle name="Calculation 4 2 9" xfId="12040" xr:uid="{02A343CF-CF7C-41D5-AF07-230B0D1D065F}"/>
    <cellStyle name="Calculation 4 2 9 2" xfId="12041" xr:uid="{CC6B56C0-F71F-40FB-A38A-C88C6C504C98}"/>
    <cellStyle name="Calculation 4 2 9 2 2" xfId="12042" xr:uid="{E58B11BC-D928-4389-9C81-ADF26AB8C7DD}"/>
    <cellStyle name="Calculation 4 2 9 3" xfId="12043" xr:uid="{8B620A8E-A29E-4628-8240-E472B9A02928}"/>
    <cellStyle name="Calculation 4 20" xfId="12044" xr:uid="{BABF2F97-99B2-42E5-903E-8A44813CB4D4}"/>
    <cellStyle name="Calculation 4 20 2" xfId="12045" xr:uid="{0E157F19-BD0B-46BB-8DA6-186EC49ED856}"/>
    <cellStyle name="Calculation 4 20 2 2" xfId="12046" xr:uid="{A7ADB05D-5972-4DDC-930C-A64A828A1EA5}"/>
    <cellStyle name="Calculation 4 20 3" xfId="12047" xr:uid="{7D585181-5FF6-432D-AA67-CC106A78835B}"/>
    <cellStyle name="Calculation 4 21" xfId="12048" xr:uid="{63EA6C4C-DB25-4439-8C14-D18E7DFFB219}"/>
    <cellStyle name="Calculation 4 21 2" xfId="12049" xr:uid="{74581E9A-3E07-43C1-A21B-960B1DC60B0D}"/>
    <cellStyle name="Calculation 4 21 2 2" xfId="12050" xr:uid="{AE0FA675-646E-495D-9299-7A83F1E2A18E}"/>
    <cellStyle name="Calculation 4 21 3" xfId="12051" xr:uid="{0B6D95CF-4FBC-41EA-8A87-C45D652BB997}"/>
    <cellStyle name="Calculation 4 22" xfId="12052" xr:uid="{19948F9D-59D7-495E-8BD3-88201CDE400C}"/>
    <cellStyle name="Calculation 4 22 2" xfId="12053" xr:uid="{5EC2F5B3-F523-4A55-9430-BAEBAFC91FC5}"/>
    <cellStyle name="Calculation 4 23" xfId="12054" xr:uid="{ABFF76C2-80A9-478C-A890-ABAF5D56837A}"/>
    <cellStyle name="Calculation 4 24" xfId="12055" xr:uid="{8E3E36AA-82BF-4CD3-B17C-0CB24A60F660}"/>
    <cellStyle name="Calculation 4 25" xfId="12056" xr:uid="{ADA0C187-CFB9-4BD5-803C-92888842B376}"/>
    <cellStyle name="Calculation 4 26" xfId="12057" xr:uid="{5879F081-A803-4912-8AD5-3438F3E6A442}"/>
    <cellStyle name="Calculation 4 27" xfId="12058" xr:uid="{7D26A6D4-4931-405B-958D-293840BB673A}"/>
    <cellStyle name="Calculation 4 3" xfId="12059" xr:uid="{4CCA8C12-ED94-4B6C-8D23-FC72FE8CE8D8}"/>
    <cellStyle name="Calculation 4 3 10" xfId="12060" xr:uid="{64673585-77EE-4A3D-9A5D-7F8D53EB1116}"/>
    <cellStyle name="Calculation 4 3 10 2" xfId="12061" xr:uid="{7448A92E-01F9-42C8-AD7B-73D353DF6756}"/>
    <cellStyle name="Calculation 4 3 10 2 2" xfId="12062" xr:uid="{BE9967C6-8E78-4531-AABD-9075E7DB0C29}"/>
    <cellStyle name="Calculation 4 3 10 3" xfId="12063" xr:uid="{0CC2747B-D88F-412F-A520-9A7B5DE2F6BE}"/>
    <cellStyle name="Calculation 4 3 11" xfId="12064" xr:uid="{EF597590-47FE-4061-899A-71BBFB05E918}"/>
    <cellStyle name="Calculation 4 3 11 2" xfId="12065" xr:uid="{88F97A9F-76C5-4B7F-9400-1EE9427003CE}"/>
    <cellStyle name="Calculation 4 3 11 2 2" xfId="12066" xr:uid="{7D8DA793-40EC-488C-A4CD-CEB4601E1A67}"/>
    <cellStyle name="Calculation 4 3 11 3" xfId="12067" xr:uid="{743B3497-3AAE-4A69-9E74-84C1F06390EA}"/>
    <cellStyle name="Calculation 4 3 12" xfId="12068" xr:uid="{35C067D4-C50B-4013-851B-A663985D2C42}"/>
    <cellStyle name="Calculation 4 3 12 2" xfId="12069" xr:uid="{4EE9AEB1-8E9F-4F54-8297-75FE5F414540}"/>
    <cellStyle name="Calculation 4 3 12 2 2" xfId="12070" xr:uid="{A837D8E5-5E8D-4C88-B943-97C3D5D4891D}"/>
    <cellStyle name="Calculation 4 3 12 3" xfId="12071" xr:uid="{7007D1A6-EB84-4D38-91DF-3ADD06C1D93E}"/>
    <cellStyle name="Calculation 4 3 13" xfId="12072" xr:uid="{177FBBFC-F654-45CA-97F1-501600EA3129}"/>
    <cellStyle name="Calculation 4 3 13 2" xfId="12073" xr:uid="{5EB3FAD1-087B-4C40-86E6-83DC33A98247}"/>
    <cellStyle name="Calculation 4 3 13 2 2" xfId="12074" xr:uid="{30267B51-343B-4887-B6C4-33CC8FC4F19A}"/>
    <cellStyle name="Calculation 4 3 13 3" xfId="12075" xr:uid="{B74E1079-F695-42E5-B027-F5F7F7CFB888}"/>
    <cellStyle name="Calculation 4 3 14" xfId="12076" xr:uid="{D92E6F53-E1B2-4F59-AF22-4EA549C7A18C}"/>
    <cellStyle name="Calculation 4 3 14 2" xfId="12077" xr:uid="{4B298E1A-2736-43C7-9A86-D0D6E09E026D}"/>
    <cellStyle name="Calculation 4 3 14 2 2" xfId="12078" xr:uid="{CC34D0B7-EE40-456E-8184-0301B3CE4C31}"/>
    <cellStyle name="Calculation 4 3 14 3" xfId="12079" xr:uid="{6BC9DD26-B64D-4518-AF27-14C0A51FE8DB}"/>
    <cellStyle name="Calculation 4 3 15" xfId="12080" xr:uid="{C1266936-4117-4F87-AA99-B8C763C6970F}"/>
    <cellStyle name="Calculation 4 3 15 2" xfId="12081" xr:uid="{4B87E814-3B55-4DEB-9BF0-5220E98474CE}"/>
    <cellStyle name="Calculation 4 3 15 2 2" xfId="12082" xr:uid="{C496ED97-78FF-4093-8FF8-A2CDE757F588}"/>
    <cellStyle name="Calculation 4 3 15 3" xfId="12083" xr:uid="{2920BC9A-29C0-4534-A3AD-95E1D489171B}"/>
    <cellStyle name="Calculation 4 3 16" xfId="12084" xr:uid="{BE2FFEDC-3E29-43D9-99B4-77946A820E20}"/>
    <cellStyle name="Calculation 4 3 16 2" xfId="12085" xr:uid="{D2633C3A-DB1D-4567-B5EE-18E08B3FC66D}"/>
    <cellStyle name="Calculation 4 3 16 2 2" xfId="12086" xr:uid="{0DB5BE77-30F4-423D-8C8D-01DEB956668B}"/>
    <cellStyle name="Calculation 4 3 16 3" xfId="12087" xr:uid="{7207D411-E746-4576-AA07-B6D98020502A}"/>
    <cellStyle name="Calculation 4 3 17" xfId="12088" xr:uid="{16204B83-5137-4F0E-A56A-D92B969DB38C}"/>
    <cellStyle name="Calculation 4 3 17 2" xfId="12089" xr:uid="{E61384EC-2A0A-49DE-A7E1-8E97843137B1}"/>
    <cellStyle name="Calculation 4 3 17 2 2" xfId="12090" xr:uid="{04D8B87D-0CD1-4675-A228-F4196102A824}"/>
    <cellStyle name="Calculation 4 3 17 3" xfId="12091" xr:uid="{8B53BA0B-8C3D-4623-8B73-E97EC4086B17}"/>
    <cellStyle name="Calculation 4 3 18" xfId="12092" xr:uid="{1FCB1ADF-649F-4A55-908E-249A129422CF}"/>
    <cellStyle name="Calculation 4 3 18 2" xfId="12093" xr:uid="{8B7220C8-3A41-435E-9F92-8C2B7C918ED6}"/>
    <cellStyle name="Calculation 4 3 19" xfId="12094" xr:uid="{21F72810-6F22-402F-8D7A-951F3D205234}"/>
    <cellStyle name="Calculation 4 3 2" xfId="12095" xr:uid="{5C389D4D-B4EF-411A-B890-BABEFB02DB13}"/>
    <cellStyle name="Calculation 4 3 2 10" xfId="12096" xr:uid="{814E9EFE-01CB-4274-9181-94E1F6E4E412}"/>
    <cellStyle name="Calculation 4 3 2 10 2" xfId="12097" xr:uid="{6100E45F-C909-49B8-AE9F-DCF021A9A9E3}"/>
    <cellStyle name="Calculation 4 3 2 10 2 2" xfId="12098" xr:uid="{F7631BC1-EFA2-4BAA-BB65-A301E6809550}"/>
    <cellStyle name="Calculation 4 3 2 10 3" xfId="12099" xr:uid="{D8524839-9398-4D66-B02B-2A612EFD4C2C}"/>
    <cellStyle name="Calculation 4 3 2 11" xfId="12100" xr:uid="{6786C4C1-025D-4B80-B4C2-1CC3473F06D9}"/>
    <cellStyle name="Calculation 4 3 2 11 2" xfId="12101" xr:uid="{7D0CD7E3-FA1B-4896-AB45-A0D61A4EB347}"/>
    <cellStyle name="Calculation 4 3 2 11 2 2" xfId="12102" xr:uid="{99311060-9393-443E-8FBB-2C20AC21357C}"/>
    <cellStyle name="Calculation 4 3 2 11 3" xfId="12103" xr:uid="{DD85C360-7CB3-4739-A0CD-23BBE66CCD4D}"/>
    <cellStyle name="Calculation 4 3 2 12" xfId="12104" xr:uid="{BA0E7A96-CA06-4DFF-967B-D555131D6DF0}"/>
    <cellStyle name="Calculation 4 3 2 12 2" xfId="12105" xr:uid="{E66EAEDF-FF9D-4CBF-99C5-85F49CF44E23}"/>
    <cellStyle name="Calculation 4 3 2 12 2 2" xfId="12106" xr:uid="{1497B1F5-DA5A-4F11-AB28-CB8737CD8AF6}"/>
    <cellStyle name="Calculation 4 3 2 12 3" xfId="12107" xr:uid="{AAF5935E-7C5C-49D9-897D-C679B78D591E}"/>
    <cellStyle name="Calculation 4 3 2 13" xfId="12108" xr:uid="{BC820000-189C-4770-996E-8FA7758C7977}"/>
    <cellStyle name="Calculation 4 3 2 13 2" xfId="12109" xr:uid="{C78D0698-0F59-43E8-A8EA-8CC1491C8EEE}"/>
    <cellStyle name="Calculation 4 3 2 13 2 2" xfId="12110" xr:uid="{F5643282-947C-4746-B8D5-A9D3662A95B3}"/>
    <cellStyle name="Calculation 4 3 2 13 3" xfId="12111" xr:uid="{0E80FF13-6466-457F-B49F-4C25A088FBD1}"/>
    <cellStyle name="Calculation 4 3 2 14" xfId="12112" xr:uid="{F8E95D5C-ECCD-44C4-B241-5172BA55B82B}"/>
    <cellStyle name="Calculation 4 3 2 14 2" xfId="12113" xr:uid="{F6573034-2A30-437C-9E2C-24DC49882569}"/>
    <cellStyle name="Calculation 4 3 2 14 2 2" xfId="12114" xr:uid="{955797C9-6BBC-440B-B357-72B1BD20F38B}"/>
    <cellStyle name="Calculation 4 3 2 14 3" xfId="12115" xr:uid="{EEC8520C-59C0-4D9B-83E7-4D29A07991F6}"/>
    <cellStyle name="Calculation 4 3 2 15" xfId="12116" xr:uid="{FE27F860-9E94-49D4-A08F-C459D77CE5B2}"/>
    <cellStyle name="Calculation 4 3 2 15 2" xfId="12117" xr:uid="{EF783B28-7A4E-413E-A3CC-FE26F4085317}"/>
    <cellStyle name="Calculation 4 3 2 15 2 2" xfId="12118" xr:uid="{61F2A320-CE84-4057-92D7-145721A07B9B}"/>
    <cellStyle name="Calculation 4 3 2 15 3" xfId="12119" xr:uid="{A1C2E809-9395-454B-B84B-59EE8CDCBD8B}"/>
    <cellStyle name="Calculation 4 3 2 16" xfId="12120" xr:uid="{AC8729E5-04C5-49C2-A393-FA28058C0988}"/>
    <cellStyle name="Calculation 4 3 2 16 2" xfId="12121" xr:uid="{51920C7E-2728-4740-9911-C4FED15664EB}"/>
    <cellStyle name="Calculation 4 3 2 16 2 2" xfId="12122" xr:uid="{BBB1C862-9CB7-4EB4-B1E9-FF5066B6B201}"/>
    <cellStyle name="Calculation 4 3 2 16 3" xfId="12123" xr:uid="{3E524705-549F-43E6-B342-B20D1E6AA776}"/>
    <cellStyle name="Calculation 4 3 2 17" xfId="12124" xr:uid="{5B4D0889-B2CA-4D2C-BE25-3B24F0102297}"/>
    <cellStyle name="Calculation 4 3 2 17 2" xfId="12125" xr:uid="{9F3BAB97-C765-4E47-B2C1-D39E29F1D680}"/>
    <cellStyle name="Calculation 4 3 2 17 2 2" xfId="12126" xr:uid="{3F3DE793-00D3-4DF1-845E-11D9D3B4C7D0}"/>
    <cellStyle name="Calculation 4 3 2 17 3" xfId="12127" xr:uid="{B98C355E-B7AA-486B-8398-04360D0A7168}"/>
    <cellStyle name="Calculation 4 3 2 18" xfId="12128" xr:uid="{0867A903-1679-4F41-8459-0C0364B95B11}"/>
    <cellStyle name="Calculation 4 3 2 18 2" xfId="12129" xr:uid="{16D2DFD4-1E31-4772-BB28-E9CD0D88B9E4}"/>
    <cellStyle name="Calculation 4 3 2 18 2 2" xfId="12130" xr:uid="{97E0D029-F694-4F80-B5A6-F95CCA974666}"/>
    <cellStyle name="Calculation 4 3 2 18 3" xfId="12131" xr:uid="{91F372E6-E98F-4A89-84CE-BCD7F59EB208}"/>
    <cellStyle name="Calculation 4 3 2 19" xfId="12132" xr:uid="{663F7992-6CA3-4261-80E0-8A55CF496209}"/>
    <cellStyle name="Calculation 4 3 2 19 2" xfId="12133" xr:uid="{F28386CC-56C9-4CFA-B55A-DCC07CFD26DC}"/>
    <cellStyle name="Calculation 4 3 2 19 2 2" xfId="12134" xr:uid="{4C44067B-0BFE-4367-9BEC-71995D24EC94}"/>
    <cellStyle name="Calculation 4 3 2 19 3" xfId="12135" xr:uid="{0A7610C7-A880-40BA-9CDF-DC8F70BAC805}"/>
    <cellStyle name="Calculation 4 3 2 2" xfId="12136" xr:uid="{1400B029-B3BA-4E19-8EC0-54C71860A91F}"/>
    <cellStyle name="Calculation 4 3 2 2 2" xfId="12137" xr:uid="{4D083C7A-31A8-4C67-B9D8-0958A5E2AACD}"/>
    <cellStyle name="Calculation 4 3 2 2 2 2" xfId="12138" xr:uid="{8E2F1451-81F9-49CC-A46A-38C1325B5EC0}"/>
    <cellStyle name="Calculation 4 3 2 2 2 2 2" xfId="12139" xr:uid="{EA5BC73A-53AD-4C38-BA9D-31FEADEA45CE}"/>
    <cellStyle name="Calculation 4 3 2 2 2 3" xfId="12140" xr:uid="{168EC32B-7F1B-457E-B584-0264D52F2E69}"/>
    <cellStyle name="Calculation 4 3 2 2 2 4" xfId="12141" xr:uid="{CDC51261-9C4F-4B2D-8F8D-DA8FE91343F2}"/>
    <cellStyle name="Calculation 4 3 2 2 3" xfId="12142" xr:uid="{CB823F05-677E-42F7-A3CC-AA20462098CA}"/>
    <cellStyle name="Calculation 4 3 2 2 3 2" xfId="12143" xr:uid="{17D81004-38BB-40B3-BBC9-44F008EA5545}"/>
    <cellStyle name="Calculation 4 3 2 2 4" xfId="12144" xr:uid="{E0983BE0-A041-4AC9-87AC-ABE98D81DC54}"/>
    <cellStyle name="Calculation 4 3 2 2 5" xfId="12145" xr:uid="{120FCAEC-3C42-4140-8A5D-36A1891A8536}"/>
    <cellStyle name="Calculation 4 3 2 20" xfId="12146" xr:uid="{303769D6-157D-4DCE-9A07-7442045A82F2}"/>
    <cellStyle name="Calculation 4 3 2 20 2" xfId="12147" xr:uid="{CD56BCC5-BB73-4281-B4DD-DDD34F84D9E3}"/>
    <cellStyle name="Calculation 4 3 2 20 2 2" xfId="12148" xr:uid="{8EA91352-DB1C-42D9-AA1F-193B82051117}"/>
    <cellStyle name="Calculation 4 3 2 20 3" xfId="12149" xr:uid="{3F85B66B-6A73-483F-A82D-71591D9663CB}"/>
    <cellStyle name="Calculation 4 3 2 21" xfId="12150" xr:uid="{FE99F532-A6E3-4F7E-8B8B-423710DD8E4B}"/>
    <cellStyle name="Calculation 4 3 2 21 2" xfId="12151" xr:uid="{367E2C46-11FA-4185-844B-5539C0B1D931}"/>
    <cellStyle name="Calculation 4 3 2 22" xfId="12152" xr:uid="{4B3262AA-FE8E-4928-A848-350E7C19A39A}"/>
    <cellStyle name="Calculation 4 3 2 23" xfId="12153" xr:uid="{FF86DB9D-F2F0-46C8-915C-A96AF8ABBB47}"/>
    <cellStyle name="Calculation 4 3 2 3" xfId="12154" xr:uid="{F44EF5B5-0C17-4ECA-82DA-89D8A7E76290}"/>
    <cellStyle name="Calculation 4 3 2 3 2" xfId="12155" xr:uid="{DF0AC0AA-BEDC-4E5F-B8B1-D4EB2B2C60B7}"/>
    <cellStyle name="Calculation 4 3 2 3 2 2" xfId="12156" xr:uid="{44074929-570E-4E9F-B982-84715ACD1059}"/>
    <cellStyle name="Calculation 4 3 2 3 2 3" xfId="12157" xr:uid="{F1D43CAB-28B8-4847-B54F-6424C75FA986}"/>
    <cellStyle name="Calculation 4 3 2 3 3" xfId="12158" xr:uid="{05FADEEE-0733-40B6-84C8-2B7CC1531138}"/>
    <cellStyle name="Calculation 4 3 2 3 3 2" xfId="12159" xr:uid="{53D358D1-4AE1-4A07-924E-758B22080EE2}"/>
    <cellStyle name="Calculation 4 3 2 3 4" xfId="12160" xr:uid="{BB34AA31-88EE-4962-9912-B7E2BD584EA1}"/>
    <cellStyle name="Calculation 4 3 2 4" xfId="12161" xr:uid="{987B6459-7C54-4604-85E0-986E6EB68649}"/>
    <cellStyle name="Calculation 4 3 2 4 2" xfId="12162" xr:uid="{3F601832-E155-4FDC-9D9A-F9A7A93ECBE9}"/>
    <cellStyle name="Calculation 4 3 2 4 2 2" xfId="12163" xr:uid="{824782C3-E38D-406E-8282-0BBA2D33D0A4}"/>
    <cellStyle name="Calculation 4 3 2 4 3" xfId="12164" xr:uid="{3D722A5E-C999-4455-83EE-D27DB1D9B8D7}"/>
    <cellStyle name="Calculation 4 3 2 4 4" xfId="12165" xr:uid="{E1395C2E-C7D6-41BA-9FA7-2A8EA4965C95}"/>
    <cellStyle name="Calculation 4 3 2 5" xfId="12166" xr:uid="{6C93F757-9666-41CE-A39C-EB533E0CF747}"/>
    <cellStyle name="Calculation 4 3 2 5 2" xfId="12167" xr:uid="{B0C9C530-B2A3-4912-ACB4-965A7EAFD834}"/>
    <cellStyle name="Calculation 4 3 2 5 2 2" xfId="12168" xr:uid="{6AB7A191-2EA2-4356-AFC6-238525B1D548}"/>
    <cellStyle name="Calculation 4 3 2 5 3" xfId="12169" xr:uid="{DFE08BDD-1B67-4FB2-BBA7-17CD315417AC}"/>
    <cellStyle name="Calculation 4 3 2 5 4" xfId="12170" xr:uid="{A8C83E21-6F50-44CC-89DE-4945619EDA34}"/>
    <cellStyle name="Calculation 4 3 2 6" xfId="12171" xr:uid="{EFD1AE37-59F0-4C75-AA21-AA57A28DDB1F}"/>
    <cellStyle name="Calculation 4 3 2 6 2" xfId="12172" xr:uid="{70C899D2-74A5-47FC-B851-255DC9E61BF1}"/>
    <cellStyle name="Calculation 4 3 2 6 2 2" xfId="12173" xr:uid="{6673EB3D-F2F6-4B75-8745-3F1CA6751D4B}"/>
    <cellStyle name="Calculation 4 3 2 6 3" xfId="12174" xr:uid="{1DDED341-A957-4B3C-8286-068B0F177271}"/>
    <cellStyle name="Calculation 4 3 2 7" xfId="12175" xr:uid="{197395A8-7A91-47C0-97DC-8BCA2E3EC0AA}"/>
    <cellStyle name="Calculation 4 3 2 7 2" xfId="12176" xr:uid="{44944C58-65DD-4AE7-817A-687EDADA2766}"/>
    <cellStyle name="Calculation 4 3 2 7 2 2" xfId="12177" xr:uid="{3B165B36-27BE-493E-B5B7-4CC2D0A653A3}"/>
    <cellStyle name="Calculation 4 3 2 7 3" xfId="12178" xr:uid="{1F1ED323-06A7-48F7-A02C-6F4741631541}"/>
    <cellStyle name="Calculation 4 3 2 8" xfId="12179" xr:uid="{C0B1CE8F-E7BB-46F8-99C2-D7557B584557}"/>
    <cellStyle name="Calculation 4 3 2 8 2" xfId="12180" xr:uid="{C2CF1D68-78B8-4CE3-8A36-25AE673DA9D4}"/>
    <cellStyle name="Calculation 4 3 2 8 2 2" xfId="12181" xr:uid="{C236ABAB-E37D-4C09-A975-83338C1F248A}"/>
    <cellStyle name="Calculation 4 3 2 8 3" xfId="12182" xr:uid="{39648074-D7DC-461F-BD73-1524935EF9F0}"/>
    <cellStyle name="Calculation 4 3 2 9" xfId="12183" xr:uid="{1D81E6F1-0B0F-46E6-ACC3-BE23E643E134}"/>
    <cellStyle name="Calculation 4 3 2 9 2" xfId="12184" xr:uid="{E5FA6AB3-454E-4ED6-AE43-4B65429A668D}"/>
    <cellStyle name="Calculation 4 3 2 9 2 2" xfId="12185" xr:uid="{E91AB91E-D71A-4971-9331-0A630161FA0B}"/>
    <cellStyle name="Calculation 4 3 2 9 3" xfId="12186" xr:uid="{5F2C2645-D480-45C7-8C2C-CFF9A7601DB9}"/>
    <cellStyle name="Calculation 4 3 20" xfId="12187" xr:uid="{EC89D168-0539-40E3-82B8-6498FF3F4519}"/>
    <cellStyle name="Calculation 4 3 3" xfId="12188" xr:uid="{57F4459B-1BAB-48C4-A045-384D77B001BF}"/>
    <cellStyle name="Calculation 4 3 3 2" xfId="12189" xr:uid="{3E10A8AE-4293-41D2-BB9A-77A40AE66E5B}"/>
    <cellStyle name="Calculation 4 3 3 2 2" xfId="12190" xr:uid="{FBB2A3F1-B379-467C-97CB-CC04D89D8521}"/>
    <cellStyle name="Calculation 4 3 3 2 2 2" xfId="12191" xr:uid="{DF6BCC5B-245A-4AE4-8920-F6CAB6B1DA7D}"/>
    <cellStyle name="Calculation 4 3 3 2 3" xfId="12192" xr:uid="{5F38F54B-A728-453B-8DE6-8EBBA7C47900}"/>
    <cellStyle name="Calculation 4 3 3 2 4" xfId="12193" xr:uid="{FE69A71A-FC79-4837-A130-F53968E0551F}"/>
    <cellStyle name="Calculation 4 3 3 3" xfId="12194" xr:uid="{DFCC8A6E-AFEE-464B-9495-881339895E57}"/>
    <cellStyle name="Calculation 4 3 3 3 2" xfId="12195" xr:uid="{AA1BE5E6-A66C-48CB-8AC3-5450094D43B9}"/>
    <cellStyle name="Calculation 4 3 3 4" xfId="12196" xr:uid="{6618A3EC-EC5F-4DC8-B1E7-BDDDC5A84B64}"/>
    <cellStyle name="Calculation 4 3 3 5" xfId="12197" xr:uid="{2DE7B280-A0BC-4FCE-A9FB-809A11107619}"/>
    <cellStyle name="Calculation 4 3 4" xfId="12198" xr:uid="{F2551B77-F713-4386-BED2-B61A2534CD51}"/>
    <cellStyle name="Calculation 4 3 4 2" xfId="12199" xr:uid="{EE036AB5-F858-4A3B-9DA7-E674CD356AF4}"/>
    <cellStyle name="Calculation 4 3 4 2 2" xfId="12200" xr:uid="{19D92181-FD5A-42A7-888E-6456561BBEE9}"/>
    <cellStyle name="Calculation 4 3 4 2 3" xfId="12201" xr:uid="{2D16CA91-6573-4602-B049-2C49BCAD2B9C}"/>
    <cellStyle name="Calculation 4 3 4 3" xfId="12202" xr:uid="{F6986C51-2166-452B-96E4-B4F8C5601DCB}"/>
    <cellStyle name="Calculation 4 3 4 3 2" xfId="12203" xr:uid="{0E3BE28A-B38F-4713-A247-2D1704B60EE9}"/>
    <cellStyle name="Calculation 4 3 4 4" xfId="12204" xr:uid="{EE526827-18AF-4E85-ABDC-B25DF1896AB2}"/>
    <cellStyle name="Calculation 4 3 5" xfId="12205" xr:uid="{A28573C9-9909-4FA5-BB91-FBC9DEC1A4D1}"/>
    <cellStyle name="Calculation 4 3 5 2" xfId="12206" xr:uid="{BDE1FA61-4F6B-4BAD-963D-96630FA64DDC}"/>
    <cellStyle name="Calculation 4 3 5 2 2" xfId="12207" xr:uid="{82833091-C40A-4BCB-A04D-98C2C5BA8B68}"/>
    <cellStyle name="Calculation 4 3 5 2 3" xfId="12208" xr:uid="{C5E233CE-B747-4E68-9174-99C3526004BD}"/>
    <cellStyle name="Calculation 4 3 5 3" xfId="12209" xr:uid="{A9AFBC95-E0D2-497C-8D21-04CE04687AEF}"/>
    <cellStyle name="Calculation 4 3 5 4" xfId="12210" xr:uid="{42DA25EA-A428-4650-986B-3DE036CBC7CB}"/>
    <cellStyle name="Calculation 4 3 6" xfId="12211" xr:uid="{BF156CAA-1530-43C8-807C-6774C447A4FC}"/>
    <cellStyle name="Calculation 4 3 6 2" xfId="12212" xr:uid="{BF08577B-11EE-4766-8C79-841C655D4122}"/>
    <cellStyle name="Calculation 4 3 6 2 2" xfId="12213" xr:uid="{346D19B9-4952-4ABC-B3CD-14D1CECFA6E3}"/>
    <cellStyle name="Calculation 4 3 6 3" xfId="12214" xr:uid="{19BE98CD-DAD3-43FB-8BE4-13579E8453E2}"/>
    <cellStyle name="Calculation 4 3 6 4" xfId="12215" xr:uid="{ACDFEFB1-C8EC-4A72-8AD7-DC350439A484}"/>
    <cellStyle name="Calculation 4 3 7" xfId="12216" xr:uid="{94B235C9-815E-4E21-BAE4-47ED2BF4CF29}"/>
    <cellStyle name="Calculation 4 3 7 2" xfId="12217" xr:uid="{51C56E40-3173-4827-9A4A-A96C054445FA}"/>
    <cellStyle name="Calculation 4 3 7 2 2" xfId="12218" xr:uid="{0C2054DE-7991-46DA-A356-E49EF89E66D7}"/>
    <cellStyle name="Calculation 4 3 7 3" xfId="12219" xr:uid="{89CB276B-A137-4535-A281-14983D91C814}"/>
    <cellStyle name="Calculation 4 3 8" xfId="12220" xr:uid="{8089B660-9FD5-456C-9E22-7ED3F687C922}"/>
    <cellStyle name="Calculation 4 3 8 2" xfId="12221" xr:uid="{5FA65E57-8337-4317-9BCD-1033369C88B0}"/>
    <cellStyle name="Calculation 4 3 8 2 2" xfId="12222" xr:uid="{6C507C4F-14E6-4761-90C4-06D6B3E9C783}"/>
    <cellStyle name="Calculation 4 3 8 3" xfId="12223" xr:uid="{697F0E43-3491-4AF0-B508-864B665A3784}"/>
    <cellStyle name="Calculation 4 3 9" xfId="12224" xr:uid="{5D4E40FB-D202-467A-92BA-0E430AFAA78F}"/>
    <cellStyle name="Calculation 4 3 9 2" xfId="12225" xr:uid="{BBAF0767-B7E0-4925-9568-C64464E57CBF}"/>
    <cellStyle name="Calculation 4 3 9 2 2" xfId="12226" xr:uid="{3C4641A4-E300-4222-A338-F864D5D48A8E}"/>
    <cellStyle name="Calculation 4 3 9 3" xfId="12227" xr:uid="{8E918F0E-7179-4A4A-8A14-203E97EF7EB1}"/>
    <cellStyle name="Calculation 4 4" xfId="12228" xr:uid="{08975DD4-E56C-4FE1-B5A9-5475BC4FA480}"/>
    <cellStyle name="Calculation 4 4 10" xfId="12229" xr:uid="{2F7BEB8D-279A-4B0D-98DD-C34897CF8971}"/>
    <cellStyle name="Calculation 4 4 10 2" xfId="12230" xr:uid="{A75095D0-5ACC-4F9D-A866-20C88218DE56}"/>
    <cellStyle name="Calculation 4 4 10 2 2" xfId="12231" xr:uid="{3C8647E7-8B16-41D4-BF65-089DD4F5140A}"/>
    <cellStyle name="Calculation 4 4 10 3" xfId="12232" xr:uid="{93E0D192-21A2-45B3-BEC7-442AF8C373F9}"/>
    <cellStyle name="Calculation 4 4 11" xfId="12233" xr:uid="{F162FC96-C9AF-4EDD-9846-9CCC2CDFFE20}"/>
    <cellStyle name="Calculation 4 4 11 2" xfId="12234" xr:uid="{A58C477F-9F8B-4997-B1AA-922EADDEB751}"/>
    <cellStyle name="Calculation 4 4 11 2 2" xfId="12235" xr:uid="{63D08BD1-BAB8-46B3-9F03-5ACE33C4E5E8}"/>
    <cellStyle name="Calculation 4 4 11 3" xfId="12236" xr:uid="{BECC0537-4318-46DB-B834-3D476132D533}"/>
    <cellStyle name="Calculation 4 4 12" xfId="12237" xr:uid="{344ADE2C-E212-44F5-8A93-985BA3E6CA37}"/>
    <cellStyle name="Calculation 4 4 12 2" xfId="12238" xr:uid="{2B507336-17B4-4A68-A983-CFC34C002C31}"/>
    <cellStyle name="Calculation 4 4 12 2 2" xfId="12239" xr:uid="{6B6F422F-1893-474E-8CF0-D5AFB2E7CFF1}"/>
    <cellStyle name="Calculation 4 4 12 3" xfId="12240" xr:uid="{0639C402-2C4A-4ECE-9AAA-CFFC6B00F500}"/>
    <cellStyle name="Calculation 4 4 13" xfId="12241" xr:uid="{749889CA-E44D-44D9-9D35-756B98C975B9}"/>
    <cellStyle name="Calculation 4 4 13 2" xfId="12242" xr:uid="{16269886-C667-427C-A6CC-DCCB6D0E823E}"/>
    <cellStyle name="Calculation 4 4 13 2 2" xfId="12243" xr:uid="{C6BD2398-B1CA-400E-B6BD-DB6FB650A5AF}"/>
    <cellStyle name="Calculation 4 4 13 3" xfId="12244" xr:uid="{0800425B-D7FB-42B5-AF6C-7B1FFE844592}"/>
    <cellStyle name="Calculation 4 4 14" xfId="12245" xr:uid="{B03839D1-9A32-4B72-B1CA-139189CD5726}"/>
    <cellStyle name="Calculation 4 4 14 2" xfId="12246" xr:uid="{49D17485-32D7-4CFB-BB0E-091E8D579797}"/>
    <cellStyle name="Calculation 4 4 14 2 2" xfId="12247" xr:uid="{C0B8E5BE-2FDD-430C-847F-8E29F13498AC}"/>
    <cellStyle name="Calculation 4 4 14 3" xfId="12248" xr:uid="{27608392-9B5E-4A2E-B373-783126B51A48}"/>
    <cellStyle name="Calculation 4 4 15" xfId="12249" xr:uid="{FF64FB42-95E4-4D87-9B34-5A30A7D571AC}"/>
    <cellStyle name="Calculation 4 4 15 2" xfId="12250" xr:uid="{945A46DC-5EBA-4F8A-B538-08C79025EEED}"/>
    <cellStyle name="Calculation 4 4 15 2 2" xfId="12251" xr:uid="{1FBEE200-ECCD-4387-A70F-D57127193078}"/>
    <cellStyle name="Calculation 4 4 15 3" xfId="12252" xr:uid="{6B17E72C-FCFB-4EAF-A21E-3EF00B1C1A3F}"/>
    <cellStyle name="Calculation 4 4 16" xfId="12253" xr:uid="{99C050F6-9424-49AC-85F7-73C3509C39A3}"/>
    <cellStyle name="Calculation 4 4 16 2" xfId="12254" xr:uid="{48B19249-1D8B-4AE2-B55E-3D6001F4D678}"/>
    <cellStyle name="Calculation 4 4 16 2 2" xfId="12255" xr:uid="{EBA61406-983B-4820-9603-C86527CB24A8}"/>
    <cellStyle name="Calculation 4 4 16 3" xfId="12256" xr:uid="{F1F2A7E2-25F7-467E-AA26-3FAEBA49BD4B}"/>
    <cellStyle name="Calculation 4 4 17" xfId="12257" xr:uid="{80AE319A-8203-4DEE-9EEC-AB070B12E195}"/>
    <cellStyle name="Calculation 4 4 17 2" xfId="12258" xr:uid="{3B22B3E2-C092-4C3C-AEAB-F57C728A1470}"/>
    <cellStyle name="Calculation 4 4 17 2 2" xfId="12259" xr:uid="{083530B6-3918-49D7-8955-6848F1316354}"/>
    <cellStyle name="Calculation 4 4 17 3" xfId="12260" xr:uid="{FFD35B32-8CC3-47A9-92B9-834E36F9E488}"/>
    <cellStyle name="Calculation 4 4 18" xfId="12261" xr:uid="{54419576-D630-4A28-B56B-075FCF400379}"/>
    <cellStyle name="Calculation 4 4 18 2" xfId="12262" xr:uid="{C4237A98-BAEA-4676-AAFE-05B0A76205B4}"/>
    <cellStyle name="Calculation 4 4 19" xfId="12263" xr:uid="{E6D83083-3105-4669-B9EA-31EF350A2296}"/>
    <cellStyle name="Calculation 4 4 2" xfId="12264" xr:uid="{ADC65B8E-DC45-4BA7-BCD3-B01EAE25F552}"/>
    <cellStyle name="Calculation 4 4 2 10" xfId="12265" xr:uid="{2DCA732A-4A9E-4ACD-85AB-AB61CFA8B3AA}"/>
    <cellStyle name="Calculation 4 4 2 10 2" xfId="12266" xr:uid="{743DDF94-5F7B-47B3-B119-12D556868C00}"/>
    <cellStyle name="Calculation 4 4 2 10 2 2" xfId="12267" xr:uid="{C3B3843D-93EC-43AA-803B-5AF1CF67F307}"/>
    <cellStyle name="Calculation 4 4 2 10 3" xfId="12268" xr:uid="{D691AD4E-D89E-4898-A603-1C098D207E7A}"/>
    <cellStyle name="Calculation 4 4 2 11" xfId="12269" xr:uid="{221C8A59-18E7-4074-B0FF-D4B5F391BC82}"/>
    <cellStyle name="Calculation 4 4 2 11 2" xfId="12270" xr:uid="{A1B32B35-4F86-4C60-B72F-31B3241085CD}"/>
    <cellStyle name="Calculation 4 4 2 11 2 2" xfId="12271" xr:uid="{D221BC6B-E1A1-46C0-958D-6939B5256374}"/>
    <cellStyle name="Calculation 4 4 2 11 3" xfId="12272" xr:uid="{34E250F1-884C-47E3-98DF-E926416C7743}"/>
    <cellStyle name="Calculation 4 4 2 12" xfId="12273" xr:uid="{C411CC2C-AE9E-4054-AFAD-E446184A710B}"/>
    <cellStyle name="Calculation 4 4 2 12 2" xfId="12274" xr:uid="{BAD06104-7C36-4711-908C-804F9A246B89}"/>
    <cellStyle name="Calculation 4 4 2 12 2 2" xfId="12275" xr:uid="{6B6BC667-7070-4853-859F-17159365C9F6}"/>
    <cellStyle name="Calculation 4 4 2 12 3" xfId="12276" xr:uid="{67462154-C9AD-4216-8A78-E647026440A1}"/>
    <cellStyle name="Calculation 4 4 2 13" xfId="12277" xr:uid="{9E929E71-4956-4D0D-BD4F-BC8E52F92E9E}"/>
    <cellStyle name="Calculation 4 4 2 13 2" xfId="12278" xr:uid="{FDF65479-9114-496F-ADBF-EE2A9C634030}"/>
    <cellStyle name="Calculation 4 4 2 13 2 2" xfId="12279" xr:uid="{E38ED67A-46E3-4072-BB54-8A4AB73D6F56}"/>
    <cellStyle name="Calculation 4 4 2 13 3" xfId="12280" xr:uid="{3E589B78-4F8D-48AB-B9C6-E79273649CCF}"/>
    <cellStyle name="Calculation 4 4 2 14" xfId="12281" xr:uid="{3D54BB46-2405-44E9-AF53-C255EA5FABE3}"/>
    <cellStyle name="Calculation 4 4 2 14 2" xfId="12282" xr:uid="{CF3AC301-8408-4421-B5E6-A8D08D239D1D}"/>
    <cellStyle name="Calculation 4 4 2 14 2 2" xfId="12283" xr:uid="{204A6CCB-8B1A-4070-BB9D-536DEE88AE2D}"/>
    <cellStyle name="Calculation 4 4 2 14 3" xfId="12284" xr:uid="{81D8F0C1-BDAB-4916-983C-C8D66D9EA19A}"/>
    <cellStyle name="Calculation 4 4 2 15" xfId="12285" xr:uid="{5EF1CA66-935A-41AD-8939-711EB1FD5033}"/>
    <cellStyle name="Calculation 4 4 2 15 2" xfId="12286" xr:uid="{A5077679-77C4-4532-883C-F5D408740BCA}"/>
    <cellStyle name="Calculation 4 4 2 15 2 2" xfId="12287" xr:uid="{70D7B5B3-D5B1-49D9-9D84-BF78A5E4CB71}"/>
    <cellStyle name="Calculation 4 4 2 15 3" xfId="12288" xr:uid="{D4D046FA-1E5F-4118-AEB4-40279D7275CB}"/>
    <cellStyle name="Calculation 4 4 2 16" xfId="12289" xr:uid="{3978F75D-D018-41ED-AA71-7489EA8EB0A3}"/>
    <cellStyle name="Calculation 4 4 2 16 2" xfId="12290" xr:uid="{36EF97AB-86B2-4FA7-B86A-6D2645C6C42D}"/>
    <cellStyle name="Calculation 4 4 2 16 2 2" xfId="12291" xr:uid="{03D73A05-4F75-4519-BA04-8E72A4338883}"/>
    <cellStyle name="Calculation 4 4 2 16 3" xfId="12292" xr:uid="{0B9C4EFA-A6B3-404D-B4B1-C774EFBB0BD1}"/>
    <cellStyle name="Calculation 4 4 2 17" xfId="12293" xr:uid="{95A9D9F3-D4BC-4463-ADBF-8C38D58DA576}"/>
    <cellStyle name="Calculation 4 4 2 17 2" xfId="12294" xr:uid="{15385B43-81F5-4174-9DBA-50C223387110}"/>
    <cellStyle name="Calculation 4 4 2 17 2 2" xfId="12295" xr:uid="{F0D0F430-945D-489C-AA62-ECA7DC34CF23}"/>
    <cellStyle name="Calculation 4 4 2 17 3" xfId="12296" xr:uid="{4AE814B3-E613-4945-8341-2FBBE3091844}"/>
    <cellStyle name="Calculation 4 4 2 18" xfId="12297" xr:uid="{018CD668-F068-4B94-97D7-06DE18832E0D}"/>
    <cellStyle name="Calculation 4 4 2 18 2" xfId="12298" xr:uid="{565056B9-86C2-4001-98D1-AC58C2A77A08}"/>
    <cellStyle name="Calculation 4 4 2 18 2 2" xfId="12299" xr:uid="{1D17AEE2-8DDD-466A-86BF-A5FA58E4BCEA}"/>
    <cellStyle name="Calculation 4 4 2 18 3" xfId="12300" xr:uid="{09202E19-6C06-49D7-80B2-4090705AE647}"/>
    <cellStyle name="Calculation 4 4 2 19" xfId="12301" xr:uid="{006D1939-FAC3-4E6B-BEA9-D60113B9CE9E}"/>
    <cellStyle name="Calculation 4 4 2 19 2" xfId="12302" xr:uid="{E889F073-A9C9-4990-ADDE-08C753F25E58}"/>
    <cellStyle name="Calculation 4 4 2 19 2 2" xfId="12303" xr:uid="{4B0143ED-CC04-4421-9E9E-7C751AC4C0C0}"/>
    <cellStyle name="Calculation 4 4 2 19 3" xfId="12304" xr:uid="{8744984E-C0F4-4A96-8CCA-BD19A2D15F63}"/>
    <cellStyle name="Calculation 4 4 2 2" xfId="12305" xr:uid="{18782DDF-632C-4908-BD7B-B46297129543}"/>
    <cellStyle name="Calculation 4 4 2 2 2" xfId="12306" xr:uid="{0396DD4E-50D6-44B4-94E4-F158E2BB564C}"/>
    <cellStyle name="Calculation 4 4 2 2 2 2" xfId="12307" xr:uid="{6680AC4C-3BB1-4B9E-8603-9B493DE28AEE}"/>
    <cellStyle name="Calculation 4 4 2 2 2 2 2" xfId="12308" xr:uid="{A92F899A-771E-40FC-8FEA-077107EF0D2A}"/>
    <cellStyle name="Calculation 4 4 2 2 2 3" xfId="12309" xr:uid="{B831AB63-FBFB-44C4-A89D-F883870232C7}"/>
    <cellStyle name="Calculation 4 4 2 2 2 4" xfId="12310" xr:uid="{4280395C-409D-4674-AEEC-DCA91CFC9A95}"/>
    <cellStyle name="Calculation 4 4 2 2 3" xfId="12311" xr:uid="{05AA211B-F6A0-43C6-B28F-D1FD2858FC8D}"/>
    <cellStyle name="Calculation 4 4 2 2 3 2" xfId="12312" xr:uid="{125B78B8-9FF8-4996-B08E-3EE630322F77}"/>
    <cellStyle name="Calculation 4 4 2 2 4" xfId="12313" xr:uid="{B1612B11-9343-40F1-B780-D3BF6DB2DC87}"/>
    <cellStyle name="Calculation 4 4 2 2 5" xfId="12314" xr:uid="{5BE9072F-7D1D-4119-A2FA-5B7AE334960C}"/>
    <cellStyle name="Calculation 4 4 2 20" xfId="12315" xr:uid="{3C51C524-455B-445F-B95E-1C2A48A00F90}"/>
    <cellStyle name="Calculation 4 4 2 20 2" xfId="12316" xr:uid="{DCBC0C57-C625-4AC3-A426-AB4669A9073C}"/>
    <cellStyle name="Calculation 4 4 2 20 2 2" xfId="12317" xr:uid="{A0BBF611-2C6B-4FB7-973A-2A21E28BAF00}"/>
    <cellStyle name="Calculation 4 4 2 20 3" xfId="12318" xr:uid="{34DC5546-6E15-4B55-ABBC-F49A001728AB}"/>
    <cellStyle name="Calculation 4 4 2 21" xfId="12319" xr:uid="{5E80231A-3338-499E-A8A9-CD9DDC266320}"/>
    <cellStyle name="Calculation 4 4 2 21 2" xfId="12320" xr:uid="{63C30DE6-909D-495B-B0D6-2B5DBC9B1492}"/>
    <cellStyle name="Calculation 4 4 2 22" xfId="12321" xr:uid="{BDCF5FD6-8DB9-47B7-957C-13D453E0204F}"/>
    <cellStyle name="Calculation 4 4 2 23" xfId="12322" xr:uid="{3C902E4C-E565-4717-B208-1DA2EF48F3F2}"/>
    <cellStyle name="Calculation 4 4 2 3" xfId="12323" xr:uid="{EB790045-E097-4FB4-90F4-37099F45A117}"/>
    <cellStyle name="Calculation 4 4 2 3 2" xfId="12324" xr:uid="{4721504D-4793-40BE-9080-4E30DD702BF8}"/>
    <cellStyle name="Calculation 4 4 2 3 2 2" xfId="12325" xr:uid="{F9A3AA88-5725-4FE2-AA24-FD96BBE545BB}"/>
    <cellStyle name="Calculation 4 4 2 3 2 3" xfId="12326" xr:uid="{0F9BB25E-F3B3-40E5-ABFE-357D50B76460}"/>
    <cellStyle name="Calculation 4 4 2 3 3" xfId="12327" xr:uid="{74B9509B-7EC4-48DA-923D-7669381B763A}"/>
    <cellStyle name="Calculation 4 4 2 3 3 2" xfId="12328" xr:uid="{8A9C9524-46F9-4D28-BC42-7D4E44A39E91}"/>
    <cellStyle name="Calculation 4 4 2 3 4" xfId="12329" xr:uid="{DBDDA062-60A0-4D71-8295-10AE80F6C3A7}"/>
    <cellStyle name="Calculation 4 4 2 4" xfId="12330" xr:uid="{3EE0C505-9DD5-4661-90A9-AF6FB2D5428D}"/>
    <cellStyle name="Calculation 4 4 2 4 2" xfId="12331" xr:uid="{C6E9D081-0DC6-4E88-AE03-DFC8743AF83C}"/>
    <cellStyle name="Calculation 4 4 2 4 2 2" xfId="12332" xr:uid="{12C5D4B0-6BBB-47B9-86D9-EFE92CD3E1FC}"/>
    <cellStyle name="Calculation 4 4 2 4 3" xfId="12333" xr:uid="{DC6DD7E8-7496-461F-B6FE-130662B6E43B}"/>
    <cellStyle name="Calculation 4 4 2 4 4" xfId="12334" xr:uid="{13870048-90D9-4B6C-9254-4B08295F6CCB}"/>
    <cellStyle name="Calculation 4 4 2 5" xfId="12335" xr:uid="{2A751597-9728-4BCA-A7DB-009888C6DB35}"/>
    <cellStyle name="Calculation 4 4 2 5 2" xfId="12336" xr:uid="{8C7F2479-98EE-495C-B248-09492BC1DB1E}"/>
    <cellStyle name="Calculation 4 4 2 5 2 2" xfId="12337" xr:uid="{64F23C9D-6E76-4712-BA5C-F4D69C90F1D3}"/>
    <cellStyle name="Calculation 4 4 2 5 3" xfId="12338" xr:uid="{40917FD5-5ECB-4CC8-B63F-EDE1D9E83F2E}"/>
    <cellStyle name="Calculation 4 4 2 5 4" xfId="12339" xr:uid="{E3ADB629-229D-4A3A-A495-7AE29EEF7B8F}"/>
    <cellStyle name="Calculation 4 4 2 6" xfId="12340" xr:uid="{082B38E5-5A7C-45BA-BA53-C4375461CE5D}"/>
    <cellStyle name="Calculation 4 4 2 6 2" xfId="12341" xr:uid="{32128066-785A-4BA6-9333-C52E57A470F0}"/>
    <cellStyle name="Calculation 4 4 2 6 2 2" xfId="12342" xr:uid="{FC975105-DC3C-4E8A-A03A-528E66FC77CB}"/>
    <cellStyle name="Calculation 4 4 2 6 3" xfId="12343" xr:uid="{B2AB0AF3-B7F1-43CB-9C73-67538F43187A}"/>
    <cellStyle name="Calculation 4 4 2 7" xfId="12344" xr:uid="{DBBA04F2-4192-4E2D-B3FE-4519BA2F32E7}"/>
    <cellStyle name="Calculation 4 4 2 7 2" xfId="12345" xr:uid="{B73DC9A9-AD78-4D96-A8D8-7C362957756B}"/>
    <cellStyle name="Calculation 4 4 2 7 2 2" xfId="12346" xr:uid="{97EA795F-2A52-4D37-8496-D9D9D48E42E9}"/>
    <cellStyle name="Calculation 4 4 2 7 3" xfId="12347" xr:uid="{57F001C0-2DAC-4672-B90C-D087F6458FB7}"/>
    <cellStyle name="Calculation 4 4 2 8" xfId="12348" xr:uid="{938D59C1-72EA-46E2-A075-2038666BBAA3}"/>
    <cellStyle name="Calculation 4 4 2 8 2" xfId="12349" xr:uid="{916D5869-4FC0-48AC-B12C-C7B82B684599}"/>
    <cellStyle name="Calculation 4 4 2 8 2 2" xfId="12350" xr:uid="{F441FED3-BC96-49C2-8518-30E4BEEB1816}"/>
    <cellStyle name="Calculation 4 4 2 8 3" xfId="12351" xr:uid="{8AF9DB93-8F28-4872-B7C6-006C06F95B6A}"/>
    <cellStyle name="Calculation 4 4 2 9" xfId="12352" xr:uid="{7A041CE3-F182-4B48-BA3B-DA71CE023FFC}"/>
    <cellStyle name="Calculation 4 4 2 9 2" xfId="12353" xr:uid="{A03166EB-2E05-411B-8136-67CEC6BC6591}"/>
    <cellStyle name="Calculation 4 4 2 9 2 2" xfId="12354" xr:uid="{71185D35-1D90-466D-AB5F-28F28A36F786}"/>
    <cellStyle name="Calculation 4 4 2 9 3" xfId="12355" xr:uid="{6A9FD20F-BC4C-447E-8976-5B689B34B7A5}"/>
    <cellStyle name="Calculation 4 4 20" xfId="12356" xr:uid="{4C3BDE2A-319C-410E-BED0-2F856CD58664}"/>
    <cellStyle name="Calculation 4 4 3" xfId="12357" xr:uid="{281F8D64-2A7B-460D-A2F0-703DD09C3E49}"/>
    <cellStyle name="Calculation 4 4 3 2" xfId="12358" xr:uid="{31BEA792-7192-49A7-9C15-2B7DBB175D3A}"/>
    <cellStyle name="Calculation 4 4 3 2 2" xfId="12359" xr:uid="{C195E000-E31A-48FC-BE62-563A314A7D47}"/>
    <cellStyle name="Calculation 4 4 3 2 2 2" xfId="12360" xr:uid="{2F30081E-EDBA-43AF-8923-49171238AE58}"/>
    <cellStyle name="Calculation 4 4 3 2 3" xfId="12361" xr:uid="{506C318F-63A6-4B1F-987D-EFCE318397BE}"/>
    <cellStyle name="Calculation 4 4 3 2 4" xfId="12362" xr:uid="{42E624DD-AA03-48E7-9A95-84E3FD917C8C}"/>
    <cellStyle name="Calculation 4 4 3 3" xfId="12363" xr:uid="{901F23F9-99A5-4A51-A6E8-A0BF51AF7DBA}"/>
    <cellStyle name="Calculation 4 4 3 3 2" xfId="12364" xr:uid="{2AE31D36-51DE-438E-BDDE-13B2C3E5B6DD}"/>
    <cellStyle name="Calculation 4 4 3 4" xfId="12365" xr:uid="{BCD1E5C7-3AC2-4017-A2CA-6E7B4552A6EA}"/>
    <cellStyle name="Calculation 4 4 3 5" xfId="12366" xr:uid="{2A08F035-E49C-4222-9B7E-03550F5B99B2}"/>
    <cellStyle name="Calculation 4 4 4" xfId="12367" xr:uid="{CB4555EC-B07D-40B3-98F1-8A3ACB875841}"/>
    <cellStyle name="Calculation 4 4 4 2" xfId="12368" xr:uid="{2F9ED133-4FFB-44EC-8F76-A1F162B13F4B}"/>
    <cellStyle name="Calculation 4 4 4 2 2" xfId="12369" xr:uid="{3C890031-64BB-40BB-B803-E46D84F192F8}"/>
    <cellStyle name="Calculation 4 4 4 2 3" xfId="12370" xr:uid="{FE423C39-7A78-43E1-B64F-538B89768BA0}"/>
    <cellStyle name="Calculation 4 4 4 3" xfId="12371" xr:uid="{CBC39BEE-514B-4317-87ED-3CCD9E02B6CC}"/>
    <cellStyle name="Calculation 4 4 4 3 2" xfId="12372" xr:uid="{7EF836FB-D076-477C-BDAE-51B42649B113}"/>
    <cellStyle name="Calculation 4 4 4 4" xfId="12373" xr:uid="{468E1073-6402-43F5-9697-BC7753A24F61}"/>
    <cellStyle name="Calculation 4 4 5" xfId="12374" xr:uid="{1D858EC4-056F-470D-9699-D8E9DCD80CA8}"/>
    <cellStyle name="Calculation 4 4 5 2" xfId="12375" xr:uid="{81E329A3-F9F9-4B73-9DBA-CC6C0292BFEF}"/>
    <cellStyle name="Calculation 4 4 5 2 2" xfId="12376" xr:uid="{3195EC4F-95D7-45DC-897B-04274B62C1AF}"/>
    <cellStyle name="Calculation 4 4 5 2 3" xfId="12377" xr:uid="{7D05260E-D651-49DD-A925-06FCB9FFEADC}"/>
    <cellStyle name="Calculation 4 4 5 3" xfId="12378" xr:uid="{BBB954B5-BE32-4C1F-9F02-B83343AE1481}"/>
    <cellStyle name="Calculation 4 4 5 4" xfId="12379" xr:uid="{AF782BAA-0599-473E-BE9E-D7D087E5EF83}"/>
    <cellStyle name="Calculation 4 4 6" xfId="12380" xr:uid="{8F5C2F0E-AEC7-477E-B725-9E84ACE62AF2}"/>
    <cellStyle name="Calculation 4 4 6 2" xfId="12381" xr:uid="{BAC772F5-0A5C-4437-813C-9183356E6278}"/>
    <cellStyle name="Calculation 4 4 6 2 2" xfId="12382" xr:uid="{386E2E87-5D97-42B6-9869-999B3540D929}"/>
    <cellStyle name="Calculation 4 4 6 3" xfId="12383" xr:uid="{422163DC-A0F8-4218-B617-F7F8C109D162}"/>
    <cellStyle name="Calculation 4 4 6 4" xfId="12384" xr:uid="{A6E9EEE0-8369-467D-B82C-B60663847C23}"/>
    <cellStyle name="Calculation 4 4 7" xfId="12385" xr:uid="{C2E84E51-2C99-4757-BBD1-CD8BA734526D}"/>
    <cellStyle name="Calculation 4 4 7 2" xfId="12386" xr:uid="{87736C56-371A-416E-B203-F26C47D9C6B3}"/>
    <cellStyle name="Calculation 4 4 7 2 2" xfId="12387" xr:uid="{E29D1017-C692-4795-A827-96424B649023}"/>
    <cellStyle name="Calculation 4 4 7 3" xfId="12388" xr:uid="{9B8E9B27-8BCF-4501-A8D9-C9892C2025F5}"/>
    <cellStyle name="Calculation 4 4 8" xfId="12389" xr:uid="{97B2FD5B-A818-4518-AFC7-D9DF7E82EB17}"/>
    <cellStyle name="Calculation 4 4 8 2" xfId="12390" xr:uid="{9022F0C9-2FA6-4CCB-8A1A-FA5C0B59F6C7}"/>
    <cellStyle name="Calculation 4 4 8 2 2" xfId="12391" xr:uid="{E4193E65-9E94-4D4D-8906-21209718C5E2}"/>
    <cellStyle name="Calculation 4 4 8 3" xfId="12392" xr:uid="{56179804-9295-4B18-8CE5-7CD01F128B7C}"/>
    <cellStyle name="Calculation 4 4 9" xfId="12393" xr:uid="{4112E101-91E0-4B11-A9BD-C577253ADDE4}"/>
    <cellStyle name="Calculation 4 4 9 2" xfId="12394" xr:uid="{F2B0DDEC-BCA2-4289-9BE4-A678354E3617}"/>
    <cellStyle name="Calculation 4 4 9 2 2" xfId="12395" xr:uid="{266F7AC3-6A59-4678-9197-A46B75A1E664}"/>
    <cellStyle name="Calculation 4 4 9 3" xfId="12396" xr:uid="{44734FE2-81B9-45C6-932F-2E6C61BCF4D9}"/>
    <cellStyle name="Calculation 4 5" xfId="12397" xr:uid="{C7069745-0386-4BAA-B477-196BC0259379}"/>
    <cellStyle name="Calculation 4 5 10" xfId="12398" xr:uid="{137192E1-4812-487D-846B-10F59132EF2B}"/>
    <cellStyle name="Calculation 4 5 10 2" xfId="12399" xr:uid="{B1C5DECD-92A1-4C99-B760-C6BA03043BF2}"/>
    <cellStyle name="Calculation 4 5 10 2 2" xfId="12400" xr:uid="{59F12751-F968-4E82-B611-F216D09EE0DA}"/>
    <cellStyle name="Calculation 4 5 10 3" xfId="12401" xr:uid="{26D211FC-CD43-4277-AB60-760FCEC855FF}"/>
    <cellStyle name="Calculation 4 5 11" xfId="12402" xr:uid="{39870F61-8E33-4429-A34A-3F3D27A7419F}"/>
    <cellStyle name="Calculation 4 5 11 2" xfId="12403" xr:uid="{1E5E5714-818E-49B1-A521-1B5F633804E0}"/>
    <cellStyle name="Calculation 4 5 11 2 2" xfId="12404" xr:uid="{1C27DBE8-35F1-4B98-8874-0ABC3263EB16}"/>
    <cellStyle name="Calculation 4 5 11 3" xfId="12405" xr:uid="{27225E60-B884-4F29-8E07-400B20C589C9}"/>
    <cellStyle name="Calculation 4 5 12" xfId="12406" xr:uid="{150D48A4-8C52-4117-8C6E-7E1E339965C7}"/>
    <cellStyle name="Calculation 4 5 12 2" xfId="12407" xr:uid="{4AEF46DE-9A50-492D-AB70-0DA0A95D6E51}"/>
    <cellStyle name="Calculation 4 5 12 2 2" xfId="12408" xr:uid="{7FAAA8A1-3621-4669-8E47-6AC966B3E870}"/>
    <cellStyle name="Calculation 4 5 12 3" xfId="12409" xr:uid="{61B419E5-86B2-4B0F-9992-7573D9C20CEF}"/>
    <cellStyle name="Calculation 4 5 13" xfId="12410" xr:uid="{640F6E47-A53A-4374-BE47-8A7BCD8F15D4}"/>
    <cellStyle name="Calculation 4 5 13 2" xfId="12411" xr:uid="{760EB93C-5A4E-4726-971F-7685F2207FFE}"/>
    <cellStyle name="Calculation 4 5 13 2 2" xfId="12412" xr:uid="{C283857F-3174-4E66-8CAB-608395B27D43}"/>
    <cellStyle name="Calculation 4 5 13 3" xfId="12413" xr:uid="{157C5B57-4937-4303-A286-BCBB6EA5960E}"/>
    <cellStyle name="Calculation 4 5 14" xfId="12414" xr:uid="{91AAA2FF-521B-4FA6-A8A7-2D32203853DA}"/>
    <cellStyle name="Calculation 4 5 14 2" xfId="12415" xr:uid="{2A5877D4-D9A3-4360-9C39-1818646F9569}"/>
    <cellStyle name="Calculation 4 5 14 2 2" xfId="12416" xr:uid="{7DD8F7BD-A8A9-4BA1-B6B3-57CE16834032}"/>
    <cellStyle name="Calculation 4 5 14 3" xfId="12417" xr:uid="{077A3985-ABDF-4D63-8EFC-1E3D4580CA51}"/>
    <cellStyle name="Calculation 4 5 15" xfId="12418" xr:uid="{60339CC5-C730-4059-A49F-5C12FC59297B}"/>
    <cellStyle name="Calculation 4 5 15 2" xfId="12419" xr:uid="{E7DFCC05-E33F-4A44-837A-02C9AE4BB751}"/>
    <cellStyle name="Calculation 4 5 15 2 2" xfId="12420" xr:uid="{2E3CF9E1-0EAA-4BCA-873B-BAD6281AC279}"/>
    <cellStyle name="Calculation 4 5 15 3" xfId="12421" xr:uid="{7B8330C7-B5E8-4A8C-BE25-779C212A9AC6}"/>
    <cellStyle name="Calculation 4 5 16" xfId="12422" xr:uid="{ADC4A67C-6B8B-4594-9494-5C0B53B9350C}"/>
    <cellStyle name="Calculation 4 5 16 2" xfId="12423" xr:uid="{C13EB8AD-3A1D-4E3F-BEE6-D91ECE7A0F20}"/>
    <cellStyle name="Calculation 4 5 16 2 2" xfId="12424" xr:uid="{3C8891DB-8013-44B2-81A4-FE28529EDD6F}"/>
    <cellStyle name="Calculation 4 5 16 3" xfId="12425" xr:uid="{F8F4B2E0-4CD4-4988-B914-E6428486DDFA}"/>
    <cellStyle name="Calculation 4 5 17" xfId="12426" xr:uid="{533E698A-5EFA-484B-86C2-04E16D353B4E}"/>
    <cellStyle name="Calculation 4 5 17 2" xfId="12427" xr:uid="{44BADEC4-4C20-430A-A10D-56F562CCA095}"/>
    <cellStyle name="Calculation 4 5 17 2 2" xfId="12428" xr:uid="{F8EDACCE-AB5D-4C53-A9B0-9D1EC1D55059}"/>
    <cellStyle name="Calculation 4 5 17 3" xfId="12429" xr:uid="{F18D9D4F-D782-4A08-87E8-B8A5C1C7FFB9}"/>
    <cellStyle name="Calculation 4 5 18" xfId="12430" xr:uid="{5F9C4588-45A6-4B73-95CC-CC46205C158B}"/>
    <cellStyle name="Calculation 4 5 18 2" xfId="12431" xr:uid="{C7C13D15-DB44-4272-9EA3-EEDDF94393E8}"/>
    <cellStyle name="Calculation 4 5 18 2 2" xfId="12432" xr:uid="{45FBE628-115B-45FC-98E6-E024C29D70FA}"/>
    <cellStyle name="Calculation 4 5 18 3" xfId="12433" xr:uid="{B3C221AC-C4E2-45E0-90AE-21EBC346DDAB}"/>
    <cellStyle name="Calculation 4 5 19" xfId="12434" xr:uid="{7205D531-E17F-41EF-BE20-431A5F239313}"/>
    <cellStyle name="Calculation 4 5 19 2" xfId="12435" xr:uid="{24DFE15B-9422-4AA8-9895-F78B9B37CE9B}"/>
    <cellStyle name="Calculation 4 5 19 2 2" xfId="12436" xr:uid="{B8F05B18-31CB-4AF8-A829-57AB5BF6CE79}"/>
    <cellStyle name="Calculation 4 5 19 3" xfId="12437" xr:uid="{0C36ECF0-CC1F-4B1F-914A-A167D567D312}"/>
    <cellStyle name="Calculation 4 5 2" xfId="12438" xr:uid="{A2A02556-F623-4617-8780-757D96957574}"/>
    <cellStyle name="Calculation 4 5 2 10" xfId="12439" xr:uid="{B460F87E-9D3F-4ECD-B155-4014F01FACBD}"/>
    <cellStyle name="Calculation 4 5 2 10 2" xfId="12440" xr:uid="{F01215CB-C5C2-4826-9856-C5410BA3F6A1}"/>
    <cellStyle name="Calculation 4 5 2 10 2 2" xfId="12441" xr:uid="{D5DE666C-0AE2-4435-8C08-0B79BBA1AEB8}"/>
    <cellStyle name="Calculation 4 5 2 10 3" xfId="12442" xr:uid="{3A0FAE65-D432-421C-BAA2-EC530D9B549D}"/>
    <cellStyle name="Calculation 4 5 2 11" xfId="12443" xr:uid="{059E3EEA-D35A-4213-BB42-3EA983929B73}"/>
    <cellStyle name="Calculation 4 5 2 11 2" xfId="12444" xr:uid="{A70E49AE-9AC0-46A0-96D7-058F4D99FD89}"/>
    <cellStyle name="Calculation 4 5 2 11 2 2" xfId="12445" xr:uid="{1F3E880B-72DA-4968-B45C-AEDCFF1FABC8}"/>
    <cellStyle name="Calculation 4 5 2 11 3" xfId="12446" xr:uid="{51FA38F0-4BFB-4566-8B5F-12B306462C07}"/>
    <cellStyle name="Calculation 4 5 2 12" xfId="12447" xr:uid="{08DE0CEB-0152-42C0-97EC-5B91F03D14DE}"/>
    <cellStyle name="Calculation 4 5 2 12 2" xfId="12448" xr:uid="{48F4850E-21E0-4E4C-B7B1-BC1E3B3F7E7C}"/>
    <cellStyle name="Calculation 4 5 2 12 2 2" xfId="12449" xr:uid="{D6CF45A2-3975-4F78-B05F-3BA1CB112617}"/>
    <cellStyle name="Calculation 4 5 2 12 3" xfId="12450" xr:uid="{27EC8BC7-8FE3-4F83-9A34-83F202B5F4E4}"/>
    <cellStyle name="Calculation 4 5 2 13" xfId="12451" xr:uid="{B58D4662-7A06-4B03-97EE-2A320ACD0990}"/>
    <cellStyle name="Calculation 4 5 2 13 2" xfId="12452" xr:uid="{8B3F3AB3-81E4-46A0-A840-1F46F751161B}"/>
    <cellStyle name="Calculation 4 5 2 13 2 2" xfId="12453" xr:uid="{4A372CA4-E0A8-4D3E-9280-E7BE89B0CBFD}"/>
    <cellStyle name="Calculation 4 5 2 13 3" xfId="12454" xr:uid="{D0A4CA91-825E-4840-9A99-FA87189F22D6}"/>
    <cellStyle name="Calculation 4 5 2 14" xfId="12455" xr:uid="{53D84E44-82C3-49CC-AA27-8E2DA002EFF5}"/>
    <cellStyle name="Calculation 4 5 2 14 2" xfId="12456" xr:uid="{2C75E3E1-EB27-42F0-BC1B-DDAD757429A8}"/>
    <cellStyle name="Calculation 4 5 2 14 2 2" xfId="12457" xr:uid="{A22C3CA7-38AD-4E1F-A387-383B8CCA7EA5}"/>
    <cellStyle name="Calculation 4 5 2 14 3" xfId="12458" xr:uid="{606F24BB-13F2-4E33-AE97-2C38052EC76A}"/>
    <cellStyle name="Calculation 4 5 2 15" xfId="12459" xr:uid="{19527C01-6609-4600-9CE2-B8BA9D339FAC}"/>
    <cellStyle name="Calculation 4 5 2 15 2" xfId="12460" xr:uid="{9356E415-15F7-4343-BC3F-F14EEA80F218}"/>
    <cellStyle name="Calculation 4 5 2 15 2 2" xfId="12461" xr:uid="{BEAEFAC9-815C-480E-94DD-08AB88CC6E48}"/>
    <cellStyle name="Calculation 4 5 2 15 3" xfId="12462" xr:uid="{8894462D-8E69-4476-829D-0835D03EBA09}"/>
    <cellStyle name="Calculation 4 5 2 16" xfId="12463" xr:uid="{79E50630-BBD0-44F4-96AF-E90D75A75695}"/>
    <cellStyle name="Calculation 4 5 2 16 2" xfId="12464" xr:uid="{21CB0D5D-6020-49F9-B709-98EB8A6DE82E}"/>
    <cellStyle name="Calculation 4 5 2 16 2 2" xfId="12465" xr:uid="{7C074129-EFFB-4F6E-9C07-593DB1D154AC}"/>
    <cellStyle name="Calculation 4 5 2 16 3" xfId="12466" xr:uid="{E90C1817-0FE5-40EC-8F54-16BA6E8AE5E1}"/>
    <cellStyle name="Calculation 4 5 2 17" xfId="12467" xr:uid="{3F0731E1-9DF8-43B8-8125-E25BA5D5A13F}"/>
    <cellStyle name="Calculation 4 5 2 17 2" xfId="12468" xr:uid="{96B79F86-CB10-4B8B-A918-51216A11EB12}"/>
    <cellStyle name="Calculation 4 5 2 17 2 2" xfId="12469" xr:uid="{F89FCA99-5D62-415C-9BE6-BCAD2E43FBC1}"/>
    <cellStyle name="Calculation 4 5 2 17 3" xfId="12470" xr:uid="{4A9A4FF4-1EE2-45BD-9BE3-9BFDDBCB6E43}"/>
    <cellStyle name="Calculation 4 5 2 18" xfId="12471" xr:uid="{CD286631-83C3-40FD-8E92-AF1C2133A051}"/>
    <cellStyle name="Calculation 4 5 2 18 2" xfId="12472" xr:uid="{12965BCE-6C3D-4EA3-8F99-2F0F364CFF90}"/>
    <cellStyle name="Calculation 4 5 2 18 2 2" xfId="12473" xr:uid="{51CCD231-82C2-4415-B032-B5B4DAA77C4D}"/>
    <cellStyle name="Calculation 4 5 2 18 3" xfId="12474" xr:uid="{7B2A5288-6260-4F19-B41B-957E17C5537E}"/>
    <cellStyle name="Calculation 4 5 2 19" xfId="12475" xr:uid="{AF8B7740-A63E-4D8F-BC66-E1324032DB6D}"/>
    <cellStyle name="Calculation 4 5 2 19 2" xfId="12476" xr:uid="{179F15B7-5012-4D37-813B-2CF5EA91C87D}"/>
    <cellStyle name="Calculation 4 5 2 19 2 2" xfId="12477" xr:uid="{F4E83F1E-074F-4EBC-AB2B-EE1CA01EB607}"/>
    <cellStyle name="Calculation 4 5 2 19 3" xfId="12478" xr:uid="{1060DC45-0F7F-4175-A6F9-B47DA480F810}"/>
    <cellStyle name="Calculation 4 5 2 2" xfId="12479" xr:uid="{43C971C4-C224-483D-9BB0-5BF2C61479E3}"/>
    <cellStyle name="Calculation 4 5 2 2 2" xfId="12480" xr:uid="{CF04C90A-3562-4CD4-8CCB-7AC8C3579EEC}"/>
    <cellStyle name="Calculation 4 5 2 2 2 2" xfId="12481" xr:uid="{4A05AEC9-E661-4715-BA8B-145449A6E55E}"/>
    <cellStyle name="Calculation 4 5 2 2 2 3" xfId="12482" xr:uid="{4FA7C139-D378-439A-A3A3-C963FF785FC0}"/>
    <cellStyle name="Calculation 4 5 2 2 3" xfId="12483" xr:uid="{874C5E23-CE60-4AAE-88A3-CEF52D123185}"/>
    <cellStyle name="Calculation 4 5 2 2 3 2" xfId="12484" xr:uid="{E7FADC1C-CC95-4014-80DB-E90BB72F3C3C}"/>
    <cellStyle name="Calculation 4 5 2 2 4" xfId="12485" xr:uid="{667308E5-1D2B-4BB5-9AAC-C02337BF5684}"/>
    <cellStyle name="Calculation 4 5 2 20" xfId="12486" xr:uid="{879B5385-B9F1-40C8-B585-2CB6B487E160}"/>
    <cellStyle name="Calculation 4 5 2 20 2" xfId="12487" xr:uid="{CBA4AA2F-55AD-4820-95BD-896FE510CD82}"/>
    <cellStyle name="Calculation 4 5 2 20 2 2" xfId="12488" xr:uid="{D075970A-B67D-4F4A-9DC6-B3FEE63295BA}"/>
    <cellStyle name="Calculation 4 5 2 20 3" xfId="12489" xr:uid="{B3A6DCE4-AD39-4D6C-8B56-5F88C4F71096}"/>
    <cellStyle name="Calculation 4 5 2 21" xfId="12490" xr:uid="{E8FBF463-8D2B-4149-94BA-FCC7931A1838}"/>
    <cellStyle name="Calculation 4 5 2 21 2" xfId="12491" xr:uid="{1E501E44-55EF-46AC-8FBC-CB2FC8AC5F0C}"/>
    <cellStyle name="Calculation 4 5 2 22" xfId="12492" xr:uid="{EAEEE977-3009-432E-B272-C2A70C5240F6}"/>
    <cellStyle name="Calculation 4 5 2 23" xfId="12493" xr:uid="{83486C6A-F508-494F-9A85-659226511348}"/>
    <cellStyle name="Calculation 4 5 2 3" xfId="12494" xr:uid="{581FDDFE-9C97-42FF-93B3-8885ECE2AF77}"/>
    <cellStyle name="Calculation 4 5 2 3 2" xfId="12495" xr:uid="{95AEE8D6-0615-4240-81FD-D33EC679DD84}"/>
    <cellStyle name="Calculation 4 5 2 3 2 2" xfId="12496" xr:uid="{0947ABA5-911E-488B-B54F-51ED7C253AF5}"/>
    <cellStyle name="Calculation 4 5 2 3 3" xfId="12497" xr:uid="{9CE54B1A-1ADB-4B7D-80EE-ACCEBCAD7322}"/>
    <cellStyle name="Calculation 4 5 2 3 4" xfId="12498" xr:uid="{DCC9844B-E386-4939-9124-375D7AA4645A}"/>
    <cellStyle name="Calculation 4 5 2 4" xfId="12499" xr:uid="{BD957862-A7AD-4DF7-BA3F-6C162C0950C0}"/>
    <cellStyle name="Calculation 4 5 2 4 2" xfId="12500" xr:uid="{58734F1F-68B1-463B-8834-2C2F6F20D9BA}"/>
    <cellStyle name="Calculation 4 5 2 4 2 2" xfId="12501" xr:uid="{A3658AFC-C1BE-4D29-8DD2-1489C3D283EE}"/>
    <cellStyle name="Calculation 4 5 2 4 3" xfId="12502" xr:uid="{3B3FA4D2-90E5-4C97-AC36-3966D6361685}"/>
    <cellStyle name="Calculation 4 5 2 4 4" xfId="12503" xr:uid="{4FD95721-E5EE-40FB-8052-0A89A7151DF0}"/>
    <cellStyle name="Calculation 4 5 2 5" xfId="12504" xr:uid="{EE9280F4-83E6-4D3D-B7B4-97CF488347FC}"/>
    <cellStyle name="Calculation 4 5 2 5 2" xfId="12505" xr:uid="{2C76B40E-CF78-4015-8FD3-11F7DE43C004}"/>
    <cellStyle name="Calculation 4 5 2 5 2 2" xfId="12506" xr:uid="{267143CC-3E47-4BFE-A70D-DC900870765C}"/>
    <cellStyle name="Calculation 4 5 2 5 3" xfId="12507" xr:uid="{DCF73CA4-01DB-4C95-B5B0-4BE1AFF44FB6}"/>
    <cellStyle name="Calculation 4 5 2 6" xfId="12508" xr:uid="{28AA76DF-8FA4-462D-87F9-8B39EFB6C154}"/>
    <cellStyle name="Calculation 4 5 2 6 2" xfId="12509" xr:uid="{C850EDD1-63AF-454A-A695-1BA0A20BF434}"/>
    <cellStyle name="Calculation 4 5 2 6 2 2" xfId="12510" xr:uid="{6106B056-55AA-4798-9138-FA0D72299C20}"/>
    <cellStyle name="Calculation 4 5 2 6 3" xfId="12511" xr:uid="{82E5A48C-0A19-49B8-975B-37673F91B6EC}"/>
    <cellStyle name="Calculation 4 5 2 7" xfId="12512" xr:uid="{D201F06D-BBE1-4DE6-A0F7-E7DBEBF88EA9}"/>
    <cellStyle name="Calculation 4 5 2 7 2" xfId="12513" xr:uid="{FF42B415-00B9-4DE5-AD26-0ACAAABD7B22}"/>
    <cellStyle name="Calculation 4 5 2 7 2 2" xfId="12514" xr:uid="{78E30A00-5FAB-405F-925A-AFACB4960BF8}"/>
    <cellStyle name="Calculation 4 5 2 7 3" xfId="12515" xr:uid="{81C4C33E-66EA-487E-AC6F-431DCDA56465}"/>
    <cellStyle name="Calculation 4 5 2 8" xfId="12516" xr:uid="{46801EB5-E47A-4EC0-A728-ACAA568850F0}"/>
    <cellStyle name="Calculation 4 5 2 8 2" xfId="12517" xr:uid="{0D666789-6E62-45F5-93B0-8172D6B0AFEE}"/>
    <cellStyle name="Calculation 4 5 2 8 2 2" xfId="12518" xr:uid="{8D4E2E3F-D77E-437F-A6C2-7216907D4910}"/>
    <cellStyle name="Calculation 4 5 2 8 3" xfId="12519" xr:uid="{B81BE9B1-5550-4AB1-A672-185E812CF4C6}"/>
    <cellStyle name="Calculation 4 5 2 9" xfId="12520" xr:uid="{EB9CC7DA-131F-42C7-AFBE-58F01BA0D93B}"/>
    <cellStyle name="Calculation 4 5 2 9 2" xfId="12521" xr:uid="{C526CD88-63F5-4D6B-BB67-B8E8BD2F6C3B}"/>
    <cellStyle name="Calculation 4 5 2 9 2 2" xfId="12522" xr:uid="{D02FCB35-7A05-41A6-8BAF-AB328436C663}"/>
    <cellStyle name="Calculation 4 5 2 9 3" xfId="12523" xr:uid="{B16F57EA-C515-4F25-82F3-D21DBAB17897}"/>
    <cellStyle name="Calculation 4 5 20" xfId="12524" xr:uid="{53B53A40-771B-41F3-B6B7-9BFB7E4223A0}"/>
    <cellStyle name="Calculation 4 5 20 2" xfId="12525" xr:uid="{64DFF84F-61DC-4556-A190-71D881CEDEB7}"/>
    <cellStyle name="Calculation 4 5 20 2 2" xfId="12526" xr:uid="{A1C3A45A-1DE0-4A57-8C52-939B4D9E11E3}"/>
    <cellStyle name="Calculation 4 5 20 3" xfId="12527" xr:uid="{F13A4B83-6455-462C-8145-9BB81B689605}"/>
    <cellStyle name="Calculation 4 5 21" xfId="12528" xr:uid="{40119803-7358-4C02-94F5-93016AED2BE2}"/>
    <cellStyle name="Calculation 4 5 21 2" xfId="12529" xr:uid="{11C3E495-0F6C-4015-A534-8D71351345A1}"/>
    <cellStyle name="Calculation 4 5 21 2 2" xfId="12530" xr:uid="{8A38A019-F6C6-4B4C-831E-D6E25D13A896}"/>
    <cellStyle name="Calculation 4 5 21 3" xfId="12531" xr:uid="{4361C0A5-7054-4856-9743-C0996F794CCA}"/>
    <cellStyle name="Calculation 4 5 22" xfId="12532" xr:uid="{BDB70F81-19BD-4075-8483-C2B4C8AA9401}"/>
    <cellStyle name="Calculation 4 5 22 2" xfId="12533" xr:uid="{69916248-5459-4B55-BFCA-6ABB1421F094}"/>
    <cellStyle name="Calculation 4 5 23" xfId="12534" xr:uid="{88B60995-2202-4B91-8EA8-4A23868B34F3}"/>
    <cellStyle name="Calculation 4 5 24" xfId="12535" xr:uid="{8870E7D9-F4A9-43A6-A897-69AF4490DB29}"/>
    <cellStyle name="Calculation 4 5 3" xfId="12536" xr:uid="{B9B28107-4596-450C-B2F5-D40EF3BF9278}"/>
    <cellStyle name="Calculation 4 5 3 2" xfId="12537" xr:uid="{1754F8C6-B473-4AE1-83AD-1D1C30857FA5}"/>
    <cellStyle name="Calculation 4 5 3 2 2" xfId="12538" xr:uid="{528C2F38-29C3-4B30-8824-AFBF0E9C0651}"/>
    <cellStyle name="Calculation 4 5 3 2 3" xfId="12539" xr:uid="{B13BC9F3-930D-472F-B725-4D038D48498B}"/>
    <cellStyle name="Calculation 4 5 3 3" xfId="12540" xr:uid="{D4E58C3E-1EFC-44ED-BD00-03718E568215}"/>
    <cellStyle name="Calculation 4 5 3 3 2" xfId="12541" xr:uid="{DCDF7A53-C15C-45F6-8557-F9492C8828A9}"/>
    <cellStyle name="Calculation 4 5 3 4" xfId="12542" xr:uid="{9DBC03F8-0823-48D9-ADA6-5882916C41EE}"/>
    <cellStyle name="Calculation 4 5 4" xfId="12543" xr:uid="{E8D69C9F-403D-4622-9827-7893F58F4FB1}"/>
    <cellStyle name="Calculation 4 5 4 2" xfId="12544" xr:uid="{EEB7F40A-98C1-4CB5-B63D-5111E05D9564}"/>
    <cellStyle name="Calculation 4 5 4 2 2" xfId="12545" xr:uid="{9492A39C-6E1F-403D-AB65-A66ED8653673}"/>
    <cellStyle name="Calculation 4 5 4 3" xfId="12546" xr:uid="{F0BBA9F4-029D-407D-8612-4CADA1EF7CAB}"/>
    <cellStyle name="Calculation 4 5 4 4" xfId="12547" xr:uid="{8009597C-46E9-4B74-80A7-CC77D0D000DF}"/>
    <cellStyle name="Calculation 4 5 5" xfId="12548" xr:uid="{ABB88D2B-867F-43E3-B615-8E7CC916E0BA}"/>
    <cellStyle name="Calculation 4 5 5 2" xfId="12549" xr:uid="{D7137067-4254-4E5F-AD58-B01520DC29BE}"/>
    <cellStyle name="Calculation 4 5 5 2 2" xfId="12550" xr:uid="{4BCE6293-A0BD-403A-BE4D-902678CFF334}"/>
    <cellStyle name="Calculation 4 5 5 3" xfId="12551" xr:uid="{E3455941-30B8-46C1-8CCF-176CB9B82FBF}"/>
    <cellStyle name="Calculation 4 5 5 4" xfId="12552" xr:uid="{962BF028-1EBE-4AED-A306-218316BB043D}"/>
    <cellStyle name="Calculation 4 5 6" xfId="12553" xr:uid="{B1CB69AD-C8F7-4EE3-8FB6-2D8CB694E3FA}"/>
    <cellStyle name="Calculation 4 5 6 2" xfId="12554" xr:uid="{5C87EA9F-EEF1-460C-86CF-CEF42E2116EF}"/>
    <cellStyle name="Calculation 4 5 6 2 2" xfId="12555" xr:uid="{B419E95E-EB65-4C49-BFFC-25182114466C}"/>
    <cellStyle name="Calculation 4 5 6 3" xfId="12556" xr:uid="{0706E74F-20FD-4BA2-BD01-6F3FF7547900}"/>
    <cellStyle name="Calculation 4 5 7" xfId="12557" xr:uid="{1AF5A0B8-B2B7-4ED8-9117-1A6CFD099476}"/>
    <cellStyle name="Calculation 4 5 7 2" xfId="12558" xr:uid="{287DCAE5-7EBA-4142-B1D5-19ECDDEFA38D}"/>
    <cellStyle name="Calculation 4 5 7 2 2" xfId="12559" xr:uid="{C1999A9A-809C-42C2-8549-C1BCE9231848}"/>
    <cellStyle name="Calculation 4 5 7 3" xfId="12560" xr:uid="{42774797-1BEF-4E2D-B707-9E35C528A1FD}"/>
    <cellStyle name="Calculation 4 5 8" xfId="12561" xr:uid="{931FFBB2-D5C4-4E52-B5C3-BD05C08EB1E5}"/>
    <cellStyle name="Calculation 4 5 8 2" xfId="12562" xr:uid="{48735DA6-1CC0-43DE-963D-EE1D71F90359}"/>
    <cellStyle name="Calculation 4 5 8 2 2" xfId="12563" xr:uid="{83172B3E-8A60-4300-8275-300EF9C3D4D2}"/>
    <cellStyle name="Calculation 4 5 8 3" xfId="12564" xr:uid="{DB3E726E-27AE-4695-A5A1-7C5E73190CBF}"/>
    <cellStyle name="Calculation 4 5 9" xfId="12565" xr:uid="{4A7BC556-756F-4D65-8E83-A7B4AC76DF46}"/>
    <cellStyle name="Calculation 4 5 9 2" xfId="12566" xr:uid="{0BAFBFD9-F083-44F7-AA9B-AD5121E723BC}"/>
    <cellStyle name="Calculation 4 5 9 2 2" xfId="12567" xr:uid="{C77D40ED-B344-47BE-9094-39763C8FE8A3}"/>
    <cellStyle name="Calculation 4 5 9 3" xfId="12568" xr:uid="{FA5BA774-49A8-42C5-9288-85D62C0903E6}"/>
    <cellStyle name="Calculation 4 6" xfId="12569" xr:uid="{44B69D50-487A-4200-955B-A0486AE9577F}"/>
    <cellStyle name="Calculation 4 6 10" xfId="12570" xr:uid="{2DEA4BE9-DE3C-4812-8707-0CDCFCC7B095}"/>
    <cellStyle name="Calculation 4 6 10 2" xfId="12571" xr:uid="{3DC81E2E-C4D2-409D-B762-A3030702EEEA}"/>
    <cellStyle name="Calculation 4 6 10 2 2" xfId="12572" xr:uid="{09456EC3-7FD4-4F35-B3BC-48890451A0BC}"/>
    <cellStyle name="Calculation 4 6 10 3" xfId="12573" xr:uid="{814716F7-C606-4088-B8EB-CBA369629C97}"/>
    <cellStyle name="Calculation 4 6 11" xfId="12574" xr:uid="{F78FD0C1-5B46-46F6-A9E1-480D3E7141B8}"/>
    <cellStyle name="Calculation 4 6 11 2" xfId="12575" xr:uid="{38D3EAF1-1334-4322-B74D-9B95844E64B2}"/>
    <cellStyle name="Calculation 4 6 11 2 2" xfId="12576" xr:uid="{91A38D01-8DFF-4F70-B4F1-08D4B40AACFA}"/>
    <cellStyle name="Calculation 4 6 11 3" xfId="12577" xr:uid="{C855CECC-B257-42D3-97C0-48F534E38C96}"/>
    <cellStyle name="Calculation 4 6 12" xfId="12578" xr:uid="{B2ECC470-A7EA-498E-8E9C-195BC9D7C38C}"/>
    <cellStyle name="Calculation 4 6 12 2" xfId="12579" xr:uid="{F10A133F-3C5F-4CB8-8E42-12A5D3744607}"/>
    <cellStyle name="Calculation 4 6 12 2 2" xfId="12580" xr:uid="{D904A3E7-29B7-4BDF-AF95-55742AAE6C5D}"/>
    <cellStyle name="Calculation 4 6 12 3" xfId="12581" xr:uid="{54422079-C815-4804-B73B-9ED2FE1CD4F6}"/>
    <cellStyle name="Calculation 4 6 13" xfId="12582" xr:uid="{298FF3D7-ACF0-428D-85BF-AF3E84A5EAFA}"/>
    <cellStyle name="Calculation 4 6 13 2" xfId="12583" xr:uid="{F37F5B42-60F0-4B48-A551-1F76103D7975}"/>
    <cellStyle name="Calculation 4 6 13 2 2" xfId="12584" xr:uid="{CCD1794E-2F3E-4F49-A7BD-841000812902}"/>
    <cellStyle name="Calculation 4 6 13 3" xfId="12585" xr:uid="{B813931E-17D2-4909-B32C-DB41F390FDED}"/>
    <cellStyle name="Calculation 4 6 14" xfId="12586" xr:uid="{94C9FAF2-CA89-4A2C-A1D7-D71A7E05775F}"/>
    <cellStyle name="Calculation 4 6 14 2" xfId="12587" xr:uid="{8FB6C16F-E2A1-4791-91AE-4F5DF06265CF}"/>
    <cellStyle name="Calculation 4 6 14 2 2" xfId="12588" xr:uid="{83DAF875-90A4-4F5C-9D87-06BB0C6103AE}"/>
    <cellStyle name="Calculation 4 6 14 3" xfId="12589" xr:uid="{A5D9A066-63A9-4045-9233-DCDE0CE4C44E}"/>
    <cellStyle name="Calculation 4 6 15" xfId="12590" xr:uid="{F4C32103-3A9A-4AC3-B17C-57297B22246D}"/>
    <cellStyle name="Calculation 4 6 15 2" xfId="12591" xr:uid="{C63B221B-0203-44D5-A277-5F7BF708D513}"/>
    <cellStyle name="Calculation 4 6 15 2 2" xfId="12592" xr:uid="{FF6AA899-823A-43B4-9B6C-8FAD0B16FF47}"/>
    <cellStyle name="Calculation 4 6 15 3" xfId="12593" xr:uid="{BA30268A-737F-4308-87E8-B85FE5244C1F}"/>
    <cellStyle name="Calculation 4 6 16" xfId="12594" xr:uid="{7F698CFC-77D6-41A3-85F7-5F6F4A387552}"/>
    <cellStyle name="Calculation 4 6 16 2" xfId="12595" xr:uid="{1B2B0DFB-7022-44F5-84FB-10288AACBD48}"/>
    <cellStyle name="Calculation 4 6 16 2 2" xfId="12596" xr:uid="{B62DFA04-DF66-43B5-9694-53F4B4B34659}"/>
    <cellStyle name="Calculation 4 6 16 3" xfId="12597" xr:uid="{AEAA52F2-A3DD-43C9-90C1-F967E1A6352E}"/>
    <cellStyle name="Calculation 4 6 17" xfId="12598" xr:uid="{7FEA376C-819F-4CD6-9941-BA8E04CCFD4A}"/>
    <cellStyle name="Calculation 4 6 17 2" xfId="12599" xr:uid="{8ED404A7-F880-4B15-95CD-31FB257F717A}"/>
    <cellStyle name="Calculation 4 6 17 2 2" xfId="12600" xr:uid="{87B549CB-7B08-4913-AE66-A28892767854}"/>
    <cellStyle name="Calculation 4 6 17 3" xfId="12601" xr:uid="{2680C4D1-82A2-4720-B36E-88A21F6D86CE}"/>
    <cellStyle name="Calculation 4 6 18" xfId="12602" xr:uid="{1AEA4107-E7FD-4644-9222-9843D40170CF}"/>
    <cellStyle name="Calculation 4 6 18 2" xfId="12603" xr:uid="{91826D26-1620-4A58-B20C-AB1AACD922AE}"/>
    <cellStyle name="Calculation 4 6 18 2 2" xfId="12604" xr:uid="{C39D6D5A-E739-4EF1-A9AA-0379D6AEE702}"/>
    <cellStyle name="Calculation 4 6 18 3" xfId="12605" xr:uid="{3D6F1BD6-472F-4F80-BE4B-45D6ED00D437}"/>
    <cellStyle name="Calculation 4 6 19" xfId="12606" xr:uid="{C1230DA0-5098-48CE-9F8E-0E88DF621094}"/>
    <cellStyle name="Calculation 4 6 19 2" xfId="12607" xr:uid="{3F79436C-8D12-4CEA-A542-48DB5C4DE390}"/>
    <cellStyle name="Calculation 4 6 19 2 2" xfId="12608" xr:uid="{E909C1E0-7F48-4C12-AEA4-2A36F5DBC648}"/>
    <cellStyle name="Calculation 4 6 19 3" xfId="12609" xr:uid="{B56C1D1C-7C70-4230-97A6-F90FA44D6DFD}"/>
    <cellStyle name="Calculation 4 6 2" xfId="12610" xr:uid="{22B84AAA-2480-4304-A3ED-6F12DC336E59}"/>
    <cellStyle name="Calculation 4 6 2 2" xfId="12611" xr:uid="{2EC7595A-2A4B-46F4-962C-6FAB974CC3FB}"/>
    <cellStyle name="Calculation 4 6 2 2 2" xfId="12612" xr:uid="{46FEFD44-6BE3-4AA0-889A-2A1918363E6C}"/>
    <cellStyle name="Calculation 4 6 2 2 3" xfId="12613" xr:uid="{CA93FC72-F434-4356-9415-05C0EA27C6FA}"/>
    <cellStyle name="Calculation 4 6 2 3" xfId="12614" xr:uid="{C952EE84-DCEB-4CCD-AC3C-0C3E126ECE9C}"/>
    <cellStyle name="Calculation 4 6 2 3 2" xfId="12615" xr:uid="{3A5E4848-B902-47AB-A158-47EF99405282}"/>
    <cellStyle name="Calculation 4 6 2 4" xfId="12616" xr:uid="{950E9742-03A6-4E21-8C42-062FE5FD4C1D}"/>
    <cellStyle name="Calculation 4 6 20" xfId="12617" xr:uid="{5BD0B540-D11F-4D06-84EC-6255072960AF}"/>
    <cellStyle name="Calculation 4 6 20 2" xfId="12618" xr:uid="{C2E47320-541F-41A4-B6BC-FC57271EAD23}"/>
    <cellStyle name="Calculation 4 6 20 2 2" xfId="12619" xr:uid="{F1C43A14-39FB-4839-B494-B7D465CE290F}"/>
    <cellStyle name="Calculation 4 6 20 3" xfId="12620" xr:uid="{6458CCC5-B010-4EBD-8CF8-941462600770}"/>
    <cellStyle name="Calculation 4 6 21" xfId="12621" xr:uid="{A55391E4-59A0-4BB2-9C90-A4FDE70C96D9}"/>
    <cellStyle name="Calculation 4 6 21 2" xfId="12622" xr:uid="{C4C141D5-8F78-4E02-8EA8-955C63728FEF}"/>
    <cellStyle name="Calculation 4 6 22" xfId="12623" xr:uid="{37C88EE8-D906-40A0-9A9C-543636853C0A}"/>
    <cellStyle name="Calculation 4 6 23" xfId="12624" xr:uid="{E671EBEF-16D8-4529-9CDA-6374927B2AE6}"/>
    <cellStyle name="Calculation 4 6 3" xfId="12625" xr:uid="{3D4D3F43-D254-4CCC-9504-2B5D3B3C3732}"/>
    <cellStyle name="Calculation 4 6 3 2" xfId="12626" xr:uid="{28633EDC-12FC-434A-974C-15667C03461C}"/>
    <cellStyle name="Calculation 4 6 3 2 2" xfId="12627" xr:uid="{2099ABB9-E2FB-47BC-A356-6603FDD940F5}"/>
    <cellStyle name="Calculation 4 6 3 3" xfId="12628" xr:uid="{28A59E63-A7ED-46A1-B8AD-7D3FC0812F97}"/>
    <cellStyle name="Calculation 4 6 3 4" xfId="12629" xr:uid="{75EBDFF8-ECCC-4330-9509-4614C51B53E7}"/>
    <cellStyle name="Calculation 4 6 4" xfId="12630" xr:uid="{55F3AE12-8F43-4873-9DF9-C8F525AAC903}"/>
    <cellStyle name="Calculation 4 6 4 2" xfId="12631" xr:uid="{C218CA58-5250-445A-BB6B-F11C23159DE7}"/>
    <cellStyle name="Calculation 4 6 4 2 2" xfId="12632" xr:uid="{9DF553AA-96FC-47FD-AF8E-633AB223DE6E}"/>
    <cellStyle name="Calculation 4 6 4 3" xfId="12633" xr:uid="{20254B25-910D-4573-B07E-D259F379C148}"/>
    <cellStyle name="Calculation 4 6 4 4" xfId="12634" xr:uid="{50600ACF-4FF4-4D33-A707-6B23FE07327A}"/>
    <cellStyle name="Calculation 4 6 5" xfId="12635" xr:uid="{553BCB62-0C46-4E64-B80D-113E94D58FDB}"/>
    <cellStyle name="Calculation 4 6 5 2" xfId="12636" xr:uid="{5C4CE704-7FC7-487B-ABBF-5C6C9BD0DDC8}"/>
    <cellStyle name="Calculation 4 6 5 2 2" xfId="12637" xr:uid="{38A43C53-E618-4BEE-A470-0C233CEE0B67}"/>
    <cellStyle name="Calculation 4 6 5 3" xfId="12638" xr:uid="{45ED23CE-5B90-4A34-87FA-4DE2D18ABBD3}"/>
    <cellStyle name="Calculation 4 6 6" xfId="12639" xr:uid="{B78599E3-9F9C-4C1D-AB21-29F5DE84D80D}"/>
    <cellStyle name="Calculation 4 6 6 2" xfId="12640" xr:uid="{57BB4048-62A3-4AB5-BEA0-8F147F9F8643}"/>
    <cellStyle name="Calculation 4 6 6 2 2" xfId="12641" xr:uid="{18E07269-AAFE-4903-B945-569211382361}"/>
    <cellStyle name="Calculation 4 6 6 3" xfId="12642" xr:uid="{92CF0D35-CD1A-44E2-92D3-2C4BDBA23701}"/>
    <cellStyle name="Calculation 4 6 7" xfId="12643" xr:uid="{A6BE044C-FDE4-453E-93E6-68583E3A87CF}"/>
    <cellStyle name="Calculation 4 6 7 2" xfId="12644" xr:uid="{5B23A810-82B6-4FFF-93EC-3A254D0FF4E9}"/>
    <cellStyle name="Calculation 4 6 7 2 2" xfId="12645" xr:uid="{94680E74-894C-45E5-A4F2-9E6223D8E14E}"/>
    <cellStyle name="Calculation 4 6 7 3" xfId="12646" xr:uid="{62031413-3F2D-4F73-B3F9-52A76F62AB69}"/>
    <cellStyle name="Calculation 4 6 8" xfId="12647" xr:uid="{6B779B5B-4DA5-4C59-87D5-3D2365353AFE}"/>
    <cellStyle name="Calculation 4 6 8 2" xfId="12648" xr:uid="{E7FD2ECA-E903-4C6C-AF3A-FB9AFF9B0D17}"/>
    <cellStyle name="Calculation 4 6 8 2 2" xfId="12649" xr:uid="{9AC127F5-4BDE-4E30-AC4C-FE0F09D4F2D7}"/>
    <cellStyle name="Calculation 4 6 8 3" xfId="12650" xr:uid="{0478AB42-B484-46EC-B2AE-7644320F3D19}"/>
    <cellStyle name="Calculation 4 6 9" xfId="12651" xr:uid="{FE983355-DD80-4641-8913-94C0802D39A2}"/>
    <cellStyle name="Calculation 4 6 9 2" xfId="12652" xr:uid="{8F54136A-FFCB-4DFA-B4F8-04E0873E9662}"/>
    <cellStyle name="Calculation 4 6 9 2 2" xfId="12653" xr:uid="{47E5D06D-E7BF-47F0-A62F-687AC6F25F84}"/>
    <cellStyle name="Calculation 4 6 9 3" xfId="12654" xr:uid="{8D0F0452-19B0-4F5E-B419-9F85AC0440F0}"/>
    <cellStyle name="Calculation 4 7" xfId="12655" xr:uid="{93B1ABFC-F149-40AA-B02B-60798E68C414}"/>
    <cellStyle name="Calculation 4 7 2" xfId="12656" xr:uid="{B3F2323F-1A31-41FC-A2BB-07B38CB259C5}"/>
    <cellStyle name="Calculation 4 7 2 2" xfId="12657" xr:uid="{225DD449-60B4-4478-95D0-43E650F058E2}"/>
    <cellStyle name="Calculation 4 7 2 3" xfId="12658" xr:uid="{284F68E3-8313-4D40-A7D1-54E91AD4E4CF}"/>
    <cellStyle name="Calculation 4 7 3" xfId="12659" xr:uid="{2E89DE7D-F9CB-4390-8A86-A9FEC652D8C5}"/>
    <cellStyle name="Calculation 4 7 3 2" xfId="12660" xr:uid="{91BCA94C-75AE-4706-884E-33D1E556A4BB}"/>
    <cellStyle name="Calculation 4 7 4" xfId="12661" xr:uid="{8E9EF35E-6EDE-4DE6-9806-EF4FB0C57197}"/>
    <cellStyle name="Calculation 4 8" xfId="12662" xr:uid="{82540AED-4D57-4CFC-864A-947A868CC015}"/>
    <cellStyle name="Calculation 4 8 2" xfId="12663" xr:uid="{1615BAAB-E261-43FF-9146-2D3E6D110D09}"/>
    <cellStyle name="Calculation 4 8 2 2" xfId="12664" xr:uid="{02E9ACBA-A3BE-4DE4-BE53-B9B99DED7879}"/>
    <cellStyle name="Calculation 4 8 2 3" xfId="12665" xr:uid="{F7685DC3-75B7-4298-BB84-1A1E29ADDBB5}"/>
    <cellStyle name="Calculation 4 8 3" xfId="12666" xr:uid="{4CE76B9E-BCD7-4CE2-92E9-7493D0CED9C9}"/>
    <cellStyle name="Calculation 4 8 4" xfId="12667" xr:uid="{042C5ECF-4B9B-412E-920B-55776A24A30B}"/>
    <cellStyle name="Calculation 4 9" xfId="12668" xr:uid="{D59706CA-8100-41C6-AB07-16566A8F7AB0}"/>
    <cellStyle name="Calculation 4 9 2" xfId="12669" xr:uid="{D5EC3268-2D7A-4854-BD37-CC71C336D554}"/>
    <cellStyle name="Calculation 4 9 2 2" xfId="12670" xr:uid="{089E7282-AE13-406E-851C-AC655F796F75}"/>
    <cellStyle name="Calculation 4 9 3" xfId="12671" xr:uid="{61AC7256-E556-471F-BB8E-4A42AE458003}"/>
    <cellStyle name="Calculation 4 9 4" xfId="12672" xr:uid="{AD4D034A-9497-4B36-966C-E671D07C0DFB}"/>
    <cellStyle name="Calculation 5" xfId="12673" xr:uid="{2B77F44E-3B5F-4F6E-9EE3-B2C48F509BE7}"/>
    <cellStyle name="Calculation 5 10" xfId="12674" xr:uid="{C835EE54-458A-4121-8E81-B73086250FB9}"/>
    <cellStyle name="Calculation 5 10 2" xfId="12675" xr:uid="{01380957-28B5-4610-8154-AD99BBCD4FC4}"/>
    <cellStyle name="Calculation 5 10 2 2" xfId="12676" xr:uid="{1181E489-766F-4479-9711-28ECF7EB8F49}"/>
    <cellStyle name="Calculation 5 10 3" xfId="12677" xr:uid="{59867FE3-2F3D-409F-9548-666B45ADB18D}"/>
    <cellStyle name="Calculation 5 11" xfId="12678" xr:uid="{9CE3073B-5B8C-444D-8746-EF0ADFB8A219}"/>
    <cellStyle name="Calculation 5 11 2" xfId="12679" xr:uid="{9C100AA0-4F03-4DA4-A064-1719E7E46778}"/>
    <cellStyle name="Calculation 5 11 2 2" xfId="12680" xr:uid="{E543D64F-8129-4325-8B09-13099D05B284}"/>
    <cellStyle name="Calculation 5 11 3" xfId="12681" xr:uid="{076D4E5E-D8E8-445B-8201-CC5879BB3E70}"/>
    <cellStyle name="Calculation 5 12" xfId="12682" xr:uid="{D61E23DD-C60D-441F-A7BC-B40B87C25D58}"/>
    <cellStyle name="Calculation 5 12 2" xfId="12683" xr:uid="{4A4744C8-5AF8-4E94-A570-BB6200CC371B}"/>
    <cellStyle name="Calculation 5 12 2 2" xfId="12684" xr:uid="{676227A3-1827-491A-89EB-BD8024A9F5EF}"/>
    <cellStyle name="Calculation 5 12 3" xfId="12685" xr:uid="{5D8A3932-2747-478E-A08F-359CFCBD6398}"/>
    <cellStyle name="Calculation 5 13" xfId="12686" xr:uid="{B29F9717-6A20-4563-8393-ECC7FAB4EA08}"/>
    <cellStyle name="Calculation 5 13 2" xfId="12687" xr:uid="{43324B46-2E05-438C-B0D9-B9178347C21C}"/>
    <cellStyle name="Calculation 5 13 2 2" xfId="12688" xr:uid="{D9805D9D-24FC-4B76-BAB1-B368F114F925}"/>
    <cellStyle name="Calculation 5 13 3" xfId="12689" xr:uid="{72A458F5-8460-4618-945C-472B61CB31AE}"/>
    <cellStyle name="Calculation 5 14" xfId="12690" xr:uid="{2058935C-BB49-4F31-AA54-3AABC2B606A1}"/>
    <cellStyle name="Calculation 5 14 2" xfId="12691" xr:uid="{76C997B5-0ED0-413B-A7AA-D5C35708DEDD}"/>
    <cellStyle name="Calculation 5 14 2 2" xfId="12692" xr:uid="{2A0583B9-3DB1-4AE0-83F1-FD8FBB8B7B61}"/>
    <cellStyle name="Calculation 5 14 3" xfId="12693" xr:uid="{4CCF2978-63E3-4A31-AB2B-F78E8472ED0E}"/>
    <cellStyle name="Calculation 5 15" xfId="12694" xr:uid="{220FBB56-6917-4105-B631-966296630D14}"/>
    <cellStyle name="Calculation 5 15 2" xfId="12695" xr:uid="{062912D5-7432-419F-936E-F9A51BA0F1FC}"/>
    <cellStyle name="Calculation 5 15 2 2" xfId="12696" xr:uid="{F876ABAB-137C-4639-BA3D-E4CD2ADC0CAC}"/>
    <cellStyle name="Calculation 5 15 3" xfId="12697" xr:uid="{D2BC0A28-DBB5-40BC-9708-D2FD1115B5BE}"/>
    <cellStyle name="Calculation 5 16" xfId="12698" xr:uid="{481EDE37-3E21-4B83-87C6-23FA1FDA025D}"/>
    <cellStyle name="Calculation 5 16 2" xfId="12699" xr:uid="{868B00C0-D1D0-47E8-90D4-E1361DAF734E}"/>
    <cellStyle name="Calculation 5 16 2 2" xfId="12700" xr:uid="{AE87FB6A-51E6-4727-8D42-B12A2B60D517}"/>
    <cellStyle name="Calculation 5 16 3" xfId="12701" xr:uid="{B31C4EE0-611D-46CC-BD79-4E73A08A8B48}"/>
    <cellStyle name="Calculation 5 17" xfId="12702" xr:uid="{BBC25396-9E85-469F-84EE-C3974FF5D0C7}"/>
    <cellStyle name="Calculation 5 17 2" xfId="12703" xr:uid="{37F9D869-D911-4D66-B861-8223C87A172F}"/>
    <cellStyle name="Calculation 5 17 2 2" xfId="12704" xr:uid="{2A68F589-3693-41E8-B140-592B66636526}"/>
    <cellStyle name="Calculation 5 17 3" xfId="12705" xr:uid="{C16ACBA7-79FF-4FC5-B560-8D856DE1225D}"/>
    <cellStyle name="Calculation 5 18" xfId="12706" xr:uid="{F74A4C61-B6D9-46E8-A7EE-E54D647F9CBB}"/>
    <cellStyle name="Calculation 5 18 2" xfId="12707" xr:uid="{FD21F692-428B-4332-8A7B-0797D2DB515D}"/>
    <cellStyle name="Calculation 5 18 2 2" xfId="12708" xr:uid="{A37595E9-7507-4778-BD71-FCAD72750698}"/>
    <cellStyle name="Calculation 5 18 3" xfId="12709" xr:uid="{FD4CAB76-CD4B-4280-8F7D-904F85D2048F}"/>
    <cellStyle name="Calculation 5 19" xfId="12710" xr:uid="{68ED1DE9-2A0A-44CB-95D3-6228B94E6703}"/>
    <cellStyle name="Calculation 5 19 2" xfId="12711" xr:uid="{ADC0476B-DB99-4779-8600-F657D47C4D39}"/>
    <cellStyle name="Calculation 5 19 2 2" xfId="12712" xr:uid="{2B8D7F88-EDDF-4CFD-8F7A-B9EC6617F880}"/>
    <cellStyle name="Calculation 5 19 3" xfId="12713" xr:uid="{1A65F6A3-FBA6-41D4-9107-17D5F9E6115F}"/>
    <cellStyle name="Calculation 5 2" xfId="12714" xr:uid="{8D07BE85-7E62-4E11-8D0B-746E2A18692F}"/>
    <cellStyle name="Calculation 5 2 10" xfId="12715" xr:uid="{FFF04BE5-2FA4-4914-9112-A80B9F453D4E}"/>
    <cellStyle name="Calculation 5 2 10 2" xfId="12716" xr:uid="{18A4C7B7-8E56-4232-8DFE-BD9CEEFDB076}"/>
    <cellStyle name="Calculation 5 2 10 2 2" xfId="12717" xr:uid="{3A077426-2014-4326-B240-6823FEC5D870}"/>
    <cellStyle name="Calculation 5 2 10 3" xfId="12718" xr:uid="{D7148883-CD4D-45A5-8339-3125E97AF104}"/>
    <cellStyle name="Calculation 5 2 11" xfId="12719" xr:uid="{455D647D-3295-4A9C-9A66-7C7384609454}"/>
    <cellStyle name="Calculation 5 2 11 2" xfId="12720" xr:uid="{A9D3FBC5-E5F4-4511-9650-50CD7646B4BD}"/>
    <cellStyle name="Calculation 5 2 11 2 2" xfId="12721" xr:uid="{62CECF30-BB48-444C-8CD1-10245D8F2D8B}"/>
    <cellStyle name="Calculation 5 2 11 3" xfId="12722" xr:uid="{F376BFE8-534E-43B4-B968-D892CBA801E3}"/>
    <cellStyle name="Calculation 5 2 12" xfId="12723" xr:uid="{E5484846-7883-4F95-917E-52349710388F}"/>
    <cellStyle name="Calculation 5 2 12 2" xfId="12724" xr:uid="{38C2C805-EB7B-4F57-A732-3F0274099364}"/>
    <cellStyle name="Calculation 5 2 12 2 2" xfId="12725" xr:uid="{78B9FA6F-C5E4-41B2-901F-5A939A020435}"/>
    <cellStyle name="Calculation 5 2 12 3" xfId="12726" xr:uid="{BAACC8ED-A763-43AA-9D7D-90EBF2132477}"/>
    <cellStyle name="Calculation 5 2 13" xfId="12727" xr:uid="{077C14BD-9E24-4BF3-97C3-0A25EA2A8CF0}"/>
    <cellStyle name="Calculation 5 2 13 2" xfId="12728" xr:uid="{C8A8FE4B-8D3B-42BE-9104-6494FEBAA1B4}"/>
    <cellStyle name="Calculation 5 2 13 2 2" xfId="12729" xr:uid="{9338D283-5D92-43A2-89A7-0DEE601E706A}"/>
    <cellStyle name="Calculation 5 2 13 3" xfId="12730" xr:uid="{634ED9BA-A8B8-48CB-801C-9E9946A36393}"/>
    <cellStyle name="Calculation 5 2 14" xfId="12731" xr:uid="{EB1994E2-C0FB-4106-A2E4-B0FC38EE1584}"/>
    <cellStyle name="Calculation 5 2 14 2" xfId="12732" xr:uid="{1D4DDAE8-6528-4FBD-ADEC-191890B5C4F7}"/>
    <cellStyle name="Calculation 5 2 14 2 2" xfId="12733" xr:uid="{6083E0EF-43C5-458A-BB03-D10AEF4E795B}"/>
    <cellStyle name="Calculation 5 2 14 3" xfId="12734" xr:uid="{54C3E5DB-F994-4E01-B488-2598432A2391}"/>
    <cellStyle name="Calculation 5 2 15" xfId="12735" xr:uid="{B19166CB-FAB6-4092-8C40-CC5737BC76E2}"/>
    <cellStyle name="Calculation 5 2 15 2" xfId="12736" xr:uid="{FF3633D4-8B2D-4C3C-BEFE-1C36A6EDD4F7}"/>
    <cellStyle name="Calculation 5 2 15 2 2" xfId="12737" xr:uid="{3F3AA6FD-47EB-4A08-A793-01D359FA1D54}"/>
    <cellStyle name="Calculation 5 2 15 3" xfId="12738" xr:uid="{771F936F-9226-4E9A-B4CA-B77F1A47F4CF}"/>
    <cellStyle name="Calculation 5 2 16" xfId="12739" xr:uid="{2BB78870-ACAE-45C1-A058-82E12A32EF93}"/>
    <cellStyle name="Calculation 5 2 16 2" xfId="12740" xr:uid="{F93F84E6-1CE2-4759-9EF0-162F910B0F1F}"/>
    <cellStyle name="Calculation 5 2 16 2 2" xfId="12741" xr:uid="{04C4A1B2-A9AC-403D-BE6A-74D289AFC6C2}"/>
    <cellStyle name="Calculation 5 2 16 3" xfId="12742" xr:uid="{0160ABBA-DC87-4BC5-8AB0-BE0FB45F291C}"/>
    <cellStyle name="Calculation 5 2 17" xfId="12743" xr:uid="{D87ED634-8595-434E-83B6-A17F09DA7A9E}"/>
    <cellStyle name="Calculation 5 2 17 2" xfId="12744" xr:uid="{0E31735E-53A6-4FD3-A413-DA4E4188D761}"/>
    <cellStyle name="Calculation 5 2 17 2 2" xfId="12745" xr:uid="{65E1C7EE-E35F-4610-A372-A32695EC049D}"/>
    <cellStyle name="Calculation 5 2 17 3" xfId="12746" xr:uid="{0AB52714-D1AA-45A6-B986-D8CBF1C0B145}"/>
    <cellStyle name="Calculation 5 2 18" xfId="12747" xr:uid="{5C26FF13-9388-461C-9158-07B23526E631}"/>
    <cellStyle name="Calculation 5 2 18 2" xfId="12748" xr:uid="{F4D05540-5B75-4C26-B8A3-0ED93F31ED70}"/>
    <cellStyle name="Calculation 5 2 18 2 2" xfId="12749" xr:uid="{F9F84E14-912B-41F0-A122-B546F1BA43E2}"/>
    <cellStyle name="Calculation 5 2 18 3" xfId="12750" xr:uid="{7846731E-6422-4D29-AFC3-B6ED53972CC9}"/>
    <cellStyle name="Calculation 5 2 19" xfId="12751" xr:uid="{250BE3B5-E477-480F-B1A9-485F63B2166C}"/>
    <cellStyle name="Calculation 5 2 19 2" xfId="12752" xr:uid="{12060AD9-32A0-41CB-B02B-033497573C79}"/>
    <cellStyle name="Calculation 5 2 19 2 2" xfId="12753" xr:uid="{A9C46E20-F3D6-4BAD-A91D-A3F9EC08B5D2}"/>
    <cellStyle name="Calculation 5 2 19 3" xfId="12754" xr:uid="{87A0C054-AA9E-49B8-8DC3-5E7B1DF933BE}"/>
    <cellStyle name="Calculation 5 2 2" xfId="12755" xr:uid="{AAF40DBB-6EFE-457E-BE46-25523967506D}"/>
    <cellStyle name="Calculation 5 2 2 10" xfId="12756" xr:uid="{BDE98AF3-0FFA-4AF6-A2FE-BE1AC796B5B3}"/>
    <cellStyle name="Calculation 5 2 2 10 2" xfId="12757" xr:uid="{FA59A459-C550-4632-B831-1F17A7310F33}"/>
    <cellStyle name="Calculation 5 2 2 10 2 2" xfId="12758" xr:uid="{1D2ECD34-4631-4231-BD09-09E550A41372}"/>
    <cellStyle name="Calculation 5 2 2 10 3" xfId="12759" xr:uid="{6B4172A5-82FB-40F2-B05F-3CA6F16033FB}"/>
    <cellStyle name="Calculation 5 2 2 11" xfId="12760" xr:uid="{8D9A90B0-BA9D-4443-AB65-028AB15B6804}"/>
    <cellStyle name="Calculation 5 2 2 11 2" xfId="12761" xr:uid="{3D57EC4C-AF05-41A4-BF83-8317E7E0CA4D}"/>
    <cellStyle name="Calculation 5 2 2 11 2 2" xfId="12762" xr:uid="{B4B51358-42D0-47A4-AF61-895822AE702E}"/>
    <cellStyle name="Calculation 5 2 2 11 3" xfId="12763" xr:uid="{2C6C77BE-CCDE-43CC-B8D5-761C88B3324C}"/>
    <cellStyle name="Calculation 5 2 2 12" xfId="12764" xr:uid="{260BB4C1-E081-44D8-9DAC-190CF06C6267}"/>
    <cellStyle name="Calculation 5 2 2 12 2" xfId="12765" xr:uid="{D111D775-C7E3-4381-8D74-EE9059697592}"/>
    <cellStyle name="Calculation 5 2 2 12 2 2" xfId="12766" xr:uid="{3376466C-CA71-422C-BF95-2C962A85C25D}"/>
    <cellStyle name="Calculation 5 2 2 12 3" xfId="12767" xr:uid="{35898A54-AE3F-4497-A157-C14E2F7FA236}"/>
    <cellStyle name="Calculation 5 2 2 13" xfId="12768" xr:uid="{F9E6479B-DF67-4978-B5B7-B906EA85D0CF}"/>
    <cellStyle name="Calculation 5 2 2 13 2" xfId="12769" xr:uid="{B5C99CDE-E9EC-4B86-BDD3-620E8CE73D20}"/>
    <cellStyle name="Calculation 5 2 2 13 2 2" xfId="12770" xr:uid="{5CAE6A11-4BE9-4693-ADAF-BE2C692DE21A}"/>
    <cellStyle name="Calculation 5 2 2 13 3" xfId="12771" xr:uid="{3A995E66-D3DB-4F23-BD08-95AA4E88E905}"/>
    <cellStyle name="Calculation 5 2 2 14" xfId="12772" xr:uid="{118E5AFB-4E81-4C95-8C81-372AF48F7408}"/>
    <cellStyle name="Calculation 5 2 2 14 2" xfId="12773" xr:uid="{53990AAA-955F-4093-AEC8-92EFE90DFB90}"/>
    <cellStyle name="Calculation 5 2 2 14 2 2" xfId="12774" xr:uid="{CA6A12D5-6A4F-47BA-B353-7E35E9F48B15}"/>
    <cellStyle name="Calculation 5 2 2 14 3" xfId="12775" xr:uid="{C4C0F1A5-3B26-4E7B-B50E-83F647EB7F74}"/>
    <cellStyle name="Calculation 5 2 2 15" xfId="12776" xr:uid="{BDA7EE63-F6DF-47B8-86BD-3211C47B059D}"/>
    <cellStyle name="Calculation 5 2 2 15 2" xfId="12777" xr:uid="{0B29B691-DB77-4110-A63D-5E4765D9FAEF}"/>
    <cellStyle name="Calculation 5 2 2 15 2 2" xfId="12778" xr:uid="{5B151953-BCE3-4F45-BCCA-ACAAA43B288D}"/>
    <cellStyle name="Calculation 5 2 2 15 3" xfId="12779" xr:uid="{711E86DE-04CD-4670-A60A-CF7F7A3C3D78}"/>
    <cellStyle name="Calculation 5 2 2 16" xfId="12780" xr:uid="{5255A7DF-E1D1-4117-B751-469DED6E65D2}"/>
    <cellStyle name="Calculation 5 2 2 16 2" xfId="12781" xr:uid="{62EDDF89-9F7A-4E59-9375-CAEC9C52A6EA}"/>
    <cellStyle name="Calculation 5 2 2 16 2 2" xfId="12782" xr:uid="{05DC9114-F739-412B-8E49-68B3E8FD5DC5}"/>
    <cellStyle name="Calculation 5 2 2 16 3" xfId="12783" xr:uid="{CF363C19-43C1-468C-BC86-E3BCC79501B6}"/>
    <cellStyle name="Calculation 5 2 2 17" xfId="12784" xr:uid="{421546AD-3EBB-4217-B151-635B3EB4A2BD}"/>
    <cellStyle name="Calculation 5 2 2 17 2" xfId="12785" xr:uid="{2E3AAC97-1DC8-4379-A264-ABBCAA922DAD}"/>
    <cellStyle name="Calculation 5 2 2 17 2 2" xfId="12786" xr:uid="{205C3FC3-614A-4734-A012-56BC4C748133}"/>
    <cellStyle name="Calculation 5 2 2 17 3" xfId="12787" xr:uid="{88CB1FB4-3BEB-4D9F-8F42-FA3DB9C4A483}"/>
    <cellStyle name="Calculation 5 2 2 18" xfId="12788" xr:uid="{A4CAA8E6-262F-4FD6-BDC1-403BE8EF7BDC}"/>
    <cellStyle name="Calculation 5 2 2 18 2" xfId="12789" xr:uid="{0665E1E0-3BC8-41B0-8B33-C063145CC1BD}"/>
    <cellStyle name="Calculation 5 2 2 19" xfId="12790" xr:uid="{67C73728-9209-4EA4-B091-07F3E11D572C}"/>
    <cellStyle name="Calculation 5 2 2 2" xfId="12791" xr:uid="{F2D4902E-77C8-46EC-B358-7D5C9CD91236}"/>
    <cellStyle name="Calculation 5 2 2 2 10" xfId="12792" xr:uid="{C8008756-AF40-4E09-AF3E-D0CBDFF95892}"/>
    <cellStyle name="Calculation 5 2 2 2 10 2" xfId="12793" xr:uid="{694233F5-0691-432D-B198-9DEAE1A30424}"/>
    <cellStyle name="Calculation 5 2 2 2 10 2 2" xfId="12794" xr:uid="{109A6194-4628-40D0-89BD-C14C15237956}"/>
    <cellStyle name="Calculation 5 2 2 2 10 3" xfId="12795" xr:uid="{A070234F-C14F-41F9-AB7D-80D8ADD06BB1}"/>
    <cellStyle name="Calculation 5 2 2 2 11" xfId="12796" xr:uid="{61E4C225-AD08-4FF4-92A0-BA4375B9E3E4}"/>
    <cellStyle name="Calculation 5 2 2 2 11 2" xfId="12797" xr:uid="{5E5AE77F-A422-4078-9D2D-FA58860D658D}"/>
    <cellStyle name="Calculation 5 2 2 2 11 2 2" xfId="12798" xr:uid="{9D8D62B0-1B1F-44C1-A100-340149148D33}"/>
    <cellStyle name="Calculation 5 2 2 2 11 3" xfId="12799" xr:uid="{7ADA2D4A-88CD-4EC5-BC00-954223507879}"/>
    <cellStyle name="Calculation 5 2 2 2 12" xfId="12800" xr:uid="{86AA4C58-009E-424E-9B53-A2B66E3BB993}"/>
    <cellStyle name="Calculation 5 2 2 2 12 2" xfId="12801" xr:uid="{D87038B1-2BD5-4C11-AA50-0A1C9DACA003}"/>
    <cellStyle name="Calculation 5 2 2 2 12 2 2" xfId="12802" xr:uid="{3952E5FF-1E02-42D2-8765-B2109D65E429}"/>
    <cellStyle name="Calculation 5 2 2 2 12 3" xfId="12803" xr:uid="{2A9283AF-C37F-44CB-8CE2-5224D586DE56}"/>
    <cellStyle name="Calculation 5 2 2 2 13" xfId="12804" xr:uid="{A54307F8-1AFB-45F6-BD7E-9FBA84A14FB0}"/>
    <cellStyle name="Calculation 5 2 2 2 13 2" xfId="12805" xr:uid="{0C60C0CA-5119-417B-88E8-9C14FE7439A6}"/>
    <cellStyle name="Calculation 5 2 2 2 13 2 2" xfId="12806" xr:uid="{65CCE753-F25A-4974-BFA0-8FC5ABFFF36E}"/>
    <cellStyle name="Calculation 5 2 2 2 13 3" xfId="12807" xr:uid="{7054F7D0-3B79-4333-A22D-010703AAC704}"/>
    <cellStyle name="Calculation 5 2 2 2 14" xfId="12808" xr:uid="{117B8250-8B44-4A9F-BD62-657CC4C6C118}"/>
    <cellStyle name="Calculation 5 2 2 2 14 2" xfId="12809" xr:uid="{9E025C14-5F4E-4702-95E7-A5B2D068D6E6}"/>
    <cellStyle name="Calculation 5 2 2 2 14 2 2" xfId="12810" xr:uid="{D42E51C1-5D92-488C-9228-32994B30BD75}"/>
    <cellStyle name="Calculation 5 2 2 2 14 3" xfId="12811" xr:uid="{16E1049D-6894-4862-9749-5287FC71C964}"/>
    <cellStyle name="Calculation 5 2 2 2 15" xfId="12812" xr:uid="{15A76A9B-0742-4C70-BB01-54E2C3355364}"/>
    <cellStyle name="Calculation 5 2 2 2 15 2" xfId="12813" xr:uid="{B05EF930-3C70-4C50-B073-4CAB4CFB9EF3}"/>
    <cellStyle name="Calculation 5 2 2 2 15 2 2" xfId="12814" xr:uid="{D819B35B-BC47-4EB2-9C1A-A4ECF2F81BCE}"/>
    <cellStyle name="Calculation 5 2 2 2 15 3" xfId="12815" xr:uid="{7A8C4373-1BD6-4E38-8AF7-2DD5F39F4FD0}"/>
    <cellStyle name="Calculation 5 2 2 2 16" xfId="12816" xr:uid="{7C3510E7-D20C-4722-9313-4DF1EEE5FB1B}"/>
    <cellStyle name="Calculation 5 2 2 2 16 2" xfId="12817" xr:uid="{7BC3912B-BED1-4234-9F80-ED1AFFC850F1}"/>
    <cellStyle name="Calculation 5 2 2 2 16 2 2" xfId="12818" xr:uid="{205172E1-A4D8-41D6-B3C7-AA4158284A83}"/>
    <cellStyle name="Calculation 5 2 2 2 16 3" xfId="12819" xr:uid="{B2C13B87-E05D-4605-A956-16C0937D30BA}"/>
    <cellStyle name="Calculation 5 2 2 2 17" xfId="12820" xr:uid="{9AE197DF-6FA4-4ED4-88F3-1D1F079AE8E7}"/>
    <cellStyle name="Calculation 5 2 2 2 17 2" xfId="12821" xr:uid="{05EDE169-27E0-4E9D-AD93-AEDD4BD2EC01}"/>
    <cellStyle name="Calculation 5 2 2 2 17 2 2" xfId="12822" xr:uid="{D7E6D4CF-9AC5-45BA-B31A-096E00E1D4C1}"/>
    <cellStyle name="Calculation 5 2 2 2 17 3" xfId="12823" xr:uid="{5EE2E5A4-BB34-4D88-B2A8-C8F8188A85A7}"/>
    <cellStyle name="Calculation 5 2 2 2 18" xfId="12824" xr:uid="{07F1F7D8-6068-4217-9F94-EA6680FFADF0}"/>
    <cellStyle name="Calculation 5 2 2 2 18 2" xfId="12825" xr:uid="{98B27318-24BD-4909-85CB-496998B8DDF3}"/>
    <cellStyle name="Calculation 5 2 2 2 18 2 2" xfId="12826" xr:uid="{3A3C97CD-C46B-4ECC-8FFF-C12F91637F51}"/>
    <cellStyle name="Calculation 5 2 2 2 18 3" xfId="12827" xr:uid="{1C9265DB-86F5-4413-91A8-BDFC9CDF0A8A}"/>
    <cellStyle name="Calculation 5 2 2 2 19" xfId="12828" xr:uid="{BFA2B8F6-73AA-43C8-AFBE-354C5D72CD9B}"/>
    <cellStyle name="Calculation 5 2 2 2 19 2" xfId="12829" xr:uid="{7009BB29-7314-4570-A1B7-DC888C19675C}"/>
    <cellStyle name="Calculation 5 2 2 2 19 2 2" xfId="12830" xr:uid="{30215453-9744-449F-839E-D21C16426945}"/>
    <cellStyle name="Calculation 5 2 2 2 19 3" xfId="12831" xr:uid="{13A8034E-A2F0-4E77-8A90-826128136DC3}"/>
    <cellStyle name="Calculation 5 2 2 2 2" xfId="12832" xr:uid="{3E9CFB89-8DCE-4F86-8C52-6918B0285DE4}"/>
    <cellStyle name="Calculation 5 2 2 2 2 2" xfId="12833" xr:uid="{876BB9F7-4DE9-4DDD-B0EF-E344CCE1095C}"/>
    <cellStyle name="Calculation 5 2 2 2 2 2 2" xfId="12834" xr:uid="{39BB2C72-6B5F-4F2C-AEF6-8EE11B7B54A9}"/>
    <cellStyle name="Calculation 5 2 2 2 2 2 3" xfId="12835" xr:uid="{CC85BCA3-7B92-4FD3-A99F-4F3095E1BF13}"/>
    <cellStyle name="Calculation 5 2 2 2 2 3" xfId="12836" xr:uid="{7920E9E3-D36C-40F4-BED5-B9C414798D33}"/>
    <cellStyle name="Calculation 5 2 2 2 2 3 2" xfId="12837" xr:uid="{5D6F13CA-602B-4F34-9F7D-4E123DDE2BEE}"/>
    <cellStyle name="Calculation 5 2 2 2 2 4" xfId="12838" xr:uid="{892059DE-CE41-48DE-8B95-BBC0605D9020}"/>
    <cellStyle name="Calculation 5 2 2 2 20" xfId="12839" xr:uid="{0FFF117A-D394-4DF2-8CCC-E23E7D9EA0C7}"/>
    <cellStyle name="Calculation 5 2 2 2 20 2" xfId="12840" xr:uid="{34DA0F6A-3958-40CE-ABF1-CFE747CA963D}"/>
    <cellStyle name="Calculation 5 2 2 2 20 2 2" xfId="12841" xr:uid="{905CDC45-19F8-42BE-A441-2B453100D3C4}"/>
    <cellStyle name="Calculation 5 2 2 2 20 3" xfId="12842" xr:uid="{909F200E-B5F9-45C1-875C-2E1BCD5BED12}"/>
    <cellStyle name="Calculation 5 2 2 2 21" xfId="12843" xr:uid="{2FEDC0FD-F51C-4945-9EC0-B7AADFEBBFA8}"/>
    <cellStyle name="Calculation 5 2 2 2 21 2" xfId="12844" xr:uid="{6ACDC83F-40E3-409B-8FD1-F8E68C1051DB}"/>
    <cellStyle name="Calculation 5 2 2 2 22" xfId="12845" xr:uid="{78B0567E-806C-4CB2-AEFE-9A0751F499D7}"/>
    <cellStyle name="Calculation 5 2 2 2 23" xfId="12846" xr:uid="{7E62DF22-0FFC-4B08-8449-C0A4323A6E5F}"/>
    <cellStyle name="Calculation 5 2 2 2 3" xfId="12847" xr:uid="{6F3617D3-0D93-498B-86D6-8C63D52D8FC7}"/>
    <cellStyle name="Calculation 5 2 2 2 3 2" xfId="12848" xr:uid="{400A3741-5C85-4243-B3B5-4D6942134477}"/>
    <cellStyle name="Calculation 5 2 2 2 3 2 2" xfId="12849" xr:uid="{51242B6A-AAA6-4540-8BB8-288783CE72B0}"/>
    <cellStyle name="Calculation 5 2 2 2 3 3" xfId="12850" xr:uid="{8842A284-DF3D-4EAF-9726-0DCEAA3D361B}"/>
    <cellStyle name="Calculation 5 2 2 2 3 4" xfId="12851" xr:uid="{FD0C68F3-9235-4768-8C13-58B4EFF32081}"/>
    <cellStyle name="Calculation 5 2 2 2 4" xfId="12852" xr:uid="{68056658-0FBF-46D0-8E5C-5C5656B6FDD3}"/>
    <cellStyle name="Calculation 5 2 2 2 4 2" xfId="12853" xr:uid="{586A7FC4-C518-4C2D-859E-0391B66FEDFF}"/>
    <cellStyle name="Calculation 5 2 2 2 4 2 2" xfId="12854" xr:uid="{2D7D7993-30E1-4AA3-AF32-5A505034BA05}"/>
    <cellStyle name="Calculation 5 2 2 2 4 3" xfId="12855" xr:uid="{45F7A504-5C47-4133-A9EC-C3B3C91CAC5F}"/>
    <cellStyle name="Calculation 5 2 2 2 4 4" xfId="12856" xr:uid="{BD72255F-78E9-4812-9B6A-7B1D7B1856DB}"/>
    <cellStyle name="Calculation 5 2 2 2 5" xfId="12857" xr:uid="{E3C950C4-6EFA-403C-BAD0-EA2867C4924B}"/>
    <cellStyle name="Calculation 5 2 2 2 5 2" xfId="12858" xr:uid="{58AB1641-540E-45D2-AEBC-4AD8E4FAB5CC}"/>
    <cellStyle name="Calculation 5 2 2 2 5 2 2" xfId="12859" xr:uid="{A77FCD17-23C7-4B58-A4BD-CEB74D517257}"/>
    <cellStyle name="Calculation 5 2 2 2 5 3" xfId="12860" xr:uid="{42D6F605-95AC-41F6-A3B9-B02AF522CED4}"/>
    <cellStyle name="Calculation 5 2 2 2 6" xfId="12861" xr:uid="{B9A9B3F3-EF35-4471-8C4E-D66DBC1FAF08}"/>
    <cellStyle name="Calculation 5 2 2 2 6 2" xfId="12862" xr:uid="{58865A8F-E439-45FA-A3BF-45B83773C317}"/>
    <cellStyle name="Calculation 5 2 2 2 6 2 2" xfId="12863" xr:uid="{1968584C-C142-4B8C-9952-9CFCF4C63121}"/>
    <cellStyle name="Calculation 5 2 2 2 6 3" xfId="12864" xr:uid="{35A2DE30-70EE-4BDC-A5F9-AD7721374853}"/>
    <cellStyle name="Calculation 5 2 2 2 7" xfId="12865" xr:uid="{4AF60D51-F45D-4BE2-AB73-7FB82213845C}"/>
    <cellStyle name="Calculation 5 2 2 2 7 2" xfId="12866" xr:uid="{9B01ADEA-12E5-4752-A970-AB9DAF2CE1A6}"/>
    <cellStyle name="Calculation 5 2 2 2 7 2 2" xfId="12867" xr:uid="{744DC2A6-B4DA-4C19-9908-A561F6AF0120}"/>
    <cellStyle name="Calculation 5 2 2 2 7 3" xfId="12868" xr:uid="{87E94B67-D2C8-41FC-BA23-E9989FFA95F0}"/>
    <cellStyle name="Calculation 5 2 2 2 8" xfId="12869" xr:uid="{64C14131-CF14-45B7-ABF3-39130C54D695}"/>
    <cellStyle name="Calculation 5 2 2 2 8 2" xfId="12870" xr:uid="{A060D649-4B02-4180-8E4F-9C93805DF6A5}"/>
    <cellStyle name="Calculation 5 2 2 2 8 2 2" xfId="12871" xr:uid="{45B9A021-29EC-4E3E-BA14-BE11D3527C4C}"/>
    <cellStyle name="Calculation 5 2 2 2 8 3" xfId="12872" xr:uid="{DB5B94AC-3657-41A6-9EAC-DD2D5214E86A}"/>
    <cellStyle name="Calculation 5 2 2 2 9" xfId="12873" xr:uid="{B26B89EA-7CFA-43F0-A66F-0C49226193FF}"/>
    <cellStyle name="Calculation 5 2 2 2 9 2" xfId="12874" xr:uid="{E25BEEEB-3B85-41A4-86BD-66C5F8538348}"/>
    <cellStyle name="Calculation 5 2 2 2 9 2 2" xfId="12875" xr:uid="{BE0F2FDA-2307-4687-BF5E-B2A26ADABD9E}"/>
    <cellStyle name="Calculation 5 2 2 2 9 3" xfId="12876" xr:uid="{400D8687-6596-450B-9FE5-C679E61686C9}"/>
    <cellStyle name="Calculation 5 2 2 20" xfId="12877" xr:uid="{509CA09F-380B-45D1-B8AE-7C366D9C89E6}"/>
    <cellStyle name="Calculation 5 2 2 3" xfId="12878" xr:uid="{707F2A31-6B15-4A75-A9C0-CF8DC23C06DD}"/>
    <cellStyle name="Calculation 5 2 2 3 2" xfId="12879" xr:uid="{0265A750-7C27-483D-98ED-B89D81E88C5D}"/>
    <cellStyle name="Calculation 5 2 2 3 2 2" xfId="12880" xr:uid="{8E161F5B-B861-45F0-B0D7-F9E697051B87}"/>
    <cellStyle name="Calculation 5 2 2 3 2 3" xfId="12881" xr:uid="{86817C0F-2ADB-4024-AD04-76548B8EA437}"/>
    <cellStyle name="Calculation 5 2 2 3 3" xfId="12882" xr:uid="{730678BD-3541-4606-A060-9C485DBAE46D}"/>
    <cellStyle name="Calculation 5 2 2 3 3 2" xfId="12883" xr:uid="{68982525-22E3-4877-BAF4-4C5090ABCC75}"/>
    <cellStyle name="Calculation 5 2 2 3 4" xfId="12884" xr:uid="{48D7B58B-6885-4599-A196-F46716C471A4}"/>
    <cellStyle name="Calculation 5 2 2 4" xfId="12885" xr:uid="{E3DD80F7-BB1D-47F6-A5DA-FB682082AA03}"/>
    <cellStyle name="Calculation 5 2 2 4 2" xfId="12886" xr:uid="{DADFF627-16F4-46C5-9A39-9C58062079CE}"/>
    <cellStyle name="Calculation 5 2 2 4 2 2" xfId="12887" xr:uid="{DD7D6E1A-BFB2-44D6-8079-5E8691C82AAA}"/>
    <cellStyle name="Calculation 5 2 2 4 3" xfId="12888" xr:uid="{F1A06362-A8A2-4E8F-B4CD-C9A07C357AA6}"/>
    <cellStyle name="Calculation 5 2 2 4 4" xfId="12889" xr:uid="{5802273D-50A8-4294-A8F4-158654F50B24}"/>
    <cellStyle name="Calculation 5 2 2 5" xfId="12890" xr:uid="{35EA2E56-4433-4C4C-BBE4-8CED1F0FBF36}"/>
    <cellStyle name="Calculation 5 2 2 5 2" xfId="12891" xr:uid="{697F82B7-5D29-4E70-9E24-4D402089F57E}"/>
    <cellStyle name="Calculation 5 2 2 5 2 2" xfId="12892" xr:uid="{C252E92F-6702-4346-943C-60D02AE2D70F}"/>
    <cellStyle name="Calculation 5 2 2 5 3" xfId="12893" xr:uid="{29CB1377-204D-408A-81B4-85CCA3577BA6}"/>
    <cellStyle name="Calculation 5 2 2 5 4" xfId="12894" xr:uid="{7CA4A529-B1AA-4924-ABEB-55FF2C260982}"/>
    <cellStyle name="Calculation 5 2 2 6" xfId="12895" xr:uid="{A3E81F57-5A9D-4C50-B322-BDE24E83FCC0}"/>
    <cellStyle name="Calculation 5 2 2 6 2" xfId="12896" xr:uid="{6AE98765-DC7A-4BE3-980B-F01D9432A032}"/>
    <cellStyle name="Calculation 5 2 2 6 2 2" xfId="12897" xr:uid="{C5DD13D0-65E0-4890-B7B3-E20640CB8EF4}"/>
    <cellStyle name="Calculation 5 2 2 6 3" xfId="12898" xr:uid="{F10E3470-DC78-49D5-996F-C71F6460CB44}"/>
    <cellStyle name="Calculation 5 2 2 7" xfId="12899" xr:uid="{A58440FC-E6E4-4E96-9D8D-E8E3BD3D32A0}"/>
    <cellStyle name="Calculation 5 2 2 7 2" xfId="12900" xr:uid="{EC45157C-F9FC-4F37-BD2B-5B90E1A9D1AC}"/>
    <cellStyle name="Calculation 5 2 2 7 2 2" xfId="12901" xr:uid="{74692D15-2606-402A-B0C1-97CE22AFC034}"/>
    <cellStyle name="Calculation 5 2 2 7 3" xfId="12902" xr:uid="{639A2F1B-A9CF-4F04-A131-21BE3B3AC275}"/>
    <cellStyle name="Calculation 5 2 2 8" xfId="12903" xr:uid="{1A2EE6B0-B4BA-43C3-8813-0813D314CA33}"/>
    <cellStyle name="Calculation 5 2 2 8 2" xfId="12904" xr:uid="{D4FCCC49-CCE6-48D3-AC06-AA58F2EBCE31}"/>
    <cellStyle name="Calculation 5 2 2 8 2 2" xfId="12905" xr:uid="{59094187-6FCC-456F-8E58-D1B378DE86D3}"/>
    <cellStyle name="Calculation 5 2 2 8 3" xfId="12906" xr:uid="{53B47068-24D5-460A-A141-77D92B025D1D}"/>
    <cellStyle name="Calculation 5 2 2 9" xfId="12907" xr:uid="{A6DA26B1-921A-469F-A24A-23A7FA64B027}"/>
    <cellStyle name="Calculation 5 2 2 9 2" xfId="12908" xr:uid="{C94B0781-669C-4A18-97AB-A32A03CC0E62}"/>
    <cellStyle name="Calculation 5 2 2 9 2 2" xfId="12909" xr:uid="{360C28D7-99E4-4379-9226-D642F6C79C75}"/>
    <cellStyle name="Calculation 5 2 2 9 3" xfId="12910" xr:uid="{52D6C157-A691-4C86-ADDC-412E462C2D12}"/>
    <cellStyle name="Calculation 5 2 20" xfId="12911" xr:uid="{9C88F25D-8A0A-44B4-B662-6BB2039B7CC9}"/>
    <cellStyle name="Calculation 5 2 20 2" xfId="12912" xr:uid="{424D2095-6F91-4956-B17F-1A53A967072D}"/>
    <cellStyle name="Calculation 5 2 20 2 2" xfId="12913" xr:uid="{953B33F0-04C4-4297-92DE-DA5A33CAA01C}"/>
    <cellStyle name="Calculation 5 2 20 3" xfId="12914" xr:uid="{9688615B-131C-4561-8395-962C7A90A380}"/>
    <cellStyle name="Calculation 5 2 21" xfId="12915" xr:uid="{CE1AB246-57B5-42DC-B297-BE0776C4CFEF}"/>
    <cellStyle name="Calculation 5 2 21 2" xfId="12916" xr:uid="{50D5D340-FE6D-42BF-806E-00B75D437F88}"/>
    <cellStyle name="Calculation 5 2 22" xfId="12917" xr:uid="{5EC0690A-91D5-409D-A5C1-6946E4D65AC6}"/>
    <cellStyle name="Calculation 5 2 23" xfId="12918" xr:uid="{7077799F-D803-4978-9F65-65F6AAE6F04A}"/>
    <cellStyle name="Calculation 5 2 3" xfId="12919" xr:uid="{45C8C015-4438-40E0-AB0F-8D27F1B1B83F}"/>
    <cellStyle name="Calculation 5 2 3 10" xfId="12920" xr:uid="{C1B24DFF-53F6-46E9-AE14-C236FD4E1CCB}"/>
    <cellStyle name="Calculation 5 2 3 10 2" xfId="12921" xr:uid="{DEA76EA4-3B0E-470A-B32F-EF3010CE4AF0}"/>
    <cellStyle name="Calculation 5 2 3 10 2 2" xfId="12922" xr:uid="{F2F26269-05F6-4E62-A734-DA4F62C6CB7F}"/>
    <cellStyle name="Calculation 5 2 3 10 3" xfId="12923" xr:uid="{956D4187-6365-409C-A1CD-1C9E4B7EB20F}"/>
    <cellStyle name="Calculation 5 2 3 11" xfId="12924" xr:uid="{E10AC231-ACBD-46FA-9757-72B092EF8286}"/>
    <cellStyle name="Calculation 5 2 3 11 2" xfId="12925" xr:uid="{6DC12918-8000-4E80-B127-4ADA1A45B069}"/>
    <cellStyle name="Calculation 5 2 3 11 2 2" xfId="12926" xr:uid="{934C7576-E87C-46F6-8CEB-920F4D60460A}"/>
    <cellStyle name="Calculation 5 2 3 11 3" xfId="12927" xr:uid="{18326AD4-A236-43E8-8B92-7A3D88707C15}"/>
    <cellStyle name="Calculation 5 2 3 12" xfId="12928" xr:uid="{C20DAFCA-619F-43AA-8031-63E3946B4B3A}"/>
    <cellStyle name="Calculation 5 2 3 12 2" xfId="12929" xr:uid="{775F3412-B217-4D08-AD63-70B05D384465}"/>
    <cellStyle name="Calculation 5 2 3 12 2 2" xfId="12930" xr:uid="{5890AA4B-FA6F-4C51-9308-01E0591C28BB}"/>
    <cellStyle name="Calculation 5 2 3 12 3" xfId="12931" xr:uid="{7442FAFB-2AE4-4F15-807A-98014D24510C}"/>
    <cellStyle name="Calculation 5 2 3 13" xfId="12932" xr:uid="{AF51FF55-F6B2-43F0-B695-48973E4AC0CB}"/>
    <cellStyle name="Calculation 5 2 3 13 2" xfId="12933" xr:uid="{1BED5A4D-3632-4898-8E4E-C7FDD17857B7}"/>
    <cellStyle name="Calculation 5 2 3 13 2 2" xfId="12934" xr:uid="{7AFFAB91-6652-41B2-A4D8-3DA443C0D81C}"/>
    <cellStyle name="Calculation 5 2 3 13 3" xfId="12935" xr:uid="{B61F6A9C-463F-4D65-AB71-82F8DEDCC321}"/>
    <cellStyle name="Calculation 5 2 3 14" xfId="12936" xr:uid="{AD4A0A53-F1AD-4B1F-B049-5BFBA44063B8}"/>
    <cellStyle name="Calculation 5 2 3 14 2" xfId="12937" xr:uid="{5B182D24-7C52-4A07-8F6A-282B6962898C}"/>
    <cellStyle name="Calculation 5 2 3 14 2 2" xfId="12938" xr:uid="{C7074A5C-178D-4DFE-8293-8B3D1C03195C}"/>
    <cellStyle name="Calculation 5 2 3 14 3" xfId="12939" xr:uid="{5204DA6B-0E28-4A40-876D-06BB23C25E43}"/>
    <cellStyle name="Calculation 5 2 3 15" xfId="12940" xr:uid="{4AAE9C49-74F4-4CA0-B66B-D73D1150B379}"/>
    <cellStyle name="Calculation 5 2 3 15 2" xfId="12941" xr:uid="{9C1E1323-2715-4210-8DC0-3CFA2953C58B}"/>
    <cellStyle name="Calculation 5 2 3 15 2 2" xfId="12942" xr:uid="{1C20D47D-D99D-468D-9B24-A098352A024A}"/>
    <cellStyle name="Calculation 5 2 3 15 3" xfId="12943" xr:uid="{A78040A0-7073-4CA4-B4DF-B252FE7734AD}"/>
    <cellStyle name="Calculation 5 2 3 16" xfId="12944" xr:uid="{572BBB1D-06C5-49CB-99FC-FE485EF066AF}"/>
    <cellStyle name="Calculation 5 2 3 16 2" xfId="12945" xr:uid="{9E666AB9-301C-4551-ADEF-FECAB229AEEC}"/>
    <cellStyle name="Calculation 5 2 3 16 2 2" xfId="12946" xr:uid="{64830512-6A50-4427-AE0C-DA7C0C03F6EC}"/>
    <cellStyle name="Calculation 5 2 3 16 3" xfId="12947" xr:uid="{27004111-C47F-443E-8C69-0EF28E8FC501}"/>
    <cellStyle name="Calculation 5 2 3 17" xfId="12948" xr:uid="{856C7DE5-6CAF-476E-AA2A-A872436D19E2}"/>
    <cellStyle name="Calculation 5 2 3 17 2" xfId="12949" xr:uid="{CEEB9882-60C6-4246-AAFF-198E17B44F89}"/>
    <cellStyle name="Calculation 5 2 3 17 2 2" xfId="12950" xr:uid="{45FB45DE-C0ED-420F-815E-5F985C5F4029}"/>
    <cellStyle name="Calculation 5 2 3 17 3" xfId="12951" xr:uid="{79144C3F-CABE-4E14-AE8A-3D22F8112E07}"/>
    <cellStyle name="Calculation 5 2 3 18" xfId="12952" xr:uid="{5EDA2510-7269-46F1-92DA-8A3190EAF207}"/>
    <cellStyle name="Calculation 5 2 3 18 2" xfId="12953" xr:uid="{EC5423D4-B3A7-48D8-A4FD-386BD0B65431}"/>
    <cellStyle name="Calculation 5 2 3 19" xfId="12954" xr:uid="{2D779492-8B3E-402C-B4F9-25D1CE557E3C}"/>
    <cellStyle name="Calculation 5 2 3 2" xfId="12955" xr:uid="{FC4B4F02-B0CA-4A01-82EE-6414CD258A96}"/>
    <cellStyle name="Calculation 5 2 3 2 10" xfId="12956" xr:uid="{864C6557-9C9C-4F68-8B93-994EEF606B2B}"/>
    <cellStyle name="Calculation 5 2 3 2 10 2" xfId="12957" xr:uid="{A38DEE9C-B1D9-4CCF-B4A1-1A7CE1444B9E}"/>
    <cellStyle name="Calculation 5 2 3 2 10 2 2" xfId="12958" xr:uid="{663ABFF8-EE5E-40B7-A5FE-3D0BB352A306}"/>
    <cellStyle name="Calculation 5 2 3 2 10 3" xfId="12959" xr:uid="{47173ACC-C1B3-447D-8C9A-F3FDEBE5A27F}"/>
    <cellStyle name="Calculation 5 2 3 2 11" xfId="12960" xr:uid="{5A02D54C-B162-483E-A8CF-59B9ECD06358}"/>
    <cellStyle name="Calculation 5 2 3 2 11 2" xfId="12961" xr:uid="{0E2AB6BC-0FD3-4273-877D-EFD5E10A6E6F}"/>
    <cellStyle name="Calculation 5 2 3 2 11 2 2" xfId="12962" xr:uid="{A942382C-C067-46C7-A437-FB2C8F806814}"/>
    <cellStyle name="Calculation 5 2 3 2 11 3" xfId="12963" xr:uid="{14D40181-F88D-44F4-9FF6-4F7254A0A7DF}"/>
    <cellStyle name="Calculation 5 2 3 2 12" xfId="12964" xr:uid="{7D5A4BFD-7511-49B3-BEEE-E72987FD6AE3}"/>
    <cellStyle name="Calculation 5 2 3 2 12 2" xfId="12965" xr:uid="{04D64946-7901-4280-B82E-7C7CA4376D79}"/>
    <cellStyle name="Calculation 5 2 3 2 12 2 2" xfId="12966" xr:uid="{3DC8A90E-A420-45EC-A5BF-5E1DCDB7BC30}"/>
    <cellStyle name="Calculation 5 2 3 2 12 3" xfId="12967" xr:uid="{ECA840F0-7F42-4AE3-9B4D-B501C6B6508A}"/>
    <cellStyle name="Calculation 5 2 3 2 13" xfId="12968" xr:uid="{4994E1D8-B35A-4340-A848-E37BCEE4831A}"/>
    <cellStyle name="Calculation 5 2 3 2 13 2" xfId="12969" xr:uid="{388ECD54-88A7-4C0F-84F5-EFACAD21CA20}"/>
    <cellStyle name="Calculation 5 2 3 2 13 2 2" xfId="12970" xr:uid="{A3329710-25B7-44B3-86B5-C33A021530AE}"/>
    <cellStyle name="Calculation 5 2 3 2 13 3" xfId="12971" xr:uid="{25363442-6D81-4A27-92C8-AB23EF7A8499}"/>
    <cellStyle name="Calculation 5 2 3 2 14" xfId="12972" xr:uid="{C97510DA-C6D7-45EF-90A9-1E64329C2EC5}"/>
    <cellStyle name="Calculation 5 2 3 2 14 2" xfId="12973" xr:uid="{A6D8791A-428B-4C91-95C3-480347165C60}"/>
    <cellStyle name="Calculation 5 2 3 2 14 2 2" xfId="12974" xr:uid="{732044A9-63AA-43AA-A335-C14BA10DEA77}"/>
    <cellStyle name="Calculation 5 2 3 2 14 3" xfId="12975" xr:uid="{5297BF26-F36E-4B8B-A2B8-F17591C1FFA6}"/>
    <cellStyle name="Calculation 5 2 3 2 15" xfId="12976" xr:uid="{37122231-F527-4D01-8FB7-2E05F0B8D24A}"/>
    <cellStyle name="Calculation 5 2 3 2 15 2" xfId="12977" xr:uid="{BCDCC8CE-AB68-45DB-96F1-089158F9D1AA}"/>
    <cellStyle name="Calculation 5 2 3 2 15 2 2" xfId="12978" xr:uid="{D8776C82-BD78-4B01-A7EE-0D89632C1196}"/>
    <cellStyle name="Calculation 5 2 3 2 15 3" xfId="12979" xr:uid="{6B43FFEE-CFC0-4EAD-A1CA-B2EA4334F437}"/>
    <cellStyle name="Calculation 5 2 3 2 16" xfId="12980" xr:uid="{60B8A9D2-072B-477A-A520-5F38A8A9FC35}"/>
    <cellStyle name="Calculation 5 2 3 2 16 2" xfId="12981" xr:uid="{0951D90F-7B2B-401E-9BE4-4AEA492E4D4A}"/>
    <cellStyle name="Calculation 5 2 3 2 16 2 2" xfId="12982" xr:uid="{7D6A6B2F-4B91-4C62-A2CC-F26EAD752438}"/>
    <cellStyle name="Calculation 5 2 3 2 16 3" xfId="12983" xr:uid="{255D209E-D9DA-4683-A21F-1A200B369FBC}"/>
    <cellStyle name="Calculation 5 2 3 2 17" xfId="12984" xr:uid="{0464D456-8E7A-4B5E-8491-9DF297F1E278}"/>
    <cellStyle name="Calculation 5 2 3 2 17 2" xfId="12985" xr:uid="{A33C38DD-ABCD-4958-BA63-818E13E99F79}"/>
    <cellStyle name="Calculation 5 2 3 2 17 2 2" xfId="12986" xr:uid="{229F9260-CBDC-4B7E-8CB7-688FA4111CE7}"/>
    <cellStyle name="Calculation 5 2 3 2 17 3" xfId="12987" xr:uid="{D6B9503A-9FD0-40A7-9B75-BED9941F996B}"/>
    <cellStyle name="Calculation 5 2 3 2 18" xfId="12988" xr:uid="{852296CA-BE9D-4172-B591-88CC95D5E188}"/>
    <cellStyle name="Calculation 5 2 3 2 18 2" xfId="12989" xr:uid="{9828B139-5D7B-4B5D-9F37-F33BE3F307EC}"/>
    <cellStyle name="Calculation 5 2 3 2 18 2 2" xfId="12990" xr:uid="{72A5C00F-A765-4BF7-B5B4-0E9BE8DAE43A}"/>
    <cellStyle name="Calculation 5 2 3 2 18 3" xfId="12991" xr:uid="{2B965F57-76EE-480F-B566-5270950DD473}"/>
    <cellStyle name="Calculation 5 2 3 2 19" xfId="12992" xr:uid="{8134A78A-0200-4A02-B1AC-C7F07971EB76}"/>
    <cellStyle name="Calculation 5 2 3 2 19 2" xfId="12993" xr:uid="{89298E6F-B2D3-4941-9997-48EAC775AADB}"/>
    <cellStyle name="Calculation 5 2 3 2 19 2 2" xfId="12994" xr:uid="{B04C5277-2AA2-433D-B38A-D9BBAFF62614}"/>
    <cellStyle name="Calculation 5 2 3 2 19 3" xfId="12995" xr:uid="{426B112A-8A21-42F8-A6E8-F9C82C457838}"/>
    <cellStyle name="Calculation 5 2 3 2 2" xfId="12996" xr:uid="{A2C179C7-C30F-44E5-BD09-0CCC160FAFB8}"/>
    <cellStyle name="Calculation 5 2 3 2 2 2" xfId="12997" xr:uid="{68E7C64C-1256-487A-B1FA-9D9580491CCE}"/>
    <cellStyle name="Calculation 5 2 3 2 2 2 2" xfId="12998" xr:uid="{D7B79808-8466-4DD6-AAF2-7FE03060174F}"/>
    <cellStyle name="Calculation 5 2 3 2 2 3" xfId="12999" xr:uid="{6547F903-6C05-4DFD-9A85-DD99C2A7A89A}"/>
    <cellStyle name="Calculation 5 2 3 2 2 4" xfId="13000" xr:uid="{5DBCACCF-326B-4A10-A918-EA6C1D4B16E5}"/>
    <cellStyle name="Calculation 5 2 3 2 20" xfId="13001" xr:uid="{06AB101F-577F-4F92-9B58-FCBB7B31A988}"/>
    <cellStyle name="Calculation 5 2 3 2 20 2" xfId="13002" xr:uid="{3CE0F5FE-B394-4039-B027-DD1D922F6F63}"/>
    <cellStyle name="Calculation 5 2 3 2 20 2 2" xfId="13003" xr:uid="{7BB3B0A4-D601-450D-A6C2-6F43D3A3E72F}"/>
    <cellStyle name="Calculation 5 2 3 2 20 3" xfId="13004" xr:uid="{3B7DDBF0-1080-4583-BF21-D4FA47133BFE}"/>
    <cellStyle name="Calculation 5 2 3 2 21" xfId="13005" xr:uid="{E3677E42-D5B3-4DFA-9829-7F300FBE396F}"/>
    <cellStyle name="Calculation 5 2 3 2 21 2" xfId="13006" xr:uid="{84EF9832-2F0B-4E68-BAA9-183DC794CB3A}"/>
    <cellStyle name="Calculation 5 2 3 2 22" xfId="13007" xr:uid="{A4BB8F21-22FD-421D-8B77-E17AE1967F3C}"/>
    <cellStyle name="Calculation 5 2 3 2 23" xfId="13008" xr:uid="{F4746D80-4138-4437-9BA2-F90A89176BE1}"/>
    <cellStyle name="Calculation 5 2 3 2 3" xfId="13009" xr:uid="{5B4C19AB-C8F1-49D4-9ABE-7C29E128F25C}"/>
    <cellStyle name="Calculation 5 2 3 2 3 2" xfId="13010" xr:uid="{CF4F6E00-A6E8-4238-890D-D3C87167BA8F}"/>
    <cellStyle name="Calculation 5 2 3 2 3 2 2" xfId="13011" xr:uid="{BC62A428-2559-4646-8C09-7369668E8A3C}"/>
    <cellStyle name="Calculation 5 2 3 2 3 3" xfId="13012" xr:uid="{6EE2186C-6BB4-4A0D-A473-04788F0D97B1}"/>
    <cellStyle name="Calculation 5 2 3 2 3 4" xfId="13013" xr:uid="{30A51ADE-11E7-43EC-A787-71E544D82518}"/>
    <cellStyle name="Calculation 5 2 3 2 4" xfId="13014" xr:uid="{0B16E356-9C47-43D5-A9A1-E968525322EE}"/>
    <cellStyle name="Calculation 5 2 3 2 4 2" xfId="13015" xr:uid="{EA3D4326-686B-4BA5-B693-1AED8845120B}"/>
    <cellStyle name="Calculation 5 2 3 2 4 2 2" xfId="13016" xr:uid="{F6B20A09-E937-42A3-95AC-CECEC5701EEB}"/>
    <cellStyle name="Calculation 5 2 3 2 4 3" xfId="13017" xr:uid="{90D02B57-A306-4747-9149-3ADA4F02C3E7}"/>
    <cellStyle name="Calculation 5 2 3 2 5" xfId="13018" xr:uid="{6969402C-8608-4CB5-BB7E-662C9A94C9CB}"/>
    <cellStyle name="Calculation 5 2 3 2 5 2" xfId="13019" xr:uid="{20B81F64-3861-45A8-B561-39EF771AD9D6}"/>
    <cellStyle name="Calculation 5 2 3 2 5 2 2" xfId="13020" xr:uid="{E862725B-4FE8-4960-A9E3-D79110E7ACA1}"/>
    <cellStyle name="Calculation 5 2 3 2 5 3" xfId="13021" xr:uid="{8CDBF6D1-A99A-4386-99CB-33E9F1A81D6E}"/>
    <cellStyle name="Calculation 5 2 3 2 6" xfId="13022" xr:uid="{50E649EF-78EA-49E0-A0A6-F4C822037B04}"/>
    <cellStyle name="Calculation 5 2 3 2 6 2" xfId="13023" xr:uid="{ABA5204B-89C8-434D-8A6E-A33D20502FAD}"/>
    <cellStyle name="Calculation 5 2 3 2 6 2 2" xfId="13024" xr:uid="{011D1AC4-5691-4498-8521-7D6E33197A09}"/>
    <cellStyle name="Calculation 5 2 3 2 6 3" xfId="13025" xr:uid="{1AE5A473-802C-4328-8417-544AFF5C54CD}"/>
    <cellStyle name="Calculation 5 2 3 2 7" xfId="13026" xr:uid="{AA1F84CA-DC6A-4106-A8F2-6C765AE004FF}"/>
    <cellStyle name="Calculation 5 2 3 2 7 2" xfId="13027" xr:uid="{32C12168-DD8D-45EC-9084-C52E223DB479}"/>
    <cellStyle name="Calculation 5 2 3 2 7 2 2" xfId="13028" xr:uid="{B3ECA898-EEBA-46F0-901F-867CC1DA2A0A}"/>
    <cellStyle name="Calculation 5 2 3 2 7 3" xfId="13029" xr:uid="{966AC87D-0051-4B6D-86A9-7A812A1F11C2}"/>
    <cellStyle name="Calculation 5 2 3 2 8" xfId="13030" xr:uid="{04530ADE-9F62-43E9-969A-502E5989B163}"/>
    <cellStyle name="Calculation 5 2 3 2 8 2" xfId="13031" xr:uid="{91637C82-D01E-4556-9FEA-160B4462FFD0}"/>
    <cellStyle name="Calculation 5 2 3 2 8 2 2" xfId="13032" xr:uid="{884ACF96-4EAB-4BA5-9169-6FB04F86AE78}"/>
    <cellStyle name="Calculation 5 2 3 2 8 3" xfId="13033" xr:uid="{A7FD1FC5-B202-4DAC-BF1A-ED2F10050DA2}"/>
    <cellStyle name="Calculation 5 2 3 2 9" xfId="13034" xr:uid="{5623278F-39D7-4E53-9DBB-A5EE62FCB9A7}"/>
    <cellStyle name="Calculation 5 2 3 2 9 2" xfId="13035" xr:uid="{5654710E-BEA7-4724-96B9-E4544B88D942}"/>
    <cellStyle name="Calculation 5 2 3 2 9 2 2" xfId="13036" xr:uid="{300164EE-93B3-46C0-8A21-781E73D6EA81}"/>
    <cellStyle name="Calculation 5 2 3 2 9 3" xfId="13037" xr:uid="{1DF799D0-5D15-40E9-9A77-76345BF04085}"/>
    <cellStyle name="Calculation 5 2 3 20" xfId="13038" xr:uid="{28043EDA-D6F5-418D-A775-D3876CC9EDCB}"/>
    <cellStyle name="Calculation 5 2 3 3" xfId="13039" xr:uid="{371E9B4B-F0C1-4A7F-BCD5-F3A1577EE895}"/>
    <cellStyle name="Calculation 5 2 3 3 2" xfId="13040" xr:uid="{55AF3A65-7195-4EBB-B68C-81B05110F6CA}"/>
    <cellStyle name="Calculation 5 2 3 3 2 2" xfId="13041" xr:uid="{4F3E3E42-78FC-4F02-8244-B4003D4B4A12}"/>
    <cellStyle name="Calculation 5 2 3 3 3" xfId="13042" xr:uid="{DBE63A8E-7B1D-4D0F-AD21-6625D1C0C5AD}"/>
    <cellStyle name="Calculation 5 2 3 3 4" xfId="13043" xr:uid="{E06E998F-41B4-4A3A-85A5-484F41DA36C6}"/>
    <cellStyle name="Calculation 5 2 3 4" xfId="13044" xr:uid="{BA1C0DCD-B487-4277-8A89-D3512A0BE407}"/>
    <cellStyle name="Calculation 5 2 3 4 2" xfId="13045" xr:uid="{7A95C38D-D373-4B9D-808E-6EE3C0E0E5B5}"/>
    <cellStyle name="Calculation 5 2 3 4 2 2" xfId="13046" xr:uid="{12400FAA-ACDB-4DDA-9F49-507F657E796C}"/>
    <cellStyle name="Calculation 5 2 3 4 3" xfId="13047" xr:uid="{C55A453F-3A37-4033-B4CF-9D12888D44B8}"/>
    <cellStyle name="Calculation 5 2 3 4 4" xfId="13048" xr:uid="{0A5CF15F-12A7-4C00-85E3-EBE16ED11C49}"/>
    <cellStyle name="Calculation 5 2 3 5" xfId="13049" xr:uid="{9F41D354-A55A-4E45-9597-3595A79E70A1}"/>
    <cellStyle name="Calculation 5 2 3 5 2" xfId="13050" xr:uid="{F546E647-F9D5-49FC-9499-DBF25C8741AF}"/>
    <cellStyle name="Calculation 5 2 3 5 2 2" xfId="13051" xr:uid="{CA889122-7DCF-44AB-9E7B-338168C99B77}"/>
    <cellStyle name="Calculation 5 2 3 5 3" xfId="13052" xr:uid="{FFE27CED-F0B4-4D6C-8346-29AAECC9C7DC}"/>
    <cellStyle name="Calculation 5 2 3 6" xfId="13053" xr:uid="{F48CD4BB-6DDB-4684-9AF4-0DBD5DA5E787}"/>
    <cellStyle name="Calculation 5 2 3 6 2" xfId="13054" xr:uid="{E538A415-52B0-470E-A633-52694DB65EF7}"/>
    <cellStyle name="Calculation 5 2 3 6 2 2" xfId="13055" xr:uid="{EF43E477-26CE-4477-93AE-1ECCBA0B01DF}"/>
    <cellStyle name="Calculation 5 2 3 6 3" xfId="13056" xr:uid="{146E97CD-8776-411F-82E5-ADF3007BD503}"/>
    <cellStyle name="Calculation 5 2 3 7" xfId="13057" xr:uid="{0D17473B-CC74-425C-9337-7B1A0E0CEA62}"/>
    <cellStyle name="Calculation 5 2 3 7 2" xfId="13058" xr:uid="{A57227FA-1C70-42BC-B3B9-3F7A7A83854F}"/>
    <cellStyle name="Calculation 5 2 3 7 2 2" xfId="13059" xr:uid="{A088FE03-3BBB-4D78-A362-52569AD84DB7}"/>
    <cellStyle name="Calculation 5 2 3 7 3" xfId="13060" xr:uid="{B05D2335-8C6E-49A8-8641-573B389E8DF8}"/>
    <cellStyle name="Calculation 5 2 3 8" xfId="13061" xr:uid="{D89309A1-0D72-4425-999B-D2F793EA733B}"/>
    <cellStyle name="Calculation 5 2 3 8 2" xfId="13062" xr:uid="{0545FB03-A91E-4E3C-B42F-326D37CA46AF}"/>
    <cellStyle name="Calculation 5 2 3 8 2 2" xfId="13063" xr:uid="{FC21FD78-9E11-4521-B00B-04005408563F}"/>
    <cellStyle name="Calculation 5 2 3 8 3" xfId="13064" xr:uid="{AAD883C9-8807-4551-9F7F-D92806AA8E0C}"/>
    <cellStyle name="Calculation 5 2 3 9" xfId="13065" xr:uid="{AB2C3217-4711-4C6D-92D2-D98D1E1672D2}"/>
    <cellStyle name="Calculation 5 2 3 9 2" xfId="13066" xr:uid="{FC2B2240-16E0-4BBA-A8D1-12E477EA3AE5}"/>
    <cellStyle name="Calculation 5 2 3 9 2 2" xfId="13067" xr:uid="{22116F94-DE1C-4B0C-A69F-806073847461}"/>
    <cellStyle name="Calculation 5 2 3 9 3" xfId="13068" xr:uid="{B5196BE5-E1D2-49B1-93D0-47339FD7773C}"/>
    <cellStyle name="Calculation 5 2 4" xfId="13069" xr:uid="{1E7FAC57-E6A3-4CDE-A9B7-7CC34DAB6826}"/>
    <cellStyle name="Calculation 5 2 4 10" xfId="13070" xr:uid="{BB4E3496-0166-412A-B0BC-70E716A7AF96}"/>
    <cellStyle name="Calculation 5 2 4 10 2" xfId="13071" xr:uid="{4FB4BB48-1C96-45E6-8363-BA7708B643AD}"/>
    <cellStyle name="Calculation 5 2 4 10 2 2" xfId="13072" xr:uid="{1CB77BAE-95D5-4C1D-97D1-14213192CD15}"/>
    <cellStyle name="Calculation 5 2 4 10 3" xfId="13073" xr:uid="{494DB860-BEF8-4B98-9846-0F56EBBE126E}"/>
    <cellStyle name="Calculation 5 2 4 11" xfId="13074" xr:uid="{2A7BC22B-405A-4752-B696-E9AA7DD487AD}"/>
    <cellStyle name="Calculation 5 2 4 11 2" xfId="13075" xr:uid="{4EDD9FAE-B245-44FC-A599-E950FFBA5E23}"/>
    <cellStyle name="Calculation 5 2 4 11 2 2" xfId="13076" xr:uid="{4448F6DF-B7B4-49AE-9449-A4EE0376130A}"/>
    <cellStyle name="Calculation 5 2 4 11 3" xfId="13077" xr:uid="{8DDC6E2A-F8DA-44C0-8A1F-1552546F8A66}"/>
    <cellStyle name="Calculation 5 2 4 12" xfId="13078" xr:uid="{1C72EEAD-BF8C-487D-B07D-463285439A02}"/>
    <cellStyle name="Calculation 5 2 4 12 2" xfId="13079" xr:uid="{CD309806-1C36-4104-BFEC-4D9B2145B75C}"/>
    <cellStyle name="Calculation 5 2 4 12 2 2" xfId="13080" xr:uid="{4B69BE03-DEB5-424E-ACBB-697663B1EC98}"/>
    <cellStyle name="Calculation 5 2 4 12 3" xfId="13081" xr:uid="{2A8A887A-9107-4289-94D8-2040A656BC0E}"/>
    <cellStyle name="Calculation 5 2 4 13" xfId="13082" xr:uid="{1AE91169-A08A-478C-BE58-5307FAB468E8}"/>
    <cellStyle name="Calculation 5 2 4 13 2" xfId="13083" xr:uid="{187F4BCF-AEA4-456C-9B34-FB0384FC7EBA}"/>
    <cellStyle name="Calculation 5 2 4 13 2 2" xfId="13084" xr:uid="{4A4D528E-C40A-44DD-A103-B0B6F519299E}"/>
    <cellStyle name="Calculation 5 2 4 13 3" xfId="13085" xr:uid="{E7D4AEB2-B6C8-4B2E-B7BE-DEEF29473C2A}"/>
    <cellStyle name="Calculation 5 2 4 14" xfId="13086" xr:uid="{B9609295-F8C4-48B1-93E0-72033339174C}"/>
    <cellStyle name="Calculation 5 2 4 14 2" xfId="13087" xr:uid="{3483194E-66C6-49CE-A906-5380415786D9}"/>
    <cellStyle name="Calculation 5 2 4 14 2 2" xfId="13088" xr:uid="{53E86488-9B58-4FAC-8C3F-44108D0E83BD}"/>
    <cellStyle name="Calculation 5 2 4 14 3" xfId="13089" xr:uid="{B26BA252-30C7-44C5-94AF-360A43227ADD}"/>
    <cellStyle name="Calculation 5 2 4 15" xfId="13090" xr:uid="{C525796B-0F33-4E0F-963E-73B8BCB1CFEB}"/>
    <cellStyle name="Calculation 5 2 4 15 2" xfId="13091" xr:uid="{2BDF76CF-8BCD-4CFC-8271-3E7C5BFBC8C1}"/>
    <cellStyle name="Calculation 5 2 4 15 2 2" xfId="13092" xr:uid="{83BFCB06-FDDC-4AFE-A903-4E295DB63155}"/>
    <cellStyle name="Calculation 5 2 4 15 3" xfId="13093" xr:uid="{27965B11-C2C2-46FB-B57B-D4F5D7A1329C}"/>
    <cellStyle name="Calculation 5 2 4 16" xfId="13094" xr:uid="{6505D51E-15B1-473C-B973-0C4562509D3E}"/>
    <cellStyle name="Calculation 5 2 4 16 2" xfId="13095" xr:uid="{B1C44EDA-F92B-4ABC-BA41-05A32927597B}"/>
    <cellStyle name="Calculation 5 2 4 16 2 2" xfId="13096" xr:uid="{0D482C5D-0A27-4302-8A22-EA55732127CD}"/>
    <cellStyle name="Calculation 5 2 4 16 3" xfId="13097" xr:uid="{9E471B01-D1F8-46B8-A355-3DE4069BAB51}"/>
    <cellStyle name="Calculation 5 2 4 17" xfId="13098" xr:uid="{7E702006-5378-4C03-A39A-B3C230621AD4}"/>
    <cellStyle name="Calculation 5 2 4 17 2" xfId="13099" xr:uid="{7106B161-7DCB-4690-8CDA-E1924706FF3C}"/>
    <cellStyle name="Calculation 5 2 4 17 2 2" xfId="13100" xr:uid="{DA6F326C-365F-4B46-83A6-C5A198C20D01}"/>
    <cellStyle name="Calculation 5 2 4 17 3" xfId="13101" xr:uid="{9DC2451F-2014-43E0-AE3C-5F9AD894C118}"/>
    <cellStyle name="Calculation 5 2 4 18" xfId="13102" xr:uid="{F028B34A-71E6-4DBF-8DBC-083CAA632E44}"/>
    <cellStyle name="Calculation 5 2 4 18 2" xfId="13103" xr:uid="{F24B6B71-CBDF-4BF7-89EF-EF54B3D563B7}"/>
    <cellStyle name="Calculation 5 2 4 18 2 2" xfId="13104" xr:uid="{4D5C7D3E-D3FB-4E83-B3A2-4AEBD00EF7FF}"/>
    <cellStyle name="Calculation 5 2 4 18 3" xfId="13105" xr:uid="{8970CEAD-FB43-4A51-8B3C-B1DEBB8DAEF6}"/>
    <cellStyle name="Calculation 5 2 4 19" xfId="13106" xr:uid="{694BBE6B-DB1F-43E1-8653-7E73DB8132A2}"/>
    <cellStyle name="Calculation 5 2 4 19 2" xfId="13107" xr:uid="{1FF0BB36-7165-4FB0-8DC7-37BC48665C06}"/>
    <cellStyle name="Calculation 5 2 4 19 2 2" xfId="13108" xr:uid="{7317C861-0CB7-4382-938E-9BCC1EE76626}"/>
    <cellStyle name="Calculation 5 2 4 19 3" xfId="13109" xr:uid="{1F544F9B-251D-4FEF-A24D-24D21F1F45D9}"/>
    <cellStyle name="Calculation 5 2 4 2" xfId="13110" xr:uid="{C2C29C5E-70C6-4D4D-9BDC-1CFAC56BB548}"/>
    <cellStyle name="Calculation 5 2 4 2 10" xfId="13111" xr:uid="{69D86CD8-7C52-4692-85E0-F31211B306D1}"/>
    <cellStyle name="Calculation 5 2 4 2 10 2" xfId="13112" xr:uid="{A1331803-D20B-40AF-9C94-026C100865EE}"/>
    <cellStyle name="Calculation 5 2 4 2 10 2 2" xfId="13113" xr:uid="{B603F1EF-C1AA-4B1A-BD90-56E5CAD91B5F}"/>
    <cellStyle name="Calculation 5 2 4 2 10 3" xfId="13114" xr:uid="{78AE9EE9-0E09-4E3B-BF0E-C2FDD53DCA04}"/>
    <cellStyle name="Calculation 5 2 4 2 11" xfId="13115" xr:uid="{FD92AF55-90C0-4889-BF45-DF0390E82CB0}"/>
    <cellStyle name="Calculation 5 2 4 2 11 2" xfId="13116" xr:uid="{77EB816A-9DE2-4C19-8092-FE0CA208047E}"/>
    <cellStyle name="Calculation 5 2 4 2 11 2 2" xfId="13117" xr:uid="{3AC47A33-DF2A-46CC-A516-5E4D060CF7E8}"/>
    <cellStyle name="Calculation 5 2 4 2 11 3" xfId="13118" xr:uid="{355B5785-4BFE-499C-B705-F65BB5E6AD5D}"/>
    <cellStyle name="Calculation 5 2 4 2 12" xfId="13119" xr:uid="{ADA89535-B805-4818-89B9-B88883E33E46}"/>
    <cellStyle name="Calculation 5 2 4 2 12 2" xfId="13120" xr:uid="{6BEFC7A7-D3F7-474F-A623-27A8FBD0FA70}"/>
    <cellStyle name="Calculation 5 2 4 2 12 2 2" xfId="13121" xr:uid="{649F22D8-7B2F-4D54-800C-40F5816C6C88}"/>
    <cellStyle name="Calculation 5 2 4 2 12 3" xfId="13122" xr:uid="{8B9FEBB0-DE86-447F-8DB4-2F3D43473909}"/>
    <cellStyle name="Calculation 5 2 4 2 13" xfId="13123" xr:uid="{4C1FF7B2-42E8-4C5C-9832-F670AE8686A7}"/>
    <cellStyle name="Calculation 5 2 4 2 13 2" xfId="13124" xr:uid="{C7C4892B-C2C5-4BA2-8048-6700B9A9B8D0}"/>
    <cellStyle name="Calculation 5 2 4 2 13 2 2" xfId="13125" xr:uid="{9E1664BD-F1A9-4F4A-A434-43D6B411A0CA}"/>
    <cellStyle name="Calculation 5 2 4 2 13 3" xfId="13126" xr:uid="{64DDE802-C7D6-4FC7-B22D-CA98F57974C6}"/>
    <cellStyle name="Calculation 5 2 4 2 14" xfId="13127" xr:uid="{76F37C91-F1C9-48BB-907E-DFF61FB3B528}"/>
    <cellStyle name="Calculation 5 2 4 2 14 2" xfId="13128" xr:uid="{A730253E-7CA9-4E85-A60D-40F688C71927}"/>
    <cellStyle name="Calculation 5 2 4 2 14 2 2" xfId="13129" xr:uid="{6C58B666-92C5-4B5F-A478-12FE62C994F8}"/>
    <cellStyle name="Calculation 5 2 4 2 14 3" xfId="13130" xr:uid="{91C1C402-8790-4F22-9A61-A519A4A9E2DD}"/>
    <cellStyle name="Calculation 5 2 4 2 15" xfId="13131" xr:uid="{C7F205CA-8F20-456E-8BF1-4F278582C31E}"/>
    <cellStyle name="Calculation 5 2 4 2 15 2" xfId="13132" xr:uid="{402C8A7D-F878-4442-8A62-20B3E22F3A3C}"/>
    <cellStyle name="Calculation 5 2 4 2 15 2 2" xfId="13133" xr:uid="{81E5F7F4-8E26-49D4-BC4B-BFE983DA6251}"/>
    <cellStyle name="Calculation 5 2 4 2 15 3" xfId="13134" xr:uid="{04188723-29C1-4497-80EC-9B7E953C0C90}"/>
    <cellStyle name="Calculation 5 2 4 2 16" xfId="13135" xr:uid="{69104EAC-59DE-41CA-82DD-13820E75EF29}"/>
    <cellStyle name="Calculation 5 2 4 2 16 2" xfId="13136" xr:uid="{04B31D7F-7A5D-4CC2-8053-C09F6606F918}"/>
    <cellStyle name="Calculation 5 2 4 2 16 2 2" xfId="13137" xr:uid="{C28959AA-E830-4F45-85F0-7AD1375E07A5}"/>
    <cellStyle name="Calculation 5 2 4 2 16 3" xfId="13138" xr:uid="{AD6AB5E3-672C-454C-9F73-18DB883C0FDE}"/>
    <cellStyle name="Calculation 5 2 4 2 17" xfId="13139" xr:uid="{11A006E9-67F7-4448-8B5B-9924249F2CCB}"/>
    <cellStyle name="Calculation 5 2 4 2 17 2" xfId="13140" xr:uid="{98F73928-9B9E-4D9F-A340-DE8B834A0EEC}"/>
    <cellStyle name="Calculation 5 2 4 2 17 2 2" xfId="13141" xr:uid="{F2EB6812-600F-4DD1-A5E8-EF4A6F837F0D}"/>
    <cellStyle name="Calculation 5 2 4 2 17 3" xfId="13142" xr:uid="{B383622D-DE0C-41A8-96BB-4B441D4B9C0F}"/>
    <cellStyle name="Calculation 5 2 4 2 18" xfId="13143" xr:uid="{1B6D298D-DD38-453A-B7C5-15E546FE94AB}"/>
    <cellStyle name="Calculation 5 2 4 2 18 2" xfId="13144" xr:uid="{A8418685-F3DD-434B-B93B-AA77F245C23F}"/>
    <cellStyle name="Calculation 5 2 4 2 18 2 2" xfId="13145" xr:uid="{DD10EEB5-C0F2-4EB0-8C60-72B9FC0C47AD}"/>
    <cellStyle name="Calculation 5 2 4 2 18 3" xfId="13146" xr:uid="{CEEC90E4-58D2-4BC0-BAB9-24126600BC7E}"/>
    <cellStyle name="Calculation 5 2 4 2 19" xfId="13147" xr:uid="{CFEF133E-5BEF-4E7D-AE8D-680F3300FA26}"/>
    <cellStyle name="Calculation 5 2 4 2 19 2" xfId="13148" xr:uid="{3AE5E19F-10A6-4F32-82CA-62CAC7AF05E6}"/>
    <cellStyle name="Calculation 5 2 4 2 19 2 2" xfId="13149" xr:uid="{F1C1BD83-C1F9-4BDE-B8BB-79094DCC2C0A}"/>
    <cellStyle name="Calculation 5 2 4 2 19 3" xfId="13150" xr:uid="{00DA0F13-A3B2-4A39-A638-1D5438AF6B4D}"/>
    <cellStyle name="Calculation 5 2 4 2 2" xfId="13151" xr:uid="{90B9F1C0-B9B6-4C86-8DF8-86AB2B32A26A}"/>
    <cellStyle name="Calculation 5 2 4 2 2 2" xfId="13152" xr:uid="{DFEDA3D6-43C9-4DAD-9452-8BCD84E0416A}"/>
    <cellStyle name="Calculation 5 2 4 2 2 2 2" xfId="13153" xr:uid="{00C9603F-4321-4834-9F97-96C7C459A9D9}"/>
    <cellStyle name="Calculation 5 2 4 2 2 3" xfId="13154" xr:uid="{7603E258-7A39-4763-8DF7-8C3EB332A53A}"/>
    <cellStyle name="Calculation 5 2 4 2 2 4" xfId="13155" xr:uid="{2414070D-14F6-4215-9DA2-741C85045C96}"/>
    <cellStyle name="Calculation 5 2 4 2 20" xfId="13156" xr:uid="{5D2FF65C-EFCC-4082-8E45-3B4F601C0905}"/>
    <cellStyle name="Calculation 5 2 4 2 20 2" xfId="13157" xr:uid="{BC1B0597-607A-4DB4-8A9F-E1357C5D25FF}"/>
    <cellStyle name="Calculation 5 2 4 2 20 2 2" xfId="13158" xr:uid="{F7E7D1C9-EFBD-46C2-AB6E-04761264693A}"/>
    <cellStyle name="Calculation 5 2 4 2 20 3" xfId="13159" xr:uid="{A708E876-AC1A-4A16-A4AF-2D83A54375D4}"/>
    <cellStyle name="Calculation 5 2 4 2 21" xfId="13160" xr:uid="{F73FB865-FD11-4093-8A7A-46F131E61124}"/>
    <cellStyle name="Calculation 5 2 4 2 21 2" xfId="13161" xr:uid="{501863AB-7201-455A-B683-512614FEBEFC}"/>
    <cellStyle name="Calculation 5 2 4 2 22" xfId="13162" xr:uid="{BD593A7B-2769-4346-8E14-51CBCDF90329}"/>
    <cellStyle name="Calculation 5 2 4 2 23" xfId="13163" xr:uid="{F0FFEACB-0A68-4A96-9A29-32CD5F7C31F9}"/>
    <cellStyle name="Calculation 5 2 4 2 3" xfId="13164" xr:uid="{233200F9-1D6C-4B18-A245-B4DEE836C9C5}"/>
    <cellStyle name="Calculation 5 2 4 2 3 2" xfId="13165" xr:uid="{97A5FD0E-228E-4ECA-B8F2-5C1961F4ED35}"/>
    <cellStyle name="Calculation 5 2 4 2 3 2 2" xfId="13166" xr:uid="{57CD4C4F-DB1E-4962-8FE7-9A9773573CBC}"/>
    <cellStyle name="Calculation 5 2 4 2 3 3" xfId="13167" xr:uid="{C11D8221-784B-489A-87DA-92A0612E573E}"/>
    <cellStyle name="Calculation 5 2 4 2 4" xfId="13168" xr:uid="{F2D3CA1B-5CFC-4B88-B569-B801AE716B22}"/>
    <cellStyle name="Calculation 5 2 4 2 4 2" xfId="13169" xr:uid="{A63E0780-E1B5-4FC6-8AD5-2A43F37303B9}"/>
    <cellStyle name="Calculation 5 2 4 2 4 2 2" xfId="13170" xr:uid="{564EAF9B-C644-44BC-ACF0-C8571BBAF7E7}"/>
    <cellStyle name="Calculation 5 2 4 2 4 3" xfId="13171" xr:uid="{032B976C-75F4-4D26-A602-B20711DBAF3E}"/>
    <cellStyle name="Calculation 5 2 4 2 5" xfId="13172" xr:uid="{79B6F8C5-89E9-45BD-BB79-44C8B9131877}"/>
    <cellStyle name="Calculation 5 2 4 2 5 2" xfId="13173" xr:uid="{727B7C0E-5095-45D5-9270-BBE13C46EDAC}"/>
    <cellStyle name="Calculation 5 2 4 2 5 2 2" xfId="13174" xr:uid="{C1C79023-5316-4C83-9748-1656C8B4516F}"/>
    <cellStyle name="Calculation 5 2 4 2 5 3" xfId="13175" xr:uid="{96D752FA-A9F4-4843-9691-DA80E50445AB}"/>
    <cellStyle name="Calculation 5 2 4 2 6" xfId="13176" xr:uid="{16D45B97-6E3F-48E2-AF12-E34E6FAF7B5D}"/>
    <cellStyle name="Calculation 5 2 4 2 6 2" xfId="13177" xr:uid="{ABBE0A4A-950F-42D7-B5B6-DF05475BC3D9}"/>
    <cellStyle name="Calculation 5 2 4 2 6 2 2" xfId="13178" xr:uid="{C57C3523-563A-4E26-B389-DBDB397A4200}"/>
    <cellStyle name="Calculation 5 2 4 2 6 3" xfId="13179" xr:uid="{513E8DB4-7850-4553-9ACC-89FD10125620}"/>
    <cellStyle name="Calculation 5 2 4 2 7" xfId="13180" xr:uid="{B947F897-420E-425C-BF50-711CAE9E5797}"/>
    <cellStyle name="Calculation 5 2 4 2 7 2" xfId="13181" xr:uid="{7CF0AE85-0C20-4BB1-90DC-59DEE8B1C918}"/>
    <cellStyle name="Calculation 5 2 4 2 7 2 2" xfId="13182" xr:uid="{1AE40866-CB62-43A9-B9F5-3195972D7A10}"/>
    <cellStyle name="Calculation 5 2 4 2 7 3" xfId="13183" xr:uid="{40CDF5C9-A6EB-4F78-A671-029E157338E7}"/>
    <cellStyle name="Calculation 5 2 4 2 8" xfId="13184" xr:uid="{6D7BB092-4AC8-4266-9094-4214F107E01C}"/>
    <cellStyle name="Calculation 5 2 4 2 8 2" xfId="13185" xr:uid="{669F9484-B7CD-4774-8E3E-58AB072E11A3}"/>
    <cellStyle name="Calculation 5 2 4 2 8 2 2" xfId="13186" xr:uid="{747C4041-ABC4-4683-9DF3-10C2080E3ADE}"/>
    <cellStyle name="Calculation 5 2 4 2 8 3" xfId="13187" xr:uid="{53976923-6A3B-482A-99F4-9E601C039223}"/>
    <cellStyle name="Calculation 5 2 4 2 9" xfId="13188" xr:uid="{6D8F9263-A7BF-430E-A957-C1340FCA8C05}"/>
    <cellStyle name="Calculation 5 2 4 2 9 2" xfId="13189" xr:uid="{25DF724A-A3DC-4ED5-B39F-AD5A05F4BD94}"/>
    <cellStyle name="Calculation 5 2 4 2 9 2 2" xfId="13190" xr:uid="{17C0DD41-F2F5-4601-B9C6-1E9226A837E4}"/>
    <cellStyle name="Calculation 5 2 4 2 9 3" xfId="13191" xr:uid="{8366E02A-FABB-4E14-A608-41DBFA0DD4DC}"/>
    <cellStyle name="Calculation 5 2 4 20" xfId="13192" xr:uid="{48FFE9EA-2339-4C75-AA76-A6ACDD60D788}"/>
    <cellStyle name="Calculation 5 2 4 20 2" xfId="13193" xr:uid="{07CBB3C1-0670-4963-A938-CE4F096CCC2D}"/>
    <cellStyle name="Calculation 5 2 4 20 2 2" xfId="13194" xr:uid="{BBB7249C-1AA3-43DE-889A-34A5A016F5CE}"/>
    <cellStyle name="Calculation 5 2 4 20 3" xfId="13195" xr:uid="{936CC662-4596-4077-9779-B55417BDA467}"/>
    <cellStyle name="Calculation 5 2 4 21" xfId="13196" xr:uid="{FD5A26EA-FFD1-433E-A3DB-CC7CA26FCA9F}"/>
    <cellStyle name="Calculation 5 2 4 21 2" xfId="13197" xr:uid="{60B6C3FA-D424-4AC4-9631-2CB730640845}"/>
    <cellStyle name="Calculation 5 2 4 21 2 2" xfId="13198" xr:uid="{058192EA-EC29-490F-944C-7DD7D9E1116A}"/>
    <cellStyle name="Calculation 5 2 4 21 3" xfId="13199" xr:uid="{BC2D10A7-F64A-4FD7-8DAB-2E75D37D3454}"/>
    <cellStyle name="Calculation 5 2 4 22" xfId="13200" xr:uid="{19784705-9D48-4EB1-BF7B-68C35111A1FA}"/>
    <cellStyle name="Calculation 5 2 4 22 2" xfId="13201" xr:uid="{1043D1FB-53B9-4D7F-8866-3E97A36765F7}"/>
    <cellStyle name="Calculation 5 2 4 23" xfId="13202" xr:uid="{BDB8F8B7-092A-48DD-92E5-3A2E7E1980D3}"/>
    <cellStyle name="Calculation 5 2 4 24" xfId="13203" xr:uid="{7CC9C82F-223C-40C5-BE03-66ED5A6A51C7}"/>
    <cellStyle name="Calculation 5 2 4 3" xfId="13204" xr:uid="{A3AE56C5-6704-442F-9C7A-D661436F4753}"/>
    <cellStyle name="Calculation 5 2 4 3 2" xfId="13205" xr:uid="{3A352C7A-0A35-4B38-9A4E-0FE6FE2F855F}"/>
    <cellStyle name="Calculation 5 2 4 3 2 2" xfId="13206" xr:uid="{A16258FC-E8B5-4BE6-9B07-FF3481F340DB}"/>
    <cellStyle name="Calculation 5 2 4 3 3" xfId="13207" xr:uid="{7FB67697-296C-4E10-93CF-6CE2F6A480A5}"/>
    <cellStyle name="Calculation 5 2 4 3 4" xfId="13208" xr:uid="{AC63F5F8-F06D-4B3F-ADE6-D95C8012FC99}"/>
    <cellStyle name="Calculation 5 2 4 4" xfId="13209" xr:uid="{CA1AC093-FFC5-4FF9-ADE7-DFCB8F9160CA}"/>
    <cellStyle name="Calculation 5 2 4 4 2" xfId="13210" xr:uid="{08E46B90-14E9-4200-8C17-E56EBC23DDAB}"/>
    <cellStyle name="Calculation 5 2 4 4 2 2" xfId="13211" xr:uid="{298D5DF9-EE83-4C15-8C26-15CA31930694}"/>
    <cellStyle name="Calculation 5 2 4 4 3" xfId="13212" xr:uid="{ADB7BD16-445C-44E0-8B7C-61BC8F5C5CDD}"/>
    <cellStyle name="Calculation 5 2 4 4 4" xfId="13213" xr:uid="{BD04DFAE-6D16-44F4-9013-B48F082EAB48}"/>
    <cellStyle name="Calculation 5 2 4 5" xfId="13214" xr:uid="{13CA9F31-46C4-45EF-A9F5-616DABF8C670}"/>
    <cellStyle name="Calculation 5 2 4 5 2" xfId="13215" xr:uid="{CAFA2984-87F6-4EF6-91A0-FFAA5E31B355}"/>
    <cellStyle name="Calculation 5 2 4 5 2 2" xfId="13216" xr:uid="{596CD36D-8E43-4215-87B8-E5813183B8B0}"/>
    <cellStyle name="Calculation 5 2 4 5 3" xfId="13217" xr:uid="{CF0D77FB-BD46-4EAD-BD47-55E64CD69A8D}"/>
    <cellStyle name="Calculation 5 2 4 6" xfId="13218" xr:uid="{2D291BE6-6525-48BC-9C13-777AE66FB34B}"/>
    <cellStyle name="Calculation 5 2 4 6 2" xfId="13219" xr:uid="{3F4200F9-7DE4-4868-8820-F948BF015AF1}"/>
    <cellStyle name="Calculation 5 2 4 6 2 2" xfId="13220" xr:uid="{F745FE0D-7819-4D43-9AD6-2D2198DDDEED}"/>
    <cellStyle name="Calculation 5 2 4 6 3" xfId="13221" xr:uid="{262A66E6-0958-4D7C-A08B-C3C25F0A29C8}"/>
    <cellStyle name="Calculation 5 2 4 7" xfId="13222" xr:uid="{EE251760-D06B-496F-85C8-43EB7F863B5A}"/>
    <cellStyle name="Calculation 5 2 4 7 2" xfId="13223" xr:uid="{1E97DC51-E201-4938-BEBF-D4CEA597C240}"/>
    <cellStyle name="Calculation 5 2 4 7 2 2" xfId="13224" xr:uid="{81C3C643-1680-4649-9F06-0F211F71F29A}"/>
    <cellStyle name="Calculation 5 2 4 7 3" xfId="13225" xr:uid="{62472E80-B893-4B13-BF83-D8A78F461BCC}"/>
    <cellStyle name="Calculation 5 2 4 8" xfId="13226" xr:uid="{B9033CDA-A4D0-4115-BEFA-3836589FD140}"/>
    <cellStyle name="Calculation 5 2 4 8 2" xfId="13227" xr:uid="{0D961E9E-7C06-4040-B5EC-1A5E175385EC}"/>
    <cellStyle name="Calculation 5 2 4 8 2 2" xfId="13228" xr:uid="{1CFA5DC4-1CB9-4512-9D47-EBC4F7D5BB16}"/>
    <cellStyle name="Calculation 5 2 4 8 3" xfId="13229" xr:uid="{624F9AB9-B5F9-44C7-A3E4-0E7A4710428A}"/>
    <cellStyle name="Calculation 5 2 4 9" xfId="13230" xr:uid="{2A076813-4CA4-479C-A6B9-1801C321A733}"/>
    <cellStyle name="Calculation 5 2 4 9 2" xfId="13231" xr:uid="{FE748F81-20F5-420F-9768-C965D14A96FF}"/>
    <cellStyle name="Calculation 5 2 4 9 2 2" xfId="13232" xr:uid="{183D01B2-2624-4A37-A4DC-3DD5B1BD1A14}"/>
    <cellStyle name="Calculation 5 2 4 9 3" xfId="13233" xr:uid="{10A389FB-9C75-4A03-B434-EE3AEA692672}"/>
    <cellStyle name="Calculation 5 2 5" xfId="13234" xr:uid="{3A65D8E6-0FD1-49D1-B7FC-6C23E321A78F}"/>
    <cellStyle name="Calculation 5 2 5 10" xfId="13235" xr:uid="{FC01C60C-FE43-40D5-8580-192CA33B2A7E}"/>
    <cellStyle name="Calculation 5 2 5 10 2" xfId="13236" xr:uid="{F49E356A-706A-41DF-B133-C3461FF56124}"/>
    <cellStyle name="Calculation 5 2 5 10 2 2" xfId="13237" xr:uid="{F3E7A695-9D6E-49A6-AEA4-0856E574AC02}"/>
    <cellStyle name="Calculation 5 2 5 10 3" xfId="13238" xr:uid="{9BA0D447-7A73-4A21-9136-E9E5B36094FD}"/>
    <cellStyle name="Calculation 5 2 5 11" xfId="13239" xr:uid="{00B9B210-B206-4B26-97CB-DD060781FFB9}"/>
    <cellStyle name="Calculation 5 2 5 11 2" xfId="13240" xr:uid="{77EDD999-C43A-4AC9-8D12-89D561F8F794}"/>
    <cellStyle name="Calculation 5 2 5 11 2 2" xfId="13241" xr:uid="{14FF69F7-A69E-4B05-BC75-1C6968860FCB}"/>
    <cellStyle name="Calculation 5 2 5 11 3" xfId="13242" xr:uid="{C102FBE4-79C0-45AD-B832-A245FD46E7C1}"/>
    <cellStyle name="Calculation 5 2 5 12" xfId="13243" xr:uid="{A091283D-C485-4D68-9F8F-E869DFADB3A6}"/>
    <cellStyle name="Calculation 5 2 5 12 2" xfId="13244" xr:uid="{B164D310-D359-4ACD-A558-812BECB2819B}"/>
    <cellStyle name="Calculation 5 2 5 12 2 2" xfId="13245" xr:uid="{4A6C2D16-A79F-49D1-BEDF-6204D51209FA}"/>
    <cellStyle name="Calculation 5 2 5 12 3" xfId="13246" xr:uid="{06741BED-3E8D-458A-BC39-D32A16CD2781}"/>
    <cellStyle name="Calculation 5 2 5 13" xfId="13247" xr:uid="{86227074-10DD-4EC4-A6FC-04E2BAE78AAF}"/>
    <cellStyle name="Calculation 5 2 5 13 2" xfId="13248" xr:uid="{C20E0212-0B9A-4E3D-A3A0-8E37720CA5A6}"/>
    <cellStyle name="Calculation 5 2 5 13 2 2" xfId="13249" xr:uid="{A18873EF-5B5A-41A9-B711-21C4966CC7C9}"/>
    <cellStyle name="Calculation 5 2 5 13 3" xfId="13250" xr:uid="{D6639ADB-0C88-4B81-84F8-F01297DBE221}"/>
    <cellStyle name="Calculation 5 2 5 14" xfId="13251" xr:uid="{C65BEF37-91A3-4C5E-8A56-00663FDFCC80}"/>
    <cellStyle name="Calculation 5 2 5 14 2" xfId="13252" xr:uid="{870BBD0F-F870-484A-B547-E9626F6B5D3F}"/>
    <cellStyle name="Calculation 5 2 5 14 2 2" xfId="13253" xr:uid="{5FA7E1D4-86EA-4B4E-AEB3-5F592EF1126B}"/>
    <cellStyle name="Calculation 5 2 5 14 3" xfId="13254" xr:uid="{8A591647-C4A9-405E-A2D1-3C6D384F9986}"/>
    <cellStyle name="Calculation 5 2 5 15" xfId="13255" xr:uid="{210843F6-BA65-436D-A455-C3F376818F42}"/>
    <cellStyle name="Calculation 5 2 5 15 2" xfId="13256" xr:uid="{2766DD76-28DA-42C6-9F74-4A21332BAD37}"/>
    <cellStyle name="Calculation 5 2 5 15 2 2" xfId="13257" xr:uid="{49C6B45F-12B2-48F5-B3B5-600E3AE7F03D}"/>
    <cellStyle name="Calculation 5 2 5 15 3" xfId="13258" xr:uid="{A84D5B57-31E4-41A8-B93C-256E8B2B93EE}"/>
    <cellStyle name="Calculation 5 2 5 16" xfId="13259" xr:uid="{7088FD04-62F2-4927-9FDE-432648D6A9A6}"/>
    <cellStyle name="Calculation 5 2 5 16 2" xfId="13260" xr:uid="{26DAC21D-75A3-4F80-A141-9767A1D19814}"/>
    <cellStyle name="Calculation 5 2 5 16 2 2" xfId="13261" xr:uid="{845EA69D-B54C-4502-A97E-07B18ACD4258}"/>
    <cellStyle name="Calculation 5 2 5 16 3" xfId="13262" xr:uid="{9D0F97E4-270A-4083-856B-9F151AC41EB2}"/>
    <cellStyle name="Calculation 5 2 5 17" xfId="13263" xr:uid="{50267605-1A59-4C50-8F51-C04D1A419B8F}"/>
    <cellStyle name="Calculation 5 2 5 17 2" xfId="13264" xr:uid="{87FC5A9B-C064-408B-BBDD-6D4AF7F122CE}"/>
    <cellStyle name="Calculation 5 2 5 17 2 2" xfId="13265" xr:uid="{9C6A5363-8121-4063-9C93-960E8FB20BE0}"/>
    <cellStyle name="Calculation 5 2 5 17 3" xfId="13266" xr:uid="{9571BC6E-35CE-4CE4-B968-6C2FD181BDEB}"/>
    <cellStyle name="Calculation 5 2 5 18" xfId="13267" xr:uid="{AF2334AE-1D1F-41A8-B19C-1E6AB0F21CED}"/>
    <cellStyle name="Calculation 5 2 5 18 2" xfId="13268" xr:uid="{FF1FF818-994F-42D0-91AF-F07427A28D13}"/>
    <cellStyle name="Calculation 5 2 5 18 2 2" xfId="13269" xr:uid="{6F8527E2-1CDA-45FE-97D1-F4E32712035A}"/>
    <cellStyle name="Calculation 5 2 5 18 3" xfId="13270" xr:uid="{BCA80684-EE18-42C3-8A61-6EDD968D345C}"/>
    <cellStyle name="Calculation 5 2 5 19" xfId="13271" xr:uid="{C49E0219-28B1-4CDE-9ECB-0395F58C8CD3}"/>
    <cellStyle name="Calculation 5 2 5 19 2" xfId="13272" xr:uid="{11A15029-1B74-4775-A52F-86FFF85B7C82}"/>
    <cellStyle name="Calculation 5 2 5 19 2 2" xfId="13273" xr:uid="{78BDD805-4B2E-40D1-AA26-2C55928DAA67}"/>
    <cellStyle name="Calculation 5 2 5 19 3" xfId="13274" xr:uid="{F4388B1F-A438-443D-AFBE-F76FC2325DCF}"/>
    <cellStyle name="Calculation 5 2 5 2" xfId="13275" xr:uid="{E96D6772-EF43-462B-A1D8-D7859E6DD4B2}"/>
    <cellStyle name="Calculation 5 2 5 2 2" xfId="13276" xr:uid="{A936D435-AAE9-4B49-A819-738795E6F087}"/>
    <cellStyle name="Calculation 5 2 5 2 2 2" xfId="13277" xr:uid="{BD546E14-7B6C-489D-8A0D-CC1641E8ABD6}"/>
    <cellStyle name="Calculation 5 2 5 2 3" xfId="13278" xr:uid="{C78881A5-435C-4CC7-9B54-2509AD9547DC}"/>
    <cellStyle name="Calculation 5 2 5 2 4" xfId="13279" xr:uid="{6927870B-31A5-4134-9752-3D4BC16A97BF}"/>
    <cellStyle name="Calculation 5 2 5 20" xfId="13280" xr:uid="{5C6A397B-BBEA-47C6-AEAB-DDAC1A3BFFA0}"/>
    <cellStyle name="Calculation 5 2 5 20 2" xfId="13281" xr:uid="{47C1903F-CEB9-415C-9D57-12A636D521EF}"/>
    <cellStyle name="Calculation 5 2 5 20 2 2" xfId="13282" xr:uid="{1FFCEC34-2EB2-4EAA-988A-C90397BA6A49}"/>
    <cellStyle name="Calculation 5 2 5 20 3" xfId="13283" xr:uid="{CAE0225F-8A03-478E-B954-3CBED6BA0843}"/>
    <cellStyle name="Calculation 5 2 5 21" xfId="13284" xr:uid="{E1930949-DF7F-4A65-8949-B45BF7BD435F}"/>
    <cellStyle name="Calculation 5 2 5 21 2" xfId="13285" xr:uid="{C58D63E6-42AF-468C-B940-978BE3B51D84}"/>
    <cellStyle name="Calculation 5 2 5 22" xfId="13286" xr:uid="{0E63ACE8-C812-41BA-B3FE-6DB74F4785BD}"/>
    <cellStyle name="Calculation 5 2 5 23" xfId="13287" xr:uid="{32CFAE30-8403-4F38-9AAE-C15B1AC121F2}"/>
    <cellStyle name="Calculation 5 2 5 3" xfId="13288" xr:uid="{D313C7FD-0C0E-4F2D-88FF-78932FA98421}"/>
    <cellStyle name="Calculation 5 2 5 3 2" xfId="13289" xr:uid="{E449AEB6-45DE-4D95-BD47-16B34F1A3539}"/>
    <cellStyle name="Calculation 5 2 5 3 2 2" xfId="13290" xr:uid="{7237E5C0-3984-423D-971E-45FD5500FE5D}"/>
    <cellStyle name="Calculation 5 2 5 3 3" xfId="13291" xr:uid="{3C6B3ABE-3E2E-4E2C-B69C-FFBB4DF81043}"/>
    <cellStyle name="Calculation 5 2 5 4" xfId="13292" xr:uid="{537CDDEB-F273-4929-98D1-E2EC279CB6FC}"/>
    <cellStyle name="Calculation 5 2 5 4 2" xfId="13293" xr:uid="{C864CE3E-7591-4FCC-8381-0D695D8A5990}"/>
    <cellStyle name="Calculation 5 2 5 4 2 2" xfId="13294" xr:uid="{A37D3B69-6162-4E23-83F7-4D038D6320BD}"/>
    <cellStyle name="Calculation 5 2 5 4 3" xfId="13295" xr:uid="{D9CAF125-FAB6-4FC1-83D6-5FED0FC9B7CA}"/>
    <cellStyle name="Calculation 5 2 5 5" xfId="13296" xr:uid="{E9E88BB0-DA27-456E-B327-951ED612FC27}"/>
    <cellStyle name="Calculation 5 2 5 5 2" xfId="13297" xr:uid="{E3CF252E-C007-4D03-8017-0461AF237B38}"/>
    <cellStyle name="Calculation 5 2 5 5 2 2" xfId="13298" xr:uid="{A37B889B-3042-4274-B56C-3EE5A2764781}"/>
    <cellStyle name="Calculation 5 2 5 5 3" xfId="13299" xr:uid="{9A2797B4-CD09-46DD-8267-C1083A188889}"/>
    <cellStyle name="Calculation 5 2 5 6" xfId="13300" xr:uid="{65194402-E9EB-4310-BF4D-6562B9C285ED}"/>
    <cellStyle name="Calculation 5 2 5 6 2" xfId="13301" xr:uid="{4D34FFF3-5219-4752-B322-74D35EEF4BAC}"/>
    <cellStyle name="Calculation 5 2 5 6 2 2" xfId="13302" xr:uid="{9DE03937-BECA-4B2A-988A-E09328C084D1}"/>
    <cellStyle name="Calculation 5 2 5 6 3" xfId="13303" xr:uid="{BC889F5D-3D92-4931-AD9B-604C95F90F6A}"/>
    <cellStyle name="Calculation 5 2 5 7" xfId="13304" xr:uid="{BB9DD021-FF75-4BA8-868E-AA87BE4A8409}"/>
    <cellStyle name="Calculation 5 2 5 7 2" xfId="13305" xr:uid="{4E8A7583-36E4-4E14-846C-8C2738BF50E0}"/>
    <cellStyle name="Calculation 5 2 5 7 2 2" xfId="13306" xr:uid="{A30BF20A-6A6B-4F12-A91B-F4F01699CC3B}"/>
    <cellStyle name="Calculation 5 2 5 7 3" xfId="13307" xr:uid="{92EAC8FC-B07E-4A39-AF50-66141E6DC655}"/>
    <cellStyle name="Calculation 5 2 5 8" xfId="13308" xr:uid="{E2572FE1-F738-4445-82CB-275E375E12C6}"/>
    <cellStyle name="Calculation 5 2 5 8 2" xfId="13309" xr:uid="{82933BD8-2416-47F2-ABD5-C2E825DC994A}"/>
    <cellStyle name="Calculation 5 2 5 8 2 2" xfId="13310" xr:uid="{6F02A76D-8E35-4235-B911-2539040E686D}"/>
    <cellStyle name="Calculation 5 2 5 8 3" xfId="13311" xr:uid="{1F7EC40C-C3B2-4DDF-A94D-9900A5CBA07D}"/>
    <cellStyle name="Calculation 5 2 5 9" xfId="13312" xr:uid="{BC9D4294-098E-4568-9378-D23182F5405D}"/>
    <cellStyle name="Calculation 5 2 5 9 2" xfId="13313" xr:uid="{F42DC2EA-26AB-4897-A9B6-41DC9E79B392}"/>
    <cellStyle name="Calculation 5 2 5 9 2 2" xfId="13314" xr:uid="{A0DF4D06-E2F0-4B8C-B7F0-2424363BFA50}"/>
    <cellStyle name="Calculation 5 2 5 9 3" xfId="13315" xr:uid="{A25068FD-4FA2-45AF-A2B7-EDED8A6A574C}"/>
    <cellStyle name="Calculation 5 2 6" xfId="13316" xr:uid="{8FBAE7E0-45FE-44B7-A7D7-8492A8D241B0}"/>
    <cellStyle name="Calculation 5 2 6 2" xfId="13317" xr:uid="{7CFC68C7-08B7-4498-A8D3-E60658550A1A}"/>
    <cellStyle name="Calculation 5 2 6 2 2" xfId="13318" xr:uid="{0C5DB340-4347-4814-8D0C-3778A6EB84D3}"/>
    <cellStyle name="Calculation 5 2 6 3" xfId="13319" xr:uid="{E3D307DE-0F44-41C1-932F-B82EFC679287}"/>
    <cellStyle name="Calculation 5 2 6 4" xfId="13320" xr:uid="{4B683305-F2FE-4D60-BE1D-4225864B176F}"/>
    <cellStyle name="Calculation 5 2 7" xfId="13321" xr:uid="{A7D8DBD9-B141-4A18-A9EB-340D8B14FE78}"/>
    <cellStyle name="Calculation 5 2 7 2" xfId="13322" xr:uid="{E86EDCFA-67AE-4DED-867D-CCE171B7DF7F}"/>
    <cellStyle name="Calculation 5 2 7 2 2" xfId="13323" xr:uid="{A024437F-9727-46E1-B262-C72E21CEF932}"/>
    <cellStyle name="Calculation 5 2 7 3" xfId="13324" xr:uid="{A0DBE688-575A-4B53-8C4F-5CF79626A8D9}"/>
    <cellStyle name="Calculation 5 2 8" xfId="13325" xr:uid="{FE2B5A11-5EE8-47B1-A09B-799FE383617C}"/>
    <cellStyle name="Calculation 5 2 8 2" xfId="13326" xr:uid="{A1D8C5CC-96ED-498B-8F6B-41ECDB186AC9}"/>
    <cellStyle name="Calculation 5 2 8 2 2" xfId="13327" xr:uid="{9512710E-7DF1-4890-83B1-202C43D79F8E}"/>
    <cellStyle name="Calculation 5 2 8 3" xfId="13328" xr:uid="{522BAE62-1996-40D5-B3FB-DE3170BBF428}"/>
    <cellStyle name="Calculation 5 2 9" xfId="13329" xr:uid="{69DE37B7-57B1-4917-BEC3-D23D37732E2A}"/>
    <cellStyle name="Calculation 5 2 9 2" xfId="13330" xr:uid="{40876D34-A4B0-4E4D-B51B-3CC11D3DE6A0}"/>
    <cellStyle name="Calculation 5 2 9 2 2" xfId="13331" xr:uid="{F14953B0-9121-43CD-B605-D10422B6B983}"/>
    <cellStyle name="Calculation 5 2 9 3" xfId="13332" xr:uid="{A37F7345-B405-404F-90AB-A696D35DEB16}"/>
    <cellStyle name="Calculation 5 20" xfId="13333" xr:uid="{FDC8C832-7E10-4478-A516-7DC385D3BCEB}"/>
    <cellStyle name="Calculation 5 20 2" xfId="13334" xr:uid="{2A1945EE-8227-43E3-BEDF-A37723D5C87A}"/>
    <cellStyle name="Calculation 5 20 2 2" xfId="13335" xr:uid="{65CFDA7C-97CC-4DDE-9100-335452A72570}"/>
    <cellStyle name="Calculation 5 20 3" xfId="13336" xr:uid="{346DE515-2E48-45E1-AC30-E9CA84368B8C}"/>
    <cellStyle name="Calculation 5 21" xfId="13337" xr:uid="{CFFE8D38-6D7B-40EA-94B5-AE8CACE467C8}"/>
    <cellStyle name="Calculation 5 21 2" xfId="13338" xr:uid="{06D31016-BC5A-4121-B158-734984F9C681}"/>
    <cellStyle name="Calculation 5 21 2 2" xfId="13339" xr:uid="{351D3AB5-CD50-4028-9EA4-8DAD0EB7CB12}"/>
    <cellStyle name="Calculation 5 21 3" xfId="13340" xr:uid="{D6E1CFF6-DA8B-4190-A751-61BFB5B9D20D}"/>
    <cellStyle name="Calculation 5 22" xfId="13341" xr:uid="{757E9C50-A4F9-40BF-A9C3-FFC5A49F14F0}"/>
    <cellStyle name="Calculation 5 22 2" xfId="13342" xr:uid="{24F69A69-53D7-45C5-AB95-91B0C7C2C9C1}"/>
    <cellStyle name="Calculation 5 23" xfId="13343" xr:uid="{23A30BC7-D0A4-408C-AB59-1FEC98FB5E76}"/>
    <cellStyle name="Calculation 5 24" xfId="13344" xr:uid="{43C790E1-2D48-4D49-9A47-247ADBCC5E3E}"/>
    <cellStyle name="Calculation 5 25" xfId="13345" xr:uid="{8898FE58-775B-4314-966C-EED72F270EB9}"/>
    <cellStyle name="Calculation 5 26" xfId="13346" xr:uid="{7283CAFB-FAB7-4F4B-A578-34C29BC6A8F8}"/>
    <cellStyle name="Calculation 5 27" xfId="13347" xr:uid="{E88CD0D7-9C14-4C00-9E08-8C1569765372}"/>
    <cellStyle name="Calculation 5 3" xfId="13348" xr:uid="{A745AD9D-117C-4A11-B4A9-B83F9462C7A5}"/>
    <cellStyle name="Calculation 5 3 10" xfId="13349" xr:uid="{A1844160-396D-4023-BE8F-9593CA1350B6}"/>
    <cellStyle name="Calculation 5 3 10 2" xfId="13350" xr:uid="{37933536-A17A-4A8E-AFF8-EB26D19A39B7}"/>
    <cellStyle name="Calculation 5 3 10 2 2" xfId="13351" xr:uid="{AAD82C31-E980-4B75-A84E-0CDEF59098BF}"/>
    <cellStyle name="Calculation 5 3 10 3" xfId="13352" xr:uid="{2711E731-D611-40F2-B071-D9E5FB624E80}"/>
    <cellStyle name="Calculation 5 3 11" xfId="13353" xr:uid="{EDBDBFCB-A347-4AE4-B9D7-42872C94E397}"/>
    <cellStyle name="Calculation 5 3 11 2" xfId="13354" xr:uid="{654FB87A-2071-4596-B009-583C2B14D0E6}"/>
    <cellStyle name="Calculation 5 3 11 2 2" xfId="13355" xr:uid="{1AD04C65-F85A-47AB-BC14-87A6788E91E1}"/>
    <cellStyle name="Calculation 5 3 11 3" xfId="13356" xr:uid="{410BCB2F-9636-4B96-84B2-73ED64F81A8C}"/>
    <cellStyle name="Calculation 5 3 12" xfId="13357" xr:uid="{0D7DDEE5-7C71-4FCC-8221-2F8C49BF10BE}"/>
    <cellStyle name="Calculation 5 3 12 2" xfId="13358" xr:uid="{7AEA9EA1-A03B-469F-8736-FEA80CF9EE11}"/>
    <cellStyle name="Calculation 5 3 12 2 2" xfId="13359" xr:uid="{803CD714-4079-4726-9186-370E239B420E}"/>
    <cellStyle name="Calculation 5 3 12 3" xfId="13360" xr:uid="{22003F40-D908-4C99-B79E-19DC14B83B4E}"/>
    <cellStyle name="Calculation 5 3 13" xfId="13361" xr:uid="{A8921BC8-21B2-463C-939E-6739840145D6}"/>
    <cellStyle name="Calculation 5 3 13 2" xfId="13362" xr:uid="{2CE077BD-EC94-49DA-8881-AE238EA7866A}"/>
    <cellStyle name="Calculation 5 3 13 2 2" xfId="13363" xr:uid="{C03C8735-EBD5-4854-8653-6BF4D5361BA5}"/>
    <cellStyle name="Calculation 5 3 13 3" xfId="13364" xr:uid="{EA2E731F-FE72-4524-863F-AA627F6499C3}"/>
    <cellStyle name="Calculation 5 3 14" xfId="13365" xr:uid="{10E37787-4272-48A2-A762-EACAD5CA0A91}"/>
    <cellStyle name="Calculation 5 3 14 2" xfId="13366" xr:uid="{8B8EDFAE-222A-4541-BB87-58C7EE717BE0}"/>
    <cellStyle name="Calculation 5 3 14 2 2" xfId="13367" xr:uid="{9D27FA31-3B43-4308-BACE-B684DF60B47C}"/>
    <cellStyle name="Calculation 5 3 14 3" xfId="13368" xr:uid="{21208047-B752-4260-8DF7-2E04E19E3ADB}"/>
    <cellStyle name="Calculation 5 3 15" xfId="13369" xr:uid="{17F6E722-B577-423A-B5FC-756FC71F4D8F}"/>
    <cellStyle name="Calculation 5 3 15 2" xfId="13370" xr:uid="{89ADE4B1-B870-41FB-9AB8-114D5335B622}"/>
    <cellStyle name="Calculation 5 3 15 2 2" xfId="13371" xr:uid="{C9BBD120-F535-4CDF-8F28-5E9E09A189E4}"/>
    <cellStyle name="Calculation 5 3 15 3" xfId="13372" xr:uid="{4290122F-616F-44D0-B73F-E55B5BC5DECD}"/>
    <cellStyle name="Calculation 5 3 16" xfId="13373" xr:uid="{08A4E5C4-9E6A-4A22-A2AD-BD78B5E0F565}"/>
    <cellStyle name="Calculation 5 3 16 2" xfId="13374" xr:uid="{A12B896E-14BC-4A99-A204-7C0D15C96EB0}"/>
    <cellStyle name="Calculation 5 3 16 2 2" xfId="13375" xr:uid="{45ADBAA9-1705-496D-81A0-053B176BDB2B}"/>
    <cellStyle name="Calculation 5 3 16 3" xfId="13376" xr:uid="{E18D5134-F52B-45D2-BE40-47B2B529B0B8}"/>
    <cellStyle name="Calculation 5 3 17" xfId="13377" xr:uid="{0749FB67-A402-492A-8BAF-D1DB6E7E7F95}"/>
    <cellStyle name="Calculation 5 3 17 2" xfId="13378" xr:uid="{3DE5045C-0200-4B1E-A8F8-386105F9ED5B}"/>
    <cellStyle name="Calculation 5 3 17 2 2" xfId="13379" xr:uid="{69DD2128-732F-44B8-B73A-5EBEB3296EAA}"/>
    <cellStyle name="Calculation 5 3 17 3" xfId="13380" xr:uid="{06A6BEEF-7FA9-471B-8957-F5F7C36F343D}"/>
    <cellStyle name="Calculation 5 3 18" xfId="13381" xr:uid="{3825B451-9C5A-4F0E-91DB-ACE6B032B305}"/>
    <cellStyle name="Calculation 5 3 18 2" xfId="13382" xr:uid="{CB968B19-2EFD-44D5-BA8F-26091950F8AA}"/>
    <cellStyle name="Calculation 5 3 19" xfId="13383" xr:uid="{BCF64406-F464-4CDE-A528-8A1F50A24353}"/>
    <cellStyle name="Calculation 5 3 2" xfId="13384" xr:uid="{79BF3DAD-3647-411A-BAC1-F26BC37105FD}"/>
    <cellStyle name="Calculation 5 3 2 10" xfId="13385" xr:uid="{5F29CC56-B82C-4E09-82E1-030E17F094C6}"/>
    <cellStyle name="Calculation 5 3 2 10 2" xfId="13386" xr:uid="{C4D128EC-880C-4FFB-9D38-B4B19D007D1A}"/>
    <cellStyle name="Calculation 5 3 2 10 2 2" xfId="13387" xr:uid="{980C926F-AA0D-479A-9724-F65ECD20261E}"/>
    <cellStyle name="Calculation 5 3 2 10 3" xfId="13388" xr:uid="{B8118580-6306-400B-B8E2-CA087F4DCB54}"/>
    <cellStyle name="Calculation 5 3 2 11" xfId="13389" xr:uid="{CD8F97F3-8B9F-4CE9-A41A-2722CD3DF7F1}"/>
    <cellStyle name="Calculation 5 3 2 11 2" xfId="13390" xr:uid="{C89E472D-331C-4B2A-B8B5-8E959E18A386}"/>
    <cellStyle name="Calculation 5 3 2 11 2 2" xfId="13391" xr:uid="{3463166A-DC42-44C8-919E-EB6E30B1CAB3}"/>
    <cellStyle name="Calculation 5 3 2 11 3" xfId="13392" xr:uid="{B79E48A8-AEF1-48A9-9EC6-B5DC9A987175}"/>
    <cellStyle name="Calculation 5 3 2 12" xfId="13393" xr:uid="{7A9F165A-7C15-431B-9FB6-387D00142B5B}"/>
    <cellStyle name="Calculation 5 3 2 12 2" xfId="13394" xr:uid="{2AFD4CF5-67EA-4860-AA9C-A9694348899A}"/>
    <cellStyle name="Calculation 5 3 2 12 2 2" xfId="13395" xr:uid="{E4DB7E14-CA4E-4143-A1A9-30BCAD3416C1}"/>
    <cellStyle name="Calculation 5 3 2 12 3" xfId="13396" xr:uid="{95421F1B-2BB0-48C9-B07B-1F471DEDC3B7}"/>
    <cellStyle name="Calculation 5 3 2 13" xfId="13397" xr:uid="{31E1C6CE-F656-41F0-979E-0034552BDF37}"/>
    <cellStyle name="Calculation 5 3 2 13 2" xfId="13398" xr:uid="{2FDF79A0-57E3-4671-A333-BD7A56D4A3C3}"/>
    <cellStyle name="Calculation 5 3 2 13 2 2" xfId="13399" xr:uid="{5A950C7E-12AB-4396-BC09-C924CB3F990C}"/>
    <cellStyle name="Calculation 5 3 2 13 3" xfId="13400" xr:uid="{C25CB98A-B5D1-47E0-9F3E-1FF3542A3E3E}"/>
    <cellStyle name="Calculation 5 3 2 14" xfId="13401" xr:uid="{1382C6E6-B2F1-4E1B-8379-45B184B18B47}"/>
    <cellStyle name="Calculation 5 3 2 14 2" xfId="13402" xr:uid="{408C6474-3CB7-417F-A028-81FB9B8664FC}"/>
    <cellStyle name="Calculation 5 3 2 14 2 2" xfId="13403" xr:uid="{FF8512C9-5EEE-48CF-A26D-3B2301FA7004}"/>
    <cellStyle name="Calculation 5 3 2 14 3" xfId="13404" xr:uid="{C0524593-E9A3-48FA-B28E-9C61E156E8BF}"/>
    <cellStyle name="Calculation 5 3 2 15" xfId="13405" xr:uid="{F677BB35-BEEE-4373-9F6C-39F19ACDC8B8}"/>
    <cellStyle name="Calculation 5 3 2 15 2" xfId="13406" xr:uid="{705960E0-4755-489D-879D-1A3FE316F62C}"/>
    <cellStyle name="Calculation 5 3 2 15 2 2" xfId="13407" xr:uid="{6B0BEA40-3CE1-4AF6-AD66-BB7EDB2489AF}"/>
    <cellStyle name="Calculation 5 3 2 15 3" xfId="13408" xr:uid="{D5F238CA-8074-473B-BCA0-8AEDB5BAC315}"/>
    <cellStyle name="Calculation 5 3 2 16" xfId="13409" xr:uid="{8A772BD4-6515-4B5D-B56D-92A5B7D4A868}"/>
    <cellStyle name="Calculation 5 3 2 16 2" xfId="13410" xr:uid="{BD8E975B-4C0E-418D-9EC6-7CD813920E61}"/>
    <cellStyle name="Calculation 5 3 2 16 2 2" xfId="13411" xr:uid="{C2112AAD-5F03-496B-A22F-B4E266A7989A}"/>
    <cellStyle name="Calculation 5 3 2 16 3" xfId="13412" xr:uid="{07BD420B-9698-4290-B8B4-A6A229C34835}"/>
    <cellStyle name="Calculation 5 3 2 17" xfId="13413" xr:uid="{D7ABCF0B-0790-4592-A808-4997C6AA6BF3}"/>
    <cellStyle name="Calculation 5 3 2 17 2" xfId="13414" xr:uid="{6C595BB9-CFB8-4FEA-B779-04FD9905CA5F}"/>
    <cellStyle name="Calculation 5 3 2 17 2 2" xfId="13415" xr:uid="{030A173C-ADCD-41FC-82CE-FEB1C02E4611}"/>
    <cellStyle name="Calculation 5 3 2 17 3" xfId="13416" xr:uid="{9136C2F6-A25C-43EA-9C88-225BD564CF1C}"/>
    <cellStyle name="Calculation 5 3 2 18" xfId="13417" xr:uid="{3B82E6C2-240E-4D34-98C2-D32B536A5116}"/>
    <cellStyle name="Calculation 5 3 2 18 2" xfId="13418" xr:uid="{7FAB4751-DFE5-4755-997B-C41117CDAAC2}"/>
    <cellStyle name="Calculation 5 3 2 18 2 2" xfId="13419" xr:uid="{F4E71BD5-6703-4662-B273-F5E40103F4D6}"/>
    <cellStyle name="Calculation 5 3 2 18 3" xfId="13420" xr:uid="{4AE8C3BD-1B91-4AE4-8E6F-C70729A600AB}"/>
    <cellStyle name="Calculation 5 3 2 19" xfId="13421" xr:uid="{A5647358-5F6E-4AE7-A53B-AA3BF541C85C}"/>
    <cellStyle name="Calculation 5 3 2 19 2" xfId="13422" xr:uid="{17F43E59-6726-4350-B94F-C17AF5FFC7E1}"/>
    <cellStyle name="Calculation 5 3 2 19 2 2" xfId="13423" xr:uid="{5BD14F0C-0539-4AA9-9865-0D787103C9EA}"/>
    <cellStyle name="Calculation 5 3 2 19 3" xfId="13424" xr:uid="{C61BF96D-052E-43EC-BB08-5DA5798B2306}"/>
    <cellStyle name="Calculation 5 3 2 2" xfId="13425" xr:uid="{49F12D4D-1858-4FFA-BBF0-B64C099D8B53}"/>
    <cellStyle name="Calculation 5 3 2 2 2" xfId="13426" xr:uid="{FA295A7E-7B5D-49DE-9A0A-CBC61BACFD80}"/>
    <cellStyle name="Calculation 5 3 2 2 2 2" xfId="13427" xr:uid="{4E22E518-1D1A-40F8-B555-A0B98BE77D34}"/>
    <cellStyle name="Calculation 5 3 2 2 2 2 2" xfId="13428" xr:uid="{CA56EA13-04E8-40E9-8FBC-941CCA0CDB43}"/>
    <cellStyle name="Calculation 5 3 2 2 2 3" xfId="13429" xr:uid="{C1E1AEFD-0E9A-4351-A6AF-88CB4C699159}"/>
    <cellStyle name="Calculation 5 3 2 2 2 4" xfId="13430" xr:uid="{5FF2AECA-1F0F-4300-9660-BF3E50576B23}"/>
    <cellStyle name="Calculation 5 3 2 2 3" xfId="13431" xr:uid="{5F8D795D-297A-42F6-8C99-C1025A01F2F5}"/>
    <cellStyle name="Calculation 5 3 2 2 3 2" xfId="13432" xr:uid="{95E6D7B1-D9D9-4A98-9B10-0844BFE76887}"/>
    <cellStyle name="Calculation 5 3 2 2 4" xfId="13433" xr:uid="{05B3EEE0-7F63-4DA6-817C-1925C7BD4D26}"/>
    <cellStyle name="Calculation 5 3 2 2 5" xfId="13434" xr:uid="{F43CBA2F-2321-44BB-BD82-A8922AF93546}"/>
    <cellStyle name="Calculation 5 3 2 20" xfId="13435" xr:uid="{CA82998F-8B9C-48DD-9B88-0C5E392D1AAA}"/>
    <cellStyle name="Calculation 5 3 2 20 2" xfId="13436" xr:uid="{E3D1CBB0-E3B5-4222-8115-B9D22872D5CB}"/>
    <cellStyle name="Calculation 5 3 2 20 2 2" xfId="13437" xr:uid="{A316F689-BDC3-45BF-B02D-617344A41296}"/>
    <cellStyle name="Calculation 5 3 2 20 3" xfId="13438" xr:uid="{5B8F1DB9-389E-4F4E-92D2-185962DB9A1B}"/>
    <cellStyle name="Calculation 5 3 2 21" xfId="13439" xr:uid="{C6F545BB-F684-49AC-A11F-E07989B4EB1F}"/>
    <cellStyle name="Calculation 5 3 2 21 2" xfId="13440" xr:uid="{3F9BC909-DB2D-4FA5-BA7C-8952E6BD1485}"/>
    <cellStyle name="Calculation 5 3 2 22" xfId="13441" xr:uid="{005DE09B-49C5-4585-879A-55F06C14E267}"/>
    <cellStyle name="Calculation 5 3 2 23" xfId="13442" xr:uid="{BBD3C8BB-2E59-4D02-9E2B-19FD10620FF2}"/>
    <cellStyle name="Calculation 5 3 2 3" xfId="13443" xr:uid="{F5469A29-4F11-441A-B482-B3AB20CDE669}"/>
    <cellStyle name="Calculation 5 3 2 3 2" xfId="13444" xr:uid="{ABCA6489-3DE2-40C2-8A86-34D1449B4681}"/>
    <cellStyle name="Calculation 5 3 2 3 2 2" xfId="13445" xr:uid="{B511ABB9-3133-45D9-8DF8-EEC66F47A594}"/>
    <cellStyle name="Calculation 5 3 2 3 2 3" xfId="13446" xr:uid="{02E2D3B0-982B-4ED5-8743-EB8EB07DC886}"/>
    <cellStyle name="Calculation 5 3 2 3 3" xfId="13447" xr:uid="{4AA67512-FF82-4BC8-B49A-E82F6D34A1EA}"/>
    <cellStyle name="Calculation 5 3 2 3 3 2" xfId="13448" xr:uid="{9C7C5178-7213-48BC-911E-69AEB5D70383}"/>
    <cellStyle name="Calculation 5 3 2 3 4" xfId="13449" xr:uid="{11123CD8-5C42-4152-8ED3-1C1D94A1D052}"/>
    <cellStyle name="Calculation 5 3 2 4" xfId="13450" xr:uid="{0C7454F7-0769-407F-9A54-514196677228}"/>
    <cellStyle name="Calculation 5 3 2 4 2" xfId="13451" xr:uid="{8EDED128-9A7E-40E7-ABA6-FB416A6FE3D5}"/>
    <cellStyle name="Calculation 5 3 2 4 2 2" xfId="13452" xr:uid="{75D2B569-77F1-4F68-AD12-1B83D47A3343}"/>
    <cellStyle name="Calculation 5 3 2 4 3" xfId="13453" xr:uid="{86EA2381-600A-42A5-AAEF-04B9F05D84B5}"/>
    <cellStyle name="Calculation 5 3 2 4 4" xfId="13454" xr:uid="{A0623D77-D6AE-4628-95EC-E78419FBA1F0}"/>
    <cellStyle name="Calculation 5 3 2 5" xfId="13455" xr:uid="{ADBCCEB9-F174-4FEF-8407-6E23C42191C9}"/>
    <cellStyle name="Calculation 5 3 2 5 2" xfId="13456" xr:uid="{BE9357F2-8946-4837-9F5F-ACEF57266F10}"/>
    <cellStyle name="Calculation 5 3 2 5 2 2" xfId="13457" xr:uid="{63E9F7D0-042F-41AD-87CA-1041A99BB16B}"/>
    <cellStyle name="Calculation 5 3 2 5 3" xfId="13458" xr:uid="{A53BE15E-074F-42FA-BA31-ABACD8549621}"/>
    <cellStyle name="Calculation 5 3 2 5 4" xfId="13459" xr:uid="{F3878118-890A-4420-A977-3EA0ADAE962D}"/>
    <cellStyle name="Calculation 5 3 2 6" xfId="13460" xr:uid="{408DE0E6-0336-45F9-BEA4-84BA9D5C0AD3}"/>
    <cellStyle name="Calculation 5 3 2 6 2" xfId="13461" xr:uid="{463295EC-B54E-48B2-B03C-47C8508BB6FA}"/>
    <cellStyle name="Calculation 5 3 2 6 2 2" xfId="13462" xr:uid="{0FDC9EC1-94FF-4CB3-A817-557E7208C442}"/>
    <cellStyle name="Calculation 5 3 2 6 3" xfId="13463" xr:uid="{15F926B6-066F-4AC5-AE4E-FC2490523B30}"/>
    <cellStyle name="Calculation 5 3 2 7" xfId="13464" xr:uid="{63DF70B1-A45F-4111-BB2D-EDE504C0726F}"/>
    <cellStyle name="Calculation 5 3 2 7 2" xfId="13465" xr:uid="{1E81C949-F4E5-481F-8A4B-79BD917A5240}"/>
    <cellStyle name="Calculation 5 3 2 7 2 2" xfId="13466" xr:uid="{8D87B777-0B93-4A26-AF6E-E4AB59491058}"/>
    <cellStyle name="Calculation 5 3 2 7 3" xfId="13467" xr:uid="{62C1C718-4818-45C5-904F-B5DC4F585368}"/>
    <cellStyle name="Calculation 5 3 2 8" xfId="13468" xr:uid="{089CD441-FE2E-4BD8-B608-5A202E5CD2EC}"/>
    <cellStyle name="Calculation 5 3 2 8 2" xfId="13469" xr:uid="{F2E08325-C1FA-4359-847F-2CA2120867F0}"/>
    <cellStyle name="Calculation 5 3 2 8 2 2" xfId="13470" xr:uid="{E9B965F9-367F-43DD-A72C-A590B75D7D9F}"/>
    <cellStyle name="Calculation 5 3 2 8 3" xfId="13471" xr:uid="{37E21EEA-9BD7-4D1B-93D1-16031E059576}"/>
    <cellStyle name="Calculation 5 3 2 9" xfId="13472" xr:uid="{614607F8-6C4F-470E-8973-3D2D0880DACD}"/>
    <cellStyle name="Calculation 5 3 2 9 2" xfId="13473" xr:uid="{ECC5D8A9-C84D-4FF8-A1D9-345F0D79B8D0}"/>
    <cellStyle name="Calculation 5 3 2 9 2 2" xfId="13474" xr:uid="{E868B131-3598-4509-A1FA-957B8630D0BF}"/>
    <cellStyle name="Calculation 5 3 2 9 3" xfId="13475" xr:uid="{9784FB40-E483-490E-B289-52426D0B12B3}"/>
    <cellStyle name="Calculation 5 3 20" xfId="13476" xr:uid="{B0786A78-721F-4CDB-AB44-9266B6C3BAB7}"/>
    <cellStyle name="Calculation 5 3 3" xfId="13477" xr:uid="{F08935C2-7990-418E-AFFB-8EF2FB5F8A6D}"/>
    <cellStyle name="Calculation 5 3 3 2" xfId="13478" xr:uid="{D3DA8C39-8392-4C1E-9124-C58E87B949C7}"/>
    <cellStyle name="Calculation 5 3 3 2 2" xfId="13479" xr:uid="{7B0E8B19-572E-45D6-8D83-87F86975D3B0}"/>
    <cellStyle name="Calculation 5 3 3 2 2 2" xfId="13480" xr:uid="{4D969646-568A-4CA7-8E25-98CA70F66D12}"/>
    <cellStyle name="Calculation 5 3 3 2 3" xfId="13481" xr:uid="{522438B8-9CE6-4198-81AB-4A06A7A2547D}"/>
    <cellStyle name="Calculation 5 3 3 2 4" xfId="13482" xr:uid="{CE5608E2-0779-4763-8D64-6518CC2BAA6A}"/>
    <cellStyle name="Calculation 5 3 3 3" xfId="13483" xr:uid="{6B5BE861-5A45-4056-8A0B-D7C72AC82704}"/>
    <cellStyle name="Calculation 5 3 3 3 2" xfId="13484" xr:uid="{54017825-089B-4B7D-9D06-082C1520D956}"/>
    <cellStyle name="Calculation 5 3 3 4" xfId="13485" xr:uid="{A8DD5C6C-36A8-44BC-9B27-D8E32CCE3E57}"/>
    <cellStyle name="Calculation 5 3 3 5" xfId="13486" xr:uid="{07AD3C08-C4F3-4B36-A12C-8877839AECA5}"/>
    <cellStyle name="Calculation 5 3 4" xfId="13487" xr:uid="{CB6A74E5-EEC1-483F-93C7-E4123C21EE11}"/>
    <cellStyle name="Calculation 5 3 4 2" xfId="13488" xr:uid="{B41E60B8-498E-4271-B1BA-0B50301C969B}"/>
    <cellStyle name="Calculation 5 3 4 2 2" xfId="13489" xr:uid="{D2789E31-7760-481A-A6DF-79EF64F82046}"/>
    <cellStyle name="Calculation 5 3 4 2 3" xfId="13490" xr:uid="{E639C717-A99D-4CE8-85C7-923CB6444C88}"/>
    <cellStyle name="Calculation 5 3 4 3" xfId="13491" xr:uid="{63232840-FB74-4A1E-BD51-2CEF4745C004}"/>
    <cellStyle name="Calculation 5 3 4 3 2" xfId="13492" xr:uid="{C63C9603-242A-4AD9-A391-F642A363C4EB}"/>
    <cellStyle name="Calculation 5 3 4 4" xfId="13493" xr:uid="{9760B26A-AA36-4F1D-8DF8-FF9CB891152E}"/>
    <cellStyle name="Calculation 5 3 5" xfId="13494" xr:uid="{709F30C9-2B4E-4EC0-97CC-9F4768CB12DF}"/>
    <cellStyle name="Calculation 5 3 5 2" xfId="13495" xr:uid="{88CCD4C8-355D-4057-B935-A74F71367C50}"/>
    <cellStyle name="Calculation 5 3 5 2 2" xfId="13496" xr:uid="{C981D1E9-4590-4E79-8C5E-8A6123DACCCA}"/>
    <cellStyle name="Calculation 5 3 5 2 3" xfId="13497" xr:uid="{31C0BA19-68CF-465D-B4AA-0EA797710986}"/>
    <cellStyle name="Calculation 5 3 5 3" xfId="13498" xr:uid="{C21CA21C-C033-44B2-9E85-D7295FD1A746}"/>
    <cellStyle name="Calculation 5 3 5 4" xfId="13499" xr:uid="{0F06383B-58F8-4BB5-BB1D-F38C0A9824AC}"/>
    <cellStyle name="Calculation 5 3 6" xfId="13500" xr:uid="{FEB92FDE-A5A3-4990-A06A-86302CEA2616}"/>
    <cellStyle name="Calculation 5 3 6 2" xfId="13501" xr:uid="{C4D81E65-1931-4EED-8B76-C518EE7A3E31}"/>
    <cellStyle name="Calculation 5 3 6 2 2" xfId="13502" xr:uid="{3603C348-2223-4486-9DEA-C89E6B0976E4}"/>
    <cellStyle name="Calculation 5 3 6 3" xfId="13503" xr:uid="{729A4DA4-4171-425C-9C7B-DB24BC544EF0}"/>
    <cellStyle name="Calculation 5 3 6 4" xfId="13504" xr:uid="{09C9A9FA-B2D5-4878-8C74-10A2A79FD810}"/>
    <cellStyle name="Calculation 5 3 7" xfId="13505" xr:uid="{2EAC7892-C74C-4000-9A17-0F69B86E76C2}"/>
    <cellStyle name="Calculation 5 3 7 2" xfId="13506" xr:uid="{337F2194-9885-4367-B22C-966E21C7804B}"/>
    <cellStyle name="Calculation 5 3 7 2 2" xfId="13507" xr:uid="{BF532DF2-EC22-4B55-86B3-7684902885DE}"/>
    <cellStyle name="Calculation 5 3 7 3" xfId="13508" xr:uid="{217DCD8A-B199-4F30-B441-1589EED54338}"/>
    <cellStyle name="Calculation 5 3 8" xfId="13509" xr:uid="{AA32DDFC-556B-431C-81A0-29A3C494EE84}"/>
    <cellStyle name="Calculation 5 3 8 2" xfId="13510" xr:uid="{2CD0B976-2ABD-4045-8F70-16EEB5C93394}"/>
    <cellStyle name="Calculation 5 3 8 2 2" xfId="13511" xr:uid="{DE5A7998-3500-47A9-962C-B0985E038C3D}"/>
    <cellStyle name="Calculation 5 3 8 3" xfId="13512" xr:uid="{838E22C3-5000-45BC-8AC7-2CE17F3EFE32}"/>
    <cellStyle name="Calculation 5 3 9" xfId="13513" xr:uid="{72701F00-8E79-4356-B1DE-2D0E385DEE58}"/>
    <cellStyle name="Calculation 5 3 9 2" xfId="13514" xr:uid="{FEDD2CD3-F1F9-45E9-A894-7F4214E1C71D}"/>
    <cellStyle name="Calculation 5 3 9 2 2" xfId="13515" xr:uid="{F5B62A45-54A9-45BC-83D9-A4CB27EDEF48}"/>
    <cellStyle name="Calculation 5 3 9 3" xfId="13516" xr:uid="{7AC2788A-11B9-4749-A228-4B4233F6E137}"/>
    <cellStyle name="Calculation 5 4" xfId="13517" xr:uid="{F0DA7AB1-8DD1-47AC-B8E5-1B38BAA740AF}"/>
    <cellStyle name="Calculation 5 4 10" xfId="13518" xr:uid="{0244E997-D3BE-4F91-973D-1D22D81900BE}"/>
    <cellStyle name="Calculation 5 4 10 2" xfId="13519" xr:uid="{63D68F9E-CB5F-42DC-B9BA-D4885C640643}"/>
    <cellStyle name="Calculation 5 4 10 2 2" xfId="13520" xr:uid="{D3558E92-7F7B-44DA-A443-563510AFEE7A}"/>
    <cellStyle name="Calculation 5 4 10 3" xfId="13521" xr:uid="{1407CCF7-347E-4DA8-A815-8F5EABCE0BE0}"/>
    <cellStyle name="Calculation 5 4 11" xfId="13522" xr:uid="{14E370BD-C668-49BC-BA64-97F7AC841756}"/>
    <cellStyle name="Calculation 5 4 11 2" xfId="13523" xr:uid="{E414AC08-C5FD-48AA-BAB9-40FACD04BEC3}"/>
    <cellStyle name="Calculation 5 4 11 2 2" xfId="13524" xr:uid="{F4E4584C-1466-46C5-BDBA-9C66FBA1E7AB}"/>
    <cellStyle name="Calculation 5 4 11 3" xfId="13525" xr:uid="{CEFE1BD8-49A5-4B2B-8217-D3E212A3080F}"/>
    <cellStyle name="Calculation 5 4 12" xfId="13526" xr:uid="{F587E408-9B46-4B57-B364-5A8F3CB4E806}"/>
    <cellStyle name="Calculation 5 4 12 2" xfId="13527" xr:uid="{1F0CEE90-C0C0-411A-9668-8E2D0C70BF3C}"/>
    <cellStyle name="Calculation 5 4 12 2 2" xfId="13528" xr:uid="{1D88D22F-C579-447B-A02B-2B1D94584FDE}"/>
    <cellStyle name="Calculation 5 4 12 3" xfId="13529" xr:uid="{E8FBF417-4CF4-4939-9B24-5A4104509D03}"/>
    <cellStyle name="Calculation 5 4 13" xfId="13530" xr:uid="{759A64C1-265E-40E7-A776-E02C00FE5871}"/>
    <cellStyle name="Calculation 5 4 13 2" xfId="13531" xr:uid="{E4577ABF-158C-407E-8121-B979086C323A}"/>
    <cellStyle name="Calculation 5 4 13 2 2" xfId="13532" xr:uid="{8BB21915-9F9A-453A-8A7C-DF95EE06618B}"/>
    <cellStyle name="Calculation 5 4 13 3" xfId="13533" xr:uid="{FDD5504A-D377-4315-9E3B-27E39D3CAC84}"/>
    <cellStyle name="Calculation 5 4 14" xfId="13534" xr:uid="{846C3F17-A4CF-44ED-8D69-EC1F8AB8DDAB}"/>
    <cellStyle name="Calculation 5 4 14 2" xfId="13535" xr:uid="{1A72A880-AEC7-4743-A560-F1E9E337823E}"/>
    <cellStyle name="Calculation 5 4 14 2 2" xfId="13536" xr:uid="{005C994F-ED5C-4C00-8432-DDF687D5E464}"/>
    <cellStyle name="Calculation 5 4 14 3" xfId="13537" xr:uid="{E185FF36-C1FB-42EE-9016-EDC0A3421A95}"/>
    <cellStyle name="Calculation 5 4 15" xfId="13538" xr:uid="{7590DB94-6143-4150-A8EB-94217E967CF7}"/>
    <cellStyle name="Calculation 5 4 15 2" xfId="13539" xr:uid="{DC89ABF3-EDF2-481D-AAB5-C44DB8C5A887}"/>
    <cellStyle name="Calculation 5 4 15 2 2" xfId="13540" xr:uid="{9B005E72-2926-49F6-B535-43D33976818F}"/>
    <cellStyle name="Calculation 5 4 15 3" xfId="13541" xr:uid="{73BD658F-9437-487E-ABB0-16AB3F06E540}"/>
    <cellStyle name="Calculation 5 4 16" xfId="13542" xr:uid="{C0767D77-58BA-4054-A0C3-8A98EF925FB5}"/>
    <cellStyle name="Calculation 5 4 16 2" xfId="13543" xr:uid="{3672BDC1-63B6-47F0-AA46-1F8266DB2D92}"/>
    <cellStyle name="Calculation 5 4 16 2 2" xfId="13544" xr:uid="{7E3EA35B-7DFC-433C-A675-3F3A71EC8330}"/>
    <cellStyle name="Calculation 5 4 16 3" xfId="13545" xr:uid="{397401E3-FC4E-44FF-B3A6-2754AC94ED8E}"/>
    <cellStyle name="Calculation 5 4 17" xfId="13546" xr:uid="{6406903A-F91E-4873-89CD-F46CE7DB7B58}"/>
    <cellStyle name="Calculation 5 4 17 2" xfId="13547" xr:uid="{194879F6-8311-4DAC-9B59-AE0021D59AE1}"/>
    <cellStyle name="Calculation 5 4 17 2 2" xfId="13548" xr:uid="{2CDEE7CF-D238-4284-8E31-553EAEC04934}"/>
    <cellStyle name="Calculation 5 4 17 3" xfId="13549" xr:uid="{68AC0EF3-C0C3-40C0-8D9E-D53F36DDC020}"/>
    <cellStyle name="Calculation 5 4 18" xfId="13550" xr:uid="{CC39DABA-C143-4675-9FC0-2F404A978784}"/>
    <cellStyle name="Calculation 5 4 18 2" xfId="13551" xr:uid="{92EEBE98-5B57-4652-A9D3-AEFBB691679D}"/>
    <cellStyle name="Calculation 5 4 19" xfId="13552" xr:uid="{981FAA1D-9DCA-49C2-B0F7-7F1EB52C3161}"/>
    <cellStyle name="Calculation 5 4 2" xfId="13553" xr:uid="{A4A5A571-63A0-4ACF-9BA3-E957F0942AA9}"/>
    <cellStyle name="Calculation 5 4 2 10" xfId="13554" xr:uid="{597E89B5-51E4-4A19-AA59-5994EA89778F}"/>
    <cellStyle name="Calculation 5 4 2 10 2" xfId="13555" xr:uid="{F3F48E6B-16CC-430A-9417-A1B36E309FD4}"/>
    <cellStyle name="Calculation 5 4 2 10 2 2" xfId="13556" xr:uid="{702DC284-2979-4C0F-81CC-13E034ADF4E9}"/>
    <cellStyle name="Calculation 5 4 2 10 3" xfId="13557" xr:uid="{32B9A7F6-E90F-4EFB-87F5-7FBA8A7C06CC}"/>
    <cellStyle name="Calculation 5 4 2 11" xfId="13558" xr:uid="{220BA867-AD00-4126-BEAD-7B6DB523C454}"/>
    <cellStyle name="Calculation 5 4 2 11 2" xfId="13559" xr:uid="{11A33F25-E71B-42EA-945B-E49F62BAA1BF}"/>
    <cellStyle name="Calculation 5 4 2 11 2 2" xfId="13560" xr:uid="{E62D2B66-A9BB-4320-8AE2-7E7F3EE2740E}"/>
    <cellStyle name="Calculation 5 4 2 11 3" xfId="13561" xr:uid="{D771FA3E-9C6B-4079-9D34-E8E4D14C5F48}"/>
    <cellStyle name="Calculation 5 4 2 12" xfId="13562" xr:uid="{675A16B1-26A7-4A53-A8BC-E07EC751C7B1}"/>
    <cellStyle name="Calculation 5 4 2 12 2" xfId="13563" xr:uid="{4F76A910-12D0-4D8B-88D0-5D55DB910A91}"/>
    <cellStyle name="Calculation 5 4 2 12 2 2" xfId="13564" xr:uid="{7C687603-707F-49F3-AEF1-57C45E977FC7}"/>
    <cellStyle name="Calculation 5 4 2 12 3" xfId="13565" xr:uid="{26A5B9B7-9CFF-4EE0-B3B4-9428604EFBCB}"/>
    <cellStyle name="Calculation 5 4 2 13" xfId="13566" xr:uid="{C675801F-3266-4FA9-9C09-F3AEDE8E8D50}"/>
    <cellStyle name="Calculation 5 4 2 13 2" xfId="13567" xr:uid="{C0316C13-7DCB-4D6F-BFCD-97A45680369F}"/>
    <cellStyle name="Calculation 5 4 2 13 2 2" xfId="13568" xr:uid="{0EC86B67-B2C3-4F07-A503-0A9055FFE9AB}"/>
    <cellStyle name="Calculation 5 4 2 13 3" xfId="13569" xr:uid="{B0C9AD80-5F9C-49DF-A7F5-F9D4F34D2AEA}"/>
    <cellStyle name="Calculation 5 4 2 14" xfId="13570" xr:uid="{E37F419B-F12F-4CB6-8E5F-D0B5F2AF3630}"/>
    <cellStyle name="Calculation 5 4 2 14 2" xfId="13571" xr:uid="{5C6FAA87-1F8B-4223-98E8-1E90DC37395E}"/>
    <cellStyle name="Calculation 5 4 2 14 2 2" xfId="13572" xr:uid="{57450489-5070-449F-928A-29726789FC18}"/>
    <cellStyle name="Calculation 5 4 2 14 3" xfId="13573" xr:uid="{01645D72-4351-4FD4-B281-B03DE5E43152}"/>
    <cellStyle name="Calculation 5 4 2 15" xfId="13574" xr:uid="{960DD89E-3B18-4F25-B879-C65B312D5C11}"/>
    <cellStyle name="Calculation 5 4 2 15 2" xfId="13575" xr:uid="{8AD78A0C-48CA-45A7-A0B6-5CCCC8FB9C4B}"/>
    <cellStyle name="Calculation 5 4 2 15 2 2" xfId="13576" xr:uid="{F1B67F97-ECC1-4E3D-868B-7040A3927851}"/>
    <cellStyle name="Calculation 5 4 2 15 3" xfId="13577" xr:uid="{E90FC804-CFE3-41E7-86CC-BE305316CF36}"/>
    <cellStyle name="Calculation 5 4 2 16" xfId="13578" xr:uid="{D058C669-6784-4265-9CAB-D336AEA6006C}"/>
    <cellStyle name="Calculation 5 4 2 16 2" xfId="13579" xr:uid="{A6F265AB-E53A-4D2F-AFD0-CFFE43F0CFA5}"/>
    <cellStyle name="Calculation 5 4 2 16 2 2" xfId="13580" xr:uid="{79FDE200-78CE-4BB0-9A5E-2AC47E36F3E9}"/>
    <cellStyle name="Calculation 5 4 2 16 3" xfId="13581" xr:uid="{152D74BC-4689-4E04-9A74-CB228AC4AD03}"/>
    <cellStyle name="Calculation 5 4 2 17" xfId="13582" xr:uid="{5A5A4A35-9CE9-4D21-9A50-1B01D15998D1}"/>
    <cellStyle name="Calculation 5 4 2 17 2" xfId="13583" xr:uid="{F6427EB4-A1E4-4CA7-9004-7E1FC7A60AE0}"/>
    <cellStyle name="Calculation 5 4 2 17 2 2" xfId="13584" xr:uid="{FC5655B0-1453-4F73-B9AA-1963DF0AB190}"/>
    <cellStyle name="Calculation 5 4 2 17 3" xfId="13585" xr:uid="{9E1B0FBD-6468-4357-AE6B-80E56B089DEA}"/>
    <cellStyle name="Calculation 5 4 2 18" xfId="13586" xr:uid="{C534F331-AC02-4F63-991E-F103F5D26EE3}"/>
    <cellStyle name="Calculation 5 4 2 18 2" xfId="13587" xr:uid="{FA4A9CBD-CBC8-464C-BD61-45608A3EE90A}"/>
    <cellStyle name="Calculation 5 4 2 18 2 2" xfId="13588" xr:uid="{9D21B33A-F5FA-4127-AC84-A9E5939EE3E0}"/>
    <cellStyle name="Calculation 5 4 2 18 3" xfId="13589" xr:uid="{C29DAD00-83F4-4FC9-9AB0-03E389D48852}"/>
    <cellStyle name="Calculation 5 4 2 19" xfId="13590" xr:uid="{F6860B69-8ADF-437E-95F4-66F7F4752065}"/>
    <cellStyle name="Calculation 5 4 2 19 2" xfId="13591" xr:uid="{AE4FD631-A5F5-44F6-BE2F-060D29743377}"/>
    <cellStyle name="Calculation 5 4 2 19 2 2" xfId="13592" xr:uid="{7F02360C-BAA2-40DB-830A-D7F0931AC6E0}"/>
    <cellStyle name="Calculation 5 4 2 19 3" xfId="13593" xr:uid="{8E96651D-087C-4041-A52C-9FA807661E34}"/>
    <cellStyle name="Calculation 5 4 2 2" xfId="13594" xr:uid="{08CAF8B6-B4D7-4A5D-B241-0DA5410097A2}"/>
    <cellStyle name="Calculation 5 4 2 2 2" xfId="13595" xr:uid="{0460840C-C4C1-47B3-9DFC-735118115368}"/>
    <cellStyle name="Calculation 5 4 2 2 2 2" xfId="13596" xr:uid="{E516BBAE-063E-41E2-BCCC-2920F70DAC0D}"/>
    <cellStyle name="Calculation 5 4 2 2 2 2 2" xfId="13597" xr:uid="{06646A26-49CD-4589-B5D4-EC117E07ECC3}"/>
    <cellStyle name="Calculation 5 4 2 2 2 3" xfId="13598" xr:uid="{63879769-E510-46BA-B492-3484E3429844}"/>
    <cellStyle name="Calculation 5 4 2 2 2 4" xfId="13599" xr:uid="{262120E4-A932-4912-9711-BFFDDAA20485}"/>
    <cellStyle name="Calculation 5 4 2 2 3" xfId="13600" xr:uid="{BD8EA90B-A8E2-448A-A626-EB78F0EFAB59}"/>
    <cellStyle name="Calculation 5 4 2 2 3 2" xfId="13601" xr:uid="{6FCFEA63-CF7C-4C68-A7C0-3B0B52743ED0}"/>
    <cellStyle name="Calculation 5 4 2 2 4" xfId="13602" xr:uid="{7C476591-133D-4BD3-8466-80A28F6185BA}"/>
    <cellStyle name="Calculation 5 4 2 2 5" xfId="13603" xr:uid="{FE5BBDA3-F101-4BCB-BAF3-CA074046B76E}"/>
    <cellStyle name="Calculation 5 4 2 20" xfId="13604" xr:uid="{13F222F4-1487-4148-B0E4-5CED19E30EA2}"/>
    <cellStyle name="Calculation 5 4 2 20 2" xfId="13605" xr:uid="{F2CF7D1D-D87C-416F-B7D9-241D148C2F36}"/>
    <cellStyle name="Calculation 5 4 2 20 2 2" xfId="13606" xr:uid="{229B88E8-0749-4216-999B-545F0DA256F1}"/>
    <cellStyle name="Calculation 5 4 2 20 3" xfId="13607" xr:uid="{16354823-423A-4BE9-9008-C00AB5CEE676}"/>
    <cellStyle name="Calculation 5 4 2 21" xfId="13608" xr:uid="{17E75559-0651-4C43-BEDD-5ABA5CC5A080}"/>
    <cellStyle name="Calculation 5 4 2 21 2" xfId="13609" xr:uid="{4C764AB1-D272-41BB-8D69-B0BDDF281682}"/>
    <cellStyle name="Calculation 5 4 2 22" xfId="13610" xr:uid="{959A9F0A-47F1-4A46-8B66-77CCF723B16B}"/>
    <cellStyle name="Calculation 5 4 2 23" xfId="13611" xr:uid="{EE30BA66-292E-4934-A155-904FA2E94180}"/>
    <cellStyle name="Calculation 5 4 2 3" xfId="13612" xr:uid="{7FB7CD7B-7E92-477B-8CDB-1A69B15CCAA6}"/>
    <cellStyle name="Calculation 5 4 2 3 2" xfId="13613" xr:uid="{105F7B94-E2FC-4A38-BF9B-92F8A65D7F81}"/>
    <cellStyle name="Calculation 5 4 2 3 2 2" xfId="13614" xr:uid="{F9D78707-3D9C-486F-AC71-959993D86AC8}"/>
    <cellStyle name="Calculation 5 4 2 3 2 3" xfId="13615" xr:uid="{2BE59607-3F4A-4F1B-976E-2B3139F267DE}"/>
    <cellStyle name="Calculation 5 4 2 3 3" xfId="13616" xr:uid="{B5BD3E02-E152-4DB9-AD36-05E16BA8D71C}"/>
    <cellStyle name="Calculation 5 4 2 3 3 2" xfId="13617" xr:uid="{9A13253B-DA46-4005-9088-219579892DF8}"/>
    <cellStyle name="Calculation 5 4 2 3 4" xfId="13618" xr:uid="{33589EB8-4905-438F-968F-F8542E162310}"/>
    <cellStyle name="Calculation 5 4 2 4" xfId="13619" xr:uid="{5980291F-0E9F-4208-AA87-E6B8D6DE02D3}"/>
    <cellStyle name="Calculation 5 4 2 4 2" xfId="13620" xr:uid="{650597B2-20ED-457D-BE2C-E0026A287264}"/>
    <cellStyle name="Calculation 5 4 2 4 2 2" xfId="13621" xr:uid="{B140A833-FF1D-4194-B413-2024C75F88A7}"/>
    <cellStyle name="Calculation 5 4 2 4 3" xfId="13622" xr:uid="{7C88F559-F766-47EA-87CF-95C87F92F816}"/>
    <cellStyle name="Calculation 5 4 2 4 4" xfId="13623" xr:uid="{89C70405-A435-4A80-8358-2CFE26EEA4F6}"/>
    <cellStyle name="Calculation 5 4 2 5" xfId="13624" xr:uid="{5E89450A-45B7-48F3-B1FC-6C65EBC913F8}"/>
    <cellStyle name="Calculation 5 4 2 5 2" xfId="13625" xr:uid="{8A080E12-3424-4212-9B7B-9A6332BCB2E1}"/>
    <cellStyle name="Calculation 5 4 2 5 2 2" xfId="13626" xr:uid="{BDC279B5-F266-493A-951B-3CE73D48ACFD}"/>
    <cellStyle name="Calculation 5 4 2 5 3" xfId="13627" xr:uid="{3C4CFE01-8C94-40F0-BEDC-1DB7C78C3038}"/>
    <cellStyle name="Calculation 5 4 2 5 4" xfId="13628" xr:uid="{9348E4F2-C570-471A-8DEF-1723F7F3C7B9}"/>
    <cellStyle name="Calculation 5 4 2 6" xfId="13629" xr:uid="{075DE4D3-45CF-4D0D-A5BB-8588026A794A}"/>
    <cellStyle name="Calculation 5 4 2 6 2" xfId="13630" xr:uid="{2C078465-7C02-489C-B6F7-45D7789C3929}"/>
    <cellStyle name="Calculation 5 4 2 6 2 2" xfId="13631" xr:uid="{B97B361C-4F2B-40D2-B10E-F2512FE74ADD}"/>
    <cellStyle name="Calculation 5 4 2 6 3" xfId="13632" xr:uid="{259C7F90-7240-421A-A22A-E98467780A05}"/>
    <cellStyle name="Calculation 5 4 2 7" xfId="13633" xr:uid="{13D2674D-19AC-474B-97DA-B07BD8AEC1B9}"/>
    <cellStyle name="Calculation 5 4 2 7 2" xfId="13634" xr:uid="{F3A40DCE-9473-4E22-9595-E77A4C35221D}"/>
    <cellStyle name="Calculation 5 4 2 7 2 2" xfId="13635" xr:uid="{EF0AA07A-9A65-46F1-8EF7-D87D7C26C90C}"/>
    <cellStyle name="Calculation 5 4 2 7 3" xfId="13636" xr:uid="{27FFAE4B-C9C7-48A6-B18A-AA01DFB9FFFB}"/>
    <cellStyle name="Calculation 5 4 2 8" xfId="13637" xr:uid="{1BAF5529-85C5-4F1F-854F-94374C191C94}"/>
    <cellStyle name="Calculation 5 4 2 8 2" xfId="13638" xr:uid="{201F6293-330B-426F-A071-0C0CB83D88AC}"/>
    <cellStyle name="Calculation 5 4 2 8 2 2" xfId="13639" xr:uid="{0A110F01-870B-4E65-A976-36B01178A756}"/>
    <cellStyle name="Calculation 5 4 2 8 3" xfId="13640" xr:uid="{4836CBB8-3F87-4F84-A8E8-8DA99627AA1C}"/>
    <cellStyle name="Calculation 5 4 2 9" xfId="13641" xr:uid="{77509068-301E-4562-9D9C-C019D4EE64EF}"/>
    <cellStyle name="Calculation 5 4 2 9 2" xfId="13642" xr:uid="{19491F63-A80A-40EC-9413-194DAC3C92B4}"/>
    <cellStyle name="Calculation 5 4 2 9 2 2" xfId="13643" xr:uid="{C427B0CE-545D-49AF-9499-DBEEC4A7D736}"/>
    <cellStyle name="Calculation 5 4 2 9 3" xfId="13644" xr:uid="{6693DFAC-7945-4CC0-B535-694F55603EAA}"/>
    <cellStyle name="Calculation 5 4 20" xfId="13645" xr:uid="{B214B77F-1B93-4DFC-A594-C2AC8559250D}"/>
    <cellStyle name="Calculation 5 4 3" xfId="13646" xr:uid="{CE6323BC-382D-4DAA-B21E-F952820B900E}"/>
    <cellStyle name="Calculation 5 4 3 2" xfId="13647" xr:uid="{97E370A8-4B8B-42DB-A8CE-769593CE0E00}"/>
    <cellStyle name="Calculation 5 4 3 2 2" xfId="13648" xr:uid="{590D6C7A-EE86-4A36-9D39-76FE27DD42F9}"/>
    <cellStyle name="Calculation 5 4 3 2 2 2" xfId="13649" xr:uid="{8ABA1ABA-6432-46BC-BE11-1AFEE7408C2B}"/>
    <cellStyle name="Calculation 5 4 3 2 3" xfId="13650" xr:uid="{D5BCD174-E8A3-4F57-842F-94307183D597}"/>
    <cellStyle name="Calculation 5 4 3 2 4" xfId="13651" xr:uid="{A6A87F50-744C-4C5A-A2D3-BE8C210C8DDB}"/>
    <cellStyle name="Calculation 5 4 3 3" xfId="13652" xr:uid="{C088BEC5-646B-47A5-A9F2-02153F17C0A2}"/>
    <cellStyle name="Calculation 5 4 3 3 2" xfId="13653" xr:uid="{5D4F562B-6C25-4A29-BE5B-F10D7BC0C401}"/>
    <cellStyle name="Calculation 5 4 3 4" xfId="13654" xr:uid="{13021C82-C112-495C-B2A1-B190D795D734}"/>
    <cellStyle name="Calculation 5 4 3 5" xfId="13655" xr:uid="{A48FB69D-2C1D-4AF7-B751-3AD012937549}"/>
    <cellStyle name="Calculation 5 4 4" xfId="13656" xr:uid="{078F34A4-202D-4A0D-A2F5-88471558FFD4}"/>
    <cellStyle name="Calculation 5 4 4 2" xfId="13657" xr:uid="{D113FE7C-017F-43DA-92C4-38EA30D849F5}"/>
    <cellStyle name="Calculation 5 4 4 2 2" xfId="13658" xr:uid="{82DD0DDB-DE8F-4982-A8FD-3FDF00C44FC4}"/>
    <cellStyle name="Calculation 5 4 4 2 3" xfId="13659" xr:uid="{110EFCF7-6987-4405-8B02-9F93274674B8}"/>
    <cellStyle name="Calculation 5 4 4 3" xfId="13660" xr:uid="{BA44DD63-750D-4401-9F83-9D1F4D54C19A}"/>
    <cellStyle name="Calculation 5 4 4 3 2" xfId="13661" xr:uid="{894CF43B-B407-4F8C-BFC2-B8EA5292EDF0}"/>
    <cellStyle name="Calculation 5 4 4 4" xfId="13662" xr:uid="{B9FF9D52-594A-4AC1-A732-C6A66729BF4D}"/>
    <cellStyle name="Calculation 5 4 5" xfId="13663" xr:uid="{579038FA-5891-4E71-B963-8F4D0D970D30}"/>
    <cellStyle name="Calculation 5 4 5 2" xfId="13664" xr:uid="{BA270224-811D-47FF-9D08-FE4B3C4B6312}"/>
    <cellStyle name="Calculation 5 4 5 2 2" xfId="13665" xr:uid="{6053834D-340E-432A-9494-F2704F771BC5}"/>
    <cellStyle name="Calculation 5 4 5 2 3" xfId="13666" xr:uid="{449F8034-2A91-4E45-A8A8-ED9BAE00D277}"/>
    <cellStyle name="Calculation 5 4 5 3" xfId="13667" xr:uid="{9A041CD1-131C-465B-A7D6-0BE2D77FFA1E}"/>
    <cellStyle name="Calculation 5 4 5 4" xfId="13668" xr:uid="{F7217BF2-2FC1-496B-B446-06924E9EB7EB}"/>
    <cellStyle name="Calculation 5 4 6" xfId="13669" xr:uid="{92D19668-A920-410E-B1D1-2131131EE3CF}"/>
    <cellStyle name="Calculation 5 4 6 2" xfId="13670" xr:uid="{0F0F9CBA-A9B1-4456-B75F-3D18340E121F}"/>
    <cellStyle name="Calculation 5 4 6 2 2" xfId="13671" xr:uid="{E2756C93-E8E3-4B83-A313-B81E7E776122}"/>
    <cellStyle name="Calculation 5 4 6 3" xfId="13672" xr:uid="{BD03286A-DFE5-4A7B-8B0E-93190DE3165C}"/>
    <cellStyle name="Calculation 5 4 6 4" xfId="13673" xr:uid="{4A4E1556-47A1-4973-BD68-AF444C30E59B}"/>
    <cellStyle name="Calculation 5 4 7" xfId="13674" xr:uid="{6DF5E47A-80C3-4A40-8154-8DBEB47D90FA}"/>
    <cellStyle name="Calculation 5 4 7 2" xfId="13675" xr:uid="{9B582FB1-697E-4E2A-A33D-3E37E6DC2E59}"/>
    <cellStyle name="Calculation 5 4 7 2 2" xfId="13676" xr:uid="{E8893D2F-65F8-4F90-9348-2A2A262270F3}"/>
    <cellStyle name="Calculation 5 4 7 3" xfId="13677" xr:uid="{76E0945D-657B-4803-A96F-19239CC70303}"/>
    <cellStyle name="Calculation 5 4 8" xfId="13678" xr:uid="{ABAA2109-9460-43E7-932B-759D31EABFAE}"/>
    <cellStyle name="Calculation 5 4 8 2" xfId="13679" xr:uid="{3FEFA9E7-0676-4E0B-9BD5-AB3BD22AB5E9}"/>
    <cellStyle name="Calculation 5 4 8 2 2" xfId="13680" xr:uid="{1A8667D3-3D66-415E-A8C8-672FB5E01998}"/>
    <cellStyle name="Calculation 5 4 8 3" xfId="13681" xr:uid="{821323AF-0DBF-41E9-8E82-58E50F88C238}"/>
    <cellStyle name="Calculation 5 4 9" xfId="13682" xr:uid="{6EF4B491-C1AE-48D7-9717-232D3AE6AE2F}"/>
    <cellStyle name="Calculation 5 4 9 2" xfId="13683" xr:uid="{CC116093-FD83-4A18-9A3E-BA3E9D2A6A89}"/>
    <cellStyle name="Calculation 5 4 9 2 2" xfId="13684" xr:uid="{5325C277-D6F8-48F0-BA4F-C4AB3967D792}"/>
    <cellStyle name="Calculation 5 4 9 3" xfId="13685" xr:uid="{630004F7-875A-4CCF-9958-685C374DE94B}"/>
    <cellStyle name="Calculation 5 5" xfId="13686" xr:uid="{E9C71195-77EE-4669-8B95-69C3EBBE15BC}"/>
    <cellStyle name="Calculation 5 5 10" xfId="13687" xr:uid="{CE29DF5F-A09C-4364-BF5D-338F5EF48F61}"/>
    <cellStyle name="Calculation 5 5 10 2" xfId="13688" xr:uid="{D4D00A95-5F54-4003-BFDE-35F90A191C42}"/>
    <cellStyle name="Calculation 5 5 10 2 2" xfId="13689" xr:uid="{B2E800F7-7D91-49C0-824C-DB6FD0CC4C5F}"/>
    <cellStyle name="Calculation 5 5 10 3" xfId="13690" xr:uid="{4C8B3D6E-FE4C-4761-BB70-BD9E2F411E9A}"/>
    <cellStyle name="Calculation 5 5 11" xfId="13691" xr:uid="{CB830B62-5D10-4642-8695-FA68D33BE3E4}"/>
    <cellStyle name="Calculation 5 5 11 2" xfId="13692" xr:uid="{D5A548CE-5E99-4CC5-AB29-2E73813734EC}"/>
    <cellStyle name="Calculation 5 5 11 2 2" xfId="13693" xr:uid="{99FE8202-6491-4A91-8059-A92412E255A4}"/>
    <cellStyle name="Calculation 5 5 11 3" xfId="13694" xr:uid="{36698379-31A8-4CA9-9EB3-62E370115E1A}"/>
    <cellStyle name="Calculation 5 5 12" xfId="13695" xr:uid="{209D2522-692A-44EA-B02F-05C969A943CA}"/>
    <cellStyle name="Calculation 5 5 12 2" xfId="13696" xr:uid="{FDC23AC1-A24E-4EE9-995E-E4C3E65154BE}"/>
    <cellStyle name="Calculation 5 5 12 2 2" xfId="13697" xr:uid="{E5DB1A7C-0E32-4539-A7F3-B09D3BD4484E}"/>
    <cellStyle name="Calculation 5 5 12 3" xfId="13698" xr:uid="{A70FAA40-6553-4A53-BD3C-8D5544E96944}"/>
    <cellStyle name="Calculation 5 5 13" xfId="13699" xr:uid="{34FF81B2-5C8E-4E04-844E-17369655AC7A}"/>
    <cellStyle name="Calculation 5 5 13 2" xfId="13700" xr:uid="{70F4E71D-CB00-460A-AF71-FC759E3A75AF}"/>
    <cellStyle name="Calculation 5 5 13 2 2" xfId="13701" xr:uid="{27F9BF91-BA74-471A-9244-E5A97EB94F6A}"/>
    <cellStyle name="Calculation 5 5 13 3" xfId="13702" xr:uid="{A256BFD4-155C-48BD-8925-7B2E26B26E98}"/>
    <cellStyle name="Calculation 5 5 14" xfId="13703" xr:uid="{ED0D4379-1C2B-44B2-AC7F-8C7BA29695FD}"/>
    <cellStyle name="Calculation 5 5 14 2" xfId="13704" xr:uid="{83E9509A-8965-4F7E-8CFE-80ACABD2A3A2}"/>
    <cellStyle name="Calculation 5 5 14 2 2" xfId="13705" xr:uid="{332CB055-CFF8-42BA-BCB8-2F7596BCFC42}"/>
    <cellStyle name="Calculation 5 5 14 3" xfId="13706" xr:uid="{020B436F-90C3-4829-A0E0-08F17B0FECDC}"/>
    <cellStyle name="Calculation 5 5 15" xfId="13707" xr:uid="{8C8E6FDB-2918-4B8C-93E9-6589085FA69B}"/>
    <cellStyle name="Calculation 5 5 15 2" xfId="13708" xr:uid="{1DE409B8-E159-492B-936D-5C291505F710}"/>
    <cellStyle name="Calculation 5 5 15 2 2" xfId="13709" xr:uid="{2B6796CB-53F1-4927-B5BE-8EB9E4C5FE86}"/>
    <cellStyle name="Calculation 5 5 15 3" xfId="13710" xr:uid="{D3272568-9BA5-4F3F-A8E9-80AC61353C05}"/>
    <cellStyle name="Calculation 5 5 16" xfId="13711" xr:uid="{0B07E251-4980-41A1-AD1C-4D6560C34A3B}"/>
    <cellStyle name="Calculation 5 5 16 2" xfId="13712" xr:uid="{E9730D32-163A-42FF-9071-7B5FBF6A1C86}"/>
    <cellStyle name="Calculation 5 5 16 2 2" xfId="13713" xr:uid="{5A505D5A-FC54-4CA3-9633-21FDC453BF08}"/>
    <cellStyle name="Calculation 5 5 16 3" xfId="13714" xr:uid="{35B585CD-05AD-4DA7-BD5A-27DA3BF2B311}"/>
    <cellStyle name="Calculation 5 5 17" xfId="13715" xr:uid="{9942903F-8901-414D-84A4-846D4C3F8F63}"/>
    <cellStyle name="Calculation 5 5 17 2" xfId="13716" xr:uid="{E0FE720C-BEBA-485D-BA4B-C6EB0DEE11F5}"/>
    <cellStyle name="Calculation 5 5 17 2 2" xfId="13717" xr:uid="{3C720E7B-2A9F-4019-AAEF-DCE7AC8893E2}"/>
    <cellStyle name="Calculation 5 5 17 3" xfId="13718" xr:uid="{E89529FF-2715-48BF-8099-42338E1F9CC8}"/>
    <cellStyle name="Calculation 5 5 18" xfId="13719" xr:uid="{0F26215F-4BD6-4490-B460-6C7F2BFCEB1A}"/>
    <cellStyle name="Calculation 5 5 18 2" xfId="13720" xr:uid="{A8EB6247-EEE0-4CF8-9F07-597124911913}"/>
    <cellStyle name="Calculation 5 5 18 2 2" xfId="13721" xr:uid="{B99D2E29-4F29-4CE0-9A6C-7BA51E3F22D0}"/>
    <cellStyle name="Calculation 5 5 18 3" xfId="13722" xr:uid="{04E936A6-CF06-4F20-AD58-02A2374A388C}"/>
    <cellStyle name="Calculation 5 5 19" xfId="13723" xr:uid="{7E550E98-C98F-4087-BFA1-B32950C57FBE}"/>
    <cellStyle name="Calculation 5 5 19 2" xfId="13724" xr:uid="{CEFDEB14-1EF5-4696-8706-80D9DE5F2610}"/>
    <cellStyle name="Calculation 5 5 19 2 2" xfId="13725" xr:uid="{434B16A8-2F65-4067-952E-DB32852F4021}"/>
    <cellStyle name="Calculation 5 5 19 3" xfId="13726" xr:uid="{1B6E14C7-F506-485F-9699-AFD1611089C5}"/>
    <cellStyle name="Calculation 5 5 2" xfId="13727" xr:uid="{E0C6BE17-623B-412C-BF08-EFADDA2F24D3}"/>
    <cellStyle name="Calculation 5 5 2 10" xfId="13728" xr:uid="{B11A9C04-E38C-4353-8A63-DC1C70DC92DC}"/>
    <cellStyle name="Calculation 5 5 2 10 2" xfId="13729" xr:uid="{EA74A06D-9800-4C08-AA21-DDA754111DCF}"/>
    <cellStyle name="Calculation 5 5 2 10 2 2" xfId="13730" xr:uid="{4C43A403-A628-4FE3-8AE0-6AEBFDDC95B8}"/>
    <cellStyle name="Calculation 5 5 2 10 3" xfId="13731" xr:uid="{2FC6DE11-AA48-41B2-8D9D-215850D78DE3}"/>
    <cellStyle name="Calculation 5 5 2 11" xfId="13732" xr:uid="{3DEC476F-B3C2-4D3F-9876-975627B65B9F}"/>
    <cellStyle name="Calculation 5 5 2 11 2" xfId="13733" xr:uid="{0D294B2A-12F5-403A-AD03-DB1E8CCC7FA7}"/>
    <cellStyle name="Calculation 5 5 2 11 2 2" xfId="13734" xr:uid="{0D4F76B5-29CE-42E9-B83F-42E2AC32813C}"/>
    <cellStyle name="Calculation 5 5 2 11 3" xfId="13735" xr:uid="{7D138749-4DF8-4A23-A6E2-8A67D04A7CDA}"/>
    <cellStyle name="Calculation 5 5 2 12" xfId="13736" xr:uid="{3556CC35-8DC4-441F-9E1E-00B39DAA933F}"/>
    <cellStyle name="Calculation 5 5 2 12 2" xfId="13737" xr:uid="{4661DC36-7845-4B55-B16F-3624A5B7EFD1}"/>
    <cellStyle name="Calculation 5 5 2 12 2 2" xfId="13738" xr:uid="{DA747C80-016B-4A10-BFD1-907189CFE024}"/>
    <cellStyle name="Calculation 5 5 2 12 3" xfId="13739" xr:uid="{498D3C16-7EC4-4ABE-86F5-0D907E06F267}"/>
    <cellStyle name="Calculation 5 5 2 13" xfId="13740" xr:uid="{A11B6D93-1D46-4882-AB03-052408882E95}"/>
    <cellStyle name="Calculation 5 5 2 13 2" xfId="13741" xr:uid="{C73E1B19-8CD9-4279-A293-EB7565A2D338}"/>
    <cellStyle name="Calculation 5 5 2 13 2 2" xfId="13742" xr:uid="{0FB9C073-F13E-49B3-9287-2F2737033C2B}"/>
    <cellStyle name="Calculation 5 5 2 13 3" xfId="13743" xr:uid="{1F97BE75-5224-4FD4-B4FE-51E1E2BE16BB}"/>
    <cellStyle name="Calculation 5 5 2 14" xfId="13744" xr:uid="{FA545D50-F460-469B-B44F-C2D0E3F95FED}"/>
    <cellStyle name="Calculation 5 5 2 14 2" xfId="13745" xr:uid="{20790AA4-CE4F-49E1-9AD8-2DB3D84E405E}"/>
    <cellStyle name="Calculation 5 5 2 14 2 2" xfId="13746" xr:uid="{3C6C1097-3833-4E72-9753-67836B841F14}"/>
    <cellStyle name="Calculation 5 5 2 14 3" xfId="13747" xr:uid="{FBFCED4B-C8AC-466F-8938-852B88B49B6A}"/>
    <cellStyle name="Calculation 5 5 2 15" xfId="13748" xr:uid="{DCBCCB38-13D5-4515-9287-18F3447CFDB8}"/>
    <cellStyle name="Calculation 5 5 2 15 2" xfId="13749" xr:uid="{0BDA3EBA-9FAB-4784-B08C-6BABD10DA059}"/>
    <cellStyle name="Calculation 5 5 2 15 2 2" xfId="13750" xr:uid="{D557B4EA-42CF-49C6-8704-7E41704BD67E}"/>
    <cellStyle name="Calculation 5 5 2 15 3" xfId="13751" xr:uid="{DA5ED540-2FBA-44A4-BC47-A734990F5C68}"/>
    <cellStyle name="Calculation 5 5 2 16" xfId="13752" xr:uid="{367D2BF2-9844-4D5E-A21B-2B90B5758F2E}"/>
    <cellStyle name="Calculation 5 5 2 16 2" xfId="13753" xr:uid="{EB0D223B-244C-4350-A0C6-BCDFA8A58D01}"/>
    <cellStyle name="Calculation 5 5 2 16 2 2" xfId="13754" xr:uid="{F44670EC-6BFF-43D1-9291-7045168F707B}"/>
    <cellStyle name="Calculation 5 5 2 16 3" xfId="13755" xr:uid="{ABEBCAC1-5DAD-47B1-8BBF-7C53AF487E24}"/>
    <cellStyle name="Calculation 5 5 2 17" xfId="13756" xr:uid="{356F68C0-CD2B-4706-94EE-548BC86A87F3}"/>
    <cellStyle name="Calculation 5 5 2 17 2" xfId="13757" xr:uid="{6D336FD8-6DE2-4922-831C-FCAD73F49FB2}"/>
    <cellStyle name="Calculation 5 5 2 17 2 2" xfId="13758" xr:uid="{74C5F103-4BED-47F1-8DCC-550782D38EB4}"/>
    <cellStyle name="Calculation 5 5 2 17 3" xfId="13759" xr:uid="{D7F803E7-C6AD-4470-AA1B-2A10A661A0D3}"/>
    <cellStyle name="Calculation 5 5 2 18" xfId="13760" xr:uid="{1DEAAC68-6A6A-4E58-9CD6-D93E377F967D}"/>
    <cellStyle name="Calculation 5 5 2 18 2" xfId="13761" xr:uid="{ACF102A3-25FE-4A43-8FB5-DD3B8C79084B}"/>
    <cellStyle name="Calculation 5 5 2 18 2 2" xfId="13762" xr:uid="{6B0806B8-22D5-40C6-B6E5-493E40D20277}"/>
    <cellStyle name="Calculation 5 5 2 18 3" xfId="13763" xr:uid="{4E024A03-8366-4AFB-BD84-A5E36849A1AD}"/>
    <cellStyle name="Calculation 5 5 2 19" xfId="13764" xr:uid="{39F482CA-B169-439F-B567-2C86861DB35F}"/>
    <cellStyle name="Calculation 5 5 2 19 2" xfId="13765" xr:uid="{70A0A56E-EA9B-4300-B2BA-F51695A9EB5C}"/>
    <cellStyle name="Calculation 5 5 2 19 2 2" xfId="13766" xr:uid="{C6CF4ECB-56D5-4666-94C3-BE1CFE542891}"/>
    <cellStyle name="Calculation 5 5 2 19 3" xfId="13767" xr:uid="{D3FD8E07-1423-4454-B664-DA22901EFA8B}"/>
    <cellStyle name="Calculation 5 5 2 2" xfId="13768" xr:uid="{70D09F39-73D0-4AF0-8CDD-4FAC59A240B9}"/>
    <cellStyle name="Calculation 5 5 2 2 2" xfId="13769" xr:uid="{6176DBA1-950B-4105-BFBC-9E1347D6BDCE}"/>
    <cellStyle name="Calculation 5 5 2 2 2 2" xfId="13770" xr:uid="{13D9B6F6-A610-4729-857D-3307C9C4EB76}"/>
    <cellStyle name="Calculation 5 5 2 2 2 3" xfId="13771" xr:uid="{8BDCA126-D896-4802-8799-4EAD817B56A6}"/>
    <cellStyle name="Calculation 5 5 2 2 3" xfId="13772" xr:uid="{8EED6ADD-FB80-4A3E-B13C-A3B60253F978}"/>
    <cellStyle name="Calculation 5 5 2 2 3 2" xfId="13773" xr:uid="{E061C612-2067-4791-AB15-E7BBD2C05E86}"/>
    <cellStyle name="Calculation 5 5 2 2 4" xfId="13774" xr:uid="{2BA8F0F7-DE23-4040-9B77-676B5BB0E410}"/>
    <cellStyle name="Calculation 5 5 2 20" xfId="13775" xr:uid="{9F18C14E-CFD4-4BE3-BE52-CF400EA419FC}"/>
    <cellStyle name="Calculation 5 5 2 20 2" xfId="13776" xr:uid="{511CB808-DD5A-4FC6-AE1A-D19D2713B0E4}"/>
    <cellStyle name="Calculation 5 5 2 20 2 2" xfId="13777" xr:uid="{3D7A01C2-573E-49E1-8D6D-A78BF9D82DE3}"/>
    <cellStyle name="Calculation 5 5 2 20 3" xfId="13778" xr:uid="{E27AE33C-35ED-438A-97F6-920099F81CD2}"/>
    <cellStyle name="Calculation 5 5 2 21" xfId="13779" xr:uid="{45CA7818-A7D7-4396-984F-4AF25FDFE73D}"/>
    <cellStyle name="Calculation 5 5 2 21 2" xfId="13780" xr:uid="{B617B903-7D17-485A-9F77-F295DE9E00A9}"/>
    <cellStyle name="Calculation 5 5 2 22" xfId="13781" xr:uid="{585ABFF6-D06E-4420-B04D-F6E55C29D17B}"/>
    <cellStyle name="Calculation 5 5 2 23" xfId="13782" xr:uid="{71CFA8DC-6F1F-4241-B551-962B7494F57E}"/>
    <cellStyle name="Calculation 5 5 2 3" xfId="13783" xr:uid="{CFE5FC59-E09A-437E-9551-172D87730E11}"/>
    <cellStyle name="Calculation 5 5 2 3 2" xfId="13784" xr:uid="{71769584-D6D2-4E49-AF2C-1B9EB265CE3A}"/>
    <cellStyle name="Calculation 5 5 2 3 2 2" xfId="13785" xr:uid="{7BE53F9E-1F85-44A1-9AB1-0E17D363AC90}"/>
    <cellStyle name="Calculation 5 5 2 3 3" xfId="13786" xr:uid="{53A22D56-8228-4AAE-9DC8-F93D3B2BCB49}"/>
    <cellStyle name="Calculation 5 5 2 3 4" xfId="13787" xr:uid="{C4F0AA45-CE4E-4C92-A8E8-A2AF6608B9FD}"/>
    <cellStyle name="Calculation 5 5 2 4" xfId="13788" xr:uid="{06389F74-2679-4383-88F0-00E5DE2402C6}"/>
    <cellStyle name="Calculation 5 5 2 4 2" xfId="13789" xr:uid="{DC457250-039E-4539-AD3D-F1F55BAC554C}"/>
    <cellStyle name="Calculation 5 5 2 4 2 2" xfId="13790" xr:uid="{CCFC671D-2553-45D2-8F6B-7F2F9EAF3407}"/>
    <cellStyle name="Calculation 5 5 2 4 3" xfId="13791" xr:uid="{DEB34DCE-840A-4952-B29C-EA5A6832395B}"/>
    <cellStyle name="Calculation 5 5 2 4 4" xfId="13792" xr:uid="{CEE6385B-2A56-4C1F-BD52-10424C7D343D}"/>
    <cellStyle name="Calculation 5 5 2 5" xfId="13793" xr:uid="{75EBE546-2E18-4042-A59D-08524A65E53A}"/>
    <cellStyle name="Calculation 5 5 2 5 2" xfId="13794" xr:uid="{784B07BB-C912-422D-9B7D-891FFA724081}"/>
    <cellStyle name="Calculation 5 5 2 5 2 2" xfId="13795" xr:uid="{51E39534-87D9-4ECE-81AD-1BA9A3A01065}"/>
    <cellStyle name="Calculation 5 5 2 5 3" xfId="13796" xr:uid="{FCC82659-1C13-4A21-8EE6-B58CB9BEC45F}"/>
    <cellStyle name="Calculation 5 5 2 6" xfId="13797" xr:uid="{E6115999-6BB2-4296-BF16-B38B70689CDF}"/>
    <cellStyle name="Calculation 5 5 2 6 2" xfId="13798" xr:uid="{8A655464-F51C-4791-AE02-4B74337F87BA}"/>
    <cellStyle name="Calculation 5 5 2 6 2 2" xfId="13799" xr:uid="{398C32F0-3EC4-451A-9BC6-140FF342840E}"/>
    <cellStyle name="Calculation 5 5 2 6 3" xfId="13800" xr:uid="{E7D26DD8-ABEF-46E2-B657-7AF6511FC68B}"/>
    <cellStyle name="Calculation 5 5 2 7" xfId="13801" xr:uid="{6D9D1241-D067-4BCB-9731-36A8DFCA59E8}"/>
    <cellStyle name="Calculation 5 5 2 7 2" xfId="13802" xr:uid="{2389AE46-255D-43C2-894F-4E20B80429E4}"/>
    <cellStyle name="Calculation 5 5 2 7 2 2" xfId="13803" xr:uid="{3FE4721B-8007-4195-B764-F87009C58091}"/>
    <cellStyle name="Calculation 5 5 2 7 3" xfId="13804" xr:uid="{08E1E183-8D83-4A38-A992-DF1ABF4EDB49}"/>
    <cellStyle name="Calculation 5 5 2 8" xfId="13805" xr:uid="{0044E856-5B56-4998-A95C-1FB3997C79AD}"/>
    <cellStyle name="Calculation 5 5 2 8 2" xfId="13806" xr:uid="{03C2E690-17B6-452F-97FB-9B1981089888}"/>
    <cellStyle name="Calculation 5 5 2 8 2 2" xfId="13807" xr:uid="{89A413CB-E466-4A6A-8684-7FE34D09085B}"/>
    <cellStyle name="Calculation 5 5 2 8 3" xfId="13808" xr:uid="{CD46EB24-35B4-4184-A110-D80208EA511B}"/>
    <cellStyle name="Calculation 5 5 2 9" xfId="13809" xr:uid="{C3D1CE80-1BAC-4EA8-A533-684BCA8EDD8B}"/>
    <cellStyle name="Calculation 5 5 2 9 2" xfId="13810" xr:uid="{AD141ED4-7FAC-4424-966D-7F19C7BE8A88}"/>
    <cellStyle name="Calculation 5 5 2 9 2 2" xfId="13811" xr:uid="{AF26E01A-668C-49FC-B69F-642A099B0CD9}"/>
    <cellStyle name="Calculation 5 5 2 9 3" xfId="13812" xr:uid="{E0357B91-1803-4C9A-9B39-5932E61930A4}"/>
    <cellStyle name="Calculation 5 5 20" xfId="13813" xr:uid="{C15DDBB3-2C3A-4B1D-BF0B-EB8137D56748}"/>
    <cellStyle name="Calculation 5 5 20 2" xfId="13814" xr:uid="{F5FEDF50-7A64-43FD-A850-0524B780881C}"/>
    <cellStyle name="Calculation 5 5 20 2 2" xfId="13815" xr:uid="{7C30DC8C-444D-491D-9E8D-07145C8D6F90}"/>
    <cellStyle name="Calculation 5 5 20 3" xfId="13816" xr:uid="{7BEAE680-B635-4FD5-BAA7-E6D665A8457E}"/>
    <cellStyle name="Calculation 5 5 21" xfId="13817" xr:uid="{7227466A-7DB2-4A7C-A3BF-CB4FBCA026A6}"/>
    <cellStyle name="Calculation 5 5 21 2" xfId="13818" xr:uid="{9157A647-CF82-4EC6-86F3-DE1F11FA6767}"/>
    <cellStyle name="Calculation 5 5 21 2 2" xfId="13819" xr:uid="{FFEF05B3-834B-41CC-9F2F-559A1B9BD9CD}"/>
    <cellStyle name="Calculation 5 5 21 3" xfId="13820" xr:uid="{DEC7622A-C676-473A-9BC7-6AB1EC21494A}"/>
    <cellStyle name="Calculation 5 5 22" xfId="13821" xr:uid="{3D862181-230B-42F5-82B4-D3FAA5FEA77F}"/>
    <cellStyle name="Calculation 5 5 22 2" xfId="13822" xr:uid="{A002D0E7-5154-4AFA-B516-AE4E8FD4951C}"/>
    <cellStyle name="Calculation 5 5 23" xfId="13823" xr:uid="{7E87DD7A-D758-47C9-A4F1-25DDF1C64D60}"/>
    <cellStyle name="Calculation 5 5 24" xfId="13824" xr:uid="{5630CA5D-85CD-4BB8-A395-608DD3972194}"/>
    <cellStyle name="Calculation 5 5 3" xfId="13825" xr:uid="{50DA1D4F-E4D5-40C5-8796-400605B9700E}"/>
    <cellStyle name="Calculation 5 5 3 2" xfId="13826" xr:uid="{78973C5E-01A2-4C72-94BA-7835DCECF8ED}"/>
    <cellStyle name="Calculation 5 5 3 2 2" xfId="13827" xr:uid="{BD9DBC54-2B8E-4B5A-B86F-99016BF0BD1B}"/>
    <cellStyle name="Calculation 5 5 3 2 3" xfId="13828" xr:uid="{3F3A3DEE-FC7B-4AEE-8D46-CAD5B3FA17EC}"/>
    <cellStyle name="Calculation 5 5 3 3" xfId="13829" xr:uid="{AE412089-7D92-45DD-A5B8-4098BEDE8B12}"/>
    <cellStyle name="Calculation 5 5 3 3 2" xfId="13830" xr:uid="{24267FC5-EA71-4CB0-83B6-C27E2B3D293D}"/>
    <cellStyle name="Calculation 5 5 3 4" xfId="13831" xr:uid="{7827715F-5F6D-4E39-B4D7-3B3248B652AD}"/>
    <cellStyle name="Calculation 5 5 4" xfId="13832" xr:uid="{65C71482-B438-4A8F-BB22-08391A329E21}"/>
    <cellStyle name="Calculation 5 5 4 2" xfId="13833" xr:uid="{20105481-43BA-41FD-8912-B737BA214F11}"/>
    <cellStyle name="Calculation 5 5 4 2 2" xfId="13834" xr:uid="{3E668C64-4CA7-479C-AD9A-E491FECC76C5}"/>
    <cellStyle name="Calculation 5 5 4 3" xfId="13835" xr:uid="{4004EC58-D73E-4B72-89F8-627116549E18}"/>
    <cellStyle name="Calculation 5 5 4 4" xfId="13836" xr:uid="{7DA3BA0B-C43C-476C-8C47-35CFD23FDBD5}"/>
    <cellStyle name="Calculation 5 5 5" xfId="13837" xr:uid="{215FCEA4-C419-4A08-8DAB-CE9D24BAFD54}"/>
    <cellStyle name="Calculation 5 5 5 2" xfId="13838" xr:uid="{7EDBF48E-4B51-49A8-9036-9431F4D74327}"/>
    <cellStyle name="Calculation 5 5 5 2 2" xfId="13839" xr:uid="{CD39E816-2909-4B37-83E2-C237A2549A6E}"/>
    <cellStyle name="Calculation 5 5 5 3" xfId="13840" xr:uid="{D85DB5C0-A655-49E2-B744-466E32C86011}"/>
    <cellStyle name="Calculation 5 5 5 4" xfId="13841" xr:uid="{BF618826-2A91-4A4B-88CE-7686E4766867}"/>
    <cellStyle name="Calculation 5 5 6" xfId="13842" xr:uid="{DAF355A9-004C-48C2-A3CB-A99A31F712C9}"/>
    <cellStyle name="Calculation 5 5 6 2" xfId="13843" xr:uid="{F6420539-3B01-49DE-AF40-BC0780D0E3C8}"/>
    <cellStyle name="Calculation 5 5 6 2 2" xfId="13844" xr:uid="{A4BF19BC-F3D4-4E1B-94C0-F0DF671D8A3C}"/>
    <cellStyle name="Calculation 5 5 6 3" xfId="13845" xr:uid="{C17A88FF-139C-49D2-AA22-DFBDBAD02D20}"/>
    <cellStyle name="Calculation 5 5 7" xfId="13846" xr:uid="{974ED3D6-FC0E-4187-9728-774A42FECADA}"/>
    <cellStyle name="Calculation 5 5 7 2" xfId="13847" xr:uid="{E18595AD-46DF-4191-B1EE-7CFFED903711}"/>
    <cellStyle name="Calculation 5 5 7 2 2" xfId="13848" xr:uid="{1FCA5EF0-E646-4633-AADE-A5A0A738592D}"/>
    <cellStyle name="Calculation 5 5 7 3" xfId="13849" xr:uid="{FE6CDE88-4622-4F83-BCB7-53F812FC6F75}"/>
    <cellStyle name="Calculation 5 5 8" xfId="13850" xr:uid="{273B1363-7EB2-49BB-BEFE-3EE8C5B56B4C}"/>
    <cellStyle name="Calculation 5 5 8 2" xfId="13851" xr:uid="{5B3B3ADB-3690-4E05-B6AD-CE2AA69023FC}"/>
    <cellStyle name="Calculation 5 5 8 2 2" xfId="13852" xr:uid="{48D90397-943B-4557-AE5D-18BCA8FBE6A5}"/>
    <cellStyle name="Calculation 5 5 8 3" xfId="13853" xr:uid="{576C226C-2115-403A-9DE3-F3FC916D681E}"/>
    <cellStyle name="Calculation 5 5 9" xfId="13854" xr:uid="{C1C653B5-B76D-4234-8D7E-3659FB32D037}"/>
    <cellStyle name="Calculation 5 5 9 2" xfId="13855" xr:uid="{F919709D-0C7C-43B3-B88D-7DDD198EBDBE}"/>
    <cellStyle name="Calculation 5 5 9 2 2" xfId="13856" xr:uid="{C8EBD5D5-6CAD-4CFA-BB84-837EB20D885E}"/>
    <cellStyle name="Calculation 5 5 9 3" xfId="13857" xr:uid="{1F70285B-EE95-4E6E-9D12-CBCC007A4CDD}"/>
    <cellStyle name="Calculation 5 6" xfId="13858" xr:uid="{AB704D9E-8B0A-4A8E-BBEB-64550E718DCF}"/>
    <cellStyle name="Calculation 5 6 10" xfId="13859" xr:uid="{6C39567F-F746-48CE-89AF-15FB62E16C6A}"/>
    <cellStyle name="Calculation 5 6 10 2" xfId="13860" xr:uid="{B6C78B6A-1AD2-4EA4-8F1F-E08200D9E78A}"/>
    <cellStyle name="Calculation 5 6 10 2 2" xfId="13861" xr:uid="{88C6E8E8-9D6E-45BF-8C92-276CC2FBEBA3}"/>
    <cellStyle name="Calculation 5 6 10 3" xfId="13862" xr:uid="{04117FE3-260B-49C2-BBB6-6F2AED30813C}"/>
    <cellStyle name="Calculation 5 6 11" xfId="13863" xr:uid="{3CF4FDCD-808E-4059-96A9-E0D175FBC9C5}"/>
    <cellStyle name="Calculation 5 6 11 2" xfId="13864" xr:uid="{95452927-F566-4273-861A-04A6B346F7A0}"/>
    <cellStyle name="Calculation 5 6 11 2 2" xfId="13865" xr:uid="{EBA639E2-FFC3-4A74-84EA-965CC0113C61}"/>
    <cellStyle name="Calculation 5 6 11 3" xfId="13866" xr:uid="{7AAF3593-7B7C-4A9A-A07D-DE83D5F517C6}"/>
    <cellStyle name="Calculation 5 6 12" xfId="13867" xr:uid="{6E20E80D-A4D4-4F98-BC4C-A4E0E960C9DE}"/>
    <cellStyle name="Calculation 5 6 12 2" xfId="13868" xr:uid="{A4F1BA9F-745E-4D7D-938C-C9430C660CB2}"/>
    <cellStyle name="Calculation 5 6 12 2 2" xfId="13869" xr:uid="{73185A63-97C7-49A9-BEFD-0BC25DAFA242}"/>
    <cellStyle name="Calculation 5 6 12 3" xfId="13870" xr:uid="{143E2BB6-DEBA-44E8-BA8C-BD06B7D6DBDB}"/>
    <cellStyle name="Calculation 5 6 13" xfId="13871" xr:uid="{4C7F7C61-872B-4777-92D8-540236CFBFF2}"/>
    <cellStyle name="Calculation 5 6 13 2" xfId="13872" xr:uid="{607E5F81-3860-4997-9924-0BB93A80A511}"/>
    <cellStyle name="Calculation 5 6 13 2 2" xfId="13873" xr:uid="{6284DFB1-C88E-4578-ADFA-F3CEC809C888}"/>
    <cellStyle name="Calculation 5 6 13 3" xfId="13874" xr:uid="{A533263E-A03A-42FE-92AF-A0C97C96AE94}"/>
    <cellStyle name="Calculation 5 6 14" xfId="13875" xr:uid="{FCB3786C-5DA9-448C-9CED-0AD3DB267AF0}"/>
    <cellStyle name="Calculation 5 6 14 2" xfId="13876" xr:uid="{009E9129-81DB-4C7E-9D81-4B914DB78CA1}"/>
    <cellStyle name="Calculation 5 6 14 2 2" xfId="13877" xr:uid="{4FBF6AA8-6187-41FF-8998-9784BA7768C2}"/>
    <cellStyle name="Calculation 5 6 14 3" xfId="13878" xr:uid="{70B709DF-357E-4FD7-9D9C-E814010D35CA}"/>
    <cellStyle name="Calculation 5 6 15" xfId="13879" xr:uid="{4CF895DC-9A4B-4DFE-9CDB-E10123D6EA2A}"/>
    <cellStyle name="Calculation 5 6 15 2" xfId="13880" xr:uid="{877BA6EC-AB29-4610-BA09-6B50AD65FF0A}"/>
    <cellStyle name="Calculation 5 6 15 2 2" xfId="13881" xr:uid="{2A5F47EE-E4F9-4514-AC71-9E6CD242DED8}"/>
    <cellStyle name="Calculation 5 6 15 3" xfId="13882" xr:uid="{CFDBA3FE-E9BF-486C-9466-009CB9408D2F}"/>
    <cellStyle name="Calculation 5 6 16" xfId="13883" xr:uid="{D0DDD370-C2C1-483B-9603-6E9E8392E457}"/>
    <cellStyle name="Calculation 5 6 16 2" xfId="13884" xr:uid="{74BEB4BC-A0A2-4F72-A8D8-0BD27F894D78}"/>
    <cellStyle name="Calculation 5 6 16 2 2" xfId="13885" xr:uid="{9392DDEE-F048-47FD-9F55-59DF916482BB}"/>
    <cellStyle name="Calculation 5 6 16 3" xfId="13886" xr:uid="{35E616B1-6111-49CF-8C9F-4907BAA2E091}"/>
    <cellStyle name="Calculation 5 6 17" xfId="13887" xr:uid="{F85BFA9C-B3F4-439E-9EB3-E3456387CF2E}"/>
    <cellStyle name="Calculation 5 6 17 2" xfId="13888" xr:uid="{B2F19890-EE58-473E-809C-19428AD015BC}"/>
    <cellStyle name="Calculation 5 6 17 2 2" xfId="13889" xr:uid="{EF2D9227-8526-4C80-99E3-796FA9235356}"/>
    <cellStyle name="Calculation 5 6 17 3" xfId="13890" xr:uid="{39E07BA6-8244-460E-8F51-52EB0CC61960}"/>
    <cellStyle name="Calculation 5 6 18" xfId="13891" xr:uid="{58C831B3-3FA8-42CD-A660-83BAD03CFB2B}"/>
    <cellStyle name="Calculation 5 6 18 2" xfId="13892" xr:uid="{5B697101-9656-44AF-A65D-A34CCF378F76}"/>
    <cellStyle name="Calculation 5 6 18 2 2" xfId="13893" xr:uid="{AB70B538-042B-4BEA-A5BF-050803653DDE}"/>
    <cellStyle name="Calculation 5 6 18 3" xfId="13894" xr:uid="{6F0FE1BB-3864-4F74-B5B0-AD21AD796608}"/>
    <cellStyle name="Calculation 5 6 19" xfId="13895" xr:uid="{96A95FD1-5F63-44E3-B004-3246135C4B7C}"/>
    <cellStyle name="Calculation 5 6 19 2" xfId="13896" xr:uid="{30182FEF-9391-4C0D-A732-DFD924B0DDB3}"/>
    <cellStyle name="Calculation 5 6 19 2 2" xfId="13897" xr:uid="{8AB770B8-3B59-43BF-89F2-E4F751D6FA64}"/>
    <cellStyle name="Calculation 5 6 19 3" xfId="13898" xr:uid="{9CB2DA10-6585-4B3D-A73F-BDB2116F70B0}"/>
    <cellStyle name="Calculation 5 6 2" xfId="13899" xr:uid="{B12D1D16-AFD9-4263-98DF-7B92861DFEB0}"/>
    <cellStyle name="Calculation 5 6 2 2" xfId="13900" xr:uid="{17DBF93D-C596-4454-BEEC-0D1CF92C0E06}"/>
    <cellStyle name="Calculation 5 6 2 2 2" xfId="13901" xr:uid="{EBEA2386-6F79-486F-BF72-AE33196D91EB}"/>
    <cellStyle name="Calculation 5 6 2 2 3" xfId="13902" xr:uid="{BC945F61-850B-4365-8DDC-E65DFC2D90A2}"/>
    <cellStyle name="Calculation 5 6 2 3" xfId="13903" xr:uid="{A0E69278-4470-4D78-8D72-18DC1A409667}"/>
    <cellStyle name="Calculation 5 6 2 3 2" xfId="13904" xr:uid="{BAA5C5A7-5E86-4F94-98DD-280A8535342C}"/>
    <cellStyle name="Calculation 5 6 2 4" xfId="13905" xr:uid="{43C2776C-FEB8-48C5-A8E1-FCAF47CEB0EB}"/>
    <cellStyle name="Calculation 5 6 20" xfId="13906" xr:uid="{5AD8C1EA-AC56-4314-A7BE-A7C9E4067368}"/>
    <cellStyle name="Calculation 5 6 20 2" xfId="13907" xr:uid="{0089B51C-3295-4653-8BF5-CA24A40527E7}"/>
    <cellStyle name="Calculation 5 6 20 2 2" xfId="13908" xr:uid="{FF76F3E8-8BD6-4F96-A7D6-5CB51D9A8D8C}"/>
    <cellStyle name="Calculation 5 6 20 3" xfId="13909" xr:uid="{9084DE42-26DE-4D5D-81E2-9248699A4A33}"/>
    <cellStyle name="Calculation 5 6 21" xfId="13910" xr:uid="{A4CB098D-D924-4658-AA0E-5E0384AE22CC}"/>
    <cellStyle name="Calculation 5 6 21 2" xfId="13911" xr:uid="{C396E6D8-EA96-4147-A882-D8DDE76FA496}"/>
    <cellStyle name="Calculation 5 6 22" xfId="13912" xr:uid="{590FC4AB-94A7-4C23-B70A-200080C4FE21}"/>
    <cellStyle name="Calculation 5 6 23" xfId="13913" xr:uid="{F6D1FBDB-2828-43FD-8A1A-978D1D82E7E8}"/>
    <cellStyle name="Calculation 5 6 3" xfId="13914" xr:uid="{3292E502-F321-4A1D-B0E3-2B12322DE033}"/>
    <cellStyle name="Calculation 5 6 3 2" xfId="13915" xr:uid="{B770BF5F-B9B3-4C95-A59A-453E3116C36F}"/>
    <cellStyle name="Calculation 5 6 3 2 2" xfId="13916" xr:uid="{BE4DC413-E624-43D4-BAAD-2D9E8286EA44}"/>
    <cellStyle name="Calculation 5 6 3 3" xfId="13917" xr:uid="{03C1BE19-B33B-4F7D-B745-9494C8BC0262}"/>
    <cellStyle name="Calculation 5 6 3 4" xfId="13918" xr:uid="{7EFDD632-6BB4-43CA-9023-6CF8AC58B719}"/>
    <cellStyle name="Calculation 5 6 4" xfId="13919" xr:uid="{09805F3D-D952-4408-84CF-0AD4B268B60E}"/>
    <cellStyle name="Calculation 5 6 4 2" xfId="13920" xr:uid="{E9FBF42E-E51F-4137-86A1-FEA4D55C7CC7}"/>
    <cellStyle name="Calculation 5 6 4 2 2" xfId="13921" xr:uid="{71EAA30D-E5F9-420F-8229-ACB7699C009D}"/>
    <cellStyle name="Calculation 5 6 4 3" xfId="13922" xr:uid="{92460AE7-6B70-4D11-A14A-E13C0D81188A}"/>
    <cellStyle name="Calculation 5 6 4 4" xfId="13923" xr:uid="{D6840C43-809A-46EE-AA35-81CC10A7303A}"/>
    <cellStyle name="Calculation 5 6 5" xfId="13924" xr:uid="{508E80DC-CDD4-4FCE-9A86-05091D81FB05}"/>
    <cellStyle name="Calculation 5 6 5 2" xfId="13925" xr:uid="{FFA3F443-DF6A-4EF9-BD6E-DF85C1C20D98}"/>
    <cellStyle name="Calculation 5 6 5 2 2" xfId="13926" xr:uid="{ABC6C378-F83A-4361-8623-5533DDA97F9D}"/>
    <cellStyle name="Calculation 5 6 5 3" xfId="13927" xr:uid="{F234623E-1695-4F5A-871A-2731D37B7B28}"/>
    <cellStyle name="Calculation 5 6 6" xfId="13928" xr:uid="{74459EEF-908C-406B-80ED-EE11A3A012F9}"/>
    <cellStyle name="Calculation 5 6 6 2" xfId="13929" xr:uid="{3DAD2990-2494-4953-93FC-AB0E34AD742B}"/>
    <cellStyle name="Calculation 5 6 6 2 2" xfId="13930" xr:uid="{7B1154A8-07E2-41B4-A9C3-1D733EA76CA8}"/>
    <cellStyle name="Calculation 5 6 6 3" xfId="13931" xr:uid="{A70DD472-6805-40C8-BA1D-94BC9687031B}"/>
    <cellStyle name="Calculation 5 6 7" xfId="13932" xr:uid="{11394F64-49F3-4622-B1DF-3A4F4BCB95A1}"/>
    <cellStyle name="Calculation 5 6 7 2" xfId="13933" xr:uid="{B57F429B-9743-495B-B980-BB017971C235}"/>
    <cellStyle name="Calculation 5 6 7 2 2" xfId="13934" xr:uid="{201001E0-676D-4553-A7FF-C513B5DA052F}"/>
    <cellStyle name="Calculation 5 6 7 3" xfId="13935" xr:uid="{865E4690-F983-49D8-8411-25F10A5D0024}"/>
    <cellStyle name="Calculation 5 6 8" xfId="13936" xr:uid="{30AD446A-0AFA-4EBE-A341-E47FB4195817}"/>
    <cellStyle name="Calculation 5 6 8 2" xfId="13937" xr:uid="{0CAD1385-57C2-4A59-BE06-5C63A45D9884}"/>
    <cellStyle name="Calculation 5 6 8 2 2" xfId="13938" xr:uid="{CD463133-75F9-471C-B38C-BA64016AAE7A}"/>
    <cellStyle name="Calculation 5 6 8 3" xfId="13939" xr:uid="{E0ECB814-EEDA-4AC2-A850-875835E36B66}"/>
    <cellStyle name="Calculation 5 6 9" xfId="13940" xr:uid="{3416FF5E-8F14-4C71-8E42-77DB429D3373}"/>
    <cellStyle name="Calculation 5 6 9 2" xfId="13941" xr:uid="{3480421E-8227-4951-BFA2-386F5872DAAE}"/>
    <cellStyle name="Calculation 5 6 9 2 2" xfId="13942" xr:uid="{30FEFADC-C42F-48F5-ADEA-10A0ABB7D67D}"/>
    <cellStyle name="Calculation 5 6 9 3" xfId="13943" xr:uid="{08CE8454-8A70-442D-8F89-E8B3FA6078A6}"/>
    <cellStyle name="Calculation 5 7" xfId="13944" xr:uid="{BC084E67-0CEA-4232-A034-9328185FE14B}"/>
    <cellStyle name="Calculation 5 7 2" xfId="13945" xr:uid="{E7AB0325-2ACE-4A5B-915E-B94A9101F008}"/>
    <cellStyle name="Calculation 5 7 2 2" xfId="13946" xr:uid="{235E792C-8482-4A84-8090-C721505C27BE}"/>
    <cellStyle name="Calculation 5 7 2 3" xfId="13947" xr:uid="{2869DEBA-970E-4898-81DF-34C078080493}"/>
    <cellStyle name="Calculation 5 7 3" xfId="13948" xr:uid="{996A3BA3-D240-4AF4-A633-71DB643BC0C6}"/>
    <cellStyle name="Calculation 5 7 3 2" xfId="13949" xr:uid="{C70A2C4B-C8F0-4EAC-A6AC-0397DB11AB84}"/>
    <cellStyle name="Calculation 5 7 4" xfId="13950" xr:uid="{B8B48B90-F4B1-41A4-AB18-DECC19874A7C}"/>
    <cellStyle name="Calculation 5 8" xfId="13951" xr:uid="{08632152-6829-4896-9940-1DD227B0D73A}"/>
    <cellStyle name="Calculation 5 8 2" xfId="13952" xr:uid="{1FEF5B14-0210-4A3D-893C-09B861B197F5}"/>
    <cellStyle name="Calculation 5 8 2 2" xfId="13953" xr:uid="{E42F2E89-E5DB-43B7-AB16-8FD5021E133F}"/>
    <cellStyle name="Calculation 5 8 2 3" xfId="13954" xr:uid="{2CE6E9DE-7808-4764-BAB5-BE557FFDCAF5}"/>
    <cellStyle name="Calculation 5 8 3" xfId="13955" xr:uid="{58E9D478-18A5-4403-9915-0A26F70F1D83}"/>
    <cellStyle name="Calculation 5 8 4" xfId="13956" xr:uid="{805803D9-1AC4-4611-8170-0BCE5BBD512D}"/>
    <cellStyle name="Calculation 5 9" xfId="13957" xr:uid="{A8275A4F-A1E4-484A-882E-48BA8AFC902E}"/>
    <cellStyle name="Calculation 5 9 2" xfId="13958" xr:uid="{085F44F1-CA77-4D33-A62F-64001D5F2D82}"/>
    <cellStyle name="Calculation 5 9 2 2" xfId="13959" xr:uid="{888ED45A-DA86-40D0-96A7-3E41806CBFF9}"/>
    <cellStyle name="Calculation 5 9 3" xfId="13960" xr:uid="{1309FF5C-69EC-4253-B077-5B22D896024F}"/>
    <cellStyle name="Calculation 5 9 4" xfId="13961" xr:uid="{00FAD715-F62B-4BE3-A044-A3590DD55EBE}"/>
    <cellStyle name="Calculation 6" xfId="13962" xr:uid="{32ED54BC-A3F4-407C-B1C3-09CD2F11CF51}"/>
    <cellStyle name="Calculation 6 10" xfId="13963" xr:uid="{FB71461A-8D5B-4FB4-8A3C-B7A637326FF4}"/>
    <cellStyle name="Calculation 6 10 2" xfId="13964" xr:uid="{9D14406D-E937-48E7-8B75-7779572C5E18}"/>
    <cellStyle name="Calculation 6 10 2 2" xfId="13965" xr:uid="{AD8871D3-728F-4A35-B976-9382CDA59FB3}"/>
    <cellStyle name="Calculation 6 10 3" xfId="13966" xr:uid="{C82ECB5C-68CF-4A08-86F7-A09D25166079}"/>
    <cellStyle name="Calculation 6 11" xfId="13967" xr:uid="{F3237249-F5AE-408B-A3B8-88330258C400}"/>
    <cellStyle name="Calculation 6 11 2" xfId="13968" xr:uid="{DB2528CA-D341-429E-9CE9-B31E66D8944B}"/>
    <cellStyle name="Calculation 6 11 2 2" xfId="13969" xr:uid="{E061C361-126A-4B9D-BBC3-ABE57EF81267}"/>
    <cellStyle name="Calculation 6 11 3" xfId="13970" xr:uid="{13842E3F-22CF-46D5-9B27-703F13EC4366}"/>
    <cellStyle name="Calculation 6 12" xfId="13971" xr:uid="{7E4AEFF4-67F9-4842-B13F-134A3795C80E}"/>
    <cellStyle name="Calculation 6 12 2" xfId="13972" xr:uid="{1190794D-DC4A-4731-B3E4-93345BD84429}"/>
    <cellStyle name="Calculation 6 12 2 2" xfId="13973" xr:uid="{3624436F-8801-4527-95C2-9A1FB298106D}"/>
    <cellStyle name="Calculation 6 12 3" xfId="13974" xr:uid="{8C4763FA-F7EB-4F2F-868C-4E509719B8BD}"/>
    <cellStyle name="Calculation 6 13" xfId="13975" xr:uid="{A2FE196E-F615-4AE4-9C53-8E13C4700387}"/>
    <cellStyle name="Calculation 6 13 2" xfId="13976" xr:uid="{8236CCF7-723B-4C61-A761-BB6196BF1A59}"/>
    <cellStyle name="Calculation 6 13 2 2" xfId="13977" xr:uid="{5C142E8B-AAD4-484F-B31C-6AB9168A8646}"/>
    <cellStyle name="Calculation 6 13 3" xfId="13978" xr:uid="{0B7175E6-273F-4D52-A159-CE82E3B40830}"/>
    <cellStyle name="Calculation 6 14" xfId="13979" xr:uid="{A9A49CC4-BB77-4370-9DEF-97A91EB4EBFB}"/>
    <cellStyle name="Calculation 6 14 2" xfId="13980" xr:uid="{38FB8E95-045E-4A2A-A187-017E274D3099}"/>
    <cellStyle name="Calculation 6 14 2 2" xfId="13981" xr:uid="{3192C306-9C7F-4A34-B6BD-CF9CBE25C5EF}"/>
    <cellStyle name="Calculation 6 14 3" xfId="13982" xr:uid="{AE5540FB-1490-43E0-A278-E1358CCEF040}"/>
    <cellStyle name="Calculation 6 15" xfId="13983" xr:uid="{2618F75D-920B-427F-9DCD-8E78CE031C1E}"/>
    <cellStyle name="Calculation 6 15 2" xfId="13984" xr:uid="{16DE5D41-E371-4A6C-9764-29B3478BEC99}"/>
    <cellStyle name="Calculation 6 15 2 2" xfId="13985" xr:uid="{1B5CF346-56EE-4756-9238-08BFB1128786}"/>
    <cellStyle name="Calculation 6 15 3" xfId="13986" xr:uid="{1FCF658A-8672-43D0-913E-8A4C643F0460}"/>
    <cellStyle name="Calculation 6 16" xfId="13987" xr:uid="{40CCA5AC-FC7F-4890-A65A-2A65E6465CFD}"/>
    <cellStyle name="Calculation 6 16 2" xfId="13988" xr:uid="{BB28B051-C248-48E6-BEC6-BD7778C51946}"/>
    <cellStyle name="Calculation 6 16 2 2" xfId="13989" xr:uid="{29F99C33-DEA2-473A-9076-F3BC3D2E2F3E}"/>
    <cellStyle name="Calculation 6 16 3" xfId="13990" xr:uid="{F94E1288-BB27-48BB-934D-599A8539CC24}"/>
    <cellStyle name="Calculation 6 17" xfId="13991" xr:uid="{724F99B0-BCC6-4BE6-A9D3-5A259A76BBDB}"/>
    <cellStyle name="Calculation 6 17 2" xfId="13992" xr:uid="{89F326A0-A8A8-479D-9F92-8DD3B3FCF1A6}"/>
    <cellStyle name="Calculation 6 17 2 2" xfId="13993" xr:uid="{33FEFF6E-5904-424F-9C6A-D3893AD4DC1B}"/>
    <cellStyle name="Calculation 6 17 3" xfId="13994" xr:uid="{6742A5B6-982E-4F32-B407-EA852CD56EC7}"/>
    <cellStyle name="Calculation 6 18" xfId="13995" xr:uid="{D7E382E5-2C70-41D9-BF04-CD7E057CD92E}"/>
    <cellStyle name="Calculation 6 18 2" xfId="13996" xr:uid="{4CB81253-3174-4582-B0D3-8D56A5CAC192}"/>
    <cellStyle name="Calculation 6 18 2 2" xfId="13997" xr:uid="{26BD62EC-7BA6-45B3-964B-7B267F1A5713}"/>
    <cellStyle name="Calculation 6 18 3" xfId="13998" xr:uid="{08D2C694-9046-4468-9E18-D0D5B8544765}"/>
    <cellStyle name="Calculation 6 19" xfId="13999" xr:uid="{CD193C7F-D936-4713-B0A1-BBD06FE4B98D}"/>
    <cellStyle name="Calculation 6 19 2" xfId="14000" xr:uid="{F4E180C4-4F40-4CC8-847F-B0B5D08DF8CB}"/>
    <cellStyle name="Calculation 6 19 2 2" xfId="14001" xr:uid="{A2B9E741-BA25-4281-A866-AB6183708416}"/>
    <cellStyle name="Calculation 6 19 3" xfId="14002" xr:uid="{8895ABCA-DEC4-4104-B3DD-54009666E155}"/>
    <cellStyle name="Calculation 6 2" xfId="14003" xr:uid="{81B7AF6B-B675-4F66-BE78-F05ED8495224}"/>
    <cellStyle name="Calculation 6 2 10" xfId="14004" xr:uid="{5311A141-6782-4D98-91F2-2542113B9E8D}"/>
    <cellStyle name="Calculation 6 2 10 2" xfId="14005" xr:uid="{0A12633B-95B9-426E-9EF6-AD1E5A968261}"/>
    <cellStyle name="Calculation 6 2 10 2 2" xfId="14006" xr:uid="{4FC559AA-8233-4839-898C-5CA2E04270DC}"/>
    <cellStyle name="Calculation 6 2 10 3" xfId="14007" xr:uid="{8D9EEC10-5D69-4B1A-B8A3-3592FCBB18D3}"/>
    <cellStyle name="Calculation 6 2 11" xfId="14008" xr:uid="{BA2589EE-8974-4959-B169-807E494363FC}"/>
    <cellStyle name="Calculation 6 2 11 2" xfId="14009" xr:uid="{D4A50C71-DF03-425B-9840-0CC55B92D47D}"/>
    <cellStyle name="Calculation 6 2 11 2 2" xfId="14010" xr:uid="{937B404C-7F2C-41A7-A3A1-3FA6E83A9ADF}"/>
    <cellStyle name="Calculation 6 2 11 3" xfId="14011" xr:uid="{781F5E56-6361-4081-82CD-D56B75AFAAB7}"/>
    <cellStyle name="Calculation 6 2 12" xfId="14012" xr:uid="{16A15B17-B209-41CD-8F1B-9BCD54B57205}"/>
    <cellStyle name="Calculation 6 2 12 2" xfId="14013" xr:uid="{20640C3C-BF3A-4BE5-8AB1-E5FD8FCD5C08}"/>
    <cellStyle name="Calculation 6 2 12 2 2" xfId="14014" xr:uid="{EA268411-E880-4B2C-A7F4-AF7C22FB4CDA}"/>
    <cellStyle name="Calculation 6 2 12 3" xfId="14015" xr:uid="{262A9CC8-D0F9-4CCB-AFBC-668303F8C810}"/>
    <cellStyle name="Calculation 6 2 13" xfId="14016" xr:uid="{1A2367A9-5EE5-413F-A918-C3D86F8D7665}"/>
    <cellStyle name="Calculation 6 2 13 2" xfId="14017" xr:uid="{DA0E196F-AC2B-4F25-88B3-AD0DA7B3DEAE}"/>
    <cellStyle name="Calculation 6 2 13 2 2" xfId="14018" xr:uid="{A956E0A0-DBA8-44FA-AA42-B5B3380921EE}"/>
    <cellStyle name="Calculation 6 2 13 3" xfId="14019" xr:uid="{D9D7818D-D334-4FEF-9112-C5F0648D6929}"/>
    <cellStyle name="Calculation 6 2 14" xfId="14020" xr:uid="{48508141-62F5-45CF-9863-F49A197D62B8}"/>
    <cellStyle name="Calculation 6 2 14 2" xfId="14021" xr:uid="{FE62FDE6-61F6-425B-9774-951CD325D1C7}"/>
    <cellStyle name="Calculation 6 2 14 2 2" xfId="14022" xr:uid="{44979E80-F688-4375-A772-64327867BD4E}"/>
    <cellStyle name="Calculation 6 2 14 3" xfId="14023" xr:uid="{AEF525B2-4BCD-4D61-947E-E95A1345B646}"/>
    <cellStyle name="Calculation 6 2 15" xfId="14024" xr:uid="{08B3E8A1-F8FB-4645-B973-A917448381F8}"/>
    <cellStyle name="Calculation 6 2 15 2" xfId="14025" xr:uid="{D563EBEF-83E6-4125-98FB-23998AF792C3}"/>
    <cellStyle name="Calculation 6 2 15 2 2" xfId="14026" xr:uid="{3DFD8312-B0ED-4AF1-8E37-ECBAFCEC2F4C}"/>
    <cellStyle name="Calculation 6 2 15 3" xfId="14027" xr:uid="{DB38536D-B2CA-4A3B-B691-414122C14CC3}"/>
    <cellStyle name="Calculation 6 2 16" xfId="14028" xr:uid="{B0A86798-6ECC-48A9-ACBE-8C55E7B8D65F}"/>
    <cellStyle name="Calculation 6 2 16 2" xfId="14029" xr:uid="{533BCFD2-3E2A-4F4D-B9C7-299641557BDE}"/>
    <cellStyle name="Calculation 6 2 16 2 2" xfId="14030" xr:uid="{2FDAE067-6657-47B6-B900-0F4D91983B28}"/>
    <cellStyle name="Calculation 6 2 16 3" xfId="14031" xr:uid="{C9025A92-E4F3-46BB-AB34-0E7EA2200B07}"/>
    <cellStyle name="Calculation 6 2 17" xfId="14032" xr:uid="{FB86BB4A-1852-452C-AE94-59D071A78DA2}"/>
    <cellStyle name="Calculation 6 2 17 2" xfId="14033" xr:uid="{E853B793-9BC5-4600-9C19-FA3FB3AD091A}"/>
    <cellStyle name="Calculation 6 2 17 2 2" xfId="14034" xr:uid="{93D32ADE-48EE-4A2C-ACB5-B54142BC54D4}"/>
    <cellStyle name="Calculation 6 2 17 3" xfId="14035" xr:uid="{987DD8C4-EB64-4209-A38F-E791838B888D}"/>
    <cellStyle name="Calculation 6 2 18" xfId="14036" xr:uid="{7299E635-A41F-402B-987D-3776ED4845AA}"/>
    <cellStyle name="Calculation 6 2 18 2" xfId="14037" xr:uid="{B5144989-73A5-483B-8293-A049C9F8AE7E}"/>
    <cellStyle name="Calculation 6 2 18 2 2" xfId="14038" xr:uid="{569FF266-C932-473E-9944-485B2DAA68CE}"/>
    <cellStyle name="Calculation 6 2 18 3" xfId="14039" xr:uid="{DECD46A4-7246-42F5-8484-4AB77827118D}"/>
    <cellStyle name="Calculation 6 2 19" xfId="14040" xr:uid="{0781C9B7-1D75-4912-8B10-4BA7C8290EB9}"/>
    <cellStyle name="Calculation 6 2 19 2" xfId="14041" xr:uid="{BCF64A62-3D2A-4F5D-81DE-95B3A88DC825}"/>
    <cellStyle name="Calculation 6 2 19 2 2" xfId="14042" xr:uid="{654DCF6A-0AEB-4E86-B5FA-C7534B8D9318}"/>
    <cellStyle name="Calculation 6 2 19 3" xfId="14043" xr:uid="{20A6C5D7-91A0-428B-B87C-A3B047424966}"/>
    <cellStyle name="Calculation 6 2 2" xfId="14044" xr:uid="{524C6A74-66A6-457F-99B8-C30820A6AC01}"/>
    <cellStyle name="Calculation 6 2 2 10" xfId="14045" xr:uid="{662A2B33-81C3-421C-B719-EF78687669C1}"/>
    <cellStyle name="Calculation 6 2 2 10 2" xfId="14046" xr:uid="{1706E6DD-602D-4662-A844-E3DCB399A307}"/>
    <cellStyle name="Calculation 6 2 2 10 2 2" xfId="14047" xr:uid="{19195342-C398-42DB-8953-A73B229D78CA}"/>
    <cellStyle name="Calculation 6 2 2 10 3" xfId="14048" xr:uid="{B8799725-DDC4-419F-8712-0C17054E9972}"/>
    <cellStyle name="Calculation 6 2 2 11" xfId="14049" xr:uid="{37EAC0FB-A69B-4213-A4FB-BABDD9B92E78}"/>
    <cellStyle name="Calculation 6 2 2 11 2" xfId="14050" xr:uid="{F5755258-BFD0-4EB8-A8DF-FDB4913998C0}"/>
    <cellStyle name="Calculation 6 2 2 11 2 2" xfId="14051" xr:uid="{2D8A68FB-FB5D-4F5A-AA6A-8D5BE95D4A21}"/>
    <cellStyle name="Calculation 6 2 2 11 3" xfId="14052" xr:uid="{D2A7EF0E-C49E-4D92-8529-CB9FD614C50C}"/>
    <cellStyle name="Calculation 6 2 2 12" xfId="14053" xr:uid="{E26F5AC4-396D-4327-9704-8C9F0A8E057D}"/>
    <cellStyle name="Calculation 6 2 2 12 2" xfId="14054" xr:uid="{6CC5C000-434D-4EC8-8F57-8BC53283464A}"/>
    <cellStyle name="Calculation 6 2 2 12 2 2" xfId="14055" xr:uid="{F0274BBA-0DA8-4AB6-AEE7-49D6389087A7}"/>
    <cellStyle name="Calculation 6 2 2 12 3" xfId="14056" xr:uid="{667C29F8-8EF2-4B0F-B2C7-42C80F3E2E9E}"/>
    <cellStyle name="Calculation 6 2 2 13" xfId="14057" xr:uid="{C9332391-16C6-448C-AE23-1F9F02A8C5C4}"/>
    <cellStyle name="Calculation 6 2 2 13 2" xfId="14058" xr:uid="{1B667F55-EFE7-48E4-AAB1-B3E2CE4F3D02}"/>
    <cellStyle name="Calculation 6 2 2 13 2 2" xfId="14059" xr:uid="{C4A4E875-3603-4E12-BDE2-A84D92BD2B3C}"/>
    <cellStyle name="Calculation 6 2 2 13 3" xfId="14060" xr:uid="{30B9614A-FFD4-4D7E-AB85-F1D889486EE1}"/>
    <cellStyle name="Calculation 6 2 2 14" xfId="14061" xr:uid="{73A63086-34A9-4EDE-AD88-376A5C4E6DF2}"/>
    <cellStyle name="Calculation 6 2 2 14 2" xfId="14062" xr:uid="{270714AE-CFF3-4DE4-93B7-6D75A4928AEB}"/>
    <cellStyle name="Calculation 6 2 2 14 2 2" xfId="14063" xr:uid="{94A302D1-BB64-41A6-9D3C-3A0C4A37C1E3}"/>
    <cellStyle name="Calculation 6 2 2 14 3" xfId="14064" xr:uid="{878853C9-DE69-4A40-B2D7-8CF8C8B36952}"/>
    <cellStyle name="Calculation 6 2 2 15" xfId="14065" xr:uid="{9919FF6B-6B8F-4868-86A0-6BFB9C1F41A7}"/>
    <cellStyle name="Calculation 6 2 2 15 2" xfId="14066" xr:uid="{4A22A542-330C-4C2B-A0E1-314D4C4FA2F9}"/>
    <cellStyle name="Calculation 6 2 2 15 2 2" xfId="14067" xr:uid="{0A11D6B1-90E7-4550-941A-53ED2DBCF7B7}"/>
    <cellStyle name="Calculation 6 2 2 15 3" xfId="14068" xr:uid="{C452CC3A-D0A7-4687-B294-8C9DC76E93AD}"/>
    <cellStyle name="Calculation 6 2 2 16" xfId="14069" xr:uid="{28ED8071-5BFE-4FCA-B8AE-3DFD970F5969}"/>
    <cellStyle name="Calculation 6 2 2 16 2" xfId="14070" xr:uid="{C362DBFF-6ACA-46B8-97A6-E72E317A012C}"/>
    <cellStyle name="Calculation 6 2 2 16 2 2" xfId="14071" xr:uid="{BF9FAFA0-B7F1-4D7B-ADC1-23904EB29D9F}"/>
    <cellStyle name="Calculation 6 2 2 16 3" xfId="14072" xr:uid="{039A7C44-C19D-45E5-9A96-75F563F13399}"/>
    <cellStyle name="Calculation 6 2 2 17" xfId="14073" xr:uid="{9B47E413-00AD-470D-9F03-0A1C6CC8F68F}"/>
    <cellStyle name="Calculation 6 2 2 17 2" xfId="14074" xr:uid="{A91C5DFC-3377-4555-8E89-28065B2CE896}"/>
    <cellStyle name="Calculation 6 2 2 17 2 2" xfId="14075" xr:uid="{6B2CF800-AA61-416B-938F-A7BE569C5745}"/>
    <cellStyle name="Calculation 6 2 2 17 3" xfId="14076" xr:uid="{835CD101-D8D0-466D-8C51-46A24AFFD08F}"/>
    <cellStyle name="Calculation 6 2 2 18" xfId="14077" xr:uid="{2E890297-786F-4576-ACBA-3B66E129C9C4}"/>
    <cellStyle name="Calculation 6 2 2 18 2" xfId="14078" xr:uid="{6B4AC552-9CEB-4F5F-8D53-919DD28E30A9}"/>
    <cellStyle name="Calculation 6 2 2 19" xfId="14079" xr:uid="{97DF8671-2F8E-4E5E-A63C-48FB23C4146E}"/>
    <cellStyle name="Calculation 6 2 2 2" xfId="14080" xr:uid="{F0149B84-C561-4398-9F90-41AF5D78A4AD}"/>
    <cellStyle name="Calculation 6 2 2 2 10" xfId="14081" xr:uid="{ED23A7E0-B331-49B3-A32B-5990BFC9D13C}"/>
    <cellStyle name="Calculation 6 2 2 2 10 2" xfId="14082" xr:uid="{F92F6C4C-859D-4F6D-9707-CA7AF7295FBB}"/>
    <cellStyle name="Calculation 6 2 2 2 10 2 2" xfId="14083" xr:uid="{1A5D3D01-55F8-4BBA-A82A-94BE2A49FE1D}"/>
    <cellStyle name="Calculation 6 2 2 2 10 3" xfId="14084" xr:uid="{B574F80E-E7CB-4195-AD37-FF765403053C}"/>
    <cellStyle name="Calculation 6 2 2 2 11" xfId="14085" xr:uid="{72A25B40-9106-445B-9E1D-A319E59575B3}"/>
    <cellStyle name="Calculation 6 2 2 2 11 2" xfId="14086" xr:uid="{17DFF05A-988A-481F-935C-A6E3E64C83E8}"/>
    <cellStyle name="Calculation 6 2 2 2 11 2 2" xfId="14087" xr:uid="{D435894B-AAC3-46B2-8748-5907FDB50E35}"/>
    <cellStyle name="Calculation 6 2 2 2 11 3" xfId="14088" xr:uid="{D45EF6F9-63B5-44B9-A425-2AE8B5802568}"/>
    <cellStyle name="Calculation 6 2 2 2 12" xfId="14089" xr:uid="{AD3B4049-3EC3-43E5-9D39-621FF7EFE0DD}"/>
    <cellStyle name="Calculation 6 2 2 2 12 2" xfId="14090" xr:uid="{73E2688D-4227-402B-9104-8DFA0A1BC85A}"/>
    <cellStyle name="Calculation 6 2 2 2 12 2 2" xfId="14091" xr:uid="{1DA277AD-8CC1-4C03-B905-C9B8B5D8436B}"/>
    <cellStyle name="Calculation 6 2 2 2 12 3" xfId="14092" xr:uid="{AD8D92CB-6ECC-4D4B-AC83-9AAED7E3BAFE}"/>
    <cellStyle name="Calculation 6 2 2 2 13" xfId="14093" xr:uid="{B6EDAE0B-B343-49A3-9610-F4B0B51077F9}"/>
    <cellStyle name="Calculation 6 2 2 2 13 2" xfId="14094" xr:uid="{24837513-F8E8-4310-9139-9D16412F4AA7}"/>
    <cellStyle name="Calculation 6 2 2 2 13 2 2" xfId="14095" xr:uid="{0EAC2651-53A8-4B81-8E16-A9DA1FB5A6BF}"/>
    <cellStyle name="Calculation 6 2 2 2 13 3" xfId="14096" xr:uid="{136EB1BF-DA34-412F-998B-822D0A6C4D18}"/>
    <cellStyle name="Calculation 6 2 2 2 14" xfId="14097" xr:uid="{3E5835B2-7E7B-4841-8B5D-379B18F538E6}"/>
    <cellStyle name="Calculation 6 2 2 2 14 2" xfId="14098" xr:uid="{93955CF0-E5ED-4178-A2E5-7402D278A588}"/>
    <cellStyle name="Calculation 6 2 2 2 14 2 2" xfId="14099" xr:uid="{6BADE1C8-B2EC-4B56-ADA9-A5C7B1545653}"/>
    <cellStyle name="Calculation 6 2 2 2 14 3" xfId="14100" xr:uid="{A947AA9A-53B2-40D2-B880-FF745B950F86}"/>
    <cellStyle name="Calculation 6 2 2 2 15" xfId="14101" xr:uid="{2C0A1FF3-BB3F-4847-8492-1FEB3784CEE8}"/>
    <cellStyle name="Calculation 6 2 2 2 15 2" xfId="14102" xr:uid="{8005BE65-D521-44AF-9441-478124849022}"/>
    <cellStyle name="Calculation 6 2 2 2 15 2 2" xfId="14103" xr:uid="{F92594C4-492B-4AA1-B007-66E40D02A251}"/>
    <cellStyle name="Calculation 6 2 2 2 15 3" xfId="14104" xr:uid="{A9C052E4-F0DF-4A1D-832B-978A96A0F24E}"/>
    <cellStyle name="Calculation 6 2 2 2 16" xfId="14105" xr:uid="{97B7F4DF-ED4E-404E-9FAE-101EF90283A0}"/>
    <cellStyle name="Calculation 6 2 2 2 16 2" xfId="14106" xr:uid="{5EFCC3F4-93F0-4219-87AF-C95960C6ED1B}"/>
    <cellStyle name="Calculation 6 2 2 2 16 2 2" xfId="14107" xr:uid="{40A336EC-B077-4615-8BAA-73C4D5A4405C}"/>
    <cellStyle name="Calculation 6 2 2 2 16 3" xfId="14108" xr:uid="{CD3C3678-C0E5-4214-BE36-7C29A609A974}"/>
    <cellStyle name="Calculation 6 2 2 2 17" xfId="14109" xr:uid="{89FB97CE-377F-4C32-92BE-E5E856568CFA}"/>
    <cellStyle name="Calculation 6 2 2 2 17 2" xfId="14110" xr:uid="{2580CC30-FA6B-4001-8985-6E78AD6CE39C}"/>
    <cellStyle name="Calculation 6 2 2 2 17 2 2" xfId="14111" xr:uid="{410EB32F-D274-4D15-9CEC-E981D0878377}"/>
    <cellStyle name="Calculation 6 2 2 2 17 3" xfId="14112" xr:uid="{C0D856E1-A446-4DF6-92AA-74260B18D7A8}"/>
    <cellStyle name="Calculation 6 2 2 2 18" xfId="14113" xr:uid="{2909B995-D4AD-4BF8-9903-7E44C7DBD20B}"/>
    <cellStyle name="Calculation 6 2 2 2 18 2" xfId="14114" xr:uid="{02A50379-B700-4C9E-B214-8D6CCEA005C6}"/>
    <cellStyle name="Calculation 6 2 2 2 18 2 2" xfId="14115" xr:uid="{5533E684-34F8-4D02-98C0-323D96545299}"/>
    <cellStyle name="Calculation 6 2 2 2 18 3" xfId="14116" xr:uid="{10193B80-9812-4409-BA59-5C72B77DE0D5}"/>
    <cellStyle name="Calculation 6 2 2 2 19" xfId="14117" xr:uid="{C6A5F303-2684-471D-9268-B9DAABD0BEED}"/>
    <cellStyle name="Calculation 6 2 2 2 19 2" xfId="14118" xr:uid="{21558476-7606-4D64-9F01-84AE6CED5BB3}"/>
    <cellStyle name="Calculation 6 2 2 2 19 2 2" xfId="14119" xr:uid="{24167DAB-87A1-4D23-A815-1641FDA68F9F}"/>
    <cellStyle name="Calculation 6 2 2 2 19 3" xfId="14120" xr:uid="{DCEC6AA8-C190-4453-B8F8-A8611E2D02B3}"/>
    <cellStyle name="Calculation 6 2 2 2 2" xfId="14121" xr:uid="{A17B1F56-8DC1-477A-82AF-43A28B6147F3}"/>
    <cellStyle name="Calculation 6 2 2 2 2 2" xfId="14122" xr:uid="{A55973F2-274E-4622-9D9B-D32C30C62317}"/>
    <cellStyle name="Calculation 6 2 2 2 2 2 2" xfId="14123" xr:uid="{1384F353-B13A-4941-BCB7-FA569E8FC398}"/>
    <cellStyle name="Calculation 6 2 2 2 2 2 3" xfId="14124" xr:uid="{78602C62-65C5-4B55-8AB1-993446E75C50}"/>
    <cellStyle name="Calculation 6 2 2 2 2 3" xfId="14125" xr:uid="{2B95B2CD-747F-4B5F-B2B8-FD7255E0D7C6}"/>
    <cellStyle name="Calculation 6 2 2 2 2 3 2" xfId="14126" xr:uid="{4BD90DD6-C9FD-4B95-A74F-D8A6939DD21C}"/>
    <cellStyle name="Calculation 6 2 2 2 2 4" xfId="14127" xr:uid="{9096CD46-9DD2-4A6D-B4FF-86AFD216A956}"/>
    <cellStyle name="Calculation 6 2 2 2 20" xfId="14128" xr:uid="{6A7227EB-75BB-4EA2-8AC0-E8B3A285BBFF}"/>
    <cellStyle name="Calculation 6 2 2 2 20 2" xfId="14129" xr:uid="{DBC41404-AAB9-48D4-BB40-252A0BCF0664}"/>
    <cellStyle name="Calculation 6 2 2 2 20 2 2" xfId="14130" xr:uid="{49A6E449-E75E-4485-9698-91C86B1310D0}"/>
    <cellStyle name="Calculation 6 2 2 2 20 3" xfId="14131" xr:uid="{3A2EC8FD-CC49-4035-B648-0F1FDE799325}"/>
    <cellStyle name="Calculation 6 2 2 2 21" xfId="14132" xr:uid="{DD92D0AE-D8B7-4840-96E3-7CAA227B3815}"/>
    <cellStyle name="Calculation 6 2 2 2 21 2" xfId="14133" xr:uid="{2E7BE9CA-3D5A-46B7-8E4C-202DAEA4E58F}"/>
    <cellStyle name="Calculation 6 2 2 2 22" xfId="14134" xr:uid="{9D9968C3-140E-438E-866A-992443480983}"/>
    <cellStyle name="Calculation 6 2 2 2 23" xfId="14135" xr:uid="{533BADC6-69CA-4032-B1AF-8DBC7804983C}"/>
    <cellStyle name="Calculation 6 2 2 2 3" xfId="14136" xr:uid="{E4B92BDC-FF9D-4520-A5D6-3263C12E19DF}"/>
    <cellStyle name="Calculation 6 2 2 2 3 2" xfId="14137" xr:uid="{129B5EE5-FABE-4B51-9F77-BC1FD8F2E5C2}"/>
    <cellStyle name="Calculation 6 2 2 2 3 2 2" xfId="14138" xr:uid="{1D857C48-C2DA-423B-9283-7EBB4AF34D94}"/>
    <cellStyle name="Calculation 6 2 2 2 3 3" xfId="14139" xr:uid="{FF4D7876-1FFC-435C-B97E-5796DF7848BE}"/>
    <cellStyle name="Calculation 6 2 2 2 3 4" xfId="14140" xr:uid="{CF09CACD-D9D2-48D9-90B9-71A2053A09B4}"/>
    <cellStyle name="Calculation 6 2 2 2 4" xfId="14141" xr:uid="{E800D71C-6F49-4E02-A629-092B59F2A0AA}"/>
    <cellStyle name="Calculation 6 2 2 2 4 2" xfId="14142" xr:uid="{AE102CCB-B657-45DF-A3B9-D7D8847562F4}"/>
    <cellStyle name="Calculation 6 2 2 2 4 2 2" xfId="14143" xr:uid="{13C712A8-860D-4376-BE7A-53A6C7D0AABA}"/>
    <cellStyle name="Calculation 6 2 2 2 4 3" xfId="14144" xr:uid="{D6C3EB63-E78E-4B60-BDD0-205A6B3850C4}"/>
    <cellStyle name="Calculation 6 2 2 2 4 4" xfId="14145" xr:uid="{149E8232-8E9E-455B-AFF6-B1DBC4660E6C}"/>
    <cellStyle name="Calculation 6 2 2 2 5" xfId="14146" xr:uid="{8F8A9972-507C-4191-9B94-659C2DA148F9}"/>
    <cellStyle name="Calculation 6 2 2 2 5 2" xfId="14147" xr:uid="{BB69FF2F-427D-43A2-9EC5-2951AF425B14}"/>
    <cellStyle name="Calculation 6 2 2 2 5 2 2" xfId="14148" xr:uid="{285AF21F-31C1-4C7F-8D0D-051231520F91}"/>
    <cellStyle name="Calculation 6 2 2 2 5 3" xfId="14149" xr:uid="{FFC08F8A-8694-4181-A34A-C1257A57AAB2}"/>
    <cellStyle name="Calculation 6 2 2 2 6" xfId="14150" xr:uid="{036C32D6-31D9-4992-B565-8DE4F91E8AFF}"/>
    <cellStyle name="Calculation 6 2 2 2 6 2" xfId="14151" xr:uid="{2AF55787-33A4-4722-BA58-F598DAA230BE}"/>
    <cellStyle name="Calculation 6 2 2 2 6 2 2" xfId="14152" xr:uid="{34F994C9-6C75-4737-B1B9-AA85A738704E}"/>
    <cellStyle name="Calculation 6 2 2 2 6 3" xfId="14153" xr:uid="{F6B4D3E2-557A-41B8-B017-2179426BB494}"/>
    <cellStyle name="Calculation 6 2 2 2 7" xfId="14154" xr:uid="{A9D15773-D500-4555-839A-A2E20751521E}"/>
    <cellStyle name="Calculation 6 2 2 2 7 2" xfId="14155" xr:uid="{11D2C5D2-6CFD-4BBB-A1AF-ED264AB9576A}"/>
    <cellStyle name="Calculation 6 2 2 2 7 2 2" xfId="14156" xr:uid="{D7501E87-C385-47B5-8CED-7D51020731F9}"/>
    <cellStyle name="Calculation 6 2 2 2 7 3" xfId="14157" xr:uid="{DA6E0D50-B7C9-457C-99F9-7BF566FDFF88}"/>
    <cellStyle name="Calculation 6 2 2 2 8" xfId="14158" xr:uid="{6E44D56B-A2B4-4E47-8317-3CFA4DA13723}"/>
    <cellStyle name="Calculation 6 2 2 2 8 2" xfId="14159" xr:uid="{770B970C-8CF6-46EB-A503-F5795BB92D59}"/>
    <cellStyle name="Calculation 6 2 2 2 8 2 2" xfId="14160" xr:uid="{9EC66D65-CAFB-4678-8229-7724C2F664F3}"/>
    <cellStyle name="Calculation 6 2 2 2 8 3" xfId="14161" xr:uid="{AD06481C-ECB5-487B-970C-03D91C2E4EED}"/>
    <cellStyle name="Calculation 6 2 2 2 9" xfId="14162" xr:uid="{77D99F28-BDD0-4DFF-9AB9-B5D6503DF71C}"/>
    <cellStyle name="Calculation 6 2 2 2 9 2" xfId="14163" xr:uid="{D681C225-02B3-4EF0-AF00-A482AFD9D831}"/>
    <cellStyle name="Calculation 6 2 2 2 9 2 2" xfId="14164" xr:uid="{84041988-BF0A-4600-9596-D1E2195E5E4F}"/>
    <cellStyle name="Calculation 6 2 2 2 9 3" xfId="14165" xr:uid="{B8371C02-5C04-474C-9BAB-4E5C88E4CA02}"/>
    <cellStyle name="Calculation 6 2 2 20" xfId="14166" xr:uid="{421851DD-F28B-4C71-80DC-31DF48B1D425}"/>
    <cellStyle name="Calculation 6 2 2 3" xfId="14167" xr:uid="{54AA493D-8218-4711-9826-6138B556B225}"/>
    <cellStyle name="Calculation 6 2 2 3 2" xfId="14168" xr:uid="{2C572815-E993-4D6A-802E-09E114D76EF3}"/>
    <cellStyle name="Calculation 6 2 2 3 2 2" xfId="14169" xr:uid="{6185EBE5-DC66-401C-B457-CEEE189390FC}"/>
    <cellStyle name="Calculation 6 2 2 3 2 3" xfId="14170" xr:uid="{66A3C456-7BC3-4673-A0CC-6B714FEE6C94}"/>
    <cellStyle name="Calculation 6 2 2 3 3" xfId="14171" xr:uid="{94D4D205-2BAC-456F-B459-D70B6509D5FC}"/>
    <cellStyle name="Calculation 6 2 2 3 3 2" xfId="14172" xr:uid="{F1E07C63-2FB7-418A-B44F-981EAE848702}"/>
    <cellStyle name="Calculation 6 2 2 3 4" xfId="14173" xr:uid="{B9D610BE-6B0D-42A3-9A30-9D422E360A0A}"/>
    <cellStyle name="Calculation 6 2 2 4" xfId="14174" xr:uid="{6F375697-084B-47CE-8944-177A7D44DB47}"/>
    <cellStyle name="Calculation 6 2 2 4 2" xfId="14175" xr:uid="{C993848A-6606-40E0-B785-3F51E2937D88}"/>
    <cellStyle name="Calculation 6 2 2 4 2 2" xfId="14176" xr:uid="{B0D23613-CF56-42D2-BFAB-CBE613D3585E}"/>
    <cellStyle name="Calculation 6 2 2 4 3" xfId="14177" xr:uid="{6C8C340B-09D2-4440-9E7F-9759EBBD928A}"/>
    <cellStyle name="Calculation 6 2 2 4 4" xfId="14178" xr:uid="{FD312BFB-1B28-4FC5-9CEE-FB86965E1958}"/>
    <cellStyle name="Calculation 6 2 2 5" xfId="14179" xr:uid="{27F1A017-D49A-49D8-A0B0-797CFBFE5EEA}"/>
    <cellStyle name="Calculation 6 2 2 5 2" xfId="14180" xr:uid="{BBEFB786-2A00-4838-9FFD-8FFEE396E840}"/>
    <cellStyle name="Calculation 6 2 2 5 2 2" xfId="14181" xr:uid="{81C9357D-AB06-4C41-8677-61C67188C2D0}"/>
    <cellStyle name="Calculation 6 2 2 5 3" xfId="14182" xr:uid="{17ABBE70-CC3D-4636-88BB-B9E988272293}"/>
    <cellStyle name="Calculation 6 2 2 5 4" xfId="14183" xr:uid="{34684DBC-9757-49A1-A6EA-1332FCF3A404}"/>
    <cellStyle name="Calculation 6 2 2 6" xfId="14184" xr:uid="{9A7B4C87-AFC5-4F0D-BB5E-BCF8E0398A4E}"/>
    <cellStyle name="Calculation 6 2 2 6 2" xfId="14185" xr:uid="{153B7802-9F24-462D-8D42-C7584D635A32}"/>
    <cellStyle name="Calculation 6 2 2 6 2 2" xfId="14186" xr:uid="{A667F627-861B-47E8-837D-107420EE98CC}"/>
    <cellStyle name="Calculation 6 2 2 6 3" xfId="14187" xr:uid="{FE750A73-9763-40D5-9FB3-36193B92EE34}"/>
    <cellStyle name="Calculation 6 2 2 7" xfId="14188" xr:uid="{76ADF5ED-FF2D-4E69-B3F3-8A42AA8E7BB9}"/>
    <cellStyle name="Calculation 6 2 2 7 2" xfId="14189" xr:uid="{DE0BDFD8-C643-4E4C-9292-489938149829}"/>
    <cellStyle name="Calculation 6 2 2 7 2 2" xfId="14190" xr:uid="{58759028-E889-499D-943B-ADED143242ED}"/>
    <cellStyle name="Calculation 6 2 2 7 3" xfId="14191" xr:uid="{45E9CA6A-D1E7-44B0-A360-4484595CF725}"/>
    <cellStyle name="Calculation 6 2 2 8" xfId="14192" xr:uid="{66D56D84-3B93-48DF-825A-BF7745F1C1C3}"/>
    <cellStyle name="Calculation 6 2 2 8 2" xfId="14193" xr:uid="{C2296516-4A9D-4DFB-BEED-AA5A60FEEEF2}"/>
    <cellStyle name="Calculation 6 2 2 8 2 2" xfId="14194" xr:uid="{5602B788-0A1E-4093-BAC7-29853183AE98}"/>
    <cellStyle name="Calculation 6 2 2 8 3" xfId="14195" xr:uid="{B471DF74-F3AD-441B-B1F1-13D5423498DF}"/>
    <cellStyle name="Calculation 6 2 2 9" xfId="14196" xr:uid="{C0D14CD1-61D9-4E1F-9145-30C873CB24B7}"/>
    <cellStyle name="Calculation 6 2 2 9 2" xfId="14197" xr:uid="{269EA80F-4E28-453B-A903-89888DF14487}"/>
    <cellStyle name="Calculation 6 2 2 9 2 2" xfId="14198" xr:uid="{3E56F5F9-6E7E-4F43-8C8E-64603029EC68}"/>
    <cellStyle name="Calculation 6 2 2 9 3" xfId="14199" xr:uid="{772C9194-F0C3-48BC-BD72-74CEF2B32867}"/>
    <cellStyle name="Calculation 6 2 20" xfId="14200" xr:uid="{13D0E879-F6C1-4699-AFBB-BC9506D9DDF8}"/>
    <cellStyle name="Calculation 6 2 20 2" xfId="14201" xr:uid="{774F0787-4C09-4A14-8FAC-517D700F4182}"/>
    <cellStyle name="Calculation 6 2 20 2 2" xfId="14202" xr:uid="{814DE252-6758-4453-A779-3BB97A346686}"/>
    <cellStyle name="Calculation 6 2 20 3" xfId="14203" xr:uid="{35C0DE03-5CA5-4514-B4F3-57B71FFF5921}"/>
    <cellStyle name="Calculation 6 2 21" xfId="14204" xr:uid="{AF76B908-1ABF-47F9-A1DF-9A151339D167}"/>
    <cellStyle name="Calculation 6 2 21 2" xfId="14205" xr:uid="{1845EB4D-CB76-4CF2-8AA5-CA581606B8E1}"/>
    <cellStyle name="Calculation 6 2 22" xfId="14206" xr:uid="{1C1D85B2-F48F-4FE6-805C-917E9227E2D7}"/>
    <cellStyle name="Calculation 6 2 23" xfId="14207" xr:uid="{867B2E12-702D-46E3-9805-040C2DD7E92F}"/>
    <cellStyle name="Calculation 6 2 3" xfId="14208" xr:uid="{DB246501-9231-4729-B959-807D4F24E432}"/>
    <cellStyle name="Calculation 6 2 3 10" xfId="14209" xr:uid="{FB3F3A11-89E7-4049-A0EA-7251CE8810D4}"/>
    <cellStyle name="Calculation 6 2 3 10 2" xfId="14210" xr:uid="{F845609D-436C-494B-AE2A-BA5561C1A006}"/>
    <cellStyle name="Calculation 6 2 3 10 2 2" xfId="14211" xr:uid="{7C3AC9A8-9911-4BB6-9FFC-CBD884B14AFA}"/>
    <cellStyle name="Calculation 6 2 3 10 3" xfId="14212" xr:uid="{4D89190B-B4E8-42AE-902A-6D7636744245}"/>
    <cellStyle name="Calculation 6 2 3 11" xfId="14213" xr:uid="{E8335F79-D551-4C0E-B645-759CC66A6CA1}"/>
    <cellStyle name="Calculation 6 2 3 11 2" xfId="14214" xr:uid="{C37367CA-EE15-4D23-B728-86B62AAB2C50}"/>
    <cellStyle name="Calculation 6 2 3 11 2 2" xfId="14215" xr:uid="{29ED65F1-D2EB-45F1-85EB-82931B3B3D9E}"/>
    <cellStyle name="Calculation 6 2 3 11 3" xfId="14216" xr:uid="{FD80ACEA-5F37-4C66-BDE4-0AFDD4C391F3}"/>
    <cellStyle name="Calculation 6 2 3 12" xfId="14217" xr:uid="{1E4ED108-9EC0-439A-8C07-D0D35FF3414D}"/>
    <cellStyle name="Calculation 6 2 3 12 2" xfId="14218" xr:uid="{73AE95E5-03D9-49D2-A406-6A88635A6B8A}"/>
    <cellStyle name="Calculation 6 2 3 12 2 2" xfId="14219" xr:uid="{81058C7F-618B-44CD-822F-5A56A1BAA80C}"/>
    <cellStyle name="Calculation 6 2 3 12 3" xfId="14220" xr:uid="{9D972887-88DD-4718-9C43-21715B13F1F6}"/>
    <cellStyle name="Calculation 6 2 3 13" xfId="14221" xr:uid="{E9ED8EC1-D4AD-476D-8BDA-C1C3EAA0AD10}"/>
    <cellStyle name="Calculation 6 2 3 13 2" xfId="14222" xr:uid="{5A7A63B7-06C6-4099-A867-5CFB6D995BB2}"/>
    <cellStyle name="Calculation 6 2 3 13 2 2" xfId="14223" xr:uid="{2BB9F760-EA75-4E08-A128-3E1551D009BB}"/>
    <cellStyle name="Calculation 6 2 3 13 3" xfId="14224" xr:uid="{01866802-8B89-4B2B-A9A6-85E1470DD851}"/>
    <cellStyle name="Calculation 6 2 3 14" xfId="14225" xr:uid="{5F5D4D4A-4927-481D-86DC-E6D0A63B44A8}"/>
    <cellStyle name="Calculation 6 2 3 14 2" xfId="14226" xr:uid="{3FE38CD4-C1B6-415B-ADD0-E12ED7036D7C}"/>
    <cellStyle name="Calculation 6 2 3 14 2 2" xfId="14227" xr:uid="{F7DB54AA-CC3A-4D32-BC56-9AF18BAC9469}"/>
    <cellStyle name="Calculation 6 2 3 14 3" xfId="14228" xr:uid="{26E869ED-68B4-4C48-9FCB-88AA5BB707FC}"/>
    <cellStyle name="Calculation 6 2 3 15" xfId="14229" xr:uid="{A9BA9ABE-6ACF-4477-90BF-95D01C0F1B6E}"/>
    <cellStyle name="Calculation 6 2 3 15 2" xfId="14230" xr:uid="{0AC1128C-D91E-49F4-931B-A249058E17B3}"/>
    <cellStyle name="Calculation 6 2 3 15 2 2" xfId="14231" xr:uid="{739A1CEA-F9E7-4CEE-ACAC-6A23D6A7F450}"/>
    <cellStyle name="Calculation 6 2 3 15 3" xfId="14232" xr:uid="{AF0363BE-1B8B-489B-B5E4-B6F85195A7CA}"/>
    <cellStyle name="Calculation 6 2 3 16" xfId="14233" xr:uid="{D7BC6CB0-9237-4759-AC90-175D846C0673}"/>
    <cellStyle name="Calculation 6 2 3 16 2" xfId="14234" xr:uid="{5EA7E5AF-8661-4051-9905-06CEC41F9D34}"/>
    <cellStyle name="Calculation 6 2 3 16 2 2" xfId="14235" xr:uid="{06927F4A-147C-4EEE-93F9-47076D719EE4}"/>
    <cellStyle name="Calculation 6 2 3 16 3" xfId="14236" xr:uid="{978815E3-99BC-44F6-9FCB-F9F0C03CBE67}"/>
    <cellStyle name="Calculation 6 2 3 17" xfId="14237" xr:uid="{EB1C97CC-F316-435E-8035-E118EEE74154}"/>
    <cellStyle name="Calculation 6 2 3 17 2" xfId="14238" xr:uid="{8305E13B-B5AD-4477-9AFE-5BA51B0F0EA6}"/>
    <cellStyle name="Calculation 6 2 3 17 2 2" xfId="14239" xr:uid="{C571692D-5E2A-4C45-BA74-B0DF6CFA7355}"/>
    <cellStyle name="Calculation 6 2 3 17 3" xfId="14240" xr:uid="{57179995-7660-4527-A54F-07B0B675576B}"/>
    <cellStyle name="Calculation 6 2 3 18" xfId="14241" xr:uid="{30E37593-AABA-4691-81F2-1F66B3E65E16}"/>
    <cellStyle name="Calculation 6 2 3 18 2" xfId="14242" xr:uid="{BF0FCC74-D379-46F7-954F-76934C58D57A}"/>
    <cellStyle name="Calculation 6 2 3 19" xfId="14243" xr:uid="{A61B8707-FDB2-42E3-9636-5EEA796A73CA}"/>
    <cellStyle name="Calculation 6 2 3 2" xfId="14244" xr:uid="{890E1669-1070-4D6E-96FE-A375E94C1A2A}"/>
    <cellStyle name="Calculation 6 2 3 2 10" xfId="14245" xr:uid="{6B2EB8A6-C918-415E-86FB-E75C6FFCB6F0}"/>
    <cellStyle name="Calculation 6 2 3 2 10 2" xfId="14246" xr:uid="{E22A45C1-3FF1-489A-ACDF-B4C287AB1BDC}"/>
    <cellStyle name="Calculation 6 2 3 2 10 2 2" xfId="14247" xr:uid="{D5F2B79B-A718-4E7C-B5E3-301B6650F130}"/>
    <cellStyle name="Calculation 6 2 3 2 10 3" xfId="14248" xr:uid="{0BDF5BFB-CD09-40AA-B6E8-378C4E7D960C}"/>
    <cellStyle name="Calculation 6 2 3 2 11" xfId="14249" xr:uid="{84FA7F0E-BF14-4194-8AC2-76EBBC830007}"/>
    <cellStyle name="Calculation 6 2 3 2 11 2" xfId="14250" xr:uid="{E1781AC8-C982-4C07-AAE6-92DBC00E25E6}"/>
    <cellStyle name="Calculation 6 2 3 2 11 2 2" xfId="14251" xr:uid="{711E9026-7268-4190-BB39-53BFB92401A6}"/>
    <cellStyle name="Calculation 6 2 3 2 11 3" xfId="14252" xr:uid="{6834E7E2-5628-4CEB-9C68-8DD390D19EFB}"/>
    <cellStyle name="Calculation 6 2 3 2 12" xfId="14253" xr:uid="{B76F77E5-3CCC-42C9-825A-098A4294305C}"/>
    <cellStyle name="Calculation 6 2 3 2 12 2" xfId="14254" xr:uid="{47F62F21-96DB-4E35-B592-089837EEA0ED}"/>
    <cellStyle name="Calculation 6 2 3 2 12 2 2" xfId="14255" xr:uid="{CA0F54C0-53E2-485A-81C7-57FD714DF1DC}"/>
    <cellStyle name="Calculation 6 2 3 2 12 3" xfId="14256" xr:uid="{F969402B-2CAB-403A-8C74-EAA0364372DB}"/>
    <cellStyle name="Calculation 6 2 3 2 13" xfId="14257" xr:uid="{C12749CA-7E90-430C-BB8E-D0D8A822C78A}"/>
    <cellStyle name="Calculation 6 2 3 2 13 2" xfId="14258" xr:uid="{85CFC475-E3B1-4C93-B9C3-A5CB18F9315B}"/>
    <cellStyle name="Calculation 6 2 3 2 13 2 2" xfId="14259" xr:uid="{E480670F-FF86-4CEE-8AC2-742AB97CC2B9}"/>
    <cellStyle name="Calculation 6 2 3 2 13 3" xfId="14260" xr:uid="{985ED8C7-4FD0-4C58-9465-67B59BDDA1F3}"/>
    <cellStyle name="Calculation 6 2 3 2 14" xfId="14261" xr:uid="{3F703D06-0761-4463-A1F9-0D19C778855B}"/>
    <cellStyle name="Calculation 6 2 3 2 14 2" xfId="14262" xr:uid="{879DAB64-2BDA-4AA5-9897-0C7F53520A61}"/>
    <cellStyle name="Calculation 6 2 3 2 14 2 2" xfId="14263" xr:uid="{A4782797-07E5-48AD-8393-60B9512E0E71}"/>
    <cellStyle name="Calculation 6 2 3 2 14 3" xfId="14264" xr:uid="{8099761B-E490-4FE5-ACF2-BADFB0094B02}"/>
    <cellStyle name="Calculation 6 2 3 2 15" xfId="14265" xr:uid="{B8522DA8-833B-446F-BEE2-A623E7214BD9}"/>
    <cellStyle name="Calculation 6 2 3 2 15 2" xfId="14266" xr:uid="{1EB68D4E-518B-4649-AA2F-4E9DA70D65D1}"/>
    <cellStyle name="Calculation 6 2 3 2 15 2 2" xfId="14267" xr:uid="{7FB54AF6-E562-496B-BEF0-8773E1599687}"/>
    <cellStyle name="Calculation 6 2 3 2 15 3" xfId="14268" xr:uid="{64660E52-E6E6-4CBC-A238-4C930E002FEA}"/>
    <cellStyle name="Calculation 6 2 3 2 16" xfId="14269" xr:uid="{DA346C1D-B448-40BD-B704-25C5B687701B}"/>
    <cellStyle name="Calculation 6 2 3 2 16 2" xfId="14270" xr:uid="{BD533E97-40E5-4F7C-9CA5-1F111D90FF56}"/>
    <cellStyle name="Calculation 6 2 3 2 16 2 2" xfId="14271" xr:uid="{3EF3B17E-BDBD-4341-8592-314322E5CC7C}"/>
    <cellStyle name="Calculation 6 2 3 2 16 3" xfId="14272" xr:uid="{A1641DDD-5661-439A-AADF-B370A6B79B9B}"/>
    <cellStyle name="Calculation 6 2 3 2 17" xfId="14273" xr:uid="{AB428BD7-A3DE-4DAE-8835-62CF936CC1B1}"/>
    <cellStyle name="Calculation 6 2 3 2 17 2" xfId="14274" xr:uid="{DC4C7E04-8C9C-4F3D-8760-9ADEC9C25A7A}"/>
    <cellStyle name="Calculation 6 2 3 2 17 2 2" xfId="14275" xr:uid="{5B9C7865-2123-4579-B062-761975FB0548}"/>
    <cellStyle name="Calculation 6 2 3 2 17 3" xfId="14276" xr:uid="{AF4EF4DA-7691-4849-9E7F-4DC69E803D0F}"/>
    <cellStyle name="Calculation 6 2 3 2 18" xfId="14277" xr:uid="{E3981079-BEB4-4216-8D82-441FA7411FA5}"/>
    <cellStyle name="Calculation 6 2 3 2 18 2" xfId="14278" xr:uid="{0A784A89-90B6-49CD-996B-E74B4258C46D}"/>
    <cellStyle name="Calculation 6 2 3 2 18 2 2" xfId="14279" xr:uid="{269F4EA1-1E4B-4C6C-876D-9EF6B273F88E}"/>
    <cellStyle name="Calculation 6 2 3 2 18 3" xfId="14280" xr:uid="{3E1CFEB4-870B-4DC4-A1A0-9E151D9C40E1}"/>
    <cellStyle name="Calculation 6 2 3 2 19" xfId="14281" xr:uid="{AB3AEBFC-3FD7-4C07-AD27-04B818757D5C}"/>
    <cellStyle name="Calculation 6 2 3 2 19 2" xfId="14282" xr:uid="{E808FCAA-7EB7-48CF-86A5-3DEE3BE896F7}"/>
    <cellStyle name="Calculation 6 2 3 2 19 2 2" xfId="14283" xr:uid="{9C0DB457-C5FE-452C-8AA1-91A2826B53D0}"/>
    <cellStyle name="Calculation 6 2 3 2 19 3" xfId="14284" xr:uid="{3CDEC912-E43B-41FF-A42D-F21B19B6DC92}"/>
    <cellStyle name="Calculation 6 2 3 2 2" xfId="14285" xr:uid="{7B05D1A1-2676-4D0B-9D37-C609E373EE39}"/>
    <cellStyle name="Calculation 6 2 3 2 2 2" xfId="14286" xr:uid="{AFB96565-B9DE-42E3-977A-A6288E7C14D7}"/>
    <cellStyle name="Calculation 6 2 3 2 2 2 2" xfId="14287" xr:uid="{114837FA-05A5-4836-90C8-7B2C62939BA0}"/>
    <cellStyle name="Calculation 6 2 3 2 2 3" xfId="14288" xr:uid="{42F8682F-47E6-477D-AD98-3D3C0D073C88}"/>
    <cellStyle name="Calculation 6 2 3 2 2 4" xfId="14289" xr:uid="{17225943-D93F-4295-8D51-2609748DCA18}"/>
    <cellStyle name="Calculation 6 2 3 2 20" xfId="14290" xr:uid="{F4E0E24D-BBC7-4921-97DF-CE38BD79EA05}"/>
    <cellStyle name="Calculation 6 2 3 2 20 2" xfId="14291" xr:uid="{C426674A-29E7-461E-8873-E5589ECDC689}"/>
    <cellStyle name="Calculation 6 2 3 2 20 2 2" xfId="14292" xr:uid="{55858962-25BD-408D-BC4D-0CB3E6EAC187}"/>
    <cellStyle name="Calculation 6 2 3 2 20 3" xfId="14293" xr:uid="{515132E4-B632-4E69-B6FD-ECF1336338B8}"/>
    <cellStyle name="Calculation 6 2 3 2 21" xfId="14294" xr:uid="{C26573CF-02C6-4E19-BDD5-9FFE4D4DCAA2}"/>
    <cellStyle name="Calculation 6 2 3 2 21 2" xfId="14295" xr:uid="{8588F4C0-518F-411F-8238-68B79B9396BE}"/>
    <cellStyle name="Calculation 6 2 3 2 22" xfId="14296" xr:uid="{E968E2FE-07C2-4C99-A160-7DBCF375C003}"/>
    <cellStyle name="Calculation 6 2 3 2 23" xfId="14297" xr:uid="{CEC36DDB-0D47-4A44-B70F-1877D0E606B8}"/>
    <cellStyle name="Calculation 6 2 3 2 3" xfId="14298" xr:uid="{1E3E5BB4-054C-4F1A-9CBF-39BEAC400D75}"/>
    <cellStyle name="Calculation 6 2 3 2 3 2" xfId="14299" xr:uid="{3FCAAC57-C90C-4E6D-B084-0FCD3637E3E0}"/>
    <cellStyle name="Calculation 6 2 3 2 3 2 2" xfId="14300" xr:uid="{E7B5D291-0354-48B5-8CDF-8F169D87A1C5}"/>
    <cellStyle name="Calculation 6 2 3 2 3 3" xfId="14301" xr:uid="{EF408B06-131E-4CB1-8D3E-975B50439C03}"/>
    <cellStyle name="Calculation 6 2 3 2 3 4" xfId="14302" xr:uid="{2A75DADE-F874-4CE7-9C62-586355F21F83}"/>
    <cellStyle name="Calculation 6 2 3 2 4" xfId="14303" xr:uid="{F7D45938-F657-4C75-B482-ABEBEA32A509}"/>
    <cellStyle name="Calculation 6 2 3 2 4 2" xfId="14304" xr:uid="{E6DFF904-E1FB-41F4-B605-E0D455C4C165}"/>
    <cellStyle name="Calculation 6 2 3 2 4 2 2" xfId="14305" xr:uid="{4A9AF624-9DC8-421F-90CD-6F6AE7ED491D}"/>
    <cellStyle name="Calculation 6 2 3 2 4 3" xfId="14306" xr:uid="{1B42C009-484E-4362-BBD4-55E4B144FBCC}"/>
    <cellStyle name="Calculation 6 2 3 2 5" xfId="14307" xr:uid="{B3F25954-2D63-47C0-8AF9-5E1A3DEAB4BD}"/>
    <cellStyle name="Calculation 6 2 3 2 5 2" xfId="14308" xr:uid="{82E51714-6510-4236-A772-5F7B03CE31C6}"/>
    <cellStyle name="Calculation 6 2 3 2 5 2 2" xfId="14309" xr:uid="{0CC2FB1A-5B7F-4655-9961-EC918468AD70}"/>
    <cellStyle name="Calculation 6 2 3 2 5 3" xfId="14310" xr:uid="{E6A8F8BB-C8BF-48D4-A9EE-EED1C23E52C5}"/>
    <cellStyle name="Calculation 6 2 3 2 6" xfId="14311" xr:uid="{46958C14-6EBF-4F8E-95CF-4E83BF715430}"/>
    <cellStyle name="Calculation 6 2 3 2 6 2" xfId="14312" xr:uid="{7D357BD4-E2EB-43F4-B5EE-7A617D531C99}"/>
    <cellStyle name="Calculation 6 2 3 2 6 2 2" xfId="14313" xr:uid="{CAAF7A42-49E6-47DA-97FE-84E94C497C93}"/>
    <cellStyle name="Calculation 6 2 3 2 6 3" xfId="14314" xr:uid="{3045ADD4-C1BD-43C5-A89A-7863B79FEF43}"/>
    <cellStyle name="Calculation 6 2 3 2 7" xfId="14315" xr:uid="{84989657-338F-43FD-A46A-4C1D1BCE6D69}"/>
    <cellStyle name="Calculation 6 2 3 2 7 2" xfId="14316" xr:uid="{E7309F0D-2B49-471F-9FED-F500E94CC831}"/>
    <cellStyle name="Calculation 6 2 3 2 7 2 2" xfId="14317" xr:uid="{341E10C8-404B-48A6-A335-5DE9F51D75A7}"/>
    <cellStyle name="Calculation 6 2 3 2 7 3" xfId="14318" xr:uid="{75B7B2B8-A36D-45CD-82B3-82FE51F4C228}"/>
    <cellStyle name="Calculation 6 2 3 2 8" xfId="14319" xr:uid="{FBBA9EF7-06E0-4EE3-8F48-A5E824F2C21A}"/>
    <cellStyle name="Calculation 6 2 3 2 8 2" xfId="14320" xr:uid="{D28AD542-C81D-4948-B542-91775289402F}"/>
    <cellStyle name="Calculation 6 2 3 2 8 2 2" xfId="14321" xr:uid="{B9E5E1E8-B91A-427E-A63B-CAEA0D218DD8}"/>
    <cellStyle name="Calculation 6 2 3 2 8 3" xfId="14322" xr:uid="{030F52C9-8D86-462E-BDF7-E160BF7E78A5}"/>
    <cellStyle name="Calculation 6 2 3 2 9" xfId="14323" xr:uid="{C95C1F52-CF3D-41FA-B0CB-76083FC22CBF}"/>
    <cellStyle name="Calculation 6 2 3 2 9 2" xfId="14324" xr:uid="{20B5D5B1-3CF8-4B03-BD6C-28A3708FFCD5}"/>
    <cellStyle name="Calculation 6 2 3 2 9 2 2" xfId="14325" xr:uid="{94724FD6-3105-4D8C-BF77-906101EDC6D6}"/>
    <cellStyle name="Calculation 6 2 3 2 9 3" xfId="14326" xr:uid="{53AA512E-E3EC-4B28-9957-731F794A75E9}"/>
    <cellStyle name="Calculation 6 2 3 20" xfId="14327" xr:uid="{4C95D58D-8DB3-4BCC-BD40-0B16A3D4640F}"/>
    <cellStyle name="Calculation 6 2 3 3" xfId="14328" xr:uid="{42DEBD6F-66B4-4839-8D9E-58B4BC6B6BA8}"/>
    <cellStyle name="Calculation 6 2 3 3 2" xfId="14329" xr:uid="{7FAE611C-4044-4480-B5D7-D099B367B75D}"/>
    <cellStyle name="Calculation 6 2 3 3 2 2" xfId="14330" xr:uid="{501A69C6-E26B-4734-9CF9-A75324A435BD}"/>
    <cellStyle name="Calculation 6 2 3 3 3" xfId="14331" xr:uid="{E4625B8F-E552-4177-9767-8AF9944C7211}"/>
    <cellStyle name="Calculation 6 2 3 3 4" xfId="14332" xr:uid="{E13A172E-1314-4D3C-A423-4C5C149F260E}"/>
    <cellStyle name="Calculation 6 2 3 4" xfId="14333" xr:uid="{0F448076-A672-4EE0-8538-D93006A3BCFA}"/>
    <cellStyle name="Calculation 6 2 3 4 2" xfId="14334" xr:uid="{2DA1B3A7-91CB-4D91-944D-760FA2DE2848}"/>
    <cellStyle name="Calculation 6 2 3 4 2 2" xfId="14335" xr:uid="{59BB4CCE-88A1-4245-B82B-5EA5A7571C34}"/>
    <cellStyle name="Calculation 6 2 3 4 3" xfId="14336" xr:uid="{BB945E74-1F34-4411-8594-B41832D16E45}"/>
    <cellStyle name="Calculation 6 2 3 4 4" xfId="14337" xr:uid="{54F26D1F-4FE5-4CC1-8ED3-C729DF200994}"/>
    <cellStyle name="Calculation 6 2 3 5" xfId="14338" xr:uid="{28297BB3-3A48-4FC3-A52A-25EE63E95455}"/>
    <cellStyle name="Calculation 6 2 3 5 2" xfId="14339" xr:uid="{EA80AA3E-40BC-49C4-B469-2F138C865C7F}"/>
    <cellStyle name="Calculation 6 2 3 5 2 2" xfId="14340" xr:uid="{17038C33-6E4C-4097-9C41-7B926FF04444}"/>
    <cellStyle name="Calculation 6 2 3 5 3" xfId="14341" xr:uid="{E73CDAE7-0576-410E-A317-DCD1E068BF1D}"/>
    <cellStyle name="Calculation 6 2 3 6" xfId="14342" xr:uid="{25C69113-B177-476E-9F71-0FCE0E527166}"/>
    <cellStyle name="Calculation 6 2 3 6 2" xfId="14343" xr:uid="{C16A2581-1847-4259-9106-A32A0BF14478}"/>
    <cellStyle name="Calculation 6 2 3 6 2 2" xfId="14344" xr:uid="{A12A48F7-E28E-4E09-9635-FFE2160237FF}"/>
    <cellStyle name="Calculation 6 2 3 6 3" xfId="14345" xr:uid="{EEB2401A-AF62-4070-A6BE-8BB81D382BD2}"/>
    <cellStyle name="Calculation 6 2 3 7" xfId="14346" xr:uid="{FFFBF484-9875-4590-B80B-15E17A666420}"/>
    <cellStyle name="Calculation 6 2 3 7 2" xfId="14347" xr:uid="{71AE7257-8B52-4129-9826-31ED87CC366C}"/>
    <cellStyle name="Calculation 6 2 3 7 2 2" xfId="14348" xr:uid="{25C7247E-B5ED-4BC1-8192-F638D79CB2F4}"/>
    <cellStyle name="Calculation 6 2 3 7 3" xfId="14349" xr:uid="{EC45469D-FFEC-45D1-B5A6-9A1ED26637C8}"/>
    <cellStyle name="Calculation 6 2 3 8" xfId="14350" xr:uid="{9BCF3123-B61F-446E-8669-170A50F99FB5}"/>
    <cellStyle name="Calculation 6 2 3 8 2" xfId="14351" xr:uid="{8CA57C79-A4B6-4245-885C-8CA5F389886B}"/>
    <cellStyle name="Calculation 6 2 3 8 2 2" xfId="14352" xr:uid="{860EC005-7248-4B3C-9492-747A06127039}"/>
    <cellStyle name="Calculation 6 2 3 8 3" xfId="14353" xr:uid="{3EB9314B-D521-4C6A-A6D0-0AF0A483649A}"/>
    <cellStyle name="Calculation 6 2 3 9" xfId="14354" xr:uid="{722AACF9-7D43-4681-A731-9B362F47027D}"/>
    <cellStyle name="Calculation 6 2 3 9 2" xfId="14355" xr:uid="{FB8C54C9-905C-4C26-AD64-2B237478C45D}"/>
    <cellStyle name="Calculation 6 2 3 9 2 2" xfId="14356" xr:uid="{22A959EF-6DBB-4539-BBA2-1533B2006AC7}"/>
    <cellStyle name="Calculation 6 2 3 9 3" xfId="14357" xr:uid="{8CCEC33E-B0A6-48D4-83AA-B5CA3CED45EC}"/>
    <cellStyle name="Calculation 6 2 4" xfId="14358" xr:uid="{767740D9-3A11-4B82-B556-719D3B97CE96}"/>
    <cellStyle name="Calculation 6 2 4 10" xfId="14359" xr:uid="{52D78B68-515E-4DC4-912B-A33D01FA89C4}"/>
    <cellStyle name="Calculation 6 2 4 10 2" xfId="14360" xr:uid="{CB541B0A-BFC0-4C64-B596-21A2AA48100E}"/>
    <cellStyle name="Calculation 6 2 4 10 2 2" xfId="14361" xr:uid="{365059DE-9203-4BAA-BB49-BB866B26618D}"/>
    <cellStyle name="Calculation 6 2 4 10 3" xfId="14362" xr:uid="{0E689460-B37D-4F0D-8245-F6597E126322}"/>
    <cellStyle name="Calculation 6 2 4 11" xfId="14363" xr:uid="{032B748D-F4B2-411A-B155-6E4FC4D28046}"/>
    <cellStyle name="Calculation 6 2 4 11 2" xfId="14364" xr:uid="{2A2347E4-800F-43B2-9EA4-4FAA6E81E943}"/>
    <cellStyle name="Calculation 6 2 4 11 2 2" xfId="14365" xr:uid="{13481007-65F7-4202-B94A-DC45844794F3}"/>
    <cellStyle name="Calculation 6 2 4 11 3" xfId="14366" xr:uid="{53B85413-3245-4EAD-8184-4BA133BD3C82}"/>
    <cellStyle name="Calculation 6 2 4 12" xfId="14367" xr:uid="{1EF51A0A-9231-42C0-848F-82C45581FA4D}"/>
    <cellStyle name="Calculation 6 2 4 12 2" xfId="14368" xr:uid="{5860C146-B31B-47DE-A88D-4FE5374FB3BD}"/>
    <cellStyle name="Calculation 6 2 4 12 2 2" xfId="14369" xr:uid="{E683C57A-ECF9-497F-B733-45DDFCB395C9}"/>
    <cellStyle name="Calculation 6 2 4 12 3" xfId="14370" xr:uid="{AC661658-DAB0-4DF1-876C-037ED3628049}"/>
    <cellStyle name="Calculation 6 2 4 13" xfId="14371" xr:uid="{E301D840-2BED-46D8-96EB-E3C2E11E42E7}"/>
    <cellStyle name="Calculation 6 2 4 13 2" xfId="14372" xr:uid="{7B7015BF-20DF-402A-B4E4-B77D23D35A47}"/>
    <cellStyle name="Calculation 6 2 4 13 2 2" xfId="14373" xr:uid="{777A66B0-94A2-404A-97EB-CDC097A65387}"/>
    <cellStyle name="Calculation 6 2 4 13 3" xfId="14374" xr:uid="{D4776350-3587-4C08-B8DE-761426D48BEC}"/>
    <cellStyle name="Calculation 6 2 4 14" xfId="14375" xr:uid="{908E79AB-0E89-400B-AC06-C8486F8223F6}"/>
    <cellStyle name="Calculation 6 2 4 14 2" xfId="14376" xr:uid="{16533E3B-039F-4AA0-B897-0C288CBBB272}"/>
    <cellStyle name="Calculation 6 2 4 14 2 2" xfId="14377" xr:uid="{940D6ACE-2D77-48FF-9BC7-9504B02DA6CA}"/>
    <cellStyle name="Calculation 6 2 4 14 3" xfId="14378" xr:uid="{C6116ABA-80F1-4722-BD83-F8E3FE1F1751}"/>
    <cellStyle name="Calculation 6 2 4 15" xfId="14379" xr:uid="{E264AB5C-E147-4878-9913-DFCEEC5201F6}"/>
    <cellStyle name="Calculation 6 2 4 15 2" xfId="14380" xr:uid="{8E5FC933-EABF-4815-8844-C1E7DA6F659D}"/>
    <cellStyle name="Calculation 6 2 4 15 2 2" xfId="14381" xr:uid="{9D63F41A-0EC6-43E6-9554-1207AA932EDC}"/>
    <cellStyle name="Calculation 6 2 4 15 3" xfId="14382" xr:uid="{C432ED52-BC97-4AF3-A870-38294F246999}"/>
    <cellStyle name="Calculation 6 2 4 16" xfId="14383" xr:uid="{704E1012-6C9C-44EB-9272-14C8734AC328}"/>
    <cellStyle name="Calculation 6 2 4 16 2" xfId="14384" xr:uid="{A21D585A-9210-49FA-87EB-EDE9EAD422D4}"/>
    <cellStyle name="Calculation 6 2 4 16 2 2" xfId="14385" xr:uid="{0841DD81-9D7F-41CB-89FC-2BB8DD075C5D}"/>
    <cellStyle name="Calculation 6 2 4 16 3" xfId="14386" xr:uid="{1B572045-185D-4C70-863E-3BA6869E4002}"/>
    <cellStyle name="Calculation 6 2 4 17" xfId="14387" xr:uid="{56A1BBDE-6C51-44B0-BFAA-EE8592C0D2F1}"/>
    <cellStyle name="Calculation 6 2 4 17 2" xfId="14388" xr:uid="{6C074B22-1314-4257-8E14-3128439111B0}"/>
    <cellStyle name="Calculation 6 2 4 17 2 2" xfId="14389" xr:uid="{447BF1F7-34AD-4900-AC03-AD94FB2E3785}"/>
    <cellStyle name="Calculation 6 2 4 17 3" xfId="14390" xr:uid="{5813D907-B8F9-456B-8EBD-9CFBDD8E842B}"/>
    <cellStyle name="Calculation 6 2 4 18" xfId="14391" xr:uid="{AE1EFB58-B81C-4C22-993A-4C42D1361E05}"/>
    <cellStyle name="Calculation 6 2 4 18 2" xfId="14392" xr:uid="{5C6ED97B-7DF9-48CB-A610-03EAD1B4CD1B}"/>
    <cellStyle name="Calculation 6 2 4 18 2 2" xfId="14393" xr:uid="{C0132B8A-F0FD-420D-9118-7D221F32C084}"/>
    <cellStyle name="Calculation 6 2 4 18 3" xfId="14394" xr:uid="{9A91351E-DE7E-4520-8EED-921DCB86FB7D}"/>
    <cellStyle name="Calculation 6 2 4 19" xfId="14395" xr:uid="{E146BEE2-3783-42F9-A771-10129A24B1E5}"/>
    <cellStyle name="Calculation 6 2 4 19 2" xfId="14396" xr:uid="{31D7DB41-622F-4364-B9F0-5A07C289B9A1}"/>
    <cellStyle name="Calculation 6 2 4 19 2 2" xfId="14397" xr:uid="{A55D2667-91EF-4700-A77A-24C8B59C2503}"/>
    <cellStyle name="Calculation 6 2 4 19 3" xfId="14398" xr:uid="{7D889003-23A7-4638-A076-A00E2FB1AD61}"/>
    <cellStyle name="Calculation 6 2 4 2" xfId="14399" xr:uid="{7209E2D5-2A33-4C76-913B-B233CC3C14FC}"/>
    <cellStyle name="Calculation 6 2 4 2 10" xfId="14400" xr:uid="{26C91D6A-26BF-46E5-B7C9-2246D52BD567}"/>
    <cellStyle name="Calculation 6 2 4 2 10 2" xfId="14401" xr:uid="{90242739-5E76-49F4-9DDF-63C91CD12D04}"/>
    <cellStyle name="Calculation 6 2 4 2 10 2 2" xfId="14402" xr:uid="{6EFA4430-A7E1-401D-A5BC-BBBEEDEFAA50}"/>
    <cellStyle name="Calculation 6 2 4 2 10 3" xfId="14403" xr:uid="{A9370A76-3579-4390-BE0A-17F8F59F7248}"/>
    <cellStyle name="Calculation 6 2 4 2 11" xfId="14404" xr:uid="{AA68A7A0-605E-4504-A907-94B24959F8B6}"/>
    <cellStyle name="Calculation 6 2 4 2 11 2" xfId="14405" xr:uid="{B569E04C-39BA-46A2-83A1-003F25474408}"/>
    <cellStyle name="Calculation 6 2 4 2 11 2 2" xfId="14406" xr:uid="{FC3B247D-C5CE-4898-854A-39320E67E203}"/>
    <cellStyle name="Calculation 6 2 4 2 11 3" xfId="14407" xr:uid="{1B21890D-2226-4C88-8432-9D8E3C943640}"/>
    <cellStyle name="Calculation 6 2 4 2 12" xfId="14408" xr:uid="{2224B25E-7EEB-48BF-94A5-F205190918AE}"/>
    <cellStyle name="Calculation 6 2 4 2 12 2" xfId="14409" xr:uid="{9BA12E57-00EE-41EC-ACC9-4F1C6EBCE9E6}"/>
    <cellStyle name="Calculation 6 2 4 2 12 2 2" xfId="14410" xr:uid="{5EF6073D-6C84-4808-B3F7-0580E43DF91B}"/>
    <cellStyle name="Calculation 6 2 4 2 12 3" xfId="14411" xr:uid="{7010BDE9-6BAC-4604-9C1B-306EC347EC75}"/>
    <cellStyle name="Calculation 6 2 4 2 13" xfId="14412" xr:uid="{812B7E62-B46C-4271-8026-5EC267AAAA6C}"/>
    <cellStyle name="Calculation 6 2 4 2 13 2" xfId="14413" xr:uid="{B2788896-0EA7-43BA-BBE4-92E3A0B5650B}"/>
    <cellStyle name="Calculation 6 2 4 2 13 2 2" xfId="14414" xr:uid="{7EFCA1F9-4019-4BA4-91CB-9408BFD56D77}"/>
    <cellStyle name="Calculation 6 2 4 2 13 3" xfId="14415" xr:uid="{FFD5CF27-A550-4603-BAE8-FDD254C67C64}"/>
    <cellStyle name="Calculation 6 2 4 2 14" xfId="14416" xr:uid="{BC711D9E-0A3B-41D0-BF24-276A9ED53E18}"/>
    <cellStyle name="Calculation 6 2 4 2 14 2" xfId="14417" xr:uid="{A8ABB52A-C634-4C67-B0F2-A8A60C4F1142}"/>
    <cellStyle name="Calculation 6 2 4 2 14 2 2" xfId="14418" xr:uid="{029E8585-AD5D-4D0D-8F5C-908E78CFD7C8}"/>
    <cellStyle name="Calculation 6 2 4 2 14 3" xfId="14419" xr:uid="{3C16B3FB-FAD1-4479-AF40-AEFEC97B6F6A}"/>
    <cellStyle name="Calculation 6 2 4 2 15" xfId="14420" xr:uid="{5B66ADCA-4412-42AD-916A-1E94F053C1E1}"/>
    <cellStyle name="Calculation 6 2 4 2 15 2" xfId="14421" xr:uid="{65E005E7-EB0A-4DE8-8833-6A09BCFA1E2C}"/>
    <cellStyle name="Calculation 6 2 4 2 15 2 2" xfId="14422" xr:uid="{B2201200-BC60-4642-8341-F118B29EB9BB}"/>
    <cellStyle name="Calculation 6 2 4 2 15 3" xfId="14423" xr:uid="{87884AE6-1621-4768-ADF9-1E7F16913B35}"/>
    <cellStyle name="Calculation 6 2 4 2 16" xfId="14424" xr:uid="{7A481467-7502-44B7-A8CB-ADBA50F7E6A3}"/>
    <cellStyle name="Calculation 6 2 4 2 16 2" xfId="14425" xr:uid="{43CE0393-B5A0-45DD-82D5-BC8B89A1B385}"/>
    <cellStyle name="Calculation 6 2 4 2 16 2 2" xfId="14426" xr:uid="{82100B89-6C8A-4DAC-B80A-4671CBAC98A8}"/>
    <cellStyle name="Calculation 6 2 4 2 16 3" xfId="14427" xr:uid="{292EC60D-6A5B-4BCB-A5B7-393A8E7259A4}"/>
    <cellStyle name="Calculation 6 2 4 2 17" xfId="14428" xr:uid="{D9B757EA-5DC4-43F6-B5EB-A63CBAD086BE}"/>
    <cellStyle name="Calculation 6 2 4 2 17 2" xfId="14429" xr:uid="{12D0ADF3-B82E-4BE0-A111-C41C33488F03}"/>
    <cellStyle name="Calculation 6 2 4 2 17 2 2" xfId="14430" xr:uid="{C4E11F0F-1F37-4998-A356-773899FC8E9A}"/>
    <cellStyle name="Calculation 6 2 4 2 17 3" xfId="14431" xr:uid="{CC7A8EED-65FF-4936-A81A-17E751843881}"/>
    <cellStyle name="Calculation 6 2 4 2 18" xfId="14432" xr:uid="{988ECB0A-8761-4347-B5AE-C7FAF5F63E1B}"/>
    <cellStyle name="Calculation 6 2 4 2 18 2" xfId="14433" xr:uid="{AD30D85A-05CB-41E4-82AE-2EF286311238}"/>
    <cellStyle name="Calculation 6 2 4 2 18 2 2" xfId="14434" xr:uid="{A4196E89-1863-4004-8B55-AAC4C5CDA010}"/>
    <cellStyle name="Calculation 6 2 4 2 18 3" xfId="14435" xr:uid="{7DE8C097-BC2A-46D1-B585-0321CFA8D311}"/>
    <cellStyle name="Calculation 6 2 4 2 19" xfId="14436" xr:uid="{132CC0AE-EA7E-4B0B-8F7D-CDE8FD3E775C}"/>
    <cellStyle name="Calculation 6 2 4 2 19 2" xfId="14437" xr:uid="{6E309F5B-A26B-4F4D-A6E7-4D31A02215F1}"/>
    <cellStyle name="Calculation 6 2 4 2 19 2 2" xfId="14438" xr:uid="{CA29A7B9-7756-461F-9511-9A3C9E9C3B9C}"/>
    <cellStyle name="Calculation 6 2 4 2 19 3" xfId="14439" xr:uid="{C811F842-D32A-40B7-862F-C431C8FA7093}"/>
    <cellStyle name="Calculation 6 2 4 2 2" xfId="14440" xr:uid="{C2FFBAD7-2B68-49A9-8E40-5C2B32A00710}"/>
    <cellStyle name="Calculation 6 2 4 2 2 2" xfId="14441" xr:uid="{9B23AD57-77DD-4F19-BFCE-5DAA34E9C2D3}"/>
    <cellStyle name="Calculation 6 2 4 2 2 2 2" xfId="14442" xr:uid="{6D0AB86E-DA94-4314-9865-4B7ADB2A42CC}"/>
    <cellStyle name="Calculation 6 2 4 2 2 3" xfId="14443" xr:uid="{380741A8-D5D3-4193-9E70-E68CD4BD19FB}"/>
    <cellStyle name="Calculation 6 2 4 2 2 4" xfId="14444" xr:uid="{790B25E1-6152-496B-89A0-E820D454F87E}"/>
    <cellStyle name="Calculation 6 2 4 2 20" xfId="14445" xr:uid="{83BF8BEB-78B5-49EF-BFC7-4B7E90EC7718}"/>
    <cellStyle name="Calculation 6 2 4 2 20 2" xfId="14446" xr:uid="{E55D347B-F973-4BD2-8262-22EA1A4BC5CF}"/>
    <cellStyle name="Calculation 6 2 4 2 20 2 2" xfId="14447" xr:uid="{CE539A3F-21B6-4424-99E0-ED4D1E20D9F9}"/>
    <cellStyle name="Calculation 6 2 4 2 20 3" xfId="14448" xr:uid="{A0AE3967-16CB-4C92-9699-EE4D9C851E37}"/>
    <cellStyle name="Calculation 6 2 4 2 21" xfId="14449" xr:uid="{A6FAAF50-0F1C-4AB5-933D-60CD7B40B326}"/>
    <cellStyle name="Calculation 6 2 4 2 21 2" xfId="14450" xr:uid="{5EEFCDB9-F20E-4E80-81B9-99B4BA5505FD}"/>
    <cellStyle name="Calculation 6 2 4 2 22" xfId="14451" xr:uid="{7FAE7531-80D0-4069-B10F-F21482F74324}"/>
    <cellStyle name="Calculation 6 2 4 2 23" xfId="14452" xr:uid="{F7F35F75-3436-4168-8DDD-4BE753D59274}"/>
    <cellStyle name="Calculation 6 2 4 2 3" xfId="14453" xr:uid="{F3DFA66B-9005-42F8-8F98-998C18E945FD}"/>
    <cellStyle name="Calculation 6 2 4 2 3 2" xfId="14454" xr:uid="{9F805EB6-EDA1-455A-BC0F-F1F54F9F1E86}"/>
    <cellStyle name="Calculation 6 2 4 2 3 2 2" xfId="14455" xr:uid="{1FE781AE-40DD-4B53-AB0A-B166CDD244D0}"/>
    <cellStyle name="Calculation 6 2 4 2 3 3" xfId="14456" xr:uid="{9DD7D551-48B6-4886-A955-F7FC6BA3B992}"/>
    <cellStyle name="Calculation 6 2 4 2 4" xfId="14457" xr:uid="{FE6A6A0C-2C3C-4551-BD91-3D218B2F6AD8}"/>
    <cellStyle name="Calculation 6 2 4 2 4 2" xfId="14458" xr:uid="{81807805-79B2-4A4B-A8D5-4BF3888944AA}"/>
    <cellStyle name="Calculation 6 2 4 2 4 2 2" xfId="14459" xr:uid="{4263D4A2-365C-4218-A7A9-56208D636848}"/>
    <cellStyle name="Calculation 6 2 4 2 4 3" xfId="14460" xr:uid="{FFA10DBD-BDE0-4DCD-BFAA-5C7F68D0AB22}"/>
    <cellStyle name="Calculation 6 2 4 2 5" xfId="14461" xr:uid="{863BFFB2-5670-440E-ADE0-AA3AF6CEEEB3}"/>
    <cellStyle name="Calculation 6 2 4 2 5 2" xfId="14462" xr:uid="{FC464EC8-ED8B-4CB3-B383-9CB9AC6D8BB7}"/>
    <cellStyle name="Calculation 6 2 4 2 5 2 2" xfId="14463" xr:uid="{9C3BB201-DE02-4A56-B3F7-BA40A84AF200}"/>
    <cellStyle name="Calculation 6 2 4 2 5 3" xfId="14464" xr:uid="{9070E74C-7892-4387-AF70-2B93970A2373}"/>
    <cellStyle name="Calculation 6 2 4 2 6" xfId="14465" xr:uid="{B64EECE8-F16D-4BDD-B337-330B6D4CD201}"/>
    <cellStyle name="Calculation 6 2 4 2 6 2" xfId="14466" xr:uid="{D70D858B-49E4-4659-960F-E2085077327E}"/>
    <cellStyle name="Calculation 6 2 4 2 6 2 2" xfId="14467" xr:uid="{B16DA1A8-BB0E-4BE4-BC27-77AD025CE592}"/>
    <cellStyle name="Calculation 6 2 4 2 6 3" xfId="14468" xr:uid="{C148F54B-3AC8-4945-ABC1-B6167F420D3B}"/>
    <cellStyle name="Calculation 6 2 4 2 7" xfId="14469" xr:uid="{8C5EE3B7-D31D-4856-8DE1-E798C0A8EEBC}"/>
    <cellStyle name="Calculation 6 2 4 2 7 2" xfId="14470" xr:uid="{28DE9A43-9634-48D8-A9D9-6640F6ED512E}"/>
    <cellStyle name="Calculation 6 2 4 2 7 2 2" xfId="14471" xr:uid="{63D5CC02-E2A7-4B55-90B2-F08F91CA468A}"/>
    <cellStyle name="Calculation 6 2 4 2 7 3" xfId="14472" xr:uid="{3112C99F-131E-4BAE-9121-8CB7253ECB79}"/>
    <cellStyle name="Calculation 6 2 4 2 8" xfId="14473" xr:uid="{0FDBCE86-59B7-4A02-8A24-EDF10DEDC625}"/>
    <cellStyle name="Calculation 6 2 4 2 8 2" xfId="14474" xr:uid="{4B86F1C9-8196-4B15-BB58-421A84D31393}"/>
    <cellStyle name="Calculation 6 2 4 2 8 2 2" xfId="14475" xr:uid="{87684A8A-4492-4C2B-9F0F-47B461770CC1}"/>
    <cellStyle name="Calculation 6 2 4 2 8 3" xfId="14476" xr:uid="{39FA7DCC-1A65-4A52-B24E-8A5958D62E7D}"/>
    <cellStyle name="Calculation 6 2 4 2 9" xfId="14477" xr:uid="{451032F3-B23C-493C-858C-129D2D19D8ED}"/>
    <cellStyle name="Calculation 6 2 4 2 9 2" xfId="14478" xr:uid="{1D88E43B-AAF7-495D-809E-75EEC55A7DC0}"/>
    <cellStyle name="Calculation 6 2 4 2 9 2 2" xfId="14479" xr:uid="{C9225961-ABD3-4C5F-832E-25A06819EA15}"/>
    <cellStyle name="Calculation 6 2 4 2 9 3" xfId="14480" xr:uid="{778A599F-4CC4-48FD-9B64-C00AEB5DDEAB}"/>
    <cellStyle name="Calculation 6 2 4 20" xfId="14481" xr:uid="{4DA4FC2C-FF9D-4A07-B497-550FE241028A}"/>
    <cellStyle name="Calculation 6 2 4 20 2" xfId="14482" xr:uid="{7CCF8648-7731-49CC-8C99-A834921B9D51}"/>
    <cellStyle name="Calculation 6 2 4 20 2 2" xfId="14483" xr:uid="{D3062AC2-66D4-49D3-AC67-61B5B278A5D0}"/>
    <cellStyle name="Calculation 6 2 4 20 3" xfId="14484" xr:uid="{3453A33F-385E-46E1-B65B-3450C45A131A}"/>
    <cellStyle name="Calculation 6 2 4 21" xfId="14485" xr:uid="{B1ACBA95-D7DD-420E-85E8-F75DF9311B0C}"/>
    <cellStyle name="Calculation 6 2 4 21 2" xfId="14486" xr:uid="{FC3A88C9-F312-4D73-8CBC-4F51E620FC42}"/>
    <cellStyle name="Calculation 6 2 4 21 2 2" xfId="14487" xr:uid="{F85C58FB-7773-45AA-AA63-374F49B522A6}"/>
    <cellStyle name="Calculation 6 2 4 21 3" xfId="14488" xr:uid="{DFC4BBA1-8D6C-4BC6-A7CE-9FBDEA5A5C04}"/>
    <cellStyle name="Calculation 6 2 4 22" xfId="14489" xr:uid="{D78BC3ED-E771-4964-9AEB-F5722DBED254}"/>
    <cellStyle name="Calculation 6 2 4 22 2" xfId="14490" xr:uid="{98C11BD3-00D2-4E8C-A8D9-C513852EA6EB}"/>
    <cellStyle name="Calculation 6 2 4 23" xfId="14491" xr:uid="{FC81B9B2-8562-4D9E-80A2-03C34C72156E}"/>
    <cellStyle name="Calculation 6 2 4 24" xfId="14492" xr:uid="{F757D1B8-6AC8-468E-9250-AC6D1F67529F}"/>
    <cellStyle name="Calculation 6 2 4 3" xfId="14493" xr:uid="{D4C6F93C-4FC7-4C07-BA6E-D156DA2A43AE}"/>
    <cellStyle name="Calculation 6 2 4 3 2" xfId="14494" xr:uid="{318A8A63-7623-4C17-89F7-DC885AD2C7E3}"/>
    <cellStyle name="Calculation 6 2 4 3 2 2" xfId="14495" xr:uid="{5A17CECF-3902-4CB3-92F3-39B457A25830}"/>
    <cellStyle name="Calculation 6 2 4 3 3" xfId="14496" xr:uid="{B7D79CC6-1FCF-4D57-9B00-282D78B569ED}"/>
    <cellStyle name="Calculation 6 2 4 3 4" xfId="14497" xr:uid="{5A7B2544-8E01-43E2-894A-8F7CB55A5479}"/>
    <cellStyle name="Calculation 6 2 4 4" xfId="14498" xr:uid="{E262E9D2-07A0-46AF-A593-086053429954}"/>
    <cellStyle name="Calculation 6 2 4 4 2" xfId="14499" xr:uid="{A1131BB4-844E-4631-B168-FC888AB428EA}"/>
    <cellStyle name="Calculation 6 2 4 4 2 2" xfId="14500" xr:uid="{36B83BA6-D813-4EC6-8C98-3CBD745E9A19}"/>
    <cellStyle name="Calculation 6 2 4 4 3" xfId="14501" xr:uid="{8C5093EB-BAF5-47D2-9551-2D33A58FD1FB}"/>
    <cellStyle name="Calculation 6 2 4 4 4" xfId="14502" xr:uid="{042C7AD0-86DA-488D-A969-8208643913A2}"/>
    <cellStyle name="Calculation 6 2 4 5" xfId="14503" xr:uid="{DF16565D-8147-462F-82D1-14ADD5CB4D42}"/>
    <cellStyle name="Calculation 6 2 4 5 2" xfId="14504" xr:uid="{788EB7C9-1971-4539-A937-E88D80E5DFF0}"/>
    <cellStyle name="Calculation 6 2 4 5 2 2" xfId="14505" xr:uid="{5DA220B6-B1CC-4248-BB03-17E869886E1E}"/>
    <cellStyle name="Calculation 6 2 4 5 3" xfId="14506" xr:uid="{6F98EF1E-FBE6-4D2B-A0A8-0093E3BBA5C7}"/>
    <cellStyle name="Calculation 6 2 4 6" xfId="14507" xr:uid="{5202F6E5-1731-4A20-BAC2-ED6C29F3DE77}"/>
    <cellStyle name="Calculation 6 2 4 6 2" xfId="14508" xr:uid="{D86719A5-7DF5-4881-8488-73D0209917F6}"/>
    <cellStyle name="Calculation 6 2 4 6 2 2" xfId="14509" xr:uid="{F81EA3F7-3E77-4E9A-9E3B-842F7BD2787E}"/>
    <cellStyle name="Calculation 6 2 4 6 3" xfId="14510" xr:uid="{9DF38B91-5202-4832-A258-99A932CF211D}"/>
    <cellStyle name="Calculation 6 2 4 7" xfId="14511" xr:uid="{FEB2E9A2-7221-4E74-A0DE-FB2486B51A9F}"/>
    <cellStyle name="Calculation 6 2 4 7 2" xfId="14512" xr:uid="{21F9B8D1-6130-4057-84B4-BECEC1630416}"/>
    <cellStyle name="Calculation 6 2 4 7 2 2" xfId="14513" xr:uid="{71C3ED90-10D0-4CBD-AF30-B3C1411F1141}"/>
    <cellStyle name="Calculation 6 2 4 7 3" xfId="14514" xr:uid="{309FD87F-28F0-4D71-8C02-FB24B089D90E}"/>
    <cellStyle name="Calculation 6 2 4 8" xfId="14515" xr:uid="{C6BA03B5-D6DE-41E1-A707-471A5DA6C3E3}"/>
    <cellStyle name="Calculation 6 2 4 8 2" xfId="14516" xr:uid="{7E88EB5E-CD22-4035-BF37-492DCBCEF2D9}"/>
    <cellStyle name="Calculation 6 2 4 8 2 2" xfId="14517" xr:uid="{EB7E3079-E845-4772-9296-F48DEFFDF37C}"/>
    <cellStyle name="Calculation 6 2 4 8 3" xfId="14518" xr:uid="{315D1258-5C39-47C6-8E30-C7A7D0ABE884}"/>
    <cellStyle name="Calculation 6 2 4 9" xfId="14519" xr:uid="{B649EC75-2080-4031-B4C6-9AB7410A6F22}"/>
    <cellStyle name="Calculation 6 2 4 9 2" xfId="14520" xr:uid="{A1ADE413-B772-45F2-BC9F-D3ADDA35A3B1}"/>
    <cellStyle name="Calculation 6 2 4 9 2 2" xfId="14521" xr:uid="{CFB0A64A-A47C-4736-B963-8148F61C7647}"/>
    <cellStyle name="Calculation 6 2 4 9 3" xfId="14522" xr:uid="{4F32C1AA-BC0E-4806-BB54-7DCE467E5C4B}"/>
    <cellStyle name="Calculation 6 2 5" xfId="14523" xr:uid="{CEB4FCB0-F1F7-48F6-BA65-68D8FC176129}"/>
    <cellStyle name="Calculation 6 2 5 10" xfId="14524" xr:uid="{2F4E33E3-4B1E-4E45-AE3E-EF1AAC540DE9}"/>
    <cellStyle name="Calculation 6 2 5 10 2" xfId="14525" xr:uid="{45176C11-6957-46F4-B0D8-E99CBBDF5D0D}"/>
    <cellStyle name="Calculation 6 2 5 10 2 2" xfId="14526" xr:uid="{C5FD3CDD-2F2C-479A-AB1F-53D29330FB0C}"/>
    <cellStyle name="Calculation 6 2 5 10 3" xfId="14527" xr:uid="{B7C24ABE-CDF7-48E2-A2C2-E13E604D4568}"/>
    <cellStyle name="Calculation 6 2 5 11" xfId="14528" xr:uid="{1C3167FF-C0B2-438D-A200-94C84165152A}"/>
    <cellStyle name="Calculation 6 2 5 11 2" xfId="14529" xr:uid="{DA961FEA-87AB-48E7-8F6E-41E504918D37}"/>
    <cellStyle name="Calculation 6 2 5 11 2 2" xfId="14530" xr:uid="{E70BAB8F-8E73-4991-82CB-2CDB49926370}"/>
    <cellStyle name="Calculation 6 2 5 11 3" xfId="14531" xr:uid="{CC30FFBA-1DB8-4A90-AAD3-CE293B46DB89}"/>
    <cellStyle name="Calculation 6 2 5 12" xfId="14532" xr:uid="{1C23C2DB-95ED-4D91-A8B5-BC100CAB1E8E}"/>
    <cellStyle name="Calculation 6 2 5 12 2" xfId="14533" xr:uid="{227D7F01-CA62-47CE-8E48-9A2BF3BC8723}"/>
    <cellStyle name="Calculation 6 2 5 12 2 2" xfId="14534" xr:uid="{F5BCF14B-4408-4296-BFCB-335302B280EA}"/>
    <cellStyle name="Calculation 6 2 5 12 3" xfId="14535" xr:uid="{BDFF62D5-CCAC-4A22-9EE5-FA3DFF28C116}"/>
    <cellStyle name="Calculation 6 2 5 13" xfId="14536" xr:uid="{B1927713-B350-4B69-A325-52B9DF5C8CB6}"/>
    <cellStyle name="Calculation 6 2 5 13 2" xfId="14537" xr:uid="{8FB6EC67-A9F0-474E-9641-5C7EED0CB1A3}"/>
    <cellStyle name="Calculation 6 2 5 13 2 2" xfId="14538" xr:uid="{570AABC4-B7E9-4B68-BAD6-9785CE4A8436}"/>
    <cellStyle name="Calculation 6 2 5 13 3" xfId="14539" xr:uid="{CC1BF604-16EC-4BE8-BAC5-54926F6A6529}"/>
    <cellStyle name="Calculation 6 2 5 14" xfId="14540" xr:uid="{37E4BA21-956A-4972-A75C-43362A260AA1}"/>
    <cellStyle name="Calculation 6 2 5 14 2" xfId="14541" xr:uid="{9794FF21-1346-418F-9CE0-3184ABFAA52B}"/>
    <cellStyle name="Calculation 6 2 5 14 2 2" xfId="14542" xr:uid="{307DC86F-51CF-4A30-A32D-C001651B5338}"/>
    <cellStyle name="Calculation 6 2 5 14 3" xfId="14543" xr:uid="{C5C36610-9E73-4685-9E9F-2282F2DDEA46}"/>
    <cellStyle name="Calculation 6 2 5 15" xfId="14544" xr:uid="{00AB6B08-465C-4DA0-9139-DA811D1FDDA3}"/>
    <cellStyle name="Calculation 6 2 5 15 2" xfId="14545" xr:uid="{E316BBD0-B5FB-4BBF-B5E3-7FDB81D86CEC}"/>
    <cellStyle name="Calculation 6 2 5 15 2 2" xfId="14546" xr:uid="{FCDF8629-9BC3-4524-88FC-13430DB498F4}"/>
    <cellStyle name="Calculation 6 2 5 15 3" xfId="14547" xr:uid="{47207A04-6FB8-46DC-A42A-09D14CFBA703}"/>
    <cellStyle name="Calculation 6 2 5 16" xfId="14548" xr:uid="{9ED710CC-DCE6-47FB-8C5F-03088DFC047A}"/>
    <cellStyle name="Calculation 6 2 5 16 2" xfId="14549" xr:uid="{559DDE5B-1C27-43E2-BA5B-3CC30E3B12E4}"/>
    <cellStyle name="Calculation 6 2 5 16 2 2" xfId="14550" xr:uid="{0B1D61B0-4658-44E7-820D-37EC88B84A0C}"/>
    <cellStyle name="Calculation 6 2 5 16 3" xfId="14551" xr:uid="{95DA047A-2C28-4F2C-9FA3-7CD09C1D6724}"/>
    <cellStyle name="Calculation 6 2 5 17" xfId="14552" xr:uid="{9E287439-60CB-4F50-8230-230F430F267C}"/>
    <cellStyle name="Calculation 6 2 5 17 2" xfId="14553" xr:uid="{E2D32ACE-FBA7-49AC-A53F-692757D1016F}"/>
    <cellStyle name="Calculation 6 2 5 17 2 2" xfId="14554" xr:uid="{06E5115D-025F-4FF0-9BBD-D0F75D3E1E5A}"/>
    <cellStyle name="Calculation 6 2 5 17 3" xfId="14555" xr:uid="{2C3A8864-863F-4778-92CF-9A830B49FCFD}"/>
    <cellStyle name="Calculation 6 2 5 18" xfId="14556" xr:uid="{8E66DD43-B6BC-4134-ACB3-B01FE7CB9D1F}"/>
    <cellStyle name="Calculation 6 2 5 18 2" xfId="14557" xr:uid="{116B7ABE-3136-4375-AAF0-136CFD572A72}"/>
    <cellStyle name="Calculation 6 2 5 18 2 2" xfId="14558" xr:uid="{88BF5290-C634-4A2C-BDB7-C87CEDD35512}"/>
    <cellStyle name="Calculation 6 2 5 18 3" xfId="14559" xr:uid="{B74B6C76-14CC-4D75-A9BC-7AB737569AEB}"/>
    <cellStyle name="Calculation 6 2 5 19" xfId="14560" xr:uid="{F91C4B90-A954-408C-98D9-365D36F3247C}"/>
    <cellStyle name="Calculation 6 2 5 19 2" xfId="14561" xr:uid="{4082FFAA-95F6-4FED-9081-28689EC1B2A0}"/>
    <cellStyle name="Calculation 6 2 5 19 2 2" xfId="14562" xr:uid="{5D2B72F4-9D19-44B9-AF17-8F57C3999760}"/>
    <cellStyle name="Calculation 6 2 5 19 3" xfId="14563" xr:uid="{7E72E7C9-A7F9-4428-AFB3-84C63FE2A5C7}"/>
    <cellStyle name="Calculation 6 2 5 2" xfId="14564" xr:uid="{7AFD3831-195F-4901-923E-DBE56F1BCF10}"/>
    <cellStyle name="Calculation 6 2 5 2 2" xfId="14565" xr:uid="{FCA47FD5-7562-4011-A7EF-AE358FDC3FB6}"/>
    <cellStyle name="Calculation 6 2 5 2 2 2" xfId="14566" xr:uid="{A19280A3-8A4E-44A1-A9D3-AC2D1667FDBA}"/>
    <cellStyle name="Calculation 6 2 5 2 3" xfId="14567" xr:uid="{85698C7E-924D-43A2-A2A9-97A61CF27E54}"/>
    <cellStyle name="Calculation 6 2 5 2 4" xfId="14568" xr:uid="{58407989-9432-4A58-98D3-D422C8649594}"/>
    <cellStyle name="Calculation 6 2 5 20" xfId="14569" xr:uid="{EDF83051-5438-4AE2-B81F-4595A6256CD8}"/>
    <cellStyle name="Calculation 6 2 5 20 2" xfId="14570" xr:uid="{B87B0AD5-2B1F-46DC-A652-4430E0A062EF}"/>
    <cellStyle name="Calculation 6 2 5 20 2 2" xfId="14571" xr:uid="{176020D2-599F-4D28-8C67-124F4D47E4A1}"/>
    <cellStyle name="Calculation 6 2 5 20 3" xfId="14572" xr:uid="{F3175B96-FDC9-41E6-B271-C8C67FE50806}"/>
    <cellStyle name="Calculation 6 2 5 21" xfId="14573" xr:uid="{A1B86003-9A4E-41F7-B708-CD8290F44E00}"/>
    <cellStyle name="Calculation 6 2 5 21 2" xfId="14574" xr:uid="{822995E6-7A5B-493C-9E34-720A0EDEB5EF}"/>
    <cellStyle name="Calculation 6 2 5 22" xfId="14575" xr:uid="{65255384-A73D-4957-B64E-F5A8915C8891}"/>
    <cellStyle name="Calculation 6 2 5 23" xfId="14576" xr:uid="{3E6901DC-BB31-4FAE-A1E2-D64DB5FB7DAD}"/>
    <cellStyle name="Calculation 6 2 5 3" xfId="14577" xr:uid="{C9B3815D-EB4C-421F-A5BA-0F4FA7602922}"/>
    <cellStyle name="Calculation 6 2 5 3 2" xfId="14578" xr:uid="{06D76863-9070-4761-A80E-362F03462516}"/>
    <cellStyle name="Calculation 6 2 5 3 2 2" xfId="14579" xr:uid="{00D632F8-7DC6-4B93-9699-350EB07C9500}"/>
    <cellStyle name="Calculation 6 2 5 3 3" xfId="14580" xr:uid="{508D1E47-F0DE-47C5-9FEE-3EAF9882B098}"/>
    <cellStyle name="Calculation 6 2 5 4" xfId="14581" xr:uid="{CCE22B48-7F28-439F-9622-7F220424FA80}"/>
    <cellStyle name="Calculation 6 2 5 4 2" xfId="14582" xr:uid="{893F2840-DF5F-450B-8AC6-52707E692BD2}"/>
    <cellStyle name="Calculation 6 2 5 4 2 2" xfId="14583" xr:uid="{DA5D5D6A-0900-4CDD-A645-73EFC369F60C}"/>
    <cellStyle name="Calculation 6 2 5 4 3" xfId="14584" xr:uid="{AF190009-25EA-4923-85C3-5DE5BB782207}"/>
    <cellStyle name="Calculation 6 2 5 5" xfId="14585" xr:uid="{281F66E3-EE8E-441D-A359-97A26089ADA0}"/>
    <cellStyle name="Calculation 6 2 5 5 2" xfId="14586" xr:uid="{BE9F3643-CB47-41EF-8624-11CA9DCDFD7C}"/>
    <cellStyle name="Calculation 6 2 5 5 2 2" xfId="14587" xr:uid="{EEB2F69A-A37C-4D33-866F-3E743F9D77EC}"/>
    <cellStyle name="Calculation 6 2 5 5 3" xfId="14588" xr:uid="{ACF9D1EE-33E4-4876-AFD3-3CBCD1247FA1}"/>
    <cellStyle name="Calculation 6 2 5 6" xfId="14589" xr:uid="{D6732DE2-A21C-4FE8-9CB5-7836D707975C}"/>
    <cellStyle name="Calculation 6 2 5 6 2" xfId="14590" xr:uid="{0E20B6A5-CCAA-436A-A268-DA29EE56AE53}"/>
    <cellStyle name="Calculation 6 2 5 6 2 2" xfId="14591" xr:uid="{DAB3C3A3-A9D0-45D2-9F20-2FAC42C01D18}"/>
    <cellStyle name="Calculation 6 2 5 6 3" xfId="14592" xr:uid="{AED31B1E-6711-4BC4-9EA6-691968A5D956}"/>
    <cellStyle name="Calculation 6 2 5 7" xfId="14593" xr:uid="{45A5755C-927D-4FBD-A609-8C2D0A36AEE2}"/>
    <cellStyle name="Calculation 6 2 5 7 2" xfId="14594" xr:uid="{CB11372D-7905-4F93-9D61-784C77C049A5}"/>
    <cellStyle name="Calculation 6 2 5 7 2 2" xfId="14595" xr:uid="{6AA97164-8AAF-4510-BB07-EDEC5426641C}"/>
    <cellStyle name="Calculation 6 2 5 7 3" xfId="14596" xr:uid="{C8CFB1C7-3DD1-45FD-8572-6F583E28E644}"/>
    <cellStyle name="Calculation 6 2 5 8" xfId="14597" xr:uid="{76B991D1-277D-4D88-B4F7-22AEF03B5B25}"/>
    <cellStyle name="Calculation 6 2 5 8 2" xfId="14598" xr:uid="{77572A5F-42B0-49E5-AE2D-325204D90081}"/>
    <cellStyle name="Calculation 6 2 5 8 2 2" xfId="14599" xr:uid="{C85C1A72-243E-49D2-97C2-2B6FFEC89938}"/>
    <cellStyle name="Calculation 6 2 5 8 3" xfId="14600" xr:uid="{A478D1E0-3540-46FF-96F4-EA9FD12F667E}"/>
    <cellStyle name="Calculation 6 2 5 9" xfId="14601" xr:uid="{85991D64-669A-410C-B6FD-2FA74C0CE365}"/>
    <cellStyle name="Calculation 6 2 5 9 2" xfId="14602" xr:uid="{AD0709CE-0E3A-487D-94CA-ED0C2992B05B}"/>
    <cellStyle name="Calculation 6 2 5 9 2 2" xfId="14603" xr:uid="{FB1AA6CD-F920-407D-8AEA-59F182D090F8}"/>
    <cellStyle name="Calculation 6 2 5 9 3" xfId="14604" xr:uid="{33F4AF42-6589-47E6-8F58-4ED871846AE9}"/>
    <cellStyle name="Calculation 6 2 6" xfId="14605" xr:uid="{DA010B84-E12B-4D0C-A973-62EB800DD780}"/>
    <cellStyle name="Calculation 6 2 6 2" xfId="14606" xr:uid="{7F7F25F3-E9C7-4643-8B6E-F5499E848BCF}"/>
    <cellStyle name="Calculation 6 2 6 2 2" xfId="14607" xr:uid="{68FACE9A-816F-4B55-A5BB-FCF8E6B50A50}"/>
    <cellStyle name="Calculation 6 2 6 3" xfId="14608" xr:uid="{CFE91B51-EE83-49A4-9F3F-8690C7570A2D}"/>
    <cellStyle name="Calculation 6 2 6 4" xfId="14609" xr:uid="{F0AC1F19-7E21-4085-B2DE-5A2EB7DBF3B6}"/>
    <cellStyle name="Calculation 6 2 7" xfId="14610" xr:uid="{72BCE12D-2BEA-42D6-9D62-FA47458DD5F8}"/>
    <cellStyle name="Calculation 6 2 7 2" xfId="14611" xr:uid="{B9729FF8-1002-405C-9BF8-3708762DB77D}"/>
    <cellStyle name="Calculation 6 2 7 2 2" xfId="14612" xr:uid="{5D68BD42-D53D-432E-88E2-9B4FA1F6A058}"/>
    <cellStyle name="Calculation 6 2 7 3" xfId="14613" xr:uid="{D3B4A092-ACFD-4B1D-BB1A-E5A10B5418E1}"/>
    <cellStyle name="Calculation 6 2 8" xfId="14614" xr:uid="{54597F9A-6DE9-45AE-A9D1-54CD246D9F5B}"/>
    <cellStyle name="Calculation 6 2 8 2" xfId="14615" xr:uid="{854EBC31-02B3-460B-AA50-5890BC2833C9}"/>
    <cellStyle name="Calculation 6 2 8 2 2" xfId="14616" xr:uid="{8EF7A04E-3608-4769-AABF-CB85CEBAF87D}"/>
    <cellStyle name="Calculation 6 2 8 3" xfId="14617" xr:uid="{32F2A675-6B13-4307-AD9F-B2F6C8E4E357}"/>
    <cellStyle name="Calculation 6 2 9" xfId="14618" xr:uid="{654FA789-7DFC-4249-AA84-79D9AE8F11A0}"/>
    <cellStyle name="Calculation 6 2 9 2" xfId="14619" xr:uid="{EE7FA1FB-75C5-4E76-83AD-35A6B109ECCB}"/>
    <cellStyle name="Calculation 6 2 9 2 2" xfId="14620" xr:uid="{A435AF70-B43A-4200-A2CD-E4CB99C98DE3}"/>
    <cellStyle name="Calculation 6 2 9 3" xfId="14621" xr:uid="{F1643828-F94C-411F-A365-54C897806C2B}"/>
    <cellStyle name="Calculation 6 20" xfId="14622" xr:uid="{6CA847D6-BC6C-4E29-AE6A-EB6B421821E9}"/>
    <cellStyle name="Calculation 6 20 2" xfId="14623" xr:uid="{C12B1A0B-4E07-4130-8117-133C92652F86}"/>
    <cellStyle name="Calculation 6 20 2 2" xfId="14624" xr:uid="{55A0A624-96BA-497A-99C2-13C2A76EAFC5}"/>
    <cellStyle name="Calculation 6 20 3" xfId="14625" xr:uid="{9F7E41B9-5360-4F66-BFBF-B21B925F56F1}"/>
    <cellStyle name="Calculation 6 21" xfId="14626" xr:uid="{E90E5662-429D-477C-8C59-3BEB49504A57}"/>
    <cellStyle name="Calculation 6 21 2" xfId="14627" xr:uid="{CE22F4D2-3536-4730-8E3B-812C94DE94D7}"/>
    <cellStyle name="Calculation 6 21 2 2" xfId="14628" xr:uid="{ECC84DAE-E43C-4126-BE2F-6FE73300B7A6}"/>
    <cellStyle name="Calculation 6 21 3" xfId="14629" xr:uid="{0429B0AC-C68A-41B4-9988-386A718A51C2}"/>
    <cellStyle name="Calculation 6 22" xfId="14630" xr:uid="{A3BF7CE7-8664-42E8-9441-869214F64548}"/>
    <cellStyle name="Calculation 6 22 2" xfId="14631" xr:uid="{F9D0F919-AE6F-45F3-9ACC-05A8ACFFA3DA}"/>
    <cellStyle name="Calculation 6 23" xfId="14632" xr:uid="{AF9449E1-368A-4BFE-9DA8-F533121F707A}"/>
    <cellStyle name="Calculation 6 24" xfId="14633" xr:uid="{A0CC1879-2261-4E91-A968-2FFADC2709D1}"/>
    <cellStyle name="Calculation 6 25" xfId="14634" xr:uid="{C914AC60-6047-4153-B336-EB1A4D11F74D}"/>
    <cellStyle name="Calculation 6 26" xfId="14635" xr:uid="{58E1CEE4-A153-41ED-8EF0-536FD1EAB9B3}"/>
    <cellStyle name="Calculation 6 27" xfId="14636" xr:uid="{7F4AEBFB-E617-4538-9B2D-B45DF31B0457}"/>
    <cellStyle name="Calculation 6 3" xfId="14637" xr:uid="{C328C997-BC46-4DF0-87BB-ED9A4ECAB49A}"/>
    <cellStyle name="Calculation 6 3 10" xfId="14638" xr:uid="{16BA9C70-50BB-40AC-BBD6-46DA4801934A}"/>
    <cellStyle name="Calculation 6 3 10 2" xfId="14639" xr:uid="{0AAAFA64-E127-4E43-B061-FAC4B7B347A4}"/>
    <cellStyle name="Calculation 6 3 10 2 2" xfId="14640" xr:uid="{700AF388-2EE3-4E7C-B3FC-ECF0B90D12F9}"/>
    <cellStyle name="Calculation 6 3 10 3" xfId="14641" xr:uid="{B8B7EE56-C363-4A5A-B937-39ABEC35EA1B}"/>
    <cellStyle name="Calculation 6 3 11" xfId="14642" xr:uid="{A3E0897F-9E5B-4143-BE05-D310FBA06549}"/>
    <cellStyle name="Calculation 6 3 11 2" xfId="14643" xr:uid="{4B92AC66-18C0-4F22-AF48-EFD9024A1C6B}"/>
    <cellStyle name="Calculation 6 3 11 2 2" xfId="14644" xr:uid="{B77D78AE-BB78-4BC3-92FE-D951A15ECC5E}"/>
    <cellStyle name="Calculation 6 3 11 3" xfId="14645" xr:uid="{2BB58E40-92F4-41D1-9BB1-759C61AB8CD8}"/>
    <cellStyle name="Calculation 6 3 12" xfId="14646" xr:uid="{3CAA3DFC-692D-485B-A7B0-47080D5F88A7}"/>
    <cellStyle name="Calculation 6 3 12 2" xfId="14647" xr:uid="{A4FB23F0-E9BF-4797-BC6E-07FEAB4C3966}"/>
    <cellStyle name="Calculation 6 3 12 2 2" xfId="14648" xr:uid="{BF561EDA-B862-4235-B951-0DCEEE6A2014}"/>
    <cellStyle name="Calculation 6 3 12 3" xfId="14649" xr:uid="{03541E94-8E06-45E3-A911-4B88579F6601}"/>
    <cellStyle name="Calculation 6 3 13" xfId="14650" xr:uid="{3F70C4C0-65B1-494B-A15C-323A59AE2FA5}"/>
    <cellStyle name="Calculation 6 3 13 2" xfId="14651" xr:uid="{A23E67F8-0A36-4B26-B58A-BB364D1AFBEA}"/>
    <cellStyle name="Calculation 6 3 13 2 2" xfId="14652" xr:uid="{64917C2E-9C20-47FF-9CC2-E49F6AA2F9B8}"/>
    <cellStyle name="Calculation 6 3 13 3" xfId="14653" xr:uid="{7CB1DF0D-64AE-4298-A10A-C910D537843F}"/>
    <cellStyle name="Calculation 6 3 14" xfId="14654" xr:uid="{F2E69E3B-1DBC-4340-A9F4-B4B45350FDC5}"/>
    <cellStyle name="Calculation 6 3 14 2" xfId="14655" xr:uid="{0B1EBA16-0A74-43EF-9A2B-35B6C37D3156}"/>
    <cellStyle name="Calculation 6 3 14 2 2" xfId="14656" xr:uid="{17AE24C3-2DBC-4335-BCBE-EB2D4F7655AD}"/>
    <cellStyle name="Calculation 6 3 14 3" xfId="14657" xr:uid="{08CAF672-FED6-4A4D-B6D6-9C54651C2F03}"/>
    <cellStyle name="Calculation 6 3 15" xfId="14658" xr:uid="{AFDE7024-263B-40AF-99AA-5EAFF01DF257}"/>
    <cellStyle name="Calculation 6 3 15 2" xfId="14659" xr:uid="{3433F235-0424-407C-8C14-E69307B55752}"/>
    <cellStyle name="Calculation 6 3 15 2 2" xfId="14660" xr:uid="{AC2BC06A-F793-471B-A4BC-E1A99D16FBEB}"/>
    <cellStyle name="Calculation 6 3 15 3" xfId="14661" xr:uid="{2BDED542-1521-48E1-A285-6C0C1B399CE2}"/>
    <cellStyle name="Calculation 6 3 16" xfId="14662" xr:uid="{E9E39789-1AEA-4404-876B-4015A581B51A}"/>
    <cellStyle name="Calculation 6 3 16 2" xfId="14663" xr:uid="{D006A3DD-6F47-4F6C-A071-538D19B70023}"/>
    <cellStyle name="Calculation 6 3 16 2 2" xfId="14664" xr:uid="{9A092469-0311-4337-AF9A-DEB0859DAF87}"/>
    <cellStyle name="Calculation 6 3 16 3" xfId="14665" xr:uid="{A029D294-968D-4A5F-B152-4A473BF6791C}"/>
    <cellStyle name="Calculation 6 3 17" xfId="14666" xr:uid="{1B1C0783-D44B-433C-8EC9-D87F6685A8F3}"/>
    <cellStyle name="Calculation 6 3 17 2" xfId="14667" xr:uid="{01F560EB-194C-4D84-86F5-BDF175D97C7F}"/>
    <cellStyle name="Calculation 6 3 17 2 2" xfId="14668" xr:uid="{9ABFE56A-3039-4F7B-AC43-6C92085ACF2C}"/>
    <cellStyle name="Calculation 6 3 17 3" xfId="14669" xr:uid="{79FCD4E9-BECF-4211-9502-67B157D8F3AF}"/>
    <cellStyle name="Calculation 6 3 18" xfId="14670" xr:uid="{434A35B7-CB61-45C7-AF5D-AB68B5D13BF3}"/>
    <cellStyle name="Calculation 6 3 18 2" xfId="14671" xr:uid="{128B6562-E8C9-4790-896E-CE7D81C0E0E3}"/>
    <cellStyle name="Calculation 6 3 19" xfId="14672" xr:uid="{72F26788-AFD1-45E0-B724-5B8D1438F704}"/>
    <cellStyle name="Calculation 6 3 2" xfId="14673" xr:uid="{33D8F861-2D9E-43DC-A0A4-DB40718E537E}"/>
    <cellStyle name="Calculation 6 3 2 10" xfId="14674" xr:uid="{D057F11A-0021-4CF3-95D7-4DC9D6ECACED}"/>
    <cellStyle name="Calculation 6 3 2 10 2" xfId="14675" xr:uid="{6D43E2CC-2941-438B-BC44-F037B70C5BED}"/>
    <cellStyle name="Calculation 6 3 2 10 2 2" xfId="14676" xr:uid="{857216A1-3810-4B2E-B1AB-0414E8AACACF}"/>
    <cellStyle name="Calculation 6 3 2 10 3" xfId="14677" xr:uid="{40784D05-0DDC-4324-9A6F-1A6D50C7EEC7}"/>
    <cellStyle name="Calculation 6 3 2 11" xfId="14678" xr:uid="{6D50AD60-5509-4CEA-8C58-619F3669231C}"/>
    <cellStyle name="Calculation 6 3 2 11 2" xfId="14679" xr:uid="{41B98584-9633-470A-8CC0-8956FBD6DD4F}"/>
    <cellStyle name="Calculation 6 3 2 11 2 2" xfId="14680" xr:uid="{92C9764E-01C4-4180-9957-C4EBE68FCCF9}"/>
    <cellStyle name="Calculation 6 3 2 11 3" xfId="14681" xr:uid="{D5A3A109-5EFD-49F7-B3A4-8E6151A79046}"/>
    <cellStyle name="Calculation 6 3 2 12" xfId="14682" xr:uid="{CAD1332A-60F5-42D4-A592-DB45AFD1879B}"/>
    <cellStyle name="Calculation 6 3 2 12 2" xfId="14683" xr:uid="{186CD52D-73D8-41E7-B364-1AA2D9BBF003}"/>
    <cellStyle name="Calculation 6 3 2 12 2 2" xfId="14684" xr:uid="{14427F96-23AE-4A37-ADAA-167FC6BA435F}"/>
    <cellStyle name="Calculation 6 3 2 12 3" xfId="14685" xr:uid="{92DB1532-8E0F-4046-A4D1-0FB3FA5819EB}"/>
    <cellStyle name="Calculation 6 3 2 13" xfId="14686" xr:uid="{1B0711ED-C825-4CF5-9ADC-D811A07DB8F5}"/>
    <cellStyle name="Calculation 6 3 2 13 2" xfId="14687" xr:uid="{46983CFF-56E9-49CD-A22A-AF4CD5E29C76}"/>
    <cellStyle name="Calculation 6 3 2 13 2 2" xfId="14688" xr:uid="{02F6D5BA-DEB8-4397-9AE0-D819B52A2BDB}"/>
    <cellStyle name="Calculation 6 3 2 13 3" xfId="14689" xr:uid="{AE327AE7-CE7D-429A-B874-21A209DFF73A}"/>
    <cellStyle name="Calculation 6 3 2 14" xfId="14690" xr:uid="{E7B65E4D-65FB-41EF-AE45-FD1968081E7F}"/>
    <cellStyle name="Calculation 6 3 2 14 2" xfId="14691" xr:uid="{3AB93CC4-7FAF-479D-9A82-5D24D5AA111B}"/>
    <cellStyle name="Calculation 6 3 2 14 2 2" xfId="14692" xr:uid="{D5038D5C-E11F-4144-AD31-4FA19A2CB4D3}"/>
    <cellStyle name="Calculation 6 3 2 14 3" xfId="14693" xr:uid="{3548BBF5-6D39-473E-B90D-82396C0DC0A0}"/>
    <cellStyle name="Calculation 6 3 2 15" xfId="14694" xr:uid="{0233D77F-D51F-486A-BCA2-5CC8914B53C6}"/>
    <cellStyle name="Calculation 6 3 2 15 2" xfId="14695" xr:uid="{00B2E9A9-CADC-4850-ADD0-25B34FE89043}"/>
    <cellStyle name="Calculation 6 3 2 15 2 2" xfId="14696" xr:uid="{2392A22F-9672-4D14-BADF-0BD5077514FB}"/>
    <cellStyle name="Calculation 6 3 2 15 3" xfId="14697" xr:uid="{88DCB259-0612-4E3E-BD30-C99E48111D32}"/>
    <cellStyle name="Calculation 6 3 2 16" xfId="14698" xr:uid="{AFB3CCBB-54C2-41D9-A92B-90CABF5FA600}"/>
    <cellStyle name="Calculation 6 3 2 16 2" xfId="14699" xr:uid="{EDA7DB2B-05E0-41C4-8B7D-B309CBE63261}"/>
    <cellStyle name="Calculation 6 3 2 16 2 2" xfId="14700" xr:uid="{30431EA4-203E-46B4-A900-FE96D72CE689}"/>
    <cellStyle name="Calculation 6 3 2 16 3" xfId="14701" xr:uid="{102022FA-E152-43D9-B2A5-78AA4FCB18CE}"/>
    <cellStyle name="Calculation 6 3 2 17" xfId="14702" xr:uid="{BC60BEDE-D5B0-4F77-A8E7-4CE2DA32DC5F}"/>
    <cellStyle name="Calculation 6 3 2 17 2" xfId="14703" xr:uid="{55BA3609-4963-44F1-A2F1-E5CC06DA0C6F}"/>
    <cellStyle name="Calculation 6 3 2 17 2 2" xfId="14704" xr:uid="{FE68AF91-BECC-4EFC-B833-07E2E1741945}"/>
    <cellStyle name="Calculation 6 3 2 17 3" xfId="14705" xr:uid="{8121726C-6A47-4FDF-86C5-8029D93565AE}"/>
    <cellStyle name="Calculation 6 3 2 18" xfId="14706" xr:uid="{7F2A3F93-0BD2-4E8A-ACA9-B5EA842FDCE6}"/>
    <cellStyle name="Calculation 6 3 2 18 2" xfId="14707" xr:uid="{25E616ED-F513-4D2C-8910-F8269083C64F}"/>
    <cellStyle name="Calculation 6 3 2 18 2 2" xfId="14708" xr:uid="{9893A63E-1816-4FF2-964A-DD6C5766D848}"/>
    <cellStyle name="Calculation 6 3 2 18 3" xfId="14709" xr:uid="{A3EF4474-4513-40EB-BFA7-7C9CCEE42E87}"/>
    <cellStyle name="Calculation 6 3 2 19" xfId="14710" xr:uid="{F950207B-0207-467B-A52A-68CF42D25A69}"/>
    <cellStyle name="Calculation 6 3 2 19 2" xfId="14711" xr:uid="{B5AB4AC4-A307-4515-B220-D2B332377246}"/>
    <cellStyle name="Calculation 6 3 2 19 2 2" xfId="14712" xr:uid="{1A6CBE1E-B88E-4B41-9775-200E9B0E533E}"/>
    <cellStyle name="Calculation 6 3 2 19 3" xfId="14713" xr:uid="{444AC7DC-346C-4882-A3A6-0BB4E04F392E}"/>
    <cellStyle name="Calculation 6 3 2 2" xfId="14714" xr:uid="{DE5E6D50-6C63-47ED-B971-0B50E3A8E215}"/>
    <cellStyle name="Calculation 6 3 2 2 2" xfId="14715" xr:uid="{89E32F3B-A5C5-4B5C-AF5A-3E071E3A15C4}"/>
    <cellStyle name="Calculation 6 3 2 2 2 2" xfId="14716" xr:uid="{00242C5F-93E2-4623-8F7E-B433A1AC7394}"/>
    <cellStyle name="Calculation 6 3 2 2 2 2 2" xfId="14717" xr:uid="{75427D7B-4261-409E-B47F-2E9BFF07B472}"/>
    <cellStyle name="Calculation 6 3 2 2 2 3" xfId="14718" xr:uid="{56A13645-AE42-4E25-BCBF-2CC136443A5E}"/>
    <cellStyle name="Calculation 6 3 2 2 2 4" xfId="14719" xr:uid="{29759C9C-E94A-4324-A141-2275CA6AFD5B}"/>
    <cellStyle name="Calculation 6 3 2 2 3" xfId="14720" xr:uid="{6E82D3C3-473D-410B-9A5A-7A51EEEB6001}"/>
    <cellStyle name="Calculation 6 3 2 2 3 2" xfId="14721" xr:uid="{A862F7FE-0847-49F1-B213-72220110B3A6}"/>
    <cellStyle name="Calculation 6 3 2 2 4" xfId="14722" xr:uid="{D4D4448E-F25F-4C0C-A0B0-668FFC62920C}"/>
    <cellStyle name="Calculation 6 3 2 2 5" xfId="14723" xr:uid="{3D1326D0-588D-4932-8202-298E31CF17CD}"/>
    <cellStyle name="Calculation 6 3 2 20" xfId="14724" xr:uid="{44F9F9E9-9207-4F93-A275-848736C6D154}"/>
    <cellStyle name="Calculation 6 3 2 20 2" xfId="14725" xr:uid="{CE657D26-952F-4F59-8065-5A47AC39DB55}"/>
    <cellStyle name="Calculation 6 3 2 20 2 2" xfId="14726" xr:uid="{450799A1-2AA1-474B-B0C7-2310B8CB5BBC}"/>
    <cellStyle name="Calculation 6 3 2 20 3" xfId="14727" xr:uid="{19DDE011-8152-41AF-9F66-8AA646DD22E2}"/>
    <cellStyle name="Calculation 6 3 2 21" xfId="14728" xr:uid="{B85ABB27-F602-4F8C-B2E5-616BCC6BB3A3}"/>
    <cellStyle name="Calculation 6 3 2 21 2" xfId="14729" xr:uid="{BA4CE30E-1639-4DAD-B785-4A97C35906A2}"/>
    <cellStyle name="Calculation 6 3 2 22" xfId="14730" xr:uid="{36A477F8-B918-4F90-A2A4-B766F754B294}"/>
    <cellStyle name="Calculation 6 3 2 23" xfId="14731" xr:uid="{8C544ACB-D5F1-459C-A906-20F001D57D83}"/>
    <cellStyle name="Calculation 6 3 2 3" xfId="14732" xr:uid="{3C5DC527-2099-426C-9AED-689788E4FC30}"/>
    <cellStyle name="Calculation 6 3 2 3 2" xfId="14733" xr:uid="{1D23E6EF-DE5C-471E-9B5A-7B96AF5D602A}"/>
    <cellStyle name="Calculation 6 3 2 3 2 2" xfId="14734" xr:uid="{F4403E4E-902D-4878-BDC7-7CD4BCE27C91}"/>
    <cellStyle name="Calculation 6 3 2 3 2 3" xfId="14735" xr:uid="{98AAC909-B456-41F5-B7D8-D5B2C5A15698}"/>
    <cellStyle name="Calculation 6 3 2 3 3" xfId="14736" xr:uid="{DF950A90-8E36-402B-9783-2F886026AF51}"/>
    <cellStyle name="Calculation 6 3 2 3 3 2" xfId="14737" xr:uid="{3A66640E-6BAB-43CB-B20E-4435D259554D}"/>
    <cellStyle name="Calculation 6 3 2 3 4" xfId="14738" xr:uid="{235D9BB9-60BD-41B9-A096-97C66551A2BF}"/>
    <cellStyle name="Calculation 6 3 2 4" xfId="14739" xr:uid="{5D0821A7-AF23-475B-BEC5-6250184A6483}"/>
    <cellStyle name="Calculation 6 3 2 4 2" xfId="14740" xr:uid="{FD7D688F-2A1C-4FA7-AD1B-F2FAB878E9AE}"/>
    <cellStyle name="Calculation 6 3 2 4 2 2" xfId="14741" xr:uid="{FFC843F7-2260-4E88-A426-748754F21A9E}"/>
    <cellStyle name="Calculation 6 3 2 4 3" xfId="14742" xr:uid="{FE5D2D80-F14F-4F7F-800F-6C33172DDCFF}"/>
    <cellStyle name="Calculation 6 3 2 4 4" xfId="14743" xr:uid="{33B80B9D-E785-459B-9EEA-30DF953ECFD0}"/>
    <cellStyle name="Calculation 6 3 2 5" xfId="14744" xr:uid="{889DD330-480A-4090-99FF-F0FCDFAC0F98}"/>
    <cellStyle name="Calculation 6 3 2 5 2" xfId="14745" xr:uid="{3D28B8F2-A73E-449A-9464-65ED03FD326B}"/>
    <cellStyle name="Calculation 6 3 2 5 2 2" xfId="14746" xr:uid="{C7EAB3F9-89BA-4DAB-8A56-FB8CEE89275D}"/>
    <cellStyle name="Calculation 6 3 2 5 3" xfId="14747" xr:uid="{1F7CF669-A6EF-4B17-A5CF-AFFC22E1A464}"/>
    <cellStyle name="Calculation 6 3 2 5 4" xfId="14748" xr:uid="{7D235729-DB7A-48CC-923C-A13F6EDCC3AA}"/>
    <cellStyle name="Calculation 6 3 2 6" xfId="14749" xr:uid="{3852B299-2941-4F04-B800-CD21DD776756}"/>
    <cellStyle name="Calculation 6 3 2 6 2" xfId="14750" xr:uid="{99EE4638-6D10-477F-BE84-B49254D1C975}"/>
    <cellStyle name="Calculation 6 3 2 6 2 2" xfId="14751" xr:uid="{B3D8A58E-EE94-474D-BDE2-880B6D4C3971}"/>
    <cellStyle name="Calculation 6 3 2 6 3" xfId="14752" xr:uid="{6AA6A379-6EB9-463A-B6D3-685E58330CE1}"/>
    <cellStyle name="Calculation 6 3 2 7" xfId="14753" xr:uid="{E2085253-C260-4FA0-B186-5EC4C1EA8EB5}"/>
    <cellStyle name="Calculation 6 3 2 7 2" xfId="14754" xr:uid="{F95B387B-7D6C-4EF7-A4E6-2DCD49BB7AC8}"/>
    <cellStyle name="Calculation 6 3 2 7 2 2" xfId="14755" xr:uid="{646A8085-B535-4DE8-9391-0A5441FCFD46}"/>
    <cellStyle name="Calculation 6 3 2 7 3" xfId="14756" xr:uid="{0BF84A85-52AD-4425-A1BE-48A14C7B6DB7}"/>
    <cellStyle name="Calculation 6 3 2 8" xfId="14757" xr:uid="{E0099932-F2EA-44D8-8225-B41FF9EECDBA}"/>
    <cellStyle name="Calculation 6 3 2 8 2" xfId="14758" xr:uid="{4FB47C4D-EA8D-4296-92A9-3D6EA5EEAF6B}"/>
    <cellStyle name="Calculation 6 3 2 8 2 2" xfId="14759" xr:uid="{9E90100A-48EF-4455-B0CD-496AFDC9212E}"/>
    <cellStyle name="Calculation 6 3 2 8 3" xfId="14760" xr:uid="{6CAD7E1B-E4C9-4201-8E74-166190405F79}"/>
    <cellStyle name="Calculation 6 3 2 9" xfId="14761" xr:uid="{3CD665F7-A32E-4E05-B966-02E3A96AFC12}"/>
    <cellStyle name="Calculation 6 3 2 9 2" xfId="14762" xr:uid="{EA1A5387-369B-43B7-94E1-646E70A0827F}"/>
    <cellStyle name="Calculation 6 3 2 9 2 2" xfId="14763" xr:uid="{7404FC2B-34B7-4BE7-A886-C09428F10BC0}"/>
    <cellStyle name="Calculation 6 3 2 9 3" xfId="14764" xr:uid="{2F4BBE4F-771B-4DD8-BB6C-40BEFF31906F}"/>
    <cellStyle name="Calculation 6 3 20" xfId="14765" xr:uid="{FA57B00C-775D-4D2B-9761-3180958FA1D0}"/>
    <cellStyle name="Calculation 6 3 3" xfId="14766" xr:uid="{EF3C8963-D5D8-4D0D-BE6C-D8AD91CA9E42}"/>
    <cellStyle name="Calculation 6 3 3 2" xfId="14767" xr:uid="{4F0F6868-1F81-4888-A307-807E7BD0BC94}"/>
    <cellStyle name="Calculation 6 3 3 2 2" xfId="14768" xr:uid="{8B3C2E21-411A-4FBD-AE9C-AABAABA123D5}"/>
    <cellStyle name="Calculation 6 3 3 2 2 2" xfId="14769" xr:uid="{A2DEB42C-8BFE-4B14-9102-63F26553B905}"/>
    <cellStyle name="Calculation 6 3 3 2 3" xfId="14770" xr:uid="{14815484-D517-4860-BCE3-9CE6271D1DB9}"/>
    <cellStyle name="Calculation 6 3 3 2 4" xfId="14771" xr:uid="{4C3B930D-DD5A-4CBA-948E-43F09C64935F}"/>
    <cellStyle name="Calculation 6 3 3 3" xfId="14772" xr:uid="{29A195B0-930E-463A-BCBD-8100DD7BD696}"/>
    <cellStyle name="Calculation 6 3 3 3 2" xfId="14773" xr:uid="{0176669A-2DED-4B92-BB93-36E8E446F7B8}"/>
    <cellStyle name="Calculation 6 3 3 4" xfId="14774" xr:uid="{413B01A9-49E7-4DB0-B091-B03D7B6288B6}"/>
    <cellStyle name="Calculation 6 3 3 5" xfId="14775" xr:uid="{475BF949-794D-409A-9443-D78082233314}"/>
    <cellStyle name="Calculation 6 3 4" xfId="14776" xr:uid="{4EF500DF-0B2E-4F0D-82E1-4DB9C8885D75}"/>
    <cellStyle name="Calculation 6 3 4 2" xfId="14777" xr:uid="{39B0A64D-EBC4-4079-AB6E-EAE32EEF40B7}"/>
    <cellStyle name="Calculation 6 3 4 2 2" xfId="14778" xr:uid="{99C4E4B3-5E5D-4B9F-A330-B0BB1268E8DD}"/>
    <cellStyle name="Calculation 6 3 4 2 3" xfId="14779" xr:uid="{68BBE8D2-A803-4FFE-BF9E-A068DD32436B}"/>
    <cellStyle name="Calculation 6 3 4 3" xfId="14780" xr:uid="{D213F575-021B-4BB5-AF6E-33546B4DF040}"/>
    <cellStyle name="Calculation 6 3 4 3 2" xfId="14781" xr:uid="{7C8BD59C-4B62-479E-B89F-92327CF2B35E}"/>
    <cellStyle name="Calculation 6 3 4 4" xfId="14782" xr:uid="{A3C4920E-82C4-4E7F-A1BB-5BEC57D204B1}"/>
    <cellStyle name="Calculation 6 3 5" xfId="14783" xr:uid="{51E41186-EE1B-43F0-8224-D46187AB4033}"/>
    <cellStyle name="Calculation 6 3 5 2" xfId="14784" xr:uid="{34E08B93-CD13-4876-A70F-3E8EA8DCC8FD}"/>
    <cellStyle name="Calculation 6 3 5 2 2" xfId="14785" xr:uid="{F70DBC20-926B-444A-BCBC-8F2EBD37A6B2}"/>
    <cellStyle name="Calculation 6 3 5 2 3" xfId="14786" xr:uid="{151C6D26-F679-4CF2-B39D-7CFB51B42427}"/>
    <cellStyle name="Calculation 6 3 5 3" xfId="14787" xr:uid="{EB67EA29-8CBB-4683-9D4E-B35A23F3C1CE}"/>
    <cellStyle name="Calculation 6 3 5 4" xfId="14788" xr:uid="{C16ACF30-C1C5-42F9-9EC8-40A3B5A288C7}"/>
    <cellStyle name="Calculation 6 3 6" xfId="14789" xr:uid="{53EAA2FA-E6A1-470E-B18A-0E65D8AF3AE8}"/>
    <cellStyle name="Calculation 6 3 6 2" xfId="14790" xr:uid="{53604269-E602-4333-B30F-6C3C7014A87A}"/>
    <cellStyle name="Calculation 6 3 6 2 2" xfId="14791" xr:uid="{1FAFA524-77E5-4B70-9EFA-4791EB77FFF9}"/>
    <cellStyle name="Calculation 6 3 6 3" xfId="14792" xr:uid="{A2948625-A24F-4062-AF80-51A68B0BC086}"/>
    <cellStyle name="Calculation 6 3 6 4" xfId="14793" xr:uid="{47640D90-0B55-4025-81EA-CAEC7A05E2DE}"/>
    <cellStyle name="Calculation 6 3 7" xfId="14794" xr:uid="{2CEE9202-65D2-4E98-A95C-9EF21A8D0445}"/>
    <cellStyle name="Calculation 6 3 7 2" xfId="14795" xr:uid="{4E0AD439-6DCC-4016-919D-5AE75ADAAC5E}"/>
    <cellStyle name="Calculation 6 3 7 2 2" xfId="14796" xr:uid="{F90A140E-46B5-445A-B468-AFF11C76C379}"/>
    <cellStyle name="Calculation 6 3 7 3" xfId="14797" xr:uid="{1B03EF27-52FE-4B29-A401-20613DDE61CB}"/>
    <cellStyle name="Calculation 6 3 8" xfId="14798" xr:uid="{1BB2A1FD-B9AE-4AD8-BC8C-A6C23F5B30FA}"/>
    <cellStyle name="Calculation 6 3 8 2" xfId="14799" xr:uid="{07D4FE84-9D6A-434F-A0B5-A6E6C249F4FF}"/>
    <cellStyle name="Calculation 6 3 8 2 2" xfId="14800" xr:uid="{846CE104-4B77-4373-BCF3-E54430AA1670}"/>
    <cellStyle name="Calculation 6 3 8 3" xfId="14801" xr:uid="{76B8E5EB-A515-490D-A0CF-3A30DCBA3E4B}"/>
    <cellStyle name="Calculation 6 3 9" xfId="14802" xr:uid="{0BCF6287-D729-4F1D-9331-1C9C0BCAA400}"/>
    <cellStyle name="Calculation 6 3 9 2" xfId="14803" xr:uid="{07591664-1EBA-455B-B1B2-E3F46778975C}"/>
    <cellStyle name="Calculation 6 3 9 2 2" xfId="14804" xr:uid="{1C141D04-150E-4E71-AEF5-F6A5A5134B84}"/>
    <cellStyle name="Calculation 6 3 9 3" xfId="14805" xr:uid="{C40857C9-BD9F-483E-9819-7DD9E3117E70}"/>
    <cellStyle name="Calculation 6 4" xfId="14806" xr:uid="{F0AA63DD-5DDE-461F-B3EE-565EE934C159}"/>
    <cellStyle name="Calculation 6 4 10" xfId="14807" xr:uid="{68124FE8-4229-4859-980B-DE8EC1CC2030}"/>
    <cellStyle name="Calculation 6 4 10 2" xfId="14808" xr:uid="{D815F5C6-9833-4FA0-8AAD-7320E5FA47FC}"/>
    <cellStyle name="Calculation 6 4 10 2 2" xfId="14809" xr:uid="{CBACC536-674D-47E2-A908-056208926C49}"/>
    <cellStyle name="Calculation 6 4 10 3" xfId="14810" xr:uid="{35FCF2EC-1745-423A-AC91-A2E5313A574E}"/>
    <cellStyle name="Calculation 6 4 11" xfId="14811" xr:uid="{C095FC0F-9227-40EC-B998-A3E4122E0BCF}"/>
    <cellStyle name="Calculation 6 4 11 2" xfId="14812" xr:uid="{033BE71F-C8AC-473F-8AF0-5D341BB09485}"/>
    <cellStyle name="Calculation 6 4 11 2 2" xfId="14813" xr:uid="{49B1A696-E374-4B2F-9639-6DD85E3B62D3}"/>
    <cellStyle name="Calculation 6 4 11 3" xfId="14814" xr:uid="{6668E05D-1D59-4FAA-9B20-D977FC52BF95}"/>
    <cellStyle name="Calculation 6 4 12" xfId="14815" xr:uid="{75DB41E2-3F1D-4C83-B4FB-A22EB0FB9C75}"/>
    <cellStyle name="Calculation 6 4 12 2" xfId="14816" xr:uid="{AA05BCB8-42F7-4648-AD41-317AA3C3F359}"/>
    <cellStyle name="Calculation 6 4 12 2 2" xfId="14817" xr:uid="{5BAA56F1-B65C-42C0-80EF-118D91A5F26A}"/>
    <cellStyle name="Calculation 6 4 12 3" xfId="14818" xr:uid="{3F323B0A-6682-4C1D-909F-D91798967ED2}"/>
    <cellStyle name="Calculation 6 4 13" xfId="14819" xr:uid="{4307BA6A-FBA6-48F7-BF33-8093D1B79FB2}"/>
    <cellStyle name="Calculation 6 4 13 2" xfId="14820" xr:uid="{8C6E112A-6494-4DC4-93C5-4367223CCC53}"/>
    <cellStyle name="Calculation 6 4 13 2 2" xfId="14821" xr:uid="{7951C5E1-4877-40A6-AE78-1C9DA17FE0A0}"/>
    <cellStyle name="Calculation 6 4 13 3" xfId="14822" xr:uid="{0EBFC055-1BF6-4E89-8D79-41B1D8C903D6}"/>
    <cellStyle name="Calculation 6 4 14" xfId="14823" xr:uid="{9BFE0B49-27BA-45C5-9DA1-E75AF4425DE1}"/>
    <cellStyle name="Calculation 6 4 14 2" xfId="14824" xr:uid="{8D819E61-3310-48EB-80B4-B0A8F285195D}"/>
    <cellStyle name="Calculation 6 4 14 2 2" xfId="14825" xr:uid="{D0A09306-8E72-420C-8D43-CD98A757501F}"/>
    <cellStyle name="Calculation 6 4 14 3" xfId="14826" xr:uid="{1CD60048-958B-439C-A671-B267B9B6CBBD}"/>
    <cellStyle name="Calculation 6 4 15" xfId="14827" xr:uid="{999CDAB6-F7FC-48FA-807E-6FD5577B1D44}"/>
    <cellStyle name="Calculation 6 4 15 2" xfId="14828" xr:uid="{F0166D5C-2B19-4545-B58D-48F016EA4D87}"/>
    <cellStyle name="Calculation 6 4 15 2 2" xfId="14829" xr:uid="{729EE909-DECA-41AC-9854-ABB5D0C8C4F0}"/>
    <cellStyle name="Calculation 6 4 15 3" xfId="14830" xr:uid="{AA4862B3-0108-47AC-B15F-93134F0B5FDB}"/>
    <cellStyle name="Calculation 6 4 16" xfId="14831" xr:uid="{9AC6ECD5-928B-4D7B-A50A-BC871557C144}"/>
    <cellStyle name="Calculation 6 4 16 2" xfId="14832" xr:uid="{39C1F615-D3B8-4D55-BE9D-46AB4FEEEC0A}"/>
    <cellStyle name="Calculation 6 4 16 2 2" xfId="14833" xr:uid="{2A767C9F-213C-485B-94E3-170729397022}"/>
    <cellStyle name="Calculation 6 4 16 3" xfId="14834" xr:uid="{B476D376-07C9-48EE-B7F7-E8A36D0CD0A3}"/>
    <cellStyle name="Calculation 6 4 17" xfId="14835" xr:uid="{6CE2CFE0-E636-444A-95EC-3ADC3E384199}"/>
    <cellStyle name="Calculation 6 4 17 2" xfId="14836" xr:uid="{43190331-DDD7-4A6C-A392-8FC95ECA1471}"/>
    <cellStyle name="Calculation 6 4 17 2 2" xfId="14837" xr:uid="{A3F43602-EDCD-40FA-9C98-686B6A637DE0}"/>
    <cellStyle name="Calculation 6 4 17 3" xfId="14838" xr:uid="{31E58FAF-CB25-4357-B1BF-B67966DAC484}"/>
    <cellStyle name="Calculation 6 4 18" xfId="14839" xr:uid="{2C771275-A368-4882-AC77-D6EF7F47C6DC}"/>
    <cellStyle name="Calculation 6 4 18 2" xfId="14840" xr:uid="{EAE55222-0004-4FC2-BC42-7FFB43B75F2B}"/>
    <cellStyle name="Calculation 6 4 19" xfId="14841" xr:uid="{305AAA06-774D-4499-B2B1-205918CBC390}"/>
    <cellStyle name="Calculation 6 4 2" xfId="14842" xr:uid="{79882210-E695-44EB-98D6-D5BA53E9E38D}"/>
    <cellStyle name="Calculation 6 4 2 10" xfId="14843" xr:uid="{207E54D8-E828-4363-A30C-8229BB8A9936}"/>
    <cellStyle name="Calculation 6 4 2 10 2" xfId="14844" xr:uid="{C9565635-2429-4998-9E59-37185839F70C}"/>
    <cellStyle name="Calculation 6 4 2 10 2 2" xfId="14845" xr:uid="{75EA6B91-8B30-4E09-B3CB-82FE1BD163CD}"/>
    <cellStyle name="Calculation 6 4 2 10 3" xfId="14846" xr:uid="{CC3AC6C4-DA88-4DE9-9C58-B7FCB1932088}"/>
    <cellStyle name="Calculation 6 4 2 11" xfId="14847" xr:uid="{CE80D231-A5A3-45B3-8C8F-53B7BCD02587}"/>
    <cellStyle name="Calculation 6 4 2 11 2" xfId="14848" xr:uid="{C652E554-086E-481A-8727-F185BB619342}"/>
    <cellStyle name="Calculation 6 4 2 11 2 2" xfId="14849" xr:uid="{DA3AE480-EB38-4EB3-A5AF-F27C0D89F879}"/>
    <cellStyle name="Calculation 6 4 2 11 3" xfId="14850" xr:uid="{108A2C71-1F8B-4565-B563-59D3104F90B6}"/>
    <cellStyle name="Calculation 6 4 2 12" xfId="14851" xr:uid="{D92BAC14-D94A-4F62-BFCB-DA8B5020BC56}"/>
    <cellStyle name="Calculation 6 4 2 12 2" xfId="14852" xr:uid="{DF3C37D6-AE91-4925-B053-E9D1757AAF64}"/>
    <cellStyle name="Calculation 6 4 2 12 2 2" xfId="14853" xr:uid="{62B002D8-E2B1-44A3-B7BB-8B0218944A30}"/>
    <cellStyle name="Calculation 6 4 2 12 3" xfId="14854" xr:uid="{1548E2AC-65A0-457A-B399-6CE4B433BD27}"/>
    <cellStyle name="Calculation 6 4 2 13" xfId="14855" xr:uid="{AD4D1B0B-88A9-4716-8088-3A6FC836767B}"/>
    <cellStyle name="Calculation 6 4 2 13 2" xfId="14856" xr:uid="{56B31BEC-469B-4939-A88C-34D64C3E5188}"/>
    <cellStyle name="Calculation 6 4 2 13 2 2" xfId="14857" xr:uid="{F4BEDF31-F475-459D-BDCA-66876AF8DCE7}"/>
    <cellStyle name="Calculation 6 4 2 13 3" xfId="14858" xr:uid="{834A07A6-C772-4F88-9158-AEFFE6B1C184}"/>
    <cellStyle name="Calculation 6 4 2 14" xfId="14859" xr:uid="{1841ED5D-899A-4509-BE16-B927A2746E3A}"/>
    <cellStyle name="Calculation 6 4 2 14 2" xfId="14860" xr:uid="{5651562B-A186-4727-A389-16A41537543B}"/>
    <cellStyle name="Calculation 6 4 2 14 2 2" xfId="14861" xr:uid="{15E6A724-543A-4E74-A625-0B17029B159B}"/>
    <cellStyle name="Calculation 6 4 2 14 3" xfId="14862" xr:uid="{5BC64A28-67A6-4756-A454-4AED51B6742C}"/>
    <cellStyle name="Calculation 6 4 2 15" xfId="14863" xr:uid="{F63D3971-D5CA-4072-A90B-EC9052C04B6B}"/>
    <cellStyle name="Calculation 6 4 2 15 2" xfId="14864" xr:uid="{C43A8337-195D-4E00-B181-F2B63FE8D345}"/>
    <cellStyle name="Calculation 6 4 2 15 2 2" xfId="14865" xr:uid="{7E88EE28-383D-4315-9D9F-8DB3BD2B06FE}"/>
    <cellStyle name="Calculation 6 4 2 15 3" xfId="14866" xr:uid="{C7287DDB-E9A5-4A86-8E8F-24B63AF42672}"/>
    <cellStyle name="Calculation 6 4 2 16" xfId="14867" xr:uid="{5751CEE5-D377-47CA-A34A-AC92FE639EE0}"/>
    <cellStyle name="Calculation 6 4 2 16 2" xfId="14868" xr:uid="{45B10282-EDBE-46C6-9ED8-29895516DA99}"/>
    <cellStyle name="Calculation 6 4 2 16 2 2" xfId="14869" xr:uid="{6733868C-90CA-4CE4-B4DA-74973CAE1342}"/>
    <cellStyle name="Calculation 6 4 2 16 3" xfId="14870" xr:uid="{E24AC59C-5610-4993-980B-5A3832025091}"/>
    <cellStyle name="Calculation 6 4 2 17" xfId="14871" xr:uid="{0A1BB449-4B4C-4336-B943-C62F2C85ABFE}"/>
    <cellStyle name="Calculation 6 4 2 17 2" xfId="14872" xr:uid="{1F4B58E7-B4C8-4B4F-9C20-7E007B51F579}"/>
    <cellStyle name="Calculation 6 4 2 17 2 2" xfId="14873" xr:uid="{7FD3F8B5-13F8-44AD-B565-37278E9F55D3}"/>
    <cellStyle name="Calculation 6 4 2 17 3" xfId="14874" xr:uid="{1E16995A-B7EB-4449-A82A-3B292571D93E}"/>
    <cellStyle name="Calculation 6 4 2 18" xfId="14875" xr:uid="{97CD24B7-FF85-4537-9224-CC6161BBECEE}"/>
    <cellStyle name="Calculation 6 4 2 18 2" xfId="14876" xr:uid="{A93A708D-57A1-41D6-89E7-061BB63BA962}"/>
    <cellStyle name="Calculation 6 4 2 18 2 2" xfId="14877" xr:uid="{BA564722-5DBC-489F-9231-B929151D3FD2}"/>
    <cellStyle name="Calculation 6 4 2 18 3" xfId="14878" xr:uid="{3E93F5D4-5C3C-4F98-8B54-14789E82C7A8}"/>
    <cellStyle name="Calculation 6 4 2 19" xfId="14879" xr:uid="{1513F6AB-5F36-4CAB-A65B-7E330EE7953C}"/>
    <cellStyle name="Calculation 6 4 2 19 2" xfId="14880" xr:uid="{DBBFD935-4054-45B5-AE43-A4F819361E15}"/>
    <cellStyle name="Calculation 6 4 2 19 2 2" xfId="14881" xr:uid="{DEC01F88-6552-4556-92EF-C55E140FBE0F}"/>
    <cellStyle name="Calculation 6 4 2 19 3" xfId="14882" xr:uid="{498D4DCC-AEAD-4FB3-9F10-6C0DE7981338}"/>
    <cellStyle name="Calculation 6 4 2 2" xfId="14883" xr:uid="{FCFEA101-3ABD-48E0-BF87-9875FB992E80}"/>
    <cellStyle name="Calculation 6 4 2 2 2" xfId="14884" xr:uid="{6A5A0358-2559-4CCB-B71C-D519C34ADB26}"/>
    <cellStyle name="Calculation 6 4 2 2 2 2" xfId="14885" xr:uid="{13725511-4427-44F4-9767-71541DBF2B57}"/>
    <cellStyle name="Calculation 6 4 2 2 2 2 2" xfId="14886" xr:uid="{E1FED0AE-A2A2-44E4-8461-74D1B3F2E92B}"/>
    <cellStyle name="Calculation 6 4 2 2 2 3" xfId="14887" xr:uid="{FA660B53-F2EF-446D-AB42-4836BFF2B671}"/>
    <cellStyle name="Calculation 6 4 2 2 2 4" xfId="14888" xr:uid="{A2BDEEF0-2610-494F-A33C-D4EC67AB0881}"/>
    <cellStyle name="Calculation 6 4 2 2 3" xfId="14889" xr:uid="{3CAED90D-7B57-460A-8137-259949897D18}"/>
    <cellStyle name="Calculation 6 4 2 2 3 2" xfId="14890" xr:uid="{3110D0A1-73F3-46DD-AFED-9739F37A365F}"/>
    <cellStyle name="Calculation 6 4 2 2 4" xfId="14891" xr:uid="{32872781-EAD7-40B4-B2CF-6790CC698DB3}"/>
    <cellStyle name="Calculation 6 4 2 2 5" xfId="14892" xr:uid="{E9F79A0B-CC40-4187-BFB5-CD10424F7216}"/>
    <cellStyle name="Calculation 6 4 2 20" xfId="14893" xr:uid="{8EAADE9E-67CD-4B82-8B3E-9D84D739D300}"/>
    <cellStyle name="Calculation 6 4 2 20 2" xfId="14894" xr:uid="{33FFF176-03CE-4504-951C-60E0D5E63446}"/>
    <cellStyle name="Calculation 6 4 2 20 2 2" xfId="14895" xr:uid="{98B6C658-420F-4D62-9656-73FBDF165973}"/>
    <cellStyle name="Calculation 6 4 2 20 3" xfId="14896" xr:uid="{303EFD82-F1D1-4127-A722-A3123DD7BEF4}"/>
    <cellStyle name="Calculation 6 4 2 21" xfId="14897" xr:uid="{EEAE6E83-F8BC-4DD2-B757-9C18DB48A51C}"/>
    <cellStyle name="Calculation 6 4 2 21 2" xfId="14898" xr:uid="{3D3A1961-7C53-4818-A616-BEF99C7262BA}"/>
    <cellStyle name="Calculation 6 4 2 22" xfId="14899" xr:uid="{2583DC91-D228-4F81-9293-668371F492E2}"/>
    <cellStyle name="Calculation 6 4 2 23" xfId="14900" xr:uid="{422CAC24-17B0-4A7D-99EF-8185B825AC9D}"/>
    <cellStyle name="Calculation 6 4 2 3" xfId="14901" xr:uid="{0C56BDD0-A580-437B-AA14-EE5C9FE6B224}"/>
    <cellStyle name="Calculation 6 4 2 3 2" xfId="14902" xr:uid="{867B16C0-5BD7-44E3-B387-B5FC669AD751}"/>
    <cellStyle name="Calculation 6 4 2 3 2 2" xfId="14903" xr:uid="{F4B08BF5-0709-4AF9-9D1E-301660C976C2}"/>
    <cellStyle name="Calculation 6 4 2 3 2 3" xfId="14904" xr:uid="{16F8B9EB-843F-49CC-8030-E066A156224B}"/>
    <cellStyle name="Calculation 6 4 2 3 3" xfId="14905" xr:uid="{009B6635-29EA-4A06-91BD-E8121D322D96}"/>
    <cellStyle name="Calculation 6 4 2 3 3 2" xfId="14906" xr:uid="{65E14B23-4465-440D-897E-D8995BBF0A35}"/>
    <cellStyle name="Calculation 6 4 2 3 4" xfId="14907" xr:uid="{B95EC674-7C86-4454-823E-03B457B9A75D}"/>
    <cellStyle name="Calculation 6 4 2 4" xfId="14908" xr:uid="{64B803F2-DA06-4B75-9871-A911C591821E}"/>
    <cellStyle name="Calculation 6 4 2 4 2" xfId="14909" xr:uid="{D17509C9-D94B-4503-9B91-E082126EEB1A}"/>
    <cellStyle name="Calculation 6 4 2 4 2 2" xfId="14910" xr:uid="{71F85123-8766-4E81-894D-30FCB6879240}"/>
    <cellStyle name="Calculation 6 4 2 4 3" xfId="14911" xr:uid="{220E0B92-F18C-4973-A175-986988F34CC8}"/>
    <cellStyle name="Calculation 6 4 2 4 4" xfId="14912" xr:uid="{88E92DA1-7AFB-4197-887F-70A9E7C9532A}"/>
    <cellStyle name="Calculation 6 4 2 5" xfId="14913" xr:uid="{148DFB50-742C-468F-9A76-79A4817D1DB4}"/>
    <cellStyle name="Calculation 6 4 2 5 2" xfId="14914" xr:uid="{3C5D8A4E-C6C2-49DA-A913-6CF671582AC9}"/>
    <cellStyle name="Calculation 6 4 2 5 2 2" xfId="14915" xr:uid="{E0293F53-4238-4B42-8CE6-45F291DFEBAF}"/>
    <cellStyle name="Calculation 6 4 2 5 3" xfId="14916" xr:uid="{49C08F7E-ADE0-41D8-8254-3D0AEC980504}"/>
    <cellStyle name="Calculation 6 4 2 5 4" xfId="14917" xr:uid="{3B2C5DA4-86AD-4D6D-8950-62146FB64D1F}"/>
    <cellStyle name="Calculation 6 4 2 6" xfId="14918" xr:uid="{CE241681-26B3-4F91-9CC1-0C91661D4AB8}"/>
    <cellStyle name="Calculation 6 4 2 6 2" xfId="14919" xr:uid="{905ACFE7-9540-4D6A-937F-30DE76B52B74}"/>
    <cellStyle name="Calculation 6 4 2 6 2 2" xfId="14920" xr:uid="{27C3BD31-7368-4ABB-8C03-5D6025658C01}"/>
    <cellStyle name="Calculation 6 4 2 6 3" xfId="14921" xr:uid="{BA3B8056-5EE1-41B5-BC43-2A27204D17DD}"/>
    <cellStyle name="Calculation 6 4 2 7" xfId="14922" xr:uid="{B183D9EA-E5AB-44B9-91CE-379D60C78047}"/>
    <cellStyle name="Calculation 6 4 2 7 2" xfId="14923" xr:uid="{EF864D8B-BF06-4E7E-8F38-67674B5751FA}"/>
    <cellStyle name="Calculation 6 4 2 7 2 2" xfId="14924" xr:uid="{1ECE2C0B-BF99-48F3-B14B-30216BA49260}"/>
    <cellStyle name="Calculation 6 4 2 7 3" xfId="14925" xr:uid="{0ED865E7-6C20-4AC6-AB0A-D5CB11E9A4DA}"/>
    <cellStyle name="Calculation 6 4 2 8" xfId="14926" xr:uid="{82FDE323-3373-4F23-B418-7981A68344D0}"/>
    <cellStyle name="Calculation 6 4 2 8 2" xfId="14927" xr:uid="{7C17C3E5-F9D3-4353-B9CD-846A23F4B218}"/>
    <cellStyle name="Calculation 6 4 2 8 2 2" xfId="14928" xr:uid="{64EB4E44-4477-4B75-84B3-95E4F09B5053}"/>
    <cellStyle name="Calculation 6 4 2 8 3" xfId="14929" xr:uid="{DFA08AE3-6CEB-4B30-9AA7-D3C3AC64AF66}"/>
    <cellStyle name="Calculation 6 4 2 9" xfId="14930" xr:uid="{D49E00B6-41A8-4E97-802A-E8965B95233E}"/>
    <cellStyle name="Calculation 6 4 2 9 2" xfId="14931" xr:uid="{D8DA284D-8878-4202-9921-EDC3BD30932F}"/>
    <cellStyle name="Calculation 6 4 2 9 2 2" xfId="14932" xr:uid="{0BD8F43B-64C3-43CF-8874-4C1434D0F4A3}"/>
    <cellStyle name="Calculation 6 4 2 9 3" xfId="14933" xr:uid="{0A7772A0-82A5-46C8-8279-B52A4C4D7E23}"/>
    <cellStyle name="Calculation 6 4 20" xfId="14934" xr:uid="{598E8E40-2F18-45E3-A71A-020CC5C8A003}"/>
    <cellStyle name="Calculation 6 4 3" xfId="14935" xr:uid="{707A57C7-7871-48C3-9F8D-D8182890F68A}"/>
    <cellStyle name="Calculation 6 4 3 2" xfId="14936" xr:uid="{9ACEEE56-0D24-460D-825D-8C7C25311996}"/>
    <cellStyle name="Calculation 6 4 3 2 2" xfId="14937" xr:uid="{527DB9A8-2F76-48AC-9A6A-8315D72FD295}"/>
    <cellStyle name="Calculation 6 4 3 2 2 2" xfId="14938" xr:uid="{6C88E84E-CC71-4F80-8864-7583BDF10C11}"/>
    <cellStyle name="Calculation 6 4 3 2 3" xfId="14939" xr:uid="{4295B9DC-6F7D-49F1-B340-53B6A3F23D3E}"/>
    <cellStyle name="Calculation 6 4 3 2 4" xfId="14940" xr:uid="{0DABE040-223E-46F0-B938-BB794EC8E7B7}"/>
    <cellStyle name="Calculation 6 4 3 3" xfId="14941" xr:uid="{734ED2F1-3C7E-438A-80C9-E5212EAA973F}"/>
    <cellStyle name="Calculation 6 4 3 3 2" xfId="14942" xr:uid="{EDD7C1FA-5D4C-4E84-AA61-4472777D7614}"/>
    <cellStyle name="Calculation 6 4 3 4" xfId="14943" xr:uid="{5A7FAFD4-87F7-4A35-96A5-B119185364D0}"/>
    <cellStyle name="Calculation 6 4 3 5" xfId="14944" xr:uid="{63DF4937-D5B7-4C84-B7D9-47411E0175DE}"/>
    <cellStyle name="Calculation 6 4 4" xfId="14945" xr:uid="{90697B7B-4E05-4557-91E9-8B8DF575AC0B}"/>
    <cellStyle name="Calculation 6 4 4 2" xfId="14946" xr:uid="{C1111900-E58B-4A48-9CF6-C24E1CF9A2D7}"/>
    <cellStyle name="Calculation 6 4 4 2 2" xfId="14947" xr:uid="{90200F5E-6D4F-444B-896F-AA265F1F45B9}"/>
    <cellStyle name="Calculation 6 4 4 2 3" xfId="14948" xr:uid="{9A83976B-CFF2-42CB-9BF1-07ED7814BFF1}"/>
    <cellStyle name="Calculation 6 4 4 3" xfId="14949" xr:uid="{FEFC03FF-1455-4486-8584-595887188C3E}"/>
    <cellStyle name="Calculation 6 4 4 3 2" xfId="14950" xr:uid="{49476773-D276-4A1E-A513-6FA50E6D8FA4}"/>
    <cellStyle name="Calculation 6 4 4 4" xfId="14951" xr:uid="{5BE235EF-1FE3-452B-B1FF-0402CCC3E5AD}"/>
    <cellStyle name="Calculation 6 4 5" xfId="14952" xr:uid="{6B903DEE-9A9C-4E80-B554-410E0A6EFFCC}"/>
    <cellStyle name="Calculation 6 4 5 2" xfId="14953" xr:uid="{889E267F-41BB-4608-A1D9-D9C4E5405292}"/>
    <cellStyle name="Calculation 6 4 5 2 2" xfId="14954" xr:uid="{42506481-B5D8-4D20-89FF-250EE530BC27}"/>
    <cellStyle name="Calculation 6 4 5 2 3" xfId="14955" xr:uid="{FC3442F0-7C23-4297-8DB6-BAF863B44314}"/>
    <cellStyle name="Calculation 6 4 5 3" xfId="14956" xr:uid="{0605009E-4D8F-43AF-959D-B7FADC2C3EC4}"/>
    <cellStyle name="Calculation 6 4 5 4" xfId="14957" xr:uid="{AD2A1A4A-40AA-4839-A20A-EE8DD152D75F}"/>
    <cellStyle name="Calculation 6 4 6" xfId="14958" xr:uid="{8AB1197C-E609-4E82-AD78-A3092C116B1D}"/>
    <cellStyle name="Calculation 6 4 6 2" xfId="14959" xr:uid="{34892D80-F1A8-4934-98B6-E190149BDE26}"/>
    <cellStyle name="Calculation 6 4 6 2 2" xfId="14960" xr:uid="{8EA3153A-DC02-435B-B985-ED8B7126B118}"/>
    <cellStyle name="Calculation 6 4 6 3" xfId="14961" xr:uid="{644FE01E-95D2-46C3-B341-6CF0798F3F1E}"/>
    <cellStyle name="Calculation 6 4 6 4" xfId="14962" xr:uid="{0DB81382-61D2-4B13-BD84-2AB5F3F47F73}"/>
    <cellStyle name="Calculation 6 4 7" xfId="14963" xr:uid="{740C2F48-FFE1-402F-94AA-76EBA1E6B2E9}"/>
    <cellStyle name="Calculation 6 4 7 2" xfId="14964" xr:uid="{4539A84C-23BB-4197-8BBE-98239743C859}"/>
    <cellStyle name="Calculation 6 4 7 2 2" xfId="14965" xr:uid="{FAE1AC45-B66D-4597-A09A-4BC1B41C2E5D}"/>
    <cellStyle name="Calculation 6 4 7 3" xfId="14966" xr:uid="{D83F1D0A-B658-40BC-9968-D2013485ECC2}"/>
    <cellStyle name="Calculation 6 4 8" xfId="14967" xr:uid="{453B70B5-8D89-43ED-8174-E9C1E6DBAA79}"/>
    <cellStyle name="Calculation 6 4 8 2" xfId="14968" xr:uid="{0DA6713E-8722-4DFD-A253-8E16F1266DC1}"/>
    <cellStyle name="Calculation 6 4 8 2 2" xfId="14969" xr:uid="{F0659056-78C8-4A3B-9664-2ACA2E199CD9}"/>
    <cellStyle name="Calculation 6 4 8 3" xfId="14970" xr:uid="{52E94177-C018-40D9-B21A-B80B1466FC3E}"/>
    <cellStyle name="Calculation 6 4 9" xfId="14971" xr:uid="{7A989337-920A-4DC1-9F16-BAC3709C3058}"/>
    <cellStyle name="Calculation 6 4 9 2" xfId="14972" xr:uid="{97F2C4A8-5D07-4F71-BA9E-604B3305AE88}"/>
    <cellStyle name="Calculation 6 4 9 2 2" xfId="14973" xr:uid="{312D974D-5501-4CC3-A6C4-F77A7DCE0799}"/>
    <cellStyle name="Calculation 6 4 9 3" xfId="14974" xr:uid="{FB104068-A884-4234-8278-27A09932EFDB}"/>
    <cellStyle name="Calculation 6 5" xfId="14975" xr:uid="{D72D5A53-F9E8-45C7-B691-37F173829FB8}"/>
    <cellStyle name="Calculation 6 5 10" xfId="14976" xr:uid="{4A4D2521-BE07-4A0A-B66F-B24FABE65F9E}"/>
    <cellStyle name="Calculation 6 5 10 2" xfId="14977" xr:uid="{C101F5F7-2361-48A5-8D73-778978D50239}"/>
    <cellStyle name="Calculation 6 5 10 2 2" xfId="14978" xr:uid="{876D5F6F-142E-4F04-A655-9571A07C3F7E}"/>
    <cellStyle name="Calculation 6 5 10 3" xfId="14979" xr:uid="{B11962F9-5586-4115-86D6-45F216C71637}"/>
    <cellStyle name="Calculation 6 5 11" xfId="14980" xr:uid="{0AFAA7EC-C097-4997-B1FB-5A576C50A2F9}"/>
    <cellStyle name="Calculation 6 5 11 2" xfId="14981" xr:uid="{ADEC49A0-CD48-4D53-B604-1B1C78BBDE2C}"/>
    <cellStyle name="Calculation 6 5 11 2 2" xfId="14982" xr:uid="{CB6A5540-8B52-4EE3-A799-1C848245511E}"/>
    <cellStyle name="Calculation 6 5 11 3" xfId="14983" xr:uid="{F3C69053-F320-4F6A-9911-DF4FC16104DC}"/>
    <cellStyle name="Calculation 6 5 12" xfId="14984" xr:uid="{E0BA8DBE-F1E6-4A7D-8966-7B0669E29C15}"/>
    <cellStyle name="Calculation 6 5 12 2" xfId="14985" xr:uid="{7159E073-6BF8-430B-95BF-5549D36F8A80}"/>
    <cellStyle name="Calculation 6 5 12 2 2" xfId="14986" xr:uid="{BB973328-5288-4B9C-9192-C550E86E4278}"/>
    <cellStyle name="Calculation 6 5 12 3" xfId="14987" xr:uid="{33FB61C4-D44A-4B30-B41F-222556ED8B76}"/>
    <cellStyle name="Calculation 6 5 13" xfId="14988" xr:uid="{E4F8AFDE-C1A8-4642-9455-F2506919A9F7}"/>
    <cellStyle name="Calculation 6 5 13 2" xfId="14989" xr:uid="{0E2040B3-B151-4EA8-A211-504BFD382D20}"/>
    <cellStyle name="Calculation 6 5 13 2 2" xfId="14990" xr:uid="{626AE3B7-6598-4A01-98C9-9D865BD8D988}"/>
    <cellStyle name="Calculation 6 5 13 3" xfId="14991" xr:uid="{D4DE71FF-B154-4015-B6F4-0961AF413C9E}"/>
    <cellStyle name="Calculation 6 5 14" xfId="14992" xr:uid="{0C4E5632-1ABF-4F4A-8DB7-36B03B405643}"/>
    <cellStyle name="Calculation 6 5 14 2" xfId="14993" xr:uid="{67C4DFBB-8F8D-40E8-8E0B-6A9F27D16FAC}"/>
    <cellStyle name="Calculation 6 5 14 2 2" xfId="14994" xr:uid="{AD315E5E-EBE9-4DC2-8FCA-7C09EEE781A2}"/>
    <cellStyle name="Calculation 6 5 14 3" xfId="14995" xr:uid="{FDDB1785-EF66-4659-B977-83F48ED46A84}"/>
    <cellStyle name="Calculation 6 5 15" xfId="14996" xr:uid="{0D3967BA-BF44-45C1-98BC-91016641F0CC}"/>
    <cellStyle name="Calculation 6 5 15 2" xfId="14997" xr:uid="{31CCE9AF-31B4-4D9B-9795-5B670952DEA6}"/>
    <cellStyle name="Calculation 6 5 15 2 2" xfId="14998" xr:uid="{0059860D-6F3B-4102-B37F-72E124AB908D}"/>
    <cellStyle name="Calculation 6 5 15 3" xfId="14999" xr:uid="{0E3285B1-3A39-4F0F-A819-0D7B70F58F58}"/>
    <cellStyle name="Calculation 6 5 16" xfId="15000" xr:uid="{2CD54E83-69BB-4B04-BBB0-8C5CCE72E71E}"/>
    <cellStyle name="Calculation 6 5 16 2" xfId="15001" xr:uid="{0408C757-25C6-463F-80CF-A86C3AAADAE0}"/>
    <cellStyle name="Calculation 6 5 16 2 2" xfId="15002" xr:uid="{3FABD1DF-21FB-42CB-BCCD-C3D940095B03}"/>
    <cellStyle name="Calculation 6 5 16 3" xfId="15003" xr:uid="{544C5764-0324-4575-8E39-3AC5B172CAB9}"/>
    <cellStyle name="Calculation 6 5 17" xfId="15004" xr:uid="{45CA7E8D-BE56-49F4-9158-26A3312AAF4D}"/>
    <cellStyle name="Calculation 6 5 17 2" xfId="15005" xr:uid="{595AB87F-B679-4110-A52B-75CAA0CDB2D9}"/>
    <cellStyle name="Calculation 6 5 17 2 2" xfId="15006" xr:uid="{FD37541A-BD71-41B9-BBA4-F86D1EB4047C}"/>
    <cellStyle name="Calculation 6 5 17 3" xfId="15007" xr:uid="{FB68634A-3D8D-4AFA-9470-AEC47EE42611}"/>
    <cellStyle name="Calculation 6 5 18" xfId="15008" xr:uid="{69083C04-4D37-49EC-BCEF-CCBA6826DCE2}"/>
    <cellStyle name="Calculation 6 5 18 2" xfId="15009" xr:uid="{F8670940-FDEF-415B-B92F-02AED1C2C884}"/>
    <cellStyle name="Calculation 6 5 18 2 2" xfId="15010" xr:uid="{EF1E03CE-AB6D-41FC-977D-3949B4E1A8AC}"/>
    <cellStyle name="Calculation 6 5 18 3" xfId="15011" xr:uid="{5CBBACB8-EBA8-4670-B9E1-B041343FEB9C}"/>
    <cellStyle name="Calculation 6 5 19" xfId="15012" xr:uid="{0F24462E-CCE4-4C40-A2A2-DAA2F820CEDD}"/>
    <cellStyle name="Calculation 6 5 19 2" xfId="15013" xr:uid="{259537A4-8CF5-4BE3-89BC-CD0A6803CD81}"/>
    <cellStyle name="Calculation 6 5 19 2 2" xfId="15014" xr:uid="{170FC592-FA98-4778-97B9-17D525CE9096}"/>
    <cellStyle name="Calculation 6 5 19 3" xfId="15015" xr:uid="{F9967A5D-82D8-44F9-B527-DA1B0437DFAA}"/>
    <cellStyle name="Calculation 6 5 2" xfId="15016" xr:uid="{D915DCA5-EF1F-4195-A382-AE61C2E3427A}"/>
    <cellStyle name="Calculation 6 5 2 10" xfId="15017" xr:uid="{B7795AA4-2BCA-404E-AF05-7584955C554E}"/>
    <cellStyle name="Calculation 6 5 2 10 2" xfId="15018" xr:uid="{4C3C754C-55E2-4185-8FE6-D8B2422A692B}"/>
    <cellStyle name="Calculation 6 5 2 10 2 2" xfId="15019" xr:uid="{04502361-6884-4EDA-8D23-DDB775ED18FE}"/>
    <cellStyle name="Calculation 6 5 2 10 3" xfId="15020" xr:uid="{E8219B13-CDF6-4E4C-B204-854A72D36E67}"/>
    <cellStyle name="Calculation 6 5 2 11" xfId="15021" xr:uid="{60DA0C64-6850-4BEE-8B9F-3D895995FEF8}"/>
    <cellStyle name="Calculation 6 5 2 11 2" xfId="15022" xr:uid="{1534950B-4C18-4F7A-8B2B-7FEFE683CF8F}"/>
    <cellStyle name="Calculation 6 5 2 11 2 2" xfId="15023" xr:uid="{BC069F74-DE72-4574-A98F-88C235DB0339}"/>
    <cellStyle name="Calculation 6 5 2 11 3" xfId="15024" xr:uid="{F2D233CB-B750-45AB-871C-E7C9F880633A}"/>
    <cellStyle name="Calculation 6 5 2 12" xfId="15025" xr:uid="{20F8CF7B-6A73-4C6B-9640-F95D704D9A0D}"/>
    <cellStyle name="Calculation 6 5 2 12 2" xfId="15026" xr:uid="{927C1F9F-E5DB-4F77-BEDB-275C1AA1ED4B}"/>
    <cellStyle name="Calculation 6 5 2 12 2 2" xfId="15027" xr:uid="{5B3A7CCA-0CEF-4BD7-B7AE-A88A748441C4}"/>
    <cellStyle name="Calculation 6 5 2 12 3" xfId="15028" xr:uid="{D062BE60-9CE6-4FA2-98BD-8569453F7D52}"/>
    <cellStyle name="Calculation 6 5 2 13" xfId="15029" xr:uid="{E76003A0-416A-48D8-9DC0-359DDC4DCFE9}"/>
    <cellStyle name="Calculation 6 5 2 13 2" xfId="15030" xr:uid="{35CF0CCD-CB7C-4B51-8C5C-94F9789EF077}"/>
    <cellStyle name="Calculation 6 5 2 13 2 2" xfId="15031" xr:uid="{B01277F5-057E-4DCF-AD59-DD532FC4B09E}"/>
    <cellStyle name="Calculation 6 5 2 13 3" xfId="15032" xr:uid="{922E97E2-00EE-4F58-869B-4758529EFB8A}"/>
    <cellStyle name="Calculation 6 5 2 14" xfId="15033" xr:uid="{D7F32482-A12E-4720-BA12-E90DDD279824}"/>
    <cellStyle name="Calculation 6 5 2 14 2" xfId="15034" xr:uid="{414A9FFA-2D20-4B16-9F02-43CBE1B0282F}"/>
    <cellStyle name="Calculation 6 5 2 14 2 2" xfId="15035" xr:uid="{CB1D50BE-5AC6-4030-86EA-79E0461F3686}"/>
    <cellStyle name="Calculation 6 5 2 14 3" xfId="15036" xr:uid="{9551B204-E839-4F54-8266-3480E6A3BEC6}"/>
    <cellStyle name="Calculation 6 5 2 15" xfId="15037" xr:uid="{F92CDF58-129F-4FFC-A29B-69F78C875465}"/>
    <cellStyle name="Calculation 6 5 2 15 2" xfId="15038" xr:uid="{A71EAB17-6501-4886-9ABC-2C30000932BB}"/>
    <cellStyle name="Calculation 6 5 2 15 2 2" xfId="15039" xr:uid="{532A8AF0-EC8A-4172-B405-DA0399E0B6CE}"/>
    <cellStyle name="Calculation 6 5 2 15 3" xfId="15040" xr:uid="{3B72A1C8-A47C-4D9D-A97B-6C38EB222F48}"/>
    <cellStyle name="Calculation 6 5 2 16" xfId="15041" xr:uid="{8084C0B3-B552-46D5-A4F9-5676B61630CD}"/>
    <cellStyle name="Calculation 6 5 2 16 2" xfId="15042" xr:uid="{58BACE37-DE97-4A21-AFD4-926DAB5D6290}"/>
    <cellStyle name="Calculation 6 5 2 16 2 2" xfId="15043" xr:uid="{2F1A7524-F65B-499C-8C02-D8041A9722D5}"/>
    <cellStyle name="Calculation 6 5 2 16 3" xfId="15044" xr:uid="{81E44D5F-2744-4313-AF82-BD6E3A4584D6}"/>
    <cellStyle name="Calculation 6 5 2 17" xfId="15045" xr:uid="{3D8C00ED-C59B-4B18-837D-FC50009A9520}"/>
    <cellStyle name="Calculation 6 5 2 17 2" xfId="15046" xr:uid="{A6502B30-F397-4D7D-830D-96D83298546D}"/>
    <cellStyle name="Calculation 6 5 2 17 2 2" xfId="15047" xr:uid="{99F2E704-F80A-42E1-A7E3-F6FBE432A0ED}"/>
    <cellStyle name="Calculation 6 5 2 17 3" xfId="15048" xr:uid="{2C0FADE9-2BAE-44E3-BE45-1C38191E7088}"/>
    <cellStyle name="Calculation 6 5 2 18" xfId="15049" xr:uid="{93EBE3D2-E0CD-4D38-9B0A-A3CAF69C3536}"/>
    <cellStyle name="Calculation 6 5 2 18 2" xfId="15050" xr:uid="{2C90F143-E719-4C1F-B824-A4C81AC4BC9B}"/>
    <cellStyle name="Calculation 6 5 2 18 2 2" xfId="15051" xr:uid="{A57F43AB-D49F-46EF-82CF-47A4F0734C69}"/>
    <cellStyle name="Calculation 6 5 2 18 3" xfId="15052" xr:uid="{EFC124E6-30B5-4693-A171-FDD8D9CA8833}"/>
    <cellStyle name="Calculation 6 5 2 19" xfId="15053" xr:uid="{323ADAF2-4E47-45E6-A99F-B4D608FB8778}"/>
    <cellStyle name="Calculation 6 5 2 19 2" xfId="15054" xr:uid="{6A1ABA72-301A-483D-8C51-47DAD053B547}"/>
    <cellStyle name="Calculation 6 5 2 19 2 2" xfId="15055" xr:uid="{B9E2FF8C-5B68-4392-AFCF-1A045417387E}"/>
    <cellStyle name="Calculation 6 5 2 19 3" xfId="15056" xr:uid="{5A91A963-07E5-4BEE-AD70-FEBB25DA81CC}"/>
    <cellStyle name="Calculation 6 5 2 2" xfId="15057" xr:uid="{6116B3BE-240A-4812-A4F3-01737F0D3C9B}"/>
    <cellStyle name="Calculation 6 5 2 2 2" xfId="15058" xr:uid="{BA043CA1-65C5-450D-B821-B536D00DE25A}"/>
    <cellStyle name="Calculation 6 5 2 2 2 2" xfId="15059" xr:uid="{E0CFAD6A-3754-43CF-9F4D-AED547EDE9F1}"/>
    <cellStyle name="Calculation 6 5 2 2 2 3" xfId="15060" xr:uid="{66A3C8B9-E8CA-404F-A89E-05F92989253B}"/>
    <cellStyle name="Calculation 6 5 2 2 3" xfId="15061" xr:uid="{7D8F637B-816D-48F0-ACE6-A5F8128A7251}"/>
    <cellStyle name="Calculation 6 5 2 2 3 2" xfId="15062" xr:uid="{D6455356-8FEB-4563-AE3E-5D33436DFBC1}"/>
    <cellStyle name="Calculation 6 5 2 2 4" xfId="15063" xr:uid="{A234F6A2-9D33-4E73-9D66-3D358271A1CF}"/>
    <cellStyle name="Calculation 6 5 2 20" xfId="15064" xr:uid="{48A5687D-1E84-43DB-A792-E98E84FC435A}"/>
    <cellStyle name="Calculation 6 5 2 20 2" xfId="15065" xr:uid="{AD42E183-6EDD-4279-A9FE-F67A81BF6A12}"/>
    <cellStyle name="Calculation 6 5 2 20 2 2" xfId="15066" xr:uid="{46F7D358-252A-4959-B2E9-3A14F2D0575D}"/>
    <cellStyle name="Calculation 6 5 2 20 3" xfId="15067" xr:uid="{3EA3A90B-CFA5-43C7-86B5-56AD16B5F38D}"/>
    <cellStyle name="Calculation 6 5 2 21" xfId="15068" xr:uid="{EBA1A191-3D17-45B8-BF7B-69AD22AC9B90}"/>
    <cellStyle name="Calculation 6 5 2 21 2" xfId="15069" xr:uid="{84146CB2-E78F-4B4E-8B48-57E04BC23E37}"/>
    <cellStyle name="Calculation 6 5 2 22" xfId="15070" xr:uid="{467C4E9B-C113-421F-8D23-57D67FE3EE0B}"/>
    <cellStyle name="Calculation 6 5 2 23" xfId="15071" xr:uid="{2C966465-2556-4E21-B3D0-EB533A663A44}"/>
    <cellStyle name="Calculation 6 5 2 3" xfId="15072" xr:uid="{B2A72703-9B93-4085-BDB6-EEF58DDBA491}"/>
    <cellStyle name="Calculation 6 5 2 3 2" xfId="15073" xr:uid="{EEED4B46-3BBA-4B3F-BC4D-1361BCB0468E}"/>
    <cellStyle name="Calculation 6 5 2 3 2 2" xfId="15074" xr:uid="{1F9AE111-BB61-4391-B38E-4D71FDB20B1A}"/>
    <cellStyle name="Calculation 6 5 2 3 3" xfId="15075" xr:uid="{F2C500D2-CCDE-4FA1-B454-2D174DD21B34}"/>
    <cellStyle name="Calculation 6 5 2 3 4" xfId="15076" xr:uid="{96A7A17C-B5D6-4F97-96D7-CA76B468E356}"/>
    <cellStyle name="Calculation 6 5 2 4" xfId="15077" xr:uid="{45D03996-E003-4BF1-B7EA-6CA7F50925AC}"/>
    <cellStyle name="Calculation 6 5 2 4 2" xfId="15078" xr:uid="{22B8CDC1-DFD3-43FA-BF0F-5D3DA6849503}"/>
    <cellStyle name="Calculation 6 5 2 4 2 2" xfId="15079" xr:uid="{E910BB6E-3431-41BD-8392-C3A7AD6E19D0}"/>
    <cellStyle name="Calculation 6 5 2 4 3" xfId="15080" xr:uid="{0F2459DC-F9C2-44E6-AC1C-91FF7457FB74}"/>
    <cellStyle name="Calculation 6 5 2 4 4" xfId="15081" xr:uid="{E876AED1-0739-4FF0-8F78-BF6A0ABBC313}"/>
    <cellStyle name="Calculation 6 5 2 5" xfId="15082" xr:uid="{465F5FC6-2513-405D-B674-D021BECAC884}"/>
    <cellStyle name="Calculation 6 5 2 5 2" xfId="15083" xr:uid="{269C19BD-0FE8-4B72-A907-3A541CBE8477}"/>
    <cellStyle name="Calculation 6 5 2 5 2 2" xfId="15084" xr:uid="{3302D20C-8F15-4DB3-A87B-DACA1C8889F1}"/>
    <cellStyle name="Calculation 6 5 2 5 3" xfId="15085" xr:uid="{730DB375-7162-48D5-8CAB-28B8CB3A7075}"/>
    <cellStyle name="Calculation 6 5 2 6" xfId="15086" xr:uid="{2AB3EBFF-DFB2-44E8-A380-40C90547A506}"/>
    <cellStyle name="Calculation 6 5 2 6 2" xfId="15087" xr:uid="{66C3961F-8828-498F-92A8-66667C463987}"/>
    <cellStyle name="Calculation 6 5 2 6 2 2" xfId="15088" xr:uid="{AC8F6648-1EC5-4210-94FB-62885947EFF1}"/>
    <cellStyle name="Calculation 6 5 2 6 3" xfId="15089" xr:uid="{EBFD425B-AD5E-4809-80A8-2A2B87CEB0AE}"/>
    <cellStyle name="Calculation 6 5 2 7" xfId="15090" xr:uid="{81F375FA-735F-4D0D-ADE3-F594BEC45528}"/>
    <cellStyle name="Calculation 6 5 2 7 2" xfId="15091" xr:uid="{70F83E23-C07D-4DC1-A77D-53D66E951F5A}"/>
    <cellStyle name="Calculation 6 5 2 7 2 2" xfId="15092" xr:uid="{62604669-08C3-43A3-B2D5-6FB24D1B42C6}"/>
    <cellStyle name="Calculation 6 5 2 7 3" xfId="15093" xr:uid="{59C79220-A0A4-4A9B-A5F3-80129BBF7997}"/>
    <cellStyle name="Calculation 6 5 2 8" xfId="15094" xr:uid="{11D85E67-B895-4AFA-AA72-5D4FFEB2FED8}"/>
    <cellStyle name="Calculation 6 5 2 8 2" xfId="15095" xr:uid="{7ABA8E33-EBCE-4EDE-AA97-D1AD67385C05}"/>
    <cellStyle name="Calculation 6 5 2 8 2 2" xfId="15096" xr:uid="{1F1C712E-F103-4059-80A5-C987502E4C3A}"/>
    <cellStyle name="Calculation 6 5 2 8 3" xfId="15097" xr:uid="{811B20A2-FE3A-476A-BB9A-3863D0D7C354}"/>
    <cellStyle name="Calculation 6 5 2 9" xfId="15098" xr:uid="{B14D5255-C1E0-493F-A449-FC5ED9B227A5}"/>
    <cellStyle name="Calculation 6 5 2 9 2" xfId="15099" xr:uid="{FD1AF38E-48A1-43B9-948E-AB2600DF93EC}"/>
    <cellStyle name="Calculation 6 5 2 9 2 2" xfId="15100" xr:uid="{87675CF0-CCCF-46A7-88C9-A0290428CFBA}"/>
    <cellStyle name="Calculation 6 5 2 9 3" xfId="15101" xr:uid="{08A0D433-3714-49ED-8E31-B2B18F6606AD}"/>
    <cellStyle name="Calculation 6 5 20" xfId="15102" xr:uid="{409B254B-584F-4AF0-8685-FB37B07FDB92}"/>
    <cellStyle name="Calculation 6 5 20 2" xfId="15103" xr:uid="{A58E516F-F707-401B-99FA-48BAF2571786}"/>
    <cellStyle name="Calculation 6 5 20 2 2" xfId="15104" xr:uid="{55EDC932-8A10-42E8-9380-428013CF1200}"/>
    <cellStyle name="Calculation 6 5 20 3" xfId="15105" xr:uid="{10A8E328-60D2-4BA2-93A2-4FBC95DDDD6C}"/>
    <cellStyle name="Calculation 6 5 21" xfId="15106" xr:uid="{EC289C5E-094D-42F6-ADE6-278AD434A467}"/>
    <cellStyle name="Calculation 6 5 21 2" xfId="15107" xr:uid="{77971467-C801-4104-8427-3F4165655F93}"/>
    <cellStyle name="Calculation 6 5 21 2 2" xfId="15108" xr:uid="{AAB87D1A-FFB4-40E9-90E4-02918A653BFE}"/>
    <cellStyle name="Calculation 6 5 21 3" xfId="15109" xr:uid="{DF67B905-150B-439A-B8CC-6F4B4C22759E}"/>
    <cellStyle name="Calculation 6 5 22" xfId="15110" xr:uid="{0275AEC9-913C-4890-AF14-E49B5625C6A0}"/>
    <cellStyle name="Calculation 6 5 22 2" xfId="15111" xr:uid="{5E511098-B77E-4208-8EE8-88C6F8E54CE9}"/>
    <cellStyle name="Calculation 6 5 23" xfId="15112" xr:uid="{E70DAB61-E8D8-43D5-8BCC-057F833B3445}"/>
    <cellStyle name="Calculation 6 5 24" xfId="15113" xr:uid="{AC54DA0F-7E55-4FA2-9139-25F9C05599C1}"/>
    <cellStyle name="Calculation 6 5 3" xfId="15114" xr:uid="{BD6150AC-B0AF-48FF-9B2A-1A94B0FC6E5C}"/>
    <cellStyle name="Calculation 6 5 3 2" xfId="15115" xr:uid="{27263F70-ADA2-4804-A24E-0A441E7A834B}"/>
    <cellStyle name="Calculation 6 5 3 2 2" xfId="15116" xr:uid="{561E23E6-2FF2-4903-816E-4CDFAB14282B}"/>
    <cellStyle name="Calculation 6 5 3 2 3" xfId="15117" xr:uid="{A14CCA43-FD87-4D6A-8F7D-07230315AF52}"/>
    <cellStyle name="Calculation 6 5 3 3" xfId="15118" xr:uid="{C32196E3-85FA-442F-9E12-4293A2C5C766}"/>
    <cellStyle name="Calculation 6 5 3 3 2" xfId="15119" xr:uid="{5E219FA4-6D30-4FC8-AE59-EDE79A44C4D2}"/>
    <cellStyle name="Calculation 6 5 3 4" xfId="15120" xr:uid="{1DFB76D2-F4B1-4666-8BB3-79DE3E79A0CE}"/>
    <cellStyle name="Calculation 6 5 4" xfId="15121" xr:uid="{44AEA264-C9F4-40AC-B7BE-2CAE997F4FCA}"/>
    <cellStyle name="Calculation 6 5 4 2" xfId="15122" xr:uid="{BAB84AD4-610F-4809-8C3D-3198C5AA0913}"/>
    <cellStyle name="Calculation 6 5 4 2 2" xfId="15123" xr:uid="{F188ECDF-53A6-4950-ABA2-DE996DA15A1D}"/>
    <cellStyle name="Calculation 6 5 4 3" xfId="15124" xr:uid="{9A3A80BD-C695-48F0-997B-86B04DC04B9C}"/>
    <cellStyle name="Calculation 6 5 4 4" xfId="15125" xr:uid="{FB4873CA-A278-4B46-81CF-E9831E85567C}"/>
    <cellStyle name="Calculation 6 5 5" xfId="15126" xr:uid="{B777D101-3FED-4A54-ADE5-2F99767FF4BF}"/>
    <cellStyle name="Calculation 6 5 5 2" xfId="15127" xr:uid="{430E23BB-FBE1-496F-A0F0-8F57392FEF61}"/>
    <cellStyle name="Calculation 6 5 5 2 2" xfId="15128" xr:uid="{6CA282A2-3C7E-48B0-909B-4C055F51ED28}"/>
    <cellStyle name="Calculation 6 5 5 3" xfId="15129" xr:uid="{7AAF87AE-24FC-4454-8129-2ADD4247C1BB}"/>
    <cellStyle name="Calculation 6 5 5 4" xfId="15130" xr:uid="{1D76E62E-5C1F-4A4F-8C57-46D7D6D08B26}"/>
    <cellStyle name="Calculation 6 5 6" xfId="15131" xr:uid="{70242ECD-26BF-4EA0-B9B4-D2B1D37B59E0}"/>
    <cellStyle name="Calculation 6 5 6 2" xfId="15132" xr:uid="{78D80D20-22C6-444D-9C6F-12A74D89FA87}"/>
    <cellStyle name="Calculation 6 5 6 2 2" xfId="15133" xr:uid="{9C6A0547-6F39-4DFE-9259-D56B5BF478D2}"/>
    <cellStyle name="Calculation 6 5 6 3" xfId="15134" xr:uid="{E266142F-6495-4E32-9545-E89850F77AB3}"/>
    <cellStyle name="Calculation 6 5 7" xfId="15135" xr:uid="{6FADFECA-EDE8-4E2C-AE9C-BD27328CAC20}"/>
    <cellStyle name="Calculation 6 5 7 2" xfId="15136" xr:uid="{38691693-8A48-498E-98B6-92297E5F488E}"/>
    <cellStyle name="Calculation 6 5 7 2 2" xfId="15137" xr:uid="{AD9AB834-8339-40DD-9D8D-5BB1805D3357}"/>
    <cellStyle name="Calculation 6 5 7 3" xfId="15138" xr:uid="{EDFB7474-9236-4695-90F1-D23FEF9A67ED}"/>
    <cellStyle name="Calculation 6 5 8" xfId="15139" xr:uid="{2A1D1E57-D65E-44D8-9569-3ACA7B155FAF}"/>
    <cellStyle name="Calculation 6 5 8 2" xfId="15140" xr:uid="{14D09E17-8F71-4659-95A2-CEB13B687AC5}"/>
    <cellStyle name="Calculation 6 5 8 2 2" xfId="15141" xr:uid="{2C6C1119-306E-44C6-94E3-7D7E46B7B5F0}"/>
    <cellStyle name="Calculation 6 5 8 3" xfId="15142" xr:uid="{693FBBFB-1361-4B8D-9810-1C077F5D630A}"/>
    <cellStyle name="Calculation 6 5 9" xfId="15143" xr:uid="{7D49A111-DBBF-4AD1-899A-DA8C427C98DA}"/>
    <cellStyle name="Calculation 6 5 9 2" xfId="15144" xr:uid="{342DE397-A3B9-426F-9994-D18A6776BBD8}"/>
    <cellStyle name="Calculation 6 5 9 2 2" xfId="15145" xr:uid="{0A6F53D6-0D24-4E8E-BCAA-385159A62709}"/>
    <cellStyle name="Calculation 6 5 9 3" xfId="15146" xr:uid="{1A1048BB-984C-4FEF-AB31-327D7AAABA39}"/>
    <cellStyle name="Calculation 6 6" xfId="15147" xr:uid="{DAC7FC06-60D5-470E-8888-5503D58C1537}"/>
    <cellStyle name="Calculation 6 6 10" xfId="15148" xr:uid="{647D9B39-45F1-48CD-9C24-363B49708C23}"/>
    <cellStyle name="Calculation 6 6 10 2" xfId="15149" xr:uid="{A19D9FBF-0D54-4490-AD81-72AE3942CA0E}"/>
    <cellStyle name="Calculation 6 6 10 2 2" xfId="15150" xr:uid="{97216325-AAD5-4E95-B2D0-502EB22A537D}"/>
    <cellStyle name="Calculation 6 6 10 3" xfId="15151" xr:uid="{C495BD9B-66B9-43E4-891C-D55CDCA6D40F}"/>
    <cellStyle name="Calculation 6 6 11" xfId="15152" xr:uid="{0499A340-0F80-4707-858C-25E617A6F704}"/>
    <cellStyle name="Calculation 6 6 11 2" xfId="15153" xr:uid="{795A1754-2445-41D3-90FF-73C4450053AC}"/>
    <cellStyle name="Calculation 6 6 11 2 2" xfId="15154" xr:uid="{FE9778F9-5A71-4B85-9AEA-2B1D700758EC}"/>
    <cellStyle name="Calculation 6 6 11 3" xfId="15155" xr:uid="{0BF660ED-A665-4CAC-8A59-4D48F19BAF7C}"/>
    <cellStyle name="Calculation 6 6 12" xfId="15156" xr:uid="{3B5B5663-4E83-4DD4-9F53-463CC75AEB84}"/>
    <cellStyle name="Calculation 6 6 12 2" xfId="15157" xr:uid="{B33A39E3-65AB-40A8-9AF2-B46C49F19322}"/>
    <cellStyle name="Calculation 6 6 12 2 2" xfId="15158" xr:uid="{DEF4C46B-8FE7-46C2-9745-40CE082747E1}"/>
    <cellStyle name="Calculation 6 6 12 3" xfId="15159" xr:uid="{8D62868B-15DC-40D9-A075-905CD4796522}"/>
    <cellStyle name="Calculation 6 6 13" xfId="15160" xr:uid="{460122A2-EE03-41B7-AA7C-DC859D8F0690}"/>
    <cellStyle name="Calculation 6 6 13 2" xfId="15161" xr:uid="{32E1AAF8-7B43-42C5-8A38-331E3446F0BE}"/>
    <cellStyle name="Calculation 6 6 13 2 2" xfId="15162" xr:uid="{10ED77DB-D072-40D1-BA31-598F1695447A}"/>
    <cellStyle name="Calculation 6 6 13 3" xfId="15163" xr:uid="{E033F6BC-E0F7-4CAF-B1FB-ADA61D1DB31D}"/>
    <cellStyle name="Calculation 6 6 14" xfId="15164" xr:uid="{FE64D2D7-807F-49A4-838A-FC08A1592A56}"/>
    <cellStyle name="Calculation 6 6 14 2" xfId="15165" xr:uid="{893C1B52-4179-4207-86B3-6421EBAFEF2E}"/>
    <cellStyle name="Calculation 6 6 14 2 2" xfId="15166" xr:uid="{AB278A64-888A-4F47-BE87-563FE3813C11}"/>
    <cellStyle name="Calculation 6 6 14 3" xfId="15167" xr:uid="{B6E89907-02C3-4CBD-BC61-847FE1BAB684}"/>
    <cellStyle name="Calculation 6 6 15" xfId="15168" xr:uid="{6944E456-3DF6-4024-962F-F7344FACCDE6}"/>
    <cellStyle name="Calculation 6 6 15 2" xfId="15169" xr:uid="{C0528BC5-A971-4B0E-8E1E-FC683140E82C}"/>
    <cellStyle name="Calculation 6 6 15 2 2" xfId="15170" xr:uid="{34660BB1-6866-45ED-9C4A-29FC3065BC61}"/>
    <cellStyle name="Calculation 6 6 15 3" xfId="15171" xr:uid="{0EE686EE-320F-455E-968B-3AFDA2CCE114}"/>
    <cellStyle name="Calculation 6 6 16" xfId="15172" xr:uid="{08AED230-8619-412F-AD5B-E67A1EF06883}"/>
    <cellStyle name="Calculation 6 6 16 2" xfId="15173" xr:uid="{AE913C42-7EF7-4C0E-A52A-06D262355D2F}"/>
    <cellStyle name="Calculation 6 6 16 2 2" xfId="15174" xr:uid="{7D976B5D-ABBB-4A03-A621-752F05E74EEF}"/>
    <cellStyle name="Calculation 6 6 16 3" xfId="15175" xr:uid="{0EB114E3-7A8E-41B1-B439-9DDE280E27F1}"/>
    <cellStyle name="Calculation 6 6 17" xfId="15176" xr:uid="{1DD22128-F20E-4674-A723-8F8AC308DAB5}"/>
    <cellStyle name="Calculation 6 6 17 2" xfId="15177" xr:uid="{85D034BE-9969-4F93-903F-0BDFA9ED689C}"/>
    <cellStyle name="Calculation 6 6 17 2 2" xfId="15178" xr:uid="{54AEBE58-402A-42FD-BBFC-7A0B9016289C}"/>
    <cellStyle name="Calculation 6 6 17 3" xfId="15179" xr:uid="{97A4CC4C-A913-432E-B089-B03AA33B1C56}"/>
    <cellStyle name="Calculation 6 6 18" xfId="15180" xr:uid="{94D1655E-978B-4A0E-8FC3-AACFA4E0F564}"/>
    <cellStyle name="Calculation 6 6 18 2" xfId="15181" xr:uid="{EDA29C6F-FEAB-4D1E-B50F-37545868A7D7}"/>
    <cellStyle name="Calculation 6 6 18 2 2" xfId="15182" xr:uid="{E0CEC19D-C383-4EB5-B7EE-B2DD7720AA3B}"/>
    <cellStyle name="Calculation 6 6 18 3" xfId="15183" xr:uid="{D35F508B-A669-4BFC-B030-1CF049AD8FB4}"/>
    <cellStyle name="Calculation 6 6 19" xfId="15184" xr:uid="{351D64F4-163E-4A8B-A14A-FEC7BA50E05B}"/>
    <cellStyle name="Calculation 6 6 19 2" xfId="15185" xr:uid="{74FA7A10-8D31-4D4D-8B69-A613839F0DF5}"/>
    <cellStyle name="Calculation 6 6 19 2 2" xfId="15186" xr:uid="{F0F782E8-3B68-4847-B762-201DCD990C64}"/>
    <cellStyle name="Calculation 6 6 19 3" xfId="15187" xr:uid="{94E02436-FC66-4FC7-AB34-2069FD84C1A3}"/>
    <cellStyle name="Calculation 6 6 2" xfId="15188" xr:uid="{23471988-8121-4C31-972E-A8F68A7A6A83}"/>
    <cellStyle name="Calculation 6 6 2 2" xfId="15189" xr:uid="{D9499F31-1517-4BA9-BF3E-8979FA8C006B}"/>
    <cellStyle name="Calculation 6 6 2 2 2" xfId="15190" xr:uid="{81E8C769-87A2-4520-BDF3-469B192D6E07}"/>
    <cellStyle name="Calculation 6 6 2 2 3" xfId="15191" xr:uid="{224A3EB1-7A6B-4501-80CB-9C63865964D1}"/>
    <cellStyle name="Calculation 6 6 2 3" xfId="15192" xr:uid="{90CD7CD3-F909-4F12-AE8F-584C35800948}"/>
    <cellStyle name="Calculation 6 6 2 3 2" xfId="15193" xr:uid="{2E5B99E6-5BF6-4D38-B090-91C7696E7610}"/>
    <cellStyle name="Calculation 6 6 2 4" xfId="15194" xr:uid="{F85727F7-ED26-43F8-8440-A9C2B54A1D56}"/>
    <cellStyle name="Calculation 6 6 20" xfId="15195" xr:uid="{C11DA428-7DD6-4B03-8EE8-466A25D0229F}"/>
    <cellStyle name="Calculation 6 6 20 2" xfId="15196" xr:uid="{7A61DF5B-7DAA-43BB-9DF7-84A8D1088350}"/>
    <cellStyle name="Calculation 6 6 20 2 2" xfId="15197" xr:uid="{FAFC258E-18ED-4ECF-BE31-B8EB794DE526}"/>
    <cellStyle name="Calculation 6 6 20 3" xfId="15198" xr:uid="{0E4D29BA-B62C-4B93-8976-319E0854040B}"/>
    <cellStyle name="Calculation 6 6 21" xfId="15199" xr:uid="{6C90B982-5E1B-4B37-A8C9-8AAD900B1B15}"/>
    <cellStyle name="Calculation 6 6 21 2" xfId="15200" xr:uid="{9B9D1D08-D3D5-4891-9EB7-4147B7ED346F}"/>
    <cellStyle name="Calculation 6 6 22" xfId="15201" xr:uid="{A642F562-F9BB-4458-BC96-057097F7D318}"/>
    <cellStyle name="Calculation 6 6 23" xfId="15202" xr:uid="{B3D8A185-868A-4A87-8D18-48EDAECA0438}"/>
    <cellStyle name="Calculation 6 6 3" xfId="15203" xr:uid="{F5419C0A-1323-4D41-A808-9784A039B86F}"/>
    <cellStyle name="Calculation 6 6 3 2" xfId="15204" xr:uid="{34F6D1E9-1907-4840-87D4-7176BC8A409E}"/>
    <cellStyle name="Calculation 6 6 3 2 2" xfId="15205" xr:uid="{FC25FFA5-B5E8-4539-B47D-B9217A030094}"/>
    <cellStyle name="Calculation 6 6 3 3" xfId="15206" xr:uid="{EC931986-05F1-4051-868E-3B7572472DDA}"/>
    <cellStyle name="Calculation 6 6 3 4" xfId="15207" xr:uid="{962E3A8E-6E8A-45A2-B23C-DBFC346C31A0}"/>
    <cellStyle name="Calculation 6 6 4" xfId="15208" xr:uid="{B62D31E1-63E0-444E-B11A-8BBADF68644F}"/>
    <cellStyle name="Calculation 6 6 4 2" xfId="15209" xr:uid="{EEB970BD-8113-46D1-882E-6C72B34D82C8}"/>
    <cellStyle name="Calculation 6 6 4 2 2" xfId="15210" xr:uid="{B143C1C1-0231-41A5-9B96-1C04F35D6CD5}"/>
    <cellStyle name="Calculation 6 6 4 3" xfId="15211" xr:uid="{7C9CD829-860B-42B3-B0B4-21788A0A7890}"/>
    <cellStyle name="Calculation 6 6 4 4" xfId="15212" xr:uid="{66AE8646-6CD8-4435-A6DE-0EB84DC4DACB}"/>
    <cellStyle name="Calculation 6 6 5" xfId="15213" xr:uid="{DD760BA3-CB65-431C-A504-7BAD3856A9A9}"/>
    <cellStyle name="Calculation 6 6 5 2" xfId="15214" xr:uid="{D7AA4EE4-AD37-4EE4-9AD9-FA69F57048B1}"/>
    <cellStyle name="Calculation 6 6 5 2 2" xfId="15215" xr:uid="{E1D8B356-0886-4A4B-AE9E-7CBB0F50D60D}"/>
    <cellStyle name="Calculation 6 6 5 3" xfId="15216" xr:uid="{6ABEE38A-7FA8-47B6-8446-F77243B5E09A}"/>
    <cellStyle name="Calculation 6 6 6" xfId="15217" xr:uid="{C29F1A8D-F637-407B-9D28-7EB017FE047E}"/>
    <cellStyle name="Calculation 6 6 6 2" xfId="15218" xr:uid="{3A3966B3-D835-4DB9-8429-F3C489D8F06E}"/>
    <cellStyle name="Calculation 6 6 6 2 2" xfId="15219" xr:uid="{AAFEB4A0-2BDB-4CB3-9B6F-D45C601C7411}"/>
    <cellStyle name="Calculation 6 6 6 3" xfId="15220" xr:uid="{21E79769-36FF-48CE-B76D-29842D144B53}"/>
    <cellStyle name="Calculation 6 6 7" xfId="15221" xr:uid="{6A6B38B4-1CCE-4E65-916B-EB7E2D9FDD45}"/>
    <cellStyle name="Calculation 6 6 7 2" xfId="15222" xr:uid="{B91A2F25-9FE4-4A02-BEBE-3EF95D274AEB}"/>
    <cellStyle name="Calculation 6 6 7 2 2" xfId="15223" xr:uid="{EB590739-10E5-47BF-A1BF-BC1C2958DDB6}"/>
    <cellStyle name="Calculation 6 6 7 3" xfId="15224" xr:uid="{3F775161-72CC-4400-AF35-07BFF2E2AD01}"/>
    <cellStyle name="Calculation 6 6 8" xfId="15225" xr:uid="{0788F345-D9DD-4ACD-9B29-4A2D35C6167E}"/>
    <cellStyle name="Calculation 6 6 8 2" xfId="15226" xr:uid="{394B1AF0-74C5-49A0-B68C-9E6D5ED15EFF}"/>
    <cellStyle name="Calculation 6 6 8 2 2" xfId="15227" xr:uid="{A625F1AB-13D4-47E5-A08F-FA22EB1871A3}"/>
    <cellStyle name="Calculation 6 6 8 3" xfId="15228" xr:uid="{636D05C2-ED30-42E5-BCAF-C17BDE152AE2}"/>
    <cellStyle name="Calculation 6 6 9" xfId="15229" xr:uid="{7E69E1E8-AB43-4CFB-9F70-104B48923EB3}"/>
    <cellStyle name="Calculation 6 6 9 2" xfId="15230" xr:uid="{904EBE83-F0FF-4488-A79B-19B8D704DCB7}"/>
    <cellStyle name="Calculation 6 6 9 2 2" xfId="15231" xr:uid="{963AEFC7-5FE7-43B5-8D7D-B6C60CD465A9}"/>
    <cellStyle name="Calculation 6 6 9 3" xfId="15232" xr:uid="{7A4731AB-B69D-447E-96B7-69911639167E}"/>
    <cellStyle name="Calculation 6 7" xfId="15233" xr:uid="{74A8046B-7691-4A7E-B420-035BFD48ADB7}"/>
    <cellStyle name="Calculation 6 7 2" xfId="15234" xr:uid="{F1423AA7-178D-4E71-A52F-25E0A2A0DAE3}"/>
    <cellStyle name="Calculation 6 7 2 2" xfId="15235" xr:uid="{AE0CD28E-D998-4457-978E-804E1ABCFB7A}"/>
    <cellStyle name="Calculation 6 7 2 3" xfId="15236" xr:uid="{CAFB0059-CDB6-47C4-8C9C-9B3CE14B7585}"/>
    <cellStyle name="Calculation 6 7 3" xfId="15237" xr:uid="{AFBBF4AC-4208-4A6A-9801-62803A46A785}"/>
    <cellStyle name="Calculation 6 7 3 2" xfId="15238" xr:uid="{140EE562-9CC7-41F7-9D4B-0F7DE2A201E6}"/>
    <cellStyle name="Calculation 6 7 4" xfId="15239" xr:uid="{F1BF6D56-5240-4D95-82FA-4ADB58D35001}"/>
    <cellStyle name="Calculation 6 8" xfId="15240" xr:uid="{8906D9FC-0FE1-4833-8AB0-1376746738E3}"/>
    <cellStyle name="Calculation 6 8 2" xfId="15241" xr:uid="{3D171FE0-C4FD-4CB9-82A9-B1B04C787EA8}"/>
    <cellStyle name="Calculation 6 8 2 2" xfId="15242" xr:uid="{5614336F-D01D-4553-B6F1-DB8D2673EF9A}"/>
    <cellStyle name="Calculation 6 8 2 3" xfId="15243" xr:uid="{5A1E0324-F5DE-4814-808B-44D3AD6B5E5F}"/>
    <cellStyle name="Calculation 6 8 3" xfId="15244" xr:uid="{01908AEA-6E98-4B4F-BBF3-614020C3E93A}"/>
    <cellStyle name="Calculation 6 8 4" xfId="15245" xr:uid="{BA0E6AB6-B098-488A-9A81-53384EAC34E5}"/>
    <cellStyle name="Calculation 6 9" xfId="15246" xr:uid="{3243D7F5-C66B-42E0-B829-AFAEB1B86434}"/>
    <cellStyle name="Calculation 6 9 2" xfId="15247" xr:uid="{AE24F0D9-63CD-4F63-BF51-2ADA01CE7779}"/>
    <cellStyle name="Calculation 6 9 2 2" xfId="15248" xr:uid="{1F9468D5-9EBC-4B3F-B770-FE0EC332E09B}"/>
    <cellStyle name="Calculation 6 9 3" xfId="15249" xr:uid="{1F5FFB01-8ECF-4407-9DE2-C6DA7E8DED52}"/>
    <cellStyle name="Calculation 6 9 4" xfId="15250" xr:uid="{9CD1B5AA-60A4-4A93-9479-1F4A1C380483}"/>
    <cellStyle name="Calculation 7" xfId="15251" xr:uid="{93E462F0-3F58-42DB-B233-60E15752FE5C}"/>
    <cellStyle name="Calculation 8" xfId="15252" xr:uid="{85554188-2FDA-43F5-B6C4-C2B84D22376D}"/>
    <cellStyle name="Calculation 9" xfId="15253" xr:uid="{B5137A6E-234B-4E0A-AFC1-9264281C1D73}"/>
    <cellStyle name="CellBACode" xfId="15254" xr:uid="{D48CD54E-0506-43C4-96F1-EEC2B24E6346}"/>
    <cellStyle name="CellBAName" xfId="15255" xr:uid="{EB90B58A-8097-4E50-9F1B-063AC6362B8D}"/>
    <cellStyle name="CellBAValue" xfId="96" xr:uid="{89ADD1C4-A52D-4A37-9DF9-FA6D075E4614}"/>
    <cellStyle name="CellBAValue 2" xfId="97" xr:uid="{16ABAE48-982F-40D9-B82A-0EA7DCC4DC05}"/>
    <cellStyle name="CellMCCode" xfId="15256" xr:uid="{041CCF89-51F8-4877-8391-12B44A063876}"/>
    <cellStyle name="CellMCCode 2" xfId="15257" xr:uid="{5BE7989B-CB6E-4C4C-B362-CDE7ABA68A74}"/>
    <cellStyle name="CellMCCode 3" xfId="15258" xr:uid="{AE925901-6CD2-4CFE-9E20-E790EAD85C85}"/>
    <cellStyle name="CellMCName" xfId="15259" xr:uid="{37D9E042-C1AA-4F32-9177-6F41C961BE49}"/>
    <cellStyle name="CellMCName 2" xfId="15260" xr:uid="{1B26E306-E3A4-4416-9398-10E913A8E9ED}"/>
    <cellStyle name="CellMCName 3" xfId="15261" xr:uid="{54106CEF-6750-4EE6-B39A-658B043C6554}"/>
    <cellStyle name="CellMCValue" xfId="15262" xr:uid="{47868080-3352-4416-87F8-4FB971D07817}"/>
    <cellStyle name="CellMCValue 2" xfId="15263" xr:uid="{7F87F852-776F-4F1A-88F8-1A0AD39141B8}"/>
    <cellStyle name="CellMCValue 3" xfId="15264" xr:uid="{F7F8FC84-20F7-4F05-B2C0-FA39A9B183CB}"/>
    <cellStyle name="CellNationCode" xfId="15265" xr:uid="{3E8094B4-B51D-40AE-9F6C-E6E04ADCA906}"/>
    <cellStyle name="CellNationCode 2" xfId="15266" xr:uid="{7052122E-3ABF-4798-ADA1-6EC39BA48DE6}"/>
    <cellStyle name="CellNationCode 3" xfId="15267" xr:uid="{4A0E98AA-F79F-4581-B899-18AD9BA77309}"/>
    <cellStyle name="CellNationName" xfId="15268" xr:uid="{19420212-EBE9-4988-A260-0319318A2014}"/>
    <cellStyle name="CellNationName 2" xfId="15269" xr:uid="{67FCBD3E-BC09-40F2-8ED6-313A2CB06DD7}"/>
    <cellStyle name="CellNationName 3" xfId="15270" xr:uid="{F3105430-E0D3-4A36-9240-D53B9D4E7084}"/>
    <cellStyle name="CellNationSubCode" xfId="15271" xr:uid="{DF3B927B-C9C0-4CA0-8F26-DABC2F2450A0}"/>
    <cellStyle name="CellNationSubCode 2" xfId="15272" xr:uid="{7D9377C6-8427-4799-81CA-F6C88DFD3B24}"/>
    <cellStyle name="CellNationSubCode 3" xfId="15273" xr:uid="{8431A6C7-8367-4939-9B5C-CD6181F336A2}"/>
    <cellStyle name="CellNationSubName" xfId="15274" xr:uid="{C5E5C27B-E537-486E-B0FE-6F10D0DA88A3}"/>
    <cellStyle name="CellNationSubName 2" xfId="15275" xr:uid="{FEE68A23-F933-48F0-A197-787A1E7AB83C}"/>
    <cellStyle name="CellNationSubName 3" xfId="15276" xr:uid="{233B401D-2F56-48D9-8734-F956B62308B8}"/>
    <cellStyle name="CellNationSubValue" xfId="15277" xr:uid="{8248FD87-34E3-4CEA-9A37-A37418530B78}"/>
    <cellStyle name="CellNationSubValue 2" xfId="15278" xr:uid="{781C4475-6A85-49CB-A8DF-83D3714BBB1A}"/>
    <cellStyle name="CellNationSubValue 3" xfId="15279" xr:uid="{7DDC398E-0A96-4CE6-BE2E-3BE3FD5471D8}"/>
    <cellStyle name="CellNationValue" xfId="98" xr:uid="{8DDBAFC7-8AC8-4927-97D8-F53D7689325C}"/>
    <cellStyle name="CellNationValue 2" xfId="15280" xr:uid="{95DEA630-F185-4220-8C14-F15675CB4F36}"/>
    <cellStyle name="CellNationValue 3" xfId="15281" xr:uid="{42FC77E3-6FB4-4123-8D32-A9129D42ACC3}"/>
    <cellStyle name="CellNormal" xfId="15282" xr:uid="{DF25F241-8970-4FF1-BC4F-CF7A3265B231}"/>
    <cellStyle name="CellRegionCode" xfId="15283" xr:uid="{9A19FDBD-5BC1-4746-8C95-09350CDF7593}"/>
    <cellStyle name="CellRegionCode 2" xfId="15284" xr:uid="{79A3C26F-AE69-40E1-8B74-6A728B89C467}"/>
    <cellStyle name="CellRegionCode 3" xfId="15285" xr:uid="{03EB67AF-FFBF-4590-A4DA-1557AC5C3EAF}"/>
    <cellStyle name="CellRegionName" xfId="15286" xr:uid="{7242D25F-B11B-47A3-BFA8-B03E7B1177A3}"/>
    <cellStyle name="CellRegionName 2" xfId="15287" xr:uid="{73DBB3B7-A580-4004-9064-2F5E0DFF9B0C}"/>
    <cellStyle name="CellRegionName 3" xfId="15288" xr:uid="{6CF0EAA6-34C7-4A7B-81F1-B4E967E336A3}"/>
    <cellStyle name="CellRegionValue" xfId="15289" xr:uid="{0A80EC38-FADC-4DD5-B381-DAA482B8C442}"/>
    <cellStyle name="CellRegionValue 2" xfId="15290" xr:uid="{5052F3E9-9029-477D-A4CE-44F09FE66B6A}"/>
    <cellStyle name="CellRegionValue 3" xfId="15291" xr:uid="{81A5FBFD-C416-4336-8700-9A3E4526259F}"/>
    <cellStyle name="CellUACode" xfId="15292" xr:uid="{E901D932-36C6-482D-A1F9-0AD0E94BFE45}"/>
    <cellStyle name="CellUACode 2" xfId="15293" xr:uid="{53D44041-66CC-42E1-A6A0-2704353CAF68}"/>
    <cellStyle name="CellUACode 3" xfId="15294" xr:uid="{E3ED7ACB-C338-4AF4-92D7-7ACEEBF896B4}"/>
    <cellStyle name="CellUAName" xfId="15295" xr:uid="{00A196C0-3147-4DCE-8FC1-C0E1E0149D5C}"/>
    <cellStyle name="CellUAName 2" xfId="15296" xr:uid="{124E7148-5053-4A28-B6E8-2DAFCE5E4766}"/>
    <cellStyle name="CellUAName 3" xfId="15297" xr:uid="{026C1092-2F7A-48B6-82CA-D624D012CE6C}"/>
    <cellStyle name="CellUAValue" xfId="99" xr:uid="{3CD22D5F-2C6A-42AE-B508-17FFE6B09E68}"/>
    <cellStyle name="CellUAValue 2" xfId="100" xr:uid="{2491F2AF-18C1-46C3-9321-830D6C86ADA2}"/>
    <cellStyle name="CellUAValue 2 2" xfId="15298" xr:uid="{B0F674D5-DD52-4EE8-9DA6-9C7793AA4A8C}"/>
    <cellStyle name="CellUAValue 2 3" xfId="15299" xr:uid="{68FC8F8F-B664-4832-9CDC-78734671CDD7}"/>
    <cellStyle name="CellUAValue 3" xfId="15300" xr:uid="{F3A1239C-E17A-474E-927C-80209F6921BD}"/>
    <cellStyle name="CellUAValue 4" xfId="15301" xr:uid="{A9A41043-E15E-4BB7-97A8-9DE50ED96B33}"/>
    <cellStyle name="Characteristic" xfId="15302" xr:uid="{A35CE977-7903-44EB-BA5A-9C9A3A46AC24}"/>
    <cellStyle name="CharactGroup" xfId="15303" xr:uid="{FE5BCEA8-5DCA-4DC9-A064-434B71ACA466}"/>
    <cellStyle name="CharactNote" xfId="15304" xr:uid="{FF7B4F00-0188-455C-8FFF-E1DFAD97999B}"/>
    <cellStyle name="CharactType" xfId="15305" xr:uid="{04EB9EE9-6B2F-4DF4-B251-C97770CCF5DB}"/>
    <cellStyle name="CharactValue" xfId="15306" xr:uid="{E6C7EAA6-616A-4E50-A956-AA1214352128}"/>
    <cellStyle name="CharactValueNote" xfId="15307" xr:uid="{ECB9044C-FF97-45F9-A508-FD76CD53A465}"/>
    <cellStyle name="CharShortType" xfId="15308" xr:uid="{410A0520-F38F-4B1D-A699-ED5662C18C0F}"/>
    <cellStyle name="Check Cell 2" xfId="101" xr:uid="{CE6F6ECB-E59D-4715-AD7D-A6449C7DAEA7}"/>
    <cellStyle name="Check Cell 2 10" xfId="15309" xr:uid="{797A87A7-693F-4E33-8728-DBC5AC6BE849}"/>
    <cellStyle name="Check Cell 2 11" xfId="15310" xr:uid="{84CBCC22-A5D1-4892-8D99-EB93563DAAF0}"/>
    <cellStyle name="Check Cell 2 12" xfId="15311" xr:uid="{807640BA-4B1C-4B5F-9471-04B2914ED702}"/>
    <cellStyle name="Check Cell 2 13" xfId="15312" xr:uid="{62400490-9845-445D-9647-649102F45865}"/>
    <cellStyle name="Check Cell 2 2" xfId="15313" xr:uid="{FAB738C8-7A0E-46A8-AA9E-787FF08B22EB}"/>
    <cellStyle name="Check Cell 2 3" xfId="15314" xr:uid="{9A27CB34-1CAB-4FDF-A166-5CB7D3DFC7E5}"/>
    <cellStyle name="Check Cell 2 4" xfId="15315" xr:uid="{569889B3-81F8-40CB-BEA1-73E3EEF96FF3}"/>
    <cellStyle name="Check Cell 2 5" xfId="15316" xr:uid="{B1408B9F-9E35-4E38-8A6F-6AE7946335C4}"/>
    <cellStyle name="Check Cell 2 6" xfId="15317" xr:uid="{B1F0BEF9-B839-4641-A981-F316FDA79ECA}"/>
    <cellStyle name="Check Cell 2 7" xfId="15318" xr:uid="{A9BD0FA6-E7E0-4991-8143-1FC69FF63351}"/>
    <cellStyle name="Check Cell 2 8" xfId="15319" xr:uid="{54D0B955-97B6-4858-ACB5-E3AAEB4020B6}"/>
    <cellStyle name="Check Cell 2 9" xfId="15320" xr:uid="{FFA89D86-2A89-4FD0-B9A6-86A806A594EF}"/>
    <cellStyle name="Check Cell 3" xfId="102" xr:uid="{C243478C-BC65-4069-9D72-4AE552D39EDA}"/>
    <cellStyle name="Check Cell 3 10" xfId="15321" xr:uid="{7D4A6F02-095C-48C3-8505-10750A2ADFA5}"/>
    <cellStyle name="Check Cell 3 11" xfId="15322" xr:uid="{8697BFAC-1F07-4CA9-A000-7F9F335C3E6F}"/>
    <cellStyle name="Check Cell 3 12" xfId="15323" xr:uid="{51614AD5-7E05-4B14-A844-DF96BBB44BCF}"/>
    <cellStyle name="Check Cell 3 13" xfId="15324" xr:uid="{19F35BEB-2872-468F-A8B6-77E3D970E11B}"/>
    <cellStyle name="Check Cell 3 2" xfId="15325" xr:uid="{C587E83E-BFF9-4B29-A4EC-A0E0C23D146D}"/>
    <cellStyle name="Check Cell 3 3" xfId="15326" xr:uid="{633D8713-8EFA-41E9-A812-70C500C24D9B}"/>
    <cellStyle name="Check Cell 3 4" xfId="15327" xr:uid="{B56FCF07-74D9-45DF-BD17-0A305F04562E}"/>
    <cellStyle name="Check Cell 3 5" xfId="15328" xr:uid="{32F7640A-8F1C-4068-8E2B-3A9308CED5FD}"/>
    <cellStyle name="Check Cell 3 6" xfId="15329" xr:uid="{30582891-370D-4065-A2D0-DCFB1BC206A6}"/>
    <cellStyle name="Check Cell 3 7" xfId="15330" xr:uid="{54AB17D3-5726-4AC6-87C5-3E644F24B8BA}"/>
    <cellStyle name="Check Cell 3 8" xfId="15331" xr:uid="{E2314A67-56BC-4E17-A83F-FD4D94C71A40}"/>
    <cellStyle name="Check Cell 3 9" xfId="15332" xr:uid="{AC2C3C09-2D68-413A-BAD4-EC8CE3AF1C18}"/>
    <cellStyle name="Check Cell 4" xfId="15333" xr:uid="{99332768-CFCE-4D6D-B035-A27AA07AC021}"/>
    <cellStyle name="Check Cell 4 10" xfId="15334" xr:uid="{2AA6DE6E-7630-4057-87F3-C22FEDFD04D5}"/>
    <cellStyle name="Check Cell 4 11" xfId="15335" xr:uid="{957141A1-EE8F-4D39-AE29-63F455428023}"/>
    <cellStyle name="Check Cell 4 12" xfId="15336" xr:uid="{EA9C9ECF-98A2-4FAD-A9F3-EBBF38F7D1A2}"/>
    <cellStyle name="Check Cell 4 13" xfId="15337" xr:uid="{D51AA8F0-63C2-4DD6-BE5B-A805D5E9581D}"/>
    <cellStyle name="Check Cell 4 2" xfId="15338" xr:uid="{E07B3A23-9180-4AE7-9913-B6259BD2DF4B}"/>
    <cellStyle name="Check Cell 4 3" xfId="15339" xr:uid="{F2C06BA9-5A5B-48F9-AAE6-480FDDC786F2}"/>
    <cellStyle name="Check Cell 4 4" xfId="15340" xr:uid="{15E8BE39-980A-4E66-AE69-DAEE464946A4}"/>
    <cellStyle name="Check Cell 4 5" xfId="15341" xr:uid="{4A5085EE-4305-4609-A181-CE7B5AD72DCF}"/>
    <cellStyle name="Check Cell 4 6" xfId="15342" xr:uid="{0B02D562-26E3-4153-B513-4E21DE4C8F3B}"/>
    <cellStyle name="Check Cell 4 7" xfId="15343" xr:uid="{34805F10-18D9-49EC-8794-F165EA9C76F5}"/>
    <cellStyle name="Check Cell 4 8" xfId="15344" xr:uid="{C60CAF66-3094-48F9-B4BB-6159FF4E78E1}"/>
    <cellStyle name="Check Cell 4 9" xfId="15345" xr:uid="{410AB004-32F3-46F7-8511-51355891D41B}"/>
    <cellStyle name="Check Cell 5" xfId="15346" xr:uid="{7A8D514A-4820-4F83-9568-12D79ED1E9AB}"/>
    <cellStyle name="Check Cell 5 10" xfId="15347" xr:uid="{7A84460C-8C24-4813-9DBA-0D6560068D59}"/>
    <cellStyle name="Check Cell 5 11" xfId="15348" xr:uid="{F243DD5C-3776-4AFF-9E97-1ECF6F1A95DA}"/>
    <cellStyle name="Check Cell 5 12" xfId="15349" xr:uid="{311CF860-F1E5-40A0-9308-3262938CF9B8}"/>
    <cellStyle name="Check Cell 5 13" xfId="15350" xr:uid="{31FDB12C-D1DF-490B-9246-A22E09B688CA}"/>
    <cellStyle name="Check Cell 5 2" xfId="15351" xr:uid="{89D95BA3-CB57-4266-91DC-E0FAD7BA0ECD}"/>
    <cellStyle name="Check Cell 5 3" xfId="15352" xr:uid="{492AC514-0E09-4FC2-80C5-048837CAB964}"/>
    <cellStyle name="Check Cell 5 4" xfId="15353" xr:uid="{84C23A49-9C26-4504-BF31-A3A8CFDE66D9}"/>
    <cellStyle name="Check Cell 5 5" xfId="15354" xr:uid="{20F23E4F-A8E7-44EC-B470-8C645E6CEB37}"/>
    <cellStyle name="Check Cell 5 6" xfId="15355" xr:uid="{181186AC-FA3B-49E2-BF9F-9D2D8651B781}"/>
    <cellStyle name="Check Cell 5 7" xfId="15356" xr:uid="{94631DB6-5500-4073-A6FB-E6C555F9F232}"/>
    <cellStyle name="Check Cell 5 8" xfId="15357" xr:uid="{0D9C85F8-6B8C-4636-88A2-47083B866372}"/>
    <cellStyle name="Check Cell 5 9" xfId="15358" xr:uid="{53A488F9-F2E8-47F7-A97E-FFF037C06755}"/>
    <cellStyle name="Check Cell 6" xfId="15359" xr:uid="{4D65F8F6-585A-4336-A86D-9BE51B53CD78}"/>
    <cellStyle name="Check Cell 6 10" xfId="15360" xr:uid="{7F86BDD5-7217-49F5-8FD7-ABB0928174D8}"/>
    <cellStyle name="Check Cell 6 11" xfId="15361" xr:uid="{95355AC4-A8E0-40C4-AE25-0242AFA30B44}"/>
    <cellStyle name="Check Cell 6 12" xfId="15362" xr:uid="{A7CA5621-08B0-4A19-923A-C4CFBB5EB70C}"/>
    <cellStyle name="Check Cell 6 13" xfId="15363" xr:uid="{F8BB310C-9AB1-434A-BB82-9A706FC8BF16}"/>
    <cellStyle name="Check Cell 6 2" xfId="15364" xr:uid="{AFC948C5-527A-4F00-B187-91A4043B16E9}"/>
    <cellStyle name="Check Cell 6 3" xfId="15365" xr:uid="{A956F3E9-43B5-48B2-9128-326B18E0FEA3}"/>
    <cellStyle name="Check Cell 6 4" xfId="15366" xr:uid="{72DFDF71-494C-495D-8490-0C043DE465FA}"/>
    <cellStyle name="Check Cell 6 5" xfId="15367" xr:uid="{B1F15AE9-11D7-4E84-89D6-E1D34333B2A2}"/>
    <cellStyle name="Check Cell 6 6" xfId="15368" xr:uid="{1F254B51-275E-467F-AAD5-1C5AAA7614AA}"/>
    <cellStyle name="Check Cell 6 7" xfId="15369" xr:uid="{36B63A53-0CBF-42CC-A6B5-EA8DD5DCA08B}"/>
    <cellStyle name="Check Cell 6 8" xfId="15370" xr:uid="{43F4A07F-40C5-4E67-A391-83C30140AD87}"/>
    <cellStyle name="Check Cell 6 9" xfId="15371" xr:uid="{C110F715-EC7D-4408-9E3F-69E7BAC600FF}"/>
    <cellStyle name="CIL" xfId="103" xr:uid="{4E86FDB4-E196-40DB-BB69-3A0E80060D2B}"/>
    <cellStyle name="CIU" xfId="104" xr:uid="{A77D10F5-574F-452F-B8D5-4E88F30F3B7D}"/>
    <cellStyle name="CodeHeading" xfId="15372" xr:uid="{029FE977-C4CA-4AA2-B602-5C64ADD704A0}"/>
    <cellStyle name="CodeHeading 2" xfId="15373" xr:uid="{2BBC2CCE-588F-49A0-B1AB-54D08FB48007}"/>
    <cellStyle name="CodeHeading 3" xfId="15374" xr:uid="{83D71ACA-CE09-48A6-B8C2-0EFD9C6D7928}"/>
    <cellStyle name="CodeHeading 4" xfId="15375" xr:uid="{3FCB23C1-F723-4E7C-A864-A061D8CA3130}"/>
    <cellStyle name="CodeHeading 5" xfId="15376" xr:uid="{40C15E31-0B48-4763-BAF5-29FC2607D084}"/>
    <cellStyle name="CodeHeading 6" xfId="15377" xr:uid="{7D3900A0-6243-43D5-B6AD-8A113E43D15A}"/>
    <cellStyle name="CodeHeading_5A4 PCT Slides 2010-11" xfId="15378" xr:uid="{F06A76E7-4D8C-4280-97F5-95E6D2397497}"/>
    <cellStyle name="Comma -" xfId="15379" xr:uid="{1B7BFF4F-BE7B-4F1E-8AC3-7A4B23F6FE61}"/>
    <cellStyle name="Comma  - Style1" xfId="15380" xr:uid="{3F8FF856-5C37-4526-92A3-C039B9B65FEF}"/>
    <cellStyle name="Comma  - Style2" xfId="15381" xr:uid="{D3C631BD-4E5D-4587-8A89-995EFD33190F}"/>
    <cellStyle name="Comma  - Style3" xfId="15382" xr:uid="{6AFBBCAD-24B2-4C8B-80F0-FA8C119FE20A}"/>
    <cellStyle name="Comma  - Style4" xfId="15383" xr:uid="{B07839E7-CBE8-4358-9FBF-14510965399C}"/>
    <cellStyle name="Comma  - Style5" xfId="15384" xr:uid="{E131F547-9705-4C6F-A1AA-7DA5ACA0C410}"/>
    <cellStyle name="Comma  - Style6" xfId="15385" xr:uid="{FCC31B7B-8049-4CC0-A46C-0FA549C79361}"/>
    <cellStyle name="Comma  - Style7" xfId="15386" xr:uid="{EFA24709-F753-4FC0-8141-0A39DDF4E416}"/>
    <cellStyle name="Comma  - Style8" xfId="15387" xr:uid="{E5D3772A-8956-413F-88AD-7EAFB8B85737}"/>
    <cellStyle name="Comma [0] 2" xfId="105" xr:uid="{4BBB4EB9-5E5A-4EEB-B9BF-6A695DF9FA61}"/>
    <cellStyle name="Comma [0] 3" xfId="106" xr:uid="{684817B3-951F-48C0-9207-CD17938359BF}"/>
    <cellStyle name="Comma [0] 4" xfId="107" xr:uid="{F3F8BF2E-FD0E-4381-A3B4-A8CA4BAE9C89}"/>
    <cellStyle name="Comma 0" xfId="15388" xr:uid="{19B4F8D5-4E92-45BB-9DAD-A123F6A8B338}"/>
    <cellStyle name="Comma 0*" xfId="15389" xr:uid="{2751D334-EEB6-40C4-89FE-AE9B40E041F5}"/>
    <cellStyle name="Comma 0__MasterJRComps" xfId="15390" xr:uid="{0415244B-6E44-41D2-A1FE-CFC9B9C0D907}"/>
    <cellStyle name="Comma 10" xfId="108" xr:uid="{74A00307-2EDB-41F8-8BD1-2F6FF4FA0DA5}"/>
    <cellStyle name="Comma 10 2" xfId="15391" xr:uid="{929FA086-CA91-4A8A-84C5-DE7E4B93C02A}"/>
    <cellStyle name="Comma 11" xfId="109" xr:uid="{7BF4ECEA-19F3-4640-A839-6203F001BE7B}"/>
    <cellStyle name="Comma 11 2" xfId="110" xr:uid="{F6B9DF87-46D1-4DA0-8B41-237D04496B8F}"/>
    <cellStyle name="Comma 11 2 2" xfId="15392" xr:uid="{A7BFE315-C006-4E9E-B49A-2CB9F7394A6A}"/>
    <cellStyle name="Comma 11 2 3" xfId="15393" xr:uid="{3F2F6125-0ED1-4036-A7C7-83A9ECDDB171}"/>
    <cellStyle name="Comma 11 2 4" xfId="15394" xr:uid="{5F97EE35-BB02-48F5-A32D-910F16AB207F}"/>
    <cellStyle name="Comma 11 3" xfId="15395" xr:uid="{21B5635F-07FF-48EF-A5BD-EDE497853F8A}"/>
    <cellStyle name="Comma 11 4" xfId="15396" xr:uid="{908E7E70-3F18-4A6D-ACB1-4E22A019B53B}"/>
    <cellStyle name="Comma 12" xfId="111" xr:uid="{411C2F48-88F2-45F3-8734-32C45CEA8524}"/>
    <cellStyle name="Comma 12 2" xfId="15397" xr:uid="{AAD22111-F093-4D6B-86FC-4A1E4918B95E}"/>
    <cellStyle name="Comma 12 3" xfId="15398" xr:uid="{1738B70C-3192-4ED9-B930-60540295401E}"/>
    <cellStyle name="Comma 12 4" xfId="15399" xr:uid="{F306E765-7F8E-4C4B-8480-22B7920CCE16}"/>
    <cellStyle name="Comma 12 5" xfId="15400" xr:uid="{5C32EB96-96CE-4BD4-9079-0A8EC2790BCC}"/>
    <cellStyle name="Comma 13" xfId="112" xr:uid="{D58C665F-D259-4A34-A090-0382F77CABF8}"/>
    <cellStyle name="Comma 13 2" xfId="15401" xr:uid="{85212816-0071-4802-AA67-F8D345ADF807}"/>
    <cellStyle name="Comma 13 3" xfId="15402" xr:uid="{6CDCF30D-9B83-4F63-8F99-B787BD1AE949}"/>
    <cellStyle name="Comma 13 4" xfId="15403" xr:uid="{6E98E275-9DE8-4523-A869-64B6A0ED0C30}"/>
    <cellStyle name="Comma 14" xfId="113" xr:uid="{5F53F279-B980-46D2-BAC4-D626FAA0B423}"/>
    <cellStyle name="Comma 14 2" xfId="15404" xr:uid="{F248F039-CD01-41D4-B22F-83BB924891F7}"/>
    <cellStyle name="Comma 14 3" xfId="15405" xr:uid="{FDC504BD-FD76-42DC-A0B7-449ED00C4835}"/>
    <cellStyle name="Comma 14 4" xfId="15406" xr:uid="{C324974C-DCCD-44A4-BFC5-56FFFCE74931}"/>
    <cellStyle name="Comma 15" xfId="15407" xr:uid="{230BEE54-4E4A-4C5F-BB82-095F445B35BE}"/>
    <cellStyle name="Comma 15 2" xfId="15408" xr:uid="{E864C629-A032-4D12-B09C-741A6772FA13}"/>
    <cellStyle name="Comma 15 3" xfId="15409" xr:uid="{357977F4-796C-42DE-B22E-47AFFDD71469}"/>
    <cellStyle name="Comma 15 4" xfId="15410" xr:uid="{8CC57CBB-A179-4949-A02A-E287BDFB1F68}"/>
    <cellStyle name="Comma 16" xfId="15411" xr:uid="{82DDBAB7-73C6-4010-9A62-69D789DEB5A0}"/>
    <cellStyle name="Comma 16 2" xfId="15412" xr:uid="{1A758C8D-2851-4B68-9BEE-90BCB92E68D7}"/>
    <cellStyle name="Comma 16 3" xfId="15413" xr:uid="{92FA6AAC-6E3E-4288-8E0E-81A691BA7304}"/>
    <cellStyle name="Comma 17" xfId="15414" xr:uid="{980F67B5-D651-4079-93C9-AAD908000867}"/>
    <cellStyle name="Comma 18" xfId="15415" xr:uid="{77003823-DF27-429F-B075-CF8AF326C2F8}"/>
    <cellStyle name="Comma 19" xfId="15416" xr:uid="{BBF50647-528E-44A6-B3F6-7E868F1ACDB0}"/>
    <cellStyle name="Comma 2" xfId="17" xr:uid="{83F90409-C07D-4E77-AF65-78A43313A6DA}"/>
    <cellStyle name="Comma 2 2" xfId="114" xr:uid="{4B61BDD6-0E2F-4BFB-BF7C-72844907B609}"/>
    <cellStyle name="Comma 2 2 2" xfId="15417" xr:uid="{D89EA9E2-5FD3-42AF-ABE0-87E27B707443}"/>
    <cellStyle name="Comma 2 2 2 2" xfId="15418" xr:uid="{D1F2DD08-F65A-4F10-990A-65C71200971C}"/>
    <cellStyle name="Comma 2 2 2 3" xfId="15419" xr:uid="{0D7BB260-115C-4BCE-A3D0-9B9A44FFA8F9}"/>
    <cellStyle name="Comma 2 2 3" xfId="15420" xr:uid="{CF7A8B30-41FB-4C81-8683-827674A46902}"/>
    <cellStyle name="Comma 2 3" xfId="115" xr:uid="{3659E9B8-B9F1-4A28-9778-4A766AA033A2}"/>
    <cellStyle name="Comma 2 3 2" xfId="15421" xr:uid="{DA8BF031-A398-4CF5-B767-A714303257A0}"/>
    <cellStyle name="Comma 2 3 2 2" xfId="15422" xr:uid="{88E008C5-CB4A-4288-AFEC-A4BD69A92C13}"/>
    <cellStyle name="Comma 2 3 3" xfId="15423" xr:uid="{7098F2C9-AB03-4CD6-AEBA-494BC0716F52}"/>
    <cellStyle name="Comma 2 3 4" xfId="15424" xr:uid="{48FBC80F-B4FB-444D-B420-37AF279D1CAD}"/>
    <cellStyle name="Comma 2 3 4 2" xfId="15425" xr:uid="{D6FCA99A-A63C-4E9C-929C-F0CDF36AA802}"/>
    <cellStyle name="Comma 2 3 5" xfId="15426" xr:uid="{2A041CBB-FE82-47A9-ACFB-9A2AC8F0C484}"/>
    <cellStyle name="Comma 2 4" xfId="116" xr:uid="{F0645F7B-9EA0-4153-93A5-15C86200161D}"/>
    <cellStyle name="Comma 2 4 2" xfId="15427" xr:uid="{74529F42-314D-484A-AF78-4E8407843BE6}"/>
    <cellStyle name="Comma 2 4 3" xfId="15428" xr:uid="{6D742EEB-0CD0-4768-806C-6F84FAE48C0A}"/>
    <cellStyle name="Comma 2 5" xfId="15429" xr:uid="{0F7BD0B9-0703-4EC7-B1EC-DB746BAF46F2}"/>
    <cellStyle name="Comma 2 6" xfId="15430" xr:uid="{05D7A073-7195-46EC-9396-5FE1AC224D86}"/>
    <cellStyle name="Comma 2 7" xfId="15431" xr:uid="{BFF5A841-8566-4564-AA6A-28FED3A74F0B}"/>
    <cellStyle name="Comma 2*" xfId="15432" xr:uid="{15044D44-F7F0-4CC0-9B73-0BA71F0FE4FB}"/>
    <cellStyle name="Comma 2__MasterJRComps" xfId="15433" xr:uid="{672B1022-E77D-44F3-9A45-A64F27CA6272}"/>
    <cellStyle name="Comma 20" xfId="15434" xr:uid="{EC8A5AE2-78BE-4B99-8066-4878B6C7BAB0}"/>
    <cellStyle name="Comma 21" xfId="15435" xr:uid="{CFBEBF22-6B4C-4313-8D2D-94F8A7F4DBA8}"/>
    <cellStyle name="Comma 22" xfId="15436" xr:uid="{18B61504-0FE6-4773-8F69-D610E2C8EC49}"/>
    <cellStyle name="Comma 23" xfId="14" xr:uid="{0FE2FD95-6B5F-4C2A-8F76-409EB8A075CC}"/>
    <cellStyle name="Comma 3" xfId="117" xr:uid="{94AD656A-D064-4632-9A44-EE6F1F52C7EF}"/>
    <cellStyle name="Comma 3 2" xfId="118" xr:uid="{0C40732B-4F38-46AC-A1AB-6061A19FB767}"/>
    <cellStyle name="Comma 3 2 2" xfId="15437" xr:uid="{E14AB68E-387F-45E9-AA02-A386C2B86EEC}"/>
    <cellStyle name="Comma 3 2 2 2" xfId="15438" xr:uid="{01D57924-777C-466A-8BD3-35D3C10D60B5}"/>
    <cellStyle name="Comma 3 2 3" xfId="15439" xr:uid="{DE4CD1F1-EA72-41F1-91DB-0CA20FCF2B74}"/>
    <cellStyle name="Comma 3 3" xfId="15440" xr:uid="{DD20C876-1EC1-4CF9-9A7B-DD5E58EB740E}"/>
    <cellStyle name="Comma 3 3 2" xfId="15441" xr:uid="{E419201E-81E0-4757-9D29-9FA20E920EAB}"/>
    <cellStyle name="Comma 3 3 3" xfId="15442" xr:uid="{9FD835DA-E629-4B8D-9381-7840E61759D2}"/>
    <cellStyle name="Comma 3 3 4" xfId="15443" xr:uid="{9C904CFF-1179-460C-B86E-C62EC0F2A941}"/>
    <cellStyle name="Comma 3 4" xfId="15444" xr:uid="{623F1123-7D30-45BD-BD57-B514E31479FA}"/>
    <cellStyle name="Comma 3 5" xfId="15445" xr:uid="{4AE4CBF1-32E6-4DD6-9C3B-F54C3FC8C95A}"/>
    <cellStyle name="Comma 3 6" xfId="15446" xr:uid="{D5106417-F72D-4E52-A5F3-2CE086D1D3F9}"/>
    <cellStyle name="Comma 3 7" xfId="15447" xr:uid="{D71BEB62-6B7D-4792-BFEA-3B8D1F36E02E}"/>
    <cellStyle name="Comma 3 8" xfId="15448" xr:uid="{6D551794-23B6-46E6-A8F1-E8FC30637434}"/>
    <cellStyle name="Comma 3*" xfId="15449" xr:uid="{7B5A590C-36CD-4ED8-8487-98576A71328D}"/>
    <cellStyle name="Comma 4" xfId="119" xr:uid="{E9F0B027-D237-442D-BD3E-DD6182E5883A}"/>
    <cellStyle name="Comma 4 2" xfId="120" xr:uid="{31F27B73-5DB1-40BD-A9EA-ABBF7B680F17}"/>
    <cellStyle name="Comma 4 2 2" xfId="15450" xr:uid="{8CD99827-9C52-4FC6-86BB-8C3F11BF4228}"/>
    <cellStyle name="Comma 4 2 2 2" xfId="15451" xr:uid="{37BDBB70-6CBB-46A6-B7B3-72D7B6A7B06B}"/>
    <cellStyle name="Comma 4 2 3" xfId="15452" xr:uid="{12A10FA2-7659-42EC-A746-5736ADDC0AB4}"/>
    <cellStyle name="Comma 4 3" xfId="15453" xr:uid="{4CB1D2DF-3854-49D2-93BB-2F3EA00BF0FF}"/>
    <cellStyle name="Comma 4 3 2" xfId="15454" xr:uid="{95D3BF51-BC54-4DEB-8161-9DA02B5CA2AA}"/>
    <cellStyle name="Comma 4 4" xfId="15455" xr:uid="{36AB479B-2B73-406B-BC37-8250B1E95B93}"/>
    <cellStyle name="Comma 5" xfId="121" xr:uid="{AD9FEE40-31F2-49CC-9F01-74E414656D6F}"/>
    <cellStyle name="Comma 5 2" xfId="122" xr:uid="{7636E454-5507-477C-B399-92153C1D9E6B}"/>
    <cellStyle name="Comma 5 2 2" xfId="15456" xr:uid="{1F184191-6036-4903-9227-07C75E0FF616}"/>
    <cellStyle name="Comma 5 2 3" xfId="15457" xr:uid="{220003FC-5FC3-4112-9C0E-98B377F23E1E}"/>
    <cellStyle name="Comma 5 2 4" xfId="15458" xr:uid="{88033F4E-4B64-44DC-8DCC-03A0E0BB258F}"/>
    <cellStyle name="Comma 5 2 5" xfId="15459" xr:uid="{A3939554-E4F2-4977-BCBC-E6FAC3C9BDCB}"/>
    <cellStyle name="Comma 5 3" xfId="15460" xr:uid="{9CA9B35E-7886-4374-8B0E-DBC05FBC02BE}"/>
    <cellStyle name="Comma 5 3 2" xfId="15461" xr:uid="{43BFDBD0-23CB-41B2-9A75-CFDCFEE13FF7}"/>
    <cellStyle name="Comma 5 4" xfId="15462" xr:uid="{82656B54-2E79-4C3F-A033-11BF17B9B534}"/>
    <cellStyle name="Comma 6" xfId="123" xr:uid="{B83E95C2-D59E-4BC5-BC7B-AF7C333C56F6}"/>
    <cellStyle name="Comma 6 2" xfId="124" xr:uid="{DA449E1C-E058-4B89-B9DD-D4892AE782DC}"/>
    <cellStyle name="Comma 6 2 2" xfId="15463" xr:uid="{CE6CCC6B-70AD-4199-A3D0-FD785E8020FF}"/>
    <cellStyle name="Comma 6 2 3" xfId="15464" xr:uid="{63B8DE76-23B0-452B-9CCC-96D086621D21}"/>
    <cellStyle name="Comma 6 2 4" xfId="15465" xr:uid="{FC5284C9-3E57-40E7-9DD9-211C14DA7E72}"/>
    <cellStyle name="Comma 6 3" xfId="15466" xr:uid="{32CA9E3C-5190-4358-A86C-AC79470B460F}"/>
    <cellStyle name="Comma 6 4" xfId="15467" xr:uid="{91D5C842-4AB7-48EE-98F9-562B4766B494}"/>
    <cellStyle name="Comma 6 5" xfId="15468" xr:uid="{B69EEBC0-9D22-4353-9F80-0F0B0207CC07}"/>
    <cellStyle name="Comma 6 6" xfId="15469" xr:uid="{EA526F37-AF9B-4093-A726-D66927E01EE4}"/>
    <cellStyle name="Comma 7" xfId="125" xr:uid="{C2DA7395-F69F-4321-BCB3-0830A1B1390A}"/>
    <cellStyle name="Comma 8" xfId="126" xr:uid="{72ECA286-3736-4BE3-9C04-1BDF168569D9}"/>
    <cellStyle name="Comma 8 2" xfId="15470" xr:uid="{310CAC46-384B-46DD-8459-78983A10BBEB}"/>
    <cellStyle name="Comma 8 2 2" xfId="15471" xr:uid="{68A68F37-DE9D-4B49-BCDB-C5DF39074008}"/>
    <cellStyle name="Comma 9" xfId="127" xr:uid="{2A77C823-551C-4DD9-9AA4-CB4F159D86E3}"/>
    <cellStyle name="Comma 9 2" xfId="15472" xr:uid="{27F8A69E-1BBA-48D7-83EB-AF55609B80E3}"/>
    <cellStyle name="Comma 9 3" xfId="15473" xr:uid="{4BD983AD-9333-45B9-B82C-B24E346547AB}"/>
    <cellStyle name="Comma 9 4" xfId="15474" xr:uid="{2A258FB1-3AFC-4509-BFF0-33CF911E5656}"/>
    <cellStyle name="Comma 9 5" xfId="15475" xr:uid="{B0399D21-6B15-411D-AE92-C62EF4E7F403}"/>
    <cellStyle name="Comma*" xfId="15476" xr:uid="{3E07300A-60E2-498F-947E-7659B24E08CB}"/>
    <cellStyle name="Comma0" xfId="15477" xr:uid="{D15C3996-820F-4C6F-A4A4-CF60F370DE13}"/>
    <cellStyle name="Comma0 - Modelo1" xfId="15478" xr:uid="{C17257FE-3661-4228-887D-167F853F028E}"/>
    <cellStyle name="Comma0 - Style1" xfId="15479" xr:uid="{5C98599A-5920-4409-B172-9C8DA9142F89}"/>
    <cellStyle name="Comma1 - Modelo2" xfId="15480" xr:uid="{1B22D20E-4140-4B83-B4E8-7F09E320F3D4}"/>
    <cellStyle name="Comma1 - Style2" xfId="15481" xr:uid="{6248EB52-4570-4F96-9CD8-CC58768ABF66}"/>
    <cellStyle name="Condition" xfId="15482" xr:uid="{ED02F445-6B8B-426D-8139-06C6AF552035}"/>
    <cellStyle name="CondMandatory" xfId="15483" xr:uid="{58440ACB-1188-404A-A42F-23AFCCE7A1E2}"/>
    <cellStyle name="Content1" xfId="15484" xr:uid="{4D4DA9CF-A72A-4410-9693-2E04B784FA26}"/>
    <cellStyle name="Content2" xfId="15485" xr:uid="{DD4C9A7B-3231-442C-83C5-C05729E57E57}"/>
    <cellStyle name="Content3" xfId="15486" xr:uid="{6D15E206-23BE-4E2C-BEFE-02BC06D9F229}"/>
    <cellStyle name="Cover Date" xfId="15487" xr:uid="{5D654AB7-D3CA-4970-A682-034871D47F48}"/>
    <cellStyle name="Cover Subtitle" xfId="15488" xr:uid="{7A54D20F-E507-4CE5-8CFF-9DE0DD2916D1}"/>
    <cellStyle name="Cover Title" xfId="15489" xr:uid="{29BD9E17-52FE-4D0B-BFE8-E2237A29F56A}"/>
    <cellStyle name="CoverTextNotes" xfId="15490" xr:uid="{9AF0E1CF-631F-4363-8AB4-68941A3BC2DE}"/>
    <cellStyle name="Currency" xfId="1" builtinId="4"/>
    <cellStyle name="Currency [0] 2" xfId="15491" xr:uid="{91650755-9F86-49C6-8527-83E6AAEB6C56}"/>
    <cellStyle name="Currency [0] 2 2" xfId="15492" xr:uid="{10978330-37EF-450F-9A10-ADC5DF2D2952}"/>
    <cellStyle name="Currency 0" xfId="15493" xr:uid="{348620CF-71E8-4707-9B3B-8E171E154362}"/>
    <cellStyle name="Currency 2" xfId="128" xr:uid="{54964F8D-8FF7-4066-9120-DEFF9E913342}"/>
    <cellStyle name="Currency 2 2" xfId="15494" xr:uid="{80394872-E053-4C27-A801-E3E307F23BB3}"/>
    <cellStyle name="Currency 2 3" xfId="15495" xr:uid="{2734AB2E-1A26-4B44-BC0A-70EF9E07E2B1}"/>
    <cellStyle name="Currency 2*" xfId="15496" xr:uid="{2C27E6E8-70D7-4B25-9016-0BD0BE8F21B5}"/>
    <cellStyle name="Currency 2_% Change" xfId="15497" xr:uid="{573B7831-4537-47E1-9A96-75DDAE4196B1}"/>
    <cellStyle name="Currency 3" xfId="15498" xr:uid="{2CE59651-5DDE-4F93-AACA-32AF78F46874}"/>
    <cellStyle name="Currency 3*" xfId="15499" xr:uid="{F6E30D19-B73D-414E-881C-994589C706B5}"/>
    <cellStyle name="Currency 4" xfId="15500" xr:uid="{FBB73131-3D36-40CD-BCBB-407333B608C2}"/>
    <cellStyle name="Currency 5" xfId="15501" xr:uid="{58EDB3ED-0824-439B-936B-4E54333100A7}"/>
    <cellStyle name="Currency 6" xfId="15502" xr:uid="{3B7CE11C-F778-4238-A55C-8056AC4E5C95}"/>
    <cellStyle name="Currency 7" xfId="15503" xr:uid="{3865611D-772E-4787-8028-E48AAF83830D}"/>
    <cellStyle name="Currency 8" xfId="15504" xr:uid="{33DE554F-F55E-4081-9837-6B4B5F7CC045}"/>
    <cellStyle name="Currency*" xfId="15505" xr:uid="{E3090E87-C109-4DCC-B1C9-F30E5581AF7A}"/>
    <cellStyle name="Currency0" xfId="15506" xr:uid="{A354347B-0D6A-4250-BAE1-4CE1FF1CFED0}"/>
    <cellStyle name="Data_Total" xfId="15507" xr:uid="{BDB39585-22EE-4B75-A57D-262BD85B0898}"/>
    <cellStyle name="Date" xfId="15508" xr:uid="{F6A6318B-7850-46EA-8012-0E5C6D2BCC74}"/>
    <cellStyle name="Date Aligned" xfId="15509" xr:uid="{2F339C1E-BFFC-4279-A846-2F0ACF61D519}"/>
    <cellStyle name="Date Aligned*" xfId="15510" xr:uid="{88B74B6E-1CAA-42DC-A360-F86941C8851E}"/>
    <cellStyle name="Date Aligned__MasterJRComps" xfId="15511" xr:uid="{19488790-6386-4E5C-9F6D-7F87DEB893FA}"/>
    <cellStyle name="Date Feeder Field" xfId="15512" xr:uid="{3D0C71EB-F9A9-4529-BA6C-A9CC5E870CAD}"/>
    <cellStyle name="Date Feeder Field 10" xfId="15513" xr:uid="{8C8E7E34-8F5F-4EC6-A745-9355217FF60F}"/>
    <cellStyle name="Date Feeder Field 10 2" xfId="15514" xr:uid="{7635ED2E-0F2F-4A10-A267-D6BBD53D6383}"/>
    <cellStyle name="Date Feeder Field 10 2 2" xfId="15515" xr:uid="{290E3B93-E210-4510-841A-5646F89075E2}"/>
    <cellStyle name="Date Feeder Field 10 3" xfId="15516" xr:uid="{7B8496DB-3EDA-4A50-8F8D-7F3BE25008DE}"/>
    <cellStyle name="Date Feeder Field 11" xfId="15517" xr:uid="{B8A1EBD6-8BEC-4CCF-9FCA-D4E70CFA55FC}"/>
    <cellStyle name="Date Feeder Field 11 2" xfId="15518" xr:uid="{90BC6457-82B0-4EC8-9C6B-4E82C739E55C}"/>
    <cellStyle name="Date Feeder Field 11 2 2" xfId="15519" xr:uid="{30DCAF9D-7A87-44D2-AE94-520981F2A5FB}"/>
    <cellStyle name="Date Feeder Field 11 3" xfId="15520" xr:uid="{F93A95A8-AC1A-411D-A4E1-6FC4E2670F54}"/>
    <cellStyle name="Date Feeder Field 12" xfId="15521" xr:uid="{F15A144F-24D9-45AE-92E1-9AB315CBBA69}"/>
    <cellStyle name="Date Feeder Field 12 2" xfId="15522" xr:uid="{7925424C-50CF-483E-93A6-415BF738E17C}"/>
    <cellStyle name="Date Feeder Field 12 2 2" xfId="15523" xr:uid="{77855004-CE69-4D75-B2F5-CBC516C64C66}"/>
    <cellStyle name="Date Feeder Field 12 3" xfId="15524" xr:uid="{D7F76A71-8054-41FE-ACC8-31FE7C3C193E}"/>
    <cellStyle name="Date Feeder Field 13" xfId="15525" xr:uid="{8864F4B8-91A8-401B-B7FE-BFE37FE52A25}"/>
    <cellStyle name="Date Feeder Field 13 2" xfId="15526" xr:uid="{E4A713BA-80A1-4901-BF6C-31DA509D92EC}"/>
    <cellStyle name="Date Feeder Field 13 2 2" xfId="15527" xr:uid="{781455E7-F60D-4D67-9402-C6C41CFF8E48}"/>
    <cellStyle name="Date Feeder Field 13 3" xfId="15528" xr:uid="{7B94F227-6358-420C-9289-C3C53BB08ADF}"/>
    <cellStyle name="Date Feeder Field 14" xfId="15529" xr:uid="{73CF450F-189B-4EED-A64E-7CE5DFA7A38E}"/>
    <cellStyle name="Date Feeder Field 14 2" xfId="15530" xr:uid="{639327F8-7AAA-41C3-8825-BB2234E48E0D}"/>
    <cellStyle name="Date Feeder Field 14 2 2" xfId="15531" xr:uid="{88404423-F950-4280-A31D-6ED8DAF4BED9}"/>
    <cellStyle name="Date Feeder Field 14 3" xfId="15532" xr:uid="{0423680F-6545-4504-99EE-0591DB907631}"/>
    <cellStyle name="Date Feeder Field 15" xfId="15533" xr:uid="{4C0BC55A-F2A1-43C7-AA2C-9FB7D3705F1C}"/>
    <cellStyle name="Date Feeder Field 15 2" xfId="15534" xr:uid="{592E8A4C-59F7-41DE-B540-76D68BA4F7F0}"/>
    <cellStyle name="Date Feeder Field 15 2 2" xfId="15535" xr:uid="{8CEE736A-7BF8-4D02-B4BE-1023D469ECAB}"/>
    <cellStyle name="Date Feeder Field 15 3" xfId="15536" xr:uid="{47063BE6-6597-43AD-9978-DAF2FDAD23BE}"/>
    <cellStyle name="Date Feeder Field 16" xfId="15537" xr:uid="{84BD0C04-5DF6-4178-8ACD-FF5DAA19F446}"/>
    <cellStyle name="Date Feeder Field 16 2" xfId="15538" xr:uid="{2C9B9446-3771-4B3F-8C76-043F81FADB4F}"/>
    <cellStyle name="Date Feeder Field 16 2 2" xfId="15539" xr:uid="{D1A922E1-3894-4B4D-8F30-9500AAF21D9A}"/>
    <cellStyle name="Date Feeder Field 16 3" xfId="15540" xr:uid="{C9DD2BF8-F71D-4225-AF78-3A3F161D475D}"/>
    <cellStyle name="Date Feeder Field 17" xfId="15541" xr:uid="{68A0FF68-2CCD-4AE9-81B9-AA25C697381C}"/>
    <cellStyle name="Date Feeder Field 17 2" xfId="15542" xr:uid="{9FFDCE5E-F2B6-40AD-9007-75CEB1B67B22}"/>
    <cellStyle name="Date Feeder Field 17 2 2" xfId="15543" xr:uid="{41DD3981-781B-4406-A32F-46E75950A05C}"/>
    <cellStyle name="Date Feeder Field 17 3" xfId="15544" xr:uid="{2D6CF184-E60D-4E89-BCFB-AAFA0B1A328A}"/>
    <cellStyle name="Date Feeder Field 18" xfId="15545" xr:uid="{1AA8E241-830C-44B4-A30F-A6598BDEA807}"/>
    <cellStyle name="Date Feeder Field 18 2" xfId="15546" xr:uid="{A08095D0-42B3-4970-9E54-7BDC3F6D5465}"/>
    <cellStyle name="Date Feeder Field 18 2 2" xfId="15547" xr:uid="{D39D390A-5331-4E52-B2B0-063799C13265}"/>
    <cellStyle name="Date Feeder Field 18 3" xfId="15548" xr:uid="{81AA1DBE-9242-4A32-894A-A488DA6F4569}"/>
    <cellStyle name="Date Feeder Field 19" xfId="15549" xr:uid="{B77F2959-6916-4320-BC4B-2383636451DB}"/>
    <cellStyle name="Date Feeder Field 19 2" xfId="15550" xr:uid="{B05EAAFB-0129-4474-9A38-F60DC515E1DE}"/>
    <cellStyle name="Date Feeder Field 19 2 2" xfId="15551" xr:uid="{AF81C683-280E-484A-ADC9-0A09040E1777}"/>
    <cellStyle name="Date Feeder Field 19 3" xfId="15552" xr:uid="{10FE41FF-173C-42DA-B20B-3F39AEDC431A}"/>
    <cellStyle name="Date Feeder Field 2" xfId="15553" xr:uid="{8E3DDCB6-CF0F-4C0A-A4E4-2FF588E8A470}"/>
    <cellStyle name="Date Feeder Field 2 10" xfId="15554" xr:uid="{6C6AB900-E413-42FE-83EA-C1359A072F6F}"/>
    <cellStyle name="Date Feeder Field 2 10 2" xfId="15555" xr:uid="{6CCF2AD9-E4B0-4529-8851-05F01BB679DD}"/>
    <cellStyle name="Date Feeder Field 2 10 2 2" xfId="15556" xr:uid="{64DEB160-72A9-4BBD-9ACB-DBFB70C1584E}"/>
    <cellStyle name="Date Feeder Field 2 10 3" xfId="15557" xr:uid="{8295BBB7-EAD2-4F82-97CB-DE303D8BC3EC}"/>
    <cellStyle name="Date Feeder Field 2 11" xfId="15558" xr:uid="{EDC754AC-39FC-44CC-9A55-9021EC772F9E}"/>
    <cellStyle name="Date Feeder Field 2 11 2" xfId="15559" xr:uid="{6EEC556E-6CC2-4A35-952A-C3C230120B08}"/>
    <cellStyle name="Date Feeder Field 2 11 2 2" xfId="15560" xr:uid="{0AE83CF3-05D6-42E8-8893-364C9A19ACE9}"/>
    <cellStyle name="Date Feeder Field 2 11 3" xfId="15561" xr:uid="{44A51EEB-E817-4181-BB09-3C9300F91383}"/>
    <cellStyle name="Date Feeder Field 2 12" xfId="15562" xr:uid="{38908B86-551E-4377-90D1-55CFD4D6A601}"/>
    <cellStyle name="Date Feeder Field 2 12 2" xfId="15563" xr:uid="{B4AB891F-9E34-4FCB-8856-8B6D24CF0C71}"/>
    <cellStyle name="Date Feeder Field 2 12 2 2" xfId="15564" xr:uid="{97EE08E0-7253-4661-AA75-B0393E589DE4}"/>
    <cellStyle name="Date Feeder Field 2 12 3" xfId="15565" xr:uid="{13DB1D8C-BA11-4D16-A6B9-5EB97D0CA0C5}"/>
    <cellStyle name="Date Feeder Field 2 13" xfId="15566" xr:uid="{9A1F79AE-3B34-49F9-835E-84DDA732DFF0}"/>
    <cellStyle name="Date Feeder Field 2 13 2" xfId="15567" xr:uid="{21D130A0-657E-442E-9C04-825C11976D9C}"/>
    <cellStyle name="Date Feeder Field 2 13 2 2" xfId="15568" xr:uid="{ADB523DC-15D2-44EF-8608-A161DDDE5A7A}"/>
    <cellStyle name="Date Feeder Field 2 13 3" xfId="15569" xr:uid="{A50D5A8F-B153-451C-A0D6-09DA05D909CC}"/>
    <cellStyle name="Date Feeder Field 2 14" xfId="15570" xr:uid="{D555C721-352D-4DA5-86CC-928D77BD7719}"/>
    <cellStyle name="Date Feeder Field 2 14 2" xfId="15571" xr:uid="{E7B13D08-EC56-4738-B9E2-127448B07411}"/>
    <cellStyle name="Date Feeder Field 2 14 2 2" xfId="15572" xr:uid="{27B3764B-AF0F-4F26-8176-F837E2A8A640}"/>
    <cellStyle name="Date Feeder Field 2 14 3" xfId="15573" xr:uid="{01871AA5-52EA-4368-8BB3-B0A49E018C8A}"/>
    <cellStyle name="Date Feeder Field 2 15" xfId="15574" xr:uid="{F43DB1C7-6F99-47BB-847B-423FBC9D1D4F}"/>
    <cellStyle name="Date Feeder Field 2 15 2" xfId="15575" xr:uid="{AF245C6E-A107-42D4-9387-318BBA8D86D3}"/>
    <cellStyle name="Date Feeder Field 2 15 2 2" xfId="15576" xr:uid="{0EC7A429-8E77-41E7-960E-3B517A25FC16}"/>
    <cellStyle name="Date Feeder Field 2 15 3" xfId="15577" xr:uid="{33891282-7475-4E7D-9FEF-FB13974E0907}"/>
    <cellStyle name="Date Feeder Field 2 16" xfId="15578" xr:uid="{C79CAE13-99F9-4A7E-A713-B26E51835EFB}"/>
    <cellStyle name="Date Feeder Field 2 16 2" xfId="15579" xr:uid="{6CCEC6B7-2878-4CE1-B4BF-D3736804740B}"/>
    <cellStyle name="Date Feeder Field 2 16 2 2" xfId="15580" xr:uid="{490A2527-D2BA-440B-9E96-D457FD613441}"/>
    <cellStyle name="Date Feeder Field 2 16 3" xfId="15581" xr:uid="{AB2F8A80-4FB4-44CF-BB93-F9FBDE7C8046}"/>
    <cellStyle name="Date Feeder Field 2 17" xfId="15582" xr:uid="{4DF353E6-5D0A-426E-9366-FD2614D29DD6}"/>
    <cellStyle name="Date Feeder Field 2 17 2" xfId="15583" xr:uid="{378C6408-7048-4519-9371-9A475A355482}"/>
    <cellStyle name="Date Feeder Field 2 17 2 2" xfId="15584" xr:uid="{F453F323-7B9A-43DE-9593-AC7230F313F4}"/>
    <cellStyle name="Date Feeder Field 2 17 3" xfId="15585" xr:uid="{E85BEE7E-0B3A-4971-8916-F3149C8D22BC}"/>
    <cellStyle name="Date Feeder Field 2 18" xfId="15586" xr:uid="{88402C91-0F77-44F3-8F98-E18177B79635}"/>
    <cellStyle name="Date Feeder Field 2 18 2" xfId="15587" xr:uid="{56B4C927-3B88-4F1C-9834-C4DC75539F7F}"/>
    <cellStyle name="Date Feeder Field 2 18 2 2" xfId="15588" xr:uid="{C7DD26B2-D88C-41B3-868D-8642B9AA45BD}"/>
    <cellStyle name="Date Feeder Field 2 18 3" xfId="15589" xr:uid="{1F5F625F-5F79-4F0C-BD25-E24E5C549E8D}"/>
    <cellStyle name="Date Feeder Field 2 19" xfId="15590" xr:uid="{29E71C66-2F21-4285-B748-B22E037BA88C}"/>
    <cellStyle name="Date Feeder Field 2 19 2" xfId="15591" xr:uid="{183FAA6A-D5A6-479C-B73E-31170A3E6A5D}"/>
    <cellStyle name="Date Feeder Field 2 19 2 2" xfId="15592" xr:uid="{9B2B3FF9-DBC5-4C31-87BB-E25F2DE1851D}"/>
    <cellStyle name="Date Feeder Field 2 19 3" xfId="15593" xr:uid="{4AAB0FED-03C4-4F59-8672-DA604F1B7195}"/>
    <cellStyle name="Date Feeder Field 2 2" xfId="15594" xr:uid="{069C7694-205B-4FA6-9807-348843D7DD26}"/>
    <cellStyle name="Date Feeder Field 2 2 10" xfId="15595" xr:uid="{7281E0FF-2B2D-4551-A671-08BAAF1EAA7A}"/>
    <cellStyle name="Date Feeder Field 2 2 10 2" xfId="15596" xr:uid="{E7482880-E6BC-4089-B5FB-C054D70DD516}"/>
    <cellStyle name="Date Feeder Field 2 2 10 2 2" xfId="15597" xr:uid="{F2EECCDF-C4CD-4D62-8AD6-59833088E569}"/>
    <cellStyle name="Date Feeder Field 2 2 10 3" xfId="15598" xr:uid="{304E64D1-D12D-4A38-BA93-805657E0A96E}"/>
    <cellStyle name="Date Feeder Field 2 2 11" xfId="15599" xr:uid="{71A0F876-CDB9-4E55-81F0-5BBCA61AF835}"/>
    <cellStyle name="Date Feeder Field 2 2 11 2" xfId="15600" xr:uid="{3CFD888A-4FD1-40A8-ABE0-608228D42F1A}"/>
    <cellStyle name="Date Feeder Field 2 2 11 2 2" xfId="15601" xr:uid="{6D556C14-E5BA-48DB-988A-330279013281}"/>
    <cellStyle name="Date Feeder Field 2 2 11 3" xfId="15602" xr:uid="{5D833ED3-A5EE-40D1-BFD3-BA3AAC69AA97}"/>
    <cellStyle name="Date Feeder Field 2 2 12" xfId="15603" xr:uid="{7133B0E2-938C-48C4-8DE1-2AE3D23ABF68}"/>
    <cellStyle name="Date Feeder Field 2 2 12 2" xfId="15604" xr:uid="{A283D067-A9CF-4E27-868B-22E74B092339}"/>
    <cellStyle name="Date Feeder Field 2 2 12 2 2" xfId="15605" xr:uid="{7F125117-8DBE-4621-8D5D-C0A155FE5DC3}"/>
    <cellStyle name="Date Feeder Field 2 2 12 3" xfId="15606" xr:uid="{A7CC7614-E0F7-4613-8502-81CC73CE6F34}"/>
    <cellStyle name="Date Feeder Field 2 2 13" xfId="15607" xr:uid="{10EDD94C-CB6C-4A62-A9C1-414679255EAF}"/>
    <cellStyle name="Date Feeder Field 2 2 13 2" xfId="15608" xr:uid="{DE4D76BE-BB0D-4884-90EF-D886A341AE3E}"/>
    <cellStyle name="Date Feeder Field 2 2 13 2 2" xfId="15609" xr:uid="{FB368FBF-311C-4E97-BE78-FA88EE21B1E8}"/>
    <cellStyle name="Date Feeder Field 2 2 13 3" xfId="15610" xr:uid="{714D47C8-1139-4A90-AC99-76F8E8BF0B94}"/>
    <cellStyle name="Date Feeder Field 2 2 14" xfId="15611" xr:uid="{48CCCCC7-C180-47A5-B12E-55E8D9DC54F2}"/>
    <cellStyle name="Date Feeder Field 2 2 14 2" xfId="15612" xr:uid="{19B93BA8-2E23-4425-AFE8-B2612E0E23B8}"/>
    <cellStyle name="Date Feeder Field 2 2 14 2 2" xfId="15613" xr:uid="{786579BB-EE80-43AF-A3D7-6FA899FD3391}"/>
    <cellStyle name="Date Feeder Field 2 2 14 3" xfId="15614" xr:uid="{9857B346-20E9-4494-BCCB-7BB95975273A}"/>
    <cellStyle name="Date Feeder Field 2 2 15" xfId="15615" xr:uid="{BE78ED38-EEBE-4B09-BE47-C9A10110662E}"/>
    <cellStyle name="Date Feeder Field 2 2 15 2" xfId="15616" xr:uid="{B73F7B03-5774-4CE1-8481-C18ABAFCF643}"/>
    <cellStyle name="Date Feeder Field 2 2 15 2 2" xfId="15617" xr:uid="{D9E3EFCF-2632-45C7-9801-D5F5E0E520FE}"/>
    <cellStyle name="Date Feeder Field 2 2 15 3" xfId="15618" xr:uid="{51DE3089-EDB7-45D3-AD61-03BE1AE0A93B}"/>
    <cellStyle name="Date Feeder Field 2 2 16" xfId="15619" xr:uid="{548632A0-287C-4A93-83BC-05F4D0BF5A63}"/>
    <cellStyle name="Date Feeder Field 2 2 16 2" xfId="15620" xr:uid="{E6C8D264-EC7F-47D1-95B7-64D946251C5D}"/>
    <cellStyle name="Date Feeder Field 2 2 16 2 2" xfId="15621" xr:uid="{369610CB-CF51-4614-8017-5C766414A5EB}"/>
    <cellStyle name="Date Feeder Field 2 2 16 3" xfId="15622" xr:uid="{32645111-A668-44CC-9532-CE817DBF632E}"/>
    <cellStyle name="Date Feeder Field 2 2 17" xfId="15623" xr:uid="{21C4C44F-F1E1-4427-A21C-E2C0EFA0DF57}"/>
    <cellStyle name="Date Feeder Field 2 2 17 2" xfId="15624" xr:uid="{7FA7569D-C646-4ADA-B6D1-20CB0392F6B1}"/>
    <cellStyle name="Date Feeder Field 2 2 17 2 2" xfId="15625" xr:uid="{6579B7FC-BA67-41C7-B901-5E10C0990785}"/>
    <cellStyle name="Date Feeder Field 2 2 17 3" xfId="15626" xr:uid="{1C28B736-FFA5-46B9-95C9-CC6575114FE3}"/>
    <cellStyle name="Date Feeder Field 2 2 18" xfId="15627" xr:uid="{A7EDE957-37EB-42E9-A366-EBB1AD76443D}"/>
    <cellStyle name="Date Feeder Field 2 2 18 2" xfId="15628" xr:uid="{D1A729BA-B55F-486F-A77D-3AC375F5A3D7}"/>
    <cellStyle name="Date Feeder Field 2 2 19" xfId="15629" xr:uid="{B4BBB9DD-2F6D-4720-80BA-69F6CDBDECB4}"/>
    <cellStyle name="Date Feeder Field 2 2 2" xfId="15630" xr:uid="{2CF40D97-924C-4E2F-A764-759ED272481A}"/>
    <cellStyle name="Date Feeder Field 2 2 2 10" xfId="15631" xr:uid="{D118E6D7-3A39-4802-B8B7-699186893394}"/>
    <cellStyle name="Date Feeder Field 2 2 2 10 2" xfId="15632" xr:uid="{077CA462-9C79-435A-83A2-3CD9F591CB82}"/>
    <cellStyle name="Date Feeder Field 2 2 2 10 2 2" xfId="15633" xr:uid="{EDED005B-D7CF-463E-9ADF-C78A4E71E020}"/>
    <cellStyle name="Date Feeder Field 2 2 2 10 3" xfId="15634" xr:uid="{27615A81-3778-46A9-8822-ED1521A23F6F}"/>
    <cellStyle name="Date Feeder Field 2 2 2 11" xfId="15635" xr:uid="{3CECF57C-87DE-4627-BEE5-4A48D43E0210}"/>
    <cellStyle name="Date Feeder Field 2 2 2 11 2" xfId="15636" xr:uid="{9EB9A9BF-A193-4FCC-820C-276075D9A0D6}"/>
    <cellStyle name="Date Feeder Field 2 2 2 11 2 2" xfId="15637" xr:uid="{608145AD-570A-426E-885D-B0014CDF20CD}"/>
    <cellStyle name="Date Feeder Field 2 2 2 11 3" xfId="15638" xr:uid="{4F322FEF-0A1D-4C28-BDB4-56EC28615C6A}"/>
    <cellStyle name="Date Feeder Field 2 2 2 12" xfId="15639" xr:uid="{1895A40A-878E-42C7-9FB8-B4039CA277F8}"/>
    <cellStyle name="Date Feeder Field 2 2 2 12 2" xfId="15640" xr:uid="{CFD803FF-2E0A-46AC-B55F-FC4F67ADB596}"/>
    <cellStyle name="Date Feeder Field 2 2 2 12 2 2" xfId="15641" xr:uid="{0A809942-BCDA-4E57-AC67-986FE124E54C}"/>
    <cellStyle name="Date Feeder Field 2 2 2 12 3" xfId="15642" xr:uid="{2E0B905C-736B-49C5-8B57-6D1219B75CC7}"/>
    <cellStyle name="Date Feeder Field 2 2 2 13" xfId="15643" xr:uid="{A666D8F7-47E9-4C8B-A165-D7350B3D4F46}"/>
    <cellStyle name="Date Feeder Field 2 2 2 13 2" xfId="15644" xr:uid="{106F01CF-79EE-4D40-A85D-C3429B045D2B}"/>
    <cellStyle name="Date Feeder Field 2 2 2 13 2 2" xfId="15645" xr:uid="{7DB51C25-C842-4DE4-AB4F-1644F8EF4E31}"/>
    <cellStyle name="Date Feeder Field 2 2 2 13 3" xfId="15646" xr:uid="{C305E006-A257-47EB-96E1-5B291903161B}"/>
    <cellStyle name="Date Feeder Field 2 2 2 14" xfId="15647" xr:uid="{39EA55E2-62A0-4659-B84A-780BE333EDD0}"/>
    <cellStyle name="Date Feeder Field 2 2 2 14 2" xfId="15648" xr:uid="{31EF657C-8705-4806-ABE4-0F96E1223518}"/>
    <cellStyle name="Date Feeder Field 2 2 2 14 2 2" xfId="15649" xr:uid="{80F0050C-EB1E-477B-9F6A-AEEA880BA455}"/>
    <cellStyle name="Date Feeder Field 2 2 2 14 3" xfId="15650" xr:uid="{89D9AC0B-C7CA-4FA5-9EE4-E405FFADAFD4}"/>
    <cellStyle name="Date Feeder Field 2 2 2 15" xfId="15651" xr:uid="{A8FCD53C-2D80-4236-84D7-D496C591EE47}"/>
    <cellStyle name="Date Feeder Field 2 2 2 15 2" xfId="15652" xr:uid="{FDFEADEC-00CD-4C53-A9C7-3624320D800A}"/>
    <cellStyle name="Date Feeder Field 2 2 2 15 2 2" xfId="15653" xr:uid="{40AAFE60-B5C5-4D66-8CCE-7832975E4EBD}"/>
    <cellStyle name="Date Feeder Field 2 2 2 15 3" xfId="15654" xr:uid="{F6570BBE-5F5E-46AA-A4AB-04E7297B2142}"/>
    <cellStyle name="Date Feeder Field 2 2 2 16" xfId="15655" xr:uid="{71703058-417D-4CC8-92AF-6FCC4C84983D}"/>
    <cellStyle name="Date Feeder Field 2 2 2 16 2" xfId="15656" xr:uid="{0A47DE99-A8B6-4AA7-9625-F26C545E3DF9}"/>
    <cellStyle name="Date Feeder Field 2 2 2 16 2 2" xfId="15657" xr:uid="{40BAEE94-EDAF-4386-9D11-090E0B75DE1A}"/>
    <cellStyle name="Date Feeder Field 2 2 2 16 3" xfId="15658" xr:uid="{6675F7B4-53DE-44C3-8DF1-42B931C28006}"/>
    <cellStyle name="Date Feeder Field 2 2 2 17" xfId="15659" xr:uid="{16CA50F3-931C-44B4-B992-B915AB247C28}"/>
    <cellStyle name="Date Feeder Field 2 2 2 17 2" xfId="15660" xr:uid="{18789682-6504-413C-84C1-F3108E026950}"/>
    <cellStyle name="Date Feeder Field 2 2 2 17 2 2" xfId="15661" xr:uid="{C3C33919-942C-4AF3-B0A3-0D14E8FE8BE4}"/>
    <cellStyle name="Date Feeder Field 2 2 2 17 3" xfId="15662" xr:uid="{EFD7E8AC-E69E-4175-90C4-ED12EFD24E7A}"/>
    <cellStyle name="Date Feeder Field 2 2 2 18" xfId="15663" xr:uid="{18281CD2-AA01-4341-988B-9BBCAEF2E597}"/>
    <cellStyle name="Date Feeder Field 2 2 2 18 2" xfId="15664" xr:uid="{9F16E4B5-4942-4FAD-8FBD-D016037CEDEA}"/>
    <cellStyle name="Date Feeder Field 2 2 2 18 2 2" xfId="15665" xr:uid="{574264F3-D3A6-4CB9-8A7F-3EAEC0C3959E}"/>
    <cellStyle name="Date Feeder Field 2 2 2 18 3" xfId="15666" xr:uid="{7702F036-DA27-4472-97C4-480EA90135F4}"/>
    <cellStyle name="Date Feeder Field 2 2 2 19" xfId="15667" xr:uid="{BBEA8891-3901-4995-9F66-CE709E14A21A}"/>
    <cellStyle name="Date Feeder Field 2 2 2 19 2" xfId="15668" xr:uid="{4AA00011-91DE-4EC7-A1B2-71A52D20B0E3}"/>
    <cellStyle name="Date Feeder Field 2 2 2 19 2 2" xfId="15669" xr:uid="{CA152D11-BFE6-44BF-846B-4FE8E06BE7C8}"/>
    <cellStyle name="Date Feeder Field 2 2 2 19 3" xfId="15670" xr:uid="{FD276A8A-9D75-4537-B39E-4A7A16834ADD}"/>
    <cellStyle name="Date Feeder Field 2 2 2 2" xfId="15671" xr:uid="{74CF91B7-EF62-4AD3-B67A-E691CFD32357}"/>
    <cellStyle name="Date Feeder Field 2 2 2 2 2" xfId="15672" xr:uid="{84A5A5CC-F317-4903-BF04-31239CA8D9ED}"/>
    <cellStyle name="Date Feeder Field 2 2 2 2 2 2" xfId="15673" xr:uid="{FBDAAA41-B309-473A-9019-1E814FD0D078}"/>
    <cellStyle name="Date Feeder Field 2 2 2 2 2 3" xfId="15674" xr:uid="{FEE1B295-AD49-4572-92FF-EADC2465CF5B}"/>
    <cellStyle name="Date Feeder Field 2 2 2 2 3" xfId="15675" xr:uid="{7075A6C2-7F1C-414B-96C1-52E051869C77}"/>
    <cellStyle name="Date Feeder Field 2 2 2 2 3 2" xfId="15676" xr:uid="{FA93B97F-CAF4-4449-BC8D-8FAF087B8918}"/>
    <cellStyle name="Date Feeder Field 2 2 2 2 4" xfId="15677" xr:uid="{914533CC-E85E-477C-82AF-13B871CED51F}"/>
    <cellStyle name="Date Feeder Field 2 2 2 20" xfId="15678" xr:uid="{200BEE1B-18A3-42B6-B1ED-15C459C0415A}"/>
    <cellStyle name="Date Feeder Field 2 2 2 20 2" xfId="15679" xr:uid="{534839AD-01EA-4115-B16A-FA0E84C11861}"/>
    <cellStyle name="Date Feeder Field 2 2 2 20 2 2" xfId="15680" xr:uid="{577E5C72-8C2D-4A81-BF25-E6863F661EE0}"/>
    <cellStyle name="Date Feeder Field 2 2 2 20 3" xfId="15681" xr:uid="{1C697C51-5B32-4146-8B7F-2A6E33749476}"/>
    <cellStyle name="Date Feeder Field 2 2 2 21" xfId="15682" xr:uid="{D03833E6-D621-463F-B84D-6A5714A4F417}"/>
    <cellStyle name="Date Feeder Field 2 2 2 21 2" xfId="15683" xr:uid="{AFDE17DF-6EAC-4154-AFB4-7DF6E2CEDAE9}"/>
    <cellStyle name="Date Feeder Field 2 2 2 22" xfId="15684" xr:uid="{462ADF65-5239-46DC-9875-F09EB3E6C8EE}"/>
    <cellStyle name="Date Feeder Field 2 2 2 23" xfId="15685" xr:uid="{409EB606-4F8D-44F3-AC49-FC11ED0A3069}"/>
    <cellStyle name="Date Feeder Field 2 2 2 3" xfId="15686" xr:uid="{B8622E24-4C39-49DB-AFC2-FA07E27B1127}"/>
    <cellStyle name="Date Feeder Field 2 2 2 3 2" xfId="15687" xr:uid="{1570D336-DDE4-4A67-961E-653C9A629407}"/>
    <cellStyle name="Date Feeder Field 2 2 2 3 2 2" xfId="15688" xr:uid="{787B1EFA-5EE9-47A5-920B-3885A5CA3CDC}"/>
    <cellStyle name="Date Feeder Field 2 2 2 3 3" xfId="15689" xr:uid="{455D7A1F-FF14-45F0-A3CE-B92F62C3E084}"/>
    <cellStyle name="Date Feeder Field 2 2 2 3 4" xfId="15690" xr:uid="{68DCB938-925F-4AD6-AC54-017ED4E7AF70}"/>
    <cellStyle name="Date Feeder Field 2 2 2 4" xfId="15691" xr:uid="{E445B858-2DFB-44B0-AB8A-6528AE15D0E0}"/>
    <cellStyle name="Date Feeder Field 2 2 2 4 2" xfId="15692" xr:uid="{A8F29A92-0522-4438-BF15-AA1D2151778B}"/>
    <cellStyle name="Date Feeder Field 2 2 2 4 2 2" xfId="15693" xr:uid="{9E253067-6BB7-4611-BF5B-60C958791743}"/>
    <cellStyle name="Date Feeder Field 2 2 2 4 3" xfId="15694" xr:uid="{D4C9153D-EF4F-4140-8297-F2193C1AD6B1}"/>
    <cellStyle name="Date Feeder Field 2 2 2 4 4" xfId="15695" xr:uid="{6C4A2143-63C7-4093-B924-A0274353DDF9}"/>
    <cellStyle name="Date Feeder Field 2 2 2 5" xfId="15696" xr:uid="{8367D570-43BF-436A-875E-E80FC4F1D089}"/>
    <cellStyle name="Date Feeder Field 2 2 2 5 2" xfId="15697" xr:uid="{785F222E-8950-4A37-B9D2-8177EF11A815}"/>
    <cellStyle name="Date Feeder Field 2 2 2 5 2 2" xfId="15698" xr:uid="{AAA841BA-01C7-4444-ABE7-F6EED80969DB}"/>
    <cellStyle name="Date Feeder Field 2 2 2 5 3" xfId="15699" xr:uid="{356EAB72-06F2-4B70-BA3E-8833594246E8}"/>
    <cellStyle name="Date Feeder Field 2 2 2 6" xfId="15700" xr:uid="{9E9FD226-233B-44FB-9DE2-FA69431E87E9}"/>
    <cellStyle name="Date Feeder Field 2 2 2 6 2" xfId="15701" xr:uid="{B65DB635-A6DD-4166-AD13-FCC2837EFE0E}"/>
    <cellStyle name="Date Feeder Field 2 2 2 6 2 2" xfId="15702" xr:uid="{C46C4627-E00B-4DAE-BEFB-CD1BBD34D374}"/>
    <cellStyle name="Date Feeder Field 2 2 2 6 3" xfId="15703" xr:uid="{F4A4861F-43C2-4395-BBC2-A8EA8E67E962}"/>
    <cellStyle name="Date Feeder Field 2 2 2 7" xfId="15704" xr:uid="{C16C83C5-DDD0-498F-9654-2778B1F7579A}"/>
    <cellStyle name="Date Feeder Field 2 2 2 7 2" xfId="15705" xr:uid="{A218C720-EB02-4C4B-869D-4C3DC6F06594}"/>
    <cellStyle name="Date Feeder Field 2 2 2 7 2 2" xfId="15706" xr:uid="{85252CA8-36E6-4D80-8F6C-4A6E749B4723}"/>
    <cellStyle name="Date Feeder Field 2 2 2 7 3" xfId="15707" xr:uid="{E87BBD8B-2DB3-4E82-AB9D-113D4FF86B9F}"/>
    <cellStyle name="Date Feeder Field 2 2 2 8" xfId="15708" xr:uid="{64F4A5DA-B22B-419D-83C6-0E41ABB93558}"/>
    <cellStyle name="Date Feeder Field 2 2 2 8 2" xfId="15709" xr:uid="{93682E30-BCC8-4BF7-9827-725E3E0ABA31}"/>
    <cellStyle name="Date Feeder Field 2 2 2 8 2 2" xfId="15710" xr:uid="{65680CD8-2FE3-4AE2-B6E6-06574BCEA028}"/>
    <cellStyle name="Date Feeder Field 2 2 2 8 3" xfId="15711" xr:uid="{3A34ACCA-251B-464C-91CE-F3E9076A0E7A}"/>
    <cellStyle name="Date Feeder Field 2 2 2 9" xfId="15712" xr:uid="{8C353311-C93D-4296-84E6-DA27283BE9F3}"/>
    <cellStyle name="Date Feeder Field 2 2 2 9 2" xfId="15713" xr:uid="{4E12461A-F0E6-4822-B4E2-D5D591124F3A}"/>
    <cellStyle name="Date Feeder Field 2 2 2 9 2 2" xfId="15714" xr:uid="{5B3D35A8-C294-4375-91AE-D2F44B4FF004}"/>
    <cellStyle name="Date Feeder Field 2 2 2 9 3" xfId="15715" xr:uid="{6C78BDC2-D2C6-4EA8-8480-65884688EF56}"/>
    <cellStyle name="Date Feeder Field 2 2 20" xfId="15716" xr:uid="{4FF18897-70F8-4B69-8F17-B4E19C534285}"/>
    <cellStyle name="Date Feeder Field 2 2 3" xfId="15717" xr:uid="{9995C390-0B19-4A2B-916B-46E5A42F336F}"/>
    <cellStyle name="Date Feeder Field 2 2 3 2" xfId="15718" xr:uid="{9585DC74-A48F-4C00-BC3B-38F5EEC68A62}"/>
    <cellStyle name="Date Feeder Field 2 2 3 2 2" xfId="15719" xr:uid="{0A24C2A9-A02E-4354-A831-E5E3C4328217}"/>
    <cellStyle name="Date Feeder Field 2 2 3 2 3" xfId="15720" xr:uid="{CCF80299-5A77-4151-8DA6-8B385A15C96E}"/>
    <cellStyle name="Date Feeder Field 2 2 3 3" xfId="15721" xr:uid="{C5AF6FE2-92B3-4616-9DF6-E1089C4F34F6}"/>
    <cellStyle name="Date Feeder Field 2 2 3 3 2" xfId="15722" xr:uid="{95803348-B216-4F30-BA88-1CF42399030D}"/>
    <cellStyle name="Date Feeder Field 2 2 3 4" xfId="15723" xr:uid="{87908986-0E93-4D50-BCFA-C6A043F5AA8D}"/>
    <cellStyle name="Date Feeder Field 2 2 4" xfId="15724" xr:uid="{BF421673-7F28-4506-BFF0-174B497CB6BE}"/>
    <cellStyle name="Date Feeder Field 2 2 4 2" xfId="15725" xr:uid="{CE4030B0-3F77-4A1B-9624-5356404AB279}"/>
    <cellStyle name="Date Feeder Field 2 2 4 2 2" xfId="15726" xr:uid="{1D6DE3F3-4E4E-4EE6-8782-070D9DD507F0}"/>
    <cellStyle name="Date Feeder Field 2 2 4 3" xfId="15727" xr:uid="{6092BE31-D267-4839-B75A-9CB12A7ECD93}"/>
    <cellStyle name="Date Feeder Field 2 2 4 4" xfId="15728" xr:uid="{287E8B8F-9087-4B60-BC7A-3CA8894B51BC}"/>
    <cellStyle name="Date Feeder Field 2 2 5" xfId="15729" xr:uid="{185D7E0E-9226-46C4-A24F-EF14EA0AE188}"/>
    <cellStyle name="Date Feeder Field 2 2 5 2" xfId="15730" xr:uid="{80AA00B4-85A2-4860-9F3E-27450ADFBA23}"/>
    <cellStyle name="Date Feeder Field 2 2 5 2 2" xfId="15731" xr:uid="{4D201AC5-55B3-44BF-8176-D6579DD70C1F}"/>
    <cellStyle name="Date Feeder Field 2 2 5 3" xfId="15732" xr:uid="{D98E5B1D-56D1-4607-A8E1-50DCB45114BC}"/>
    <cellStyle name="Date Feeder Field 2 2 5 4" xfId="15733" xr:uid="{3CC0C80B-2593-414F-9C04-7744C580F881}"/>
    <cellStyle name="Date Feeder Field 2 2 6" xfId="15734" xr:uid="{BC3252F2-E12E-41D8-AB9C-C5EADA485E27}"/>
    <cellStyle name="Date Feeder Field 2 2 6 2" xfId="15735" xr:uid="{F8676916-96C6-448D-92AA-690CB5AB0345}"/>
    <cellStyle name="Date Feeder Field 2 2 6 2 2" xfId="15736" xr:uid="{AB7F5DDD-1BD0-4267-A402-BE053AFDF096}"/>
    <cellStyle name="Date Feeder Field 2 2 6 3" xfId="15737" xr:uid="{A88C058C-680C-4C3B-9923-15DCBAE22CAE}"/>
    <cellStyle name="Date Feeder Field 2 2 7" xfId="15738" xr:uid="{E9E21399-ED42-4628-832F-40E863876721}"/>
    <cellStyle name="Date Feeder Field 2 2 7 2" xfId="15739" xr:uid="{F226DEE3-7878-464B-9817-054AFCCF8883}"/>
    <cellStyle name="Date Feeder Field 2 2 7 2 2" xfId="15740" xr:uid="{F7EEF3A9-3123-46A4-A2D9-F45692EF74B2}"/>
    <cellStyle name="Date Feeder Field 2 2 7 3" xfId="15741" xr:uid="{BFE5C0A9-C9A5-4AA4-BB03-316CEF36DEA2}"/>
    <cellStyle name="Date Feeder Field 2 2 8" xfId="15742" xr:uid="{FF6EEC59-EE99-42CB-A55A-1B0462D57C39}"/>
    <cellStyle name="Date Feeder Field 2 2 8 2" xfId="15743" xr:uid="{B9463278-CF34-4D6F-AA8D-C3DE07E572E0}"/>
    <cellStyle name="Date Feeder Field 2 2 8 2 2" xfId="15744" xr:uid="{6E3B7412-DF8A-4DF3-BFC7-68FB0CA8C96F}"/>
    <cellStyle name="Date Feeder Field 2 2 8 3" xfId="15745" xr:uid="{D2D99966-1D1F-4706-AE20-C20B1F4795C4}"/>
    <cellStyle name="Date Feeder Field 2 2 9" xfId="15746" xr:uid="{B9920870-B1EB-40A5-BF68-FC2C3E9F3115}"/>
    <cellStyle name="Date Feeder Field 2 2 9 2" xfId="15747" xr:uid="{BDD46D87-E9AA-4D4C-AEDD-3708F21E8086}"/>
    <cellStyle name="Date Feeder Field 2 2 9 2 2" xfId="15748" xr:uid="{1D1A0897-450D-4303-9440-BC4AA55BE396}"/>
    <cellStyle name="Date Feeder Field 2 2 9 3" xfId="15749" xr:uid="{89099C74-6926-404D-AA67-DBE4A33C06EE}"/>
    <cellStyle name="Date Feeder Field 2 20" xfId="15750" xr:uid="{23CF8989-501A-4FDA-8426-EE73283A097A}"/>
    <cellStyle name="Date Feeder Field 2 20 2" xfId="15751" xr:uid="{D7AA71B2-5FCB-40D0-8471-ABB7FE2F825F}"/>
    <cellStyle name="Date Feeder Field 2 20 2 2" xfId="15752" xr:uid="{4961C175-94B7-442A-B65E-C64A36F5A719}"/>
    <cellStyle name="Date Feeder Field 2 20 3" xfId="15753" xr:uid="{3FE1732C-74C1-49D3-BD48-35FF77CF59A2}"/>
    <cellStyle name="Date Feeder Field 2 21" xfId="15754" xr:uid="{5D2F5522-050E-4FA5-B563-57F99835EDE0}"/>
    <cellStyle name="Date Feeder Field 2 21 2" xfId="15755" xr:uid="{8D8E1D06-CD69-48BD-B977-0BE9E72BAC77}"/>
    <cellStyle name="Date Feeder Field 2 22" xfId="15756" xr:uid="{9CD8BF33-0F35-4A1D-9033-7E5746E05EA4}"/>
    <cellStyle name="Date Feeder Field 2 23" xfId="15757" xr:uid="{8F047428-3360-4A57-BB40-8BB58AF9DDB0}"/>
    <cellStyle name="Date Feeder Field 2 3" xfId="15758" xr:uid="{6E8FD1C6-D452-49F9-8134-A4C6A4732C24}"/>
    <cellStyle name="Date Feeder Field 2 3 10" xfId="15759" xr:uid="{82CEF7F5-104D-436F-BAC5-87A145C240BB}"/>
    <cellStyle name="Date Feeder Field 2 3 10 2" xfId="15760" xr:uid="{F2867AB2-09CB-4C06-BECF-51CE5036B534}"/>
    <cellStyle name="Date Feeder Field 2 3 10 2 2" xfId="15761" xr:uid="{1851C6F0-C44A-46BA-8989-EBB547D09ECC}"/>
    <cellStyle name="Date Feeder Field 2 3 10 3" xfId="15762" xr:uid="{393FA005-DF6F-41D1-8D41-2F7CB8144DB2}"/>
    <cellStyle name="Date Feeder Field 2 3 11" xfId="15763" xr:uid="{0CC8E655-1022-4F3D-BB73-5A42F47A161E}"/>
    <cellStyle name="Date Feeder Field 2 3 11 2" xfId="15764" xr:uid="{BDCD958C-178C-4ED4-BE1B-E1A0DDFC8542}"/>
    <cellStyle name="Date Feeder Field 2 3 11 2 2" xfId="15765" xr:uid="{C4883AB8-00CE-4DE2-89F5-48538C95CF5E}"/>
    <cellStyle name="Date Feeder Field 2 3 11 3" xfId="15766" xr:uid="{7441B087-6027-4D09-8FF3-4FF7975F7CE8}"/>
    <cellStyle name="Date Feeder Field 2 3 12" xfId="15767" xr:uid="{6E25DCBC-0DDC-4BA3-9F39-6CCC9198FFA5}"/>
    <cellStyle name="Date Feeder Field 2 3 12 2" xfId="15768" xr:uid="{19F69B0C-1D67-40B0-A4A8-632DE63019BD}"/>
    <cellStyle name="Date Feeder Field 2 3 12 2 2" xfId="15769" xr:uid="{C386713C-8F83-456A-9171-4956A4B70279}"/>
    <cellStyle name="Date Feeder Field 2 3 12 3" xfId="15770" xr:uid="{D5B1D8E3-D42F-4E87-9C11-573E87F17396}"/>
    <cellStyle name="Date Feeder Field 2 3 13" xfId="15771" xr:uid="{18D2599A-CF1F-4BDA-8ED1-771F678E8811}"/>
    <cellStyle name="Date Feeder Field 2 3 13 2" xfId="15772" xr:uid="{73DEA12D-479B-49B4-8ADC-8C231C138F79}"/>
    <cellStyle name="Date Feeder Field 2 3 13 2 2" xfId="15773" xr:uid="{66903C12-941F-4944-BC4C-ED2E822FE36E}"/>
    <cellStyle name="Date Feeder Field 2 3 13 3" xfId="15774" xr:uid="{DBAAF21D-AC61-486D-AFFB-C4F09F04DC5A}"/>
    <cellStyle name="Date Feeder Field 2 3 14" xfId="15775" xr:uid="{C66B64F8-10DB-40F9-97EA-1110367F1CAF}"/>
    <cellStyle name="Date Feeder Field 2 3 14 2" xfId="15776" xr:uid="{8FFA1E2F-58A7-45D7-8ED7-5E9AFC811DC0}"/>
    <cellStyle name="Date Feeder Field 2 3 14 2 2" xfId="15777" xr:uid="{E948822E-4041-4B91-A192-7203FFFB172F}"/>
    <cellStyle name="Date Feeder Field 2 3 14 3" xfId="15778" xr:uid="{C731E7D5-24CE-4A4E-A2AF-20ECBA8A9AD5}"/>
    <cellStyle name="Date Feeder Field 2 3 15" xfId="15779" xr:uid="{D7BAC743-96B4-4D76-B22C-1B9842312B62}"/>
    <cellStyle name="Date Feeder Field 2 3 15 2" xfId="15780" xr:uid="{798C517C-9E95-42D0-BB5D-50C1E4C9F21B}"/>
    <cellStyle name="Date Feeder Field 2 3 15 2 2" xfId="15781" xr:uid="{CDF79672-842E-4D03-9D89-6A61EC65CC7E}"/>
    <cellStyle name="Date Feeder Field 2 3 15 3" xfId="15782" xr:uid="{E9D41577-23CE-4829-A855-182F7951F070}"/>
    <cellStyle name="Date Feeder Field 2 3 16" xfId="15783" xr:uid="{7D22B6E4-0022-43C7-A162-9B01CDA03CD5}"/>
    <cellStyle name="Date Feeder Field 2 3 16 2" xfId="15784" xr:uid="{A6D75DF2-02B1-4058-BA9F-37E51596944A}"/>
    <cellStyle name="Date Feeder Field 2 3 16 2 2" xfId="15785" xr:uid="{BEEE1D6D-6409-48E5-BD28-39FD8548E2E7}"/>
    <cellStyle name="Date Feeder Field 2 3 16 3" xfId="15786" xr:uid="{33CDE477-31BF-4601-AA62-762C851566EE}"/>
    <cellStyle name="Date Feeder Field 2 3 17" xfId="15787" xr:uid="{72ED39E0-929B-46B1-89A6-9F171F1B5ABC}"/>
    <cellStyle name="Date Feeder Field 2 3 17 2" xfId="15788" xr:uid="{2CCE2ADF-0C14-4B37-B2F7-CD0817D7284E}"/>
    <cellStyle name="Date Feeder Field 2 3 17 2 2" xfId="15789" xr:uid="{F4B122A6-9E5A-4E34-A25D-75479C0EB219}"/>
    <cellStyle name="Date Feeder Field 2 3 17 3" xfId="15790" xr:uid="{A069FDDD-0C06-46F0-B734-C4ECD61BA824}"/>
    <cellStyle name="Date Feeder Field 2 3 18" xfId="15791" xr:uid="{805819D7-0297-43D9-9ED0-F0704E418516}"/>
    <cellStyle name="Date Feeder Field 2 3 18 2" xfId="15792" xr:uid="{C7E7CB2F-5FD8-446C-B092-85815B892132}"/>
    <cellStyle name="Date Feeder Field 2 3 19" xfId="15793" xr:uid="{49B56333-98D7-4B7E-81EE-3D53C54275CE}"/>
    <cellStyle name="Date Feeder Field 2 3 2" xfId="15794" xr:uid="{7C1116E4-EEFA-41CD-BA2F-28F6C092569D}"/>
    <cellStyle name="Date Feeder Field 2 3 2 10" xfId="15795" xr:uid="{2FE5D09A-BECD-49DC-884F-1F62328722CC}"/>
    <cellStyle name="Date Feeder Field 2 3 2 10 2" xfId="15796" xr:uid="{D02DD5DA-66AF-4EC5-A01A-91C551970A8E}"/>
    <cellStyle name="Date Feeder Field 2 3 2 10 2 2" xfId="15797" xr:uid="{B7B0A4F3-B2AE-43BC-B3BF-6747289DC65C}"/>
    <cellStyle name="Date Feeder Field 2 3 2 10 3" xfId="15798" xr:uid="{815998D3-0BE2-4B73-965D-FEBC3ADFB58B}"/>
    <cellStyle name="Date Feeder Field 2 3 2 11" xfId="15799" xr:uid="{2B2A46EC-D140-4AD1-AE57-3C9CD9303867}"/>
    <cellStyle name="Date Feeder Field 2 3 2 11 2" xfId="15800" xr:uid="{DE54598D-8405-41BA-B4FE-6EF18FF90DC2}"/>
    <cellStyle name="Date Feeder Field 2 3 2 11 2 2" xfId="15801" xr:uid="{474321FC-7D3B-4093-B900-0FA63BD70FEE}"/>
    <cellStyle name="Date Feeder Field 2 3 2 11 3" xfId="15802" xr:uid="{91CABBB6-C961-452C-AA6C-A7A4F3633847}"/>
    <cellStyle name="Date Feeder Field 2 3 2 12" xfId="15803" xr:uid="{32AB1775-9F05-431F-9FC3-40CE52732EB8}"/>
    <cellStyle name="Date Feeder Field 2 3 2 12 2" xfId="15804" xr:uid="{813C245D-F0D4-47B4-B0A6-6CE57B3FE9FD}"/>
    <cellStyle name="Date Feeder Field 2 3 2 12 2 2" xfId="15805" xr:uid="{3F01BEE1-BB5F-40D9-9399-87855368EB0C}"/>
    <cellStyle name="Date Feeder Field 2 3 2 12 3" xfId="15806" xr:uid="{A7326C83-957A-4828-96AC-B7FA64AFFDB9}"/>
    <cellStyle name="Date Feeder Field 2 3 2 13" xfId="15807" xr:uid="{CD45E020-E914-4B17-86A8-CF7D4B08C323}"/>
    <cellStyle name="Date Feeder Field 2 3 2 13 2" xfId="15808" xr:uid="{B36F1883-F740-4B8F-BC78-51B7217E1B29}"/>
    <cellStyle name="Date Feeder Field 2 3 2 13 2 2" xfId="15809" xr:uid="{6E01821B-5285-4060-9EBC-6C5374998159}"/>
    <cellStyle name="Date Feeder Field 2 3 2 13 3" xfId="15810" xr:uid="{8CD50D79-A1AA-4802-82CC-538A7752946A}"/>
    <cellStyle name="Date Feeder Field 2 3 2 14" xfId="15811" xr:uid="{8E20F75F-7D1A-4C32-AC87-7C573956D779}"/>
    <cellStyle name="Date Feeder Field 2 3 2 14 2" xfId="15812" xr:uid="{7101C24D-A2C1-4081-87D9-3D04BFBD0669}"/>
    <cellStyle name="Date Feeder Field 2 3 2 14 2 2" xfId="15813" xr:uid="{1B022E3F-D1E7-4BA5-A67A-D9A5B4E7276A}"/>
    <cellStyle name="Date Feeder Field 2 3 2 14 3" xfId="15814" xr:uid="{E94859F1-A213-4EDB-B0DA-62FDC5667468}"/>
    <cellStyle name="Date Feeder Field 2 3 2 15" xfId="15815" xr:uid="{8E35102C-B8D0-415C-8F5B-399157E619E3}"/>
    <cellStyle name="Date Feeder Field 2 3 2 15 2" xfId="15816" xr:uid="{42567694-A252-42EC-B0E5-DBCB6A615527}"/>
    <cellStyle name="Date Feeder Field 2 3 2 15 2 2" xfId="15817" xr:uid="{778B0A62-B484-4E8C-90CD-CCFA44A57815}"/>
    <cellStyle name="Date Feeder Field 2 3 2 15 3" xfId="15818" xr:uid="{C897EF83-8858-4683-82DE-04B3EEA89498}"/>
    <cellStyle name="Date Feeder Field 2 3 2 16" xfId="15819" xr:uid="{9B13305F-3767-430A-89F9-F3B08907C9D0}"/>
    <cellStyle name="Date Feeder Field 2 3 2 16 2" xfId="15820" xr:uid="{608C053D-4844-435E-84A3-FBF9879637DA}"/>
    <cellStyle name="Date Feeder Field 2 3 2 16 2 2" xfId="15821" xr:uid="{3B502414-1DF6-4844-9FF8-D8DE71DF9481}"/>
    <cellStyle name="Date Feeder Field 2 3 2 16 3" xfId="15822" xr:uid="{8FEC66A3-F540-4753-A47F-587F98C043BD}"/>
    <cellStyle name="Date Feeder Field 2 3 2 17" xfId="15823" xr:uid="{73C96AC7-B232-4B5A-BE66-5C35A2F7FA9F}"/>
    <cellStyle name="Date Feeder Field 2 3 2 17 2" xfId="15824" xr:uid="{B7B4F272-3D48-4E1B-92CD-520A9F594F8D}"/>
    <cellStyle name="Date Feeder Field 2 3 2 17 2 2" xfId="15825" xr:uid="{2DE70D96-A44A-4F19-BF82-0BD4214CAE58}"/>
    <cellStyle name="Date Feeder Field 2 3 2 17 3" xfId="15826" xr:uid="{341AA2F1-4A5A-4FBB-A1E1-22207459509E}"/>
    <cellStyle name="Date Feeder Field 2 3 2 18" xfId="15827" xr:uid="{69FC9173-CA8C-43C7-803C-7BA1E67F75C3}"/>
    <cellStyle name="Date Feeder Field 2 3 2 18 2" xfId="15828" xr:uid="{5C007B02-F7C4-472F-92CF-66F2CE337CE8}"/>
    <cellStyle name="Date Feeder Field 2 3 2 18 2 2" xfId="15829" xr:uid="{D162AC3A-F4AC-4A83-A99B-758311723CA7}"/>
    <cellStyle name="Date Feeder Field 2 3 2 18 3" xfId="15830" xr:uid="{01A837E3-7FDC-46B2-93DE-D90C78680BDB}"/>
    <cellStyle name="Date Feeder Field 2 3 2 19" xfId="15831" xr:uid="{2257953F-5912-41C0-A5CB-5B7C45C4DC65}"/>
    <cellStyle name="Date Feeder Field 2 3 2 19 2" xfId="15832" xr:uid="{BFE12054-5407-4708-99C2-73F2E45E5C09}"/>
    <cellStyle name="Date Feeder Field 2 3 2 19 2 2" xfId="15833" xr:uid="{090B7687-C119-41FC-B1D5-DC2414466B25}"/>
    <cellStyle name="Date Feeder Field 2 3 2 19 3" xfId="15834" xr:uid="{FE505557-B7FF-4FA3-AEA8-A64127F47427}"/>
    <cellStyle name="Date Feeder Field 2 3 2 2" xfId="15835" xr:uid="{D13D76C5-0EFC-48E0-B402-D2D62E19C5D9}"/>
    <cellStyle name="Date Feeder Field 2 3 2 2 2" xfId="15836" xr:uid="{0ECF4926-9CD9-46E3-80CA-37FE245870E1}"/>
    <cellStyle name="Date Feeder Field 2 3 2 2 2 2" xfId="15837" xr:uid="{575E1C80-8915-4257-A1F6-224D5BC5232A}"/>
    <cellStyle name="Date Feeder Field 2 3 2 2 3" xfId="15838" xr:uid="{6AA32E1D-E349-4022-833E-A70A32D8B846}"/>
    <cellStyle name="Date Feeder Field 2 3 2 2 4" xfId="15839" xr:uid="{D7DD9663-50E5-4C71-A532-9C022D829984}"/>
    <cellStyle name="Date Feeder Field 2 3 2 20" xfId="15840" xr:uid="{815F4221-6DA2-459C-AB5E-E489669DDF9C}"/>
    <cellStyle name="Date Feeder Field 2 3 2 20 2" xfId="15841" xr:uid="{EBC49EAF-6A7E-43E1-BD5F-1D54FB83BD1F}"/>
    <cellStyle name="Date Feeder Field 2 3 2 20 2 2" xfId="15842" xr:uid="{3500B3AA-EEE2-4E08-9EFA-C5E31A5C4336}"/>
    <cellStyle name="Date Feeder Field 2 3 2 20 3" xfId="15843" xr:uid="{DEF4DAAA-7C23-4A19-BC1A-5540C423B766}"/>
    <cellStyle name="Date Feeder Field 2 3 2 21" xfId="15844" xr:uid="{D78C13DA-93F3-4FD6-B3DD-4A9615E2E035}"/>
    <cellStyle name="Date Feeder Field 2 3 2 21 2" xfId="15845" xr:uid="{40F3DC92-7302-4437-A500-34A4D144E74A}"/>
    <cellStyle name="Date Feeder Field 2 3 2 22" xfId="15846" xr:uid="{C370D009-CB77-4E9E-8062-0EA622CFC444}"/>
    <cellStyle name="Date Feeder Field 2 3 2 23" xfId="15847" xr:uid="{C7076226-883C-43DA-802D-F4C7FA57377E}"/>
    <cellStyle name="Date Feeder Field 2 3 2 3" xfId="15848" xr:uid="{AAAD8823-D21C-475B-95F5-30BEEB4F7E31}"/>
    <cellStyle name="Date Feeder Field 2 3 2 3 2" xfId="15849" xr:uid="{1793E255-B838-4C9B-9C42-9CA9858410BB}"/>
    <cellStyle name="Date Feeder Field 2 3 2 3 2 2" xfId="15850" xr:uid="{1905DD31-E932-4682-874F-3657DAF28237}"/>
    <cellStyle name="Date Feeder Field 2 3 2 3 3" xfId="15851" xr:uid="{66ED37DC-97FD-4F8C-8D50-134594C9010E}"/>
    <cellStyle name="Date Feeder Field 2 3 2 3 4" xfId="15852" xr:uid="{321A7C6D-1B08-4B7C-90E9-DF96F743D99F}"/>
    <cellStyle name="Date Feeder Field 2 3 2 4" xfId="15853" xr:uid="{9D8ED10D-1D7A-4901-9E9C-580418DEF041}"/>
    <cellStyle name="Date Feeder Field 2 3 2 4 2" xfId="15854" xr:uid="{35D62A36-F776-49C7-8814-76C7CF54DB25}"/>
    <cellStyle name="Date Feeder Field 2 3 2 4 2 2" xfId="15855" xr:uid="{F7E1239B-20A0-4C95-8FDC-BD72AB95B638}"/>
    <cellStyle name="Date Feeder Field 2 3 2 4 3" xfId="15856" xr:uid="{56FA360C-A8DE-4715-93F4-01876E433CA7}"/>
    <cellStyle name="Date Feeder Field 2 3 2 5" xfId="15857" xr:uid="{5EE1922B-6AF9-4FAB-85EE-4C207139C844}"/>
    <cellStyle name="Date Feeder Field 2 3 2 5 2" xfId="15858" xr:uid="{5757ADF2-689C-417C-BE24-2F007799093B}"/>
    <cellStyle name="Date Feeder Field 2 3 2 5 2 2" xfId="15859" xr:uid="{CDFBB68B-4D24-428E-A603-89159A747E9C}"/>
    <cellStyle name="Date Feeder Field 2 3 2 5 3" xfId="15860" xr:uid="{FBBB8051-6533-4126-98A5-0B19546D6273}"/>
    <cellStyle name="Date Feeder Field 2 3 2 6" xfId="15861" xr:uid="{9AC96C09-B228-421A-9AD2-E323DF8DCBF3}"/>
    <cellStyle name="Date Feeder Field 2 3 2 6 2" xfId="15862" xr:uid="{6B29A6E2-BBDA-405F-8847-71F0BC727746}"/>
    <cellStyle name="Date Feeder Field 2 3 2 6 2 2" xfId="15863" xr:uid="{6362BBE8-DE79-45E3-A7BA-1197644653A0}"/>
    <cellStyle name="Date Feeder Field 2 3 2 6 3" xfId="15864" xr:uid="{52032A97-7236-405C-AC44-B84E899D7E5C}"/>
    <cellStyle name="Date Feeder Field 2 3 2 7" xfId="15865" xr:uid="{E1C0B316-FA0D-4C88-8D8C-69368ABC133F}"/>
    <cellStyle name="Date Feeder Field 2 3 2 7 2" xfId="15866" xr:uid="{F72975EF-40F1-4461-8807-B5A136F98C3F}"/>
    <cellStyle name="Date Feeder Field 2 3 2 7 2 2" xfId="15867" xr:uid="{6E8CA9F7-119D-48D9-A3F7-743E099D0BBB}"/>
    <cellStyle name="Date Feeder Field 2 3 2 7 3" xfId="15868" xr:uid="{B1B6E28E-84B3-44FB-A324-660896F18071}"/>
    <cellStyle name="Date Feeder Field 2 3 2 8" xfId="15869" xr:uid="{9A009B80-33A0-4A19-BF10-5168A01820C8}"/>
    <cellStyle name="Date Feeder Field 2 3 2 8 2" xfId="15870" xr:uid="{118E793B-7918-4919-8A07-7994ED50E598}"/>
    <cellStyle name="Date Feeder Field 2 3 2 8 2 2" xfId="15871" xr:uid="{F8EF8340-6268-490A-B9B5-FA31D16426EB}"/>
    <cellStyle name="Date Feeder Field 2 3 2 8 3" xfId="15872" xr:uid="{A4E973E0-515E-43C0-8D69-105613CAB376}"/>
    <cellStyle name="Date Feeder Field 2 3 2 9" xfId="15873" xr:uid="{EF1E7FC1-ABD1-4595-A1D3-8F035DB6EA70}"/>
    <cellStyle name="Date Feeder Field 2 3 2 9 2" xfId="15874" xr:uid="{826873ED-0CF0-4DC1-B1B8-642E211FBA2F}"/>
    <cellStyle name="Date Feeder Field 2 3 2 9 2 2" xfId="15875" xr:uid="{DE34E321-2029-4FDB-8C9C-6249661D17BA}"/>
    <cellStyle name="Date Feeder Field 2 3 2 9 3" xfId="15876" xr:uid="{51042495-0788-405C-9D76-153795950F8B}"/>
    <cellStyle name="Date Feeder Field 2 3 20" xfId="15877" xr:uid="{411650D7-F196-429D-A320-B3450C092EC8}"/>
    <cellStyle name="Date Feeder Field 2 3 3" xfId="15878" xr:uid="{A3A5051C-4EEF-4578-B5D0-A5A374602A2C}"/>
    <cellStyle name="Date Feeder Field 2 3 3 2" xfId="15879" xr:uid="{444255A3-DB2D-4668-91E4-0251AD0B1A49}"/>
    <cellStyle name="Date Feeder Field 2 3 3 2 2" xfId="15880" xr:uid="{179FEA4F-0022-4C6B-A5FC-E00A3B52B3AA}"/>
    <cellStyle name="Date Feeder Field 2 3 3 3" xfId="15881" xr:uid="{ED6FA71D-8018-47AB-97CB-2A41827510CA}"/>
    <cellStyle name="Date Feeder Field 2 3 3 4" xfId="15882" xr:uid="{17995127-6D50-4346-96D1-59B5E3B7F617}"/>
    <cellStyle name="Date Feeder Field 2 3 4" xfId="15883" xr:uid="{C6554634-9AF7-44F7-BB74-7911203548A1}"/>
    <cellStyle name="Date Feeder Field 2 3 4 2" xfId="15884" xr:uid="{A9ADB36F-AFF2-4DAA-AABE-6093ED271822}"/>
    <cellStyle name="Date Feeder Field 2 3 4 2 2" xfId="15885" xr:uid="{91E37E46-EE90-40BB-8708-A95E5DB62659}"/>
    <cellStyle name="Date Feeder Field 2 3 4 3" xfId="15886" xr:uid="{616462B3-850C-4D6A-AFA8-93BB50C378CF}"/>
    <cellStyle name="Date Feeder Field 2 3 4 4" xfId="15887" xr:uid="{80F63B74-DAB0-4247-8E0E-393D2E1D5748}"/>
    <cellStyle name="Date Feeder Field 2 3 5" xfId="15888" xr:uid="{C876332A-4054-4E2A-8CB8-70206B6EDEA5}"/>
    <cellStyle name="Date Feeder Field 2 3 5 2" xfId="15889" xr:uid="{CD3EB8B9-1CC8-4DA8-A15B-41D8374544DE}"/>
    <cellStyle name="Date Feeder Field 2 3 5 2 2" xfId="15890" xr:uid="{0316E079-9A98-4CF5-905B-F0AE33D5F7D6}"/>
    <cellStyle name="Date Feeder Field 2 3 5 3" xfId="15891" xr:uid="{9056B10A-BCE3-4DB1-8E16-11691E1FDCEE}"/>
    <cellStyle name="Date Feeder Field 2 3 6" xfId="15892" xr:uid="{6C24E9D2-D5B0-4597-B068-942D68F10F52}"/>
    <cellStyle name="Date Feeder Field 2 3 6 2" xfId="15893" xr:uid="{3BE7AEE8-E959-4A6A-9D7E-B1DEF0C8006A}"/>
    <cellStyle name="Date Feeder Field 2 3 6 2 2" xfId="15894" xr:uid="{22AF5FAF-0C18-4569-B42D-F1C67EA12EC7}"/>
    <cellStyle name="Date Feeder Field 2 3 6 3" xfId="15895" xr:uid="{A96EAF15-192F-4E96-9A10-D8C643B804D6}"/>
    <cellStyle name="Date Feeder Field 2 3 7" xfId="15896" xr:uid="{22D26561-41D6-462E-9791-01783F18DEC9}"/>
    <cellStyle name="Date Feeder Field 2 3 7 2" xfId="15897" xr:uid="{F4834829-CEA7-4E81-8C80-AB8799C74DB1}"/>
    <cellStyle name="Date Feeder Field 2 3 7 2 2" xfId="15898" xr:uid="{17849E44-2FEB-4ADF-8517-D8508C8D5EC9}"/>
    <cellStyle name="Date Feeder Field 2 3 7 3" xfId="15899" xr:uid="{02D574B2-C1BC-4AFA-A06B-16D7446743B7}"/>
    <cellStyle name="Date Feeder Field 2 3 8" xfId="15900" xr:uid="{FF5940BA-AA18-49E6-872B-6C8BDF1F97BA}"/>
    <cellStyle name="Date Feeder Field 2 3 8 2" xfId="15901" xr:uid="{C19418C4-9BBF-4275-B681-4CE6B6650FBC}"/>
    <cellStyle name="Date Feeder Field 2 3 8 2 2" xfId="15902" xr:uid="{28310CD3-B334-47DE-A9FF-8673E67BCE3F}"/>
    <cellStyle name="Date Feeder Field 2 3 8 3" xfId="15903" xr:uid="{15807026-9ADB-4F16-9449-93B2AF05CDEB}"/>
    <cellStyle name="Date Feeder Field 2 3 9" xfId="15904" xr:uid="{04DA3F74-45D3-476E-A6BC-C97A755978BB}"/>
    <cellStyle name="Date Feeder Field 2 3 9 2" xfId="15905" xr:uid="{16972F06-7B73-4BB7-ADF1-B1DC8F9F5821}"/>
    <cellStyle name="Date Feeder Field 2 3 9 2 2" xfId="15906" xr:uid="{26D35778-6B2D-4BC7-8937-7297A469B407}"/>
    <cellStyle name="Date Feeder Field 2 3 9 3" xfId="15907" xr:uid="{48D4FED3-83E6-459E-9DAA-4BA7B053F34A}"/>
    <cellStyle name="Date Feeder Field 2 4" xfId="15908" xr:uid="{1287B2DC-2973-415C-B191-09ECFA10E715}"/>
    <cellStyle name="Date Feeder Field 2 4 10" xfId="15909" xr:uid="{8634044E-9EA3-42D6-BF9D-A5EB0408A3D5}"/>
    <cellStyle name="Date Feeder Field 2 4 10 2" xfId="15910" xr:uid="{97835E6C-8363-4046-89DA-A71FE62DAAD6}"/>
    <cellStyle name="Date Feeder Field 2 4 10 2 2" xfId="15911" xr:uid="{01352AFA-AE22-4F49-A31F-F22D8B539AD4}"/>
    <cellStyle name="Date Feeder Field 2 4 10 3" xfId="15912" xr:uid="{6B3E3AFB-AE6B-440C-8B24-28D2445E4E54}"/>
    <cellStyle name="Date Feeder Field 2 4 11" xfId="15913" xr:uid="{EEDE7C8B-8C57-4AC1-A386-17244F00B091}"/>
    <cellStyle name="Date Feeder Field 2 4 11 2" xfId="15914" xr:uid="{0F7D56F7-66DF-43E5-A226-247A3D9E64C8}"/>
    <cellStyle name="Date Feeder Field 2 4 11 2 2" xfId="15915" xr:uid="{FAC06919-5112-4411-AFB4-09F9C8A8963D}"/>
    <cellStyle name="Date Feeder Field 2 4 11 3" xfId="15916" xr:uid="{FDD32CDD-5063-46C9-82CC-44B7E223B9B4}"/>
    <cellStyle name="Date Feeder Field 2 4 12" xfId="15917" xr:uid="{111102DC-6F35-4B8D-A56C-FAF374F4264D}"/>
    <cellStyle name="Date Feeder Field 2 4 12 2" xfId="15918" xr:uid="{3F9CFA5D-212E-4BF4-BA29-A2337D446285}"/>
    <cellStyle name="Date Feeder Field 2 4 12 2 2" xfId="15919" xr:uid="{1B151775-62D3-4228-8DD2-E9ECC01778D2}"/>
    <cellStyle name="Date Feeder Field 2 4 12 3" xfId="15920" xr:uid="{AF62A44E-6029-4D37-AE9B-33DC40B4CAF8}"/>
    <cellStyle name="Date Feeder Field 2 4 13" xfId="15921" xr:uid="{8E57DCBA-DF33-45B1-81CD-0C624DEE6630}"/>
    <cellStyle name="Date Feeder Field 2 4 13 2" xfId="15922" xr:uid="{B9427B0B-30E1-416A-A2DC-4ECCA6D096B3}"/>
    <cellStyle name="Date Feeder Field 2 4 13 2 2" xfId="15923" xr:uid="{FDE1E63D-BA42-4FAF-8D27-66F09CB2A521}"/>
    <cellStyle name="Date Feeder Field 2 4 13 3" xfId="15924" xr:uid="{1ACDB01B-4C17-4001-B67F-6A1B822FD848}"/>
    <cellStyle name="Date Feeder Field 2 4 14" xfId="15925" xr:uid="{AF631FE9-FEBC-413B-9582-5C2ADDD21ED0}"/>
    <cellStyle name="Date Feeder Field 2 4 14 2" xfId="15926" xr:uid="{538AD64B-8D99-43AA-9E4D-A5740742A602}"/>
    <cellStyle name="Date Feeder Field 2 4 14 2 2" xfId="15927" xr:uid="{225E7F7B-1DCA-4921-9927-DBB82F54D260}"/>
    <cellStyle name="Date Feeder Field 2 4 14 3" xfId="15928" xr:uid="{93DFD74B-C110-4406-99D9-999917BB4064}"/>
    <cellStyle name="Date Feeder Field 2 4 15" xfId="15929" xr:uid="{92356A61-F723-4E22-B66A-CFCA518E167E}"/>
    <cellStyle name="Date Feeder Field 2 4 15 2" xfId="15930" xr:uid="{C951AC37-1AD1-45D0-BAF3-7D077E500FAA}"/>
    <cellStyle name="Date Feeder Field 2 4 15 2 2" xfId="15931" xr:uid="{4207A04E-CCE2-4B20-9348-77D84A3A0912}"/>
    <cellStyle name="Date Feeder Field 2 4 15 3" xfId="15932" xr:uid="{A47127D2-BBB2-4401-A52B-415EC7EFF634}"/>
    <cellStyle name="Date Feeder Field 2 4 16" xfId="15933" xr:uid="{389BDC18-C85C-4A41-B950-6E7BCE5AAE36}"/>
    <cellStyle name="Date Feeder Field 2 4 16 2" xfId="15934" xr:uid="{14106C41-0D41-4D73-871B-C7A10E78017E}"/>
    <cellStyle name="Date Feeder Field 2 4 16 2 2" xfId="15935" xr:uid="{B1202627-7052-4C76-8BE8-72C86E05F711}"/>
    <cellStyle name="Date Feeder Field 2 4 16 3" xfId="15936" xr:uid="{AAA6ED21-6B67-41CB-9E03-4B9DD768986A}"/>
    <cellStyle name="Date Feeder Field 2 4 17" xfId="15937" xr:uid="{670CAD06-3E61-42E4-BBFB-E065D2904827}"/>
    <cellStyle name="Date Feeder Field 2 4 17 2" xfId="15938" xr:uid="{B1A56D12-653E-4453-B9CE-9BAF9B5266FA}"/>
    <cellStyle name="Date Feeder Field 2 4 17 2 2" xfId="15939" xr:uid="{DF6791B6-3AFE-4F29-A7B7-3B15009B15CA}"/>
    <cellStyle name="Date Feeder Field 2 4 17 3" xfId="15940" xr:uid="{2063D42A-4F31-470E-8030-0F1D1A5F6CC7}"/>
    <cellStyle name="Date Feeder Field 2 4 18" xfId="15941" xr:uid="{4C2F45C2-DFEF-4974-AE5B-976EB6A645CA}"/>
    <cellStyle name="Date Feeder Field 2 4 18 2" xfId="15942" xr:uid="{1ADB58D9-1B59-4C3B-8DCC-5EEBEF854C08}"/>
    <cellStyle name="Date Feeder Field 2 4 18 2 2" xfId="15943" xr:uid="{B82A48AB-CAD9-4DE1-9BA1-DD9877405D75}"/>
    <cellStyle name="Date Feeder Field 2 4 18 3" xfId="15944" xr:uid="{93FFB256-C2F5-4928-9E09-EC82069AA757}"/>
    <cellStyle name="Date Feeder Field 2 4 19" xfId="15945" xr:uid="{465F3C99-002A-4B73-AB94-5A1E86BDB2B0}"/>
    <cellStyle name="Date Feeder Field 2 4 19 2" xfId="15946" xr:uid="{099A57C7-43C6-4EAE-B890-741FB98A08B6}"/>
    <cellStyle name="Date Feeder Field 2 4 19 2 2" xfId="15947" xr:uid="{501BA008-8B84-45C1-8F1A-170CB813BA1B}"/>
    <cellStyle name="Date Feeder Field 2 4 19 3" xfId="15948" xr:uid="{8200A0F1-8189-4BF5-A8A2-D5889E7CAE61}"/>
    <cellStyle name="Date Feeder Field 2 4 2" xfId="15949" xr:uid="{C14FC130-6976-4128-8508-1F51BC54EF29}"/>
    <cellStyle name="Date Feeder Field 2 4 2 10" xfId="15950" xr:uid="{5568B576-1C48-4350-8D3E-4F01EF7107C2}"/>
    <cellStyle name="Date Feeder Field 2 4 2 10 2" xfId="15951" xr:uid="{F376B2DE-208F-4562-8918-F06AA550D612}"/>
    <cellStyle name="Date Feeder Field 2 4 2 10 2 2" xfId="15952" xr:uid="{D234AE79-3321-4053-A7C3-717087C82D97}"/>
    <cellStyle name="Date Feeder Field 2 4 2 10 3" xfId="15953" xr:uid="{C0F2AF8F-48DB-43B3-8F98-D89CB56F52AA}"/>
    <cellStyle name="Date Feeder Field 2 4 2 11" xfId="15954" xr:uid="{6427846C-DCA0-4E7F-9C09-5416A73F8140}"/>
    <cellStyle name="Date Feeder Field 2 4 2 11 2" xfId="15955" xr:uid="{950FDD17-67F7-49E0-AF16-A51E7627B3EB}"/>
    <cellStyle name="Date Feeder Field 2 4 2 11 2 2" xfId="15956" xr:uid="{C1586840-18CF-4354-9EEA-C2BFAC500676}"/>
    <cellStyle name="Date Feeder Field 2 4 2 11 3" xfId="15957" xr:uid="{DAEAAFC9-E11C-4DB3-B843-BD29B98BFCBF}"/>
    <cellStyle name="Date Feeder Field 2 4 2 12" xfId="15958" xr:uid="{459DD1BB-58ED-43A9-97D8-DFAAC2BA5CE4}"/>
    <cellStyle name="Date Feeder Field 2 4 2 12 2" xfId="15959" xr:uid="{1F1B4DE6-CD83-482E-89F4-5F9E14A1C213}"/>
    <cellStyle name="Date Feeder Field 2 4 2 12 2 2" xfId="15960" xr:uid="{FF3D6F8D-22F4-4DB5-9F4F-250300254601}"/>
    <cellStyle name="Date Feeder Field 2 4 2 12 3" xfId="15961" xr:uid="{E99B7328-0734-4210-B8B2-3F24F5B23BAF}"/>
    <cellStyle name="Date Feeder Field 2 4 2 13" xfId="15962" xr:uid="{7A92415F-2258-4867-B782-6925BBAC8E6F}"/>
    <cellStyle name="Date Feeder Field 2 4 2 13 2" xfId="15963" xr:uid="{E6A6B89D-8F61-4F78-AFE1-BD973B650A60}"/>
    <cellStyle name="Date Feeder Field 2 4 2 13 2 2" xfId="15964" xr:uid="{680660C8-7542-4B5C-A287-08F02179E742}"/>
    <cellStyle name="Date Feeder Field 2 4 2 13 3" xfId="15965" xr:uid="{C8B9A954-37F9-4B97-BC57-832942390BDF}"/>
    <cellStyle name="Date Feeder Field 2 4 2 14" xfId="15966" xr:uid="{2030CC71-B5B1-45B6-9AC0-3A0B3B5AFC4D}"/>
    <cellStyle name="Date Feeder Field 2 4 2 14 2" xfId="15967" xr:uid="{7D1D8E71-F46F-4BC9-88AE-AFAB4F889A38}"/>
    <cellStyle name="Date Feeder Field 2 4 2 14 2 2" xfId="15968" xr:uid="{E97F185D-E45F-47E5-8D3F-1F5755F7D021}"/>
    <cellStyle name="Date Feeder Field 2 4 2 14 3" xfId="15969" xr:uid="{2A8C3831-8EA7-4024-8969-BC2BF7A2DBD4}"/>
    <cellStyle name="Date Feeder Field 2 4 2 15" xfId="15970" xr:uid="{36E5AE84-D1C0-4E29-9D8D-6640D4EE90CB}"/>
    <cellStyle name="Date Feeder Field 2 4 2 15 2" xfId="15971" xr:uid="{6F2F5B74-9113-492B-AF96-14A75CA839C1}"/>
    <cellStyle name="Date Feeder Field 2 4 2 15 2 2" xfId="15972" xr:uid="{2C65D353-EBCA-4E7C-8855-6EEC8FBEBA5C}"/>
    <cellStyle name="Date Feeder Field 2 4 2 15 3" xfId="15973" xr:uid="{BA0EEE07-0FF7-4875-BBEA-14295E1653A2}"/>
    <cellStyle name="Date Feeder Field 2 4 2 16" xfId="15974" xr:uid="{A7E9AD35-9F89-4C1E-955C-4B1B1478AAF6}"/>
    <cellStyle name="Date Feeder Field 2 4 2 16 2" xfId="15975" xr:uid="{7371B4BF-EF25-4855-BABA-62D86CAD20FA}"/>
    <cellStyle name="Date Feeder Field 2 4 2 16 2 2" xfId="15976" xr:uid="{FE6FD3D4-F618-4285-BC10-DAF947E6436D}"/>
    <cellStyle name="Date Feeder Field 2 4 2 16 3" xfId="15977" xr:uid="{68B8900E-2C41-4764-A755-0EE6DD51F396}"/>
    <cellStyle name="Date Feeder Field 2 4 2 17" xfId="15978" xr:uid="{4BE1B389-787E-4878-BF0B-C57F07B93271}"/>
    <cellStyle name="Date Feeder Field 2 4 2 17 2" xfId="15979" xr:uid="{87D0DC0D-1AA3-4091-9813-86D85BB7EC8D}"/>
    <cellStyle name="Date Feeder Field 2 4 2 17 2 2" xfId="15980" xr:uid="{1782D0A7-1BF3-48C9-AB53-9768BE6F131A}"/>
    <cellStyle name="Date Feeder Field 2 4 2 17 3" xfId="15981" xr:uid="{4D5B3272-208B-4440-9C91-7E59898A336F}"/>
    <cellStyle name="Date Feeder Field 2 4 2 18" xfId="15982" xr:uid="{068B815D-F8BF-45C0-97C3-21A58A95DEFA}"/>
    <cellStyle name="Date Feeder Field 2 4 2 18 2" xfId="15983" xr:uid="{4654BC06-D967-4765-9261-977B536229AC}"/>
    <cellStyle name="Date Feeder Field 2 4 2 18 2 2" xfId="15984" xr:uid="{7464950C-2AAD-4509-B758-0AA11B354745}"/>
    <cellStyle name="Date Feeder Field 2 4 2 18 3" xfId="15985" xr:uid="{03BA615E-4954-4283-9B3C-7606E80D6775}"/>
    <cellStyle name="Date Feeder Field 2 4 2 19" xfId="15986" xr:uid="{EAC3C5DA-4F60-474F-92C9-FEE54A9AF15D}"/>
    <cellStyle name="Date Feeder Field 2 4 2 19 2" xfId="15987" xr:uid="{A2F29FE7-5DF0-4C4C-A710-04BD39C0A30C}"/>
    <cellStyle name="Date Feeder Field 2 4 2 19 2 2" xfId="15988" xr:uid="{865AFF7E-80AB-4127-B5D7-9D9318C0C031}"/>
    <cellStyle name="Date Feeder Field 2 4 2 19 3" xfId="15989" xr:uid="{E68127B0-1F53-487D-8468-3CD8BD3E4994}"/>
    <cellStyle name="Date Feeder Field 2 4 2 2" xfId="15990" xr:uid="{9D60B54A-CA2B-41B5-8F02-5A444E514A85}"/>
    <cellStyle name="Date Feeder Field 2 4 2 2 2" xfId="15991" xr:uid="{5CB02DA2-88E4-41F8-B579-740056107704}"/>
    <cellStyle name="Date Feeder Field 2 4 2 2 2 2" xfId="15992" xr:uid="{6BD9544F-98A4-4867-BBA4-6F06C6EF17A6}"/>
    <cellStyle name="Date Feeder Field 2 4 2 2 3" xfId="15993" xr:uid="{AF4F42D1-355A-426A-B2EF-595E9FF1885B}"/>
    <cellStyle name="Date Feeder Field 2 4 2 2 4" xfId="15994" xr:uid="{C33F864A-1047-4F6C-BEE1-CA6FCB815510}"/>
    <cellStyle name="Date Feeder Field 2 4 2 20" xfId="15995" xr:uid="{B5EA07CF-2169-4496-A909-E6D4F349FD03}"/>
    <cellStyle name="Date Feeder Field 2 4 2 20 2" xfId="15996" xr:uid="{FDCCD947-FBA3-4E7B-80C7-FAB30385FB45}"/>
    <cellStyle name="Date Feeder Field 2 4 2 20 2 2" xfId="15997" xr:uid="{2A25819A-CCB3-456E-AB90-B398CF2A3923}"/>
    <cellStyle name="Date Feeder Field 2 4 2 20 3" xfId="15998" xr:uid="{3A695CD5-B74E-4956-BCD9-85D52969580A}"/>
    <cellStyle name="Date Feeder Field 2 4 2 21" xfId="15999" xr:uid="{4066ACC4-8B82-4868-8CFC-18B5EFCD2B18}"/>
    <cellStyle name="Date Feeder Field 2 4 2 21 2" xfId="16000" xr:uid="{398D057E-E8DF-407D-BA32-D468F1915973}"/>
    <cellStyle name="Date Feeder Field 2 4 2 22" xfId="16001" xr:uid="{1CD23BDF-FBA7-4A39-9348-3D7A6712F180}"/>
    <cellStyle name="Date Feeder Field 2 4 2 23" xfId="16002" xr:uid="{56AFE155-7F73-4F63-A1AD-A2B65FA4723D}"/>
    <cellStyle name="Date Feeder Field 2 4 2 3" xfId="16003" xr:uid="{1670B0B8-E7F6-409C-93DD-B1DAF3B0B074}"/>
    <cellStyle name="Date Feeder Field 2 4 2 3 2" xfId="16004" xr:uid="{0A854476-BC1C-4FB0-90FD-AD07115F207E}"/>
    <cellStyle name="Date Feeder Field 2 4 2 3 2 2" xfId="16005" xr:uid="{956AC29B-7A09-4A83-AB66-CCC2C52BB094}"/>
    <cellStyle name="Date Feeder Field 2 4 2 3 3" xfId="16006" xr:uid="{437B3F35-45E6-4B3D-B315-C5FDE0E35B8E}"/>
    <cellStyle name="Date Feeder Field 2 4 2 4" xfId="16007" xr:uid="{39C35671-C48D-48B3-8AE0-27B9EC9D5576}"/>
    <cellStyle name="Date Feeder Field 2 4 2 4 2" xfId="16008" xr:uid="{3D86C9DA-73A7-4F52-9436-C3B0AC92CC84}"/>
    <cellStyle name="Date Feeder Field 2 4 2 4 2 2" xfId="16009" xr:uid="{73A84688-782D-4FB3-B50D-E542F1C32891}"/>
    <cellStyle name="Date Feeder Field 2 4 2 4 3" xfId="16010" xr:uid="{378EDF45-1EBA-48CA-AC36-DB8E3BC7A677}"/>
    <cellStyle name="Date Feeder Field 2 4 2 5" xfId="16011" xr:uid="{F01D49FB-F407-44E3-A301-830E81A231D9}"/>
    <cellStyle name="Date Feeder Field 2 4 2 5 2" xfId="16012" xr:uid="{8486A109-B1BD-40A2-BC51-503416060A59}"/>
    <cellStyle name="Date Feeder Field 2 4 2 5 2 2" xfId="16013" xr:uid="{AD60C228-6E7E-4DE7-B25D-347F885B4EE4}"/>
    <cellStyle name="Date Feeder Field 2 4 2 5 3" xfId="16014" xr:uid="{167986B1-B28C-4CCD-8E3A-7C27C192889C}"/>
    <cellStyle name="Date Feeder Field 2 4 2 6" xfId="16015" xr:uid="{2DCCDEEB-8F20-43F2-894F-98C6C0190776}"/>
    <cellStyle name="Date Feeder Field 2 4 2 6 2" xfId="16016" xr:uid="{4B151106-B274-42E5-A6D5-F0D56D261E9C}"/>
    <cellStyle name="Date Feeder Field 2 4 2 6 2 2" xfId="16017" xr:uid="{988C848A-C8DF-4160-9D91-11561F965F71}"/>
    <cellStyle name="Date Feeder Field 2 4 2 6 3" xfId="16018" xr:uid="{94EDCC27-51A2-460E-9E5E-0B3D2B3807D7}"/>
    <cellStyle name="Date Feeder Field 2 4 2 7" xfId="16019" xr:uid="{36B2C95E-90AA-4789-9FB9-51F96C31ABC7}"/>
    <cellStyle name="Date Feeder Field 2 4 2 7 2" xfId="16020" xr:uid="{51C93E8C-B411-401D-AEB8-30289982F724}"/>
    <cellStyle name="Date Feeder Field 2 4 2 7 2 2" xfId="16021" xr:uid="{FA5E949A-611E-40A0-908E-9F6D886269A1}"/>
    <cellStyle name="Date Feeder Field 2 4 2 7 3" xfId="16022" xr:uid="{92FDCD47-83AE-4441-AF91-7F0A6E3C6776}"/>
    <cellStyle name="Date Feeder Field 2 4 2 8" xfId="16023" xr:uid="{45E1A6AC-D031-4090-9DF0-61838899AFC5}"/>
    <cellStyle name="Date Feeder Field 2 4 2 8 2" xfId="16024" xr:uid="{7C79989E-43D6-4A86-B08F-95FCFFAE3917}"/>
    <cellStyle name="Date Feeder Field 2 4 2 8 2 2" xfId="16025" xr:uid="{7EE788BC-FCD2-4301-AA2B-E97F598A84FE}"/>
    <cellStyle name="Date Feeder Field 2 4 2 8 3" xfId="16026" xr:uid="{C281C156-A67C-4393-A7A1-C22E47E6653C}"/>
    <cellStyle name="Date Feeder Field 2 4 2 9" xfId="16027" xr:uid="{A9ACB2AE-9F41-4D5B-BF5F-032D067C8753}"/>
    <cellStyle name="Date Feeder Field 2 4 2 9 2" xfId="16028" xr:uid="{C4C51923-9F1C-4419-BDED-82FFC5E58BF2}"/>
    <cellStyle name="Date Feeder Field 2 4 2 9 2 2" xfId="16029" xr:uid="{33DA1AED-3D1E-4A22-AEBC-F4055A82F79F}"/>
    <cellStyle name="Date Feeder Field 2 4 2 9 3" xfId="16030" xr:uid="{C7221FCA-13F1-43F4-BF29-1273DB0C0547}"/>
    <cellStyle name="Date Feeder Field 2 4 20" xfId="16031" xr:uid="{8EAC3CDD-3AD7-4099-9B0E-EBCE060FAB04}"/>
    <cellStyle name="Date Feeder Field 2 4 20 2" xfId="16032" xr:uid="{82E3A7FF-BE03-47B7-B3FC-560BB4F22CBF}"/>
    <cellStyle name="Date Feeder Field 2 4 20 2 2" xfId="16033" xr:uid="{2518BB7F-5646-4E75-BE76-D79E3C3841E3}"/>
    <cellStyle name="Date Feeder Field 2 4 20 3" xfId="16034" xr:uid="{34F4262D-4188-4637-B8F6-069F542CDF3C}"/>
    <cellStyle name="Date Feeder Field 2 4 21" xfId="16035" xr:uid="{1AAF8AD9-86AE-4C22-85F3-71968AA393BC}"/>
    <cellStyle name="Date Feeder Field 2 4 21 2" xfId="16036" xr:uid="{D82EEC60-6473-4C39-81F1-F664C3BEB29A}"/>
    <cellStyle name="Date Feeder Field 2 4 21 2 2" xfId="16037" xr:uid="{034C621E-129C-44E9-AD1F-F39238E6203A}"/>
    <cellStyle name="Date Feeder Field 2 4 21 3" xfId="16038" xr:uid="{994447D2-F01A-499A-AC93-20286497B628}"/>
    <cellStyle name="Date Feeder Field 2 4 22" xfId="16039" xr:uid="{3192BD96-9473-4465-8A30-6702D4EF6324}"/>
    <cellStyle name="Date Feeder Field 2 4 22 2" xfId="16040" xr:uid="{630F310A-8CB4-441D-BB2D-5735FA78A33B}"/>
    <cellStyle name="Date Feeder Field 2 4 23" xfId="16041" xr:uid="{A029FE19-1B2F-4B69-888D-B8BE1D5CE1C8}"/>
    <cellStyle name="Date Feeder Field 2 4 24" xfId="16042" xr:uid="{869CCAA6-CDB2-4DCE-BAE2-FA61D4EDA5CE}"/>
    <cellStyle name="Date Feeder Field 2 4 3" xfId="16043" xr:uid="{94230A49-17A6-4956-A1F7-EAFF9011B34A}"/>
    <cellStyle name="Date Feeder Field 2 4 3 2" xfId="16044" xr:uid="{DB9A6FB3-EF87-4DEC-A199-79278221B087}"/>
    <cellStyle name="Date Feeder Field 2 4 3 2 2" xfId="16045" xr:uid="{B7C5B918-3834-455C-B332-5C474B55B639}"/>
    <cellStyle name="Date Feeder Field 2 4 3 3" xfId="16046" xr:uid="{F0C77144-AA9F-45B0-879C-C45987CF5557}"/>
    <cellStyle name="Date Feeder Field 2 4 3 4" xfId="16047" xr:uid="{23E8A919-D6E6-449A-ABCE-43C50EE24B3C}"/>
    <cellStyle name="Date Feeder Field 2 4 4" xfId="16048" xr:uid="{68F015CE-C725-465D-85AA-4C68B30BADAB}"/>
    <cellStyle name="Date Feeder Field 2 4 4 2" xfId="16049" xr:uid="{0632308C-8E0F-46A9-9BCB-DB6DF566FF4B}"/>
    <cellStyle name="Date Feeder Field 2 4 4 2 2" xfId="16050" xr:uid="{06740854-1BD9-4654-B9D9-0FEAFECAD520}"/>
    <cellStyle name="Date Feeder Field 2 4 4 3" xfId="16051" xr:uid="{F1750F71-1DF8-47A3-88F1-74ED32262791}"/>
    <cellStyle name="Date Feeder Field 2 4 4 4" xfId="16052" xr:uid="{8C4EC4DF-EE12-43D8-9887-D264E3692AA9}"/>
    <cellStyle name="Date Feeder Field 2 4 5" xfId="16053" xr:uid="{5CC1779A-EC5E-4BF4-8E34-C3E5FC4A49CD}"/>
    <cellStyle name="Date Feeder Field 2 4 5 2" xfId="16054" xr:uid="{2E8D1B85-65DF-4E5B-A90E-9825DCB7C6B0}"/>
    <cellStyle name="Date Feeder Field 2 4 5 2 2" xfId="16055" xr:uid="{DF22F253-B8E0-482A-85FF-4A49E6679334}"/>
    <cellStyle name="Date Feeder Field 2 4 5 3" xfId="16056" xr:uid="{E5C8C31A-5149-456C-B8EC-B6CBF6E9D0E6}"/>
    <cellStyle name="Date Feeder Field 2 4 6" xfId="16057" xr:uid="{31F52828-9729-4AEA-9C46-6AD6DE952B0B}"/>
    <cellStyle name="Date Feeder Field 2 4 6 2" xfId="16058" xr:uid="{121E0E09-DAF0-4214-8AAA-3C67D5F7AD6B}"/>
    <cellStyle name="Date Feeder Field 2 4 6 2 2" xfId="16059" xr:uid="{86B3ADD7-B28E-4F8F-8052-85BE38E26B16}"/>
    <cellStyle name="Date Feeder Field 2 4 6 3" xfId="16060" xr:uid="{78A641A9-F3E4-44B6-BDF6-184F627C91EC}"/>
    <cellStyle name="Date Feeder Field 2 4 7" xfId="16061" xr:uid="{E6E7AEEA-7076-4099-A85A-4893BE44855F}"/>
    <cellStyle name="Date Feeder Field 2 4 7 2" xfId="16062" xr:uid="{BC5098F9-3076-4802-B3E5-02F16D44FFFD}"/>
    <cellStyle name="Date Feeder Field 2 4 7 2 2" xfId="16063" xr:uid="{CC0D28BF-1AF4-4461-A817-7DB9E065BFAB}"/>
    <cellStyle name="Date Feeder Field 2 4 7 3" xfId="16064" xr:uid="{6C353E00-8F18-4EEB-A253-384C552D3E39}"/>
    <cellStyle name="Date Feeder Field 2 4 8" xfId="16065" xr:uid="{861400CC-2B30-4BF5-A4DD-A2D239704210}"/>
    <cellStyle name="Date Feeder Field 2 4 8 2" xfId="16066" xr:uid="{A3565AA6-4172-49B7-AF21-5333666CF645}"/>
    <cellStyle name="Date Feeder Field 2 4 8 2 2" xfId="16067" xr:uid="{D395DC0B-BC05-4777-B0B4-C94E12A06FBE}"/>
    <cellStyle name="Date Feeder Field 2 4 8 3" xfId="16068" xr:uid="{3B439722-FC54-47D4-80AA-A4BD6B3E8945}"/>
    <cellStyle name="Date Feeder Field 2 4 9" xfId="16069" xr:uid="{676366C0-553A-445B-88F3-F72D6D260C6B}"/>
    <cellStyle name="Date Feeder Field 2 4 9 2" xfId="16070" xr:uid="{1875F4BF-EB64-4641-8240-AA3ABF34868D}"/>
    <cellStyle name="Date Feeder Field 2 4 9 2 2" xfId="16071" xr:uid="{FD7BDF28-B859-434A-9EE7-DD1A6C1C07D5}"/>
    <cellStyle name="Date Feeder Field 2 4 9 3" xfId="16072" xr:uid="{CF07F767-BF37-4865-86B7-026F4531ED14}"/>
    <cellStyle name="Date Feeder Field 2 5" xfId="16073" xr:uid="{0F990E08-BB35-4F4D-9FB1-D201E93E504B}"/>
    <cellStyle name="Date Feeder Field 2 5 10" xfId="16074" xr:uid="{3A2774D7-8E93-455D-93AB-1C4948321DDD}"/>
    <cellStyle name="Date Feeder Field 2 5 10 2" xfId="16075" xr:uid="{915A2789-0B16-48C4-9025-983B0F821F23}"/>
    <cellStyle name="Date Feeder Field 2 5 10 2 2" xfId="16076" xr:uid="{FF88E09F-E640-4842-AB75-0A3A6664FD27}"/>
    <cellStyle name="Date Feeder Field 2 5 10 3" xfId="16077" xr:uid="{B034DD4A-4B58-4006-B357-8CDC4FE66A22}"/>
    <cellStyle name="Date Feeder Field 2 5 11" xfId="16078" xr:uid="{256E6266-F7E3-4CAF-A48D-EFB51E7D78D3}"/>
    <cellStyle name="Date Feeder Field 2 5 11 2" xfId="16079" xr:uid="{0B59F833-1FB5-4A63-8C33-62217D2B5241}"/>
    <cellStyle name="Date Feeder Field 2 5 11 2 2" xfId="16080" xr:uid="{178CB17F-87C0-4D49-9A78-7A842282F64A}"/>
    <cellStyle name="Date Feeder Field 2 5 11 3" xfId="16081" xr:uid="{E6E00EAD-AFCD-4838-80BC-A7767E47B3BC}"/>
    <cellStyle name="Date Feeder Field 2 5 12" xfId="16082" xr:uid="{BAFAB82E-E86A-4030-B190-BF16C8236B7A}"/>
    <cellStyle name="Date Feeder Field 2 5 12 2" xfId="16083" xr:uid="{C1F50DA6-5328-4E53-8A31-4DDC1258EEC8}"/>
    <cellStyle name="Date Feeder Field 2 5 12 2 2" xfId="16084" xr:uid="{2BFF65A2-8897-4B88-8B38-FDE55F86294A}"/>
    <cellStyle name="Date Feeder Field 2 5 12 3" xfId="16085" xr:uid="{7317E919-3E74-4656-9381-9CF704B05E9A}"/>
    <cellStyle name="Date Feeder Field 2 5 13" xfId="16086" xr:uid="{36440BC5-73DE-44A0-B5B1-F66E3C71322A}"/>
    <cellStyle name="Date Feeder Field 2 5 13 2" xfId="16087" xr:uid="{D37C3E71-33A0-42A7-952F-2B53EF4AFFE9}"/>
    <cellStyle name="Date Feeder Field 2 5 13 2 2" xfId="16088" xr:uid="{4E7B4681-7DD4-4695-8FFC-A67BCEE2C138}"/>
    <cellStyle name="Date Feeder Field 2 5 13 3" xfId="16089" xr:uid="{BEAFABCE-1E56-41F2-AA53-C8A382F51FC4}"/>
    <cellStyle name="Date Feeder Field 2 5 14" xfId="16090" xr:uid="{419AE443-91F3-4BF6-BA8E-91AC51171481}"/>
    <cellStyle name="Date Feeder Field 2 5 14 2" xfId="16091" xr:uid="{B83C3539-8C65-431C-94E7-B091130BBF7D}"/>
    <cellStyle name="Date Feeder Field 2 5 14 2 2" xfId="16092" xr:uid="{0977CFF4-4348-4811-B1D2-F26AC8E59EED}"/>
    <cellStyle name="Date Feeder Field 2 5 14 3" xfId="16093" xr:uid="{23682F06-5B38-485E-995E-B66D12AA286D}"/>
    <cellStyle name="Date Feeder Field 2 5 15" xfId="16094" xr:uid="{752291CD-0053-4DFC-A9A7-19B984D41E4C}"/>
    <cellStyle name="Date Feeder Field 2 5 15 2" xfId="16095" xr:uid="{EE94C9F9-972B-407B-B0EB-521259CB4A7C}"/>
    <cellStyle name="Date Feeder Field 2 5 15 2 2" xfId="16096" xr:uid="{115D5AA9-90A8-412F-8A38-A7A51F087155}"/>
    <cellStyle name="Date Feeder Field 2 5 15 3" xfId="16097" xr:uid="{B121CCEE-0D68-4BA5-AB41-9F3D158CD619}"/>
    <cellStyle name="Date Feeder Field 2 5 16" xfId="16098" xr:uid="{2CC14B80-C5FF-47F9-A09B-DA71DA1C2568}"/>
    <cellStyle name="Date Feeder Field 2 5 16 2" xfId="16099" xr:uid="{F8CC0900-58E9-46C5-85B0-E3A5CE5FC404}"/>
    <cellStyle name="Date Feeder Field 2 5 16 2 2" xfId="16100" xr:uid="{249F42B9-8663-4242-BB93-4820608524A2}"/>
    <cellStyle name="Date Feeder Field 2 5 16 3" xfId="16101" xr:uid="{22869B78-AD72-4575-9DDE-CC81EB89021C}"/>
    <cellStyle name="Date Feeder Field 2 5 17" xfId="16102" xr:uid="{4E2C2BDA-7FFE-4F18-BE6A-9323C61BBF1C}"/>
    <cellStyle name="Date Feeder Field 2 5 17 2" xfId="16103" xr:uid="{419E2639-FD65-4B68-A376-1E38F2E57318}"/>
    <cellStyle name="Date Feeder Field 2 5 17 2 2" xfId="16104" xr:uid="{264B33BF-48F7-4E94-A0A5-B91101F385FD}"/>
    <cellStyle name="Date Feeder Field 2 5 17 3" xfId="16105" xr:uid="{AC254F1E-08EC-4D95-89F4-6171C88A1C94}"/>
    <cellStyle name="Date Feeder Field 2 5 18" xfId="16106" xr:uid="{BF192793-10E5-46E3-B233-8999D34FBB55}"/>
    <cellStyle name="Date Feeder Field 2 5 18 2" xfId="16107" xr:uid="{BA9F9B34-2EE1-4CF2-A98C-01804ADF6AE6}"/>
    <cellStyle name="Date Feeder Field 2 5 18 2 2" xfId="16108" xr:uid="{25FCEA19-724C-43C2-B14C-12C7E30ECE8C}"/>
    <cellStyle name="Date Feeder Field 2 5 18 3" xfId="16109" xr:uid="{B11D227A-1B50-43A5-8F99-322FA71813AC}"/>
    <cellStyle name="Date Feeder Field 2 5 19" xfId="16110" xr:uid="{9ECCEEFE-6EAD-4083-847F-DA1C0D8328D5}"/>
    <cellStyle name="Date Feeder Field 2 5 19 2" xfId="16111" xr:uid="{65BC3AFF-B69A-40FC-833D-09C69C28B41F}"/>
    <cellStyle name="Date Feeder Field 2 5 19 2 2" xfId="16112" xr:uid="{3AA70C0A-05CA-4CA9-B1A1-AB88A96C58A5}"/>
    <cellStyle name="Date Feeder Field 2 5 19 3" xfId="16113" xr:uid="{FCDA3EB1-96DB-4BDC-8434-7B283D253B8C}"/>
    <cellStyle name="Date Feeder Field 2 5 2" xfId="16114" xr:uid="{5B1D81AC-649B-4D50-B5A6-3B55046B5416}"/>
    <cellStyle name="Date Feeder Field 2 5 2 2" xfId="16115" xr:uid="{BF1FF486-66FE-450F-B796-79D2CCF41107}"/>
    <cellStyle name="Date Feeder Field 2 5 2 2 2" xfId="16116" xr:uid="{FE9CD225-9A3B-4BBB-A348-2DCBCB7F4BA0}"/>
    <cellStyle name="Date Feeder Field 2 5 2 3" xfId="16117" xr:uid="{3B1B3768-9936-4952-A144-15A0496732A9}"/>
    <cellStyle name="Date Feeder Field 2 5 2 4" xfId="16118" xr:uid="{F83AA33F-F959-40E7-81E3-BEC3A5D9A140}"/>
    <cellStyle name="Date Feeder Field 2 5 20" xfId="16119" xr:uid="{239C3E32-487F-4619-ABFD-0AEBE88E3832}"/>
    <cellStyle name="Date Feeder Field 2 5 20 2" xfId="16120" xr:uid="{FC89BFC3-28DF-40FB-9742-464A087859CA}"/>
    <cellStyle name="Date Feeder Field 2 5 20 2 2" xfId="16121" xr:uid="{B83342F9-01F3-4FF9-90B6-7DA4C89CAD65}"/>
    <cellStyle name="Date Feeder Field 2 5 20 3" xfId="16122" xr:uid="{68C5AA5C-230F-4D0E-A8DF-570FB805D276}"/>
    <cellStyle name="Date Feeder Field 2 5 21" xfId="16123" xr:uid="{EECB8FD3-EB07-4C70-9915-BDB345BF958F}"/>
    <cellStyle name="Date Feeder Field 2 5 21 2" xfId="16124" xr:uid="{A5D7509F-DAE8-478D-AE18-C460288A68FC}"/>
    <cellStyle name="Date Feeder Field 2 5 22" xfId="16125" xr:uid="{8C3AA7FB-C74E-4D93-B002-F565819D60E7}"/>
    <cellStyle name="Date Feeder Field 2 5 23" xfId="16126" xr:uid="{2A5F1D35-64F6-48B3-98A7-8CB7A768F118}"/>
    <cellStyle name="Date Feeder Field 2 5 3" xfId="16127" xr:uid="{9532AA14-8904-4029-93D0-65D96D8F2980}"/>
    <cellStyle name="Date Feeder Field 2 5 3 2" xfId="16128" xr:uid="{AF260D24-D583-4BCE-9F9C-44707C20306A}"/>
    <cellStyle name="Date Feeder Field 2 5 3 2 2" xfId="16129" xr:uid="{7E31A05F-992F-42D3-AE60-D9844A1EE49D}"/>
    <cellStyle name="Date Feeder Field 2 5 3 3" xfId="16130" xr:uid="{77A2D370-DF5D-4CDB-BF2A-FF5A6C60D2B6}"/>
    <cellStyle name="Date Feeder Field 2 5 4" xfId="16131" xr:uid="{35C65177-B4CC-447B-ABD0-5F3C6BFE0300}"/>
    <cellStyle name="Date Feeder Field 2 5 4 2" xfId="16132" xr:uid="{479260F2-EDEA-4150-A731-000ADDF6FA7A}"/>
    <cellStyle name="Date Feeder Field 2 5 4 2 2" xfId="16133" xr:uid="{BF2E982F-3DA6-45E3-A0B5-70F4EDE0BFCF}"/>
    <cellStyle name="Date Feeder Field 2 5 4 3" xfId="16134" xr:uid="{592C1B79-A036-4C78-8FF0-1CB2966D98C2}"/>
    <cellStyle name="Date Feeder Field 2 5 5" xfId="16135" xr:uid="{549D49CE-5ABC-4F11-AE57-C0A128675351}"/>
    <cellStyle name="Date Feeder Field 2 5 5 2" xfId="16136" xr:uid="{D839F092-CD44-4D54-AE9B-8B97DB001953}"/>
    <cellStyle name="Date Feeder Field 2 5 5 2 2" xfId="16137" xr:uid="{0574B7D7-7FAC-4F2F-8A4F-0A0A2573F119}"/>
    <cellStyle name="Date Feeder Field 2 5 5 3" xfId="16138" xr:uid="{4FF680EC-C174-42A8-A401-7EFDD5DEC3CD}"/>
    <cellStyle name="Date Feeder Field 2 5 6" xfId="16139" xr:uid="{D4897C93-E76B-4C35-B19C-4C0C4CA359DA}"/>
    <cellStyle name="Date Feeder Field 2 5 6 2" xfId="16140" xr:uid="{87081FBB-F548-4D63-B99A-B88949CE5930}"/>
    <cellStyle name="Date Feeder Field 2 5 6 2 2" xfId="16141" xr:uid="{72F87EC3-C6C0-4FB3-A292-528070C433F2}"/>
    <cellStyle name="Date Feeder Field 2 5 6 3" xfId="16142" xr:uid="{F0460E43-C8A6-4D8E-B2D0-7379DCD1CF69}"/>
    <cellStyle name="Date Feeder Field 2 5 7" xfId="16143" xr:uid="{945A5BBC-6E7D-4302-A4C0-774214C62DB3}"/>
    <cellStyle name="Date Feeder Field 2 5 7 2" xfId="16144" xr:uid="{9807F329-C786-431B-9B18-09CE475072A0}"/>
    <cellStyle name="Date Feeder Field 2 5 7 2 2" xfId="16145" xr:uid="{6B6B3AB9-8751-47E1-8F21-F72071AC753E}"/>
    <cellStyle name="Date Feeder Field 2 5 7 3" xfId="16146" xr:uid="{4F35973E-7DC9-4C5F-9E1E-F41F90467CB8}"/>
    <cellStyle name="Date Feeder Field 2 5 8" xfId="16147" xr:uid="{2C69E15D-F006-46B2-8F43-F50ACBD7B61A}"/>
    <cellStyle name="Date Feeder Field 2 5 8 2" xfId="16148" xr:uid="{FCF2F637-CDB2-4EA3-AFF4-FC35EC51D10F}"/>
    <cellStyle name="Date Feeder Field 2 5 8 2 2" xfId="16149" xr:uid="{54F4ED8D-9056-4C0E-BFBD-D292B3242F14}"/>
    <cellStyle name="Date Feeder Field 2 5 8 3" xfId="16150" xr:uid="{313856DA-62ED-428E-9873-4DF09CB68069}"/>
    <cellStyle name="Date Feeder Field 2 5 9" xfId="16151" xr:uid="{29A1CF67-A7D6-4CEA-806E-D10D93700380}"/>
    <cellStyle name="Date Feeder Field 2 5 9 2" xfId="16152" xr:uid="{91ECB8C9-AAA3-4C2C-A45D-A67457F0F9F7}"/>
    <cellStyle name="Date Feeder Field 2 5 9 2 2" xfId="16153" xr:uid="{509369E2-BC1B-45F4-8DBE-465FF7387DEF}"/>
    <cellStyle name="Date Feeder Field 2 5 9 3" xfId="16154" xr:uid="{81EFB701-1ECF-46B5-8E0C-D88FEE0F6D31}"/>
    <cellStyle name="Date Feeder Field 2 6" xfId="16155" xr:uid="{2B160DF9-3F1F-4D57-B1CB-936C1BA5A600}"/>
    <cellStyle name="Date Feeder Field 2 6 2" xfId="16156" xr:uid="{CDA73477-23CF-449B-AD2F-6BA136CB23E1}"/>
    <cellStyle name="Date Feeder Field 2 6 2 2" xfId="16157" xr:uid="{7F3753CB-B322-4B0A-B853-5DD57343BB49}"/>
    <cellStyle name="Date Feeder Field 2 6 3" xfId="16158" xr:uid="{FAA82E31-908A-4C7D-9DCA-3DAACF405A8D}"/>
    <cellStyle name="Date Feeder Field 2 6 4" xfId="16159" xr:uid="{EC02A591-8AC3-49E7-BD1F-0F54E9D7C15B}"/>
    <cellStyle name="Date Feeder Field 2 7" xfId="16160" xr:uid="{13881F65-BE58-4205-BCD7-88BB743046B2}"/>
    <cellStyle name="Date Feeder Field 2 7 2" xfId="16161" xr:uid="{7DB7A7A1-5546-402B-B62D-3DD9622D8DC9}"/>
    <cellStyle name="Date Feeder Field 2 7 2 2" xfId="16162" xr:uid="{510272C8-E128-498B-8F09-014560FABD72}"/>
    <cellStyle name="Date Feeder Field 2 7 3" xfId="16163" xr:uid="{26A6A6E3-E26B-47ED-864F-9A9629A91CEA}"/>
    <cellStyle name="Date Feeder Field 2 8" xfId="16164" xr:uid="{C4DE0EE2-5E65-4DDF-864E-D7DE712909CD}"/>
    <cellStyle name="Date Feeder Field 2 8 2" xfId="16165" xr:uid="{52F68297-4BEC-4354-863B-87CDB5B2BF40}"/>
    <cellStyle name="Date Feeder Field 2 8 2 2" xfId="16166" xr:uid="{8A9ECEDB-A20F-4365-8969-32B86F85172B}"/>
    <cellStyle name="Date Feeder Field 2 8 3" xfId="16167" xr:uid="{10B06490-41B9-4660-80F5-2063D2CE6301}"/>
    <cellStyle name="Date Feeder Field 2 9" xfId="16168" xr:uid="{E3DDE5D1-C2A8-4F07-BB34-11D542DD03E2}"/>
    <cellStyle name="Date Feeder Field 2 9 2" xfId="16169" xr:uid="{4A9B41E7-DB8A-4A7A-BFF7-39F4564ACC34}"/>
    <cellStyle name="Date Feeder Field 2 9 2 2" xfId="16170" xr:uid="{057B1D6F-7B42-4D44-8E98-55A4B8DA7BA4}"/>
    <cellStyle name="Date Feeder Field 2 9 3" xfId="16171" xr:uid="{317C747F-7F02-489A-A075-9F1CB0ECEF4F}"/>
    <cellStyle name="Date Feeder Field 20" xfId="16172" xr:uid="{496B3CED-BA32-49B1-9AE6-5AAA2AC9577D}"/>
    <cellStyle name="Date Feeder Field 20 2" xfId="16173" xr:uid="{166456AA-63AA-4554-9AFA-04A47A94B8BE}"/>
    <cellStyle name="Date Feeder Field 20 2 2" xfId="16174" xr:uid="{8F739001-E446-4635-B6CE-AA072CF3AFE0}"/>
    <cellStyle name="Date Feeder Field 20 3" xfId="16175" xr:uid="{83435D61-D536-4BDC-A9FF-9ABC7F51BF76}"/>
    <cellStyle name="Date Feeder Field 21" xfId="16176" xr:uid="{3D045676-050F-494B-B5A7-9EF73D807B3C}"/>
    <cellStyle name="Date Feeder Field 21 2" xfId="16177" xr:uid="{B4123AE0-A075-4305-9E0E-35DCF55D3105}"/>
    <cellStyle name="Date Feeder Field 21 2 2" xfId="16178" xr:uid="{5B0CC748-D692-4EB6-A16E-7110DE9F071C}"/>
    <cellStyle name="Date Feeder Field 21 3" xfId="16179" xr:uid="{3ED96C4C-B813-4584-B577-9EF8DEBFF220}"/>
    <cellStyle name="Date Feeder Field 22" xfId="16180" xr:uid="{D7E8EB12-A6F0-4DC0-B3D5-FDE41054A63B}"/>
    <cellStyle name="Date Feeder Field 22 2" xfId="16181" xr:uid="{4CD69D02-3D57-488C-8E2F-EDAAD579C066}"/>
    <cellStyle name="Date Feeder Field 23" xfId="16182" xr:uid="{253E78E6-9C6F-4A76-AC7B-772CD32E6A5E}"/>
    <cellStyle name="Date Feeder Field 24" xfId="16183" xr:uid="{472B0243-9CB2-4502-9822-9F648A602A83}"/>
    <cellStyle name="Date Feeder Field 25" xfId="16184" xr:uid="{62185AFD-C8C6-4FD6-B2E3-B4B32596D3D0}"/>
    <cellStyle name="Date Feeder Field 26" xfId="16185" xr:uid="{02B6C150-2802-4755-9472-1B0D6C250D27}"/>
    <cellStyle name="Date Feeder Field 27" xfId="16186" xr:uid="{0D4571E0-BBF1-4944-9AB6-96AF63E20FDB}"/>
    <cellStyle name="Date Feeder Field 3" xfId="16187" xr:uid="{7E6E6020-2FFF-4253-8022-81A19DD13149}"/>
    <cellStyle name="Date Feeder Field 3 10" xfId="16188" xr:uid="{0CCE95A4-3F90-4248-B512-81935F0DCF05}"/>
    <cellStyle name="Date Feeder Field 3 10 2" xfId="16189" xr:uid="{3854467D-6A39-4F6B-BF31-0BC68607E891}"/>
    <cellStyle name="Date Feeder Field 3 10 2 2" xfId="16190" xr:uid="{0BCE9C23-B6BC-4653-BD57-2FA6B5FD388D}"/>
    <cellStyle name="Date Feeder Field 3 10 3" xfId="16191" xr:uid="{F8975E44-DF90-4DA5-BC23-8B2F5D853238}"/>
    <cellStyle name="Date Feeder Field 3 11" xfId="16192" xr:uid="{86F3E57B-C81F-40B3-BF9E-5EE3EED6506A}"/>
    <cellStyle name="Date Feeder Field 3 11 2" xfId="16193" xr:uid="{310582BD-FF01-48EE-A87D-E30F60DF28B5}"/>
    <cellStyle name="Date Feeder Field 3 11 2 2" xfId="16194" xr:uid="{2C749E5F-C466-418D-91DB-AACCCC8BA768}"/>
    <cellStyle name="Date Feeder Field 3 11 3" xfId="16195" xr:uid="{267CC367-06AD-4FFD-B2D5-AA71A21165E6}"/>
    <cellStyle name="Date Feeder Field 3 12" xfId="16196" xr:uid="{6964B5FC-21CA-451C-9FF3-1F730B2585E0}"/>
    <cellStyle name="Date Feeder Field 3 12 2" xfId="16197" xr:uid="{2C7991D3-2700-4B98-80A3-DBCC0D30CDE9}"/>
    <cellStyle name="Date Feeder Field 3 12 2 2" xfId="16198" xr:uid="{A178C9DF-B0E7-44C7-810C-A59C188E4466}"/>
    <cellStyle name="Date Feeder Field 3 12 3" xfId="16199" xr:uid="{2DB5B04F-9E4F-469F-9D4A-4C66F9122604}"/>
    <cellStyle name="Date Feeder Field 3 13" xfId="16200" xr:uid="{95E4C9D3-603D-4D90-8DC6-220BD0927AAA}"/>
    <cellStyle name="Date Feeder Field 3 13 2" xfId="16201" xr:uid="{F07860E9-3B8C-49EF-A55C-B0E0542E6919}"/>
    <cellStyle name="Date Feeder Field 3 13 2 2" xfId="16202" xr:uid="{63BD4E6A-F676-46FE-8EF1-EB4682229EBD}"/>
    <cellStyle name="Date Feeder Field 3 13 3" xfId="16203" xr:uid="{3064E2B8-881A-4DD1-9B60-58CAE8E49680}"/>
    <cellStyle name="Date Feeder Field 3 14" xfId="16204" xr:uid="{C5E64888-1F53-4541-AA64-F3C2407535CD}"/>
    <cellStyle name="Date Feeder Field 3 14 2" xfId="16205" xr:uid="{2695E5AF-146D-4E92-92C4-814E82056130}"/>
    <cellStyle name="Date Feeder Field 3 14 2 2" xfId="16206" xr:uid="{4C010A8A-0155-44B8-9AA8-CCB643F5EA27}"/>
    <cellStyle name="Date Feeder Field 3 14 3" xfId="16207" xr:uid="{71315744-7097-435B-81E4-B80D79DBDC79}"/>
    <cellStyle name="Date Feeder Field 3 15" xfId="16208" xr:uid="{55945262-893F-4561-B05F-4D7606DB9D35}"/>
    <cellStyle name="Date Feeder Field 3 15 2" xfId="16209" xr:uid="{EC3FEF2F-B699-4C6F-BEB3-E57B725158D4}"/>
    <cellStyle name="Date Feeder Field 3 15 2 2" xfId="16210" xr:uid="{72099DD2-71B8-4AD2-AB8C-DF85F999BB6D}"/>
    <cellStyle name="Date Feeder Field 3 15 3" xfId="16211" xr:uid="{DD524FF6-09B6-460B-86CB-2A5CEB4558E9}"/>
    <cellStyle name="Date Feeder Field 3 16" xfId="16212" xr:uid="{1DCC876B-7D42-4524-8B18-22B0B7700144}"/>
    <cellStyle name="Date Feeder Field 3 16 2" xfId="16213" xr:uid="{5786FDE8-E6B8-4863-880F-48A6759599A1}"/>
    <cellStyle name="Date Feeder Field 3 16 2 2" xfId="16214" xr:uid="{D4D6C47C-A0E1-4EE7-B6BE-55A59DC2E886}"/>
    <cellStyle name="Date Feeder Field 3 16 3" xfId="16215" xr:uid="{AB1A5D7E-7A36-4BE3-830C-A001FB2F4FF4}"/>
    <cellStyle name="Date Feeder Field 3 17" xfId="16216" xr:uid="{8A31299B-9EDD-474D-AB3F-B37956C1DE4E}"/>
    <cellStyle name="Date Feeder Field 3 17 2" xfId="16217" xr:uid="{6D8482FF-5F02-46C1-8643-53284A6485C1}"/>
    <cellStyle name="Date Feeder Field 3 17 2 2" xfId="16218" xr:uid="{DA0E271A-32C5-4806-8ACC-0E38258EDD63}"/>
    <cellStyle name="Date Feeder Field 3 17 3" xfId="16219" xr:uid="{0880D04A-C3CC-42A9-A533-3BECB0C5212A}"/>
    <cellStyle name="Date Feeder Field 3 18" xfId="16220" xr:uid="{E89E2E28-3911-4673-8824-9BCF0BC4D92F}"/>
    <cellStyle name="Date Feeder Field 3 18 2" xfId="16221" xr:uid="{A39EFEA1-22A5-418D-A1BF-84E7F50E9008}"/>
    <cellStyle name="Date Feeder Field 3 19" xfId="16222" xr:uid="{C9A7486C-6340-4FB0-AACE-32D4B9364307}"/>
    <cellStyle name="Date Feeder Field 3 2" xfId="16223" xr:uid="{B6787334-9DF2-44A9-84EA-56986A549F2D}"/>
    <cellStyle name="Date Feeder Field 3 2 10" xfId="16224" xr:uid="{289598E5-E3CD-45EE-A782-3561A18CBB1B}"/>
    <cellStyle name="Date Feeder Field 3 2 10 2" xfId="16225" xr:uid="{8100C823-AA71-427B-B68B-668694C712FD}"/>
    <cellStyle name="Date Feeder Field 3 2 10 2 2" xfId="16226" xr:uid="{33AC680C-30AD-454C-A55A-A7AFA3282DB0}"/>
    <cellStyle name="Date Feeder Field 3 2 10 3" xfId="16227" xr:uid="{EF00485D-DF21-470E-A5A0-A22E2E806C32}"/>
    <cellStyle name="Date Feeder Field 3 2 11" xfId="16228" xr:uid="{05EBF129-0EA4-4D8C-B818-67BEED8D7D7F}"/>
    <cellStyle name="Date Feeder Field 3 2 11 2" xfId="16229" xr:uid="{A4001BDE-C426-4AB8-B8C6-8C9FB179BF01}"/>
    <cellStyle name="Date Feeder Field 3 2 11 2 2" xfId="16230" xr:uid="{3745D793-19F3-4DB7-B9C4-066C693AAF1A}"/>
    <cellStyle name="Date Feeder Field 3 2 11 3" xfId="16231" xr:uid="{8A3175BC-9322-4A79-8875-A9DB224697B9}"/>
    <cellStyle name="Date Feeder Field 3 2 12" xfId="16232" xr:uid="{39359C1E-E161-4241-9247-CC59794184C4}"/>
    <cellStyle name="Date Feeder Field 3 2 12 2" xfId="16233" xr:uid="{65E8A1DE-783B-487F-8F77-B66BACFE0B43}"/>
    <cellStyle name="Date Feeder Field 3 2 12 2 2" xfId="16234" xr:uid="{E8E3FB85-77F1-4F53-822F-E512F5A8F528}"/>
    <cellStyle name="Date Feeder Field 3 2 12 3" xfId="16235" xr:uid="{0AE16A7A-5220-4CCF-A344-BD0551857D93}"/>
    <cellStyle name="Date Feeder Field 3 2 13" xfId="16236" xr:uid="{CAEB996A-3F16-47A8-91CA-2436567E0B53}"/>
    <cellStyle name="Date Feeder Field 3 2 13 2" xfId="16237" xr:uid="{E9B3334C-7ED4-4748-8823-2F6F1E83473F}"/>
    <cellStyle name="Date Feeder Field 3 2 13 2 2" xfId="16238" xr:uid="{02D4D6E4-FAB3-4A3E-9FA7-658FEA0E67F5}"/>
    <cellStyle name="Date Feeder Field 3 2 13 3" xfId="16239" xr:uid="{9872603E-C627-4FF5-8DD8-4E728F1B4FA1}"/>
    <cellStyle name="Date Feeder Field 3 2 14" xfId="16240" xr:uid="{10A0CB57-072B-453A-9556-E5AEF2A39DB9}"/>
    <cellStyle name="Date Feeder Field 3 2 14 2" xfId="16241" xr:uid="{7156B2A5-516B-4AA5-8A72-D03E5F2CD9B1}"/>
    <cellStyle name="Date Feeder Field 3 2 14 2 2" xfId="16242" xr:uid="{8652FE76-B43D-4E72-93B1-CF73F189FD70}"/>
    <cellStyle name="Date Feeder Field 3 2 14 3" xfId="16243" xr:uid="{2A667619-0BD1-4BF7-870F-36632188950E}"/>
    <cellStyle name="Date Feeder Field 3 2 15" xfId="16244" xr:uid="{48E08CF7-4143-41FB-924C-04367AE91951}"/>
    <cellStyle name="Date Feeder Field 3 2 15 2" xfId="16245" xr:uid="{8FBE5E48-E1D8-48BA-992F-964275DA3AE1}"/>
    <cellStyle name="Date Feeder Field 3 2 15 2 2" xfId="16246" xr:uid="{D0F42D81-5770-41AF-B384-B903BF5D35BF}"/>
    <cellStyle name="Date Feeder Field 3 2 15 3" xfId="16247" xr:uid="{060B0D2F-6FDB-424E-BC39-9BF5289C4937}"/>
    <cellStyle name="Date Feeder Field 3 2 16" xfId="16248" xr:uid="{38A70D49-EA18-456F-9A44-13C0E55CDAFB}"/>
    <cellStyle name="Date Feeder Field 3 2 16 2" xfId="16249" xr:uid="{F16ADF25-C1A3-486E-92C8-7DF275168736}"/>
    <cellStyle name="Date Feeder Field 3 2 16 2 2" xfId="16250" xr:uid="{B4FF6EF8-2659-4D82-A173-B9B3F3A61445}"/>
    <cellStyle name="Date Feeder Field 3 2 16 3" xfId="16251" xr:uid="{DA823094-EEA5-44FA-974D-2F2902A027DC}"/>
    <cellStyle name="Date Feeder Field 3 2 17" xfId="16252" xr:uid="{A7D1B7D2-D31C-4235-A9DB-B9CCC35DF95B}"/>
    <cellStyle name="Date Feeder Field 3 2 17 2" xfId="16253" xr:uid="{08F9C7B5-8E27-42F3-AD65-0815105FF703}"/>
    <cellStyle name="Date Feeder Field 3 2 17 2 2" xfId="16254" xr:uid="{A8850119-2876-481A-AF0C-1DC89E77EA41}"/>
    <cellStyle name="Date Feeder Field 3 2 17 3" xfId="16255" xr:uid="{5B869F8A-B4E9-49BD-886A-14138FD62B7D}"/>
    <cellStyle name="Date Feeder Field 3 2 18" xfId="16256" xr:uid="{EACE1607-101B-4AD0-8137-4B3278CBA117}"/>
    <cellStyle name="Date Feeder Field 3 2 18 2" xfId="16257" xr:uid="{BF78E7F6-7437-4196-9607-CCDA6D450890}"/>
    <cellStyle name="Date Feeder Field 3 2 18 2 2" xfId="16258" xr:uid="{11AB4244-BF16-43DA-AAC9-019544913274}"/>
    <cellStyle name="Date Feeder Field 3 2 18 3" xfId="16259" xr:uid="{869B68AA-0C46-475D-BA62-8798E7EE9524}"/>
    <cellStyle name="Date Feeder Field 3 2 19" xfId="16260" xr:uid="{A812AF1C-C156-4840-810B-817280153C20}"/>
    <cellStyle name="Date Feeder Field 3 2 19 2" xfId="16261" xr:uid="{D6169A82-9B75-4FFC-BE06-997295F99965}"/>
    <cellStyle name="Date Feeder Field 3 2 19 2 2" xfId="16262" xr:uid="{81F7B818-584D-482D-9AAB-D24A15BC4625}"/>
    <cellStyle name="Date Feeder Field 3 2 19 3" xfId="16263" xr:uid="{E676CFEA-C62E-496F-90FE-8907C5269C87}"/>
    <cellStyle name="Date Feeder Field 3 2 2" xfId="16264" xr:uid="{C1FCDBC4-A0D1-4831-A62E-36E07BA02B3C}"/>
    <cellStyle name="Date Feeder Field 3 2 2 2" xfId="16265" xr:uid="{A6F7C756-E7DD-478D-84A0-D4C32D619999}"/>
    <cellStyle name="Date Feeder Field 3 2 2 2 2" xfId="16266" xr:uid="{BAF6C076-A477-4EA0-9896-DC39322CFE44}"/>
    <cellStyle name="Date Feeder Field 3 2 2 2 2 2" xfId="16267" xr:uid="{B0B24DF1-D69C-42BB-8D1A-3E16508F5238}"/>
    <cellStyle name="Date Feeder Field 3 2 2 2 3" xfId="16268" xr:uid="{8BEDF6E6-209A-472A-8F53-4AEEA181DC66}"/>
    <cellStyle name="Date Feeder Field 3 2 2 2 4" xfId="16269" xr:uid="{8F5031AC-6077-48E3-BFBA-F37385F2E7CD}"/>
    <cellStyle name="Date Feeder Field 3 2 2 3" xfId="16270" xr:uid="{4E654D07-DC65-47D1-998C-05921937AAC4}"/>
    <cellStyle name="Date Feeder Field 3 2 2 3 2" xfId="16271" xr:uid="{DAD0EA7C-CF53-4F77-8E74-C10039AD0556}"/>
    <cellStyle name="Date Feeder Field 3 2 2 4" xfId="16272" xr:uid="{934FE532-6F91-4B98-99F1-DF8B76761564}"/>
    <cellStyle name="Date Feeder Field 3 2 2 5" xfId="16273" xr:uid="{2CCEBBE4-C0A8-4706-BD10-BEDD82A401F6}"/>
    <cellStyle name="Date Feeder Field 3 2 20" xfId="16274" xr:uid="{2C5EC9FA-EB18-4B85-AE94-C12F6DCA4013}"/>
    <cellStyle name="Date Feeder Field 3 2 20 2" xfId="16275" xr:uid="{FF94CBAF-3B47-4CA7-95A2-8ED1FB758F3E}"/>
    <cellStyle name="Date Feeder Field 3 2 20 2 2" xfId="16276" xr:uid="{308CBB54-936F-4AB7-92D9-E506EA9BCF2C}"/>
    <cellStyle name="Date Feeder Field 3 2 20 3" xfId="16277" xr:uid="{310953A6-38C8-4AFF-AE1A-DABAABDB7AFA}"/>
    <cellStyle name="Date Feeder Field 3 2 21" xfId="16278" xr:uid="{F598EDB4-2D4B-4829-BFA0-D4F15F84D58A}"/>
    <cellStyle name="Date Feeder Field 3 2 21 2" xfId="16279" xr:uid="{C0708F56-24BF-4212-A047-CA1A0B292E83}"/>
    <cellStyle name="Date Feeder Field 3 2 22" xfId="16280" xr:uid="{76083611-E5DD-4F32-BA92-C0DB5E571290}"/>
    <cellStyle name="Date Feeder Field 3 2 23" xfId="16281" xr:uid="{6FD2BE00-A691-4DE2-BA33-BD78D0CA4124}"/>
    <cellStyle name="Date Feeder Field 3 2 3" xfId="16282" xr:uid="{4D36719A-4D0C-4D3E-99B8-AB796925FD24}"/>
    <cellStyle name="Date Feeder Field 3 2 3 2" xfId="16283" xr:uid="{77C5B32D-D8AB-4F3D-B17B-23F1A7E6F685}"/>
    <cellStyle name="Date Feeder Field 3 2 3 2 2" xfId="16284" xr:uid="{BD933E85-6931-4486-AF17-03A995BE321E}"/>
    <cellStyle name="Date Feeder Field 3 2 3 2 3" xfId="16285" xr:uid="{054E7312-9EAD-4B79-BAA6-ECAF2657F053}"/>
    <cellStyle name="Date Feeder Field 3 2 3 3" xfId="16286" xr:uid="{E58E21DE-DD3A-4E6A-BC5A-167A85DDD93D}"/>
    <cellStyle name="Date Feeder Field 3 2 3 3 2" xfId="16287" xr:uid="{279E1F7B-751D-49D2-8E28-E06D48BEE15B}"/>
    <cellStyle name="Date Feeder Field 3 2 3 4" xfId="16288" xr:uid="{FB828D6E-A1B1-4554-BF64-747447173950}"/>
    <cellStyle name="Date Feeder Field 3 2 4" xfId="16289" xr:uid="{F7F12716-5308-49FE-99CE-7AC63A5D348F}"/>
    <cellStyle name="Date Feeder Field 3 2 4 2" xfId="16290" xr:uid="{74BA9FC7-3D51-4F7F-89B0-7A1F767EE1C2}"/>
    <cellStyle name="Date Feeder Field 3 2 4 2 2" xfId="16291" xr:uid="{6009E29D-5BE5-44DD-ACD7-413D3ECA9718}"/>
    <cellStyle name="Date Feeder Field 3 2 4 3" xfId="16292" xr:uid="{11E30130-EC11-413C-A5A9-D21DFC0193DF}"/>
    <cellStyle name="Date Feeder Field 3 2 4 4" xfId="16293" xr:uid="{F5C40138-DA89-44CE-97DB-CEBC29A63F25}"/>
    <cellStyle name="Date Feeder Field 3 2 5" xfId="16294" xr:uid="{32AB0922-5A1E-4940-9B63-55F8C86AA6D3}"/>
    <cellStyle name="Date Feeder Field 3 2 5 2" xfId="16295" xr:uid="{402C38D7-B67E-4A07-89FA-CF07F562F48D}"/>
    <cellStyle name="Date Feeder Field 3 2 5 2 2" xfId="16296" xr:uid="{A18FEE8B-0B02-462B-9B46-567F0C9B79AA}"/>
    <cellStyle name="Date Feeder Field 3 2 5 3" xfId="16297" xr:uid="{803F8E27-5626-4A84-9F60-60BB6B286331}"/>
    <cellStyle name="Date Feeder Field 3 2 5 4" xfId="16298" xr:uid="{81267DF3-1A90-48AC-93FE-17A9BF61E4F9}"/>
    <cellStyle name="Date Feeder Field 3 2 6" xfId="16299" xr:uid="{3B9D961E-F491-4B1E-87F9-A9AF6CC1E4A3}"/>
    <cellStyle name="Date Feeder Field 3 2 6 2" xfId="16300" xr:uid="{6E610862-31AD-4489-9E42-4B2193E0BAB4}"/>
    <cellStyle name="Date Feeder Field 3 2 6 2 2" xfId="16301" xr:uid="{0EEEB253-C248-47C7-A2F0-3506DA3A2A68}"/>
    <cellStyle name="Date Feeder Field 3 2 6 3" xfId="16302" xr:uid="{04D25701-3776-4DDE-91CF-A63FAFA37CB1}"/>
    <cellStyle name="Date Feeder Field 3 2 7" xfId="16303" xr:uid="{ED8DBAF7-5503-4B9B-B56E-26515543D5A7}"/>
    <cellStyle name="Date Feeder Field 3 2 7 2" xfId="16304" xr:uid="{E3DEF4B0-2021-482D-A965-5E71063AA76B}"/>
    <cellStyle name="Date Feeder Field 3 2 7 2 2" xfId="16305" xr:uid="{B21830A3-99A1-48BC-B6E6-6C72A957D7BD}"/>
    <cellStyle name="Date Feeder Field 3 2 7 3" xfId="16306" xr:uid="{39725495-E2A8-41A2-A949-8CC0BD24DCC3}"/>
    <cellStyle name="Date Feeder Field 3 2 8" xfId="16307" xr:uid="{9A448110-329C-4BBC-9FCF-D7C79B7DAD12}"/>
    <cellStyle name="Date Feeder Field 3 2 8 2" xfId="16308" xr:uid="{F57CAE84-4589-4DF8-B3BE-8F7A11D59120}"/>
    <cellStyle name="Date Feeder Field 3 2 8 2 2" xfId="16309" xr:uid="{AB01C365-9B35-4006-8D23-E5B233C536BC}"/>
    <cellStyle name="Date Feeder Field 3 2 8 3" xfId="16310" xr:uid="{3E382381-67C4-40C6-B657-04389DC644AD}"/>
    <cellStyle name="Date Feeder Field 3 2 9" xfId="16311" xr:uid="{3D25F12D-7DE1-47DF-9A1B-6F3712760464}"/>
    <cellStyle name="Date Feeder Field 3 2 9 2" xfId="16312" xr:uid="{369B2D2A-B5BA-41AF-A206-4B968FE6F613}"/>
    <cellStyle name="Date Feeder Field 3 2 9 2 2" xfId="16313" xr:uid="{75C3842B-D38C-4729-BE85-59D4D302B8CE}"/>
    <cellStyle name="Date Feeder Field 3 2 9 3" xfId="16314" xr:uid="{0D9ED8D5-22C9-486F-8B20-8B135ABA99A7}"/>
    <cellStyle name="Date Feeder Field 3 20" xfId="16315" xr:uid="{22A93991-8F90-40EA-8186-856CE3B00ACD}"/>
    <cellStyle name="Date Feeder Field 3 3" xfId="16316" xr:uid="{32301B7E-2D9C-4974-BF59-0866C49DB60C}"/>
    <cellStyle name="Date Feeder Field 3 3 2" xfId="16317" xr:uid="{CB4060EB-1138-4453-888E-DB275F28E564}"/>
    <cellStyle name="Date Feeder Field 3 3 2 2" xfId="16318" xr:uid="{3745AB4F-B5DF-4F5D-B044-3D273166F5DB}"/>
    <cellStyle name="Date Feeder Field 3 3 2 2 2" xfId="16319" xr:uid="{B45A1008-924D-40D9-BF35-778294F83B49}"/>
    <cellStyle name="Date Feeder Field 3 3 2 3" xfId="16320" xr:uid="{F19F5D82-F7EA-481F-9C8F-6C00D6E1A7DD}"/>
    <cellStyle name="Date Feeder Field 3 3 2 4" xfId="16321" xr:uid="{FD75974E-4189-400C-A584-7A843BBBEB7D}"/>
    <cellStyle name="Date Feeder Field 3 3 3" xfId="16322" xr:uid="{4945F861-E66B-40D7-9732-E9B478EC1CBB}"/>
    <cellStyle name="Date Feeder Field 3 3 3 2" xfId="16323" xr:uid="{14C2BBCF-A1C1-4ED8-AF00-A8CD8D6607F4}"/>
    <cellStyle name="Date Feeder Field 3 3 4" xfId="16324" xr:uid="{2903E3F5-0A99-41B5-AC79-173FE4344781}"/>
    <cellStyle name="Date Feeder Field 3 3 5" xfId="16325" xr:uid="{49D731BE-5E2D-4F1F-9B54-07D0511E4F8E}"/>
    <cellStyle name="Date Feeder Field 3 4" xfId="16326" xr:uid="{4D802662-C152-4E11-AA16-401D76D6E8F6}"/>
    <cellStyle name="Date Feeder Field 3 4 2" xfId="16327" xr:uid="{69347EAA-DFC0-4F31-944B-09FAA836804A}"/>
    <cellStyle name="Date Feeder Field 3 4 2 2" xfId="16328" xr:uid="{AC4BE223-87AD-460B-9B04-232457F12EF2}"/>
    <cellStyle name="Date Feeder Field 3 4 2 3" xfId="16329" xr:uid="{2F5C4677-B596-4C12-8AB5-AC78F0FA944C}"/>
    <cellStyle name="Date Feeder Field 3 4 3" xfId="16330" xr:uid="{8F2D288C-217B-41AC-88B4-A01F1D3E9761}"/>
    <cellStyle name="Date Feeder Field 3 4 3 2" xfId="16331" xr:uid="{B90EAE63-B015-4A47-A2A4-32EC754409F7}"/>
    <cellStyle name="Date Feeder Field 3 4 4" xfId="16332" xr:uid="{69792B72-AD0F-4D69-AABB-9F691203CF4A}"/>
    <cellStyle name="Date Feeder Field 3 5" xfId="16333" xr:uid="{7FFF0A48-6A4C-4432-9E7F-E1F16694D92F}"/>
    <cellStyle name="Date Feeder Field 3 5 2" xfId="16334" xr:uid="{DEC8AC72-044E-409F-B7B3-36906E362F62}"/>
    <cellStyle name="Date Feeder Field 3 5 2 2" xfId="16335" xr:uid="{68D2A058-1BC5-47CA-802F-02C72149EB1F}"/>
    <cellStyle name="Date Feeder Field 3 5 2 3" xfId="16336" xr:uid="{465E5F45-F734-4166-B0A8-164CB67143AC}"/>
    <cellStyle name="Date Feeder Field 3 5 3" xfId="16337" xr:uid="{498851F4-00C0-4A1B-ACBF-955819AD3174}"/>
    <cellStyle name="Date Feeder Field 3 5 4" xfId="16338" xr:uid="{76DC195F-6CA7-4473-BDC2-B1CCC6D4ADE2}"/>
    <cellStyle name="Date Feeder Field 3 6" xfId="16339" xr:uid="{52303441-27F1-45BC-A474-7044C9F1EA43}"/>
    <cellStyle name="Date Feeder Field 3 6 2" xfId="16340" xr:uid="{CF4FF89A-0AF3-4C23-905B-C4C9CDB87E69}"/>
    <cellStyle name="Date Feeder Field 3 6 2 2" xfId="16341" xr:uid="{318AC226-E973-498E-A3CF-1C1A5ECBD913}"/>
    <cellStyle name="Date Feeder Field 3 6 3" xfId="16342" xr:uid="{3D8037B0-1423-44D8-BA4B-9E63579AF2B4}"/>
    <cellStyle name="Date Feeder Field 3 6 4" xfId="16343" xr:uid="{BF988B03-1814-40CC-8268-18E9C5D3F577}"/>
    <cellStyle name="Date Feeder Field 3 7" xfId="16344" xr:uid="{6A16B944-FC79-4774-9ACA-8F68B5442C42}"/>
    <cellStyle name="Date Feeder Field 3 7 2" xfId="16345" xr:uid="{AB2B4DE4-B505-40E7-AAED-22FEB2D2FD64}"/>
    <cellStyle name="Date Feeder Field 3 7 2 2" xfId="16346" xr:uid="{6F685574-432A-4EE2-8820-08086950095B}"/>
    <cellStyle name="Date Feeder Field 3 7 3" xfId="16347" xr:uid="{2D203FF4-CE9F-4B57-8C29-4008F952AFDF}"/>
    <cellStyle name="Date Feeder Field 3 8" xfId="16348" xr:uid="{107911D9-EC71-4324-95E9-8C2DCB184D2C}"/>
    <cellStyle name="Date Feeder Field 3 8 2" xfId="16349" xr:uid="{1714EC4C-7B26-426E-AAE6-6151EE95C990}"/>
    <cellStyle name="Date Feeder Field 3 8 2 2" xfId="16350" xr:uid="{19179C4F-A5D4-4D22-8ABF-2F9CF48DCEA3}"/>
    <cellStyle name="Date Feeder Field 3 8 3" xfId="16351" xr:uid="{43AB0F3A-0065-420C-8633-67F7AF310832}"/>
    <cellStyle name="Date Feeder Field 3 9" xfId="16352" xr:uid="{7BB783C4-DCE8-4286-8323-E13751A8D5E6}"/>
    <cellStyle name="Date Feeder Field 3 9 2" xfId="16353" xr:uid="{1C115602-79F0-46C2-A59B-95D728E594FB}"/>
    <cellStyle name="Date Feeder Field 3 9 2 2" xfId="16354" xr:uid="{331CFA6D-C525-4832-80D1-E442B2878F1A}"/>
    <cellStyle name="Date Feeder Field 3 9 3" xfId="16355" xr:uid="{0AB1B30D-B0C2-4273-AF17-CCB0A192736B}"/>
    <cellStyle name="Date Feeder Field 4" xfId="16356" xr:uid="{4393C91C-4381-4F5D-AF8D-3AF466B320BD}"/>
    <cellStyle name="Date Feeder Field 4 10" xfId="16357" xr:uid="{7BD2689B-46EA-42DC-8601-8AA6E03C8F03}"/>
    <cellStyle name="Date Feeder Field 4 10 2" xfId="16358" xr:uid="{059A58DA-39E6-4DC3-BC43-EC32E519896B}"/>
    <cellStyle name="Date Feeder Field 4 10 2 2" xfId="16359" xr:uid="{3AAF6A57-E8B9-495F-9CEB-8CFD30E46417}"/>
    <cellStyle name="Date Feeder Field 4 10 3" xfId="16360" xr:uid="{DCFE8760-6722-4896-B732-EB722027359E}"/>
    <cellStyle name="Date Feeder Field 4 11" xfId="16361" xr:uid="{54174A60-24A7-404F-A5FE-A167C1D7831A}"/>
    <cellStyle name="Date Feeder Field 4 11 2" xfId="16362" xr:uid="{423EF491-CABD-467D-9EC7-0A4739A2CBB9}"/>
    <cellStyle name="Date Feeder Field 4 11 2 2" xfId="16363" xr:uid="{118E7405-8889-4F69-9E27-2785E90D3404}"/>
    <cellStyle name="Date Feeder Field 4 11 3" xfId="16364" xr:uid="{36577A41-4868-4909-AB9B-B3B636DBE2AE}"/>
    <cellStyle name="Date Feeder Field 4 12" xfId="16365" xr:uid="{92D49FE8-3C38-4AAB-96FA-F65BE7D144EB}"/>
    <cellStyle name="Date Feeder Field 4 12 2" xfId="16366" xr:uid="{A72717A3-8EBE-480B-97A2-C1BAD873A628}"/>
    <cellStyle name="Date Feeder Field 4 12 2 2" xfId="16367" xr:uid="{EE90FE84-621D-4365-AE1F-7FD3AB1461D8}"/>
    <cellStyle name="Date Feeder Field 4 12 3" xfId="16368" xr:uid="{00F78458-497D-4AAF-AB2D-7F8CFE3B6C16}"/>
    <cellStyle name="Date Feeder Field 4 13" xfId="16369" xr:uid="{7B67D892-3EA5-4C86-9BFD-778530E70483}"/>
    <cellStyle name="Date Feeder Field 4 13 2" xfId="16370" xr:uid="{124D6D3F-EE22-4063-836B-53877F693189}"/>
    <cellStyle name="Date Feeder Field 4 13 2 2" xfId="16371" xr:uid="{4B1AFBA5-C254-45D8-A242-DBCCCAF0AF09}"/>
    <cellStyle name="Date Feeder Field 4 13 3" xfId="16372" xr:uid="{36A042A5-AE00-4E3C-BE23-468C90AB3BEB}"/>
    <cellStyle name="Date Feeder Field 4 14" xfId="16373" xr:uid="{74361209-24DE-498E-B3F4-FD7C1B760D96}"/>
    <cellStyle name="Date Feeder Field 4 14 2" xfId="16374" xr:uid="{8F0C2F0A-764B-4BC2-93AA-8AB007AE6776}"/>
    <cellStyle name="Date Feeder Field 4 14 2 2" xfId="16375" xr:uid="{AC6A80CF-E387-46BE-9C1D-B325F7B423FE}"/>
    <cellStyle name="Date Feeder Field 4 14 3" xfId="16376" xr:uid="{9A7274EA-DB2B-4225-856B-2CBEA9582AD5}"/>
    <cellStyle name="Date Feeder Field 4 15" xfId="16377" xr:uid="{DC2F3BB5-784C-4F22-9E19-C13BC3DD7211}"/>
    <cellStyle name="Date Feeder Field 4 15 2" xfId="16378" xr:uid="{441D1578-6B48-4C99-BD50-8E67092F1A17}"/>
    <cellStyle name="Date Feeder Field 4 15 2 2" xfId="16379" xr:uid="{45BAD7F8-AE88-48CB-A722-E1483689B5D4}"/>
    <cellStyle name="Date Feeder Field 4 15 3" xfId="16380" xr:uid="{5EC19DD7-1B31-4D71-B8A7-2A99A30E4F3E}"/>
    <cellStyle name="Date Feeder Field 4 16" xfId="16381" xr:uid="{72D02D13-FB97-4F12-8A66-4403D05C8B23}"/>
    <cellStyle name="Date Feeder Field 4 16 2" xfId="16382" xr:uid="{6EC35A02-360F-4595-83B5-44CFE714E6FA}"/>
    <cellStyle name="Date Feeder Field 4 16 2 2" xfId="16383" xr:uid="{ACF21055-3B25-450B-BF43-605ABC8FCDF8}"/>
    <cellStyle name="Date Feeder Field 4 16 3" xfId="16384" xr:uid="{15BD73C9-B9B1-4AC3-B06F-713024C6C24C}"/>
    <cellStyle name="Date Feeder Field 4 17" xfId="16385" xr:uid="{6BC2526F-48F9-462A-899B-485A190C5459}"/>
    <cellStyle name="Date Feeder Field 4 17 2" xfId="16386" xr:uid="{1ADF1DA9-F9CF-41E9-B2C5-74F7FABBD8BE}"/>
    <cellStyle name="Date Feeder Field 4 17 2 2" xfId="16387" xr:uid="{5A0891EC-636E-4B4E-AD07-B01B723629B9}"/>
    <cellStyle name="Date Feeder Field 4 17 3" xfId="16388" xr:uid="{952A2F63-ADBE-45F2-AF5D-A4B0C0C4E4A5}"/>
    <cellStyle name="Date Feeder Field 4 18" xfId="16389" xr:uid="{91602DF4-564D-4D8E-AF78-937972D6F0B3}"/>
    <cellStyle name="Date Feeder Field 4 18 2" xfId="16390" xr:uid="{CF50960B-AC3E-46A2-90D8-D19D11A6DCD6}"/>
    <cellStyle name="Date Feeder Field 4 19" xfId="16391" xr:uid="{643A5AC8-7135-4A54-8BB5-E8958A9537B0}"/>
    <cellStyle name="Date Feeder Field 4 2" xfId="16392" xr:uid="{E0ACE096-B1F1-4AA6-A783-04B61FFA91AE}"/>
    <cellStyle name="Date Feeder Field 4 2 10" xfId="16393" xr:uid="{1A0394DB-40E9-45CE-9314-F8B3D4C95AC4}"/>
    <cellStyle name="Date Feeder Field 4 2 10 2" xfId="16394" xr:uid="{7904946A-7B7E-4C88-B3F8-D4016DFF9B0D}"/>
    <cellStyle name="Date Feeder Field 4 2 10 2 2" xfId="16395" xr:uid="{98FEA05F-971C-4051-9877-A1283DD0AA96}"/>
    <cellStyle name="Date Feeder Field 4 2 10 3" xfId="16396" xr:uid="{316D35BA-B191-4974-8B9B-B562A607BDFF}"/>
    <cellStyle name="Date Feeder Field 4 2 11" xfId="16397" xr:uid="{55BBD3CC-CC4D-443F-8B09-C92B916DFA1C}"/>
    <cellStyle name="Date Feeder Field 4 2 11 2" xfId="16398" xr:uid="{D7CBCB34-D164-4D98-9B0D-A223F72403F5}"/>
    <cellStyle name="Date Feeder Field 4 2 11 2 2" xfId="16399" xr:uid="{A6EED160-0A3D-4DA0-AB27-B4DBB6584A78}"/>
    <cellStyle name="Date Feeder Field 4 2 11 3" xfId="16400" xr:uid="{D380B70B-B432-42D9-B2BE-FFE269C2AE39}"/>
    <cellStyle name="Date Feeder Field 4 2 12" xfId="16401" xr:uid="{408C6714-82D3-470C-A75A-3F9BCFB49931}"/>
    <cellStyle name="Date Feeder Field 4 2 12 2" xfId="16402" xr:uid="{9FAEF45F-0AF3-4461-952F-4EAAE604812F}"/>
    <cellStyle name="Date Feeder Field 4 2 12 2 2" xfId="16403" xr:uid="{9AE45365-4517-4F5A-BD2A-0D30812CC45F}"/>
    <cellStyle name="Date Feeder Field 4 2 12 3" xfId="16404" xr:uid="{F109D4B6-F4D1-4042-8BF7-5B90A2E64BCE}"/>
    <cellStyle name="Date Feeder Field 4 2 13" xfId="16405" xr:uid="{4AD7457A-EB23-4328-83E7-1D15769E2B8A}"/>
    <cellStyle name="Date Feeder Field 4 2 13 2" xfId="16406" xr:uid="{3B161F81-3F9F-45B1-8EC4-EDD35A8DB2F8}"/>
    <cellStyle name="Date Feeder Field 4 2 13 2 2" xfId="16407" xr:uid="{0C1A6CAA-800D-4D91-BAFD-DC2E4A041F56}"/>
    <cellStyle name="Date Feeder Field 4 2 13 3" xfId="16408" xr:uid="{43F7991B-D900-4C56-A549-242274A630B1}"/>
    <cellStyle name="Date Feeder Field 4 2 14" xfId="16409" xr:uid="{7BAB8D16-5D24-4412-9CB4-3A1E61D868DB}"/>
    <cellStyle name="Date Feeder Field 4 2 14 2" xfId="16410" xr:uid="{8C04A6F1-4C39-40E7-90B3-63F08D18A24D}"/>
    <cellStyle name="Date Feeder Field 4 2 14 2 2" xfId="16411" xr:uid="{56B33C82-5E93-4840-AD64-4EEFB070C0D1}"/>
    <cellStyle name="Date Feeder Field 4 2 14 3" xfId="16412" xr:uid="{63E49305-9AC0-4784-8DF2-E9470E31B83D}"/>
    <cellStyle name="Date Feeder Field 4 2 15" xfId="16413" xr:uid="{5079C22C-7A50-4A11-9499-4A7262836058}"/>
    <cellStyle name="Date Feeder Field 4 2 15 2" xfId="16414" xr:uid="{46CEC415-FBD9-406F-98AD-17FCBB119127}"/>
    <cellStyle name="Date Feeder Field 4 2 15 2 2" xfId="16415" xr:uid="{F05DDCD9-93EF-417E-95CC-F9D6FF03FF1D}"/>
    <cellStyle name="Date Feeder Field 4 2 15 3" xfId="16416" xr:uid="{9E6D5226-04F1-4C80-BAD5-4097D79E429D}"/>
    <cellStyle name="Date Feeder Field 4 2 16" xfId="16417" xr:uid="{F0A709A7-9AF6-4F0B-A2A4-409268920554}"/>
    <cellStyle name="Date Feeder Field 4 2 16 2" xfId="16418" xr:uid="{1AD67C8D-6987-4775-823A-D1E5D950E0E8}"/>
    <cellStyle name="Date Feeder Field 4 2 16 2 2" xfId="16419" xr:uid="{8B2EA343-ED53-402C-9A0E-21799F9F702B}"/>
    <cellStyle name="Date Feeder Field 4 2 16 3" xfId="16420" xr:uid="{8AB77DF8-D3F8-4587-A1D6-3E785EC94D31}"/>
    <cellStyle name="Date Feeder Field 4 2 17" xfId="16421" xr:uid="{6C4F035B-3A58-47C7-9C95-898282A3630E}"/>
    <cellStyle name="Date Feeder Field 4 2 17 2" xfId="16422" xr:uid="{CAC94FE7-6F70-40BF-B853-5F3A994F6BB8}"/>
    <cellStyle name="Date Feeder Field 4 2 17 2 2" xfId="16423" xr:uid="{2DA79517-13E8-432F-9F4D-B9D2FC19A9DC}"/>
    <cellStyle name="Date Feeder Field 4 2 17 3" xfId="16424" xr:uid="{F290C978-A57D-4FF2-B08F-4BF82E1A03C6}"/>
    <cellStyle name="Date Feeder Field 4 2 18" xfId="16425" xr:uid="{1C42D547-BA06-44DB-BF33-107917C7B6E0}"/>
    <cellStyle name="Date Feeder Field 4 2 18 2" xfId="16426" xr:uid="{4F15A7C1-04DA-4479-A71A-FB9E43C136B6}"/>
    <cellStyle name="Date Feeder Field 4 2 18 2 2" xfId="16427" xr:uid="{BCF3CB30-378A-462A-B9BE-CE53073E19EB}"/>
    <cellStyle name="Date Feeder Field 4 2 18 3" xfId="16428" xr:uid="{837D1AF7-40DF-49C2-95DD-87F38ACF80F2}"/>
    <cellStyle name="Date Feeder Field 4 2 19" xfId="16429" xr:uid="{462E7819-CBC1-4BF8-9343-E21E85F2ECCD}"/>
    <cellStyle name="Date Feeder Field 4 2 19 2" xfId="16430" xr:uid="{3228E565-15FE-434A-BBEF-C9934038F371}"/>
    <cellStyle name="Date Feeder Field 4 2 19 2 2" xfId="16431" xr:uid="{E68B9084-FD56-44B9-B0F7-6863C817311B}"/>
    <cellStyle name="Date Feeder Field 4 2 19 3" xfId="16432" xr:uid="{07162407-44F5-4245-8CCF-FAD47C08C5B3}"/>
    <cellStyle name="Date Feeder Field 4 2 2" xfId="16433" xr:uid="{98789D43-E2DB-4A6E-93C6-EAAB0970DFA0}"/>
    <cellStyle name="Date Feeder Field 4 2 2 2" xfId="16434" xr:uid="{4EB4549B-8498-4A08-9E69-4E3F6E9F5FCD}"/>
    <cellStyle name="Date Feeder Field 4 2 2 2 2" xfId="16435" xr:uid="{A1E692B1-77FF-4A8E-B07E-302837E4A095}"/>
    <cellStyle name="Date Feeder Field 4 2 2 2 2 2" xfId="16436" xr:uid="{331816B4-1D0F-4AE0-BA57-F0DFF4281C76}"/>
    <cellStyle name="Date Feeder Field 4 2 2 2 3" xfId="16437" xr:uid="{0EEFCF74-8213-4539-A4DC-D9D38431C575}"/>
    <cellStyle name="Date Feeder Field 4 2 2 2 4" xfId="16438" xr:uid="{2D830F0B-05EB-4B93-BAA3-4A72675853D0}"/>
    <cellStyle name="Date Feeder Field 4 2 2 3" xfId="16439" xr:uid="{728F0D3B-7686-457D-93AD-A2E0E52D4B69}"/>
    <cellStyle name="Date Feeder Field 4 2 2 3 2" xfId="16440" xr:uid="{8F42D363-FA52-47C0-B0F2-9208E7A40FB2}"/>
    <cellStyle name="Date Feeder Field 4 2 2 4" xfId="16441" xr:uid="{439CCC1B-5870-46B9-92C6-832E115AD2D0}"/>
    <cellStyle name="Date Feeder Field 4 2 2 5" xfId="16442" xr:uid="{0CC99722-3AA7-45CA-AD42-64F4A0FAD560}"/>
    <cellStyle name="Date Feeder Field 4 2 20" xfId="16443" xr:uid="{D46C6F5A-047B-4156-AE30-45AEE36CB68A}"/>
    <cellStyle name="Date Feeder Field 4 2 20 2" xfId="16444" xr:uid="{F3E1C8BA-E94B-4C68-972D-6DED227F350A}"/>
    <cellStyle name="Date Feeder Field 4 2 20 2 2" xfId="16445" xr:uid="{6AEB21D1-75DD-428B-89B4-1B80DBFB5BB0}"/>
    <cellStyle name="Date Feeder Field 4 2 20 3" xfId="16446" xr:uid="{376E93F4-835C-4164-AC0C-8FFE73064F78}"/>
    <cellStyle name="Date Feeder Field 4 2 21" xfId="16447" xr:uid="{E1CCA441-53D8-4BAD-B590-B3878098725B}"/>
    <cellStyle name="Date Feeder Field 4 2 21 2" xfId="16448" xr:uid="{31F4C69A-F4F7-4B65-9395-75CC900269FA}"/>
    <cellStyle name="Date Feeder Field 4 2 22" xfId="16449" xr:uid="{B3A65EB9-C24B-48E3-A2EC-268545645E7D}"/>
    <cellStyle name="Date Feeder Field 4 2 23" xfId="16450" xr:uid="{E153A1E6-088C-461F-B78C-7609965FFEB5}"/>
    <cellStyle name="Date Feeder Field 4 2 3" xfId="16451" xr:uid="{5F2EEBCC-4E6D-4364-8350-3E2AA776481F}"/>
    <cellStyle name="Date Feeder Field 4 2 3 2" xfId="16452" xr:uid="{32928C99-5224-44A4-A01F-D60275A99049}"/>
    <cellStyle name="Date Feeder Field 4 2 3 2 2" xfId="16453" xr:uid="{23AF6420-5AC0-417C-8EB2-77B474936187}"/>
    <cellStyle name="Date Feeder Field 4 2 3 2 3" xfId="16454" xr:uid="{59F3F4DC-D528-4779-B163-9B5538062338}"/>
    <cellStyle name="Date Feeder Field 4 2 3 3" xfId="16455" xr:uid="{F0E91E5F-00A3-49CB-9249-396D56F36658}"/>
    <cellStyle name="Date Feeder Field 4 2 3 3 2" xfId="16456" xr:uid="{DEEF8F0C-84E2-4370-80D5-BC5A9955D8A1}"/>
    <cellStyle name="Date Feeder Field 4 2 3 4" xfId="16457" xr:uid="{53030012-6EEE-414C-93EB-968E14B7872E}"/>
    <cellStyle name="Date Feeder Field 4 2 4" xfId="16458" xr:uid="{ED4212F6-969D-45F8-8CB3-0152309BE058}"/>
    <cellStyle name="Date Feeder Field 4 2 4 2" xfId="16459" xr:uid="{697B7994-09EB-49DC-A4FF-79AFE7FFB065}"/>
    <cellStyle name="Date Feeder Field 4 2 4 2 2" xfId="16460" xr:uid="{384902C4-35AB-4EBB-9FEC-7B721ECBB6E1}"/>
    <cellStyle name="Date Feeder Field 4 2 4 3" xfId="16461" xr:uid="{9E145654-26A4-4E07-B5DF-3E5E1EBCC19C}"/>
    <cellStyle name="Date Feeder Field 4 2 4 4" xfId="16462" xr:uid="{38AD4F49-8EAC-4DC4-9874-65C330BB63C8}"/>
    <cellStyle name="Date Feeder Field 4 2 5" xfId="16463" xr:uid="{9B76E5AE-7351-4289-9F2C-0315192407CE}"/>
    <cellStyle name="Date Feeder Field 4 2 5 2" xfId="16464" xr:uid="{0FE06331-D187-4D9C-ABC6-AF0CCA7F6FA6}"/>
    <cellStyle name="Date Feeder Field 4 2 5 2 2" xfId="16465" xr:uid="{6BC457F7-FD22-49F6-897A-8F4F0A072C4B}"/>
    <cellStyle name="Date Feeder Field 4 2 5 3" xfId="16466" xr:uid="{1FA6B3FE-6AD5-46EE-9255-65E059008056}"/>
    <cellStyle name="Date Feeder Field 4 2 5 4" xfId="16467" xr:uid="{BFA43D44-DF90-4848-B896-140C193F937C}"/>
    <cellStyle name="Date Feeder Field 4 2 6" xfId="16468" xr:uid="{4F3A8856-E1FF-4ED9-ADC7-73F0F2169566}"/>
    <cellStyle name="Date Feeder Field 4 2 6 2" xfId="16469" xr:uid="{1A5F68C6-F664-489A-8B50-9AEA7EE919D2}"/>
    <cellStyle name="Date Feeder Field 4 2 6 2 2" xfId="16470" xr:uid="{2797FF5B-E09E-4F33-B491-CA219E1F3AFB}"/>
    <cellStyle name="Date Feeder Field 4 2 6 3" xfId="16471" xr:uid="{31358484-11CD-4D70-93FB-3CFDE617DF79}"/>
    <cellStyle name="Date Feeder Field 4 2 7" xfId="16472" xr:uid="{65AC0388-32AC-40F4-8C10-37D7D55F60C9}"/>
    <cellStyle name="Date Feeder Field 4 2 7 2" xfId="16473" xr:uid="{A0277D61-15CF-4EB5-A511-F8F497C0861E}"/>
    <cellStyle name="Date Feeder Field 4 2 7 2 2" xfId="16474" xr:uid="{F660C420-8D92-421C-BA49-D9AAB927C0CF}"/>
    <cellStyle name="Date Feeder Field 4 2 7 3" xfId="16475" xr:uid="{BBDEB1B5-B9BD-4069-8345-8832EB6717AF}"/>
    <cellStyle name="Date Feeder Field 4 2 8" xfId="16476" xr:uid="{5B265BB5-B9CE-4649-939F-2EBAE6CEAEDE}"/>
    <cellStyle name="Date Feeder Field 4 2 8 2" xfId="16477" xr:uid="{67BD2E26-B4C5-4CB5-B306-CEB9584FE096}"/>
    <cellStyle name="Date Feeder Field 4 2 8 2 2" xfId="16478" xr:uid="{600B4A15-E9D8-4F14-93D2-8C729A409729}"/>
    <cellStyle name="Date Feeder Field 4 2 8 3" xfId="16479" xr:uid="{70AC6BA6-2500-43BF-A53F-48E54D37EA16}"/>
    <cellStyle name="Date Feeder Field 4 2 9" xfId="16480" xr:uid="{CC9D334E-30A6-4CDB-A26C-8A4FF63E6DE2}"/>
    <cellStyle name="Date Feeder Field 4 2 9 2" xfId="16481" xr:uid="{B2FAD669-E697-43E6-A533-3A062965CCF6}"/>
    <cellStyle name="Date Feeder Field 4 2 9 2 2" xfId="16482" xr:uid="{078A35CB-22FE-4AE8-84EE-50CE44C6214C}"/>
    <cellStyle name="Date Feeder Field 4 2 9 3" xfId="16483" xr:uid="{6EA946EC-6F49-43BF-86EB-D0534C4A1AFA}"/>
    <cellStyle name="Date Feeder Field 4 20" xfId="16484" xr:uid="{93E31E7B-7CB5-4585-AD52-9BE24D473212}"/>
    <cellStyle name="Date Feeder Field 4 3" xfId="16485" xr:uid="{0A2480C4-CA95-4D99-9A45-15012C1D5110}"/>
    <cellStyle name="Date Feeder Field 4 3 2" xfId="16486" xr:uid="{B94C20C6-FB0C-4E2C-B0E2-B352E1E9D6E0}"/>
    <cellStyle name="Date Feeder Field 4 3 2 2" xfId="16487" xr:uid="{456398ED-12B2-4B16-88DE-6878D7E036EF}"/>
    <cellStyle name="Date Feeder Field 4 3 2 2 2" xfId="16488" xr:uid="{ADAC3E8C-6FD5-4F81-8D52-7109BE70A823}"/>
    <cellStyle name="Date Feeder Field 4 3 2 3" xfId="16489" xr:uid="{898BF312-BFDB-4628-AF0E-8F33C6A2DA1D}"/>
    <cellStyle name="Date Feeder Field 4 3 2 4" xfId="16490" xr:uid="{26FE1AB2-E3A6-4D4E-B122-DAD9C825CB35}"/>
    <cellStyle name="Date Feeder Field 4 3 3" xfId="16491" xr:uid="{2988F8AF-A06C-4853-9949-EE2849F0E456}"/>
    <cellStyle name="Date Feeder Field 4 3 3 2" xfId="16492" xr:uid="{01AE66A2-2558-4986-96C6-C168E5872B7F}"/>
    <cellStyle name="Date Feeder Field 4 3 4" xfId="16493" xr:uid="{5F702756-9800-46A7-BADA-5B2EE544441F}"/>
    <cellStyle name="Date Feeder Field 4 3 5" xfId="16494" xr:uid="{530ACC83-BB2E-4F80-8EFD-CAA24E58E297}"/>
    <cellStyle name="Date Feeder Field 4 4" xfId="16495" xr:uid="{5EAC68BA-2076-4E27-A214-F29C8753F557}"/>
    <cellStyle name="Date Feeder Field 4 4 2" xfId="16496" xr:uid="{D59F8C82-074E-4BE4-9102-9C60DED0C510}"/>
    <cellStyle name="Date Feeder Field 4 4 2 2" xfId="16497" xr:uid="{E8EECCDF-7D0E-468A-8B81-382C7A2E338A}"/>
    <cellStyle name="Date Feeder Field 4 4 2 3" xfId="16498" xr:uid="{A2CDF20A-33D6-4F82-A068-44FD3B3A5BA8}"/>
    <cellStyle name="Date Feeder Field 4 4 3" xfId="16499" xr:uid="{65B6AE72-564D-4B0D-BE0F-FB849A330AE2}"/>
    <cellStyle name="Date Feeder Field 4 4 3 2" xfId="16500" xr:uid="{A36C3E13-C680-426D-A618-5E8746ED16F3}"/>
    <cellStyle name="Date Feeder Field 4 4 4" xfId="16501" xr:uid="{E8C02921-D07B-4F6E-AA89-602FC1295CF4}"/>
    <cellStyle name="Date Feeder Field 4 5" xfId="16502" xr:uid="{956D426C-B152-4494-9D4A-41A6923BF4A7}"/>
    <cellStyle name="Date Feeder Field 4 5 2" xfId="16503" xr:uid="{04CF9349-E6CF-48F6-8EC2-6CE1C4132315}"/>
    <cellStyle name="Date Feeder Field 4 5 2 2" xfId="16504" xr:uid="{D92200D5-1B0C-44BC-8FE6-D20D07A31C5D}"/>
    <cellStyle name="Date Feeder Field 4 5 2 3" xfId="16505" xr:uid="{611B1ABB-EA39-45F8-A175-7D075FA6D702}"/>
    <cellStyle name="Date Feeder Field 4 5 3" xfId="16506" xr:uid="{B8E5D5BE-DDCC-4B2F-A39F-CDABB5377C8F}"/>
    <cellStyle name="Date Feeder Field 4 5 4" xfId="16507" xr:uid="{03727A0D-4005-4F2B-AFC4-F09FF5B2BDE4}"/>
    <cellStyle name="Date Feeder Field 4 6" xfId="16508" xr:uid="{A56FBA7C-27F0-41D0-AC62-2394591B5E2C}"/>
    <cellStyle name="Date Feeder Field 4 6 2" xfId="16509" xr:uid="{1B5D9B7D-C5A6-4D74-B697-56DAF7F99279}"/>
    <cellStyle name="Date Feeder Field 4 6 2 2" xfId="16510" xr:uid="{98D717EC-B5A3-4239-99DD-9A2DED9FD709}"/>
    <cellStyle name="Date Feeder Field 4 6 3" xfId="16511" xr:uid="{676741BA-ABAE-446F-8513-7196F2437FB7}"/>
    <cellStyle name="Date Feeder Field 4 6 4" xfId="16512" xr:uid="{647C3AEF-0C24-417E-A18C-DB167689B9F8}"/>
    <cellStyle name="Date Feeder Field 4 7" xfId="16513" xr:uid="{81D25EC7-2769-48FF-BDEB-4E1551BCE2DD}"/>
    <cellStyle name="Date Feeder Field 4 7 2" xfId="16514" xr:uid="{49F87401-A54E-429F-B67F-14C2C2EE2839}"/>
    <cellStyle name="Date Feeder Field 4 7 2 2" xfId="16515" xr:uid="{F1E10F01-902A-478C-87B4-093E3612502D}"/>
    <cellStyle name="Date Feeder Field 4 7 3" xfId="16516" xr:uid="{8D39AE4B-6CE6-4497-B3B1-5CA353F29F3E}"/>
    <cellStyle name="Date Feeder Field 4 8" xfId="16517" xr:uid="{F3883729-F978-4216-96D3-5B4EC0D585BF}"/>
    <cellStyle name="Date Feeder Field 4 8 2" xfId="16518" xr:uid="{23638D14-26ED-42E9-8A65-3FB2BCDA6E7F}"/>
    <cellStyle name="Date Feeder Field 4 8 2 2" xfId="16519" xr:uid="{88ADEA12-8DF7-4123-B065-4BAF3BA11C64}"/>
    <cellStyle name="Date Feeder Field 4 8 3" xfId="16520" xr:uid="{9E7D8217-68C2-4EA2-A254-1EE51B77EF49}"/>
    <cellStyle name="Date Feeder Field 4 9" xfId="16521" xr:uid="{C8AC2FD1-EABC-4CDE-8872-35CBBFE448C9}"/>
    <cellStyle name="Date Feeder Field 4 9 2" xfId="16522" xr:uid="{43BD79EE-678F-4C21-876E-DBBAF1ED0597}"/>
    <cellStyle name="Date Feeder Field 4 9 2 2" xfId="16523" xr:uid="{CA2FDC7D-7DF7-48DE-B9B3-7518DDF838BA}"/>
    <cellStyle name="Date Feeder Field 4 9 3" xfId="16524" xr:uid="{86A9D9C0-2BBD-4C0C-A123-B6F0A6FF3A48}"/>
    <cellStyle name="Date Feeder Field 5" xfId="16525" xr:uid="{3085771D-2758-450A-8481-91BC67C1920D}"/>
    <cellStyle name="Date Feeder Field 5 10" xfId="16526" xr:uid="{251B9A36-56F6-4D9F-A89A-71688482C957}"/>
    <cellStyle name="Date Feeder Field 5 10 2" xfId="16527" xr:uid="{0EEDFD4F-1D00-40BA-B13F-40AC53D7B87B}"/>
    <cellStyle name="Date Feeder Field 5 10 2 2" xfId="16528" xr:uid="{7745A7E9-23D6-4FC3-BF5C-CF7F16E1D0AC}"/>
    <cellStyle name="Date Feeder Field 5 10 3" xfId="16529" xr:uid="{241A8E93-AD86-4C34-8CB8-52FEC36400CB}"/>
    <cellStyle name="Date Feeder Field 5 11" xfId="16530" xr:uid="{AE68201A-475F-4A96-BCDC-8167CD719C8D}"/>
    <cellStyle name="Date Feeder Field 5 11 2" xfId="16531" xr:uid="{077C1BDE-31D8-4C19-AEBE-3C4CF4F7CABE}"/>
    <cellStyle name="Date Feeder Field 5 11 2 2" xfId="16532" xr:uid="{C301DEBF-47DE-438D-8091-95E58367208C}"/>
    <cellStyle name="Date Feeder Field 5 11 3" xfId="16533" xr:uid="{FB676EB4-AB8F-4493-8B16-B7B5AEF2E9D9}"/>
    <cellStyle name="Date Feeder Field 5 12" xfId="16534" xr:uid="{53FAC2EE-F387-4EBF-9F5A-FAFC760E6842}"/>
    <cellStyle name="Date Feeder Field 5 12 2" xfId="16535" xr:uid="{0D917655-1967-4ABD-9730-75821421A60E}"/>
    <cellStyle name="Date Feeder Field 5 12 2 2" xfId="16536" xr:uid="{F7D9BC1C-1322-4AB0-AFEB-F366B0AB9546}"/>
    <cellStyle name="Date Feeder Field 5 12 3" xfId="16537" xr:uid="{3018AD33-86E5-4984-B86D-8EAB4FC9C91A}"/>
    <cellStyle name="Date Feeder Field 5 13" xfId="16538" xr:uid="{341EB1F8-04FD-46B3-A329-EF2A87DC7862}"/>
    <cellStyle name="Date Feeder Field 5 13 2" xfId="16539" xr:uid="{160000CE-52D5-4C88-B692-129E6DF3C73D}"/>
    <cellStyle name="Date Feeder Field 5 13 2 2" xfId="16540" xr:uid="{63B00FA1-4CE8-49A0-B512-66E22E45DC71}"/>
    <cellStyle name="Date Feeder Field 5 13 3" xfId="16541" xr:uid="{BB3F8B76-7F2A-43FD-B493-CBCD5333D90F}"/>
    <cellStyle name="Date Feeder Field 5 14" xfId="16542" xr:uid="{84B9275A-CDED-40DE-9CBF-AE34821EED1C}"/>
    <cellStyle name="Date Feeder Field 5 14 2" xfId="16543" xr:uid="{C4409F89-B04F-42BF-91CB-E7B068CA3E30}"/>
    <cellStyle name="Date Feeder Field 5 14 2 2" xfId="16544" xr:uid="{30FAAC4B-440B-4361-8F53-D01689029219}"/>
    <cellStyle name="Date Feeder Field 5 14 3" xfId="16545" xr:uid="{C1A160F9-2AD3-44EE-9331-2E7B0D2D9029}"/>
    <cellStyle name="Date Feeder Field 5 15" xfId="16546" xr:uid="{1056ED8C-5B10-4855-80E2-5372F308B093}"/>
    <cellStyle name="Date Feeder Field 5 15 2" xfId="16547" xr:uid="{5840E02B-7992-47E4-B490-0BF1107DB7FA}"/>
    <cellStyle name="Date Feeder Field 5 15 2 2" xfId="16548" xr:uid="{05BC8CEE-EC36-4830-AFB4-68BC6608CBF0}"/>
    <cellStyle name="Date Feeder Field 5 15 3" xfId="16549" xr:uid="{A006E7AD-75CC-48B2-825D-5618D5B252BF}"/>
    <cellStyle name="Date Feeder Field 5 16" xfId="16550" xr:uid="{86E0FB82-A922-46D0-B7C6-1E8BBBF46A2F}"/>
    <cellStyle name="Date Feeder Field 5 16 2" xfId="16551" xr:uid="{99B658DD-A8EF-4578-B402-889D6C02FAF5}"/>
    <cellStyle name="Date Feeder Field 5 16 2 2" xfId="16552" xr:uid="{EB589CA3-FC9A-4A52-BF78-A3D2FCAB5976}"/>
    <cellStyle name="Date Feeder Field 5 16 3" xfId="16553" xr:uid="{CAA878F7-4607-45C0-9B37-C72B011D04BF}"/>
    <cellStyle name="Date Feeder Field 5 17" xfId="16554" xr:uid="{D2837863-C3E7-49D1-A4DF-998583CD54DE}"/>
    <cellStyle name="Date Feeder Field 5 17 2" xfId="16555" xr:uid="{E47D9074-AADF-407B-B81E-2135BDE252C5}"/>
    <cellStyle name="Date Feeder Field 5 17 2 2" xfId="16556" xr:uid="{8C236947-D77E-4595-9383-718E1A16C3B6}"/>
    <cellStyle name="Date Feeder Field 5 17 3" xfId="16557" xr:uid="{7F6EC36F-79CA-446D-BC5E-0C5FFE935560}"/>
    <cellStyle name="Date Feeder Field 5 18" xfId="16558" xr:uid="{AEB9A598-6806-4BB2-B016-F5A50DA7A214}"/>
    <cellStyle name="Date Feeder Field 5 18 2" xfId="16559" xr:uid="{C25C844F-F3FE-4D26-AA3F-319F2E1E1813}"/>
    <cellStyle name="Date Feeder Field 5 18 2 2" xfId="16560" xr:uid="{AB1A3100-B213-427D-A60D-C3D33172B297}"/>
    <cellStyle name="Date Feeder Field 5 18 3" xfId="16561" xr:uid="{9D11EB0A-A15E-46C2-9160-0A072549BE91}"/>
    <cellStyle name="Date Feeder Field 5 19" xfId="16562" xr:uid="{E31C9C32-AF06-4764-9764-8D27CE7AB001}"/>
    <cellStyle name="Date Feeder Field 5 19 2" xfId="16563" xr:uid="{F4B0494D-8391-4B56-859C-201A503AD1C3}"/>
    <cellStyle name="Date Feeder Field 5 19 2 2" xfId="16564" xr:uid="{3BE868EE-BE66-4F6B-AEB6-65B7A2B94131}"/>
    <cellStyle name="Date Feeder Field 5 19 3" xfId="16565" xr:uid="{2B94C7E4-EF6B-41C0-9351-E52BB1BD5E8A}"/>
    <cellStyle name="Date Feeder Field 5 2" xfId="16566" xr:uid="{2F687AC3-A9CF-490E-A1A9-A8DE1507F013}"/>
    <cellStyle name="Date Feeder Field 5 2 10" xfId="16567" xr:uid="{5CC6EA61-83C9-4814-BF2F-F0A275249726}"/>
    <cellStyle name="Date Feeder Field 5 2 10 2" xfId="16568" xr:uid="{B7AA159C-2FB3-4689-A200-CAB05DC2897F}"/>
    <cellStyle name="Date Feeder Field 5 2 10 2 2" xfId="16569" xr:uid="{E124CDEC-5DA5-4271-BC5B-8A6A68BFFACA}"/>
    <cellStyle name="Date Feeder Field 5 2 10 3" xfId="16570" xr:uid="{3B286035-5956-45D8-ABBE-6A9CDBCB3B20}"/>
    <cellStyle name="Date Feeder Field 5 2 11" xfId="16571" xr:uid="{73E50D20-1CB3-4452-BDF6-41B90788C634}"/>
    <cellStyle name="Date Feeder Field 5 2 11 2" xfId="16572" xr:uid="{F3F9FB0B-EE0E-4EAF-8F42-332FD50E076D}"/>
    <cellStyle name="Date Feeder Field 5 2 11 2 2" xfId="16573" xr:uid="{5D109AB8-BB91-4E8F-A15E-7BD0ABFF8654}"/>
    <cellStyle name="Date Feeder Field 5 2 11 3" xfId="16574" xr:uid="{C7093C4D-896A-4DA6-863C-7DAA60F54FC5}"/>
    <cellStyle name="Date Feeder Field 5 2 12" xfId="16575" xr:uid="{1DF4127D-5152-45EE-985D-07D80B3182E4}"/>
    <cellStyle name="Date Feeder Field 5 2 12 2" xfId="16576" xr:uid="{F3D52DD7-F489-4BF6-B9D9-1D00A6F84A33}"/>
    <cellStyle name="Date Feeder Field 5 2 12 2 2" xfId="16577" xr:uid="{F999A01E-8FB2-4468-8F8F-BC74D7427120}"/>
    <cellStyle name="Date Feeder Field 5 2 12 3" xfId="16578" xr:uid="{19764E14-3A20-4E1D-BFE1-F43F9E79BDBD}"/>
    <cellStyle name="Date Feeder Field 5 2 13" xfId="16579" xr:uid="{1C6C4B5B-4C3F-47FD-88FC-5DBF30F30C32}"/>
    <cellStyle name="Date Feeder Field 5 2 13 2" xfId="16580" xr:uid="{8FF64B8B-B6FE-460E-A6A1-00AD95E11A06}"/>
    <cellStyle name="Date Feeder Field 5 2 13 2 2" xfId="16581" xr:uid="{660F1090-6F62-42D5-8872-8A0EF2A5E45A}"/>
    <cellStyle name="Date Feeder Field 5 2 13 3" xfId="16582" xr:uid="{6C90CCA8-57DF-4A41-B7F0-13E3304DA186}"/>
    <cellStyle name="Date Feeder Field 5 2 14" xfId="16583" xr:uid="{04351F32-5406-496A-A8B3-47B5625DD765}"/>
    <cellStyle name="Date Feeder Field 5 2 14 2" xfId="16584" xr:uid="{C6E796F7-E703-4A32-B2A8-6724504BC0AC}"/>
    <cellStyle name="Date Feeder Field 5 2 14 2 2" xfId="16585" xr:uid="{1C9090BA-FC08-413C-B4A2-2587C0C513DB}"/>
    <cellStyle name="Date Feeder Field 5 2 14 3" xfId="16586" xr:uid="{6DF2B0BE-D55D-4D08-8FB7-1FD6EDD1474C}"/>
    <cellStyle name="Date Feeder Field 5 2 15" xfId="16587" xr:uid="{25AA86F8-66FF-4C1E-A37D-8B0A30C33A20}"/>
    <cellStyle name="Date Feeder Field 5 2 15 2" xfId="16588" xr:uid="{685802D9-2E8D-4E93-82E5-6E24CC9CECF4}"/>
    <cellStyle name="Date Feeder Field 5 2 15 2 2" xfId="16589" xr:uid="{E786AB75-90C7-479C-A130-F92DDE958F49}"/>
    <cellStyle name="Date Feeder Field 5 2 15 3" xfId="16590" xr:uid="{179A8F3C-C202-46B9-8F62-34A660D8924F}"/>
    <cellStyle name="Date Feeder Field 5 2 16" xfId="16591" xr:uid="{F856007C-2DCF-465C-8C68-4D40BBB576AC}"/>
    <cellStyle name="Date Feeder Field 5 2 16 2" xfId="16592" xr:uid="{5B9D4D34-2012-4A3E-97FA-12860CE26FDC}"/>
    <cellStyle name="Date Feeder Field 5 2 16 2 2" xfId="16593" xr:uid="{F331EA77-278C-4792-8580-E605660BBE9D}"/>
    <cellStyle name="Date Feeder Field 5 2 16 3" xfId="16594" xr:uid="{2885FA67-C9C9-4BF2-A4C9-699D8C2A99E2}"/>
    <cellStyle name="Date Feeder Field 5 2 17" xfId="16595" xr:uid="{83B3453C-51F8-4FA0-BCCC-74C492A0FCAB}"/>
    <cellStyle name="Date Feeder Field 5 2 17 2" xfId="16596" xr:uid="{4AF2A9A5-9A27-4977-B77C-0A30595DECF0}"/>
    <cellStyle name="Date Feeder Field 5 2 17 2 2" xfId="16597" xr:uid="{B0CEFAC3-5510-4C11-B5A5-4AC87D989632}"/>
    <cellStyle name="Date Feeder Field 5 2 17 3" xfId="16598" xr:uid="{91B8F71F-9F21-46FF-8A4A-D89B0F6E5964}"/>
    <cellStyle name="Date Feeder Field 5 2 18" xfId="16599" xr:uid="{7432E709-84FB-40C8-9DB9-550C57A08B84}"/>
    <cellStyle name="Date Feeder Field 5 2 18 2" xfId="16600" xr:uid="{11664AE4-AD79-41F0-AA7E-32E457E4AB1B}"/>
    <cellStyle name="Date Feeder Field 5 2 18 2 2" xfId="16601" xr:uid="{45F34B38-D1D6-4253-BC0C-2B7092EF8935}"/>
    <cellStyle name="Date Feeder Field 5 2 18 3" xfId="16602" xr:uid="{A4307FA2-9CAF-4D85-97C5-E1A955F5CC71}"/>
    <cellStyle name="Date Feeder Field 5 2 19" xfId="16603" xr:uid="{6B655EED-E7FE-487C-BB04-4C1F053AC8D4}"/>
    <cellStyle name="Date Feeder Field 5 2 19 2" xfId="16604" xr:uid="{B369E6F0-F135-457C-8DFC-25E0FA895810}"/>
    <cellStyle name="Date Feeder Field 5 2 19 2 2" xfId="16605" xr:uid="{AD2A00E5-F7E2-4588-A652-741578B4F3E1}"/>
    <cellStyle name="Date Feeder Field 5 2 19 3" xfId="16606" xr:uid="{C66BEE23-8C08-4A1A-B3C5-CA21FF57F2C3}"/>
    <cellStyle name="Date Feeder Field 5 2 2" xfId="16607" xr:uid="{F637A2C0-55C9-4CBC-8359-534BC5295A91}"/>
    <cellStyle name="Date Feeder Field 5 2 2 2" xfId="16608" xr:uid="{70A27680-D8B0-48CE-9C42-142F57434C8C}"/>
    <cellStyle name="Date Feeder Field 5 2 2 2 2" xfId="16609" xr:uid="{04622349-3904-446E-931E-A2F79DF35D18}"/>
    <cellStyle name="Date Feeder Field 5 2 2 2 3" xfId="16610" xr:uid="{CD4D48D8-D62D-44EC-90DD-F708EB56660E}"/>
    <cellStyle name="Date Feeder Field 5 2 2 3" xfId="16611" xr:uid="{F21ED78D-134C-4BD5-80BB-92CECC22BD90}"/>
    <cellStyle name="Date Feeder Field 5 2 2 3 2" xfId="16612" xr:uid="{6D33A769-93C2-49DE-AE03-DB97561BB16A}"/>
    <cellStyle name="Date Feeder Field 5 2 2 4" xfId="16613" xr:uid="{BEEDB21E-0004-4002-BCAA-0BB88A2B8727}"/>
    <cellStyle name="Date Feeder Field 5 2 20" xfId="16614" xr:uid="{C993AA94-CAAA-4C7C-B41F-409B9D4DCDF6}"/>
    <cellStyle name="Date Feeder Field 5 2 20 2" xfId="16615" xr:uid="{3A6928C4-20E6-4FC0-B93C-439867EE9280}"/>
    <cellStyle name="Date Feeder Field 5 2 20 2 2" xfId="16616" xr:uid="{7E30BC85-294F-40EB-AB2A-7015C0C7638B}"/>
    <cellStyle name="Date Feeder Field 5 2 20 3" xfId="16617" xr:uid="{61EC97E3-BCD2-467D-9E20-15B8F9AD7A2B}"/>
    <cellStyle name="Date Feeder Field 5 2 21" xfId="16618" xr:uid="{1602CDCF-FA0F-47DC-876D-823147F94A7B}"/>
    <cellStyle name="Date Feeder Field 5 2 21 2" xfId="16619" xr:uid="{6EE75C95-7996-4133-915E-12C52D6BF87C}"/>
    <cellStyle name="Date Feeder Field 5 2 22" xfId="16620" xr:uid="{68A6A949-A12D-471F-9EC0-1DABB3F4C418}"/>
    <cellStyle name="Date Feeder Field 5 2 23" xfId="16621" xr:uid="{2DFEAE9F-4FAF-4D7B-AF71-02B74D5CF382}"/>
    <cellStyle name="Date Feeder Field 5 2 3" xfId="16622" xr:uid="{32E5B076-399F-4EE4-8DE2-142F3779BEC6}"/>
    <cellStyle name="Date Feeder Field 5 2 3 2" xfId="16623" xr:uid="{E57156BA-82F8-4B45-AFF6-329A4F098D53}"/>
    <cellStyle name="Date Feeder Field 5 2 3 2 2" xfId="16624" xr:uid="{483B399E-C1F1-4331-82C2-6FCCBBC49401}"/>
    <cellStyle name="Date Feeder Field 5 2 3 3" xfId="16625" xr:uid="{76237D47-A417-40D4-80B5-9D4938C2B5F4}"/>
    <cellStyle name="Date Feeder Field 5 2 3 4" xfId="16626" xr:uid="{C304A766-B08C-4C00-A68B-DF0C309E5155}"/>
    <cellStyle name="Date Feeder Field 5 2 4" xfId="16627" xr:uid="{070F2515-79DF-4F93-B20F-DDE59400328D}"/>
    <cellStyle name="Date Feeder Field 5 2 4 2" xfId="16628" xr:uid="{1008A46F-EC9B-4AFE-98DC-FD60C5BAB3D7}"/>
    <cellStyle name="Date Feeder Field 5 2 4 2 2" xfId="16629" xr:uid="{3B3529E3-F0F8-4ECA-B8B7-6D1F8C446F75}"/>
    <cellStyle name="Date Feeder Field 5 2 4 3" xfId="16630" xr:uid="{E06C93CD-BE3C-4202-865C-4831EE5D0333}"/>
    <cellStyle name="Date Feeder Field 5 2 4 4" xfId="16631" xr:uid="{E8BAE846-8148-4C91-92F5-09FEFD0F1010}"/>
    <cellStyle name="Date Feeder Field 5 2 5" xfId="16632" xr:uid="{E54F5221-366C-4950-911D-BCCC2460B9EE}"/>
    <cellStyle name="Date Feeder Field 5 2 5 2" xfId="16633" xr:uid="{289C2B60-B2E8-46FF-8955-01924A961475}"/>
    <cellStyle name="Date Feeder Field 5 2 5 2 2" xfId="16634" xr:uid="{DBC4B067-62E3-4918-8121-AA17742DCC02}"/>
    <cellStyle name="Date Feeder Field 5 2 5 3" xfId="16635" xr:uid="{91E9DEFC-032E-4711-A33B-13CF58321625}"/>
    <cellStyle name="Date Feeder Field 5 2 6" xfId="16636" xr:uid="{4B6983E2-E8B2-407B-AABF-84EF3CDBD2FF}"/>
    <cellStyle name="Date Feeder Field 5 2 6 2" xfId="16637" xr:uid="{58E9F8D7-FDF2-4A20-AD13-2889141B7016}"/>
    <cellStyle name="Date Feeder Field 5 2 6 2 2" xfId="16638" xr:uid="{22326A43-58D8-467C-A316-B680618B8F84}"/>
    <cellStyle name="Date Feeder Field 5 2 6 3" xfId="16639" xr:uid="{16CD697E-EE54-4D0B-ADC7-2527DD55F899}"/>
    <cellStyle name="Date Feeder Field 5 2 7" xfId="16640" xr:uid="{0FF0F6DB-D056-4BDC-8C81-51B28DB24157}"/>
    <cellStyle name="Date Feeder Field 5 2 7 2" xfId="16641" xr:uid="{9A0E8628-C445-4D4E-8877-0BD1714B6269}"/>
    <cellStyle name="Date Feeder Field 5 2 7 2 2" xfId="16642" xr:uid="{C4D9C14B-8E86-47DD-9C7A-0BC97AAACF23}"/>
    <cellStyle name="Date Feeder Field 5 2 7 3" xfId="16643" xr:uid="{5DC3FF92-1AA5-4DC3-B670-5BF3ADD72BBF}"/>
    <cellStyle name="Date Feeder Field 5 2 8" xfId="16644" xr:uid="{A54C173A-02E7-46F9-AD89-1E593A8D4BB3}"/>
    <cellStyle name="Date Feeder Field 5 2 8 2" xfId="16645" xr:uid="{34A3FAE7-C8E6-4CB4-9BCC-13E5B96CBCB9}"/>
    <cellStyle name="Date Feeder Field 5 2 8 2 2" xfId="16646" xr:uid="{7AA48AC0-55DB-4219-AFC3-DAA485929136}"/>
    <cellStyle name="Date Feeder Field 5 2 8 3" xfId="16647" xr:uid="{BFCAAEDD-D244-4218-A309-4169D701190D}"/>
    <cellStyle name="Date Feeder Field 5 2 9" xfId="16648" xr:uid="{2ED04FD6-13E6-4A63-BBD9-FBD63DF26045}"/>
    <cellStyle name="Date Feeder Field 5 2 9 2" xfId="16649" xr:uid="{07B6E1B5-56FD-468B-A7F3-0FFA88E4E275}"/>
    <cellStyle name="Date Feeder Field 5 2 9 2 2" xfId="16650" xr:uid="{A087B947-0270-4739-904F-0E0C10C7D654}"/>
    <cellStyle name="Date Feeder Field 5 2 9 3" xfId="16651" xr:uid="{AA44B526-1E65-4D40-9692-AF5DA8F3BAFD}"/>
    <cellStyle name="Date Feeder Field 5 20" xfId="16652" xr:uid="{F3E61DC9-5F61-4906-BB82-735FCB93032A}"/>
    <cellStyle name="Date Feeder Field 5 20 2" xfId="16653" xr:uid="{EC8D7DA4-9AC6-4AB0-9D0F-FC49CCBAA32B}"/>
    <cellStyle name="Date Feeder Field 5 20 2 2" xfId="16654" xr:uid="{7D8F4097-906B-4C9A-8EA3-44BEA0366907}"/>
    <cellStyle name="Date Feeder Field 5 20 3" xfId="16655" xr:uid="{CE9981DA-6A1E-4A2D-B677-EF36D1A87CC4}"/>
    <cellStyle name="Date Feeder Field 5 21" xfId="16656" xr:uid="{85FEB522-8B6D-4B82-956C-2B58EB448B25}"/>
    <cellStyle name="Date Feeder Field 5 21 2" xfId="16657" xr:uid="{3A2F45DC-D427-4F00-BA77-D39C9D00CFA2}"/>
    <cellStyle name="Date Feeder Field 5 21 2 2" xfId="16658" xr:uid="{383D3927-40F4-4AE3-9063-3BAAC62FEB49}"/>
    <cellStyle name="Date Feeder Field 5 21 3" xfId="16659" xr:uid="{642108D7-55BA-41F0-ABB5-FAE3027EC81A}"/>
    <cellStyle name="Date Feeder Field 5 22" xfId="16660" xr:uid="{B9339AE3-1EAA-48EC-AF99-FC48CF38A15D}"/>
    <cellStyle name="Date Feeder Field 5 22 2" xfId="16661" xr:uid="{177F1231-2C74-466A-98FD-627459170E0A}"/>
    <cellStyle name="Date Feeder Field 5 23" xfId="16662" xr:uid="{CD5998E0-572E-4FB4-BEE1-F319D587179D}"/>
    <cellStyle name="Date Feeder Field 5 24" xfId="16663" xr:uid="{5CFCD457-5088-41FB-B005-8FE1ABE1FB90}"/>
    <cellStyle name="Date Feeder Field 5 3" xfId="16664" xr:uid="{1BD7E3BD-BD4A-4FB8-8BF0-107F4A00A536}"/>
    <cellStyle name="Date Feeder Field 5 3 2" xfId="16665" xr:uid="{1D8E59DB-5D22-4176-969C-730542F07F6D}"/>
    <cellStyle name="Date Feeder Field 5 3 2 2" xfId="16666" xr:uid="{A34F3CCF-8231-4B2C-9F62-E849BFA4AF35}"/>
    <cellStyle name="Date Feeder Field 5 3 2 3" xfId="16667" xr:uid="{4BA6C71E-7BD1-4502-B643-F5A409B7B68A}"/>
    <cellStyle name="Date Feeder Field 5 3 3" xfId="16668" xr:uid="{D3C27BA3-5917-4DDB-B2AB-E954C60BE139}"/>
    <cellStyle name="Date Feeder Field 5 3 3 2" xfId="16669" xr:uid="{B3DD6855-1A6F-42F1-8152-87671A554FEA}"/>
    <cellStyle name="Date Feeder Field 5 3 4" xfId="16670" xr:uid="{2DF0F432-4E55-4141-B699-FACE9CFCC5CD}"/>
    <cellStyle name="Date Feeder Field 5 4" xfId="16671" xr:uid="{99B0617D-4173-41B8-A210-9803827A9A68}"/>
    <cellStyle name="Date Feeder Field 5 4 2" xfId="16672" xr:uid="{D20CDC9C-5E7C-426C-80DB-735B2253E9C8}"/>
    <cellStyle name="Date Feeder Field 5 4 2 2" xfId="16673" xr:uid="{7037B58D-1567-46FF-BD7A-226A72BCF9E9}"/>
    <cellStyle name="Date Feeder Field 5 4 3" xfId="16674" xr:uid="{15285593-BE11-40F0-89D4-3E4DB84FAEE4}"/>
    <cellStyle name="Date Feeder Field 5 4 4" xfId="16675" xr:uid="{86356899-A440-4039-8FDC-176147C5970B}"/>
    <cellStyle name="Date Feeder Field 5 5" xfId="16676" xr:uid="{CD637BED-7310-4626-8E6C-8BBF9A5C8DE0}"/>
    <cellStyle name="Date Feeder Field 5 5 2" xfId="16677" xr:uid="{5E5A3EA3-57C9-4E90-97A3-274620609635}"/>
    <cellStyle name="Date Feeder Field 5 5 2 2" xfId="16678" xr:uid="{BADA287F-2C2C-4D09-BB17-D864B85AA37A}"/>
    <cellStyle name="Date Feeder Field 5 5 3" xfId="16679" xr:uid="{BD05717A-C4FC-4C33-A606-68E6651F9D1D}"/>
    <cellStyle name="Date Feeder Field 5 5 4" xfId="16680" xr:uid="{34997D49-618E-4C31-8153-449ED241BCD3}"/>
    <cellStyle name="Date Feeder Field 5 6" xfId="16681" xr:uid="{115F0F43-DA79-416C-8DB7-F875A7AD450D}"/>
    <cellStyle name="Date Feeder Field 5 6 2" xfId="16682" xr:uid="{15414DC4-5EB0-4490-9970-407C66FDCB10}"/>
    <cellStyle name="Date Feeder Field 5 6 2 2" xfId="16683" xr:uid="{421A8975-67B3-47AE-9E92-E3F652A675F0}"/>
    <cellStyle name="Date Feeder Field 5 6 3" xfId="16684" xr:uid="{24AAACF1-1480-4A9D-9C39-3C06502045E6}"/>
    <cellStyle name="Date Feeder Field 5 7" xfId="16685" xr:uid="{37214A51-E5AC-4B15-A08E-EAAB97688766}"/>
    <cellStyle name="Date Feeder Field 5 7 2" xfId="16686" xr:uid="{606E28FC-DF5E-4D1B-8DEE-BD068857E13B}"/>
    <cellStyle name="Date Feeder Field 5 7 2 2" xfId="16687" xr:uid="{B7C3DD40-D808-4D0A-B77A-54CD9F3EA394}"/>
    <cellStyle name="Date Feeder Field 5 7 3" xfId="16688" xr:uid="{F74F86F0-B49B-4684-A373-60781C036D44}"/>
    <cellStyle name="Date Feeder Field 5 8" xfId="16689" xr:uid="{B30E5471-ECB2-4100-AB57-D0650C29E754}"/>
    <cellStyle name="Date Feeder Field 5 8 2" xfId="16690" xr:uid="{3287526E-8136-4996-87AA-C2B85BE3CD31}"/>
    <cellStyle name="Date Feeder Field 5 8 2 2" xfId="16691" xr:uid="{E9FF6A2C-B4EA-43EA-9B22-382F6C163569}"/>
    <cellStyle name="Date Feeder Field 5 8 3" xfId="16692" xr:uid="{88A1D9F5-0817-4316-80C3-427EBA9ED39D}"/>
    <cellStyle name="Date Feeder Field 5 9" xfId="16693" xr:uid="{8B517317-A67A-42E9-A0B0-7C6AB8E100E9}"/>
    <cellStyle name="Date Feeder Field 5 9 2" xfId="16694" xr:uid="{BD3BA034-A61F-4863-9F47-DB5A3AE1FDDE}"/>
    <cellStyle name="Date Feeder Field 5 9 2 2" xfId="16695" xr:uid="{7217B079-A336-4205-856C-F6F353BAFDF0}"/>
    <cellStyle name="Date Feeder Field 5 9 3" xfId="16696" xr:uid="{0C4C2795-A988-4B05-9D67-3EA6EC8379E3}"/>
    <cellStyle name="Date Feeder Field 6" xfId="16697" xr:uid="{D9ACE6FB-03D3-40E7-932C-62D9AF525704}"/>
    <cellStyle name="Date Feeder Field 6 10" xfId="16698" xr:uid="{76986A35-584B-4628-B171-9064F7ECBC1B}"/>
    <cellStyle name="Date Feeder Field 6 10 2" xfId="16699" xr:uid="{C5D28BEA-6BB5-45C9-B753-568265997886}"/>
    <cellStyle name="Date Feeder Field 6 10 2 2" xfId="16700" xr:uid="{80CCF03E-6376-48B7-8191-733B24F351C0}"/>
    <cellStyle name="Date Feeder Field 6 10 3" xfId="16701" xr:uid="{89920BD9-F54E-4B60-9EF9-51517FA8F510}"/>
    <cellStyle name="Date Feeder Field 6 11" xfId="16702" xr:uid="{49CA0FE4-532F-42C8-AFE9-C0C704629973}"/>
    <cellStyle name="Date Feeder Field 6 11 2" xfId="16703" xr:uid="{D7CCB7BC-4135-4DB5-80A2-6401823DE6FB}"/>
    <cellStyle name="Date Feeder Field 6 11 2 2" xfId="16704" xr:uid="{7FE7B433-4605-437E-91D0-BA4413FC8EB1}"/>
    <cellStyle name="Date Feeder Field 6 11 3" xfId="16705" xr:uid="{34E7F08D-650F-446B-9223-C08DEA06ECF2}"/>
    <cellStyle name="Date Feeder Field 6 12" xfId="16706" xr:uid="{16729BDE-1A3D-4C39-A371-1D3185D0A56F}"/>
    <cellStyle name="Date Feeder Field 6 12 2" xfId="16707" xr:uid="{69183062-155A-4C13-B06B-1AD25B11B36D}"/>
    <cellStyle name="Date Feeder Field 6 12 2 2" xfId="16708" xr:uid="{F6A7B942-492E-425B-BCDC-3AAA588B1EE2}"/>
    <cellStyle name="Date Feeder Field 6 12 3" xfId="16709" xr:uid="{36FF3477-2FF6-4578-B856-842183A45337}"/>
    <cellStyle name="Date Feeder Field 6 13" xfId="16710" xr:uid="{085D7CFB-50F2-4983-9C89-2D8226191E31}"/>
    <cellStyle name="Date Feeder Field 6 13 2" xfId="16711" xr:uid="{31BC2AAA-7254-47F2-A2D7-65F8B719D6C6}"/>
    <cellStyle name="Date Feeder Field 6 13 2 2" xfId="16712" xr:uid="{2303629C-801D-416C-A059-45CAF415B561}"/>
    <cellStyle name="Date Feeder Field 6 13 3" xfId="16713" xr:uid="{969200A9-3C34-438C-A202-DF5FB8D8E951}"/>
    <cellStyle name="Date Feeder Field 6 14" xfId="16714" xr:uid="{32C345B2-A6B0-484E-A23A-7FF5AE7CB0CC}"/>
    <cellStyle name="Date Feeder Field 6 14 2" xfId="16715" xr:uid="{23606FC4-2EB5-4E0B-A1D7-7874486C37D6}"/>
    <cellStyle name="Date Feeder Field 6 14 2 2" xfId="16716" xr:uid="{1D1E66A8-C868-4C7B-94E0-599752BB522B}"/>
    <cellStyle name="Date Feeder Field 6 14 3" xfId="16717" xr:uid="{3402335F-D980-48AC-A5DD-212C956E1BF1}"/>
    <cellStyle name="Date Feeder Field 6 15" xfId="16718" xr:uid="{AEE5D515-358F-48AF-9D15-0D1C94327A25}"/>
    <cellStyle name="Date Feeder Field 6 15 2" xfId="16719" xr:uid="{D37FB02E-6BA0-4306-9137-CC57464FD47D}"/>
    <cellStyle name="Date Feeder Field 6 15 2 2" xfId="16720" xr:uid="{00699A91-5ADC-4E3A-A238-2198CFBB540D}"/>
    <cellStyle name="Date Feeder Field 6 15 3" xfId="16721" xr:uid="{F6C29BDA-5322-46F0-BABD-BD46F23BBFFE}"/>
    <cellStyle name="Date Feeder Field 6 16" xfId="16722" xr:uid="{BB07BF64-66CD-4542-9D84-0C5F861BFDCD}"/>
    <cellStyle name="Date Feeder Field 6 16 2" xfId="16723" xr:uid="{448019DC-DF29-469F-8E5E-A5E324317283}"/>
    <cellStyle name="Date Feeder Field 6 16 2 2" xfId="16724" xr:uid="{6F9BF5D3-6A33-4B41-BDC5-D128A66149C9}"/>
    <cellStyle name="Date Feeder Field 6 16 3" xfId="16725" xr:uid="{AE20685F-F5B7-4384-A1D4-FC2C84603251}"/>
    <cellStyle name="Date Feeder Field 6 17" xfId="16726" xr:uid="{6FFE2DAC-643D-40CA-835C-30CDB6F3EDA1}"/>
    <cellStyle name="Date Feeder Field 6 17 2" xfId="16727" xr:uid="{7E4C4A74-D737-4EF2-A254-814F364F7C40}"/>
    <cellStyle name="Date Feeder Field 6 17 2 2" xfId="16728" xr:uid="{A94E85AB-5D33-45E9-B0B1-D2A016BB652E}"/>
    <cellStyle name="Date Feeder Field 6 17 3" xfId="16729" xr:uid="{C80E65A0-113A-4B48-A02B-2E0089A4DC03}"/>
    <cellStyle name="Date Feeder Field 6 18" xfId="16730" xr:uid="{3A31DE03-8FC1-462B-A4E2-4BE528960C0A}"/>
    <cellStyle name="Date Feeder Field 6 18 2" xfId="16731" xr:uid="{DDC0FC8E-5B38-409B-872B-30A932187775}"/>
    <cellStyle name="Date Feeder Field 6 18 2 2" xfId="16732" xr:uid="{4BAF95E8-DB25-4F81-B6B3-19CD5E6CFB70}"/>
    <cellStyle name="Date Feeder Field 6 18 3" xfId="16733" xr:uid="{5D41C5D8-69E7-4E96-80B1-78894DA81FBD}"/>
    <cellStyle name="Date Feeder Field 6 19" xfId="16734" xr:uid="{6BE6989C-A8FE-4853-831B-C179AC02A69A}"/>
    <cellStyle name="Date Feeder Field 6 19 2" xfId="16735" xr:uid="{73D62AA3-58A6-46F3-B0C0-CEE9DB9443DE}"/>
    <cellStyle name="Date Feeder Field 6 19 2 2" xfId="16736" xr:uid="{A1976F1F-59E8-4F9F-AD1E-6FD8ECD97559}"/>
    <cellStyle name="Date Feeder Field 6 19 3" xfId="16737" xr:uid="{09061A97-4A74-4740-A1CB-0C7483EDDFB6}"/>
    <cellStyle name="Date Feeder Field 6 2" xfId="16738" xr:uid="{A51EECB8-DFAA-4AFD-A353-800BE68D6E74}"/>
    <cellStyle name="Date Feeder Field 6 2 2" xfId="16739" xr:uid="{6B864476-EED9-4BAB-BDDD-C08932FCA1BF}"/>
    <cellStyle name="Date Feeder Field 6 2 2 2" xfId="16740" xr:uid="{F4EF8C24-8B5E-46DE-842A-E1B05DA9F8EE}"/>
    <cellStyle name="Date Feeder Field 6 2 2 3" xfId="16741" xr:uid="{64BBF9B5-A316-40AD-8573-2235582E0442}"/>
    <cellStyle name="Date Feeder Field 6 2 3" xfId="16742" xr:uid="{CBB5CB6F-A514-4A70-9167-7ADE84C7F376}"/>
    <cellStyle name="Date Feeder Field 6 2 3 2" xfId="16743" xr:uid="{54B6416C-40FA-4149-AE59-E83D8C9AABC3}"/>
    <cellStyle name="Date Feeder Field 6 2 4" xfId="16744" xr:uid="{51EEFF21-0A61-44AB-92F8-21D7B6C89149}"/>
    <cellStyle name="Date Feeder Field 6 20" xfId="16745" xr:uid="{1C17D9F2-9609-410C-B474-65E908C8D28C}"/>
    <cellStyle name="Date Feeder Field 6 20 2" xfId="16746" xr:uid="{6FD2F3F7-E28A-4A1A-A8F0-0267B37ADDFD}"/>
    <cellStyle name="Date Feeder Field 6 20 2 2" xfId="16747" xr:uid="{DB765641-4A3E-4A25-BEDA-C5277991C188}"/>
    <cellStyle name="Date Feeder Field 6 20 3" xfId="16748" xr:uid="{09B2EAF6-7290-480C-9EF0-46655F899BA6}"/>
    <cellStyle name="Date Feeder Field 6 21" xfId="16749" xr:uid="{E9B49BF5-DAA5-4DF4-9285-49D0DF1A019B}"/>
    <cellStyle name="Date Feeder Field 6 21 2" xfId="16750" xr:uid="{57A5C371-D288-4CF6-A042-29B3F1BB4445}"/>
    <cellStyle name="Date Feeder Field 6 22" xfId="16751" xr:uid="{B8F02D50-1D30-4BA5-B114-BEFE3AA719E2}"/>
    <cellStyle name="Date Feeder Field 6 23" xfId="16752" xr:uid="{A58C3628-F807-4EBF-B7DE-9470C8C05E3E}"/>
    <cellStyle name="Date Feeder Field 6 3" xfId="16753" xr:uid="{26A27D94-056C-4723-B2F3-C7E6EC45D720}"/>
    <cellStyle name="Date Feeder Field 6 3 2" xfId="16754" xr:uid="{E45B18FD-6C20-4E59-BBD4-60CDE1BDEBDD}"/>
    <cellStyle name="Date Feeder Field 6 3 2 2" xfId="16755" xr:uid="{8A260DF8-9F1E-419E-A62D-D581BB51BABB}"/>
    <cellStyle name="Date Feeder Field 6 3 3" xfId="16756" xr:uid="{CA9F2B88-00C1-4E7C-B323-EB90631F7DA5}"/>
    <cellStyle name="Date Feeder Field 6 3 4" xfId="16757" xr:uid="{990EEE9F-34A6-48C3-B939-8EB3BB28FC0A}"/>
    <cellStyle name="Date Feeder Field 6 4" xfId="16758" xr:uid="{19923C93-95AB-4790-83BF-EE9C7284F9FA}"/>
    <cellStyle name="Date Feeder Field 6 4 2" xfId="16759" xr:uid="{A4583180-7E52-4A7E-BFA2-B4B3CD572EFE}"/>
    <cellStyle name="Date Feeder Field 6 4 2 2" xfId="16760" xr:uid="{C91FBC3C-9BF0-48CC-9D57-F86C7682222C}"/>
    <cellStyle name="Date Feeder Field 6 4 3" xfId="16761" xr:uid="{6B9DB74F-A6CD-4721-A568-8CC2DDA5683F}"/>
    <cellStyle name="Date Feeder Field 6 4 4" xfId="16762" xr:uid="{BF7FC4D9-C5C7-4D19-909B-DF874AFA4324}"/>
    <cellStyle name="Date Feeder Field 6 5" xfId="16763" xr:uid="{3D8C8185-3A41-4A76-83B9-19E193E2F3CB}"/>
    <cellStyle name="Date Feeder Field 6 5 2" xfId="16764" xr:uid="{4F45CDBB-342D-4582-9DE3-BDB78111EF2E}"/>
    <cellStyle name="Date Feeder Field 6 5 2 2" xfId="16765" xr:uid="{0CD5C067-7F7B-4ACB-BAA3-35244C13A7EA}"/>
    <cellStyle name="Date Feeder Field 6 5 3" xfId="16766" xr:uid="{F2D6733F-8A86-4234-868C-14F65F53DC15}"/>
    <cellStyle name="Date Feeder Field 6 6" xfId="16767" xr:uid="{659F6673-C28C-4FF2-8CC0-AED4702AA20D}"/>
    <cellStyle name="Date Feeder Field 6 6 2" xfId="16768" xr:uid="{AC8A74A7-48F8-47B7-9A78-69ACE19F2D94}"/>
    <cellStyle name="Date Feeder Field 6 6 2 2" xfId="16769" xr:uid="{9612443A-4919-4F22-8BAA-17AD5FA92547}"/>
    <cellStyle name="Date Feeder Field 6 6 3" xfId="16770" xr:uid="{37CB13DD-73FD-4D6B-8657-974689DF3FB2}"/>
    <cellStyle name="Date Feeder Field 6 7" xfId="16771" xr:uid="{AB7D37A8-9D2F-4154-A8E1-8DCAFC885F7F}"/>
    <cellStyle name="Date Feeder Field 6 7 2" xfId="16772" xr:uid="{7D44A350-8F74-4859-94DA-6F9B8E2D5619}"/>
    <cellStyle name="Date Feeder Field 6 7 2 2" xfId="16773" xr:uid="{69896B99-C350-4FF9-ACA0-98D08824E232}"/>
    <cellStyle name="Date Feeder Field 6 7 3" xfId="16774" xr:uid="{FE05DC3A-B00E-4C68-B466-B888C49E64F3}"/>
    <cellStyle name="Date Feeder Field 6 8" xfId="16775" xr:uid="{F0D69772-101E-4670-8710-F029019A9AD9}"/>
    <cellStyle name="Date Feeder Field 6 8 2" xfId="16776" xr:uid="{A7992669-2785-4ADF-8B9A-21D66FC3D12E}"/>
    <cellStyle name="Date Feeder Field 6 8 2 2" xfId="16777" xr:uid="{6ED8501F-3C91-449D-8EBF-1C38697EF4F6}"/>
    <cellStyle name="Date Feeder Field 6 8 3" xfId="16778" xr:uid="{BA4A4B94-E174-48C4-A148-1243C3FE5B95}"/>
    <cellStyle name="Date Feeder Field 6 9" xfId="16779" xr:uid="{2F2E9D04-ABCA-4894-B80C-060C6C97BE6D}"/>
    <cellStyle name="Date Feeder Field 6 9 2" xfId="16780" xr:uid="{3DA40818-B2A8-4650-9D31-BA6410AA0499}"/>
    <cellStyle name="Date Feeder Field 6 9 2 2" xfId="16781" xr:uid="{1CE0B315-1E4E-4B9D-A513-2DE30C6AD48D}"/>
    <cellStyle name="Date Feeder Field 6 9 3" xfId="16782" xr:uid="{04DEE24C-1B6E-4D09-AEF6-C4EEDACFDF9C}"/>
    <cellStyle name="Date Feeder Field 7" xfId="16783" xr:uid="{6C5A1E2D-09D8-44A6-8FC6-35E860B54F08}"/>
    <cellStyle name="Date Feeder Field 7 2" xfId="16784" xr:uid="{CF2DDE95-90DD-4DB8-BE90-418B236FC277}"/>
    <cellStyle name="Date Feeder Field 7 2 2" xfId="16785" xr:uid="{05771F02-D9E5-4807-833A-8BDF372CE1CC}"/>
    <cellStyle name="Date Feeder Field 7 2 3" xfId="16786" xr:uid="{747B9644-0B46-41B7-A83A-4A19EEC4D6B5}"/>
    <cellStyle name="Date Feeder Field 7 3" xfId="16787" xr:uid="{02DDEB3C-2D06-4E85-A887-9168010C27F9}"/>
    <cellStyle name="Date Feeder Field 7 3 2" xfId="16788" xr:uid="{A821C69C-E78A-48CA-875D-92E636C18E47}"/>
    <cellStyle name="Date Feeder Field 7 4" xfId="16789" xr:uid="{28059530-1330-4CFF-84FD-DF10B6F5F215}"/>
    <cellStyle name="Date Feeder Field 8" xfId="16790" xr:uid="{6E3830DE-D56E-44F7-B2BF-D8ABFD72B284}"/>
    <cellStyle name="Date Feeder Field 8 2" xfId="16791" xr:uid="{A0088FD1-7400-4232-8CB1-5E2905B4117C}"/>
    <cellStyle name="Date Feeder Field 8 2 2" xfId="16792" xr:uid="{BEAA3880-034D-4E55-9B4C-3952FF442FDF}"/>
    <cellStyle name="Date Feeder Field 8 2 3" xfId="16793" xr:uid="{F6C47C1C-B7EE-4885-A58A-2E7736226421}"/>
    <cellStyle name="Date Feeder Field 8 3" xfId="16794" xr:uid="{0822371B-23C7-431F-82BD-8F5DFB4A5396}"/>
    <cellStyle name="Date Feeder Field 8 4" xfId="16795" xr:uid="{BEAF5D7C-1285-4C9D-B80E-E5D702FB7A65}"/>
    <cellStyle name="Date Feeder Field 9" xfId="16796" xr:uid="{CD059785-EC3C-42E8-9017-951884DCC229}"/>
    <cellStyle name="Date Feeder Field 9 2" xfId="16797" xr:uid="{45511957-5602-4EC5-B77B-21C57F6AACBD}"/>
    <cellStyle name="Date Feeder Field 9 2 2" xfId="16798" xr:uid="{0611A4AE-CC4B-4B5D-9136-564F8D68B2AE}"/>
    <cellStyle name="Date Feeder Field 9 3" xfId="16799" xr:uid="{67944D3B-38E0-4BDF-8B08-4A5674702DFF}"/>
    <cellStyle name="Date Feeder Field 9 4" xfId="16800" xr:uid="{B62295E7-45C2-4F3A-93E7-CE9CD29406C9}"/>
    <cellStyle name="Description" xfId="129" xr:uid="{D4D7BFCB-A5D8-4104-880C-1D06DBFCFFBB}"/>
    <cellStyle name="Description 2" xfId="130" xr:uid="{82645126-8545-4A72-83F6-BB914D70ADD7}"/>
    <cellStyle name="Description 2 2" xfId="16801" xr:uid="{2C4D431C-0016-477A-A9AC-EF92E529B935}"/>
    <cellStyle name="Description 3" xfId="16802" xr:uid="{29866942-A8F2-4072-B6A5-3E2472AA1252}"/>
    <cellStyle name="Dia" xfId="16803" xr:uid="{910764AD-61A4-47C9-ADAD-5ED77F5CC07D}"/>
    <cellStyle name="DistributionType" xfId="16804" xr:uid="{F74BE82E-DA93-42AF-8626-057CA2269860}"/>
    <cellStyle name="DONE" xfId="16805" xr:uid="{5D312855-B5D7-436B-B6DE-7D197A0DBB44}"/>
    <cellStyle name="données" xfId="16806" xr:uid="{C4492780-0228-436B-96BD-23E34E0F88FE}"/>
    <cellStyle name="donnéesbord" xfId="16807" xr:uid="{2F04D889-1FFB-46E4-AEBD-1937F0C47472}"/>
    <cellStyle name="Dotted Line" xfId="16808" xr:uid="{11C3D065-FD1B-4B4F-9810-6609E4E4FEF1}"/>
    <cellStyle name="Encabez1" xfId="16809" xr:uid="{B979A095-CF6F-4882-8B91-F1B3E88E8231}"/>
    <cellStyle name="Encabez2" xfId="16810" xr:uid="{F39A38EC-781E-44F0-B327-3C314D583AA8}"/>
    <cellStyle name="Estimated" xfId="16811" xr:uid="{22A36032-691B-4CDC-A738-2F42A3A1875F}"/>
    <cellStyle name="Euro" xfId="131" xr:uid="{6C12E7B0-283A-497F-8384-16D1F01C32CF}"/>
    <cellStyle name="Euro 2" xfId="16812" xr:uid="{99412F30-8A9C-4A2D-92AB-79118CA429DB}"/>
    <cellStyle name="Exception" xfId="16813" xr:uid="{7D11DA76-AA11-49F8-9AD4-498A6F6215B3}"/>
    <cellStyle name="Explanation" xfId="16814" xr:uid="{3E4C7584-95D2-40A2-8236-2ED99038AA09}"/>
    <cellStyle name="Explanation 2" xfId="16815" xr:uid="{751B2F00-4DC9-4903-8656-6561C69718B5}"/>
    <cellStyle name="Explanatory Text 2" xfId="132" xr:uid="{B8459730-3B71-4005-9906-A9598BF14377}"/>
    <cellStyle name="Explanatory Text 3" xfId="133" xr:uid="{CD7671B6-EA75-4D03-B416-775A3F35CEDA}"/>
    <cellStyle name="Explanatory Text 4" xfId="16816" xr:uid="{8CE67A69-0861-47EF-AC9A-958B2CBF65ED}"/>
    <cellStyle name="Explanatory Text 5" xfId="16817" xr:uid="{374A4850-F76D-45C4-8CCF-42DF4BAF8F94}"/>
    <cellStyle name="Explanatory Text 6" xfId="16818" xr:uid="{49B86AD4-C875-49E2-91A3-DE015A06BD8B}"/>
    <cellStyle name="external input" xfId="16819" xr:uid="{17CD235A-330B-4BCD-87E2-CCCEB224FE76}"/>
    <cellStyle name="EYCheck" xfId="16820" xr:uid="{C73DB8C2-6351-432C-9859-C9E1D3149518}"/>
    <cellStyle name="EYDate" xfId="16821" xr:uid="{DB04D31F-EA5A-4C06-859E-B6EAB5472EFA}"/>
    <cellStyle name="EYHeader1" xfId="16822" xr:uid="{DBFD583F-D226-4C0A-9816-30CF37F5519B}"/>
    <cellStyle name="EYHeader1 10" xfId="16823" xr:uid="{6ADEFBAE-4CD1-4115-946C-9CDD58DC4D91}"/>
    <cellStyle name="EYHeader1 10 2" xfId="16824" xr:uid="{A9A9EE2A-F5F7-49C4-A76B-6BC8AA055A15}"/>
    <cellStyle name="EYHeader1 10 2 2" xfId="16825" xr:uid="{29FB11BB-7634-4BF7-AD0E-FD473FEB4BE7}"/>
    <cellStyle name="EYHeader1 10 3" xfId="16826" xr:uid="{13F3FAE9-C06B-437D-90DF-172907EF4480}"/>
    <cellStyle name="EYHeader1 11" xfId="16827" xr:uid="{1F5215BA-A517-40C9-9276-3AA7F286D3F9}"/>
    <cellStyle name="EYHeader1 11 2" xfId="16828" xr:uid="{9CB818AB-8EDE-4EA6-862E-08044E829EBE}"/>
    <cellStyle name="EYHeader1 2" xfId="16829" xr:uid="{F08C2DF5-E299-4E8B-BC3F-14FE848E7D7C}"/>
    <cellStyle name="EYHeader1 2 10" xfId="16830" xr:uid="{0C931FCD-7CF5-463C-B273-A8C26032E1DA}"/>
    <cellStyle name="EYHeader1 2 10 2" xfId="16831" xr:uid="{D3CA3AB9-343B-48CD-8120-44641E08AEFD}"/>
    <cellStyle name="EYHeader1 2 10 2 2" xfId="16832" xr:uid="{4C53F10F-A38B-4677-ACC9-0F8C1433013E}"/>
    <cellStyle name="EYHeader1 2 10 3" xfId="16833" xr:uid="{E4AB6965-3545-4C66-8010-5231AC884A70}"/>
    <cellStyle name="EYHeader1 2 11" xfId="16834" xr:uid="{B89EAB76-1455-441D-AD2E-A96CD8E67C07}"/>
    <cellStyle name="EYHeader1 2 11 2" xfId="16835" xr:uid="{F8A0EEB5-1622-4E2F-A19C-B6597E5279C2}"/>
    <cellStyle name="EYHeader1 2 12" xfId="16836" xr:uid="{1B33C0F8-CBC9-4BF7-B89F-2EA29D45B6A7}"/>
    <cellStyle name="EYHeader1 2 2" xfId="16837" xr:uid="{4324068A-D7F3-4448-9254-F9903DED7FB5}"/>
    <cellStyle name="EYHeader1 2 2 10" xfId="16838" xr:uid="{7D80FD88-96FC-408B-901E-E572F21568BC}"/>
    <cellStyle name="EYHeader1 2 2 2" xfId="16839" xr:uid="{906C1EA5-9DF4-4036-96C2-7CE052C7D261}"/>
    <cellStyle name="EYHeader1 2 2 2 10" xfId="16840" xr:uid="{DC694CB9-6CC1-4F2C-A2A7-E5407388D519}"/>
    <cellStyle name="EYHeader1 2 2 2 10 2" xfId="16841" xr:uid="{874C0352-B7D8-4EC4-999F-8D837C629BAF}"/>
    <cellStyle name="EYHeader1 2 2 2 10 2 2" xfId="16842" xr:uid="{02FACF40-AB99-459E-B4ED-5F51A2326DDE}"/>
    <cellStyle name="EYHeader1 2 2 2 10 3" xfId="16843" xr:uid="{325CF835-2940-4292-94A5-343DF0905B5D}"/>
    <cellStyle name="EYHeader1 2 2 2 11" xfId="16844" xr:uid="{F1B28C1C-91C7-45FE-94F0-78DFBC4C6F5D}"/>
    <cellStyle name="EYHeader1 2 2 2 11 2" xfId="16845" xr:uid="{51D06D9F-06C9-4DB9-8D82-DB6E8A803433}"/>
    <cellStyle name="EYHeader1 2 2 2 11 2 2" xfId="16846" xr:uid="{1F9792A1-EAE9-4733-8624-202E54286F35}"/>
    <cellStyle name="EYHeader1 2 2 2 11 3" xfId="16847" xr:uid="{90B4D4C3-E07E-4ADD-B1D2-4910F8E00B6E}"/>
    <cellStyle name="EYHeader1 2 2 2 12" xfId="16848" xr:uid="{646CD163-2252-4898-AC48-928B5F89B17F}"/>
    <cellStyle name="EYHeader1 2 2 2 12 2" xfId="16849" xr:uid="{C21CF895-6335-4886-86FD-BFD2A3E207B5}"/>
    <cellStyle name="EYHeader1 2 2 2 12 2 2" xfId="16850" xr:uid="{DD5FE118-6623-4873-8006-44D106EBC6D9}"/>
    <cellStyle name="EYHeader1 2 2 2 12 3" xfId="16851" xr:uid="{FAE28F98-6515-4B58-A2E7-D2B381D3C6FB}"/>
    <cellStyle name="EYHeader1 2 2 2 13" xfId="16852" xr:uid="{27FAC8EC-D273-46F8-963C-33690AFF15CB}"/>
    <cellStyle name="EYHeader1 2 2 2 13 2" xfId="16853" xr:uid="{F5D28FBC-7519-4C2B-AB70-3B4532BC98D9}"/>
    <cellStyle name="EYHeader1 2 2 2 13 2 2" xfId="16854" xr:uid="{F126E878-34DC-4FCA-89DD-7A8B305A2110}"/>
    <cellStyle name="EYHeader1 2 2 2 13 3" xfId="16855" xr:uid="{7F1EF046-4CAB-4F71-A709-A9323917D39C}"/>
    <cellStyle name="EYHeader1 2 2 2 14" xfId="16856" xr:uid="{33570158-ED44-4006-B217-47FD375226F0}"/>
    <cellStyle name="EYHeader1 2 2 2 14 2" xfId="16857" xr:uid="{F4C82FCB-CB65-4691-9530-B2FDB6424DCE}"/>
    <cellStyle name="EYHeader1 2 2 2 14 2 2" xfId="16858" xr:uid="{8CAB49CB-4C6D-474C-946B-9F435366F0CF}"/>
    <cellStyle name="EYHeader1 2 2 2 14 3" xfId="16859" xr:uid="{0E943FED-8A98-457E-A1BD-6CDCA799AC0C}"/>
    <cellStyle name="EYHeader1 2 2 2 15" xfId="16860" xr:uid="{A4145C16-FF3F-4343-9E37-76B9178D711F}"/>
    <cellStyle name="EYHeader1 2 2 2 15 2" xfId="16861" xr:uid="{1AA210D0-A27B-499C-AA7B-1DE3104FFEE6}"/>
    <cellStyle name="EYHeader1 2 2 2 15 2 2" xfId="16862" xr:uid="{420BD2CC-CA31-420B-810C-599002832895}"/>
    <cellStyle name="EYHeader1 2 2 2 15 3" xfId="16863" xr:uid="{6F466A4D-E0A7-4BDD-90BB-05A5A2ACCEA2}"/>
    <cellStyle name="EYHeader1 2 2 2 16" xfId="16864" xr:uid="{6CEC2D7A-FD81-4139-9ECD-F5FC2575289F}"/>
    <cellStyle name="EYHeader1 2 2 2 16 2" xfId="16865" xr:uid="{B9D9940C-E7BE-411B-9A6E-9E3F4420BB2E}"/>
    <cellStyle name="EYHeader1 2 2 2 16 2 2" xfId="16866" xr:uid="{4C551C4B-F57F-4494-BA65-DB9BC0F65A91}"/>
    <cellStyle name="EYHeader1 2 2 2 16 3" xfId="16867" xr:uid="{B9498741-4D03-4DE8-9A1B-4E5D0ECDB6C8}"/>
    <cellStyle name="EYHeader1 2 2 2 17" xfId="16868" xr:uid="{59C5FF99-88CD-4226-8F3E-4C11AC971088}"/>
    <cellStyle name="EYHeader1 2 2 2 17 2" xfId="16869" xr:uid="{80CCF3D8-304F-4553-A302-25D2AB140A18}"/>
    <cellStyle name="EYHeader1 2 2 2 17 2 2" xfId="16870" xr:uid="{7B990D32-6970-4DE7-A081-7F3B7070DF0D}"/>
    <cellStyle name="EYHeader1 2 2 2 17 3" xfId="16871" xr:uid="{D9E0E469-9AF9-429E-A8C1-1ACC12D6FA26}"/>
    <cellStyle name="EYHeader1 2 2 2 18" xfId="16872" xr:uid="{38890F10-5D65-46C3-A215-07AF2B91B1AC}"/>
    <cellStyle name="EYHeader1 2 2 2 18 2" xfId="16873" xr:uid="{64C1099D-57AA-444F-A0FC-1229FBFD6ED2}"/>
    <cellStyle name="EYHeader1 2 2 2 18 2 2" xfId="16874" xr:uid="{4A612373-9C36-4182-8B2A-9431C92B9961}"/>
    <cellStyle name="EYHeader1 2 2 2 18 3" xfId="16875" xr:uid="{4498E3EE-9D62-4F11-99FC-78FFC6AD97F0}"/>
    <cellStyle name="EYHeader1 2 2 2 19" xfId="16876" xr:uid="{6EDC8AB8-052F-46F8-A5AC-E798CAD2B7E2}"/>
    <cellStyle name="EYHeader1 2 2 2 19 2" xfId="16877" xr:uid="{CEDADC54-5C64-4940-8504-2A6174DAE029}"/>
    <cellStyle name="EYHeader1 2 2 2 19 2 2" xfId="16878" xr:uid="{D040DAC6-1957-4F11-B8C0-B46ED82A1096}"/>
    <cellStyle name="EYHeader1 2 2 2 19 3" xfId="16879" xr:uid="{1FD47AA9-1D26-44BF-962E-A975CEEDDC9E}"/>
    <cellStyle name="EYHeader1 2 2 2 2" xfId="16880" xr:uid="{6BF39EF1-5299-488A-A59B-5E948D998D0F}"/>
    <cellStyle name="EYHeader1 2 2 2 2 2" xfId="16881" xr:uid="{1A4520F7-04DC-4933-A650-F2CD94F625DB}"/>
    <cellStyle name="EYHeader1 2 2 2 2 2 2" xfId="16882" xr:uid="{5ABFE10E-CAEF-4840-96CB-7A566ECAF8C0}"/>
    <cellStyle name="EYHeader1 2 2 2 2 2 3" xfId="16883" xr:uid="{9C56CF22-72A3-48A4-BD3F-B8AD030753DF}"/>
    <cellStyle name="EYHeader1 2 2 2 2 3" xfId="16884" xr:uid="{88AC1198-B471-4D9F-A0E8-8F7091E0C649}"/>
    <cellStyle name="EYHeader1 2 2 2 20" xfId="16885" xr:uid="{7512C02E-5586-48CB-99D2-FE770B5B3C5B}"/>
    <cellStyle name="EYHeader1 2 2 2 20 2" xfId="16886" xr:uid="{7A027223-E28E-408D-83E0-0EF1774A7C15}"/>
    <cellStyle name="EYHeader1 2 2 2 21" xfId="16887" xr:uid="{33E44134-CDFE-49E5-83DB-5A7DE80D8F62}"/>
    <cellStyle name="EYHeader1 2 2 2 22" xfId="16888" xr:uid="{028A1E47-7D07-4D16-8719-209935FE443A}"/>
    <cellStyle name="EYHeader1 2 2 2 3" xfId="16889" xr:uid="{79156386-3AC4-4379-ABFA-D19C6DA99965}"/>
    <cellStyle name="EYHeader1 2 2 2 3 2" xfId="16890" xr:uid="{B6E6ACF8-BDC8-435A-B2B5-23698631577F}"/>
    <cellStyle name="EYHeader1 2 2 2 3 2 2" xfId="16891" xr:uid="{A5C9D42A-BBFF-4A1A-8C23-B421203914E7}"/>
    <cellStyle name="EYHeader1 2 2 2 3 3" xfId="16892" xr:uid="{D9B11CA9-8769-4D2F-9015-A27E07BFAAAC}"/>
    <cellStyle name="EYHeader1 2 2 2 3 4" xfId="16893" xr:uid="{DA69C967-26D0-48A1-993F-80388B460C95}"/>
    <cellStyle name="EYHeader1 2 2 2 4" xfId="16894" xr:uid="{E4D41113-7C6C-43AC-8018-951A0CF467A1}"/>
    <cellStyle name="EYHeader1 2 2 2 4 2" xfId="16895" xr:uid="{5F248DC0-CDC2-4FEF-B00D-C5647984291A}"/>
    <cellStyle name="EYHeader1 2 2 2 4 2 2" xfId="16896" xr:uid="{99131145-4D51-480C-B691-1ED23C3B43C9}"/>
    <cellStyle name="EYHeader1 2 2 2 4 3" xfId="16897" xr:uid="{C4C1B149-B58F-40B2-8DD2-7BB7F8150F92}"/>
    <cellStyle name="EYHeader1 2 2 2 5" xfId="16898" xr:uid="{7F493417-673B-4D23-9D3E-088BBF98D3B8}"/>
    <cellStyle name="EYHeader1 2 2 2 5 2" xfId="16899" xr:uid="{AAD23BCC-5BB8-4E32-A086-71656A4D3FC4}"/>
    <cellStyle name="EYHeader1 2 2 2 5 2 2" xfId="16900" xr:uid="{DBCA130F-7EB3-4A30-A052-8F82FEF3A15F}"/>
    <cellStyle name="EYHeader1 2 2 2 5 3" xfId="16901" xr:uid="{A3D2222B-EBAD-4963-B1CD-AFD746229484}"/>
    <cellStyle name="EYHeader1 2 2 2 6" xfId="16902" xr:uid="{E81004FE-D38F-433C-B30D-CBEC79BE6B52}"/>
    <cellStyle name="EYHeader1 2 2 2 6 2" xfId="16903" xr:uid="{E0D3C599-C5F2-4F18-9F6E-ECC831A1909F}"/>
    <cellStyle name="EYHeader1 2 2 2 6 2 2" xfId="16904" xr:uid="{010D983F-7D80-42FD-AE33-C7738B1E853E}"/>
    <cellStyle name="EYHeader1 2 2 2 6 3" xfId="16905" xr:uid="{3B2B1953-B838-4959-AF39-201184AFB7F3}"/>
    <cellStyle name="EYHeader1 2 2 2 7" xfId="16906" xr:uid="{689E2144-47C1-45D8-89EA-E1F8ED9ACC9F}"/>
    <cellStyle name="EYHeader1 2 2 2 7 2" xfId="16907" xr:uid="{D75A6A3F-E49E-4A08-831D-EDA86BE46726}"/>
    <cellStyle name="EYHeader1 2 2 2 7 2 2" xfId="16908" xr:uid="{7CC9E646-89A8-4CD8-B659-A1854DAD7046}"/>
    <cellStyle name="EYHeader1 2 2 2 7 3" xfId="16909" xr:uid="{CF93BEC9-6743-4BD1-985F-BAF0EA159990}"/>
    <cellStyle name="EYHeader1 2 2 2 8" xfId="16910" xr:uid="{BE3BE4DD-E80C-4158-8949-FDE887627BC5}"/>
    <cellStyle name="EYHeader1 2 2 2 8 2" xfId="16911" xr:uid="{E1D9BCAE-C691-4B8E-8BC9-7F7B476DE69F}"/>
    <cellStyle name="EYHeader1 2 2 2 8 2 2" xfId="16912" xr:uid="{C3E8DFE2-3CD6-430E-A7D7-8A13E0D13113}"/>
    <cellStyle name="EYHeader1 2 2 2 8 3" xfId="16913" xr:uid="{C187ECA2-CC3E-4C54-A84E-01DABBE52986}"/>
    <cellStyle name="EYHeader1 2 2 2 9" xfId="16914" xr:uid="{1A96317E-4F44-4A77-8B52-3D550D0A009A}"/>
    <cellStyle name="EYHeader1 2 2 2 9 2" xfId="16915" xr:uid="{919E67F8-4D3A-45AF-B8F4-15CC34507498}"/>
    <cellStyle name="EYHeader1 2 2 2 9 2 2" xfId="16916" xr:uid="{18821810-3119-4C67-A1D4-2E17B859EFEB}"/>
    <cellStyle name="EYHeader1 2 2 2 9 3" xfId="16917" xr:uid="{3E22D5D8-74CE-4C1E-9897-0D90014E0239}"/>
    <cellStyle name="EYHeader1 2 2 3" xfId="16918" xr:uid="{2515AF1A-5A01-4DAA-890A-9A78032BFA73}"/>
    <cellStyle name="EYHeader1 2 2 3 2" xfId="16919" xr:uid="{515EC6AF-E85B-4EA4-960A-DFD52544B982}"/>
    <cellStyle name="EYHeader1 2 2 3 2 2" xfId="16920" xr:uid="{7EC466BB-584D-4451-8B32-1C0B47535058}"/>
    <cellStyle name="EYHeader1 2 2 3 3" xfId="16921" xr:uid="{3879FC44-1486-4180-9748-2814E8065681}"/>
    <cellStyle name="EYHeader1 2 2 3 4" xfId="16922" xr:uid="{BD7145AD-874D-4D76-8953-11AEFDDF49FC}"/>
    <cellStyle name="EYHeader1 2 2 4" xfId="16923" xr:uid="{D01A8F27-D0E3-4382-B27B-5D12B41CECC1}"/>
    <cellStyle name="EYHeader1 2 2 4 2" xfId="16924" xr:uid="{EAF8AF67-B450-42FA-B825-A06E3968C9B2}"/>
    <cellStyle name="EYHeader1 2 2 4 2 2" xfId="16925" xr:uid="{61607C56-F635-405E-A98F-1F6208ACDB1C}"/>
    <cellStyle name="EYHeader1 2 2 4 3" xfId="16926" xr:uid="{F9485678-9227-4DC0-9811-5F2E8A6D5AB6}"/>
    <cellStyle name="EYHeader1 2 2 5" xfId="16927" xr:uid="{AC43349F-A7D1-4CED-A27D-FB6653996CB5}"/>
    <cellStyle name="EYHeader1 2 2 5 2" xfId="16928" xr:uid="{30869484-D6EB-41D6-8013-3E0EC14592B5}"/>
    <cellStyle name="EYHeader1 2 2 5 2 2" xfId="16929" xr:uid="{5509AF69-86B8-4A9F-8447-6F5470A996FD}"/>
    <cellStyle name="EYHeader1 2 2 5 3" xfId="16930" xr:uid="{193DFEB3-C8AB-4E97-94BE-6ABB7002ACEE}"/>
    <cellStyle name="EYHeader1 2 2 6" xfId="16931" xr:uid="{D2BA854E-F00E-4DB2-8E3B-949FC1A8DF9D}"/>
    <cellStyle name="EYHeader1 2 2 6 2" xfId="16932" xr:uid="{18B8C9E1-8130-4588-AB56-6B445726482D}"/>
    <cellStyle name="EYHeader1 2 2 6 2 2" xfId="16933" xr:uid="{B6459949-50D2-40BC-AA0F-D1176700E05E}"/>
    <cellStyle name="EYHeader1 2 2 6 3" xfId="16934" xr:uid="{282B8B82-79C5-44F6-983E-A298814E5D12}"/>
    <cellStyle name="EYHeader1 2 2 7" xfId="16935" xr:uid="{8EF4CB72-3D74-434C-BE9F-446C26961E0F}"/>
    <cellStyle name="EYHeader1 2 2 7 2" xfId="16936" xr:uid="{B4DA1D47-0F48-46E4-8928-6D493A7A8750}"/>
    <cellStyle name="EYHeader1 2 2 7 2 2" xfId="16937" xr:uid="{DEF216C1-2FD2-4768-94BB-4D38D166A0F4}"/>
    <cellStyle name="EYHeader1 2 2 7 3" xfId="16938" xr:uid="{E51BAC8D-A127-4E8A-BCB6-AED043FFDAC1}"/>
    <cellStyle name="EYHeader1 2 2 8" xfId="16939" xr:uid="{28FA3836-3D48-4F93-8E93-BBF722D06351}"/>
    <cellStyle name="EYHeader1 2 2 8 2" xfId="16940" xr:uid="{21035F6D-13F8-42C4-98C0-A61BCEAC3573}"/>
    <cellStyle name="EYHeader1 2 2 9" xfId="16941" xr:uid="{37433911-12C1-4741-B897-C895A72E047F}"/>
    <cellStyle name="EYHeader1 2 2 9 2" xfId="16942" xr:uid="{BACA4BC5-E96F-4086-B4AE-4762BC4EE86A}"/>
    <cellStyle name="EYHeader1 2 3" xfId="16943" xr:uid="{C178B313-C60A-4E41-80BD-EDB62453A2B8}"/>
    <cellStyle name="EYHeader1 2 3 10" xfId="16944" xr:uid="{3C39B710-006E-41E7-BFB8-8F88C208E18D}"/>
    <cellStyle name="EYHeader1 2 3 2" xfId="16945" xr:uid="{96FED813-4C63-4173-A986-DB8C21B2AEC5}"/>
    <cellStyle name="EYHeader1 2 3 2 10" xfId="16946" xr:uid="{4CC9F037-6E71-4915-8990-AB7B3DBCC29A}"/>
    <cellStyle name="EYHeader1 2 3 2 10 2" xfId="16947" xr:uid="{D901892C-F63F-4626-9AE1-B77FE5483E16}"/>
    <cellStyle name="EYHeader1 2 3 2 10 2 2" xfId="16948" xr:uid="{347EC857-986D-4686-8F99-CEB63316DA47}"/>
    <cellStyle name="EYHeader1 2 3 2 10 3" xfId="16949" xr:uid="{EBD2543F-1347-4CD9-B2A1-16EEB901E11A}"/>
    <cellStyle name="EYHeader1 2 3 2 11" xfId="16950" xr:uid="{E5A97F1D-6F37-4040-9851-7CCED1C199AB}"/>
    <cellStyle name="EYHeader1 2 3 2 11 2" xfId="16951" xr:uid="{E1A9EBEB-1762-44AD-8EE8-22A7E920027B}"/>
    <cellStyle name="EYHeader1 2 3 2 11 2 2" xfId="16952" xr:uid="{37591CF3-8C3E-46A9-92C6-1132B302C097}"/>
    <cellStyle name="EYHeader1 2 3 2 11 3" xfId="16953" xr:uid="{03E8E1C6-A7B3-4C50-A2D1-A7E393D13E6A}"/>
    <cellStyle name="EYHeader1 2 3 2 12" xfId="16954" xr:uid="{CD8A9B79-837D-468E-B0C9-CE3828991703}"/>
    <cellStyle name="EYHeader1 2 3 2 12 2" xfId="16955" xr:uid="{FBC72150-8DF5-437A-A3D0-7039D56B53DE}"/>
    <cellStyle name="EYHeader1 2 3 2 12 2 2" xfId="16956" xr:uid="{ACEBC676-EAF8-4F98-AB06-17C8940BE42B}"/>
    <cellStyle name="EYHeader1 2 3 2 12 3" xfId="16957" xr:uid="{B3B6C6E9-2996-4E68-9FD6-18DEE03E4663}"/>
    <cellStyle name="EYHeader1 2 3 2 13" xfId="16958" xr:uid="{C550B96D-16FB-48F2-A125-F55E130BBB74}"/>
    <cellStyle name="EYHeader1 2 3 2 13 2" xfId="16959" xr:uid="{8C49A829-3571-4EAC-8BA8-138822561B17}"/>
    <cellStyle name="EYHeader1 2 3 2 13 2 2" xfId="16960" xr:uid="{FD04A9F2-109B-4909-A759-4D79727D0BAF}"/>
    <cellStyle name="EYHeader1 2 3 2 13 3" xfId="16961" xr:uid="{FED51F2A-93E7-4A92-BB03-B3208E60C847}"/>
    <cellStyle name="EYHeader1 2 3 2 14" xfId="16962" xr:uid="{D66D3FD6-981B-48AD-81D3-8D8A5E47BCC8}"/>
    <cellStyle name="EYHeader1 2 3 2 14 2" xfId="16963" xr:uid="{40AF0E43-4E15-42E9-ABD5-7E2047B3019E}"/>
    <cellStyle name="EYHeader1 2 3 2 14 2 2" xfId="16964" xr:uid="{D7794066-E7B8-4D6B-B387-0C98C4861051}"/>
    <cellStyle name="EYHeader1 2 3 2 14 3" xfId="16965" xr:uid="{9769DAC5-AC68-4E2C-A719-243F50C50EF3}"/>
    <cellStyle name="EYHeader1 2 3 2 15" xfId="16966" xr:uid="{0E690F31-AB7A-4FA3-B0E0-0069852EC079}"/>
    <cellStyle name="EYHeader1 2 3 2 15 2" xfId="16967" xr:uid="{2DF9D3AB-C392-4664-92C7-90B05C1A201F}"/>
    <cellStyle name="EYHeader1 2 3 2 15 2 2" xfId="16968" xr:uid="{1610D493-1642-47B3-AF5C-9DCFB362C742}"/>
    <cellStyle name="EYHeader1 2 3 2 15 3" xfId="16969" xr:uid="{EA8836C9-8FDC-4BA3-957F-600E7E82F9A0}"/>
    <cellStyle name="EYHeader1 2 3 2 16" xfId="16970" xr:uid="{530A21C7-158B-4F6E-A607-79FC9C5153D9}"/>
    <cellStyle name="EYHeader1 2 3 2 16 2" xfId="16971" xr:uid="{5B17F0E5-38FF-44EF-ACC3-29DE5FC5A682}"/>
    <cellStyle name="EYHeader1 2 3 2 16 2 2" xfId="16972" xr:uid="{AC20C5B7-1DB7-45C2-888C-EC0F848D968B}"/>
    <cellStyle name="EYHeader1 2 3 2 16 3" xfId="16973" xr:uid="{A6726012-0A5E-4602-92EE-5BE063F3F119}"/>
    <cellStyle name="EYHeader1 2 3 2 17" xfId="16974" xr:uid="{2A87510A-6591-4FF1-8EEA-F23603DCFAD8}"/>
    <cellStyle name="EYHeader1 2 3 2 17 2" xfId="16975" xr:uid="{CB9E33FD-9C94-4CFD-9D1F-E6DFFD093407}"/>
    <cellStyle name="EYHeader1 2 3 2 17 2 2" xfId="16976" xr:uid="{18ED1D27-8B55-4C5B-B1E1-3A3120647503}"/>
    <cellStyle name="EYHeader1 2 3 2 17 3" xfId="16977" xr:uid="{4520AC2D-58B1-4167-937E-4B1001793C54}"/>
    <cellStyle name="EYHeader1 2 3 2 18" xfId="16978" xr:uid="{5998EC94-82BB-4A11-94EC-D95F4756C4C2}"/>
    <cellStyle name="EYHeader1 2 3 2 18 2" xfId="16979" xr:uid="{CBCFC86D-35EA-4FE7-B415-0D6FC3AB6467}"/>
    <cellStyle name="EYHeader1 2 3 2 18 2 2" xfId="16980" xr:uid="{252A1907-071F-44A2-B97C-8B871CAB56FA}"/>
    <cellStyle name="EYHeader1 2 3 2 18 3" xfId="16981" xr:uid="{44C03F9B-5B3F-4044-9066-B6B74811CB1B}"/>
    <cellStyle name="EYHeader1 2 3 2 19" xfId="16982" xr:uid="{16A2A956-B332-4C6B-ADA3-409E33F6DB26}"/>
    <cellStyle name="EYHeader1 2 3 2 19 2" xfId="16983" xr:uid="{D5209D88-4E6D-404A-A741-0E2F155BDE7B}"/>
    <cellStyle name="EYHeader1 2 3 2 19 2 2" xfId="16984" xr:uid="{555855D3-280E-4460-8EE0-20A0F50BD3B9}"/>
    <cellStyle name="EYHeader1 2 3 2 19 3" xfId="16985" xr:uid="{83E39493-45E9-4CBD-B93C-2598DA208472}"/>
    <cellStyle name="EYHeader1 2 3 2 2" xfId="16986" xr:uid="{8124DECB-8D56-4AC7-AA01-299DEB41D3F5}"/>
    <cellStyle name="EYHeader1 2 3 2 2 2" xfId="16987" xr:uid="{27F1DFD9-1F0D-44F1-B541-72046A050089}"/>
    <cellStyle name="EYHeader1 2 3 2 2 2 2" xfId="16988" xr:uid="{95280DC5-3900-4343-A419-E97CDCC81EBD}"/>
    <cellStyle name="EYHeader1 2 3 2 2 3" xfId="16989" xr:uid="{F18324C6-D686-4620-9850-67CFE0847E4C}"/>
    <cellStyle name="EYHeader1 2 3 2 2 4" xfId="16990" xr:uid="{FB588A01-9777-4F74-843A-9AB64218D3EB}"/>
    <cellStyle name="EYHeader1 2 3 2 20" xfId="16991" xr:uid="{F0E75473-6557-4489-9457-50F5B45A884F}"/>
    <cellStyle name="EYHeader1 2 3 2 20 2" xfId="16992" xr:uid="{957CB6AD-04E6-40AD-9317-2E5DAADAFD1C}"/>
    <cellStyle name="EYHeader1 2 3 2 21" xfId="16993" xr:uid="{0F44386B-B90B-445E-AB14-8221BD142908}"/>
    <cellStyle name="EYHeader1 2 3 2 3" xfId="16994" xr:uid="{F10ADD7C-0E57-44B7-B0D7-CED7AD15C0E2}"/>
    <cellStyle name="EYHeader1 2 3 2 3 2" xfId="16995" xr:uid="{C11232CA-D281-4C33-9A48-D9694597BF75}"/>
    <cellStyle name="EYHeader1 2 3 2 3 2 2" xfId="16996" xr:uid="{388F8F1D-EBF5-42AD-9F9F-6512F5937E94}"/>
    <cellStyle name="EYHeader1 2 3 2 3 3" xfId="16997" xr:uid="{EBFD3999-84A9-4436-A246-F3A2F4D95142}"/>
    <cellStyle name="EYHeader1 2 3 2 4" xfId="16998" xr:uid="{6B0722FA-B478-4DD5-99C7-61390100EBD0}"/>
    <cellStyle name="EYHeader1 2 3 2 4 2" xfId="16999" xr:uid="{5EFE99D0-980D-4EC7-AD22-499D561625B7}"/>
    <cellStyle name="EYHeader1 2 3 2 4 2 2" xfId="17000" xr:uid="{E1D39E31-E970-414D-ACD4-61725D4E70E9}"/>
    <cellStyle name="EYHeader1 2 3 2 4 3" xfId="17001" xr:uid="{EDE79B4B-8BAF-4365-BC2E-A8FA12277193}"/>
    <cellStyle name="EYHeader1 2 3 2 5" xfId="17002" xr:uid="{E0244F19-20F1-424A-88FA-7AE3800A4BE9}"/>
    <cellStyle name="EYHeader1 2 3 2 5 2" xfId="17003" xr:uid="{4AAC024A-28E6-4D69-A65A-972C3E2CA2E2}"/>
    <cellStyle name="EYHeader1 2 3 2 5 2 2" xfId="17004" xr:uid="{DFF9DE1E-C596-4F22-9B3F-2A749CA0036A}"/>
    <cellStyle name="EYHeader1 2 3 2 5 3" xfId="17005" xr:uid="{F87C5E3F-8C91-4711-9BA3-BF00B46F8E63}"/>
    <cellStyle name="EYHeader1 2 3 2 6" xfId="17006" xr:uid="{010957D1-DC7B-41CD-9093-FC1624047721}"/>
    <cellStyle name="EYHeader1 2 3 2 6 2" xfId="17007" xr:uid="{F378D2AC-4222-4E9A-9546-898249D4AF0C}"/>
    <cellStyle name="EYHeader1 2 3 2 6 2 2" xfId="17008" xr:uid="{FC64458C-1577-45C3-8CCB-DBB4CDE69E10}"/>
    <cellStyle name="EYHeader1 2 3 2 6 3" xfId="17009" xr:uid="{244EFFE5-65A1-4A10-BB52-B2139729A145}"/>
    <cellStyle name="EYHeader1 2 3 2 7" xfId="17010" xr:uid="{B6A3DB2C-25AC-4641-9C3E-AE00C65B600F}"/>
    <cellStyle name="EYHeader1 2 3 2 7 2" xfId="17011" xr:uid="{AAB642B9-2169-43C0-BDA3-DD9D66E77752}"/>
    <cellStyle name="EYHeader1 2 3 2 7 2 2" xfId="17012" xr:uid="{D137B41C-EB99-441B-9C3F-F50F5F6FA281}"/>
    <cellStyle name="EYHeader1 2 3 2 7 3" xfId="17013" xr:uid="{ACA0FAEE-D78D-4980-81CB-EEF60FF03761}"/>
    <cellStyle name="EYHeader1 2 3 2 8" xfId="17014" xr:uid="{3434E523-78EF-4E3C-BAAA-92F60EFB306A}"/>
    <cellStyle name="EYHeader1 2 3 2 8 2" xfId="17015" xr:uid="{B1804496-35FE-4DBE-87AA-4D936EE141AE}"/>
    <cellStyle name="EYHeader1 2 3 2 8 2 2" xfId="17016" xr:uid="{AC3DC144-4FA0-46CD-8A38-C7F53C768756}"/>
    <cellStyle name="EYHeader1 2 3 2 8 3" xfId="17017" xr:uid="{9904830D-B0FD-4543-957C-D9C25E55598C}"/>
    <cellStyle name="EYHeader1 2 3 2 9" xfId="17018" xr:uid="{FB834EE8-4EAA-43AA-8553-4FBA6EFBECF0}"/>
    <cellStyle name="EYHeader1 2 3 2 9 2" xfId="17019" xr:uid="{03BEE32F-F45D-4B20-B2A5-E231DBC77343}"/>
    <cellStyle name="EYHeader1 2 3 2 9 2 2" xfId="17020" xr:uid="{0230F8F7-8754-435D-98AA-BE231515D60F}"/>
    <cellStyle name="EYHeader1 2 3 2 9 3" xfId="17021" xr:uid="{3759BC29-D8DE-4120-B108-97EF4F6EE4A2}"/>
    <cellStyle name="EYHeader1 2 3 3" xfId="17022" xr:uid="{48BD15B2-3361-4AB4-B209-5CC3C7BEF93E}"/>
    <cellStyle name="EYHeader1 2 3 3 2" xfId="17023" xr:uid="{2FD2272F-B7BB-4AE0-AA34-A38E6FB4A5FF}"/>
    <cellStyle name="EYHeader1 2 3 3 2 2" xfId="17024" xr:uid="{C202862C-1F5E-40A4-8D39-FAB74FCE4D51}"/>
    <cellStyle name="EYHeader1 2 3 3 3" xfId="17025" xr:uid="{9E8EAF11-25AB-48B6-82B0-55763300A90C}"/>
    <cellStyle name="EYHeader1 2 3 3 4" xfId="17026" xr:uid="{A9D81A37-1E54-4EC4-B3F2-E35272B4FCB0}"/>
    <cellStyle name="EYHeader1 2 3 4" xfId="17027" xr:uid="{A8B971D8-C01C-483E-8A58-994A71D9F12B}"/>
    <cellStyle name="EYHeader1 2 3 4 2" xfId="17028" xr:uid="{3A84D0BF-FA96-41ED-91B5-CCD8AACB0471}"/>
    <cellStyle name="EYHeader1 2 3 4 2 2" xfId="17029" xr:uid="{6027FA13-2DFE-4F75-87E1-8DA86784CADD}"/>
    <cellStyle name="EYHeader1 2 3 4 3" xfId="17030" xr:uid="{0E093803-3EC1-481B-8740-31646EE691E0}"/>
    <cellStyle name="EYHeader1 2 3 5" xfId="17031" xr:uid="{F34EF4BD-B86C-46B4-B7D3-4DDB9E64E58A}"/>
    <cellStyle name="EYHeader1 2 3 5 2" xfId="17032" xr:uid="{9E36633E-F361-4AA4-8719-123C9BD3679C}"/>
    <cellStyle name="EYHeader1 2 3 5 2 2" xfId="17033" xr:uid="{9931E666-EF8D-4E1C-8523-7F80BA087583}"/>
    <cellStyle name="EYHeader1 2 3 5 3" xfId="17034" xr:uid="{AA383FC2-2A20-40D7-850A-B797BB9986E8}"/>
    <cellStyle name="EYHeader1 2 3 6" xfId="17035" xr:uid="{2819B847-E3D9-4C98-BFE2-EAC5090D03DF}"/>
    <cellStyle name="EYHeader1 2 3 6 2" xfId="17036" xr:uid="{00C9BB4E-A7AD-48B2-A7BA-6A64DB93056B}"/>
    <cellStyle name="EYHeader1 2 3 6 2 2" xfId="17037" xr:uid="{28E51081-E2D0-4FF6-84ED-9545AC21F414}"/>
    <cellStyle name="EYHeader1 2 3 6 3" xfId="17038" xr:uid="{4A7E6110-BD27-48E8-A599-3D44C981EDDC}"/>
    <cellStyle name="EYHeader1 2 3 7" xfId="17039" xr:uid="{B351DE2C-1368-4E93-B502-478E28502CC1}"/>
    <cellStyle name="EYHeader1 2 3 7 2" xfId="17040" xr:uid="{6B14173B-44EC-4FA8-9BE4-B030E20E7200}"/>
    <cellStyle name="EYHeader1 2 3 7 2 2" xfId="17041" xr:uid="{E5906478-3524-441D-9477-93866E8919E6}"/>
    <cellStyle name="EYHeader1 2 3 7 3" xfId="17042" xr:uid="{5941D1B1-1CE8-4FEC-AE77-AB6E78E3713C}"/>
    <cellStyle name="EYHeader1 2 3 8" xfId="17043" xr:uid="{191A2044-3235-4C3F-8F9D-064FD77CA7BA}"/>
    <cellStyle name="EYHeader1 2 3 8 2" xfId="17044" xr:uid="{5DDCCB48-C23F-4969-8E46-FD57BA1DC1A6}"/>
    <cellStyle name="EYHeader1 2 3 9" xfId="17045" xr:uid="{BC0E0348-77F7-4100-96BF-30848EEF75B0}"/>
    <cellStyle name="EYHeader1 2 4" xfId="17046" xr:uid="{901E4F0F-83D9-4834-BAED-8B0F88432626}"/>
    <cellStyle name="EYHeader1 2 4 10" xfId="17047" xr:uid="{9BC239C1-C31D-4FB5-9AD8-CF1CDAB9DA93}"/>
    <cellStyle name="EYHeader1 2 4 10 2" xfId="17048" xr:uid="{DE4B1AB0-8D7C-4393-8DB7-E569FF5F84C1}"/>
    <cellStyle name="EYHeader1 2 4 10 2 2" xfId="17049" xr:uid="{9996739A-5213-4F26-B45F-877B74EED835}"/>
    <cellStyle name="EYHeader1 2 4 10 3" xfId="17050" xr:uid="{FA7F673A-54D4-41E9-B751-266EDF236594}"/>
    <cellStyle name="EYHeader1 2 4 11" xfId="17051" xr:uid="{CC9EAD33-7CDD-44FD-996B-D0992EFDD824}"/>
    <cellStyle name="EYHeader1 2 4 11 2" xfId="17052" xr:uid="{30D5AB6F-2F07-4273-9C2E-A3D344E59BBE}"/>
    <cellStyle name="EYHeader1 2 4 11 2 2" xfId="17053" xr:uid="{7C5D672C-D639-4C77-99C2-B03B9D3CAF46}"/>
    <cellStyle name="EYHeader1 2 4 11 3" xfId="17054" xr:uid="{FEA6974D-2C28-4744-B415-76BF73E000B9}"/>
    <cellStyle name="EYHeader1 2 4 12" xfId="17055" xr:uid="{C47E9680-BCEB-4CAD-9A97-57A58412FC7D}"/>
    <cellStyle name="EYHeader1 2 4 12 2" xfId="17056" xr:uid="{7B2AFADD-0155-4BB3-AEB3-FD86720E7801}"/>
    <cellStyle name="EYHeader1 2 4 12 2 2" xfId="17057" xr:uid="{F86DC40D-94D8-4870-B6F0-2E18CFF13385}"/>
    <cellStyle name="EYHeader1 2 4 12 3" xfId="17058" xr:uid="{02471FF5-895F-4298-86AB-EDE81BD3B04B}"/>
    <cellStyle name="EYHeader1 2 4 13" xfId="17059" xr:uid="{64F84FBC-FE29-4D9F-82E8-BA85D3582D5C}"/>
    <cellStyle name="EYHeader1 2 4 13 2" xfId="17060" xr:uid="{FAE2D5B9-220D-4E6D-A94B-D00FCCFB064F}"/>
    <cellStyle name="EYHeader1 2 4 13 2 2" xfId="17061" xr:uid="{29C38300-BA3E-4AE0-9261-8CF5DB667112}"/>
    <cellStyle name="EYHeader1 2 4 13 3" xfId="17062" xr:uid="{851C3C61-6F16-42E5-B24A-F8C2E918FE44}"/>
    <cellStyle name="EYHeader1 2 4 14" xfId="17063" xr:uid="{2B741F44-679E-4151-B265-DDF0BEE5AB0F}"/>
    <cellStyle name="EYHeader1 2 4 14 2" xfId="17064" xr:uid="{0F89BAB5-5212-40CD-B323-25C5CADC528C}"/>
    <cellStyle name="EYHeader1 2 4 14 2 2" xfId="17065" xr:uid="{157186FA-9C24-4F4B-9966-CD30E8CE7293}"/>
    <cellStyle name="EYHeader1 2 4 14 3" xfId="17066" xr:uid="{27B4C61B-5156-43D2-A7E2-549BCE0DDA83}"/>
    <cellStyle name="EYHeader1 2 4 15" xfId="17067" xr:uid="{966E2433-732C-4779-9802-EB184F5550A3}"/>
    <cellStyle name="EYHeader1 2 4 15 2" xfId="17068" xr:uid="{D92EB54D-7AFF-40D4-97CC-F59933987C0F}"/>
    <cellStyle name="EYHeader1 2 4 15 2 2" xfId="17069" xr:uid="{FD885C55-9BFA-49F1-8A66-B76E66CADCBC}"/>
    <cellStyle name="EYHeader1 2 4 15 3" xfId="17070" xr:uid="{DD01B551-CC26-42E9-BD50-D20E739208C8}"/>
    <cellStyle name="EYHeader1 2 4 16" xfId="17071" xr:uid="{95DCF2CE-5086-46AC-81D5-51E73F177235}"/>
    <cellStyle name="EYHeader1 2 4 16 2" xfId="17072" xr:uid="{8787A015-FC38-45AD-A36F-EDA0AB69BCD8}"/>
    <cellStyle name="EYHeader1 2 4 16 2 2" xfId="17073" xr:uid="{7ABF150C-83A6-441B-AC32-5E473DBD1E11}"/>
    <cellStyle name="EYHeader1 2 4 16 3" xfId="17074" xr:uid="{91D65DAE-ED34-4E90-8CA3-1199065CB41B}"/>
    <cellStyle name="EYHeader1 2 4 17" xfId="17075" xr:uid="{671947A2-953F-4D0A-B42F-9B4F1B0C66E6}"/>
    <cellStyle name="EYHeader1 2 4 17 2" xfId="17076" xr:uid="{050A957C-13A2-441F-A662-72DC16785447}"/>
    <cellStyle name="EYHeader1 2 4 17 2 2" xfId="17077" xr:uid="{48882D0A-63B8-4B14-A490-66DC36BA7BB8}"/>
    <cellStyle name="EYHeader1 2 4 17 3" xfId="17078" xr:uid="{0E079CE2-94E7-4976-BF9E-3EF89599296A}"/>
    <cellStyle name="EYHeader1 2 4 18" xfId="17079" xr:uid="{D5C57948-2FD1-455A-ACB3-A8CDB4ECCDC6}"/>
    <cellStyle name="EYHeader1 2 4 18 2" xfId="17080" xr:uid="{BAC394AE-EA91-493B-9EB1-76A3C9BE8DC4}"/>
    <cellStyle name="EYHeader1 2 4 18 2 2" xfId="17081" xr:uid="{62380F92-7416-47D7-A38B-E63BBB281C74}"/>
    <cellStyle name="EYHeader1 2 4 18 3" xfId="17082" xr:uid="{32187344-0DCC-423A-8D9C-2B88E9B10116}"/>
    <cellStyle name="EYHeader1 2 4 19" xfId="17083" xr:uid="{CDFC2F3B-165E-4EED-8571-713DBFC01E35}"/>
    <cellStyle name="EYHeader1 2 4 19 2" xfId="17084" xr:uid="{6EB98D0F-E60F-4B7E-9D9F-CAF21B6C9CED}"/>
    <cellStyle name="EYHeader1 2 4 19 2 2" xfId="17085" xr:uid="{D3F2C732-A3D4-4537-BA52-A9B799176847}"/>
    <cellStyle name="EYHeader1 2 4 19 3" xfId="17086" xr:uid="{A4A8A9EC-C063-4311-A774-FF4560C5CF26}"/>
    <cellStyle name="EYHeader1 2 4 2" xfId="17087" xr:uid="{4DB413EE-AA05-4728-A0CD-1A5C1C724BDF}"/>
    <cellStyle name="EYHeader1 2 4 2 10" xfId="17088" xr:uid="{E168F4C7-D1C0-4FC6-B071-CC73902844DF}"/>
    <cellStyle name="EYHeader1 2 4 2 10 2" xfId="17089" xr:uid="{4CC862AF-7009-4AA8-8BA6-D00D698D23C4}"/>
    <cellStyle name="EYHeader1 2 4 2 10 2 2" xfId="17090" xr:uid="{853CF503-390B-4BD9-B777-DF241D65DF5A}"/>
    <cellStyle name="EYHeader1 2 4 2 10 3" xfId="17091" xr:uid="{4B7871C7-AEEA-42FB-8CC6-14A42FD91F03}"/>
    <cellStyle name="EYHeader1 2 4 2 11" xfId="17092" xr:uid="{E3A24C88-CAE6-49E6-A741-A6E01EC355FA}"/>
    <cellStyle name="EYHeader1 2 4 2 11 2" xfId="17093" xr:uid="{4843DA67-D467-4A17-8184-64F5AB57674C}"/>
    <cellStyle name="EYHeader1 2 4 2 11 2 2" xfId="17094" xr:uid="{B831F8DF-A37E-4AD0-B8E0-EBC6EB9F1320}"/>
    <cellStyle name="EYHeader1 2 4 2 11 3" xfId="17095" xr:uid="{281BFA93-AAFF-4C20-89E8-D53FDA9CA6EB}"/>
    <cellStyle name="EYHeader1 2 4 2 12" xfId="17096" xr:uid="{14B6CCD8-83CF-44EF-A19B-6FEC9950834D}"/>
    <cellStyle name="EYHeader1 2 4 2 12 2" xfId="17097" xr:uid="{5EE99CD3-000F-460E-AFB7-72D0F8C298E6}"/>
    <cellStyle name="EYHeader1 2 4 2 12 2 2" xfId="17098" xr:uid="{4D8A3140-B31A-43FF-9954-4C2BB60550EC}"/>
    <cellStyle name="EYHeader1 2 4 2 12 3" xfId="17099" xr:uid="{27DFB1A8-7F8D-4C3E-A38B-CC8FEDF9BF01}"/>
    <cellStyle name="EYHeader1 2 4 2 13" xfId="17100" xr:uid="{B3528DD2-39A9-4126-9A20-3D191239BB83}"/>
    <cellStyle name="EYHeader1 2 4 2 13 2" xfId="17101" xr:uid="{E76DEC02-CD8B-4117-8039-9F62748214B4}"/>
    <cellStyle name="EYHeader1 2 4 2 13 2 2" xfId="17102" xr:uid="{16C2E82F-FC39-4932-A81D-6DACC7BF0D37}"/>
    <cellStyle name="EYHeader1 2 4 2 13 3" xfId="17103" xr:uid="{AA734126-727B-4BFE-8C6A-45D6A8952AAD}"/>
    <cellStyle name="EYHeader1 2 4 2 14" xfId="17104" xr:uid="{DCBCCA8A-A7B1-4588-95E7-01BFC5A9FF50}"/>
    <cellStyle name="EYHeader1 2 4 2 14 2" xfId="17105" xr:uid="{473E6D91-BF57-4EDE-A290-63A6AFEC9052}"/>
    <cellStyle name="EYHeader1 2 4 2 14 2 2" xfId="17106" xr:uid="{3CF57C95-09D7-434B-ABB0-EA5A9F258C84}"/>
    <cellStyle name="EYHeader1 2 4 2 14 3" xfId="17107" xr:uid="{01B63470-C82A-417A-AEA5-4692D88D79EE}"/>
    <cellStyle name="EYHeader1 2 4 2 15" xfId="17108" xr:uid="{B6D52D61-75B1-44BC-88E6-0B3AD00C176D}"/>
    <cellStyle name="EYHeader1 2 4 2 15 2" xfId="17109" xr:uid="{F0B49844-0109-4F68-B8CC-DDAC3C81EF30}"/>
    <cellStyle name="EYHeader1 2 4 2 15 2 2" xfId="17110" xr:uid="{48FF55BD-BC8C-426F-BB9E-C62FD6A8B335}"/>
    <cellStyle name="EYHeader1 2 4 2 15 3" xfId="17111" xr:uid="{B313BC30-8E9F-4AA9-87B4-114D4E975092}"/>
    <cellStyle name="EYHeader1 2 4 2 16" xfId="17112" xr:uid="{E4AFC15A-10DB-4455-ADFD-2EEACFD2357B}"/>
    <cellStyle name="EYHeader1 2 4 2 16 2" xfId="17113" xr:uid="{B101C933-6251-40FC-971F-64E6EDF004CA}"/>
    <cellStyle name="EYHeader1 2 4 2 16 2 2" xfId="17114" xr:uid="{0E4BEF2A-BD77-4D1D-BB17-7C9B4B851842}"/>
    <cellStyle name="EYHeader1 2 4 2 16 3" xfId="17115" xr:uid="{D12387FC-CA61-47FB-ACF6-119400EE00A7}"/>
    <cellStyle name="EYHeader1 2 4 2 17" xfId="17116" xr:uid="{EBEC9689-5A48-4653-A2FC-6BA26B0CA9D0}"/>
    <cellStyle name="EYHeader1 2 4 2 17 2" xfId="17117" xr:uid="{DAAAB954-203B-442B-A549-7BC8BB8934BB}"/>
    <cellStyle name="EYHeader1 2 4 2 17 2 2" xfId="17118" xr:uid="{D38C8020-BF85-4D5C-B229-6172F76EA8DD}"/>
    <cellStyle name="EYHeader1 2 4 2 17 3" xfId="17119" xr:uid="{C65270C5-95FB-435D-8FF6-D92CFDB73920}"/>
    <cellStyle name="EYHeader1 2 4 2 18" xfId="17120" xr:uid="{98D01669-BFBC-459A-84FF-82EC9B69300C}"/>
    <cellStyle name="EYHeader1 2 4 2 18 2" xfId="17121" xr:uid="{195B87F4-C5AF-4AC9-B535-26222EB6503D}"/>
    <cellStyle name="EYHeader1 2 4 2 18 2 2" xfId="17122" xr:uid="{6091285B-6FD4-4516-ABE5-B950CEC6CC04}"/>
    <cellStyle name="EYHeader1 2 4 2 18 3" xfId="17123" xr:uid="{D8271170-D11D-44DC-A727-9AFF2D0C82B4}"/>
    <cellStyle name="EYHeader1 2 4 2 19" xfId="17124" xr:uid="{FE8F1EF9-6F26-4BCF-8891-5E4B94F7E9DF}"/>
    <cellStyle name="EYHeader1 2 4 2 19 2" xfId="17125" xr:uid="{4782144D-A4BA-48DC-8518-3309DA255C58}"/>
    <cellStyle name="EYHeader1 2 4 2 19 2 2" xfId="17126" xr:uid="{89324234-9C24-4C2B-98F1-0AA045098FA2}"/>
    <cellStyle name="EYHeader1 2 4 2 19 3" xfId="17127" xr:uid="{2B777A78-B8C1-4B90-A551-AAF7F812D602}"/>
    <cellStyle name="EYHeader1 2 4 2 2" xfId="17128" xr:uid="{0A517706-E9F0-44AB-A922-14A6F03403DB}"/>
    <cellStyle name="EYHeader1 2 4 2 2 2" xfId="17129" xr:uid="{A2931DB7-CF9A-4962-92B9-2F5099D88008}"/>
    <cellStyle name="EYHeader1 2 4 2 2 2 2" xfId="17130" xr:uid="{A0C5332E-1359-4976-BAB0-9B9BEF4B224E}"/>
    <cellStyle name="EYHeader1 2 4 2 2 3" xfId="17131" xr:uid="{51221133-81B0-4BB6-B879-9701D0CB75FC}"/>
    <cellStyle name="EYHeader1 2 4 2 20" xfId="17132" xr:uid="{F21B29CF-06E1-4266-87E7-6C21AB85B6CE}"/>
    <cellStyle name="EYHeader1 2 4 2 20 2" xfId="17133" xr:uid="{7AAE2C9A-FE5B-4095-9E5C-3D376FCD665D}"/>
    <cellStyle name="EYHeader1 2 4 2 21" xfId="17134" xr:uid="{A49F40B7-7044-4C0C-B880-90DCE8D6D0B8}"/>
    <cellStyle name="EYHeader1 2 4 2 22" xfId="17135" xr:uid="{CFFF7690-58A9-4E11-B770-58111272CF83}"/>
    <cellStyle name="EYHeader1 2 4 2 3" xfId="17136" xr:uid="{D5295096-D0B9-490B-93D6-D15F79F99EBF}"/>
    <cellStyle name="EYHeader1 2 4 2 3 2" xfId="17137" xr:uid="{7EB289CB-F9D2-4F98-A5F5-6EB205055B73}"/>
    <cellStyle name="EYHeader1 2 4 2 3 2 2" xfId="17138" xr:uid="{CF1E88B6-BEBA-4C85-9500-98375375BAB7}"/>
    <cellStyle name="EYHeader1 2 4 2 3 3" xfId="17139" xr:uid="{7501AB56-EAAF-47DF-95D8-FDF55358A087}"/>
    <cellStyle name="EYHeader1 2 4 2 4" xfId="17140" xr:uid="{4597A559-DAF0-41CD-8B3C-A787D1DED32E}"/>
    <cellStyle name="EYHeader1 2 4 2 4 2" xfId="17141" xr:uid="{A8DD3545-1D02-437B-8555-4CB194112938}"/>
    <cellStyle name="EYHeader1 2 4 2 4 2 2" xfId="17142" xr:uid="{A9BDDCDD-594A-462C-9BE8-6B04D9B53D85}"/>
    <cellStyle name="EYHeader1 2 4 2 4 3" xfId="17143" xr:uid="{4DC5CBEF-0269-4BD4-AEE8-3C53633DDD1A}"/>
    <cellStyle name="EYHeader1 2 4 2 5" xfId="17144" xr:uid="{E870C92B-7FD2-4502-A445-CDEEAD1CCE4F}"/>
    <cellStyle name="EYHeader1 2 4 2 5 2" xfId="17145" xr:uid="{A40A0C54-80AF-4C7B-A29C-C678432F2BD3}"/>
    <cellStyle name="EYHeader1 2 4 2 5 2 2" xfId="17146" xr:uid="{E37EFFA5-8B16-4104-803C-18598BC3BAC0}"/>
    <cellStyle name="EYHeader1 2 4 2 5 3" xfId="17147" xr:uid="{3EAD5506-9740-4B65-9864-92DA147FE279}"/>
    <cellStyle name="EYHeader1 2 4 2 6" xfId="17148" xr:uid="{1DD4AA0B-7F48-4121-87B6-7D97E09E61F3}"/>
    <cellStyle name="EYHeader1 2 4 2 6 2" xfId="17149" xr:uid="{6CA918EC-50B3-4ADA-B3E0-98E3E83ED293}"/>
    <cellStyle name="EYHeader1 2 4 2 6 2 2" xfId="17150" xr:uid="{F61B7D32-2811-4F6B-83E1-FD377FABEE7E}"/>
    <cellStyle name="EYHeader1 2 4 2 6 3" xfId="17151" xr:uid="{17927BC0-8409-49CE-93A2-E9E85E2396AD}"/>
    <cellStyle name="EYHeader1 2 4 2 7" xfId="17152" xr:uid="{6AD46BCC-5C49-41A2-8CBE-BEAFFB7827E8}"/>
    <cellStyle name="EYHeader1 2 4 2 7 2" xfId="17153" xr:uid="{0AF63E2B-76F8-4704-8710-01D340DB5B89}"/>
    <cellStyle name="EYHeader1 2 4 2 7 2 2" xfId="17154" xr:uid="{4A318860-5B14-4872-8A56-773BF7891324}"/>
    <cellStyle name="EYHeader1 2 4 2 7 3" xfId="17155" xr:uid="{D8CBD4D3-E9BF-496E-8C2F-332E8FE14583}"/>
    <cellStyle name="EYHeader1 2 4 2 8" xfId="17156" xr:uid="{D3B7C322-AF6A-4C6E-A2A3-09A23E99A3B2}"/>
    <cellStyle name="EYHeader1 2 4 2 8 2" xfId="17157" xr:uid="{5ABADDEC-B2F4-48D1-8E6D-9E63E12D2FB4}"/>
    <cellStyle name="EYHeader1 2 4 2 8 2 2" xfId="17158" xr:uid="{894839BF-EBFA-4351-9BF4-B1562E122847}"/>
    <cellStyle name="EYHeader1 2 4 2 8 3" xfId="17159" xr:uid="{C322C012-2657-459A-9BBC-AA67E36937CB}"/>
    <cellStyle name="EYHeader1 2 4 2 9" xfId="17160" xr:uid="{DDB7C80B-5FC9-4C15-A0F3-401FC5EBDD3F}"/>
    <cellStyle name="EYHeader1 2 4 2 9 2" xfId="17161" xr:uid="{A91B079F-252F-4AD6-B8BF-518C92B95AAF}"/>
    <cellStyle name="EYHeader1 2 4 2 9 2 2" xfId="17162" xr:uid="{5624728F-133D-4A8E-B3AF-F6D008B0A2AD}"/>
    <cellStyle name="EYHeader1 2 4 2 9 3" xfId="17163" xr:uid="{1C2E992E-D54E-4F29-8B0C-30CFAC84D999}"/>
    <cellStyle name="EYHeader1 2 4 20" xfId="17164" xr:uid="{81589993-29AE-40A2-BF56-25469C1227D8}"/>
    <cellStyle name="EYHeader1 2 4 20 2" xfId="17165" xr:uid="{9E448B8E-3A84-4970-A1F8-C7859B85AE55}"/>
    <cellStyle name="EYHeader1 2 4 20 2 2" xfId="17166" xr:uid="{36618676-8E78-4143-8274-C75FFA40A467}"/>
    <cellStyle name="EYHeader1 2 4 20 3" xfId="17167" xr:uid="{41F86D76-E971-4362-968F-74E087812B57}"/>
    <cellStyle name="EYHeader1 2 4 21" xfId="17168" xr:uid="{1E6CB274-56B3-4D2A-872C-198E5A82C4E1}"/>
    <cellStyle name="EYHeader1 2 4 21 2" xfId="17169" xr:uid="{BEF4868B-4810-4E0B-839D-0C9FBF97E605}"/>
    <cellStyle name="EYHeader1 2 4 22" xfId="17170" xr:uid="{9092645E-D0A5-4EC7-849A-84BB9A3F6405}"/>
    <cellStyle name="EYHeader1 2 4 23" xfId="17171" xr:uid="{D30DA610-30C6-4E4F-B01A-D69C057D7F23}"/>
    <cellStyle name="EYHeader1 2 4 3" xfId="17172" xr:uid="{8CF08862-945C-47CC-9318-FE5D013991A6}"/>
    <cellStyle name="EYHeader1 2 4 3 2" xfId="17173" xr:uid="{E46F804C-2D0C-472B-BE17-610F7C2D38C5}"/>
    <cellStyle name="EYHeader1 2 4 3 2 2" xfId="17174" xr:uid="{4AB118F0-18DB-433E-935C-749DD91DB944}"/>
    <cellStyle name="EYHeader1 2 4 3 3" xfId="17175" xr:uid="{07E41169-F011-499D-8DF0-217A05887867}"/>
    <cellStyle name="EYHeader1 2 4 4" xfId="17176" xr:uid="{51E8DCD2-A4DD-4853-A371-C66094169EFB}"/>
    <cellStyle name="EYHeader1 2 4 4 2" xfId="17177" xr:uid="{E682B7DE-FBFE-4043-87CC-5D39D9679FFD}"/>
    <cellStyle name="EYHeader1 2 4 4 2 2" xfId="17178" xr:uid="{796A9E5C-AC46-43C1-A811-ACBDB37ECF67}"/>
    <cellStyle name="EYHeader1 2 4 4 3" xfId="17179" xr:uid="{55F7ED5F-C1B4-4724-B13C-07DC1342C4FF}"/>
    <cellStyle name="EYHeader1 2 4 5" xfId="17180" xr:uid="{E8E9589D-07E9-4630-B82E-9396E73EC2CB}"/>
    <cellStyle name="EYHeader1 2 4 5 2" xfId="17181" xr:uid="{E56148D8-82AC-4895-A24D-E90334E6092D}"/>
    <cellStyle name="EYHeader1 2 4 5 2 2" xfId="17182" xr:uid="{781C6739-5078-411A-9E59-AC345E1F2EEA}"/>
    <cellStyle name="EYHeader1 2 4 5 3" xfId="17183" xr:uid="{B6E4127B-C898-4EB0-BFD4-DC73E41197EB}"/>
    <cellStyle name="EYHeader1 2 4 6" xfId="17184" xr:uid="{8F9F6ACA-0178-4F84-8B7D-843711411627}"/>
    <cellStyle name="EYHeader1 2 4 6 2" xfId="17185" xr:uid="{E6B938D2-928B-4DD3-99AA-DE1CA7185AB8}"/>
    <cellStyle name="EYHeader1 2 4 6 2 2" xfId="17186" xr:uid="{C4FFB303-65CA-4C0B-BF1F-2312DE57806F}"/>
    <cellStyle name="EYHeader1 2 4 6 3" xfId="17187" xr:uid="{77776358-5E59-4465-A0E1-57E891A67105}"/>
    <cellStyle name="EYHeader1 2 4 7" xfId="17188" xr:uid="{2CF63E4C-DE33-46A2-A590-C562685FC260}"/>
    <cellStyle name="EYHeader1 2 4 7 2" xfId="17189" xr:uid="{F068AFEE-ED35-456E-A835-CE59D08EB7EA}"/>
    <cellStyle name="EYHeader1 2 4 7 2 2" xfId="17190" xr:uid="{52A9576C-4A60-4061-8C05-FDA2C150CB2A}"/>
    <cellStyle name="EYHeader1 2 4 7 3" xfId="17191" xr:uid="{16CF8291-828A-4852-9E34-EC09A92624AD}"/>
    <cellStyle name="EYHeader1 2 4 8" xfId="17192" xr:uid="{4B79B984-1B97-4D3B-80A3-1515A75B63D5}"/>
    <cellStyle name="EYHeader1 2 4 8 2" xfId="17193" xr:uid="{BDDE18AC-EB5F-4BEB-BB69-3FB24B699EC6}"/>
    <cellStyle name="EYHeader1 2 4 8 2 2" xfId="17194" xr:uid="{B67CBD53-AFED-4926-84ED-753EFD5CBAEB}"/>
    <cellStyle name="EYHeader1 2 4 8 3" xfId="17195" xr:uid="{7499881E-1365-4157-93D1-79219B45DC05}"/>
    <cellStyle name="EYHeader1 2 4 9" xfId="17196" xr:uid="{8C829F49-A0CD-4A59-B256-4C3B714EC12E}"/>
    <cellStyle name="EYHeader1 2 4 9 2" xfId="17197" xr:uid="{3AF70B7D-39AE-41D5-808C-52370944CD15}"/>
    <cellStyle name="EYHeader1 2 4 9 2 2" xfId="17198" xr:uid="{CC1502E3-30D8-4FCB-995B-9DD1E2CB72F3}"/>
    <cellStyle name="EYHeader1 2 4 9 3" xfId="17199" xr:uid="{60B765CF-88BC-4D32-AFAB-4BE8C9785887}"/>
    <cellStyle name="EYHeader1 2 5" xfId="17200" xr:uid="{06CEFCFF-F218-4B17-A6A3-05CD0A82C1D0}"/>
    <cellStyle name="EYHeader1 2 5 10" xfId="17201" xr:uid="{A2A7391E-92D4-4EEF-91FA-7058B53D60BB}"/>
    <cellStyle name="EYHeader1 2 5 10 2" xfId="17202" xr:uid="{DBC4561C-EA3E-46E7-8EB3-1D4519AB9F1F}"/>
    <cellStyle name="EYHeader1 2 5 10 2 2" xfId="17203" xr:uid="{E6DB0E0C-4479-4CAE-8EE5-BE46241AC231}"/>
    <cellStyle name="EYHeader1 2 5 10 3" xfId="17204" xr:uid="{A9F97C35-3C18-4A2A-AB82-FBA929057053}"/>
    <cellStyle name="EYHeader1 2 5 11" xfId="17205" xr:uid="{7ADECB6C-62A4-4CD9-8DB0-5D3F5509FB67}"/>
    <cellStyle name="EYHeader1 2 5 11 2" xfId="17206" xr:uid="{C3A86D3B-984A-4C4E-AFCB-80C8E6932C50}"/>
    <cellStyle name="EYHeader1 2 5 11 2 2" xfId="17207" xr:uid="{30A8E239-72BD-4A34-B1DD-2EC4A2AD2FFA}"/>
    <cellStyle name="EYHeader1 2 5 11 3" xfId="17208" xr:uid="{ED7E9487-283A-42CF-8D44-81443478B3F0}"/>
    <cellStyle name="EYHeader1 2 5 12" xfId="17209" xr:uid="{2FB83EA2-9544-444F-81AA-AD54AC25AEBF}"/>
    <cellStyle name="EYHeader1 2 5 12 2" xfId="17210" xr:uid="{B4F85349-7A3B-4578-8177-7A6623252EEA}"/>
    <cellStyle name="EYHeader1 2 5 12 2 2" xfId="17211" xr:uid="{C34C52DD-5B31-4F18-B321-2FFA4368EEEC}"/>
    <cellStyle name="EYHeader1 2 5 12 3" xfId="17212" xr:uid="{9417B86D-E9FD-4571-8098-C6C19532813F}"/>
    <cellStyle name="EYHeader1 2 5 13" xfId="17213" xr:uid="{993C6258-E815-4F1B-A577-13F715159A42}"/>
    <cellStyle name="EYHeader1 2 5 13 2" xfId="17214" xr:uid="{AFCD0DF4-0582-474B-B4C5-F264133A350A}"/>
    <cellStyle name="EYHeader1 2 5 13 2 2" xfId="17215" xr:uid="{805B839E-4114-46A4-92A7-EEAE1B11EE6E}"/>
    <cellStyle name="EYHeader1 2 5 13 3" xfId="17216" xr:uid="{2BF74377-0E7A-4996-A61B-0D5F24608E36}"/>
    <cellStyle name="EYHeader1 2 5 14" xfId="17217" xr:uid="{1B783248-4A5D-4184-928E-575BACB8AE38}"/>
    <cellStyle name="EYHeader1 2 5 14 2" xfId="17218" xr:uid="{34024136-3063-4CFE-A2BD-C9D766EE6749}"/>
    <cellStyle name="EYHeader1 2 5 14 2 2" xfId="17219" xr:uid="{FF02BC57-94BE-4FA3-ABEA-BFCE7D1B6CB7}"/>
    <cellStyle name="EYHeader1 2 5 14 3" xfId="17220" xr:uid="{F0F2E5AC-6F52-4C81-804A-CD0F32B5F834}"/>
    <cellStyle name="EYHeader1 2 5 15" xfId="17221" xr:uid="{2BDF3F35-F333-44E1-823C-E1DBF34E910A}"/>
    <cellStyle name="EYHeader1 2 5 15 2" xfId="17222" xr:uid="{503F3BB4-412C-4768-AA19-B65E3FB9C93C}"/>
    <cellStyle name="EYHeader1 2 5 15 2 2" xfId="17223" xr:uid="{BE6CB827-5154-48E0-8277-088D2B2340EC}"/>
    <cellStyle name="EYHeader1 2 5 15 3" xfId="17224" xr:uid="{9BA40F60-4DF1-4B17-BF30-303F971B5047}"/>
    <cellStyle name="EYHeader1 2 5 16" xfId="17225" xr:uid="{C7F09A98-45D2-4A07-AE07-ED74E2A3BBB5}"/>
    <cellStyle name="EYHeader1 2 5 16 2" xfId="17226" xr:uid="{97D76938-909E-49D0-B21D-93E5FB8D9240}"/>
    <cellStyle name="EYHeader1 2 5 16 2 2" xfId="17227" xr:uid="{FCA50122-FDA4-4280-BD4B-E0D977ACDAD6}"/>
    <cellStyle name="EYHeader1 2 5 16 3" xfId="17228" xr:uid="{A163190E-45B6-40EA-A8A6-A9FAFEC297EC}"/>
    <cellStyle name="EYHeader1 2 5 17" xfId="17229" xr:uid="{0E0E8153-EB19-4DCC-8AED-77D01C5C1AB2}"/>
    <cellStyle name="EYHeader1 2 5 17 2" xfId="17230" xr:uid="{962F4482-653C-48B2-B694-B9A6D30F8F97}"/>
    <cellStyle name="EYHeader1 2 5 17 2 2" xfId="17231" xr:uid="{EC387361-6C7F-4547-8DAC-F90F41AEFA8E}"/>
    <cellStyle name="EYHeader1 2 5 17 3" xfId="17232" xr:uid="{5191A6D3-9F69-4195-84B7-1130A7D93672}"/>
    <cellStyle name="EYHeader1 2 5 18" xfId="17233" xr:uid="{3FAA89FD-0A8D-4380-BB8E-7B73853A8F41}"/>
    <cellStyle name="EYHeader1 2 5 18 2" xfId="17234" xr:uid="{D1EB7884-A30A-4CF7-8BA1-FFBCEA347388}"/>
    <cellStyle name="EYHeader1 2 5 18 2 2" xfId="17235" xr:uid="{C03E2628-247B-4253-BAD5-83089D234AC9}"/>
    <cellStyle name="EYHeader1 2 5 18 3" xfId="17236" xr:uid="{4195E8EF-9D5A-4304-AE15-995D1CCF4047}"/>
    <cellStyle name="EYHeader1 2 5 19" xfId="17237" xr:uid="{0BEA8339-994B-44B4-9E2B-4D3886D9D4A1}"/>
    <cellStyle name="EYHeader1 2 5 19 2" xfId="17238" xr:uid="{A4099D12-D9F7-4B7E-81FE-F8EBF0B14091}"/>
    <cellStyle name="EYHeader1 2 5 19 2 2" xfId="17239" xr:uid="{6215BE4B-B663-4F8F-AF4C-7D92990C9868}"/>
    <cellStyle name="EYHeader1 2 5 19 3" xfId="17240" xr:uid="{8DDB5A2E-35FD-4BED-AC28-282B48B5D92E}"/>
    <cellStyle name="EYHeader1 2 5 2" xfId="17241" xr:uid="{CE778108-2696-4F24-81CF-7186F760D4F1}"/>
    <cellStyle name="EYHeader1 2 5 2 2" xfId="17242" xr:uid="{E8F63C94-5161-4A05-B11F-E490BD4020B0}"/>
    <cellStyle name="EYHeader1 2 5 2 2 2" xfId="17243" xr:uid="{62DC2E63-0310-4A23-ABE9-D5B8D2172FF6}"/>
    <cellStyle name="EYHeader1 2 5 2 3" xfId="17244" xr:uid="{7CCE888B-0EDB-435B-93EB-BBC2E08FA536}"/>
    <cellStyle name="EYHeader1 2 5 20" xfId="17245" xr:uid="{5D81A560-C898-4E45-8A4F-2AC377EF4685}"/>
    <cellStyle name="EYHeader1 2 5 20 2" xfId="17246" xr:uid="{0A57939A-4A84-4671-A3A0-E6EFE2D74ED0}"/>
    <cellStyle name="EYHeader1 2 5 21" xfId="17247" xr:uid="{C3E0362C-42C3-408F-B485-C87D398A1EAF}"/>
    <cellStyle name="EYHeader1 2 5 22" xfId="17248" xr:uid="{DBE41CE3-300C-4C54-B5DA-2AEEB62AE751}"/>
    <cellStyle name="EYHeader1 2 5 3" xfId="17249" xr:uid="{B77D5B9D-E984-44A6-A0AB-30E5059731AE}"/>
    <cellStyle name="EYHeader1 2 5 3 2" xfId="17250" xr:uid="{D9598E5D-0F1A-4549-AF1A-1022410E79EA}"/>
    <cellStyle name="EYHeader1 2 5 3 2 2" xfId="17251" xr:uid="{8ACC6FC8-32FA-4FFF-AB41-E12AC44E2CD5}"/>
    <cellStyle name="EYHeader1 2 5 3 3" xfId="17252" xr:uid="{AE10CAD5-BA67-404C-B1CD-67DF3C30AB6D}"/>
    <cellStyle name="EYHeader1 2 5 4" xfId="17253" xr:uid="{2C6F7E30-69FD-4AEC-A8D2-39DB76CE9E1A}"/>
    <cellStyle name="EYHeader1 2 5 4 2" xfId="17254" xr:uid="{D255320C-9018-41EE-B64D-38F7525CC102}"/>
    <cellStyle name="EYHeader1 2 5 4 2 2" xfId="17255" xr:uid="{48F641D8-690D-4C6C-AB33-6C0BDB3E052F}"/>
    <cellStyle name="EYHeader1 2 5 4 3" xfId="17256" xr:uid="{8EBF2A0F-89C0-4AE2-8907-256379940C4F}"/>
    <cellStyle name="EYHeader1 2 5 5" xfId="17257" xr:uid="{F0C2862E-7ACA-4AEA-85C4-088E999EEC66}"/>
    <cellStyle name="EYHeader1 2 5 5 2" xfId="17258" xr:uid="{16D5FE0E-F656-473D-A176-5CADA1E6EE3A}"/>
    <cellStyle name="EYHeader1 2 5 5 2 2" xfId="17259" xr:uid="{FDFBC6B1-BA79-455D-91F6-E6F15A2116C9}"/>
    <cellStyle name="EYHeader1 2 5 5 3" xfId="17260" xr:uid="{F5B62B1F-06A3-4615-B962-A6AC8CC5A4D7}"/>
    <cellStyle name="EYHeader1 2 5 6" xfId="17261" xr:uid="{63BC7CA2-0F35-4069-9E87-92FB67C58870}"/>
    <cellStyle name="EYHeader1 2 5 6 2" xfId="17262" xr:uid="{7986590B-F0FB-4197-825E-561139109058}"/>
    <cellStyle name="EYHeader1 2 5 6 2 2" xfId="17263" xr:uid="{7C0A4539-CADB-4E94-BE03-6DEAEED5B94B}"/>
    <cellStyle name="EYHeader1 2 5 6 3" xfId="17264" xr:uid="{1ABB366B-A0AC-4E84-8566-48D0ADC34FBF}"/>
    <cellStyle name="EYHeader1 2 5 7" xfId="17265" xr:uid="{BFCC57E3-6F3F-42A3-907F-9061AFED0F69}"/>
    <cellStyle name="EYHeader1 2 5 7 2" xfId="17266" xr:uid="{050A220C-453B-44AE-8917-A12D7DFA2F5B}"/>
    <cellStyle name="EYHeader1 2 5 7 2 2" xfId="17267" xr:uid="{EECEA1CD-2F71-43B0-93E3-73677379D254}"/>
    <cellStyle name="EYHeader1 2 5 7 3" xfId="17268" xr:uid="{6F7B3AFD-7BC2-40AE-B9E3-8568BE8BA47A}"/>
    <cellStyle name="EYHeader1 2 5 8" xfId="17269" xr:uid="{156151B2-91A7-4899-BFD0-750E90B43D5C}"/>
    <cellStyle name="EYHeader1 2 5 8 2" xfId="17270" xr:uid="{CE3F1465-4CF1-4B76-BF1C-6C689D09ED01}"/>
    <cellStyle name="EYHeader1 2 5 8 2 2" xfId="17271" xr:uid="{1A366A33-D97F-4F0A-9779-3C8A2675F4D0}"/>
    <cellStyle name="EYHeader1 2 5 8 3" xfId="17272" xr:uid="{CD417441-F4FC-4B68-913D-3F457CE74A6D}"/>
    <cellStyle name="EYHeader1 2 5 9" xfId="17273" xr:uid="{63427C75-8933-4A8F-A78E-174DA1359978}"/>
    <cellStyle name="EYHeader1 2 5 9 2" xfId="17274" xr:uid="{52FD462C-55D8-42F7-8C84-9F86491B25DC}"/>
    <cellStyle name="EYHeader1 2 5 9 2 2" xfId="17275" xr:uid="{24CA4B90-EB04-4052-AEAE-1A58E8C7C8C5}"/>
    <cellStyle name="EYHeader1 2 5 9 3" xfId="17276" xr:uid="{122F4A22-D37D-42E8-B4FC-6E1D5984B0BE}"/>
    <cellStyle name="EYHeader1 2 6" xfId="17277" xr:uid="{5187D560-237C-4F4E-A427-179195FAC97A}"/>
    <cellStyle name="EYHeader1 2 6 2" xfId="17278" xr:uid="{5633886A-8CCB-4A35-93F7-88FE4F500542}"/>
    <cellStyle name="EYHeader1 2 6 2 2" xfId="17279" xr:uid="{79C4CF39-D3B6-4155-9DD8-0808A255ACEB}"/>
    <cellStyle name="EYHeader1 2 6 3" xfId="17280" xr:uid="{A8015F28-6832-455E-8B77-C3405283640F}"/>
    <cellStyle name="EYHeader1 2 6 4" xfId="17281" xr:uid="{FF35874A-B89E-4A76-934D-D7A11338D88E}"/>
    <cellStyle name="EYHeader1 2 7" xfId="17282" xr:uid="{5E291E26-5414-44C0-9114-9A9C2420D025}"/>
    <cellStyle name="EYHeader1 2 7 2" xfId="17283" xr:uid="{41F5DBCC-A27C-4D18-A570-944BDC12770A}"/>
    <cellStyle name="EYHeader1 2 7 2 2" xfId="17284" xr:uid="{54079AA2-3CE9-49AD-AC33-280E944810DF}"/>
    <cellStyle name="EYHeader1 2 7 3" xfId="17285" xr:uid="{F184DBE3-D29D-4393-B124-5978A0D54DCC}"/>
    <cellStyle name="EYHeader1 2 8" xfId="17286" xr:uid="{ED82DCF4-54E0-4E83-8C2F-C3C4A6252673}"/>
    <cellStyle name="EYHeader1 2 8 2" xfId="17287" xr:uid="{4448B37F-0EB8-49A6-B3AE-8621C7B4124E}"/>
    <cellStyle name="EYHeader1 2 8 2 2" xfId="17288" xr:uid="{E9C5B7C0-1FB7-49D0-BE6D-0545E145DB30}"/>
    <cellStyle name="EYHeader1 2 8 3" xfId="17289" xr:uid="{1271F955-5A3C-42B4-9DFC-99F07BC22D13}"/>
    <cellStyle name="EYHeader1 2 9" xfId="17290" xr:uid="{37B676AA-1AF4-4A97-87C3-0CACE78EF296}"/>
    <cellStyle name="EYHeader1 2 9 2" xfId="17291" xr:uid="{27C8643D-5FE9-4611-B3E9-5D7067AA3FEE}"/>
    <cellStyle name="EYHeader1 2 9 2 2" xfId="17292" xr:uid="{BF1FC619-75A2-41D4-A131-68F43D3BBC2E}"/>
    <cellStyle name="EYHeader1 2 9 3" xfId="17293" xr:uid="{DA5CF781-F43E-4B86-AE8F-42BE6FC3D23C}"/>
    <cellStyle name="EYHeader1 3" xfId="17294" xr:uid="{27F72D3C-2850-471F-8E56-74422142B52E}"/>
    <cellStyle name="EYHeader1 3 2" xfId="17295" xr:uid="{F5489058-B77F-4219-A818-AC8B1F851E75}"/>
    <cellStyle name="EYHeader1 3 2 10" xfId="17296" xr:uid="{D0E8168D-7CC4-48F2-81B6-572C18CD68EC}"/>
    <cellStyle name="EYHeader1 3 2 10 2" xfId="17297" xr:uid="{88C634ED-0C5A-4851-BE75-07CAC2E9B457}"/>
    <cellStyle name="EYHeader1 3 2 10 2 2" xfId="17298" xr:uid="{6EC2B870-6794-423E-8A3F-205E2AAA9BDD}"/>
    <cellStyle name="EYHeader1 3 2 10 3" xfId="17299" xr:uid="{AE9681DD-B756-4FDA-B297-F9D86DDE10DD}"/>
    <cellStyle name="EYHeader1 3 2 11" xfId="17300" xr:uid="{33D8AB53-687A-45BB-9215-A348E4F9C8D9}"/>
    <cellStyle name="EYHeader1 3 2 11 2" xfId="17301" xr:uid="{F89C64EB-F6EE-49AF-A048-450AC0D37B60}"/>
    <cellStyle name="EYHeader1 3 2 11 2 2" xfId="17302" xr:uid="{ED74A377-FEF5-46F1-8648-8C6DE335EA1E}"/>
    <cellStyle name="EYHeader1 3 2 11 3" xfId="17303" xr:uid="{CF9FA699-DBBF-44BE-95A6-B05DE018FDC9}"/>
    <cellStyle name="EYHeader1 3 2 12" xfId="17304" xr:uid="{AA6328A3-B7A1-433F-813D-31A43EB8B6CF}"/>
    <cellStyle name="EYHeader1 3 2 12 2" xfId="17305" xr:uid="{E343562F-C065-4AB7-A6AC-5C4500BE3B6F}"/>
    <cellStyle name="EYHeader1 3 2 12 2 2" xfId="17306" xr:uid="{DC5A9578-D78D-4AA3-8692-F56784C00534}"/>
    <cellStyle name="EYHeader1 3 2 12 3" xfId="17307" xr:uid="{27AB3157-B2A5-4A62-8868-382D3C9336F2}"/>
    <cellStyle name="EYHeader1 3 2 13" xfId="17308" xr:uid="{7665BDC0-B58D-4ECA-AC4C-F25EEF634E2D}"/>
    <cellStyle name="EYHeader1 3 2 13 2" xfId="17309" xr:uid="{2F487848-D2E7-42D5-B5AB-AC4B28E88F28}"/>
    <cellStyle name="EYHeader1 3 2 13 2 2" xfId="17310" xr:uid="{55AB5904-08F1-4C63-B870-6A3C94973D00}"/>
    <cellStyle name="EYHeader1 3 2 13 3" xfId="17311" xr:uid="{9F56C4CE-87A7-4CDB-BB9B-A01868911ACC}"/>
    <cellStyle name="EYHeader1 3 2 14" xfId="17312" xr:uid="{2CC798FA-4936-43B8-8C19-0469FB382E5B}"/>
    <cellStyle name="EYHeader1 3 2 14 2" xfId="17313" xr:uid="{39F1FDDB-EE1C-4842-96A9-4723F5B78E29}"/>
    <cellStyle name="EYHeader1 3 2 14 2 2" xfId="17314" xr:uid="{DCFD5315-45EB-47C4-B4C0-DC6C316FA05B}"/>
    <cellStyle name="EYHeader1 3 2 14 3" xfId="17315" xr:uid="{734EAE9C-BF9D-4539-9154-1BBD5BB96EC8}"/>
    <cellStyle name="EYHeader1 3 2 15" xfId="17316" xr:uid="{3934414E-E5EE-456D-B466-52258FC99510}"/>
    <cellStyle name="EYHeader1 3 2 15 2" xfId="17317" xr:uid="{2A951F9C-776A-4554-A8B9-C132882EE481}"/>
    <cellStyle name="EYHeader1 3 2 15 2 2" xfId="17318" xr:uid="{A6D30D19-14AE-4870-9792-59ECED803B3D}"/>
    <cellStyle name="EYHeader1 3 2 15 3" xfId="17319" xr:uid="{EBA617DF-7C32-46F2-A8B0-171C63CDAE70}"/>
    <cellStyle name="EYHeader1 3 2 16" xfId="17320" xr:uid="{AFBC7A7B-770F-4787-A923-FFCBD36AFF66}"/>
    <cellStyle name="EYHeader1 3 2 16 2" xfId="17321" xr:uid="{2B44AAE5-5C22-44B5-96D6-269C5F39CED7}"/>
    <cellStyle name="EYHeader1 3 2 16 2 2" xfId="17322" xr:uid="{5ABBD1D2-691C-41E3-901A-84B7E1D75D80}"/>
    <cellStyle name="EYHeader1 3 2 16 3" xfId="17323" xr:uid="{2EE7EC3F-945E-40CD-AD4D-6D5A22C9A793}"/>
    <cellStyle name="EYHeader1 3 2 17" xfId="17324" xr:uid="{247510AB-734A-4678-90F1-016A045B6061}"/>
    <cellStyle name="EYHeader1 3 2 17 2" xfId="17325" xr:uid="{72C393AC-9CCF-4B8C-BBCC-46AD722F4603}"/>
    <cellStyle name="EYHeader1 3 2 17 2 2" xfId="17326" xr:uid="{7938F67B-F2CC-40B8-938F-F85E9E3B88EA}"/>
    <cellStyle name="EYHeader1 3 2 17 3" xfId="17327" xr:uid="{D2CA69C6-6A5A-4F7C-9675-A26DB5F45212}"/>
    <cellStyle name="EYHeader1 3 2 18" xfId="17328" xr:uid="{98E978AE-0614-47DE-BA64-38603EEC0448}"/>
    <cellStyle name="EYHeader1 3 2 18 2" xfId="17329" xr:uid="{FC7727EE-CF1A-4763-B5C8-121FF8C0F9E5}"/>
    <cellStyle name="EYHeader1 3 2 18 2 2" xfId="17330" xr:uid="{FDE93309-8A00-4775-B55C-91AA58F42EF7}"/>
    <cellStyle name="EYHeader1 3 2 18 3" xfId="17331" xr:uid="{A303EDEA-4F7D-4740-A066-885BA0028BDE}"/>
    <cellStyle name="EYHeader1 3 2 19" xfId="17332" xr:uid="{EA059A13-6B8D-4CB2-AC7D-7C393D838810}"/>
    <cellStyle name="EYHeader1 3 2 19 2" xfId="17333" xr:uid="{27C9B177-090C-4137-A0C4-2CEBE2072B36}"/>
    <cellStyle name="EYHeader1 3 2 19 2 2" xfId="17334" xr:uid="{804BAD22-BAD9-42FD-B9D6-58FDFF4F295D}"/>
    <cellStyle name="EYHeader1 3 2 19 3" xfId="17335" xr:uid="{7843A0F0-DCC2-4A3D-928D-C09386A97A25}"/>
    <cellStyle name="EYHeader1 3 2 2" xfId="17336" xr:uid="{5FB1C19B-318F-423A-9DF4-6C74178D1C22}"/>
    <cellStyle name="EYHeader1 3 2 2 2" xfId="17337" xr:uid="{BD07D2CF-52D0-4231-BFEA-6127FBEA1652}"/>
    <cellStyle name="EYHeader1 3 2 2 2 2" xfId="17338" xr:uid="{B52B7AB6-79E9-4298-96A7-0F5C35D5F1A4}"/>
    <cellStyle name="EYHeader1 3 2 2 2 2 2" xfId="17339" xr:uid="{8751119B-F91F-4FAF-A615-58436AF1CD71}"/>
    <cellStyle name="EYHeader1 3 2 2 2 2 3" xfId="17340" xr:uid="{C3DAB889-E128-4426-8C17-6FABBC8927FA}"/>
    <cellStyle name="EYHeader1 3 2 2 3" xfId="17341" xr:uid="{7E204F8D-7309-4B60-853A-E809103B214B}"/>
    <cellStyle name="EYHeader1 3 2 2 3 2" xfId="17342" xr:uid="{773E7E46-1978-4FC1-AD9C-625FF337357B}"/>
    <cellStyle name="EYHeader1 3 2 2 3 3" xfId="17343" xr:uid="{B60B6390-F32C-4548-AF7C-F41315C73A3D}"/>
    <cellStyle name="EYHeader1 3 2 2 4" xfId="17344" xr:uid="{96B49592-D803-40B9-B431-00EE23E7A611}"/>
    <cellStyle name="EYHeader1 3 2 2 5" xfId="17345" xr:uid="{EDA75E33-9B91-4A37-9B96-CE0545B51D3F}"/>
    <cellStyle name="EYHeader1 3 2 20" xfId="17346" xr:uid="{B6FFCF7B-2C3F-4D09-B922-D2C736C6E803}"/>
    <cellStyle name="EYHeader1 3 2 20 2" xfId="17347" xr:uid="{4352AF1C-448A-4396-8ACC-87D342AB13FF}"/>
    <cellStyle name="EYHeader1 3 2 21" xfId="17348" xr:uid="{8C4EAF82-9142-4C61-B401-C29BF3A17D1F}"/>
    <cellStyle name="EYHeader1 3 2 21 2" xfId="17349" xr:uid="{A5CB20A9-304F-4991-8571-677F02188B2C}"/>
    <cellStyle name="EYHeader1 3 2 22" xfId="17350" xr:uid="{F0631DF2-222C-4A22-BE5B-FF96C1AFC17B}"/>
    <cellStyle name="EYHeader1 3 2 3" xfId="17351" xr:uid="{D88BF835-1260-41CA-B0CC-73119329ACB4}"/>
    <cellStyle name="EYHeader1 3 2 3 2" xfId="17352" xr:uid="{2B11CC38-38EA-4263-BE67-8B3D409D24CC}"/>
    <cellStyle name="EYHeader1 3 2 3 2 2" xfId="17353" xr:uid="{71A7CFCB-5AA9-41A2-8A51-2B1D53BD6C28}"/>
    <cellStyle name="EYHeader1 3 2 3 3" xfId="17354" xr:uid="{294088C5-51BC-4CF9-9753-8467CF3C5F82}"/>
    <cellStyle name="EYHeader1 3 2 3 4" xfId="17355" xr:uid="{590B04C6-CBFC-4BA3-82F2-79E834EF97C3}"/>
    <cellStyle name="EYHeader1 3 2 4" xfId="17356" xr:uid="{DA59D5C1-2CCC-4D91-AADE-CD17B5247702}"/>
    <cellStyle name="EYHeader1 3 2 4 2" xfId="17357" xr:uid="{E90D61E4-3DC1-4171-879C-6457BB3F8CAF}"/>
    <cellStyle name="EYHeader1 3 2 4 2 2" xfId="17358" xr:uid="{4DCE7652-605A-4D3F-AEFB-A2A4E6B1AE93}"/>
    <cellStyle name="EYHeader1 3 2 4 3" xfId="17359" xr:uid="{EF4ED10C-9DEC-4F18-AEB6-7A47B3A8AA0B}"/>
    <cellStyle name="EYHeader1 3 2 5" xfId="17360" xr:uid="{D5EA057C-D191-4F5F-978C-2ACBD279E619}"/>
    <cellStyle name="EYHeader1 3 2 5 2" xfId="17361" xr:uid="{19BCD93F-6AEA-4628-A8F9-519D7701D399}"/>
    <cellStyle name="EYHeader1 3 2 5 2 2" xfId="17362" xr:uid="{61ACA265-2453-4517-A73C-A198EFA631C4}"/>
    <cellStyle name="EYHeader1 3 2 5 3" xfId="17363" xr:uid="{F912A229-9DCC-4CE6-B8C5-C90BF35C0299}"/>
    <cellStyle name="EYHeader1 3 2 6" xfId="17364" xr:uid="{740800C2-590D-477E-BE5A-F7EC85C7E7A4}"/>
    <cellStyle name="EYHeader1 3 2 6 2" xfId="17365" xr:uid="{50EAB20D-2E1E-456D-862F-C3A76C38A3CD}"/>
    <cellStyle name="EYHeader1 3 2 6 2 2" xfId="17366" xr:uid="{3821BA15-3C3F-4C96-8E78-8F4E69077C07}"/>
    <cellStyle name="EYHeader1 3 2 6 3" xfId="17367" xr:uid="{A90EB5E9-A62D-4B03-9DEF-00944ADD590C}"/>
    <cellStyle name="EYHeader1 3 2 7" xfId="17368" xr:uid="{A51EAA93-927F-4444-AFE1-3605915464FC}"/>
    <cellStyle name="EYHeader1 3 2 7 2" xfId="17369" xr:uid="{F6AFC64C-DCD8-41C3-A09E-934CA7DA007E}"/>
    <cellStyle name="EYHeader1 3 2 7 2 2" xfId="17370" xr:uid="{681F95C6-6211-4137-A69C-174D3BCFBA7E}"/>
    <cellStyle name="EYHeader1 3 2 7 3" xfId="17371" xr:uid="{E825699F-45BB-41FA-907E-63565B008597}"/>
    <cellStyle name="EYHeader1 3 2 8" xfId="17372" xr:uid="{46A96B6C-60C7-4859-9ADD-2E4EDB864F3E}"/>
    <cellStyle name="EYHeader1 3 2 8 2" xfId="17373" xr:uid="{8DB8903D-1DA7-4059-9F0E-8F362F130B01}"/>
    <cellStyle name="EYHeader1 3 2 8 2 2" xfId="17374" xr:uid="{CD27C11A-DC58-43EC-8A6D-3FC8DF6FC9F5}"/>
    <cellStyle name="EYHeader1 3 2 8 3" xfId="17375" xr:uid="{3461BEE6-6D13-4340-A3CF-4EBC4D1F3501}"/>
    <cellStyle name="EYHeader1 3 2 9" xfId="17376" xr:uid="{520DF934-CBB5-4690-AF4D-BD197745B9EA}"/>
    <cellStyle name="EYHeader1 3 2 9 2" xfId="17377" xr:uid="{630CF481-95C6-48E2-9494-30337AA37D60}"/>
    <cellStyle name="EYHeader1 3 2 9 2 2" xfId="17378" xr:uid="{3C62B7B9-AC9E-44DC-8A7F-FA49B776AC65}"/>
    <cellStyle name="EYHeader1 3 2 9 3" xfId="17379" xr:uid="{B92C6D06-7D6A-4A24-A29E-189699B63288}"/>
    <cellStyle name="EYHeader1 3 3" xfId="17380" xr:uid="{10B2AB63-04D5-4CE3-B0C0-49E04C98B065}"/>
    <cellStyle name="EYHeader1 3 3 2" xfId="17381" xr:uid="{6F1E8CA0-45FC-4B0D-A75C-615955DE79F0}"/>
    <cellStyle name="EYHeader1 3 3 2 2" xfId="17382" xr:uid="{3C142A3D-4987-4AE7-8725-56E4B126E66F}"/>
    <cellStyle name="EYHeader1 3 3 2 2 2" xfId="17383" xr:uid="{EDDA2A53-17AD-4F03-8BD1-FB0358A73F3C}"/>
    <cellStyle name="EYHeader1 3 3 2 2 3" xfId="17384" xr:uid="{A3A496EA-99D0-4FC4-AEFD-271AA9FCDA9D}"/>
    <cellStyle name="EYHeader1 3 3 3" xfId="17385" xr:uid="{2B168CD6-277A-4D23-89A9-49F7ADE85077}"/>
    <cellStyle name="EYHeader1 3 3 3 2" xfId="17386" xr:uid="{CF2530E5-DE03-49AB-8D62-915820A994FA}"/>
    <cellStyle name="EYHeader1 3 3 3 3" xfId="17387" xr:uid="{75AFE220-AEEF-4A72-A11F-EED6DFD2919F}"/>
    <cellStyle name="EYHeader1 3 3 4" xfId="17388" xr:uid="{7DCEBEC5-87BE-402A-89B8-F2C79D1C72B0}"/>
    <cellStyle name="EYHeader1 3 3 5" xfId="17389" xr:uid="{2F540241-78F7-48B7-9FD2-6C0604A2672F}"/>
    <cellStyle name="EYHeader1 3 4" xfId="17390" xr:uid="{0B1E2E05-02AF-41FB-833B-4B4A0FC286C5}"/>
    <cellStyle name="EYHeader1 3 4 2" xfId="17391" xr:uid="{1855218B-0961-46B9-A5EF-4190A8CE44B4}"/>
    <cellStyle name="EYHeader1 3 4 2 2" xfId="17392" xr:uid="{ECB4AECB-B2E8-4B96-A99E-4D03B6E80B1E}"/>
    <cellStyle name="EYHeader1 3 4 3" xfId="17393" xr:uid="{03B18763-019F-4795-9137-5FC60A0B6B4C}"/>
    <cellStyle name="EYHeader1 3 4 4" xfId="17394" xr:uid="{2E61CF78-6B2C-4903-AE11-99E3BD42702A}"/>
    <cellStyle name="EYHeader1 3 5" xfId="17395" xr:uid="{3EF4B927-C660-4B9D-B1BB-00A2C9AF8455}"/>
    <cellStyle name="EYHeader1 3 5 2" xfId="17396" xr:uid="{B66C880F-A3E7-41CC-BE7D-F14B4A861486}"/>
    <cellStyle name="EYHeader1 3 5 2 2" xfId="17397" xr:uid="{8B745911-6CEB-4530-BDBA-451A62AA2E79}"/>
    <cellStyle name="EYHeader1 3 5 3" xfId="17398" xr:uid="{C0F238CF-FD8B-439F-8293-7C32C1DF98F7}"/>
    <cellStyle name="EYHeader1 3 6" xfId="17399" xr:uid="{8AD2DC0A-89C5-41CA-A516-6C68B1CF3388}"/>
    <cellStyle name="EYHeader1 3 6 2" xfId="17400" xr:uid="{A2018E4A-5FD1-4B21-93D8-F77A5B19753D}"/>
    <cellStyle name="EYHeader1 3 6 2 2" xfId="17401" xr:uid="{274EB755-D174-4A0F-8C67-87A35BEEDFB4}"/>
    <cellStyle name="EYHeader1 3 6 3" xfId="17402" xr:uid="{812CACA0-189F-4F1F-8CA0-0C6BEBC6344E}"/>
    <cellStyle name="EYHeader1 3 7" xfId="17403" xr:uid="{4B2974BD-436D-4E4A-ADBB-6F90BC9CCE2D}"/>
    <cellStyle name="EYHeader1 3 7 2" xfId="17404" xr:uid="{68BB4BFD-B8C6-4459-8146-5426726DD040}"/>
    <cellStyle name="EYHeader1 3 7 2 2" xfId="17405" xr:uid="{2136B592-DAAB-41D4-977A-5C456835829B}"/>
    <cellStyle name="EYHeader1 3 7 3" xfId="17406" xr:uid="{B471349F-549C-4775-BFA8-D6B9834CC957}"/>
    <cellStyle name="EYHeader1 3 8" xfId="17407" xr:uid="{BEE4F06D-3D3F-4B3B-90E5-4942EF82506D}"/>
    <cellStyle name="EYHeader1 3 8 2" xfId="17408" xr:uid="{4ACC5C14-80A7-43BE-BECF-5AFB1E9E9AAD}"/>
    <cellStyle name="EYHeader1 3 9" xfId="17409" xr:uid="{CD9AA96B-4E86-4388-9330-8D20266255F9}"/>
    <cellStyle name="EYHeader1 4" xfId="17410" xr:uid="{D7F3D13D-EEA4-4F3A-9C04-CD09BAC84886}"/>
    <cellStyle name="EYHeader1 4 2" xfId="17411" xr:uid="{F6DDCBC2-C011-4EDD-AD8C-564ACC772C29}"/>
    <cellStyle name="EYHeader1 4 2 10" xfId="17412" xr:uid="{0AE49D0A-ACC5-412C-9808-0EA01B8702BE}"/>
    <cellStyle name="EYHeader1 4 2 10 2" xfId="17413" xr:uid="{5C61CAB7-A51E-4EA9-A635-31F3AD079AE8}"/>
    <cellStyle name="EYHeader1 4 2 10 2 2" xfId="17414" xr:uid="{B800E216-D829-45C6-BF6F-5B94C222E261}"/>
    <cellStyle name="EYHeader1 4 2 10 3" xfId="17415" xr:uid="{855F64B9-F35D-4756-823D-241DE4374941}"/>
    <cellStyle name="EYHeader1 4 2 11" xfId="17416" xr:uid="{7C99022F-5F4B-48C0-B625-C4FF759F1CC6}"/>
    <cellStyle name="EYHeader1 4 2 11 2" xfId="17417" xr:uid="{B74E50B6-EE47-416E-9E3B-2D7405BE0096}"/>
    <cellStyle name="EYHeader1 4 2 11 2 2" xfId="17418" xr:uid="{53F1C3C6-7F2E-48E5-865B-FE64E7C6DEE0}"/>
    <cellStyle name="EYHeader1 4 2 11 3" xfId="17419" xr:uid="{4CC8FEDC-267C-443A-9CCC-002E1DE2F91A}"/>
    <cellStyle name="EYHeader1 4 2 12" xfId="17420" xr:uid="{C043113A-312D-4B04-9A09-5021547D9EA0}"/>
    <cellStyle name="EYHeader1 4 2 12 2" xfId="17421" xr:uid="{75AF181F-6F44-49E9-9093-1FCD75C60DDE}"/>
    <cellStyle name="EYHeader1 4 2 12 2 2" xfId="17422" xr:uid="{842A646A-1DE4-4E93-9B59-3B48834247D9}"/>
    <cellStyle name="EYHeader1 4 2 12 3" xfId="17423" xr:uid="{8E65F50D-CFB7-4601-BD67-222219011926}"/>
    <cellStyle name="EYHeader1 4 2 13" xfId="17424" xr:uid="{098B3B0B-10BA-4C5E-9326-4EF8FEA06ABC}"/>
    <cellStyle name="EYHeader1 4 2 13 2" xfId="17425" xr:uid="{736652D0-98C5-4EF1-BE72-B162143D9451}"/>
    <cellStyle name="EYHeader1 4 2 13 2 2" xfId="17426" xr:uid="{EA5CBB5D-5060-449A-8F26-8E93B0E0F2C7}"/>
    <cellStyle name="EYHeader1 4 2 13 3" xfId="17427" xr:uid="{3E07FF1C-E4DA-4850-A657-5E9416BEEA65}"/>
    <cellStyle name="EYHeader1 4 2 14" xfId="17428" xr:uid="{C933503C-16C1-481B-B986-C866706A5331}"/>
    <cellStyle name="EYHeader1 4 2 14 2" xfId="17429" xr:uid="{F92D5611-CAD0-4D9D-9B5B-1482B5495273}"/>
    <cellStyle name="EYHeader1 4 2 14 2 2" xfId="17430" xr:uid="{1D8A39F2-DFE9-4DD5-B8EE-4EA607A1BB08}"/>
    <cellStyle name="EYHeader1 4 2 14 3" xfId="17431" xr:uid="{757FD4C8-523A-4670-AFBA-89B6F62E2D01}"/>
    <cellStyle name="EYHeader1 4 2 15" xfId="17432" xr:uid="{66AD446B-976E-47E1-B1DD-82A341D94ABF}"/>
    <cellStyle name="EYHeader1 4 2 15 2" xfId="17433" xr:uid="{B05FE4F1-48E5-4896-A35B-22D658E48F34}"/>
    <cellStyle name="EYHeader1 4 2 15 2 2" xfId="17434" xr:uid="{21F712F3-9E09-42BE-89C0-4D46682E17AE}"/>
    <cellStyle name="EYHeader1 4 2 15 3" xfId="17435" xr:uid="{2B4A6E66-FBC2-48E5-9A76-C5A04EDB0EB2}"/>
    <cellStyle name="EYHeader1 4 2 16" xfId="17436" xr:uid="{B30CE763-9238-415E-AA86-AE974CAD181A}"/>
    <cellStyle name="EYHeader1 4 2 16 2" xfId="17437" xr:uid="{17EE14BD-DD9B-4C8B-940E-BFD6C71BB842}"/>
    <cellStyle name="EYHeader1 4 2 16 2 2" xfId="17438" xr:uid="{D5F00B90-A938-4A1A-AF61-4FF271B5AAC8}"/>
    <cellStyle name="EYHeader1 4 2 16 3" xfId="17439" xr:uid="{9A0D4685-0816-4AA2-999A-42F40E3DCB16}"/>
    <cellStyle name="EYHeader1 4 2 17" xfId="17440" xr:uid="{ABE40727-E8FC-4B96-9ED0-F0EB1A2C5B13}"/>
    <cellStyle name="EYHeader1 4 2 17 2" xfId="17441" xr:uid="{C51917E9-54B7-44D5-A168-1A4CF63226D7}"/>
    <cellStyle name="EYHeader1 4 2 17 2 2" xfId="17442" xr:uid="{EC91AF26-CA81-4B51-8927-AA58CA8585B5}"/>
    <cellStyle name="EYHeader1 4 2 17 3" xfId="17443" xr:uid="{3A31956E-DF16-49F7-A138-3307FA7F0148}"/>
    <cellStyle name="EYHeader1 4 2 18" xfId="17444" xr:uid="{2AB828AD-9056-4F1B-8E45-D53C792DDE61}"/>
    <cellStyle name="EYHeader1 4 2 18 2" xfId="17445" xr:uid="{91E58668-D016-40DA-A7DE-AC9AD6A670FC}"/>
    <cellStyle name="EYHeader1 4 2 18 2 2" xfId="17446" xr:uid="{FB374E38-B99A-4272-BA6A-48FDE24D9140}"/>
    <cellStyle name="EYHeader1 4 2 18 3" xfId="17447" xr:uid="{D2CA9504-A012-4438-BB19-FE5C3AD4901F}"/>
    <cellStyle name="EYHeader1 4 2 19" xfId="17448" xr:uid="{6CC332FC-3BF4-489B-A349-7032922BF395}"/>
    <cellStyle name="EYHeader1 4 2 19 2" xfId="17449" xr:uid="{2FEC75C8-3157-4E39-8890-4BB58F829C34}"/>
    <cellStyle name="EYHeader1 4 2 19 2 2" xfId="17450" xr:uid="{1642788D-271C-4949-B5FF-226A333594F7}"/>
    <cellStyle name="EYHeader1 4 2 19 3" xfId="17451" xr:uid="{B9E97298-BCD5-4AC8-9799-21BEB5BC9DF9}"/>
    <cellStyle name="EYHeader1 4 2 2" xfId="17452" xr:uid="{18F4985D-FA71-4743-A921-876F856E203E}"/>
    <cellStyle name="EYHeader1 4 2 2 2" xfId="17453" xr:uid="{4B54603C-727E-48D2-9191-68D3BCA33865}"/>
    <cellStyle name="EYHeader1 4 2 2 2 2" xfId="17454" xr:uid="{DC25522B-56AF-4DD7-A404-D1E7C0AEC898}"/>
    <cellStyle name="EYHeader1 4 2 2 2 2 2" xfId="17455" xr:uid="{719DB566-F264-4FF9-B943-79C84E773F4E}"/>
    <cellStyle name="EYHeader1 4 2 2 2 2 3" xfId="17456" xr:uid="{39693976-7F3A-47F0-BAF7-590C98B7994C}"/>
    <cellStyle name="EYHeader1 4 2 2 3" xfId="17457" xr:uid="{EE667A96-6E68-481D-9E50-A29A3B312872}"/>
    <cellStyle name="EYHeader1 4 2 2 3 2" xfId="17458" xr:uid="{86B485A9-9468-4D11-B29F-19ADBB27B3B9}"/>
    <cellStyle name="EYHeader1 4 2 2 3 3" xfId="17459" xr:uid="{6EE3B4C9-34EA-4BA0-B849-EC967726DBA9}"/>
    <cellStyle name="EYHeader1 4 2 2 4" xfId="17460" xr:uid="{2B5ABBB3-F65E-4601-88D1-7D7E650C033E}"/>
    <cellStyle name="EYHeader1 4 2 2 5" xfId="17461" xr:uid="{F435A4C1-4702-4E1B-B3EB-32D696416E49}"/>
    <cellStyle name="EYHeader1 4 2 20" xfId="17462" xr:uid="{98F03D08-025B-4BC5-96A9-D1FBEE9315CA}"/>
    <cellStyle name="EYHeader1 4 2 20 2" xfId="17463" xr:uid="{68F40267-559C-4287-B3CF-3A0ACC1CA130}"/>
    <cellStyle name="EYHeader1 4 2 21" xfId="17464" xr:uid="{BE2147EA-1D50-4D9C-A26C-713280E0CE02}"/>
    <cellStyle name="EYHeader1 4 2 3" xfId="17465" xr:uid="{6F430587-64EB-4D90-B26F-CBAE771FD78D}"/>
    <cellStyle name="EYHeader1 4 2 3 2" xfId="17466" xr:uid="{91814AA9-8242-44EC-89FD-F3A2F9D5FF1D}"/>
    <cellStyle name="EYHeader1 4 2 3 2 2" xfId="17467" xr:uid="{CE5AF992-76F1-4C5F-A3F9-EC30D5EC0488}"/>
    <cellStyle name="EYHeader1 4 2 3 3" xfId="17468" xr:uid="{98E5C46D-2B12-41F2-8E1E-E39CBF435A65}"/>
    <cellStyle name="EYHeader1 4 2 3 4" xfId="17469" xr:uid="{1FEC7ADE-C72A-43CB-A196-98A58ACE9705}"/>
    <cellStyle name="EYHeader1 4 2 4" xfId="17470" xr:uid="{0F88003C-8A10-4D7C-A0B8-0D5154922BE6}"/>
    <cellStyle name="EYHeader1 4 2 4 2" xfId="17471" xr:uid="{8F0B2CE1-8D6A-46A6-87CF-19AE8C773684}"/>
    <cellStyle name="EYHeader1 4 2 4 2 2" xfId="17472" xr:uid="{9720CF2E-1FF3-4FE0-9FF7-6441A17297EA}"/>
    <cellStyle name="EYHeader1 4 2 4 3" xfId="17473" xr:uid="{BB4AEB2F-1B24-4FED-AA25-8B50AE7585BE}"/>
    <cellStyle name="EYHeader1 4 2 5" xfId="17474" xr:uid="{8C1F9823-85EA-4122-9902-18748CFB3BAB}"/>
    <cellStyle name="EYHeader1 4 2 5 2" xfId="17475" xr:uid="{94E8CE36-1F71-48C8-ACE2-9488059298E6}"/>
    <cellStyle name="EYHeader1 4 2 5 2 2" xfId="17476" xr:uid="{4C7EED11-7B40-41A3-8BD2-28B7C326C618}"/>
    <cellStyle name="EYHeader1 4 2 5 3" xfId="17477" xr:uid="{D2979677-F4EA-43FB-AD66-0970EC47E357}"/>
    <cellStyle name="EYHeader1 4 2 6" xfId="17478" xr:uid="{D99314B2-2E2A-4677-8B7C-0ED0E173B0CD}"/>
    <cellStyle name="EYHeader1 4 2 6 2" xfId="17479" xr:uid="{7AF5BE75-05D6-493D-8E05-169860B106D6}"/>
    <cellStyle name="EYHeader1 4 2 6 2 2" xfId="17480" xr:uid="{77B95958-B8C5-4F9E-B038-BD53D7F54B6A}"/>
    <cellStyle name="EYHeader1 4 2 6 3" xfId="17481" xr:uid="{5ACAFDC9-B12A-41A3-AB75-27025C732776}"/>
    <cellStyle name="EYHeader1 4 2 7" xfId="17482" xr:uid="{ECEE4D05-8C6B-4BA2-A8E8-2592490B873A}"/>
    <cellStyle name="EYHeader1 4 2 7 2" xfId="17483" xr:uid="{ED0CBF8D-C302-4656-A9FB-8082F09D3A82}"/>
    <cellStyle name="EYHeader1 4 2 7 2 2" xfId="17484" xr:uid="{A8F59DFE-4297-4FE7-B3AE-4F3DF231C355}"/>
    <cellStyle name="EYHeader1 4 2 7 3" xfId="17485" xr:uid="{39F42683-02F9-4135-AAB1-A7D7A27213A0}"/>
    <cellStyle name="EYHeader1 4 2 8" xfId="17486" xr:uid="{074C9571-6C51-4033-ABD5-6A21338BDEE6}"/>
    <cellStyle name="EYHeader1 4 2 8 2" xfId="17487" xr:uid="{1B1CD547-C5CA-4075-A04A-3941EEDC3F24}"/>
    <cellStyle name="EYHeader1 4 2 8 2 2" xfId="17488" xr:uid="{1F0BAB9E-924A-4E3F-A3AE-1E7BB2C36F57}"/>
    <cellStyle name="EYHeader1 4 2 8 3" xfId="17489" xr:uid="{CEC2EC75-E633-4E49-B9F5-DD6F29F9193C}"/>
    <cellStyle name="EYHeader1 4 2 9" xfId="17490" xr:uid="{FCE71656-5219-4FFB-B987-634A62A98F98}"/>
    <cellStyle name="EYHeader1 4 2 9 2" xfId="17491" xr:uid="{287252E1-62B2-40E3-875E-52BFE956672F}"/>
    <cellStyle name="EYHeader1 4 2 9 2 2" xfId="17492" xr:uid="{BF5F824C-013F-40D9-B3B3-2BF956358C98}"/>
    <cellStyle name="EYHeader1 4 2 9 3" xfId="17493" xr:uid="{78247C27-52CA-4F71-AF85-F99EAD3239EA}"/>
    <cellStyle name="EYHeader1 4 3" xfId="17494" xr:uid="{B2B9BD6C-A00C-4C5D-BB78-7D4AF197D347}"/>
    <cellStyle name="EYHeader1 4 3 2" xfId="17495" xr:uid="{80AA7D84-4767-490E-A546-5B27597609DC}"/>
    <cellStyle name="EYHeader1 4 3 2 2" xfId="17496" xr:uid="{AC756391-D6B3-44F8-94F8-9D5A8E1A66C7}"/>
    <cellStyle name="EYHeader1 4 3 2 2 2" xfId="17497" xr:uid="{AC6041FA-3CFC-4DE1-A775-939E4FFBF397}"/>
    <cellStyle name="EYHeader1 4 3 2 2 3" xfId="17498" xr:uid="{F8FF2776-DFAF-4C24-A4FE-4E135446950A}"/>
    <cellStyle name="EYHeader1 4 3 3" xfId="17499" xr:uid="{18F1D0FE-390A-4E9E-88AB-B8D3ED764180}"/>
    <cellStyle name="EYHeader1 4 3 3 2" xfId="17500" xr:uid="{07FCAB74-C5ED-47FE-AF11-C1C463B991E8}"/>
    <cellStyle name="EYHeader1 4 3 3 3" xfId="17501" xr:uid="{176094D1-F7C6-47AD-BE3F-C8B5BFEB6403}"/>
    <cellStyle name="EYHeader1 4 3 4" xfId="17502" xr:uid="{2DB11C0F-7A5D-4400-989D-2A7AE04F8AA4}"/>
    <cellStyle name="EYHeader1 4 3 5" xfId="17503" xr:uid="{66EE70BA-E4EF-4CBB-ACE1-62EC7940CE94}"/>
    <cellStyle name="EYHeader1 4 4" xfId="17504" xr:uid="{BF9F639C-1DBD-423B-B45F-DF13BEC5103B}"/>
    <cellStyle name="EYHeader1 4 4 2" xfId="17505" xr:uid="{9D835FDB-407A-4E25-9276-F9F75975E148}"/>
    <cellStyle name="EYHeader1 4 4 2 2" xfId="17506" xr:uid="{FB4945D5-D806-4290-A708-63F3B4574831}"/>
    <cellStyle name="EYHeader1 4 4 3" xfId="17507" xr:uid="{32504C87-1AC7-4E1E-8161-B21DEAE11DCB}"/>
    <cellStyle name="EYHeader1 4 4 4" xfId="17508" xr:uid="{91D7DE4E-5F0F-499C-B21C-E94D8C44CE8C}"/>
    <cellStyle name="EYHeader1 4 5" xfId="17509" xr:uid="{929F2F11-E45E-4E77-B783-659CFAE06522}"/>
    <cellStyle name="EYHeader1 4 5 2" xfId="17510" xr:uid="{217C960A-50D4-4E00-9EE2-E9577D8D2E67}"/>
    <cellStyle name="EYHeader1 4 5 2 2" xfId="17511" xr:uid="{60DB2773-AF15-4863-B1BC-41BE2E4BF4C8}"/>
    <cellStyle name="EYHeader1 4 5 3" xfId="17512" xr:uid="{F104273D-F9C8-4BE7-9258-2AF0E94DAB0D}"/>
    <cellStyle name="EYHeader1 4 6" xfId="17513" xr:uid="{729C8137-7F21-4B49-B412-BF54D8F4F59A}"/>
    <cellStyle name="EYHeader1 4 6 2" xfId="17514" xr:uid="{253561FD-17D4-4CC9-BFE8-03567D88E6FC}"/>
    <cellStyle name="EYHeader1 4 6 2 2" xfId="17515" xr:uid="{A07DD9A1-45CE-452E-819B-6A4E6CDA4953}"/>
    <cellStyle name="EYHeader1 4 6 3" xfId="17516" xr:uid="{8CC8F7F6-1660-4A17-AED8-9F2EFF88E8A9}"/>
    <cellStyle name="EYHeader1 4 7" xfId="17517" xr:uid="{9DFD577B-D452-44E1-9F4D-12A1F8017B1E}"/>
    <cellStyle name="EYHeader1 4 7 2" xfId="17518" xr:uid="{950715FA-4169-4429-97C1-3EC7BC6153B5}"/>
    <cellStyle name="EYHeader1 4 7 2 2" xfId="17519" xr:uid="{FD162549-EF76-4DDE-AB42-048E4B1A9312}"/>
    <cellStyle name="EYHeader1 4 7 3" xfId="17520" xr:uid="{4CA3DA55-414A-4B87-ADCD-032C1B778E7A}"/>
    <cellStyle name="EYHeader1 4 8" xfId="17521" xr:uid="{8E1FDB3F-87E0-4D35-B7E0-14F7E286361A}"/>
    <cellStyle name="EYHeader1 4 8 2" xfId="17522" xr:uid="{6DD9FF54-228A-4EA1-AD98-68CE7FD5785A}"/>
    <cellStyle name="EYHeader1 4 9" xfId="17523" xr:uid="{CF948D48-D16C-487E-866C-5A85E9092C54}"/>
    <cellStyle name="EYHeader1 5" xfId="17524" xr:uid="{E912ACF2-0D7F-4010-9288-EF89BF34C593}"/>
    <cellStyle name="EYHeader1 5 10" xfId="17525" xr:uid="{94E2CF52-EC24-4693-8F27-21601C833105}"/>
    <cellStyle name="EYHeader1 5 10 2" xfId="17526" xr:uid="{8B553791-0B9F-4F2F-A1B5-CCE9CD0668F8}"/>
    <cellStyle name="EYHeader1 5 10 2 2" xfId="17527" xr:uid="{B63049CE-F86C-41DB-BA56-F426F974318E}"/>
    <cellStyle name="EYHeader1 5 10 3" xfId="17528" xr:uid="{141E64E6-097C-4A59-A2D0-4EEA7D631D11}"/>
    <cellStyle name="EYHeader1 5 11" xfId="17529" xr:uid="{49B922A1-4DB6-4AD0-B195-E76B5570ABC4}"/>
    <cellStyle name="EYHeader1 5 11 2" xfId="17530" xr:uid="{3273A595-DA80-4F04-B2A1-1EDCCA47392F}"/>
    <cellStyle name="EYHeader1 5 11 2 2" xfId="17531" xr:uid="{8135A357-4C96-44EF-8BA7-C8AF627DB70C}"/>
    <cellStyle name="EYHeader1 5 11 3" xfId="17532" xr:uid="{1E91746D-75AA-48BA-86E6-053FEEE6D336}"/>
    <cellStyle name="EYHeader1 5 12" xfId="17533" xr:uid="{58D70C7D-DE1A-419C-9261-0A86D70A185C}"/>
    <cellStyle name="EYHeader1 5 12 2" xfId="17534" xr:uid="{85EB8FCF-4D03-4EFE-AD89-FF150EBD50DA}"/>
    <cellStyle name="EYHeader1 5 12 2 2" xfId="17535" xr:uid="{A00EFDF5-ED85-4DFC-A36F-7E09CC5668D1}"/>
    <cellStyle name="EYHeader1 5 12 3" xfId="17536" xr:uid="{C500996B-6FE0-42DF-8C77-8D043841070F}"/>
    <cellStyle name="EYHeader1 5 13" xfId="17537" xr:uid="{57A8B727-2598-4414-9751-30363E4E29BF}"/>
    <cellStyle name="EYHeader1 5 13 2" xfId="17538" xr:uid="{6CFBA072-2A25-44A9-A3C2-9FC6169AE4FA}"/>
    <cellStyle name="EYHeader1 5 13 2 2" xfId="17539" xr:uid="{C33C2024-FC42-4EE0-B7E5-98DB42ADBDA3}"/>
    <cellStyle name="EYHeader1 5 13 3" xfId="17540" xr:uid="{928C66A7-DD18-4194-9B3E-E3144B437BC7}"/>
    <cellStyle name="EYHeader1 5 14" xfId="17541" xr:uid="{D326E14E-0031-460A-8EE7-A8452E8041BD}"/>
    <cellStyle name="EYHeader1 5 14 2" xfId="17542" xr:uid="{3B318BA7-E020-4860-9987-0075F2BA63AE}"/>
    <cellStyle name="EYHeader1 5 14 2 2" xfId="17543" xr:uid="{A834D575-BCB2-4701-B203-FFDBBF605DD3}"/>
    <cellStyle name="EYHeader1 5 14 3" xfId="17544" xr:uid="{215E171E-1CD3-4015-B2D1-4CDD49C91505}"/>
    <cellStyle name="EYHeader1 5 15" xfId="17545" xr:uid="{22A2349E-8F61-4A31-93E2-CD5F88D1FA57}"/>
    <cellStyle name="EYHeader1 5 15 2" xfId="17546" xr:uid="{1E33009D-FBB6-4A43-9B3E-9BF9CD49216C}"/>
    <cellStyle name="EYHeader1 5 15 2 2" xfId="17547" xr:uid="{354F9DC5-C787-41F3-BAAE-ADDA90140DD3}"/>
    <cellStyle name="EYHeader1 5 15 3" xfId="17548" xr:uid="{973B7925-75AC-4A37-BB97-B1C14A241AC7}"/>
    <cellStyle name="EYHeader1 5 16" xfId="17549" xr:uid="{3C6C3F46-70DE-4DEF-82D1-7840FB3CC706}"/>
    <cellStyle name="EYHeader1 5 16 2" xfId="17550" xr:uid="{B16D5C4C-F818-4F82-90BC-8BCE18258423}"/>
    <cellStyle name="EYHeader1 5 16 2 2" xfId="17551" xr:uid="{D52A499E-7B19-49D7-83BE-654DAE985EA0}"/>
    <cellStyle name="EYHeader1 5 16 3" xfId="17552" xr:uid="{33DDEDD0-D3C4-40CA-A890-DC5A280AF95D}"/>
    <cellStyle name="EYHeader1 5 17" xfId="17553" xr:uid="{38B67EEA-4106-41A3-97AC-CD948A2C495E}"/>
    <cellStyle name="EYHeader1 5 17 2" xfId="17554" xr:uid="{73034522-578E-47B4-9C84-3D1ACD97CC05}"/>
    <cellStyle name="EYHeader1 5 17 2 2" xfId="17555" xr:uid="{94B58159-A3F4-4FAB-A2DA-214B76603686}"/>
    <cellStyle name="EYHeader1 5 17 3" xfId="17556" xr:uid="{63EC537D-E421-402C-B3AD-744C27F69058}"/>
    <cellStyle name="EYHeader1 5 18" xfId="17557" xr:uid="{BC762975-244B-4F0D-AE31-11411ADB0ED6}"/>
    <cellStyle name="EYHeader1 5 18 2" xfId="17558" xr:uid="{2B1C458E-5C4B-41AD-ADFA-68126EB7F5E3}"/>
    <cellStyle name="EYHeader1 5 18 2 2" xfId="17559" xr:uid="{3BA86A12-6D9B-40B9-8171-74EE4DD5C5B0}"/>
    <cellStyle name="EYHeader1 5 18 3" xfId="17560" xr:uid="{CAC1718B-8128-49BE-B049-3F1C6A514BCB}"/>
    <cellStyle name="EYHeader1 5 19" xfId="17561" xr:uid="{2E702271-C547-4D64-B356-5E2BB5BB61D8}"/>
    <cellStyle name="EYHeader1 5 19 2" xfId="17562" xr:uid="{554162BA-2EB6-4124-9B5F-D7303AEA269A}"/>
    <cellStyle name="EYHeader1 5 19 2 2" xfId="17563" xr:uid="{95352726-B750-41DB-A37C-20F66CF5C93E}"/>
    <cellStyle name="EYHeader1 5 19 3" xfId="17564" xr:uid="{B8BD5A2E-0905-4752-AFB7-C06C44224AD8}"/>
    <cellStyle name="EYHeader1 5 2" xfId="17565" xr:uid="{7DF8A427-509D-4113-A853-F2D710F3433C}"/>
    <cellStyle name="EYHeader1 5 2 10" xfId="17566" xr:uid="{CF4AFB79-8BA2-45CC-8E0A-A9E74E567C76}"/>
    <cellStyle name="EYHeader1 5 2 10 2" xfId="17567" xr:uid="{B6AF0A87-301E-4634-99F0-37E089DA1AB9}"/>
    <cellStyle name="EYHeader1 5 2 10 2 2" xfId="17568" xr:uid="{80550344-B00F-4E20-94A8-8EB9F7AAEF0B}"/>
    <cellStyle name="EYHeader1 5 2 10 3" xfId="17569" xr:uid="{CCEAA2F9-9E1F-46DE-96B1-59863823C869}"/>
    <cellStyle name="EYHeader1 5 2 11" xfId="17570" xr:uid="{0C4E2F33-A7D7-4708-8819-3AD1CE63C3F0}"/>
    <cellStyle name="EYHeader1 5 2 11 2" xfId="17571" xr:uid="{8006E56A-5A3D-4082-BCDF-5C9A47983E0C}"/>
    <cellStyle name="EYHeader1 5 2 11 2 2" xfId="17572" xr:uid="{842ABEC0-58AF-480E-BF33-ED4F2EF6AC24}"/>
    <cellStyle name="EYHeader1 5 2 11 3" xfId="17573" xr:uid="{11C2E8CF-BC7A-47A1-8374-025D54D0D055}"/>
    <cellStyle name="EYHeader1 5 2 12" xfId="17574" xr:uid="{1CCD433F-0E58-4974-9BD3-AABC9B9D8C38}"/>
    <cellStyle name="EYHeader1 5 2 12 2" xfId="17575" xr:uid="{2F7F9F54-FD6F-4094-91FF-81B3A47A9E75}"/>
    <cellStyle name="EYHeader1 5 2 12 2 2" xfId="17576" xr:uid="{6BC7FB15-7CBB-4B7D-95B6-C0319F89E11F}"/>
    <cellStyle name="EYHeader1 5 2 12 3" xfId="17577" xr:uid="{B1447DCF-EE8F-4E0A-B69B-A6FFC3941797}"/>
    <cellStyle name="EYHeader1 5 2 13" xfId="17578" xr:uid="{41E463BD-CA5E-4C76-9A3F-8F0A2D49ED9D}"/>
    <cellStyle name="EYHeader1 5 2 13 2" xfId="17579" xr:uid="{F8AB0F4A-2688-4AB7-88A3-8DE292AFF4CC}"/>
    <cellStyle name="EYHeader1 5 2 13 2 2" xfId="17580" xr:uid="{1670E62D-D39D-46AA-86AA-E8E9B791DE38}"/>
    <cellStyle name="EYHeader1 5 2 13 3" xfId="17581" xr:uid="{5CC38099-F4BB-4C61-9EF7-675CFD62F427}"/>
    <cellStyle name="EYHeader1 5 2 14" xfId="17582" xr:uid="{56A59148-1B53-4EC0-B835-084570A90A63}"/>
    <cellStyle name="EYHeader1 5 2 14 2" xfId="17583" xr:uid="{67BAAB6A-BED0-40D7-A877-FB52CD92326F}"/>
    <cellStyle name="EYHeader1 5 2 14 2 2" xfId="17584" xr:uid="{8F1BE7F0-9103-4E05-A2A1-8E640AF3DA32}"/>
    <cellStyle name="EYHeader1 5 2 14 3" xfId="17585" xr:uid="{0BFA53B0-2476-4D79-AEF2-7C4DF0ECD8E1}"/>
    <cellStyle name="EYHeader1 5 2 15" xfId="17586" xr:uid="{154EEABA-2993-402F-92C6-7EEEC6040CEB}"/>
    <cellStyle name="EYHeader1 5 2 15 2" xfId="17587" xr:uid="{B540FD56-7735-4D4D-91FD-CF1568E01652}"/>
    <cellStyle name="EYHeader1 5 2 15 2 2" xfId="17588" xr:uid="{EA300F32-FB2E-4AE2-926B-7B9374301A9D}"/>
    <cellStyle name="EYHeader1 5 2 15 3" xfId="17589" xr:uid="{8352E3EF-22C9-4CFB-831F-8BD688C1507A}"/>
    <cellStyle name="EYHeader1 5 2 16" xfId="17590" xr:uid="{53B626D1-CF1A-4D02-9FE9-8510C62395D0}"/>
    <cellStyle name="EYHeader1 5 2 16 2" xfId="17591" xr:uid="{913E7194-9298-4D77-B9B7-66889E69463C}"/>
    <cellStyle name="EYHeader1 5 2 16 2 2" xfId="17592" xr:uid="{A9720C41-7757-497A-B9A2-EB5220A3CE7E}"/>
    <cellStyle name="EYHeader1 5 2 16 3" xfId="17593" xr:uid="{C291869B-BE77-4FA2-BFFA-6B2A7F7E6F5A}"/>
    <cellStyle name="EYHeader1 5 2 17" xfId="17594" xr:uid="{FF1A784B-13E8-468B-9FB5-7C5393A6103F}"/>
    <cellStyle name="EYHeader1 5 2 17 2" xfId="17595" xr:uid="{80F8EC51-17DB-47A3-82EC-E48EBD14037C}"/>
    <cellStyle name="EYHeader1 5 2 17 2 2" xfId="17596" xr:uid="{553055C4-9F29-4BA0-B200-DE87BAB6BE96}"/>
    <cellStyle name="EYHeader1 5 2 17 3" xfId="17597" xr:uid="{F793B969-EC64-446E-9807-44F12E478BE8}"/>
    <cellStyle name="EYHeader1 5 2 18" xfId="17598" xr:uid="{12BDE7B9-FF79-4295-9E86-C3A519922374}"/>
    <cellStyle name="EYHeader1 5 2 18 2" xfId="17599" xr:uid="{1A7D8D64-76BE-47C6-AD5E-9D1B3EF1CCCF}"/>
    <cellStyle name="EYHeader1 5 2 18 2 2" xfId="17600" xr:uid="{AD115B8F-C9E7-4084-8902-A49F73C71DB7}"/>
    <cellStyle name="EYHeader1 5 2 18 3" xfId="17601" xr:uid="{9F770E78-0494-4BE5-832E-1AA42291B347}"/>
    <cellStyle name="EYHeader1 5 2 19" xfId="17602" xr:uid="{C2B51C55-0D57-4214-8487-847F907DF0A5}"/>
    <cellStyle name="EYHeader1 5 2 19 2" xfId="17603" xr:uid="{8631D8FA-1BCD-4396-BF08-0C164ED5DD04}"/>
    <cellStyle name="EYHeader1 5 2 19 2 2" xfId="17604" xr:uid="{C7729CA1-1122-47F7-A125-347B2CEB5591}"/>
    <cellStyle name="EYHeader1 5 2 19 3" xfId="17605" xr:uid="{232B03C4-DEB4-41E5-8DD5-2931D311C548}"/>
    <cellStyle name="EYHeader1 5 2 2" xfId="17606" xr:uid="{C3719EAB-38E6-4404-B229-2BE80CA5DA30}"/>
    <cellStyle name="EYHeader1 5 2 2 2" xfId="17607" xr:uid="{20C7D6BC-7856-4496-8196-81D1BE3742AA}"/>
    <cellStyle name="EYHeader1 5 2 2 2 2" xfId="17608" xr:uid="{51342664-C82B-4C6D-B265-6C7CFC37C434}"/>
    <cellStyle name="EYHeader1 5 2 2 2 3" xfId="17609" xr:uid="{74B023CD-6364-47AF-B8CA-95CB0F14ECFC}"/>
    <cellStyle name="EYHeader1 5 2 2 3" xfId="17610" xr:uid="{81E70593-F937-4AFD-A0C9-E84353D5DC20}"/>
    <cellStyle name="EYHeader1 5 2 20" xfId="17611" xr:uid="{B8C8D40B-4B80-4394-8A1A-0E746462579C}"/>
    <cellStyle name="EYHeader1 5 2 20 2" xfId="17612" xr:uid="{FDE98218-94C4-42D3-AABD-66D12A973857}"/>
    <cellStyle name="EYHeader1 5 2 21" xfId="17613" xr:uid="{027F648F-A7AF-44F7-BD4A-FF7CE6B8B97A}"/>
    <cellStyle name="EYHeader1 5 2 22" xfId="17614" xr:uid="{7A3E49BC-AB7F-4C31-96AC-399DE332976A}"/>
    <cellStyle name="EYHeader1 5 2 3" xfId="17615" xr:uid="{79411D89-6DF5-41A0-A858-F116C9C74F14}"/>
    <cellStyle name="EYHeader1 5 2 3 2" xfId="17616" xr:uid="{EBCEF05C-6BD5-463E-B34B-84EC26B4D9E0}"/>
    <cellStyle name="EYHeader1 5 2 3 2 2" xfId="17617" xr:uid="{238A73B6-980B-4297-806D-C555E2D0B574}"/>
    <cellStyle name="EYHeader1 5 2 3 3" xfId="17618" xr:uid="{C05557E2-6222-4AAA-8CD7-9496A32F5DA9}"/>
    <cellStyle name="EYHeader1 5 2 3 4" xfId="17619" xr:uid="{BA7AA585-B584-48AD-A54B-C4371BD26C0A}"/>
    <cellStyle name="EYHeader1 5 2 4" xfId="17620" xr:uid="{58E77905-80CE-47AA-982E-30C56490211A}"/>
    <cellStyle name="EYHeader1 5 2 4 2" xfId="17621" xr:uid="{732ABE41-E7F8-44BC-B36A-6C9BBFA8CEBA}"/>
    <cellStyle name="EYHeader1 5 2 4 2 2" xfId="17622" xr:uid="{3F5D14AB-127F-4C54-A34C-E8C63CF71EBE}"/>
    <cellStyle name="EYHeader1 5 2 4 3" xfId="17623" xr:uid="{E5CCBEFF-41F6-4B1D-A6C9-BCF461FACD28}"/>
    <cellStyle name="EYHeader1 5 2 5" xfId="17624" xr:uid="{0D5F5903-904C-44AF-8A35-7C621E79E7A7}"/>
    <cellStyle name="EYHeader1 5 2 5 2" xfId="17625" xr:uid="{3666F859-590D-4AEB-824E-9CF2DB402FD6}"/>
    <cellStyle name="EYHeader1 5 2 5 2 2" xfId="17626" xr:uid="{58DB5BC8-CF0A-4B43-94FD-7E62A9DD6E4A}"/>
    <cellStyle name="EYHeader1 5 2 5 3" xfId="17627" xr:uid="{BE7C74E9-CAFB-444B-8567-D77CAE11EADD}"/>
    <cellStyle name="EYHeader1 5 2 6" xfId="17628" xr:uid="{C94AF30D-08A4-4A57-A043-475E20E6B457}"/>
    <cellStyle name="EYHeader1 5 2 6 2" xfId="17629" xr:uid="{2601C4AD-238A-4F10-A107-0C547582BEEA}"/>
    <cellStyle name="EYHeader1 5 2 6 2 2" xfId="17630" xr:uid="{F7A49E7E-9DC7-4934-A62E-9B66027B40E3}"/>
    <cellStyle name="EYHeader1 5 2 6 3" xfId="17631" xr:uid="{D9A0761D-EF17-4A3F-9399-7A2227C9BF39}"/>
    <cellStyle name="EYHeader1 5 2 7" xfId="17632" xr:uid="{58CA4E50-A74C-43FD-BD86-0C4A44583C92}"/>
    <cellStyle name="EYHeader1 5 2 7 2" xfId="17633" xr:uid="{47EA2B98-5F42-46FE-9669-C481FEE750B2}"/>
    <cellStyle name="EYHeader1 5 2 7 2 2" xfId="17634" xr:uid="{5670E2A9-A366-4BC8-AC1D-DB4006CA2608}"/>
    <cellStyle name="EYHeader1 5 2 7 3" xfId="17635" xr:uid="{7E74C3A2-72E7-43A8-9BA6-863055C21877}"/>
    <cellStyle name="EYHeader1 5 2 8" xfId="17636" xr:uid="{FB21839E-7432-4FCD-BAFF-569D43904D25}"/>
    <cellStyle name="EYHeader1 5 2 8 2" xfId="17637" xr:uid="{646AAAAF-590C-437B-8686-77AADDF9A04B}"/>
    <cellStyle name="EYHeader1 5 2 8 2 2" xfId="17638" xr:uid="{2F6EA3F0-806A-44E7-9926-C6AC65C0F158}"/>
    <cellStyle name="EYHeader1 5 2 8 3" xfId="17639" xr:uid="{60DFB2EC-ED80-4785-920A-49B242D6E87A}"/>
    <cellStyle name="EYHeader1 5 2 9" xfId="17640" xr:uid="{9E03738D-75CE-4A7E-9289-B6C66A76BDE7}"/>
    <cellStyle name="EYHeader1 5 2 9 2" xfId="17641" xr:uid="{23FA5D71-6C3F-47C3-992E-49E4A72E98FE}"/>
    <cellStyle name="EYHeader1 5 2 9 2 2" xfId="17642" xr:uid="{700FCE81-2DE3-40B7-87CB-5C279A877E5B}"/>
    <cellStyle name="EYHeader1 5 2 9 3" xfId="17643" xr:uid="{E83EC335-02E6-4CE4-98B0-B65684E11CE5}"/>
    <cellStyle name="EYHeader1 5 20" xfId="17644" xr:uid="{E1EE9867-301A-460B-9817-DF23D841816B}"/>
    <cellStyle name="EYHeader1 5 20 2" xfId="17645" xr:uid="{CDBBB097-A6DE-4EA7-B268-7911C955A560}"/>
    <cellStyle name="EYHeader1 5 20 2 2" xfId="17646" xr:uid="{66269354-5C86-4CC4-99AF-F40CB8E03FFC}"/>
    <cellStyle name="EYHeader1 5 20 3" xfId="17647" xr:uid="{6A00F031-E9A4-453E-8FB9-10D435ED21A8}"/>
    <cellStyle name="EYHeader1 5 21" xfId="17648" xr:uid="{A3CD3F48-875E-4EA8-80B0-91724064F566}"/>
    <cellStyle name="EYHeader1 5 21 2" xfId="17649" xr:uid="{C68A5A61-F7D1-4176-B6D6-DA7E1E8B5E88}"/>
    <cellStyle name="EYHeader1 5 22" xfId="17650" xr:uid="{FFE478AE-F823-42E0-911E-F8A8F0FADFA8}"/>
    <cellStyle name="EYHeader1 5 3" xfId="17651" xr:uid="{51C46BF3-DDFB-489D-AA2D-7A0018A38534}"/>
    <cellStyle name="EYHeader1 5 3 2" xfId="17652" xr:uid="{9F3670E2-9946-460D-BC20-1AFB5D2C7C3A}"/>
    <cellStyle name="EYHeader1 5 3 2 2" xfId="17653" xr:uid="{2F95E583-3EFF-4E99-91A6-BDBCBCCABEBE}"/>
    <cellStyle name="EYHeader1 5 3 3" xfId="17654" xr:uid="{0990AE23-3DB3-4629-A185-C59E10D8DACE}"/>
    <cellStyle name="EYHeader1 5 3 4" xfId="17655" xr:uid="{4BE7BBFC-1543-4D48-972B-5BE7CE286ECB}"/>
    <cellStyle name="EYHeader1 5 4" xfId="17656" xr:uid="{B13645B4-5DE5-4613-99C3-6838058BF6AD}"/>
    <cellStyle name="EYHeader1 5 4 2" xfId="17657" xr:uid="{F9C974AE-95A2-4ADE-B346-6246D79FD981}"/>
    <cellStyle name="EYHeader1 5 4 2 2" xfId="17658" xr:uid="{77E90818-CFB5-43BC-BE35-DD0D5E10C39A}"/>
    <cellStyle name="EYHeader1 5 4 3" xfId="17659" xr:uid="{A853B76D-1876-4BC8-B36D-23A6A5539F50}"/>
    <cellStyle name="EYHeader1 5 5" xfId="17660" xr:uid="{D86DB6D4-6CD8-40B4-BC7B-BB71C18CEB2B}"/>
    <cellStyle name="EYHeader1 5 5 2" xfId="17661" xr:uid="{20F69257-31E6-495A-9F57-7E9B9989D0E6}"/>
    <cellStyle name="EYHeader1 5 5 2 2" xfId="17662" xr:uid="{8EADACAE-65FD-4BB0-87A6-72B05E0DB6DE}"/>
    <cellStyle name="EYHeader1 5 5 3" xfId="17663" xr:uid="{6B46B9DD-87B7-41B3-8A97-BCB20D25C19F}"/>
    <cellStyle name="EYHeader1 5 6" xfId="17664" xr:uid="{4B9FB6FC-2FB5-440B-9098-560481B1E00B}"/>
    <cellStyle name="EYHeader1 5 6 2" xfId="17665" xr:uid="{7F7BC962-B1D5-4602-A37D-605A0BD55E10}"/>
    <cellStyle name="EYHeader1 5 6 2 2" xfId="17666" xr:uid="{D739B4BD-36CE-4CB7-95B7-713248E220FF}"/>
    <cellStyle name="EYHeader1 5 6 3" xfId="17667" xr:uid="{BC8BB437-195C-49A2-B0BF-62A1C4E1EB6C}"/>
    <cellStyle name="EYHeader1 5 7" xfId="17668" xr:uid="{5FF2A799-BCED-4327-80D6-42258FB1B728}"/>
    <cellStyle name="EYHeader1 5 7 2" xfId="17669" xr:uid="{E6A40615-BAFD-43A5-AAF5-8B5B60E8CE51}"/>
    <cellStyle name="EYHeader1 5 7 2 2" xfId="17670" xr:uid="{C6D15BD6-6ED4-4641-9781-18B9B1EF3605}"/>
    <cellStyle name="EYHeader1 5 7 3" xfId="17671" xr:uid="{6B9B72EF-8EF3-41DD-8B70-942198EB4D57}"/>
    <cellStyle name="EYHeader1 5 8" xfId="17672" xr:uid="{1B5C310C-FE54-43CA-82AD-9D463240C0C5}"/>
    <cellStyle name="EYHeader1 5 8 2" xfId="17673" xr:uid="{844BF3B7-E01A-4C1A-ABEE-6E6E2F82C6C1}"/>
    <cellStyle name="EYHeader1 5 8 2 2" xfId="17674" xr:uid="{795D5AE2-AA8C-4EE9-8F05-5B4B58F28807}"/>
    <cellStyle name="EYHeader1 5 8 3" xfId="17675" xr:uid="{6DF70D34-5E07-4082-99AB-B8CFFA838189}"/>
    <cellStyle name="EYHeader1 5 9" xfId="17676" xr:uid="{1605B2F9-0F8C-4217-8006-D024036B723C}"/>
    <cellStyle name="EYHeader1 5 9 2" xfId="17677" xr:uid="{6215A511-E2D9-47E6-9DD7-409B958FF202}"/>
    <cellStyle name="EYHeader1 5 9 2 2" xfId="17678" xr:uid="{EBFC7707-B997-4051-9EEA-E3B451DD44CE}"/>
    <cellStyle name="EYHeader1 5 9 3" xfId="17679" xr:uid="{D29A4002-E870-44D9-87F0-A8D88E5E1F5D}"/>
    <cellStyle name="EYHeader1 6" xfId="17680" xr:uid="{D282E679-948C-440D-942E-C02B693D3D79}"/>
    <cellStyle name="EYHeader1 6 2" xfId="17681" xr:uid="{C0E3306B-7AA6-4C48-B738-A2B5AC1F95DB}"/>
    <cellStyle name="EYHeader1 6 2 2" xfId="17682" xr:uid="{B926922C-0DC8-4EB0-ACC9-441096ED35F7}"/>
    <cellStyle name="EYHeader1 6 2 2 2" xfId="17683" xr:uid="{2A155A43-FACF-4819-B417-8AF36B17B556}"/>
    <cellStyle name="EYHeader1 6 2 2 3" xfId="17684" xr:uid="{63AD1B79-E03B-471F-8BE3-DC764892589D}"/>
    <cellStyle name="EYHeader1 6 3" xfId="17685" xr:uid="{FCF4B839-DE44-4A10-A3CF-C238916CA93F}"/>
    <cellStyle name="EYHeader1 6 3 2" xfId="17686" xr:uid="{20092179-31D8-4EA5-A5B5-A54FF341AFA5}"/>
    <cellStyle name="EYHeader1 6 3 3" xfId="17687" xr:uid="{36F8F3F5-BB02-4492-872E-1446D8940AF3}"/>
    <cellStyle name="EYHeader1 6 4" xfId="17688" xr:uid="{16B8C39E-F357-4638-8B7D-8D5B3C00010E}"/>
    <cellStyle name="EYHeader1 6 5" xfId="17689" xr:uid="{E13C06F1-EE32-4741-8C76-8BB83460A386}"/>
    <cellStyle name="EYHeader1 7" xfId="17690" xr:uid="{69BD6E30-C82B-4093-8412-3CE401BBA28F}"/>
    <cellStyle name="EYHeader1 7 2" xfId="17691" xr:uid="{FDBBB08C-974B-436E-A374-56D86FEDC47D}"/>
    <cellStyle name="EYHeader1 7 2 2" xfId="17692" xr:uid="{F0178F29-9902-40B5-947E-2BA80A9555E0}"/>
    <cellStyle name="EYHeader1 7 3" xfId="17693" xr:uid="{7A516335-1C5D-4F7F-8BE0-899A280BDCE1}"/>
    <cellStyle name="EYHeader1 7 4" xfId="17694" xr:uid="{29699A86-8B94-4008-99C8-F43272010AA8}"/>
    <cellStyle name="EYHeader1 8" xfId="17695" xr:uid="{78EC35F3-1829-4A0F-9621-D8DB01D47A92}"/>
    <cellStyle name="EYHeader1 8 2" xfId="17696" xr:uid="{E0FADE99-D577-41B5-97D6-C7A0BF449423}"/>
    <cellStyle name="EYHeader1 8 2 2" xfId="17697" xr:uid="{8794DD30-FAC2-46D7-A181-40C673E8CD0B}"/>
    <cellStyle name="EYHeader1 8 3" xfId="17698" xr:uid="{1794E37A-3957-4719-AFD6-A33DD1E25DB2}"/>
    <cellStyle name="EYHeader1 9" xfId="17699" xr:uid="{81CDF182-8238-4AEC-BA0C-FC55AD0EFBC2}"/>
    <cellStyle name="EYHeader1 9 2" xfId="17700" xr:uid="{A7C644EF-165E-4999-85D6-64ADE10DF0A2}"/>
    <cellStyle name="EYHeader1 9 2 2" xfId="17701" xr:uid="{7B440786-361D-4C21-A802-DD86EF7EBCC4}"/>
    <cellStyle name="EYHeader1 9 3" xfId="17702" xr:uid="{8AF2BAED-3766-4D4F-98D3-3044393822CA}"/>
    <cellStyle name="EYHeader2" xfId="17703" xr:uid="{ACC3E58D-26D6-48D3-9744-4EE60CCAFFEC}"/>
    <cellStyle name="EYInputValue" xfId="17704" xr:uid="{C0C0C6D3-CA0F-484B-86E4-3BD9FA28A0FB}"/>
    <cellStyle name="EYPercent" xfId="17705" xr:uid="{7B48824D-771D-4803-A5F6-2F0E6DC724F5}"/>
    <cellStyle name="F2" xfId="17706" xr:uid="{45B74901-F860-4298-A4DE-7C5B9AB4FB4E}"/>
    <cellStyle name="F3" xfId="17707" xr:uid="{AC944478-1E1D-47BD-89E9-04AEFB2D43DD}"/>
    <cellStyle name="F4" xfId="17708" xr:uid="{01EFFDB1-E6D7-4B67-82BF-2E981DBC756E}"/>
    <cellStyle name="F5" xfId="17709" xr:uid="{DB1E20AB-2CD3-4DD1-A7BA-6D401E7AAC90}"/>
    <cellStyle name="F6" xfId="17710" xr:uid="{C76E094A-6550-4E70-A254-48010106DEA8}"/>
    <cellStyle name="F7" xfId="17711" xr:uid="{648E541D-6805-48AA-8FDA-82F41D6C714E}"/>
    <cellStyle name="F8" xfId="17712" xr:uid="{A3D83E95-B453-42E6-95AE-C9C31A87AC8A}"/>
    <cellStyle name="Feeder Field" xfId="17713" xr:uid="{2226BA14-745F-4218-93EB-72477AFD3114}"/>
    <cellStyle name="Feeder Field 10" xfId="17714" xr:uid="{5E63C1D9-D1D8-4312-BF0D-C48D399692DD}"/>
    <cellStyle name="Feeder Field 10 2" xfId="17715" xr:uid="{F01076FA-D99E-4102-B7D7-CE61D53E0A26}"/>
    <cellStyle name="Feeder Field 10 2 2" xfId="17716" xr:uid="{79A361A4-6CA9-4B8E-998A-FF96DF2DCC12}"/>
    <cellStyle name="Feeder Field 10 3" xfId="17717" xr:uid="{8156074A-84E0-4073-B9F8-09879497548E}"/>
    <cellStyle name="Feeder Field 11" xfId="17718" xr:uid="{4848620F-58F2-4EC7-A0E7-47079956AFA2}"/>
    <cellStyle name="Feeder Field 11 2" xfId="17719" xr:uid="{510E28DB-3E31-4243-978D-DF283A6608B5}"/>
    <cellStyle name="Feeder Field 11 2 2" xfId="17720" xr:uid="{B4A98F7C-ADB4-40C3-96C1-F7A3C61676F4}"/>
    <cellStyle name="Feeder Field 11 3" xfId="17721" xr:uid="{0CC98939-634E-40F5-BAE4-714DD10C42ED}"/>
    <cellStyle name="Feeder Field 12" xfId="17722" xr:uid="{0B6EC72F-D7C1-4F08-A7A4-AADDD3FBEFE5}"/>
    <cellStyle name="Feeder Field 12 2" xfId="17723" xr:uid="{1C01CE83-4169-4D5F-8519-AD33FF08974F}"/>
    <cellStyle name="Feeder Field 12 2 2" xfId="17724" xr:uid="{EAFC83E7-60AE-471A-8A13-FDEE74E505E4}"/>
    <cellStyle name="Feeder Field 12 3" xfId="17725" xr:uid="{FD3968A9-55DC-41B8-8064-0636B3F0AF6E}"/>
    <cellStyle name="Feeder Field 13" xfId="17726" xr:uid="{64CE13AB-7279-4673-9C39-5520235688F3}"/>
    <cellStyle name="Feeder Field 13 2" xfId="17727" xr:uid="{BC0BFCAD-042A-4785-AC44-5B78BE33B201}"/>
    <cellStyle name="Feeder Field 13 2 2" xfId="17728" xr:uid="{DDF6828F-3210-480D-8940-385A1631BAFA}"/>
    <cellStyle name="Feeder Field 13 3" xfId="17729" xr:uid="{416CC5DE-40BA-4A27-97C1-9CC84EF9C167}"/>
    <cellStyle name="Feeder Field 14" xfId="17730" xr:uid="{870803A5-81C5-480B-B58F-3C53AF7DE56A}"/>
    <cellStyle name="Feeder Field 14 2" xfId="17731" xr:uid="{17255C75-184F-4547-820E-6AC9E6CB1F61}"/>
    <cellStyle name="Feeder Field 14 2 2" xfId="17732" xr:uid="{9191A072-33B7-4BA4-90DF-C5EC343568E8}"/>
    <cellStyle name="Feeder Field 14 3" xfId="17733" xr:uid="{222D78C1-EEB3-45B7-8B98-7F35510780A4}"/>
    <cellStyle name="Feeder Field 15" xfId="17734" xr:uid="{3ACB82B6-436A-4E2C-9A82-F3283506CEF7}"/>
    <cellStyle name="Feeder Field 15 2" xfId="17735" xr:uid="{FB334E8F-9EC3-4913-8BD2-6CE43D8F9450}"/>
    <cellStyle name="Feeder Field 15 2 2" xfId="17736" xr:uid="{EAEDC7CE-7C2B-47F6-9749-6ABD0D9455F8}"/>
    <cellStyle name="Feeder Field 15 3" xfId="17737" xr:uid="{A1B744DC-7581-4E76-8DE1-617C1FF2E8A6}"/>
    <cellStyle name="Feeder Field 16" xfId="17738" xr:uid="{A3F251FE-B38D-414D-996D-9D235964618A}"/>
    <cellStyle name="Feeder Field 16 2" xfId="17739" xr:uid="{81BD2E48-2F42-432D-9493-73F50BFCB218}"/>
    <cellStyle name="Feeder Field 16 2 2" xfId="17740" xr:uid="{A7B9FD6A-1F05-4DAF-B296-2A0A80AF5ACC}"/>
    <cellStyle name="Feeder Field 16 3" xfId="17741" xr:uid="{34DF31D8-F2DA-4FBA-A3C4-B0B6BC19FB03}"/>
    <cellStyle name="Feeder Field 17" xfId="17742" xr:uid="{9315C437-2F89-4B0F-9F03-F704424A54F7}"/>
    <cellStyle name="Feeder Field 17 2" xfId="17743" xr:uid="{205732A8-480E-419C-97E5-929425E7FD18}"/>
    <cellStyle name="Feeder Field 17 2 2" xfId="17744" xr:uid="{693523EB-B420-49AE-A9DC-018B9798A229}"/>
    <cellStyle name="Feeder Field 17 3" xfId="17745" xr:uid="{04AB32AE-C71E-4A84-BEDA-E789C80C15C5}"/>
    <cellStyle name="Feeder Field 18" xfId="17746" xr:uid="{703EAA2E-A90E-4DBC-ABE1-FBF7DFDBBE07}"/>
    <cellStyle name="Feeder Field 18 2" xfId="17747" xr:uid="{07A0997C-BD08-475E-84CD-B3109BD9EE44}"/>
    <cellStyle name="Feeder Field 18 2 2" xfId="17748" xr:uid="{D2DDC3B2-8C87-4E62-BE2E-38D8F9B94FF9}"/>
    <cellStyle name="Feeder Field 18 3" xfId="17749" xr:uid="{4E6AB672-D3C3-49AE-A46A-80638C75C477}"/>
    <cellStyle name="Feeder Field 19" xfId="17750" xr:uid="{13D7D878-55B9-4432-A827-6147B6BEC5FF}"/>
    <cellStyle name="Feeder Field 19 2" xfId="17751" xr:uid="{C5092807-FA44-480F-A827-4EB873D9FB9D}"/>
    <cellStyle name="Feeder Field 19 2 2" xfId="17752" xr:uid="{217641D7-5938-44F2-ADC2-75C8F9DEFE59}"/>
    <cellStyle name="Feeder Field 19 3" xfId="17753" xr:uid="{C0D76FAF-E0A2-4F2A-88E7-20EB0CD25513}"/>
    <cellStyle name="Feeder Field 2" xfId="17754" xr:uid="{EFEA379D-5632-4B69-850A-EC86C882FD50}"/>
    <cellStyle name="Feeder Field 2 10" xfId="17755" xr:uid="{364D0F98-C02A-4ADB-8F7A-F7BAAD4824F3}"/>
    <cellStyle name="Feeder Field 2 10 2" xfId="17756" xr:uid="{D7E87D09-E81E-40E5-B93A-860E0EB7F616}"/>
    <cellStyle name="Feeder Field 2 10 2 2" xfId="17757" xr:uid="{98FB4F02-4308-4686-BF61-55FE5A6D5A8D}"/>
    <cellStyle name="Feeder Field 2 10 3" xfId="17758" xr:uid="{8FC8C205-5296-498D-B585-E411DCE8F945}"/>
    <cellStyle name="Feeder Field 2 11" xfId="17759" xr:uid="{82C83FD2-1547-4D1E-B13C-6C64E5A8529A}"/>
    <cellStyle name="Feeder Field 2 11 2" xfId="17760" xr:uid="{0BF65B2A-EF4B-426A-8ACD-3795A47C6AD4}"/>
    <cellStyle name="Feeder Field 2 11 2 2" xfId="17761" xr:uid="{180E0472-9A6B-4595-8D3F-9025056D87E3}"/>
    <cellStyle name="Feeder Field 2 11 3" xfId="17762" xr:uid="{9445C4B8-0FA1-4943-A6E8-669B999AB5B9}"/>
    <cellStyle name="Feeder Field 2 12" xfId="17763" xr:uid="{09847FE6-58CE-413D-8873-8AB424923F47}"/>
    <cellStyle name="Feeder Field 2 12 2" xfId="17764" xr:uid="{2A4EBB19-6191-4C7D-AB6D-288CF809588A}"/>
    <cellStyle name="Feeder Field 2 12 2 2" xfId="17765" xr:uid="{FF5987EF-95F4-4228-98CA-E13AB4A4134F}"/>
    <cellStyle name="Feeder Field 2 12 3" xfId="17766" xr:uid="{2364E514-BEC3-43CE-A1E7-1765402B2317}"/>
    <cellStyle name="Feeder Field 2 13" xfId="17767" xr:uid="{5A00AD91-845B-4486-8A86-C327905D7B7B}"/>
    <cellStyle name="Feeder Field 2 13 2" xfId="17768" xr:uid="{E4187B91-77A2-4D44-A067-C738E4BCD925}"/>
    <cellStyle name="Feeder Field 2 13 2 2" xfId="17769" xr:uid="{199F9887-F1D7-452C-9392-2CA424A437EA}"/>
    <cellStyle name="Feeder Field 2 13 3" xfId="17770" xr:uid="{E0487F10-3AFE-4C52-8205-390060E5AE28}"/>
    <cellStyle name="Feeder Field 2 14" xfId="17771" xr:uid="{B98F3C08-AED1-4125-91DD-EF792AEA61F1}"/>
    <cellStyle name="Feeder Field 2 14 2" xfId="17772" xr:uid="{F2FCF3C6-F359-422F-96B7-C92ED5EAC619}"/>
    <cellStyle name="Feeder Field 2 14 2 2" xfId="17773" xr:uid="{CC8A7907-63A6-4897-B1E3-A200C5DE486D}"/>
    <cellStyle name="Feeder Field 2 14 3" xfId="17774" xr:uid="{C48E19D6-CED2-4901-B45D-E1653BE53FD4}"/>
    <cellStyle name="Feeder Field 2 15" xfId="17775" xr:uid="{675F59F1-6DEE-45C1-A89D-6462DCB12175}"/>
    <cellStyle name="Feeder Field 2 15 2" xfId="17776" xr:uid="{ACB2E5F2-F695-44BF-8729-EE116378837B}"/>
    <cellStyle name="Feeder Field 2 15 2 2" xfId="17777" xr:uid="{4FFB3F14-6294-4642-8D30-E095B8C29A65}"/>
    <cellStyle name="Feeder Field 2 15 3" xfId="17778" xr:uid="{E1EA9668-111F-4046-9080-D4367453406D}"/>
    <cellStyle name="Feeder Field 2 16" xfId="17779" xr:uid="{D8D1DCB7-7BC4-431C-AAD0-50BB93F01A4E}"/>
    <cellStyle name="Feeder Field 2 16 2" xfId="17780" xr:uid="{AAFDB9FE-0DC5-4156-9CD8-04165351C176}"/>
    <cellStyle name="Feeder Field 2 16 2 2" xfId="17781" xr:uid="{D1E6EE41-9AF6-4D39-8C87-325331EA364B}"/>
    <cellStyle name="Feeder Field 2 16 3" xfId="17782" xr:uid="{29B7B6D3-A45C-4B67-808C-2BC481A14075}"/>
    <cellStyle name="Feeder Field 2 17" xfId="17783" xr:uid="{025E93F4-1541-4F4D-A871-452035B01DBA}"/>
    <cellStyle name="Feeder Field 2 17 2" xfId="17784" xr:uid="{0922167C-4999-46AB-8510-7C50DC607052}"/>
    <cellStyle name="Feeder Field 2 17 2 2" xfId="17785" xr:uid="{1635D138-F80B-44FE-918C-D6F01A4ABDFD}"/>
    <cellStyle name="Feeder Field 2 17 3" xfId="17786" xr:uid="{BAC454FA-04C4-4226-9AE6-4B50E926AA85}"/>
    <cellStyle name="Feeder Field 2 18" xfId="17787" xr:uid="{8A6BC828-93AB-4F9F-9A61-C8D6B8FEF6E8}"/>
    <cellStyle name="Feeder Field 2 18 2" xfId="17788" xr:uid="{168A8B21-3A21-48DC-B3ED-9B6F210A2DD3}"/>
    <cellStyle name="Feeder Field 2 18 2 2" xfId="17789" xr:uid="{66F83DFD-A8E3-4AA4-A23D-6ADBDFF9CCB6}"/>
    <cellStyle name="Feeder Field 2 18 3" xfId="17790" xr:uid="{B244B37A-562C-453E-8ABE-8205BF56BD59}"/>
    <cellStyle name="Feeder Field 2 19" xfId="17791" xr:uid="{CEB038DA-2358-4D42-8AF3-064CB54D4F12}"/>
    <cellStyle name="Feeder Field 2 19 2" xfId="17792" xr:uid="{8643552B-C73F-44D2-962A-356FB654CAA7}"/>
    <cellStyle name="Feeder Field 2 19 2 2" xfId="17793" xr:uid="{A406EB7A-A678-4768-83A2-373697E9155C}"/>
    <cellStyle name="Feeder Field 2 19 3" xfId="17794" xr:uid="{56C9EC5B-5DBC-4C6F-AD9A-DC0A66B59F84}"/>
    <cellStyle name="Feeder Field 2 2" xfId="17795" xr:uid="{9334DFD7-7674-48D1-8A09-5917F7BE4231}"/>
    <cellStyle name="Feeder Field 2 2 10" xfId="17796" xr:uid="{77098073-01BD-493D-9892-02F6B48DEDD4}"/>
    <cellStyle name="Feeder Field 2 2 10 2" xfId="17797" xr:uid="{8252AE6F-62F4-49FB-A5BF-E629455A16B7}"/>
    <cellStyle name="Feeder Field 2 2 10 2 2" xfId="17798" xr:uid="{078CDA87-56DB-4AEB-9C1A-70A70A5E4212}"/>
    <cellStyle name="Feeder Field 2 2 10 3" xfId="17799" xr:uid="{0FE7602A-9544-4BC5-A41E-85EF4765EC0C}"/>
    <cellStyle name="Feeder Field 2 2 11" xfId="17800" xr:uid="{AA62E0F2-6B30-4B98-9953-AF1BE7CBEEC7}"/>
    <cellStyle name="Feeder Field 2 2 11 2" xfId="17801" xr:uid="{B8A117C9-A4ED-4762-9173-F573CEE3FA61}"/>
    <cellStyle name="Feeder Field 2 2 11 2 2" xfId="17802" xr:uid="{142AB053-24A4-49A1-9D33-E21EC9A3E3CE}"/>
    <cellStyle name="Feeder Field 2 2 11 3" xfId="17803" xr:uid="{64FCF929-C21F-4C05-B91C-071BCE04CD34}"/>
    <cellStyle name="Feeder Field 2 2 12" xfId="17804" xr:uid="{83B891D1-6B7F-4716-A140-09A046DFC62B}"/>
    <cellStyle name="Feeder Field 2 2 12 2" xfId="17805" xr:uid="{CA905B5A-BB61-459F-A1E1-581A7AD52440}"/>
    <cellStyle name="Feeder Field 2 2 12 2 2" xfId="17806" xr:uid="{C457123C-D7EF-4E22-B72A-EF7B6A7FB01D}"/>
    <cellStyle name="Feeder Field 2 2 12 3" xfId="17807" xr:uid="{13B89AD5-46BD-44F5-A9D9-19B1396929E1}"/>
    <cellStyle name="Feeder Field 2 2 13" xfId="17808" xr:uid="{33499E43-11C5-4FFA-83A6-FB84DE787018}"/>
    <cellStyle name="Feeder Field 2 2 13 2" xfId="17809" xr:uid="{B0C48A79-6079-4DEE-AEFD-56B54A8A0CCD}"/>
    <cellStyle name="Feeder Field 2 2 13 2 2" xfId="17810" xr:uid="{B3154159-A911-41CA-A5E9-1CE069B5C6B4}"/>
    <cellStyle name="Feeder Field 2 2 13 3" xfId="17811" xr:uid="{92A33D39-0E75-4F04-B939-030431D1308F}"/>
    <cellStyle name="Feeder Field 2 2 14" xfId="17812" xr:uid="{69176DD3-B121-49C2-8B43-CCAD201E4241}"/>
    <cellStyle name="Feeder Field 2 2 14 2" xfId="17813" xr:uid="{DABA6369-9957-4A29-9A7A-14039EF7C809}"/>
    <cellStyle name="Feeder Field 2 2 14 2 2" xfId="17814" xr:uid="{4A4F7331-1313-4BC9-926B-0D1276BA963E}"/>
    <cellStyle name="Feeder Field 2 2 14 3" xfId="17815" xr:uid="{2B4EDAB3-ABAF-4774-9468-7CEFE77BBF91}"/>
    <cellStyle name="Feeder Field 2 2 15" xfId="17816" xr:uid="{9A470D48-20CF-4A93-A1FB-7522A45D1597}"/>
    <cellStyle name="Feeder Field 2 2 15 2" xfId="17817" xr:uid="{A0E39EF8-696B-495B-92B8-2C9E88CD80AA}"/>
    <cellStyle name="Feeder Field 2 2 15 2 2" xfId="17818" xr:uid="{EA2E1601-B01A-434B-80DB-9EA067B15907}"/>
    <cellStyle name="Feeder Field 2 2 15 3" xfId="17819" xr:uid="{22489D6B-75D5-430D-B6D5-480132DA4636}"/>
    <cellStyle name="Feeder Field 2 2 16" xfId="17820" xr:uid="{0A6FB319-0E81-481E-94A0-B553718DBE23}"/>
    <cellStyle name="Feeder Field 2 2 16 2" xfId="17821" xr:uid="{549BF79D-DE0A-46DE-B4C3-97CBC22F0430}"/>
    <cellStyle name="Feeder Field 2 2 16 2 2" xfId="17822" xr:uid="{F29157DD-F647-4FD3-9EC3-AD90E15E4745}"/>
    <cellStyle name="Feeder Field 2 2 16 3" xfId="17823" xr:uid="{55B5E3E7-3A27-4CF2-8065-DA3D7C1FF928}"/>
    <cellStyle name="Feeder Field 2 2 17" xfId="17824" xr:uid="{6BD1DB2F-059C-4DF5-B064-A3F80BC5924B}"/>
    <cellStyle name="Feeder Field 2 2 17 2" xfId="17825" xr:uid="{CAC76871-CF10-45A7-AE90-D392B0E86523}"/>
    <cellStyle name="Feeder Field 2 2 17 2 2" xfId="17826" xr:uid="{E1F08899-F1BA-45D5-BC1E-8E815564B00C}"/>
    <cellStyle name="Feeder Field 2 2 17 3" xfId="17827" xr:uid="{2653F94F-12FF-43E4-A631-F5B9A401A658}"/>
    <cellStyle name="Feeder Field 2 2 18" xfId="17828" xr:uid="{21BE88BB-25F4-423F-97C9-D8DD155F2959}"/>
    <cellStyle name="Feeder Field 2 2 18 2" xfId="17829" xr:uid="{0CB84926-EFD2-4663-B58B-BA67CB4CE65F}"/>
    <cellStyle name="Feeder Field 2 2 19" xfId="17830" xr:uid="{69388E0D-8578-4AC5-B69C-635ECD5E8349}"/>
    <cellStyle name="Feeder Field 2 2 2" xfId="17831" xr:uid="{AA972D04-21BE-448C-BAF1-C9B4683D5AD7}"/>
    <cellStyle name="Feeder Field 2 2 2 10" xfId="17832" xr:uid="{45393BF1-41DA-413E-A699-BDCD5B3B22F6}"/>
    <cellStyle name="Feeder Field 2 2 2 10 2" xfId="17833" xr:uid="{EB9A5AA7-1257-4C95-AFEF-37F18AEEA332}"/>
    <cellStyle name="Feeder Field 2 2 2 10 2 2" xfId="17834" xr:uid="{872E40E4-2840-44AC-B466-710C1DA2DE96}"/>
    <cellStyle name="Feeder Field 2 2 2 10 3" xfId="17835" xr:uid="{84F4F547-46EF-4862-BA13-585A226C9CC2}"/>
    <cellStyle name="Feeder Field 2 2 2 11" xfId="17836" xr:uid="{A65BBA2F-4EB4-4F7B-A4B5-290C83BE4451}"/>
    <cellStyle name="Feeder Field 2 2 2 11 2" xfId="17837" xr:uid="{288C6F3A-1578-44F6-908D-AEAC50DDDD88}"/>
    <cellStyle name="Feeder Field 2 2 2 11 2 2" xfId="17838" xr:uid="{5D16BE5F-163C-4F9C-9EE6-BCABB6127F32}"/>
    <cellStyle name="Feeder Field 2 2 2 11 3" xfId="17839" xr:uid="{EF199FB7-81E0-447D-BA1B-ED5A36DC5D54}"/>
    <cellStyle name="Feeder Field 2 2 2 12" xfId="17840" xr:uid="{3B630921-3B68-44DF-844B-95BBDBC016EB}"/>
    <cellStyle name="Feeder Field 2 2 2 12 2" xfId="17841" xr:uid="{63F0CF35-C09F-443F-AB98-2F604AB6E75B}"/>
    <cellStyle name="Feeder Field 2 2 2 12 2 2" xfId="17842" xr:uid="{BF33F3F1-4298-42B3-880A-9166F9870EA9}"/>
    <cellStyle name="Feeder Field 2 2 2 12 3" xfId="17843" xr:uid="{3937C317-A59C-486E-BB32-37D155C2A4A1}"/>
    <cellStyle name="Feeder Field 2 2 2 13" xfId="17844" xr:uid="{47471449-BF29-4615-A98C-5F77370CBD2B}"/>
    <cellStyle name="Feeder Field 2 2 2 13 2" xfId="17845" xr:uid="{3D4145D2-3B56-4776-9A2E-10CB326AA1F2}"/>
    <cellStyle name="Feeder Field 2 2 2 13 2 2" xfId="17846" xr:uid="{936295AC-1361-466A-85E5-FBF4AE11FBA2}"/>
    <cellStyle name="Feeder Field 2 2 2 13 3" xfId="17847" xr:uid="{2F140A9E-85EC-4BC3-AB58-AEB3262BA19C}"/>
    <cellStyle name="Feeder Field 2 2 2 14" xfId="17848" xr:uid="{7112CADA-C320-4DDC-9C59-C63E92AE0B16}"/>
    <cellStyle name="Feeder Field 2 2 2 14 2" xfId="17849" xr:uid="{C5A4CAD7-C5B1-4E08-A5D0-B0310F6D904D}"/>
    <cellStyle name="Feeder Field 2 2 2 14 2 2" xfId="17850" xr:uid="{F0E142D4-553B-48AB-86E7-FE6B85AB7577}"/>
    <cellStyle name="Feeder Field 2 2 2 14 3" xfId="17851" xr:uid="{9C6E0E3E-4922-44C7-BA00-699E873795DE}"/>
    <cellStyle name="Feeder Field 2 2 2 15" xfId="17852" xr:uid="{22A15AD9-FBD3-45AA-B130-65D7A2846646}"/>
    <cellStyle name="Feeder Field 2 2 2 15 2" xfId="17853" xr:uid="{FCAE4CF2-BC28-4CAB-B34D-6E6EF1C96AAB}"/>
    <cellStyle name="Feeder Field 2 2 2 15 2 2" xfId="17854" xr:uid="{2B0E8A87-BF6B-41A5-8518-0A9017D972BD}"/>
    <cellStyle name="Feeder Field 2 2 2 15 3" xfId="17855" xr:uid="{65BA9CFC-F73D-47AE-A1FA-060420AB168A}"/>
    <cellStyle name="Feeder Field 2 2 2 16" xfId="17856" xr:uid="{8C80F140-029C-412C-BDC7-1C5C3F77AB8E}"/>
    <cellStyle name="Feeder Field 2 2 2 16 2" xfId="17857" xr:uid="{6EB29C7C-6068-486B-ADF5-A538FE9DF5B4}"/>
    <cellStyle name="Feeder Field 2 2 2 16 2 2" xfId="17858" xr:uid="{82D485FE-E237-462B-AF1A-303EEBD2ED26}"/>
    <cellStyle name="Feeder Field 2 2 2 16 3" xfId="17859" xr:uid="{64780ACE-9B6C-40A8-AA4C-F3E0A18BC1A9}"/>
    <cellStyle name="Feeder Field 2 2 2 17" xfId="17860" xr:uid="{60624D48-01BA-4324-8FDC-7EF156FEFCD1}"/>
    <cellStyle name="Feeder Field 2 2 2 17 2" xfId="17861" xr:uid="{BADB72B9-77D0-4B0F-B502-F2311EB3230F}"/>
    <cellStyle name="Feeder Field 2 2 2 17 2 2" xfId="17862" xr:uid="{72AD4A4E-C06B-40D1-A3E7-681ECBE8149E}"/>
    <cellStyle name="Feeder Field 2 2 2 17 3" xfId="17863" xr:uid="{F92FB4A2-060E-48D0-97C6-57B1DC29BA50}"/>
    <cellStyle name="Feeder Field 2 2 2 18" xfId="17864" xr:uid="{6983F341-EE9C-4DDE-8E76-FCC7602CD1FE}"/>
    <cellStyle name="Feeder Field 2 2 2 18 2" xfId="17865" xr:uid="{FF57B0D9-2841-48A8-B87E-47CEE4D17443}"/>
    <cellStyle name="Feeder Field 2 2 2 18 2 2" xfId="17866" xr:uid="{A34B67F9-E1FF-4426-A1F6-FDFC53EDA71A}"/>
    <cellStyle name="Feeder Field 2 2 2 18 3" xfId="17867" xr:uid="{39D9FDB5-F690-482A-95D2-6C2DE3DA6305}"/>
    <cellStyle name="Feeder Field 2 2 2 19" xfId="17868" xr:uid="{B42CF23D-8DFB-4E09-BD55-EB6044A0FA3C}"/>
    <cellStyle name="Feeder Field 2 2 2 19 2" xfId="17869" xr:uid="{D24DCF5A-4FEA-4D49-B3A1-053047089DD9}"/>
    <cellStyle name="Feeder Field 2 2 2 19 2 2" xfId="17870" xr:uid="{AD36793F-24C2-4802-87DC-F41EFA59492B}"/>
    <cellStyle name="Feeder Field 2 2 2 19 3" xfId="17871" xr:uid="{ED63092C-933E-4853-AD66-58CF6F3F6CD8}"/>
    <cellStyle name="Feeder Field 2 2 2 2" xfId="17872" xr:uid="{4A951B68-4CEE-4CBA-9D61-3CF67869FB69}"/>
    <cellStyle name="Feeder Field 2 2 2 2 2" xfId="17873" xr:uid="{2EAF38FA-B0AE-4EE5-9B90-32D0725DCBEC}"/>
    <cellStyle name="Feeder Field 2 2 2 2 2 2" xfId="17874" xr:uid="{EF12E5E3-ED2E-4358-A21D-6B25CD597ABF}"/>
    <cellStyle name="Feeder Field 2 2 2 2 2 3" xfId="17875" xr:uid="{1CC14A8F-4E0D-4048-AB8B-13EBB46C8B76}"/>
    <cellStyle name="Feeder Field 2 2 2 2 3" xfId="17876" xr:uid="{312B9F78-9820-4479-8918-98764A9010D1}"/>
    <cellStyle name="Feeder Field 2 2 2 2 3 2" xfId="17877" xr:uid="{20E2BBF2-33A0-43C6-BE99-EBE97BC9D099}"/>
    <cellStyle name="Feeder Field 2 2 2 2 4" xfId="17878" xr:uid="{5FC6B67B-8415-4FDF-B192-EE4CA1799723}"/>
    <cellStyle name="Feeder Field 2 2 2 20" xfId="17879" xr:uid="{405E24F5-89E4-4CEA-8A07-D8B74AC45F20}"/>
    <cellStyle name="Feeder Field 2 2 2 20 2" xfId="17880" xr:uid="{83EC2222-5036-4998-9B48-255DD01F9786}"/>
    <cellStyle name="Feeder Field 2 2 2 20 2 2" xfId="17881" xr:uid="{B4CD122A-A63A-45B5-8499-88BD38F18CDB}"/>
    <cellStyle name="Feeder Field 2 2 2 20 3" xfId="17882" xr:uid="{C9FBAE16-E484-4FA9-A555-FB29C661B042}"/>
    <cellStyle name="Feeder Field 2 2 2 21" xfId="17883" xr:uid="{AA848303-E234-4B83-8B79-217B2BB02124}"/>
    <cellStyle name="Feeder Field 2 2 2 21 2" xfId="17884" xr:uid="{33E04306-714C-497B-8B7D-CD5701D3C1B7}"/>
    <cellStyle name="Feeder Field 2 2 2 22" xfId="17885" xr:uid="{267593A1-EC3D-4C0F-B6CA-E6ADB270511C}"/>
    <cellStyle name="Feeder Field 2 2 2 23" xfId="17886" xr:uid="{490F0571-5B53-4647-BF2D-6D82E98DF6FF}"/>
    <cellStyle name="Feeder Field 2 2 2 3" xfId="17887" xr:uid="{A0DF8B99-B6AD-4265-B020-278A39C9A9A8}"/>
    <cellStyle name="Feeder Field 2 2 2 3 2" xfId="17888" xr:uid="{F618CE2D-2889-4B77-A89A-1EDF28FCB620}"/>
    <cellStyle name="Feeder Field 2 2 2 3 2 2" xfId="17889" xr:uid="{859F8903-78FB-4B2B-BF68-4D1A579B47CC}"/>
    <cellStyle name="Feeder Field 2 2 2 3 3" xfId="17890" xr:uid="{293D6F5E-E7A4-42A7-9134-F289643DA14C}"/>
    <cellStyle name="Feeder Field 2 2 2 3 4" xfId="17891" xr:uid="{0441C92B-7EEB-4142-99F0-18635CBEE80B}"/>
    <cellStyle name="Feeder Field 2 2 2 4" xfId="17892" xr:uid="{56A0D609-C45C-441E-B877-DB9FA24389CB}"/>
    <cellStyle name="Feeder Field 2 2 2 4 2" xfId="17893" xr:uid="{7D28C7BB-95D0-4470-96FB-3AA21EEBF512}"/>
    <cellStyle name="Feeder Field 2 2 2 4 2 2" xfId="17894" xr:uid="{E6F46D1C-0944-4E39-A604-A8F88800D3CE}"/>
    <cellStyle name="Feeder Field 2 2 2 4 3" xfId="17895" xr:uid="{DB31C3F8-A511-4A65-8A4A-446121DE66FF}"/>
    <cellStyle name="Feeder Field 2 2 2 4 4" xfId="17896" xr:uid="{AAA27ABD-D5E8-47EB-8CED-A2A80698FD35}"/>
    <cellStyle name="Feeder Field 2 2 2 5" xfId="17897" xr:uid="{B1EAE8D5-8118-4DA7-A2B8-267C986CC604}"/>
    <cellStyle name="Feeder Field 2 2 2 5 2" xfId="17898" xr:uid="{69825C6F-4A0C-4EC9-B017-53F081DBB9F9}"/>
    <cellStyle name="Feeder Field 2 2 2 5 2 2" xfId="17899" xr:uid="{6DDFEF76-8408-4CD5-BCAD-5C2DE0E05068}"/>
    <cellStyle name="Feeder Field 2 2 2 5 3" xfId="17900" xr:uid="{63C791B5-A8DA-4F2E-A0D1-B4557E165405}"/>
    <cellStyle name="Feeder Field 2 2 2 6" xfId="17901" xr:uid="{4906B895-E72B-48A8-8392-06B89C1B3CAE}"/>
    <cellStyle name="Feeder Field 2 2 2 6 2" xfId="17902" xr:uid="{94CB8F3F-B4B4-4768-BBC9-DC395FA4F5AE}"/>
    <cellStyle name="Feeder Field 2 2 2 6 2 2" xfId="17903" xr:uid="{322FFA5E-2C98-4480-ABAB-30A9BAF2D989}"/>
    <cellStyle name="Feeder Field 2 2 2 6 3" xfId="17904" xr:uid="{A1DA5EC7-8AE4-4E2F-9BB6-1D1AFDE94B4E}"/>
    <cellStyle name="Feeder Field 2 2 2 7" xfId="17905" xr:uid="{6DAE1D95-B8F4-41F5-85F0-17EC864F9795}"/>
    <cellStyle name="Feeder Field 2 2 2 7 2" xfId="17906" xr:uid="{8A9D6DA2-76D2-4FC4-B3F3-A01FB4431A4E}"/>
    <cellStyle name="Feeder Field 2 2 2 7 2 2" xfId="17907" xr:uid="{7253A769-4A51-4A0B-A0EC-EFBC1E84AFEF}"/>
    <cellStyle name="Feeder Field 2 2 2 7 3" xfId="17908" xr:uid="{983F06CD-84BB-49EA-A1F4-B551B26BE592}"/>
    <cellStyle name="Feeder Field 2 2 2 8" xfId="17909" xr:uid="{80114F27-F0BC-403D-8796-01818EDE3614}"/>
    <cellStyle name="Feeder Field 2 2 2 8 2" xfId="17910" xr:uid="{02794F0F-9BA3-4A21-A0FE-3F600660BF19}"/>
    <cellStyle name="Feeder Field 2 2 2 8 2 2" xfId="17911" xr:uid="{E8FAAF3A-1FEA-4E60-98FC-80C32224C3CD}"/>
    <cellStyle name="Feeder Field 2 2 2 8 3" xfId="17912" xr:uid="{E1444925-1219-4507-8E5C-27BEE682760D}"/>
    <cellStyle name="Feeder Field 2 2 2 9" xfId="17913" xr:uid="{6AA261E5-DB6E-4415-A17D-622CD98FD894}"/>
    <cellStyle name="Feeder Field 2 2 2 9 2" xfId="17914" xr:uid="{415C57CE-25B8-4F1C-89D1-8E62E1F183B3}"/>
    <cellStyle name="Feeder Field 2 2 2 9 2 2" xfId="17915" xr:uid="{6C31C29F-F9B4-4DA0-9140-C7248345D1A8}"/>
    <cellStyle name="Feeder Field 2 2 2 9 3" xfId="17916" xr:uid="{8DE461DB-210B-4272-80CC-B74D8730B203}"/>
    <cellStyle name="Feeder Field 2 2 20" xfId="17917" xr:uid="{3955428F-C1E4-4695-B0DC-1F52189D1BF6}"/>
    <cellStyle name="Feeder Field 2 2 3" xfId="17918" xr:uid="{94B64604-DB5B-4E00-A6A4-D406E7E6431F}"/>
    <cellStyle name="Feeder Field 2 2 3 2" xfId="17919" xr:uid="{A6F6977D-E8DF-40EB-8959-15EA51B7B424}"/>
    <cellStyle name="Feeder Field 2 2 3 2 2" xfId="17920" xr:uid="{70BBD750-95DB-4FCA-828A-475332DF8A5C}"/>
    <cellStyle name="Feeder Field 2 2 3 2 3" xfId="17921" xr:uid="{2D64BF66-CE17-4AD2-B4CF-6DFD572540F8}"/>
    <cellStyle name="Feeder Field 2 2 3 3" xfId="17922" xr:uid="{27B8630E-353C-4DF4-9129-C287A30D789C}"/>
    <cellStyle name="Feeder Field 2 2 3 3 2" xfId="17923" xr:uid="{76FE7B17-DD75-4035-A6CC-84D36D7AF3C1}"/>
    <cellStyle name="Feeder Field 2 2 3 4" xfId="17924" xr:uid="{169590DA-3913-4D60-A26C-328DF0F9A847}"/>
    <cellStyle name="Feeder Field 2 2 4" xfId="17925" xr:uid="{D592A278-190D-4737-9536-941ED5F0B47C}"/>
    <cellStyle name="Feeder Field 2 2 4 2" xfId="17926" xr:uid="{9F86167F-DE97-403B-86B4-F82A32C77578}"/>
    <cellStyle name="Feeder Field 2 2 4 2 2" xfId="17927" xr:uid="{15C8765E-AA29-4F0C-8819-5AD05717C773}"/>
    <cellStyle name="Feeder Field 2 2 4 3" xfId="17928" xr:uid="{8FCCE076-C55A-4632-92E0-AFC4577C4CFE}"/>
    <cellStyle name="Feeder Field 2 2 4 4" xfId="17929" xr:uid="{109DBADB-DAAA-4ABC-8794-E2633AC0A624}"/>
    <cellStyle name="Feeder Field 2 2 5" xfId="17930" xr:uid="{596BFC5B-2453-41CB-9912-5416DD9A66B6}"/>
    <cellStyle name="Feeder Field 2 2 5 2" xfId="17931" xr:uid="{F0535E8C-C596-443A-A039-C1AEC4ACBDA2}"/>
    <cellStyle name="Feeder Field 2 2 5 2 2" xfId="17932" xr:uid="{E41FF340-C5F0-46EE-9C06-1ADB872A5EA6}"/>
    <cellStyle name="Feeder Field 2 2 5 3" xfId="17933" xr:uid="{D790BACB-D9B9-4525-B6F2-642B619670DD}"/>
    <cellStyle name="Feeder Field 2 2 5 4" xfId="17934" xr:uid="{000B659F-23D4-4D3A-A853-A53BB546783A}"/>
    <cellStyle name="Feeder Field 2 2 6" xfId="17935" xr:uid="{161472FA-BA14-4A20-9D74-9ED04B5F33C8}"/>
    <cellStyle name="Feeder Field 2 2 6 2" xfId="17936" xr:uid="{3C48BF39-8272-4773-B9EB-C52CF1F09F3C}"/>
    <cellStyle name="Feeder Field 2 2 6 2 2" xfId="17937" xr:uid="{921F1592-47F8-4D11-91B1-66274ED0B880}"/>
    <cellStyle name="Feeder Field 2 2 6 3" xfId="17938" xr:uid="{B8644CBF-2B04-4E6A-ABEB-DB9FFD68A3B8}"/>
    <cellStyle name="Feeder Field 2 2 7" xfId="17939" xr:uid="{018752BF-E8ED-4E39-820E-F786A2C38281}"/>
    <cellStyle name="Feeder Field 2 2 7 2" xfId="17940" xr:uid="{7E4E3942-DF0C-437F-9ED6-8B31B32BD51A}"/>
    <cellStyle name="Feeder Field 2 2 7 2 2" xfId="17941" xr:uid="{E7B03D9E-9AEC-4ED7-B5E0-B895A4B17D90}"/>
    <cellStyle name="Feeder Field 2 2 7 3" xfId="17942" xr:uid="{02C635CB-5DDA-4008-8969-FA1539E93EEB}"/>
    <cellStyle name="Feeder Field 2 2 8" xfId="17943" xr:uid="{3088CEE6-CD14-49C2-9A1A-DAB98C9F5DFC}"/>
    <cellStyle name="Feeder Field 2 2 8 2" xfId="17944" xr:uid="{EDCE71B2-01BE-4127-8E7A-9E6CC4484FAA}"/>
    <cellStyle name="Feeder Field 2 2 8 2 2" xfId="17945" xr:uid="{57886D04-D8DB-40D2-B4A8-742AAC5F1615}"/>
    <cellStyle name="Feeder Field 2 2 8 3" xfId="17946" xr:uid="{AC3BFA0B-1CE0-48E1-8EDC-07EBCA3861EF}"/>
    <cellStyle name="Feeder Field 2 2 9" xfId="17947" xr:uid="{3B0A08F7-BDC5-4F47-A53E-0915CD197D7E}"/>
    <cellStyle name="Feeder Field 2 2 9 2" xfId="17948" xr:uid="{E5FFE4C6-6FC2-438D-8EC1-F1BB2B3E69C5}"/>
    <cellStyle name="Feeder Field 2 2 9 2 2" xfId="17949" xr:uid="{C9FFE094-92DC-4D86-8FBA-E8576CEE3DC5}"/>
    <cellStyle name="Feeder Field 2 2 9 3" xfId="17950" xr:uid="{E0B8DF8B-DBAB-4665-A632-4321930C57A4}"/>
    <cellStyle name="Feeder Field 2 20" xfId="17951" xr:uid="{6C5DD1C3-43CD-4BD8-99FD-A58074C09EE5}"/>
    <cellStyle name="Feeder Field 2 20 2" xfId="17952" xr:uid="{0F05D2F7-E956-44DF-BE5E-B34632C7AB15}"/>
    <cellStyle name="Feeder Field 2 20 2 2" xfId="17953" xr:uid="{8715B70B-118E-4433-9DE4-CA4880C76F38}"/>
    <cellStyle name="Feeder Field 2 20 3" xfId="17954" xr:uid="{80E23E7A-E788-4A69-98A1-B03F0CEEF471}"/>
    <cellStyle name="Feeder Field 2 21" xfId="17955" xr:uid="{74739A83-BCC0-42DD-98D0-6945FECFDCD4}"/>
    <cellStyle name="Feeder Field 2 21 2" xfId="17956" xr:uid="{C0367C48-7917-4E9C-90BF-7A1923D17028}"/>
    <cellStyle name="Feeder Field 2 22" xfId="17957" xr:uid="{713A32DA-C0E0-4529-B940-64FC4C62EF6C}"/>
    <cellStyle name="Feeder Field 2 23" xfId="17958" xr:uid="{44A4FBD4-D175-4445-A48B-471CD1AF191E}"/>
    <cellStyle name="Feeder Field 2 3" xfId="17959" xr:uid="{DF94B911-31AD-43EC-A8FC-43FE1319EB18}"/>
    <cellStyle name="Feeder Field 2 3 10" xfId="17960" xr:uid="{9EB8DF28-43DD-4873-B1BE-809FCCAB5E63}"/>
    <cellStyle name="Feeder Field 2 3 10 2" xfId="17961" xr:uid="{D11CD893-606F-474C-991F-679A202A4A48}"/>
    <cellStyle name="Feeder Field 2 3 10 2 2" xfId="17962" xr:uid="{19D97CB2-2386-40A9-A3D1-61C920F9025B}"/>
    <cellStyle name="Feeder Field 2 3 10 3" xfId="17963" xr:uid="{DFDF8634-52A8-44D4-B9B3-B868C7008119}"/>
    <cellStyle name="Feeder Field 2 3 11" xfId="17964" xr:uid="{3C4183A4-C7C0-415F-A7B0-A5172136633F}"/>
    <cellStyle name="Feeder Field 2 3 11 2" xfId="17965" xr:uid="{8F946F9F-374E-4C9E-9B3F-58BDE823FE00}"/>
    <cellStyle name="Feeder Field 2 3 11 2 2" xfId="17966" xr:uid="{480D9E45-8285-4673-9BF9-CC3CA22C429F}"/>
    <cellStyle name="Feeder Field 2 3 11 3" xfId="17967" xr:uid="{34BF865B-D884-4AEE-A4F3-9AD2B6A9CB4A}"/>
    <cellStyle name="Feeder Field 2 3 12" xfId="17968" xr:uid="{C7A60CFB-CC6C-49DC-AF74-94D561766B31}"/>
    <cellStyle name="Feeder Field 2 3 12 2" xfId="17969" xr:uid="{E4A8FC74-2887-4524-A0AA-D255C3966DA8}"/>
    <cellStyle name="Feeder Field 2 3 12 2 2" xfId="17970" xr:uid="{AA41B1AA-5020-4802-AF84-8017574708EB}"/>
    <cellStyle name="Feeder Field 2 3 12 3" xfId="17971" xr:uid="{E2F8D691-A03E-4838-B7E2-246D139A7993}"/>
    <cellStyle name="Feeder Field 2 3 13" xfId="17972" xr:uid="{E35BCB4A-5DDF-483F-A028-34F1E5803D3A}"/>
    <cellStyle name="Feeder Field 2 3 13 2" xfId="17973" xr:uid="{E532551C-2505-4694-A0CB-A7F5023C3EEB}"/>
    <cellStyle name="Feeder Field 2 3 13 2 2" xfId="17974" xr:uid="{B0272D88-7C08-49E3-B79B-1BDB2BD13E80}"/>
    <cellStyle name="Feeder Field 2 3 13 3" xfId="17975" xr:uid="{DB5C1DDE-4C01-457E-88E8-1FBE88197D55}"/>
    <cellStyle name="Feeder Field 2 3 14" xfId="17976" xr:uid="{16124361-8935-458B-B5B9-B51B0D18267C}"/>
    <cellStyle name="Feeder Field 2 3 14 2" xfId="17977" xr:uid="{40EB681F-B8CE-4DE0-8DFE-42ED5C063C6D}"/>
    <cellStyle name="Feeder Field 2 3 14 2 2" xfId="17978" xr:uid="{EB096823-0E7E-46A6-B7E4-A35CB193C111}"/>
    <cellStyle name="Feeder Field 2 3 14 3" xfId="17979" xr:uid="{53D94A75-6003-4985-8C6E-F34378B45245}"/>
    <cellStyle name="Feeder Field 2 3 15" xfId="17980" xr:uid="{A712FA8E-B407-40CE-9AD7-F4E1C497CC24}"/>
    <cellStyle name="Feeder Field 2 3 15 2" xfId="17981" xr:uid="{6B5113A7-4FE3-4452-93EC-089C5F653485}"/>
    <cellStyle name="Feeder Field 2 3 15 2 2" xfId="17982" xr:uid="{6118A9B2-6092-4141-A93A-B5517213B189}"/>
    <cellStyle name="Feeder Field 2 3 15 3" xfId="17983" xr:uid="{9FDD0B25-E3EC-4D9A-877F-E2A5E5A5A535}"/>
    <cellStyle name="Feeder Field 2 3 16" xfId="17984" xr:uid="{1DD15533-ED3C-4D9E-AC75-D2BBB8A3886A}"/>
    <cellStyle name="Feeder Field 2 3 16 2" xfId="17985" xr:uid="{82B37511-971D-412D-97CF-59713194533B}"/>
    <cellStyle name="Feeder Field 2 3 16 2 2" xfId="17986" xr:uid="{48A4E5FB-F25D-4F2D-BEA8-579493DA0A88}"/>
    <cellStyle name="Feeder Field 2 3 16 3" xfId="17987" xr:uid="{5737403D-BD55-40AB-A9EA-D0C965AC71E9}"/>
    <cellStyle name="Feeder Field 2 3 17" xfId="17988" xr:uid="{54ABA16D-6D82-4765-9C70-CAE06DCE47DC}"/>
    <cellStyle name="Feeder Field 2 3 17 2" xfId="17989" xr:uid="{5C2D5F88-1A29-4ACB-A2BD-BE32CEFD2AC5}"/>
    <cellStyle name="Feeder Field 2 3 17 2 2" xfId="17990" xr:uid="{DDD78667-E75C-4909-AE3B-B4D884BCE3AE}"/>
    <cellStyle name="Feeder Field 2 3 17 3" xfId="17991" xr:uid="{49A164D8-05FB-46C1-835B-AFF8F334265D}"/>
    <cellStyle name="Feeder Field 2 3 18" xfId="17992" xr:uid="{8AA53EEC-4522-4426-98BB-736874F26A1B}"/>
    <cellStyle name="Feeder Field 2 3 18 2" xfId="17993" xr:uid="{EBC4A657-0D6F-4596-9038-BAA129D65AB1}"/>
    <cellStyle name="Feeder Field 2 3 19" xfId="17994" xr:uid="{70B55B97-8663-407C-896C-DCCCBE43C503}"/>
    <cellStyle name="Feeder Field 2 3 2" xfId="17995" xr:uid="{BC3D755D-4D9C-4272-B079-82193BC7FA08}"/>
    <cellStyle name="Feeder Field 2 3 2 10" xfId="17996" xr:uid="{34001526-52C2-4FDD-AD22-DD9CC9FDADF6}"/>
    <cellStyle name="Feeder Field 2 3 2 10 2" xfId="17997" xr:uid="{A538A3B0-5482-4B7E-9AE0-2267CD335C9B}"/>
    <cellStyle name="Feeder Field 2 3 2 10 2 2" xfId="17998" xr:uid="{28EFA344-53D4-4BD7-BD7D-5163CD3B29E1}"/>
    <cellStyle name="Feeder Field 2 3 2 10 3" xfId="17999" xr:uid="{D427666A-5679-40FB-BA6E-810A071ACFA9}"/>
    <cellStyle name="Feeder Field 2 3 2 11" xfId="18000" xr:uid="{D9DF1FD2-9ABE-4AFD-A04E-C9D464095147}"/>
    <cellStyle name="Feeder Field 2 3 2 11 2" xfId="18001" xr:uid="{949356CE-5FB1-4A60-95E1-F64B15C77699}"/>
    <cellStyle name="Feeder Field 2 3 2 11 2 2" xfId="18002" xr:uid="{B02A563F-5CAD-4535-B5D1-344C45EA3B40}"/>
    <cellStyle name="Feeder Field 2 3 2 11 3" xfId="18003" xr:uid="{DD946F1B-8C7F-4FF7-B910-C2501313A2E1}"/>
    <cellStyle name="Feeder Field 2 3 2 12" xfId="18004" xr:uid="{EBE87AD6-8D1C-4B39-BBE2-2016E2B8DE00}"/>
    <cellStyle name="Feeder Field 2 3 2 12 2" xfId="18005" xr:uid="{F275A183-3DEC-4512-B4D9-DEC3423968D4}"/>
    <cellStyle name="Feeder Field 2 3 2 12 2 2" xfId="18006" xr:uid="{767BE502-B95C-4808-AD17-3B0172268F41}"/>
    <cellStyle name="Feeder Field 2 3 2 12 3" xfId="18007" xr:uid="{D1A27FAD-D4A5-4790-9ADD-76BBD2C9F916}"/>
    <cellStyle name="Feeder Field 2 3 2 13" xfId="18008" xr:uid="{18E26DD4-7286-4188-B6A5-B115E546F631}"/>
    <cellStyle name="Feeder Field 2 3 2 13 2" xfId="18009" xr:uid="{00340C04-1F92-454C-8C65-99FE01BA0C0F}"/>
    <cellStyle name="Feeder Field 2 3 2 13 2 2" xfId="18010" xr:uid="{A61F3DE1-5D84-4523-A204-74AAA3322AC4}"/>
    <cellStyle name="Feeder Field 2 3 2 13 3" xfId="18011" xr:uid="{688BC8CB-D8F5-4C96-B1FB-150C1EBA1663}"/>
    <cellStyle name="Feeder Field 2 3 2 14" xfId="18012" xr:uid="{32DCC363-E218-43B6-9EEF-05E970C07224}"/>
    <cellStyle name="Feeder Field 2 3 2 14 2" xfId="18013" xr:uid="{8947C883-04AB-43EE-9935-C330E00406C4}"/>
    <cellStyle name="Feeder Field 2 3 2 14 2 2" xfId="18014" xr:uid="{3F6B498C-6186-4DB5-8714-A9C1AF8863AD}"/>
    <cellStyle name="Feeder Field 2 3 2 14 3" xfId="18015" xr:uid="{64792722-CEBB-4490-966B-70E26F15F872}"/>
    <cellStyle name="Feeder Field 2 3 2 15" xfId="18016" xr:uid="{5E005A28-52C0-4AA0-B8A3-6B7CB22B1FEC}"/>
    <cellStyle name="Feeder Field 2 3 2 15 2" xfId="18017" xr:uid="{F75DF13D-AA88-499D-BFB0-D252FCF6273D}"/>
    <cellStyle name="Feeder Field 2 3 2 15 2 2" xfId="18018" xr:uid="{CF5C26EE-5D7D-4F2C-A875-25ACF412A0FB}"/>
    <cellStyle name="Feeder Field 2 3 2 15 3" xfId="18019" xr:uid="{2C4C43EE-A789-4463-816D-0446058A5821}"/>
    <cellStyle name="Feeder Field 2 3 2 16" xfId="18020" xr:uid="{5EED3B5C-1024-403C-BE13-4C4E43B5BEE3}"/>
    <cellStyle name="Feeder Field 2 3 2 16 2" xfId="18021" xr:uid="{D7BEB1D0-1B6E-44A2-A24F-AE81623D9D0B}"/>
    <cellStyle name="Feeder Field 2 3 2 16 2 2" xfId="18022" xr:uid="{6AB6EF27-0CC8-4307-99AD-77CFC7CF2DF7}"/>
    <cellStyle name="Feeder Field 2 3 2 16 3" xfId="18023" xr:uid="{DED43271-1897-4352-8201-7C219EC6B982}"/>
    <cellStyle name="Feeder Field 2 3 2 17" xfId="18024" xr:uid="{D85AF769-DED1-4746-9E9B-5764C43A3CF7}"/>
    <cellStyle name="Feeder Field 2 3 2 17 2" xfId="18025" xr:uid="{98C94C5B-03BF-4AA3-8D26-342119F8B0FF}"/>
    <cellStyle name="Feeder Field 2 3 2 17 2 2" xfId="18026" xr:uid="{DA521181-1872-4710-9206-CC5454E3F014}"/>
    <cellStyle name="Feeder Field 2 3 2 17 3" xfId="18027" xr:uid="{3B42F008-31F1-41B5-AD71-70B88BF32EDB}"/>
    <cellStyle name="Feeder Field 2 3 2 18" xfId="18028" xr:uid="{E2A7B4E4-E973-4949-B5C6-04EE3F75FBCF}"/>
    <cellStyle name="Feeder Field 2 3 2 18 2" xfId="18029" xr:uid="{F016E8D1-7F30-423E-85AB-6A1C02F0F311}"/>
    <cellStyle name="Feeder Field 2 3 2 18 2 2" xfId="18030" xr:uid="{A2AE1C60-F709-4FED-9DE2-C03D30AAFE61}"/>
    <cellStyle name="Feeder Field 2 3 2 18 3" xfId="18031" xr:uid="{D0E36340-AB69-47EE-8CCB-8E17698277CB}"/>
    <cellStyle name="Feeder Field 2 3 2 19" xfId="18032" xr:uid="{47FE8E11-11DF-425C-A46A-3D863CD0BB3C}"/>
    <cellStyle name="Feeder Field 2 3 2 19 2" xfId="18033" xr:uid="{6073DAA4-6F79-4256-8FDE-2BC392227F1B}"/>
    <cellStyle name="Feeder Field 2 3 2 19 2 2" xfId="18034" xr:uid="{EFD91090-FD31-4836-ABCD-A656E234F695}"/>
    <cellStyle name="Feeder Field 2 3 2 19 3" xfId="18035" xr:uid="{C840C014-5594-448D-B77B-EC5C7490102B}"/>
    <cellStyle name="Feeder Field 2 3 2 2" xfId="18036" xr:uid="{35615258-FF5D-4141-8837-45CB60BB293E}"/>
    <cellStyle name="Feeder Field 2 3 2 2 2" xfId="18037" xr:uid="{0AE83FA8-3B36-4E9F-BF25-941EE76FB1CE}"/>
    <cellStyle name="Feeder Field 2 3 2 2 2 2" xfId="18038" xr:uid="{E72BC4E1-EF40-4AF4-8748-CF0591BB5C0E}"/>
    <cellStyle name="Feeder Field 2 3 2 2 3" xfId="18039" xr:uid="{E5456262-1775-431A-8F28-BA0EC6862363}"/>
    <cellStyle name="Feeder Field 2 3 2 2 4" xfId="18040" xr:uid="{64425F05-8DD5-4DC8-AABD-E69B847A5C69}"/>
    <cellStyle name="Feeder Field 2 3 2 20" xfId="18041" xr:uid="{6C4970F0-CC01-4FE9-81B0-3F7E96712C64}"/>
    <cellStyle name="Feeder Field 2 3 2 20 2" xfId="18042" xr:uid="{FAD98DD2-855E-4E96-95F5-5E5DB7D820AC}"/>
    <cellStyle name="Feeder Field 2 3 2 20 2 2" xfId="18043" xr:uid="{ED53D7B8-3814-4ABA-A5A4-A0E5B83A05C1}"/>
    <cellStyle name="Feeder Field 2 3 2 20 3" xfId="18044" xr:uid="{121F5F1F-A893-4B2F-B1C0-A56B47E03F85}"/>
    <cellStyle name="Feeder Field 2 3 2 21" xfId="18045" xr:uid="{B856A423-227E-412E-AB7C-8E2FB50A7A3C}"/>
    <cellStyle name="Feeder Field 2 3 2 21 2" xfId="18046" xr:uid="{5D550AEC-DCFA-400A-8977-D84DF29E4176}"/>
    <cellStyle name="Feeder Field 2 3 2 22" xfId="18047" xr:uid="{09E64DE0-5581-46BA-9D69-587E620DF347}"/>
    <cellStyle name="Feeder Field 2 3 2 23" xfId="18048" xr:uid="{6831098B-1223-48C0-B762-C00FD6B68443}"/>
    <cellStyle name="Feeder Field 2 3 2 3" xfId="18049" xr:uid="{3F1F50C1-6316-4E15-BFC0-37B98DFA006C}"/>
    <cellStyle name="Feeder Field 2 3 2 3 2" xfId="18050" xr:uid="{5E8B3FCE-5C5D-4053-AA91-19AC0AFAE2D3}"/>
    <cellStyle name="Feeder Field 2 3 2 3 2 2" xfId="18051" xr:uid="{7CBD95BB-4598-4A98-BA5E-BD5702785A36}"/>
    <cellStyle name="Feeder Field 2 3 2 3 3" xfId="18052" xr:uid="{C99BBE3A-6FE8-44A2-BD0B-6FE9C49ACBD8}"/>
    <cellStyle name="Feeder Field 2 3 2 3 4" xfId="18053" xr:uid="{10464088-144E-4353-9EAE-2E162F9D4618}"/>
    <cellStyle name="Feeder Field 2 3 2 4" xfId="18054" xr:uid="{A1F6BD43-7F35-492C-8ADD-6547067368CF}"/>
    <cellStyle name="Feeder Field 2 3 2 4 2" xfId="18055" xr:uid="{FB85F12D-3503-4FB2-94EC-19819C7034CD}"/>
    <cellStyle name="Feeder Field 2 3 2 4 2 2" xfId="18056" xr:uid="{3008184A-C95F-4EBE-ADD3-EA88E65DEADA}"/>
    <cellStyle name="Feeder Field 2 3 2 4 3" xfId="18057" xr:uid="{B81A113D-AC84-44BB-BB3C-FE80F70E26AF}"/>
    <cellStyle name="Feeder Field 2 3 2 5" xfId="18058" xr:uid="{918E0B24-0182-4CA2-9607-D6A6B651E468}"/>
    <cellStyle name="Feeder Field 2 3 2 5 2" xfId="18059" xr:uid="{6B58E78B-1AC7-4043-AAC2-94B31A6BBD9B}"/>
    <cellStyle name="Feeder Field 2 3 2 5 2 2" xfId="18060" xr:uid="{B600D9EE-40B7-4A5F-AADA-D13689E4B44A}"/>
    <cellStyle name="Feeder Field 2 3 2 5 3" xfId="18061" xr:uid="{30B7FABA-CCCA-4AF8-85C7-F02B935C265F}"/>
    <cellStyle name="Feeder Field 2 3 2 6" xfId="18062" xr:uid="{45B6B24C-40C6-4474-A027-76129297D21F}"/>
    <cellStyle name="Feeder Field 2 3 2 6 2" xfId="18063" xr:uid="{1F3298A4-4B76-48AE-9C4E-B084C0EBE470}"/>
    <cellStyle name="Feeder Field 2 3 2 6 2 2" xfId="18064" xr:uid="{557A7E19-CD6B-4EBE-8908-AA18BAB05B52}"/>
    <cellStyle name="Feeder Field 2 3 2 6 3" xfId="18065" xr:uid="{97B03524-0BDC-4878-B973-E6000A833C0A}"/>
    <cellStyle name="Feeder Field 2 3 2 7" xfId="18066" xr:uid="{EBB6E09D-5F9B-4425-824A-381677CDF025}"/>
    <cellStyle name="Feeder Field 2 3 2 7 2" xfId="18067" xr:uid="{CCAD34E1-4077-4AC7-9105-60D886CF42FA}"/>
    <cellStyle name="Feeder Field 2 3 2 7 2 2" xfId="18068" xr:uid="{392ECD7B-8430-4F9F-A51F-C2F369A8F298}"/>
    <cellStyle name="Feeder Field 2 3 2 7 3" xfId="18069" xr:uid="{1CDB3E9E-0447-477B-BA15-B205F9A587D7}"/>
    <cellStyle name="Feeder Field 2 3 2 8" xfId="18070" xr:uid="{27B4721C-6264-4F8B-9CB2-EEAFA35C21DF}"/>
    <cellStyle name="Feeder Field 2 3 2 8 2" xfId="18071" xr:uid="{50FCB646-D2E6-41EE-9DB1-7186ADCBE973}"/>
    <cellStyle name="Feeder Field 2 3 2 8 2 2" xfId="18072" xr:uid="{1E78D1A6-A299-4F1F-92A5-2B97A185AB37}"/>
    <cellStyle name="Feeder Field 2 3 2 8 3" xfId="18073" xr:uid="{C7F7AE94-1B2A-423E-9B2D-D4EF9EF36F06}"/>
    <cellStyle name="Feeder Field 2 3 2 9" xfId="18074" xr:uid="{6A131D10-463B-48ED-B708-B2B96910D5F3}"/>
    <cellStyle name="Feeder Field 2 3 2 9 2" xfId="18075" xr:uid="{ADA6165A-4014-4B19-BD76-991DC35B84CF}"/>
    <cellStyle name="Feeder Field 2 3 2 9 2 2" xfId="18076" xr:uid="{EE052CF3-16FB-4664-8BB8-683098E8E7D6}"/>
    <cellStyle name="Feeder Field 2 3 2 9 3" xfId="18077" xr:uid="{7C705DC1-F2FE-4B9E-84BE-3520D0B92626}"/>
    <cellStyle name="Feeder Field 2 3 20" xfId="18078" xr:uid="{1E946EE4-6AFC-451C-9703-F884BB949C36}"/>
    <cellStyle name="Feeder Field 2 3 3" xfId="18079" xr:uid="{A6569FD5-16D3-4D63-A31B-C5D20849866C}"/>
    <cellStyle name="Feeder Field 2 3 3 2" xfId="18080" xr:uid="{BED55A9E-ABB7-4AF2-88DD-F3B38C4BDAD6}"/>
    <cellStyle name="Feeder Field 2 3 3 2 2" xfId="18081" xr:uid="{4F1FC4A8-1C61-48BF-8A91-428A4C34F39D}"/>
    <cellStyle name="Feeder Field 2 3 3 3" xfId="18082" xr:uid="{381ECE52-304E-4862-823F-7BAE39F9C876}"/>
    <cellStyle name="Feeder Field 2 3 3 4" xfId="18083" xr:uid="{52B03A8D-736E-4F36-BA59-2BD2BA068B07}"/>
    <cellStyle name="Feeder Field 2 3 4" xfId="18084" xr:uid="{745A6C70-3377-4E98-9046-A67513EE65D6}"/>
    <cellStyle name="Feeder Field 2 3 4 2" xfId="18085" xr:uid="{04F25456-23B3-442D-B001-9908F492170B}"/>
    <cellStyle name="Feeder Field 2 3 4 2 2" xfId="18086" xr:uid="{8C4773B5-AE61-43FE-BB02-DA4483AD1850}"/>
    <cellStyle name="Feeder Field 2 3 4 3" xfId="18087" xr:uid="{200F242A-E6DF-4E2C-96CF-41DCEEC449FC}"/>
    <cellStyle name="Feeder Field 2 3 4 4" xfId="18088" xr:uid="{1AF9E7D5-9A61-4EB0-A6FA-C73AACD79C12}"/>
    <cellStyle name="Feeder Field 2 3 5" xfId="18089" xr:uid="{E9C05A6B-93D4-4D4D-A6AD-04110EBAC35E}"/>
    <cellStyle name="Feeder Field 2 3 5 2" xfId="18090" xr:uid="{5F831184-DCD9-4E1A-97B2-3F659AD057C5}"/>
    <cellStyle name="Feeder Field 2 3 5 2 2" xfId="18091" xr:uid="{7B996EF8-4847-44B7-A3E8-624B15299CDA}"/>
    <cellStyle name="Feeder Field 2 3 5 3" xfId="18092" xr:uid="{F3024D0D-FBA8-4EE5-B5EC-D62B74E22A26}"/>
    <cellStyle name="Feeder Field 2 3 6" xfId="18093" xr:uid="{9488C550-DF81-4FF0-949C-02F2CC2129FA}"/>
    <cellStyle name="Feeder Field 2 3 6 2" xfId="18094" xr:uid="{F5CCF3EE-398E-49D1-ABF3-B861486767B1}"/>
    <cellStyle name="Feeder Field 2 3 6 2 2" xfId="18095" xr:uid="{75F09DB5-66B1-4DEC-8DB7-226D0BF6B1DE}"/>
    <cellStyle name="Feeder Field 2 3 6 3" xfId="18096" xr:uid="{5107855F-1378-4965-8805-F919EA92B99E}"/>
    <cellStyle name="Feeder Field 2 3 7" xfId="18097" xr:uid="{E79E592A-541E-40FE-A220-060E6E01BC6D}"/>
    <cellStyle name="Feeder Field 2 3 7 2" xfId="18098" xr:uid="{15C129F2-C618-4359-8E4A-075FD4C0FB1E}"/>
    <cellStyle name="Feeder Field 2 3 7 2 2" xfId="18099" xr:uid="{0ABB4C88-AE01-47A6-B075-FFE424CC4B64}"/>
    <cellStyle name="Feeder Field 2 3 7 3" xfId="18100" xr:uid="{699B2AEB-3464-4E62-89FA-018E084AFB67}"/>
    <cellStyle name="Feeder Field 2 3 8" xfId="18101" xr:uid="{A6861288-4253-4391-A218-D768AB4C00B9}"/>
    <cellStyle name="Feeder Field 2 3 8 2" xfId="18102" xr:uid="{DC8B400C-DAE2-4972-9EDA-B6010E3FEFF2}"/>
    <cellStyle name="Feeder Field 2 3 8 2 2" xfId="18103" xr:uid="{8729F69A-D8EA-4D99-8768-5B1058F49E05}"/>
    <cellStyle name="Feeder Field 2 3 8 3" xfId="18104" xr:uid="{402C4B40-6345-4047-BF0F-240C70FF32A4}"/>
    <cellStyle name="Feeder Field 2 3 9" xfId="18105" xr:uid="{9A514C1E-4B50-47E3-B478-080A956B1E5E}"/>
    <cellStyle name="Feeder Field 2 3 9 2" xfId="18106" xr:uid="{96DAF470-2D53-4345-A709-DF930C55E1F8}"/>
    <cellStyle name="Feeder Field 2 3 9 2 2" xfId="18107" xr:uid="{957241DB-5F38-41F7-BEBB-C315397ED6CE}"/>
    <cellStyle name="Feeder Field 2 3 9 3" xfId="18108" xr:uid="{5D1A6442-8695-4CD3-A818-CB9E9CA931D8}"/>
    <cellStyle name="Feeder Field 2 4" xfId="18109" xr:uid="{1858C1CB-E8FC-41CA-8D13-53A71C4B394F}"/>
    <cellStyle name="Feeder Field 2 4 10" xfId="18110" xr:uid="{0BC92A81-4EBF-4B49-BE4E-C7AD22196B44}"/>
    <cellStyle name="Feeder Field 2 4 10 2" xfId="18111" xr:uid="{A2965F3D-EFF7-4579-8756-4AD06DB981B4}"/>
    <cellStyle name="Feeder Field 2 4 10 2 2" xfId="18112" xr:uid="{CA59AB3C-2BD6-407A-9FFB-4FBB5F3034C0}"/>
    <cellStyle name="Feeder Field 2 4 10 3" xfId="18113" xr:uid="{1136B94F-2E8C-4F32-8D92-3E6C865970C2}"/>
    <cellStyle name="Feeder Field 2 4 11" xfId="18114" xr:uid="{79B90C5C-81E4-4A61-8250-285C884C91E5}"/>
    <cellStyle name="Feeder Field 2 4 11 2" xfId="18115" xr:uid="{306F63B8-2A81-46C6-88B9-DE93D4F875B1}"/>
    <cellStyle name="Feeder Field 2 4 11 2 2" xfId="18116" xr:uid="{C4B7BA0A-CA47-44A4-9D22-3D3194A651DB}"/>
    <cellStyle name="Feeder Field 2 4 11 3" xfId="18117" xr:uid="{7F77FCE1-A55E-4871-9C6A-1B5E4B0538D2}"/>
    <cellStyle name="Feeder Field 2 4 12" xfId="18118" xr:uid="{657E4818-EA01-4C06-91B0-6FF044EB3C3E}"/>
    <cellStyle name="Feeder Field 2 4 12 2" xfId="18119" xr:uid="{89EE71D3-1F98-4E08-A30E-F0F27D1BA5B9}"/>
    <cellStyle name="Feeder Field 2 4 12 2 2" xfId="18120" xr:uid="{A976B68F-C8DA-4866-98AC-EE36D78DA7E4}"/>
    <cellStyle name="Feeder Field 2 4 12 3" xfId="18121" xr:uid="{BBF6B2A6-C67A-4D7C-B893-0C474C89DAC0}"/>
    <cellStyle name="Feeder Field 2 4 13" xfId="18122" xr:uid="{1F75FF30-A627-40A5-8639-921C6F65C041}"/>
    <cellStyle name="Feeder Field 2 4 13 2" xfId="18123" xr:uid="{36DEB4CA-E773-4840-A1A1-889F70821615}"/>
    <cellStyle name="Feeder Field 2 4 13 2 2" xfId="18124" xr:uid="{02D7A8FB-DDD5-4E75-A871-10ABBD246300}"/>
    <cellStyle name="Feeder Field 2 4 13 3" xfId="18125" xr:uid="{A569D7DC-E6A5-497A-9E0D-C72C82B95335}"/>
    <cellStyle name="Feeder Field 2 4 14" xfId="18126" xr:uid="{4816D2C3-8018-47AE-81BC-D94C3359C993}"/>
    <cellStyle name="Feeder Field 2 4 14 2" xfId="18127" xr:uid="{2EA9F750-241C-492F-93C9-F6EF234E6215}"/>
    <cellStyle name="Feeder Field 2 4 14 2 2" xfId="18128" xr:uid="{07621BC7-841F-4748-B54D-BCD43BE391FD}"/>
    <cellStyle name="Feeder Field 2 4 14 3" xfId="18129" xr:uid="{E4F5721C-31A0-4C98-AE9A-375DD4738E08}"/>
    <cellStyle name="Feeder Field 2 4 15" xfId="18130" xr:uid="{CEC31DAC-1FAD-43C4-B53E-43050CA4CB37}"/>
    <cellStyle name="Feeder Field 2 4 15 2" xfId="18131" xr:uid="{7142ABF9-8F46-4A58-8B36-0828BA907037}"/>
    <cellStyle name="Feeder Field 2 4 15 2 2" xfId="18132" xr:uid="{3D296D62-906E-4A14-AB2B-0F7D658CF5E8}"/>
    <cellStyle name="Feeder Field 2 4 15 3" xfId="18133" xr:uid="{0E3D2E88-AC03-4035-9295-953F80AE5559}"/>
    <cellStyle name="Feeder Field 2 4 16" xfId="18134" xr:uid="{6F23A177-0CB0-4768-B869-9A4A7F536F2C}"/>
    <cellStyle name="Feeder Field 2 4 16 2" xfId="18135" xr:uid="{ECF51166-42A7-41BB-ADB8-4B64C203D71B}"/>
    <cellStyle name="Feeder Field 2 4 16 2 2" xfId="18136" xr:uid="{0E256826-96EF-4783-8986-A5FD62F9767B}"/>
    <cellStyle name="Feeder Field 2 4 16 3" xfId="18137" xr:uid="{ED222DDE-7052-4D42-9015-1AA8EE40AAC7}"/>
    <cellStyle name="Feeder Field 2 4 17" xfId="18138" xr:uid="{5EC26C3B-D8D3-47F2-8AD1-65E914464BA3}"/>
    <cellStyle name="Feeder Field 2 4 17 2" xfId="18139" xr:uid="{00785524-59E6-40E7-803D-1F29FB6CBC73}"/>
    <cellStyle name="Feeder Field 2 4 17 2 2" xfId="18140" xr:uid="{5A6D84CA-814F-4CEB-8765-1D01E875B095}"/>
    <cellStyle name="Feeder Field 2 4 17 3" xfId="18141" xr:uid="{E7079129-6D8F-4DE2-8965-C242636D2BE5}"/>
    <cellStyle name="Feeder Field 2 4 18" xfId="18142" xr:uid="{58C96C94-8BA4-440F-9663-F524523B6D34}"/>
    <cellStyle name="Feeder Field 2 4 18 2" xfId="18143" xr:uid="{D55DF94E-59BB-4CCB-808D-5BEE8EAD7609}"/>
    <cellStyle name="Feeder Field 2 4 18 2 2" xfId="18144" xr:uid="{18AA3B37-DF09-4F88-82AD-08112E78D265}"/>
    <cellStyle name="Feeder Field 2 4 18 3" xfId="18145" xr:uid="{90B266F7-15E8-4B0E-A882-3C6D87A2000D}"/>
    <cellStyle name="Feeder Field 2 4 19" xfId="18146" xr:uid="{E6564C17-A360-4FEA-820B-F880B88A1DB5}"/>
    <cellStyle name="Feeder Field 2 4 19 2" xfId="18147" xr:uid="{50BEEC80-4453-4C57-9CE2-5D47E738154F}"/>
    <cellStyle name="Feeder Field 2 4 19 2 2" xfId="18148" xr:uid="{C1FA28DA-46DE-4163-A19F-5E94FCAFABF8}"/>
    <cellStyle name="Feeder Field 2 4 19 3" xfId="18149" xr:uid="{3F0FFB5D-FD6D-4CAD-ABAD-1BF9B0C3C0B9}"/>
    <cellStyle name="Feeder Field 2 4 2" xfId="18150" xr:uid="{C5356525-6F9D-4FCD-833E-0722FEE95978}"/>
    <cellStyle name="Feeder Field 2 4 2 10" xfId="18151" xr:uid="{80BA8C63-89DC-4877-8E49-D6C1501F2B87}"/>
    <cellStyle name="Feeder Field 2 4 2 10 2" xfId="18152" xr:uid="{F47FA2EC-AAA6-4AFD-A526-A0CFEB6937D6}"/>
    <cellStyle name="Feeder Field 2 4 2 10 2 2" xfId="18153" xr:uid="{CFD8F01B-FAC1-4E25-9B90-D81EE61B4BEE}"/>
    <cellStyle name="Feeder Field 2 4 2 10 3" xfId="18154" xr:uid="{6F497A9A-C181-4C88-B767-380633431BDD}"/>
    <cellStyle name="Feeder Field 2 4 2 11" xfId="18155" xr:uid="{A6187495-A3B2-4259-BEE8-FA8FEFE385FA}"/>
    <cellStyle name="Feeder Field 2 4 2 11 2" xfId="18156" xr:uid="{21A3D6CC-D966-490D-B9FD-D3D5EB9CAF28}"/>
    <cellStyle name="Feeder Field 2 4 2 11 2 2" xfId="18157" xr:uid="{78B98860-0E29-4E9F-B1CF-B3960E714C5C}"/>
    <cellStyle name="Feeder Field 2 4 2 11 3" xfId="18158" xr:uid="{6D73A392-F915-45EE-A2DB-18C48F94198A}"/>
    <cellStyle name="Feeder Field 2 4 2 12" xfId="18159" xr:uid="{705B6881-FC62-4EA3-88B6-6CDDC6C81D76}"/>
    <cellStyle name="Feeder Field 2 4 2 12 2" xfId="18160" xr:uid="{E16D500F-C3B7-441C-BD77-EFB9FE44C7CB}"/>
    <cellStyle name="Feeder Field 2 4 2 12 2 2" xfId="18161" xr:uid="{6BD318EC-C13B-42F3-A521-A539A3CCDFEC}"/>
    <cellStyle name="Feeder Field 2 4 2 12 3" xfId="18162" xr:uid="{8D15E28D-3C30-4D2F-B942-716F578DD589}"/>
    <cellStyle name="Feeder Field 2 4 2 13" xfId="18163" xr:uid="{B9F5E573-8483-4A66-BEA4-E8461E3957DD}"/>
    <cellStyle name="Feeder Field 2 4 2 13 2" xfId="18164" xr:uid="{38D14A41-F19B-4398-BFED-3E148B85FDAB}"/>
    <cellStyle name="Feeder Field 2 4 2 13 2 2" xfId="18165" xr:uid="{FF456E8A-E3A0-46B3-8F29-A0F787B6B0AE}"/>
    <cellStyle name="Feeder Field 2 4 2 13 3" xfId="18166" xr:uid="{FF46A76C-DA86-487D-AAF0-8737C2A2CAF6}"/>
    <cellStyle name="Feeder Field 2 4 2 14" xfId="18167" xr:uid="{E2C93AB3-F255-49A0-B32B-DFCCEE792D06}"/>
    <cellStyle name="Feeder Field 2 4 2 14 2" xfId="18168" xr:uid="{5E43F4D7-AF8F-4C29-A35D-FA1D958C34B9}"/>
    <cellStyle name="Feeder Field 2 4 2 14 2 2" xfId="18169" xr:uid="{A1E13978-FFC0-4BAC-9215-D76653B44AF8}"/>
    <cellStyle name="Feeder Field 2 4 2 14 3" xfId="18170" xr:uid="{8DDD5C0A-C682-4BA8-A8E8-04517FB10573}"/>
    <cellStyle name="Feeder Field 2 4 2 15" xfId="18171" xr:uid="{778C46B0-4C56-473A-AEF8-88BB08719D67}"/>
    <cellStyle name="Feeder Field 2 4 2 15 2" xfId="18172" xr:uid="{6DAC073C-5896-4F2E-82AA-38DE25DD0769}"/>
    <cellStyle name="Feeder Field 2 4 2 15 2 2" xfId="18173" xr:uid="{627BAA1B-D787-4669-B1D4-2BF9E6C75335}"/>
    <cellStyle name="Feeder Field 2 4 2 15 3" xfId="18174" xr:uid="{69520327-9F75-465B-A473-10B3F6AA5FAF}"/>
    <cellStyle name="Feeder Field 2 4 2 16" xfId="18175" xr:uid="{78111585-B2F0-422B-82FF-27085C1A8A55}"/>
    <cellStyle name="Feeder Field 2 4 2 16 2" xfId="18176" xr:uid="{13215A33-58FA-4FFF-8E85-B22FDB8C6483}"/>
    <cellStyle name="Feeder Field 2 4 2 16 2 2" xfId="18177" xr:uid="{C82DE40A-D983-474D-B799-D891F0077275}"/>
    <cellStyle name="Feeder Field 2 4 2 16 3" xfId="18178" xr:uid="{D6139D4A-85EC-41E5-A6BF-5C9E18C35691}"/>
    <cellStyle name="Feeder Field 2 4 2 17" xfId="18179" xr:uid="{1565FFF5-CDB9-4AC3-9A06-2B4CD6C75ABD}"/>
    <cellStyle name="Feeder Field 2 4 2 17 2" xfId="18180" xr:uid="{0C545053-A45E-4B28-9666-31549EFCF680}"/>
    <cellStyle name="Feeder Field 2 4 2 17 2 2" xfId="18181" xr:uid="{CFB57486-B2EB-4140-BCA0-B93619BEA2C8}"/>
    <cellStyle name="Feeder Field 2 4 2 17 3" xfId="18182" xr:uid="{8A6E2357-C534-4913-AB2F-34DB70B88EA4}"/>
    <cellStyle name="Feeder Field 2 4 2 18" xfId="18183" xr:uid="{9BAB9692-3CD9-467D-9C8B-AF4E5A32CEBC}"/>
    <cellStyle name="Feeder Field 2 4 2 18 2" xfId="18184" xr:uid="{36238F3B-4194-426B-AFB6-2FAD2F15EB8D}"/>
    <cellStyle name="Feeder Field 2 4 2 18 2 2" xfId="18185" xr:uid="{5B297644-5AE9-45F6-979C-56AD34A0F83D}"/>
    <cellStyle name="Feeder Field 2 4 2 18 3" xfId="18186" xr:uid="{E0A1A776-75CD-4304-9F2F-54BFA8970A44}"/>
    <cellStyle name="Feeder Field 2 4 2 19" xfId="18187" xr:uid="{C430D076-65F8-426D-996B-5C8319406266}"/>
    <cellStyle name="Feeder Field 2 4 2 19 2" xfId="18188" xr:uid="{1C0FEA0B-F92C-4111-B3B3-03E1FF63BB16}"/>
    <cellStyle name="Feeder Field 2 4 2 19 2 2" xfId="18189" xr:uid="{6F0AE2D8-1BE8-4F23-A12C-977BAF1894CB}"/>
    <cellStyle name="Feeder Field 2 4 2 19 3" xfId="18190" xr:uid="{B473172C-E775-4D61-AAD5-C64B2CE6B0FF}"/>
    <cellStyle name="Feeder Field 2 4 2 2" xfId="18191" xr:uid="{FD26A796-5138-465A-AA41-257C4F2ADE56}"/>
    <cellStyle name="Feeder Field 2 4 2 2 2" xfId="18192" xr:uid="{8F431100-F062-4289-B02D-DF2714B28211}"/>
    <cellStyle name="Feeder Field 2 4 2 2 2 2" xfId="18193" xr:uid="{D1FE07BD-5DD9-4250-A032-FABA581BE190}"/>
    <cellStyle name="Feeder Field 2 4 2 2 3" xfId="18194" xr:uid="{B8B7D17D-2166-4A72-A516-F0147F3A0A37}"/>
    <cellStyle name="Feeder Field 2 4 2 2 4" xfId="18195" xr:uid="{996D1A9C-9840-41DE-A8E4-71B4C56DAD0E}"/>
    <cellStyle name="Feeder Field 2 4 2 20" xfId="18196" xr:uid="{3418635B-552E-4F1A-B795-205917FD3CC7}"/>
    <cellStyle name="Feeder Field 2 4 2 20 2" xfId="18197" xr:uid="{1EE8B408-3B0E-4E92-B26A-EE1809D0FB8D}"/>
    <cellStyle name="Feeder Field 2 4 2 20 2 2" xfId="18198" xr:uid="{8397DBA1-69E9-4141-A882-572177E73EA6}"/>
    <cellStyle name="Feeder Field 2 4 2 20 3" xfId="18199" xr:uid="{082DF151-3106-400D-8FE6-AF9146CF6AB3}"/>
    <cellStyle name="Feeder Field 2 4 2 21" xfId="18200" xr:uid="{8AF3B278-D81A-4768-9839-0684A100FE02}"/>
    <cellStyle name="Feeder Field 2 4 2 21 2" xfId="18201" xr:uid="{D6B71FF7-1FB6-4FB4-B411-F1108735514F}"/>
    <cellStyle name="Feeder Field 2 4 2 22" xfId="18202" xr:uid="{1B90CD43-BDEC-4B99-9C6B-DE1A6C8F9775}"/>
    <cellStyle name="Feeder Field 2 4 2 23" xfId="18203" xr:uid="{D99E99BC-C928-4CA8-8AAC-4463EF84DAC5}"/>
    <cellStyle name="Feeder Field 2 4 2 3" xfId="18204" xr:uid="{D19782F9-FD7D-4F36-8DB6-06D6B6CEB0EA}"/>
    <cellStyle name="Feeder Field 2 4 2 3 2" xfId="18205" xr:uid="{8D39CD82-BD1C-4AE7-89A8-42EAC4DA58B1}"/>
    <cellStyle name="Feeder Field 2 4 2 3 2 2" xfId="18206" xr:uid="{0E60ABAC-F701-4CA6-9D6B-BEF9F00B3A3A}"/>
    <cellStyle name="Feeder Field 2 4 2 3 3" xfId="18207" xr:uid="{791B8E9F-1226-4562-AEB0-744C8A082094}"/>
    <cellStyle name="Feeder Field 2 4 2 4" xfId="18208" xr:uid="{BF05FB6B-1787-4285-A502-D37DD27AF455}"/>
    <cellStyle name="Feeder Field 2 4 2 4 2" xfId="18209" xr:uid="{2BBFB4CD-C603-447A-B5C8-505768EA7BD3}"/>
    <cellStyle name="Feeder Field 2 4 2 4 2 2" xfId="18210" xr:uid="{3EDF8736-9B35-4E90-86DF-ACD73AE40213}"/>
    <cellStyle name="Feeder Field 2 4 2 4 3" xfId="18211" xr:uid="{63130A88-A922-494A-9DF4-EB3C4712AA18}"/>
    <cellStyle name="Feeder Field 2 4 2 5" xfId="18212" xr:uid="{704E791A-D784-46DD-9DD4-8CE97995CDE7}"/>
    <cellStyle name="Feeder Field 2 4 2 5 2" xfId="18213" xr:uid="{E7340086-317A-4E85-9652-CC5BD0DE344B}"/>
    <cellStyle name="Feeder Field 2 4 2 5 2 2" xfId="18214" xr:uid="{7F7F014A-7CB9-4F78-8617-C844A2DF3775}"/>
    <cellStyle name="Feeder Field 2 4 2 5 3" xfId="18215" xr:uid="{C4648DCB-E230-45E7-87EB-EEC84A876955}"/>
    <cellStyle name="Feeder Field 2 4 2 6" xfId="18216" xr:uid="{E3B37B42-D470-4B46-97F4-26058E71695C}"/>
    <cellStyle name="Feeder Field 2 4 2 6 2" xfId="18217" xr:uid="{4520DFFA-9D8D-4186-B819-857CEE880ED1}"/>
    <cellStyle name="Feeder Field 2 4 2 6 2 2" xfId="18218" xr:uid="{8EAAB9D8-D7D9-4695-A3DB-3B3AD2C24860}"/>
    <cellStyle name="Feeder Field 2 4 2 6 3" xfId="18219" xr:uid="{009DA4CE-6D72-4382-8B4E-B76508411375}"/>
    <cellStyle name="Feeder Field 2 4 2 7" xfId="18220" xr:uid="{0150F4B9-911B-4ED5-82D6-93BBA830B4B1}"/>
    <cellStyle name="Feeder Field 2 4 2 7 2" xfId="18221" xr:uid="{06A0996A-A360-48A2-9A1A-E07DC294A202}"/>
    <cellStyle name="Feeder Field 2 4 2 7 2 2" xfId="18222" xr:uid="{E8871430-C6C6-4588-BE62-335FD6C8636A}"/>
    <cellStyle name="Feeder Field 2 4 2 7 3" xfId="18223" xr:uid="{0E8D78F5-45F5-47E9-B81E-041AC5901222}"/>
    <cellStyle name="Feeder Field 2 4 2 8" xfId="18224" xr:uid="{C4C76635-D0D3-4809-9F60-054CCDB17C8B}"/>
    <cellStyle name="Feeder Field 2 4 2 8 2" xfId="18225" xr:uid="{6F91922C-29FC-4B05-9784-566018634965}"/>
    <cellStyle name="Feeder Field 2 4 2 8 2 2" xfId="18226" xr:uid="{499D38D5-9152-4967-B685-C1556656563A}"/>
    <cellStyle name="Feeder Field 2 4 2 8 3" xfId="18227" xr:uid="{9907F08A-4328-4652-AA4F-B5B412012D80}"/>
    <cellStyle name="Feeder Field 2 4 2 9" xfId="18228" xr:uid="{7B99A6F5-C601-48BA-A6D9-D3331A58798A}"/>
    <cellStyle name="Feeder Field 2 4 2 9 2" xfId="18229" xr:uid="{0C2C7755-8EE2-4B61-869D-525F7B7550C2}"/>
    <cellStyle name="Feeder Field 2 4 2 9 2 2" xfId="18230" xr:uid="{C31AA2B6-D396-4E6E-B9C3-4FBCAD12CA2F}"/>
    <cellStyle name="Feeder Field 2 4 2 9 3" xfId="18231" xr:uid="{887F4EA1-21AA-4E7D-B793-3EBA0DBD5330}"/>
    <cellStyle name="Feeder Field 2 4 20" xfId="18232" xr:uid="{FC1D32CE-BE7D-4D94-A5E2-70502F913727}"/>
    <cellStyle name="Feeder Field 2 4 20 2" xfId="18233" xr:uid="{40554EC9-C4AB-4A0C-9E6E-050E83B55086}"/>
    <cellStyle name="Feeder Field 2 4 20 2 2" xfId="18234" xr:uid="{2B99D12D-98FF-4910-8673-0093525A320E}"/>
    <cellStyle name="Feeder Field 2 4 20 3" xfId="18235" xr:uid="{27BE6329-C1F8-44C5-85DA-7B1281F493D5}"/>
    <cellStyle name="Feeder Field 2 4 21" xfId="18236" xr:uid="{20DB05FB-A71F-42BA-9F1E-C5017807D220}"/>
    <cellStyle name="Feeder Field 2 4 21 2" xfId="18237" xr:uid="{F9388B60-7187-44ED-8136-253448B08B85}"/>
    <cellStyle name="Feeder Field 2 4 21 2 2" xfId="18238" xr:uid="{547769A8-48A2-4826-8313-9EF1091DAFCC}"/>
    <cellStyle name="Feeder Field 2 4 21 3" xfId="18239" xr:uid="{5825AFAA-EC1B-4C36-A7DF-845D2F4ABEF9}"/>
    <cellStyle name="Feeder Field 2 4 22" xfId="18240" xr:uid="{E77BA800-1B11-434A-974C-160801B1716A}"/>
    <cellStyle name="Feeder Field 2 4 22 2" xfId="18241" xr:uid="{A49E46D2-83B7-4D6D-AD16-EF68E46308FD}"/>
    <cellStyle name="Feeder Field 2 4 23" xfId="18242" xr:uid="{822F7FC1-5554-441A-9153-550B7AAE522D}"/>
    <cellStyle name="Feeder Field 2 4 24" xfId="18243" xr:uid="{8F867E35-2607-477B-8B42-70BB8954F304}"/>
    <cellStyle name="Feeder Field 2 4 3" xfId="18244" xr:uid="{A3C369A1-D168-4420-81B2-7C24CD383FD8}"/>
    <cellStyle name="Feeder Field 2 4 3 2" xfId="18245" xr:uid="{772589A0-633E-4025-A33D-724272772984}"/>
    <cellStyle name="Feeder Field 2 4 3 2 2" xfId="18246" xr:uid="{D0AE644D-E2F6-491A-B83E-CCD3373F7A34}"/>
    <cellStyle name="Feeder Field 2 4 3 3" xfId="18247" xr:uid="{8F742E9C-0CD9-48EE-8F88-04C0F9E01BBA}"/>
    <cellStyle name="Feeder Field 2 4 3 4" xfId="18248" xr:uid="{4F550DE0-25F3-4BFE-95C1-F9FEFF31AB07}"/>
    <cellStyle name="Feeder Field 2 4 4" xfId="18249" xr:uid="{73DE7A5F-BF82-496A-BB97-ADEF5B90A012}"/>
    <cellStyle name="Feeder Field 2 4 4 2" xfId="18250" xr:uid="{D8E4A7A4-47D9-4E1C-BCA5-6F2F6009418C}"/>
    <cellStyle name="Feeder Field 2 4 4 2 2" xfId="18251" xr:uid="{860AF79F-0AE1-4776-9CD1-6FAD54110C19}"/>
    <cellStyle name="Feeder Field 2 4 4 3" xfId="18252" xr:uid="{3CF996D6-A156-4D3B-8A57-1670BB66B532}"/>
    <cellStyle name="Feeder Field 2 4 4 4" xfId="18253" xr:uid="{61E61F53-ED52-4B24-906F-095395E38C60}"/>
    <cellStyle name="Feeder Field 2 4 5" xfId="18254" xr:uid="{8BA7F19C-FC4C-4492-BA52-B9252C31A90F}"/>
    <cellStyle name="Feeder Field 2 4 5 2" xfId="18255" xr:uid="{D885BC0B-97BB-44C9-BC50-6A1883D2BAB7}"/>
    <cellStyle name="Feeder Field 2 4 5 2 2" xfId="18256" xr:uid="{136684AE-1A1B-42EC-BA24-A69447ECC092}"/>
    <cellStyle name="Feeder Field 2 4 5 3" xfId="18257" xr:uid="{44D61648-8905-48BA-A56F-86AEB2797835}"/>
    <cellStyle name="Feeder Field 2 4 6" xfId="18258" xr:uid="{6A29290A-C03E-4DD8-B39C-B168AF34056F}"/>
    <cellStyle name="Feeder Field 2 4 6 2" xfId="18259" xr:uid="{DAB473F2-2379-4DB6-B30D-F376FADB6415}"/>
    <cellStyle name="Feeder Field 2 4 6 2 2" xfId="18260" xr:uid="{D64CA0CF-8CD4-438B-87A6-2D682AFAC6ED}"/>
    <cellStyle name="Feeder Field 2 4 6 3" xfId="18261" xr:uid="{B722606E-8AB4-4E89-A169-8FA34FD75389}"/>
    <cellStyle name="Feeder Field 2 4 7" xfId="18262" xr:uid="{48858F85-94F0-4181-8560-DC2F31972955}"/>
    <cellStyle name="Feeder Field 2 4 7 2" xfId="18263" xr:uid="{778D6E61-ECAE-4A69-9BB4-55282A08BFAA}"/>
    <cellStyle name="Feeder Field 2 4 7 2 2" xfId="18264" xr:uid="{ADBDEB92-0862-4611-A929-7DCDE6A9B19D}"/>
    <cellStyle name="Feeder Field 2 4 7 3" xfId="18265" xr:uid="{F63DBEAF-7C97-4AC4-BD89-AAAC55E0559D}"/>
    <cellStyle name="Feeder Field 2 4 8" xfId="18266" xr:uid="{4C203A48-698A-4F9D-A238-EBD21F3E294B}"/>
    <cellStyle name="Feeder Field 2 4 8 2" xfId="18267" xr:uid="{7ABB7795-BB18-475A-853A-0E2BBEDF1F00}"/>
    <cellStyle name="Feeder Field 2 4 8 2 2" xfId="18268" xr:uid="{9A505155-7287-4B5B-AF03-F2B9A7850BDB}"/>
    <cellStyle name="Feeder Field 2 4 8 3" xfId="18269" xr:uid="{5B29C935-8C35-4C28-A968-CA276C960835}"/>
    <cellStyle name="Feeder Field 2 4 9" xfId="18270" xr:uid="{07D8C7A5-1EDB-4E0E-B4F0-717CEC392A53}"/>
    <cellStyle name="Feeder Field 2 4 9 2" xfId="18271" xr:uid="{C1412B94-F820-42B2-B67B-334E7F0395CF}"/>
    <cellStyle name="Feeder Field 2 4 9 2 2" xfId="18272" xr:uid="{BE130920-52C1-4549-A815-D51AC177F78C}"/>
    <cellStyle name="Feeder Field 2 4 9 3" xfId="18273" xr:uid="{1CD9F9AD-916C-4D2E-9C83-8E39D273457C}"/>
    <cellStyle name="Feeder Field 2 5" xfId="18274" xr:uid="{440E02C3-3A6E-40E9-BB2D-D434786AD320}"/>
    <cellStyle name="Feeder Field 2 5 10" xfId="18275" xr:uid="{DE58F180-22E4-4222-8A46-FD713E615D53}"/>
    <cellStyle name="Feeder Field 2 5 10 2" xfId="18276" xr:uid="{4B5A56FC-E2AF-47A3-9E03-E84481243281}"/>
    <cellStyle name="Feeder Field 2 5 10 2 2" xfId="18277" xr:uid="{E2C04FED-B284-43F4-8759-7E6B3FD2A59C}"/>
    <cellStyle name="Feeder Field 2 5 10 3" xfId="18278" xr:uid="{546882C8-13CD-48FE-87EE-2904A93FE0DF}"/>
    <cellStyle name="Feeder Field 2 5 11" xfId="18279" xr:uid="{BBF56BF4-25AF-4134-8D5C-C3BB996BAF87}"/>
    <cellStyle name="Feeder Field 2 5 11 2" xfId="18280" xr:uid="{7A7D9B68-FBE2-439F-B2C1-9FD8611FF7BD}"/>
    <cellStyle name="Feeder Field 2 5 11 2 2" xfId="18281" xr:uid="{CD5B3C9D-59EF-4610-89EA-F580CACACDD3}"/>
    <cellStyle name="Feeder Field 2 5 11 3" xfId="18282" xr:uid="{567B7177-B626-4A90-BA63-FEDF9227F561}"/>
    <cellStyle name="Feeder Field 2 5 12" xfId="18283" xr:uid="{FFC4DDF9-2DB6-4BE3-8AD2-B08DD70AC4A1}"/>
    <cellStyle name="Feeder Field 2 5 12 2" xfId="18284" xr:uid="{2E9BE88F-2FBA-4540-952C-EE156C357734}"/>
    <cellStyle name="Feeder Field 2 5 12 2 2" xfId="18285" xr:uid="{CF36428E-56C8-4ADB-A3A3-787900D68EA5}"/>
    <cellStyle name="Feeder Field 2 5 12 3" xfId="18286" xr:uid="{F9F07DB4-77B9-4D5A-97C1-3BFD429E5CF2}"/>
    <cellStyle name="Feeder Field 2 5 13" xfId="18287" xr:uid="{9C7AF798-6E4D-4510-BF9D-B674135A3B4B}"/>
    <cellStyle name="Feeder Field 2 5 13 2" xfId="18288" xr:uid="{7377CBB6-E7C3-47D7-972E-6BB8E58CDBB8}"/>
    <cellStyle name="Feeder Field 2 5 13 2 2" xfId="18289" xr:uid="{1334F94E-1ABF-4C06-B39F-4D4FCDFA7097}"/>
    <cellStyle name="Feeder Field 2 5 13 3" xfId="18290" xr:uid="{835925C8-A0F5-4F56-B8F7-AA39046780D8}"/>
    <cellStyle name="Feeder Field 2 5 14" xfId="18291" xr:uid="{639DA549-1690-42CE-ACF1-AB77E631577E}"/>
    <cellStyle name="Feeder Field 2 5 14 2" xfId="18292" xr:uid="{93DA1F36-8668-4A18-B1F0-649A326D01CC}"/>
    <cellStyle name="Feeder Field 2 5 14 2 2" xfId="18293" xr:uid="{6966F533-9268-47EE-AACE-EFF8707D584E}"/>
    <cellStyle name="Feeder Field 2 5 14 3" xfId="18294" xr:uid="{D0036BAA-1F33-4F5E-BD62-FF7CBEC89B36}"/>
    <cellStyle name="Feeder Field 2 5 15" xfId="18295" xr:uid="{627884E7-2856-417A-938A-BA75F1415206}"/>
    <cellStyle name="Feeder Field 2 5 15 2" xfId="18296" xr:uid="{C8CAF11B-D33B-47DA-A99E-BD7D2A193BDE}"/>
    <cellStyle name="Feeder Field 2 5 15 2 2" xfId="18297" xr:uid="{F466BD27-F209-4377-9DAD-959943987842}"/>
    <cellStyle name="Feeder Field 2 5 15 3" xfId="18298" xr:uid="{0E56C111-8A51-40D5-AEFD-E3FFDFA4F193}"/>
    <cellStyle name="Feeder Field 2 5 16" xfId="18299" xr:uid="{AA380BF3-BE59-46CE-A033-BEA9981F1381}"/>
    <cellStyle name="Feeder Field 2 5 16 2" xfId="18300" xr:uid="{6CB106F7-F7E3-4119-9D67-868403C1FADB}"/>
    <cellStyle name="Feeder Field 2 5 16 2 2" xfId="18301" xr:uid="{5602E150-AB1B-4147-8B29-73480562785D}"/>
    <cellStyle name="Feeder Field 2 5 16 3" xfId="18302" xr:uid="{56FEF308-47C1-4468-9CB6-4F7BF1C6BDE9}"/>
    <cellStyle name="Feeder Field 2 5 17" xfId="18303" xr:uid="{51D717DD-7B4B-4E11-A5A2-2AA13017FD76}"/>
    <cellStyle name="Feeder Field 2 5 17 2" xfId="18304" xr:uid="{1D251E6B-03A6-4634-8A60-C65F4E80ECCB}"/>
    <cellStyle name="Feeder Field 2 5 17 2 2" xfId="18305" xr:uid="{6AE212E3-8748-4C99-A0D1-1DE040CC3965}"/>
    <cellStyle name="Feeder Field 2 5 17 3" xfId="18306" xr:uid="{BDC60545-D1EC-424F-98DB-705D8C2DCD7A}"/>
    <cellStyle name="Feeder Field 2 5 18" xfId="18307" xr:uid="{0D8A9C5A-B620-4B3B-9A16-6671E2117FAB}"/>
    <cellStyle name="Feeder Field 2 5 18 2" xfId="18308" xr:uid="{3897DB74-1E83-4036-8534-B596732857B8}"/>
    <cellStyle name="Feeder Field 2 5 18 2 2" xfId="18309" xr:uid="{A9AC0A9A-D51A-404B-B902-0E96F1B54CE6}"/>
    <cellStyle name="Feeder Field 2 5 18 3" xfId="18310" xr:uid="{827E91B1-56EA-40D6-88A0-F35052053B05}"/>
    <cellStyle name="Feeder Field 2 5 19" xfId="18311" xr:uid="{0EC59457-4C36-4DDA-AAED-8F922D7B84CB}"/>
    <cellStyle name="Feeder Field 2 5 19 2" xfId="18312" xr:uid="{84A22F89-46BD-4F6D-862C-29B408DDEC0C}"/>
    <cellStyle name="Feeder Field 2 5 19 2 2" xfId="18313" xr:uid="{19C42F63-37FE-40F8-9C04-07F412EAEFEA}"/>
    <cellStyle name="Feeder Field 2 5 19 3" xfId="18314" xr:uid="{3B0356D5-F0F6-4F52-A523-8EB2E7ECCE3A}"/>
    <cellStyle name="Feeder Field 2 5 2" xfId="18315" xr:uid="{A03F2A26-4F0B-43EA-A049-7104640ED867}"/>
    <cellStyle name="Feeder Field 2 5 2 2" xfId="18316" xr:uid="{0CED0C40-C104-4576-8FE2-A93A38417DD6}"/>
    <cellStyle name="Feeder Field 2 5 2 2 2" xfId="18317" xr:uid="{98111F7B-E509-4C76-AFDC-914AD5B6B94E}"/>
    <cellStyle name="Feeder Field 2 5 2 3" xfId="18318" xr:uid="{CEE621FD-AE61-4060-BEF6-E3FD3B28B95E}"/>
    <cellStyle name="Feeder Field 2 5 2 4" xfId="18319" xr:uid="{DD08DF39-E825-4747-8C93-155F61205232}"/>
    <cellStyle name="Feeder Field 2 5 20" xfId="18320" xr:uid="{6B32F3A1-1BC8-43B3-82B7-003101E5BA9C}"/>
    <cellStyle name="Feeder Field 2 5 20 2" xfId="18321" xr:uid="{EADD864A-CB3A-45B3-813B-6006C6B21A6D}"/>
    <cellStyle name="Feeder Field 2 5 20 2 2" xfId="18322" xr:uid="{09D36154-35A3-45BC-A508-5AE94D3DD87A}"/>
    <cellStyle name="Feeder Field 2 5 20 3" xfId="18323" xr:uid="{AD4270AD-38AA-4416-AFD3-95115A792960}"/>
    <cellStyle name="Feeder Field 2 5 21" xfId="18324" xr:uid="{2C757BF4-FE49-4FBC-994C-B16D79FC1B51}"/>
    <cellStyle name="Feeder Field 2 5 21 2" xfId="18325" xr:uid="{7DE33A5E-C99D-45FA-A410-A6CE8638BD5D}"/>
    <cellStyle name="Feeder Field 2 5 22" xfId="18326" xr:uid="{0A228D94-0D28-4319-B245-4E696D233237}"/>
    <cellStyle name="Feeder Field 2 5 23" xfId="18327" xr:uid="{001E47B0-C337-4CFB-85C6-3E494E4D48A4}"/>
    <cellStyle name="Feeder Field 2 5 3" xfId="18328" xr:uid="{D8CFCAFA-04F3-4BD8-A4E5-957458C7AF2E}"/>
    <cellStyle name="Feeder Field 2 5 3 2" xfId="18329" xr:uid="{131CD0FD-82AC-4EB5-96A3-BFCC232FC412}"/>
    <cellStyle name="Feeder Field 2 5 3 2 2" xfId="18330" xr:uid="{C2D9D30D-1FAC-4A2C-B462-21B508CAFD83}"/>
    <cellStyle name="Feeder Field 2 5 3 3" xfId="18331" xr:uid="{25A0F81D-BA87-49D0-88B7-7836BE733F39}"/>
    <cellStyle name="Feeder Field 2 5 4" xfId="18332" xr:uid="{84540052-0BA1-46EC-B7EE-FFE1B1779F1F}"/>
    <cellStyle name="Feeder Field 2 5 4 2" xfId="18333" xr:uid="{927D5C37-B69A-48F5-B4FA-487507771018}"/>
    <cellStyle name="Feeder Field 2 5 4 2 2" xfId="18334" xr:uid="{EA38964F-B1A4-457B-8A86-DF76D626BBE2}"/>
    <cellStyle name="Feeder Field 2 5 4 3" xfId="18335" xr:uid="{5795B3B1-4F83-4C51-9792-0235D08DA005}"/>
    <cellStyle name="Feeder Field 2 5 5" xfId="18336" xr:uid="{7F5E694F-CF82-46B9-969C-3252FEFDFCC8}"/>
    <cellStyle name="Feeder Field 2 5 5 2" xfId="18337" xr:uid="{93FB091C-61C3-40AC-B938-E92C9F1B1079}"/>
    <cellStyle name="Feeder Field 2 5 5 2 2" xfId="18338" xr:uid="{135478C2-6C10-40C1-96B1-062F06371359}"/>
    <cellStyle name="Feeder Field 2 5 5 3" xfId="18339" xr:uid="{8BAD432C-EAFC-4E41-BFC6-6681CCEE51C2}"/>
    <cellStyle name="Feeder Field 2 5 6" xfId="18340" xr:uid="{A9549EF5-140E-4F22-9330-3C18399251A2}"/>
    <cellStyle name="Feeder Field 2 5 6 2" xfId="18341" xr:uid="{70A5478F-47B0-4829-A0DD-5AB208A2AF40}"/>
    <cellStyle name="Feeder Field 2 5 6 2 2" xfId="18342" xr:uid="{425C42F2-C994-4798-9DDD-2BE891541673}"/>
    <cellStyle name="Feeder Field 2 5 6 3" xfId="18343" xr:uid="{FDC9AD0F-483E-411F-BB99-DD1E013356C1}"/>
    <cellStyle name="Feeder Field 2 5 7" xfId="18344" xr:uid="{C7C1CD4C-93B6-4447-BBFE-8B75A204FCFE}"/>
    <cellStyle name="Feeder Field 2 5 7 2" xfId="18345" xr:uid="{8701E74C-6165-427E-9EE2-52D8B76555E4}"/>
    <cellStyle name="Feeder Field 2 5 7 2 2" xfId="18346" xr:uid="{9CD5570B-99C1-4450-B05D-2F857B486DDC}"/>
    <cellStyle name="Feeder Field 2 5 7 3" xfId="18347" xr:uid="{717BDCD4-4CE4-4613-86F6-367CCEE02471}"/>
    <cellStyle name="Feeder Field 2 5 8" xfId="18348" xr:uid="{FB344920-57E3-4E59-885A-24C61777C519}"/>
    <cellStyle name="Feeder Field 2 5 8 2" xfId="18349" xr:uid="{5AAA3EDA-91E4-4C6D-9E99-208FCAA9A776}"/>
    <cellStyle name="Feeder Field 2 5 8 2 2" xfId="18350" xr:uid="{67C459EA-201B-47FA-BAFC-878E3ACC7A0F}"/>
    <cellStyle name="Feeder Field 2 5 8 3" xfId="18351" xr:uid="{768E17C8-79E0-4E7A-B7F9-8242A84A2B7D}"/>
    <cellStyle name="Feeder Field 2 5 9" xfId="18352" xr:uid="{3C6F6A34-FAB0-4FCA-928C-EECF92F2BB28}"/>
    <cellStyle name="Feeder Field 2 5 9 2" xfId="18353" xr:uid="{23C65E57-C704-42AE-AECA-F7FA9F828F29}"/>
    <cellStyle name="Feeder Field 2 5 9 2 2" xfId="18354" xr:uid="{2EE5EAE8-3C23-4C36-8735-9EC9E8A21D17}"/>
    <cellStyle name="Feeder Field 2 5 9 3" xfId="18355" xr:uid="{90AAC2F5-8BAA-44D8-9DEF-E78AFDE9F501}"/>
    <cellStyle name="Feeder Field 2 6" xfId="18356" xr:uid="{460394E9-F560-4E4F-87A6-4D2B97C00B7D}"/>
    <cellStyle name="Feeder Field 2 6 2" xfId="18357" xr:uid="{2F620E6D-E7BD-465D-B18C-326AE83FCB26}"/>
    <cellStyle name="Feeder Field 2 6 2 2" xfId="18358" xr:uid="{61899B15-8CFE-412D-8B91-9ADA4EFB8A8B}"/>
    <cellStyle name="Feeder Field 2 6 3" xfId="18359" xr:uid="{BE8CAE55-B065-44D6-9DAA-9B0E1D47345D}"/>
    <cellStyle name="Feeder Field 2 6 4" xfId="18360" xr:uid="{4AD6E300-37BE-4A5D-ADD3-0F43D1E95EA3}"/>
    <cellStyle name="Feeder Field 2 7" xfId="18361" xr:uid="{99B49448-A8FE-4690-A04B-B0DB99868C3D}"/>
    <cellStyle name="Feeder Field 2 7 2" xfId="18362" xr:uid="{BB930C79-244E-4869-9777-38D7671D2C80}"/>
    <cellStyle name="Feeder Field 2 7 2 2" xfId="18363" xr:uid="{9E65CD96-BB45-4F3E-B17F-A05EBD7B2905}"/>
    <cellStyle name="Feeder Field 2 7 3" xfId="18364" xr:uid="{9887E8EB-8A80-4B50-A1D1-E14DB01A6AC5}"/>
    <cellStyle name="Feeder Field 2 8" xfId="18365" xr:uid="{5C0E95D6-8707-4F66-AD97-A4212742F1CE}"/>
    <cellStyle name="Feeder Field 2 8 2" xfId="18366" xr:uid="{CEB1A6ED-305A-422E-98AA-10DB282B986C}"/>
    <cellStyle name="Feeder Field 2 8 2 2" xfId="18367" xr:uid="{99943ABA-3551-4022-BD89-4288476CCC36}"/>
    <cellStyle name="Feeder Field 2 8 3" xfId="18368" xr:uid="{CED2FA28-AA1E-43A9-A904-71CE54937539}"/>
    <cellStyle name="Feeder Field 2 9" xfId="18369" xr:uid="{8FA72FFB-D7A2-4813-A9D1-8FD51E833E68}"/>
    <cellStyle name="Feeder Field 2 9 2" xfId="18370" xr:uid="{75B9D945-B742-4744-8C30-A082C9798FF3}"/>
    <cellStyle name="Feeder Field 2 9 2 2" xfId="18371" xr:uid="{83AEFF9C-2A25-474A-A5D9-2E68D17E68E9}"/>
    <cellStyle name="Feeder Field 2 9 3" xfId="18372" xr:uid="{2BB5396F-003D-4A20-A8EA-36503CE35053}"/>
    <cellStyle name="Feeder Field 20" xfId="18373" xr:uid="{77F4BEAE-143D-4BDD-B44A-FBE8866F0AAA}"/>
    <cellStyle name="Feeder Field 20 2" xfId="18374" xr:uid="{B672FEE3-C097-4D69-A7D8-0FBBF56B2FEE}"/>
    <cellStyle name="Feeder Field 20 2 2" xfId="18375" xr:uid="{4EE700A1-A8AB-47FE-B922-3222209B26FB}"/>
    <cellStyle name="Feeder Field 20 3" xfId="18376" xr:uid="{B6A27988-D78F-4C1F-BF9C-499E0F3B24DE}"/>
    <cellStyle name="Feeder Field 21" xfId="18377" xr:uid="{F040B441-3BD8-42A4-AA47-AC0E19567B27}"/>
    <cellStyle name="Feeder Field 21 2" xfId="18378" xr:uid="{0CF5111E-C0B5-4467-B8E0-EA113D712380}"/>
    <cellStyle name="Feeder Field 21 2 2" xfId="18379" xr:uid="{E545BA2F-6E0C-4693-8C72-3FB59AC06920}"/>
    <cellStyle name="Feeder Field 21 3" xfId="18380" xr:uid="{188C3688-C221-4707-81A5-97EACA5DFE15}"/>
    <cellStyle name="Feeder Field 22" xfId="18381" xr:uid="{D62DAF6A-CEAA-4CBD-9AC2-674569CC88C1}"/>
    <cellStyle name="Feeder Field 22 2" xfId="18382" xr:uid="{C5F7227A-C3A1-40C5-A798-A1343D77AEB8}"/>
    <cellStyle name="Feeder Field 23" xfId="18383" xr:uid="{97F876EA-33DA-463D-AE95-F073665F4897}"/>
    <cellStyle name="Feeder Field 24" xfId="18384" xr:uid="{4F793234-7005-4F76-B2E7-8A18F52BD331}"/>
    <cellStyle name="Feeder Field 25" xfId="18385" xr:uid="{A26FC6AD-4098-429C-8274-09D865BBEE1F}"/>
    <cellStyle name="Feeder Field 26" xfId="18386" xr:uid="{339E8CE9-BCFE-4A9E-9B62-B41CC2A2504A}"/>
    <cellStyle name="Feeder Field 27" xfId="18387" xr:uid="{395F2C56-D032-4524-A161-A5A0ABAE085A}"/>
    <cellStyle name="Feeder Field 3" xfId="18388" xr:uid="{1E09754B-571C-4D92-A3D2-A60503B6C8F3}"/>
    <cellStyle name="Feeder Field 3 10" xfId="18389" xr:uid="{F8BEA011-374D-4161-8B4D-0DEEE4F7C353}"/>
    <cellStyle name="Feeder Field 3 10 2" xfId="18390" xr:uid="{A950AA03-9C76-4EF0-B913-314D66A5A688}"/>
    <cellStyle name="Feeder Field 3 10 2 2" xfId="18391" xr:uid="{06BE9618-73B4-4EFB-A193-A72A868258E3}"/>
    <cellStyle name="Feeder Field 3 10 3" xfId="18392" xr:uid="{C9DA6746-4723-4454-9432-16DF7E5DF974}"/>
    <cellStyle name="Feeder Field 3 11" xfId="18393" xr:uid="{B35A7C3E-5E8A-4753-91D2-62C146EBACE2}"/>
    <cellStyle name="Feeder Field 3 11 2" xfId="18394" xr:uid="{80893C5E-889D-4DA5-B1B1-DB94D0AF8BF6}"/>
    <cellStyle name="Feeder Field 3 11 2 2" xfId="18395" xr:uid="{E4A6C5BF-CA77-4492-8AA5-E48001A6C3D9}"/>
    <cellStyle name="Feeder Field 3 11 3" xfId="18396" xr:uid="{2041BC32-0688-4EB0-AD84-43BDDC034453}"/>
    <cellStyle name="Feeder Field 3 12" xfId="18397" xr:uid="{CB929ED4-38BD-4F12-934D-F649BB98474D}"/>
    <cellStyle name="Feeder Field 3 12 2" xfId="18398" xr:uid="{7EEE0E7A-C690-42C5-9AAB-ADDAE8E7B1B6}"/>
    <cellStyle name="Feeder Field 3 12 2 2" xfId="18399" xr:uid="{A6FDA644-680B-4A70-B241-E70713545D68}"/>
    <cellStyle name="Feeder Field 3 12 3" xfId="18400" xr:uid="{252D7D46-E29F-49CF-9292-498EE6ED942D}"/>
    <cellStyle name="Feeder Field 3 13" xfId="18401" xr:uid="{167A495C-CDB0-4BEC-AE60-0973FDD94994}"/>
    <cellStyle name="Feeder Field 3 13 2" xfId="18402" xr:uid="{F748AE4B-310D-4D79-87F2-7BD6BD1A0B68}"/>
    <cellStyle name="Feeder Field 3 13 2 2" xfId="18403" xr:uid="{47F93D0E-2DCB-43A2-A144-B862831C591A}"/>
    <cellStyle name="Feeder Field 3 13 3" xfId="18404" xr:uid="{4AF2A326-A871-4D48-997B-F112B76EE63A}"/>
    <cellStyle name="Feeder Field 3 14" xfId="18405" xr:uid="{22D6D74B-8912-4E4C-9B11-E6F964E8B612}"/>
    <cellStyle name="Feeder Field 3 14 2" xfId="18406" xr:uid="{D95813BF-FC8F-4679-96BD-0CD67F7A7FE7}"/>
    <cellStyle name="Feeder Field 3 14 2 2" xfId="18407" xr:uid="{31FDE4BD-D75F-4504-993A-6CC5DC8721A3}"/>
    <cellStyle name="Feeder Field 3 14 3" xfId="18408" xr:uid="{D63FDCEF-C9AF-45AA-87AA-84474FBA0972}"/>
    <cellStyle name="Feeder Field 3 15" xfId="18409" xr:uid="{C6B54131-63B1-4D37-81F7-357D432FF356}"/>
    <cellStyle name="Feeder Field 3 15 2" xfId="18410" xr:uid="{458573FF-E32F-4729-B9F3-DD0F9604368B}"/>
    <cellStyle name="Feeder Field 3 15 2 2" xfId="18411" xr:uid="{9A8A3D45-7942-4F43-8827-9AAD73C6F086}"/>
    <cellStyle name="Feeder Field 3 15 3" xfId="18412" xr:uid="{A8B327CC-ADF6-4913-8C84-9A27F99F8DC6}"/>
    <cellStyle name="Feeder Field 3 16" xfId="18413" xr:uid="{0BC865DB-7EB7-446A-B279-4661CA5F81C0}"/>
    <cellStyle name="Feeder Field 3 16 2" xfId="18414" xr:uid="{8445BF7D-36B7-42CE-9F3D-EC316D1CCB56}"/>
    <cellStyle name="Feeder Field 3 16 2 2" xfId="18415" xr:uid="{D67D3A9E-CC1E-4ABE-952D-AA1FCCD40E67}"/>
    <cellStyle name="Feeder Field 3 16 3" xfId="18416" xr:uid="{8497DF93-C474-436A-B1A3-73897A894811}"/>
    <cellStyle name="Feeder Field 3 17" xfId="18417" xr:uid="{671CA1C8-E1BC-4D56-BA08-1E95F798F043}"/>
    <cellStyle name="Feeder Field 3 17 2" xfId="18418" xr:uid="{3CBC6091-468B-4C6B-8026-42855F443AE3}"/>
    <cellStyle name="Feeder Field 3 17 2 2" xfId="18419" xr:uid="{F99EAA9E-5573-4E63-91AE-D0D704C64E5C}"/>
    <cellStyle name="Feeder Field 3 17 3" xfId="18420" xr:uid="{79AFB10E-95BF-420C-A49F-F3238DC4F04E}"/>
    <cellStyle name="Feeder Field 3 18" xfId="18421" xr:uid="{46918D02-F5FD-41A0-A835-86F7F309B00B}"/>
    <cellStyle name="Feeder Field 3 18 2" xfId="18422" xr:uid="{08C7ADAD-11FA-4501-945E-0EA2360FEA0B}"/>
    <cellStyle name="Feeder Field 3 19" xfId="18423" xr:uid="{2AF33EC4-55E9-45F2-9495-6B020CAB396B}"/>
    <cellStyle name="Feeder Field 3 2" xfId="18424" xr:uid="{9F3BBF69-69B5-405E-8656-EF380C057299}"/>
    <cellStyle name="Feeder Field 3 2 10" xfId="18425" xr:uid="{C7E3CC6C-AE56-4455-8DFA-2FA9F1DF81E4}"/>
    <cellStyle name="Feeder Field 3 2 10 2" xfId="18426" xr:uid="{2B48D9AB-76AB-4DA1-B2D4-5BA6F6F5006E}"/>
    <cellStyle name="Feeder Field 3 2 10 2 2" xfId="18427" xr:uid="{FF2B25A9-A96F-457B-96D1-A269D8564185}"/>
    <cellStyle name="Feeder Field 3 2 10 3" xfId="18428" xr:uid="{C59DA65A-5F1D-45FC-8063-74A5B8D80AEE}"/>
    <cellStyle name="Feeder Field 3 2 11" xfId="18429" xr:uid="{A3362E32-14EC-487E-AA03-7DD048C7AEF6}"/>
    <cellStyle name="Feeder Field 3 2 11 2" xfId="18430" xr:uid="{2918856C-B942-42E8-B2AE-2446FBA0593B}"/>
    <cellStyle name="Feeder Field 3 2 11 2 2" xfId="18431" xr:uid="{3922F9A5-6B5D-45AA-98D4-E030DF82BB8B}"/>
    <cellStyle name="Feeder Field 3 2 11 3" xfId="18432" xr:uid="{0290AC43-FD61-4565-ADE6-75682BD5DF34}"/>
    <cellStyle name="Feeder Field 3 2 12" xfId="18433" xr:uid="{F1E4EC6F-A3F7-4442-A7A6-7BB07B6CB79C}"/>
    <cellStyle name="Feeder Field 3 2 12 2" xfId="18434" xr:uid="{9F788D80-6C80-4C4F-A354-CCE5E5968E8D}"/>
    <cellStyle name="Feeder Field 3 2 12 2 2" xfId="18435" xr:uid="{B7C23F9F-E511-4760-8BC4-70B89B0434C9}"/>
    <cellStyle name="Feeder Field 3 2 12 3" xfId="18436" xr:uid="{4623F88B-40E7-4152-8867-C988E26C8847}"/>
    <cellStyle name="Feeder Field 3 2 13" xfId="18437" xr:uid="{4F9B96BA-0E2C-4FB9-8750-8FBA9D907879}"/>
    <cellStyle name="Feeder Field 3 2 13 2" xfId="18438" xr:uid="{F42C2294-C278-4742-BD33-CE82BDAB9B43}"/>
    <cellStyle name="Feeder Field 3 2 13 2 2" xfId="18439" xr:uid="{C044CD52-2126-42C0-8EC5-63FA41BABBA9}"/>
    <cellStyle name="Feeder Field 3 2 13 3" xfId="18440" xr:uid="{BA7F1BBE-4AB8-403A-BC58-BB76DD386218}"/>
    <cellStyle name="Feeder Field 3 2 14" xfId="18441" xr:uid="{EFA23A94-36C6-488F-A9BA-7954B96B9319}"/>
    <cellStyle name="Feeder Field 3 2 14 2" xfId="18442" xr:uid="{1E71AFDB-3B43-4575-BBE6-9297EAA7255F}"/>
    <cellStyle name="Feeder Field 3 2 14 2 2" xfId="18443" xr:uid="{B932124E-FECF-44F7-9206-A4713ABC46CE}"/>
    <cellStyle name="Feeder Field 3 2 14 3" xfId="18444" xr:uid="{17082B75-D0CF-4C44-B1EA-A7E0C1C4C74C}"/>
    <cellStyle name="Feeder Field 3 2 15" xfId="18445" xr:uid="{3D969158-AA36-4DB5-BAD5-CDC33F9C15E1}"/>
    <cellStyle name="Feeder Field 3 2 15 2" xfId="18446" xr:uid="{133CA7A7-4275-4AF9-8067-54FE3D354C48}"/>
    <cellStyle name="Feeder Field 3 2 15 2 2" xfId="18447" xr:uid="{23FDCE47-F0D6-4488-B658-11E2B5F2F99B}"/>
    <cellStyle name="Feeder Field 3 2 15 3" xfId="18448" xr:uid="{C377E30A-6314-4B8C-B53C-1C1B8D4BC113}"/>
    <cellStyle name="Feeder Field 3 2 16" xfId="18449" xr:uid="{1F2DC625-8464-40B0-A859-A351736EC502}"/>
    <cellStyle name="Feeder Field 3 2 16 2" xfId="18450" xr:uid="{F845559D-69D9-4B03-A2EA-7200E6076FAC}"/>
    <cellStyle name="Feeder Field 3 2 16 2 2" xfId="18451" xr:uid="{F3F57CFC-1756-4351-94CD-5DE9C702CE71}"/>
    <cellStyle name="Feeder Field 3 2 16 3" xfId="18452" xr:uid="{455D37FF-B95E-4C52-831D-9DAAEB80A7D5}"/>
    <cellStyle name="Feeder Field 3 2 17" xfId="18453" xr:uid="{6983678E-4FD1-45F8-9244-12918E772CC9}"/>
    <cellStyle name="Feeder Field 3 2 17 2" xfId="18454" xr:uid="{F32F6997-05BE-400A-9226-7331D646FF70}"/>
    <cellStyle name="Feeder Field 3 2 17 2 2" xfId="18455" xr:uid="{895E5310-6714-4B50-B1D1-80BD00C020FC}"/>
    <cellStyle name="Feeder Field 3 2 17 3" xfId="18456" xr:uid="{6AEFAF24-C1F5-4C52-8E5F-95C8CB63CB86}"/>
    <cellStyle name="Feeder Field 3 2 18" xfId="18457" xr:uid="{E7876F0D-2915-4F5B-83E4-03296B3165AC}"/>
    <cellStyle name="Feeder Field 3 2 18 2" xfId="18458" xr:uid="{E6141833-EF15-4D99-9DF5-5186BB22D83D}"/>
    <cellStyle name="Feeder Field 3 2 18 2 2" xfId="18459" xr:uid="{987F029E-AAEB-4C32-87CB-53E0E9965B81}"/>
    <cellStyle name="Feeder Field 3 2 18 3" xfId="18460" xr:uid="{91D85DBF-CC85-4C45-9660-9F2A15E5EAF1}"/>
    <cellStyle name="Feeder Field 3 2 19" xfId="18461" xr:uid="{FA1E4C98-75A1-4858-866C-123A341DCC5F}"/>
    <cellStyle name="Feeder Field 3 2 19 2" xfId="18462" xr:uid="{1BE176EB-F533-4F8C-975E-DD78F25533BD}"/>
    <cellStyle name="Feeder Field 3 2 19 2 2" xfId="18463" xr:uid="{B9332AA1-67CD-4BA2-B5AD-5FEC32AE3C64}"/>
    <cellStyle name="Feeder Field 3 2 19 3" xfId="18464" xr:uid="{2C2B4953-7EF7-4D2C-8E78-3C1303230824}"/>
    <cellStyle name="Feeder Field 3 2 2" xfId="18465" xr:uid="{F27F29F1-65B9-49BA-A370-882D84F988D7}"/>
    <cellStyle name="Feeder Field 3 2 2 2" xfId="18466" xr:uid="{DF84BA85-7DC6-43B0-8055-32618AC98826}"/>
    <cellStyle name="Feeder Field 3 2 2 2 2" xfId="18467" xr:uid="{FD66F03D-04E8-4182-B5D9-DE906EF6FA46}"/>
    <cellStyle name="Feeder Field 3 2 2 2 2 2" xfId="18468" xr:uid="{6B810797-5A4A-4E18-9F4C-E3693DC10E2A}"/>
    <cellStyle name="Feeder Field 3 2 2 2 3" xfId="18469" xr:uid="{552903AD-C04F-466A-863C-9AB69D058902}"/>
    <cellStyle name="Feeder Field 3 2 2 2 4" xfId="18470" xr:uid="{EC8F3861-20E8-4F2C-965D-F31E0A11375B}"/>
    <cellStyle name="Feeder Field 3 2 2 3" xfId="18471" xr:uid="{9CD7D99A-54A9-4749-9306-42C58C429A40}"/>
    <cellStyle name="Feeder Field 3 2 2 3 2" xfId="18472" xr:uid="{C24E091E-2769-47A4-B6A8-CA4D58966CA8}"/>
    <cellStyle name="Feeder Field 3 2 2 4" xfId="18473" xr:uid="{44007E50-6110-4E50-8730-245D58C949A5}"/>
    <cellStyle name="Feeder Field 3 2 2 5" xfId="18474" xr:uid="{95D4B739-CD19-4F5E-B6CF-7E74B85363CF}"/>
    <cellStyle name="Feeder Field 3 2 20" xfId="18475" xr:uid="{6665C959-3E93-4B41-AA49-0643CAC9E239}"/>
    <cellStyle name="Feeder Field 3 2 20 2" xfId="18476" xr:uid="{A6BBF655-B857-4CE1-84D1-C3D340B9CD25}"/>
    <cellStyle name="Feeder Field 3 2 20 2 2" xfId="18477" xr:uid="{783969B5-5302-4073-A688-5D25C94342BC}"/>
    <cellStyle name="Feeder Field 3 2 20 3" xfId="18478" xr:uid="{6F23C191-31A5-463F-8AF2-5A256B77A2C8}"/>
    <cellStyle name="Feeder Field 3 2 21" xfId="18479" xr:uid="{A622CE67-0164-4744-8CA8-3FD23CD259D2}"/>
    <cellStyle name="Feeder Field 3 2 21 2" xfId="18480" xr:uid="{2BBC4255-6D7E-47FC-8C4C-03583C44FCDD}"/>
    <cellStyle name="Feeder Field 3 2 22" xfId="18481" xr:uid="{64ED7990-70BB-4D65-9F94-6C44B4B39BC8}"/>
    <cellStyle name="Feeder Field 3 2 23" xfId="18482" xr:uid="{0F3B391B-FDC2-4507-946B-E7BBE1FE46BE}"/>
    <cellStyle name="Feeder Field 3 2 3" xfId="18483" xr:uid="{7CF39858-89F8-485E-A77B-B91D2C570E22}"/>
    <cellStyle name="Feeder Field 3 2 3 2" xfId="18484" xr:uid="{530B3E81-4002-4902-8B0E-A7A050AE8F3A}"/>
    <cellStyle name="Feeder Field 3 2 3 2 2" xfId="18485" xr:uid="{43305095-A601-4122-918D-EDE4278B3FD6}"/>
    <cellStyle name="Feeder Field 3 2 3 2 3" xfId="18486" xr:uid="{9F6F5E08-FB8A-4E0E-8940-A70B68DCAE25}"/>
    <cellStyle name="Feeder Field 3 2 3 3" xfId="18487" xr:uid="{2BBA4827-719D-41FD-A0CE-8E849B82E6B2}"/>
    <cellStyle name="Feeder Field 3 2 3 3 2" xfId="18488" xr:uid="{7A089F55-D98A-40C6-A72A-7D058284ABBD}"/>
    <cellStyle name="Feeder Field 3 2 3 4" xfId="18489" xr:uid="{992C3FAF-B742-440D-A784-655FEBC785B7}"/>
    <cellStyle name="Feeder Field 3 2 4" xfId="18490" xr:uid="{A62EC0E9-E5D3-4D15-9BAB-A4FF95C44B90}"/>
    <cellStyle name="Feeder Field 3 2 4 2" xfId="18491" xr:uid="{13C34BEC-A0FF-41F7-89DE-AB8E37B081A4}"/>
    <cellStyle name="Feeder Field 3 2 4 2 2" xfId="18492" xr:uid="{3872FBBC-4E5B-498D-B559-A02EF50F0BDC}"/>
    <cellStyle name="Feeder Field 3 2 4 3" xfId="18493" xr:uid="{FD831005-6DAB-4DAB-9A0F-EAFFDFF628F4}"/>
    <cellStyle name="Feeder Field 3 2 4 4" xfId="18494" xr:uid="{D95700E0-7605-4ED6-9D26-B71C8DE52686}"/>
    <cellStyle name="Feeder Field 3 2 5" xfId="18495" xr:uid="{6754AAD4-A61A-40C6-9047-5EE9CF7B3727}"/>
    <cellStyle name="Feeder Field 3 2 5 2" xfId="18496" xr:uid="{7218CFE5-FB8E-4D2D-B047-C3CF89C4D804}"/>
    <cellStyle name="Feeder Field 3 2 5 2 2" xfId="18497" xr:uid="{EF3AD200-0273-4A76-BAB4-EFF14F35D2F2}"/>
    <cellStyle name="Feeder Field 3 2 5 3" xfId="18498" xr:uid="{4C0FC20B-6514-426E-B227-229EEC78ED23}"/>
    <cellStyle name="Feeder Field 3 2 5 4" xfId="18499" xr:uid="{EAD7FE30-BC23-482C-94C8-397388870CCB}"/>
    <cellStyle name="Feeder Field 3 2 6" xfId="18500" xr:uid="{0F6685B5-69B7-4481-BF4E-C937517FC2B3}"/>
    <cellStyle name="Feeder Field 3 2 6 2" xfId="18501" xr:uid="{E9741BE1-C89A-457B-B42D-64DC6276E54B}"/>
    <cellStyle name="Feeder Field 3 2 6 2 2" xfId="18502" xr:uid="{C848647D-0600-4B26-B786-F51C75F83280}"/>
    <cellStyle name="Feeder Field 3 2 6 3" xfId="18503" xr:uid="{682A0A88-7968-4175-A20B-E10400EAF210}"/>
    <cellStyle name="Feeder Field 3 2 7" xfId="18504" xr:uid="{86D64EB4-5988-41B1-AA9D-FE4B39B174D9}"/>
    <cellStyle name="Feeder Field 3 2 7 2" xfId="18505" xr:uid="{DA7038D9-BF5B-46C5-974C-F403046DA648}"/>
    <cellStyle name="Feeder Field 3 2 7 2 2" xfId="18506" xr:uid="{FC280778-685C-48D2-BFBD-BCCA4D9DFA1F}"/>
    <cellStyle name="Feeder Field 3 2 7 3" xfId="18507" xr:uid="{6B5BAD9C-7DCA-4F13-8066-E7E088B0E39D}"/>
    <cellStyle name="Feeder Field 3 2 8" xfId="18508" xr:uid="{577019B4-E1DE-41E0-B489-BD1A4F664E8E}"/>
    <cellStyle name="Feeder Field 3 2 8 2" xfId="18509" xr:uid="{4157D4B8-1BA7-42A9-84A5-CCE23FA6FA32}"/>
    <cellStyle name="Feeder Field 3 2 8 2 2" xfId="18510" xr:uid="{4E43DDA7-41E4-4E4D-BD29-1B2311F1FEF3}"/>
    <cellStyle name="Feeder Field 3 2 8 3" xfId="18511" xr:uid="{F13BFA82-A71C-4D8D-BFCA-8803EA955721}"/>
    <cellStyle name="Feeder Field 3 2 9" xfId="18512" xr:uid="{2B8D9A7F-4039-4EA0-BC26-B47E73D5D39E}"/>
    <cellStyle name="Feeder Field 3 2 9 2" xfId="18513" xr:uid="{0E1D49CC-5A0D-4EAB-8612-ACEEFC663B63}"/>
    <cellStyle name="Feeder Field 3 2 9 2 2" xfId="18514" xr:uid="{3E55F1FA-E86E-4AB3-AD95-398CAC3FABFD}"/>
    <cellStyle name="Feeder Field 3 2 9 3" xfId="18515" xr:uid="{50B104BA-BB01-46BD-A0EE-D72C2867810E}"/>
    <cellStyle name="Feeder Field 3 20" xfId="18516" xr:uid="{E6C36F85-C487-402E-8F33-F4FF4B8DFCAB}"/>
    <cellStyle name="Feeder Field 3 3" xfId="18517" xr:uid="{B52A4B64-C49F-4DBA-ADEF-25B02DACAA47}"/>
    <cellStyle name="Feeder Field 3 3 2" xfId="18518" xr:uid="{2BE591CC-B04F-4EB4-8820-4293B736B60C}"/>
    <cellStyle name="Feeder Field 3 3 2 2" xfId="18519" xr:uid="{010C79B2-7D35-4E52-AC80-137102DE3C51}"/>
    <cellStyle name="Feeder Field 3 3 2 2 2" xfId="18520" xr:uid="{A5B431F3-CF97-41A1-8AC8-D816FF7C53C8}"/>
    <cellStyle name="Feeder Field 3 3 2 3" xfId="18521" xr:uid="{3E156DC3-4B8C-4F1B-9D53-93BFD3E22D34}"/>
    <cellStyle name="Feeder Field 3 3 2 4" xfId="18522" xr:uid="{44AAA8E2-4E3B-41A0-9034-411F5F8A49D6}"/>
    <cellStyle name="Feeder Field 3 3 3" xfId="18523" xr:uid="{92C83CA8-F93F-40AD-8F13-D31316DFAFEA}"/>
    <cellStyle name="Feeder Field 3 3 3 2" xfId="18524" xr:uid="{3E700D2F-AB5D-4A2A-B53C-037605D9AE7B}"/>
    <cellStyle name="Feeder Field 3 3 4" xfId="18525" xr:uid="{D00E06A1-0A48-4117-BA39-71C3655F1FA4}"/>
    <cellStyle name="Feeder Field 3 3 5" xfId="18526" xr:uid="{7DD595D1-34AA-4722-A6A1-3257ED79A1D9}"/>
    <cellStyle name="Feeder Field 3 4" xfId="18527" xr:uid="{6C1C985D-8533-4DE6-9F8D-F9777ED5C0A8}"/>
    <cellStyle name="Feeder Field 3 4 2" xfId="18528" xr:uid="{4CDA7745-BDEE-4FB6-80C4-624ACC6404AE}"/>
    <cellStyle name="Feeder Field 3 4 2 2" xfId="18529" xr:uid="{6D8C818D-8882-45D0-888B-A33E75EB0D2F}"/>
    <cellStyle name="Feeder Field 3 4 2 3" xfId="18530" xr:uid="{BDCCB031-2174-4A76-B004-44A557119222}"/>
    <cellStyle name="Feeder Field 3 4 3" xfId="18531" xr:uid="{12711FE8-BAEB-4EC3-BFF1-30315A26F038}"/>
    <cellStyle name="Feeder Field 3 4 3 2" xfId="18532" xr:uid="{B1D23613-AA41-48AD-AEF8-3D2938146212}"/>
    <cellStyle name="Feeder Field 3 4 4" xfId="18533" xr:uid="{B6624495-29DB-4129-A8F7-9C1EA80D0C79}"/>
    <cellStyle name="Feeder Field 3 5" xfId="18534" xr:uid="{E3E4CB1A-48D1-4A3A-B59F-FDA06AFD0BD1}"/>
    <cellStyle name="Feeder Field 3 5 2" xfId="18535" xr:uid="{C22201AB-DCF1-42CC-B82C-7EFC1A96CD6A}"/>
    <cellStyle name="Feeder Field 3 5 2 2" xfId="18536" xr:uid="{0A489F8E-FF78-4D5B-A1E2-25EA219B91D1}"/>
    <cellStyle name="Feeder Field 3 5 2 3" xfId="18537" xr:uid="{C0FEB7AE-CE58-47F0-B08F-61E7110C4234}"/>
    <cellStyle name="Feeder Field 3 5 3" xfId="18538" xr:uid="{9FBDEB88-E033-43C6-988E-A86E43C0BC5E}"/>
    <cellStyle name="Feeder Field 3 5 4" xfId="18539" xr:uid="{D60B35C9-5435-4783-AFDD-45EAE9582242}"/>
    <cellStyle name="Feeder Field 3 6" xfId="18540" xr:uid="{40EAA5E8-17D6-4D64-9068-938478D41CF9}"/>
    <cellStyle name="Feeder Field 3 6 2" xfId="18541" xr:uid="{518D3723-45F4-494E-90D5-FAB1E4D87435}"/>
    <cellStyle name="Feeder Field 3 6 2 2" xfId="18542" xr:uid="{FDE161F8-748E-40BD-814C-74653856FD2A}"/>
    <cellStyle name="Feeder Field 3 6 3" xfId="18543" xr:uid="{6BC8E9AC-7BAD-4890-87B9-11237353E399}"/>
    <cellStyle name="Feeder Field 3 6 4" xfId="18544" xr:uid="{30E5BF56-66A8-44AD-8453-9E6938B10A37}"/>
    <cellStyle name="Feeder Field 3 7" xfId="18545" xr:uid="{A88992DC-37C6-47C4-870D-9AC5DDD07AB3}"/>
    <cellStyle name="Feeder Field 3 7 2" xfId="18546" xr:uid="{C84FFC5F-F492-4B56-A90C-C30A5E0C047A}"/>
    <cellStyle name="Feeder Field 3 7 2 2" xfId="18547" xr:uid="{F95724F0-16B6-4BFF-9575-FADC8B2446E8}"/>
    <cellStyle name="Feeder Field 3 7 3" xfId="18548" xr:uid="{57AA3182-79EC-4B17-98F0-4E8B98AE8F84}"/>
    <cellStyle name="Feeder Field 3 8" xfId="18549" xr:uid="{0FAD1015-9ACA-45F5-BB78-6AF33EAA36F4}"/>
    <cellStyle name="Feeder Field 3 8 2" xfId="18550" xr:uid="{69963371-EB66-4C9D-BF38-F387F7748599}"/>
    <cellStyle name="Feeder Field 3 8 2 2" xfId="18551" xr:uid="{A118AEB4-40A6-4E4B-8EAF-FA4B076383F0}"/>
    <cellStyle name="Feeder Field 3 8 3" xfId="18552" xr:uid="{5C4B1F45-4C82-4E84-9C41-D6B4F34E10D0}"/>
    <cellStyle name="Feeder Field 3 9" xfId="18553" xr:uid="{8832C4CB-FA8E-408D-89D1-C3FC1C761259}"/>
    <cellStyle name="Feeder Field 3 9 2" xfId="18554" xr:uid="{E99048B6-57BE-42CB-86A6-C0E862E7DEBF}"/>
    <cellStyle name="Feeder Field 3 9 2 2" xfId="18555" xr:uid="{8D7CD2A9-ED73-4401-B3AA-A45C457AD4C5}"/>
    <cellStyle name="Feeder Field 3 9 3" xfId="18556" xr:uid="{387CBD1F-640A-4706-A0CE-73C449A3B30A}"/>
    <cellStyle name="Feeder Field 4" xfId="18557" xr:uid="{76018955-9850-4229-A67E-6899F7AD7E9A}"/>
    <cellStyle name="Feeder Field 4 10" xfId="18558" xr:uid="{439F0F26-16A8-4E36-ADCF-B5A7E0AF5935}"/>
    <cellStyle name="Feeder Field 4 10 2" xfId="18559" xr:uid="{CB180CFC-45F5-400F-A1EE-07FEC134C6AC}"/>
    <cellStyle name="Feeder Field 4 10 2 2" xfId="18560" xr:uid="{C3F11191-76B0-4938-9479-F22A590D144E}"/>
    <cellStyle name="Feeder Field 4 10 3" xfId="18561" xr:uid="{4510BBD5-3273-4B14-BCE7-B328F9BECBDC}"/>
    <cellStyle name="Feeder Field 4 11" xfId="18562" xr:uid="{FBC98232-E208-4439-9389-C34466B75A2F}"/>
    <cellStyle name="Feeder Field 4 11 2" xfId="18563" xr:uid="{AF1A5CA3-C307-4243-9F01-6B8F9765F533}"/>
    <cellStyle name="Feeder Field 4 11 2 2" xfId="18564" xr:uid="{68FF4501-0A08-4E9B-AB7D-9E2A2265DD86}"/>
    <cellStyle name="Feeder Field 4 11 3" xfId="18565" xr:uid="{CDA4272A-C7A5-46ED-96D6-19FBF94ECAD2}"/>
    <cellStyle name="Feeder Field 4 12" xfId="18566" xr:uid="{18416251-8173-477F-8C87-602FDC155B31}"/>
    <cellStyle name="Feeder Field 4 12 2" xfId="18567" xr:uid="{683D21EB-82E6-4D47-A4AE-A916A8508676}"/>
    <cellStyle name="Feeder Field 4 12 2 2" xfId="18568" xr:uid="{0AEBDB86-0E85-459E-8562-FD683F1B1F8D}"/>
    <cellStyle name="Feeder Field 4 12 3" xfId="18569" xr:uid="{E1668FEC-7E46-4104-8514-8253347F342D}"/>
    <cellStyle name="Feeder Field 4 13" xfId="18570" xr:uid="{50468461-3D09-48C4-9CFA-4462373425E4}"/>
    <cellStyle name="Feeder Field 4 13 2" xfId="18571" xr:uid="{149ED008-52B3-45EC-B5A3-07C090FAD2A2}"/>
    <cellStyle name="Feeder Field 4 13 2 2" xfId="18572" xr:uid="{0E5A011D-702E-4FAA-B48E-6A6D901D6952}"/>
    <cellStyle name="Feeder Field 4 13 3" xfId="18573" xr:uid="{AD1F6E8A-9BD6-4C05-8501-DE954D4366D8}"/>
    <cellStyle name="Feeder Field 4 14" xfId="18574" xr:uid="{AAB9877A-C8AA-4AAE-87F4-0FBE014608E6}"/>
    <cellStyle name="Feeder Field 4 14 2" xfId="18575" xr:uid="{65715598-79F0-4B08-9F9B-E9CC3329A388}"/>
    <cellStyle name="Feeder Field 4 14 2 2" xfId="18576" xr:uid="{0EA4E157-36A1-4C56-BDFD-81167A5E04CE}"/>
    <cellStyle name="Feeder Field 4 14 3" xfId="18577" xr:uid="{37137FCD-794D-4250-BD27-BEE5EC769477}"/>
    <cellStyle name="Feeder Field 4 15" xfId="18578" xr:uid="{A050A1C4-6FBF-4336-B46F-DF679AD2CCBC}"/>
    <cellStyle name="Feeder Field 4 15 2" xfId="18579" xr:uid="{32E68EE3-6D01-47FB-96B6-160A870021E3}"/>
    <cellStyle name="Feeder Field 4 15 2 2" xfId="18580" xr:uid="{7D655B00-0A09-499F-9A17-2F7DEED9E1D2}"/>
    <cellStyle name="Feeder Field 4 15 3" xfId="18581" xr:uid="{4973304E-A52F-4993-BB5F-59A20ED4C166}"/>
    <cellStyle name="Feeder Field 4 16" xfId="18582" xr:uid="{9E3A94CB-1033-443D-8635-7BA614AD2000}"/>
    <cellStyle name="Feeder Field 4 16 2" xfId="18583" xr:uid="{55BF2C8A-406D-47FC-B944-FEE456C1C26E}"/>
    <cellStyle name="Feeder Field 4 16 2 2" xfId="18584" xr:uid="{8BFDDC7B-BB01-41B7-B26A-4E334F442C18}"/>
    <cellStyle name="Feeder Field 4 16 3" xfId="18585" xr:uid="{29C863EE-7396-4287-B754-7D1A97955978}"/>
    <cellStyle name="Feeder Field 4 17" xfId="18586" xr:uid="{5F337C4D-C8F6-4497-B16A-B2B44D5B7F68}"/>
    <cellStyle name="Feeder Field 4 17 2" xfId="18587" xr:uid="{D2B61883-2831-4EDE-AED3-C4185E1462D2}"/>
    <cellStyle name="Feeder Field 4 17 2 2" xfId="18588" xr:uid="{7039651B-39CA-46E8-9D8D-F744A726A13B}"/>
    <cellStyle name="Feeder Field 4 17 3" xfId="18589" xr:uid="{ED04DB33-C34F-450F-ACF9-150085D436A5}"/>
    <cellStyle name="Feeder Field 4 18" xfId="18590" xr:uid="{138345CC-9736-41FA-956F-4C753B8D0903}"/>
    <cellStyle name="Feeder Field 4 18 2" xfId="18591" xr:uid="{978DF38D-E952-4522-A1CA-6465263C0DF7}"/>
    <cellStyle name="Feeder Field 4 19" xfId="18592" xr:uid="{D20A9E81-91F7-4443-BCC7-979A3C86B0AF}"/>
    <cellStyle name="Feeder Field 4 2" xfId="18593" xr:uid="{DEE06957-69CB-4E30-800B-9A8E0ED5BC4B}"/>
    <cellStyle name="Feeder Field 4 2 10" xfId="18594" xr:uid="{9220661B-3621-4235-B57E-233CC77CCB97}"/>
    <cellStyle name="Feeder Field 4 2 10 2" xfId="18595" xr:uid="{7B4FF11E-1499-4222-922B-765311046D2C}"/>
    <cellStyle name="Feeder Field 4 2 10 2 2" xfId="18596" xr:uid="{C97BB717-FEC5-4446-83B1-D1B6B742BF41}"/>
    <cellStyle name="Feeder Field 4 2 10 3" xfId="18597" xr:uid="{6F55DFE3-CFB3-498A-B2D4-F374A0CCEB6C}"/>
    <cellStyle name="Feeder Field 4 2 11" xfId="18598" xr:uid="{5363EDCD-85F2-4A1F-B6C2-EF336413094A}"/>
    <cellStyle name="Feeder Field 4 2 11 2" xfId="18599" xr:uid="{DD0F1F10-772B-4457-AD6F-2AA4968F0FD1}"/>
    <cellStyle name="Feeder Field 4 2 11 2 2" xfId="18600" xr:uid="{D0EA3FFB-AEBA-4ABA-9F7E-6C94E5645FDF}"/>
    <cellStyle name="Feeder Field 4 2 11 3" xfId="18601" xr:uid="{1FB8A12D-215B-46A0-BDFB-EE788BEB4349}"/>
    <cellStyle name="Feeder Field 4 2 12" xfId="18602" xr:uid="{3D4E7B90-8D44-409E-A1E0-674DDFAED709}"/>
    <cellStyle name="Feeder Field 4 2 12 2" xfId="18603" xr:uid="{16817559-2D40-4F93-8C6D-0E55BAEBA271}"/>
    <cellStyle name="Feeder Field 4 2 12 2 2" xfId="18604" xr:uid="{70D13962-3ED6-4C8F-97B8-2BD9EA21A543}"/>
    <cellStyle name="Feeder Field 4 2 12 3" xfId="18605" xr:uid="{79A2D327-DFF6-4EAE-A931-25F0F7CB4714}"/>
    <cellStyle name="Feeder Field 4 2 13" xfId="18606" xr:uid="{535E4512-CB32-4939-B502-403D1D0E14BE}"/>
    <cellStyle name="Feeder Field 4 2 13 2" xfId="18607" xr:uid="{1933433C-6A70-485C-B4F6-CD13259DF6E0}"/>
    <cellStyle name="Feeder Field 4 2 13 2 2" xfId="18608" xr:uid="{7A1BB628-8577-4E08-BC51-BDE5096AD83F}"/>
    <cellStyle name="Feeder Field 4 2 13 3" xfId="18609" xr:uid="{5311F6EB-3040-4D34-B5FD-6D5C43510BED}"/>
    <cellStyle name="Feeder Field 4 2 14" xfId="18610" xr:uid="{5BD3E907-E0D0-4D37-92AB-B96F4E07EA78}"/>
    <cellStyle name="Feeder Field 4 2 14 2" xfId="18611" xr:uid="{C1C9325A-C40D-4940-BC2C-8006A8AC1059}"/>
    <cellStyle name="Feeder Field 4 2 14 2 2" xfId="18612" xr:uid="{14CEA63F-8CA5-48E1-A9DC-5F5FFDFE41A0}"/>
    <cellStyle name="Feeder Field 4 2 14 3" xfId="18613" xr:uid="{B33E0235-87CF-4E28-A679-206D9E78FE44}"/>
    <cellStyle name="Feeder Field 4 2 15" xfId="18614" xr:uid="{6DE0CEE1-B8D6-4618-B260-9CB2C39B9B46}"/>
    <cellStyle name="Feeder Field 4 2 15 2" xfId="18615" xr:uid="{D1640757-4DDA-4CA0-BF40-11E19F15A7F5}"/>
    <cellStyle name="Feeder Field 4 2 15 2 2" xfId="18616" xr:uid="{DCFFEA74-3AA0-4837-9ACD-E49BAEFFB61B}"/>
    <cellStyle name="Feeder Field 4 2 15 3" xfId="18617" xr:uid="{76FFFF7F-1B07-4E09-B5A1-3586591ADD5D}"/>
    <cellStyle name="Feeder Field 4 2 16" xfId="18618" xr:uid="{BE260165-45C2-4BFB-8180-1D1B6BD6D2C4}"/>
    <cellStyle name="Feeder Field 4 2 16 2" xfId="18619" xr:uid="{9C9333AF-2B90-470D-B2B4-06D958DF6936}"/>
    <cellStyle name="Feeder Field 4 2 16 2 2" xfId="18620" xr:uid="{D4895EB9-0E3F-4659-90D3-156D9637C32B}"/>
    <cellStyle name="Feeder Field 4 2 16 3" xfId="18621" xr:uid="{DBBD43CC-1477-46BB-9029-AC6B2A4ABA46}"/>
    <cellStyle name="Feeder Field 4 2 17" xfId="18622" xr:uid="{B3A9D0DE-02C5-49E6-8BC4-E1233BBAAA4A}"/>
    <cellStyle name="Feeder Field 4 2 17 2" xfId="18623" xr:uid="{9F818FE7-098F-4A58-AF43-1EF0C2AEE8F6}"/>
    <cellStyle name="Feeder Field 4 2 17 2 2" xfId="18624" xr:uid="{62C59C8E-6C3F-4807-A811-1EB061339412}"/>
    <cellStyle name="Feeder Field 4 2 17 3" xfId="18625" xr:uid="{C5B4F603-399F-41E6-BAE8-874B8442EC52}"/>
    <cellStyle name="Feeder Field 4 2 18" xfId="18626" xr:uid="{A9E6F63A-E69D-4B16-A2C5-2E7918914ADD}"/>
    <cellStyle name="Feeder Field 4 2 18 2" xfId="18627" xr:uid="{E403605C-E1AA-4EF3-867B-7709D4C56C04}"/>
    <cellStyle name="Feeder Field 4 2 18 2 2" xfId="18628" xr:uid="{F692EE1A-9412-4535-A2B8-7719E1A665F5}"/>
    <cellStyle name="Feeder Field 4 2 18 3" xfId="18629" xr:uid="{B1A07EC9-753D-4139-93CB-D9FC08D757A8}"/>
    <cellStyle name="Feeder Field 4 2 19" xfId="18630" xr:uid="{D7A487F1-9B80-47BD-A9E9-B9721D2227A4}"/>
    <cellStyle name="Feeder Field 4 2 19 2" xfId="18631" xr:uid="{0A306B69-87C0-4955-8555-57A284E9A003}"/>
    <cellStyle name="Feeder Field 4 2 19 2 2" xfId="18632" xr:uid="{C89E878B-A507-48F9-B000-E1B849DCD4E0}"/>
    <cellStyle name="Feeder Field 4 2 19 3" xfId="18633" xr:uid="{85005399-09F2-446D-AD59-30EC6358EC30}"/>
    <cellStyle name="Feeder Field 4 2 2" xfId="18634" xr:uid="{CD37EF39-EAF8-4A77-87A7-BA1188181BE0}"/>
    <cellStyle name="Feeder Field 4 2 2 2" xfId="18635" xr:uid="{3CF99D08-7747-4A60-90EE-F828347E5D14}"/>
    <cellStyle name="Feeder Field 4 2 2 2 2" xfId="18636" xr:uid="{27D79FC1-97AD-4DF5-A8CC-4617C2238896}"/>
    <cellStyle name="Feeder Field 4 2 2 2 2 2" xfId="18637" xr:uid="{E5BBE408-2D70-4EEF-B1D5-691983D7C714}"/>
    <cellStyle name="Feeder Field 4 2 2 2 3" xfId="18638" xr:uid="{741D6D12-81A6-40A3-ADBB-2A9C98B0F4EC}"/>
    <cellStyle name="Feeder Field 4 2 2 2 4" xfId="18639" xr:uid="{D1C9B962-8FEB-492E-9197-82E5B2A48BA1}"/>
    <cellStyle name="Feeder Field 4 2 2 3" xfId="18640" xr:uid="{EAFF26F4-C2A7-4647-885C-EE86F2D1B47D}"/>
    <cellStyle name="Feeder Field 4 2 2 3 2" xfId="18641" xr:uid="{2A1506F4-723C-4BEA-B500-FA5A8C82439E}"/>
    <cellStyle name="Feeder Field 4 2 2 4" xfId="18642" xr:uid="{75E26094-6503-4825-B0F8-CBF5B0139E78}"/>
    <cellStyle name="Feeder Field 4 2 2 5" xfId="18643" xr:uid="{138AE947-0056-4718-A6EF-EE8DC2574822}"/>
    <cellStyle name="Feeder Field 4 2 20" xfId="18644" xr:uid="{7CF13F4B-6DE2-4894-92E8-5C5B7E8BCC7E}"/>
    <cellStyle name="Feeder Field 4 2 20 2" xfId="18645" xr:uid="{5CA33F8B-2CF1-448D-9978-EBCB915AF705}"/>
    <cellStyle name="Feeder Field 4 2 20 2 2" xfId="18646" xr:uid="{74362D50-6A10-414F-960A-F2B2748C9991}"/>
    <cellStyle name="Feeder Field 4 2 20 3" xfId="18647" xr:uid="{4E4919CE-A9B5-4E49-AAD3-BCD00CBECCB7}"/>
    <cellStyle name="Feeder Field 4 2 21" xfId="18648" xr:uid="{234CF9B7-76FA-4565-9F12-FDC40F54DE97}"/>
    <cellStyle name="Feeder Field 4 2 21 2" xfId="18649" xr:uid="{D3844BF3-B891-41EE-BBE6-8A7F721D5087}"/>
    <cellStyle name="Feeder Field 4 2 22" xfId="18650" xr:uid="{DCCF31E6-30EF-415D-BF8F-792519C365A1}"/>
    <cellStyle name="Feeder Field 4 2 23" xfId="18651" xr:uid="{7EFE75B3-B4F3-4AEC-86B6-332DE548D567}"/>
    <cellStyle name="Feeder Field 4 2 3" xfId="18652" xr:uid="{100020B2-8184-41D9-83AD-EF5E8CB40BBD}"/>
    <cellStyle name="Feeder Field 4 2 3 2" xfId="18653" xr:uid="{8A0EF2FD-D40F-4F55-BBD9-F2DBC973BF79}"/>
    <cellStyle name="Feeder Field 4 2 3 2 2" xfId="18654" xr:uid="{35D21CE7-6B71-484E-A2C9-EFA69300745F}"/>
    <cellStyle name="Feeder Field 4 2 3 2 3" xfId="18655" xr:uid="{221B34D5-8969-445F-8620-F995D2BE12E1}"/>
    <cellStyle name="Feeder Field 4 2 3 3" xfId="18656" xr:uid="{101634AA-49D0-40FE-BF4A-72D822D84458}"/>
    <cellStyle name="Feeder Field 4 2 3 3 2" xfId="18657" xr:uid="{3236826F-8A02-47FE-B9BD-2B2B090715C1}"/>
    <cellStyle name="Feeder Field 4 2 3 4" xfId="18658" xr:uid="{2E0224CD-F55C-422C-87EF-59BDF5101C20}"/>
    <cellStyle name="Feeder Field 4 2 4" xfId="18659" xr:uid="{DC582A62-A8C1-42CC-93E7-473FD15EFDF6}"/>
    <cellStyle name="Feeder Field 4 2 4 2" xfId="18660" xr:uid="{AB113F2F-F8F0-4433-87FB-0F2CDA6685FC}"/>
    <cellStyle name="Feeder Field 4 2 4 2 2" xfId="18661" xr:uid="{19834FED-31F6-4E95-B132-DC92024620BC}"/>
    <cellStyle name="Feeder Field 4 2 4 3" xfId="18662" xr:uid="{1CEEEFDC-B510-4DB1-8D1E-2835EC4AA40A}"/>
    <cellStyle name="Feeder Field 4 2 4 4" xfId="18663" xr:uid="{14067994-EA08-4AB2-92A6-41DE34699CBF}"/>
    <cellStyle name="Feeder Field 4 2 5" xfId="18664" xr:uid="{A10B9073-8E99-4E91-A5C8-B6FB3AB99B9E}"/>
    <cellStyle name="Feeder Field 4 2 5 2" xfId="18665" xr:uid="{ABB6CF21-8AB0-48D7-B4B4-A10324CC6723}"/>
    <cellStyle name="Feeder Field 4 2 5 2 2" xfId="18666" xr:uid="{DD2F834B-F8EE-491E-AF08-CCEFF80DD1B6}"/>
    <cellStyle name="Feeder Field 4 2 5 3" xfId="18667" xr:uid="{3E7253C1-8341-4F37-9A64-0DC623535CC5}"/>
    <cellStyle name="Feeder Field 4 2 5 4" xfId="18668" xr:uid="{DACF3445-6C80-4FA1-9341-4C94D00CA951}"/>
    <cellStyle name="Feeder Field 4 2 6" xfId="18669" xr:uid="{97CB045A-35A9-42A0-A2C2-8252E31DF00C}"/>
    <cellStyle name="Feeder Field 4 2 6 2" xfId="18670" xr:uid="{235BA49E-AFF8-43DF-90C7-B768B0FE823F}"/>
    <cellStyle name="Feeder Field 4 2 6 2 2" xfId="18671" xr:uid="{8C33F802-EF64-4173-A726-7F5BE5D45F68}"/>
    <cellStyle name="Feeder Field 4 2 6 3" xfId="18672" xr:uid="{1C0E1C74-ECE8-4835-B3F4-CAFD358AD234}"/>
    <cellStyle name="Feeder Field 4 2 7" xfId="18673" xr:uid="{F8EDB319-8B13-4EAB-897B-2E021548139F}"/>
    <cellStyle name="Feeder Field 4 2 7 2" xfId="18674" xr:uid="{128290E2-A5E3-4750-B68B-B102C5359473}"/>
    <cellStyle name="Feeder Field 4 2 7 2 2" xfId="18675" xr:uid="{3C9D3115-BCAF-4A4E-B341-0E8AB64C6BEA}"/>
    <cellStyle name="Feeder Field 4 2 7 3" xfId="18676" xr:uid="{E5707183-4DC0-445E-B283-0185599B45EA}"/>
    <cellStyle name="Feeder Field 4 2 8" xfId="18677" xr:uid="{A2C490E6-5307-44BE-8658-F126E367B6C1}"/>
    <cellStyle name="Feeder Field 4 2 8 2" xfId="18678" xr:uid="{B664C41F-A290-4ED0-8013-CDEDBC638A27}"/>
    <cellStyle name="Feeder Field 4 2 8 2 2" xfId="18679" xr:uid="{9997AE51-5E97-4E0C-BBC6-B8DF727E1C52}"/>
    <cellStyle name="Feeder Field 4 2 8 3" xfId="18680" xr:uid="{76DF67FC-8114-4A14-A602-0EC3F3B57ADF}"/>
    <cellStyle name="Feeder Field 4 2 9" xfId="18681" xr:uid="{4152BE49-0B22-403E-9546-2A6604CCED86}"/>
    <cellStyle name="Feeder Field 4 2 9 2" xfId="18682" xr:uid="{C28F0B01-9747-4C6E-9FDD-8E18543255D0}"/>
    <cellStyle name="Feeder Field 4 2 9 2 2" xfId="18683" xr:uid="{4FA7E2CD-6B24-417D-8C70-7917FC49C564}"/>
    <cellStyle name="Feeder Field 4 2 9 3" xfId="18684" xr:uid="{D66D4C52-1771-4F3E-820D-8E89BE434C7B}"/>
    <cellStyle name="Feeder Field 4 20" xfId="18685" xr:uid="{CC515DDF-2612-425D-AD31-ADBB3831B0D0}"/>
    <cellStyle name="Feeder Field 4 3" xfId="18686" xr:uid="{588966A9-214C-4812-8B31-C04BDF40C88D}"/>
    <cellStyle name="Feeder Field 4 3 2" xfId="18687" xr:uid="{C0C8EEDC-E003-4E5F-A066-203341693914}"/>
    <cellStyle name="Feeder Field 4 3 2 2" xfId="18688" xr:uid="{7876F4B3-26E8-4228-A860-C0587F18BAD5}"/>
    <cellStyle name="Feeder Field 4 3 2 2 2" xfId="18689" xr:uid="{5A15A016-EE83-4E9E-9D76-453ED03A74E1}"/>
    <cellStyle name="Feeder Field 4 3 2 3" xfId="18690" xr:uid="{27841F10-74CB-4F96-AD5C-31C0C8006554}"/>
    <cellStyle name="Feeder Field 4 3 2 4" xfId="18691" xr:uid="{8E6CCB01-3745-43A8-AAE4-85A41B450301}"/>
    <cellStyle name="Feeder Field 4 3 3" xfId="18692" xr:uid="{7AD24297-BCDE-4E83-8AEB-BEAE819D4D8D}"/>
    <cellStyle name="Feeder Field 4 3 3 2" xfId="18693" xr:uid="{014D24AB-AD45-47C7-BE8E-441248D462EF}"/>
    <cellStyle name="Feeder Field 4 3 4" xfId="18694" xr:uid="{C637FB6B-B250-48DA-BED8-452179BE6813}"/>
    <cellStyle name="Feeder Field 4 3 5" xfId="18695" xr:uid="{40DEDED6-A7BE-46C3-91AE-5C5071BAE862}"/>
    <cellStyle name="Feeder Field 4 4" xfId="18696" xr:uid="{0112B575-D751-4B81-9CCE-74EC01145FE8}"/>
    <cellStyle name="Feeder Field 4 4 2" xfId="18697" xr:uid="{BC107B22-3BF1-4D90-BBB0-D1B9FAA17FB8}"/>
    <cellStyle name="Feeder Field 4 4 2 2" xfId="18698" xr:uid="{640CA795-7595-468A-BA48-4F37C5AB75DC}"/>
    <cellStyle name="Feeder Field 4 4 2 3" xfId="18699" xr:uid="{090320D0-8ED0-40B2-AA8D-9CCAB77740F6}"/>
    <cellStyle name="Feeder Field 4 4 3" xfId="18700" xr:uid="{472C16F7-FCEC-4596-9669-C37B3B148110}"/>
    <cellStyle name="Feeder Field 4 4 3 2" xfId="18701" xr:uid="{8CAFDD5C-1C36-4225-802B-747055EA5EA4}"/>
    <cellStyle name="Feeder Field 4 4 4" xfId="18702" xr:uid="{DF3BC4CF-8825-494C-9149-BF5C705EF3FB}"/>
    <cellStyle name="Feeder Field 4 5" xfId="18703" xr:uid="{3448E278-DB9C-42AF-9B46-E2B2233D8BA6}"/>
    <cellStyle name="Feeder Field 4 5 2" xfId="18704" xr:uid="{744197D7-9F18-4CE8-B779-A690346D1E45}"/>
    <cellStyle name="Feeder Field 4 5 2 2" xfId="18705" xr:uid="{1326C1EF-BBB1-47E7-8673-F1EFE0ACB3C4}"/>
    <cellStyle name="Feeder Field 4 5 2 3" xfId="18706" xr:uid="{BE583828-B621-4952-BCBE-C501A7789FCC}"/>
    <cellStyle name="Feeder Field 4 5 3" xfId="18707" xr:uid="{B033F7CF-52F9-43E5-A0F5-27310C2A6799}"/>
    <cellStyle name="Feeder Field 4 5 4" xfId="18708" xr:uid="{31790831-6A52-45D5-BCA7-7A9C4D86D105}"/>
    <cellStyle name="Feeder Field 4 6" xfId="18709" xr:uid="{FCC0FA73-5261-41DF-B5C9-B6DB5A6917E4}"/>
    <cellStyle name="Feeder Field 4 6 2" xfId="18710" xr:uid="{F79FEF26-A0FD-4BA0-B7A4-3BEE105AC8C0}"/>
    <cellStyle name="Feeder Field 4 6 2 2" xfId="18711" xr:uid="{3718F6DB-0213-4EF9-8DD9-8AA9D511F5FB}"/>
    <cellStyle name="Feeder Field 4 6 3" xfId="18712" xr:uid="{97B84D39-318A-494A-9AAA-31937B9A65B2}"/>
    <cellStyle name="Feeder Field 4 6 4" xfId="18713" xr:uid="{2DB1664E-2C61-4B93-9691-5F35BC013778}"/>
    <cellStyle name="Feeder Field 4 7" xfId="18714" xr:uid="{EA75B98D-CAF3-4A25-BABA-57EE65AEABC6}"/>
    <cellStyle name="Feeder Field 4 7 2" xfId="18715" xr:uid="{35CBE19E-A810-40AE-AAF1-99E27D2DD2FB}"/>
    <cellStyle name="Feeder Field 4 7 2 2" xfId="18716" xr:uid="{17DEB6FD-E7DE-4D6E-9FD1-624125E0A3DF}"/>
    <cellStyle name="Feeder Field 4 7 3" xfId="18717" xr:uid="{3AD1E079-E5BA-4A4C-BAE2-EE82E13ED6C7}"/>
    <cellStyle name="Feeder Field 4 8" xfId="18718" xr:uid="{2609AB72-937D-4C67-A171-ABC699F3F133}"/>
    <cellStyle name="Feeder Field 4 8 2" xfId="18719" xr:uid="{A4707430-E039-4FF9-A3A2-D7B67BFAEA71}"/>
    <cellStyle name="Feeder Field 4 8 2 2" xfId="18720" xr:uid="{98584294-5CB0-4DAD-80A3-E7946A54ACB8}"/>
    <cellStyle name="Feeder Field 4 8 3" xfId="18721" xr:uid="{D9CC0A9A-3D0E-4993-8D97-A424F5B1E342}"/>
    <cellStyle name="Feeder Field 4 9" xfId="18722" xr:uid="{950C5C94-4892-4F87-A8C9-5DE4D1E973A8}"/>
    <cellStyle name="Feeder Field 4 9 2" xfId="18723" xr:uid="{A3FCC1DA-4003-47E7-B1D0-CC25C288202A}"/>
    <cellStyle name="Feeder Field 4 9 2 2" xfId="18724" xr:uid="{1C1F6432-4E37-4E08-AA5A-CE99584EB5E6}"/>
    <cellStyle name="Feeder Field 4 9 3" xfId="18725" xr:uid="{832C9ED4-6E70-4D85-B22C-C520A1FDF55F}"/>
    <cellStyle name="Feeder Field 5" xfId="18726" xr:uid="{4B3D07F6-C230-47C9-83BE-DED117A45273}"/>
    <cellStyle name="Feeder Field 5 10" xfId="18727" xr:uid="{BAB06841-D772-41B5-856E-FDA63AE81695}"/>
    <cellStyle name="Feeder Field 5 10 2" xfId="18728" xr:uid="{685DE23E-B116-4295-AAE9-ACA65E0DA868}"/>
    <cellStyle name="Feeder Field 5 10 2 2" xfId="18729" xr:uid="{4037B0F0-2583-40A7-8D97-E420BBA60226}"/>
    <cellStyle name="Feeder Field 5 10 3" xfId="18730" xr:uid="{13E7065E-2BE8-494B-BBA3-9F5521849A3A}"/>
    <cellStyle name="Feeder Field 5 11" xfId="18731" xr:uid="{48092CC5-C3B4-4B82-97AB-B4D72C17C9EA}"/>
    <cellStyle name="Feeder Field 5 11 2" xfId="18732" xr:uid="{AD062731-49DD-45C2-A78F-A270689F4CF2}"/>
    <cellStyle name="Feeder Field 5 11 2 2" xfId="18733" xr:uid="{01023144-D106-45AA-A731-5D5E769E3F3B}"/>
    <cellStyle name="Feeder Field 5 11 3" xfId="18734" xr:uid="{7F9F1C26-1DB5-40EC-B550-E4A832F91048}"/>
    <cellStyle name="Feeder Field 5 12" xfId="18735" xr:uid="{35B29D68-FF1E-46FB-A8A9-2DFFA04B4ED2}"/>
    <cellStyle name="Feeder Field 5 12 2" xfId="18736" xr:uid="{5D818B58-2834-48F8-A532-9F0C5DBFAB4A}"/>
    <cellStyle name="Feeder Field 5 12 2 2" xfId="18737" xr:uid="{84D7BF8E-3ABC-4181-B6BB-FB9B78E5564C}"/>
    <cellStyle name="Feeder Field 5 12 3" xfId="18738" xr:uid="{1ACF00FA-8820-4C06-9405-DF0E525CFE44}"/>
    <cellStyle name="Feeder Field 5 13" xfId="18739" xr:uid="{7C77F54C-D100-401B-BE4A-A1310A126307}"/>
    <cellStyle name="Feeder Field 5 13 2" xfId="18740" xr:uid="{3139B818-6BCF-44EF-A825-7D5FB156A4FC}"/>
    <cellStyle name="Feeder Field 5 13 2 2" xfId="18741" xr:uid="{1F817B73-E15B-49A4-9A59-CEEC23EAD30D}"/>
    <cellStyle name="Feeder Field 5 13 3" xfId="18742" xr:uid="{D98FC828-73F1-4D99-9854-34BEF7F153B6}"/>
    <cellStyle name="Feeder Field 5 14" xfId="18743" xr:uid="{67F88E30-67C0-49B1-856E-FE747A9C2150}"/>
    <cellStyle name="Feeder Field 5 14 2" xfId="18744" xr:uid="{62960AB2-80AE-45FC-B8D1-B93FDF71FBA7}"/>
    <cellStyle name="Feeder Field 5 14 2 2" xfId="18745" xr:uid="{C502E103-9DB2-44DD-9C90-C31B6A2FE918}"/>
    <cellStyle name="Feeder Field 5 14 3" xfId="18746" xr:uid="{DF9DBCA1-637F-4F63-9D11-3E029C70DD7D}"/>
    <cellStyle name="Feeder Field 5 15" xfId="18747" xr:uid="{92CAD4BE-127F-4D11-8153-B7C1E8D5021A}"/>
    <cellStyle name="Feeder Field 5 15 2" xfId="18748" xr:uid="{48D54E98-55A3-4F06-B8B0-145955691EAF}"/>
    <cellStyle name="Feeder Field 5 15 2 2" xfId="18749" xr:uid="{F8A3A55D-F8C5-438C-B546-DC5BAEFB1AAF}"/>
    <cellStyle name="Feeder Field 5 15 3" xfId="18750" xr:uid="{B570B6DA-427B-4D5E-A528-472CD4ADC46B}"/>
    <cellStyle name="Feeder Field 5 16" xfId="18751" xr:uid="{BB724FEF-4E68-48F8-B6C4-3D05D0702119}"/>
    <cellStyle name="Feeder Field 5 16 2" xfId="18752" xr:uid="{F37C993D-3401-4895-BBBD-1E55695202AA}"/>
    <cellStyle name="Feeder Field 5 16 2 2" xfId="18753" xr:uid="{02505482-D83B-4FF3-ACA0-9D30D22EB215}"/>
    <cellStyle name="Feeder Field 5 16 3" xfId="18754" xr:uid="{0C0F8A48-CFC6-4FC4-880A-C56273CD900F}"/>
    <cellStyle name="Feeder Field 5 17" xfId="18755" xr:uid="{26ECB8E0-FEF8-4C5E-9996-19C90912348F}"/>
    <cellStyle name="Feeder Field 5 17 2" xfId="18756" xr:uid="{B599C500-D69B-4A1F-B44A-9C2171104337}"/>
    <cellStyle name="Feeder Field 5 17 2 2" xfId="18757" xr:uid="{D7B3ECDE-6303-44C7-AE56-64EC5EA7DCC0}"/>
    <cellStyle name="Feeder Field 5 17 3" xfId="18758" xr:uid="{AD00EC77-5CB0-458F-A32C-325770E313EC}"/>
    <cellStyle name="Feeder Field 5 18" xfId="18759" xr:uid="{FA741A47-7D6F-450C-83EE-D14C8DB03F1D}"/>
    <cellStyle name="Feeder Field 5 18 2" xfId="18760" xr:uid="{C1DB7DE4-7BBB-4323-9D57-71EC7F90D905}"/>
    <cellStyle name="Feeder Field 5 18 2 2" xfId="18761" xr:uid="{F2B094D7-1A8F-408F-BFF8-F54D0C4DF3EF}"/>
    <cellStyle name="Feeder Field 5 18 3" xfId="18762" xr:uid="{9D905E8E-C5E5-4AE3-BBE3-461AD4485CC1}"/>
    <cellStyle name="Feeder Field 5 19" xfId="18763" xr:uid="{05369456-FE2C-4C57-8F8D-6B59B26631E3}"/>
    <cellStyle name="Feeder Field 5 19 2" xfId="18764" xr:uid="{C29CEF84-584D-4F58-8750-217D96624B13}"/>
    <cellStyle name="Feeder Field 5 19 2 2" xfId="18765" xr:uid="{6DD26E6A-2F74-4D15-96E1-F1E4659DB8E3}"/>
    <cellStyle name="Feeder Field 5 19 3" xfId="18766" xr:uid="{8304E743-C0D8-499E-9313-E5B99E6E1BB6}"/>
    <cellStyle name="Feeder Field 5 2" xfId="18767" xr:uid="{51237957-4AD2-409E-995E-69F176544A35}"/>
    <cellStyle name="Feeder Field 5 2 10" xfId="18768" xr:uid="{78B09BE4-1C0D-4F5A-96BE-3133D3EBFD95}"/>
    <cellStyle name="Feeder Field 5 2 10 2" xfId="18769" xr:uid="{D271B57C-F76B-4909-A7D8-073E9956DED3}"/>
    <cellStyle name="Feeder Field 5 2 10 2 2" xfId="18770" xr:uid="{CC7988D7-0C09-46E0-B85B-6BD3400D5A3D}"/>
    <cellStyle name="Feeder Field 5 2 10 3" xfId="18771" xr:uid="{8F492191-D8A2-4464-AFC2-E303BE4CA92C}"/>
    <cellStyle name="Feeder Field 5 2 11" xfId="18772" xr:uid="{709D4697-183E-4C68-BB74-CEC6A9B6FF80}"/>
    <cellStyle name="Feeder Field 5 2 11 2" xfId="18773" xr:uid="{F540C7F8-6DCD-4E44-9580-AD2358302CB6}"/>
    <cellStyle name="Feeder Field 5 2 11 2 2" xfId="18774" xr:uid="{F45C0C10-E054-42B2-86D0-E05DD7F6553D}"/>
    <cellStyle name="Feeder Field 5 2 11 3" xfId="18775" xr:uid="{E8345D7D-1FC0-40D2-8051-ADCC315A92DC}"/>
    <cellStyle name="Feeder Field 5 2 12" xfId="18776" xr:uid="{7D495F01-EC5E-438D-B039-D8B72C4EAEF4}"/>
    <cellStyle name="Feeder Field 5 2 12 2" xfId="18777" xr:uid="{C28C0A44-DD62-404B-853D-10D7F3EFDD8A}"/>
    <cellStyle name="Feeder Field 5 2 12 2 2" xfId="18778" xr:uid="{A63E4E4A-0D02-4D3F-A0B0-4B6EE1184209}"/>
    <cellStyle name="Feeder Field 5 2 12 3" xfId="18779" xr:uid="{321C5A1F-2F5D-4C3C-A869-26267B2AE5A2}"/>
    <cellStyle name="Feeder Field 5 2 13" xfId="18780" xr:uid="{627E3A55-719A-4683-BC3F-7AF6B0DFD534}"/>
    <cellStyle name="Feeder Field 5 2 13 2" xfId="18781" xr:uid="{7EC48D28-504B-458E-92B4-A3789174C02C}"/>
    <cellStyle name="Feeder Field 5 2 13 2 2" xfId="18782" xr:uid="{8BC16818-3483-4222-9781-8A87A0B376DD}"/>
    <cellStyle name="Feeder Field 5 2 13 3" xfId="18783" xr:uid="{C425B46D-230D-4AAD-82DB-520D463EBAF0}"/>
    <cellStyle name="Feeder Field 5 2 14" xfId="18784" xr:uid="{B750CC66-7FE2-44DD-9BF7-81A9E8E170A4}"/>
    <cellStyle name="Feeder Field 5 2 14 2" xfId="18785" xr:uid="{485054A7-0D44-418C-B471-BD9E993DC750}"/>
    <cellStyle name="Feeder Field 5 2 14 2 2" xfId="18786" xr:uid="{81C53ED0-FBE6-46F1-AE3F-71AEB157FFBC}"/>
    <cellStyle name="Feeder Field 5 2 14 3" xfId="18787" xr:uid="{E8D94AF5-CEA1-4EA5-9B62-B2FD4FA0F498}"/>
    <cellStyle name="Feeder Field 5 2 15" xfId="18788" xr:uid="{41025F0C-4BFD-490E-924F-984E77E2A6BC}"/>
    <cellStyle name="Feeder Field 5 2 15 2" xfId="18789" xr:uid="{4A80E5F9-B647-4D96-A277-350AA5FDE323}"/>
    <cellStyle name="Feeder Field 5 2 15 2 2" xfId="18790" xr:uid="{CE163219-5B15-4B23-A8F5-BC555BF5AE5C}"/>
    <cellStyle name="Feeder Field 5 2 15 3" xfId="18791" xr:uid="{DDA40252-4C40-4D80-B14C-EFE0E052AB72}"/>
    <cellStyle name="Feeder Field 5 2 16" xfId="18792" xr:uid="{16636E7A-8C5C-491C-900D-61531EE7389F}"/>
    <cellStyle name="Feeder Field 5 2 16 2" xfId="18793" xr:uid="{CA711AAD-28F7-4C25-9031-E9BD09DE3F72}"/>
    <cellStyle name="Feeder Field 5 2 16 2 2" xfId="18794" xr:uid="{EBDC485D-CF08-4BB5-B5DB-3A5D3DA43B7E}"/>
    <cellStyle name="Feeder Field 5 2 16 3" xfId="18795" xr:uid="{8870F00A-6A52-4951-8C9D-1AE3458D09A8}"/>
    <cellStyle name="Feeder Field 5 2 17" xfId="18796" xr:uid="{42AC9B31-6375-458D-9C5A-3B7A150B3A69}"/>
    <cellStyle name="Feeder Field 5 2 17 2" xfId="18797" xr:uid="{0936DD70-B675-4B5D-B619-994119F81358}"/>
    <cellStyle name="Feeder Field 5 2 17 2 2" xfId="18798" xr:uid="{5345F69A-998E-4660-8703-8AED0DEE6EED}"/>
    <cellStyle name="Feeder Field 5 2 17 3" xfId="18799" xr:uid="{3745A8C1-685E-4BB4-B4EE-163BDAA2F1E5}"/>
    <cellStyle name="Feeder Field 5 2 18" xfId="18800" xr:uid="{5DEBA81E-5208-4A14-A5BA-32B0B7585D89}"/>
    <cellStyle name="Feeder Field 5 2 18 2" xfId="18801" xr:uid="{BBE0FE8D-35CB-4329-A315-C6A14F77DD0C}"/>
    <cellStyle name="Feeder Field 5 2 18 2 2" xfId="18802" xr:uid="{7B1A5D7D-14D6-4416-8CB9-9F77B2E424FF}"/>
    <cellStyle name="Feeder Field 5 2 18 3" xfId="18803" xr:uid="{B677C1FD-190A-4831-8F07-B7E29A8B22F1}"/>
    <cellStyle name="Feeder Field 5 2 19" xfId="18804" xr:uid="{A8F51E99-C0FD-4152-BF4C-4644D3FDDA48}"/>
    <cellStyle name="Feeder Field 5 2 19 2" xfId="18805" xr:uid="{0A7D845D-D6FC-4A45-8694-E89E228B0088}"/>
    <cellStyle name="Feeder Field 5 2 19 2 2" xfId="18806" xr:uid="{C9D044AB-56D1-407D-A416-D66B1FB2AC1E}"/>
    <cellStyle name="Feeder Field 5 2 19 3" xfId="18807" xr:uid="{E148D72A-B687-4F62-84BF-0558525C7E4D}"/>
    <cellStyle name="Feeder Field 5 2 2" xfId="18808" xr:uid="{E0C875EF-640F-40A9-A2CD-2BD91064E283}"/>
    <cellStyle name="Feeder Field 5 2 2 2" xfId="18809" xr:uid="{3549FFA3-E84A-45D4-8E60-EBA3B0724564}"/>
    <cellStyle name="Feeder Field 5 2 2 2 2" xfId="18810" xr:uid="{A8212439-90E0-434B-9D33-13B0DDF17023}"/>
    <cellStyle name="Feeder Field 5 2 2 2 3" xfId="18811" xr:uid="{51B0CA1F-BA50-4B40-99FD-B3E09F88EB55}"/>
    <cellStyle name="Feeder Field 5 2 2 3" xfId="18812" xr:uid="{268C53DE-0132-4799-9144-BB1E07A11D45}"/>
    <cellStyle name="Feeder Field 5 2 2 3 2" xfId="18813" xr:uid="{57945979-F617-42C4-AA91-6C81DE6ECCAA}"/>
    <cellStyle name="Feeder Field 5 2 2 4" xfId="18814" xr:uid="{B7D682E6-BE56-464E-A350-9410B29D3C82}"/>
    <cellStyle name="Feeder Field 5 2 20" xfId="18815" xr:uid="{B5F46E44-19B9-4AE3-9B87-6D85475444FF}"/>
    <cellStyle name="Feeder Field 5 2 20 2" xfId="18816" xr:uid="{1D8AAAA1-3746-48C1-B3DD-FAE01F0489C6}"/>
    <cellStyle name="Feeder Field 5 2 20 2 2" xfId="18817" xr:uid="{755CBAB5-3F4A-4995-8189-931336E56D7C}"/>
    <cellStyle name="Feeder Field 5 2 20 3" xfId="18818" xr:uid="{6AEE6BA2-386E-488A-B4B1-FC96DD508EFD}"/>
    <cellStyle name="Feeder Field 5 2 21" xfId="18819" xr:uid="{A3E3F25E-5865-40C5-AB36-0308C22F6178}"/>
    <cellStyle name="Feeder Field 5 2 21 2" xfId="18820" xr:uid="{206517C0-937B-4A0E-8677-1F73D1333CA1}"/>
    <cellStyle name="Feeder Field 5 2 22" xfId="18821" xr:uid="{7AB7FC74-730F-41C3-8699-A333DF411E5D}"/>
    <cellStyle name="Feeder Field 5 2 23" xfId="18822" xr:uid="{632DDE00-9769-4400-8BE8-CA3F462AEF95}"/>
    <cellStyle name="Feeder Field 5 2 3" xfId="18823" xr:uid="{59B02CCF-4060-4C44-B008-4F4FA828AF91}"/>
    <cellStyle name="Feeder Field 5 2 3 2" xfId="18824" xr:uid="{A5075FB1-F35A-4FF3-B70F-526EB85341B6}"/>
    <cellStyle name="Feeder Field 5 2 3 2 2" xfId="18825" xr:uid="{508F9DA4-667C-4CEF-86D5-642E7493CD21}"/>
    <cellStyle name="Feeder Field 5 2 3 3" xfId="18826" xr:uid="{84BEA698-DA04-42F7-B88B-71CB8B84B92A}"/>
    <cellStyle name="Feeder Field 5 2 3 4" xfId="18827" xr:uid="{992C47EB-2ABB-4160-A5F2-B94A1119E260}"/>
    <cellStyle name="Feeder Field 5 2 4" xfId="18828" xr:uid="{CE42E846-E0F8-4521-93D0-A7BE8E9E0A1E}"/>
    <cellStyle name="Feeder Field 5 2 4 2" xfId="18829" xr:uid="{C741296F-C3EA-4D3F-9B20-EFEEB232D57E}"/>
    <cellStyle name="Feeder Field 5 2 4 2 2" xfId="18830" xr:uid="{C06AF045-3AD4-4CB6-B916-FC342704AB00}"/>
    <cellStyle name="Feeder Field 5 2 4 3" xfId="18831" xr:uid="{94A3A178-FDC6-4A0F-B1DE-EE168CC5AA1D}"/>
    <cellStyle name="Feeder Field 5 2 4 4" xfId="18832" xr:uid="{273497B0-1FBD-4562-8D6B-8D011CB5A55E}"/>
    <cellStyle name="Feeder Field 5 2 5" xfId="18833" xr:uid="{6D807DE8-CFF7-4DE7-B4B9-280BE7C5ED3A}"/>
    <cellStyle name="Feeder Field 5 2 5 2" xfId="18834" xr:uid="{30DD5E2D-20B1-4121-8C16-E8BD3B7BD6F8}"/>
    <cellStyle name="Feeder Field 5 2 5 2 2" xfId="18835" xr:uid="{FB724829-C37A-4426-8624-AA26E29FF2D0}"/>
    <cellStyle name="Feeder Field 5 2 5 3" xfId="18836" xr:uid="{17024498-0A7A-459D-9203-8B3B630123DE}"/>
    <cellStyle name="Feeder Field 5 2 6" xfId="18837" xr:uid="{50BF11BE-2C48-4D62-9C0A-40915B105B1F}"/>
    <cellStyle name="Feeder Field 5 2 6 2" xfId="18838" xr:uid="{36AAC34C-AFF3-49DF-A076-319FD462A1D2}"/>
    <cellStyle name="Feeder Field 5 2 6 2 2" xfId="18839" xr:uid="{2F087B0B-A43A-45C6-B158-69B6A37FC44E}"/>
    <cellStyle name="Feeder Field 5 2 6 3" xfId="18840" xr:uid="{07CA8D97-A3E1-4E49-B0D3-DE1BAFD9218E}"/>
    <cellStyle name="Feeder Field 5 2 7" xfId="18841" xr:uid="{50A16102-386A-4002-8CF5-5B82056AE4B6}"/>
    <cellStyle name="Feeder Field 5 2 7 2" xfId="18842" xr:uid="{0E62FAD3-097B-4C75-9EC0-F6C5D268F7DA}"/>
    <cellStyle name="Feeder Field 5 2 7 2 2" xfId="18843" xr:uid="{120D5A3A-563B-4680-9D67-4CAF8A44092E}"/>
    <cellStyle name="Feeder Field 5 2 7 3" xfId="18844" xr:uid="{D83E92D7-3EA2-49EC-9323-A024DA62A5D7}"/>
    <cellStyle name="Feeder Field 5 2 8" xfId="18845" xr:uid="{F82C0C05-8BDC-4655-9996-DD222B458F9D}"/>
    <cellStyle name="Feeder Field 5 2 8 2" xfId="18846" xr:uid="{B240AE1A-9F62-4B90-B8F2-4A52E874BE55}"/>
    <cellStyle name="Feeder Field 5 2 8 2 2" xfId="18847" xr:uid="{AC70E065-868D-4DCB-8E0D-7A38D805CE24}"/>
    <cellStyle name="Feeder Field 5 2 8 3" xfId="18848" xr:uid="{39BCF73A-0092-4469-9A66-112487F07F7A}"/>
    <cellStyle name="Feeder Field 5 2 9" xfId="18849" xr:uid="{CC3520F6-F9C6-4967-A03B-E852447F3020}"/>
    <cellStyle name="Feeder Field 5 2 9 2" xfId="18850" xr:uid="{FC7CE026-08AC-4048-B892-F6F650F5FE45}"/>
    <cellStyle name="Feeder Field 5 2 9 2 2" xfId="18851" xr:uid="{1248891A-0BEF-45E4-8A76-D92C69E444EA}"/>
    <cellStyle name="Feeder Field 5 2 9 3" xfId="18852" xr:uid="{BABC5751-09E1-439A-8EB5-9B3B6A778CA9}"/>
    <cellStyle name="Feeder Field 5 20" xfId="18853" xr:uid="{35D1476D-7D2F-4E7A-B504-57EF712840AB}"/>
    <cellStyle name="Feeder Field 5 20 2" xfId="18854" xr:uid="{7724160F-8457-46D3-AC57-7EF1327A6D72}"/>
    <cellStyle name="Feeder Field 5 20 2 2" xfId="18855" xr:uid="{6BB50269-8F64-49F2-9766-115DDB2B97E8}"/>
    <cellStyle name="Feeder Field 5 20 3" xfId="18856" xr:uid="{6D3D9FE6-49E5-4536-BB5A-39631F3CCEEF}"/>
    <cellStyle name="Feeder Field 5 21" xfId="18857" xr:uid="{8DA0C5FF-7350-455A-AD4B-3AC9EB76D501}"/>
    <cellStyle name="Feeder Field 5 21 2" xfId="18858" xr:uid="{E23C3D19-11D6-407A-9FB5-B8A76A54968F}"/>
    <cellStyle name="Feeder Field 5 21 2 2" xfId="18859" xr:uid="{15038667-B617-4158-A154-6679BEE81525}"/>
    <cellStyle name="Feeder Field 5 21 3" xfId="18860" xr:uid="{FE728AB7-2E91-4C81-B88C-A8CE472071A3}"/>
    <cellStyle name="Feeder Field 5 22" xfId="18861" xr:uid="{EC6B45DC-913C-4E03-BDEF-959DAE2C839D}"/>
    <cellStyle name="Feeder Field 5 22 2" xfId="18862" xr:uid="{C5B548A0-2BB5-446A-8662-C50D74C7427D}"/>
    <cellStyle name="Feeder Field 5 23" xfId="18863" xr:uid="{58B3934D-A029-4737-A7BD-4973A9186C5D}"/>
    <cellStyle name="Feeder Field 5 24" xfId="18864" xr:uid="{40932DB5-B0EA-414E-AFB7-BCB7C3BB9920}"/>
    <cellStyle name="Feeder Field 5 3" xfId="18865" xr:uid="{CE97059F-72CF-4EF0-98FD-7201B50C1DBA}"/>
    <cellStyle name="Feeder Field 5 3 2" xfId="18866" xr:uid="{17733C91-69CD-4ABF-8C71-8D34069F0704}"/>
    <cellStyle name="Feeder Field 5 3 2 2" xfId="18867" xr:uid="{24A84C58-1DB4-4C64-B4BE-0F0BC1F1C0AC}"/>
    <cellStyle name="Feeder Field 5 3 2 3" xfId="18868" xr:uid="{55510225-37AB-44F9-B550-AF02D1F8C727}"/>
    <cellStyle name="Feeder Field 5 3 3" xfId="18869" xr:uid="{07697CE5-B337-4517-8BEC-39E4D637DDB8}"/>
    <cellStyle name="Feeder Field 5 3 3 2" xfId="18870" xr:uid="{EA14828C-C05A-48C5-ACD9-6EE8BA220306}"/>
    <cellStyle name="Feeder Field 5 3 4" xfId="18871" xr:uid="{78746FA7-0D26-4783-8528-9166EF9E530E}"/>
    <cellStyle name="Feeder Field 5 4" xfId="18872" xr:uid="{47220E50-4D3F-4A97-9F72-0FBB76EFFC34}"/>
    <cellStyle name="Feeder Field 5 4 2" xfId="18873" xr:uid="{A379BF35-D5B6-44EA-9B9D-C8746C0C8045}"/>
    <cellStyle name="Feeder Field 5 4 2 2" xfId="18874" xr:uid="{6F387BE6-B17A-4664-BE8C-DF6C1EF4D287}"/>
    <cellStyle name="Feeder Field 5 4 3" xfId="18875" xr:uid="{C8B50428-09B8-464C-A16E-B233B81A98BA}"/>
    <cellStyle name="Feeder Field 5 4 4" xfId="18876" xr:uid="{B19C3E91-F015-42B6-B5F0-7E8668663973}"/>
    <cellStyle name="Feeder Field 5 5" xfId="18877" xr:uid="{99409611-06B3-4B42-A6AF-419E0167B54B}"/>
    <cellStyle name="Feeder Field 5 5 2" xfId="18878" xr:uid="{44A45EBB-F08E-4308-8112-0E2C7357B9BA}"/>
    <cellStyle name="Feeder Field 5 5 2 2" xfId="18879" xr:uid="{43D2D7CC-7A6A-4050-83F6-13BBD8F22351}"/>
    <cellStyle name="Feeder Field 5 5 3" xfId="18880" xr:uid="{41877B5B-A04F-4F11-9359-1B826C138728}"/>
    <cellStyle name="Feeder Field 5 5 4" xfId="18881" xr:uid="{A8B7D0D0-9B73-4E56-BAB1-E0038D34B75C}"/>
    <cellStyle name="Feeder Field 5 6" xfId="18882" xr:uid="{6D3FCBD3-0C70-4509-92F1-C72A8CACB622}"/>
    <cellStyle name="Feeder Field 5 6 2" xfId="18883" xr:uid="{0AA4BD15-2CF2-462D-80AA-7F1238DC559F}"/>
    <cellStyle name="Feeder Field 5 6 2 2" xfId="18884" xr:uid="{7DF5BAC2-6BE7-4C78-B4A6-BB678B10ED65}"/>
    <cellStyle name="Feeder Field 5 6 3" xfId="18885" xr:uid="{B4718996-64DB-4A1E-86C6-BC79C4B6C4A4}"/>
    <cellStyle name="Feeder Field 5 7" xfId="18886" xr:uid="{32CB763D-F409-4D7E-A754-1069D40B6CF7}"/>
    <cellStyle name="Feeder Field 5 7 2" xfId="18887" xr:uid="{8D64BFCC-A5AE-4D2B-93C6-C69B0AF1A04E}"/>
    <cellStyle name="Feeder Field 5 7 2 2" xfId="18888" xr:uid="{AFFEAAED-2FF2-4636-A35E-44B4E8816D48}"/>
    <cellStyle name="Feeder Field 5 7 3" xfId="18889" xr:uid="{EB5CB9EA-AEA3-4338-B0A1-F76374E64611}"/>
    <cellStyle name="Feeder Field 5 8" xfId="18890" xr:uid="{C05C407F-3E82-4BBA-A4F2-F47E69F9D908}"/>
    <cellStyle name="Feeder Field 5 8 2" xfId="18891" xr:uid="{EAB1650D-914E-490F-8094-09814DCF3127}"/>
    <cellStyle name="Feeder Field 5 8 2 2" xfId="18892" xr:uid="{3206A623-2D6B-4297-A056-3B0C393026F1}"/>
    <cellStyle name="Feeder Field 5 8 3" xfId="18893" xr:uid="{72A6A959-FDF0-4672-BBB2-4110C114F20B}"/>
    <cellStyle name="Feeder Field 5 9" xfId="18894" xr:uid="{6759A1DA-8D1E-4457-9E6B-2454792FFA25}"/>
    <cellStyle name="Feeder Field 5 9 2" xfId="18895" xr:uid="{ECCE0F42-00AF-4BBD-9439-3272CA29E5C3}"/>
    <cellStyle name="Feeder Field 5 9 2 2" xfId="18896" xr:uid="{D313511A-83BC-4D48-957E-94CB3E54B482}"/>
    <cellStyle name="Feeder Field 5 9 3" xfId="18897" xr:uid="{D6AC48B7-2BD9-4BCA-8F6C-3803DA1AD77E}"/>
    <cellStyle name="Feeder Field 6" xfId="18898" xr:uid="{256FF520-27FB-4196-976D-068C5CA943CA}"/>
    <cellStyle name="Feeder Field 6 10" xfId="18899" xr:uid="{FB33E383-63DB-45FF-8266-E121AEB3182E}"/>
    <cellStyle name="Feeder Field 6 10 2" xfId="18900" xr:uid="{50AC82A2-5964-4459-B7F7-867EA150C88A}"/>
    <cellStyle name="Feeder Field 6 10 2 2" xfId="18901" xr:uid="{5628DCA2-6E4E-411D-83E2-2A7907EAC7F1}"/>
    <cellStyle name="Feeder Field 6 10 3" xfId="18902" xr:uid="{AFF708AA-906C-488E-8A17-268B3EE78570}"/>
    <cellStyle name="Feeder Field 6 11" xfId="18903" xr:uid="{FC157AAC-6150-4E4B-B951-8A8390528033}"/>
    <cellStyle name="Feeder Field 6 11 2" xfId="18904" xr:uid="{9EAED174-6317-495F-B80E-C3D4D0758CB7}"/>
    <cellStyle name="Feeder Field 6 11 2 2" xfId="18905" xr:uid="{7EF130CD-BBA1-4B82-B2E0-A952C676CEE8}"/>
    <cellStyle name="Feeder Field 6 11 3" xfId="18906" xr:uid="{9C32AD8F-1795-4954-BDBA-B16C20708BEA}"/>
    <cellStyle name="Feeder Field 6 12" xfId="18907" xr:uid="{55D894C1-5C7C-4693-8972-745AA9076768}"/>
    <cellStyle name="Feeder Field 6 12 2" xfId="18908" xr:uid="{D585FCC7-8939-4F93-B434-5A36CDE44C00}"/>
    <cellStyle name="Feeder Field 6 12 2 2" xfId="18909" xr:uid="{BD5B96FE-E5B7-4764-9A07-7FF0036FE38D}"/>
    <cellStyle name="Feeder Field 6 12 3" xfId="18910" xr:uid="{79F06974-E4A9-410F-93FB-EC6EB203D0D8}"/>
    <cellStyle name="Feeder Field 6 13" xfId="18911" xr:uid="{CEEB3538-BFA9-4939-ADC5-92C182599327}"/>
    <cellStyle name="Feeder Field 6 13 2" xfId="18912" xr:uid="{F903342D-4876-4491-9D1D-54FF4DF334AA}"/>
    <cellStyle name="Feeder Field 6 13 2 2" xfId="18913" xr:uid="{F1B23F87-119F-43B1-8DCC-96A99661E43E}"/>
    <cellStyle name="Feeder Field 6 13 3" xfId="18914" xr:uid="{19A1215D-18C0-4605-AFFB-63F0139ED936}"/>
    <cellStyle name="Feeder Field 6 14" xfId="18915" xr:uid="{F5883FDC-E35A-43F8-A64A-A83DB7DAEADA}"/>
    <cellStyle name="Feeder Field 6 14 2" xfId="18916" xr:uid="{F3BA7E47-D407-4393-80DB-B0D2B0D4ED4C}"/>
    <cellStyle name="Feeder Field 6 14 2 2" xfId="18917" xr:uid="{9DF33FCC-EFB7-4AD4-9C61-20B5102FBA5E}"/>
    <cellStyle name="Feeder Field 6 14 3" xfId="18918" xr:uid="{54689C27-7504-4B31-A8B9-1CE9D5DE97E9}"/>
    <cellStyle name="Feeder Field 6 15" xfId="18919" xr:uid="{53AEE058-EDCF-417B-9D48-3AAA3BE7B586}"/>
    <cellStyle name="Feeder Field 6 15 2" xfId="18920" xr:uid="{4D2F24CC-FA06-45F1-B8DA-28E63451D8DD}"/>
    <cellStyle name="Feeder Field 6 15 2 2" xfId="18921" xr:uid="{45B08215-B45E-4DBA-BA4F-264F2D3243C0}"/>
    <cellStyle name="Feeder Field 6 15 3" xfId="18922" xr:uid="{97FE6BB1-05F7-4E41-B9F4-E2CC41E54242}"/>
    <cellStyle name="Feeder Field 6 16" xfId="18923" xr:uid="{97FA8997-E00D-4E75-8D96-21A900DE7805}"/>
    <cellStyle name="Feeder Field 6 16 2" xfId="18924" xr:uid="{B4A395E9-3846-45B0-BAD1-F586C4C98313}"/>
    <cellStyle name="Feeder Field 6 16 2 2" xfId="18925" xr:uid="{62089A5A-148E-4474-BDE5-1E9E29E94DE2}"/>
    <cellStyle name="Feeder Field 6 16 3" xfId="18926" xr:uid="{6E247262-8031-4E2E-841F-D2FD5AF33A42}"/>
    <cellStyle name="Feeder Field 6 17" xfId="18927" xr:uid="{5D2217FA-7303-4BA9-9BED-0751749A99E1}"/>
    <cellStyle name="Feeder Field 6 17 2" xfId="18928" xr:uid="{E3378992-A625-407F-BB40-C3C349A7C30B}"/>
    <cellStyle name="Feeder Field 6 17 2 2" xfId="18929" xr:uid="{BC56F805-9A93-41B7-82C4-A8AC9D38B52B}"/>
    <cellStyle name="Feeder Field 6 17 3" xfId="18930" xr:uid="{D1A29A13-8E34-4FCD-889B-F81001DD2002}"/>
    <cellStyle name="Feeder Field 6 18" xfId="18931" xr:uid="{4D3717BF-F7BC-4057-AC02-A5AFDDB9F718}"/>
    <cellStyle name="Feeder Field 6 18 2" xfId="18932" xr:uid="{1F121DC4-FF7C-451A-A7CA-CCC7E3205C6E}"/>
    <cellStyle name="Feeder Field 6 18 2 2" xfId="18933" xr:uid="{04B3EE05-85D4-4244-AA05-72587FA36B10}"/>
    <cellStyle name="Feeder Field 6 18 3" xfId="18934" xr:uid="{1073AAC7-BE29-4E6C-A103-D99097360ED4}"/>
    <cellStyle name="Feeder Field 6 19" xfId="18935" xr:uid="{2F92E72B-42B4-4B38-8318-F4F4BCCEE2E1}"/>
    <cellStyle name="Feeder Field 6 19 2" xfId="18936" xr:uid="{D4E8E09B-B807-42EE-81E7-685861F5C665}"/>
    <cellStyle name="Feeder Field 6 19 2 2" xfId="18937" xr:uid="{95057A25-5105-4E3F-B16C-488534BF1098}"/>
    <cellStyle name="Feeder Field 6 19 3" xfId="18938" xr:uid="{1A4EC9CD-4DD5-48F0-BB44-27773B79037F}"/>
    <cellStyle name="Feeder Field 6 2" xfId="18939" xr:uid="{E370B19C-DEE8-415B-B844-DD6F4A4EA0E5}"/>
    <cellStyle name="Feeder Field 6 2 2" xfId="18940" xr:uid="{DCE2E7AA-3CBE-4C3C-98A2-2D0A1B08C58A}"/>
    <cellStyle name="Feeder Field 6 2 2 2" xfId="18941" xr:uid="{296BF175-DED5-4C67-B25F-4F11517DC7F4}"/>
    <cellStyle name="Feeder Field 6 2 2 3" xfId="18942" xr:uid="{63A773E3-588F-4624-A4D6-E38595650C6E}"/>
    <cellStyle name="Feeder Field 6 2 3" xfId="18943" xr:uid="{9D41A5BD-B12B-4800-8B87-748D6A01C0D8}"/>
    <cellStyle name="Feeder Field 6 2 3 2" xfId="18944" xr:uid="{2B9D7511-4E13-4969-AE5B-C476C0E8EECC}"/>
    <cellStyle name="Feeder Field 6 2 4" xfId="18945" xr:uid="{DD33FD51-D854-4EFC-B989-E57AEAC79957}"/>
    <cellStyle name="Feeder Field 6 20" xfId="18946" xr:uid="{DD6129FF-3AB2-4DB7-AE03-B5C59876F445}"/>
    <cellStyle name="Feeder Field 6 20 2" xfId="18947" xr:uid="{74B4599F-D014-441B-A3D6-85E1302AA18C}"/>
    <cellStyle name="Feeder Field 6 20 2 2" xfId="18948" xr:uid="{81186486-A6A9-4632-A6B9-6C1B40102B0C}"/>
    <cellStyle name="Feeder Field 6 20 3" xfId="18949" xr:uid="{DB068E1A-B4F1-4E86-B23F-0D672162D790}"/>
    <cellStyle name="Feeder Field 6 21" xfId="18950" xr:uid="{F994538B-8661-438B-AB88-0B694203E848}"/>
    <cellStyle name="Feeder Field 6 21 2" xfId="18951" xr:uid="{02B19AE0-A182-4B96-8393-65797A8F6D85}"/>
    <cellStyle name="Feeder Field 6 22" xfId="18952" xr:uid="{781AB8FF-0EE2-44EA-BBCF-71A99046C7A4}"/>
    <cellStyle name="Feeder Field 6 23" xfId="18953" xr:uid="{26C377E8-E6E1-407E-9667-C5082DCEBD07}"/>
    <cellStyle name="Feeder Field 6 3" xfId="18954" xr:uid="{5FFF2BFE-9107-45D0-9936-474A6EF9B989}"/>
    <cellStyle name="Feeder Field 6 3 2" xfId="18955" xr:uid="{6A546490-4A8A-4C1A-B474-50BBAE69AB4B}"/>
    <cellStyle name="Feeder Field 6 3 2 2" xfId="18956" xr:uid="{5E65F25A-723D-46EC-86E4-64DE95FDB5C4}"/>
    <cellStyle name="Feeder Field 6 3 3" xfId="18957" xr:uid="{9F939A53-9FCF-44F1-85DA-3C737992D245}"/>
    <cellStyle name="Feeder Field 6 3 4" xfId="18958" xr:uid="{ABA58A97-38C0-4F4F-A56D-783BB5F74909}"/>
    <cellStyle name="Feeder Field 6 4" xfId="18959" xr:uid="{5BE0A2A2-E215-45F6-80BA-D5326D485FD2}"/>
    <cellStyle name="Feeder Field 6 4 2" xfId="18960" xr:uid="{8E6B5558-ECCB-48E8-B91D-9B262B7E2939}"/>
    <cellStyle name="Feeder Field 6 4 2 2" xfId="18961" xr:uid="{203F3052-71FB-4D16-A25D-8A04894167F6}"/>
    <cellStyle name="Feeder Field 6 4 3" xfId="18962" xr:uid="{A12D5052-1A2F-4EA3-9FEE-ACC1D33CEF2C}"/>
    <cellStyle name="Feeder Field 6 4 4" xfId="18963" xr:uid="{492FFA08-0ACA-4D79-852C-131AD01D8EEB}"/>
    <cellStyle name="Feeder Field 6 5" xfId="18964" xr:uid="{E10C557A-D12F-4D26-850D-3338F35D9486}"/>
    <cellStyle name="Feeder Field 6 5 2" xfId="18965" xr:uid="{4588F474-55FD-49F7-897E-6F39B8EB288F}"/>
    <cellStyle name="Feeder Field 6 5 2 2" xfId="18966" xr:uid="{9782F06D-1C75-4492-9B3F-24E2AB85AB1E}"/>
    <cellStyle name="Feeder Field 6 5 3" xfId="18967" xr:uid="{98A49404-25FD-450C-8CFD-65D92C5D1A8E}"/>
    <cellStyle name="Feeder Field 6 6" xfId="18968" xr:uid="{F654BD62-0484-405F-A4EC-0FFA3DDAAA83}"/>
    <cellStyle name="Feeder Field 6 6 2" xfId="18969" xr:uid="{65C0C0E6-60B6-4AB3-B3BF-F863A64DCF0A}"/>
    <cellStyle name="Feeder Field 6 6 2 2" xfId="18970" xr:uid="{0533EDAA-9605-464F-8B19-102FA5796A62}"/>
    <cellStyle name="Feeder Field 6 6 3" xfId="18971" xr:uid="{3333E0D8-1714-4D38-877B-0A410D30321A}"/>
    <cellStyle name="Feeder Field 6 7" xfId="18972" xr:uid="{D60F8ADC-117E-49C9-8665-4E49C155FCB0}"/>
    <cellStyle name="Feeder Field 6 7 2" xfId="18973" xr:uid="{2C792402-0E0B-4EF9-919A-CB103962EDC4}"/>
    <cellStyle name="Feeder Field 6 7 2 2" xfId="18974" xr:uid="{790C01F6-535D-424D-A560-5F1A28D373DF}"/>
    <cellStyle name="Feeder Field 6 7 3" xfId="18975" xr:uid="{4C514F13-D3A0-4643-9121-8A565981F24E}"/>
    <cellStyle name="Feeder Field 6 8" xfId="18976" xr:uid="{1D288906-DD92-4928-ADBB-71AF543C396D}"/>
    <cellStyle name="Feeder Field 6 8 2" xfId="18977" xr:uid="{5F84BE60-AD82-4EE6-BD0D-B753B74462AB}"/>
    <cellStyle name="Feeder Field 6 8 2 2" xfId="18978" xr:uid="{6B10F65B-02D2-4E30-9B3D-C03E308E7DFD}"/>
    <cellStyle name="Feeder Field 6 8 3" xfId="18979" xr:uid="{D983CDA6-9693-4569-A491-05AD141619E1}"/>
    <cellStyle name="Feeder Field 6 9" xfId="18980" xr:uid="{B8D43CB5-811A-414B-8D2B-A229CD0F73B9}"/>
    <cellStyle name="Feeder Field 6 9 2" xfId="18981" xr:uid="{88D7F556-8287-4BC7-8A96-FE23FEF9EA5B}"/>
    <cellStyle name="Feeder Field 6 9 2 2" xfId="18982" xr:uid="{C511C7E1-C9B9-4D7D-A914-E652217B6377}"/>
    <cellStyle name="Feeder Field 6 9 3" xfId="18983" xr:uid="{659589EF-9E7D-40B5-90AB-3329E12EF672}"/>
    <cellStyle name="Feeder Field 7" xfId="18984" xr:uid="{BFA123D4-39EC-4EEF-8379-C9E02662A760}"/>
    <cellStyle name="Feeder Field 7 2" xfId="18985" xr:uid="{2C9343CD-8B76-42EB-BAFC-164BF3B79F07}"/>
    <cellStyle name="Feeder Field 7 2 2" xfId="18986" xr:uid="{83DC49E8-C492-468F-B4FB-FB21DD3E0521}"/>
    <cellStyle name="Feeder Field 7 2 3" xfId="18987" xr:uid="{746052F5-6F38-415A-9167-29D164B5E09D}"/>
    <cellStyle name="Feeder Field 7 3" xfId="18988" xr:uid="{985082A0-27E9-494F-959B-9402F4429B5D}"/>
    <cellStyle name="Feeder Field 7 3 2" xfId="18989" xr:uid="{42CAC8E7-6DDC-467C-A075-CD94598CC651}"/>
    <cellStyle name="Feeder Field 7 4" xfId="18990" xr:uid="{314C1AC4-8410-489E-9667-12D36E8CAB6E}"/>
    <cellStyle name="Feeder Field 8" xfId="18991" xr:uid="{5010B61D-AFFE-430E-851B-3EEF105B93ED}"/>
    <cellStyle name="Feeder Field 8 2" xfId="18992" xr:uid="{C0567686-F9F5-4536-98D7-E2F4E2C932EA}"/>
    <cellStyle name="Feeder Field 8 2 2" xfId="18993" xr:uid="{57C231AE-D5FA-4685-AA1D-6B2FE47A443F}"/>
    <cellStyle name="Feeder Field 8 2 3" xfId="18994" xr:uid="{385BC519-068D-4231-8056-560085DC0B1E}"/>
    <cellStyle name="Feeder Field 8 3" xfId="18995" xr:uid="{6D415642-632A-40D6-9186-F8A01D12A9E1}"/>
    <cellStyle name="Feeder Field 8 4" xfId="18996" xr:uid="{8B45D489-4959-48F1-B96F-CC6DAD4231F9}"/>
    <cellStyle name="Feeder Field 9" xfId="18997" xr:uid="{8E3101FD-41CB-483F-B091-42B11963CD16}"/>
    <cellStyle name="Feeder Field 9 2" xfId="18998" xr:uid="{F00AC507-7C3D-4945-AF2C-7DC228F2A273}"/>
    <cellStyle name="Feeder Field 9 2 2" xfId="18999" xr:uid="{A92D5BF8-51E6-4C76-9997-A009CA3BA791}"/>
    <cellStyle name="Feeder Field 9 3" xfId="19000" xr:uid="{5D4D61ED-749B-4FF8-8DA8-F84EDE32F5A0}"/>
    <cellStyle name="Feeder Field 9 4" xfId="19001" xr:uid="{5D3A5BC4-39AB-48BC-96FC-543C9EF81A67}"/>
    <cellStyle name="Fijo" xfId="19002" xr:uid="{AC613B4C-CDD1-47F0-9FF9-08931A388FFE}"/>
    <cellStyle name="Finance" xfId="19003" xr:uid="{C1AE6A20-F5C1-437D-83D2-19284270D732}"/>
    <cellStyle name="Financiero" xfId="19004" xr:uid="{E02F6A43-7DE8-467E-8E70-1E5316EE397A}"/>
    <cellStyle name="Fixed" xfId="19005" xr:uid="{21B1AA85-B5F4-4775-AB45-F79D3F9EE8AC}"/>
    <cellStyle name="Flag" xfId="19006" xr:uid="{AF088867-6D4B-4D7B-B5FB-337B118E7A4C}"/>
    <cellStyle name="Flash" xfId="134" xr:uid="{3E937393-B4F9-48CE-90BE-998F45FE72DE}"/>
    <cellStyle name="Fonts" xfId="19007" xr:uid="{63CFE721-5867-4DC2-90DF-805373E05993}"/>
    <cellStyle name="Footer SBILogo1" xfId="19008" xr:uid="{2AE64734-87DB-4C42-ACEE-CB4EAE32CD31}"/>
    <cellStyle name="Footer SBILogo2" xfId="19009" xr:uid="{248C684C-9A6B-465C-89E1-4C6E3F810905}"/>
    <cellStyle name="Footnote" xfId="19010" xr:uid="{2EC9190F-5B05-46AA-A241-CDE3CF0C2FB8}"/>
    <cellStyle name="footnote ref" xfId="135" xr:uid="{4D218C00-74CE-4A50-AC23-7A8EF4D64872}"/>
    <cellStyle name="Footnote Reference" xfId="19011" xr:uid="{28570080-2D28-40B3-9F0B-FBB0C86D353A}"/>
    <cellStyle name="footnote text" xfId="136" xr:uid="{322E369E-C9B3-47B5-8D36-1A56F0373679}"/>
    <cellStyle name="Footnote_% Change" xfId="19012" xr:uid="{382115AF-849A-43AB-B9B1-A7984B70CA9F}"/>
    <cellStyle name="General" xfId="137" xr:uid="{754CA3C5-3290-4404-843F-8253413E075F}"/>
    <cellStyle name="General 2" xfId="138" xr:uid="{073D8C96-EBE9-45F1-91C2-F3A8363BBD55}"/>
    <cellStyle name="General 3" xfId="19013" xr:uid="{01750F4C-72EF-4730-8BAD-C88319E5ADA5}"/>
    <cellStyle name="General 4" xfId="19014" xr:uid="{30EA523F-17A4-4AC0-AA94-5DD6D9F47661}"/>
    <cellStyle name="Good 2" xfId="139" xr:uid="{72EB278A-5AEB-4440-A3F4-8DE1FA851CB1}"/>
    <cellStyle name="Good 3" xfId="140" xr:uid="{89378607-5A0A-4962-AA33-246D93376057}"/>
    <cellStyle name="Good 4" xfId="19015" xr:uid="{8F3F408B-DFC0-4AFD-BEFB-F28EC638EB4F}"/>
    <cellStyle name="Good 5" xfId="19016" xr:uid="{CD600C8D-F28A-4E9B-80EF-FC6232312735}"/>
    <cellStyle name="Good 6" xfId="19017" xr:uid="{76B9516E-01D3-4284-B280-BE50EA0B26C9}"/>
    <cellStyle name="Good 7" xfId="19018" xr:uid="{54468094-2C91-4AA9-B4D0-D7E6E78B5AD1}"/>
    <cellStyle name="Grey" xfId="141" xr:uid="{19A1DA8E-7C3F-47E8-B2D8-56B9DAFFCB1F}"/>
    <cellStyle name="Greyed" xfId="19019" xr:uid="{C1AE978A-18DA-4D66-99D4-48DFC7A01453}"/>
    <cellStyle name="Greyed 2" xfId="19020" xr:uid="{75BF3328-95C9-4C7E-B0CE-644E7EDB23C3}"/>
    <cellStyle name="Greyed 3" xfId="19021" xr:uid="{3A96D0C7-B3A3-4598-878A-9698D158D5A8}"/>
    <cellStyle name="Greyed out" xfId="19022" xr:uid="{9EB05056-906B-48BD-A930-6EA63F5E586F}"/>
    <cellStyle name="Greyed_5A4 PCT Slides 2010-11" xfId="19023" xr:uid="{AE158573-F7A0-497F-A98B-324A4CC627A6}"/>
    <cellStyle name="Group" xfId="19024" xr:uid="{8B629E84-EE91-4D88-8079-DD0179455687}"/>
    <cellStyle name="GroupNote" xfId="19025" xr:uid="{A18394C9-E5FC-4723-91DF-3E8C8076255D}"/>
    <cellStyle name="H1" xfId="19026" xr:uid="{BC4A8096-5B9A-40FF-B7D1-8FBC8A2C06B9}"/>
    <cellStyle name="H2" xfId="19027" xr:uid="{BB299788-01B7-436B-8A56-ECE7C1FA1172}"/>
    <cellStyle name="H3" xfId="19028" xr:uid="{10BE085A-3AA4-4667-99DB-CA4C29D395DC}"/>
    <cellStyle name="H3Bold" xfId="19029" xr:uid="{AE58EA91-B2D5-4F6A-90DF-F4A5E72DE760}"/>
    <cellStyle name="Hard Percent" xfId="19030" xr:uid="{B5A06B38-EDDA-4AEB-A886-41A73AC43113}"/>
    <cellStyle name="Header" xfId="19031" xr:uid="{BD6AD0AD-5D36-4616-8C43-AB1961CC4A6B}"/>
    <cellStyle name="Header Draft Stamp" xfId="19032" xr:uid="{8E24DDF8-9A7F-4A82-88EF-F69CE7861C36}"/>
    <cellStyle name="Header_% Change" xfId="19033" xr:uid="{DFD11D32-68DF-4952-B2C5-11795B7BD8D0}"/>
    <cellStyle name="Header0" xfId="19034" xr:uid="{1D2AF596-CC60-4D1D-B4CA-EA932A94A49E}"/>
    <cellStyle name="Header1" xfId="19035" xr:uid="{D622215E-F015-42AA-AF3F-D76FE0159B7B}"/>
    <cellStyle name="Header2" xfId="19036" xr:uid="{5BDC1E53-EE52-4C36-8696-F2C015F2691D}"/>
    <cellStyle name="HeaderGrant" xfId="19037" xr:uid="{8D35CCA7-112B-4E94-B87D-313442AAD767}"/>
    <cellStyle name="HeaderLabel" xfId="142" xr:uid="{A672664F-0176-46CE-A436-2462612C9059}"/>
    <cellStyle name="HeaderLEA" xfId="143" xr:uid="{ED8CF313-801C-402C-BA1F-465B8BE02266}"/>
    <cellStyle name="HeaderText" xfId="144" xr:uid="{0D4EAD74-64CC-445D-8DC6-E192F4BC57C0}"/>
    <cellStyle name="Heading" xfId="19038" xr:uid="{AC9E59B1-96DE-45A6-8F83-3B80E727544F}"/>
    <cellStyle name="Heading 1 2" xfId="145" xr:uid="{35098A27-090F-48DB-B485-D8DB667E6BB0}"/>
    <cellStyle name="Heading 1 2 2" xfId="146" xr:uid="{3A890297-5DD1-4381-8126-75A5FBA1A8DE}"/>
    <cellStyle name="Heading 1 2_asset sales" xfId="147" xr:uid="{03731DEF-AA8F-4236-94FD-6DB45BF3AF6B}"/>
    <cellStyle name="Heading 1 3" xfId="148" xr:uid="{AF60FAD7-50A9-45D7-B9C1-ED95B98EA2F8}"/>
    <cellStyle name="Heading 1 3 2" xfId="19039" xr:uid="{E631E0F1-F23C-40A9-A1B3-D8AF11C02535}"/>
    <cellStyle name="Heading 1 4" xfId="149" xr:uid="{D040FD03-9AB6-4657-A785-0167EF03481D}"/>
    <cellStyle name="Heading 1 4 2" xfId="19040" xr:uid="{9F7E9509-F3BD-4F3C-A1B7-B785A8EF5CF5}"/>
    <cellStyle name="Heading 1 5" xfId="19041" xr:uid="{003391F5-33C3-4B71-AC66-C4DA576DA568}"/>
    <cellStyle name="Heading 1 5 2" xfId="19042" xr:uid="{068964B3-BEEA-43D8-BC50-4A5648FD3285}"/>
    <cellStyle name="Heading 1 5 3" xfId="19043" xr:uid="{0A4B1707-BE6E-4511-B2E8-8639D5ABC8DB}"/>
    <cellStyle name="Heading 1 6" xfId="19044" xr:uid="{8DFDF1FC-747A-45B7-B2A8-E62CEC02ED63}"/>
    <cellStyle name="Heading 1 7" xfId="19045" xr:uid="{C4BEBD00-164D-47AA-A9D6-A02A1BC183F6}"/>
    <cellStyle name="Heading 1 Above" xfId="19046" xr:uid="{B3BBFCA6-8126-4885-A757-4E19473E5BBB}"/>
    <cellStyle name="Heading 1+" xfId="19047" xr:uid="{23181270-D825-40A5-9610-FFE8112A284E}"/>
    <cellStyle name="Heading 2" xfId="2" builtinId="17"/>
    <cellStyle name="Heading 2 2" xfId="150" xr:uid="{8762A4FD-2B07-4379-9CD4-FF11C56B3B99}"/>
    <cellStyle name="Heading 2 3" xfId="151" xr:uid="{A0A9AD99-5B2A-4E38-BF0B-05480CFD1AFF}"/>
    <cellStyle name="Heading 2 3 2" xfId="19048" xr:uid="{25E2D3DF-EC83-406D-B597-1E2531A4B6C2}"/>
    <cellStyle name="Heading 2 4" xfId="19049" xr:uid="{B1FD2CCC-E933-40DA-A830-8A04129BA96E}"/>
    <cellStyle name="Heading 2 4 2" xfId="19050" xr:uid="{8AE4EF6B-CEE3-4490-8A96-0750E7469A55}"/>
    <cellStyle name="Heading 2 4 3" xfId="19051" xr:uid="{D9EDD0C9-0494-4112-9866-C09454CE50DF}"/>
    <cellStyle name="Heading 2 5" xfId="19052" xr:uid="{8D149F6D-C093-4EC5-80CB-DAF7C2DF6CAB}"/>
    <cellStyle name="Heading 2 6" xfId="19053" xr:uid="{30F2CDB8-EB63-4EFF-A94D-5A1846FDAFCC}"/>
    <cellStyle name="Heading 2 7" xfId="19054" xr:uid="{9CB44EF3-FEF7-49FC-899E-934B7ED90176}"/>
    <cellStyle name="Heading 2 Below" xfId="19055" xr:uid="{57583A19-4BDD-4D78-8DAA-9FB93CD41A82}"/>
    <cellStyle name="Heading 2+" xfId="19056" xr:uid="{6D3EBBB6-61D0-458F-911B-40E767921F7D}"/>
    <cellStyle name="Heading 3" xfId="3" builtinId="18"/>
    <cellStyle name="Heading 3 2" xfId="152" xr:uid="{AB5137C1-A146-4E8F-9C7D-53CD4880F0D1}"/>
    <cellStyle name="Heading 3 2 2" xfId="19057" xr:uid="{DD6CD692-54B3-4F14-BFE1-B1669D303D15}"/>
    <cellStyle name="Heading 3 2 3" xfId="19058" xr:uid="{9100EDA3-D745-455F-B193-B882E7C131B4}"/>
    <cellStyle name="Heading 3 3" xfId="153" xr:uid="{D26A6A92-D527-4CE0-B5D5-9DCC1DDEDF5C}"/>
    <cellStyle name="Heading 3 3 2" xfId="19059" xr:uid="{315F4519-F1A7-4BB3-9D1E-A46B5ECB83C4}"/>
    <cellStyle name="Heading 3 4" xfId="19060" xr:uid="{2A638E66-1A00-49D4-A5C0-328A6E648966}"/>
    <cellStyle name="Heading 3 4 2" xfId="19061" xr:uid="{62A8D454-04D9-43E2-9422-75009ECCE498}"/>
    <cellStyle name="Heading 3 4 3" xfId="19062" xr:uid="{2B017539-42CD-4251-907F-CF1790F32D16}"/>
    <cellStyle name="Heading 3 4 4" xfId="19063" xr:uid="{7BBC5FE4-0264-4211-9C31-3C50A5288CCE}"/>
    <cellStyle name="Heading 3 5" xfId="19064" xr:uid="{0F4F921B-8757-4EA4-8087-0F8699B5AD67}"/>
    <cellStyle name="Heading 3 6" xfId="19065" xr:uid="{FF39D64D-0E55-4320-9E8A-73356DEB6F25}"/>
    <cellStyle name="Heading 3 7" xfId="19066" xr:uid="{48150D55-E9CC-4794-B175-2972A3D3D5F0}"/>
    <cellStyle name="Heading 3 8" xfId="19067" xr:uid="{F43E6704-7784-4EDE-97CE-D361A3DDB571}"/>
    <cellStyle name="Heading 3 9" xfId="19068" xr:uid="{5388C260-9506-460A-A78B-9CC40CF6B7CF}"/>
    <cellStyle name="Heading 3+" xfId="19069" xr:uid="{A704519B-AFE5-4F55-988D-1148F25989AD}"/>
    <cellStyle name="Heading 4 2" xfId="154" xr:uid="{E26D0EC6-FF7B-47C7-ADCE-8C4CD3766099}"/>
    <cellStyle name="Heading 4 3" xfId="155" xr:uid="{5D09073C-001E-4297-8399-CAB7061000BB}"/>
    <cellStyle name="Heading 4 3 2" xfId="19070" xr:uid="{AA9A717A-25E1-42A0-A6C9-4C99F0E54BE8}"/>
    <cellStyle name="Heading 4 4" xfId="19071" xr:uid="{FAF7E908-D67A-4CD4-879B-CFDFF703D084}"/>
    <cellStyle name="Heading 4 4 2" xfId="19072" xr:uid="{484273D9-A36B-4CEC-B87D-7EA8BB76256B}"/>
    <cellStyle name="Heading 4 4 3" xfId="19073" xr:uid="{E9F76993-4340-4FC8-9EE1-FD7F3990A9BF}"/>
    <cellStyle name="Heading 4 5" xfId="19074" xr:uid="{6993359C-64B5-424A-94B3-6D27763EAA94}"/>
    <cellStyle name="Heading 4 6" xfId="19075" xr:uid="{5B2FB085-A604-4B29-B6EF-CA80406B459D}"/>
    <cellStyle name="Heading 4 7" xfId="19076" xr:uid="{3B73FDCA-A826-4FF9-A27E-BF15975E7366}"/>
    <cellStyle name="Heading 5" xfId="156" xr:uid="{C2AC62D3-7063-40BA-A840-9B50071618AF}"/>
    <cellStyle name="Heading 6" xfId="157" xr:uid="{7F820622-C04B-4D3D-B542-328C9460571F}"/>
    <cellStyle name="Heading 7" xfId="158" xr:uid="{7EDFF3EF-A715-47CE-8F57-B744D497ADD5}"/>
    <cellStyle name="Heading 8" xfId="159" xr:uid="{32E7AAC4-178C-4688-94B9-8FA2A91D78AA}"/>
    <cellStyle name="Heading1" xfId="19077" xr:uid="{62329814-B548-40CE-A3B4-CA4AD8EEFC39}"/>
    <cellStyle name="Heading2" xfId="19078" xr:uid="{F7A2828C-10D7-4E96-BC2E-C404805C193C}"/>
    <cellStyle name="Heading3" xfId="19079" xr:uid="{C791D7DC-A737-4562-8DC7-C8DCBB450B6C}"/>
    <cellStyle name="Heading4" xfId="19080" xr:uid="{131D2F78-DD4E-489B-A4C4-C4242CAAB067}"/>
    <cellStyle name="Heading5" xfId="19081" xr:uid="{45B7A5F1-1F90-40A9-8F10-7C5DE3D51D29}"/>
    <cellStyle name="Headings" xfId="19082" xr:uid="{D21923A1-140A-414B-A6A9-102361CB2434}"/>
    <cellStyle name="Horizontal" xfId="19083" xr:uid="{03C9D459-891E-4125-95B4-2454D1ABC4F2}"/>
    <cellStyle name="Hyperlink" xfId="51021" builtinId="8"/>
    <cellStyle name="Hyperlink 2" xfId="160" xr:uid="{1B264933-0895-401A-9495-756885482E0F}"/>
    <cellStyle name="Hyperlink 2 2" xfId="7" xr:uid="{E6998F02-851B-4F6E-AFAF-91B03837149A}"/>
    <cellStyle name="Hyperlink 2 2 2" xfId="19084" xr:uid="{0ABAD0DC-F301-447F-82BE-30E72687D357}"/>
    <cellStyle name="Hyperlink 2 2 3" xfId="19085" xr:uid="{B311259B-1027-41AE-B361-5599B8B3D56C}"/>
    <cellStyle name="Hyperlink 2 2 4" xfId="19086" xr:uid="{A0E51695-51A3-4142-9810-4053FD3FFA1B}"/>
    <cellStyle name="Hyperlink 2 3" xfId="19087" xr:uid="{B0532408-7338-42AC-83A5-17691423683B}"/>
    <cellStyle name="Hyperlink 2 3 2" xfId="19088" xr:uid="{25E2E310-258B-45FD-911F-FE5835105258}"/>
    <cellStyle name="Hyperlink 2 4" xfId="19089" xr:uid="{C98B81C2-1560-437C-B49E-FBE3076269BE}"/>
    <cellStyle name="Hyperlink 2 5" xfId="19090" xr:uid="{AA4CCEA3-AED8-4C2E-B1FA-A488C1086E05}"/>
    <cellStyle name="Hyperlink 3" xfId="161" xr:uid="{ECD25770-AC81-46B8-BC80-254D303A90A4}"/>
    <cellStyle name="Hyperlink 3 2" xfId="8" xr:uid="{2236BEF8-DAD8-44CF-BD7A-768D5232223F}"/>
    <cellStyle name="Hyperlink 3 2 2" xfId="19091" xr:uid="{0C1D575C-1ED0-49FC-9709-F9AE93DABF1F}"/>
    <cellStyle name="Hyperlink 3 3" xfId="19092" xr:uid="{497089E3-92A0-4FF7-A01A-D95DB179C1EF}"/>
    <cellStyle name="Hyperlink 3 4" xfId="19093" xr:uid="{915EFDC7-C78A-40B6-B826-61BDE2C3B097}"/>
    <cellStyle name="Hyperlink 4" xfId="162" xr:uid="{F66759E3-26BF-4217-AFE8-4C8428F4F5D4}"/>
    <cellStyle name="Hyperlink 4 2" xfId="163" xr:uid="{B269791D-3F06-4412-9947-63AED17C2CB0}"/>
    <cellStyle name="Hyperlink 4 3" xfId="164" xr:uid="{E4FDD3AD-4A4C-4996-A2D9-75C6AB42A6E3}"/>
    <cellStyle name="Hyperlink 4 4" xfId="19094" xr:uid="{FF4297F8-6231-4359-A9A9-3C3A049D14CC}"/>
    <cellStyle name="Hyperlink 5" xfId="165" xr:uid="{6E35167F-AAA9-435D-B1CA-842C2024A3E8}"/>
    <cellStyle name="Hyperlink 6" xfId="166" xr:uid="{67786626-326B-42D6-A05F-02941090CB0F}"/>
    <cellStyle name="Hyperlink 7" xfId="19095" xr:uid="{F2312242-48C7-443F-866D-0A82CF4623F2}"/>
    <cellStyle name="Hyperlink 8" xfId="19096" xr:uid="{8641D8B0-C932-498E-BEF3-6FA0769BD5A3}"/>
    <cellStyle name="I'm here now" xfId="19097" xr:uid="{15C95FBE-19D2-42B5-8F87-4B67C7513BE5}"/>
    <cellStyle name="Imported" xfId="19098" xr:uid="{D6816F69-3030-407D-8588-A7B813A585D3}"/>
    <cellStyle name="IndentedPlain" xfId="19099" xr:uid="{6109EB6A-94E1-4DD0-822D-05D8BFEFE377}"/>
    <cellStyle name="Information" xfId="167" xr:uid="{FD4E2FD9-A71A-4B30-B81B-5DE1C14A9401}"/>
    <cellStyle name="Input" xfId="4" builtinId="20"/>
    <cellStyle name="Input [yellow]" xfId="168" xr:uid="{FC45A043-8BD7-4740-BBA9-C4398D154809}"/>
    <cellStyle name="Input [yellow] 2" xfId="19100" xr:uid="{D4A92891-63E6-4100-B4CE-259AB58B2AB2}"/>
    <cellStyle name="Input [yellow] 3" xfId="19101" xr:uid="{2EF63BC0-92C0-4185-B0AE-67FD54BA743B}"/>
    <cellStyle name="Input 1" xfId="19102" xr:uid="{805646A4-6D6A-40A6-9C08-C4A55183BEF1}"/>
    <cellStyle name="Input 10" xfId="169" xr:uid="{A2AD6AC2-10D6-4291-B488-442E481BCD2B}"/>
    <cellStyle name="Input 10 2" xfId="19103" xr:uid="{E22BD509-7C48-4029-A649-5A63246A071A}"/>
    <cellStyle name="Input 10 3" xfId="19104" xr:uid="{FE45E3D6-F72B-44B3-8253-933779B6BD67}"/>
    <cellStyle name="Input 10 4" xfId="19105" xr:uid="{362DFC5B-37A6-475A-9C2C-C3F5F73738F0}"/>
    <cellStyle name="Input 10 5" xfId="19106" xr:uid="{269D68AB-EBA8-4962-AA46-9D4524F3999B}"/>
    <cellStyle name="Input 11" xfId="170" xr:uid="{67B750C1-F62D-4F7C-B020-9E7DB8D5A326}"/>
    <cellStyle name="Input 11 2" xfId="19107" xr:uid="{73AAC87C-0E7A-4954-AEBA-50962574B4F8}"/>
    <cellStyle name="Input 11 3" xfId="19108" xr:uid="{B13BC470-F458-44D7-B0A7-2564CFA8E492}"/>
    <cellStyle name="Input 11 4" xfId="19109" xr:uid="{A9740ABE-A551-4943-9B82-51D82D8EDB5C}"/>
    <cellStyle name="Input 11 5" xfId="19110" xr:uid="{3242E230-B43F-42A9-8E25-A84031B39D23}"/>
    <cellStyle name="Input 12" xfId="171" xr:uid="{DF43D162-DCCB-477D-B6BF-800AF43C7280}"/>
    <cellStyle name="Input 12 2" xfId="19111" xr:uid="{743A5358-2BB9-48F4-9D42-7115734EE674}"/>
    <cellStyle name="Input 12 3" xfId="19112" xr:uid="{317E011E-8226-4133-9463-B0A972E01D87}"/>
    <cellStyle name="Input 12 4" xfId="19113" xr:uid="{F31A68DA-29FE-479B-B5F6-B7ECC36B5F1D}"/>
    <cellStyle name="Input 12 5" xfId="19114" xr:uid="{32613A83-2548-468A-8A6A-B40158405F81}"/>
    <cellStyle name="Input 13" xfId="172" xr:uid="{44136B8F-C96C-4658-BA53-4E72CCEEC38D}"/>
    <cellStyle name="Input 13 2" xfId="19115" xr:uid="{203BBBA6-D2D2-4AA3-9EF5-5CE1C6256826}"/>
    <cellStyle name="Input 13 3" xfId="19116" xr:uid="{AC3207DC-670D-4A26-BFD3-CF64F7AB7A6E}"/>
    <cellStyle name="Input 13 4" xfId="19117" xr:uid="{AC4B50B3-4625-4EFF-8D68-721F3C5ACECB}"/>
    <cellStyle name="Input 13 5" xfId="19118" xr:uid="{E3A5E84A-1AC6-41D0-B8CE-4CB704CB4A12}"/>
    <cellStyle name="Input 14" xfId="173" xr:uid="{52FDFA27-ABFF-44C1-A874-F0B4FCAF5AA1}"/>
    <cellStyle name="Input 14 2" xfId="19119" xr:uid="{AFDF44AD-4F83-4F67-8613-97D5D6E917C5}"/>
    <cellStyle name="Input 14 3" xfId="19120" xr:uid="{41500A1A-50DD-4C62-BBDF-BEA51B6B462D}"/>
    <cellStyle name="Input 14 4" xfId="19121" xr:uid="{315E00D8-81D8-4D91-9946-F89CB2C0A19E}"/>
    <cellStyle name="Input 14 5" xfId="19122" xr:uid="{2B02BD0E-EF1E-45B6-B5F6-786F496A206B}"/>
    <cellStyle name="Input 15" xfId="174" xr:uid="{1F0B54E4-1908-47BA-B0EF-B8E052C23D8C}"/>
    <cellStyle name="Input 15 2" xfId="19123" xr:uid="{8E3B70F3-41B5-4C52-8834-34C4F2688464}"/>
    <cellStyle name="Input 15 3" xfId="19124" xr:uid="{833EFA67-F8A4-42D1-A92A-27C9AFA895C9}"/>
    <cellStyle name="Input 15 4" xfId="19125" xr:uid="{1EF265AE-F492-43F5-A47C-AD8C4B42208C}"/>
    <cellStyle name="Input 15 5" xfId="19126" xr:uid="{3609BE55-A0C5-4D1C-8F64-C4A34F261366}"/>
    <cellStyle name="Input 16" xfId="175" xr:uid="{0A48CDC5-3710-43D1-896E-2F532FBE5603}"/>
    <cellStyle name="Input 16 2" xfId="19127" xr:uid="{B26A37B4-5D69-49FD-AF50-195297D735D6}"/>
    <cellStyle name="Input 16 3" xfId="19128" xr:uid="{85A4B5FA-9794-4B2C-A40D-3055A7CBF3F0}"/>
    <cellStyle name="Input 16 4" xfId="19129" xr:uid="{2A221064-05D2-4A30-900C-AFB17E71EEC6}"/>
    <cellStyle name="Input 16 5" xfId="19130" xr:uid="{33E57C4B-E8CC-454E-9D64-D885AC173633}"/>
    <cellStyle name="Input 17" xfId="176" xr:uid="{E3B3475D-E220-4E82-81EB-366DB9B607C9}"/>
    <cellStyle name="Input 17 2" xfId="19131" xr:uid="{371BEDC9-F653-42CF-8CDE-27F9ACB7E51B}"/>
    <cellStyle name="Input 17 3" xfId="19132" xr:uid="{ECEBE142-50FB-4235-A9C0-60044EE0CF63}"/>
    <cellStyle name="Input 17 4" xfId="19133" xr:uid="{09162A3C-5C5B-4757-AAA7-C2C693B6E94D}"/>
    <cellStyle name="Input 17 5" xfId="19134" xr:uid="{7C0FA387-4B89-45A4-B0E9-C67BE42A6F38}"/>
    <cellStyle name="Input 18" xfId="177" xr:uid="{3122B2F3-0D5C-40EB-9850-F2158330B93B}"/>
    <cellStyle name="Input 18 2" xfId="19135" xr:uid="{38884A70-B570-4218-A2A3-A8270686AE3F}"/>
    <cellStyle name="Input 18 3" xfId="19136" xr:uid="{360567FF-1DDD-4EDC-802C-1F00C1DF747C}"/>
    <cellStyle name="Input 18 4" xfId="19137" xr:uid="{1EB55C01-0508-4F00-88CE-A87655A0B3D5}"/>
    <cellStyle name="Input 18 5" xfId="19138" xr:uid="{BF4D5A35-26CB-4AAE-9397-45D60185897D}"/>
    <cellStyle name="Input 19" xfId="178" xr:uid="{A6CBF6FB-A95C-4245-A4AA-ED647991730B}"/>
    <cellStyle name="Input 19 2" xfId="19139" xr:uid="{F37B0F9E-181C-4FBA-BEF8-981143B5D6D3}"/>
    <cellStyle name="Input 19 3" xfId="19140" xr:uid="{63895E08-604C-4F4D-AF6C-75371237BF39}"/>
    <cellStyle name="Input 19 4" xfId="19141" xr:uid="{3462AC36-CA3A-4A71-9079-6284A0DA02CE}"/>
    <cellStyle name="Input 19 5" xfId="19142" xr:uid="{FBCB3C68-26B4-43CF-9236-EDA414D3EC2A}"/>
    <cellStyle name="Input 2" xfId="179" xr:uid="{31674248-D988-44D0-9A2E-2DF0CF7FF5DA}"/>
    <cellStyle name="Input 2 10" xfId="19143" xr:uid="{E72F84C8-E5FA-40E7-96A4-0E373E5E4EC5}"/>
    <cellStyle name="Input 2 10 10" xfId="19144" xr:uid="{F0B840C7-3837-4A6F-8A61-1E7010A9F42A}"/>
    <cellStyle name="Input 2 10 10 2" xfId="19145" xr:uid="{0B0F7BE2-A357-4D8C-919B-624ECC06E6CE}"/>
    <cellStyle name="Input 2 10 10 2 2" xfId="19146" xr:uid="{E241FF7B-7A94-4C34-B929-0CBCA2A3819D}"/>
    <cellStyle name="Input 2 10 10 3" xfId="19147" xr:uid="{40A2C8D3-E79D-4687-A82F-0B2577C11649}"/>
    <cellStyle name="Input 2 10 11" xfId="19148" xr:uid="{B1EF40FD-2BBC-40AE-9B9B-7AD20C7E729C}"/>
    <cellStyle name="Input 2 10 11 2" xfId="19149" xr:uid="{306C19E1-41A8-4151-8417-29D9325ED5C5}"/>
    <cellStyle name="Input 2 10 11 2 2" xfId="19150" xr:uid="{BC5F4D38-1080-4844-80AE-4915FA81F96F}"/>
    <cellStyle name="Input 2 10 11 3" xfId="19151" xr:uid="{D6FC7B68-DDC8-4B74-9D41-B5ACF8ED234C}"/>
    <cellStyle name="Input 2 10 12" xfId="19152" xr:uid="{E79E8D92-1241-4813-9EB1-1B113EE21C91}"/>
    <cellStyle name="Input 2 10 12 2" xfId="19153" xr:uid="{0440F0B2-D1CF-4889-B93A-D6EE44662C4E}"/>
    <cellStyle name="Input 2 10 12 2 2" xfId="19154" xr:uid="{0E7C2CCB-DEFD-480F-A558-8C5EAE8440F1}"/>
    <cellStyle name="Input 2 10 12 3" xfId="19155" xr:uid="{44F6BE38-F44C-4664-8961-027F33C8D3A7}"/>
    <cellStyle name="Input 2 10 13" xfId="19156" xr:uid="{D07A0DD4-FE59-4C87-A6A7-8A8F74765EA3}"/>
    <cellStyle name="Input 2 10 13 2" xfId="19157" xr:uid="{D3D2F07E-1FA9-4F2D-A1AE-97810291B1A3}"/>
    <cellStyle name="Input 2 10 13 2 2" xfId="19158" xr:uid="{B96885FE-DA09-45AF-B982-08423F462787}"/>
    <cellStyle name="Input 2 10 13 3" xfId="19159" xr:uid="{FE24899A-1B27-4376-B5FA-0B39DF464AC5}"/>
    <cellStyle name="Input 2 10 14" xfId="19160" xr:uid="{6D4284B8-FBBA-43F9-BB24-6CEF7A43F889}"/>
    <cellStyle name="Input 2 10 14 2" xfId="19161" xr:uid="{922FE197-2CD9-4F4C-8B75-1764FA3C91BE}"/>
    <cellStyle name="Input 2 10 14 2 2" xfId="19162" xr:uid="{0B9F0860-12CD-477A-89D6-4198BFF175A6}"/>
    <cellStyle name="Input 2 10 14 3" xfId="19163" xr:uid="{79E1CEA6-77C8-4D4E-AFB6-F7BD2E74AA38}"/>
    <cellStyle name="Input 2 10 15" xfId="19164" xr:uid="{18DD639E-5726-4165-9002-095A3F485895}"/>
    <cellStyle name="Input 2 10 15 2" xfId="19165" xr:uid="{6FF29AFA-47DA-41AC-85BC-269385B021A1}"/>
    <cellStyle name="Input 2 10 15 2 2" xfId="19166" xr:uid="{7D4F59BB-49C1-49F8-9934-E85D8BFE272B}"/>
    <cellStyle name="Input 2 10 15 3" xfId="19167" xr:uid="{84D97179-E991-4AB8-AE3F-4850D10EA4DD}"/>
    <cellStyle name="Input 2 10 16" xfId="19168" xr:uid="{5F67AC36-EDE4-40DF-BAE4-40B92EF5C1A2}"/>
    <cellStyle name="Input 2 10 16 2" xfId="19169" xr:uid="{43A85514-E004-4A2B-A26C-B379BDE241B5}"/>
    <cellStyle name="Input 2 10 16 2 2" xfId="19170" xr:uid="{71601FEB-159B-41EE-93AC-C0D467C83E29}"/>
    <cellStyle name="Input 2 10 16 3" xfId="19171" xr:uid="{519DDFC3-6B37-4C0A-9012-11FF9B442FCF}"/>
    <cellStyle name="Input 2 10 17" xfId="19172" xr:uid="{703BEA53-BAAA-49D9-BFC9-6EA4653F3F8C}"/>
    <cellStyle name="Input 2 10 17 2" xfId="19173" xr:uid="{C8184216-9969-4292-9AE8-1FAF23AC225C}"/>
    <cellStyle name="Input 2 10 17 2 2" xfId="19174" xr:uid="{130ADAE8-2BEC-47CC-824A-7D89D3EE1BE1}"/>
    <cellStyle name="Input 2 10 17 3" xfId="19175" xr:uid="{5923732E-3FE7-4CFB-9764-9C962D04E4BC}"/>
    <cellStyle name="Input 2 10 18" xfId="19176" xr:uid="{40280B49-3C80-4758-B587-BE23B91A301D}"/>
    <cellStyle name="Input 2 10 18 2" xfId="19177" xr:uid="{70356A06-FA48-45FF-BC41-21B1C8F342CB}"/>
    <cellStyle name="Input 2 10 18 2 2" xfId="19178" xr:uid="{E242F8DC-856E-4AAC-927A-2FB4E94FF487}"/>
    <cellStyle name="Input 2 10 18 3" xfId="19179" xr:uid="{A6D829BA-D3C8-4AFB-B822-C974F73414DF}"/>
    <cellStyle name="Input 2 10 19" xfId="19180" xr:uid="{AA16A10A-2E2F-4E6A-99C6-68BBD5CA3946}"/>
    <cellStyle name="Input 2 10 19 2" xfId="19181" xr:uid="{F5105A35-F99D-43A7-95BB-EDCA45A48DD3}"/>
    <cellStyle name="Input 2 10 19 2 2" xfId="19182" xr:uid="{CBB02AB9-03B3-41EF-9A6D-3D2F8247C3F7}"/>
    <cellStyle name="Input 2 10 19 3" xfId="19183" xr:uid="{0FBDCB20-A333-432A-88D8-65D9CEB2C6A2}"/>
    <cellStyle name="Input 2 10 2" xfId="19184" xr:uid="{8EC2DAC9-AF50-4179-82E9-921ADAC6B05E}"/>
    <cellStyle name="Input 2 10 2 10" xfId="19185" xr:uid="{D9F9D0A6-18FF-496A-98DB-EAE10D624401}"/>
    <cellStyle name="Input 2 10 2 10 2" xfId="19186" xr:uid="{6D1D4009-E249-4CE1-9F0C-039128E2BE33}"/>
    <cellStyle name="Input 2 10 2 10 2 2" xfId="19187" xr:uid="{F6C72089-A1FB-433C-A80F-D1ECC965AA35}"/>
    <cellStyle name="Input 2 10 2 10 3" xfId="19188" xr:uid="{480D6A95-4A40-439B-A5E1-2AC22D3FF449}"/>
    <cellStyle name="Input 2 10 2 11" xfId="19189" xr:uid="{D5C9B476-B9C0-4142-857B-315C3683E83E}"/>
    <cellStyle name="Input 2 10 2 11 2" xfId="19190" xr:uid="{82BB727E-924B-4FE4-B92E-F8D5AEBB00CE}"/>
    <cellStyle name="Input 2 10 2 11 2 2" xfId="19191" xr:uid="{23E739C0-15BA-4C6D-A2A3-A344B36B3E17}"/>
    <cellStyle name="Input 2 10 2 11 3" xfId="19192" xr:uid="{AE21FEC3-666F-460D-BACC-8375FA2D7E91}"/>
    <cellStyle name="Input 2 10 2 12" xfId="19193" xr:uid="{4B8558B8-F41D-436A-96D3-2C6D7F2F0546}"/>
    <cellStyle name="Input 2 10 2 12 2" xfId="19194" xr:uid="{E7387D4C-3997-4773-9476-ABE86A8CFFE1}"/>
    <cellStyle name="Input 2 10 2 12 2 2" xfId="19195" xr:uid="{7F43FE5F-A4A7-4D8D-8D48-978CE8792ADD}"/>
    <cellStyle name="Input 2 10 2 12 3" xfId="19196" xr:uid="{9D7E7193-9D6F-4F98-88E3-76D300EF6E49}"/>
    <cellStyle name="Input 2 10 2 13" xfId="19197" xr:uid="{4DFE30BB-E329-44B9-85FF-D079CBCC28A6}"/>
    <cellStyle name="Input 2 10 2 13 2" xfId="19198" xr:uid="{8F1AC0C3-CE0D-47F6-9BEC-4DBE8062EE8B}"/>
    <cellStyle name="Input 2 10 2 13 2 2" xfId="19199" xr:uid="{5CCBD940-D117-4491-A91A-A0BECCBC1576}"/>
    <cellStyle name="Input 2 10 2 13 3" xfId="19200" xr:uid="{AF62B767-47BA-446C-AC26-B884EDD498F4}"/>
    <cellStyle name="Input 2 10 2 14" xfId="19201" xr:uid="{97BEA099-95E3-424D-9B61-8D3152015BB7}"/>
    <cellStyle name="Input 2 10 2 14 2" xfId="19202" xr:uid="{3C80B710-D3D0-4B57-BB2A-32C77445D8BB}"/>
    <cellStyle name="Input 2 10 2 14 2 2" xfId="19203" xr:uid="{17189E56-241D-48FE-90B0-D8D77F1D7214}"/>
    <cellStyle name="Input 2 10 2 14 3" xfId="19204" xr:uid="{D15CC568-62D8-4F5F-85BF-717836FFB9E9}"/>
    <cellStyle name="Input 2 10 2 15" xfId="19205" xr:uid="{4A62BE6A-C945-4100-99E0-3207AD1ACC13}"/>
    <cellStyle name="Input 2 10 2 15 2" xfId="19206" xr:uid="{FB64BF0B-ABE9-41F6-9D19-9764A9D749C2}"/>
    <cellStyle name="Input 2 10 2 15 2 2" xfId="19207" xr:uid="{E57833BE-7FC9-43B0-896C-609DAA04F4AF}"/>
    <cellStyle name="Input 2 10 2 15 3" xfId="19208" xr:uid="{62E70676-5229-4B08-B603-128344674CE2}"/>
    <cellStyle name="Input 2 10 2 16" xfId="19209" xr:uid="{00F5C899-4BF7-4815-A3D1-4A0F5DFC7148}"/>
    <cellStyle name="Input 2 10 2 16 2" xfId="19210" xr:uid="{1212F5EC-BE92-4892-AE49-6207162C52E5}"/>
    <cellStyle name="Input 2 10 2 16 2 2" xfId="19211" xr:uid="{8DEF42AD-0A87-4850-9BEE-94AA48864489}"/>
    <cellStyle name="Input 2 10 2 16 3" xfId="19212" xr:uid="{A0FD1240-C24B-4304-9B58-2ED1E1AEC3A8}"/>
    <cellStyle name="Input 2 10 2 17" xfId="19213" xr:uid="{1DFD6D52-0FD3-45CF-940F-CB22A44CF9E9}"/>
    <cellStyle name="Input 2 10 2 17 2" xfId="19214" xr:uid="{4D8D1DB2-13D0-426C-91AC-C00C29A77BDD}"/>
    <cellStyle name="Input 2 10 2 17 2 2" xfId="19215" xr:uid="{5B135F82-56E9-4B89-953E-41BE98C01012}"/>
    <cellStyle name="Input 2 10 2 17 3" xfId="19216" xr:uid="{F088AB23-3DBC-4A84-82EF-DF8A6C976C7A}"/>
    <cellStyle name="Input 2 10 2 18" xfId="19217" xr:uid="{0094C7CB-4D5C-4417-87F9-3B7362C8371E}"/>
    <cellStyle name="Input 2 10 2 18 2" xfId="19218" xr:uid="{00FFB97D-1B53-4359-BAD4-9B5FB362CAB9}"/>
    <cellStyle name="Input 2 10 2 18 2 2" xfId="19219" xr:uid="{3BFF6738-169B-4DDE-AC93-4DC66D7C81E7}"/>
    <cellStyle name="Input 2 10 2 18 3" xfId="19220" xr:uid="{1F9A35D2-3730-4F7D-A2C8-F4776E38B5E3}"/>
    <cellStyle name="Input 2 10 2 19" xfId="19221" xr:uid="{247BC4D8-87F3-460D-BEA7-D87180F9482B}"/>
    <cellStyle name="Input 2 10 2 19 2" xfId="19222" xr:uid="{51E93BEB-DAED-4448-AB14-2F94BDF80F2C}"/>
    <cellStyle name="Input 2 10 2 19 2 2" xfId="19223" xr:uid="{3A982E06-CB07-4BEB-A749-C4806A65A881}"/>
    <cellStyle name="Input 2 10 2 19 3" xfId="19224" xr:uid="{F658980D-BF4E-4FE4-BB24-4B05510695C0}"/>
    <cellStyle name="Input 2 10 2 2" xfId="19225" xr:uid="{ECBEA885-181B-437C-8339-21FB243A7CCF}"/>
    <cellStyle name="Input 2 10 2 2 2" xfId="19226" xr:uid="{0C007468-E47A-4EA6-AE85-5D2E242AF326}"/>
    <cellStyle name="Input 2 10 2 2 2 2" xfId="19227" xr:uid="{FFA3A431-AF92-4A58-992B-AC0A8464C1B4}"/>
    <cellStyle name="Input 2 10 2 2 2 3" xfId="19228" xr:uid="{800177F5-653A-48CD-89F1-B5E591143084}"/>
    <cellStyle name="Input 2 10 2 2 3" xfId="19229" xr:uid="{AC2D5A97-FCAB-4680-AFA2-72ABA648CA89}"/>
    <cellStyle name="Input 2 10 2 2 3 2" xfId="19230" xr:uid="{A7FDD1F3-FD45-43BA-8E41-17D3A7B3F6A7}"/>
    <cellStyle name="Input 2 10 2 2 4" xfId="19231" xr:uid="{C9D112A4-E7EA-41BD-B19C-4DFF3682C642}"/>
    <cellStyle name="Input 2 10 2 20" xfId="19232" xr:uid="{103327EB-83BF-473A-A20A-65610E42FCEC}"/>
    <cellStyle name="Input 2 10 2 20 2" xfId="19233" xr:uid="{4A691975-9070-4138-B1C0-1A4945034AF3}"/>
    <cellStyle name="Input 2 10 2 20 2 2" xfId="19234" xr:uid="{947E06DE-FE6D-4D8B-82DA-8B4659092128}"/>
    <cellStyle name="Input 2 10 2 20 3" xfId="19235" xr:uid="{B7CD81CD-1D35-40C2-8EC9-85B4C40C0748}"/>
    <cellStyle name="Input 2 10 2 21" xfId="19236" xr:uid="{5EA936C2-D87A-4E60-A17E-1523634CE7A0}"/>
    <cellStyle name="Input 2 10 2 21 2" xfId="19237" xr:uid="{84B8D9F9-F352-4DEF-A660-0BA8449C66D4}"/>
    <cellStyle name="Input 2 10 2 22" xfId="19238" xr:uid="{0BB194A6-D39E-4F77-90BD-C79A0E6625B1}"/>
    <cellStyle name="Input 2 10 2 23" xfId="19239" xr:uid="{DDACF23F-EB12-4CE6-86D2-4E6261C65D7C}"/>
    <cellStyle name="Input 2 10 2 3" xfId="19240" xr:uid="{744504D8-FAB6-4361-A3D9-701A7B4E6AFA}"/>
    <cellStyle name="Input 2 10 2 3 2" xfId="19241" xr:uid="{A4BF8740-A3D7-4459-A252-CB35EBE36F19}"/>
    <cellStyle name="Input 2 10 2 3 2 2" xfId="19242" xr:uid="{854E53C5-22B5-43C6-9FED-574D206F3E6D}"/>
    <cellStyle name="Input 2 10 2 3 3" xfId="19243" xr:uid="{0835447F-97B5-4ED7-9399-B2C16AFC72BB}"/>
    <cellStyle name="Input 2 10 2 3 4" xfId="19244" xr:uid="{3F179F74-3EC3-4488-BE22-02F5EE07C2AC}"/>
    <cellStyle name="Input 2 10 2 4" xfId="19245" xr:uid="{1A266C66-0086-42ED-9A57-7607869941C3}"/>
    <cellStyle name="Input 2 10 2 4 2" xfId="19246" xr:uid="{67F28D18-A454-4983-A264-65706744A084}"/>
    <cellStyle name="Input 2 10 2 4 2 2" xfId="19247" xr:uid="{31EEAA47-8759-4DF6-A6B8-08FE53DEC157}"/>
    <cellStyle name="Input 2 10 2 4 3" xfId="19248" xr:uid="{FC18CC2F-7790-4623-9080-048128060EDB}"/>
    <cellStyle name="Input 2 10 2 4 4" xfId="19249" xr:uid="{BF35AF03-D620-4AFF-AA00-17EC69508C09}"/>
    <cellStyle name="Input 2 10 2 5" xfId="19250" xr:uid="{D27FEB24-5E8D-4AE2-817D-7EA72642E542}"/>
    <cellStyle name="Input 2 10 2 5 2" xfId="19251" xr:uid="{5EDE50D2-7B3B-4E5B-8C7E-86CFBF89F063}"/>
    <cellStyle name="Input 2 10 2 5 2 2" xfId="19252" xr:uid="{DD38D5AE-0D83-4C2F-B70C-5D7A11FF4A55}"/>
    <cellStyle name="Input 2 10 2 5 3" xfId="19253" xr:uid="{A1C66F10-AC2F-4CB5-A257-E24C989BF8C3}"/>
    <cellStyle name="Input 2 10 2 6" xfId="19254" xr:uid="{4E21E566-7824-4D60-87CB-7833754B388F}"/>
    <cellStyle name="Input 2 10 2 6 2" xfId="19255" xr:uid="{747C8179-4242-42CB-A917-ED0FB91ED655}"/>
    <cellStyle name="Input 2 10 2 6 2 2" xfId="19256" xr:uid="{5F4C8791-34B9-490D-AD4B-74F46F284EA3}"/>
    <cellStyle name="Input 2 10 2 6 3" xfId="19257" xr:uid="{97AC6FDB-C2F2-4061-8C23-4DE1A63FA749}"/>
    <cellStyle name="Input 2 10 2 7" xfId="19258" xr:uid="{681CBF44-C1EF-410E-8737-BE5BFBD44292}"/>
    <cellStyle name="Input 2 10 2 7 2" xfId="19259" xr:uid="{885E04E8-51C1-443D-BBB3-2033DF1997FD}"/>
    <cellStyle name="Input 2 10 2 7 2 2" xfId="19260" xr:uid="{6C7366D0-1EC8-4D64-B087-8F14E2E1224D}"/>
    <cellStyle name="Input 2 10 2 7 3" xfId="19261" xr:uid="{2A79C2E3-8F4A-4CEF-9BF2-23E909252EAA}"/>
    <cellStyle name="Input 2 10 2 8" xfId="19262" xr:uid="{5B0BCA3A-709C-43AF-B823-03970B0FBFB0}"/>
    <cellStyle name="Input 2 10 2 8 2" xfId="19263" xr:uid="{AB2CF939-4CC4-45C5-BA25-8591672DBC10}"/>
    <cellStyle name="Input 2 10 2 8 2 2" xfId="19264" xr:uid="{2EADD8DE-B3F9-4A2E-BA0F-D1B4745CFB05}"/>
    <cellStyle name="Input 2 10 2 8 3" xfId="19265" xr:uid="{085FE429-59CA-4B77-9177-534220E8EC8D}"/>
    <cellStyle name="Input 2 10 2 9" xfId="19266" xr:uid="{A224746C-18B3-4BD0-842C-48CD83475A64}"/>
    <cellStyle name="Input 2 10 2 9 2" xfId="19267" xr:uid="{FD0DCFF4-C600-41D3-A2C3-262A5B8AC210}"/>
    <cellStyle name="Input 2 10 2 9 2 2" xfId="19268" xr:uid="{560AD74B-7935-4791-9F77-A946E5B60B90}"/>
    <cellStyle name="Input 2 10 2 9 3" xfId="19269" xr:uid="{30D39E0E-2BA6-4BBA-BB80-B13F6A6040BE}"/>
    <cellStyle name="Input 2 10 20" xfId="19270" xr:uid="{9646F427-70E0-44E4-8D18-205D8CE43A3B}"/>
    <cellStyle name="Input 2 10 20 2" xfId="19271" xr:uid="{8A108149-D130-4761-A358-A28D1B7191E5}"/>
    <cellStyle name="Input 2 10 20 2 2" xfId="19272" xr:uid="{2973BFC0-22F4-4C75-BA5E-9586792E41FA}"/>
    <cellStyle name="Input 2 10 20 3" xfId="19273" xr:uid="{12A22364-9438-42FB-B06C-5166EAE23E41}"/>
    <cellStyle name="Input 2 10 21" xfId="19274" xr:uid="{EF062DE6-8487-48B6-8585-25898AEFFAB1}"/>
    <cellStyle name="Input 2 10 21 2" xfId="19275" xr:uid="{D481F144-3352-4634-8F40-A1E382F81997}"/>
    <cellStyle name="Input 2 10 21 2 2" xfId="19276" xr:uid="{61DEF675-3B58-4AAC-8E00-9105237DA05A}"/>
    <cellStyle name="Input 2 10 21 3" xfId="19277" xr:uid="{85807C96-D528-4E22-9F39-6650F9FB7C30}"/>
    <cellStyle name="Input 2 10 22" xfId="19278" xr:uid="{1E03FA74-C7D0-486E-B642-8C993D6E6AB6}"/>
    <cellStyle name="Input 2 10 22 2" xfId="19279" xr:uid="{CDAD1001-70C8-484A-8540-69AF18C2FA05}"/>
    <cellStyle name="Input 2 10 23" xfId="19280" xr:uid="{49E8215B-A2BD-42C2-B9FC-2FE4209939F0}"/>
    <cellStyle name="Input 2 10 24" xfId="19281" xr:uid="{E25187C3-B1B9-4083-B1A7-EACC876C508B}"/>
    <cellStyle name="Input 2 10 3" xfId="19282" xr:uid="{60386EE3-DC3D-494D-85B0-AD174EF7FE5F}"/>
    <cellStyle name="Input 2 10 3 2" xfId="19283" xr:uid="{0CAD9453-B14F-4B49-B3AE-4A410340E3B3}"/>
    <cellStyle name="Input 2 10 3 2 2" xfId="19284" xr:uid="{DA4132D0-111C-4681-8ABE-2BA0172E4468}"/>
    <cellStyle name="Input 2 10 3 2 3" xfId="19285" xr:uid="{ABFD8ACD-55F8-48E8-8324-6BB62997D942}"/>
    <cellStyle name="Input 2 10 3 3" xfId="19286" xr:uid="{D2FFF6FA-14DD-4045-9B24-4ECBF2059814}"/>
    <cellStyle name="Input 2 10 3 3 2" xfId="19287" xr:uid="{A1EE657C-0BCB-4758-A252-E3C650A73273}"/>
    <cellStyle name="Input 2 10 3 4" xfId="19288" xr:uid="{23643D5C-7EA1-4774-BFD7-4FE9C6BA7084}"/>
    <cellStyle name="Input 2 10 4" xfId="19289" xr:uid="{104F96BB-E684-4C34-9E7D-9EE0298668AA}"/>
    <cellStyle name="Input 2 10 4 2" xfId="19290" xr:uid="{BACB85E9-7AD5-49C2-AE65-A52ED11C403D}"/>
    <cellStyle name="Input 2 10 4 2 2" xfId="19291" xr:uid="{A26A6B74-2388-4C37-91C8-1DEDA6F43C2D}"/>
    <cellStyle name="Input 2 10 4 3" xfId="19292" xr:uid="{F4CFD13B-E551-49E1-97AF-07C561FC55A1}"/>
    <cellStyle name="Input 2 10 4 4" xfId="19293" xr:uid="{CB3425B1-CA81-4C0B-9323-65EFD898653D}"/>
    <cellStyle name="Input 2 10 5" xfId="19294" xr:uid="{DCC2CBB6-DE37-4104-9657-31CC5294E99B}"/>
    <cellStyle name="Input 2 10 5 2" xfId="19295" xr:uid="{DEF64A0C-93C0-4DC4-85C4-7A4C7A585AEC}"/>
    <cellStyle name="Input 2 10 5 2 2" xfId="19296" xr:uid="{709E3910-B8B6-4866-8F94-73A434BFC0F2}"/>
    <cellStyle name="Input 2 10 5 3" xfId="19297" xr:uid="{3EF327CB-E7B3-429B-9EFC-FCFE17D8D550}"/>
    <cellStyle name="Input 2 10 5 4" xfId="19298" xr:uid="{C4306F96-73D6-48D4-9479-E946BB2822C4}"/>
    <cellStyle name="Input 2 10 6" xfId="19299" xr:uid="{35FCF12C-855A-416E-A1E4-A68E02528D0F}"/>
    <cellStyle name="Input 2 10 6 2" xfId="19300" xr:uid="{F8CE1ED4-FF9F-4B2D-B1EA-76D7CC4B5747}"/>
    <cellStyle name="Input 2 10 6 2 2" xfId="19301" xr:uid="{7B2CA0B4-5AC7-4CC4-BE5C-1C1706EBD9A9}"/>
    <cellStyle name="Input 2 10 6 3" xfId="19302" xr:uid="{01EF5715-B3B0-40A9-AFB3-5D7624A799D0}"/>
    <cellStyle name="Input 2 10 7" xfId="19303" xr:uid="{358620BE-4609-4242-AFF8-0AE9E899D2F0}"/>
    <cellStyle name="Input 2 10 7 2" xfId="19304" xr:uid="{3CC90586-6A39-423E-8F58-B5F368720A76}"/>
    <cellStyle name="Input 2 10 7 2 2" xfId="19305" xr:uid="{CCE5C770-D742-4D89-8655-580FBF0A8234}"/>
    <cellStyle name="Input 2 10 7 3" xfId="19306" xr:uid="{91976208-CE9C-4B10-A806-633A8B86AB87}"/>
    <cellStyle name="Input 2 10 8" xfId="19307" xr:uid="{C96E1F69-6C84-45DE-ACA8-FA66E6908624}"/>
    <cellStyle name="Input 2 10 8 2" xfId="19308" xr:uid="{336B5292-E664-451D-9E8C-2E63A67352A8}"/>
    <cellStyle name="Input 2 10 8 2 2" xfId="19309" xr:uid="{10B1FA5C-C406-4902-BC9E-05CD84C31ED3}"/>
    <cellStyle name="Input 2 10 8 3" xfId="19310" xr:uid="{B8C10211-3CF3-4CAC-8EBB-13E84708B7F2}"/>
    <cellStyle name="Input 2 10 9" xfId="19311" xr:uid="{65B9E964-5F2C-493F-B131-F98912D1A1C8}"/>
    <cellStyle name="Input 2 10 9 2" xfId="19312" xr:uid="{5940E087-5CF8-4CF2-9499-CB0529D39C33}"/>
    <cellStyle name="Input 2 10 9 2 2" xfId="19313" xr:uid="{9F1C9926-E7B7-491B-86D2-56A017B0B03F}"/>
    <cellStyle name="Input 2 10 9 3" xfId="19314" xr:uid="{6E1E8D3B-28B7-41FB-832E-5DFA9715D0B9}"/>
    <cellStyle name="Input 2 11" xfId="19315" xr:uid="{076220B5-4C18-43EE-88BC-4F697E3ACB34}"/>
    <cellStyle name="Input 2 11 10" xfId="19316" xr:uid="{F0430C6E-8AA0-4298-9E2F-77D57F6C3015}"/>
    <cellStyle name="Input 2 11 10 2" xfId="19317" xr:uid="{159C3AE5-6E2C-4487-8E77-84EFF9E22F2C}"/>
    <cellStyle name="Input 2 11 10 2 2" xfId="19318" xr:uid="{3A563052-46E6-4480-9A50-0B0103829278}"/>
    <cellStyle name="Input 2 11 10 3" xfId="19319" xr:uid="{7619CB41-699F-4451-AE64-8DAEF9B87CFB}"/>
    <cellStyle name="Input 2 11 11" xfId="19320" xr:uid="{24C5EC27-AB8F-4C4A-92C0-F6F51E5F0488}"/>
    <cellStyle name="Input 2 11 11 2" xfId="19321" xr:uid="{D49699E6-A88C-41AE-A9CB-2CCD09033C7E}"/>
    <cellStyle name="Input 2 11 11 2 2" xfId="19322" xr:uid="{E66AEE47-0F72-4FDC-8F98-BAD1CE3C6AB0}"/>
    <cellStyle name="Input 2 11 11 3" xfId="19323" xr:uid="{B1322E35-57D6-4AFB-BB8B-29D0381B3177}"/>
    <cellStyle name="Input 2 11 12" xfId="19324" xr:uid="{38F1B677-DBED-4F66-AE25-7ABC491CA270}"/>
    <cellStyle name="Input 2 11 12 2" xfId="19325" xr:uid="{1367E045-8D51-4647-BF7B-99945922A2CF}"/>
    <cellStyle name="Input 2 11 12 2 2" xfId="19326" xr:uid="{B915E212-5FB7-4E90-8D65-333D2D2185FB}"/>
    <cellStyle name="Input 2 11 12 3" xfId="19327" xr:uid="{1B6F5821-1C18-4122-8934-61B5327CA810}"/>
    <cellStyle name="Input 2 11 13" xfId="19328" xr:uid="{53D7D5A4-D621-4CB3-96AB-92E95BDD8468}"/>
    <cellStyle name="Input 2 11 13 2" xfId="19329" xr:uid="{7B88633E-FEA7-4AB7-8889-71739A1A10D4}"/>
    <cellStyle name="Input 2 11 13 2 2" xfId="19330" xr:uid="{A0A64748-E0FE-495C-80A0-B9C5BDF14F57}"/>
    <cellStyle name="Input 2 11 13 3" xfId="19331" xr:uid="{F282294E-1FD4-4BA6-BCFE-24731C6382D6}"/>
    <cellStyle name="Input 2 11 14" xfId="19332" xr:uid="{6A6C238B-DEC6-4C59-87E9-7439F5F9F7D9}"/>
    <cellStyle name="Input 2 11 14 2" xfId="19333" xr:uid="{F9C68C28-EF2C-4849-8E9C-E3C7AE28DE72}"/>
    <cellStyle name="Input 2 11 14 2 2" xfId="19334" xr:uid="{AE8435E3-25D6-40EA-907D-37975C5F1FCA}"/>
    <cellStyle name="Input 2 11 14 3" xfId="19335" xr:uid="{F20CF664-524C-41B4-9073-5E8FC5A698FD}"/>
    <cellStyle name="Input 2 11 15" xfId="19336" xr:uid="{8143B604-E4A8-4070-9918-809638C52AE7}"/>
    <cellStyle name="Input 2 11 15 2" xfId="19337" xr:uid="{67CCA646-316A-40E7-9FDB-3E7104385194}"/>
    <cellStyle name="Input 2 11 15 2 2" xfId="19338" xr:uid="{A4453B2E-3DA2-4972-9E26-5441784F189A}"/>
    <cellStyle name="Input 2 11 15 3" xfId="19339" xr:uid="{15DBC93B-590A-4F0A-BABF-01EB473D24B4}"/>
    <cellStyle name="Input 2 11 16" xfId="19340" xr:uid="{759B4100-DC81-4A64-879A-29CC17F7B9FB}"/>
    <cellStyle name="Input 2 11 16 2" xfId="19341" xr:uid="{8CC09D57-492C-4528-86D7-DAD25FC14218}"/>
    <cellStyle name="Input 2 11 16 2 2" xfId="19342" xr:uid="{CC59C551-AEDB-483A-83BA-1884CA4F0315}"/>
    <cellStyle name="Input 2 11 16 3" xfId="19343" xr:uid="{443E535C-A86A-4AE2-86BE-959DC18612D7}"/>
    <cellStyle name="Input 2 11 17" xfId="19344" xr:uid="{9567C3C1-38EE-45E9-BE73-EE5709040DBD}"/>
    <cellStyle name="Input 2 11 17 2" xfId="19345" xr:uid="{FB25FE51-49FC-4FF1-A7E1-6AFA58D37443}"/>
    <cellStyle name="Input 2 11 17 2 2" xfId="19346" xr:uid="{CCEB1380-4044-4825-A828-53DE7806E1A6}"/>
    <cellStyle name="Input 2 11 17 3" xfId="19347" xr:uid="{B07CBEC5-A44D-4E80-A69E-7097F2AD59E7}"/>
    <cellStyle name="Input 2 11 18" xfId="19348" xr:uid="{E04809EB-C1B7-4490-B45E-FB702A9B63FB}"/>
    <cellStyle name="Input 2 11 18 2" xfId="19349" xr:uid="{0F7C2A23-2305-4573-AB98-645BDDB01088}"/>
    <cellStyle name="Input 2 11 18 2 2" xfId="19350" xr:uid="{6133381F-2F1F-4BA1-91C2-EA589990995A}"/>
    <cellStyle name="Input 2 11 18 3" xfId="19351" xr:uid="{342BA554-B993-4350-9201-573371C28500}"/>
    <cellStyle name="Input 2 11 19" xfId="19352" xr:uid="{16D11AC9-4790-4C88-8109-6B0D132D3DB8}"/>
    <cellStyle name="Input 2 11 19 2" xfId="19353" xr:uid="{65C8B16F-E123-43F7-95FF-F7DB74841A97}"/>
    <cellStyle name="Input 2 11 19 2 2" xfId="19354" xr:uid="{0BC692A3-42BF-4C68-BA65-31175B7ADF8C}"/>
    <cellStyle name="Input 2 11 19 3" xfId="19355" xr:uid="{A21B1ABB-1FB8-43D2-9DCE-53CF6DD6128C}"/>
    <cellStyle name="Input 2 11 2" xfId="19356" xr:uid="{D830267A-CD1E-4CA1-B222-96346DFD1DDC}"/>
    <cellStyle name="Input 2 11 2 2" xfId="19357" xr:uid="{5BEDC3D9-2D90-40D0-B806-7D54A1611F64}"/>
    <cellStyle name="Input 2 11 2 2 2" xfId="19358" xr:uid="{7E56F6C1-AAA4-4A63-A030-0F321E8E6714}"/>
    <cellStyle name="Input 2 11 2 2 3" xfId="19359" xr:uid="{48D94E50-EE5E-4FC4-963F-D9BE344BDEE7}"/>
    <cellStyle name="Input 2 11 2 3" xfId="19360" xr:uid="{451CC7AB-4893-4B73-BD24-37CAF361E9BF}"/>
    <cellStyle name="Input 2 11 2 3 2" xfId="19361" xr:uid="{102F2EEA-57A8-4F39-ABC9-55AEE61B99D4}"/>
    <cellStyle name="Input 2 11 2 4" xfId="19362" xr:uid="{51B31088-B5C0-40BF-97F2-F113B59A0A6D}"/>
    <cellStyle name="Input 2 11 20" xfId="19363" xr:uid="{EED2E783-9B9E-4C18-91FD-F7989EA964EE}"/>
    <cellStyle name="Input 2 11 20 2" xfId="19364" xr:uid="{B128489F-44F1-41AF-90C1-7ADF8F47E4AB}"/>
    <cellStyle name="Input 2 11 20 2 2" xfId="19365" xr:uid="{21C55398-D7D9-4C4E-8C8F-09EBBFE2E0FA}"/>
    <cellStyle name="Input 2 11 20 3" xfId="19366" xr:uid="{1B5C46D3-C660-46FD-859A-DC5E4A8A67F5}"/>
    <cellStyle name="Input 2 11 21" xfId="19367" xr:uid="{C1D6DE6C-3CA7-4B65-B318-0E6C6F048C72}"/>
    <cellStyle name="Input 2 11 21 2" xfId="19368" xr:uid="{7A74BA3B-EE40-48D5-91D5-4EDECA1314DE}"/>
    <cellStyle name="Input 2 11 22" xfId="19369" xr:uid="{97B5A46F-58FE-40F9-9DD8-4C138AF11BEB}"/>
    <cellStyle name="Input 2 11 23" xfId="19370" xr:uid="{DE859CAF-CD2D-41A7-B466-B300C4896CD1}"/>
    <cellStyle name="Input 2 11 3" xfId="19371" xr:uid="{27B8CD4A-0CEC-4657-BE3C-D06014F650FB}"/>
    <cellStyle name="Input 2 11 3 2" xfId="19372" xr:uid="{245DEBD7-D541-4CCF-8573-0AA04FC3C7EA}"/>
    <cellStyle name="Input 2 11 3 2 2" xfId="19373" xr:uid="{CB4BDBAA-0152-4577-A7DE-517CF3AFB022}"/>
    <cellStyle name="Input 2 11 3 3" xfId="19374" xr:uid="{758B98F0-C344-4FFA-8D66-B2C83CE5CBA2}"/>
    <cellStyle name="Input 2 11 3 4" xfId="19375" xr:uid="{A40CE2B2-6E5D-48EB-AB4F-17A46AD909E8}"/>
    <cellStyle name="Input 2 11 4" xfId="19376" xr:uid="{40EE9743-4016-4219-B691-E94CA5374BCE}"/>
    <cellStyle name="Input 2 11 4 2" xfId="19377" xr:uid="{19B5EED7-B434-42A4-B42C-95301D4D1695}"/>
    <cellStyle name="Input 2 11 4 2 2" xfId="19378" xr:uid="{03F607D4-CD48-4F64-807D-8C0E9F2C1EDA}"/>
    <cellStyle name="Input 2 11 4 3" xfId="19379" xr:uid="{8D1F4C1F-D5E3-4325-A1A9-29DFFE072334}"/>
    <cellStyle name="Input 2 11 4 4" xfId="19380" xr:uid="{9534D5B4-6F77-4FE7-BF8C-26AB033A821E}"/>
    <cellStyle name="Input 2 11 5" xfId="19381" xr:uid="{573E4A68-32C0-4DF6-A06D-EE65B2DAEBD1}"/>
    <cellStyle name="Input 2 11 5 2" xfId="19382" xr:uid="{8E0FE0AA-8675-4FF4-9DF5-42EAE7A9C45C}"/>
    <cellStyle name="Input 2 11 5 2 2" xfId="19383" xr:uid="{6B89F11E-0E48-4A18-B412-3AB82CEB1DAD}"/>
    <cellStyle name="Input 2 11 5 3" xfId="19384" xr:uid="{C04868D4-6816-49C5-806B-11C58FC8ADBF}"/>
    <cellStyle name="Input 2 11 6" xfId="19385" xr:uid="{34DD794E-9F90-42E6-A1F9-0AA9459277DC}"/>
    <cellStyle name="Input 2 11 6 2" xfId="19386" xr:uid="{5942E34D-5C1B-4421-BC06-B17AF81CA036}"/>
    <cellStyle name="Input 2 11 6 2 2" xfId="19387" xr:uid="{267C4BBD-51A5-40BA-92B1-CC337D461805}"/>
    <cellStyle name="Input 2 11 6 3" xfId="19388" xr:uid="{C64668FF-DD61-45EC-A369-CA3B153DE7C0}"/>
    <cellStyle name="Input 2 11 7" xfId="19389" xr:uid="{F8252CA1-A69E-4CCD-AD2E-9D8733E2A91A}"/>
    <cellStyle name="Input 2 11 7 2" xfId="19390" xr:uid="{98541CC8-2ACC-45FB-BE6F-06CB6646E69A}"/>
    <cellStyle name="Input 2 11 7 2 2" xfId="19391" xr:uid="{5837A1E2-6652-4E26-B105-E1394DF67499}"/>
    <cellStyle name="Input 2 11 7 3" xfId="19392" xr:uid="{838C14DA-5AD4-4F93-B954-4A7DF7C1A7CD}"/>
    <cellStyle name="Input 2 11 8" xfId="19393" xr:uid="{EE7C04F2-AB03-4868-BDA6-DC7306E37168}"/>
    <cellStyle name="Input 2 11 8 2" xfId="19394" xr:uid="{69890737-EEE7-4730-8E00-C8EC7773AC17}"/>
    <cellStyle name="Input 2 11 8 2 2" xfId="19395" xr:uid="{74233495-1A21-43F9-8355-290FCF2D1448}"/>
    <cellStyle name="Input 2 11 8 3" xfId="19396" xr:uid="{A57F26F9-F066-416A-9CA1-1F3A044E3835}"/>
    <cellStyle name="Input 2 11 9" xfId="19397" xr:uid="{71624CC6-E338-453C-8BF8-DFD78CE51C9C}"/>
    <cellStyle name="Input 2 11 9 2" xfId="19398" xr:uid="{A6362808-21A9-4C54-A00F-149DB5B0BBB3}"/>
    <cellStyle name="Input 2 11 9 2 2" xfId="19399" xr:uid="{154BFCE0-087E-45C3-8CA5-DB91E3CEB2D0}"/>
    <cellStyle name="Input 2 11 9 3" xfId="19400" xr:uid="{B2697850-00FF-4C25-9728-576197389396}"/>
    <cellStyle name="Input 2 12" xfId="19401" xr:uid="{A3F83537-74D8-4B25-8D92-F9DC9B33E397}"/>
    <cellStyle name="Input 2 12 2" xfId="19402" xr:uid="{C73477D2-AD76-4D66-9033-E426394AE38B}"/>
    <cellStyle name="Input 2 12 2 2" xfId="19403" xr:uid="{1DC6717C-EC4B-4C14-BBA6-131D844C23AA}"/>
    <cellStyle name="Input 2 12 2 3" xfId="19404" xr:uid="{4596B763-8F0F-4501-B6D0-7FB1F8E995B5}"/>
    <cellStyle name="Input 2 12 3" xfId="19405" xr:uid="{DE523729-CCAC-40FD-9AB7-868FE3BDC12E}"/>
    <cellStyle name="Input 2 12 3 2" xfId="19406" xr:uid="{EFA60460-C371-41C8-842D-C4FE9D647DDA}"/>
    <cellStyle name="Input 2 12 4" xfId="19407" xr:uid="{8657D86B-5C15-4947-9225-809011F7B7E8}"/>
    <cellStyle name="Input 2 13" xfId="19408" xr:uid="{087226B3-49AC-4E7B-9DDA-01331924E3EE}"/>
    <cellStyle name="Input 2 13 2" xfId="19409" xr:uid="{0711312A-4498-4567-B63C-0EDB73DCD8F8}"/>
    <cellStyle name="Input 2 13 2 2" xfId="19410" xr:uid="{9622CE0E-34DC-473A-8107-2DBA45247B90}"/>
    <cellStyle name="Input 2 13 2 3" xfId="19411" xr:uid="{23BADFA8-1EA6-44BE-A491-F2377B97DF4A}"/>
    <cellStyle name="Input 2 13 3" xfId="19412" xr:uid="{E35E61C3-ABD2-42D1-A12F-201807736DF3}"/>
    <cellStyle name="Input 2 13 4" xfId="19413" xr:uid="{23F65977-CC6D-45B8-81B8-CDB35A2D00C3}"/>
    <cellStyle name="Input 2 14" xfId="19414" xr:uid="{77445C3A-29F5-4C56-911F-A990275059D3}"/>
    <cellStyle name="Input 2 14 2" xfId="19415" xr:uid="{F566CA16-B9D3-44DD-A4CE-D956AE176CF7}"/>
    <cellStyle name="Input 2 14 2 2" xfId="19416" xr:uid="{12328702-B8B4-43EE-9CE6-40D5BEBFCBCE}"/>
    <cellStyle name="Input 2 14 3" xfId="19417" xr:uid="{E46FFC42-73E1-4DE0-AA63-368E969C0ABA}"/>
    <cellStyle name="Input 2 14 4" xfId="19418" xr:uid="{74E94A64-1911-468A-A2EB-51AB62DC7091}"/>
    <cellStyle name="Input 2 15" xfId="19419" xr:uid="{C56B97B9-1BB8-4AD5-884F-58F2E2A59F90}"/>
    <cellStyle name="Input 2 15 2" xfId="19420" xr:uid="{75ED8AA1-7FF8-4D8D-B1DF-53EBA0645C22}"/>
    <cellStyle name="Input 2 15 2 2" xfId="19421" xr:uid="{61B5D51E-9AD3-4467-8EF2-B39914752EF9}"/>
    <cellStyle name="Input 2 15 3" xfId="19422" xr:uid="{EB18C758-B6BB-4487-845F-750DF96104FE}"/>
    <cellStyle name="Input 2 16" xfId="19423" xr:uid="{F7D19C88-E807-4FFD-AC9C-6B24CC9ACDEA}"/>
    <cellStyle name="Input 2 16 2" xfId="19424" xr:uid="{A8834007-4013-4127-B87C-830A73800C62}"/>
    <cellStyle name="Input 2 16 2 2" xfId="19425" xr:uid="{8878CB2A-0D4C-41C7-87A6-11A69F0B476F}"/>
    <cellStyle name="Input 2 16 3" xfId="19426" xr:uid="{1977554F-5B51-493D-AD74-8993AB54825E}"/>
    <cellStyle name="Input 2 17" xfId="19427" xr:uid="{719CCEFE-E33E-4141-855E-60E91AB0CC4D}"/>
    <cellStyle name="Input 2 17 2" xfId="19428" xr:uid="{9302C2C6-09AD-4050-8EF8-63711D80E2B4}"/>
    <cellStyle name="Input 2 17 2 2" xfId="19429" xr:uid="{3F518D25-0753-4A94-9428-D2BAFDDAFEAA}"/>
    <cellStyle name="Input 2 17 3" xfId="19430" xr:uid="{C850C5A9-84F1-44EE-AEFC-8C5E2F42D646}"/>
    <cellStyle name="Input 2 18" xfId="19431" xr:uid="{3749B8F0-518E-4798-A672-79B1C766640E}"/>
    <cellStyle name="Input 2 18 2" xfId="19432" xr:uid="{B621124B-AFB1-4566-9906-76416C96A5FC}"/>
    <cellStyle name="Input 2 18 2 2" xfId="19433" xr:uid="{D87B632A-722D-4AD2-969B-D8B2B19C6823}"/>
    <cellStyle name="Input 2 18 3" xfId="19434" xr:uid="{F9FCDA85-F3C6-4E09-810C-3CE3113053C1}"/>
    <cellStyle name="Input 2 19" xfId="19435" xr:uid="{7025EE16-D644-48D0-B967-226CE3487432}"/>
    <cellStyle name="Input 2 19 2" xfId="19436" xr:uid="{84495498-71B2-49C8-B122-7F02AD86566E}"/>
    <cellStyle name="Input 2 19 2 2" xfId="19437" xr:uid="{6A0BC0B4-CA38-483C-B946-505CEAA58C89}"/>
    <cellStyle name="Input 2 19 3" xfId="19438" xr:uid="{A14314FF-8B3C-4BAC-B407-CD3694367AB5}"/>
    <cellStyle name="Input 2 2" xfId="19439" xr:uid="{FECD3A51-C636-41CE-B809-973D305B8006}"/>
    <cellStyle name="Input 2 2 2" xfId="19440" xr:uid="{F45E4625-9B61-465A-908D-053741315021}"/>
    <cellStyle name="Input 2 2 3" xfId="19441" xr:uid="{7750EF08-C32D-47B9-8FB9-64FBA5B89374}"/>
    <cellStyle name="Input 2 2 4" xfId="19442" xr:uid="{60A7BF0A-3962-4D8B-847A-CC7426DC835B}"/>
    <cellStyle name="Input 2 20" xfId="19443" xr:uid="{0BAF0A66-4AC9-4B34-A680-AAB742C1BC37}"/>
    <cellStyle name="Input 2 20 2" xfId="19444" xr:uid="{16407CCD-6E1A-4C44-8C68-3BDE4E487DB3}"/>
    <cellStyle name="Input 2 20 2 2" xfId="19445" xr:uid="{2CBFBE62-BD33-4F43-A12D-C4FD87065686}"/>
    <cellStyle name="Input 2 20 3" xfId="19446" xr:uid="{FB8670C8-3CB9-4AEB-B299-D7670F37DAC5}"/>
    <cellStyle name="Input 2 21" xfId="19447" xr:uid="{6101EE30-F5C8-4795-B934-C28C429C9B97}"/>
    <cellStyle name="Input 2 21 2" xfId="19448" xr:uid="{FFEFE5C6-1554-4E20-9DA9-9024862CE146}"/>
    <cellStyle name="Input 2 21 2 2" xfId="19449" xr:uid="{21CE6768-7160-4536-A670-FB28A3CE914C}"/>
    <cellStyle name="Input 2 21 3" xfId="19450" xr:uid="{11AD6EF4-9DD4-4701-90E6-7DC87B46C556}"/>
    <cellStyle name="Input 2 22" xfId="19451" xr:uid="{05A5B058-2873-4C07-91DD-3C9C8C40617F}"/>
    <cellStyle name="Input 2 22 2" xfId="19452" xr:uid="{F8F6DAEF-8531-4E8C-A6AB-1D850A9955C6}"/>
    <cellStyle name="Input 2 22 2 2" xfId="19453" xr:uid="{F22E4DC5-6D2A-4B5D-A66E-FD7454CB0467}"/>
    <cellStyle name="Input 2 22 3" xfId="19454" xr:uid="{5885DD72-16C6-44B7-9DCD-86777EFFF795}"/>
    <cellStyle name="Input 2 23" xfId="19455" xr:uid="{444E25EB-FE9C-42B6-B315-73BC87B00C04}"/>
    <cellStyle name="Input 2 23 2" xfId="19456" xr:uid="{CB1DBACB-A4BC-4C9E-98C4-33114D0870FF}"/>
    <cellStyle name="Input 2 23 2 2" xfId="19457" xr:uid="{18DC2D67-9818-497C-830A-6EDAA8C5F13F}"/>
    <cellStyle name="Input 2 23 3" xfId="19458" xr:uid="{9CDDD4B5-D76C-4069-9B2C-0C9F20F074A8}"/>
    <cellStyle name="Input 2 24" xfId="19459" xr:uid="{34B87792-04DF-4031-A91E-3E323854D4D4}"/>
    <cellStyle name="Input 2 24 2" xfId="19460" xr:uid="{82D55FD6-B819-40C5-B13D-4A4A42DBC530}"/>
    <cellStyle name="Input 2 24 2 2" xfId="19461" xr:uid="{B39F98B1-A312-4228-AC1E-A6B3BD8A218B}"/>
    <cellStyle name="Input 2 24 3" xfId="19462" xr:uid="{29772BF1-CA86-404B-83F7-BEC6A106608A}"/>
    <cellStyle name="Input 2 25" xfId="19463" xr:uid="{6568F4D4-1E4B-415D-A5B4-BFD84C139702}"/>
    <cellStyle name="Input 2 25 2" xfId="19464" xr:uid="{18768BD6-AB91-4555-AC8E-B22F70D0866F}"/>
    <cellStyle name="Input 2 25 2 2" xfId="19465" xr:uid="{008D72F5-B4A6-471A-A888-2B36EC0446C1}"/>
    <cellStyle name="Input 2 25 3" xfId="19466" xr:uid="{93834682-71A3-4B4B-A3EF-BD99A5AAC437}"/>
    <cellStyle name="Input 2 26" xfId="19467" xr:uid="{692ACBC3-38BA-4188-AF68-B5276B8F39D1}"/>
    <cellStyle name="Input 2 26 2" xfId="19468" xr:uid="{551D98E8-309B-442B-8C86-A6CB541D2462}"/>
    <cellStyle name="Input 2 26 2 2" xfId="19469" xr:uid="{6BEE0201-76EF-4675-9EF7-C9C93112F7B0}"/>
    <cellStyle name="Input 2 26 3" xfId="19470" xr:uid="{F171AA22-ABDE-4FE1-899A-50F0D15B2970}"/>
    <cellStyle name="Input 2 27" xfId="19471" xr:uid="{15522459-4884-42D6-9B57-68E373CB42FC}"/>
    <cellStyle name="Input 2 27 2" xfId="19472" xr:uid="{099CB439-116D-4D94-9698-73EAF63DD543}"/>
    <cellStyle name="Input 2 28" xfId="19473" xr:uid="{91757B48-7979-46DF-8A86-C52DC1A227FD}"/>
    <cellStyle name="Input 2 29" xfId="19474" xr:uid="{A4A0E532-18B5-46CD-A296-600EB2C0AEB7}"/>
    <cellStyle name="Input 2 3" xfId="19475" xr:uid="{0938DDEE-FABA-492E-BCF3-D2A4D8DE6D9A}"/>
    <cellStyle name="Input 2 30" xfId="19476" xr:uid="{78BA2BD9-5133-4CCF-9324-DAE412E08FEC}"/>
    <cellStyle name="Input 2 31" xfId="19477" xr:uid="{7A5682F2-1C8A-4B49-9F39-5DACA5498E24}"/>
    <cellStyle name="Input 2 32" xfId="19478" xr:uid="{EF46D3F9-A3C4-4DFA-A1E6-ED8DB2679151}"/>
    <cellStyle name="Input 2 33" xfId="19479" xr:uid="{8ABB457A-31F9-41F6-A66B-C240F24BCDF7}"/>
    <cellStyle name="Input 2 34" xfId="19480" xr:uid="{72A8CBB5-0886-4049-8FB7-6AAFB2AF1EA5}"/>
    <cellStyle name="Input 2 35" xfId="19481" xr:uid="{5E79A767-8B9A-47C8-B9A2-9F5F820ACADC}"/>
    <cellStyle name="Input 2 36" xfId="19482" xr:uid="{C6E479EE-8128-43A6-9F0F-FBEE9D2E5ED0}"/>
    <cellStyle name="Input 2 4" xfId="19483" xr:uid="{5CA4A7AC-48CB-4CF6-A1BB-A1C84D7F169F}"/>
    <cellStyle name="Input 2 5" xfId="19484" xr:uid="{54E805EB-3A92-46EA-B102-0F8DB724E208}"/>
    <cellStyle name="Input 2 6" xfId="19485" xr:uid="{6EB908E3-2B6A-4F23-983D-9C7E1949534F}"/>
    <cellStyle name="Input 2 7" xfId="19486" xr:uid="{36022BB4-A406-4CB2-AD68-C780F1563AEC}"/>
    <cellStyle name="Input 2 7 10" xfId="19487" xr:uid="{E8A848C8-E8C7-4741-A9A0-DCEB6B0CE31F}"/>
    <cellStyle name="Input 2 7 10 2" xfId="19488" xr:uid="{52CC6D1C-BD47-4794-A3E9-C0B0FEB86822}"/>
    <cellStyle name="Input 2 7 10 2 2" xfId="19489" xr:uid="{E509CA84-D1A6-49D5-BB9E-72F3EF4003D7}"/>
    <cellStyle name="Input 2 7 10 3" xfId="19490" xr:uid="{FC5641A8-18DB-4FF0-AB12-A3BF9A61FFEA}"/>
    <cellStyle name="Input 2 7 11" xfId="19491" xr:uid="{90FB9A02-A14C-424C-93B3-E074C014C87D}"/>
    <cellStyle name="Input 2 7 11 2" xfId="19492" xr:uid="{EFCDA393-5CB1-49CE-990F-85EE78D18C34}"/>
    <cellStyle name="Input 2 7 11 2 2" xfId="19493" xr:uid="{DA4EC88C-3273-4BDA-BB79-2F7EC97A358C}"/>
    <cellStyle name="Input 2 7 11 3" xfId="19494" xr:uid="{FF5D4AB1-2B28-4292-BD02-686ECC74E441}"/>
    <cellStyle name="Input 2 7 12" xfId="19495" xr:uid="{3019F590-AEF6-41AF-8DE9-B5EBCB4C53A4}"/>
    <cellStyle name="Input 2 7 12 2" xfId="19496" xr:uid="{91EAC433-BAC6-4F6E-BA5F-1C878DBFDD6B}"/>
    <cellStyle name="Input 2 7 12 2 2" xfId="19497" xr:uid="{9B8BC98A-49B9-474E-9281-387A31379266}"/>
    <cellStyle name="Input 2 7 12 3" xfId="19498" xr:uid="{8C94F3CB-6323-49AD-883F-2346F2EFB564}"/>
    <cellStyle name="Input 2 7 13" xfId="19499" xr:uid="{36B4FCE6-A719-4124-9C84-39FADA89F0A1}"/>
    <cellStyle name="Input 2 7 13 2" xfId="19500" xr:uid="{D9D17C61-7299-480C-A1C9-1D91E8CD474E}"/>
    <cellStyle name="Input 2 7 13 2 2" xfId="19501" xr:uid="{B1AD510A-CA60-478B-A1CD-C85923C3E486}"/>
    <cellStyle name="Input 2 7 13 3" xfId="19502" xr:uid="{4C083A8B-E661-4BC5-8A3A-DBE43346BB2C}"/>
    <cellStyle name="Input 2 7 14" xfId="19503" xr:uid="{3D49B7FA-6B14-4B64-9ED3-D646A3187CBD}"/>
    <cellStyle name="Input 2 7 14 2" xfId="19504" xr:uid="{20401C45-24AC-4A11-ADF9-8393528C0BF7}"/>
    <cellStyle name="Input 2 7 14 2 2" xfId="19505" xr:uid="{1A7D14FB-4C4D-4A64-B03A-3213FB5DE437}"/>
    <cellStyle name="Input 2 7 14 3" xfId="19506" xr:uid="{04B71EC0-AD30-4D2A-8071-AF0F81BA8547}"/>
    <cellStyle name="Input 2 7 15" xfId="19507" xr:uid="{CB8E9380-72D9-4BC4-B906-357A0FFF8747}"/>
    <cellStyle name="Input 2 7 15 2" xfId="19508" xr:uid="{33A74E08-C266-4831-8971-547D2932BE39}"/>
    <cellStyle name="Input 2 7 15 2 2" xfId="19509" xr:uid="{F21FABCF-DD5A-4E3B-B3AD-3190B06FB253}"/>
    <cellStyle name="Input 2 7 15 3" xfId="19510" xr:uid="{61F7CE0F-2AEC-40CE-9C4F-52F9A46CB9F5}"/>
    <cellStyle name="Input 2 7 16" xfId="19511" xr:uid="{FFAA8BC3-6375-4E99-B27A-E26E8D9E2C1F}"/>
    <cellStyle name="Input 2 7 16 2" xfId="19512" xr:uid="{56AD4DEF-1A08-4B36-A8E3-78B7AA6BEC86}"/>
    <cellStyle name="Input 2 7 16 2 2" xfId="19513" xr:uid="{AD38CB85-F704-4FD4-9AF5-8A9FB2782B6A}"/>
    <cellStyle name="Input 2 7 16 3" xfId="19514" xr:uid="{BEE35279-2786-44EF-85DF-6E5957559839}"/>
    <cellStyle name="Input 2 7 17" xfId="19515" xr:uid="{19697FE3-9719-4F0D-B1DF-F3C6CF827875}"/>
    <cellStyle name="Input 2 7 17 2" xfId="19516" xr:uid="{24CEA02A-718D-4946-A7F4-5F4FF02A40C5}"/>
    <cellStyle name="Input 2 7 17 2 2" xfId="19517" xr:uid="{9C07D6CC-F803-48E0-87D1-19C912906254}"/>
    <cellStyle name="Input 2 7 17 3" xfId="19518" xr:uid="{88F7EA2C-3E25-4C15-9757-2BED07DFC331}"/>
    <cellStyle name="Input 2 7 18" xfId="19519" xr:uid="{3E10C61F-C33A-4A93-A222-1C1DE807A31B}"/>
    <cellStyle name="Input 2 7 18 2" xfId="19520" xr:uid="{41718172-5857-4147-B4FB-563FAE71D376}"/>
    <cellStyle name="Input 2 7 18 2 2" xfId="19521" xr:uid="{A577196D-3C39-479C-A044-8E0515296CA5}"/>
    <cellStyle name="Input 2 7 18 3" xfId="19522" xr:uid="{2AA6BB5B-D39B-4740-A36C-1A1CA3606627}"/>
    <cellStyle name="Input 2 7 19" xfId="19523" xr:uid="{A92531D9-E060-4C01-BB9A-DB5385DCEF7C}"/>
    <cellStyle name="Input 2 7 19 2" xfId="19524" xr:uid="{732BCBA8-A0AC-4CAC-8E45-1AA9F4608F7E}"/>
    <cellStyle name="Input 2 7 19 2 2" xfId="19525" xr:uid="{F3184FDC-C17B-45FE-8B93-6952AA3007DC}"/>
    <cellStyle name="Input 2 7 19 3" xfId="19526" xr:uid="{9EDDAEE0-0900-43F5-8812-A1A85C6323EA}"/>
    <cellStyle name="Input 2 7 2" xfId="19527" xr:uid="{09DB3E14-2E05-44EE-A8D0-36DDF82B1808}"/>
    <cellStyle name="Input 2 7 2 10" xfId="19528" xr:uid="{F568B658-188F-435C-8AB7-4F77413F48E0}"/>
    <cellStyle name="Input 2 7 2 10 2" xfId="19529" xr:uid="{AC78629A-E6B4-4B9C-8502-981F7742459A}"/>
    <cellStyle name="Input 2 7 2 10 2 2" xfId="19530" xr:uid="{441266DD-BB34-4DB1-B38C-980424599DA7}"/>
    <cellStyle name="Input 2 7 2 10 3" xfId="19531" xr:uid="{BDC37EA7-BC4D-49A4-93D6-AA86D3B2B4C7}"/>
    <cellStyle name="Input 2 7 2 11" xfId="19532" xr:uid="{4994EC06-01B8-489C-B3EB-49A66E8EBE6E}"/>
    <cellStyle name="Input 2 7 2 11 2" xfId="19533" xr:uid="{051FD80D-B1DD-45F5-A4A7-64D175E0E0F2}"/>
    <cellStyle name="Input 2 7 2 11 2 2" xfId="19534" xr:uid="{C6FBAA95-A273-4AFF-A586-AFCE7B3DDDC2}"/>
    <cellStyle name="Input 2 7 2 11 3" xfId="19535" xr:uid="{3DB52209-F8E2-4864-A107-12D5E1469BA3}"/>
    <cellStyle name="Input 2 7 2 12" xfId="19536" xr:uid="{27EF8CA1-8CBC-47F5-A65E-4BEBE994EB03}"/>
    <cellStyle name="Input 2 7 2 12 2" xfId="19537" xr:uid="{86FD1F7A-134B-48A5-A68C-3983B5B5A89A}"/>
    <cellStyle name="Input 2 7 2 12 2 2" xfId="19538" xr:uid="{604C6B9F-5432-4103-A189-8C9113902EDA}"/>
    <cellStyle name="Input 2 7 2 12 3" xfId="19539" xr:uid="{107BDFE4-FD49-4F1F-90D6-3D22E20A8B43}"/>
    <cellStyle name="Input 2 7 2 13" xfId="19540" xr:uid="{AC2FFDCC-6A74-48B9-A09E-28266CB8B273}"/>
    <cellStyle name="Input 2 7 2 13 2" xfId="19541" xr:uid="{493AFC4C-167F-4C69-A30F-7F088176E590}"/>
    <cellStyle name="Input 2 7 2 13 2 2" xfId="19542" xr:uid="{EF149F99-65A4-4D09-BB70-E4358BD5D785}"/>
    <cellStyle name="Input 2 7 2 13 3" xfId="19543" xr:uid="{029FA3D7-F828-488A-B2FC-7289A58D7797}"/>
    <cellStyle name="Input 2 7 2 14" xfId="19544" xr:uid="{ADC10435-7423-4890-8144-750464BA152F}"/>
    <cellStyle name="Input 2 7 2 14 2" xfId="19545" xr:uid="{A3D98271-AD6B-48AB-96B9-EE43F9438BBA}"/>
    <cellStyle name="Input 2 7 2 14 2 2" xfId="19546" xr:uid="{D1326ED6-A972-4953-8816-BFCAE84328C2}"/>
    <cellStyle name="Input 2 7 2 14 3" xfId="19547" xr:uid="{535324A7-F08B-4305-B3D7-E896C05ED003}"/>
    <cellStyle name="Input 2 7 2 15" xfId="19548" xr:uid="{A16B3411-EF68-40D3-BEE0-7B51AA3BEB7E}"/>
    <cellStyle name="Input 2 7 2 15 2" xfId="19549" xr:uid="{E1B6D8E7-58C3-4CF3-8AEB-5CF6A3AE7F41}"/>
    <cellStyle name="Input 2 7 2 15 2 2" xfId="19550" xr:uid="{F5116899-3116-44AB-A7AE-1844DF284789}"/>
    <cellStyle name="Input 2 7 2 15 3" xfId="19551" xr:uid="{D195F02C-1577-41C1-888C-CA4F6DCE4917}"/>
    <cellStyle name="Input 2 7 2 16" xfId="19552" xr:uid="{6EB8B773-CB57-4C9E-86EC-575BA926AECC}"/>
    <cellStyle name="Input 2 7 2 16 2" xfId="19553" xr:uid="{BEF719A3-770A-410F-A82A-978C24F3851B}"/>
    <cellStyle name="Input 2 7 2 16 2 2" xfId="19554" xr:uid="{8CF59161-1459-4DD6-81C4-D685CAACC59E}"/>
    <cellStyle name="Input 2 7 2 16 3" xfId="19555" xr:uid="{9BB340BE-0CD1-45B5-9F7F-531B964AB3CB}"/>
    <cellStyle name="Input 2 7 2 17" xfId="19556" xr:uid="{729A02B2-1BA1-4B3E-A8D5-1DE5E5F4675C}"/>
    <cellStyle name="Input 2 7 2 17 2" xfId="19557" xr:uid="{CA36BD3A-631F-434A-9CD7-907747B2933B}"/>
    <cellStyle name="Input 2 7 2 17 2 2" xfId="19558" xr:uid="{416EF4CB-6B2C-4BF7-AC68-E0D64FE614CE}"/>
    <cellStyle name="Input 2 7 2 17 3" xfId="19559" xr:uid="{AD4C7C6D-E62A-4DF7-B318-CFEB0C992D64}"/>
    <cellStyle name="Input 2 7 2 18" xfId="19560" xr:uid="{17E230F6-F06E-469B-B8C2-118D97443B32}"/>
    <cellStyle name="Input 2 7 2 18 2" xfId="19561" xr:uid="{9199F390-284A-4E49-BF90-B0409D1793CF}"/>
    <cellStyle name="Input 2 7 2 19" xfId="19562" xr:uid="{33F09D9F-503F-49B8-815F-9829F11CF227}"/>
    <cellStyle name="Input 2 7 2 2" xfId="19563" xr:uid="{CBB3D9C8-5101-4F5E-94EE-F0CCCC694C8B}"/>
    <cellStyle name="Input 2 7 2 2 10" xfId="19564" xr:uid="{3A07C2EB-2FD5-4A92-B24A-DE7296E643DF}"/>
    <cellStyle name="Input 2 7 2 2 10 2" xfId="19565" xr:uid="{F453ECBF-3461-4A29-9446-F9FF44E1A584}"/>
    <cellStyle name="Input 2 7 2 2 10 2 2" xfId="19566" xr:uid="{14A5B4E6-6907-4395-B885-3EB153D5A34D}"/>
    <cellStyle name="Input 2 7 2 2 10 3" xfId="19567" xr:uid="{3291BDAC-9D98-4CE5-A8F9-9E2753BB8A94}"/>
    <cellStyle name="Input 2 7 2 2 11" xfId="19568" xr:uid="{7EDED412-F90D-46B2-A333-0A194DD1ACC3}"/>
    <cellStyle name="Input 2 7 2 2 11 2" xfId="19569" xr:uid="{C01E7F37-3663-4383-BCF5-8006468AEFF1}"/>
    <cellStyle name="Input 2 7 2 2 11 2 2" xfId="19570" xr:uid="{946816D8-25A5-4156-880D-D90CD7F30E66}"/>
    <cellStyle name="Input 2 7 2 2 11 3" xfId="19571" xr:uid="{031FDB2C-1408-4146-B675-D09E930F2C80}"/>
    <cellStyle name="Input 2 7 2 2 12" xfId="19572" xr:uid="{4C4239C2-C766-44CF-A27A-1DFC4F241A9A}"/>
    <cellStyle name="Input 2 7 2 2 12 2" xfId="19573" xr:uid="{28275626-076C-43D0-8ABF-E8FD4F1D2B21}"/>
    <cellStyle name="Input 2 7 2 2 12 2 2" xfId="19574" xr:uid="{4DE6AB90-6959-48D1-958C-DAAECFC9A98F}"/>
    <cellStyle name="Input 2 7 2 2 12 3" xfId="19575" xr:uid="{205E574A-B9B7-4FEB-9FBE-BC5F7F8C2EB2}"/>
    <cellStyle name="Input 2 7 2 2 13" xfId="19576" xr:uid="{93284649-37B4-4CEF-A236-64E257375E6E}"/>
    <cellStyle name="Input 2 7 2 2 13 2" xfId="19577" xr:uid="{3F0EB8E7-A1F7-4C87-807E-203C15CB748A}"/>
    <cellStyle name="Input 2 7 2 2 13 2 2" xfId="19578" xr:uid="{1353D09F-B4CE-442F-B4A2-38F83E8E604E}"/>
    <cellStyle name="Input 2 7 2 2 13 3" xfId="19579" xr:uid="{EF631138-51A3-4336-8361-09AC8E3BABBD}"/>
    <cellStyle name="Input 2 7 2 2 14" xfId="19580" xr:uid="{A706AC72-5D83-4520-AC20-BBC23DBD420D}"/>
    <cellStyle name="Input 2 7 2 2 14 2" xfId="19581" xr:uid="{5C6F84BF-799F-4C56-A961-A2F674D8CD1F}"/>
    <cellStyle name="Input 2 7 2 2 14 2 2" xfId="19582" xr:uid="{FF466E0E-996F-4CA7-9CF5-CFCB56BAF9B2}"/>
    <cellStyle name="Input 2 7 2 2 14 3" xfId="19583" xr:uid="{6122635A-2D93-4866-B9F7-B7E96CAB183B}"/>
    <cellStyle name="Input 2 7 2 2 15" xfId="19584" xr:uid="{871B942C-8A5A-4439-AD08-66ADADD0E682}"/>
    <cellStyle name="Input 2 7 2 2 15 2" xfId="19585" xr:uid="{33242893-1DD9-4719-93C6-5D4FA96183D4}"/>
    <cellStyle name="Input 2 7 2 2 15 2 2" xfId="19586" xr:uid="{64024F47-36DA-4BAE-AA72-1CBD36D498BC}"/>
    <cellStyle name="Input 2 7 2 2 15 3" xfId="19587" xr:uid="{168A4DD5-C42C-4512-B229-50E0A3055674}"/>
    <cellStyle name="Input 2 7 2 2 16" xfId="19588" xr:uid="{DE73FB89-84EA-42EA-9733-37BB7F0B6D74}"/>
    <cellStyle name="Input 2 7 2 2 16 2" xfId="19589" xr:uid="{94B8461A-43E7-4D6D-8397-0D483876A820}"/>
    <cellStyle name="Input 2 7 2 2 16 2 2" xfId="19590" xr:uid="{02524528-98C4-4F91-A0BE-5DBCEF4D51D6}"/>
    <cellStyle name="Input 2 7 2 2 16 3" xfId="19591" xr:uid="{870D0C11-9A76-4206-9287-4A849C6D4CCB}"/>
    <cellStyle name="Input 2 7 2 2 17" xfId="19592" xr:uid="{5C83BBC7-5646-44C1-B6AF-7CE60D0CCD17}"/>
    <cellStyle name="Input 2 7 2 2 17 2" xfId="19593" xr:uid="{63601916-891F-4EE1-BF60-E42B1E2BC489}"/>
    <cellStyle name="Input 2 7 2 2 17 2 2" xfId="19594" xr:uid="{2894B7F6-8DDA-4A68-A5E1-4EE54F7E6F58}"/>
    <cellStyle name="Input 2 7 2 2 17 3" xfId="19595" xr:uid="{CBFCC561-D420-4E69-B737-26780C064DFE}"/>
    <cellStyle name="Input 2 7 2 2 18" xfId="19596" xr:uid="{8F04E010-92D2-477F-9DDE-8B09E828EA67}"/>
    <cellStyle name="Input 2 7 2 2 18 2" xfId="19597" xr:uid="{D9DDC873-6C3B-404E-8942-3F875816405C}"/>
    <cellStyle name="Input 2 7 2 2 18 2 2" xfId="19598" xr:uid="{6CA10294-1D8F-46CC-A67B-78C05ED517D9}"/>
    <cellStyle name="Input 2 7 2 2 18 3" xfId="19599" xr:uid="{AE18C399-2DB9-4211-93A2-2B4C3F1B1C93}"/>
    <cellStyle name="Input 2 7 2 2 19" xfId="19600" xr:uid="{D64A3CA5-F264-4467-B445-14D5E6DF30F6}"/>
    <cellStyle name="Input 2 7 2 2 19 2" xfId="19601" xr:uid="{446E01E8-AF03-4B0E-9159-9C4A2BF2EA9E}"/>
    <cellStyle name="Input 2 7 2 2 19 2 2" xfId="19602" xr:uid="{26E8E5C9-2118-4A40-BC1C-E8AFF5AA02B9}"/>
    <cellStyle name="Input 2 7 2 2 19 3" xfId="19603" xr:uid="{07C40FD5-E7EA-43AC-BE83-1F39E45A8828}"/>
    <cellStyle name="Input 2 7 2 2 2" xfId="19604" xr:uid="{06607D50-E45B-4B2A-A8EF-2ABFB51B4862}"/>
    <cellStyle name="Input 2 7 2 2 2 2" xfId="19605" xr:uid="{35331A5C-1134-4D96-8CC8-5FB3DEA1F660}"/>
    <cellStyle name="Input 2 7 2 2 2 2 2" xfId="19606" xr:uid="{3A1AFC3F-D1BF-4853-B1B7-785331B148D0}"/>
    <cellStyle name="Input 2 7 2 2 2 2 3" xfId="19607" xr:uid="{7D5CC840-E738-4C88-8D1A-A5F72802B685}"/>
    <cellStyle name="Input 2 7 2 2 2 3" xfId="19608" xr:uid="{0B3042E7-383D-4303-8F76-4D87E8846EC0}"/>
    <cellStyle name="Input 2 7 2 2 2 3 2" xfId="19609" xr:uid="{F17F975F-A35B-4B97-ADFD-5B236BCC468C}"/>
    <cellStyle name="Input 2 7 2 2 2 4" xfId="19610" xr:uid="{8ADDE900-86C6-4AC3-8F00-CF7E3B85B983}"/>
    <cellStyle name="Input 2 7 2 2 20" xfId="19611" xr:uid="{E0533B66-1DCC-4758-A409-27E189FCDED2}"/>
    <cellStyle name="Input 2 7 2 2 20 2" xfId="19612" xr:uid="{F61ADA0B-85B3-45C4-BEA3-9EF8149311CC}"/>
    <cellStyle name="Input 2 7 2 2 20 2 2" xfId="19613" xr:uid="{89B545E1-F9DE-4B0C-B012-C4C05AE9912B}"/>
    <cellStyle name="Input 2 7 2 2 20 3" xfId="19614" xr:uid="{8BAFF9A6-ABFF-47AB-8E17-3DFBE6436752}"/>
    <cellStyle name="Input 2 7 2 2 21" xfId="19615" xr:uid="{94B2EDAF-50CD-4FD1-858A-14BA887A0EDD}"/>
    <cellStyle name="Input 2 7 2 2 21 2" xfId="19616" xr:uid="{E076274A-DA7B-4B3B-BB06-C9C6C138AA8C}"/>
    <cellStyle name="Input 2 7 2 2 22" xfId="19617" xr:uid="{42A59664-D88F-4927-8E76-1E54C331F575}"/>
    <cellStyle name="Input 2 7 2 2 23" xfId="19618" xr:uid="{F3AF4E25-6289-442E-9E6B-E3D8D6BCC831}"/>
    <cellStyle name="Input 2 7 2 2 3" xfId="19619" xr:uid="{EE6F0B82-E0A4-461B-A6B6-D467A2DD8C3A}"/>
    <cellStyle name="Input 2 7 2 2 3 2" xfId="19620" xr:uid="{23E13E9D-AF13-4EB0-8D77-7860D8A1002E}"/>
    <cellStyle name="Input 2 7 2 2 3 2 2" xfId="19621" xr:uid="{3B4F18AB-6FAF-4E9F-B07F-D50ABBD8E8A2}"/>
    <cellStyle name="Input 2 7 2 2 3 3" xfId="19622" xr:uid="{0E7EA2B5-017B-4F6D-AC5F-C28F46D4E943}"/>
    <cellStyle name="Input 2 7 2 2 3 4" xfId="19623" xr:uid="{8DB84B5D-A4C4-4E65-A554-1D53E81BA372}"/>
    <cellStyle name="Input 2 7 2 2 4" xfId="19624" xr:uid="{92A8A2A2-DE32-4DE4-AF7D-2E89A3C9E319}"/>
    <cellStyle name="Input 2 7 2 2 4 2" xfId="19625" xr:uid="{281FCEBF-0CB9-46CB-9DD3-B6C8B5670E37}"/>
    <cellStyle name="Input 2 7 2 2 4 2 2" xfId="19626" xr:uid="{B1CB6276-CE33-4FFD-9217-C5E9DE2D096E}"/>
    <cellStyle name="Input 2 7 2 2 4 3" xfId="19627" xr:uid="{6E0F0E30-581F-4719-AAC5-B851FD27E922}"/>
    <cellStyle name="Input 2 7 2 2 4 4" xfId="19628" xr:uid="{16590787-3633-4DB2-800A-8F7EF429321D}"/>
    <cellStyle name="Input 2 7 2 2 5" xfId="19629" xr:uid="{DB479A31-B046-42ED-99D5-A8217113142D}"/>
    <cellStyle name="Input 2 7 2 2 5 2" xfId="19630" xr:uid="{7EC20B0E-FC36-46BE-B713-FBED1A638A28}"/>
    <cellStyle name="Input 2 7 2 2 5 2 2" xfId="19631" xr:uid="{CC9B1B27-98CA-4CB8-8FE9-1611CD9E7A03}"/>
    <cellStyle name="Input 2 7 2 2 5 3" xfId="19632" xr:uid="{5584DFBA-2556-483B-B2A4-0705892E360E}"/>
    <cellStyle name="Input 2 7 2 2 6" xfId="19633" xr:uid="{9F1F3E3C-540B-4BD7-A39C-80E919683EFE}"/>
    <cellStyle name="Input 2 7 2 2 6 2" xfId="19634" xr:uid="{C3442825-8ADE-4E55-A8F5-DFD036C5B4FD}"/>
    <cellStyle name="Input 2 7 2 2 6 2 2" xfId="19635" xr:uid="{4FD74E0E-EA19-4DE0-993F-330A9511A3EB}"/>
    <cellStyle name="Input 2 7 2 2 6 3" xfId="19636" xr:uid="{FC494A83-B120-44BF-B8DD-D9E9DCCB8071}"/>
    <cellStyle name="Input 2 7 2 2 7" xfId="19637" xr:uid="{EC440A10-AD25-4C37-838A-3ECC4880C47A}"/>
    <cellStyle name="Input 2 7 2 2 7 2" xfId="19638" xr:uid="{8311473E-8C51-4ED1-B7E9-ABA31EA07A8D}"/>
    <cellStyle name="Input 2 7 2 2 7 2 2" xfId="19639" xr:uid="{5690DCC3-B443-4B65-A441-AAF49F663017}"/>
    <cellStyle name="Input 2 7 2 2 7 3" xfId="19640" xr:uid="{AC33093F-2511-46D9-8115-A052D57E7576}"/>
    <cellStyle name="Input 2 7 2 2 8" xfId="19641" xr:uid="{44EAD795-3DF4-4193-AEE9-DDCE8C92C590}"/>
    <cellStyle name="Input 2 7 2 2 8 2" xfId="19642" xr:uid="{78947029-39B4-4B30-AC9A-7251F55BD931}"/>
    <cellStyle name="Input 2 7 2 2 8 2 2" xfId="19643" xr:uid="{5110E89C-FE3E-4B4D-85BE-75EED0493759}"/>
    <cellStyle name="Input 2 7 2 2 8 3" xfId="19644" xr:uid="{5E8574BD-630A-4B7A-9111-EDCCAC570A83}"/>
    <cellStyle name="Input 2 7 2 2 9" xfId="19645" xr:uid="{C8F3E169-442A-4292-8F2D-377BCD1402C4}"/>
    <cellStyle name="Input 2 7 2 2 9 2" xfId="19646" xr:uid="{143AEEAB-CEFD-4318-8FBB-E87C88BA416E}"/>
    <cellStyle name="Input 2 7 2 2 9 2 2" xfId="19647" xr:uid="{D37BEE25-82BF-4AA9-B3A0-F2ADEC58EB3B}"/>
    <cellStyle name="Input 2 7 2 2 9 3" xfId="19648" xr:uid="{747C58F0-671B-4CF7-98C2-AB6F5EA4B8C2}"/>
    <cellStyle name="Input 2 7 2 20" xfId="19649" xr:uid="{FF41D429-F48A-4FDA-8371-4493370023B7}"/>
    <cellStyle name="Input 2 7 2 3" xfId="19650" xr:uid="{B4FC60B2-722C-4E7E-A4BC-23F6A91E7F1F}"/>
    <cellStyle name="Input 2 7 2 3 2" xfId="19651" xr:uid="{A13B4805-83C3-4DDD-BB00-C42E3CCE8CE8}"/>
    <cellStyle name="Input 2 7 2 3 2 2" xfId="19652" xr:uid="{50894221-3E94-47D1-8DC7-0FD96DEA10E5}"/>
    <cellStyle name="Input 2 7 2 3 2 3" xfId="19653" xr:uid="{DE63B015-F963-4758-B943-CACBE199A0B7}"/>
    <cellStyle name="Input 2 7 2 3 3" xfId="19654" xr:uid="{8BF615EE-C2E9-4B7B-B6BC-51908FDC916A}"/>
    <cellStyle name="Input 2 7 2 3 3 2" xfId="19655" xr:uid="{3D42314A-5800-4FF6-B608-EC6CA08D9FE7}"/>
    <cellStyle name="Input 2 7 2 3 4" xfId="19656" xr:uid="{C11C35D9-2A42-4274-9FCD-B6706E4C0D9F}"/>
    <cellStyle name="Input 2 7 2 4" xfId="19657" xr:uid="{A4F8E7F6-E4E8-44C4-83CB-D53F48805480}"/>
    <cellStyle name="Input 2 7 2 4 2" xfId="19658" xr:uid="{40F2A398-009A-4E4B-8C28-4AB91786469C}"/>
    <cellStyle name="Input 2 7 2 4 2 2" xfId="19659" xr:uid="{AE5D6F56-E214-417B-B3B8-DF2F8C017128}"/>
    <cellStyle name="Input 2 7 2 4 3" xfId="19660" xr:uid="{56C76BF9-32CC-4FD3-B8F8-900E589FB0BD}"/>
    <cellStyle name="Input 2 7 2 4 4" xfId="19661" xr:uid="{85E3CFA4-9F5C-4CA4-BB8A-872DA83D2287}"/>
    <cellStyle name="Input 2 7 2 5" xfId="19662" xr:uid="{CC2A37FE-0AB6-4B37-9A73-3621FC766291}"/>
    <cellStyle name="Input 2 7 2 5 2" xfId="19663" xr:uid="{7380C1C8-21A2-42DA-9FE8-F026F37C6DD4}"/>
    <cellStyle name="Input 2 7 2 5 2 2" xfId="19664" xr:uid="{78B2EF8F-AA91-45E6-BD74-D06F73FC6733}"/>
    <cellStyle name="Input 2 7 2 5 3" xfId="19665" xr:uid="{488A78D7-DDCC-45D0-A732-F0302DC6534C}"/>
    <cellStyle name="Input 2 7 2 5 4" xfId="19666" xr:uid="{162081FF-02E9-4218-9772-4EA4B0C7EFD6}"/>
    <cellStyle name="Input 2 7 2 6" xfId="19667" xr:uid="{1BC3BD6F-552D-423A-BF40-EDADFF9EACAF}"/>
    <cellStyle name="Input 2 7 2 6 2" xfId="19668" xr:uid="{2B12B5F3-3DE1-429D-950C-F1DDB761C880}"/>
    <cellStyle name="Input 2 7 2 6 2 2" xfId="19669" xr:uid="{7A3E4437-F44A-4BE8-A080-0F9F217984EF}"/>
    <cellStyle name="Input 2 7 2 6 3" xfId="19670" xr:uid="{FD80338C-F206-42EA-A8DB-CBF4B3A0159B}"/>
    <cellStyle name="Input 2 7 2 7" xfId="19671" xr:uid="{4C7C6EEC-0FA7-44A0-B732-13EB0111BE9D}"/>
    <cellStyle name="Input 2 7 2 7 2" xfId="19672" xr:uid="{D3D3D58D-6447-4FD6-9B72-4461DD488B05}"/>
    <cellStyle name="Input 2 7 2 7 2 2" xfId="19673" xr:uid="{AC6419FE-072D-4B1F-B660-E95E84A9764D}"/>
    <cellStyle name="Input 2 7 2 7 3" xfId="19674" xr:uid="{6029D4C3-7EFC-4FBA-A035-98E95B52218B}"/>
    <cellStyle name="Input 2 7 2 8" xfId="19675" xr:uid="{72F10996-C9B6-4815-9EA4-BFBB626DFFC7}"/>
    <cellStyle name="Input 2 7 2 8 2" xfId="19676" xr:uid="{7A8A2CE1-F522-4832-A1FA-063FE31D8430}"/>
    <cellStyle name="Input 2 7 2 8 2 2" xfId="19677" xr:uid="{3FA41B9C-B66C-4F52-A628-A4A07983FCC3}"/>
    <cellStyle name="Input 2 7 2 8 3" xfId="19678" xr:uid="{53F493C7-363A-4019-B0D2-CE0C2BC493C0}"/>
    <cellStyle name="Input 2 7 2 9" xfId="19679" xr:uid="{5239073D-9848-47B1-9E2F-623953E02D56}"/>
    <cellStyle name="Input 2 7 2 9 2" xfId="19680" xr:uid="{BB0F2E49-0C34-48D7-B18C-DAF335332F8B}"/>
    <cellStyle name="Input 2 7 2 9 2 2" xfId="19681" xr:uid="{827CBA4A-FB86-4EBD-B685-D4C65E6C4521}"/>
    <cellStyle name="Input 2 7 2 9 3" xfId="19682" xr:uid="{D268B69B-7530-4203-9E55-7059EA2AEF5B}"/>
    <cellStyle name="Input 2 7 20" xfId="19683" xr:uid="{6AD6BD58-B924-4FC7-B2FD-7ACB936F2EE5}"/>
    <cellStyle name="Input 2 7 20 2" xfId="19684" xr:uid="{B6C26E1A-7A88-4B42-98A2-E03034E37216}"/>
    <cellStyle name="Input 2 7 20 2 2" xfId="19685" xr:uid="{FB4A8A20-17F8-432F-8D7D-91F69296E013}"/>
    <cellStyle name="Input 2 7 20 3" xfId="19686" xr:uid="{866B1E0D-050B-4109-BC84-15EA5301C7A3}"/>
    <cellStyle name="Input 2 7 21" xfId="19687" xr:uid="{1BFBE1BA-A01A-4AFA-88EB-697352013BA9}"/>
    <cellStyle name="Input 2 7 21 2" xfId="19688" xr:uid="{8F0FF174-1159-4E4F-A264-C7149BD91344}"/>
    <cellStyle name="Input 2 7 22" xfId="19689" xr:uid="{8E86D305-ABB4-4D34-8002-F3878341DF13}"/>
    <cellStyle name="Input 2 7 23" xfId="19690" xr:uid="{5821C9EE-75E3-4863-B5CB-8DA46D864C18}"/>
    <cellStyle name="Input 2 7 3" xfId="19691" xr:uid="{7E430665-5A31-4039-B954-CCEF6668D07E}"/>
    <cellStyle name="Input 2 7 3 10" xfId="19692" xr:uid="{63DF2BBA-BC93-44A8-AFAE-BE4A3DDE4FE9}"/>
    <cellStyle name="Input 2 7 3 10 2" xfId="19693" xr:uid="{6BD84E5B-BA17-4ACD-ACE6-3E00C5A382A1}"/>
    <cellStyle name="Input 2 7 3 10 2 2" xfId="19694" xr:uid="{60A446AC-5812-4345-B07D-F221E87F62B2}"/>
    <cellStyle name="Input 2 7 3 10 3" xfId="19695" xr:uid="{527EE3A3-F2C2-4D20-8DF4-CD351CC4775C}"/>
    <cellStyle name="Input 2 7 3 11" xfId="19696" xr:uid="{81FA88FC-4D22-4259-A4FE-B0C9210DC558}"/>
    <cellStyle name="Input 2 7 3 11 2" xfId="19697" xr:uid="{84D19BC5-B544-42FF-BA58-4CE51B45DC3C}"/>
    <cellStyle name="Input 2 7 3 11 2 2" xfId="19698" xr:uid="{58EA84F1-5930-441E-969B-95B36C1482DB}"/>
    <cellStyle name="Input 2 7 3 11 3" xfId="19699" xr:uid="{B76666EA-8FD3-4866-8551-AE883E0E343C}"/>
    <cellStyle name="Input 2 7 3 12" xfId="19700" xr:uid="{EA325B3B-D52A-4E85-8EF8-2B153E194BA4}"/>
    <cellStyle name="Input 2 7 3 12 2" xfId="19701" xr:uid="{6F763621-1504-4695-B92A-1A8C16C324B6}"/>
    <cellStyle name="Input 2 7 3 12 2 2" xfId="19702" xr:uid="{4411B8BF-00E9-4A99-B5AD-92E7CC4FD0F8}"/>
    <cellStyle name="Input 2 7 3 12 3" xfId="19703" xr:uid="{2F70944D-B81C-46EF-B64E-E0EE015F4D85}"/>
    <cellStyle name="Input 2 7 3 13" xfId="19704" xr:uid="{C2CF04FA-1598-4856-9E00-D2DCF78D2CDD}"/>
    <cellStyle name="Input 2 7 3 13 2" xfId="19705" xr:uid="{16E6A5B0-F63D-4379-93BF-04494B8A34AB}"/>
    <cellStyle name="Input 2 7 3 13 2 2" xfId="19706" xr:uid="{26F2006F-36E6-433C-8DC2-4A267160A907}"/>
    <cellStyle name="Input 2 7 3 13 3" xfId="19707" xr:uid="{533040EB-D668-4BB6-84E5-736E2C7976ED}"/>
    <cellStyle name="Input 2 7 3 14" xfId="19708" xr:uid="{5FC336DA-E4DA-4D21-B291-6EDC612AE17F}"/>
    <cellStyle name="Input 2 7 3 14 2" xfId="19709" xr:uid="{DC364A66-C32C-4C30-961A-2F9E3D26711F}"/>
    <cellStyle name="Input 2 7 3 14 2 2" xfId="19710" xr:uid="{2DB3EDBA-5B66-42B2-A2D7-86770429B67E}"/>
    <cellStyle name="Input 2 7 3 14 3" xfId="19711" xr:uid="{C4096D5B-9169-45C3-B83B-374A9700D6D4}"/>
    <cellStyle name="Input 2 7 3 15" xfId="19712" xr:uid="{E6077398-35C2-4FFD-8579-9D8F078A471D}"/>
    <cellStyle name="Input 2 7 3 15 2" xfId="19713" xr:uid="{8BB1D1B3-AC1D-4DC3-B786-B728C386F34F}"/>
    <cellStyle name="Input 2 7 3 15 2 2" xfId="19714" xr:uid="{AE8BAE1D-DD4A-4A42-95CF-85D8FFACA601}"/>
    <cellStyle name="Input 2 7 3 15 3" xfId="19715" xr:uid="{BF32C618-2389-4D1A-8F7F-09E0FA0A3477}"/>
    <cellStyle name="Input 2 7 3 16" xfId="19716" xr:uid="{D56BBCFE-9CAF-4CDC-8C6A-C510BCEB05CB}"/>
    <cellStyle name="Input 2 7 3 16 2" xfId="19717" xr:uid="{426582A6-1C8D-493D-A1E6-9AB1E29E4DF8}"/>
    <cellStyle name="Input 2 7 3 16 2 2" xfId="19718" xr:uid="{F3F53C6A-4736-4A28-8C3D-7F5CF21D93C1}"/>
    <cellStyle name="Input 2 7 3 16 3" xfId="19719" xr:uid="{B538E6FC-4E97-4672-89CC-C1D6C3ABC1B1}"/>
    <cellStyle name="Input 2 7 3 17" xfId="19720" xr:uid="{3F03CEB6-0C3F-422E-A0CA-B495847175AB}"/>
    <cellStyle name="Input 2 7 3 17 2" xfId="19721" xr:uid="{4585B13D-6050-4615-B7AC-F45AE464D511}"/>
    <cellStyle name="Input 2 7 3 17 2 2" xfId="19722" xr:uid="{A8D2901F-845F-4F0D-8B38-021247FEFA65}"/>
    <cellStyle name="Input 2 7 3 17 3" xfId="19723" xr:uid="{CF7BA809-70CD-423A-AAC1-239DE5D14698}"/>
    <cellStyle name="Input 2 7 3 18" xfId="19724" xr:uid="{C95B34DE-F04F-49C6-9046-A1AB9170E7BF}"/>
    <cellStyle name="Input 2 7 3 18 2" xfId="19725" xr:uid="{0C096422-32FD-4D13-BBF7-C5FA91D09369}"/>
    <cellStyle name="Input 2 7 3 19" xfId="19726" xr:uid="{1D97E572-EDBA-4C59-9E9E-69461B49E597}"/>
    <cellStyle name="Input 2 7 3 2" xfId="19727" xr:uid="{0F28E6C4-7F3A-435B-A7EA-402EC4EF90EF}"/>
    <cellStyle name="Input 2 7 3 2 10" xfId="19728" xr:uid="{79682F28-4674-4E4E-A030-57BC36284821}"/>
    <cellStyle name="Input 2 7 3 2 10 2" xfId="19729" xr:uid="{5877883A-3707-4CCF-B924-3DF06C9D3C8D}"/>
    <cellStyle name="Input 2 7 3 2 10 2 2" xfId="19730" xr:uid="{6A8B279A-BC1E-4938-8ECE-1985598A8FAE}"/>
    <cellStyle name="Input 2 7 3 2 10 3" xfId="19731" xr:uid="{825AFEBB-2534-4CA2-869A-044A8477FAAA}"/>
    <cellStyle name="Input 2 7 3 2 11" xfId="19732" xr:uid="{818432A4-45D9-4FB2-A707-8B8C849F62EC}"/>
    <cellStyle name="Input 2 7 3 2 11 2" xfId="19733" xr:uid="{E2A7F7FE-9428-4851-804D-65F00615FD7E}"/>
    <cellStyle name="Input 2 7 3 2 11 2 2" xfId="19734" xr:uid="{9622530D-2549-4548-B9BD-295E9DD70AB3}"/>
    <cellStyle name="Input 2 7 3 2 11 3" xfId="19735" xr:uid="{D8AD3D8D-797F-413E-ABD0-D68807742595}"/>
    <cellStyle name="Input 2 7 3 2 12" xfId="19736" xr:uid="{C3F877A5-395E-48C8-8624-3E3DB180CCF1}"/>
    <cellStyle name="Input 2 7 3 2 12 2" xfId="19737" xr:uid="{A33D7BC4-ECE7-45FB-B020-E161B7C8848D}"/>
    <cellStyle name="Input 2 7 3 2 12 2 2" xfId="19738" xr:uid="{7A14A26F-5592-4E33-92BB-60BC2579A55D}"/>
    <cellStyle name="Input 2 7 3 2 12 3" xfId="19739" xr:uid="{CF2D6CBF-9FBE-4DC4-B60F-AB7E026CFA58}"/>
    <cellStyle name="Input 2 7 3 2 13" xfId="19740" xr:uid="{4AE360BD-FBC3-4916-9C31-A851E385BD08}"/>
    <cellStyle name="Input 2 7 3 2 13 2" xfId="19741" xr:uid="{28AC5D84-CA08-4BBB-AB9F-A0BF54DC9030}"/>
    <cellStyle name="Input 2 7 3 2 13 2 2" xfId="19742" xr:uid="{65EA920C-26AE-4772-BA42-C0543A53A3F8}"/>
    <cellStyle name="Input 2 7 3 2 13 3" xfId="19743" xr:uid="{7C49865B-E76E-4DD5-97D0-5B8C82A9B0FA}"/>
    <cellStyle name="Input 2 7 3 2 14" xfId="19744" xr:uid="{86E36F69-8095-46B0-8F19-5972F6DCA6A9}"/>
    <cellStyle name="Input 2 7 3 2 14 2" xfId="19745" xr:uid="{7A66270A-6838-47DC-AF20-6AAE6E94DC57}"/>
    <cellStyle name="Input 2 7 3 2 14 2 2" xfId="19746" xr:uid="{0078B1FB-54B1-479E-A6DE-41AD8DDB487F}"/>
    <cellStyle name="Input 2 7 3 2 14 3" xfId="19747" xr:uid="{70FF2A0F-D313-4C0F-BE6E-4D52DB5C3FAC}"/>
    <cellStyle name="Input 2 7 3 2 15" xfId="19748" xr:uid="{7FE13997-BACA-4A00-A22C-86DF846A8F3A}"/>
    <cellStyle name="Input 2 7 3 2 15 2" xfId="19749" xr:uid="{97458FC2-9B02-4935-8E08-3164AD8BF999}"/>
    <cellStyle name="Input 2 7 3 2 15 2 2" xfId="19750" xr:uid="{B2E9DADA-98FB-4067-AC92-8F0CA7C8F459}"/>
    <cellStyle name="Input 2 7 3 2 15 3" xfId="19751" xr:uid="{D8574959-411C-44F7-8159-CC0288E30113}"/>
    <cellStyle name="Input 2 7 3 2 16" xfId="19752" xr:uid="{70E457ED-1270-4759-89E1-89193F175528}"/>
    <cellStyle name="Input 2 7 3 2 16 2" xfId="19753" xr:uid="{BCCA1635-E4E7-4BEC-9BAD-DA5CBFD5EF76}"/>
    <cellStyle name="Input 2 7 3 2 16 2 2" xfId="19754" xr:uid="{3E60AB5F-0C1E-4913-9D79-6996409BC039}"/>
    <cellStyle name="Input 2 7 3 2 16 3" xfId="19755" xr:uid="{9A70D13C-A6CC-417C-9980-AD899BC8B24A}"/>
    <cellStyle name="Input 2 7 3 2 17" xfId="19756" xr:uid="{5CD8A72C-790B-47B7-8079-6EE21E0D1DEE}"/>
    <cellStyle name="Input 2 7 3 2 17 2" xfId="19757" xr:uid="{AC97C3AF-3498-4E33-85B9-9CC54E886822}"/>
    <cellStyle name="Input 2 7 3 2 17 2 2" xfId="19758" xr:uid="{DB324980-8809-408E-941C-85660AAE17C7}"/>
    <cellStyle name="Input 2 7 3 2 17 3" xfId="19759" xr:uid="{9F1CD434-AEBC-403D-8550-37FB3305A08A}"/>
    <cellStyle name="Input 2 7 3 2 18" xfId="19760" xr:uid="{EE18427B-CD60-4602-B0F6-E35ABA53D96C}"/>
    <cellStyle name="Input 2 7 3 2 18 2" xfId="19761" xr:uid="{D54C2F90-012D-468F-B050-F6424ACCC586}"/>
    <cellStyle name="Input 2 7 3 2 18 2 2" xfId="19762" xr:uid="{E71119F8-DD45-4E36-9B6F-14FBD320B7E1}"/>
    <cellStyle name="Input 2 7 3 2 18 3" xfId="19763" xr:uid="{4ED6E018-9461-4E0D-88AD-B3869D345261}"/>
    <cellStyle name="Input 2 7 3 2 19" xfId="19764" xr:uid="{56BE96A3-5AD6-4CCD-B2A6-53CBD8873F12}"/>
    <cellStyle name="Input 2 7 3 2 19 2" xfId="19765" xr:uid="{81120794-28E6-4E64-9D93-316E941F4E34}"/>
    <cellStyle name="Input 2 7 3 2 19 2 2" xfId="19766" xr:uid="{13BE13E4-1096-4172-A77A-D10F1FA9DA04}"/>
    <cellStyle name="Input 2 7 3 2 19 3" xfId="19767" xr:uid="{BE55D7F2-CA69-4802-A770-647623106F77}"/>
    <cellStyle name="Input 2 7 3 2 2" xfId="19768" xr:uid="{27B17F53-5D6F-4175-B71C-DC1345412AEA}"/>
    <cellStyle name="Input 2 7 3 2 2 2" xfId="19769" xr:uid="{6260A3F3-E87E-444B-8292-B8B4AB7BD105}"/>
    <cellStyle name="Input 2 7 3 2 2 2 2" xfId="19770" xr:uid="{F16270D9-8B20-4A36-AE08-6E5923C4AA74}"/>
    <cellStyle name="Input 2 7 3 2 2 3" xfId="19771" xr:uid="{64E2A69A-6D1D-4938-9D85-F4CD56F40143}"/>
    <cellStyle name="Input 2 7 3 2 2 4" xfId="19772" xr:uid="{124C3BF4-F41C-4A3A-98A2-2B982822468C}"/>
    <cellStyle name="Input 2 7 3 2 20" xfId="19773" xr:uid="{D0575170-8545-4A20-8F13-79020654C1D4}"/>
    <cellStyle name="Input 2 7 3 2 20 2" xfId="19774" xr:uid="{C25F124B-46B9-4EC7-A843-F1188B55222B}"/>
    <cellStyle name="Input 2 7 3 2 20 2 2" xfId="19775" xr:uid="{A4BDE8FB-F784-4675-ADFF-980935140CE7}"/>
    <cellStyle name="Input 2 7 3 2 20 3" xfId="19776" xr:uid="{4945F679-4FAB-47CE-904D-B4E078CB54DB}"/>
    <cellStyle name="Input 2 7 3 2 21" xfId="19777" xr:uid="{647086E7-73F9-4538-AEC6-4F937D3C44E5}"/>
    <cellStyle name="Input 2 7 3 2 21 2" xfId="19778" xr:uid="{21C4F6F4-C74C-4CF6-B41B-EA910CCF8259}"/>
    <cellStyle name="Input 2 7 3 2 22" xfId="19779" xr:uid="{99B019F0-453E-41EA-AEFD-2D277D97BAF6}"/>
    <cellStyle name="Input 2 7 3 2 23" xfId="19780" xr:uid="{4F9E36A8-C5D7-4A59-AD84-822E28D8D017}"/>
    <cellStyle name="Input 2 7 3 2 3" xfId="19781" xr:uid="{5C0DEA2E-715A-4126-9797-C946C31E6AD3}"/>
    <cellStyle name="Input 2 7 3 2 3 2" xfId="19782" xr:uid="{F3F66DA9-6562-43FB-B30B-A20611BC8E81}"/>
    <cellStyle name="Input 2 7 3 2 3 2 2" xfId="19783" xr:uid="{B6510450-76FD-41A3-B1A0-140A2B4749E6}"/>
    <cellStyle name="Input 2 7 3 2 3 3" xfId="19784" xr:uid="{4AC8DEAC-6F8C-4D3F-B0E8-89F1AAA163C1}"/>
    <cellStyle name="Input 2 7 3 2 3 4" xfId="19785" xr:uid="{7B8C3E63-9BDC-49F1-B63A-9755F3187B6E}"/>
    <cellStyle name="Input 2 7 3 2 4" xfId="19786" xr:uid="{7E63C9DA-F3FD-4D41-B18B-7289DAE2F469}"/>
    <cellStyle name="Input 2 7 3 2 4 2" xfId="19787" xr:uid="{EB103B95-78EC-4C91-A3C5-4773CCD7EB02}"/>
    <cellStyle name="Input 2 7 3 2 4 2 2" xfId="19788" xr:uid="{3379915A-4EA9-414A-BDEB-289971B41747}"/>
    <cellStyle name="Input 2 7 3 2 4 3" xfId="19789" xr:uid="{6A858C26-5177-4F3E-A559-DFD9201A3550}"/>
    <cellStyle name="Input 2 7 3 2 5" xfId="19790" xr:uid="{71939AED-9BDE-4F0C-BDD1-D2AC51EE98AA}"/>
    <cellStyle name="Input 2 7 3 2 5 2" xfId="19791" xr:uid="{9811E653-954A-4621-8954-989867514F7D}"/>
    <cellStyle name="Input 2 7 3 2 5 2 2" xfId="19792" xr:uid="{352723E9-023A-4BB0-AAEE-643CD9B7232F}"/>
    <cellStyle name="Input 2 7 3 2 5 3" xfId="19793" xr:uid="{DA314EE2-D8B2-466F-B63F-F98A6340DBD6}"/>
    <cellStyle name="Input 2 7 3 2 6" xfId="19794" xr:uid="{C30ADC01-62CE-4E08-B3FD-A083BBFF57C8}"/>
    <cellStyle name="Input 2 7 3 2 6 2" xfId="19795" xr:uid="{C830C339-19B3-4FF3-A62F-915082D51DF8}"/>
    <cellStyle name="Input 2 7 3 2 6 2 2" xfId="19796" xr:uid="{63E973CA-4339-4FFD-A6FB-07A194054A84}"/>
    <cellStyle name="Input 2 7 3 2 6 3" xfId="19797" xr:uid="{EC9A27C2-3AE2-4E38-AAA7-990F78B6332D}"/>
    <cellStyle name="Input 2 7 3 2 7" xfId="19798" xr:uid="{4B24623D-61BB-4D78-BC88-71D76C856E45}"/>
    <cellStyle name="Input 2 7 3 2 7 2" xfId="19799" xr:uid="{02F3D445-026A-48FA-83F5-E15F7CF3B91A}"/>
    <cellStyle name="Input 2 7 3 2 7 2 2" xfId="19800" xr:uid="{E6A618EC-3729-46B1-BC62-89D52372078A}"/>
    <cellStyle name="Input 2 7 3 2 7 3" xfId="19801" xr:uid="{64B15557-C1B1-40A1-81A5-B30B65D4E27A}"/>
    <cellStyle name="Input 2 7 3 2 8" xfId="19802" xr:uid="{5AD234DD-298D-4A8B-BE7B-BE2ED26AB825}"/>
    <cellStyle name="Input 2 7 3 2 8 2" xfId="19803" xr:uid="{C8DBB4BF-15AF-45BF-95F0-D267C7034E16}"/>
    <cellStyle name="Input 2 7 3 2 8 2 2" xfId="19804" xr:uid="{D9143273-1B01-4DC2-B21E-CA79E1792423}"/>
    <cellStyle name="Input 2 7 3 2 8 3" xfId="19805" xr:uid="{8528FF4C-75E2-4CA8-AA8A-6CCC2EED2E16}"/>
    <cellStyle name="Input 2 7 3 2 9" xfId="19806" xr:uid="{DA6578ED-74FE-4CA3-A8E8-6BE6C16A6EBD}"/>
    <cellStyle name="Input 2 7 3 2 9 2" xfId="19807" xr:uid="{8D397E93-BE61-45EB-B9F4-23A90ECE4FFB}"/>
    <cellStyle name="Input 2 7 3 2 9 2 2" xfId="19808" xr:uid="{2859486E-D071-4B59-AB93-68A2D908CD3E}"/>
    <cellStyle name="Input 2 7 3 2 9 3" xfId="19809" xr:uid="{C3C9B713-2E80-46F8-86A3-EE7A3D3F075F}"/>
    <cellStyle name="Input 2 7 3 20" xfId="19810" xr:uid="{901E8781-68B8-4697-BE20-B2ECBC0A2114}"/>
    <cellStyle name="Input 2 7 3 3" xfId="19811" xr:uid="{03369D00-DF36-477B-9039-AA1AF1C3924A}"/>
    <cellStyle name="Input 2 7 3 3 2" xfId="19812" xr:uid="{304D50E9-CD56-402B-9436-E34EBD0966B8}"/>
    <cellStyle name="Input 2 7 3 3 2 2" xfId="19813" xr:uid="{F8A35F3E-A778-4D08-9B71-B977DC66DAD0}"/>
    <cellStyle name="Input 2 7 3 3 3" xfId="19814" xr:uid="{327D63A9-2886-495B-844E-17A11098498B}"/>
    <cellStyle name="Input 2 7 3 3 4" xfId="19815" xr:uid="{9F9F3497-0393-4BF4-9F30-DB2678C06C38}"/>
    <cellStyle name="Input 2 7 3 4" xfId="19816" xr:uid="{55818633-6D39-4E3D-A3E8-35657430AF62}"/>
    <cellStyle name="Input 2 7 3 4 2" xfId="19817" xr:uid="{C739BD74-37F7-4F98-AFFB-3C316FE44298}"/>
    <cellStyle name="Input 2 7 3 4 2 2" xfId="19818" xr:uid="{1689FCE2-39B4-4CCC-9278-940FE1CD5B37}"/>
    <cellStyle name="Input 2 7 3 4 3" xfId="19819" xr:uid="{3BFFB537-FB06-4106-B2D9-3ADCE27699CB}"/>
    <cellStyle name="Input 2 7 3 4 4" xfId="19820" xr:uid="{07285A6D-5A6C-4607-91FA-6515A708F4C7}"/>
    <cellStyle name="Input 2 7 3 5" xfId="19821" xr:uid="{007DB303-EA84-4665-8B3E-353591B87096}"/>
    <cellStyle name="Input 2 7 3 5 2" xfId="19822" xr:uid="{8A9E45E4-BFF6-4491-B83E-2A6765FB00EC}"/>
    <cellStyle name="Input 2 7 3 5 2 2" xfId="19823" xr:uid="{99DB67E7-CBC6-440F-8C59-67B7AF774620}"/>
    <cellStyle name="Input 2 7 3 5 3" xfId="19824" xr:uid="{62D4AC4E-34E7-4A2E-AA9A-B7FC61E6FB4D}"/>
    <cellStyle name="Input 2 7 3 6" xfId="19825" xr:uid="{14478942-CA07-422F-951E-1966D2903B31}"/>
    <cellStyle name="Input 2 7 3 6 2" xfId="19826" xr:uid="{8F10248A-E4A4-4C66-B4B5-E03D150F7531}"/>
    <cellStyle name="Input 2 7 3 6 2 2" xfId="19827" xr:uid="{4A8903F9-C7CB-4EDC-93C7-B58EDEBC602A}"/>
    <cellStyle name="Input 2 7 3 6 3" xfId="19828" xr:uid="{3D112F2C-6C57-4687-87A6-B3C0CF1CE54A}"/>
    <cellStyle name="Input 2 7 3 7" xfId="19829" xr:uid="{261636CB-049A-49CB-8CFA-CFFBE31960C2}"/>
    <cellStyle name="Input 2 7 3 7 2" xfId="19830" xr:uid="{447EE9B1-8920-451F-9234-C2F47D0EE1A2}"/>
    <cellStyle name="Input 2 7 3 7 2 2" xfId="19831" xr:uid="{04998D12-363C-4ACC-893D-ED686B0E40D2}"/>
    <cellStyle name="Input 2 7 3 7 3" xfId="19832" xr:uid="{23327A15-BA94-4C31-8633-DCD6896EC44C}"/>
    <cellStyle name="Input 2 7 3 8" xfId="19833" xr:uid="{3F165DA9-0F79-4C84-B226-80934CADCED6}"/>
    <cellStyle name="Input 2 7 3 8 2" xfId="19834" xr:uid="{2737CDF1-D0F9-4831-9E95-1F6B39B10B6C}"/>
    <cellStyle name="Input 2 7 3 8 2 2" xfId="19835" xr:uid="{4CA3720A-195C-490F-B97C-DCEF634BAD6A}"/>
    <cellStyle name="Input 2 7 3 8 3" xfId="19836" xr:uid="{138E6EEF-D85C-42A5-9D24-CC733E975F95}"/>
    <cellStyle name="Input 2 7 3 9" xfId="19837" xr:uid="{0BF32556-9A99-4B5C-A990-5B4BCB4D43C8}"/>
    <cellStyle name="Input 2 7 3 9 2" xfId="19838" xr:uid="{53D37A4C-B9F5-48B9-8A4B-A569B3963DDF}"/>
    <cellStyle name="Input 2 7 3 9 2 2" xfId="19839" xr:uid="{14508F99-4C4B-4C12-923A-184BA2CD232B}"/>
    <cellStyle name="Input 2 7 3 9 3" xfId="19840" xr:uid="{7D3CAEF7-D5EA-4F78-849E-E55167EF3A71}"/>
    <cellStyle name="Input 2 7 4" xfId="19841" xr:uid="{096E5599-5CE7-4CC0-97BC-47404EE43EA2}"/>
    <cellStyle name="Input 2 7 4 10" xfId="19842" xr:uid="{EDD5EDD1-60BB-42F2-8BEB-6F8D34B28AB2}"/>
    <cellStyle name="Input 2 7 4 10 2" xfId="19843" xr:uid="{131BB11D-3E6F-487A-BFBF-4269B4D780CE}"/>
    <cellStyle name="Input 2 7 4 10 2 2" xfId="19844" xr:uid="{D44E30A7-B623-4BD5-9611-91EE4D4C5EF4}"/>
    <cellStyle name="Input 2 7 4 10 3" xfId="19845" xr:uid="{16F46FE0-52E0-4798-B4CE-F4B0B6684BC1}"/>
    <cellStyle name="Input 2 7 4 11" xfId="19846" xr:uid="{D854A7A1-2350-428F-8752-3B7D403B45EF}"/>
    <cellStyle name="Input 2 7 4 11 2" xfId="19847" xr:uid="{9D65ADB3-4E79-4A27-8BF6-6A2B007200E9}"/>
    <cellStyle name="Input 2 7 4 11 2 2" xfId="19848" xr:uid="{AC8A5AB4-8451-48C9-AA55-9A9B90C1115A}"/>
    <cellStyle name="Input 2 7 4 11 3" xfId="19849" xr:uid="{3437AEFB-4C3A-41DC-B25A-84ECEB481996}"/>
    <cellStyle name="Input 2 7 4 12" xfId="19850" xr:uid="{324CB82D-69CC-4972-BACE-4EFC0F1F9122}"/>
    <cellStyle name="Input 2 7 4 12 2" xfId="19851" xr:uid="{F4F4C4C3-27BC-4D96-B8DA-62A1E9442E71}"/>
    <cellStyle name="Input 2 7 4 12 2 2" xfId="19852" xr:uid="{2227D3B1-1E0C-4664-9AE5-E2C64656EA70}"/>
    <cellStyle name="Input 2 7 4 12 3" xfId="19853" xr:uid="{7AD5A6D1-E740-43C9-BAB6-F9C5AC3B5753}"/>
    <cellStyle name="Input 2 7 4 13" xfId="19854" xr:uid="{75A5CA28-9868-4037-9775-D5F7073022CA}"/>
    <cellStyle name="Input 2 7 4 13 2" xfId="19855" xr:uid="{1E0DF1BD-B673-44B6-914B-6C91423267E5}"/>
    <cellStyle name="Input 2 7 4 13 2 2" xfId="19856" xr:uid="{87C3EAEA-8551-4FF6-829B-3AB0259EF7CD}"/>
    <cellStyle name="Input 2 7 4 13 3" xfId="19857" xr:uid="{7FD90A66-B8B5-4CA2-98C4-96450A4D5926}"/>
    <cellStyle name="Input 2 7 4 14" xfId="19858" xr:uid="{D6BF52CA-6B39-43B0-B65A-D288029415B5}"/>
    <cellStyle name="Input 2 7 4 14 2" xfId="19859" xr:uid="{0726F262-DF67-4045-A81F-4057352AA793}"/>
    <cellStyle name="Input 2 7 4 14 2 2" xfId="19860" xr:uid="{5314DCD2-C40A-4B8B-9FA6-477214806B19}"/>
    <cellStyle name="Input 2 7 4 14 3" xfId="19861" xr:uid="{6C55FF49-6D4A-45FA-9044-1ED21A6F0881}"/>
    <cellStyle name="Input 2 7 4 15" xfId="19862" xr:uid="{70D4FE2F-E091-488F-BB2A-4AEA92DF6454}"/>
    <cellStyle name="Input 2 7 4 15 2" xfId="19863" xr:uid="{7FD24FB3-5C59-4F1B-B5EF-B27F3CA65B43}"/>
    <cellStyle name="Input 2 7 4 15 2 2" xfId="19864" xr:uid="{60253209-DA27-4851-83AE-349953F44AA8}"/>
    <cellStyle name="Input 2 7 4 15 3" xfId="19865" xr:uid="{583689AA-94B9-4240-81E8-57666714676C}"/>
    <cellStyle name="Input 2 7 4 16" xfId="19866" xr:uid="{BD9D5311-7D7A-4CA5-A4A6-DBB0F8D307BD}"/>
    <cellStyle name="Input 2 7 4 16 2" xfId="19867" xr:uid="{05A449EF-F390-47DB-96CF-5B0B138EAEBB}"/>
    <cellStyle name="Input 2 7 4 16 2 2" xfId="19868" xr:uid="{4D53AE98-2D2A-4718-BDD5-F2B06A4BA1F0}"/>
    <cellStyle name="Input 2 7 4 16 3" xfId="19869" xr:uid="{A339AADE-681D-43CE-AFED-9D7236BDFE42}"/>
    <cellStyle name="Input 2 7 4 17" xfId="19870" xr:uid="{293647F3-A48E-4419-9F14-2A811D4249CE}"/>
    <cellStyle name="Input 2 7 4 17 2" xfId="19871" xr:uid="{E09FAD61-A93B-4D61-AD18-0ECE987C2907}"/>
    <cellStyle name="Input 2 7 4 17 2 2" xfId="19872" xr:uid="{C7837B95-F7E3-40A0-A251-13019372FDE5}"/>
    <cellStyle name="Input 2 7 4 17 3" xfId="19873" xr:uid="{00C73FAD-DD85-4DBD-AC92-FFC1327042CB}"/>
    <cellStyle name="Input 2 7 4 18" xfId="19874" xr:uid="{3EE8ADE1-E169-492F-A802-45341FDB47D5}"/>
    <cellStyle name="Input 2 7 4 18 2" xfId="19875" xr:uid="{CDC2E592-667A-4C49-8023-BBB173B9FE29}"/>
    <cellStyle name="Input 2 7 4 18 2 2" xfId="19876" xr:uid="{D3CDC755-6CE4-43C2-BAA2-F8848BC9179C}"/>
    <cellStyle name="Input 2 7 4 18 3" xfId="19877" xr:uid="{78908751-F687-4AC7-9103-D0D769827067}"/>
    <cellStyle name="Input 2 7 4 19" xfId="19878" xr:uid="{553B24D1-5381-4A77-9A94-7371C8138663}"/>
    <cellStyle name="Input 2 7 4 19 2" xfId="19879" xr:uid="{98ECD6B6-835D-4B5A-AB34-E4AD14EE284A}"/>
    <cellStyle name="Input 2 7 4 19 2 2" xfId="19880" xr:uid="{A74970D8-FE6F-41D6-A086-8D6421D59A5E}"/>
    <cellStyle name="Input 2 7 4 19 3" xfId="19881" xr:uid="{D911356A-7231-443D-A176-A619D0546939}"/>
    <cellStyle name="Input 2 7 4 2" xfId="19882" xr:uid="{B3AB7193-1522-4FF7-B962-392B5516120B}"/>
    <cellStyle name="Input 2 7 4 2 10" xfId="19883" xr:uid="{2A7D7981-A9BC-4802-8C22-ED6E3EAD0A11}"/>
    <cellStyle name="Input 2 7 4 2 10 2" xfId="19884" xr:uid="{40FD2410-7CF5-42BB-8394-439CAF8878C4}"/>
    <cellStyle name="Input 2 7 4 2 10 2 2" xfId="19885" xr:uid="{4AA09ED8-4A56-4D7A-A2D5-860875A70B06}"/>
    <cellStyle name="Input 2 7 4 2 10 3" xfId="19886" xr:uid="{7F5D5B60-6744-4998-93A9-3611A1816446}"/>
    <cellStyle name="Input 2 7 4 2 11" xfId="19887" xr:uid="{CD37AF04-6ACB-4FF5-A93E-B1848906F11E}"/>
    <cellStyle name="Input 2 7 4 2 11 2" xfId="19888" xr:uid="{8356D145-D986-47DA-A11D-2F0F95E9F1F0}"/>
    <cellStyle name="Input 2 7 4 2 11 2 2" xfId="19889" xr:uid="{0586B8D2-137D-47B0-856E-724A2867DD82}"/>
    <cellStyle name="Input 2 7 4 2 11 3" xfId="19890" xr:uid="{0D02F7EF-6A5C-4868-8FCA-1306C3272231}"/>
    <cellStyle name="Input 2 7 4 2 12" xfId="19891" xr:uid="{0CA01138-F27B-4890-A9E3-5461EF6B9C2E}"/>
    <cellStyle name="Input 2 7 4 2 12 2" xfId="19892" xr:uid="{3E1A5879-ADAE-42EB-918D-DD57B97187E0}"/>
    <cellStyle name="Input 2 7 4 2 12 2 2" xfId="19893" xr:uid="{3EAE05A9-68AF-4B28-8381-B01DCD67F35E}"/>
    <cellStyle name="Input 2 7 4 2 12 3" xfId="19894" xr:uid="{0DCFFC33-FFBB-4AFF-93F9-7F887374A2C5}"/>
    <cellStyle name="Input 2 7 4 2 13" xfId="19895" xr:uid="{16A09106-8BAF-4A2C-BECA-E91E890404FE}"/>
    <cellStyle name="Input 2 7 4 2 13 2" xfId="19896" xr:uid="{D1808E2F-6B8A-431D-856F-2B492C3988E9}"/>
    <cellStyle name="Input 2 7 4 2 13 2 2" xfId="19897" xr:uid="{A1D74910-5F26-4870-977E-2CB39033FAEE}"/>
    <cellStyle name="Input 2 7 4 2 13 3" xfId="19898" xr:uid="{88CB8401-8CD9-46F5-AB2F-7E2EE81EE9A2}"/>
    <cellStyle name="Input 2 7 4 2 14" xfId="19899" xr:uid="{C391399A-783C-4DAC-B962-D99669DA3A5F}"/>
    <cellStyle name="Input 2 7 4 2 14 2" xfId="19900" xr:uid="{9278589C-A918-49A1-AF81-C81057FE2136}"/>
    <cellStyle name="Input 2 7 4 2 14 2 2" xfId="19901" xr:uid="{B3411C88-F4C9-4A7E-99CD-D70FFB34BFB2}"/>
    <cellStyle name="Input 2 7 4 2 14 3" xfId="19902" xr:uid="{7C6779C8-F7E1-4039-A62F-9D0BC8A1F284}"/>
    <cellStyle name="Input 2 7 4 2 15" xfId="19903" xr:uid="{25EE2740-60BE-478E-A068-2BA7312BF36A}"/>
    <cellStyle name="Input 2 7 4 2 15 2" xfId="19904" xr:uid="{55A3657C-5F74-4B3A-938C-D90647731889}"/>
    <cellStyle name="Input 2 7 4 2 15 2 2" xfId="19905" xr:uid="{4F37C111-578C-475D-8902-A4E7D8D7C1B2}"/>
    <cellStyle name="Input 2 7 4 2 15 3" xfId="19906" xr:uid="{305B3507-BDB1-4BE3-B55F-B952E09D4029}"/>
    <cellStyle name="Input 2 7 4 2 16" xfId="19907" xr:uid="{E4E588E2-2B78-498E-9716-4A7C889C088D}"/>
    <cellStyle name="Input 2 7 4 2 16 2" xfId="19908" xr:uid="{C7D1AE2E-45AE-4A49-918C-C40F574B88F7}"/>
    <cellStyle name="Input 2 7 4 2 16 2 2" xfId="19909" xr:uid="{92219434-6725-497E-90B5-C5CACA88681C}"/>
    <cellStyle name="Input 2 7 4 2 16 3" xfId="19910" xr:uid="{2F7F9F91-9A62-48B0-B2AD-BF2BF4158C86}"/>
    <cellStyle name="Input 2 7 4 2 17" xfId="19911" xr:uid="{CC147B4C-D935-46A6-8A3E-9B9F92863939}"/>
    <cellStyle name="Input 2 7 4 2 17 2" xfId="19912" xr:uid="{69244D47-2F57-4578-B96D-EE5A764F9A18}"/>
    <cellStyle name="Input 2 7 4 2 17 2 2" xfId="19913" xr:uid="{3AFCFB62-A2D1-4E1F-B933-7933D222E1D0}"/>
    <cellStyle name="Input 2 7 4 2 17 3" xfId="19914" xr:uid="{82516B53-1E1F-4F19-ACF2-0BDC3DA2B880}"/>
    <cellStyle name="Input 2 7 4 2 18" xfId="19915" xr:uid="{05573811-6B7E-4DD4-A8D2-A7E5EE47AC3E}"/>
    <cellStyle name="Input 2 7 4 2 18 2" xfId="19916" xr:uid="{291E1A9A-E520-421D-AEF1-9090D1E6A94A}"/>
    <cellStyle name="Input 2 7 4 2 18 2 2" xfId="19917" xr:uid="{437F9CDA-AFCB-4F1F-B005-C2998AEA3505}"/>
    <cellStyle name="Input 2 7 4 2 18 3" xfId="19918" xr:uid="{696E30D7-67A0-4FEC-BA80-9DFD7A1CDE1F}"/>
    <cellStyle name="Input 2 7 4 2 19" xfId="19919" xr:uid="{1BA024DF-6A00-4601-A459-814D854E7F25}"/>
    <cellStyle name="Input 2 7 4 2 19 2" xfId="19920" xr:uid="{291603D6-6CCE-4F5B-A7FE-6F56F3DA65A2}"/>
    <cellStyle name="Input 2 7 4 2 19 2 2" xfId="19921" xr:uid="{5A602BBD-CE84-4D24-A7D7-9E7FC507EB34}"/>
    <cellStyle name="Input 2 7 4 2 19 3" xfId="19922" xr:uid="{CC52534A-8E63-4D7D-B4E4-F711FB9D5E63}"/>
    <cellStyle name="Input 2 7 4 2 2" xfId="19923" xr:uid="{E301BC89-0622-479B-84BB-B83C4138144B}"/>
    <cellStyle name="Input 2 7 4 2 2 2" xfId="19924" xr:uid="{0FFFA4D8-9191-4D58-BB81-F524B3AB2836}"/>
    <cellStyle name="Input 2 7 4 2 2 2 2" xfId="19925" xr:uid="{F59B69BE-5D29-446B-ADC0-9B7B99CC7293}"/>
    <cellStyle name="Input 2 7 4 2 2 3" xfId="19926" xr:uid="{E2D0790D-69E0-417D-A21D-95D80D665EAA}"/>
    <cellStyle name="Input 2 7 4 2 2 4" xfId="19927" xr:uid="{397559A7-64A3-4087-837A-494CBFB8512C}"/>
    <cellStyle name="Input 2 7 4 2 20" xfId="19928" xr:uid="{A03C8135-06B4-45FF-9118-7B1673CE744C}"/>
    <cellStyle name="Input 2 7 4 2 20 2" xfId="19929" xr:uid="{B35489DE-02BB-4BAD-82D9-82DCA198AC04}"/>
    <cellStyle name="Input 2 7 4 2 20 2 2" xfId="19930" xr:uid="{53A4624D-C324-4806-8F2A-7127B632939D}"/>
    <cellStyle name="Input 2 7 4 2 20 3" xfId="19931" xr:uid="{7179389D-131A-4466-B109-9DB2D09AC442}"/>
    <cellStyle name="Input 2 7 4 2 21" xfId="19932" xr:uid="{CE2A874E-8DC2-4784-94D1-3A1551FD97C6}"/>
    <cellStyle name="Input 2 7 4 2 21 2" xfId="19933" xr:uid="{E8B6C7A3-5813-46B6-9B70-05C05422748E}"/>
    <cellStyle name="Input 2 7 4 2 22" xfId="19934" xr:uid="{47A1B8A8-8387-47C4-9A29-2D80EEC6BDE3}"/>
    <cellStyle name="Input 2 7 4 2 23" xfId="19935" xr:uid="{3D27C1A8-E6C2-45B8-ABA5-6C9D010A39CB}"/>
    <cellStyle name="Input 2 7 4 2 3" xfId="19936" xr:uid="{A27E8A3F-3443-43BD-BFA2-913E8B91B14D}"/>
    <cellStyle name="Input 2 7 4 2 3 2" xfId="19937" xr:uid="{5F9EF6C9-F730-4D6A-85CC-9FE5E015AA72}"/>
    <cellStyle name="Input 2 7 4 2 3 2 2" xfId="19938" xr:uid="{2A037655-2142-4480-86F9-F86775DD98A0}"/>
    <cellStyle name="Input 2 7 4 2 3 3" xfId="19939" xr:uid="{242B3536-6A90-4ED0-AA84-4AC3E6267B47}"/>
    <cellStyle name="Input 2 7 4 2 4" xfId="19940" xr:uid="{6FBC4579-7959-4EB1-BA55-63D2C6A02C5D}"/>
    <cellStyle name="Input 2 7 4 2 4 2" xfId="19941" xr:uid="{CBF76436-6F23-4375-8FB3-B52B11678A83}"/>
    <cellStyle name="Input 2 7 4 2 4 2 2" xfId="19942" xr:uid="{2E41351F-05EF-462D-954D-36913CF00A43}"/>
    <cellStyle name="Input 2 7 4 2 4 3" xfId="19943" xr:uid="{0926782B-883E-4FA9-96DA-26A538F9EBE2}"/>
    <cellStyle name="Input 2 7 4 2 5" xfId="19944" xr:uid="{BBB50177-F9B4-4B90-A779-AA23A1B41EF4}"/>
    <cellStyle name="Input 2 7 4 2 5 2" xfId="19945" xr:uid="{A937F900-B32E-45C5-B06B-0BF79E620AF3}"/>
    <cellStyle name="Input 2 7 4 2 5 2 2" xfId="19946" xr:uid="{BB25AA47-94E5-4DF6-80B3-C610C5AF7F87}"/>
    <cellStyle name="Input 2 7 4 2 5 3" xfId="19947" xr:uid="{307A9BFE-14E3-4DAC-8287-9658ADCB96B0}"/>
    <cellStyle name="Input 2 7 4 2 6" xfId="19948" xr:uid="{9AC4E732-4C68-45B3-95A9-8AEE676DF00D}"/>
    <cellStyle name="Input 2 7 4 2 6 2" xfId="19949" xr:uid="{7D691C46-909C-4816-AA7E-30E53DACA809}"/>
    <cellStyle name="Input 2 7 4 2 6 2 2" xfId="19950" xr:uid="{AA14B3E2-3F79-46EF-9DB7-2D9A5D27F7E7}"/>
    <cellStyle name="Input 2 7 4 2 6 3" xfId="19951" xr:uid="{E668D134-3547-4710-8B97-74F6B3F989DC}"/>
    <cellStyle name="Input 2 7 4 2 7" xfId="19952" xr:uid="{3CEC9B4B-F1D6-472D-B7B1-98F25C42F6FC}"/>
    <cellStyle name="Input 2 7 4 2 7 2" xfId="19953" xr:uid="{869531FC-68E7-4E32-8667-7FB25C7396A0}"/>
    <cellStyle name="Input 2 7 4 2 7 2 2" xfId="19954" xr:uid="{68E6BB38-FD2E-4BA5-B0BA-2B9BF0D0B1BF}"/>
    <cellStyle name="Input 2 7 4 2 7 3" xfId="19955" xr:uid="{E37AEDBF-1B83-41BC-AF05-EDDD561D4153}"/>
    <cellStyle name="Input 2 7 4 2 8" xfId="19956" xr:uid="{8EB6529B-7A78-4A3B-9AA4-4729F0C58AD4}"/>
    <cellStyle name="Input 2 7 4 2 8 2" xfId="19957" xr:uid="{4CF3E648-FA30-4140-8C0E-A47CFB502E92}"/>
    <cellStyle name="Input 2 7 4 2 8 2 2" xfId="19958" xr:uid="{8A52D349-46F7-4946-AFD2-DC0C7AAA8A0C}"/>
    <cellStyle name="Input 2 7 4 2 8 3" xfId="19959" xr:uid="{B4548374-1770-4B31-8805-D0166BF13289}"/>
    <cellStyle name="Input 2 7 4 2 9" xfId="19960" xr:uid="{4B4A6E2C-6783-48F8-8001-C67F3B9DD311}"/>
    <cellStyle name="Input 2 7 4 2 9 2" xfId="19961" xr:uid="{6C92411A-54D0-44B0-81EB-EB211C805FC9}"/>
    <cellStyle name="Input 2 7 4 2 9 2 2" xfId="19962" xr:uid="{94A0E1C3-AEA1-4592-9F39-C7271B50BDFE}"/>
    <cellStyle name="Input 2 7 4 2 9 3" xfId="19963" xr:uid="{5D37545F-9E15-4C58-8B68-DEDDBB0E62F6}"/>
    <cellStyle name="Input 2 7 4 20" xfId="19964" xr:uid="{9B7D3994-0892-4348-A4B1-3C3476C5106A}"/>
    <cellStyle name="Input 2 7 4 20 2" xfId="19965" xr:uid="{C35EEAC3-9EAD-4FC6-A69F-2C344A3CDCC8}"/>
    <cellStyle name="Input 2 7 4 20 2 2" xfId="19966" xr:uid="{ED0DA3F4-400D-4893-B7C4-07262D08AD68}"/>
    <cellStyle name="Input 2 7 4 20 3" xfId="19967" xr:uid="{66DD0638-EA84-41D0-8DFD-3398D522AF57}"/>
    <cellStyle name="Input 2 7 4 21" xfId="19968" xr:uid="{618461AA-833C-4190-887E-80CD3476DB43}"/>
    <cellStyle name="Input 2 7 4 21 2" xfId="19969" xr:uid="{10719400-72B1-4E22-8377-B96DD4C3D65A}"/>
    <cellStyle name="Input 2 7 4 21 2 2" xfId="19970" xr:uid="{8D578F90-B2E6-43FC-8A9F-DA97443A3CDE}"/>
    <cellStyle name="Input 2 7 4 21 3" xfId="19971" xr:uid="{E2C83FA7-A2A0-4284-B0FB-43FCEE7AF9DB}"/>
    <cellStyle name="Input 2 7 4 22" xfId="19972" xr:uid="{AF871048-F445-4123-BAC1-E3EB52333A45}"/>
    <cellStyle name="Input 2 7 4 22 2" xfId="19973" xr:uid="{876EE0FE-E50E-4889-B633-9EF8CBCB0B9C}"/>
    <cellStyle name="Input 2 7 4 23" xfId="19974" xr:uid="{23A302E8-2E1A-4142-81B3-E4CE7CE2D7AE}"/>
    <cellStyle name="Input 2 7 4 24" xfId="19975" xr:uid="{80FD3163-57E5-4C4A-A388-DDAE034F11AF}"/>
    <cellStyle name="Input 2 7 4 3" xfId="19976" xr:uid="{8A2D0F4C-175B-443B-B223-DDAF6DDD4501}"/>
    <cellStyle name="Input 2 7 4 3 2" xfId="19977" xr:uid="{502A5721-94A7-4FD4-A8C7-A0DB49FC2CD9}"/>
    <cellStyle name="Input 2 7 4 3 2 2" xfId="19978" xr:uid="{C86DA9CB-EA13-4317-A01C-8889CD5D823A}"/>
    <cellStyle name="Input 2 7 4 3 3" xfId="19979" xr:uid="{0CA25A2C-0576-472B-908C-B25A2DAF6082}"/>
    <cellStyle name="Input 2 7 4 3 4" xfId="19980" xr:uid="{D42F2109-8699-4868-A5E6-D76AEFAC7683}"/>
    <cellStyle name="Input 2 7 4 4" xfId="19981" xr:uid="{6BBA4280-F740-42D1-B26D-659B6CC586CE}"/>
    <cellStyle name="Input 2 7 4 4 2" xfId="19982" xr:uid="{D55AD07E-3A8B-413C-984C-8E4E29F1B173}"/>
    <cellStyle name="Input 2 7 4 4 2 2" xfId="19983" xr:uid="{EFFDF190-E100-45B9-B171-3375330D730D}"/>
    <cellStyle name="Input 2 7 4 4 3" xfId="19984" xr:uid="{FA78596A-9D71-45F1-B777-E5911BB6ECB1}"/>
    <cellStyle name="Input 2 7 4 4 4" xfId="19985" xr:uid="{F43BAD3C-EC7F-4FEA-AEDF-8FABE1F5C3D3}"/>
    <cellStyle name="Input 2 7 4 5" xfId="19986" xr:uid="{5ED4E2CF-4EF5-4B5F-BF8E-C6021A62C3D0}"/>
    <cellStyle name="Input 2 7 4 5 2" xfId="19987" xr:uid="{1B9DC76B-5A06-4C18-B161-DF9C314E21F7}"/>
    <cellStyle name="Input 2 7 4 5 2 2" xfId="19988" xr:uid="{F16AB9D2-4D0E-4424-8BD6-C9E6035F3729}"/>
    <cellStyle name="Input 2 7 4 5 3" xfId="19989" xr:uid="{696794D6-F2B8-48A2-8D0B-D415C28A6B51}"/>
    <cellStyle name="Input 2 7 4 6" xfId="19990" xr:uid="{E8A98D9B-F4E4-4289-8982-9F244C72C6FB}"/>
    <cellStyle name="Input 2 7 4 6 2" xfId="19991" xr:uid="{DEA93C43-4E83-4DA8-A2E2-0B5BD48EF3D4}"/>
    <cellStyle name="Input 2 7 4 6 2 2" xfId="19992" xr:uid="{B72CEB54-0D85-4219-AC63-5F92C3B778FF}"/>
    <cellStyle name="Input 2 7 4 6 3" xfId="19993" xr:uid="{01AC9414-4320-44A6-A987-C0EED781E0CA}"/>
    <cellStyle name="Input 2 7 4 7" xfId="19994" xr:uid="{1F17266D-21DA-4ECD-B677-2D6C04B737D7}"/>
    <cellStyle name="Input 2 7 4 7 2" xfId="19995" xr:uid="{FE075C9F-9AE6-4260-BF1C-9E511A5D7B1A}"/>
    <cellStyle name="Input 2 7 4 7 2 2" xfId="19996" xr:uid="{C4296615-D83C-45B6-9803-2D32BB09FAF6}"/>
    <cellStyle name="Input 2 7 4 7 3" xfId="19997" xr:uid="{AF67B96F-B6C7-419A-BB07-3C11565F4E02}"/>
    <cellStyle name="Input 2 7 4 8" xfId="19998" xr:uid="{4F36314C-AE61-4E98-A42E-348C12301F51}"/>
    <cellStyle name="Input 2 7 4 8 2" xfId="19999" xr:uid="{F026517F-8C74-4FE4-A7A7-FE2F55DE2C65}"/>
    <cellStyle name="Input 2 7 4 8 2 2" xfId="20000" xr:uid="{A9C3698D-5684-42EC-B157-974AE923E8D9}"/>
    <cellStyle name="Input 2 7 4 8 3" xfId="20001" xr:uid="{F88BD858-2D96-4BF0-905C-19323D462340}"/>
    <cellStyle name="Input 2 7 4 9" xfId="20002" xr:uid="{9AA5CC0F-F02C-4A4E-BD9B-F1AF5C7F80F8}"/>
    <cellStyle name="Input 2 7 4 9 2" xfId="20003" xr:uid="{70D8525F-1E40-4620-BE1A-FFDBBB9350D0}"/>
    <cellStyle name="Input 2 7 4 9 2 2" xfId="20004" xr:uid="{0F83AD42-D5B6-4C47-85B5-826A667CA080}"/>
    <cellStyle name="Input 2 7 4 9 3" xfId="20005" xr:uid="{A8047227-E6A2-4D1C-A527-6CD86260D907}"/>
    <cellStyle name="Input 2 7 5" xfId="20006" xr:uid="{572AFC8B-E211-4E28-90C6-93248E65BC6F}"/>
    <cellStyle name="Input 2 7 5 10" xfId="20007" xr:uid="{4F7BC9A5-6767-4711-81D8-52775D326A9A}"/>
    <cellStyle name="Input 2 7 5 10 2" xfId="20008" xr:uid="{1AEEE4C0-D096-4331-9FA6-2A1A24044509}"/>
    <cellStyle name="Input 2 7 5 10 2 2" xfId="20009" xr:uid="{123DC511-60B5-4225-BC69-1C35B047FC99}"/>
    <cellStyle name="Input 2 7 5 10 3" xfId="20010" xr:uid="{DBD75858-DF44-482D-B8FD-863130478B54}"/>
    <cellStyle name="Input 2 7 5 11" xfId="20011" xr:uid="{A34C6591-66E6-4123-AA2F-1255CD99424B}"/>
    <cellStyle name="Input 2 7 5 11 2" xfId="20012" xr:uid="{D89E08C2-A43D-471F-A0D3-EEE068474539}"/>
    <cellStyle name="Input 2 7 5 11 2 2" xfId="20013" xr:uid="{70FFD32C-D674-4688-89EF-FDF3F145C947}"/>
    <cellStyle name="Input 2 7 5 11 3" xfId="20014" xr:uid="{5F09AC05-5295-4083-A0B9-A1EEA9EFA352}"/>
    <cellStyle name="Input 2 7 5 12" xfId="20015" xr:uid="{21A23DCE-A2D2-4D9B-B2B5-CB902EFE3A20}"/>
    <cellStyle name="Input 2 7 5 12 2" xfId="20016" xr:uid="{4CD9102D-7DDE-46CF-BFE6-788551CF94D7}"/>
    <cellStyle name="Input 2 7 5 12 2 2" xfId="20017" xr:uid="{776F52DC-35B0-46AB-B011-CF3C2A7E70D2}"/>
    <cellStyle name="Input 2 7 5 12 3" xfId="20018" xr:uid="{FF5734D3-B839-4E9B-A687-966EFE209333}"/>
    <cellStyle name="Input 2 7 5 13" xfId="20019" xr:uid="{A07E2DC5-FF74-47D4-A70A-489E30385166}"/>
    <cellStyle name="Input 2 7 5 13 2" xfId="20020" xr:uid="{8537A964-3543-45DA-973D-7244C1AA41E3}"/>
    <cellStyle name="Input 2 7 5 13 2 2" xfId="20021" xr:uid="{634D1F1F-07B8-450C-B859-94DDF9303899}"/>
    <cellStyle name="Input 2 7 5 13 3" xfId="20022" xr:uid="{4BF078B3-478B-4462-849C-8D65779EEFAF}"/>
    <cellStyle name="Input 2 7 5 14" xfId="20023" xr:uid="{F8E3D1E9-CD49-44E0-BA4F-C17B875255C0}"/>
    <cellStyle name="Input 2 7 5 14 2" xfId="20024" xr:uid="{045E6F2C-0242-44D0-9FDF-7E76BC8B1700}"/>
    <cellStyle name="Input 2 7 5 14 2 2" xfId="20025" xr:uid="{CDA3BB39-0954-4BDE-85A8-44ABC1BF9340}"/>
    <cellStyle name="Input 2 7 5 14 3" xfId="20026" xr:uid="{D9105F0B-D181-4451-9CC3-FBC5721E66FE}"/>
    <cellStyle name="Input 2 7 5 15" xfId="20027" xr:uid="{A71B8725-9704-4065-8F66-BB2F297867E1}"/>
    <cellStyle name="Input 2 7 5 15 2" xfId="20028" xr:uid="{02360F81-A5C5-41DC-8A0D-3D022C2F850A}"/>
    <cellStyle name="Input 2 7 5 15 2 2" xfId="20029" xr:uid="{C73E88A4-C150-4C9F-8B93-E6C0A1F000A5}"/>
    <cellStyle name="Input 2 7 5 15 3" xfId="20030" xr:uid="{8071DDBA-BB50-4DE4-B823-985EF6DB71AB}"/>
    <cellStyle name="Input 2 7 5 16" xfId="20031" xr:uid="{71ED0856-DC90-40EA-BBD9-D9FF6CECC4EF}"/>
    <cellStyle name="Input 2 7 5 16 2" xfId="20032" xr:uid="{F5AD9F1E-4E09-4DDB-A8D7-1872475550FF}"/>
    <cellStyle name="Input 2 7 5 16 2 2" xfId="20033" xr:uid="{F69857B3-C744-48A7-9D72-A9491AB4E898}"/>
    <cellStyle name="Input 2 7 5 16 3" xfId="20034" xr:uid="{321363EF-3730-4B05-8F97-E6A3AFE7FB96}"/>
    <cellStyle name="Input 2 7 5 17" xfId="20035" xr:uid="{0E77DA4F-3B01-4833-9CD6-42E8EA13629A}"/>
    <cellStyle name="Input 2 7 5 17 2" xfId="20036" xr:uid="{9463B820-52F5-4299-877D-1792DBEE7183}"/>
    <cellStyle name="Input 2 7 5 17 2 2" xfId="20037" xr:uid="{686C32A0-3A07-4929-A4AC-0B78FD35DCE9}"/>
    <cellStyle name="Input 2 7 5 17 3" xfId="20038" xr:uid="{BF72C4D4-BD8C-4D83-A1E0-28CE1EC682A0}"/>
    <cellStyle name="Input 2 7 5 18" xfId="20039" xr:uid="{E76D5A0B-2C2D-4A2D-8130-FAA4B7D8D21D}"/>
    <cellStyle name="Input 2 7 5 18 2" xfId="20040" xr:uid="{B9DFA165-1099-4FBC-9290-EC490135E3DB}"/>
    <cellStyle name="Input 2 7 5 18 2 2" xfId="20041" xr:uid="{2487A88F-D109-4997-93B3-7F7355B25CC9}"/>
    <cellStyle name="Input 2 7 5 18 3" xfId="20042" xr:uid="{CE39A302-0228-4363-903B-6EE657704DAE}"/>
    <cellStyle name="Input 2 7 5 19" xfId="20043" xr:uid="{2DD97CB9-C69A-4DCD-AC81-BA75B528A405}"/>
    <cellStyle name="Input 2 7 5 19 2" xfId="20044" xr:uid="{617F886B-FCB0-4A99-9365-B02D7C32802D}"/>
    <cellStyle name="Input 2 7 5 19 2 2" xfId="20045" xr:uid="{10196A3D-39D8-4C82-8950-99DEF4BDCE5B}"/>
    <cellStyle name="Input 2 7 5 19 3" xfId="20046" xr:uid="{92EC4518-8CF7-41F5-BC11-E6A16AFBB692}"/>
    <cellStyle name="Input 2 7 5 2" xfId="20047" xr:uid="{D6098453-60C1-4036-9F67-2D2D1F6A365F}"/>
    <cellStyle name="Input 2 7 5 2 2" xfId="20048" xr:uid="{53FF5BE3-F61E-48CC-AE39-8AEE5B2FC19C}"/>
    <cellStyle name="Input 2 7 5 2 2 2" xfId="20049" xr:uid="{AFE94F64-8824-418A-AC3D-0D97B1215E1B}"/>
    <cellStyle name="Input 2 7 5 2 3" xfId="20050" xr:uid="{0303B697-C5EF-47E2-9127-42A976BB8204}"/>
    <cellStyle name="Input 2 7 5 2 4" xfId="20051" xr:uid="{23967DF7-481A-43E9-A8B8-5103A25F88D5}"/>
    <cellStyle name="Input 2 7 5 20" xfId="20052" xr:uid="{69EE4796-8D21-4635-A6C1-D2684237FFF7}"/>
    <cellStyle name="Input 2 7 5 20 2" xfId="20053" xr:uid="{06C1206E-21C7-4DFE-A3DF-A5FAE51ECE47}"/>
    <cellStyle name="Input 2 7 5 20 2 2" xfId="20054" xr:uid="{5FC46592-5FB1-4ACC-90E5-BAB4BD4824DA}"/>
    <cellStyle name="Input 2 7 5 20 3" xfId="20055" xr:uid="{37F589BA-BA40-4046-B25B-8B13C4A4AE21}"/>
    <cellStyle name="Input 2 7 5 21" xfId="20056" xr:uid="{9FF9350A-9BEA-4445-97D7-DBEF6D798B1B}"/>
    <cellStyle name="Input 2 7 5 21 2" xfId="20057" xr:uid="{29285606-44A1-4BB7-AC9B-2E66F214A583}"/>
    <cellStyle name="Input 2 7 5 22" xfId="20058" xr:uid="{1F22B35F-8B6F-4E20-8994-420F8DC55261}"/>
    <cellStyle name="Input 2 7 5 23" xfId="20059" xr:uid="{C293EB67-3CF0-42F4-8D93-186B6501CE5D}"/>
    <cellStyle name="Input 2 7 5 3" xfId="20060" xr:uid="{E1D0B795-6892-46F9-9010-38E5F8C2DEF8}"/>
    <cellStyle name="Input 2 7 5 3 2" xfId="20061" xr:uid="{F5B2A077-8EDF-47E5-9F4D-55B4BD3F29CB}"/>
    <cellStyle name="Input 2 7 5 3 2 2" xfId="20062" xr:uid="{F42D5D50-780A-4FB2-A2DE-9F93E61F8506}"/>
    <cellStyle name="Input 2 7 5 3 3" xfId="20063" xr:uid="{7EA1FD97-9045-4054-8B58-F843E06B2622}"/>
    <cellStyle name="Input 2 7 5 4" xfId="20064" xr:uid="{B9A9C80E-F8F4-4CCC-B6BC-DF0E91D9263C}"/>
    <cellStyle name="Input 2 7 5 4 2" xfId="20065" xr:uid="{04A493B5-ED6B-48A0-8909-2E5FAFF7EEA6}"/>
    <cellStyle name="Input 2 7 5 4 2 2" xfId="20066" xr:uid="{DB2937F5-FF9B-41C5-A13F-0EA913B8DC4A}"/>
    <cellStyle name="Input 2 7 5 4 3" xfId="20067" xr:uid="{CE65F56B-A082-48C2-B7A1-3CD1EBFAC26A}"/>
    <cellStyle name="Input 2 7 5 5" xfId="20068" xr:uid="{6F736556-2D30-47C8-8E54-D63FED90BD0F}"/>
    <cellStyle name="Input 2 7 5 5 2" xfId="20069" xr:uid="{C490B5A3-5A2C-423C-9EB6-F13A6F107F54}"/>
    <cellStyle name="Input 2 7 5 5 2 2" xfId="20070" xr:uid="{F0AFF2D8-47D4-458C-B582-5660FBFCAA95}"/>
    <cellStyle name="Input 2 7 5 5 3" xfId="20071" xr:uid="{60C1BEA9-E392-4BB8-8E93-E933286C46FA}"/>
    <cellStyle name="Input 2 7 5 6" xfId="20072" xr:uid="{939526F9-BC74-4673-A431-7A76043E6325}"/>
    <cellStyle name="Input 2 7 5 6 2" xfId="20073" xr:uid="{FAEDF829-9AE7-491F-9EE7-15EDC06B9905}"/>
    <cellStyle name="Input 2 7 5 6 2 2" xfId="20074" xr:uid="{96D669CA-000D-43FB-A260-DC1797CC422D}"/>
    <cellStyle name="Input 2 7 5 6 3" xfId="20075" xr:uid="{258D2A09-808F-48BE-81E8-72A7CB57AFD9}"/>
    <cellStyle name="Input 2 7 5 7" xfId="20076" xr:uid="{DFE064F1-1EE7-4BCB-99DE-7713B5F0201A}"/>
    <cellStyle name="Input 2 7 5 7 2" xfId="20077" xr:uid="{7925B84E-DF29-4BB9-B85E-9A77BFC02447}"/>
    <cellStyle name="Input 2 7 5 7 2 2" xfId="20078" xr:uid="{2D534A84-A16B-42BE-8B14-50BAF258650B}"/>
    <cellStyle name="Input 2 7 5 7 3" xfId="20079" xr:uid="{A4737FB8-AE29-463F-92DC-C6BC9DD1A680}"/>
    <cellStyle name="Input 2 7 5 8" xfId="20080" xr:uid="{0F5D97CA-00E7-49EE-9D6C-FA8B01ECF129}"/>
    <cellStyle name="Input 2 7 5 8 2" xfId="20081" xr:uid="{6F7D0A41-9461-4D1B-BF86-555B2A3C22D3}"/>
    <cellStyle name="Input 2 7 5 8 2 2" xfId="20082" xr:uid="{DA007EAF-3613-4552-A193-93EEC006C6C5}"/>
    <cellStyle name="Input 2 7 5 8 3" xfId="20083" xr:uid="{62D2F210-10B6-47DE-A2BE-87703BD69175}"/>
    <cellStyle name="Input 2 7 5 9" xfId="20084" xr:uid="{A45E59AB-D368-49E4-A2AA-348C0136C6B2}"/>
    <cellStyle name="Input 2 7 5 9 2" xfId="20085" xr:uid="{9F63CCB8-96D2-4BB4-8328-551596609867}"/>
    <cellStyle name="Input 2 7 5 9 2 2" xfId="20086" xr:uid="{F5BFAD97-3D4A-4FE2-B8C3-BC4A20EC2B03}"/>
    <cellStyle name="Input 2 7 5 9 3" xfId="20087" xr:uid="{F17EF21E-4181-4903-A6AE-1CDEA87CE811}"/>
    <cellStyle name="Input 2 7 6" xfId="20088" xr:uid="{AC55301F-6590-497A-AC0A-3064F3DA94E5}"/>
    <cellStyle name="Input 2 7 6 2" xfId="20089" xr:uid="{7EC80D89-6D57-488C-8DBD-D016BF9C50D4}"/>
    <cellStyle name="Input 2 7 6 2 2" xfId="20090" xr:uid="{93912DC9-7CC2-4719-AAFB-1B1C449D6E9B}"/>
    <cellStyle name="Input 2 7 6 3" xfId="20091" xr:uid="{CC32E407-6F94-4306-A600-48FB298DFD05}"/>
    <cellStyle name="Input 2 7 6 4" xfId="20092" xr:uid="{563607DE-1E1B-4217-87C7-6000C3237A58}"/>
    <cellStyle name="Input 2 7 7" xfId="20093" xr:uid="{2BBCEBBC-61ED-43AE-A4FD-E50D392ECDF1}"/>
    <cellStyle name="Input 2 7 7 2" xfId="20094" xr:uid="{4D9E8FBE-6CA0-4464-9D0E-360928EB73F5}"/>
    <cellStyle name="Input 2 7 7 2 2" xfId="20095" xr:uid="{FFBD39C8-D7CC-4FD8-B38D-7B46FA51C866}"/>
    <cellStyle name="Input 2 7 7 3" xfId="20096" xr:uid="{88B34602-48C1-4C87-8C21-CD1BDA522F7D}"/>
    <cellStyle name="Input 2 7 8" xfId="20097" xr:uid="{4F4F0832-FA74-4000-9E3E-1C6DFAFE8BD4}"/>
    <cellStyle name="Input 2 7 8 2" xfId="20098" xr:uid="{6873B43D-91F9-4110-98E7-7F7DD5F9CDD7}"/>
    <cellStyle name="Input 2 7 8 2 2" xfId="20099" xr:uid="{CD56DBF5-EE33-4305-8FB1-7B8B3584ABD0}"/>
    <cellStyle name="Input 2 7 8 3" xfId="20100" xr:uid="{080260F4-6139-44EF-9CCE-573B2A356052}"/>
    <cellStyle name="Input 2 7 9" xfId="20101" xr:uid="{27EF28CF-799E-4F7F-92D8-CA94DD441651}"/>
    <cellStyle name="Input 2 7 9 2" xfId="20102" xr:uid="{F23DCB7B-1D38-438B-8DB5-61F4A0E19754}"/>
    <cellStyle name="Input 2 7 9 2 2" xfId="20103" xr:uid="{C2362FD0-DA22-4949-BE59-FFB1CFA6C69F}"/>
    <cellStyle name="Input 2 7 9 3" xfId="20104" xr:uid="{12582713-CC95-4EA6-B50D-193B22D86FD1}"/>
    <cellStyle name="Input 2 8" xfId="20105" xr:uid="{8909CED6-AAD8-4704-8AA5-AA9482789A72}"/>
    <cellStyle name="Input 2 8 10" xfId="20106" xr:uid="{9D348AD8-527C-4FC1-940C-AAA0E324FDB5}"/>
    <cellStyle name="Input 2 8 10 2" xfId="20107" xr:uid="{54D51C81-FAB6-4CEE-81B9-2E14BD4AED91}"/>
    <cellStyle name="Input 2 8 10 2 2" xfId="20108" xr:uid="{2DD9AF00-2C4C-416C-88FF-4CCB45832693}"/>
    <cellStyle name="Input 2 8 10 3" xfId="20109" xr:uid="{92BDB23D-CF76-4BA0-B052-F99883C4F973}"/>
    <cellStyle name="Input 2 8 11" xfId="20110" xr:uid="{7E35C810-37ED-465D-84ED-696EB5BC4B8C}"/>
    <cellStyle name="Input 2 8 11 2" xfId="20111" xr:uid="{DDBBA143-005E-40D2-84A1-AA0CA34E5A38}"/>
    <cellStyle name="Input 2 8 11 2 2" xfId="20112" xr:uid="{9A98962F-D056-409B-AEE4-B3607FA9003B}"/>
    <cellStyle name="Input 2 8 11 3" xfId="20113" xr:uid="{3521F453-0F93-42E7-8CBD-6304D7792AB5}"/>
    <cellStyle name="Input 2 8 12" xfId="20114" xr:uid="{47C7ADE8-E64A-4FAC-BDEC-2E4A569AF6CD}"/>
    <cellStyle name="Input 2 8 12 2" xfId="20115" xr:uid="{D08A1EC5-AFB6-4217-AB6F-9B6B821E03BC}"/>
    <cellStyle name="Input 2 8 12 2 2" xfId="20116" xr:uid="{3483DACF-7BB4-4050-B18E-DBE8AFCAB664}"/>
    <cellStyle name="Input 2 8 12 3" xfId="20117" xr:uid="{4C906371-60EC-4797-BBFC-524150C4E160}"/>
    <cellStyle name="Input 2 8 13" xfId="20118" xr:uid="{4304379E-E10A-489D-8F71-F3F6630F1333}"/>
    <cellStyle name="Input 2 8 13 2" xfId="20119" xr:uid="{3203225D-80F3-4836-A15D-C942AA361A66}"/>
    <cellStyle name="Input 2 8 13 2 2" xfId="20120" xr:uid="{E6A85F41-C61D-4056-9A0F-F877455C8BB6}"/>
    <cellStyle name="Input 2 8 13 3" xfId="20121" xr:uid="{B31B193F-CE87-402B-96CF-8DF004A300C7}"/>
    <cellStyle name="Input 2 8 14" xfId="20122" xr:uid="{35121135-F177-4FCC-AB82-8430949C22A6}"/>
    <cellStyle name="Input 2 8 14 2" xfId="20123" xr:uid="{A398E7E6-081D-4E45-B76F-2246E70A971F}"/>
    <cellStyle name="Input 2 8 14 2 2" xfId="20124" xr:uid="{41FFDD3B-BD32-40AE-BE22-C8065FB74BFE}"/>
    <cellStyle name="Input 2 8 14 3" xfId="20125" xr:uid="{38B205D7-7A4E-47C5-BF8A-031A8872C9F1}"/>
    <cellStyle name="Input 2 8 15" xfId="20126" xr:uid="{C4DDE9E1-0D5E-4CAA-9BB6-F5519CB80ECA}"/>
    <cellStyle name="Input 2 8 15 2" xfId="20127" xr:uid="{92D166CE-26F2-4C26-9052-7DA37CA7D8CD}"/>
    <cellStyle name="Input 2 8 15 2 2" xfId="20128" xr:uid="{555E517C-70EA-4662-9D45-B466A885AA5D}"/>
    <cellStyle name="Input 2 8 15 3" xfId="20129" xr:uid="{1083C109-B230-471D-A0C4-0CD9E9359B85}"/>
    <cellStyle name="Input 2 8 16" xfId="20130" xr:uid="{9D22754B-4607-4341-8B5A-08CAA755D249}"/>
    <cellStyle name="Input 2 8 16 2" xfId="20131" xr:uid="{6B3EC607-F91A-4EB3-9CE4-EC991B084ECC}"/>
    <cellStyle name="Input 2 8 16 2 2" xfId="20132" xr:uid="{E222BD05-AED6-401D-AB64-EB421B0ACC87}"/>
    <cellStyle name="Input 2 8 16 3" xfId="20133" xr:uid="{F5536462-A7DB-4827-8344-95E7EBB27927}"/>
    <cellStyle name="Input 2 8 17" xfId="20134" xr:uid="{A7836445-7334-4641-9B9B-161AEC7020CC}"/>
    <cellStyle name="Input 2 8 17 2" xfId="20135" xr:uid="{5069A624-DA6E-42FD-8801-EA427BAFA6F1}"/>
    <cellStyle name="Input 2 8 17 2 2" xfId="20136" xr:uid="{39DDBC89-7112-4A1B-AFB7-433D76DB048B}"/>
    <cellStyle name="Input 2 8 17 3" xfId="20137" xr:uid="{7925A282-BD6A-45A5-9F28-4849551A2C13}"/>
    <cellStyle name="Input 2 8 18" xfId="20138" xr:uid="{6E114396-FAFE-4354-9DD0-15855E9521B3}"/>
    <cellStyle name="Input 2 8 18 2" xfId="20139" xr:uid="{5D7CA67F-C439-4C3A-A9CB-B858DC4C6380}"/>
    <cellStyle name="Input 2 8 19" xfId="20140" xr:uid="{2A23E7CE-CFE8-4ECE-98C0-DDE09D187CFC}"/>
    <cellStyle name="Input 2 8 2" xfId="20141" xr:uid="{787921EB-2ACD-467B-B9BF-6706488348E0}"/>
    <cellStyle name="Input 2 8 2 10" xfId="20142" xr:uid="{4C8556EF-A9EA-48C9-A5A9-8805E5B0CE71}"/>
    <cellStyle name="Input 2 8 2 10 2" xfId="20143" xr:uid="{D0D7C5CA-EDAA-42CE-83A6-BC2D9401345B}"/>
    <cellStyle name="Input 2 8 2 10 2 2" xfId="20144" xr:uid="{DF33D774-2F34-4CA7-BF99-AE45BBCBEAB1}"/>
    <cellStyle name="Input 2 8 2 10 3" xfId="20145" xr:uid="{639A266F-F0D5-4278-AC9A-A84F7A4B26DD}"/>
    <cellStyle name="Input 2 8 2 11" xfId="20146" xr:uid="{038F8997-1854-4A46-90A3-790CC9598DF7}"/>
    <cellStyle name="Input 2 8 2 11 2" xfId="20147" xr:uid="{AD6BBCA0-1D38-49B7-883A-EF0AB3CFB9AE}"/>
    <cellStyle name="Input 2 8 2 11 2 2" xfId="20148" xr:uid="{45AA4056-2B05-4A7B-B658-438CD43E8935}"/>
    <cellStyle name="Input 2 8 2 11 3" xfId="20149" xr:uid="{11438850-1BC8-4791-9D2D-A9845DAB0249}"/>
    <cellStyle name="Input 2 8 2 12" xfId="20150" xr:uid="{B7BE0FBD-EE98-4203-B95F-785F222BC899}"/>
    <cellStyle name="Input 2 8 2 12 2" xfId="20151" xr:uid="{3A2505B4-AA01-47C0-AEEF-BFBADDFEC4B3}"/>
    <cellStyle name="Input 2 8 2 12 2 2" xfId="20152" xr:uid="{C1C023D1-42D2-49E0-A397-03DB51D26C0D}"/>
    <cellStyle name="Input 2 8 2 12 3" xfId="20153" xr:uid="{82DEBD51-218D-4CE6-8A7C-06655520D045}"/>
    <cellStyle name="Input 2 8 2 13" xfId="20154" xr:uid="{57BFD732-E3C3-44DB-B56F-3163CC3929F5}"/>
    <cellStyle name="Input 2 8 2 13 2" xfId="20155" xr:uid="{7365C5DB-A7E4-4B06-ACE6-2B0DBC5CC0B7}"/>
    <cellStyle name="Input 2 8 2 13 2 2" xfId="20156" xr:uid="{260E7875-8F80-445E-ACA5-A3211165F2C8}"/>
    <cellStyle name="Input 2 8 2 13 3" xfId="20157" xr:uid="{8C003896-B99A-431E-9B26-4BD441735F37}"/>
    <cellStyle name="Input 2 8 2 14" xfId="20158" xr:uid="{9268DB15-D4FB-45F5-B5D8-C6191D7BDA6C}"/>
    <cellStyle name="Input 2 8 2 14 2" xfId="20159" xr:uid="{82DC1F75-86DE-49D1-AED0-399A538BFD56}"/>
    <cellStyle name="Input 2 8 2 14 2 2" xfId="20160" xr:uid="{C91F0A3B-675A-4619-B9EF-DB11049B6C1C}"/>
    <cellStyle name="Input 2 8 2 14 3" xfId="20161" xr:uid="{E58E55D6-2775-4E6B-B15C-1F9B862CEE67}"/>
    <cellStyle name="Input 2 8 2 15" xfId="20162" xr:uid="{844B1D8C-AA36-4D0C-B19F-F279CBA354FF}"/>
    <cellStyle name="Input 2 8 2 15 2" xfId="20163" xr:uid="{AE2794E5-85A5-49C4-81FE-74129C94C915}"/>
    <cellStyle name="Input 2 8 2 15 2 2" xfId="20164" xr:uid="{3438F6D4-551F-47EE-A677-8E4030B4F267}"/>
    <cellStyle name="Input 2 8 2 15 3" xfId="20165" xr:uid="{494515CA-3974-45C6-BE45-B890B3E73607}"/>
    <cellStyle name="Input 2 8 2 16" xfId="20166" xr:uid="{779DF148-1DA0-438D-B902-FB83114BA285}"/>
    <cellStyle name="Input 2 8 2 16 2" xfId="20167" xr:uid="{42F6D0EA-6C68-4F56-BD29-4460FBA66629}"/>
    <cellStyle name="Input 2 8 2 16 2 2" xfId="20168" xr:uid="{9BE16B2A-4ED6-4AFC-AB3D-1CD9A7A8688D}"/>
    <cellStyle name="Input 2 8 2 16 3" xfId="20169" xr:uid="{CC377104-965B-4B47-ACF3-4E4E5B6515F5}"/>
    <cellStyle name="Input 2 8 2 17" xfId="20170" xr:uid="{F9942763-FED2-4852-BC78-5F311A75B9AE}"/>
    <cellStyle name="Input 2 8 2 17 2" xfId="20171" xr:uid="{B3C1B119-D25C-4FF6-BEF3-EB40A60DA37B}"/>
    <cellStyle name="Input 2 8 2 17 2 2" xfId="20172" xr:uid="{41EE7A81-B37D-4074-AAE2-83603446B4B3}"/>
    <cellStyle name="Input 2 8 2 17 3" xfId="20173" xr:uid="{74368B42-BFFF-4DC2-BF75-E9657AE0BBAE}"/>
    <cellStyle name="Input 2 8 2 18" xfId="20174" xr:uid="{4DB2873C-C9D9-4D01-B12F-110A43315B6D}"/>
    <cellStyle name="Input 2 8 2 18 2" xfId="20175" xr:uid="{B1D61B5E-AB33-4494-B341-EE9184833BF5}"/>
    <cellStyle name="Input 2 8 2 18 2 2" xfId="20176" xr:uid="{02F8027E-F788-4D40-A645-6FB3DC12857A}"/>
    <cellStyle name="Input 2 8 2 18 3" xfId="20177" xr:uid="{34BC6426-7E4D-4243-A90B-4A2C404A968A}"/>
    <cellStyle name="Input 2 8 2 19" xfId="20178" xr:uid="{7E9A6302-1E56-4537-9E96-E97550A2AFDC}"/>
    <cellStyle name="Input 2 8 2 19 2" xfId="20179" xr:uid="{D0BF1378-4A7E-42E4-9A43-8DBAD0278718}"/>
    <cellStyle name="Input 2 8 2 19 2 2" xfId="20180" xr:uid="{DD2324B1-5936-45C5-96A0-B909209D6368}"/>
    <cellStyle name="Input 2 8 2 19 3" xfId="20181" xr:uid="{F5C3A012-02F5-48F6-BD68-7A1679B7E0CE}"/>
    <cellStyle name="Input 2 8 2 2" xfId="20182" xr:uid="{F2AAF00E-9A02-481F-886B-0FE7AF4F905C}"/>
    <cellStyle name="Input 2 8 2 2 2" xfId="20183" xr:uid="{7080C371-FFEE-45E4-9DD1-57A7D072CB02}"/>
    <cellStyle name="Input 2 8 2 2 2 2" xfId="20184" xr:uid="{86FF3CC3-096D-44F6-B8D1-3D142EAC29CC}"/>
    <cellStyle name="Input 2 8 2 2 2 2 2" xfId="20185" xr:uid="{261745D7-D1A8-4A91-824C-6FCC68C2493A}"/>
    <cellStyle name="Input 2 8 2 2 2 3" xfId="20186" xr:uid="{B1AA14AE-11EC-4BB5-BB93-DF0531BC2531}"/>
    <cellStyle name="Input 2 8 2 2 2 4" xfId="20187" xr:uid="{C290515D-6BA5-42B8-9860-BB66C069080D}"/>
    <cellStyle name="Input 2 8 2 2 3" xfId="20188" xr:uid="{04CB126D-677D-4955-9A87-BAC504F3ED8B}"/>
    <cellStyle name="Input 2 8 2 2 3 2" xfId="20189" xr:uid="{6770A1C8-7BBF-428F-994C-7C8C6E85810C}"/>
    <cellStyle name="Input 2 8 2 2 4" xfId="20190" xr:uid="{1AE1B148-6F8A-4ACD-851E-968FA009782A}"/>
    <cellStyle name="Input 2 8 2 2 5" xfId="20191" xr:uid="{D0992B36-3E71-4C82-9BC1-23C508729F42}"/>
    <cellStyle name="Input 2 8 2 20" xfId="20192" xr:uid="{D5A6C0A9-38E5-490B-8D8B-36CC002C0CEA}"/>
    <cellStyle name="Input 2 8 2 20 2" xfId="20193" xr:uid="{45DB7D0D-E23C-4C3F-ADF3-090394079C5C}"/>
    <cellStyle name="Input 2 8 2 20 2 2" xfId="20194" xr:uid="{2FF73521-F919-4905-9A72-3173FAEDD08B}"/>
    <cellStyle name="Input 2 8 2 20 3" xfId="20195" xr:uid="{D2B70AB9-3C28-482E-8656-26EF75F2BEA1}"/>
    <cellStyle name="Input 2 8 2 21" xfId="20196" xr:uid="{A8140CB0-3060-43B5-92E6-49D9D5D011FF}"/>
    <cellStyle name="Input 2 8 2 21 2" xfId="20197" xr:uid="{13FAFEDA-CEC5-4A7F-91F8-12441D9B7C24}"/>
    <cellStyle name="Input 2 8 2 22" xfId="20198" xr:uid="{D98BFFE4-68A5-4ADA-A068-900AA00B0436}"/>
    <cellStyle name="Input 2 8 2 23" xfId="20199" xr:uid="{59A65A28-963C-4A21-BBFF-AC0A01861B06}"/>
    <cellStyle name="Input 2 8 2 3" xfId="20200" xr:uid="{64E4C7A3-E514-4AC3-A025-FABE25A01767}"/>
    <cellStyle name="Input 2 8 2 3 2" xfId="20201" xr:uid="{B6C3830F-6152-48A4-BD95-54C31B65D813}"/>
    <cellStyle name="Input 2 8 2 3 2 2" xfId="20202" xr:uid="{3C6931CD-C93F-410B-9636-5FEFE851F253}"/>
    <cellStyle name="Input 2 8 2 3 2 3" xfId="20203" xr:uid="{9AFEB550-4C0E-4698-8712-4A674FE7562E}"/>
    <cellStyle name="Input 2 8 2 3 3" xfId="20204" xr:uid="{55D5AA75-AB12-4E35-8AEE-AD3B1ECC5CF1}"/>
    <cellStyle name="Input 2 8 2 3 3 2" xfId="20205" xr:uid="{023AE9D3-4F9C-47F4-93CF-F2E846CADE1A}"/>
    <cellStyle name="Input 2 8 2 3 4" xfId="20206" xr:uid="{098BF060-7B6A-40A5-A709-254E3C7BD0E7}"/>
    <cellStyle name="Input 2 8 2 4" xfId="20207" xr:uid="{604CD56E-3D67-4F47-8F97-C8C6404B3D8D}"/>
    <cellStyle name="Input 2 8 2 4 2" xfId="20208" xr:uid="{990A29EA-03EF-4F64-AEF2-ADA237D0FAE5}"/>
    <cellStyle name="Input 2 8 2 4 2 2" xfId="20209" xr:uid="{8F5AA4DF-3FAF-45A7-82C7-425BD6D3D07D}"/>
    <cellStyle name="Input 2 8 2 4 3" xfId="20210" xr:uid="{8F34EAE1-0926-4671-BEFB-C1EA430E76AE}"/>
    <cellStyle name="Input 2 8 2 4 4" xfId="20211" xr:uid="{A37170DF-409B-41BE-B3C8-F4827C98DDE6}"/>
    <cellStyle name="Input 2 8 2 5" xfId="20212" xr:uid="{C07A439B-8C2D-424B-A70A-FCC4DF87C421}"/>
    <cellStyle name="Input 2 8 2 5 2" xfId="20213" xr:uid="{B2571507-8001-42B3-B77F-C8D86073BA00}"/>
    <cellStyle name="Input 2 8 2 5 2 2" xfId="20214" xr:uid="{9BC8BDE1-E712-4AA7-86C4-22F48D210AD9}"/>
    <cellStyle name="Input 2 8 2 5 3" xfId="20215" xr:uid="{8BAB1954-B42A-47EF-BC70-E87F34456968}"/>
    <cellStyle name="Input 2 8 2 5 4" xfId="20216" xr:uid="{7C9A5559-E02E-4D60-A5BB-A0610A35A9E3}"/>
    <cellStyle name="Input 2 8 2 6" xfId="20217" xr:uid="{697514F0-883E-4B2A-B9BA-80A94311F269}"/>
    <cellStyle name="Input 2 8 2 6 2" xfId="20218" xr:uid="{CA1B65DE-74B9-45EA-B173-5F487FAE1495}"/>
    <cellStyle name="Input 2 8 2 6 2 2" xfId="20219" xr:uid="{644DBE4A-2F83-4953-98CF-21863CA020C2}"/>
    <cellStyle name="Input 2 8 2 6 3" xfId="20220" xr:uid="{CBBE4D7F-2BD0-40BA-9FF2-75624605137A}"/>
    <cellStyle name="Input 2 8 2 7" xfId="20221" xr:uid="{4AB99DBD-6703-41DA-996A-EF2803937037}"/>
    <cellStyle name="Input 2 8 2 7 2" xfId="20222" xr:uid="{4A927745-EC0E-43E9-A0A0-536C20A87B54}"/>
    <cellStyle name="Input 2 8 2 7 2 2" xfId="20223" xr:uid="{4065CCA7-F92A-41D7-BFF5-FB726CB7D7D4}"/>
    <cellStyle name="Input 2 8 2 7 3" xfId="20224" xr:uid="{E08BBBAF-23DE-439E-BFB9-9A93CE7A26BB}"/>
    <cellStyle name="Input 2 8 2 8" xfId="20225" xr:uid="{AFC8B597-3A73-42CF-92F8-32A8B544ED0E}"/>
    <cellStyle name="Input 2 8 2 8 2" xfId="20226" xr:uid="{91A60B03-5970-448B-9D17-BBE6D752BD06}"/>
    <cellStyle name="Input 2 8 2 8 2 2" xfId="20227" xr:uid="{9C1F00E2-C72B-4FA4-B520-7E05004ECC8C}"/>
    <cellStyle name="Input 2 8 2 8 3" xfId="20228" xr:uid="{25E9FE59-D5CC-492A-AC2C-42C2D307034B}"/>
    <cellStyle name="Input 2 8 2 9" xfId="20229" xr:uid="{F05A7B7F-C901-4813-BD3B-0D00E1B09C54}"/>
    <cellStyle name="Input 2 8 2 9 2" xfId="20230" xr:uid="{16DE676E-D4CC-4F76-9B22-280AEFCE1753}"/>
    <cellStyle name="Input 2 8 2 9 2 2" xfId="20231" xr:uid="{E9F381AB-174F-40E7-ABD2-E34857C222B5}"/>
    <cellStyle name="Input 2 8 2 9 3" xfId="20232" xr:uid="{51278F7F-1B3E-4112-9774-00B4FF16E0D4}"/>
    <cellStyle name="Input 2 8 20" xfId="20233" xr:uid="{4E1A8861-70BF-49D1-B06C-343E29FD1532}"/>
    <cellStyle name="Input 2 8 3" xfId="20234" xr:uid="{696A549A-2C22-41EA-88B4-01434D1DA02E}"/>
    <cellStyle name="Input 2 8 3 2" xfId="20235" xr:uid="{CA7783D0-937D-4790-94E4-5D901D491784}"/>
    <cellStyle name="Input 2 8 3 2 2" xfId="20236" xr:uid="{B6A3697D-84F9-452E-A07F-7376EDA13056}"/>
    <cellStyle name="Input 2 8 3 2 2 2" xfId="20237" xr:uid="{9C7E829A-D60B-4D8A-A080-8A844ABC7E47}"/>
    <cellStyle name="Input 2 8 3 2 3" xfId="20238" xr:uid="{FBA08E2C-A538-4D64-8E85-75374F96C572}"/>
    <cellStyle name="Input 2 8 3 2 4" xfId="20239" xr:uid="{FB92265C-8446-4B53-A3ED-E243DF997A66}"/>
    <cellStyle name="Input 2 8 3 3" xfId="20240" xr:uid="{AB0325AE-89D4-4191-9219-C6BC9AEA01D9}"/>
    <cellStyle name="Input 2 8 3 3 2" xfId="20241" xr:uid="{5A0B6279-A606-4852-A41C-B285B21E2F4A}"/>
    <cellStyle name="Input 2 8 3 4" xfId="20242" xr:uid="{215736E2-C1D3-493B-9440-8A541AD29C04}"/>
    <cellStyle name="Input 2 8 3 5" xfId="20243" xr:uid="{EB1AA96C-0488-43FF-96F7-530C73BD280E}"/>
    <cellStyle name="Input 2 8 4" xfId="20244" xr:uid="{1F79B796-258C-4674-998A-6F06C7D3F33D}"/>
    <cellStyle name="Input 2 8 4 2" xfId="20245" xr:uid="{CC21F088-7513-4756-A1F6-296871DF038E}"/>
    <cellStyle name="Input 2 8 4 2 2" xfId="20246" xr:uid="{69CFB465-4CFA-4DD5-B802-613EB1B5EC54}"/>
    <cellStyle name="Input 2 8 4 2 3" xfId="20247" xr:uid="{2A3CAFFB-B04E-4F3C-9463-9C1B71C0707F}"/>
    <cellStyle name="Input 2 8 4 3" xfId="20248" xr:uid="{9018B123-C751-4DA1-8C6A-AB6ED02AB122}"/>
    <cellStyle name="Input 2 8 4 3 2" xfId="20249" xr:uid="{D8589313-2713-4FA6-A2EF-A8AE8924D56E}"/>
    <cellStyle name="Input 2 8 4 4" xfId="20250" xr:uid="{0963F2B0-FDD5-43C2-AAE7-D4256AB9A476}"/>
    <cellStyle name="Input 2 8 5" xfId="20251" xr:uid="{1DEFA6D1-B229-484E-8525-343917B6F1B8}"/>
    <cellStyle name="Input 2 8 5 2" xfId="20252" xr:uid="{4A8BC042-A173-4936-B3CF-F0913760446C}"/>
    <cellStyle name="Input 2 8 5 2 2" xfId="20253" xr:uid="{6F120026-A506-4A62-B9DA-E75D0E836391}"/>
    <cellStyle name="Input 2 8 5 2 3" xfId="20254" xr:uid="{5354A9F0-CB6A-433B-96BB-C775F76D1046}"/>
    <cellStyle name="Input 2 8 5 3" xfId="20255" xr:uid="{561DA58B-9970-4E40-8C41-B2FBFD895902}"/>
    <cellStyle name="Input 2 8 5 4" xfId="20256" xr:uid="{06BED094-373B-43BF-939E-7C7360BFB571}"/>
    <cellStyle name="Input 2 8 6" xfId="20257" xr:uid="{12901C69-7B25-480E-8CDA-56508D9D2E35}"/>
    <cellStyle name="Input 2 8 6 2" xfId="20258" xr:uid="{AE53FBA2-E437-48FF-BF15-82DCAE1EAE9E}"/>
    <cellStyle name="Input 2 8 6 2 2" xfId="20259" xr:uid="{A9420D2B-251F-4FB8-B5F3-812E2D0A798F}"/>
    <cellStyle name="Input 2 8 6 3" xfId="20260" xr:uid="{97ADCB44-047B-43E9-8914-FB1C7FD9D7A9}"/>
    <cellStyle name="Input 2 8 6 4" xfId="20261" xr:uid="{44754FDB-023D-4DA0-9AB3-1080B255F0DA}"/>
    <cellStyle name="Input 2 8 7" xfId="20262" xr:uid="{AD5DB333-AB20-4FB8-95CD-76EB7FF724D6}"/>
    <cellStyle name="Input 2 8 7 2" xfId="20263" xr:uid="{20E45CE3-92AD-4077-B049-407B7F5C67A6}"/>
    <cellStyle name="Input 2 8 7 2 2" xfId="20264" xr:uid="{B9961F93-38FB-4BE7-886A-AE2C6236D85E}"/>
    <cellStyle name="Input 2 8 7 3" xfId="20265" xr:uid="{0A98006F-74E4-44C1-B920-09B4B8E653B9}"/>
    <cellStyle name="Input 2 8 8" xfId="20266" xr:uid="{74047CBC-2893-4BB2-8289-39D2850F7E51}"/>
    <cellStyle name="Input 2 8 8 2" xfId="20267" xr:uid="{373C4095-CFEE-4CD8-8914-1AEC5143749E}"/>
    <cellStyle name="Input 2 8 8 2 2" xfId="20268" xr:uid="{39E0AA9D-24E3-4FA9-AFDC-99DFF53B9488}"/>
    <cellStyle name="Input 2 8 8 3" xfId="20269" xr:uid="{99DE7A31-EE77-4A07-8F89-63A15C8ABB9D}"/>
    <cellStyle name="Input 2 8 9" xfId="20270" xr:uid="{988BA14B-DF6C-4FE1-A988-D156AB30F380}"/>
    <cellStyle name="Input 2 8 9 2" xfId="20271" xr:uid="{62296663-B5A4-4985-8978-17489CE9AA5D}"/>
    <cellStyle name="Input 2 8 9 2 2" xfId="20272" xr:uid="{727ECA72-E0BB-4147-A983-DB84A8C9F6D0}"/>
    <cellStyle name="Input 2 8 9 3" xfId="20273" xr:uid="{050EBC9D-364C-4E7C-B228-D1984F1CC43C}"/>
    <cellStyle name="Input 2 9" xfId="20274" xr:uid="{886EBC31-CEFC-44C7-920A-03CF7316576E}"/>
    <cellStyle name="Input 2 9 10" xfId="20275" xr:uid="{58A9A589-63D1-4307-862C-7D4471BDDCE4}"/>
    <cellStyle name="Input 2 9 10 2" xfId="20276" xr:uid="{E3432DD5-51F2-4291-86F5-BC712FDAE873}"/>
    <cellStyle name="Input 2 9 10 2 2" xfId="20277" xr:uid="{7976F5A4-B537-4A39-9D82-C651C9725877}"/>
    <cellStyle name="Input 2 9 10 3" xfId="20278" xr:uid="{259574DB-4A44-451E-BA4E-24E36C30BFD8}"/>
    <cellStyle name="Input 2 9 11" xfId="20279" xr:uid="{594C2BA8-44A9-4A23-A9F2-6E0AA78E3DF4}"/>
    <cellStyle name="Input 2 9 11 2" xfId="20280" xr:uid="{D4CB4E02-650E-41CF-9666-06F2BB86950F}"/>
    <cellStyle name="Input 2 9 11 2 2" xfId="20281" xr:uid="{E4ED899D-BF29-4B40-A94E-5B973EFDEFD4}"/>
    <cellStyle name="Input 2 9 11 3" xfId="20282" xr:uid="{3FAB1903-1623-445A-BD8B-4EFAF7F3FD91}"/>
    <cellStyle name="Input 2 9 12" xfId="20283" xr:uid="{426BA0C6-62A4-4F9A-AC7B-877A043BE3B7}"/>
    <cellStyle name="Input 2 9 12 2" xfId="20284" xr:uid="{0826D409-26D3-47A6-A50F-CB9CDAB74C9A}"/>
    <cellStyle name="Input 2 9 12 2 2" xfId="20285" xr:uid="{E309CEEB-09E3-4AB8-B97B-5D0FF5CFCD90}"/>
    <cellStyle name="Input 2 9 12 3" xfId="20286" xr:uid="{83F14EF0-1CB3-4C54-BE3D-73FF6B962266}"/>
    <cellStyle name="Input 2 9 13" xfId="20287" xr:uid="{A3207ADB-5FA7-4BA1-965C-ABD2F5999EB2}"/>
    <cellStyle name="Input 2 9 13 2" xfId="20288" xr:uid="{8120F1FB-F2D7-4C05-999F-6C2922D33FDA}"/>
    <cellStyle name="Input 2 9 13 2 2" xfId="20289" xr:uid="{C552E195-84A2-4B53-A35A-4D78A96F18B5}"/>
    <cellStyle name="Input 2 9 13 3" xfId="20290" xr:uid="{EDA5D35D-46A8-47E3-BFCD-743CF96234AC}"/>
    <cellStyle name="Input 2 9 14" xfId="20291" xr:uid="{40FA6932-5FA2-47F4-AB9F-DDE8FFD41951}"/>
    <cellStyle name="Input 2 9 14 2" xfId="20292" xr:uid="{0109D14D-6918-45F7-926C-B7FCB2A88BF4}"/>
    <cellStyle name="Input 2 9 14 2 2" xfId="20293" xr:uid="{D1F9449F-D306-4266-B3C9-AB141E3F9D22}"/>
    <cellStyle name="Input 2 9 14 3" xfId="20294" xr:uid="{14FDF5E0-039F-4247-9508-5B6C8F6E6ACC}"/>
    <cellStyle name="Input 2 9 15" xfId="20295" xr:uid="{09360970-9885-428C-8B22-4220A7BFDAAC}"/>
    <cellStyle name="Input 2 9 15 2" xfId="20296" xr:uid="{893B6038-0948-4226-8F66-30EC73514E55}"/>
    <cellStyle name="Input 2 9 15 2 2" xfId="20297" xr:uid="{644769CC-A714-432B-A3ED-8D850CCBCC2C}"/>
    <cellStyle name="Input 2 9 15 3" xfId="20298" xr:uid="{D7EC476E-FF8D-485C-A152-041A190678D2}"/>
    <cellStyle name="Input 2 9 16" xfId="20299" xr:uid="{BBA276FF-A775-4350-9D1D-4D17EEC7A0F7}"/>
    <cellStyle name="Input 2 9 16 2" xfId="20300" xr:uid="{355534E0-C9A3-4129-B03A-236835503DD3}"/>
    <cellStyle name="Input 2 9 16 2 2" xfId="20301" xr:uid="{2A3C5CEB-39B1-4FDA-91F6-4698610478F5}"/>
    <cellStyle name="Input 2 9 16 3" xfId="20302" xr:uid="{FD0525D0-462F-49CC-A46D-B86C057352D2}"/>
    <cellStyle name="Input 2 9 17" xfId="20303" xr:uid="{B4EFC392-8BBF-48F3-AE88-2030BA677C3A}"/>
    <cellStyle name="Input 2 9 17 2" xfId="20304" xr:uid="{245CA725-C3C0-4CEB-AC14-B885610C7AE5}"/>
    <cellStyle name="Input 2 9 17 2 2" xfId="20305" xr:uid="{CB81365D-B4B3-4D51-87F0-A74D3F4EBFAA}"/>
    <cellStyle name="Input 2 9 17 3" xfId="20306" xr:uid="{DF65812A-0E70-40F9-BDAB-EFD7D0C1AA13}"/>
    <cellStyle name="Input 2 9 18" xfId="20307" xr:uid="{20905F83-1272-4F0F-8DFC-A631943E2B36}"/>
    <cellStyle name="Input 2 9 18 2" xfId="20308" xr:uid="{CF6BCC00-51A2-4194-90DB-59A513121BB3}"/>
    <cellStyle name="Input 2 9 19" xfId="20309" xr:uid="{9CE9838E-4F10-4B21-BB0E-8C4F2CFC4F3C}"/>
    <cellStyle name="Input 2 9 2" xfId="20310" xr:uid="{62585F68-9F2D-4986-9368-E548F5BA10B9}"/>
    <cellStyle name="Input 2 9 2 10" xfId="20311" xr:uid="{5B438AE1-2B3B-4E88-AF73-70D8317EFD18}"/>
    <cellStyle name="Input 2 9 2 10 2" xfId="20312" xr:uid="{227C6AEA-1392-42BF-AAD6-6D656700C287}"/>
    <cellStyle name="Input 2 9 2 10 2 2" xfId="20313" xr:uid="{B39A163C-DB45-4727-A258-617EF6CF610D}"/>
    <cellStyle name="Input 2 9 2 10 3" xfId="20314" xr:uid="{D647D1D0-9C91-43CD-A6CC-6865483DCD65}"/>
    <cellStyle name="Input 2 9 2 11" xfId="20315" xr:uid="{88E07C83-8561-44D4-864B-E16A646C61C2}"/>
    <cellStyle name="Input 2 9 2 11 2" xfId="20316" xr:uid="{76673608-DA06-45CD-BFBF-165CA70AA6D8}"/>
    <cellStyle name="Input 2 9 2 11 2 2" xfId="20317" xr:uid="{5161AB50-AB2A-42E2-A9A2-5713C2A34DDE}"/>
    <cellStyle name="Input 2 9 2 11 3" xfId="20318" xr:uid="{F07E2B25-0485-4436-A8DC-182F7047C636}"/>
    <cellStyle name="Input 2 9 2 12" xfId="20319" xr:uid="{EB188FDC-D63B-41C9-94E8-B0E4B0E8E7D7}"/>
    <cellStyle name="Input 2 9 2 12 2" xfId="20320" xr:uid="{14E8DD6B-C111-451F-9F56-E7957E75952D}"/>
    <cellStyle name="Input 2 9 2 12 2 2" xfId="20321" xr:uid="{21B2C80F-9FC8-4499-856F-400C6B385241}"/>
    <cellStyle name="Input 2 9 2 12 3" xfId="20322" xr:uid="{6E51902B-7D8B-402D-8735-1C51074679C5}"/>
    <cellStyle name="Input 2 9 2 13" xfId="20323" xr:uid="{87DE755E-7B23-43C7-8CFA-C385E9583491}"/>
    <cellStyle name="Input 2 9 2 13 2" xfId="20324" xr:uid="{C1EFAEC3-5883-40B6-B2DE-8435AE328F4B}"/>
    <cellStyle name="Input 2 9 2 13 2 2" xfId="20325" xr:uid="{0C0E2904-F3D8-427B-B320-3A95A27DFFCF}"/>
    <cellStyle name="Input 2 9 2 13 3" xfId="20326" xr:uid="{59935AC4-A276-41BE-AF86-305376CB8E2E}"/>
    <cellStyle name="Input 2 9 2 14" xfId="20327" xr:uid="{01CD434C-C9BD-49E6-A500-7BB18B284AD0}"/>
    <cellStyle name="Input 2 9 2 14 2" xfId="20328" xr:uid="{56EB68C3-211E-46E4-8A61-0A2DEDF41D56}"/>
    <cellStyle name="Input 2 9 2 14 2 2" xfId="20329" xr:uid="{F0298EBF-E95D-4F4D-B7DA-5E6EDC3F44CB}"/>
    <cellStyle name="Input 2 9 2 14 3" xfId="20330" xr:uid="{76026288-6658-4B86-A985-CB17CDCF435A}"/>
    <cellStyle name="Input 2 9 2 15" xfId="20331" xr:uid="{38080A3C-3B9B-465D-9EF5-7F1DA07440E5}"/>
    <cellStyle name="Input 2 9 2 15 2" xfId="20332" xr:uid="{333EA8E6-4196-4E9D-81B1-FEF104CD6143}"/>
    <cellStyle name="Input 2 9 2 15 2 2" xfId="20333" xr:uid="{72990D04-A08D-4B6E-A12D-19C90ADA422B}"/>
    <cellStyle name="Input 2 9 2 15 3" xfId="20334" xr:uid="{F4AB2708-8B4D-4952-BC0C-D46C12465323}"/>
    <cellStyle name="Input 2 9 2 16" xfId="20335" xr:uid="{7CE325C0-C283-474A-A299-CBB8E55F3DAB}"/>
    <cellStyle name="Input 2 9 2 16 2" xfId="20336" xr:uid="{8EBBF079-2EDC-485E-96AF-AF9C890E8A2A}"/>
    <cellStyle name="Input 2 9 2 16 2 2" xfId="20337" xr:uid="{578EB625-A92D-4617-AFE1-A0F55E364A01}"/>
    <cellStyle name="Input 2 9 2 16 3" xfId="20338" xr:uid="{F751C4A9-1789-4F7B-B049-817B00EE5D36}"/>
    <cellStyle name="Input 2 9 2 17" xfId="20339" xr:uid="{4F32494D-51B8-434E-B256-D3AA870CFAC4}"/>
    <cellStyle name="Input 2 9 2 17 2" xfId="20340" xr:uid="{786D5FF2-ACA9-4A9F-9696-58C9B72279C6}"/>
    <cellStyle name="Input 2 9 2 17 2 2" xfId="20341" xr:uid="{FF118BB7-5918-438F-AF49-6E94A5BDD4D4}"/>
    <cellStyle name="Input 2 9 2 17 3" xfId="20342" xr:uid="{D5263BE3-687B-4B8A-BD58-0447613AC2F1}"/>
    <cellStyle name="Input 2 9 2 18" xfId="20343" xr:uid="{820875F1-5B82-4AA9-BDED-82B9254809A6}"/>
    <cellStyle name="Input 2 9 2 18 2" xfId="20344" xr:uid="{B2DFD031-F605-41EF-9DED-EF5B7EEDCAE6}"/>
    <cellStyle name="Input 2 9 2 18 2 2" xfId="20345" xr:uid="{DA88F80D-03F0-4D79-858F-B5A8C00E97B8}"/>
    <cellStyle name="Input 2 9 2 18 3" xfId="20346" xr:uid="{A1A543A7-7D6F-4702-B949-BFF9239D7CA3}"/>
    <cellStyle name="Input 2 9 2 19" xfId="20347" xr:uid="{09F41B1B-3FEB-485C-9E49-A88F04EEC728}"/>
    <cellStyle name="Input 2 9 2 19 2" xfId="20348" xr:uid="{5ECBDDD1-B13A-4374-9A30-C7AD9267C50A}"/>
    <cellStyle name="Input 2 9 2 19 2 2" xfId="20349" xr:uid="{E0B9329D-5FEC-43B8-A61F-077B7454DE32}"/>
    <cellStyle name="Input 2 9 2 19 3" xfId="20350" xr:uid="{17A1599A-6243-40F3-96B0-7AC4A7615411}"/>
    <cellStyle name="Input 2 9 2 2" xfId="20351" xr:uid="{9ED02102-7DD1-4B69-9F55-DD953E747893}"/>
    <cellStyle name="Input 2 9 2 2 2" xfId="20352" xr:uid="{24DCFE42-F27A-4720-9BB8-B9FBF9D393CA}"/>
    <cellStyle name="Input 2 9 2 2 2 2" xfId="20353" xr:uid="{8AA112EC-322E-4FCB-B262-FE039F7AE6C1}"/>
    <cellStyle name="Input 2 9 2 2 2 2 2" xfId="20354" xr:uid="{05E6EF0A-7BED-47B0-A7F2-91E2CE66B584}"/>
    <cellStyle name="Input 2 9 2 2 2 3" xfId="20355" xr:uid="{8B0F95B2-0087-4B53-AF10-08CAF60D6F07}"/>
    <cellStyle name="Input 2 9 2 2 2 4" xfId="20356" xr:uid="{A978F2AC-7677-4082-A387-F9114767AC59}"/>
    <cellStyle name="Input 2 9 2 2 3" xfId="20357" xr:uid="{30BE65D6-0ED5-4EFC-BF22-211652C015DF}"/>
    <cellStyle name="Input 2 9 2 2 3 2" xfId="20358" xr:uid="{BF59EB3E-4F6B-42D3-A0A2-DC146BB89ECB}"/>
    <cellStyle name="Input 2 9 2 2 4" xfId="20359" xr:uid="{4A1E6DEF-4DCF-4347-9975-5E9F6F4CE20F}"/>
    <cellStyle name="Input 2 9 2 2 5" xfId="20360" xr:uid="{492F11AF-C003-4B5E-99FB-EE1E49BE5547}"/>
    <cellStyle name="Input 2 9 2 20" xfId="20361" xr:uid="{13B2D5CF-6F94-447D-9D6A-E40AE9349865}"/>
    <cellStyle name="Input 2 9 2 20 2" xfId="20362" xr:uid="{A630A60C-1D4B-4D02-B49B-097A4761270E}"/>
    <cellStyle name="Input 2 9 2 20 2 2" xfId="20363" xr:uid="{D7206665-DB5A-42C8-9BBD-C98707B4FD62}"/>
    <cellStyle name="Input 2 9 2 20 3" xfId="20364" xr:uid="{72A0BA4E-9546-4725-856D-4B8AD50ED39A}"/>
    <cellStyle name="Input 2 9 2 21" xfId="20365" xr:uid="{51AC7768-27F5-463D-9FDF-7DAF6D130D4F}"/>
    <cellStyle name="Input 2 9 2 21 2" xfId="20366" xr:uid="{567C72A1-3B38-47B2-B205-7FF11050621C}"/>
    <cellStyle name="Input 2 9 2 22" xfId="20367" xr:uid="{1B256AD0-53D6-4A6A-94DB-0088C6B7C9FA}"/>
    <cellStyle name="Input 2 9 2 23" xfId="20368" xr:uid="{43515E25-0F9F-4217-8AA4-D7DDBFA4E2D7}"/>
    <cellStyle name="Input 2 9 2 3" xfId="20369" xr:uid="{146CFF49-22E7-447E-B9B9-74BE1155A593}"/>
    <cellStyle name="Input 2 9 2 3 2" xfId="20370" xr:uid="{4E490655-E23A-4BD7-8F07-86AEC737748C}"/>
    <cellStyle name="Input 2 9 2 3 2 2" xfId="20371" xr:uid="{29439EB1-6F3D-447E-8466-3B1E2AE4A772}"/>
    <cellStyle name="Input 2 9 2 3 2 3" xfId="20372" xr:uid="{78584E9E-F4AC-43BB-B19F-0C72D3C499C2}"/>
    <cellStyle name="Input 2 9 2 3 3" xfId="20373" xr:uid="{C18C4946-B3D9-4B83-914B-0775751864E7}"/>
    <cellStyle name="Input 2 9 2 3 3 2" xfId="20374" xr:uid="{34193AE6-F2DE-4AA5-B8DB-2097722BB221}"/>
    <cellStyle name="Input 2 9 2 3 4" xfId="20375" xr:uid="{682B9BEB-301F-438A-BBE8-622B2EC66620}"/>
    <cellStyle name="Input 2 9 2 4" xfId="20376" xr:uid="{1672099B-85BA-4C7A-B94B-FA48D95A8D5F}"/>
    <cellStyle name="Input 2 9 2 4 2" xfId="20377" xr:uid="{98E54DDB-AD14-4173-AE5B-50A122F461E1}"/>
    <cellStyle name="Input 2 9 2 4 2 2" xfId="20378" xr:uid="{9790E32B-B39E-48CA-BC72-83B338E8EE78}"/>
    <cellStyle name="Input 2 9 2 4 3" xfId="20379" xr:uid="{0B5151D6-A644-40C1-BBD2-4C01A97C73AF}"/>
    <cellStyle name="Input 2 9 2 4 4" xfId="20380" xr:uid="{1BE839AC-BA1F-4BE7-A089-923EEE81585E}"/>
    <cellStyle name="Input 2 9 2 5" xfId="20381" xr:uid="{7D8482A0-4DCA-4A55-93EE-4469BE9B7128}"/>
    <cellStyle name="Input 2 9 2 5 2" xfId="20382" xr:uid="{C10AD580-E077-48C8-B216-2C933D814E30}"/>
    <cellStyle name="Input 2 9 2 5 2 2" xfId="20383" xr:uid="{C1CC0199-2775-46AE-A7D4-02D19621B627}"/>
    <cellStyle name="Input 2 9 2 5 3" xfId="20384" xr:uid="{03D69624-8957-41B9-98E8-48C251CD23B8}"/>
    <cellStyle name="Input 2 9 2 5 4" xfId="20385" xr:uid="{F6C72463-171E-430A-9F9E-25BCB15800F2}"/>
    <cellStyle name="Input 2 9 2 6" xfId="20386" xr:uid="{B63037C5-6411-4CD7-A53E-82791AEFCA11}"/>
    <cellStyle name="Input 2 9 2 6 2" xfId="20387" xr:uid="{F283BE08-D038-4F74-96D8-51BFA2E5003C}"/>
    <cellStyle name="Input 2 9 2 6 2 2" xfId="20388" xr:uid="{214B4B25-CE49-4D50-9F1D-06D692DEF9C8}"/>
    <cellStyle name="Input 2 9 2 6 3" xfId="20389" xr:uid="{8B260D09-D4B7-4F70-88F0-815456A8A9BC}"/>
    <cellStyle name="Input 2 9 2 7" xfId="20390" xr:uid="{9FC74476-0B5D-4EF3-ABE5-E7C07DE98223}"/>
    <cellStyle name="Input 2 9 2 7 2" xfId="20391" xr:uid="{22FD67F1-313D-4678-A46A-C9C825B2B86C}"/>
    <cellStyle name="Input 2 9 2 7 2 2" xfId="20392" xr:uid="{30B3A412-CCFA-43A2-9E01-67C6290583C5}"/>
    <cellStyle name="Input 2 9 2 7 3" xfId="20393" xr:uid="{B1334587-3A73-4177-9257-E49DFD45A0EE}"/>
    <cellStyle name="Input 2 9 2 8" xfId="20394" xr:uid="{36D7BE08-8FD0-49AC-A03B-6CB01E062C81}"/>
    <cellStyle name="Input 2 9 2 8 2" xfId="20395" xr:uid="{980AAF95-63D5-4AE8-9CE4-203048AC5605}"/>
    <cellStyle name="Input 2 9 2 8 2 2" xfId="20396" xr:uid="{033763DF-A1A1-4F82-A89C-825B8CABF72F}"/>
    <cellStyle name="Input 2 9 2 8 3" xfId="20397" xr:uid="{B0DD989D-4182-4BB3-8C8B-93148ABA9CEE}"/>
    <cellStyle name="Input 2 9 2 9" xfId="20398" xr:uid="{396A1135-90ED-4AB2-9E01-FB5B139690F3}"/>
    <cellStyle name="Input 2 9 2 9 2" xfId="20399" xr:uid="{B48B8B82-1A8F-4373-82FD-30FA261138B2}"/>
    <cellStyle name="Input 2 9 2 9 2 2" xfId="20400" xr:uid="{0E426858-640F-4E79-BE59-B08FC26B6705}"/>
    <cellStyle name="Input 2 9 2 9 3" xfId="20401" xr:uid="{9F8DBDE7-757E-4DD2-9D10-62D9D8D73D34}"/>
    <cellStyle name="Input 2 9 20" xfId="20402" xr:uid="{9D4B6AE0-E728-406B-AF6F-A8C805E80C0C}"/>
    <cellStyle name="Input 2 9 3" xfId="20403" xr:uid="{253F183F-DEB0-4A41-9C26-AACCF4E292D3}"/>
    <cellStyle name="Input 2 9 3 2" xfId="20404" xr:uid="{6F676AF2-07B7-459D-8CB0-16BB6FA44943}"/>
    <cellStyle name="Input 2 9 3 2 2" xfId="20405" xr:uid="{EA799DD5-91CA-4292-B638-7849FA50A533}"/>
    <cellStyle name="Input 2 9 3 2 2 2" xfId="20406" xr:uid="{7FB429F3-2E6B-4E69-A0F1-FA9C6D30D2D0}"/>
    <cellStyle name="Input 2 9 3 2 3" xfId="20407" xr:uid="{84422EC5-C367-4987-B7C4-60BC19C26C7D}"/>
    <cellStyle name="Input 2 9 3 2 4" xfId="20408" xr:uid="{3CB13ED8-7433-4A65-A45D-04F9AA1719D5}"/>
    <cellStyle name="Input 2 9 3 3" xfId="20409" xr:uid="{77043330-378B-4006-AF2C-68E1CA766CDD}"/>
    <cellStyle name="Input 2 9 3 3 2" xfId="20410" xr:uid="{6A0D4E0E-FA60-4C4C-B49A-37437F8EC332}"/>
    <cellStyle name="Input 2 9 3 4" xfId="20411" xr:uid="{357A1F5E-49EE-4AD7-822B-11DE97A9654B}"/>
    <cellStyle name="Input 2 9 3 5" xfId="20412" xr:uid="{6EE589B5-8C02-4A1E-A415-019C940D8E35}"/>
    <cellStyle name="Input 2 9 4" xfId="20413" xr:uid="{B7BA9A6C-7B66-4EF6-AE3B-C4D86E406B9B}"/>
    <cellStyle name="Input 2 9 4 2" xfId="20414" xr:uid="{322E69BC-7951-4FB1-92A1-9831EAF3EE19}"/>
    <cellStyle name="Input 2 9 4 2 2" xfId="20415" xr:uid="{419AA628-8A61-4F3F-A3BA-641691F8A588}"/>
    <cellStyle name="Input 2 9 4 2 3" xfId="20416" xr:uid="{7B2037C2-FC6C-4AED-ACCC-C6912223DE7C}"/>
    <cellStyle name="Input 2 9 4 3" xfId="20417" xr:uid="{97AAB5E8-02E8-4091-8EF2-E9838FE321FA}"/>
    <cellStyle name="Input 2 9 4 3 2" xfId="20418" xr:uid="{B7819982-C216-4697-851C-ECEF686D1A1B}"/>
    <cellStyle name="Input 2 9 4 4" xfId="20419" xr:uid="{D45F8082-3028-4DB2-9E41-86EA7969573F}"/>
    <cellStyle name="Input 2 9 5" xfId="20420" xr:uid="{EA2D5BB8-303C-4FF9-A5C4-EAE537E4B808}"/>
    <cellStyle name="Input 2 9 5 2" xfId="20421" xr:uid="{685E2801-3B30-4FB6-AD8B-317FBA293A9E}"/>
    <cellStyle name="Input 2 9 5 2 2" xfId="20422" xr:uid="{FC8FE605-38A6-4D13-8162-4AD16D5C419F}"/>
    <cellStyle name="Input 2 9 5 2 3" xfId="20423" xr:uid="{D16A847B-9A25-4407-A39A-9D48D0E543ED}"/>
    <cellStyle name="Input 2 9 5 3" xfId="20424" xr:uid="{D3198120-AB63-4504-A9A3-5A96856E8044}"/>
    <cellStyle name="Input 2 9 5 4" xfId="20425" xr:uid="{BDF7E21B-F429-4A6E-B033-3EE81C528BF8}"/>
    <cellStyle name="Input 2 9 6" xfId="20426" xr:uid="{A7F0D517-EE77-4047-AEAE-DEF9670052B8}"/>
    <cellStyle name="Input 2 9 6 2" xfId="20427" xr:uid="{5EDF3B5A-F4CF-4FBB-B2CC-5A614E437A74}"/>
    <cellStyle name="Input 2 9 6 2 2" xfId="20428" xr:uid="{46E6B492-5584-4A33-8075-1AEF28782865}"/>
    <cellStyle name="Input 2 9 6 3" xfId="20429" xr:uid="{68C0D9EB-597E-4ECB-B0FB-2450E0CDE554}"/>
    <cellStyle name="Input 2 9 6 4" xfId="20430" xr:uid="{9A7EA016-9210-4BA3-BC7A-0EC46EB8EE42}"/>
    <cellStyle name="Input 2 9 7" xfId="20431" xr:uid="{17580FAB-BB39-4968-B920-00AA07661BA5}"/>
    <cellStyle name="Input 2 9 7 2" xfId="20432" xr:uid="{9EA4486C-B013-4FA5-A598-7A6AC9CB0E15}"/>
    <cellStyle name="Input 2 9 7 2 2" xfId="20433" xr:uid="{82539755-6A04-49C9-9EC7-D8FD5815BA46}"/>
    <cellStyle name="Input 2 9 7 3" xfId="20434" xr:uid="{17B757E1-4068-43E5-B38E-5168BF1164A2}"/>
    <cellStyle name="Input 2 9 8" xfId="20435" xr:uid="{906D4F87-6A68-4A54-B783-E69F1BC851E0}"/>
    <cellStyle name="Input 2 9 8 2" xfId="20436" xr:uid="{B52A61C8-388A-4E50-9FD8-74E620A29E3B}"/>
    <cellStyle name="Input 2 9 8 2 2" xfId="20437" xr:uid="{0AABD280-2371-41E5-9F74-C2DE01C08322}"/>
    <cellStyle name="Input 2 9 8 3" xfId="20438" xr:uid="{D7E17559-2703-4AF0-9C26-F9BD123105B5}"/>
    <cellStyle name="Input 2 9 9" xfId="20439" xr:uid="{5E0932FB-892C-49F4-B4BF-4A76E039089D}"/>
    <cellStyle name="Input 2 9 9 2" xfId="20440" xr:uid="{9716F919-C706-49E3-AC11-000E95A39ABD}"/>
    <cellStyle name="Input 2 9 9 2 2" xfId="20441" xr:uid="{51E8338C-5609-4B85-A752-F2438D8EAC88}"/>
    <cellStyle name="Input 2 9 9 3" xfId="20442" xr:uid="{6E78D19A-9D56-4FDC-8A20-888DAADAA76F}"/>
    <cellStyle name="Input 2_5A4 10-11 Templates Final" xfId="20443" xr:uid="{B9D28881-A892-4E5D-93D5-C383BEF6A00D}"/>
    <cellStyle name="input 20" xfId="20444" xr:uid="{364E4B99-8AD4-4A40-BFEE-61EE74AEDDB9}"/>
    <cellStyle name="Input 20 2" xfId="20445" xr:uid="{A0E50047-823B-455E-AFA0-72DC098387D1}"/>
    <cellStyle name="Input 20 3" xfId="20446" xr:uid="{20A41617-5D7E-426C-9CB8-566A9709DD5C}"/>
    <cellStyle name="input 21" xfId="20447" xr:uid="{A1ADDB58-10A2-415C-A55E-1EAA7E3FAA04}"/>
    <cellStyle name="Input 22" xfId="20448" xr:uid="{974E6BB5-DB86-4CDE-AA7A-05B077F65224}"/>
    <cellStyle name="Input 23" xfId="20449" xr:uid="{574678AB-318F-4EC6-89FA-433EC63759F7}"/>
    <cellStyle name="Input 24" xfId="20450" xr:uid="{42ABF408-318C-44FA-800A-E47E3197EA04}"/>
    <cellStyle name="Input 25" xfId="20451" xr:uid="{08BF955B-AD6D-4287-B2DF-020A002EE05E}"/>
    <cellStyle name="Input 26" xfId="20452" xr:uid="{A237F090-DABD-4857-B6DA-73175E6235BE}"/>
    <cellStyle name="Input 27" xfId="20453" xr:uid="{EB9D26A2-D07C-4113-8E66-0E413CE82520}"/>
    <cellStyle name="Input 28" xfId="20454" xr:uid="{2F76106D-A579-4553-B3FA-1E744B243CE0}"/>
    <cellStyle name="Input 29" xfId="20455" xr:uid="{E03B222E-EEBC-4E08-8E13-EFE05B530BB4}"/>
    <cellStyle name="Input 3" xfId="180" xr:uid="{EAB0631A-5AAB-49A7-9F63-8739BCD3AA9B}"/>
    <cellStyle name="Input 3 10" xfId="20456" xr:uid="{BFC6613B-16EE-4C00-A3A6-EA019674BC87}"/>
    <cellStyle name="Input 3 10 2" xfId="20457" xr:uid="{397EF17A-F41B-434A-95A5-E42CBA4B2B84}"/>
    <cellStyle name="Input 3 10 2 2" xfId="20458" xr:uid="{93BA37C9-C7DD-4981-B330-4AE806216AE2}"/>
    <cellStyle name="Input 3 10 3" xfId="20459" xr:uid="{7632004A-22F2-4B55-9E86-BC660BB85841}"/>
    <cellStyle name="Input 3 11" xfId="20460" xr:uid="{1BD28C82-0BA8-4FFC-A804-C365907160D0}"/>
    <cellStyle name="Input 3 11 2" xfId="20461" xr:uid="{82548D7E-B5E8-4D0E-98C7-410A5ADFC3F4}"/>
    <cellStyle name="Input 3 11 2 2" xfId="20462" xr:uid="{9856AFC3-6198-4BC5-AD1A-1FB488942C68}"/>
    <cellStyle name="Input 3 11 3" xfId="20463" xr:uid="{1B66F459-6339-41CE-8BF4-9EB9CE8A3887}"/>
    <cellStyle name="Input 3 12" xfId="20464" xr:uid="{F040254D-E3BD-42D2-8A71-6EDAE56A0784}"/>
    <cellStyle name="Input 3 12 2" xfId="20465" xr:uid="{BD038BE2-388C-4F8E-B426-19CEE1653A22}"/>
    <cellStyle name="Input 3 12 2 2" xfId="20466" xr:uid="{789F8804-F2B0-4E27-BFC0-8F3893168DFD}"/>
    <cellStyle name="Input 3 12 3" xfId="20467" xr:uid="{DFFB36E3-B2A9-48A9-AD2E-ABFCFC9DEBF1}"/>
    <cellStyle name="Input 3 13" xfId="20468" xr:uid="{61110B24-E711-497C-8037-5D42B1EA040B}"/>
    <cellStyle name="Input 3 13 2" xfId="20469" xr:uid="{9374F45D-F524-44CD-8370-B6BF203C515C}"/>
    <cellStyle name="Input 3 13 2 2" xfId="20470" xr:uid="{8FA739B0-D85F-4FC7-9C0E-FB5A7B7D4203}"/>
    <cellStyle name="Input 3 13 3" xfId="20471" xr:uid="{B94B6DDB-6186-4A94-ACFC-3CDE891F4D20}"/>
    <cellStyle name="Input 3 14" xfId="20472" xr:uid="{6BB9FFC2-EAE9-42F3-9C72-6D1BB23FD8A3}"/>
    <cellStyle name="Input 3 14 2" xfId="20473" xr:uid="{35EEA5BC-8E19-4A6C-B798-2B4704F9C931}"/>
    <cellStyle name="Input 3 14 2 2" xfId="20474" xr:uid="{721DE94F-4BEB-4F81-9191-1B8717228964}"/>
    <cellStyle name="Input 3 14 3" xfId="20475" xr:uid="{5659D185-83FB-4E9D-A2AD-8C78911B8BC2}"/>
    <cellStyle name="Input 3 15" xfId="20476" xr:uid="{220365C0-D6F5-4F2A-8178-3AADE3DDCD3D}"/>
    <cellStyle name="Input 3 15 2" xfId="20477" xr:uid="{6DB13D1D-F6A9-4BBA-9605-0C86E00DB561}"/>
    <cellStyle name="Input 3 15 2 2" xfId="20478" xr:uid="{DA676F72-48DE-43C2-B09F-507A6751A10D}"/>
    <cellStyle name="Input 3 15 3" xfId="20479" xr:uid="{E38D3FD8-F433-4614-AA31-E0F185F6BB75}"/>
    <cellStyle name="Input 3 16" xfId="20480" xr:uid="{794F92DF-727E-49C9-822B-E1B4F104BB90}"/>
    <cellStyle name="Input 3 16 2" xfId="20481" xr:uid="{51868F57-9E04-4085-BD41-824D766C99AD}"/>
    <cellStyle name="Input 3 16 2 2" xfId="20482" xr:uid="{B9FA8205-9D58-4F4D-8989-20D0B1B74F48}"/>
    <cellStyle name="Input 3 16 3" xfId="20483" xr:uid="{9C714432-5CDE-4CAC-B1EA-5CC3BCB96144}"/>
    <cellStyle name="Input 3 17" xfId="20484" xr:uid="{F06D6CE8-881F-4FC0-B6FC-F0FB66B37019}"/>
    <cellStyle name="Input 3 17 2" xfId="20485" xr:uid="{CEE502BB-D8BE-46FD-B1A9-7FF58D87F5D5}"/>
    <cellStyle name="Input 3 17 2 2" xfId="20486" xr:uid="{C6FFA8F3-712F-409E-BFE9-3737AEC7CE58}"/>
    <cellStyle name="Input 3 17 3" xfId="20487" xr:uid="{13274F4B-D248-44B3-BE8A-24E514B672C3}"/>
    <cellStyle name="Input 3 18" xfId="20488" xr:uid="{8C9AA908-6C33-4342-B8CE-F54CA3B7F120}"/>
    <cellStyle name="Input 3 18 2" xfId="20489" xr:uid="{AD12EAC4-2E7D-42AF-9EB9-EE36D11BCADF}"/>
    <cellStyle name="Input 3 18 2 2" xfId="20490" xr:uid="{053FE345-7E41-4294-BC5F-92914636A2E8}"/>
    <cellStyle name="Input 3 18 3" xfId="20491" xr:uid="{D09D2D33-3855-4C17-ABB7-C0E15D81A77F}"/>
    <cellStyle name="Input 3 19" xfId="20492" xr:uid="{2961066D-2CCA-4AC3-964F-EAECC31CC27F}"/>
    <cellStyle name="Input 3 19 2" xfId="20493" xr:uid="{559D651E-370F-4093-B296-9BBE8474F947}"/>
    <cellStyle name="Input 3 19 2 2" xfId="20494" xr:uid="{24D49050-CA68-44F0-8956-B3E30D71ABA7}"/>
    <cellStyle name="Input 3 19 3" xfId="20495" xr:uid="{9233EB8A-4392-4CC2-BCBD-3B27771A1B94}"/>
    <cellStyle name="Input 3 2" xfId="20496" xr:uid="{C4561B94-FE49-4B4C-848C-521AEE1E3CAB}"/>
    <cellStyle name="Input 3 2 10" xfId="20497" xr:uid="{F1D0E696-A2BC-4CA8-B493-D5381A1D2BA9}"/>
    <cellStyle name="Input 3 2 10 2" xfId="20498" xr:uid="{44150C39-AA1F-4278-88C5-1BB8126994BB}"/>
    <cellStyle name="Input 3 2 10 2 2" xfId="20499" xr:uid="{7FD993C3-2DA5-4831-88F5-84C4AC9E11C6}"/>
    <cellStyle name="Input 3 2 10 3" xfId="20500" xr:uid="{6B7D196A-3395-4046-A556-8E449F5A6130}"/>
    <cellStyle name="Input 3 2 11" xfId="20501" xr:uid="{ADC4263C-D7B6-43B8-9E3E-FB101BEB6625}"/>
    <cellStyle name="Input 3 2 11 2" xfId="20502" xr:uid="{768C2ED3-9EB6-42DA-A413-D9384D9095AC}"/>
    <cellStyle name="Input 3 2 11 2 2" xfId="20503" xr:uid="{157F8FAB-9D07-487E-B418-DFF476B3A2C2}"/>
    <cellStyle name="Input 3 2 11 3" xfId="20504" xr:uid="{16505392-A1FD-41F7-AE86-DDFE05F2B9FC}"/>
    <cellStyle name="Input 3 2 12" xfId="20505" xr:uid="{A693862D-65A5-496A-A17B-FD2E79808E38}"/>
    <cellStyle name="Input 3 2 12 2" xfId="20506" xr:uid="{DFE95E40-D76A-4D26-A3D8-15A7F0981084}"/>
    <cellStyle name="Input 3 2 12 2 2" xfId="20507" xr:uid="{D7FCEEA1-DAFA-476C-B1D8-659A305DEBE1}"/>
    <cellStyle name="Input 3 2 12 3" xfId="20508" xr:uid="{4482DA47-066D-4597-9C8A-AB0F3F3E332B}"/>
    <cellStyle name="Input 3 2 13" xfId="20509" xr:uid="{68AB6336-7CC0-497F-86B4-2A302AFCB846}"/>
    <cellStyle name="Input 3 2 13 2" xfId="20510" xr:uid="{C87BCFDB-8CCD-4E71-B265-C8C3163D659A}"/>
    <cellStyle name="Input 3 2 13 2 2" xfId="20511" xr:uid="{CA89B9EB-2AAF-44FB-8F91-3744BF74B94B}"/>
    <cellStyle name="Input 3 2 13 3" xfId="20512" xr:uid="{4A7BA407-AF8D-4103-9DAD-E7407384C7C1}"/>
    <cellStyle name="Input 3 2 14" xfId="20513" xr:uid="{29AF711A-C462-4029-A119-8F27D7E9DBE3}"/>
    <cellStyle name="Input 3 2 14 2" xfId="20514" xr:uid="{10531E52-1616-4757-BFC7-C84F818EA17B}"/>
    <cellStyle name="Input 3 2 14 2 2" xfId="20515" xr:uid="{6EFB10E2-C993-4AD5-9F1C-96FC6B72A441}"/>
    <cellStyle name="Input 3 2 14 3" xfId="20516" xr:uid="{6B46B58F-0CB2-4C9F-9AA4-3B9B51984264}"/>
    <cellStyle name="Input 3 2 15" xfId="20517" xr:uid="{0C91F294-B555-407F-91BF-3ECB399273AF}"/>
    <cellStyle name="Input 3 2 15 2" xfId="20518" xr:uid="{EFF0866A-24C2-4151-8C10-4A770CF9AB17}"/>
    <cellStyle name="Input 3 2 15 2 2" xfId="20519" xr:uid="{5A2A6575-7177-4020-AAD0-D67AD662C702}"/>
    <cellStyle name="Input 3 2 15 3" xfId="20520" xr:uid="{5EA9FD02-CA63-4027-8EDB-1B19E2F140C1}"/>
    <cellStyle name="Input 3 2 16" xfId="20521" xr:uid="{0D5BA163-D6FC-4604-A23A-B2813F8820E4}"/>
    <cellStyle name="Input 3 2 16 2" xfId="20522" xr:uid="{35564047-267A-4B29-A1FF-7220BA382E30}"/>
    <cellStyle name="Input 3 2 16 2 2" xfId="20523" xr:uid="{C36B19FC-786E-400C-AB4D-3D1F52C9307F}"/>
    <cellStyle name="Input 3 2 16 3" xfId="20524" xr:uid="{B38470F3-A13E-4950-BD0B-641B4735DA08}"/>
    <cellStyle name="Input 3 2 17" xfId="20525" xr:uid="{CC70D5AC-9D6C-453E-9490-87245485457C}"/>
    <cellStyle name="Input 3 2 17 2" xfId="20526" xr:uid="{4F210A23-0714-4C5C-AA57-36D36064DF46}"/>
    <cellStyle name="Input 3 2 17 2 2" xfId="20527" xr:uid="{FB79F0F7-64B1-4117-B5C4-7CA7BE4A422D}"/>
    <cellStyle name="Input 3 2 17 3" xfId="20528" xr:uid="{9ED1A132-BBFF-45A9-9DF1-E5B662EE2234}"/>
    <cellStyle name="Input 3 2 18" xfId="20529" xr:uid="{E4FF0234-0C25-4AB5-918C-AAE782889702}"/>
    <cellStyle name="Input 3 2 18 2" xfId="20530" xr:uid="{D31D399E-06DB-405F-9177-2729F669CC3A}"/>
    <cellStyle name="Input 3 2 18 2 2" xfId="20531" xr:uid="{EFCE259B-D27F-4655-868F-DA366B6D9A0D}"/>
    <cellStyle name="Input 3 2 18 3" xfId="20532" xr:uid="{54C3FBF7-FBB0-4274-9BBB-0961DD3398D8}"/>
    <cellStyle name="Input 3 2 19" xfId="20533" xr:uid="{A9ED3020-9A75-42AB-8E40-A5CAF75DA0D6}"/>
    <cellStyle name="Input 3 2 19 2" xfId="20534" xr:uid="{72D6F553-87EA-4934-9EC1-CD8B2F1D2DA8}"/>
    <cellStyle name="Input 3 2 19 2 2" xfId="20535" xr:uid="{0292CC4D-86E5-40D8-932F-62B410712939}"/>
    <cellStyle name="Input 3 2 19 3" xfId="20536" xr:uid="{B2A5CB1F-865A-4651-A096-857AF345EE0E}"/>
    <cellStyle name="Input 3 2 2" xfId="20537" xr:uid="{8DCE5B37-E465-4952-B146-E15D5B3F0406}"/>
    <cellStyle name="Input 3 2 2 10" xfId="20538" xr:uid="{60759DA2-1ED7-41AC-B2C5-29AB5650A983}"/>
    <cellStyle name="Input 3 2 2 10 2" xfId="20539" xr:uid="{017ED619-EC37-43A0-B5E6-FF2F6D672032}"/>
    <cellStyle name="Input 3 2 2 10 2 2" xfId="20540" xr:uid="{F55F464E-89DA-4A2C-A5E6-B31B5CB4BA39}"/>
    <cellStyle name="Input 3 2 2 10 3" xfId="20541" xr:uid="{8FA06DCB-470E-4238-937C-974141E570AF}"/>
    <cellStyle name="Input 3 2 2 11" xfId="20542" xr:uid="{66BE5A5B-E82D-45B5-AFB1-6C0AB3485505}"/>
    <cellStyle name="Input 3 2 2 11 2" xfId="20543" xr:uid="{1AF0CB80-91DE-44BA-B3FD-D158DCA069E9}"/>
    <cellStyle name="Input 3 2 2 11 2 2" xfId="20544" xr:uid="{74AE09E3-F1BF-476A-8173-8564DADB41E2}"/>
    <cellStyle name="Input 3 2 2 11 3" xfId="20545" xr:uid="{1FDE3DF4-22C1-4057-AE14-C2F61CEE81C0}"/>
    <cellStyle name="Input 3 2 2 12" xfId="20546" xr:uid="{0993A44A-473C-4D93-A107-2CE63629597E}"/>
    <cellStyle name="Input 3 2 2 12 2" xfId="20547" xr:uid="{32AB21D3-5202-4835-AA57-BCCF02EA7BE0}"/>
    <cellStyle name="Input 3 2 2 12 2 2" xfId="20548" xr:uid="{E00043EE-866B-4B93-A4F1-9EF6FC148C15}"/>
    <cellStyle name="Input 3 2 2 12 3" xfId="20549" xr:uid="{C3862663-8439-4869-B85B-C1A6939F75C4}"/>
    <cellStyle name="Input 3 2 2 13" xfId="20550" xr:uid="{02CEAD50-8247-4B26-A2C5-74A30B9BB318}"/>
    <cellStyle name="Input 3 2 2 13 2" xfId="20551" xr:uid="{3377CF4F-E76C-48F0-A453-5F49417A9392}"/>
    <cellStyle name="Input 3 2 2 13 2 2" xfId="20552" xr:uid="{0352EE89-C28B-455A-8E85-E9AA4A75608A}"/>
    <cellStyle name="Input 3 2 2 13 3" xfId="20553" xr:uid="{3A0C8C2B-7258-4871-98C8-838C5B8A1648}"/>
    <cellStyle name="Input 3 2 2 14" xfId="20554" xr:uid="{092DA826-0BF5-4856-A2C3-B7793C504BDF}"/>
    <cellStyle name="Input 3 2 2 14 2" xfId="20555" xr:uid="{B28128C4-E1C6-4122-A305-AD961D122709}"/>
    <cellStyle name="Input 3 2 2 14 2 2" xfId="20556" xr:uid="{EC911E7F-2FBB-482E-B464-AF850E9B39C1}"/>
    <cellStyle name="Input 3 2 2 14 3" xfId="20557" xr:uid="{7BF48CE4-84FE-4026-9C3B-E0B79DBEBB52}"/>
    <cellStyle name="Input 3 2 2 15" xfId="20558" xr:uid="{0D7289FF-2E89-48F4-8235-1C271C3E3F9C}"/>
    <cellStyle name="Input 3 2 2 15 2" xfId="20559" xr:uid="{6B871297-4ED3-4EA3-9981-8C4C6880EDFA}"/>
    <cellStyle name="Input 3 2 2 15 2 2" xfId="20560" xr:uid="{21C3B2BC-0DB5-4767-ACC8-6761E7185DCC}"/>
    <cellStyle name="Input 3 2 2 15 3" xfId="20561" xr:uid="{1B1D727D-A9F4-44DB-83BD-169D5DBD18D1}"/>
    <cellStyle name="Input 3 2 2 16" xfId="20562" xr:uid="{E8765DFD-C8F8-40CC-9356-DA0E85FF8477}"/>
    <cellStyle name="Input 3 2 2 16 2" xfId="20563" xr:uid="{A437957C-0C08-47A6-A927-0961158B7B46}"/>
    <cellStyle name="Input 3 2 2 16 2 2" xfId="20564" xr:uid="{0787657A-C496-4619-9552-24AEA015008C}"/>
    <cellStyle name="Input 3 2 2 16 3" xfId="20565" xr:uid="{A6583ED0-4CC1-4512-AEAB-59EC733F4043}"/>
    <cellStyle name="Input 3 2 2 17" xfId="20566" xr:uid="{82BE0003-3657-43D8-9604-AFD09416B5D8}"/>
    <cellStyle name="Input 3 2 2 17 2" xfId="20567" xr:uid="{DC817CE4-5077-420A-B5D1-3E397FFA8E72}"/>
    <cellStyle name="Input 3 2 2 17 2 2" xfId="20568" xr:uid="{D5F39A3D-3746-417E-9F95-34C5836C1D3A}"/>
    <cellStyle name="Input 3 2 2 17 3" xfId="20569" xr:uid="{E3D4572F-24BB-4D91-AB51-75EF314C1E3C}"/>
    <cellStyle name="Input 3 2 2 18" xfId="20570" xr:uid="{47983D67-5ABF-41E1-9DD4-5785996AD006}"/>
    <cellStyle name="Input 3 2 2 18 2" xfId="20571" xr:uid="{29143620-F9F8-42B3-B305-5FAE4B50F4D3}"/>
    <cellStyle name="Input 3 2 2 19" xfId="20572" xr:uid="{A21D8FC2-3BEC-4FCC-B159-1EF82F3D1D28}"/>
    <cellStyle name="Input 3 2 2 2" xfId="20573" xr:uid="{52022429-3367-4EA9-87D5-62283028D7CA}"/>
    <cellStyle name="Input 3 2 2 2 10" xfId="20574" xr:uid="{CB003FE6-F15C-4234-B068-87EE45EC6F8F}"/>
    <cellStyle name="Input 3 2 2 2 10 2" xfId="20575" xr:uid="{08453BB7-A95D-4FE2-8772-34CB4540F2D7}"/>
    <cellStyle name="Input 3 2 2 2 10 2 2" xfId="20576" xr:uid="{3224539E-8389-447B-B7EF-C1BC3B5B8E76}"/>
    <cellStyle name="Input 3 2 2 2 10 3" xfId="20577" xr:uid="{1750BEFA-9EBC-4044-9BB8-EF3AAA3798FE}"/>
    <cellStyle name="Input 3 2 2 2 11" xfId="20578" xr:uid="{F991DD34-8D07-4A1F-B3D1-D84549FB6BAB}"/>
    <cellStyle name="Input 3 2 2 2 11 2" xfId="20579" xr:uid="{8A0B646C-4879-416B-8814-AF463C3BF5A0}"/>
    <cellStyle name="Input 3 2 2 2 11 2 2" xfId="20580" xr:uid="{D46BA053-FAB0-4A7D-ACEC-9BFC2A664864}"/>
    <cellStyle name="Input 3 2 2 2 11 3" xfId="20581" xr:uid="{5C779F18-CC60-4A82-9BE3-854C287CA1D0}"/>
    <cellStyle name="Input 3 2 2 2 12" xfId="20582" xr:uid="{96CE4740-E457-4FF8-9C79-13BDF55CDE8A}"/>
    <cellStyle name="Input 3 2 2 2 12 2" xfId="20583" xr:uid="{FC7E8397-5C30-46A1-B97C-FB18A86A2731}"/>
    <cellStyle name="Input 3 2 2 2 12 2 2" xfId="20584" xr:uid="{8A2DAD4B-6646-4DF8-A372-F7B08161CB7E}"/>
    <cellStyle name="Input 3 2 2 2 12 3" xfId="20585" xr:uid="{01555FD9-1B89-4D69-A103-3C94805D7209}"/>
    <cellStyle name="Input 3 2 2 2 13" xfId="20586" xr:uid="{E91ECF1F-1743-427E-8BC7-EDFE3178FCF7}"/>
    <cellStyle name="Input 3 2 2 2 13 2" xfId="20587" xr:uid="{185EE184-21B5-4D5D-9AAC-D6D936F08090}"/>
    <cellStyle name="Input 3 2 2 2 13 2 2" xfId="20588" xr:uid="{0E0BDEBF-0388-4F33-8EF2-8F89BC14E566}"/>
    <cellStyle name="Input 3 2 2 2 13 3" xfId="20589" xr:uid="{10A46766-C5B4-4315-B185-6D03DB25AB6F}"/>
    <cellStyle name="Input 3 2 2 2 14" xfId="20590" xr:uid="{7935B274-1EED-4216-B943-75FC95EA92A8}"/>
    <cellStyle name="Input 3 2 2 2 14 2" xfId="20591" xr:uid="{5588F0A4-60B4-41EB-B041-D233703C82E9}"/>
    <cellStyle name="Input 3 2 2 2 14 2 2" xfId="20592" xr:uid="{53B0CC86-0A52-4F43-8F2C-4C18150B9837}"/>
    <cellStyle name="Input 3 2 2 2 14 3" xfId="20593" xr:uid="{E62C33A1-3FBB-4320-9BBC-F160DD9189DD}"/>
    <cellStyle name="Input 3 2 2 2 15" xfId="20594" xr:uid="{93273A13-CEA7-4248-BB1E-D8A121D8DB1D}"/>
    <cellStyle name="Input 3 2 2 2 15 2" xfId="20595" xr:uid="{C0AF32FF-CFD4-4FBF-AE62-FA536D6F2928}"/>
    <cellStyle name="Input 3 2 2 2 15 2 2" xfId="20596" xr:uid="{31BF17DA-00CB-4415-9D85-F4F545112891}"/>
    <cellStyle name="Input 3 2 2 2 15 3" xfId="20597" xr:uid="{5625BB80-2E60-487E-AEC9-5374C2308CA1}"/>
    <cellStyle name="Input 3 2 2 2 16" xfId="20598" xr:uid="{DCA6333C-B493-486E-8D5A-C0CCA8DD280A}"/>
    <cellStyle name="Input 3 2 2 2 16 2" xfId="20599" xr:uid="{CFA5C518-AC58-4412-8EA0-963B4FC40B28}"/>
    <cellStyle name="Input 3 2 2 2 16 2 2" xfId="20600" xr:uid="{3D3045D7-6204-4424-91FB-C0FA9F725A31}"/>
    <cellStyle name="Input 3 2 2 2 16 3" xfId="20601" xr:uid="{5ED420D2-C071-4D87-BFAF-05C5685F9D8F}"/>
    <cellStyle name="Input 3 2 2 2 17" xfId="20602" xr:uid="{5455DD3E-4370-4E93-96B2-D3AB646E2918}"/>
    <cellStyle name="Input 3 2 2 2 17 2" xfId="20603" xr:uid="{E16902F0-2A24-4479-87D9-36AE3F346999}"/>
    <cellStyle name="Input 3 2 2 2 17 2 2" xfId="20604" xr:uid="{8F173B05-6BC8-48E2-8A55-DF1B2F7BF07A}"/>
    <cellStyle name="Input 3 2 2 2 17 3" xfId="20605" xr:uid="{9B213DAD-AD69-4CF7-B1C8-0E8EECACACB9}"/>
    <cellStyle name="Input 3 2 2 2 18" xfId="20606" xr:uid="{405D86A9-C2E0-4AD6-B81D-C561849A31FA}"/>
    <cellStyle name="Input 3 2 2 2 18 2" xfId="20607" xr:uid="{D0153A7F-778D-40B5-9074-041D1F359FD8}"/>
    <cellStyle name="Input 3 2 2 2 18 2 2" xfId="20608" xr:uid="{EE55CEF6-8414-4207-B66B-705C3551C57A}"/>
    <cellStyle name="Input 3 2 2 2 18 3" xfId="20609" xr:uid="{C5C6348F-A382-46F5-A3C1-E66664BC73CF}"/>
    <cellStyle name="Input 3 2 2 2 19" xfId="20610" xr:uid="{02EEBF76-879A-4E71-88C7-908512DAE351}"/>
    <cellStyle name="Input 3 2 2 2 19 2" xfId="20611" xr:uid="{2AFDC738-61D7-4934-8341-0C1D0AF17F7A}"/>
    <cellStyle name="Input 3 2 2 2 19 2 2" xfId="20612" xr:uid="{8DC9A22B-9B7D-44DC-9A27-F108B3D7E051}"/>
    <cellStyle name="Input 3 2 2 2 19 3" xfId="20613" xr:uid="{11C61B23-46E7-4BA0-8F4A-56B4AC771727}"/>
    <cellStyle name="Input 3 2 2 2 2" xfId="20614" xr:uid="{083F4FF0-5D46-4935-A318-4150D6E77043}"/>
    <cellStyle name="Input 3 2 2 2 2 2" xfId="20615" xr:uid="{66ADFD3A-C1B1-49C0-9ECD-34711212AA06}"/>
    <cellStyle name="Input 3 2 2 2 2 2 2" xfId="20616" xr:uid="{B5EE94C9-284C-4728-B57D-02E4F8044421}"/>
    <cellStyle name="Input 3 2 2 2 2 2 3" xfId="20617" xr:uid="{92ED9DAA-3C6A-4C72-BA2D-C88F83E75969}"/>
    <cellStyle name="Input 3 2 2 2 2 3" xfId="20618" xr:uid="{83A8477E-3801-4AD4-B0EB-627962169A78}"/>
    <cellStyle name="Input 3 2 2 2 2 3 2" xfId="20619" xr:uid="{A8FACF0C-5F45-43D5-80B3-35FE748051D2}"/>
    <cellStyle name="Input 3 2 2 2 2 4" xfId="20620" xr:uid="{EF8C4962-0A31-4AD3-B105-2D1EDD57047E}"/>
    <cellStyle name="Input 3 2 2 2 20" xfId="20621" xr:uid="{B11C6BAB-0762-42AD-AB24-90D4E515AEF2}"/>
    <cellStyle name="Input 3 2 2 2 20 2" xfId="20622" xr:uid="{46FFB718-EE3C-46AC-BEC0-347464030593}"/>
    <cellStyle name="Input 3 2 2 2 20 2 2" xfId="20623" xr:uid="{66F7054B-7DDD-453E-AF6B-05A267E1595C}"/>
    <cellStyle name="Input 3 2 2 2 20 3" xfId="20624" xr:uid="{2E996290-CD4C-4C0C-B998-4842F8BB2615}"/>
    <cellStyle name="Input 3 2 2 2 21" xfId="20625" xr:uid="{59E0EF5E-60C8-44C8-B2A5-179DB16AF51B}"/>
    <cellStyle name="Input 3 2 2 2 21 2" xfId="20626" xr:uid="{5FD76A53-63A6-42B9-BF3C-A6FB3B95F247}"/>
    <cellStyle name="Input 3 2 2 2 22" xfId="20627" xr:uid="{54D8DA4F-416A-43EB-9B39-572E367288DF}"/>
    <cellStyle name="Input 3 2 2 2 23" xfId="20628" xr:uid="{CDC9F3C9-4AFC-4924-9F33-19400A8E2D44}"/>
    <cellStyle name="Input 3 2 2 2 3" xfId="20629" xr:uid="{2BF3071C-30FE-4C17-B9F2-5E989B947083}"/>
    <cellStyle name="Input 3 2 2 2 3 2" xfId="20630" xr:uid="{5D5E5015-9428-4B6B-B4E3-3F2C4DC1CACE}"/>
    <cellStyle name="Input 3 2 2 2 3 2 2" xfId="20631" xr:uid="{1B1949F9-A736-4B25-8129-B3D78EA1F528}"/>
    <cellStyle name="Input 3 2 2 2 3 3" xfId="20632" xr:uid="{17F61DF0-B6CC-4D00-939B-770CD781B55C}"/>
    <cellStyle name="Input 3 2 2 2 3 4" xfId="20633" xr:uid="{1CF198E6-0913-41F1-9286-C491CD042575}"/>
    <cellStyle name="Input 3 2 2 2 4" xfId="20634" xr:uid="{4D9101C9-152A-45F2-95B5-B00B86E98873}"/>
    <cellStyle name="Input 3 2 2 2 4 2" xfId="20635" xr:uid="{D1DD9DD3-5289-4FA3-9108-FF8FF5063FBC}"/>
    <cellStyle name="Input 3 2 2 2 4 2 2" xfId="20636" xr:uid="{61CBC7B4-4E69-4B5A-BE96-61ABCD9AFBC3}"/>
    <cellStyle name="Input 3 2 2 2 4 3" xfId="20637" xr:uid="{64E2F6B6-8DE5-4C3B-977E-EE4D81E57AC0}"/>
    <cellStyle name="Input 3 2 2 2 4 4" xfId="20638" xr:uid="{DCD62895-B154-412D-ACD0-7B80E3499B24}"/>
    <cellStyle name="Input 3 2 2 2 5" xfId="20639" xr:uid="{5B2C980A-BAF1-454C-AE84-7091A3022965}"/>
    <cellStyle name="Input 3 2 2 2 5 2" xfId="20640" xr:uid="{C767C570-4762-485F-9693-A6F278F39758}"/>
    <cellStyle name="Input 3 2 2 2 5 2 2" xfId="20641" xr:uid="{DC6C9B56-E8BE-48CB-93EB-FD665713221F}"/>
    <cellStyle name="Input 3 2 2 2 5 3" xfId="20642" xr:uid="{E7F0F1ED-0007-45AA-9DB0-1937546EB18B}"/>
    <cellStyle name="Input 3 2 2 2 6" xfId="20643" xr:uid="{DD31AF7D-E8AF-4C2B-A9DD-139EFFF7D8D7}"/>
    <cellStyle name="Input 3 2 2 2 6 2" xfId="20644" xr:uid="{06AECBB4-C3A2-4BCD-8B10-EB6DFC40F3DD}"/>
    <cellStyle name="Input 3 2 2 2 6 2 2" xfId="20645" xr:uid="{B64BA6EA-F01D-454D-8103-9FF5E720E237}"/>
    <cellStyle name="Input 3 2 2 2 6 3" xfId="20646" xr:uid="{EDDC5D70-98F4-4F41-8BF2-91EC353FEB2E}"/>
    <cellStyle name="Input 3 2 2 2 7" xfId="20647" xr:uid="{69AC3180-5E74-4CBE-871A-2958FBD4629F}"/>
    <cellStyle name="Input 3 2 2 2 7 2" xfId="20648" xr:uid="{3AA95F09-37B4-4D66-9938-49F52893B8C8}"/>
    <cellStyle name="Input 3 2 2 2 7 2 2" xfId="20649" xr:uid="{C4898555-765D-4CF2-B399-1D9DBBCD17DD}"/>
    <cellStyle name="Input 3 2 2 2 7 3" xfId="20650" xr:uid="{E3E0A555-BC2E-4B25-A9EF-FE380A71D56D}"/>
    <cellStyle name="Input 3 2 2 2 8" xfId="20651" xr:uid="{64BCC53C-6E8D-471A-9350-F5101F6456C4}"/>
    <cellStyle name="Input 3 2 2 2 8 2" xfId="20652" xr:uid="{5B560D84-B992-408F-8EE5-0432B5693604}"/>
    <cellStyle name="Input 3 2 2 2 8 2 2" xfId="20653" xr:uid="{5F52F220-1C01-4B30-88DB-54A0D4AACCD4}"/>
    <cellStyle name="Input 3 2 2 2 8 3" xfId="20654" xr:uid="{546742AD-CFC5-400A-946E-8C75C837C850}"/>
    <cellStyle name="Input 3 2 2 2 9" xfId="20655" xr:uid="{B3E5B946-ABF2-4D78-ADC5-AD8061C938EE}"/>
    <cellStyle name="Input 3 2 2 2 9 2" xfId="20656" xr:uid="{0478B3E7-07B3-4ACC-B975-CAAD1F9E5156}"/>
    <cellStyle name="Input 3 2 2 2 9 2 2" xfId="20657" xr:uid="{7373E06D-62E8-4247-BFCB-0BDC207EB0F7}"/>
    <cellStyle name="Input 3 2 2 2 9 3" xfId="20658" xr:uid="{2CE3F78A-BAD9-4D81-8BCD-1B1F252B90F7}"/>
    <cellStyle name="Input 3 2 2 20" xfId="20659" xr:uid="{5ABB2EF8-6FE1-454D-BBCA-17EEA067E387}"/>
    <cellStyle name="Input 3 2 2 3" xfId="20660" xr:uid="{6065B02C-8CE9-4F94-9772-B27F99360538}"/>
    <cellStyle name="Input 3 2 2 3 2" xfId="20661" xr:uid="{23D81DDF-E4A2-41A7-8588-99F3A425D16C}"/>
    <cellStyle name="Input 3 2 2 3 2 2" xfId="20662" xr:uid="{4A289E50-A16F-427F-8F4E-4BB74F626161}"/>
    <cellStyle name="Input 3 2 2 3 2 3" xfId="20663" xr:uid="{839886CE-4DBA-467A-B1CF-EDEAAA022740}"/>
    <cellStyle name="Input 3 2 2 3 3" xfId="20664" xr:uid="{CC004BB6-4885-4A26-991B-83C00972C586}"/>
    <cellStyle name="Input 3 2 2 3 3 2" xfId="20665" xr:uid="{7CCDABBF-B0B6-46A6-94D8-D13D1F623518}"/>
    <cellStyle name="Input 3 2 2 3 4" xfId="20666" xr:uid="{9DE0E771-E054-477B-999A-C0E4CDAE7459}"/>
    <cellStyle name="Input 3 2 2 4" xfId="20667" xr:uid="{282E056B-EDCC-46AD-A132-6CF8804B213C}"/>
    <cellStyle name="Input 3 2 2 4 2" xfId="20668" xr:uid="{0282C989-0F92-4BFB-8C0F-4352A08F8B61}"/>
    <cellStyle name="Input 3 2 2 4 2 2" xfId="20669" xr:uid="{B67B96A1-8C10-4F96-B643-C973F252F24F}"/>
    <cellStyle name="Input 3 2 2 4 3" xfId="20670" xr:uid="{DAF60514-39C2-437F-862F-35594488CA9B}"/>
    <cellStyle name="Input 3 2 2 4 4" xfId="20671" xr:uid="{272B7866-B104-4F99-A6D9-FBFD4D567F5A}"/>
    <cellStyle name="Input 3 2 2 5" xfId="20672" xr:uid="{1C794599-C8ED-4F77-9F83-3E238E0E2B57}"/>
    <cellStyle name="Input 3 2 2 5 2" xfId="20673" xr:uid="{D5D9BDC3-6CC4-4AC2-A4DD-F576BD2E8711}"/>
    <cellStyle name="Input 3 2 2 5 2 2" xfId="20674" xr:uid="{032580B8-3FA4-4689-82A8-88B968EC2978}"/>
    <cellStyle name="Input 3 2 2 5 3" xfId="20675" xr:uid="{DE4BD459-CCFE-4E40-98B1-F527D1F46365}"/>
    <cellStyle name="Input 3 2 2 5 4" xfId="20676" xr:uid="{ED38165F-DF21-4DB0-A1E6-5F74F248C791}"/>
    <cellStyle name="Input 3 2 2 6" xfId="20677" xr:uid="{43115398-53C3-46D8-9C5C-841591B3FE5C}"/>
    <cellStyle name="Input 3 2 2 6 2" xfId="20678" xr:uid="{B9131E6A-3D38-4CD9-B90B-7DA3622D2385}"/>
    <cellStyle name="Input 3 2 2 6 2 2" xfId="20679" xr:uid="{39AAEC1D-94C9-444E-87E3-61DB629DC925}"/>
    <cellStyle name="Input 3 2 2 6 3" xfId="20680" xr:uid="{02B7F1F5-15A5-46FC-A0A1-E71FEE1873E3}"/>
    <cellStyle name="Input 3 2 2 7" xfId="20681" xr:uid="{478DDCF6-CF34-4D22-A288-A1CAC4FB0033}"/>
    <cellStyle name="Input 3 2 2 7 2" xfId="20682" xr:uid="{06EF3069-0E53-4052-ABF8-E5B896FEDBD0}"/>
    <cellStyle name="Input 3 2 2 7 2 2" xfId="20683" xr:uid="{1470A6D3-3FE7-4184-B504-022037EBB043}"/>
    <cellStyle name="Input 3 2 2 7 3" xfId="20684" xr:uid="{8166DE1E-2A43-485A-9F9F-687A161D73F7}"/>
    <cellStyle name="Input 3 2 2 8" xfId="20685" xr:uid="{2A0C032A-EF86-4F44-82CE-049CE5B1D29F}"/>
    <cellStyle name="Input 3 2 2 8 2" xfId="20686" xr:uid="{11E2C27F-9C95-4433-8F33-BCA6C7FFE44E}"/>
    <cellStyle name="Input 3 2 2 8 2 2" xfId="20687" xr:uid="{DB6B7385-2736-4B40-9ED7-06838DE93B1E}"/>
    <cellStyle name="Input 3 2 2 8 3" xfId="20688" xr:uid="{E01D5E2B-A26B-401F-A6A0-7303E03ACD78}"/>
    <cellStyle name="Input 3 2 2 9" xfId="20689" xr:uid="{AE164CD6-A354-4976-AE0D-C08383E1FAAA}"/>
    <cellStyle name="Input 3 2 2 9 2" xfId="20690" xr:uid="{15FF25CA-7008-4871-8294-92B5824C8F0B}"/>
    <cellStyle name="Input 3 2 2 9 2 2" xfId="20691" xr:uid="{0F6BF27B-287E-4453-901B-F904041E50CB}"/>
    <cellStyle name="Input 3 2 2 9 3" xfId="20692" xr:uid="{790D4BC7-70AB-404A-8D1E-54B69C4C079D}"/>
    <cellStyle name="Input 3 2 20" xfId="20693" xr:uid="{D606D8DE-9116-4973-8BB2-0800F9DC4572}"/>
    <cellStyle name="Input 3 2 20 2" xfId="20694" xr:uid="{A6A8CA15-6600-4674-A4F4-C4F4658E7242}"/>
    <cellStyle name="Input 3 2 20 2 2" xfId="20695" xr:uid="{E53E8B12-5A51-4130-9D5D-8AFE2FDD9360}"/>
    <cellStyle name="Input 3 2 20 3" xfId="20696" xr:uid="{5D999865-9174-4926-8292-4E21E4C8712E}"/>
    <cellStyle name="Input 3 2 21" xfId="20697" xr:uid="{84C49746-5061-4ACA-9108-8B03FC89FE8B}"/>
    <cellStyle name="Input 3 2 21 2" xfId="20698" xr:uid="{F2280C05-2FFE-4C03-88FD-0CF6B7CD3E0A}"/>
    <cellStyle name="Input 3 2 22" xfId="20699" xr:uid="{3A3E9D0A-7B76-4B80-910E-935EE1FAED54}"/>
    <cellStyle name="Input 3 2 23" xfId="20700" xr:uid="{B4F9DB43-1E7A-4805-B133-2105BCA03CE4}"/>
    <cellStyle name="Input 3 2 3" xfId="20701" xr:uid="{B614C07E-DBB4-41E5-8716-D3A0C54448F2}"/>
    <cellStyle name="Input 3 2 3 10" xfId="20702" xr:uid="{69A034F7-6664-4A16-A7ED-AB05254D34D0}"/>
    <cellStyle name="Input 3 2 3 10 2" xfId="20703" xr:uid="{ED53BB91-91A4-423A-A7AC-4CBDEF8A67E9}"/>
    <cellStyle name="Input 3 2 3 10 2 2" xfId="20704" xr:uid="{986E4C32-E153-42E9-A80E-741FD5BB23FB}"/>
    <cellStyle name="Input 3 2 3 10 3" xfId="20705" xr:uid="{416E61DD-A691-40C6-B449-B503F7ED3471}"/>
    <cellStyle name="Input 3 2 3 11" xfId="20706" xr:uid="{D4213383-6C7D-491C-BAC4-FB83827E582E}"/>
    <cellStyle name="Input 3 2 3 11 2" xfId="20707" xr:uid="{1B3FCB41-2CE2-490A-88DC-1E4B8E8EC66B}"/>
    <cellStyle name="Input 3 2 3 11 2 2" xfId="20708" xr:uid="{54B2F6B5-C0D6-4327-B80F-35AAC247EE4A}"/>
    <cellStyle name="Input 3 2 3 11 3" xfId="20709" xr:uid="{6D00EC14-AB02-4C7C-9F67-2C08BB51AC72}"/>
    <cellStyle name="Input 3 2 3 12" xfId="20710" xr:uid="{019D50C4-B129-4143-8C5A-5F49998C03C2}"/>
    <cellStyle name="Input 3 2 3 12 2" xfId="20711" xr:uid="{54BD283D-47FA-4480-8077-95FEB9722CB5}"/>
    <cellStyle name="Input 3 2 3 12 2 2" xfId="20712" xr:uid="{DF12AF8B-3946-49BB-B9B6-9B6C1100A624}"/>
    <cellStyle name="Input 3 2 3 12 3" xfId="20713" xr:uid="{9148C6F7-B445-4C07-B17C-FAC460F0AF43}"/>
    <cellStyle name="Input 3 2 3 13" xfId="20714" xr:uid="{E52E9F78-70F4-468F-9F6F-20E708CC3C36}"/>
    <cellStyle name="Input 3 2 3 13 2" xfId="20715" xr:uid="{A1479BFF-C225-44DE-8D06-79E037A4364F}"/>
    <cellStyle name="Input 3 2 3 13 2 2" xfId="20716" xr:uid="{23EC8617-DF2C-4689-A65C-C1603DD216D4}"/>
    <cellStyle name="Input 3 2 3 13 3" xfId="20717" xr:uid="{60A38DAD-6D6D-4811-BFF7-B854838E941E}"/>
    <cellStyle name="Input 3 2 3 14" xfId="20718" xr:uid="{EF5B06F7-32F5-40D9-881C-8C4661C3A0AB}"/>
    <cellStyle name="Input 3 2 3 14 2" xfId="20719" xr:uid="{809390C4-EB2B-4BCA-9281-0E35DCD3BA87}"/>
    <cellStyle name="Input 3 2 3 14 2 2" xfId="20720" xr:uid="{4906FB43-C6BF-4E6F-987E-FDFEF674F0AD}"/>
    <cellStyle name="Input 3 2 3 14 3" xfId="20721" xr:uid="{26F1DAB3-7CA7-4FD5-91B0-09CF87106D08}"/>
    <cellStyle name="Input 3 2 3 15" xfId="20722" xr:uid="{C39DFDEA-C198-41B6-92B6-917DB39AE06C}"/>
    <cellStyle name="Input 3 2 3 15 2" xfId="20723" xr:uid="{D5476CCD-D1F1-4417-92D1-0B09B3833469}"/>
    <cellStyle name="Input 3 2 3 15 2 2" xfId="20724" xr:uid="{D9712F63-8CCC-4311-B603-350D275F3F9E}"/>
    <cellStyle name="Input 3 2 3 15 3" xfId="20725" xr:uid="{B7FE3AC0-D06E-4BAD-A29E-DBF9D25633A3}"/>
    <cellStyle name="Input 3 2 3 16" xfId="20726" xr:uid="{3883E6BB-2440-4375-A538-5FACFE538CA0}"/>
    <cellStyle name="Input 3 2 3 16 2" xfId="20727" xr:uid="{8CF689F8-F391-43D1-A4DB-B4AC2F25C89C}"/>
    <cellStyle name="Input 3 2 3 16 2 2" xfId="20728" xr:uid="{23D1F4FC-0F34-4AD4-904E-3DB9429C7A5C}"/>
    <cellStyle name="Input 3 2 3 16 3" xfId="20729" xr:uid="{F0D51354-A355-4593-9868-15424EBD9B6C}"/>
    <cellStyle name="Input 3 2 3 17" xfId="20730" xr:uid="{D29A0B2C-FF33-43E2-9135-215099448252}"/>
    <cellStyle name="Input 3 2 3 17 2" xfId="20731" xr:uid="{A9C76547-45A0-4BB0-85B7-86BD77A34C20}"/>
    <cellStyle name="Input 3 2 3 17 2 2" xfId="20732" xr:uid="{8D4CB1E0-2505-4A91-B7F1-A1186C0853E4}"/>
    <cellStyle name="Input 3 2 3 17 3" xfId="20733" xr:uid="{BE96D220-9427-477A-B395-59E8592F536D}"/>
    <cellStyle name="Input 3 2 3 18" xfId="20734" xr:uid="{70E92908-8698-479C-AAF8-9571970C882E}"/>
    <cellStyle name="Input 3 2 3 18 2" xfId="20735" xr:uid="{88304931-570E-4717-8D57-DF6674F7645F}"/>
    <cellStyle name="Input 3 2 3 19" xfId="20736" xr:uid="{EEC43416-243D-4F5E-99AB-2DA5EAE0F10E}"/>
    <cellStyle name="Input 3 2 3 2" xfId="20737" xr:uid="{BAD0F960-0DD8-43A2-B616-F1EED85D7CE3}"/>
    <cellStyle name="Input 3 2 3 2 10" xfId="20738" xr:uid="{2B82E23F-341A-4B79-B060-77F9147A5D1B}"/>
    <cellStyle name="Input 3 2 3 2 10 2" xfId="20739" xr:uid="{269443CD-7A42-496A-8CD3-C473F6F1196C}"/>
    <cellStyle name="Input 3 2 3 2 10 2 2" xfId="20740" xr:uid="{3B42E0F5-1446-464C-992A-321A9F40E472}"/>
    <cellStyle name="Input 3 2 3 2 10 3" xfId="20741" xr:uid="{FAD6D194-8B05-4584-9C94-E0A8FA6BA1A8}"/>
    <cellStyle name="Input 3 2 3 2 11" xfId="20742" xr:uid="{9ADB4C7F-C519-4048-A608-2B0BB2033136}"/>
    <cellStyle name="Input 3 2 3 2 11 2" xfId="20743" xr:uid="{822EDF4A-0AC2-447C-83DC-76F5428878BF}"/>
    <cellStyle name="Input 3 2 3 2 11 2 2" xfId="20744" xr:uid="{6052C600-221E-4B68-A7E0-65F8B18A74E1}"/>
    <cellStyle name="Input 3 2 3 2 11 3" xfId="20745" xr:uid="{75E11007-7F19-46DA-AFF1-11A7540D12E2}"/>
    <cellStyle name="Input 3 2 3 2 12" xfId="20746" xr:uid="{7882238C-9854-425E-838B-5C32C07F78B1}"/>
    <cellStyle name="Input 3 2 3 2 12 2" xfId="20747" xr:uid="{BDC6B87E-5515-446D-BFBA-14EF95662A1B}"/>
    <cellStyle name="Input 3 2 3 2 12 2 2" xfId="20748" xr:uid="{EB292529-B2F3-45DC-9777-FA70BD704158}"/>
    <cellStyle name="Input 3 2 3 2 12 3" xfId="20749" xr:uid="{10C04B58-8DDD-47C6-A9C6-C457CF9F54AB}"/>
    <cellStyle name="Input 3 2 3 2 13" xfId="20750" xr:uid="{849B8BAB-9AC2-4DCC-910C-07982E978A87}"/>
    <cellStyle name="Input 3 2 3 2 13 2" xfId="20751" xr:uid="{0C227B4F-D00D-4AF2-9069-5176EFBA3FDF}"/>
    <cellStyle name="Input 3 2 3 2 13 2 2" xfId="20752" xr:uid="{8B32C066-3DD4-4732-8592-A58A2EA3D2FE}"/>
    <cellStyle name="Input 3 2 3 2 13 3" xfId="20753" xr:uid="{D2124972-AD90-45A0-A042-DE2938CF3412}"/>
    <cellStyle name="Input 3 2 3 2 14" xfId="20754" xr:uid="{912D8FDD-E399-476B-9531-01A3846292BB}"/>
    <cellStyle name="Input 3 2 3 2 14 2" xfId="20755" xr:uid="{0B34CF8B-0C0B-4B2A-B064-7477834398C4}"/>
    <cellStyle name="Input 3 2 3 2 14 2 2" xfId="20756" xr:uid="{60B7045B-C6DD-4F0C-A5CD-BC32EFB16665}"/>
    <cellStyle name="Input 3 2 3 2 14 3" xfId="20757" xr:uid="{ACAF1698-3745-4A1C-A80F-C59CB3EE4190}"/>
    <cellStyle name="Input 3 2 3 2 15" xfId="20758" xr:uid="{55A2FB08-25FB-42BE-89FC-9DA32633AE3B}"/>
    <cellStyle name="Input 3 2 3 2 15 2" xfId="20759" xr:uid="{7DDFB886-7A79-45FD-9BCD-01C1447DA4DD}"/>
    <cellStyle name="Input 3 2 3 2 15 2 2" xfId="20760" xr:uid="{3681A388-6AC3-4367-9AA5-600BC276FF8B}"/>
    <cellStyle name="Input 3 2 3 2 15 3" xfId="20761" xr:uid="{5CDFAAA2-4C27-4ADC-A0BB-8BDB16F351B5}"/>
    <cellStyle name="Input 3 2 3 2 16" xfId="20762" xr:uid="{658E5CE7-A856-44E0-A9E1-86F16872496E}"/>
    <cellStyle name="Input 3 2 3 2 16 2" xfId="20763" xr:uid="{3C6A2E9E-9E8B-44BC-899D-C5BE868B234D}"/>
    <cellStyle name="Input 3 2 3 2 16 2 2" xfId="20764" xr:uid="{98E137DE-3323-4BC9-ACB6-C2C30E4EAB89}"/>
    <cellStyle name="Input 3 2 3 2 16 3" xfId="20765" xr:uid="{B0B7DA99-B24C-4AF7-87C3-EC4AEEB34BEA}"/>
    <cellStyle name="Input 3 2 3 2 17" xfId="20766" xr:uid="{333A0AC1-FF12-4D18-AC19-750F6395DFA3}"/>
    <cellStyle name="Input 3 2 3 2 17 2" xfId="20767" xr:uid="{1D7ADCE6-EC5B-40F8-BBD3-B6150AE79833}"/>
    <cellStyle name="Input 3 2 3 2 17 2 2" xfId="20768" xr:uid="{621AAE00-1E5F-4024-B032-E67C604910E4}"/>
    <cellStyle name="Input 3 2 3 2 17 3" xfId="20769" xr:uid="{42F27C63-0A69-4767-86E4-251ED4A3B4D7}"/>
    <cellStyle name="Input 3 2 3 2 18" xfId="20770" xr:uid="{DC8C7B80-34A2-47B3-808D-9EF0612358CD}"/>
    <cellStyle name="Input 3 2 3 2 18 2" xfId="20771" xr:uid="{A9166F32-C3A4-4670-96EE-FFEC945B1C26}"/>
    <cellStyle name="Input 3 2 3 2 18 2 2" xfId="20772" xr:uid="{0B680588-0634-4605-A2BC-DDB16D9A5E84}"/>
    <cellStyle name="Input 3 2 3 2 18 3" xfId="20773" xr:uid="{6E9008FE-104A-483E-815B-4F2EC6526096}"/>
    <cellStyle name="Input 3 2 3 2 19" xfId="20774" xr:uid="{73B00028-714F-49E4-8968-039496A0F7E1}"/>
    <cellStyle name="Input 3 2 3 2 19 2" xfId="20775" xr:uid="{AD17AD42-CEDF-4384-B2B0-D17096EDB697}"/>
    <cellStyle name="Input 3 2 3 2 19 2 2" xfId="20776" xr:uid="{FA964AE1-555B-4B28-866F-E9D4F0AEAFE9}"/>
    <cellStyle name="Input 3 2 3 2 19 3" xfId="20777" xr:uid="{8D4615D5-FB43-4E4D-8134-841E272949F4}"/>
    <cellStyle name="Input 3 2 3 2 2" xfId="20778" xr:uid="{33EB60B7-95EB-4F22-ADFE-0A726C253709}"/>
    <cellStyle name="Input 3 2 3 2 2 2" xfId="20779" xr:uid="{42383F86-DC5B-49B0-BAE5-3496DAC6AF4E}"/>
    <cellStyle name="Input 3 2 3 2 2 2 2" xfId="20780" xr:uid="{AE056BD7-4177-4737-9A08-FFA71B8FC10B}"/>
    <cellStyle name="Input 3 2 3 2 2 3" xfId="20781" xr:uid="{B3110147-ADBA-4962-83DB-E4CC7CEC207F}"/>
    <cellStyle name="Input 3 2 3 2 2 4" xfId="20782" xr:uid="{D9922C9F-B31D-44C5-ADE2-DA00D3E1E65F}"/>
    <cellStyle name="Input 3 2 3 2 20" xfId="20783" xr:uid="{F68B0A03-BFF4-42DB-BEFC-C66B432D2AA0}"/>
    <cellStyle name="Input 3 2 3 2 20 2" xfId="20784" xr:uid="{EB858413-A009-43BA-86BC-EA8CC594074F}"/>
    <cellStyle name="Input 3 2 3 2 20 2 2" xfId="20785" xr:uid="{BC9E755C-ADDD-493D-8D0A-628F8C8DDCE5}"/>
    <cellStyle name="Input 3 2 3 2 20 3" xfId="20786" xr:uid="{C4B4EF2C-B6F3-4814-BAB3-510A534E8088}"/>
    <cellStyle name="Input 3 2 3 2 21" xfId="20787" xr:uid="{8B1CEB4E-65EB-446C-8E5C-04C911080138}"/>
    <cellStyle name="Input 3 2 3 2 21 2" xfId="20788" xr:uid="{F5DE932E-22CA-40F7-9D90-9E7D707FFD26}"/>
    <cellStyle name="Input 3 2 3 2 22" xfId="20789" xr:uid="{1580764F-F367-423C-ACE3-15CF332E4D39}"/>
    <cellStyle name="Input 3 2 3 2 23" xfId="20790" xr:uid="{7A850A16-8587-4730-80C3-66F843C51F34}"/>
    <cellStyle name="Input 3 2 3 2 3" xfId="20791" xr:uid="{3DD068FC-7C79-49DA-B88C-15C1AE3B2ED4}"/>
    <cellStyle name="Input 3 2 3 2 3 2" xfId="20792" xr:uid="{E7E7E6BA-097D-42E4-9446-BD6248F7B18A}"/>
    <cellStyle name="Input 3 2 3 2 3 2 2" xfId="20793" xr:uid="{C055C93F-D370-4B07-97CA-2930EF20C475}"/>
    <cellStyle name="Input 3 2 3 2 3 3" xfId="20794" xr:uid="{A8ECD36C-0592-4B12-A334-64FCEC649288}"/>
    <cellStyle name="Input 3 2 3 2 3 4" xfId="20795" xr:uid="{266E7A30-13E8-4227-B9A5-98DAE6445B5B}"/>
    <cellStyle name="Input 3 2 3 2 4" xfId="20796" xr:uid="{DB68BF29-1DDD-449E-A643-95F59F662A07}"/>
    <cellStyle name="Input 3 2 3 2 4 2" xfId="20797" xr:uid="{43A4FE9F-2516-4EE7-88AA-8321BC2DCCA9}"/>
    <cellStyle name="Input 3 2 3 2 4 2 2" xfId="20798" xr:uid="{109ABB28-8EB2-4421-B0EA-B2130E9C15BD}"/>
    <cellStyle name="Input 3 2 3 2 4 3" xfId="20799" xr:uid="{A349C6EE-3CA4-4F5B-8989-BC9FA2101E38}"/>
    <cellStyle name="Input 3 2 3 2 5" xfId="20800" xr:uid="{7A8D46A5-318C-4D23-B97F-9DBFB6E09BF5}"/>
    <cellStyle name="Input 3 2 3 2 5 2" xfId="20801" xr:uid="{DBD69CE8-C140-4680-997C-5348C5967B3A}"/>
    <cellStyle name="Input 3 2 3 2 5 2 2" xfId="20802" xr:uid="{2AE0651E-C36B-4325-B9E7-8F7B01861C47}"/>
    <cellStyle name="Input 3 2 3 2 5 3" xfId="20803" xr:uid="{84D58FC8-8A3B-4A41-A566-72CAB10BE0D9}"/>
    <cellStyle name="Input 3 2 3 2 6" xfId="20804" xr:uid="{DEDC415C-734B-4292-AB99-11F55A6558AF}"/>
    <cellStyle name="Input 3 2 3 2 6 2" xfId="20805" xr:uid="{60B4D7E3-4772-4049-A535-8E9127821305}"/>
    <cellStyle name="Input 3 2 3 2 6 2 2" xfId="20806" xr:uid="{F7E9CAA0-3C7A-4DB1-8F06-D802E4EF1A5A}"/>
    <cellStyle name="Input 3 2 3 2 6 3" xfId="20807" xr:uid="{3B844161-ACEA-4690-94AF-0D0C13EA24F8}"/>
    <cellStyle name="Input 3 2 3 2 7" xfId="20808" xr:uid="{FCEC07EC-CD40-4BAF-8DE5-17932B32B7E9}"/>
    <cellStyle name="Input 3 2 3 2 7 2" xfId="20809" xr:uid="{FE85F30A-E704-44A6-B34A-A528307F8385}"/>
    <cellStyle name="Input 3 2 3 2 7 2 2" xfId="20810" xr:uid="{A2F830E5-6777-4A94-8A42-A7E3C365749B}"/>
    <cellStyle name="Input 3 2 3 2 7 3" xfId="20811" xr:uid="{A2F71986-3AD0-46A6-8808-4A4B4260B4E1}"/>
    <cellStyle name="Input 3 2 3 2 8" xfId="20812" xr:uid="{3AD23BD1-E875-4830-86E5-EE9681B29C87}"/>
    <cellStyle name="Input 3 2 3 2 8 2" xfId="20813" xr:uid="{3FC2ACDC-FBF6-41E9-B313-1DDEEF077BFB}"/>
    <cellStyle name="Input 3 2 3 2 8 2 2" xfId="20814" xr:uid="{876B9847-D0DF-4DE1-801F-5F66776E159A}"/>
    <cellStyle name="Input 3 2 3 2 8 3" xfId="20815" xr:uid="{BDFD2AC3-CA89-443D-998C-91AFC99EE97B}"/>
    <cellStyle name="Input 3 2 3 2 9" xfId="20816" xr:uid="{5753E84F-1E37-44E9-9B7D-9C1089645306}"/>
    <cellStyle name="Input 3 2 3 2 9 2" xfId="20817" xr:uid="{893BB33F-78B8-45D9-B8F3-D2522D94501E}"/>
    <cellStyle name="Input 3 2 3 2 9 2 2" xfId="20818" xr:uid="{56AF9FFC-6AFD-4C93-96F6-80A2CF4FE8A9}"/>
    <cellStyle name="Input 3 2 3 2 9 3" xfId="20819" xr:uid="{E68C3EB3-9E13-4CB3-99E4-7C03E92E2D25}"/>
    <cellStyle name="Input 3 2 3 20" xfId="20820" xr:uid="{514ADAA9-85A0-4D77-B918-CA1EEBC5119C}"/>
    <cellStyle name="Input 3 2 3 3" xfId="20821" xr:uid="{C699CF90-9AB6-40EF-A4AF-D6707989DF6F}"/>
    <cellStyle name="Input 3 2 3 3 2" xfId="20822" xr:uid="{C23E37F0-C521-4183-85DE-7ED0F866E7B7}"/>
    <cellStyle name="Input 3 2 3 3 2 2" xfId="20823" xr:uid="{9BEF3FB5-E7C0-4559-8FC0-48C19EBDC7B3}"/>
    <cellStyle name="Input 3 2 3 3 3" xfId="20824" xr:uid="{8332314F-16F7-4787-9E71-4DCD2AF84829}"/>
    <cellStyle name="Input 3 2 3 3 4" xfId="20825" xr:uid="{F4FA96A7-A9E0-4A9D-BF12-5C994AF22E38}"/>
    <cellStyle name="Input 3 2 3 4" xfId="20826" xr:uid="{FF02FE60-F15C-4C96-B86F-38EBBA6CB369}"/>
    <cellStyle name="Input 3 2 3 4 2" xfId="20827" xr:uid="{304E2180-A97F-4D26-94D2-A62215F8B197}"/>
    <cellStyle name="Input 3 2 3 4 2 2" xfId="20828" xr:uid="{FE77A4BF-48E1-4AA6-8863-8D7A57D72AC5}"/>
    <cellStyle name="Input 3 2 3 4 3" xfId="20829" xr:uid="{EBA8EF7F-4D7A-40C6-8CB0-DBE3EDDFC10D}"/>
    <cellStyle name="Input 3 2 3 4 4" xfId="20830" xr:uid="{05EFD944-DC40-4B63-B6D2-3BBD5FE81235}"/>
    <cellStyle name="Input 3 2 3 5" xfId="20831" xr:uid="{C080AE57-8022-4D8C-9873-254BB02BDF5E}"/>
    <cellStyle name="Input 3 2 3 5 2" xfId="20832" xr:uid="{BF7560CE-1B49-48D2-8841-7ADFB20C22F9}"/>
    <cellStyle name="Input 3 2 3 5 2 2" xfId="20833" xr:uid="{33E8CC4B-30CE-4E3D-8657-B4182876720B}"/>
    <cellStyle name="Input 3 2 3 5 3" xfId="20834" xr:uid="{AE30AB32-84BE-44BE-8E32-A7AD7681F3C5}"/>
    <cellStyle name="Input 3 2 3 6" xfId="20835" xr:uid="{0DAF188C-C2D6-47C5-A754-271547E7F844}"/>
    <cellStyle name="Input 3 2 3 6 2" xfId="20836" xr:uid="{9076671B-0BFF-4C98-BC45-278601783BC8}"/>
    <cellStyle name="Input 3 2 3 6 2 2" xfId="20837" xr:uid="{5C63168A-8484-46EA-9FCF-B05BE3A135E6}"/>
    <cellStyle name="Input 3 2 3 6 3" xfId="20838" xr:uid="{5C0C8C76-1584-45E9-BA33-A805026E5D34}"/>
    <cellStyle name="Input 3 2 3 7" xfId="20839" xr:uid="{5D0467FC-252A-4AD9-9A1A-2DA5BF7215D5}"/>
    <cellStyle name="Input 3 2 3 7 2" xfId="20840" xr:uid="{F4860ED0-71E8-4C02-89A8-948225D79981}"/>
    <cellStyle name="Input 3 2 3 7 2 2" xfId="20841" xr:uid="{50EEE1ED-0EB4-40EE-9D7D-1316AEB9F66E}"/>
    <cellStyle name="Input 3 2 3 7 3" xfId="20842" xr:uid="{626A8F8D-07ED-4AA4-A1F2-D5B74742E2E9}"/>
    <cellStyle name="Input 3 2 3 8" xfId="20843" xr:uid="{2A9E9FC5-1514-45F6-A18C-AFC77F4C9D26}"/>
    <cellStyle name="Input 3 2 3 8 2" xfId="20844" xr:uid="{334AA127-A642-45A4-BDB4-185F6459F944}"/>
    <cellStyle name="Input 3 2 3 8 2 2" xfId="20845" xr:uid="{613A3B06-136F-41BB-835A-074DAFEC0D3B}"/>
    <cellStyle name="Input 3 2 3 8 3" xfId="20846" xr:uid="{8147DE54-8990-43D8-AE5D-F28BFE7D1971}"/>
    <cellStyle name="Input 3 2 3 9" xfId="20847" xr:uid="{52F863B8-66B5-414F-8813-B68F52A970CB}"/>
    <cellStyle name="Input 3 2 3 9 2" xfId="20848" xr:uid="{061C3DA5-0173-4236-A6E7-6DC6D7379115}"/>
    <cellStyle name="Input 3 2 3 9 2 2" xfId="20849" xr:uid="{88434823-C41E-40BD-8F92-D1C967A52A67}"/>
    <cellStyle name="Input 3 2 3 9 3" xfId="20850" xr:uid="{82BA28ED-C7A5-4262-9B57-19CF8EC63215}"/>
    <cellStyle name="Input 3 2 4" xfId="20851" xr:uid="{65E059C3-1A98-4CF5-87B0-2458209F1604}"/>
    <cellStyle name="Input 3 2 4 10" xfId="20852" xr:uid="{F605581D-E652-425E-94AA-7BD61B88574B}"/>
    <cellStyle name="Input 3 2 4 10 2" xfId="20853" xr:uid="{046CFF3C-99D1-44AD-B846-EC1BDCC621C2}"/>
    <cellStyle name="Input 3 2 4 10 2 2" xfId="20854" xr:uid="{5099F487-69EA-493E-A76E-85B64A31D871}"/>
    <cellStyle name="Input 3 2 4 10 3" xfId="20855" xr:uid="{A1A6CC50-4E68-4334-9353-57D072386006}"/>
    <cellStyle name="Input 3 2 4 11" xfId="20856" xr:uid="{FDC1DB64-147E-4EAB-81A0-6ACE1A59783D}"/>
    <cellStyle name="Input 3 2 4 11 2" xfId="20857" xr:uid="{A6C333FD-1C09-4CBA-A264-3A813B86CF3D}"/>
    <cellStyle name="Input 3 2 4 11 2 2" xfId="20858" xr:uid="{120B4853-C042-4629-902B-821A7AE2473A}"/>
    <cellStyle name="Input 3 2 4 11 3" xfId="20859" xr:uid="{3B6E47EF-E0CB-4D0B-82C3-0FC4AA2DF5F2}"/>
    <cellStyle name="Input 3 2 4 12" xfId="20860" xr:uid="{1D66269D-D8D4-41E1-9E41-0BB8F2B701EA}"/>
    <cellStyle name="Input 3 2 4 12 2" xfId="20861" xr:uid="{C24C6D20-A236-41E6-AF3F-775396422B04}"/>
    <cellStyle name="Input 3 2 4 12 2 2" xfId="20862" xr:uid="{A6A3754E-F7B5-440E-8482-628ACF8819FB}"/>
    <cellStyle name="Input 3 2 4 12 3" xfId="20863" xr:uid="{FDA8FF39-FDE8-4421-86C2-8AEA744864E5}"/>
    <cellStyle name="Input 3 2 4 13" xfId="20864" xr:uid="{8C5E7410-4AB2-4500-9A6E-CAFD08E83417}"/>
    <cellStyle name="Input 3 2 4 13 2" xfId="20865" xr:uid="{74EA724B-4A84-4A96-B0ED-17DD93F9EF02}"/>
    <cellStyle name="Input 3 2 4 13 2 2" xfId="20866" xr:uid="{62BCB59F-0C9D-4D65-ABC7-C4DE80E9F895}"/>
    <cellStyle name="Input 3 2 4 13 3" xfId="20867" xr:uid="{8671CD5C-B8A9-4B42-A171-BAA4B6BFB919}"/>
    <cellStyle name="Input 3 2 4 14" xfId="20868" xr:uid="{6BCCF540-E638-480C-8569-A6336E26C94A}"/>
    <cellStyle name="Input 3 2 4 14 2" xfId="20869" xr:uid="{E4C10AC8-BFC9-4998-8AD2-8F7A1401A5EC}"/>
    <cellStyle name="Input 3 2 4 14 2 2" xfId="20870" xr:uid="{8CB4424F-1545-4BF6-A504-3BEA437EC754}"/>
    <cellStyle name="Input 3 2 4 14 3" xfId="20871" xr:uid="{B488AA6C-F50D-4B96-B126-6422E5EDEB20}"/>
    <cellStyle name="Input 3 2 4 15" xfId="20872" xr:uid="{80FE76C9-D260-4E6F-AB9F-3810DD4A2A6F}"/>
    <cellStyle name="Input 3 2 4 15 2" xfId="20873" xr:uid="{A39E7E4C-121D-49F1-97C5-364911F33FEB}"/>
    <cellStyle name="Input 3 2 4 15 2 2" xfId="20874" xr:uid="{9A38E343-ADDC-4F67-9E5D-4D9020752A53}"/>
    <cellStyle name="Input 3 2 4 15 3" xfId="20875" xr:uid="{DBF87E70-73FD-4530-BDDA-A0AFEE86EC16}"/>
    <cellStyle name="Input 3 2 4 16" xfId="20876" xr:uid="{C62BE729-0DAC-41D5-B98A-47EE1B33EFF5}"/>
    <cellStyle name="Input 3 2 4 16 2" xfId="20877" xr:uid="{84E1938B-BF29-41AA-8B61-9C6E244A6140}"/>
    <cellStyle name="Input 3 2 4 16 2 2" xfId="20878" xr:uid="{302F68C5-4A8D-4163-A58A-E29ABDBA4D42}"/>
    <cellStyle name="Input 3 2 4 16 3" xfId="20879" xr:uid="{0F84A7B6-9D5E-4212-9D39-C2A619F17ACA}"/>
    <cellStyle name="Input 3 2 4 17" xfId="20880" xr:uid="{1CFE417E-A9B6-4B94-8CAE-748AFE373BCC}"/>
    <cellStyle name="Input 3 2 4 17 2" xfId="20881" xr:uid="{985382E7-AC9F-4AEB-8A6C-D9F65DAD48AC}"/>
    <cellStyle name="Input 3 2 4 17 2 2" xfId="20882" xr:uid="{B05D2D50-69E3-4E79-9952-7898A2709093}"/>
    <cellStyle name="Input 3 2 4 17 3" xfId="20883" xr:uid="{596AA9BF-57FB-4DC8-AA68-CF1098F75B6D}"/>
    <cellStyle name="Input 3 2 4 18" xfId="20884" xr:uid="{DC5FE671-4416-40B4-A319-9A547C567CF2}"/>
    <cellStyle name="Input 3 2 4 18 2" xfId="20885" xr:uid="{B712F352-98AD-4468-8903-D6905FE6BBE9}"/>
    <cellStyle name="Input 3 2 4 18 2 2" xfId="20886" xr:uid="{8F2D415A-A659-4B65-B859-5A691DBA461B}"/>
    <cellStyle name="Input 3 2 4 18 3" xfId="20887" xr:uid="{BB1FFC29-1CF2-455F-BF5F-116EF542AEAD}"/>
    <cellStyle name="Input 3 2 4 19" xfId="20888" xr:uid="{CA336358-5C67-4B52-86B5-F74235DBA7F7}"/>
    <cellStyle name="Input 3 2 4 19 2" xfId="20889" xr:uid="{A2CE1EF0-0EF5-46C6-8788-CB589EADF9A0}"/>
    <cellStyle name="Input 3 2 4 19 2 2" xfId="20890" xr:uid="{CE61D4C9-BC35-48E8-B1C3-3C53B7ECB6AB}"/>
    <cellStyle name="Input 3 2 4 19 3" xfId="20891" xr:uid="{B21CBA9C-83FA-4ADD-9A27-15EFE423CC03}"/>
    <cellStyle name="Input 3 2 4 2" xfId="20892" xr:uid="{4F154ABD-A058-4955-8702-BF2E6D56DD37}"/>
    <cellStyle name="Input 3 2 4 2 10" xfId="20893" xr:uid="{CD50A285-B442-4D14-BA16-9D30B7F27305}"/>
    <cellStyle name="Input 3 2 4 2 10 2" xfId="20894" xr:uid="{A6A1F15B-8D2D-40B4-9CEE-C16AFAEACE0F}"/>
    <cellStyle name="Input 3 2 4 2 10 2 2" xfId="20895" xr:uid="{9A0E05B8-E70C-4AC4-B20D-FBE69BBB2A2E}"/>
    <cellStyle name="Input 3 2 4 2 10 3" xfId="20896" xr:uid="{60791197-D3B4-4CE4-95F7-28F2DADDCC51}"/>
    <cellStyle name="Input 3 2 4 2 11" xfId="20897" xr:uid="{D6B50861-AE56-4200-B159-1D37144208BC}"/>
    <cellStyle name="Input 3 2 4 2 11 2" xfId="20898" xr:uid="{9D6109C1-F274-468E-9CE6-EB9D17842AE4}"/>
    <cellStyle name="Input 3 2 4 2 11 2 2" xfId="20899" xr:uid="{D4488FDE-EC6C-4C3C-AB06-2BA17602004D}"/>
    <cellStyle name="Input 3 2 4 2 11 3" xfId="20900" xr:uid="{C52C2216-5DB6-4A28-B199-807F998DA43C}"/>
    <cellStyle name="Input 3 2 4 2 12" xfId="20901" xr:uid="{76532B7A-D646-4A27-925D-D8149663C96A}"/>
    <cellStyle name="Input 3 2 4 2 12 2" xfId="20902" xr:uid="{F1CA5995-0C67-44D6-B0C7-82953D12B8A2}"/>
    <cellStyle name="Input 3 2 4 2 12 2 2" xfId="20903" xr:uid="{ACF49F01-70BC-418C-AA29-FB6C24805A14}"/>
    <cellStyle name="Input 3 2 4 2 12 3" xfId="20904" xr:uid="{B872D5BE-52A3-43BF-997B-0A2CE2BDFD5F}"/>
    <cellStyle name="Input 3 2 4 2 13" xfId="20905" xr:uid="{B10A772C-26BB-47A7-9139-220B9DE4F4C9}"/>
    <cellStyle name="Input 3 2 4 2 13 2" xfId="20906" xr:uid="{B983C065-EB50-48CB-9C72-A531492F2B03}"/>
    <cellStyle name="Input 3 2 4 2 13 2 2" xfId="20907" xr:uid="{B6182A34-CF64-41FE-B4EA-F8DDBE588689}"/>
    <cellStyle name="Input 3 2 4 2 13 3" xfId="20908" xr:uid="{BF8CC38E-60C6-482C-9181-FBEAFDCB8449}"/>
    <cellStyle name="Input 3 2 4 2 14" xfId="20909" xr:uid="{C82ABBE3-B428-4720-AD38-57A7B0812B93}"/>
    <cellStyle name="Input 3 2 4 2 14 2" xfId="20910" xr:uid="{45E62862-721A-4C6C-AD82-2E239FC61EDB}"/>
    <cellStyle name="Input 3 2 4 2 14 2 2" xfId="20911" xr:uid="{B9B29A4E-107F-4D62-927A-FE5656EF21FA}"/>
    <cellStyle name="Input 3 2 4 2 14 3" xfId="20912" xr:uid="{AF20448E-E934-47E4-A956-7C64446ED835}"/>
    <cellStyle name="Input 3 2 4 2 15" xfId="20913" xr:uid="{5061CBCF-A496-440F-9A92-1337C843AF67}"/>
    <cellStyle name="Input 3 2 4 2 15 2" xfId="20914" xr:uid="{3923431A-C086-43CE-9697-8C4284A98BF8}"/>
    <cellStyle name="Input 3 2 4 2 15 2 2" xfId="20915" xr:uid="{749A0656-32DC-4D1F-A3E5-A4E61F189EA3}"/>
    <cellStyle name="Input 3 2 4 2 15 3" xfId="20916" xr:uid="{C2DD695B-21A9-46AB-863C-340EB1DC8A1D}"/>
    <cellStyle name="Input 3 2 4 2 16" xfId="20917" xr:uid="{0E89288F-E6C0-4965-A2DD-30083F92BB0A}"/>
    <cellStyle name="Input 3 2 4 2 16 2" xfId="20918" xr:uid="{52B4551F-1DEC-4185-AF9E-577EBDF6DC32}"/>
    <cellStyle name="Input 3 2 4 2 16 2 2" xfId="20919" xr:uid="{774F89E0-516C-4557-B882-7B0AE67CDB4C}"/>
    <cellStyle name="Input 3 2 4 2 16 3" xfId="20920" xr:uid="{BAA8B509-F408-4CCD-A18C-646344E1B446}"/>
    <cellStyle name="Input 3 2 4 2 17" xfId="20921" xr:uid="{3385E3C9-EAEF-4B51-9C6E-DAEF19F8ADBC}"/>
    <cellStyle name="Input 3 2 4 2 17 2" xfId="20922" xr:uid="{DE2EB601-3C6C-49D7-8518-2247B0AAD63D}"/>
    <cellStyle name="Input 3 2 4 2 17 2 2" xfId="20923" xr:uid="{EA09A228-81FE-4727-8B15-DFCF04BAB999}"/>
    <cellStyle name="Input 3 2 4 2 17 3" xfId="20924" xr:uid="{DA339EB8-AAEA-4AED-AA3E-403590F0D2AB}"/>
    <cellStyle name="Input 3 2 4 2 18" xfId="20925" xr:uid="{48ADF7D2-3BB5-4020-BD70-21F11E1BC236}"/>
    <cellStyle name="Input 3 2 4 2 18 2" xfId="20926" xr:uid="{85AEBBC5-42F1-49A9-9645-5115CBE2ADDD}"/>
    <cellStyle name="Input 3 2 4 2 18 2 2" xfId="20927" xr:uid="{C9CC9A55-1E70-4842-8EA1-0E0F1D76A9CC}"/>
    <cellStyle name="Input 3 2 4 2 18 3" xfId="20928" xr:uid="{EE6BAC96-4DE9-473E-B880-931339A9B460}"/>
    <cellStyle name="Input 3 2 4 2 19" xfId="20929" xr:uid="{3D3BD242-D0C3-4737-9425-A7F7D78A628E}"/>
    <cellStyle name="Input 3 2 4 2 19 2" xfId="20930" xr:uid="{4E94EB14-21A1-4FB8-8663-965D3A29F9B7}"/>
    <cellStyle name="Input 3 2 4 2 19 2 2" xfId="20931" xr:uid="{E78F5947-0E69-4FFA-A469-D8FAB3AF7D29}"/>
    <cellStyle name="Input 3 2 4 2 19 3" xfId="20932" xr:uid="{9BC1C342-3C92-4773-B4E4-38DCF321A0B7}"/>
    <cellStyle name="Input 3 2 4 2 2" xfId="20933" xr:uid="{0BDBD26E-4443-423B-8FAE-D07EE9F7B514}"/>
    <cellStyle name="Input 3 2 4 2 2 2" xfId="20934" xr:uid="{17270E8E-E00A-4144-9D95-423B353D58C9}"/>
    <cellStyle name="Input 3 2 4 2 2 2 2" xfId="20935" xr:uid="{A23F9FA4-9F53-4715-842F-4A592B443B10}"/>
    <cellStyle name="Input 3 2 4 2 2 3" xfId="20936" xr:uid="{6079589A-26E3-4B7B-929E-F8E6D1A42638}"/>
    <cellStyle name="Input 3 2 4 2 2 4" xfId="20937" xr:uid="{333B0D61-1123-41B6-BB70-4F9EE44D3C6B}"/>
    <cellStyle name="Input 3 2 4 2 20" xfId="20938" xr:uid="{030815EA-C575-439B-9AD0-B03BA427808D}"/>
    <cellStyle name="Input 3 2 4 2 20 2" xfId="20939" xr:uid="{5F7BBBFA-BB73-4625-A367-518A99505169}"/>
    <cellStyle name="Input 3 2 4 2 20 2 2" xfId="20940" xr:uid="{7B44E03D-7822-428F-8DE5-97AEE0105AA1}"/>
    <cellStyle name="Input 3 2 4 2 20 3" xfId="20941" xr:uid="{CF6A83B5-338C-4F93-8F58-0C972F27C29E}"/>
    <cellStyle name="Input 3 2 4 2 21" xfId="20942" xr:uid="{BAF703C9-538E-4482-B276-61B4033FD7FB}"/>
    <cellStyle name="Input 3 2 4 2 21 2" xfId="20943" xr:uid="{02DACA86-3675-48DC-8061-8B17F7A8AED9}"/>
    <cellStyle name="Input 3 2 4 2 22" xfId="20944" xr:uid="{A58CC862-A292-47B2-8032-5507DA721A74}"/>
    <cellStyle name="Input 3 2 4 2 23" xfId="20945" xr:uid="{51C0CD21-286D-4F20-A620-E40112FD5E56}"/>
    <cellStyle name="Input 3 2 4 2 3" xfId="20946" xr:uid="{49EB1227-4F07-4460-AADF-C772C4267A87}"/>
    <cellStyle name="Input 3 2 4 2 3 2" xfId="20947" xr:uid="{DCE1D95B-3F6F-43BD-A187-469F553ACC92}"/>
    <cellStyle name="Input 3 2 4 2 3 2 2" xfId="20948" xr:uid="{05F709B9-60C0-4B57-A9AF-1C957E492C4B}"/>
    <cellStyle name="Input 3 2 4 2 3 3" xfId="20949" xr:uid="{79CBA369-293A-4CEE-88B9-E5C2F0EDD7A9}"/>
    <cellStyle name="Input 3 2 4 2 4" xfId="20950" xr:uid="{A9A4DBE5-3A80-462C-8355-CC33642D408C}"/>
    <cellStyle name="Input 3 2 4 2 4 2" xfId="20951" xr:uid="{C878C8E7-74A0-4177-87A3-ABC9F1EF8FDC}"/>
    <cellStyle name="Input 3 2 4 2 4 2 2" xfId="20952" xr:uid="{1CAAB4AA-7B56-4D01-9B5D-7E53FAE7CE23}"/>
    <cellStyle name="Input 3 2 4 2 4 3" xfId="20953" xr:uid="{C08B9925-AC63-44FB-B7E0-F470819E77DE}"/>
    <cellStyle name="Input 3 2 4 2 5" xfId="20954" xr:uid="{CF3F2731-DAE9-4830-9FDF-932920FDA9BC}"/>
    <cellStyle name="Input 3 2 4 2 5 2" xfId="20955" xr:uid="{78CD2330-DB08-4477-A018-CA9B09C2E004}"/>
    <cellStyle name="Input 3 2 4 2 5 2 2" xfId="20956" xr:uid="{AA684486-DACB-4911-B679-02A4D298F2F8}"/>
    <cellStyle name="Input 3 2 4 2 5 3" xfId="20957" xr:uid="{629875AD-076B-4989-912C-6FB3D1768E4D}"/>
    <cellStyle name="Input 3 2 4 2 6" xfId="20958" xr:uid="{6246915A-63DB-402C-8DCA-03FCD943BEC7}"/>
    <cellStyle name="Input 3 2 4 2 6 2" xfId="20959" xr:uid="{EAB9C550-C979-4891-861E-F14A6CA9900F}"/>
    <cellStyle name="Input 3 2 4 2 6 2 2" xfId="20960" xr:uid="{FCFEBBEA-174F-45F3-9F45-5A96CFC83A81}"/>
    <cellStyle name="Input 3 2 4 2 6 3" xfId="20961" xr:uid="{E7CF4CA0-BE64-4078-8283-39F6A06EDEAF}"/>
    <cellStyle name="Input 3 2 4 2 7" xfId="20962" xr:uid="{B8226C39-8CB3-4B36-A50B-206200B5578B}"/>
    <cellStyle name="Input 3 2 4 2 7 2" xfId="20963" xr:uid="{DE5EDAD7-6DA3-4705-AD0A-3D350171331E}"/>
    <cellStyle name="Input 3 2 4 2 7 2 2" xfId="20964" xr:uid="{D8E883F3-1F61-4163-BE82-2BD6CC77451F}"/>
    <cellStyle name="Input 3 2 4 2 7 3" xfId="20965" xr:uid="{6677C0E7-5FA6-4935-AA25-17DA30783C7F}"/>
    <cellStyle name="Input 3 2 4 2 8" xfId="20966" xr:uid="{FCD59B04-A040-4467-8C97-F279DE93B380}"/>
    <cellStyle name="Input 3 2 4 2 8 2" xfId="20967" xr:uid="{87000F28-5142-44FE-9302-D3D3C5BCFE57}"/>
    <cellStyle name="Input 3 2 4 2 8 2 2" xfId="20968" xr:uid="{4AC0C2CD-CFB3-4C05-A77F-4FD82C4E1948}"/>
    <cellStyle name="Input 3 2 4 2 8 3" xfId="20969" xr:uid="{E9B30ED7-7C13-4F78-8EFA-304945BAF375}"/>
    <cellStyle name="Input 3 2 4 2 9" xfId="20970" xr:uid="{75D563F1-358A-4F76-B16E-25DBC0973716}"/>
    <cellStyle name="Input 3 2 4 2 9 2" xfId="20971" xr:uid="{DBD2A9F8-F91E-4E47-942B-66E5D2F560E1}"/>
    <cellStyle name="Input 3 2 4 2 9 2 2" xfId="20972" xr:uid="{A55BBC93-5EAA-49FC-A229-330A8CF80683}"/>
    <cellStyle name="Input 3 2 4 2 9 3" xfId="20973" xr:uid="{B0711315-D7FE-4302-B09C-0DB9D347DF24}"/>
    <cellStyle name="Input 3 2 4 20" xfId="20974" xr:uid="{46AEA4EE-5487-4C3E-A468-EBF5F0D9B869}"/>
    <cellStyle name="Input 3 2 4 20 2" xfId="20975" xr:uid="{E0169E13-58D7-4FB1-A63A-15A9900BC51D}"/>
    <cellStyle name="Input 3 2 4 20 2 2" xfId="20976" xr:uid="{DBF83B46-56CA-4A53-8C60-D7233BBDBDF9}"/>
    <cellStyle name="Input 3 2 4 20 3" xfId="20977" xr:uid="{9568AABE-6474-4D71-AD7F-5111B62591E7}"/>
    <cellStyle name="Input 3 2 4 21" xfId="20978" xr:uid="{65CF41F0-F808-42E2-96E4-349F785D9670}"/>
    <cellStyle name="Input 3 2 4 21 2" xfId="20979" xr:uid="{3CA79582-E55D-4807-B214-B02427E4BAB2}"/>
    <cellStyle name="Input 3 2 4 21 2 2" xfId="20980" xr:uid="{C74518BF-3B5A-49B9-B501-F1DA53440491}"/>
    <cellStyle name="Input 3 2 4 21 3" xfId="20981" xr:uid="{B0E57A69-9646-42FD-82F7-2C1D858C5534}"/>
    <cellStyle name="Input 3 2 4 22" xfId="20982" xr:uid="{DC0DA071-5C84-4DF0-A0CA-61B6CAEE49B2}"/>
    <cellStyle name="Input 3 2 4 22 2" xfId="20983" xr:uid="{0498AF99-3386-43AC-8054-28ED67F69E00}"/>
    <cellStyle name="Input 3 2 4 23" xfId="20984" xr:uid="{1B6FA426-ACCC-4246-B87C-0A561BBA7043}"/>
    <cellStyle name="Input 3 2 4 24" xfId="20985" xr:uid="{432BA887-15D4-49CA-AE2D-1426E8822D3C}"/>
    <cellStyle name="Input 3 2 4 3" xfId="20986" xr:uid="{FF9696B9-F7C4-40E5-92B8-352F112824E2}"/>
    <cellStyle name="Input 3 2 4 3 2" xfId="20987" xr:uid="{3B038070-726A-4577-9013-743920804254}"/>
    <cellStyle name="Input 3 2 4 3 2 2" xfId="20988" xr:uid="{ECD6D8C5-D669-4957-AF91-EDDF5512B2D0}"/>
    <cellStyle name="Input 3 2 4 3 3" xfId="20989" xr:uid="{FB79AA3D-E349-4D9D-88CA-FED90CB61A13}"/>
    <cellStyle name="Input 3 2 4 3 4" xfId="20990" xr:uid="{B841BDDA-CDDB-46E1-85FB-CDC80ECFBDF2}"/>
    <cellStyle name="Input 3 2 4 4" xfId="20991" xr:uid="{49335AA3-F2D2-4F52-9613-06D51FCA5EF3}"/>
    <cellStyle name="Input 3 2 4 4 2" xfId="20992" xr:uid="{B8C3D672-E8AC-4585-9AF4-18038ABA22F4}"/>
    <cellStyle name="Input 3 2 4 4 2 2" xfId="20993" xr:uid="{0245D6DA-E0CF-4179-8231-3C0763D72346}"/>
    <cellStyle name="Input 3 2 4 4 3" xfId="20994" xr:uid="{2BD01E47-0B92-4CDF-B818-62A03333D50C}"/>
    <cellStyle name="Input 3 2 4 4 4" xfId="20995" xr:uid="{B6DFD708-E5C8-4B2F-92FF-B4171DC6312A}"/>
    <cellStyle name="Input 3 2 4 5" xfId="20996" xr:uid="{278AE068-5B16-424A-B5A7-1613A23FB153}"/>
    <cellStyle name="Input 3 2 4 5 2" xfId="20997" xr:uid="{F57A769C-C3CD-4154-B3B6-BA0517B4FB5C}"/>
    <cellStyle name="Input 3 2 4 5 2 2" xfId="20998" xr:uid="{8C2359D9-6F0D-4C64-8E28-C21C1D4A5A17}"/>
    <cellStyle name="Input 3 2 4 5 3" xfId="20999" xr:uid="{6F438051-1A7B-45AC-BC93-EE2F340FD9CB}"/>
    <cellStyle name="Input 3 2 4 6" xfId="21000" xr:uid="{5FCDF9CC-02B3-4177-94C6-D9903BF48EF0}"/>
    <cellStyle name="Input 3 2 4 6 2" xfId="21001" xr:uid="{E36455B3-12C3-42A6-8175-344B1C218415}"/>
    <cellStyle name="Input 3 2 4 6 2 2" xfId="21002" xr:uid="{A923FDD8-3ECD-4035-87BC-9B496EC1F853}"/>
    <cellStyle name="Input 3 2 4 6 3" xfId="21003" xr:uid="{CF518D6B-630E-457E-BE77-5093653C218C}"/>
    <cellStyle name="Input 3 2 4 7" xfId="21004" xr:uid="{BA98F3E2-D20E-4B86-A63B-F8F115A4FCF3}"/>
    <cellStyle name="Input 3 2 4 7 2" xfId="21005" xr:uid="{DC255550-3CF5-4689-B3D5-8BC479D4D1E8}"/>
    <cellStyle name="Input 3 2 4 7 2 2" xfId="21006" xr:uid="{1F6846A9-48C4-464B-BE15-C27425DF0DA4}"/>
    <cellStyle name="Input 3 2 4 7 3" xfId="21007" xr:uid="{FC2A6BC8-FCCE-4029-A70A-5CA679AA87B2}"/>
    <cellStyle name="Input 3 2 4 8" xfId="21008" xr:uid="{755A0EF7-E3E7-4B78-8965-40452E245569}"/>
    <cellStyle name="Input 3 2 4 8 2" xfId="21009" xr:uid="{9265CCB9-5B1B-41B2-A557-7861A75BEC7D}"/>
    <cellStyle name="Input 3 2 4 8 2 2" xfId="21010" xr:uid="{83EF704A-1994-4D97-8851-8048C90330A3}"/>
    <cellStyle name="Input 3 2 4 8 3" xfId="21011" xr:uid="{117355ED-E6C1-44E9-AD86-2A2AAB49DC33}"/>
    <cellStyle name="Input 3 2 4 9" xfId="21012" xr:uid="{34C93D1F-0113-4BAA-91DB-15B76CFB7960}"/>
    <cellStyle name="Input 3 2 4 9 2" xfId="21013" xr:uid="{D0073776-32C9-41AD-9C15-3A97E8ACB395}"/>
    <cellStyle name="Input 3 2 4 9 2 2" xfId="21014" xr:uid="{820F8388-203B-4800-AB8D-21125E470AB4}"/>
    <cellStyle name="Input 3 2 4 9 3" xfId="21015" xr:uid="{F0E4ADF2-D8A8-4491-8978-5B014E188B9D}"/>
    <cellStyle name="Input 3 2 5" xfId="21016" xr:uid="{3522C988-B80A-4E23-A7AE-0F6328566FCE}"/>
    <cellStyle name="Input 3 2 5 10" xfId="21017" xr:uid="{F7E31B2D-5B5D-4F32-A358-82FB77A01714}"/>
    <cellStyle name="Input 3 2 5 10 2" xfId="21018" xr:uid="{251389FD-E59F-4143-9B54-1543B0371EB6}"/>
    <cellStyle name="Input 3 2 5 10 2 2" xfId="21019" xr:uid="{BDE52EB5-7A2F-4DA1-AE8D-093F4D66AA41}"/>
    <cellStyle name="Input 3 2 5 10 3" xfId="21020" xr:uid="{E63C106F-93A7-42A5-A82D-8F06E20ED603}"/>
    <cellStyle name="Input 3 2 5 11" xfId="21021" xr:uid="{CA80F3B6-12DF-4510-A218-73B59CAD2B73}"/>
    <cellStyle name="Input 3 2 5 11 2" xfId="21022" xr:uid="{84E36196-0C53-4ABC-934C-79970808CBC4}"/>
    <cellStyle name="Input 3 2 5 11 2 2" xfId="21023" xr:uid="{EF8C4595-EEE4-4B39-96B9-656DAB7AFBA8}"/>
    <cellStyle name="Input 3 2 5 11 3" xfId="21024" xr:uid="{355792A3-8247-4A77-AC18-D582D6535941}"/>
    <cellStyle name="Input 3 2 5 12" xfId="21025" xr:uid="{4BDBD3D2-16D2-412A-B6D8-6E174A9DB0F0}"/>
    <cellStyle name="Input 3 2 5 12 2" xfId="21026" xr:uid="{26BC3102-4894-487E-8AC6-9C5063FB951A}"/>
    <cellStyle name="Input 3 2 5 12 2 2" xfId="21027" xr:uid="{6E55D98D-4C8F-43F3-88FF-0C6F1F3C70B4}"/>
    <cellStyle name="Input 3 2 5 12 3" xfId="21028" xr:uid="{03DD0716-773F-487C-9C56-1BB6133C17FF}"/>
    <cellStyle name="Input 3 2 5 13" xfId="21029" xr:uid="{22F6A97F-A8A7-4982-B573-A6C67DC0D35B}"/>
    <cellStyle name="Input 3 2 5 13 2" xfId="21030" xr:uid="{B7EBD449-21DC-42AF-90CD-C43CAA28DC03}"/>
    <cellStyle name="Input 3 2 5 13 2 2" xfId="21031" xr:uid="{7DF351B5-C64E-4182-8236-5E3986DE4524}"/>
    <cellStyle name="Input 3 2 5 13 3" xfId="21032" xr:uid="{357FC0B2-8D7E-41C4-8653-ED55B234CF6E}"/>
    <cellStyle name="Input 3 2 5 14" xfId="21033" xr:uid="{7B11E73C-605B-4C71-AF05-EEC0AF9E5FBD}"/>
    <cellStyle name="Input 3 2 5 14 2" xfId="21034" xr:uid="{ADCB3BEB-EAB6-47F7-AE82-9512A89927FA}"/>
    <cellStyle name="Input 3 2 5 14 2 2" xfId="21035" xr:uid="{30EC994A-C0B6-4C20-8FDE-8515B4B066A1}"/>
    <cellStyle name="Input 3 2 5 14 3" xfId="21036" xr:uid="{9611D3AA-4CA2-4202-8A13-08F44F25281C}"/>
    <cellStyle name="Input 3 2 5 15" xfId="21037" xr:uid="{C54D5A79-296E-46EE-806F-A5278CEA0880}"/>
    <cellStyle name="Input 3 2 5 15 2" xfId="21038" xr:uid="{5BF049FB-C2AF-4274-B0D4-AB8E8C2568E9}"/>
    <cellStyle name="Input 3 2 5 15 2 2" xfId="21039" xr:uid="{8E12F7D1-2B13-4131-B4CA-66FC73852D05}"/>
    <cellStyle name="Input 3 2 5 15 3" xfId="21040" xr:uid="{DB4D7AF3-66A7-4B68-A5B0-AE541E1BA9C6}"/>
    <cellStyle name="Input 3 2 5 16" xfId="21041" xr:uid="{B18595CF-6F84-435C-A799-DA219A3C6197}"/>
    <cellStyle name="Input 3 2 5 16 2" xfId="21042" xr:uid="{7CEE1753-0171-4699-8AC7-76D9EB4C05FF}"/>
    <cellStyle name="Input 3 2 5 16 2 2" xfId="21043" xr:uid="{FA83EE8A-0E1A-4C4D-B801-78F6EC04D636}"/>
    <cellStyle name="Input 3 2 5 16 3" xfId="21044" xr:uid="{3C702BBC-4B12-4373-BDBE-1EE1CC72FAB3}"/>
    <cellStyle name="Input 3 2 5 17" xfId="21045" xr:uid="{A7315BFD-8D58-498E-8BCB-86C2CDE576B5}"/>
    <cellStyle name="Input 3 2 5 17 2" xfId="21046" xr:uid="{8078962D-F887-46CB-AB90-8CE068387BE6}"/>
    <cellStyle name="Input 3 2 5 17 2 2" xfId="21047" xr:uid="{C90F5CAD-36D6-4749-A08C-6A1A26942B8F}"/>
    <cellStyle name="Input 3 2 5 17 3" xfId="21048" xr:uid="{C9DDA0BE-F211-4E70-9319-CC92DA187276}"/>
    <cellStyle name="Input 3 2 5 18" xfId="21049" xr:uid="{C5E66346-7D69-42AF-9B2C-7BE1D8B938AE}"/>
    <cellStyle name="Input 3 2 5 18 2" xfId="21050" xr:uid="{22DF8723-ADAA-40D8-B204-F51B31E665AA}"/>
    <cellStyle name="Input 3 2 5 18 2 2" xfId="21051" xr:uid="{0F16A889-A6E1-410E-8EA7-28DD48AF6922}"/>
    <cellStyle name="Input 3 2 5 18 3" xfId="21052" xr:uid="{603645BD-632B-41BF-8363-2DB348B8A41B}"/>
    <cellStyle name="Input 3 2 5 19" xfId="21053" xr:uid="{CCDF8682-C313-4E9C-863F-57471144F2B2}"/>
    <cellStyle name="Input 3 2 5 19 2" xfId="21054" xr:uid="{EC65D5BB-4307-4311-8F12-83AB0F7E8F9A}"/>
    <cellStyle name="Input 3 2 5 19 2 2" xfId="21055" xr:uid="{4E2E1A76-FC4D-4E50-AB21-175E860015BF}"/>
    <cellStyle name="Input 3 2 5 19 3" xfId="21056" xr:uid="{D8483A81-C2C8-495B-8E57-543060A5CAD0}"/>
    <cellStyle name="Input 3 2 5 2" xfId="21057" xr:uid="{4C3E8023-3DC4-46EB-AF0C-2902953F3315}"/>
    <cellStyle name="Input 3 2 5 2 2" xfId="21058" xr:uid="{B539EF0B-FB5E-4C26-A5D5-09CA9938DEA7}"/>
    <cellStyle name="Input 3 2 5 2 2 2" xfId="21059" xr:uid="{33DFE5C3-EF18-45C0-829D-E235802F52D1}"/>
    <cellStyle name="Input 3 2 5 2 3" xfId="21060" xr:uid="{CBF9DD6D-27C9-4791-BA28-FB9F3DB63CA9}"/>
    <cellStyle name="Input 3 2 5 2 4" xfId="21061" xr:uid="{F606D0E5-4525-4848-BED0-18B0B5022686}"/>
    <cellStyle name="Input 3 2 5 20" xfId="21062" xr:uid="{8B287CD2-A737-41D5-ADF1-40CD09185FBB}"/>
    <cellStyle name="Input 3 2 5 20 2" xfId="21063" xr:uid="{582238A9-7ABD-47DA-AE23-37ABEB03D740}"/>
    <cellStyle name="Input 3 2 5 20 2 2" xfId="21064" xr:uid="{2E244C92-2EB0-40A6-AE6D-A0EFD39C0E87}"/>
    <cellStyle name="Input 3 2 5 20 3" xfId="21065" xr:uid="{B5AB2CB2-145E-43EE-9F14-DF8DFDED2BD3}"/>
    <cellStyle name="Input 3 2 5 21" xfId="21066" xr:uid="{E29251CB-21E9-461A-9091-915A3FD1AAD7}"/>
    <cellStyle name="Input 3 2 5 21 2" xfId="21067" xr:uid="{670EE288-7F25-4B86-90D8-314AE316C88E}"/>
    <cellStyle name="Input 3 2 5 22" xfId="21068" xr:uid="{36588ECF-364F-4A90-BEC1-7C4A985B11BD}"/>
    <cellStyle name="Input 3 2 5 23" xfId="21069" xr:uid="{FC2B5291-0F43-41AC-AA1B-1B8F29615F80}"/>
    <cellStyle name="Input 3 2 5 3" xfId="21070" xr:uid="{DC1C982D-F020-481B-8AFC-EB992198A020}"/>
    <cellStyle name="Input 3 2 5 3 2" xfId="21071" xr:uid="{F86E40FE-1EC5-4A3B-A3D9-A552D996837A}"/>
    <cellStyle name="Input 3 2 5 3 2 2" xfId="21072" xr:uid="{2CAC633E-06D7-41A5-9208-21B5C23A2AFA}"/>
    <cellStyle name="Input 3 2 5 3 3" xfId="21073" xr:uid="{7BB40114-167B-47D7-8185-94824C864946}"/>
    <cellStyle name="Input 3 2 5 4" xfId="21074" xr:uid="{94DB4475-D688-4DAC-9D31-8CAC5669CBFE}"/>
    <cellStyle name="Input 3 2 5 4 2" xfId="21075" xr:uid="{766773DD-DD37-45E2-BD05-69A9299F27DD}"/>
    <cellStyle name="Input 3 2 5 4 2 2" xfId="21076" xr:uid="{3CE1637C-E0F2-4EB0-8D3A-3DEAF13BB258}"/>
    <cellStyle name="Input 3 2 5 4 3" xfId="21077" xr:uid="{BD3B9653-0E42-486E-B47F-BAF70F0DCC29}"/>
    <cellStyle name="Input 3 2 5 5" xfId="21078" xr:uid="{1E919492-C37C-4833-A46D-4DD12D661DE4}"/>
    <cellStyle name="Input 3 2 5 5 2" xfId="21079" xr:uid="{7127C296-5373-44D3-8FFB-E0DAC0AEB65D}"/>
    <cellStyle name="Input 3 2 5 5 2 2" xfId="21080" xr:uid="{684237E8-552A-4EBD-B31A-DE24EB3E0FFD}"/>
    <cellStyle name="Input 3 2 5 5 3" xfId="21081" xr:uid="{385D915F-633F-49D8-A5D2-E80E76B2C90C}"/>
    <cellStyle name="Input 3 2 5 6" xfId="21082" xr:uid="{5511EFBA-C694-4BBD-9A7E-6B809517C454}"/>
    <cellStyle name="Input 3 2 5 6 2" xfId="21083" xr:uid="{6C941846-CA6B-4DFE-ACAC-50B092597410}"/>
    <cellStyle name="Input 3 2 5 6 2 2" xfId="21084" xr:uid="{BE3FCDEC-5359-459B-9211-92423D1C03A3}"/>
    <cellStyle name="Input 3 2 5 6 3" xfId="21085" xr:uid="{D78C8C81-EBCE-4559-8ABE-DE68DED8AF02}"/>
    <cellStyle name="Input 3 2 5 7" xfId="21086" xr:uid="{E9D59495-B0A5-4224-A635-364E1A397984}"/>
    <cellStyle name="Input 3 2 5 7 2" xfId="21087" xr:uid="{CC1BBF30-C9A0-4B9F-B311-E8F03ADF8BBA}"/>
    <cellStyle name="Input 3 2 5 7 2 2" xfId="21088" xr:uid="{E5D93109-0A57-469D-9F58-DB2A12023719}"/>
    <cellStyle name="Input 3 2 5 7 3" xfId="21089" xr:uid="{9CAB0AE3-E0FE-445D-889D-8D3B6DD5B9C1}"/>
    <cellStyle name="Input 3 2 5 8" xfId="21090" xr:uid="{A4E7D42B-69C7-4FDD-A09E-91F23DFB008E}"/>
    <cellStyle name="Input 3 2 5 8 2" xfId="21091" xr:uid="{38441923-3AD8-4DA3-870A-012ABD801BF2}"/>
    <cellStyle name="Input 3 2 5 8 2 2" xfId="21092" xr:uid="{BA05B953-CFD8-4C2C-8B10-8CDAB5A63060}"/>
    <cellStyle name="Input 3 2 5 8 3" xfId="21093" xr:uid="{6257F5FD-0B35-4C74-B7D8-F2D709F00863}"/>
    <cellStyle name="Input 3 2 5 9" xfId="21094" xr:uid="{A21252A5-9480-4468-AB98-BAF90641CDA2}"/>
    <cellStyle name="Input 3 2 5 9 2" xfId="21095" xr:uid="{4D01F9D4-9A9A-45D1-9DC6-B2A2A557F7A5}"/>
    <cellStyle name="Input 3 2 5 9 2 2" xfId="21096" xr:uid="{58A1EF09-410C-4C0F-BCD5-7019B3293967}"/>
    <cellStyle name="Input 3 2 5 9 3" xfId="21097" xr:uid="{CD2C2E3D-A688-4B1A-A35F-1C55DF08BFD9}"/>
    <cellStyle name="Input 3 2 6" xfId="21098" xr:uid="{E605CF33-E54B-428D-84E6-D77DA1B5EBB8}"/>
    <cellStyle name="Input 3 2 6 2" xfId="21099" xr:uid="{D9CE44F3-EEF6-4211-8C54-43B882790EED}"/>
    <cellStyle name="Input 3 2 6 2 2" xfId="21100" xr:uid="{84EA8B15-4DB5-4923-A074-3096AA7FBAF8}"/>
    <cellStyle name="Input 3 2 6 3" xfId="21101" xr:uid="{B4CD4DA3-C885-406D-9917-94516792A9AA}"/>
    <cellStyle name="Input 3 2 6 4" xfId="21102" xr:uid="{50FFAFCB-E115-4282-B02B-7F09723405EC}"/>
    <cellStyle name="Input 3 2 7" xfId="21103" xr:uid="{BE6D812A-D8EF-4924-B906-277605215367}"/>
    <cellStyle name="Input 3 2 7 2" xfId="21104" xr:uid="{78D1AE41-A13E-42EF-9CF4-679C4B69D46E}"/>
    <cellStyle name="Input 3 2 7 2 2" xfId="21105" xr:uid="{02810905-9D03-4679-9FFE-5E845367B871}"/>
    <cellStyle name="Input 3 2 7 3" xfId="21106" xr:uid="{BFA64177-522E-4D87-8DF5-7D3C11DC4733}"/>
    <cellStyle name="Input 3 2 8" xfId="21107" xr:uid="{F49DF33B-1D38-4122-86CE-7E51CC4945DB}"/>
    <cellStyle name="Input 3 2 8 2" xfId="21108" xr:uid="{CF7E0D59-C2F3-406F-BEDD-F22D097AE2B2}"/>
    <cellStyle name="Input 3 2 8 2 2" xfId="21109" xr:uid="{1A9B0FC0-7B2D-4A4D-9215-11C8D1064FA3}"/>
    <cellStyle name="Input 3 2 8 3" xfId="21110" xr:uid="{4D53AD40-40D3-4177-8B06-0A6202083735}"/>
    <cellStyle name="Input 3 2 9" xfId="21111" xr:uid="{B23F2C88-8B4B-4AD6-ADB1-3E9C3849A34D}"/>
    <cellStyle name="Input 3 2 9 2" xfId="21112" xr:uid="{C4335D00-7B3F-40CD-961D-96EAE80BCDE0}"/>
    <cellStyle name="Input 3 2 9 2 2" xfId="21113" xr:uid="{F64174FF-0FD9-4512-B947-323B0493AFB8}"/>
    <cellStyle name="Input 3 2 9 3" xfId="21114" xr:uid="{3121CA66-D831-4279-AEEC-F62F032C1C70}"/>
    <cellStyle name="Input 3 20" xfId="21115" xr:uid="{6DB668AD-D59E-4682-912C-A8EBF9B3E015}"/>
    <cellStyle name="Input 3 20 2" xfId="21116" xr:uid="{DF78A821-E624-441F-8FE3-6FDCC55800F2}"/>
    <cellStyle name="Input 3 20 2 2" xfId="21117" xr:uid="{9E971716-3B7B-4C2A-B21B-6832963C9AE4}"/>
    <cellStyle name="Input 3 20 3" xfId="21118" xr:uid="{7C6A195D-A0AA-403F-A267-484B219B5F47}"/>
    <cellStyle name="Input 3 21" xfId="21119" xr:uid="{AA167FEC-B4AC-4060-BD90-30D1E1F80300}"/>
    <cellStyle name="Input 3 21 2" xfId="21120" xr:uid="{BEDF297B-B7F9-4BE8-B019-F63F70B0F203}"/>
    <cellStyle name="Input 3 21 2 2" xfId="21121" xr:uid="{4B207C24-53D8-4B40-AF88-378F332050D3}"/>
    <cellStyle name="Input 3 21 3" xfId="21122" xr:uid="{D524F296-D035-4262-AD47-9D58796791CD}"/>
    <cellStyle name="Input 3 22" xfId="21123" xr:uid="{7AD56C00-B1FA-44E8-8B37-0E6B4D8B18FD}"/>
    <cellStyle name="Input 3 22 2" xfId="21124" xr:uid="{40657836-CAB6-4EAF-A308-882EAB70142C}"/>
    <cellStyle name="Input 3 23" xfId="21125" xr:uid="{887539DE-1DB0-4100-B0DD-1A4BCF89944C}"/>
    <cellStyle name="Input 3 24" xfId="21126" xr:uid="{F06D5376-7B5B-4213-B6D6-D0CB6B703CC5}"/>
    <cellStyle name="Input 3 25" xfId="21127" xr:uid="{7F9FBB30-6873-424E-AF73-C344749F2257}"/>
    <cellStyle name="Input 3 26" xfId="21128" xr:uid="{A6509739-5E1F-4E32-B9ED-CF78A8CA3BCC}"/>
    <cellStyle name="Input 3 27" xfId="21129" xr:uid="{3A720FDA-5DBF-4CD4-85D3-BB19779BD803}"/>
    <cellStyle name="Input 3 28" xfId="21130" xr:uid="{1DFEE4A1-938B-4A41-AFBC-F581CCD25192}"/>
    <cellStyle name="Input 3 29" xfId="21131" xr:uid="{2143EB69-D599-4E99-9001-68E19F6A9B34}"/>
    <cellStyle name="Input 3 3" xfId="21132" xr:uid="{B289CCB6-CBDF-41A7-9B56-6DDBECD480CB}"/>
    <cellStyle name="Input 3 3 10" xfId="21133" xr:uid="{1A70F1C0-CC04-4745-947A-D3287B78EC72}"/>
    <cellStyle name="Input 3 3 10 2" xfId="21134" xr:uid="{2A37EA9B-E3DE-412D-B758-2CB329C52355}"/>
    <cellStyle name="Input 3 3 10 2 2" xfId="21135" xr:uid="{EB34ED73-ADDC-4EA8-8931-27DBF84B20FA}"/>
    <cellStyle name="Input 3 3 10 3" xfId="21136" xr:uid="{E1DEBAC3-ECD4-4811-B50E-3F5693CBC475}"/>
    <cellStyle name="Input 3 3 11" xfId="21137" xr:uid="{3427B116-7B4B-408F-8242-0F0447E316C0}"/>
    <cellStyle name="Input 3 3 11 2" xfId="21138" xr:uid="{67CB7D14-98A0-4309-9D6D-E3AE286F5312}"/>
    <cellStyle name="Input 3 3 11 2 2" xfId="21139" xr:uid="{0B3C0EF9-3F6D-4A2D-8A74-A785B98B5211}"/>
    <cellStyle name="Input 3 3 11 3" xfId="21140" xr:uid="{C56D04F7-D344-4E0A-8319-714AD2458C0E}"/>
    <cellStyle name="Input 3 3 12" xfId="21141" xr:uid="{87B89D94-828B-4484-AD12-20BB3C02912C}"/>
    <cellStyle name="Input 3 3 12 2" xfId="21142" xr:uid="{F61BCC0C-E5FD-4889-A9E7-D3D852F5536B}"/>
    <cellStyle name="Input 3 3 12 2 2" xfId="21143" xr:uid="{5E4C129A-CB9F-4C41-B5BB-6FAE72905F07}"/>
    <cellStyle name="Input 3 3 12 3" xfId="21144" xr:uid="{B93C011F-FAFB-478E-9402-EBC84A74EA1F}"/>
    <cellStyle name="Input 3 3 13" xfId="21145" xr:uid="{E1ECC04B-E9CA-4963-A1E5-16E652D4AE53}"/>
    <cellStyle name="Input 3 3 13 2" xfId="21146" xr:uid="{CE1E9E63-AA98-4E03-B2AF-CAD06822B1E0}"/>
    <cellStyle name="Input 3 3 13 2 2" xfId="21147" xr:uid="{16564444-A56D-48F3-863D-18ED08D521A8}"/>
    <cellStyle name="Input 3 3 13 3" xfId="21148" xr:uid="{D1F1E248-7201-4295-A70A-41C1182381DC}"/>
    <cellStyle name="Input 3 3 14" xfId="21149" xr:uid="{FAB18AD5-6FB3-4006-92CA-FDE3B1A6C301}"/>
    <cellStyle name="Input 3 3 14 2" xfId="21150" xr:uid="{26BE2E2E-1359-45D1-BCC7-2E7ADCEDDE85}"/>
    <cellStyle name="Input 3 3 14 2 2" xfId="21151" xr:uid="{B97F202C-97AE-486B-AAEA-DB154EE627E0}"/>
    <cellStyle name="Input 3 3 14 3" xfId="21152" xr:uid="{E6175943-DB6D-4EA3-AD8F-E97E43574249}"/>
    <cellStyle name="Input 3 3 15" xfId="21153" xr:uid="{0D70ECC9-B7AE-4E8C-AC34-9140D04A0656}"/>
    <cellStyle name="Input 3 3 15 2" xfId="21154" xr:uid="{464C83CB-817D-4C56-B88E-BECC4A7832B6}"/>
    <cellStyle name="Input 3 3 15 2 2" xfId="21155" xr:uid="{37F1BD89-095D-4714-A244-D807B6DD66CA}"/>
    <cellStyle name="Input 3 3 15 3" xfId="21156" xr:uid="{C3059889-7F7A-4C9F-946C-1F4F12390FE2}"/>
    <cellStyle name="Input 3 3 16" xfId="21157" xr:uid="{9928A945-40C1-4213-9E6C-2146C0FF5850}"/>
    <cellStyle name="Input 3 3 16 2" xfId="21158" xr:uid="{564A7C23-BFD4-49FC-B5CF-5AA091883016}"/>
    <cellStyle name="Input 3 3 16 2 2" xfId="21159" xr:uid="{57671ECC-A118-458D-BA10-010FD5785CBF}"/>
    <cellStyle name="Input 3 3 16 3" xfId="21160" xr:uid="{F53D7E9D-EBE1-4E0F-81EF-D357F11FA1B0}"/>
    <cellStyle name="Input 3 3 17" xfId="21161" xr:uid="{8C3A3F03-963B-420B-B10D-92477D9DDF9D}"/>
    <cellStyle name="Input 3 3 17 2" xfId="21162" xr:uid="{CBC985F7-3FB7-4852-870E-86BCD6A4169B}"/>
    <cellStyle name="Input 3 3 17 2 2" xfId="21163" xr:uid="{A5A77F5C-E38A-4D02-8237-0B67B883947F}"/>
    <cellStyle name="Input 3 3 17 3" xfId="21164" xr:uid="{A0DAE861-F79B-44E5-A32F-172A8711E6BD}"/>
    <cellStyle name="Input 3 3 18" xfId="21165" xr:uid="{BD117931-08D0-4F60-8E6D-08AA253DD266}"/>
    <cellStyle name="Input 3 3 18 2" xfId="21166" xr:uid="{03013A08-B843-4E19-9EDC-62E8D2A15E9D}"/>
    <cellStyle name="Input 3 3 19" xfId="21167" xr:uid="{BBE3BFD4-8457-46B5-BB89-434D1AE0480E}"/>
    <cellStyle name="Input 3 3 2" xfId="21168" xr:uid="{617D3835-E79E-4277-8A63-9E0CC85E6EF2}"/>
    <cellStyle name="Input 3 3 2 10" xfId="21169" xr:uid="{BAE7D29C-D932-464E-A359-1C17649E2169}"/>
    <cellStyle name="Input 3 3 2 10 2" xfId="21170" xr:uid="{1B18B5A7-25EC-4429-A18A-BCC287A8254C}"/>
    <cellStyle name="Input 3 3 2 10 2 2" xfId="21171" xr:uid="{0919E290-77A2-44FF-B700-01707F9ED3F3}"/>
    <cellStyle name="Input 3 3 2 10 3" xfId="21172" xr:uid="{57ABDEBD-B0D6-4C95-B756-4D55D26325CC}"/>
    <cellStyle name="Input 3 3 2 11" xfId="21173" xr:uid="{60A177CD-0BC0-4D3D-8F4B-1AA9F94D1090}"/>
    <cellStyle name="Input 3 3 2 11 2" xfId="21174" xr:uid="{B72ACDCE-A79F-4291-AE4A-B08B78E87A3F}"/>
    <cellStyle name="Input 3 3 2 11 2 2" xfId="21175" xr:uid="{10176363-DD7A-4391-9A32-55F5F4E5B337}"/>
    <cellStyle name="Input 3 3 2 11 3" xfId="21176" xr:uid="{1F8271BE-ADB9-4301-AA81-2A679BB89855}"/>
    <cellStyle name="Input 3 3 2 12" xfId="21177" xr:uid="{BD9AD81F-FD74-4321-8823-3B71D51FB3F0}"/>
    <cellStyle name="Input 3 3 2 12 2" xfId="21178" xr:uid="{3752FAC4-2AF2-4C7F-AEB2-D40A48AE34A8}"/>
    <cellStyle name="Input 3 3 2 12 2 2" xfId="21179" xr:uid="{5565B8A1-4D60-40AE-932C-37C2163EA0DF}"/>
    <cellStyle name="Input 3 3 2 12 3" xfId="21180" xr:uid="{B65F0E51-C879-419A-8202-34CC58057219}"/>
    <cellStyle name="Input 3 3 2 13" xfId="21181" xr:uid="{C33F82D5-5499-46CC-B371-E3311157B131}"/>
    <cellStyle name="Input 3 3 2 13 2" xfId="21182" xr:uid="{2A92140A-6CC8-4B0A-A82F-B69EB4E53A0F}"/>
    <cellStyle name="Input 3 3 2 13 2 2" xfId="21183" xr:uid="{6AD1BC7E-CA68-4867-825C-AE9729702512}"/>
    <cellStyle name="Input 3 3 2 13 3" xfId="21184" xr:uid="{E7288C49-966D-4292-A329-8C8B4D146730}"/>
    <cellStyle name="Input 3 3 2 14" xfId="21185" xr:uid="{7245D6DF-7412-418B-AEBD-361C1DB1666C}"/>
    <cellStyle name="Input 3 3 2 14 2" xfId="21186" xr:uid="{2B7BF625-EF98-41E9-B589-DC8EDD29790D}"/>
    <cellStyle name="Input 3 3 2 14 2 2" xfId="21187" xr:uid="{C7F6298C-C5DE-498F-8B28-FD3F837BFDA9}"/>
    <cellStyle name="Input 3 3 2 14 3" xfId="21188" xr:uid="{E7AB342F-7C30-4E5C-901E-062D346E6DAF}"/>
    <cellStyle name="Input 3 3 2 15" xfId="21189" xr:uid="{6A11C890-A3FC-4266-92D2-E39E9E6758FD}"/>
    <cellStyle name="Input 3 3 2 15 2" xfId="21190" xr:uid="{D7667AAA-A0B0-4F66-B067-6FE0E85A7CB5}"/>
    <cellStyle name="Input 3 3 2 15 2 2" xfId="21191" xr:uid="{25136AB2-D444-4077-BB6E-1036FCDF82CB}"/>
    <cellStyle name="Input 3 3 2 15 3" xfId="21192" xr:uid="{33C5156F-1F25-42BC-BE5D-ABF423CE5E4F}"/>
    <cellStyle name="Input 3 3 2 16" xfId="21193" xr:uid="{703E18B5-950A-4F05-8A16-7D42E970B651}"/>
    <cellStyle name="Input 3 3 2 16 2" xfId="21194" xr:uid="{4F2B48DD-A653-430A-B701-7DA0F4B931BF}"/>
    <cellStyle name="Input 3 3 2 16 2 2" xfId="21195" xr:uid="{F2F26444-6656-47F5-9891-995AD31E3CC0}"/>
    <cellStyle name="Input 3 3 2 16 3" xfId="21196" xr:uid="{D4F6B353-2BC2-4ABB-AFCB-0E54384AF0FD}"/>
    <cellStyle name="Input 3 3 2 17" xfId="21197" xr:uid="{448326CE-F11B-4F36-AA69-10EF117BA5D1}"/>
    <cellStyle name="Input 3 3 2 17 2" xfId="21198" xr:uid="{96ED2F13-7DF0-47FA-9826-82776E5D3030}"/>
    <cellStyle name="Input 3 3 2 17 2 2" xfId="21199" xr:uid="{95105FF6-F9B1-4D88-BD8A-A3A89FF3630D}"/>
    <cellStyle name="Input 3 3 2 17 3" xfId="21200" xr:uid="{333A4440-8392-48A9-87E1-853A989D08FB}"/>
    <cellStyle name="Input 3 3 2 18" xfId="21201" xr:uid="{5421879F-9387-4D86-B432-CCC6C784EE68}"/>
    <cellStyle name="Input 3 3 2 18 2" xfId="21202" xr:uid="{4BBD8619-EB81-46C4-A81F-C01C0AFD1F8A}"/>
    <cellStyle name="Input 3 3 2 18 2 2" xfId="21203" xr:uid="{7AC0C269-1ECA-49A5-B6B0-E4A4F1C24C38}"/>
    <cellStyle name="Input 3 3 2 18 3" xfId="21204" xr:uid="{6A15B357-BD7C-46A4-8BB1-99586AF3549D}"/>
    <cellStyle name="Input 3 3 2 19" xfId="21205" xr:uid="{2A7C7D7B-A967-4EEF-8C64-CBDBC02F088A}"/>
    <cellStyle name="Input 3 3 2 19 2" xfId="21206" xr:uid="{3A60D924-3954-4288-A932-1E50D99E18A4}"/>
    <cellStyle name="Input 3 3 2 19 2 2" xfId="21207" xr:uid="{92B8343F-F299-4799-BB6D-D8DFB29B064B}"/>
    <cellStyle name="Input 3 3 2 19 3" xfId="21208" xr:uid="{5CA9ADC5-0132-4D16-A07C-1D092B057E03}"/>
    <cellStyle name="Input 3 3 2 2" xfId="21209" xr:uid="{1F911F12-FF55-4860-A1D4-DC402628B8A5}"/>
    <cellStyle name="Input 3 3 2 2 2" xfId="21210" xr:uid="{8D760868-7BA8-4CFF-A5D2-1C64F2EE5D2A}"/>
    <cellStyle name="Input 3 3 2 2 2 2" xfId="21211" xr:uid="{11EE5F18-C272-456D-9706-EBFCB5E6242A}"/>
    <cellStyle name="Input 3 3 2 2 2 2 2" xfId="21212" xr:uid="{3AFD8FC9-93F3-4F6B-BD34-274239490767}"/>
    <cellStyle name="Input 3 3 2 2 2 3" xfId="21213" xr:uid="{2A282F07-FFED-451A-B914-F39E71811C31}"/>
    <cellStyle name="Input 3 3 2 2 2 4" xfId="21214" xr:uid="{B2445F39-0D1C-481D-BF25-8B3FAB25CF65}"/>
    <cellStyle name="Input 3 3 2 2 3" xfId="21215" xr:uid="{D4989B22-57CA-4383-9612-536228C2491E}"/>
    <cellStyle name="Input 3 3 2 2 3 2" xfId="21216" xr:uid="{72464172-69FC-479F-896E-41C6AF936978}"/>
    <cellStyle name="Input 3 3 2 2 4" xfId="21217" xr:uid="{6B739C0B-A814-43E7-B4A3-C449BCCBCEFF}"/>
    <cellStyle name="Input 3 3 2 2 5" xfId="21218" xr:uid="{E9AABAFD-6523-4608-8831-C779B62D8F47}"/>
    <cellStyle name="Input 3 3 2 20" xfId="21219" xr:uid="{BE45A005-8AC6-4038-A1FB-E32F94AF3D31}"/>
    <cellStyle name="Input 3 3 2 20 2" xfId="21220" xr:uid="{B11062D4-7D90-4A21-A1AA-D7F9907E4FAC}"/>
    <cellStyle name="Input 3 3 2 20 2 2" xfId="21221" xr:uid="{E6DDDA0B-A873-4EAC-93D1-07DEA1C03ECA}"/>
    <cellStyle name="Input 3 3 2 20 3" xfId="21222" xr:uid="{7B51BB01-DF43-435B-9E24-C2FE1550D088}"/>
    <cellStyle name="Input 3 3 2 21" xfId="21223" xr:uid="{1BEFDFF9-74A8-4EC6-A0C0-3C4C16706788}"/>
    <cellStyle name="Input 3 3 2 21 2" xfId="21224" xr:uid="{89AFDB01-315F-44B3-B15A-FA1D859E33BE}"/>
    <cellStyle name="Input 3 3 2 22" xfId="21225" xr:uid="{53015C4B-28B3-4A5C-A557-FFC2F175303C}"/>
    <cellStyle name="Input 3 3 2 23" xfId="21226" xr:uid="{247FF2DF-6C32-4B7B-A54B-9EE78F4BEB96}"/>
    <cellStyle name="Input 3 3 2 3" xfId="21227" xr:uid="{09D81447-A0BF-478E-A73A-CB07B2459881}"/>
    <cellStyle name="Input 3 3 2 3 2" xfId="21228" xr:uid="{242C4FFF-B843-4A8E-BD37-0ADF74936890}"/>
    <cellStyle name="Input 3 3 2 3 2 2" xfId="21229" xr:uid="{34806ABC-4CFE-476B-94E8-05A8B62F563C}"/>
    <cellStyle name="Input 3 3 2 3 2 3" xfId="21230" xr:uid="{C35D7341-CA2E-4CD3-A7B2-B2988AB0F227}"/>
    <cellStyle name="Input 3 3 2 3 3" xfId="21231" xr:uid="{645A3C90-47F0-441C-AAF7-CF797D618B11}"/>
    <cellStyle name="Input 3 3 2 3 3 2" xfId="21232" xr:uid="{7094B7C0-2082-4C7E-AFFF-037F077A4E87}"/>
    <cellStyle name="Input 3 3 2 3 4" xfId="21233" xr:uid="{169736DA-773C-46AB-A908-0E01DBBC090A}"/>
    <cellStyle name="Input 3 3 2 4" xfId="21234" xr:uid="{0B2D45CE-7F58-4B79-A09B-F6997B851282}"/>
    <cellStyle name="Input 3 3 2 4 2" xfId="21235" xr:uid="{33F10AE8-E8CC-481F-BA91-CE3B82BC5204}"/>
    <cellStyle name="Input 3 3 2 4 2 2" xfId="21236" xr:uid="{C1153E57-A144-4525-A3FF-C0FF8D840C99}"/>
    <cellStyle name="Input 3 3 2 4 3" xfId="21237" xr:uid="{6BD90209-0AD7-4B9D-B06A-C66D64787A31}"/>
    <cellStyle name="Input 3 3 2 4 4" xfId="21238" xr:uid="{4076C21F-F8F8-427C-A84C-0BCA0671A57B}"/>
    <cellStyle name="Input 3 3 2 5" xfId="21239" xr:uid="{A4160595-C1F1-47CB-B99A-FDCF488DBD0B}"/>
    <cellStyle name="Input 3 3 2 5 2" xfId="21240" xr:uid="{E63DBB28-F6F6-422F-9991-0AB425BEFC05}"/>
    <cellStyle name="Input 3 3 2 5 2 2" xfId="21241" xr:uid="{84D50BA6-C90E-4B5B-88CB-DA36B8412165}"/>
    <cellStyle name="Input 3 3 2 5 3" xfId="21242" xr:uid="{E7C9E890-7664-492D-B55B-1F63BB492365}"/>
    <cellStyle name="Input 3 3 2 5 4" xfId="21243" xr:uid="{B8A09FA7-8572-46A4-8727-E4C9F386AA97}"/>
    <cellStyle name="Input 3 3 2 6" xfId="21244" xr:uid="{A05E8D66-86BE-4A3F-B071-12F651D6AB0F}"/>
    <cellStyle name="Input 3 3 2 6 2" xfId="21245" xr:uid="{522EDE3A-040F-4C6F-B28E-4DCE8F6E94D8}"/>
    <cellStyle name="Input 3 3 2 6 2 2" xfId="21246" xr:uid="{1564EED4-F3B6-4F3A-A1F2-2FB1A340E5B8}"/>
    <cellStyle name="Input 3 3 2 6 3" xfId="21247" xr:uid="{4E7B4306-32BB-42B9-B6F1-CCDF49DE17CF}"/>
    <cellStyle name="Input 3 3 2 7" xfId="21248" xr:uid="{DF7C8F7A-573A-476C-B3E9-81A65CA7A6F7}"/>
    <cellStyle name="Input 3 3 2 7 2" xfId="21249" xr:uid="{B3BFF797-EDDA-4B42-BCD3-4BA01C1E0084}"/>
    <cellStyle name="Input 3 3 2 7 2 2" xfId="21250" xr:uid="{1E7A90EC-2010-48E8-8E25-60377830970C}"/>
    <cellStyle name="Input 3 3 2 7 3" xfId="21251" xr:uid="{075755A1-4693-4782-A2BA-69B235938BAA}"/>
    <cellStyle name="Input 3 3 2 8" xfId="21252" xr:uid="{FAD956BB-9778-4CE3-8157-72199C74641E}"/>
    <cellStyle name="Input 3 3 2 8 2" xfId="21253" xr:uid="{48817D41-EC68-4E5C-A863-8400E27F8294}"/>
    <cellStyle name="Input 3 3 2 8 2 2" xfId="21254" xr:uid="{1DDC2A45-4B90-43B5-B13B-A0D48F7DCAEA}"/>
    <cellStyle name="Input 3 3 2 8 3" xfId="21255" xr:uid="{8782BA45-967B-45DA-B6AD-8D0458789FBB}"/>
    <cellStyle name="Input 3 3 2 9" xfId="21256" xr:uid="{8553A7CD-3269-4C23-8F2C-F37F78B2A2CC}"/>
    <cellStyle name="Input 3 3 2 9 2" xfId="21257" xr:uid="{A2C32B9D-B702-4810-8A7B-EF03CAB6DB0A}"/>
    <cellStyle name="Input 3 3 2 9 2 2" xfId="21258" xr:uid="{BB0C5CC8-4164-4962-B2FF-448766538013}"/>
    <cellStyle name="Input 3 3 2 9 3" xfId="21259" xr:uid="{D9B5F3DF-B66F-424F-B990-F105EAB2C6C5}"/>
    <cellStyle name="Input 3 3 20" xfId="21260" xr:uid="{E2880512-31F1-4841-BFD6-0FEF20224088}"/>
    <cellStyle name="Input 3 3 3" xfId="21261" xr:uid="{D486D6E4-CD7E-47E9-B551-FECE23358A12}"/>
    <cellStyle name="Input 3 3 3 2" xfId="21262" xr:uid="{B3DC534C-2FB6-433A-927D-3F8570A68ECD}"/>
    <cellStyle name="Input 3 3 3 2 2" xfId="21263" xr:uid="{AE2BD635-D3A0-4834-8A96-74F6308E88B9}"/>
    <cellStyle name="Input 3 3 3 2 2 2" xfId="21264" xr:uid="{E30E5ADB-0F00-47BC-B05F-0CD284753656}"/>
    <cellStyle name="Input 3 3 3 2 3" xfId="21265" xr:uid="{010F5E1C-386A-460B-BF98-22C74CFDCD68}"/>
    <cellStyle name="Input 3 3 3 2 4" xfId="21266" xr:uid="{07728B76-3DFB-45CA-988F-28797BEF37C6}"/>
    <cellStyle name="Input 3 3 3 3" xfId="21267" xr:uid="{BA41F4C4-6B66-4C2F-A67A-7BFCA4E6AB57}"/>
    <cellStyle name="Input 3 3 3 3 2" xfId="21268" xr:uid="{319C851B-6CDE-43B0-B61F-4C31D71E77F2}"/>
    <cellStyle name="Input 3 3 3 4" xfId="21269" xr:uid="{71AF4FD9-EE38-4E20-86DD-D97D65A599C5}"/>
    <cellStyle name="Input 3 3 3 5" xfId="21270" xr:uid="{972951C5-A49C-442E-9A1A-2FBB95C0F88F}"/>
    <cellStyle name="Input 3 3 4" xfId="21271" xr:uid="{EA1CD597-C278-4CAB-A005-208A41FBD269}"/>
    <cellStyle name="Input 3 3 4 2" xfId="21272" xr:uid="{3EFE32B1-4F9B-454D-B72B-D77EF4C6E67C}"/>
    <cellStyle name="Input 3 3 4 2 2" xfId="21273" xr:uid="{9333F4D7-3F8E-496E-AA05-FBD0AAE2AD61}"/>
    <cellStyle name="Input 3 3 4 2 3" xfId="21274" xr:uid="{30BF05F2-9177-4D64-B78E-067608197E41}"/>
    <cellStyle name="Input 3 3 4 3" xfId="21275" xr:uid="{B6EC3A3F-58E7-4045-8C9C-5D874777A868}"/>
    <cellStyle name="Input 3 3 4 3 2" xfId="21276" xr:uid="{A06776D3-E1E0-4889-8886-1AAE98D87293}"/>
    <cellStyle name="Input 3 3 4 4" xfId="21277" xr:uid="{E7BF7449-1D19-4DE3-B695-045D95F9FFD5}"/>
    <cellStyle name="Input 3 3 5" xfId="21278" xr:uid="{DFCB9DAC-2847-45AE-B6C0-AA5AEBB87D56}"/>
    <cellStyle name="Input 3 3 5 2" xfId="21279" xr:uid="{8F4799C0-86DB-434E-82AB-0E2D466F0C09}"/>
    <cellStyle name="Input 3 3 5 2 2" xfId="21280" xr:uid="{0A7E6C83-C888-4274-B4CD-959C2849585E}"/>
    <cellStyle name="Input 3 3 5 2 3" xfId="21281" xr:uid="{4FBFDE5C-40FB-4F65-A5B0-01E0788772C6}"/>
    <cellStyle name="Input 3 3 5 3" xfId="21282" xr:uid="{63D26CA2-490F-4C4D-BC18-A28E6B156A5D}"/>
    <cellStyle name="Input 3 3 5 4" xfId="21283" xr:uid="{63891DCD-45CE-407C-BA54-9992B1BDD784}"/>
    <cellStyle name="Input 3 3 6" xfId="21284" xr:uid="{6CEB362D-8E52-4A8D-9DCB-09BB6AA0AB46}"/>
    <cellStyle name="Input 3 3 6 2" xfId="21285" xr:uid="{D479C784-021C-44DB-B963-133A38EAA4B2}"/>
    <cellStyle name="Input 3 3 6 2 2" xfId="21286" xr:uid="{836529B9-8DBA-4637-99B1-F139BF782C61}"/>
    <cellStyle name="Input 3 3 6 3" xfId="21287" xr:uid="{449E91C5-7937-4693-9E9C-B6748521877E}"/>
    <cellStyle name="Input 3 3 6 4" xfId="21288" xr:uid="{17739654-676F-4EBD-82DF-3B3E2DBE52E0}"/>
    <cellStyle name="Input 3 3 7" xfId="21289" xr:uid="{5753F394-02FA-4E2E-A411-F072F3B6C163}"/>
    <cellStyle name="Input 3 3 7 2" xfId="21290" xr:uid="{30BDA7BA-2F09-46A2-9460-3E04D8F71B64}"/>
    <cellStyle name="Input 3 3 7 2 2" xfId="21291" xr:uid="{5B006A53-C2EF-4BED-B4B7-93EEE76E788D}"/>
    <cellStyle name="Input 3 3 7 3" xfId="21292" xr:uid="{263F14B1-9718-4008-9672-0191186EB644}"/>
    <cellStyle name="Input 3 3 8" xfId="21293" xr:uid="{804334C0-8925-4DCA-9CDD-2B991EB91B3D}"/>
    <cellStyle name="Input 3 3 8 2" xfId="21294" xr:uid="{37702420-8FFF-4C44-BC64-90E219AC82FC}"/>
    <cellStyle name="Input 3 3 8 2 2" xfId="21295" xr:uid="{565901EB-0182-4D79-82F4-7FC8E59D0FC8}"/>
    <cellStyle name="Input 3 3 8 3" xfId="21296" xr:uid="{311A0070-2572-430C-86A4-505D00457336}"/>
    <cellStyle name="Input 3 3 9" xfId="21297" xr:uid="{2BBC3E68-4F05-4EA9-8A54-FEE18E32C087}"/>
    <cellStyle name="Input 3 3 9 2" xfId="21298" xr:uid="{60B66AEF-3FC9-484B-924B-AE38F6832801}"/>
    <cellStyle name="Input 3 3 9 2 2" xfId="21299" xr:uid="{F71A9B90-85C4-4F33-B409-94B7F03C6282}"/>
    <cellStyle name="Input 3 3 9 3" xfId="21300" xr:uid="{6BC1205B-4786-4DE9-9BBD-498541F5EF59}"/>
    <cellStyle name="Input 3 30" xfId="21301" xr:uid="{8C49F862-E32B-4C77-B6B7-1588E5025F8E}"/>
    <cellStyle name="Input 3 31" xfId="21302" xr:uid="{5B23D939-F9B1-4DC4-8562-9A9A8B46D7F0}"/>
    <cellStyle name="Input 3 4" xfId="21303" xr:uid="{0744CFDD-F5CE-413C-B0C8-211594A69720}"/>
    <cellStyle name="Input 3 4 10" xfId="21304" xr:uid="{A4E29A99-61FC-4D46-85D5-242DDB3DDF26}"/>
    <cellStyle name="Input 3 4 10 2" xfId="21305" xr:uid="{26ECF19D-B98C-46B1-9DD6-E2B40ACE2C97}"/>
    <cellStyle name="Input 3 4 10 2 2" xfId="21306" xr:uid="{D867CA54-6E47-4346-A78A-C3B222150014}"/>
    <cellStyle name="Input 3 4 10 3" xfId="21307" xr:uid="{F62AD29E-231A-41D8-807C-4F0DD3EF6E1A}"/>
    <cellStyle name="Input 3 4 11" xfId="21308" xr:uid="{A76F10DA-A3BA-4563-B9D5-3FA5B77EA826}"/>
    <cellStyle name="Input 3 4 11 2" xfId="21309" xr:uid="{E846C68D-7858-46BF-8B8A-A8DDBE9E52E4}"/>
    <cellStyle name="Input 3 4 11 2 2" xfId="21310" xr:uid="{2349CA05-CF59-406B-A2E1-00B239692A55}"/>
    <cellStyle name="Input 3 4 11 3" xfId="21311" xr:uid="{F782D37D-99FC-4762-9F7C-5659F0FC7812}"/>
    <cellStyle name="Input 3 4 12" xfId="21312" xr:uid="{5BC0788F-01D2-4D00-8545-2F49859F5251}"/>
    <cellStyle name="Input 3 4 12 2" xfId="21313" xr:uid="{85373EE6-033C-4B1C-B3B8-C9C3C00D6D10}"/>
    <cellStyle name="Input 3 4 12 2 2" xfId="21314" xr:uid="{3142AEF4-3405-414F-B4EF-9AEA3DBA2ED2}"/>
    <cellStyle name="Input 3 4 12 3" xfId="21315" xr:uid="{07FF7DF2-E2F8-4707-B766-DE718C212DDB}"/>
    <cellStyle name="Input 3 4 13" xfId="21316" xr:uid="{CCDEA169-42DD-44AC-8B4E-4CB606319495}"/>
    <cellStyle name="Input 3 4 13 2" xfId="21317" xr:uid="{EE2EE584-8F59-42CC-9D6D-7A65ED0305AC}"/>
    <cellStyle name="Input 3 4 13 2 2" xfId="21318" xr:uid="{E30926A1-C85D-4D4C-86D2-DECC03088C2C}"/>
    <cellStyle name="Input 3 4 13 3" xfId="21319" xr:uid="{B716088B-8F21-4159-8F3F-81DF46CC9731}"/>
    <cellStyle name="Input 3 4 14" xfId="21320" xr:uid="{9385957F-76C0-4B41-BD2A-C60823EE7135}"/>
    <cellStyle name="Input 3 4 14 2" xfId="21321" xr:uid="{E8D80C27-0A0B-46D2-BEA9-87A83AF5B2C4}"/>
    <cellStyle name="Input 3 4 14 2 2" xfId="21322" xr:uid="{90012CFF-FB1C-485B-8162-C411AC3FC6CF}"/>
    <cellStyle name="Input 3 4 14 3" xfId="21323" xr:uid="{816E39ED-6CB1-45E8-8362-EA2820BDD7A9}"/>
    <cellStyle name="Input 3 4 15" xfId="21324" xr:uid="{2E65BC7F-A350-4EB3-AA7C-CBDFDAA48E4D}"/>
    <cellStyle name="Input 3 4 15 2" xfId="21325" xr:uid="{9BDC1269-B6E9-423A-8380-0156050AA1A6}"/>
    <cellStyle name="Input 3 4 15 2 2" xfId="21326" xr:uid="{7B24347D-25A3-4C62-9846-467364DD2C21}"/>
    <cellStyle name="Input 3 4 15 3" xfId="21327" xr:uid="{3AAAEEFF-6230-4359-A72F-5014CF4415CE}"/>
    <cellStyle name="Input 3 4 16" xfId="21328" xr:uid="{D41A75B3-9042-4CDF-B072-33B060D7F5A6}"/>
    <cellStyle name="Input 3 4 16 2" xfId="21329" xr:uid="{205EEB37-95FF-4087-A35E-71A1F6F4D7CC}"/>
    <cellStyle name="Input 3 4 16 2 2" xfId="21330" xr:uid="{CFBB32EF-2436-49A8-8359-F3B4C2A1C5E5}"/>
    <cellStyle name="Input 3 4 16 3" xfId="21331" xr:uid="{60333477-86D9-404E-86AE-16D94F7966F2}"/>
    <cellStyle name="Input 3 4 17" xfId="21332" xr:uid="{44FB09E1-AF82-48DF-A312-BB832AA83C75}"/>
    <cellStyle name="Input 3 4 17 2" xfId="21333" xr:uid="{261795D1-07B8-40B5-87DD-3FBA94B1A9AC}"/>
    <cellStyle name="Input 3 4 17 2 2" xfId="21334" xr:uid="{D20750A9-F3D3-4E28-A5C0-4F09CD1C700F}"/>
    <cellStyle name="Input 3 4 17 3" xfId="21335" xr:uid="{829F5FDF-A0F4-4F7B-9913-FB5C179193B5}"/>
    <cellStyle name="Input 3 4 18" xfId="21336" xr:uid="{7C6EE73C-9261-4AB1-93EA-4D652F435571}"/>
    <cellStyle name="Input 3 4 18 2" xfId="21337" xr:uid="{EF1022E2-C69C-46B2-B23F-BFCB70880548}"/>
    <cellStyle name="Input 3 4 19" xfId="21338" xr:uid="{5E7A64C2-40D9-476F-8883-E6B0758CDFD3}"/>
    <cellStyle name="Input 3 4 2" xfId="21339" xr:uid="{9016250D-FDED-427A-8CF6-BE5E6780C064}"/>
    <cellStyle name="Input 3 4 2 10" xfId="21340" xr:uid="{DB225EBD-8087-428F-A06D-2E6DCBD5F53C}"/>
    <cellStyle name="Input 3 4 2 10 2" xfId="21341" xr:uid="{8C1914B5-AB17-466E-BBFA-69E8521DB0BF}"/>
    <cellStyle name="Input 3 4 2 10 2 2" xfId="21342" xr:uid="{601DCC8E-D72F-4588-9BD7-0201BBDDF351}"/>
    <cellStyle name="Input 3 4 2 10 3" xfId="21343" xr:uid="{34FCF888-C279-4CF3-961C-C989D2D8798F}"/>
    <cellStyle name="Input 3 4 2 11" xfId="21344" xr:uid="{170A2F1F-B999-4120-964A-A881475CA685}"/>
    <cellStyle name="Input 3 4 2 11 2" xfId="21345" xr:uid="{6699F598-88EB-4E46-A4CF-E381E9D8DB23}"/>
    <cellStyle name="Input 3 4 2 11 2 2" xfId="21346" xr:uid="{75E24175-5C7E-471D-97CA-4F9B12806D17}"/>
    <cellStyle name="Input 3 4 2 11 3" xfId="21347" xr:uid="{B1964D96-1191-4297-8E67-40E9A3D4F3B0}"/>
    <cellStyle name="Input 3 4 2 12" xfId="21348" xr:uid="{F0610985-2B08-4A0B-A4EA-E3EB0323058D}"/>
    <cellStyle name="Input 3 4 2 12 2" xfId="21349" xr:uid="{E11CD29F-4A6E-48D1-B5A5-853E00DC9693}"/>
    <cellStyle name="Input 3 4 2 12 2 2" xfId="21350" xr:uid="{C2AAA846-FBC4-4666-AB4D-1C2944F4A364}"/>
    <cellStyle name="Input 3 4 2 12 3" xfId="21351" xr:uid="{B1392F8E-0864-41EF-A495-8DCCC5AA1742}"/>
    <cellStyle name="Input 3 4 2 13" xfId="21352" xr:uid="{C258F743-1EC2-44AF-92E8-847046EF04E8}"/>
    <cellStyle name="Input 3 4 2 13 2" xfId="21353" xr:uid="{C3A9783F-46B7-4258-B785-A6ED244A2EE9}"/>
    <cellStyle name="Input 3 4 2 13 2 2" xfId="21354" xr:uid="{064B96C8-938A-403A-8E49-35AAD7B8DC7B}"/>
    <cellStyle name="Input 3 4 2 13 3" xfId="21355" xr:uid="{9B16C5F0-60BE-4A2D-9DD4-8820F64B5180}"/>
    <cellStyle name="Input 3 4 2 14" xfId="21356" xr:uid="{AB3984ED-0D59-4518-AF76-A40E390F5163}"/>
    <cellStyle name="Input 3 4 2 14 2" xfId="21357" xr:uid="{EA5D588C-3CCF-4468-8A86-82127CC64C93}"/>
    <cellStyle name="Input 3 4 2 14 2 2" xfId="21358" xr:uid="{1EEDDB7C-AFAB-47E2-93F4-66A5FC3818D2}"/>
    <cellStyle name="Input 3 4 2 14 3" xfId="21359" xr:uid="{2F6CC048-29A6-4DB4-95C6-2339C8471488}"/>
    <cellStyle name="Input 3 4 2 15" xfId="21360" xr:uid="{28F883F8-DD99-4289-B5DC-13ABB34F8ADC}"/>
    <cellStyle name="Input 3 4 2 15 2" xfId="21361" xr:uid="{9764A6E1-A09B-4E61-A406-B4A0D4E939B4}"/>
    <cellStyle name="Input 3 4 2 15 2 2" xfId="21362" xr:uid="{2096B46E-A2FA-40E5-8161-61CDBC086321}"/>
    <cellStyle name="Input 3 4 2 15 3" xfId="21363" xr:uid="{62FB0447-8D05-40FF-87C2-7AE53FD17F5D}"/>
    <cellStyle name="Input 3 4 2 16" xfId="21364" xr:uid="{7F288927-5A65-444F-8AAB-A06A6061F4DE}"/>
    <cellStyle name="Input 3 4 2 16 2" xfId="21365" xr:uid="{DD156758-B232-4210-AD43-DD3ADC87D334}"/>
    <cellStyle name="Input 3 4 2 16 2 2" xfId="21366" xr:uid="{236D1A48-33F5-4CDF-9A7C-A4B65641E9FF}"/>
    <cellStyle name="Input 3 4 2 16 3" xfId="21367" xr:uid="{D14F832F-BDC7-46C0-A17E-8C6C5E9B6A0F}"/>
    <cellStyle name="Input 3 4 2 17" xfId="21368" xr:uid="{B0BDDC8D-EF25-4DDC-81E7-D5C7FF578444}"/>
    <cellStyle name="Input 3 4 2 17 2" xfId="21369" xr:uid="{BAA4B2A0-D944-4497-8401-D5A93BED54E2}"/>
    <cellStyle name="Input 3 4 2 17 2 2" xfId="21370" xr:uid="{E2D15395-4722-4601-B288-5C9B8695BC07}"/>
    <cellStyle name="Input 3 4 2 17 3" xfId="21371" xr:uid="{9083BA70-F136-4C39-81DE-E409D744BAF9}"/>
    <cellStyle name="Input 3 4 2 18" xfId="21372" xr:uid="{B91A943F-32A0-4BB9-ADF4-5A61AFB37E59}"/>
    <cellStyle name="Input 3 4 2 18 2" xfId="21373" xr:uid="{A212A4CA-E8FB-41E8-937A-2FB5E609A22D}"/>
    <cellStyle name="Input 3 4 2 18 2 2" xfId="21374" xr:uid="{FD6E99B8-A7CF-4799-95D1-925ACC42D8A5}"/>
    <cellStyle name="Input 3 4 2 18 3" xfId="21375" xr:uid="{2D7A7409-5FE6-44F9-BC6C-640C193DC851}"/>
    <cellStyle name="Input 3 4 2 19" xfId="21376" xr:uid="{E0EA9C92-5221-4B73-BD34-0D93294C2DF3}"/>
    <cellStyle name="Input 3 4 2 19 2" xfId="21377" xr:uid="{E6A694BC-6D50-4A60-8CA9-663A03E3C0DA}"/>
    <cellStyle name="Input 3 4 2 19 2 2" xfId="21378" xr:uid="{6408963B-5BA5-4D4D-8D40-206C11953318}"/>
    <cellStyle name="Input 3 4 2 19 3" xfId="21379" xr:uid="{FBFB9496-1720-4518-88EB-6AE71C51F2D1}"/>
    <cellStyle name="Input 3 4 2 2" xfId="21380" xr:uid="{2A5A8AD9-BF48-4180-B07C-BA8C24136A8B}"/>
    <cellStyle name="Input 3 4 2 2 2" xfId="21381" xr:uid="{0F8B3118-1A04-4015-B2A5-5A29C19BAFA0}"/>
    <cellStyle name="Input 3 4 2 2 2 2" xfId="21382" xr:uid="{ABB2213A-DE18-4E73-BFDF-19CA51B4A93D}"/>
    <cellStyle name="Input 3 4 2 2 2 2 2" xfId="21383" xr:uid="{83333F24-1BE2-485F-B2CD-F724476666B7}"/>
    <cellStyle name="Input 3 4 2 2 2 3" xfId="21384" xr:uid="{54B40E7A-064A-4B68-8AE9-60F51B168080}"/>
    <cellStyle name="Input 3 4 2 2 2 4" xfId="21385" xr:uid="{4B4F5C0D-59DA-4F54-8BF8-D59E9C327531}"/>
    <cellStyle name="Input 3 4 2 2 3" xfId="21386" xr:uid="{4181FACC-E479-43D5-80D3-F137681385E8}"/>
    <cellStyle name="Input 3 4 2 2 3 2" xfId="21387" xr:uid="{EDE04C49-B85C-4C7C-B995-E1B77CCABF98}"/>
    <cellStyle name="Input 3 4 2 2 4" xfId="21388" xr:uid="{C8563053-F979-4DE8-B0AB-EBCA9ED3B2A1}"/>
    <cellStyle name="Input 3 4 2 2 5" xfId="21389" xr:uid="{E2BDC772-2C8D-4CA8-8DEC-974856BBF597}"/>
    <cellStyle name="Input 3 4 2 20" xfId="21390" xr:uid="{08CE1FFC-35D0-4E3C-A13D-56DAEA55A004}"/>
    <cellStyle name="Input 3 4 2 20 2" xfId="21391" xr:uid="{69DCA2F3-DEFA-4FBF-B2F3-F2D10AE745F1}"/>
    <cellStyle name="Input 3 4 2 20 2 2" xfId="21392" xr:uid="{C1B9A91F-1624-4870-B0DE-93C1B3981DCF}"/>
    <cellStyle name="Input 3 4 2 20 3" xfId="21393" xr:uid="{EA91E33E-5486-4609-BE6A-ED3BFD33318B}"/>
    <cellStyle name="Input 3 4 2 21" xfId="21394" xr:uid="{A6D7228D-CF89-4132-97EC-631D5CBF2364}"/>
    <cellStyle name="Input 3 4 2 21 2" xfId="21395" xr:uid="{EFEBF040-AB3E-461C-9A34-E14DF5991463}"/>
    <cellStyle name="Input 3 4 2 22" xfId="21396" xr:uid="{6A9888F2-C6F1-4C8C-B0EC-8E4021F99D02}"/>
    <cellStyle name="Input 3 4 2 23" xfId="21397" xr:uid="{3F8A909B-D8BB-4B38-A178-79D23562BAE3}"/>
    <cellStyle name="Input 3 4 2 3" xfId="21398" xr:uid="{592FFDF8-6982-4D93-9A04-67044BB8FDDB}"/>
    <cellStyle name="Input 3 4 2 3 2" xfId="21399" xr:uid="{50F5871C-EB7C-4427-863C-AFD41AA342CA}"/>
    <cellStyle name="Input 3 4 2 3 2 2" xfId="21400" xr:uid="{45B1E2BB-7A99-473C-AD72-D99720055D07}"/>
    <cellStyle name="Input 3 4 2 3 2 3" xfId="21401" xr:uid="{FC0A92C1-25F6-476C-9B83-5DE8C3B8BF7D}"/>
    <cellStyle name="Input 3 4 2 3 3" xfId="21402" xr:uid="{4C0F6C3C-EEEB-47F3-A5E1-AAC91360D226}"/>
    <cellStyle name="Input 3 4 2 3 3 2" xfId="21403" xr:uid="{E43F0133-4898-4D7E-B681-E283433646C3}"/>
    <cellStyle name="Input 3 4 2 3 4" xfId="21404" xr:uid="{85C50049-5C55-45C9-A002-16192AA2E393}"/>
    <cellStyle name="Input 3 4 2 4" xfId="21405" xr:uid="{4B866C2B-6BBB-4579-BF8C-8EB6D2DDA199}"/>
    <cellStyle name="Input 3 4 2 4 2" xfId="21406" xr:uid="{F1D5877A-BCAE-4791-A425-73B91988FC41}"/>
    <cellStyle name="Input 3 4 2 4 2 2" xfId="21407" xr:uid="{48092663-1B4E-480A-B368-F7D79F72E3A9}"/>
    <cellStyle name="Input 3 4 2 4 3" xfId="21408" xr:uid="{BDA20A28-D352-4F0B-8B0F-B6F54E825BD8}"/>
    <cellStyle name="Input 3 4 2 4 4" xfId="21409" xr:uid="{132C6AD0-9AF4-4310-9EDE-1A462499A058}"/>
    <cellStyle name="Input 3 4 2 5" xfId="21410" xr:uid="{C1A7BD88-426C-4B84-ADE6-A06B6492A8EA}"/>
    <cellStyle name="Input 3 4 2 5 2" xfId="21411" xr:uid="{E7920A94-8B21-440D-987C-E26E34D8B2CA}"/>
    <cellStyle name="Input 3 4 2 5 2 2" xfId="21412" xr:uid="{4D98DAA2-55A5-4B16-9CEE-0880389547D1}"/>
    <cellStyle name="Input 3 4 2 5 3" xfId="21413" xr:uid="{A074265F-FC22-47CF-8F12-5569414D9E3B}"/>
    <cellStyle name="Input 3 4 2 5 4" xfId="21414" xr:uid="{655A1A1A-C900-4C77-8926-E018633D7803}"/>
    <cellStyle name="Input 3 4 2 6" xfId="21415" xr:uid="{FF730AC5-8E65-48C9-96E1-0B3CF4EE8128}"/>
    <cellStyle name="Input 3 4 2 6 2" xfId="21416" xr:uid="{F89B1848-1153-4E64-A571-93C0A7699D70}"/>
    <cellStyle name="Input 3 4 2 6 2 2" xfId="21417" xr:uid="{4AF9F1C6-2E2E-4F86-A579-C5F67EAB33E3}"/>
    <cellStyle name="Input 3 4 2 6 3" xfId="21418" xr:uid="{FC28385D-4235-423C-BDE2-1F387A25F493}"/>
    <cellStyle name="Input 3 4 2 7" xfId="21419" xr:uid="{2093616E-7E10-4C4E-824D-3A9F7F78187C}"/>
    <cellStyle name="Input 3 4 2 7 2" xfId="21420" xr:uid="{0BB98E91-1F5A-426C-B8B1-7D087946FA3A}"/>
    <cellStyle name="Input 3 4 2 7 2 2" xfId="21421" xr:uid="{370DE615-B0DC-4AF4-AA4C-2A0D363FDD12}"/>
    <cellStyle name="Input 3 4 2 7 3" xfId="21422" xr:uid="{2C8292D9-13CE-4B58-ACE4-6A1454B006D6}"/>
    <cellStyle name="Input 3 4 2 8" xfId="21423" xr:uid="{08C215B5-86C8-491D-8611-D448FA830FBA}"/>
    <cellStyle name="Input 3 4 2 8 2" xfId="21424" xr:uid="{F52A5EFD-34B6-44DD-9D87-AD98AE16B9D9}"/>
    <cellStyle name="Input 3 4 2 8 2 2" xfId="21425" xr:uid="{62E019AF-FECD-42B9-B9DA-2B058DCC539A}"/>
    <cellStyle name="Input 3 4 2 8 3" xfId="21426" xr:uid="{E62FC870-6CCD-404B-B7A1-30F0CE0015BC}"/>
    <cellStyle name="Input 3 4 2 9" xfId="21427" xr:uid="{CDC76C6C-C238-4724-BBA3-B704F084D846}"/>
    <cellStyle name="Input 3 4 2 9 2" xfId="21428" xr:uid="{D594DBE4-F9B2-4B88-A578-5EA2F9DE45C8}"/>
    <cellStyle name="Input 3 4 2 9 2 2" xfId="21429" xr:uid="{D14B9B2D-66AE-43CE-A324-0C83C3AFB513}"/>
    <cellStyle name="Input 3 4 2 9 3" xfId="21430" xr:uid="{A7621F4F-AD19-47EB-9B2B-21B50614208A}"/>
    <cellStyle name="Input 3 4 20" xfId="21431" xr:uid="{12D0FEF8-75C2-4F3D-B56C-1EED7C047476}"/>
    <cellStyle name="Input 3 4 3" xfId="21432" xr:uid="{BDC1E094-C1EE-455B-8939-49D58350C82E}"/>
    <cellStyle name="Input 3 4 3 2" xfId="21433" xr:uid="{DD1E8235-850B-40CB-B3AF-EC3FDB37E3CA}"/>
    <cellStyle name="Input 3 4 3 2 2" xfId="21434" xr:uid="{47448F7E-404E-4291-AD61-7F120C0A882C}"/>
    <cellStyle name="Input 3 4 3 2 2 2" xfId="21435" xr:uid="{732891CB-5B5E-4872-B175-AB2F544EBC69}"/>
    <cellStyle name="Input 3 4 3 2 3" xfId="21436" xr:uid="{18EC84E9-D453-4024-AE06-DD62CA2ABB85}"/>
    <cellStyle name="Input 3 4 3 2 4" xfId="21437" xr:uid="{AA9E7C9D-7E39-4F7A-9778-B30515A846E1}"/>
    <cellStyle name="Input 3 4 3 3" xfId="21438" xr:uid="{31C3A17B-973E-4907-8D86-B5451EB29D8A}"/>
    <cellStyle name="Input 3 4 3 3 2" xfId="21439" xr:uid="{6727CEE6-C562-482C-9DC3-F5FBA5753E1B}"/>
    <cellStyle name="Input 3 4 3 4" xfId="21440" xr:uid="{8A6BAEC0-4DFF-4825-84CD-47F72C025C05}"/>
    <cellStyle name="Input 3 4 3 5" xfId="21441" xr:uid="{B670FE36-2FF1-4D3A-AD55-2E0F3D5B5794}"/>
    <cellStyle name="Input 3 4 4" xfId="21442" xr:uid="{907A7AAC-25F2-4E0A-A43A-FE182E482A04}"/>
    <cellStyle name="Input 3 4 4 2" xfId="21443" xr:uid="{8567F3AF-FA8A-4A19-AEC2-8D170C4C7BBF}"/>
    <cellStyle name="Input 3 4 4 2 2" xfId="21444" xr:uid="{B53F13FF-DA54-4B7E-8372-8832782A0C46}"/>
    <cellStyle name="Input 3 4 4 2 3" xfId="21445" xr:uid="{D70EBED8-5BFD-4851-B7BC-88655EB9309D}"/>
    <cellStyle name="Input 3 4 4 3" xfId="21446" xr:uid="{1E7D04C5-1823-47A2-8002-6AD3F5309EE6}"/>
    <cellStyle name="Input 3 4 4 3 2" xfId="21447" xr:uid="{86B8B96C-0132-49D4-B3A0-6898CBFF1424}"/>
    <cellStyle name="Input 3 4 4 4" xfId="21448" xr:uid="{897D90BA-0D4C-434D-9C48-3DE037D8F608}"/>
    <cellStyle name="Input 3 4 5" xfId="21449" xr:uid="{25121736-7FF7-4537-B03C-AB9413286B05}"/>
    <cellStyle name="Input 3 4 5 2" xfId="21450" xr:uid="{92D4B613-A092-4F47-8DC2-ABE8EE269ACB}"/>
    <cellStyle name="Input 3 4 5 2 2" xfId="21451" xr:uid="{F987F0EA-C88E-412F-B1AA-4D970034B681}"/>
    <cellStyle name="Input 3 4 5 2 3" xfId="21452" xr:uid="{4804874D-DFCB-4511-8BD9-FC508342C2C3}"/>
    <cellStyle name="Input 3 4 5 3" xfId="21453" xr:uid="{BBEA924C-0365-46DE-9FBE-AD31AC93FB30}"/>
    <cellStyle name="Input 3 4 5 4" xfId="21454" xr:uid="{915A328A-F581-4697-88D5-1B2C66310107}"/>
    <cellStyle name="Input 3 4 6" xfId="21455" xr:uid="{EDDA4005-892A-4A3B-8288-5488C6B35836}"/>
    <cellStyle name="Input 3 4 6 2" xfId="21456" xr:uid="{D19C8EE5-097D-4FFB-BBA3-8CE2F1837D3F}"/>
    <cellStyle name="Input 3 4 6 2 2" xfId="21457" xr:uid="{F3B94DE4-E10E-4F08-871D-91A49A605BD3}"/>
    <cellStyle name="Input 3 4 6 3" xfId="21458" xr:uid="{3FC02CA5-9005-4D2B-901A-BD9198573772}"/>
    <cellStyle name="Input 3 4 6 4" xfId="21459" xr:uid="{B233E8F3-6C5B-44D4-9101-B86FEDA6149F}"/>
    <cellStyle name="Input 3 4 7" xfId="21460" xr:uid="{69BB29B6-84FD-41E7-B4DD-F1D034CD2444}"/>
    <cellStyle name="Input 3 4 7 2" xfId="21461" xr:uid="{1BF31EFA-8396-46F1-955D-F12027D8CE07}"/>
    <cellStyle name="Input 3 4 7 2 2" xfId="21462" xr:uid="{08F79B78-B75C-472A-B773-16A03D689FEF}"/>
    <cellStyle name="Input 3 4 7 3" xfId="21463" xr:uid="{A4947139-DE41-4C1C-A469-1FA333FB5E67}"/>
    <cellStyle name="Input 3 4 8" xfId="21464" xr:uid="{19299EB7-B59D-46AB-8263-5C1420D3810F}"/>
    <cellStyle name="Input 3 4 8 2" xfId="21465" xr:uid="{6953E3CC-4840-4451-85F3-93EAA58EB332}"/>
    <cellStyle name="Input 3 4 8 2 2" xfId="21466" xr:uid="{35F98F86-92CA-4FC3-8F78-51D85247624C}"/>
    <cellStyle name="Input 3 4 8 3" xfId="21467" xr:uid="{7F3B1C70-4AF9-41E4-A04F-F9F5D6DB9C97}"/>
    <cellStyle name="Input 3 4 9" xfId="21468" xr:uid="{429A69F1-0D7D-4138-9FC5-2E27233B8BF1}"/>
    <cellStyle name="Input 3 4 9 2" xfId="21469" xr:uid="{8408FB25-43FF-49D0-AA2F-80EAFB4105F2}"/>
    <cellStyle name="Input 3 4 9 2 2" xfId="21470" xr:uid="{22E02A26-4665-4C28-A5BE-00243B3F092C}"/>
    <cellStyle name="Input 3 4 9 3" xfId="21471" xr:uid="{7F1877B8-C613-4B68-9263-971D8237989D}"/>
    <cellStyle name="Input 3 5" xfId="21472" xr:uid="{795434E5-58E2-4F79-8F4F-1888D23D75D0}"/>
    <cellStyle name="Input 3 5 10" xfId="21473" xr:uid="{66AFA778-950F-4C17-86F1-44ED91675009}"/>
    <cellStyle name="Input 3 5 10 2" xfId="21474" xr:uid="{AFB8B091-3EF7-4DF5-94BC-26950DF2BA65}"/>
    <cellStyle name="Input 3 5 10 2 2" xfId="21475" xr:uid="{8372DABC-D519-491D-B861-18B2A916B181}"/>
    <cellStyle name="Input 3 5 10 3" xfId="21476" xr:uid="{92B89766-1424-48E6-BF06-15D692FEE259}"/>
    <cellStyle name="Input 3 5 11" xfId="21477" xr:uid="{5697C4EB-0C6F-4F8D-8372-EA782D909742}"/>
    <cellStyle name="Input 3 5 11 2" xfId="21478" xr:uid="{674FFFE4-BE8F-403E-8AA8-35148A848075}"/>
    <cellStyle name="Input 3 5 11 2 2" xfId="21479" xr:uid="{36CEA004-5012-4D52-B73E-C9755FF2732E}"/>
    <cellStyle name="Input 3 5 11 3" xfId="21480" xr:uid="{94A32F64-7B17-45E9-B6DE-E21500E692FC}"/>
    <cellStyle name="Input 3 5 12" xfId="21481" xr:uid="{BF152A7C-C1CF-4843-A647-81D9972E871B}"/>
    <cellStyle name="Input 3 5 12 2" xfId="21482" xr:uid="{20E18287-0AEE-4E8F-AFDE-0E637138A50C}"/>
    <cellStyle name="Input 3 5 12 2 2" xfId="21483" xr:uid="{354715EC-E26D-40F7-B5CE-B390C50D95A5}"/>
    <cellStyle name="Input 3 5 12 3" xfId="21484" xr:uid="{567BC7C1-C2AB-4279-9088-B645A03B42D0}"/>
    <cellStyle name="Input 3 5 13" xfId="21485" xr:uid="{AF5CBC4D-8762-4BF3-91CF-3E857441EA38}"/>
    <cellStyle name="Input 3 5 13 2" xfId="21486" xr:uid="{BCA9ACAE-B5AD-4AF1-B329-8178F62376EA}"/>
    <cellStyle name="Input 3 5 13 2 2" xfId="21487" xr:uid="{9E265440-91B1-43BB-B515-D46BAEBB4A4F}"/>
    <cellStyle name="Input 3 5 13 3" xfId="21488" xr:uid="{681E90DC-AB06-490A-B0F5-2C90C1C782D4}"/>
    <cellStyle name="Input 3 5 14" xfId="21489" xr:uid="{9F6B61D0-7E33-49D1-ABEE-642522824E03}"/>
    <cellStyle name="Input 3 5 14 2" xfId="21490" xr:uid="{678E23B5-03D9-4FAF-A1E3-B597AC47BFC0}"/>
    <cellStyle name="Input 3 5 14 2 2" xfId="21491" xr:uid="{C2451613-25CF-4E22-8DA2-9711CE9AF67C}"/>
    <cellStyle name="Input 3 5 14 3" xfId="21492" xr:uid="{987A0A67-4150-462F-8C05-372C17387AC0}"/>
    <cellStyle name="Input 3 5 15" xfId="21493" xr:uid="{5A797E83-937E-4CC0-A47E-E7F6CE7B9C09}"/>
    <cellStyle name="Input 3 5 15 2" xfId="21494" xr:uid="{5CA07C98-696E-430A-A88D-FE827758539D}"/>
    <cellStyle name="Input 3 5 15 2 2" xfId="21495" xr:uid="{7CB3AF18-7673-4C78-B0BA-FD7DD4C71028}"/>
    <cellStyle name="Input 3 5 15 3" xfId="21496" xr:uid="{179DA0F9-A552-4DF4-8043-A7428B7E9AB2}"/>
    <cellStyle name="Input 3 5 16" xfId="21497" xr:uid="{6FD85254-DCD5-4E5D-95EE-120BEDF73ABF}"/>
    <cellStyle name="Input 3 5 16 2" xfId="21498" xr:uid="{9DBE97A9-E80A-4FAA-8062-0ED8F6B9BCB9}"/>
    <cellStyle name="Input 3 5 16 2 2" xfId="21499" xr:uid="{B07FF4F3-BC86-42FC-B3F9-24F73DABF57F}"/>
    <cellStyle name="Input 3 5 16 3" xfId="21500" xr:uid="{ED1281C0-C569-44BA-A357-A89C4AD757D9}"/>
    <cellStyle name="Input 3 5 17" xfId="21501" xr:uid="{41145CD2-363E-4D38-BB0D-21735E4BFED2}"/>
    <cellStyle name="Input 3 5 17 2" xfId="21502" xr:uid="{5A9D7485-F58C-40E9-B661-876BE4DBE24B}"/>
    <cellStyle name="Input 3 5 17 2 2" xfId="21503" xr:uid="{3181284F-EE34-4156-837D-29EA2FE240F2}"/>
    <cellStyle name="Input 3 5 17 3" xfId="21504" xr:uid="{8C8F1793-B31D-40AB-A77B-365EDDD8AED5}"/>
    <cellStyle name="Input 3 5 18" xfId="21505" xr:uid="{A7A78369-4BFC-4B1D-8959-24BEB56427B2}"/>
    <cellStyle name="Input 3 5 18 2" xfId="21506" xr:uid="{A01A1A7E-4F30-4269-92F1-64CFCEFF549A}"/>
    <cellStyle name="Input 3 5 18 2 2" xfId="21507" xr:uid="{8BBC1FA6-C422-41CC-87BB-893BAF94C772}"/>
    <cellStyle name="Input 3 5 18 3" xfId="21508" xr:uid="{8E46F692-57F2-4CE9-9452-EDF8E2BFD373}"/>
    <cellStyle name="Input 3 5 19" xfId="21509" xr:uid="{02772F97-665F-4BA8-87DA-2FE6D2C65389}"/>
    <cellStyle name="Input 3 5 19 2" xfId="21510" xr:uid="{37F9A019-E1C8-47C9-9292-54955ACAB3E3}"/>
    <cellStyle name="Input 3 5 19 2 2" xfId="21511" xr:uid="{B145D615-1B8C-4B32-BB62-217B49DF39E3}"/>
    <cellStyle name="Input 3 5 19 3" xfId="21512" xr:uid="{5D5A8493-3155-49C0-B04D-3BF76DB46247}"/>
    <cellStyle name="Input 3 5 2" xfId="21513" xr:uid="{7B34B4B8-8A9E-44B4-8F8B-7DA7E315E4B9}"/>
    <cellStyle name="Input 3 5 2 10" xfId="21514" xr:uid="{DC47F526-8917-42F8-B470-BEECB06F0496}"/>
    <cellStyle name="Input 3 5 2 10 2" xfId="21515" xr:uid="{B63BEB81-3D29-46F4-87C3-94DAB877ABEB}"/>
    <cellStyle name="Input 3 5 2 10 2 2" xfId="21516" xr:uid="{EC2EB445-B361-40BD-AF9D-670D52D51940}"/>
    <cellStyle name="Input 3 5 2 10 3" xfId="21517" xr:uid="{92FA923B-1364-46F3-B22E-CCF7ECF3AD0D}"/>
    <cellStyle name="Input 3 5 2 11" xfId="21518" xr:uid="{1248B57A-DAFD-4A22-B796-9E1155B91192}"/>
    <cellStyle name="Input 3 5 2 11 2" xfId="21519" xr:uid="{96402C3D-A667-4603-8C47-F7A9BE152D1F}"/>
    <cellStyle name="Input 3 5 2 11 2 2" xfId="21520" xr:uid="{DD58A76C-B0BE-4DD2-AEC8-E6CE99F078AE}"/>
    <cellStyle name="Input 3 5 2 11 3" xfId="21521" xr:uid="{05599026-360F-4818-8948-AFB0143F799F}"/>
    <cellStyle name="Input 3 5 2 12" xfId="21522" xr:uid="{E7BEB5B2-F759-46B8-9E9C-3E44E74261AC}"/>
    <cellStyle name="Input 3 5 2 12 2" xfId="21523" xr:uid="{DBFE2333-C775-4CA7-A22D-72C5BE944CF2}"/>
    <cellStyle name="Input 3 5 2 12 2 2" xfId="21524" xr:uid="{B42D1AC4-82A2-4E45-87DB-9D6BECA57560}"/>
    <cellStyle name="Input 3 5 2 12 3" xfId="21525" xr:uid="{6FAC9017-E620-4579-83D2-0CABCFCFD56D}"/>
    <cellStyle name="Input 3 5 2 13" xfId="21526" xr:uid="{B11E9F80-8F63-4A9C-93D1-848DDE5E1578}"/>
    <cellStyle name="Input 3 5 2 13 2" xfId="21527" xr:uid="{C6D181D2-A3A5-4BFB-9E6C-632272DEB568}"/>
    <cellStyle name="Input 3 5 2 13 2 2" xfId="21528" xr:uid="{060C863D-4315-4CD1-8F23-D1C0F8D5B61C}"/>
    <cellStyle name="Input 3 5 2 13 3" xfId="21529" xr:uid="{FBB8282C-3050-4DE3-B442-C72BCEBCBC88}"/>
    <cellStyle name="Input 3 5 2 14" xfId="21530" xr:uid="{BC77E39C-4259-4758-B03B-6BAD6B3E4116}"/>
    <cellStyle name="Input 3 5 2 14 2" xfId="21531" xr:uid="{D4B30B7F-E3FB-40FF-858C-A285C142AC21}"/>
    <cellStyle name="Input 3 5 2 14 2 2" xfId="21532" xr:uid="{A5A192C5-28C6-46E7-A32B-DD5841768821}"/>
    <cellStyle name="Input 3 5 2 14 3" xfId="21533" xr:uid="{AB9CBE7E-0E5B-42C1-AD23-8530975BB88C}"/>
    <cellStyle name="Input 3 5 2 15" xfId="21534" xr:uid="{5A64C43E-1BA1-4EF5-AA7D-5771F24C7EDD}"/>
    <cellStyle name="Input 3 5 2 15 2" xfId="21535" xr:uid="{AE2B27DC-1F37-478B-B967-8D9AFA1C5B97}"/>
    <cellStyle name="Input 3 5 2 15 2 2" xfId="21536" xr:uid="{34A3DE19-197D-47AC-B66F-47F3AC72191A}"/>
    <cellStyle name="Input 3 5 2 15 3" xfId="21537" xr:uid="{C9E2595A-E824-456D-9B41-39C97ED1AC75}"/>
    <cellStyle name="Input 3 5 2 16" xfId="21538" xr:uid="{BAAEE217-B7E5-436E-9388-77EC046B3AD5}"/>
    <cellStyle name="Input 3 5 2 16 2" xfId="21539" xr:uid="{2CA192C4-3916-46B9-B383-76EE6EEEE5AD}"/>
    <cellStyle name="Input 3 5 2 16 2 2" xfId="21540" xr:uid="{04DB038F-37AE-4EAF-AD84-FB06CDC36111}"/>
    <cellStyle name="Input 3 5 2 16 3" xfId="21541" xr:uid="{6AA5E652-8435-4B10-818C-756DF4CDBF50}"/>
    <cellStyle name="Input 3 5 2 17" xfId="21542" xr:uid="{A36BDBFA-4A3A-409F-8DE2-61213CBFDB1F}"/>
    <cellStyle name="Input 3 5 2 17 2" xfId="21543" xr:uid="{A02CEA2E-A1C2-4994-9A51-482727FF643E}"/>
    <cellStyle name="Input 3 5 2 17 2 2" xfId="21544" xr:uid="{E4F0ABD3-AA42-4876-8A91-40A142DD91F2}"/>
    <cellStyle name="Input 3 5 2 17 3" xfId="21545" xr:uid="{C2B9755B-4EE8-4054-B7E4-632FA18B4EB1}"/>
    <cellStyle name="Input 3 5 2 18" xfId="21546" xr:uid="{5ECBF3EB-C872-4B23-85A3-5B6277D9428E}"/>
    <cellStyle name="Input 3 5 2 18 2" xfId="21547" xr:uid="{07D889B4-BF01-4943-9820-121E1BD1455F}"/>
    <cellStyle name="Input 3 5 2 18 2 2" xfId="21548" xr:uid="{AF2CC0F3-F9E3-46BF-AB3F-D6A642A73891}"/>
    <cellStyle name="Input 3 5 2 18 3" xfId="21549" xr:uid="{EF171C13-FA89-4134-BBB6-89D508088C45}"/>
    <cellStyle name="Input 3 5 2 19" xfId="21550" xr:uid="{90C3FBEF-975D-4199-82DA-F28C86DA9656}"/>
    <cellStyle name="Input 3 5 2 19 2" xfId="21551" xr:uid="{7331A41B-9001-4DBF-A60B-7AE29CA43876}"/>
    <cellStyle name="Input 3 5 2 19 2 2" xfId="21552" xr:uid="{CC10ABBD-2376-46F5-9770-9C836FD5080A}"/>
    <cellStyle name="Input 3 5 2 19 3" xfId="21553" xr:uid="{8D0B0EA1-1725-435A-861C-02618C33BD71}"/>
    <cellStyle name="Input 3 5 2 2" xfId="21554" xr:uid="{7C62DA89-BC6E-431B-9335-F7F130323CAD}"/>
    <cellStyle name="Input 3 5 2 2 2" xfId="21555" xr:uid="{388CAC27-E276-48F0-A3D0-C3E5824915C5}"/>
    <cellStyle name="Input 3 5 2 2 2 2" xfId="21556" xr:uid="{F570FAB8-747A-47C9-B6D6-20C2198A1D76}"/>
    <cellStyle name="Input 3 5 2 2 2 3" xfId="21557" xr:uid="{A7E28D57-4007-4126-9224-C0231EB0E574}"/>
    <cellStyle name="Input 3 5 2 2 3" xfId="21558" xr:uid="{A94316FD-2421-4DEC-A780-078C0257EE31}"/>
    <cellStyle name="Input 3 5 2 2 3 2" xfId="21559" xr:uid="{DC76A461-4EFF-4207-BF31-6990594F6CD2}"/>
    <cellStyle name="Input 3 5 2 2 4" xfId="21560" xr:uid="{D47537DF-D1D7-4556-9F31-7F176CF82535}"/>
    <cellStyle name="Input 3 5 2 20" xfId="21561" xr:uid="{CAA68FC5-C1EB-45AF-BB1D-8A4F8B2DDF42}"/>
    <cellStyle name="Input 3 5 2 20 2" xfId="21562" xr:uid="{35663CEB-6807-4E63-BE79-4D0CAC246748}"/>
    <cellStyle name="Input 3 5 2 20 2 2" xfId="21563" xr:uid="{271F6BAE-1673-44FC-8B62-AD90A5A621C7}"/>
    <cellStyle name="Input 3 5 2 20 3" xfId="21564" xr:uid="{87107D35-1E93-4FDE-940A-0A5A330FA799}"/>
    <cellStyle name="Input 3 5 2 21" xfId="21565" xr:uid="{0180DE79-1F3D-4C67-9252-21A7EFDA2D92}"/>
    <cellStyle name="Input 3 5 2 21 2" xfId="21566" xr:uid="{0CCE5B79-6F25-4078-A647-73799EB02A77}"/>
    <cellStyle name="Input 3 5 2 22" xfId="21567" xr:uid="{51B2BAA7-3A3C-4589-940B-3DB6A5867249}"/>
    <cellStyle name="Input 3 5 2 23" xfId="21568" xr:uid="{5D91C59D-0650-4EEA-9EC8-8793BB0CC8AB}"/>
    <cellStyle name="Input 3 5 2 3" xfId="21569" xr:uid="{EF4636C6-25D3-4CC7-97A9-DCE0462CB63A}"/>
    <cellStyle name="Input 3 5 2 3 2" xfId="21570" xr:uid="{07C21C8D-E9C0-40B3-9B57-A1F07B54F428}"/>
    <cellStyle name="Input 3 5 2 3 2 2" xfId="21571" xr:uid="{02A584FF-2EF1-4BD4-BCBE-16DBFD9772AF}"/>
    <cellStyle name="Input 3 5 2 3 3" xfId="21572" xr:uid="{84E9E244-2CA5-4218-80BF-785B84994706}"/>
    <cellStyle name="Input 3 5 2 3 4" xfId="21573" xr:uid="{8E84533E-DA73-4639-B659-EFA087829AC2}"/>
    <cellStyle name="Input 3 5 2 4" xfId="21574" xr:uid="{32F376A7-0776-4338-AB77-8225A3953D60}"/>
    <cellStyle name="Input 3 5 2 4 2" xfId="21575" xr:uid="{BCE7F08E-8926-4530-A4AF-997788056CDC}"/>
    <cellStyle name="Input 3 5 2 4 2 2" xfId="21576" xr:uid="{7D1D9281-A80A-4F3E-A2CA-AFD0D8613FFC}"/>
    <cellStyle name="Input 3 5 2 4 3" xfId="21577" xr:uid="{952827AE-E55A-4743-8BCC-C1A58C4F1B54}"/>
    <cellStyle name="Input 3 5 2 4 4" xfId="21578" xr:uid="{199554E3-0D23-49EE-BD47-B7B657E24071}"/>
    <cellStyle name="Input 3 5 2 5" xfId="21579" xr:uid="{3E633121-49A1-4FF0-8C14-AAA029D9D3E0}"/>
    <cellStyle name="Input 3 5 2 5 2" xfId="21580" xr:uid="{BE2810A3-81CA-42A8-914D-3BB10AEDDB26}"/>
    <cellStyle name="Input 3 5 2 5 2 2" xfId="21581" xr:uid="{6F935516-47C0-43DF-9476-D1825B3A282F}"/>
    <cellStyle name="Input 3 5 2 5 3" xfId="21582" xr:uid="{3A0DF15B-23A8-4A56-8AE2-0A7C907C2752}"/>
    <cellStyle name="Input 3 5 2 6" xfId="21583" xr:uid="{72D3A0AC-2D7A-4A27-A5F0-53341EFDDCC4}"/>
    <cellStyle name="Input 3 5 2 6 2" xfId="21584" xr:uid="{2130A23D-2A59-495F-AC05-A638FB4ABEA7}"/>
    <cellStyle name="Input 3 5 2 6 2 2" xfId="21585" xr:uid="{88D2BFEB-EE90-476C-B700-DD4F2126EB81}"/>
    <cellStyle name="Input 3 5 2 6 3" xfId="21586" xr:uid="{C07C1C55-D776-4E42-8775-D24927B8E27D}"/>
    <cellStyle name="Input 3 5 2 7" xfId="21587" xr:uid="{573567CE-8114-4544-BFBD-21860CD2A26C}"/>
    <cellStyle name="Input 3 5 2 7 2" xfId="21588" xr:uid="{AC2A3E8E-E2A7-48E8-8312-397726CB9E40}"/>
    <cellStyle name="Input 3 5 2 7 2 2" xfId="21589" xr:uid="{FD375B0C-FA64-4042-80F4-B927222CF735}"/>
    <cellStyle name="Input 3 5 2 7 3" xfId="21590" xr:uid="{5E85419D-2314-4840-990C-F7E183365452}"/>
    <cellStyle name="Input 3 5 2 8" xfId="21591" xr:uid="{6E7C2425-75F3-4A90-ABF3-D3F88C74898D}"/>
    <cellStyle name="Input 3 5 2 8 2" xfId="21592" xr:uid="{053DE981-B009-4C8B-BE14-F718FCB4EB38}"/>
    <cellStyle name="Input 3 5 2 8 2 2" xfId="21593" xr:uid="{783C7A59-437C-4CE9-8A1F-F615E8BF154D}"/>
    <cellStyle name="Input 3 5 2 8 3" xfId="21594" xr:uid="{11AC1EF9-D401-4825-936A-F34594CFC61B}"/>
    <cellStyle name="Input 3 5 2 9" xfId="21595" xr:uid="{1FF4AEED-B43C-4F2D-886D-D08C96E6420F}"/>
    <cellStyle name="Input 3 5 2 9 2" xfId="21596" xr:uid="{564F7AEC-986F-46E4-983C-A828457B3113}"/>
    <cellStyle name="Input 3 5 2 9 2 2" xfId="21597" xr:uid="{503BB2C1-436B-42F6-8DAC-6EC186A59D08}"/>
    <cellStyle name="Input 3 5 2 9 3" xfId="21598" xr:uid="{6F2B1266-4FE0-40BA-85FA-64E87C9C6488}"/>
    <cellStyle name="Input 3 5 20" xfId="21599" xr:uid="{31A0664C-2356-4DD3-A1E4-CF23C4B50480}"/>
    <cellStyle name="Input 3 5 20 2" xfId="21600" xr:uid="{8345B171-1DE9-444A-AC29-64E863CF2BF2}"/>
    <cellStyle name="Input 3 5 20 2 2" xfId="21601" xr:uid="{B32904AE-1CEE-4F2F-B541-BB3B487D47AD}"/>
    <cellStyle name="Input 3 5 20 3" xfId="21602" xr:uid="{6B1EEB81-8A93-4F5F-A217-4D27596D7199}"/>
    <cellStyle name="Input 3 5 21" xfId="21603" xr:uid="{BDC2548C-EA70-4FA5-8B67-DC42ABAE21CB}"/>
    <cellStyle name="Input 3 5 21 2" xfId="21604" xr:uid="{2C8AD1CC-4F96-4609-AF36-C4A77C05C3F6}"/>
    <cellStyle name="Input 3 5 21 2 2" xfId="21605" xr:uid="{14D6EA3D-C178-49F6-9D77-6E0CFFF86844}"/>
    <cellStyle name="Input 3 5 21 3" xfId="21606" xr:uid="{A8F7EFB4-8F9B-409C-A17C-8B9E2C51AE76}"/>
    <cellStyle name="Input 3 5 22" xfId="21607" xr:uid="{4C37F37E-15FF-4B9C-95C7-DAA1F2CA6D41}"/>
    <cellStyle name="Input 3 5 22 2" xfId="21608" xr:uid="{30FFAE54-DE90-415C-847B-DE356D485082}"/>
    <cellStyle name="Input 3 5 23" xfId="21609" xr:uid="{E294F582-FEDF-4C97-9963-7835B20298C7}"/>
    <cellStyle name="Input 3 5 24" xfId="21610" xr:uid="{E3F345A1-33F6-4F1E-AC99-48355E334546}"/>
    <cellStyle name="Input 3 5 3" xfId="21611" xr:uid="{0F0971F4-0F0E-46E0-A223-AB4C1328A927}"/>
    <cellStyle name="Input 3 5 3 2" xfId="21612" xr:uid="{EDD00BD7-B514-4479-A8C4-5440459A7236}"/>
    <cellStyle name="Input 3 5 3 2 2" xfId="21613" xr:uid="{A927D06B-DD6F-451A-A8F7-6FBA54A84EFF}"/>
    <cellStyle name="Input 3 5 3 2 3" xfId="21614" xr:uid="{D2D928AD-AF0C-48E3-A4A4-AA78E983B949}"/>
    <cellStyle name="Input 3 5 3 3" xfId="21615" xr:uid="{B3334704-2989-491D-9192-7874E4C07507}"/>
    <cellStyle name="Input 3 5 3 3 2" xfId="21616" xr:uid="{930FEC1A-EC3F-487B-9AE3-F354613C8C4E}"/>
    <cellStyle name="Input 3 5 3 4" xfId="21617" xr:uid="{F5CE1D03-D0BA-4FF3-8711-C048A2701342}"/>
    <cellStyle name="Input 3 5 4" xfId="21618" xr:uid="{F2E5748E-346F-4DFB-8169-CF6CEC940FAA}"/>
    <cellStyle name="Input 3 5 4 2" xfId="21619" xr:uid="{309C4B80-69B4-4178-80E4-B1595AC622B9}"/>
    <cellStyle name="Input 3 5 4 2 2" xfId="21620" xr:uid="{EE1634F4-070B-4494-82A7-4B3AA822121D}"/>
    <cellStyle name="Input 3 5 4 3" xfId="21621" xr:uid="{45B63033-B950-4029-8DFE-11A11BD2B69E}"/>
    <cellStyle name="Input 3 5 4 4" xfId="21622" xr:uid="{EDE56A8A-3E6F-4E4F-A591-9341CC7EB59C}"/>
    <cellStyle name="Input 3 5 5" xfId="21623" xr:uid="{37A9937F-214A-415F-89F1-5E6DA26117AE}"/>
    <cellStyle name="Input 3 5 5 2" xfId="21624" xr:uid="{46F5F41A-5B6E-4885-9A0E-33C03C466DF1}"/>
    <cellStyle name="Input 3 5 5 2 2" xfId="21625" xr:uid="{A99AB12B-CA1D-4CD6-AC37-BFB5E1D6924D}"/>
    <cellStyle name="Input 3 5 5 3" xfId="21626" xr:uid="{EFB400C0-B801-407E-BBD7-CDC2B2F4CFDE}"/>
    <cellStyle name="Input 3 5 5 4" xfId="21627" xr:uid="{21BA0F0A-E747-45E8-A74A-4666AC889E29}"/>
    <cellStyle name="Input 3 5 6" xfId="21628" xr:uid="{C4723AE2-F510-4C26-A2A1-1B3E1AF34460}"/>
    <cellStyle name="Input 3 5 6 2" xfId="21629" xr:uid="{CAC126FE-453C-4C9D-8145-36FE1D6B54AC}"/>
    <cellStyle name="Input 3 5 6 2 2" xfId="21630" xr:uid="{215BE42A-7D37-4D04-BBF5-CBEB7F9F8401}"/>
    <cellStyle name="Input 3 5 6 3" xfId="21631" xr:uid="{9D594B21-66D3-494C-B1AE-029B2849E80E}"/>
    <cellStyle name="Input 3 5 7" xfId="21632" xr:uid="{6F87C296-C0EE-4EAB-9502-0FA9A322CDA8}"/>
    <cellStyle name="Input 3 5 7 2" xfId="21633" xr:uid="{A141331A-2761-4E65-8A6C-F775DEC706B8}"/>
    <cellStyle name="Input 3 5 7 2 2" xfId="21634" xr:uid="{FA36A4AE-A762-4A6F-830F-1C623FC85829}"/>
    <cellStyle name="Input 3 5 7 3" xfId="21635" xr:uid="{29D6C636-9AF3-4840-A319-30522BB73E9A}"/>
    <cellStyle name="Input 3 5 8" xfId="21636" xr:uid="{7E87797C-37EB-4005-B79F-D41A38385BAF}"/>
    <cellStyle name="Input 3 5 8 2" xfId="21637" xr:uid="{68B59050-6B4E-442D-840E-952EA9BF0437}"/>
    <cellStyle name="Input 3 5 8 2 2" xfId="21638" xr:uid="{47815B4A-AA98-41EF-B914-1CD5E7C3C9E0}"/>
    <cellStyle name="Input 3 5 8 3" xfId="21639" xr:uid="{D3FCFC13-0C0A-432F-B4FB-FD3A9B9C7C3E}"/>
    <cellStyle name="Input 3 5 9" xfId="21640" xr:uid="{2784C074-7FB3-414F-AB4B-EA7777D66CB4}"/>
    <cellStyle name="Input 3 5 9 2" xfId="21641" xr:uid="{72041593-48F5-45D0-830E-885F66D97B76}"/>
    <cellStyle name="Input 3 5 9 2 2" xfId="21642" xr:uid="{0501B15B-1389-45BA-93DD-71F499CDC6DA}"/>
    <cellStyle name="Input 3 5 9 3" xfId="21643" xr:uid="{4798BC0B-81FB-43D2-81B3-2A075BBD50A2}"/>
    <cellStyle name="Input 3 6" xfId="21644" xr:uid="{C47A2611-6701-4C60-8716-6713FAFF6920}"/>
    <cellStyle name="Input 3 6 10" xfId="21645" xr:uid="{BBE26447-EAF8-4AAA-AAA7-AF209D2C41A0}"/>
    <cellStyle name="Input 3 6 10 2" xfId="21646" xr:uid="{19BB844E-A094-4221-8826-6E4E7F37EA2B}"/>
    <cellStyle name="Input 3 6 10 2 2" xfId="21647" xr:uid="{44A612CC-6D62-4862-AABF-08D813039363}"/>
    <cellStyle name="Input 3 6 10 3" xfId="21648" xr:uid="{A9DA5519-F923-44B2-8BC3-36807465DC85}"/>
    <cellStyle name="Input 3 6 11" xfId="21649" xr:uid="{56F7ADC6-994E-4F69-A567-497B151CE7D5}"/>
    <cellStyle name="Input 3 6 11 2" xfId="21650" xr:uid="{6E62128A-7742-41DD-B958-8BB8E06F45EE}"/>
    <cellStyle name="Input 3 6 11 2 2" xfId="21651" xr:uid="{68BD796F-40B8-4AA3-883E-231D4690DDCF}"/>
    <cellStyle name="Input 3 6 11 3" xfId="21652" xr:uid="{4907C15D-1B1F-465C-9C31-F26BFE2CB4AB}"/>
    <cellStyle name="Input 3 6 12" xfId="21653" xr:uid="{5162CF45-2F02-445B-9FD6-C87F596BF435}"/>
    <cellStyle name="Input 3 6 12 2" xfId="21654" xr:uid="{6F2DE33F-955C-4FF4-A56B-6957D427E7EE}"/>
    <cellStyle name="Input 3 6 12 2 2" xfId="21655" xr:uid="{B5105C73-B55B-47DF-B012-41119D85A426}"/>
    <cellStyle name="Input 3 6 12 3" xfId="21656" xr:uid="{614E0510-F8A4-4451-9D5C-8A7D39977C68}"/>
    <cellStyle name="Input 3 6 13" xfId="21657" xr:uid="{B0944D6C-A469-4EA7-A0CD-43BE0D7C7F2E}"/>
    <cellStyle name="Input 3 6 13 2" xfId="21658" xr:uid="{C0072FC1-C14A-45D1-963E-877CF1359AB0}"/>
    <cellStyle name="Input 3 6 13 2 2" xfId="21659" xr:uid="{E80528CA-A54F-47DD-A681-D4456DF34539}"/>
    <cellStyle name="Input 3 6 13 3" xfId="21660" xr:uid="{1B47A874-6663-4743-9C7B-308475172340}"/>
    <cellStyle name="Input 3 6 14" xfId="21661" xr:uid="{40F454FC-B6D2-425B-B110-CD55DB5B223D}"/>
    <cellStyle name="Input 3 6 14 2" xfId="21662" xr:uid="{7779F4BF-70B4-4918-83E3-4BB39E3AA3D6}"/>
    <cellStyle name="Input 3 6 14 2 2" xfId="21663" xr:uid="{E6DC7C70-12F9-4236-B59E-6C2C3A043AD2}"/>
    <cellStyle name="Input 3 6 14 3" xfId="21664" xr:uid="{7F339A99-E11F-405D-A55C-35FF09BA049F}"/>
    <cellStyle name="Input 3 6 15" xfId="21665" xr:uid="{C74BCCBA-7676-40A0-94EE-529CA6DDA0DF}"/>
    <cellStyle name="Input 3 6 15 2" xfId="21666" xr:uid="{49809E33-AE28-48E2-8F5E-07241E56C6B2}"/>
    <cellStyle name="Input 3 6 15 2 2" xfId="21667" xr:uid="{10154E2C-6636-4814-9FBB-EFC2F5643759}"/>
    <cellStyle name="Input 3 6 15 3" xfId="21668" xr:uid="{CD0C8875-A253-4E22-8C24-9FEC143E1C69}"/>
    <cellStyle name="Input 3 6 16" xfId="21669" xr:uid="{58D06ED8-333B-48A4-9165-9D6FD66AB472}"/>
    <cellStyle name="Input 3 6 16 2" xfId="21670" xr:uid="{7B413245-A084-4AF6-9356-4CB80ECE8DAB}"/>
    <cellStyle name="Input 3 6 16 2 2" xfId="21671" xr:uid="{1AB40001-E568-428C-8DAD-D9F7B259C4EE}"/>
    <cellStyle name="Input 3 6 16 3" xfId="21672" xr:uid="{BCDCD5B7-4C66-4716-8B6D-ED5EC52A39B5}"/>
    <cellStyle name="Input 3 6 17" xfId="21673" xr:uid="{934333D0-5777-46ED-A179-2F348FB5B4D5}"/>
    <cellStyle name="Input 3 6 17 2" xfId="21674" xr:uid="{770E2FD7-F92B-4CA6-8857-1E1580732649}"/>
    <cellStyle name="Input 3 6 17 2 2" xfId="21675" xr:uid="{15551807-27F1-40E3-A8AA-4D756340B97E}"/>
    <cellStyle name="Input 3 6 17 3" xfId="21676" xr:uid="{B731C5F8-6D49-4B1A-BFA4-5CAD412A1C73}"/>
    <cellStyle name="Input 3 6 18" xfId="21677" xr:uid="{A5A84798-C32D-4450-BB70-8BEE09327E8A}"/>
    <cellStyle name="Input 3 6 18 2" xfId="21678" xr:uid="{DA841123-F362-44F7-BD24-90C593306135}"/>
    <cellStyle name="Input 3 6 18 2 2" xfId="21679" xr:uid="{267A9B69-1B5D-4F5E-988E-D7C27D7520BA}"/>
    <cellStyle name="Input 3 6 18 3" xfId="21680" xr:uid="{C8184DB7-E9DD-4621-A609-69D28A651522}"/>
    <cellStyle name="Input 3 6 19" xfId="21681" xr:uid="{956F4EC5-800C-4983-9DEA-C2616AB50339}"/>
    <cellStyle name="Input 3 6 19 2" xfId="21682" xr:uid="{D949AC49-6D3C-4C63-8F3B-8ADE0697FC1A}"/>
    <cellStyle name="Input 3 6 19 2 2" xfId="21683" xr:uid="{9F840299-5C50-48D4-B6F6-5929877BD4D5}"/>
    <cellStyle name="Input 3 6 19 3" xfId="21684" xr:uid="{943E4540-5029-4CCC-BC61-F726B2AD8D24}"/>
    <cellStyle name="Input 3 6 2" xfId="21685" xr:uid="{625357E0-D546-417B-8FA2-45FF9D9F887A}"/>
    <cellStyle name="Input 3 6 2 2" xfId="21686" xr:uid="{D8D5105A-29CF-41F1-86C1-E5E49E2AEA04}"/>
    <cellStyle name="Input 3 6 2 2 2" xfId="21687" xr:uid="{EF5B0795-EA9A-4986-B301-65CCA1ABADAE}"/>
    <cellStyle name="Input 3 6 2 2 3" xfId="21688" xr:uid="{2AC2DAD9-90EB-4968-B734-AD1915FA941B}"/>
    <cellStyle name="Input 3 6 2 3" xfId="21689" xr:uid="{F07DA09B-71E4-4A22-B6BD-0A20DEFF7BA2}"/>
    <cellStyle name="Input 3 6 2 3 2" xfId="21690" xr:uid="{AFBBE43B-30ED-45AE-8FF2-191212CFB040}"/>
    <cellStyle name="Input 3 6 2 4" xfId="21691" xr:uid="{C193B9CD-AEC4-4213-991C-CD750FAFA3CA}"/>
    <cellStyle name="Input 3 6 20" xfId="21692" xr:uid="{D9A4933E-D51A-4A5B-AA4E-991146FD92F3}"/>
    <cellStyle name="Input 3 6 20 2" xfId="21693" xr:uid="{9F464991-C4A7-4CED-B9F8-FE3F96B5F262}"/>
    <cellStyle name="Input 3 6 20 2 2" xfId="21694" xr:uid="{BE027E50-91BD-4803-A60F-1BC8C93B59CA}"/>
    <cellStyle name="Input 3 6 20 3" xfId="21695" xr:uid="{17CC2C42-4863-4255-B159-10E0BEEE7BDB}"/>
    <cellStyle name="Input 3 6 21" xfId="21696" xr:uid="{66B9A8AC-404C-4B2C-BDC1-EEFF60C9529F}"/>
    <cellStyle name="Input 3 6 21 2" xfId="21697" xr:uid="{1226D518-9AA7-4A58-9423-54BF09B0126E}"/>
    <cellStyle name="Input 3 6 22" xfId="21698" xr:uid="{140A2C24-87D7-4158-A0B7-307DEFEE7823}"/>
    <cellStyle name="Input 3 6 23" xfId="21699" xr:uid="{F77C9746-FA11-48E9-890B-A4C0573C36C8}"/>
    <cellStyle name="Input 3 6 3" xfId="21700" xr:uid="{C98B0BFC-A8F4-4945-9ADB-22DB52788D73}"/>
    <cellStyle name="Input 3 6 3 2" xfId="21701" xr:uid="{438534BD-42A7-4885-88CD-744977C403D5}"/>
    <cellStyle name="Input 3 6 3 2 2" xfId="21702" xr:uid="{0F0B4579-0C07-4137-B051-FE1B00718015}"/>
    <cellStyle name="Input 3 6 3 3" xfId="21703" xr:uid="{94B5D4EE-FFD6-4F04-A2FB-A253E004280C}"/>
    <cellStyle name="Input 3 6 3 4" xfId="21704" xr:uid="{DFD678E2-07FF-464B-9A7C-318559971B71}"/>
    <cellStyle name="Input 3 6 4" xfId="21705" xr:uid="{37C73E0C-4985-4B3C-88AE-6E1B21393987}"/>
    <cellStyle name="Input 3 6 4 2" xfId="21706" xr:uid="{B9271341-10EA-4077-99C6-0CF57915EC06}"/>
    <cellStyle name="Input 3 6 4 2 2" xfId="21707" xr:uid="{7F42E4C7-67FD-4F61-A854-4CC2ABCAB4FB}"/>
    <cellStyle name="Input 3 6 4 3" xfId="21708" xr:uid="{0E788BFE-4633-498A-BD41-ACB72D6D6B26}"/>
    <cellStyle name="Input 3 6 4 4" xfId="21709" xr:uid="{BC431CDD-2D2B-4C90-BF4E-3D8240F327B4}"/>
    <cellStyle name="Input 3 6 5" xfId="21710" xr:uid="{EC375F68-70CF-4839-B42B-F1599F97F6B1}"/>
    <cellStyle name="Input 3 6 5 2" xfId="21711" xr:uid="{D992E741-1D4D-4F5D-85E2-7141C6E04015}"/>
    <cellStyle name="Input 3 6 5 2 2" xfId="21712" xr:uid="{AA8C8031-AD04-4924-ABC9-D6D58B4A5818}"/>
    <cellStyle name="Input 3 6 5 3" xfId="21713" xr:uid="{106DDDBB-A347-4A5B-A5CA-CC4F67A305EB}"/>
    <cellStyle name="Input 3 6 6" xfId="21714" xr:uid="{BC39DC72-B278-4AE1-A38F-55116FBF098C}"/>
    <cellStyle name="Input 3 6 6 2" xfId="21715" xr:uid="{FF868618-624E-4852-8E15-B0A409C69B1A}"/>
    <cellStyle name="Input 3 6 6 2 2" xfId="21716" xr:uid="{74404BC2-57A4-4ED4-92B1-F872BF268C30}"/>
    <cellStyle name="Input 3 6 6 3" xfId="21717" xr:uid="{181D641D-7E6A-40A1-863C-4A71D9350E46}"/>
    <cellStyle name="Input 3 6 7" xfId="21718" xr:uid="{69B4A55A-5A63-4980-AF5D-8831B260A2A3}"/>
    <cellStyle name="Input 3 6 7 2" xfId="21719" xr:uid="{538BE855-B06A-4D7A-88C5-84A46D78E5FE}"/>
    <cellStyle name="Input 3 6 7 2 2" xfId="21720" xr:uid="{6422E068-4655-4C68-904C-1B384BB23F58}"/>
    <cellStyle name="Input 3 6 7 3" xfId="21721" xr:uid="{8CCE82C3-32B1-46F5-ACCE-F4E915F51035}"/>
    <cellStyle name="Input 3 6 8" xfId="21722" xr:uid="{9B625A24-A8C1-434D-8A62-24A580003E8E}"/>
    <cellStyle name="Input 3 6 8 2" xfId="21723" xr:uid="{68ED6FAF-A80C-493E-9ADA-60F690508809}"/>
    <cellStyle name="Input 3 6 8 2 2" xfId="21724" xr:uid="{7CEDEDF3-23C4-40CB-BF45-ABCCCC79A242}"/>
    <cellStyle name="Input 3 6 8 3" xfId="21725" xr:uid="{D76B18CB-A8D9-4633-AD8B-500368EF4C3E}"/>
    <cellStyle name="Input 3 6 9" xfId="21726" xr:uid="{7B05505F-EAB1-4FFD-A7B5-FADECE595997}"/>
    <cellStyle name="Input 3 6 9 2" xfId="21727" xr:uid="{11FD01AB-FD67-4433-812C-04871F2C9FAE}"/>
    <cellStyle name="Input 3 6 9 2 2" xfId="21728" xr:uid="{FA913190-31C0-480D-A1BE-E5BFF2B57F1B}"/>
    <cellStyle name="Input 3 6 9 3" xfId="21729" xr:uid="{E54534FC-2183-4135-8D78-48529B36ABF3}"/>
    <cellStyle name="Input 3 7" xfId="21730" xr:uid="{644C480D-DBB4-426D-8597-C3B0272A9C57}"/>
    <cellStyle name="Input 3 7 2" xfId="21731" xr:uid="{2ECB2C20-037C-47A2-ABD8-D6092D09EDA0}"/>
    <cellStyle name="Input 3 7 2 2" xfId="21732" xr:uid="{2D8BC12E-ABD4-4D99-BFCA-392A772FAA0C}"/>
    <cellStyle name="Input 3 7 2 3" xfId="21733" xr:uid="{2B6E2F4C-9EEF-4272-ABFF-1C71ABF81564}"/>
    <cellStyle name="Input 3 7 3" xfId="21734" xr:uid="{5B6C7B61-1BBF-4169-B716-04A2C6398231}"/>
    <cellStyle name="Input 3 7 3 2" xfId="21735" xr:uid="{0F80E178-59F4-475E-B616-9316ABBE0BC9}"/>
    <cellStyle name="Input 3 7 4" xfId="21736" xr:uid="{2B95CAA5-6720-40B3-8A53-BF9C9A9C2703}"/>
    <cellStyle name="Input 3 8" xfId="21737" xr:uid="{DCC5568D-7240-4E28-835C-04486B497FB2}"/>
    <cellStyle name="Input 3 8 2" xfId="21738" xr:uid="{9BAF0F1B-1BB9-445D-833E-3B78486A1555}"/>
    <cellStyle name="Input 3 8 2 2" xfId="21739" xr:uid="{B2AB7EA2-A012-476A-B9AE-F5B29E0D69DC}"/>
    <cellStyle name="Input 3 8 2 3" xfId="21740" xr:uid="{32C58F0D-729E-48A0-A6CA-52623F9006C4}"/>
    <cellStyle name="Input 3 8 3" xfId="21741" xr:uid="{8E8AAB8E-8712-4354-87AB-F023D8CE872C}"/>
    <cellStyle name="Input 3 8 4" xfId="21742" xr:uid="{C0A65E0B-352A-4905-B136-2B90E6E8994E}"/>
    <cellStyle name="Input 3 9" xfId="21743" xr:uid="{AB0639BE-C770-4A68-8B13-7F1C91754952}"/>
    <cellStyle name="Input 3 9 2" xfId="21744" xr:uid="{4715818C-7DE0-41C3-AA82-A52703A79BE8}"/>
    <cellStyle name="Input 3 9 2 2" xfId="21745" xr:uid="{49C851A9-B670-44B3-8E8E-915CFBC7D3FD}"/>
    <cellStyle name="Input 3 9 3" xfId="21746" xr:uid="{B1EEC907-2D79-4273-891E-E8E9E6283245}"/>
    <cellStyle name="Input 3 9 4" xfId="21747" xr:uid="{B2844920-8611-4063-83A8-6168AAB0F14D}"/>
    <cellStyle name="Input 30" xfId="21748" xr:uid="{4032614D-D277-4A11-9A28-088A82B63A85}"/>
    <cellStyle name="Input 31" xfId="21749" xr:uid="{97C9D36C-4589-4A9D-830B-644FBAF2AA81}"/>
    <cellStyle name="Input 32" xfId="21750" xr:uid="{C8509034-02A0-4C6E-9869-2E053FEEA16D}"/>
    <cellStyle name="Input 33" xfId="21751" xr:uid="{6C2B8AB7-D6BF-4B92-9AF0-D9F1CE6C9169}"/>
    <cellStyle name="Input 4" xfId="181" xr:uid="{256AF35E-63F5-47E9-A4EB-D742C76126E6}"/>
    <cellStyle name="Input 4 10" xfId="21752" xr:uid="{A157D637-482F-47D7-BD48-C5097C62B71E}"/>
    <cellStyle name="Input 4 10 2" xfId="21753" xr:uid="{7F3DE048-07C4-401A-96F8-1B0096500E33}"/>
    <cellStyle name="Input 4 10 2 2" xfId="21754" xr:uid="{9D618921-0CA6-409A-BBB6-B98035B61032}"/>
    <cellStyle name="Input 4 10 3" xfId="21755" xr:uid="{D1697D67-7514-476C-BF20-70F5CEF24E52}"/>
    <cellStyle name="Input 4 11" xfId="21756" xr:uid="{4A19CBE1-DA44-4B25-8252-8B43ACF47F86}"/>
    <cellStyle name="Input 4 11 2" xfId="21757" xr:uid="{26F0814A-5DF6-4058-99B8-41A593F68CE3}"/>
    <cellStyle name="Input 4 11 2 2" xfId="21758" xr:uid="{DF3C5196-C7BA-4757-B951-8596247E3CB8}"/>
    <cellStyle name="Input 4 11 3" xfId="21759" xr:uid="{AE855718-6B2F-49C6-8DF4-3796E744CE99}"/>
    <cellStyle name="Input 4 12" xfId="21760" xr:uid="{A3FE3F64-54E8-4D8C-9F5E-A6C9D63B6498}"/>
    <cellStyle name="Input 4 12 2" xfId="21761" xr:uid="{88416151-581A-45C5-8609-208815AA0523}"/>
    <cellStyle name="Input 4 12 2 2" xfId="21762" xr:uid="{B87FE641-4BFA-4031-85B9-E8AFE83D445B}"/>
    <cellStyle name="Input 4 12 3" xfId="21763" xr:uid="{F066AFF4-B599-4878-863C-7C486F73B82C}"/>
    <cellStyle name="Input 4 13" xfId="21764" xr:uid="{A9F95215-14C2-439C-8C27-3DB6459022A8}"/>
    <cellStyle name="Input 4 13 2" xfId="21765" xr:uid="{81466D2A-3A6E-416D-9E3F-9E61C2040CED}"/>
    <cellStyle name="Input 4 13 2 2" xfId="21766" xr:uid="{C60FC854-E850-4912-A3E7-7F3ED7614CC3}"/>
    <cellStyle name="Input 4 13 3" xfId="21767" xr:uid="{4E39A907-AF93-4F2F-9E16-421D5998766A}"/>
    <cellStyle name="Input 4 14" xfId="21768" xr:uid="{D476CEA3-9C96-450D-8D66-ED6A359252E0}"/>
    <cellStyle name="Input 4 14 2" xfId="21769" xr:uid="{8CF492A8-1E1D-48A1-A13A-7C76AB406983}"/>
    <cellStyle name="Input 4 14 2 2" xfId="21770" xr:uid="{2D5C124B-12CE-49F0-9B2A-25E405F1AA6A}"/>
    <cellStyle name="Input 4 14 3" xfId="21771" xr:uid="{9EE4FC98-5B1E-4F8F-BC8F-17885B941AC6}"/>
    <cellStyle name="Input 4 15" xfId="21772" xr:uid="{7E0AD283-C9F4-47A4-ACA5-731246EF833A}"/>
    <cellStyle name="Input 4 15 2" xfId="21773" xr:uid="{869CA42F-9730-448D-8916-9AE0560255CC}"/>
    <cellStyle name="Input 4 15 2 2" xfId="21774" xr:uid="{3EB4E5CF-ECCC-4F4B-9D04-259879820FD2}"/>
    <cellStyle name="Input 4 15 3" xfId="21775" xr:uid="{3F2E375F-2378-4DF4-96C8-5930CB074196}"/>
    <cellStyle name="Input 4 16" xfId="21776" xr:uid="{869FBAD9-8A20-4846-B108-6687A2CA92E9}"/>
    <cellStyle name="Input 4 16 2" xfId="21777" xr:uid="{6A53B8DB-FB4B-4D20-BFB0-AA71AC31FF28}"/>
    <cellStyle name="Input 4 16 2 2" xfId="21778" xr:uid="{3230F3CC-E4BD-40E9-9B59-9698BCCA995C}"/>
    <cellStyle name="Input 4 16 3" xfId="21779" xr:uid="{B2EAE08E-B913-459B-8080-A80E24AF3881}"/>
    <cellStyle name="Input 4 17" xfId="21780" xr:uid="{5FE61D9F-6E82-42AE-9FF1-771BE6888705}"/>
    <cellStyle name="Input 4 17 2" xfId="21781" xr:uid="{1493DDD0-54EC-4D00-A4AD-6F0FD34175EA}"/>
    <cellStyle name="Input 4 17 2 2" xfId="21782" xr:uid="{24123C3D-9C3B-4BAB-9964-962ADCEF9950}"/>
    <cellStyle name="Input 4 17 3" xfId="21783" xr:uid="{5B787C79-90C2-4A01-A7C7-6560357A352F}"/>
    <cellStyle name="Input 4 18" xfId="21784" xr:uid="{7983C6E2-1433-423F-BA05-9409817D5907}"/>
    <cellStyle name="Input 4 18 2" xfId="21785" xr:uid="{D5B3F380-8D98-40A4-BBB5-17252ABB7493}"/>
    <cellStyle name="Input 4 18 2 2" xfId="21786" xr:uid="{B4026860-20EE-433B-B38E-783E317D66E1}"/>
    <cellStyle name="Input 4 18 3" xfId="21787" xr:uid="{BF6E3858-0E6A-4045-BD4A-55BA49FAC818}"/>
    <cellStyle name="Input 4 19" xfId="21788" xr:uid="{4CEF578F-9622-474F-AD24-B5C990315CBE}"/>
    <cellStyle name="Input 4 19 2" xfId="21789" xr:uid="{C8300B59-F6D1-44EE-8864-07DB08226447}"/>
    <cellStyle name="Input 4 19 2 2" xfId="21790" xr:uid="{B2EE005E-B145-46F2-8120-3E3820A85C99}"/>
    <cellStyle name="Input 4 19 3" xfId="21791" xr:uid="{9F3F73B1-422F-4B66-9628-24D1A2C71C4F}"/>
    <cellStyle name="Input 4 2" xfId="21792" xr:uid="{7958FE50-63C0-4549-AFC8-FE1A89A4CB26}"/>
    <cellStyle name="Input 4 2 10" xfId="21793" xr:uid="{B9A516DA-9F2A-4A69-A7E1-CDD77595A79F}"/>
    <cellStyle name="Input 4 2 10 2" xfId="21794" xr:uid="{4025BAE2-8E0B-47E0-9DB3-7AEC4304F182}"/>
    <cellStyle name="Input 4 2 10 2 2" xfId="21795" xr:uid="{56C1B75A-AF8F-4DF1-974D-141C5A1269DE}"/>
    <cellStyle name="Input 4 2 10 3" xfId="21796" xr:uid="{E6EC519A-245A-423C-87B6-E9757F01A625}"/>
    <cellStyle name="Input 4 2 11" xfId="21797" xr:uid="{A40906DD-8C1E-4E12-9E58-903CEBDE82A0}"/>
    <cellStyle name="Input 4 2 11 2" xfId="21798" xr:uid="{871777B3-3994-476A-AC43-59BA1B30F5C1}"/>
    <cellStyle name="Input 4 2 11 2 2" xfId="21799" xr:uid="{31ABA9E9-4024-43D4-9BB5-332F5B1CF39E}"/>
    <cellStyle name="Input 4 2 11 3" xfId="21800" xr:uid="{265B6868-A583-41E0-ABDC-6A54421FE620}"/>
    <cellStyle name="Input 4 2 12" xfId="21801" xr:uid="{739990BE-1CC5-420D-9C18-C83011C82FDA}"/>
    <cellStyle name="Input 4 2 12 2" xfId="21802" xr:uid="{94941A5B-FA21-4069-B16F-EF0C9D18FDCA}"/>
    <cellStyle name="Input 4 2 12 2 2" xfId="21803" xr:uid="{2133DE82-CEA1-4AA3-8A29-246E03C7F925}"/>
    <cellStyle name="Input 4 2 12 3" xfId="21804" xr:uid="{4CC5B9FD-5280-45D3-AE1B-63380733D5A1}"/>
    <cellStyle name="Input 4 2 13" xfId="21805" xr:uid="{0CC8855D-82DD-4CF9-BA2E-83259040BFFA}"/>
    <cellStyle name="Input 4 2 13 2" xfId="21806" xr:uid="{19636825-D759-4AC6-94A4-E5062E6D4807}"/>
    <cellStyle name="Input 4 2 13 2 2" xfId="21807" xr:uid="{2AC7C9B7-EAB9-4687-B87C-94E611C886DA}"/>
    <cellStyle name="Input 4 2 13 3" xfId="21808" xr:uid="{888C7AB0-A45C-4DB2-BD32-215F2DED7B35}"/>
    <cellStyle name="Input 4 2 14" xfId="21809" xr:uid="{0C1318E1-4FB5-4CAC-B1D9-8C44AAF6E9AA}"/>
    <cellStyle name="Input 4 2 14 2" xfId="21810" xr:uid="{E5502EAC-4F44-4421-B642-CC1CFA0983CA}"/>
    <cellStyle name="Input 4 2 14 2 2" xfId="21811" xr:uid="{2685FD45-4C4E-409A-A5B2-10B2A4CF3989}"/>
    <cellStyle name="Input 4 2 14 3" xfId="21812" xr:uid="{28ED4B7C-A15F-4031-88B7-AEDAF4D7F121}"/>
    <cellStyle name="Input 4 2 15" xfId="21813" xr:uid="{D73BFBE7-C000-4D60-A586-6749FAA5884D}"/>
    <cellStyle name="Input 4 2 15 2" xfId="21814" xr:uid="{47F6ABC5-230E-4F38-903E-D667ADC1CB92}"/>
    <cellStyle name="Input 4 2 15 2 2" xfId="21815" xr:uid="{2F6B790D-FF3C-469B-9902-CB90B31524DF}"/>
    <cellStyle name="Input 4 2 15 3" xfId="21816" xr:uid="{F77E43FC-8145-4355-B802-134E670EA870}"/>
    <cellStyle name="Input 4 2 16" xfId="21817" xr:uid="{1E3CF600-CC97-42D3-93B1-F20622E722E4}"/>
    <cellStyle name="Input 4 2 16 2" xfId="21818" xr:uid="{7A889333-B47D-416C-A092-59A87A67ACCB}"/>
    <cellStyle name="Input 4 2 16 2 2" xfId="21819" xr:uid="{3AAEB238-BC2E-47E6-BD6D-730795B8F42C}"/>
    <cellStyle name="Input 4 2 16 3" xfId="21820" xr:uid="{209DCDE7-F03E-4E20-87AA-7AC24E80ED47}"/>
    <cellStyle name="Input 4 2 17" xfId="21821" xr:uid="{B8B551B3-648A-4514-A27E-1D386C509436}"/>
    <cellStyle name="Input 4 2 17 2" xfId="21822" xr:uid="{922ACCE4-CCB7-4132-A9D2-13DC1C225C6D}"/>
    <cellStyle name="Input 4 2 17 2 2" xfId="21823" xr:uid="{A9395762-E34D-4081-9DC7-4A2B66BF5208}"/>
    <cellStyle name="Input 4 2 17 3" xfId="21824" xr:uid="{6059776C-59F4-4C81-8E81-CB809F1C2E75}"/>
    <cellStyle name="Input 4 2 18" xfId="21825" xr:uid="{128E7ED1-4473-48C0-80E0-087A3900B49E}"/>
    <cellStyle name="Input 4 2 18 2" xfId="21826" xr:uid="{D1CD85AF-A0C4-4DF4-8283-791868784CCF}"/>
    <cellStyle name="Input 4 2 18 2 2" xfId="21827" xr:uid="{2F51F3BE-C13F-465C-AC59-681DD52ACECC}"/>
    <cellStyle name="Input 4 2 18 3" xfId="21828" xr:uid="{7A29B28A-5D09-4260-A419-3996DDEB2CA7}"/>
    <cellStyle name="Input 4 2 19" xfId="21829" xr:uid="{26029F2C-5BF9-43DA-B753-B91DE934C02F}"/>
    <cellStyle name="Input 4 2 19 2" xfId="21830" xr:uid="{06DC7DAD-14C7-4A2E-B900-1D213C4270F5}"/>
    <cellStyle name="Input 4 2 19 2 2" xfId="21831" xr:uid="{5A53843F-5ECA-4DC0-A0AB-E2012D61627A}"/>
    <cellStyle name="Input 4 2 19 3" xfId="21832" xr:uid="{B63019B2-09EA-4909-A74A-572ED58BD4FB}"/>
    <cellStyle name="Input 4 2 2" xfId="21833" xr:uid="{1FE91DC7-4CEE-4ADB-AE65-3C036C153E1B}"/>
    <cellStyle name="Input 4 2 2 10" xfId="21834" xr:uid="{A0D2576C-0C7D-43D0-9CF1-8ED8A15A9D75}"/>
    <cellStyle name="Input 4 2 2 10 2" xfId="21835" xr:uid="{5CB0207B-FEB1-4E09-A530-C1CC78D2FF0E}"/>
    <cellStyle name="Input 4 2 2 10 2 2" xfId="21836" xr:uid="{0FB852C8-977A-413E-ABFF-81744653D553}"/>
    <cellStyle name="Input 4 2 2 10 3" xfId="21837" xr:uid="{5D59548B-AE7D-484D-85F0-E1B21D65F398}"/>
    <cellStyle name="Input 4 2 2 11" xfId="21838" xr:uid="{06F6AA29-A91C-4768-BAC1-3553D73CE9C5}"/>
    <cellStyle name="Input 4 2 2 11 2" xfId="21839" xr:uid="{D195F56D-7948-4D05-8179-BF1D7B279DCF}"/>
    <cellStyle name="Input 4 2 2 11 2 2" xfId="21840" xr:uid="{CEB64E4D-4123-40B4-80DC-5FA51422ED2F}"/>
    <cellStyle name="Input 4 2 2 11 3" xfId="21841" xr:uid="{44497B7B-2FB6-4F39-A222-C4FD36866655}"/>
    <cellStyle name="Input 4 2 2 12" xfId="21842" xr:uid="{E14256B4-9ABD-4F7A-A30C-35D06261CBBE}"/>
    <cellStyle name="Input 4 2 2 12 2" xfId="21843" xr:uid="{4C736622-62B7-4B81-BD7B-F1636E33EF04}"/>
    <cellStyle name="Input 4 2 2 12 2 2" xfId="21844" xr:uid="{E70C1CF1-5053-4B81-9F1B-A6FA269158D3}"/>
    <cellStyle name="Input 4 2 2 12 3" xfId="21845" xr:uid="{D3784603-14B9-48F8-82AB-0A536114EA7F}"/>
    <cellStyle name="Input 4 2 2 13" xfId="21846" xr:uid="{60646A18-E259-453C-A23E-D964D42C4FE0}"/>
    <cellStyle name="Input 4 2 2 13 2" xfId="21847" xr:uid="{C7B88C72-9E6D-459C-8154-379E63ED3AD0}"/>
    <cellStyle name="Input 4 2 2 13 2 2" xfId="21848" xr:uid="{6F806904-C8E5-40FB-B0DF-7BEC4F776F60}"/>
    <cellStyle name="Input 4 2 2 13 3" xfId="21849" xr:uid="{51ED36E4-24D2-4866-80DE-B93ABAF87CA3}"/>
    <cellStyle name="Input 4 2 2 14" xfId="21850" xr:uid="{242609C2-A581-457F-B579-1E4EC59045C0}"/>
    <cellStyle name="Input 4 2 2 14 2" xfId="21851" xr:uid="{EA4823DF-F111-4251-8174-F3A56A2AAE9F}"/>
    <cellStyle name="Input 4 2 2 14 2 2" xfId="21852" xr:uid="{B6E94D14-4EEF-4092-9A33-9BD3B4583856}"/>
    <cellStyle name="Input 4 2 2 14 3" xfId="21853" xr:uid="{4A30A6EC-FFD7-489E-989B-F23145B16DB3}"/>
    <cellStyle name="Input 4 2 2 15" xfId="21854" xr:uid="{893DAE48-E39A-48F5-B4AD-F22E9CE4B19B}"/>
    <cellStyle name="Input 4 2 2 15 2" xfId="21855" xr:uid="{EAD3E06E-93F5-402B-9522-C958C23CAB93}"/>
    <cellStyle name="Input 4 2 2 15 2 2" xfId="21856" xr:uid="{32061A75-3F1F-464D-A2BA-1B5827E7FA7B}"/>
    <cellStyle name="Input 4 2 2 15 3" xfId="21857" xr:uid="{F14C942F-E3CC-42B3-BB5B-D14E29645E86}"/>
    <cellStyle name="Input 4 2 2 16" xfId="21858" xr:uid="{A0595091-D580-4125-9E99-D98A7B15AF83}"/>
    <cellStyle name="Input 4 2 2 16 2" xfId="21859" xr:uid="{A50477A6-593A-4FC0-8B32-DA630644F1B2}"/>
    <cellStyle name="Input 4 2 2 16 2 2" xfId="21860" xr:uid="{612E3C3C-1019-4F90-95DA-7613981BE009}"/>
    <cellStyle name="Input 4 2 2 16 3" xfId="21861" xr:uid="{D28B3FE3-95C6-4C36-B3CA-903012E88BCE}"/>
    <cellStyle name="Input 4 2 2 17" xfId="21862" xr:uid="{D5FC37C5-26B0-4731-8D98-5102C51E3852}"/>
    <cellStyle name="Input 4 2 2 17 2" xfId="21863" xr:uid="{C6CF0605-0AAA-41B8-A415-230CD5B9910A}"/>
    <cellStyle name="Input 4 2 2 17 2 2" xfId="21864" xr:uid="{21171385-5DA4-4B33-9BBF-8AF45877FEC8}"/>
    <cellStyle name="Input 4 2 2 17 3" xfId="21865" xr:uid="{09B2C0A3-87C5-4A3C-84D0-B33E817C4278}"/>
    <cellStyle name="Input 4 2 2 18" xfId="21866" xr:uid="{22EB5241-639D-4AA2-90BE-438ADDCA8DAA}"/>
    <cellStyle name="Input 4 2 2 18 2" xfId="21867" xr:uid="{6768E312-372A-42B7-8AC7-4B5C7A7D13C2}"/>
    <cellStyle name="Input 4 2 2 19" xfId="21868" xr:uid="{75DA1287-1D89-4201-954F-BC1B2DFEF347}"/>
    <cellStyle name="Input 4 2 2 2" xfId="21869" xr:uid="{5BE1B5BC-6885-4321-95A1-B60470F3C6C3}"/>
    <cellStyle name="Input 4 2 2 2 10" xfId="21870" xr:uid="{77019D36-702E-4601-8421-DEA18A0228CF}"/>
    <cellStyle name="Input 4 2 2 2 10 2" xfId="21871" xr:uid="{9D7AAF0E-A183-428F-9E6D-C33E016CA9A5}"/>
    <cellStyle name="Input 4 2 2 2 10 2 2" xfId="21872" xr:uid="{1BE31396-2C6C-48C8-B624-0AA196798B40}"/>
    <cellStyle name="Input 4 2 2 2 10 3" xfId="21873" xr:uid="{08AF12C7-4CEC-4FCA-851B-04033604F2AD}"/>
    <cellStyle name="Input 4 2 2 2 11" xfId="21874" xr:uid="{0EFC60E0-6344-4B1C-8160-536B0A548CE5}"/>
    <cellStyle name="Input 4 2 2 2 11 2" xfId="21875" xr:uid="{1B0A5523-115A-4014-887B-8C52E8EEEE0E}"/>
    <cellStyle name="Input 4 2 2 2 11 2 2" xfId="21876" xr:uid="{40FD0B67-62D8-4C40-B9BD-F5346CE72EA6}"/>
    <cellStyle name="Input 4 2 2 2 11 3" xfId="21877" xr:uid="{EF7BA6A5-FED1-46CC-8E7C-05D79C0DF29E}"/>
    <cellStyle name="Input 4 2 2 2 12" xfId="21878" xr:uid="{B41BDE5B-03BB-4910-8E6D-04B3F56BB045}"/>
    <cellStyle name="Input 4 2 2 2 12 2" xfId="21879" xr:uid="{F3D5E510-E877-459C-9573-BBAB78F9BDE2}"/>
    <cellStyle name="Input 4 2 2 2 12 2 2" xfId="21880" xr:uid="{3F1E8B52-3624-4438-9414-E63580488D4A}"/>
    <cellStyle name="Input 4 2 2 2 12 3" xfId="21881" xr:uid="{7C31297E-3211-4135-8148-B16964AC3A2C}"/>
    <cellStyle name="Input 4 2 2 2 13" xfId="21882" xr:uid="{D9BA1FF9-CEC8-4009-BFCB-F2EE9FA29690}"/>
    <cellStyle name="Input 4 2 2 2 13 2" xfId="21883" xr:uid="{FC1B7A6F-2A2E-440E-9171-F814E3569369}"/>
    <cellStyle name="Input 4 2 2 2 13 2 2" xfId="21884" xr:uid="{437F4BEB-EB6E-4098-A7F5-CE06979EDC22}"/>
    <cellStyle name="Input 4 2 2 2 13 3" xfId="21885" xr:uid="{1E957851-6690-4992-A50B-343BC51FC739}"/>
    <cellStyle name="Input 4 2 2 2 14" xfId="21886" xr:uid="{FC341178-26C7-4C19-AA4C-15AC1F48FAC9}"/>
    <cellStyle name="Input 4 2 2 2 14 2" xfId="21887" xr:uid="{82B5450F-E754-470F-977D-3C5390094A12}"/>
    <cellStyle name="Input 4 2 2 2 14 2 2" xfId="21888" xr:uid="{5A1C49EC-0168-4D6B-9D06-C2C21D393C8F}"/>
    <cellStyle name="Input 4 2 2 2 14 3" xfId="21889" xr:uid="{BAD1CD85-8164-46C4-A0E6-CA87D1A48BCE}"/>
    <cellStyle name="Input 4 2 2 2 15" xfId="21890" xr:uid="{80B668D9-DBA7-47A2-A6F9-B84D7FCF3B5F}"/>
    <cellStyle name="Input 4 2 2 2 15 2" xfId="21891" xr:uid="{05484C34-C7B3-4750-9461-2855FCFF78D7}"/>
    <cellStyle name="Input 4 2 2 2 15 2 2" xfId="21892" xr:uid="{BFDAB80D-1FFF-4F6D-B0AF-1089A0EE7910}"/>
    <cellStyle name="Input 4 2 2 2 15 3" xfId="21893" xr:uid="{0E8D063C-7023-44DB-BA89-0882842FD2EA}"/>
    <cellStyle name="Input 4 2 2 2 16" xfId="21894" xr:uid="{F13460A9-7A83-48D2-8F9A-928E72A7D90D}"/>
    <cellStyle name="Input 4 2 2 2 16 2" xfId="21895" xr:uid="{23364D86-6820-47CE-BA53-80189189D0B8}"/>
    <cellStyle name="Input 4 2 2 2 16 2 2" xfId="21896" xr:uid="{035802C0-5484-4154-973D-05274547F9CA}"/>
    <cellStyle name="Input 4 2 2 2 16 3" xfId="21897" xr:uid="{F0E8B5A9-4DFA-4B5D-B963-B5677BF2645A}"/>
    <cellStyle name="Input 4 2 2 2 17" xfId="21898" xr:uid="{463EAFD5-D09F-4507-8169-D8B207800144}"/>
    <cellStyle name="Input 4 2 2 2 17 2" xfId="21899" xr:uid="{E5472B25-1B0C-469A-8351-CBEC002BC520}"/>
    <cellStyle name="Input 4 2 2 2 17 2 2" xfId="21900" xr:uid="{35C094A3-E564-457D-A2BB-37F81A446125}"/>
    <cellStyle name="Input 4 2 2 2 17 3" xfId="21901" xr:uid="{B7EF7ED9-F3FE-4BEE-948C-7791FE5DBFC1}"/>
    <cellStyle name="Input 4 2 2 2 18" xfId="21902" xr:uid="{6F3411E6-A5EE-499B-9B77-048616F70A25}"/>
    <cellStyle name="Input 4 2 2 2 18 2" xfId="21903" xr:uid="{0A3BB23F-2309-4438-BEA1-D3CAB8B0943E}"/>
    <cellStyle name="Input 4 2 2 2 18 2 2" xfId="21904" xr:uid="{D0EA8CF8-2520-4405-90E4-72272A499593}"/>
    <cellStyle name="Input 4 2 2 2 18 3" xfId="21905" xr:uid="{8602D8F3-68AB-44B1-8293-B0888E55D27B}"/>
    <cellStyle name="Input 4 2 2 2 19" xfId="21906" xr:uid="{19683869-E336-40BA-B5B7-E3261DCA4D94}"/>
    <cellStyle name="Input 4 2 2 2 19 2" xfId="21907" xr:uid="{C90DD39B-D313-4610-BF57-7C250A577BC8}"/>
    <cellStyle name="Input 4 2 2 2 19 2 2" xfId="21908" xr:uid="{524F4740-ABCA-4BF7-B8EC-82D04516C887}"/>
    <cellStyle name="Input 4 2 2 2 19 3" xfId="21909" xr:uid="{01C9D712-E6FC-4E95-B66E-24AC819915E5}"/>
    <cellStyle name="Input 4 2 2 2 2" xfId="21910" xr:uid="{F71AE977-4887-4787-89A8-528834A0E745}"/>
    <cellStyle name="Input 4 2 2 2 2 2" xfId="21911" xr:uid="{8E911F69-D6A9-45AF-8777-1871DB14D550}"/>
    <cellStyle name="Input 4 2 2 2 2 2 2" xfId="21912" xr:uid="{ED169B3D-6950-45F8-86BC-E71EF308E442}"/>
    <cellStyle name="Input 4 2 2 2 2 2 3" xfId="21913" xr:uid="{1C30038D-48FD-4E10-ACD1-70C2CD4FB78C}"/>
    <cellStyle name="Input 4 2 2 2 2 3" xfId="21914" xr:uid="{DF75C6EB-1D26-4EE4-86AF-E0FABF69B957}"/>
    <cellStyle name="Input 4 2 2 2 2 3 2" xfId="21915" xr:uid="{94FF5CD8-6EE5-4CD2-903C-C8EAFF805DDB}"/>
    <cellStyle name="Input 4 2 2 2 2 4" xfId="21916" xr:uid="{7670474D-3C3B-4FAB-8B5D-BD324841D075}"/>
    <cellStyle name="Input 4 2 2 2 20" xfId="21917" xr:uid="{B34B83A4-407F-4CE5-B332-80A441BF4B06}"/>
    <cellStyle name="Input 4 2 2 2 20 2" xfId="21918" xr:uid="{0BB7234B-880B-4D80-840E-889D5DD60C44}"/>
    <cellStyle name="Input 4 2 2 2 20 2 2" xfId="21919" xr:uid="{76126FCD-296C-4F76-A951-2C400D1BC742}"/>
    <cellStyle name="Input 4 2 2 2 20 3" xfId="21920" xr:uid="{3D5294EC-49AA-458D-B240-6BDA848E1BAC}"/>
    <cellStyle name="Input 4 2 2 2 21" xfId="21921" xr:uid="{964EDD07-80B5-4FA2-AE60-DF1DF5A2051A}"/>
    <cellStyle name="Input 4 2 2 2 21 2" xfId="21922" xr:uid="{7F13671F-F8F1-425C-A040-A8CE584B58E2}"/>
    <cellStyle name="Input 4 2 2 2 22" xfId="21923" xr:uid="{A1FE3D14-8221-44DC-81A9-D444EAC5BAB7}"/>
    <cellStyle name="Input 4 2 2 2 23" xfId="21924" xr:uid="{3D984C06-A768-4258-A6D6-14C95ACD4F73}"/>
    <cellStyle name="Input 4 2 2 2 3" xfId="21925" xr:uid="{93C70930-BCFE-4405-86AC-9380FF0355BC}"/>
    <cellStyle name="Input 4 2 2 2 3 2" xfId="21926" xr:uid="{C5CA36E5-7982-41F0-AAAB-E7EDA5475B4A}"/>
    <cellStyle name="Input 4 2 2 2 3 2 2" xfId="21927" xr:uid="{1BA87A90-6755-4963-8837-C6D8B07C37FC}"/>
    <cellStyle name="Input 4 2 2 2 3 3" xfId="21928" xr:uid="{CDBB86E3-FADF-4754-92C2-7495FC0CCB51}"/>
    <cellStyle name="Input 4 2 2 2 3 4" xfId="21929" xr:uid="{07A4A97C-6A52-4E6E-B0E9-361096E3744B}"/>
    <cellStyle name="Input 4 2 2 2 4" xfId="21930" xr:uid="{05E56392-F9B7-4425-8391-0316E3C86C4B}"/>
    <cellStyle name="Input 4 2 2 2 4 2" xfId="21931" xr:uid="{AF00837D-7F54-4C10-8DE4-A933DE999E09}"/>
    <cellStyle name="Input 4 2 2 2 4 2 2" xfId="21932" xr:uid="{9500B510-0B74-4512-AF89-418C4A049EBE}"/>
    <cellStyle name="Input 4 2 2 2 4 3" xfId="21933" xr:uid="{AFB0F872-BE21-41AF-A98B-971A06EAE269}"/>
    <cellStyle name="Input 4 2 2 2 4 4" xfId="21934" xr:uid="{3D5DED56-01BC-43F9-9D10-B80B5FB81E05}"/>
    <cellStyle name="Input 4 2 2 2 5" xfId="21935" xr:uid="{5DD4E2B7-4FCB-4A79-919E-8BD5D0A1B6C1}"/>
    <cellStyle name="Input 4 2 2 2 5 2" xfId="21936" xr:uid="{6853FC3E-89D0-40BA-9666-F751C706DA2E}"/>
    <cellStyle name="Input 4 2 2 2 5 2 2" xfId="21937" xr:uid="{ECA88C8A-A04C-4D75-B2C9-3F9B4D9929CF}"/>
    <cellStyle name="Input 4 2 2 2 5 3" xfId="21938" xr:uid="{D7DE1866-2FF9-4452-9108-C015D810FDF4}"/>
    <cellStyle name="Input 4 2 2 2 6" xfId="21939" xr:uid="{33004A06-D891-4022-8D47-573777841EF3}"/>
    <cellStyle name="Input 4 2 2 2 6 2" xfId="21940" xr:uid="{4C611DC2-0A3F-49A7-9820-3EC1DB2D66E6}"/>
    <cellStyle name="Input 4 2 2 2 6 2 2" xfId="21941" xr:uid="{0E6FF6BC-6411-485A-84B2-9B880AFD1395}"/>
    <cellStyle name="Input 4 2 2 2 6 3" xfId="21942" xr:uid="{8AD33915-0EBA-4642-9429-9B077492FD92}"/>
    <cellStyle name="Input 4 2 2 2 7" xfId="21943" xr:uid="{873E99B4-DCDD-4696-95C9-679F48323079}"/>
    <cellStyle name="Input 4 2 2 2 7 2" xfId="21944" xr:uid="{4EFB6874-A753-436A-9C91-CC8003CAD467}"/>
    <cellStyle name="Input 4 2 2 2 7 2 2" xfId="21945" xr:uid="{B22F86D1-B7AD-4F47-8B0F-56BBAB6D5F80}"/>
    <cellStyle name="Input 4 2 2 2 7 3" xfId="21946" xr:uid="{BBA625CB-4979-4A10-845C-0FA5BBF799EF}"/>
    <cellStyle name="Input 4 2 2 2 8" xfId="21947" xr:uid="{86A76F54-B721-4AB5-A71C-17370E510B72}"/>
    <cellStyle name="Input 4 2 2 2 8 2" xfId="21948" xr:uid="{F1EB7435-8076-4F86-BA74-28895BD8DFBF}"/>
    <cellStyle name="Input 4 2 2 2 8 2 2" xfId="21949" xr:uid="{E62156A2-1CEB-4E3D-9DC0-886E135A271B}"/>
    <cellStyle name="Input 4 2 2 2 8 3" xfId="21950" xr:uid="{0FE36B1A-CA66-4EDC-8D49-A4658BBC387D}"/>
    <cellStyle name="Input 4 2 2 2 9" xfId="21951" xr:uid="{D5160F59-AD65-4329-A111-40F244D0D509}"/>
    <cellStyle name="Input 4 2 2 2 9 2" xfId="21952" xr:uid="{9590ED4F-B153-4B1F-B488-22DA4048B91D}"/>
    <cellStyle name="Input 4 2 2 2 9 2 2" xfId="21953" xr:uid="{4293B444-A621-43D8-80F0-EE44310C7576}"/>
    <cellStyle name="Input 4 2 2 2 9 3" xfId="21954" xr:uid="{B78132BF-0FBD-4C18-9E36-3A4B9B4977AB}"/>
    <cellStyle name="Input 4 2 2 20" xfId="21955" xr:uid="{0C1A5680-1A11-4ACD-A213-63741876BF31}"/>
    <cellStyle name="Input 4 2 2 3" xfId="21956" xr:uid="{4D08C189-0354-4EBA-AA2E-668E0735D684}"/>
    <cellStyle name="Input 4 2 2 3 2" xfId="21957" xr:uid="{02AFAF25-DB02-48C2-8A48-B3D6D43F265D}"/>
    <cellStyle name="Input 4 2 2 3 2 2" xfId="21958" xr:uid="{1F47C041-176A-4CA2-AC36-8A4666B0EC43}"/>
    <cellStyle name="Input 4 2 2 3 2 3" xfId="21959" xr:uid="{5C273D61-D8C2-4FDC-9A71-0AC89E75D0AA}"/>
    <cellStyle name="Input 4 2 2 3 3" xfId="21960" xr:uid="{4F11135A-3EBF-42A6-BA3D-311E0A3D9FB0}"/>
    <cellStyle name="Input 4 2 2 3 3 2" xfId="21961" xr:uid="{47FD4048-4542-4A22-BA43-F1202FA8105E}"/>
    <cellStyle name="Input 4 2 2 3 4" xfId="21962" xr:uid="{28E13E22-B8ED-42B7-B560-96C2C63FBFBB}"/>
    <cellStyle name="Input 4 2 2 4" xfId="21963" xr:uid="{85350051-D4BB-43BA-B60E-19945095B077}"/>
    <cellStyle name="Input 4 2 2 4 2" xfId="21964" xr:uid="{D77173B0-0AB6-41E3-BFBC-4A096BF245FF}"/>
    <cellStyle name="Input 4 2 2 4 2 2" xfId="21965" xr:uid="{3B839534-1192-4930-AC56-C21907F17C61}"/>
    <cellStyle name="Input 4 2 2 4 3" xfId="21966" xr:uid="{A039C667-799A-40B7-8EF1-40E8BEBCADD9}"/>
    <cellStyle name="Input 4 2 2 4 4" xfId="21967" xr:uid="{60BBB879-639F-4DB7-8549-96599D92189E}"/>
    <cellStyle name="Input 4 2 2 5" xfId="21968" xr:uid="{55973FB4-4FD7-405D-94B4-9FD4AD24ED0B}"/>
    <cellStyle name="Input 4 2 2 5 2" xfId="21969" xr:uid="{FE00C7F6-C85C-4677-BA74-EB2C01032212}"/>
    <cellStyle name="Input 4 2 2 5 2 2" xfId="21970" xr:uid="{916BDAC9-3762-4AF8-9E17-5FCDE8515A33}"/>
    <cellStyle name="Input 4 2 2 5 3" xfId="21971" xr:uid="{09827773-AA65-466E-B8AC-C9C06191AD76}"/>
    <cellStyle name="Input 4 2 2 5 4" xfId="21972" xr:uid="{0BDADE98-9457-4A86-A698-41F0BB49960A}"/>
    <cellStyle name="Input 4 2 2 6" xfId="21973" xr:uid="{EAD03A44-5C65-43E1-8971-CBAB64BAE6E8}"/>
    <cellStyle name="Input 4 2 2 6 2" xfId="21974" xr:uid="{00235295-AF62-457F-B0D5-A32596A5D131}"/>
    <cellStyle name="Input 4 2 2 6 2 2" xfId="21975" xr:uid="{53FF4391-1564-402E-855E-B08DB3B8A750}"/>
    <cellStyle name="Input 4 2 2 6 3" xfId="21976" xr:uid="{75805548-23B4-44E0-8E90-EAC2EF5C0D33}"/>
    <cellStyle name="Input 4 2 2 7" xfId="21977" xr:uid="{02E58F43-8705-48D3-98E3-0F4B2D1767CD}"/>
    <cellStyle name="Input 4 2 2 7 2" xfId="21978" xr:uid="{0B9C02A2-BC5F-493F-9AAD-D9FB8AC91E32}"/>
    <cellStyle name="Input 4 2 2 7 2 2" xfId="21979" xr:uid="{C9F5A801-8573-4CE9-BA95-CC4E7407CBC3}"/>
    <cellStyle name="Input 4 2 2 7 3" xfId="21980" xr:uid="{CB34989D-8A75-487E-8ADB-1C54D2BCC30D}"/>
    <cellStyle name="Input 4 2 2 8" xfId="21981" xr:uid="{D69A5254-EBC5-483B-AF17-2DC5A2570501}"/>
    <cellStyle name="Input 4 2 2 8 2" xfId="21982" xr:uid="{D830EBD7-2CED-4F19-A452-2F598479C748}"/>
    <cellStyle name="Input 4 2 2 8 2 2" xfId="21983" xr:uid="{0F39219D-5D25-4A9E-BA9B-84BE9F17455A}"/>
    <cellStyle name="Input 4 2 2 8 3" xfId="21984" xr:uid="{C08BA908-3225-468F-88CB-C9A2A6818595}"/>
    <cellStyle name="Input 4 2 2 9" xfId="21985" xr:uid="{DC18A89B-A9B9-4C7B-B2B4-1674DA1DC57D}"/>
    <cellStyle name="Input 4 2 2 9 2" xfId="21986" xr:uid="{A5165D96-9FD5-440C-B182-1385C0A87617}"/>
    <cellStyle name="Input 4 2 2 9 2 2" xfId="21987" xr:uid="{266BBB29-9FF5-473D-9765-B60C831FD6EE}"/>
    <cellStyle name="Input 4 2 2 9 3" xfId="21988" xr:uid="{7F5A97BC-6157-43FF-A48F-B7B103FBC59E}"/>
    <cellStyle name="Input 4 2 20" xfId="21989" xr:uid="{99E32F1A-B329-4404-9699-3D3030A3639D}"/>
    <cellStyle name="Input 4 2 20 2" xfId="21990" xr:uid="{18E5A388-56B1-4BA3-A5E2-BDC3C1F234D3}"/>
    <cellStyle name="Input 4 2 20 2 2" xfId="21991" xr:uid="{6CEAF27F-88EA-4515-B43F-47303BC39E61}"/>
    <cellStyle name="Input 4 2 20 3" xfId="21992" xr:uid="{C648E290-1E19-4072-B96A-FC0F9C7A5B84}"/>
    <cellStyle name="Input 4 2 21" xfId="21993" xr:uid="{30D08518-C63C-45AA-BEEF-B5B6E561C5A4}"/>
    <cellStyle name="Input 4 2 21 2" xfId="21994" xr:uid="{C04BD85E-930F-440E-A560-267FB5502D00}"/>
    <cellStyle name="Input 4 2 22" xfId="21995" xr:uid="{E72377F0-F8F9-438A-B301-C338E1A2356D}"/>
    <cellStyle name="Input 4 2 23" xfId="21996" xr:uid="{B7A50F3A-F91B-47B4-97EE-A61F8E2ED058}"/>
    <cellStyle name="Input 4 2 3" xfId="21997" xr:uid="{79169E09-77EA-4846-AE4B-212A68AB2505}"/>
    <cellStyle name="Input 4 2 3 10" xfId="21998" xr:uid="{E9665FEF-F902-472C-9F46-C16014F80CBF}"/>
    <cellStyle name="Input 4 2 3 10 2" xfId="21999" xr:uid="{44F33CDD-8BB1-4B63-AFF8-A6862A701DA2}"/>
    <cellStyle name="Input 4 2 3 10 2 2" xfId="22000" xr:uid="{4BF51721-9F15-4E1A-9C1D-03DBE99985FC}"/>
    <cellStyle name="Input 4 2 3 10 3" xfId="22001" xr:uid="{9E8F0FEC-A463-41D3-8FDF-062A73EC4260}"/>
    <cellStyle name="Input 4 2 3 11" xfId="22002" xr:uid="{645BAE75-9F4D-4303-AD64-2609216B216C}"/>
    <cellStyle name="Input 4 2 3 11 2" xfId="22003" xr:uid="{D14BCA27-E50F-476C-8645-7ECD9FDECBB5}"/>
    <cellStyle name="Input 4 2 3 11 2 2" xfId="22004" xr:uid="{E844DBDC-C011-4116-9620-D262B75AF2EA}"/>
    <cellStyle name="Input 4 2 3 11 3" xfId="22005" xr:uid="{0C8A227B-25B0-4D80-9077-48AD1F66EB6D}"/>
    <cellStyle name="Input 4 2 3 12" xfId="22006" xr:uid="{68BCA22F-2D59-4870-983A-F6260C6780E2}"/>
    <cellStyle name="Input 4 2 3 12 2" xfId="22007" xr:uid="{1016069F-9F36-4843-9FFA-9E4B2E77F2BA}"/>
    <cellStyle name="Input 4 2 3 12 2 2" xfId="22008" xr:uid="{81475265-2256-461B-A680-7291FAFC6C7F}"/>
    <cellStyle name="Input 4 2 3 12 3" xfId="22009" xr:uid="{7188A694-C3E8-4D9E-9FC0-19737D869479}"/>
    <cellStyle name="Input 4 2 3 13" xfId="22010" xr:uid="{BCCC11E3-0A3E-476F-9141-E20F2E56311F}"/>
    <cellStyle name="Input 4 2 3 13 2" xfId="22011" xr:uid="{4640EAF9-2360-4545-8BD0-C0924F1DC6BE}"/>
    <cellStyle name="Input 4 2 3 13 2 2" xfId="22012" xr:uid="{A886E0AD-D6F0-4D04-A493-D6E38A2CFB4E}"/>
    <cellStyle name="Input 4 2 3 13 3" xfId="22013" xr:uid="{5FB48C4F-1A98-40B0-A496-14F6CD7597C9}"/>
    <cellStyle name="Input 4 2 3 14" xfId="22014" xr:uid="{F2B44BDE-20AE-4D80-A10A-C3B8880C4213}"/>
    <cellStyle name="Input 4 2 3 14 2" xfId="22015" xr:uid="{4C032454-DB51-422C-BEFD-78B6D938E4E3}"/>
    <cellStyle name="Input 4 2 3 14 2 2" xfId="22016" xr:uid="{662784FF-4233-4347-9D37-7F8F2FDBB002}"/>
    <cellStyle name="Input 4 2 3 14 3" xfId="22017" xr:uid="{A7F3FE93-A303-4B34-8DF4-53166D984C35}"/>
    <cellStyle name="Input 4 2 3 15" xfId="22018" xr:uid="{09FE2C9C-8708-48E1-B407-125492172F87}"/>
    <cellStyle name="Input 4 2 3 15 2" xfId="22019" xr:uid="{AB0A8DF1-ABAF-4FF7-B64B-CC9422080995}"/>
    <cellStyle name="Input 4 2 3 15 2 2" xfId="22020" xr:uid="{F8539FFD-5640-4BA6-817B-2175F985A26C}"/>
    <cellStyle name="Input 4 2 3 15 3" xfId="22021" xr:uid="{88FAEEEB-269B-44B5-9E23-A7937DCF0025}"/>
    <cellStyle name="Input 4 2 3 16" xfId="22022" xr:uid="{C8676656-EA9E-4243-ABC7-3E02E9164D5A}"/>
    <cellStyle name="Input 4 2 3 16 2" xfId="22023" xr:uid="{5DFDDA3B-1955-4068-8D1A-58CD5BD1CB4F}"/>
    <cellStyle name="Input 4 2 3 16 2 2" xfId="22024" xr:uid="{501D49C9-4E00-43FC-BE02-1DEB8D9ADA2D}"/>
    <cellStyle name="Input 4 2 3 16 3" xfId="22025" xr:uid="{BF75CB8D-159F-484A-BBB5-D5E41C0C8382}"/>
    <cellStyle name="Input 4 2 3 17" xfId="22026" xr:uid="{5E159989-17B9-4A02-AFD7-F95DD698F7F1}"/>
    <cellStyle name="Input 4 2 3 17 2" xfId="22027" xr:uid="{EE9C94E9-BC46-412B-8F29-1C07EAB9D4EE}"/>
    <cellStyle name="Input 4 2 3 17 2 2" xfId="22028" xr:uid="{F886D62E-CC1C-496F-B41F-81978F9A44A9}"/>
    <cellStyle name="Input 4 2 3 17 3" xfId="22029" xr:uid="{B22E5D8E-3EF6-40F9-89E0-DCE30E858537}"/>
    <cellStyle name="Input 4 2 3 18" xfId="22030" xr:uid="{298F87FC-2DCC-4B1B-B5DC-61B19FA2CC16}"/>
    <cellStyle name="Input 4 2 3 18 2" xfId="22031" xr:uid="{A5976A1E-512E-45AE-BE46-B157C993D610}"/>
    <cellStyle name="Input 4 2 3 19" xfId="22032" xr:uid="{605DBB99-B35E-41B7-B057-18609DEFF66E}"/>
    <cellStyle name="Input 4 2 3 2" xfId="22033" xr:uid="{7911F9D8-BEEC-489B-B1D9-3B35BF470B7F}"/>
    <cellStyle name="Input 4 2 3 2 10" xfId="22034" xr:uid="{550276C8-4D12-4AC9-AF17-913BBFC9E35F}"/>
    <cellStyle name="Input 4 2 3 2 10 2" xfId="22035" xr:uid="{89709414-70E6-4BDB-AE66-0ADF899CD4EB}"/>
    <cellStyle name="Input 4 2 3 2 10 2 2" xfId="22036" xr:uid="{581C5201-285F-4F38-B1C8-B918A26EBD27}"/>
    <cellStyle name="Input 4 2 3 2 10 3" xfId="22037" xr:uid="{DE476E2D-88F4-4A5B-9728-FE42FDCB3E41}"/>
    <cellStyle name="Input 4 2 3 2 11" xfId="22038" xr:uid="{DD038494-F50A-4A63-BAA6-950290D788B9}"/>
    <cellStyle name="Input 4 2 3 2 11 2" xfId="22039" xr:uid="{54D55924-987F-4397-9028-859B2BF5709F}"/>
    <cellStyle name="Input 4 2 3 2 11 2 2" xfId="22040" xr:uid="{FF5ECA53-3BA6-4146-AD4F-A2CDEB10D101}"/>
    <cellStyle name="Input 4 2 3 2 11 3" xfId="22041" xr:uid="{74A9CB9C-0210-4070-BE39-909BA3982BBD}"/>
    <cellStyle name="Input 4 2 3 2 12" xfId="22042" xr:uid="{729504EB-8E59-4903-9953-D71B8A8E73E3}"/>
    <cellStyle name="Input 4 2 3 2 12 2" xfId="22043" xr:uid="{C5A8A788-07F8-4FAC-809E-26EFDD6B498C}"/>
    <cellStyle name="Input 4 2 3 2 12 2 2" xfId="22044" xr:uid="{5C90D0B2-85AD-47A0-A55E-99BA6EE25171}"/>
    <cellStyle name="Input 4 2 3 2 12 3" xfId="22045" xr:uid="{1956158A-4B12-4018-8762-68AC3C4DF462}"/>
    <cellStyle name="Input 4 2 3 2 13" xfId="22046" xr:uid="{FB6215A8-65E8-4FF7-8BBC-ADA7AAA18ADA}"/>
    <cellStyle name="Input 4 2 3 2 13 2" xfId="22047" xr:uid="{5440DA24-91D0-4FFD-8DC0-965D0618DF5F}"/>
    <cellStyle name="Input 4 2 3 2 13 2 2" xfId="22048" xr:uid="{A26F16F8-45F9-4C71-B49B-2A08173E449C}"/>
    <cellStyle name="Input 4 2 3 2 13 3" xfId="22049" xr:uid="{83AA4164-668F-4AE7-9E8E-776242FDCCB8}"/>
    <cellStyle name="Input 4 2 3 2 14" xfId="22050" xr:uid="{6395BF98-44F6-40FA-AB6F-CCAB9821067E}"/>
    <cellStyle name="Input 4 2 3 2 14 2" xfId="22051" xr:uid="{8DAAD822-AB2A-4782-B009-15175060C74B}"/>
    <cellStyle name="Input 4 2 3 2 14 2 2" xfId="22052" xr:uid="{8B1E3C52-C9FC-4F98-95E9-CFE278863AB7}"/>
    <cellStyle name="Input 4 2 3 2 14 3" xfId="22053" xr:uid="{919050DA-09F2-4B32-81A3-ED7B3BAB7774}"/>
    <cellStyle name="Input 4 2 3 2 15" xfId="22054" xr:uid="{3B634587-DE94-4BB7-A62A-97A3098067C1}"/>
    <cellStyle name="Input 4 2 3 2 15 2" xfId="22055" xr:uid="{3F29A9C0-6577-4453-AF18-3CC337A1AA3B}"/>
    <cellStyle name="Input 4 2 3 2 15 2 2" xfId="22056" xr:uid="{CD893F09-7EA6-426C-8A5C-888FC4E0A513}"/>
    <cellStyle name="Input 4 2 3 2 15 3" xfId="22057" xr:uid="{5A1C742B-2B37-4C50-A93C-ECE2F4DBFB29}"/>
    <cellStyle name="Input 4 2 3 2 16" xfId="22058" xr:uid="{C72BC19C-0DB5-4C66-9B70-A324512A3652}"/>
    <cellStyle name="Input 4 2 3 2 16 2" xfId="22059" xr:uid="{77C74642-C2C2-499E-81E4-62363D92E2A4}"/>
    <cellStyle name="Input 4 2 3 2 16 2 2" xfId="22060" xr:uid="{52E8F628-AD43-459E-A1E5-6AC58866975F}"/>
    <cellStyle name="Input 4 2 3 2 16 3" xfId="22061" xr:uid="{F3F548C2-664C-477C-96AF-6277761B1FD5}"/>
    <cellStyle name="Input 4 2 3 2 17" xfId="22062" xr:uid="{FFC5A72A-E265-412D-8C56-567DBAA760B1}"/>
    <cellStyle name="Input 4 2 3 2 17 2" xfId="22063" xr:uid="{45DAA813-FC22-4C4C-862A-B419D5AF879D}"/>
    <cellStyle name="Input 4 2 3 2 17 2 2" xfId="22064" xr:uid="{630B34C5-9E1E-4BDF-845B-640A96225697}"/>
    <cellStyle name="Input 4 2 3 2 17 3" xfId="22065" xr:uid="{317DB6BF-6F10-42D0-872B-61FDB58F8968}"/>
    <cellStyle name="Input 4 2 3 2 18" xfId="22066" xr:uid="{9CE414B2-EC57-44E8-9F90-443FCE8E0080}"/>
    <cellStyle name="Input 4 2 3 2 18 2" xfId="22067" xr:uid="{288844D0-C0CD-40EB-9285-425F0871E923}"/>
    <cellStyle name="Input 4 2 3 2 18 2 2" xfId="22068" xr:uid="{407997B2-93DD-4A10-8A9B-BFA586086FC5}"/>
    <cellStyle name="Input 4 2 3 2 18 3" xfId="22069" xr:uid="{5731AA08-F3D1-4360-A4B6-33E4A3DE69CB}"/>
    <cellStyle name="Input 4 2 3 2 19" xfId="22070" xr:uid="{424F1B98-4E55-4D0F-9967-236F6F2FA5F1}"/>
    <cellStyle name="Input 4 2 3 2 19 2" xfId="22071" xr:uid="{9CA142F4-D9FE-4A4D-947B-E1D2AC142FB3}"/>
    <cellStyle name="Input 4 2 3 2 19 2 2" xfId="22072" xr:uid="{BD4769F6-984B-45E9-822E-E44ADCD129CB}"/>
    <cellStyle name="Input 4 2 3 2 19 3" xfId="22073" xr:uid="{FF783C80-0712-4D14-8064-9117424267A6}"/>
    <cellStyle name="Input 4 2 3 2 2" xfId="22074" xr:uid="{F90319BB-1122-49F3-88A4-07BB1A663410}"/>
    <cellStyle name="Input 4 2 3 2 2 2" xfId="22075" xr:uid="{31E6881E-89CD-422C-8791-C800FE9EC681}"/>
    <cellStyle name="Input 4 2 3 2 2 2 2" xfId="22076" xr:uid="{67DF6AD6-0F40-4CB0-9543-5BEA54928C6D}"/>
    <cellStyle name="Input 4 2 3 2 2 3" xfId="22077" xr:uid="{B1EC8230-9AAD-456D-AA00-66F8B9FC48DB}"/>
    <cellStyle name="Input 4 2 3 2 2 4" xfId="22078" xr:uid="{B4691568-DA2D-4071-98B4-465FEEBBA640}"/>
    <cellStyle name="Input 4 2 3 2 20" xfId="22079" xr:uid="{71595448-AA95-421D-A201-2EC2E5C7EB08}"/>
    <cellStyle name="Input 4 2 3 2 20 2" xfId="22080" xr:uid="{DE6995CC-747F-4678-A2A8-09DC22D19539}"/>
    <cellStyle name="Input 4 2 3 2 20 2 2" xfId="22081" xr:uid="{4B46EA68-2EFE-4785-A212-45774038CC15}"/>
    <cellStyle name="Input 4 2 3 2 20 3" xfId="22082" xr:uid="{EF09EC47-5CC0-4DC2-A1D0-7155595B835F}"/>
    <cellStyle name="Input 4 2 3 2 21" xfId="22083" xr:uid="{2ADD772C-E3A2-4CE3-B55C-A0F39427C2A2}"/>
    <cellStyle name="Input 4 2 3 2 21 2" xfId="22084" xr:uid="{40900663-193E-44B3-B868-41E85136C805}"/>
    <cellStyle name="Input 4 2 3 2 22" xfId="22085" xr:uid="{2E6E2E95-79B5-48FB-B156-9FDA6598588D}"/>
    <cellStyle name="Input 4 2 3 2 23" xfId="22086" xr:uid="{B668A8BC-D3FE-45E1-B297-43A92B662DB7}"/>
    <cellStyle name="Input 4 2 3 2 3" xfId="22087" xr:uid="{1089061E-7443-4D37-84DC-F26C8BC219D7}"/>
    <cellStyle name="Input 4 2 3 2 3 2" xfId="22088" xr:uid="{EBD7C554-DD80-41DC-B8AB-4F5022D2C609}"/>
    <cellStyle name="Input 4 2 3 2 3 2 2" xfId="22089" xr:uid="{826A3D00-281C-490B-A8E7-F040B8697707}"/>
    <cellStyle name="Input 4 2 3 2 3 3" xfId="22090" xr:uid="{A7B80308-6613-4705-9FCB-83B84FF98CD7}"/>
    <cellStyle name="Input 4 2 3 2 3 4" xfId="22091" xr:uid="{24F2FC51-A651-4E61-AA35-ADF7F8C06467}"/>
    <cellStyle name="Input 4 2 3 2 4" xfId="22092" xr:uid="{7029AE6B-8D9D-4EB6-9983-36E59ECF1C53}"/>
    <cellStyle name="Input 4 2 3 2 4 2" xfId="22093" xr:uid="{5A2AC386-7A85-4687-8935-968308D33D8E}"/>
    <cellStyle name="Input 4 2 3 2 4 2 2" xfId="22094" xr:uid="{8C346191-A13E-4658-9E7D-D48931D3DF82}"/>
    <cellStyle name="Input 4 2 3 2 4 3" xfId="22095" xr:uid="{1BABB6EB-A498-4B39-8405-12C9BA17E0C6}"/>
    <cellStyle name="Input 4 2 3 2 5" xfId="22096" xr:uid="{CB410893-E432-489A-9396-77A54D03F61C}"/>
    <cellStyle name="Input 4 2 3 2 5 2" xfId="22097" xr:uid="{18579832-9867-4061-A3FA-599FF5935572}"/>
    <cellStyle name="Input 4 2 3 2 5 2 2" xfId="22098" xr:uid="{0359150E-EF27-4AB3-A190-A022A7F84848}"/>
    <cellStyle name="Input 4 2 3 2 5 3" xfId="22099" xr:uid="{E712E5AA-BAF2-46B8-89DC-7C7838A96577}"/>
    <cellStyle name="Input 4 2 3 2 6" xfId="22100" xr:uid="{1D467D4E-27FD-482F-AFA4-12671416F953}"/>
    <cellStyle name="Input 4 2 3 2 6 2" xfId="22101" xr:uid="{59AEABA4-AB79-4080-BDA6-933A90610862}"/>
    <cellStyle name="Input 4 2 3 2 6 2 2" xfId="22102" xr:uid="{91FEE77D-D0DC-4BE6-919F-B46E6FBA900F}"/>
    <cellStyle name="Input 4 2 3 2 6 3" xfId="22103" xr:uid="{1868028A-25CC-40F5-9361-32EFA478711D}"/>
    <cellStyle name="Input 4 2 3 2 7" xfId="22104" xr:uid="{79C40803-0871-4DCC-BCCE-00CDDF978889}"/>
    <cellStyle name="Input 4 2 3 2 7 2" xfId="22105" xr:uid="{3CAAA1E1-D5F8-48E1-BB3E-BD1F747612CB}"/>
    <cellStyle name="Input 4 2 3 2 7 2 2" xfId="22106" xr:uid="{05675549-6DE8-46B5-902C-65F9BE9089C8}"/>
    <cellStyle name="Input 4 2 3 2 7 3" xfId="22107" xr:uid="{DE71D649-8E33-4466-BC9C-037551C7E377}"/>
    <cellStyle name="Input 4 2 3 2 8" xfId="22108" xr:uid="{668B6853-7001-4F10-845B-E79DF7E5A29F}"/>
    <cellStyle name="Input 4 2 3 2 8 2" xfId="22109" xr:uid="{A83E9924-915D-49D1-812E-FF80B1568CCE}"/>
    <cellStyle name="Input 4 2 3 2 8 2 2" xfId="22110" xr:uid="{03513418-BE99-44D6-A5EF-6070D09DCEA0}"/>
    <cellStyle name="Input 4 2 3 2 8 3" xfId="22111" xr:uid="{BB7BD296-88DE-4C24-BDDC-A6C8A71DB624}"/>
    <cellStyle name="Input 4 2 3 2 9" xfId="22112" xr:uid="{799905D0-2C95-428E-9EBB-5CD3B4670FC5}"/>
    <cellStyle name="Input 4 2 3 2 9 2" xfId="22113" xr:uid="{7348442D-03BA-4DE5-B48E-3673EEEBE7B6}"/>
    <cellStyle name="Input 4 2 3 2 9 2 2" xfId="22114" xr:uid="{49D85BFE-FA84-4E1D-8185-9262142F065B}"/>
    <cellStyle name="Input 4 2 3 2 9 3" xfId="22115" xr:uid="{9F14D8AD-CC3F-484D-9E95-31216412450A}"/>
    <cellStyle name="Input 4 2 3 20" xfId="22116" xr:uid="{0AEFACAC-C675-4000-AFDF-55DDBE6E4FCE}"/>
    <cellStyle name="Input 4 2 3 3" xfId="22117" xr:uid="{09DF9843-3A27-435B-83E5-00F5EC4174DF}"/>
    <cellStyle name="Input 4 2 3 3 2" xfId="22118" xr:uid="{8F4BAB14-93DF-4026-802F-3632FE738F0F}"/>
    <cellStyle name="Input 4 2 3 3 2 2" xfId="22119" xr:uid="{FE9A5C7A-8D50-4636-8404-B18395AC4ACE}"/>
    <cellStyle name="Input 4 2 3 3 3" xfId="22120" xr:uid="{0952701A-FAF2-4A7E-9AB6-46DF1AE8626C}"/>
    <cellStyle name="Input 4 2 3 3 4" xfId="22121" xr:uid="{2F699846-1832-4AAF-8C21-93F5F4917809}"/>
    <cellStyle name="Input 4 2 3 4" xfId="22122" xr:uid="{311271E5-9B18-43E5-A344-C5AC0CEC15D6}"/>
    <cellStyle name="Input 4 2 3 4 2" xfId="22123" xr:uid="{1E70D182-1173-41F9-B5DA-F974B0BAE56C}"/>
    <cellStyle name="Input 4 2 3 4 2 2" xfId="22124" xr:uid="{2A5E1DB8-BC42-4C26-AB40-4421D52DDBBA}"/>
    <cellStyle name="Input 4 2 3 4 3" xfId="22125" xr:uid="{1617E849-9DD9-4280-90CA-384D3AFA2D85}"/>
    <cellStyle name="Input 4 2 3 4 4" xfId="22126" xr:uid="{347A9666-667B-4AF3-93AF-D1054A9DD8B9}"/>
    <cellStyle name="Input 4 2 3 5" xfId="22127" xr:uid="{A39779C6-0E4F-4E1C-8A36-58F07F2AC5DB}"/>
    <cellStyle name="Input 4 2 3 5 2" xfId="22128" xr:uid="{2D795B4D-6401-4D93-9AA7-DEB9758992AD}"/>
    <cellStyle name="Input 4 2 3 5 2 2" xfId="22129" xr:uid="{AC5770AC-F47C-422C-B2BA-29E9DA0FE26E}"/>
    <cellStyle name="Input 4 2 3 5 3" xfId="22130" xr:uid="{AFDF61E8-DFF7-41DE-9103-C0A1742CCA8A}"/>
    <cellStyle name="Input 4 2 3 6" xfId="22131" xr:uid="{7B1F1DBB-2362-48DB-B9DE-D07C1DFA2993}"/>
    <cellStyle name="Input 4 2 3 6 2" xfId="22132" xr:uid="{67F85CEC-3F48-4817-B3DD-A37E0FBDD451}"/>
    <cellStyle name="Input 4 2 3 6 2 2" xfId="22133" xr:uid="{23226AE4-BE78-490E-A425-2ADCDEB57C51}"/>
    <cellStyle name="Input 4 2 3 6 3" xfId="22134" xr:uid="{70EBA36A-B868-41A7-9EB3-20816E93634B}"/>
    <cellStyle name="Input 4 2 3 7" xfId="22135" xr:uid="{B780150B-88C8-4DBF-A686-4C89CADF9D21}"/>
    <cellStyle name="Input 4 2 3 7 2" xfId="22136" xr:uid="{65888151-CEA4-4384-9B74-172CE4181C2E}"/>
    <cellStyle name="Input 4 2 3 7 2 2" xfId="22137" xr:uid="{F8FD2D92-9898-486D-8047-15D43F590361}"/>
    <cellStyle name="Input 4 2 3 7 3" xfId="22138" xr:uid="{2B9A3FC3-DC05-4670-B83A-6A8F0480DFE3}"/>
    <cellStyle name="Input 4 2 3 8" xfId="22139" xr:uid="{53BACCBC-403F-4001-8BE2-DFB5B2E73438}"/>
    <cellStyle name="Input 4 2 3 8 2" xfId="22140" xr:uid="{66B43807-1A83-4C28-AFD2-B465998A5604}"/>
    <cellStyle name="Input 4 2 3 8 2 2" xfId="22141" xr:uid="{C5D847DC-11FB-4140-B5B7-6EF3AF69CECD}"/>
    <cellStyle name="Input 4 2 3 8 3" xfId="22142" xr:uid="{93D28C82-22D9-42FF-A4FF-2D487F0A26E4}"/>
    <cellStyle name="Input 4 2 3 9" xfId="22143" xr:uid="{590EDEFF-BC3F-42D4-929E-FE848642F3BD}"/>
    <cellStyle name="Input 4 2 3 9 2" xfId="22144" xr:uid="{1ABE8AFB-E033-47EC-8516-E2832E38A0EF}"/>
    <cellStyle name="Input 4 2 3 9 2 2" xfId="22145" xr:uid="{FD97A75D-DA0D-4DB9-9040-61B9DC51B13B}"/>
    <cellStyle name="Input 4 2 3 9 3" xfId="22146" xr:uid="{B2B2F12C-DB19-4689-BB9F-DCE986E58E9C}"/>
    <cellStyle name="Input 4 2 4" xfId="22147" xr:uid="{38358458-0099-45F4-9BBA-4947575F2A62}"/>
    <cellStyle name="Input 4 2 4 10" xfId="22148" xr:uid="{6104A8DE-80CE-46E3-986E-F4AC192A058A}"/>
    <cellStyle name="Input 4 2 4 10 2" xfId="22149" xr:uid="{08A66F4B-3309-41FB-B74F-3BA80A2116CC}"/>
    <cellStyle name="Input 4 2 4 10 2 2" xfId="22150" xr:uid="{9A1CE2B9-340F-446E-BBA8-22F99A64874D}"/>
    <cellStyle name="Input 4 2 4 10 3" xfId="22151" xr:uid="{9985109E-6F45-41F0-83AE-C36B3A811561}"/>
    <cellStyle name="Input 4 2 4 11" xfId="22152" xr:uid="{4CEBAA12-4A8E-4E5B-B982-D172A23073FC}"/>
    <cellStyle name="Input 4 2 4 11 2" xfId="22153" xr:uid="{6243387A-FCAF-4846-8692-23A2C7E0AEDC}"/>
    <cellStyle name="Input 4 2 4 11 2 2" xfId="22154" xr:uid="{84F29271-1FDD-4001-A144-58B4B3160640}"/>
    <cellStyle name="Input 4 2 4 11 3" xfId="22155" xr:uid="{0BE91338-4A63-47C4-AAC4-F948456DB44A}"/>
    <cellStyle name="Input 4 2 4 12" xfId="22156" xr:uid="{47A4BA32-FD1C-4804-822A-A5F94DE66092}"/>
    <cellStyle name="Input 4 2 4 12 2" xfId="22157" xr:uid="{D0665972-571D-4CC9-874D-F2309D4FA546}"/>
    <cellStyle name="Input 4 2 4 12 2 2" xfId="22158" xr:uid="{87087766-C8CD-462F-84DF-96902DAF6EC5}"/>
    <cellStyle name="Input 4 2 4 12 3" xfId="22159" xr:uid="{D2DFDA40-26D9-4094-86AA-101DA5020E3E}"/>
    <cellStyle name="Input 4 2 4 13" xfId="22160" xr:uid="{846B60EA-BB94-4286-9AEF-3F0CF1E0391C}"/>
    <cellStyle name="Input 4 2 4 13 2" xfId="22161" xr:uid="{13F66C9B-FE0A-4093-A526-D5EE9D524BBE}"/>
    <cellStyle name="Input 4 2 4 13 2 2" xfId="22162" xr:uid="{BF8FB91A-4BF2-421D-B874-8BF00B30D070}"/>
    <cellStyle name="Input 4 2 4 13 3" xfId="22163" xr:uid="{F08343F9-51E6-4916-A6D6-30CBAA95D5B2}"/>
    <cellStyle name="Input 4 2 4 14" xfId="22164" xr:uid="{FF74397E-E097-49C1-98C1-5E8DCB260880}"/>
    <cellStyle name="Input 4 2 4 14 2" xfId="22165" xr:uid="{56798CAE-C96C-4893-B1B7-90F3586E7101}"/>
    <cellStyle name="Input 4 2 4 14 2 2" xfId="22166" xr:uid="{197F2E03-1CC3-4F02-BBD0-02185B71E920}"/>
    <cellStyle name="Input 4 2 4 14 3" xfId="22167" xr:uid="{6C913ABF-5C3F-4C84-818F-6BB3C7A823D0}"/>
    <cellStyle name="Input 4 2 4 15" xfId="22168" xr:uid="{FDE4357E-95AB-487E-9A02-B10A145691DA}"/>
    <cellStyle name="Input 4 2 4 15 2" xfId="22169" xr:uid="{D082C66D-8924-4D8D-A9D5-E57D140AA175}"/>
    <cellStyle name="Input 4 2 4 15 2 2" xfId="22170" xr:uid="{EDB0F654-FEC2-4642-9268-EB6E3F4934AC}"/>
    <cellStyle name="Input 4 2 4 15 3" xfId="22171" xr:uid="{D836A70B-838B-4557-80CD-B01D93168B7C}"/>
    <cellStyle name="Input 4 2 4 16" xfId="22172" xr:uid="{992EAE53-BC96-4B30-8282-B4B48EF59AAC}"/>
    <cellStyle name="Input 4 2 4 16 2" xfId="22173" xr:uid="{B214DFF0-F612-41DC-9534-B68EB202384A}"/>
    <cellStyle name="Input 4 2 4 16 2 2" xfId="22174" xr:uid="{E1582EDC-6460-45C4-8C02-FE8BCE8BECBE}"/>
    <cellStyle name="Input 4 2 4 16 3" xfId="22175" xr:uid="{02E7CA15-6677-46BF-A6DC-2EED79232A96}"/>
    <cellStyle name="Input 4 2 4 17" xfId="22176" xr:uid="{D48C7C40-61F9-4C6E-8823-FFACC9300396}"/>
    <cellStyle name="Input 4 2 4 17 2" xfId="22177" xr:uid="{0268F2A8-45CF-4474-B99D-58CF92A56872}"/>
    <cellStyle name="Input 4 2 4 17 2 2" xfId="22178" xr:uid="{33E14652-A504-4B73-AD77-74C7E757A1A1}"/>
    <cellStyle name="Input 4 2 4 17 3" xfId="22179" xr:uid="{CE92EC42-384F-469C-984C-193CB5E4B8D6}"/>
    <cellStyle name="Input 4 2 4 18" xfId="22180" xr:uid="{7466A397-6001-4180-910E-A793F47F3BCF}"/>
    <cellStyle name="Input 4 2 4 18 2" xfId="22181" xr:uid="{B2067A2A-8F0E-4685-A4D9-1CD568DA6C94}"/>
    <cellStyle name="Input 4 2 4 18 2 2" xfId="22182" xr:uid="{1B0ABFC8-337C-4103-92DC-44FFBFD0DDA4}"/>
    <cellStyle name="Input 4 2 4 18 3" xfId="22183" xr:uid="{0DAC32E2-9976-47D9-9680-4B76D91C8667}"/>
    <cellStyle name="Input 4 2 4 19" xfId="22184" xr:uid="{84D88DE2-1EDD-4EEB-9BF2-C62D20B7FC3A}"/>
    <cellStyle name="Input 4 2 4 19 2" xfId="22185" xr:uid="{638A6A09-4BCD-4C1A-9728-0F4A2BE1BAF5}"/>
    <cellStyle name="Input 4 2 4 19 2 2" xfId="22186" xr:uid="{8991BF5E-9C3B-45E5-9270-125082CC9B8D}"/>
    <cellStyle name="Input 4 2 4 19 3" xfId="22187" xr:uid="{5CECDBC1-3825-4505-869F-60920109E01E}"/>
    <cellStyle name="Input 4 2 4 2" xfId="22188" xr:uid="{E2FC5CAE-9D65-45D4-8F82-FE3EAB9DA611}"/>
    <cellStyle name="Input 4 2 4 2 10" xfId="22189" xr:uid="{D750A820-CFD6-4A7A-934B-042F81C31587}"/>
    <cellStyle name="Input 4 2 4 2 10 2" xfId="22190" xr:uid="{7D9446E2-4DF8-4DC9-A648-3FDB3D169F54}"/>
    <cellStyle name="Input 4 2 4 2 10 2 2" xfId="22191" xr:uid="{E24FD1BF-1256-4890-97E7-567FFEC027AF}"/>
    <cellStyle name="Input 4 2 4 2 10 3" xfId="22192" xr:uid="{646BBA85-5D88-47C5-BC77-829E4B0461F4}"/>
    <cellStyle name="Input 4 2 4 2 11" xfId="22193" xr:uid="{A7FE128F-A736-4369-AC61-A8356C5DE669}"/>
    <cellStyle name="Input 4 2 4 2 11 2" xfId="22194" xr:uid="{DF0A6CF8-58E8-4387-876A-BCA0B8178441}"/>
    <cellStyle name="Input 4 2 4 2 11 2 2" xfId="22195" xr:uid="{34EFCBEC-27EF-4E08-9ABC-36702266F262}"/>
    <cellStyle name="Input 4 2 4 2 11 3" xfId="22196" xr:uid="{26FA6BF4-5A9B-4962-B6EA-20EFEB5502C8}"/>
    <cellStyle name="Input 4 2 4 2 12" xfId="22197" xr:uid="{9DC80BEB-3765-485A-B6BA-829F0A7DB838}"/>
    <cellStyle name="Input 4 2 4 2 12 2" xfId="22198" xr:uid="{FD63B135-AA45-45E1-98DE-64131608210C}"/>
    <cellStyle name="Input 4 2 4 2 12 2 2" xfId="22199" xr:uid="{7C16FA4C-678C-418E-9A95-B09180BC7B9C}"/>
    <cellStyle name="Input 4 2 4 2 12 3" xfId="22200" xr:uid="{BB47B82F-AC32-45E3-9A98-6FA23BDFFC8C}"/>
    <cellStyle name="Input 4 2 4 2 13" xfId="22201" xr:uid="{90082833-5F9C-4846-AD05-4F4C2D9C2312}"/>
    <cellStyle name="Input 4 2 4 2 13 2" xfId="22202" xr:uid="{91325DA8-3CF0-42A6-9534-583AEFF6BD4A}"/>
    <cellStyle name="Input 4 2 4 2 13 2 2" xfId="22203" xr:uid="{B2E4CB5D-0221-4082-816D-B352804BCC92}"/>
    <cellStyle name="Input 4 2 4 2 13 3" xfId="22204" xr:uid="{FB6E3EB7-281F-4E94-8810-B8CAC6D9600B}"/>
    <cellStyle name="Input 4 2 4 2 14" xfId="22205" xr:uid="{B7B297F4-2099-418D-88AD-4C955FA4B398}"/>
    <cellStyle name="Input 4 2 4 2 14 2" xfId="22206" xr:uid="{72B6C40D-02D6-4250-9EB5-51B67B04C8DF}"/>
    <cellStyle name="Input 4 2 4 2 14 2 2" xfId="22207" xr:uid="{819A10AB-237E-4630-A091-9B9E295592D5}"/>
    <cellStyle name="Input 4 2 4 2 14 3" xfId="22208" xr:uid="{34DF81DA-E59B-4627-9E55-EDCA698AA6C9}"/>
    <cellStyle name="Input 4 2 4 2 15" xfId="22209" xr:uid="{E8A6702C-226B-42D5-97FF-4A261468967C}"/>
    <cellStyle name="Input 4 2 4 2 15 2" xfId="22210" xr:uid="{1F40A7BF-CAA0-4D57-97C1-97EDB7BBBCAF}"/>
    <cellStyle name="Input 4 2 4 2 15 2 2" xfId="22211" xr:uid="{5C9E1A66-FA2F-4EC4-956C-2D5313502230}"/>
    <cellStyle name="Input 4 2 4 2 15 3" xfId="22212" xr:uid="{497AF6D1-A297-4B9D-85F1-FE70E393A080}"/>
    <cellStyle name="Input 4 2 4 2 16" xfId="22213" xr:uid="{36E5FC92-E3CC-4FF2-A53B-C12F452B900D}"/>
    <cellStyle name="Input 4 2 4 2 16 2" xfId="22214" xr:uid="{E257A365-999A-47B8-A25C-41DBAE4A132C}"/>
    <cellStyle name="Input 4 2 4 2 16 2 2" xfId="22215" xr:uid="{FEB9125B-BCB1-4F52-9FF8-7D009F55FF68}"/>
    <cellStyle name="Input 4 2 4 2 16 3" xfId="22216" xr:uid="{D00B6C9C-0820-47AD-9EF7-79B716163D26}"/>
    <cellStyle name="Input 4 2 4 2 17" xfId="22217" xr:uid="{98548F81-30A2-4388-BCE7-CE0C02E923B4}"/>
    <cellStyle name="Input 4 2 4 2 17 2" xfId="22218" xr:uid="{CE168EB5-79C1-4ECC-B733-9D4015EFBCC4}"/>
    <cellStyle name="Input 4 2 4 2 17 2 2" xfId="22219" xr:uid="{F322C2B6-8304-483F-9C68-33C74460691D}"/>
    <cellStyle name="Input 4 2 4 2 17 3" xfId="22220" xr:uid="{D18AE4C1-70F2-4294-95CB-E3E4494E5686}"/>
    <cellStyle name="Input 4 2 4 2 18" xfId="22221" xr:uid="{F17392D0-37E3-4511-9094-43640608D3F3}"/>
    <cellStyle name="Input 4 2 4 2 18 2" xfId="22222" xr:uid="{7F5489E9-BCC8-4924-A09C-C210F30D4B9B}"/>
    <cellStyle name="Input 4 2 4 2 18 2 2" xfId="22223" xr:uid="{A0695EC4-4BEF-41C4-AE85-7B43F61C4E08}"/>
    <cellStyle name="Input 4 2 4 2 18 3" xfId="22224" xr:uid="{E10EF0A2-1448-44BB-A90C-284726659D76}"/>
    <cellStyle name="Input 4 2 4 2 19" xfId="22225" xr:uid="{0A299C28-25A6-48F3-B6A2-D90618870396}"/>
    <cellStyle name="Input 4 2 4 2 19 2" xfId="22226" xr:uid="{CA091541-EF76-43D2-9038-8700A027D19D}"/>
    <cellStyle name="Input 4 2 4 2 19 2 2" xfId="22227" xr:uid="{905F680C-14F2-46BE-A830-1BDF5C1ACFFA}"/>
    <cellStyle name="Input 4 2 4 2 19 3" xfId="22228" xr:uid="{08212BF4-6B9D-453A-B6ED-6D85DB570EC6}"/>
    <cellStyle name="Input 4 2 4 2 2" xfId="22229" xr:uid="{FBC02A36-AD57-4771-AEF4-7473BC022DE5}"/>
    <cellStyle name="Input 4 2 4 2 2 2" xfId="22230" xr:uid="{F8C2F7B8-8C7A-4163-A9A0-CC031D0FC438}"/>
    <cellStyle name="Input 4 2 4 2 2 2 2" xfId="22231" xr:uid="{50D120ED-7CC3-4264-8B4D-7EFE06A3429A}"/>
    <cellStyle name="Input 4 2 4 2 2 3" xfId="22232" xr:uid="{32A38E0F-12DB-48FA-9B1B-BD4140EE12E2}"/>
    <cellStyle name="Input 4 2 4 2 2 4" xfId="22233" xr:uid="{A4C1B388-21B0-4657-9F78-6535CC66DF61}"/>
    <cellStyle name="Input 4 2 4 2 20" xfId="22234" xr:uid="{F2C04D3B-BC6A-4BA9-BB01-A7172B85B6E8}"/>
    <cellStyle name="Input 4 2 4 2 20 2" xfId="22235" xr:uid="{43A9CAD2-5E4B-4788-94C6-E7F2C2B2AA46}"/>
    <cellStyle name="Input 4 2 4 2 20 2 2" xfId="22236" xr:uid="{F5AB1BD2-866F-41A2-8B73-A00A04E251F3}"/>
    <cellStyle name="Input 4 2 4 2 20 3" xfId="22237" xr:uid="{5A86E01B-E2A6-49CF-B790-65B0080511C6}"/>
    <cellStyle name="Input 4 2 4 2 21" xfId="22238" xr:uid="{86B78756-A201-4C0B-A158-0F619FA36284}"/>
    <cellStyle name="Input 4 2 4 2 21 2" xfId="22239" xr:uid="{D34CC6E9-11E7-4618-9B8A-84DD7975B268}"/>
    <cellStyle name="Input 4 2 4 2 22" xfId="22240" xr:uid="{FC3A6466-7117-4BC5-BAC5-3845A40995A6}"/>
    <cellStyle name="Input 4 2 4 2 23" xfId="22241" xr:uid="{C32ACC7A-AAAA-4053-B0FE-B6A848E7F605}"/>
    <cellStyle name="Input 4 2 4 2 3" xfId="22242" xr:uid="{D5676500-4F30-401A-A090-628689DD8971}"/>
    <cellStyle name="Input 4 2 4 2 3 2" xfId="22243" xr:uid="{327C5A8D-B640-43BB-9FC6-253EF0504DC0}"/>
    <cellStyle name="Input 4 2 4 2 3 2 2" xfId="22244" xr:uid="{B5B40F97-946A-441F-A42D-37A006F42807}"/>
    <cellStyle name="Input 4 2 4 2 3 3" xfId="22245" xr:uid="{8DE9A142-9B8D-48E5-BD99-2A7F36F3A50A}"/>
    <cellStyle name="Input 4 2 4 2 4" xfId="22246" xr:uid="{4E7A0595-458E-4DF2-9069-5309606F0DAA}"/>
    <cellStyle name="Input 4 2 4 2 4 2" xfId="22247" xr:uid="{B15C7F6E-71BB-4D25-99F2-D3F6884983C0}"/>
    <cellStyle name="Input 4 2 4 2 4 2 2" xfId="22248" xr:uid="{6CCEC621-C146-4A1C-9FCD-A6A7B4FED83B}"/>
    <cellStyle name="Input 4 2 4 2 4 3" xfId="22249" xr:uid="{1AD277C8-D54B-4ABF-903F-86D232E5B88E}"/>
    <cellStyle name="Input 4 2 4 2 5" xfId="22250" xr:uid="{47E2374F-C8FA-4CC5-BD7C-DCCF74EC9F6C}"/>
    <cellStyle name="Input 4 2 4 2 5 2" xfId="22251" xr:uid="{2653FE62-1A06-4AF4-8879-FEEEE1AA8952}"/>
    <cellStyle name="Input 4 2 4 2 5 2 2" xfId="22252" xr:uid="{15849AE6-88B8-4A74-85BF-13E5DF921936}"/>
    <cellStyle name="Input 4 2 4 2 5 3" xfId="22253" xr:uid="{C26D296C-4B2E-443E-B169-5E96842F2A64}"/>
    <cellStyle name="Input 4 2 4 2 6" xfId="22254" xr:uid="{B3452793-EE03-4946-B933-B7F366B98E0C}"/>
    <cellStyle name="Input 4 2 4 2 6 2" xfId="22255" xr:uid="{12684C26-9B68-41FB-98C5-252305F38E76}"/>
    <cellStyle name="Input 4 2 4 2 6 2 2" xfId="22256" xr:uid="{EE85E8AE-7D17-426C-BAD6-B57E8B4B776F}"/>
    <cellStyle name="Input 4 2 4 2 6 3" xfId="22257" xr:uid="{BBA4DEEA-B318-4C35-9129-84BBF36100E6}"/>
    <cellStyle name="Input 4 2 4 2 7" xfId="22258" xr:uid="{4D6C1241-BBB6-4237-A787-4F22D17C3F2A}"/>
    <cellStyle name="Input 4 2 4 2 7 2" xfId="22259" xr:uid="{074D16C3-E603-4188-890D-826048FBF60B}"/>
    <cellStyle name="Input 4 2 4 2 7 2 2" xfId="22260" xr:uid="{D4DC678C-37F0-46A8-8DA8-7AD56D09BCD6}"/>
    <cellStyle name="Input 4 2 4 2 7 3" xfId="22261" xr:uid="{DB5D298E-D3E4-4B05-ACF1-02D705EB46DC}"/>
    <cellStyle name="Input 4 2 4 2 8" xfId="22262" xr:uid="{9675DB1B-DA4B-415F-AB22-1495126E8401}"/>
    <cellStyle name="Input 4 2 4 2 8 2" xfId="22263" xr:uid="{215EC2B4-12BB-47E0-80DC-5539A6B30AB7}"/>
    <cellStyle name="Input 4 2 4 2 8 2 2" xfId="22264" xr:uid="{91C5C9D9-ADB0-470F-8F00-97F23F146C53}"/>
    <cellStyle name="Input 4 2 4 2 8 3" xfId="22265" xr:uid="{AFCBF235-D753-4CC6-899C-1D7A5ECC3B2D}"/>
    <cellStyle name="Input 4 2 4 2 9" xfId="22266" xr:uid="{1C869597-816C-4EEF-9FE7-CF32DF291E91}"/>
    <cellStyle name="Input 4 2 4 2 9 2" xfId="22267" xr:uid="{A6E68373-B70E-4468-98EA-306F0392C25E}"/>
    <cellStyle name="Input 4 2 4 2 9 2 2" xfId="22268" xr:uid="{D4A93893-27A1-4445-92AC-529B937C8B0B}"/>
    <cellStyle name="Input 4 2 4 2 9 3" xfId="22269" xr:uid="{06ED1E09-0FB9-40AA-AA4D-3D447131C0D9}"/>
    <cellStyle name="Input 4 2 4 20" xfId="22270" xr:uid="{9B2D66CF-3A83-4AA5-9893-8DE0CA025E97}"/>
    <cellStyle name="Input 4 2 4 20 2" xfId="22271" xr:uid="{8A0C85DD-6F57-4680-91A7-6638E2DFBC56}"/>
    <cellStyle name="Input 4 2 4 20 2 2" xfId="22272" xr:uid="{911EDCE6-44F3-45DF-A4AB-4F2C4F8A42C6}"/>
    <cellStyle name="Input 4 2 4 20 3" xfId="22273" xr:uid="{783C5590-727F-4538-90C9-3451DC6CA624}"/>
    <cellStyle name="Input 4 2 4 21" xfId="22274" xr:uid="{4805E975-8F1D-486E-9039-31CAAA5497FE}"/>
    <cellStyle name="Input 4 2 4 21 2" xfId="22275" xr:uid="{CE164899-7E13-4CCF-9C6D-94D968C2E8EC}"/>
    <cellStyle name="Input 4 2 4 21 2 2" xfId="22276" xr:uid="{19ED208F-30B8-4143-BF06-FDF2B130276E}"/>
    <cellStyle name="Input 4 2 4 21 3" xfId="22277" xr:uid="{1B9AF3CE-E030-4105-95A8-A5D149D725AD}"/>
    <cellStyle name="Input 4 2 4 22" xfId="22278" xr:uid="{4B71AD37-0E63-41E3-A305-031CD32BFCD3}"/>
    <cellStyle name="Input 4 2 4 22 2" xfId="22279" xr:uid="{278789AC-D571-4E76-8768-0C08804BE3A3}"/>
    <cellStyle name="Input 4 2 4 23" xfId="22280" xr:uid="{8DF73BE0-D5FB-421D-91FB-818B4063F6E0}"/>
    <cellStyle name="Input 4 2 4 24" xfId="22281" xr:uid="{4F772679-9641-4D59-B869-ED85BA373005}"/>
    <cellStyle name="Input 4 2 4 3" xfId="22282" xr:uid="{D8EBCF7B-0904-4989-B3D8-DD26A77AC625}"/>
    <cellStyle name="Input 4 2 4 3 2" xfId="22283" xr:uid="{CE40884F-F933-4B1D-A4CB-58C1AF16DDC6}"/>
    <cellStyle name="Input 4 2 4 3 2 2" xfId="22284" xr:uid="{45581CAE-F098-44BE-B705-DC26B8DAA2F0}"/>
    <cellStyle name="Input 4 2 4 3 3" xfId="22285" xr:uid="{BC4C9484-11E0-4BC1-9268-4D0DD9CD7D8E}"/>
    <cellStyle name="Input 4 2 4 3 4" xfId="22286" xr:uid="{DF904C26-2C0C-46C5-95BA-58925A19A11E}"/>
    <cellStyle name="Input 4 2 4 4" xfId="22287" xr:uid="{40BDBDF3-A136-4C12-9F6B-EF74315A7980}"/>
    <cellStyle name="Input 4 2 4 4 2" xfId="22288" xr:uid="{13001B97-C871-40C7-9023-7703FC38BA74}"/>
    <cellStyle name="Input 4 2 4 4 2 2" xfId="22289" xr:uid="{E7B8DDC9-C872-46A8-8D6E-1A5A23AC5FF2}"/>
    <cellStyle name="Input 4 2 4 4 3" xfId="22290" xr:uid="{779ACF7D-6064-4267-B7AB-14AB4D4D2ADA}"/>
    <cellStyle name="Input 4 2 4 4 4" xfId="22291" xr:uid="{FE5CEE4A-83A2-4C6D-A6F4-18EA0F24A947}"/>
    <cellStyle name="Input 4 2 4 5" xfId="22292" xr:uid="{8CBA00A3-5978-4693-B156-A8A9C5B432A5}"/>
    <cellStyle name="Input 4 2 4 5 2" xfId="22293" xr:uid="{24299506-308C-4DC0-A375-F4578971682A}"/>
    <cellStyle name="Input 4 2 4 5 2 2" xfId="22294" xr:uid="{3B3D3432-1987-4CF1-B56D-5791FAEFFC52}"/>
    <cellStyle name="Input 4 2 4 5 3" xfId="22295" xr:uid="{60323481-3A06-4205-A888-956440A3A518}"/>
    <cellStyle name="Input 4 2 4 6" xfId="22296" xr:uid="{535869EC-D25E-44A0-B17F-F8826CB3C3EB}"/>
    <cellStyle name="Input 4 2 4 6 2" xfId="22297" xr:uid="{64AA4A98-DB5D-4953-9A11-42804724A99C}"/>
    <cellStyle name="Input 4 2 4 6 2 2" xfId="22298" xr:uid="{F124D998-41C7-4618-BEF6-9F01044389DC}"/>
    <cellStyle name="Input 4 2 4 6 3" xfId="22299" xr:uid="{543AA9AB-EDF2-4EFD-9433-C449C7E10EDC}"/>
    <cellStyle name="Input 4 2 4 7" xfId="22300" xr:uid="{AE5D2A93-1484-40C5-9B75-E79E4E1D0AE3}"/>
    <cellStyle name="Input 4 2 4 7 2" xfId="22301" xr:uid="{79182B7E-C268-40BC-9824-1283CFCBBE3B}"/>
    <cellStyle name="Input 4 2 4 7 2 2" xfId="22302" xr:uid="{FEB577FC-7191-42E5-8021-672D0686762C}"/>
    <cellStyle name="Input 4 2 4 7 3" xfId="22303" xr:uid="{1A63A5F9-D4E2-446A-8541-50E4EB8C6891}"/>
    <cellStyle name="Input 4 2 4 8" xfId="22304" xr:uid="{15878CF6-A5B6-43C0-9431-B2C64F7B34B9}"/>
    <cellStyle name="Input 4 2 4 8 2" xfId="22305" xr:uid="{87C7E7C9-66CA-4FF4-922C-0758B6141018}"/>
    <cellStyle name="Input 4 2 4 8 2 2" xfId="22306" xr:uid="{B4FEDB1B-C1B8-454B-886D-50D1C0F9A61C}"/>
    <cellStyle name="Input 4 2 4 8 3" xfId="22307" xr:uid="{C23552B1-CDE2-4EB7-B20C-AD29F2231CAE}"/>
    <cellStyle name="Input 4 2 4 9" xfId="22308" xr:uid="{B8F0FE9E-7C1B-4514-84EB-746010DABDBA}"/>
    <cellStyle name="Input 4 2 4 9 2" xfId="22309" xr:uid="{BC36B88A-1357-4A7C-BEB8-AEC0590DD6C6}"/>
    <cellStyle name="Input 4 2 4 9 2 2" xfId="22310" xr:uid="{9C5E9C8D-D79F-48A3-855F-13A1F0F50CF1}"/>
    <cellStyle name="Input 4 2 4 9 3" xfId="22311" xr:uid="{A299844F-CE86-43B6-9E49-BF5C5CAF218C}"/>
    <cellStyle name="Input 4 2 5" xfId="22312" xr:uid="{7D31509C-A313-4745-90CA-EAF317C3868B}"/>
    <cellStyle name="Input 4 2 5 10" xfId="22313" xr:uid="{87536220-5599-4227-915E-34C2F4558A04}"/>
    <cellStyle name="Input 4 2 5 10 2" xfId="22314" xr:uid="{827BDECC-B826-4376-A566-8260E687E40F}"/>
    <cellStyle name="Input 4 2 5 10 2 2" xfId="22315" xr:uid="{D2069E58-1F94-4DDD-99CB-C9D74665F641}"/>
    <cellStyle name="Input 4 2 5 10 3" xfId="22316" xr:uid="{5426E28C-189F-41F2-80F7-791B39C4FC53}"/>
    <cellStyle name="Input 4 2 5 11" xfId="22317" xr:uid="{635C7110-B398-45B4-B26B-BB572FC258B7}"/>
    <cellStyle name="Input 4 2 5 11 2" xfId="22318" xr:uid="{01719B9E-600A-4D97-9998-4A258D725B03}"/>
    <cellStyle name="Input 4 2 5 11 2 2" xfId="22319" xr:uid="{A826F7F3-43CC-47BD-8664-00CB26B4AE96}"/>
    <cellStyle name="Input 4 2 5 11 3" xfId="22320" xr:uid="{6440B581-629B-49B0-A7F5-4D2BF9FFC42F}"/>
    <cellStyle name="Input 4 2 5 12" xfId="22321" xr:uid="{DF0C9AAB-0A5E-468C-90A8-CE6737278B1D}"/>
    <cellStyle name="Input 4 2 5 12 2" xfId="22322" xr:uid="{5B328F96-F048-44BC-AC7E-8AC1F35257F2}"/>
    <cellStyle name="Input 4 2 5 12 2 2" xfId="22323" xr:uid="{85AEEF80-177A-4084-B289-C1821BA82A68}"/>
    <cellStyle name="Input 4 2 5 12 3" xfId="22324" xr:uid="{880B3C93-1D29-4804-A62A-07AD68274C01}"/>
    <cellStyle name="Input 4 2 5 13" xfId="22325" xr:uid="{5649F92C-3A2E-4FF3-95DA-C754215D74E5}"/>
    <cellStyle name="Input 4 2 5 13 2" xfId="22326" xr:uid="{37A83188-8BA1-4D6F-8CFE-49DE6609D1B5}"/>
    <cellStyle name="Input 4 2 5 13 2 2" xfId="22327" xr:uid="{31170568-A238-47B0-9DF6-CECA95535422}"/>
    <cellStyle name="Input 4 2 5 13 3" xfId="22328" xr:uid="{32FFA67A-D1BB-4183-9A3B-164BEFB44603}"/>
    <cellStyle name="Input 4 2 5 14" xfId="22329" xr:uid="{C0EC84E5-C8B6-4EE1-9819-CD0A919E95C2}"/>
    <cellStyle name="Input 4 2 5 14 2" xfId="22330" xr:uid="{35653E54-643B-4A4F-9A66-2A4771D82A2B}"/>
    <cellStyle name="Input 4 2 5 14 2 2" xfId="22331" xr:uid="{71F8A8A8-9A8A-408A-A302-72B533014BA4}"/>
    <cellStyle name="Input 4 2 5 14 3" xfId="22332" xr:uid="{8989F83B-EDFF-48C3-9377-AA4401B9FD77}"/>
    <cellStyle name="Input 4 2 5 15" xfId="22333" xr:uid="{639218F6-23DB-4733-99D3-F80DF61E602F}"/>
    <cellStyle name="Input 4 2 5 15 2" xfId="22334" xr:uid="{B858B857-EE76-4772-968A-3DB9E8561FB5}"/>
    <cellStyle name="Input 4 2 5 15 2 2" xfId="22335" xr:uid="{FA5B7BB3-3F81-4A9B-96E2-A3B1CB0AB487}"/>
    <cellStyle name="Input 4 2 5 15 3" xfId="22336" xr:uid="{D0A91B90-381F-4139-A268-9E82901F92A1}"/>
    <cellStyle name="Input 4 2 5 16" xfId="22337" xr:uid="{5E0DC448-42B1-4693-9371-B417C47D7250}"/>
    <cellStyle name="Input 4 2 5 16 2" xfId="22338" xr:uid="{70345825-80A5-4D98-A3B6-39FF2A75A47F}"/>
    <cellStyle name="Input 4 2 5 16 2 2" xfId="22339" xr:uid="{51F8B4AD-00D0-4AB7-924B-A382CB17652A}"/>
    <cellStyle name="Input 4 2 5 16 3" xfId="22340" xr:uid="{AD986310-E091-4660-AD05-2D45F674B552}"/>
    <cellStyle name="Input 4 2 5 17" xfId="22341" xr:uid="{B950E35A-E4E0-4BB6-82C8-8C4E9C514BD6}"/>
    <cellStyle name="Input 4 2 5 17 2" xfId="22342" xr:uid="{2E275D33-D423-48D8-8CBD-B1022EB77F27}"/>
    <cellStyle name="Input 4 2 5 17 2 2" xfId="22343" xr:uid="{BFBCB6CD-77DC-4699-B65D-17E893FB2338}"/>
    <cellStyle name="Input 4 2 5 17 3" xfId="22344" xr:uid="{C99FE13C-345C-43DC-8CE2-B64A3BC22AAD}"/>
    <cellStyle name="Input 4 2 5 18" xfId="22345" xr:uid="{9B759387-CC41-44AA-9D54-EE2E7EFC3992}"/>
    <cellStyle name="Input 4 2 5 18 2" xfId="22346" xr:uid="{158B48C5-C7DB-4AC6-8420-D24A10E52F60}"/>
    <cellStyle name="Input 4 2 5 18 2 2" xfId="22347" xr:uid="{816A7E07-9BA4-4294-B392-A6B404282A56}"/>
    <cellStyle name="Input 4 2 5 18 3" xfId="22348" xr:uid="{DA58E65A-C31F-4054-A4FB-7A950A006B71}"/>
    <cellStyle name="Input 4 2 5 19" xfId="22349" xr:uid="{E01E71FB-871B-4099-96B8-1FFD2539D38A}"/>
    <cellStyle name="Input 4 2 5 19 2" xfId="22350" xr:uid="{68F48736-833F-4DF3-8750-174E3A05FE55}"/>
    <cellStyle name="Input 4 2 5 19 2 2" xfId="22351" xr:uid="{CF306C40-6C5C-4313-A918-C428F0AF3277}"/>
    <cellStyle name="Input 4 2 5 19 3" xfId="22352" xr:uid="{1BF04B33-8B02-424F-866A-5A61AA65A4EC}"/>
    <cellStyle name="Input 4 2 5 2" xfId="22353" xr:uid="{FF69566E-0828-4EE6-AF4A-E7210CEF0477}"/>
    <cellStyle name="Input 4 2 5 2 2" xfId="22354" xr:uid="{4F283757-869C-480A-B618-7CA23F520CBC}"/>
    <cellStyle name="Input 4 2 5 2 2 2" xfId="22355" xr:uid="{E7A34645-F152-42BB-8B3A-9FDA386EEEA2}"/>
    <cellStyle name="Input 4 2 5 2 3" xfId="22356" xr:uid="{864F0D0E-A9B1-4EB0-8199-4016B945B9D1}"/>
    <cellStyle name="Input 4 2 5 2 4" xfId="22357" xr:uid="{E809143E-8F8B-4F36-AF9C-143708E9ECDD}"/>
    <cellStyle name="Input 4 2 5 20" xfId="22358" xr:uid="{85D7DA6B-DC03-4F34-BBE7-D0869E231D0B}"/>
    <cellStyle name="Input 4 2 5 20 2" xfId="22359" xr:uid="{261AA40C-1B44-4DBF-9D40-88BCD916B350}"/>
    <cellStyle name="Input 4 2 5 20 2 2" xfId="22360" xr:uid="{97E6D753-8DF9-46AB-BFA3-58B70F521D4B}"/>
    <cellStyle name="Input 4 2 5 20 3" xfId="22361" xr:uid="{D1EF75E1-6F69-4C6E-B43D-1D622304D7F7}"/>
    <cellStyle name="Input 4 2 5 21" xfId="22362" xr:uid="{A7298B9E-DD70-4A26-BFD2-F8BC79EA821D}"/>
    <cellStyle name="Input 4 2 5 21 2" xfId="22363" xr:uid="{EDE91A2C-0100-4DAE-9AC6-FEF18DDBFE8D}"/>
    <cellStyle name="Input 4 2 5 22" xfId="22364" xr:uid="{258BADE6-DFE5-4094-BED8-D156F61DB625}"/>
    <cellStyle name="Input 4 2 5 23" xfId="22365" xr:uid="{16B94904-B874-4759-B473-DB0BBA434DF4}"/>
    <cellStyle name="Input 4 2 5 3" xfId="22366" xr:uid="{09146B88-D3E8-456A-8D9A-65A8BBBBD2A4}"/>
    <cellStyle name="Input 4 2 5 3 2" xfId="22367" xr:uid="{644086BB-165E-4533-A28B-7CE44CFD4A12}"/>
    <cellStyle name="Input 4 2 5 3 2 2" xfId="22368" xr:uid="{F827FED7-2F9D-407A-BA2B-9DA039351689}"/>
    <cellStyle name="Input 4 2 5 3 3" xfId="22369" xr:uid="{2558AC50-698C-499F-BC34-10D7102A6D4E}"/>
    <cellStyle name="Input 4 2 5 4" xfId="22370" xr:uid="{8C1EAEBD-BB37-4723-A83F-C4B83513718E}"/>
    <cellStyle name="Input 4 2 5 4 2" xfId="22371" xr:uid="{2C350F88-8B6E-4CFE-BF8C-160BD3DE37F2}"/>
    <cellStyle name="Input 4 2 5 4 2 2" xfId="22372" xr:uid="{9EA8BA71-5684-45E2-BCF1-6C42B470BEC8}"/>
    <cellStyle name="Input 4 2 5 4 3" xfId="22373" xr:uid="{BD17838E-15BA-46DC-A00E-CD983FCF444D}"/>
    <cellStyle name="Input 4 2 5 5" xfId="22374" xr:uid="{18CA41FF-3E34-4645-B21B-62F39B742144}"/>
    <cellStyle name="Input 4 2 5 5 2" xfId="22375" xr:uid="{E87AD2D5-952A-4DC1-BE74-620CE15D44C1}"/>
    <cellStyle name="Input 4 2 5 5 2 2" xfId="22376" xr:uid="{AF82C9CF-D08B-4400-9019-BAE1E0B1FDFA}"/>
    <cellStyle name="Input 4 2 5 5 3" xfId="22377" xr:uid="{0399EFD7-77EA-495A-B653-8EA514FBB81F}"/>
    <cellStyle name="Input 4 2 5 6" xfId="22378" xr:uid="{E8C3227C-8D38-49F4-A280-1814F43C712C}"/>
    <cellStyle name="Input 4 2 5 6 2" xfId="22379" xr:uid="{609E892E-7D86-44BC-9648-78C5809BF6DB}"/>
    <cellStyle name="Input 4 2 5 6 2 2" xfId="22380" xr:uid="{DF5450C9-DD4E-4BAE-B1C0-C43924FC870C}"/>
    <cellStyle name="Input 4 2 5 6 3" xfId="22381" xr:uid="{FD24A432-0997-4D9C-A717-F46125D5863B}"/>
    <cellStyle name="Input 4 2 5 7" xfId="22382" xr:uid="{6B4AB753-E89A-4DDC-87BA-D5F680E04471}"/>
    <cellStyle name="Input 4 2 5 7 2" xfId="22383" xr:uid="{62325B93-6A22-4523-9766-F9FDF3232DBA}"/>
    <cellStyle name="Input 4 2 5 7 2 2" xfId="22384" xr:uid="{7CD9D22E-7B20-4D9C-9039-72AD29908D2B}"/>
    <cellStyle name="Input 4 2 5 7 3" xfId="22385" xr:uid="{45327A68-65F9-47FB-8B31-DBB47F9B4AC1}"/>
    <cellStyle name="Input 4 2 5 8" xfId="22386" xr:uid="{E367E02A-68C8-4C44-A6B6-225275D1BB2C}"/>
    <cellStyle name="Input 4 2 5 8 2" xfId="22387" xr:uid="{88D1ABA1-8307-47C3-A23F-4D34984B4C6D}"/>
    <cellStyle name="Input 4 2 5 8 2 2" xfId="22388" xr:uid="{4613E5F2-8076-48D9-8BBC-DA581AE39928}"/>
    <cellStyle name="Input 4 2 5 8 3" xfId="22389" xr:uid="{855A9DBB-DC8F-428E-9A50-CCCD568B30EB}"/>
    <cellStyle name="Input 4 2 5 9" xfId="22390" xr:uid="{B97772F8-A3C1-4ED5-902C-68FCECDEE426}"/>
    <cellStyle name="Input 4 2 5 9 2" xfId="22391" xr:uid="{E8E0103F-C6B4-4064-BC91-F71370248397}"/>
    <cellStyle name="Input 4 2 5 9 2 2" xfId="22392" xr:uid="{7EC9F5AA-5A28-4EF1-9631-4361F83FB8C9}"/>
    <cellStyle name="Input 4 2 5 9 3" xfId="22393" xr:uid="{526FA6B6-BDD4-4200-93A1-90B9753A5E1B}"/>
    <cellStyle name="Input 4 2 6" xfId="22394" xr:uid="{3BC47F80-D065-4523-AEF9-881EC40F7741}"/>
    <cellStyle name="Input 4 2 6 2" xfId="22395" xr:uid="{92415A8A-5988-4205-A70C-AA0F21A35C4A}"/>
    <cellStyle name="Input 4 2 6 2 2" xfId="22396" xr:uid="{96492F6B-31F2-4083-A33B-07DEB9711490}"/>
    <cellStyle name="Input 4 2 6 3" xfId="22397" xr:uid="{87C41F2E-6024-4912-8BE4-E2A4C0B9A322}"/>
    <cellStyle name="Input 4 2 6 4" xfId="22398" xr:uid="{14DED361-B05E-4EF2-929C-008CB54E2A99}"/>
    <cellStyle name="Input 4 2 7" xfId="22399" xr:uid="{EB1A7ACB-7D35-46FE-A5E2-463316E438BF}"/>
    <cellStyle name="Input 4 2 7 2" xfId="22400" xr:uid="{7FAEC730-D4FC-453A-B44B-E0161CBC3829}"/>
    <cellStyle name="Input 4 2 7 2 2" xfId="22401" xr:uid="{08A75575-62BA-4397-B2DC-C8BC16D21921}"/>
    <cellStyle name="Input 4 2 7 3" xfId="22402" xr:uid="{A718F742-E9C6-4E30-917A-E09E38FA25FE}"/>
    <cellStyle name="Input 4 2 8" xfId="22403" xr:uid="{22932D4F-1B79-4DF0-9CA2-F98D08BF6FC8}"/>
    <cellStyle name="Input 4 2 8 2" xfId="22404" xr:uid="{2129B8AD-5049-44E3-AEC1-C85AA9AD2DD9}"/>
    <cellStyle name="Input 4 2 8 2 2" xfId="22405" xr:uid="{F9C7AD03-EE64-4335-8971-26E81B542E3A}"/>
    <cellStyle name="Input 4 2 8 3" xfId="22406" xr:uid="{DF2B1AB9-340B-45A3-B441-3F73D23E1454}"/>
    <cellStyle name="Input 4 2 9" xfId="22407" xr:uid="{CE7BFD7E-0A29-4586-8BAB-1EB6B46C00FF}"/>
    <cellStyle name="Input 4 2 9 2" xfId="22408" xr:uid="{7DF9C02D-0ACF-4F0F-A8D6-099A8D30C9AC}"/>
    <cellStyle name="Input 4 2 9 2 2" xfId="22409" xr:uid="{97F693D6-31E2-470A-9F16-F4AC1F09DB48}"/>
    <cellStyle name="Input 4 2 9 3" xfId="22410" xr:uid="{C0CAB0B9-B370-4C97-88B7-5358315B424D}"/>
    <cellStyle name="Input 4 20" xfId="22411" xr:uid="{7F27ECEF-ED91-4CCB-8E05-433771D29022}"/>
    <cellStyle name="Input 4 20 2" xfId="22412" xr:uid="{95E8A5B6-A497-4C48-807D-63C7E2F9A3EA}"/>
    <cellStyle name="Input 4 20 2 2" xfId="22413" xr:uid="{EB09BB2C-92F9-4631-B7D7-05B9E0F97377}"/>
    <cellStyle name="Input 4 20 3" xfId="22414" xr:uid="{F9B583B0-67C3-4936-8F50-44DC6AAE45C1}"/>
    <cellStyle name="Input 4 21" xfId="22415" xr:uid="{C78E2147-3D5B-4DC9-AA25-9523B17AA239}"/>
    <cellStyle name="Input 4 21 2" xfId="22416" xr:uid="{D1B9DB56-4AB6-4704-BED3-59D437A656B8}"/>
    <cellStyle name="Input 4 21 2 2" xfId="22417" xr:uid="{FF8B923F-B367-41BD-9C1E-12118B30CF73}"/>
    <cellStyle name="Input 4 21 3" xfId="22418" xr:uid="{8F2898EF-E4E8-4DD5-B822-AC4830F85E36}"/>
    <cellStyle name="Input 4 22" xfId="22419" xr:uid="{FFE0C5D9-9C53-4B10-9BAC-034D2922BAA4}"/>
    <cellStyle name="Input 4 22 2" xfId="22420" xr:uid="{702E6475-4888-4FA4-BB08-DB9762393C00}"/>
    <cellStyle name="Input 4 23" xfId="22421" xr:uid="{3845F296-79FC-4989-AAE7-52EDC71F60B3}"/>
    <cellStyle name="Input 4 24" xfId="22422" xr:uid="{B8DF0E97-FB5A-4215-B336-34734D8CCB8D}"/>
    <cellStyle name="Input 4 25" xfId="22423" xr:uid="{B055E59F-C5FA-40B0-8E8B-4955C4E4EAD8}"/>
    <cellStyle name="Input 4 26" xfId="22424" xr:uid="{B567BBA9-3890-4C7C-932A-8F3E98703C9D}"/>
    <cellStyle name="Input 4 27" xfId="22425" xr:uid="{C58A47EB-0779-42AD-AA7A-ACE7CD027631}"/>
    <cellStyle name="Input 4 28" xfId="22426" xr:uid="{E095BFED-1070-40FF-B615-8D858610CAF4}"/>
    <cellStyle name="Input 4 29" xfId="22427" xr:uid="{FBD1899D-99FA-4314-9906-78FF6AE50B45}"/>
    <cellStyle name="Input 4 3" xfId="22428" xr:uid="{EABA2C75-5A7D-4C13-B355-27918C026440}"/>
    <cellStyle name="Input 4 3 10" xfId="22429" xr:uid="{0750F71C-8BFC-45B1-88D4-C9F1F0161205}"/>
    <cellStyle name="Input 4 3 10 2" xfId="22430" xr:uid="{4802FA9D-02A2-4145-9B3A-89F5D3961455}"/>
    <cellStyle name="Input 4 3 10 2 2" xfId="22431" xr:uid="{CF3CC427-E46F-4788-9543-613FA3A4C46C}"/>
    <cellStyle name="Input 4 3 10 3" xfId="22432" xr:uid="{88A4255C-5113-44E3-99D0-B22C9A9EC70B}"/>
    <cellStyle name="Input 4 3 11" xfId="22433" xr:uid="{366A00B2-E52A-4431-BBC6-A394A680B32F}"/>
    <cellStyle name="Input 4 3 11 2" xfId="22434" xr:uid="{B79B77A9-1217-49FB-A2CD-1B04B991126B}"/>
    <cellStyle name="Input 4 3 11 2 2" xfId="22435" xr:uid="{F0D4306B-6AE1-4285-9B14-B88484C0AD28}"/>
    <cellStyle name="Input 4 3 11 3" xfId="22436" xr:uid="{905FA512-E41A-4B0D-8C26-14B18BB65BE0}"/>
    <cellStyle name="Input 4 3 12" xfId="22437" xr:uid="{9E4D3F03-2824-4AC7-AD75-E36D55C88C9C}"/>
    <cellStyle name="Input 4 3 12 2" xfId="22438" xr:uid="{4A3F15E1-411C-4806-A3BB-8621EDE33291}"/>
    <cellStyle name="Input 4 3 12 2 2" xfId="22439" xr:uid="{CB46155B-DBF8-48AE-AAD6-82A8AB7FEAAC}"/>
    <cellStyle name="Input 4 3 12 3" xfId="22440" xr:uid="{433C162C-C7E2-48F3-82BE-0E8939680277}"/>
    <cellStyle name="Input 4 3 13" xfId="22441" xr:uid="{E4025BD4-3063-4B4B-B695-C7FBC88A82CB}"/>
    <cellStyle name="Input 4 3 13 2" xfId="22442" xr:uid="{0DA8A557-E8E4-466C-89B2-EAC24CBD1219}"/>
    <cellStyle name="Input 4 3 13 2 2" xfId="22443" xr:uid="{E31724DB-385B-401F-9D4B-596C8E2AF8BD}"/>
    <cellStyle name="Input 4 3 13 3" xfId="22444" xr:uid="{0EC8DFEA-2E16-44CA-9A96-64AFA7694EAC}"/>
    <cellStyle name="Input 4 3 14" xfId="22445" xr:uid="{3F5CC63E-EAC8-4EA7-A3BB-BE49153C09B5}"/>
    <cellStyle name="Input 4 3 14 2" xfId="22446" xr:uid="{29E53E9F-43BD-4AB1-BE52-3ADD0082D5CC}"/>
    <cellStyle name="Input 4 3 14 2 2" xfId="22447" xr:uid="{5D741213-B9CA-498F-8EE2-C4D229464FF4}"/>
    <cellStyle name="Input 4 3 14 3" xfId="22448" xr:uid="{40DF198A-09CB-4767-AC41-641F0DD37CAE}"/>
    <cellStyle name="Input 4 3 15" xfId="22449" xr:uid="{DB2BE4C4-8C23-455E-9A46-B0E7C11F4621}"/>
    <cellStyle name="Input 4 3 15 2" xfId="22450" xr:uid="{769D402B-D63A-4CB7-8BF8-BE32C3F88596}"/>
    <cellStyle name="Input 4 3 15 2 2" xfId="22451" xr:uid="{6F9A3DF4-16FA-4CC5-B750-05B00D8F2D14}"/>
    <cellStyle name="Input 4 3 15 3" xfId="22452" xr:uid="{DEC143EA-E3FD-4129-B8AE-87868E733091}"/>
    <cellStyle name="Input 4 3 16" xfId="22453" xr:uid="{DE8A9692-9624-483C-8EAE-608491371AF0}"/>
    <cellStyle name="Input 4 3 16 2" xfId="22454" xr:uid="{4DCFE95D-8921-4AD8-A729-9F880E2E432F}"/>
    <cellStyle name="Input 4 3 16 2 2" xfId="22455" xr:uid="{BF4449C6-00A1-4E62-8C62-5C63BA280A1E}"/>
    <cellStyle name="Input 4 3 16 3" xfId="22456" xr:uid="{F3706242-54E1-459E-B577-EE6097717368}"/>
    <cellStyle name="Input 4 3 17" xfId="22457" xr:uid="{D2063D63-89F4-4075-B2F9-84693E49192A}"/>
    <cellStyle name="Input 4 3 17 2" xfId="22458" xr:uid="{3C497608-6F8C-4B31-A197-F2E3E0812502}"/>
    <cellStyle name="Input 4 3 17 2 2" xfId="22459" xr:uid="{EE508150-793E-45B3-A69B-6D2149E9C100}"/>
    <cellStyle name="Input 4 3 17 3" xfId="22460" xr:uid="{4A8FB664-7440-4502-B394-96ECCBEF1887}"/>
    <cellStyle name="Input 4 3 18" xfId="22461" xr:uid="{3161570C-0DC0-40FA-A3C2-0715175644EF}"/>
    <cellStyle name="Input 4 3 18 2" xfId="22462" xr:uid="{932463B3-355F-4427-8E0A-B21A5274B327}"/>
    <cellStyle name="Input 4 3 19" xfId="22463" xr:uid="{98891F5A-FD41-4C1C-A051-E3AECE532D63}"/>
    <cellStyle name="Input 4 3 2" xfId="22464" xr:uid="{E7381EFD-1646-4372-BE30-E831DDD21424}"/>
    <cellStyle name="Input 4 3 2 10" xfId="22465" xr:uid="{DEA2C92D-0ECA-48F4-9EF4-688C5C1E7311}"/>
    <cellStyle name="Input 4 3 2 10 2" xfId="22466" xr:uid="{39647C96-69A2-496A-A644-EB367CD68A16}"/>
    <cellStyle name="Input 4 3 2 10 2 2" xfId="22467" xr:uid="{9BC05986-70D2-45FE-AC95-37EA46F4722D}"/>
    <cellStyle name="Input 4 3 2 10 3" xfId="22468" xr:uid="{EFC40D65-8867-441C-951B-76FB82ABD5FD}"/>
    <cellStyle name="Input 4 3 2 11" xfId="22469" xr:uid="{B525ABD6-3B24-49A4-9943-58B4E95FA085}"/>
    <cellStyle name="Input 4 3 2 11 2" xfId="22470" xr:uid="{80F5DF8B-6812-4420-BDCC-90EE301CABDA}"/>
    <cellStyle name="Input 4 3 2 11 2 2" xfId="22471" xr:uid="{E3FC2283-437D-4B69-81FB-64729A4D48B8}"/>
    <cellStyle name="Input 4 3 2 11 3" xfId="22472" xr:uid="{B6AEFF5A-3CA3-49CE-B1F6-0FF65EDF1969}"/>
    <cellStyle name="Input 4 3 2 12" xfId="22473" xr:uid="{B0BBAA54-3F5F-4327-97BB-DAC9C5B710CF}"/>
    <cellStyle name="Input 4 3 2 12 2" xfId="22474" xr:uid="{D06A7891-2A2F-4C79-A128-73833E0C0FF5}"/>
    <cellStyle name="Input 4 3 2 12 2 2" xfId="22475" xr:uid="{1B0BEDAC-9647-413F-837C-0807BF8751D3}"/>
    <cellStyle name="Input 4 3 2 12 3" xfId="22476" xr:uid="{FEA64ABF-C30F-4159-A829-5CA9A9151764}"/>
    <cellStyle name="Input 4 3 2 13" xfId="22477" xr:uid="{758C8208-A986-4F7B-8FF7-92B971913E36}"/>
    <cellStyle name="Input 4 3 2 13 2" xfId="22478" xr:uid="{4264A3E7-517B-448C-B27F-E16B0DBBF777}"/>
    <cellStyle name="Input 4 3 2 13 2 2" xfId="22479" xr:uid="{3963173A-D95E-4DF2-AF7B-F216918205FA}"/>
    <cellStyle name="Input 4 3 2 13 3" xfId="22480" xr:uid="{5F8B2A3C-6600-4E2E-ADA1-7659B6B7C18A}"/>
    <cellStyle name="Input 4 3 2 14" xfId="22481" xr:uid="{F7CEFB46-56B1-4DE8-AC02-7C9871B795DC}"/>
    <cellStyle name="Input 4 3 2 14 2" xfId="22482" xr:uid="{FABC2416-2A73-43F2-96EF-2DC7A8F8584F}"/>
    <cellStyle name="Input 4 3 2 14 2 2" xfId="22483" xr:uid="{3015BC2C-C4F4-460A-8D3D-0246694057F7}"/>
    <cellStyle name="Input 4 3 2 14 3" xfId="22484" xr:uid="{CC0C600E-19A5-4E33-BAC9-501BAA290746}"/>
    <cellStyle name="Input 4 3 2 15" xfId="22485" xr:uid="{4CAFA7EB-D2CF-4092-925B-A09080426310}"/>
    <cellStyle name="Input 4 3 2 15 2" xfId="22486" xr:uid="{70BD3DA2-3B8C-42FC-AB41-3E396ECC9398}"/>
    <cellStyle name="Input 4 3 2 15 2 2" xfId="22487" xr:uid="{B84A0820-58E1-470E-A2D3-5A7448DA5A36}"/>
    <cellStyle name="Input 4 3 2 15 3" xfId="22488" xr:uid="{FC156F0C-76C9-43E8-8BD6-5895095E342D}"/>
    <cellStyle name="Input 4 3 2 16" xfId="22489" xr:uid="{8DF2E0FC-D28A-4592-B162-E99D01024B45}"/>
    <cellStyle name="Input 4 3 2 16 2" xfId="22490" xr:uid="{BD796910-224C-468E-881F-6F6E90A83C0D}"/>
    <cellStyle name="Input 4 3 2 16 2 2" xfId="22491" xr:uid="{A41F6A0E-7DC5-46A7-AAA0-E3AF0767E885}"/>
    <cellStyle name="Input 4 3 2 16 3" xfId="22492" xr:uid="{C4DF37F8-713E-4AEA-9C53-8B4277AB0DFB}"/>
    <cellStyle name="Input 4 3 2 17" xfId="22493" xr:uid="{1240C1A8-F39C-43F7-8BF5-92390059B34A}"/>
    <cellStyle name="Input 4 3 2 17 2" xfId="22494" xr:uid="{0F4FFF2F-3846-412D-B80B-48016FBF4154}"/>
    <cellStyle name="Input 4 3 2 17 2 2" xfId="22495" xr:uid="{BBCB6BA9-0B2A-4540-92CD-410A0B30B9FA}"/>
    <cellStyle name="Input 4 3 2 17 3" xfId="22496" xr:uid="{035938FD-81CC-4C84-9431-5268074F101A}"/>
    <cellStyle name="Input 4 3 2 18" xfId="22497" xr:uid="{10D0281A-16EF-4C2F-8A3D-A6FE81C426A5}"/>
    <cellStyle name="Input 4 3 2 18 2" xfId="22498" xr:uid="{EF6AB1BE-6292-4A88-BE9D-C17EE94CC98D}"/>
    <cellStyle name="Input 4 3 2 18 2 2" xfId="22499" xr:uid="{7F85F5EC-A7BB-4120-8B36-F8C396F02175}"/>
    <cellStyle name="Input 4 3 2 18 3" xfId="22500" xr:uid="{6912E801-7539-4FDA-A49C-63A297CBB27A}"/>
    <cellStyle name="Input 4 3 2 19" xfId="22501" xr:uid="{8801E0D9-CB88-4FB1-88F9-7079B9029E45}"/>
    <cellStyle name="Input 4 3 2 19 2" xfId="22502" xr:uid="{0C608060-A327-4AA0-B24F-3B97EB58EBD8}"/>
    <cellStyle name="Input 4 3 2 19 2 2" xfId="22503" xr:uid="{161B0869-8621-48CF-8C65-F122C79C664C}"/>
    <cellStyle name="Input 4 3 2 19 3" xfId="22504" xr:uid="{243CF45C-347B-482F-89A4-6F890DFB4FC9}"/>
    <cellStyle name="Input 4 3 2 2" xfId="22505" xr:uid="{B5EFD15B-1AF3-48E3-8506-8F4A0E70D53B}"/>
    <cellStyle name="Input 4 3 2 2 2" xfId="22506" xr:uid="{96DC109D-B8FB-47B5-AEEB-34440BECEE5E}"/>
    <cellStyle name="Input 4 3 2 2 2 2" xfId="22507" xr:uid="{FA35A07E-B338-44E2-8BDB-2256DC6B1870}"/>
    <cellStyle name="Input 4 3 2 2 2 2 2" xfId="22508" xr:uid="{7D4E204B-7E6A-4664-98DA-8771CB61497C}"/>
    <cellStyle name="Input 4 3 2 2 2 3" xfId="22509" xr:uid="{3B950DAB-2967-4F00-BEE1-7D9436CCEC5E}"/>
    <cellStyle name="Input 4 3 2 2 2 4" xfId="22510" xr:uid="{4FA8372A-D5C0-43D9-9E43-BCE090FF6211}"/>
    <cellStyle name="Input 4 3 2 2 3" xfId="22511" xr:uid="{CC1971E6-529C-4AF5-8A88-98FF4251A587}"/>
    <cellStyle name="Input 4 3 2 2 3 2" xfId="22512" xr:uid="{713E46D6-1417-4014-985C-855FFA243287}"/>
    <cellStyle name="Input 4 3 2 2 4" xfId="22513" xr:uid="{B3D8801F-DDBB-43A0-A8EA-574C6297067C}"/>
    <cellStyle name="Input 4 3 2 2 5" xfId="22514" xr:uid="{5D16C754-466F-4966-A2D0-17F3F547F9BE}"/>
    <cellStyle name="Input 4 3 2 20" xfId="22515" xr:uid="{AF81B064-9C75-4A6E-A9EC-E418A33A92DE}"/>
    <cellStyle name="Input 4 3 2 20 2" xfId="22516" xr:uid="{767969DE-9C24-49EA-B8A1-E66F69BDA8F9}"/>
    <cellStyle name="Input 4 3 2 20 2 2" xfId="22517" xr:uid="{C82C3869-1CCA-47CB-9A8B-3F02D5D2F69F}"/>
    <cellStyle name="Input 4 3 2 20 3" xfId="22518" xr:uid="{6944078B-08CB-4E08-8E75-267E4C844D70}"/>
    <cellStyle name="Input 4 3 2 21" xfId="22519" xr:uid="{ED166276-792A-4BDA-99F1-04E8DC9C272C}"/>
    <cellStyle name="Input 4 3 2 21 2" xfId="22520" xr:uid="{E7A9B969-BF5D-4068-BF35-5413F23AAA7E}"/>
    <cellStyle name="Input 4 3 2 22" xfId="22521" xr:uid="{E492E557-6724-4ED3-80B1-3F3194731999}"/>
    <cellStyle name="Input 4 3 2 23" xfId="22522" xr:uid="{DC8C63EC-0A92-4809-B53E-48B7D6C4C455}"/>
    <cellStyle name="Input 4 3 2 3" xfId="22523" xr:uid="{B9FA1B89-8FFC-4668-B2E5-DEF497A82735}"/>
    <cellStyle name="Input 4 3 2 3 2" xfId="22524" xr:uid="{8E30EF24-809B-4B35-8382-9E40CF75E2D1}"/>
    <cellStyle name="Input 4 3 2 3 2 2" xfId="22525" xr:uid="{BEBF7FED-8C05-4E12-8FF7-6F7EE9BA01D0}"/>
    <cellStyle name="Input 4 3 2 3 2 3" xfId="22526" xr:uid="{DCC6645C-B775-480F-B9C7-E19ACDE0CA60}"/>
    <cellStyle name="Input 4 3 2 3 3" xfId="22527" xr:uid="{7459F6D0-3AF4-4C1B-A9AB-CF6A0C5911D8}"/>
    <cellStyle name="Input 4 3 2 3 3 2" xfId="22528" xr:uid="{6588F378-903A-48F5-BC56-2D2A19BE7334}"/>
    <cellStyle name="Input 4 3 2 3 4" xfId="22529" xr:uid="{E772E815-5457-4808-9CA0-D7CC71858B43}"/>
    <cellStyle name="Input 4 3 2 4" xfId="22530" xr:uid="{855C6C34-8B83-4E86-A525-578BDBBA5A74}"/>
    <cellStyle name="Input 4 3 2 4 2" xfId="22531" xr:uid="{6A263928-7239-4AEF-8745-76D274F53CB7}"/>
    <cellStyle name="Input 4 3 2 4 2 2" xfId="22532" xr:uid="{68520EC8-2F23-459E-A97D-56DDB55242D6}"/>
    <cellStyle name="Input 4 3 2 4 3" xfId="22533" xr:uid="{5AC012C4-E7AF-496D-87F0-C683B62CAFE3}"/>
    <cellStyle name="Input 4 3 2 4 4" xfId="22534" xr:uid="{DFDD9AC1-5AE7-4110-BF9E-3B71669F6D83}"/>
    <cellStyle name="Input 4 3 2 5" xfId="22535" xr:uid="{5DDD0291-3499-4FDB-BE6C-2E4D6507ACCE}"/>
    <cellStyle name="Input 4 3 2 5 2" xfId="22536" xr:uid="{5A878813-EFFD-4E2C-B817-B40258E4DBA0}"/>
    <cellStyle name="Input 4 3 2 5 2 2" xfId="22537" xr:uid="{44D01E1F-7DC4-44FF-A6C1-208DE9425A68}"/>
    <cellStyle name="Input 4 3 2 5 3" xfId="22538" xr:uid="{C705EB5F-B39F-4149-B7B0-BD90BF802436}"/>
    <cellStyle name="Input 4 3 2 5 4" xfId="22539" xr:uid="{22CF8E47-5839-47D4-AD42-486130E37170}"/>
    <cellStyle name="Input 4 3 2 6" xfId="22540" xr:uid="{A46F7CD6-BE27-47C4-B14E-FAC93FB688AA}"/>
    <cellStyle name="Input 4 3 2 6 2" xfId="22541" xr:uid="{9C15A6A5-E66B-4C77-A911-9D61EEEF47DA}"/>
    <cellStyle name="Input 4 3 2 6 2 2" xfId="22542" xr:uid="{2450555F-9A09-4F2F-9B7D-F81A6F0B63B2}"/>
    <cellStyle name="Input 4 3 2 6 3" xfId="22543" xr:uid="{E883F30D-6BE7-493A-97C6-82DF3A4001D4}"/>
    <cellStyle name="Input 4 3 2 7" xfId="22544" xr:uid="{7E5888C0-480C-4052-8138-85E4C36F63AE}"/>
    <cellStyle name="Input 4 3 2 7 2" xfId="22545" xr:uid="{901B489E-45B6-4ED4-81D7-E04F86D8B66D}"/>
    <cellStyle name="Input 4 3 2 7 2 2" xfId="22546" xr:uid="{53FF5A6B-6A50-4410-877F-490919F9D423}"/>
    <cellStyle name="Input 4 3 2 7 3" xfId="22547" xr:uid="{5388E2F0-A559-4DBC-9790-DE772480DC16}"/>
    <cellStyle name="Input 4 3 2 8" xfId="22548" xr:uid="{38115237-09B6-4803-A5A7-D8C08C1A15B8}"/>
    <cellStyle name="Input 4 3 2 8 2" xfId="22549" xr:uid="{B3F8C1DF-5D4C-4651-BFB6-1CCEB7CB03D2}"/>
    <cellStyle name="Input 4 3 2 8 2 2" xfId="22550" xr:uid="{4BDD19C6-367B-4D16-9716-8F08D58FEFA1}"/>
    <cellStyle name="Input 4 3 2 8 3" xfId="22551" xr:uid="{529A88B6-9737-45F6-9838-FE121D45C49F}"/>
    <cellStyle name="Input 4 3 2 9" xfId="22552" xr:uid="{8EE20961-6370-4A8D-86F0-3F0100036581}"/>
    <cellStyle name="Input 4 3 2 9 2" xfId="22553" xr:uid="{BFF56FB2-F7A6-482C-801D-B5311DC68FC5}"/>
    <cellStyle name="Input 4 3 2 9 2 2" xfId="22554" xr:uid="{34284AF8-A7FC-49C9-A7ED-8D5459B4D226}"/>
    <cellStyle name="Input 4 3 2 9 3" xfId="22555" xr:uid="{0D7811A9-5810-4A6A-8145-7C03C55DFFA7}"/>
    <cellStyle name="Input 4 3 20" xfId="22556" xr:uid="{87240C82-7DE9-45ED-A658-ADF58325B5EB}"/>
    <cellStyle name="Input 4 3 3" xfId="22557" xr:uid="{8B77711D-D83A-408B-80DB-1113261B5D0F}"/>
    <cellStyle name="Input 4 3 3 2" xfId="22558" xr:uid="{CA8688B9-A00C-4F4B-8EAA-DF507D71012E}"/>
    <cellStyle name="Input 4 3 3 2 2" xfId="22559" xr:uid="{64BC5F6A-8232-4148-8102-B2387FC52746}"/>
    <cellStyle name="Input 4 3 3 2 2 2" xfId="22560" xr:uid="{E1E3AA30-D4EF-4347-91B1-838B52B0CD9A}"/>
    <cellStyle name="Input 4 3 3 2 3" xfId="22561" xr:uid="{F17EA4A1-373E-4C41-A50C-A042899A4FDC}"/>
    <cellStyle name="Input 4 3 3 2 4" xfId="22562" xr:uid="{269D644C-6E7E-42F8-BC30-4AF9D55A6FC0}"/>
    <cellStyle name="Input 4 3 3 3" xfId="22563" xr:uid="{E8E82434-679F-4A9A-89B4-217B600EA5FF}"/>
    <cellStyle name="Input 4 3 3 3 2" xfId="22564" xr:uid="{5205C65A-A286-41AC-BEFF-7B85F5A8528B}"/>
    <cellStyle name="Input 4 3 3 4" xfId="22565" xr:uid="{F4DF70EF-FF14-4535-8C84-10EDAE000EAB}"/>
    <cellStyle name="Input 4 3 3 5" xfId="22566" xr:uid="{871EE96F-FB6B-4C7E-8121-34D156D8EB2E}"/>
    <cellStyle name="Input 4 3 4" xfId="22567" xr:uid="{38EFF890-C091-4D00-988B-2D130DDF2F1A}"/>
    <cellStyle name="Input 4 3 4 2" xfId="22568" xr:uid="{6B395730-97F4-42EC-AB58-D557EEF1B6FB}"/>
    <cellStyle name="Input 4 3 4 2 2" xfId="22569" xr:uid="{EA4D44AC-8524-4CF2-B3AC-3A5F5BA1D1E6}"/>
    <cellStyle name="Input 4 3 4 2 3" xfId="22570" xr:uid="{3402AACD-5CB2-4E68-A457-510C6D086428}"/>
    <cellStyle name="Input 4 3 4 3" xfId="22571" xr:uid="{82A839D1-2F30-4AC4-A6A2-BE6576F8DB73}"/>
    <cellStyle name="Input 4 3 4 3 2" xfId="22572" xr:uid="{7B3EB76C-CE4C-4B64-8495-A10CA6D7C58C}"/>
    <cellStyle name="Input 4 3 4 4" xfId="22573" xr:uid="{FD9F67DC-BE0D-41E0-9163-6FDAE475D244}"/>
    <cellStyle name="Input 4 3 5" xfId="22574" xr:uid="{F5AD1D30-F019-4300-95A3-0318FC928378}"/>
    <cellStyle name="Input 4 3 5 2" xfId="22575" xr:uid="{3FF82163-9B61-4AB5-8706-0F291B3416BD}"/>
    <cellStyle name="Input 4 3 5 2 2" xfId="22576" xr:uid="{BF0FB6F6-BB97-492D-8DCF-862318485075}"/>
    <cellStyle name="Input 4 3 5 2 3" xfId="22577" xr:uid="{D7C96F89-D358-452A-8D2A-637AD8EE05BB}"/>
    <cellStyle name="Input 4 3 5 3" xfId="22578" xr:uid="{0622D1D4-01F7-4304-B3C0-4A7C3D7E295D}"/>
    <cellStyle name="Input 4 3 5 4" xfId="22579" xr:uid="{AF203C23-4E5D-425E-91E1-624A1BD5D2FA}"/>
    <cellStyle name="Input 4 3 6" xfId="22580" xr:uid="{8E1C1909-14DD-4542-8F7C-B25AC8781548}"/>
    <cellStyle name="Input 4 3 6 2" xfId="22581" xr:uid="{B40FDD0F-0564-4B79-B727-B4FBD9FB3E3A}"/>
    <cellStyle name="Input 4 3 6 2 2" xfId="22582" xr:uid="{B0F87576-A185-4D52-AD04-ED16D1BB088E}"/>
    <cellStyle name="Input 4 3 6 3" xfId="22583" xr:uid="{911D0648-3FCD-4396-83DC-24157CCED93C}"/>
    <cellStyle name="Input 4 3 6 4" xfId="22584" xr:uid="{FA944C69-821F-483B-97DF-D911DC00AEE6}"/>
    <cellStyle name="Input 4 3 7" xfId="22585" xr:uid="{41091BA1-32B1-4072-9C0F-93A6CA117328}"/>
    <cellStyle name="Input 4 3 7 2" xfId="22586" xr:uid="{76172172-3725-409B-84BE-F7EEDEDF33F0}"/>
    <cellStyle name="Input 4 3 7 2 2" xfId="22587" xr:uid="{A9D10EC5-3917-41D3-9C01-DEB17D7D744A}"/>
    <cellStyle name="Input 4 3 7 3" xfId="22588" xr:uid="{57EE463A-CE71-4E9E-90FD-6205880E74C5}"/>
    <cellStyle name="Input 4 3 8" xfId="22589" xr:uid="{256AC88D-926F-4D00-ABF8-C6DB982B9694}"/>
    <cellStyle name="Input 4 3 8 2" xfId="22590" xr:uid="{A84FCC50-E718-4A97-A019-7BE3D49959D8}"/>
    <cellStyle name="Input 4 3 8 2 2" xfId="22591" xr:uid="{4CABC114-2F39-4DE0-8148-A094894E88E2}"/>
    <cellStyle name="Input 4 3 8 3" xfId="22592" xr:uid="{D43937FD-2A34-444A-9A83-EE2F8E6274C7}"/>
    <cellStyle name="Input 4 3 9" xfId="22593" xr:uid="{1CF06F78-CC8C-4BFB-9E65-08AC0306EB25}"/>
    <cellStyle name="Input 4 3 9 2" xfId="22594" xr:uid="{2C769D27-9FE9-420B-A4BF-BDA16992148F}"/>
    <cellStyle name="Input 4 3 9 2 2" xfId="22595" xr:uid="{1F04248E-B7E7-455B-B178-ABA170B7167B}"/>
    <cellStyle name="Input 4 3 9 3" xfId="22596" xr:uid="{39B06167-C4FC-4888-83CD-8198590E5826}"/>
    <cellStyle name="Input 4 30" xfId="22597" xr:uid="{DD2A5CFC-B8AB-4D7E-8D20-151559E8561B}"/>
    <cellStyle name="Input 4 31" xfId="22598" xr:uid="{0423CA9B-08DA-4474-AD5B-9E020CD348F8}"/>
    <cellStyle name="Input 4 4" xfId="22599" xr:uid="{A18B1EDE-8197-412B-84AE-BA3CF92525EF}"/>
    <cellStyle name="Input 4 4 10" xfId="22600" xr:uid="{263BC550-D8F7-4917-9564-A861DA5ECA20}"/>
    <cellStyle name="Input 4 4 10 2" xfId="22601" xr:uid="{99E9A97A-F126-4DAD-87D5-F1D3A62CB638}"/>
    <cellStyle name="Input 4 4 10 2 2" xfId="22602" xr:uid="{0828D6EE-3E4F-4813-A1C9-0C7B9BF38174}"/>
    <cellStyle name="Input 4 4 10 3" xfId="22603" xr:uid="{F2EB54CC-ACFB-42B7-88D6-BB2E69141BC9}"/>
    <cellStyle name="Input 4 4 11" xfId="22604" xr:uid="{AAD38A29-0603-42AC-8A67-0E2CB8E36819}"/>
    <cellStyle name="Input 4 4 11 2" xfId="22605" xr:uid="{3366164E-D45E-429B-A5D4-D6E3F31C20C9}"/>
    <cellStyle name="Input 4 4 11 2 2" xfId="22606" xr:uid="{F28C3738-1906-4F8E-BFAE-B25AA9B7CAE9}"/>
    <cellStyle name="Input 4 4 11 3" xfId="22607" xr:uid="{A583152A-058D-4ACB-A253-2DA24C550134}"/>
    <cellStyle name="Input 4 4 12" xfId="22608" xr:uid="{2B1BC31F-C3CF-42F4-B45D-ECEB80D4C0D1}"/>
    <cellStyle name="Input 4 4 12 2" xfId="22609" xr:uid="{7C11E41A-EB5B-487A-9F35-2E8B6B074842}"/>
    <cellStyle name="Input 4 4 12 2 2" xfId="22610" xr:uid="{7496AE3D-B2EE-42F9-99C0-A459F14EA855}"/>
    <cellStyle name="Input 4 4 12 3" xfId="22611" xr:uid="{978A2FF1-1D9F-45FF-93E2-BD82C28703CF}"/>
    <cellStyle name="Input 4 4 13" xfId="22612" xr:uid="{35B4C636-92E9-479E-A4B4-34A10ED6EB9D}"/>
    <cellStyle name="Input 4 4 13 2" xfId="22613" xr:uid="{0FF81D2C-6694-4827-9822-5B6D85A67A6B}"/>
    <cellStyle name="Input 4 4 13 2 2" xfId="22614" xr:uid="{DD24FD71-1A2E-4814-8E39-C3357BCB5C9B}"/>
    <cellStyle name="Input 4 4 13 3" xfId="22615" xr:uid="{0B9CC439-244E-429B-B8D8-5ACC476C3A88}"/>
    <cellStyle name="Input 4 4 14" xfId="22616" xr:uid="{9AC455C4-AE43-4E58-962D-5C44CB755F92}"/>
    <cellStyle name="Input 4 4 14 2" xfId="22617" xr:uid="{415750D5-FD2C-4CAA-BA91-DCC89C509238}"/>
    <cellStyle name="Input 4 4 14 2 2" xfId="22618" xr:uid="{9AC445CE-93A0-4EA2-9D44-8F8451B4560D}"/>
    <cellStyle name="Input 4 4 14 3" xfId="22619" xr:uid="{B065424C-A891-45BA-A7C6-16942768B6A2}"/>
    <cellStyle name="Input 4 4 15" xfId="22620" xr:uid="{25DBB7FF-78D0-48BE-899B-94B6BCBBCDE5}"/>
    <cellStyle name="Input 4 4 15 2" xfId="22621" xr:uid="{6279466B-D405-462E-B173-44E8E2044904}"/>
    <cellStyle name="Input 4 4 15 2 2" xfId="22622" xr:uid="{06D810C9-06D1-4D23-AF87-F12D6EC00CCA}"/>
    <cellStyle name="Input 4 4 15 3" xfId="22623" xr:uid="{F63FA80B-C904-4197-B8D0-EC8182ADB57B}"/>
    <cellStyle name="Input 4 4 16" xfId="22624" xr:uid="{C7062217-E3B2-4649-82E9-78BDDC6CC34D}"/>
    <cellStyle name="Input 4 4 16 2" xfId="22625" xr:uid="{B08B8425-3A20-49ED-99CC-7F21122C69FE}"/>
    <cellStyle name="Input 4 4 16 2 2" xfId="22626" xr:uid="{B324E12F-615B-4E13-B8B7-3DCAAD7336CE}"/>
    <cellStyle name="Input 4 4 16 3" xfId="22627" xr:uid="{7126A4B9-8CBB-46B4-B67D-FB9618DFEB93}"/>
    <cellStyle name="Input 4 4 17" xfId="22628" xr:uid="{43829B86-E6B8-4111-992A-F5C40EAE62D4}"/>
    <cellStyle name="Input 4 4 17 2" xfId="22629" xr:uid="{73EBE0AD-BDB9-4E28-B8C1-F5455D545911}"/>
    <cellStyle name="Input 4 4 17 2 2" xfId="22630" xr:uid="{45C87757-5CCC-471F-B341-D0360E7E305A}"/>
    <cellStyle name="Input 4 4 17 3" xfId="22631" xr:uid="{3913DC59-B22C-4011-9BC2-26FF7D5E9D76}"/>
    <cellStyle name="Input 4 4 18" xfId="22632" xr:uid="{F8A55A02-4BFD-43AC-8831-93326D1B23F5}"/>
    <cellStyle name="Input 4 4 18 2" xfId="22633" xr:uid="{7E685F43-6632-444A-901F-F4D57BBB9805}"/>
    <cellStyle name="Input 4 4 19" xfId="22634" xr:uid="{390C4477-D89F-4C5C-8A20-112929B89BFA}"/>
    <cellStyle name="Input 4 4 2" xfId="22635" xr:uid="{96C98599-D4D0-49B1-9BA2-759F0D5243D8}"/>
    <cellStyle name="Input 4 4 2 10" xfId="22636" xr:uid="{F6D39409-26FF-45CC-9AB4-737D92F7FBBB}"/>
    <cellStyle name="Input 4 4 2 10 2" xfId="22637" xr:uid="{0F438AB0-7F34-42C1-A7C9-64BA83C69F8E}"/>
    <cellStyle name="Input 4 4 2 10 2 2" xfId="22638" xr:uid="{F899BCEB-3D2C-4AAF-ABCC-BECFA7EAF969}"/>
    <cellStyle name="Input 4 4 2 10 3" xfId="22639" xr:uid="{5AAE7E04-EC28-4279-AA5A-5D58B4125285}"/>
    <cellStyle name="Input 4 4 2 11" xfId="22640" xr:uid="{461D454C-F280-4BB9-AD2C-9B84B424DCBB}"/>
    <cellStyle name="Input 4 4 2 11 2" xfId="22641" xr:uid="{066EED85-CAF8-48C3-97B1-BA8450AD7E19}"/>
    <cellStyle name="Input 4 4 2 11 2 2" xfId="22642" xr:uid="{2FFA5CB7-D68C-49F7-9492-489A099220DB}"/>
    <cellStyle name="Input 4 4 2 11 3" xfId="22643" xr:uid="{6643BB7A-D8EC-4A96-86BB-43B4B15883DB}"/>
    <cellStyle name="Input 4 4 2 12" xfId="22644" xr:uid="{AE7C418C-A9C3-4F36-9203-46C6EC2FF2FA}"/>
    <cellStyle name="Input 4 4 2 12 2" xfId="22645" xr:uid="{C11DDC2A-6B32-4E24-81F3-606850394BD5}"/>
    <cellStyle name="Input 4 4 2 12 2 2" xfId="22646" xr:uid="{78986461-297A-402D-9EEA-DA35DA8B6A11}"/>
    <cellStyle name="Input 4 4 2 12 3" xfId="22647" xr:uid="{E9D4F2C0-2CF7-4C0C-8AA9-1D1AEC5251B1}"/>
    <cellStyle name="Input 4 4 2 13" xfId="22648" xr:uid="{A9B5C884-232A-4D1D-92D3-08414BDFD871}"/>
    <cellStyle name="Input 4 4 2 13 2" xfId="22649" xr:uid="{D6F1ABB1-2BE5-467A-9A70-A3F562DFF593}"/>
    <cellStyle name="Input 4 4 2 13 2 2" xfId="22650" xr:uid="{5D186F5B-5DD5-48EC-826E-851430C222FE}"/>
    <cellStyle name="Input 4 4 2 13 3" xfId="22651" xr:uid="{DCACCD84-7845-4BFE-A891-C6D07915E0AA}"/>
    <cellStyle name="Input 4 4 2 14" xfId="22652" xr:uid="{EFCB0F61-E12F-47DE-86A3-8490D03CC1F6}"/>
    <cellStyle name="Input 4 4 2 14 2" xfId="22653" xr:uid="{BED4D5B7-8341-407B-B83B-5335D1CCAFE7}"/>
    <cellStyle name="Input 4 4 2 14 2 2" xfId="22654" xr:uid="{D50DBD1F-80AF-4D44-832E-33D547C72936}"/>
    <cellStyle name="Input 4 4 2 14 3" xfId="22655" xr:uid="{39B9DAD6-8D66-4F7B-AC5A-AC1D5D8F4067}"/>
    <cellStyle name="Input 4 4 2 15" xfId="22656" xr:uid="{4865D768-707B-4AC6-A5D3-006785CB0F73}"/>
    <cellStyle name="Input 4 4 2 15 2" xfId="22657" xr:uid="{3ED6EA2B-F16D-4341-B760-9292A68642FB}"/>
    <cellStyle name="Input 4 4 2 15 2 2" xfId="22658" xr:uid="{54FA03B8-7EEA-4678-A12A-7991DB8071EE}"/>
    <cellStyle name="Input 4 4 2 15 3" xfId="22659" xr:uid="{9D3259D1-2956-4210-9447-65ED16DE087E}"/>
    <cellStyle name="Input 4 4 2 16" xfId="22660" xr:uid="{868C964D-8F0A-489C-A4E1-43970010BF12}"/>
    <cellStyle name="Input 4 4 2 16 2" xfId="22661" xr:uid="{56B8618C-69AA-4E6B-AD5E-EF97FD9A4195}"/>
    <cellStyle name="Input 4 4 2 16 2 2" xfId="22662" xr:uid="{B993062B-E41E-41EE-BF35-03E46D09943D}"/>
    <cellStyle name="Input 4 4 2 16 3" xfId="22663" xr:uid="{BE6DE88B-E1CC-4417-855B-8EF0B0095624}"/>
    <cellStyle name="Input 4 4 2 17" xfId="22664" xr:uid="{A7E2D0F5-6133-485E-B5AD-A96628FF9965}"/>
    <cellStyle name="Input 4 4 2 17 2" xfId="22665" xr:uid="{3B874938-C146-4550-BE16-3771DCEA7261}"/>
    <cellStyle name="Input 4 4 2 17 2 2" xfId="22666" xr:uid="{5ECE279D-7AAB-4BEA-B876-E9154DFE4285}"/>
    <cellStyle name="Input 4 4 2 17 3" xfId="22667" xr:uid="{24A98D37-14EF-4E26-A201-2DFA6EA3497B}"/>
    <cellStyle name="Input 4 4 2 18" xfId="22668" xr:uid="{45B23D92-B58C-4D84-9C96-A78B33040E63}"/>
    <cellStyle name="Input 4 4 2 18 2" xfId="22669" xr:uid="{2A552B22-3948-4612-8314-E05B7EA91D13}"/>
    <cellStyle name="Input 4 4 2 18 2 2" xfId="22670" xr:uid="{6F6C247D-A1BC-48BA-A858-B6FDA4773A2B}"/>
    <cellStyle name="Input 4 4 2 18 3" xfId="22671" xr:uid="{9C624E62-C1B4-4E75-9C27-7B3940CC953A}"/>
    <cellStyle name="Input 4 4 2 19" xfId="22672" xr:uid="{B7259E50-88EF-43C5-B091-D14CE5FCC021}"/>
    <cellStyle name="Input 4 4 2 19 2" xfId="22673" xr:uid="{17A5561A-C251-4115-BCF7-A98507B9ADD3}"/>
    <cellStyle name="Input 4 4 2 19 2 2" xfId="22674" xr:uid="{7EBD2EDF-8B65-43DB-8D8C-30E5E1B05C1A}"/>
    <cellStyle name="Input 4 4 2 19 3" xfId="22675" xr:uid="{9207855C-CB55-4A87-B73E-FE3ABD80F850}"/>
    <cellStyle name="Input 4 4 2 2" xfId="22676" xr:uid="{771197D2-43F6-461E-B94B-058049D73918}"/>
    <cellStyle name="Input 4 4 2 2 2" xfId="22677" xr:uid="{AC598A97-15A2-46A7-BB3C-702BC7A0D475}"/>
    <cellStyle name="Input 4 4 2 2 2 2" xfId="22678" xr:uid="{AA1AF6BC-E444-481C-A78C-C579C3F649AE}"/>
    <cellStyle name="Input 4 4 2 2 2 2 2" xfId="22679" xr:uid="{9324479C-4C5D-41C7-A9AE-4A63D4374A10}"/>
    <cellStyle name="Input 4 4 2 2 2 3" xfId="22680" xr:uid="{6D78B18A-42D4-48CC-9424-E916BA24F406}"/>
    <cellStyle name="Input 4 4 2 2 2 4" xfId="22681" xr:uid="{91E23A61-6FA6-44BA-9687-D14F87C863B0}"/>
    <cellStyle name="Input 4 4 2 2 3" xfId="22682" xr:uid="{306712D8-F2CD-4D69-8EFB-0ABB5B6B403B}"/>
    <cellStyle name="Input 4 4 2 2 3 2" xfId="22683" xr:uid="{13F285DE-D687-48BE-8621-5F79516438D9}"/>
    <cellStyle name="Input 4 4 2 2 4" xfId="22684" xr:uid="{0A7EE266-1BCD-4031-9ACF-20FBE6387EE4}"/>
    <cellStyle name="Input 4 4 2 2 5" xfId="22685" xr:uid="{4AE720B9-2F88-4BB2-9F27-AC8013D79E04}"/>
    <cellStyle name="Input 4 4 2 20" xfId="22686" xr:uid="{93A9440C-F5EF-43E5-ABA6-5C0A4EC205D3}"/>
    <cellStyle name="Input 4 4 2 20 2" xfId="22687" xr:uid="{C1437BC7-E30B-47C8-9D14-397893E867F0}"/>
    <cellStyle name="Input 4 4 2 20 2 2" xfId="22688" xr:uid="{F84D9315-FD04-4848-92A5-A80E08996A1B}"/>
    <cellStyle name="Input 4 4 2 20 3" xfId="22689" xr:uid="{290CD1ED-B1F8-4223-A51D-93872FC1CD49}"/>
    <cellStyle name="Input 4 4 2 21" xfId="22690" xr:uid="{28AF8143-A4D9-4565-82B0-D1A007B5DA81}"/>
    <cellStyle name="Input 4 4 2 21 2" xfId="22691" xr:uid="{E2C7B9B1-15D8-4E27-B6EA-DCD72A41FB60}"/>
    <cellStyle name="Input 4 4 2 22" xfId="22692" xr:uid="{DE70ACA0-D392-4C31-B72D-D83C76FD2D98}"/>
    <cellStyle name="Input 4 4 2 23" xfId="22693" xr:uid="{5EADBACD-C8C3-42E4-A624-E8BE9273AF72}"/>
    <cellStyle name="Input 4 4 2 3" xfId="22694" xr:uid="{5479EAC9-1FF9-4E1A-9F95-1F4842916B78}"/>
    <cellStyle name="Input 4 4 2 3 2" xfId="22695" xr:uid="{46FFF888-B904-40A8-9935-0113E43F0C3B}"/>
    <cellStyle name="Input 4 4 2 3 2 2" xfId="22696" xr:uid="{67FF1C19-C223-4C24-8EE6-83F25B2B754C}"/>
    <cellStyle name="Input 4 4 2 3 2 3" xfId="22697" xr:uid="{5BD0BD0A-03EC-48AD-8F12-C4A3D9BD39FA}"/>
    <cellStyle name="Input 4 4 2 3 3" xfId="22698" xr:uid="{57483B9D-458D-4EFC-885B-5B835FB34CB8}"/>
    <cellStyle name="Input 4 4 2 3 3 2" xfId="22699" xr:uid="{596BF5B6-5713-4092-A536-229841824C11}"/>
    <cellStyle name="Input 4 4 2 3 4" xfId="22700" xr:uid="{E17F9981-236D-4585-B52B-5F2E586DCDC8}"/>
    <cellStyle name="Input 4 4 2 4" xfId="22701" xr:uid="{116E9EB4-FD21-4006-8454-3BAAD38FFCE4}"/>
    <cellStyle name="Input 4 4 2 4 2" xfId="22702" xr:uid="{86808B2F-0549-4E9E-8DA9-D849B1FF8315}"/>
    <cellStyle name="Input 4 4 2 4 2 2" xfId="22703" xr:uid="{824C6040-67C3-41A0-8D8A-18DEC6687727}"/>
    <cellStyle name="Input 4 4 2 4 3" xfId="22704" xr:uid="{5BEF3F94-10B2-4191-94B9-4B9286A6DCE2}"/>
    <cellStyle name="Input 4 4 2 4 4" xfId="22705" xr:uid="{879EE439-C76A-4085-8F38-37EF40E7FA06}"/>
    <cellStyle name="Input 4 4 2 5" xfId="22706" xr:uid="{5C368DC7-8F53-4F30-9681-AADFAC1EBD5A}"/>
    <cellStyle name="Input 4 4 2 5 2" xfId="22707" xr:uid="{2DF144A6-38B3-48FF-8CFD-0AB260CF896D}"/>
    <cellStyle name="Input 4 4 2 5 2 2" xfId="22708" xr:uid="{C2832330-72CF-4F82-9055-D053E53A7EA8}"/>
    <cellStyle name="Input 4 4 2 5 3" xfId="22709" xr:uid="{4D36BBC7-5A30-4990-98EF-CFB419C0A005}"/>
    <cellStyle name="Input 4 4 2 5 4" xfId="22710" xr:uid="{81D2A332-D2C4-4DFC-84EC-AECDE7B359ED}"/>
    <cellStyle name="Input 4 4 2 6" xfId="22711" xr:uid="{965015B3-F631-43F8-B5F2-BD240680E254}"/>
    <cellStyle name="Input 4 4 2 6 2" xfId="22712" xr:uid="{8C464BFF-EA2B-455F-9D44-F520CBA01D61}"/>
    <cellStyle name="Input 4 4 2 6 2 2" xfId="22713" xr:uid="{EF0E7EF3-5700-4BD2-8F1B-8303B30A7977}"/>
    <cellStyle name="Input 4 4 2 6 3" xfId="22714" xr:uid="{8747F76C-D2A3-41EE-AAEF-1C5BF1892584}"/>
    <cellStyle name="Input 4 4 2 7" xfId="22715" xr:uid="{95AF4959-FFC4-4657-85A4-2C84660546F0}"/>
    <cellStyle name="Input 4 4 2 7 2" xfId="22716" xr:uid="{B0BF48C0-4D30-4EE5-949A-D4570B0A2065}"/>
    <cellStyle name="Input 4 4 2 7 2 2" xfId="22717" xr:uid="{7FCD1DAE-406C-4D08-94F3-AE4FBE500D6A}"/>
    <cellStyle name="Input 4 4 2 7 3" xfId="22718" xr:uid="{7F859CDC-20AD-40C7-870A-A7B9D8261ABD}"/>
    <cellStyle name="Input 4 4 2 8" xfId="22719" xr:uid="{235971EA-D4AD-41D8-9157-C7A08B1C8854}"/>
    <cellStyle name="Input 4 4 2 8 2" xfId="22720" xr:uid="{AD892D83-B19A-43C7-9310-A6F2301EB3B8}"/>
    <cellStyle name="Input 4 4 2 8 2 2" xfId="22721" xr:uid="{EF260718-928B-4E63-AE94-E538BAEB22FA}"/>
    <cellStyle name="Input 4 4 2 8 3" xfId="22722" xr:uid="{2CEC637A-3F4A-43D2-ADB6-9C72DBDD5310}"/>
    <cellStyle name="Input 4 4 2 9" xfId="22723" xr:uid="{1368B098-C093-4BBA-AB78-DF2753B2CCFD}"/>
    <cellStyle name="Input 4 4 2 9 2" xfId="22724" xr:uid="{C4DF710E-2E46-4AC9-BA5E-AB71B3D26DD1}"/>
    <cellStyle name="Input 4 4 2 9 2 2" xfId="22725" xr:uid="{7B5DFAEB-BCAE-4807-8694-558D8E2ADA58}"/>
    <cellStyle name="Input 4 4 2 9 3" xfId="22726" xr:uid="{18447CEF-2C9C-4D02-B598-8536F79585E8}"/>
    <cellStyle name="Input 4 4 20" xfId="22727" xr:uid="{9F8FFD62-1427-470A-8E88-06B715C82593}"/>
    <cellStyle name="Input 4 4 3" xfId="22728" xr:uid="{2593294A-10D1-4081-AE0E-10B570C621E0}"/>
    <cellStyle name="Input 4 4 3 2" xfId="22729" xr:uid="{F5F749FF-34D5-4D16-A3FC-04A4FCB66FF3}"/>
    <cellStyle name="Input 4 4 3 2 2" xfId="22730" xr:uid="{89EB8ED3-4321-44AD-AA60-28DD93505265}"/>
    <cellStyle name="Input 4 4 3 2 2 2" xfId="22731" xr:uid="{74748AC7-85F6-4AF9-BF3D-CA556D4BC373}"/>
    <cellStyle name="Input 4 4 3 2 3" xfId="22732" xr:uid="{8810FB0F-7CA7-4AB7-9199-D7D699EFB3DF}"/>
    <cellStyle name="Input 4 4 3 2 4" xfId="22733" xr:uid="{DA25839B-6A08-4D7C-B267-3A03837ECCC4}"/>
    <cellStyle name="Input 4 4 3 3" xfId="22734" xr:uid="{16D55034-6B95-4FBC-9ABE-AF8B888F094E}"/>
    <cellStyle name="Input 4 4 3 3 2" xfId="22735" xr:uid="{8F9E1FD5-744A-4FEE-8C28-C1A0D4A6C767}"/>
    <cellStyle name="Input 4 4 3 4" xfId="22736" xr:uid="{1691A277-878D-47AE-B345-0BEE055673C4}"/>
    <cellStyle name="Input 4 4 3 5" xfId="22737" xr:uid="{0439012A-4EAF-4C0A-BA3C-FCF5AC58A8C2}"/>
    <cellStyle name="Input 4 4 4" xfId="22738" xr:uid="{58F5861A-24B2-46B0-9197-CA2FA6F50FD9}"/>
    <cellStyle name="Input 4 4 4 2" xfId="22739" xr:uid="{6628B3D9-6756-483E-BAEA-70A496C095EE}"/>
    <cellStyle name="Input 4 4 4 2 2" xfId="22740" xr:uid="{C155C351-291D-4E3B-8719-F1EE3DBF5E57}"/>
    <cellStyle name="Input 4 4 4 2 3" xfId="22741" xr:uid="{9CDCCF1F-374B-4414-8DE1-F63B468EB9E5}"/>
    <cellStyle name="Input 4 4 4 3" xfId="22742" xr:uid="{715563B5-EAC9-458B-A0A7-99257728F9CB}"/>
    <cellStyle name="Input 4 4 4 3 2" xfId="22743" xr:uid="{743C4880-1D91-43BC-8DAC-EA181547BDB4}"/>
    <cellStyle name="Input 4 4 4 4" xfId="22744" xr:uid="{AC9C765D-7691-47FD-8B8D-CCCE83C8EDC2}"/>
    <cellStyle name="Input 4 4 5" xfId="22745" xr:uid="{4988E399-DE13-425F-8D91-8486F54D2C6F}"/>
    <cellStyle name="Input 4 4 5 2" xfId="22746" xr:uid="{A8F48C02-E696-44E8-95F1-A434561D577F}"/>
    <cellStyle name="Input 4 4 5 2 2" xfId="22747" xr:uid="{75424C1A-02D3-4505-8DA7-1D439A008D36}"/>
    <cellStyle name="Input 4 4 5 2 3" xfId="22748" xr:uid="{CED5C36C-6FC8-420F-A7E6-E6CB61509DB4}"/>
    <cellStyle name="Input 4 4 5 3" xfId="22749" xr:uid="{1A480198-4A5C-480E-A26A-54A8AD8E10B6}"/>
    <cellStyle name="Input 4 4 5 4" xfId="22750" xr:uid="{EC4E9F44-2B87-40F6-87C1-F944E752A2AF}"/>
    <cellStyle name="Input 4 4 6" xfId="22751" xr:uid="{63C2FC6B-7B26-47A9-9FC2-8295C3EFD058}"/>
    <cellStyle name="Input 4 4 6 2" xfId="22752" xr:uid="{E56BE2D0-C689-4702-BF0E-009A2AE0AF91}"/>
    <cellStyle name="Input 4 4 6 2 2" xfId="22753" xr:uid="{3B48D5C9-EE3E-4C15-8E7B-CA8448C7B923}"/>
    <cellStyle name="Input 4 4 6 3" xfId="22754" xr:uid="{A71CC287-019F-47F9-B250-88E2336B6738}"/>
    <cellStyle name="Input 4 4 6 4" xfId="22755" xr:uid="{8B89DCAE-FA4D-4C73-9B31-D9CE9819D7E7}"/>
    <cellStyle name="Input 4 4 7" xfId="22756" xr:uid="{D4EDD3C6-217F-47DB-85FE-A3D2B4A766C7}"/>
    <cellStyle name="Input 4 4 7 2" xfId="22757" xr:uid="{767B4363-E309-4A80-84C5-48276401B676}"/>
    <cellStyle name="Input 4 4 7 2 2" xfId="22758" xr:uid="{111B9B8C-0720-4D77-A35D-B98299595430}"/>
    <cellStyle name="Input 4 4 7 3" xfId="22759" xr:uid="{09E7E8CB-E02F-48F9-8B45-EC84ABAB99E6}"/>
    <cellStyle name="Input 4 4 8" xfId="22760" xr:uid="{A4802C9F-D975-47B1-A735-457F7CF8236D}"/>
    <cellStyle name="Input 4 4 8 2" xfId="22761" xr:uid="{9C5F1A8D-C31B-4217-A1A7-1D906194606B}"/>
    <cellStyle name="Input 4 4 8 2 2" xfId="22762" xr:uid="{17526669-3E8D-4F18-B06E-180F099E2D3D}"/>
    <cellStyle name="Input 4 4 8 3" xfId="22763" xr:uid="{33EFDBC5-7A5D-4AA2-A7DC-DEBA079A3630}"/>
    <cellStyle name="Input 4 4 9" xfId="22764" xr:uid="{A2E2A417-AE1C-4AAF-8236-0DD2D7C49F15}"/>
    <cellStyle name="Input 4 4 9 2" xfId="22765" xr:uid="{7D61D109-147D-4B18-A210-7C5D0C5942C0}"/>
    <cellStyle name="Input 4 4 9 2 2" xfId="22766" xr:uid="{DC77F26D-8EE3-42E1-B709-562352D285D7}"/>
    <cellStyle name="Input 4 4 9 3" xfId="22767" xr:uid="{6E75154F-97E1-44D9-8A95-FF6A8185CA26}"/>
    <cellStyle name="Input 4 5" xfId="22768" xr:uid="{04420000-EE8C-4E69-A6B3-A5CB2ABB8193}"/>
    <cellStyle name="Input 4 5 10" xfId="22769" xr:uid="{E55E4902-7FDA-4280-A1B1-F7B49BA8DF0F}"/>
    <cellStyle name="Input 4 5 10 2" xfId="22770" xr:uid="{4A60EBCF-1D79-4777-B59B-1B57BD9876FD}"/>
    <cellStyle name="Input 4 5 10 2 2" xfId="22771" xr:uid="{40DA4DB8-8BB5-42DC-BD3A-5D6644C144BB}"/>
    <cellStyle name="Input 4 5 10 3" xfId="22772" xr:uid="{89F152EB-85A0-4535-9AB7-101621A1628A}"/>
    <cellStyle name="Input 4 5 11" xfId="22773" xr:uid="{FCDB2F63-602B-447E-94A7-288C5CC4430D}"/>
    <cellStyle name="Input 4 5 11 2" xfId="22774" xr:uid="{B7114D7E-B54A-4EF7-8CD4-2435C0A3C293}"/>
    <cellStyle name="Input 4 5 11 2 2" xfId="22775" xr:uid="{E7B83A6B-24AD-4696-B974-C95B64F33B4F}"/>
    <cellStyle name="Input 4 5 11 3" xfId="22776" xr:uid="{73EF7E0E-DD54-48D4-9F66-C01E5B00D791}"/>
    <cellStyle name="Input 4 5 12" xfId="22777" xr:uid="{9F24B1FB-9763-42C7-BFF4-6FA1269862D3}"/>
    <cellStyle name="Input 4 5 12 2" xfId="22778" xr:uid="{B348FC8D-05E6-4EED-800C-D487D4B12111}"/>
    <cellStyle name="Input 4 5 12 2 2" xfId="22779" xr:uid="{EC9D5790-951A-4233-928A-A29B6FF66884}"/>
    <cellStyle name="Input 4 5 12 3" xfId="22780" xr:uid="{2C0E58C1-8D83-4A0C-84DC-A839685C2C7A}"/>
    <cellStyle name="Input 4 5 13" xfId="22781" xr:uid="{B95589AD-F98D-4E5F-93E8-0828F721C69A}"/>
    <cellStyle name="Input 4 5 13 2" xfId="22782" xr:uid="{DD1DBF30-660C-45E1-907A-62B438B4F512}"/>
    <cellStyle name="Input 4 5 13 2 2" xfId="22783" xr:uid="{03977187-1072-4BFE-8568-A0399F5B80F2}"/>
    <cellStyle name="Input 4 5 13 3" xfId="22784" xr:uid="{B82DC8C6-B7DF-4C99-A070-CF8C00DC690B}"/>
    <cellStyle name="Input 4 5 14" xfId="22785" xr:uid="{EFE16E60-7A6A-4DAC-8164-438933A049C3}"/>
    <cellStyle name="Input 4 5 14 2" xfId="22786" xr:uid="{233894E3-C9A4-4298-87B3-0017D50F8E8F}"/>
    <cellStyle name="Input 4 5 14 2 2" xfId="22787" xr:uid="{386ABC92-16F0-451D-9E21-FD738741E320}"/>
    <cellStyle name="Input 4 5 14 3" xfId="22788" xr:uid="{3295F1AC-74BC-423D-968B-533AA3F871AD}"/>
    <cellStyle name="Input 4 5 15" xfId="22789" xr:uid="{4C9182F3-5323-46A0-8E2C-0095F4BE0360}"/>
    <cellStyle name="Input 4 5 15 2" xfId="22790" xr:uid="{0B74325B-B873-4AAE-AA15-4BA13EE1F361}"/>
    <cellStyle name="Input 4 5 15 2 2" xfId="22791" xr:uid="{4F527EDB-13CF-4F80-B4F9-D2B093A91A44}"/>
    <cellStyle name="Input 4 5 15 3" xfId="22792" xr:uid="{DB3E58A6-0C98-4E58-A0CE-32A603026392}"/>
    <cellStyle name="Input 4 5 16" xfId="22793" xr:uid="{D64EB385-C64E-4C72-B4CE-41C047783E65}"/>
    <cellStyle name="Input 4 5 16 2" xfId="22794" xr:uid="{C6604241-507B-40CA-9E1A-76C7073DA01C}"/>
    <cellStyle name="Input 4 5 16 2 2" xfId="22795" xr:uid="{39CD558D-980D-43CE-A1F1-CE9D49F46EF5}"/>
    <cellStyle name="Input 4 5 16 3" xfId="22796" xr:uid="{5FDFD3E3-E58D-46CC-B748-3BB9ED9FB9F8}"/>
    <cellStyle name="Input 4 5 17" xfId="22797" xr:uid="{496752DC-AC96-4712-863B-C6A078C95E97}"/>
    <cellStyle name="Input 4 5 17 2" xfId="22798" xr:uid="{15D44530-115C-4651-844B-BEB23A26D91D}"/>
    <cellStyle name="Input 4 5 17 2 2" xfId="22799" xr:uid="{788C95F0-474C-42A4-8AE9-7F656F95D0D0}"/>
    <cellStyle name="Input 4 5 17 3" xfId="22800" xr:uid="{FB643494-3F4F-47B7-A0A4-FE39422A6F74}"/>
    <cellStyle name="Input 4 5 18" xfId="22801" xr:uid="{6281A56D-ECAF-4D7B-9F7D-CBB68E9965FB}"/>
    <cellStyle name="Input 4 5 18 2" xfId="22802" xr:uid="{62E9F3B9-2CD6-45B2-8CF8-CA874A933E41}"/>
    <cellStyle name="Input 4 5 18 2 2" xfId="22803" xr:uid="{ED0E1C2F-1290-4272-95F2-58E8A74375CE}"/>
    <cellStyle name="Input 4 5 18 3" xfId="22804" xr:uid="{CDCA9AED-4A60-4D93-89C0-E6BD4B077C51}"/>
    <cellStyle name="Input 4 5 19" xfId="22805" xr:uid="{2D4817B7-F210-495D-A709-A692CA129753}"/>
    <cellStyle name="Input 4 5 19 2" xfId="22806" xr:uid="{A2ACE3C4-4A85-4268-BDAF-E1B3BACB3EB2}"/>
    <cellStyle name="Input 4 5 19 2 2" xfId="22807" xr:uid="{D4C94975-D2B9-4B7A-9EED-C1FE27F31F44}"/>
    <cellStyle name="Input 4 5 19 3" xfId="22808" xr:uid="{25036D52-656F-406E-8E42-B803E9E69CD3}"/>
    <cellStyle name="Input 4 5 2" xfId="22809" xr:uid="{E9B7FC88-46B1-4DCC-86F7-5BDDD3783408}"/>
    <cellStyle name="Input 4 5 2 10" xfId="22810" xr:uid="{BEB78A09-93B6-4D02-B326-A598F8A1073B}"/>
    <cellStyle name="Input 4 5 2 10 2" xfId="22811" xr:uid="{5295F8F1-106F-4B18-A939-6989F4282754}"/>
    <cellStyle name="Input 4 5 2 10 2 2" xfId="22812" xr:uid="{FA5A6745-B323-4B79-B97D-69251CAD67DE}"/>
    <cellStyle name="Input 4 5 2 10 3" xfId="22813" xr:uid="{80BCF0F1-0631-4AC6-8A22-202371DDF140}"/>
    <cellStyle name="Input 4 5 2 11" xfId="22814" xr:uid="{C2B703A5-5D98-4767-9AF3-7BFB28B66FFC}"/>
    <cellStyle name="Input 4 5 2 11 2" xfId="22815" xr:uid="{EA3A43B9-149A-47A4-831E-657D7FB5868D}"/>
    <cellStyle name="Input 4 5 2 11 2 2" xfId="22816" xr:uid="{98B29C00-A1FE-4A7E-BD1A-B42A686A6B45}"/>
    <cellStyle name="Input 4 5 2 11 3" xfId="22817" xr:uid="{F8E406DA-400E-44C2-B5E2-81A9E62FCD9D}"/>
    <cellStyle name="Input 4 5 2 12" xfId="22818" xr:uid="{4B862459-3BB5-47A6-B08B-CCB6547F8E3E}"/>
    <cellStyle name="Input 4 5 2 12 2" xfId="22819" xr:uid="{D7B83D84-CC30-42B3-9D1F-196748D64DB2}"/>
    <cellStyle name="Input 4 5 2 12 2 2" xfId="22820" xr:uid="{FDF95F41-F1C7-4298-9FE0-67FAD69926CF}"/>
    <cellStyle name="Input 4 5 2 12 3" xfId="22821" xr:uid="{1E4AC680-214C-4B3F-A7DF-71C2D0EFAE92}"/>
    <cellStyle name="Input 4 5 2 13" xfId="22822" xr:uid="{4774F2E5-7176-41C1-BF84-26273B7FAE93}"/>
    <cellStyle name="Input 4 5 2 13 2" xfId="22823" xr:uid="{521BB751-97C6-472E-88B2-75D06908DC42}"/>
    <cellStyle name="Input 4 5 2 13 2 2" xfId="22824" xr:uid="{363C6B76-C44E-4BF1-AE3A-66273D7EBB87}"/>
    <cellStyle name="Input 4 5 2 13 3" xfId="22825" xr:uid="{5C5F1ED3-823E-4AE0-AAEA-4E58BAB69108}"/>
    <cellStyle name="Input 4 5 2 14" xfId="22826" xr:uid="{55427B26-7C39-4123-94A3-1840530C568A}"/>
    <cellStyle name="Input 4 5 2 14 2" xfId="22827" xr:uid="{4DFF8254-58E3-45EF-9682-51982F7F7378}"/>
    <cellStyle name="Input 4 5 2 14 2 2" xfId="22828" xr:uid="{CAD64227-DAF0-4CE1-A518-E0B3379B7E9A}"/>
    <cellStyle name="Input 4 5 2 14 3" xfId="22829" xr:uid="{5F4DE419-0458-4186-8EE8-C39C23AA86A4}"/>
    <cellStyle name="Input 4 5 2 15" xfId="22830" xr:uid="{AC4D3A9A-8C61-4F59-9AFA-A27A45324069}"/>
    <cellStyle name="Input 4 5 2 15 2" xfId="22831" xr:uid="{598DB89A-FECC-4D78-A41A-E0FB670E948B}"/>
    <cellStyle name="Input 4 5 2 15 2 2" xfId="22832" xr:uid="{360C7A64-161D-4345-86E7-0996E2882881}"/>
    <cellStyle name="Input 4 5 2 15 3" xfId="22833" xr:uid="{29D4AAF1-1333-4AD8-9B3E-7FCAA7D0C0DD}"/>
    <cellStyle name="Input 4 5 2 16" xfId="22834" xr:uid="{CAA822F7-3C70-4704-87D7-CA108F0BF4A9}"/>
    <cellStyle name="Input 4 5 2 16 2" xfId="22835" xr:uid="{65B0BF73-4C48-4B99-A294-BAEF2942270A}"/>
    <cellStyle name="Input 4 5 2 16 2 2" xfId="22836" xr:uid="{43DD5F8A-151B-44E2-99DA-91686C9A926B}"/>
    <cellStyle name="Input 4 5 2 16 3" xfId="22837" xr:uid="{117A492D-E079-4C2D-AF5F-26727BDA0BBF}"/>
    <cellStyle name="Input 4 5 2 17" xfId="22838" xr:uid="{57C4910A-057B-48FE-ADF0-2778EE9F76F6}"/>
    <cellStyle name="Input 4 5 2 17 2" xfId="22839" xr:uid="{853CEF87-0AA0-42C0-9CC6-080C0E7B4E06}"/>
    <cellStyle name="Input 4 5 2 17 2 2" xfId="22840" xr:uid="{4BC53C7B-362C-4B86-B6C3-B7BA2D506FDF}"/>
    <cellStyle name="Input 4 5 2 17 3" xfId="22841" xr:uid="{866B07F8-CA61-44CD-B85D-1A1F35D68B79}"/>
    <cellStyle name="Input 4 5 2 18" xfId="22842" xr:uid="{7215964B-6ACC-426F-AB78-E9548C195222}"/>
    <cellStyle name="Input 4 5 2 18 2" xfId="22843" xr:uid="{746B39B0-9691-4059-93E5-B581DC212381}"/>
    <cellStyle name="Input 4 5 2 18 2 2" xfId="22844" xr:uid="{A914FC82-8D2F-40BD-8528-6C5400F4B279}"/>
    <cellStyle name="Input 4 5 2 18 3" xfId="22845" xr:uid="{B2E17EFE-C2A5-4355-A8D7-8749595A6538}"/>
    <cellStyle name="Input 4 5 2 19" xfId="22846" xr:uid="{001811F5-A1C0-477D-B45C-D95F80C4FB67}"/>
    <cellStyle name="Input 4 5 2 19 2" xfId="22847" xr:uid="{1EDDC0C9-4549-49AD-8986-53FD50B959FA}"/>
    <cellStyle name="Input 4 5 2 19 2 2" xfId="22848" xr:uid="{7C9F70AE-F0AA-496C-881E-7552D98F7570}"/>
    <cellStyle name="Input 4 5 2 19 3" xfId="22849" xr:uid="{7A9CBB88-CE9C-44CE-8C82-5DEE49EDC627}"/>
    <cellStyle name="Input 4 5 2 2" xfId="22850" xr:uid="{C025CFA6-F961-4796-806E-5B7C4D50A950}"/>
    <cellStyle name="Input 4 5 2 2 2" xfId="22851" xr:uid="{62E979A7-D6C7-4FED-957F-FA6DC10A6077}"/>
    <cellStyle name="Input 4 5 2 2 2 2" xfId="22852" xr:uid="{1C84F178-9DBF-4A73-9D10-A36D5487B76E}"/>
    <cellStyle name="Input 4 5 2 2 2 3" xfId="22853" xr:uid="{CD8632A6-0D5D-4E43-998E-AA7C35F93D89}"/>
    <cellStyle name="Input 4 5 2 2 3" xfId="22854" xr:uid="{7517C676-1AFB-48C0-BFF0-18C5699A4612}"/>
    <cellStyle name="Input 4 5 2 2 3 2" xfId="22855" xr:uid="{F86D1548-47DE-4D97-A835-46375584AE32}"/>
    <cellStyle name="Input 4 5 2 2 4" xfId="22856" xr:uid="{C33D4BAF-8853-4983-B30F-F06554F17954}"/>
    <cellStyle name="Input 4 5 2 20" xfId="22857" xr:uid="{EA68E72F-96D6-4ABE-9740-981628710D29}"/>
    <cellStyle name="Input 4 5 2 20 2" xfId="22858" xr:uid="{B1E37F48-301F-492C-BDA9-1363D894BF38}"/>
    <cellStyle name="Input 4 5 2 20 2 2" xfId="22859" xr:uid="{E6CAA88B-DA7E-4B20-81D0-C3DE8C16AD87}"/>
    <cellStyle name="Input 4 5 2 20 3" xfId="22860" xr:uid="{0062C700-176D-4CFF-85BA-D9C342C4C3B2}"/>
    <cellStyle name="Input 4 5 2 21" xfId="22861" xr:uid="{5E963180-9B94-4E7B-8C74-3A3AFE92FE7D}"/>
    <cellStyle name="Input 4 5 2 21 2" xfId="22862" xr:uid="{ED1231E2-2F3C-4853-9224-0A16BD43B173}"/>
    <cellStyle name="Input 4 5 2 22" xfId="22863" xr:uid="{93E7252A-0E3B-4285-BB0C-4219DC468023}"/>
    <cellStyle name="Input 4 5 2 23" xfId="22864" xr:uid="{0225514C-CDB7-4A0A-A47E-AA9A53F6A46B}"/>
    <cellStyle name="Input 4 5 2 3" xfId="22865" xr:uid="{75FEFC91-AA59-4763-8507-41DA4D8FC67F}"/>
    <cellStyle name="Input 4 5 2 3 2" xfId="22866" xr:uid="{4F0A8002-1723-4C79-8729-A874F96436C4}"/>
    <cellStyle name="Input 4 5 2 3 2 2" xfId="22867" xr:uid="{2FEDD20F-FA6B-405C-9E25-95F6ED74B2B1}"/>
    <cellStyle name="Input 4 5 2 3 3" xfId="22868" xr:uid="{6343BFC9-565E-429B-8C16-A61EF6AFC7E7}"/>
    <cellStyle name="Input 4 5 2 3 4" xfId="22869" xr:uid="{682D9B88-2988-479D-B4E2-5D3316FF158F}"/>
    <cellStyle name="Input 4 5 2 4" xfId="22870" xr:uid="{593E5067-3020-4D56-AA2D-5C5682665C92}"/>
    <cellStyle name="Input 4 5 2 4 2" xfId="22871" xr:uid="{6F3A6075-16C3-445F-8578-18D8850330ED}"/>
    <cellStyle name="Input 4 5 2 4 2 2" xfId="22872" xr:uid="{3314E5CE-A7AE-4D68-9895-F5F788C37789}"/>
    <cellStyle name="Input 4 5 2 4 3" xfId="22873" xr:uid="{798C16A5-79A8-4F29-A35E-E48CF6834C8E}"/>
    <cellStyle name="Input 4 5 2 4 4" xfId="22874" xr:uid="{4C1DBC7B-09F1-40D4-A3CC-F99D9833E5AC}"/>
    <cellStyle name="Input 4 5 2 5" xfId="22875" xr:uid="{725CF189-6E63-4726-8262-E45EE7C44B7E}"/>
    <cellStyle name="Input 4 5 2 5 2" xfId="22876" xr:uid="{7B1599E3-FEA0-49E1-9320-240919EDC0A0}"/>
    <cellStyle name="Input 4 5 2 5 2 2" xfId="22877" xr:uid="{F884E96B-552C-4B5A-8F3B-0DADBB071B7B}"/>
    <cellStyle name="Input 4 5 2 5 3" xfId="22878" xr:uid="{40FF2A6A-1C1E-4D43-90E6-DCE631B50330}"/>
    <cellStyle name="Input 4 5 2 6" xfId="22879" xr:uid="{44D76FA4-5C9F-4290-9106-792431E11883}"/>
    <cellStyle name="Input 4 5 2 6 2" xfId="22880" xr:uid="{C5182717-3FCE-42A3-B286-D19770846912}"/>
    <cellStyle name="Input 4 5 2 6 2 2" xfId="22881" xr:uid="{7DE841D9-1235-4332-8C0F-53413691E4CC}"/>
    <cellStyle name="Input 4 5 2 6 3" xfId="22882" xr:uid="{887BF612-A128-42DC-9039-193C7E32E0C2}"/>
    <cellStyle name="Input 4 5 2 7" xfId="22883" xr:uid="{393337A9-2FBD-4CB3-93F5-6D549AA57FC1}"/>
    <cellStyle name="Input 4 5 2 7 2" xfId="22884" xr:uid="{53920B34-B0EE-4492-B513-C38073651347}"/>
    <cellStyle name="Input 4 5 2 7 2 2" xfId="22885" xr:uid="{EDEEC2E1-7C84-4C53-AB69-C68CCD110E3F}"/>
    <cellStyle name="Input 4 5 2 7 3" xfId="22886" xr:uid="{934524B2-B678-433B-9A3A-FF5313953B92}"/>
    <cellStyle name="Input 4 5 2 8" xfId="22887" xr:uid="{4DEBFBC9-91B0-4B24-8C81-63867F32315E}"/>
    <cellStyle name="Input 4 5 2 8 2" xfId="22888" xr:uid="{E1B0FC87-AC4A-440F-A80F-A0AF7B3F16B8}"/>
    <cellStyle name="Input 4 5 2 8 2 2" xfId="22889" xr:uid="{0DCDC06F-018F-4738-8B48-A41BF2AB6992}"/>
    <cellStyle name="Input 4 5 2 8 3" xfId="22890" xr:uid="{A69E87B8-6AC9-4916-9EEA-652FD3CFED1F}"/>
    <cellStyle name="Input 4 5 2 9" xfId="22891" xr:uid="{F76A2E92-CBDB-4D22-8153-490660CFADC4}"/>
    <cellStyle name="Input 4 5 2 9 2" xfId="22892" xr:uid="{1A8BA6DE-C1DB-4065-A6EC-5A7F559C0CE0}"/>
    <cellStyle name="Input 4 5 2 9 2 2" xfId="22893" xr:uid="{E305D9ED-DE0B-4F96-8343-8F4AAF4AFDC7}"/>
    <cellStyle name="Input 4 5 2 9 3" xfId="22894" xr:uid="{A5EF857B-BD63-4767-A752-AB66303D9B96}"/>
    <cellStyle name="Input 4 5 20" xfId="22895" xr:uid="{371CF7E1-6DD9-4343-ADDD-187C45A54AEB}"/>
    <cellStyle name="Input 4 5 20 2" xfId="22896" xr:uid="{62B52907-76AF-45FE-B046-E52998A5E041}"/>
    <cellStyle name="Input 4 5 20 2 2" xfId="22897" xr:uid="{7461710A-569B-4F20-9F86-50478F71A7B5}"/>
    <cellStyle name="Input 4 5 20 3" xfId="22898" xr:uid="{0371869A-FA27-40AD-95F8-2D433F667DB9}"/>
    <cellStyle name="Input 4 5 21" xfId="22899" xr:uid="{38455BEE-7985-4697-AF92-2EF5443CA34F}"/>
    <cellStyle name="Input 4 5 21 2" xfId="22900" xr:uid="{21AC2615-7329-4085-80A9-F4BBF8595E17}"/>
    <cellStyle name="Input 4 5 21 2 2" xfId="22901" xr:uid="{63F76F03-02CC-4DE5-A372-A748D0B8B503}"/>
    <cellStyle name="Input 4 5 21 3" xfId="22902" xr:uid="{07F0D4CE-C8CC-4A49-8D22-3F9337B836CC}"/>
    <cellStyle name="Input 4 5 22" xfId="22903" xr:uid="{692D41C6-80A7-401E-8134-146B935020A6}"/>
    <cellStyle name="Input 4 5 22 2" xfId="22904" xr:uid="{D2373B01-12D8-495C-B8A2-3A24B07129F6}"/>
    <cellStyle name="Input 4 5 23" xfId="22905" xr:uid="{9C545201-88D2-4611-8AC9-B0FA59FA40C4}"/>
    <cellStyle name="Input 4 5 24" xfId="22906" xr:uid="{89B4412A-C374-4A20-B9AF-4505D95F73E0}"/>
    <cellStyle name="Input 4 5 3" xfId="22907" xr:uid="{18F671DF-210B-4A03-9AEC-F26CF8D1B315}"/>
    <cellStyle name="Input 4 5 3 2" xfId="22908" xr:uid="{2888234E-7736-4C62-99A4-D1689D2A6E1E}"/>
    <cellStyle name="Input 4 5 3 2 2" xfId="22909" xr:uid="{58768ADF-B112-4ED3-A70F-AA70D37A6608}"/>
    <cellStyle name="Input 4 5 3 2 3" xfId="22910" xr:uid="{ACDAD92D-66AF-404B-A601-4F30CE11FC2C}"/>
    <cellStyle name="Input 4 5 3 3" xfId="22911" xr:uid="{DF11DA6B-2643-4874-9131-BB5A50F153C8}"/>
    <cellStyle name="Input 4 5 3 3 2" xfId="22912" xr:uid="{C73E0AD9-B3CD-43DB-BDC1-55AF87274DDD}"/>
    <cellStyle name="Input 4 5 3 4" xfId="22913" xr:uid="{D535E541-2BC3-4298-BABE-E79A0B39FE42}"/>
    <cellStyle name="Input 4 5 4" xfId="22914" xr:uid="{5ED4512B-F9A2-4D0F-BDFA-E7881150079B}"/>
    <cellStyle name="Input 4 5 4 2" xfId="22915" xr:uid="{23259994-1B9C-4749-A95F-493C416CB3E7}"/>
    <cellStyle name="Input 4 5 4 2 2" xfId="22916" xr:uid="{699F93BD-A3D1-4D6B-BD93-EE8AB743E24B}"/>
    <cellStyle name="Input 4 5 4 3" xfId="22917" xr:uid="{8F10DF6D-8E9D-417A-9362-9CDE8B0C5D32}"/>
    <cellStyle name="Input 4 5 4 4" xfId="22918" xr:uid="{B358720A-551E-4929-B0E1-F1739C44EC01}"/>
    <cellStyle name="Input 4 5 5" xfId="22919" xr:uid="{D175C964-3799-42AE-B56F-B76D63474F08}"/>
    <cellStyle name="Input 4 5 5 2" xfId="22920" xr:uid="{08C49998-EEB7-4452-836C-E19704447444}"/>
    <cellStyle name="Input 4 5 5 2 2" xfId="22921" xr:uid="{12928C88-9C0A-44A6-9AC8-E79B3801EE43}"/>
    <cellStyle name="Input 4 5 5 3" xfId="22922" xr:uid="{B74B26F3-0DE9-4D33-A0B3-385106614E3A}"/>
    <cellStyle name="Input 4 5 5 4" xfId="22923" xr:uid="{77F8720C-FD68-4D4D-A6E6-0BF219F8A970}"/>
    <cellStyle name="Input 4 5 6" xfId="22924" xr:uid="{2E913896-8550-4CE4-BE15-AB02DCD20345}"/>
    <cellStyle name="Input 4 5 6 2" xfId="22925" xr:uid="{42FFA8A8-CBA8-4845-A15E-0EE2AFF8652E}"/>
    <cellStyle name="Input 4 5 6 2 2" xfId="22926" xr:uid="{594C73ED-A686-45DC-A416-683A28955603}"/>
    <cellStyle name="Input 4 5 6 3" xfId="22927" xr:uid="{4F9845CC-F378-40F5-9885-1641E9291ECE}"/>
    <cellStyle name="Input 4 5 7" xfId="22928" xr:uid="{289EE3EB-96C3-467F-81A5-DAEBA6AE6ABE}"/>
    <cellStyle name="Input 4 5 7 2" xfId="22929" xr:uid="{F14C6993-D99E-4E31-91C8-05B379F28866}"/>
    <cellStyle name="Input 4 5 7 2 2" xfId="22930" xr:uid="{22DAF9A6-5A17-46C5-8693-B02D23A15BA0}"/>
    <cellStyle name="Input 4 5 7 3" xfId="22931" xr:uid="{8DA22DAA-0422-44F1-8DA4-7B3BC6697D0E}"/>
    <cellStyle name="Input 4 5 8" xfId="22932" xr:uid="{3F900699-FD77-4A5F-A525-3863D5F75023}"/>
    <cellStyle name="Input 4 5 8 2" xfId="22933" xr:uid="{2804BC6B-584D-4B65-A43D-08774F186BE5}"/>
    <cellStyle name="Input 4 5 8 2 2" xfId="22934" xr:uid="{52A10AC4-B8FA-493B-8921-08C09E493EB1}"/>
    <cellStyle name="Input 4 5 8 3" xfId="22935" xr:uid="{70DB75E5-14D8-4AAF-AD11-1BE926875407}"/>
    <cellStyle name="Input 4 5 9" xfId="22936" xr:uid="{BBF65AD5-D0D6-46D1-9C07-E6F0B15E147C}"/>
    <cellStyle name="Input 4 5 9 2" xfId="22937" xr:uid="{E3852BA8-2752-4048-9CF4-D6EEEFBE2A28}"/>
    <cellStyle name="Input 4 5 9 2 2" xfId="22938" xr:uid="{91B48BA4-46BD-44D2-8187-66B5C5B31613}"/>
    <cellStyle name="Input 4 5 9 3" xfId="22939" xr:uid="{18192001-8E74-4477-BF0F-E05A6CD941CE}"/>
    <cellStyle name="Input 4 6" xfId="22940" xr:uid="{4B6766C8-5C92-4A00-9CB5-57ECE33821B1}"/>
    <cellStyle name="Input 4 6 10" xfId="22941" xr:uid="{F2379849-431F-4B6E-859D-0B9E8A4BA6AC}"/>
    <cellStyle name="Input 4 6 10 2" xfId="22942" xr:uid="{1A277F27-BCA9-4081-85BC-3FB55961211C}"/>
    <cellStyle name="Input 4 6 10 2 2" xfId="22943" xr:uid="{9315B4B1-F032-4C13-86D7-CF3E603FE817}"/>
    <cellStyle name="Input 4 6 10 3" xfId="22944" xr:uid="{6B338AAD-A2AD-4219-8F37-D0A4B3AD275C}"/>
    <cellStyle name="Input 4 6 11" xfId="22945" xr:uid="{880071D8-B47C-4108-BB7F-E1128096C794}"/>
    <cellStyle name="Input 4 6 11 2" xfId="22946" xr:uid="{42B7E9DD-6D1D-44A5-88E7-7474DF777208}"/>
    <cellStyle name="Input 4 6 11 2 2" xfId="22947" xr:uid="{E2D39031-B537-4188-BD3F-847D0F02BB51}"/>
    <cellStyle name="Input 4 6 11 3" xfId="22948" xr:uid="{A5ACAEEE-5722-4E60-9F04-42B2DEE5532A}"/>
    <cellStyle name="Input 4 6 12" xfId="22949" xr:uid="{5C008C88-EE64-41F3-BD19-D8EB7E8F44FE}"/>
    <cellStyle name="Input 4 6 12 2" xfId="22950" xr:uid="{C63B24A0-4DE6-44EE-AB1A-7ACF8BC01A49}"/>
    <cellStyle name="Input 4 6 12 2 2" xfId="22951" xr:uid="{7D3AB7A7-9926-49AC-8433-C65DEFA6B6BB}"/>
    <cellStyle name="Input 4 6 12 3" xfId="22952" xr:uid="{6A947D15-353D-46B9-8CA3-1A1138C4BD16}"/>
    <cellStyle name="Input 4 6 13" xfId="22953" xr:uid="{A1183DC5-EE66-406E-90B4-B077C50FE578}"/>
    <cellStyle name="Input 4 6 13 2" xfId="22954" xr:uid="{8D2D8A06-133C-401D-9B6E-3C9762327EA1}"/>
    <cellStyle name="Input 4 6 13 2 2" xfId="22955" xr:uid="{B22ADECC-3939-45F3-9035-CE2F9F2D44F1}"/>
    <cellStyle name="Input 4 6 13 3" xfId="22956" xr:uid="{F62615CA-3C55-48D0-83CD-313C04ADC9BD}"/>
    <cellStyle name="Input 4 6 14" xfId="22957" xr:uid="{74C63CD1-AF1A-4888-B894-0B240A4AFD34}"/>
    <cellStyle name="Input 4 6 14 2" xfId="22958" xr:uid="{C157825F-23E4-4248-B478-3F48BD45ACB6}"/>
    <cellStyle name="Input 4 6 14 2 2" xfId="22959" xr:uid="{EC50ACAD-08BE-464E-80C4-DE211F81A89A}"/>
    <cellStyle name="Input 4 6 14 3" xfId="22960" xr:uid="{55E1994A-D7F7-4191-8C23-70A56DB29C21}"/>
    <cellStyle name="Input 4 6 15" xfId="22961" xr:uid="{6D914BEF-D720-4517-A848-0CAE50E409FD}"/>
    <cellStyle name="Input 4 6 15 2" xfId="22962" xr:uid="{BECEE74F-E950-4237-AA3A-83C25FCD414F}"/>
    <cellStyle name="Input 4 6 15 2 2" xfId="22963" xr:uid="{760A4973-7222-4726-A1EF-EEFE11A70DD1}"/>
    <cellStyle name="Input 4 6 15 3" xfId="22964" xr:uid="{C78CF3AE-934F-4930-9D62-0BE68005E6DC}"/>
    <cellStyle name="Input 4 6 16" xfId="22965" xr:uid="{10C67742-7A0D-41FF-818B-B6968B576B79}"/>
    <cellStyle name="Input 4 6 16 2" xfId="22966" xr:uid="{72BF11F1-98F2-4280-A040-6C7ECB2AF9CA}"/>
    <cellStyle name="Input 4 6 16 2 2" xfId="22967" xr:uid="{9CC45724-0177-4566-AF39-6D320FD4677C}"/>
    <cellStyle name="Input 4 6 16 3" xfId="22968" xr:uid="{DB037266-523C-4D28-BFAD-7504CA004E6D}"/>
    <cellStyle name="Input 4 6 17" xfId="22969" xr:uid="{756FB405-A9D7-4150-84FE-13D49EEBACE2}"/>
    <cellStyle name="Input 4 6 17 2" xfId="22970" xr:uid="{F9A060AA-2807-4165-A3CC-FD71D1C4E50D}"/>
    <cellStyle name="Input 4 6 17 2 2" xfId="22971" xr:uid="{6891F08B-5848-412E-93A5-1485C89654DF}"/>
    <cellStyle name="Input 4 6 17 3" xfId="22972" xr:uid="{DCAC0181-AFC2-4940-A6E1-753004A678A6}"/>
    <cellStyle name="Input 4 6 18" xfId="22973" xr:uid="{548ED9D4-5E8D-4C3D-BB4E-2315BA785178}"/>
    <cellStyle name="Input 4 6 18 2" xfId="22974" xr:uid="{80965542-73EB-4DD0-9D23-118B2FB6B9FA}"/>
    <cellStyle name="Input 4 6 18 2 2" xfId="22975" xr:uid="{4695E88E-DF77-4840-9D02-20552D37C52C}"/>
    <cellStyle name="Input 4 6 18 3" xfId="22976" xr:uid="{7DAA0DF2-0F17-4D59-9FA7-5F82B33883C1}"/>
    <cellStyle name="Input 4 6 19" xfId="22977" xr:uid="{62188A97-5E5C-4294-9ECD-D9BC14F476E4}"/>
    <cellStyle name="Input 4 6 19 2" xfId="22978" xr:uid="{7226C555-D6DC-4F94-B641-9967A4600108}"/>
    <cellStyle name="Input 4 6 19 2 2" xfId="22979" xr:uid="{EA0E175E-49A0-44DE-AD02-D968B524082A}"/>
    <cellStyle name="Input 4 6 19 3" xfId="22980" xr:uid="{71200EF4-C715-4D94-A576-BF86445C21E7}"/>
    <cellStyle name="Input 4 6 2" xfId="22981" xr:uid="{A512C004-D93D-4045-A32C-0FB0B1E0D319}"/>
    <cellStyle name="Input 4 6 2 2" xfId="22982" xr:uid="{206E3C48-6542-4C20-A7A4-02E854B9D3F8}"/>
    <cellStyle name="Input 4 6 2 2 2" xfId="22983" xr:uid="{79F34ADD-CA72-46F4-99DD-96EA8A78DDE0}"/>
    <cellStyle name="Input 4 6 2 2 3" xfId="22984" xr:uid="{F7AE42E1-502F-432A-99C1-5F409F75C113}"/>
    <cellStyle name="Input 4 6 2 3" xfId="22985" xr:uid="{85BF53CF-C51E-4F90-A8F6-9C9643CBE0AC}"/>
    <cellStyle name="Input 4 6 2 3 2" xfId="22986" xr:uid="{47FC832C-32CB-4D7A-8D35-D6CB0AB1C937}"/>
    <cellStyle name="Input 4 6 2 4" xfId="22987" xr:uid="{7AEC9614-4158-47D6-9B16-98C010DF66D6}"/>
    <cellStyle name="Input 4 6 20" xfId="22988" xr:uid="{C18AA925-E65C-414D-8083-9AA117D30544}"/>
    <cellStyle name="Input 4 6 20 2" xfId="22989" xr:uid="{49AD7C57-3A17-4EC7-96F1-C048679946EB}"/>
    <cellStyle name="Input 4 6 20 2 2" xfId="22990" xr:uid="{3ACCCCAF-13F2-4ED3-9703-C01D3754C056}"/>
    <cellStyle name="Input 4 6 20 3" xfId="22991" xr:uid="{40F9B023-A201-46EF-BC75-6A64F0DCFFC2}"/>
    <cellStyle name="Input 4 6 21" xfId="22992" xr:uid="{97A9A9D7-FD6D-4503-8D56-F361A52F4EE6}"/>
    <cellStyle name="Input 4 6 21 2" xfId="22993" xr:uid="{D03C8DA0-4311-47C0-A5B1-69A83BE851A5}"/>
    <cellStyle name="Input 4 6 22" xfId="22994" xr:uid="{A98EFEB6-8EFF-4B9F-B110-E0BFF0404A13}"/>
    <cellStyle name="Input 4 6 23" xfId="22995" xr:uid="{36C15893-FAFC-4233-9648-B09780199A08}"/>
    <cellStyle name="Input 4 6 3" xfId="22996" xr:uid="{B802BBE7-C8FF-42E0-B1BA-1AA5E4777E4B}"/>
    <cellStyle name="Input 4 6 3 2" xfId="22997" xr:uid="{4D9B6C61-0176-4FF0-9CD5-A192735ECAD5}"/>
    <cellStyle name="Input 4 6 3 2 2" xfId="22998" xr:uid="{37C0958F-CABD-43DA-8243-116B85A8EBA9}"/>
    <cellStyle name="Input 4 6 3 3" xfId="22999" xr:uid="{CD3487DA-F187-4498-8224-F5534A9B94B1}"/>
    <cellStyle name="Input 4 6 3 4" xfId="23000" xr:uid="{D3D8BF86-183A-47F1-9200-234F04648CA5}"/>
    <cellStyle name="Input 4 6 4" xfId="23001" xr:uid="{4C3C9AB4-1A30-419D-932A-809B3021F9D7}"/>
    <cellStyle name="Input 4 6 4 2" xfId="23002" xr:uid="{A5960ADC-64D2-420C-AA4E-DAE832E7ADB2}"/>
    <cellStyle name="Input 4 6 4 2 2" xfId="23003" xr:uid="{18049B72-3857-48DA-A7D3-B249B4F6ACC8}"/>
    <cellStyle name="Input 4 6 4 3" xfId="23004" xr:uid="{D1AE02B5-EAC1-4E25-BEB4-0F92679757BF}"/>
    <cellStyle name="Input 4 6 4 4" xfId="23005" xr:uid="{8FAB0871-433A-46A2-9616-591FB537EEC4}"/>
    <cellStyle name="Input 4 6 5" xfId="23006" xr:uid="{8A2ADF62-EF2B-4B02-9F8A-565F2F44484C}"/>
    <cellStyle name="Input 4 6 5 2" xfId="23007" xr:uid="{CAAC0740-3762-4E8C-B3D9-D0D0F10DAFCC}"/>
    <cellStyle name="Input 4 6 5 2 2" xfId="23008" xr:uid="{88D5A8C9-B687-412C-8806-64B41F5F4156}"/>
    <cellStyle name="Input 4 6 5 3" xfId="23009" xr:uid="{701DAAD3-9B01-4CDF-8435-E25F0B67E8D9}"/>
    <cellStyle name="Input 4 6 6" xfId="23010" xr:uid="{2DA1746E-8209-4F50-8528-1F59FC7BB21B}"/>
    <cellStyle name="Input 4 6 6 2" xfId="23011" xr:uid="{18BBA20C-0C19-4B7C-8D5F-D0A34B4F1E25}"/>
    <cellStyle name="Input 4 6 6 2 2" xfId="23012" xr:uid="{1606FB5D-E04B-41CF-81C2-646A5807E76A}"/>
    <cellStyle name="Input 4 6 6 3" xfId="23013" xr:uid="{DABCCD96-E910-42F3-BB9D-B67D5907039E}"/>
    <cellStyle name="Input 4 6 7" xfId="23014" xr:uid="{0F63407D-85C3-4646-AAB7-0F9EA9CFA975}"/>
    <cellStyle name="Input 4 6 7 2" xfId="23015" xr:uid="{2AC50D0C-2C01-41BF-A288-82DCCF32EBAE}"/>
    <cellStyle name="Input 4 6 7 2 2" xfId="23016" xr:uid="{BD8CA79A-6449-47A9-8F84-57A20040FAE8}"/>
    <cellStyle name="Input 4 6 7 3" xfId="23017" xr:uid="{F2AF3044-6E1B-434A-B104-58FD328344BE}"/>
    <cellStyle name="Input 4 6 8" xfId="23018" xr:uid="{1032E04B-3414-4038-9D80-A3384AA35A20}"/>
    <cellStyle name="Input 4 6 8 2" xfId="23019" xr:uid="{6372C042-AC93-420C-83C5-572FF179DD0F}"/>
    <cellStyle name="Input 4 6 8 2 2" xfId="23020" xr:uid="{D817B887-53D0-4A53-95CA-FD0FB99AFCEC}"/>
    <cellStyle name="Input 4 6 8 3" xfId="23021" xr:uid="{7949AB6E-F5B1-4EDC-BBA5-3AB078476524}"/>
    <cellStyle name="Input 4 6 9" xfId="23022" xr:uid="{39B83DEE-87FD-4B73-B1EB-994858A9E52F}"/>
    <cellStyle name="Input 4 6 9 2" xfId="23023" xr:uid="{E54CFFBC-CE6B-4659-BBFE-B8844952EC11}"/>
    <cellStyle name="Input 4 6 9 2 2" xfId="23024" xr:uid="{ADBF872D-D90B-4C11-9DF0-6344D66A7E90}"/>
    <cellStyle name="Input 4 6 9 3" xfId="23025" xr:uid="{BA73DA9D-EB38-4172-97CA-7C7C63C69BCA}"/>
    <cellStyle name="Input 4 7" xfId="23026" xr:uid="{93D32A9D-E5C9-48BF-9FB1-155C9609FF15}"/>
    <cellStyle name="Input 4 7 2" xfId="23027" xr:uid="{FBB332C2-235F-4480-9330-511BE83B2F1D}"/>
    <cellStyle name="Input 4 7 2 2" xfId="23028" xr:uid="{37158F62-9F7B-40D3-AF19-FBDA98224B73}"/>
    <cellStyle name="Input 4 7 2 3" xfId="23029" xr:uid="{DCA3E43F-BE91-4666-A09A-72703BE8120E}"/>
    <cellStyle name="Input 4 7 3" xfId="23030" xr:uid="{A3ABA93B-E8D2-44AE-A44E-D45E7C56E67D}"/>
    <cellStyle name="Input 4 7 3 2" xfId="23031" xr:uid="{7751FDE9-C389-4586-9384-BD246482F0CC}"/>
    <cellStyle name="Input 4 7 4" xfId="23032" xr:uid="{567BC3A9-4FE0-4C6F-BC7F-A4F57CEC8410}"/>
    <cellStyle name="Input 4 8" xfId="23033" xr:uid="{24173445-0C5A-41A4-A136-AFBEED389B85}"/>
    <cellStyle name="Input 4 8 2" xfId="23034" xr:uid="{4093CC9E-A277-4623-9F23-6495D3317F0F}"/>
    <cellStyle name="Input 4 8 2 2" xfId="23035" xr:uid="{E6F2A13C-3854-47AC-B775-3EF7AF4C167D}"/>
    <cellStyle name="Input 4 8 2 3" xfId="23036" xr:uid="{D4AA5724-746D-4246-B359-A86537972C44}"/>
    <cellStyle name="Input 4 8 3" xfId="23037" xr:uid="{4986918F-2F88-4467-9C58-34D25067014D}"/>
    <cellStyle name="Input 4 8 4" xfId="23038" xr:uid="{74C9244F-C720-468E-8FB8-C99DF197D1DD}"/>
    <cellStyle name="Input 4 9" xfId="23039" xr:uid="{752C40C6-E331-491C-9B77-2DCE704DFD77}"/>
    <cellStyle name="Input 4 9 2" xfId="23040" xr:uid="{AB51FDE1-CD9E-400E-873B-226085DF3695}"/>
    <cellStyle name="Input 4 9 2 2" xfId="23041" xr:uid="{20CD3E29-CE61-4E49-BC75-801825CDEE22}"/>
    <cellStyle name="Input 4 9 3" xfId="23042" xr:uid="{2DBA12BA-1BFF-4F88-B36E-C0E0EE1BE4F6}"/>
    <cellStyle name="Input 4 9 4" xfId="23043" xr:uid="{13B8F56D-C54F-43D2-8976-A9AA2B51DCF6}"/>
    <cellStyle name="Input 5" xfId="182" xr:uid="{A90C4F74-7462-4176-A113-493673808049}"/>
    <cellStyle name="Input 5 10" xfId="23044" xr:uid="{F4C5C062-2A5A-4C7C-9E1A-899554D4D90C}"/>
    <cellStyle name="Input 5 10 2" xfId="23045" xr:uid="{635B3868-9BC3-48F4-9F58-17841840EB8D}"/>
    <cellStyle name="Input 5 10 2 2" xfId="23046" xr:uid="{EC44B7D8-03FF-4846-B5DD-C8742648BF15}"/>
    <cellStyle name="Input 5 10 3" xfId="23047" xr:uid="{FE31C456-590D-4AEA-8D24-C5B0D00F42A9}"/>
    <cellStyle name="Input 5 11" xfId="23048" xr:uid="{AAACC49F-8C31-40F8-9B12-CE4F0B6225D3}"/>
    <cellStyle name="Input 5 11 2" xfId="23049" xr:uid="{9FF1FD02-B77E-49CB-B4E3-D504FC98DE6F}"/>
    <cellStyle name="Input 5 11 2 2" xfId="23050" xr:uid="{5CADC842-2A9F-4432-B625-F0CEC071DA61}"/>
    <cellStyle name="Input 5 11 3" xfId="23051" xr:uid="{438C91FB-4A81-463D-B286-84063F2B843D}"/>
    <cellStyle name="Input 5 12" xfId="23052" xr:uid="{C45A78C2-C8ED-404A-B9CF-1F38AC48CA7C}"/>
    <cellStyle name="Input 5 12 2" xfId="23053" xr:uid="{24BD4E92-40EB-49F0-A254-AE7F6D469A6F}"/>
    <cellStyle name="Input 5 12 2 2" xfId="23054" xr:uid="{DB183D73-8AAB-4603-9066-064106FC131F}"/>
    <cellStyle name="Input 5 12 3" xfId="23055" xr:uid="{703E4E95-1452-4A24-8F36-351ADD737010}"/>
    <cellStyle name="Input 5 13" xfId="23056" xr:uid="{15A02002-BBD7-4824-BDF1-FE2CD9BC044E}"/>
    <cellStyle name="Input 5 13 2" xfId="23057" xr:uid="{17C44868-0186-4FF4-B9FB-5C8C318D50B8}"/>
    <cellStyle name="Input 5 13 2 2" xfId="23058" xr:uid="{E1D63880-A632-4812-95EB-59093577BAED}"/>
    <cellStyle name="Input 5 13 3" xfId="23059" xr:uid="{655009E4-E953-4C92-A3DB-574CBB832A35}"/>
    <cellStyle name="Input 5 14" xfId="23060" xr:uid="{09904509-6CF0-49EA-8F36-19FE340B2D2B}"/>
    <cellStyle name="Input 5 14 2" xfId="23061" xr:uid="{D2048AC2-0BDB-4A74-93F9-FE051FB0AC52}"/>
    <cellStyle name="Input 5 14 2 2" xfId="23062" xr:uid="{DD321FE9-16FB-4C84-AD32-499B7728E32C}"/>
    <cellStyle name="Input 5 14 3" xfId="23063" xr:uid="{B64E3033-71E6-4CBC-AFA8-D00770EC45A3}"/>
    <cellStyle name="Input 5 15" xfId="23064" xr:uid="{43518540-6DD9-466D-8B20-B60CFD992A56}"/>
    <cellStyle name="Input 5 15 2" xfId="23065" xr:uid="{A654AF09-69C7-4C43-94F2-D0E66E4C52D9}"/>
    <cellStyle name="Input 5 15 2 2" xfId="23066" xr:uid="{83436524-6030-4110-819C-E0289E915808}"/>
    <cellStyle name="Input 5 15 3" xfId="23067" xr:uid="{2B04DDDD-3169-432A-8AB2-80E29D17377A}"/>
    <cellStyle name="Input 5 16" xfId="23068" xr:uid="{C57607A3-A6D2-42E5-AA29-3F98EB71DAA4}"/>
    <cellStyle name="Input 5 16 2" xfId="23069" xr:uid="{1F37BF3D-816D-4093-84F6-A1E2A790742C}"/>
    <cellStyle name="Input 5 16 2 2" xfId="23070" xr:uid="{799F7949-E98E-4EBF-89A1-D4AE46F4A675}"/>
    <cellStyle name="Input 5 16 3" xfId="23071" xr:uid="{4E9767B9-7BE4-42C5-9D79-FDE1BB8735F6}"/>
    <cellStyle name="Input 5 17" xfId="23072" xr:uid="{2A245350-70F7-453C-9FE3-ABCCD472AF9E}"/>
    <cellStyle name="Input 5 17 2" xfId="23073" xr:uid="{295A2230-2ADB-4AE7-8E5D-8E3731A7A833}"/>
    <cellStyle name="Input 5 17 2 2" xfId="23074" xr:uid="{B8E85509-148C-4E23-BB08-A9032B931161}"/>
    <cellStyle name="Input 5 17 3" xfId="23075" xr:uid="{5B728000-DB26-4E35-90D2-C23A3C796646}"/>
    <cellStyle name="Input 5 18" xfId="23076" xr:uid="{5B7A6ABE-4BB5-4EA0-98E1-01B4B5B2E0D6}"/>
    <cellStyle name="Input 5 18 2" xfId="23077" xr:uid="{B1E0B87C-E6F5-4556-9EB0-7BA399884D62}"/>
    <cellStyle name="Input 5 18 2 2" xfId="23078" xr:uid="{673B5126-CC53-4791-9F52-08702640730B}"/>
    <cellStyle name="Input 5 18 3" xfId="23079" xr:uid="{6B8F3446-BEA3-42D9-B7CE-03913AC3251B}"/>
    <cellStyle name="Input 5 19" xfId="23080" xr:uid="{C6A35F35-5CAB-4BB3-AB22-1D183ABF3713}"/>
    <cellStyle name="Input 5 19 2" xfId="23081" xr:uid="{D938B1F9-3D18-4E44-8211-E2E47DBEBBED}"/>
    <cellStyle name="Input 5 19 2 2" xfId="23082" xr:uid="{C31272B7-858A-43DF-8CD4-6D8A04BBECCB}"/>
    <cellStyle name="Input 5 19 3" xfId="23083" xr:uid="{2272E7B2-6693-4825-99CB-150B1166A742}"/>
    <cellStyle name="Input 5 2" xfId="23084" xr:uid="{09DD6FE7-E6EB-4836-A39E-2F8A8518D748}"/>
    <cellStyle name="Input 5 2 10" xfId="23085" xr:uid="{0B395CD2-0DE3-4479-9769-C5C5A9963457}"/>
    <cellStyle name="Input 5 2 10 2" xfId="23086" xr:uid="{56E81AE3-7C0C-48EA-AB6C-2AB73885BD63}"/>
    <cellStyle name="Input 5 2 10 2 2" xfId="23087" xr:uid="{5B12F604-1400-474E-B307-E6B88183E08C}"/>
    <cellStyle name="Input 5 2 10 3" xfId="23088" xr:uid="{276DCB5D-0E9E-4EB5-B90F-EBAD49582590}"/>
    <cellStyle name="Input 5 2 11" xfId="23089" xr:uid="{CE7D1BDC-C635-46DC-94E2-D1238E04DE2C}"/>
    <cellStyle name="Input 5 2 11 2" xfId="23090" xr:uid="{7F374543-3213-467B-B529-7366CBF3FF8B}"/>
    <cellStyle name="Input 5 2 11 2 2" xfId="23091" xr:uid="{5EF88965-392F-402B-8D15-BB8DB4F7F99D}"/>
    <cellStyle name="Input 5 2 11 3" xfId="23092" xr:uid="{3BA6BFF2-B83A-4C73-9186-E96F353F2D3C}"/>
    <cellStyle name="Input 5 2 12" xfId="23093" xr:uid="{E39C75CC-3A90-4F36-8AD7-FF208ADC936F}"/>
    <cellStyle name="Input 5 2 12 2" xfId="23094" xr:uid="{FDC28F5E-9E7E-4180-8687-C61AA34F41E4}"/>
    <cellStyle name="Input 5 2 12 2 2" xfId="23095" xr:uid="{780A30BC-2DBA-4364-8BC2-407AF673D711}"/>
    <cellStyle name="Input 5 2 12 3" xfId="23096" xr:uid="{4355C874-9C2A-4CAF-A23A-B090AD5C5370}"/>
    <cellStyle name="Input 5 2 13" xfId="23097" xr:uid="{7E5E9A1E-5A70-4CEC-A677-93BA09C05BC4}"/>
    <cellStyle name="Input 5 2 13 2" xfId="23098" xr:uid="{EB95EB50-F930-4958-966C-CDA998DBB034}"/>
    <cellStyle name="Input 5 2 13 2 2" xfId="23099" xr:uid="{1FE5DC1B-EB39-42F6-B666-4254BA8D73D6}"/>
    <cellStyle name="Input 5 2 13 3" xfId="23100" xr:uid="{F0AE2407-595B-4959-95D0-756A565C3628}"/>
    <cellStyle name="Input 5 2 14" xfId="23101" xr:uid="{76CB9AD2-F1BB-4E95-80A6-16737CCF4234}"/>
    <cellStyle name="Input 5 2 14 2" xfId="23102" xr:uid="{B518A280-EDC2-4D3F-B60D-71663D35ABB8}"/>
    <cellStyle name="Input 5 2 14 2 2" xfId="23103" xr:uid="{3895ECDE-EB80-45E5-B496-4D97BF85A698}"/>
    <cellStyle name="Input 5 2 14 3" xfId="23104" xr:uid="{63370487-5D4F-4BAA-A1C2-3DC6A7F7CD50}"/>
    <cellStyle name="Input 5 2 15" xfId="23105" xr:uid="{1A1729DE-027F-4CE0-B59E-A73CA241536B}"/>
    <cellStyle name="Input 5 2 15 2" xfId="23106" xr:uid="{01935175-1806-4FB6-8772-FF24103C2A20}"/>
    <cellStyle name="Input 5 2 15 2 2" xfId="23107" xr:uid="{5E245755-874B-42F3-AD46-72700C52A7DD}"/>
    <cellStyle name="Input 5 2 15 3" xfId="23108" xr:uid="{D2C328D2-CA11-4E22-91F7-48843AC79076}"/>
    <cellStyle name="Input 5 2 16" xfId="23109" xr:uid="{6BEED303-D76E-41CF-A769-1695AD5FAD95}"/>
    <cellStyle name="Input 5 2 16 2" xfId="23110" xr:uid="{F7A98500-FD61-4A04-B90B-9A217927FDB6}"/>
    <cellStyle name="Input 5 2 16 2 2" xfId="23111" xr:uid="{9CBD5F1D-41A7-46DA-AF13-B8CC80294996}"/>
    <cellStyle name="Input 5 2 16 3" xfId="23112" xr:uid="{B93263B5-8CF8-48BC-9E7C-7C30844A21EE}"/>
    <cellStyle name="Input 5 2 17" xfId="23113" xr:uid="{6FA50DCE-AADD-437C-B68B-A9FE66FFFDD9}"/>
    <cellStyle name="Input 5 2 17 2" xfId="23114" xr:uid="{AA02EAD3-33D4-4D4F-8E8D-BFE5FF7B12FD}"/>
    <cellStyle name="Input 5 2 17 2 2" xfId="23115" xr:uid="{AB6E570C-ABB4-4B0A-9E4C-5C385E57B0C7}"/>
    <cellStyle name="Input 5 2 17 3" xfId="23116" xr:uid="{BA6148E0-1AE1-4566-8C30-D704B3E595C1}"/>
    <cellStyle name="Input 5 2 18" xfId="23117" xr:uid="{5554CD29-6ED5-4E8A-8A12-03DEAB68E584}"/>
    <cellStyle name="Input 5 2 18 2" xfId="23118" xr:uid="{BFBCE275-38F1-4B36-8836-2C4DE8F0983A}"/>
    <cellStyle name="Input 5 2 18 2 2" xfId="23119" xr:uid="{60EEC1A1-D942-4236-A8CB-7EC233AC9B9A}"/>
    <cellStyle name="Input 5 2 18 3" xfId="23120" xr:uid="{E60BEB9C-83DC-46B3-8359-A11B7F570214}"/>
    <cellStyle name="Input 5 2 19" xfId="23121" xr:uid="{1B7EF795-764C-42E7-8CF1-623E8570F41F}"/>
    <cellStyle name="Input 5 2 19 2" xfId="23122" xr:uid="{608C9FD6-8BA6-4201-A3B0-C0FA4EC1DCCF}"/>
    <cellStyle name="Input 5 2 19 2 2" xfId="23123" xr:uid="{39CD5461-7AC9-43CE-BF10-D03FF57670AF}"/>
    <cellStyle name="Input 5 2 19 3" xfId="23124" xr:uid="{04137B21-8CB5-4AF8-904F-47DC801771D7}"/>
    <cellStyle name="Input 5 2 2" xfId="23125" xr:uid="{B832FE8A-EFD5-4326-8170-D2ADAACDB3F3}"/>
    <cellStyle name="Input 5 2 2 10" xfId="23126" xr:uid="{58E35FE3-04FD-48FE-AE3E-0343B591D2BB}"/>
    <cellStyle name="Input 5 2 2 10 2" xfId="23127" xr:uid="{00E6F612-8A26-4B0F-82B8-A5AD302C0949}"/>
    <cellStyle name="Input 5 2 2 10 2 2" xfId="23128" xr:uid="{FAE2F296-B9F8-4930-B0BD-420424FADB93}"/>
    <cellStyle name="Input 5 2 2 10 3" xfId="23129" xr:uid="{026667ED-F25A-49F6-8C6F-3D722896EF71}"/>
    <cellStyle name="Input 5 2 2 11" xfId="23130" xr:uid="{003524EC-8C59-4E3F-96A1-3E631D978B36}"/>
    <cellStyle name="Input 5 2 2 11 2" xfId="23131" xr:uid="{FE5EBF3A-FB15-475B-BC72-B79835EC8B2C}"/>
    <cellStyle name="Input 5 2 2 11 2 2" xfId="23132" xr:uid="{574D0DD7-363B-4ABE-B1C5-EDD4880E0382}"/>
    <cellStyle name="Input 5 2 2 11 3" xfId="23133" xr:uid="{9B89CB77-48AA-477C-9746-1CBC528EFD6A}"/>
    <cellStyle name="Input 5 2 2 12" xfId="23134" xr:uid="{361A94E0-DCF3-482A-8ED0-9987DF909C60}"/>
    <cellStyle name="Input 5 2 2 12 2" xfId="23135" xr:uid="{834B2A7D-29FF-4FED-8658-CDD0428C4026}"/>
    <cellStyle name="Input 5 2 2 12 2 2" xfId="23136" xr:uid="{6CA40A58-E02A-459E-A328-1694CF61D90C}"/>
    <cellStyle name="Input 5 2 2 12 3" xfId="23137" xr:uid="{95B92412-ED75-407A-B573-843E18BABBA6}"/>
    <cellStyle name="Input 5 2 2 13" xfId="23138" xr:uid="{25CF4B48-18DC-4A42-B7F7-9C4B0AAE74C6}"/>
    <cellStyle name="Input 5 2 2 13 2" xfId="23139" xr:uid="{ABF72BD9-944F-476B-A67A-9697EDD4C5BD}"/>
    <cellStyle name="Input 5 2 2 13 2 2" xfId="23140" xr:uid="{06280C93-A1E5-41E3-AE27-E5B2799B4B65}"/>
    <cellStyle name="Input 5 2 2 13 3" xfId="23141" xr:uid="{4B61F761-C0C6-4F9E-8B79-10AC8EE38D16}"/>
    <cellStyle name="Input 5 2 2 14" xfId="23142" xr:uid="{A6F52FD9-5AFF-4391-BC05-074BF086A693}"/>
    <cellStyle name="Input 5 2 2 14 2" xfId="23143" xr:uid="{5D0B27BA-9A94-4B83-BB55-609B9A289271}"/>
    <cellStyle name="Input 5 2 2 14 2 2" xfId="23144" xr:uid="{9CC78D06-3830-4A54-96DC-36DE11E130A9}"/>
    <cellStyle name="Input 5 2 2 14 3" xfId="23145" xr:uid="{B0E09F54-638A-4369-BCA2-5D3E19E47DD1}"/>
    <cellStyle name="Input 5 2 2 15" xfId="23146" xr:uid="{4F4DF44B-C601-41CA-8BE6-D56F55877704}"/>
    <cellStyle name="Input 5 2 2 15 2" xfId="23147" xr:uid="{99432391-7F46-4FAA-B968-AE7CAA427845}"/>
    <cellStyle name="Input 5 2 2 15 2 2" xfId="23148" xr:uid="{2492B1C2-9026-47DD-B57A-A2B3973069D7}"/>
    <cellStyle name="Input 5 2 2 15 3" xfId="23149" xr:uid="{1A8C4055-6F4C-4039-B4B5-3DE48FF43DF6}"/>
    <cellStyle name="Input 5 2 2 16" xfId="23150" xr:uid="{3ACE34D1-CFAA-4D53-839C-96A172954FC3}"/>
    <cellStyle name="Input 5 2 2 16 2" xfId="23151" xr:uid="{397AE203-14E0-460C-8900-F43C6CAB31B9}"/>
    <cellStyle name="Input 5 2 2 16 2 2" xfId="23152" xr:uid="{9DEC1217-8EB2-4F30-8E55-A5C8A0989637}"/>
    <cellStyle name="Input 5 2 2 16 3" xfId="23153" xr:uid="{E900383D-521B-440F-9DA9-B8547E202AD9}"/>
    <cellStyle name="Input 5 2 2 17" xfId="23154" xr:uid="{F883C774-99E7-48C9-AC20-0EEBDA29F855}"/>
    <cellStyle name="Input 5 2 2 17 2" xfId="23155" xr:uid="{A0DD5D09-347B-40D3-86F0-C3214E7109D4}"/>
    <cellStyle name="Input 5 2 2 17 2 2" xfId="23156" xr:uid="{20190975-4487-47E8-ABC8-5E04C7991581}"/>
    <cellStyle name="Input 5 2 2 17 3" xfId="23157" xr:uid="{DAD9C2FD-7878-4013-AF9F-E6D52340B31C}"/>
    <cellStyle name="Input 5 2 2 18" xfId="23158" xr:uid="{7993296A-5EC8-43CB-B128-D277D768CAD5}"/>
    <cellStyle name="Input 5 2 2 18 2" xfId="23159" xr:uid="{8FA02382-4C98-4638-A5E8-9DB7AC00C1E0}"/>
    <cellStyle name="Input 5 2 2 19" xfId="23160" xr:uid="{E4AD7C9D-745F-43AE-9647-65F64A006795}"/>
    <cellStyle name="Input 5 2 2 2" xfId="23161" xr:uid="{303C730C-63C3-4ECE-A2F4-5CAAF5C86A42}"/>
    <cellStyle name="Input 5 2 2 2 10" xfId="23162" xr:uid="{432737A0-CD35-4FE1-ACE0-68DE07EB8486}"/>
    <cellStyle name="Input 5 2 2 2 10 2" xfId="23163" xr:uid="{FD52AB09-1937-43C5-A2AD-DDCED3F76652}"/>
    <cellStyle name="Input 5 2 2 2 10 2 2" xfId="23164" xr:uid="{71B07EDB-C712-4938-870A-882A611EA9E7}"/>
    <cellStyle name="Input 5 2 2 2 10 3" xfId="23165" xr:uid="{D4A91705-1A5C-4A9B-8A48-08902D062E79}"/>
    <cellStyle name="Input 5 2 2 2 11" xfId="23166" xr:uid="{89D0161C-DCB2-4B64-AC24-47FC35724502}"/>
    <cellStyle name="Input 5 2 2 2 11 2" xfId="23167" xr:uid="{1DFC4560-BFC3-49E9-9A04-4622320B257E}"/>
    <cellStyle name="Input 5 2 2 2 11 2 2" xfId="23168" xr:uid="{BBB0997A-2CB7-4137-A392-9538744A688F}"/>
    <cellStyle name="Input 5 2 2 2 11 3" xfId="23169" xr:uid="{7B977FDF-3EBA-4DD6-B1B2-E482B63B6DA3}"/>
    <cellStyle name="Input 5 2 2 2 12" xfId="23170" xr:uid="{35540202-862C-49CE-9947-F0CA5937294C}"/>
    <cellStyle name="Input 5 2 2 2 12 2" xfId="23171" xr:uid="{C1D897D0-411E-4853-B23A-9BF11ED5DDF8}"/>
    <cellStyle name="Input 5 2 2 2 12 2 2" xfId="23172" xr:uid="{912444E6-C287-46D7-8A2A-3049CBA7BE87}"/>
    <cellStyle name="Input 5 2 2 2 12 3" xfId="23173" xr:uid="{BC6DBEDE-D21E-4612-BB9F-B0A0A6D2B5C3}"/>
    <cellStyle name="Input 5 2 2 2 13" xfId="23174" xr:uid="{B909801E-440F-4C31-9F49-3603A155F765}"/>
    <cellStyle name="Input 5 2 2 2 13 2" xfId="23175" xr:uid="{4E9C2035-7E1E-49D1-82EC-A8D9F2C22C4D}"/>
    <cellStyle name="Input 5 2 2 2 13 2 2" xfId="23176" xr:uid="{D8E1755B-A030-4CA0-A217-77062B6EE3BC}"/>
    <cellStyle name="Input 5 2 2 2 13 3" xfId="23177" xr:uid="{94A5F787-AE94-45B4-BC7D-A8F7AC8C2690}"/>
    <cellStyle name="Input 5 2 2 2 14" xfId="23178" xr:uid="{911A266B-B3C9-4F85-948A-15D09DC37889}"/>
    <cellStyle name="Input 5 2 2 2 14 2" xfId="23179" xr:uid="{FB5F5347-5FFC-4F7C-89C7-D645CC49C614}"/>
    <cellStyle name="Input 5 2 2 2 14 2 2" xfId="23180" xr:uid="{AA78C0C7-C780-4D9E-9C45-B18B914B341E}"/>
    <cellStyle name="Input 5 2 2 2 14 3" xfId="23181" xr:uid="{307FA521-7932-4574-AF88-BBDFA4CF7651}"/>
    <cellStyle name="Input 5 2 2 2 15" xfId="23182" xr:uid="{748A101D-6561-4167-B434-730036238231}"/>
    <cellStyle name="Input 5 2 2 2 15 2" xfId="23183" xr:uid="{8A42473B-248C-4E6A-B880-75D03E3F4BB0}"/>
    <cellStyle name="Input 5 2 2 2 15 2 2" xfId="23184" xr:uid="{2116817D-45D9-4A31-821D-79A205A8CAFE}"/>
    <cellStyle name="Input 5 2 2 2 15 3" xfId="23185" xr:uid="{85F9D1CA-787E-4B97-92A9-87B6B6584C1E}"/>
    <cellStyle name="Input 5 2 2 2 16" xfId="23186" xr:uid="{DD7F9F73-38EF-41C8-8671-50B2F5C405BE}"/>
    <cellStyle name="Input 5 2 2 2 16 2" xfId="23187" xr:uid="{7DBBE3FC-79B8-4CDA-8B1A-D8CBCABA6F38}"/>
    <cellStyle name="Input 5 2 2 2 16 2 2" xfId="23188" xr:uid="{8A91EE67-750B-49AF-9CAA-38411004A256}"/>
    <cellStyle name="Input 5 2 2 2 16 3" xfId="23189" xr:uid="{EF00E9B8-2FA5-4198-8275-B9D3DD429A13}"/>
    <cellStyle name="Input 5 2 2 2 17" xfId="23190" xr:uid="{03DAC402-610F-4BAD-88B6-CF795E9BD44F}"/>
    <cellStyle name="Input 5 2 2 2 17 2" xfId="23191" xr:uid="{1F28FF7D-E502-4450-928A-6DD1AEADA4CB}"/>
    <cellStyle name="Input 5 2 2 2 17 2 2" xfId="23192" xr:uid="{5C84DD56-5C43-4A79-B762-0143B2BA1ABA}"/>
    <cellStyle name="Input 5 2 2 2 17 3" xfId="23193" xr:uid="{2E4F0911-465F-4306-9BA0-67A97293531C}"/>
    <cellStyle name="Input 5 2 2 2 18" xfId="23194" xr:uid="{2D7B65F2-1D94-4172-9EE1-6B20516D0C62}"/>
    <cellStyle name="Input 5 2 2 2 18 2" xfId="23195" xr:uid="{32CE44DC-1626-4B36-B2DF-7780BFBB4612}"/>
    <cellStyle name="Input 5 2 2 2 18 2 2" xfId="23196" xr:uid="{63297C6E-0E1C-463C-A602-37A02CAC5068}"/>
    <cellStyle name="Input 5 2 2 2 18 3" xfId="23197" xr:uid="{F9EA9712-2259-4C09-BD53-14418EF3FA48}"/>
    <cellStyle name="Input 5 2 2 2 19" xfId="23198" xr:uid="{385EF5E1-F936-42E5-BB58-93CB7A60E811}"/>
    <cellStyle name="Input 5 2 2 2 19 2" xfId="23199" xr:uid="{FCA05A2B-4683-4000-ADFF-B5533B6BF848}"/>
    <cellStyle name="Input 5 2 2 2 19 2 2" xfId="23200" xr:uid="{D7DF83E7-DF1B-4E02-B2AE-0DD360857837}"/>
    <cellStyle name="Input 5 2 2 2 19 3" xfId="23201" xr:uid="{44785038-1CB3-4234-9CD7-3FA2AEAE567A}"/>
    <cellStyle name="Input 5 2 2 2 2" xfId="23202" xr:uid="{3EFA58F2-3682-400E-B066-DED84722C405}"/>
    <cellStyle name="Input 5 2 2 2 2 2" xfId="23203" xr:uid="{B06E0442-3063-4D10-A4E6-B2D3B43ADE18}"/>
    <cellStyle name="Input 5 2 2 2 2 2 2" xfId="23204" xr:uid="{207F4C2F-3A00-41E4-AA29-C77794618D82}"/>
    <cellStyle name="Input 5 2 2 2 2 2 3" xfId="23205" xr:uid="{CABC1E20-7276-4C00-8BA0-7BEAD0A6557E}"/>
    <cellStyle name="Input 5 2 2 2 2 3" xfId="23206" xr:uid="{B54EC7E7-36FA-4D42-A6A3-96F263F1B808}"/>
    <cellStyle name="Input 5 2 2 2 2 3 2" xfId="23207" xr:uid="{CFBC3485-66C8-4DF2-951A-F042025EB558}"/>
    <cellStyle name="Input 5 2 2 2 2 4" xfId="23208" xr:uid="{93BFB0CE-FE49-4CC3-8FB5-2C15B9540F58}"/>
    <cellStyle name="Input 5 2 2 2 20" xfId="23209" xr:uid="{6C1468C1-FA3F-43CC-9BFF-3DB3E3AFF8BE}"/>
    <cellStyle name="Input 5 2 2 2 20 2" xfId="23210" xr:uid="{CB776DE9-0D95-47B8-9EC2-A87DB1C12745}"/>
    <cellStyle name="Input 5 2 2 2 20 2 2" xfId="23211" xr:uid="{9BF67BFF-BD5B-478D-85FA-961444B760BB}"/>
    <cellStyle name="Input 5 2 2 2 20 3" xfId="23212" xr:uid="{CB903F42-6517-4BD9-A669-CDB73D1B30BA}"/>
    <cellStyle name="Input 5 2 2 2 21" xfId="23213" xr:uid="{F92DB481-4356-4F6E-BE55-ACA9EBE6B1BB}"/>
    <cellStyle name="Input 5 2 2 2 21 2" xfId="23214" xr:uid="{408AE3E9-AAEE-4749-A8D3-6DE171CCF892}"/>
    <cellStyle name="Input 5 2 2 2 22" xfId="23215" xr:uid="{2B130477-614E-428D-9CC6-40F728F8997B}"/>
    <cellStyle name="Input 5 2 2 2 23" xfId="23216" xr:uid="{5BAB4BFF-013C-45C3-91B6-87398D2E0B82}"/>
    <cellStyle name="Input 5 2 2 2 3" xfId="23217" xr:uid="{0D9460DA-0243-48FC-8A59-A77826C65326}"/>
    <cellStyle name="Input 5 2 2 2 3 2" xfId="23218" xr:uid="{78693384-7955-43FF-9E05-E7C99039C7F6}"/>
    <cellStyle name="Input 5 2 2 2 3 2 2" xfId="23219" xr:uid="{4DAB1CF8-4288-4E75-AD2B-357913A521EE}"/>
    <cellStyle name="Input 5 2 2 2 3 3" xfId="23220" xr:uid="{3EB1BF6C-6E23-4D50-A3E0-083CF9BE38A9}"/>
    <cellStyle name="Input 5 2 2 2 3 4" xfId="23221" xr:uid="{38617477-BC7A-45AF-BE10-FADE1B2953D3}"/>
    <cellStyle name="Input 5 2 2 2 4" xfId="23222" xr:uid="{930556E2-D532-463F-9FBB-6183209A2CE9}"/>
    <cellStyle name="Input 5 2 2 2 4 2" xfId="23223" xr:uid="{CE3BD9D3-8D04-41A5-8B48-DDAE8893CC82}"/>
    <cellStyle name="Input 5 2 2 2 4 2 2" xfId="23224" xr:uid="{E0E39F6E-E1AC-4277-869C-C56CAC24C32C}"/>
    <cellStyle name="Input 5 2 2 2 4 3" xfId="23225" xr:uid="{3CAFB3FA-9A2B-4238-A081-D53D298B65CA}"/>
    <cellStyle name="Input 5 2 2 2 4 4" xfId="23226" xr:uid="{AE3300E9-C7BD-4020-8F0E-B3C3CEEC84FC}"/>
    <cellStyle name="Input 5 2 2 2 5" xfId="23227" xr:uid="{F4CA5C5A-50DC-4006-82B1-2023AE0E25DF}"/>
    <cellStyle name="Input 5 2 2 2 5 2" xfId="23228" xr:uid="{D09FD908-F2F8-464E-9292-8FE89198A980}"/>
    <cellStyle name="Input 5 2 2 2 5 2 2" xfId="23229" xr:uid="{D36E214E-74D8-4B9B-A154-6BD7BE921A33}"/>
    <cellStyle name="Input 5 2 2 2 5 3" xfId="23230" xr:uid="{18CFE030-AC10-4BA8-B40F-526896AA4762}"/>
    <cellStyle name="Input 5 2 2 2 6" xfId="23231" xr:uid="{80699A5B-1131-4A0D-A5BA-B4AD0FE63144}"/>
    <cellStyle name="Input 5 2 2 2 6 2" xfId="23232" xr:uid="{456A8BFA-EF63-4410-BCB4-62AAB33A9AC1}"/>
    <cellStyle name="Input 5 2 2 2 6 2 2" xfId="23233" xr:uid="{66680D3E-4752-4B15-B1A6-94FB6993A87E}"/>
    <cellStyle name="Input 5 2 2 2 6 3" xfId="23234" xr:uid="{DCC8E357-2C39-4912-8D5A-6C30CFCBB450}"/>
    <cellStyle name="Input 5 2 2 2 7" xfId="23235" xr:uid="{44F353D4-D67F-4C06-B2B4-1203691D28B5}"/>
    <cellStyle name="Input 5 2 2 2 7 2" xfId="23236" xr:uid="{ABD51329-3BF6-4071-8728-DDF760CD0A7B}"/>
    <cellStyle name="Input 5 2 2 2 7 2 2" xfId="23237" xr:uid="{BAA25A06-C260-4AED-9820-318FA6E578A4}"/>
    <cellStyle name="Input 5 2 2 2 7 3" xfId="23238" xr:uid="{065523C5-6CFA-49DB-9490-317121D79567}"/>
    <cellStyle name="Input 5 2 2 2 8" xfId="23239" xr:uid="{147288DA-CF75-4651-99C5-A61797A818D1}"/>
    <cellStyle name="Input 5 2 2 2 8 2" xfId="23240" xr:uid="{9D9D19EC-31B0-4324-A3A2-62EB1BF61C97}"/>
    <cellStyle name="Input 5 2 2 2 8 2 2" xfId="23241" xr:uid="{3F85C5FB-A319-4F85-BAA8-9A60237C1109}"/>
    <cellStyle name="Input 5 2 2 2 8 3" xfId="23242" xr:uid="{7FAB3D09-11F2-4F1B-9690-4B098BD41F17}"/>
    <cellStyle name="Input 5 2 2 2 9" xfId="23243" xr:uid="{D50C3470-F4AD-4B6F-B043-F55D7D49439A}"/>
    <cellStyle name="Input 5 2 2 2 9 2" xfId="23244" xr:uid="{23E15836-527E-4445-ABD3-56305903865A}"/>
    <cellStyle name="Input 5 2 2 2 9 2 2" xfId="23245" xr:uid="{D8FBFA74-A649-411B-8498-9C6013CB8F71}"/>
    <cellStyle name="Input 5 2 2 2 9 3" xfId="23246" xr:uid="{99677CA5-4C93-4E5B-87DC-1F4D2EAB7B09}"/>
    <cellStyle name="Input 5 2 2 20" xfId="23247" xr:uid="{4F4A6D89-509E-44BA-BC42-6BEB7A98454F}"/>
    <cellStyle name="Input 5 2 2 3" xfId="23248" xr:uid="{161F97C6-36A5-4CA7-B3BC-217C9621DD89}"/>
    <cellStyle name="Input 5 2 2 3 2" xfId="23249" xr:uid="{9EAA89C6-601E-4733-9445-49443498BDB6}"/>
    <cellStyle name="Input 5 2 2 3 2 2" xfId="23250" xr:uid="{B2710A21-7F6A-499D-B6BA-B619064FE3B1}"/>
    <cellStyle name="Input 5 2 2 3 2 3" xfId="23251" xr:uid="{19C1278A-7999-4E48-9D31-3C6F3B613F35}"/>
    <cellStyle name="Input 5 2 2 3 3" xfId="23252" xr:uid="{50628DD6-8889-46A3-9CAF-96B9E804A55A}"/>
    <cellStyle name="Input 5 2 2 3 3 2" xfId="23253" xr:uid="{52A174DD-5DAF-42C7-8A10-D6DA27996AD5}"/>
    <cellStyle name="Input 5 2 2 3 4" xfId="23254" xr:uid="{C11AD96F-8ECA-45EE-A5E7-2738ECD35BE0}"/>
    <cellStyle name="Input 5 2 2 4" xfId="23255" xr:uid="{5418B2BE-4FB8-4500-AC0A-D38853FBF214}"/>
    <cellStyle name="Input 5 2 2 4 2" xfId="23256" xr:uid="{E75EE573-3C2D-463A-AB9E-1E2D69769C10}"/>
    <cellStyle name="Input 5 2 2 4 2 2" xfId="23257" xr:uid="{E8EA5A34-017A-401A-AF2A-61F04DB669DD}"/>
    <cellStyle name="Input 5 2 2 4 3" xfId="23258" xr:uid="{E3A3E900-5BF6-4267-AB90-96586B334931}"/>
    <cellStyle name="Input 5 2 2 4 4" xfId="23259" xr:uid="{0F0AB24C-4299-4F27-B510-7170104D5C5A}"/>
    <cellStyle name="Input 5 2 2 5" xfId="23260" xr:uid="{87888957-887C-48CB-852A-ED29CBCC0632}"/>
    <cellStyle name="Input 5 2 2 5 2" xfId="23261" xr:uid="{5E897EF1-0599-4CE6-8033-D29A9EC61BEA}"/>
    <cellStyle name="Input 5 2 2 5 2 2" xfId="23262" xr:uid="{71490438-6B59-4EC6-86C5-413372AEB7AB}"/>
    <cellStyle name="Input 5 2 2 5 3" xfId="23263" xr:uid="{F5CFE925-E07D-4092-8AA0-DC1860EA6A08}"/>
    <cellStyle name="Input 5 2 2 5 4" xfId="23264" xr:uid="{14D3ADDE-4566-4DEE-A493-77CE3387C397}"/>
    <cellStyle name="Input 5 2 2 6" xfId="23265" xr:uid="{627BB81F-1D3E-4FFC-94F3-A205DE173D91}"/>
    <cellStyle name="Input 5 2 2 6 2" xfId="23266" xr:uid="{419A9227-BE14-44A8-ACBD-32D3D940F5AE}"/>
    <cellStyle name="Input 5 2 2 6 2 2" xfId="23267" xr:uid="{6F22D4CE-57C5-4A2A-A16F-CE0B463EE955}"/>
    <cellStyle name="Input 5 2 2 6 3" xfId="23268" xr:uid="{0F7F9089-A286-489F-9725-AC11B7816700}"/>
    <cellStyle name="Input 5 2 2 7" xfId="23269" xr:uid="{702B6F49-69CA-4E62-A2D8-E1C495006888}"/>
    <cellStyle name="Input 5 2 2 7 2" xfId="23270" xr:uid="{88654895-8724-4612-8626-582BBA8C8C3B}"/>
    <cellStyle name="Input 5 2 2 7 2 2" xfId="23271" xr:uid="{755F7445-C3CA-4434-8562-A7EE3ABDCE5D}"/>
    <cellStyle name="Input 5 2 2 7 3" xfId="23272" xr:uid="{6276B7CE-FCCB-4E3F-ADEF-1DACE38E8450}"/>
    <cellStyle name="Input 5 2 2 8" xfId="23273" xr:uid="{E253E9B6-F552-4F5F-A619-78A906201E1E}"/>
    <cellStyle name="Input 5 2 2 8 2" xfId="23274" xr:uid="{3BA73942-D8E0-4286-89A2-E3764A7C1A8F}"/>
    <cellStyle name="Input 5 2 2 8 2 2" xfId="23275" xr:uid="{584FB28E-A2A8-4CB7-BAFD-E3F5FC9207CF}"/>
    <cellStyle name="Input 5 2 2 8 3" xfId="23276" xr:uid="{2E632C83-DD9F-467A-A327-FA1F9E9F69A4}"/>
    <cellStyle name="Input 5 2 2 9" xfId="23277" xr:uid="{6C5DB9DC-9475-4671-B686-CE9D8449B082}"/>
    <cellStyle name="Input 5 2 2 9 2" xfId="23278" xr:uid="{1E9ABFD9-0335-43CE-8E2A-D8D27BAE38BB}"/>
    <cellStyle name="Input 5 2 2 9 2 2" xfId="23279" xr:uid="{E3AB2996-0B78-4F51-BD24-6980757F59D9}"/>
    <cellStyle name="Input 5 2 2 9 3" xfId="23280" xr:uid="{7AC0CFE2-DFC1-43E3-863C-C04DDF43964F}"/>
    <cellStyle name="Input 5 2 20" xfId="23281" xr:uid="{428010A1-ABC0-470F-9A5C-312C2FB9B66F}"/>
    <cellStyle name="Input 5 2 20 2" xfId="23282" xr:uid="{A3700076-63F7-4375-83FB-285EAAB01F99}"/>
    <cellStyle name="Input 5 2 20 2 2" xfId="23283" xr:uid="{9E6BF926-BF3C-43D3-82AC-A555F93D1B15}"/>
    <cellStyle name="Input 5 2 20 3" xfId="23284" xr:uid="{F8FB1E99-7ACF-4323-A0B2-FA8B2BDCD39D}"/>
    <cellStyle name="Input 5 2 21" xfId="23285" xr:uid="{952E9637-806B-4250-A8CE-AE9754D5A0E8}"/>
    <cellStyle name="Input 5 2 21 2" xfId="23286" xr:uid="{C3BD81C4-E542-4A51-B46C-82A0B54AC31F}"/>
    <cellStyle name="Input 5 2 22" xfId="23287" xr:uid="{0D55D267-ACBF-44AB-AB51-4E5ACB65EA30}"/>
    <cellStyle name="Input 5 2 23" xfId="23288" xr:uid="{57C64FDB-3B0A-470E-BF42-AFD8F3770104}"/>
    <cellStyle name="Input 5 2 3" xfId="23289" xr:uid="{BD44760C-5753-48AE-83DB-555150652F7E}"/>
    <cellStyle name="Input 5 2 3 10" xfId="23290" xr:uid="{B8F234AA-DA2E-41E7-B1A2-1A6A5E338EA7}"/>
    <cellStyle name="Input 5 2 3 10 2" xfId="23291" xr:uid="{86912B26-27C8-4F5C-825D-24E3E5C4B9CC}"/>
    <cellStyle name="Input 5 2 3 10 2 2" xfId="23292" xr:uid="{03CD86A8-8458-43C0-8263-E11236858DB6}"/>
    <cellStyle name="Input 5 2 3 10 3" xfId="23293" xr:uid="{F50E7AA1-7BE3-44A3-AF57-CC7EA726990F}"/>
    <cellStyle name="Input 5 2 3 11" xfId="23294" xr:uid="{6A9DC52E-BE74-4DDE-82F2-0C75F9E038D4}"/>
    <cellStyle name="Input 5 2 3 11 2" xfId="23295" xr:uid="{C934EA6A-089A-404A-8A82-73ADEC87E729}"/>
    <cellStyle name="Input 5 2 3 11 2 2" xfId="23296" xr:uid="{A8834351-1C06-40BF-B854-BD0F68F66246}"/>
    <cellStyle name="Input 5 2 3 11 3" xfId="23297" xr:uid="{946CB326-5341-41F3-8F30-350CAE767DEE}"/>
    <cellStyle name="Input 5 2 3 12" xfId="23298" xr:uid="{8E597A39-076D-4B05-92A6-A959216EE0F1}"/>
    <cellStyle name="Input 5 2 3 12 2" xfId="23299" xr:uid="{E3815738-F7B2-4452-821B-607E7EFEF7E1}"/>
    <cellStyle name="Input 5 2 3 12 2 2" xfId="23300" xr:uid="{99AEB9BE-6C36-4951-BE5B-76C324EA1BA8}"/>
    <cellStyle name="Input 5 2 3 12 3" xfId="23301" xr:uid="{9555185D-1570-468B-83E6-788743CAD282}"/>
    <cellStyle name="Input 5 2 3 13" xfId="23302" xr:uid="{27CFF96A-63A5-4374-8E95-65A30EED5693}"/>
    <cellStyle name="Input 5 2 3 13 2" xfId="23303" xr:uid="{BEAE12BE-2948-4A5F-A5DA-794E8DEB73B4}"/>
    <cellStyle name="Input 5 2 3 13 2 2" xfId="23304" xr:uid="{EEACD950-2AD2-4C79-8BF5-7CBC9E1E836B}"/>
    <cellStyle name="Input 5 2 3 13 3" xfId="23305" xr:uid="{2022641C-1E01-4A89-8A75-3788882BBE1F}"/>
    <cellStyle name="Input 5 2 3 14" xfId="23306" xr:uid="{6B91D07E-0AAA-47F2-9905-8062BCFB9023}"/>
    <cellStyle name="Input 5 2 3 14 2" xfId="23307" xr:uid="{9F95808D-EFC2-4EDE-BF88-2A16BCA4AE25}"/>
    <cellStyle name="Input 5 2 3 14 2 2" xfId="23308" xr:uid="{6844E382-3557-49CE-96FC-6A5A3A205BCE}"/>
    <cellStyle name="Input 5 2 3 14 3" xfId="23309" xr:uid="{6B10C80E-D680-425B-BD1C-8AEFDE0EFE35}"/>
    <cellStyle name="Input 5 2 3 15" xfId="23310" xr:uid="{2D22FD0C-0A5F-4C5D-9626-37414D88B5BD}"/>
    <cellStyle name="Input 5 2 3 15 2" xfId="23311" xr:uid="{1BBAE64F-E1C4-46EC-86CC-045B43EC4727}"/>
    <cellStyle name="Input 5 2 3 15 2 2" xfId="23312" xr:uid="{6FB291BC-74B5-49BD-AD4A-41B53B0B8A0D}"/>
    <cellStyle name="Input 5 2 3 15 3" xfId="23313" xr:uid="{586F71B9-9001-49DB-9B80-06CAEAEE9548}"/>
    <cellStyle name="Input 5 2 3 16" xfId="23314" xr:uid="{440BBB5A-93BB-4DAF-96F9-3E264DC32E9E}"/>
    <cellStyle name="Input 5 2 3 16 2" xfId="23315" xr:uid="{11CB2640-5459-4AAC-97DF-57A2FFA9DAD6}"/>
    <cellStyle name="Input 5 2 3 16 2 2" xfId="23316" xr:uid="{9CF2F3EB-8C41-405E-BBA1-7F075953F96C}"/>
    <cellStyle name="Input 5 2 3 16 3" xfId="23317" xr:uid="{F87BE923-3F57-45CA-8F35-B498BEF6CFE8}"/>
    <cellStyle name="Input 5 2 3 17" xfId="23318" xr:uid="{F4FA7FF5-BE4B-4556-BE2C-3E092E7FCD7E}"/>
    <cellStyle name="Input 5 2 3 17 2" xfId="23319" xr:uid="{9D1C6231-E92A-41FA-A12A-A154A53870F2}"/>
    <cellStyle name="Input 5 2 3 17 2 2" xfId="23320" xr:uid="{017E7F85-0D98-4804-974C-4BDA83D2F047}"/>
    <cellStyle name="Input 5 2 3 17 3" xfId="23321" xr:uid="{4FD7BE2D-42CB-42EA-8157-9059E574758F}"/>
    <cellStyle name="Input 5 2 3 18" xfId="23322" xr:uid="{238CE3C3-4C33-41E5-B510-77A8FE7D2893}"/>
    <cellStyle name="Input 5 2 3 18 2" xfId="23323" xr:uid="{6C414FFE-0C87-44AD-89F3-105967DD3A1F}"/>
    <cellStyle name="Input 5 2 3 19" xfId="23324" xr:uid="{1831BDC1-8F9A-437D-B8BF-BF0F506FED9D}"/>
    <cellStyle name="Input 5 2 3 2" xfId="23325" xr:uid="{20CF6892-7EDB-4764-90B1-7DD2448223C6}"/>
    <cellStyle name="Input 5 2 3 2 10" xfId="23326" xr:uid="{DB981E92-6B13-4728-8278-8FC114290C63}"/>
    <cellStyle name="Input 5 2 3 2 10 2" xfId="23327" xr:uid="{E1A5CFE1-E982-4ECD-9C48-9C10A9702816}"/>
    <cellStyle name="Input 5 2 3 2 10 2 2" xfId="23328" xr:uid="{AE9F802F-6A0A-43DF-B5D3-166970399E86}"/>
    <cellStyle name="Input 5 2 3 2 10 3" xfId="23329" xr:uid="{B8DF008C-30A3-4CB9-81F5-AB4EB8893D48}"/>
    <cellStyle name="Input 5 2 3 2 11" xfId="23330" xr:uid="{D4EB4DF7-9222-42FC-8374-0A2862BD12E1}"/>
    <cellStyle name="Input 5 2 3 2 11 2" xfId="23331" xr:uid="{FA1578B0-D7DC-4506-B6CF-772E85C101DE}"/>
    <cellStyle name="Input 5 2 3 2 11 2 2" xfId="23332" xr:uid="{5A2F9C16-D249-4707-835B-C861261F79C3}"/>
    <cellStyle name="Input 5 2 3 2 11 3" xfId="23333" xr:uid="{B49C0A4C-04B6-4EC9-94BE-62CC593CC638}"/>
    <cellStyle name="Input 5 2 3 2 12" xfId="23334" xr:uid="{5C3BEB30-A0F9-4E1E-81D4-671C4C527021}"/>
    <cellStyle name="Input 5 2 3 2 12 2" xfId="23335" xr:uid="{730BD8F2-1315-462E-9F47-2A552C0BB4F2}"/>
    <cellStyle name="Input 5 2 3 2 12 2 2" xfId="23336" xr:uid="{51356AD4-A295-4A72-B945-FEBE457C1D57}"/>
    <cellStyle name="Input 5 2 3 2 12 3" xfId="23337" xr:uid="{1D2A9E0D-3066-4DE6-9550-D80470494FE8}"/>
    <cellStyle name="Input 5 2 3 2 13" xfId="23338" xr:uid="{F642FC21-2457-44E1-AF78-AA0D5B8401ED}"/>
    <cellStyle name="Input 5 2 3 2 13 2" xfId="23339" xr:uid="{E4C6939C-82EB-4559-AF18-3723ED3258DD}"/>
    <cellStyle name="Input 5 2 3 2 13 2 2" xfId="23340" xr:uid="{5474DB6F-53D0-46F7-8625-285495706465}"/>
    <cellStyle name="Input 5 2 3 2 13 3" xfId="23341" xr:uid="{552D0D42-13C1-4A01-8E8F-D82AC2210162}"/>
    <cellStyle name="Input 5 2 3 2 14" xfId="23342" xr:uid="{86F69116-4396-42F5-854D-4EC7B7AB34BE}"/>
    <cellStyle name="Input 5 2 3 2 14 2" xfId="23343" xr:uid="{3C61A766-2406-4235-ABA6-B3191A68B0E9}"/>
    <cellStyle name="Input 5 2 3 2 14 2 2" xfId="23344" xr:uid="{7500AABB-46C7-4E9F-8CED-1AC547C94293}"/>
    <cellStyle name="Input 5 2 3 2 14 3" xfId="23345" xr:uid="{F1257F7B-73D6-48ED-BCCE-9F379BAC6A53}"/>
    <cellStyle name="Input 5 2 3 2 15" xfId="23346" xr:uid="{166EA4F8-21E6-405C-BA76-F60173D6E404}"/>
    <cellStyle name="Input 5 2 3 2 15 2" xfId="23347" xr:uid="{66EAA780-E369-4907-A579-9B8E03063EE7}"/>
    <cellStyle name="Input 5 2 3 2 15 2 2" xfId="23348" xr:uid="{CC2B784D-A303-48A8-8631-F2E5368E01E8}"/>
    <cellStyle name="Input 5 2 3 2 15 3" xfId="23349" xr:uid="{A4EA3A22-EE6B-457E-B86E-4AD4EADF8B8B}"/>
    <cellStyle name="Input 5 2 3 2 16" xfId="23350" xr:uid="{6317B222-2217-4EE6-87AD-EAF5CE0777F5}"/>
    <cellStyle name="Input 5 2 3 2 16 2" xfId="23351" xr:uid="{0DFAF72A-BECA-4617-BCB8-A726C4409423}"/>
    <cellStyle name="Input 5 2 3 2 16 2 2" xfId="23352" xr:uid="{7A39B0A7-3232-4471-B437-C4DA0CEABB98}"/>
    <cellStyle name="Input 5 2 3 2 16 3" xfId="23353" xr:uid="{6951D326-EA82-41A7-BA0B-B6432B41C3FD}"/>
    <cellStyle name="Input 5 2 3 2 17" xfId="23354" xr:uid="{09088218-71C5-402C-A3FA-30DC6D960E8A}"/>
    <cellStyle name="Input 5 2 3 2 17 2" xfId="23355" xr:uid="{0EC00603-7F8E-48AF-AA5B-7B26452C9D4C}"/>
    <cellStyle name="Input 5 2 3 2 17 2 2" xfId="23356" xr:uid="{E3F39F86-8FF6-4998-AA74-FC23CAE8DC9D}"/>
    <cellStyle name="Input 5 2 3 2 17 3" xfId="23357" xr:uid="{7C37320F-9A10-420C-94B5-EBCE70ABA7CF}"/>
    <cellStyle name="Input 5 2 3 2 18" xfId="23358" xr:uid="{8E8A866A-7294-42BF-A43F-22FEFA8ACE08}"/>
    <cellStyle name="Input 5 2 3 2 18 2" xfId="23359" xr:uid="{5146B4CD-61C1-4789-A158-4A2CA3477A0E}"/>
    <cellStyle name="Input 5 2 3 2 18 2 2" xfId="23360" xr:uid="{D7FC81C8-A33B-4609-84F0-09DD5D14BEB6}"/>
    <cellStyle name="Input 5 2 3 2 18 3" xfId="23361" xr:uid="{393096BB-F8BE-4400-A1E6-74B64C45FEE3}"/>
    <cellStyle name="Input 5 2 3 2 19" xfId="23362" xr:uid="{FEDF9D82-59B4-4D8F-BF52-EE8AF387B396}"/>
    <cellStyle name="Input 5 2 3 2 19 2" xfId="23363" xr:uid="{B9550642-722E-4E81-B24C-283F6D5A0EFC}"/>
    <cellStyle name="Input 5 2 3 2 19 2 2" xfId="23364" xr:uid="{61781E40-E870-45EB-A6C3-E8E4A8BD4161}"/>
    <cellStyle name="Input 5 2 3 2 19 3" xfId="23365" xr:uid="{5E5E284C-2D15-4F68-8704-C65C1880A29C}"/>
    <cellStyle name="Input 5 2 3 2 2" xfId="23366" xr:uid="{CECDA7BB-347A-4A31-8E5C-A5C322A25233}"/>
    <cellStyle name="Input 5 2 3 2 2 2" xfId="23367" xr:uid="{81EB8C7C-3754-45F0-A551-5142D18E44A4}"/>
    <cellStyle name="Input 5 2 3 2 2 2 2" xfId="23368" xr:uid="{76D7F5AC-E441-45D0-BD9A-38542CC09965}"/>
    <cellStyle name="Input 5 2 3 2 2 3" xfId="23369" xr:uid="{CB2948FA-A15B-4421-BA4F-4E0EF1F629A7}"/>
    <cellStyle name="Input 5 2 3 2 2 4" xfId="23370" xr:uid="{77F83CED-2FDC-4ACE-B4D1-909FB2DDDD01}"/>
    <cellStyle name="Input 5 2 3 2 20" xfId="23371" xr:uid="{4B66B747-463F-4B6E-AE93-049B2C140DF6}"/>
    <cellStyle name="Input 5 2 3 2 20 2" xfId="23372" xr:uid="{8C4674F5-750D-43D8-B00A-26F90C39C647}"/>
    <cellStyle name="Input 5 2 3 2 20 2 2" xfId="23373" xr:uid="{10AEA6E1-4B70-4700-AD14-77B6667BE6FE}"/>
    <cellStyle name="Input 5 2 3 2 20 3" xfId="23374" xr:uid="{3204737F-D6A9-48B6-9196-1ECE1FBE27E5}"/>
    <cellStyle name="Input 5 2 3 2 21" xfId="23375" xr:uid="{4ED04988-560D-46CE-9AFC-24AD0714AE6B}"/>
    <cellStyle name="Input 5 2 3 2 21 2" xfId="23376" xr:uid="{9EB709C4-0ADB-46A8-A40E-750713B2B21D}"/>
    <cellStyle name="Input 5 2 3 2 22" xfId="23377" xr:uid="{4E98C9B4-2F05-4CAA-97BA-797C4C730F7F}"/>
    <cellStyle name="Input 5 2 3 2 23" xfId="23378" xr:uid="{87C5845B-33B1-4F09-A76A-A73EA0D11A43}"/>
    <cellStyle name="Input 5 2 3 2 3" xfId="23379" xr:uid="{17CE3039-71F4-4E70-B4BC-1F269079CD80}"/>
    <cellStyle name="Input 5 2 3 2 3 2" xfId="23380" xr:uid="{5CCE83DB-08C4-49A7-BFDC-CF0250D62967}"/>
    <cellStyle name="Input 5 2 3 2 3 2 2" xfId="23381" xr:uid="{5B2E3D1E-8E04-4CE5-8D17-F1EA498A458B}"/>
    <cellStyle name="Input 5 2 3 2 3 3" xfId="23382" xr:uid="{6579DEDD-8296-44CE-8999-EA1C05D5F725}"/>
    <cellStyle name="Input 5 2 3 2 3 4" xfId="23383" xr:uid="{8E33D7EB-29BD-4F09-89E6-A0960F1C1B8B}"/>
    <cellStyle name="Input 5 2 3 2 4" xfId="23384" xr:uid="{BB54CBFB-EAA8-450C-AE5F-1BC1F3AB2ADE}"/>
    <cellStyle name="Input 5 2 3 2 4 2" xfId="23385" xr:uid="{3757AF85-EE9C-4342-BB3F-473944D3272B}"/>
    <cellStyle name="Input 5 2 3 2 4 2 2" xfId="23386" xr:uid="{51E6BFF4-9990-4024-BF98-EA3DAB23206C}"/>
    <cellStyle name="Input 5 2 3 2 4 3" xfId="23387" xr:uid="{1C819E21-4F29-4882-A184-2023B84358ED}"/>
    <cellStyle name="Input 5 2 3 2 5" xfId="23388" xr:uid="{3990DD45-F323-4B12-B7CF-97591E0F94FB}"/>
    <cellStyle name="Input 5 2 3 2 5 2" xfId="23389" xr:uid="{2851252A-6FB9-4B37-869E-B4220646BF3C}"/>
    <cellStyle name="Input 5 2 3 2 5 2 2" xfId="23390" xr:uid="{C36D6C86-E3FD-4CAB-880A-84337B3C7719}"/>
    <cellStyle name="Input 5 2 3 2 5 3" xfId="23391" xr:uid="{F906A367-8706-4C18-A324-CD6FC7F84B23}"/>
    <cellStyle name="Input 5 2 3 2 6" xfId="23392" xr:uid="{1E766EB6-4333-466A-8D35-6C24B01FC351}"/>
    <cellStyle name="Input 5 2 3 2 6 2" xfId="23393" xr:uid="{9B056288-E5C0-4A7E-9FE6-5C52C87B76D5}"/>
    <cellStyle name="Input 5 2 3 2 6 2 2" xfId="23394" xr:uid="{077FBFB8-4CF5-4DA2-98ED-8201A4D679FF}"/>
    <cellStyle name="Input 5 2 3 2 6 3" xfId="23395" xr:uid="{49F0FA64-C8D0-4224-B99C-E8EBCA27D812}"/>
    <cellStyle name="Input 5 2 3 2 7" xfId="23396" xr:uid="{2AC9E302-F91D-4694-A732-13E1D27B8253}"/>
    <cellStyle name="Input 5 2 3 2 7 2" xfId="23397" xr:uid="{40B18A87-0F8D-444C-B77C-C3335D15691F}"/>
    <cellStyle name="Input 5 2 3 2 7 2 2" xfId="23398" xr:uid="{F6D6A346-ACCC-445B-84F9-5ADF36F5EA8C}"/>
    <cellStyle name="Input 5 2 3 2 7 3" xfId="23399" xr:uid="{76092E41-72C6-4E74-A91D-A96B82107CC8}"/>
    <cellStyle name="Input 5 2 3 2 8" xfId="23400" xr:uid="{98BA39B0-2854-4FA7-B9AD-2C1D76844064}"/>
    <cellStyle name="Input 5 2 3 2 8 2" xfId="23401" xr:uid="{B67C2C95-1A73-4672-BAC9-6C3E316FEC2F}"/>
    <cellStyle name="Input 5 2 3 2 8 2 2" xfId="23402" xr:uid="{EC356F91-E359-450D-A4C8-8CFB3CCE5C4D}"/>
    <cellStyle name="Input 5 2 3 2 8 3" xfId="23403" xr:uid="{D26A9A9C-DA2E-463D-A805-DA58A24BEF22}"/>
    <cellStyle name="Input 5 2 3 2 9" xfId="23404" xr:uid="{64179F5E-6F25-46C6-BF3E-88FBD0025ED0}"/>
    <cellStyle name="Input 5 2 3 2 9 2" xfId="23405" xr:uid="{58F7948C-D59F-4996-AD10-E536032650FD}"/>
    <cellStyle name="Input 5 2 3 2 9 2 2" xfId="23406" xr:uid="{58F85EA2-5732-407D-80DF-D1538EE776FF}"/>
    <cellStyle name="Input 5 2 3 2 9 3" xfId="23407" xr:uid="{7AFAE23A-1BCA-42AB-812C-3FAB0A14308B}"/>
    <cellStyle name="Input 5 2 3 20" xfId="23408" xr:uid="{45170A77-F152-4D25-BE7B-F8FDCBF373AA}"/>
    <cellStyle name="Input 5 2 3 3" xfId="23409" xr:uid="{BC3F430A-8446-484C-9A57-4BECE083A574}"/>
    <cellStyle name="Input 5 2 3 3 2" xfId="23410" xr:uid="{159EFD9B-6DC3-4A66-BA26-108E0CE898FE}"/>
    <cellStyle name="Input 5 2 3 3 2 2" xfId="23411" xr:uid="{A5C69C41-2321-4394-8E25-55C98199292B}"/>
    <cellStyle name="Input 5 2 3 3 3" xfId="23412" xr:uid="{620B9374-8C66-4B50-8E73-E981030D7FC2}"/>
    <cellStyle name="Input 5 2 3 3 4" xfId="23413" xr:uid="{54CC17FF-94C2-48C6-A763-F5DFCD963955}"/>
    <cellStyle name="Input 5 2 3 4" xfId="23414" xr:uid="{7D019CDF-B439-4605-B308-371248FD92DE}"/>
    <cellStyle name="Input 5 2 3 4 2" xfId="23415" xr:uid="{A55910BA-1AE2-401E-A3EC-C5596B4115CB}"/>
    <cellStyle name="Input 5 2 3 4 2 2" xfId="23416" xr:uid="{9C03DB59-D010-446D-AC06-2CE5535AACF5}"/>
    <cellStyle name="Input 5 2 3 4 3" xfId="23417" xr:uid="{B99B1F2C-8801-4936-A0F1-2AAA0D972AD7}"/>
    <cellStyle name="Input 5 2 3 4 4" xfId="23418" xr:uid="{C0B05989-8891-4659-9F18-86E7415086CC}"/>
    <cellStyle name="Input 5 2 3 5" xfId="23419" xr:uid="{52F952D1-3828-42AF-B9D5-281CD34EAF0F}"/>
    <cellStyle name="Input 5 2 3 5 2" xfId="23420" xr:uid="{D124B9BC-3AE2-446F-A3D7-95F022C9B784}"/>
    <cellStyle name="Input 5 2 3 5 2 2" xfId="23421" xr:uid="{49D47F44-E4D4-4237-9967-78E29A9ADA0B}"/>
    <cellStyle name="Input 5 2 3 5 3" xfId="23422" xr:uid="{C0C7F90C-BA25-4C56-B192-301C2FB2707C}"/>
    <cellStyle name="Input 5 2 3 6" xfId="23423" xr:uid="{51F3586A-C4A8-42F9-864C-BBE6CA1A6B85}"/>
    <cellStyle name="Input 5 2 3 6 2" xfId="23424" xr:uid="{7F561B78-1175-4EC7-9A24-4273C1CCE7C0}"/>
    <cellStyle name="Input 5 2 3 6 2 2" xfId="23425" xr:uid="{D8054467-79C6-4168-84DE-69E2C6C98C26}"/>
    <cellStyle name="Input 5 2 3 6 3" xfId="23426" xr:uid="{77079B17-FD83-4775-871F-8482AB03A277}"/>
    <cellStyle name="Input 5 2 3 7" xfId="23427" xr:uid="{3A180914-003E-4AF5-BC69-1ADA75771354}"/>
    <cellStyle name="Input 5 2 3 7 2" xfId="23428" xr:uid="{D0745C50-C936-4CAA-8467-2C14824FFAC0}"/>
    <cellStyle name="Input 5 2 3 7 2 2" xfId="23429" xr:uid="{670E146C-3523-486D-8E6D-86CD9D68265A}"/>
    <cellStyle name="Input 5 2 3 7 3" xfId="23430" xr:uid="{D1D844B2-EFCF-4017-98AD-FC353B6D65CB}"/>
    <cellStyle name="Input 5 2 3 8" xfId="23431" xr:uid="{EEBFC2AA-7937-42E0-B759-4ACCA6287584}"/>
    <cellStyle name="Input 5 2 3 8 2" xfId="23432" xr:uid="{6B96305E-AE29-4B53-B2C7-0273CE433B82}"/>
    <cellStyle name="Input 5 2 3 8 2 2" xfId="23433" xr:uid="{25C1B637-750E-446F-89D2-81110CCD336B}"/>
    <cellStyle name="Input 5 2 3 8 3" xfId="23434" xr:uid="{230C2A3D-3C43-430F-94D4-B20B9CCDF7A4}"/>
    <cellStyle name="Input 5 2 3 9" xfId="23435" xr:uid="{348EAE18-BA6E-459E-A1E9-C2E9EC07706C}"/>
    <cellStyle name="Input 5 2 3 9 2" xfId="23436" xr:uid="{E62806DA-B646-450C-8237-F56E555CF593}"/>
    <cellStyle name="Input 5 2 3 9 2 2" xfId="23437" xr:uid="{DD738877-4D06-4000-8B0F-C6E606A9089D}"/>
    <cellStyle name="Input 5 2 3 9 3" xfId="23438" xr:uid="{198EFB96-7251-47BF-BE0A-F064FED7B6CC}"/>
    <cellStyle name="Input 5 2 4" xfId="23439" xr:uid="{F0FD38A0-A2CC-4D47-8D68-46344EE9A86F}"/>
    <cellStyle name="Input 5 2 4 10" xfId="23440" xr:uid="{DD2FB1E8-56BC-465D-8DE5-985EDA3F0844}"/>
    <cellStyle name="Input 5 2 4 10 2" xfId="23441" xr:uid="{F01806F2-9435-4678-A8F8-690E5C4A4595}"/>
    <cellStyle name="Input 5 2 4 10 2 2" xfId="23442" xr:uid="{15FAE565-5052-4605-9B75-DD308FD3B04A}"/>
    <cellStyle name="Input 5 2 4 10 3" xfId="23443" xr:uid="{638C0281-083B-4749-AA4E-923E5AEEFFE9}"/>
    <cellStyle name="Input 5 2 4 11" xfId="23444" xr:uid="{BE7C48C6-5816-4C52-A829-6A92AD93F371}"/>
    <cellStyle name="Input 5 2 4 11 2" xfId="23445" xr:uid="{48B45348-8923-454B-9A80-191EC50DB110}"/>
    <cellStyle name="Input 5 2 4 11 2 2" xfId="23446" xr:uid="{EC7B0354-C0DC-45BA-A08D-1CBF58D22E8C}"/>
    <cellStyle name="Input 5 2 4 11 3" xfId="23447" xr:uid="{4E3960E9-16B6-4CA5-BC4F-94D8475B9A56}"/>
    <cellStyle name="Input 5 2 4 12" xfId="23448" xr:uid="{18493535-F6C3-4DBA-B048-9830A75D69B5}"/>
    <cellStyle name="Input 5 2 4 12 2" xfId="23449" xr:uid="{BB3E8368-36E1-4207-B4C2-CE8CA66CE337}"/>
    <cellStyle name="Input 5 2 4 12 2 2" xfId="23450" xr:uid="{68CAE05A-FD0E-44A3-8EF4-82F952DC8B98}"/>
    <cellStyle name="Input 5 2 4 12 3" xfId="23451" xr:uid="{788BDB6B-22C0-4D49-9E6E-CFFBAC0D0DE7}"/>
    <cellStyle name="Input 5 2 4 13" xfId="23452" xr:uid="{009C6288-AB47-4505-8BF7-38B99D76F1EE}"/>
    <cellStyle name="Input 5 2 4 13 2" xfId="23453" xr:uid="{11EA3B4C-265D-41FF-9990-D3A61AC3E5B4}"/>
    <cellStyle name="Input 5 2 4 13 2 2" xfId="23454" xr:uid="{776EA6F0-1BCD-45E6-8712-36B0DE947330}"/>
    <cellStyle name="Input 5 2 4 13 3" xfId="23455" xr:uid="{606E55A1-6250-4BC9-ABCE-62F96F803325}"/>
    <cellStyle name="Input 5 2 4 14" xfId="23456" xr:uid="{09425799-6612-41BB-81A9-E0D1D523557C}"/>
    <cellStyle name="Input 5 2 4 14 2" xfId="23457" xr:uid="{0F8AA140-8B64-4F1A-BFCE-4E430C861B77}"/>
    <cellStyle name="Input 5 2 4 14 2 2" xfId="23458" xr:uid="{BC97F5C6-76C2-4E8D-BB4A-2B831D2D82A5}"/>
    <cellStyle name="Input 5 2 4 14 3" xfId="23459" xr:uid="{4C173B16-2847-4F98-9BD5-7900DACE3D1F}"/>
    <cellStyle name="Input 5 2 4 15" xfId="23460" xr:uid="{9A5F1B85-D115-4258-8F61-7BF7FA33AFBC}"/>
    <cellStyle name="Input 5 2 4 15 2" xfId="23461" xr:uid="{5F1B6E1F-E089-4429-909F-A1749C2BF5AE}"/>
    <cellStyle name="Input 5 2 4 15 2 2" xfId="23462" xr:uid="{B2483F08-6280-44A8-A2BC-5C48F6FA9A8D}"/>
    <cellStyle name="Input 5 2 4 15 3" xfId="23463" xr:uid="{C96E6AF1-24A5-4208-99CB-C70418153322}"/>
    <cellStyle name="Input 5 2 4 16" xfId="23464" xr:uid="{B471F391-2A32-4C7D-BE3E-99A015D1422E}"/>
    <cellStyle name="Input 5 2 4 16 2" xfId="23465" xr:uid="{31B729E5-FBB5-41D9-A9B5-FA85C9552DB0}"/>
    <cellStyle name="Input 5 2 4 16 2 2" xfId="23466" xr:uid="{C244B774-4B39-4AB2-A4E1-5091B9F1E3EC}"/>
    <cellStyle name="Input 5 2 4 16 3" xfId="23467" xr:uid="{3BB3EEFD-8FC8-4896-8AEE-EE9A2869EBF3}"/>
    <cellStyle name="Input 5 2 4 17" xfId="23468" xr:uid="{15980A67-A298-4CD0-9075-DC27198BCD09}"/>
    <cellStyle name="Input 5 2 4 17 2" xfId="23469" xr:uid="{D11AAF28-EB49-40B2-A1FE-BD871A023ECE}"/>
    <cellStyle name="Input 5 2 4 17 2 2" xfId="23470" xr:uid="{56DAA09D-1FED-487B-98C6-E7E781D19922}"/>
    <cellStyle name="Input 5 2 4 17 3" xfId="23471" xr:uid="{3C702482-62F0-471B-8F74-C4CFE754F6C8}"/>
    <cellStyle name="Input 5 2 4 18" xfId="23472" xr:uid="{EB37F443-B48B-49EA-A979-DAE11723BADB}"/>
    <cellStyle name="Input 5 2 4 18 2" xfId="23473" xr:uid="{AF7A1426-E8EF-4A0D-A1DF-846544F1D285}"/>
    <cellStyle name="Input 5 2 4 18 2 2" xfId="23474" xr:uid="{B862C1C5-7623-426D-80F0-5B98520DC48D}"/>
    <cellStyle name="Input 5 2 4 18 3" xfId="23475" xr:uid="{2D53CEBB-14A8-46DF-90C7-BF3DA0D6280A}"/>
    <cellStyle name="Input 5 2 4 19" xfId="23476" xr:uid="{A2DCF4A0-0C2D-411B-B4E1-FB3185E89E79}"/>
    <cellStyle name="Input 5 2 4 19 2" xfId="23477" xr:uid="{ACDCB861-5569-4441-A1AB-9B9972D88694}"/>
    <cellStyle name="Input 5 2 4 19 2 2" xfId="23478" xr:uid="{14B807C1-18A6-4E0F-A513-5DAB61208D6C}"/>
    <cellStyle name="Input 5 2 4 19 3" xfId="23479" xr:uid="{277F39E5-0818-49E6-8D08-4503A1E96B08}"/>
    <cellStyle name="Input 5 2 4 2" xfId="23480" xr:uid="{2A92C7BD-98D7-45E5-A6CC-D553DA83C520}"/>
    <cellStyle name="Input 5 2 4 2 10" xfId="23481" xr:uid="{8AA3FEBB-3E66-46BE-AB84-76D9D98F7637}"/>
    <cellStyle name="Input 5 2 4 2 10 2" xfId="23482" xr:uid="{620B4887-20C1-492B-8F58-7D0D7A1B49AB}"/>
    <cellStyle name="Input 5 2 4 2 10 2 2" xfId="23483" xr:uid="{F0C80BD6-4CAA-41A8-AFB8-DE8BB4F4DE0C}"/>
    <cellStyle name="Input 5 2 4 2 10 3" xfId="23484" xr:uid="{62CFC6FB-7B1E-411B-9768-9555B715F866}"/>
    <cellStyle name="Input 5 2 4 2 11" xfId="23485" xr:uid="{2118F71F-70BE-4C15-AF02-A9FDA0A3FBEB}"/>
    <cellStyle name="Input 5 2 4 2 11 2" xfId="23486" xr:uid="{87E15126-CC9A-44C6-8482-C01F2D946683}"/>
    <cellStyle name="Input 5 2 4 2 11 2 2" xfId="23487" xr:uid="{B8ECAF33-F823-483C-82D7-B17FD06CFDBF}"/>
    <cellStyle name="Input 5 2 4 2 11 3" xfId="23488" xr:uid="{C9985F5D-21FC-4E5F-AE12-748811C98B88}"/>
    <cellStyle name="Input 5 2 4 2 12" xfId="23489" xr:uid="{A19219DD-6973-4A2C-A6D9-B135DB53BF4F}"/>
    <cellStyle name="Input 5 2 4 2 12 2" xfId="23490" xr:uid="{540A361A-7B35-40AC-8E62-121250B7D98D}"/>
    <cellStyle name="Input 5 2 4 2 12 2 2" xfId="23491" xr:uid="{4BE7FA97-FA7E-4079-B547-10BFBEE82896}"/>
    <cellStyle name="Input 5 2 4 2 12 3" xfId="23492" xr:uid="{F8EAC456-79D6-4A57-9079-EC1D2316AE25}"/>
    <cellStyle name="Input 5 2 4 2 13" xfId="23493" xr:uid="{CAC0FBF6-7AC1-4D18-B07A-FF6610B3B5FB}"/>
    <cellStyle name="Input 5 2 4 2 13 2" xfId="23494" xr:uid="{1D8DCD7B-EB1C-409A-9AF4-ED05255AC945}"/>
    <cellStyle name="Input 5 2 4 2 13 2 2" xfId="23495" xr:uid="{0A7FB197-2FCD-4E1D-81DE-516F6B68A123}"/>
    <cellStyle name="Input 5 2 4 2 13 3" xfId="23496" xr:uid="{6D447657-FDAC-4813-B6A3-EA6DEACA471A}"/>
    <cellStyle name="Input 5 2 4 2 14" xfId="23497" xr:uid="{2064B331-6C44-4FB0-AE67-6CDC033CD090}"/>
    <cellStyle name="Input 5 2 4 2 14 2" xfId="23498" xr:uid="{1E2B0E4C-1B48-40B9-ABED-21159B42BBB5}"/>
    <cellStyle name="Input 5 2 4 2 14 2 2" xfId="23499" xr:uid="{EF2AF3F9-A8CF-4C7A-9780-03DF7910400C}"/>
    <cellStyle name="Input 5 2 4 2 14 3" xfId="23500" xr:uid="{91D6E5E9-B003-499E-B580-3F2E8FBA10C1}"/>
    <cellStyle name="Input 5 2 4 2 15" xfId="23501" xr:uid="{1125ED76-B9A0-438F-8F0D-737573DB061D}"/>
    <cellStyle name="Input 5 2 4 2 15 2" xfId="23502" xr:uid="{49916503-3130-400A-8D22-B4F07FBEEDCB}"/>
    <cellStyle name="Input 5 2 4 2 15 2 2" xfId="23503" xr:uid="{9B71341E-9596-49C9-BB9B-AC038BBC0C8D}"/>
    <cellStyle name="Input 5 2 4 2 15 3" xfId="23504" xr:uid="{6B3C9C55-0023-4E10-A791-99524F04C6ED}"/>
    <cellStyle name="Input 5 2 4 2 16" xfId="23505" xr:uid="{A945484E-1DB7-496E-ACA4-6D9CDFCDB833}"/>
    <cellStyle name="Input 5 2 4 2 16 2" xfId="23506" xr:uid="{42314644-9C9F-40EA-B0EF-0F5AAA277141}"/>
    <cellStyle name="Input 5 2 4 2 16 2 2" xfId="23507" xr:uid="{8F54C5C8-1084-4E24-BD52-2DDBAD2363B2}"/>
    <cellStyle name="Input 5 2 4 2 16 3" xfId="23508" xr:uid="{71E699F6-23D1-4A72-BA6F-7B30C908B7E5}"/>
    <cellStyle name="Input 5 2 4 2 17" xfId="23509" xr:uid="{852A020A-8CD5-410E-A8AF-3D4AD52F8FAA}"/>
    <cellStyle name="Input 5 2 4 2 17 2" xfId="23510" xr:uid="{8BE2E7DA-8484-4FE7-9711-6DA2D4807DF0}"/>
    <cellStyle name="Input 5 2 4 2 17 2 2" xfId="23511" xr:uid="{C2778675-F8ED-4111-A291-7A2452C5371D}"/>
    <cellStyle name="Input 5 2 4 2 17 3" xfId="23512" xr:uid="{0818D3F4-958E-4F1B-862A-D39F026EBF7B}"/>
    <cellStyle name="Input 5 2 4 2 18" xfId="23513" xr:uid="{B6699F9D-90F9-456A-B512-221B2D86AD7D}"/>
    <cellStyle name="Input 5 2 4 2 18 2" xfId="23514" xr:uid="{9CAA03C6-5473-457F-AC7C-B347A4E292EB}"/>
    <cellStyle name="Input 5 2 4 2 18 2 2" xfId="23515" xr:uid="{7C9D828A-DD32-47D2-83ED-637A9E08BEAA}"/>
    <cellStyle name="Input 5 2 4 2 18 3" xfId="23516" xr:uid="{3B2824EA-BF37-4B77-8B2F-65A82969579A}"/>
    <cellStyle name="Input 5 2 4 2 19" xfId="23517" xr:uid="{2F86A64A-6F27-41CC-84CB-B5357F9AADD6}"/>
    <cellStyle name="Input 5 2 4 2 19 2" xfId="23518" xr:uid="{1ABA1B3B-EEBF-461B-91BD-BBC244FC3330}"/>
    <cellStyle name="Input 5 2 4 2 19 2 2" xfId="23519" xr:uid="{6103C152-6105-4DAC-B9F2-79B918244F23}"/>
    <cellStyle name="Input 5 2 4 2 19 3" xfId="23520" xr:uid="{41721180-FA37-4AB9-8533-8F4AD3D10863}"/>
    <cellStyle name="Input 5 2 4 2 2" xfId="23521" xr:uid="{DBA298F4-9803-438A-A261-93E7FF401654}"/>
    <cellStyle name="Input 5 2 4 2 2 2" xfId="23522" xr:uid="{4FC9A59E-54EC-4028-994C-BA46B23B3D0B}"/>
    <cellStyle name="Input 5 2 4 2 2 2 2" xfId="23523" xr:uid="{6FD803E3-6C8E-4420-82BD-4E80A61D5450}"/>
    <cellStyle name="Input 5 2 4 2 2 3" xfId="23524" xr:uid="{343C6FB9-7B16-498C-9621-4CD5D05FC97E}"/>
    <cellStyle name="Input 5 2 4 2 2 4" xfId="23525" xr:uid="{B503256C-8335-4983-8D57-735782F7FDF8}"/>
    <cellStyle name="Input 5 2 4 2 20" xfId="23526" xr:uid="{D8F9BA7C-5022-47E4-91F1-FD6642342C3C}"/>
    <cellStyle name="Input 5 2 4 2 20 2" xfId="23527" xr:uid="{A5CF41E2-758B-4015-8663-AB9417CE7230}"/>
    <cellStyle name="Input 5 2 4 2 20 2 2" xfId="23528" xr:uid="{A60CF1BF-033F-42C7-8DED-CE0409A9BD00}"/>
    <cellStyle name="Input 5 2 4 2 20 3" xfId="23529" xr:uid="{221DC61A-D984-4414-BCA2-D5E2C1E8BD45}"/>
    <cellStyle name="Input 5 2 4 2 21" xfId="23530" xr:uid="{4A5AB8A4-1A63-48E5-8CA6-59E7C54D0631}"/>
    <cellStyle name="Input 5 2 4 2 21 2" xfId="23531" xr:uid="{D88904CA-0CD9-46C2-B69D-CBC2B27D74B1}"/>
    <cellStyle name="Input 5 2 4 2 22" xfId="23532" xr:uid="{B5764E25-AC05-4427-8543-43AFD7952A99}"/>
    <cellStyle name="Input 5 2 4 2 23" xfId="23533" xr:uid="{3F441FCA-B730-48DB-88DB-4CA66B910808}"/>
    <cellStyle name="Input 5 2 4 2 3" xfId="23534" xr:uid="{E558A593-EF0F-4C65-857E-138780493089}"/>
    <cellStyle name="Input 5 2 4 2 3 2" xfId="23535" xr:uid="{3B64BF05-F9BF-4E39-9F2B-6021BF0EB060}"/>
    <cellStyle name="Input 5 2 4 2 3 2 2" xfId="23536" xr:uid="{81A66F41-7062-48BE-AA40-6D5D4EF8299B}"/>
    <cellStyle name="Input 5 2 4 2 3 3" xfId="23537" xr:uid="{B1FDDCB8-9779-4BBA-9044-96F468A06C4C}"/>
    <cellStyle name="Input 5 2 4 2 4" xfId="23538" xr:uid="{F7177D77-1A96-44AC-9C43-BFD702A06135}"/>
    <cellStyle name="Input 5 2 4 2 4 2" xfId="23539" xr:uid="{77364961-41FD-4BF8-AB2D-A467BE37D5DF}"/>
    <cellStyle name="Input 5 2 4 2 4 2 2" xfId="23540" xr:uid="{DF9F49D4-4A53-4CD6-85B1-13D541C94104}"/>
    <cellStyle name="Input 5 2 4 2 4 3" xfId="23541" xr:uid="{3793D428-8ADA-424A-90A2-EAD87B05B635}"/>
    <cellStyle name="Input 5 2 4 2 5" xfId="23542" xr:uid="{D18D490A-4433-432B-A8AF-8B15EDA95881}"/>
    <cellStyle name="Input 5 2 4 2 5 2" xfId="23543" xr:uid="{90603D94-1532-4FFF-A23A-DF110F9EEB91}"/>
    <cellStyle name="Input 5 2 4 2 5 2 2" xfId="23544" xr:uid="{9F93270D-3FC4-4F28-A061-8144E0017A8B}"/>
    <cellStyle name="Input 5 2 4 2 5 3" xfId="23545" xr:uid="{040154BC-CD4E-4BF7-A789-7EF3CDE8166F}"/>
    <cellStyle name="Input 5 2 4 2 6" xfId="23546" xr:uid="{BE3FA15F-BE46-413F-AA3A-6D9F26797980}"/>
    <cellStyle name="Input 5 2 4 2 6 2" xfId="23547" xr:uid="{97934928-896C-4A4D-B16B-57F81E472F87}"/>
    <cellStyle name="Input 5 2 4 2 6 2 2" xfId="23548" xr:uid="{20DE89BD-1F45-462B-BFDF-0F2E71470125}"/>
    <cellStyle name="Input 5 2 4 2 6 3" xfId="23549" xr:uid="{9C9B8392-6DCD-4593-88D1-66D3F588D4A8}"/>
    <cellStyle name="Input 5 2 4 2 7" xfId="23550" xr:uid="{2DE08A3F-B85A-4DF8-9AB7-830CF04DE3C6}"/>
    <cellStyle name="Input 5 2 4 2 7 2" xfId="23551" xr:uid="{9B497C47-3694-49A9-899C-F77BE0276635}"/>
    <cellStyle name="Input 5 2 4 2 7 2 2" xfId="23552" xr:uid="{0E763E0B-02C6-4848-9567-FB2EDF652657}"/>
    <cellStyle name="Input 5 2 4 2 7 3" xfId="23553" xr:uid="{04D732E4-EFAA-42E5-8EC4-3E50FDAA4F08}"/>
    <cellStyle name="Input 5 2 4 2 8" xfId="23554" xr:uid="{A6DC893F-9777-4541-80B7-AE9D68900B6F}"/>
    <cellStyle name="Input 5 2 4 2 8 2" xfId="23555" xr:uid="{C8C303BD-4557-475E-A396-A9DA15FFA6D1}"/>
    <cellStyle name="Input 5 2 4 2 8 2 2" xfId="23556" xr:uid="{ADC0AF99-8B9E-4B75-851F-EC0A07B56F72}"/>
    <cellStyle name="Input 5 2 4 2 8 3" xfId="23557" xr:uid="{7F34BE51-C5BC-496D-A6BB-B9CF19ED3D93}"/>
    <cellStyle name="Input 5 2 4 2 9" xfId="23558" xr:uid="{7A35F46B-E024-4B55-AF10-E0B22EFB84DF}"/>
    <cellStyle name="Input 5 2 4 2 9 2" xfId="23559" xr:uid="{C8712472-9BEB-4C11-8CFC-0DAC2DC072BE}"/>
    <cellStyle name="Input 5 2 4 2 9 2 2" xfId="23560" xr:uid="{530F879A-1A26-4A60-A29C-3B9AF233D9FD}"/>
    <cellStyle name="Input 5 2 4 2 9 3" xfId="23561" xr:uid="{02DBE5FE-C8F5-4646-93C2-2B4AFA15C5D6}"/>
    <cellStyle name="Input 5 2 4 20" xfId="23562" xr:uid="{02D5D086-2833-4426-8B8A-47AC42CFC497}"/>
    <cellStyle name="Input 5 2 4 20 2" xfId="23563" xr:uid="{A1D09797-4E1D-494A-80C3-68C30D69C463}"/>
    <cellStyle name="Input 5 2 4 20 2 2" xfId="23564" xr:uid="{5F1526C6-96A8-40B6-BB51-8DDF98835FE5}"/>
    <cellStyle name="Input 5 2 4 20 3" xfId="23565" xr:uid="{37355913-EB8E-4A12-9DF6-AE686C94EA01}"/>
    <cellStyle name="Input 5 2 4 21" xfId="23566" xr:uid="{D7911DE3-3D99-46B7-AA4C-A6BF119DB468}"/>
    <cellStyle name="Input 5 2 4 21 2" xfId="23567" xr:uid="{1F8B2EB6-2C7F-4F1F-9354-AFA2E65E0CAA}"/>
    <cellStyle name="Input 5 2 4 21 2 2" xfId="23568" xr:uid="{D06AF69F-9B1B-4598-B4DF-E2200B3D4717}"/>
    <cellStyle name="Input 5 2 4 21 3" xfId="23569" xr:uid="{D3A3C164-AE87-47F1-806E-4E0C3CFAEBDB}"/>
    <cellStyle name="Input 5 2 4 22" xfId="23570" xr:uid="{6D4FFF89-6D64-4E66-944E-1EEE62ACA805}"/>
    <cellStyle name="Input 5 2 4 22 2" xfId="23571" xr:uid="{9CB74A0C-B867-4AC9-81C1-6714146F97C1}"/>
    <cellStyle name="Input 5 2 4 23" xfId="23572" xr:uid="{C9018C23-0C84-4B11-8E47-29AB4B28B233}"/>
    <cellStyle name="Input 5 2 4 24" xfId="23573" xr:uid="{47906FED-460C-4544-831F-57055C589E3E}"/>
    <cellStyle name="Input 5 2 4 3" xfId="23574" xr:uid="{7B666104-016D-4264-8A99-FE18D964A88F}"/>
    <cellStyle name="Input 5 2 4 3 2" xfId="23575" xr:uid="{11E28275-257B-4E5A-B1D2-753E8ADE37B2}"/>
    <cellStyle name="Input 5 2 4 3 2 2" xfId="23576" xr:uid="{A9111E2F-915C-4B2E-B0BB-700E6BED83DE}"/>
    <cellStyle name="Input 5 2 4 3 3" xfId="23577" xr:uid="{36D25506-ACDC-4D06-A208-16061F59A189}"/>
    <cellStyle name="Input 5 2 4 3 4" xfId="23578" xr:uid="{B2C17D4D-48EB-492A-9C05-369146EC47F9}"/>
    <cellStyle name="Input 5 2 4 4" xfId="23579" xr:uid="{73815AE6-CF2C-4845-8A0A-D6C761B86F94}"/>
    <cellStyle name="Input 5 2 4 4 2" xfId="23580" xr:uid="{9E325142-63D5-4ECE-8AE6-9BF15C74E048}"/>
    <cellStyle name="Input 5 2 4 4 2 2" xfId="23581" xr:uid="{2343C57B-8798-4A88-8DB1-D60C2B89144B}"/>
    <cellStyle name="Input 5 2 4 4 3" xfId="23582" xr:uid="{13D5776E-60A7-4C7B-99DC-A4E7E08BA722}"/>
    <cellStyle name="Input 5 2 4 4 4" xfId="23583" xr:uid="{382105BB-00CF-4598-89B9-C5571CE90D95}"/>
    <cellStyle name="Input 5 2 4 5" xfId="23584" xr:uid="{463ADBDD-6A18-4E59-8336-2C8CC5537F62}"/>
    <cellStyle name="Input 5 2 4 5 2" xfId="23585" xr:uid="{937F8F4B-8C1D-4620-B847-F2A71E105CB6}"/>
    <cellStyle name="Input 5 2 4 5 2 2" xfId="23586" xr:uid="{CF51EFF7-DA05-4458-88E8-6D30E4D83F98}"/>
    <cellStyle name="Input 5 2 4 5 3" xfId="23587" xr:uid="{EB1DE690-601D-41BA-BDD7-258316292A38}"/>
    <cellStyle name="Input 5 2 4 6" xfId="23588" xr:uid="{FF59426C-DA4C-4F27-A854-3EE244E952E9}"/>
    <cellStyle name="Input 5 2 4 6 2" xfId="23589" xr:uid="{598B6EB7-A5B9-4B52-9B5E-E06F5D24BD28}"/>
    <cellStyle name="Input 5 2 4 6 2 2" xfId="23590" xr:uid="{30AB271C-E5DE-4D69-A9B1-7CDEFC063176}"/>
    <cellStyle name="Input 5 2 4 6 3" xfId="23591" xr:uid="{2027B96B-082F-46E2-B291-5AC8645C6B61}"/>
    <cellStyle name="Input 5 2 4 7" xfId="23592" xr:uid="{E73E2C78-A9F8-4C55-A601-9BC0BFB3512E}"/>
    <cellStyle name="Input 5 2 4 7 2" xfId="23593" xr:uid="{27EC6DAA-A64F-456B-9DAB-4C76AE48BF4D}"/>
    <cellStyle name="Input 5 2 4 7 2 2" xfId="23594" xr:uid="{9300D35B-E070-4B16-8313-F2977CDBB8FA}"/>
    <cellStyle name="Input 5 2 4 7 3" xfId="23595" xr:uid="{186E6830-75D7-4413-B0FA-A30AD2EF0027}"/>
    <cellStyle name="Input 5 2 4 8" xfId="23596" xr:uid="{A9F3D61C-EBAC-4D9D-A0A8-C4202921213D}"/>
    <cellStyle name="Input 5 2 4 8 2" xfId="23597" xr:uid="{8CAA9D6F-B146-4EE6-A99B-25147966F83A}"/>
    <cellStyle name="Input 5 2 4 8 2 2" xfId="23598" xr:uid="{61808D06-9BFA-4631-875A-17B8C020F16E}"/>
    <cellStyle name="Input 5 2 4 8 3" xfId="23599" xr:uid="{8E247639-47E9-4AA7-9442-C287ECDEF142}"/>
    <cellStyle name="Input 5 2 4 9" xfId="23600" xr:uid="{797A6214-2355-4889-8988-05DB668EFC87}"/>
    <cellStyle name="Input 5 2 4 9 2" xfId="23601" xr:uid="{ED13346F-3B68-4E19-B0D7-F4759DD70197}"/>
    <cellStyle name="Input 5 2 4 9 2 2" xfId="23602" xr:uid="{EFE5FD4F-25D0-4917-9328-4E192E3C25A8}"/>
    <cellStyle name="Input 5 2 4 9 3" xfId="23603" xr:uid="{EEDE1790-4B11-4CB2-9AF3-BD74E537FBD3}"/>
    <cellStyle name="Input 5 2 5" xfId="23604" xr:uid="{3E5E09BD-6975-4E1C-B111-791F3B330C53}"/>
    <cellStyle name="Input 5 2 5 10" xfId="23605" xr:uid="{C1274B14-AABB-4F9E-BC45-FA4F0D5CA3BD}"/>
    <cellStyle name="Input 5 2 5 10 2" xfId="23606" xr:uid="{1BAD8B22-D4CE-4BF4-8D7E-6A8A4A0D5DE6}"/>
    <cellStyle name="Input 5 2 5 10 2 2" xfId="23607" xr:uid="{A4171D45-F093-49F1-9A18-905736178C83}"/>
    <cellStyle name="Input 5 2 5 10 3" xfId="23608" xr:uid="{A6627170-FE62-42BC-A75E-75844A46B999}"/>
    <cellStyle name="Input 5 2 5 11" xfId="23609" xr:uid="{3DAE5700-3EFE-47E2-945F-F4DD7FCFF950}"/>
    <cellStyle name="Input 5 2 5 11 2" xfId="23610" xr:uid="{9088D650-9E68-4F71-A169-B312DC862E88}"/>
    <cellStyle name="Input 5 2 5 11 2 2" xfId="23611" xr:uid="{98176F5B-7664-4FF4-B70F-7951D620183C}"/>
    <cellStyle name="Input 5 2 5 11 3" xfId="23612" xr:uid="{58936826-79C1-435E-AB8A-06F9848E2A61}"/>
    <cellStyle name="Input 5 2 5 12" xfId="23613" xr:uid="{5F83758D-8B42-4392-B595-29E3EDA491AE}"/>
    <cellStyle name="Input 5 2 5 12 2" xfId="23614" xr:uid="{DC19CFDC-EA06-4C18-9CDE-FE2BA3D5FB1A}"/>
    <cellStyle name="Input 5 2 5 12 2 2" xfId="23615" xr:uid="{1A6BE412-ACBC-4481-B5A3-D8FF8C8A9D69}"/>
    <cellStyle name="Input 5 2 5 12 3" xfId="23616" xr:uid="{D318C74F-0603-4FFD-AE18-68BCB90519FB}"/>
    <cellStyle name="Input 5 2 5 13" xfId="23617" xr:uid="{8B18FDBB-764F-4130-B520-9A6BCF0AD6FD}"/>
    <cellStyle name="Input 5 2 5 13 2" xfId="23618" xr:uid="{E7E751E3-5D2C-4FE4-80D5-312E9896ADD1}"/>
    <cellStyle name="Input 5 2 5 13 2 2" xfId="23619" xr:uid="{7D4174F6-141B-42EB-BCA6-39EBD9863E94}"/>
    <cellStyle name="Input 5 2 5 13 3" xfId="23620" xr:uid="{6D8397B8-AD61-4258-8B69-1D70F5E66B45}"/>
    <cellStyle name="Input 5 2 5 14" xfId="23621" xr:uid="{9AEE97D8-6ACB-4E49-88E9-35CFE0FA27EC}"/>
    <cellStyle name="Input 5 2 5 14 2" xfId="23622" xr:uid="{E93F62F8-9F40-4D40-BDC3-A6D290361143}"/>
    <cellStyle name="Input 5 2 5 14 2 2" xfId="23623" xr:uid="{28438535-9F80-434F-A356-E94D04022686}"/>
    <cellStyle name="Input 5 2 5 14 3" xfId="23624" xr:uid="{2D1E2906-9E6D-4FA2-B8F3-C30FD15994D4}"/>
    <cellStyle name="Input 5 2 5 15" xfId="23625" xr:uid="{1ADAFE43-755C-403E-93C0-C870E4F9873D}"/>
    <cellStyle name="Input 5 2 5 15 2" xfId="23626" xr:uid="{C27C2036-EBBB-4346-BECC-EB26E16FDCF3}"/>
    <cellStyle name="Input 5 2 5 15 2 2" xfId="23627" xr:uid="{6F4AD8D6-D195-4AEA-9F70-7F1F1BBD3C19}"/>
    <cellStyle name="Input 5 2 5 15 3" xfId="23628" xr:uid="{0B0035F7-6664-4D7D-8ABE-C50E3A520692}"/>
    <cellStyle name="Input 5 2 5 16" xfId="23629" xr:uid="{9E62E814-8B2F-4AC3-90FE-EC28F4264AFF}"/>
    <cellStyle name="Input 5 2 5 16 2" xfId="23630" xr:uid="{E8F85118-F109-4E69-90B4-807E4568ABD1}"/>
    <cellStyle name="Input 5 2 5 16 2 2" xfId="23631" xr:uid="{33EFC823-EE32-4AFC-8913-2170407983E5}"/>
    <cellStyle name="Input 5 2 5 16 3" xfId="23632" xr:uid="{8963CD17-CCAF-4261-9F2B-227A385CC773}"/>
    <cellStyle name="Input 5 2 5 17" xfId="23633" xr:uid="{B51B5136-07AC-4B4A-9B0F-5C1B68F2E234}"/>
    <cellStyle name="Input 5 2 5 17 2" xfId="23634" xr:uid="{5EC8EE0E-C3D8-49A5-B28C-FFC0154C25F2}"/>
    <cellStyle name="Input 5 2 5 17 2 2" xfId="23635" xr:uid="{02D5B58C-0BEC-461B-8C3F-A0BB8D377DBC}"/>
    <cellStyle name="Input 5 2 5 17 3" xfId="23636" xr:uid="{99A476C9-A59F-4603-9B11-350EE04EEECE}"/>
    <cellStyle name="Input 5 2 5 18" xfId="23637" xr:uid="{A96AAC63-A128-4EA1-B4CF-F99E6E7904A3}"/>
    <cellStyle name="Input 5 2 5 18 2" xfId="23638" xr:uid="{A4F6D88D-CCD5-404E-9190-F9E10FDB4ECC}"/>
    <cellStyle name="Input 5 2 5 18 2 2" xfId="23639" xr:uid="{7E70F2D2-CD52-452F-9DB6-D923B87A24A3}"/>
    <cellStyle name="Input 5 2 5 18 3" xfId="23640" xr:uid="{89E9153E-F552-4AC7-AC62-7068A16CA085}"/>
    <cellStyle name="Input 5 2 5 19" xfId="23641" xr:uid="{ECC36430-15A2-40B1-9174-324E18034092}"/>
    <cellStyle name="Input 5 2 5 19 2" xfId="23642" xr:uid="{7DFC76BC-45C9-4882-80AE-6C4D42D9CB25}"/>
    <cellStyle name="Input 5 2 5 19 2 2" xfId="23643" xr:uid="{6B1FF39C-A843-42F1-B57A-EA80C795B516}"/>
    <cellStyle name="Input 5 2 5 19 3" xfId="23644" xr:uid="{66821A31-C3C8-462C-A9CB-4A4BD9B07DBA}"/>
    <cellStyle name="Input 5 2 5 2" xfId="23645" xr:uid="{8076EF47-C390-41F4-9BAF-801351B92CF2}"/>
    <cellStyle name="Input 5 2 5 2 2" xfId="23646" xr:uid="{01100E5B-0C50-407E-B034-8FCE6ECEBA35}"/>
    <cellStyle name="Input 5 2 5 2 2 2" xfId="23647" xr:uid="{0B1B5DF6-BFBC-4609-BF1B-8CF591771F1E}"/>
    <cellStyle name="Input 5 2 5 2 3" xfId="23648" xr:uid="{5E500C0C-C723-42AA-A5CD-D9AE29C0AB02}"/>
    <cellStyle name="Input 5 2 5 2 4" xfId="23649" xr:uid="{A71181AB-3334-4489-BDBF-92A26E3C76EE}"/>
    <cellStyle name="Input 5 2 5 20" xfId="23650" xr:uid="{37D7C2B1-C7A6-46FF-8B1E-E234325C7669}"/>
    <cellStyle name="Input 5 2 5 20 2" xfId="23651" xr:uid="{6F5476C9-EDEC-4ED8-8A0B-4ABF6A45E479}"/>
    <cellStyle name="Input 5 2 5 20 2 2" xfId="23652" xr:uid="{05801D04-8EA5-4954-845F-33DCD95E98B1}"/>
    <cellStyle name="Input 5 2 5 20 3" xfId="23653" xr:uid="{C1CB745F-A1A4-48C2-AA4C-038C9ECC94F2}"/>
    <cellStyle name="Input 5 2 5 21" xfId="23654" xr:uid="{05400886-961E-4D48-A51D-71F78893E186}"/>
    <cellStyle name="Input 5 2 5 21 2" xfId="23655" xr:uid="{D781A862-1615-449C-AEB4-1D78B0A1C2A7}"/>
    <cellStyle name="Input 5 2 5 22" xfId="23656" xr:uid="{D0FB58E9-AF4D-4647-B806-18B51532B415}"/>
    <cellStyle name="Input 5 2 5 23" xfId="23657" xr:uid="{520ED5DD-4E18-4E3B-97C3-88C91A945B5E}"/>
    <cellStyle name="Input 5 2 5 3" xfId="23658" xr:uid="{113D5C53-7252-41AD-9609-2C8F2043778D}"/>
    <cellStyle name="Input 5 2 5 3 2" xfId="23659" xr:uid="{21EC738B-F8C8-4C9D-8205-4F26CA32FE51}"/>
    <cellStyle name="Input 5 2 5 3 2 2" xfId="23660" xr:uid="{7C3F377C-ABD1-49F0-8E17-ED1DF9D76ED5}"/>
    <cellStyle name="Input 5 2 5 3 3" xfId="23661" xr:uid="{46728AC7-E86B-4314-B337-6224CED45242}"/>
    <cellStyle name="Input 5 2 5 4" xfId="23662" xr:uid="{1E3EB72E-C582-473F-A210-2F5A886016D8}"/>
    <cellStyle name="Input 5 2 5 4 2" xfId="23663" xr:uid="{BFBDC3F9-6BDE-44A5-88CF-1ACB614F4EF7}"/>
    <cellStyle name="Input 5 2 5 4 2 2" xfId="23664" xr:uid="{2D99967D-EE05-469F-BC33-42D03FECC83F}"/>
    <cellStyle name="Input 5 2 5 4 3" xfId="23665" xr:uid="{C65106DD-1001-4EDE-81D2-D6ABE3258B28}"/>
    <cellStyle name="Input 5 2 5 5" xfId="23666" xr:uid="{9F0A896E-D7BB-4AE1-A1E1-BBCEA8747912}"/>
    <cellStyle name="Input 5 2 5 5 2" xfId="23667" xr:uid="{A5D5EA7D-CCE3-4A10-84C8-E4B90DBC0096}"/>
    <cellStyle name="Input 5 2 5 5 2 2" xfId="23668" xr:uid="{184EC4FF-504C-46D1-BCCE-A544FF69649B}"/>
    <cellStyle name="Input 5 2 5 5 3" xfId="23669" xr:uid="{E1D67F2E-8C97-4CCB-983A-5FB089CB3549}"/>
    <cellStyle name="Input 5 2 5 6" xfId="23670" xr:uid="{DBE57609-8A26-4EBF-8C4D-26948E38D268}"/>
    <cellStyle name="Input 5 2 5 6 2" xfId="23671" xr:uid="{EC03E550-24FB-4E4C-899F-7A56B672C8B4}"/>
    <cellStyle name="Input 5 2 5 6 2 2" xfId="23672" xr:uid="{C625BBE9-C9CE-4B72-B6BF-5726C35070A9}"/>
    <cellStyle name="Input 5 2 5 6 3" xfId="23673" xr:uid="{43704598-BB11-473D-A5B9-77590F5AB3E9}"/>
    <cellStyle name="Input 5 2 5 7" xfId="23674" xr:uid="{0AD9DB1F-EA0E-4237-94B9-712AE5D7A24D}"/>
    <cellStyle name="Input 5 2 5 7 2" xfId="23675" xr:uid="{F3E74435-3DCE-450B-B9D7-4212337B501D}"/>
    <cellStyle name="Input 5 2 5 7 2 2" xfId="23676" xr:uid="{03C13770-2E87-4971-BB53-0F05F3EAC6D6}"/>
    <cellStyle name="Input 5 2 5 7 3" xfId="23677" xr:uid="{6E8A109D-C1F5-4253-A2C8-1B7FA2177042}"/>
    <cellStyle name="Input 5 2 5 8" xfId="23678" xr:uid="{B19A5162-2BE3-4B7D-802E-189BD8776661}"/>
    <cellStyle name="Input 5 2 5 8 2" xfId="23679" xr:uid="{F3D942C4-ECD1-4759-A027-60D5D032119F}"/>
    <cellStyle name="Input 5 2 5 8 2 2" xfId="23680" xr:uid="{C767D95A-D36B-4146-B659-413176911796}"/>
    <cellStyle name="Input 5 2 5 8 3" xfId="23681" xr:uid="{D9ADCDD7-B362-4748-89FD-5689FDE41CFE}"/>
    <cellStyle name="Input 5 2 5 9" xfId="23682" xr:uid="{CD996777-7452-4E60-9BEA-80F88D675401}"/>
    <cellStyle name="Input 5 2 5 9 2" xfId="23683" xr:uid="{1CA3B010-8D71-4F6E-8C4C-301CF95B2BAC}"/>
    <cellStyle name="Input 5 2 5 9 2 2" xfId="23684" xr:uid="{60E77AA1-F19E-4BE9-B2BC-3D162220DB89}"/>
    <cellStyle name="Input 5 2 5 9 3" xfId="23685" xr:uid="{BAEA4FF7-4F9A-43A8-B25F-931BE7C2F934}"/>
    <cellStyle name="Input 5 2 6" xfId="23686" xr:uid="{92A78151-CA19-4891-92DB-D017500B5DF0}"/>
    <cellStyle name="Input 5 2 6 2" xfId="23687" xr:uid="{E8E548C2-D1FE-4CF7-B24A-78099DF5074E}"/>
    <cellStyle name="Input 5 2 6 2 2" xfId="23688" xr:uid="{3AAE760A-319E-4D38-821C-799F60ADB2EC}"/>
    <cellStyle name="Input 5 2 6 3" xfId="23689" xr:uid="{5B2A7413-2491-4FF6-928A-20E3FD7BD72B}"/>
    <cellStyle name="Input 5 2 6 4" xfId="23690" xr:uid="{6ECA568B-84FA-4D27-9804-2D36903B5A0E}"/>
    <cellStyle name="Input 5 2 7" xfId="23691" xr:uid="{F14D401C-3CE9-4C34-BE93-F8F77A6C8394}"/>
    <cellStyle name="Input 5 2 7 2" xfId="23692" xr:uid="{29309A1A-EF60-46CB-B28B-9CBC523EE894}"/>
    <cellStyle name="Input 5 2 7 2 2" xfId="23693" xr:uid="{8909B1AC-AA6F-4372-A47F-27AF0D6F57CA}"/>
    <cellStyle name="Input 5 2 7 3" xfId="23694" xr:uid="{8238F682-62D3-4CAE-99FF-7EDF8C2577F1}"/>
    <cellStyle name="Input 5 2 8" xfId="23695" xr:uid="{C0B52766-B3F7-4AAD-A512-E72C327FA474}"/>
    <cellStyle name="Input 5 2 8 2" xfId="23696" xr:uid="{5F80FFDE-B58F-42C9-837F-CA0DD68E7B45}"/>
    <cellStyle name="Input 5 2 8 2 2" xfId="23697" xr:uid="{9469B907-D54A-4D91-82E7-CAE0C668E392}"/>
    <cellStyle name="Input 5 2 8 3" xfId="23698" xr:uid="{90F1EFB3-CB31-4A97-9115-3C8977F139DB}"/>
    <cellStyle name="Input 5 2 9" xfId="23699" xr:uid="{644A6DA7-CD9F-45DD-9FF5-833F99FED342}"/>
    <cellStyle name="Input 5 2 9 2" xfId="23700" xr:uid="{6CECF49C-7929-4FC5-BA8F-4E47666EA44A}"/>
    <cellStyle name="Input 5 2 9 2 2" xfId="23701" xr:uid="{6D271C4A-5C32-42AD-B87B-BB44E3E58EA0}"/>
    <cellStyle name="Input 5 2 9 3" xfId="23702" xr:uid="{58475317-67FD-43C8-8E48-68B45D996154}"/>
    <cellStyle name="Input 5 20" xfId="23703" xr:uid="{B38DBB6B-507A-489D-870B-9BCF39BF8AED}"/>
    <cellStyle name="Input 5 20 2" xfId="23704" xr:uid="{27385FF6-9C6F-43C4-9919-980B47BAB144}"/>
    <cellStyle name="Input 5 20 2 2" xfId="23705" xr:uid="{318F35FE-49B6-42E5-867A-2CD92F87BD69}"/>
    <cellStyle name="Input 5 20 3" xfId="23706" xr:uid="{0D64184D-212F-48A3-860B-07D274ADA0AC}"/>
    <cellStyle name="Input 5 21" xfId="23707" xr:uid="{C5DF40BB-2A7B-4E12-8308-EBDCEDE9A977}"/>
    <cellStyle name="Input 5 21 2" xfId="23708" xr:uid="{CB19E4B3-748C-4611-8C4B-1C3E4B652BA2}"/>
    <cellStyle name="Input 5 21 2 2" xfId="23709" xr:uid="{5D12435D-4CB7-4E8F-8A03-9F7D422949F2}"/>
    <cellStyle name="Input 5 21 3" xfId="23710" xr:uid="{3C76B3BF-4E02-4F40-A6A5-4831AA70B854}"/>
    <cellStyle name="Input 5 22" xfId="23711" xr:uid="{BE94A87E-2E23-4E49-BDA5-2890D78B2944}"/>
    <cellStyle name="Input 5 22 2" xfId="23712" xr:uid="{4A360F99-DC0A-4FAB-9602-0B70C8A4C028}"/>
    <cellStyle name="Input 5 23" xfId="23713" xr:uid="{3721D86F-5646-4875-B5A0-E737EC6F9175}"/>
    <cellStyle name="Input 5 24" xfId="23714" xr:uid="{5B2ED2E6-0557-4A41-ACEB-515F027C9641}"/>
    <cellStyle name="Input 5 25" xfId="23715" xr:uid="{0AFDA55F-4294-4CB9-B9A6-90C8B381818E}"/>
    <cellStyle name="Input 5 26" xfId="23716" xr:uid="{31786AA9-E412-4805-952A-7EC43556C4F6}"/>
    <cellStyle name="Input 5 27" xfId="23717" xr:uid="{CED23BD6-1CD0-4E8A-A765-3143B57F2255}"/>
    <cellStyle name="Input 5 28" xfId="23718" xr:uid="{78646431-CF5E-4013-BB12-F872EE4DA574}"/>
    <cellStyle name="Input 5 29" xfId="23719" xr:uid="{24F22ACE-67F4-411E-8689-5C8D3E4A1724}"/>
    <cellStyle name="Input 5 3" xfId="23720" xr:uid="{147C8B3E-D458-47A4-B9E4-38211372AF9D}"/>
    <cellStyle name="Input 5 3 10" xfId="23721" xr:uid="{C8652A5B-DCE2-4F51-B091-7033A6D18E67}"/>
    <cellStyle name="Input 5 3 10 2" xfId="23722" xr:uid="{98EE6A24-E32C-4091-8010-38BF61CE75BA}"/>
    <cellStyle name="Input 5 3 10 2 2" xfId="23723" xr:uid="{F44FF478-6E74-4164-B82C-F03C799A08A9}"/>
    <cellStyle name="Input 5 3 10 3" xfId="23724" xr:uid="{5D64D314-CB0B-4AF5-9A6D-E3B41D44B25F}"/>
    <cellStyle name="Input 5 3 11" xfId="23725" xr:uid="{283B07DE-E633-470C-89EE-CC706C0F18F7}"/>
    <cellStyle name="Input 5 3 11 2" xfId="23726" xr:uid="{B4D2FFC9-EFAC-483E-8D87-F1271303B30C}"/>
    <cellStyle name="Input 5 3 11 2 2" xfId="23727" xr:uid="{7557CA63-CFB9-44C2-99F4-03C75FC555F4}"/>
    <cellStyle name="Input 5 3 11 3" xfId="23728" xr:uid="{F1AEF06E-16BE-4A7C-948D-542A08780D27}"/>
    <cellStyle name="Input 5 3 12" xfId="23729" xr:uid="{5EB9AC92-615A-4F89-964F-2667A4986187}"/>
    <cellStyle name="Input 5 3 12 2" xfId="23730" xr:uid="{B8D6E8A6-F5DF-4412-BAB9-9CBB1C732E2D}"/>
    <cellStyle name="Input 5 3 12 2 2" xfId="23731" xr:uid="{DF82ACE2-1306-4001-8DA9-44B8DDA5E356}"/>
    <cellStyle name="Input 5 3 12 3" xfId="23732" xr:uid="{7069A912-CED2-4481-AA44-0AA4E5CB44E0}"/>
    <cellStyle name="Input 5 3 13" xfId="23733" xr:uid="{C5E94B6D-3DA1-4475-A44C-90C2B3411326}"/>
    <cellStyle name="Input 5 3 13 2" xfId="23734" xr:uid="{85F027BE-D428-44B5-8814-CF1D93ED275D}"/>
    <cellStyle name="Input 5 3 13 2 2" xfId="23735" xr:uid="{F48FFDD7-2ACE-4A1B-A159-2D658FFBBC75}"/>
    <cellStyle name="Input 5 3 13 3" xfId="23736" xr:uid="{F373906E-1A76-4BBF-91DA-7FB20AF781A7}"/>
    <cellStyle name="Input 5 3 14" xfId="23737" xr:uid="{53CE2337-04D6-4F8B-8DFB-B32EF46B0990}"/>
    <cellStyle name="Input 5 3 14 2" xfId="23738" xr:uid="{D808BD49-9C1F-4737-8FAF-2E9C949135D6}"/>
    <cellStyle name="Input 5 3 14 2 2" xfId="23739" xr:uid="{0ED463A1-DF14-42DE-839E-DB8B325456A2}"/>
    <cellStyle name="Input 5 3 14 3" xfId="23740" xr:uid="{257EA7AC-A1BB-4D89-B85F-36E4D843FF24}"/>
    <cellStyle name="Input 5 3 15" xfId="23741" xr:uid="{92524984-3DE5-430E-9A85-6B65A330E0C3}"/>
    <cellStyle name="Input 5 3 15 2" xfId="23742" xr:uid="{0023B5CC-2EF0-4252-853C-580ED7DFEF5A}"/>
    <cellStyle name="Input 5 3 15 2 2" xfId="23743" xr:uid="{345DACCF-EB3B-496A-906E-84D84CF900DD}"/>
    <cellStyle name="Input 5 3 15 3" xfId="23744" xr:uid="{28BB2FA4-E48E-4370-97EA-2FCAA0FBD712}"/>
    <cellStyle name="Input 5 3 16" xfId="23745" xr:uid="{2DBD8B58-CE2B-4B2A-A0F9-3C07AAE6757E}"/>
    <cellStyle name="Input 5 3 16 2" xfId="23746" xr:uid="{4C782A95-5796-4E79-A8C8-E7F820098C05}"/>
    <cellStyle name="Input 5 3 16 2 2" xfId="23747" xr:uid="{DE297FC0-4492-4818-95AF-16EF4C178724}"/>
    <cellStyle name="Input 5 3 16 3" xfId="23748" xr:uid="{912CF43F-5C73-4B23-B2BF-99DDFA9C3DCF}"/>
    <cellStyle name="Input 5 3 17" xfId="23749" xr:uid="{5239A050-1CC4-4C34-BCC3-FA13866C7C98}"/>
    <cellStyle name="Input 5 3 17 2" xfId="23750" xr:uid="{168E3EA5-4967-4FC8-94CC-66CEEB7E8B1D}"/>
    <cellStyle name="Input 5 3 17 2 2" xfId="23751" xr:uid="{F2DB873F-9220-46A5-8226-2DB087593E77}"/>
    <cellStyle name="Input 5 3 17 3" xfId="23752" xr:uid="{5EA279EE-8A03-4636-93C5-FF3C3788D00C}"/>
    <cellStyle name="Input 5 3 18" xfId="23753" xr:uid="{BFEE8F81-1386-4F06-96C1-7807A23F0E63}"/>
    <cellStyle name="Input 5 3 18 2" xfId="23754" xr:uid="{8BA4C73C-A4FA-4D7A-B564-451B4B2DA980}"/>
    <cellStyle name="Input 5 3 19" xfId="23755" xr:uid="{17C62B5C-D52D-4DE7-9290-2B7C5F8334C2}"/>
    <cellStyle name="Input 5 3 2" xfId="23756" xr:uid="{6245C9FE-6D1D-4AF9-9E96-B5E06AFC6B8D}"/>
    <cellStyle name="Input 5 3 2 10" xfId="23757" xr:uid="{6E037252-53CB-4C32-B19C-14347EBB28F8}"/>
    <cellStyle name="Input 5 3 2 10 2" xfId="23758" xr:uid="{73C11A1B-6CAB-4587-9408-DAECE08B7099}"/>
    <cellStyle name="Input 5 3 2 10 2 2" xfId="23759" xr:uid="{29109FBE-758E-4E3C-8087-05E916FD4C27}"/>
    <cellStyle name="Input 5 3 2 10 3" xfId="23760" xr:uid="{BB2C54F6-7B83-411F-9CD1-DEC1CC6049C2}"/>
    <cellStyle name="Input 5 3 2 11" xfId="23761" xr:uid="{E58E28F2-5CEE-46FB-8EFF-B12244EEC1ED}"/>
    <cellStyle name="Input 5 3 2 11 2" xfId="23762" xr:uid="{33A70B40-6BF3-4AE4-81A1-D23056DC3CF3}"/>
    <cellStyle name="Input 5 3 2 11 2 2" xfId="23763" xr:uid="{AD84B581-224E-40C5-80BA-5CBCD2924ED5}"/>
    <cellStyle name="Input 5 3 2 11 3" xfId="23764" xr:uid="{0A4A06C8-355B-4D3A-8ECA-5AE49C683E78}"/>
    <cellStyle name="Input 5 3 2 12" xfId="23765" xr:uid="{C0EAD895-2CA8-4D82-81C7-B081DF0A1809}"/>
    <cellStyle name="Input 5 3 2 12 2" xfId="23766" xr:uid="{442BF420-8CB6-491F-999F-6A65A4418099}"/>
    <cellStyle name="Input 5 3 2 12 2 2" xfId="23767" xr:uid="{B6A7126F-59BE-4DA7-B5A2-2298AB98DE60}"/>
    <cellStyle name="Input 5 3 2 12 3" xfId="23768" xr:uid="{E17A0D66-D429-4E2A-BCCB-6DB0CB3D24E5}"/>
    <cellStyle name="Input 5 3 2 13" xfId="23769" xr:uid="{793C7FC8-583E-4BA5-9C3F-0316B1D588D5}"/>
    <cellStyle name="Input 5 3 2 13 2" xfId="23770" xr:uid="{2AC295B5-6847-43A5-A076-07612861A0E4}"/>
    <cellStyle name="Input 5 3 2 13 2 2" xfId="23771" xr:uid="{7987FC04-8EA8-4BA7-8121-66F5009496B4}"/>
    <cellStyle name="Input 5 3 2 13 3" xfId="23772" xr:uid="{52C784F9-8095-47BC-9AA6-5E355EB87C57}"/>
    <cellStyle name="Input 5 3 2 14" xfId="23773" xr:uid="{FD6A19C8-D217-4B27-BBFA-1DAF40879575}"/>
    <cellStyle name="Input 5 3 2 14 2" xfId="23774" xr:uid="{E859D98A-0A25-428D-9807-625345698FC3}"/>
    <cellStyle name="Input 5 3 2 14 2 2" xfId="23775" xr:uid="{EA2D142E-A4BF-45FA-8065-490817217E3C}"/>
    <cellStyle name="Input 5 3 2 14 3" xfId="23776" xr:uid="{77F8689A-5451-42B5-AAE4-9091C94FF340}"/>
    <cellStyle name="Input 5 3 2 15" xfId="23777" xr:uid="{B9816C98-16AA-41EF-A914-4826623F124D}"/>
    <cellStyle name="Input 5 3 2 15 2" xfId="23778" xr:uid="{94B41712-BBF1-4BDC-8978-85EFFC2E0054}"/>
    <cellStyle name="Input 5 3 2 15 2 2" xfId="23779" xr:uid="{B6F4F593-7331-4090-BBCB-8E4EB27BDF87}"/>
    <cellStyle name="Input 5 3 2 15 3" xfId="23780" xr:uid="{6609C160-AF85-45D8-91C2-5A4FB7D220B9}"/>
    <cellStyle name="Input 5 3 2 16" xfId="23781" xr:uid="{8C04C825-EAB4-4C0F-8D1E-8209E2566A6A}"/>
    <cellStyle name="Input 5 3 2 16 2" xfId="23782" xr:uid="{337F6C6A-AA0D-44B2-B7C6-D14A26F98320}"/>
    <cellStyle name="Input 5 3 2 16 2 2" xfId="23783" xr:uid="{C6223FA7-7059-4C60-A92D-EFA0E19364B2}"/>
    <cellStyle name="Input 5 3 2 16 3" xfId="23784" xr:uid="{80AAEEB0-1A8E-4E5B-8D2B-3A7F21C14403}"/>
    <cellStyle name="Input 5 3 2 17" xfId="23785" xr:uid="{2AFB593C-35AD-4760-9E79-D220BDA1DC00}"/>
    <cellStyle name="Input 5 3 2 17 2" xfId="23786" xr:uid="{373BE33F-BC9F-425A-B418-BD17F65EB79C}"/>
    <cellStyle name="Input 5 3 2 17 2 2" xfId="23787" xr:uid="{B86D9CAE-7F5F-44B9-9FDE-E06B7303322D}"/>
    <cellStyle name="Input 5 3 2 17 3" xfId="23788" xr:uid="{60C23153-F1CD-462D-97E4-A6AB9F7BC129}"/>
    <cellStyle name="Input 5 3 2 18" xfId="23789" xr:uid="{88D45E45-14B4-4157-A037-1CB3FA3873AB}"/>
    <cellStyle name="Input 5 3 2 18 2" xfId="23790" xr:uid="{BF26FAE5-8B2B-431B-B69D-403C1972AA2E}"/>
    <cellStyle name="Input 5 3 2 18 2 2" xfId="23791" xr:uid="{A781BAED-F9B0-44E2-ADA6-26A77BC2F85D}"/>
    <cellStyle name="Input 5 3 2 18 3" xfId="23792" xr:uid="{6F34F906-57C3-45BD-881B-AB89343208A5}"/>
    <cellStyle name="Input 5 3 2 19" xfId="23793" xr:uid="{0127EA6A-9E8B-4552-9F1C-73FF759E29F9}"/>
    <cellStyle name="Input 5 3 2 19 2" xfId="23794" xr:uid="{814D5372-AE5A-44C3-BAFC-49E0CE1DDFEA}"/>
    <cellStyle name="Input 5 3 2 19 2 2" xfId="23795" xr:uid="{5755A2D4-32CF-4F1C-A6B3-AE4200BB90B0}"/>
    <cellStyle name="Input 5 3 2 19 3" xfId="23796" xr:uid="{3E722231-C959-40E1-B09B-E444E2241A2C}"/>
    <cellStyle name="Input 5 3 2 2" xfId="23797" xr:uid="{9F6D95A0-04A5-4F32-BD84-D00961D72647}"/>
    <cellStyle name="Input 5 3 2 2 2" xfId="23798" xr:uid="{74874C53-BCCA-4529-9166-3A07D047F7E8}"/>
    <cellStyle name="Input 5 3 2 2 2 2" xfId="23799" xr:uid="{C4BF9B25-1C3B-495D-8CB7-1BF233ABB2A2}"/>
    <cellStyle name="Input 5 3 2 2 2 2 2" xfId="23800" xr:uid="{5D3257C8-E621-4D6B-8E64-7700ABDBA028}"/>
    <cellStyle name="Input 5 3 2 2 2 3" xfId="23801" xr:uid="{C691FF19-DF18-4E49-9CC6-19BCD07E1127}"/>
    <cellStyle name="Input 5 3 2 2 2 4" xfId="23802" xr:uid="{7A403D6C-C6DE-4887-B7EF-36A01977ACCE}"/>
    <cellStyle name="Input 5 3 2 2 3" xfId="23803" xr:uid="{302F0D7C-460D-4CB1-B39D-47CFBC6AA0A6}"/>
    <cellStyle name="Input 5 3 2 2 3 2" xfId="23804" xr:uid="{0D2BE3A8-097E-41B5-BB63-4D59745F1F55}"/>
    <cellStyle name="Input 5 3 2 2 4" xfId="23805" xr:uid="{B0017985-AB61-4ABC-A013-4C774289F5AC}"/>
    <cellStyle name="Input 5 3 2 2 5" xfId="23806" xr:uid="{9B1DF5C5-398A-4A59-BF54-FE4F6C9A5470}"/>
    <cellStyle name="Input 5 3 2 20" xfId="23807" xr:uid="{1741D4B4-4A7E-44D1-9471-8F9DF054ABD7}"/>
    <cellStyle name="Input 5 3 2 20 2" xfId="23808" xr:uid="{2C171D79-6FA9-4D4D-BD63-BBAEE9B233A2}"/>
    <cellStyle name="Input 5 3 2 20 2 2" xfId="23809" xr:uid="{DA2C7049-B81B-4BC9-80B3-2A594E705CCC}"/>
    <cellStyle name="Input 5 3 2 20 3" xfId="23810" xr:uid="{C12E166F-1DCF-4885-A850-E19317828456}"/>
    <cellStyle name="Input 5 3 2 21" xfId="23811" xr:uid="{7B6CB56C-08A3-48F4-85AA-DCEBAE9B486D}"/>
    <cellStyle name="Input 5 3 2 21 2" xfId="23812" xr:uid="{F22C77D8-4A50-45C0-9AF9-C23159FF2705}"/>
    <cellStyle name="Input 5 3 2 22" xfId="23813" xr:uid="{B424EF4C-B5FB-4DA5-BD50-7848303F195F}"/>
    <cellStyle name="Input 5 3 2 23" xfId="23814" xr:uid="{241F2223-97DF-4F3E-ACA3-36C712B70EBA}"/>
    <cellStyle name="Input 5 3 2 3" xfId="23815" xr:uid="{308D4B59-5FBC-4992-968C-67138D102163}"/>
    <cellStyle name="Input 5 3 2 3 2" xfId="23816" xr:uid="{FBA6C2A2-60EF-4FA1-8F80-50CE5F88CA48}"/>
    <cellStyle name="Input 5 3 2 3 2 2" xfId="23817" xr:uid="{6B3D0900-DA90-45C6-A0CF-491A15643304}"/>
    <cellStyle name="Input 5 3 2 3 2 3" xfId="23818" xr:uid="{C637A801-A81F-4568-A4DE-39099D6EB792}"/>
    <cellStyle name="Input 5 3 2 3 3" xfId="23819" xr:uid="{FD553604-3A16-46D3-919A-25ED09680B03}"/>
    <cellStyle name="Input 5 3 2 3 3 2" xfId="23820" xr:uid="{A9345108-6FF7-46C2-918A-97AD38CA37F9}"/>
    <cellStyle name="Input 5 3 2 3 4" xfId="23821" xr:uid="{F273C72E-349A-4A84-B385-B5981BA74F6C}"/>
    <cellStyle name="Input 5 3 2 4" xfId="23822" xr:uid="{7C3ED8C8-B512-48F2-9F3C-F03B9068ED5B}"/>
    <cellStyle name="Input 5 3 2 4 2" xfId="23823" xr:uid="{36C98B0E-7397-4415-B792-023FE931A8B7}"/>
    <cellStyle name="Input 5 3 2 4 2 2" xfId="23824" xr:uid="{DF487B99-4E84-4E7B-9FC1-B065E680D672}"/>
    <cellStyle name="Input 5 3 2 4 3" xfId="23825" xr:uid="{E612BA8F-5B6E-4256-9EE4-A0F88BDA9CAF}"/>
    <cellStyle name="Input 5 3 2 4 4" xfId="23826" xr:uid="{B41A9F31-3D5E-4EB6-B015-FE5C0ABAD9B8}"/>
    <cellStyle name="Input 5 3 2 5" xfId="23827" xr:uid="{114D344E-7906-4447-8EF1-20A15064D9B2}"/>
    <cellStyle name="Input 5 3 2 5 2" xfId="23828" xr:uid="{8E161487-6277-4026-8EF5-3F3221768C60}"/>
    <cellStyle name="Input 5 3 2 5 2 2" xfId="23829" xr:uid="{17A2A556-2304-4EF1-A1D4-6FB5B140295A}"/>
    <cellStyle name="Input 5 3 2 5 3" xfId="23830" xr:uid="{98CC1820-146D-480C-BD46-456743ED82A6}"/>
    <cellStyle name="Input 5 3 2 5 4" xfId="23831" xr:uid="{FBB3BBE7-FAC2-422F-BE24-347B410064F5}"/>
    <cellStyle name="Input 5 3 2 6" xfId="23832" xr:uid="{01AA461A-4C1F-4432-9C10-CE7F3789350A}"/>
    <cellStyle name="Input 5 3 2 6 2" xfId="23833" xr:uid="{B56EC12D-FF4D-4100-88D9-2F0EEFFCA34C}"/>
    <cellStyle name="Input 5 3 2 6 2 2" xfId="23834" xr:uid="{9D0D109A-E42C-4105-AEA4-6A24E6BEEE8B}"/>
    <cellStyle name="Input 5 3 2 6 3" xfId="23835" xr:uid="{889F95B0-1CC6-4014-BDC6-1D706952563E}"/>
    <cellStyle name="Input 5 3 2 7" xfId="23836" xr:uid="{3542B5FE-7896-4C0D-8F2F-33AC4822A963}"/>
    <cellStyle name="Input 5 3 2 7 2" xfId="23837" xr:uid="{C5A3CD39-6EAC-4B56-B211-34DFBAF72658}"/>
    <cellStyle name="Input 5 3 2 7 2 2" xfId="23838" xr:uid="{905B30F5-EF47-49EC-B9A2-F7EBD3C66D64}"/>
    <cellStyle name="Input 5 3 2 7 3" xfId="23839" xr:uid="{C1AB0714-8E1B-4836-BAB1-644EE64AD887}"/>
    <cellStyle name="Input 5 3 2 8" xfId="23840" xr:uid="{EF619758-B8F8-499D-989A-1B2D8C5DECD0}"/>
    <cellStyle name="Input 5 3 2 8 2" xfId="23841" xr:uid="{1D9AF60C-1A54-40B1-B753-E50267591E5C}"/>
    <cellStyle name="Input 5 3 2 8 2 2" xfId="23842" xr:uid="{0AE8BD86-8FDA-4AE8-8994-E8A74C5AD1DE}"/>
    <cellStyle name="Input 5 3 2 8 3" xfId="23843" xr:uid="{C548104C-74CD-47B7-ACC6-7B0B6713FBF2}"/>
    <cellStyle name="Input 5 3 2 9" xfId="23844" xr:uid="{B7B83373-266F-4A9B-B14A-2F773F239188}"/>
    <cellStyle name="Input 5 3 2 9 2" xfId="23845" xr:uid="{45833D05-CE55-4B2D-A3AC-D9BAB98F0278}"/>
    <cellStyle name="Input 5 3 2 9 2 2" xfId="23846" xr:uid="{66ADCDD2-080E-4B59-A865-E9DB44F3AC5D}"/>
    <cellStyle name="Input 5 3 2 9 3" xfId="23847" xr:uid="{7EE12465-FD39-42DF-B260-BD165DF8190F}"/>
    <cellStyle name="Input 5 3 20" xfId="23848" xr:uid="{636DBD4A-80EE-4CD7-AE2D-D3B258A6C0A8}"/>
    <cellStyle name="Input 5 3 3" xfId="23849" xr:uid="{D330D934-2BB2-490F-9F34-54601B036998}"/>
    <cellStyle name="Input 5 3 3 2" xfId="23850" xr:uid="{65F74E8E-D1A2-45A8-968C-800035EA7459}"/>
    <cellStyle name="Input 5 3 3 2 2" xfId="23851" xr:uid="{05F1C8BC-54B9-436C-A878-92305DE29D42}"/>
    <cellStyle name="Input 5 3 3 2 2 2" xfId="23852" xr:uid="{8F5E4784-643D-4B13-BCA6-165354B207D3}"/>
    <cellStyle name="Input 5 3 3 2 3" xfId="23853" xr:uid="{F5846F69-0416-4732-A069-289B6E14449F}"/>
    <cellStyle name="Input 5 3 3 2 4" xfId="23854" xr:uid="{3E9C3D1C-3A2C-4255-B8A0-FC21218718D9}"/>
    <cellStyle name="Input 5 3 3 3" xfId="23855" xr:uid="{A612FBFC-1C52-469F-8772-A70B6277B5A6}"/>
    <cellStyle name="Input 5 3 3 3 2" xfId="23856" xr:uid="{15EC0A2A-5AD8-465B-9E38-DAECF9EBFA68}"/>
    <cellStyle name="Input 5 3 3 4" xfId="23857" xr:uid="{4CAB44D4-69E6-4CE9-9787-F2164660A56E}"/>
    <cellStyle name="Input 5 3 3 5" xfId="23858" xr:uid="{56DC29A8-431C-478F-AEB1-A5FA7313D03B}"/>
    <cellStyle name="Input 5 3 4" xfId="23859" xr:uid="{EC6D6E71-4196-4015-A16A-097778C0BF87}"/>
    <cellStyle name="Input 5 3 4 2" xfId="23860" xr:uid="{701FAF40-4A99-4EF1-A539-F68CB7E76160}"/>
    <cellStyle name="Input 5 3 4 2 2" xfId="23861" xr:uid="{30626FE6-BD15-4DD8-B304-AD7817435B4A}"/>
    <cellStyle name="Input 5 3 4 2 3" xfId="23862" xr:uid="{6EF67B7D-9BE6-42A7-A367-DC155ADA97C9}"/>
    <cellStyle name="Input 5 3 4 3" xfId="23863" xr:uid="{E37A26D9-3D4E-41A8-A31B-D3196A0BEC5C}"/>
    <cellStyle name="Input 5 3 4 3 2" xfId="23864" xr:uid="{62048681-59C4-470F-BBBE-D444C4F04989}"/>
    <cellStyle name="Input 5 3 4 4" xfId="23865" xr:uid="{20D8D52B-71B1-4998-B22D-248093BB264F}"/>
    <cellStyle name="Input 5 3 5" xfId="23866" xr:uid="{D89AEB35-0A51-4D95-9A38-F0668B638ACC}"/>
    <cellStyle name="Input 5 3 5 2" xfId="23867" xr:uid="{2B8A72D4-A313-4360-BC4C-9DBE98325308}"/>
    <cellStyle name="Input 5 3 5 2 2" xfId="23868" xr:uid="{A27650D2-A21A-4824-9EAA-B32EAD84C597}"/>
    <cellStyle name="Input 5 3 5 2 3" xfId="23869" xr:uid="{492117E9-FA07-451E-9A96-1393B800C0F8}"/>
    <cellStyle name="Input 5 3 5 3" xfId="23870" xr:uid="{B74F3318-DBB1-4F46-84EA-1CDA6D90A2D6}"/>
    <cellStyle name="Input 5 3 5 4" xfId="23871" xr:uid="{42756E68-8AFC-4F94-9B35-6C2792E10BD5}"/>
    <cellStyle name="Input 5 3 6" xfId="23872" xr:uid="{0A47890F-5C68-483E-977E-360DC60F2A51}"/>
    <cellStyle name="Input 5 3 6 2" xfId="23873" xr:uid="{2EDBDAA6-92FD-4262-85F6-BEEE365F0F7A}"/>
    <cellStyle name="Input 5 3 6 2 2" xfId="23874" xr:uid="{A63B8B4C-4F3A-4AF6-AB38-AF6B508C7C3B}"/>
    <cellStyle name="Input 5 3 6 3" xfId="23875" xr:uid="{D7509848-0F1B-49CB-A765-5B4C5C245764}"/>
    <cellStyle name="Input 5 3 6 4" xfId="23876" xr:uid="{EC45D494-22A8-40C7-B065-5A0D3EBA4BF9}"/>
    <cellStyle name="Input 5 3 7" xfId="23877" xr:uid="{829AA51A-29B3-4C83-BE90-F0C63595F12F}"/>
    <cellStyle name="Input 5 3 7 2" xfId="23878" xr:uid="{CC258B22-8008-40A0-B974-1531928E8F41}"/>
    <cellStyle name="Input 5 3 7 2 2" xfId="23879" xr:uid="{30D733AD-1740-4A82-B721-BC09C931C0C9}"/>
    <cellStyle name="Input 5 3 7 3" xfId="23880" xr:uid="{C4276105-369A-4B82-84DC-92B305782403}"/>
    <cellStyle name="Input 5 3 8" xfId="23881" xr:uid="{EB4DEC15-F7D7-4DFE-9F53-31AFF6568773}"/>
    <cellStyle name="Input 5 3 8 2" xfId="23882" xr:uid="{F6DD6267-86B1-47BF-953E-125306D4A41E}"/>
    <cellStyle name="Input 5 3 8 2 2" xfId="23883" xr:uid="{8F48F50D-2576-4411-A06D-88964514B1FB}"/>
    <cellStyle name="Input 5 3 8 3" xfId="23884" xr:uid="{E51E7A58-DD51-44BA-9239-93C3FE29D15D}"/>
    <cellStyle name="Input 5 3 9" xfId="23885" xr:uid="{7ED7D4D3-0BD3-4266-B599-F3E395049B9D}"/>
    <cellStyle name="Input 5 3 9 2" xfId="23886" xr:uid="{E1F607CE-9752-4F8C-A758-1E293FE3EEDE}"/>
    <cellStyle name="Input 5 3 9 2 2" xfId="23887" xr:uid="{97C2F12C-0325-4D25-A2C2-DD79238F75EB}"/>
    <cellStyle name="Input 5 3 9 3" xfId="23888" xr:uid="{E2350C66-5207-4776-BD43-8E6E7BBDE506}"/>
    <cellStyle name="Input 5 30" xfId="23889" xr:uid="{6384AD14-8FC0-4D05-B234-7619146C8F24}"/>
    <cellStyle name="Input 5 31" xfId="23890" xr:uid="{A94EAC05-30AD-470F-84FB-C5146C0C7B7E}"/>
    <cellStyle name="Input 5 4" xfId="23891" xr:uid="{9AF05C60-FC9B-4B83-B233-0B687BE7A8D8}"/>
    <cellStyle name="Input 5 4 10" xfId="23892" xr:uid="{F2076472-3D2D-4FC9-9751-730B5505B85C}"/>
    <cellStyle name="Input 5 4 10 2" xfId="23893" xr:uid="{6B0F5DB7-055B-4653-8C75-C1A6CE40995B}"/>
    <cellStyle name="Input 5 4 10 2 2" xfId="23894" xr:uid="{88EEF62F-0212-4D8F-A1C7-ED8A91589B4B}"/>
    <cellStyle name="Input 5 4 10 3" xfId="23895" xr:uid="{AB35208D-7470-4097-8569-E339739E6790}"/>
    <cellStyle name="Input 5 4 11" xfId="23896" xr:uid="{8C0C5AB7-B907-4EC1-8981-BDB392F5DFD4}"/>
    <cellStyle name="Input 5 4 11 2" xfId="23897" xr:uid="{67561A71-E511-4DE8-BE7B-D0D274C2E77B}"/>
    <cellStyle name="Input 5 4 11 2 2" xfId="23898" xr:uid="{4EED5000-6180-4B1E-AF64-6B1FACE3E5DC}"/>
    <cellStyle name="Input 5 4 11 3" xfId="23899" xr:uid="{950AEECA-0590-4712-B4CD-1BAF32821D40}"/>
    <cellStyle name="Input 5 4 12" xfId="23900" xr:uid="{39418556-7572-4D62-B40B-85CD55E61458}"/>
    <cellStyle name="Input 5 4 12 2" xfId="23901" xr:uid="{3F85B651-EFAC-439C-96E3-B8FC24D6AAAF}"/>
    <cellStyle name="Input 5 4 12 2 2" xfId="23902" xr:uid="{FFD31A77-9228-41AB-BA61-B9B05EF37951}"/>
    <cellStyle name="Input 5 4 12 3" xfId="23903" xr:uid="{08D46B6C-3AA9-492B-B383-7283F1AB9863}"/>
    <cellStyle name="Input 5 4 13" xfId="23904" xr:uid="{66A5C5C4-6D6F-401A-8A74-8E24ACD3B1F9}"/>
    <cellStyle name="Input 5 4 13 2" xfId="23905" xr:uid="{17B4FEDF-64DF-4563-8757-7ACB1F0140EE}"/>
    <cellStyle name="Input 5 4 13 2 2" xfId="23906" xr:uid="{02652198-C886-4975-B12F-67853D1B583C}"/>
    <cellStyle name="Input 5 4 13 3" xfId="23907" xr:uid="{AB1EF99E-7C9D-4589-A337-2F446B23BD0D}"/>
    <cellStyle name="Input 5 4 14" xfId="23908" xr:uid="{9A238778-628A-474C-BE6F-343C3BF76025}"/>
    <cellStyle name="Input 5 4 14 2" xfId="23909" xr:uid="{AF36C280-795C-4476-BAC3-63D43498FC69}"/>
    <cellStyle name="Input 5 4 14 2 2" xfId="23910" xr:uid="{C3B39A27-CD23-414D-8229-683025A27E23}"/>
    <cellStyle name="Input 5 4 14 3" xfId="23911" xr:uid="{BD257447-1294-4B5C-8802-6DA66BCC7ED6}"/>
    <cellStyle name="Input 5 4 15" xfId="23912" xr:uid="{3FD66769-D3D1-4F0D-86E4-776B9EC4B8E1}"/>
    <cellStyle name="Input 5 4 15 2" xfId="23913" xr:uid="{57865C32-2B20-4770-8E5F-D134C09061C8}"/>
    <cellStyle name="Input 5 4 15 2 2" xfId="23914" xr:uid="{BE56719E-B18B-477A-AFB8-16C2828D1769}"/>
    <cellStyle name="Input 5 4 15 3" xfId="23915" xr:uid="{EDAFE6EA-1BB7-438B-8922-DD4F4563918B}"/>
    <cellStyle name="Input 5 4 16" xfId="23916" xr:uid="{4E917197-7C96-4350-85F8-07CFC4A2D11D}"/>
    <cellStyle name="Input 5 4 16 2" xfId="23917" xr:uid="{8F36C122-5F61-4901-AAE2-1C7AD03EE58B}"/>
    <cellStyle name="Input 5 4 16 2 2" xfId="23918" xr:uid="{CD07879F-604D-4783-BEF8-B01019AB40F3}"/>
    <cellStyle name="Input 5 4 16 3" xfId="23919" xr:uid="{54D701F3-88CF-44F1-9717-F9C47D7F283D}"/>
    <cellStyle name="Input 5 4 17" xfId="23920" xr:uid="{67DFBAD2-F26F-4ADD-AC98-41D507915479}"/>
    <cellStyle name="Input 5 4 17 2" xfId="23921" xr:uid="{1987B85B-2500-4126-8ED7-2D380999AAF2}"/>
    <cellStyle name="Input 5 4 17 2 2" xfId="23922" xr:uid="{D9CD1056-F027-42D8-8AC9-55341AAE8579}"/>
    <cellStyle name="Input 5 4 17 3" xfId="23923" xr:uid="{77056F4C-0F89-4D77-B365-2AA6EFF7242E}"/>
    <cellStyle name="Input 5 4 18" xfId="23924" xr:uid="{75B4EF15-A1DA-4720-BFE7-65EA99A7224A}"/>
    <cellStyle name="Input 5 4 18 2" xfId="23925" xr:uid="{40F16FA7-7093-4FD9-8D04-0EAAB2AD50DB}"/>
    <cellStyle name="Input 5 4 19" xfId="23926" xr:uid="{4A9ED872-839D-40B6-81CD-8730312B6922}"/>
    <cellStyle name="Input 5 4 2" xfId="23927" xr:uid="{E6FDCB41-15E9-4721-A3F3-0591398FF044}"/>
    <cellStyle name="Input 5 4 2 10" xfId="23928" xr:uid="{E4AFE9D0-E193-44B3-B14D-D4DA72CFA92E}"/>
    <cellStyle name="Input 5 4 2 10 2" xfId="23929" xr:uid="{10E8822D-1A7D-4C7B-9086-AA13B85551BD}"/>
    <cellStyle name="Input 5 4 2 10 2 2" xfId="23930" xr:uid="{7C9D930C-EBDF-4484-869F-1897D940F6F5}"/>
    <cellStyle name="Input 5 4 2 10 3" xfId="23931" xr:uid="{E953C0EF-1D78-4AB6-BFC2-6FE15D0446DD}"/>
    <cellStyle name="Input 5 4 2 11" xfId="23932" xr:uid="{38388764-2512-42FD-85D7-F7B804BDB31A}"/>
    <cellStyle name="Input 5 4 2 11 2" xfId="23933" xr:uid="{4BA12A6E-101E-4DC2-BC90-B9301A34E848}"/>
    <cellStyle name="Input 5 4 2 11 2 2" xfId="23934" xr:uid="{524ECF05-6869-44A3-83DB-7610B333E9BF}"/>
    <cellStyle name="Input 5 4 2 11 3" xfId="23935" xr:uid="{428AE997-1D8A-406F-87E4-34ABF99985D9}"/>
    <cellStyle name="Input 5 4 2 12" xfId="23936" xr:uid="{F10515E4-9314-426A-B5FA-3CC9E1EE10A0}"/>
    <cellStyle name="Input 5 4 2 12 2" xfId="23937" xr:uid="{D119934F-E47A-4943-BAB1-5B4FCFAFA9F2}"/>
    <cellStyle name="Input 5 4 2 12 2 2" xfId="23938" xr:uid="{E0B38C54-C3B7-472A-854B-78E808F783DE}"/>
    <cellStyle name="Input 5 4 2 12 3" xfId="23939" xr:uid="{7FEE8A41-612D-46C3-AEAD-D5EA6014621B}"/>
    <cellStyle name="Input 5 4 2 13" xfId="23940" xr:uid="{939DDF2C-EFB0-4F65-A99F-5AAEE287A110}"/>
    <cellStyle name="Input 5 4 2 13 2" xfId="23941" xr:uid="{80D2EB8B-FC42-4E15-8B1C-2759CBB2F6B0}"/>
    <cellStyle name="Input 5 4 2 13 2 2" xfId="23942" xr:uid="{B7B1E241-35AB-4311-A27B-35E6A0C97388}"/>
    <cellStyle name="Input 5 4 2 13 3" xfId="23943" xr:uid="{43FC4B8A-52F5-4354-9441-89AA19A2102E}"/>
    <cellStyle name="Input 5 4 2 14" xfId="23944" xr:uid="{1370ED2A-137A-424F-BF71-6DB0DF273A55}"/>
    <cellStyle name="Input 5 4 2 14 2" xfId="23945" xr:uid="{1C931BB5-F70B-4228-951E-EEA35347C5FA}"/>
    <cellStyle name="Input 5 4 2 14 2 2" xfId="23946" xr:uid="{DA031033-D73A-4D71-B904-5A9F0C0E84D8}"/>
    <cellStyle name="Input 5 4 2 14 3" xfId="23947" xr:uid="{EAE84339-54B3-4E60-A859-0F14CF8AEE63}"/>
    <cellStyle name="Input 5 4 2 15" xfId="23948" xr:uid="{BC5DCA63-456B-42AD-A035-3E836D718D83}"/>
    <cellStyle name="Input 5 4 2 15 2" xfId="23949" xr:uid="{00893289-B7C4-47ED-9458-E0C892390B01}"/>
    <cellStyle name="Input 5 4 2 15 2 2" xfId="23950" xr:uid="{CC2F225A-E5D4-4DC5-AFCD-BF61B707F1CF}"/>
    <cellStyle name="Input 5 4 2 15 3" xfId="23951" xr:uid="{E1F3834D-C806-4E93-A527-2E6FAEF968C4}"/>
    <cellStyle name="Input 5 4 2 16" xfId="23952" xr:uid="{7D61C79A-6B40-4F07-8213-184FD870A54B}"/>
    <cellStyle name="Input 5 4 2 16 2" xfId="23953" xr:uid="{CA677D24-B506-4354-8F2F-83B8747D980A}"/>
    <cellStyle name="Input 5 4 2 16 2 2" xfId="23954" xr:uid="{4E61A3D3-DFBC-418F-A2AE-9AEFEAD643CB}"/>
    <cellStyle name="Input 5 4 2 16 3" xfId="23955" xr:uid="{A5976B81-3AC6-411C-A497-FAB2BFCA65E8}"/>
    <cellStyle name="Input 5 4 2 17" xfId="23956" xr:uid="{21D7E596-3847-4635-ABEC-D12307479E85}"/>
    <cellStyle name="Input 5 4 2 17 2" xfId="23957" xr:uid="{C9CF90FD-4710-46CB-B719-A188143D6999}"/>
    <cellStyle name="Input 5 4 2 17 2 2" xfId="23958" xr:uid="{DCF96838-DCEF-4934-BC8D-1D538D8081FE}"/>
    <cellStyle name="Input 5 4 2 17 3" xfId="23959" xr:uid="{F8BD2684-F746-4050-AA78-27D4CEE7037C}"/>
    <cellStyle name="Input 5 4 2 18" xfId="23960" xr:uid="{C6F97E05-8B93-45CD-9FC8-120867251F8E}"/>
    <cellStyle name="Input 5 4 2 18 2" xfId="23961" xr:uid="{C9469CB2-4053-4C65-A9B3-A26A777CB2A4}"/>
    <cellStyle name="Input 5 4 2 18 2 2" xfId="23962" xr:uid="{4BA64005-89A2-4A1B-AAE3-E0DF76DEAC2F}"/>
    <cellStyle name="Input 5 4 2 18 3" xfId="23963" xr:uid="{1F4A838C-CAD7-4E62-B7A7-3E3019A4646B}"/>
    <cellStyle name="Input 5 4 2 19" xfId="23964" xr:uid="{B531BC62-AACF-405F-BEB3-F726B3F7B7C2}"/>
    <cellStyle name="Input 5 4 2 19 2" xfId="23965" xr:uid="{9495304F-DB75-4132-A05C-F006D4324090}"/>
    <cellStyle name="Input 5 4 2 19 2 2" xfId="23966" xr:uid="{E1CADCC5-8DDF-4A8A-B3F9-8E1759371F56}"/>
    <cellStyle name="Input 5 4 2 19 3" xfId="23967" xr:uid="{E1B4A4CE-5229-4E80-AD1B-E954325A79E7}"/>
    <cellStyle name="Input 5 4 2 2" xfId="23968" xr:uid="{7FF01C03-4655-4D4C-8E3D-8D2DBF21721E}"/>
    <cellStyle name="Input 5 4 2 2 2" xfId="23969" xr:uid="{409A57BC-2881-4956-975C-00E173F26E7E}"/>
    <cellStyle name="Input 5 4 2 2 2 2" xfId="23970" xr:uid="{A1F01DB3-1BB8-4660-B8D6-5D2D4B84E579}"/>
    <cellStyle name="Input 5 4 2 2 2 2 2" xfId="23971" xr:uid="{0C84218B-543D-4652-A3A6-25A194187960}"/>
    <cellStyle name="Input 5 4 2 2 2 3" xfId="23972" xr:uid="{A143A193-094F-4ECC-8261-2D0A89501ACF}"/>
    <cellStyle name="Input 5 4 2 2 2 4" xfId="23973" xr:uid="{D6D08E90-FDE1-4525-A4E8-08CBFFF94646}"/>
    <cellStyle name="Input 5 4 2 2 3" xfId="23974" xr:uid="{41238B64-0D98-43AB-9C34-D2FFBEB7A362}"/>
    <cellStyle name="Input 5 4 2 2 3 2" xfId="23975" xr:uid="{BBA78116-D2B2-450E-833F-FA10D4E86C97}"/>
    <cellStyle name="Input 5 4 2 2 4" xfId="23976" xr:uid="{4CB6E913-B5B0-4104-9DC1-89DE9D7BC009}"/>
    <cellStyle name="Input 5 4 2 2 5" xfId="23977" xr:uid="{1AB9F817-7AE4-401C-9A75-42B0E8FD0B5B}"/>
    <cellStyle name="Input 5 4 2 20" xfId="23978" xr:uid="{CB167670-8831-4ECB-A31C-0515AF5E52A9}"/>
    <cellStyle name="Input 5 4 2 20 2" xfId="23979" xr:uid="{0F236A98-0709-4061-B00F-F9D52283D9D8}"/>
    <cellStyle name="Input 5 4 2 20 2 2" xfId="23980" xr:uid="{B0A539B7-C8C7-4AE5-9A18-191DEB19FC2E}"/>
    <cellStyle name="Input 5 4 2 20 3" xfId="23981" xr:uid="{116E3D1B-5C77-4F76-856E-168BE83F6017}"/>
    <cellStyle name="Input 5 4 2 21" xfId="23982" xr:uid="{2E91759D-D647-418E-9093-07FC3E13D839}"/>
    <cellStyle name="Input 5 4 2 21 2" xfId="23983" xr:uid="{2BA9472D-874A-416A-9566-91AECA0E5AE5}"/>
    <cellStyle name="Input 5 4 2 22" xfId="23984" xr:uid="{EE825CFA-2835-4C30-9C53-6F6B459CE117}"/>
    <cellStyle name="Input 5 4 2 23" xfId="23985" xr:uid="{EC2BF8A6-67A6-49E1-81F3-59ADBE4864E9}"/>
    <cellStyle name="Input 5 4 2 3" xfId="23986" xr:uid="{C0968DAD-56B4-4323-9D78-BD0423B46089}"/>
    <cellStyle name="Input 5 4 2 3 2" xfId="23987" xr:uid="{EA6D6095-2F4B-416D-87A1-196B7A981616}"/>
    <cellStyle name="Input 5 4 2 3 2 2" xfId="23988" xr:uid="{7E30020D-FCBA-4062-8FFF-50ED9D41B7E9}"/>
    <cellStyle name="Input 5 4 2 3 2 3" xfId="23989" xr:uid="{14B196A6-B72D-452C-AA94-9A95E70BBC78}"/>
    <cellStyle name="Input 5 4 2 3 3" xfId="23990" xr:uid="{BA9E0D27-36C7-4EBE-BBD9-BDDF5E2CCA0D}"/>
    <cellStyle name="Input 5 4 2 3 3 2" xfId="23991" xr:uid="{0DD0F7B1-8BF3-44DF-B84E-2F205500F259}"/>
    <cellStyle name="Input 5 4 2 3 4" xfId="23992" xr:uid="{9FE35CF7-AAE6-4383-B011-841718A72CD7}"/>
    <cellStyle name="Input 5 4 2 4" xfId="23993" xr:uid="{97626051-24AC-4286-B07C-D4B1A496DB93}"/>
    <cellStyle name="Input 5 4 2 4 2" xfId="23994" xr:uid="{A36AE992-1765-4F0F-B345-E4E97E6A6B4C}"/>
    <cellStyle name="Input 5 4 2 4 2 2" xfId="23995" xr:uid="{2D3DF8F1-56FC-459D-B890-77843AEC7560}"/>
    <cellStyle name="Input 5 4 2 4 3" xfId="23996" xr:uid="{1C4F0453-D9F6-4AED-AFB6-F7FC61FF3548}"/>
    <cellStyle name="Input 5 4 2 4 4" xfId="23997" xr:uid="{D917C4FD-D6B6-4097-B523-309D2E99273E}"/>
    <cellStyle name="Input 5 4 2 5" xfId="23998" xr:uid="{83E912CE-51C5-454A-8489-70A841DCED1A}"/>
    <cellStyle name="Input 5 4 2 5 2" xfId="23999" xr:uid="{E5D34B8A-979E-4668-A99A-379929711367}"/>
    <cellStyle name="Input 5 4 2 5 2 2" xfId="24000" xr:uid="{0BB187ED-FEBC-4D3E-95CE-9DD98158228E}"/>
    <cellStyle name="Input 5 4 2 5 3" xfId="24001" xr:uid="{58D84066-149A-4E56-B94D-808158C0F14E}"/>
    <cellStyle name="Input 5 4 2 5 4" xfId="24002" xr:uid="{A7E12AE6-87C8-4F0F-8430-B2A61566BFC4}"/>
    <cellStyle name="Input 5 4 2 6" xfId="24003" xr:uid="{1F16CF3A-36F7-4137-95F5-2527A8D761F9}"/>
    <cellStyle name="Input 5 4 2 6 2" xfId="24004" xr:uid="{8F7F63C0-DBD6-426D-8E02-C8C16D762AE7}"/>
    <cellStyle name="Input 5 4 2 6 2 2" xfId="24005" xr:uid="{D9F586D9-87C9-4CC1-B10C-C9C85617887F}"/>
    <cellStyle name="Input 5 4 2 6 3" xfId="24006" xr:uid="{DBBCEEB9-3FD4-4FD8-B91F-7D40419E9F34}"/>
    <cellStyle name="Input 5 4 2 7" xfId="24007" xr:uid="{58AB3DFF-91F5-43D6-8A17-932201C192E1}"/>
    <cellStyle name="Input 5 4 2 7 2" xfId="24008" xr:uid="{C7EE19C8-A809-4DAF-92E4-3C728C4B050B}"/>
    <cellStyle name="Input 5 4 2 7 2 2" xfId="24009" xr:uid="{E9783EB9-A1CA-4502-8BCB-A925941E5DF4}"/>
    <cellStyle name="Input 5 4 2 7 3" xfId="24010" xr:uid="{7FD1697B-80FE-4C1D-A681-DEC430079489}"/>
    <cellStyle name="Input 5 4 2 8" xfId="24011" xr:uid="{B721310C-426D-4712-97D9-A78D43BE5C78}"/>
    <cellStyle name="Input 5 4 2 8 2" xfId="24012" xr:uid="{A1CF5386-D8D0-439A-8EB5-271C4F18C200}"/>
    <cellStyle name="Input 5 4 2 8 2 2" xfId="24013" xr:uid="{0CE4FA65-ABC1-450C-83BB-6C027F113596}"/>
    <cellStyle name="Input 5 4 2 8 3" xfId="24014" xr:uid="{90543CED-1497-48ED-B184-0C8E4D4F54F9}"/>
    <cellStyle name="Input 5 4 2 9" xfId="24015" xr:uid="{C3AA6A06-7596-4F1B-8157-34D35378B481}"/>
    <cellStyle name="Input 5 4 2 9 2" xfId="24016" xr:uid="{4D2AF788-9E47-4BB5-9AC8-910DABE9CA26}"/>
    <cellStyle name="Input 5 4 2 9 2 2" xfId="24017" xr:uid="{0277A0F7-210B-43C9-ACE2-4A302FFEEBD2}"/>
    <cellStyle name="Input 5 4 2 9 3" xfId="24018" xr:uid="{5928586C-20D9-425F-9C78-886FB20EE77F}"/>
    <cellStyle name="Input 5 4 20" xfId="24019" xr:uid="{69235F04-07CD-46A6-B43C-0A3F7780EAA4}"/>
    <cellStyle name="Input 5 4 3" xfId="24020" xr:uid="{BBA326E0-8642-43AA-B4BC-3D3811B28BEB}"/>
    <cellStyle name="Input 5 4 3 2" xfId="24021" xr:uid="{BC75706E-47F5-4ACA-9EE0-0538C788AA69}"/>
    <cellStyle name="Input 5 4 3 2 2" xfId="24022" xr:uid="{02E319DF-C705-4029-BE9C-D5A40E1FDDB0}"/>
    <cellStyle name="Input 5 4 3 2 2 2" xfId="24023" xr:uid="{16DBE4E4-5525-4E12-89EA-85FF84B6EB38}"/>
    <cellStyle name="Input 5 4 3 2 3" xfId="24024" xr:uid="{D67C4107-705B-4689-869C-0F56D0EE734C}"/>
    <cellStyle name="Input 5 4 3 2 4" xfId="24025" xr:uid="{2377E189-D157-47CE-88EA-E10E6E8A2FB3}"/>
    <cellStyle name="Input 5 4 3 3" xfId="24026" xr:uid="{27D66FFE-A851-447F-AA38-04AB52A26FBA}"/>
    <cellStyle name="Input 5 4 3 3 2" xfId="24027" xr:uid="{44684C26-DDCD-4409-8E11-8C35A68311B1}"/>
    <cellStyle name="Input 5 4 3 4" xfId="24028" xr:uid="{5C0A0476-56F1-46F2-8D6E-DA56E202966D}"/>
    <cellStyle name="Input 5 4 3 5" xfId="24029" xr:uid="{2674995C-8406-4138-BC6F-E1B721085ABA}"/>
    <cellStyle name="Input 5 4 4" xfId="24030" xr:uid="{CD27544B-B2DD-48E9-B80D-1D7D25E3FA2D}"/>
    <cellStyle name="Input 5 4 4 2" xfId="24031" xr:uid="{743DA2F6-7B4A-4F8B-A72E-A7593FA59A66}"/>
    <cellStyle name="Input 5 4 4 2 2" xfId="24032" xr:uid="{E7E8483B-21BF-45D6-956D-9071BB0DF196}"/>
    <cellStyle name="Input 5 4 4 2 3" xfId="24033" xr:uid="{AA9624D5-B4FB-4B18-B38D-2BF020BF628E}"/>
    <cellStyle name="Input 5 4 4 3" xfId="24034" xr:uid="{EFFDF590-D67F-4CED-B14E-E3B6A9524F4B}"/>
    <cellStyle name="Input 5 4 4 3 2" xfId="24035" xr:uid="{41F303F2-75B7-4FEF-A0A0-4F1B973E9724}"/>
    <cellStyle name="Input 5 4 4 4" xfId="24036" xr:uid="{4B9B14FA-53EA-4D55-9284-AEB8D554B84D}"/>
    <cellStyle name="Input 5 4 5" xfId="24037" xr:uid="{24D804E7-4481-4425-A81B-E4FF7D82D046}"/>
    <cellStyle name="Input 5 4 5 2" xfId="24038" xr:uid="{9FD8EF27-4B34-4076-8FA4-F202DA13277B}"/>
    <cellStyle name="Input 5 4 5 2 2" xfId="24039" xr:uid="{F1ACACE5-9E09-4BB7-98FD-AF37C3B3C8C2}"/>
    <cellStyle name="Input 5 4 5 2 3" xfId="24040" xr:uid="{3FBB264D-A8A1-46FE-B876-6D9707B1075F}"/>
    <cellStyle name="Input 5 4 5 3" xfId="24041" xr:uid="{66ED3723-1E9B-4C06-8966-4B20E210BBD5}"/>
    <cellStyle name="Input 5 4 5 4" xfId="24042" xr:uid="{07ABA54E-B9B8-4382-B714-37A4E36FEC55}"/>
    <cellStyle name="Input 5 4 6" xfId="24043" xr:uid="{A36F37AF-CD1C-4141-BB49-06E5FED9AF68}"/>
    <cellStyle name="Input 5 4 6 2" xfId="24044" xr:uid="{1C0B8220-72F0-456C-9F79-39719E37BEEE}"/>
    <cellStyle name="Input 5 4 6 2 2" xfId="24045" xr:uid="{BC1F1C33-7406-4FD6-BA7E-B7AA0791251E}"/>
    <cellStyle name="Input 5 4 6 3" xfId="24046" xr:uid="{7DB5D898-A152-4616-9A8B-A19E40056CEA}"/>
    <cellStyle name="Input 5 4 6 4" xfId="24047" xr:uid="{B87D43F3-653E-4925-8591-5E6C2849DFA9}"/>
    <cellStyle name="Input 5 4 7" xfId="24048" xr:uid="{DE519D38-3CCE-477B-89C9-6327452D48E0}"/>
    <cellStyle name="Input 5 4 7 2" xfId="24049" xr:uid="{E13C4D88-59E7-4068-BC77-2ABF7D4CBED7}"/>
    <cellStyle name="Input 5 4 7 2 2" xfId="24050" xr:uid="{98E36D6B-6878-4983-B084-9C1D7F26D013}"/>
    <cellStyle name="Input 5 4 7 3" xfId="24051" xr:uid="{047BE182-85D2-4280-B24F-7975CE0BA376}"/>
    <cellStyle name="Input 5 4 8" xfId="24052" xr:uid="{A274FC78-87BF-4F7F-A4FE-B7B4EC2E2FDB}"/>
    <cellStyle name="Input 5 4 8 2" xfId="24053" xr:uid="{44CD0B23-5618-4624-98BD-86AC61BD68F0}"/>
    <cellStyle name="Input 5 4 8 2 2" xfId="24054" xr:uid="{91D895E6-7681-419B-AF37-C01166FDA3FD}"/>
    <cellStyle name="Input 5 4 8 3" xfId="24055" xr:uid="{6E81A736-436C-42B6-972F-32A0EE838405}"/>
    <cellStyle name="Input 5 4 9" xfId="24056" xr:uid="{1DD7AC6B-E6D9-47A1-B482-41405A19B0D6}"/>
    <cellStyle name="Input 5 4 9 2" xfId="24057" xr:uid="{D7FFAEF0-0456-4277-BF26-5D264404DDC8}"/>
    <cellStyle name="Input 5 4 9 2 2" xfId="24058" xr:uid="{38C76E31-E259-45B0-A32C-069FC35E23E2}"/>
    <cellStyle name="Input 5 4 9 3" xfId="24059" xr:uid="{D8A91F75-E160-4943-8FB9-DB1975406094}"/>
    <cellStyle name="Input 5 5" xfId="24060" xr:uid="{8A4C0F58-264A-4197-B3C5-15DED8C9FA48}"/>
    <cellStyle name="Input 5 5 10" xfId="24061" xr:uid="{F3C1EC9D-674A-4A5A-BB27-6AEC28DCDF66}"/>
    <cellStyle name="Input 5 5 10 2" xfId="24062" xr:uid="{A838C556-04BF-4A59-8976-6DD7A74ABFAE}"/>
    <cellStyle name="Input 5 5 10 2 2" xfId="24063" xr:uid="{2E58497D-68BF-44E2-83AB-113E35A36A95}"/>
    <cellStyle name="Input 5 5 10 3" xfId="24064" xr:uid="{FE327DFB-91BD-4C66-A835-01CC96E0FF03}"/>
    <cellStyle name="Input 5 5 11" xfId="24065" xr:uid="{3A4FFAB4-9840-4F79-A3D7-D8EEA60ACBCF}"/>
    <cellStyle name="Input 5 5 11 2" xfId="24066" xr:uid="{1C821B50-C70D-4E9F-A2B4-6F9B00466CCE}"/>
    <cellStyle name="Input 5 5 11 2 2" xfId="24067" xr:uid="{E8F16AC8-E9F6-4023-9157-535225D56837}"/>
    <cellStyle name="Input 5 5 11 3" xfId="24068" xr:uid="{43BA2962-4135-4DA7-A272-81A9DC7DE081}"/>
    <cellStyle name="Input 5 5 12" xfId="24069" xr:uid="{90A29613-CDBF-4BBD-B4DC-1713595334D2}"/>
    <cellStyle name="Input 5 5 12 2" xfId="24070" xr:uid="{B8D53435-B531-49F7-8AB0-BD0059D67A7D}"/>
    <cellStyle name="Input 5 5 12 2 2" xfId="24071" xr:uid="{41C1D833-A0D4-4FE9-8BA0-178393816F89}"/>
    <cellStyle name="Input 5 5 12 3" xfId="24072" xr:uid="{A479EE20-3C71-443A-81A9-2250D5905E0B}"/>
    <cellStyle name="Input 5 5 13" xfId="24073" xr:uid="{D8F5D584-DE35-48F7-AFF3-48385E371370}"/>
    <cellStyle name="Input 5 5 13 2" xfId="24074" xr:uid="{924B322D-0958-44AC-A215-C3D447380EF5}"/>
    <cellStyle name="Input 5 5 13 2 2" xfId="24075" xr:uid="{501C8477-4034-4534-9902-9A4C9AF71E4D}"/>
    <cellStyle name="Input 5 5 13 3" xfId="24076" xr:uid="{08C6E43A-6F71-4AE3-99BB-5FE1B6B2EEE0}"/>
    <cellStyle name="Input 5 5 14" xfId="24077" xr:uid="{3076E07A-2EEC-4FCE-B9CB-B052C146A350}"/>
    <cellStyle name="Input 5 5 14 2" xfId="24078" xr:uid="{C9A3CD42-250A-4FDA-A2F9-ECB3FABFB8AF}"/>
    <cellStyle name="Input 5 5 14 2 2" xfId="24079" xr:uid="{AADA6AC0-5AA1-4563-BF94-19F7FE30D504}"/>
    <cellStyle name="Input 5 5 14 3" xfId="24080" xr:uid="{5BE06483-A70C-452B-B552-EE6C73800A1A}"/>
    <cellStyle name="Input 5 5 15" xfId="24081" xr:uid="{77F881F3-59A9-45EA-89CB-418A3A33AD69}"/>
    <cellStyle name="Input 5 5 15 2" xfId="24082" xr:uid="{E4DC33B3-E749-4083-B144-2F20474DABC1}"/>
    <cellStyle name="Input 5 5 15 2 2" xfId="24083" xr:uid="{73BC311B-000E-4B1D-8CF5-CF6C1D58F1B3}"/>
    <cellStyle name="Input 5 5 15 3" xfId="24084" xr:uid="{E52D463C-6E11-48CE-AB63-8738254389DD}"/>
    <cellStyle name="Input 5 5 16" xfId="24085" xr:uid="{F8A943EA-8D63-4F93-A9B3-5B36C39667DF}"/>
    <cellStyle name="Input 5 5 16 2" xfId="24086" xr:uid="{3DC46EB0-CCAA-4302-B10E-4F58379DF9CA}"/>
    <cellStyle name="Input 5 5 16 2 2" xfId="24087" xr:uid="{DAEAE480-E4D7-4B89-9A2C-7A2E498E8B7C}"/>
    <cellStyle name="Input 5 5 16 3" xfId="24088" xr:uid="{0F9B5A66-F003-46D2-8124-BE89C0F4A6C8}"/>
    <cellStyle name="Input 5 5 17" xfId="24089" xr:uid="{5140F717-A73D-4489-9AF6-6FACF454C7D3}"/>
    <cellStyle name="Input 5 5 17 2" xfId="24090" xr:uid="{43A9E2E7-F980-45DF-94F3-9D3469BEC1E5}"/>
    <cellStyle name="Input 5 5 17 2 2" xfId="24091" xr:uid="{940BE8D9-98C7-4B37-A988-947272B5AA40}"/>
    <cellStyle name="Input 5 5 17 3" xfId="24092" xr:uid="{D14AA03A-F1D8-44CF-BBEE-022FEE64CB8A}"/>
    <cellStyle name="Input 5 5 18" xfId="24093" xr:uid="{4FA28B1B-13E9-4E9A-8F26-53409233540C}"/>
    <cellStyle name="Input 5 5 18 2" xfId="24094" xr:uid="{B1E2CDE2-3863-4C2D-8326-664FD7874DE3}"/>
    <cellStyle name="Input 5 5 18 2 2" xfId="24095" xr:uid="{9B3534D8-CB27-4C0B-AE8D-AFAEC699B1E4}"/>
    <cellStyle name="Input 5 5 18 3" xfId="24096" xr:uid="{F299EDCF-C103-4633-858A-75153D1BCC69}"/>
    <cellStyle name="Input 5 5 19" xfId="24097" xr:uid="{B94DDF51-3CC6-4DA3-BE0A-E7AF0881A3C0}"/>
    <cellStyle name="Input 5 5 19 2" xfId="24098" xr:uid="{53ABCE51-2019-4879-843A-7EC22FD9BEAC}"/>
    <cellStyle name="Input 5 5 19 2 2" xfId="24099" xr:uid="{E942ADC2-863F-48BA-859B-F2EF341B7A6A}"/>
    <cellStyle name="Input 5 5 19 3" xfId="24100" xr:uid="{AB2789CC-5499-4AB2-BE10-D47326ED8BF0}"/>
    <cellStyle name="Input 5 5 2" xfId="24101" xr:uid="{D45CFD6F-9B8A-478B-BE7A-39A3454F295C}"/>
    <cellStyle name="Input 5 5 2 10" xfId="24102" xr:uid="{F34B98DF-A773-41C9-919B-B0132B38E1C5}"/>
    <cellStyle name="Input 5 5 2 10 2" xfId="24103" xr:uid="{E4F777E8-53FE-4AC9-8311-A86EA8726139}"/>
    <cellStyle name="Input 5 5 2 10 2 2" xfId="24104" xr:uid="{5460DF7D-9542-477B-9315-8D2E5403B20F}"/>
    <cellStyle name="Input 5 5 2 10 3" xfId="24105" xr:uid="{22D8A29C-9BEA-469E-8468-775FDB0D1EAB}"/>
    <cellStyle name="Input 5 5 2 11" xfId="24106" xr:uid="{7468B37A-986F-4196-A86B-1D2E131055B9}"/>
    <cellStyle name="Input 5 5 2 11 2" xfId="24107" xr:uid="{6F4C360C-957A-4899-94B1-F06A0FAD9EAF}"/>
    <cellStyle name="Input 5 5 2 11 2 2" xfId="24108" xr:uid="{5435B95E-7764-48DB-9BCF-26577F1DD28D}"/>
    <cellStyle name="Input 5 5 2 11 3" xfId="24109" xr:uid="{2AD2CA66-939B-44D0-99D5-C94F468892DB}"/>
    <cellStyle name="Input 5 5 2 12" xfId="24110" xr:uid="{7A9EFCF8-C746-4556-ACA3-00CC0AC5D8F4}"/>
    <cellStyle name="Input 5 5 2 12 2" xfId="24111" xr:uid="{417874D8-62DE-44F7-ABB5-1685FE8A73E7}"/>
    <cellStyle name="Input 5 5 2 12 2 2" xfId="24112" xr:uid="{5568C960-FAEE-43FA-8068-F3232EAA03FE}"/>
    <cellStyle name="Input 5 5 2 12 3" xfId="24113" xr:uid="{823B9750-2FC6-4D9B-9913-E15D8C0EAB3F}"/>
    <cellStyle name="Input 5 5 2 13" xfId="24114" xr:uid="{BE46060E-EE5F-4917-AE2D-E2C531ADE36A}"/>
    <cellStyle name="Input 5 5 2 13 2" xfId="24115" xr:uid="{22C322D1-5F9E-426F-AD05-B1134AD95C03}"/>
    <cellStyle name="Input 5 5 2 13 2 2" xfId="24116" xr:uid="{5A6F1518-9932-4A79-8443-D62951350062}"/>
    <cellStyle name="Input 5 5 2 13 3" xfId="24117" xr:uid="{CCC73FF2-EB29-4554-A39A-0475A4E4B0BC}"/>
    <cellStyle name="Input 5 5 2 14" xfId="24118" xr:uid="{D71226A4-CCED-41A0-B19D-A6FC25934943}"/>
    <cellStyle name="Input 5 5 2 14 2" xfId="24119" xr:uid="{2F4CF95A-E412-4D80-B032-8A97E295C42B}"/>
    <cellStyle name="Input 5 5 2 14 2 2" xfId="24120" xr:uid="{EA7F00BD-7EDB-4261-B5E7-E3DF32E22470}"/>
    <cellStyle name="Input 5 5 2 14 3" xfId="24121" xr:uid="{0C7720EB-790E-4067-8C0D-EBFF5E12E3F8}"/>
    <cellStyle name="Input 5 5 2 15" xfId="24122" xr:uid="{947DADDE-63C9-4A6A-A805-49A61125510F}"/>
    <cellStyle name="Input 5 5 2 15 2" xfId="24123" xr:uid="{4D0AA853-8C54-47EA-A677-E4CB85713DD8}"/>
    <cellStyle name="Input 5 5 2 15 2 2" xfId="24124" xr:uid="{C6FF8C9D-3BF3-4F56-9782-9BFF808D467F}"/>
    <cellStyle name="Input 5 5 2 15 3" xfId="24125" xr:uid="{FC37719B-FA41-42A1-8B47-535F0D9E7FAD}"/>
    <cellStyle name="Input 5 5 2 16" xfId="24126" xr:uid="{9574D316-21E9-4F4E-A640-CCBBE5167F1C}"/>
    <cellStyle name="Input 5 5 2 16 2" xfId="24127" xr:uid="{24B33C82-29ED-480E-BA68-0B14467B272E}"/>
    <cellStyle name="Input 5 5 2 16 2 2" xfId="24128" xr:uid="{E60991A9-2962-41FA-BA9D-8B1152960445}"/>
    <cellStyle name="Input 5 5 2 16 3" xfId="24129" xr:uid="{FC644A89-8CF3-4CCE-AEE7-1E5A6A8B066A}"/>
    <cellStyle name="Input 5 5 2 17" xfId="24130" xr:uid="{2AB83325-E81E-4C83-9404-8924C2ABE22E}"/>
    <cellStyle name="Input 5 5 2 17 2" xfId="24131" xr:uid="{B22925BC-94B1-4757-AF0A-7D6B5ADA3D4D}"/>
    <cellStyle name="Input 5 5 2 17 2 2" xfId="24132" xr:uid="{9BDDC0A4-45FB-48F3-96BF-2EA6B3F76A78}"/>
    <cellStyle name="Input 5 5 2 17 3" xfId="24133" xr:uid="{FE95F854-98AF-4FAF-A8D8-DAEA7D03DF93}"/>
    <cellStyle name="Input 5 5 2 18" xfId="24134" xr:uid="{8942A4A6-C237-4BF9-9AD7-A0960560AD66}"/>
    <cellStyle name="Input 5 5 2 18 2" xfId="24135" xr:uid="{3BC8DB85-A76F-4D12-AFE1-770FC99B2572}"/>
    <cellStyle name="Input 5 5 2 18 2 2" xfId="24136" xr:uid="{3B3F2355-8D99-4C60-9BE5-CFE89BE54A16}"/>
    <cellStyle name="Input 5 5 2 18 3" xfId="24137" xr:uid="{5090C719-D8BF-4C79-AEAC-C0DE6685F9B5}"/>
    <cellStyle name="Input 5 5 2 19" xfId="24138" xr:uid="{3E935D87-9F82-4B21-B1DB-AAF9EA725143}"/>
    <cellStyle name="Input 5 5 2 19 2" xfId="24139" xr:uid="{C7AC721D-B348-446B-9D47-AA72F35EDDE8}"/>
    <cellStyle name="Input 5 5 2 19 2 2" xfId="24140" xr:uid="{B531314D-9010-481B-9467-4094AA038E79}"/>
    <cellStyle name="Input 5 5 2 19 3" xfId="24141" xr:uid="{4B107E1E-544C-40ED-9539-C1EF16050C15}"/>
    <cellStyle name="Input 5 5 2 2" xfId="24142" xr:uid="{02E968AA-86CC-468C-AB3C-DB5D0632A477}"/>
    <cellStyle name="Input 5 5 2 2 2" xfId="24143" xr:uid="{0D0876FB-9DC3-43CF-B21F-461076C89235}"/>
    <cellStyle name="Input 5 5 2 2 2 2" xfId="24144" xr:uid="{5392791A-3F86-444A-9616-C8D4C89036F4}"/>
    <cellStyle name="Input 5 5 2 2 2 3" xfId="24145" xr:uid="{5CFEFEC2-F30C-449B-996D-C51558618656}"/>
    <cellStyle name="Input 5 5 2 2 3" xfId="24146" xr:uid="{78DA4756-5673-4B4C-B2E0-E4D928735F9B}"/>
    <cellStyle name="Input 5 5 2 2 3 2" xfId="24147" xr:uid="{F67CB371-D80B-4D37-9DCB-E896F190AB46}"/>
    <cellStyle name="Input 5 5 2 2 4" xfId="24148" xr:uid="{B3B571F6-05D5-4996-8058-E410D3FF681E}"/>
    <cellStyle name="Input 5 5 2 20" xfId="24149" xr:uid="{1983CFD5-98B7-4775-8658-9693EC28A198}"/>
    <cellStyle name="Input 5 5 2 20 2" xfId="24150" xr:uid="{54FEDEE7-E8E9-451D-BA83-DD16B80BFDEC}"/>
    <cellStyle name="Input 5 5 2 20 2 2" xfId="24151" xr:uid="{5BC8D783-7BA4-45FC-B174-E646CB4D6DE7}"/>
    <cellStyle name="Input 5 5 2 20 3" xfId="24152" xr:uid="{D7580318-BDE5-48F6-9DAD-3FA73EEA8606}"/>
    <cellStyle name="Input 5 5 2 21" xfId="24153" xr:uid="{9C8C9C59-69B9-433F-92BE-45CED46062ED}"/>
    <cellStyle name="Input 5 5 2 21 2" xfId="24154" xr:uid="{3BE0F2F9-8D98-4292-B36E-4FF993C7427E}"/>
    <cellStyle name="Input 5 5 2 22" xfId="24155" xr:uid="{A5CB962E-324F-48AE-BBB2-9A6DE460FA27}"/>
    <cellStyle name="Input 5 5 2 23" xfId="24156" xr:uid="{F7F8E04F-61B9-40F6-A81A-1E123410A47A}"/>
    <cellStyle name="Input 5 5 2 3" xfId="24157" xr:uid="{5AE21866-4C51-4B22-8D8B-4C97D8418CFD}"/>
    <cellStyle name="Input 5 5 2 3 2" xfId="24158" xr:uid="{E889F3CD-604B-46D1-B117-1403B7BE7488}"/>
    <cellStyle name="Input 5 5 2 3 2 2" xfId="24159" xr:uid="{48E9B5BA-1251-4804-B15D-81768C00DEB7}"/>
    <cellStyle name="Input 5 5 2 3 3" xfId="24160" xr:uid="{85BB95F1-450E-4260-A5F7-BA0F83990C67}"/>
    <cellStyle name="Input 5 5 2 3 4" xfId="24161" xr:uid="{46719F22-30EB-4812-B007-2531761C11DE}"/>
    <cellStyle name="Input 5 5 2 4" xfId="24162" xr:uid="{95CCFC9F-B7A0-48FF-8439-334B17337338}"/>
    <cellStyle name="Input 5 5 2 4 2" xfId="24163" xr:uid="{63ABFFE5-8065-4312-ADC9-BE39B05FA9CC}"/>
    <cellStyle name="Input 5 5 2 4 2 2" xfId="24164" xr:uid="{46071470-D6EF-4FA3-AE39-B61D05107D12}"/>
    <cellStyle name="Input 5 5 2 4 3" xfId="24165" xr:uid="{3DCC1043-A7A7-4300-A1AA-444A7A3212D2}"/>
    <cellStyle name="Input 5 5 2 4 4" xfId="24166" xr:uid="{32CB0A63-C448-4BE5-B5A7-58F50B601179}"/>
    <cellStyle name="Input 5 5 2 5" xfId="24167" xr:uid="{7887E617-828B-4FF2-840F-87FD29E96C70}"/>
    <cellStyle name="Input 5 5 2 5 2" xfId="24168" xr:uid="{99471FDA-9757-4F3A-91AD-FADAEA405053}"/>
    <cellStyle name="Input 5 5 2 5 2 2" xfId="24169" xr:uid="{5ACB6DAC-0A59-4EFD-B630-7F41A5655424}"/>
    <cellStyle name="Input 5 5 2 5 3" xfId="24170" xr:uid="{04BDAA37-CE4D-440B-94C5-C5EFE7D2351D}"/>
    <cellStyle name="Input 5 5 2 6" xfId="24171" xr:uid="{2EDEE2FF-40D6-4355-8D42-F96E497F4C90}"/>
    <cellStyle name="Input 5 5 2 6 2" xfId="24172" xr:uid="{651EC9F6-64D6-42AF-9422-1E7D93817E8D}"/>
    <cellStyle name="Input 5 5 2 6 2 2" xfId="24173" xr:uid="{EC7CEF78-772A-4261-B08A-36716A2541EA}"/>
    <cellStyle name="Input 5 5 2 6 3" xfId="24174" xr:uid="{2D33DD86-41AC-4E73-A361-5D9AA4A9022E}"/>
    <cellStyle name="Input 5 5 2 7" xfId="24175" xr:uid="{3ED10B6C-C9BD-4737-9568-10619B2C8866}"/>
    <cellStyle name="Input 5 5 2 7 2" xfId="24176" xr:uid="{2BDC18BC-B30F-4726-ABFA-58BAE3E44442}"/>
    <cellStyle name="Input 5 5 2 7 2 2" xfId="24177" xr:uid="{8AD9657B-274C-42B6-808A-8ED155314540}"/>
    <cellStyle name="Input 5 5 2 7 3" xfId="24178" xr:uid="{4D83EE91-22AD-44D2-90CC-CA0E9FE4409D}"/>
    <cellStyle name="Input 5 5 2 8" xfId="24179" xr:uid="{287D46ED-11CC-453C-BC29-7F990E80CB7C}"/>
    <cellStyle name="Input 5 5 2 8 2" xfId="24180" xr:uid="{7CF7C664-F23A-41AF-B397-092FDF9A288E}"/>
    <cellStyle name="Input 5 5 2 8 2 2" xfId="24181" xr:uid="{138BF550-D76A-4C25-B997-968CC183E5F8}"/>
    <cellStyle name="Input 5 5 2 8 3" xfId="24182" xr:uid="{CB3B50FE-AFE2-4C80-9641-42704C10F08E}"/>
    <cellStyle name="Input 5 5 2 9" xfId="24183" xr:uid="{BA74A91E-7148-47FE-858C-64C9771C27EB}"/>
    <cellStyle name="Input 5 5 2 9 2" xfId="24184" xr:uid="{BB7B5613-DDEE-4756-974F-AA53C1F5D05F}"/>
    <cellStyle name="Input 5 5 2 9 2 2" xfId="24185" xr:uid="{60FE1F6A-ECCD-44DD-880A-491D9431114E}"/>
    <cellStyle name="Input 5 5 2 9 3" xfId="24186" xr:uid="{C14A57BB-2993-40BB-84DF-C140FBB630BB}"/>
    <cellStyle name="Input 5 5 20" xfId="24187" xr:uid="{97A663B6-E2C6-4857-8D1E-A3C362A60B4A}"/>
    <cellStyle name="Input 5 5 20 2" xfId="24188" xr:uid="{77BD8562-7779-42AD-BD78-DE073E1FD60E}"/>
    <cellStyle name="Input 5 5 20 2 2" xfId="24189" xr:uid="{494DC8AC-DF25-43D5-B455-0CDC61FFAFD4}"/>
    <cellStyle name="Input 5 5 20 3" xfId="24190" xr:uid="{796B364C-1EAA-43BB-BB97-DE647260AEB7}"/>
    <cellStyle name="Input 5 5 21" xfId="24191" xr:uid="{9504F5B3-5DE1-486C-B17F-14814BE204F2}"/>
    <cellStyle name="Input 5 5 21 2" xfId="24192" xr:uid="{1728F336-927B-4540-A0DF-A9B0AF59BAF4}"/>
    <cellStyle name="Input 5 5 21 2 2" xfId="24193" xr:uid="{3FC97351-1CCE-415A-B978-6D83AC650F76}"/>
    <cellStyle name="Input 5 5 21 3" xfId="24194" xr:uid="{C13C8604-691C-4459-BB40-CFB8329CC206}"/>
    <cellStyle name="Input 5 5 22" xfId="24195" xr:uid="{08178C87-EAA9-41C0-9273-03DE1E98B9B9}"/>
    <cellStyle name="Input 5 5 22 2" xfId="24196" xr:uid="{59DE8E6F-48FE-4E0C-8550-8D094A16ECF9}"/>
    <cellStyle name="Input 5 5 23" xfId="24197" xr:uid="{1BF385A7-5290-4EB0-A158-6872C74E28CD}"/>
    <cellStyle name="Input 5 5 24" xfId="24198" xr:uid="{5EBD2204-1443-4323-B9DD-93916EF77678}"/>
    <cellStyle name="Input 5 5 3" xfId="24199" xr:uid="{7CF36508-3CB6-46CF-BF94-0A053513A7F8}"/>
    <cellStyle name="Input 5 5 3 2" xfId="24200" xr:uid="{5D1F63A1-C824-4484-8E1E-6D711A975880}"/>
    <cellStyle name="Input 5 5 3 2 2" xfId="24201" xr:uid="{3D84C480-E684-4EB6-A2E6-49F91E369A03}"/>
    <cellStyle name="Input 5 5 3 2 3" xfId="24202" xr:uid="{79860D0D-6552-4FEE-8F12-47653B8ABC89}"/>
    <cellStyle name="Input 5 5 3 3" xfId="24203" xr:uid="{4B437BC3-BE5B-4041-9318-F844151D0ABB}"/>
    <cellStyle name="Input 5 5 3 3 2" xfId="24204" xr:uid="{5A96A0C8-FCFD-40DA-8F61-2F83D999805D}"/>
    <cellStyle name="Input 5 5 3 4" xfId="24205" xr:uid="{BF1CF38E-F7AB-40F9-8672-DFC5B0CC3C9E}"/>
    <cellStyle name="Input 5 5 4" xfId="24206" xr:uid="{87ECC196-9EBD-443D-B4C9-0F87A2B12689}"/>
    <cellStyle name="Input 5 5 4 2" xfId="24207" xr:uid="{BA9FC8A3-3F74-4163-807E-AD8B29561A5F}"/>
    <cellStyle name="Input 5 5 4 2 2" xfId="24208" xr:uid="{98565C95-B8EA-4EEB-9BC4-577C30220AAE}"/>
    <cellStyle name="Input 5 5 4 3" xfId="24209" xr:uid="{E5A972B9-B48F-451E-B6B9-435A86701F21}"/>
    <cellStyle name="Input 5 5 4 4" xfId="24210" xr:uid="{3AAF4D15-12E6-4C2D-969D-4243174E3043}"/>
    <cellStyle name="Input 5 5 5" xfId="24211" xr:uid="{81587884-6CF3-4BD7-990E-3E7B1BE352F5}"/>
    <cellStyle name="Input 5 5 5 2" xfId="24212" xr:uid="{0950B387-DCFD-4319-B871-7C8708EEB082}"/>
    <cellStyle name="Input 5 5 5 2 2" xfId="24213" xr:uid="{253F9658-8D6B-4E6A-988B-4C6B45EDEF10}"/>
    <cellStyle name="Input 5 5 5 3" xfId="24214" xr:uid="{4E038BFD-1FDD-45F7-A443-87829889730B}"/>
    <cellStyle name="Input 5 5 5 4" xfId="24215" xr:uid="{68845011-99A0-4FDA-84C8-83D20CD03BA0}"/>
    <cellStyle name="Input 5 5 6" xfId="24216" xr:uid="{52074CDD-5467-47B5-B2BE-13442E468D14}"/>
    <cellStyle name="Input 5 5 6 2" xfId="24217" xr:uid="{4C93A256-0C89-4A32-9374-6386E85A200B}"/>
    <cellStyle name="Input 5 5 6 2 2" xfId="24218" xr:uid="{F4E551E6-A90A-4C27-BDDD-3476421B25EC}"/>
    <cellStyle name="Input 5 5 6 3" xfId="24219" xr:uid="{E6ED0554-F593-47AF-BF6D-79D4F5C93A09}"/>
    <cellStyle name="Input 5 5 7" xfId="24220" xr:uid="{98FFC59C-BB55-42BB-9A1E-0CAB73F206D6}"/>
    <cellStyle name="Input 5 5 7 2" xfId="24221" xr:uid="{D1EE4295-C99F-4FCE-9A94-B0C4C59606E5}"/>
    <cellStyle name="Input 5 5 7 2 2" xfId="24222" xr:uid="{56697268-C143-4421-91C4-2F0FA3C1037B}"/>
    <cellStyle name="Input 5 5 7 3" xfId="24223" xr:uid="{B0EED73E-451F-4740-A876-A6687B97D68B}"/>
    <cellStyle name="Input 5 5 8" xfId="24224" xr:uid="{DBB32922-434A-4D0F-AE82-8E7EBD3E52BF}"/>
    <cellStyle name="Input 5 5 8 2" xfId="24225" xr:uid="{F2671B51-B550-4718-A7BF-BF46759F97E1}"/>
    <cellStyle name="Input 5 5 8 2 2" xfId="24226" xr:uid="{13B975D4-0869-479B-B6E6-F6C27F8D7A55}"/>
    <cellStyle name="Input 5 5 8 3" xfId="24227" xr:uid="{7CD507FE-A25D-4D19-A9A8-5AA621360E28}"/>
    <cellStyle name="Input 5 5 9" xfId="24228" xr:uid="{90AD0DDB-6AE0-46F1-87CE-B06271BBF754}"/>
    <cellStyle name="Input 5 5 9 2" xfId="24229" xr:uid="{AD27786E-770E-4877-955F-1B79794A8CE1}"/>
    <cellStyle name="Input 5 5 9 2 2" xfId="24230" xr:uid="{8BCCD066-7BB6-47A1-92FC-DAC2FED7599D}"/>
    <cellStyle name="Input 5 5 9 3" xfId="24231" xr:uid="{855C66E9-8624-4820-82CE-E780DF666935}"/>
    <cellStyle name="Input 5 6" xfId="24232" xr:uid="{AEF8F62E-D973-40E5-BAC3-68AFDC8935ED}"/>
    <cellStyle name="Input 5 6 10" xfId="24233" xr:uid="{95FFDD34-4B55-4A29-B7B5-6F9E89DE3103}"/>
    <cellStyle name="Input 5 6 10 2" xfId="24234" xr:uid="{A450AC99-F9EA-4BE0-8EEE-FA25374131F7}"/>
    <cellStyle name="Input 5 6 10 2 2" xfId="24235" xr:uid="{849D5294-E521-41AE-A6BB-8B1BB9062FEE}"/>
    <cellStyle name="Input 5 6 10 3" xfId="24236" xr:uid="{3407D024-31C5-412C-9F78-B6C70C535664}"/>
    <cellStyle name="Input 5 6 11" xfId="24237" xr:uid="{B62BA4B1-6095-4102-A648-3E4A3CAC63D9}"/>
    <cellStyle name="Input 5 6 11 2" xfId="24238" xr:uid="{5275DE24-9AC2-46A0-8357-C3E25DD307E2}"/>
    <cellStyle name="Input 5 6 11 2 2" xfId="24239" xr:uid="{84590ED4-1074-4242-8A0E-EC11021EB2BE}"/>
    <cellStyle name="Input 5 6 11 3" xfId="24240" xr:uid="{D716CFF9-02C8-4533-B9D7-E74B068730FB}"/>
    <cellStyle name="Input 5 6 12" xfId="24241" xr:uid="{0AB00E4C-E060-40EA-8C2A-07F8AAF96788}"/>
    <cellStyle name="Input 5 6 12 2" xfId="24242" xr:uid="{16BD03D5-E28B-4C90-A636-1F8A87C61312}"/>
    <cellStyle name="Input 5 6 12 2 2" xfId="24243" xr:uid="{7E250E79-EC3D-48CA-95A6-B40846C50E34}"/>
    <cellStyle name="Input 5 6 12 3" xfId="24244" xr:uid="{A5945D07-8273-417D-ADFE-17F8039CC896}"/>
    <cellStyle name="Input 5 6 13" xfId="24245" xr:uid="{F357584D-5C80-4796-AA65-ACA758EC63C5}"/>
    <cellStyle name="Input 5 6 13 2" xfId="24246" xr:uid="{606E26FA-3287-42B9-B165-673416138D5A}"/>
    <cellStyle name="Input 5 6 13 2 2" xfId="24247" xr:uid="{444CBE09-F2CF-446A-B620-788CC535B277}"/>
    <cellStyle name="Input 5 6 13 3" xfId="24248" xr:uid="{47E49A78-07B3-479F-98FF-78BC69E37F95}"/>
    <cellStyle name="Input 5 6 14" xfId="24249" xr:uid="{E5E33868-6433-4610-90C3-15A3724D16D2}"/>
    <cellStyle name="Input 5 6 14 2" xfId="24250" xr:uid="{0170A55D-3261-4E37-B3E0-694DD76D2AE9}"/>
    <cellStyle name="Input 5 6 14 2 2" xfId="24251" xr:uid="{A6B52566-EF63-4109-A668-CE4F298D8DCC}"/>
    <cellStyle name="Input 5 6 14 3" xfId="24252" xr:uid="{D63ACCA4-0C38-435B-B57F-EEE919C17A70}"/>
    <cellStyle name="Input 5 6 15" xfId="24253" xr:uid="{6094C3AC-98F3-45DA-8A12-DFA22376BAE3}"/>
    <cellStyle name="Input 5 6 15 2" xfId="24254" xr:uid="{541DDF36-B0FB-4F1C-9811-04990F27B0BB}"/>
    <cellStyle name="Input 5 6 15 2 2" xfId="24255" xr:uid="{8940AB20-A9D9-46E8-8196-188819223CFB}"/>
    <cellStyle name="Input 5 6 15 3" xfId="24256" xr:uid="{E5F9545E-8A7A-48CF-8A50-CE73F1A0C72F}"/>
    <cellStyle name="Input 5 6 16" xfId="24257" xr:uid="{C2925618-FB28-4C76-B4CA-1B7EC81E2603}"/>
    <cellStyle name="Input 5 6 16 2" xfId="24258" xr:uid="{8B46E164-6940-4A29-AD87-C993B62A255C}"/>
    <cellStyle name="Input 5 6 16 2 2" xfId="24259" xr:uid="{E8E51070-0F45-4F30-A865-9FC2A6230651}"/>
    <cellStyle name="Input 5 6 16 3" xfId="24260" xr:uid="{C3020E72-E020-480B-BB57-99F8A48EDACD}"/>
    <cellStyle name="Input 5 6 17" xfId="24261" xr:uid="{04C0C465-52EB-40BB-9F51-E46C752D8E4B}"/>
    <cellStyle name="Input 5 6 17 2" xfId="24262" xr:uid="{53BE2CE5-A5C9-4604-9365-A2844B7AD7F2}"/>
    <cellStyle name="Input 5 6 17 2 2" xfId="24263" xr:uid="{C53344B3-6686-48B1-8D81-F6699B83435B}"/>
    <cellStyle name="Input 5 6 17 3" xfId="24264" xr:uid="{0943D687-DC2D-4292-AB80-3F2855765CBA}"/>
    <cellStyle name="Input 5 6 18" xfId="24265" xr:uid="{A50E3786-01D2-4CCF-BB3F-2DF3CCB06657}"/>
    <cellStyle name="Input 5 6 18 2" xfId="24266" xr:uid="{7A7677A4-B660-41D9-B3CA-4B23DCA21864}"/>
    <cellStyle name="Input 5 6 18 2 2" xfId="24267" xr:uid="{24D216B4-C72E-4DBD-AEB6-368E42A8C786}"/>
    <cellStyle name="Input 5 6 18 3" xfId="24268" xr:uid="{4EBB9591-CD32-4505-B8F0-1E3287C5B6C4}"/>
    <cellStyle name="Input 5 6 19" xfId="24269" xr:uid="{25E5DF67-76BF-493B-BF89-511CCA5AFA8A}"/>
    <cellStyle name="Input 5 6 19 2" xfId="24270" xr:uid="{08C5FF16-9AE9-4FD8-82F2-B624B7C9E581}"/>
    <cellStyle name="Input 5 6 19 2 2" xfId="24271" xr:uid="{33796A0A-4A8C-42AD-83FA-62E6A4F84611}"/>
    <cellStyle name="Input 5 6 19 3" xfId="24272" xr:uid="{BB36E985-A5A0-45B6-BB39-046B604C5229}"/>
    <cellStyle name="Input 5 6 2" xfId="24273" xr:uid="{F66D1B1E-FD96-48AC-ADA9-BE2E1F18A9F0}"/>
    <cellStyle name="Input 5 6 2 2" xfId="24274" xr:uid="{66E87406-9A0D-490C-BC6D-5AE176242A7B}"/>
    <cellStyle name="Input 5 6 2 2 2" xfId="24275" xr:uid="{2A6AD150-FF05-4B4B-AE36-D1237CC64045}"/>
    <cellStyle name="Input 5 6 2 2 3" xfId="24276" xr:uid="{217B066A-057B-4F1C-991E-0F415A5BD9F3}"/>
    <cellStyle name="Input 5 6 2 3" xfId="24277" xr:uid="{E5F334A9-8791-4312-A424-049062D2E6D4}"/>
    <cellStyle name="Input 5 6 2 3 2" xfId="24278" xr:uid="{867A77E5-DE4D-476E-923A-BB9DFA4BEAD4}"/>
    <cellStyle name="Input 5 6 2 4" xfId="24279" xr:uid="{F2168DDC-52D7-4994-A815-7999316C6DCB}"/>
    <cellStyle name="Input 5 6 20" xfId="24280" xr:uid="{52CD6855-5F58-4574-BC66-855C66384186}"/>
    <cellStyle name="Input 5 6 20 2" xfId="24281" xr:uid="{1B478133-70A4-4C94-9B7A-D44C606769E5}"/>
    <cellStyle name="Input 5 6 20 2 2" xfId="24282" xr:uid="{9159CC52-FCDD-4BE3-AD19-2A4559D10A88}"/>
    <cellStyle name="Input 5 6 20 3" xfId="24283" xr:uid="{5D553314-79A1-45CB-A9FB-8822F9AC58A3}"/>
    <cellStyle name="Input 5 6 21" xfId="24284" xr:uid="{D9909D0D-8222-4FE1-9EFE-58A22C447D8D}"/>
    <cellStyle name="Input 5 6 21 2" xfId="24285" xr:uid="{D74B072B-3D94-44F2-9252-6ECA91F9E9B8}"/>
    <cellStyle name="Input 5 6 22" xfId="24286" xr:uid="{C2AC57D5-2DB2-4557-AB82-5327CC1ED1B3}"/>
    <cellStyle name="Input 5 6 23" xfId="24287" xr:uid="{D6DCE304-088B-4CE5-8201-E391613AA187}"/>
    <cellStyle name="Input 5 6 3" xfId="24288" xr:uid="{31B1376C-0A52-4433-B4BB-BA300BBF4AE6}"/>
    <cellStyle name="Input 5 6 3 2" xfId="24289" xr:uid="{4338A239-3A8E-414D-9EDF-67B9A6BCE51F}"/>
    <cellStyle name="Input 5 6 3 2 2" xfId="24290" xr:uid="{AD1BFBCC-91FD-447F-9647-5F62551B1E30}"/>
    <cellStyle name="Input 5 6 3 3" xfId="24291" xr:uid="{B2AC2CF3-B81E-41B7-8917-B76CFB8C7242}"/>
    <cellStyle name="Input 5 6 3 4" xfId="24292" xr:uid="{434A301C-3A37-4742-A734-FF87887EF7F4}"/>
    <cellStyle name="Input 5 6 4" xfId="24293" xr:uid="{DD46E214-1833-4252-A1B9-52870ED3B84D}"/>
    <cellStyle name="Input 5 6 4 2" xfId="24294" xr:uid="{1EC806B7-6948-4904-B1BC-F86CAA5B780C}"/>
    <cellStyle name="Input 5 6 4 2 2" xfId="24295" xr:uid="{271FB703-15A7-4052-9DE4-373915D70920}"/>
    <cellStyle name="Input 5 6 4 3" xfId="24296" xr:uid="{71251365-358F-4B35-967F-B53E0498D3F5}"/>
    <cellStyle name="Input 5 6 4 4" xfId="24297" xr:uid="{6CD273CA-ECED-4035-89B9-209CB125559F}"/>
    <cellStyle name="Input 5 6 5" xfId="24298" xr:uid="{AA45BB0B-4A46-4B0A-B879-53E5B0DD3ABC}"/>
    <cellStyle name="Input 5 6 5 2" xfId="24299" xr:uid="{F0F08B5D-C237-44F7-808D-F5941061261B}"/>
    <cellStyle name="Input 5 6 5 2 2" xfId="24300" xr:uid="{2BB755BF-C46A-41A8-ADAB-6241282ECEEF}"/>
    <cellStyle name="Input 5 6 5 3" xfId="24301" xr:uid="{1AC654BC-6A40-4FCF-BC18-D9DD38427BE2}"/>
    <cellStyle name="Input 5 6 6" xfId="24302" xr:uid="{331A041A-00CF-4BA8-ADA9-3ABEE4AC4B61}"/>
    <cellStyle name="Input 5 6 6 2" xfId="24303" xr:uid="{91B85EEC-02C8-440E-9ED4-7EC6AE7F0158}"/>
    <cellStyle name="Input 5 6 6 2 2" xfId="24304" xr:uid="{7129765A-F1C6-4B1C-AAA6-BCA512103A86}"/>
    <cellStyle name="Input 5 6 6 3" xfId="24305" xr:uid="{7774D5C3-9C15-4F04-99AE-7B64F7559363}"/>
    <cellStyle name="Input 5 6 7" xfId="24306" xr:uid="{60F75734-B080-4A9E-9B1B-99EBFEB696A5}"/>
    <cellStyle name="Input 5 6 7 2" xfId="24307" xr:uid="{EAF34ECC-F0C2-4EE5-A4A4-45BF8307969F}"/>
    <cellStyle name="Input 5 6 7 2 2" xfId="24308" xr:uid="{89803F10-5A9D-4062-8BC8-44AD4F8354C9}"/>
    <cellStyle name="Input 5 6 7 3" xfId="24309" xr:uid="{410CD44C-8AE4-429B-BB6A-B2F593C85994}"/>
    <cellStyle name="Input 5 6 8" xfId="24310" xr:uid="{F9058EE3-F837-4D02-AF78-595F9FB35727}"/>
    <cellStyle name="Input 5 6 8 2" xfId="24311" xr:uid="{07CAA42C-1D17-4560-B50C-C3B191C4BB59}"/>
    <cellStyle name="Input 5 6 8 2 2" xfId="24312" xr:uid="{180E8EC7-FFEA-4161-ABD0-75A1B4EC8BBE}"/>
    <cellStyle name="Input 5 6 8 3" xfId="24313" xr:uid="{8631E218-5835-4E98-A719-462C8B830AC2}"/>
    <cellStyle name="Input 5 6 9" xfId="24314" xr:uid="{77AFF196-1037-46B3-AB57-C4147914966E}"/>
    <cellStyle name="Input 5 6 9 2" xfId="24315" xr:uid="{34F0A3E4-1542-4046-A462-C490CB77088F}"/>
    <cellStyle name="Input 5 6 9 2 2" xfId="24316" xr:uid="{424DED4B-C3F4-4280-B33D-47917B9F737B}"/>
    <cellStyle name="Input 5 6 9 3" xfId="24317" xr:uid="{671490F2-57DD-470D-B6BD-8DF4D6CC7785}"/>
    <cellStyle name="Input 5 7" xfId="24318" xr:uid="{54169909-918F-4370-AFA5-F3037A78A1F3}"/>
    <cellStyle name="Input 5 7 2" xfId="24319" xr:uid="{D940131F-B921-4DF5-80C1-69BBD04E9FE7}"/>
    <cellStyle name="Input 5 7 2 2" xfId="24320" xr:uid="{9FFA871C-5728-4C3D-BD08-E8DF977E541F}"/>
    <cellStyle name="Input 5 7 2 3" xfId="24321" xr:uid="{978EA4FB-65CD-4BC5-8159-C9F1B5B86D76}"/>
    <cellStyle name="Input 5 7 3" xfId="24322" xr:uid="{EA3E6C23-DB27-4CD5-9CBF-D09B5FE6839E}"/>
    <cellStyle name="Input 5 7 3 2" xfId="24323" xr:uid="{2CA11FEC-626F-47A7-A9D0-D21612C03B40}"/>
    <cellStyle name="Input 5 7 4" xfId="24324" xr:uid="{9B859F8B-F7B7-412C-A615-25F064DA4649}"/>
    <cellStyle name="Input 5 8" xfId="24325" xr:uid="{41219F16-0D2C-4A9D-BAE5-165DF1F26B48}"/>
    <cellStyle name="Input 5 8 2" xfId="24326" xr:uid="{7C14814F-8557-42B2-B9B6-2033E0A20192}"/>
    <cellStyle name="Input 5 8 2 2" xfId="24327" xr:uid="{1FB41D75-9683-45D2-96DE-6A4926B304EC}"/>
    <cellStyle name="Input 5 8 2 3" xfId="24328" xr:uid="{A1CCBBE5-D2C9-450E-B0E5-A83DC12153CF}"/>
    <cellStyle name="Input 5 8 3" xfId="24329" xr:uid="{1F458E0C-AEE5-4585-9036-68B093CB7797}"/>
    <cellStyle name="Input 5 8 4" xfId="24330" xr:uid="{F59D44BF-67EF-4E69-8EB9-51BB0E700266}"/>
    <cellStyle name="Input 5 9" xfId="24331" xr:uid="{CBD04022-60D0-469F-982F-7B4C0704CA9F}"/>
    <cellStyle name="Input 5 9 2" xfId="24332" xr:uid="{7885BA19-CD89-4569-A351-8DCC2A799B26}"/>
    <cellStyle name="Input 5 9 2 2" xfId="24333" xr:uid="{A17C0737-3500-4B87-A8C4-969F9F7AAA2C}"/>
    <cellStyle name="Input 5 9 3" xfId="24334" xr:uid="{95DC82A0-2B26-43E9-94AF-F265A8E14C08}"/>
    <cellStyle name="Input 5 9 4" xfId="24335" xr:uid="{90BF3BDE-6E95-4FA8-8B53-A72A69DDEE38}"/>
    <cellStyle name="Input 6" xfId="183" xr:uid="{CB6BDE7A-C4FC-4EF9-84A1-CAA6A0B4DFD3}"/>
    <cellStyle name="Input 6 10" xfId="24336" xr:uid="{F4842EB1-5052-41FB-9843-76F44C4DD63A}"/>
    <cellStyle name="Input 6 10 2" xfId="24337" xr:uid="{DBFA0439-2AC2-4799-88B0-C24FF2427198}"/>
    <cellStyle name="Input 6 10 2 2" xfId="24338" xr:uid="{5125AEB2-EFF8-4CB0-B6C9-D861AF3F9DFF}"/>
    <cellStyle name="Input 6 10 3" xfId="24339" xr:uid="{AD8D7ECD-73C4-467A-B683-8F8FE1421FA5}"/>
    <cellStyle name="Input 6 11" xfId="24340" xr:uid="{EEAE4BEA-99E0-4879-836C-8134C9EA1765}"/>
    <cellStyle name="Input 6 11 2" xfId="24341" xr:uid="{2E112514-7247-4702-A146-909ADAA56619}"/>
    <cellStyle name="Input 6 11 2 2" xfId="24342" xr:uid="{F6545EC7-6F66-4BF0-BEF1-243D9F63881B}"/>
    <cellStyle name="Input 6 11 3" xfId="24343" xr:uid="{D2F8D397-AA11-4C15-8FFB-DCE5890BF576}"/>
    <cellStyle name="Input 6 12" xfId="24344" xr:uid="{9DDB5DA2-4C93-41DB-A74A-A2A193D05A06}"/>
    <cellStyle name="Input 6 12 2" xfId="24345" xr:uid="{3393B2EF-0EFC-4158-8574-5B811E0E238D}"/>
    <cellStyle name="Input 6 12 2 2" xfId="24346" xr:uid="{60398A71-8725-412F-8850-586FEF6EBEE9}"/>
    <cellStyle name="Input 6 12 3" xfId="24347" xr:uid="{336F7769-C974-4568-AD2A-B980E0154058}"/>
    <cellStyle name="Input 6 13" xfId="24348" xr:uid="{FB55AC3C-5C2B-456D-950A-09474ED2EC56}"/>
    <cellStyle name="Input 6 13 2" xfId="24349" xr:uid="{86669496-1061-4C98-BF20-F5A6CC29A2BF}"/>
    <cellStyle name="Input 6 13 2 2" xfId="24350" xr:uid="{DAED2DB6-8E1B-4325-B6AE-4B0417D91808}"/>
    <cellStyle name="Input 6 13 3" xfId="24351" xr:uid="{B651076B-F3CF-4FAF-BA8B-AD4A307853A8}"/>
    <cellStyle name="Input 6 14" xfId="24352" xr:uid="{93FEB4FA-A2D7-43C1-837B-4CB139903741}"/>
    <cellStyle name="Input 6 14 2" xfId="24353" xr:uid="{44864147-9036-4AE7-AF9E-987112A0D8E5}"/>
    <cellStyle name="Input 6 14 2 2" xfId="24354" xr:uid="{4C07BED8-7761-4DF1-B648-44667004BA8E}"/>
    <cellStyle name="Input 6 14 3" xfId="24355" xr:uid="{4A8FFB15-4E5E-4186-B3E9-AB3512C9C6EA}"/>
    <cellStyle name="Input 6 15" xfId="24356" xr:uid="{37898E2D-356F-4DE5-9D81-EF2D7B8C7409}"/>
    <cellStyle name="Input 6 15 2" xfId="24357" xr:uid="{7800FB9B-374A-4EDD-A850-163429E1CDE3}"/>
    <cellStyle name="Input 6 15 2 2" xfId="24358" xr:uid="{02F2D0DA-553B-4AF2-8D30-7382BCA90A43}"/>
    <cellStyle name="Input 6 15 3" xfId="24359" xr:uid="{68C7262E-0D76-4558-BB98-22BA88F115B3}"/>
    <cellStyle name="Input 6 16" xfId="24360" xr:uid="{E167FD34-1D5E-430F-A58E-4D317E55BBF5}"/>
    <cellStyle name="Input 6 16 2" xfId="24361" xr:uid="{597CB1AD-240D-4627-A88F-3EE63ED74FE8}"/>
    <cellStyle name="Input 6 16 2 2" xfId="24362" xr:uid="{C1D029CD-BD32-499E-821A-37D0B1D4FC64}"/>
    <cellStyle name="Input 6 16 3" xfId="24363" xr:uid="{EDA5DCA6-FC55-4A7D-89FF-DC5DF65C3B76}"/>
    <cellStyle name="Input 6 17" xfId="24364" xr:uid="{7CF655D3-8435-412A-AFA8-4DC4C5791F4C}"/>
    <cellStyle name="Input 6 17 2" xfId="24365" xr:uid="{76974C4B-4A16-4DBC-8502-196BD9FDBAAC}"/>
    <cellStyle name="Input 6 17 2 2" xfId="24366" xr:uid="{D5F8650A-A1A4-41DE-ABD9-00D748E6C0FF}"/>
    <cellStyle name="Input 6 17 3" xfId="24367" xr:uid="{CD727B59-54DA-45C8-ACF9-2224F0FD915E}"/>
    <cellStyle name="Input 6 18" xfId="24368" xr:uid="{01B75430-BD39-4A9E-9CE3-F75BF5188A78}"/>
    <cellStyle name="Input 6 18 2" xfId="24369" xr:uid="{F932AF94-0FED-49DF-A7AB-698481005FD3}"/>
    <cellStyle name="Input 6 18 2 2" xfId="24370" xr:uid="{10117BE7-4A6E-4462-AC2D-4E85D42B2AE9}"/>
    <cellStyle name="Input 6 18 3" xfId="24371" xr:uid="{B0169D3C-1901-4640-A29A-CA99E45977F2}"/>
    <cellStyle name="Input 6 19" xfId="24372" xr:uid="{C4609603-EBFF-48E8-B430-7E8C4FC68D0C}"/>
    <cellStyle name="Input 6 19 2" xfId="24373" xr:uid="{08717DF4-E8C3-4DDC-BCA7-021F8F49B3B5}"/>
    <cellStyle name="Input 6 19 2 2" xfId="24374" xr:uid="{84822A41-283F-4717-815B-AA293DECDDA3}"/>
    <cellStyle name="Input 6 19 3" xfId="24375" xr:uid="{51231E67-E980-4D90-8CF2-8BCA5AED26F6}"/>
    <cellStyle name="Input 6 2" xfId="24376" xr:uid="{C0196D30-4D91-4282-8DE5-8D6572FA931A}"/>
    <cellStyle name="Input 6 2 10" xfId="24377" xr:uid="{311D78E3-BA14-419F-A63A-3F3242AF8D7D}"/>
    <cellStyle name="Input 6 2 10 2" xfId="24378" xr:uid="{806D3AF2-E65F-4E8F-AD4D-EF83BEE660A0}"/>
    <cellStyle name="Input 6 2 10 2 2" xfId="24379" xr:uid="{87166817-9472-4A9F-BE6E-9E11C5C12F9A}"/>
    <cellStyle name="Input 6 2 10 3" xfId="24380" xr:uid="{09FE5FAF-38A1-4F86-BB56-7A8D5CBB2B75}"/>
    <cellStyle name="Input 6 2 11" xfId="24381" xr:uid="{3930CED6-2FE7-4E00-BCBA-8C1F1B2571A2}"/>
    <cellStyle name="Input 6 2 11 2" xfId="24382" xr:uid="{5126C5AF-A58B-4E5B-AE1A-D78523FB26BF}"/>
    <cellStyle name="Input 6 2 11 2 2" xfId="24383" xr:uid="{25AF7043-B2B1-4E10-A12F-510310DF6497}"/>
    <cellStyle name="Input 6 2 11 3" xfId="24384" xr:uid="{1BEDBAD4-ACB8-4489-8A53-42E5D9C5C313}"/>
    <cellStyle name="Input 6 2 12" xfId="24385" xr:uid="{FC17DA0E-FEAC-41A4-A44E-5C6D3152D4D0}"/>
    <cellStyle name="Input 6 2 12 2" xfId="24386" xr:uid="{68CD8D75-EF75-4346-91EF-10240BDA7AF1}"/>
    <cellStyle name="Input 6 2 12 2 2" xfId="24387" xr:uid="{D3C6835E-3726-4098-8310-1A61644014D4}"/>
    <cellStyle name="Input 6 2 12 3" xfId="24388" xr:uid="{134B08D0-2B3F-44F5-9760-8D9424A20CCA}"/>
    <cellStyle name="Input 6 2 13" xfId="24389" xr:uid="{A93FC0EE-37C1-4386-933E-D27FF47B6923}"/>
    <cellStyle name="Input 6 2 13 2" xfId="24390" xr:uid="{192A7CFF-36F7-4231-B3FA-83BA452ACD2C}"/>
    <cellStyle name="Input 6 2 13 2 2" xfId="24391" xr:uid="{3B826BCB-B71E-464E-937F-D6084435FCE3}"/>
    <cellStyle name="Input 6 2 13 3" xfId="24392" xr:uid="{EFAC4902-4B64-40AF-AF29-566BE91BDDAC}"/>
    <cellStyle name="Input 6 2 14" xfId="24393" xr:uid="{8725C30C-6E7C-460A-832C-26FA402D1AA3}"/>
    <cellStyle name="Input 6 2 14 2" xfId="24394" xr:uid="{2786A3F7-F2EA-452D-935E-2906DDFFC745}"/>
    <cellStyle name="Input 6 2 14 2 2" xfId="24395" xr:uid="{AF29B23C-3F57-428A-8444-2BE9C571DF8F}"/>
    <cellStyle name="Input 6 2 14 3" xfId="24396" xr:uid="{2D1881EB-5E2E-4A21-BCDD-41D54CBEB4E7}"/>
    <cellStyle name="Input 6 2 15" xfId="24397" xr:uid="{E43F84F4-6173-45A6-A36D-AB5CC3869B94}"/>
    <cellStyle name="Input 6 2 15 2" xfId="24398" xr:uid="{EE68E324-E6E0-453C-8DC6-C47661647AC0}"/>
    <cellStyle name="Input 6 2 15 2 2" xfId="24399" xr:uid="{CA09A6AC-8652-4664-8B2E-DF52B6A2888B}"/>
    <cellStyle name="Input 6 2 15 3" xfId="24400" xr:uid="{73979901-02B6-47C9-B7C2-C00D7A1D3C74}"/>
    <cellStyle name="Input 6 2 16" xfId="24401" xr:uid="{187208D3-B913-492E-B65D-8C67F6047FBC}"/>
    <cellStyle name="Input 6 2 16 2" xfId="24402" xr:uid="{71671B7D-4A5E-49C5-B776-E68D5DFC117E}"/>
    <cellStyle name="Input 6 2 16 2 2" xfId="24403" xr:uid="{189CF562-D7EA-4485-B880-87A9123BBD2C}"/>
    <cellStyle name="Input 6 2 16 3" xfId="24404" xr:uid="{D270BB09-65EE-4B9F-89A4-741C18EEFBC5}"/>
    <cellStyle name="Input 6 2 17" xfId="24405" xr:uid="{4F0EB060-1E90-4A9E-903F-2ED0D32B4DD5}"/>
    <cellStyle name="Input 6 2 17 2" xfId="24406" xr:uid="{272BD501-7924-4F0C-B12A-D876D30E94B7}"/>
    <cellStyle name="Input 6 2 17 2 2" xfId="24407" xr:uid="{654DABFF-F6FB-474D-BD99-8A30CF9FBF93}"/>
    <cellStyle name="Input 6 2 17 3" xfId="24408" xr:uid="{2E942A9F-757D-4FDB-A83D-6A1EABED2017}"/>
    <cellStyle name="Input 6 2 18" xfId="24409" xr:uid="{21FCEFBB-4CD5-40E2-A7A7-0207224505E0}"/>
    <cellStyle name="Input 6 2 18 2" xfId="24410" xr:uid="{573EA538-D534-4D97-9637-E483F8F98589}"/>
    <cellStyle name="Input 6 2 18 2 2" xfId="24411" xr:uid="{56912EEC-22B5-420C-B169-A1B2D0C1968B}"/>
    <cellStyle name="Input 6 2 18 3" xfId="24412" xr:uid="{E5E2BB81-A968-4266-9EF9-AEC54DFFF0FE}"/>
    <cellStyle name="Input 6 2 19" xfId="24413" xr:uid="{46F37461-E802-4D58-B96F-F11EE4183AC9}"/>
    <cellStyle name="Input 6 2 19 2" xfId="24414" xr:uid="{FA509014-5E84-47E6-A346-35EABEC81EE1}"/>
    <cellStyle name="Input 6 2 19 2 2" xfId="24415" xr:uid="{BB0B2A54-E1EF-445A-9A1D-B96673D53B63}"/>
    <cellStyle name="Input 6 2 19 3" xfId="24416" xr:uid="{A938DBA0-E26C-4CD4-A0AC-014F29B1CD96}"/>
    <cellStyle name="Input 6 2 2" xfId="24417" xr:uid="{6BA5D08D-0211-428D-93F1-DD56E51F82FB}"/>
    <cellStyle name="Input 6 2 2 10" xfId="24418" xr:uid="{86306FE8-FEB5-4DE9-B639-64E67DC58AB6}"/>
    <cellStyle name="Input 6 2 2 10 2" xfId="24419" xr:uid="{0906D6F4-556A-4F46-A928-9548B1D45FCC}"/>
    <cellStyle name="Input 6 2 2 10 2 2" xfId="24420" xr:uid="{1F097D26-D11F-49BE-8393-B1CD299DFF42}"/>
    <cellStyle name="Input 6 2 2 10 3" xfId="24421" xr:uid="{3A35F67B-619C-4317-8960-A7764436E570}"/>
    <cellStyle name="Input 6 2 2 11" xfId="24422" xr:uid="{F4FB3ADD-FEFF-4F6D-8F90-9CBFB6BA6473}"/>
    <cellStyle name="Input 6 2 2 11 2" xfId="24423" xr:uid="{16AB108C-0825-4242-A0BD-A6F8E61FD195}"/>
    <cellStyle name="Input 6 2 2 11 2 2" xfId="24424" xr:uid="{63976637-F8B8-47E8-821E-13242925BB42}"/>
    <cellStyle name="Input 6 2 2 11 3" xfId="24425" xr:uid="{60F4BD68-C9D8-475E-9762-3C5218444D0B}"/>
    <cellStyle name="Input 6 2 2 12" xfId="24426" xr:uid="{F01F4658-CA2A-4A92-800B-B002BAF2E6EB}"/>
    <cellStyle name="Input 6 2 2 12 2" xfId="24427" xr:uid="{E692B375-4DDF-4B23-8595-63256C897FEA}"/>
    <cellStyle name="Input 6 2 2 12 2 2" xfId="24428" xr:uid="{AE5AADC2-C9CA-4D7D-A50F-897E1AFDDB36}"/>
    <cellStyle name="Input 6 2 2 12 3" xfId="24429" xr:uid="{4295EF6F-3F03-4A7D-8D5D-BDEA935773C4}"/>
    <cellStyle name="Input 6 2 2 13" xfId="24430" xr:uid="{D297BA06-A9FE-4853-B567-EEF8F1482514}"/>
    <cellStyle name="Input 6 2 2 13 2" xfId="24431" xr:uid="{3DAE7200-A16B-49F8-A30B-57B8F06169E2}"/>
    <cellStyle name="Input 6 2 2 13 2 2" xfId="24432" xr:uid="{FE6B89CC-D7D7-459B-99B8-ACBFDF57BD7C}"/>
    <cellStyle name="Input 6 2 2 13 3" xfId="24433" xr:uid="{9091302B-FE76-4CB5-83D8-8E5FF6CB462C}"/>
    <cellStyle name="Input 6 2 2 14" xfId="24434" xr:uid="{3F2E19F5-D7AF-4EF1-8D94-179F2FF52360}"/>
    <cellStyle name="Input 6 2 2 14 2" xfId="24435" xr:uid="{0BF582BD-B52C-4A21-94D9-BD42AAC8FD0F}"/>
    <cellStyle name="Input 6 2 2 14 2 2" xfId="24436" xr:uid="{6664ED29-43BA-4F9D-AD17-B8C3ED280336}"/>
    <cellStyle name="Input 6 2 2 14 3" xfId="24437" xr:uid="{68708423-B20C-4CC4-8D6D-0B6CED7F8E25}"/>
    <cellStyle name="Input 6 2 2 15" xfId="24438" xr:uid="{FCBDD1D2-FF09-4AA7-8977-2CAB7BCF157D}"/>
    <cellStyle name="Input 6 2 2 15 2" xfId="24439" xr:uid="{8F5EBDF9-85D9-4A44-82DA-092C81B7054D}"/>
    <cellStyle name="Input 6 2 2 15 2 2" xfId="24440" xr:uid="{FB9E5920-E778-4FE9-8AE2-7FD826E020EC}"/>
    <cellStyle name="Input 6 2 2 15 3" xfId="24441" xr:uid="{559D3C7A-2632-4675-BEB8-E9C165233330}"/>
    <cellStyle name="Input 6 2 2 16" xfId="24442" xr:uid="{2931B541-FF8B-4407-BEA4-D8DF7A4B823E}"/>
    <cellStyle name="Input 6 2 2 16 2" xfId="24443" xr:uid="{C2DD074A-9E57-4DA6-8C2C-96B44A822548}"/>
    <cellStyle name="Input 6 2 2 16 2 2" xfId="24444" xr:uid="{93B0E70B-D346-492E-B8AF-508757CE184B}"/>
    <cellStyle name="Input 6 2 2 16 3" xfId="24445" xr:uid="{E60A1267-1F4E-4F37-A308-416E176CAC0C}"/>
    <cellStyle name="Input 6 2 2 17" xfId="24446" xr:uid="{011BD314-F4E6-4001-95AA-3F59670CC66D}"/>
    <cellStyle name="Input 6 2 2 17 2" xfId="24447" xr:uid="{95DFDD21-DEBA-476D-8937-5BD613AD36EB}"/>
    <cellStyle name="Input 6 2 2 17 2 2" xfId="24448" xr:uid="{3140B788-DAF2-436C-A04E-4BBFA440B2F7}"/>
    <cellStyle name="Input 6 2 2 17 3" xfId="24449" xr:uid="{CEF4F8F0-49E5-4D2C-AB00-0B7852999B9C}"/>
    <cellStyle name="Input 6 2 2 18" xfId="24450" xr:uid="{A14747A6-F14F-41E2-A9B5-FFB33C8301B3}"/>
    <cellStyle name="Input 6 2 2 18 2" xfId="24451" xr:uid="{E634F8FA-7013-4A3F-A6D5-548134D8BB7D}"/>
    <cellStyle name="Input 6 2 2 19" xfId="24452" xr:uid="{50577BF7-1855-4C74-8E6B-F8FBCDA46344}"/>
    <cellStyle name="Input 6 2 2 2" xfId="24453" xr:uid="{1875D3FC-658B-44FD-966B-13635DCD9757}"/>
    <cellStyle name="Input 6 2 2 2 10" xfId="24454" xr:uid="{D5B504E0-76A2-4D20-A35F-4BC46259FC80}"/>
    <cellStyle name="Input 6 2 2 2 10 2" xfId="24455" xr:uid="{99038227-A84F-45C4-98D7-F420A45EA05C}"/>
    <cellStyle name="Input 6 2 2 2 10 2 2" xfId="24456" xr:uid="{9E03E7B5-E876-4D52-986F-0C0DB67B090E}"/>
    <cellStyle name="Input 6 2 2 2 10 3" xfId="24457" xr:uid="{A80E6FAD-5BA1-410F-806F-9D9C43380099}"/>
    <cellStyle name="Input 6 2 2 2 11" xfId="24458" xr:uid="{04F7ABE5-0F3C-4520-ABB0-90A583E9F811}"/>
    <cellStyle name="Input 6 2 2 2 11 2" xfId="24459" xr:uid="{3CB07066-A5C6-4909-87C2-20078614B3E6}"/>
    <cellStyle name="Input 6 2 2 2 11 2 2" xfId="24460" xr:uid="{649C9485-E085-4349-BF2B-F9B5017EF231}"/>
    <cellStyle name="Input 6 2 2 2 11 3" xfId="24461" xr:uid="{0AC1BBCB-685A-42E3-BE2B-E3932BC6C9BD}"/>
    <cellStyle name="Input 6 2 2 2 12" xfId="24462" xr:uid="{5745A2C5-29DE-4705-86EE-6294CBEAE5E8}"/>
    <cellStyle name="Input 6 2 2 2 12 2" xfId="24463" xr:uid="{F237F3F8-045E-40CA-AC49-D51FCE94B6CB}"/>
    <cellStyle name="Input 6 2 2 2 12 2 2" xfId="24464" xr:uid="{7EFEAE46-8433-4AD7-8D3E-2D81A04BED02}"/>
    <cellStyle name="Input 6 2 2 2 12 3" xfId="24465" xr:uid="{AD69FCDB-F108-4EA1-ABC9-11C13254DD3F}"/>
    <cellStyle name="Input 6 2 2 2 13" xfId="24466" xr:uid="{9DBFC3B9-25E2-49D1-AC7F-D0BFC1CF3D77}"/>
    <cellStyle name="Input 6 2 2 2 13 2" xfId="24467" xr:uid="{F5495308-E984-4A66-8750-A05AA2AC03DE}"/>
    <cellStyle name="Input 6 2 2 2 13 2 2" xfId="24468" xr:uid="{0766B9CB-E72D-4D63-BFF5-94FDE3CCD725}"/>
    <cellStyle name="Input 6 2 2 2 13 3" xfId="24469" xr:uid="{2CF8063F-3E54-4A22-A59C-6E00A63A9DC6}"/>
    <cellStyle name="Input 6 2 2 2 14" xfId="24470" xr:uid="{71EB6651-64B2-4D8B-85A7-3E7712AABB37}"/>
    <cellStyle name="Input 6 2 2 2 14 2" xfId="24471" xr:uid="{C5EE4A71-12BF-45DE-B8C5-C92D66127246}"/>
    <cellStyle name="Input 6 2 2 2 14 2 2" xfId="24472" xr:uid="{BBAE1004-6A55-44C5-90F8-72778C2EB2B9}"/>
    <cellStyle name="Input 6 2 2 2 14 3" xfId="24473" xr:uid="{FCA15E0F-D642-4F76-9024-CFC4A3FBC04E}"/>
    <cellStyle name="Input 6 2 2 2 15" xfId="24474" xr:uid="{9EB740FA-FEE6-423E-80D1-DED49146C37F}"/>
    <cellStyle name="Input 6 2 2 2 15 2" xfId="24475" xr:uid="{8E292061-17F6-4317-8212-72750FA9B93A}"/>
    <cellStyle name="Input 6 2 2 2 15 2 2" xfId="24476" xr:uid="{B70D4FD6-7C1A-4BE0-B905-47390B45A377}"/>
    <cellStyle name="Input 6 2 2 2 15 3" xfId="24477" xr:uid="{BF8F745A-8401-4490-BE66-2A71CE8406C3}"/>
    <cellStyle name="Input 6 2 2 2 16" xfId="24478" xr:uid="{AC0D8128-7BE2-4082-AFD1-5800FDF9738C}"/>
    <cellStyle name="Input 6 2 2 2 16 2" xfId="24479" xr:uid="{D6CC6553-9B0E-4C18-9F30-206B049BF6AD}"/>
    <cellStyle name="Input 6 2 2 2 16 2 2" xfId="24480" xr:uid="{3421150E-E70E-49C6-802B-BD0AB0BBD781}"/>
    <cellStyle name="Input 6 2 2 2 16 3" xfId="24481" xr:uid="{C8CB871D-4E9A-4237-9279-8D64ABB8494D}"/>
    <cellStyle name="Input 6 2 2 2 17" xfId="24482" xr:uid="{3C5A25EB-E362-49C7-88BC-A625A8955CD5}"/>
    <cellStyle name="Input 6 2 2 2 17 2" xfId="24483" xr:uid="{B6A89D2D-28E3-437B-9A4F-6ECB98DE9F8D}"/>
    <cellStyle name="Input 6 2 2 2 17 2 2" xfId="24484" xr:uid="{A10E9623-1216-445A-BCE6-FC4E39EC9147}"/>
    <cellStyle name="Input 6 2 2 2 17 3" xfId="24485" xr:uid="{92ADEC42-6859-4C60-A945-738B86F2391B}"/>
    <cellStyle name="Input 6 2 2 2 18" xfId="24486" xr:uid="{136F31B5-ED12-47FF-9B5B-680F6CBA27AE}"/>
    <cellStyle name="Input 6 2 2 2 18 2" xfId="24487" xr:uid="{200BA43E-3931-4E72-8E84-71ACEC2BCB9E}"/>
    <cellStyle name="Input 6 2 2 2 18 2 2" xfId="24488" xr:uid="{A04E99CE-0366-4436-B7B4-B34CD80F9DDB}"/>
    <cellStyle name="Input 6 2 2 2 18 3" xfId="24489" xr:uid="{CC373B4D-846F-44EC-9C7B-C5FA06BF9CD6}"/>
    <cellStyle name="Input 6 2 2 2 19" xfId="24490" xr:uid="{8C4C5334-67DB-493C-AA3B-BC04052A17BB}"/>
    <cellStyle name="Input 6 2 2 2 19 2" xfId="24491" xr:uid="{97F0B1D7-D5B6-44A7-91BA-60963B88178E}"/>
    <cellStyle name="Input 6 2 2 2 19 2 2" xfId="24492" xr:uid="{5475CDE6-E8A7-45F8-9643-9EAEA6724569}"/>
    <cellStyle name="Input 6 2 2 2 19 3" xfId="24493" xr:uid="{70F8EE94-5FA8-44DD-8389-097857856156}"/>
    <cellStyle name="Input 6 2 2 2 2" xfId="24494" xr:uid="{4123BE8C-3FC3-4726-B4A0-E2AFDD2015DE}"/>
    <cellStyle name="Input 6 2 2 2 2 2" xfId="24495" xr:uid="{F864F692-D285-44DF-9F92-D00126F203F2}"/>
    <cellStyle name="Input 6 2 2 2 2 2 2" xfId="24496" xr:uid="{88D6EF63-45BF-4373-B7F6-827E6D993D01}"/>
    <cellStyle name="Input 6 2 2 2 2 2 3" xfId="24497" xr:uid="{891538D9-6DE2-4EB6-A575-81C62B73BE49}"/>
    <cellStyle name="Input 6 2 2 2 2 3" xfId="24498" xr:uid="{FC70E879-12EC-4255-B742-92DC8B6D59F6}"/>
    <cellStyle name="Input 6 2 2 2 2 3 2" xfId="24499" xr:uid="{FBA69057-6092-4574-BA83-FC98352718D0}"/>
    <cellStyle name="Input 6 2 2 2 2 4" xfId="24500" xr:uid="{E4017D61-B92F-4C7F-A302-B74F29944B58}"/>
    <cellStyle name="Input 6 2 2 2 20" xfId="24501" xr:uid="{190063A8-845D-4136-B3AA-BFE8B7F23DD6}"/>
    <cellStyle name="Input 6 2 2 2 20 2" xfId="24502" xr:uid="{91E6D017-5016-412E-8A08-9F43DF7FB7E5}"/>
    <cellStyle name="Input 6 2 2 2 20 2 2" xfId="24503" xr:uid="{AD73D65D-CC8A-4DBA-B40A-7293F9F4C51F}"/>
    <cellStyle name="Input 6 2 2 2 20 3" xfId="24504" xr:uid="{2DF63FBD-1AA4-44CD-B0FB-1EFC3C8EC5B8}"/>
    <cellStyle name="Input 6 2 2 2 21" xfId="24505" xr:uid="{44B22A63-A08D-4D0A-AF94-9D551A1C8F58}"/>
    <cellStyle name="Input 6 2 2 2 21 2" xfId="24506" xr:uid="{8DC7AD1A-D4DA-48B0-A46A-A27B4D0AA0DC}"/>
    <cellStyle name="Input 6 2 2 2 22" xfId="24507" xr:uid="{319B3D8A-325F-4413-A340-6569D0ADA9D2}"/>
    <cellStyle name="Input 6 2 2 2 23" xfId="24508" xr:uid="{95DCB3B4-7C63-47F5-B085-138F06CEC3EA}"/>
    <cellStyle name="Input 6 2 2 2 3" xfId="24509" xr:uid="{55BD9A96-0DEF-4F3C-82EA-3AECCFF71AE2}"/>
    <cellStyle name="Input 6 2 2 2 3 2" xfId="24510" xr:uid="{A7A2085B-9A13-47A8-A588-C00B15888838}"/>
    <cellStyle name="Input 6 2 2 2 3 2 2" xfId="24511" xr:uid="{354D6A39-B330-4219-93F0-3769D7E90EAC}"/>
    <cellStyle name="Input 6 2 2 2 3 3" xfId="24512" xr:uid="{920BA421-24F6-4CE3-B0C1-9F284B1A23D4}"/>
    <cellStyle name="Input 6 2 2 2 3 4" xfId="24513" xr:uid="{217345F8-54A2-418B-82EC-64D4D57A0CBB}"/>
    <cellStyle name="Input 6 2 2 2 4" xfId="24514" xr:uid="{7BB7EBEA-A406-4757-8620-692E15CB7E2D}"/>
    <cellStyle name="Input 6 2 2 2 4 2" xfId="24515" xr:uid="{747B07E7-5E03-4072-AB22-A6C5BDD87253}"/>
    <cellStyle name="Input 6 2 2 2 4 2 2" xfId="24516" xr:uid="{0E3613BD-25A1-4E15-A696-4EDCE0620001}"/>
    <cellStyle name="Input 6 2 2 2 4 3" xfId="24517" xr:uid="{C9DCDE2F-A960-4FD3-840E-8C178AE90144}"/>
    <cellStyle name="Input 6 2 2 2 4 4" xfId="24518" xr:uid="{8F66B2EE-34E7-4184-A821-9D768B1F48E3}"/>
    <cellStyle name="Input 6 2 2 2 5" xfId="24519" xr:uid="{C02F8936-4AC0-4307-8BDB-020E5BEF2800}"/>
    <cellStyle name="Input 6 2 2 2 5 2" xfId="24520" xr:uid="{F05BB367-B15F-4A09-9305-EF49CAA8249F}"/>
    <cellStyle name="Input 6 2 2 2 5 2 2" xfId="24521" xr:uid="{636E7E86-FBD9-404D-8260-1ED3CF66F416}"/>
    <cellStyle name="Input 6 2 2 2 5 3" xfId="24522" xr:uid="{78848CF2-EC95-4DA4-AD07-70AA94B02140}"/>
    <cellStyle name="Input 6 2 2 2 6" xfId="24523" xr:uid="{38377D09-D464-4DBA-A455-9F80E694A1AE}"/>
    <cellStyle name="Input 6 2 2 2 6 2" xfId="24524" xr:uid="{E4089795-D2D7-4C1F-8BD4-0A633DD99FAB}"/>
    <cellStyle name="Input 6 2 2 2 6 2 2" xfId="24525" xr:uid="{6D3199E6-3CAB-4924-84FA-4F6C655E6F0C}"/>
    <cellStyle name="Input 6 2 2 2 6 3" xfId="24526" xr:uid="{054027E1-C1BE-422F-90D3-4E651D869779}"/>
    <cellStyle name="Input 6 2 2 2 7" xfId="24527" xr:uid="{88D2B16F-BF3C-4D81-8816-69E91B677471}"/>
    <cellStyle name="Input 6 2 2 2 7 2" xfId="24528" xr:uid="{A844A5BC-2523-4DAF-A262-DC9E1B7162CC}"/>
    <cellStyle name="Input 6 2 2 2 7 2 2" xfId="24529" xr:uid="{2DCAAAAE-C1DB-4DEA-8B62-00E63D0F3A99}"/>
    <cellStyle name="Input 6 2 2 2 7 3" xfId="24530" xr:uid="{1B66BE63-2260-4D68-BD7A-23B96F5C9854}"/>
    <cellStyle name="Input 6 2 2 2 8" xfId="24531" xr:uid="{393160B5-B4FE-4070-9E41-73F82101571D}"/>
    <cellStyle name="Input 6 2 2 2 8 2" xfId="24532" xr:uid="{CB7296DA-2E10-44FF-9041-BF1AE1C38617}"/>
    <cellStyle name="Input 6 2 2 2 8 2 2" xfId="24533" xr:uid="{04573922-1101-4C05-90B8-ABA43883ED06}"/>
    <cellStyle name="Input 6 2 2 2 8 3" xfId="24534" xr:uid="{B6870453-D9FC-4D50-89EE-C5E34AAFBDCC}"/>
    <cellStyle name="Input 6 2 2 2 9" xfId="24535" xr:uid="{E7261327-00F6-4CC6-B9E7-30200470587C}"/>
    <cellStyle name="Input 6 2 2 2 9 2" xfId="24536" xr:uid="{0BFFF976-29F4-42C7-8789-1DEB74A0DE3C}"/>
    <cellStyle name="Input 6 2 2 2 9 2 2" xfId="24537" xr:uid="{93D874DD-A20A-49AF-AECD-8B2CF3B1B9D0}"/>
    <cellStyle name="Input 6 2 2 2 9 3" xfId="24538" xr:uid="{777E61A7-D2F8-4131-A573-F7744CD08185}"/>
    <cellStyle name="Input 6 2 2 20" xfId="24539" xr:uid="{74255294-AB75-4CC7-AE9F-FF45FADD6B17}"/>
    <cellStyle name="Input 6 2 2 3" xfId="24540" xr:uid="{EC1C6AB8-764A-43E9-9F30-6E835007F531}"/>
    <cellStyle name="Input 6 2 2 3 2" xfId="24541" xr:uid="{AD72EB8B-7A9B-442D-BF4A-B1EF7788C382}"/>
    <cellStyle name="Input 6 2 2 3 2 2" xfId="24542" xr:uid="{54484774-1A10-4756-AC7C-4A3A95B1B3AD}"/>
    <cellStyle name="Input 6 2 2 3 2 3" xfId="24543" xr:uid="{7AB7C6D9-A634-438D-920A-A9CCA06CC924}"/>
    <cellStyle name="Input 6 2 2 3 3" xfId="24544" xr:uid="{23029038-8251-4825-ACEA-F8843FAD6351}"/>
    <cellStyle name="Input 6 2 2 3 3 2" xfId="24545" xr:uid="{0B737E76-A1C3-4D5D-8200-5F14A36BDDFD}"/>
    <cellStyle name="Input 6 2 2 3 4" xfId="24546" xr:uid="{40299399-09CD-4F2E-8FD2-0C2190A81526}"/>
    <cellStyle name="Input 6 2 2 4" xfId="24547" xr:uid="{3D37F492-574B-4930-95F4-B354925F930C}"/>
    <cellStyle name="Input 6 2 2 4 2" xfId="24548" xr:uid="{19ADE444-857D-4739-B2D9-B7E36CA93248}"/>
    <cellStyle name="Input 6 2 2 4 2 2" xfId="24549" xr:uid="{B338F940-9449-4B12-80B1-E1DA10E67464}"/>
    <cellStyle name="Input 6 2 2 4 3" xfId="24550" xr:uid="{7D327927-0993-4DFD-9F63-413E8B8BC406}"/>
    <cellStyle name="Input 6 2 2 4 4" xfId="24551" xr:uid="{E280FC7D-9E6D-4FC3-B6F7-61248DCF0D60}"/>
    <cellStyle name="Input 6 2 2 5" xfId="24552" xr:uid="{C9699288-EFDD-466A-B465-927AE4641E46}"/>
    <cellStyle name="Input 6 2 2 5 2" xfId="24553" xr:uid="{321454D3-A33F-41CC-BDE8-64176DE01A3D}"/>
    <cellStyle name="Input 6 2 2 5 2 2" xfId="24554" xr:uid="{36CEE1ED-09AA-4644-996E-CB566202807C}"/>
    <cellStyle name="Input 6 2 2 5 3" xfId="24555" xr:uid="{09C2A40E-CD59-400E-90EB-BDA4AFC9425F}"/>
    <cellStyle name="Input 6 2 2 5 4" xfId="24556" xr:uid="{0C1098AC-B62F-40E3-BF09-94DEB3039C0E}"/>
    <cellStyle name="Input 6 2 2 6" xfId="24557" xr:uid="{ACC01E9E-207C-4906-A493-94D2309B4B29}"/>
    <cellStyle name="Input 6 2 2 6 2" xfId="24558" xr:uid="{34DEBEAF-6D29-4087-88DE-FB109FD99459}"/>
    <cellStyle name="Input 6 2 2 6 2 2" xfId="24559" xr:uid="{D785D053-79C1-4F7F-B558-641C3A811B01}"/>
    <cellStyle name="Input 6 2 2 6 3" xfId="24560" xr:uid="{C7218B69-6FDC-424A-9A08-63B66B758742}"/>
    <cellStyle name="Input 6 2 2 7" xfId="24561" xr:uid="{D659C805-2E5D-4347-AEB5-5F3A352F8A1E}"/>
    <cellStyle name="Input 6 2 2 7 2" xfId="24562" xr:uid="{89198D40-9483-4FDF-B78E-3700FD587B04}"/>
    <cellStyle name="Input 6 2 2 7 2 2" xfId="24563" xr:uid="{D9754C28-FBA3-482A-88FF-7CD65B553FCF}"/>
    <cellStyle name="Input 6 2 2 7 3" xfId="24564" xr:uid="{06CAB32C-63E2-44B0-B5E9-04529942B720}"/>
    <cellStyle name="Input 6 2 2 8" xfId="24565" xr:uid="{7B47F533-8C0B-42A4-ACA8-607F9BD9FBE8}"/>
    <cellStyle name="Input 6 2 2 8 2" xfId="24566" xr:uid="{9C3A3CB7-3F5F-462E-9C31-2118D2ED058B}"/>
    <cellStyle name="Input 6 2 2 8 2 2" xfId="24567" xr:uid="{A6E1593D-489D-48AE-B96C-9D7AD5BD5B63}"/>
    <cellStyle name="Input 6 2 2 8 3" xfId="24568" xr:uid="{A79809E1-DF17-47FB-92EE-B82417DD5EB2}"/>
    <cellStyle name="Input 6 2 2 9" xfId="24569" xr:uid="{CA7337AC-0F08-4B52-9E2B-77004F2452AE}"/>
    <cellStyle name="Input 6 2 2 9 2" xfId="24570" xr:uid="{C01E6E9A-1232-49D5-A6E9-14CE6C5177AB}"/>
    <cellStyle name="Input 6 2 2 9 2 2" xfId="24571" xr:uid="{076D6C55-BAFF-4D55-88C4-C1F4724E4478}"/>
    <cellStyle name="Input 6 2 2 9 3" xfId="24572" xr:uid="{A03DF7FE-FDF9-4C04-A249-CC5D2569B7AB}"/>
    <cellStyle name="Input 6 2 20" xfId="24573" xr:uid="{1948D08E-37C1-4E51-98A1-56C18BB903E4}"/>
    <cellStyle name="Input 6 2 20 2" xfId="24574" xr:uid="{92E90FE1-9C22-432D-81B5-481CAEB46C6A}"/>
    <cellStyle name="Input 6 2 20 2 2" xfId="24575" xr:uid="{AA36A6BA-0487-4309-9F5D-1E829DA2BC79}"/>
    <cellStyle name="Input 6 2 20 3" xfId="24576" xr:uid="{AD08E876-76D3-4A58-B8A4-F256C3DCAFED}"/>
    <cellStyle name="Input 6 2 21" xfId="24577" xr:uid="{8BCADC98-DAF6-41C1-96F2-2566F3393DB0}"/>
    <cellStyle name="Input 6 2 21 2" xfId="24578" xr:uid="{3D7A7D71-140C-4157-9108-D7711CAE6C5A}"/>
    <cellStyle name="Input 6 2 22" xfId="24579" xr:uid="{B5799B9C-E9ED-4F7A-88B5-0F888981A90D}"/>
    <cellStyle name="Input 6 2 23" xfId="24580" xr:uid="{08A8D8A6-BC6F-4323-A41D-46AF3CDD422D}"/>
    <cellStyle name="Input 6 2 3" xfId="24581" xr:uid="{23874C4B-1382-4900-AF13-06DE92846C92}"/>
    <cellStyle name="Input 6 2 3 10" xfId="24582" xr:uid="{9D8E9E9E-606F-41A4-BF19-7AE4545DC37E}"/>
    <cellStyle name="Input 6 2 3 10 2" xfId="24583" xr:uid="{174E693E-20BB-4754-B0CC-90973FD01CBF}"/>
    <cellStyle name="Input 6 2 3 10 2 2" xfId="24584" xr:uid="{97F3EF96-EEDC-4AA4-99E9-567ED43EBF90}"/>
    <cellStyle name="Input 6 2 3 10 3" xfId="24585" xr:uid="{A05C71FB-8E9D-41BD-8EC7-9BBA8E725D2B}"/>
    <cellStyle name="Input 6 2 3 11" xfId="24586" xr:uid="{B1E8CD36-75C8-401E-9CB5-C12F8C63F0AB}"/>
    <cellStyle name="Input 6 2 3 11 2" xfId="24587" xr:uid="{9DEA17E5-2CFD-4642-8BFD-77AB91FCC1B7}"/>
    <cellStyle name="Input 6 2 3 11 2 2" xfId="24588" xr:uid="{F39F863F-D3A9-4B1A-97EE-A87CAAB9CD97}"/>
    <cellStyle name="Input 6 2 3 11 3" xfId="24589" xr:uid="{40693F93-1671-428A-9A08-C825B30FC9F4}"/>
    <cellStyle name="Input 6 2 3 12" xfId="24590" xr:uid="{071F52DA-EA21-407D-821B-29994F53B3EB}"/>
    <cellStyle name="Input 6 2 3 12 2" xfId="24591" xr:uid="{859C5049-37B4-4DD1-BD54-50630577CE1F}"/>
    <cellStyle name="Input 6 2 3 12 2 2" xfId="24592" xr:uid="{FB438FB2-F058-4147-A550-4D9EF72AA914}"/>
    <cellStyle name="Input 6 2 3 12 3" xfId="24593" xr:uid="{21350494-4C76-46A1-A254-C4E8E2264B86}"/>
    <cellStyle name="Input 6 2 3 13" xfId="24594" xr:uid="{67B36A5E-18DF-4CA1-B633-09FDCFCA9469}"/>
    <cellStyle name="Input 6 2 3 13 2" xfId="24595" xr:uid="{7568F66E-FCBF-43F0-BF59-025E2EC548DD}"/>
    <cellStyle name="Input 6 2 3 13 2 2" xfId="24596" xr:uid="{D5BA6596-2B09-4DE3-B992-9C530FB42B6B}"/>
    <cellStyle name="Input 6 2 3 13 3" xfId="24597" xr:uid="{4E0C1EA7-1FDC-47D2-85B0-519B3F8BDAEA}"/>
    <cellStyle name="Input 6 2 3 14" xfId="24598" xr:uid="{F14660C6-733F-4EBC-A221-A2BE4DFAFD49}"/>
    <cellStyle name="Input 6 2 3 14 2" xfId="24599" xr:uid="{AA8099A7-83E7-42BE-AC41-0712095BF452}"/>
    <cellStyle name="Input 6 2 3 14 2 2" xfId="24600" xr:uid="{99BA158F-8EA6-4851-AC4D-0DD10E3B45B4}"/>
    <cellStyle name="Input 6 2 3 14 3" xfId="24601" xr:uid="{66DC125F-9815-46FF-8A14-B18BF478710B}"/>
    <cellStyle name="Input 6 2 3 15" xfId="24602" xr:uid="{FDFCB069-FFF3-4C13-A0D8-65D2D7633D1D}"/>
    <cellStyle name="Input 6 2 3 15 2" xfId="24603" xr:uid="{4D99BE3E-6E86-4274-A28F-6B9F992260D7}"/>
    <cellStyle name="Input 6 2 3 15 2 2" xfId="24604" xr:uid="{117E8C46-19DD-43CE-9407-282EDBDFFA95}"/>
    <cellStyle name="Input 6 2 3 15 3" xfId="24605" xr:uid="{649272D4-CAF0-4404-85DD-F70955CBE0DD}"/>
    <cellStyle name="Input 6 2 3 16" xfId="24606" xr:uid="{0BC883A1-8E8C-4A43-9803-9FA8ED9BA2E8}"/>
    <cellStyle name="Input 6 2 3 16 2" xfId="24607" xr:uid="{6DE60D33-BD52-4001-8625-86729ADD69BA}"/>
    <cellStyle name="Input 6 2 3 16 2 2" xfId="24608" xr:uid="{09621DA5-4646-406A-BF5D-CC4C970A6FB4}"/>
    <cellStyle name="Input 6 2 3 16 3" xfId="24609" xr:uid="{9C841FCC-7587-4E0D-9E95-EB5EC9BAA313}"/>
    <cellStyle name="Input 6 2 3 17" xfId="24610" xr:uid="{E0AD5DA4-0B86-4F02-A053-7DEC0FB72D44}"/>
    <cellStyle name="Input 6 2 3 17 2" xfId="24611" xr:uid="{AF77B65C-D485-4406-8691-88AE00A94B4C}"/>
    <cellStyle name="Input 6 2 3 17 2 2" xfId="24612" xr:uid="{D228243C-816E-4A24-842F-F7BD9093BCF2}"/>
    <cellStyle name="Input 6 2 3 17 3" xfId="24613" xr:uid="{D86F17F1-4510-4CDE-AC2D-BC0DBDFC5D52}"/>
    <cellStyle name="Input 6 2 3 18" xfId="24614" xr:uid="{8378C239-2884-4457-93D1-FB7D325F734C}"/>
    <cellStyle name="Input 6 2 3 18 2" xfId="24615" xr:uid="{4ACCDFFD-D065-4911-8D68-FD503DE1901A}"/>
    <cellStyle name="Input 6 2 3 19" xfId="24616" xr:uid="{85D52B5B-599B-43C0-BBA8-3759122EE4D1}"/>
    <cellStyle name="Input 6 2 3 2" xfId="24617" xr:uid="{CB600A51-FDC4-4533-BFBA-654081B26CFC}"/>
    <cellStyle name="Input 6 2 3 2 10" xfId="24618" xr:uid="{B87E3729-F6D4-434A-84E1-780F8C669D51}"/>
    <cellStyle name="Input 6 2 3 2 10 2" xfId="24619" xr:uid="{5C5030D8-37E1-4D9B-909F-4D29EB08E747}"/>
    <cellStyle name="Input 6 2 3 2 10 2 2" xfId="24620" xr:uid="{E07F0802-4B9F-4F6E-B419-1675E106667F}"/>
    <cellStyle name="Input 6 2 3 2 10 3" xfId="24621" xr:uid="{E43436B9-85AF-4F5F-AC6E-632F2787F199}"/>
    <cellStyle name="Input 6 2 3 2 11" xfId="24622" xr:uid="{2291E0F0-94A3-45DA-8359-6898AD2D665D}"/>
    <cellStyle name="Input 6 2 3 2 11 2" xfId="24623" xr:uid="{3F3A3A3A-130A-430D-82CA-DC5707747027}"/>
    <cellStyle name="Input 6 2 3 2 11 2 2" xfId="24624" xr:uid="{D63CB284-8EEB-4464-8CCD-30AA836F8FE5}"/>
    <cellStyle name="Input 6 2 3 2 11 3" xfId="24625" xr:uid="{E8AE418B-6712-48AF-B60D-6D7905186E9D}"/>
    <cellStyle name="Input 6 2 3 2 12" xfId="24626" xr:uid="{BEF3513F-88B7-4EE9-83A4-F4D45C61876B}"/>
    <cellStyle name="Input 6 2 3 2 12 2" xfId="24627" xr:uid="{D796833E-50F6-4981-A7F9-9699BA43996A}"/>
    <cellStyle name="Input 6 2 3 2 12 2 2" xfId="24628" xr:uid="{CB310E40-30C0-4F7C-A9F0-2F29DDA9F318}"/>
    <cellStyle name="Input 6 2 3 2 12 3" xfId="24629" xr:uid="{81C90798-C468-493B-A2F6-CCB312602103}"/>
    <cellStyle name="Input 6 2 3 2 13" xfId="24630" xr:uid="{F159B709-8213-437D-8C4E-326FB8A9D322}"/>
    <cellStyle name="Input 6 2 3 2 13 2" xfId="24631" xr:uid="{D21D92FA-1F1E-4B6E-8408-6EDEA0DAEEC8}"/>
    <cellStyle name="Input 6 2 3 2 13 2 2" xfId="24632" xr:uid="{4A5DFA5A-ED5A-4849-9564-BB1939A5A7E3}"/>
    <cellStyle name="Input 6 2 3 2 13 3" xfId="24633" xr:uid="{CFC3E1C6-2D04-4172-8E89-773742735EEB}"/>
    <cellStyle name="Input 6 2 3 2 14" xfId="24634" xr:uid="{7BD230F3-7405-4608-92FD-76E09FB8B15E}"/>
    <cellStyle name="Input 6 2 3 2 14 2" xfId="24635" xr:uid="{F9D5D0D4-1F4B-49E8-8780-739E77A97AB9}"/>
    <cellStyle name="Input 6 2 3 2 14 2 2" xfId="24636" xr:uid="{3E155476-C4B3-4B14-9F27-B269EDDBF4EA}"/>
    <cellStyle name="Input 6 2 3 2 14 3" xfId="24637" xr:uid="{946325E1-41CA-4B4F-9517-EBA6D51F0749}"/>
    <cellStyle name="Input 6 2 3 2 15" xfId="24638" xr:uid="{0C38F44B-773C-441E-9132-0B16514C7C06}"/>
    <cellStyle name="Input 6 2 3 2 15 2" xfId="24639" xr:uid="{8B09BC77-6258-4995-AC60-19279443D4C3}"/>
    <cellStyle name="Input 6 2 3 2 15 2 2" xfId="24640" xr:uid="{2F1204C4-54E9-43A1-8F4D-9B9760272111}"/>
    <cellStyle name="Input 6 2 3 2 15 3" xfId="24641" xr:uid="{679BB5CF-FEA9-47ED-9113-30D4182B5584}"/>
    <cellStyle name="Input 6 2 3 2 16" xfId="24642" xr:uid="{0CFA8EBA-AD70-4795-9012-657009FB7572}"/>
    <cellStyle name="Input 6 2 3 2 16 2" xfId="24643" xr:uid="{98EAC3D0-FB1D-4AA0-B1C7-56F65C1D2561}"/>
    <cellStyle name="Input 6 2 3 2 16 2 2" xfId="24644" xr:uid="{4D93D80D-313D-4DA9-9925-375E051F860E}"/>
    <cellStyle name="Input 6 2 3 2 16 3" xfId="24645" xr:uid="{FEE5F95A-3B02-4D75-AFAC-60CA64D0DE4A}"/>
    <cellStyle name="Input 6 2 3 2 17" xfId="24646" xr:uid="{4853F2A0-D20E-40D5-A28E-D0AE27021DD9}"/>
    <cellStyle name="Input 6 2 3 2 17 2" xfId="24647" xr:uid="{0E7ECC4A-9912-434C-8963-7447208AC943}"/>
    <cellStyle name="Input 6 2 3 2 17 2 2" xfId="24648" xr:uid="{39895466-7884-48BF-8213-71193FE9CFA4}"/>
    <cellStyle name="Input 6 2 3 2 17 3" xfId="24649" xr:uid="{CBDF7907-88B5-4783-82FA-CA54EBC52334}"/>
    <cellStyle name="Input 6 2 3 2 18" xfId="24650" xr:uid="{61E95810-617D-4825-AF65-C32FF655AA3F}"/>
    <cellStyle name="Input 6 2 3 2 18 2" xfId="24651" xr:uid="{3AC8450E-62A5-41B7-9FBF-3EC60125593B}"/>
    <cellStyle name="Input 6 2 3 2 18 2 2" xfId="24652" xr:uid="{B3CE1E30-1E25-4D8F-9772-5B39F9C44F7B}"/>
    <cellStyle name="Input 6 2 3 2 18 3" xfId="24653" xr:uid="{74579AC4-C2AB-4BE3-B5BE-62D65404DBC7}"/>
    <cellStyle name="Input 6 2 3 2 19" xfId="24654" xr:uid="{8320E87E-508A-441E-AA93-771A62624A5A}"/>
    <cellStyle name="Input 6 2 3 2 19 2" xfId="24655" xr:uid="{86B73465-0E52-455B-931C-DA22562DBCDD}"/>
    <cellStyle name="Input 6 2 3 2 19 2 2" xfId="24656" xr:uid="{5A805EDA-89FE-421E-A40D-D368C683542A}"/>
    <cellStyle name="Input 6 2 3 2 19 3" xfId="24657" xr:uid="{A14BC1E6-CC9F-45DA-93FD-77157944A0C7}"/>
    <cellStyle name="Input 6 2 3 2 2" xfId="24658" xr:uid="{D7D43D6A-5990-481F-8FA8-E2888BD06E0D}"/>
    <cellStyle name="Input 6 2 3 2 2 2" xfId="24659" xr:uid="{832B0B63-2D7F-4A60-9229-7F08EEF86D6B}"/>
    <cellStyle name="Input 6 2 3 2 2 2 2" xfId="24660" xr:uid="{CBF9655F-BBD1-4238-A7BB-3AF1CEE6AD8C}"/>
    <cellStyle name="Input 6 2 3 2 2 3" xfId="24661" xr:uid="{9F676D94-3B9B-4D25-9719-0DA200024934}"/>
    <cellStyle name="Input 6 2 3 2 2 4" xfId="24662" xr:uid="{EF1F0D23-E682-40E8-BF25-9CEEF1F89C3A}"/>
    <cellStyle name="Input 6 2 3 2 20" xfId="24663" xr:uid="{3D9A7172-4EF7-400A-BE8E-839E32036B04}"/>
    <cellStyle name="Input 6 2 3 2 20 2" xfId="24664" xr:uid="{28076115-DE46-4C3C-B9ED-0B7D21651DDD}"/>
    <cellStyle name="Input 6 2 3 2 20 2 2" xfId="24665" xr:uid="{E8E5098E-3435-4093-AB9B-1FE2751C43A6}"/>
    <cellStyle name="Input 6 2 3 2 20 3" xfId="24666" xr:uid="{44368608-A13A-453D-9829-8D6275CDFED3}"/>
    <cellStyle name="Input 6 2 3 2 21" xfId="24667" xr:uid="{3C0F28D0-1552-47EF-AF84-6E449AC270E7}"/>
    <cellStyle name="Input 6 2 3 2 21 2" xfId="24668" xr:uid="{9F991EE2-919E-4318-93F4-6EF039FBBC63}"/>
    <cellStyle name="Input 6 2 3 2 22" xfId="24669" xr:uid="{B5F8BE0E-FA3B-4E2A-9560-F0D23BA83BDF}"/>
    <cellStyle name="Input 6 2 3 2 23" xfId="24670" xr:uid="{F2D4F1D0-E9B1-4942-9D44-C8EBB30706D9}"/>
    <cellStyle name="Input 6 2 3 2 3" xfId="24671" xr:uid="{4920C1AF-3509-4F58-895E-F4A5794E2333}"/>
    <cellStyle name="Input 6 2 3 2 3 2" xfId="24672" xr:uid="{8CD1CE5E-F937-46DC-BE00-A263FD4DBCE0}"/>
    <cellStyle name="Input 6 2 3 2 3 2 2" xfId="24673" xr:uid="{7F677632-C2F8-40CE-9B34-05F2AF160C46}"/>
    <cellStyle name="Input 6 2 3 2 3 3" xfId="24674" xr:uid="{B86B51FC-6CC4-4175-96FB-4816D4A704E7}"/>
    <cellStyle name="Input 6 2 3 2 3 4" xfId="24675" xr:uid="{58B1F3A5-6D0C-4B1A-81A0-49C41FA4148E}"/>
    <cellStyle name="Input 6 2 3 2 4" xfId="24676" xr:uid="{1ACBB300-D46A-4677-BE3F-E99C58D09E92}"/>
    <cellStyle name="Input 6 2 3 2 4 2" xfId="24677" xr:uid="{E2904CAA-FB44-4D00-A696-2769CF19CD05}"/>
    <cellStyle name="Input 6 2 3 2 4 2 2" xfId="24678" xr:uid="{0DE544DC-080B-47FF-9D44-9AA35095EA70}"/>
    <cellStyle name="Input 6 2 3 2 4 3" xfId="24679" xr:uid="{DB9E3BAE-3996-4799-BD62-5A3330B99515}"/>
    <cellStyle name="Input 6 2 3 2 5" xfId="24680" xr:uid="{0CFDCA31-185E-4B82-B9F2-BCAC39513039}"/>
    <cellStyle name="Input 6 2 3 2 5 2" xfId="24681" xr:uid="{3465C170-5091-47AB-8B0D-9F1BE0FC686B}"/>
    <cellStyle name="Input 6 2 3 2 5 2 2" xfId="24682" xr:uid="{521278F4-B067-4FF4-98D4-38CD07FC491F}"/>
    <cellStyle name="Input 6 2 3 2 5 3" xfId="24683" xr:uid="{E223872A-2263-4C13-B410-461F7DC0A85D}"/>
    <cellStyle name="Input 6 2 3 2 6" xfId="24684" xr:uid="{E2E381EE-9B1C-4963-A5FA-2C82BF27316E}"/>
    <cellStyle name="Input 6 2 3 2 6 2" xfId="24685" xr:uid="{B1E0F16F-7B8F-4746-BCA6-1AFCE23D9F27}"/>
    <cellStyle name="Input 6 2 3 2 6 2 2" xfId="24686" xr:uid="{E2BECD81-4F7C-48DC-9DDF-2C97B6CD524C}"/>
    <cellStyle name="Input 6 2 3 2 6 3" xfId="24687" xr:uid="{362F51FB-FFDC-43D6-85FF-3F6B2F0EC814}"/>
    <cellStyle name="Input 6 2 3 2 7" xfId="24688" xr:uid="{7DC13161-8C64-46F1-9687-BDF0F31A963A}"/>
    <cellStyle name="Input 6 2 3 2 7 2" xfId="24689" xr:uid="{20760766-C6D3-4D84-933D-3C79019BF9A8}"/>
    <cellStyle name="Input 6 2 3 2 7 2 2" xfId="24690" xr:uid="{C4C3A61D-48A1-40D1-B81B-03E43644BDA2}"/>
    <cellStyle name="Input 6 2 3 2 7 3" xfId="24691" xr:uid="{76655167-7716-4DE9-98EF-BED3657D022A}"/>
    <cellStyle name="Input 6 2 3 2 8" xfId="24692" xr:uid="{FBEF0C94-4938-478C-A410-B040A50C6106}"/>
    <cellStyle name="Input 6 2 3 2 8 2" xfId="24693" xr:uid="{17083965-C983-4B87-B32F-B37EBEE21A1C}"/>
    <cellStyle name="Input 6 2 3 2 8 2 2" xfId="24694" xr:uid="{B248078C-9CFB-43FE-8D65-13CB1F11AC00}"/>
    <cellStyle name="Input 6 2 3 2 8 3" xfId="24695" xr:uid="{4107EFF6-DAFF-4864-A7C2-3B443B5D7ED7}"/>
    <cellStyle name="Input 6 2 3 2 9" xfId="24696" xr:uid="{9930BDEA-E5BB-4CEF-9696-D0FD66CD8D14}"/>
    <cellStyle name="Input 6 2 3 2 9 2" xfId="24697" xr:uid="{9B7B102F-0E9F-4721-BC3C-16EC65378CE7}"/>
    <cellStyle name="Input 6 2 3 2 9 2 2" xfId="24698" xr:uid="{F2388FA1-F26D-49F8-B49B-4A2E44688864}"/>
    <cellStyle name="Input 6 2 3 2 9 3" xfId="24699" xr:uid="{B3293D9C-A9AE-4270-97FF-81C5F16BFA6D}"/>
    <cellStyle name="Input 6 2 3 20" xfId="24700" xr:uid="{C59DD34F-1E97-47D7-9B32-5CB2D3CB6EF6}"/>
    <cellStyle name="Input 6 2 3 3" xfId="24701" xr:uid="{2D0B2DB1-BECF-48E3-9E20-8DE71C4B3899}"/>
    <cellStyle name="Input 6 2 3 3 2" xfId="24702" xr:uid="{625014E8-DCB9-4842-BFC6-6372092888EC}"/>
    <cellStyle name="Input 6 2 3 3 2 2" xfId="24703" xr:uid="{78D8781A-4EDB-4671-8A69-1C40FF11E583}"/>
    <cellStyle name="Input 6 2 3 3 3" xfId="24704" xr:uid="{B40068D6-A5B0-45D7-95C3-68E594169BB9}"/>
    <cellStyle name="Input 6 2 3 3 4" xfId="24705" xr:uid="{50573E1D-2FA1-4365-970B-3475CA8ADB6E}"/>
    <cellStyle name="Input 6 2 3 4" xfId="24706" xr:uid="{F7EB12B7-D20D-4EB1-A659-85ECE03FC7E3}"/>
    <cellStyle name="Input 6 2 3 4 2" xfId="24707" xr:uid="{F6DD7EE5-DE31-4CAF-8CE4-CBD47AAB8B0C}"/>
    <cellStyle name="Input 6 2 3 4 2 2" xfId="24708" xr:uid="{A978245D-5464-47DD-9D5D-27A9E6206335}"/>
    <cellStyle name="Input 6 2 3 4 3" xfId="24709" xr:uid="{4852C75F-9F2F-4132-BF19-167A354333F7}"/>
    <cellStyle name="Input 6 2 3 4 4" xfId="24710" xr:uid="{CA61C1E9-158D-416E-BED4-882C088AC5A3}"/>
    <cellStyle name="Input 6 2 3 5" xfId="24711" xr:uid="{B67F1DBD-35DE-4F7C-85C0-13FAA1938A2D}"/>
    <cellStyle name="Input 6 2 3 5 2" xfId="24712" xr:uid="{8AFD17C0-FC19-464A-939D-C03FBA2EBFFC}"/>
    <cellStyle name="Input 6 2 3 5 2 2" xfId="24713" xr:uid="{7A942035-F6BC-4AF0-86BD-91A21A7C288D}"/>
    <cellStyle name="Input 6 2 3 5 3" xfId="24714" xr:uid="{FF04F2D1-04E6-4395-AD5E-1A82E91327E3}"/>
    <cellStyle name="Input 6 2 3 6" xfId="24715" xr:uid="{F5C466F7-C993-41C1-998C-F03A0E9984A3}"/>
    <cellStyle name="Input 6 2 3 6 2" xfId="24716" xr:uid="{5AE47052-EED6-4841-BFC2-5FB169D682B3}"/>
    <cellStyle name="Input 6 2 3 6 2 2" xfId="24717" xr:uid="{5834CA1D-9F01-417B-A4EF-733D9E2B8B03}"/>
    <cellStyle name="Input 6 2 3 6 3" xfId="24718" xr:uid="{DD100DE1-FA2B-4F25-BF45-1E7C5FFBDBE9}"/>
    <cellStyle name="Input 6 2 3 7" xfId="24719" xr:uid="{A7DCDD04-7987-477B-8631-98CF49597D6B}"/>
    <cellStyle name="Input 6 2 3 7 2" xfId="24720" xr:uid="{BCBA003B-4C93-48F8-935B-E3708A046E5C}"/>
    <cellStyle name="Input 6 2 3 7 2 2" xfId="24721" xr:uid="{231F91C9-8A09-4760-9910-E88A2FA1356B}"/>
    <cellStyle name="Input 6 2 3 7 3" xfId="24722" xr:uid="{94F155F8-FC03-4C13-8591-E96179E5E1C9}"/>
    <cellStyle name="Input 6 2 3 8" xfId="24723" xr:uid="{ABBDF2FE-8551-49F8-9A88-C3B78CBE0AC9}"/>
    <cellStyle name="Input 6 2 3 8 2" xfId="24724" xr:uid="{A3AB2D12-6B22-4854-9355-3C1C0E5A24A4}"/>
    <cellStyle name="Input 6 2 3 8 2 2" xfId="24725" xr:uid="{7586EA2E-0F53-4BC3-AA08-B5F391973518}"/>
    <cellStyle name="Input 6 2 3 8 3" xfId="24726" xr:uid="{9A3850A9-C8D3-4D42-B4F2-E34DE7883373}"/>
    <cellStyle name="Input 6 2 3 9" xfId="24727" xr:uid="{0DD705AA-E52B-4A57-A022-5D4C10E3A9A2}"/>
    <cellStyle name="Input 6 2 3 9 2" xfId="24728" xr:uid="{5D709060-3C7F-423E-8BB4-D83E4948D5A1}"/>
    <cellStyle name="Input 6 2 3 9 2 2" xfId="24729" xr:uid="{B21307C3-B93B-4DA1-9D0B-A23600DCBE3D}"/>
    <cellStyle name="Input 6 2 3 9 3" xfId="24730" xr:uid="{3411612E-303A-4495-845B-1C64BF07FA90}"/>
    <cellStyle name="Input 6 2 4" xfId="24731" xr:uid="{89CC3DD2-7656-4080-A7B7-CD6C898DBCE1}"/>
    <cellStyle name="Input 6 2 4 10" xfId="24732" xr:uid="{FD189505-362C-4F4B-8CF6-6C599BCF0F2A}"/>
    <cellStyle name="Input 6 2 4 10 2" xfId="24733" xr:uid="{FFB2F172-98BD-4522-8884-DD00D4D0D886}"/>
    <cellStyle name="Input 6 2 4 10 2 2" xfId="24734" xr:uid="{9AE14BF4-521C-4AAF-B322-32AAFE963DBB}"/>
    <cellStyle name="Input 6 2 4 10 3" xfId="24735" xr:uid="{7B023B8F-3A25-42EC-977A-14E7406E8EE6}"/>
    <cellStyle name="Input 6 2 4 11" xfId="24736" xr:uid="{BD3250DC-5A74-4A9E-9ED8-4FAC9398CECB}"/>
    <cellStyle name="Input 6 2 4 11 2" xfId="24737" xr:uid="{157D4F75-232A-4912-9691-33BAC714C7EE}"/>
    <cellStyle name="Input 6 2 4 11 2 2" xfId="24738" xr:uid="{EF9F6C6A-5932-4823-A8C8-83245C9B60E7}"/>
    <cellStyle name="Input 6 2 4 11 3" xfId="24739" xr:uid="{9E43F913-3495-494A-951B-8151BECBD1E1}"/>
    <cellStyle name="Input 6 2 4 12" xfId="24740" xr:uid="{1DDEC70D-FD33-4396-A6DB-7E26925405FF}"/>
    <cellStyle name="Input 6 2 4 12 2" xfId="24741" xr:uid="{87D1E465-EE62-4F13-9821-B1803448736C}"/>
    <cellStyle name="Input 6 2 4 12 2 2" xfId="24742" xr:uid="{0D0249C1-EDBF-4812-B6B1-3DF6877CB1EC}"/>
    <cellStyle name="Input 6 2 4 12 3" xfId="24743" xr:uid="{49D6E542-83EC-4C51-AAAF-9C9DB6E9637C}"/>
    <cellStyle name="Input 6 2 4 13" xfId="24744" xr:uid="{69E66A48-2FD8-4212-91F6-B410EC490901}"/>
    <cellStyle name="Input 6 2 4 13 2" xfId="24745" xr:uid="{7482A215-D1C4-46BF-8E1B-B50711802C0A}"/>
    <cellStyle name="Input 6 2 4 13 2 2" xfId="24746" xr:uid="{AD2A3FF0-D2DE-4ADF-9DB4-F0E8447A56C9}"/>
    <cellStyle name="Input 6 2 4 13 3" xfId="24747" xr:uid="{B32440A3-894C-4022-BBA0-504566679F16}"/>
    <cellStyle name="Input 6 2 4 14" xfId="24748" xr:uid="{DB94A88B-01EE-4A30-BB59-5D46AEF6C905}"/>
    <cellStyle name="Input 6 2 4 14 2" xfId="24749" xr:uid="{645A52B8-CF10-4250-8769-F74FAAAC9B3B}"/>
    <cellStyle name="Input 6 2 4 14 2 2" xfId="24750" xr:uid="{F4012062-EFDD-41F2-8A5E-CD19C1434656}"/>
    <cellStyle name="Input 6 2 4 14 3" xfId="24751" xr:uid="{9098FFC3-8A3B-4E47-9A35-594759EFFCDD}"/>
    <cellStyle name="Input 6 2 4 15" xfId="24752" xr:uid="{B4D75588-4B23-44B0-9B35-4D73834A4FBE}"/>
    <cellStyle name="Input 6 2 4 15 2" xfId="24753" xr:uid="{91D1F638-CC27-459E-8F53-A211C8AC1DF7}"/>
    <cellStyle name="Input 6 2 4 15 2 2" xfId="24754" xr:uid="{7D6CADD3-BB85-4A50-B318-3435CD30E879}"/>
    <cellStyle name="Input 6 2 4 15 3" xfId="24755" xr:uid="{30359F2A-1F05-4648-A4BB-AD25C9802522}"/>
    <cellStyle name="Input 6 2 4 16" xfId="24756" xr:uid="{4AB7E879-3E52-4305-AD37-5D4E82F19D56}"/>
    <cellStyle name="Input 6 2 4 16 2" xfId="24757" xr:uid="{68170ECB-AD1E-412D-900C-BF0294219217}"/>
    <cellStyle name="Input 6 2 4 16 2 2" xfId="24758" xr:uid="{0905D74D-CA00-47B5-96B9-FDA38AC5AC14}"/>
    <cellStyle name="Input 6 2 4 16 3" xfId="24759" xr:uid="{E011A578-3324-47E9-8F8C-0ABDDE77EB51}"/>
    <cellStyle name="Input 6 2 4 17" xfId="24760" xr:uid="{D6CAD782-45DF-4DDD-B5CC-AE2B331AB031}"/>
    <cellStyle name="Input 6 2 4 17 2" xfId="24761" xr:uid="{C2CE4625-1EF2-4471-B4F2-C2A3A9465A55}"/>
    <cellStyle name="Input 6 2 4 17 2 2" xfId="24762" xr:uid="{022C58B1-00C7-4552-9F3C-38FE31B1448D}"/>
    <cellStyle name="Input 6 2 4 17 3" xfId="24763" xr:uid="{14DAFF7D-9CBA-4D38-AD7C-0F3E4F97BDFC}"/>
    <cellStyle name="Input 6 2 4 18" xfId="24764" xr:uid="{7C41A277-0E43-4ADF-B9B1-4C90804AFB53}"/>
    <cellStyle name="Input 6 2 4 18 2" xfId="24765" xr:uid="{2E9BD469-1A05-4283-A035-5D2102E66E12}"/>
    <cellStyle name="Input 6 2 4 18 2 2" xfId="24766" xr:uid="{B5A0A76F-151C-4EDA-9766-ABE095AFB681}"/>
    <cellStyle name="Input 6 2 4 18 3" xfId="24767" xr:uid="{0974C9D4-6DA8-4E2A-9376-76F294DBD947}"/>
    <cellStyle name="Input 6 2 4 19" xfId="24768" xr:uid="{4F7342D2-6E38-4A84-B65A-E604AB560EC8}"/>
    <cellStyle name="Input 6 2 4 19 2" xfId="24769" xr:uid="{A821C12A-FDC6-4DB8-B36E-96AA0AB9E995}"/>
    <cellStyle name="Input 6 2 4 19 2 2" xfId="24770" xr:uid="{7BFC2AC1-C938-47BC-8687-EF7D92C8BC47}"/>
    <cellStyle name="Input 6 2 4 19 3" xfId="24771" xr:uid="{34976C02-6EFA-4580-9AAB-FA6B8B274DF9}"/>
    <cellStyle name="Input 6 2 4 2" xfId="24772" xr:uid="{7AF57E99-1CAA-4532-8644-4BDDA47E04BD}"/>
    <cellStyle name="Input 6 2 4 2 10" xfId="24773" xr:uid="{18EDE273-4F05-432B-9906-02543A995CD9}"/>
    <cellStyle name="Input 6 2 4 2 10 2" xfId="24774" xr:uid="{A033D0EB-CBFC-4FA0-B5A3-CB27FCC2B62B}"/>
    <cellStyle name="Input 6 2 4 2 10 2 2" xfId="24775" xr:uid="{B32D538D-3656-4E59-9D17-0571F36DAE2A}"/>
    <cellStyle name="Input 6 2 4 2 10 3" xfId="24776" xr:uid="{9482B307-F1F3-410D-8621-02B6DC2AACB5}"/>
    <cellStyle name="Input 6 2 4 2 11" xfId="24777" xr:uid="{6EECA955-A3B9-4176-A91A-4A2256277EFB}"/>
    <cellStyle name="Input 6 2 4 2 11 2" xfId="24778" xr:uid="{7D6F0B4F-CEBE-4D4F-863D-FD3D4967809A}"/>
    <cellStyle name="Input 6 2 4 2 11 2 2" xfId="24779" xr:uid="{FFBF50D5-8D40-4A2A-B20D-B9A6DDE7E709}"/>
    <cellStyle name="Input 6 2 4 2 11 3" xfId="24780" xr:uid="{A9DB2338-59D7-4363-8D79-040E479E105D}"/>
    <cellStyle name="Input 6 2 4 2 12" xfId="24781" xr:uid="{CE5D5DDA-90FF-430E-B427-4B4412D12283}"/>
    <cellStyle name="Input 6 2 4 2 12 2" xfId="24782" xr:uid="{A3E25281-8417-4320-BC32-11C953DFEAFA}"/>
    <cellStyle name="Input 6 2 4 2 12 2 2" xfId="24783" xr:uid="{1190164C-3844-43AA-B486-68DB3053D8C5}"/>
    <cellStyle name="Input 6 2 4 2 12 3" xfId="24784" xr:uid="{6FB25E8A-FFA7-40FC-B6F7-EE4F78E4DAD1}"/>
    <cellStyle name="Input 6 2 4 2 13" xfId="24785" xr:uid="{E9E146A9-D239-48BD-859C-806920C9E3CE}"/>
    <cellStyle name="Input 6 2 4 2 13 2" xfId="24786" xr:uid="{20EB6DE0-0E06-4844-BACA-3148BDEB7D38}"/>
    <cellStyle name="Input 6 2 4 2 13 2 2" xfId="24787" xr:uid="{8DEFD80C-603D-4847-8773-69C589617A8F}"/>
    <cellStyle name="Input 6 2 4 2 13 3" xfId="24788" xr:uid="{31738F78-E713-4E3A-AB97-2C6A8D4093D1}"/>
    <cellStyle name="Input 6 2 4 2 14" xfId="24789" xr:uid="{B1BBB332-E919-484E-8734-27A616F27546}"/>
    <cellStyle name="Input 6 2 4 2 14 2" xfId="24790" xr:uid="{B7C2A4D2-A222-49F7-8F21-A708C59FAA0B}"/>
    <cellStyle name="Input 6 2 4 2 14 2 2" xfId="24791" xr:uid="{6E314C98-55DF-474F-9F81-EE1DC9C9EA07}"/>
    <cellStyle name="Input 6 2 4 2 14 3" xfId="24792" xr:uid="{8F169A2C-83D1-4473-A16D-CFD8C4922778}"/>
    <cellStyle name="Input 6 2 4 2 15" xfId="24793" xr:uid="{A488AED7-16B6-4061-8CB5-63B3C32D8193}"/>
    <cellStyle name="Input 6 2 4 2 15 2" xfId="24794" xr:uid="{9FB07AE4-DEDE-4231-8829-C60DC2F91688}"/>
    <cellStyle name="Input 6 2 4 2 15 2 2" xfId="24795" xr:uid="{218F9DB5-556C-48E4-A4F0-E9848A4FBB94}"/>
    <cellStyle name="Input 6 2 4 2 15 3" xfId="24796" xr:uid="{1658D6C0-A12A-4216-96CC-B2B260195E74}"/>
    <cellStyle name="Input 6 2 4 2 16" xfId="24797" xr:uid="{E55193D2-1823-4B9A-9C8E-4018BF67A959}"/>
    <cellStyle name="Input 6 2 4 2 16 2" xfId="24798" xr:uid="{F1497F85-0363-476C-919A-3A28C6FF5A65}"/>
    <cellStyle name="Input 6 2 4 2 16 2 2" xfId="24799" xr:uid="{5B81C631-4811-4379-AE99-B7176DF70530}"/>
    <cellStyle name="Input 6 2 4 2 16 3" xfId="24800" xr:uid="{6B372468-1204-470F-B92B-75A7CFFEE074}"/>
    <cellStyle name="Input 6 2 4 2 17" xfId="24801" xr:uid="{96497337-88A6-4825-9E16-EA81DC5B1DAA}"/>
    <cellStyle name="Input 6 2 4 2 17 2" xfId="24802" xr:uid="{38223D37-B665-4B93-8838-59FA2357C587}"/>
    <cellStyle name="Input 6 2 4 2 17 2 2" xfId="24803" xr:uid="{5AB29DF2-E34E-4CD8-A172-5A2D920BEAC7}"/>
    <cellStyle name="Input 6 2 4 2 17 3" xfId="24804" xr:uid="{BD16A92F-F070-4BAF-9A4B-F584CE00661E}"/>
    <cellStyle name="Input 6 2 4 2 18" xfId="24805" xr:uid="{798FA5AF-85E5-4B65-9C9C-F7301C82CA9C}"/>
    <cellStyle name="Input 6 2 4 2 18 2" xfId="24806" xr:uid="{82A1B38C-FE7C-4499-9630-6D97216B902B}"/>
    <cellStyle name="Input 6 2 4 2 18 2 2" xfId="24807" xr:uid="{15D8221C-AD38-4075-9BC8-C3C95BB0ACFA}"/>
    <cellStyle name="Input 6 2 4 2 18 3" xfId="24808" xr:uid="{E62C4B83-5FF2-4010-B611-D2D8A672C1DC}"/>
    <cellStyle name="Input 6 2 4 2 19" xfId="24809" xr:uid="{FB552B24-C8A9-4BB5-A5CC-BCBF4F312A7B}"/>
    <cellStyle name="Input 6 2 4 2 19 2" xfId="24810" xr:uid="{90B9D06B-9A37-46AF-8B28-2F716491D7FE}"/>
    <cellStyle name="Input 6 2 4 2 19 2 2" xfId="24811" xr:uid="{BFC1E8F7-63E7-4E34-B313-83DF92243A14}"/>
    <cellStyle name="Input 6 2 4 2 19 3" xfId="24812" xr:uid="{F37616F2-49AB-416B-A20D-DA26272D5C34}"/>
    <cellStyle name="Input 6 2 4 2 2" xfId="24813" xr:uid="{F438C0A6-BDD4-4000-8838-60299C97F400}"/>
    <cellStyle name="Input 6 2 4 2 2 2" xfId="24814" xr:uid="{9A5DD6E7-3B9B-4808-B777-C5BF2C17DD12}"/>
    <cellStyle name="Input 6 2 4 2 2 2 2" xfId="24815" xr:uid="{55C9BAB2-B74E-4DD8-B017-714682BDD2B5}"/>
    <cellStyle name="Input 6 2 4 2 2 3" xfId="24816" xr:uid="{CAD2FD46-7C84-4DF5-A3C2-4E65C4B6C78C}"/>
    <cellStyle name="Input 6 2 4 2 2 4" xfId="24817" xr:uid="{21CD0C51-82BF-46EE-A343-621A4C5572F3}"/>
    <cellStyle name="Input 6 2 4 2 20" xfId="24818" xr:uid="{2EC210C3-5B7D-4372-A4F5-D9666C4564C7}"/>
    <cellStyle name="Input 6 2 4 2 20 2" xfId="24819" xr:uid="{F4F03032-61EA-4B5A-91DA-A5AE8AA37C0A}"/>
    <cellStyle name="Input 6 2 4 2 20 2 2" xfId="24820" xr:uid="{547F3B9F-3737-4E26-BD55-0368709A16B8}"/>
    <cellStyle name="Input 6 2 4 2 20 3" xfId="24821" xr:uid="{D75E107F-DA97-43FA-B237-C0C9CDBCBCF6}"/>
    <cellStyle name="Input 6 2 4 2 21" xfId="24822" xr:uid="{4CF03392-1DB1-454B-9447-6F350E65CAAF}"/>
    <cellStyle name="Input 6 2 4 2 21 2" xfId="24823" xr:uid="{A9FB4CD4-96E1-4C6E-A937-CA8130EA6367}"/>
    <cellStyle name="Input 6 2 4 2 22" xfId="24824" xr:uid="{6E8C51F8-8416-402F-99D3-3E8F88865004}"/>
    <cellStyle name="Input 6 2 4 2 23" xfId="24825" xr:uid="{6655E593-BFB3-4344-A8C5-140FA3E9195D}"/>
    <cellStyle name="Input 6 2 4 2 3" xfId="24826" xr:uid="{F0EBA9FA-6517-4552-B316-3B118E5224F7}"/>
    <cellStyle name="Input 6 2 4 2 3 2" xfId="24827" xr:uid="{5EAE071D-EFC9-4C2C-8C25-476501A9088B}"/>
    <cellStyle name="Input 6 2 4 2 3 2 2" xfId="24828" xr:uid="{B5250BE6-0D65-4109-873C-3B4D2C006996}"/>
    <cellStyle name="Input 6 2 4 2 3 3" xfId="24829" xr:uid="{61B634D7-04EE-4A60-99FE-FFE48FA28296}"/>
    <cellStyle name="Input 6 2 4 2 4" xfId="24830" xr:uid="{C7D271CD-92EA-4050-A7D2-34264E2A6D46}"/>
    <cellStyle name="Input 6 2 4 2 4 2" xfId="24831" xr:uid="{0868E1AA-26FE-4AC9-985A-D81B1938FEC4}"/>
    <cellStyle name="Input 6 2 4 2 4 2 2" xfId="24832" xr:uid="{17FA64EB-A0CD-4BC5-BB93-BC3D4D65AE1A}"/>
    <cellStyle name="Input 6 2 4 2 4 3" xfId="24833" xr:uid="{8B77C1B6-6B07-406D-8307-2A1CD7712A3A}"/>
    <cellStyle name="Input 6 2 4 2 5" xfId="24834" xr:uid="{0FD5AFBA-1C0B-4F77-BC33-56E4B9FE9A4C}"/>
    <cellStyle name="Input 6 2 4 2 5 2" xfId="24835" xr:uid="{40C5ECA5-32CB-4610-BAF2-BA83F601230A}"/>
    <cellStyle name="Input 6 2 4 2 5 2 2" xfId="24836" xr:uid="{922DC514-6A43-4C3F-AE5B-94C345D2B14D}"/>
    <cellStyle name="Input 6 2 4 2 5 3" xfId="24837" xr:uid="{2BFB3B0B-2253-44C4-8654-14BD080FC24D}"/>
    <cellStyle name="Input 6 2 4 2 6" xfId="24838" xr:uid="{94AA40C7-7547-4891-80B5-75DF0AD52CDE}"/>
    <cellStyle name="Input 6 2 4 2 6 2" xfId="24839" xr:uid="{BBC47DD7-7C7D-40D7-B94A-1AB83EE6366A}"/>
    <cellStyle name="Input 6 2 4 2 6 2 2" xfId="24840" xr:uid="{5908DB2A-A6C8-4194-B81C-DD7337AD4A73}"/>
    <cellStyle name="Input 6 2 4 2 6 3" xfId="24841" xr:uid="{CBEA120C-15F9-4269-8A97-067AEB0D58B8}"/>
    <cellStyle name="Input 6 2 4 2 7" xfId="24842" xr:uid="{4376E7B0-5329-47BF-A6BD-BF802A078BEF}"/>
    <cellStyle name="Input 6 2 4 2 7 2" xfId="24843" xr:uid="{36B87995-8428-4E54-BAB8-DFF141FC8F15}"/>
    <cellStyle name="Input 6 2 4 2 7 2 2" xfId="24844" xr:uid="{C8DABCB3-9B3B-4462-9D1A-B8C3C0F96F5A}"/>
    <cellStyle name="Input 6 2 4 2 7 3" xfId="24845" xr:uid="{9A7949E9-D586-470B-98DF-B4B696A082C9}"/>
    <cellStyle name="Input 6 2 4 2 8" xfId="24846" xr:uid="{0D7864AA-7F8C-47B3-AC47-0D975E0E345E}"/>
    <cellStyle name="Input 6 2 4 2 8 2" xfId="24847" xr:uid="{2B3C98A8-C0A3-4378-B7D0-2EF224A12329}"/>
    <cellStyle name="Input 6 2 4 2 8 2 2" xfId="24848" xr:uid="{78F93187-4F88-4C64-92CE-0BF5DF34CE19}"/>
    <cellStyle name="Input 6 2 4 2 8 3" xfId="24849" xr:uid="{3D45C906-A386-4E76-9025-37F4CBC939D0}"/>
    <cellStyle name="Input 6 2 4 2 9" xfId="24850" xr:uid="{C7A01B1F-7910-4567-9454-E1EDFA3228C3}"/>
    <cellStyle name="Input 6 2 4 2 9 2" xfId="24851" xr:uid="{733D213A-BD71-4606-9B8A-CBE1A49C97B7}"/>
    <cellStyle name="Input 6 2 4 2 9 2 2" xfId="24852" xr:uid="{3521436E-B2F1-4413-8895-19363E4120F0}"/>
    <cellStyle name="Input 6 2 4 2 9 3" xfId="24853" xr:uid="{C2711933-C1B1-4327-B4F0-DAF6FCA05A4B}"/>
    <cellStyle name="Input 6 2 4 20" xfId="24854" xr:uid="{F5F35720-90C4-4EFC-840D-AAB07E336008}"/>
    <cellStyle name="Input 6 2 4 20 2" xfId="24855" xr:uid="{58EFA330-5338-496D-9D47-36C1984322D8}"/>
    <cellStyle name="Input 6 2 4 20 2 2" xfId="24856" xr:uid="{0C716DFD-17F4-4DBF-87BB-1077ABDE0D13}"/>
    <cellStyle name="Input 6 2 4 20 3" xfId="24857" xr:uid="{32BE7B2D-E162-4AE0-923D-071315536474}"/>
    <cellStyle name="Input 6 2 4 21" xfId="24858" xr:uid="{B37A6F46-1577-4B27-870C-418C56B6C057}"/>
    <cellStyle name="Input 6 2 4 21 2" xfId="24859" xr:uid="{535188E6-EF5C-429E-ABC8-BD74DAA3F040}"/>
    <cellStyle name="Input 6 2 4 21 2 2" xfId="24860" xr:uid="{BFFCBDFC-87C3-4117-8E01-5F49928BDDA7}"/>
    <cellStyle name="Input 6 2 4 21 3" xfId="24861" xr:uid="{DA946498-CF87-424E-919E-D0CD5F5C7AE4}"/>
    <cellStyle name="Input 6 2 4 22" xfId="24862" xr:uid="{69403AC7-C93E-4AED-A2C4-41CCAD40B7A4}"/>
    <cellStyle name="Input 6 2 4 22 2" xfId="24863" xr:uid="{6C45FE7C-F4CD-468A-ACD1-12B536833154}"/>
    <cellStyle name="Input 6 2 4 23" xfId="24864" xr:uid="{B2D2FD9A-9D92-485F-83E9-7FE74ED06FF1}"/>
    <cellStyle name="Input 6 2 4 24" xfId="24865" xr:uid="{DEFF0704-ECEE-499C-8D18-E7E046371BF8}"/>
    <cellStyle name="Input 6 2 4 3" xfId="24866" xr:uid="{1C4C13A9-2128-4616-86C0-7C5037B53CA4}"/>
    <cellStyle name="Input 6 2 4 3 2" xfId="24867" xr:uid="{D961A7D3-DBCD-4731-A1C8-800E86D87CC7}"/>
    <cellStyle name="Input 6 2 4 3 2 2" xfId="24868" xr:uid="{5815DB2F-7244-48CB-94CF-7C7BC63F69BC}"/>
    <cellStyle name="Input 6 2 4 3 3" xfId="24869" xr:uid="{56D8FCCB-C121-41DB-9850-BB8570233EFE}"/>
    <cellStyle name="Input 6 2 4 3 4" xfId="24870" xr:uid="{331306AE-D544-4687-85D7-5D389F81562C}"/>
    <cellStyle name="Input 6 2 4 4" xfId="24871" xr:uid="{B2C28FE4-3545-4E1E-AD8C-641ECE5306FF}"/>
    <cellStyle name="Input 6 2 4 4 2" xfId="24872" xr:uid="{2A5C15EE-E60E-4D80-81D8-5F0939DBA5C0}"/>
    <cellStyle name="Input 6 2 4 4 2 2" xfId="24873" xr:uid="{7C3A405E-7972-450B-BE29-77105DEC69BE}"/>
    <cellStyle name="Input 6 2 4 4 3" xfId="24874" xr:uid="{8B638828-4024-4FE8-A073-073327A60308}"/>
    <cellStyle name="Input 6 2 4 4 4" xfId="24875" xr:uid="{56D5F1C2-85BF-4958-8C08-D117AD2B20FD}"/>
    <cellStyle name="Input 6 2 4 5" xfId="24876" xr:uid="{40D8B152-BCFB-405A-95ED-D748A8EF19C2}"/>
    <cellStyle name="Input 6 2 4 5 2" xfId="24877" xr:uid="{B248D2FC-70F4-4742-BA6D-F956F87215B2}"/>
    <cellStyle name="Input 6 2 4 5 2 2" xfId="24878" xr:uid="{F0FBA485-14D4-402D-B1E9-D12A7C072AA1}"/>
    <cellStyle name="Input 6 2 4 5 3" xfId="24879" xr:uid="{57975728-E2D9-4C20-9B6A-03B3FE9F989A}"/>
    <cellStyle name="Input 6 2 4 6" xfId="24880" xr:uid="{A7351D0A-42D4-46CB-A61E-F55348E8F4CA}"/>
    <cellStyle name="Input 6 2 4 6 2" xfId="24881" xr:uid="{7CEA45ED-9FB3-4E02-846F-6195ED2DD10E}"/>
    <cellStyle name="Input 6 2 4 6 2 2" xfId="24882" xr:uid="{C01AA8F2-448D-4E18-B582-BE2020081D9B}"/>
    <cellStyle name="Input 6 2 4 6 3" xfId="24883" xr:uid="{60304FA8-18E9-4629-AEBB-7237CBC22386}"/>
    <cellStyle name="Input 6 2 4 7" xfId="24884" xr:uid="{B8822257-725D-4BE3-9621-CB6983ADBB7A}"/>
    <cellStyle name="Input 6 2 4 7 2" xfId="24885" xr:uid="{782301FC-843F-489C-97A0-CC818AADAE2C}"/>
    <cellStyle name="Input 6 2 4 7 2 2" xfId="24886" xr:uid="{1313C15F-9F43-470D-9F93-2815572BF515}"/>
    <cellStyle name="Input 6 2 4 7 3" xfId="24887" xr:uid="{B7FC6E75-E9DC-4FC9-9D9D-31D3E444790C}"/>
    <cellStyle name="Input 6 2 4 8" xfId="24888" xr:uid="{A9148200-A6A8-487E-924A-58F6D0344474}"/>
    <cellStyle name="Input 6 2 4 8 2" xfId="24889" xr:uid="{7457B44F-4E08-4D60-817F-4109E02D8562}"/>
    <cellStyle name="Input 6 2 4 8 2 2" xfId="24890" xr:uid="{B5BA50B2-7B51-4ACE-9B39-FCBA9B13EC4A}"/>
    <cellStyle name="Input 6 2 4 8 3" xfId="24891" xr:uid="{7893FFCB-001D-4CE6-BDA1-D297638B7910}"/>
    <cellStyle name="Input 6 2 4 9" xfId="24892" xr:uid="{C916A4E7-F2CC-47D7-B40B-F902AB1F8A0B}"/>
    <cellStyle name="Input 6 2 4 9 2" xfId="24893" xr:uid="{82F1F353-584B-4D35-B3F7-D84FFD5CE701}"/>
    <cellStyle name="Input 6 2 4 9 2 2" xfId="24894" xr:uid="{D02B129B-051C-46B2-802E-66E29E75BDAE}"/>
    <cellStyle name="Input 6 2 4 9 3" xfId="24895" xr:uid="{CA26B096-40D3-4A93-843B-5C84CDF7E8A0}"/>
    <cellStyle name="Input 6 2 5" xfId="24896" xr:uid="{05CD03D9-D4CD-4858-89BA-5BA654DA9D94}"/>
    <cellStyle name="Input 6 2 5 10" xfId="24897" xr:uid="{4547059B-B755-4C42-AA42-3FCE955BAF9C}"/>
    <cellStyle name="Input 6 2 5 10 2" xfId="24898" xr:uid="{915B02ED-7769-4142-8AA1-3B6B64E04C4D}"/>
    <cellStyle name="Input 6 2 5 10 2 2" xfId="24899" xr:uid="{F71C1BB5-B3ED-47D0-83D5-B5C57B3FB25E}"/>
    <cellStyle name="Input 6 2 5 10 3" xfId="24900" xr:uid="{571E9EB8-5EB1-4D02-A842-34AF5FFD584F}"/>
    <cellStyle name="Input 6 2 5 11" xfId="24901" xr:uid="{A5DCC6A9-C81B-4BC7-A43D-17CE6D225B08}"/>
    <cellStyle name="Input 6 2 5 11 2" xfId="24902" xr:uid="{EC52733F-1277-4335-8680-8B4F47A17348}"/>
    <cellStyle name="Input 6 2 5 11 2 2" xfId="24903" xr:uid="{4C8A56D6-3CC2-40AA-9628-B27A15AC0D8F}"/>
    <cellStyle name="Input 6 2 5 11 3" xfId="24904" xr:uid="{2B044D7D-0D9C-4111-B1C7-8FA4A81E5114}"/>
    <cellStyle name="Input 6 2 5 12" xfId="24905" xr:uid="{4DF06D7C-54D7-4A66-A4D8-31984413455F}"/>
    <cellStyle name="Input 6 2 5 12 2" xfId="24906" xr:uid="{65585EBD-60DB-42B9-8724-64401BFC425F}"/>
    <cellStyle name="Input 6 2 5 12 2 2" xfId="24907" xr:uid="{9DFF7A14-362C-4DC1-9A40-7C11FC7592B0}"/>
    <cellStyle name="Input 6 2 5 12 3" xfId="24908" xr:uid="{03191987-A434-427F-B01A-1EA7419FAE57}"/>
    <cellStyle name="Input 6 2 5 13" xfId="24909" xr:uid="{EB6CE0FA-0C6E-4C7A-966B-F20E0FDA510D}"/>
    <cellStyle name="Input 6 2 5 13 2" xfId="24910" xr:uid="{007FBD45-5B8A-4A0C-9133-4A5C3C0463CA}"/>
    <cellStyle name="Input 6 2 5 13 2 2" xfId="24911" xr:uid="{92F7F00A-820D-4B8F-8019-9A3498AED916}"/>
    <cellStyle name="Input 6 2 5 13 3" xfId="24912" xr:uid="{36AEA4A5-87DD-426B-883D-98A0C30CDDD5}"/>
    <cellStyle name="Input 6 2 5 14" xfId="24913" xr:uid="{3BB47F16-35EB-436F-933D-B1775FD941D0}"/>
    <cellStyle name="Input 6 2 5 14 2" xfId="24914" xr:uid="{F93F56E4-E584-46C4-9D5D-7C211922FC79}"/>
    <cellStyle name="Input 6 2 5 14 2 2" xfId="24915" xr:uid="{AAD8412C-0D56-4F22-8044-93022E0F383A}"/>
    <cellStyle name="Input 6 2 5 14 3" xfId="24916" xr:uid="{033A76B4-8501-4B54-AF5C-0B3DF872DDBB}"/>
    <cellStyle name="Input 6 2 5 15" xfId="24917" xr:uid="{0A5C86AA-96B7-415E-AA10-7C62849059A2}"/>
    <cellStyle name="Input 6 2 5 15 2" xfId="24918" xr:uid="{D49E57BC-7F32-446F-AADF-8A6A12005316}"/>
    <cellStyle name="Input 6 2 5 15 2 2" xfId="24919" xr:uid="{6CE19382-B5D5-48A4-8DD1-C2C75C3AF4FE}"/>
    <cellStyle name="Input 6 2 5 15 3" xfId="24920" xr:uid="{3258ACE6-1E49-4390-A2BF-918A1AFFF002}"/>
    <cellStyle name="Input 6 2 5 16" xfId="24921" xr:uid="{F86EA0B0-886D-412D-8C4F-A9024A28D826}"/>
    <cellStyle name="Input 6 2 5 16 2" xfId="24922" xr:uid="{961D1F1F-2AB1-43EA-B80B-E5D1F1CB3748}"/>
    <cellStyle name="Input 6 2 5 16 2 2" xfId="24923" xr:uid="{144BC902-4B4C-4C56-B80C-4880F90641B2}"/>
    <cellStyle name="Input 6 2 5 16 3" xfId="24924" xr:uid="{23AEA9A1-9752-469A-B3A5-78579556D654}"/>
    <cellStyle name="Input 6 2 5 17" xfId="24925" xr:uid="{25C03865-71E5-411F-9167-65081FBF5189}"/>
    <cellStyle name="Input 6 2 5 17 2" xfId="24926" xr:uid="{FB85F7F9-BD19-4D3D-9EEE-294C5A7E783C}"/>
    <cellStyle name="Input 6 2 5 17 2 2" xfId="24927" xr:uid="{AE421E9D-121E-4190-9B24-8085EAE97642}"/>
    <cellStyle name="Input 6 2 5 17 3" xfId="24928" xr:uid="{C05CD120-B1E6-406B-9FE0-D97A83E9B5BF}"/>
    <cellStyle name="Input 6 2 5 18" xfId="24929" xr:uid="{A0CC9A70-9A14-478B-976D-B8A46938E95C}"/>
    <cellStyle name="Input 6 2 5 18 2" xfId="24930" xr:uid="{D60ECA6A-FC33-45C8-AC3D-BA72EFCA3ECD}"/>
    <cellStyle name="Input 6 2 5 18 2 2" xfId="24931" xr:uid="{2C72127E-306F-4A5C-9A68-12EF319FA813}"/>
    <cellStyle name="Input 6 2 5 18 3" xfId="24932" xr:uid="{CB91444E-0B1E-403A-9222-5591703565DB}"/>
    <cellStyle name="Input 6 2 5 19" xfId="24933" xr:uid="{7E0F8A50-26A2-41A6-B743-302418BEF7BA}"/>
    <cellStyle name="Input 6 2 5 19 2" xfId="24934" xr:uid="{82468DC3-74A3-4A42-9054-FDD14E86586A}"/>
    <cellStyle name="Input 6 2 5 19 2 2" xfId="24935" xr:uid="{189EAB3F-6AFD-465F-8872-85238F947716}"/>
    <cellStyle name="Input 6 2 5 19 3" xfId="24936" xr:uid="{723B4EBE-F705-4CE1-B9B9-90DCB0EC03C1}"/>
    <cellStyle name="Input 6 2 5 2" xfId="24937" xr:uid="{38BD9B06-F09B-4AC9-96E7-57C8984F95A8}"/>
    <cellStyle name="Input 6 2 5 2 2" xfId="24938" xr:uid="{E2B2F8E7-31EB-4FC2-A70A-289233682D5F}"/>
    <cellStyle name="Input 6 2 5 2 2 2" xfId="24939" xr:uid="{FBEA9BB5-61AF-45AA-8879-91BA8504B50A}"/>
    <cellStyle name="Input 6 2 5 2 3" xfId="24940" xr:uid="{C9338D5F-6A66-49C2-ACA5-92AA58F985D9}"/>
    <cellStyle name="Input 6 2 5 2 4" xfId="24941" xr:uid="{3248D4DE-657B-4EAC-BDA8-D1F9FA8624DC}"/>
    <cellStyle name="Input 6 2 5 20" xfId="24942" xr:uid="{54361D99-8EAA-4C3C-A0DA-5AF36ED56AFF}"/>
    <cellStyle name="Input 6 2 5 20 2" xfId="24943" xr:uid="{D43767D6-5C30-4B71-89AF-5634EE2E79B4}"/>
    <cellStyle name="Input 6 2 5 20 2 2" xfId="24944" xr:uid="{42BB69B0-ED19-48C7-9EE7-3373DC745283}"/>
    <cellStyle name="Input 6 2 5 20 3" xfId="24945" xr:uid="{A89D539A-0299-4EEA-AC7B-5188714779B2}"/>
    <cellStyle name="Input 6 2 5 21" xfId="24946" xr:uid="{1657D5D5-6F59-46C1-8F8D-31D6626F325A}"/>
    <cellStyle name="Input 6 2 5 21 2" xfId="24947" xr:uid="{2C8B429D-DF1E-431F-8F6C-B8B3C734DF65}"/>
    <cellStyle name="Input 6 2 5 22" xfId="24948" xr:uid="{5514D24D-EBB9-4102-8098-92222772CA67}"/>
    <cellStyle name="Input 6 2 5 23" xfId="24949" xr:uid="{4B50D6E8-B292-4225-BEB6-F8BD6F03CE1D}"/>
    <cellStyle name="Input 6 2 5 3" xfId="24950" xr:uid="{D10DE70D-1551-4AE5-9CF4-1FACB35B6EEE}"/>
    <cellStyle name="Input 6 2 5 3 2" xfId="24951" xr:uid="{A770CBAC-1DE4-40DE-B607-FDE35B8E1078}"/>
    <cellStyle name="Input 6 2 5 3 2 2" xfId="24952" xr:uid="{C2BD0113-BC8D-4278-9035-27C44D778E77}"/>
    <cellStyle name="Input 6 2 5 3 3" xfId="24953" xr:uid="{3FF0683B-49F2-498B-A6CA-3D8316E23963}"/>
    <cellStyle name="Input 6 2 5 4" xfId="24954" xr:uid="{D7AE58A1-914E-427F-B0AE-92FCE35AC70E}"/>
    <cellStyle name="Input 6 2 5 4 2" xfId="24955" xr:uid="{A0757B23-03EC-4D08-8C80-15E904269C8A}"/>
    <cellStyle name="Input 6 2 5 4 2 2" xfId="24956" xr:uid="{216B4004-AD2D-414B-8B5D-AE0808368580}"/>
    <cellStyle name="Input 6 2 5 4 3" xfId="24957" xr:uid="{639ED182-30B9-4FD3-BB9F-341EFDB21C18}"/>
    <cellStyle name="Input 6 2 5 5" xfId="24958" xr:uid="{0FFD6F0B-6E53-4C68-9F15-F533BE6BE900}"/>
    <cellStyle name="Input 6 2 5 5 2" xfId="24959" xr:uid="{7E5DEC7C-8E83-4413-B206-8A0C639B3B45}"/>
    <cellStyle name="Input 6 2 5 5 2 2" xfId="24960" xr:uid="{424367C8-5E9F-448E-AC4B-517396BED54A}"/>
    <cellStyle name="Input 6 2 5 5 3" xfId="24961" xr:uid="{CFF9878F-A798-4E0D-8755-EDD20A72A1D0}"/>
    <cellStyle name="Input 6 2 5 6" xfId="24962" xr:uid="{FF992296-1459-49BB-86D3-CEDBD8907A95}"/>
    <cellStyle name="Input 6 2 5 6 2" xfId="24963" xr:uid="{1C39178A-0945-400B-B5D0-9877EBF63DAD}"/>
    <cellStyle name="Input 6 2 5 6 2 2" xfId="24964" xr:uid="{D15FF636-8FE0-4FAD-B9E4-F629453AF194}"/>
    <cellStyle name="Input 6 2 5 6 3" xfId="24965" xr:uid="{5312C20F-5783-41BF-B299-DE5D473034ED}"/>
    <cellStyle name="Input 6 2 5 7" xfId="24966" xr:uid="{0551E8CF-A804-4BDF-8486-8B0C5D32DFDA}"/>
    <cellStyle name="Input 6 2 5 7 2" xfId="24967" xr:uid="{547375B2-0832-41A0-9DDB-E7FDDEC2785C}"/>
    <cellStyle name="Input 6 2 5 7 2 2" xfId="24968" xr:uid="{EA767FE0-83EF-448D-A4A6-8DCD50B7AFB1}"/>
    <cellStyle name="Input 6 2 5 7 3" xfId="24969" xr:uid="{514F77B9-6DAE-468B-8172-33035F54026C}"/>
    <cellStyle name="Input 6 2 5 8" xfId="24970" xr:uid="{BB716D39-BD53-4AE2-A8D8-A7D335CF34FF}"/>
    <cellStyle name="Input 6 2 5 8 2" xfId="24971" xr:uid="{06D6E454-7A78-41EE-9DDF-AF54756FA7AC}"/>
    <cellStyle name="Input 6 2 5 8 2 2" xfId="24972" xr:uid="{7D4BABAA-E49C-4EC0-BDF1-6337589E5E65}"/>
    <cellStyle name="Input 6 2 5 8 3" xfId="24973" xr:uid="{6D8D3A48-E0C6-4F9B-B9D4-35A8A0F71DC6}"/>
    <cellStyle name="Input 6 2 5 9" xfId="24974" xr:uid="{16D44C19-DE39-44AC-AA52-BD0E7FC183D1}"/>
    <cellStyle name="Input 6 2 5 9 2" xfId="24975" xr:uid="{3D9B1FA5-A36D-4080-A26B-979E20212541}"/>
    <cellStyle name="Input 6 2 5 9 2 2" xfId="24976" xr:uid="{DEC191AF-EB36-46D5-B1CF-B7AAA6417CD0}"/>
    <cellStyle name="Input 6 2 5 9 3" xfId="24977" xr:uid="{8A5358FF-802B-4761-B63A-C67D2715568E}"/>
    <cellStyle name="Input 6 2 6" xfId="24978" xr:uid="{D3D71D9E-5338-487D-A246-2F0949434341}"/>
    <cellStyle name="Input 6 2 6 2" xfId="24979" xr:uid="{13C636BF-3AE1-4921-9C9E-8CA9FC03C1CA}"/>
    <cellStyle name="Input 6 2 6 2 2" xfId="24980" xr:uid="{2D5CC3B9-1DA7-4E0E-A845-0458C16405EE}"/>
    <cellStyle name="Input 6 2 6 3" xfId="24981" xr:uid="{539C0789-4580-4F8D-9E01-DC0B0016BAF7}"/>
    <cellStyle name="Input 6 2 6 4" xfId="24982" xr:uid="{9179D4BA-9578-4BB7-AD4C-3FE56993DF0B}"/>
    <cellStyle name="Input 6 2 7" xfId="24983" xr:uid="{D9637C33-E3B0-48FD-9E9C-D32B3DB9B581}"/>
    <cellStyle name="Input 6 2 7 2" xfId="24984" xr:uid="{F3AAE01F-95A2-4E24-B325-DA7F4013600B}"/>
    <cellStyle name="Input 6 2 7 2 2" xfId="24985" xr:uid="{B62A22D1-3DA8-4699-9DE7-BDACEA5192DD}"/>
    <cellStyle name="Input 6 2 7 3" xfId="24986" xr:uid="{5BAD0718-7267-4695-A44E-BFAD600F3888}"/>
    <cellStyle name="Input 6 2 8" xfId="24987" xr:uid="{D7B82CFB-2F51-4218-A91F-7993295CD7E4}"/>
    <cellStyle name="Input 6 2 8 2" xfId="24988" xr:uid="{43998D90-1DA6-4C12-BA2C-12285C4A6ED4}"/>
    <cellStyle name="Input 6 2 8 2 2" xfId="24989" xr:uid="{21440FFE-C6A4-4CAA-9E69-8061AAFBFAE4}"/>
    <cellStyle name="Input 6 2 8 3" xfId="24990" xr:uid="{B9EB075C-C2F5-4C77-A8C6-C0A4FBB6118A}"/>
    <cellStyle name="Input 6 2 9" xfId="24991" xr:uid="{6A919E43-5FED-4DDE-82D5-76A2BE87144E}"/>
    <cellStyle name="Input 6 2 9 2" xfId="24992" xr:uid="{C1B55E9A-9750-4E7C-9A67-C35C1A483E7C}"/>
    <cellStyle name="Input 6 2 9 2 2" xfId="24993" xr:uid="{BDE304CE-9604-43B3-A7AD-1B3B43F982D0}"/>
    <cellStyle name="Input 6 2 9 3" xfId="24994" xr:uid="{BA362D43-6B1F-4910-94FE-3ECE7CB74593}"/>
    <cellStyle name="Input 6 20" xfId="24995" xr:uid="{F3BA4582-6376-493D-B5C3-E35B5EDA798F}"/>
    <cellStyle name="Input 6 20 2" xfId="24996" xr:uid="{C7E23260-C972-4562-8D7F-8317EA82F0DB}"/>
    <cellStyle name="Input 6 20 2 2" xfId="24997" xr:uid="{C10ED2F7-C535-48BA-A503-125B11C26CA1}"/>
    <cellStyle name="Input 6 20 3" xfId="24998" xr:uid="{C3B058C8-EBE1-418C-9128-1B835FC9C296}"/>
    <cellStyle name="Input 6 21" xfId="24999" xr:uid="{3C737CA6-02F3-48AF-A3A1-149FB1AAA016}"/>
    <cellStyle name="Input 6 21 2" xfId="25000" xr:uid="{1178E1F8-AB9B-42BA-81FA-EE3048B78E5B}"/>
    <cellStyle name="Input 6 21 2 2" xfId="25001" xr:uid="{D1104F54-BA35-478A-AEE1-9D61E7969D33}"/>
    <cellStyle name="Input 6 21 3" xfId="25002" xr:uid="{287CE542-F6A3-4555-95B6-DC158E1213B2}"/>
    <cellStyle name="Input 6 22" xfId="25003" xr:uid="{1EE3853B-FFCF-4015-B510-31A08D09696E}"/>
    <cellStyle name="Input 6 22 2" xfId="25004" xr:uid="{260E82B3-63B8-45A4-92CC-17522E32E152}"/>
    <cellStyle name="Input 6 23" xfId="25005" xr:uid="{F348B77E-0E26-47F8-A5A9-E9F87D0E25B3}"/>
    <cellStyle name="Input 6 24" xfId="25006" xr:uid="{ED3FE876-463D-4330-8DC3-0431C3584A76}"/>
    <cellStyle name="Input 6 25" xfId="25007" xr:uid="{86066933-DF59-4E00-8056-E9B1C7799D35}"/>
    <cellStyle name="Input 6 26" xfId="25008" xr:uid="{011B3882-8508-4E09-B451-DBDDBD545531}"/>
    <cellStyle name="Input 6 27" xfId="25009" xr:uid="{D9B0041C-9FF0-447E-8EAD-0FD664E9EFD9}"/>
    <cellStyle name="Input 6 28" xfId="25010" xr:uid="{390867EF-C516-4B99-A7B2-28EFAB57286E}"/>
    <cellStyle name="Input 6 29" xfId="25011" xr:uid="{09D6D34A-9E49-415E-AA89-1D257048C7CA}"/>
    <cellStyle name="Input 6 3" xfId="25012" xr:uid="{54968790-1E18-4C59-B2C0-1DCB724EBBA9}"/>
    <cellStyle name="Input 6 3 10" xfId="25013" xr:uid="{D030A82C-E784-439F-81CE-0EA2412DF54A}"/>
    <cellStyle name="Input 6 3 10 2" xfId="25014" xr:uid="{603811C6-A68B-48F0-8AE6-85B6C055CA19}"/>
    <cellStyle name="Input 6 3 10 2 2" xfId="25015" xr:uid="{D66F9827-2491-4171-AAEE-AD3F0FCCA0F7}"/>
    <cellStyle name="Input 6 3 10 3" xfId="25016" xr:uid="{7BEED464-A7E4-4B01-BECA-B05D8509F3ED}"/>
    <cellStyle name="Input 6 3 11" xfId="25017" xr:uid="{DF4448F5-5206-46A5-96D4-BC482341DF90}"/>
    <cellStyle name="Input 6 3 11 2" xfId="25018" xr:uid="{8B630B4D-6E8B-4922-8627-DB0AED3A799B}"/>
    <cellStyle name="Input 6 3 11 2 2" xfId="25019" xr:uid="{10CE0D82-D673-43D9-AC09-A51A04F8CE7F}"/>
    <cellStyle name="Input 6 3 11 3" xfId="25020" xr:uid="{398FD311-950B-4A7E-9A5C-971CEF5E4C1D}"/>
    <cellStyle name="Input 6 3 12" xfId="25021" xr:uid="{D03E5CDA-4FFB-4212-84B0-4AC1898728BE}"/>
    <cellStyle name="Input 6 3 12 2" xfId="25022" xr:uid="{FDC2760B-8BB1-4C58-97A9-62075E34CA2C}"/>
    <cellStyle name="Input 6 3 12 2 2" xfId="25023" xr:uid="{5D4B08BF-1779-40B1-A19B-3FBEF420D57D}"/>
    <cellStyle name="Input 6 3 12 3" xfId="25024" xr:uid="{91ACBE39-CE1F-41C5-93C3-FC1FD215D205}"/>
    <cellStyle name="Input 6 3 13" xfId="25025" xr:uid="{B036B177-9A6F-45D7-8D20-81348587C948}"/>
    <cellStyle name="Input 6 3 13 2" xfId="25026" xr:uid="{D0DC10FF-A26C-41C6-A00E-89DD246D47F7}"/>
    <cellStyle name="Input 6 3 13 2 2" xfId="25027" xr:uid="{FF1F7AA7-5FAE-43E6-B8F4-951DDBE77BD9}"/>
    <cellStyle name="Input 6 3 13 3" xfId="25028" xr:uid="{3E4F8570-17C3-4A1E-BFCF-79A44F9AB1CF}"/>
    <cellStyle name="Input 6 3 14" xfId="25029" xr:uid="{797B449B-992A-458B-A65E-358745DA8248}"/>
    <cellStyle name="Input 6 3 14 2" xfId="25030" xr:uid="{8878AF42-E7D8-4B99-A495-238E4F785A54}"/>
    <cellStyle name="Input 6 3 14 2 2" xfId="25031" xr:uid="{CD3D17DA-5D8C-4B37-A436-F3591F6F545B}"/>
    <cellStyle name="Input 6 3 14 3" xfId="25032" xr:uid="{33641C87-5383-4410-A68F-96C523366BC4}"/>
    <cellStyle name="Input 6 3 15" xfId="25033" xr:uid="{4FFB3321-7669-41B8-9126-EC8B5E818E72}"/>
    <cellStyle name="Input 6 3 15 2" xfId="25034" xr:uid="{82BA7E9E-E845-414D-8A49-43EE1D3F31A3}"/>
    <cellStyle name="Input 6 3 15 2 2" xfId="25035" xr:uid="{2D721FE6-F569-476F-80F1-1FFE0E09CC9F}"/>
    <cellStyle name="Input 6 3 15 3" xfId="25036" xr:uid="{02E329C1-DA10-4028-969A-03BDB6DA6269}"/>
    <cellStyle name="Input 6 3 16" xfId="25037" xr:uid="{8721FDDE-D655-464C-B025-617F6270325F}"/>
    <cellStyle name="Input 6 3 16 2" xfId="25038" xr:uid="{87FCF24D-D59E-47CE-99C8-D3314FF6DE23}"/>
    <cellStyle name="Input 6 3 16 2 2" xfId="25039" xr:uid="{E8337A98-D713-4224-94A2-10B2C56F985D}"/>
    <cellStyle name="Input 6 3 16 3" xfId="25040" xr:uid="{33E64722-A80F-420D-BCF0-BBE8267D715E}"/>
    <cellStyle name="Input 6 3 17" xfId="25041" xr:uid="{15C347B5-E318-46D9-845A-3675A4F330D5}"/>
    <cellStyle name="Input 6 3 17 2" xfId="25042" xr:uid="{BCB9387D-816E-4551-8732-C86A8A2D6174}"/>
    <cellStyle name="Input 6 3 17 2 2" xfId="25043" xr:uid="{FA474A34-1CF7-4A06-A0EC-CAAA978E4547}"/>
    <cellStyle name="Input 6 3 17 3" xfId="25044" xr:uid="{8678AD88-00A1-478F-82EB-9B9568AD7C15}"/>
    <cellStyle name="Input 6 3 18" xfId="25045" xr:uid="{1F137376-E84F-4198-A408-A0E7AC02E41F}"/>
    <cellStyle name="Input 6 3 18 2" xfId="25046" xr:uid="{7EFE6AA6-D1B2-44AE-9DCD-56BF52080A03}"/>
    <cellStyle name="Input 6 3 19" xfId="25047" xr:uid="{B18716BB-83E1-417A-92F3-C0DAA3040C5C}"/>
    <cellStyle name="Input 6 3 2" xfId="25048" xr:uid="{DCE5147B-5E3F-4F11-80E8-7614B990F11E}"/>
    <cellStyle name="Input 6 3 2 10" xfId="25049" xr:uid="{5FA26856-382F-4B26-9EAF-DBE94FC17C4C}"/>
    <cellStyle name="Input 6 3 2 10 2" xfId="25050" xr:uid="{8C3CF9F2-80CA-4A21-A292-BF62AB208854}"/>
    <cellStyle name="Input 6 3 2 10 2 2" xfId="25051" xr:uid="{2B36D473-AA63-486D-9D2C-E531135392D5}"/>
    <cellStyle name="Input 6 3 2 10 3" xfId="25052" xr:uid="{CB331F79-9AFD-442A-8C78-8724510BFBAC}"/>
    <cellStyle name="Input 6 3 2 11" xfId="25053" xr:uid="{84FC68EB-2E92-4209-8201-88F7CCBC740A}"/>
    <cellStyle name="Input 6 3 2 11 2" xfId="25054" xr:uid="{0FBFE3B9-8EE5-42CC-AF70-02C17F65AF3F}"/>
    <cellStyle name="Input 6 3 2 11 2 2" xfId="25055" xr:uid="{B5673333-AD62-4FED-957D-0FE754D50B06}"/>
    <cellStyle name="Input 6 3 2 11 3" xfId="25056" xr:uid="{CE6E061B-B164-48BC-BE0E-3381C52B6FA3}"/>
    <cellStyle name="Input 6 3 2 12" xfId="25057" xr:uid="{465622B8-2A02-4B8C-B63A-E32925571E5B}"/>
    <cellStyle name="Input 6 3 2 12 2" xfId="25058" xr:uid="{57101944-D74D-4392-A135-AC796496C524}"/>
    <cellStyle name="Input 6 3 2 12 2 2" xfId="25059" xr:uid="{FDB3442D-424C-409C-9F8F-81EF33F71988}"/>
    <cellStyle name="Input 6 3 2 12 3" xfId="25060" xr:uid="{B0A4E6D6-EB0A-41FE-8BB0-E61EBFF09FED}"/>
    <cellStyle name="Input 6 3 2 13" xfId="25061" xr:uid="{436288C0-5672-4B0F-9A70-F1FC71737E74}"/>
    <cellStyle name="Input 6 3 2 13 2" xfId="25062" xr:uid="{DE3BDF5A-E6D6-4940-A542-E1B0C5F833D0}"/>
    <cellStyle name="Input 6 3 2 13 2 2" xfId="25063" xr:uid="{F80FC6A9-4A2D-41E0-A125-73A47BFA8390}"/>
    <cellStyle name="Input 6 3 2 13 3" xfId="25064" xr:uid="{2721C4DB-18E0-4C17-96C8-9D6A0D3C579B}"/>
    <cellStyle name="Input 6 3 2 14" xfId="25065" xr:uid="{80FC800A-0565-4659-8BD5-361C90184A06}"/>
    <cellStyle name="Input 6 3 2 14 2" xfId="25066" xr:uid="{3D3D67C7-7383-443F-B9A7-11622F5BB456}"/>
    <cellStyle name="Input 6 3 2 14 2 2" xfId="25067" xr:uid="{B6C3FBFE-20B9-47E7-83CB-712F219E763E}"/>
    <cellStyle name="Input 6 3 2 14 3" xfId="25068" xr:uid="{8DF4C152-D37D-486D-84CA-34E996F1412C}"/>
    <cellStyle name="Input 6 3 2 15" xfId="25069" xr:uid="{2DA6C4E3-E996-4543-A923-62D0207AA36B}"/>
    <cellStyle name="Input 6 3 2 15 2" xfId="25070" xr:uid="{177C6565-7C3F-4F77-BAFF-387D75CE7BB3}"/>
    <cellStyle name="Input 6 3 2 15 2 2" xfId="25071" xr:uid="{793B4801-30A3-4584-AFB6-045D6DC3DB56}"/>
    <cellStyle name="Input 6 3 2 15 3" xfId="25072" xr:uid="{B224E9A2-8DE3-46BE-936C-9C587C213D60}"/>
    <cellStyle name="Input 6 3 2 16" xfId="25073" xr:uid="{C4B07241-2A18-435E-91A8-3E7F0860503D}"/>
    <cellStyle name="Input 6 3 2 16 2" xfId="25074" xr:uid="{B79C1929-324C-471C-AA7B-6EF5830CD549}"/>
    <cellStyle name="Input 6 3 2 16 2 2" xfId="25075" xr:uid="{D56F2598-7D53-4EBB-862A-F6ACFF0C0797}"/>
    <cellStyle name="Input 6 3 2 16 3" xfId="25076" xr:uid="{013F2D25-7FD9-4B1C-8255-325C1546123D}"/>
    <cellStyle name="Input 6 3 2 17" xfId="25077" xr:uid="{EEC6862D-9948-4481-86BD-2F86A2868501}"/>
    <cellStyle name="Input 6 3 2 17 2" xfId="25078" xr:uid="{9B19ECCC-C35E-42AE-8913-FBF0D9B9FE4D}"/>
    <cellStyle name="Input 6 3 2 17 2 2" xfId="25079" xr:uid="{4E7D3F92-78B1-44F4-A137-EA4738148246}"/>
    <cellStyle name="Input 6 3 2 17 3" xfId="25080" xr:uid="{089B5A1F-067A-4FD1-9DBB-16438E1CD799}"/>
    <cellStyle name="Input 6 3 2 18" xfId="25081" xr:uid="{591DAEAE-0AE2-409B-A5E1-33CE668AE573}"/>
    <cellStyle name="Input 6 3 2 18 2" xfId="25082" xr:uid="{6A103F02-BDA6-4CD5-8C43-E744F2C024C2}"/>
    <cellStyle name="Input 6 3 2 18 2 2" xfId="25083" xr:uid="{4FA669EE-EA3D-4A2E-9DF1-C3C895E57BD5}"/>
    <cellStyle name="Input 6 3 2 18 3" xfId="25084" xr:uid="{7F0BE819-9EEA-40AC-8205-8585D79D3531}"/>
    <cellStyle name="Input 6 3 2 19" xfId="25085" xr:uid="{B117065F-AAF9-41B4-8B5B-95D50FB9E752}"/>
    <cellStyle name="Input 6 3 2 19 2" xfId="25086" xr:uid="{4A07946B-6DE5-4421-808A-9713D79190CB}"/>
    <cellStyle name="Input 6 3 2 19 2 2" xfId="25087" xr:uid="{56B4BF9D-B98E-4755-B793-A384A9CFA4DD}"/>
    <cellStyle name="Input 6 3 2 19 3" xfId="25088" xr:uid="{EDB5388D-255D-4AF2-8F72-62B392844574}"/>
    <cellStyle name="Input 6 3 2 2" xfId="25089" xr:uid="{179A4D86-0009-45AE-94B1-E09F3FDDBC90}"/>
    <cellStyle name="Input 6 3 2 2 2" xfId="25090" xr:uid="{13314A29-6C61-4A79-9F3E-9277AC74FE6E}"/>
    <cellStyle name="Input 6 3 2 2 2 2" xfId="25091" xr:uid="{631A13B3-1277-41B5-AD3C-7B0B230796F5}"/>
    <cellStyle name="Input 6 3 2 2 2 2 2" xfId="25092" xr:uid="{DFD23CF7-BC21-4EEF-B92E-EA978BB7D5FD}"/>
    <cellStyle name="Input 6 3 2 2 2 3" xfId="25093" xr:uid="{1612CED2-8895-4620-AB47-86409209A616}"/>
    <cellStyle name="Input 6 3 2 2 2 4" xfId="25094" xr:uid="{E3DEC14E-A0EA-4139-B89B-6DB71C20C1D9}"/>
    <cellStyle name="Input 6 3 2 2 3" xfId="25095" xr:uid="{1D319748-5D80-47F5-9996-3511A8E637F2}"/>
    <cellStyle name="Input 6 3 2 2 3 2" xfId="25096" xr:uid="{2A0359F4-BBB9-4137-85A6-D3C704FC8AED}"/>
    <cellStyle name="Input 6 3 2 2 4" xfId="25097" xr:uid="{97054AD1-89A7-4F16-9579-D949911F86CA}"/>
    <cellStyle name="Input 6 3 2 2 5" xfId="25098" xr:uid="{32254AE1-595D-458C-AB6B-AA7A713BAB07}"/>
    <cellStyle name="Input 6 3 2 20" xfId="25099" xr:uid="{6E0B4274-83D3-4777-8FA9-4B9EF197AB4B}"/>
    <cellStyle name="Input 6 3 2 20 2" xfId="25100" xr:uid="{354290AE-339F-4397-997E-7DCAD808D3A2}"/>
    <cellStyle name="Input 6 3 2 20 2 2" xfId="25101" xr:uid="{F3F2FCAE-4BBB-4CD5-972F-D598CF8F9A06}"/>
    <cellStyle name="Input 6 3 2 20 3" xfId="25102" xr:uid="{B7979C49-CBCA-46FF-87FA-62D58D6C275F}"/>
    <cellStyle name="Input 6 3 2 21" xfId="25103" xr:uid="{058745BA-74C8-450E-8A16-29AE34C85C85}"/>
    <cellStyle name="Input 6 3 2 21 2" xfId="25104" xr:uid="{50C63A43-08A7-42AA-8D62-EC1EC31213D5}"/>
    <cellStyle name="Input 6 3 2 22" xfId="25105" xr:uid="{A8627D38-57AF-457C-A3D9-901E9B6A8477}"/>
    <cellStyle name="Input 6 3 2 23" xfId="25106" xr:uid="{46A80765-F7D6-4CE0-BC7F-5650F131F536}"/>
    <cellStyle name="Input 6 3 2 3" xfId="25107" xr:uid="{369C61A6-6293-4692-A8B9-FED003263D90}"/>
    <cellStyle name="Input 6 3 2 3 2" xfId="25108" xr:uid="{A33AFB39-55A9-4E80-95D1-A3069E5513B0}"/>
    <cellStyle name="Input 6 3 2 3 2 2" xfId="25109" xr:uid="{77E165B6-99B5-4A3A-85C3-7D8A65472A1F}"/>
    <cellStyle name="Input 6 3 2 3 2 3" xfId="25110" xr:uid="{8EEA484E-0B30-4AC3-8D78-A774A80051C3}"/>
    <cellStyle name="Input 6 3 2 3 3" xfId="25111" xr:uid="{63626888-52A3-4806-8878-CFC140996015}"/>
    <cellStyle name="Input 6 3 2 3 3 2" xfId="25112" xr:uid="{8DD12AEE-B86E-460F-A6DE-211977F830DF}"/>
    <cellStyle name="Input 6 3 2 3 4" xfId="25113" xr:uid="{1C75FA7D-A726-42D3-83C3-69F32FBC2C46}"/>
    <cellStyle name="Input 6 3 2 4" xfId="25114" xr:uid="{6209CD44-B55A-4947-8B16-CF579C6BF310}"/>
    <cellStyle name="Input 6 3 2 4 2" xfId="25115" xr:uid="{BA2FAE81-CA9C-471A-A474-E86C8CBB59DA}"/>
    <cellStyle name="Input 6 3 2 4 2 2" xfId="25116" xr:uid="{081301E0-0BB6-4A9F-B1D8-F0C577E9FCC4}"/>
    <cellStyle name="Input 6 3 2 4 3" xfId="25117" xr:uid="{8AB05098-279D-43D4-8910-DD6E890E3D42}"/>
    <cellStyle name="Input 6 3 2 4 4" xfId="25118" xr:uid="{65580870-03A9-4659-A058-4F8866628603}"/>
    <cellStyle name="Input 6 3 2 5" xfId="25119" xr:uid="{352472AA-2C56-41D4-AAF8-881921663793}"/>
    <cellStyle name="Input 6 3 2 5 2" xfId="25120" xr:uid="{BB93D7CB-2F3B-41E9-80B5-16F98CDBA035}"/>
    <cellStyle name="Input 6 3 2 5 2 2" xfId="25121" xr:uid="{9E5648FF-4940-4077-A464-BFFFA2DCB4AB}"/>
    <cellStyle name="Input 6 3 2 5 3" xfId="25122" xr:uid="{18CFEA8F-667E-44CE-9612-54FA61550195}"/>
    <cellStyle name="Input 6 3 2 5 4" xfId="25123" xr:uid="{1139478D-76F8-4D16-870B-52E186795895}"/>
    <cellStyle name="Input 6 3 2 6" xfId="25124" xr:uid="{E72D8C30-5899-4B06-83E3-F573EF18125D}"/>
    <cellStyle name="Input 6 3 2 6 2" xfId="25125" xr:uid="{CD9864D7-CCD7-4CA7-BBB9-A681AE26DBAC}"/>
    <cellStyle name="Input 6 3 2 6 2 2" xfId="25126" xr:uid="{56AA99B6-29E1-4240-B297-186B041A3930}"/>
    <cellStyle name="Input 6 3 2 6 3" xfId="25127" xr:uid="{D6D8E7F7-1E99-4E17-BC77-26DF0758A1EE}"/>
    <cellStyle name="Input 6 3 2 7" xfId="25128" xr:uid="{4A704798-F452-4427-9C19-100379B35765}"/>
    <cellStyle name="Input 6 3 2 7 2" xfId="25129" xr:uid="{1437A826-BFB9-43A0-BC35-294B42167A02}"/>
    <cellStyle name="Input 6 3 2 7 2 2" xfId="25130" xr:uid="{B4BA1890-EBAA-433F-98AE-747A5546E825}"/>
    <cellStyle name="Input 6 3 2 7 3" xfId="25131" xr:uid="{BE65D16E-BC41-4E36-A432-3CD699CCC921}"/>
    <cellStyle name="Input 6 3 2 8" xfId="25132" xr:uid="{B25C27D9-39C4-4019-92D1-C9D8748A945A}"/>
    <cellStyle name="Input 6 3 2 8 2" xfId="25133" xr:uid="{16EFEC20-52DA-43F5-8605-AD48E8EAA458}"/>
    <cellStyle name="Input 6 3 2 8 2 2" xfId="25134" xr:uid="{5E4BA485-3622-4BE3-8370-90356163FA53}"/>
    <cellStyle name="Input 6 3 2 8 3" xfId="25135" xr:uid="{38A11FDB-5368-40A1-A928-5E3AFE2A9125}"/>
    <cellStyle name="Input 6 3 2 9" xfId="25136" xr:uid="{5257BF37-551C-4136-9BAE-16365D79786A}"/>
    <cellStyle name="Input 6 3 2 9 2" xfId="25137" xr:uid="{5A2A3446-68F9-4930-AEFF-AC267DBFD20A}"/>
    <cellStyle name="Input 6 3 2 9 2 2" xfId="25138" xr:uid="{9272EF09-2785-4EF8-97B4-6C3D09458F1E}"/>
    <cellStyle name="Input 6 3 2 9 3" xfId="25139" xr:uid="{607AD83C-F612-49A7-BE4E-4AF5E62A8413}"/>
    <cellStyle name="Input 6 3 20" xfId="25140" xr:uid="{929E319C-8946-4233-A00F-6771EB635D75}"/>
    <cellStyle name="Input 6 3 3" xfId="25141" xr:uid="{005A21BD-A261-42D6-8E8C-38CCA69085D1}"/>
    <cellStyle name="Input 6 3 3 2" xfId="25142" xr:uid="{8AEFE892-A453-468F-93E9-0C82BF8135D0}"/>
    <cellStyle name="Input 6 3 3 2 2" xfId="25143" xr:uid="{B1C24BAB-5652-4DE0-AD6E-8A8205F558DF}"/>
    <cellStyle name="Input 6 3 3 2 2 2" xfId="25144" xr:uid="{9557ECD1-42CE-47BB-8712-238148B7A9E3}"/>
    <cellStyle name="Input 6 3 3 2 3" xfId="25145" xr:uid="{CA27DD45-926E-4B38-854C-39BD1C417A61}"/>
    <cellStyle name="Input 6 3 3 2 4" xfId="25146" xr:uid="{CA619024-9DF5-45CD-8196-70B4F8A04116}"/>
    <cellStyle name="Input 6 3 3 3" xfId="25147" xr:uid="{9726791D-238C-4390-A2A5-4A19E578F480}"/>
    <cellStyle name="Input 6 3 3 3 2" xfId="25148" xr:uid="{D5971BA5-B471-4BFA-84A3-699CFC412B64}"/>
    <cellStyle name="Input 6 3 3 4" xfId="25149" xr:uid="{E75E3492-8B6A-4B90-93E9-12285270E193}"/>
    <cellStyle name="Input 6 3 3 5" xfId="25150" xr:uid="{BF700633-8888-475F-AE62-5D0C0AA94695}"/>
    <cellStyle name="Input 6 3 4" xfId="25151" xr:uid="{9F5C7B7E-C8C1-4E37-8DFF-C21C93653D86}"/>
    <cellStyle name="Input 6 3 4 2" xfId="25152" xr:uid="{22FE008E-C296-4FA1-947F-EBD2424A6384}"/>
    <cellStyle name="Input 6 3 4 2 2" xfId="25153" xr:uid="{9A216691-BD24-49DC-A6EC-471D83D0B109}"/>
    <cellStyle name="Input 6 3 4 2 3" xfId="25154" xr:uid="{B23DDA80-AAED-4D9D-A6B3-7839F5D2509D}"/>
    <cellStyle name="Input 6 3 4 3" xfId="25155" xr:uid="{03B0A0E2-93EA-43CF-B0A8-7379815121AA}"/>
    <cellStyle name="Input 6 3 4 3 2" xfId="25156" xr:uid="{84FDBD59-701D-4AC7-9027-D3272CFF6F64}"/>
    <cellStyle name="Input 6 3 4 4" xfId="25157" xr:uid="{924A2861-E3B8-4E3E-8A4F-8CB6E629414D}"/>
    <cellStyle name="Input 6 3 5" xfId="25158" xr:uid="{D7430966-64A1-4F35-A9D7-CAF9D843B1E5}"/>
    <cellStyle name="Input 6 3 5 2" xfId="25159" xr:uid="{D751CE4A-30D3-4F87-BD7E-E40602E6C9C2}"/>
    <cellStyle name="Input 6 3 5 2 2" xfId="25160" xr:uid="{78DEB582-C109-4CA3-BB25-57051EBD3007}"/>
    <cellStyle name="Input 6 3 5 2 3" xfId="25161" xr:uid="{34ECC171-9F54-42DA-A66F-942263A364C9}"/>
    <cellStyle name="Input 6 3 5 3" xfId="25162" xr:uid="{14C7D3E1-037A-4C8E-8D48-9B78B1052F34}"/>
    <cellStyle name="Input 6 3 5 4" xfId="25163" xr:uid="{1FEB83BA-C09F-47C7-B098-989AB3DA8EA9}"/>
    <cellStyle name="Input 6 3 6" xfId="25164" xr:uid="{5564A285-55C2-4C25-9E20-8B3DB131ECE6}"/>
    <cellStyle name="Input 6 3 6 2" xfId="25165" xr:uid="{D2EE655E-26CE-4F2C-9DC1-3D52EE9F4062}"/>
    <cellStyle name="Input 6 3 6 2 2" xfId="25166" xr:uid="{E714D6DB-8838-40FE-B4B3-97B28D43BB4A}"/>
    <cellStyle name="Input 6 3 6 3" xfId="25167" xr:uid="{234D905B-5982-4609-8832-8FDE19A2D7D9}"/>
    <cellStyle name="Input 6 3 6 4" xfId="25168" xr:uid="{1A97C822-9DAE-4EEB-B5E1-503C308911D7}"/>
    <cellStyle name="Input 6 3 7" xfId="25169" xr:uid="{950860A2-E68D-4F7F-8414-62470342CD5E}"/>
    <cellStyle name="Input 6 3 7 2" xfId="25170" xr:uid="{E1948533-149F-44F4-A7B6-9A7BBD2FC6E5}"/>
    <cellStyle name="Input 6 3 7 2 2" xfId="25171" xr:uid="{BEE609A3-CC0A-40BA-BAF4-C824DEB82F17}"/>
    <cellStyle name="Input 6 3 7 3" xfId="25172" xr:uid="{11558AAA-AFC7-4C64-9036-EFCD4139E5E4}"/>
    <cellStyle name="Input 6 3 8" xfId="25173" xr:uid="{FF35507C-C626-4AB1-AC8A-CE21B7DF2C87}"/>
    <cellStyle name="Input 6 3 8 2" xfId="25174" xr:uid="{40A6A016-1583-4AFE-9F0C-36D9EDBAAE91}"/>
    <cellStyle name="Input 6 3 8 2 2" xfId="25175" xr:uid="{136736EF-B5C0-4C99-B09F-DE516D7DD929}"/>
    <cellStyle name="Input 6 3 8 3" xfId="25176" xr:uid="{31ACAD38-E7C7-4EF5-A82F-A2CB94A6CC9E}"/>
    <cellStyle name="Input 6 3 9" xfId="25177" xr:uid="{37AE2F55-AE87-47A9-852D-7FA1269F3F51}"/>
    <cellStyle name="Input 6 3 9 2" xfId="25178" xr:uid="{D2F97261-FB8C-46C5-801E-9FF7616D80B1}"/>
    <cellStyle name="Input 6 3 9 2 2" xfId="25179" xr:uid="{577D9F74-1833-4F76-9321-3B34BA3F4324}"/>
    <cellStyle name="Input 6 3 9 3" xfId="25180" xr:uid="{47500A13-92E5-4C17-8455-4FAF9DEFB708}"/>
    <cellStyle name="Input 6 30" xfId="25181" xr:uid="{DD681F46-E5C0-447A-A4B7-ABA929EC6DA1}"/>
    <cellStyle name="Input 6 31" xfId="25182" xr:uid="{626BC7A2-CF05-483C-9F60-9288505CF1D9}"/>
    <cellStyle name="Input 6 4" xfId="25183" xr:uid="{2964A85A-7704-4992-BBD8-0C8F47E17347}"/>
    <cellStyle name="Input 6 4 10" xfId="25184" xr:uid="{1F62FC80-A9AE-4A81-BAE4-2594CAB80471}"/>
    <cellStyle name="Input 6 4 10 2" xfId="25185" xr:uid="{D3E05B6E-9017-44E5-98D1-0A1EF2A77EEA}"/>
    <cellStyle name="Input 6 4 10 2 2" xfId="25186" xr:uid="{D2C17435-AF4E-4E68-BB24-F96BA8559E8D}"/>
    <cellStyle name="Input 6 4 10 3" xfId="25187" xr:uid="{9A9E881C-9188-46B2-83B6-91645756301B}"/>
    <cellStyle name="Input 6 4 11" xfId="25188" xr:uid="{BD1AD822-937C-44E1-9543-8AC4B58E6E69}"/>
    <cellStyle name="Input 6 4 11 2" xfId="25189" xr:uid="{291DD713-DFDC-4C11-B171-048D0AC91640}"/>
    <cellStyle name="Input 6 4 11 2 2" xfId="25190" xr:uid="{15A8CBE1-1896-4A4A-9630-79E62904ABF1}"/>
    <cellStyle name="Input 6 4 11 3" xfId="25191" xr:uid="{CFEF85F6-429D-4EAE-8CE3-0147383773F3}"/>
    <cellStyle name="Input 6 4 12" xfId="25192" xr:uid="{63C2DF1A-2488-432F-A1F4-F0D4FCC241A6}"/>
    <cellStyle name="Input 6 4 12 2" xfId="25193" xr:uid="{EDC2897B-465B-491D-A256-CBFC631453C4}"/>
    <cellStyle name="Input 6 4 12 2 2" xfId="25194" xr:uid="{231B7E1E-C54B-4E5C-985B-227575EE8C5B}"/>
    <cellStyle name="Input 6 4 12 3" xfId="25195" xr:uid="{052C1E14-13D9-429D-A416-34D57085EE8A}"/>
    <cellStyle name="Input 6 4 13" xfId="25196" xr:uid="{7AE9B73E-9253-4C5B-AF1F-CB41442061DE}"/>
    <cellStyle name="Input 6 4 13 2" xfId="25197" xr:uid="{47EF427F-A0AA-4846-8A9C-933489D5C007}"/>
    <cellStyle name="Input 6 4 13 2 2" xfId="25198" xr:uid="{A71B945E-FA87-44EE-840E-7BF7BCBA2620}"/>
    <cellStyle name="Input 6 4 13 3" xfId="25199" xr:uid="{4405E576-9648-4972-A144-876EB17886C1}"/>
    <cellStyle name="Input 6 4 14" xfId="25200" xr:uid="{0D539706-CEEF-437D-BD40-97F34CFEBBF3}"/>
    <cellStyle name="Input 6 4 14 2" xfId="25201" xr:uid="{767F9319-B62D-4E26-BEB6-2CD30E8F6DDC}"/>
    <cellStyle name="Input 6 4 14 2 2" xfId="25202" xr:uid="{F7B00F85-F0B2-4712-9571-7DA33B28E216}"/>
    <cellStyle name="Input 6 4 14 3" xfId="25203" xr:uid="{D4B46179-76DC-4C4E-8F70-9F0D9D8C2B91}"/>
    <cellStyle name="Input 6 4 15" xfId="25204" xr:uid="{15495D3E-5F0D-4020-918E-1B7A848C0103}"/>
    <cellStyle name="Input 6 4 15 2" xfId="25205" xr:uid="{8CCEEB46-61A2-4C57-9768-0F367A2AA477}"/>
    <cellStyle name="Input 6 4 15 2 2" xfId="25206" xr:uid="{C2A17DA5-DDEE-4C74-ABAA-4257EE4487C7}"/>
    <cellStyle name="Input 6 4 15 3" xfId="25207" xr:uid="{2C153585-56AB-4E1F-B841-52F990801B74}"/>
    <cellStyle name="Input 6 4 16" xfId="25208" xr:uid="{A05308B0-00C3-4741-8AD2-5B8BA7D4C5E7}"/>
    <cellStyle name="Input 6 4 16 2" xfId="25209" xr:uid="{CAB86F78-5A64-40D2-BAD6-E5FE519733AE}"/>
    <cellStyle name="Input 6 4 16 2 2" xfId="25210" xr:uid="{8FB856AE-4B6C-4F74-B20B-4C7B4DA5707A}"/>
    <cellStyle name="Input 6 4 16 3" xfId="25211" xr:uid="{E2184B70-843F-43E1-9881-5345D9F68710}"/>
    <cellStyle name="Input 6 4 17" xfId="25212" xr:uid="{50E690AA-52DB-4250-A3D1-660BBE2F6AE7}"/>
    <cellStyle name="Input 6 4 17 2" xfId="25213" xr:uid="{19A895B2-830F-4436-8F1B-CA03F8D1B455}"/>
    <cellStyle name="Input 6 4 17 2 2" xfId="25214" xr:uid="{57ABAEA8-6806-4A0F-86B3-4D07484A8A94}"/>
    <cellStyle name="Input 6 4 17 3" xfId="25215" xr:uid="{11E9964C-D62E-4E8F-A3BA-3BB560E46198}"/>
    <cellStyle name="Input 6 4 18" xfId="25216" xr:uid="{0307E69A-F3F0-4799-8707-EDCF1D4B7D4F}"/>
    <cellStyle name="Input 6 4 18 2" xfId="25217" xr:uid="{BF1FD162-D9E2-4345-B594-8DD79189B75B}"/>
    <cellStyle name="Input 6 4 19" xfId="25218" xr:uid="{A3D7F9C8-563D-4F8A-96D3-6FA023EE672C}"/>
    <cellStyle name="Input 6 4 2" xfId="25219" xr:uid="{9D3C1C63-26C3-4C8B-9D5A-9A97682E1404}"/>
    <cellStyle name="Input 6 4 2 10" xfId="25220" xr:uid="{BE4778E1-3C31-47A8-B6A7-DFE827F9EE88}"/>
    <cellStyle name="Input 6 4 2 10 2" xfId="25221" xr:uid="{5DB53493-573D-4637-9C70-9570DBD0120B}"/>
    <cellStyle name="Input 6 4 2 10 2 2" xfId="25222" xr:uid="{34081473-8A52-4EDD-89D9-46CB7E82682C}"/>
    <cellStyle name="Input 6 4 2 10 3" xfId="25223" xr:uid="{E11F091E-9707-429A-B21E-80A48B8E48CB}"/>
    <cellStyle name="Input 6 4 2 11" xfId="25224" xr:uid="{94D04E5E-490E-425D-915E-33ECB080F5CC}"/>
    <cellStyle name="Input 6 4 2 11 2" xfId="25225" xr:uid="{707C2FDD-582D-49C7-A65B-36FE64BCE5C3}"/>
    <cellStyle name="Input 6 4 2 11 2 2" xfId="25226" xr:uid="{080D4268-145E-46FC-8684-AAF2623735DC}"/>
    <cellStyle name="Input 6 4 2 11 3" xfId="25227" xr:uid="{FEDCFAB9-F179-4F9E-B67E-F81108059769}"/>
    <cellStyle name="Input 6 4 2 12" xfId="25228" xr:uid="{2E600A35-A4FC-4960-99A9-16533BC72530}"/>
    <cellStyle name="Input 6 4 2 12 2" xfId="25229" xr:uid="{C426337C-9ADA-4B18-B2C4-7252AA00CDF7}"/>
    <cellStyle name="Input 6 4 2 12 2 2" xfId="25230" xr:uid="{01E75B3E-813E-415A-9EC3-1791E6781B29}"/>
    <cellStyle name="Input 6 4 2 12 3" xfId="25231" xr:uid="{D2861797-A092-47A2-8E43-15A8829146DB}"/>
    <cellStyle name="Input 6 4 2 13" xfId="25232" xr:uid="{1D038C0D-9342-4D09-9BE6-F028D34049F8}"/>
    <cellStyle name="Input 6 4 2 13 2" xfId="25233" xr:uid="{7263D050-52F6-476C-812D-4BDD0D397FF9}"/>
    <cellStyle name="Input 6 4 2 13 2 2" xfId="25234" xr:uid="{395CED14-C8C0-47A9-B4C1-A16F7E00DEE8}"/>
    <cellStyle name="Input 6 4 2 13 3" xfId="25235" xr:uid="{24508CD1-44A2-4D6B-83DF-E10FBC07DF48}"/>
    <cellStyle name="Input 6 4 2 14" xfId="25236" xr:uid="{272098AD-C383-4E13-8471-F964F384A4C1}"/>
    <cellStyle name="Input 6 4 2 14 2" xfId="25237" xr:uid="{54404F98-4C71-4863-9098-D69FE8F675B7}"/>
    <cellStyle name="Input 6 4 2 14 2 2" xfId="25238" xr:uid="{E4043F41-3A28-4E60-B892-8D3C9266AA87}"/>
    <cellStyle name="Input 6 4 2 14 3" xfId="25239" xr:uid="{B9E8FD2C-FFD6-4D1D-B954-B79A55A3B4E2}"/>
    <cellStyle name="Input 6 4 2 15" xfId="25240" xr:uid="{8D291684-8DC7-485C-8486-C0B1876ABB18}"/>
    <cellStyle name="Input 6 4 2 15 2" xfId="25241" xr:uid="{C0963375-2A9C-466C-9BDB-DA757EF4DFA6}"/>
    <cellStyle name="Input 6 4 2 15 2 2" xfId="25242" xr:uid="{73E91EC7-8FA4-4CD5-9903-BADD7CF4A76D}"/>
    <cellStyle name="Input 6 4 2 15 3" xfId="25243" xr:uid="{43268486-8CEC-4C2F-B912-B445D125FF7F}"/>
    <cellStyle name="Input 6 4 2 16" xfId="25244" xr:uid="{89207F72-999F-4BD4-90EB-167A2A72B08F}"/>
    <cellStyle name="Input 6 4 2 16 2" xfId="25245" xr:uid="{9F80B7CD-85E9-4BA9-8466-AA14F1DD4C68}"/>
    <cellStyle name="Input 6 4 2 16 2 2" xfId="25246" xr:uid="{13632D4F-39BA-4003-A21B-8F26B079A36E}"/>
    <cellStyle name="Input 6 4 2 16 3" xfId="25247" xr:uid="{71ACAE8B-2A6C-4B45-8635-0D08105F0816}"/>
    <cellStyle name="Input 6 4 2 17" xfId="25248" xr:uid="{CCC282D2-180B-4F73-95E7-24EBA3B2E30F}"/>
    <cellStyle name="Input 6 4 2 17 2" xfId="25249" xr:uid="{5C56C5B5-415C-4051-8F15-5F784A593F2C}"/>
    <cellStyle name="Input 6 4 2 17 2 2" xfId="25250" xr:uid="{4D003B6E-FAFC-40F1-A65E-3C2FD56F404F}"/>
    <cellStyle name="Input 6 4 2 17 3" xfId="25251" xr:uid="{E7E4718A-1232-4EA1-BC77-EAAF3D9C7426}"/>
    <cellStyle name="Input 6 4 2 18" xfId="25252" xr:uid="{C2472F79-C7CB-4513-BC2D-E3D8D0A8DE50}"/>
    <cellStyle name="Input 6 4 2 18 2" xfId="25253" xr:uid="{9538690B-8B6F-4C7E-854A-34F937735A1F}"/>
    <cellStyle name="Input 6 4 2 18 2 2" xfId="25254" xr:uid="{AD8B5245-235C-4127-8591-49678DFD7087}"/>
    <cellStyle name="Input 6 4 2 18 3" xfId="25255" xr:uid="{9F990C9F-A806-45EA-889A-27782446E1D0}"/>
    <cellStyle name="Input 6 4 2 19" xfId="25256" xr:uid="{CC297D77-9BA1-4AD8-8210-550858BF11F2}"/>
    <cellStyle name="Input 6 4 2 19 2" xfId="25257" xr:uid="{AB983615-94C0-4E33-BBD2-2B56F5E04913}"/>
    <cellStyle name="Input 6 4 2 19 2 2" xfId="25258" xr:uid="{E66A5AF3-5277-40B7-B1B6-A1B796ABD380}"/>
    <cellStyle name="Input 6 4 2 19 3" xfId="25259" xr:uid="{FAEAB9E9-BF6D-440B-B3D5-B2A3FA2EFFCF}"/>
    <cellStyle name="Input 6 4 2 2" xfId="25260" xr:uid="{F59F076B-357F-4FAF-9D85-8DAEC6E29C4C}"/>
    <cellStyle name="Input 6 4 2 2 2" xfId="25261" xr:uid="{7B65FE14-9557-41EB-85E7-95D182219C0D}"/>
    <cellStyle name="Input 6 4 2 2 2 2" xfId="25262" xr:uid="{480ACA15-44E3-415E-BBA1-DDB6690B48C1}"/>
    <cellStyle name="Input 6 4 2 2 2 2 2" xfId="25263" xr:uid="{6EA38A71-58CF-4CF0-8986-FDAD5B658DCE}"/>
    <cellStyle name="Input 6 4 2 2 2 3" xfId="25264" xr:uid="{F782D068-4E58-4F5E-A464-59009D0C06C8}"/>
    <cellStyle name="Input 6 4 2 2 2 4" xfId="25265" xr:uid="{BD4BD8E3-B8A4-4FD8-8199-19481716856D}"/>
    <cellStyle name="Input 6 4 2 2 3" xfId="25266" xr:uid="{EBEC2533-AE3C-4932-8484-11897EBABA9A}"/>
    <cellStyle name="Input 6 4 2 2 3 2" xfId="25267" xr:uid="{54921176-9AAA-4E20-BBAE-D40FA4D6B7CB}"/>
    <cellStyle name="Input 6 4 2 2 4" xfId="25268" xr:uid="{8B8CD30D-D4A2-4D49-A295-7686D266667C}"/>
    <cellStyle name="Input 6 4 2 2 5" xfId="25269" xr:uid="{7F9D11A2-0AAF-4A0A-AC85-6E29A139E307}"/>
    <cellStyle name="Input 6 4 2 20" xfId="25270" xr:uid="{6B7FDC27-666C-4248-8266-78E07259E549}"/>
    <cellStyle name="Input 6 4 2 20 2" xfId="25271" xr:uid="{F61404D9-1B7B-4F94-8573-29DEA2E98083}"/>
    <cellStyle name="Input 6 4 2 20 2 2" xfId="25272" xr:uid="{714E2D90-EA08-4978-99A8-7E02E145D07F}"/>
    <cellStyle name="Input 6 4 2 20 3" xfId="25273" xr:uid="{364B90EE-75CB-418F-8EEE-896363740C90}"/>
    <cellStyle name="Input 6 4 2 21" xfId="25274" xr:uid="{C2EB223D-9FF8-4255-80D2-262946A7A449}"/>
    <cellStyle name="Input 6 4 2 21 2" xfId="25275" xr:uid="{AB3415C1-92CC-4A5C-8209-E4BA43C60EDD}"/>
    <cellStyle name="Input 6 4 2 22" xfId="25276" xr:uid="{B8AC77A6-2511-460B-B23E-F2893A7EF7A7}"/>
    <cellStyle name="Input 6 4 2 23" xfId="25277" xr:uid="{9B222A38-5E3D-4BFF-A5D2-C5762887255F}"/>
    <cellStyle name="Input 6 4 2 3" xfId="25278" xr:uid="{04591E00-F512-4E81-85DF-A126B44E042B}"/>
    <cellStyle name="Input 6 4 2 3 2" xfId="25279" xr:uid="{D56F4620-3587-4494-8694-5BDCE2EE8DD1}"/>
    <cellStyle name="Input 6 4 2 3 2 2" xfId="25280" xr:uid="{54E75902-EEE4-439A-BE30-FB5C06FD6F7A}"/>
    <cellStyle name="Input 6 4 2 3 2 3" xfId="25281" xr:uid="{C0950288-9FF9-4AC3-B277-5319A45518B0}"/>
    <cellStyle name="Input 6 4 2 3 3" xfId="25282" xr:uid="{0E296A85-301F-4741-B5E6-01B96D892946}"/>
    <cellStyle name="Input 6 4 2 3 3 2" xfId="25283" xr:uid="{4982384B-298F-4485-9309-11624AB5A4CC}"/>
    <cellStyle name="Input 6 4 2 3 4" xfId="25284" xr:uid="{59F07CD1-ECE7-4EED-811E-F539F07B41D6}"/>
    <cellStyle name="Input 6 4 2 4" xfId="25285" xr:uid="{0E6F6458-24A6-4BE4-8D9E-A70E3A68C58C}"/>
    <cellStyle name="Input 6 4 2 4 2" xfId="25286" xr:uid="{060E7B2F-570B-4DDF-8A6B-9C92FF9FE83D}"/>
    <cellStyle name="Input 6 4 2 4 2 2" xfId="25287" xr:uid="{018E8291-C858-42B4-B8A6-F0AD4F7E05CF}"/>
    <cellStyle name="Input 6 4 2 4 3" xfId="25288" xr:uid="{87F222A3-59E6-4250-901E-91B39099D9C7}"/>
    <cellStyle name="Input 6 4 2 4 4" xfId="25289" xr:uid="{1ACAF144-0685-4152-A5DD-387282220A07}"/>
    <cellStyle name="Input 6 4 2 5" xfId="25290" xr:uid="{79A91F96-3CCF-4808-81C2-3BC19118F732}"/>
    <cellStyle name="Input 6 4 2 5 2" xfId="25291" xr:uid="{0DAEA1FD-DAE8-4EFD-B173-39A52F9A59C1}"/>
    <cellStyle name="Input 6 4 2 5 2 2" xfId="25292" xr:uid="{3E12C462-44DD-4B7B-9A4E-1C74244AD247}"/>
    <cellStyle name="Input 6 4 2 5 3" xfId="25293" xr:uid="{937867FF-51A8-4D88-BAA9-6F30478652C3}"/>
    <cellStyle name="Input 6 4 2 5 4" xfId="25294" xr:uid="{0D155D06-B2F3-4612-90D7-F1F7072733FC}"/>
    <cellStyle name="Input 6 4 2 6" xfId="25295" xr:uid="{8CDADE2D-2ACC-487E-B2E6-99B1975EAAA4}"/>
    <cellStyle name="Input 6 4 2 6 2" xfId="25296" xr:uid="{8C77B450-EF11-4463-97BE-CA5EA27A2E2B}"/>
    <cellStyle name="Input 6 4 2 6 2 2" xfId="25297" xr:uid="{BB28458A-3C4C-4734-B240-6CDCEC18547B}"/>
    <cellStyle name="Input 6 4 2 6 3" xfId="25298" xr:uid="{E849FB36-B26F-4408-9E8B-03C39EB336C3}"/>
    <cellStyle name="Input 6 4 2 7" xfId="25299" xr:uid="{53AB09DD-EB02-4B6C-A38A-7A3B803E7AD4}"/>
    <cellStyle name="Input 6 4 2 7 2" xfId="25300" xr:uid="{CF12B139-F2E3-429C-A2A4-6108E0C7C851}"/>
    <cellStyle name="Input 6 4 2 7 2 2" xfId="25301" xr:uid="{04FCDC8F-CD1C-4222-940D-1C3226F6A8FF}"/>
    <cellStyle name="Input 6 4 2 7 3" xfId="25302" xr:uid="{3D59882D-FD88-4C56-B014-15D689D608BA}"/>
    <cellStyle name="Input 6 4 2 8" xfId="25303" xr:uid="{6A57F22D-AF13-4C16-8E87-BD9B90C26B8C}"/>
    <cellStyle name="Input 6 4 2 8 2" xfId="25304" xr:uid="{85ED9B92-0991-4004-982B-8B8C8E186414}"/>
    <cellStyle name="Input 6 4 2 8 2 2" xfId="25305" xr:uid="{9FE7B3BA-6011-41C2-9D58-EFCE0CD03106}"/>
    <cellStyle name="Input 6 4 2 8 3" xfId="25306" xr:uid="{BB2CC414-3560-45F6-8D4B-7F5AC94AD528}"/>
    <cellStyle name="Input 6 4 2 9" xfId="25307" xr:uid="{830BA76C-BA88-4ACE-BBFC-47FB5C102485}"/>
    <cellStyle name="Input 6 4 2 9 2" xfId="25308" xr:uid="{DF487126-C1E2-4A02-B95C-C7BAF00B4CB2}"/>
    <cellStyle name="Input 6 4 2 9 2 2" xfId="25309" xr:uid="{2D23D965-D7D3-4B92-91C7-112BA384FE1D}"/>
    <cellStyle name="Input 6 4 2 9 3" xfId="25310" xr:uid="{7305E3C0-07DC-4731-A068-BD3347058223}"/>
    <cellStyle name="Input 6 4 20" xfId="25311" xr:uid="{AD379D4D-A107-47EC-8730-62ECDACAF7E6}"/>
    <cellStyle name="Input 6 4 3" xfId="25312" xr:uid="{9938BBF2-8719-4F63-9601-02B129618B6C}"/>
    <cellStyle name="Input 6 4 3 2" xfId="25313" xr:uid="{42A5C90B-9A32-45DF-986B-05609F2E696E}"/>
    <cellStyle name="Input 6 4 3 2 2" xfId="25314" xr:uid="{1AF86531-A613-43C6-9A61-41199A2E82E8}"/>
    <cellStyle name="Input 6 4 3 2 2 2" xfId="25315" xr:uid="{A671876E-0B47-4718-8799-98C378EB0A3D}"/>
    <cellStyle name="Input 6 4 3 2 3" xfId="25316" xr:uid="{8DFAFEAD-2B88-4731-85FB-0258F3201D34}"/>
    <cellStyle name="Input 6 4 3 2 4" xfId="25317" xr:uid="{ACF8BAD3-F567-47BC-973C-96091FDAF2B5}"/>
    <cellStyle name="Input 6 4 3 3" xfId="25318" xr:uid="{D2E5D346-1487-494D-9AA2-E15D56DE9E45}"/>
    <cellStyle name="Input 6 4 3 3 2" xfId="25319" xr:uid="{B1813FC4-7C36-4BF2-A47F-67145C5178A1}"/>
    <cellStyle name="Input 6 4 3 4" xfId="25320" xr:uid="{5C98793F-8723-4679-BBDD-5FA3A56C931D}"/>
    <cellStyle name="Input 6 4 3 5" xfId="25321" xr:uid="{066D2B59-A082-4E3E-A6B1-8B498B79192B}"/>
    <cellStyle name="Input 6 4 4" xfId="25322" xr:uid="{A9996DAB-EE02-4F75-B4F3-B2854E54227A}"/>
    <cellStyle name="Input 6 4 4 2" xfId="25323" xr:uid="{AC62BFED-EBCD-4856-B09A-406438B28075}"/>
    <cellStyle name="Input 6 4 4 2 2" xfId="25324" xr:uid="{EB110CA2-B231-41A0-AAAF-F07AA626092F}"/>
    <cellStyle name="Input 6 4 4 2 3" xfId="25325" xr:uid="{9AC832A1-DECE-414A-A995-9D5655A66351}"/>
    <cellStyle name="Input 6 4 4 3" xfId="25326" xr:uid="{CC227D6D-3073-4B6D-B3E3-2FE553250E4D}"/>
    <cellStyle name="Input 6 4 4 3 2" xfId="25327" xr:uid="{CB768315-4BBC-4510-9BF6-6B4349E75EAE}"/>
    <cellStyle name="Input 6 4 4 4" xfId="25328" xr:uid="{960778F4-1897-4D29-8A58-D54416B4648F}"/>
    <cellStyle name="Input 6 4 5" xfId="25329" xr:uid="{A6A1F866-953B-46BB-8000-59E1B87EA833}"/>
    <cellStyle name="Input 6 4 5 2" xfId="25330" xr:uid="{D5E0F4D7-BD8E-4D38-B4FF-D90F3EE27904}"/>
    <cellStyle name="Input 6 4 5 2 2" xfId="25331" xr:uid="{20D6A513-8713-48AB-B9DA-F7F2A0C0278F}"/>
    <cellStyle name="Input 6 4 5 2 3" xfId="25332" xr:uid="{9871A26C-4E25-4BDE-BFDC-2AE577A244AA}"/>
    <cellStyle name="Input 6 4 5 3" xfId="25333" xr:uid="{CE5DB20E-C3CC-4278-A236-CC2B0F60D705}"/>
    <cellStyle name="Input 6 4 5 4" xfId="25334" xr:uid="{C6D2AD51-5711-44D5-A09C-E004200DDCA5}"/>
    <cellStyle name="Input 6 4 6" xfId="25335" xr:uid="{ACF783B4-CBFA-458F-A560-7C62F41BAEB5}"/>
    <cellStyle name="Input 6 4 6 2" xfId="25336" xr:uid="{9357B72E-A693-4A3B-B827-AE1F332A4576}"/>
    <cellStyle name="Input 6 4 6 2 2" xfId="25337" xr:uid="{7721F5F5-2BA1-47F6-9E3A-70791E04EB2D}"/>
    <cellStyle name="Input 6 4 6 3" xfId="25338" xr:uid="{9B540E11-5D13-4621-B0C5-28A7DBF2143B}"/>
    <cellStyle name="Input 6 4 6 4" xfId="25339" xr:uid="{F1C9D886-EBA5-4FE3-A41D-9538072215FF}"/>
    <cellStyle name="Input 6 4 7" xfId="25340" xr:uid="{97B4D2FF-FDAB-4A52-8CC8-02ACCB73047E}"/>
    <cellStyle name="Input 6 4 7 2" xfId="25341" xr:uid="{807C9E44-1251-4237-B7E6-5E9D8E5054E0}"/>
    <cellStyle name="Input 6 4 7 2 2" xfId="25342" xr:uid="{B61A210D-C07D-4F06-A681-98EB95620F78}"/>
    <cellStyle name="Input 6 4 7 3" xfId="25343" xr:uid="{17F6FF7B-F1B5-426C-9A98-79201E2A510D}"/>
    <cellStyle name="Input 6 4 8" xfId="25344" xr:uid="{AA505354-B927-4AF2-B944-7620A1901F73}"/>
    <cellStyle name="Input 6 4 8 2" xfId="25345" xr:uid="{6DA23EE4-CB95-49FE-8FFC-C69116AC2588}"/>
    <cellStyle name="Input 6 4 8 2 2" xfId="25346" xr:uid="{8CAACBAC-7640-4A85-8F8A-E2F7D23D4C83}"/>
    <cellStyle name="Input 6 4 8 3" xfId="25347" xr:uid="{672A6581-BCE0-4C4F-B7FC-F2A5FD6B06AB}"/>
    <cellStyle name="Input 6 4 9" xfId="25348" xr:uid="{881ED3A4-D01F-48B3-8B42-90ADB96FAABC}"/>
    <cellStyle name="Input 6 4 9 2" xfId="25349" xr:uid="{2FAB29E0-B689-4397-AB1B-7C3FB05A83AF}"/>
    <cellStyle name="Input 6 4 9 2 2" xfId="25350" xr:uid="{89B69173-F281-4D89-B324-E4E25DEB5F50}"/>
    <cellStyle name="Input 6 4 9 3" xfId="25351" xr:uid="{22FA3772-5808-4C49-B0F1-8D23EDA99817}"/>
    <cellStyle name="Input 6 5" xfId="25352" xr:uid="{4A1CA436-FB6E-447E-862E-643372C5697D}"/>
    <cellStyle name="Input 6 5 10" xfId="25353" xr:uid="{FE129B2A-1F76-45B7-8729-42749D9A898D}"/>
    <cellStyle name="Input 6 5 10 2" xfId="25354" xr:uid="{1B246769-64B5-4FFF-B981-5B65D2A6255E}"/>
    <cellStyle name="Input 6 5 10 2 2" xfId="25355" xr:uid="{F0B18B55-7235-4B8B-B2F5-C48C603880E0}"/>
    <cellStyle name="Input 6 5 10 3" xfId="25356" xr:uid="{BD2CD56B-FD8F-4385-BBD6-E2DE38D1E2EF}"/>
    <cellStyle name="Input 6 5 11" xfId="25357" xr:uid="{7DC2BC1F-AB80-498C-B3DF-36CEC5F9FB14}"/>
    <cellStyle name="Input 6 5 11 2" xfId="25358" xr:uid="{C5F876D2-674F-4EEC-9C75-6A51AB2D977A}"/>
    <cellStyle name="Input 6 5 11 2 2" xfId="25359" xr:uid="{8AE36569-CD33-44AD-8F58-85DB035CB400}"/>
    <cellStyle name="Input 6 5 11 3" xfId="25360" xr:uid="{0AAFF991-C503-45FD-A0D7-74AC96ABB8AD}"/>
    <cellStyle name="Input 6 5 12" xfId="25361" xr:uid="{FB2BCC97-116E-4573-B337-4FE7CF8ECA29}"/>
    <cellStyle name="Input 6 5 12 2" xfId="25362" xr:uid="{1D1192D7-BE2F-411F-9031-4C7D645AFAD7}"/>
    <cellStyle name="Input 6 5 12 2 2" xfId="25363" xr:uid="{5DD3E9A6-078F-48C5-AD92-5AAD460616DF}"/>
    <cellStyle name="Input 6 5 12 3" xfId="25364" xr:uid="{DD9DC442-CEEF-41C7-9FE7-F7CC88AC40D8}"/>
    <cellStyle name="Input 6 5 13" xfId="25365" xr:uid="{EA14F236-65A8-428C-8FBA-9B754ECC927C}"/>
    <cellStyle name="Input 6 5 13 2" xfId="25366" xr:uid="{515CE98C-E930-4B59-AA15-6A9728272322}"/>
    <cellStyle name="Input 6 5 13 2 2" xfId="25367" xr:uid="{5EF0B329-9A86-4666-8DD8-1120F7E1AB2C}"/>
    <cellStyle name="Input 6 5 13 3" xfId="25368" xr:uid="{C90834E2-7D3C-4799-B322-DCF9B122A903}"/>
    <cellStyle name="Input 6 5 14" xfId="25369" xr:uid="{A1E6C4B0-9626-46D5-A946-B9E9E9CC582F}"/>
    <cellStyle name="Input 6 5 14 2" xfId="25370" xr:uid="{D8377A12-B9F5-4ADC-8438-D7FB00F5524A}"/>
    <cellStyle name="Input 6 5 14 2 2" xfId="25371" xr:uid="{DA05826E-F3C2-4D37-98CC-D51D6DF1B1DF}"/>
    <cellStyle name="Input 6 5 14 3" xfId="25372" xr:uid="{3F633DD6-D4D5-40EC-A2B2-9F3572BC59CC}"/>
    <cellStyle name="Input 6 5 15" xfId="25373" xr:uid="{3B251022-6DF7-43A5-8559-0F50F30D1840}"/>
    <cellStyle name="Input 6 5 15 2" xfId="25374" xr:uid="{D7B2A9DE-5452-46E0-ABA5-97F93DCA707D}"/>
    <cellStyle name="Input 6 5 15 2 2" xfId="25375" xr:uid="{61157006-1AA5-41C6-B84E-5E3C30A83739}"/>
    <cellStyle name="Input 6 5 15 3" xfId="25376" xr:uid="{653486FB-52F4-43D7-A986-9C76C3D6C86F}"/>
    <cellStyle name="Input 6 5 16" xfId="25377" xr:uid="{C80A5E6C-4633-4820-9D72-198D350EEEC7}"/>
    <cellStyle name="Input 6 5 16 2" xfId="25378" xr:uid="{2AD1B487-ED11-4A4A-A197-4782A8B1B92B}"/>
    <cellStyle name="Input 6 5 16 2 2" xfId="25379" xr:uid="{1476E40D-A1FA-49DC-B351-381CDDE37997}"/>
    <cellStyle name="Input 6 5 16 3" xfId="25380" xr:uid="{69BDBEFA-CA80-476B-BAB5-77647E84630C}"/>
    <cellStyle name="Input 6 5 17" xfId="25381" xr:uid="{DAD5C1C0-DBA6-44C6-A169-851011DF1B91}"/>
    <cellStyle name="Input 6 5 17 2" xfId="25382" xr:uid="{8B19BAC4-A135-41D3-AEA8-12ABED24C95A}"/>
    <cellStyle name="Input 6 5 17 2 2" xfId="25383" xr:uid="{17230DD8-B46B-4DC3-805D-E854AD991141}"/>
    <cellStyle name="Input 6 5 17 3" xfId="25384" xr:uid="{1CA7ECBC-4CCC-48A9-B726-BF96096387FE}"/>
    <cellStyle name="Input 6 5 18" xfId="25385" xr:uid="{B91EB76A-C907-4039-BC41-844896933CD5}"/>
    <cellStyle name="Input 6 5 18 2" xfId="25386" xr:uid="{E6A5CE7D-4FDD-4DE4-8DBA-A276E773206D}"/>
    <cellStyle name="Input 6 5 18 2 2" xfId="25387" xr:uid="{A1335A53-470D-4A54-B98F-3546B193848C}"/>
    <cellStyle name="Input 6 5 18 3" xfId="25388" xr:uid="{14F78BC0-5E14-4B29-BF2D-DD04F3860543}"/>
    <cellStyle name="Input 6 5 19" xfId="25389" xr:uid="{56234364-794C-4B41-A3CB-AA6A809D1188}"/>
    <cellStyle name="Input 6 5 19 2" xfId="25390" xr:uid="{ACB3E743-F260-46C9-9197-E0F192012216}"/>
    <cellStyle name="Input 6 5 19 2 2" xfId="25391" xr:uid="{FA700921-6A4C-44E1-ABEC-C6153EE0E34B}"/>
    <cellStyle name="Input 6 5 19 3" xfId="25392" xr:uid="{8656E007-3964-420A-8FAA-3A942D6C47A5}"/>
    <cellStyle name="Input 6 5 2" xfId="25393" xr:uid="{D2F3643C-5A14-4290-A284-382B4F5F60B6}"/>
    <cellStyle name="Input 6 5 2 10" xfId="25394" xr:uid="{044B0E93-F9EA-4775-A2EB-BC967B37AA08}"/>
    <cellStyle name="Input 6 5 2 10 2" xfId="25395" xr:uid="{530F2FD5-CB5F-4E61-9A7B-564A7D3CF40D}"/>
    <cellStyle name="Input 6 5 2 10 2 2" xfId="25396" xr:uid="{CE495ABA-37C1-450E-9346-B6D7EE7F7057}"/>
    <cellStyle name="Input 6 5 2 10 3" xfId="25397" xr:uid="{4570CADC-2F39-45C6-BFA1-FAA573566A33}"/>
    <cellStyle name="Input 6 5 2 11" xfId="25398" xr:uid="{CA4FCE36-0402-419C-9B28-BFE8C3D9CC21}"/>
    <cellStyle name="Input 6 5 2 11 2" xfId="25399" xr:uid="{BFC83D7F-F5D8-484B-B49C-7C201AA690A5}"/>
    <cellStyle name="Input 6 5 2 11 2 2" xfId="25400" xr:uid="{F9EC3E13-6A7D-4F2D-B02D-9AA8D9F20577}"/>
    <cellStyle name="Input 6 5 2 11 3" xfId="25401" xr:uid="{BBF333B4-C400-42C5-B0F5-5F39D2B4EC55}"/>
    <cellStyle name="Input 6 5 2 12" xfId="25402" xr:uid="{35029D2D-6BD7-4889-8CB7-2ABC59F11716}"/>
    <cellStyle name="Input 6 5 2 12 2" xfId="25403" xr:uid="{05BC0575-CFC5-4B4A-87B0-5E2501908BA8}"/>
    <cellStyle name="Input 6 5 2 12 2 2" xfId="25404" xr:uid="{5C48FAC0-9EB1-4308-AD30-85ACEE33F062}"/>
    <cellStyle name="Input 6 5 2 12 3" xfId="25405" xr:uid="{9753C227-9905-4CD1-866F-90D333F7E2D3}"/>
    <cellStyle name="Input 6 5 2 13" xfId="25406" xr:uid="{4BE59C4C-0755-49B5-99F8-227FF5D6729C}"/>
    <cellStyle name="Input 6 5 2 13 2" xfId="25407" xr:uid="{8FDA01BB-42E4-4B72-92A2-563E814E99AA}"/>
    <cellStyle name="Input 6 5 2 13 2 2" xfId="25408" xr:uid="{96D8F5F2-2259-475F-9E39-81EFC92AB963}"/>
    <cellStyle name="Input 6 5 2 13 3" xfId="25409" xr:uid="{F0FDC168-B2A4-4024-A135-A1D42B3D4C0B}"/>
    <cellStyle name="Input 6 5 2 14" xfId="25410" xr:uid="{B023D9C4-A2F0-4330-9C09-153B9674C4CF}"/>
    <cellStyle name="Input 6 5 2 14 2" xfId="25411" xr:uid="{158510BB-B60E-4ECB-8230-E225A43EC400}"/>
    <cellStyle name="Input 6 5 2 14 2 2" xfId="25412" xr:uid="{89E16508-DC74-40A8-9E6C-E1869F015641}"/>
    <cellStyle name="Input 6 5 2 14 3" xfId="25413" xr:uid="{50601D11-ED64-4037-8B1C-22FDC38CF143}"/>
    <cellStyle name="Input 6 5 2 15" xfId="25414" xr:uid="{C2BFE7E1-9E31-4B85-90E3-3A76D00C0B6A}"/>
    <cellStyle name="Input 6 5 2 15 2" xfId="25415" xr:uid="{08BF589E-DD4A-42AB-B009-568837F22451}"/>
    <cellStyle name="Input 6 5 2 15 2 2" xfId="25416" xr:uid="{8C34333B-AFCD-4EC8-AF5E-3A4636A9FAA9}"/>
    <cellStyle name="Input 6 5 2 15 3" xfId="25417" xr:uid="{1C1BFF65-15F9-4742-ADED-9277954373A9}"/>
    <cellStyle name="Input 6 5 2 16" xfId="25418" xr:uid="{53218DE3-4838-420A-A760-264E461238DB}"/>
    <cellStyle name="Input 6 5 2 16 2" xfId="25419" xr:uid="{5FCEEBAE-D5C4-4F46-90A9-19EECFC885C7}"/>
    <cellStyle name="Input 6 5 2 16 2 2" xfId="25420" xr:uid="{2AE0EA70-57CF-4BAD-A0EC-29F2B70D6A0D}"/>
    <cellStyle name="Input 6 5 2 16 3" xfId="25421" xr:uid="{26ECD368-8AFC-4CE2-A0ED-38553B5AE159}"/>
    <cellStyle name="Input 6 5 2 17" xfId="25422" xr:uid="{7EAFAF74-A0B0-4379-BD7F-27CEC2803CEF}"/>
    <cellStyle name="Input 6 5 2 17 2" xfId="25423" xr:uid="{AC6DB6E8-2483-4E62-B603-CC5832AAF974}"/>
    <cellStyle name="Input 6 5 2 17 2 2" xfId="25424" xr:uid="{3458A770-FC35-4FF2-B94A-ADC3C2F3CCF7}"/>
    <cellStyle name="Input 6 5 2 17 3" xfId="25425" xr:uid="{0319D366-2A8C-4432-B4F5-16D270C6E75B}"/>
    <cellStyle name="Input 6 5 2 18" xfId="25426" xr:uid="{F7C687FD-CEC1-4FA3-9FF3-32415505ADEF}"/>
    <cellStyle name="Input 6 5 2 18 2" xfId="25427" xr:uid="{78F01BAE-4AF2-4B5A-8368-640CD63F6908}"/>
    <cellStyle name="Input 6 5 2 18 2 2" xfId="25428" xr:uid="{D3043AF8-C348-4D6E-BC58-09F01E5AA068}"/>
    <cellStyle name="Input 6 5 2 18 3" xfId="25429" xr:uid="{D6085619-B14A-461D-96A8-48FFADBBE7BC}"/>
    <cellStyle name="Input 6 5 2 19" xfId="25430" xr:uid="{6B6DEE19-94BE-4488-9DFF-722D5CD3376A}"/>
    <cellStyle name="Input 6 5 2 19 2" xfId="25431" xr:uid="{9FD48866-3F32-4281-B296-2A3B17145744}"/>
    <cellStyle name="Input 6 5 2 19 2 2" xfId="25432" xr:uid="{1AE27A37-4126-474A-9BC1-6A2020C9A120}"/>
    <cellStyle name="Input 6 5 2 19 3" xfId="25433" xr:uid="{38553228-8F19-4C8B-A386-A845003E6203}"/>
    <cellStyle name="Input 6 5 2 2" xfId="25434" xr:uid="{28137955-D8A8-44EA-9C63-929ADC27CA68}"/>
    <cellStyle name="Input 6 5 2 2 2" xfId="25435" xr:uid="{222E4FA3-036D-4CC1-91C1-82382E0D6265}"/>
    <cellStyle name="Input 6 5 2 2 2 2" xfId="25436" xr:uid="{6E3F75CC-3235-4D0B-8527-99A5443AAEAA}"/>
    <cellStyle name="Input 6 5 2 2 2 3" xfId="25437" xr:uid="{C8ED753F-84F6-4FC0-87DC-2F93F3313873}"/>
    <cellStyle name="Input 6 5 2 2 3" xfId="25438" xr:uid="{97ED8859-08F6-4760-B14D-F67E594E5E0D}"/>
    <cellStyle name="Input 6 5 2 2 3 2" xfId="25439" xr:uid="{8A00B33B-8D09-4B43-9BC8-3D9AD1E8C681}"/>
    <cellStyle name="Input 6 5 2 2 4" xfId="25440" xr:uid="{3F6171A8-6423-46EC-AFE8-C54C3745F0B6}"/>
    <cellStyle name="Input 6 5 2 20" xfId="25441" xr:uid="{BDD74DE9-BF58-4DD5-AE81-803520939E91}"/>
    <cellStyle name="Input 6 5 2 20 2" xfId="25442" xr:uid="{CA7322FD-E980-474C-B159-FF1A6D677EEB}"/>
    <cellStyle name="Input 6 5 2 20 2 2" xfId="25443" xr:uid="{F75E145D-09A0-4363-888A-330D044D4588}"/>
    <cellStyle name="Input 6 5 2 20 3" xfId="25444" xr:uid="{D86164CD-F1F6-4150-B5B2-1CFA1ED7BBAA}"/>
    <cellStyle name="Input 6 5 2 21" xfId="25445" xr:uid="{8994F5AB-8CA9-4933-96C1-26E6C6FC04DE}"/>
    <cellStyle name="Input 6 5 2 21 2" xfId="25446" xr:uid="{105BC6B8-6FF2-4152-A2A4-3185182CDB8B}"/>
    <cellStyle name="Input 6 5 2 22" xfId="25447" xr:uid="{5E7FAD04-479D-42FB-BFC3-C0C33F30423E}"/>
    <cellStyle name="Input 6 5 2 23" xfId="25448" xr:uid="{533A0244-5BC8-48B1-9629-377630F50B9C}"/>
    <cellStyle name="Input 6 5 2 3" xfId="25449" xr:uid="{FB2E07ED-F919-453A-B5C1-3449D6503DBF}"/>
    <cellStyle name="Input 6 5 2 3 2" xfId="25450" xr:uid="{1CE9DE25-CFB7-4A80-9B9A-F9CD584D2691}"/>
    <cellStyle name="Input 6 5 2 3 2 2" xfId="25451" xr:uid="{CA9E28B6-92EE-472F-A457-B902CB2F87C0}"/>
    <cellStyle name="Input 6 5 2 3 3" xfId="25452" xr:uid="{2F500753-9618-41A7-A8F5-BF306818C344}"/>
    <cellStyle name="Input 6 5 2 3 4" xfId="25453" xr:uid="{D2220AAA-A6F7-46DE-9EDA-E87ACED5B129}"/>
    <cellStyle name="Input 6 5 2 4" xfId="25454" xr:uid="{9179CE53-DDFD-46E7-BA9F-5025843BF626}"/>
    <cellStyle name="Input 6 5 2 4 2" xfId="25455" xr:uid="{865F01FA-75A8-40A9-97F8-582E52942C0B}"/>
    <cellStyle name="Input 6 5 2 4 2 2" xfId="25456" xr:uid="{A9853FEB-6E68-4C3F-B08B-4B03D13BCE74}"/>
    <cellStyle name="Input 6 5 2 4 3" xfId="25457" xr:uid="{0CC04C79-69CF-49D3-9BB0-7723E6D7BE25}"/>
    <cellStyle name="Input 6 5 2 4 4" xfId="25458" xr:uid="{5D1FE5B2-FC77-4C48-8985-C0474D2D8C83}"/>
    <cellStyle name="Input 6 5 2 5" xfId="25459" xr:uid="{1F074997-1C2F-418B-9BE5-9A616AE89BCF}"/>
    <cellStyle name="Input 6 5 2 5 2" xfId="25460" xr:uid="{81AE4BA1-7341-4005-AEDA-964E73CCE304}"/>
    <cellStyle name="Input 6 5 2 5 2 2" xfId="25461" xr:uid="{673CA1B2-3CF3-4C78-A070-04E6EF700EA4}"/>
    <cellStyle name="Input 6 5 2 5 3" xfId="25462" xr:uid="{771F72DF-DA42-44A2-8F26-3760B98B49C2}"/>
    <cellStyle name="Input 6 5 2 6" xfId="25463" xr:uid="{9CEA9DA0-6B12-447B-9B44-13F51D00DC08}"/>
    <cellStyle name="Input 6 5 2 6 2" xfId="25464" xr:uid="{5610A040-B842-4A0B-8BC6-089AA1073BB7}"/>
    <cellStyle name="Input 6 5 2 6 2 2" xfId="25465" xr:uid="{69CB0196-DC65-4E3D-9851-EE9076F26848}"/>
    <cellStyle name="Input 6 5 2 6 3" xfId="25466" xr:uid="{85E02EAD-3C1C-43E1-99B7-44EE755D595D}"/>
    <cellStyle name="Input 6 5 2 7" xfId="25467" xr:uid="{C59A5AAF-0B3B-4805-A24C-71CA2ED72B34}"/>
    <cellStyle name="Input 6 5 2 7 2" xfId="25468" xr:uid="{5AADD07C-FDDE-48E3-895E-F01147863E06}"/>
    <cellStyle name="Input 6 5 2 7 2 2" xfId="25469" xr:uid="{029DBD75-262B-43A1-B66E-700D3396BD19}"/>
    <cellStyle name="Input 6 5 2 7 3" xfId="25470" xr:uid="{1AAA84E6-F39E-4348-B941-FE1C6D20A52C}"/>
    <cellStyle name="Input 6 5 2 8" xfId="25471" xr:uid="{0D652C10-FED5-4C6D-BA62-C0D661F6A930}"/>
    <cellStyle name="Input 6 5 2 8 2" xfId="25472" xr:uid="{E8F38F7F-CE75-4A0C-BED6-9DBE93A3112C}"/>
    <cellStyle name="Input 6 5 2 8 2 2" xfId="25473" xr:uid="{DC1309BB-3D15-422F-9D89-7884CDF53593}"/>
    <cellStyle name="Input 6 5 2 8 3" xfId="25474" xr:uid="{FC045474-587B-487C-8598-346991CFB5C4}"/>
    <cellStyle name="Input 6 5 2 9" xfId="25475" xr:uid="{F1A8406B-CF46-44C4-BD15-002ED0FEF54C}"/>
    <cellStyle name="Input 6 5 2 9 2" xfId="25476" xr:uid="{CC5BBC4E-0F80-4DDA-BFE3-4E2B1EA8D023}"/>
    <cellStyle name="Input 6 5 2 9 2 2" xfId="25477" xr:uid="{2A92BA92-7A35-42DC-A9DA-164C92356CBC}"/>
    <cellStyle name="Input 6 5 2 9 3" xfId="25478" xr:uid="{00C5F782-0F3B-4F37-B9E7-CE1E85D81FAC}"/>
    <cellStyle name="Input 6 5 20" xfId="25479" xr:uid="{050C3816-E17D-4ABE-9C89-F5AABE2603BE}"/>
    <cellStyle name="Input 6 5 20 2" xfId="25480" xr:uid="{C569BC11-59D7-4E32-B3AA-472AA89A1C78}"/>
    <cellStyle name="Input 6 5 20 2 2" xfId="25481" xr:uid="{D4FBE10E-E5F7-4826-83E8-B3C7D35BA9C0}"/>
    <cellStyle name="Input 6 5 20 3" xfId="25482" xr:uid="{F4653C9D-24C8-45E2-820A-39443E338BAB}"/>
    <cellStyle name="Input 6 5 21" xfId="25483" xr:uid="{A31BEDF4-FEC3-4CC6-BCF0-08DC00D02A98}"/>
    <cellStyle name="Input 6 5 21 2" xfId="25484" xr:uid="{205268DD-0467-45BE-941E-E65E6EF28123}"/>
    <cellStyle name="Input 6 5 21 2 2" xfId="25485" xr:uid="{C2F7643E-DAD6-4492-9465-1B06CF779AC8}"/>
    <cellStyle name="Input 6 5 21 3" xfId="25486" xr:uid="{715C19E3-80DC-4CA5-8FE8-9E1E815AB68D}"/>
    <cellStyle name="Input 6 5 22" xfId="25487" xr:uid="{DEC3FAE3-8F5F-41FD-8F2F-BDE1CA933277}"/>
    <cellStyle name="Input 6 5 22 2" xfId="25488" xr:uid="{9C9CA8FC-1E65-49D6-BD86-D5681F1ADA62}"/>
    <cellStyle name="Input 6 5 23" xfId="25489" xr:uid="{6800307F-0FB5-41E0-A5B2-91E54F47681C}"/>
    <cellStyle name="Input 6 5 24" xfId="25490" xr:uid="{44DEF271-84BB-4A4E-B817-9660DC909745}"/>
    <cellStyle name="Input 6 5 3" xfId="25491" xr:uid="{989182B3-8C7E-4F86-AD2D-6DB9282A785F}"/>
    <cellStyle name="Input 6 5 3 2" xfId="25492" xr:uid="{A89E7C32-9093-4174-9392-EAFB5DC58B16}"/>
    <cellStyle name="Input 6 5 3 2 2" xfId="25493" xr:uid="{3FDFB9AF-1565-46CB-8FB2-5AAA0C099BEA}"/>
    <cellStyle name="Input 6 5 3 2 3" xfId="25494" xr:uid="{5D6EE0EB-A74C-41EF-BDB2-615D395FAD6E}"/>
    <cellStyle name="Input 6 5 3 3" xfId="25495" xr:uid="{04EF8117-68D1-4B0C-B592-23974D01CAE9}"/>
    <cellStyle name="Input 6 5 3 3 2" xfId="25496" xr:uid="{CA1F3008-0521-4C1C-940E-313CB714375E}"/>
    <cellStyle name="Input 6 5 3 4" xfId="25497" xr:uid="{B0379F33-623C-4503-B351-6115E8848544}"/>
    <cellStyle name="Input 6 5 4" xfId="25498" xr:uid="{AB93A5A5-1EC2-487B-BC96-7597887B6E0A}"/>
    <cellStyle name="Input 6 5 4 2" xfId="25499" xr:uid="{EE1BF5B2-AF35-443F-917A-36A76D1066B6}"/>
    <cellStyle name="Input 6 5 4 2 2" xfId="25500" xr:uid="{D0B5DEB3-809F-4ACD-9245-B9A64EC1699F}"/>
    <cellStyle name="Input 6 5 4 3" xfId="25501" xr:uid="{CDDE6AEA-09B0-444E-8073-C0705B2ED7B8}"/>
    <cellStyle name="Input 6 5 4 4" xfId="25502" xr:uid="{F4AED522-0F04-4CE0-9F21-F174E8B894EC}"/>
    <cellStyle name="Input 6 5 5" xfId="25503" xr:uid="{A44F1866-4795-40E2-AC81-2A42CDB58785}"/>
    <cellStyle name="Input 6 5 5 2" xfId="25504" xr:uid="{D372F845-01E7-43CD-B064-15DAF0EEA54D}"/>
    <cellStyle name="Input 6 5 5 2 2" xfId="25505" xr:uid="{7E8DF614-E96B-473B-AFC7-D797AFEAB220}"/>
    <cellStyle name="Input 6 5 5 3" xfId="25506" xr:uid="{5B6AFE56-ED0E-48E5-8770-5886E50C5AEB}"/>
    <cellStyle name="Input 6 5 5 4" xfId="25507" xr:uid="{04D80B46-8ACA-4DDF-85E3-CE57F92BAB8C}"/>
    <cellStyle name="Input 6 5 6" xfId="25508" xr:uid="{E4A603C6-CA5E-49BA-B188-D7C7243DF5FD}"/>
    <cellStyle name="Input 6 5 6 2" xfId="25509" xr:uid="{C1453E25-A38A-422A-B6B3-708DBBC05F7B}"/>
    <cellStyle name="Input 6 5 6 2 2" xfId="25510" xr:uid="{055214BB-42BE-47B9-B1AE-0E28DF714A5A}"/>
    <cellStyle name="Input 6 5 6 3" xfId="25511" xr:uid="{BA3AA28A-EB26-42FA-A7E8-0D929AAA7ADE}"/>
    <cellStyle name="Input 6 5 7" xfId="25512" xr:uid="{6A03625C-FFA0-4643-8F86-0BBB99252408}"/>
    <cellStyle name="Input 6 5 7 2" xfId="25513" xr:uid="{EB53FF5F-0A1B-44F4-B51D-A620AD18E107}"/>
    <cellStyle name="Input 6 5 7 2 2" xfId="25514" xr:uid="{E9C4F0FB-F0A3-4CDA-BF98-D97FB968279E}"/>
    <cellStyle name="Input 6 5 7 3" xfId="25515" xr:uid="{F1BD9941-4756-41CD-BCB7-101067EC0492}"/>
    <cellStyle name="Input 6 5 8" xfId="25516" xr:uid="{38E1322B-E02E-4071-B597-3B435596E900}"/>
    <cellStyle name="Input 6 5 8 2" xfId="25517" xr:uid="{6B246054-745B-4B01-B944-8C7BF739FA27}"/>
    <cellStyle name="Input 6 5 8 2 2" xfId="25518" xr:uid="{6B4450F4-FE15-458E-B780-88CFD84A57D0}"/>
    <cellStyle name="Input 6 5 8 3" xfId="25519" xr:uid="{FFD7A5E0-21F6-42E4-ACD6-3B5A105B33C1}"/>
    <cellStyle name="Input 6 5 9" xfId="25520" xr:uid="{0D635F48-AEA2-45FE-8926-01282D089340}"/>
    <cellStyle name="Input 6 5 9 2" xfId="25521" xr:uid="{B7A3BBAB-4628-46CF-947D-46BDBF79E84D}"/>
    <cellStyle name="Input 6 5 9 2 2" xfId="25522" xr:uid="{91C3DC75-8BEE-45D6-8AF5-69C0BABA562D}"/>
    <cellStyle name="Input 6 5 9 3" xfId="25523" xr:uid="{D2BEFB9F-538F-443F-9E9D-B4199FD41AC4}"/>
    <cellStyle name="Input 6 6" xfId="25524" xr:uid="{E4CB21AF-ADEC-4A3E-A0A3-BA290ACFF378}"/>
    <cellStyle name="Input 6 6 10" xfId="25525" xr:uid="{F8102625-A1FE-41C9-B589-20FCB3B34E03}"/>
    <cellStyle name="Input 6 6 10 2" xfId="25526" xr:uid="{F5B92C1B-4A09-4617-B2EE-4542D2F7AEBA}"/>
    <cellStyle name="Input 6 6 10 2 2" xfId="25527" xr:uid="{98943EFE-7511-4885-9154-64BF6D44CE27}"/>
    <cellStyle name="Input 6 6 10 3" xfId="25528" xr:uid="{93C81B6B-5E75-43D4-8E88-026812C15A6C}"/>
    <cellStyle name="Input 6 6 11" xfId="25529" xr:uid="{35B205CA-EF38-4CCE-A5FB-92C8865D1734}"/>
    <cellStyle name="Input 6 6 11 2" xfId="25530" xr:uid="{2874E263-7FB3-48E5-95A0-69A52D8745B8}"/>
    <cellStyle name="Input 6 6 11 2 2" xfId="25531" xr:uid="{82C8CD3D-2649-4B6D-A0BE-2F630ED7C0E0}"/>
    <cellStyle name="Input 6 6 11 3" xfId="25532" xr:uid="{F0506014-9940-48E3-AC95-84AED7632232}"/>
    <cellStyle name="Input 6 6 12" xfId="25533" xr:uid="{B0DDFD8A-39EA-4DB3-B7B7-828F95BB939E}"/>
    <cellStyle name="Input 6 6 12 2" xfId="25534" xr:uid="{157B5D41-3C3A-4AC0-B938-82FF8614418D}"/>
    <cellStyle name="Input 6 6 12 2 2" xfId="25535" xr:uid="{7D700506-823A-45EF-AAFC-0B6C4C0236E1}"/>
    <cellStyle name="Input 6 6 12 3" xfId="25536" xr:uid="{860260CC-C1F3-41CB-91E3-AF926611F29D}"/>
    <cellStyle name="Input 6 6 13" xfId="25537" xr:uid="{B1834755-C223-4A7E-BDBB-E2CFF51030D9}"/>
    <cellStyle name="Input 6 6 13 2" xfId="25538" xr:uid="{0ECDAA98-0493-4660-AF68-81F8B856E30D}"/>
    <cellStyle name="Input 6 6 13 2 2" xfId="25539" xr:uid="{B0FFE7D9-3BB6-49E7-A23B-152598D57E89}"/>
    <cellStyle name="Input 6 6 13 3" xfId="25540" xr:uid="{4F8393A8-96A7-41E3-B5E2-9E7D386EF575}"/>
    <cellStyle name="Input 6 6 14" xfId="25541" xr:uid="{91B2FE83-9A78-43E5-BC76-306BC1162EDA}"/>
    <cellStyle name="Input 6 6 14 2" xfId="25542" xr:uid="{53AE3076-ADF8-4942-AEF0-3541496194A7}"/>
    <cellStyle name="Input 6 6 14 2 2" xfId="25543" xr:uid="{0665FB1E-AD06-483D-BEC1-711D03753F99}"/>
    <cellStyle name="Input 6 6 14 3" xfId="25544" xr:uid="{EA238881-8B97-4EA4-9D11-640A4A7C38C3}"/>
    <cellStyle name="Input 6 6 15" xfId="25545" xr:uid="{33EEF453-748F-45BE-9854-A57E5FEB0FA4}"/>
    <cellStyle name="Input 6 6 15 2" xfId="25546" xr:uid="{EC24E897-704F-4EFC-B7CD-EDAD54417D59}"/>
    <cellStyle name="Input 6 6 15 2 2" xfId="25547" xr:uid="{4DAC09FE-1458-4D65-80F7-20C963727880}"/>
    <cellStyle name="Input 6 6 15 3" xfId="25548" xr:uid="{FB1E8DDD-132B-495B-922A-39A4BF33D7A8}"/>
    <cellStyle name="Input 6 6 16" xfId="25549" xr:uid="{F418EE47-521D-436B-9480-6A58B3292FCE}"/>
    <cellStyle name="Input 6 6 16 2" xfId="25550" xr:uid="{5582F3F7-47B7-42C3-94D3-A5CB6568648A}"/>
    <cellStyle name="Input 6 6 16 2 2" xfId="25551" xr:uid="{79F7AB16-FD52-4088-8A03-A6D76EB71968}"/>
    <cellStyle name="Input 6 6 16 3" xfId="25552" xr:uid="{0B34DEC6-13D2-482C-BE37-D0D54CDD5C68}"/>
    <cellStyle name="Input 6 6 17" xfId="25553" xr:uid="{E247C78B-3842-4698-90A0-0AAE47E6B1F9}"/>
    <cellStyle name="Input 6 6 17 2" xfId="25554" xr:uid="{2DBE5F67-A3C0-491D-AC33-EF361F467D8E}"/>
    <cellStyle name="Input 6 6 17 2 2" xfId="25555" xr:uid="{AECA5AF3-A489-452D-8F4A-20CE2B5987BF}"/>
    <cellStyle name="Input 6 6 17 3" xfId="25556" xr:uid="{F40B8B96-C16C-4219-93D8-A68B33816359}"/>
    <cellStyle name="Input 6 6 18" xfId="25557" xr:uid="{ED13E320-E4AD-4869-8715-C5359F0F2C93}"/>
    <cellStyle name="Input 6 6 18 2" xfId="25558" xr:uid="{D922C85B-F180-4C3A-A638-8FC0C948341A}"/>
    <cellStyle name="Input 6 6 18 2 2" xfId="25559" xr:uid="{93C2CAC7-216D-4F4A-940C-0F1C733A64CB}"/>
    <cellStyle name="Input 6 6 18 3" xfId="25560" xr:uid="{2B32ABFD-48C0-441B-B41C-6210D88B083A}"/>
    <cellStyle name="Input 6 6 19" xfId="25561" xr:uid="{0F8DE1FB-8073-4B9D-9B56-796CF2DCF245}"/>
    <cellStyle name="Input 6 6 19 2" xfId="25562" xr:uid="{CF532B14-207E-4315-9E82-7EB39075CC9A}"/>
    <cellStyle name="Input 6 6 19 2 2" xfId="25563" xr:uid="{ECBD440A-8278-4B78-AC55-27CE65BAE71E}"/>
    <cellStyle name="Input 6 6 19 3" xfId="25564" xr:uid="{79541586-2F4D-47B8-A37B-D4DEC0FD1EDA}"/>
    <cellStyle name="Input 6 6 2" xfId="25565" xr:uid="{F4D81E12-7FEB-4751-9669-DC5B3826DA46}"/>
    <cellStyle name="Input 6 6 2 2" xfId="25566" xr:uid="{C742A347-F064-44EE-99B5-207124C84D18}"/>
    <cellStyle name="Input 6 6 2 2 2" xfId="25567" xr:uid="{DB24E690-AA85-4659-BEDF-6FE5C9C3DAE3}"/>
    <cellStyle name="Input 6 6 2 2 3" xfId="25568" xr:uid="{544AF084-A9AE-4BBA-B6B3-B3938AC34C4C}"/>
    <cellStyle name="Input 6 6 2 3" xfId="25569" xr:uid="{2655961D-0F50-46F1-AD80-2E6CD357F6C4}"/>
    <cellStyle name="Input 6 6 2 3 2" xfId="25570" xr:uid="{2FEE0288-37B3-4FD7-89EB-36C4099DD26F}"/>
    <cellStyle name="Input 6 6 2 4" xfId="25571" xr:uid="{5AEC6C03-21DA-4EE6-9ADA-6B83EC6233E3}"/>
    <cellStyle name="Input 6 6 20" xfId="25572" xr:uid="{51C77583-AE01-42B0-BC64-0D98DB7ED131}"/>
    <cellStyle name="Input 6 6 20 2" xfId="25573" xr:uid="{E23B3D56-815A-4312-BA37-C9837B86BF5F}"/>
    <cellStyle name="Input 6 6 20 2 2" xfId="25574" xr:uid="{68E0A2D9-7357-4A64-985A-5DCDD97A9204}"/>
    <cellStyle name="Input 6 6 20 3" xfId="25575" xr:uid="{E5A9D3CD-5480-419E-A09D-87B4D4ADBCDC}"/>
    <cellStyle name="Input 6 6 21" xfId="25576" xr:uid="{8B58C8E2-FF8E-4FCB-8C52-2C04980ABD2C}"/>
    <cellStyle name="Input 6 6 21 2" xfId="25577" xr:uid="{60402DFA-B874-438A-B992-5498F49DA115}"/>
    <cellStyle name="Input 6 6 22" xfId="25578" xr:uid="{7B697EE2-0A7F-4062-A4EE-5D2AC8E0EBF5}"/>
    <cellStyle name="Input 6 6 23" xfId="25579" xr:uid="{55688372-9C1D-4584-BE23-71ADB9D855A2}"/>
    <cellStyle name="Input 6 6 3" xfId="25580" xr:uid="{13BBEE77-D71E-459E-B192-4FEFDF610422}"/>
    <cellStyle name="Input 6 6 3 2" xfId="25581" xr:uid="{63579951-F6D9-40D8-9FD8-4319D0408FDA}"/>
    <cellStyle name="Input 6 6 3 2 2" xfId="25582" xr:uid="{AE2EB5BC-B2E2-400B-8BA4-929D543551FB}"/>
    <cellStyle name="Input 6 6 3 3" xfId="25583" xr:uid="{91DC3CE2-C36D-4370-B540-5FECE364D127}"/>
    <cellStyle name="Input 6 6 3 4" xfId="25584" xr:uid="{C04690B2-2438-45E5-84EF-B05507CC6EAB}"/>
    <cellStyle name="Input 6 6 4" xfId="25585" xr:uid="{FD90EF9D-FDCC-4A8B-8FAD-DB254F202BD1}"/>
    <cellStyle name="Input 6 6 4 2" xfId="25586" xr:uid="{F4153D32-62CB-4138-ABDF-76718A06EBFF}"/>
    <cellStyle name="Input 6 6 4 2 2" xfId="25587" xr:uid="{723D47F4-0D03-45FA-8121-28376C21571B}"/>
    <cellStyle name="Input 6 6 4 3" xfId="25588" xr:uid="{6572B585-199D-42FE-AB49-F95406C4BF06}"/>
    <cellStyle name="Input 6 6 4 4" xfId="25589" xr:uid="{E1BE73FB-1BA3-4D1F-A9F1-4EC429BBC082}"/>
    <cellStyle name="Input 6 6 5" xfId="25590" xr:uid="{9105DA80-FBE1-4C1E-99DA-7E6D99EA3AD7}"/>
    <cellStyle name="Input 6 6 5 2" xfId="25591" xr:uid="{8A007CD6-27FD-4ABC-BE8F-27FBDA84E141}"/>
    <cellStyle name="Input 6 6 5 2 2" xfId="25592" xr:uid="{712F8B07-C15A-45D6-A09D-EBE0699571D7}"/>
    <cellStyle name="Input 6 6 5 3" xfId="25593" xr:uid="{7D6BB56B-0236-4FA4-82FB-5662E18B0066}"/>
    <cellStyle name="Input 6 6 6" xfId="25594" xr:uid="{0CEC63F6-D744-4F1F-AFFF-7BDD2BD5ADEF}"/>
    <cellStyle name="Input 6 6 6 2" xfId="25595" xr:uid="{A7EF9971-9A1D-4584-BC54-E55633BCD5F5}"/>
    <cellStyle name="Input 6 6 6 2 2" xfId="25596" xr:uid="{910ED27F-E5B1-4DC6-A23C-DA2B466D7F91}"/>
    <cellStyle name="Input 6 6 6 3" xfId="25597" xr:uid="{05301AD2-4D10-46C4-8AC5-06E3E4C3220C}"/>
    <cellStyle name="Input 6 6 7" xfId="25598" xr:uid="{FF1B11A2-F132-40D1-99F1-BEC552727BF1}"/>
    <cellStyle name="Input 6 6 7 2" xfId="25599" xr:uid="{36977D56-386D-4DBA-84F0-2C8A6345F8DE}"/>
    <cellStyle name="Input 6 6 7 2 2" xfId="25600" xr:uid="{0981A380-D52A-4DBE-B393-CBC50A7CF15D}"/>
    <cellStyle name="Input 6 6 7 3" xfId="25601" xr:uid="{C74771BD-19F5-4C5D-9F08-C961A0EFC9EA}"/>
    <cellStyle name="Input 6 6 8" xfId="25602" xr:uid="{466693E5-55C8-4B45-AC5C-C9A01F267722}"/>
    <cellStyle name="Input 6 6 8 2" xfId="25603" xr:uid="{7CCD6F4F-C9B3-40E1-9C00-9594BECC93A9}"/>
    <cellStyle name="Input 6 6 8 2 2" xfId="25604" xr:uid="{345342D4-B0CE-4F64-ADF0-26309F607152}"/>
    <cellStyle name="Input 6 6 8 3" xfId="25605" xr:uid="{F76B4AD0-BFCD-491A-87C2-75B066E8D99F}"/>
    <cellStyle name="Input 6 6 9" xfId="25606" xr:uid="{9123ED83-FA56-4D92-8AA4-9599E94B21AE}"/>
    <cellStyle name="Input 6 6 9 2" xfId="25607" xr:uid="{C1BA75D1-50AA-471D-AB06-6A03E71F85C2}"/>
    <cellStyle name="Input 6 6 9 2 2" xfId="25608" xr:uid="{99DFDE22-8946-4270-B7F5-71FE33EF7C4A}"/>
    <cellStyle name="Input 6 6 9 3" xfId="25609" xr:uid="{6575EC3F-E805-4901-9A00-69D9DB83C9AE}"/>
    <cellStyle name="Input 6 7" xfId="25610" xr:uid="{9260D0DD-83FC-441E-890D-A555943CD9C7}"/>
    <cellStyle name="Input 6 7 2" xfId="25611" xr:uid="{ADD8FF7D-10FB-4E03-875E-F6C2305C552D}"/>
    <cellStyle name="Input 6 7 2 2" xfId="25612" xr:uid="{7673BFC3-14FC-4D58-8B8C-032DC60625ED}"/>
    <cellStyle name="Input 6 7 2 3" xfId="25613" xr:uid="{D536591B-9CA3-474D-A338-2C5B13A2B2BF}"/>
    <cellStyle name="Input 6 7 3" xfId="25614" xr:uid="{D8BF480C-93C1-445F-8F04-76F4671EB655}"/>
    <cellStyle name="Input 6 7 3 2" xfId="25615" xr:uid="{50E7AB96-692C-4EFD-B2F3-2F608242DB2C}"/>
    <cellStyle name="Input 6 7 4" xfId="25616" xr:uid="{50353746-92B3-4413-A4B2-1F1B3273539F}"/>
    <cellStyle name="Input 6 8" xfId="25617" xr:uid="{54FF5642-37B9-49BA-AEB4-DB79A7626246}"/>
    <cellStyle name="Input 6 8 2" xfId="25618" xr:uid="{4E871ED1-1E18-4C11-9752-F59765FC0355}"/>
    <cellStyle name="Input 6 8 2 2" xfId="25619" xr:uid="{E9213F5A-E7A9-4B85-901B-8A53A2CD67A7}"/>
    <cellStyle name="Input 6 8 2 3" xfId="25620" xr:uid="{685CD1E5-1B16-42BF-8C09-ECD8FDF52B41}"/>
    <cellStyle name="Input 6 8 3" xfId="25621" xr:uid="{8A5DCE66-EC13-4946-98BF-71AAE425CB07}"/>
    <cellStyle name="Input 6 8 4" xfId="25622" xr:uid="{84488C91-F6EB-4477-B10A-5E3AB50D1C89}"/>
    <cellStyle name="Input 6 9" xfId="25623" xr:uid="{1CD7A4D0-0597-4D0D-9BDB-B4FD1028DA37}"/>
    <cellStyle name="Input 6 9 2" xfId="25624" xr:uid="{9039ABBB-E1F1-482C-885D-AAA08905682A}"/>
    <cellStyle name="Input 6 9 2 2" xfId="25625" xr:uid="{0CD53579-299A-4C68-8395-3B0E3DA6493F}"/>
    <cellStyle name="Input 6 9 3" xfId="25626" xr:uid="{D99E3B1F-2A81-4B72-A2AC-DA5D73D676E8}"/>
    <cellStyle name="Input 6 9 4" xfId="25627" xr:uid="{AC7BE576-6A9D-4916-91F0-AC8D04A0FCE5}"/>
    <cellStyle name="Input 7" xfId="184" xr:uid="{94C934E0-F38A-4626-A508-05125BCC40B5}"/>
    <cellStyle name="Input 7 2" xfId="25628" xr:uid="{6F38A769-25DA-432C-A101-A39FBAF4A2E9}"/>
    <cellStyle name="Input 7 3" xfId="25629" xr:uid="{243638C9-E1C4-491E-BCA8-7AE2740975C0}"/>
    <cellStyle name="Input 7 4" xfId="25630" xr:uid="{8AE390E0-2DCB-4E12-9601-85A12505DA88}"/>
    <cellStyle name="Input 7 5" xfId="25631" xr:uid="{17D05D75-0345-40F7-99D2-71C3B37C16ED}"/>
    <cellStyle name="Input 8" xfId="185" xr:uid="{EA7662E6-3E92-46A1-BE5A-D0706D3D9F31}"/>
    <cellStyle name="Input 8 2" xfId="25632" xr:uid="{9FABFD72-E3DA-4900-ACAB-C3FBF39ECCE5}"/>
    <cellStyle name="Input 8 3" xfId="25633" xr:uid="{C2FAE044-D691-451B-A291-442A271C363E}"/>
    <cellStyle name="Input 8 4" xfId="25634" xr:uid="{D0FC7D63-726F-485A-BDFD-B1D9FB127FCF}"/>
    <cellStyle name="Input 8 5" xfId="25635" xr:uid="{6A2AFE90-6C7F-4E29-B033-F8065C2572A7}"/>
    <cellStyle name="Input 9" xfId="186" xr:uid="{64A1E572-41E4-4593-89FE-361FE85B2C39}"/>
    <cellStyle name="Input 9 2" xfId="25636" xr:uid="{16C97460-9AA7-4668-9C09-D039F2ECC7D5}"/>
    <cellStyle name="Input 9 3" xfId="25637" xr:uid="{713CAAAC-D7CC-4024-AF61-00BCF4A5292E}"/>
    <cellStyle name="Input 9 4" xfId="25638" xr:uid="{02EAE57E-627C-45C3-B2BF-86D78593FFAD}"/>
    <cellStyle name="Input 9 5" xfId="25639" xr:uid="{3523ACC8-37E0-415E-8F8C-3DBB3587F22C}"/>
    <cellStyle name="Input Cell" xfId="25640" xr:uid="{A4FD53E0-407A-4EFB-810F-33B25EE77007}"/>
    <cellStyle name="Input Currency" xfId="25641" xr:uid="{E76143E7-1502-4387-8514-5476485CBEB9}"/>
    <cellStyle name="Input Currency 2" xfId="25642" xr:uid="{25769EBC-26B8-430F-823A-7970E2902142}"/>
    <cellStyle name="Input Multiple" xfId="25643" xr:uid="{207C2701-648B-4BBF-80C2-BC706603A3B6}"/>
    <cellStyle name="Input Percent" xfId="25644" xr:uid="{4D165509-A6FF-4557-BC2F-CC79DF91405C}"/>
    <cellStyle name="KPMG Heading 1" xfId="25645" xr:uid="{8CEC7D0A-9B88-4A7B-9B9E-BE00F6E099F4}"/>
    <cellStyle name="KPMG Heading 2" xfId="25646" xr:uid="{304FC9A6-14B2-46A3-97F3-212C3784BFA5}"/>
    <cellStyle name="KPMG Heading 3" xfId="25647" xr:uid="{AE902C92-A4FF-4161-A538-B6E7E4CD34D1}"/>
    <cellStyle name="KPMG Heading 4" xfId="25648" xr:uid="{404DF592-77B5-4E82-A1C6-2EAB0D6953CD}"/>
    <cellStyle name="KPMG Normal" xfId="25649" xr:uid="{23F88F4A-2809-484C-A2F5-369C118F1A04}"/>
    <cellStyle name="KPMG Normal Text" xfId="25650" xr:uid="{13B08C53-0086-41BF-9050-D24924C799BD}"/>
    <cellStyle name="LabelIntersect" xfId="187" xr:uid="{E937D38C-B809-4218-9679-814DE0240A2C}"/>
    <cellStyle name="LabelIntersect 2" xfId="25651" xr:uid="{0ADD31BE-B71F-40C8-AD96-3AC64BBD4415}"/>
    <cellStyle name="LabelIntersect 3" xfId="25652" xr:uid="{29E135EB-0D2C-47C0-AAFB-49E8D2FAD686}"/>
    <cellStyle name="LabelIntersect 4" xfId="25653" xr:uid="{0D388837-E6A8-4057-AD4E-1A4DF54D1E0B}"/>
    <cellStyle name="LabelLeft" xfId="188" xr:uid="{44D0320A-C6C1-4A28-87AA-9C7B7DE4C7F4}"/>
    <cellStyle name="LabelTop" xfId="189" xr:uid="{4B25B4C5-8CA8-46B8-8715-D5E6606367D6}"/>
    <cellStyle name="LabelTop 2" xfId="25654" xr:uid="{EC6B5346-439F-49CD-9548-9C99AA8B58F9}"/>
    <cellStyle name="LabelTop 3" xfId="25655" xr:uid="{F8FF45C7-6F2B-405D-890F-E9EE59B9C680}"/>
    <cellStyle name="LabelTop 4" xfId="25656" xr:uid="{61868D21-1F96-4144-AC29-15B608E26EA5}"/>
    <cellStyle name="Large" xfId="25657" xr:uid="{7523F6F5-5F91-4FA8-96B4-D577E33EFC4F}"/>
    <cellStyle name="Large 2" xfId="25658" xr:uid="{C931B6CC-A47C-4B2B-9571-F10EBFD871AF}"/>
    <cellStyle name="Later" xfId="25659" xr:uid="{FB52C8A3-3C83-4074-835C-658839FFA9EE}"/>
    <cellStyle name="LEAName" xfId="190" xr:uid="{3A059512-70E7-4E08-BF3E-EC9088F63B82}"/>
    <cellStyle name="LEAName 2" xfId="191" xr:uid="{2EEAC9B1-17A5-445F-B3D5-D3F984FB146E}"/>
    <cellStyle name="LEANumber" xfId="192" xr:uid="{E897967B-9218-496C-B69C-90021FCF2834}"/>
    <cellStyle name="LEANumber 2" xfId="193" xr:uid="{A46DEC05-5C11-4465-A428-D4A722E5D80C}"/>
    <cellStyle name="Level" xfId="25660" xr:uid="{1554CA2F-F60C-4A15-8DA5-D2E105899446}"/>
    <cellStyle name="Linked Cell 2" xfId="194" xr:uid="{DFE7402E-1BB4-4BFB-8965-EFAC87C2321E}"/>
    <cellStyle name="Linked Cell 3" xfId="195" xr:uid="{8D4A8ED7-AD4D-4335-941C-717A60EF8814}"/>
    <cellStyle name="Linked Cell 4" xfId="25661" xr:uid="{5DB7F16C-E038-4114-B462-BE401E5BD14B}"/>
    <cellStyle name="Linked Cell 5" xfId="25662" xr:uid="{582E223A-0AF4-4FA5-AF22-C69E1E1B97AD}"/>
    <cellStyle name="Linked Cell 6" xfId="25663" xr:uid="{951A24DC-80E2-4AAE-8817-432374266854}"/>
    <cellStyle name="Linked Cell 7" xfId="25664" xr:uid="{9258D27C-CF96-4792-BFDC-4DCB83FA3855}"/>
    <cellStyle name="log projection" xfId="25665" xr:uid="{E99A0BF2-DDF0-4137-8A6C-03BDB13A9217}"/>
    <cellStyle name="Manual" xfId="25666" xr:uid="{B1978775-0937-4E18-8022-820144B2144E}"/>
    <cellStyle name="Mid_Centred" xfId="25667" xr:uid="{ADE1BC3A-FB2E-484C-A81A-04CB8D2CF2ED}"/>
    <cellStyle name="Mik" xfId="196" xr:uid="{40D02078-42F2-42E0-8F6B-580AE79BBEFD}"/>
    <cellStyle name="Mik 2" xfId="197" xr:uid="{F61AC6DF-0D3B-4455-AE20-F456589AEE36}"/>
    <cellStyle name="Mik 2 2" xfId="25668" xr:uid="{0D1463B6-419A-4D7A-8D0F-7B0C9934B905}"/>
    <cellStyle name="Mik 3" xfId="25669" xr:uid="{0682307F-5F34-4CD3-9B37-0667BBBBCB58}"/>
    <cellStyle name="Mik 4" xfId="25670" xr:uid="{5239E32D-711D-44B1-8B0E-2A509A302F2A}"/>
    <cellStyle name="Mik_Additional charts" xfId="25671" xr:uid="{1866A1A4-10B0-48EE-A9B2-A73F43DD737E}"/>
    <cellStyle name="Millares [0]_10 AVERIAS MASIVAS + ANT" xfId="25672" xr:uid="{32BA310C-1C1C-4BA5-BFBE-948B987F0CD4}"/>
    <cellStyle name="Millares_10 AVERIAS MASIVAS + ANT" xfId="25673" xr:uid="{3055DAF7-EB5B-457A-BBBB-45B06653DFB4}"/>
    <cellStyle name="Moneda [0]_Clasif por Diferencial" xfId="25674" xr:uid="{B80337E6-4018-4773-A18C-6D55E9551C26}"/>
    <cellStyle name="Moneda_Clasif por Diferencial" xfId="25675" xr:uid="{4CC52A4E-2880-498B-B67A-62AC6ABADC32}"/>
    <cellStyle name="MS_English" xfId="25676" xr:uid="{E5C9FA36-87A6-49EF-AC9F-F0954C5E6804}"/>
    <cellStyle name="Multiple" xfId="25677" xr:uid="{2DD9E17D-437A-4258-8FD9-4F3A31942525}"/>
    <cellStyle name="MultipleBelow" xfId="25678" xr:uid="{DD69AC5E-E93C-4141-B09F-BBABA3819F07}"/>
    <cellStyle name="N" xfId="198" xr:uid="{F7A90F48-DF86-4D42-98AF-67C558775143}"/>
    <cellStyle name="N 2" xfId="199" xr:uid="{491A31C2-032D-45EA-86A0-F32C211D27C8}"/>
    <cellStyle name="N 3" xfId="25679" xr:uid="{2371E7A4-B87D-43D8-8573-39BD78F9D2D2}"/>
    <cellStyle name="N 4" xfId="25680" xr:uid="{73E2562C-07B0-478A-B981-1DB317B07AD9}"/>
    <cellStyle name="Named Range" xfId="25681" xr:uid="{E20C8236-1F4E-4AE9-A94F-26F8E8253654}"/>
    <cellStyle name="Named Range Cells" xfId="25682" xr:uid="{A2FB8854-792F-4455-B8A8-B9D8FEA37A09}"/>
    <cellStyle name="Named Range Tag" xfId="25683" xr:uid="{76D6786C-B6D1-4C2C-8028-7ACBD3388292}"/>
    <cellStyle name="NB" xfId="25684" xr:uid="{43521638-95EF-40B7-8342-950EA7B9A82E}"/>
    <cellStyle name="Neutral 2" xfId="200" xr:uid="{EAAC9F40-8908-4B95-99EB-838EE0A55925}"/>
    <cellStyle name="Neutral 2 2" xfId="25685" xr:uid="{2DE6A392-8021-45AF-B78F-78161570CC5F}"/>
    <cellStyle name="Neutral 3" xfId="201" xr:uid="{E06D72D2-86BB-4A50-83DF-31B86334F473}"/>
    <cellStyle name="Neutral 4" xfId="25686" xr:uid="{CB8D836A-F184-4E45-AA2A-D5F4C46DCEAE}"/>
    <cellStyle name="Neutral 5" xfId="25687" xr:uid="{273D24AC-3DCB-49BC-B615-8607F5589417}"/>
    <cellStyle name="Neutral 6" xfId="25688" xr:uid="{1836019D-97E5-483E-AA52-CCA877F05E7F}"/>
    <cellStyle name="Neutral 7" xfId="25689" xr:uid="{D14A4D94-D501-483C-8047-0BD15783B1E9}"/>
    <cellStyle name="no dec" xfId="25690" xr:uid="{0A46AB9C-E266-4BF5-9029-8F787A2A7388}"/>
    <cellStyle name="Norma" xfId="25691" xr:uid="{528838A2-18F9-4993-974E-DA46CF8C3423}"/>
    <cellStyle name="Normal" xfId="0" builtinId="0"/>
    <cellStyle name="Normal - Style1" xfId="202" xr:uid="{E8FA1F38-E9C6-4876-AEA9-8CF6D1F09C49}"/>
    <cellStyle name="Normal - Style1 2" xfId="25692" xr:uid="{06A0466A-1ED4-496F-B86E-4D67EE522A17}"/>
    <cellStyle name="Normal - Style2" xfId="203" xr:uid="{C99D76DF-8823-4765-90AC-F0D0307B488D}"/>
    <cellStyle name="Normal - Style3" xfId="204" xr:uid="{B550FE8F-A8BF-4AA0-8FF8-1D9308A78518}"/>
    <cellStyle name="Normal - Style4" xfId="205" xr:uid="{8B8DAF7F-79F5-4367-AE22-BB3990FC40A3}"/>
    <cellStyle name="Normal - Style5" xfId="206" xr:uid="{727B417E-41B4-49D2-ADEE-9E946A47715F}"/>
    <cellStyle name="Normal 0" xfId="25693" xr:uid="{EE1D3D80-AC10-473E-B3B8-E010DFCB97BD}"/>
    <cellStyle name="Normal 10" xfId="207" xr:uid="{A39BF5DE-39BE-48A3-9078-E32D2EEF804D}"/>
    <cellStyle name="Normal 10 2" xfId="208" xr:uid="{326D3120-67A2-4A0E-86FD-60770DF21D80}"/>
    <cellStyle name="Normal 10 2 2" xfId="25694" xr:uid="{6F8C8F19-DA8D-415E-93A3-B798C7088B37}"/>
    <cellStyle name="Normal 10 3" xfId="25695" xr:uid="{8B1824F4-A527-43A9-A09D-C1BDCD98FAAE}"/>
    <cellStyle name="Normal 10 3 2" xfId="25696" xr:uid="{685CE5C7-D5CD-45A6-9C0A-1B0E45B41F18}"/>
    <cellStyle name="Normal 10 4" xfId="5" xr:uid="{A1A5D2CD-9263-460D-9B02-7147C3E6B1C6}"/>
    <cellStyle name="Normal 102" xfId="25697" xr:uid="{A1F643A8-6E03-4408-9B3F-A11572872A6C}"/>
    <cellStyle name="Normal 102 2" xfId="25698" xr:uid="{E403EEC8-1253-423B-AFD4-5C4A0E64E5DA}"/>
    <cellStyle name="Normal 11" xfId="209" xr:uid="{A2849C75-DB01-4C2E-A1D7-2B00170B6343}"/>
    <cellStyle name="Normal 11 10" xfId="210" xr:uid="{CBF33F7D-D8F1-4908-B6E0-C0C72261FA41}"/>
    <cellStyle name="Normal 11 10 2" xfId="211" xr:uid="{F10CFD2A-0FE5-48A7-9D44-1CCE363E1852}"/>
    <cellStyle name="Normal 11 10 3" xfId="212" xr:uid="{A9B66A12-28CC-45A5-BA39-EDF8DABF9172}"/>
    <cellStyle name="Normal 11 11" xfId="213" xr:uid="{452AFAE6-B5A1-4E36-BA1C-93449956F60C}"/>
    <cellStyle name="Normal 11 2" xfId="214" xr:uid="{A62F6F52-D8EF-426E-8284-964A9FD721C5}"/>
    <cellStyle name="Normal 11 2 2" xfId="25699" xr:uid="{4357224A-02E8-470D-BB94-AD37E0BA69B4}"/>
    <cellStyle name="Normal 11 2 2 2" xfId="25700" xr:uid="{01F649C1-3E63-4733-A478-D874ED78C74F}"/>
    <cellStyle name="Normal 11 2 2 3" xfId="25701" xr:uid="{34DEF226-E11B-4575-9139-357BDD12482E}"/>
    <cellStyle name="Normal 11 2 3" xfId="25702" xr:uid="{9BB5AF38-0918-4429-A1DB-8DA02A714570}"/>
    <cellStyle name="Normal 11 2 3 2" xfId="25703" xr:uid="{4B6B5E77-6579-4A92-AFEE-937E8896B442}"/>
    <cellStyle name="Normal 11 2 3 3" xfId="25704" xr:uid="{28DF323B-CE2E-496E-8662-E20420D70DF4}"/>
    <cellStyle name="Normal 11 2 4" xfId="25705" xr:uid="{A1783218-75DA-4100-8E90-26FA7DBA3F54}"/>
    <cellStyle name="Normal 11 2 4 2" xfId="25706" xr:uid="{35A9502C-22B6-49DB-B980-56C4CE0030C4}"/>
    <cellStyle name="Normal 11 2 4 3" xfId="25707" xr:uid="{C082C848-70F1-4365-BD71-49A82445F06A}"/>
    <cellStyle name="Normal 11 2 5" xfId="25708" xr:uid="{A2C68C03-582D-4D6E-882A-46BE32549007}"/>
    <cellStyle name="Normal 11 2 5 2" xfId="25709" xr:uid="{896D6EDA-9A4B-4353-AEB4-2F66D7546103}"/>
    <cellStyle name="Normal 11 2 5 3" xfId="25710" xr:uid="{3348B376-8CAC-46F4-8375-8B5A0F3E77B0}"/>
    <cellStyle name="Normal 11 2 6" xfId="25711" xr:uid="{E4B35E46-C92C-48D4-9214-51638CBC6868}"/>
    <cellStyle name="Normal 11 2 7" xfId="25712" xr:uid="{5F727BE5-E587-4EE1-8A37-540AEF364E1D}"/>
    <cellStyle name="Normal 11 3" xfId="215" xr:uid="{BC92A441-C172-4A19-A9BA-29D6B7F98F12}"/>
    <cellStyle name="Normal 11 3 2" xfId="25713" xr:uid="{46B54CEB-1ACC-4702-9F65-7C5A804DD1BC}"/>
    <cellStyle name="Normal 11 3 2 2" xfId="25714" xr:uid="{B163A4E1-F837-4CA1-A686-8BBF77134A1C}"/>
    <cellStyle name="Normal 11 3 2 3" xfId="25715" xr:uid="{B2CA5D76-8EB0-4FC1-9AA2-001A2594ECBD}"/>
    <cellStyle name="Normal 11 3 3" xfId="25716" xr:uid="{4D2008AD-8A29-4604-88CC-96D5753824B3}"/>
    <cellStyle name="Normal 11 3 3 2" xfId="25717" xr:uid="{EB96DFC4-CB93-49A6-BC30-D00653692BA0}"/>
    <cellStyle name="Normal 11 3 3 3" xfId="25718" xr:uid="{9BE62F6C-40AE-4F82-BD16-85C1354373B8}"/>
    <cellStyle name="Normal 11 3 4" xfId="25719" xr:uid="{9DD5C499-59E4-43EF-ADDB-482FBB48847D}"/>
    <cellStyle name="Normal 11 3 4 2" xfId="25720" xr:uid="{91B45698-448F-4016-B617-C5585EE9C367}"/>
    <cellStyle name="Normal 11 3 4 3" xfId="25721" xr:uid="{E51E18C8-F4A8-478A-90C9-7E1B1CDD135B}"/>
    <cellStyle name="Normal 11 3 5" xfId="25722" xr:uid="{D32C177F-5583-45D0-ABA0-8CC564449529}"/>
    <cellStyle name="Normal 11 3 5 2" xfId="25723" xr:uid="{A0726CE3-ADEB-45AD-BE2D-CAF23BA4C1A5}"/>
    <cellStyle name="Normal 11 3 5 3" xfId="25724" xr:uid="{9D37BDA0-432C-451F-8808-C024D07ECB66}"/>
    <cellStyle name="Normal 11 3 6" xfId="25725" xr:uid="{51A675B7-C8E8-4B68-9636-D7BB7A6A26DC}"/>
    <cellStyle name="Normal 11 3 7" xfId="25726" xr:uid="{312943C2-6D98-4C73-89B9-CE16E6304C64}"/>
    <cellStyle name="Normal 11 4" xfId="216" xr:uid="{F4F12EDC-B52E-44D9-BE2D-1CF38EFABA0F}"/>
    <cellStyle name="Normal 11 4 2" xfId="25727" xr:uid="{A1442ACC-87D5-40E9-8A82-F67DFB8EEE85}"/>
    <cellStyle name="Normal 11 4 3" xfId="25728" xr:uid="{082C7248-0147-4B58-A240-C372331EAEB0}"/>
    <cellStyle name="Normal 11 5" xfId="217" xr:uid="{E76B395C-4AEB-4C7D-832E-BF1DEB40F799}"/>
    <cellStyle name="Normal 11 5 2" xfId="25729" xr:uid="{E1BE70A4-DD4E-4E9F-8385-E8463019D233}"/>
    <cellStyle name="Normal 11 5 3" xfId="25730" xr:uid="{A9A3E50D-8B2D-466F-83C0-0274E2FCCCB0}"/>
    <cellStyle name="Normal 11 6" xfId="218" xr:uid="{A7834D49-A941-4A2A-85DB-F4D9A6384220}"/>
    <cellStyle name="Normal 11 6 2" xfId="25731" xr:uid="{A729F2EA-E87C-46E2-BAA6-B18B6EA34070}"/>
    <cellStyle name="Normal 11 6 3" xfId="25732" xr:uid="{85DBDD0E-D25A-4AD0-951F-FEE6881FF14C}"/>
    <cellStyle name="Normal 11 7" xfId="219" xr:uid="{77F4F5B3-8C79-44A7-9C18-55EF86423240}"/>
    <cellStyle name="Normal 11 7 2" xfId="25733" xr:uid="{2B12CA2A-156D-4C09-BFF2-214EB09F26F8}"/>
    <cellStyle name="Normal 11 7 3" xfId="25734" xr:uid="{B2130F23-92C3-4A2B-8BC4-A764135BA15B}"/>
    <cellStyle name="Normal 11 8" xfId="220" xr:uid="{89323516-8A48-4CCD-B49F-DACEDA147EA0}"/>
    <cellStyle name="Normal 11 9" xfId="221" xr:uid="{830C43AE-80CB-4869-A47D-1336F0342B21}"/>
    <cellStyle name="Normal 12" xfId="222" xr:uid="{31F9D148-7139-469A-8791-4B84D6B440FA}"/>
    <cellStyle name="Normal 12 2" xfId="223" xr:uid="{58D93AD9-8A86-463E-BA3B-9192E15A93FB}"/>
    <cellStyle name="Normal 12 2 2" xfId="25735" xr:uid="{BE7EA54D-7962-4DFB-A019-F2621240CA43}"/>
    <cellStyle name="Normal 12 2 2 2" xfId="25736" xr:uid="{D66EDE05-98ED-4B63-A4C0-044DF2EC1ABF}"/>
    <cellStyle name="Normal 12 2 2 3" xfId="25737" xr:uid="{0C8089DC-AF1B-4C6E-AFDA-A2A4957B413A}"/>
    <cellStyle name="Normal 12 2 3" xfId="25738" xr:uid="{4F493901-04DA-47ED-969C-7E8847B876A6}"/>
    <cellStyle name="Normal 12 2 3 2" xfId="25739" xr:uid="{40D729CB-9E5D-42A1-89B0-69CDD0B0F3E2}"/>
    <cellStyle name="Normal 12 2 3 3" xfId="25740" xr:uid="{566C8E8F-F6CF-4C8C-8E28-506448917326}"/>
    <cellStyle name="Normal 12 2 4" xfId="25741" xr:uid="{E359CC40-C8C6-47F9-ABF4-551E4507E3B8}"/>
    <cellStyle name="Normal 12 2 4 2" xfId="25742" xr:uid="{DE4ABE27-FCB2-478F-9B94-24AD9FA6A0BE}"/>
    <cellStyle name="Normal 12 2 4 3" xfId="25743" xr:uid="{2E59EC94-F2F9-45E9-847E-35E15A7E32D9}"/>
    <cellStyle name="Normal 12 2 5" xfId="25744" xr:uid="{6072A923-D901-4EFD-BBA3-47BB458EA08F}"/>
    <cellStyle name="Normal 12 2 5 2" xfId="25745" xr:uid="{D8DA21F6-27EE-4C0B-ABE6-682B54948759}"/>
    <cellStyle name="Normal 12 2 5 3" xfId="25746" xr:uid="{BC6F427F-BF76-4D82-BD78-C3038592C421}"/>
    <cellStyle name="Normal 12 2 6" xfId="25747" xr:uid="{426B4A4A-5530-499E-92FA-7A354B481E0F}"/>
    <cellStyle name="Normal 12 2 7" xfId="25748" xr:uid="{E29DA60B-B4CA-45BC-83A9-244098A1E8B8}"/>
    <cellStyle name="Normal 12 3" xfId="25749" xr:uid="{E4016129-E9CE-4315-B834-7DC6DE61EA4B}"/>
    <cellStyle name="Normal 12 3 2" xfId="25750" xr:uid="{BA7802E2-0EB5-4427-AE1A-890A81E3B7C0}"/>
    <cellStyle name="Normal 12 3 2 2" xfId="25751" xr:uid="{66EE500F-0CC3-4C43-B909-0204F4239BA7}"/>
    <cellStyle name="Normal 12 3 2 3" xfId="25752" xr:uid="{BD960CFB-259F-441C-9283-0DF19DF7A184}"/>
    <cellStyle name="Normal 12 3 3" xfId="25753" xr:uid="{9AA051BC-0971-48B0-8D3C-C510D6F4CE6F}"/>
    <cellStyle name="Normal 12 3 3 2" xfId="25754" xr:uid="{57A8E0DF-9923-4FDC-BA06-051ABB435383}"/>
    <cellStyle name="Normal 12 3 3 3" xfId="25755" xr:uid="{8D20AF42-507D-416B-A4FE-3B3115FD521A}"/>
    <cellStyle name="Normal 12 3 4" xfId="25756" xr:uid="{74D7A2CA-BB97-4290-BCAF-20DFD09544EA}"/>
    <cellStyle name="Normal 12 3 4 2" xfId="25757" xr:uid="{4B66553B-ECC8-4017-A305-CB860469E025}"/>
    <cellStyle name="Normal 12 3 4 3" xfId="25758" xr:uid="{15D13FC0-20B0-4B6F-B78B-36B2E5F8997E}"/>
    <cellStyle name="Normal 12 3 5" xfId="25759" xr:uid="{7AC215DC-3968-4A7D-A7A9-1B9D5C0FF10B}"/>
    <cellStyle name="Normal 12 3 5 2" xfId="25760" xr:uid="{1259205C-7A17-4947-93ED-D419B33CB114}"/>
    <cellStyle name="Normal 12 3 5 3" xfId="25761" xr:uid="{50F26B78-10B9-4235-A732-A8A1473CF11A}"/>
    <cellStyle name="Normal 12 3 6" xfId="25762" xr:uid="{1D5250F5-6F52-4AA1-BA4C-90ABD83C5541}"/>
    <cellStyle name="Normal 12 3 7" xfId="25763" xr:uid="{C740EDED-A0DC-49A0-84F3-20CDDC8CA7CF}"/>
    <cellStyle name="Normal 12 4" xfId="25764" xr:uid="{21DB9560-3922-4591-8FF2-FC71507A6AE3}"/>
    <cellStyle name="Normal 12 4 2" xfId="25765" xr:uid="{9DF1DB28-9D6A-437A-9189-CA1CD706DFF1}"/>
    <cellStyle name="Normal 12 4 3" xfId="25766" xr:uid="{891627E6-6381-4C1E-B8B6-2521FE257D0B}"/>
    <cellStyle name="Normal 12 5" xfId="25767" xr:uid="{090CF575-E762-4760-B325-3C25A8354D91}"/>
    <cellStyle name="Normal 12 5 2" xfId="25768" xr:uid="{219EADCE-8D51-4B43-BD7C-95D9BC07D678}"/>
    <cellStyle name="Normal 12 5 3" xfId="25769" xr:uid="{C724498D-213C-4C51-8DA4-C7E0102E1E97}"/>
    <cellStyle name="Normal 12 6" xfId="25770" xr:uid="{A22F2661-8ADC-47D1-9B4C-B668B69CC802}"/>
    <cellStyle name="Normal 12 6 2" xfId="25771" xr:uid="{63F4C7F8-7BD3-4D13-896D-ABE66E867645}"/>
    <cellStyle name="Normal 12 6 3" xfId="25772" xr:uid="{062C13EF-BEF2-4CAD-B900-2372C46A3608}"/>
    <cellStyle name="Normal 12 7" xfId="25773" xr:uid="{C97EA004-492A-4545-80A4-81D718F4513E}"/>
    <cellStyle name="Normal 12 7 2" xfId="25774" xr:uid="{C582318F-B4DC-481D-8025-38983B617C2A}"/>
    <cellStyle name="Normal 12 7 3" xfId="25775" xr:uid="{8D1298A7-6376-4693-964D-F381F92BDAC8}"/>
    <cellStyle name="Normal 12 8" xfId="25776" xr:uid="{7CA1AACE-5089-4668-9DEB-884247E6847A}"/>
    <cellStyle name="Normal 12 9" xfId="25777" xr:uid="{15DFBC7D-318F-49EF-A1D8-6966647779E3}"/>
    <cellStyle name="Normal 13" xfId="224" xr:uid="{7C316AD8-436A-4554-A253-C960B560C0BB}"/>
    <cellStyle name="Normal 13 2" xfId="225" xr:uid="{95920394-5255-4B29-80B1-5A823E999560}"/>
    <cellStyle name="Normal 14" xfId="226" xr:uid="{271D5A54-0429-4766-8FD4-E891FDC63B51}"/>
    <cellStyle name="Normal 14 10" xfId="25778" xr:uid="{4C7197D7-3AA6-482C-B50E-5E964C30D2DE}"/>
    <cellStyle name="Normal 14 2" xfId="227" xr:uid="{34062201-EC64-4045-B4E7-BE48F69C5278}"/>
    <cellStyle name="Normal 14 2 2" xfId="25779" xr:uid="{668C63BC-E0F0-4BDE-9DFC-508C8BE1FD23}"/>
    <cellStyle name="Normal 14 2 2 2" xfId="25780" xr:uid="{FE96A977-B431-458E-A63D-B5381A55F9B3}"/>
    <cellStyle name="Normal 14 2 2 3" xfId="25781" xr:uid="{1E2EBAE5-BFFF-4BA2-9158-EF4968D0A425}"/>
    <cellStyle name="Normal 14 2 3" xfId="25782" xr:uid="{274602E2-AACB-49C3-A55A-2F662155BA79}"/>
    <cellStyle name="Normal 14 2 3 2" xfId="25783" xr:uid="{4962A49B-0508-4109-9F50-0162030A655D}"/>
    <cellStyle name="Normal 14 2 3 3" xfId="25784" xr:uid="{76EC289E-9FED-4045-BB06-47B937ADC667}"/>
    <cellStyle name="Normal 14 2 4" xfId="25785" xr:uid="{B4F3F24A-9BB0-437A-AAFF-196FD60451FC}"/>
    <cellStyle name="Normal 14 2 4 2" xfId="25786" xr:uid="{B9277EE0-492D-4F82-B312-E28EC987F768}"/>
    <cellStyle name="Normal 14 2 4 3" xfId="25787" xr:uid="{518D658B-3D36-49AE-80D3-81466EE00F40}"/>
    <cellStyle name="Normal 14 2 5" xfId="25788" xr:uid="{E8852683-8D6E-42E8-8DF1-F77A7768C4F2}"/>
    <cellStyle name="Normal 14 2 5 2" xfId="25789" xr:uid="{A3F66470-8606-40BC-930B-3652D31FE9E2}"/>
    <cellStyle name="Normal 14 2 5 3" xfId="25790" xr:uid="{E39960BB-B9C9-4B92-B943-73F60F7B2FE9}"/>
    <cellStyle name="Normal 14 2 6" xfId="25791" xr:uid="{7C28A71A-1F43-4F8D-BE5D-A07ADC030BD2}"/>
    <cellStyle name="Normal 14 2 7" xfId="25792" xr:uid="{6FB56366-5116-4238-92AD-82AF9BBFB375}"/>
    <cellStyle name="Normal 14 3" xfId="25793" xr:uid="{D99CF0A1-8625-4F58-BD0C-40E2D2AA1F21}"/>
    <cellStyle name="Normal 14 3 2" xfId="25794" xr:uid="{17B876F8-279D-4FA5-8CC8-5B541146A5CA}"/>
    <cellStyle name="Normal 14 3 2 2" xfId="25795" xr:uid="{D0032086-EB1D-4AC7-B777-1EAE7088F53C}"/>
    <cellStyle name="Normal 14 3 2 3" xfId="25796" xr:uid="{5CD242DC-0870-4BDB-8969-4DD332890E16}"/>
    <cellStyle name="Normal 14 3 3" xfId="25797" xr:uid="{6861A4EC-9128-47E3-AFC3-47F6CC71BF2C}"/>
    <cellStyle name="Normal 14 3 3 2" xfId="25798" xr:uid="{E4F39399-CB59-4608-B19C-5951064BF7A8}"/>
    <cellStyle name="Normal 14 3 3 3" xfId="25799" xr:uid="{1C1323E3-EDE5-499A-93D9-10DAC7D5DF7B}"/>
    <cellStyle name="Normal 14 3 4" xfId="25800" xr:uid="{35C9C014-80B7-4C5E-9524-7846B8A5B8EC}"/>
    <cellStyle name="Normal 14 3 4 2" xfId="25801" xr:uid="{97BFAEC2-5834-4F08-B0AF-9775AC162DC3}"/>
    <cellStyle name="Normal 14 3 4 3" xfId="25802" xr:uid="{D4A1ED8A-AB1A-49B1-A4B7-588A2FE7C309}"/>
    <cellStyle name="Normal 14 3 5" xfId="25803" xr:uid="{77F164FD-6B57-40F6-A5FC-95954B26E542}"/>
    <cellStyle name="Normal 14 3 5 2" xfId="25804" xr:uid="{31A59BB0-9F72-4C26-9FA9-755A71FB4DB1}"/>
    <cellStyle name="Normal 14 3 5 3" xfId="25805" xr:uid="{9B89D9E6-9B76-4B9A-B335-8F8B2C075637}"/>
    <cellStyle name="Normal 14 3 6" xfId="25806" xr:uid="{E664A273-A78C-4B6A-9C8E-753613BD17F5}"/>
    <cellStyle name="Normal 14 3 7" xfId="25807" xr:uid="{1F7C0E45-8E2B-4C2D-B080-31DD61CA509A}"/>
    <cellStyle name="Normal 14 4" xfId="25808" xr:uid="{24E753A3-12AD-43A8-AED2-0A118EE2AEC7}"/>
    <cellStyle name="Normal 14 4 2" xfId="25809" xr:uid="{1093988A-8A4B-4B7C-85FE-E958ADBACBEB}"/>
    <cellStyle name="Normal 14 4 3" xfId="25810" xr:uid="{0E4A5A45-CE27-4FF9-A212-216C7CA7877C}"/>
    <cellStyle name="Normal 14 5" xfId="25811" xr:uid="{DB83D70E-22EA-46EF-B99D-54F73FC54803}"/>
    <cellStyle name="Normal 14 5 2" xfId="25812" xr:uid="{14B3B1AE-51B8-4C2C-9199-2232B1DAF57D}"/>
    <cellStyle name="Normal 14 5 3" xfId="25813" xr:uid="{79ABBC6F-8A5D-48D5-A7B5-C234794784E7}"/>
    <cellStyle name="Normal 14 6" xfId="25814" xr:uid="{B714BE56-EC48-4D57-AF50-9CD0695C8FA7}"/>
    <cellStyle name="Normal 14 6 2" xfId="25815" xr:uid="{406F6B69-6DF0-4B05-BDB6-C4B7632EF0C4}"/>
    <cellStyle name="Normal 14 6 3" xfId="25816" xr:uid="{42643C65-5A7F-4A3A-846C-13654E8E17B8}"/>
    <cellStyle name="Normal 14 7" xfId="25817" xr:uid="{A521FAA3-1E55-4FCD-AF8A-4AA25C253ABA}"/>
    <cellStyle name="Normal 14 7 2" xfId="25818" xr:uid="{649EFBBB-44CC-4DC2-9190-BF93019B521C}"/>
    <cellStyle name="Normal 14 7 3" xfId="25819" xr:uid="{34911D21-ED6D-498D-9D48-FF25F7622754}"/>
    <cellStyle name="Normal 14 8" xfId="25820" xr:uid="{54AD2870-276A-4C43-8F30-5894297642C4}"/>
    <cellStyle name="Normal 14 9" xfId="25821" xr:uid="{C901F1A0-5842-46A3-8D77-FE848ACC62B1}"/>
    <cellStyle name="Normal 15" xfId="228" xr:uid="{9F9DF6A5-EB2D-4602-9C99-E7426E57441A}"/>
    <cellStyle name="Normal 15 10" xfId="25822" xr:uid="{D62A124E-5771-4292-86F4-1BDCEE915C44}"/>
    <cellStyle name="Normal 15 2" xfId="229" xr:uid="{B311E850-08D7-46BF-9021-79836266D609}"/>
    <cellStyle name="Normal 15 2 2" xfId="25823" xr:uid="{BBE5691C-DAF7-41B3-94BF-F4B1914CAD2D}"/>
    <cellStyle name="Normal 15 2 2 2" xfId="25824" xr:uid="{2D8265E0-C11C-443B-AAC7-13D8953078BB}"/>
    <cellStyle name="Normal 15 2 2 3" xfId="25825" xr:uid="{63CF476F-F8F8-4BDB-BD94-435CF24D5DED}"/>
    <cellStyle name="Normal 15 2 3" xfId="25826" xr:uid="{D1073521-C5B7-44BA-977E-4C6DB0E6F755}"/>
    <cellStyle name="Normal 15 2 3 2" xfId="25827" xr:uid="{B0C9D696-3806-4530-B65F-D1321DB05D0D}"/>
    <cellStyle name="Normal 15 2 3 3" xfId="25828" xr:uid="{A47CF694-1312-404B-B7B5-554E359C5C2F}"/>
    <cellStyle name="Normal 15 2 4" xfId="25829" xr:uid="{ED292B2D-F221-4E38-9792-F004BE67CE8E}"/>
    <cellStyle name="Normal 15 2 4 2" xfId="25830" xr:uid="{39E873A1-818A-40E9-BFDC-85E6CA53C672}"/>
    <cellStyle name="Normal 15 2 4 3" xfId="25831" xr:uid="{8C1916B3-2F1C-4735-BF67-F2C2EE62F569}"/>
    <cellStyle name="Normal 15 2 5" xfId="25832" xr:uid="{51E9CCAF-9EF3-4DBD-9C3C-B797612F74C5}"/>
    <cellStyle name="Normal 15 2 5 2" xfId="25833" xr:uid="{5DAFEE26-8BD9-430C-AFB7-B5F7B3587A9E}"/>
    <cellStyle name="Normal 15 2 5 3" xfId="25834" xr:uid="{DF9F27B9-7B79-44B1-8536-9634C19D686C}"/>
    <cellStyle name="Normal 15 2 6" xfId="25835" xr:uid="{44FADCAC-284E-45FD-B1D2-09584BC188C5}"/>
    <cellStyle name="Normal 15 2 7" xfId="25836" xr:uid="{9A79C733-CB20-4412-906B-1BE25AAC67E1}"/>
    <cellStyle name="Normal 15 3" xfId="25837" xr:uid="{FAA23709-2274-4689-9C0D-6DD19A129097}"/>
    <cellStyle name="Normal 15 3 2" xfId="25838" xr:uid="{8962873D-C57D-49D2-802A-51CB2BA4E1FD}"/>
    <cellStyle name="Normal 15 3 2 2" xfId="25839" xr:uid="{D01008AB-FA99-4190-ADBF-8042ECF11B4D}"/>
    <cellStyle name="Normal 15 3 2 3" xfId="25840" xr:uid="{5F7464B4-B472-4E78-BBC6-524C06067C6C}"/>
    <cellStyle name="Normal 15 3 3" xfId="25841" xr:uid="{8D4C7685-ED40-49A6-A192-4CE93E012DDB}"/>
    <cellStyle name="Normal 15 3 3 2" xfId="25842" xr:uid="{2FE0B518-E56F-4BC5-81CB-C9D11F26519A}"/>
    <cellStyle name="Normal 15 3 3 3" xfId="25843" xr:uid="{2F71E1A0-4A48-451D-B3F5-9304FCE71387}"/>
    <cellStyle name="Normal 15 3 4" xfId="25844" xr:uid="{EA43870A-E967-4B82-9D80-2E474E32AA23}"/>
    <cellStyle name="Normal 15 3 4 2" xfId="25845" xr:uid="{095E8259-67ED-4869-A7CA-A85909B05F57}"/>
    <cellStyle name="Normal 15 3 4 3" xfId="25846" xr:uid="{0E109C9C-85A9-4BA4-91C9-630A31792916}"/>
    <cellStyle name="Normal 15 3 5" xfId="25847" xr:uid="{DC03C3B5-4D64-478B-9EDB-98C71CE44011}"/>
    <cellStyle name="Normal 15 3 5 2" xfId="25848" xr:uid="{5940C402-A5EC-4C88-82C0-0FD1B067A390}"/>
    <cellStyle name="Normal 15 3 5 3" xfId="25849" xr:uid="{0D939BCE-2647-4605-A1C5-9182A18C3A8E}"/>
    <cellStyle name="Normal 15 3 6" xfId="25850" xr:uid="{CE4B2313-4AB5-4326-9E9A-3FB741B25BC7}"/>
    <cellStyle name="Normal 15 3 7" xfId="25851" xr:uid="{CE95CE0D-2BBC-4BAC-A79A-C792CBC22E0A}"/>
    <cellStyle name="Normal 15 4" xfId="25852" xr:uid="{0CCD1E32-A6F5-421A-8BDC-2E7155FD464E}"/>
    <cellStyle name="Normal 15 4 2" xfId="25853" xr:uid="{21D6892E-E5E1-4EDE-A965-D4E9CDC854D3}"/>
    <cellStyle name="Normal 15 4 3" xfId="25854" xr:uid="{363563AC-1715-4B35-BDFD-81711541C257}"/>
    <cellStyle name="Normal 15 5" xfId="25855" xr:uid="{4C37A78F-9358-4CEC-A01F-24203EF65718}"/>
    <cellStyle name="Normal 15 5 2" xfId="25856" xr:uid="{7353B5A1-0BA0-4074-A696-CF740147BA52}"/>
    <cellStyle name="Normal 15 5 3" xfId="25857" xr:uid="{63704EAB-50FC-4908-ABCD-CA9E34722BC6}"/>
    <cellStyle name="Normal 15 6" xfId="25858" xr:uid="{06658C46-AA76-4D8E-9B76-B64BA199110D}"/>
    <cellStyle name="Normal 15 6 2" xfId="25859" xr:uid="{2644654B-B8B7-4234-8190-DE044691EBD1}"/>
    <cellStyle name="Normal 15 6 3" xfId="25860" xr:uid="{8DEBF0D7-717A-4EDB-92ED-50FDE285DB1E}"/>
    <cellStyle name="Normal 15 7" xfId="25861" xr:uid="{D1CFBCCE-0AEA-4E7B-994F-0E1A0DE99737}"/>
    <cellStyle name="Normal 15 7 2" xfId="25862" xr:uid="{7425C399-BC67-41D9-A46D-25D06BFA7944}"/>
    <cellStyle name="Normal 15 7 3" xfId="25863" xr:uid="{5180CA93-E529-4185-9D3B-D76FB502EA1F}"/>
    <cellStyle name="Normal 15 8" xfId="25864" xr:uid="{C43A0D3F-351D-49DE-994C-549E66F2A709}"/>
    <cellStyle name="Normal 15 9" xfId="25865" xr:uid="{2E34593C-0683-41A4-B2DF-FA30868293FE}"/>
    <cellStyle name="Normal 16" xfId="230" xr:uid="{5548F4E8-E897-4CBB-A21D-1A00E9F7F767}"/>
    <cellStyle name="Normal 16 2" xfId="231" xr:uid="{9412F4E7-A764-4620-8D05-650BCCC03912}"/>
    <cellStyle name="Normal 16 2 2" xfId="25866" xr:uid="{C377583E-28A5-40AA-91A8-87CA56BD9C23}"/>
    <cellStyle name="Normal 16 2 2 2" xfId="25867" xr:uid="{EE0C6339-F75B-4EF2-9F4A-6495ED61325D}"/>
    <cellStyle name="Normal 16 2 2 3" xfId="25868" xr:uid="{4A3A17E3-A470-4527-BFDE-BA0C5B8E5883}"/>
    <cellStyle name="Normal 16 2 3" xfId="25869" xr:uid="{E980EE0E-B7E7-43A8-AAD3-62379F970D43}"/>
    <cellStyle name="Normal 16 2 3 2" xfId="25870" xr:uid="{F0AF0D01-AD4D-46B5-95DC-6F0940760056}"/>
    <cellStyle name="Normal 16 2 3 3" xfId="25871" xr:uid="{C0A3B115-A472-4819-ACA9-3295F65E5C1E}"/>
    <cellStyle name="Normal 16 2 4" xfId="25872" xr:uid="{32862CAA-F22C-4E0A-A206-967A54FD16EA}"/>
    <cellStyle name="Normal 16 2 4 2" xfId="25873" xr:uid="{3FBDD2D8-C665-48D2-AFC4-B60326768494}"/>
    <cellStyle name="Normal 16 2 4 3" xfId="25874" xr:uid="{D855787D-285E-4742-BEA1-B3F2BD5004D5}"/>
    <cellStyle name="Normal 16 2 5" xfId="25875" xr:uid="{ED6510BD-636C-4DAE-A7A1-598A7F2A4595}"/>
    <cellStyle name="Normal 16 2 5 2" xfId="25876" xr:uid="{DF20BA02-DC2F-4548-94AB-6AC725AFCE79}"/>
    <cellStyle name="Normal 16 2 5 3" xfId="25877" xr:uid="{2B4DCEE5-F881-46D8-B580-092A0DB380F2}"/>
    <cellStyle name="Normal 16 2 6" xfId="25878" xr:uid="{CF925BAB-C401-49F6-B647-82ECF4EC02F3}"/>
    <cellStyle name="Normal 16 2 7" xfId="25879" xr:uid="{C52B5586-0AFD-4133-A76E-4D39D7C867E4}"/>
    <cellStyle name="Normal 16 3" xfId="232" xr:uid="{76E029D1-2B5F-4E79-A2F5-02543B3FF299}"/>
    <cellStyle name="Normal 16 3 2" xfId="25880" xr:uid="{4606193A-0FBA-4A3C-BED7-9477A2587728}"/>
    <cellStyle name="Normal 16 3 2 2" xfId="25881" xr:uid="{BE3BF22D-E139-4562-97F1-36F6618001A0}"/>
    <cellStyle name="Normal 16 3 2 3" xfId="25882" xr:uid="{551A0FF8-B887-4BD2-B49F-88FFB1B11331}"/>
    <cellStyle name="Normal 16 3 3" xfId="25883" xr:uid="{C51BC593-3FFC-407C-86C1-418A12425A4F}"/>
    <cellStyle name="Normal 16 3 3 2" xfId="25884" xr:uid="{F5332162-DE74-4EE8-B37D-A2FE4BBF3CD1}"/>
    <cellStyle name="Normal 16 3 3 3" xfId="25885" xr:uid="{1BB06CC6-239D-49D2-9254-BE9637CC6A3B}"/>
    <cellStyle name="Normal 16 3 4" xfId="25886" xr:uid="{F85C04FC-9752-41E5-8D5D-1BD064DE3705}"/>
    <cellStyle name="Normal 16 3 4 2" xfId="25887" xr:uid="{697E9C15-6087-4298-A11C-BDF2FF361C4E}"/>
    <cellStyle name="Normal 16 3 4 3" xfId="25888" xr:uid="{D6D54D07-0B38-4EBF-AEB3-5B8A659775BD}"/>
    <cellStyle name="Normal 16 3 5" xfId="25889" xr:uid="{9537E02F-DB24-4FE0-B4CE-4E0D1A76D962}"/>
    <cellStyle name="Normal 16 3 5 2" xfId="25890" xr:uid="{32F6DEA1-12D2-4A61-A1BE-2B5FCE4699FD}"/>
    <cellStyle name="Normal 16 3 5 3" xfId="25891" xr:uid="{E70C3342-86BE-44A8-95E5-3DEC9CB83DE3}"/>
    <cellStyle name="Normal 16 3 6" xfId="25892" xr:uid="{B588825E-73C2-4D28-B6B5-1BC43C34E017}"/>
    <cellStyle name="Normal 16 3 7" xfId="25893" xr:uid="{C7A892A1-5983-4730-B3DC-8981A06166BC}"/>
    <cellStyle name="Normal 16 4" xfId="25894" xr:uid="{C958269E-82D8-4CE4-80F4-16B2E36ECD01}"/>
    <cellStyle name="Normal 16 4 2" xfId="25895" xr:uid="{433124AB-B28B-4E2D-9EB2-C8DAFF006024}"/>
    <cellStyle name="Normal 16 4 3" xfId="25896" xr:uid="{6224EE80-FF55-4087-9C22-1AF0D120BB6A}"/>
    <cellStyle name="Normal 16 5" xfId="25897" xr:uid="{09A2230F-91AD-408F-89E8-23886CBE1F3F}"/>
    <cellStyle name="Normal 16 5 2" xfId="25898" xr:uid="{C42ED37D-91D4-4F2C-A7D5-8E0C09F80963}"/>
    <cellStyle name="Normal 16 5 3" xfId="25899" xr:uid="{B80D5B87-68E7-4CE7-A526-B15CCF4AFA87}"/>
    <cellStyle name="Normal 16 6" xfId="25900" xr:uid="{2DD0D926-FE0F-46AA-BBCC-E6E884D205A0}"/>
    <cellStyle name="Normal 16 6 2" xfId="25901" xr:uid="{12DFDB17-B273-4ADF-A09B-D053227C5247}"/>
    <cellStyle name="Normal 16 6 3" xfId="25902" xr:uid="{F1236E52-2BEC-402A-8399-4A1D631CFAD2}"/>
    <cellStyle name="Normal 16 7" xfId="25903" xr:uid="{742AB068-8FFD-4AB3-A372-2211F7558048}"/>
    <cellStyle name="Normal 16 7 2" xfId="25904" xr:uid="{6A511885-BAC2-4788-AEE9-CE8937C47868}"/>
    <cellStyle name="Normal 16 7 3" xfId="25905" xr:uid="{82B5BD89-14FF-483E-9D27-8ECC4EA39970}"/>
    <cellStyle name="Normal 16 8" xfId="25906" xr:uid="{8335D515-1503-454C-9967-EEFD76E8510A}"/>
    <cellStyle name="Normal 16 9" xfId="25907" xr:uid="{4A891BA6-914D-4F08-A095-913406D168D2}"/>
    <cellStyle name="Normal 17" xfId="233" xr:uid="{1F6455F1-27EA-474F-852B-ED8328B10408}"/>
    <cellStyle name="Normal 17 2" xfId="234" xr:uid="{4DAD5306-A10D-4365-B421-20AB34826C11}"/>
    <cellStyle name="Normal 17 3" xfId="25908" xr:uid="{1332283F-7F5B-4933-9F77-35D816C41481}"/>
    <cellStyle name="Normal 17 3 2" xfId="25909" xr:uid="{0B618B15-64C2-45B6-B1E1-21841395FAB4}"/>
    <cellStyle name="Normal 17 3 3" xfId="25910" xr:uid="{9796D917-E04D-4E0C-B4FF-9360DC6B096C}"/>
    <cellStyle name="Normal 17 4" xfId="25911" xr:uid="{35589606-3029-48FC-92A2-8EF5D310F4DE}"/>
    <cellStyle name="Normal 17 4 2" xfId="25912" xr:uid="{99494948-6B4A-4667-B198-14E2986E309E}"/>
    <cellStyle name="Normal 17 4 3" xfId="25913" xr:uid="{D300FE2B-F7BB-4BF5-BFC8-FE5ED93CD118}"/>
    <cellStyle name="Normal 17 5" xfId="25914" xr:uid="{E8BDDB42-693D-4140-B121-5BD40415D76B}"/>
    <cellStyle name="Normal 17 5 2" xfId="25915" xr:uid="{C4FFF0AA-C82D-42CB-BE62-313A3CDD3C11}"/>
    <cellStyle name="Normal 17 5 3" xfId="25916" xr:uid="{185922B8-6F6A-429A-945B-44E1D4759EF3}"/>
    <cellStyle name="Normal 17 6" xfId="25917" xr:uid="{8E0774F6-9493-4FC2-93BA-53B643FAE12B}"/>
    <cellStyle name="Normal 17 6 2" xfId="25918" xr:uid="{8EF8C2AE-6C15-4059-B5F5-BF27738104AC}"/>
    <cellStyle name="Normal 17 6 3" xfId="25919" xr:uid="{E44EF680-1A74-4B87-9500-ED86D0FC786B}"/>
    <cellStyle name="Normal 17 7" xfId="25920" xr:uid="{E1A6FB4B-AE52-4CD0-8297-906EBDF6C99B}"/>
    <cellStyle name="Normal 17 8" xfId="25921" xr:uid="{D467EF8F-D4B8-4B9F-8B94-F327A08E4621}"/>
    <cellStyle name="Normal 17 9" xfId="25922" xr:uid="{5AF25255-9150-40A6-9471-21E50EDCC0D2}"/>
    <cellStyle name="Normal 18" xfId="235" xr:uid="{A2585053-0BC8-4AD6-AEEE-23AABAF29220}"/>
    <cellStyle name="Normal 18 10 4" xfId="25923" xr:uid="{04B27D46-21EB-4C6E-AC95-62C2A239AA22}"/>
    <cellStyle name="Normal 18 2" xfId="236" xr:uid="{A250DA5D-1D4B-4EF1-9004-8737C6EFBC1A}"/>
    <cellStyle name="Normal 18 2 2" xfId="25924" xr:uid="{C43C81BC-3BBF-4E14-8B55-C96A39D2964D}"/>
    <cellStyle name="Normal 18 3" xfId="237" xr:uid="{3ABDC95D-5E20-433A-94F2-997573681B1B}"/>
    <cellStyle name="Normal 18 3 2" xfId="25925" xr:uid="{F4562F8D-0260-4A9B-94C1-794806418012}"/>
    <cellStyle name="Normal 18 3 3" xfId="25926" xr:uid="{8334420F-176E-4730-B276-FAB10BA819A1}"/>
    <cellStyle name="Normal 18 4" xfId="25927" xr:uid="{3649E7A2-D7C2-4EA8-80E3-C074FA5B6F98}"/>
    <cellStyle name="Normal 18 4 2" xfId="25928" xr:uid="{2D27A506-A604-4049-AB25-FD8864104D92}"/>
    <cellStyle name="Normal 18 4 3" xfId="25929" xr:uid="{77B98D92-9B32-4603-A72B-A8F93EEB86EB}"/>
    <cellStyle name="Normal 18 5" xfId="25930" xr:uid="{9F531C91-92AB-4271-8E0C-EF58B79F35A0}"/>
    <cellStyle name="Normal 18 5 2" xfId="25931" xr:uid="{48A27D8B-1D98-4BD1-9734-BD583E91D93A}"/>
    <cellStyle name="Normal 18 5 3" xfId="25932" xr:uid="{3560FEBD-BE8D-457D-8C10-24FF7BEAA50A}"/>
    <cellStyle name="Normal 18 6" xfId="25933" xr:uid="{0BCDDC90-42AA-4318-9B85-83A831A07234}"/>
    <cellStyle name="Normal 18 6 2" xfId="25934" xr:uid="{F19D848F-E739-400B-A8B0-204C875B89F6}"/>
    <cellStyle name="Normal 18 6 3" xfId="25935" xr:uid="{176474F3-0018-495A-8689-4C010F00198D}"/>
    <cellStyle name="Normal 18 7" xfId="25936" xr:uid="{FF2F8590-E2B2-47EB-8D85-773A2E59554B}"/>
    <cellStyle name="Normal 18 8" xfId="25937" xr:uid="{3DD157F2-1AC0-4801-985F-9505E79AA0E5}"/>
    <cellStyle name="Normal 18 9" xfId="25938" xr:uid="{E5013F7F-AD4E-4F84-B334-5218CB5B2CEA}"/>
    <cellStyle name="Normal 19" xfId="238" xr:uid="{8984C607-C325-4999-B425-0472659AD06F}"/>
    <cellStyle name="Normal 19 2" xfId="239" xr:uid="{8D5DAEF2-E8E9-4543-B4C8-1163087AF342}"/>
    <cellStyle name="Normal 19 2 2" xfId="25939" xr:uid="{AE2DC688-B1D3-4118-90D1-2D2F156E0E6E}"/>
    <cellStyle name="Normal 19 2 3" xfId="25940" xr:uid="{14EB7EA3-EA35-43C8-80A6-036384C4C6C0}"/>
    <cellStyle name="Normal 19 3" xfId="240" xr:uid="{7F6D29AD-EF54-4540-B414-CC6F5FF124A4}"/>
    <cellStyle name="Normal 19 3 2" xfId="25941" xr:uid="{3D394CDB-1C9E-43ED-9D01-80FB95FA1151}"/>
    <cellStyle name="Normal 19 3 3" xfId="25942" xr:uid="{BC48EA6F-F2A8-4912-B03F-0DA03F650EF0}"/>
    <cellStyle name="Normal 19 4" xfId="25943" xr:uid="{155AFDA9-56A2-44A8-A9F9-10959F0CD649}"/>
    <cellStyle name="Normal 19 4 2" xfId="25944" xr:uid="{1B63EA99-63D3-43C0-A135-B3FCF1285EEE}"/>
    <cellStyle name="Normal 19 4 3" xfId="25945" xr:uid="{37B487EB-F187-4236-8BBB-834CB0830603}"/>
    <cellStyle name="Normal 19 5" xfId="25946" xr:uid="{E394515A-0F3B-46C9-AB29-BD0AAF3EAE68}"/>
    <cellStyle name="Normal 19 5 2" xfId="25947" xr:uid="{418A960A-E711-43E7-8D2F-7308E522E6B8}"/>
    <cellStyle name="Normal 19 5 3" xfId="25948" xr:uid="{4469648E-578C-439D-ADDB-EED291750819}"/>
    <cellStyle name="Normal 19 6" xfId="25949" xr:uid="{B617CD6B-AA00-4C05-984A-F1F5E90756F2}"/>
    <cellStyle name="Normal 19 7" xfId="25950" xr:uid="{EB1E56B0-25DA-4532-B517-57C8CF842579}"/>
    <cellStyle name="Normal 19 8" xfId="25951" xr:uid="{A3862B12-D02A-4BE8-A894-690B33155BE5}"/>
    <cellStyle name="Normal 2" xfId="13" xr:uid="{B3927806-661A-4A65-A835-AAEF97EA4E95}"/>
    <cellStyle name="Normal 2 12" xfId="241" xr:uid="{B4833274-1833-4A22-AB8A-EAD5A0A43A4F}"/>
    <cellStyle name="Normal 2 2" xfId="242" xr:uid="{EBFBA9EC-4E09-457B-86B7-E6C0B7D2EC3C}"/>
    <cellStyle name="Normal 2 2 2" xfId="11" xr:uid="{5C06487A-0188-4A3D-A270-7292E8ACEF32}"/>
    <cellStyle name="Normal 2 2 2 2" xfId="243" xr:uid="{77972B59-373E-401E-8F14-3F435D9FBDC9}"/>
    <cellStyle name="Normal 2 2 2 3" xfId="25952" xr:uid="{0D50BCF4-A279-415B-8590-B3E53EB4AD51}"/>
    <cellStyle name="Normal 2 2 3" xfId="244" xr:uid="{5D575413-968C-43BB-964C-5483F7C4B9D1}"/>
    <cellStyle name="Normal 2 2 4" xfId="25953" xr:uid="{87CC8F82-7B29-4DA9-8ACC-FDD8542ABB43}"/>
    <cellStyle name="Normal 2 3" xfId="245" xr:uid="{EAA4359E-EF83-4A0E-B7A8-80572027B7BA}"/>
    <cellStyle name="Normal 2 3 2" xfId="25954" xr:uid="{3232FDE3-1C81-4CCF-AF98-1D4DB37AD45B}"/>
    <cellStyle name="Normal 2 3 2 2" xfId="25955" xr:uid="{B1E1D7EE-8D3C-4EC0-B066-26433BBDFCF5}"/>
    <cellStyle name="Normal 2 3 3" xfId="25956" xr:uid="{DAB8E371-6FA9-4C07-A194-0DC73CE56508}"/>
    <cellStyle name="Normal 2 3 3 2" xfId="25957" xr:uid="{C909300A-5C50-4781-9E77-AE36AF738226}"/>
    <cellStyle name="Normal 2 4" xfId="246" xr:uid="{D6CEC800-F770-4FFC-A5F5-707CF6DC9940}"/>
    <cellStyle name="Normal 2 4 2" xfId="25958" xr:uid="{D4EFA545-B5F1-4A63-9C09-5F38B66EEF22}"/>
    <cellStyle name="Normal 2 5" xfId="247" xr:uid="{7F51CF55-4163-4278-ADB7-63CACDDA3136}"/>
    <cellStyle name="Normal 2 6" xfId="25959" xr:uid="{3A9481A4-2448-4B56-A7D1-8F50AAC156BC}"/>
    <cellStyle name="Normal 2 7" xfId="25960" xr:uid="{8D2A813C-156F-4866-BEA3-A51302831D9A}"/>
    <cellStyle name="Normal 2_110621 OBRoutput FSR transUpdate and tobacco jun25" xfId="25961" xr:uid="{40881F1D-4D72-441F-B282-5AA345784B5B}"/>
    <cellStyle name="Normal 20" xfId="248" xr:uid="{7D90BB0A-0965-4F31-B8E3-608C2EA4FCD3}"/>
    <cellStyle name="Normal 20 2" xfId="249" xr:uid="{23016639-09FD-4569-8BC7-60CB723F4823}"/>
    <cellStyle name="Normal 20 2 2" xfId="25962" xr:uid="{FFC2C588-4DF6-4D43-9E17-3D8516CB7FA1}"/>
    <cellStyle name="Normal 20 2 3" xfId="25963" xr:uid="{BA17D681-43D2-4BBD-A04D-16A08FCD9EFC}"/>
    <cellStyle name="Normal 20 3" xfId="25964" xr:uid="{50D79B53-E7A6-42E5-990D-6BE291E5A057}"/>
    <cellStyle name="Normal 20 3 2" xfId="25965" xr:uid="{FE409434-EAA3-4494-86B4-49D2267773D8}"/>
    <cellStyle name="Normal 20 3 3" xfId="25966" xr:uid="{B03937AF-0027-4E5E-8E3C-298A382DA0AE}"/>
    <cellStyle name="Normal 20 4" xfId="25967" xr:uid="{2F3F2852-BFBA-4992-9532-5C580FCB5B8B}"/>
    <cellStyle name="Normal 20 4 2" xfId="25968" xr:uid="{7A9DF364-3BE7-4BC7-8690-6FF7427AE980}"/>
    <cellStyle name="Normal 20 4 3" xfId="25969" xr:uid="{77417E74-F28B-4689-A086-E1DC64BC4A3F}"/>
    <cellStyle name="Normal 20 5" xfId="25970" xr:uid="{C1FFF59E-5B92-42EF-8433-843F973A0D77}"/>
    <cellStyle name="Normal 20 5 2" xfId="25971" xr:uid="{435985B1-18FB-4724-B140-3A66BEFED2A3}"/>
    <cellStyle name="Normal 20 5 3" xfId="25972" xr:uid="{36DB5057-6B0E-4F9E-9613-26640479C3A0}"/>
    <cellStyle name="Normal 20 6" xfId="25973" xr:uid="{61FBA2A0-4A14-4FCD-B74B-51EE3B40CC50}"/>
    <cellStyle name="Normal 20 7" xfId="25974" xr:uid="{C9AFE82E-4E63-4BA4-82F4-05E756627FED}"/>
    <cellStyle name="Normal 21" xfId="250" xr:uid="{6561BA47-0221-45C5-AF6F-C1047FB6AA82}"/>
    <cellStyle name="Normal 21 2" xfId="251" xr:uid="{445FCC85-C78E-4487-9B64-2725014FC992}"/>
    <cellStyle name="Normal 21 2 2" xfId="252" xr:uid="{85BA049B-A04D-4110-A833-29755E9ABE1F}"/>
    <cellStyle name="Normal 21 2 2 2" xfId="25975" xr:uid="{A7477246-3A64-457A-8FDA-373AA2072C13}"/>
    <cellStyle name="Normal 21 2 2 3" xfId="25976" xr:uid="{B42C8CCF-E498-4E75-8070-57C0FD17FEE4}"/>
    <cellStyle name="Normal 21 2 2 4" xfId="25977" xr:uid="{719EF3AD-59D6-4395-9543-113BE05458B4}"/>
    <cellStyle name="Normal 21 2 3" xfId="25978" xr:uid="{FA4EFD1C-ECD6-4718-9112-30492D5CA4D7}"/>
    <cellStyle name="Normal 21 3" xfId="253" xr:uid="{67538CC6-A327-407B-9561-9FC56BF29C49}"/>
    <cellStyle name="Normal 21 3 2" xfId="25979" xr:uid="{E5219E87-13CB-470F-9144-7A2EC26925AD}"/>
    <cellStyle name="Normal 21 3 3" xfId="25980" xr:uid="{4E9188FD-7FDC-47EC-9047-86BE72AD7553}"/>
    <cellStyle name="Normal 21 4" xfId="25981" xr:uid="{B8E84E5C-5B18-4835-9C85-3029D7DB7F04}"/>
    <cellStyle name="Normal 21 4 2" xfId="25982" xr:uid="{E13DAA7C-7555-4FB2-AEE7-991DB0015558}"/>
    <cellStyle name="Normal 21 4 3" xfId="25983" xr:uid="{0091C585-5189-44BD-A980-3B9B187FA3B7}"/>
    <cellStyle name="Normal 21 5" xfId="25984" xr:uid="{3951882A-FB0E-4010-8FE8-9B5996FA4B6E}"/>
    <cellStyle name="Normal 21 5 2" xfId="25985" xr:uid="{7B20145C-65AC-4CC5-8108-76E7BC2BD760}"/>
    <cellStyle name="Normal 21 5 3" xfId="25986" xr:uid="{02C2E7F9-0917-46E1-86B2-C44EF2AE0BD3}"/>
    <cellStyle name="Normal 21 6" xfId="25987" xr:uid="{BF16550F-532A-4569-92E3-40198BEF60A5}"/>
    <cellStyle name="Normal 21 7" xfId="25988" xr:uid="{0E5F3DDA-157C-4C05-A1C1-74927B168E1C}"/>
    <cellStyle name="Normal 21_Book1" xfId="25989" xr:uid="{7D0CA40B-60B5-4A21-B213-81814F95C12E}"/>
    <cellStyle name="Normal 22" xfId="254" xr:uid="{6C7C90EC-1839-4838-9975-F28B287DB44B}"/>
    <cellStyle name="Normal 22 2" xfId="255" xr:uid="{086D2029-923B-48A6-85A2-AB63E36E93E3}"/>
    <cellStyle name="Normal 22 2 2" xfId="25990" xr:uid="{81282A27-7D51-4FF5-847D-6BE127FB91DA}"/>
    <cellStyle name="Normal 22 2 3" xfId="25991" xr:uid="{8FED59F7-DB17-463A-BBAF-E8B1FFC01634}"/>
    <cellStyle name="Normal 22 3" xfId="256" xr:uid="{67EB06F2-ACA0-4CA0-A53E-7E1FDC71E655}"/>
    <cellStyle name="Normal 22 3 2" xfId="25992" xr:uid="{5DD7089A-4DC8-439D-9244-04C4B7DF36EA}"/>
    <cellStyle name="Normal 22 3 3" xfId="25993" xr:uid="{6CDFCC56-A3AF-470A-9C6B-226928AA8981}"/>
    <cellStyle name="Normal 22 4" xfId="25994" xr:uid="{F7F0B920-E37F-4FEE-AC0A-E11AE2284858}"/>
    <cellStyle name="Normal 22 4 2" xfId="25995" xr:uid="{672D1BBF-F7BB-431F-879A-5CCD4313E2CE}"/>
    <cellStyle name="Normal 22 4 3" xfId="25996" xr:uid="{A5CBEE77-6496-4FAC-94CC-0F6A989B6B5A}"/>
    <cellStyle name="Normal 22 5" xfId="25997" xr:uid="{62976AE2-D35C-41CA-AAF8-9EFB79988190}"/>
    <cellStyle name="Normal 22 5 2" xfId="25998" xr:uid="{C1C9B714-437A-40A7-95A4-93B57BA2838A}"/>
    <cellStyle name="Normal 22 5 3" xfId="25999" xr:uid="{0E6619B1-670E-40C6-8B73-B326180F22BD}"/>
    <cellStyle name="Normal 22 6" xfId="26000" xr:uid="{461E668E-6C9A-440C-839B-A97A3CC2F28E}"/>
    <cellStyle name="Normal 22 7" xfId="26001" xr:uid="{283F0DC2-406C-4008-9755-8918C895EC19}"/>
    <cellStyle name="Normal 22_Book1" xfId="26002" xr:uid="{022E69C9-7547-4B5A-BA22-49922D15538D}"/>
    <cellStyle name="Normal 23" xfId="257" xr:uid="{8E2202C6-BB38-4686-B65D-8DE3A358490C}"/>
    <cellStyle name="Normal 23 2" xfId="258" xr:uid="{DBA17E82-E5BB-4164-8CEA-8F735504087F}"/>
    <cellStyle name="Normal 23 2 2" xfId="26003" xr:uid="{0C36D540-6169-4ECA-8A7E-0E1A120D159F}"/>
    <cellStyle name="Normal 23 2 3" xfId="26004" xr:uid="{1658C1F5-C546-47BC-BA6B-C80E48BE9A6A}"/>
    <cellStyle name="Normal 23 3" xfId="26005" xr:uid="{D2D9D295-E67D-4724-991E-ACF1DB7B1402}"/>
    <cellStyle name="Normal 23 3 2" xfId="26006" xr:uid="{BC919158-ED87-4D5A-BC63-79C05F0EE61F}"/>
    <cellStyle name="Normal 23 3 3" xfId="26007" xr:uid="{A8D1633F-0451-49D4-9284-95028D9BEDA9}"/>
    <cellStyle name="Normal 23 4" xfId="26008" xr:uid="{802C2899-44B8-4E80-8DD6-7648B9969C7F}"/>
    <cellStyle name="Normal 23 4 2" xfId="26009" xr:uid="{50AC5F0D-679D-48EF-A099-61DA9E878CA3}"/>
    <cellStyle name="Normal 23 4 3" xfId="26010" xr:uid="{8ADE81A5-BC0D-4748-A603-79254BFF884C}"/>
    <cellStyle name="Normal 23 5" xfId="26011" xr:uid="{ECD8826E-C1C8-4197-9FDE-89329A49A2EC}"/>
    <cellStyle name="Normal 23 6" xfId="26012" xr:uid="{7FDA0B48-CBF0-4BD0-A47C-367BF5C973D5}"/>
    <cellStyle name="Normal 24" xfId="259" xr:uid="{2348E547-7F7A-4EA4-983C-46F7DDA93C66}"/>
    <cellStyle name="Normal 24 10" xfId="26013" xr:uid="{0200C4DC-6199-49A2-B17C-4AEFCC8DBDC5}"/>
    <cellStyle name="Normal 24 2" xfId="260" xr:uid="{010363BF-99E1-4F4A-AF5D-7022C3DD41F4}"/>
    <cellStyle name="Normal 24 2 2" xfId="26014" xr:uid="{28B1779A-7883-4442-A6E9-11C2E7FD3E17}"/>
    <cellStyle name="Normal 24 2 2 2" xfId="26015" xr:uid="{2BE4675F-168B-4A95-8B09-BA9686280088}"/>
    <cellStyle name="Normal 24 2 3" xfId="261" xr:uid="{31FEBE0F-48DE-4E0E-B9C0-AADB4C3DED8B}"/>
    <cellStyle name="Normal 24 2 4" xfId="26016" xr:uid="{7E5CD5CC-FDEB-4BEE-96EC-4F9AE12A1A17}"/>
    <cellStyle name="Normal 24 2 5" xfId="26017" xr:uid="{FE296733-C539-4057-8F24-310D51F289F3}"/>
    <cellStyle name="Normal 24 2 6" xfId="26018" xr:uid="{401B3739-E204-44A2-98C1-0AB33FB193EA}"/>
    <cellStyle name="Normal 24 2 7" xfId="26019" xr:uid="{92CC3E62-2B66-42C4-9EAE-F4ADCE40F64E}"/>
    <cellStyle name="Normal 24 3" xfId="26020" xr:uid="{022FA9F5-6C93-4FF6-AF8B-B074FD9E6349}"/>
    <cellStyle name="Normal 24 3 2" xfId="26021" xr:uid="{8C4D3D83-08FB-4013-85E4-835E09AE8126}"/>
    <cellStyle name="Normal 24 3 3" xfId="26022" xr:uid="{4FEBAF43-B234-476F-9584-0B04D4F6F358}"/>
    <cellStyle name="Normal 24 3 4" xfId="26023" xr:uid="{AB90F252-0B26-4CA8-930C-164F22F94F33}"/>
    <cellStyle name="Normal 24 3 5" xfId="26024" xr:uid="{47E9D0CE-E91D-492F-842E-CD332C230A21}"/>
    <cellStyle name="Normal 24 3 6" xfId="26025" xr:uid="{B28D295F-9FDF-43F4-B786-F013FF33FE8A}"/>
    <cellStyle name="Normal 24 3 7" xfId="26026" xr:uid="{DB6C8D7B-6F6A-4B8A-91E2-FD7536F669BA}"/>
    <cellStyle name="Normal 24 3 8" xfId="26027" xr:uid="{E1A19ED1-5F83-4E2B-BF1F-BCD1E1F56E96}"/>
    <cellStyle name="Normal 24 4" xfId="26028" xr:uid="{05A153A1-6DB0-47C0-A3A4-9F4C78A71D35}"/>
    <cellStyle name="Normal 24 4 2" xfId="26029" xr:uid="{A9335C9B-7C07-4773-8A9B-8DFDF9E25282}"/>
    <cellStyle name="Normal 24 4 3" xfId="26030" xr:uid="{C23849B3-B7AD-45AE-BE67-0D114D42A6BD}"/>
    <cellStyle name="Normal 24 5" xfId="26031" xr:uid="{AD001890-A39D-4303-BEC1-F8FF63240473}"/>
    <cellStyle name="Normal 24 6" xfId="26032" xr:uid="{A47C41B6-3159-41EE-AD58-4C1846112CBE}"/>
    <cellStyle name="Normal 24 7" xfId="26033" xr:uid="{0D9D8652-39B8-4727-B097-2E33B3683D2B}"/>
    <cellStyle name="Normal 24 8" xfId="26034" xr:uid="{4C61E855-6548-472D-ADDF-6699CC304D09}"/>
    <cellStyle name="Normal 24 9" xfId="26035" xr:uid="{AD122C12-FEBB-47B0-AD46-F5200A3B568E}"/>
    <cellStyle name="Normal 25" xfId="262" xr:uid="{F67616DF-A8FE-4CEE-8348-5C2C7D25E221}"/>
    <cellStyle name="Normal 25 2" xfId="263" xr:uid="{BEC2C2F4-2C15-4D7F-A59C-B0C6E51797BA}"/>
    <cellStyle name="Normal 25 2 2" xfId="26036" xr:uid="{4D3C144E-289B-4994-8203-ABD509619A1B}"/>
    <cellStyle name="Normal 25 2 3" xfId="26037" xr:uid="{34A4E429-9F38-4114-A830-22C6D89369D9}"/>
    <cellStyle name="Normal 25 2 4" xfId="26038" xr:uid="{5950115D-AE65-41B6-87B3-D3B1DAB0D0AA}"/>
    <cellStyle name="Normal 25 2 5" xfId="26039" xr:uid="{4A1F0E46-E68B-4A95-A064-C3311545B619}"/>
    <cellStyle name="Normal 25 2 6" xfId="26040" xr:uid="{E9FF5796-6A6A-4C48-BAED-B892DADF9CD2}"/>
    <cellStyle name="Normal 25 2 7" xfId="26041" xr:uid="{85E6F6BD-F648-4EAB-86F9-762F5F980959}"/>
    <cellStyle name="Normal 25 3" xfId="26042" xr:uid="{6A76B944-815A-478A-A050-9F122D5EAD61}"/>
    <cellStyle name="Normal 25 3 2" xfId="26043" xr:uid="{8CAE0F60-6285-4F54-85CF-8A4B63D2F86F}"/>
    <cellStyle name="Normal 25 3 3" xfId="26044" xr:uid="{5BBF3F1C-4CA3-470D-AAEB-458AF927F3FB}"/>
    <cellStyle name="Normal 25 4" xfId="26045" xr:uid="{27C7703B-893C-4996-8CE5-727A6333B331}"/>
    <cellStyle name="Normal 25 5" xfId="26046" xr:uid="{13E34C86-3091-4AD3-BEF7-5150278955E5}"/>
    <cellStyle name="Normal 25 6" xfId="26047" xr:uid="{C618F061-D3A6-41A3-ACC1-5E4A91639701}"/>
    <cellStyle name="Normal 25 7" xfId="26048" xr:uid="{3FC1C21E-55AE-4A16-A40B-3D96709A6674}"/>
    <cellStyle name="Normal 25 8" xfId="26049" xr:uid="{AA3BFF03-BA5B-4A7D-94F4-4C32759112D6}"/>
    <cellStyle name="Normal 25 9" xfId="26050" xr:uid="{5246EB74-E621-4122-AC42-BEC1B67AE435}"/>
    <cellStyle name="Normal 26" xfId="264" xr:uid="{DF27F1FE-D449-44C4-8A41-CC76A489326C}"/>
    <cellStyle name="Normal 26 2" xfId="265" xr:uid="{87CCA38D-89FA-417A-B9BB-EB0D943F8768}"/>
    <cellStyle name="Normal 26 2 2" xfId="26051" xr:uid="{A3937280-9D33-4499-BA3B-CF31F16A727D}"/>
    <cellStyle name="Normal 26 2 3" xfId="26052" xr:uid="{3942ED88-AB7A-41B1-A574-C48DE4B32990}"/>
    <cellStyle name="Normal 26 2 4" xfId="26053" xr:uid="{FE32F8AF-10E9-48A1-9C82-57C3E64B4FAE}"/>
    <cellStyle name="Normal 26 2 5" xfId="26054" xr:uid="{5AB0A423-E1BD-4CAF-9749-9C58B337B2E1}"/>
    <cellStyle name="Normal 26 3" xfId="26055" xr:uid="{8D6AEBC6-9548-4EAB-9D41-EDEA1631D8CA}"/>
    <cellStyle name="Normal 26 4" xfId="26056" xr:uid="{21F9BAE5-7EDA-4F4B-8504-674E45DBE35F}"/>
    <cellStyle name="Normal 26 5" xfId="26057" xr:uid="{2BD1C596-23C9-48AB-AD66-101A20F3FA4C}"/>
    <cellStyle name="Normal 26 6" xfId="26058" xr:uid="{459BA1D7-FA52-4932-97DF-CC62BAC23556}"/>
    <cellStyle name="Normal 26 7" xfId="26059" xr:uid="{AD3AB71A-5E8F-4F04-B670-E9003197D3AE}"/>
    <cellStyle name="Normal 27" xfId="266" xr:uid="{EED81A34-C45F-400F-B4C1-DF52D26208A1}"/>
    <cellStyle name="Normal 27 2" xfId="267" xr:uid="{53894C5E-4787-437C-9C24-1B38F8C576FE}"/>
    <cellStyle name="Normal 27 2 2" xfId="26060" xr:uid="{AE050B31-30C5-4A5B-A7CB-D1D86D3DF4E1}"/>
    <cellStyle name="Normal 27 2 3" xfId="26061" xr:uid="{42DBCBED-10D8-4FCC-B0A2-73BB88373D02}"/>
    <cellStyle name="Normal 27 2 4" xfId="26062" xr:uid="{5AA48057-5BC3-443F-9DEF-6E02F29FE0BA}"/>
    <cellStyle name="Normal 27 2 5" xfId="26063" xr:uid="{E954748F-545E-4DB8-8007-01B5CAE327F6}"/>
    <cellStyle name="Normal 27 3" xfId="26064" xr:uid="{B28F19FE-5F41-4854-A708-BAD0B376F1BE}"/>
    <cellStyle name="Normal 27 4" xfId="26065" xr:uid="{21D8B02E-A72C-4E7C-8E1D-9B6846779DF3}"/>
    <cellStyle name="Normal 27 5" xfId="26066" xr:uid="{F1F76CC9-8C8B-419B-BBB3-0BEBDF9850CA}"/>
    <cellStyle name="Normal 27 6" xfId="26067" xr:uid="{B804928D-2A79-4CC0-8826-A19091FD4A27}"/>
    <cellStyle name="Normal 27 7" xfId="26068" xr:uid="{BC33734A-3812-4503-AFF1-49A426F24379}"/>
    <cellStyle name="Normal 28" xfId="268" xr:uid="{8D2B5565-A037-48F9-9594-3C42185F404F}"/>
    <cellStyle name="Normal 28 2" xfId="269" xr:uid="{C01E517E-EC34-41FA-8498-5A99F1071E21}"/>
    <cellStyle name="Normal 28 2 2" xfId="26069" xr:uid="{58F76315-F806-4810-BA54-642022852007}"/>
    <cellStyle name="Normal 28 2 3" xfId="26070" xr:uid="{28CB806D-386F-4EBA-91AC-8F631D407272}"/>
    <cellStyle name="Normal 28 2 4" xfId="26071" xr:uid="{A0F4413D-9289-4FC2-ADBD-A0735FF5629F}"/>
    <cellStyle name="Normal 28 2 5" xfId="26072" xr:uid="{D2771B11-8C74-4F99-A07F-644153660004}"/>
    <cellStyle name="Normal 28 2 6" xfId="26073" xr:uid="{46B5F9D7-0C56-409E-A951-85D0FAAEDD45}"/>
    <cellStyle name="Normal 28 3" xfId="26074" xr:uid="{4A9FC725-8A94-457D-8633-AA8B42DD5227}"/>
    <cellStyle name="Normal 28 4" xfId="26075" xr:uid="{063F0341-7F81-4DB7-8D87-5545DFF9DB13}"/>
    <cellStyle name="Normal 28 5" xfId="26076" xr:uid="{2FA6D57A-A140-4306-9A75-7BF001704E9E}"/>
    <cellStyle name="Normal 28 6" xfId="26077" xr:uid="{35624572-096F-4CA2-8940-29769FE7E99F}"/>
    <cellStyle name="Normal 28 7" xfId="26078" xr:uid="{292CC26F-FCEE-4423-81C4-44D9CDC6AA4B}"/>
    <cellStyle name="Normal 29" xfId="270" xr:uid="{17E3B066-F532-46F0-BCD9-50E6FFDAF88F}"/>
    <cellStyle name="Normal 29 2" xfId="271" xr:uid="{E5B5E939-58A3-4C5D-B0A4-4C13E29B29D3}"/>
    <cellStyle name="Normal 29 2 2" xfId="26079" xr:uid="{9136E2C4-A7DB-4E64-A6C4-F5760E59371C}"/>
    <cellStyle name="Normal 29 2 3" xfId="26080" xr:uid="{E66C0585-3C19-42C4-AAD1-9D660E9AF9A7}"/>
    <cellStyle name="Normal 29 2 4" xfId="26081" xr:uid="{F5A4C01D-8347-4EF2-B233-08B84E068AA2}"/>
    <cellStyle name="Normal 29 2 5" xfId="26082" xr:uid="{F6D57E42-1653-46CE-A0F7-8360A6CB46BF}"/>
    <cellStyle name="Normal 29 3" xfId="26083" xr:uid="{59B4C0F0-4729-4134-8436-D2243DBA3FD2}"/>
    <cellStyle name="Normal 29 4" xfId="26084" xr:uid="{74E9FA4B-F338-4D8C-8689-404C66C32A77}"/>
    <cellStyle name="Normal 29 5" xfId="26085" xr:uid="{A22C5B3A-3E21-4BBB-A845-EA0E5EC7E906}"/>
    <cellStyle name="Normal 29 6" xfId="26086" xr:uid="{2D6C808A-7D30-49D2-90D3-4057BAC21010}"/>
    <cellStyle name="Normal 29 7" xfId="26087" xr:uid="{756EB0A2-ADD8-4BEA-BA40-7647174D865A}"/>
    <cellStyle name="Normal 295" xfId="26088" xr:uid="{923556C3-AE12-447D-A587-842F4EC20700}"/>
    <cellStyle name="Normal 296" xfId="26089" xr:uid="{B6E181CB-4728-4BAC-9EE2-748BE39079FA}"/>
    <cellStyle name="Normal 3" xfId="272" xr:uid="{A763C36A-A256-4624-807D-82A6EAFDA38B}"/>
    <cellStyle name="Normal 3 10" xfId="273" xr:uid="{6A6CDEA8-D677-4596-82FB-EAFF10EEF8E7}"/>
    <cellStyle name="Normal 3 11" xfId="274" xr:uid="{795E04B2-9F62-4CC9-90C2-17E52BC06DCC}"/>
    <cellStyle name="Normal 3 12" xfId="26090" xr:uid="{DBA28747-C913-4AA0-995F-F46924E67FF6}"/>
    <cellStyle name="Normal 3 13" xfId="26091" xr:uid="{76046DDB-0758-4431-83CA-F835D5FF6E0B}"/>
    <cellStyle name="Normal 3 14" xfId="26092" xr:uid="{4C453839-F38C-4901-83C6-46442D71F13F}"/>
    <cellStyle name="Normal 3 15" xfId="26093" xr:uid="{21AE14A6-95F9-4CF2-AF39-1BEDA2D38537}"/>
    <cellStyle name="Normal 3 16" xfId="26094" xr:uid="{4257C10A-589E-431E-99A6-26F05389C08F}"/>
    <cellStyle name="Normal 3 17" xfId="26095" xr:uid="{A70024EF-0ED3-446D-BECC-93B8B95C8C2B}"/>
    <cellStyle name="Normal 3 2" xfId="275" xr:uid="{EE793E38-C95C-4D77-8272-CEB597C93F45}"/>
    <cellStyle name="Normal 3 2 10" xfId="26096" xr:uid="{39F6E6A8-4D4F-4B27-8327-A4EAD0AC75F1}"/>
    <cellStyle name="Normal 3 2 11" xfId="26097" xr:uid="{E6930905-EFAB-45CE-BB9B-02262743B648}"/>
    <cellStyle name="Normal 3 2 12" xfId="26098" xr:uid="{88F37FA8-AAD7-4C77-836E-5C86AA117477}"/>
    <cellStyle name="Normal 3 2 2" xfId="276" xr:uid="{712B9549-3750-41CC-BCB7-500E051D411A}"/>
    <cellStyle name="Normal 3 2 2 10" xfId="26099" xr:uid="{809416EE-9F74-44D0-847B-DCB5D09667E9}"/>
    <cellStyle name="Normal 3 2 2 2" xfId="26100" xr:uid="{D9B67A90-BFF8-4859-A114-58714B46D266}"/>
    <cellStyle name="Normal 3 2 2 2 2" xfId="26101" xr:uid="{40A288DC-3E07-4E95-917F-5942E66F4571}"/>
    <cellStyle name="Normal 3 2 2 2 2 2" xfId="26102" xr:uid="{E65B2ED2-0542-4A19-A711-35B5B47B87D3}"/>
    <cellStyle name="Normal 3 2 2 2 2 3" xfId="26103" xr:uid="{3B94C80E-7ECF-428A-9509-A6B914849536}"/>
    <cellStyle name="Normal 3 2 2 2 3" xfId="26104" xr:uid="{64EA1DC7-9DBD-4ED0-AFDE-D02D17FDA344}"/>
    <cellStyle name="Normal 3 2 2 2 3 2" xfId="26105" xr:uid="{FEA6FCE1-7481-4B53-8E46-FBC072FF519E}"/>
    <cellStyle name="Normal 3 2 2 2 3 3" xfId="26106" xr:uid="{CC6C473F-B1A4-4A33-9FBC-9F5B08DF1B94}"/>
    <cellStyle name="Normal 3 2 2 2 4" xfId="26107" xr:uid="{8095338B-3117-4267-8013-618B2EF30E6C}"/>
    <cellStyle name="Normal 3 2 2 2 4 2" xfId="26108" xr:uid="{B76087E7-E67C-4B5E-9E1C-3C2C738B156B}"/>
    <cellStyle name="Normal 3 2 2 2 4 3" xfId="26109" xr:uid="{695A9D18-8A9F-44FF-9DB7-1CD3D4DD705C}"/>
    <cellStyle name="Normal 3 2 2 2 5" xfId="26110" xr:uid="{9618EA97-160D-44A8-96D5-9330ABE3BB30}"/>
    <cellStyle name="Normal 3 2 2 2 5 2" xfId="26111" xr:uid="{9C50E7E8-8A18-4AEB-B348-D83755F18296}"/>
    <cellStyle name="Normal 3 2 2 2 5 3" xfId="26112" xr:uid="{FDCD1759-AF59-47DE-9E16-D8BCA2CC61F7}"/>
    <cellStyle name="Normal 3 2 2 2 6" xfId="26113" xr:uid="{E9B68ADF-B8D1-4C4B-BC31-CA9E33D615D0}"/>
    <cellStyle name="Normal 3 2 2 2 7" xfId="26114" xr:uid="{00E1E337-0A97-4741-B5B3-65B7D30C9938}"/>
    <cellStyle name="Normal 3 2 2 3" xfId="26115" xr:uid="{EA8BC170-5887-40EB-932B-8E6CDBB8F352}"/>
    <cellStyle name="Normal 3 2 2 3 2" xfId="26116" xr:uid="{0B30F9D9-A544-4B36-9C38-4905F7E13CD7}"/>
    <cellStyle name="Normal 3 2 2 3 2 2" xfId="26117" xr:uid="{6F52EF87-B327-4453-B9DC-54F1806A4E8D}"/>
    <cellStyle name="Normal 3 2 2 3 2 3" xfId="26118" xr:uid="{7026213F-E81B-4267-9844-BC6633A63530}"/>
    <cellStyle name="Normal 3 2 2 3 3" xfId="26119" xr:uid="{3E27AEE3-7F58-4A50-B5D2-A18505BB4123}"/>
    <cellStyle name="Normal 3 2 2 3 3 2" xfId="26120" xr:uid="{A0C0595E-9FA8-42D1-8D70-F69BFE573072}"/>
    <cellStyle name="Normal 3 2 2 3 3 3" xfId="26121" xr:uid="{8C37F3A8-39B0-4778-8447-D9C87D3AA3BC}"/>
    <cellStyle name="Normal 3 2 2 3 4" xfId="26122" xr:uid="{13B32367-4168-4CD0-8EF3-BCD3F984FBAB}"/>
    <cellStyle name="Normal 3 2 2 3 4 2" xfId="26123" xr:uid="{5D223F93-DA3E-4962-A299-F8B701FD3A13}"/>
    <cellStyle name="Normal 3 2 2 3 4 3" xfId="26124" xr:uid="{50D49559-1E61-4B5A-8B41-0490B02D5842}"/>
    <cellStyle name="Normal 3 2 2 3 5" xfId="26125" xr:uid="{0ABC1190-A3F6-41C5-8105-44C7AC6A0EC4}"/>
    <cellStyle name="Normal 3 2 2 3 5 2" xfId="26126" xr:uid="{437392CF-859B-4225-A155-2992F8D4D218}"/>
    <cellStyle name="Normal 3 2 2 3 5 3" xfId="26127" xr:uid="{CC9D18A7-3588-40E6-B808-30980AB63424}"/>
    <cellStyle name="Normal 3 2 2 3 6" xfId="26128" xr:uid="{163CCA15-6391-4B1D-9928-2A92841C8352}"/>
    <cellStyle name="Normal 3 2 2 3 7" xfId="26129" xr:uid="{0CACFEB2-2EFD-4660-8866-B3542A5B5639}"/>
    <cellStyle name="Normal 3 2 2 4" xfId="26130" xr:uid="{172BF919-61ED-4344-AB46-F391E9F765C1}"/>
    <cellStyle name="Normal 3 2 2 4 2" xfId="26131" xr:uid="{E523ABC0-E084-4F84-A281-0B12652C76CA}"/>
    <cellStyle name="Normal 3 2 2 4 3" xfId="26132" xr:uid="{CAE5F6F7-ED2B-490A-ACCD-6C94F1EFBDD7}"/>
    <cellStyle name="Normal 3 2 2 5" xfId="26133" xr:uid="{67AF245C-8A93-4512-B1FD-CD7CC81AF98C}"/>
    <cellStyle name="Normal 3 2 2 5 2" xfId="26134" xr:uid="{FA74698B-6186-4AE1-99C0-5210B260CD9D}"/>
    <cellStyle name="Normal 3 2 2 5 3" xfId="26135" xr:uid="{06A730DD-82B2-4A49-848E-37AD3E53A01C}"/>
    <cellStyle name="Normal 3 2 2 6" xfId="26136" xr:uid="{4EA666B8-B41F-4CD6-ACA6-303AD72CB628}"/>
    <cellStyle name="Normal 3 2 2 6 2" xfId="26137" xr:uid="{7EA9DC57-36C6-42A1-A84E-2C29EA22D9BC}"/>
    <cellStyle name="Normal 3 2 2 6 3" xfId="26138" xr:uid="{296BCCBF-86EC-4C02-8070-93A9029CBDDB}"/>
    <cellStyle name="Normal 3 2 2 7" xfId="26139" xr:uid="{5692F9D6-B7C8-4250-AFCD-325172369BDA}"/>
    <cellStyle name="Normal 3 2 2 7 2" xfId="26140" xr:uid="{0504C919-83A8-49FF-8F47-DAA693508F12}"/>
    <cellStyle name="Normal 3 2 2 7 3" xfId="26141" xr:uid="{BF1F3554-62A2-48B9-AE15-55D230B0D2EC}"/>
    <cellStyle name="Normal 3 2 2 8" xfId="26142" xr:uid="{297B0763-C7C6-4D47-879A-9B0518B36E72}"/>
    <cellStyle name="Normal 3 2 2 9" xfId="26143" xr:uid="{252142F5-9F4F-4EAF-BEE0-29ECDDDEDD35}"/>
    <cellStyle name="Normal 3 2 3" xfId="26144" xr:uid="{D6984F78-8DA3-4D3B-B628-5F1B03283DA6}"/>
    <cellStyle name="Normal 3 2 3 2" xfId="26145" xr:uid="{6930B9E9-6940-4A97-B013-D12445097917}"/>
    <cellStyle name="Normal 3 2 3 2 2" xfId="26146" xr:uid="{D670B1D6-2ABE-44AD-893B-1FBF2766EA1B}"/>
    <cellStyle name="Normal 3 2 3 2 3" xfId="26147" xr:uid="{B256769E-C6F5-40E9-93D0-51299D2EACCF}"/>
    <cellStyle name="Normal 3 2 3 3" xfId="26148" xr:uid="{DC197B8F-3EA7-4372-BE21-62B8B2DEF690}"/>
    <cellStyle name="Normal 3 2 3 3 2" xfId="26149" xr:uid="{47ABA859-BBE7-4292-A96A-C2727AE4E2B6}"/>
    <cellStyle name="Normal 3 2 3 3 3" xfId="26150" xr:uid="{FA8576EA-25CC-42D7-A8C0-A338BC25C951}"/>
    <cellStyle name="Normal 3 2 3 4" xfId="26151" xr:uid="{F5937ECE-DDEE-44A1-8289-CD4DD25961A5}"/>
    <cellStyle name="Normal 3 2 3 4 2" xfId="26152" xr:uid="{00A6E44B-F84B-437F-B0D9-BF05EC9A0049}"/>
    <cellStyle name="Normal 3 2 3 4 3" xfId="26153" xr:uid="{FD35A8A0-4877-44AF-893A-D2A372EDBA81}"/>
    <cellStyle name="Normal 3 2 3 5" xfId="26154" xr:uid="{B95D1A79-B939-4BD2-BEFD-EBD0E1A9D6BA}"/>
    <cellStyle name="Normal 3 2 3 5 2" xfId="26155" xr:uid="{940E050F-E4E3-4F01-BF57-50614913E469}"/>
    <cellStyle name="Normal 3 2 3 5 3" xfId="26156" xr:uid="{BF1A773F-7A1A-4ADB-9A93-445F635F1A46}"/>
    <cellStyle name="Normal 3 2 3 6" xfId="26157" xr:uid="{36E988CE-4F9B-479B-88E5-55BF2BBCBC7B}"/>
    <cellStyle name="Normal 3 2 3 7" xfId="26158" xr:uid="{423AF013-3F95-46A3-998E-9D1BF0CD558B}"/>
    <cellStyle name="Normal 3 2 4" xfId="26159" xr:uid="{08AC1511-D606-4F60-8CCC-58BA4CCD03FE}"/>
    <cellStyle name="Normal 3 2 4 2" xfId="26160" xr:uid="{6042F41F-22EA-49E5-A7AC-73B26D804FC1}"/>
    <cellStyle name="Normal 3 2 4 2 2" xfId="26161" xr:uid="{B46DD7EC-D731-44FC-920A-8F404D34533A}"/>
    <cellStyle name="Normal 3 2 4 2 3" xfId="26162" xr:uid="{76EF07C1-CCA0-4A9B-958F-CFDDA12E4706}"/>
    <cellStyle name="Normal 3 2 4 3" xfId="26163" xr:uid="{6772D091-5F1C-4DB2-AEE6-BCAFAFA15331}"/>
    <cellStyle name="Normal 3 2 4 3 2" xfId="26164" xr:uid="{DE19160C-42E6-4783-B3FF-7A900DF7D378}"/>
    <cellStyle name="Normal 3 2 4 3 3" xfId="26165" xr:uid="{F147F722-13C8-47DC-AC4D-9E52289892E7}"/>
    <cellStyle name="Normal 3 2 4 4" xfId="26166" xr:uid="{09337EA1-E283-4D3C-BA59-92B4732535CC}"/>
    <cellStyle name="Normal 3 2 4 4 2" xfId="26167" xr:uid="{11257018-E3D7-4A7E-A053-6323BF35AD00}"/>
    <cellStyle name="Normal 3 2 4 4 3" xfId="26168" xr:uid="{9D694D53-2287-4AF8-BDD2-741B2FBE9422}"/>
    <cellStyle name="Normal 3 2 4 5" xfId="26169" xr:uid="{898E9665-AFEB-44C3-BBEE-2B9513477104}"/>
    <cellStyle name="Normal 3 2 4 5 2" xfId="26170" xr:uid="{5B246635-9D55-4AC4-813B-3B0C89F0699F}"/>
    <cellStyle name="Normal 3 2 4 5 3" xfId="26171" xr:uid="{4836BF83-7AB1-4819-B81F-DCF22EC77981}"/>
    <cellStyle name="Normal 3 2 4 6" xfId="26172" xr:uid="{CD9FBF4E-BA9F-4D19-92A1-1F9D9948EC3A}"/>
    <cellStyle name="Normal 3 2 4 7" xfId="26173" xr:uid="{BB64D82A-8A77-428F-9797-076C5DD2E8EC}"/>
    <cellStyle name="Normal 3 2 5" xfId="26174" xr:uid="{326A0AB3-F2E7-4BAE-9EE7-3078EAFFDB0A}"/>
    <cellStyle name="Normal 3 2 5 2" xfId="26175" xr:uid="{6A08997B-26C6-4714-BFFD-776B67295BEA}"/>
    <cellStyle name="Normal 3 2 5 3" xfId="26176" xr:uid="{2633A51E-3D27-41E7-8BC3-79E44E6DCFDE}"/>
    <cellStyle name="Normal 3 2 6" xfId="26177" xr:uid="{5570980E-18AB-421C-A77A-266E98876BBB}"/>
    <cellStyle name="Normal 3 2 6 2" xfId="26178" xr:uid="{24771E4A-20B5-4BF4-A013-EC842000F700}"/>
    <cellStyle name="Normal 3 2 6 3" xfId="26179" xr:uid="{04DFDA4F-88AF-4E4E-A8E7-01A62BE48EDC}"/>
    <cellStyle name="Normal 3 2 7" xfId="26180" xr:uid="{A11BC5BC-FD6C-4A7B-AAF4-6BD00D47309E}"/>
    <cellStyle name="Normal 3 2 7 2" xfId="26181" xr:uid="{8B0028AD-44E5-466F-8B39-F28A3059275F}"/>
    <cellStyle name="Normal 3 2 7 3" xfId="26182" xr:uid="{6ADAD06D-C9E3-4EFF-BE5B-DA6F23747C6E}"/>
    <cellStyle name="Normal 3 2 8" xfId="26183" xr:uid="{BDE70FF4-803F-4853-B54E-E3194B930753}"/>
    <cellStyle name="Normal 3 2 8 2" xfId="26184" xr:uid="{222305D2-29C1-405B-831D-7EA1C756D5AD}"/>
    <cellStyle name="Normal 3 2 8 3" xfId="26185" xr:uid="{4955B447-3FB4-4482-B4C3-4C8CF85093F3}"/>
    <cellStyle name="Normal 3 2 9" xfId="26186" xr:uid="{C3099ADB-28BF-499C-9E57-2A9C4246BBD8}"/>
    <cellStyle name="Normal 3 3" xfId="277" xr:uid="{E548130C-3CA6-4AF8-AC38-D305E07C7A8B}"/>
    <cellStyle name="Normal 3 3 2" xfId="26187" xr:uid="{24CCBB22-CEDD-4E41-BCB5-347229546A10}"/>
    <cellStyle name="Normal 3 3 2 2" xfId="26188" xr:uid="{9679DB4B-9B4C-47D8-B636-04991ED48FD2}"/>
    <cellStyle name="Normal 3 3 2 2 2" xfId="26189" xr:uid="{FF7D4846-A1ED-4584-842D-580781F6287A}"/>
    <cellStyle name="Normal 3 3 2 2 3" xfId="26190" xr:uid="{686D6C86-1A9C-4627-A47D-3CBA89C9FEB1}"/>
    <cellStyle name="Normal 3 3 2 3" xfId="26191" xr:uid="{EA2443E8-4227-4F37-A14A-9B3EE8CB5094}"/>
    <cellStyle name="Normal 3 3 2 3 2" xfId="26192" xr:uid="{2214C431-5879-49A4-A24D-4913D3C4EC51}"/>
    <cellStyle name="Normal 3 3 2 3 3" xfId="26193" xr:uid="{4646F7BF-D5F1-4796-8821-41B438A0534B}"/>
    <cellStyle name="Normal 3 3 2 4" xfId="26194" xr:uid="{419B35DE-AE57-4E6E-976D-FBAE884C0F0B}"/>
    <cellStyle name="Normal 3 3 2 4 2" xfId="26195" xr:uid="{2EACEDBD-8A04-47D1-BD08-923CF52D9518}"/>
    <cellStyle name="Normal 3 3 2 4 3" xfId="26196" xr:uid="{B176E9D3-F17C-494E-853C-253E321A3554}"/>
    <cellStyle name="Normal 3 3 2 5" xfId="26197" xr:uid="{78A91F17-B124-4AC4-81FA-59E414F9DCC7}"/>
    <cellStyle name="Normal 3 3 2 5 2" xfId="26198" xr:uid="{C5F8A61C-7C9F-4988-ACE6-C470EF84E021}"/>
    <cellStyle name="Normal 3 3 2 5 3" xfId="26199" xr:uid="{F0AA9313-DC18-461F-BC92-6691B2FBFC2C}"/>
    <cellStyle name="Normal 3 3 2 6" xfId="26200" xr:uid="{4F871574-1B84-4C07-A475-83D26971BBAD}"/>
    <cellStyle name="Normal 3 3 2 7" xfId="26201" xr:uid="{4F009851-BD02-4FC2-B494-E3825862008A}"/>
    <cellStyle name="Normal 3 3 3" xfId="26202" xr:uid="{61A8EB1E-2BC4-44D7-B8EB-7DF14F1FE2FB}"/>
    <cellStyle name="Normal 3 3 3 2" xfId="26203" xr:uid="{FDC25086-5F76-4395-A6D6-E7CB3FD3C0F7}"/>
    <cellStyle name="Normal 3 3 3 2 2" xfId="26204" xr:uid="{8FD11A71-2481-4B6C-B47F-A4F2C4B3821A}"/>
    <cellStyle name="Normal 3 3 3 2 3" xfId="26205" xr:uid="{9DF5BC93-E8EE-4EE0-BE6A-D967D7FD28A5}"/>
    <cellStyle name="Normal 3 3 3 3" xfId="26206" xr:uid="{4E9621E6-046E-4BB0-938C-53647B892796}"/>
    <cellStyle name="Normal 3 3 3 3 2" xfId="26207" xr:uid="{FB0785AE-D3AC-485E-A349-F6ABD33A4ABA}"/>
    <cellStyle name="Normal 3 3 3 3 3" xfId="26208" xr:uid="{74FA5B7B-7068-4FEA-94FC-BA507CF59B46}"/>
    <cellStyle name="Normal 3 3 3 4" xfId="26209" xr:uid="{C7208025-79D6-4E9D-9272-8559AFBA209B}"/>
    <cellStyle name="Normal 3 3 3 4 2" xfId="26210" xr:uid="{9B43478A-4B60-41C5-9ECA-72E391C03118}"/>
    <cellStyle name="Normal 3 3 3 4 3" xfId="26211" xr:uid="{4991F082-BB88-4F44-A42E-3E2243AFD93B}"/>
    <cellStyle name="Normal 3 3 3 5" xfId="26212" xr:uid="{8BA771AE-7167-4836-A90D-5C3AF4B3578C}"/>
    <cellStyle name="Normal 3 3 3 5 2" xfId="26213" xr:uid="{91EF2717-0037-4D62-8FF4-9016F5A71BEE}"/>
    <cellStyle name="Normal 3 3 3 5 3" xfId="26214" xr:uid="{E55F9B18-8D39-412B-8212-9FF12657B0AB}"/>
    <cellStyle name="Normal 3 3 3 6" xfId="26215" xr:uid="{24D45F5C-1001-4227-9F05-F68934E05236}"/>
    <cellStyle name="Normal 3 3 3 7" xfId="26216" xr:uid="{D595F8A1-F341-4D0E-88A4-F9350DDBB7A5}"/>
    <cellStyle name="Normal 3 3 4" xfId="26217" xr:uid="{F4BA8A7F-4BBB-4F7B-893C-CD66D7E6AA17}"/>
    <cellStyle name="Normal 3 3 4 2" xfId="26218" xr:uid="{6A8976CA-CA9D-4E8F-B636-417D16719113}"/>
    <cellStyle name="Normal 3 3 4 3" xfId="26219" xr:uid="{9BCE0CC7-7633-498E-BBE3-609897A9B54E}"/>
    <cellStyle name="Normal 3 3 5" xfId="26220" xr:uid="{F5C7D81B-2D84-4FC3-9179-BC3FAC8463F2}"/>
    <cellStyle name="Normal 3 3 5 2" xfId="26221" xr:uid="{3196417B-89BB-4BE3-8272-C4BF7EE34A46}"/>
    <cellStyle name="Normal 3 3 5 3" xfId="26222" xr:uid="{7276E04D-DA62-4642-A40B-119D981DBE09}"/>
    <cellStyle name="Normal 3 3 6" xfId="26223" xr:uid="{6F893035-599B-47EE-BF7C-AAEE6976B444}"/>
    <cellStyle name="Normal 3 3 6 2" xfId="26224" xr:uid="{37EDB292-AF4F-4012-BEA9-10C7D7E728F8}"/>
    <cellStyle name="Normal 3 3 6 3" xfId="26225" xr:uid="{FBD283F0-FABB-406C-95F5-D1E3A3D43D61}"/>
    <cellStyle name="Normal 3 3 7" xfId="26226" xr:uid="{66D42506-5B98-4A59-9CB3-F35B377CABE9}"/>
    <cellStyle name="Normal 3 3 7 2" xfId="26227" xr:uid="{DDE53395-A86A-4FB9-BD6E-81C0F9FA32DB}"/>
    <cellStyle name="Normal 3 3 7 3" xfId="26228" xr:uid="{CC6E3814-24AC-465A-BA2C-B205C7713BA8}"/>
    <cellStyle name="Normal 3 3 8" xfId="26229" xr:uid="{BCF0E6D0-DC66-4065-91A7-4CE5F6634DCA}"/>
    <cellStyle name="Normal 3 3 9" xfId="26230" xr:uid="{C8D53FAB-60EF-421E-A2B3-797F3E39917D}"/>
    <cellStyle name="Normal 3 4" xfId="278" xr:uid="{A33CC90E-FE34-45E5-9A66-0A3076B563EE}"/>
    <cellStyle name="Normal 3 4 2" xfId="26231" xr:uid="{1EEE6E92-9F2B-4E75-9116-37CF805A5A49}"/>
    <cellStyle name="Normal 3 4 2 2" xfId="26232" xr:uid="{53891EBB-34C9-4C38-80E5-67A858ED3FC4}"/>
    <cellStyle name="Normal 3 4 2 3" xfId="26233" xr:uid="{ED7845B0-6296-491F-A0D9-9F441F343F49}"/>
    <cellStyle name="Normal 3 4 3" xfId="26234" xr:uid="{680593BD-7874-4C87-A584-B29B27BE7498}"/>
    <cellStyle name="Normal 3 4 3 2" xfId="26235" xr:uid="{36803CDC-EC4D-4FA7-8868-C570EC1F2EF6}"/>
    <cellStyle name="Normal 3 4 3 3" xfId="26236" xr:uid="{6E218E21-0439-4A8A-A50F-57E47D365635}"/>
    <cellStyle name="Normal 3 4 4" xfId="26237" xr:uid="{AED9ACF3-2E5B-4D72-B8D8-4C7283595DB2}"/>
    <cellStyle name="Normal 3 4 4 2" xfId="26238" xr:uid="{7AA40993-4F59-43B8-97C0-CA7C2FDB43A4}"/>
    <cellStyle name="Normal 3 4 4 3" xfId="26239" xr:uid="{2909BB16-D1D6-46FF-A6C1-0F3D0C441830}"/>
    <cellStyle name="Normal 3 4 5" xfId="26240" xr:uid="{05976494-50FC-4630-A68B-4AE21D2A66C6}"/>
    <cellStyle name="Normal 3 4 5 2" xfId="26241" xr:uid="{1CCB27B8-686F-4BE7-B20D-07A72998391E}"/>
    <cellStyle name="Normal 3 4 5 3" xfId="26242" xr:uid="{7EE3F4B9-B8FC-4A88-A030-7C59FA8852D4}"/>
    <cellStyle name="Normal 3 4 6" xfId="26243" xr:uid="{D900D30E-07E6-466A-90D8-2B267F03D809}"/>
    <cellStyle name="Normal 3 4 7" xfId="26244" xr:uid="{F81E3400-97C3-465C-B892-D54D820FF69A}"/>
    <cellStyle name="Normal 3 5" xfId="279" xr:uid="{53B9836C-1F6C-4157-A4ED-78F8AB0140C4}"/>
    <cellStyle name="Normal 3 5 2" xfId="26245" xr:uid="{885DF5A6-6819-4496-8E80-18065B5847C4}"/>
    <cellStyle name="Normal 3 5 2 2" xfId="26246" xr:uid="{E44C1645-E1C4-4507-8BE9-73722C1D7AA1}"/>
    <cellStyle name="Normal 3 5 2 3" xfId="26247" xr:uid="{314B98E5-2831-434C-A911-9AFD6EFB396A}"/>
    <cellStyle name="Normal 3 5 3" xfId="26248" xr:uid="{605A7D54-30EC-4E2F-819C-FE8D5470228E}"/>
    <cellStyle name="Normal 3 5 3 2" xfId="26249" xr:uid="{550BE993-86BD-417E-82C3-14E08426DCD3}"/>
    <cellStyle name="Normal 3 5 3 3" xfId="26250" xr:uid="{8769C352-D78F-4ADA-BE8D-B8D04C32B9CD}"/>
    <cellStyle name="Normal 3 5 4" xfId="26251" xr:uid="{7232DA13-E3FD-422F-87A3-9DE43C96A16C}"/>
    <cellStyle name="Normal 3 5 4 2" xfId="26252" xr:uid="{9968CE6A-6CC0-4EE0-A126-58496CEB7122}"/>
    <cellStyle name="Normal 3 5 4 3" xfId="26253" xr:uid="{A9B9838F-05D9-4D89-82FE-7E4330EAB5C0}"/>
    <cellStyle name="Normal 3 5 5" xfId="26254" xr:uid="{BD0E831F-E889-44E9-B6C3-8B77AE7AF176}"/>
    <cellStyle name="Normal 3 5 5 2" xfId="26255" xr:uid="{B79BEB81-B65B-47E8-8619-5E92976B3186}"/>
    <cellStyle name="Normal 3 5 5 3" xfId="26256" xr:uid="{59C61427-C15C-407B-9919-1891098B077D}"/>
    <cellStyle name="Normal 3 5 6" xfId="26257" xr:uid="{6316CA77-861C-4698-8E8D-537854200562}"/>
    <cellStyle name="Normal 3 5 7" xfId="26258" xr:uid="{A1CAD141-0028-4450-B2E6-EE533FA8FA3F}"/>
    <cellStyle name="Normal 3 6" xfId="280" xr:uid="{F7522FA4-ECDA-4E92-A99A-29C07999BF90}"/>
    <cellStyle name="Normal 3 6 2" xfId="26259" xr:uid="{B4ADC624-3F87-449A-BC92-09FAA148FFFB}"/>
    <cellStyle name="Normal 3 6 3" xfId="26260" xr:uid="{DE649259-7A6C-4DC4-BC31-1FCA561927C0}"/>
    <cellStyle name="Normal 3 7" xfId="281" xr:uid="{3EE3BFBE-AEA7-4883-BE42-0F4816AB6231}"/>
    <cellStyle name="Normal 3 7 2" xfId="26261" xr:uid="{DD908344-1177-426B-B3CC-6B34E85A6BC6}"/>
    <cellStyle name="Normal 3 7 3" xfId="26262" xr:uid="{1C090B18-42E8-442E-8DD3-D08C33F6B6AE}"/>
    <cellStyle name="Normal 3 8" xfId="282" xr:uid="{DA5C1860-23BD-4BFA-BE21-2FEAA0E1648F}"/>
    <cellStyle name="Normal 3 8 2" xfId="26263" xr:uid="{4E235A47-0F5C-4C37-873F-21F1630C00EA}"/>
    <cellStyle name="Normal 3 8 3" xfId="26264" xr:uid="{E67F0A8E-E3C6-425E-A113-2C18CBA691DF}"/>
    <cellStyle name="Normal 3 9" xfId="283" xr:uid="{7F20BCAB-44E8-463A-A530-0E06AE528F67}"/>
    <cellStyle name="Normal 3 9 2" xfId="26265" xr:uid="{F2FBF23A-83B8-48B3-BAFC-32BE4C3C658A}"/>
    <cellStyle name="Normal 3 9 3" xfId="26266" xr:uid="{587E7836-1714-44EC-B86A-A86A29F57312}"/>
    <cellStyle name="Normal 3_asset sales" xfId="284" xr:uid="{B7409CAD-88C0-4BBE-8993-EB418980148D}"/>
    <cellStyle name="Normal 30" xfId="285" xr:uid="{07F62AA1-59A2-4D03-A2A0-32673C6047CC}"/>
    <cellStyle name="Normal 30 2" xfId="286" xr:uid="{6114A59E-EAC7-40D5-9039-428B6DFBA8F6}"/>
    <cellStyle name="Normal 30 2 2" xfId="26267" xr:uid="{983E6393-9965-49AF-A6CB-800DB2988D08}"/>
    <cellStyle name="Normal 30 2 3" xfId="26268" xr:uid="{4F603153-8036-4973-A7E4-8D05BCB8AED3}"/>
    <cellStyle name="Normal 30 2 4" xfId="26269" xr:uid="{D86B2BF4-DFAF-40A7-B81E-D36067911E8D}"/>
    <cellStyle name="Normal 30 2 5" xfId="26270" xr:uid="{824DE175-D4B7-4920-AA89-A07BD76F62D5}"/>
    <cellStyle name="Normal 30 3" xfId="26271" xr:uid="{1406CB57-FA59-41BF-89C8-66E49C51A953}"/>
    <cellStyle name="Normal 30 4" xfId="26272" xr:uid="{0FBD2B64-725C-4C92-B209-A0DA9E11432A}"/>
    <cellStyle name="Normal 30 5" xfId="26273" xr:uid="{394B9DB4-9154-46C6-B6BF-57EC9D289665}"/>
    <cellStyle name="Normal 30 6" xfId="26274" xr:uid="{BDC340B0-BEDE-4F15-BDE6-902DB83F9EC8}"/>
    <cellStyle name="Normal 30 7" xfId="26275" xr:uid="{93356398-0464-4E3C-AF15-22AACC7752E3}"/>
    <cellStyle name="Normal 31" xfId="287" xr:uid="{98075A4E-A1AE-44CF-8663-A03BFACCF6B4}"/>
    <cellStyle name="Normal 31 2" xfId="288" xr:uid="{E597932B-832E-4D82-B60D-07EC4B4FF807}"/>
    <cellStyle name="Normal 31 2 2" xfId="26276" xr:uid="{10EB36D3-2CDD-4D74-BEE6-287D12C4775E}"/>
    <cellStyle name="Normal 31 2 3" xfId="26277" xr:uid="{4A59992D-5694-4578-834C-B8C9F32E0A26}"/>
    <cellStyle name="Normal 31 2 4" xfId="26278" xr:uid="{6847E26D-B420-4609-9323-612CEA410DAC}"/>
    <cellStyle name="Normal 31 2 5" xfId="26279" xr:uid="{56106F05-B756-4297-AE33-B2241F13FC98}"/>
    <cellStyle name="Normal 31 3" xfId="26280" xr:uid="{2B977CEC-E9E0-4BC7-85D7-C6EE37E28C23}"/>
    <cellStyle name="Normal 31 4" xfId="26281" xr:uid="{7F5CE2CC-12BD-4D77-B26A-EBDCA5D83A72}"/>
    <cellStyle name="Normal 31 5" xfId="26282" xr:uid="{D8C933B8-D8B8-42D4-9EB0-601DD79290E9}"/>
    <cellStyle name="Normal 31 6" xfId="26283" xr:uid="{526D406B-2565-4035-B88B-61A325440864}"/>
    <cellStyle name="Normal 31 7" xfId="26284" xr:uid="{2E3C78BD-32EC-416E-A99C-E3ED80240407}"/>
    <cellStyle name="Normal 32" xfId="289" xr:uid="{197B6655-ED0F-4491-A7F4-ED0CFC9ADC4B}"/>
    <cellStyle name="Normal 32 2" xfId="290" xr:uid="{F3909FD4-3A33-4144-8700-03FBF31B0B3F}"/>
    <cellStyle name="Normal 32 2 2" xfId="26285" xr:uid="{3D81EC6B-79AF-4094-A48F-200DDD9E1177}"/>
    <cellStyle name="Normal 32 2 3" xfId="26286" xr:uid="{2CCFB45F-A088-42B9-B09A-670FEF54747C}"/>
    <cellStyle name="Normal 32 2 4" xfId="26287" xr:uid="{BADEE015-9759-4A81-BB12-EB2B9D33CB98}"/>
    <cellStyle name="Normal 32 2 5" xfId="26288" xr:uid="{B64B9A23-93FF-46FD-BA29-8EAEDD8B58DC}"/>
    <cellStyle name="Normal 32 3" xfId="26289" xr:uid="{D7A8B41B-F80C-4192-BAF4-82CF75336CC3}"/>
    <cellStyle name="Normal 32 4" xfId="26290" xr:uid="{F8D5422D-41DF-44BA-B7D9-54C0F53CDEE9}"/>
    <cellStyle name="Normal 32 5" xfId="26291" xr:uid="{AD0E5739-E13A-4524-8DA2-CCD06B152F35}"/>
    <cellStyle name="Normal 32 6" xfId="26292" xr:uid="{FB2019C2-838C-4BAB-822C-A5A3DB144DFA}"/>
    <cellStyle name="Normal 33" xfId="291" xr:uid="{BADAB7BB-4712-4B57-8210-089834A76578}"/>
    <cellStyle name="Normal 33 2" xfId="292" xr:uid="{DF426D67-93CC-4253-8EEF-D3DD29D10993}"/>
    <cellStyle name="Normal 33 2 2" xfId="26293" xr:uid="{980A4F56-2ADD-42BC-814C-1139CE11E607}"/>
    <cellStyle name="Normal 33 2 3" xfId="26294" xr:uid="{F85F243B-0858-4C71-AA72-208F9B0B3F2E}"/>
    <cellStyle name="Normal 33 2 4" xfId="26295" xr:uid="{CB0690AC-1589-4309-935E-4AE6ECCE124D}"/>
    <cellStyle name="Normal 33 2 5" xfId="26296" xr:uid="{66C5E3CF-913B-48E6-BDF0-BCDC1123C615}"/>
    <cellStyle name="Normal 33 3" xfId="26297" xr:uid="{86281429-FE7F-4925-A1D1-FEDF14A5D8E2}"/>
    <cellStyle name="Normal 33 4" xfId="26298" xr:uid="{244CA40E-0BF9-447A-A9DB-9C9931A1C5E3}"/>
    <cellStyle name="Normal 33 5" xfId="26299" xr:uid="{1A88675F-6640-4494-B1E3-6A96AB9ECD61}"/>
    <cellStyle name="Normal 33 6" xfId="26300" xr:uid="{81720B8B-BD6B-4AE8-9CE1-E3E0385B08EB}"/>
    <cellStyle name="Normal 34" xfId="293" xr:uid="{3D95BDEE-7215-4B41-9F9B-37031A65CF08}"/>
    <cellStyle name="Normal 34 2" xfId="294" xr:uid="{89CE4267-446E-4F24-80F7-60D30D21847D}"/>
    <cellStyle name="Normal 34 2 2" xfId="26301" xr:uid="{000AC440-53A4-4593-8A57-2202E2E45E7A}"/>
    <cellStyle name="Normal 34 2 3" xfId="26302" xr:uid="{D503522A-DF15-4328-94DB-5AFC7EDE10AD}"/>
    <cellStyle name="Normal 34 2 4" xfId="26303" xr:uid="{B02D01DA-AD4D-44FB-B662-6188B780A357}"/>
    <cellStyle name="Normal 34 2 5" xfId="26304" xr:uid="{CFE52DC7-8740-4808-BE58-AE58312FB9B4}"/>
    <cellStyle name="Normal 34 3" xfId="26305" xr:uid="{3FA1E81D-E1B3-4878-A8ED-04006FDFD436}"/>
    <cellStyle name="Normal 34 4" xfId="26306" xr:uid="{8AD84C04-474E-4AE6-AA91-60E0E5E81897}"/>
    <cellStyle name="Normal 34 5" xfId="26307" xr:uid="{FF81EC9E-C696-4257-8EAB-F903F4253290}"/>
    <cellStyle name="Normal 34 6" xfId="26308" xr:uid="{CC19E63A-B15D-4627-AE67-F0A544BF695B}"/>
    <cellStyle name="Normal 35" xfId="295" xr:uid="{CA3B6C25-87D0-4B79-88F8-B3C673AA8CA9}"/>
    <cellStyle name="Normal 35 2" xfId="296" xr:uid="{BA8B028D-0A5D-4AB5-9CD2-F7B5FB9AE834}"/>
    <cellStyle name="Normal 35 2 2" xfId="26309" xr:uid="{B62560C4-371E-488D-94A3-70DE3A79F748}"/>
    <cellStyle name="Normal 35 2 3" xfId="26310" xr:uid="{4AB9E1FF-B248-4FB9-9B93-812F9BC1D6AF}"/>
    <cellStyle name="Normal 35 2 4" xfId="26311" xr:uid="{4B4FCFB5-22AF-4739-ACD6-3336FE7CD1F2}"/>
    <cellStyle name="Normal 35 2 5" xfId="26312" xr:uid="{4FB16234-3C37-4DCC-8EF4-DFAF8ADB7A49}"/>
    <cellStyle name="Normal 35 3" xfId="26313" xr:uid="{1F104FF2-6BF7-40B6-9DA9-8E08FFC2FFF7}"/>
    <cellStyle name="Normal 35 4" xfId="26314" xr:uid="{7F1A7A69-5713-419F-9B1B-0FEA91899A6F}"/>
    <cellStyle name="Normal 35 5" xfId="26315" xr:uid="{66163156-715C-403B-B189-31DDCF36C6F2}"/>
    <cellStyle name="Normal 35 6" xfId="26316" xr:uid="{14EAE090-1559-4573-AC2B-D29ED09BD80B}"/>
    <cellStyle name="Normal 36" xfId="297" xr:uid="{E1914D00-F0A2-47EC-8F87-9FFEDB9F97D8}"/>
    <cellStyle name="Normal 36 2" xfId="298" xr:uid="{A48E76D8-352F-480C-AF01-010939DD163D}"/>
    <cellStyle name="Normal 36 2 2" xfId="26317" xr:uid="{1A25C614-CC48-475C-8B8B-3D5017B9FC33}"/>
    <cellStyle name="Normal 36 2 3" xfId="26318" xr:uid="{6A787B8B-40F9-44DD-86E9-AEEA0ED9CBCA}"/>
    <cellStyle name="Normal 36 2 4" xfId="26319" xr:uid="{C1D63643-16CD-4099-B58E-8593DAD2AB72}"/>
    <cellStyle name="Normal 36 2 5" xfId="26320" xr:uid="{C446AD57-B5DB-4638-B884-373645E13F50}"/>
    <cellStyle name="Normal 36 3" xfId="26321" xr:uid="{27D512D5-EE73-40B3-BEED-1B9F609E4FCD}"/>
    <cellStyle name="Normal 36 4" xfId="26322" xr:uid="{3DA1F262-9FBF-4593-9572-52749BE0FBCB}"/>
    <cellStyle name="Normal 36 5" xfId="26323" xr:uid="{B0BD3F46-EC45-44D8-8E6C-E207CE9D50B3}"/>
    <cellStyle name="Normal 36 6" xfId="26324" xr:uid="{4B6517EA-9F68-41EE-8B69-6AC9B822C77B}"/>
    <cellStyle name="Normal 37" xfId="299" xr:uid="{19FC8EEF-B476-43E8-B454-F4FECAF9B052}"/>
    <cellStyle name="Normal 37 2" xfId="300" xr:uid="{F1FFB3F8-2A59-42FD-930B-F6D3B80FBF99}"/>
    <cellStyle name="Normal 37 2 2" xfId="26325" xr:uid="{F5A653CF-2F91-4057-A53C-01E72DAEF548}"/>
    <cellStyle name="Normal 37 2 3" xfId="26326" xr:uid="{18C7860C-F3F9-42DA-B492-F265CBD8085F}"/>
    <cellStyle name="Normal 37 2 4" xfId="26327" xr:uid="{A4EB58A5-1499-4DA7-A237-1B98B56892EA}"/>
    <cellStyle name="Normal 37 2 5" xfId="26328" xr:uid="{D12F881B-DF61-4D79-B885-4EC74E7CEA24}"/>
    <cellStyle name="Normal 37 3" xfId="26329" xr:uid="{F8F8FC7D-2417-4CB6-B0C6-CCE6B615E009}"/>
    <cellStyle name="Normal 37 4" xfId="26330" xr:uid="{A767227D-F14E-41E6-AC06-1843A2C30A81}"/>
    <cellStyle name="Normal 37 5" xfId="26331" xr:uid="{4E34D7ED-CEC9-4859-975F-5B80B781F230}"/>
    <cellStyle name="Normal 37 6" xfId="26332" xr:uid="{E961FE40-23B3-48AC-B18A-DF5F60A2A96D}"/>
    <cellStyle name="Normal 38" xfId="301" xr:uid="{5F53DA02-E2A1-49E7-A91C-74698B645AF1}"/>
    <cellStyle name="Normal 38 2" xfId="302" xr:uid="{79E12BA2-9083-4376-8725-E855FEF65718}"/>
    <cellStyle name="Normal 38 2 2" xfId="26333" xr:uid="{096A1549-2385-43D2-BB5A-2DE3ACB8FF7C}"/>
    <cellStyle name="Normal 38 2 3" xfId="26334" xr:uid="{2E3FDB29-BAE5-4453-AFE0-B520F07CA904}"/>
    <cellStyle name="Normal 38 2 4" xfId="26335" xr:uid="{734224A8-1D4C-48CD-AD19-92D577AB3B33}"/>
    <cellStyle name="Normal 38 2 5" xfId="26336" xr:uid="{2A1EE8B3-5D7D-4CA9-A622-E64DCE13F983}"/>
    <cellStyle name="Normal 38 3" xfId="26337" xr:uid="{1B859335-9990-4BC2-9200-1EC7FAA9A961}"/>
    <cellStyle name="Normal 38 4" xfId="26338" xr:uid="{3821C3F0-771D-4985-95D5-2E2231C3D49E}"/>
    <cellStyle name="Normal 38 5" xfId="26339" xr:uid="{C391FD27-B6FD-4A5C-A3E1-F42E62D5B197}"/>
    <cellStyle name="Normal 38 6" xfId="26340" xr:uid="{B523F0C6-F7D4-40B7-A0A4-3440A9F2D7FE}"/>
    <cellStyle name="Normal 39" xfId="303" xr:uid="{A9F0EB52-2111-4FD6-BB8E-231D80B7E422}"/>
    <cellStyle name="Normal 39 2" xfId="304" xr:uid="{23C34C43-58E9-4918-8CE3-A3290AD8190B}"/>
    <cellStyle name="Normal 39 2 2" xfId="26341" xr:uid="{EB40A0E3-DB30-451B-94D2-30AB97B7C5F4}"/>
    <cellStyle name="Normal 39 2 3" xfId="26342" xr:uid="{E4CD8BD5-BFE2-4549-9E40-8374C74565A3}"/>
    <cellStyle name="Normal 39 2 4" xfId="26343" xr:uid="{72E0EE53-89D2-48F0-94BE-BA0AE37885BE}"/>
    <cellStyle name="Normal 39 2 5" xfId="26344" xr:uid="{73ED31F0-0A1F-40C4-8BF7-C8F96EA2EA45}"/>
    <cellStyle name="Normal 39 3" xfId="26345" xr:uid="{5D6312F7-C1AA-4883-B3E3-ECF688B215E9}"/>
    <cellStyle name="Normal 39 4" xfId="26346" xr:uid="{DC519662-77E1-412D-BF21-17313B221CB9}"/>
    <cellStyle name="Normal 39 5" xfId="26347" xr:uid="{44214041-F3B4-436E-959E-6F870D101786}"/>
    <cellStyle name="Normal 39 6" xfId="26348" xr:uid="{2CE62C75-BCE5-45B5-8415-4FD2E90247F9}"/>
    <cellStyle name="Normal 4" xfId="9" xr:uid="{2D720B66-5BFC-45C0-91FB-A25236F756DA}"/>
    <cellStyle name="Normal 4 2" xfId="305" xr:uid="{D8D7E59B-33E0-4076-87BF-FA0E2A8A353E}"/>
    <cellStyle name="Normal 4 2 2" xfId="26349" xr:uid="{43AF0FD9-D759-4C47-B35E-21C91ED0D7C0}"/>
    <cellStyle name="Normal 4 2 2 2" xfId="26350" xr:uid="{4D07169B-F588-4820-9BFC-4997B2948A2C}"/>
    <cellStyle name="Normal 4 3" xfId="306" xr:uid="{1F94DA4C-FC3B-4BC4-A962-7E6C22E368A4}"/>
    <cellStyle name="Normal 4 3 2" xfId="26351" xr:uid="{B6FD7E8F-0A49-4332-8147-ADDDEC81C9C2}"/>
    <cellStyle name="Normal 4 4" xfId="26352" xr:uid="{81AE37CE-FE55-4E2A-9586-3F9826DBA1B9}"/>
    <cellStyle name="Normal 4 4 2" xfId="26353" xr:uid="{6C60FD02-0B1E-45BE-8F46-84F975B9551E}"/>
    <cellStyle name="Normal 4 5" xfId="26354" xr:uid="{3C7567D3-7502-4CCC-BAE3-B3EF05CB0D14}"/>
    <cellStyle name="Normal 4 5 2" xfId="26355" xr:uid="{678513BB-2ABC-4F68-8411-01836F9B9016}"/>
    <cellStyle name="Normal 4 6" xfId="307" xr:uid="{AAC32A24-F552-4A77-883D-072F6872766C}"/>
    <cellStyle name="Normal 4 6 2" xfId="26356" xr:uid="{042B3E2A-3997-44F3-84EE-60A762B039DD}"/>
    <cellStyle name="Normal 4 7" xfId="26357" xr:uid="{D1BBDDEE-6D2D-4CFD-989E-1B9154698804}"/>
    <cellStyle name="Normal 4 8" xfId="26358" xr:uid="{E839E780-3078-42DA-929C-F9F894154550}"/>
    <cellStyle name="Normal 4 8 2" xfId="26359" xr:uid="{8F73F4A5-E5A8-40A1-90CA-E4194BC79CC6}"/>
    <cellStyle name="Normal 4 8 3" xfId="26360" xr:uid="{E64802F6-B045-4994-ADBC-EDA5905DD744}"/>
    <cellStyle name="Normal 4 8 4" xfId="26361" xr:uid="{99EA28EC-CB9A-4D96-8F40-FFC2639C7A54}"/>
    <cellStyle name="Normal 4 9" xfId="26362" xr:uid="{1E1645F4-FC3F-40C8-810E-B39F09BE4722}"/>
    <cellStyle name="Normal 4_5A4 10-11 Templates Final" xfId="26363" xr:uid="{B98EBD00-4D6D-43DB-BFC0-4CA763B58092}"/>
    <cellStyle name="Normal 40" xfId="308" xr:uid="{39BDA5FC-3A4D-4D44-B330-7B3F18443D8C}"/>
    <cellStyle name="Normal 40 2" xfId="309" xr:uid="{E76DBD08-EAE9-4ADA-8399-0A9628133284}"/>
    <cellStyle name="Normal 40 2 2" xfId="26364" xr:uid="{BF56230B-E77D-427A-9570-512B871EB4D3}"/>
    <cellStyle name="Normal 40 2 3" xfId="26365" xr:uid="{EAB89F9B-FE1A-4AE4-8883-6CBF77D40140}"/>
    <cellStyle name="Normal 40 2 4" xfId="26366" xr:uid="{97314E50-0DC7-49C1-8C1C-08F5CB37940A}"/>
    <cellStyle name="Normal 40 2 5" xfId="26367" xr:uid="{F77D809B-251B-4106-B34B-E52E1ED78AF7}"/>
    <cellStyle name="Normal 40 3" xfId="26368" xr:uid="{7A98FA2F-0B2F-4BAD-9468-14A718C9BF71}"/>
    <cellStyle name="Normal 40 4" xfId="26369" xr:uid="{DC13E714-1A24-4DD7-878C-943877F1AB71}"/>
    <cellStyle name="Normal 40 5" xfId="26370" xr:uid="{F6FA81C0-26BE-4685-BD7E-BC86E21DECC7}"/>
    <cellStyle name="Normal 40 6" xfId="26371" xr:uid="{8265C531-5159-4134-8F10-620090DA3850}"/>
    <cellStyle name="Normal 41" xfId="310" xr:uid="{8AD8EE7F-12FE-416F-A4E8-4E8F044854D2}"/>
    <cellStyle name="Normal 41 2" xfId="311" xr:uid="{4C73B275-9522-46F0-931B-1008214922D7}"/>
    <cellStyle name="Normal 41 2 2" xfId="26372" xr:uid="{E225906C-7788-4E9A-B877-EE08424D20ED}"/>
    <cellStyle name="Normal 41 2 3" xfId="26373" xr:uid="{47B902E0-0E97-4ABA-99A5-20C5146E8786}"/>
    <cellStyle name="Normal 41 2 4" xfId="26374" xr:uid="{0506AC03-3B9E-4C71-B0D9-84AC6CFECBFE}"/>
    <cellStyle name="Normal 41 2 5" xfId="26375" xr:uid="{D0C20C04-E3D6-46AE-B842-EE9BA8AA1135}"/>
    <cellStyle name="Normal 41 3" xfId="26376" xr:uid="{6D856399-DE0C-4C54-9AF2-24590A898793}"/>
    <cellStyle name="Normal 41 4" xfId="26377" xr:uid="{E317A2C0-31FF-4B4A-A100-422413A897FD}"/>
    <cellStyle name="Normal 41 5" xfId="26378" xr:uid="{FF714BD3-D9D2-49DA-9DA9-D03F0C80630E}"/>
    <cellStyle name="Normal 41 6" xfId="26379" xr:uid="{125173DF-1DEF-4AF9-BD65-A1E5AFB6003F}"/>
    <cellStyle name="Normal 42" xfId="312" xr:uid="{21B6A748-2D45-4E0C-9DCC-24DBACEFB7AF}"/>
    <cellStyle name="Normal 42 2" xfId="313" xr:uid="{A17A402C-13A3-4949-A1E5-E395F2776AC4}"/>
    <cellStyle name="Normal 42 2 2" xfId="26380" xr:uid="{440C3D62-0E99-4973-A04A-F56284B443CF}"/>
    <cellStyle name="Normal 42 2 3" xfId="26381" xr:uid="{F9FFF75B-A08F-4400-9FCE-08B076B8F593}"/>
    <cellStyle name="Normal 42 2 4" xfId="26382" xr:uid="{49BFCB8E-0552-44EC-8243-5B6B4466BE3A}"/>
    <cellStyle name="Normal 42 2 5" xfId="26383" xr:uid="{4B8E1B8A-5DB0-4E41-900F-EEA103EBA325}"/>
    <cellStyle name="Normal 42 3" xfId="26384" xr:uid="{FB329203-41D2-4CCB-8300-71F4D3F758DA}"/>
    <cellStyle name="Normal 42 4" xfId="26385" xr:uid="{58A8BC56-1E5E-49AC-92A9-2A8976E051BB}"/>
    <cellStyle name="Normal 42 5" xfId="26386" xr:uid="{6312F585-30B6-4C94-89E0-C6B0C246A3DD}"/>
    <cellStyle name="Normal 42 6" xfId="26387" xr:uid="{49A9B5BC-B6E0-4909-AF70-A1403ECFBAD6}"/>
    <cellStyle name="Normal 43" xfId="314" xr:uid="{0A8EB076-88B1-4858-8372-0894056DBC2E}"/>
    <cellStyle name="Normal 43 2" xfId="315" xr:uid="{F91339A1-F298-43B7-931B-2BEDC4FACB4A}"/>
    <cellStyle name="Normal 43 2 2" xfId="26388" xr:uid="{F1B25DE8-D0BB-4582-907A-F4C39AEF579D}"/>
    <cellStyle name="Normal 43 2 3" xfId="26389" xr:uid="{0BAC0B9F-E105-480D-8DB5-016DCDB43984}"/>
    <cellStyle name="Normal 43 2 4" xfId="26390" xr:uid="{89E0ECC5-EAA5-491C-B29D-0D9094E13130}"/>
    <cellStyle name="Normal 43 2 5" xfId="26391" xr:uid="{2DC7FD45-BDF1-4306-81D6-31C9E9D3F774}"/>
    <cellStyle name="Normal 43 3" xfId="26392" xr:uid="{0C682169-A846-4006-AE01-0904ADB527FF}"/>
    <cellStyle name="Normal 43 4" xfId="26393" xr:uid="{E168D07D-7A34-4173-AF5D-FCB3A0839909}"/>
    <cellStyle name="Normal 43 5" xfId="26394" xr:uid="{183793C0-904E-4FA7-AAF6-6900714DE489}"/>
    <cellStyle name="Normal 43 6" xfId="26395" xr:uid="{6E1D528E-8A10-4BC5-9ACF-945E1A4570F3}"/>
    <cellStyle name="Normal 44" xfId="316" xr:uid="{D8AD8274-5F85-42D6-BE0C-EB4680326042}"/>
    <cellStyle name="Normal 44 2" xfId="317" xr:uid="{99B35F9A-AD7B-4600-B6F1-3D8FC70CFB44}"/>
    <cellStyle name="Normal 44 2 2" xfId="26396" xr:uid="{CC0F7F62-6D6C-49CF-8849-CEA1A04AA386}"/>
    <cellStyle name="Normal 44 2 3" xfId="26397" xr:uid="{4B4AC4E6-1820-40D3-8625-DD7372CDB1A7}"/>
    <cellStyle name="Normal 44 2 4" xfId="26398" xr:uid="{083F7BCE-E465-427B-86EA-53DC49D2DC4E}"/>
    <cellStyle name="Normal 44 2 5" xfId="26399" xr:uid="{2AF1A99A-F98C-478A-BD9E-EE9C4FB60AF2}"/>
    <cellStyle name="Normal 44 3" xfId="26400" xr:uid="{26ED7003-40C4-4610-B994-74233C1F66F3}"/>
    <cellStyle name="Normal 44 4" xfId="26401" xr:uid="{3AD23921-AA64-48FD-86F5-2CB1EE31E835}"/>
    <cellStyle name="Normal 44 5" xfId="26402" xr:uid="{8DDB9AC2-09FD-4F30-BEA3-188D4818DB55}"/>
    <cellStyle name="Normal 44 6" xfId="26403" xr:uid="{718C7720-649A-483E-86F5-C581292940F9}"/>
    <cellStyle name="Normal 45" xfId="318" xr:uid="{06B0959A-EFBF-404A-BA57-01B6EF626A20}"/>
    <cellStyle name="Normal 45 2" xfId="319" xr:uid="{4F5097AA-3073-42E8-85FF-8406F30FBEB1}"/>
    <cellStyle name="Normal 45 2 2" xfId="26404" xr:uid="{7DEDE621-BFA0-40C5-A5EA-770927314889}"/>
    <cellStyle name="Normal 45 2 3" xfId="26405" xr:uid="{2305531D-3A4F-4EA0-A5D2-45D032DE2A88}"/>
    <cellStyle name="Normal 45 2 4" xfId="26406" xr:uid="{DE935E09-EE9A-46E7-B675-58F1C5921F57}"/>
    <cellStyle name="Normal 45 2 5" xfId="26407" xr:uid="{8EB51685-1589-4138-8539-44F6CC456742}"/>
    <cellStyle name="Normal 45 3" xfId="26408" xr:uid="{4C297EFC-3DC0-43E5-A7D2-6666CA427C75}"/>
    <cellStyle name="Normal 45 4" xfId="26409" xr:uid="{972FB41C-EDF2-41C1-9067-88313E59CFFF}"/>
    <cellStyle name="Normal 45 5" xfId="26410" xr:uid="{088998A4-FFA8-4003-9A88-F2B9F5BE45C7}"/>
    <cellStyle name="Normal 45 6" xfId="26411" xr:uid="{4EE83F45-6256-48AB-BAB2-1B1089BEBAA5}"/>
    <cellStyle name="Normal 46" xfId="320" xr:uid="{7B6576DE-7D3B-4C09-898A-5A95ED79219B}"/>
    <cellStyle name="Normal 46 2" xfId="321" xr:uid="{0CDA2C0E-4BF0-4BC3-8DCD-22AAA67C7B9D}"/>
    <cellStyle name="Normal 46 2 2" xfId="26412" xr:uid="{619BEC9F-5BD1-4214-BCD2-A147B9B29A4F}"/>
    <cellStyle name="Normal 46 2 3" xfId="26413" xr:uid="{FF68FB75-49B1-42E2-885A-FF34A2365D68}"/>
    <cellStyle name="Normal 46 2 4" xfId="26414" xr:uid="{CC2F68D5-E5B2-48F7-AB41-B69709068997}"/>
    <cellStyle name="Normal 46 2 5" xfId="26415" xr:uid="{762F56A9-1B14-4F7B-9744-D8DB8ED74F47}"/>
    <cellStyle name="Normal 46 3" xfId="26416" xr:uid="{E87B0556-0356-4704-80BA-B929ABD17D49}"/>
    <cellStyle name="Normal 46 4" xfId="26417" xr:uid="{B725F4E2-F975-43B8-B25E-565091CB013E}"/>
    <cellStyle name="Normal 46 5" xfId="26418" xr:uid="{0251AED3-698C-4A8D-8450-C5278654CC9D}"/>
    <cellStyle name="Normal 46 6" xfId="26419" xr:uid="{3A328294-68AC-42C8-94D0-42D5862D20EE}"/>
    <cellStyle name="Normal 47" xfId="322" xr:uid="{7CA0B0B5-7591-4D56-B5E0-4D7BA5822184}"/>
    <cellStyle name="Normal 47 2" xfId="323" xr:uid="{FC3DEA45-B05E-47CB-89A2-0B89B5136A9D}"/>
    <cellStyle name="Normal 47 2 2" xfId="26420" xr:uid="{991F36CD-8D67-425E-A9F2-F6E883466C92}"/>
    <cellStyle name="Normal 47 2 3" xfId="26421" xr:uid="{4DA467D8-B5FF-474A-8FCF-6F9A43F508C8}"/>
    <cellStyle name="Normal 47 2 4" xfId="26422" xr:uid="{89ECA513-2F77-48F5-B473-1587C7904FDD}"/>
    <cellStyle name="Normal 47 2 5" xfId="26423" xr:uid="{95E39053-371A-419D-BF2C-F7A3EDC89C72}"/>
    <cellStyle name="Normal 47 3" xfId="26424" xr:uid="{F20E1446-C93D-41D6-97EB-E0B7560C1DF2}"/>
    <cellStyle name="Normal 47 4" xfId="26425" xr:uid="{A468AD3B-8481-4654-9A44-8E452A1AADD2}"/>
    <cellStyle name="Normal 47 5" xfId="26426" xr:uid="{25A35448-944A-4EEB-86C5-A605A0F68685}"/>
    <cellStyle name="Normal 47 6" xfId="26427" xr:uid="{E004A733-C3FB-41B8-A7AF-8734EE18BB0A}"/>
    <cellStyle name="Normal 48" xfId="324" xr:uid="{0E61EAA5-B36D-429C-A8A9-17DC85414B2C}"/>
    <cellStyle name="Normal 48 2" xfId="325" xr:uid="{99FDDB52-DD6D-468A-9286-666ACEE24BCC}"/>
    <cellStyle name="Normal 49" xfId="326" xr:uid="{BB792BB9-83FC-4F25-8160-644BEDF78F48}"/>
    <cellStyle name="Normal 49 2" xfId="327" xr:uid="{CCADBAB0-DA48-4BC9-B7D1-F5143D699926}"/>
    <cellStyle name="Normal 49 2 2" xfId="26428" xr:uid="{102F01DF-F6A3-46B1-8384-2A4553C09553}"/>
    <cellStyle name="Normal 49 2 3" xfId="26429" xr:uid="{D28B9B89-7C13-4110-8B0A-7B68795300CE}"/>
    <cellStyle name="Normal 49 2 4" xfId="26430" xr:uid="{8897A795-7811-4B02-8EB6-E004A83CA16E}"/>
    <cellStyle name="Normal 49 2 5" xfId="26431" xr:uid="{8309B595-B21E-4D47-A763-06EE6891AF4F}"/>
    <cellStyle name="Normal 5" xfId="328" xr:uid="{33C87369-EF23-4C1E-929B-1B45E3395D10}"/>
    <cellStyle name="Normal 5 10" xfId="26432" xr:uid="{C5207820-5D4E-4922-9F1A-4F9586482913}"/>
    <cellStyle name="Normal 5 11" xfId="26433" xr:uid="{3E024AB3-81A9-4FC5-A339-423EB4722B4A}"/>
    <cellStyle name="Normal 5 2" xfId="329" xr:uid="{FE12AB0D-973D-425C-BFBD-6B7B69A4B10A}"/>
    <cellStyle name="Normal 5 2 10" xfId="26434" xr:uid="{CEC6D993-417F-4473-96F0-1A236FED96FF}"/>
    <cellStyle name="Normal 5 2 11" xfId="26435" xr:uid="{F35EE8BA-E0C6-4B34-B9E6-DF6DC6B9AC14}"/>
    <cellStyle name="Normal 5 2 12" xfId="26436" xr:uid="{5C898C3F-00CD-46FA-8123-D584B3681B88}"/>
    <cellStyle name="Normal 5 2 13" xfId="26437" xr:uid="{F4D14701-1E94-4CC7-8A0A-964A2E555BAD}"/>
    <cellStyle name="Normal 5 2 2" xfId="6" xr:uid="{E1EC789E-F47E-43C1-81B8-288C16FE39AC}"/>
    <cellStyle name="Normal 5 2 2 10" xfId="26439" xr:uid="{56018C86-7D79-4289-8811-0831E93325E5}"/>
    <cellStyle name="Normal 5 2 2 11" xfId="26438" xr:uid="{E1BD1473-EE89-43CE-B2CB-24B9D921F6AE}"/>
    <cellStyle name="Normal 5 2 2 2" xfId="26440" xr:uid="{87D2BADA-02A2-4C45-83B7-BDCCF606F9B6}"/>
    <cellStyle name="Normal 5 2 2 2 2" xfId="26441" xr:uid="{E23F9BD4-F67A-426F-8ACB-8161274F1898}"/>
    <cellStyle name="Normal 5 2 2 2 2 2" xfId="26442" xr:uid="{FE589827-C224-40FE-A471-F634C0B121EE}"/>
    <cellStyle name="Normal 5 2 2 2 2 3" xfId="26443" xr:uid="{FD700211-2ED2-4DA1-BE12-14BE1AA6EE56}"/>
    <cellStyle name="Normal 5 2 2 2 3" xfId="26444" xr:uid="{7690BE79-A1C1-4FA7-8CB3-C6F0AAF34370}"/>
    <cellStyle name="Normal 5 2 2 2 3 2" xfId="26445" xr:uid="{73F46AFB-027E-4162-AECB-C55C41AED1AE}"/>
    <cellStyle name="Normal 5 2 2 2 3 3" xfId="26446" xr:uid="{1094BEDC-6896-4717-94FD-39DD846BF437}"/>
    <cellStyle name="Normal 5 2 2 2 4" xfId="26447" xr:uid="{AE310AAF-ED78-44DF-A1F0-853FE8EDDA42}"/>
    <cellStyle name="Normal 5 2 2 2 4 2" xfId="26448" xr:uid="{8413A65B-B058-4A99-9D64-8FAD266C2E28}"/>
    <cellStyle name="Normal 5 2 2 2 4 3" xfId="26449" xr:uid="{FDB9AA96-813E-48D0-96EE-1351600677AA}"/>
    <cellStyle name="Normal 5 2 2 2 5" xfId="26450" xr:uid="{42EA29C2-421B-42F5-BBCB-46DA7BB04AB9}"/>
    <cellStyle name="Normal 5 2 2 2 5 2" xfId="26451" xr:uid="{A976BAA1-908F-453D-A2D2-420DA42198CA}"/>
    <cellStyle name="Normal 5 2 2 2 5 3" xfId="26452" xr:uid="{CEF7C772-B701-4C0A-9D2F-5F72948ADD64}"/>
    <cellStyle name="Normal 5 2 2 2 6" xfId="26453" xr:uid="{ED3D41AE-1881-4031-88B9-B7DFB7845DAE}"/>
    <cellStyle name="Normal 5 2 2 2 7" xfId="26454" xr:uid="{491A4B62-6E14-4CF7-8FED-78E41623D51A}"/>
    <cellStyle name="Normal 5 2 2 3" xfId="26455" xr:uid="{D68643FB-EC23-4BB8-935E-B5ECD2609448}"/>
    <cellStyle name="Normal 5 2 2 3 2" xfId="26456" xr:uid="{B6CD1871-B7B8-44D3-9C00-23C1940A0B58}"/>
    <cellStyle name="Normal 5 2 2 3 2 2" xfId="26457" xr:uid="{24490E36-83A4-4429-848E-E2695AE9DBF0}"/>
    <cellStyle name="Normal 5 2 2 3 2 3" xfId="26458" xr:uid="{FAD6377A-2F20-48F7-8B2E-D5C606270FFB}"/>
    <cellStyle name="Normal 5 2 2 3 3" xfId="26459" xr:uid="{92F5FCC2-20F1-4751-8D5A-E473614550E2}"/>
    <cellStyle name="Normal 5 2 2 3 3 2" xfId="26460" xr:uid="{739A81FC-B3ED-45CB-B7A1-C362B93A4D97}"/>
    <cellStyle name="Normal 5 2 2 3 3 3" xfId="26461" xr:uid="{774A0C3E-CFEE-48AC-BA24-7115255DC033}"/>
    <cellStyle name="Normal 5 2 2 3 4" xfId="26462" xr:uid="{3A0E6251-01D4-4A26-83F2-E9CB6C2C9AD5}"/>
    <cellStyle name="Normal 5 2 2 3 4 2" xfId="26463" xr:uid="{87ECC335-5220-44B7-8372-749CF4597125}"/>
    <cellStyle name="Normal 5 2 2 3 4 3" xfId="26464" xr:uid="{45716009-C03B-407C-9307-BBBBA62A6B53}"/>
    <cellStyle name="Normal 5 2 2 3 5" xfId="26465" xr:uid="{F933EC21-D6A1-4BD9-96F3-83D41B1A9B17}"/>
    <cellStyle name="Normal 5 2 2 3 5 2" xfId="26466" xr:uid="{E7BB7C65-DF67-47F2-AF2E-092033FA0A61}"/>
    <cellStyle name="Normal 5 2 2 3 5 3" xfId="26467" xr:uid="{ED7DC0BE-94C0-4D2D-A508-BDBCB2D856FB}"/>
    <cellStyle name="Normal 5 2 2 3 6" xfId="26468" xr:uid="{1BDA94E0-8707-46A4-8E37-5F492DBE384C}"/>
    <cellStyle name="Normal 5 2 2 3 7" xfId="26469" xr:uid="{9130C3CC-FBA3-48CB-B247-97E1AC1FDFB7}"/>
    <cellStyle name="Normal 5 2 2 4" xfId="26470" xr:uid="{59DD7E51-838C-42AD-B9E8-A0C382C9D721}"/>
    <cellStyle name="Normal 5 2 2 4 2" xfId="26471" xr:uid="{B08446C0-CF2D-486A-834A-EE8AFB4E7BD0}"/>
    <cellStyle name="Normal 5 2 2 4 3" xfId="26472" xr:uid="{C7DB248E-D1F0-41A7-A551-E323B1098384}"/>
    <cellStyle name="Normal 5 2 2 5" xfId="26473" xr:uid="{DB26F16C-B558-44BF-87F9-D14172C09F6F}"/>
    <cellStyle name="Normal 5 2 2 5 2" xfId="26474" xr:uid="{8FD32A59-20A2-4A34-B146-A79ED6775C2C}"/>
    <cellStyle name="Normal 5 2 2 5 3" xfId="26475" xr:uid="{4D166CAE-594C-47C2-9EEC-E3765B93D40F}"/>
    <cellStyle name="Normal 5 2 2 6" xfId="26476" xr:uid="{20531CDC-ED9A-40A2-94A3-FBE25201B4B3}"/>
    <cellStyle name="Normal 5 2 2 6 2" xfId="26477" xr:uid="{0752C82B-D524-467D-B9F3-E51DDB8D206C}"/>
    <cellStyle name="Normal 5 2 2 6 3" xfId="26478" xr:uid="{AAFA4030-5B48-46FE-B0D2-6DD36D6F09A2}"/>
    <cellStyle name="Normal 5 2 2 7" xfId="26479" xr:uid="{583D87ED-82D2-460B-9E24-B66AB41688D8}"/>
    <cellStyle name="Normal 5 2 2 7 2" xfId="26480" xr:uid="{9A752C32-A6AF-4989-9144-DF46877C6DD2}"/>
    <cellStyle name="Normal 5 2 2 7 3" xfId="26481" xr:uid="{7F9C844F-2E3D-4E2A-9E5F-F4789B41F29B}"/>
    <cellStyle name="Normal 5 2 2 8" xfId="26482" xr:uid="{31B2F1B3-1124-4D62-997E-94C6CCC4D96F}"/>
    <cellStyle name="Normal 5 2 2 9" xfId="26483" xr:uid="{D747FAAE-B8BF-4896-B573-960D9943345A}"/>
    <cellStyle name="Normal 5 2 3" xfId="26484" xr:uid="{8080B167-ED6F-4C17-9681-1155AC92B26E}"/>
    <cellStyle name="Normal 5 2 3 2" xfId="26485" xr:uid="{0558C5EE-856D-43BF-A803-93E542DA6170}"/>
    <cellStyle name="Normal 5 2 3 2 2" xfId="26486" xr:uid="{E4B49FF5-FCA8-409C-96D0-85776C9587BE}"/>
    <cellStyle name="Normal 5 2 3 2 3" xfId="26487" xr:uid="{6CED0F8B-13D6-4CFB-BE6B-6BBEE07CC38F}"/>
    <cellStyle name="Normal 5 2 3 3" xfId="26488" xr:uid="{C5A3EA9C-B9E1-4714-B98A-61381634D8BB}"/>
    <cellStyle name="Normal 5 2 3 3 2" xfId="26489" xr:uid="{DFEAD3AF-1348-4523-8D9C-1E2035E225E3}"/>
    <cellStyle name="Normal 5 2 3 3 3" xfId="26490" xr:uid="{A821620F-6A7C-4AD7-BEC9-9A7643DA4329}"/>
    <cellStyle name="Normal 5 2 3 4" xfId="26491" xr:uid="{AD5CE718-5B30-42F4-8D6F-D1BE56EA69AA}"/>
    <cellStyle name="Normal 5 2 3 4 2" xfId="26492" xr:uid="{B258711D-3A05-4EF4-919A-7CB6D52A3D7E}"/>
    <cellStyle name="Normal 5 2 3 4 3" xfId="26493" xr:uid="{54D01859-3921-467D-9465-721DA48A565D}"/>
    <cellStyle name="Normal 5 2 3 5" xfId="26494" xr:uid="{3CF2027D-47FF-4878-8BCA-D2B55CC58BA7}"/>
    <cellStyle name="Normal 5 2 3 5 2" xfId="26495" xr:uid="{C647DDA3-D6B0-466D-98B7-3C1ED67B3AC1}"/>
    <cellStyle name="Normal 5 2 3 5 3" xfId="26496" xr:uid="{AE459A18-0781-42A6-9029-88758EFE7F9D}"/>
    <cellStyle name="Normal 5 2 3 6" xfId="26497" xr:uid="{BD6C60CF-79CE-438A-AE0B-1F58A104E933}"/>
    <cellStyle name="Normal 5 2 3 7" xfId="26498" xr:uid="{27196FBE-F33A-4DC5-8711-1B18098AB2AC}"/>
    <cellStyle name="Normal 5 2 4" xfId="26499" xr:uid="{EA617907-0592-4A4C-BE3E-6B8809E141C4}"/>
    <cellStyle name="Normal 5 2 4 2" xfId="26500" xr:uid="{FDE7F6AF-AAE3-43B7-85E2-E7AFB7DFF23A}"/>
    <cellStyle name="Normal 5 2 4 2 2" xfId="26501" xr:uid="{7FA51EEC-DAC6-4DEA-85AB-85AB46A2BCD3}"/>
    <cellStyle name="Normal 5 2 4 2 3" xfId="26502" xr:uid="{FF2CADE3-8E72-40FA-93A7-1640F5CBCFED}"/>
    <cellStyle name="Normal 5 2 4 3" xfId="26503" xr:uid="{7A618C58-6EDA-4529-A60E-D21F98A75C17}"/>
    <cellStyle name="Normal 5 2 4 3 2" xfId="26504" xr:uid="{962DE374-A882-4080-A390-B361EA43F54F}"/>
    <cellStyle name="Normal 5 2 4 3 3" xfId="26505" xr:uid="{92202CA5-ACB3-4F78-A5A4-7EE26BD1F269}"/>
    <cellStyle name="Normal 5 2 4 4" xfId="26506" xr:uid="{3037D3A0-2C49-46F2-BBCC-4A5E885E1680}"/>
    <cellStyle name="Normal 5 2 4 4 2" xfId="26507" xr:uid="{AA6BA4F8-A835-4C7A-A728-84B65A8EB879}"/>
    <cellStyle name="Normal 5 2 4 4 3" xfId="26508" xr:uid="{668681FA-3937-42DD-8593-A8EE6F6F533D}"/>
    <cellStyle name="Normal 5 2 4 5" xfId="26509" xr:uid="{5636F7ED-761C-4E26-A0AF-38889849A5FE}"/>
    <cellStyle name="Normal 5 2 4 5 2" xfId="26510" xr:uid="{DBEE2F49-2B23-4F95-814F-C273C7676319}"/>
    <cellStyle name="Normal 5 2 4 5 3" xfId="26511" xr:uid="{3B7053C7-9F08-4A8F-B6F1-88887E47711F}"/>
    <cellStyle name="Normal 5 2 4 6" xfId="26512" xr:uid="{DC36CCE1-08C2-4552-9129-707F5C810238}"/>
    <cellStyle name="Normal 5 2 4 7" xfId="26513" xr:uid="{A2E14122-278A-4B5E-9E52-70584D7A6B45}"/>
    <cellStyle name="Normal 5 2 5" xfId="26514" xr:uid="{819399EA-DA35-41AC-8A35-1768246DBA21}"/>
    <cellStyle name="Normal 5 2 5 2" xfId="26515" xr:uid="{75ACF3CB-0D95-40E9-B3D2-D542EE75E3B9}"/>
    <cellStyle name="Normal 5 2 5 3" xfId="26516" xr:uid="{E2CFEE72-5631-44C9-8895-88433C9FEBAD}"/>
    <cellStyle name="Normal 5 2 6" xfId="26517" xr:uid="{CF0A924E-0179-40A7-AD44-632DC277BC06}"/>
    <cellStyle name="Normal 5 2 6 2" xfId="26518" xr:uid="{E07F62E7-686A-4674-B38A-3614109E01D1}"/>
    <cellStyle name="Normal 5 2 6 3" xfId="26519" xr:uid="{BD90B94D-9EFD-4AD0-8233-E920E4C2EA85}"/>
    <cellStyle name="Normal 5 2 7" xfId="26520" xr:uid="{3AEA7A8C-674B-461C-982C-AC588495FC57}"/>
    <cellStyle name="Normal 5 2 7 2" xfId="26521" xr:uid="{094A6AFC-2542-40DC-88BF-987874031435}"/>
    <cellStyle name="Normal 5 2 7 3" xfId="26522" xr:uid="{E5FB85EA-F2E7-46E6-9FDB-DDDF8244B7A0}"/>
    <cellStyle name="Normal 5 2 8" xfId="26523" xr:uid="{5ECE0849-6243-41DA-8F6B-610752586954}"/>
    <cellStyle name="Normal 5 2 8 2" xfId="26524" xr:uid="{1FD4E547-4790-44FB-987D-CFA03E03C6E9}"/>
    <cellStyle name="Normal 5 2 8 3" xfId="26525" xr:uid="{817AF701-9BE0-4925-AB00-1A89DE55B171}"/>
    <cellStyle name="Normal 5 2 9" xfId="26526" xr:uid="{B8653695-76C1-4222-80F7-74D077D9ABF8}"/>
    <cellStyle name="Normal 5 3" xfId="330" xr:uid="{CB9227D7-808C-415E-A597-5FCAD6BF4A13}"/>
    <cellStyle name="Normal 5 3 2" xfId="26527" xr:uid="{2A604225-814F-45CE-94CC-5CE5A4AA2E66}"/>
    <cellStyle name="Normal 5 3 2 2" xfId="26528" xr:uid="{14E6136B-3C35-4F46-8A2C-3920C8A0143F}"/>
    <cellStyle name="Normal 5 3 2 2 2" xfId="26529" xr:uid="{6B4DA62F-E5F2-400E-8D5A-891E024E8229}"/>
    <cellStyle name="Normal 5 3 2 2 3" xfId="26530" xr:uid="{0B22A4EB-2B16-40A1-A2B7-D1916F5C11AE}"/>
    <cellStyle name="Normal 5 3 2 3" xfId="26531" xr:uid="{620D3325-7FC8-48EB-B650-839D2637E10C}"/>
    <cellStyle name="Normal 5 3 2 3 2" xfId="26532" xr:uid="{5BB62F22-34F9-4AD2-9E50-5142A8A65156}"/>
    <cellStyle name="Normal 5 3 2 3 3" xfId="26533" xr:uid="{CEEB6CC8-CEB4-4402-9551-CBAE5B0C024A}"/>
    <cellStyle name="Normal 5 3 2 4" xfId="26534" xr:uid="{314963F1-B2C1-4866-A68A-02E0A6CCF87A}"/>
    <cellStyle name="Normal 5 3 2 4 2" xfId="26535" xr:uid="{321457D9-9EA7-4FA8-8CC3-952FF29AF668}"/>
    <cellStyle name="Normal 5 3 2 4 3" xfId="26536" xr:uid="{34A1529F-ADD1-47E1-836F-94428E9D0DFD}"/>
    <cellStyle name="Normal 5 3 2 5" xfId="26537" xr:uid="{7C35CB2C-8479-4717-B377-9E4A4E0AA8CF}"/>
    <cellStyle name="Normal 5 3 2 5 2" xfId="26538" xr:uid="{A4492ACE-AD4C-426B-9924-B0826F725FFC}"/>
    <cellStyle name="Normal 5 3 2 5 3" xfId="26539" xr:uid="{6EE9C2AC-FE96-4006-9F92-C82379734C5E}"/>
    <cellStyle name="Normal 5 3 2 6" xfId="26540" xr:uid="{9C0D01D1-DC09-4704-80BD-D7B55E7AC00A}"/>
    <cellStyle name="Normal 5 3 2 7" xfId="26541" xr:uid="{11843694-0FE8-493D-A22C-F4B82DD99295}"/>
    <cellStyle name="Normal 5 3 3" xfId="26542" xr:uid="{15E22706-3B6E-44D0-96E6-78E7AC313B6C}"/>
    <cellStyle name="Normal 5 3 3 2" xfId="26543" xr:uid="{2A61DCBB-7D71-4820-854F-BE31EB3F07FF}"/>
    <cellStyle name="Normal 5 3 3 2 2" xfId="26544" xr:uid="{0787A64A-712D-4F0B-9B85-6D33C33E80A6}"/>
    <cellStyle name="Normal 5 3 3 2 3" xfId="26545" xr:uid="{327B4C54-FEC6-4DEC-B6F5-3E73317AFD0F}"/>
    <cellStyle name="Normal 5 3 3 3" xfId="26546" xr:uid="{05323BE8-C70B-423A-A4AE-B0C2BD414E03}"/>
    <cellStyle name="Normal 5 3 3 3 2" xfId="26547" xr:uid="{991D15D0-899D-4B5C-8F4F-70CAEC64554A}"/>
    <cellStyle name="Normal 5 3 3 3 3" xfId="26548" xr:uid="{5140E145-5D2E-4F75-992A-C8C72F1DC361}"/>
    <cellStyle name="Normal 5 3 3 4" xfId="26549" xr:uid="{FA13D285-E1BD-4881-B37C-A66AA4158B73}"/>
    <cellStyle name="Normal 5 3 3 4 2" xfId="26550" xr:uid="{B257DFEF-4ED9-4CF1-BF73-7C7CF90FF5D1}"/>
    <cellStyle name="Normal 5 3 3 4 3" xfId="26551" xr:uid="{175E6E9C-3496-4D79-99CE-A648022B5E04}"/>
    <cellStyle name="Normal 5 3 3 5" xfId="26552" xr:uid="{74C776E5-7DD8-4B33-A59A-8231E0A0C14D}"/>
    <cellStyle name="Normal 5 3 3 5 2" xfId="26553" xr:uid="{451A8FBF-B46C-4AF2-9932-0C6E90910FAF}"/>
    <cellStyle name="Normal 5 3 3 5 3" xfId="26554" xr:uid="{65B5BC70-F7D2-4B03-88EB-1A27B9F34CB1}"/>
    <cellStyle name="Normal 5 3 3 6" xfId="26555" xr:uid="{425C240E-F283-4F66-9202-8F790A9108BA}"/>
    <cellStyle name="Normal 5 3 3 7" xfId="26556" xr:uid="{6CB360B1-D06D-458F-BB0F-850D49508610}"/>
    <cellStyle name="Normal 5 3 4" xfId="26557" xr:uid="{AE45E6B7-EDC1-4DB1-A4BC-4A6D2406FBBB}"/>
    <cellStyle name="Normal 5 3 4 2" xfId="26558" xr:uid="{B6F0257D-F714-4C61-B9C3-129D033A3589}"/>
    <cellStyle name="Normal 5 3 4 3" xfId="26559" xr:uid="{B7656224-6B11-47DC-B2C2-CFB77C2F440F}"/>
    <cellStyle name="Normal 5 3 5" xfId="26560" xr:uid="{E13DF929-AE3C-4164-92F2-E9BE13D1484D}"/>
    <cellStyle name="Normal 5 3 5 2" xfId="26561" xr:uid="{C574D585-C18D-4F52-A7B3-6CA06E3866F5}"/>
    <cellStyle name="Normal 5 3 5 3" xfId="26562" xr:uid="{867E9EDA-1734-4DC9-9A66-EF94596037D6}"/>
    <cellStyle name="Normal 5 3 6" xfId="26563" xr:uid="{FE1521AD-8E52-4BF1-82B0-0971381FBADB}"/>
    <cellStyle name="Normal 5 3 6 2" xfId="26564" xr:uid="{2E48F03A-43C3-4012-A247-5944E7D69813}"/>
    <cellStyle name="Normal 5 3 6 3" xfId="26565" xr:uid="{3530BC3D-DB69-42B5-ACF5-34A0EDEB4E7A}"/>
    <cellStyle name="Normal 5 3 7" xfId="26566" xr:uid="{8871D4E4-841D-4D99-A2BB-DC3CE7D374B4}"/>
    <cellStyle name="Normal 5 3 7 2" xfId="26567" xr:uid="{A1D80E26-B525-4B7D-8275-5D2F01075C6B}"/>
    <cellStyle name="Normal 5 3 7 3" xfId="26568" xr:uid="{A4677F12-7697-4D0E-A2E9-FA96DF426625}"/>
    <cellStyle name="Normal 5 3 8" xfId="26569" xr:uid="{19D18FC3-F923-40FB-A480-7D0CDB03C4AF}"/>
    <cellStyle name="Normal 5 3 9" xfId="26570" xr:uid="{592C54C3-23B6-4EE4-82B9-6DC546069281}"/>
    <cellStyle name="Normal 5 4" xfId="26571" xr:uid="{81208AAF-EAFB-4CEA-BDAB-6D7F6D3FB4D1}"/>
    <cellStyle name="Normal 5 4 2" xfId="26572" xr:uid="{E4445257-BF5B-46F7-9853-CEE154174927}"/>
    <cellStyle name="Normal 5 4 2 2" xfId="26573" xr:uid="{5C127F60-5839-4D81-8FCE-279CD70E9524}"/>
    <cellStyle name="Normal 5 4 2 3" xfId="26574" xr:uid="{4E270868-A8AA-461E-8429-7C083F2A936A}"/>
    <cellStyle name="Normal 5 4 3" xfId="26575" xr:uid="{155A945B-AB51-4E74-8E51-6211DFCC9BE9}"/>
    <cellStyle name="Normal 5 4 3 2" xfId="26576" xr:uid="{CCB25425-89FC-4421-87DD-04D9B1C81880}"/>
    <cellStyle name="Normal 5 4 3 3" xfId="26577" xr:uid="{2FE564EB-B3FB-4E8E-9FD1-F3908B8DB30E}"/>
    <cellStyle name="Normal 5 4 4" xfId="26578" xr:uid="{784A9E32-0B57-4B6A-A998-C6714FD6D277}"/>
    <cellStyle name="Normal 5 4 4 2" xfId="26579" xr:uid="{C3891D14-68CE-4D12-AAE8-DB8C61EC1A88}"/>
    <cellStyle name="Normal 5 4 4 3" xfId="26580" xr:uid="{19FE64CB-17E5-4D69-9D75-A2AB075CD25B}"/>
    <cellStyle name="Normal 5 4 5" xfId="26581" xr:uid="{0CEA1315-27BD-4304-BE13-E8DC6524BD2D}"/>
    <cellStyle name="Normal 5 4 5 2" xfId="26582" xr:uid="{485D5C34-11CE-4C3C-B875-2BBE9E6851CB}"/>
    <cellStyle name="Normal 5 4 5 3" xfId="26583" xr:uid="{75ADF4BE-F921-46C2-BD68-357096063B27}"/>
    <cellStyle name="Normal 5 4 6" xfId="26584" xr:uid="{CC026E18-7BBD-4D98-BA94-A77D71498791}"/>
    <cellStyle name="Normal 5 4 7" xfId="26585" xr:uid="{DFBD71CD-7C7B-43DA-A715-91E522E91748}"/>
    <cellStyle name="Normal 5 5" xfId="26586" xr:uid="{EB1388D7-05EB-400A-9836-8A0554B13AFA}"/>
    <cellStyle name="Normal 5 5 2" xfId="26587" xr:uid="{C2646F01-9DEF-4C5C-A595-1101AA83EA24}"/>
    <cellStyle name="Normal 5 5 2 2" xfId="26588" xr:uid="{441F1FF3-C037-4EE7-818F-79200E1E5938}"/>
    <cellStyle name="Normal 5 5 2 3" xfId="26589" xr:uid="{77C00C04-D098-4BD5-BDC0-93B978D0489D}"/>
    <cellStyle name="Normal 5 5 3" xfId="26590" xr:uid="{FB5A7F4C-8F91-4D48-9451-F986A4EFFC28}"/>
    <cellStyle name="Normal 5 5 3 2" xfId="26591" xr:uid="{EEDBFFB4-46E7-4B21-BA32-3728CDD0768B}"/>
    <cellStyle name="Normal 5 5 3 3" xfId="26592" xr:uid="{BB8884EA-EFCE-4C15-8FBA-592607215C54}"/>
    <cellStyle name="Normal 5 5 4" xfId="26593" xr:uid="{71B65476-3F40-4174-AD7B-8937CDA97E95}"/>
    <cellStyle name="Normal 5 5 4 2" xfId="26594" xr:uid="{CC81A1A2-3731-4A55-A10C-6587464F3600}"/>
    <cellStyle name="Normal 5 5 4 3" xfId="26595" xr:uid="{0577F4B8-1263-43C3-9063-373E3CE5B274}"/>
    <cellStyle name="Normal 5 5 5" xfId="26596" xr:uid="{786212B3-AB92-493A-9949-CE81A1B185E1}"/>
    <cellStyle name="Normal 5 5 5 2" xfId="26597" xr:uid="{17BB0BAF-99BE-4A3E-A535-1206573657F5}"/>
    <cellStyle name="Normal 5 5 5 3" xfId="26598" xr:uid="{44B0AEC5-0C79-44E8-94D5-1946EA400BC8}"/>
    <cellStyle name="Normal 5 5 6" xfId="26599" xr:uid="{9F1B540F-4FE1-48AC-8391-410604B09809}"/>
    <cellStyle name="Normal 5 5 7" xfId="26600" xr:uid="{C87DD92C-CDAF-4848-AB76-AEF422CDD986}"/>
    <cellStyle name="Normal 5 6" xfId="26601" xr:uid="{9BAB5251-E97D-4302-A577-D0512CB72618}"/>
    <cellStyle name="Normal 5 6 2" xfId="26602" xr:uid="{10AF4CDD-A6B6-46B5-9694-BC7FEADE120B}"/>
    <cellStyle name="Normal 5 6 3" xfId="26603" xr:uid="{D7C2F536-787F-457F-8BCF-101E99B231C3}"/>
    <cellStyle name="Normal 5 7" xfId="26604" xr:uid="{C123C8CC-878C-4E04-903C-10B0A1300675}"/>
    <cellStyle name="Normal 5 7 2" xfId="26605" xr:uid="{4CE79561-BACD-4715-877B-F2D9DD6F4221}"/>
    <cellStyle name="Normal 5 7 3" xfId="26606" xr:uid="{F0336EF3-8A9A-4FEE-929C-D890FF7241AE}"/>
    <cellStyle name="Normal 5 8" xfId="26607" xr:uid="{AB653E01-576F-436B-979E-503FFF2C74BD}"/>
    <cellStyle name="Normal 5 8 2" xfId="26608" xr:uid="{ABF3CC04-450D-4483-80EF-0BCE33461BDC}"/>
    <cellStyle name="Normal 5 8 3" xfId="26609" xr:uid="{210F592A-FE8E-464C-B42A-274AA6EA9544}"/>
    <cellStyle name="Normal 5 8 4" xfId="26610" xr:uid="{1E9A99E2-E7CE-40E3-8D97-89E416A50B82}"/>
    <cellStyle name="Normal 5 9" xfId="26611" xr:uid="{6C8BD184-14CA-4BF4-8EA2-41F8828714ED}"/>
    <cellStyle name="Normal 5 9 2" xfId="26612" xr:uid="{84E54254-CE98-4DC7-9509-2C3F45E5A485}"/>
    <cellStyle name="Normal 5 9 3" xfId="26613" xr:uid="{E2CB7743-0F94-4202-A8E6-03FE30256CD0}"/>
    <cellStyle name="Normal 5_5A4 10-11 Templates Final" xfId="26614" xr:uid="{13C71DEA-FDFF-4072-B3A8-D255900072D0}"/>
    <cellStyle name="Normal 50" xfId="331" xr:uid="{3C7618C7-34C0-41C8-8668-947EAB0D8D80}"/>
    <cellStyle name="Normal 51" xfId="332" xr:uid="{AB87CF0E-B340-4CC7-90B4-14D9419A327E}"/>
    <cellStyle name="Normal 52" xfId="333" xr:uid="{37571556-25D0-4C72-A888-FF249D3D2C0B}"/>
    <cellStyle name="Normal 52 2" xfId="26615" xr:uid="{2AE623F8-4B1F-4892-BAFE-34253063CAD6}"/>
    <cellStyle name="Normal 52 3" xfId="26616" xr:uid="{1CFBA1ED-CAF6-4830-BB96-9B88F8A479FE}"/>
    <cellStyle name="Normal 52 4" xfId="26617" xr:uid="{BCE7A2BD-455B-4FBB-B75E-9E1221126B77}"/>
    <cellStyle name="Normal 52 5" xfId="26618" xr:uid="{E3AB9D53-531C-40E8-BE2D-55CD4760FF5C}"/>
    <cellStyle name="Normal 52 6" xfId="26619" xr:uid="{1DD59D7B-71FC-4011-8B7A-E4CF5A1EC655}"/>
    <cellStyle name="Normal 53" xfId="334" xr:uid="{6D0C465A-223E-4274-818A-2F0BBAC6AF2D}"/>
    <cellStyle name="Normal 54" xfId="335" xr:uid="{57A471E0-F0FF-4A15-AD94-E78AF3A3D3A3}"/>
    <cellStyle name="Normal 55" xfId="336" xr:uid="{E7F97BB6-86C2-4215-8591-A655BB77C211}"/>
    <cellStyle name="Normal 55 2" xfId="26620" xr:uid="{5BFDCB90-7A13-406A-A3DF-52F954B6A4BC}"/>
    <cellStyle name="Normal 55 3" xfId="26621" xr:uid="{9C4D4B2F-ABC1-4FFF-BD4B-7901799960BC}"/>
    <cellStyle name="Normal 55 4" xfId="26622" xr:uid="{26AE778B-C630-489E-A550-CBC9BD0BF494}"/>
    <cellStyle name="Normal 55 5" xfId="26623" xr:uid="{92D61814-B399-47C4-9844-A5FA1E14FE0F}"/>
    <cellStyle name="Normal 56" xfId="12" xr:uid="{CB340A7C-6CE5-44EF-9419-0903C8627871}"/>
    <cellStyle name="Normal 56 10" xfId="26624" xr:uid="{C0427A69-3A85-4DF5-8FD7-77242A2A9219}"/>
    <cellStyle name="Normal 56 2" xfId="26625" xr:uid="{F11967AA-3C25-4F63-B671-809C4119A98E}"/>
    <cellStyle name="Normal 56 2 2" xfId="26626" xr:uid="{3639AF9B-3C03-4D55-B3E4-707F97F08422}"/>
    <cellStyle name="Normal 56 2 2 2" xfId="26627" xr:uid="{2CFBD6E6-20D0-4E4C-BC73-E705F76B8407}"/>
    <cellStyle name="Normal 56 2 2 3" xfId="26628" xr:uid="{B48FCE27-2C19-4B5A-8464-7C331E0B1D98}"/>
    <cellStyle name="Normal 56 2 3" xfId="26629" xr:uid="{6F2760A0-5EF3-4AFD-985E-CBEE61B4ACEF}"/>
    <cellStyle name="Normal 56 2 3 2" xfId="26630" xr:uid="{C253AD63-5EA9-45B2-99EE-8BF6F6FF478D}"/>
    <cellStyle name="Normal 56 2 3 3" xfId="26631" xr:uid="{70442F40-741B-4CDB-8DA4-7A5A19B3F7E5}"/>
    <cellStyle name="Normal 56 2 4" xfId="26632" xr:uid="{26571D1B-80C1-447C-987E-0EECB9FF92FD}"/>
    <cellStyle name="Normal 56 2 5" xfId="26633" xr:uid="{7B2CDD31-C191-45FC-B06D-53EEB0162889}"/>
    <cellStyle name="Normal 56 2 6" xfId="26634" xr:uid="{43BBA830-9613-422A-8C70-463AFB6F2912}"/>
    <cellStyle name="Normal 56 3" xfId="26635" xr:uid="{AEE1BBC5-C040-4301-8CED-0076CD022BAE}"/>
    <cellStyle name="Normal 56 3 2" xfId="26636" xr:uid="{D51649A8-9D3C-4ACE-A370-EA28619900DC}"/>
    <cellStyle name="Normal 56 4" xfId="26637" xr:uid="{63C47E7D-37A7-465B-947C-7B22C15881BD}"/>
    <cellStyle name="Normal 56 5" xfId="26638" xr:uid="{72E6AEFD-C6C9-40A3-94C7-E2997225E4CF}"/>
    <cellStyle name="Normal 56 5 2" xfId="26639" xr:uid="{0BB5F266-AFB5-42EF-9856-F09D26E099BB}"/>
    <cellStyle name="Normal 56 6" xfId="26640" xr:uid="{E623DB9C-CAA4-4BD5-817C-0C023C12CF38}"/>
    <cellStyle name="Normal 56 7" xfId="26641" xr:uid="{DD9FAD8D-7892-43AC-8A8C-95A806504A70}"/>
    <cellStyle name="Normal 56 8" xfId="26642" xr:uid="{413E89FB-3443-4BE5-A757-9A8717F6B607}"/>
    <cellStyle name="Normal 56 9" xfId="26643" xr:uid="{0F04EDD2-488C-418F-B724-B6BA628A3E5A}"/>
    <cellStyle name="Normal 57" xfId="337" xr:uid="{6B4EBD8D-9565-4E57-B342-4B7281B61A83}"/>
    <cellStyle name="Normal 57 2" xfId="26644" xr:uid="{09069BE9-1238-44EB-A99F-930E40CCCDA0}"/>
    <cellStyle name="Normal 57 3" xfId="26645" xr:uid="{B6530B60-60E4-4640-9AEE-0265904D8AD0}"/>
    <cellStyle name="Normal 57 4" xfId="26646" xr:uid="{EA802B6C-B83D-45B0-9841-6C74734C1AF0}"/>
    <cellStyle name="Normal 57 5" xfId="26647" xr:uid="{2F52F5F1-9442-49D0-AA7A-4ACAE04143EF}"/>
    <cellStyle name="Normal 58" xfId="338" xr:uid="{6463BC4C-608D-43D6-A38D-B0FC7908BCD9}"/>
    <cellStyle name="Normal 58 2" xfId="339" xr:uid="{E3CB8648-2D84-42E2-951E-FDEF522E3479}"/>
    <cellStyle name="Normal 58 2 2" xfId="26648" xr:uid="{3DB61EBA-FD6A-412C-BEFC-252593C57A22}"/>
    <cellStyle name="Normal 58 2 3" xfId="26649" xr:uid="{4D49C338-3452-48E2-9795-A7B43932BE72}"/>
    <cellStyle name="Normal 58 2 4" xfId="26650" xr:uid="{ACAE2583-EBFF-434E-A334-17A006F04227}"/>
    <cellStyle name="Normal 58 3" xfId="340" xr:uid="{8B8F6169-D917-4784-8A32-63B96A96190B}"/>
    <cellStyle name="Normal 58 3 2" xfId="26651" xr:uid="{1EB13B61-B97F-4E70-9657-634C9410AB6B}"/>
    <cellStyle name="Normal 58 3 3" xfId="26652" xr:uid="{575C007D-18C0-4A4A-9965-5F1F6863F87F}"/>
    <cellStyle name="Normal 58 3 4" xfId="26653" xr:uid="{DCDDE6A8-0DB8-42A3-9420-913EA1A5F3EF}"/>
    <cellStyle name="Normal 58 4" xfId="26654" xr:uid="{FF095A0A-9318-4E87-914B-4AB5B80E7BFA}"/>
    <cellStyle name="Normal 58 5" xfId="26655" xr:uid="{2B7AA5D2-1321-408D-9355-061B7049BAE7}"/>
    <cellStyle name="Normal 58 6" xfId="26656" xr:uid="{60FFADFE-D5AA-4ECD-86C6-95E90FB926B6}"/>
    <cellStyle name="Normal 58 7" xfId="26657" xr:uid="{E158E064-9827-4A7D-ACFD-6AD104CDD3F8}"/>
    <cellStyle name="Normal 58 8" xfId="26658" xr:uid="{EC07E22B-17A4-484E-9F79-64CADF3EB7E9}"/>
    <cellStyle name="Normal 59" xfId="341" xr:uid="{D9327F8F-BCC6-41F3-B88A-EB25A27D1EBA}"/>
    <cellStyle name="Normal 59 2" xfId="26659" xr:uid="{C1697991-E359-404E-A237-29BACDDF69B3}"/>
    <cellStyle name="Normal 59 3" xfId="26660" xr:uid="{0716AEC6-45B5-48A8-98A1-49F67E4B0EF2}"/>
    <cellStyle name="Normal 59 4" xfId="26661" xr:uid="{B6C72FB1-0BCB-4330-A5C9-DD8C7E455D56}"/>
    <cellStyle name="Normal 59 5" xfId="26662" xr:uid="{E2CE77D8-B105-470A-9FCF-F35A895E00F6}"/>
    <cellStyle name="Normal 6" xfId="342" xr:uid="{A4319E46-E2F5-4E3C-8215-73211F20CFFC}"/>
    <cellStyle name="Normal 6 10" xfId="26663" xr:uid="{4508E5D8-4BEA-4487-A323-31AAE1216686}"/>
    <cellStyle name="Normal 6 11" xfId="26664" xr:uid="{79D5D150-B9E9-4E89-911B-F19B12045F7F}"/>
    <cellStyle name="Normal 6 12" xfId="26665" xr:uid="{A9B88046-8423-4638-BEBE-3A42F0D803A4}"/>
    <cellStyle name="Normal 6 2" xfId="343" xr:uid="{9A8C1253-633C-428B-8852-C9C71FD3869E}"/>
    <cellStyle name="Normal 6 2 10" xfId="26666" xr:uid="{D17ABC80-DA41-4614-BB1B-BDA5F1213241}"/>
    <cellStyle name="Normal 6 2 11" xfId="26667" xr:uid="{4F1CB0DF-6AD5-4D74-BCE5-EFE2E4799BCE}"/>
    <cellStyle name="Normal 6 2 12" xfId="26668" xr:uid="{BD5B2A44-B79D-43FB-9166-B0BDF625F08F}"/>
    <cellStyle name="Normal 6 2 13" xfId="26669" xr:uid="{1F8123E4-147B-4E27-B264-11F7251242FA}"/>
    <cellStyle name="Normal 6 2 14" xfId="26670" xr:uid="{D2BBFB08-800C-4511-8095-36114E5E5523}"/>
    <cellStyle name="Normal 6 2 15" xfId="26671" xr:uid="{64D10884-FD2C-4756-89AF-B1D384A234E8}"/>
    <cellStyle name="Normal 6 2 2" xfId="26672" xr:uid="{7ACB8D4F-FDD0-42D6-8237-9ECED7D475AE}"/>
    <cellStyle name="Normal 6 2 2 2" xfId="26673" xr:uid="{7F40E500-D4A9-44BB-A61C-CD48054A3564}"/>
    <cellStyle name="Normal 6 2 2 2 2" xfId="26674" xr:uid="{DB598602-2448-41E1-8DD7-3B0A2E64DFA0}"/>
    <cellStyle name="Normal 6 2 2 2 2 2" xfId="26675" xr:uid="{E4F6BA3A-E803-4611-A4BF-F2ED11EABAF9}"/>
    <cellStyle name="Normal 6 2 2 2 2 3" xfId="26676" xr:uid="{770F6288-7D4D-4CF4-9B74-BE86A3C2A438}"/>
    <cellStyle name="Normal 6 2 2 2 3" xfId="26677" xr:uid="{873F4F3D-3AD3-4F3F-81D5-26B175F2F4B6}"/>
    <cellStyle name="Normal 6 2 2 2 3 2" xfId="26678" xr:uid="{E2D5F369-EEE8-4FDF-98C8-67F8047CE6E4}"/>
    <cellStyle name="Normal 6 2 2 2 3 3" xfId="26679" xr:uid="{BE162939-7359-49DD-80E6-55F9B02B8B09}"/>
    <cellStyle name="Normal 6 2 2 2 4" xfId="26680" xr:uid="{F36F099B-8439-4396-987B-0D5BB803D183}"/>
    <cellStyle name="Normal 6 2 2 2 4 2" xfId="26681" xr:uid="{5B52C974-FD03-4E17-A722-8B95E6C2B2DE}"/>
    <cellStyle name="Normal 6 2 2 2 4 3" xfId="26682" xr:uid="{2399E367-F2F4-495F-8C20-1A8C779554E3}"/>
    <cellStyle name="Normal 6 2 2 2 5" xfId="26683" xr:uid="{26B373E5-85C7-4431-AB54-FB9D64E1A8A3}"/>
    <cellStyle name="Normal 6 2 2 2 5 2" xfId="26684" xr:uid="{37890738-EBDD-4B92-A31B-5F95AD1145CB}"/>
    <cellStyle name="Normal 6 2 2 2 5 3" xfId="26685" xr:uid="{1CDC0A55-6A24-42C9-86F2-EE3B80011BD5}"/>
    <cellStyle name="Normal 6 2 2 2 6" xfId="26686" xr:uid="{6FF1DAEC-6350-4970-8F29-62E91279DC9C}"/>
    <cellStyle name="Normal 6 2 2 2 7" xfId="26687" xr:uid="{0C333E43-B8BC-4256-95EC-CC9213DF8BC7}"/>
    <cellStyle name="Normal 6 2 2 3" xfId="26688" xr:uid="{878C7F55-CE70-4A78-A4EB-2C79C1B252BE}"/>
    <cellStyle name="Normal 6 2 2 3 2" xfId="26689" xr:uid="{52EB51F9-6BBF-4905-98A8-0309BB89FFE2}"/>
    <cellStyle name="Normal 6 2 2 3 2 2" xfId="26690" xr:uid="{71627973-9857-43B1-A331-52A5B9F80205}"/>
    <cellStyle name="Normal 6 2 2 3 2 3" xfId="26691" xr:uid="{48759318-0FB3-4630-B96B-38D89D1650BE}"/>
    <cellStyle name="Normal 6 2 2 3 3" xfId="26692" xr:uid="{86E2F167-C621-42C3-A7F9-0E3A4AC52833}"/>
    <cellStyle name="Normal 6 2 2 3 3 2" xfId="26693" xr:uid="{B1FC15CB-9F73-4A50-B882-623169F3DCC2}"/>
    <cellStyle name="Normal 6 2 2 3 3 3" xfId="26694" xr:uid="{9CB75EAC-087E-40AE-9070-62D3E6B87562}"/>
    <cellStyle name="Normal 6 2 2 3 4" xfId="26695" xr:uid="{46A411A6-8D53-46CA-83AF-634CCFBA8A8A}"/>
    <cellStyle name="Normal 6 2 2 3 4 2" xfId="26696" xr:uid="{56B9F97F-F18C-4FB4-995E-7EDCA7D87664}"/>
    <cellStyle name="Normal 6 2 2 3 4 3" xfId="26697" xr:uid="{48FADFCD-A16A-4864-A81C-B5E18F1A18C6}"/>
    <cellStyle name="Normal 6 2 2 3 5" xfId="26698" xr:uid="{DE1344A3-F89E-453D-BFA6-81568759FA80}"/>
    <cellStyle name="Normal 6 2 2 3 5 2" xfId="26699" xr:uid="{DB153AB0-CE29-4DF2-B6A0-14BF4A77C25C}"/>
    <cellStyle name="Normal 6 2 2 3 5 3" xfId="26700" xr:uid="{CD24A196-D7BA-4489-8A43-7FA09BA23BEC}"/>
    <cellStyle name="Normal 6 2 2 3 6" xfId="26701" xr:uid="{283113FC-4D4C-4330-ACAB-58A547962AFD}"/>
    <cellStyle name="Normal 6 2 2 3 7" xfId="26702" xr:uid="{0B28F5EF-69DB-4308-8787-6B004CE6E1FD}"/>
    <cellStyle name="Normal 6 2 2 4" xfId="26703" xr:uid="{E1565189-F17C-4A33-8793-BC1BA9A404C0}"/>
    <cellStyle name="Normal 6 2 2 4 2" xfId="26704" xr:uid="{84513E58-BBC7-42E1-83AB-A639D63C3D7F}"/>
    <cellStyle name="Normal 6 2 2 4 3" xfId="26705" xr:uid="{1A9A5A34-F7F5-4CE9-B06D-DEA2D94C30E9}"/>
    <cellStyle name="Normal 6 2 2 5" xfId="26706" xr:uid="{31ECCB2D-6134-4950-9CED-8489E96530F3}"/>
    <cellStyle name="Normal 6 2 2 5 2" xfId="26707" xr:uid="{A425EADB-0D1C-4A04-912B-2F0F2A51EBE6}"/>
    <cellStyle name="Normal 6 2 2 5 3" xfId="26708" xr:uid="{6C93F9BA-609E-4DC4-978C-EA388469767D}"/>
    <cellStyle name="Normal 6 2 2 6" xfId="26709" xr:uid="{73F6EEF5-C843-4A92-B5CB-AD4E5ABEDEF9}"/>
    <cellStyle name="Normal 6 2 2 6 2" xfId="26710" xr:uid="{C42FA1EB-7A43-4963-8258-08C616F16057}"/>
    <cellStyle name="Normal 6 2 2 6 3" xfId="26711" xr:uid="{C3A77F9E-8873-443B-96FE-237002983CE9}"/>
    <cellStyle name="Normal 6 2 2 7" xfId="26712" xr:uid="{54E56587-C613-4393-9937-8E70F9457D3E}"/>
    <cellStyle name="Normal 6 2 2 7 2" xfId="26713" xr:uid="{2172D120-CCE3-4785-8698-53FB029246EF}"/>
    <cellStyle name="Normal 6 2 2 7 3" xfId="26714" xr:uid="{5461A80D-56E9-439D-B6A7-08C08CF6AFEA}"/>
    <cellStyle name="Normal 6 2 2 8" xfId="26715" xr:uid="{C36BF154-B26A-4B2A-90D0-34B01359D87E}"/>
    <cellStyle name="Normal 6 2 2 9" xfId="26716" xr:uid="{17A38D37-6A58-42F6-99E8-B6F6D1D3F211}"/>
    <cellStyle name="Normal 6 2 3" xfId="26717" xr:uid="{87CE05D0-AD1C-4DC1-AAFD-2A3C8CED1F1A}"/>
    <cellStyle name="Normal 6 2 3 2" xfId="26718" xr:uid="{790E5E71-6B66-4DA4-A17B-F09EF1CB8428}"/>
    <cellStyle name="Normal 6 2 3 2 2" xfId="26719" xr:uid="{A0E63864-520E-4143-9182-5C366BDA4B7C}"/>
    <cellStyle name="Normal 6 2 3 2 3" xfId="26720" xr:uid="{698C834C-C79F-4F6E-804D-88D38A5EC509}"/>
    <cellStyle name="Normal 6 2 3 3" xfId="26721" xr:uid="{607844BF-E12E-475E-A043-A2F15032EA0F}"/>
    <cellStyle name="Normal 6 2 3 3 2" xfId="26722" xr:uid="{7123E9E7-13C6-4C74-B622-29E0C5D05494}"/>
    <cellStyle name="Normal 6 2 3 3 3" xfId="26723" xr:uid="{ECF8A2C7-C797-450F-8F98-F71A7ED1056F}"/>
    <cellStyle name="Normal 6 2 3 4" xfId="26724" xr:uid="{DDEE3D34-CEC9-4275-81A6-2BCE84F6D4B8}"/>
    <cellStyle name="Normal 6 2 3 4 2" xfId="26725" xr:uid="{B458CAEF-2C84-47C0-84AD-58CBF620E8FA}"/>
    <cellStyle name="Normal 6 2 3 4 3" xfId="26726" xr:uid="{F97852DE-21B3-419A-869D-1E8084EAEE37}"/>
    <cellStyle name="Normal 6 2 3 5" xfId="26727" xr:uid="{53A6B668-72CA-4C69-9B5E-0A02BD49F817}"/>
    <cellStyle name="Normal 6 2 3 5 2" xfId="26728" xr:uid="{85B7E3F4-333F-4327-BEA4-EB53FEDFD3F5}"/>
    <cellStyle name="Normal 6 2 3 5 3" xfId="26729" xr:uid="{7A34493E-9337-4012-85FC-892FBFA1D4E9}"/>
    <cellStyle name="Normal 6 2 3 6" xfId="26730" xr:uid="{6941DC37-DCA2-4B61-8169-E5230D5CBD29}"/>
    <cellStyle name="Normal 6 2 3 7" xfId="26731" xr:uid="{F8EE1B4C-5D68-4123-9C57-D008D2F30E48}"/>
    <cellStyle name="Normal 6 2 4" xfId="26732" xr:uid="{14914B0D-A3EB-46E1-8316-D06A94BE975F}"/>
    <cellStyle name="Normal 6 2 4 2" xfId="26733" xr:uid="{9CBC281F-8A9C-411F-B6EB-FE655B189584}"/>
    <cellStyle name="Normal 6 2 4 2 2" xfId="26734" xr:uid="{782AEF0C-AB70-4542-8FBD-1BA2DC10CC84}"/>
    <cellStyle name="Normal 6 2 4 2 3" xfId="26735" xr:uid="{5245E291-E87E-4B44-B3A7-02C7428E0D5C}"/>
    <cellStyle name="Normal 6 2 4 3" xfId="26736" xr:uid="{4933ABC5-27A9-422A-89B6-964F9C552B0C}"/>
    <cellStyle name="Normal 6 2 4 3 2" xfId="26737" xr:uid="{18CF98F3-2261-4310-B060-99BC09CCC70A}"/>
    <cellStyle name="Normal 6 2 4 3 3" xfId="26738" xr:uid="{3DCF8ECB-1169-49A7-B365-6082BEC6B601}"/>
    <cellStyle name="Normal 6 2 4 4" xfId="26739" xr:uid="{3FDB1473-836B-4A21-9BD3-AAC37A6306F5}"/>
    <cellStyle name="Normal 6 2 4 4 2" xfId="26740" xr:uid="{91604D74-47DD-4118-8B62-0AACD52CB0D1}"/>
    <cellStyle name="Normal 6 2 4 4 3" xfId="26741" xr:uid="{E117B669-FCA6-44C7-A156-DFC47B3A27FB}"/>
    <cellStyle name="Normal 6 2 4 5" xfId="26742" xr:uid="{219D1560-FF2A-473C-BB34-B18F52F89C8B}"/>
    <cellStyle name="Normal 6 2 4 5 2" xfId="26743" xr:uid="{1AD6B8E7-4C72-46E4-A49D-EB209D4F5BB6}"/>
    <cellStyle name="Normal 6 2 4 5 3" xfId="26744" xr:uid="{A0E11D46-B53F-4DAB-B6DB-BAA56A4A9F24}"/>
    <cellStyle name="Normal 6 2 4 6" xfId="26745" xr:uid="{79735D63-33B5-4B49-B538-7A0A1DD206EB}"/>
    <cellStyle name="Normal 6 2 4 7" xfId="26746" xr:uid="{4CE430B0-0E75-4CB8-A1A8-0026DA71F5BD}"/>
    <cellStyle name="Normal 6 2 5" xfId="26747" xr:uid="{2CDF7D28-5F17-43B2-A00E-CB3E700488AB}"/>
    <cellStyle name="Normal 6 2 5 2" xfId="26748" xr:uid="{35D5D530-6B75-432B-8954-0A529B50A11A}"/>
    <cellStyle name="Normal 6 2 5 3" xfId="26749" xr:uid="{9DDC2299-BF8D-423B-B5D1-C6E733A9B64B}"/>
    <cellStyle name="Normal 6 2 6" xfId="26750" xr:uid="{8DC2D176-3E89-40FF-A881-D4DEC01C5CDA}"/>
    <cellStyle name="Normal 6 2 6 2" xfId="26751" xr:uid="{7C6E8953-062D-4784-A053-53532D070FAB}"/>
    <cellStyle name="Normal 6 2 6 3" xfId="26752" xr:uid="{9B1E9C0B-A6D0-4927-B306-229CC2EB625C}"/>
    <cellStyle name="Normal 6 2 7" xfId="26753" xr:uid="{D78A76B9-8627-41E6-8342-5DB1CF8AC9B6}"/>
    <cellStyle name="Normal 6 2 7 2" xfId="26754" xr:uid="{165791C2-BB44-46B5-A9C7-952E64394BA7}"/>
    <cellStyle name="Normal 6 2 7 3" xfId="26755" xr:uid="{F2AE04C3-C365-4B65-8CF6-7D776DEB2997}"/>
    <cellStyle name="Normal 6 2 8" xfId="26756" xr:uid="{5790589B-226D-479C-911E-CBD2F59B4EEC}"/>
    <cellStyle name="Normal 6 2 8 2" xfId="26757" xr:uid="{ABFCBE0E-A55D-4025-8F05-792F663FF3E1}"/>
    <cellStyle name="Normal 6 2 8 3" xfId="26758" xr:uid="{26E27200-1FAC-4874-B621-74D04AF7FF0D}"/>
    <cellStyle name="Normal 6 2 9" xfId="26759" xr:uid="{54794559-268D-43AA-AE53-2CF6A88D587B}"/>
    <cellStyle name="Normal 6 3" xfId="344" xr:uid="{AB19A5A9-6A25-456F-8D69-B63E378D388A}"/>
    <cellStyle name="Normal 6 3 2" xfId="26760" xr:uid="{830C115A-223D-4D53-A393-8A719024A248}"/>
    <cellStyle name="Normal 6 3 2 2" xfId="26761" xr:uid="{C902BBC1-B75A-4B54-A7F7-873538361F85}"/>
    <cellStyle name="Normal 6 3 2 2 2" xfId="26762" xr:uid="{EA28E524-04ED-49B1-870D-3D187BBD8DC0}"/>
    <cellStyle name="Normal 6 3 2 2 3" xfId="26763" xr:uid="{E2648068-4FAF-4CFA-8BDB-0867EB8BA47F}"/>
    <cellStyle name="Normal 6 3 2 3" xfId="26764" xr:uid="{C6E5E066-5938-4A2D-BBC1-BF27FBB9754B}"/>
    <cellStyle name="Normal 6 3 2 3 2" xfId="26765" xr:uid="{1EB013AA-5A30-4388-824D-D7C3A1CCF14E}"/>
    <cellStyle name="Normal 6 3 2 3 3" xfId="26766" xr:uid="{0072600C-C6F5-4727-B2BC-0E397F637050}"/>
    <cellStyle name="Normal 6 3 2 4" xfId="26767" xr:uid="{64FD5354-CE20-486D-BD13-01662A6DB977}"/>
    <cellStyle name="Normal 6 3 2 4 2" xfId="26768" xr:uid="{7F4462A3-C31C-4D5A-9992-0A16C2080768}"/>
    <cellStyle name="Normal 6 3 2 4 3" xfId="26769" xr:uid="{7796CB8D-FD67-4F36-81C3-A76ADBEEB46A}"/>
    <cellStyle name="Normal 6 3 2 5" xfId="26770" xr:uid="{6655C24D-C7F3-4B0B-940B-222BDD9AB069}"/>
    <cellStyle name="Normal 6 3 2 5 2" xfId="26771" xr:uid="{C9870196-4566-4687-932D-585419A7F72E}"/>
    <cellStyle name="Normal 6 3 2 5 3" xfId="26772" xr:uid="{2A4EB1E0-84BB-4297-8C75-61848A2D53C8}"/>
    <cellStyle name="Normal 6 3 2 6" xfId="26773" xr:uid="{8AF2DDB2-21E5-4CBA-BE57-7122057C8D34}"/>
    <cellStyle name="Normal 6 3 2 7" xfId="26774" xr:uid="{285C3726-D536-42F2-8892-C5BB9F3CBFAF}"/>
    <cellStyle name="Normal 6 3 3" xfId="26775" xr:uid="{B474D57D-CD11-4E75-B6FF-B7EEA7888428}"/>
    <cellStyle name="Normal 6 3 3 2" xfId="26776" xr:uid="{A4A2B369-5823-42D5-BADF-28F2E15849F4}"/>
    <cellStyle name="Normal 6 3 3 2 2" xfId="26777" xr:uid="{3554DA32-5F9D-4043-9C72-610B76BFA94D}"/>
    <cellStyle name="Normal 6 3 3 2 3" xfId="26778" xr:uid="{E370FF2F-A4F1-43D0-BD53-28706CBFA82A}"/>
    <cellStyle name="Normal 6 3 3 3" xfId="26779" xr:uid="{8202AF05-0525-4E30-9229-093F54A6F29F}"/>
    <cellStyle name="Normal 6 3 3 3 2" xfId="26780" xr:uid="{0897144C-60CA-4563-9817-691F4DE9B676}"/>
    <cellStyle name="Normal 6 3 3 3 3" xfId="26781" xr:uid="{F221C61B-78EC-4A28-8563-12941A2C59CA}"/>
    <cellStyle name="Normal 6 3 3 4" xfId="26782" xr:uid="{1DB3707A-2BF0-4C40-B2FB-1F835737B50F}"/>
    <cellStyle name="Normal 6 3 3 4 2" xfId="26783" xr:uid="{BC2B63AB-185B-470C-920E-C0B68C488720}"/>
    <cellStyle name="Normal 6 3 3 4 3" xfId="26784" xr:uid="{EC1DEFC6-BD09-4DF2-AB24-CB1FBF3034EA}"/>
    <cellStyle name="Normal 6 3 3 5" xfId="26785" xr:uid="{5D64DAD7-16A6-464D-891A-3E0CFABFA9F6}"/>
    <cellStyle name="Normal 6 3 3 5 2" xfId="26786" xr:uid="{A889365E-C7BB-4C3A-8742-15E9A497528C}"/>
    <cellStyle name="Normal 6 3 3 5 3" xfId="26787" xr:uid="{BB436DBE-9BF8-4A8F-A87C-169FCECC5435}"/>
    <cellStyle name="Normal 6 3 3 6" xfId="26788" xr:uid="{91FABA79-7AB3-4D88-9053-7942EEA57C7A}"/>
    <cellStyle name="Normal 6 3 3 7" xfId="26789" xr:uid="{25E4BCB3-0A6B-48FA-8A67-CEF979FBA362}"/>
    <cellStyle name="Normal 6 3 4" xfId="26790" xr:uid="{64FD9609-D588-4A1F-8555-8592907863DD}"/>
    <cellStyle name="Normal 6 3 4 2" xfId="26791" xr:uid="{AF21EE10-930B-4735-8604-5AF485910F10}"/>
    <cellStyle name="Normal 6 3 4 3" xfId="26792" xr:uid="{96D1F5BB-2F59-4B65-80EA-28857C180454}"/>
    <cellStyle name="Normal 6 3 5" xfId="26793" xr:uid="{823AF894-1369-4E11-B82F-F6A3EB9E2CA1}"/>
    <cellStyle name="Normal 6 3 5 2" xfId="26794" xr:uid="{C7448D9C-DFC4-40EE-9EC5-7EAD4E97CFAA}"/>
    <cellStyle name="Normal 6 3 5 3" xfId="26795" xr:uid="{EC83357D-A81C-44EF-A605-9E86D40D7D21}"/>
    <cellStyle name="Normal 6 3 6" xfId="26796" xr:uid="{65C3BF71-C4BB-4594-AF67-B45BB2DFF1E3}"/>
    <cellStyle name="Normal 6 3 6 2" xfId="26797" xr:uid="{2791E3AA-9FF1-40AA-A054-328682F3733D}"/>
    <cellStyle name="Normal 6 3 6 3" xfId="26798" xr:uid="{F73B9646-BACC-4AD4-AD0D-CAB9F0024AB8}"/>
    <cellStyle name="Normal 6 3 7" xfId="26799" xr:uid="{273DC816-2F26-45F5-AF09-16768601D549}"/>
    <cellStyle name="Normal 6 3 7 2" xfId="26800" xr:uid="{AAA0A940-2FD5-4339-A511-6C65F6FDF06A}"/>
    <cellStyle name="Normal 6 3 7 3" xfId="26801" xr:uid="{4D703490-0956-482B-8F0F-9165D43E6524}"/>
    <cellStyle name="Normal 6 3 8" xfId="26802" xr:uid="{79A5541B-D350-49F4-B6D6-283BAECBA67E}"/>
    <cellStyle name="Normal 6 3 9" xfId="26803" xr:uid="{A9F90302-C3B9-4468-8FA3-8DDF1320CF6D}"/>
    <cellStyle name="Normal 6 4" xfId="26804" xr:uid="{3912680A-CC5E-4EE7-82DE-7918566261D9}"/>
    <cellStyle name="Normal 6 4 2" xfId="26805" xr:uid="{F53C273B-C3B4-4EAA-A032-FFBD6DDFC9D8}"/>
    <cellStyle name="Normal 6 4 2 2" xfId="26806" xr:uid="{11A3CCDE-4200-497F-B35E-8C337C8588CF}"/>
    <cellStyle name="Normal 6 4 2 3" xfId="26807" xr:uid="{9622E63D-B045-453C-AEF4-C20904DF2A6C}"/>
    <cellStyle name="Normal 6 4 3" xfId="26808" xr:uid="{F98D7581-6860-4E44-AC77-69E567F1663E}"/>
    <cellStyle name="Normal 6 4 3 2" xfId="26809" xr:uid="{A35E87B9-0DDC-46EA-B777-8FC9B82EFEE3}"/>
    <cellStyle name="Normal 6 4 3 3" xfId="26810" xr:uid="{E5FE001B-54DD-4311-BDC5-F6852950CA96}"/>
    <cellStyle name="Normal 6 4 4" xfId="26811" xr:uid="{F94F7444-582C-4ACE-8C5B-2ADB8A4F381B}"/>
    <cellStyle name="Normal 6 4 4 2" xfId="26812" xr:uid="{A9747D2C-DA7F-46B4-A7C5-5BB800E3DC22}"/>
    <cellStyle name="Normal 6 4 4 3" xfId="26813" xr:uid="{C3EB6A47-E495-4740-9EC2-DDDF059E1B5F}"/>
    <cellStyle name="Normal 6 4 5" xfId="26814" xr:uid="{AFFFC450-F7B7-47C1-ADC1-D3BAD8409157}"/>
    <cellStyle name="Normal 6 4 5 2" xfId="26815" xr:uid="{2F12090B-A8B4-4568-B866-E01B04F91C9A}"/>
    <cellStyle name="Normal 6 4 5 3" xfId="26816" xr:uid="{4D02979A-C904-4FC0-8910-CBCB89F93157}"/>
    <cellStyle name="Normal 6 4 6" xfId="26817" xr:uid="{D3A1E277-5B18-43C3-A78A-465D307611F4}"/>
    <cellStyle name="Normal 6 4 7" xfId="26818" xr:uid="{AF6A3C7C-80D2-47E1-BB92-CB5F2CEBB10F}"/>
    <cellStyle name="Normal 6 4 8" xfId="26819" xr:uid="{B28C2A6A-8F18-439C-A7A5-BDB2DABBEAC2}"/>
    <cellStyle name="Normal 6 5" xfId="26820" xr:uid="{0F619EF9-19FB-4B6B-9CF6-80C7A174069D}"/>
    <cellStyle name="Normal 6 5 2" xfId="26821" xr:uid="{C26ECDCA-0ECF-4C71-BCD9-76E2D075475E}"/>
    <cellStyle name="Normal 6 5 2 2" xfId="26822" xr:uid="{12D345FA-10E9-42A1-9A75-D61C3786039F}"/>
    <cellStyle name="Normal 6 5 2 3" xfId="26823" xr:uid="{BAFDF58A-D0C9-4789-B313-6BDFD1823D93}"/>
    <cellStyle name="Normal 6 5 3" xfId="26824" xr:uid="{EE143E38-92A6-4D4B-8E93-15E87718805C}"/>
    <cellStyle name="Normal 6 5 3 2" xfId="26825" xr:uid="{C97E080B-5CD0-46EC-AE15-D5BA5DA71130}"/>
    <cellStyle name="Normal 6 5 3 3" xfId="26826" xr:uid="{5AEB66D2-FF20-456D-8B18-19455EEF6F16}"/>
    <cellStyle name="Normal 6 5 4" xfId="26827" xr:uid="{1D821498-688F-499E-BDE2-2639FC1C48F7}"/>
    <cellStyle name="Normal 6 5 4 2" xfId="26828" xr:uid="{20EF7E65-7CA9-457E-9BA4-EA3B1EF98469}"/>
    <cellStyle name="Normal 6 5 4 3" xfId="26829" xr:uid="{B4BB3DA2-2930-4265-985F-CD115E31B26B}"/>
    <cellStyle name="Normal 6 5 5" xfId="26830" xr:uid="{AB31C27E-F804-41FF-8962-9C523B5833BB}"/>
    <cellStyle name="Normal 6 5 5 2" xfId="26831" xr:uid="{E67C5C6E-CDDE-4371-88DF-EF87668DE926}"/>
    <cellStyle name="Normal 6 5 5 3" xfId="26832" xr:uid="{5E18AA27-2F65-4B57-8DC6-AD34712663E8}"/>
    <cellStyle name="Normal 6 5 6" xfId="26833" xr:uid="{E1C3DFB1-AD99-4C29-898F-5A49CCF581EE}"/>
    <cellStyle name="Normal 6 5 7" xfId="26834" xr:uid="{E4DDDCE5-66A9-4666-93A8-D99529524D45}"/>
    <cellStyle name="Normal 6 6" xfId="26835" xr:uid="{9E9D57A2-3CEE-4732-AE02-9F852395597F}"/>
    <cellStyle name="Normal 6 6 2" xfId="26836" xr:uid="{E9AD979A-AC7C-43EE-B117-816DFFF784F2}"/>
    <cellStyle name="Normal 6 6 3" xfId="26837" xr:uid="{A16471C9-F55D-4899-8FBD-75400B6C809F}"/>
    <cellStyle name="Normal 6 7" xfId="26838" xr:uid="{7B4B3A3D-1D89-4CA6-A10A-204840B3BF41}"/>
    <cellStyle name="Normal 6 7 2" xfId="26839" xr:uid="{098DFE0F-A18F-4442-A869-A4DC1704E425}"/>
    <cellStyle name="Normal 6 7 3" xfId="26840" xr:uid="{FBCA56F0-F638-4C80-B8BB-2484475F7667}"/>
    <cellStyle name="Normal 6 8" xfId="26841" xr:uid="{8323E29A-4EF8-4442-9968-71C2AF2D89C2}"/>
    <cellStyle name="Normal 6 8 2" xfId="26842" xr:uid="{F5298ACD-91CB-43F8-BBD3-9B86AE383ED4}"/>
    <cellStyle name="Normal 6 8 3" xfId="26843" xr:uid="{DD3131BD-BFE0-4B1C-A97B-D707066562DE}"/>
    <cellStyle name="Normal 6 9" xfId="26844" xr:uid="{8B8B9402-C780-499F-BDB2-7A11D4D2D236}"/>
    <cellStyle name="Normal 6 9 2" xfId="26845" xr:uid="{FC5623C1-753D-4CEB-890C-62FCEEC773DD}"/>
    <cellStyle name="Normal 6 9 3" xfId="26846" xr:uid="{B29E4864-55C4-4FE0-930E-C0EF5C805DC2}"/>
    <cellStyle name="Normal 60" xfId="345" xr:uid="{B2025F55-7278-4EE5-8120-9A4CAFF92693}"/>
    <cellStyle name="Normal 60 2" xfId="26847" xr:uid="{108F56FA-BE9F-431B-AA9B-4C4E0B119656}"/>
    <cellStyle name="Normal 60 2 2" xfId="26848" xr:uid="{094873CC-1CAC-4EC5-9D3F-A45801B210F7}"/>
    <cellStyle name="Normal 60 2 2 2" xfId="26849" xr:uid="{27E60E64-0D4E-486E-BC4F-AF5AB50E9999}"/>
    <cellStyle name="Normal 60 2 2 3" xfId="26850" xr:uid="{8FC1B5D7-3C1E-467D-A516-998DA94A3D4C}"/>
    <cellStyle name="Normal 60 2 3" xfId="26851" xr:uid="{1F663BC5-5839-4FE0-8CDE-2C6FA799185B}"/>
    <cellStyle name="Normal 60 2 3 2" xfId="26852" xr:uid="{417EFE8C-2F63-44A4-B5CF-9BEEA937DD5E}"/>
    <cellStyle name="Normal 60 2 4" xfId="26853" xr:uid="{BF129AE9-63FF-4595-9A21-B3FC2591E116}"/>
    <cellStyle name="Normal 60 2 5" xfId="26854" xr:uid="{4B2727DA-1BE9-4BD6-98C5-384744B94E40}"/>
    <cellStyle name="Normal 60 3" xfId="26855" xr:uid="{517BD2FC-07B5-474B-BC41-9164F6570056}"/>
    <cellStyle name="Normal 60 4" xfId="26856" xr:uid="{FC856CBE-8140-4EAC-ACAD-B890E56E50ED}"/>
    <cellStyle name="Normal 60 5" xfId="26857" xr:uid="{AC20BA60-35CD-49E5-A969-A1A56576A69F}"/>
    <cellStyle name="Normal 60 6" xfId="26858" xr:uid="{FE8B938C-2F27-4798-90FA-9A329D679C5C}"/>
    <cellStyle name="Normal 61" xfId="346" xr:uid="{F87E114A-01ED-4D55-932B-7FA8A70E71B7}"/>
    <cellStyle name="Normal 61 2" xfId="26859" xr:uid="{B8C862B9-BD60-4876-BCAC-B8F715D1A9BA}"/>
    <cellStyle name="Normal 61 3" xfId="26860" xr:uid="{DCAE04E3-C042-450C-8513-9E539395FE29}"/>
    <cellStyle name="Normal 61 4" xfId="26861" xr:uid="{76097026-1F74-494F-96AD-1C7B8B868653}"/>
    <cellStyle name="Normal 62" xfId="347" xr:uid="{F280CBC5-AB1C-4C32-B81B-433BC1681073}"/>
    <cellStyle name="Normal 62 2" xfId="26862" xr:uid="{949F06C3-8D96-4F0F-8F21-B62658F32AF8}"/>
    <cellStyle name="Normal 62 3" xfId="26863" xr:uid="{6550C906-6BAC-45B5-9958-FC8BDE1E8662}"/>
    <cellStyle name="Normal 62 4" xfId="26864" xr:uid="{068ADF0E-56F7-4667-80FE-BD73728901E7}"/>
    <cellStyle name="Normal 63" xfId="348" xr:uid="{8AA3EA73-2543-462A-93AB-ED6B7C7D4428}"/>
    <cellStyle name="Normal 63 2" xfId="26865" xr:uid="{3EC35076-6923-43A4-AA6C-018F45D85DBF}"/>
    <cellStyle name="Normal 63 3" xfId="26866" xr:uid="{19C7D328-A295-40BC-8D17-97F2314C9C97}"/>
    <cellStyle name="Normal 63 4" xfId="26867" xr:uid="{19E6C094-F3AF-4668-9CA0-24259F533DAE}"/>
    <cellStyle name="Normal 64" xfId="349" xr:uid="{E56D62C3-660A-48CC-B28D-0BADEC101E69}"/>
    <cellStyle name="Normal 64 2" xfId="26868" xr:uid="{A18DBC9D-CBA9-4DF7-92AF-00341059C3F4}"/>
    <cellStyle name="Normal 64 3" xfId="26869" xr:uid="{F057D77D-FA15-487A-A589-6D47AB9F1262}"/>
    <cellStyle name="Normal 64 4" xfId="26870" xr:uid="{7789EFF5-36D2-411C-BD90-D8C60F4D3384}"/>
    <cellStyle name="Normal 65" xfId="350" xr:uid="{1BD62FAB-4740-494C-B2EA-BFD7D36444E6}"/>
    <cellStyle name="Normal 65 2" xfId="26871" xr:uid="{2F949038-61A9-4BFF-8251-14D5EC97C8AC}"/>
    <cellStyle name="Normal 65 3" xfId="26872" xr:uid="{1E3A2FAA-989B-4A7E-863A-C27227449567}"/>
    <cellStyle name="Normal 65 4" xfId="26873" xr:uid="{AECAD953-BC52-4F13-94F9-F279AB0C7487}"/>
    <cellStyle name="Normal 66" xfId="26874" xr:uid="{5E8333C0-A0E7-472C-9C4A-1F78AA73582E}"/>
    <cellStyle name="Normal 66 2" xfId="26875" xr:uid="{A379FB00-D7D1-428F-B704-E0B473A6E94E}"/>
    <cellStyle name="Normal 66 3" xfId="26876" xr:uid="{990506E5-6FC3-4E11-A614-D5AB998F099A}"/>
    <cellStyle name="Normal 66 4" xfId="26877" xr:uid="{A4ECDFF0-EF3D-4F53-968C-674080D5035B}"/>
    <cellStyle name="Normal 67" xfId="26878" xr:uid="{B615D7A0-5744-42C2-A39E-5E7D23869E25}"/>
    <cellStyle name="Normal 67 2" xfId="26879" xr:uid="{C1B658B0-2F73-45FA-B303-EBDB252F5B3D}"/>
    <cellStyle name="Normal 67 2 2" xfId="26880" xr:uid="{D7C6033E-50F2-4EF1-B830-B85D12CFE77E}"/>
    <cellStyle name="Normal 67 2 3" xfId="26881" xr:uid="{C8C53789-9538-4AA3-8997-5C144EF15E7E}"/>
    <cellStyle name="Normal 67 3" xfId="26882" xr:uid="{DCBA50AA-5E16-48B8-B09D-FCE1F6CC4C10}"/>
    <cellStyle name="Normal 67 4" xfId="26883" xr:uid="{148C53AB-C044-466D-8D95-2F078E70B5A1}"/>
    <cellStyle name="Normal 67 5" xfId="26884" xr:uid="{CA0133B3-2CFA-40F7-AEC9-D0B022D92623}"/>
    <cellStyle name="Normal 68" xfId="26885" xr:uid="{D5A9B85F-F969-430F-8FE7-8B7BFEF542D5}"/>
    <cellStyle name="Normal 68 2" xfId="26886" xr:uid="{9B29EE82-F815-44CC-B48B-E1B3C8BEFA37}"/>
    <cellStyle name="Normal 68 3" xfId="26887" xr:uid="{4C45C030-9E29-40A6-8C33-3E13D60A6096}"/>
    <cellStyle name="Normal 68 4" xfId="26888" xr:uid="{BE03C777-A64E-4003-A712-98DC36654BA8}"/>
    <cellStyle name="Normal 69" xfId="26889" xr:uid="{759F2AEE-E8F6-4225-B3C2-D9018FEBBF61}"/>
    <cellStyle name="Normal 7" xfId="351" xr:uid="{A0625CAA-CE97-48B1-83FB-5C85AA14F8B2}"/>
    <cellStyle name="Normal 7 10" xfId="26890" xr:uid="{77525A50-3AD5-49DF-98D9-7EEF05636C94}"/>
    <cellStyle name="Normal 7 11" xfId="26891" xr:uid="{FAE21D8D-F356-4615-8831-6A94B67D6E4F}"/>
    <cellStyle name="Normal 7 12" xfId="26892" xr:uid="{887C06E8-3FAE-44FB-8551-5A7E2D42ADDB}"/>
    <cellStyle name="Normal 7 13" xfId="26893" xr:uid="{C7A8AEDE-7BFD-4B72-808D-B079512931DD}"/>
    <cellStyle name="Normal 7 14" xfId="26894" xr:uid="{A678AFF7-269A-4ED2-850D-6D024CE097CB}"/>
    <cellStyle name="Normal 7 2" xfId="352" xr:uid="{C085F698-E8D3-4FE8-B643-55386B8AF317}"/>
    <cellStyle name="Normal 7 2 10" xfId="26895" xr:uid="{34B76365-D387-411E-A528-709A8B31478E}"/>
    <cellStyle name="Normal 7 2 11" xfId="26896" xr:uid="{DB6331BC-4794-4CA6-AF11-4F84BA6C8C4D}"/>
    <cellStyle name="Normal 7 2 2" xfId="26897" xr:uid="{A14B78B4-9DAF-4C73-9D75-BE522B7F1D9C}"/>
    <cellStyle name="Normal 7 2 2 2" xfId="26898" xr:uid="{9BED91ED-94FC-499F-9F70-287FE4FDCB6B}"/>
    <cellStyle name="Normal 7 2 2 2 2" xfId="26899" xr:uid="{B4411CE2-59F5-4E6A-9579-7509F81ACDB7}"/>
    <cellStyle name="Normal 7 2 2 2 2 2" xfId="26900" xr:uid="{ECD23C7F-1131-4B8D-BB89-0C05BB773EB6}"/>
    <cellStyle name="Normal 7 2 2 2 2 3" xfId="26901" xr:uid="{16CCEEF5-753C-4788-BC76-FDC89BA3488A}"/>
    <cellStyle name="Normal 7 2 2 2 3" xfId="26902" xr:uid="{E7381225-CD25-49DF-8622-1142AAB508D0}"/>
    <cellStyle name="Normal 7 2 2 2 3 2" xfId="26903" xr:uid="{E3BE6118-33C0-4476-94ED-4933A56A3040}"/>
    <cellStyle name="Normal 7 2 2 2 3 3" xfId="26904" xr:uid="{DF0D6420-2FE8-490D-A89E-952ED2DDF3EB}"/>
    <cellStyle name="Normal 7 2 2 2 4" xfId="26905" xr:uid="{77F81897-B32F-4F6E-9677-FC293D4C38EB}"/>
    <cellStyle name="Normal 7 2 2 2 4 2" xfId="26906" xr:uid="{46F0EEF9-6AAF-4090-993C-E36040E8607D}"/>
    <cellStyle name="Normal 7 2 2 2 4 3" xfId="26907" xr:uid="{1573A173-FE20-4D4F-8C19-CF9CAB29A304}"/>
    <cellStyle name="Normal 7 2 2 2 5" xfId="26908" xr:uid="{77B7D409-49F2-4918-B298-233EADD64B90}"/>
    <cellStyle name="Normal 7 2 2 2 5 2" xfId="26909" xr:uid="{DAF8EB8F-92D6-40C9-93DA-DE21F9947CF3}"/>
    <cellStyle name="Normal 7 2 2 2 5 3" xfId="26910" xr:uid="{D2C071FA-D2E6-4A74-B14A-B4FA95752639}"/>
    <cellStyle name="Normal 7 2 2 2 6" xfId="26911" xr:uid="{4EFC74EA-4D65-4CC5-A24D-9B201C5FC446}"/>
    <cellStyle name="Normal 7 2 2 2 7" xfId="26912" xr:uid="{7EA52FCD-45D8-40F9-B52D-A1AD6E3F9FEC}"/>
    <cellStyle name="Normal 7 2 2 3" xfId="26913" xr:uid="{9B38243A-1D29-433D-8684-60764BC0BB8E}"/>
    <cellStyle name="Normal 7 2 2 3 2" xfId="26914" xr:uid="{FD7AAACF-2341-49B6-9C61-3B426B07843B}"/>
    <cellStyle name="Normal 7 2 2 3 2 2" xfId="26915" xr:uid="{2A93FD52-46B1-4356-8C2D-B0676DA52AEB}"/>
    <cellStyle name="Normal 7 2 2 3 2 3" xfId="26916" xr:uid="{C37E6A2E-024D-4078-B521-279B27DFF995}"/>
    <cellStyle name="Normal 7 2 2 3 3" xfId="26917" xr:uid="{3BD7BBB3-2652-4AC8-AD5D-618D709D971A}"/>
    <cellStyle name="Normal 7 2 2 3 3 2" xfId="26918" xr:uid="{05833233-22F6-477B-8517-FED80E50E2D5}"/>
    <cellStyle name="Normal 7 2 2 3 3 3" xfId="26919" xr:uid="{EC426528-4E53-40C3-9798-9BEEAD694FCE}"/>
    <cellStyle name="Normal 7 2 2 3 4" xfId="26920" xr:uid="{6ED830BB-7DF7-4E39-A77F-FE59B99CE7DB}"/>
    <cellStyle name="Normal 7 2 2 3 4 2" xfId="26921" xr:uid="{2025CE8D-212C-4EFD-AD75-66A9165ED764}"/>
    <cellStyle name="Normal 7 2 2 3 4 3" xfId="26922" xr:uid="{B151C3E6-13A8-4B26-97F1-51A01B12258A}"/>
    <cellStyle name="Normal 7 2 2 3 5" xfId="26923" xr:uid="{9FA4D442-5624-41E6-BC36-FA648BA9E439}"/>
    <cellStyle name="Normal 7 2 2 3 5 2" xfId="26924" xr:uid="{0D51D1EE-5CD4-431A-9B63-86859C319151}"/>
    <cellStyle name="Normal 7 2 2 3 5 3" xfId="26925" xr:uid="{AEBB0491-B3CB-42F4-8E60-F83C853A305B}"/>
    <cellStyle name="Normal 7 2 2 3 6" xfId="26926" xr:uid="{A6F877D5-F489-47B8-AE48-9C4B9D3ABA6E}"/>
    <cellStyle name="Normal 7 2 2 3 7" xfId="26927" xr:uid="{6395ED29-41AD-47D9-9F69-BFBFF54C5684}"/>
    <cellStyle name="Normal 7 2 2 4" xfId="26928" xr:uid="{9E51986C-C95B-46CC-8405-62E982B7E482}"/>
    <cellStyle name="Normal 7 2 2 4 2" xfId="26929" xr:uid="{52851648-4C28-40DC-8879-AA38DB779ABD}"/>
    <cellStyle name="Normal 7 2 2 4 3" xfId="26930" xr:uid="{F3020DAF-120F-4013-9E45-164CEF30E316}"/>
    <cellStyle name="Normal 7 2 2 5" xfId="26931" xr:uid="{1A7AC0DE-671D-43E3-ABAB-82C97AE4D95F}"/>
    <cellStyle name="Normal 7 2 2 5 2" xfId="26932" xr:uid="{F6357F04-4ED1-4762-B55B-257C094EAB05}"/>
    <cellStyle name="Normal 7 2 2 5 3" xfId="26933" xr:uid="{E1B6F7BA-2B1D-43BD-AD7E-528AD3B214DC}"/>
    <cellStyle name="Normal 7 2 2 6" xfId="26934" xr:uid="{EE006479-8493-46DB-BFFF-D92758C6BDDB}"/>
    <cellStyle name="Normal 7 2 2 6 2" xfId="26935" xr:uid="{017669EE-6343-478B-8557-6D7FF3D77BD8}"/>
    <cellStyle name="Normal 7 2 2 6 3" xfId="26936" xr:uid="{A899F02E-2D67-4125-8B97-735C1C9EAC65}"/>
    <cellStyle name="Normal 7 2 2 7" xfId="26937" xr:uid="{41C53F02-D91C-4E8A-A6C4-E52FB2732DC5}"/>
    <cellStyle name="Normal 7 2 2 7 2" xfId="26938" xr:uid="{B765D555-BAEC-4FEF-811E-DC6634DC7069}"/>
    <cellStyle name="Normal 7 2 2 7 3" xfId="26939" xr:uid="{583E14D7-6CE0-414C-8A0C-2B40145ADA76}"/>
    <cellStyle name="Normal 7 2 2 8" xfId="26940" xr:uid="{42298DD6-16B9-45BF-9C51-B65E9E824E83}"/>
    <cellStyle name="Normal 7 2 2 9" xfId="26941" xr:uid="{F31C8E06-26D1-49A4-9341-9122E284ECC2}"/>
    <cellStyle name="Normal 7 2 3" xfId="26942" xr:uid="{D010C453-ECFD-48F3-8EB4-EEBD1822D28F}"/>
    <cellStyle name="Normal 7 2 3 2" xfId="26943" xr:uid="{EDA35FBE-070F-4494-BAE8-6290B706114C}"/>
    <cellStyle name="Normal 7 2 3 2 2" xfId="26944" xr:uid="{BF5C0F54-8850-4301-88F7-BC8FE166084F}"/>
    <cellStyle name="Normal 7 2 3 2 3" xfId="26945" xr:uid="{4A3A16FC-3A71-4C96-95A1-560B2D26E5EA}"/>
    <cellStyle name="Normal 7 2 3 3" xfId="26946" xr:uid="{093C9EB8-0448-4700-9CAE-474A6E304556}"/>
    <cellStyle name="Normal 7 2 3 3 2" xfId="26947" xr:uid="{9FEC8D2E-2C98-41E9-8335-3EF3569E95BB}"/>
    <cellStyle name="Normal 7 2 3 3 3" xfId="26948" xr:uid="{074F3416-8F55-40A6-8ACB-527EE4B24DC3}"/>
    <cellStyle name="Normal 7 2 3 4" xfId="26949" xr:uid="{71A4E0E7-054D-4F14-8A8C-E9B3E6E3DE36}"/>
    <cellStyle name="Normal 7 2 3 4 2" xfId="26950" xr:uid="{A9303D95-32C9-4726-BF5E-187848B6C4BE}"/>
    <cellStyle name="Normal 7 2 3 4 3" xfId="26951" xr:uid="{71EF9451-D28A-4A7E-95E6-8AC76ABC570C}"/>
    <cellStyle name="Normal 7 2 3 5" xfId="26952" xr:uid="{0D05EEE5-67FC-4B22-9AB6-2A56CA3707D2}"/>
    <cellStyle name="Normal 7 2 3 5 2" xfId="26953" xr:uid="{4DAF1779-1998-4F61-A794-871A2F09A202}"/>
    <cellStyle name="Normal 7 2 3 5 3" xfId="26954" xr:uid="{57787FF7-55C6-4AEC-AC83-F1DA1DF2E18C}"/>
    <cellStyle name="Normal 7 2 3 6" xfId="26955" xr:uid="{A313192D-0FAC-4EB1-9B15-BCBD3FE05A62}"/>
    <cellStyle name="Normal 7 2 3 7" xfId="26956" xr:uid="{CA415B3E-EF0B-410A-A86C-C130A207805A}"/>
    <cellStyle name="Normal 7 2 4" xfId="26957" xr:uid="{8E2BC42D-D6AC-4120-BAE4-AC2FA2C4FEC5}"/>
    <cellStyle name="Normal 7 2 4 2" xfId="26958" xr:uid="{98E30BEF-381F-4101-BDF1-670AA8BF5A5C}"/>
    <cellStyle name="Normal 7 2 4 2 2" xfId="26959" xr:uid="{DF0BCE3C-7242-4A49-8C18-8A56CA3468EC}"/>
    <cellStyle name="Normal 7 2 4 2 3" xfId="26960" xr:uid="{D025D16F-0EBD-455D-AD5D-2B1C37E76A85}"/>
    <cellStyle name="Normal 7 2 4 3" xfId="26961" xr:uid="{E378A658-8C4D-4E77-B83F-6A283EC5DA0D}"/>
    <cellStyle name="Normal 7 2 4 3 2" xfId="26962" xr:uid="{8C021559-CD41-49C7-8DD3-285082B4E9AB}"/>
    <cellStyle name="Normal 7 2 4 3 3" xfId="26963" xr:uid="{A68FEBC6-DE3F-4774-A08F-A63A6637BB40}"/>
    <cellStyle name="Normal 7 2 4 4" xfId="26964" xr:uid="{FA4E099C-0EAD-44B6-A813-C7CC1F6FFCEA}"/>
    <cellStyle name="Normal 7 2 4 4 2" xfId="26965" xr:uid="{2D1B41BC-AB92-421B-96F6-EA55CAD83DDC}"/>
    <cellStyle name="Normal 7 2 4 4 3" xfId="26966" xr:uid="{7855EBC3-8A81-4D78-A6A9-2D662F1CCAEA}"/>
    <cellStyle name="Normal 7 2 4 5" xfId="26967" xr:uid="{690178B6-5C91-4A57-967E-CB7CB91563FD}"/>
    <cellStyle name="Normal 7 2 4 5 2" xfId="26968" xr:uid="{F8A8C58F-3F1A-41B8-9049-3053449D2960}"/>
    <cellStyle name="Normal 7 2 4 5 3" xfId="26969" xr:uid="{830CFB56-C81B-46C6-9D8A-8DDBC851EEAF}"/>
    <cellStyle name="Normal 7 2 4 6" xfId="26970" xr:uid="{FC4BD1D2-88CC-4752-9324-9DBD3038E59E}"/>
    <cellStyle name="Normal 7 2 4 7" xfId="26971" xr:uid="{06B25EED-DCFD-4C61-90F9-6987A1B2D510}"/>
    <cellStyle name="Normal 7 2 5" xfId="26972" xr:uid="{BA147D68-528B-4A88-8358-FF38BA49BFCF}"/>
    <cellStyle name="Normal 7 2 5 2" xfId="26973" xr:uid="{7222048C-ECC5-4D6F-A6E3-39A36FAEE01D}"/>
    <cellStyle name="Normal 7 2 5 3" xfId="26974" xr:uid="{AEBBFAF7-A04F-4951-98F4-6C7D3FC1A1A0}"/>
    <cellStyle name="Normal 7 2 6" xfId="26975" xr:uid="{793BCC7C-CDC8-4AB7-8D95-C49E0B12E3CE}"/>
    <cellStyle name="Normal 7 2 6 2" xfId="26976" xr:uid="{034203F0-009D-4A08-8342-0841601B8FD4}"/>
    <cellStyle name="Normal 7 2 6 3" xfId="26977" xr:uid="{55FCE2C7-25A7-4B3C-A397-32CBB6829B63}"/>
    <cellStyle name="Normal 7 2 7" xfId="26978" xr:uid="{E98B5156-435C-45B8-95D8-5D7D01E5ACC7}"/>
    <cellStyle name="Normal 7 2 7 2" xfId="26979" xr:uid="{EA36622A-FF4C-4C86-A51D-5808A609D3F8}"/>
    <cellStyle name="Normal 7 2 7 3" xfId="26980" xr:uid="{5B0D883E-D920-4372-B325-B64A4776B7C1}"/>
    <cellStyle name="Normal 7 2 8" xfId="26981" xr:uid="{5AA4257B-9CD8-4164-8C93-829BC8FACD22}"/>
    <cellStyle name="Normal 7 2 8 2" xfId="26982" xr:uid="{9D134D39-FB09-4269-A126-6B90BD590499}"/>
    <cellStyle name="Normal 7 2 8 3" xfId="26983" xr:uid="{69568A4A-1479-43D8-A131-749E0EE790BE}"/>
    <cellStyle name="Normal 7 2 9" xfId="26984" xr:uid="{B8FB16AB-E135-49AB-B33D-CBABAD103D12}"/>
    <cellStyle name="Normal 7 3" xfId="26985" xr:uid="{55953776-2A1B-40C0-A77E-68F2109503FD}"/>
    <cellStyle name="Normal 7 3 10" xfId="26986" xr:uid="{05C9D667-B179-47E7-ADC1-D088486A81F2}"/>
    <cellStyle name="Normal 7 3 11" xfId="26987" xr:uid="{4C654941-3658-4149-B868-69F116809C4D}"/>
    <cellStyle name="Normal 7 3 12" xfId="26988" xr:uid="{3F2F0DFA-EB6B-4C00-A6CB-6782BE79F2E4}"/>
    <cellStyle name="Normal 7 3 13" xfId="26989" xr:uid="{31ED3F6F-D5B6-4127-9B2C-AD5BA0E21B05}"/>
    <cellStyle name="Normal 7 3 2" xfId="26990" xr:uid="{54DAC2B3-2AD7-45B7-9F74-86FF2D06A512}"/>
    <cellStyle name="Normal 7 3 2 2" xfId="26991" xr:uid="{65E47165-3CEC-439E-A9F4-E06DF32DFA3F}"/>
    <cellStyle name="Normal 7 3 2 2 2" xfId="26992" xr:uid="{325D5BF5-49FE-4A3B-9F67-C8D6ACD7EB49}"/>
    <cellStyle name="Normal 7 3 2 2 3" xfId="26993" xr:uid="{8421B7B9-4C41-410A-81DE-12C7CD3459FD}"/>
    <cellStyle name="Normal 7 3 2 3" xfId="26994" xr:uid="{3766DBAA-CA87-450E-AEFC-352090419BFB}"/>
    <cellStyle name="Normal 7 3 2 3 2" xfId="26995" xr:uid="{B729EB28-F378-4C39-8315-E2ECEDEAB4E7}"/>
    <cellStyle name="Normal 7 3 2 3 3" xfId="26996" xr:uid="{8C592DFA-CD8B-47E3-AD3C-FBD6C59848C8}"/>
    <cellStyle name="Normal 7 3 2 4" xfId="26997" xr:uid="{B8AD24E5-78AD-4A3C-BA64-631C7DEE58C9}"/>
    <cellStyle name="Normal 7 3 2 4 2" xfId="26998" xr:uid="{2707738E-2C64-4847-BF41-F17225A899D7}"/>
    <cellStyle name="Normal 7 3 2 4 3" xfId="26999" xr:uid="{91E35D55-DE5B-44B7-A699-47F80FABC020}"/>
    <cellStyle name="Normal 7 3 2 5" xfId="27000" xr:uid="{A9F655F7-E360-4BB8-BFEF-8A5DFC164ED4}"/>
    <cellStyle name="Normal 7 3 2 5 2" xfId="27001" xr:uid="{016245B8-7E4E-45C1-B368-07B94484D549}"/>
    <cellStyle name="Normal 7 3 2 5 3" xfId="27002" xr:uid="{759C1A73-DD4F-484B-B0E9-C3D4982A11E4}"/>
    <cellStyle name="Normal 7 3 2 6" xfId="27003" xr:uid="{7280568E-65FB-4F1B-84CB-42D7E2437A1D}"/>
    <cellStyle name="Normal 7 3 2 7" xfId="27004" xr:uid="{A7A38FD1-6CFF-463C-918B-C55F4864DB66}"/>
    <cellStyle name="Normal 7 3 3" xfId="27005" xr:uid="{F1DCC0C9-DB82-4D16-82A4-63E658AECFFE}"/>
    <cellStyle name="Normal 7 3 3 2" xfId="27006" xr:uid="{312EA505-3E2F-4194-8343-BB70D2CFD1CC}"/>
    <cellStyle name="Normal 7 3 3 2 2" xfId="27007" xr:uid="{2A244F4D-12B1-4E7D-89E5-3626B941968F}"/>
    <cellStyle name="Normal 7 3 3 2 3" xfId="27008" xr:uid="{02295AF9-70BD-4FC6-B71F-0039286C9F6D}"/>
    <cellStyle name="Normal 7 3 3 3" xfId="27009" xr:uid="{6DB216D4-CFA6-4768-84F2-47D296C8FEFA}"/>
    <cellStyle name="Normal 7 3 3 3 2" xfId="27010" xr:uid="{BCE93485-D385-4BC8-A6D9-ADA5B72F1AB4}"/>
    <cellStyle name="Normal 7 3 3 3 3" xfId="27011" xr:uid="{08F0EF7F-C09F-44C0-AE18-182513444D02}"/>
    <cellStyle name="Normal 7 3 3 4" xfId="27012" xr:uid="{C574213D-4111-430A-B257-0331AE035292}"/>
    <cellStyle name="Normal 7 3 3 4 2" xfId="27013" xr:uid="{CD000E46-C227-41BB-A481-B6E4FBDA9EF6}"/>
    <cellStyle name="Normal 7 3 3 4 3" xfId="27014" xr:uid="{AE150DDD-933E-4CE1-AFF3-EF5D470C3E6D}"/>
    <cellStyle name="Normal 7 3 3 5" xfId="27015" xr:uid="{8144361C-3E7F-46F2-B43A-077766DEC2A0}"/>
    <cellStyle name="Normal 7 3 3 5 2" xfId="27016" xr:uid="{FA3F84BE-424A-4021-B7C4-3314B4482ACC}"/>
    <cellStyle name="Normal 7 3 3 5 3" xfId="27017" xr:uid="{078B1F35-1DFB-46B8-A43E-4837163F8973}"/>
    <cellStyle name="Normal 7 3 3 6" xfId="27018" xr:uid="{0AD874D4-9810-44AD-BA67-E7A14DCA4987}"/>
    <cellStyle name="Normal 7 3 3 7" xfId="27019" xr:uid="{3187EE64-A90F-40AA-A739-8426C35CCC52}"/>
    <cellStyle name="Normal 7 3 4" xfId="27020" xr:uid="{774E061B-0172-4E98-893B-AC0B5A948DD4}"/>
    <cellStyle name="Normal 7 3 4 2" xfId="27021" xr:uid="{15190148-736A-4055-B1E4-FE1FA6CC37BB}"/>
    <cellStyle name="Normal 7 3 4 3" xfId="27022" xr:uid="{EFBFBBD9-1B30-4F5C-89A6-00B629915C60}"/>
    <cellStyle name="Normal 7 3 5" xfId="27023" xr:uid="{CA877BB3-9488-4C34-8A93-0419BDA80661}"/>
    <cellStyle name="Normal 7 3 5 2" xfId="27024" xr:uid="{7A01ADC9-6B1B-4ED6-9D89-EE696BE1ABA4}"/>
    <cellStyle name="Normal 7 3 5 3" xfId="27025" xr:uid="{25381769-81D3-4EE5-96B1-C6EBC2DDAD39}"/>
    <cellStyle name="Normal 7 3 6" xfId="27026" xr:uid="{7AADCFB0-0F53-49FA-9208-BF239F96D131}"/>
    <cellStyle name="Normal 7 3 6 2" xfId="27027" xr:uid="{B4E61D25-420C-401C-A8DE-40F447B0DAFB}"/>
    <cellStyle name="Normal 7 3 6 3" xfId="27028" xr:uid="{4366CB74-F99F-4BEA-B3CF-579BFB4B5400}"/>
    <cellStyle name="Normal 7 3 7" xfId="27029" xr:uid="{5C2F03CD-6701-476A-BBC1-B0878DA93C63}"/>
    <cellStyle name="Normal 7 3 7 2" xfId="27030" xr:uid="{CF640198-070B-4F95-8E55-5FD1E756F3F4}"/>
    <cellStyle name="Normal 7 3 7 3" xfId="27031" xr:uid="{ECE85FD1-0D62-4366-B016-F535DE55C9E6}"/>
    <cellStyle name="Normal 7 3 8" xfId="27032" xr:uid="{0AE8B6BF-AEB6-4B9C-89E1-EAE932397477}"/>
    <cellStyle name="Normal 7 3 9" xfId="27033" xr:uid="{6DBABEB9-3BAE-4E22-BFBA-5EF79ABBC2DA}"/>
    <cellStyle name="Normal 7 4" xfId="27034" xr:uid="{A3F99FF6-57B1-4430-93BD-6910C63EC8F4}"/>
    <cellStyle name="Normal 7 4 10" xfId="27035" xr:uid="{70D1A789-48FF-482E-85C0-6A3D255D6473}"/>
    <cellStyle name="Normal 7 4 2" xfId="27036" xr:uid="{98C424F4-ED85-4CF5-A4DA-792BD66028FE}"/>
    <cellStyle name="Normal 7 4 2 2" xfId="27037" xr:uid="{883AA170-D5A0-49D9-870A-CAA84B072983}"/>
    <cellStyle name="Normal 7 4 2 3" xfId="27038" xr:uid="{37A48A17-E535-49F6-AFEC-3DD2A3F64517}"/>
    <cellStyle name="Normal 7 4 3" xfId="27039" xr:uid="{EFC2A61D-9A61-4972-8DA9-D1935EA626F2}"/>
    <cellStyle name="Normal 7 4 3 2" xfId="27040" xr:uid="{8A3D6A1D-7E11-4579-940E-AEB89475B95A}"/>
    <cellStyle name="Normal 7 4 3 3" xfId="27041" xr:uid="{80BC4813-696F-4807-8D48-667730E9D3D1}"/>
    <cellStyle name="Normal 7 4 4" xfId="27042" xr:uid="{07CAEA62-DACD-4811-B0C5-A3222E62483B}"/>
    <cellStyle name="Normal 7 4 4 2" xfId="27043" xr:uid="{2D2AB47D-EDE8-4411-BFF2-13A2BE93EF7E}"/>
    <cellStyle name="Normal 7 4 4 3" xfId="27044" xr:uid="{A0A38DA5-BFCC-4690-A298-47A559968E30}"/>
    <cellStyle name="Normal 7 4 5" xfId="27045" xr:uid="{151202DE-FABE-43E6-AF32-2F11B7F0AD15}"/>
    <cellStyle name="Normal 7 4 5 2" xfId="27046" xr:uid="{753B7759-DC1A-4B9D-BF6D-1FEDFCADB03D}"/>
    <cellStyle name="Normal 7 4 5 3" xfId="27047" xr:uid="{FAC1742D-0A1A-4802-844E-71527F85F879}"/>
    <cellStyle name="Normal 7 4 6" xfId="27048" xr:uid="{13DD37C9-EA5C-46D1-AF43-B8685F5EB1BB}"/>
    <cellStyle name="Normal 7 4 7" xfId="27049" xr:uid="{24158D2F-D515-4F06-80D0-EE4CC225E21A}"/>
    <cellStyle name="Normal 7 4 8" xfId="27050" xr:uid="{828A151E-BE93-485F-A26C-2549782CEC84}"/>
    <cellStyle name="Normal 7 4 9" xfId="27051" xr:uid="{81A45D5E-1903-48A7-B79A-2D9A32DD966B}"/>
    <cellStyle name="Normal 7 5" xfId="27052" xr:uid="{68075E05-ECAD-417F-A785-4B7BD259B33B}"/>
    <cellStyle name="Normal 7 5 2" xfId="27053" xr:uid="{AE76B488-2C2F-4CA6-9266-DF7853AF54B5}"/>
    <cellStyle name="Normal 7 5 2 2" xfId="27054" xr:uid="{9A088742-4539-405F-8705-5F41AD1BD438}"/>
    <cellStyle name="Normal 7 5 2 3" xfId="27055" xr:uid="{302F0558-5CD6-460C-8E08-BE8C8EA80431}"/>
    <cellStyle name="Normal 7 5 3" xfId="27056" xr:uid="{F33A53B7-8B7D-4DF7-99BD-8AC07552F51D}"/>
    <cellStyle name="Normal 7 5 3 2" xfId="27057" xr:uid="{C4114D33-A48D-43E8-8E72-579703113CD0}"/>
    <cellStyle name="Normal 7 5 3 3" xfId="27058" xr:uid="{22B40F01-C6BF-404E-83A5-5017C0FD1A75}"/>
    <cellStyle name="Normal 7 5 4" xfId="27059" xr:uid="{BFAD0FAE-65F9-4EF5-A61B-69E9E5F39187}"/>
    <cellStyle name="Normal 7 5 4 2" xfId="27060" xr:uid="{6682E583-5994-4006-9201-44A3E91F5ABF}"/>
    <cellStyle name="Normal 7 5 4 3" xfId="27061" xr:uid="{40488465-12D3-4C2C-912D-D73825F966F4}"/>
    <cellStyle name="Normal 7 5 5" xfId="27062" xr:uid="{03214EE1-2960-44A5-ABAF-0A7D57221C38}"/>
    <cellStyle name="Normal 7 5 5 2" xfId="27063" xr:uid="{E5A71AEF-D588-473B-94FE-B9D0259519E2}"/>
    <cellStyle name="Normal 7 5 5 3" xfId="27064" xr:uid="{F6C0BE3F-F147-42FC-A306-86451F08E692}"/>
    <cellStyle name="Normal 7 5 6" xfId="27065" xr:uid="{FC060AD6-0CE7-494E-B874-8CDCE3407FC0}"/>
    <cellStyle name="Normal 7 5 7" xfId="27066" xr:uid="{76A5E311-CDB0-42F7-929D-3C7C521429E7}"/>
    <cellStyle name="Normal 7 5 8" xfId="27067" xr:uid="{979E7309-C212-4D5D-AC72-D2C2D05908B3}"/>
    <cellStyle name="Normal 7 5 9" xfId="27068" xr:uid="{DBC3BAD7-FAED-4DB8-B00A-FDDCC43CB697}"/>
    <cellStyle name="Normal 7 6" xfId="27069" xr:uid="{028A2258-7852-4134-A0F0-0CB59399607B}"/>
    <cellStyle name="Normal 7 6 2" xfId="27070" xr:uid="{7E9885CB-C7D0-43E7-9A1E-2DBA199CFF8A}"/>
    <cellStyle name="Normal 7 6 2 2" xfId="27071" xr:uid="{B78A98AE-4F19-4988-B4A3-94A7B2724E02}"/>
    <cellStyle name="Normal 7 6 2 3" xfId="27072" xr:uid="{2F769668-50C7-4CE0-A9CC-B87DE2A65498}"/>
    <cellStyle name="Normal 7 6 3" xfId="27073" xr:uid="{42C00665-337C-4F50-99C5-4EE1D59C24C9}"/>
    <cellStyle name="Normal 7 6 4" xfId="27074" xr:uid="{EC558E74-C557-4061-8D60-120E07F77DBF}"/>
    <cellStyle name="Normal 7 7" xfId="27075" xr:uid="{27A280BE-04B4-4D54-9061-AD67364F1D4B}"/>
    <cellStyle name="Normal 7 7 2" xfId="27076" xr:uid="{F3446F2C-B4B5-49B5-8676-2D232CB47B8E}"/>
    <cellStyle name="Normal 7 7 3" xfId="27077" xr:uid="{525C1D47-65E3-4A94-A0D8-CA4B041C43B5}"/>
    <cellStyle name="Normal 7 8" xfId="27078" xr:uid="{4B42014A-0157-4292-A234-9FE153D0DF70}"/>
    <cellStyle name="Normal 7 8 2" xfId="27079" xr:uid="{A4787208-CEA7-428E-A38A-C4159611100B}"/>
    <cellStyle name="Normal 7 8 3" xfId="27080" xr:uid="{D671D553-E749-4338-BF43-C35C1EC0BCB2}"/>
    <cellStyle name="Normal 7 9" xfId="27081" xr:uid="{8D30ED45-6207-4B49-9A7A-7930EA8A7DE6}"/>
    <cellStyle name="Normal 7 9 2" xfId="27082" xr:uid="{3BC35606-16F3-46D5-9631-82AF6470467C}"/>
    <cellStyle name="Normal 7 9 3" xfId="27083" xr:uid="{F75DADC1-3792-430A-BD26-48B66C794BF9}"/>
    <cellStyle name="Normal 70" xfId="27084" xr:uid="{499157CD-D5E9-43C3-9B80-8CD7664C457E}"/>
    <cellStyle name="Normal 70 2" xfId="27085" xr:uid="{1E18B303-EF93-4729-8428-B98A4B409E78}"/>
    <cellStyle name="Normal 71" xfId="27086" xr:uid="{75087687-1200-477E-8664-4B364180ECB1}"/>
    <cellStyle name="Normal 72" xfId="27087" xr:uid="{A4AC8F2C-D88C-403E-BEC8-ACFE4A4B3036}"/>
    <cellStyle name="Normal 73" xfId="27088" xr:uid="{6C7EE9DB-5BC8-429D-ACF2-A527E7BB49A7}"/>
    <cellStyle name="Normal 74" xfId="27089" xr:uid="{47DC7048-268B-44DB-8717-DA535BB2C8A1}"/>
    <cellStyle name="Normal 74 2" xfId="27090" xr:uid="{210F2766-86D1-47D6-B91D-D028A5B88CC5}"/>
    <cellStyle name="Normal 75" xfId="27091" xr:uid="{ADF88348-690D-41F2-BB55-E4E9F20579D4}"/>
    <cellStyle name="Normal 76" xfId="27092" xr:uid="{2010E2BC-C885-4468-9A32-6FF46D50DD62}"/>
    <cellStyle name="Normal 77" xfId="27093" xr:uid="{71B87D54-CCBE-49A6-ACD4-1EF0D45E8B70}"/>
    <cellStyle name="Normal 78" xfId="27094" xr:uid="{C510A721-5F33-4838-8347-A3BE149C9998}"/>
    <cellStyle name="Normal 79" xfId="27095" xr:uid="{ED876732-A7DD-42FF-9834-93E33AE87A4C}"/>
    <cellStyle name="Normal 8" xfId="353" xr:uid="{BB978B69-EE83-4D41-B869-7680BC45D174}"/>
    <cellStyle name="Normal 8 2" xfId="354" xr:uid="{462A06EC-2BF5-4779-B7D5-299692CAB0EC}"/>
    <cellStyle name="Normal 8 3" xfId="27096" xr:uid="{F86D4FBB-17E3-4441-8CFC-6465DC58AF3C}"/>
    <cellStyle name="Normal 8 3 2" xfId="27097" xr:uid="{3500EDCD-10DD-4412-B74B-58A599F98B3C}"/>
    <cellStyle name="Normal 8 3 3" xfId="27098" xr:uid="{83B0A85C-85F5-485F-A79C-BDB8E1FBFCC8}"/>
    <cellStyle name="Normal 8 3 4" xfId="27099" xr:uid="{6692AA73-540D-48D8-8C8D-BF4D1DD97560}"/>
    <cellStyle name="Normal 8 3 5" xfId="27100" xr:uid="{7CB49E67-59E5-49F0-9518-A554FA439912}"/>
    <cellStyle name="Normal 80" xfId="27101" xr:uid="{F39DCBAB-3F28-4396-B5A5-6A52B8FDE118}"/>
    <cellStyle name="Normal 81" xfId="27102" xr:uid="{7274C388-1BA1-45DA-B749-21FD14F8F2AC}"/>
    <cellStyle name="Normal 9" xfId="355" xr:uid="{21EA6A0E-FC92-48B3-819B-F932B45EF223}"/>
    <cellStyle name="Normal 9 2" xfId="356" xr:uid="{2FEEC325-ACE5-469D-8BA5-2910FE55E90D}"/>
    <cellStyle name="Note 10" xfId="27103" xr:uid="{4A1A99A6-3E22-4801-B0E1-6CD12E362410}"/>
    <cellStyle name="Note 10 2" xfId="27104" xr:uid="{67388FCA-5C4C-4D79-89EF-BD251BB1669E}"/>
    <cellStyle name="Note 10 3" xfId="27105" xr:uid="{2EF2355D-C963-4811-8264-2B35B12A19E8}"/>
    <cellStyle name="Note 11" xfId="27106" xr:uid="{040118A8-C903-42CF-A827-B9152C416F31}"/>
    <cellStyle name="Note 11 2" xfId="27107" xr:uid="{E265C000-1234-46E0-8233-CD348E6F27AD}"/>
    <cellStyle name="Note 11 3" xfId="27108" xr:uid="{8E40A91D-0FB5-48D1-8F7C-DE3AB01D05C5}"/>
    <cellStyle name="Note 12" xfId="27109" xr:uid="{C008DE5E-8EFB-4300-9BB7-6CF2F277FC7D}"/>
    <cellStyle name="Note 13" xfId="27110" xr:uid="{A053463E-5772-474C-88E4-4D94ABDA61AD}"/>
    <cellStyle name="Note 2" xfId="357" xr:uid="{00D9A5C4-B85D-47E4-8E78-D55270023D55}"/>
    <cellStyle name="Note 2 10" xfId="27111" xr:uid="{164F3B78-1E48-4A85-8D7B-AFB1E0D979F5}"/>
    <cellStyle name="Note 2 11" xfId="27112" xr:uid="{731278BC-C912-4CEE-84DA-12609E063F20}"/>
    <cellStyle name="Note 2 12" xfId="27113" xr:uid="{BA347662-08E0-46C6-BECA-6416C9FA85CD}"/>
    <cellStyle name="Note 2 13" xfId="27114" xr:uid="{41E5B235-ACA5-46A1-B097-5FE0CA869423}"/>
    <cellStyle name="Note 2 14" xfId="27115" xr:uid="{89E0BD1B-C2BC-4CAB-9B98-40351BB4ACFD}"/>
    <cellStyle name="Note 2 2" xfId="358" xr:uid="{A82B3F12-59C0-4B1B-98BC-1FE9B57B3468}"/>
    <cellStyle name="Note 2 2 10" xfId="27116" xr:uid="{94E1C667-B95C-4D05-8B77-8BF393B12384}"/>
    <cellStyle name="Note 2 2 10 2" xfId="27117" xr:uid="{D4C7076D-3905-4383-B7C6-A3838217CB44}"/>
    <cellStyle name="Note 2 2 10 2 2" xfId="27118" xr:uid="{B550E380-2BEF-47EF-8DFD-FE77A0960B4F}"/>
    <cellStyle name="Note 2 2 10 3" xfId="27119" xr:uid="{D983F70B-7E1F-4922-B201-405A7AF704AB}"/>
    <cellStyle name="Note 2 2 11" xfId="27120" xr:uid="{8C61547F-E464-40BD-B395-3D28E9B658EE}"/>
    <cellStyle name="Note 2 2 11 2" xfId="27121" xr:uid="{75D7384B-1EB3-4254-A9AE-5BE1B2AF4E3D}"/>
    <cellStyle name="Note 2 2 11 2 2" xfId="27122" xr:uid="{57F3C0F7-1827-430D-AD22-200720FB3243}"/>
    <cellStyle name="Note 2 2 11 3" xfId="27123" xr:uid="{A844A007-77A5-49D4-A61C-576AB015019A}"/>
    <cellStyle name="Note 2 2 12" xfId="27124" xr:uid="{BC49C861-F8E1-40BF-9D88-18ABD6979DAF}"/>
    <cellStyle name="Note 2 2 12 2" xfId="27125" xr:uid="{281C5D09-20D0-460D-9BCE-8545AFF6D5F8}"/>
    <cellStyle name="Note 2 2 12 2 2" xfId="27126" xr:uid="{2B19249C-92BB-41D0-B9E5-C9D07275F4D5}"/>
    <cellStyle name="Note 2 2 12 3" xfId="27127" xr:uid="{5F6A83BC-73AA-4404-ACF8-418F95750233}"/>
    <cellStyle name="Note 2 2 13" xfId="27128" xr:uid="{B6918A48-C3D7-446C-A7BE-9D6FD03E47C5}"/>
    <cellStyle name="Note 2 2 13 2" xfId="27129" xr:uid="{C89E592C-ABE5-4889-88A5-7BF45FB7F69E}"/>
    <cellStyle name="Note 2 2 13 2 2" xfId="27130" xr:uid="{714C776D-3FAA-4685-BB4B-002897A5735D}"/>
    <cellStyle name="Note 2 2 13 3" xfId="27131" xr:uid="{5D1B6EFF-588F-4F21-A1B2-E4353171C74B}"/>
    <cellStyle name="Note 2 2 14" xfId="27132" xr:uid="{395BEAB6-F2D4-4338-8EEB-C0C99E9E203E}"/>
    <cellStyle name="Note 2 2 14 2" xfId="27133" xr:uid="{C652F1A8-9EE7-451C-8F70-0D6BC506F134}"/>
    <cellStyle name="Note 2 2 14 2 2" xfId="27134" xr:uid="{62D20E0E-45FE-4DD3-BE19-86A575959723}"/>
    <cellStyle name="Note 2 2 14 3" xfId="27135" xr:uid="{56B25065-3058-4973-BDBC-639F0C4E3C79}"/>
    <cellStyle name="Note 2 2 15" xfId="27136" xr:uid="{2D1B062A-B518-437B-9E7C-2A64E554724D}"/>
    <cellStyle name="Note 2 2 15 2" xfId="27137" xr:uid="{7359AD6B-C52E-4E32-89CC-A0F01A6C7CAC}"/>
    <cellStyle name="Note 2 2 15 2 2" xfId="27138" xr:uid="{D645AD05-2D7D-48F5-8F1B-2736E45BCEEB}"/>
    <cellStyle name="Note 2 2 15 3" xfId="27139" xr:uid="{566EEB25-06C4-4AD4-B58B-6CA2166259C6}"/>
    <cellStyle name="Note 2 2 16" xfId="27140" xr:uid="{6D444FCC-1887-4C41-B818-D9C496AFCB89}"/>
    <cellStyle name="Note 2 2 16 2" xfId="27141" xr:uid="{70ACE315-C070-4860-9D3D-9A741DD52AB7}"/>
    <cellStyle name="Note 2 2 16 2 2" xfId="27142" xr:uid="{F714694C-92C7-4643-A3C1-A71649B61353}"/>
    <cellStyle name="Note 2 2 16 3" xfId="27143" xr:uid="{19638D8C-509C-4185-A84E-89D2FFF2C421}"/>
    <cellStyle name="Note 2 2 17" xfId="27144" xr:uid="{101FFFB4-91B7-462E-8BB1-06A928765DEE}"/>
    <cellStyle name="Note 2 2 17 2" xfId="27145" xr:uid="{3185DAA6-4F25-431C-9050-7D9BDC191039}"/>
    <cellStyle name="Note 2 2 17 2 2" xfId="27146" xr:uid="{E35981A3-6545-43BB-8F9C-42BA33C080CB}"/>
    <cellStyle name="Note 2 2 17 3" xfId="27147" xr:uid="{E998E498-8392-4238-805A-CD6D8A4C24F3}"/>
    <cellStyle name="Note 2 2 18" xfId="27148" xr:uid="{75ADD8A3-EDB9-47D4-856A-572D68B048CA}"/>
    <cellStyle name="Note 2 2 18 2" xfId="27149" xr:uid="{DEC10C33-0395-4F8C-93B0-E6026645A105}"/>
    <cellStyle name="Note 2 2 18 2 2" xfId="27150" xr:uid="{FA75765F-F49B-469F-B1CE-CF3A28E80AE8}"/>
    <cellStyle name="Note 2 2 18 3" xfId="27151" xr:uid="{85644CE2-BBDF-4343-A39D-A5167CDF3868}"/>
    <cellStyle name="Note 2 2 19" xfId="27152" xr:uid="{78E479FA-3B8A-4118-93FA-C599D623F4D1}"/>
    <cellStyle name="Note 2 2 19 2" xfId="27153" xr:uid="{A4A502F1-CD66-4F9B-8568-19B4EACBC698}"/>
    <cellStyle name="Note 2 2 19 2 2" xfId="27154" xr:uid="{E8EF0894-9680-45F5-9241-41FC96A39898}"/>
    <cellStyle name="Note 2 2 19 3" xfId="27155" xr:uid="{7F3B6E27-7C07-4C27-BAB3-812772C2490F}"/>
    <cellStyle name="Note 2 2 2" xfId="27156" xr:uid="{494D4D66-D27F-4301-9BD8-418AB69EEB27}"/>
    <cellStyle name="Note 2 2 2 10" xfId="27157" xr:uid="{2F227C96-5E14-444A-9AA9-F300212A7779}"/>
    <cellStyle name="Note 2 2 2 10 2" xfId="27158" xr:uid="{60714075-9A3B-4002-A122-EBC305139231}"/>
    <cellStyle name="Note 2 2 2 10 2 2" xfId="27159" xr:uid="{08D55240-F891-4B06-8D97-777938EBA47A}"/>
    <cellStyle name="Note 2 2 2 10 3" xfId="27160" xr:uid="{A092FB10-159D-4376-BC3C-385BF5DC2E42}"/>
    <cellStyle name="Note 2 2 2 11" xfId="27161" xr:uid="{B1235D8F-5979-476B-BF61-2E5CDE57ACFF}"/>
    <cellStyle name="Note 2 2 2 11 2" xfId="27162" xr:uid="{A90B8795-3F09-4CC8-870F-32825FE7DE3D}"/>
    <cellStyle name="Note 2 2 2 11 2 2" xfId="27163" xr:uid="{7F5EBA52-1401-44EB-A6BC-834D9B12640D}"/>
    <cellStyle name="Note 2 2 2 11 3" xfId="27164" xr:uid="{90E80F5D-E658-4BC0-9C90-F66F7FC2A721}"/>
    <cellStyle name="Note 2 2 2 12" xfId="27165" xr:uid="{443570E4-FFC7-4FDC-B123-61E7AD249792}"/>
    <cellStyle name="Note 2 2 2 12 2" xfId="27166" xr:uid="{CD72BAB3-1503-4061-9E88-05D55532B8BF}"/>
    <cellStyle name="Note 2 2 2 12 2 2" xfId="27167" xr:uid="{2F35E1E6-EB23-4863-8B4C-30729551B552}"/>
    <cellStyle name="Note 2 2 2 12 3" xfId="27168" xr:uid="{D3D4CF7B-F29F-40E0-BBE7-1B2096EACA25}"/>
    <cellStyle name="Note 2 2 2 13" xfId="27169" xr:uid="{7439AA4E-BCF0-44ED-9C93-7778AD19121B}"/>
    <cellStyle name="Note 2 2 2 13 2" xfId="27170" xr:uid="{5C08E2EA-C8DF-40E9-AC8C-936FC9A6C0F4}"/>
    <cellStyle name="Note 2 2 2 13 2 2" xfId="27171" xr:uid="{C63139A4-DA27-4375-8A62-C0EAC005552E}"/>
    <cellStyle name="Note 2 2 2 13 3" xfId="27172" xr:uid="{F13823CE-75BE-4B61-A9B6-A5F86F819D02}"/>
    <cellStyle name="Note 2 2 2 14" xfId="27173" xr:uid="{B505B359-004C-4862-B391-45FD4D1110DF}"/>
    <cellStyle name="Note 2 2 2 14 2" xfId="27174" xr:uid="{0DF6CC81-E473-4E14-AF83-3E8691DDA743}"/>
    <cellStyle name="Note 2 2 2 14 2 2" xfId="27175" xr:uid="{4DD062AB-E619-464E-9820-A438E6A0CAF8}"/>
    <cellStyle name="Note 2 2 2 14 3" xfId="27176" xr:uid="{4043E265-33A3-459D-B8B8-1EBF14E31A65}"/>
    <cellStyle name="Note 2 2 2 15" xfId="27177" xr:uid="{7FECF5CC-A04F-44CE-9442-2588823E5635}"/>
    <cellStyle name="Note 2 2 2 15 2" xfId="27178" xr:uid="{8A2ECD7B-5FC1-4601-A7DE-F57607D0E1D7}"/>
    <cellStyle name="Note 2 2 2 15 2 2" xfId="27179" xr:uid="{1F5EECB9-B188-49B0-AC1C-55D90E391272}"/>
    <cellStyle name="Note 2 2 2 15 3" xfId="27180" xr:uid="{48BB0183-7444-450B-9045-F6CA3A6B0798}"/>
    <cellStyle name="Note 2 2 2 16" xfId="27181" xr:uid="{8CE308DC-0435-4194-B834-1E30475B5C1E}"/>
    <cellStyle name="Note 2 2 2 16 2" xfId="27182" xr:uid="{98AA89F3-4DDB-4289-A71B-8A1B1E7B2FA2}"/>
    <cellStyle name="Note 2 2 2 16 2 2" xfId="27183" xr:uid="{E992A15C-82A1-4AE2-B87E-4CE4E0BB82FD}"/>
    <cellStyle name="Note 2 2 2 16 3" xfId="27184" xr:uid="{76ACB517-75BA-44CB-97C0-0F90530FFDEB}"/>
    <cellStyle name="Note 2 2 2 17" xfId="27185" xr:uid="{31BCB139-AA1E-4D5E-8A44-8731323F8D8D}"/>
    <cellStyle name="Note 2 2 2 17 2" xfId="27186" xr:uid="{23684EE9-BCE4-4C00-AE2E-24E204D5101F}"/>
    <cellStyle name="Note 2 2 2 17 2 2" xfId="27187" xr:uid="{09C5559C-49D9-4A1A-991B-B2F4067E4C66}"/>
    <cellStyle name="Note 2 2 2 17 3" xfId="27188" xr:uid="{E1D3A2AE-0806-418C-8877-13D996FC3360}"/>
    <cellStyle name="Note 2 2 2 18" xfId="27189" xr:uid="{01058ECA-6283-4EBB-A4AE-A5DE745168A0}"/>
    <cellStyle name="Note 2 2 2 18 2" xfId="27190" xr:uid="{18B2DC01-3215-45BF-AE84-2C5135E9C045}"/>
    <cellStyle name="Note 2 2 2 18 2 2" xfId="27191" xr:uid="{39F9FAC7-B13A-4FE6-B026-67CB95E0C664}"/>
    <cellStyle name="Note 2 2 2 18 3" xfId="27192" xr:uid="{66117567-05EF-4A4E-80F4-C5D8C0232E13}"/>
    <cellStyle name="Note 2 2 2 19" xfId="27193" xr:uid="{E8387045-023B-4449-BBCC-608C165ABD63}"/>
    <cellStyle name="Note 2 2 2 19 2" xfId="27194" xr:uid="{A339304B-28F5-4FEA-B1C4-4FC74E68BEB6}"/>
    <cellStyle name="Note 2 2 2 19 2 2" xfId="27195" xr:uid="{1D967FDC-8B5A-432F-9381-8D23ADE9D108}"/>
    <cellStyle name="Note 2 2 2 19 3" xfId="27196" xr:uid="{8C704AD6-C8F5-4106-804A-53B8365CE727}"/>
    <cellStyle name="Note 2 2 2 2" xfId="27197" xr:uid="{3C6F2FB7-6A25-49F8-8FC7-0AC4AD99BA3F}"/>
    <cellStyle name="Note 2 2 2 2 10" xfId="27198" xr:uid="{530EB12E-5E2C-481A-A276-1038E206A2AE}"/>
    <cellStyle name="Note 2 2 2 2 10 2" xfId="27199" xr:uid="{F2518433-A8B0-4259-8C61-33EA01282626}"/>
    <cellStyle name="Note 2 2 2 2 10 2 2" xfId="27200" xr:uid="{7AC69247-73A4-49F8-9F3B-1AADB0A781ED}"/>
    <cellStyle name="Note 2 2 2 2 10 3" xfId="27201" xr:uid="{FACD8F25-CD2C-46D3-8ADA-834633FA401D}"/>
    <cellStyle name="Note 2 2 2 2 11" xfId="27202" xr:uid="{74829DEC-7C74-4319-BFDB-81E7AE166F92}"/>
    <cellStyle name="Note 2 2 2 2 11 2" xfId="27203" xr:uid="{AD1072BA-1174-47D1-B903-FB93AB023195}"/>
    <cellStyle name="Note 2 2 2 2 11 2 2" xfId="27204" xr:uid="{96B0D24D-B840-4131-A160-EA2055944B23}"/>
    <cellStyle name="Note 2 2 2 2 11 3" xfId="27205" xr:uid="{C1A5925A-331B-4C93-9976-4F294EC5C722}"/>
    <cellStyle name="Note 2 2 2 2 12" xfId="27206" xr:uid="{1754DE0E-22CA-4D71-9D76-30602891784E}"/>
    <cellStyle name="Note 2 2 2 2 12 2" xfId="27207" xr:uid="{A91E5992-9983-4208-A116-515E80BFB316}"/>
    <cellStyle name="Note 2 2 2 2 12 2 2" xfId="27208" xr:uid="{30B5741A-65EA-4A31-A805-6DB50D4E85F7}"/>
    <cellStyle name="Note 2 2 2 2 12 3" xfId="27209" xr:uid="{F1CFB665-EFDC-4173-9139-AF0C6D17AB26}"/>
    <cellStyle name="Note 2 2 2 2 13" xfId="27210" xr:uid="{EC55F62E-4CE0-4CA4-A127-AF507C5ED3DD}"/>
    <cellStyle name="Note 2 2 2 2 13 2" xfId="27211" xr:uid="{BE201B91-5DF7-4E5E-9023-23F4CDAC13EE}"/>
    <cellStyle name="Note 2 2 2 2 13 2 2" xfId="27212" xr:uid="{05FE65C5-38B7-4FC1-9540-1B96D13097DE}"/>
    <cellStyle name="Note 2 2 2 2 13 3" xfId="27213" xr:uid="{9B893F16-5039-439A-8FAE-9EF1B4936049}"/>
    <cellStyle name="Note 2 2 2 2 14" xfId="27214" xr:uid="{B2D748A1-15C2-4909-A864-4D7CF2106FFE}"/>
    <cellStyle name="Note 2 2 2 2 14 2" xfId="27215" xr:uid="{C514AC9E-4E78-4910-8E78-4DBD1075BED2}"/>
    <cellStyle name="Note 2 2 2 2 14 2 2" xfId="27216" xr:uid="{BCE081FB-F7DE-461C-9F6C-A74B6A0F5B6A}"/>
    <cellStyle name="Note 2 2 2 2 14 3" xfId="27217" xr:uid="{2B8C232C-6B9C-44CF-919F-51D8A5071494}"/>
    <cellStyle name="Note 2 2 2 2 15" xfId="27218" xr:uid="{97E0A744-983C-4E1C-A55E-E20DA6772965}"/>
    <cellStyle name="Note 2 2 2 2 15 2" xfId="27219" xr:uid="{59A1553E-25A6-4C59-AD53-2A0E5E15BA55}"/>
    <cellStyle name="Note 2 2 2 2 15 2 2" xfId="27220" xr:uid="{8AF24924-63F9-42F1-8777-4750F186C5FF}"/>
    <cellStyle name="Note 2 2 2 2 15 3" xfId="27221" xr:uid="{59D6F719-8C9B-49E5-94D0-1A67462282C1}"/>
    <cellStyle name="Note 2 2 2 2 16" xfId="27222" xr:uid="{6C3A6BF1-0BC2-40FB-A6AA-369DE28024C6}"/>
    <cellStyle name="Note 2 2 2 2 16 2" xfId="27223" xr:uid="{02D2A66A-D42B-4433-8623-9E6A61BA0FF8}"/>
    <cellStyle name="Note 2 2 2 2 16 2 2" xfId="27224" xr:uid="{B0E639B4-AB2D-4573-9E91-3ABDCA499B57}"/>
    <cellStyle name="Note 2 2 2 2 16 3" xfId="27225" xr:uid="{AF64CDFC-CDF3-4481-893E-702D6EA221D9}"/>
    <cellStyle name="Note 2 2 2 2 17" xfId="27226" xr:uid="{70182789-5CF8-4239-92C9-FB4CAC86843F}"/>
    <cellStyle name="Note 2 2 2 2 17 2" xfId="27227" xr:uid="{95CE7E2D-DC63-4389-81EC-1A2CFE581B88}"/>
    <cellStyle name="Note 2 2 2 2 17 2 2" xfId="27228" xr:uid="{BC11D951-DF92-4756-9A0E-B8ACFF439475}"/>
    <cellStyle name="Note 2 2 2 2 17 3" xfId="27229" xr:uid="{96CB506E-6248-4D4F-BB54-6BA68C2D61E7}"/>
    <cellStyle name="Note 2 2 2 2 18" xfId="27230" xr:uid="{CF669B0B-DB5C-46C7-9E77-6AB94AAFF55D}"/>
    <cellStyle name="Note 2 2 2 2 18 2" xfId="27231" xr:uid="{FFD281C8-B651-4846-AD38-A3859C1BF12C}"/>
    <cellStyle name="Note 2 2 2 2 19" xfId="27232" xr:uid="{E52029E6-3BAA-4431-9C06-7AF864FF4452}"/>
    <cellStyle name="Note 2 2 2 2 2" xfId="27233" xr:uid="{04E27FA2-3019-49A5-82EA-147EE7EFF16E}"/>
    <cellStyle name="Note 2 2 2 2 2 10" xfId="27234" xr:uid="{988D45F9-BF6E-4E7F-B576-B1D3064592D0}"/>
    <cellStyle name="Note 2 2 2 2 2 10 2" xfId="27235" xr:uid="{D474A0C5-6DFC-4D6D-A6F5-242E4ADC6D66}"/>
    <cellStyle name="Note 2 2 2 2 2 10 2 2" xfId="27236" xr:uid="{1261159C-EEE9-4D48-9B9B-DE4AA2B7E33E}"/>
    <cellStyle name="Note 2 2 2 2 2 10 3" xfId="27237" xr:uid="{98CF805A-544C-4BDA-B3FD-A81A3041B33D}"/>
    <cellStyle name="Note 2 2 2 2 2 11" xfId="27238" xr:uid="{39D3CE2F-7A5C-4292-A6EC-388173588738}"/>
    <cellStyle name="Note 2 2 2 2 2 11 2" xfId="27239" xr:uid="{86D92E77-979B-47CC-9FE5-0A7FA892B0FF}"/>
    <cellStyle name="Note 2 2 2 2 2 11 2 2" xfId="27240" xr:uid="{5387B08B-3033-4062-9794-8859746078D7}"/>
    <cellStyle name="Note 2 2 2 2 2 11 3" xfId="27241" xr:uid="{A2EF8BB7-BA74-4548-A947-B63D89061413}"/>
    <cellStyle name="Note 2 2 2 2 2 12" xfId="27242" xr:uid="{B35B8B05-F069-4E20-B6CA-601253CE63C8}"/>
    <cellStyle name="Note 2 2 2 2 2 12 2" xfId="27243" xr:uid="{EE01AB25-2235-4577-B084-E9BAF911F752}"/>
    <cellStyle name="Note 2 2 2 2 2 12 2 2" xfId="27244" xr:uid="{F738A0E0-DE38-4065-AA2A-99A2E03CDCEB}"/>
    <cellStyle name="Note 2 2 2 2 2 12 3" xfId="27245" xr:uid="{E4A20EBC-BDB5-476C-AC7E-DF545F6AE157}"/>
    <cellStyle name="Note 2 2 2 2 2 13" xfId="27246" xr:uid="{F382BCA5-11B8-46EE-9B43-5AF078825F59}"/>
    <cellStyle name="Note 2 2 2 2 2 13 2" xfId="27247" xr:uid="{9FEB957C-6B77-42F9-9A23-7DFDF5F33968}"/>
    <cellStyle name="Note 2 2 2 2 2 13 2 2" xfId="27248" xr:uid="{1140F829-D85D-45B3-B729-25A05502170D}"/>
    <cellStyle name="Note 2 2 2 2 2 13 3" xfId="27249" xr:uid="{3EA3BF8A-49FF-4519-86BE-4E76EBF7312C}"/>
    <cellStyle name="Note 2 2 2 2 2 14" xfId="27250" xr:uid="{294B5725-E433-456F-842A-26C84132EA4C}"/>
    <cellStyle name="Note 2 2 2 2 2 14 2" xfId="27251" xr:uid="{29EC00C5-FD2A-46D8-B3D0-BE9359FB1CC0}"/>
    <cellStyle name="Note 2 2 2 2 2 14 2 2" xfId="27252" xr:uid="{1D24E86E-1AB6-4226-9004-A64F98B2AF32}"/>
    <cellStyle name="Note 2 2 2 2 2 14 3" xfId="27253" xr:uid="{C4FBF352-19CF-4B8B-96F9-457722B222E0}"/>
    <cellStyle name="Note 2 2 2 2 2 15" xfId="27254" xr:uid="{4D2BB78B-764C-4049-899D-D9C74AE294B0}"/>
    <cellStyle name="Note 2 2 2 2 2 15 2" xfId="27255" xr:uid="{557EF6BD-5F63-451A-B7AA-4CC3A16C3EA5}"/>
    <cellStyle name="Note 2 2 2 2 2 15 2 2" xfId="27256" xr:uid="{E52FCB89-1F6E-4249-BA0C-51203B81DAF9}"/>
    <cellStyle name="Note 2 2 2 2 2 15 3" xfId="27257" xr:uid="{5E58B906-217E-4478-BC5D-CAAF2BA1CB88}"/>
    <cellStyle name="Note 2 2 2 2 2 16" xfId="27258" xr:uid="{9B3560D5-836C-41DA-9B2A-74B9395F94CF}"/>
    <cellStyle name="Note 2 2 2 2 2 16 2" xfId="27259" xr:uid="{34989272-DE4C-480F-824F-DA1DDF3A25DE}"/>
    <cellStyle name="Note 2 2 2 2 2 16 2 2" xfId="27260" xr:uid="{56911399-2B92-415C-A539-A15D4828AD39}"/>
    <cellStyle name="Note 2 2 2 2 2 16 3" xfId="27261" xr:uid="{CE872CA5-EBEA-4C80-B233-CDA955E39EC3}"/>
    <cellStyle name="Note 2 2 2 2 2 17" xfId="27262" xr:uid="{5DDB572C-E247-4F33-AF3B-346680F4C671}"/>
    <cellStyle name="Note 2 2 2 2 2 17 2" xfId="27263" xr:uid="{0DDBD801-1527-4FCD-BEEF-D5BF12B3E74D}"/>
    <cellStyle name="Note 2 2 2 2 2 17 2 2" xfId="27264" xr:uid="{48208D78-6E93-475B-9D2B-2DCFB5F8E204}"/>
    <cellStyle name="Note 2 2 2 2 2 17 3" xfId="27265" xr:uid="{F91AFCD0-DBB4-44D5-B6CE-DC5C75A66219}"/>
    <cellStyle name="Note 2 2 2 2 2 18" xfId="27266" xr:uid="{55D3D321-84C5-4EBC-82D9-434F0CCFF674}"/>
    <cellStyle name="Note 2 2 2 2 2 18 2" xfId="27267" xr:uid="{17629917-FB1F-454B-A00C-8178F4B3CCE5}"/>
    <cellStyle name="Note 2 2 2 2 2 18 2 2" xfId="27268" xr:uid="{5D857901-AE2F-45EF-A4C8-91FFBDD808D1}"/>
    <cellStyle name="Note 2 2 2 2 2 18 3" xfId="27269" xr:uid="{95EFE5B0-F3C0-471D-BDD2-4E59819E474C}"/>
    <cellStyle name="Note 2 2 2 2 2 19" xfId="27270" xr:uid="{4AE433D5-65D8-4498-9C0B-8E8BEDC498EB}"/>
    <cellStyle name="Note 2 2 2 2 2 19 2" xfId="27271" xr:uid="{E6EB3DF7-1B08-44D0-BA0C-D3E9DEB92311}"/>
    <cellStyle name="Note 2 2 2 2 2 19 2 2" xfId="27272" xr:uid="{FDC65CE2-DC00-43B1-8D1A-476F04E52B6A}"/>
    <cellStyle name="Note 2 2 2 2 2 19 3" xfId="27273" xr:uid="{1D313E5B-33A4-4224-9CD7-F99F55E452B8}"/>
    <cellStyle name="Note 2 2 2 2 2 2" xfId="27274" xr:uid="{E2783F22-5CC5-457A-A39B-F1944E988880}"/>
    <cellStyle name="Note 2 2 2 2 2 2 2" xfId="27275" xr:uid="{5C3492AF-EBF4-4C70-88AC-E5BE3B6E69D9}"/>
    <cellStyle name="Note 2 2 2 2 2 2 2 2" xfId="27276" xr:uid="{2F1154BA-7AB8-43E0-816D-30DF274B352C}"/>
    <cellStyle name="Note 2 2 2 2 2 2 2 3" xfId="27277" xr:uid="{5D0D30BE-958E-4B1F-89AB-47211B8A843B}"/>
    <cellStyle name="Note 2 2 2 2 2 2 3" xfId="27278" xr:uid="{1C5E76F6-7C4B-4A5C-8B90-36DE5039CCCF}"/>
    <cellStyle name="Note 2 2 2 2 2 2 3 2" xfId="27279" xr:uid="{FE098168-CA75-409B-ACF2-FCC03F5FFEA4}"/>
    <cellStyle name="Note 2 2 2 2 2 2 4" xfId="27280" xr:uid="{EEFC3462-159C-40B0-B50A-C749414AB3B1}"/>
    <cellStyle name="Note 2 2 2 2 2 20" xfId="27281" xr:uid="{FF43A061-17CF-4018-A5EA-95EA98F05D4C}"/>
    <cellStyle name="Note 2 2 2 2 2 20 2" xfId="27282" xr:uid="{09A936E7-C2DB-4112-AD61-30127E953A87}"/>
    <cellStyle name="Note 2 2 2 2 2 20 2 2" xfId="27283" xr:uid="{513DA843-4765-48E5-AC08-3CBBC61E4633}"/>
    <cellStyle name="Note 2 2 2 2 2 20 3" xfId="27284" xr:uid="{5E1D2BDF-1756-4D3D-B7CE-66D5801A3BD5}"/>
    <cellStyle name="Note 2 2 2 2 2 21" xfId="27285" xr:uid="{38EB07D1-7DDC-4D32-8B18-89A0F2E965F1}"/>
    <cellStyle name="Note 2 2 2 2 2 21 2" xfId="27286" xr:uid="{54535F80-B862-470B-9EDB-68C4AF67C992}"/>
    <cellStyle name="Note 2 2 2 2 2 22" xfId="27287" xr:uid="{526BA69E-4EB0-48A6-B206-B40FC517049B}"/>
    <cellStyle name="Note 2 2 2 2 2 23" xfId="27288" xr:uid="{11AE971A-6AF6-4217-8B84-F4C693C2AA1F}"/>
    <cellStyle name="Note 2 2 2 2 2 3" xfId="27289" xr:uid="{FA40A645-60E1-4E24-9E4F-A4F2ACD1B992}"/>
    <cellStyle name="Note 2 2 2 2 2 3 2" xfId="27290" xr:uid="{94B7FAFC-95AD-4C8A-A0FA-D3FD42DD38BE}"/>
    <cellStyle name="Note 2 2 2 2 2 3 2 2" xfId="27291" xr:uid="{F5B45359-49A6-40BB-A9D9-B51ED3EDDD99}"/>
    <cellStyle name="Note 2 2 2 2 2 3 3" xfId="27292" xr:uid="{C116E719-7637-4B76-9242-26AEDBF0B7D9}"/>
    <cellStyle name="Note 2 2 2 2 2 3 4" xfId="27293" xr:uid="{5B89B90C-B9B0-4BB7-B084-17D4630BCC21}"/>
    <cellStyle name="Note 2 2 2 2 2 4" xfId="27294" xr:uid="{50EECAA0-7DCD-4E08-BD73-19E73A90DC54}"/>
    <cellStyle name="Note 2 2 2 2 2 4 2" xfId="27295" xr:uid="{5DAC6F7D-C0C7-4C2B-BA50-D516F78701E7}"/>
    <cellStyle name="Note 2 2 2 2 2 4 2 2" xfId="27296" xr:uid="{0E50C702-DE71-48A6-ADC4-F2B60E6F463A}"/>
    <cellStyle name="Note 2 2 2 2 2 4 3" xfId="27297" xr:uid="{7C7AAA49-DAA5-493A-B85E-45288D641D80}"/>
    <cellStyle name="Note 2 2 2 2 2 4 4" xfId="27298" xr:uid="{FED49868-D0CF-40C1-A24D-BA280C62687B}"/>
    <cellStyle name="Note 2 2 2 2 2 5" xfId="27299" xr:uid="{B21612D6-B122-4CA0-89FA-5020C5FF9845}"/>
    <cellStyle name="Note 2 2 2 2 2 5 2" xfId="27300" xr:uid="{4722202F-6371-40B9-82B2-DE5A6FD5B224}"/>
    <cellStyle name="Note 2 2 2 2 2 5 2 2" xfId="27301" xr:uid="{5CC8EDF8-AD95-4834-836E-31BB1D3E8D22}"/>
    <cellStyle name="Note 2 2 2 2 2 5 3" xfId="27302" xr:uid="{51B4D9D0-B386-4A79-8982-865F51BC4EEF}"/>
    <cellStyle name="Note 2 2 2 2 2 6" xfId="27303" xr:uid="{71A65A91-2509-4FC2-9A06-ECEA9249E2C5}"/>
    <cellStyle name="Note 2 2 2 2 2 6 2" xfId="27304" xr:uid="{384D6323-73F1-488D-8C42-D3564C12C03A}"/>
    <cellStyle name="Note 2 2 2 2 2 6 2 2" xfId="27305" xr:uid="{E633668E-351F-4989-B15D-C853713EDAF3}"/>
    <cellStyle name="Note 2 2 2 2 2 6 3" xfId="27306" xr:uid="{9F55F6EA-EC7C-42E0-93D7-C9475A44AC68}"/>
    <cellStyle name="Note 2 2 2 2 2 7" xfId="27307" xr:uid="{B107EDEA-EB80-4C20-9B85-10A5DBDC3325}"/>
    <cellStyle name="Note 2 2 2 2 2 7 2" xfId="27308" xr:uid="{DE4297D2-5FCF-446E-8092-5B092908FAFA}"/>
    <cellStyle name="Note 2 2 2 2 2 7 2 2" xfId="27309" xr:uid="{F609815C-011E-4495-9F19-AEC90451437E}"/>
    <cellStyle name="Note 2 2 2 2 2 7 3" xfId="27310" xr:uid="{B4EC61AB-F9D3-4FE2-B7ED-67962034393D}"/>
    <cellStyle name="Note 2 2 2 2 2 8" xfId="27311" xr:uid="{F6629D87-280D-4738-95F5-CA87BC4F698D}"/>
    <cellStyle name="Note 2 2 2 2 2 8 2" xfId="27312" xr:uid="{1EA005B0-7EAD-4E61-87DE-1CD96292123A}"/>
    <cellStyle name="Note 2 2 2 2 2 8 2 2" xfId="27313" xr:uid="{81E45645-BCD8-4425-A05E-0286D5E9C80B}"/>
    <cellStyle name="Note 2 2 2 2 2 8 3" xfId="27314" xr:uid="{D38E870E-F1A5-480B-B228-42205E1B40E4}"/>
    <cellStyle name="Note 2 2 2 2 2 9" xfId="27315" xr:uid="{B751E164-0E7E-41E1-8DE1-1E542497D4AD}"/>
    <cellStyle name="Note 2 2 2 2 2 9 2" xfId="27316" xr:uid="{AC8BE0DD-2CBC-43CF-90B1-BD2F8776D7ED}"/>
    <cellStyle name="Note 2 2 2 2 2 9 2 2" xfId="27317" xr:uid="{CC5B285F-71C5-46D9-93B8-A285B2D6F225}"/>
    <cellStyle name="Note 2 2 2 2 2 9 3" xfId="27318" xr:uid="{59799AA9-98EF-4FA7-97E7-C84977FABE34}"/>
    <cellStyle name="Note 2 2 2 2 20" xfId="27319" xr:uid="{1036D977-225E-44E3-BC6D-04B25D7CC002}"/>
    <cellStyle name="Note 2 2 2 2 3" xfId="27320" xr:uid="{21AE4A17-F5A2-4F8F-A3D5-D932964FCF8F}"/>
    <cellStyle name="Note 2 2 2 2 3 2" xfId="27321" xr:uid="{F32B50D9-3641-49EF-A666-B6000468D972}"/>
    <cellStyle name="Note 2 2 2 2 3 2 2" xfId="27322" xr:uid="{AC555F57-0927-4127-806C-A3518992964C}"/>
    <cellStyle name="Note 2 2 2 2 3 2 3" xfId="27323" xr:uid="{8974BED3-DCC3-43FD-9642-EAFD53492C15}"/>
    <cellStyle name="Note 2 2 2 2 3 3" xfId="27324" xr:uid="{124A2927-31DE-4B69-92E2-244233DCAE50}"/>
    <cellStyle name="Note 2 2 2 2 3 3 2" xfId="27325" xr:uid="{58FB7766-3732-4C21-A48C-4A31CB4268CB}"/>
    <cellStyle name="Note 2 2 2 2 3 4" xfId="27326" xr:uid="{DF0FB7A3-280E-4B80-8F52-2D98FAD7EF80}"/>
    <cellStyle name="Note 2 2 2 2 4" xfId="27327" xr:uid="{B16ED919-0A94-4885-A29E-2491A50E04AC}"/>
    <cellStyle name="Note 2 2 2 2 4 2" xfId="27328" xr:uid="{A60A275F-86DA-4D71-B43E-3F3CC3C0E077}"/>
    <cellStyle name="Note 2 2 2 2 4 2 2" xfId="27329" xr:uid="{45CDAE6B-C7F7-4743-BE4D-0F69651D4E42}"/>
    <cellStyle name="Note 2 2 2 2 4 3" xfId="27330" xr:uid="{B63838A9-C003-430C-9055-9483370E5057}"/>
    <cellStyle name="Note 2 2 2 2 4 4" xfId="27331" xr:uid="{E150EF40-2DB9-4CFC-AD16-32DD44D6C4A1}"/>
    <cellStyle name="Note 2 2 2 2 5" xfId="27332" xr:uid="{F2D3310D-F240-4CC0-B9DB-27F6C3CABDB4}"/>
    <cellStyle name="Note 2 2 2 2 5 2" xfId="27333" xr:uid="{EADA3C21-B109-4EE3-A94D-5DA4BE3F7334}"/>
    <cellStyle name="Note 2 2 2 2 5 2 2" xfId="27334" xr:uid="{75489E68-AB56-4E27-B61A-74347A3CB635}"/>
    <cellStyle name="Note 2 2 2 2 5 3" xfId="27335" xr:uid="{B8505AB8-4E91-4FFD-94D4-5FDDE8DEA56C}"/>
    <cellStyle name="Note 2 2 2 2 5 4" xfId="27336" xr:uid="{35756FCD-C832-44A7-AACF-BF4CFDCAACA8}"/>
    <cellStyle name="Note 2 2 2 2 6" xfId="27337" xr:uid="{8499B29F-6736-45CA-972F-2D3336C8E424}"/>
    <cellStyle name="Note 2 2 2 2 6 2" xfId="27338" xr:uid="{69375234-7916-41AE-BB73-E5E77675EC18}"/>
    <cellStyle name="Note 2 2 2 2 6 2 2" xfId="27339" xr:uid="{86B75CE6-7A2A-4BA3-B19F-EB3365B15D21}"/>
    <cellStyle name="Note 2 2 2 2 6 3" xfId="27340" xr:uid="{916B4239-28C2-48AB-802A-7DB7D0B186D1}"/>
    <cellStyle name="Note 2 2 2 2 7" xfId="27341" xr:uid="{55BB32BB-A7D3-4353-992D-EE348F88CC20}"/>
    <cellStyle name="Note 2 2 2 2 7 2" xfId="27342" xr:uid="{CDE84836-9B3A-4B5E-A70B-B7C5202F2798}"/>
    <cellStyle name="Note 2 2 2 2 7 2 2" xfId="27343" xr:uid="{6520DDAC-A4FF-4CD1-BAF5-D18A9D2F7C32}"/>
    <cellStyle name="Note 2 2 2 2 7 3" xfId="27344" xr:uid="{9BEA2B42-DF21-4D57-936F-054D7ACF1D3F}"/>
    <cellStyle name="Note 2 2 2 2 8" xfId="27345" xr:uid="{3B847091-C979-4C31-9F8B-E5DBE44D5684}"/>
    <cellStyle name="Note 2 2 2 2 8 2" xfId="27346" xr:uid="{B3B80693-3FB0-4181-95D2-8BF08DAA284B}"/>
    <cellStyle name="Note 2 2 2 2 8 2 2" xfId="27347" xr:uid="{F3B7D7DD-F85E-46A0-A881-25E2EAFC1C84}"/>
    <cellStyle name="Note 2 2 2 2 8 3" xfId="27348" xr:uid="{F06781A5-1463-4511-A40E-6455C56AD1C3}"/>
    <cellStyle name="Note 2 2 2 2 9" xfId="27349" xr:uid="{52D35755-0DB2-4834-9146-960B9BB9623B}"/>
    <cellStyle name="Note 2 2 2 2 9 2" xfId="27350" xr:uid="{14497BC1-0DDF-4F17-90F6-DF72BF87DDA9}"/>
    <cellStyle name="Note 2 2 2 2 9 2 2" xfId="27351" xr:uid="{01025E0B-8EDA-4EAC-9752-CCB6671AB033}"/>
    <cellStyle name="Note 2 2 2 2 9 3" xfId="27352" xr:uid="{3D2B7B4A-0D66-4CBD-A7F9-EA2525693EC0}"/>
    <cellStyle name="Note 2 2 2 20" xfId="27353" xr:uid="{2180B865-5C65-428D-A555-79689C8C6C1E}"/>
    <cellStyle name="Note 2 2 2 20 2" xfId="27354" xr:uid="{EE15EE9C-DCF2-4426-9109-E19913A5F954}"/>
    <cellStyle name="Note 2 2 2 20 2 2" xfId="27355" xr:uid="{3655730F-465F-49DF-9A8D-61475C45CDA0}"/>
    <cellStyle name="Note 2 2 2 20 3" xfId="27356" xr:uid="{40A7656F-D869-4B85-8C28-7FBF421CEA93}"/>
    <cellStyle name="Note 2 2 2 21" xfId="27357" xr:uid="{FE5B5A73-F29D-4E28-AF96-810C4E7E9B03}"/>
    <cellStyle name="Note 2 2 2 21 2" xfId="27358" xr:uid="{B1D0E187-FD2B-4A68-B3E4-8C4A86CF152C}"/>
    <cellStyle name="Note 2 2 2 22" xfId="27359" xr:uid="{03C9F91C-4C32-4EDB-95CC-3D3F8953C962}"/>
    <cellStyle name="Note 2 2 2 23" xfId="27360" xr:uid="{3DA6484C-3428-448B-969B-FF8CE510029B}"/>
    <cellStyle name="Note 2 2 2 3" xfId="27361" xr:uid="{F49230AE-6FED-4F06-A664-B7D673945265}"/>
    <cellStyle name="Note 2 2 2 3 10" xfId="27362" xr:uid="{5D786C96-4F8A-4E37-B0A7-F10F156B4282}"/>
    <cellStyle name="Note 2 2 2 3 10 2" xfId="27363" xr:uid="{F8C9D82B-F677-420D-B848-5BAED518225F}"/>
    <cellStyle name="Note 2 2 2 3 10 2 2" xfId="27364" xr:uid="{426C25EC-BDB8-41FA-9A39-F19330726284}"/>
    <cellStyle name="Note 2 2 2 3 10 3" xfId="27365" xr:uid="{ABE92524-148F-4382-9B3B-18D2BAAEABBC}"/>
    <cellStyle name="Note 2 2 2 3 11" xfId="27366" xr:uid="{0921C9B2-9887-4BD5-BA83-896FCAAD87F5}"/>
    <cellStyle name="Note 2 2 2 3 11 2" xfId="27367" xr:uid="{9B8045E1-BBC0-474D-A83F-9830F21A6385}"/>
    <cellStyle name="Note 2 2 2 3 11 2 2" xfId="27368" xr:uid="{BBF569A3-5BE4-47D2-8B0F-CED27062D29B}"/>
    <cellStyle name="Note 2 2 2 3 11 3" xfId="27369" xr:uid="{D4EC1F32-A955-4E83-833C-86727D71D7AD}"/>
    <cellStyle name="Note 2 2 2 3 12" xfId="27370" xr:uid="{60DF91E9-297C-4A7F-82A4-3B1A124B2491}"/>
    <cellStyle name="Note 2 2 2 3 12 2" xfId="27371" xr:uid="{AECA0D1A-E512-4C43-B416-CE943572BE62}"/>
    <cellStyle name="Note 2 2 2 3 12 2 2" xfId="27372" xr:uid="{33869026-F8F8-424A-8172-25D1C93E9FAA}"/>
    <cellStyle name="Note 2 2 2 3 12 3" xfId="27373" xr:uid="{A5E52AA5-032D-4DE7-B99D-090163B32961}"/>
    <cellStyle name="Note 2 2 2 3 13" xfId="27374" xr:uid="{C4B09613-DC46-47EA-B7B4-832A400A13F4}"/>
    <cellStyle name="Note 2 2 2 3 13 2" xfId="27375" xr:uid="{6FDFEF21-060B-4D57-83CF-71A75D775D03}"/>
    <cellStyle name="Note 2 2 2 3 13 2 2" xfId="27376" xr:uid="{956CC29A-485A-4C1D-A603-5D79E8577ED9}"/>
    <cellStyle name="Note 2 2 2 3 13 3" xfId="27377" xr:uid="{772F8A87-38D6-4722-B054-1F66308D6C6A}"/>
    <cellStyle name="Note 2 2 2 3 14" xfId="27378" xr:uid="{67FB3D3C-17AD-44B8-AEE2-B21CDEC5100F}"/>
    <cellStyle name="Note 2 2 2 3 14 2" xfId="27379" xr:uid="{3D96647D-246A-4230-886F-016BBD48D18E}"/>
    <cellStyle name="Note 2 2 2 3 14 2 2" xfId="27380" xr:uid="{14C59835-6F39-48E8-8870-B798D1AF8F85}"/>
    <cellStyle name="Note 2 2 2 3 14 3" xfId="27381" xr:uid="{5707CB55-EA5F-4A12-B823-E02314751BC8}"/>
    <cellStyle name="Note 2 2 2 3 15" xfId="27382" xr:uid="{11DF291D-76E1-475F-8E48-3161A0889B39}"/>
    <cellStyle name="Note 2 2 2 3 15 2" xfId="27383" xr:uid="{7A36F6A5-74F2-477F-81C9-A08475786A56}"/>
    <cellStyle name="Note 2 2 2 3 15 2 2" xfId="27384" xr:uid="{913E35E7-7844-4E5C-94AF-0FD187D47FCE}"/>
    <cellStyle name="Note 2 2 2 3 15 3" xfId="27385" xr:uid="{8505B1FE-451B-46F6-99F0-28BEA5EC3105}"/>
    <cellStyle name="Note 2 2 2 3 16" xfId="27386" xr:uid="{5543B8F6-79A7-425F-80C6-CF570E9F9E5B}"/>
    <cellStyle name="Note 2 2 2 3 16 2" xfId="27387" xr:uid="{E764D2F2-D385-4307-8877-EC5EA83C26AD}"/>
    <cellStyle name="Note 2 2 2 3 16 2 2" xfId="27388" xr:uid="{02B74BA6-8AAD-4646-B398-F7DD15A53A99}"/>
    <cellStyle name="Note 2 2 2 3 16 3" xfId="27389" xr:uid="{20C6657C-DAB6-42CE-B9AC-BB7DB23A01E0}"/>
    <cellStyle name="Note 2 2 2 3 17" xfId="27390" xr:uid="{758B2FC6-4954-43D8-9D5D-B606AF51BBA3}"/>
    <cellStyle name="Note 2 2 2 3 17 2" xfId="27391" xr:uid="{182651B6-8360-4103-A838-8A486AB76E96}"/>
    <cellStyle name="Note 2 2 2 3 17 2 2" xfId="27392" xr:uid="{2979A7CC-7856-4C2B-A132-2CCA873D76E2}"/>
    <cellStyle name="Note 2 2 2 3 17 3" xfId="27393" xr:uid="{0748090F-15E4-40A8-B310-60C3E290C30B}"/>
    <cellStyle name="Note 2 2 2 3 18" xfId="27394" xr:uid="{4C5963D0-5300-43EA-9EE8-F35CED910862}"/>
    <cellStyle name="Note 2 2 2 3 18 2" xfId="27395" xr:uid="{26C8A381-E72F-4129-B948-A9110F0045E0}"/>
    <cellStyle name="Note 2 2 2 3 19" xfId="27396" xr:uid="{A68398CF-11A9-41AE-B37B-AA55803F5AD1}"/>
    <cellStyle name="Note 2 2 2 3 2" xfId="27397" xr:uid="{4276FBD6-D6F6-4D07-ABF7-9B8E4C4D8405}"/>
    <cellStyle name="Note 2 2 2 3 2 10" xfId="27398" xr:uid="{746F1C05-5B0E-4DC4-9769-F22C3E5CFC87}"/>
    <cellStyle name="Note 2 2 2 3 2 10 2" xfId="27399" xr:uid="{92DB3CA8-D4CA-47D8-A54B-713B07610E8B}"/>
    <cellStyle name="Note 2 2 2 3 2 10 2 2" xfId="27400" xr:uid="{90A9211E-C6DC-48DC-830E-6E1DAB5A456D}"/>
    <cellStyle name="Note 2 2 2 3 2 10 3" xfId="27401" xr:uid="{C0DC2F74-CAEF-4947-8D18-26442C1B3AD1}"/>
    <cellStyle name="Note 2 2 2 3 2 11" xfId="27402" xr:uid="{E3C1E6DB-5B58-4A3C-B19E-C85B2A055A59}"/>
    <cellStyle name="Note 2 2 2 3 2 11 2" xfId="27403" xr:uid="{4954601E-2BA9-46A4-A806-914BAE3867B4}"/>
    <cellStyle name="Note 2 2 2 3 2 11 2 2" xfId="27404" xr:uid="{1791709E-9A3A-47EB-9B40-F667B6496040}"/>
    <cellStyle name="Note 2 2 2 3 2 11 3" xfId="27405" xr:uid="{8525DC8F-A616-456F-8940-4062A03FB6FE}"/>
    <cellStyle name="Note 2 2 2 3 2 12" xfId="27406" xr:uid="{1FD67677-71EC-4311-A1A7-4BCECF5B75C1}"/>
    <cellStyle name="Note 2 2 2 3 2 12 2" xfId="27407" xr:uid="{24E4C3B4-B155-44CF-AB1A-412AAC107243}"/>
    <cellStyle name="Note 2 2 2 3 2 12 2 2" xfId="27408" xr:uid="{FDC3AF43-4172-4D05-A655-1AE53214D0D9}"/>
    <cellStyle name="Note 2 2 2 3 2 12 3" xfId="27409" xr:uid="{B1B96B61-E6EC-4AFA-AC6A-C9EF316E30C7}"/>
    <cellStyle name="Note 2 2 2 3 2 13" xfId="27410" xr:uid="{C17E8DC0-F555-4AEE-8A92-E25AF5133BAD}"/>
    <cellStyle name="Note 2 2 2 3 2 13 2" xfId="27411" xr:uid="{3F8C1AD4-C47E-4E7F-A9E1-0D139574E1CB}"/>
    <cellStyle name="Note 2 2 2 3 2 13 2 2" xfId="27412" xr:uid="{F9D61051-90F0-4288-9C8B-0DBAFC850F57}"/>
    <cellStyle name="Note 2 2 2 3 2 13 3" xfId="27413" xr:uid="{669FF14F-2BF2-43E3-9ED4-CDE4B284F080}"/>
    <cellStyle name="Note 2 2 2 3 2 14" xfId="27414" xr:uid="{E99746C9-2D5C-4725-B56F-33E378028736}"/>
    <cellStyle name="Note 2 2 2 3 2 14 2" xfId="27415" xr:uid="{6381F72F-837B-4119-A16F-D17EDCD12BCA}"/>
    <cellStyle name="Note 2 2 2 3 2 14 2 2" xfId="27416" xr:uid="{D81F9A96-8425-4C0C-B8B0-8E0C57B2646B}"/>
    <cellStyle name="Note 2 2 2 3 2 14 3" xfId="27417" xr:uid="{EB7AB9CA-FF6A-4CF5-AEF8-D099F1CB124D}"/>
    <cellStyle name="Note 2 2 2 3 2 15" xfId="27418" xr:uid="{6CC4DBA9-CAA5-40C0-A999-ED114120E902}"/>
    <cellStyle name="Note 2 2 2 3 2 15 2" xfId="27419" xr:uid="{C1F78CE4-7A91-4912-898B-BBE4360CD548}"/>
    <cellStyle name="Note 2 2 2 3 2 15 2 2" xfId="27420" xr:uid="{94EF4284-F513-4645-9AC5-38D0944E827B}"/>
    <cellStyle name="Note 2 2 2 3 2 15 3" xfId="27421" xr:uid="{924C13A6-045A-4E98-B00F-9B359B8908F8}"/>
    <cellStyle name="Note 2 2 2 3 2 16" xfId="27422" xr:uid="{A2D0285B-FA69-4CFF-B0EB-164200E16A52}"/>
    <cellStyle name="Note 2 2 2 3 2 16 2" xfId="27423" xr:uid="{61103A78-47FB-4D4E-8575-7000EA1840AC}"/>
    <cellStyle name="Note 2 2 2 3 2 16 2 2" xfId="27424" xr:uid="{67DB522C-D334-4E16-8CF1-5538F4A3291F}"/>
    <cellStyle name="Note 2 2 2 3 2 16 3" xfId="27425" xr:uid="{FB581485-F0D9-4792-9B57-AD18DE4EA79A}"/>
    <cellStyle name="Note 2 2 2 3 2 17" xfId="27426" xr:uid="{FB3429E2-BD42-45DB-A9F8-A2DF01691560}"/>
    <cellStyle name="Note 2 2 2 3 2 17 2" xfId="27427" xr:uid="{9A2AC9EB-68DE-4F15-AD73-8CBDB5EA8971}"/>
    <cellStyle name="Note 2 2 2 3 2 17 2 2" xfId="27428" xr:uid="{350E9DD6-55F2-4A77-A4FB-A788D3DF4E05}"/>
    <cellStyle name="Note 2 2 2 3 2 17 3" xfId="27429" xr:uid="{E358732D-E860-4CFD-8252-AF80C7604813}"/>
    <cellStyle name="Note 2 2 2 3 2 18" xfId="27430" xr:uid="{ABC209B9-2D4B-44CF-9916-698F69ECA5B2}"/>
    <cellStyle name="Note 2 2 2 3 2 18 2" xfId="27431" xr:uid="{FCF2D5F5-D25F-495D-AEF7-943C135370D2}"/>
    <cellStyle name="Note 2 2 2 3 2 18 2 2" xfId="27432" xr:uid="{ED55E5D0-316A-4E0B-93C3-65D8B1FA7A50}"/>
    <cellStyle name="Note 2 2 2 3 2 18 3" xfId="27433" xr:uid="{9EA108D0-B411-4A53-952D-19E3CBAF9DE0}"/>
    <cellStyle name="Note 2 2 2 3 2 19" xfId="27434" xr:uid="{857B88FA-5482-4C69-A8A3-19BBF4541D58}"/>
    <cellStyle name="Note 2 2 2 3 2 19 2" xfId="27435" xr:uid="{B6EB4337-058C-4753-9B26-1B66AFD5ED25}"/>
    <cellStyle name="Note 2 2 2 3 2 19 2 2" xfId="27436" xr:uid="{72600902-9801-444F-A1C7-EE14C4A3EF88}"/>
    <cellStyle name="Note 2 2 2 3 2 19 3" xfId="27437" xr:uid="{10FE183E-38B1-460A-A4CD-BFF5F3C3689C}"/>
    <cellStyle name="Note 2 2 2 3 2 2" xfId="27438" xr:uid="{D5B9473D-5EF9-4E27-9CE6-2A627F0775CE}"/>
    <cellStyle name="Note 2 2 2 3 2 2 2" xfId="27439" xr:uid="{9F0BAF22-7657-4407-82E2-FDFA2A612F7C}"/>
    <cellStyle name="Note 2 2 2 3 2 2 2 2" xfId="27440" xr:uid="{D189F838-630E-41BE-9454-F10C7F84D4F0}"/>
    <cellStyle name="Note 2 2 2 3 2 2 3" xfId="27441" xr:uid="{9DA00392-FD89-42CC-84E4-6BCA24BFEA72}"/>
    <cellStyle name="Note 2 2 2 3 2 2 4" xfId="27442" xr:uid="{429932DF-B62C-426F-A648-27FF9638066A}"/>
    <cellStyle name="Note 2 2 2 3 2 20" xfId="27443" xr:uid="{36598C4C-A6C5-4E20-9640-CD5CDF9ABF6D}"/>
    <cellStyle name="Note 2 2 2 3 2 20 2" xfId="27444" xr:uid="{6756CF83-0507-4C86-A924-F5E07FC1694C}"/>
    <cellStyle name="Note 2 2 2 3 2 20 2 2" xfId="27445" xr:uid="{C2FE4E27-975A-4694-8050-E8EB44FCC98E}"/>
    <cellStyle name="Note 2 2 2 3 2 20 3" xfId="27446" xr:uid="{1767202B-3D2D-48CB-9D95-492679D061BB}"/>
    <cellStyle name="Note 2 2 2 3 2 21" xfId="27447" xr:uid="{4D4D6ADC-FEAE-4FA5-A186-CAF83C2EFA3D}"/>
    <cellStyle name="Note 2 2 2 3 2 21 2" xfId="27448" xr:uid="{710B5BCF-4EF8-49BC-A18A-467AFB098BAC}"/>
    <cellStyle name="Note 2 2 2 3 2 22" xfId="27449" xr:uid="{8B266D5A-98C3-4023-B4B9-C263B32CC003}"/>
    <cellStyle name="Note 2 2 2 3 2 23" xfId="27450" xr:uid="{D22F758D-B5FC-4C32-B773-7DD13A463DA9}"/>
    <cellStyle name="Note 2 2 2 3 2 3" xfId="27451" xr:uid="{F02D1EEF-C332-40EA-8BA4-79CB3678FB11}"/>
    <cellStyle name="Note 2 2 2 3 2 3 2" xfId="27452" xr:uid="{6CC66C55-84FE-4254-A710-CF991D44A837}"/>
    <cellStyle name="Note 2 2 2 3 2 3 2 2" xfId="27453" xr:uid="{F42E964D-E718-44AE-B153-AA8003CA2E93}"/>
    <cellStyle name="Note 2 2 2 3 2 3 3" xfId="27454" xr:uid="{D3821FC9-739D-43BE-AE85-AF62148C3FBC}"/>
    <cellStyle name="Note 2 2 2 3 2 3 4" xfId="27455" xr:uid="{54F31BF9-DC79-4F2D-810E-40728B376A38}"/>
    <cellStyle name="Note 2 2 2 3 2 4" xfId="27456" xr:uid="{350914E4-043D-462C-8F1C-A927FF6D1B99}"/>
    <cellStyle name="Note 2 2 2 3 2 4 2" xfId="27457" xr:uid="{23D4A6DB-5767-4F46-87B8-90BC1705DCCB}"/>
    <cellStyle name="Note 2 2 2 3 2 4 2 2" xfId="27458" xr:uid="{2EF19E51-CF98-48C0-8384-2A9DA9008995}"/>
    <cellStyle name="Note 2 2 2 3 2 4 3" xfId="27459" xr:uid="{FF07D8C2-0272-4095-9FAF-6BAE02415646}"/>
    <cellStyle name="Note 2 2 2 3 2 5" xfId="27460" xr:uid="{25529252-155A-4187-98E2-FA9CA4244BA5}"/>
    <cellStyle name="Note 2 2 2 3 2 5 2" xfId="27461" xr:uid="{E185231D-6246-4414-816C-A267B2633F9A}"/>
    <cellStyle name="Note 2 2 2 3 2 5 2 2" xfId="27462" xr:uid="{79BEC7F7-F5A7-47D8-8A61-290B54D837BD}"/>
    <cellStyle name="Note 2 2 2 3 2 5 3" xfId="27463" xr:uid="{9B9E9927-84C3-4F17-90A0-28D55E6E1285}"/>
    <cellStyle name="Note 2 2 2 3 2 6" xfId="27464" xr:uid="{B2A7D507-2374-48F3-B376-AE8B2D73591E}"/>
    <cellStyle name="Note 2 2 2 3 2 6 2" xfId="27465" xr:uid="{8E529B4B-0954-4C78-87D3-0B13BC950393}"/>
    <cellStyle name="Note 2 2 2 3 2 6 2 2" xfId="27466" xr:uid="{595A7041-E5FD-4A4F-802C-FF94B8E1FA16}"/>
    <cellStyle name="Note 2 2 2 3 2 6 3" xfId="27467" xr:uid="{3B9D2C33-2AC1-4C83-9A6B-47D2338D4DA2}"/>
    <cellStyle name="Note 2 2 2 3 2 7" xfId="27468" xr:uid="{62CB3B59-AA43-4006-BAD4-9084DF61AADF}"/>
    <cellStyle name="Note 2 2 2 3 2 7 2" xfId="27469" xr:uid="{0A17CB2E-C680-4EAB-BB07-CF33D6673E49}"/>
    <cellStyle name="Note 2 2 2 3 2 7 2 2" xfId="27470" xr:uid="{5F2FE63F-FFCC-439C-9D95-983FF96B073A}"/>
    <cellStyle name="Note 2 2 2 3 2 7 3" xfId="27471" xr:uid="{5C8D9233-CDD6-4DE8-81F1-804F2175E5B8}"/>
    <cellStyle name="Note 2 2 2 3 2 8" xfId="27472" xr:uid="{BE69417E-C759-418B-A318-167E84FF1131}"/>
    <cellStyle name="Note 2 2 2 3 2 8 2" xfId="27473" xr:uid="{FA883696-9279-48C1-A02F-27DCA70E5443}"/>
    <cellStyle name="Note 2 2 2 3 2 8 2 2" xfId="27474" xr:uid="{BB919668-2265-434B-8109-D43845B3BD1E}"/>
    <cellStyle name="Note 2 2 2 3 2 8 3" xfId="27475" xr:uid="{85B1DF65-7729-4780-A39D-F5279FFA5499}"/>
    <cellStyle name="Note 2 2 2 3 2 9" xfId="27476" xr:uid="{25447335-C53C-44F8-A290-05E9B79EB42F}"/>
    <cellStyle name="Note 2 2 2 3 2 9 2" xfId="27477" xr:uid="{266C211D-A0E5-47F4-830D-4BFDA6E1E9CE}"/>
    <cellStyle name="Note 2 2 2 3 2 9 2 2" xfId="27478" xr:uid="{A0C7DC7C-B19F-448C-9E47-A727D1A60213}"/>
    <cellStyle name="Note 2 2 2 3 2 9 3" xfId="27479" xr:uid="{DBB45496-E44E-4B06-829D-FCC9D26FC821}"/>
    <cellStyle name="Note 2 2 2 3 20" xfId="27480" xr:uid="{34EAE110-C5CF-46E4-A8E8-FC77E55F7119}"/>
    <cellStyle name="Note 2 2 2 3 3" xfId="27481" xr:uid="{C3C1AA24-A53A-4CC6-A045-9B454BE930EF}"/>
    <cellStyle name="Note 2 2 2 3 3 2" xfId="27482" xr:uid="{E678EC77-8871-40B5-8FA0-10A0B57A5F66}"/>
    <cellStyle name="Note 2 2 2 3 3 2 2" xfId="27483" xr:uid="{DBD103BD-150D-4BC6-ADA4-051C2E5FB3D9}"/>
    <cellStyle name="Note 2 2 2 3 3 3" xfId="27484" xr:uid="{B51C7845-0474-466D-A3B0-9E1457626045}"/>
    <cellStyle name="Note 2 2 2 3 3 4" xfId="27485" xr:uid="{F9E10191-230E-437F-B04F-BB7CB10E123B}"/>
    <cellStyle name="Note 2 2 2 3 4" xfId="27486" xr:uid="{1CC792CA-432E-4FED-A9CC-D3E59445048B}"/>
    <cellStyle name="Note 2 2 2 3 4 2" xfId="27487" xr:uid="{FB342CB5-1D5A-4814-9401-9A30E296446E}"/>
    <cellStyle name="Note 2 2 2 3 4 2 2" xfId="27488" xr:uid="{A468AECF-AE21-44E2-92B8-92778044E932}"/>
    <cellStyle name="Note 2 2 2 3 4 3" xfId="27489" xr:uid="{AA4A1147-9A8F-4E9A-AC5E-BAC8EDA3B9F0}"/>
    <cellStyle name="Note 2 2 2 3 4 4" xfId="27490" xr:uid="{16A59844-B890-4D29-9798-E27870A8C101}"/>
    <cellStyle name="Note 2 2 2 3 5" xfId="27491" xr:uid="{EAE9FB6A-D05A-43F5-99D8-39038DC89D23}"/>
    <cellStyle name="Note 2 2 2 3 5 2" xfId="27492" xr:uid="{DB41F45D-DC27-4219-A231-9F0890CB0172}"/>
    <cellStyle name="Note 2 2 2 3 5 2 2" xfId="27493" xr:uid="{25F106D9-AD21-489A-9C27-D53C35726005}"/>
    <cellStyle name="Note 2 2 2 3 5 3" xfId="27494" xr:uid="{D9E633C2-7674-45A0-B5FE-9D5B05C2AC9A}"/>
    <cellStyle name="Note 2 2 2 3 6" xfId="27495" xr:uid="{AA5D5E0C-6C79-4E7F-B06A-BE73BB88C298}"/>
    <cellStyle name="Note 2 2 2 3 6 2" xfId="27496" xr:uid="{E599B3DD-2342-46ED-8AFA-69C984F5FDAD}"/>
    <cellStyle name="Note 2 2 2 3 6 2 2" xfId="27497" xr:uid="{5660A91D-B9E8-40AF-8C37-CCECDDB87317}"/>
    <cellStyle name="Note 2 2 2 3 6 3" xfId="27498" xr:uid="{9663FE30-68BA-4232-857D-25C730715522}"/>
    <cellStyle name="Note 2 2 2 3 7" xfId="27499" xr:uid="{8E0EB21A-D568-4976-8733-2352BC429E68}"/>
    <cellStyle name="Note 2 2 2 3 7 2" xfId="27500" xr:uid="{DBA8CF61-600D-4DBA-B996-6C1298027CF7}"/>
    <cellStyle name="Note 2 2 2 3 7 2 2" xfId="27501" xr:uid="{6D83ED41-3CBE-4337-B4A6-3C348546BA7E}"/>
    <cellStyle name="Note 2 2 2 3 7 3" xfId="27502" xr:uid="{3B2EE195-8205-4E89-B096-5216259CE8F8}"/>
    <cellStyle name="Note 2 2 2 3 8" xfId="27503" xr:uid="{8583B37C-BF81-48C5-A22A-1B0FFBB0A193}"/>
    <cellStyle name="Note 2 2 2 3 8 2" xfId="27504" xr:uid="{D4D21385-4EA0-4DA5-819A-7AD7A04405FE}"/>
    <cellStyle name="Note 2 2 2 3 8 2 2" xfId="27505" xr:uid="{A7FB627F-F85D-4875-B90C-037580E6E486}"/>
    <cellStyle name="Note 2 2 2 3 8 3" xfId="27506" xr:uid="{090BB4DD-8DFA-42E1-90DB-001C8EBD591E}"/>
    <cellStyle name="Note 2 2 2 3 9" xfId="27507" xr:uid="{C0E3DF1F-D4B8-44B0-BE3E-68ED4EC6969A}"/>
    <cellStyle name="Note 2 2 2 3 9 2" xfId="27508" xr:uid="{2450FBAF-1E46-4AC1-81B7-19EEC8AE4907}"/>
    <cellStyle name="Note 2 2 2 3 9 2 2" xfId="27509" xr:uid="{2037BDB4-DE64-4B58-95C5-FDC51A40D53F}"/>
    <cellStyle name="Note 2 2 2 3 9 3" xfId="27510" xr:uid="{649CCE6E-05B6-4C72-92D2-87C4C06C0E84}"/>
    <cellStyle name="Note 2 2 2 4" xfId="27511" xr:uid="{E9B9DC0C-BD97-444E-ACD1-B2FB9ECD99DE}"/>
    <cellStyle name="Note 2 2 2 4 10" xfId="27512" xr:uid="{0A46F6DD-A25C-40EB-AB56-36D453C78081}"/>
    <cellStyle name="Note 2 2 2 4 10 2" xfId="27513" xr:uid="{C365F1B8-D184-4A69-9467-7885F68F8227}"/>
    <cellStyle name="Note 2 2 2 4 10 2 2" xfId="27514" xr:uid="{638B39D3-6FF7-4893-927F-7ED42BF3C3D5}"/>
    <cellStyle name="Note 2 2 2 4 10 3" xfId="27515" xr:uid="{18E0B36E-FFA3-4811-90D1-86F342178A51}"/>
    <cellStyle name="Note 2 2 2 4 11" xfId="27516" xr:uid="{D39ADA7C-B88B-4CE5-A25F-D571DA562D80}"/>
    <cellStyle name="Note 2 2 2 4 11 2" xfId="27517" xr:uid="{3650BBA2-7AAD-4DFE-B7F8-0CD0152697AF}"/>
    <cellStyle name="Note 2 2 2 4 11 2 2" xfId="27518" xr:uid="{C8808401-EF51-444E-A85A-C679CD2C5340}"/>
    <cellStyle name="Note 2 2 2 4 11 3" xfId="27519" xr:uid="{9F8CCFA2-180C-494C-9F01-50961F4F50E7}"/>
    <cellStyle name="Note 2 2 2 4 12" xfId="27520" xr:uid="{B71EB415-80D6-4FAE-86A2-AFBCA8F9EA79}"/>
    <cellStyle name="Note 2 2 2 4 12 2" xfId="27521" xr:uid="{51646C2C-B5E2-4C57-BAE4-48D9F9458586}"/>
    <cellStyle name="Note 2 2 2 4 12 2 2" xfId="27522" xr:uid="{192E1B05-58AA-43F3-A353-173D7997DC50}"/>
    <cellStyle name="Note 2 2 2 4 12 3" xfId="27523" xr:uid="{9937EBCC-6BA9-48D7-9461-6F855A5C2B65}"/>
    <cellStyle name="Note 2 2 2 4 13" xfId="27524" xr:uid="{F7446D41-641F-4AD7-B13C-C3B7C2C592DD}"/>
    <cellStyle name="Note 2 2 2 4 13 2" xfId="27525" xr:uid="{AC1722DA-4DE4-4D6D-BE69-BF6DBD3C25BC}"/>
    <cellStyle name="Note 2 2 2 4 13 2 2" xfId="27526" xr:uid="{D9397E5F-3A0D-4E2B-A8EC-6DF206FBD501}"/>
    <cellStyle name="Note 2 2 2 4 13 3" xfId="27527" xr:uid="{546E7F77-36C4-4032-A68B-87AB7AD6565D}"/>
    <cellStyle name="Note 2 2 2 4 14" xfId="27528" xr:uid="{EB1F6C41-AB30-4A47-A552-54530AD52CE5}"/>
    <cellStyle name="Note 2 2 2 4 14 2" xfId="27529" xr:uid="{FC55D708-62D4-47BA-994A-9373D14ED4EF}"/>
    <cellStyle name="Note 2 2 2 4 14 2 2" xfId="27530" xr:uid="{502EBD7C-9018-4957-BBCE-9499082FDE03}"/>
    <cellStyle name="Note 2 2 2 4 14 3" xfId="27531" xr:uid="{88C1CDE2-CDAB-4E13-896B-23A9C478076B}"/>
    <cellStyle name="Note 2 2 2 4 15" xfId="27532" xr:uid="{03742820-E316-4450-A7E7-C45F6D617AD4}"/>
    <cellStyle name="Note 2 2 2 4 15 2" xfId="27533" xr:uid="{F28C7F4F-BFFF-4D4F-B09D-5DB90445638E}"/>
    <cellStyle name="Note 2 2 2 4 15 2 2" xfId="27534" xr:uid="{30CDFD6E-324B-45A0-A752-4CE94A486CCE}"/>
    <cellStyle name="Note 2 2 2 4 15 3" xfId="27535" xr:uid="{7B3EA4F3-D291-4856-901F-87C490CC9545}"/>
    <cellStyle name="Note 2 2 2 4 16" xfId="27536" xr:uid="{BCE1C10C-3716-4E15-AA24-C9EE59545FEB}"/>
    <cellStyle name="Note 2 2 2 4 16 2" xfId="27537" xr:uid="{2725FE46-AF12-4CB7-A0A1-F2277A996400}"/>
    <cellStyle name="Note 2 2 2 4 16 2 2" xfId="27538" xr:uid="{638DB351-6FAB-43F8-8D17-C04A3B69147C}"/>
    <cellStyle name="Note 2 2 2 4 16 3" xfId="27539" xr:uid="{E90BF984-B6B8-472C-9652-B0F2C8306F6F}"/>
    <cellStyle name="Note 2 2 2 4 17" xfId="27540" xr:uid="{EB797836-5AC7-4724-A8C6-F618939524DA}"/>
    <cellStyle name="Note 2 2 2 4 17 2" xfId="27541" xr:uid="{2CB1BF38-6F16-4EEC-A367-003784DF491A}"/>
    <cellStyle name="Note 2 2 2 4 17 2 2" xfId="27542" xr:uid="{10A53C95-B73F-4C1E-A594-0D37D2B29DA0}"/>
    <cellStyle name="Note 2 2 2 4 17 3" xfId="27543" xr:uid="{06059C84-A79B-46FA-B5C2-BF77CBC159A4}"/>
    <cellStyle name="Note 2 2 2 4 18" xfId="27544" xr:uid="{1807C267-F6F5-4E86-A764-4734EFF65E39}"/>
    <cellStyle name="Note 2 2 2 4 18 2" xfId="27545" xr:uid="{A029611E-D50F-44F0-BF40-3EFF2BC0F0B8}"/>
    <cellStyle name="Note 2 2 2 4 18 2 2" xfId="27546" xr:uid="{F762FA75-3779-442B-91A4-9A5E63020BE5}"/>
    <cellStyle name="Note 2 2 2 4 18 3" xfId="27547" xr:uid="{C7A1CBA9-3891-4233-8015-565362A6E14A}"/>
    <cellStyle name="Note 2 2 2 4 19" xfId="27548" xr:uid="{8A6A0CE7-6B61-4FB9-B0A8-E14DBC6BEB24}"/>
    <cellStyle name="Note 2 2 2 4 19 2" xfId="27549" xr:uid="{52F22697-E3E9-41E2-8E4C-9CCBCAE9CA23}"/>
    <cellStyle name="Note 2 2 2 4 19 2 2" xfId="27550" xr:uid="{292E5352-4C65-41FD-8395-B3FA60D72078}"/>
    <cellStyle name="Note 2 2 2 4 19 3" xfId="27551" xr:uid="{0B56A0F0-52A2-4376-BDDB-EB68AEB6B1FE}"/>
    <cellStyle name="Note 2 2 2 4 2" xfId="27552" xr:uid="{BB6E1775-9B5D-450E-A9B8-6DCE7A7A67B1}"/>
    <cellStyle name="Note 2 2 2 4 2 10" xfId="27553" xr:uid="{9049284A-99EB-472B-A0DB-BC24C2F51A65}"/>
    <cellStyle name="Note 2 2 2 4 2 10 2" xfId="27554" xr:uid="{DFFEBF25-5AA8-4CCB-A9AB-9152355199C1}"/>
    <cellStyle name="Note 2 2 2 4 2 10 2 2" xfId="27555" xr:uid="{CEFCF9A0-6EEB-425F-8949-770610BBA465}"/>
    <cellStyle name="Note 2 2 2 4 2 10 3" xfId="27556" xr:uid="{C2ED87DF-49C3-4AF6-ADBC-DE64BDAAB67D}"/>
    <cellStyle name="Note 2 2 2 4 2 11" xfId="27557" xr:uid="{342234F0-03D6-406A-844B-88DB1843D14E}"/>
    <cellStyle name="Note 2 2 2 4 2 11 2" xfId="27558" xr:uid="{F996D9DF-847E-4472-9FA3-F763BD50BEE3}"/>
    <cellStyle name="Note 2 2 2 4 2 11 2 2" xfId="27559" xr:uid="{7328DCB6-9D60-4AAD-84BB-4498B252D3A2}"/>
    <cellStyle name="Note 2 2 2 4 2 11 3" xfId="27560" xr:uid="{62110F3A-40D3-4096-9111-E14D4756F67D}"/>
    <cellStyle name="Note 2 2 2 4 2 12" xfId="27561" xr:uid="{CA42BB41-E625-4C2A-9729-E00721C5CDF0}"/>
    <cellStyle name="Note 2 2 2 4 2 12 2" xfId="27562" xr:uid="{59AD6828-524C-4C85-942F-781BEC7ABDD0}"/>
    <cellStyle name="Note 2 2 2 4 2 12 2 2" xfId="27563" xr:uid="{A0554F3E-DF48-47E9-A5B6-440D0F85CBE3}"/>
    <cellStyle name="Note 2 2 2 4 2 12 3" xfId="27564" xr:uid="{206F8824-BDA4-4B42-8D4B-1A509BDDD2A6}"/>
    <cellStyle name="Note 2 2 2 4 2 13" xfId="27565" xr:uid="{B363C2B5-A8D5-4599-B05C-9AD838081207}"/>
    <cellStyle name="Note 2 2 2 4 2 13 2" xfId="27566" xr:uid="{F2B0DBCA-E500-432F-88A7-C1EC6CB410D6}"/>
    <cellStyle name="Note 2 2 2 4 2 13 2 2" xfId="27567" xr:uid="{6C3650D9-2959-4245-AC15-2007EA3658A7}"/>
    <cellStyle name="Note 2 2 2 4 2 13 3" xfId="27568" xr:uid="{E0E9735B-1F3E-4053-8284-24901135E837}"/>
    <cellStyle name="Note 2 2 2 4 2 14" xfId="27569" xr:uid="{A489B78A-CACD-49ED-9DD1-61D856A03821}"/>
    <cellStyle name="Note 2 2 2 4 2 14 2" xfId="27570" xr:uid="{C66203BC-5E7F-4A21-A131-52DA62EDD814}"/>
    <cellStyle name="Note 2 2 2 4 2 14 2 2" xfId="27571" xr:uid="{76C38363-1A93-4D41-9C08-6E5D7262C2C4}"/>
    <cellStyle name="Note 2 2 2 4 2 14 3" xfId="27572" xr:uid="{9D4194EC-9F50-4978-9A8D-89E0E19917C0}"/>
    <cellStyle name="Note 2 2 2 4 2 15" xfId="27573" xr:uid="{09DC4439-9878-4056-BC39-3CE0EF309410}"/>
    <cellStyle name="Note 2 2 2 4 2 15 2" xfId="27574" xr:uid="{6AB72054-2A25-42C0-9050-5F6C9D5B88E0}"/>
    <cellStyle name="Note 2 2 2 4 2 15 2 2" xfId="27575" xr:uid="{C8C6E6B0-CDCE-440A-8BA0-C071E0E6141D}"/>
    <cellStyle name="Note 2 2 2 4 2 15 3" xfId="27576" xr:uid="{29DE3D42-7465-4FFC-AB67-58071BA5AE6E}"/>
    <cellStyle name="Note 2 2 2 4 2 16" xfId="27577" xr:uid="{48968C9E-0760-43B6-B449-9723D80F4F99}"/>
    <cellStyle name="Note 2 2 2 4 2 16 2" xfId="27578" xr:uid="{989B21B4-72BF-477E-9F36-881D2292D689}"/>
    <cellStyle name="Note 2 2 2 4 2 16 2 2" xfId="27579" xr:uid="{2143C5D3-FDDA-4ED4-B242-397053CCC52B}"/>
    <cellStyle name="Note 2 2 2 4 2 16 3" xfId="27580" xr:uid="{A5392375-A260-471F-90E1-E642F04EE7A2}"/>
    <cellStyle name="Note 2 2 2 4 2 17" xfId="27581" xr:uid="{DA5B5997-CD6C-488B-BB65-5858BBA9CA25}"/>
    <cellStyle name="Note 2 2 2 4 2 17 2" xfId="27582" xr:uid="{616E870B-88B1-4DCD-B687-58356A21D095}"/>
    <cellStyle name="Note 2 2 2 4 2 17 2 2" xfId="27583" xr:uid="{326BB019-DFE4-4377-870C-212EF27CAB80}"/>
    <cellStyle name="Note 2 2 2 4 2 17 3" xfId="27584" xr:uid="{4829D876-4371-4993-B62C-9D1AD82DF7CA}"/>
    <cellStyle name="Note 2 2 2 4 2 18" xfId="27585" xr:uid="{8919C3DE-FB79-426E-A877-82195C5BCD23}"/>
    <cellStyle name="Note 2 2 2 4 2 18 2" xfId="27586" xr:uid="{1093DB55-4EA6-4161-8794-63CF4BA58336}"/>
    <cellStyle name="Note 2 2 2 4 2 18 2 2" xfId="27587" xr:uid="{08A84EDC-11BB-43C1-8442-9758DF25D65D}"/>
    <cellStyle name="Note 2 2 2 4 2 18 3" xfId="27588" xr:uid="{38D783BD-0760-4FE8-8811-C7EE545A5AF1}"/>
    <cellStyle name="Note 2 2 2 4 2 19" xfId="27589" xr:uid="{8695A56C-7362-4D53-9803-E5C415A7666F}"/>
    <cellStyle name="Note 2 2 2 4 2 19 2" xfId="27590" xr:uid="{4DA416FA-F6EE-46A0-A3D4-2F8301A55B91}"/>
    <cellStyle name="Note 2 2 2 4 2 19 2 2" xfId="27591" xr:uid="{A6D9396C-75D1-4CD5-BDD2-7A7D61F5B99E}"/>
    <cellStyle name="Note 2 2 2 4 2 19 3" xfId="27592" xr:uid="{21646E8C-6C96-453B-B51E-3751EAE3B7AA}"/>
    <cellStyle name="Note 2 2 2 4 2 2" xfId="27593" xr:uid="{9083151D-00C1-4F3A-8145-14BAF9B75CB8}"/>
    <cellStyle name="Note 2 2 2 4 2 2 2" xfId="27594" xr:uid="{3F2BEAA1-E39F-48C6-9BD5-52006B2C70DB}"/>
    <cellStyle name="Note 2 2 2 4 2 2 2 2" xfId="27595" xr:uid="{2015DBF9-F473-4022-A6E3-A70C210C5E61}"/>
    <cellStyle name="Note 2 2 2 4 2 2 3" xfId="27596" xr:uid="{33D94D47-E796-4235-8D04-04822FF4C47D}"/>
    <cellStyle name="Note 2 2 2 4 2 2 4" xfId="27597" xr:uid="{F396DCFD-4B37-4F08-84A4-0DB214854AE0}"/>
    <cellStyle name="Note 2 2 2 4 2 20" xfId="27598" xr:uid="{CD8010EB-7BC3-46DB-A117-ADFF51D139FE}"/>
    <cellStyle name="Note 2 2 2 4 2 20 2" xfId="27599" xr:uid="{6B067814-BD9D-48D1-A808-4464531E2FCA}"/>
    <cellStyle name="Note 2 2 2 4 2 20 2 2" xfId="27600" xr:uid="{16240AF0-F2AF-4F33-BFF8-22E985A7DFA9}"/>
    <cellStyle name="Note 2 2 2 4 2 20 3" xfId="27601" xr:uid="{D3FDA8F4-B187-48B0-9F3A-F2491AD65D01}"/>
    <cellStyle name="Note 2 2 2 4 2 21" xfId="27602" xr:uid="{E325FB6E-53AC-4495-BD72-BFA759DB0C54}"/>
    <cellStyle name="Note 2 2 2 4 2 21 2" xfId="27603" xr:uid="{2C9A4E7A-57B3-4743-B5F2-8DEEC23AC4AE}"/>
    <cellStyle name="Note 2 2 2 4 2 22" xfId="27604" xr:uid="{5C50975E-B325-4BDE-9BE2-C9889063CE88}"/>
    <cellStyle name="Note 2 2 2 4 2 23" xfId="27605" xr:uid="{331F2A20-C49E-41FA-AAAE-E9468B8FDDBC}"/>
    <cellStyle name="Note 2 2 2 4 2 3" xfId="27606" xr:uid="{E8D06727-3FF2-4013-B1D3-E567814BC98A}"/>
    <cellStyle name="Note 2 2 2 4 2 3 2" xfId="27607" xr:uid="{26010EF5-8F0A-45F1-9F27-492FA82ACACD}"/>
    <cellStyle name="Note 2 2 2 4 2 3 2 2" xfId="27608" xr:uid="{717FEBC5-66A6-4DE6-91CD-F530E742897C}"/>
    <cellStyle name="Note 2 2 2 4 2 3 3" xfId="27609" xr:uid="{B3B9398D-3A2A-490A-BF20-F8FFA3C32E06}"/>
    <cellStyle name="Note 2 2 2 4 2 4" xfId="27610" xr:uid="{E3BBDF6A-1029-40BB-9DBB-AC843A83A169}"/>
    <cellStyle name="Note 2 2 2 4 2 4 2" xfId="27611" xr:uid="{8FAA3F22-C125-4827-BE8D-236F106F187F}"/>
    <cellStyle name="Note 2 2 2 4 2 4 2 2" xfId="27612" xr:uid="{65E9B5DE-994C-4F80-96E4-116BF92B1E7D}"/>
    <cellStyle name="Note 2 2 2 4 2 4 3" xfId="27613" xr:uid="{7124EFD7-F6FA-414B-A34E-72A50534651F}"/>
    <cellStyle name="Note 2 2 2 4 2 5" xfId="27614" xr:uid="{A5E10638-8545-44D8-B337-3B8A01FFFA9B}"/>
    <cellStyle name="Note 2 2 2 4 2 5 2" xfId="27615" xr:uid="{E9194EA7-E401-4C6B-ABE1-167C80C9E15D}"/>
    <cellStyle name="Note 2 2 2 4 2 5 2 2" xfId="27616" xr:uid="{260FAF80-1787-49A9-97EC-BEFC9CAA7C65}"/>
    <cellStyle name="Note 2 2 2 4 2 5 3" xfId="27617" xr:uid="{94A7074D-C249-4428-8D4F-1FE171CFA63B}"/>
    <cellStyle name="Note 2 2 2 4 2 6" xfId="27618" xr:uid="{EE2C99AD-D5A3-4FB9-A4E2-9947C201AF5F}"/>
    <cellStyle name="Note 2 2 2 4 2 6 2" xfId="27619" xr:uid="{B672690B-91D5-4E12-9AFE-74DAF2725A40}"/>
    <cellStyle name="Note 2 2 2 4 2 6 2 2" xfId="27620" xr:uid="{67115833-9ECF-4FDE-B8D5-276768E3C688}"/>
    <cellStyle name="Note 2 2 2 4 2 6 3" xfId="27621" xr:uid="{20D76180-6C40-4EAB-8CF9-F37CFE14E45E}"/>
    <cellStyle name="Note 2 2 2 4 2 7" xfId="27622" xr:uid="{51ABFE58-4239-4415-AE8A-237E4971B079}"/>
    <cellStyle name="Note 2 2 2 4 2 7 2" xfId="27623" xr:uid="{0D25205C-0EA3-4965-B514-C78F8A8B60ED}"/>
    <cellStyle name="Note 2 2 2 4 2 7 2 2" xfId="27624" xr:uid="{09D59E1E-2939-490D-B7AC-B6A3F9B854BA}"/>
    <cellStyle name="Note 2 2 2 4 2 7 3" xfId="27625" xr:uid="{EDA9C2A0-D6C3-49D1-B0F0-C0C8E5FBE69D}"/>
    <cellStyle name="Note 2 2 2 4 2 8" xfId="27626" xr:uid="{F32FF6EC-79FF-4640-AE7A-94F7507A1ED3}"/>
    <cellStyle name="Note 2 2 2 4 2 8 2" xfId="27627" xr:uid="{FCD4EF7E-3E2E-4782-BBD9-F15099E4D87F}"/>
    <cellStyle name="Note 2 2 2 4 2 8 2 2" xfId="27628" xr:uid="{38CD33BC-C2B0-4B49-A349-EE58572C4CEF}"/>
    <cellStyle name="Note 2 2 2 4 2 8 3" xfId="27629" xr:uid="{D199F076-E3D9-4918-A77D-85CDD18A2663}"/>
    <cellStyle name="Note 2 2 2 4 2 9" xfId="27630" xr:uid="{1AAED346-CFF2-45BD-81AC-35B45CFE0D07}"/>
    <cellStyle name="Note 2 2 2 4 2 9 2" xfId="27631" xr:uid="{8B209BAF-62FC-4807-845B-7BACE04C6419}"/>
    <cellStyle name="Note 2 2 2 4 2 9 2 2" xfId="27632" xr:uid="{64816414-CE5F-42C6-B14D-0F1AEEA1439C}"/>
    <cellStyle name="Note 2 2 2 4 2 9 3" xfId="27633" xr:uid="{7B534C79-B6A4-4987-9CF3-EB060725F0FF}"/>
    <cellStyle name="Note 2 2 2 4 20" xfId="27634" xr:uid="{EF8E668D-40DB-42BF-803A-C9F36A0D36EE}"/>
    <cellStyle name="Note 2 2 2 4 20 2" xfId="27635" xr:uid="{962E9DEF-4946-46BE-8A01-68EDFF71F702}"/>
    <cellStyle name="Note 2 2 2 4 20 2 2" xfId="27636" xr:uid="{F575CEDC-69C7-4C1B-AEED-039C1D45CC4A}"/>
    <cellStyle name="Note 2 2 2 4 20 3" xfId="27637" xr:uid="{CF017531-E150-4E90-8A05-FF089763B7C8}"/>
    <cellStyle name="Note 2 2 2 4 21" xfId="27638" xr:uid="{14EDD6A7-E14F-4924-BEE5-58C39D35A540}"/>
    <cellStyle name="Note 2 2 2 4 21 2" xfId="27639" xr:uid="{1ABA42B8-DC75-4E41-A7E2-BDE2DE0AC714}"/>
    <cellStyle name="Note 2 2 2 4 21 2 2" xfId="27640" xr:uid="{A5B0BDC3-C7E8-47B5-86F7-65A1B0C0DE11}"/>
    <cellStyle name="Note 2 2 2 4 21 3" xfId="27641" xr:uid="{DBB268A0-FDC5-4E7A-ACFF-91C2586CB91E}"/>
    <cellStyle name="Note 2 2 2 4 22" xfId="27642" xr:uid="{BC716C43-9D7E-4FE3-8C7B-7537F9A2A13E}"/>
    <cellStyle name="Note 2 2 2 4 22 2" xfId="27643" xr:uid="{E827DDDF-B4A7-420F-BC90-0C46C46E698A}"/>
    <cellStyle name="Note 2 2 2 4 23" xfId="27644" xr:uid="{AAA39A17-4C35-4563-800F-2C03ABC35D07}"/>
    <cellStyle name="Note 2 2 2 4 24" xfId="27645" xr:uid="{7E814270-07B0-4376-9F5E-D0188F33787C}"/>
    <cellStyle name="Note 2 2 2 4 3" xfId="27646" xr:uid="{AD21AD1B-7C50-4640-9383-35F8807E8DC5}"/>
    <cellStyle name="Note 2 2 2 4 3 2" xfId="27647" xr:uid="{76E7858F-65ED-4C9A-B30B-BFA9ABF46E77}"/>
    <cellStyle name="Note 2 2 2 4 3 2 2" xfId="27648" xr:uid="{7D44896C-90EF-4257-A27B-DC637CEA230C}"/>
    <cellStyle name="Note 2 2 2 4 3 3" xfId="27649" xr:uid="{96097D55-5296-41CC-855C-1FC93F872A4E}"/>
    <cellStyle name="Note 2 2 2 4 3 4" xfId="27650" xr:uid="{D4B76DFB-8EF6-4AB9-A3D1-40053055EF0F}"/>
    <cellStyle name="Note 2 2 2 4 4" xfId="27651" xr:uid="{A1B6A6EC-3A7D-4385-8386-6672E616BC5D}"/>
    <cellStyle name="Note 2 2 2 4 4 2" xfId="27652" xr:uid="{9933974C-3ECD-45DE-A6BE-A075DD2651D3}"/>
    <cellStyle name="Note 2 2 2 4 4 2 2" xfId="27653" xr:uid="{FC6EE6C3-2119-412C-83ED-F90FDB7033F7}"/>
    <cellStyle name="Note 2 2 2 4 4 3" xfId="27654" xr:uid="{8FBE1BD9-3A45-4210-BBFB-8654125A7020}"/>
    <cellStyle name="Note 2 2 2 4 4 4" xfId="27655" xr:uid="{43689FD1-D11C-4D1B-95FD-5AD5BD4AEA59}"/>
    <cellStyle name="Note 2 2 2 4 5" xfId="27656" xr:uid="{BD268B45-07BB-4BFC-8836-458B81E23D43}"/>
    <cellStyle name="Note 2 2 2 4 5 2" xfId="27657" xr:uid="{C8805C9E-B17D-45B2-863F-D10BBAE4DC1B}"/>
    <cellStyle name="Note 2 2 2 4 5 2 2" xfId="27658" xr:uid="{D7BCA2FA-4809-4478-A0EA-4B657CDE9130}"/>
    <cellStyle name="Note 2 2 2 4 5 3" xfId="27659" xr:uid="{FF278179-7C1C-4EE5-A31C-488A64910B43}"/>
    <cellStyle name="Note 2 2 2 4 6" xfId="27660" xr:uid="{A683A7AE-1B9C-41D4-A634-AAD41CC814D2}"/>
    <cellStyle name="Note 2 2 2 4 6 2" xfId="27661" xr:uid="{64B8B41F-7C4D-454E-A1CE-D888B27AC3B4}"/>
    <cellStyle name="Note 2 2 2 4 6 2 2" xfId="27662" xr:uid="{FE431BA5-83F5-4A54-AE68-6C905227FA3E}"/>
    <cellStyle name="Note 2 2 2 4 6 3" xfId="27663" xr:uid="{1D422A3A-6BFB-471F-93F6-EE572E71A12D}"/>
    <cellStyle name="Note 2 2 2 4 7" xfId="27664" xr:uid="{EEBDC190-2E53-4603-8EAE-60F16F63202E}"/>
    <cellStyle name="Note 2 2 2 4 7 2" xfId="27665" xr:uid="{BFD1EDAB-381F-4A1E-9DD6-9EBE83A4EF23}"/>
    <cellStyle name="Note 2 2 2 4 7 2 2" xfId="27666" xr:uid="{0F1F3E1F-E2AB-4AFB-BBBF-02B4E6D534F0}"/>
    <cellStyle name="Note 2 2 2 4 7 3" xfId="27667" xr:uid="{53D85F43-C8A0-4E4E-8768-410B3588669A}"/>
    <cellStyle name="Note 2 2 2 4 8" xfId="27668" xr:uid="{21507756-ADF6-42C7-8A14-14AFF341EA36}"/>
    <cellStyle name="Note 2 2 2 4 8 2" xfId="27669" xr:uid="{2432BBA1-F92C-4136-8A77-1D9FDAEDBCC2}"/>
    <cellStyle name="Note 2 2 2 4 8 2 2" xfId="27670" xr:uid="{ADF22851-E653-493E-9574-EAC3AD92C92C}"/>
    <cellStyle name="Note 2 2 2 4 8 3" xfId="27671" xr:uid="{7EF4143C-D1BC-4BA4-9AA0-143A1FCEFCEA}"/>
    <cellStyle name="Note 2 2 2 4 9" xfId="27672" xr:uid="{049F0143-90E7-454D-A552-BB799A20CDB9}"/>
    <cellStyle name="Note 2 2 2 4 9 2" xfId="27673" xr:uid="{90ABCE1F-DB37-4CDE-8E3C-48E34D630105}"/>
    <cellStyle name="Note 2 2 2 4 9 2 2" xfId="27674" xr:uid="{70C01EC2-C9DB-4A97-A64A-DF386DC7B344}"/>
    <cellStyle name="Note 2 2 2 4 9 3" xfId="27675" xr:uid="{40212560-336D-4192-8F65-08BE2BA93D2B}"/>
    <cellStyle name="Note 2 2 2 5" xfId="27676" xr:uid="{01DBB595-2D9E-421D-A9D8-6568A8E5564C}"/>
    <cellStyle name="Note 2 2 2 5 10" xfId="27677" xr:uid="{2D1724C1-5777-46B2-8F2C-F0968F1DCF19}"/>
    <cellStyle name="Note 2 2 2 5 10 2" xfId="27678" xr:uid="{7CADF49A-362E-430A-942E-2121483B5756}"/>
    <cellStyle name="Note 2 2 2 5 10 2 2" xfId="27679" xr:uid="{BBD3B0D4-28F8-41A7-8FAF-167D476C3B16}"/>
    <cellStyle name="Note 2 2 2 5 10 3" xfId="27680" xr:uid="{597EF072-DCB9-4F89-96C4-11976E41D326}"/>
    <cellStyle name="Note 2 2 2 5 11" xfId="27681" xr:uid="{A2436073-EC04-4003-9AC3-A5ADC49103EA}"/>
    <cellStyle name="Note 2 2 2 5 11 2" xfId="27682" xr:uid="{F5D8F312-8186-482D-99EC-35B1B0B37FAF}"/>
    <cellStyle name="Note 2 2 2 5 11 2 2" xfId="27683" xr:uid="{882F0072-3945-4589-A9CF-A8B0F5368955}"/>
    <cellStyle name="Note 2 2 2 5 11 3" xfId="27684" xr:uid="{4475591E-EC25-427D-9A15-8506636BC16A}"/>
    <cellStyle name="Note 2 2 2 5 12" xfId="27685" xr:uid="{D2B5FD8F-45BD-4DDD-8940-F1F1B456B7AB}"/>
    <cellStyle name="Note 2 2 2 5 12 2" xfId="27686" xr:uid="{B2EF0A70-7E63-4CC9-BF96-0BF5253455CB}"/>
    <cellStyle name="Note 2 2 2 5 12 2 2" xfId="27687" xr:uid="{096DA306-16FC-41C9-AFB0-4A554A3124C8}"/>
    <cellStyle name="Note 2 2 2 5 12 3" xfId="27688" xr:uid="{57164192-A61A-487C-8001-7A641862A2D0}"/>
    <cellStyle name="Note 2 2 2 5 13" xfId="27689" xr:uid="{220FEF91-F02C-4BFB-8169-6DB866311978}"/>
    <cellStyle name="Note 2 2 2 5 13 2" xfId="27690" xr:uid="{5BC39836-7AF2-4FE2-9138-46A2FA9266BD}"/>
    <cellStyle name="Note 2 2 2 5 13 2 2" xfId="27691" xr:uid="{B04E22A8-1A5E-4736-BA1A-E1CDE3FA5856}"/>
    <cellStyle name="Note 2 2 2 5 13 3" xfId="27692" xr:uid="{603A5B7E-83E0-4CE4-80EA-F85B76CC2095}"/>
    <cellStyle name="Note 2 2 2 5 14" xfId="27693" xr:uid="{915884B5-20C5-47D9-87D0-B63E51AFE69F}"/>
    <cellStyle name="Note 2 2 2 5 14 2" xfId="27694" xr:uid="{9FA75F91-9294-4A30-9F95-21D8B7BF0D10}"/>
    <cellStyle name="Note 2 2 2 5 14 2 2" xfId="27695" xr:uid="{3C697992-92BF-49B9-88F3-FA1BAD30D274}"/>
    <cellStyle name="Note 2 2 2 5 14 3" xfId="27696" xr:uid="{EECECC2E-2FC7-4055-9BB9-60CEA555939E}"/>
    <cellStyle name="Note 2 2 2 5 15" xfId="27697" xr:uid="{8C08F508-A754-4A41-A1EA-BFD5E0E27360}"/>
    <cellStyle name="Note 2 2 2 5 15 2" xfId="27698" xr:uid="{AEE595E1-8D25-4373-9A03-CC39846CB371}"/>
    <cellStyle name="Note 2 2 2 5 15 2 2" xfId="27699" xr:uid="{1BAE0B4D-4548-46E9-8525-543F65B6F83A}"/>
    <cellStyle name="Note 2 2 2 5 15 3" xfId="27700" xr:uid="{FC8AB5DB-1B98-4F4A-9B7F-001732CFDE93}"/>
    <cellStyle name="Note 2 2 2 5 16" xfId="27701" xr:uid="{DB6F9AD8-AF37-4356-9FA9-86ADE5F4C607}"/>
    <cellStyle name="Note 2 2 2 5 16 2" xfId="27702" xr:uid="{9306859D-5F73-4FC3-976C-E2B4522447B4}"/>
    <cellStyle name="Note 2 2 2 5 16 2 2" xfId="27703" xr:uid="{A328353A-8AAD-4ED1-AEC5-0B50CF6E63CF}"/>
    <cellStyle name="Note 2 2 2 5 16 3" xfId="27704" xr:uid="{69E18B0F-3788-40E2-8948-81BC12E261A2}"/>
    <cellStyle name="Note 2 2 2 5 17" xfId="27705" xr:uid="{78685CCE-3FFB-446B-8F1D-4578D5727A7C}"/>
    <cellStyle name="Note 2 2 2 5 17 2" xfId="27706" xr:uid="{4FA35163-64EE-422D-95EE-6750FB2DD243}"/>
    <cellStyle name="Note 2 2 2 5 17 2 2" xfId="27707" xr:uid="{025ADC89-6E93-4E1E-A3F8-385E7B36A721}"/>
    <cellStyle name="Note 2 2 2 5 17 3" xfId="27708" xr:uid="{831B8A39-B866-4265-B49E-2AF36973C8CE}"/>
    <cellStyle name="Note 2 2 2 5 18" xfId="27709" xr:uid="{61F95F1C-AA1F-40D4-B15C-22CB4CD9D7EB}"/>
    <cellStyle name="Note 2 2 2 5 18 2" xfId="27710" xr:uid="{C2C09B6B-94DF-4B3B-B365-057193D046F6}"/>
    <cellStyle name="Note 2 2 2 5 18 2 2" xfId="27711" xr:uid="{669CBF1D-EDFD-41EC-9B0B-859EAADBC8F9}"/>
    <cellStyle name="Note 2 2 2 5 18 3" xfId="27712" xr:uid="{B5BB8BC2-5AB1-4916-8F29-FB30385F106C}"/>
    <cellStyle name="Note 2 2 2 5 19" xfId="27713" xr:uid="{51A6B56A-FEFC-4AF5-90BB-635A749B0C03}"/>
    <cellStyle name="Note 2 2 2 5 19 2" xfId="27714" xr:uid="{52F4630A-FA0B-4746-A4BD-806F00198F61}"/>
    <cellStyle name="Note 2 2 2 5 19 2 2" xfId="27715" xr:uid="{CBC3E74E-CE47-4B10-B9DA-06AB28658EF9}"/>
    <cellStyle name="Note 2 2 2 5 19 3" xfId="27716" xr:uid="{7BAE805C-74AF-4CF9-ADD9-76F545827A1F}"/>
    <cellStyle name="Note 2 2 2 5 2" xfId="27717" xr:uid="{C034A5C6-85E6-4203-A6EB-88AF41675478}"/>
    <cellStyle name="Note 2 2 2 5 2 2" xfId="27718" xr:uid="{A5F57B6F-92CD-4C44-A6A4-0B59A85200E5}"/>
    <cellStyle name="Note 2 2 2 5 2 2 2" xfId="27719" xr:uid="{A6FE3EAB-5B1B-4ECB-AF31-D8D5ABB8E07B}"/>
    <cellStyle name="Note 2 2 2 5 2 3" xfId="27720" xr:uid="{A1F3C8EB-B5EA-4427-AB57-DAEE8720453D}"/>
    <cellStyle name="Note 2 2 2 5 2 4" xfId="27721" xr:uid="{BF727C21-9A15-4C4A-8B7B-4F5CF371A5CD}"/>
    <cellStyle name="Note 2 2 2 5 20" xfId="27722" xr:uid="{5A57B833-89DD-40E1-B958-0CC6ACC9D6C4}"/>
    <cellStyle name="Note 2 2 2 5 20 2" xfId="27723" xr:uid="{F6A0FC51-70EE-4759-9926-BA18BE58F47D}"/>
    <cellStyle name="Note 2 2 2 5 20 2 2" xfId="27724" xr:uid="{3534D064-D7F0-47C0-AAB3-335AE1E55DE1}"/>
    <cellStyle name="Note 2 2 2 5 20 3" xfId="27725" xr:uid="{E549F702-F5E5-4055-A4BB-27E540FC126A}"/>
    <cellStyle name="Note 2 2 2 5 21" xfId="27726" xr:uid="{CBBDB82B-2B85-446E-959E-34A86505FBC0}"/>
    <cellStyle name="Note 2 2 2 5 21 2" xfId="27727" xr:uid="{0BEC3850-B3FE-4943-A798-E9043FE0D020}"/>
    <cellStyle name="Note 2 2 2 5 22" xfId="27728" xr:uid="{FE65BE2E-45FD-4E2F-9FED-9C34C0EB7998}"/>
    <cellStyle name="Note 2 2 2 5 23" xfId="27729" xr:uid="{1873E0CE-7904-4A75-931E-9A9C5B222EC5}"/>
    <cellStyle name="Note 2 2 2 5 3" xfId="27730" xr:uid="{FD60ED3A-D8EA-400B-865D-D0B2FB6409DE}"/>
    <cellStyle name="Note 2 2 2 5 3 2" xfId="27731" xr:uid="{E9F97A70-84B9-48CF-99E5-C03C2A3862ED}"/>
    <cellStyle name="Note 2 2 2 5 3 2 2" xfId="27732" xr:uid="{79D07CD5-97A3-4AEA-9FB8-355883FB89B8}"/>
    <cellStyle name="Note 2 2 2 5 3 3" xfId="27733" xr:uid="{3DF4EC4D-ED26-4941-BDF2-8F4E3A014712}"/>
    <cellStyle name="Note 2 2 2 5 4" xfId="27734" xr:uid="{AEB8C797-745A-4309-8496-0AD3A6800E61}"/>
    <cellStyle name="Note 2 2 2 5 4 2" xfId="27735" xr:uid="{7103AF01-2860-4FCF-A742-94CAFB122375}"/>
    <cellStyle name="Note 2 2 2 5 4 2 2" xfId="27736" xr:uid="{369B90E7-4644-43C1-AEB8-F4490D2AD2F2}"/>
    <cellStyle name="Note 2 2 2 5 4 3" xfId="27737" xr:uid="{088BB68D-DB23-4295-849B-16A905B3CE7B}"/>
    <cellStyle name="Note 2 2 2 5 5" xfId="27738" xr:uid="{BE7BE817-CC45-462D-973A-A7B238E81EA2}"/>
    <cellStyle name="Note 2 2 2 5 5 2" xfId="27739" xr:uid="{3B4076F8-CEFF-4254-AC28-1FDEB7CC0E39}"/>
    <cellStyle name="Note 2 2 2 5 5 2 2" xfId="27740" xr:uid="{40DDD6F8-887A-44FE-937B-9DF89F5C236C}"/>
    <cellStyle name="Note 2 2 2 5 5 3" xfId="27741" xr:uid="{0A4E6F76-7173-4090-9C06-B0A26A0523CB}"/>
    <cellStyle name="Note 2 2 2 5 6" xfId="27742" xr:uid="{D8BBEFF8-CBDA-450D-99A5-CA895592129C}"/>
    <cellStyle name="Note 2 2 2 5 6 2" xfId="27743" xr:uid="{CA89743A-ABBB-49BD-8A14-D63F2FA70BD2}"/>
    <cellStyle name="Note 2 2 2 5 6 2 2" xfId="27744" xr:uid="{4C63C06A-0246-4D21-9A15-0A4ADF5BF7B9}"/>
    <cellStyle name="Note 2 2 2 5 6 3" xfId="27745" xr:uid="{67568444-641C-484B-A0DD-4E341F6DF5C2}"/>
    <cellStyle name="Note 2 2 2 5 7" xfId="27746" xr:uid="{B05EF246-1232-497A-A665-475A2B1A3557}"/>
    <cellStyle name="Note 2 2 2 5 7 2" xfId="27747" xr:uid="{660ADF7D-4C1C-4FEA-A601-B30E78C5D4E2}"/>
    <cellStyle name="Note 2 2 2 5 7 2 2" xfId="27748" xr:uid="{B59B8471-D2B9-41AE-98B4-A630B1A07AD2}"/>
    <cellStyle name="Note 2 2 2 5 7 3" xfId="27749" xr:uid="{61C2BF0D-C423-4FF4-8388-66A9A859615E}"/>
    <cellStyle name="Note 2 2 2 5 8" xfId="27750" xr:uid="{C11FDDFB-B48F-4F57-8638-DC28926D1B03}"/>
    <cellStyle name="Note 2 2 2 5 8 2" xfId="27751" xr:uid="{087823AC-BC5D-485A-BB50-3F1C0A8C95B1}"/>
    <cellStyle name="Note 2 2 2 5 8 2 2" xfId="27752" xr:uid="{D1B81497-DB1F-4D29-8965-BF34CF10EC6B}"/>
    <cellStyle name="Note 2 2 2 5 8 3" xfId="27753" xr:uid="{2B4C47E9-0715-4B7E-852E-FDA7E537F99F}"/>
    <cellStyle name="Note 2 2 2 5 9" xfId="27754" xr:uid="{A1DF4225-F1EA-4964-A90C-1909A92912A5}"/>
    <cellStyle name="Note 2 2 2 5 9 2" xfId="27755" xr:uid="{96055665-6B85-4C62-8D21-F74867271744}"/>
    <cellStyle name="Note 2 2 2 5 9 2 2" xfId="27756" xr:uid="{87C3592E-76C1-42FE-8441-4D2068258D21}"/>
    <cellStyle name="Note 2 2 2 5 9 3" xfId="27757" xr:uid="{E042AB7B-8771-4103-814A-F6A525439AD2}"/>
    <cellStyle name="Note 2 2 2 6" xfId="27758" xr:uid="{22A16705-56F3-46FE-8566-F160B2C608BB}"/>
    <cellStyle name="Note 2 2 2 6 2" xfId="27759" xr:uid="{A387B18A-7DE5-4F74-9301-541051D719F1}"/>
    <cellStyle name="Note 2 2 2 6 2 2" xfId="27760" xr:uid="{A9F94900-030A-4CFC-8F07-06D593B936CA}"/>
    <cellStyle name="Note 2 2 2 6 3" xfId="27761" xr:uid="{25E3282C-51DF-408C-94A7-57765EF2F7FB}"/>
    <cellStyle name="Note 2 2 2 6 4" xfId="27762" xr:uid="{3082C3B7-FCF2-4C22-BB67-631C50EDB6CE}"/>
    <cellStyle name="Note 2 2 2 7" xfId="27763" xr:uid="{27F9CAC2-62B1-477D-9649-98F31A8408EB}"/>
    <cellStyle name="Note 2 2 2 7 2" xfId="27764" xr:uid="{78859B62-0D75-4E37-9F16-765DEBE6092A}"/>
    <cellStyle name="Note 2 2 2 7 2 2" xfId="27765" xr:uid="{769E20B8-C6DA-461E-B7B5-E9178E575F15}"/>
    <cellStyle name="Note 2 2 2 7 3" xfId="27766" xr:uid="{4B440334-AE6E-434B-8822-66DDEA294B91}"/>
    <cellStyle name="Note 2 2 2 8" xfId="27767" xr:uid="{C2AC33D5-E54A-4E8E-8E77-70C2E782C33E}"/>
    <cellStyle name="Note 2 2 2 8 2" xfId="27768" xr:uid="{C48EA9EA-7755-4A8E-9AF3-5550BB055A73}"/>
    <cellStyle name="Note 2 2 2 8 2 2" xfId="27769" xr:uid="{98541795-5DC9-4049-B8EE-B88C24D3BA6C}"/>
    <cellStyle name="Note 2 2 2 8 3" xfId="27770" xr:uid="{1EA524AF-C46B-47B6-9739-59C3C00FFEA1}"/>
    <cellStyle name="Note 2 2 2 9" xfId="27771" xr:uid="{A2B9B103-2E21-46FC-926E-0FC2CAAB2CE0}"/>
    <cellStyle name="Note 2 2 2 9 2" xfId="27772" xr:uid="{DD19B9B3-6EF9-47A2-B025-F9CE879C1206}"/>
    <cellStyle name="Note 2 2 2 9 2 2" xfId="27773" xr:uid="{B7427FB2-DDD3-4DC1-B989-1B9ED00A728D}"/>
    <cellStyle name="Note 2 2 2 9 3" xfId="27774" xr:uid="{A5A790C4-2EEF-46D3-8868-9A4E168A72BD}"/>
    <cellStyle name="Note 2 2 20" xfId="27775" xr:uid="{132207A7-3A45-4404-8424-C165ED165418}"/>
    <cellStyle name="Note 2 2 20 2" xfId="27776" xr:uid="{5B423C23-5D42-4F55-B51A-7E917D4CE37C}"/>
    <cellStyle name="Note 2 2 20 2 2" xfId="27777" xr:uid="{C6C68EE4-D1F3-42C4-BF07-A650DC94AC8A}"/>
    <cellStyle name="Note 2 2 20 3" xfId="27778" xr:uid="{2860E0A4-B338-4228-AD6D-712318FC27C6}"/>
    <cellStyle name="Note 2 2 21" xfId="27779" xr:uid="{3627577E-CB59-4CB3-9166-1C1E59BF5028}"/>
    <cellStyle name="Note 2 2 21 2" xfId="27780" xr:uid="{EDC10E6F-5E4B-4716-BB3B-F4FE5ED6637C}"/>
    <cellStyle name="Note 2 2 21 2 2" xfId="27781" xr:uid="{8A663ECB-EC1F-422F-8CB6-7D2EECCEAEFC}"/>
    <cellStyle name="Note 2 2 21 3" xfId="27782" xr:uid="{8210F2CB-767A-40C5-8E51-CBABFD1D005F}"/>
    <cellStyle name="Note 2 2 22" xfId="27783" xr:uid="{78761E01-58AD-4088-A70F-B6C255E11888}"/>
    <cellStyle name="Note 2 2 22 2" xfId="27784" xr:uid="{BEE297F0-8C49-42D7-BA97-D1CF5D341D3D}"/>
    <cellStyle name="Note 2 2 23" xfId="27785" xr:uid="{7F6C8BF8-38C1-40CB-9329-F7701D53A47D}"/>
    <cellStyle name="Note 2 2 24" xfId="27786" xr:uid="{4BF7083E-1AA6-46D6-8437-7E43B926FDC0}"/>
    <cellStyle name="Note 2 2 25" xfId="27787" xr:uid="{4470A573-68CF-4012-9602-9F31D7DBA150}"/>
    <cellStyle name="Note 2 2 26" xfId="27788" xr:uid="{A6BCB1C6-2281-4925-A7AC-7A9DC0A2DF1E}"/>
    <cellStyle name="Note 2 2 27" xfId="27789" xr:uid="{B20582BC-8727-4569-9E75-5E6806CB2BEA}"/>
    <cellStyle name="Note 2 2 3" xfId="27790" xr:uid="{B6EAA3EB-FBD6-45CF-8FAF-AC61BBE23080}"/>
    <cellStyle name="Note 2 2 3 10" xfId="27791" xr:uid="{6EA23230-AC25-4482-A714-836F3A371F1C}"/>
    <cellStyle name="Note 2 2 3 10 2" xfId="27792" xr:uid="{E144A59F-3DA6-450B-B6B4-0F111D8C7534}"/>
    <cellStyle name="Note 2 2 3 10 2 2" xfId="27793" xr:uid="{DE666BEA-E785-42A3-AA48-18A870551247}"/>
    <cellStyle name="Note 2 2 3 10 3" xfId="27794" xr:uid="{92916C9B-A9CA-4B66-A813-088FCFD213D8}"/>
    <cellStyle name="Note 2 2 3 11" xfId="27795" xr:uid="{D336547E-AB6E-459B-8D22-2EF708917B58}"/>
    <cellStyle name="Note 2 2 3 11 2" xfId="27796" xr:uid="{42B9E06E-651F-4C2A-BC40-F5ECEA8D9A16}"/>
    <cellStyle name="Note 2 2 3 11 2 2" xfId="27797" xr:uid="{0F1CDA62-2842-48A6-89FA-E734B03B2988}"/>
    <cellStyle name="Note 2 2 3 11 3" xfId="27798" xr:uid="{B9C1D05F-856E-4BBC-9F5E-09652803FED6}"/>
    <cellStyle name="Note 2 2 3 12" xfId="27799" xr:uid="{91496F54-3EE8-41A1-8C5E-41D052A115E2}"/>
    <cellStyle name="Note 2 2 3 12 2" xfId="27800" xr:uid="{853C6C3B-14C7-4D1C-9F94-D434473EB1EB}"/>
    <cellStyle name="Note 2 2 3 12 2 2" xfId="27801" xr:uid="{F6CB6C87-7A52-487B-8A56-1A1672934062}"/>
    <cellStyle name="Note 2 2 3 12 3" xfId="27802" xr:uid="{7E039D44-8D7A-4A9E-8226-D4CF6781183F}"/>
    <cellStyle name="Note 2 2 3 13" xfId="27803" xr:uid="{5181F75D-9BDB-4832-8112-B518986DD460}"/>
    <cellStyle name="Note 2 2 3 13 2" xfId="27804" xr:uid="{66B602C6-68C6-454F-A6A8-BE0E762E1F18}"/>
    <cellStyle name="Note 2 2 3 13 2 2" xfId="27805" xr:uid="{51EEA2C4-39B1-4E60-9418-BAA54D71D024}"/>
    <cellStyle name="Note 2 2 3 13 3" xfId="27806" xr:uid="{9339DE2A-9C7A-4949-8421-3557C687A62B}"/>
    <cellStyle name="Note 2 2 3 14" xfId="27807" xr:uid="{BB03A221-B2A9-496C-BFD1-F3F0029DB3FD}"/>
    <cellStyle name="Note 2 2 3 14 2" xfId="27808" xr:uid="{29D2925E-8635-423A-A6C2-9F84F307C30A}"/>
    <cellStyle name="Note 2 2 3 14 2 2" xfId="27809" xr:uid="{715DFBA0-6D7E-4AE5-ACCD-2DDDF7E05924}"/>
    <cellStyle name="Note 2 2 3 14 3" xfId="27810" xr:uid="{53CA2AFA-7865-456A-80A1-362041EC7B72}"/>
    <cellStyle name="Note 2 2 3 15" xfId="27811" xr:uid="{13F0559C-686B-4619-A2E4-6BA8871F8E00}"/>
    <cellStyle name="Note 2 2 3 15 2" xfId="27812" xr:uid="{BD2510F7-CC3B-4558-A65D-BF724C2563C9}"/>
    <cellStyle name="Note 2 2 3 15 2 2" xfId="27813" xr:uid="{8333AB50-B078-4623-B648-8CFF4048D5C5}"/>
    <cellStyle name="Note 2 2 3 15 3" xfId="27814" xr:uid="{3A2218F8-0D52-4A36-A9DB-0F72AF0B0329}"/>
    <cellStyle name="Note 2 2 3 16" xfId="27815" xr:uid="{C212CE74-DDC0-4E0A-870E-223741980706}"/>
    <cellStyle name="Note 2 2 3 16 2" xfId="27816" xr:uid="{3AE4DDFF-22F4-4C41-AF75-EC96B03C7246}"/>
    <cellStyle name="Note 2 2 3 16 2 2" xfId="27817" xr:uid="{EA535E82-CD69-48F9-9ECF-153E96847809}"/>
    <cellStyle name="Note 2 2 3 16 3" xfId="27818" xr:uid="{7F8DB69B-6073-405D-B6A3-A71A39BC8AE8}"/>
    <cellStyle name="Note 2 2 3 17" xfId="27819" xr:uid="{AF3F0EA0-E085-456B-A015-DB19E3789F53}"/>
    <cellStyle name="Note 2 2 3 17 2" xfId="27820" xr:uid="{A60F2DBB-C9A0-4E44-AC83-DF84069531DD}"/>
    <cellStyle name="Note 2 2 3 17 2 2" xfId="27821" xr:uid="{DD942C63-A13B-4E6C-98C2-181FC9788CBB}"/>
    <cellStyle name="Note 2 2 3 17 3" xfId="27822" xr:uid="{1C4ADA6F-2A99-4CE7-BEE1-9D4776121BD2}"/>
    <cellStyle name="Note 2 2 3 18" xfId="27823" xr:uid="{94334C56-164F-4808-ACDC-09E63543388C}"/>
    <cellStyle name="Note 2 2 3 18 2" xfId="27824" xr:uid="{C977A09A-1431-4F9F-9CEA-11110D5D0B34}"/>
    <cellStyle name="Note 2 2 3 19" xfId="27825" xr:uid="{362FAAEB-217A-413F-B3EC-62C9C98DC12C}"/>
    <cellStyle name="Note 2 2 3 2" xfId="27826" xr:uid="{66CFE1F4-3AB7-487E-8E36-F63838AF9343}"/>
    <cellStyle name="Note 2 2 3 2 10" xfId="27827" xr:uid="{F7C2C0F0-5282-40B1-9636-90D35DCDD145}"/>
    <cellStyle name="Note 2 2 3 2 10 2" xfId="27828" xr:uid="{220CF097-8A79-4A0D-A471-A3DEB02B8D61}"/>
    <cellStyle name="Note 2 2 3 2 10 2 2" xfId="27829" xr:uid="{30CD5BC7-6D5C-45AA-A9AD-A71DA5698F6B}"/>
    <cellStyle name="Note 2 2 3 2 10 3" xfId="27830" xr:uid="{9B42B433-A201-461D-BDF1-EF09ACD39359}"/>
    <cellStyle name="Note 2 2 3 2 11" xfId="27831" xr:uid="{60BFD035-E03F-479A-91DB-5C724E46ABB8}"/>
    <cellStyle name="Note 2 2 3 2 11 2" xfId="27832" xr:uid="{82050DDE-8867-4BD4-A9FD-C5C966A533B6}"/>
    <cellStyle name="Note 2 2 3 2 11 2 2" xfId="27833" xr:uid="{05C35A7C-1F2C-4915-BE3D-A56D59B6708F}"/>
    <cellStyle name="Note 2 2 3 2 11 3" xfId="27834" xr:uid="{C6EBB87B-461E-4BEF-9D51-FC139CD87EE6}"/>
    <cellStyle name="Note 2 2 3 2 12" xfId="27835" xr:uid="{321E74E0-C28A-4D38-A5DD-444B0371333F}"/>
    <cellStyle name="Note 2 2 3 2 12 2" xfId="27836" xr:uid="{3C5C94B5-3AA7-49D3-955F-A7CF2DF6C9AA}"/>
    <cellStyle name="Note 2 2 3 2 12 2 2" xfId="27837" xr:uid="{7DF76505-BB85-49B0-B2A2-6268EE4DB62A}"/>
    <cellStyle name="Note 2 2 3 2 12 3" xfId="27838" xr:uid="{71E71B34-4EA6-4026-9C04-48D9DED64C41}"/>
    <cellStyle name="Note 2 2 3 2 13" xfId="27839" xr:uid="{A25645CD-7447-454D-A1CE-5F78E16218F0}"/>
    <cellStyle name="Note 2 2 3 2 13 2" xfId="27840" xr:uid="{FDFC4F3A-0C22-425F-A2EA-8C82631EEFD3}"/>
    <cellStyle name="Note 2 2 3 2 13 2 2" xfId="27841" xr:uid="{F02B676A-6B27-4EA1-B4BE-DD3C4CEB3818}"/>
    <cellStyle name="Note 2 2 3 2 13 3" xfId="27842" xr:uid="{5684CBE3-DB7B-4DE1-BD87-04CF1F36ECC8}"/>
    <cellStyle name="Note 2 2 3 2 14" xfId="27843" xr:uid="{0BDC63D9-C0ED-4849-AD2F-71FEA24815C4}"/>
    <cellStyle name="Note 2 2 3 2 14 2" xfId="27844" xr:uid="{C1289F9F-C35C-42E3-AC1D-A17C2F40B36A}"/>
    <cellStyle name="Note 2 2 3 2 14 2 2" xfId="27845" xr:uid="{EACE5E91-F73A-497D-9992-5A4A85B501AE}"/>
    <cellStyle name="Note 2 2 3 2 14 3" xfId="27846" xr:uid="{D1237EDB-440D-4177-8AED-88E3401C427F}"/>
    <cellStyle name="Note 2 2 3 2 15" xfId="27847" xr:uid="{187F2ED5-19C2-44C1-ACCB-C3B81F11394C}"/>
    <cellStyle name="Note 2 2 3 2 15 2" xfId="27848" xr:uid="{A4D9B053-9C1E-4584-9B86-3E6E3A8EF592}"/>
    <cellStyle name="Note 2 2 3 2 15 2 2" xfId="27849" xr:uid="{70FEFF6E-1DC5-4FFD-B05B-1F1BCE0EF3D5}"/>
    <cellStyle name="Note 2 2 3 2 15 3" xfId="27850" xr:uid="{D0212DD7-757C-48DA-945D-B98D1F2DB8D9}"/>
    <cellStyle name="Note 2 2 3 2 16" xfId="27851" xr:uid="{11B1ECF2-ADAF-4F63-B96F-9D6A9BB773F1}"/>
    <cellStyle name="Note 2 2 3 2 16 2" xfId="27852" xr:uid="{1338C447-F7C5-4985-B197-ADEC3E9FAD43}"/>
    <cellStyle name="Note 2 2 3 2 16 2 2" xfId="27853" xr:uid="{ABD3ACC4-19B4-4307-9600-F2F6B1A76E46}"/>
    <cellStyle name="Note 2 2 3 2 16 3" xfId="27854" xr:uid="{F6801B65-4B27-4BA1-8E24-07E2FCC5E96B}"/>
    <cellStyle name="Note 2 2 3 2 17" xfId="27855" xr:uid="{2DDFC49E-A30C-45BB-82AA-A466D61A7645}"/>
    <cellStyle name="Note 2 2 3 2 17 2" xfId="27856" xr:uid="{ECF4DE77-9535-4C3D-AC2D-62FF8C2BFDF6}"/>
    <cellStyle name="Note 2 2 3 2 17 2 2" xfId="27857" xr:uid="{3A62297D-BEF2-487A-8BCB-E0CB2167F5FC}"/>
    <cellStyle name="Note 2 2 3 2 17 3" xfId="27858" xr:uid="{4147387A-3E38-472D-B71C-6AE017256995}"/>
    <cellStyle name="Note 2 2 3 2 18" xfId="27859" xr:uid="{16F8CB5B-772E-4477-B7D4-12EABA3D25D9}"/>
    <cellStyle name="Note 2 2 3 2 18 2" xfId="27860" xr:uid="{75496A2E-158D-4DD4-B1D5-13702493E98F}"/>
    <cellStyle name="Note 2 2 3 2 18 2 2" xfId="27861" xr:uid="{08F41287-BBE8-4D7A-90E8-30869D301FE1}"/>
    <cellStyle name="Note 2 2 3 2 18 3" xfId="27862" xr:uid="{C3D519BA-FDF8-4423-BC8B-C973240F7697}"/>
    <cellStyle name="Note 2 2 3 2 19" xfId="27863" xr:uid="{4B8AF770-B6D7-44D8-838E-A77B7181103A}"/>
    <cellStyle name="Note 2 2 3 2 19 2" xfId="27864" xr:uid="{9B23AB82-03E0-4345-8119-81C41662B299}"/>
    <cellStyle name="Note 2 2 3 2 19 2 2" xfId="27865" xr:uid="{1E8398EC-AAF6-4DC5-B7F5-20023CD7267E}"/>
    <cellStyle name="Note 2 2 3 2 19 3" xfId="27866" xr:uid="{BBD05261-96D0-4D9A-BAE2-4D5AA8E2BC11}"/>
    <cellStyle name="Note 2 2 3 2 2" xfId="27867" xr:uid="{94E4222D-FA12-427E-8851-E56E50C68AFB}"/>
    <cellStyle name="Note 2 2 3 2 2 2" xfId="27868" xr:uid="{FAA74CCD-7241-4F1B-821C-E355C9CB071D}"/>
    <cellStyle name="Note 2 2 3 2 2 2 2" xfId="27869" xr:uid="{92A8ABA7-50F9-43FD-8822-CAB2E988FC14}"/>
    <cellStyle name="Note 2 2 3 2 2 2 2 2" xfId="27870" xr:uid="{D59A9135-FD67-40C3-B096-46F4DF848BB0}"/>
    <cellStyle name="Note 2 2 3 2 2 2 3" xfId="27871" xr:uid="{F614C335-12F1-4D7C-AFF5-9FBBA0685449}"/>
    <cellStyle name="Note 2 2 3 2 2 2 4" xfId="27872" xr:uid="{9669C430-593B-439F-9A50-7871B73DEF96}"/>
    <cellStyle name="Note 2 2 3 2 2 3" xfId="27873" xr:uid="{39218598-5915-46C5-80DB-A0928E5B2543}"/>
    <cellStyle name="Note 2 2 3 2 2 3 2" xfId="27874" xr:uid="{76645AB4-0094-4F7E-AE82-02FDBEE1C0B4}"/>
    <cellStyle name="Note 2 2 3 2 2 4" xfId="27875" xr:uid="{F75DB256-9CCE-4ECC-B4EF-A5A16C9CFFA9}"/>
    <cellStyle name="Note 2 2 3 2 2 5" xfId="27876" xr:uid="{BA281BCA-1AA2-4047-A9B5-A52A08255C98}"/>
    <cellStyle name="Note 2 2 3 2 20" xfId="27877" xr:uid="{2AB30127-DE07-4E11-9EEA-0389CB866FC5}"/>
    <cellStyle name="Note 2 2 3 2 20 2" xfId="27878" xr:uid="{E90EDDA4-8A66-4F20-BB31-7605BD57DD63}"/>
    <cellStyle name="Note 2 2 3 2 20 2 2" xfId="27879" xr:uid="{CE5C1C66-6190-47C1-A620-07E6ACCDE3FF}"/>
    <cellStyle name="Note 2 2 3 2 20 3" xfId="27880" xr:uid="{8C2EDC14-60C2-42F4-889B-4974F5A8364E}"/>
    <cellStyle name="Note 2 2 3 2 21" xfId="27881" xr:uid="{EDB555C9-5D0F-4EDF-88C7-3B3E4D63724A}"/>
    <cellStyle name="Note 2 2 3 2 21 2" xfId="27882" xr:uid="{C8F5F341-47DD-4AC4-AF46-892C66E7535B}"/>
    <cellStyle name="Note 2 2 3 2 22" xfId="27883" xr:uid="{72A35804-6FA3-4E9D-85DF-174663CC548D}"/>
    <cellStyle name="Note 2 2 3 2 23" xfId="27884" xr:uid="{A5C1F5A0-2FCF-45AF-8716-AC58294FAE1C}"/>
    <cellStyle name="Note 2 2 3 2 3" xfId="27885" xr:uid="{9118EBED-BD0E-49EC-ACA0-131EC174466F}"/>
    <cellStyle name="Note 2 2 3 2 3 2" xfId="27886" xr:uid="{B323125F-FC78-4DBD-BFCD-49A2DD4F4289}"/>
    <cellStyle name="Note 2 2 3 2 3 2 2" xfId="27887" xr:uid="{D642B072-D5A2-4EC4-85CE-32BF5B402F4B}"/>
    <cellStyle name="Note 2 2 3 2 3 2 3" xfId="27888" xr:uid="{B1869496-E5DC-4FAA-A654-2B7884FC3223}"/>
    <cellStyle name="Note 2 2 3 2 3 3" xfId="27889" xr:uid="{DDDF9E65-99D5-4236-BC6E-EC176C9D38B8}"/>
    <cellStyle name="Note 2 2 3 2 3 3 2" xfId="27890" xr:uid="{D50F6951-7DE5-4F02-9868-03DA21B76350}"/>
    <cellStyle name="Note 2 2 3 2 3 4" xfId="27891" xr:uid="{F4683F46-193B-489F-8246-C7E691887887}"/>
    <cellStyle name="Note 2 2 3 2 4" xfId="27892" xr:uid="{AC3FBF5F-A683-4DE6-B05E-FE1441546631}"/>
    <cellStyle name="Note 2 2 3 2 4 2" xfId="27893" xr:uid="{C1A8F139-5AEF-422D-9803-AEFA25924C94}"/>
    <cellStyle name="Note 2 2 3 2 4 2 2" xfId="27894" xr:uid="{7C8B40E6-BF92-4955-93D0-F7A58856D36B}"/>
    <cellStyle name="Note 2 2 3 2 4 3" xfId="27895" xr:uid="{A2E6A6EB-26F9-4FF5-8CF1-E375187268F9}"/>
    <cellStyle name="Note 2 2 3 2 4 4" xfId="27896" xr:uid="{43F13094-23A3-4C32-B3F0-CCE554640F4A}"/>
    <cellStyle name="Note 2 2 3 2 5" xfId="27897" xr:uid="{CEBF06BC-1870-42E0-9FBE-E9F9EF5C519C}"/>
    <cellStyle name="Note 2 2 3 2 5 2" xfId="27898" xr:uid="{388F6C62-5774-45E0-BB5D-92A9DB1A7F09}"/>
    <cellStyle name="Note 2 2 3 2 5 2 2" xfId="27899" xr:uid="{CB20B5E1-7BEB-498D-9A14-36DB9E258AC1}"/>
    <cellStyle name="Note 2 2 3 2 5 3" xfId="27900" xr:uid="{0B8E11B4-0842-4918-827C-348528E0ABD6}"/>
    <cellStyle name="Note 2 2 3 2 5 4" xfId="27901" xr:uid="{88BF89E8-F625-4A6D-BA5A-6E41789DD963}"/>
    <cellStyle name="Note 2 2 3 2 6" xfId="27902" xr:uid="{22C423F4-1DED-4C0F-A63A-C444EC920969}"/>
    <cellStyle name="Note 2 2 3 2 6 2" xfId="27903" xr:uid="{DE4B9373-6B40-4FCC-A330-95155C733CCD}"/>
    <cellStyle name="Note 2 2 3 2 6 2 2" xfId="27904" xr:uid="{C8CBAA14-AE86-42EE-BABB-6E7EE6C37AB8}"/>
    <cellStyle name="Note 2 2 3 2 6 3" xfId="27905" xr:uid="{0E01B26E-6292-4AAA-89D1-532EFBD2B2CF}"/>
    <cellStyle name="Note 2 2 3 2 7" xfId="27906" xr:uid="{1E451472-1A99-4948-B357-0FAC07E8EF8A}"/>
    <cellStyle name="Note 2 2 3 2 7 2" xfId="27907" xr:uid="{8AB7A0A6-3551-4FA5-A9CE-DC34FDF80B1E}"/>
    <cellStyle name="Note 2 2 3 2 7 2 2" xfId="27908" xr:uid="{8D5CD9A0-C3DE-4482-AC1E-3B0003AA3993}"/>
    <cellStyle name="Note 2 2 3 2 7 3" xfId="27909" xr:uid="{BBDD311D-A164-450D-BB60-D401F1A9AE0E}"/>
    <cellStyle name="Note 2 2 3 2 8" xfId="27910" xr:uid="{AFCC84B7-D5FC-48B6-9C89-224F20FF85CB}"/>
    <cellStyle name="Note 2 2 3 2 8 2" xfId="27911" xr:uid="{C13169F5-D15E-4148-AF14-94CFF2A7C66A}"/>
    <cellStyle name="Note 2 2 3 2 8 2 2" xfId="27912" xr:uid="{15E555B8-5404-403E-94FF-AC4D92345A16}"/>
    <cellStyle name="Note 2 2 3 2 8 3" xfId="27913" xr:uid="{4F3A953C-E290-4194-B018-7A6A5BA690F3}"/>
    <cellStyle name="Note 2 2 3 2 9" xfId="27914" xr:uid="{730D50BB-2363-4B2D-B0AC-97DB6EBE6286}"/>
    <cellStyle name="Note 2 2 3 2 9 2" xfId="27915" xr:uid="{CF5E892F-7247-45B7-852F-3579123E67DB}"/>
    <cellStyle name="Note 2 2 3 2 9 2 2" xfId="27916" xr:uid="{F4C89276-B535-4240-AD08-5D9057BC59CF}"/>
    <cellStyle name="Note 2 2 3 2 9 3" xfId="27917" xr:uid="{32DEEB6C-0244-4512-A991-FA64871C7D74}"/>
    <cellStyle name="Note 2 2 3 20" xfId="27918" xr:uid="{13496FC0-7686-4BFB-8484-3BBB7F7DAA6C}"/>
    <cellStyle name="Note 2 2 3 3" xfId="27919" xr:uid="{31CAC7BC-B8BB-4598-97D1-6CE4B640C268}"/>
    <cellStyle name="Note 2 2 3 3 2" xfId="27920" xr:uid="{AE46B5FF-F7A9-4222-941B-EB2525F6E254}"/>
    <cellStyle name="Note 2 2 3 3 2 2" xfId="27921" xr:uid="{CDFF05FE-7CC4-4991-8395-BC8939913B2B}"/>
    <cellStyle name="Note 2 2 3 3 2 2 2" xfId="27922" xr:uid="{097BE3E4-3414-4CA4-9814-755967C45A6F}"/>
    <cellStyle name="Note 2 2 3 3 2 3" xfId="27923" xr:uid="{22E2D923-3D6F-4CB5-AD8C-58D944B152E5}"/>
    <cellStyle name="Note 2 2 3 3 2 4" xfId="27924" xr:uid="{6E38A273-7D56-443D-AA82-BDDA263358E4}"/>
    <cellStyle name="Note 2 2 3 3 3" xfId="27925" xr:uid="{578F462C-B0B2-4B17-8453-A27184AB5FF1}"/>
    <cellStyle name="Note 2 2 3 3 3 2" xfId="27926" xr:uid="{2F79B189-05EB-4093-B303-BDAB93734869}"/>
    <cellStyle name="Note 2 2 3 3 4" xfId="27927" xr:uid="{B6C7785D-0706-4548-BAE9-8DF3F6F774A5}"/>
    <cellStyle name="Note 2 2 3 3 5" xfId="27928" xr:uid="{7E0AB7DF-9AF3-462B-A24C-AB9573763A6E}"/>
    <cellStyle name="Note 2 2 3 4" xfId="27929" xr:uid="{A5593E0E-C8E9-4B8E-810E-778F1FA35FA6}"/>
    <cellStyle name="Note 2 2 3 4 2" xfId="27930" xr:uid="{DF03F170-BD3F-4A27-9335-BC7E696C2111}"/>
    <cellStyle name="Note 2 2 3 4 2 2" xfId="27931" xr:uid="{B269B0F1-8EDE-4AF5-90C7-A4DAD632F23B}"/>
    <cellStyle name="Note 2 2 3 4 2 3" xfId="27932" xr:uid="{D7E7D88B-65AD-43A9-B110-C2A3A5E463EE}"/>
    <cellStyle name="Note 2 2 3 4 3" xfId="27933" xr:uid="{1D46E61D-B3BD-417E-8BDA-C6C765670A2B}"/>
    <cellStyle name="Note 2 2 3 4 3 2" xfId="27934" xr:uid="{3615A017-4A7F-4900-8583-FA6F23792029}"/>
    <cellStyle name="Note 2 2 3 4 4" xfId="27935" xr:uid="{9426DA25-C047-4C24-842C-BCAECF309A51}"/>
    <cellStyle name="Note 2 2 3 5" xfId="27936" xr:uid="{21AD037F-2059-4A91-9616-51E1217CC12D}"/>
    <cellStyle name="Note 2 2 3 5 2" xfId="27937" xr:uid="{189FB39C-9A61-410F-8F72-7ED158D703DC}"/>
    <cellStyle name="Note 2 2 3 5 2 2" xfId="27938" xr:uid="{F70862A5-84C8-432D-A8B8-86F4E47711AC}"/>
    <cellStyle name="Note 2 2 3 5 2 3" xfId="27939" xr:uid="{EAFF9A46-08D9-495C-B810-43F791C6FB23}"/>
    <cellStyle name="Note 2 2 3 5 3" xfId="27940" xr:uid="{95064B0F-9825-4D6A-A9CF-8B6F3D35D308}"/>
    <cellStyle name="Note 2 2 3 5 4" xfId="27941" xr:uid="{9D8EE0E8-9800-46EA-9898-8CB37A5E3F60}"/>
    <cellStyle name="Note 2 2 3 6" xfId="27942" xr:uid="{E708215C-0D53-4EFC-8134-2EAC7F5A85FE}"/>
    <cellStyle name="Note 2 2 3 6 2" xfId="27943" xr:uid="{4423B5E5-5807-4370-A46E-90B6A251CEB0}"/>
    <cellStyle name="Note 2 2 3 6 2 2" xfId="27944" xr:uid="{020FC8FC-5758-45DE-9404-7F8D41486D8F}"/>
    <cellStyle name="Note 2 2 3 6 3" xfId="27945" xr:uid="{403E054D-CD2F-428E-A50E-903F12EDA1F4}"/>
    <cellStyle name="Note 2 2 3 6 4" xfId="27946" xr:uid="{C2AAA657-8776-4651-A196-0899C4C1A1AF}"/>
    <cellStyle name="Note 2 2 3 7" xfId="27947" xr:uid="{D10A2378-0C3D-4A2B-9346-026B612944C0}"/>
    <cellStyle name="Note 2 2 3 7 2" xfId="27948" xr:uid="{61C7BE26-F79B-42C1-B6EB-4359FB80E770}"/>
    <cellStyle name="Note 2 2 3 7 2 2" xfId="27949" xr:uid="{B16F9261-3109-41B9-9C3B-7A724366E00E}"/>
    <cellStyle name="Note 2 2 3 7 3" xfId="27950" xr:uid="{C61E0B58-FFAF-4D5F-B9CB-A274F8DB0D56}"/>
    <cellStyle name="Note 2 2 3 8" xfId="27951" xr:uid="{32EB9179-12FA-449F-A021-13DAF3035465}"/>
    <cellStyle name="Note 2 2 3 8 2" xfId="27952" xr:uid="{9CF62270-4EA6-4F71-95B9-3C856D2F6CFC}"/>
    <cellStyle name="Note 2 2 3 8 2 2" xfId="27953" xr:uid="{93A0C701-9638-4662-9191-CA3FC5D19720}"/>
    <cellStyle name="Note 2 2 3 8 3" xfId="27954" xr:uid="{12446517-DD3F-4BAC-A19F-71FC8B598758}"/>
    <cellStyle name="Note 2 2 3 9" xfId="27955" xr:uid="{3F30877A-CA0C-4F07-9D90-5BA8AB8BFFE1}"/>
    <cellStyle name="Note 2 2 3 9 2" xfId="27956" xr:uid="{7D61D994-DED5-4BAC-9100-AEFF334AD5FC}"/>
    <cellStyle name="Note 2 2 3 9 2 2" xfId="27957" xr:uid="{8D97C24F-AA25-4623-A743-7ED1C5EE82FD}"/>
    <cellStyle name="Note 2 2 3 9 3" xfId="27958" xr:uid="{8ED1EA55-48E2-48A1-B1B9-BB6468A55E6D}"/>
    <cellStyle name="Note 2 2 4" xfId="27959" xr:uid="{1AF455A9-1975-456E-8364-6BE84EF06EFF}"/>
    <cellStyle name="Note 2 2 4 10" xfId="27960" xr:uid="{08516B9E-2A33-46A3-AE2C-404D1DD5E1A5}"/>
    <cellStyle name="Note 2 2 4 10 2" xfId="27961" xr:uid="{8565F546-E904-48E6-9097-9CB886F74D95}"/>
    <cellStyle name="Note 2 2 4 10 2 2" xfId="27962" xr:uid="{A5E6F0F9-A5E0-498F-B4D9-79030EB068DD}"/>
    <cellStyle name="Note 2 2 4 10 3" xfId="27963" xr:uid="{93AA6611-1010-468D-86CB-2BF28A92E77A}"/>
    <cellStyle name="Note 2 2 4 11" xfId="27964" xr:uid="{9C3D8546-B4F2-430A-A3FE-FE0376B80556}"/>
    <cellStyle name="Note 2 2 4 11 2" xfId="27965" xr:uid="{27C518F3-C395-4ABF-9383-D4485A5BAD98}"/>
    <cellStyle name="Note 2 2 4 11 2 2" xfId="27966" xr:uid="{7C9E8F14-AEE2-47FA-BBAF-FDA39FBF6C93}"/>
    <cellStyle name="Note 2 2 4 11 3" xfId="27967" xr:uid="{1474EBC9-36C3-4F2E-A90F-0B3282A8EF27}"/>
    <cellStyle name="Note 2 2 4 12" xfId="27968" xr:uid="{EBBD7321-5228-4D54-910B-187221D1DE94}"/>
    <cellStyle name="Note 2 2 4 12 2" xfId="27969" xr:uid="{8B327373-04AD-4230-94FC-28D423FDAB9A}"/>
    <cellStyle name="Note 2 2 4 12 2 2" xfId="27970" xr:uid="{48FD85C3-EDA9-4223-A0F9-80F173F7D7F1}"/>
    <cellStyle name="Note 2 2 4 12 3" xfId="27971" xr:uid="{EA18149D-7DA4-4393-87B6-AB1E0B0E370B}"/>
    <cellStyle name="Note 2 2 4 13" xfId="27972" xr:uid="{48FC27B7-01FA-40C0-92B6-D00060059250}"/>
    <cellStyle name="Note 2 2 4 13 2" xfId="27973" xr:uid="{EA94F87A-6F21-434A-9B77-75614EFF3279}"/>
    <cellStyle name="Note 2 2 4 13 2 2" xfId="27974" xr:uid="{40783B4C-C3C7-43AA-A749-45AA61BD23BF}"/>
    <cellStyle name="Note 2 2 4 13 3" xfId="27975" xr:uid="{468ED17A-33AE-47D7-BCBD-CE97247128DC}"/>
    <cellStyle name="Note 2 2 4 14" xfId="27976" xr:uid="{965F1A12-6D98-4975-B467-BDCE1A0FD934}"/>
    <cellStyle name="Note 2 2 4 14 2" xfId="27977" xr:uid="{C0404BC3-9880-4B69-992C-0F4434226750}"/>
    <cellStyle name="Note 2 2 4 14 2 2" xfId="27978" xr:uid="{13B4C078-1170-4A75-817C-9E199BFDBC80}"/>
    <cellStyle name="Note 2 2 4 14 3" xfId="27979" xr:uid="{62926E56-ECE3-49ED-AF47-98727DA25F2B}"/>
    <cellStyle name="Note 2 2 4 15" xfId="27980" xr:uid="{3DD4FB2C-D440-408F-BFB3-C38A6DDA6C54}"/>
    <cellStyle name="Note 2 2 4 15 2" xfId="27981" xr:uid="{41241185-782C-4804-B8BE-F75533A62882}"/>
    <cellStyle name="Note 2 2 4 15 2 2" xfId="27982" xr:uid="{21B8DEB5-5711-4DE7-8056-56CC1374C726}"/>
    <cellStyle name="Note 2 2 4 15 3" xfId="27983" xr:uid="{67016670-E5EB-41D5-8EEF-8FDA77EE0ABF}"/>
    <cellStyle name="Note 2 2 4 16" xfId="27984" xr:uid="{AF467D40-4C40-493B-A443-4BA99E5AC7A7}"/>
    <cellStyle name="Note 2 2 4 16 2" xfId="27985" xr:uid="{C5961017-A16F-4339-87F6-EA42F9EAE043}"/>
    <cellStyle name="Note 2 2 4 16 2 2" xfId="27986" xr:uid="{C70AB39B-F164-4E65-AB19-85643057244A}"/>
    <cellStyle name="Note 2 2 4 16 3" xfId="27987" xr:uid="{E3A8B64D-5C47-4F2E-882B-039DB8AB28DE}"/>
    <cellStyle name="Note 2 2 4 17" xfId="27988" xr:uid="{DB8E7808-798B-4A96-B5BF-E102CC34B12E}"/>
    <cellStyle name="Note 2 2 4 17 2" xfId="27989" xr:uid="{7378D5AA-4C43-42A2-96E9-08659C6F45A4}"/>
    <cellStyle name="Note 2 2 4 17 2 2" xfId="27990" xr:uid="{8B2C8DA1-0329-4CA7-9902-5343E1D9DDB2}"/>
    <cellStyle name="Note 2 2 4 17 3" xfId="27991" xr:uid="{513BAC19-60C9-4983-B375-6917CB8DB9FA}"/>
    <cellStyle name="Note 2 2 4 18" xfId="27992" xr:uid="{F32C3B0F-528F-46D8-B8F6-E0E83C3DED83}"/>
    <cellStyle name="Note 2 2 4 18 2" xfId="27993" xr:uid="{9BAD7792-5B07-41A3-8B0B-10B36CD22009}"/>
    <cellStyle name="Note 2 2 4 19" xfId="27994" xr:uid="{3C6034BC-B437-4FD8-94A5-E4725E73279B}"/>
    <cellStyle name="Note 2 2 4 2" xfId="27995" xr:uid="{17ED139B-6F4C-405F-9507-39D802F38004}"/>
    <cellStyle name="Note 2 2 4 2 10" xfId="27996" xr:uid="{FCA10577-B96D-4959-B282-CF2DEBA5408E}"/>
    <cellStyle name="Note 2 2 4 2 10 2" xfId="27997" xr:uid="{3D909CE7-F39A-4B11-B7C5-41DB8D7CF8F0}"/>
    <cellStyle name="Note 2 2 4 2 10 2 2" xfId="27998" xr:uid="{C4D5D361-2593-44C4-B492-0DF9E6A33303}"/>
    <cellStyle name="Note 2 2 4 2 10 3" xfId="27999" xr:uid="{2566EE6D-84BB-4E7B-8E2C-8BB97F75DF7A}"/>
    <cellStyle name="Note 2 2 4 2 11" xfId="28000" xr:uid="{7368F2C8-230F-4558-B287-DB184D3B03A7}"/>
    <cellStyle name="Note 2 2 4 2 11 2" xfId="28001" xr:uid="{54C08091-B89B-41D8-A4C8-A315A56DA5E3}"/>
    <cellStyle name="Note 2 2 4 2 11 2 2" xfId="28002" xr:uid="{B4977F54-7411-42FC-BA20-734BFFBCCB23}"/>
    <cellStyle name="Note 2 2 4 2 11 3" xfId="28003" xr:uid="{DA8F2813-2743-4884-8471-3BECE02BC432}"/>
    <cellStyle name="Note 2 2 4 2 12" xfId="28004" xr:uid="{27247632-554F-459C-955B-8436E493AE7A}"/>
    <cellStyle name="Note 2 2 4 2 12 2" xfId="28005" xr:uid="{72949093-6F51-40B0-9F3A-0BC5BD6A8EDC}"/>
    <cellStyle name="Note 2 2 4 2 12 2 2" xfId="28006" xr:uid="{8759FDE1-5BAF-498E-BD06-DCBDE69CFAD2}"/>
    <cellStyle name="Note 2 2 4 2 12 3" xfId="28007" xr:uid="{0E077226-2AD6-4E9B-A9F3-E9D11EE3D520}"/>
    <cellStyle name="Note 2 2 4 2 13" xfId="28008" xr:uid="{0715422F-A35A-4305-8B50-3C9C56689041}"/>
    <cellStyle name="Note 2 2 4 2 13 2" xfId="28009" xr:uid="{382BDC4D-6097-494C-8B1E-848242AE9937}"/>
    <cellStyle name="Note 2 2 4 2 13 2 2" xfId="28010" xr:uid="{DFCEC662-1BA5-4AF0-992B-52DA4F92C8C0}"/>
    <cellStyle name="Note 2 2 4 2 13 3" xfId="28011" xr:uid="{BD372202-374D-4651-B136-2CC81C522FB2}"/>
    <cellStyle name="Note 2 2 4 2 14" xfId="28012" xr:uid="{EE9B2DCC-B0E3-45D7-A9A1-A5B343882DF0}"/>
    <cellStyle name="Note 2 2 4 2 14 2" xfId="28013" xr:uid="{5B613D2D-7D75-4B92-8CF0-3F7746741D56}"/>
    <cellStyle name="Note 2 2 4 2 14 2 2" xfId="28014" xr:uid="{8EF42C38-88D1-48E9-AB19-82E26761C041}"/>
    <cellStyle name="Note 2 2 4 2 14 3" xfId="28015" xr:uid="{71EC8F83-2718-4C44-AA4F-77A4D11FEC91}"/>
    <cellStyle name="Note 2 2 4 2 15" xfId="28016" xr:uid="{7E6832C3-19F2-46C1-B364-93068E40AEE1}"/>
    <cellStyle name="Note 2 2 4 2 15 2" xfId="28017" xr:uid="{BC85E918-9ADE-48B9-8556-3B84AE53A969}"/>
    <cellStyle name="Note 2 2 4 2 15 2 2" xfId="28018" xr:uid="{D393A949-73CB-43CA-BE87-5FA8DA35EC5B}"/>
    <cellStyle name="Note 2 2 4 2 15 3" xfId="28019" xr:uid="{FAAC571D-C550-4217-AB8A-E20BB8A0C3E9}"/>
    <cellStyle name="Note 2 2 4 2 16" xfId="28020" xr:uid="{28E16B6E-092D-40C5-B45C-88FE20EB380F}"/>
    <cellStyle name="Note 2 2 4 2 16 2" xfId="28021" xr:uid="{9A4CC293-B1B7-4863-9FAA-EEE96E36FCD0}"/>
    <cellStyle name="Note 2 2 4 2 16 2 2" xfId="28022" xr:uid="{E9F44756-6B49-4B14-96DA-0147F10B3BA3}"/>
    <cellStyle name="Note 2 2 4 2 16 3" xfId="28023" xr:uid="{766E3A90-0BEA-4E99-B241-0CF4E4BE8323}"/>
    <cellStyle name="Note 2 2 4 2 17" xfId="28024" xr:uid="{7B00B76E-386D-4ABC-84A5-F436A83659F9}"/>
    <cellStyle name="Note 2 2 4 2 17 2" xfId="28025" xr:uid="{FE9C98BF-7117-4BE8-BF87-B2E948E9B2AE}"/>
    <cellStyle name="Note 2 2 4 2 17 2 2" xfId="28026" xr:uid="{7F6AFE44-F427-4813-8EC7-00C96A3D4220}"/>
    <cellStyle name="Note 2 2 4 2 17 3" xfId="28027" xr:uid="{040AD7A1-4B80-4D00-922F-EBDBBAADBDD2}"/>
    <cellStyle name="Note 2 2 4 2 18" xfId="28028" xr:uid="{96B4361E-70AC-4814-A562-3D15048A0FA9}"/>
    <cellStyle name="Note 2 2 4 2 18 2" xfId="28029" xr:uid="{E4483025-4A7E-43BF-81D2-BF0E68EFA50F}"/>
    <cellStyle name="Note 2 2 4 2 18 2 2" xfId="28030" xr:uid="{E8B09B4E-C55C-4559-BD27-9BB290833A7F}"/>
    <cellStyle name="Note 2 2 4 2 18 3" xfId="28031" xr:uid="{E8FA4BC7-B5C8-4E11-BA35-E0B6F7F54EB3}"/>
    <cellStyle name="Note 2 2 4 2 19" xfId="28032" xr:uid="{FA3F52B4-E91E-4F4B-856A-0E7810470799}"/>
    <cellStyle name="Note 2 2 4 2 19 2" xfId="28033" xr:uid="{A5E225F9-7B18-4C58-8F97-8C4936A1C63E}"/>
    <cellStyle name="Note 2 2 4 2 19 2 2" xfId="28034" xr:uid="{01C1D5D5-35AF-4FF4-B492-BC11C6F85919}"/>
    <cellStyle name="Note 2 2 4 2 19 3" xfId="28035" xr:uid="{9138AFB1-A38B-4306-8FA7-DA34DF857947}"/>
    <cellStyle name="Note 2 2 4 2 2" xfId="28036" xr:uid="{87CC1925-445B-460E-B09A-F057F300B479}"/>
    <cellStyle name="Note 2 2 4 2 2 2" xfId="28037" xr:uid="{375D8A5E-CDF3-4F0E-B33D-DB27330085F0}"/>
    <cellStyle name="Note 2 2 4 2 2 2 2" xfId="28038" xr:uid="{A0C14041-EFF5-4B47-917D-5EFCBE92D4AE}"/>
    <cellStyle name="Note 2 2 4 2 2 2 2 2" xfId="28039" xr:uid="{A70D1084-A3B9-4434-8DF2-0642EE192027}"/>
    <cellStyle name="Note 2 2 4 2 2 2 3" xfId="28040" xr:uid="{984DCACF-E211-44DB-BA13-F873ED01C7AF}"/>
    <cellStyle name="Note 2 2 4 2 2 2 4" xfId="28041" xr:uid="{D6E601B7-C241-43BA-B018-66E1D8C85B7C}"/>
    <cellStyle name="Note 2 2 4 2 2 3" xfId="28042" xr:uid="{045F26B2-5ECC-4FDD-AD30-EF3DC9F25165}"/>
    <cellStyle name="Note 2 2 4 2 2 3 2" xfId="28043" xr:uid="{C8872B15-7DF7-480B-8867-79FF0647A72E}"/>
    <cellStyle name="Note 2 2 4 2 2 4" xfId="28044" xr:uid="{AD050FB7-DC98-49C8-84AB-F6F83886773B}"/>
    <cellStyle name="Note 2 2 4 2 2 5" xfId="28045" xr:uid="{DD1FABC4-71A2-4D8A-A153-9431EC18F40A}"/>
    <cellStyle name="Note 2 2 4 2 20" xfId="28046" xr:uid="{A3AA1040-FAA7-42CA-BDCF-5AC03CC8EE96}"/>
    <cellStyle name="Note 2 2 4 2 20 2" xfId="28047" xr:uid="{E27B1D4B-9DDD-48AB-B469-0187545CCE81}"/>
    <cellStyle name="Note 2 2 4 2 20 2 2" xfId="28048" xr:uid="{85ADE4EC-FE82-48A4-926C-1E68D5AE15A7}"/>
    <cellStyle name="Note 2 2 4 2 20 3" xfId="28049" xr:uid="{28E25E08-1F61-4099-B672-52A820692A12}"/>
    <cellStyle name="Note 2 2 4 2 21" xfId="28050" xr:uid="{55BAD377-AC80-40FF-BCE9-AB52D4215AF5}"/>
    <cellStyle name="Note 2 2 4 2 21 2" xfId="28051" xr:uid="{55545763-4E55-435C-A13E-78FDC7A8E0A8}"/>
    <cellStyle name="Note 2 2 4 2 22" xfId="28052" xr:uid="{E161CDB5-27A5-4893-BA0D-FD0E8DCB5CF8}"/>
    <cellStyle name="Note 2 2 4 2 23" xfId="28053" xr:uid="{C541DEBC-AA0C-4B30-9237-E525E4E30013}"/>
    <cellStyle name="Note 2 2 4 2 3" xfId="28054" xr:uid="{E405E45E-098F-4B5E-8DBD-7A85B84399E3}"/>
    <cellStyle name="Note 2 2 4 2 3 2" xfId="28055" xr:uid="{BCDC816B-5C38-41F8-944F-9EE439F76B0C}"/>
    <cellStyle name="Note 2 2 4 2 3 2 2" xfId="28056" xr:uid="{118D1649-3329-48A6-BA4F-3BFBE1C676C8}"/>
    <cellStyle name="Note 2 2 4 2 3 2 3" xfId="28057" xr:uid="{89BDCE72-69B3-4814-AB7E-B466002EA79C}"/>
    <cellStyle name="Note 2 2 4 2 3 3" xfId="28058" xr:uid="{A24405EB-657E-4583-AEC1-B5A0FF6F7089}"/>
    <cellStyle name="Note 2 2 4 2 3 3 2" xfId="28059" xr:uid="{BA911916-0F42-42A1-8514-F0178961FE63}"/>
    <cellStyle name="Note 2 2 4 2 3 4" xfId="28060" xr:uid="{16CA7814-47E5-4A36-836C-F2D236A3DA00}"/>
    <cellStyle name="Note 2 2 4 2 4" xfId="28061" xr:uid="{6F0F57F5-4DDF-4E39-8995-88FDB9AACA33}"/>
    <cellStyle name="Note 2 2 4 2 4 2" xfId="28062" xr:uid="{DF15BB29-9C47-4626-AD0D-9BE4814D7EC1}"/>
    <cellStyle name="Note 2 2 4 2 4 2 2" xfId="28063" xr:uid="{E4B37FE4-BEC9-41AC-AC6F-C3ED88002D42}"/>
    <cellStyle name="Note 2 2 4 2 4 3" xfId="28064" xr:uid="{25D18B04-5B3E-4FE9-824F-1AF05D5A9948}"/>
    <cellStyle name="Note 2 2 4 2 4 4" xfId="28065" xr:uid="{3D3FB1CD-02E3-4661-A712-D788B644ED8C}"/>
    <cellStyle name="Note 2 2 4 2 5" xfId="28066" xr:uid="{DE30FED0-7BB5-48AC-9162-A9AD3488755A}"/>
    <cellStyle name="Note 2 2 4 2 5 2" xfId="28067" xr:uid="{073AD735-EAEA-4F75-981E-6C67BCAF30B5}"/>
    <cellStyle name="Note 2 2 4 2 5 2 2" xfId="28068" xr:uid="{7668C98B-4B15-4508-A6DC-5B239568DCCC}"/>
    <cellStyle name="Note 2 2 4 2 5 3" xfId="28069" xr:uid="{AC3F01BF-750D-4E21-B1D8-3F652D474EE7}"/>
    <cellStyle name="Note 2 2 4 2 5 4" xfId="28070" xr:uid="{080F3FBE-94E7-4449-BD06-23DF6FCFA527}"/>
    <cellStyle name="Note 2 2 4 2 6" xfId="28071" xr:uid="{1227E519-4A41-4888-AC3F-9A6F519F8DE6}"/>
    <cellStyle name="Note 2 2 4 2 6 2" xfId="28072" xr:uid="{C52260BD-D9D9-4BC7-8BFE-DDFA4E3912B4}"/>
    <cellStyle name="Note 2 2 4 2 6 2 2" xfId="28073" xr:uid="{6712DEB2-3DC3-4656-A67B-193CC5D9293F}"/>
    <cellStyle name="Note 2 2 4 2 6 3" xfId="28074" xr:uid="{7B165088-3FFC-4893-89CC-5F6B59C2DC41}"/>
    <cellStyle name="Note 2 2 4 2 7" xfId="28075" xr:uid="{DEBC7B37-DAD5-4B00-A3A7-DA66EE62A19A}"/>
    <cellStyle name="Note 2 2 4 2 7 2" xfId="28076" xr:uid="{9856C66E-CF6A-4705-8879-85ABDFD57EF8}"/>
    <cellStyle name="Note 2 2 4 2 7 2 2" xfId="28077" xr:uid="{391C6489-CAAA-4105-AC7D-44BAD0742F4C}"/>
    <cellStyle name="Note 2 2 4 2 7 3" xfId="28078" xr:uid="{15D78BE8-64B7-47D5-8247-0966642D6BA3}"/>
    <cellStyle name="Note 2 2 4 2 8" xfId="28079" xr:uid="{AEFDCEA4-1C81-40FB-BE67-CB7100944E89}"/>
    <cellStyle name="Note 2 2 4 2 8 2" xfId="28080" xr:uid="{B01FF336-0A08-4F96-9C38-FAF6D08703D4}"/>
    <cellStyle name="Note 2 2 4 2 8 2 2" xfId="28081" xr:uid="{DFEC429A-5FD5-4E83-BDFF-9DE1C94C04A1}"/>
    <cellStyle name="Note 2 2 4 2 8 3" xfId="28082" xr:uid="{66E640B1-EADF-4F15-85A2-90CE6F350296}"/>
    <cellStyle name="Note 2 2 4 2 9" xfId="28083" xr:uid="{C5438536-BEDB-4979-A23D-7BCFAC1160CF}"/>
    <cellStyle name="Note 2 2 4 2 9 2" xfId="28084" xr:uid="{48E6FAC2-E6A5-4332-AFA2-FB3DC2430463}"/>
    <cellStyle name="Note 2 2 4 2 9 2 2" xfId="28085" xr:uid="{993D2CE0-D573-4B7E-B069-255F6DCFCC66}"/>
    <cellStyle name="Note 2 2 4 2 9 3" xfId="28086" xr:uid="{1157E45B-6E0C-406B-8DFA-B483DE9F1449}"/>
    <cellStyle name="Note 2 2 4 20" xfId="28087" xr:uid="{D7D96743-DD95-4965-968D-5224CB0A9F8C}"/>
    <cellStyle name="Note 2 2 4 3" xfId="28088" xr:uid="{BF1BE6C0-361A-4920-948B-53082D8159AE}"/>
    <cellStyle name="Note 2 2 4 3 2" xfId="28089" xr:uid="{55086B72-2F25-4D26-963D-843F2048DF6F}"/>
    <cellStyle name="Note 2 2 4 3 2 2" xfId="28090" xr:uid="{9DD8D5EE-AAF9-4415-AF7E-2AEF44FE250B}"/>
    <cellStyle name="Note 2 2 4 3 2 2 2" xfId="28091" xr:uid="{126219A2-A2B8-4E37-A272-8A9540F3B05F}"/>
    <cellStyle name="Note 2 2 4 3 2 3" xfId="28092" xr:uid="{1628A4A1-EFF1-4D90-9433-279D970261DC}"/>
    <cellStyle name="Note 2 2 4 3 2 4" xfId="28093" xr:uid="{0261886C-13F6-442B-BA7D-DD7058A4A280}"/>
    <cellStyle name="Note 2 2 4 3 3" xfId="28094" xr:uid="{9FC289D4-BF70-4ADA-A604-A17470D2D662}"/>
    <cellStyle name="Note 2 2 4 3 3 2" xfId="28095" xr:uid="{E6CED458-E68E-476D-8B80-C97FCB74B720}"/>
    <cellStyle name="Note 2 2 4 3 4" xfId="28096" xr:uid="{E2E8AA51-5BDD-413C-BCC3-61FF5C2A97C0}"/>
    <cellStyle name="Note 2 2 4 3 5" xfId="28097" xr:uid="{071F476D-5154-4A19-9078-675F54B42157}"/>
    <cellStyle name="Note 2 2 4 4" xfId="28098" xr:uid="{A18A7245-62A6-4DF6-B46E-88E2E2859CBD}"/>
    <cellStyle name="Note 2 2 4 4 2" xfId="28099" xr:uid="{51EC36D7-6194-4DE0-B3B8-F78E431EA314}"/>
    <cellStyle name="Note 2 2 4 4 2 2" xfId="28100" xr:uid="{2153245E-90C5-4FB1-95B1-9482E3C85EC2}"/>
    <cellStyle name="Note 2 2 4 4 2 3" xfId="28101" xr:uid="{62EFB9A9-7A1E-4ACA-9FC1-C68FDE213C7B}"/>
    <cellStyle name="Note 2 2 4 4 3" xfId="28102" xr:uid="{91C592C8-8355-49EF-A819-4F8BB5742B5D}"/>
    <cellStyle name="Note 2 2 4 4 3 2" xfId="28103" xr:uid="{F45DBD5E-AD61-4D81-8DE5-AB847DDA61DB}"/>
    <cellStyle name="Note 2 2 4 4 4" xfId="28104" xr:uid="{845EBA55-4DE5-45E1-B1A3-497812B88AD4}"/>
    <cellStyle name="Note 2 2 4 5" xfId="28105" xr:uid="{1AA76E72-A044-43A6-B7D8-880FAB773A9D}"/>
    <cellStyle name="Note 2 2 4 5 2" xfId="28106" xr:uid="{888B6C91-323C-4BE3-9A46-C07F819E441E}"/>
    <cellStyle name="Note 2 2 4 5 2 2" xfId="28107" xr:uid="{248C1B2C-33A8-4750-A168-EFD8FD632481}"/>
    <cellStyle name="Note 2 2 4 5 2 3" xfId="28108" xr:uid="{90D8441F-AD36-4430-B854-FA40B9A73634}"/>
    <cellStyle name="Note 2 2 4 5 3" xfId="28109" xr:uid="{7D439FFC-0633-4F3B-9909-A651DB36E7CE}"/>
    <cellStyle name="Note 2 2 4 5 4" xfId="28110" xr:uid="{B569158C-F91B-47C2-A8A7-F342B552A6E6}"/>
    <cellStyle name="Note 2 2 4 6" xfId="28111" xr:uid="{E6A2B297-052E-4BB4-8980-B003390736E8}"/>
    <cellStyle name="Note 2 2 4 6 2" xfId="28112" xr:uid="{02317325-27CA-4C35-98C2-A6527DF43175}"/>
    <cellStyle name="Note 2 2 4 6 2 2" xfId="28113" xr:uid="{8B0B059A-95C3-4AF8-ACEA-B9AADBA47CF4}"/>
    <cellStyle name="Note 2 2 4 6 3" xfId="28114" xr:uid="{5BC3CBC7-EA1D-4B54-A37C-E8B82DF642B8}"/>
    <cellStyle name="Note 2 2 4 6 4" xfId="28115" xr:uid="{5DC1B1B1-BDA8-4322-92DC-F3F66A7E5F91}"/>
    <cellStyle name="Note 2 2 4 7" xfId="28116" xr:uid="{70187FAB-780B-4CE6-8230-0816F74827CB}"/>
    <cellStyle name="Note 2 2 4 7 2" xfId="28117" xr:uid="{4C9F40C7-A283-449B-8079-A698D889E852}"/>
    <cellStyle name="Note 2 2 4 7 2 2" xfId="28118" xr:uid="{7B8C1D91-9A0D-4353-9FE1-653B32B20489}"/>
    <cellStyle name="Note 2 2 4 7 3" xfId="28119" xr:uid="{A61D2068-B829-4320-AE4E-AA053944B22D}"/>
    <cellStyle name="Note 2 2 4 8" xfId="28120" xr:uid="{60360FEC-FB0D-4B23-9694-464F0A6409F1}"/>
    <cellStyle name="Note 2 2 4 8 2" xfId="28121" xr:uid="{9A2CBF64-86C4-4AAE-B2A3-56D253A4FF0E}"/>
    <cellStyle name="Note 2 2 4 8 2 2" xfId="28122" xr:uid="{B884313A-1B2D-4408-BA64-5336E27F252D}"/>
    <cellStyle name="Note 2 2 4 8 3" xfId="28123" xr:uid="{CABBF79E-2D07-4369-B6C1-3DF7B3109CBA}"/>
    <cellStyle name="Note 2 2 4 9" xfId="28124" xr:uid="{D15DAD8E-9D5E-44F9-B148-86769AEE2CD3}"/>
    <cellStyle name="Note 2 2 4 9 2" xfId="28125" xr:uid="{262C958C-BC93-4990-9B78-FDE4F4734863}"/>
    <cellStyle name="Note 2 2 4 9 2 2" xfId="28126" xr:uid="{C27AA88A-3026-4936-8EB0-20412F7D44B9}"/>
    <cellStyle name="Note 2 2 4 9 3" xfId="28127" xr:uid="{5C6FA971-616A-40C3-B777-6CC4BFE8BEA0}"/>
    <cellStyle name="Note 2 2 5" xfId="28128" xr:uid="{0EA4E7D2-AE98-470C-B309-61FC1F1369E3}"/>
    <cellStyle name="Note 2 2 5 10" xfId="28129" xr:uid="{ED5FD400-73AA-4C32-948E-3283B0231B83}"/>
    <cellStyle name="Note 2 2 5 10 2" xfId="28130" xr:uid="{6C24FF9C-6041-4226-99B8-6BF2B2D210CA}"/>
    <cellStyle name="Note 2 2 5 10 2 2" xfId="28131" xr:uid="{06066C7C-D217-4C6E-8A86-52936E2C3605}"/>
    <cellStyle name="Note 2 2 5 10 3" xfId="28132" xr:uid="{72397616-0F80-4675-A422-517345EB691E}"/>
    <cellStyle name="Note 2 2 5 11" xfId="28133" xr:uid="{F91B72D7-723A-4236-90CD-5958D257A927}"/>
    <cellStyle name="Note 2 2 5 11 2" xfId="28134" xr:uid="{990A60EC-41FD-488A-AA56-96FC699594EA}"/>
    <cellStyle name="Note 2 2 5 11 2 2" xfId="28135" xr:uid="{6EDA0D3C-6789-4272-908B-A885CA673F69}"/>
    <cellStyle name="Note 2 2 5 11 3" xfId="28136" xr:uid="{426F5B9D-AED3-43DF-B4B3-DF54FDE11F48}"/>
    <cellStyle name="Note 2 2 5 12" xfId="28137" xr:uid="{26D807F7-2919-48E0-9CC2-C6C128362328}"/>
    <cellStyle name="Note 2 2 5 12 2" xfId="28138" xr:uid="{F3E0096C-58F9-45C2-B303-BA765E0F6C76}"/>
    <cellStyle name="Note 2 2 5 12 2 2" xfId="28139" xr:uid="{975186CB-AEFA-46B5-9DD4-373D905C0517}"/>
    <cellStyle name="Note 2 2 5 12 3" xfId="28140" xr:uid="{E3ED725E-CA26-4F61-A792-B36F2F28A84B}"/>
    <cellStyle name="Note 2 2 5 13" xfId="28141" xr:uid="{542FA955-50B4-4AE1-B351-A12F83DE0D0E}"/>
    <cellStyle name="Note 2 2 5 13 2" xfId="28142" xr:uid="{7DF23AD0-5D12-4E3D-9EC2-269924673355}"/>
    <cellStyle name="Note 2 2 5 13 2 2" xfId="28143" xr:uid="{4FFC7DC2-25AA-4AD0-A524-D67BDDF94876}"/>
    <cellStyle name="Note 2 2 5 13 3" xfId="28144" xr:uid="{2AC0FD5F-5709-48B3-B184-256AD9DA8395}"/>
    <cellStyle name="Note 2 2 5 14" xfId="28145" xr:uid="{3ABB8FE6-1000-4E8E-9BDA-AD11B84CCDA9}"/>
    <cellStyle name="Note 2 2 5 14 2" xfId="28146" xr:uid="{854AEF4F-2D19-4F09-ADCD-ED2255EF4A66}"/>
    <cellStyle name="Note 2 2 5 14 2 2" xfId="28147" xr:uid="{E64D03DF-F49A-476A-90C4-4AE90005A76D}"/>
    <cellStyle name="Note 2 2 5 14 3" xfId="28148" xr:uid="{E99A6B04-2CEE-463A-8089-4F1633CFFE7F}"/>
    <cellStyle name="Note 2 2 5 15" xfId="28149" xr:uid="{78E6A711-C32C-41F3-B474-EB2F05F491BC}"/>
    <cellStyle name="Note 2 2 5 15 2" xfId="28150" xr:uid="{41DF8C02-EAC6-4654-AD18-1C0130C85C21}"/>
    <cellStyle name="Note 2 2 5 15 2 2" xfId="28151" xr:uid="{B8E89E0C-9889-4DE1-AE4D-D98ED6B3FC9A}"/>
    <cellStyle name="Note 2 2 5 15 3" xfId="28152" xr:uid="{41F60767-FA54-4A02-B1F1-9125099B3B8F}"/>
    <cellStyle name="Note 2 2 5 16" xfId="28153" xr:uid="{7BDBE9C4-AB85-4BE3-AB8E-AD98FCC06BAB}"/>
    <cellStyle name="Note 2 2 5 16 2" xfId="28154" xr:uid="{C36CC1EE-8DD4-4D57-8A15-336A1D618616}"/>
    <cellStyle name="Note 2 2 5 16 2 2" xfId="28155" xr:uid="{264B1E6D-5341-4EF1-AE72-F65C19E12F9D}"/>
    <cellStyle name="Note 2 2 5 16 3" xfId="28156" xr:uid="{97762032-FB45-4F9A-81D5-4A8B8A3C8106}"/>
    <cellStyle name="Note 2 2 5 17" xfId="28157" xr:uid="{E6B6C3DF-E9AF-409A-95F9-10466FAF368E}"/>
    <cellStyle name="Note 2 2 5 17 2" xfId="28158" xr:uid="{216ACB39-E0D5-4B53-86F7-739BCF9BA402}"/>
    <cellStyle name="Note 2 2 5 17 2 2" xfId="28159" xr:uid="{17A42CB6-E1BD-4656-9807-384E74A90EB6}"/>
    <cellStyle name="Note 2 2 5 17 3" xfId="28160" xr:uid="{7B0E4A1A-B854-4A43-931F-BC5117D5AC84}"/>
    <cellStyle name="Note 2 2 5 18" xfId="28161" xr:uid="{82AC83F0-98AE-40F8-88F7-B87A782D57FF}"/>
    <cellStyle name="Note 2 2 5 18 2" xfId="28162" xr:uid="{4054F8A7-2A42-4F19-B4A7-E78B9DFBD45E}"/>
    <cellStyle name="Note 2 2 5 18 2 2" xfId="28163" xr:uid="{4A0A5E66-AD21-40B6-BCC2-31057B1207AB}"/>
    <cellStyle name="Note 2 2 5 18 3" xfId="28164" xr:uid="{8C154288-54CD-41A2-B92C-751D73BBFB82}"/>
    <cellStyle name="Note 2 2 5 19" xfId="28165" xr:uid="{2B1FF852-8BAE-4A40-8CD3-6366E08CA4A1}"/>
    <cellStyle name="Note 2 2 5 19 2" xfId="28166" xr:uid="{6A2A0C95-720E-4837-A763-D2DC0C3FFE38}"/>
    <cellStyle name="Note 2 2 5 19 2 2" xfId="28167" xr:uid="{2415B1BB-5D86-4CD8-90FB-CAAED592A98F}"/>
    <cellStyle name="Note 2 2 5 19 3" xfId="28168" xr:uid="{0575ED0D-E724-4EC0-A315-0165A3225345}"/>
    <cellStyle name="Note 2 2 5 2" xfId="28169" xr:uid="{BC38213F-61BF-416F-9755-EEFF494C7D3F}"/>
    <cellStyle name="Note 2 2 5 2 10" xfId="28170" xr:uid="{F51DFF69-320C-46D5-A21F-1CBFAFA5B453}"/>
    <cellStyle name="Note 2 2 5 2 10 2" xfId="28171" xr:uid="{D3E31E31-42B2-48BF-B6E2-F4CE6F334C06}"/>
    <cellStyle name="Note 2 2 5 2 10 2 2" xfId="28172" xr:uid="{901BB67C-A064-4D97-9DE7-9EAAC5B6032F}"/>
    <cellStyle name="Note 2 2 5 2 10 3" xfId="28173" xr:uid="{9411EE46-A581-405B-8F23-B94F2559DAF6}"/>
    <cellStyle name="Note 2 2 5 2 11" xfId="28174" xr:uid="{5ED3F21F-AF1D-4CA5-97AF-74733834C63A}"/>
    <cellStyle name="Note 2 2 5 2 11 2" xfId="28175" xr:uid="{06B427E9-01DA-4849-A45B-15C6A699FAE9}"/>
    <cellStyle name="Note 2 2 5 2 11 2 2" xfId="28176" xr:uid="{3C9E6872-35EB-4F7F-AD19-B81C5A0BCF1A}"/>
    <cellStyle name="Note 2 2 5 2 11 3" xfId="28177" xr:uid="{A6A726AB-0AEF-406A-9A25-4AEC74E9187C}"/>
    <cellStyle name="Note 2 2 5 2 12" xfId="28178" xr:uid="{FE587B85-1454-4ADD-8373-917B18E1137A}"/>
    <cellStyle name="Note 2 2 5 2 12 2" xfId="28179" xr:uid="{11A57F18-52BA-4741-AA0B-CB14D49A115C}"/>
    <cellStyle name="Note 2 2 5 2 12 2 2" xfId="28180" xr:uid="{3BAA8926-FD21-4637-A101-ADB1AA83B01B}"/>
    <cellStyle name="Note 2 2 5 2 12 3" xfId="28181" xr:uid="{1AA3E438-1109-48F6-83E0-D5F4540D98C8}"/>
    <cellStyle name="Note 2 2 5 2 13" xfId="28182" xr:uid="{0941F474-D29D-48DA-8C69-C05D7E8E9F2F}"/>
    <cellStyle name="Note 2 2 5 2 13 2" xfId="28183" xr:uid="{52D40B1D-AD3E-4EC9-9D64-A272CA9E9EAE}"/>
    <cellStyle name="Note 2 2 5 2 13 2 2" xfId="28184" xr:uid="{42CE1E01-644A-45F6-A16E-055690F9C597}"/>
    <cellStyle name="Note 2 2 5 2 13 3" xfId="28185" xr:uid="{E92F0F34-A570-48A5-ADA8-3F22DA847E2B}"/>
    <cellStyle name="Note 2 2 5 2 14" xfId="28186" xr:uid="{DA35A5D3-10E5-4101-8EA4-70DEA7D7DE70}"/>
    <cellStyle name="Note 2 2 5 2 14 2" xfId="28187" xr:uid="{C58084A7-871B-4AAA-91CE-623FD3791233}"/>
    <cellStyle name="Note 2 2 5 2 14 2 2" xfId="28188" xr:uid="{AE277136-F060-461A-AAE9-07A5FB12F8A4}"/>
    <cellStyle name="Note 2 2 5 2 14 3" xfId="28189" xr:uid="{ECB8A73B-A814-4510-83DB-473BF17102C9}"/>
    <cellStyle name="Note 2 2 5 2 15" xfId="28190" xr:uid="{15D9B13B-FBE6-4D2E-8C37-91CA613630E5}"/>
    <cellStyle name="Note 2 2 5 2 15 2" xfId="28191" xr:uid="{CA419886-B28F-47B5-952D-D006B8487D8B}"/>
    <cellStyle name="Note 2 2 5 2 15 2 2" xfId="28192" xr:uid="{924BEB62-662B-4A23-84A8-46920B19E2E4}"/>
    <cellStyle name="Note 2 2 5 2 15 3" xfId="28193" xr:uid="{511775FD-EACD-4BA0-9EF7-97ABF7CC6A92}"/>
    <cellStyle name="Note 2 2 5 2 16" xfId="28194" xr:uid="{0D4980B4-568D-442A-A222-BD514D4E5B5A}"/>
    <cellStyle name="Note 2 2 5 2 16 2" xfId="28195" xr:uid="{ACA44FB1-9836-444F-B3BC-36BA85A2E826}"/>
    <cellStyle name="Note 2 2 5 2 16 2 2" xfId="28196" xr:uid="{7CEFA1B5-0D76-4C35-875A-D21BAE33FCE8}"/>
    <cellStyle name="Note 2 2 5 2 16 3" xfId="28197" xr:uid="{CFEE8324-32A1-45B4-A7F9-8B545FB531B4}"/>
    <cellStyle name="Note 2 2 5 2 17" xfId="28198" xr:uid="{B7202360-7490-4897-AFCC-C6EA3FA1E26D}"/>
    <cellStyle name="Note 2 2 5 2 17 2" xfId="28199" xr:uid="{5B003EF0-788C-4CA3-93B3-EBF52787F874}"/>
    <cellStyle name="Note 2 2 5 2 17 2 2" xfId="28200" xr:uid="{99669967-B75A-4A58-9ADE-8E6B5ACA1EC8}"/>
    <cellStyle name="Note 2 2 5 2 17 3" xfId="28201" xr:uid="{D653CB5F-BADA-4C19-85AB-F327ADBCD0E7}"/>
    <cellStyle name="Note 2 2 5 2 18" xfId="28202" xr:uid="{F90BD308-630C-4E56-87CF-E1E2DB94FA7A}"/>
    <cellStyle name="Note 2 2 5 2 18 2" xfId="28203" xr:uid="{9B02AD75-84F3-4FFF-894C-469986BC3852}"/>
    <cellStyle name="Note 2 2 5 2 18 2 2" xfId="28204" xr:uid="{46C49A62-4E88-4585-8DF5-7AC832FF85AD}"/>
    <cellStyle name="Note 2 2 5 2 18 3" xfId="28205" xr:uid="{A4FF365D-D0E3-4787-927B-660D8AB4FA54}"/>
    <cellStyle name="Note 2 2 5 2 19" xfId="28206" xr:uid="{CE1E3DFE-3B41-40D6-BA2E-4F982AE12E20}"/>
    <cellStyle name="Note 2 2 5 2 19 2" xfId="28207" xr:uid="{7A433A69-9B5A-4ABD-B36D-D1318F828CFA}"/>
    <cellStyle name="Note 2 2 5 2 19 2 2" xfId="28208" xr:uid="{ABE73977-FC17-4BEF-9C56-C1C3FA4305E5}"/>
    <cellStyle name="Note 2 2 5 2 19 3" xfId="28209" xr:uid="{8286FBFA-AE3F-4C18-B47C-864ECA28026D}"/>
    <cellStyle name="Note 2 2 5 2 2" xfId="28210" xr:uid="{B7A11B62-25F7-47CA-A852-64DEBBC90306}"/>
    <cellStyle name="Note 2 2 5 2 2 2" xfId="28211" xr:uid="{9D9F6EA7-BAD3-4F19-978F-ADC879762653}"/>
    <cellStyle name="Note 2 2 5 2 2 2 2" xfId="28212" xr:uid="{F4F7A576-B497-443C-B9CC-AB0632599A26}"/>
    <cellStyle name="Note 2 2 5 2 2 2 3" xfId="28213" xr:uid="{05486632-E5D2-4930-8D60-8E999B9812CC}"/>
    <cellStyle name="Note 2 2 5 2 2 3" xfId="28214" xr:uid="{E9E57639-903B-49FA-947C-A9C883611936}"/>
    <cellStyle name="Note 2 2 5 2 2 3 2" xfId="28215" xr:uid="{51117482-007A-4B2F-8800-DB1D15922BDD}"/>
    <cellStyle name="Note 2 2 5 2 2 4" xfId="28216" xr:uid="{8F7CCB09-C5CA-4F8C-9FC4-F8F1634A574C}"/>
    <cellStyle name="Note 2 2 5 2 20" xfId="28217" xr:uid="{A21F5333-7FC2-44A1-8D15-689AED55C65B}"/>
    <cellStyle name="Note 2 2 5 2 20 2" xfId="28218" xr:uid="{6F29833F-2F03-4483-AE9C-097C031C90FB}"/>
    <cellStyle name="Note 2 2 5 2 20 2 2" xfId="28219" xr:uid="{81B73CAA-3BE0-4934-92FE-3AE5B1E7B7C5}"/>
    <cellStyle name="Note 2 2 5 2 20 3" xfId="28220" xr:uid="{780FC4AF-378B-4934-A3E6-499C951B22B3}"/>
    <cellStyle name="Note 2 2 5 2 21" xfId="28221" xr:uid="{244AD110-3CBC-4453-82B4-DEB9EBFE44B8}"/>
    <cellStyle name="Note 2 2 5 2 21 2" xfId="28222" xr:uid="{8064986C-E3F4-4584-A7F5-23EDA31EAF94}"/>
    <cellStyle name="Note 2 2 5 2 22" xfId="28223" xr:uid="{AFFC085C-983A-4BED-9686-500420645445}"/>
    <cellStyle name="Note 2 2 5 2 23" xfId="28224" xr:uid="{26CFAD1D-8D1F-4B7D-8A55-4D2F5B5AF74D}"/>
    <cellStyle name="Note 2 2 5 2 3" xfId="28225" xr:uid="{80B60493-C60B-48D5-9817-3A3694ED3C06}"/>
    <cellStyle name="Note 2 2 5 2 3 2" xfId="28226" xr:uid="{A6B0EC52-6853-442F-8FBD-940F607A4249}"/>
    <cellStyle name="Note 2 2 5 2 3 2 2" xfId="28227" xr:uid="{D4DF39C9-65F4-49FF-9B49-DD9735BC9333}"/>
    <cellStyle name="Note 2 2 5 2 3 3" xfId="28228" xr:uid="{76EAF2D0-9B2F-475C-95CB-8B1C40A70DC9}"/>
    <cellStyle name="Note 2 2 5 2 3 4" xfId="28229" xr:uid="{6510377D-8E4A-4088-A83C-EAADD9A4A32E}"/>
    <cellStyle name="Note 2 2 5 2 4" xfId="28230" xr:uid="{19FF13BB-9EBE-4E8B-88F9-15E425369E12}"/>
    <cellStyle name="Note 2 2 5 2 4 2" xfId="28231" xr:uid="{8CC9BD8B-185B-44ED-A7A9-436FA1AE8EA7}"/>
    <cellStyle name="Note 2 2 5 2 4 2 2" xfId="28232" xr:uid="{A6BFEB1E-AF51-4AFC-A4B9-C3EE57757E5E}"/>
    <cellStyle name="Note 2 2 5 2 4 3" xfId="28233" xr:uid="{33032614-0F52-4B77-8E6F-FB7432A380EA}"/>
    <cellStyle name="Note 2 2 5 2 4 4" xfId="28234" xr:uid="{436FDBDA-89D5-46F4-B939-996ADD8E4AB8}"/>
    <cellStyle name="Note 2 2 5 2 5" xfId="28235" xr:uid="{43E0267C-C055-401A-AA4A-95D91B80A88D}"/>
    <cellStyle name="Note 2 2 5 2 5 2" xfId="28236" xr:uid="{FE1B18B4-24ED-4D28-9DE1-E6E45FA43E78}"/>
    <cellStyle name="Note 2 2 5 2 5 2 2" xfId="28237" xr:uid="{0FA42B17-D61D-432E-90DD-2C9F9BF03C33}"/>
    <cellStyle name="Note 2 2 5 2 5 3" xfId="28238" xr:uid="{8A42ADDC-FC09-48C9-ADEC-6E9060B8825A}"/>
    <cellStyle name="Note 2 2 5 2 6" xfId="28239" xr:uid="{E8149A2F-847C-4A06-A39A-B57EE90F6CE4}"/>
    <cellStyle name="Note 2 2 5 2 6 2" xfId="28240" xr:uid="{A990B128-5950-4B89-9DD1-6A8A71067425}"/>
    <cellStyle name="Note 2 2 5 2 6 2 2" xfId="28241" xr:uid="{4FD16A85-7ECA-48A8-A4F6-1EF889AADA37}"/>
    <cellStyle name="Note 2 2 5 2 6 3" xfId="28242" xr:uid="{AAAA47C1-4B9B-41B9-8B54-AA755D6B031E}"/>
    <cellStyle name="Note 2 2 5 2 7" xfId="28243" xr:uid="{7E77C0B7-C206-4F1A-8DBB-98FA141D7085}"/>
    <cellStyle name="Note 2 2 5 2 7 2" xfId="28244" xr:uid="{F6F4539A-96F1-4F99-83B0-A38695F1718D}"/>
    <cellStyle name="Note 2 2 5 2 7 2 2" xfId="28245" xr:uid="{66DB846C-F54A-4B1E-A6D3-F4A316288CFC}"/>
    <cellStyle name="Note 2 2 5 2 7 3" xfId="28246" xr:uid="{83211456-7EEF-4127-B321-ABA09F6A1432}"/>
    <cellStyle name="Note 2 2 5 2 8" xfId="28247" xr:uid="{73BEE5D8-63DD-48FA-A630-074D323870CD}"/>
    <cellStyle name="Note 2 2 5 2 8 2" xfId="28248" xr:uid="{9ABE4946-E251-44A3-8A58-60AC249302E7}"/>
    <cellStyle name="Note 2 2 5 2 8 2 2" xfId="28249" xr:uid="{4FD866B7-124F-4439-AECB-587C60D47F83}"/>
    <cellStyle name="Note 2 2 5 2 8 3" xfId="28250" xr:uid="{BDA1FCEF-ED62-44A3-A50E-505AF6E18F3F}"/>
    <cellStyle name="Note 2 2 5 2 9" xfId="28251" xr:uid="{5702EDA4-EF94-4837-8CB5-81FBB5022404}"/>
    <cellStyle name="Note 2 2 5 2 9 2" xfId="28252" xr:uid="{69F196AF-EAE9-4EDA-97D4-1F66262DE5A8}"/>
    <cellStyle name="Note 2 2 5 2 9 2 2" xfId="28253" xr:uid="{99087C3E-7B9C-4AFC-BE5C-8CA113381BCE}"/>
    <cellStyle name="Note 2 2 5 2 9 3" xfId="28254" xr:uid="{C91E5096-821A-4CF4-8CE2-3906B18C5E43}"/>
    <cellStyle name="Note 2 2 5 20" xfId="28255" xr:uid="{BCEC03BB-E970-4BCE-91B4-5DF7C5DC8FE3}"/>
    <cellStyle name="Note 2 2 5 20 2" xfId="28256" xr:uid="{9E85E68E-438B-4DFF-8F9A-7819D7C052F2}"/>
    <cellStyle name="Note 2 2 5 20 2 2" xfId="28257" xr:uid="{A80C35B3-5EB8-43FC-9F44-D026D74EE47A}"/>
    <cellStyle name="Note 2 2 5 20 3" xfId="28258" xr:uid="{905CD82B-2B43-4C5C-9513-90BEF88F40B3}"/>
    <cellStyle name="Note 2 2 5 21" xfId="28259" xr:uid="{1E22E6CD-0B7D-4151-9EE8-49F62A64AEFC}"/>
    <cellStyle name="Note 2 2 5 21 2" xfId="28260" xr:uid="{A6013C60-8021-464F-8C2B-582FC5CB41F2}"/>
    <cellStyle name="Note 2 2 5 21 2 2" xfId="28261" xr:uid="{09553057-7909-429A-860D-835BDEEC2F3B}"/>
    <cellStyle name="Note 2 2 5 21 3" xfId="28262" xr:uid="{A5C948A0-AB30-433E-84F5-876EC18E76FC}"/>
    <cellStyle name="Note 2 2 5 22" xfId="28263" xr:uid="{D777A7A4-6AD9-4FC3-BCD0-A51DC3CB1641}"/>
    <cellStyle name="Note 2 2 5 22 2" xfId="28264" xr:uid="{C9D7019E-DC20-43C6-A858-B2B5BEB2FEC7}"/>
    <cellStyle name="Note 2 2 5 23" xfId="28265" xr:uid="{BEC1A069-E586-4D64-8346-5E35C3A6B4B4}"/>
    <cellStyle name="Note 2 2 5 24" xfId="28266" xr:uid="{E6192128-6274-4264-842E-C248A2A6F8B0}"/>
    <cellStyle name="Note 2 2 5 3" xfId="28267" xr:uid="{EB00BD0E-47A6-4D86-97FE-F662AD8C4F2E}"/>
    <cellStyle name="Note 2 2 5 3 2" xfId="28268" xr:uid="{9522E5D2-D3FE-40E3-9514-D3C8AC5616F1}"/>
    <cellStyle name="Note 2 2 5 3 2 2" xfId="28269" xr:uid="{180C506E-3580-473D-A8E6-F2F0C2442401}"/>
    <cellStyle name="Note 2 2 5 3 2 3" xfId="28270" xr:uid="{45BFFAF3-F178-4DC8-A07D-B8659CF67874}"/>
    <cellStyle name="Note 2 2 5 3 3" xfId="28271" xr:uid="{8C93498D-8E89-4F7E-AC73-5C48D010C2F5}"/>
    <cellStyle name="Note 2 2 5 3 3 2" xfId="28272" xr:uid="{6512EFED-B1CF-42C3-90F7-44CAC5E2772D}"/>
    <cellStyle name="Note 2 2 5 3 4" xfId="28273" xr:uid="{BD9FC5EB-B094-4DA1-9572-F2E71EA0B7D0}"/>
    <cellStyle name="Note 2 2 5 4" xfId="28274" xr:uid="{A589F157-0ADA-41E1-A78E-48D2AB70E023}"/>
    <cellStyle name="Note 2 2 5 4 2" xfId="28275" xr:uid="{1A947EEE-4A5D-4670-A726-6DF81B836420}"/>
    <cellStyle name="Note 2 2 5 4 2 2" xfId="28276" xr:uid="{7824281D-72AC-4707-8A20-4AE8733D50FE}"/>
    <cellStyle name="Note 2 2 5 4 3" xfId="28277" xr:uid="{907BBE1D-5084-4CA4-B5C6-E80FB97FDD36}"/>
    <cellStyle name="Note 2 2 5 4 4" xfId="28278" xr:uid="{6D76E205-837C-4583-8B60-AA2F7D6D5352}"/>
    <cellStyle name="Note 2 2 5 5" xfId="28279" xr:uid="{96112FCC-C00B-40D2-9ECE-6D9407655CF1}"/>
    <cellStyle name="Note 2 2 5 5 2" xfId="28280" xr:uid="{E3A16F56-938E-4A76-B8A8-9002E1F86B52}"/>
    <cellStyle name="Note 2 2 5 5 2 2" xfId="28281" xr:uid="{E1EA02BC-187E-4F31-B308-A9D8F17631BB}"/>
    <cellStyle name="Note 2 2 5 5 3" xfId="28282" xr:uid="{EF9408D2-0A02-42BA-8C9C-45F041F09FDA}"/>
    <cellStyle name="Note 2 2 5 5 4" xfId="28283" xr:uid="{BF9C78AB-F12D-4A31-B25B-3E1C42F28226}"/>
    <cellStyle name="Note 2 2 5 6" xfId="28284" xr:uid="{4BD54F5B-7C09-4958-B997-84B218F0F296}"/>
    <cellStyle name="Note 2 2 5 6 2" xfId="28285" xr:uid="{FD11ED30-61BE-417B-B2A4-1B998D4FFAD6}"/>
    <cellStyle name="Note 2 2 5 6 2 2" xfId="28286" xr:uid="{B3ECC2FA-E02A-49E5-8187-A342189E1FA3}"/>
    <cellStyle name="Note 2 2 5 6 3" xfId="28287" xr:uid="{9ECCE269-53E6-483D-B642-EFE230236970}"/>
    <cellStyle name="Note 2 2 5 7" xfId="28288" xr:uid="{56F6DC71-05A8-472A-B039-D565C64BFDCC}"/>
    <cellStyle name="Note 2 2 5 7 2" xfId="28289" xr:uid="{C91DFC92-578B-4EDF-B40E-3A57535808E6}"/>
    <cellStyle name="Note 2 2 5 7 2 2" xfId="28290" xr:uid="{E12541C5-BEEE-41D8-B2C7-6AF7A652EEEB}"/>
    <cellStyle name="Note 2 2 5 7 3" xfId="28291" xr:uid="{FC6B2FEA-047F-4E63-B967-6B9A4BF3B754}"/>
    <cellStyle name="Note 2 2 5 8" xfId="28292" xr:uid="{C429CD75-BDB2-4111-866D-75A32776F5F6}"/>
    <cellStyle name="Note 2 2 5 8 2" xfId="28293" xr:uid="{3472B99C-F832-4468-91E3-DD53B5863EA3}"/>
    <cellStyle name="Note 2 2 5 8 2 2" xfId="28294" xr:uid="{60C7A378-23D3-4E72-A982-054E75CE36EB}"/>
    <cellStyle name="Note 2 2 5 8 3" xfId="28295" xr:uid="{DDA61F7E-B692-46DE-B961-85EB6E3CD081}"/>
    <cellStyle name="Note 2 2 5 9" xfId="28296" xr:uid="{079BA621-F8DC-4553-87B1-E401E8268673}"/>
    <cellStyle name="Note 2 2 5 9 2" xfId="28297" xr:uid="{CFD59F62-DCA5-4A50-8236-753E4243F615}"/>
    <cellStyle name="Note 2 2 5 9 2 2" xfId="28298" xr:uid="{605BF2EE-D228-4A49-85D9-761FED091E6A}"/>
    <cellStyle name="Note 2 2 5 9 3" xfId="28299" xr:uid="{86FA5117-8567-4196-A215-3E86C1C9E913}"/>
    <cellStyle name="Note 2 2 6" xfId="28300" xr:uid="{C1B4441A-D4BC-4D96-A2D3-0B1091A58DAB}"/>
    <cellStyle name="Note 2 2 6 10" xfId="28301" xr:uid="{2151D6C2-BAB4-4D99-B315-98612B516675}"/>
    <cellStyle name="Note 2 2 6 10 2" xfId="28302" xr:uid="{957F38E8-48A4-4E25-A990-3DE646CD6DEF}"/>
    <cellStyle name="Note 2 2 6 10 2 2" xfId="28303" xr:uid="{AD7654B3-61E0-41CE-9D11-EC688E8E25B6}"/>
    <cellStyle name="Note 2 2 6 10 3" xfId="28304" xr:uid="{2B43E816-039D-4C6D-829B-A4F94D4A429A}"/>
    <cellStyle name="Note 2 2 6 11" xfId="28305" xr:uid="{4514EA85-EABF-4625-BD8F-D7DDE386F173}"/>
    <cellStyle name="Note 2 2 6 11 2" xfId="28306" xr:uid="{58316CE3-2D48-4AD1-922E-B9F8B5686665}"/>
    <cellStyle name="Note 2 2 6 11 2 2" xfId="28307" xr:uid="{EC0C6418-250C-4207-8D6D-EC9060642C0C}"/>
    <cellStyle name="Note 2 2 6 11 3" xfId="28308" xr:uid="{61A1F311-5214-4EDB-9D78-CF4C0E5A462D}"/>
    <cellStyle name="Note 2 2 6 12" xfId="28309" xr:uid="{376F2A98-4502-4E5B-8227-98E373F0BEE1}"/>
    <cellStyle name="Note 2 2 6 12 2" xfId="28310" xr:uid="{ADC275AB-E83E-4D19-884F-14434EA9EBFE}"/>
    <cellStyle name="Note 2 2 6 12 2 2" xfId="28311" xr:uid="{57B95D26-C5B5-4A6D-9C51-3FECC29DC838}"/>
    <cellStyle name="Note 2 2 6 12 3" xfId="28312" xr:uid="{AA1E17B5-C9F4-4142-B7D0-E2C4DC375D27}"/>
    <cellStyle name="Note 2 2 6 13" xfId="28313" xr:uid="{26693817-3F3F-481D-96BF-5961D90AE961}"/>
    <cellStyle name="Note 2 2 6 13 2" xfId="28314" xr:uid="{67744335-C22C-4EC0-BE3E-8AF7BACFA0E0}"/>
    <cellStyle name="Note 2 2 6 13 2 2" xfId="28315" xr:uid="{F7335D09-2138-4940-A752-20B6DB630FBB}"/>
    <cellStyle name="Note 2 2 6 13 3" xfId="28316" xr:uid="{E6F77C6B-0231-4952-A4EA-5B7620E375B5}"/>
    <cellStyle name="Note 2 2 6 14" xfId="28317" xr:uid="{4A86F090-56AD-4579-9882-A76F55CE0F86}"/>
    <cellStyle name="Note 2 2 6 14 2" xfId="28318" xr:uid="{C824FD91-504D-4158-A035-C12D026FEF2C}"/>
    <cellStyle name="Note 2 2 6 14 2 2" xfId="28319" xr:uid="{29D22E93-44A8-4374-ABC5-962EDEFCDA82}"/>
    <cellStyle name="Note 2 2 6 14 3" xfId="28320" xr:uid="{F377297D-FA63-4F73-88D3-33982056E9ED}"/>
    <cellStyle name="Note 2 2 6 15" xfId="28321" xr:uid="{8E7EEFA7-B568-43DD-813D-36934A6761AF}"/>
    <cellStyle name="Note 2 2 6 15 2" xfId="28322" xr:uid="{5FCEA1D9-898D-4DC1-A580-AC576FBB44A0}"/>
    <cellStyle name="Note 2 2 6 15 2 2" xfId="28323" xr:uid="{A026167E-DEA7-482D-91BD-8B30F6793E5F}"/>
    <cellStyle name="Note 2 2 6 15 3" xfId="28324" xr:uid="{DB453990-3743-445F-B0BA-BD78D8E37E5A}"/>
    <cellStyle name="Note 2 2 6 16" xfId="28325" xr:uid="{805F2FAE-A0DD-45DA-BA32-DC948D9BCE22}"/>
    <cellStyle name="Note 2 2 6 16 2" xfId="28326" xr:uid="{6B872991-B71C-466A-A781-830523D71B09}"/>
    <cellStyle name="Note 2 2 6 16 2 2" xfId="28327" xr:uid="{BA4E8367-9F3B-46B2-A081-B93DA1DE0BE8}"/>
    <cellStyle name="Note 2 2 6 16 3" xfId="28328" xr:uid="{5E9A5A32-CF54-4C93-A509-A4BB6CD70941}"/>
    <cellStyle name="Note 2 2 6 17" xfId="28329" xr:uid="{F4987FF9-E1BF-4064-AA7E-8CA082718F80}"/>
    <cellStyle name="Note 2 2 6 17 2" xfId="28330" xr:uid="{D10C64A2-2FBC-4E46-BD73-837F48385792}"/>
    <cellStyle name="Note 2 2 6 17 2 2" xfId="28331" xr:uid="{B346BF94-A1FC-410D-BA8D-0AEC8C71CD01}"/>
    <cellStyle name="Note 2 2 6 17 3" xfId="28332" xr:uid="{3BF6D14C-12D5-444D-A6A4-FBC84E15D3BC}"/>
    <cellStyle name="Note 2 2 6 18" xfId="28333" xr:uid="{58B1ED8A-E097-4EB7-897D-83578D088EDF}"/>
    <cellStyle name="Note 2 2 6 18 2" xfId="28334" xr:uid="{AB79939E-E286-4B3C-AACD-B86011C1AF20}"/>
    <cellStyle name="Note 2 2 6 18 2 2" xfId="28335" xr:uid="{B5460156-0D4B-4759-A453-0D3DAA047FD1}"/>
    <cellStyle name="Note 2 2 6 18 3" xfId="28336" xr:uid="{E12DBA01-932A-4A7B-8043-FD3C59F59ADD}"/>
    <cellStyle name="Note 2 2 6 19" xfId="28337" xr:uid="{07BC8B73-7FF4-42CC-8AFB-3AA9B0024732}"/>
    <cellStyle name="Note 2 2 6 19 2" xfId="28338" xr:uid="{DF907DE7-1661-4261-96D1-6922E1193D65}"/>
    <cellStyle name="Note 2 2 6 19 2 2" xfId="28339" xr:uid="{8CF56EEC-3164-4DB7-8285-2D7B6D00101C}"/>
    <cellStyle name="Note 2 2 6 19 3" xfId="28340" xr:uid="{D73EF790-FD3E-495C-A819-957E4B9F72D9}"/>
    <cellStyle name="Note 2 2 6 2" xfId="28341" xr:uid="{BE0C3EA0-C17F-4508-AAC8-CC6E5D5C8F55}"/>
    <cellStyle name="Note 2 2 6 2 2" xfId="28342" xr:uid="{ADBD8C43-6534-4FD1-9FFE-3B42615471FA}"/>
    <cellStyle name="Note 2 2 6 2 2 2" xfId="28343" xr:uid="{6F103B9D-7579-41D1-93A3-1D2EEDF6FFE0}"/>
    <cellStyle name="Note 2 2 6 2 2 3" xfId="28344" xr:uid="{7E816FE0-D85C-4F45-8FAD-B2E70EF87581}"/>
    <cellStyle name="Note 2 2 6 2 3" xfId="28345" xr:uid="{1666DF1A-AC47-47B0-91B2-D6134138D964}"/>
    <cellStyle name="Note 2 2 6 2 3 2" xfId="28346" xr:uid="{8BE36E97-8B91-4E64-B0F7-09CD18180B9A}"/>
    <cellStyle name="Note 2 2 6 2 4" xfId="28347" xr:uid="{FFB67025-7CC4-42E7-8659-7BB33520FCC2}"/>
    <cellStyle name="Note 2 2 6 20" xfId="28348" xr:uid="{1BBC994C-0420-4977-9DBF-D1CC32E31DB5}"/>
    <cellStyle name="Note 2 2 6 20 2" xfId="28349" xr:uid="{D618A1E3-F0B6-473B-BB66-F7E88CDB56F4}"/>
    <cellStyle name="Note 2 2 6 20 2 2" xfId="28350" xr:uid="{64F754A8-7CBB-4930-94F7-521383CB0DF1}"/>
    <cellStyle name="Note 2 2 6 20 3" xfId="28351" xr:uid="{59C171B7-DC84-4F5A-9C55-F58E2E851F81}"/>
    <cellStyle name="Note 2 2 6 21" xfId="28352" xr:uid="{60B61B4D-7375-4A50-88CB-BCE68709C557}"/>
    <cellStyle name="Note 2 2 6 21 2" xfId="28353" xr:uid="{8BAC3287-3BBB-4E3C-95B5-16F56E67FFFE}"/>
    <cellStyle name="Note 2 2 6 22" xfId="28354" xr:uid="{E86CD8B4-CE96-46BD-8CC2-4113377B7D75}"/>
    <cellStyle name="Note 2 2 6 23" xfId="28355" xr:uid="{1845C90B-F4E6-44B9-8DE2-98542CB5415C}"/>
    <cellStyle name="Note 2 2 6 3" xfId="28356" xr:uid="{B6F224BE-3D0B-4DE2-9056-BA4E0F52B80D}"/>
    <cellStyle name="Note 2 2 6 3 2" xfId="28357" xr:uid="{4AFFBA6B-760F-4350-9068-8A9C7E069AAB}"/>
    <cellStyle name="Note 2 2 6 3 2 2" xfId="28358" xr:uid="{49DD011C-70E7-499C-B7C2-069FC6F3E557}"/>
    <cellStyle name="Note 2 2 6 3 3" xfId="28359" xr:uid="{402B993F-08C9-463F-8202-1F21E932F369}"/>
    <cellStyle name="Note 2 2 6 3 4" xfId="28360" xr:uid="{6FE67A73-4462-4426-86E0-59548C4E371C}"/>
    <cellStyle name="Note 2 2 6 4" xfId="28361" xr:uid="{30FCBFC7-E0DC-4804-9403-41E732E6A142}"/>
    <cellStyle name="Note 2 2 6 4 2" xfId="28362" xr:uid="{81499ECE-2E08-4383-AB48-4A82D310D2C6}"/>
    <cellStyle name="Note 2 2 6 4 2 2" xfId="28363" xr:uid="{CEE944C1-EE4B-4F60-ABBF-852047FF1EF2}"/>
    <cellStyle name="Note 2 2 6 4 3" xfId="28364" xr:uid="{B3519F05-AF6C-4CFB-A75F-63154CA9587B}"/>
    <cellStyle name="Note 2 2 6 4 4" xfId="28365" xr:uid="{0606047F-C4CC-465C-9A95-5CC6108350BD}"/>
    <cellStyle name="Note 2 2 6 5" xfId="28366" xr:uid="{81A9AB96-3153-4317-8A5F-A4187132E58C}"/>
    <cellStyle name="Note 2 2 6 5 2" xfId="28367" xr:uid="{F7A5F6B4-BEA0-4A3C-B78C-9FA1F557E82B}"/>
    <cellStyle name="Note 2 2 6 5 2 2" xfId="28368" xr:uid="{BB285364-EC0E-49C4-8E59-58C0B235D6A0}"/>
    <cellStyle name="Note 2 2 6 5 3" xfId="28369" xr:uid="{678CDA81-CD02-4A3B-B77E-18EB10614848}"/>
    <cellStyle name="Note 2 2 6 6" xfId="28370" xr:uid="{E7428877-09AB-4D89-8A5D-826F851696D4}"/>
    <cellStyle name="Note 2 2 6 6 2" xfId="28371" xr:uid="{DE6ADF93-F1CC-4E8D-A010-B49DA997582D}"/>
    <cellStyle name="Note 2 2 6 6 2 2" xfId="28372" xr:uid="{2C4936F4-C9C3-48CE-8C83-8D0D0C4D1EA3}"/>
    <cellStyle name="Note 2 2 6 6 3" xfId="28373" xr:uid="{EBC46185-33BD-486A-8663-87B063DE3FA7}"/>
    <cellStyle name="Note 2 2 6 7" xfId="28374" xr:uid="{4B2EA568-3233-413A-9AE2-FA5BCD8855F3}"/>
    <cellStyle name="Note 2 2 6 7 2" xfId="28375" xr:uid="{2498E87E-CA16-4929-B1BD-C7C780397635}"/>
    <cellStyle name="Note 2 2 6 7 2 2" xfId="28376" xr:uid="{BA965753-1DD2-4CBD-B90D-2F03FD7E6233}"/>
    <cellStyle name="Note 2 2 6 7 3" xfId="28377" xr:uid="{A9B8EA82-3BCE-4EE0-9125-6CC907D2F08D}"/>
    <cellStyle name="Note 2 2 6 8" xfId="28378" xr:uid="{69BE475C-B126-4FC4-A922-E0970C6F2487}"/>
    <cellStyle name="Note 2 2 6 8 2" xfId="28379" xr:uid="{A9211709-9C94-4678-B3E0-A45036603E6A}"/>
    <cellStyle name="Note 2 2 6 8 2 2" xfId="28380" xr:uid="{F56DEB45-1B0D-4B7B-9020-C9C776060D12}"/>
    <cellStyle name="Note 2 2 6 8 3" xfId="28381" xr:uid="{4D324111-38B2-4CE6-BF52-133744332F42}"/>
    <cellStyle name="Note 2 2 6 9" xfId="28382" xr:uid="{AC41D2D6-C7C2-4D1D-B520-FA650F81BC3D}"/>
    <cellStyle name="Note 2 2 6 9 2" xfId="28383" xr:uid="{D676F02E-A422-4857-903C-A914AC2032C5}"/>
    <cellStyle name="Note 2 2 6 9 2 2" xfId="28384" xr:uid="{B85C72F7-383C-467B-9FBA-BD61C2A2131C}"/>
    <cellStyle name="Note 2 2 6 9 3" xfId="28385" xr:uid="{F91A3157-F582-44C8-828B-87598B4F2B9A}"/>
    <cellStyle name="Note 2 2 7" xfId="28386" xr:uid="{C5C3703B-62A0-447B-8608-C0A8012EA330}"/>
    <cellStyle name="Note 2 2 7 2" xfId="28387" xr:uid="{05B260F6-BA86-402C-8F2F-3E07B3189950}"/>
    <cellStyle name="Note 2 2 7 2 2" xfId="28388" xr:uid="{2E483041-61C4-4768-B22B-974B8DD53EA0}"/>
    <cellStyle name="Note 2 2 7 2 3" xfId="28389" xr:uid="{123A73BA-0868-4FE1-9AF1-622B6BE3ACE7}"/>
    <cellStyle name="Note 2 2 7 3" xfId="28390" xr:uid="{E9015A9E-0956-45FB-A3A0-CA8FD2FB7DDA}"/>
    <cellStyle name="Note 2 2 7 3 2" xfId="28391" xr:uid="{976F3B53-EA08-4A35-A55D-9EFC8085E99F}"/>
    <cellStyle name="Note 2 2 7 4" xfId="28392" xr:uid="{EB208360-F486-4D88-BB89-CF50186622DA}"/>
    <cellStyle name="Note 2 2 8" xfId="28393" xr:uid="{EA40F8C1-1F27-43D3-B2A6-FEB308699F63}"/>
    <cellStyle name="Note 2 2 8 2" xfId="28394" xr:uid="{3F6813B3-C206-494C-B870-D388BE06D5FD}"/>
    <cellStyle name="Note 2 2 8 2 2" xfId="28395" xr:uid="{F0D4487E-D2FF-4051-8A4C-56253101570E}"/>
    <cellStyle name="Note 2 2 8 2 3" xfId="28396" xr:uid="{6C2864FA-3A92-4134-8834-ACFB2DA15499}"/>
    <cellStyle name="Note 2 2 8 3" xfId="28397" xr:uid="{2B2413A5-386B-4AB7-AE61-8E4BDB2188C6}"/>
    <cellStyle name="Note 2 2 8 4" xfId="28398" xr:uid="{91438982-098F-4505-A2D5-CDE2DF26F3B5}"/>
    <cellStyle name="Note 2 2 9" xfId="28399" xr:uid="{57AE8EC9-0D83-485D-A5FC-3F07B19CAE12}"/>
    <cellStyle name="Note 2 2 9 2" xfId="28400" xr:uid="{6B28EACB-5E67-4B76-AE63-C8B40BA2630A}"/>
    <cellStyle name="Note 2 2 9 2 2" xfId="28401" xr:uid="{68CA7BB8-A625-4F27-8E27-1C33E1CFA2D3}"/>
    <cellStyle name="Note 2 2 9 3" xfId="28402" xr:uid="{B5FB8217-F664-4760-9B40-74A2EBFD2F5F}"/>
    <cellStyle name="Note 2 2 9 4" xfId="28403" xr:uid="{A78E52D2-4F59-458A-B290-0382EA4FC885}"/>
    <cellStyle name="Note 2 3" xfId="28404" xr:uid="{072AD2D7-18CF-4255-ACD5-735E74F5EE43}"/>
    <cellStyle name="Note 2 3 2" xfId="28405" xr:uid="{7B3CAD44-E732-4164-9FB1-D39426D65091}"/>
    <cellStyle name="Note 2 3 2 2" xfId="28406" xr:uid="{F78DE9F0-29E4-4A3D-904D-0E02FF47DAC6}"/>
    <cellStyle name="Note 2 3 2 2 2" xfId="28407" xr:uid="{B1A130DE-C80C-49FF-8680-54F563794D5F}"/>
    <cellStyle name="Note 2 3 2 2 2 2" xfId="28408" xr:uid="{BC5D473C-24A7-4D83-A1CF-85A6BECF6A26}"/>
    <cellStyle name="Note 2 3 2 2 2 2 2" xfId="28409" xr:uid="{EA65A824-A65D-4EFC-9259-D97E2C0AFF73}"/>
    <cellStyle name="Note 2 3 2 2 2 3" xfId="28410" xr:uid="{1AB254F3-F476-4197-8D14-C06881A5F912}"/>
    <cellStyle name="Note 2 3 2 2 2 4" xfId="28411" xr:uid="{A98EB225-42FB-487A-843E-D26DB5925E8F}"/>
    <cellStyle name="Note 2 3 2 2 3" xfId="28412" xr:uid="{660361D2-9C4E-4D26-AB04-73FE879B1733}"/>
    <cellStyle name="Note 2 3 2 2 3 2" xfId="28413" xr:uid="{E2C8621C-EBF0-4888-A1D4-AA58F9D36DF5}"/>
    <cellStyle name="Note 2 3 2 2 4" xfId="28414" xr:uid="{7E0AC6AC-0BE6-4695-A0A6-C07BD2A22D52}"/>
    <cellStyle name="Note 2 3 2 2 5" xfId="28415" xr:uid="{F3F72259-2F79-4E93-A167-A361DA7A4E53}"/>
    <cellStyle name="Note 2 3 2 3" xfId="28416" xr:uid="{88E58E0A-BE1C-4A45-85CD-5FD2CC089C19}"/>
    <cellStyle name="Note 2 3 2 3 2" xfId="28417" xr:uid="{89C3F658-9564-493B-B0FA-87DA477DAB2C}"/>
    <cellStyle name="Note 2 3 2 3 2 2" xfId="28418" xr:uid="{4F4A96F6-E0C9-45B0-9445-151608B3636D}"/>
    <cellStyle name="Note 2 3 2 3 3" xfId="28419" xr:uid="{53DADAEE-7F56-4DE1-B76A-9FC1A3098912}"/>
    <cellStyle name="Note 2 3 2 3 4" xfId="28420" xr:uid="{435E05E8-5FAC-4A0B-A7B1-5D6FADDCED58}"/>
    <cellStyle name="Note 2 3 2 4" xfId="28421" xr:uid="{D3B23217-738E-4851-966D-83A25714072D}"/>
    <cellStyle name="Note 2 3 2 4 2" xfId="28422" xr:uid="{6FB711D4-7CA8-4DE4-800D-8B319C24D24B}"/>
    <cellStyle name="Note 2 3 2 5" xfId="28423" xr:uid="{D9DDD132-E953-42C4-B5F6-2EBA4278337E}"/>
    <cellStyle name="Note 2 3 2 6" xfId="28424" xr:uid="{F4FECEA0-5DD7-4DF3-98B4-28BC9155FC99}"/>
    <cellStyle name="Note 2 3 3" xfId="28425" xr:uid="{7F285402-6FA0-4033-AAB2-3852E6E3CCF5}"/>
    <cellStyle name="Note 2 3 3 2" xfId="28426" xr:uid="{466956B3-48A0-436B-9726-C95A593DFF8D}"/>
    <cellStyle name="Note 2 3 3 2 2" xfId="28427" xr:uid="{417DC7FE-4D35-4C3F-A479-CB00F161E865}"/>
    <cellStyle name="Note 2 3 3 2 2 2" xfId="28428" xr:uid="{8F9775B0-C97F-46F1-861E-57B9AF92F647}"/>
    <cellStyle name="Note 2 3 3 2 3" xfId="28429" xr:uid="{BA1C3186-2814-47A6-9E7A-D8E64EC62592}"/>
    <cellStyle name="Note 2 3 3 2 4" xfId="28430" xr:uid="{D02D5BAF-A3BB-4579-9808-5E29EB8622C4}"/>
    <cellStyle name="Note 2 3 3 3" xfId="28431" xr:uid="{4C4EAF23-FDBD-4110-A503-0DECF5764F58}"/>
    <cellStyle name="Note 2 3 3 4" xfId="28432" xr:uid="{5E3C66A5-DDD3-49F8-B10D-1724D16E7E6E}"/>
    <cellStyle name="Note 2 3 3 4 2" xfId="28433" xr:uid="{4E6DA5BD-BA23-49D0-A478-2ABB63FEE548}"/>
    <cellStyle name="Note 2 3 3 5" xfId="28434" xr:uid="{55F1926F-84B0-4EA2-A6DC-3CCCCAB53954}"/>
    <cellStyle name="Note 2 3 3 6" xfId="28435" xr:uid="{64B1909D-1476-46DE-98E9-46993F268B38}"/>
    <cellStyle name="Note 2 3 4" xfId="28436" xr:uid="{74272559-3556-4454-AC50-91093504604C}"/>
    <cellStyle name="Note 2 3 4 2" xfId="28437" xr:uid="{041A85D6-DD34-42D8-903D-17BC51630E0B}"/>
    <cellStyle name="Note 2 3 4 3" xfId="28438" xr:uid="{B09BCD91-DA55-4F99-82F5-06FE1DEEC93B}"/>
    <cellStyle name="Note 2 3 4 4" xfId="28439" xr:uid="{54BAD90E-7CAC-4E70-9F02-CEF8C7832DDC}"/>
    <cellStyle name="Note 2 3 4 4 2" xfId="28440" xr:uid="{E3D2575B-FEE3-491B-AF50-646D0B887D75}"/>
    <cellStyle name="Note 2 3 4 5" xfId="28441" xr:uid="{313C9C60-E1E4-4248-B122-317036AC1415}"/>
    <cellStyle name="Note 2 3 4 6" xfId="28442" xr:uid="{4010C7C2-48B6-4E95-AFF1-31F3151B4205}"/>
    <cellStyle name="Note 2 3 5" xfId="28443" xr:uid="{34005A51-8CB1-421D-994F-FCAB995BC549}"/>
    <cellStyle name="Note 2 3 5 2" xfId="28444" xr:uid="{B5CE9718-6701-4B76-B34F-A469920C924E}"/>
    <cellStyle name="Note 2 3 5 3" xfId="28445" xr:uid="{9276D889-DFBB-42E7-B5A0-F350C18832B5}"/>
    <cellStyle name="Note 2 3 5 4" xfId="28446" xr:uid="{E5E7E744-43F7-4117-85BA-C8D784BCB06C}"/>
    <cellStyle name="Note 2 3 5 5" xfId="28447" xr:uid="{02D7EBB9-19EB-45E4-8C6A-CEA78973DEA3}"/>
    <cellStyle name="Note 2 3 6" xfId="28448" xr:uid="{811654D8-DD34-4B3A-92EB-DF1D03BF4E61}"/>
    <cellStyle name="Note 2 3 7" xfId="28449" xr:uid="{02F64755-6F08-4438-A663-6BACB3E951CC}"/>
    <cellStyle name="Note 2 3 8" xfId="28450" xr:uid="{C88D819D-FC08-4023-88DD-021953754AE5}"/>
    <cellStyle name="Note 2 3 9" xfId="28451" xr:uid="{9743FA06-8429-48FA-9EC7-E66B7B69F3B1}"/>
    <cellStyle name="Note 2 4" xfId="28452" xr:uid="{97951475-4ACD-4FE7-8917-70119D0E4820}"/>
    <cellStyle name="Note 2 4 2" xfId="28453" xr:uid="{F0378F32-618F-4F6E-9449-9142FB85E169}"/>
    <cellStyle name="Note 2 4 2 2" xfId="28454" xr:uid="{9667F85D-D534-4A22-B9F7-B811E6538065}"/>
    <cellStyle name="Note 2 4 2 2 2" xfId="28455" xr:uid="{D3EFBA82-FFC4-4802-BB82-8207E34B4173}"/>
    <cellStyle name="Note 2 4 2 2 2 2" xfId="28456" xr:uid="{54876626-0C41-4EC8-BFC9-B9F15A1CC365}"/>
    <cellStyle name="Note 2 4 2 2 2 2 2" xfId="28457" xr:uid="{BFFE5E1C-8A91-4D3A-8B7B-26B3C876D0E2}"/>
    <cellStyle name="Note 2 4 2 2 2 3" xfId="28458" xr:uid="{71CD01CD-E076-4513-9DFD-6110D895D9B9}"/>
    <cellStyle name="Note 2 4 2 2 2 4" xfId="28459" xr:uid="{CBE698C8-FF22-4627-883C-BCE4B3787E25}"/>
    <cellStyle name="Note 2 4 2 2 3" xfId="28460" xr:uid="{A8DBC3FC-664E-4889-9764-6919F49FF8A9}"/>
    <cellStyle name="Note 2 4 2 2 3 2" xfId="28461" xr:uid="{512E5F7C-972A-46B0-A889-3EDC2B29E4C8}"/>
    <cellStyle name="Note 2 4 2 2 4" xfId="28462" xr:uid="{4EBB833E-1521-409A-B1B7-FDDD7F162854}"/>
    <cellStyle name="Note 2 4 2 2 5" xfId="28463" xr:uid="{00C8B2E4-C150-4D5D-9000-A12E1162B4E2}"/>
    <cellStyle name="Note 2 4 2 3" xfId="28464" xr:uid="{27E4B69C-32E8-404A-A40C-B4E17D8C855E}"/>
    <cellStyle name="Note 2 4 2 3 2" xfId="28465" xr:uid="{96125690-9810-4EC5-B507-1A0CFACDD820}"/>
    <cellStyle name="Note 2 4 2 3 2 2" xfId="28466" xr:uid="{D480F252-D81A-40A7-8765-DEC3DE8D6D9D}"/>
    <cellStyle name="Note 2 4 2 3 3" xfId="28467" xr:uid="{39F75918-E3BE-4412-8938-BCDAC7A4F959}"/>
    <cellStyle name="Note 2 4 2 3 4" xfId="28468" xr:uid="{F415E2E0-471C-4024-B295-C0B4ECF89F79}"/>
    <cellStyle name="Note 2 4 2 4" xfId="28469" xr:uid="{3D2E50D4-CC91-4F05-A912-2350C98A4DE7}"/>
    <cellStyle name="Note 2 4 2 4 2" xfId="28470" xr:uid="{9D8EB90F-FAD6-42EF-9527-5B47E2B831D4}"/>
    <cellStyle name="Note 2 4 2 5" xfId="28471" xr:uid="{D0E7FF5C-0812-4F3E-936B-52C02647DDA3}"/>
    <cellStyle name="Note 2 4 2 6" xfId="28472" xr:uid="{A8EB19FE-4FBB-4E2B-8DE3-E4E50642409E}"/>
    <cellStyle name="Note 2 4 3" xfId="28473" xr:uid="{6C708E4E-6726-4CC8-B979-D5D032515A18}"/>
    <cellStyle name="Note 2 4 3 2" xfId="28474" xr:uid="{7508FEC9-EF57-4ECD-A62B-BF9A8E7548A5}"/>
    <cellStyle name="Note 2 4 3 2 2" xfId="28475" xr:uid="{FA3BB55A-C07C-4E78-BDCD-E1BC4C008C74}"/>
    <cellStyle name="Note 2 4 3 2 2 2" xfId="28476" xr:uid="{357E50EC-5C2F-4D1C-B954-8C2E536B6D46}"/>
    <cellStyle name="Note 2 4 3 2 3" xfId="28477" xr:uid="{047C454B-8F49-4CC7-9B06-A70DEBBC6F1D}"/>
    <cellStyle name="Note 2 4 3 2 4" xfId="28478" xr:uid="{18219E48-D967-4B48-9379-6FE84D603E90}"/>
    <cellStyle name="Note 2 4 3 3" xfId="28479" xr:uid="{2086B92A-F6E0-43DC-969B-91E375AAAE9B}"/>
    <cellStyle name="Note 2 4 3 3 2" xfId="28480" xr:uid="{248E95B2-2202-4BA5-B403-AEA55068C19B}"/>
    <cellStyle name="Note 2 4 3 4" xfId="28481" xr:uid="{05DD208A-1A71-42C2-8A9E-DCE31F77B9A3}"/>
    <cellStyle name="Note 2 4 3 5" xfId="28482" xr:uid="{01FECF7C-4C50-4852-BE16-460670BF5E6A}"/>
    <cellStyle name="Note 2 4 4" xfId="28483" xr:uid="{8E0D284A-6D09-4DCF-90BC-9332A77C757B}"/>
    <cellStyle name="Note 2 4 4 2" xfId="28484" xr:uid="{5160E202-9404-40A4-864D-525C251AAE26}"/>
    <cellStyle name="Note 2 4 4 2 2" xfId="28485" xr:uid="{78EA787A-D6D3-4F8F-B34D-A84910F04442}"/>
    <cellStyle name="Note 2 4 4 3" xfId="28486" xr:uid="{D2DA6727-B554-4354-BDE1-1915EAA4E690}"/>
    <cellStyle name="Note 2 4 4 4" xfId="28487" xr:uid="{60E1CD88-75B0-4620-A058-F2A45253CE3C}"/>
    <cellStyle name="Note 2 4 5" xfId="28488" xr:uid="{EE1FAAD3-5C9A-4406-B245-39F680C2BE94}"/>
    <cellStyle name="Note 2 4 5 2" xfId="28489" xr:uid="{F425DCEA-C258-4F83-8CDB-B6B80A689872}"/>
    <cellStyle name="Note 2 4 5 3" xfId="28490" xr:uid="{A56BA4F0-2CDC-4953-AA8D-75D163B27EA1}"/>
    <cellStyle name="Note 2 4 6" xfId="28491" xr:uid="{E57ED06E-FF3E-4595-9C27-72A216C7FB5C}"/>
    <cellStyle name="Note 2 4 7" xfId="28492" xr:uid="{F83DDDB0-4661-49C9-8952-DAD000AA6625}"/>
    <cellStyle name="Note 2 5" xfId="28493" xr:uid="{0A5F3901-3CA9-4F5B-B8FB-35B8743B935C}"/>
    <cellStyle name="Note 2 5 2" xfId="28494" xr:uid="{0B132CDD-A9D3-45BA-9F17-27C0920EC083}"/>
    <cellStyle name="Note 2 5 2 2" xfId="28495" xr:uid="{544794AD-D80A-47C1-A888-C4EB46F1FFCC}"/>
    <cellStyle name="Note 2 5 2 2 2" xfId="28496" xr:uid="{A13969B9-00BE-4CA2-A9E8-CC9D344ED9B8}"/>
    <cellStyle name="Note 2 5 2 2 2 2" xfId="28497" xr:uid="{FD8361E7-975E-41A0-9736-5C726D82395E}"/>
    <cellStyle name="Note 2 5 2 2 2 2 2" xfId="28498" xr:uid="{BD615FE2-F657-4E38-9D75-FDB6CA2167A0}"/>
    <cellStyle name="Note 2 5 2 2 2 3" xfId="28499" xr:uid="{3198622F-ADCA-4169-A489-FAF7BA3DE1E6}"/>
    <cellStyle name="Note 2 5 2 2 2 4" xfId="28500" xr:uid="{31F0549D-A69A-46F4-9B84-577340E2DE4F}"/>
    <cellStyle name="Note 2 5 2 2 3" xfId="28501" xr:uid="{A2764F41-B1C7-49A1-98F9-A3E449F204ED}"/>
    <cellStyle name="Note 2 5 2 2 3 2" xfId="28502" xr:uid="{FA244E37-45EF-47F7-B4CE-1E1B9CF12D0B}"/>
    <cellStyle name="Note 2 5 2 2 4" xfId="28503" xr:uid="{9DCECC42-184D-4AE3-AF48-BC0BB6C6B14B}"/>
    <cellStyle name="Note 2 5 2 2 5" xfId="28504" xr:uid="{E67FF91C-B023-46E5-A643-5B0ABFD9C6E6}"/>
    <cellStyle name="Note 2 5 2 3" xfId="28505" xr:uid="{21375874-6299-477A-A178-E7FC62985896}"/>
    <cellStyle name="Note 2 5 2 3 2" xfId="28506" xr:uid="{DB35AA4C-98F2-4931-AB60-34A4AE5C3F0C}"/>
    <cellStyle name="Note 2 5 2 3 2 2" xfId="28507" xr:uid="{07650ECB-7918-4CF5-B244-A91C4B9F69D2}"/>
    <cellStyle name="Note 2 5 2 3 3" xfId="28508" xr:uid="{2975D4EE-B354-4E00-B473-10F13D8FD909}"/>
    <cellStyle name="Note 2 5 2 3 4" xfId="28509" xr:uid="{279ABD51-239E-438C-9E40-005FAD650274}"/>
    <cellStyle name="Note 2 5 2 4" xfId="28510" xr:uid="{347DB1B9-6E5D-4326-8C41-281ABC97245A}"/>
    <cellStyle name="Note 2 5 2 4 2" xfId="28511" xr:uid="{9FFF1016-9815-4AE9-95D9-F2048546F072}"/>
    <cellStyle name="Note 2 5 2 5" xfId="28512" xr:uid="{A7E6B1D8-BDCE-494C-88AA-D1E4FB18605D}"/>
    <cellStyle name="Note 2 5 2 6" xfId="28513" xr:uid="{F5D4276C-4AD9-4C9B-A531-E23438F06AF7}"/>
    <cellStyle name="Note 2 5 3" xfId="28514" xr:uid="{2F78BA71-DAEF-47C9-B1CD-0062EDA70FB3}"/>
    <cellStyle name="Note 2 5 3 2" xfId="28515" xr:uid="{0197E0E0-8650-4280-A320-2F70854AFFED}"/>
    <cellStyle name="Note 2 5 3 2 2" xfId="28516" xr:uid="{6C3E6D5B-72A3-4627-AB9F-7410B434535D}"/>
    <cellStyle name="Note 2 5 3 2 2 2" xfId="28517" xr:uid="{12B11749-3821-4FD9-BF3F-25266A3E64BB}"/>
    <cellStyle name="Note 2 5 3 2 3" xfId="28518" xr:uid="{513675FC-467F-4787-A1AC-A8AC4DA5C51B}"/>
    <cellStyle name="Note 2 5 3 2 4" xfId="28519" xr:uid="{457BC462-F9D6-412C-A4F9-92258C5DB1DB}"/>
    <cellStyle name="Note 2 5 3 3" xfId="28520" xr:uid="{F93C2F21-BFC0-4612-94B1-88D36878E89D}"/>
    <cellStyle name="Note 2 5 3 3 2" xfId="28521" xr:uid="{B7299BBC-A09E-4C69-8AA7-4F3D084E0158}"/>
    <cellStyle name="Note 2 5 3 4" xfId="28522" xr:uid="{F4C79F60-D624-4F4E-B24F-E7C6D4100A8C}"/>
    <cellStyle name="Note 2 5 3 5" xfId="28523" xr:uid="{718797B7-29C4-4A21-BDD9-6ACDE1E16B2D}"/>
    <cellStyle name="Note 2 5 4" xfId="28524" xr:uid="{F755D2C5-D1C1-4C3B-A36F-568798D569AB}"/>
    <cellStyle name="Note 2 5 4 2" xfId="28525" xr:uid="{353C5D50-C9E0-425F-BE51-F7B489DDBF7F}"/>
    <cellStyle name="Note 2 5 4 2 2" xfId="28526" xr:uid="{733AD2F1-A98E-47F3-BA7A-A4593B517E6A}"/>
    <cellStyle name="Note 2 5 4 3" xfId="28527" xr:uid="{B333A85A-C3C0-4F00-BB76-523E3C7DF3AC}"/>
    <cellStyle name="Note 2 5 4 4" xfId="28528" xr:uid="{95BDF537-2230-430B-8726-F4F99C33E74C}"/>
    <cellStyle name="Note 2 5 5" xfId="28529" xr:uid="{22AA7EBF-95F6-4025-896B-7B6069D5198D}"/>
    <cellStyle name="Note 2 5 5 2" xfId="28530" xr:uid="{E5D82692-9F20-4217-BCBD-6B4895C7CA52}"/>
    <cellStyle name="Note 2 5 5 3" xfId="28531" xr:uid="{28E7AE4A-AB32-47ED-A8D1-0A8D44025C9C}"/>
    <cellStyle name="Note 2 5 6" xfId="28532" xr:uid="{6425C63E-AB29-492C-9D58-536A30EB51D0}"/>
    <cellStyle name="Note 2 5 7" xfId="28533" xr:uid="{D7EA3219-CA8A-4FD8-9AD7-787FDB477B35}"/>
    <cellStyle name="Note 2 6" xfId="28534" xr:uid="{8CF05A03-BCD7-4A66-B75C-C5C339091F93}"/>
    <cellStyle name="Note 2 6 2" xfId="28535" xr:uid="{2E630F88-0870-44B3-A8F8-0658A568762B}"/>
    <cellStyle name="Note 2 6 2 2" xfId="28536" xr:uid="{BF85474C-C779-4528-BF0F-C76FBF9A0A9E}"/>
    <cellStyle name="Note 2 6 2 2 2" xfId="28537" xr:uid="{A1BA859B-C5B3-4307-B97C-550F613E191A}"/>
    <cellStyle name="Note 2 6 2 2 2 2" xfId="28538" xr:uid="{E9B4D6C3-E541-464D-AA0D-F5DB07DD9F3D}"/>
    <cellStyle name="Note 2 6 2 2 3" xfId="28539" xr:uid="{4CD33136-01AD-42AD-A9F0-253A4528AE86}"/>
    <cellStyle name="Note 2 6 2 2 4" xfId="28540" xr:uid="{BD120D3E-9292-4D1D-BFF2-DA52D6ED10DE}"/>
    <cellStyle name="Note 2 6 2 3" xfId="28541" xr:uid="{04DFF13D-D3AE-44A3-9BAA-B29B2703E19A}"/>
    <cellStyle name="Note 2 6 2 3 2" xfId="28542" xr:uid="{59FF6B0E-597E-4A65-8006-767D56493F7C}"/>
    <cellStyle name="Note 2 6 2 4" xfId="28543" xr:uid="{13D0D0DB-F816-4914-8032-E588DE312EB7}"/>
    <cellStyle name="Note 2 6 2 5" xfId="28544" xr:uid="{9EF1E363-C731-458B-A8C4-339C94165459}"/>
    <cellStyle name="Note 2 6 3" xfId="28545" xr:uid="{9B3394F6-1F9E-447C-A522-D3A2F44D5EB8}"/>
    <cellStyle name="Note 2 6 3 2" xfId="28546" xr:uid="{AAC1B8A0-92CD-4A31-AD3A-D1B6BB06F69C}"/>
    <cellStyle name="Note 2 6 3 2 2" xfId="28547" xr:uid="{7652FCB7-0D5B-4BFC-BA24-E97C4511A5CB}"/>
    <cellStyle name="Note 2 6 3 3" xfId="28548" xr:uid="{06A1291F-4D47-4D4F-A3FD-AF1600B35369}"/>
    <cellStyle name="Note 2 6 3 4" xfId="28549" xr:uid="{F2A56AA6-BEFF-41DC-A467-C74F966C9ACE}"/>
    <cellStyle name="Note 2 6 4" xfId="28550" xr:uid="{02EF2DBE-937E-4961-8E8A-CAA02ADC7199}"/>
    <cellStyle name="Note 2 6 4 2" xfId="28551" xr:uid="{B004D776-E0CF-4494-AAAF-78B23FC7D436}"/>
    <cellStyle name="Note 2 6 5" xfId="28552" xr:uid="{15B88020-F44C-4FAB-8515-37ABD228F0BB}"/>
    <cellStyle name="Note 2 6 6" xfId="28553" xr:uid="{3D4F9A14-76DB-4AE8-B6C5-0FC139B32F21}"/>
    <cellStyle name="Note 2 7" xfId="28554" xr:uid="{CF59C0C7-8681-482F-BA40-2E421ED1E9E9}"/>
    <cellStyle name="Note 2 7 2" xfId="28555" xr:uid="{09931678-A69E-4B48-9C4D-2E3F3B7D7EBA}"/>
    <cellStyle name="Note 2 7 2 2" xfId="28556" xr:uid="{710A20ED-9601-405C-A4DD-D91C56EB4B6B}"/>
    <cellStyle name="Note 2 7 2 2 2" xfId="28557" xr:uid="{B38E1F6C-8647-4515-9E14-AF00EEB38222}"/>
    <cellStyle name="Note 2 7 2 3" xfId="28558" xr:uid="{04316F7A-4E97-4E4C-ABF2-44BFC69146CC}"/>
    <cellStyle name="Note 2 7 2 4" xfId="28559" xr:uid="{A39C6E89-0F34-44EC-B1B7-E9AA88D297F8}"/>
    <cellStyle name="Note 2 7 3" xfId="28560" xr:uid="{E73B6059-EE67-4E39-96EC-831608A55910}"/>
    <cellStyle name="Note 2 7 4" xfId="28561" xr:uid="{B629281E-F4D0-4633-9BF2-A35F9F5ED3E1}"/>
    <cellStyle name="Note 2 7 4 2" xfId="28562" xr:uid="{7481BD6D-858B-433F-BAAD-1C8CB61627EE}"/>
    <cellStyle name="Note 2 7 5" xfId="28563" xr:uid="{54ED27E0-3536-481C-B383-A4368F5BE182}"/>
    <cellStyle name="Note 2 7 6" xfId="28564" xr:uid="{821F3A12-14B9-4738-901D-859A6C8E4B4A}"/>
    <cellStyle name="Note 2 8" xfId="28565" xr:uid="{AA64590D-7900-4226-A6D8-18B43DC44A04}"/>
    <cellStyle name="Note 2 8 2" xfId="28566" xr:uid="{52FA86D2-DC18-438C-898F-2384338A58FD}"/>
    <cellStyle name="Note 2 8 2 2" xfId="28567" xr:uid="{1FA128B3-5381-4592-A39D-0B9A3231574B}"/>
    <cellStyle name="Note 2 8 3" xfId="28568" xr:uid="{B2D20708-BC94-48BD-8752-56420646E30B}"/>
    <cellStyle name="Note 2 8 4" xfId="28569" xr:uid="{555674A3-8490-45C8-8D96-5082268A6AEC}"/>
    <cellStyle name="Note 2 9" xfId="28570" xr:uid="{02E30B3C-6949-4D4C-BB63-6C68DD6048D1}"/>
    <cellStyle name="Note 2 9 2" xfId="28571" xr:uid="{8F5047BE-E20E-4F8B-8715-838A034F7048}"/>
    <cellStyle name="Note 2 9 3" xfId="28572" xr:uid="{ABF19C7D-FD93-417D-ACE1-AB1835F50690}"/>
    <cellStyle name="Note 3" xfId="359" xr:uid="{2B29C276-DF73-45DD-ADDD-20345E5FBDF3}"/>
    <cellStyle name="Note 3 10" xfId="28573" xr:uid="{62B53C4F-8C46-4910-9286-65D8D5D3B813}"/>
    <cellStyle name="Note 3 11" xfId="28574" xr:uid="{73C95F28-42DD-4231-B321-A38BEA008A23}"/>
    <cellStyle name="Note 3 12" xfId="28575" xr:uid="{7BC8A363-D875-4B3A-BEFB-73955293C75B}"/>
    <cellStyle name="Note 3 13" xfId="28576" xr:uid="{BD99E852-98E4-4A43-910F-6AA42F558758}"/>
    <cellStyle name="Note 3 14" xfId="28577" xr:uid="{8AEBC926-6C8C-477B-8D68-359017E11BA8}"/>
    <cellStyle name="Note 3 2" xfId="28578" xr:uid="{B05C5151-CAB0-4AA1-8E25-579E412D13E9}"/>
    <cellStyle name="Note 3 2 10" xfId="28579" xr:uid="{980E8067-A8E6-443D-B928-28333BFE6EDD}"/>
    <cellStyle name="Note 3 2 10 2" xfId="28580" xr:uid="{FF6006E1-1057-45A7-8AE3-207BD4274651}"/>
    <cellStyle name="Note 3 2 10 2 2" xfId="28581" xr:uid="{45246DC4-EBAA-47BF-9286-1D4A256EE377}"/>
    <cellStyle name="Note 3 2 10 3" xfId="28582" xr:uid="{D55487BD-0A80-44A4-9137-B1B380F68A29}"/>
    <cellStyle name="Note 3 2 11" xfId="28583" xr:uid="{11F37C8B-50DE-4A10-B8E0-6B5F8F4DE298}"/>
    <cellStyle name="Note 3 2 11 2" xfId="28584" xr:uid="{B73CCF61-51C2-45D1-B166-E84C176F2C45}"/>
    <cellStyle name="Note 3 2 11 2 2" xfId="28585" xr:uid="{F891DBB1-32F3-49F6-B0B6-5A4C0D6827F5}"/>
    <cellStyle name="Note 3 2 11 3" xfId="28586" xr:uid="{28121AF9-94D5-44DB-A1E4-32C0E42A82A7}"/>
    <cellStyle name="Note 3 2 12" xfId="28587" xr:uid="{5E5AB1C7-D8AA-4769-8859-99A3F0D58379}"/>
    <cellStyle name="Note 3 2 12 2" xfId="28588" xr:uid="{ECB38ED6-F9EB-4144-AB6A-3CA4070DD1C0}"/>
    <cellStyle name="Note 3 2 12 2 2" xfId="28589" xr:uid="{E8BC052E-371E-4BFB-8599-9A797AAE2C93}"/>
    <cellStyle name="Note 3 2 12 3" xfId="28590" xr:uid="{3533EF63-3D66-4C6B-96DD-08BF9B00A7A0}"/>
    <cellStyle name="Note 3 2 13" xfId="28591" xr:uid="{0FBA8732-4233-4D45-8834-0BE6420EEDEE}"/>
    <cellStyle name="Note 3 2 13 2" xfId="28592" xr:uid="{6565AF2B-03A8-4153-85CD-CFF871ED2D4D}"/>
    <cellStyle name="Note 3 2 13 2 2" xfId="28593" xr:uid="{3011554A-6550-4500-8C67-29B9B5A4F47A}"/>
    <cellStyle name="Note 3 2 13 3" xfId="28594" xr:uid="{F213A2C2-9DD1-4F93-B075-64B5A00506C3}"/>
    <cellStyle name="Note 3 2 14" xfId="28595" xr:uid="{1BE379E4-BE6F-44A7-BD8E-6A66C4FF0DE3}"/>
    <cellStyle name="Note 3 2 14 2" xfId="28596" xr:uid="{0B113785-95D1-4D0B-8915-AA342BAB081E}"/>
    <cellStyle name="Note 3 2 14 2 2" xfId="28597" xr:uid="{115858A8-9796-4603-897A-AEE5A54E58AE}"/>
    <cellStyle name="Note 3 2 14 3" xfId="28598" xr:uid="{36F61FA2-1D13-4830-8ABB-995639B59AA8}"/>
    <cellStyle name="Note 3 2 15" xfId="28599" xr:uid="{2BB40FBC-8F97-4C66-8D72-0DA74EBD2789}"/>
    <cellStyle name="Note 3 2 15 2" xfId="28600" xr:uid="{615AE7A1-32A2-4885-A422-5017A33203C1}"/>
    <cellStyle name="Note 3 2 15 2 2" xfId="28601" xr:uid="{26DCB367-B3EC-4A2E-9276-E9358D5DD3A7}"/>
    <cellStyle name="Note 3 2 15 3" xfId="28602" xr:uid="{D329FE68-801E-44F8-94CD-C0A773047FA4}"/>
    <cellStyle name="Note 3 2 16" xfId="28603" xr:uid="{84D07D46-3068-40EA-B058-7556A7DEAE6B}"/>
    <cellStyle name="Note 3 2 16 2" xfId="28604" xr:uid="{7FA2D886-9B0E-4902-AF92-D3008C3FDDA3}"/>
    <cellStyle name="Note 3 2 16 2 2" xfId="28605" xr:uid="{1B33ADDE-5681-45D0-ADFD-57CE88863E6E}"/>
    <cellStyle name="Note 3 2 16 3" xfId="28606" xr:uid="{0D7944AE-C40C-4F3B-93C6-8F1713FCE06E}"/>
    <cellStyle name="Note 3 2 17" xfId="28607" xr:uid="{C2455119-1F23-4596-9D36-8A07275A6D1E}"/>
    <cellStyle name="Note 3 2 17 2" xfId="28608" xr:uid="{A1CDD2FD-1877-46D4-BBBE-454DB769EAF7}"/>
    <cellStyle name="Note 3 2 17 2 2" xfId="28609" xr:uid="{71FA6679-668D-442F-B0B1-2893745AB099}"/>
    <cellStyle name="Note 3 2 17 3" xfId="28610" xr:uid="{211FEFBB-A12F-43BB-A991-358E27CF85D4}"/>
    <cellStyle name="Note 3 2 18" xfId="28611" xr:uid="{2E7955D3-D780-4EF7-AA03-8008D0A8FCA6}"/>
    <cellStyle name="Note 3 2 18 2" xfId="28612" xr:uid="{B048AC4D-598B-4396-9CB9-835B6D736F39}"/>
    <cellStyle name="Note 3 2 18 2 2" xfId="28613" xr:uid="{D84BD237-090D-4425-AB7D-FD147ABA76C0}"/>
    <cellStyle name="Note 3 2 18 3" xfId="28614" xr:uid="{09438054-5F22-4615-8039-7A2975FED10F}"/>
    <cellStyle name="Note 3 2 19" xfId="28615" xr:uid="{21C9334A-3798-40C2-9E5B-EA384FF3EFE9}"/>
    <cellStyle name="Note 3 2 19 2" xfId="28616" xr:uid="{C8A668FD-3D6B-47BA-8484-5583F9E2B185}"/>
    <cellStyle name="Note 3 2 19 2 2" xfId="28617" xr:uid="{1C321F9F-26CB-418A-8B0A-AD8A0F76E6BF}"/>
    <cellStyle name="Note 3 2 19 3" xfId="28618" xr:uid="{BF48D77A-AA00-40AF-81C2-B5F00944CE51}"/>
    <cellStyle name="Note 3 2 2" xfId="28619" xr:uid="{5C2E1A5F-48CE-4547-81B4-88EEDB9D8470}"/>
    <cellStyle name="Note 3 2 2 10" xfId="28620" xr:uid="{EE214D92-5122-45DC-A95E-C2352F21A177}"/>
    <cellStyle name="Note 3 2 2 10 2" xfId="28621" xr:uid="{3AD2AD08-C53E-4674-BC1F-BC3A18D46535}"/>
    <cellStyle name="Note 3 2 2 10 2 2" xfId="28622" xr:uid="{8097C9AD-247F-4F54-8B45-661AC428E0EE}"/>
    <cellStyle name="Note 3 2 2 10 3" xfId="28623" xr:uid="{804D597A-B2B1-4924-BFA3-5AF6C1393AAF}"/>
    <cellStyle name="Note 3 2 2 11" xfId="28624" xr:uid="{9ED3E178-169B-4804-8BB9-9901599ED707}"/>
    <cellStyle name="Note 3 2 2 11 2" xfId="28625" xr:uid="{730A4626-B5B6-4AE9-A0A4-24CDA3308296}"/>
    <cellStyle name="Note 3 2 2 11 2 2" xfId="28626" xr:uid="{DED36677-8E78-4D90-A84C-80EEC7F53C41}"/>
    <cellStyle name="Note 3 2 2 11 3" xfId="28627" xr:uid="{1518A1C9-A323-42CA-BC2A-BF4B6715813A}"/>
    <cellStyle name="Note 3 2 2 12" xfId="28628" xr:uid="{EC257A25-FC51-4EBA-8997-0E51962A21F0}"/>
    <cellStyle name="Note 3 2 2 12 2" xfId="28629" xr:uid="{8D2C9D8A-6D5B-4FF3-97C1-E4744EFC0652}"/>
    <cellStyle name="Note 3 2 2 12 2 2" xfId="28630" xr:uid="{4CC9C4E7-7552-4B34-865E-0206BA3B7B63}"/>
    <cellStyle name="Note 3 2 2 12 3" xfId="28631" xr:uid="{37AE496C-5986-4015-A1A9-5D836699E165}"/>
    <cellStyle name="Note 3 2 2 13" xfId="28632" xr:uid="{3624592B-2C31-4EC1-871F-B8DEB78EB1F3}"/>
    <cellStyle name="Note 3 2 2 13 2" xfId="28633" xr:uid="{0DC55B1D-E9DA-4CAA-A215-5F57EB3139F1}"/>
    <cellStyle name="Note 3 2 2 13 2 2" xfId="28634" xr:uid="{81087B38-1C88-49FF-89F5-36A688CC3355}"/>
    <cellStyle name="Note 3 2 2 13 3" xfId="28635" xr:uid="{15678F90-CE60-412E-A6E1-40047652A911}"/>
    <cellStyle name="Note 3 2 2 14" xfId="28636" xr:uid="{D7AA50A3-B92D-41FB-88D5-D93ECC768500}"/>
    <cellStyle name="Note 3 2 2 14 2" xfId="28637" xr:uid="{8FDA8AA2-2DDF-4A83-BE8B-E0B93D2A8AF9}"/>
    <cellStyle name="Note 3 2 2 14 2 2" xfId="28638" xr:uid="{2D80CC92-8D31-4A33-A15B-FD14B0ED9E0D}"/>
    <cellStyle name="Note 3 2 2 14 3" xfId="28639" xr:uid="{5EF0B363-A19B-4628-87DF-398E5F3438C5}"/>
    <cellStyle name="Note 3 2 2 15" xfId="28640" xr:uid="{DFD6BD56-A346-4FC0-AD89-6EBCC9850BF1}"/>
    <cellStyle name="Note 3 2 2 15 2" xfId="28641" xr:uid="{94A8F56C-33A9-49DF-AD6F-C5D965352571}"/>
    <cellStyle name="Note 3 2 2 15 2 2" xfId="28642" xr:uid="{58F6BC11-D823-4B08-99A0-4EAFFA53AAF0}"/>
    <cellStyle name="Note 3 2 2 15 3" xfId="28643" xr:uid="{ED0F41C4-A315-498D-92E5-2DB038BDEF04}"/>
    <cellStyle name="Note 3 2 2 16" xfId="28644" xr:uid="{6F008789-B2BE-4FE7-AEB6-4400B9F00AA2}"/>
    <cellStyle name="Note 3 2 2 16 2" xfId="28645" xr:uid="{C373D55F-7FAF-42B0-A549-36DDADA826F9}"/>
    <cellStyle name="Note 3 2 2 16 2 2" xfId="28646" xr:uid="{E6725437-2748-4D9F-8E4F-F57E4E74814D}"/>
    <cellStyle name="Note 3 2 2 16 3" xfId="28647" xr:uid="{494ECD2C-F0A9-41A9-BCB5-3429C56398D1}"/>
    <cellStyle name="Note 3 2 2 17" xfId="28648" xr:uid="{53A3265E-2C88-4662-8183-33748639D71F}"/>
    <cellStyle name="Note 3 2 2 17 2" xfId="28649" xr:uid="{06A009D7-087F-4128-B240-44B5ED4953FF}"/>
    <cellStyle name="Note 3 2 2 17 2 2" xfId="28650" xr:uid="{04F06579-4169-46AB-A002-CC7ABFD14467}"/>
    <cellStyle name="Note 3 2 2 17 3" xfId="28651" xr:uid="{7A814DCC-199A-4478-AE3C-FAE23B1C0CE0}"/>
    <cellStyle name="Note 3 2 2 18" xfId="28652" xr:uid="{A7685292-DD8A-463D-B568-E4E4EEFA88ED}"/>
    <cellStyle name="Note 3 2 2 18 2" xfId="28653" xr:uid="{39F6D5DB-6236-4FDD-A8CE-940999F28474}"/>
    <cellStyle name="Note 3 2 2 18 2 2" xfId="28654" xr:uid="{76919105-46AD-4496-AA44-23889D948D58}"/>
    <cellStyle name="Note 3 2 2 18 3" xfId="28655" xr:uid="{CA29BDC3-DAE7-4A22-9785-74E8C2555DC5}"/>
    <cellStyle name="Note 3 2 2 19" xfId="28656" xr:uid="{82832C4D-6388-428C-B2D6-8783165E8BE8}"/>
    <cellStyle name="Note 3 2 2 19 2" xfId="28657" xr:uid="{F81FDEA3-C1BC-40F2-8629-3FC8C0BBCE28}"/>
    <cellStyle name="Note 3 2 2 19 2 2" xfId="28658" xr:uid="{620A2B21-B0B2-4D5B-B90C-8C8CDC09437E}"/>
    <cellStyle name="Note 3 2 2 19 3" xfId="28659" xr:uid="{5A58F06F-3330-4EDC-97EB-B6E6D1ADAA50}"/>
    <cellStyle name="Note 3 2 2 2" xfId="28660" xr:uid="{8FD6BC82-3519-45AA-8362-228B412C934D}"/>
    <cellStyle name="Note 3 2 2 2 10" xfId="28661" xr:uid="{4910B257-CA9C-4E3F-BE70-5F3FF80D6418}"/>
    <cellStyle name="Note 3 2 2 2 10 2" xfId="28662" xr:uid="{CB5F5510-ADA7-471F-8EE8-D2FB2C4D33EA}"/>
    <cellStyle name="Note 3 2 2 2 10 2 2" xfId="28663" xr:uid="{811B7903-495A-42B5-A747-0F1951D73345}"/>
    <cellStyle name="Note 3 2 2 2 10 3" xfId="28664" xr:uid="{FC874E78-B4E8-4797-9A7E-90624E9D3F83}"/>
    <cellStyle name="Note 3 2 2 2 11" xfId="28665" xr:uid="{9F2FE92F-AE22-489B-861B-3F772AFBD137}"/>
    <cellStyle name="Note 3 2 2 2 11 2" xfId="28666" xr:uid="{3F5EADFA-2FAD-47F5-91C2-D566A837B606}"/>
    <cellStyle name="Note 3 2 2 2 11 2 2" xfId="28667" xr:uid="{0DAD9100-7509-4AAF-887C-B0B1DD5E7FE6}"/>
    <cellStyle name="Note 3 2 2 2 11 3" xfId="28668" xr:uid="{EEC5B7BA-2519-4BD3-8FCA-0E70E884F7EF}"/>
    <cellStyle name="Note 3 2 2 2 12" xfId="28669" xr:uid="{AFB4F6FC-7512-4854-84A2-D71AE563C8AE}"/>
    <cellStyle name="Note 3 2 2 2 12 2" xfId="28670" xr:uid="{BEBDC1ED-9CB8-4AA6-83BD-BADAF7288AA2}"/>
    <cellStyle name="Note 3 2 2 2 12 2 2" xfId="28671" xr:uid="{98D5B684-BDCF-4476-B724-5B5CFF961D0D}"/>
    <cellStyle name="Note 3 2 2 2 12 3" xfId="28672" xr:uid="{A49CED2C-3831-463E-A09F-547609B41492}"/>
    <cellStyle name="Note 3 2 2 2 13" xfId="28673" xr:uid="{290DBFD0-B8B2-4B54-9EB1-BF4CBD059CB1}"/>
    <cellStyle name="Note 3 2 2 2 13 2" xfId="28674" xr:uid="{3EBFF494-0261-4281-99BE-1B21F7642C8A}"/>
    <cellStyle name="Note 3 2 2 2 13 2 2" xfId="28675" xr:uid="{03798756-8526-4BA6-B4BF-D821081C9C71}"/>
    <cellStyle name="Note 3 2 2 2 13 3" xfId="28676" xr:uid="{E692B46A-F94A-42FF-A78E-7E6CB77AFFED}"/>
    <cellStyle name="Note 3 2 2 2 14" xfId="28677" xr:uid="{E84D4A43-3409-4BD5-9968-C8A429E3770C}"/>
    <cellStyle name="Note 3 2 2 2 14 2" xfId="28678" xr:uid="{A38B9059-5CA0-45CF-833D-1C52A7EC7D79}"/>
    <cellStyle name="Note 3 2 2 2 14 2 2" xfId="28679" xr:uid="{538D9233-135E-495C-9CB9-4AF0296138D2}"/>
    <cellStyle name="Note 3 2 2 2 14 3" xfId="28680" xr:uid="{BC0515F4-F87A-4B06-AD96-318CFF3462C9}"/>
    <cellStyle name="Note 3 2 2 2 15" xfId="28681" xr:uid="{8C6A8C1A-E9E6-4523-9B7D-5DDE5BB0026B}"/>
    <cellStyle name="Note 3 2 2 2 15 2" xfId="28682" xr:uid="{8EBC92F6-269A-4C7F-8F44-451E1DF34001}"/>
    <cellStyle name="Note 3 2 2 2 15 2 2" xfId="28683" xr:uid="{ABBF65C4-D45C-41CF-8B88-AB9A1C56C1D9}"/>
    <cellStyle name="Note 3 2 2 2 15 3" xfId="28684" xr:uid="{A5CC1A1F-32C4-4F4E-9957-24FA3BB89FC2}"/>
    <cellStyle name="Note 3 2 2 2 16" xfId="28685" xr:uid="{C4992AC6-9138-4E38-8D23-B70279FFAD0C}"/>
    <cellStyle name="Note 3 2 2 2 16 2" xfId="28686" xr:uid="{8E06FED7-EE08-45A3-8615-BC6913C112E6}"/>
    <cellStyle name="Note 3 2 2 2 16 2 2" xfId="28687" xr:uid="{570EE3C4-183A-4508-AEDF-0B7F37913B68}"/>
    <cellStyle name="Note 3 2 2 2 16 3" xfId="28688" xr:uid="{8A46FB5B-109E-49A2-8A7D-FCF431C0D357}"/>
    <cellStyle name="Note 3 2 2 2 17" xfId="28689" xr:uid="{D9423C04-CE90-4000-8C36-3FFFC8C95480}"/>
    <cellStyle name="Note 3 2 2 2 17 2" xfId="28690" xr:uid="{4F93B288-CAB8-4F1F-9460-3AB7FD35702F}"/>
    <cellStyle name="Note 3 2 2 2 17 2 2" xfId="28691" xr:uid="{8DB10633-8373-4B25-B0A9-849B5956880A}"/>
    <cellStyle name="Note 3 2 2 2 17 3" xfId="28692" xr:uid="{584C5A30-E75E-4435-B55D-FA5DEDAEA522}"/>
    <cellStyle name="Note 3 2 2 2 18" xfId="28693" xr:uid="{A530412B-36AE-4DC1-AF68-D53A63EE58F3}"/>
    <cellStyle name="Note 3 2 2 2 18 2" xfId="28694" xr:uid="{C78FA5D1-8782-480E-A8C0-1DE018DB5284}"/>
    <cellStyle name="Note 3 2 2 2 19" xfId="28695" xr:uid="{539B433F-D494-4665-999D-798CBAFA0B28}"/>
    <cellStyle name="Note 3 2 2 2 2" xfId="28696" xr:uid="{86C42A7A-E35A-4787-922A-0CA48F84076B}"/>
    <cellStyle name="Note 3 2 2 2 2 10" xfId="28697" xr:uid="{34DE1076-5A5E-40F1-B1FF-B795C0F15A54}"/>
    <cellStyle name="Note 3 2 2 2 2 10 2" xfId="28698" xr:uid="{EA87BCB9-7899-41EC-8319-AAB61B8AA911}"/>
    <cellStyle name="Note 3 2 2 2 2 10 2 2" xfId="28699" xr:uid="{B6377C65-673D-489D-9639-56D0FFBC9B72}"/>
    <cellStyle name="Note 3 2 2 2 2 10 3" xfId="28700" xr:uid="{72600D28-0359-454E-8925-A28A1AC7A350}"/>
    <cellStyle name="Note 3 2 2 2 2 11" xfId="28701" xr:uid="{271F1DE8-A194-40C6-889D-907E02A537BB}"/>
    <cellStyle name="Note 3 2 2 2 2 11 2" xfId="28702" xr:uid="{6E1EEBE8-17E2-4FC6-919A-C463CCA75C76}"/>
    <cellStyle name="Note 3 2 2 2 2 11 2 2" xfId="28703" xr:uid="{4B58F704-B9DA-44F3-9F1C-6C591FF78155}"/>
    <cellStyle name="Note 3 2 2 2 2 11 3" xfId="28704" xr:uid="{6103DCB8-0F60-4281-9A42-488BEF0ABF2D}"/>
    <cellStyle name="Note 3 2 2 2 2 12" xfId="28705" xr:uid="{C0B3F684-46D3-4947-9F45-589DD488949A}"/>
    <cellStyle name="Note 3 2 2 2 2 12 2" xfId="28706" xr:uid="{7E4141A3-FE39-417A-AB99-2F5DFEC1D16B}"/>
    <cellStyle name="Note 3 2 2 2 2 12 2 2" xfId="28707" xr:uid="{0EA0ACF0-3B0E-4800-821F-8DA089A90AFB}"/>
    <cellStyle name="Note 3 2 2 2 2 12 3" xfId="28708" xr:uid="{90C57061-3EBD-4699-93CC-127526C34759}"/>
    <cellStyle name="Note 3 2 2 2 2 13" xfId="28709" xr:uid="{C8903C3E-9153-42EB-B8F8-8DCB56550FDC}"/>
    <cellStyle name="Note 3 2 2 2 2 13 2" xfId="28710" xr:uid="{84DA37C1-F48F-414F-9C8D-6EBD5CCD86D1}"/>
    <cellStyle name="Note 3 2 2 2 2 13 2 2" xfId="28711" xr:uid="{51CF1FF3-CC93-48D3-923C-B25F7354DDA3}"/>
    <cellStyle name="Note 3 2 2 2 2 13 3" xfId="28712" xr:uid="{A4115260-A21E-453F-B00B-0A63B63448DF}"/>
    <cellStyle name="Note 3 2 2 2 2 14" xfId="28713" xr:uid="{14403001-5720-4934-ACB2-3C45869B1B21}"/>
    <cellStyle name="Note 3 2 2 2 2 14 2" xfId="28714" xr:uid="{49B86478-84B3-4A0A-8E28-0D68F036F91E}"/>
    <cellStyle name="Note 3 2 2 2 2 14 2 2" xfId="28715" xr:uid="{C74E2F78-77CA-4991-845A-403DC27BF3CB}"/>
    <cellStyle name="Note 3 2 2 2 2 14 3" xfId="28716" xr:uid="{E9A5C16D-BA96-432C-9F01-5D7664608082}"/>
    <cellStyle name="Note 3 2 2 2 2 15" xfId="28717" xr:uid="{E659AD5A-35BE-432C-868D-A77746A5640C}"/>
    <cellStyle name="Note 3 2 2 2 2 15 2" xfId="28718" xr:uid="{63A52189-7036-4533-8208-95F628795DCA}"/>
    <cellStyle name="Note 3 2 2 2 2 15 2 2" xfId="28719" xr:uid="{C9169770-4FB2-417A-A47B-F6D15B477EDF}"/>
    <cellStyle name="Note 3 2 2 2 2 15 3" xfId="28720" xr:uid="{88994422-00CA-45B5-B44F-139000CAE880}"/>
    <cellStyle name="Note 3 2 2 2 2 16" xfId="28721" xr:uid="{49DED3F8-8F4C-438A-BD1B-8704F713C66C}"/>
    <cellStyle name="Note 3 2 2 2 2 16 2" xfId="28722" xr:uid="{80AB962A-4BBA-4DD5-9FAB-D31585B94F41}"/>
    <cellStyle name="Note 3 2 2 2 2 16 2 2" xfId="28723" xr:uid="{2DB7DCDF-6E14-4310-806F-2F41E249FEC9}"/>
    <cellStyle name="Note 3 2 2 2 2 16 3" xfId="28724" xr:uid="{A9715B7A-28CC-4809-AAA6-FCE25FADF8DC}"/>
    <cellStyle name="Note 3 2 2 2 2 17" xfId="28725" xr:uid="{E4BF35D5-20A1-4B2D-A2FD-8949EE7CF3C3}"/>
    <cellStyle name="Note 3 2 2 2 2 17 2" xfId="28726" xr:uid="{C8A574F6-37A9-4D46-8008-736D46A86E19}"/>
    <cellStyle name="Note 3 2 2 2 2 17 2 2" xfId="28727" xr:uid="{BA362DEB-4641-4FF9-A174-205CE4EE3E8F}"/>
    <cellStyle name="Note 3 2 2 2 2 17 3" xfId="28728" xr:uid="{933C2B1D-C6AA-4652-9595-5C9A5BCB37E2}"/>
    <cellStyle name="Note 3 2 2 2 2 18" xfId="28729" xr:uid="{FCF2A116-4877-4A05-83B0-DB3040D965F5}"/>
    <cellStyle name="Note 3 2 2 2 2 18 2" xfId="28730" xr:uid="{7E8456DB-BD6D-4885-B22B-8FE9C4ECE044}"/>
    <cellStyle name="Note 3 2 2 2 2 18 2 2" xfId="28731" xr:uid="{E912B814-17ED-41F3-96CD-7024D71C8DD1}"/>
    <cellStyle name="Note 3 2 2 2 2 18 3" xfId="28732" xr:uid="{34E578B3-4B40-491D-B982-442B7D750606}"/>
    <cellStyle name="Note 3 2 2 2 2 19" xfId="28733" xr:uid="{C3221EA3-5295-4A78-96A2-3EE2EC3C7CE4}"/>
    <cellStyle name="Note 3 2 2 2 2 19 2" xfId="28734" xr:uid="{8B9EA3DC-12C7-4060-BEB3-F4BF66D709BA}"/>
    <cellStyle name="Note 3 2 2 2 2 19 2 2" xfId="28735" xr:uid="{75379529-FFC9-4FDE-A9DD-8A4AFEB1FC53}"/>
    <cellStyle name="Note 3 2 2 2 2 19 3" xfId="28736" xr:uid="{4198BD6F-A09B-476C-824C-73A86A0984DA}"/>
    <cellStyle name="Note 3 2 2 2 2 2" xfId="28737" xr:uid="{A6647C19-E59D-4587-B49F-C4304BEB8E19}"/>
    <cellStyle name="Note 3 2 2 2 2 2 2" xfId="28738" xr:uid="{DA10B5E8-73DF-479A-A625-2DA69658219C}"/>
    <cellStyle name="Note 3 2 2 2 2 2 2 2" xfId="28739" xr:uid="{4B34E30D-FEE7-4464-8CAA-885B8CE51497}"/>
    <cellStyle name="Note 3 2 2 2 2 2 2 3" xfId="28740" xr:uid="{393B6E8E-31E0-4CE0-B4B4-A02B067B04DF}"/>
    <cellStyle name="Note 3 2 2 2 2 2 3" xfId="28741" xr:uid="{25A8076B-2F39-46E4-84A6-91BA6F99F782}"/>
    <cellStyle name="Note 3 2 2 2 2 2 3 2" xfId="28742" xr:uid="{A8E98358-3C4B-45D3-BDC2-BEBD444C31E6}"/>
    <cellStyle name="Note 3 2 2 2 2 2 4" xfId="28743" xr:uid="{69166013-87D9-4E1F-A4E2-E9AB860A0602}"/>
    <cellStyle name="Note 3 2 2 2 2 20" xfId="28744" xr:uid="{5D44CCAA-EA77-484F-BC8B-CC346014BA0A}"/>
    <cellStyle name="Note 3 2 2 2 2 20 2" xfId="28745" xr:uid="{3BD3B991-3F3E-4C9D-8583-0E7DD1EF2715}"/>
    <cellStyle name="Note 3 2 2 2 2 20 2 2" xfId="28746" xr:uid="{664460FA-614E-4F3F-A0D8-8BBB216660E0}"/>
    <cellStyle name="Note 3 2 2 2 2 20 3" xfId="28747" xr:uid="{1377098C-34A3-4389-A5D7-D89A679A39F9}"/>
    <cellStyle name="Note 3 2 2 2 2 21" xfId="28748" xr:uid="{252B2CDF-9871-4DAE-BA7B-4887167927B4}"/>
    <cellStyle name="Note 3 2 2 2 2 21 2" xfId="28749" xr:uid="{56BA410B-F0F0-4472-9874-DCF4CA11F56D}"/>
    <cellStyle name="Note 3 2 2 2 2 22" xfId="28750" xr:uid="{4193C394-B144-4DCD-A42B-16349589FE04}"/>
    <cellStyle name="Note 3 2 2 2 2 23" xfId="28751" xr:uid="{4BCFEDD1-7A42-4C90-99F7-0E1961E79F75}"/>
    <cellStyle name="Note 3 2 2 2 2 3" xfId="28752" xr:uid="{3EE146C8-D256-4C96-A254-46893C037623}"/>
    <cellStyle name="Note 3 2 2 2 2 3 2" xfId="28753" xr:uid="{B44FC3B0-0EBD-46DA-BA20-618031117007}"/>
    <cellStyle name="Note 3 2 2 2 2 3 2 2" xfId="28754" xr:uid="{407B297B-0230-4602-AF8D-5830D3139B53}"/>
    <cellStyle name="Note 3 2 2 2 2 3 3" xfId="28755" xr:uid="{D88ADC55-8425-42FD-A089-B593A8C32DFA}"/>
    <cellStyle name="Note 3 2 2 2 2 3 4" xfId="28756" xr:uid="{99BF3D5F-998E-46BA-8753-E02A93A21D83}"/>
    <cellStyle name="Note 3 2 2 2 2 4" xfId="28757" xr:uid="{149C9382-BAA5-45BE-91DF-79A1AAAC6BF0}"/>
    <cellStyle name="Note 3 2 2 2 2 4 2" xfId="28758" xr:uid="{5E1FC434-8B2D-4F3C-A1C8-BB3CB59E4684}"/>
    <cellStyle name="Note 3 2 2 2 2 4 2 2" xfId="28759" xr:uid="{5C6CDB84-CA56-4C26-A2C2-0C58A31B80A1}"/>
    <cellStyle name="Note 3 2 2 2 2 4 3" xfId="28760" xr:uid="{6DAFDEEE-1ADF-4237-B2CF-4751DC62545A}"/>
    <cellStyle name="Note 3 2 2 2 2 4 4" xfId="28761" xr:uid="{181D79BE-5EC2-4F41-920E-8D82382BDCB0}"/>
    <cellStyle name="Note 3 2 2 2 2 5" xfId="28762" xr:uid="{A602DDBE-133A-4938-93E4-A2665EB21773}"/>
    <cellStyle name="Note 3 2 2 2 2 5 2" xfId="28763" xr:uid="{3B999FEF-89F4-4C02-8C6F-4F8759FB53B4}"/>
    <cellStyle name="Note 3 2 2 2 2 5 2 2" xfId="28764" xr:uid="{33576698-CA32-471E-9FEA-0AEE94B94D7E}"/>
    <cellStyle name="Note 3 2 2 2 2 5 3" xfId="28765" xr:uid="{8BFC9469-996F-4972-9D71-C857AEBD2AF9}"/>
    <cellStyle name="Note 3 2 2 2 2 6" xfId="28766" xr:uid="{F6AF570E-DA53-480B-807E-294DEABF52A8}"/>
    <cellStyle name="Note 3 2 2 2 2 6 2" xfId="28767" xr:uid="{DB1D6C83-15C6-4DC5-B4DE-F7D8D85CB522}"/>
    <cellStyle name="Note 3 2 2 2 2 6 2 2" xfId="28768" xr:uid="{E1C10F2B-D088-42AE-AC19-C899DF44983D}"/>
    <cellStyle name="Note 3 2 2 2 2 6 3" xfId="28769" xr:uid="{B148E34D-4D69-425E-9559-D6E9F7F1B74B}"/>
    <cellStyle name="Note 3 2 2 2 2 7" xfId="28770" xr:uid="{8F9908A5-4A2E-4105-93CD-A9ACC4BC861F}"/>
    <cellStyle name="Note 3 2 2 2 2 7 2" xfId="28771" xr:uid="{2E73B066-F2F9-44BB-BB92-88902884A6CD}"/>
    <cellStyle name="Note 3 2 2 2 2 7 2 2" xfId="28772" xr:uid="{579CE8F8-5EB3-4168-957F-4B64657D8C04}"/>
    <cellStyle name="Note 3 2 2 2 2 7 3" xfId="28773" xr:uid="{2D5F8287-F96C-4CC3-9750-93C4B2406E65}"/>
    <cellStyle name="Note 3 2 2 2 2 8" xfId="28774" xr:uid="{C18B4F57-E213-4A61-B350-8D9D1B356FED}"/>
    <cellStyle name="Note 3 2 2 2 2 8 2" xfId="28775" xr:uid="{0DC947BE-F1D9-4D14-84CE-BA2E913A8719}"/>
    <cellStyle name="Note 3 2 2 2 2 8 2 2" xfId="28776" xr:uid="{6B6045F2-421F-4A01-B7C5-D57C8A545DDD}"/>
    <cellStyle name="Note 3 2 2 2 2 8 3" xfId="28777" xr:uid="{751620C7-4340-46C9-A93F-6D2A2287B366}"/>
    <cellStyle name="Note 3 2 2 2 2 9" xfId="28778" xr:uid="{298ED9AD-8304-4B7C-A860-1AEEF28D6076}"/>
    <cellStyle name="Note 3 2 2 2 2 9 2" xfId="28779" xr:uid="{AA562BF2-4102-4901-A7D8-56B7FF6AE6DC}"/>
    <cellStyle name="Note 3 2 2 2 2 9 2 2" xfId="28780" xr:uid="{D11FDF6F-1E43-44D8-89D8-C093C1B3A5DF}"/>
    <cellStyle name="Note 3 2 2 2 2 9 3" xfId="28781" xr:uid="{FBDB8FF3-DD7A-4A6B-8246-9BD0C08C217E}"/>
    <cellStyle name="Note 3 2 2 2 20" xfId="28782" xr:uid="{1F7ED520-90B9-4506-95AF-0F2D5F1A0632}"/>
    <cellStyle name="Note 3 2 2 2 3" xfId="28783" xr:uid="{F094144D-E0C2-465A-B927-89FBA8FBACA1}"/>
    <cellStyle name="Note 3 2 2 2 3 2" xfId="28784" xr:uid="{C75014DB-A75A-4D86-A438-50AA70ADA4AD}"/>
    <cellStyle name="Note 3 2 2 2 3 2 2" xfId="28785" xr:uid="{8D53D14C-F70C-4D89-AFBD-0EACE2ADCB85}"/>
    <cellStyle name="Note 3 2 2 2 3 2 3" xfId="28786" xr:uid="{53DD7AAA-7DFF-4F4B-90C8-7B726ADC06A2}"/>
    <cellStyle name="Note 3 2 2 2 3 3" xfId="28787" xr:uid="{CD73EB21-375B-43D8-8086-F48CDCF40BD1}"/>
    <cellStyle name="Note 3 2 2 2 3 3 2" xfId="28788" xr:uid="{AAF331C4-AB31-4C10-82AD-5CCDD78B4B47}"/>
    <cellStyle name="Note 3 2 2 2 3 4" xfId="28789" xr:uid="{DB9A4A28-7A71-4245-AB94-F804F4CAA3EC}"/>
    <cellStyle name="Note 3 2 2 2 4" xfId="28790" xr:uid="{C73849E3-1FB8-45CC-AACB-E8FC78EAD08E}"/>
    <cellStyle name="Note 3 2 2 2 4 2" xfId="28791" xr:uid="{9EFF8CA0-AB7B-4B4D-AC83-6275743C203F}"/>
    <cellStyle name="Note 3 2 2 2 4 2 2" xfId="28792" xr:uid="{83AE6387-313D-4D7B-AFFF-F12C631B073E}"/>
    <cellStyle name="Note 3 2 2 2 4 3" xfId="28793" xr:uid="{717AF6A4-CE18-4B28-B33C-146F35D2B2A7}"/>
    <cellStyle name="Note 3 2 2 2 4 4" xfId="28794" xr:uid="{AC033487-0A80-4368-897D-EDB2499F611F}"/>
    <cellStyle name="Note 3 2 2 2 5" xfId="28795" xr:uid="{4C300040-13FC-4AEE-8F8B-E13C6AA749BE}"/>
    <cellStyle name="Note 3 2 2 2 5 2" xfId="28796" xr:uid="{9C26521D-C250-41D3-9149-0B97ACAB4780}"/>
    <cellStyle name="Note 3 2 2 2 5 2 2" xfId="28797" xr:uid="{2C4469D4-7BFA-4EB5-9278-0D0C4F60B5FF}"/>
    <cellStyle name="Note 3 2 2 2 5 3" xfId="28798" xr:uid="{134BF378-A415-4D1B-B179-A13987DE6F38}"/>
    <cellStyle name="Note 3 2 2 2 5 4" xfId="28799" xr:uid="{7035E9D7-F836-4337-B4C1-9E163B788CAE}"/>
    <cellStyle name="Note 3 2 2 2 6" xfId="28800" xr:uid="{655F4C44-4D3E-47C6-BFE2-4E8182393440}"/>
    <cellStyle name="Note 3 2 2 2 6 2" xfId="28801" xr:uid="{F59CAC97-35F8-4352-B70E-23A74650BEC7}"/>
    <cellStyle name="Note 3 2 2 2 6 2 2" xfId="28802" xr:uid="{772F43E8-E95B-48BD-A737-3FD54C65B5F0}"/>
    <cellStyle name="Note 3 2 2 2 6 3" xfId="28803" xr:uid="{6773E88A-C561-4297-86EC-E44E94D3E8C7}"/>
    <cellStyle name="Note 3 2 2 2 7" xfId="28804" xr:uid="{0B7022AA-BC11-4D76-B5AB-8296C2D3EF93}"/>
    <cellStyle name="Note 3 2 2 2 7 2" xfId="28805" xr:uid="{1CF54942-A090-43C0-A893-25DCA13B7F63}"/>
    <cellStyle name="Note 3 2 2 2 7 2 2" xfId="28806" xr:uid="{0A00222C-C369-4A66-B736-09FADA66DA62}"/>
    <cellStyle name="Note 3 2 2 2 7 3" xfId="28807" xr:uid="{A775E46F-8E9D-4CFF-9A1C-949BD6820BF4}"/>
    <cellStyle name="Note 3 2 2 2 8" xfId="28808" xr:uid="{FBCB03ED-01FC-4C38-A717-C29D1A47C995}"/>
    <cellStyle name="Note 3 2 2 2 8 2" xfId="28809" xr:uid="{BE153298-54FA-422D-AFB6-4843702D3785}"/>
    <cellStyle name="Note 3 2 2 2 8 2 2" xfId="28810" xr:uid="{66D6F003-8E14-4E79-8681-B3B979D17C48}"/>
    <cellStyle name="Note 3 2 2 2 8 3" xfId="28811" xr:uid="{04B68E58-8FFD-40FF-948C-ABB37A155109}"/>
    <cellStyle name="Note 3 2 2 2 9" xfId="28812" xr:uid="{50E44CA6-7C58-4E69-84D3-CD40011860C4}"/>
    <cellStyle name="Note 3 2 2 2 9 2" xfId="28813" xr:uid="{151E4C9E-8F3A-44D2-B4DE-D266FED671A4}"/>
    <cellStyle name="Note 3 2 2 2 9 2 2" xfId="28814" xr:uid="{E52A0B1C-A985-4EFE-A608-F7C97786AF54}"/>
    <cellStyle name="Note 3 2 2 2 9 3" xfId="28815" xr:uid="{F0299310-B9F9-4B7E-A512-552F5D437D34}"/>
    <cellStyle name="Note 3 2 2 20" xfId="28816" xr:uid="{7CBA735D-BEB1-4F51-9353-746807AE9371}"/>
    <cellStyle name="Note 3 2 2 20 2" xfId="28817" xr:uid="{D5B9CE29-A4D9-48A5-A651-E4DC9A3F0A9B}"/>
    <cellStyle name="Note 3 2 2 20 2 2" xfId="28818" xr:uid="{495949BF-9ADE-43A4-BC53-667F9513E8A5}"/>
    <cellStyle name="Note 3 2 2 20 3" xfId="28819" xr:uid="{2DDD883C-9B3A-4BC7-B1B6-2B7F27D86806}"/>
    <cellStyle name="Note 3 2 2 21" xfId="28820" xr:uid="{F77A1F0B-05D3-4265-998A-049C3B77671A}"/>
    <cellStyle name="Note 3 2 2 21 2" xfId="28821" xr:uid="{28B90D04-9029-4325-A6A5-D47C8586E47A}"/>
    <cellStyle name="Note 3 2 2 22" xfId="28822" xr:uid="{7FCC8F41-A6FA-4559-8AE2-1235165371B5}"/>
    <cellStyle name="Note 3 2 2 23" xfId="28823" xr:uid="{BD5446D9-25A3-4A0E-A737-2F074456BD1E}"/>
    <cellStyle name="Note 3 2 2 3" xfId="28824" xr:uid="{7BE0BBBF-6386-4908-BDAD-A7CCCF030B06}"/>
    <cellStyle name="Note 3 2 2 3 10" xfId="28825" xr:uid="{4C600BA1-275F-4BEE-B713-AC239D988A4B}"/>
    <cellStyle name="Note 3 2 2 3 10 2" xfId="28826" xr:uid="{3DB4ACF3-6E07-4EC6-BCCD-A220D11E9665}"/>
    <cellStyle name="Note 3 2 2 3 10 2 2" xfId="28827" xr:uid="{33EBAF2A-5287-41EA-976E-45464B61C526}"/>
    <cellStyle name="Note 3 2 2 3 10 3" xfId="28828" xr:uid="{CDE6888D-CBEA-42D6-A20D-D04A4533AF3B}"/>
    <cellStyle name="Note 3 2 2 3 11" xfId="28829" xr:uid="{D2BD8B2D-E026-484F-900D-2158B66021F5}"/>
    <cellStyle name="Note 3 2 2 3 11 2" xfId="28830" xr:uid="{D3CA1CA2-1B45-4914-BCC5-2EBA8209208B}"/>
    <cellStyle name="Note 3 2 2 3 11 2 2" xfId="28831" xr:uid="{DEBE0873-A2B2-4C2C-A4C1-A947C49BF01F}"/>
    <cellStyle name="Note 3 2 2 3 11 3" xfId="28832" xr:uid="{763125CB-96BD-4453-A01C-A1E7F79C3CCE}"/>
    <cellStyle name="Note 3 2 2 3 12" xfId="28833" xr:uid="{DE4E8D8F-812D-4CC6-9422-CDC6EE44F6E4}"/>
    <cellStyle name="Note 3 2 2 3 12 2" xfId="28834" xr:uid="{E2329118-2F33-4560-B18F-895E3A75682B}"/>
    <cellStyle name="Note 3 2 2 3 12 2 2" xfId="28835" xr:uid="{5BDD09A8-7D48-48B1-9269-48A9A64587E1}"/>
    <cellStyle name="Note 3 2 2 3 12 3" xfId="28836" xr:uid="{87104A95-62E1-4D8F-9CB0-73A357EF3747}"/>
    <cellStyle name="Note 3 2 2 3 13" xfId="28837" xr:uid="{96AAA6B3-8AAB-44D3-A49E-6BDD971D718A}"/>
    <cellStyle name="Note 3 2 2 3 13 2" xfId="28838" xr:uid="{1AF3B4B5-7179-443A-8D86-92E31C0C2A94}"/>
    <cellStyle name="Note 3 2 2 3 13 2 2" xfId="28839" xr:uid="{265D6821-8F8C-4336-BE42-86E500E38FA4}"/>
    <cellStyle name="Note 3 2 2 3 13 3" xfId="28840" xr:uid="{8CECA4B2-E49B-49FB-AEF7-B1D4BB779D82}"/>
    <cellStyle name="Note 3 2 2 3 14" xfId="28841" xr:uid="{43FBF69E-1988-402C-A172-F4586106C4AC}"/>
    <cellStyle name="Note 3 2 2 3 14 2" xfId="28842" xr:uid="{1CD8AF4E-DDD9-4A68-A70D-4794697440B6}"/>
    <cellStyle name="Note 3 2 2 3 14 2 2" xfId="28843" xr:uid="{ECD76753-E7D6-4772-A4B9-A2CA8FAE5000}"/>
    <cellStyle name="Note 3 2 2 3 14 3" xfId="28844" xr:uid="{72B3F3A3-8A8E-4838-AC21-C553F081B0BE}"/>
    <cellStyle name="Note 3 2 2 3 15" xfId="28845" xr:uid="{642EF522-1A31-4B1B-9627-DC10E62D139B}"/>
    <cellStyle name="Note 3 2 2 3 15 2" xfId="28846" xr:uid="{E6384EA5-6EB4-46E0-AE02-13D4FF3484A8}"/>
    <cellStyle name="Note 3 2 2 3 15 2 2" xfId="28847" xr:uid="{6DB4EFE1-570F-4284-9DCE-13EF5CB549A6}"/>
    <cellStyle name="Note 3 2 2 3 15 3" xfId="28848" xr:uid="{86D34BDD-456F-4646-9A25-C73C3ECAF4C9}"/>
    <cellStyle name="Note 3 2 2 3 16" xfId="28849" xr:uid="{748D331E-4873-45CE-9DD5-002802262632}"/>
    <cellStyle name="Note 3 2 2 3 16 2" xfId="28850" xr:uid="{A1EF9099-8863-4969-930F-A3C502EFADE2}"/>
    <cellStyle name="Note 3 2 2 3 16 2 2" xfId="28851" xr:uid="{241A6166-2F28-444E-B998-862316EE6516}"/>
    <cellStyle name="Note 3 2 2 3 16 3" xfId="28852" xr:uid="{20D55FA5-D04D-4959-9280-ED264FEDF2B5}"/>
    <cellStyle name="Note 3 2 2 3 17" xfId="28853" xr:uid="{00245338-9539-4A1F-A149-FD161C528D25}"/>
    <cellStyle name="Note 3 2 2 3 17 2" xfId="28854" xr:uid="{EFFBA420-BE4A-424D-AB10-A3BC38681808}"/>
    <cellStyle name="Note 3 2 2 3 17 2 2" xfId="28855" xr:uid="{E3112C4F-065E-47C9-8C70-546860910A5F}"/>
    <cellStyle name="Note 3 2 2 3 17 3" xfId="28856" xr:uid="{2E949B91-D3EF-4CEF-8239-BC7EC6BE92B3}"/>
    <cellStyle name="Note 3 2 2 3 18" xfId="28857" xr:uid="{BA343ED4-DB1B-4066-9DBF-82ACC37B11EC}"/>
    <cellStyle name="Note 3 2 2 3 18 2" xfId="28858" xr:uid="{837B2DD1-66D3-4BB0-8F76-3F8D9DFF7BDC}"/>
    <cellStyle name="Note 3 2 2 3 19" xfId="28859" xr:uid="{8FBB8A2D-0BC5-47A2-B517-A932375C6F4C}"/>
    <cellStyle name="Note 3 2 2 3 2" xfId="28860" xr:uid="{4A096AE9-A3B0-4200-A1F8-4A77DE25D77C}"/>
    <cellStyle name="Note 3 2 2 3 2 10" xfId="28861" xr:uid="{E660D5C5-6974-427A-99E4-C4323746D66B}"/>
    <cellStyle name="Note 3 2 2 3 2 10 2" xfId="28862" xr:uid="{A49997D4-7FCC-4714-99E0-02AD605AB12C}"/>
    <cellStyle name="Note 3 2 2 3 2 10 2 2" xfId="28863" xr:uid="{0AE83182-45DF-4DA8-A384-93AD8E98BE57}"/>
    <cellStyle name="Note 3 2 2 3 2 10 3" xfId="28864" xr:uid="{5307DEBB-FE67-4319-AFA1-817CF875BB8E}"/>
    <cellStyle name="Note 3 2 2 3 2 11" xfId="28865" xr:uid="{B8022E5D-475B-4CF0-8A52-0F13A3D3C91A}"/>
    <cellStyle name="Note 3 2 2 3 2 11 2" xfId="28866" xr:uid="{0B944D05-F62C-4ABC-8D48-37D87224D12A}"/>
    <cellStyle name="Note 3 2 2 3 2 11 2 2" xfId="28867" xr:uid="{F6B36465-4EF5-40CB-AD7F-F631EAA6D551}"/>
    <cellStyle name="Note 3 2 2 3 2 11 3" xfId="28868" xr:uid="{6EFC61A3-A5A6-4D9F-A838-5683AC29C26F}"/>
    <cellStyle name="Note 3 2 2 3 2 12" xfId="28869" xr:uid="{75B19C2E-1B16-44EF-BAE9-15F353A2E16C}"/>
    <cellStyle name="Note 3 2 2 3 2 12 2" xfId="28870" xr:uid="{927D885F-5E92-4D42-B769-9C95AAD429B4}"/>
    <cellStyle name="Note 3 2 2 3 2 12 2 2" xfId="28871" xr:uid="{41C1D329-C420-4D46-9CC1-4FF09AB9CFE2}"/>
    <cellStyle name="Note 3 2 2 3 2 12 3" xfId="28872" xr:uid="{0C0D5C15-37D0-4065-AE0A-C4918F481BF3}"/>
    <cellStyle name="Note 3 2 2 3 2 13" xfId="28873" xr:uid="{FD8BF7A0-7C59-4D95-A04B-A5E3F0C4E570}"/>
    <cellStyle name="Note 3 2 2 3 2 13 2" xfId="28874" xr:uid="{E12C2B99-F7F1-4E96-8051-4234DFF9A689}"/>
    <cellStyle name="Note 3 2 2 3 2 13 2 2" xfId="28875" xr:uid="{8492C617-14DC-4282-8849-971391914A54}"/>
    <cellStyle name="Note 3 2 2 3 2 13 3" xfId="28876" xr:uid="{48A3DECD-A829-4E98-A34D-88E37F925348}"/>
    <cellStyle name="Note 3 2 2 3 2 14" xfId="28877" xr:uid="{982FF161-A99E-4FD3-9F03-1CE2E77EC4BE}"/>
    <cellStyle name="Note 3 2 2 3 2 14 2" xfId="28878" xr:uid="{CABA79C9-19C5-471D-A3AF-8827F276D939}"/>
    <cellStyle name="Note 3 2 2 3 2 14 2 2" xfId="28879" xr:uid="{5846A0C7-CDAF-4955-A9F6-133966E9BFFF}"/>
    <cellStyle name="Note 3 2 2 3 2 14 3" xfId="28880" xr:uid="{58F529F3-BC51-421D-82DE-C926A4DE69CB}"/>
    <cellStyle name="Note 3 2 2 3 2 15" xfId="28881" xr:uid="{E1596052-2715-4279-B26D-552D55B74B2D}"/>
    <cellStyle name="Note 3 2 2 3 2 15 2" xfId="28882" xr:uid="{F536C066-C811-4459-8060-E7E4AC91EBFB}"/>
    <cellStyle name="Note 3 2 2 3 2 15 2 2" xfId="28883" xr:uid="{D8983E6F-2970-4EEB-BB5B-6D48FD4FE41B}"/>
    <cellStyle name="Note 3 2 2 3 2 15 3" xfId="28884" xr:uid="{6A6FF563-3ED9-45E2-84F8-841340650037}"/>
    <cellStyle name="Note 3 2 2 3 2 16" xfId="28885" xr:uid="{E2D596A5-AB57-4738-A69E-2E3285715CA9}"/>
    <cellStyle name="Note 3 2 2 3 2 16 2" xfId="28886" xr:uid="{5FB68DA7-7D3A-48D2-BFF9-267436C2D749}"/>
    <cellStyle name="Note 3 2 2 3 2 16 2 2" xfId="28887" xr:uid="{56779498-E523-42FE-BDA0-609A56831BA1}"/>
    <cellStyle name="Note 3 2 2 3 2 16 3" xfId="28888" xr:uid="{8B52C11C-CDEC-465D-83BB-F495343C2EB9}"/>
    <cellStyle name="Note 3 2 2 3 2 17" xfId="28889" xr:uid="{0871EF19-B1FC-4B21-B824-FAC0A4AA276F}"/>
    <cellStyle name="Note 3 2 2 3 2 17 2" xfId="28890" xr:uid="{8A5A426B-3073-41EE-A912-00404CDAE964}"/>
    <cellStyle name="Note 3 2 2 3 2 17 2 2" xfId="28891" xr:uid="{33E7054A-8E6F-4DD6-AD52-A65A083553AC}"/>
    <cellStyle name="Note 3 2 2 3 2 17 3" xfId="28892" xr:uid="{634D37F0-3A42-4276-B6C7-D964133E8AB1}"/>
    <cellStyle name="Note 3 2 2 3 2 18" xfId="28893" xr:uid="{9F95AC97-6C43-49B0-8D01-3DCB4B2C6D92}"/>
    <cellStyle name="Note 3 2 2 3 2 18 2" xfId="28894" xr:uid="{EE40BDC0-9E21-4905-9384-95A3121064FF}"/>
    <cellStyle name="Note 3 2 2 3 2 18 2 2" xfId="28895" xr:uid="{E2002491-DBB8-42C5-9939-0A88B6C09E20}"/>
    <cellStyle name="Note 3 2 2 3 2 18 3" xfId="28896" xr:uid="{DE7D30DE-FFCE-4F49-98B3-48B352C0A857}"/>
    <cellStyle name="Note 3 2 2 3 2 19" xfId="28897" xr:uid="{B66CBAA2-0313-4205-8A8E-B6A253B41430}"/>
    <cellStyle name="Note 3 2 2 3 2 19 2" xfId="28898" xr:uid="{17652150-9C84-4373-886F-E153C2CC3CD7}"/>
    <cellStyle name="Note 3 2 2 3 2 19 2 2" xfId="28899" xr:uid="{E6A799D7-2F43-474F-B0C0-B0F59AA8950A}"/>
    <cellStyle name="Note 3 2 2 3 2 19 3" xfId="28900" xr:uid="{E2AD4C70-FE1E-4177-90F5-CE2C90B34364}"/>
    <cellStyle name="Note 3 2 2 3 2 2" xfId="28901" xr:uid="{62EEDBE4-2266-4F76-B97E-9D95733E6914}"/>
    <cellStyle name="Note 3 2 2 3 2 2 2" xfId="28902" xr:uid="{5B1F2DEA-BA0F-4622-A0F4-3D2EFD3D0291}"/>
    <cellStyle name="Note 3 2 2 3 2 2 2 2" xfId="28903" xr:uid="{61EE82D8-65C1-4600-80E8-A15CC53AB8E4}"/>
    <cellStyle name="Note 3 2 2 3 2 2 3" xfId="28904" xr:uid="{5CE45E1A-171D-4CA8-B211-B646DE8E5011}"/>
    <cellStyle name="Note 3 2 2 3 2 2 4" xfId="28905" xr:uid="{91F3E345-0E85-4F1E-86F6-0A7882AF0D98}"/>
    <cellStyle name="Note 3 2 2 3 2 20" xfId="28906" xr:uid="{0F3248F7-7A87-4127-AC5F-3E4844F0EA42}"/>
    <cellStyle name="Note 3 2 2 3 2 20 2" xfId="28907" xr:uid="{70B5DE73-7518-4B99-8DD4-E391CAF1C028}"/>
    <cellStyle name="Note 3 2 2 3 2 20 2 2" xfId="28908" xr:uid="{F6FF32E4-E3DA-469E-8069-F3394519BEFC}"/>
    <cellStyle name="Note 3 2 2 3 2 20 3" xfId="28909" xr:uid="{2EF1C534-4AFF-473F-BBE9-7BBB53767D66}"/>
    <cellStyle name="Note 3 2 2 3 2 21" xfId="28910" xr:uid="{8E093060-75DC-42AE-8988-A2FB4E28AEE9}"/>
    <cellStyle name="Note 3 2 2 3 2 21 2" xfId="28911" xr:uid="{6A780DE2-41E1-4E39-ABDB-18C7918BC4FD}"/>
    <cellStyle name="Note 3 2 2 3 2 22" xfId="28912" xr:uid="{D02076BA-CAC4-43F4-8E10-030088BC1451}"/>
    <cellStyle name="Note 3 2 2 3 2 23" xfId="28913" xr:uid="{E923B62D-090B-4D13-A4A0-D48C3AEFFAB5}"/>
    <cellStyle name="Note 3 2 2 3 2 3" xfId="28914" xr:uid="{011FF7D0-0043-4728-A950-7A6EB4FFD341}"/>
    <cellStyle name="Note 3 2 2 3 2 3 2" xfId="28915" xr:uid="{CE066895-DBAC-4B01-8AE9-549D52A8F5FF}"/>
    <cellStyle name="Note 3 2 2 3 2 3 2 2" xfId="28916" xr:uid="{53AA5665-8F5B-4508-B299-F2E77C78C467}"/>
    <cellStyle name="Note 3 2 2 3 2 3 3" xfId="28917" xr:uid="{61CF8308-8D00-44FC-B343-7F74E4A50079}"/>
    <cellStyle name="Note 3 2 2 3 2 3 4" xfId="28918" xr:uid="{57DE64B7-0726-4A30-A170-D693678A1F33}"/>
    <cellStyle name="Note 3 2 2 3 2 4" xfId="28919" xr:uid="{ADA8DFBE-A83D-4C10-BC7C-9D56CFED0100}"/>
    <cellStyle name="Note 3 2 2 3 2 4 2" xfId="28920" xr:uid="{59F58086-AB29-47CA-AD32-D712F72F098E}"/>
    <cellStyle name="Note 3 2 2 3 2 4 2 2" xfId="28921" xr:uid="{B60F46CF-1F4B-46A9-B54C-F177D50E81F6}"/>
    <cellStyle name="Note 3 2 2 3 2 4 3" xfId="28922" xr:uid="{EDB98357-B817-4903-B0AA-2A4E51E009B4}"/>
    <cellStyle name="Note 3 2 2 3 2 5" xfId="28923" xr:uid="{419E0701-5D19-4F1F-93C7-3C458CF00A43}"/>
    <cellStyle name="Note 3 2 2 3 2 5 2" xfId="28924" xr:uid="{4DD7AA5E-220A-4F5B-AA46-4886250846B1}"/>
    <cellStyle name="Note 3 2 2 3 2 5 2 2" xfId="28925" xr:uid="{F502D452-0671-4004-9F09-2429323CF730}"/>
    <cellStyle name="Note 3 2 2 3 2 5 3" xfId="28926" xr:uid="{DB31E107-7314-446B-939A-1C6D705F8FE3}"/>
    <cellStyle name="Note 3 2 2 3 2 6" xfId="28927" xr:uid="{45D026B6-A0E5-42A7-824B-4323CB0CDEE5}"/>
    <cellStyle name="Note 3 2 2 3 2 6 2" xfId="28928" xr:uid="{F9A7E315-72B9-4900-945C-B173086FD1D0}"/>
    <cellStyle name="Note 3 2 2 3 2 6 2 2" xfId="28929" xr:uid="{4EA4451A-9630-44B0-A9E0-EAD8803C96AA}"/>
    <cellStyle name="Note 3 2 2 3 2 6 3" xfId="28930" xr:uid="{943C3A55-3FF7-4FDB-A68F-FED21466D89B}"/>
    <cellStyle name="Note 3 2 2 3 2 7" xfId="28931" xr:uid="{D8A75F43-A896-4DF1-94F9-2AA5EEA24998}"/>
    <cellStyle name="Note 3 2 2 3 2 7 2" xfId="28932" xr:uid="{61B5BFF7-9FA1-443D-B68F-1F22FFB785FA}"/>
    <cellStyle name="Note 3 2 2 3 2 7 2 2" xfId="28933" xr:uid="{DBF9E9E9-2263-47FF-A3DC-D7B206D3F972}"/>
    <cellStyle name="Note 3 2 2 3 2 7 3" xfId="28934" xr:uid="{4E64DBF5-54F1-4981-B463-C0B0CA4ADF68}"/>
    <cellStyle name="Note 3 2 2 3 2 8" xfId="28935" xr:uid="{F6C33795-1EA8-43AD-874C-2B4187DA4E46}"/>
    <cellStyle name="Note 3 2 2 3 2 8 2" xfId="28936" xr:uid="{38B30FC9-66CD-4BFA-9D02-C2E298A9F41E}"/>
    <cellStyle name="Note 3 2 2 3 2 8 2 2" xfId="28937" xr:uid="{E84B5A3B-8B81-4CC0-94A7-7A64A4BDA365}"/>
    <cellStyle name="Note 3 2 2 3 2 8 3" xfId="28938" xr:uid="{0CE3B802-67DD-4F1F-9D0E-12EC02C4868B}"/>
    <cellStyle name="Note 3 2 2 3 2 9" xfId="28939" xr:uid="{3CFD3DB2-5492-4C77-901D-116351671688}"/>
    <cellStyle name="Note 3 2 2 3 2 9 2" xfId="28940" xr:uid="{E5911D33-7817-4117-95B7-509F3FD3043A}"/>
    <cellStyle name="Note 3 2 2 3 2 9 2 2" xfId="28941" xr:uid="{477462B3-90C3-453A-9BE8-7869975896A7}"/>
    <cellStyle name="Note 3 2 2 3 2 9 3" xfId="28942" xr:uid="{DB9DE31A-2831-44D9-8E5F-E5349EC5D911}"/>
    <cellStyle name="Note 3 2 2 3 20" xfId="28943" xr:uid="{2596AB75-80EC-43BA-BB69-EABE125043E4}"/>
    <cellStyle name="Note 3 2 2 3 3" xfId="28944" xr:uid="{6FF21345-51EC-4D9A-AB72-F82A0A7F3066}"/>
    <cellStyle name="Note 3 2 2 3 3 2" xfId="28945" xr:uid="{E13484B7-551D-4618-9880-33E7D7201528}"/>
    <cellStyle name="Note 3 2 2 3 3 2 2" xfId="28946" xr:uid="{09E878A4-2FAA-4D42-9495-6682292F0E54}"/>
    <cellStyle name="Note 3 2 2 3 3 3" xfId="28947" xr:uid="{17901454-C0DD-4E2B-9673-277FCBFFEEE7}"/>
    <cellStyle name="Note 3 2 2 3 3 4" xfId="28948" xr:uid="{13CC0902-01A6-4DFD-9611-9F726AF94146}"/>
    <cellStyle name="Note 3 2 2 3 4" xfId="28949" xr:uid="{198D1991-5AE2-48C2-B360-E36A8F6DBDD3}"/>
    <cellStyle name="Note 3 2 2 3 4 2" xfId="28950" xr:uid="{BEBBE6D3-ED50-4034-BC72-37E8D54E4F33}"/>
    <cellStyle name="Note 3 2 2 3 4 2 2" xfId="28951" xr:uid="{EB349DC8-DB0B-401E-B0D0-EA08B4A730AF}"/>
    <cellStyle name="Note 3 2 2 3 4 3" xfId="28952" xr:uid="{34D578B8-9CAB-4CA0-9024-F795E0130E7A}"/>
    <cellStyle name="Note 3 2 2 3 4 4" xfId="28953" xr:uid="{C376881C-61C9-4154-873A-1627FD4C6213}"/>
    <cellStyle name="Note 3 2 2 3 5" xfId="28954" xr:uid="{13560E98-971F-4680-B6C5-D08C7562DF01}"/>
    <cellStyle name="Note 3 2 2 3 5 2" xfId="28955" xr:uid="{055040D3-FC2E-47EE-A246-F6D877CD0623}"/>
    <cellStyle name="Note 3 2 2 3 5 2 2" xfId="28956" xr:uid="{4EC16F64-01E7-4495-A56B-BCAC19BB01A5}"/>
    <cellStyle name="Note 3 2 2 3 5 3" xfId="28957" xr:uid="{9236265D-271A-4C4C-83AD-DEC5D321C382}"/>
    <cellStyle name="Note 3 2 2 3 6" xfId="28958" xr:uid="{3D037DFA-2606-4CD2-83BE-FEE7D381E13F}"/>
    <cellStyle name="Note 3 2 2 3 6 2" xfId="28959" xr:uid="{C3A9AD7C-BD66-4983-BD87-DC246AFA34C2}"/>
    <cellStyle name="Note 3 2 2 3 6 2 2" xfId="28960" xr:uid="{E1D7C776-0E42-4502-B9FE-A9A9C6ED3204}"/>
    <cellStyle name="Note 3 2 2 3 6 3" xfId="28961" xr:uid="{F01B69D0-60E1-4832-8618-788C5A7A03AB}"/>
    <cellStyle name="Note 3 2 2 3 7" xfId="28962" xr:uid="{FB73E3F9-F0AC-4A76-8B53-A11184902105}"/>
    <cellStyle name="Note 3 2 2 3 7 2" xfId="28963" xr:uid="{33D823A6-379D-4DA3-AD31-0AEFEDA3BF5F}"/>
    <cellStyle name="Note 3 2 2 3 7 2 2" xfId="28964" xr:uid="{18375FD1-F058-4194-8C2E-C5A07D5DECBF}"/>
    <cellStyle name="Note 3 2 2 3 7 3" xfId="28965" xr:uid="{2CF7BE03-6C8A-4BF7-AC80-E9575D456AA2}"/>
    <cellStyle name="Note 3 2 2 3 8" xfId="28966" xr:uid="{D1BF452F-A396-4EE6-98D7-229FA7FAB9DB}"/>
    <cellStyle name="Note 3 2 2 3 8 2" xfId="28967" xr:uid="{DB2A2E7C-F852-4291-ACCC-95D390E4B204}"/>
    <cellStyle name="Note 3 2 2 3 8 2 2" xfId="28968" xr:uid="{464DD3C1-A970-4304-AC00-B92DBAB12159}"/>
    <cellStyle name="Note 3 2 2 3 8 3" xfId="28969" xr:uid="{C984140A-0497-4EAF-B7B3-273223FEF5D8}"/>
    <cellStyle name="Note 3 2 2 3 9" xfId="28970" xr:uid="{9DD0904F-EA79-4F33-B8F9-F1CAB18DCB23}"/>
    <cellStyle name="Note 3 2 2 3 9 2" xfId="28971" xr:uid="{B4020ACE-DA5B-4C10-AA74-E0FC58AA039E}"/>
    <cellStyle name="Note 3 2 2 3 9 2 2" xfId="28972" xr:uid="{FCB7BA20-7892-44A0-81D2-82679ADBABB0}"/>
    <cellStyle name="Note 3 2 2 3 9 3" xfId="28973" xr:uid="{F38492F0-F019-4956-8BC7-AAA657A25C3A}"/>
    <cellStyle name="Note 3 2 2 4" xfId="28974" xr:uid="{74A54931-5046-4582-9221-6C6CB4691454}"/>
    <cellStyle name="Note 3 2 2 4 10" xfId="28975" xr:uid="{E1982653-AF7F-410C-922D-2662008DD78F}"/>
    <cellStyle name="Note 3 2 2 4 10 2" xfId="28976" xr:uid="{34B009EE-06DB-4A3E-A1BE-95A62B6EC851}"/>
    <cellStyle name="Note 3 2 2 4 10 2 2" xfId="28977" xr:uid="{9091CB03-CFA4-4858-A9F4-3BAB0B6DA7C3}"/>
    <cellStyle name="Note 3 2 2 4 10 3" xfId="28978" xr:uid="{B49358F1-0393-4EEF-94C3-C4BE541BA30C}"/>
    <cellStyle name="Note 3 2 2 4 11" xfId="28979" xr:uid="{8E97C768-1237-4EBE-847A-633077B9E189}"/>
    <cellStyle name="Note 3 2 2 4 11 2" xfId="28980" xr:uid="{8008AC0B-43AF-446F-85C2-1B6C768926F9}"/>
    <cellStyle name="Note 3 2 2 4 11 2 2" xfId="28981" xr:uid="{8B05AE36-8984-47EB-8450-0C980A5535DD}"/>
    <cellStyle name="Note 3 2 2 4 11 3" xfId="28982" xr:uid="{42A44B67-E359-4A58-A77E-15FD4E1EB75C}"/>
    <cellStyle name="Note 3 2 2 4 12" xfId="28983" xr:uid="{2B98FB6A-15D9-4E54-8E6E-63F9F3AA88AC}"/>
    <cellStyle name="Note 3 2 2 4 12 2" xfId="28984" xr:uid="{D02C3F6D-B895-4000-AB40-CC0499917D7D}"/>
    <cellStyle name="Note 3 2 2 4 12 2 2" xfId="28985" xr:uid="{FEB0D3F7-3E8A-4FC9-A31D-6F28EDA25D3A}"/>
    <cellStyle name="Note 3 2 2 4 12 3" xfId="28986" xr:uid="{7474B623-FF82-407F-BE0B-F6D56F586A26}"/>
    <cellStyle name="Note 3 2 2 4 13" xfId="28987" xr:uid="{0BD5AE78-379E-4239-9161-D7920BCF3FC0}"/>
    <cellStyle name="Note 3 2 2 4 13 2" xfId="28988" xr:uid="{69D1C8A1-190B-4C44-BE2D-90F3B57F9C39}"/>
    <cellStyle name="Note 3 2 2 4 13 2 2" xfId="28989" xr:uid="{BFA30324-F791-46D7-B516-8051BB18CF79}"/>
    <cellStyle name="Note 3 2 2 4 13 3" xfId="28990" xr:uid="{FCD8906A-52EE-4C5C-96DF-6D67C85802D7}"/>
    <cellStyle name="Note 3 2 2 4 14" xfId="28991" xr:uid="{B80A9188-BAC5-454A-B6BC-D8961BB259AA}"/>
    <cellStyle name="Note 3 2 2 4 14 2" xfId="28992" xr:uid="{1AAC746E-310B-4F9F-8E85-C8D39AF4C157}"/>
    <cellStyle name="Note 3 2 2 4 14 2 2" xfId="28993" xr:uid="{CC5585E9-88F2-43C4-AF91-5983F69D9EBF}"/>
    <cellStyle name="Note 3 2 2 4 14 3" xfId="28994" xr:uid="{F317292A-4652-405C-B3C2-3B4B9F594538}"/>
    <cellStyle name="Note 3 2 2 4 15" xfId="28995" xr:uid="{74525622-E6F2-40D7-85EE-E94351A03FC4}"/>
    <cellStyle name="Note 3 2 2 4 15 2" xfId="28996" xr:uid="{A35119A1-EE59-496A-AC40-1B6303EAA2F7}"/>
    <cellStyle name="Note 3 2 2 4 15 2 2" xfId="28997" xr:uid="{513706C1-E9C7-4EB3-86C1-30BCD27CC2FA}"/>
    <cellStyle name="Note 3 2 2 4 15 3" xfId="28998" xr:uid="{F8F4BA24-CFDB-48D5-A928-83F9092F4205}"/>
    <cellStyle name="Note 3 2 2 4 16" xfId="28999" xr:uid="{B9666661-1E37-4E0E-BC3F-838180A9A479}"/>
    <cellStyle name="Note 3 2 2 4 16 2" xfId="29000" xr:uid="{F40080A3-F547-4469-AA78-7F5DF2833F7C}"/>
    <cellStyle name="Note 3 2 2 4 16 2 2" xfId="29001" xr:uid="{F15E2070-DCAB-462C-9D69-EBE3C85CC60C}"/>
    <cellStyle name="Note 3 2 2 4 16 3" xfId="29002" xr:uid="{AD9BD238-9690-4C52-89AA-D6BE5C7BDD88}"/>
    <cellStyle name="Note 3 2 2 4 17" xfId="29003" xr:uid="{DB92A909-9BF3-45DF-AF1D-D716E99EEFDA}"/>
    <cellStyle name="Note 3 2 2 4 17 2" xfId="29004" xr:uid="{D2187E6C-031B-493F-AE36-DC2661E3FD30}"/>
    <cellStyle name="Note 3 2 2 4 17 2 2" xfId="29005" xr:uid="{543061F3-B3ED-441E-A66A-345445B160E4}"/>
    <cellStyle name="Note 3 2 2 4 17 3" xfId="29006" xr:uid="{23C29B36-93E2-48CF-99DF-A38308A234EB}"/>
    <cellStyle name="Note 3 2 2 4 18" xfId="29007" xr:uid="{D8956442-DC2A-421A-B7F5-A8335572FE26}"/>
    <cellStyle name="Note 3 2 2 4 18 2" xfId="29008" xr:uid="{29FBB621-7F41-4698-A6B2-794DD130B5E8}"/>
    <cellStyle name="Note 3 2 2 4 18 2 2" xfId="29009" xr:uid="{D99A18C8-C7AB-480E-927F-7893E70EEF10}"/>
    <cellStyle name="Note 3 2 2 4 18 3" xfId="29010" xr:uid="{C9699ACD-3425-4CE3-B421-0920ABEA2C41}"/>
    <cellStyle name="Note 3 2 2 4 19" xfId="29011" xr:uid="{5172A73B-005B-484F-95D9-1AF17A98D89F}"/>
    <cellStyle name="Note 3 2 2 4 19 2" xfId="29012" xr:uid="{CDA12E53-EF78-4324-8194-A9D7556ACC74}"/>
    <cellStyle name="Note 3 2 2 4 19 2 2" xfId="29013" xr:uid="{15FE000D-6A3D-41DB-8EE8-978404CBEF04}"/>
    <cellStyle name="Note 3 2 2 4 19 3" xfId="29014" xr:uid="{28C3318E-1C15-4DB7-8BB4-6398BC7F9B97}"/>
    <cellStyle name="Note 3 2 2 4 2" xfId="29015" xr:uid="{76C1FDEF-61D7-43E1-912C-6CAF3FC11BED}"/>
    <cellStyle name="Note 3 2 2 4 2 10" xfId="29016" xr:uid="{C47B0C2D-B09E-408A-B6BD-2AD176C94A1B}"/>
    <cellStyle name="Note 3 2 2 4 2 10 2" xfId="29017" xr:uid="{25DC7B6F-1092-4C15-A02F-4B0308A6C85D}"/>
    <cellStyle name="Note 3 2 2 4 2 10 2 2" xfId="29018" xr:uid="{8FA4BDFB-6A35-430E-B380-21C1A1415E82}"/>
    <cellStyle name="Note 3 2 2 4 2 10 3" xfId="29019" xr:uid="{88E83661-4D23-4D70-9BFF-58F5C7ECFC26}"/>
    <cellStyle name="Note 3 2 2 4 2 11" xfId="29020" xr:uid="{8EE229FB-87A5-41B3-A8FC-7FC1BA8442AB}"/>
    <cellStyle name="Note 3 2 2 4 2 11 2" xfId="29021" xr:uid="{35F79D90-846A-4261-8DEC-47FDCEDB449F}"/>
    <cellStyle name="Note 3 2 2 4 2 11 2 2" xfId="29022" xr:uid="{C238B4C2-FCED-449D-A4C8-64DCC1538493}"/>
    <cellStyle name="Note 3 2 2 4 2 11 3" xfId="29023" xr:uid="{F2DE4F42-B590-477B-A4E6-3E5CF57DD4FC}"/>
    <cellStyle name="Note 3 2 2 4 2 12" xfId="29024" xr:uid="{05E6B02A-17D3-4F9B-885F-EB90AEAF7F09}"/>
    <cellStyle name="Note 3 2 2 4 2 12 2" xfId="29025" xr:uid="{88EDC1CD-3CE8-43B6-90ED-C450C823B259}"/>
    <cellStyle name="Note 3 2 2 4 2 12 2 2" xfId="29026" xr:uid="{A3031CC6-0DF4-42F1-9761-04D3D7D4899D}"/>
    <cellStyle name="Note 3 2 2 4 2 12 3" xfId="29027" xr:uid="{260B111F-716D-42F5-A279-704FB3D287AE}"/>
    <cellStyle name="Note 3 2 2 4 2 13" xfId="29028" xr:uid="{CF486BBE-A887-45E1-A7CE-72A0AEEA1875}"/>
    <cellStyle name="Note 3 2 2 4 2 13 2" xfId="29029" xr:uid="{11EBA267-D9AE-4634-B6A8-F6EA9ABCA095}"/>
    <cellStyle name="Note 3 2 2 4 2 13 2 2" xfId="29030" xr:uid="{4EE45EBF-B90F-4438-820C-ECD01A963124}"/>
    <cellStyle name="Note 3 2 2 4 2 13 3" xfId="29031" xr:uid="{454097CE-16C7-4E2D-9308-F4E3FFD33DC2}"/>
    <cellStyle name="Note 3 2 2 4 2 14" xfId="29032" xr:uid="{7580591F-5FBD-48F9-ACE7-46D20A94AA9B}"/>
    <cellStyle name="Note 3 2 2 4 2 14 2" xfId="29033" xr:uid="{B1576898-C7A4-4F55-8FA5-1353C4494EEE}"/>
    <cellStyle name="Note 3 2 2 4 2 14 2 2" xfId="29034" xr:uid="{6505433D-73D3-4FD0-AC99-A77A825601DA}"/>
    <cellStyle name="Note 3 2 2 4 2 14 3" xfId="29035" xr:uid="{B2BA926F-FE6B-4345-A119-BB4DA004E056}"/>
    <cellStyle name="Note 3 2 2 4 2 15" xfId="29036" xr:uid="{20EE80BF-72CA-4810-8E37-EB2A95CF9BC7}"/>
    <cellStyle name="Note 3 2 2 4 2 15 2" xfId="29037" xr:uid="{6341FAAF-EF2C-4F3C-97F3-D252DB391855}"/>
    <cellStyle name="Note 3 2 2 4 2 15 2 2" xfId="29038" xr:uid="{B780DED6-8831-4F28-A2CA-B7828238E12B}"/>
    <cellStyle name="Note 3 2 2 4 2 15 3" xfId="29039" xr:uid="{BFE71897-4D64-4DFE-BC2C-672BA9D43B38}"/>
    <cellStyle name="Note 3 2 2 4 2 16" xfId="29040" xr:uid="{621CAEEA-714A-4B32-9EA5-670748BEC924}"/>
    <cellStyle name="Note 3 2 2 4 2 16 2" xfId="29041" xr:uid="{0E20C0C4-B708-4AB2-B876-2AAEA63E3DBA}"/>
    <cellStyle name="Note 3 2 2 4 2 16 2 2" xfId="29042" xr:uid="{3C782684-D73D-425F-A54F-81F8FC78379F}"/>
    <cellStyle name="Note 3 2 2 4 2 16 3" xfId="29043" xr:uid="{48FEB556-6CD2-4364-8965-781F9C72DDCB}"/>
    <cellStyle name="Note 3 2 2 4 2 17" xfId="29044" xr:uid="{D56FBE88-39AD-4058-82CD-DA9A4BB00771}"/>
    <cellStyle name="Note 3 2 2 4 2 17 2" xfId="29045" xr:uid="{B6982A93-9B60-4FAA-8422-7C443FD71B72}"/>
    <cellStyle name="Note 3 2 2 4 2 17 2 2" xfId="29046" xr:uid="{7FF4761A-923B-4AE1-8E1A-BBA2BF870491}"/>
    <cellStyle name="Note 3 2 2 4 2 17 3" xfId="29047" xr:uid="{C13EB68B-93CB-42A9-941D-1DE5ECD3E202}"/>
    <cellStyle name="Note 3 2 2 4 2 18" xfId="29048" xr:uid="{08752808-1C2E-4D50-BF05-2B313C780380}"/>
    <cellStyle name="Note 3 2 2 4 2 18 2" xfId="29049" xr:uid="{31E7D2B1-20AB-40C1-A023-F844B80E284E}"/>
    <cellStyle name="Note 3 2 2 4 2 18 2 2" xfId="29050" xr:uid="{EC041C8A-C6D8-4029-84C4-FCD53C6D3E7D}"/>
    <cellStyle name="Note 3 2 2 4 2 18 3" xfId="29051" xr:uid="{030CFE9D-EB69-442F-A3B5-AB3747B3A8EB}"/>
    <cellStyle name="Note 3 2 2 4 2 19" xfId="29052" xr:uid="{250F2922-DC66-40C8-9552-19781909A1E4}"/>
    <cellStyle name="Note 3 2 2 4 2 19 2" xfId="29053" xr:uid="{EE2A17E2-583D-4F13-A1A0-887444172B7F}"/>
    <cellStyle name="Note 3 2 2 4 2 19 2 2" xfId="29054" xr:uid="{326B0E3F-5CFA-422C-BDB7-BA8DC3124DB1}"/>
    <cellStyle name="Note 3 2 2 4 2 19 3" xfId="29055" xr:uid="{ED2680F3-87C3-45BB-AC36-17188C957616}"/>
    <cellStyle name="Note 3 2 2 4 2 2" xfId="29056" xr:uid="{4155CBCA-F93A-441A-917A-1F8A15267E8A}"/>
    <cellStyle name="Note 3 2 2 4 2 2 2" xfId="29057" xr:uid="{98D826FD-6742-4D8D-97A8-9FC01073F449}"/>
    <cellStyle name="Note 3 2 2 4 2 2 2 2" xfId="29058" xr:uid="{0B4738E7-0954-4D12-8DFC-B25FBA1D4B7D}"/>
    <cellStyle name="Note 3 2 2 4 2 2 3" xfId="29059" xr:uid="{729862EB-F5D1-43EF-8111-A3B453959E12}"/>
    <cellStyle name="Note 3 2 2 4 2 2 4" xfId="29060" xr:uid="{8DCFFB35-E687-402B-8A19-8C0AA458990D}"/>
    <cellStyle name="Note 3 2 2 4 2 20" xfId="29061" xr:uid="{65B2F0C2-EB31-43C2-909C-E9DFD4D6ED34}"/>
    <cellStyle name="Note 3 2 2 4 2 20 2" xfId="29062" xr:uid="{39C13ADF-E4CA-4E79-BBE3-EF721724456D}"/>
    <cellStyle name="Note 3 2 2 4 2 20 2 2" xfId="29063" xr:uid="{57EE4503-4B88-417E-9184-EFBABCEAAA6B}"/>
    <cellStyle name="Note 3 2 2 4 2 20 3" xfId="29064" xr:uid="{766B8E5E-A006-4078-8BDB-2D825B419ACB}"/>
    <cellStyle name="Note 3 2 2 4 2 21" xfId="29065" xr:uid="{A89A67F8-E510-487C-91A0-CB4E5E574FB2}"/>
    <cellStyle name="Note 3 2 2 4 2 21 2" xfId="29066" xr:uid="{D14EFA9E-0F8B-4E4F-9517-B7395D690FC3}"/>
    <cellStyle name="Note 3 2 2 4 2 22" xfId="29067" xr:uid="{3A2BEADF-D9A3-44D4-8CCF-0FFAEB2DB318}"/>
    <cellStyle name="Note 3 2 2 4 2 23" xfId="29068" xr:uid="{6037F62D-3777-4A65-AD01-F199CCEF0B76}"/>
    <cellStyle name="Note 3 2 2 4 2 3" xfId="29069" xr:uid="{C2CCF941-173C-42F0-8B77-E088646A40D5}"/>
    <cellStyle name="Note 3 2 2 4 2 3 2" xfId="29070" xr:uid="{F25217AB-C5F1-45CC-8B5F-780B8C034374}"/>
    <cellStyle name="Note 3 2 2 4 2 3 2 2" xfId="29071" xr:uid="{6EE3B15D-8C93-4120-8BBD-CB9CF5400FB4}"/>
    <cellStyle name="Note 3 2 2 4 2 3 3" xfId="29072" xr:uid="{19A5FD1A-6DE3-4055-893D-CD792A90B31B}"/>
    <cellStyle name="Note 3 2 2 4 2 4" xfId="29073" xr:uid="{2CB8BFFD-6BA2-4647-82DD-31E6E01ECF3A}"/>
    <cellStyle name="Note 3 2 2 4 2 4 2" xfId="29074" xr:uid="{19C942E2-3CD8-4DD1-B0AE-D42035F8E8AA}"/>
    <cellStyle name="Note 3 2 2 4 2 4 2 2" xfId="29075" xr:uid="{17D98BF0-50EC-4758-AE69-CB5A7AD68E99}"/>
    <cellStyle name="Note 3 2 2 4 2 4 3" xfId="29076" xr:uid="{B670E579-E394-448D-82B4-7283D41A739E}"/>
    <cellStyle name="Note 3 2 2 4 2 5" xfId="29077" xr:uid="{9FB7B916-2D11-479C-8101-D5BF64E4DD3C}"/>
    <cellStyle name="Note 3 2 2 4 2 5 2" xfId="29078" xr:uid="{D804E34C-A4E4-4943-BD80-6322521F8012}"/>
    <cellStyle name="Note 3 2 2 4 2 5 2 2" xfId="29079" xr:uid="{C71FE9A3-3063-4DF2-B0AA-1166CC6357A9}"/>
    <cellStyle name="Note 3 2 2 4 2 5 3" xfId="29080" xr:uid="{AEA5C579-C53B-4C1E-BB4D-384D2E199683}"/>
    <cellStyle name="Note 3 2 2 4 2 6" xfId="29081" xr:uid="{3EC0223B-71AF-433F-BCDD-39A6621106E3}"/>
    <cellStyle name="Note 3 2 2 4 2 6 2" xfId="29082" xr:uid="{44587AFC-B7CF-4322-A910-7C64FB88585D}"/>
    <cellStyle name="Note 3 2 2 4 2 6 2 2" xfId="29083" xr:uid="{0E7D4A30-DBAE-4775-B57F-CF5CC4D496BD}"/>
    <cellStyle name="Note 3 2 2 4 2 6 3" xfId="29084" xr:uid="{753FEFD8-B6C1-4786-B013-47B2FED73022}"/>
    <cellStyle name="Note 3 2 2 4 2 7" xfId="29085" xr:uid="{A5DC1AF2-4950-48E2-AF3E-084EE8A747E0}"/>
    <cellStyle name="Note 3 2 2 4 2 7 2" xfId="29086" xr:uid="{73FC307E-2F96-4D4E-B3BA-59CE2FD0BFB7}"/>
    <cellStyle name="Note 3 2 2 4 2 7 2 2" xfId="29087" xr:uid="{F41D6357-977B-467B-87F6-73AF61EA8FD3}"/>
    <cellStyle name="Note 3 2 2 4 2 7 3" xfId="29088" xr:uid="{A6A43D2A-2BC1-46C6-BF4D-ACD59647143A}"/>
    <cellStyle name="Note 3 2 2 4 2 8" xfId="29089" xr:uid="{1B748E21-A105-478E-9CC1-D79A98F89515}"/>
    <cellStyle name="Note 3 2 2 4 2 8 2" xfId="29090" xr:uid="{0782C59C-ACA4-4E2A-A798-59CEA53AAA90}"/>
    <cellStyle name="Note 3 2 2 4 2 8 2 2" xfId="29091" xr:uid="{9FB2B150-41FC-467E-ADB6-FBFE4DCE7ECE}"/>
    <cellStyle name="Note 3 2 2 4 2 8 3" xfId="29092" xr:uid="{2C42B2FA-9BDD-43B4-BEF5-CAB165F3EB41}"/>
    <cellStyle name="Note 3 2 2 4 2 9" xfId="29093" xr:uid="{E80DDD34-FAE7-4C0B-B7F3-B8BA5F30B819}"/>
    <cellStyle name="Note 3 2 2 4 2 9 2" xfId="29094" xr:uid="{3E091FE4-0A1D-44AD-ACB3-1D8E30307409}"/>
    <cellStyle name="Note 3 2 2 4 2 9 2 2" xfId="29095" xr:uid="{DEFCE527-55D5-43B3-82F3-6B98CB1F7C44}"/>
    <cellStyle name="Note 3 2 2 4 2 9 3" xfId="29096" xr:uid="{62E6C547-F123-43AB-ACF2-24E96C2573BD}"/>
    <cellStyle name="Note 3 2 2 4 20" xfId="29097" xr:uid="{2F341901-5C54-47CB-8EA2-F1BA0995DA1C}"/>
    <cellStyle name="Note 3 2 2 4 20 2" xfId="29098" xr:uid="{E4ACDC8B-3943-4AEC-B41D-21B1DE5372AB}"/>
    <cellStyle name="Note 3 2 2 4 20 2 2" xfId="29099" xr:uid="{D7F393EF-72D1-49A3-AF8C-531C893ABB35}"/>
    <cellStyle name="Note 3 2 2 4 20 3" xfId="29100" xr:uid="{D545AB43-0BE0-45CE-A468-5F187F9B725C}"/>
    <cellStyle name="Note 3 2 2 4 21" xfId="29101" xr:uid="{E6249454-B259-4645-B03F-9C77B4495B8A}"/>
    <cellStyle name="Note 3 2 2 4 21 2" xfId="29102" xr:uid="{229E734A-8DD9-446C-B70B-C81401DD33C5}"/>
    <cellStyle name="Note 3 2 2 4 21 2 2" xfId="29103" xr:uid="{B7497298-4869-497D-BE24-5E8FA97824A9}"/>
    <cellStyle name="Note 3 2 2 4 21 3" xfId="29104" xr:uid="{D7505D10-AE99-4A4B-9F8B-C78D102FE5A4}"/>
    <cellStyle name="Note 3 2 2 4 22" xfId="29105" xr:uid="{7F900505-7131-4ABA-BD62-D96F50AC9FB1}"/>
    <cellStyle name="Note 3 2 2 4 22 2" xfId="29106" xr:uid="{FF28184D-CA2A-4D05-918C-2698A7ED9203}"/>
    <cellStyle name="Note 3 2 2 4 23" xfId="29107" xr:uid="{CBD0FA8F-88C1-41FC-B9ED-BF3892FD0214}"/>
    <cellStyle name="Note 3 2 2 4 24" xfId="29108" xr:uid="{C6FC7F8E-0842-44C6-B185-59FE1C44B12C}"/>
    <cellStyle name="Note 3 2 2 4 3" xfId="29109" xr:uid="{0CBED53D-A6EB-4C95-B530-63E1A2F1FEFF}"/>
    <cellStyle name="Note 3 2 2 4 3 2" xfId="29110" xr:uid="{44CF7B94-48F4-43D1-8695-5BF7B46ECD71}"/>
    <cellStyle name="Note 3 2 2 4 3 2 2" xfId="29111" xr:uid="{C75B83E2-9FFC-4C65-B8BB-8EEF660525C9}"/>
    <cellStyle name="Note 3 2 2 4 3 3" xfId="29112" xr:uid="{E0ADBEB8-004C-420B-9988-833819C7937B}"/>
    <cellStyle name="Note 3 2 2 4 3 4" xfId="29113" xr:uid="{94F88415-1099-42D9-BB52-0251C045CCD2}"/>
    <cellStyle name="Note 3 2 2 4 4" xfId="29114" xr:uid="{2AA76CCA-C08A-4EA7-8429-50F9CF9E0A0E}"/>
    <cellStyle name="Note 3 2 2 4 4 2" xfId="29115" xr:uid="{F1F75C97-649F-4E1B-A945-E29C2A5BEC2E}"/>
    <cellStyle name="Note 3 2 2 4 4 2 2" xfId="29116" xr:uid="{C24FB52D-6DF5-456F-A69E-B69117D6895A}"/>
    <cellStyle name="Note 3 2 2 4 4 3" xfId="29117" xr:uid="{ED18E9C9-7224-4DC1-8058-3DA1C670256B}"/>
    <cellStyle name="Note 3 2 2 4 4 4" xfId="29118" xr:uid="{D212DE4E-97DF-4E8C-88B4-0348941F8BA5}"/>
    <cellStyle name="Note 3 2 2 4 5" xfId="29119" xr:uid="{44F49105-08DC-44D6-8FEF-21BFF76E9D48}"/>
    <cellStyle name="Note 3 2 2 4 5 2" xfId="29120" xr:uid="{55A9AEE9-70A1-4464-80A0-C45B4CE3A6B6}"/>
    <cellStyle name="Note 3 2 2 4 5 2 2" xfId="29121" xr:uid="{AAA2D1F0-21BA-4491-96F0-4636318D0BAB}"/>
    <cellStyle name="Note 3 2 2 4 5 3" xfId="29122" xr:uid="{E8A091CF-64BC-4AD3-AD9A-8DC3E6F79DB7}"/>
    <cellStyle name="Note 3 2 2 4 6" xfId="29123" xr:uid="{EF51E9AD-99F7-440C-97B9-544B7362A8AE}"/>
    <cellStyle name="Note 3 2 2 4 6 2" xfId="29124" xr:uid="{FFC61DEC-31C7-4652-BF42-8D130FBBB967}"/>
    <cellStyle name="Note 3 2 2 4 6 2 2" xfId="29125" xr:uid="{E745E506-9AFB-49DB-86CD-58C9F07D5E8F}"/>
    <cellStyle name="Note 3 2 2 4 6 3" xfId="29126" xr:uid="{734D9FA9-CE93-4CAD-B29F-5B169727B2EF}"/>
    <cellStyle name="Note 3 2 2 4 7" xfId="29127" xr:uid="{25BBC1A1-F520-4494-AC14-FE525856C9BA}"/>
    <cellStyle name="Note 3 2 2 4 7 2" xfId="29128" xr:uid="{585630B9-279D-4F20-9A23-4776ACF6670A}"/>
    <cellStyle name="Note 3 2 2 4 7 2 2" xfId="29129" xr:uid="{D875A668-E28F-4073-BF78-12FDBAB119FE}"/>
    <cellStyle name="Note 3 2 2 4 7 3" xfId="29130" xr:uid="{6F431F7A-5E3E-48F1-9B58-07E5F8AB5E7A}"/>
    <cellStyle name="Note 3 2 2 4 8" xfId="29131" xr:uid="{8FD39E39-0FE8-43A8-B4D1-CCB44D42DBDE}"/>
    <cellStyle name="Note 3 2 2 4 8 2" xfId="29132" xr:uid="{162A615D-2EFF-4622-BBFA-0C56E7E7F04F}"/>
    <cellStyle name="Note 3 2 2 4 8 2 2" xfId="29133" xr:uid="{E466FD24-2F6E-4E22-9B70-56B22854CF4A}"/>
    <cellStyle name="Note 3 2 2 4 8 3" xfId="29134" xr:uid="{DF2C870E-4030-432A-B489-E768C18AC061}"/>
    <cellStyle name="Note 3 2 2 4 9" xfId="29135" xr:uid="{9C07F542-528B-42F7-A0F3-237F64BD3766}"/>
    <cellStyle name="Note 3 2 2 4 9 2" xfId="29136" xr:uid="{BCE1AD67-A63C-487D-BD62-0E0FB269D450}"/>
    <cellStyle name="Note 3 2 2 4 9 2 2" xfId="29137" xr:uid="{4A2CDAE0-A955-4926-A130-3151F029CBEF}"/>
    <cellStyle name="Note 3 2 2 4 9 3" xfId="29138" xr:uid="{24551D75-8195-4C10-BB34-D94AE8A915A7}"/>
    <cellStyle name="Note 3 2 2 5" xfId="29139" xr:uid="{4EA019FD-EDF8-4C54-94FF-1EC3860CE880}"/>
    <cellStyle name="Note 3 2 2 5 10" xfId="29140" xr:uid="{4FDA2143-AC05-403A-99DD-AA3561F16868}"/>
    <cellStyle name="Note 3 2 2 5 10 2" xfId="29141" xr:uid="{E9C69A62-FCE2-4372-B8FD-A12BC16EB733}"/>
    <cellStyle name="Note 3 2 2 5 10 2 2" xfId="29142" xr:uid="{FA11C463-3EB9-463D-B27B-D2523EFC0D85}"/>
    <cellStyle name="Note 3 2 2 5 10 3" xfId="29143" xr:uid="{F9C93FC7-B600-46BF-AE6F-07EEC3B759BF}"/>
    <cellStyle name="Note 3 2 2 5 11" xfId="29144" xr:uid="{BFE4BC42-0BE5-4103-A738-44222145E316}"/>
    <cellStyle name="Note 3 2 2 5 11 2" xfId="29145" xr:uid="{879890D6-E1A3-478B-A6DD-3CF11AAD04F3}"/>
    <cellStyle name="Note 3 2 2 5 11 2 2" xfId="29146" xr:uid="{A047B18F-23F7-4AD1-8824-FD8070CBABC5}"/>
    <cellStyle name="Note 3 2 2 5 11 3" xfId="29147" xr:uid="{8DCDB23E-D3F6-4EC8-8976-183E35D37EB0}"/>
    <cellStyle name="Note 3 2 2 5 12" xfId="29148" xr:uid="{262BEE2D-396B-40E1-A9A8-385E7EF04E7C}"/>
    <cellStyle name="Note 3 2 2 5 12 2" xfId="29149" xr:uid="{145577CF-6E09-42E6-90FE-362FB52B3C5C}"/>
    <cellStyle name="Note 3 2 2 5 12 2 2" xfId="29150" xr:uid="{1C5B76A3-816F-491C-B57A-6FEEC0F05F5C}"/>
    <cellStyle name="Note 3 2 2 5 12 3" xfId="29151" xr:uid="{38C8BEC3-E7A6-4662-BA6A-D00E76753D12}"/>
    <cellStyle name="Note 3 2 2 5 13" xfId="29152" xr:uid="{DBEB5AEE-3C74-458C-9491-09E0FDA88BB2}"/>
    <cellStyle name="Note 3 2 2 5 13 2" xfId="29153" xr:uid="{1DAB2E5A-466B-4A5E-90D4-29ABDB665050}"/>
    <cellStyle name="Note 3 2 2 5 13 2 2" xfId="29154" xr:uid="{CD1BA281-81D7-4B9D-913A-783C92E7998B}"/>
    <cellStyle name="Note 3 2 2 5 13 3" xfId="29155" xr:uid="{A3F03FD1-334A-4721-8BF7-4B11EE238E5A}"/>
    <cellStyle name="Note 3 2 2 5 14" xfId="29156" xr:uid="{11DDD8B8-5E87-4DA0-842B-644FBDE1097B}"/>
    <cellStyle name="Note 3 2 2 5 14 2" xfId="29157" xr:uid="{E15857AA-171D-41DE-B1A3-DB08985686EF}"/>
    <cellStyle name="Note 3 2 2 5 14 2 2" xfId="29158" xr:uid="{0563FFE0-A8E0-457F-81F1-E76DE63BBA52}"/>
    <cellStyle name="Note 3 2 2 5 14 3" xfId="29159" xr:uid="{378CB0F6-CBE8-4432-B57E-91EF0A740D7B}"/>
    <cellStyle name="Note 3 2 2 5 15" xfId="29160" xr:uid="{156B9DEB-ACA1-4413-9D85-9A8911502CE0}"/>
    <cellStyle name="Note 3 2 2 5 15 2" xfId="29161" xr:uid="{0F95F3CD-7868-457A-A196-33442332AAAF}"/>
    <cellStyle name="Note 3 2 2 5 15 2 2" xfId="29162" xr:uid="{9A4F1C13-C551-493F-B85F-FF84F8556E6C}"/>
    <cellStyle name="Note 3 2 2 5 15 3" xfId="29163" xr:uid="{9EE78626-33D8-487A-AAD2-0B2F46B0E02B}"/>
    <cellStyle name="Note 3 2 2 5 16" xfId="29164" xr:uid="{0BCD4DA1-0C7F-4542-A2E0-B209211FF4F9}"/>
    <cellStyle name="Note 3 2 2 5 16 2" xfId="29165" xr:uid="{CF1A5579-566A-4FBB-A1D3-39BC491CE70C}"/>
    <cellStyle name="Note 3 2 2 5 16 2 2" xfId="29166" xr:uid="{00EE0DBA-F8D6-49C0-9303-A19D888078A9}"/>
    <cellStyle name="Note 3 2 2 5 16 3" xfId="29167" xr:uid="{A2DF129E-62AF-47E6-8004-51D206E3F1FB}"/>
    <cellStyle name="Note 3 2 2 5 17" xfId="29168" xr:uid="{232AE277-E53B-48B9-A884-3206A88A378B}"/>
    <cellStyle name="Note 3 2 2 5 17 2" xfId="29169" xr:uid="{088E4DD5-F5DB-445A-9901-EFBEA3EC0D41}"/>
    <cellStyle name="Note 3 2 2 5 17 2 2" xfId="29170" xr:uid="{E2B533F4-CF34-4439-8D5F-77D2AC5A3C95}"/>
    <cellStyle name="Note 3 2 2 5 17 3" xfId="29171" xr:uid="{75295DF8-B2D5-4800-BA8F-8B9B28F24CB9}"/>
    <cellStyle name="Note 3 2 2 5 18" xfId="29172" xr:uid="{D5E3C6E6-7335-4FC0-B722-A91851A7E1E8}"/>
    <cellStyle name="Note 3 2 2 5 18 2" xfId="29173" xr:uid="{7F5CA5FE-6DBF-4A2E-A417-3A4E94568AB0}"/>
    <cellStyle name="Note 3 2 2 5 18 2 2" xfId="29174" xr:uid="{D8588719-828F-44F2-900A-A92FEAD90EC4}"/>
    <cellStyle name="Note 3 2 2 5 18 3" xfId="29175" xr:uid="{6F05162E-DC30-486C-BF80-A7D4B8E92145}"/>
    <cellStyle name="Note 3 2 2 5 19" xfId="29176" xr:uid="{062087AD-45EC-40C4-8B51-65346A64EF3C}"/>
    <cellStyle name="Note 3 2 2 5 19 2" xfId="29177" xr:uid="{A21DD5D9-E0B7-4215-B9C2-4E1ED8088C04}"/>
    <cellStyle name="Note 3 2 2 5 19 2 2" xfId="29178" xr:uid="{B6A388FB-A626-4C46-B770-F779049F0DB4}"/>
    <cellStyle name="Note 3 2 2 5 19 3" xfId="29179" xr:uid="{E9E4E9A4-54FC-4F41-A8C6-3794842EF47F}"/>
    <cellStyle name="Note 3 2 2 5 2" xfId="29180" xr:uid="{6E03A492-F074-422A-8471-AA419A2ECE47}"/>
    <cellStyle name="Note 3 2 2 5 2 2" xfId="29181" xr:uid="{CA57F4A9-B7C4-43D1-B97E-53960707B59C}"/>
    <cellStyle name="Note 3 2 2 5 2 2 2" xfId="29182" xr:uid="{CC319080-0B71-48F3-BC01-25304BDA810C}"/>
    <cellStyle name="Note 3 2 2 5 2 3" xfId="29183" xr:uid="{6D89E4A9-84AB-47ED-98C4-211147162BD4}"/>
    <cellStyle name="Note 3 2 2 5 2 4" xfId="29184" xr:uid="{3A6501DA-603D-4AEC-BE3E-A76536189D55}"/>
    <cellStyle name="Note 3 2 2 5 20" xfId="29185" xr:uid="{C29521C3-B06C-4921-8B95-A9720A769D1A}"/>
    <cellStyle name="Note 3 2 2 5 20 2" xfId="29186" xr:uid="{A6BAC40E-61A2-424C-9BB5-A6D40B0531FA}"/>
    <cellStyle name="Note 3 2 2 5 20 2 2" xfId="29187" xr:uid="{E7C5BB4D-CF5E-4712-B5E8-5026954610FD}"/>
    <cellStyle name="Note 3 2 2 5 20 3" xfId="29188" xr:uid="{66B208EE-8808-4A52-A7E4-48217717B8E4}"/>
    <cellStyle name="Note 3 2 2 5 21" xfId="29189" xr:uid="{27165A99-572C-4744-A001-68D3E029A92E}"/>
    <cellStyle name="Note 3 2 2 5 21 2" xfId="29190" xr:uid="{E3770748-31F0-4536-98C1-44D89006AC88}"/>
    <cellStyle name="Note 3 2 2 5 22" xfId="29191" xr:uid="{26C4B5EC-8E86-4517-985D-9352B0F58BBF}"/>
    <cellStyle name="Note 3 2 2 5 23" xfId="29192" xr:uid="{AD50508A-2841-4934-82EB-04205E94103F}"/>
    <cellStyle name="Note 3 2 2 5 3" xfId="29193" xr:uid="{3972DFB6-244F-4538-B4FF-DE77A80F4792}"/>
    <cellStyle name="Note 3 2 2 5 3 2" xfId="29194" xr:uid="{589F0BE6-F3EA-43F3-8BF2-4E50C6C44B13}"/>
    <cellStyle name="Note 3 2 2 5 3 2 2" xfId="29195" xr:uid="{BB07D8CB-7A84-4581-AED1-775537482D03}"/>
    <cellStyle name="Note 3 2 2 5 3 3" xfId="29196" xr:uid="{70B22BC2-CBBA-4680-8496-B51177EAD434}"/>
    <cellStyle name="Note 3 2 2 5 4" xfId="29197" xr:uid="{48564AC6-7AAA-4065-ABDC-DF51593EFF34}"/>
    <cellStyle name="Note 3 2 2 5 4 2" xfId="29198" xr:uid="{0B945466-6901-4445-BD03-43C99457F2D4}"/>
    <cellStyle name="Note 3 2 2 5 4 2 2" xfId="29199" xr:uid="{8CB130BC-CFD0-456D-ACDA-A28A5697980A}"/>
    <cellStyle name="Note 3 2 2 5 4 3" xfId="29200" xr:uid="{DFF8CD09-B0BA-4C95-B5AA-DD6B87E26236}"/>
    <cellStyle name="Note 3 2 2 5 5" xfId="29201" xr:uid="{10756A89-86BA-48BF-ACEC-347F92C20C3C}"/>
    <cellStyle name="Note 3 2 2 5 5 2" xfId="29202" xr:uid="{C1C20CF9-A10D-475B-8742-5688F7AB135F}"/>
    <cellStyle name="Note 3 2 2 5 5 2 2" xfId="29203" xr:uid="{AECF6908-BD95-4A09-837E-C5DBFCAD59F4}"/>
    <cellStyle name="Note 3 2 2 5 5 3" xfId="29204" xr:uid="{E537D8F7-8583-46F7-8DB4-B2BB8B25AB75}"/>
    <cellStyle name="Note 3 2 2 5 6" xfId="29205" xr:uid="{51F01634-1985-4A3D-9EFE-E67C4947422F}"/>
    <cellStyle name="Note 3 2 2 5 6 2" xfId="29206" xr:uid="{F81127A1-A5DE-4EBD-95EB-89FA43E5024A}"/>
    <cellStyle name="Note 3 2 2 5 6 2 2" xfId="29207" xr:uid="{DD91154C-39AC-40BE-9C8A-3A4519F90D97}"/>
    <cellStyle name="Note 3 2 2 5 6 3" xfId="29208" xr:uid="{5DA1D2A0-9773-403A-B5EB-BE422012E9E7}"/>
    <cellStyle name="Note 3 2 2 5 7" xfId="29209" xr:uid="{99551D2F-F1BA-4A62-820B-EAE11337B4FC}"/>
    <cellStyle name="Note 3 2 2 5 7 2" xfId="29210" xr:uid="{0D58720B-1B8F-4E26-873D-A6A241A7C0D1}"/>
    <cellStyle name="Note 3 2 2 5 7 2 2" xfId="29211" xr:uid="{A873279D-E8D0-4C2F-90D4-95E45150BB9C}"/>
    <cellStyle name="Note 3 2 2 5 7 3" xfId="29212" xr:uid="{C3D5344A-3D1A-4BD2-907D-8E1C9A257E07}"/>
    <cellStyle name="Note 3 2 2 5 8" xfId="29213" xr:uid="{6184D2B1-0664-4712-94B4-9B24C4D5E63B}"/>
    <cellStyle name="Note 3 2 2 5 8 2" xfId="29214" xr:uid="{3988BA19-55E8-4698-ABC3-BD62CBFD8455}"/>
    <cellStyle name="Note 3 2 2 5 8 2 2" xfId="29215" xr:uid="{57A30070-309A-411D-A2F6-9D6E5198294A}"/>
    <cellStyle name="Note 3 2 2 5 8 3" xfId="29216" xr:uid="{829B58DA-FF72-4094-9C61-FF4AAA1DC77B}"/>
    <cellStyle name="Note 3 2 2 5 9" xfId="29217" xr:uid="{1C0FA5DC-E105-4073-834A-86A025EE64B3}"/>
    <cellStyle name="Note 3 2 2 5 9 2" xfId="29218" xr:uid="{8C8E0F8A-1BE5-43F3-97AF-C4B2F35AAC49}"/>
    <cellStyle name="Note 3 2 2 5 9 2 2" xfId="29219" xr:uid="{C7B249EE-DD06-460C-B8DF-286F75508EF4}"/>
    <cellStyle name="Note 3 2 2 5 9 3" xfId="29220" xr:uid="{F35C6BA2-942B-43C0-927F-B283CC3953FD}"/>
    <cellStyle name="Note 3 2 2 6" xfId="29221" xr:uid="{E86CA7B5-A41A-413C-B27B-473999ED32E0}"/>
    <cellStyle name="Note 3 2 2 6 2" xfId="29222" xr:uid="{FEE47906-F232-4E23-93AB-F21F86381A59}"/>
    <cellStyle name="Note 3 2 2 6 2 2" xfId="29223" xr:uid="{988167B4-B030-4A51-B60A-A8D17052DA71}"/>
    <cellStyle name="Note 3 2 2 6 3" xfId="29224" xr:uid="{33F810F0-7A4A-4743-9E99-90CEDFC492F2}"/>
    <cellStyle name="Note 3 2 2 6 4" xfId="29225" xr:uid="{8A3C3265-5674-40DB-81B6-3157866DD55E}"/>
    <cellStyle name="Note 3 2 2 7" xfId="29226" xr:uid="{1B79FE54-16A5-4C67-A692-D2BD0A8521E5}"/>
    <cellStyle name="Note 3 2 2 7 2" xfId="29227" xr:uid="{32200BB4-902A-4588-A8AD-6E6BC396B55C}"/>
    <cellStyle name="Note 3 2 2 7 2 2" xfId="29228" xr:uid="{ADAE7861-FE8C-4773-A5E3-DBCA22439A78}"/>
    <cellStyle name="Note 3 2 2 7 3" xfId="29229" xr:uid="{6EB82710-9DE0-4771-9018-2E7DC21B1341}"/>
    <cellStyle name="Note 3 2 2 8" xfId="29230" xr:uid="{7C722B35-EF8C-467F-B026-9F070691EF83}"/>
    <cellStyle name="Note 3 2 2 8 2" xfId="29231" xr:uid="{35642B0F-CD7F-40F3-B0C8-477D4480D228}"/>
    <cellStyle name="Note 3 2 2 8 2 2" xfId="29232" xr:uid="{8BAC7A60-5021-4992-AC36-5D8F577D0CF4}"/>
    <cellStyle name="Note 3 2 2 8 3" xfId="29233" xr:uid="{7388DA36-1EBF-41E4-95CE-83E7053619F7}"/>
    <cellStyle name="Note 3 2 2 9" xfId="29234" xr:uid="{CFF08DD0-E8AB-4D89-A4A5-C83A4209CC96}"/>
    <cellStyle name="Note 3 2 2 9 2" xfId="29235" xr:uid="{43492BC1-1B79-45EC-BCC2-FA510F05BFD4}"/>
    <cellStyle name="Note 3 2 2 9 2 2" xfId="29236" xr:uid="{0B0B2D79-3CFD-4A16-96B8-875064734140}"/>
    <cellStyle name="Note 3 2 2 9 3" xfId="29237" xr:uid="{DE1BC752-E1B0-44EB-9CCC-9A5730DEB8E1}"/>
    <cellStyle name="Note 3 2 20" xfId="29238" xr:uid="{B5338E7A-5DFD-4F9C-9BE1-4E1C0303503C}"/>
    <cellStyle name="Note 3 2 20 2" xfId="29239" xr:uid="{4ADC718A-343B-47AB-8FFA-8A7CFA8D9E08}"/>
    <cellStyle name="Note 3 2 20 2 2" xfId="29240" xr:uid="{FF9DCE3B-9B53-4E81-81C1-C1D3A66E07BC}"/>
    <cellStyle name="Note 3 2 20 3" xfId="29241" xr:uid="{FC736AD1-5B7B-4CA3-A9F3-B5A40DEEB73B}"/>
    <cellStyle name="Note 3 2 21" xfId="29242" xr:uid="{5454C6A7-36DF-4DB4-B217-EE5082D7F447}"/>
    <cellStyle name="Note 3 2 21 2" xfId="29243" xr:uid="{E4C7103F-3216-444D-9856-F370E3B078F2}"/>
    <cellStyle name="Note 3 2 21 2 2" xfId="29244" xr:uid="{201C03D4-73CD-4FE2-98FF-C4F29B465B2C}"/>
    <cellStyle name="Note 3 2 21 3" xfId="29245" xr:uid="{B03A5DDB-244B-45AB-8037-958ACB13E5BC}"/>
    <cellStyle name="Note 3 2 22" xfId="29246" xr:uid="{1F3918F8-66A5-4DF6-B1CB-248A0D907F92}"/>
    <cellStyle name="Note 3 2 22 2" xfId="29247" xr:uid="{D777B3DA-2D5C-48DE-B38F-625B5533052D}"/>
    <cellStyle name="Note 3 2 23" xfId="29248" xr:uid="{DCB88808-A061-4584-A305-6A8E63BC0CA4}"/>
    <cellStyle name="Note 3 2 24" xfId="29249" xr:uid="{81D8DDD3-A5B2-4599-81AF-D90437B63D7D}"/>
    <cellStyle name="Note 3 2 25" xfId="29250" xr:uid="{1FCF1785-C41D-4A7A-97D6-8EC3542B8E4D}"/>
    <cellStyle name="Note 3 2 26" xfId="29251" xr:uid="{27C45236-26E6-456F-B7CD-1C754FB87054}"/>
    <cellStyle name="Note 3 2 27" xfId="29252" xr:uid="{0E206090-70DA-4918-BFF5-F933E60328DD}"/>
    <cellStyle name="Note 3 2 3" xfId="29253" xr:uid="{5DE57029-0147-4933-93E4-66552CFA6444}"/>
    <cellStyle name="Note 3 2 3 10" xfId="29254" xr:uid="{59C38D17-DD37-4DA0-8308-8A64A712A64D}"/>
    <cellStyle name="Note 3 2 3 10 2" xfId="29255" xr:uid="{AA8EF19C-78E0-478A-8080-9604DBBFEC9A}"/>
    <cellStyle name="Note 3 2 3 10 2 2" xfId="29256" xr:uid="{B4592F75-FA54-4235-9DDE-3B54773895B1}"/>
    <cellStyle name="Note 3 2 3 10 3" xfId="29257" xr:uid="{6117FCE2-2141-44C0-9769-CB37ECA0426E}"/>
    <cellStyle name="Note 3 2 3 11" xfId="29258" xr:uid="{0B982270-B9AC-4362-9C07-EAF613BEF308}"/>
    <cellStyle name="Note 3 2 3 11 2" xfId="29259" xr:uid="{913616A7-BB51-48D4-8561-F5B56F6080F2}"/>
    <cellStyle name="Note 3 2 3 11 2 2" xfId="29260" xr:uid="{EE1F714C-7448-4CF6-829B-13981E3D9887}"/>
    <cellStyle name="Note 3 2 3 11 3" xfId="29261" xr:uid="{01B8E6C7-1671-4AC6-A44B-CE40C4CAD13D}"/>
    <cellStyle name="Note 3 2 3 12" xfId="29262" xr:uid="{63B941F7-C43A-4286-84EA-6044804AD26E}"/>
    <cellStyle name="Note 3 2 3 12 2" xfId="29263" xr:uid="{AD88703D-3EAB-4484-8D13-B36144D998E1}"/>
    <cellStyle name="Note 3 2 3 12 2 2" xfId="29264" xr:uid="{1FDEB66F-CAE8-4AD6-B3BB-82E57503B25E}"/>
    <cellStyle name="Note 3 2 3 12 3" xfId="29265" xr:uid="{FCF6F978-12E4-468E-9A20-0DE217CDC1A2}"/>
    <cellStyle name="Note 3 2 3 13" xfId="29266" xr:uid="{B2C53D3A-E1A4-4D68-AE1B-9DFBC4EDC510}"/>
    <cellStyle name="Note 3 2 3 13 2" xfId="29267" xr:uid="{53F4F933-8066-4546-AA7D-76B2F7E46AA8}"/>
    <cellStyle name="Note 3 2 3 13 2 2" xfId="29268" xr:uid="{147A1962-FFE6-42A7-9D44-7C95C172844E}"/>
    <cellStyle name="Note 3 2 3 13 3" xfId="29269" xr:uid="{0A8E3F0A-5C2D-4764-8AED-771A493E2A5D}"/>
    <cellStyle name="Note 3 2 3 14" xfId="29270" xr:uid="{B4D0554D-A031-4099-A5AB-4D044BD8CD88}"/>
    <cellStyle name="Note 3 2 3 14 2" xfId="29271" xr:uid="{5FA9B564-C66B-446B-BB37-46D505633F74}"/>
    <cellStyle name="Note 3 2 3 14 2 2" xfId="29272" xr:uid="{162B617B-AA7D-4C07-8CEA-FA045D99B8F8}"/>
    <cellStyle name="Note 3 2 3 14 3" xfId="29273" xr:uid="{2B8866D3-498C-439C-9CD1-CB40C028A2F7}"/>
    <cellStyle name="Note 3 2 3 15" xfId="29274" xr:uid="{9D289F20-9AB1-4908-9D07-6C8C9E718B5B}"/>
    <cellStyle name="Note 3 2 3 15 2" xfId="29275" xr:uid="{F4712A71-3B9C-45BD-A8CF-61C0B3A4CB6C}"/>
    <cellStyle name="Note 3 2 3 15 2 2" xfId="29276" xr:uid="{2DFB1565-ACC0-4AAE-A342-CC786294FB41}"/>
    <cellStyle name="Note 3 2 3 15 3" xfId="29277" xr:uid="{09B2721F-797D-48F7-AFC1-E79E403445BA}"/>
    <cellStyle name="Note 3 2 3 16" xfId="29278" xr:uid="{445F3FEC-B786-4A9D-B2C3-A12D886E0B9E}"/>
    <cellStyle name="Note 3 2 3 16 2" xfId="29279" xr:uid="{29F208DE-702B-468B-8DEB-7CAB30CEA10A}"/>
    <cellStyle name="Note 3 2 3 16 2 2" xfId="29280" xr:uid="{879354EF-197B-4E81-A02E-1DEDB97FFE5F}"/>
    <cellStyle name="Note 3 2 3 16 3" xfId="29281" xr:uid="{F3B11242-D10D-42C1-8454-2ED17933CB7B}"/>
    <cellStyle name="Note 3 2 3 17" xfId="29282" xr:uid="{5E7AFA57-6574-491B-991C-A06A25B361A8}"/>
    <cellStyle name="Note 3 2 3 17 2" xfId="29283" xr:uid="{304CB208-875C-403A-A9CE-CC3EC70AA867}"/>
    <cellStyle name="Note 3 2 3 17 2 2" xfId="29284" xr:uid="{60F8D4BB-7D50-4040-A5FC-85731AD967FD}"/>
    <cellStyle name="Note 3 2 3 17 3" xfId="29285" xr:uid="{1384CE4F-FC40-4268-9DB4-2EE8F793315F}"/>
    <cellStyle name="Note 3 2 3 18" xfId="29286" xr:uid="{D045F45C-2F23-4CF8-A42B-DFD283943BD8}"/>
    <cellStyle name="Note 3 2 3 18 2" xfId="29287" xr:uid="{5C3A7104-6A76-46E6-9BDC-38A277CCDE15}"/>
    <cellStyle name="Note 3 2 3 19" xfId="29288" xr:uid="{12BE4AED-7EAA-4794-8427-06B710051275}"/>
    <cellStyle name="Note 3 2 3 2" xfId="29289" xr:uid="{EAC81E3A-A8CC-4FE2-B9BA-DC0F31829A97}"/>
    <cellStyle name="Note 3 2 3 2 10" xfId="29290" xr:uid="{21B88100-18AC-4F1B-8105-4E52A6F289D0}"/>
    <cellStyle name="Note 3 2 3 2 10 2" xfId="29291" xr:uid="{039508A2-AA18-498C-8A94-10C4CB6FC127}"/>
    <cellStyle name="Note 3 2 3 2 10 2 2" xfId="29292" xr:uid="{37A1D2C0-48AB-4037-9BA1-9F823BD5590E}"/>
    <cellStyle name="Note 3 2 3 2 10 3" xfId="29293" xr:uid="{D056B972-F571-4033-9591-939E4879CCFC}"/>
    <cellStyle name="Note 3 2 3 2 11" xfId="29294" xr:uid="{E66C256F-DA41-482B-BF6A-281742735E2C}"/>
    <cellStyle name="Note 3 2 3 2 11 2" xfId="29295" xr:uid="{E6D56E3D-B165-48BF-AC3B-B0FA8758B242}"/>
    <cellStyle name="Note 3 2 3 2 11 2 2" xfId="29296" xr:uid="{9749D444-B1B3-43DD-BC92-50A45C89A883}"/>
    <cellStyle name="Note 3 2 3 2 11 3" xfId="29297" xr:uid="{C1035E9C-8821-4265-9193-FD929FA0E8B1}"/>
    <cellStyle name="Note 3 2 3 2 12" xfId="29298" xr:uid="{E29672AD-D096-4606-9A55-0D9CC4DB794B}"/>
    <cellStyle name="Note 3 2 3 2 12 2" xfId="29299" xr:uid="{AD12FB60-AE3F-4F09-8FBA-4ABED930C8A0}"/>
    <cellStyle name="Note 3 2 3 2 12 2 2" xfId="29300" xr:uid="{24DE5C92-1021-48FC-9C25-AB794D190AD4}"/>
    <cellStyle name="Note 3 2 3 2 12 3" xfId="29301" xr:uid="{F21C6379-DFFD-4DBE-AA30-7EEE64F23EEC}"/>
    <cellStyle name="Note 3 2 3 2 13" xfId="29302" xr:uid="{8A755996-C81F-4C71-AB66-54FBB3EE6E01}"/>
    <cellStyle name="Note 3 2 3 2 13 2" xfId="29303" xr:uid="{B0C23358-15E0-41EB-8CCB-3045004C2753}"/>
    <cellStyle name="Note 3 2 3 2 13 2 2" xfId="29304" xr:uid="{823066DD-E897-4E87-9DBA-C06BCB017E2C}"/>
    <cellStyle name="Note 3 2 3 2 13 3" xfId="29305" xr:uid="{EB7624B6-F9C7-4246-8E26-32E269442EAC}"/>
    <cellStyle name="Note 3 2 3 2 14" xfId="29306" xr:uid="{819590D3-9AEB-4A80-9152-6A9BDAF6B8AB}"/>
    <cellStyle name="Note 3 2 3 2 14 2" xfId="29307" xr:uid="{F7F65F17-8A88-4399-BEC1-230DEEA43E00}"/>
    <cellStyle name="Note 3 2 3 2 14 2 2" xfId="29308" xr:uid="{8513E3A8-98A9-4E51-A042-DA0BD46D7E53}"/>
    <cellStyle name="Note 3 2 3 2 14 3" xfId="29309" xr:uid="{1E97583F-9926-4147-A342-7A582D2F5189}"/>
    <cellStyle name="Note 3 2 3 2 15" xfId="29310" xr:uid="{DDCAF757-2F0E-4CB5-A463-3E943E2767A2}"/>
    <cellStyle name="Note 3 2 3 2 15 2" xfId="29311" xr:uid="{41E7E008-ABC2-40A8-8E7F-EEF1D3AF9D42}"/>
    <cellStyle name="Note 3 2 3 2 15 2 2" xfId="29312" xr:uid="{4CA84A97-7D31-454C-B1AD-E0476577EF63}"/>
    <cellStyle name="Note 3 2 3 2 15 3" xfId="29313" xr:uid="{B9BCBD7F-D6BF-45BE-BC05-D356F026F251}"/>
    <cellStyle name="Note 3 2 3 2 16" xfId="29314" xr:uid="{F3A611EA-02A1-42FD-BBA0-5B145399465C}"/>
    <cellStyle name="Note 3 2 3 2 16 2" xfId="29315" xr:uid="{E07723A0-2E95-4694-B11E-406623EA0A9A}"/>
    <cellStyle name="Note 3 2 3 2 16 2 2" xfId="29316" xr:uid="{1A524B71-9125-4757-9373-5E7ECD64F830}"/>
    <cellStyle name="Note 3 2 3 2 16 3" xfId="29317" xr:uid="{EA70D652-BD81-4FA3-99C7-89FF86F81E77}"/>
    <cellStyle name="Note 3 2 3 2 17" xfId="29318" xr:uid="{3DC6C1A3-9178-47B9-B3E1-36CE0A6C55FB}"/>
    <cellStyle name="Note 3 2 3 2 17 2" xfId="29319" xr:uid="{C970E184-D53F-4ED0-BDC8-EF8BB5448643}"/>
    <cellStyle name="Note 3 2 3 2 17 2 2" xfId="29320" xr:uid="{F0F07132-58E5-4EB9-A845-BFAAB0A3AE0F}"/>
    <cellStyle name="Note 3 2 3 2 17 3" xfId="29321" xr:uid="{371FF4BA-1E37-4E80-B5A6-8E9FAD811E4A}"/>
    <cellStyle name="Note 3 2 3 2 18" xfId="29322" xr:uid="{4A00EBF6-9621-4099-AFDC-63E2D8264569}"/>
    <cellStyle name="Note 3 2 3 2 18 2" xfId="29323" xr:uid="{C55C61F6-3B70-42DA-8BAA-DFD9D5C87DEA}"/>
    <cellStyle name="Note 3 2 3 2 18 2 2" xfId="29324" xr:uid="{9F62420A-81D5-4EBF-B544-F02EF53BEE1F}"/>
    <cellStyle name="Note 3 2 3 2 18 3" xfId="29325" xr:uid="{36ABD6F4-B5CF-42F3-AF9E-132D6AB73516}"/>
    <cellStyle name="Note 3 2 3 2 19" xfId="29326" xr:uid="{1C4A64D0-7A3A-4EAD-B8AE-1EE0C593A21D}"/>
    <cellStyle name="Note 3 2 3 2 19 2" xfId="29327" xr:uid="{2607757D-CCAE-4803-BD57-691B055FD9F4}"/>
    <cellStyle name="Note 3 2 3 2 19 2 2" xfId="29328" xr:uid="{7C4A0055-85C6-4CBB-93A6-B5E1317EBC6E}"/>
    <cellStyle name="Note 3 2 3 2 19 3" xfId="29329" xr:uid="{A978C5DD-FDF1-4642-A406-31B6C7757D27}"/>
    <cellStyle name="Note 3 2 3 2 2" xfId="29330" xr:uid="{D8C23AF3-14F7-4A1B-A4D8-622D55484891}"/>
    <cellStyle name="Note 3 2 3 2 2 2" xfId="29331" xr:uid="{43E49768-FF34-45CB-A417-9A92D1778726}"/>
    <cellStyle name="Note 3 2 3 2 2 2 2" xfId="29332" xr:uid="{0A9B11B1-C08C-40D6-A382-453B06A39AD2}"/>
    <cellStyle name="Note 3 2 3 2 2 2 2 2" xfId="29333" xr:uid="{230D8553-CEFA-4885-A14D-805061AC274A}"/>
    <cellStyle name="Note 3 2 3 2 2 2 3" xfId="29334" xr:uid="{37A644CC-DE07-4D7D-BC2D-37D7DB916F72}"/>
    <cellStyle name="Note 3 2 3 2 2 2 4" xfId="29335" xr:uid="{A97AEE09-2F12-4A35-B37B-5F01C9F43250}"/>
    <cellStyle name="Note 3 2 3 2 2 3" xfId="29336" xr:uid="{454A2515-26F8-4AAE-9E11-312B4D35DFB6}"/>
    <cellStyle name="Note 3 2 3 2 2 3 2" xfId="29337" xr:uid="{103AA732-CE25-49D0-BF82-E528F33094D8}"/>
    <cellStyle name="Note 3 2 3 2 2 4" xfId="29338" xr:uid="{22785DD8-49AB-4EF3-9E48-CEB1DCE38359}"/>
    <cellStyle name="Note 3 2 3 2 2 5" xfId="29339" xr:uid="{E83D0A17-7449-4932-974D-6382D03AC15C}"/>
    <cellStyle name="Note 3 2 3 2 20" xfId="29340" xr:uid="{3E505434-CEBB-4874-AD53-329351CE5F0D}"/>
    <cellStyle name="Note 3 2 3 2 20 2" xfId="29341" xr:uid="{0DBC74C5-F4BC-4681-A7D5-39182E12A1BE}"/>
    <cellStyle name="Note 3 2 3 2 20 2 2" xfId="29342" xr:uid="{564C8CDC-986F-45D3-BC55-2587E0CFE416}"/>
    <cellStyle name="Note 3 2 3 2 20 3" xfId="29343" xr:uid="{F163471E-7968-4C4A-9047-6A1706CD911F}"/>
    <cellStyle name="Note 3 2 3 2 21" xfId="29344" xr:uid="{DE09CCAC-61E6-4E72-A847-2A00ECB55B4A}"/>
    <cellStyle name="Note 3 2 3 2 21 2" xfId="29345" xr:uid="{DE2CA85A-C708-4DF1-801D-9BEF0B93A5D1}"/>
    <cellStyle name="Note 3 2 3 2 22" xfId="29346" xr:uid="{A32C0198-A0E9-440E-B35F-25FC82B9A9EB}"/>
    <cellStyle name="Note 3 2 3 2 23" xfId="29347" xr:uid="{7425BA36-FDC6-4E25-A384-A3206163BA44}"/>
    <cellStyle name="Note 3 2 3 2 3" xfId="29348" xr:uid="{A76DAC90-265B-4DED-ABCE-856990315D9D}"/>
    <cellStyle name="Note 3 2 3 2 3 2" xfId="29349" xr:uid="{F0A8A7BB-2684-4930-8A2D-5F979CE8DEE9}"/>
    <cellStyle name="Note 3 2 3 2 3 2 2" xfId="29350" xr:uid="{96F10152-27E6-4A6F-863C-33EE01650684}"/>
    <cellStyle name="Note 3 2 3 2 3 2 3" xfId="29351" xr:uid="{874963E8-FACB-4DF0-A666-7CC3F695EB29}"/>
    <cellStyle name="Note 3 2 3 2 3 3" xfId="29352" xr:uid="{5D2FC490-B27B-4D19-8CFA-264945055939}"/>
    <cellStyle name="Note 3 2 3 2 3 3 2" xfId="29353" xr:uid="{6CD6460B-5442-4E3A-9F21-CD039C58742B}"/>
    <cellStyle name="Note 3 2 3 2 3 4" xfId="29354" xr:uid="{B7D756BF-6566-4D57-BDB4-3DE54DD52548}"/>
    <cellStyle name="Note 3 2 3 2 4" xfId="29355" xr:uid="{EDBB7DC3-2CFD-406B-9AF5-1412C0BB0948}"/>
    <cellStyle name="Note 3 2 3 2 4 2" xfId="29356" xr:uid="{5A25B4D0-9F11-46C7-80F2-1F1EA31226FC}"/>
    <cellStyle name="Note 3 2 3 2 4 2 2" xfId="29357" xr:uid="{53FCF746-488D-48C1-8F3B-FEA1A4A1E127}"/>
    <cellStyle name="Note 3 2 3 2 4 3" xfId="29358" xr:uid="{D35B8AC7-5D9C-48C7-A2C6-5D678C40F1BE}"/>
    <cellStyle name="Note 3 2 3 2 4 4" xfId="29359" xr:uid="{C0242F8D-E4EF-40B5-A64D-390FEB0A4452}"/>
    <cellStyle name="Note 3 2 3 2 5" xfId="29360" xr:uid="{E6D34737-AD83-48BA-8F5A-88F89A29A35A}"/>
    <cellStyle name="Note 3 2 3 2 5 2" xfId="29361" xr:uid="{2815C52D-09C4-4B57-B0ED-2038C730EB59}"/>
    <cellStyle name="Note 3 2 3 2 5 2 2" xfId="29362" xr:uid="{73F2B433-6CB2-49FD-BEA5-5FD374DCE329}"/>
    <cellStyle name="Note 3 2 3 2 5 3" xfId="29363" xr:uid="{60B82A93-3864-41B3-8FC9-78CBC9257B42}"/>
    <cellStyle name="Note 3 2 3 2 5 4" xfId="29364" xr:uid="{0BA15032-BF57-4239-991E-DF2E883918AB}"/>
    <cellStyle name="Note 3 2 3 2 6" xfId="29365" xr:uid="{3058049A-131A-4C64-A5A1-80E3B09521EB}"/>
    <cellStyle name="Note 3 2 3 2 6 2" xfId="29366" xr:uid="{A8CB8011-796E-4CFB-B5AF-1B26E246B88B}"/>
    <cellStyle name="Note 3 2 3 2 6 2 2" xfId="29367" xr:uid="{4DE39EE9-077F-4F3A-A126-71DEA521D8E5}"/>
    <cellStyle name="Note 3 2 3 2 6 3" xfId="29368" xr:uid="{C155B396-6D1A-4CB4-B0EE-41834543911B}"/>
    <cellStyle name="Note 3 2 3 2 7" xfId="29369" xr:uid="{05275DFF-8A7A-4F8D-9B94-499D71B62CC2}"/>
    <cellStyle name="Note 3 2 3 2 7 2" xfId="29370" xr:uid="{E4F49EE9-4AB1-4267-B05C-E8B2818ECF2B}"/>
    <cellStyle name="Note 3 2 3 2 7 2 2" xfId="29371" xr:uid="{A1BC8DD2-7DB8-4FBE-8263-0767DA03018E}"/>
    <cellStyle name="Note 3 2 3 2 7 3" xfId="29372" xr:uid="{11B2619C-BFFB-4AA4-B2DF-3FC8526BA8D8}"/>
    <cellStyle name="Note 3 2 3 2 8" xfId="29373" xr:uid="{31DFF0ED-0230-42FA-92CF-CBD878B494A6}"/>
    <cellStyle name="Note 3 2 3 2 8 2" xfId="29374" xr:uid="{1A4E4D01-BF89-4C90-ABB2-E2CDDE097438}"/>
    <cellStyle name="Note 3 2 3 2 8 2 2" xfId="29375" xr:uid="{60243E89-659F-4F9B-B4AC-F821E616C2D9}"/>
    <cellStyle name="Note 3 2 3 2 8 3" xfId="29376" xr:uid="{20BECFF0-E3B9-4168-BA7C-E4C5D32D85F3}"/>
    <cellStyle name="Note 3 2 3 2 9" xfId="29377" xr:uid="{589DFE9C-8EFB-4A23-87FB-ED64F5382F6D}"/>
    <cellStyle name="Note 3 2 3 2 9 2" xfId="29378" xr:uid="{D599AC32-9F00-42FA-B2DA-5E55E9979B57}"/>
    <cellStyle name="Note 3 2 3 2 9 2 2" xfId="29379" xr:uid="{BD24E63A-78CD-400D-8B73-463C793B1C57}"/>
    <cellStyle name="Note 3 2 3 2 9 3" xfId="29380" xr:uid="{71112E14-9860-4B1B-ACAA-D5B02BB53CFF}"/>
    <cellStyle name="Note 3 2 3 20" xfId="29381" xr:uid="{F28E520A-10A6-4425-A613-CB697CD1925E}"/>
    <cellStyle name="Note 3 2 3 3" xfId="29382" xr:uid="{EC125FB1-D65F-4E97-B396-7977FD04CA60}"/>
    <cellStyle name="Note 3 2 3 3 2" xfId="29383" xr:uid="{A6FFAB66-7ECB-4C37-BD7F-D4BF6C0E4530}"/>
    <cellStyle name="Note 3 2 3 3 2 2" xfId="29384" xr:uid="{739D5DD0-0133-4A4A-9575-D4DA67549CE5}"/>
    <cellStyle name="Note 3 2 3 3 2 2 2" xfId="29385" xr:uid="{D61D1EE2-4043-4DE5-8875-0A58EA2BCC80}"/>
    <cellStyle name="Note 3 2 3 3 2 3" xfId="29386" xr:uid="{C5765EB2-8ADF-4069-8185-1F3425184323}"/>
    <cellStyle name="Note 3 2 3 3 2 4" xfId="29387" xr:uid="{541F5CAE-3C60-4B76-9222-087CFF2C57EC}"/>
    <cellStyle name="Note 3 2 3 3 3" xfId="29388" xr:uid="{ACA3F630-96BA-481B-BE3D-124088C5563D}"/>
    <cellStyle name="Note 3 2 3 3 3 2" xfId="29389" xr:uid="{05C2DA65-DA38-4867-BC0A-9545CD096607}"/>
    <cellStyle name="Note 3 2 3 3 4" xfId="29390" xr:uid="{FB150113-56BB-48D4-BB56-C8C219CEB9E9}"/>
    <cellStyle name="Note 3 2 3 3 5" xfId="29391" xr:uid="{3FA2147C-88F5-4E21-9E40-C89FD06394CD}"/>
    <cellStyle name="Note 3 2 3 4" xfId="29392" xr:uid="{E0F0BF8C-8B03-40A2-B15D-6C6D4F95F3E1}"/>
    <cellStyle name="Note 3 2 3 4 2" xfId="29393" xr:uid="{BB9D4BD3-71D4-4D81-AF55-22CC50794CBF}"/>
    <cellStyle name="Note 3 2 3 4 2 2" xfId="29394" xr:uid="{DE686D2B-ED9C-4DC6-98DA-232AA948BD0E}"/>
    <cellStyle name="Note 3 2 3 4 2 3" xfId="29395" xr:uid="{4F2E6EEA-3944-47C3-B042-BA76AFD902A5}"/>
    <cellStyle name="Note 3 2 3 4 3" xfId="29396" xr:uid="{D0DC0BE4-4D65-4E2C-8537-AECF516032F8}"/>
    <cellStyle name="Note 3 2 3 4 3 2" xfId="29397" xr:uid="{7C88F838-6294-49DF-98FD-2ABA391E82C7}"/>
    <cellStyle name="Note 3 2 3 4 4" xfId="29398" xr:uid="{82493467-4661-4EC1-845A-F16CDDF0FA2B}"/>
    <cellStyle name="Note 3 2 3 5" xfId="29399" xr:uid="{4AF46DAA-4D9B-442A-8919-F69252EBAFB6}"/>
    <cellStyle name="Note 3 2 3 5 2" xfId="29400" xr:uid="{C84411F7-A7B2-4D5A-8116-BEAE7F450BF1}"/>
    <cellStyle name="Note 3 2 3 5 2 2" xfId="29401" xr:uid="{AF20224B-0176-47F4-8109-2ECDBC08A275}"/>
    <cellStyle name="Note 3 2 3 5 2 3" xfId="29402" xr:uid="{5AF730FC-562E-4FCC-AB0A-B3128F0A46A9}"/>
    <cellStyle name="Note 3 2 3 5 3" xfId="29403" xr:uid="{C6D139D6-B5B6-41A7-9151-891453FAA609}"/>
    <cellStyle name="Note 3 2 3 5 4" xfId="29404" xr:uid="{57650A9D-4454-4727-9A07-C5A8648C13B1}"/>
    <cellStyle name="Note 3 2 3 6" xfId="29405" xr:uid="{2AEFB90B-1C06-421E-845B-9553A89686A1}"/>
    <cellStyle name="Note 3 2 3 6 2" xfId="29406" xr:uid="{D671C11D-7CB7-4D1C-AEAC-77DDC6563F3B}"/>
    <cellStyle name="Note 3 2 3 6 2 2" xfId="29407" xr:uid="{06BB7AA4-D838-42D9-9839-C3D519A0A152}"/>
    <cellStyle name="Note 3 2 3 6 3" xfId="29408" xr:uid="{23049FB8-6BF0-4F34-AE33-582286BA041B}"/>
    <cellStyle name="Note 3 2 3 6 4" xfId="29409" xr:uid="{FDC3E028-9817-4C78-8B22-DFD39A4EA348}"/>
    <cellStyle name="Note 3 2 3 7" xfId="29410" xr:uid="{C648AC7F-1065-449E-B827-2E0DFB5B7704}"/>
    <cellStyle name="Note 3 2 3 7 2" xfId="29411" xr:uid="{3BA2BFE1-6EE2-49FA-A011-5E60967D5C5E}"/>
    <cellStyle name="Note 3 2 3 7 2 2" xfId="29412" xr:uid="{C0841396-6704-4000-8F65-250C11BB1C1C}"/>
    <cellStyle name="Note 3 2 3 7 3" xfId="29413" xr:uid="{765036C6-E9F6-4B6F-965A-CC1304DD3ED8}"/>
    <cellStyle name="Note 3 2 3 8" xfId="29414" xr:uid="{2E922344-8FE8-4B83-862C-F16913C31B65}"/>
    <cellStyle name="Note 3 2 3 8 2" xfId="29415" xr:uid="{E349247A-372B-481D-AEA3-0627ED3E8B7A}"/>
    <cellStyle name="Note 3 2 3 8 2 2" xfId="29416" xr:uid="{2E263A58-99F4-4C22-96C6-21F292E8142D}"/>
    <cellStyle name="Note 3 2 3 8 3" xfId="29417" xr:uid="{EA6D6C0F-6E58-4178-BDDE-85AACBC7748F}"/>
    <cellStyle name="Note 3 2 3 9" xfId="29418" xr:uid="{8D48F70E-83F2-4604-A727-07E2679A8BC9}"/>
    <cellStyle name="Note 3 2 3 9 2" xfId="29419" xr:uid="{A4126BBE-1A37-4FC8-83BA-43A32017F540}"/>
    <cellStyle name="Note 3 2 3 9 2 2" xfId="29420" xr:uid="{6489DE4D-8EE4-4EFC-B30C-ACEB0B4F6FD5}"/>
    <cellStyle name="Note 3 2 3 9 3" xfId="29421" xr:uid="{71344E4A-854D-406E-B9A6-2812F15F7EC4}"/>
    <cellStyle name="Note 3 2 4" xfId="29422" xr:uid="{C86097DE-D488-4F43-AC8A-9AF3C03E3A19}"/>
    <cellStyle name="Note 3 2 4 10" xfId="29423" xr:uid="{9FE1358C-2F8A-4B13-9AC0-9D7DC3AA8EE7}"/>
    <cellStyle name="Note 3 2 4 10 2" xfId="29424" xr:uid="{BA9F7ED7-F8B0-4D0D-B7EC-6EC2E8C08B73}"/>
    <cellStyle name="Note 3 2 4 10 2 2" xfId="29425" xr:uid="{570AC1AF-241D-40D0-86F2-D5393D789FAC}"/>
    <cellStyle name="Note 3 2 4 10 3" xfId="29426" xr:uid="{35555B0D-BAC0-4E91-99E8-221A7F6EC7A6}"/>
    <cellStyle name="Note 3 2 4 11" xfId="29427" xr:uid="{B2A6AE82-B96B-4472-8C74-27FA2D728AC0}"/>
    <cellStyle name="Note 3 2 4 11 2" xfId="29428" xr:uid="{378CFB1E-B0AB-4B6D-A9BD-164F553CE9ED}"/>
    <cellStyle name="Note 3 2 4 11 2 2" xfId="29429" xr:uid="{D6423D9D-CB91-40B3-8C05-21169EC91668}"/>
    <cellStyle name="Note 3 2 4 11 3" xfId="29430" xr:uid="{976E60E8-4DC9-4D08-979C-B59CD0607702}"/>
    <cellStyle name="Note 3 2 4 12" xfId="29431" xr:uid="{6FFCBE36-54EA-4FBC-96E6-1CA83FA73479}"/>
    <cellStyle name="Note 3 2 4 12 2" xfId="29432" xr:uid="{8BE04ED8-792F-4279-8880-8D975E83D727}"/>
    <cellStyle name="Note 3 2 4 12 2 2" xfId="29433" xr:uid="{11582FC9-49D3-4196-B997-BCF3B08CF5B6}"/>
    <cellStyle name="Note 3 2 4 12 3" xfId="29434" xr:uid="{CACC6BB6-DAB8-4BE6-A618-997358B29E70}"/>
    <cellStyle name="Note 3 2 4 13" xfId="29435" xr:uid="{FDE467B8-D4E5-466A-BF01-9E5B6E73E0F6}"/>
    <cellStyle name="Note 3 2 4 13 2" xfId="29436" xr:uid="{660440E8-8E96-46FA-90CB-03E7C3DF3706}"/>
    <cellStyle name="Note 3 2 4 13 2 2" xfId="29437" xr:uid="{EA0055B9-102B-4AFB-9C52-4E0B3E1237DB}"/>
    <cellStyle name="Note 3 2 4 13 3" xfId="29438" xr:uid="{479ABB91-EEAE-4239-86E6-DF532FE469C7}"/>
    <cellStyle name="Note 3 2 4 14" xfId="29439" xr:uid="{81ACCADB-B324-477C-B739-6CB1E6F88B4D}"/>
    <cellStyle name="Note 3 2 4 14 2" xfId="29440" xr:uid="{936B6BB8-0F18-49C6-BE2E-A378721ADD8B}"/>
    <cellStyle name="Note 3 2 4 14 2 2" xfId="29441" xr:uid="{A959507F-78F6-473C-A941-A3C0E9F942BF}"/>
    <cellStyle name="Note 3 2 4 14 3" xfId="29442" xr:uid="{6156BBC5-2652-4526-8BCC-908C1549448B}"/>
    <cellStyle name="Note 3 2 4 15" xfId="29443" xr:uid="{756CBC6E-25F1-4698-A7B9-27EDC6948BC5}"/>
    <cellStyle name="Note 3 2 4 15 2" xfId="29444" xr:uid="{CFFCA815-4B2F-407B-A946-30B822AFAB3F}"/>
    <cellStyle name="Note 3 2 4 15 2 2" xfId="29445" xr:uid="{ED0B4014-9C90-4579-A6CD-870201A0B3C6}"/>
    <cellStyle name="Note 3 2 4 15 3" xfId="29446" xr:uid="{92B0E831-3BFA-4788-9A6C-0716624BF4A3}"/>
    <cellStyle name="Note 3 2 4 16" xfId="29447" xr:uid="{CCECA44E-4562-47F1-8BEF-55975A99EFC9}"/>
    <cellStyle name="Note 3 2 4 16 2" xfId="29448" xr:uid="{14DB95D1-90E6-48F3-A69A-7321721874F2}"/>
    <cellStyle name="Note 3 2 4 16 2 2" xfId="29449" xr:uid="{A77EAF46-F6A6-4DEB-8891-03410760CAC2}"/>
    <cellStyle name="Note 3 2 4 16 3" xfId="29450" xr:uid="{DCB58189-941E-4E11-B9AF-29DA5E2333D9}"/>
    <cellStyle name="Note 3 2 4 17" xfId="29451" xr:uid="{7D913A20-B51C-4A46-8693-4D81B676B501}"/>
    <cellStyle name="Note 3 2 4 17 2" xfId="29452" xr:uid="{5BE43DC6-81AE-441F-B967-45B7A69D3B10}"/>
    <cellStyle name="Note 3 2 4 17 2 2" xfId="29453" xr:uid="{22F47CFA-76E6-4255-8668-40F6D4BF3EE6}"/>
    <cellStyle name="Note 3 2 4 17 3" xfId="29454" xr:uid="{E22DB4BD-7B18-4377-9BF8-D83694A1B5BD}"/>
    <cellStyle name="Note 3 2 4 18" xfId="29455" xr:uid="{B58F074E-D611-4108-8FF9-87F42CB1E80E}"/>
    <cellStyle name="Note 3 2 4 18 2" xfId="29456" xr:uid="{9260BD31-12F3-44FD-91BA-EF34D6288C27}"/>
    <cellStyle name="Note 3 2 4 19" xfId="29457" xr:uid="{43292F5F-BD66-4FA4-847A-0695CAC55582}"/>
    <cellStyle name="Note 3 2 4 2" xfId="29458" xr:uid="{C98DB932-24DB-406A-BD7E-FE679C818F35}"/>
    <cellStyle name="Note 3 2 4 2 10" xfId="29459" xr:uid="{6C42E729-DD93-46A9-800F-F1C267D99BD9}"/>
    <cellStyle name="Note 3 2 4 2 10 2" xfId="29460" xr:uid="{B226B9D1-6A90-40B1-AC40-D6E9D38665DC}"/>
    <cellStyle name="Note 3 2 4 2 10 2 2" xfId="29461" xr:uid="{56A4AF7E-1C21-4102-AB1E-F79D010C8709}"/>
    <cellStyle name="Note 3 2 4 2 10 3" xfId="29462" xr:uid="{8C044688-0472-491E-9A20-8F00BEFCAB56}"/>
    <cellStyle name="Note 3 2 4 2 11" xfId="29463" xr:uid="{89DAE01F-A878-4154-B304-615974AC4766}"/>
    <cellStyle name="Note 3 2 4 2 11 2" xfId="29464" xr:uid="{16736FF4-03CB-4E6C-BBA6-82B914599C9B}"/>
    <cellStyle name="Note 3 2 4 2 11 2 2" xfId="29465" xr:uid="{687F9AD5-C977-4C7C-A490-A26B45186AD3}"/>
    <cellStyle name="Note 3 2 4 2 11 3" xfId="29466" xr:uid="{500DF25E-50F0-45B3-8B34-E93524C5C584}"/>
    <cellStyle name="Note 3 2 4 2 12" xfId="29467" xr:uid="{944CFFCA-7915-4CBE-B957-787972FFB487}"/>
    <cellStyle name="Note 3 2 4 2 12 2" xfId="29468" xr:uid="{9BDDEE16-635C-4ADB-8EE1-80C0B438DC55}"/>
    <cellStyle name="Note 3 2 4 2 12 2 2" xfId="29469" xr:uid="{D661A51C-D791-4B8E-B729-F8FEEE64CE7F}"/>
    <cellStyle name="Note 3 2 4 2 12 3" xfId="29470" xr:uid="{75378A94-E5F8-4B2B-8E76-C7257616D0D6}"/>
    <cellStyle name="Note 3 2 4 2 13" xfId="29471" xr:uid="{EC53E10E-7F5A-44AB-816D-6086B2FB5035}"/>
    <cellStyle name="Note 3 2 4 2 13 2" xfId="29472" xr:uid="{0E5336FE-D152-4591-9611-6811E854C0E7}"/>
    <cellStyle name="Note 3 2 4 2 13 2 2" xfId="29473" xr:uid="{6B9B9D1A-8716-4261-9DA3-F2586DB69B33}"/>
    <cellStyle name="Note 3 2 4 2 13 3" xfId="29474" xr:uid="{6BC59754-3146-43AA-B744-9C06106A83E7}"/>
    <cellStyle name="Note 3 2 4 2 14" xfId="29475" xr:uid="{9B5D969C-F7F5-43CA-85F8-4AC5ED925C05}"/>
    <cellStyle name="Note 3 2 4 2 14 2" xfId="29476" xr:uid="{39279B23-0714-4549-8D63-41116E2F0FE7}"/>
    <cellStyle name="Note 3 2 4 2 14 2 2" xfId="29477" xr:uid="{B4667F4E-6832-470E-8065-F5C66C118EAF}"/>
    <cellStyle name="Note 3 2 4 2 14 3" xfId="29478" xr:uid="{6BB3225F-BA67-42D4-8C3C-5E005AA98B0A}"/>
    <cellStyle name="Note 3 2 4 2 15" xfId="29479" xr:uid="{C7718B67-F099-47C7-9706-7867AD62F917}"/>
    <cellStyle name="Note 3 2 4 2 15 2" xfId="29480" xr:uid="{D690EAD1-D71E-4037-A8E2-54EE13909BFC}"/>
    <cellStyle name="Note 3 2 4 2 15 2 2" xfId="29481" xr:uid="{9A484EF7-65F2-4002-BC4A-9F5EEDF48D6D}"/>
    <cellStyle name="Note 3 2 4 2 15 3" xfId="29482" xr:uid="{3971C172-64DC-47DF-8A2E-392B266723BD}"/>
    <cellStyle name="Note 3 2 4 2 16" xfId="29483" xr:uid="{9E6005A1-AA0C-465B-836F-83DDA832FC8F}"/>
    <cellStyle name="Note 3 2 4 2 16 2" xfId="29484" xr:uid="{343DE1C4-E241-40A8-AA26-A81753BCFA5F}"/>
    <cellStyle name="Note 3 2 4 2 16 2 2" xfId="29485" xr:uid="{E5D90477-987D-4E99-963D-D05A309785E0}"/>
    <cellStyle name="Note 3 2 4 2 16 3" xfId="29486" xr:uid="{750AC120-9D9E-434C-A145-AB5BB288B264}"/>
    <cellStyle name="Note 3 2 4 2 17" xfId="29487" xr:uid="{89D37671-FC7E-42F3-950F-F38BB9F3FE04}"/>
    <cellStyle name="Note 3 2 4 2 17 2" xfId="29488" xr:uid="{3F88F08F-CDF3-4100-8F5B-8519B7F0B9BA}"/>
    <cellStyle name="Note 3 2 4 2 17 2 2" xfId="29489" xr:uid="{4BC2DCE0-B0A3-4B0C-862B-B7A281D2B0AD}"/>
    <cellStyle name="Note 3 2 4 2 17 3" xfId="29490" xr:uid="{933EAB36-71CD-45B0-9776-21A826357614}"/>
    <cellStyle name="Note 3 2 4 2 18" xfId="29491" xr:uid="{E77A5999-4276-481C-8440-989307634524}"/>
    <cellStyle name="Note 3 2 4 2 18 2" xfId="29492" xr:uid="{465B9400-5CD5-41B4-8EBD-9B5E87C300FF}"/>
    <cellStyle name="Note 3 2 4 2 18 2 2" xfId="29493" xr:uid="{277C51D4-985B-4FA8-A743-90805472E0D5}"/>
    <cellStyle name="Note 3 2 4 2 18 3" xfId="29494" xr:uid="{72452BB4-2B87-48D7-96BD-F0B69A81279F}"/>
    <cellStyle name="Note 3 2 4 2 19" xfId="29495" xr:uid="{9F052215-1357-4937-AD2C-7C30514DB231}"/>
    <cellStyle name="Note 3 2 4 2 19 2" xfId="29496" xr:uid="{B6911BDE-9007-4328-927F-B66238227DBE}"/>
    <cellStyle name="Note 3 2 4 2 19 2 2" xfId="29497" xr:uid="{9F2A0899-5375-469B-B247-2EF322C2CA76}"/>
    <cellStyle name="Note 3 2 4 2 19 3" xfId="29498" xr:uid="{18D1B86D-D877-4124-8EE3-8E2949C93D4E}"/>
    <cellStyle name="Note 3 2 4 2 2" xfId="29499" xr:uid="{57819F0E-25D7-4244-9A6F-4A738965669C}"/>
    <cellStyle name="Note 3 2 4 2 2 2" xfId="29500" xr:uid="{8AB74BC2-045E-43FB-999B-AF2B16E76E9E}"/>
    <cellStyle name="Note 3 2 4 2 2 2 2" xfId="29501" xr:uid="{BE00B66E-E7F9-4F60-86D3-24E3DCDDF293}"/>
    <cellStyle name="Note 3 2 4 2 2 2 2 2" xfId="29502" xr:uid="{37E0F697-CCB9-42E8-B6D7-93E837DACD97}"/>
    <cellStyle name="Note 3 2 4 2 2 2 3" xfId="29503" xr:uid="{CB8F9934-E707-498D-91DA-7B51471C6AF8}"/>
    <cellStyle name="Note 3 2 4 2 2 2 4" xfId="29504" xr:uid="{9DDD352B-053C-4F9A-9769-D25A7240D0E8}"/>
    <cellStyle name="Note 3 2 4 2 2 3" xfId="29505" xr:uid="{6027B490-7269-421D-8732-60E63C0FACA8}"/>
    <cellStyle name="Note 3 2 4 2 2 3 2" xfId="29506" xr:uid="{BD1DB636-99C1-4EEB-A5DC-3D6B8364CF26}"/>
    <cellStyle name="Note 3 2 4 2 2 4" xfId="29507" xr:uid="{C2F09637-902E-4C7D-A721-12704833B4E6}"/>
    <cellStyle name="Note 3 2 4 2 2 5" xfId="29508" xr:uid="{FC10DCD3-046C-4651-9ECD-94420B6F80BA}"/>
    <cellStyle name="Note 3 2 4 2 20" xfId="29509" xr:uid="{2E18B3DF-7F53-4123-BC88-5007010759CB}"/>
    <cellStyle name="Note 3 2 4 2 20 2" xfId="29510" xr:uid="{45ADF52C-2ABD-4011-AB72-CB1EDEF30BAD}"/>
    <cellStyle name="Note 3 2 4 2 20 2 2" xfId="29511" xr:uid="{EFE007B6-39FA-4DA9-9576-43BCF2F5A4C2}"/>
    <cellStyle name="Note 3 2 4 2 20 3" xfId="29512" xr:uid="{26B56C1E-C5DF-45B2-B80A-770D54E634F8}"/>
    <cellStyle name="Note 3 2 4 2 21" xfId="29513" xr:uid="{793BED1D-9CC3-480E-9502-1CE42AFCF928}"/>
    <cellStyle name="Note 3 2 4 2 21 2" xfId="29514" xr:uid="{AFB3A78F-03C6-479C-B4D4-FF9E7F5A62D9}"/>
    <cellStyle name="Note 3 2 4 2 22" xfId="29515" xr:uid="{05A37E5F-A041-413C-BD46-C2ACA77D088A}"/>
    <cellStyle name="Note 3 2 4 2 23" xfId="29516" xr:uid="{403FF8C9-7EDA-4C71-A091-62E039E72045}"/>
    <cellStyle name="Note 3 2 4 2 3" xfId="29517" xr:uid="{9238C688-7DD0-4908-8094-4F2B229EA35C}"/>
    <cellStyle name="Note 3 2 4 2 3 2" xfId="29518" xr:uid="{15250612-7D9E-4CA3-8348-25D752F10803}"/>
    <cellStyle name="Note 3 2 4 2 3 2 2" xfId="29519" xr:uid="{21384146-637F-44D0-B8CF-54CCFFCAA25E}"/>
    <cellStyle name="Note 3 2 4 2 3 2 3" xfId="29520" xr:uid="{B802F898-5F41-417E-96F3-B6ECC7DAA4EA}"/>
    <cellStyle name="Note 3 2 4 2 3 3" xfId="29521" xr:uid="{A94DCB66-CBDF-473F-B5C6-49EA08D6CD4D}"/>
    <cellStyle name="Note 3 2 4 2 3 3 2" xfId="29522" xr:uid="{1C8FBA3D-DB73-4575-A994-8BB8A2BD56C6}"/>
    <cellStyle name="Note 3 2 4 2 3 4" xfId="29523" xr:uid="{27909019-E221-416C-B671-FC55D5A1AD59}"/>
    <cellStyle name="Note 3 2 4 2 4" xfId="29524" xr:uid="{49FB1AE3-338B-4350-9B5D-FD88A452143A}"/>
    <cellStyle name="Note 3 2 4 2 4 2" xfId="29525" xr:uid="{F137F6FF-CB14-433D-BE78-79AB7BE77C5A}"/>
    <cellStyle name="Note 3 2 4 2 4 2 2" xfId="29526" xr:uid="{C10C054A-73DC-49CA-AD23-8420F7E4A11C}"/>
    <cellStyle name="Note 3 2 4 2 4 3" xfId="29527" xr:uid="{8E0E3F8D-80BF-4D73-ABAC-AEBD286BAC0E}"/>
    <cellStyle name="Note 3 2 4 2 4 4" xfId="29528" xr:uid="{CDFEECC4-6490-422C-AB67-18E54C7637C5}"/>
    <cellStyle name="Note 3 2 4 2 5" xfId="29529" xr:uid="{65FF9C7F-93D0-40C8-9DA4-F8C488D491BB}"/>
    <cellStyle name="Note 3 2 4 2 5 2" xfId="29530" xr:uid="{E4ED9343-113A-4B9D-9D61-F1B8D6C64F2E}"/>
    <cellStyle name="Note 3 2 4 2 5 2 2" xfId="29531" xr:uid="{1E04A1D3-8FC6-4C95-951B-5B91E3A9E49F}"/>
    <cellStyle name="Note 3 2 4 2 5 3" xfId="29532" xr:uid="{4D2B93E4-BEA8-4C78-8D45-E21D918D7DA2}"/>
    <cellStyle name="Note 3 2 4 2 5 4" xfId="29533" xr:uid="{EDFF7A68-E233-4022-A249-676DBF94D510}"/>
    <cellStyle name="Note 3 2 4 2 6" xfId="29534" xr:uid="{B7DEC927-8236-4A16-8510-D38C678A696F}"/>
    <cellStyle name="Note 3 2 4 2 6 2" xfId="29535" xr:uid="{1F8D7207-5C55-4F3A-8FDD-25BF53685CE8}"/>
    <cellStyle name="Note 3 2 4 2 6 2 2" xfId="29536" xr:uid="{26E14CB5-6C7D-4F6B-BD45-D7E0216B7456}"/>
    <cellStyle name="Note 3 2 4 2 6 3" xfId="29537" xr:uid="{5B13EDE4-FB7E-47C5-A892-8BD77C7793D9}"/>
    <cellStyle name="Note 3 2 4 2 7" xfId="29538" xr:uid="{99BEC320-4D53-4E1C-A372-4064709897BF}"/>
    <cellStyle name="Note 3 2 4 2 7 2" xfId="29539" xr:uid="{9BE35F75-325C-4193-8B7C-1E67EC36959C}"/>
    <cellStyle name="Note 3 2 4 2 7 2 2" xfId="29540" xr:uid="{92007377-51BA-4B93-9CEA-B8075868EB0D}"/>
    <cellStyle name="Note 3 2 4 2 7 3" xfId="29541" xr:uid="{E3D7D234-6FD9-4FDF-9D43-0C270A6B261D}"/>
    <cellStyle name="Note 3 2 4 2 8" xfId="29542" xr:uid="{8DCBC1D0-125E-4D7C-B819-A363B1C1876F}"/>
    <cellStyle name="Note 3 2 4 2 8 2" xfId="29543" xr:uid="{59C2E5C4-8807-419E-93CB-C564F321A361}"/>
    <cellStyle name="Note 3 2 4 2 8 2 2" xfId="29544" xr:uid="{6FA2C48C-D36C-4859-8528-F1E824B055B4}"/>
    <cellStyle name="Note 3 2 4 2 8 3" xfId="29545" xr:uid="{8B3D324B-5543-4F35-84DC-5E165218CF44}"/>
    <cellStyle name="Note 3 2 4 2 9" xfId="29546" xr:uid="{E5D4667C-23D4-4A08-8DBC-65E7E93CC908}"/>
    <cellStyle name="Note 3 2 4 2 9 2" xfId="29547" xr:uid="{6FCE2F79-FE21-4116-B37B-00304D0B63EE}"/>
    <cellStyle name="Note 3 2 4 2 9 2 2" xfId="29548" xr:uid="{D76BE61F-F304-4961-8CF3-D6C9C01E0A90}"/>
    <cellStyle name="Note 3 2 4 2 9 3" xfId="29549" xr:uid="{817039CC-D26A-4BFF-9F1B-04D3C9844872}"/>
    <cellStyle name="Note 3 2 4 20" xfId="29550" xr:uid="{31106EEB-7B1A-4C39-8121-8F9EB3B17EE9}"/>
    <cellStyle name="Note 3 2 4 3" xfId="29551" xr:uid="{3EC9D2DE-4F4C-433B-B7D5-45BF0651EFDD}"/>
    <cellStyle name="Note 3 2 4 3 2" xfId="29552" xr:uid="{66D485E0-AB3C-4BFA-AB2A-E4FEF2C9A7E4}"/>
    <cellStyle name="Note 3 2 4 3 2 2" xfId="29553" xr:uid="{03A35079-C5FB-4CBD-9FDB-6AD226EE8BC0}"/>
    <cellStyle name="Note 3 2 4 3 2 2 2" xfId="29554" xr:uid="{553AA5BF-E986-4542-A164-8EAF92EE17B4}"/>
    <cellStyle name="Note 3 2 4 3 2 3" xfId="29555" xr:uid="{0D497D6B-8025-4EA3-B5AC-F014AC3279CE}"/>
    <cellStyle name="Note 3 2 4 3 2 4" xfId="29556" xr:uid="{78A60287-3C72-43E9-9AA3-51892F4A12D2}"/>
    <cellStyle name="Note 3 2 4 3 3" xfId="29557" xr:uid="{2829D837-7EB2-44C6-9EB5-36CC3EE4FC17}"/>
    <cellStyle name="Note 3 2 4 3 3 2" xfId="29558" xr:uid="{44B3C8C6-7067-4EE0-BF11-BCA014C8ABB6}"/>
    <cellStyle name="Note 3 2 4 3 4" xfId="29559" xr:uid="{B07F4B7D-B6C9-49EE-A4C7-D8004DDDC201}"/>
    <cellStyle name="Note 3 2 4 3 5" xfId="29560" xr:uid="{9F32CD5A-7313-40EB-985D-AD8B25C2E2CA}"/>
    <cellStyle name="Note 3 2 4 4" xfId="29561" xr:uid="{40F7BECE-6F6A-4BA3-A901-15A1D2205AAD}"/>
    <cellStyle name="Note 3 2 4 4 2" xfId="29562" xr:uid="{E6B36D57-71AF-4A8C-AAA2-622C20C7D8E1}"/>
    <cellStyle name="Note 3 2 4 4 2 2" xfId="29563" xr:uid="{9955F18F-1E74-4CF6-A541-F15F3B5F00F6}"/>
    <cellStyle name="Note 3 2 4 4 2 3" xfId="29564" xr:uid="{95632FEE-2ECA-4C9C-A352-EDE0FC7FBBC7}"/>
    <cellStyle name="Note 3 2 4 4 3" xfId="29565" xr:uid="{B1346883-A190-41F3-BD08-0F74208A8A11}"/>
    <cellStyle name="Note 3 2 4 4 3 2" xfId="29566" xr:uid="{A4A53F65-B5D5-4D55-A2AB-F20D587FAD6E}"/>
    <cellStyle name="Note 3 2 4 4 4" xfId="29567" xr:uid="{8F6A0E85-D45B-4A70-87A0-5B54772EB857}"/>
    <cellStyle name="Note 3 2 4 5" xfId="29568" xr:uid="{98D68114-F1E5-4679-955D-8AEDDEE33FBC}"/>
    <cellStyle name="Note 3 2 4 5 2" xfId="29569" xr:uid="{9D4F0CF7-73F9-4B15-A16C-E1CA5BD9939A}"/>
    <cellStyle name="Note 3 2 4 5 2 2" xfId="29570" xr:uid="{ED48EDB5-FF28-4F4F-93B9-8B7487C17E1A}"/>
    <cellStyle name="Note 3 2 4 5 2 3" xfId="29571" xr:uid="{4D56CEA6-BD67-49B2-B2BE-1A403D5559A5}"/>
    <cellStyle name="Note 3 2 4 5 3" xfId="29572" xr:uid="{32CD8063-D158-4AF4-B413-AD077B7C9FB5}"/>
    <cellStyle name="Note 3 2 4 5 4" xfId="29573" xr:uid="{AEC90DC6-BCAB-4629-80EB-95DBCACDA5B6}"/>
    <cellStyle name="Note 3 2 4 6" xfId="29574" xr:uid="{4772115D-D1DD-45C0-BD43-4E16E8314631}"/>
    <cellStyle name="Note 3 2 4 6 2" xfId="29575" xr:uid="{DE00B4DA-E7A2-43B8-93BA-4EA878D75B20}"/>
    <cellStyle name="Note 3 2 4 6 2 2" xfId="29576" xr:uid="{02DD9908-DB1F-4762-A9CC-39F8A28BABEA}"/>
    <cellStyle name="Note 3 2 4 6 3" xfId="29577" xr:uid="{27C778F8-3674-482C-BE9A-052AA7D1EA68}"/>
    <cellStyle name="Note 3 2 4 6 4" xfId="29578" xr:uid="{142D23F5-C0B4-49CF-ADA2-7EC9468ADA44}"/>
    <cellStyle name="Note 3 2 4 7" xfId="29579" xr:uid="{B81ABB26-780C-4AF8-87DD-288C283F660D}"/>
    <cellStyle name="Note 3 2 4 7 2" xfId="29580" xr:uid="{923E070F-C60E-4ACA-AE63-39044AF753F3}"/>
    <cellStyle name="Note 3 2 4 7 2 2" xfId="29581" xr:uid="{CF7F4AE8-1152-45EC-8699-F399AAED6008}"/>
    <cellStyle name="Note 3 2 4 7 3" xfId="29582" xr:uid="{1F76E170-9CC6-4BFE-AAFB-6D2594FE526F}"/>
    <cellStyle name="Note 3 2 4 8" xfId="29583" xr:uid="{397763BF-7D2D-4C7B-87B1-A9332EC629F3}"/>
    <cellStyle name="Note 3 2 4 8 2" xfId="29584" xr:uid="{1F8CFAB9-5B31-4A01-9546-2474D3D039CB}"/>
    <cellStyle name="Note 3 2 4 8 2 2" xfId="29585" xr:uid="{588281CA-C718-49FD-88D7-356EE53C25A0}"/>
    <cellStyle name="Note 3 2 4 8 3" xfId="29586" xr:uid="{C6A5CD56-B1C0-476D-A68F-8FD3C573F1DF}"/>
    <cellStyle name="Note 3 2 4 9" xfId="29587" xr:uid="{AE74746E-9B03-49FA-BCD7-FC71CFD5F73C}"/>
    <cellStyle name="Note 3 2 4 9 2" xfId="29588" xr:uid="{4B7D486D-3897-4AD0-A60F-DAEEC0533B90}"/>
    <cellStyle name="Note 3 2 4 9 2 2" xfId="29589" xr:uid="{9C1A7BA6-EF1B-4413-8AAB-6F357A326949}"/>
    <cellStyle name="Note 3 2 4 9 3" xfId="29590" xr:uid="{31219DD2-5B77-449B-AF9C-6B709B9CDD53}"/>
    <cellStyle name="Note 3 2 5" xfId="29591" xr:uid="{58512591-794A-401C-983E-86E3A39D8545}"/>
    <cellStyle name="Note 3 2 5 10" xfId="29592" xr:uid="{4A0AE144-9B37-4215-911E-BDD05E756E3D}"/>
    <cellStyle name="Note 3 2 5 10 2" xfId="29593" xr:uid="{4CB071D1-8873-41DE-AEAA-460901FA19A7}"/>
    <cellStyle name="Note 3 2 5 10 2 2" xfId="29594" xr:uid="{85425D22-ABB2-4E0B-AAEA-46393AE712E5}"/>
    <cellStyle name="Note 3 2 5 10 3" xfId="29595" xr:uid="{0BD40B19-62E9-4B2E-B18C-2F94D93FFDC7}"/>
    <cellStyle name="Note 3 2 5 11" xfId="29596" xr:uid="{0F499BE9-6DB5-4BA5-BAB3-C8BAE7062B4B}"/>
    <cellStyle name="Note 3 2 5 11 2" xfId="29597" xr:uid="{CF418078-9496-40F7-BEEE-E15F947C0BE6}"/>
    <cellStyle name="Note 3 2 5 11 2 2" xfId="29598" xr:uid="{0B7A3984-4BAD-4D2A-B74D-FF6C6C5B5384}"/>
    <cellStyle name="Note 3 2 5 11 3" xfId="29599" xr:uid="{483A16EF-54DC-4779-A426-91B6E43626EA}"/>
    <cellStyle name="Note 3 2 5 12" xfId="29600" xr:uid="{9E9F6F50-722F-4F1F-8E98-C651CAB87C3A}"/>
    <cellStyle name="Note 3 2 5 12 2" xfId="29601" xr:uid="{517D5072-AA22-4366-9D81-66977234C3F1}"/>
    <cellStyle name="Note 3 2 5 12 2 2" xfId="29602" xr:uid="{B7E21DAA-1E66-49AD-8192-60EF6DA4DD89}"/>
    <cellStyle name="Note 3 2 5 12 3" xfId="29603" xr:uid="{EE53AF0D-2EC8-46F5-B5CA-CE4E60DA5B89}"/>
    <cellStyle name="Note 3 2 5 13" xfId="29604" xr:uid="{707934FD-33C0-4EB9-B5AC-FA3D0943878D}"/>
    <cellStyle name="Note 3 2 5 13 2" xfId="29605" xr:uid="{E9C585AF-E963-4592-980C-0A8B9C191F6B}"/>
    <cellStyle name="Note 3 2 5 13 2 2" xfId="29606" xr:uid="{1817FC0D-4043-4E5E-9195-CBAC7D3CDC22}"/>
    <cellStyle name="Note 3 2 5 13 3" xfId="29607" xr:uid="{99C335CA-A352-46DF-B43F-577FD36EA90E}"/>
    <cellStyle name="Note 3 2 5 14" xfId="29608" xr:uid="{9C9B226B-8F04-406E-9A91-921FA3C15F6C}"/>
    <cellStyle name="Note 3 2 5 14 2" xfId="29609" xr:uid="{74B79A8B-EB39-411B-A8E0-A2B3CFB65DBE}"/>
    <cellStyle name="Note 3 2 5 14 2 2" xfId="29610" xr:uid="{08853E32-63EC-4997-B0CF-CAAE5193E912}"/>
    <cellStyle name="Note 3 2 5 14 3" xfId="29611" xr:uid="{880ABC0D-15A2-42A0-8419-12F560F2B959}"/>
    <cellStyle name="Note 3 2 5 15" xfId="29612" xr:uid="{8694F3BA-AF63-4D89-8EE2-0594C76C48D3}"/>
    <cellStyle name="Note 3 2 5 15 2" xfId="29613" xr:uid="{6F41821A-0B06-4ABB-8685-131BEED717D3}"/>
    <cellStyle name="Note 3 2 5 15 2 2" xfId="29614" xr:uid="{B136623E-A9E5-4E03-97B3-D46E43EDEAE4}"/>
    <cellStyle name="Note 3 2 5 15 3" xfId="29615" xr:uid="{A3471DB0-CAFB-4DDF-8789-3966E96689EF}"/>
    <cellStyle name="Note 3 2 5 16" xfId="29616" xr:uid="{8EF64068-AC36-4B46-924F-805708350411}"/>
    <cellStyle name="Note 3 2 5 16 2" xfId="29617" xr:uid="{990614AC-DBDD-4FE4-B446-F054D4F9D548}"/>
    <cellStyle name="Note 3 2 5 16 2 2" xfId="29618" xr:uid="{E2DE8D36-A466-479E-A2BB-48A7A417F3A5}"/>
    <cellStyle name="Note 3 2 5 16 3" xfId="29619" xr:uid="{9D07A29E-86DE-4DA8-82C1-1EADA13BDB3E}"/>
    <cellStyle name="Note 3 2 5 17" xfId="29620" xr:uid="{5CA18672-60BC-4A55-BD72-5313C22AA1C7}"/>
    <cellStyle name="Note 3 2 5 17 2" xfId="29621" xr:uid="{C0150C48-77E9-43B4-9C70-E8BBF89978B7}"/>
    <cellStyle name="Note 3 2 5 17 2 2" xfId="29622" xr:uid="{279CAA23-7D14-47AA-85C8-BE5C9A013E18}"/>
    <cellStyle name="Note 3 2 5 17 3" xfId="29623" xr:uid="{9D6E08C4-7945-4E43-9644-B6A69E7AF0D7}"/>
    <cellStyle name="Note 3 2 5 18" xfId="29624" xr:uid="{EB3BEB4F-C8CF-4DCD-BD42-8DBD30BDEAFB}"/>
    <cellStyle name="Note 3 2 5 18 2" xfId="29625" xr:uid="{DA4991FA-3BBF-4D09-BA47-46934501564A}"/>
    <cellStyle name="Note 3 2 5 18 2 2" xfId="29626" xr:uid="{6B26737E-18D9-4E28-A62A-F20573C9DEA7}"/>
    <cellStyle name="Note 3 2 5 18 3" xfId="29627" xr:uid="{C69C0A3F-9A29-44D4-9C2D-D01530029B66}"/>
    <cellStyle name="Note 3 2 5 19" xfId="29628" xr:uid="{0ECA5203-E058-4F0E-B910-26E8EBE12B20}"/>
    <cellStyle name="Note 3 2 5 19 2" xfId="29629" xr:uid="{A1783C10-AB8B-4688-894E-67B9CC71469F}"/>
    <cellStyle name="Note 3 2 5 19 2 2" xfId="29630" xr:uid="{960C6DD3-655C-4C0D-ACA2-53BCB8FFD335}"/>
    <cellStyle name="Note 3 2 5 19 3" xfId="29631" xr:uid="{2781FA17-443E-49C4-8FA6-AE722BA23FAF}"/>
    <cellStyle name="Note 3 2 5 2" xfId="29632" xr:uid="{6B3B923B-D81A-4395-BA8F-76731E7E343E}"/>
    <cellStyle name="Note 3 2 5 2 10" xfId="29633" xr:uid="{23DCF65B-4F2D-45FA-B805-90AF988B94F3}"/>
    <cellStyle name="Note 3 2 5 2 10 2" xfId="29634" xr:uid="{E6CD029F-FBA1-465E-ADF4-9A708A75EB73}"/>
    <cellStyle name="Note 3 2 5 2 10 2 2" xfId="29635" xr:uid="{219CE788-F9E9-4896-AEA9-22DBAB537D93}"/>
    <cellStyle name="Note 3 2 5 2 10 3" xfId="29636" xr:uid="{6AA0F17B-6EB6-4C73-9164-1D35DEAA8DAA}"/>
    <cellStyle name="Note 3 2 5 2 11" xfId="29637" xr:uid="{D099A40F-4C78-4DC1-8FB5-70F92F9153B1}"/>
    <cellStyle name="Note 3 2 5 2 11 2" xfId="29638" xr:uid="{BBE43800-B80B-49C2-9284-C20B980D5A6B}"/>
    <cellStyle name="Note 3 2 5 2 11 2 2" xfId="29639" xr:uid="{7E4DB30F-AF84-417F-967C-B41F5F961525}"/>
    <cellStyle name="Note 3 2 5 2 11 3" xfId="29640" xr:uid="{70DCA23C-469F-4DD4-AC70-CD7578D67480}"/>
    <cellStyle name="Note 3 2 5 2 12" xfId="29641" xr:uid="{5C791EA2-AE34-43BB-A716-A3C9EDBB3182}"/>
    <cellStyle name="Note 3 2 5 2 12 2" xfId="29642" xr:uid="{2C69AADA-DD3F-43D2-9B71-53D5F96C8303}"/>
    <cellStyle name="Note 3 2 5 2 12 2 2" xfId="29643" xr:uid="{22AC94AF-2EBA-441E-8CC7-B35D76E7C4D7}"/>
    <cellStyle name="Note 3 2 5 2 12 3" xfId="29644" xr:uid="{F01B1590-B2C8-4059-AA94-32DF17BC37C2}"/>
    <cellStyle name="Note 3 2 5 2 13" xfId="29645" xr:uid="{CA0E64B0-ABD0-473C-AB7F-CE4FB8F5E0DE}"/>
    <cellStyle name="Note 3 2 5 2 13 2" xfId="29646" xr:uid="{EC465D14-EFD1-4619-9FAF-1EE95A4F7086}"/>
    <cellStyle name="Note 3 2 5 2 13 2 2" xfId="29647" xr:uid="{D780CDAB-873F-43A8-BDED-CC371E01F7D8}"/>
    <cellStyle name="Note 3 2 5 2 13 3" xfId="29648" xr:uid="{9E60B426-2B3A-4A4C-B33E-3E35B6A135BC}"/>
    <cellStyle name="Note 3 2 5 2 14" xfId="29649" xr:uid="{EF5F3B5F-9400-46F8-A979-6A3BF7BA39B7}"/>
    <cellStyle name="Note 3 2 5 2 14 2" xfId="29650" xr:uid="{801C0DE1-02E9-40B8-82B5-F3325BA141A7}"/>
    <cellStyle name="Note 3 2 5 2 14 2 2" xfId="29651" xr:uid="{7ABEEF00-762F-4CF0-A892-2ACFA72F60D0}"/>
    <cellStyle name="Note 3 2 5 2 14 3" xfId="29652" xr:uid="{4BAFE452-D5D1-477F-B7C8-BA5866412D84}"/>
    <cellStyle name="Note 3 2 5 2 15" xfId="29653" xr:uid="{9A44A9E3-4780-4A64-926C-FB487E500F72}"/>
    <cellStyle name="Note 3 2 5 2 15 2" xfId="29654" xr:uid="{D1299D20-DD16-4E0B-8D33-9EDEE17E6FC5}"/>
    <cellStyle name="Note 3 2 5 2 15 2 2" xfId="29655" xr:uid="{EC4C6520-CB82-4D57-81BC-B46B1A8BA415}"/>
    <cellStyle name="Note 3 2 5 2 15 3" xfId="29656" xr:uid="{EF6D73A4-0105-4FC5-A7E6-72CD7E75146D}"/>
    <cellStyle name="Note 3 2 5 2 16" xfId="29657" xr:uid="{A90EC95C-1B1B-4B3E-AE9C-2273D72FF4D3}"/>
    <cellStyle name="Note 3 2 5 2 16 2" xfId="29658" xr:uid="{F319DD63-41C2-41B1-96EF-2737668C9905}"/>
    <cellStyle name="Note 3 2 5 2 16 2 2" xfId="29659" xr:uid="{3C867619-4FBC-40E7-9A5C-B4B1D9EE57D3}"/>
    <cellStyle name="Note 3 2 5 2 16 3" xfId="29660" xr:uid="{7F445C65-D9BC-4C55-BB76-6AB4A50823AE}"/>
    <cellStyle name="Note 3 2 5 2 17" xfId="29661" xr:uid="{21E1CE07-7F3C-41BA-93FA-E1404156BB79}"/>
    <cellStyle name="Note 3 2 5 2 17 2" xfId="29662" xr:uid="{8F21DEAA-CA96-4966-9B09-01E9C604F7F7}"/>
    <cellStyle name="Note 3 2 5 2 17 2 2" xfId="29663" xr:uid="{5E22319D-9304-48B9-A6F2-0B9882DB3957}"/>
    <cellStyle name="Note 3 2 5 2 17 3" xfId="29664" xr:uid="{3A32A8B0-89B4-4A34-9B2D-170C31FB854B}"/>
    <cellStyle name="Note 3 2 5 2 18" xfId="29665" xr:uid="{E0FC63EC-F0F1-4FEB-8361-C8029DE80EE2}"/>
    <cellStyle name="Note 3 2 5 2 18 2" xfId="29666" xr:uid="{8B4F7D76-4FC1-4CAF-B115-F25F273F93A7}"/>
    <cellStyle name="Note 3 2 5 2 18 2 2" xfId="29667" xr:uid="{BF3C6E51-9063-4FF1-ADEE-E16A8D5ABB5C}"/>
    <cellStyle name="Note 3 2 5 2 18 3" xfId="29668" xr:uid="{F9837955-2BF2-4951-AEF2-80E5938F8678}"/>
    <cellStyle name="Note 3 2 5 2 19" xfId="29669" xr:uid="{B8C7A31D-06B2-4DD1-8C4F-7D75E591D555}"/>
    <cellStyle name="Note 3 2 5 2 19 2" xfId="29670" xr:uid="{B15EE437-8D5F-47BA-8716-11FE757B80E5}"/>
    <cellStyle name="Note 3 2 5 2 19 2 2" xfId="29671" xr:uid="{3C0C45F6-DE70-46CA-95C3-924891153866}"/>
    <cellStyle name="Note 3 2 5 2 19 3" xfId="29672" xr:uid="{009235D5-FEFA-4216-8ABE-442FEB08CA82}"/>
    <cellStyle name="Note 3 2 5 2 2" xfId="29673" xr:uid="{A2C2CA61-2B6A-40FC-B573-740BDE4686DA}"/>
    <cellStyle name="Note 3 2 5 2 2 2" xfId="29674" xr:uid="{0A9AA876-0815-4D24-856D-771DE20BAB79}"/>
    <cellStyle name="Note 3 2 5 2 2 2 2" xfId="29675" xr:uid="{77B2200C-D106-444C-A4CB-3396E6124910}"/>
    <cellStyle name="Note 3 2 5 2 2 2 3" xfId="29676" xr:uid="{BCA65AFF-A05A-42E5-8605-6E5E508E6A26}"/>
    <cellStyle name="Note 3 2 5 2 2 3" xfId="29677" xr:uid="{A6DB787F-5D86-438B-819B-02473CE0BE21}"/>
    <cellStyle name="Note 3 2 5 2 2 3 2" xfId="29678" xr:uid="{5E1363D3-8FD0-4A34-ABB7-24C16EB5F9B8}"/>
    <cellStyle name="Note 3 2 5 2 2 4" xfId="29679" xr:uid="{8B8F6198-EA58-4C30-9966-8288F81B487E}"/>
    <cellStyle name="Note 3 2 5 2 20" xfId="29680" xr:uid="{69DE6271-8F57-4CED-AA53-BA46A53CBD75}"/>
    <cellStyle name="Note 3 2 5 2 20 2" xfId="29681" xr:uid="{2839A27C-CDF2-4F7C-B91D-072CE18B6B51}"/>
    <cellStyle name="Note 3 2 5 2 20 2 2" xfId="29682" xr:uid="{1B3511BD-DFB5-4892-838E-01F0F02967D1}"/>
    <cellStyle name="Note 3 2 5 2 20 3" xfId="29683" xr:uid="{9D6C5281-A00D-488F-8E40-CFF7CEC1FF00}"/>
    <cellStyle name="Note 3 2 5 2 21" xfId="29684" xr:uid="{EB5B6193-C060-4DA0-B648-905D3AE54950}"/>
    <cellStyle name="Note 3 2 5 2 21 2" xfId="29685" xr:uid="{4E9E1EA6-210F-470A-BDCA-E378813692FF}"/>
    <cellStyle name="Note 3 2 5 2 22" xfId="29686" xr:uid="{F9C49D5A-1CFA-44C4-B23D-189F99FE13E9}"/>
    <cellStyle name="Note 3 2 5 2 23" xfId="29687" xr:uid="{81332408-6D13-48D6-9379-B3D21C1429A4}"/>
    <cellStyle name="Note 3 2 5 2 3" xfId="29688" xr:uid="{3B83D41C-323C-4D9C-A42B-E5031D69EBA5}"/>
    <cellStyle name="Note 3 2 5 2 3 2" xfId="29689" xr:uid="{DB2EC7BB-F516-4EF3-9E47-08811DDFE2DC}"/>
    <cellStyle name="Note 3 2 5 2 3 2 2" xfId="29690" xr:uid="{8ED809C4-66A8-412A-A824-BD680C1F25F1}"/>
    <cellStyle name="Note 3 2 5 2 3 3" xfId="29691" xr:uid="{25BD522B-F77E-4D37-B4DD-29A8062C8296}"/>
    <cellStyle name="Note 3 2 5 2 3 4" xfId="29692" xr:uid="{FD687D74-C4FA-4651-9BBD-8359A47F7DDC}"/>
    <cellStyle name="Note 3 2 5 2 4" xfId="29693" xr:uid="{DABA8E4E-EDFF-4473-947F-85D25ABBBB80}"/>
    <cellStyle name="Note 3 2 5 2 4 2" xfId="29694" xr:uid="{377EA86F-5EDA-4DB0-853D-FCD775F970BE}"/>
    <cellStyle name="Note 3 2 5 2 4 2 2" xfId="29695" xr:uid="{9E2B5EBC-6630-494C-8EAE-B62F106E32DB}"/>
    <cellStyle name="Note 3 2 5 2 4 3" xfId="29696" xr:uid="{776D73B0-1131-4552-BD9C-9E786223D6DF}"/>
    <cellStyle name="Note 3 2 5 2 4 4" xfId="29697" xr:uid="{02F8EA64-F958-442F-8F3E-F7DA1DA02437}"/>
    <cellStyle name="Note 3 2 5 2 5" xfId="29698" xr:uid="{7FDB9D0F-0D83-4625-8149-574552038B80}"/>
    <cellStyle name="Note 3 2 5 2 5 2" xfId="29699" xr:uid="{087EDA79-7AB9-4915-9A55-CA9E304AD4C7}"/>
    <cellStyle name="Note 3 2 5 2 5 2 2" xfId="29700" xr:uid="{9EAB4E06-8FAB-4C7B-92F7-1179084A9450}"/>
    <cellStyle name="Note 3 2 5 2 5 3" xfId="29701" xr:uid="{BDD033A4-CB52-4E3C-BB1D-B05FE8295E51}"/>
    <cellStyle name="Note 3 2 5 2 6" xfId="29702" xr:uid="{85DA9DCC-0E4B-4C61-B67A-48E3BBC8CBD6}"/>
    <cellStyle name="Note 3 2 5 2 6 2" xfId="29703" xr:uid="{E17F85E4-813C-467F-8341-ED30CC3787A6}"/>
    <cellStyle name="Note 3 2 5 2 6 2 2" xfId="29704" xr:uid="{5196D88D-D41F-4900-BCBB-8684F02BBA89}"/>
    <cellStyle name="Note 3 2 5 2 6 3" xfId="29705" xr:uid="{B2CAFCE6-1346-479C-A1A1-94D51DE7B162}"/>
    <cellStyle name="Note 3 2 5 2 7" xfId="29706" xr:uid="{3C26BE55-6C46-459F-B7E4-1059B03F5974}"/>
    <cellStyle name="Note 3 2 5 2 7 2" xfId="29707" xr:uid="{EDA82E7C-6C2D-4000-868B-8012282E86B1}"/>
    <cellStyle name="Note 3 2 5 2 7 2 2" xfId="29708" xr:uid="{EF0F8EBD-B4F3-4B9C-8391-F2D0ABC160B3}"/>
    <cellStyle name="Note 3 2 5 2 7 3" xfId="29709" xr:uid="{5657ABF0-2615-407D-8888-E10476993992}"/>
    <cellStyle name="Note 3 2 5 2 8" xfId="29710" xr:uid="{570AB508-98AD-4CF9-A1CE-9CAE24F73608}"/>
    <cellStyle name="Note 3 2 5 2 8 2" xfId="29711" xr:uid="{4F47A6D3-0295-4734-8C22-2C572E4373F0}"/>
    <cellStyle name="Note 3 2 5 2 8 2 2" xfId="29712" xr:uid="{2675BEC6-F9F0-48D4-8D57-2876C9B18A94}"/>
    <cellStyle name="Note 3 2 5 2 8 3" xfId="29713" xr:uid="{CD99D6DB-C709-4494-BCDD-92E99C9C6712}"/>
    <cellStyle name="Note 3 2 5 2 9" xfId="29714" xr:uid="{861B2206-9F1C-4101-88F7-D2F103689C64}"/>
    <cellStyle name="Note 3 2 5 2 9 2" xfId="29715" xr:uid="{34E4B91E-72E3-4398-AA28-30E9538619DE}"/>
    <cellStyle name="Note 3 2 5 2 9 2 2" xfId="29716" xr:uid="{1A29E920-BA94-4B93-B192-0D7CD37885E0}"/>
    <cellStyle name="Note 3 2 5 2 9 3" xfId="29717" xr:uid="{12E9630E-D175-406E-B4F7-A0B10A12B763}"/>
    <cellStyle name="Note 3 2 5 20" xfId="29718" xr:uid="{F46530A8-C192-4BAE-AB92-C6ABDEB03B57}"/>
    <cellStyle name="Note 3 2 5 20 2" xfId="29719" xr:uid="{1B749BCB-20A9-47E3-9982-F99E2DAD8BC8}"/>
    <cellStyle name="Note 3 2 5 20 2 2" xfId="29720" xr:uid="{A976197A-C289-4262-8795-D3823C0AFE56}"/>
    <cellStyle name="Note 3 2 5 20 3" xfId="29721" xr:uid="{F699B5D9-2180-436B-A85F-92F306BA3E94}"/>
    <cellStyle name="Note 3 2 5 21" xfId="29722" xr:uid="{CFC7F9FF-AA40-44E7-A0F6-A4EDE8F2DF32}"/>
    <cellStyle name="Note 3 2 5 21 2" xfId="29723" xr:uid="{35E0AC46-6223-4B38-BE09-D57BD2359560}"/>
    <cellStyle name="Note 3 2 5 21 2 2" xfId="29724" xr:uid="{4970879F-E9FE-4497-85AA-78867B62AAE5}"/>
    <cellStyle name="Note 3 2 5 21 3" xfId="29725" xr:uid="{37E0D352-42AB-4501-AB4D-7F12B42F4752}"/>
    <cellStyle name="Note 3 2 5 22" xfId="29726" xr:uid="{4F2A5829-72ED-4A5E-9D2B-CC53ACB4C74F}"/>
    <cellStyle name="Note 3 2 5 22 2" xfId="29727" xr:uid="{47F7FB7F-F698-41D5-9BDC-7A8D3FBB0715}"/>
    <cellStyle name="Note 3 2 5 23" xfId="29728" xr:uid="{356ECBEF-F9B5-428F-9B42-EF5513A6026B}"/>
    <cellStyle name="Note 3 2 5 24" xfId="29729" xr:uid="{031C0AD7-E7F9-4E46-94FE-365EC9E927BC}"/>
    <cellStyle name="Note 3 2 5 3" xfId="29730" xr:uid="{4F38F174-702D-4D29-B006-45D1AD2E9DB6}"/>
    <cellStyle name="Note 3 2 5 3 2" xfId="29731" xr:uid="{169B3C61-4DCE-4849-9115-0DF978E49624}"/>
    <cellStyle name="Note 3 2 5 3 2 2" xfId="29732" xr:uid="{B01801A7-1408-486C-BEE8-1339858EAB29}"/>
    <cellStyle name="Note 3 2 5 3 2 3" xfId="29733" xr:uid="{472585F3-ED4A-4CDF-9904-DBE7C130247E}"/>
    <cellStyle name="Note 3 2 5 3 3" xfId="29734" xr:uid="{899E6759-CEEE-46CB-B0F9-822FF1850E6B}"/>
    <cellStyle name="Note 3 2 5 3 3 2" xfId="29735" xr:uid="{84B87035-6619-4B96-BAF0-1443AE1A2EDF}"/>
    <cellStyle name="Note 3 2 5 3 4" xfId="29736" xr:uid="{D9AFC72C-4A63-4809-85FC-2747E03CAA41}"/>
    <cellStyle name="Note 3 2 5 4" xfId="29737" xr:uid="{19FB29AB-C283-4499-9EF2-C6B1FCCF5F91}"/>
    <cellStyle name="Note 3 2 5 4 2" xfId="29738" xr:uid="{7824D72C-2EB2-4A62-90BF-3933B53E479E}"/>
    <cellStyle name="Note 3 2 5 4 2 2" xfId="29739" xr:uid="{2C4DB528-37F5-4BA7-9B1C-B165ED4F328A}"/>
    <cellStyle name="Note 3 2 5 4 3" xfId="29740" xr:uid="{670BC191-8916-49D1-8003-FE053B98B590}"/>
    <cellStyle name="Note 3 2 5 4 4" xfId="29741" xr:uid="{01A7A859-65A6-4CE0-9B7C-AFE042430B60}"/>
    <cellStyle name="Note 3 2 5 5" xfId="29742" xr:uid="{5912D175-4A3A-41B2-AD46-2B1AE38E2589}"/>
    <cellStyle name="Note 3 2 5 5 2" xfId="29743" xr:uid="{C2241471-6541-49B0-98F7-34F50D8B8997}"/>
    <cellStyle name="Note 3 2 5 5 2 2" xfId="29744" xr:uid="{43A08D4B-C17B-4F87-AE93-52AC7AF99D48}"/>
    <cellStyle name="Note 3 2 5 5 3" xfId="29745" xr:uid="{6F394DBC-6966-4440-AA65-468C9DEE2459}"/>
    <cellStyle name="Note 3 2 5 5 4" xfId="29746" xr:uid="{86FBCAC3-9621-406B-8F4D-5378F54730B8}"/>
    <cellStyle name="Note 3 2 5 6" xfId="29747" xr:uid="{4C5E7F1A-4021-4284-AD1E-63A9415D4851}"/>
    <cellStyle name="Note 3 2 5 6 2" xfId="29748" xr:uid="{530C177F-7D94-4061-AE3E-CA2D3323BE9F}"/>
    <cellStyle name="Note 3 2 5 6 2 2" xfId="29749" xr:uid="{A1918EBE-6301-41B9-92F0-1C7220D94FEA}"/>
    <cellStyle name="Note 3 2 5 6 3" xfId="29750" xr:uid="{A62520C2-76A9-496D-AEA5-CD1DB9140F54}"/>
    <cellStyle name="Note 3 2 5 7" xfId="29751" xr:uid="{9117C1C6-F8C0-47F9-8272-3643DD829ABF}"/>
    <cellStyle name="Note 3 2 5 7 2" xfId="29752" xr:uid="{83C7C071-C8A5-4EE9-8C5E-9AC66541FFDD}"/>
    <cellStyle name="Note 3 2 5 7 2 2" xfId="29753" xr:uid="{1D91D031-1D71-4649-92FD-F631FA8831BD}"/>
    <cellStyle name="Note 3 2 5 7 3" xfId="29754" xr:uid="{09E0DCC3-2E0D-41CA-91A2-E115E1551DB4}"/>
    <cellStyle name="Note 3 2 5 8" xfId="29755" xr:uid="{A524A06B-3A01-45BD-B8A5-A16239FFAA15}"/>
    <cellStyle name="Note 3 2 5 8 2" xfId="29756" xr:uid="{0707382D-8425-415F-A3ED-63A4A5BAF760}"/>
    <cellStyle name="Note 3 2 5 8 2 2" xfId="29757" xr:uid="{957B326A-A476-42C1-BD15-91A4F6247FA4}"/>
    <cellStyle name="Note 3 2 5 8 3" xfId="29758" xr:uid="{88F5046F-7C7F-4935-9AB8-9111E103560A}"/>
    <cellStyle name="Note 3 2 5 9" xfId="29759" xr:uid="{D35AC23B-F834-4BCC-9ADF-14E0FD7649AB}"/>
    <cellStyle name="Note 3 2 5 9 2" xfId="29760" xr:uid="{F002C41F-68E9-4F3C-BD85-2ECEC73B235D}"/>
    <cellStyle name="Note 3 2 5 9 2 2" xfId="29761" xr:uid="{AE4E55F2-0F7E-4846-A1C6-32B297DBE328}"/>
    <cellStyle name="Note 3 2 5 9 3" xfId="29762" xr:uid="{509B5C71-37E7-4EDD-A4DC-FA48E9660F7E}"/>
    <cellStyle name="Note 3 2 6" xfId="29763" xr:uid="{D4FF8699-74B9-4D92-B1B0-68DD9903C6A5}"/>
    <cellStyle name="Note 3 2 6 10" xfId="29764" xr:uid="{052AC069-B673-4F61-9CD2-792F96567654}"/>
    <cellStyle name="Note 3 2 6 10 2" xfId="29765" xr:uid="{1618CC94-C014-4D32-99C3-28AAAA95AA99}"/>
    <cellStyle name="Note 3 2 6 10 2 2" xfId="29766" xr:uid="{3B480E67-ED0A-4E6F-877A-ABBFDFD20AC5}"/>
    <cellStyle name="Note 3 2 6 10 3" xfId="29767" xr:uid="{A58F5C0B-59F6-441D-83E1-BF315E437091}"/>
    <cellStyle name="Note 3 2 6 11" xfId="29768" xr:uid="{B4931996-95AE-4201-966C-9A03F955CD92}"/>
    <cellStyle name="Note 3 2 6 11 2" xfId="29769" xr:uid="{FCEA7ABB-F606-4A43-B3EE-367048908B51}"/>
    <cellStyle name="Note 3 2 6 11 2 2" xfId="29770" xr:uid="{3129C88D-D748-448D-BE72-E4D8D73D3677}"/>
    <cellStyle name="Note 3 2 6 11 3" xfId="29771" xr:uid="{2664492B-CCA8-4427-8019-C398F4EF783D}"/>
    <cellStyle name="Note 3 2 6 12" xfId="29772" xr:uid="{16E85651-E05D-416C-8F67-9EEDC63D6DB6}"/>
    <cellStyle name="Note 3 2 6 12 2" xfId="29773" xr:uid="{6AA99A6D-5EE9-4E5A-84ED-2B5279758D80}"/>
    <cellStyle name="Note 3 2 6 12 2 2" xfId="29774" xr:uid="{CF527CA9-3836-4123-AB87-25EAA4CBAA63}"/>
    <cellStyle name="Note 3 2 6 12 3" xfId="29775" xr:uid="{5CBD512C-DEE2-4E8F-AE44-8B5247544D07}"/>
    <cellStyle name="Note 3 2 6 13" xfId="29776" xr:uid="{BF0805DF-3B59-4C81-B91A-D2E0D9374C4A}"/>
    <cellStyle name="Note 3 2 6 13 2" xfId="29777" xr:uid="{8207BB3C-E3E5-4C78-9314-6E4D5DB0FAEC}"/>
    <cellStyle name="Note 3 2 6 13 2 2" xfId="29778" xr:uid="{AF1474E9-3377-4B85-A278-11A3F4207611}"/>
    <cellStyle name="Note 3 2 6 13 3" xfId="29779" xr:uid="{6F1E7C68-AA7A-4E5D-99F1-B83A96D5D0D9}"/>
    <cellStyle name="Note 3 2 6 14" xfId="29780" xr:uid="{3E0B52C4-871A-43A7-85E8-86BC78E3CA5F}"/>
    <cellStyle name="Note 3 2 6 14 2" xfId="29781" xr:uid="{E252427C-D862-4334-8041-B51983252B00}"/>
    <cellStyle name="Note 3 2 6 14 2 2" xfId="29782" xr:uid="{A3B1A42E-1AA1-46AC-95BF-98637227728F}"/>
    <cellStyle name="Note 3 2 6 14 3" xfId="29783" xr:uid="{3C7E788E-A6F2-4A01-A593-8616BF51CFB5}"/>
    <cellStyle name="Note 3 2 6 15" xfId="29784" xr:uid="{60F8B574-799E-42B0-BA91-D1904C8EFDD6}"/>
    <cellStyle name="Note 3 2 6 15 2" xfId="29785" xr:uid="{B338A84C-E2AD-4B66-8421-DE14B0E10B04}"/>
    <cellStyle name="Note 3 2 6 15 2 2" xfId="29786" xr:uid="{522D390B-93B8-4D77-B11A-18F68801E5A6}"/>
    <cellStyle name="Note 3 2 6 15 3" xfId="29787" xr:uid="{5F44D254-84ED-46FF-83F0-B0DB519B2999}"/>
    <cellStyle name="Note 3 2 6 16" xfId="29788" xr:uid="{D6828297-9DAF-4642-8787-4D36EA4BDFB3}"/>
    <cellStyle name="Note 3 2 6 16 2" xfId="29789" xr:uid="{A0D98ECF-179A-42EC-90E2-A7BC7FD8F9DC}"/>
    <cellStyle name="Note 3 2 6 16 2 2" xfId="29790" xr:uid="{EDEEDA34-CD81-4FB9-9871-D36E0B3D934B}"/>
    <cellStyle name="Note 3 2 6 16 3" xfId="29791" xr:uid="{206E510A-8236-4E7E-97C5-355EEDA8BEF2}"/>
    <cellStyle name="Note 3 2 6 17" xfId="29792" xr:uid="{54D2AD3D-6FBD-48E3-8329-954122DC1EA4}"/>
    <cellStyle name="Note 3 2 6 17 2" xfId="29793" xr:uid="{8663A144-1E58-4D1C-AF1F-247BE5BCA6F6}"/>
    <cellStyle name="Note 3 2 6 17 2 2" xfId="29794" xr:uid="{534AD90A-A3AA-4FD4-8EF8-56D3E778427A}"/>
    <cellStyle name="Note 3 2 6 17 3" xfId="29795" xr:uid="{E0BCBEA8-5E1A-405D-92F4-0D53693C99C1}"/>
    <cellStyle name="Note 3 2 6 18" xfId="29796" xr:uid="{D5ECEFB7-76F7-43C3-B3CE-1947F7A64A8F}"/>
    <cellStyle name="Note 3 2 6 18 2" xfId="29797" xr:uid="{FAEEE1EB-D8C6-4705-9A14-26D8A5F0E114}"/>
    <cellStyle name="Note 3 2 6 18 2 2" xfId="29798" xr:uid="{929162D5-B8D4-4AAE-B2EF-78772092F07B}"/>
    <cellStyle name="Note 3 2 6 18 3" xfId="29799" xr:uid="{DF26F743-81A5-4F3E-A704-1C6377ACD42F}"/>
    <cellStyle name="Note 3 2 6 19" xfId="29800" xr:uid="{AABCCC70-1D78-486B-8E4C-925957822357}"/>
    <cellStyle name="Note 3 2 6 19 2" xfId="29801" xr:uid="{1C5E27F3-373A-4A7C-AAB5-729A27F73B6B}"/>
    <cellStyle name="Note 3 2 6 19 2 2" xfId="29802" xr:uid="{FB63C953-59A9-408C-88F7-CF96886FA985}"/>
    <cellStyle name="Note 3 2 6 19 3" xfId="29803" xr:uid="{DEAFD300-C32C-495B-A317-588485C49068}"/>
    <cellStyle name="Note 3 2 6 2" xfId="29804" xr:uid="{F405B70C-8B44-4B51-8253-20BFE826A3DD}"/>
    <cellStyle name="Note 3 2 6 2 2" xfId="29805" xr:uid="{DD56986A-D23F-45B5-9774-666A6A46A5D6}"/>
    <cellStyle name="Note 3 2 6 2 2 2" xfId="29806" xr:uid="{4CE162ED-739D-4568-9150-94CC2A41449A}"/>
    <cellStyle name="Note 3 2 6 2 2 3" xfId="29807" xr:uid="{5B21F78A-46E3-476C-84A9-F71AD9535B87}"/>
    <cellStyle name="Note 3 2 6 2 3" xfId="29808" xr:uid="{75110579-0DE8-47A3-92DD-953878EAEEC8}"/>
    <cellStyle name="Note 3 2 6 2 3 2" xfId="29809" xr:uid="{7EC825DF-1FBF-444E-ACAF-6A8E9361F53B}"/>
    <cellStyle name="Note 3 2 6 2 4" xfId="29810" xr:uid="{98D3A194-CD28-4A56-9F26-CA0EF1E0C810}"/>
    <cellStyle name="Note 3 2 6 20" xfId="29811" xr:uid="{410A0C63-D446-4C90-BE7E-C4D48E6CA8B4}"/>
    <cellStyle name="Note 3 2 6 20 2" xfId="29812" xr:uid="{2E5EAE1C-CD20-4ED6-8298-83E506D10061}"/>
    <cellStyle name="Note 3 2 6 20 2 2" xfId="29813" xr:uid="{D5233BAC-4B99-4304-9934-42F40A987367}"/>
    <cellStyle name="Note 3 2 6 20 3" xfId="29814" xr:uid="{2B2A592C-6338-4A1C-B457-045CFE957E7E}"/>
    <cellStyle name="Note 3 2 6 21" xfId="29815" xr:uid="{57656D6B-9802-4DEB-8886-76B4597AF408}"/>
    <cellStyle name="Note 3 2 6 21 2" xfId="29816" xr:uid="{ED190DA0-86DD-47E6-90F8-8F8F241A11A4}"/>
    <cellStyle name="Note 3 2 6 22" xfId="29817" xr:uid="{F95BC07D-5B4D-46BE-B86C-4AB58909CB7E}"/>
    <cellStyle name="Note 3 2 6 23" xfId="29818" xr:uid="{B6902EA4-1ED3-4FE8-BD96-C72183D46CAF}"/>
    <cellStyle name="Note 3 2 6 3" xfId="29819" xr:uid="{C81FA9C8-4897-4658-88B7-9A9E82314D69}"/>
    <cellStyle name="Note 3 2 6 3 2" xfId="29820" xr:uid="{015960E2-307C-4416-9FF9-7B2A2BB307ED}"/>
    <cellStyle name="Note 3 2 6 3 2 2" xfId="29821" xr:uid="{F71202FD-DAF2-4A6F-AA90-E7F7C2268C4C}"/>
    <cellStyle name="Note 3 2 6 3 3" xfId="29822" xr:uid="{2BC9C93B-82C9-4575-A539-EAF903EA26AA}"/>
    <cellStyle name="Note 3 2 6 3 4" xfId="29823" xr:uid="{1A8031FE-9FA2-4594-AA49-7578A56F53CB}"/>
    <cellStyle name="Note 3 2 6 4" xfId="29824" xr:uid="{836E59B9-AF7D-44EC-B1F0-33D9CEC66A3A}"/>
    <cellStyle name="Note 3 2 6 4 2" xfId="29825" xr:uid="{0C6B3D29-6BBC-46C4-9921-F66BEF1E33B9}"/>
    <cellStyle name="Note 3 2 6 4 2 2" xfId="29826" xr:uid="{9C55A55F-148E-42D6-98C1-B9C98975AEF4}"/>
    <cellStyle name="Note 3 2 6 4 3" xfId="29827" xr:uid="{FAA37A4C-92EB-4E82-A100-660105535654}"/>
    <cellStyle name="Note 3 2 6 4 4" xfId="29828" xr:uid="{320A3FC9-4AAB-45A1-BD7F-80F75EC997B8}"/>
    <cellStyle name="Note 3 2 6 5" xfId="29829" xr:uid="{2A6CBEB8-0737-4823-82A3-8255DE27D562}"/>
    <cellStyle name="Note 3 2 6 5 2" xfId="29830" xr:uid="{CD161FD2-DC2E-435E-B5E1-4A2848203C61}"/>
    <cellStyle name="Note 3 2 6 5 2 2" xfId="29831" xr:uid="{1B6A2B37-FD86-47C9-BF08-53A10E7A1EA5}"/>
    <cellStyle name="Note 3 2 6 5 3" xfId="29832" xr:uid="{44B4FD8A-FC61-401C-8DCC-0F903B3C55F2}"/>
    <cellStyle name="Note 3 2 6 6" xfId="29833" xr:uid="{EE4F85D5-E168-4BA0-AEA6-945AE20FEC52}"/>
    <cellStyle name="Note 3 2 6 6 2" xfId="29834" xr:uid="{64F95DA8-5FDF-4222-9524-A796940CAC72}"/>
    <cellStyle name="Note 3 2 6 6 2 2" xfId="29835" xr:uid="{A3540A2A-379B-4921-8C8F-CF3F9664BCF1}"/>
    <cellStyle name="Note 3 2 6 6 3" xfId="29836" xr:uid="{FF37E592-EF15-4378-9091-9F8E792060F0}"/>
    <cellStyle name="Note 3 2 6 7" xfId="29837" xr:uid="{37E9CCCE-D84E-47A5-B515-7B14C56C9CD8}"/>
    <cellStyle name="Note 3 2 6 7 2" xfId="29838" xr:uid="{84953EC4-700F-4DD3-B97A-DA8FFC25E178}"/>
    <cellStyle name="Note 3 2 6 7 2 2" xfId="29839" xr:uid="{A65FF628-76E3-463C-B6C9-08C31F59BEFD}"/>
    <cellStyle name="Note 3 2 6 7 3" xfId="29840" xr:uid="{69A58D15-51A6-44CD-9A7C-1FE550834B02}"/>
    <cellStyle name="Note 3 2 6 8" xfId="29841" xr:uid="{543D24D2-754E-4BE9-92C1-2408343AD449}"/>
    <cellStyle name="Note 3 2 6 8 2" xfId="29842" xr:uid="{5E8C5EA2-8850-44F6-B3E2-BF3B3EBA7A87}"/>
    <cellStyle name="Note 3 2 6 8 2 2" xfId="29843" xr:uid="{5250BCCE-5F24-40FC-A97A-ACAD6D9870F5}"/>
    <cellStyle name="Note 3 2 6 8 3" xfId="29844" xr:uid="{DA5AF099-17E2-4653-9E3F-A39F0F85DEB1}"/>
    <cellStyle name="Note 3 2 6 9" xfId="29845" xr:uid="{0FBB7616-961F-4FAB-A729-06DF15C8B075}"/>
    <cellStyle name="Note 3 2 6 9 2" xfId="29846" xr:uid="{8C353F9B-DF2D-44DF-A7FA-1E467482A5BF}"/>
    <cellStyle name="Note 3 2 6 9 2 2" xfId="29847" xr:uid="{42502624-583E-431F-B65E-275AD9611D7C}"/>
    <cellStyle name="Note 3 2 6 9 3" xfId="29848" xr:uid="{0EC1192E-F16C-4AF3-9ACC-7AA32AB0AD38}"/>
    <cellStyle name="Note 3 2 7" xfId="29849" xr:uid="{8AC3460B-8ED4-4C94-A15C-BBCF6B0060BB}"/>
    <cellStyle name="Note 3 2 7 2" xfId="29850" xr:uid="{F3553B6F-F53C-499C-BD26-BA3521C59E5E}"/>
    <cellStyle name="Note 3 2 7 2 2" xfId="29851" xr:uid="{1C234DBC-CD18-4C46-815D-EACFCB4E11C1}"/>
    <cellStyle name="Note 3 2 7 2 3" xfId="29852" xr:uid="{2B3FC4FD-60BC-4327-95B2-74FA204EB680}"/>
    <cellStyle name="Note 3 2 7 3" xfId="29853" xr:uid="{5E2E7461-D63B-4E5A-A5EC-9C05B3354A26}"/>
    <cellStyle name="Note 3 2 7 3 2" xfId="29854" xr:uid="{BFB6952F-CC3B-4DC4-8F71-5D5E1A729975}"/>
    <cellStyle name="Note 3 2 7 4" xfId="29855" xr:uid="{EA552F11-7D84-435F-96C5-D064A9D12096}"/>
    <cellStyle name="Note 3 2 8" xfId="29856" xr:uid="{DBBFB76A-3ADE-42F0-8FA1-2E6E77A9A6A8}"/>
    <cellStyle name="Note 3 2 8 2" xfId="29857" xr:uid="{078D1017-992F-48D9-A1B0-00331A312AB0}"/>
    <cellStyle name="Note 3 2 8 2 2" xfId="29858" xr:uid="{C4BAB8B0-2328-4217-AD56-2D1A974BD27A}"/>
    <cellStyle name="Note 3 2 8 2 3" xfId="29859" xr:uid="{275AAB4D-3816-4C18-8363-419D44A7A3A9}"/>
    <cellStyle name="Note 3 2 8 3" xfId="29860" xr:uid="{7E48EFCC-90ED-4A04-A931-1AB694F88CBF}"/>
    <cellStyle name="Note 3 2 8 4" xfId="29861" xr:uid="{D84B6500-3907-44F9-B19D-66BC0D22BD52}"/>
    <cellStyle name="Note 3 2 9" xfId="29862" xr:uid="{1DC00F9F-A27A-4DD6-A3E5-6E7EAFAB9EF3}"/>
    <cellStyle name="Note 3 2 9 2" xfId="29863" xr:uid="{3A3F0B84-F331-4368-BA41-137662B948F5}"/>
    <cellStyle name="Note 3 2 9 2 2" xfId="29864" xr:uid="{E3FFCD62-46FD-40FA-B17A-EB20A5485677}"/>
    <cellStyle name="Note 3 2 9 3" xfId="29865" xr:uid="{DA081931-699C-470A-84F1-2BB7636E15E6}"/>
    <cellStyle name="Note 3 2 9 4" xfId="29866" xr:uid="{6058EDF8-6420-4EB8-9125-8FA0C15E9B90}"/>
    <cellStyle name="Note 3 3" xfId="29867" xr:uid="{79A8E7A2-EE6E-4945-964D-BBCEAFBC033D}"/>
    <cellStyle name="Note 3 3 2" xfId="29868" xr:uid="{D91A89CC-B494-4DBC-A91A-B1E99E8FEAA2}"/>
    <cellStyle name="Note 3 3 2 2" xfId="29869" xr:uid="{828EDD89-6F17-429B-B36B-085AAC777529}"/>
    <cellStyle name="Note 3 3 2 2 2" xfId="29870" xr:uid="{63E1E70C-D2F8-46DF-A37D-1E2C7CF4FFBE}"/>
    <cellStyle name="Note 3 3 2 2 2 2" xfId="29871" xr:uid="{62F21D75-01E1-4639-86BB-875202BE4B20}"/>
    <cellStyle name="Note 3 3 2 2 2 2 2" xfId="29872" xr:uid="{C012F67B-AF64-48C1-8B7E-FD2F9F993359}"/>
    <cellStyle name="Note 3 3 2 2 2 3" xfId="29873" xr:uid="{744AE94F-103F-4442-B077-369739F2AA9D}"/>
    <cellStyle name="Note 3 3 2 2 2 4" xfId="29874" xr:uid="{11749F18-20F1-40B5-9EBD-89718490875F}"/>
    <cellStyle name="Note 3 3 2 2 3" xfId="29875" xr:uid="{A2C3F27A-97C0-4815-8FC3-E84B17F1B5F7}"/>
    <cellStyle name="Note 3 3 2 2 3 2" xfId="29876" xr:uid="{E55A2573-1AF6-45CF-A52D-FA1E900EC1B7}"/>
    <cellStyle name="Note 3 3 2 2 4" xfId="29877" xr:uid="{5A29064F-FC10-4D3A-91F1-69DA3ECC2696}"/>
    <cellStyle name="Note 3 3 2 2 5" xfId="29878" xr:uid="{4A83FC83-E2B5-4AA6-A12B-B88C99BA0C7A}"/>
    <cellStyle name="Note 3 3 2 3" xfId="29879" xr:uid="{8986B739-050D-4927-97CF-C1A6952FFBF7}"/>
    <cellStyle name="Note 3 3 2 3 2" xfId="29880" xr:uid="{7C2D4F9F-86BC-4958-A2ED-19ABA519B7F1}"/>
    <cellStyle name="Note 3 3 2 3 2 2" xfId="29881" xr:uid="{FFAC5A0E-D308-4028-8ED5-44ECCCCC3B1E}"/>
    <cellStyle name="Note 3 3 2 3 3" xfId="29882" xr:uid="{195B504A-96D1-40E5-A387-DA4C1486BEA2}"/>
    <cellStyle name="Note 3 3 2 3 4" xfId="29883" xr:uid="{DD4EEEE8-D1A9-42CE-846F-A3BE03330C07}"/>
    <cellStyle name="Note 3 3 2 4" xfId="29884" xr:uid="{A23FA39F-34CB-436F-8958-58139A3FE529}"/>
    <cellStyle name="Note 3 3 2 4 2" xfId="29885" xr:uid="{92E65F42-5648-4D10-9652-DAC7734849D1}"/>
    <cellStyle name="Note 3 3 2 5" xfId="29886" xr:uid="{DE1D5285-EFA5-421C-8E0B-1E0480A4554B}"/>
    <cellStyle name="Note 3 3 2 6" xfId="29887" xr:uid="{378E136F-1937-4F8E-B34B-C22172D193A4}"/>
    <cellStyle name="Note 3 3 3" xfId="29888" xr:uid="{51C80D19-F807-4350-A920-E2F385A20E92}"/>
    <cellStyle name="Note 3 3 3 2" xfId="29889" xr:uid="{C9337447-1049-4C66-8B10-7ED60A3820BE}"/>
    <cellStyle name="Note 3 3 3 2 2" xfId="29890" xr:uid="{A77E8397-1486-4217-9D3E-64B82360A99D}"/>
    <cellStyle name="Note 3 3 3 2 2 2" xfId="29891" xr:uid="{0E34FC04-CC43-4B46-A9C6-C5AF642200B0}"/>
    <cellStyle name="Note 3 3 3 2 3" xfId="29892" xr:uid="{A4E949D8-A73D-481B-B589-DCE30510096C}"/>
    <cellStyle name="Note 3 3 3 2 4" xfId="29893" xr:uid="{FF534D3D-64A5-41A5-89FA-624B58C4AEF3}"/>
    <cellStyle name="Note 3 3 3 3" xfId="29894" xr:uid="{4628BF32-4F7D-455D-AFBC-EC1310D4F0A1}"/>
    <cellStyle name="Note 3 3 3 4" xfId="29895" xr:uid="{CDC706A2-A9C4-4C3C-A60D-1B78FBB57A7C}"/>
    <cellStyle name="Note 3 3 3 4 2" xfId="29896" xr:uid="{CF4D7C1F-ACDA-4EF8-B423-2F6BB4BAB47A}"/>
    <cellStyle name="Note 3 3 3 5" xfId="29897" xr:uid="{34667DA9-92FB-4E36-BBF8-592251B9A19B}"/>
    <cellStyle name="Note 3 3 3 6" xfId="29898" xr:uid="{3A7BD8EF-45C8-4165-A9C3-CF534EF5F5AE}"/>
    <cellStyle name="Note 3 3 4" xfId="29899" xr:uid="{9C1A8310-1D4C-4015-871B-1A8007D29D70}"/>
    <cellStyle name="Note 3 3 4 2" xfId="29900" xr:uid="{B4C145D8-C246-4826-B7B5-469B9445ACE8}"/>
    <cellStyle name="Note 3 3 4 3" xfId="29901" xr:uid="{14078878-F379-41B3-8E66-0D72B4F4A44A}"/>
    <cellStyle name="Note 3 3 4 4" xfId="29902" xr:uid="{6D082B32-DBB7-416F-9F25-97017550DF7D}"/>
    <cellStyle name="Note 3 3 4 4 2" xfId="29903" xr:uid="{4B75C2E4-0515-4090-8920-146893E5041D}"/>
    <cellStyle name="Note 3 3 4 5" xfId="29904" xr:uid="{381AB504-B129-4E6F-8FAB-73660D498463}"/>
    <cellStyle name="Note 3 3 4 6" xfId="29905" xr:uid="{FC4C4B90-FF89-40CD-A972-2ABE052D5985}"/>
    <cellStyle name="Note 3 3 5" xfId="29906" xr:uid="{8C07917A-9FDF-4A86-9993-8C07DE87C6AC}"/>
    <cellStyle name="Note 3 3 5 2" xfId="29907" xr:uid="{10759A2E-1861-4B20-ABC9-B310A72F47C2}"/>
    <cellStyle name="Note 3 3 5 3" xfId="29908" xr:uid="{F8FB64F4-98CE-4614-8106-5D8D6EFB1D58}"/>
    <cellStyle name="Note 3 3 5 4" xfId="29909" xr:uid="{225EE72C-D17A-4AA8-9DC2-322620FF7017}"/>
    <cellStyle name="Note 3 3 5 5" xfId="29910" xr:uid="{598CA545-8FF6-432D-A147-249C5C9049AA}"/>
    <cellStyle name="Note 3 3 6" xfId="29911" xr:uid="{5B147C05-CF78-4685-BACA-DA96D003FC9F}"/>
    <cellStyle name="Note 3 3 7" xfId="29912" xr:uid="{9AD3E026-DC5C-4246-8926-A5518109EA7D}"/>
    <cellStyle name="Note 3 3 8" xfId="29913" xr:uid="{8CC89688-C15D-4F34-964D-F16C611B4688}"/>
    <cellStyle name="Note 3 3 9" xfId="29914" xr:uid="{5E8B91D1-204B-4032-A466-60AD8E0ABE9C}"/>
    <cellStyle name="Note 3 4" xfId="29915" xr:uid="{6D5B4B73-F497-4D1E-BCEB-450D892C729C}"/>
    <cellStyle name="Note 3 4 2" xfId="29916" xr:uid="{59D3E9A4-0454-4302-AE2B-4433E01512D8}"/>
    <cellStyle name="Note 3 4 2 2" xfId="29917" xr:uid="{B72748B6-B3AF-474C-B5D8-09402088821A}"/>
    <cellStyle name="Note 3 4 2 2 2" xfId="29918" xr:uid="{093DA261-B50E-4EB8-8A81-54789E504E74}"/>
    <cellStyle name="Note 3 4 2 2 2 2" xfId="29919" xr:uid="{91FB7EE5-D3B4-45AB-92C0-B9137A131675}"/>
    <cellStyle name="Note 3 4 2 2 2 2 2" xfId="29920" xr:uid="{CA669AF7-9BA1-49BC-9645-058CABDB5205}"/>
    <cellStyle name="Note 3 4 2 2 2 3" xfId="29921" xr:uid="{1EC35F2E-65CF-4EE0-8201-A88F3CD5CDB3}"/>
    <cellStyle name="Note 3 4 2 2 2 4" xfId="29922" xr:uid="{C71BEDD7-4150-416C-899A-7F988721FE48}"/>
    <cellStyle name="Note 3 4 2 2 3" xfId="29923" xr:uid="{A3DFE1AE-74CD-4614-9CE5-8538E99CFC63}"/>
    <cellStyle name="Note 3 4 2 2 3 2" xfId="29924" xr:uid="{AD323615-BA77-47C6-9554-B1E9495E98DD}"/>
    <cellStyle name="Note 3 4 2 2 4" xfId="29925" xr:uid="{EB88E72C-2BF3-47C0-9506-6FC0C0BE57FF}"/>
    <cellStyle name="Note 3 4 2 2 5" xfId="29926" xr:uid="{BDC7F394-7C4C-42BA-8E15-85C873DF9444}"/>
    <cellStyle name="Note 3 4 2 3" xfId="29927" xr:uid="{967F7635-AE63-440E-A394-0F81FC90EBAD}"/>
    <cellStyle name="Note 3 4 2 3 2" xfId="29928" xr:uid="{D42D9C95-8B02-4642-86AC-E66F0BDA0373}"/>
    <cellStyle name="Note 3 4 2 3 2 2" xfId="29929" xr:uid="{8541D321-EFA9-48E3-ABBF-18950016FBF7}"/>
    <cellStyle name="Note 3 4 2 3 3" xfId="29930" xr:uid="{99D6C47D-B520-4A8C-9E79-506EE2F46E9F}"/>
    <cellStyle name="Note 3 4 2 3 4" xfId="29931" xr:uid="{AF8F6F1D-A98D-4F64-93ED-D2BC1F30CF49}"/>
    <cellStyle name="Note 3 4 2 4" xfId="29932" xr:uid="{1005A4A1-B19A-43F9-947E-7C151381B425}"/>
    <cellStyle name="Note 3 4 2 4 2" xfId="29933" xr:uid="{660F57DF-A088-45FE-8B3F-F039D222AFAF}"/>
    <cellStyle name="Note 3 4 2 5" xfId="29934" xr:uid="{7C7BE3AF-F78E-4F50-8342-8755DD7BCF08}"/>
    <cellStyle name="Note 3 4 2 6" xfId="29935" xr:uid="{16E6E5F2-06EE-45AF-8F24-475BDB568B6B}"/>
    <cellStyle name="Note 3 4 3" xfId="29936" xr:uid="{C1FC9F56-ED07-4790-A62C-3CDCC46D41E3}"/>
    <cellStyle name="Note 3 4 3 2" xfId="29937" xr:uid="{6143A96C-BF77-4E82-A94F-03A7AC9637AC}"/>
    <cellStyle name="Note 3 4 3 2 2" xfId="29938" xr:uid="{BA9CAEB8-BE4E-41F0-83D8-CC5B9040CA41}"/>
    <cellStyle name="Note 3 4 3 2 2 2" xfId="29939" xr:uid="{FEC95651-6CD2-43E4-BCF0-9ABBA722DC97}"/>
    <cellStyle name="Note 3 4 3 2 3" xfId="29940" xr:uid="{BB5F8537-B61D-4D39-81A6-94B0F3E34B08}"/>
    <cellStyle name="Note 3 4 3 2 4" xfId="29941" xr:uid="{B0F11B82-5DAA-4852-830E-37B3D00E8404}"/>
    <cellStyle name="Note 3 4 3 3" xfId="29942" xr:uid="{95A37D4B-CB47-4127-9534-4AAE12387ED7}"/>
    <cellStyle name="Note 3 4 3 3 2" xfId="29943" xr:uid="{E68B8AE9-8A06-49E6-BDBB-E396FAD3CCA8}"/>
    <cellStyle name="Note 3 4 3 4" xfId="29944" xr:uid="{1358551B-EB52-4B99-A810-7DF647ACCF44}"/>
    <cellStyle name="Note 3 4 3 5" xfId="29945" xr:uid="{C57D855B-D7CF-4915-A422-A266A449DB37}"/>
    <cellStyle name="Note 3 4 4" xfId="29946" xr:uid="{E41D8850-DB09-4B72-9475-51BD8F6A5943}"/>
    <cellStyle name="Note 3 4 4 2" xfId="29947" xr:uid="{D8B683F6-6E98-45CF-8FE5-240A89CDD6CB}"/>
    <cellStyle name="Note 3 4 4 2 2" xfId="29948" xr:uid="{7ED8EE2B-E600-44A3-BDA3-AF946757CE01}"/>
    <cellStyle name="Note 3 4 4 3" xfId="29949" xr:uid="{0E2FDCF7-7D7F-48F7-8840-01F41DEE2252}"/>
    <cellStyle name="Note 3 4 4 4" xfId="29950" xr:uid="{9C1DBABA-873A-42CE-8B6E-7F34D51C24B0}"/>
    <cellStyle name="Note 3 4 5" xfId="29951" xr:uid="{9509841A-EA62-494A-891B-F95CB528EB50}"/>
    <cellStyle name="Note 3 4 5 2" xfId="29952" xr:uid="{30E7D96F-83FC-4633-8FA4-CDE53502D5F5}"/>
    <cellStyle name="Note 3 4 5 3" xfId="29953" xr:uid="{E59C0DB2-3015-4EBF-8FE9-9999143D7452}"/>
    <cellStyle name="Note 3 4 6" xfId="29954" xr:uid="{F5D72BFF-2F6E-41D4-AC61-1898E9DF5614}"/>
    <cellStyle name="Note 3 4 7" xfId="29955" xr:uid="{ACC3AD5D-CD5E-4A36-94D5-8F753E4D98DB}"/>
    <cellStyle name="Note 3 5" xfId="29956" xr:uid="{8B20F9C8-C5E8-4715-A05D-A3460780CFBE}"/>
    <cellStyle name="Note 3 5 2" xfId="29957" xr:uid="{518209F6-9778-4ECE-A2E0-55E3F581E2CE}"/>
    <cellStyle name="Note 3 5 2 2" xfId="29958" xr:uid="{32F9C284-5EC4-40E6-8B97-E4AFC12D1244}"/>
    <cellStyle name="Note 3 5 2 2 2" xfId="29959" xr:uid="{F9D1E603-CB73-4097-A0D8-1560AF4C9D8D}"/>
    <cellStyle name="Note 3 5 2 2 2 2" xfId="29960" xr:uid="{4B758DC9-011A-494E-B92D-B416EBC63953}"/>
    <cellStyle name="Note 3 5 2 2 2 2 2" xfId="29961" xr:uid="{0E9A93E1-26D7-4395-8F7F-493FADB48082}"/>
    <cellStyle name="Note 3 5 2 2 2 3" xfId="29962" xr:uid="{18D25A82-F354-426B-9B11-90B58326ECBF}"/>
    <cellStyle name="Note 3 5 2 2 2 4" xfId="29963" xr:uid="{89B74D58-6785-4534-8737-1349464A7BC1}"/>
    <cellStyle name="Note 3 5 2 2 3" xfId="29964" xr:uid="{13E35E11-8B64-4152-83AC-19FDE0B77FB8}"/>
    <cellStyle name="Note 3 5 2 2 3 2" xfId="29965" xr:uid="{CEBB267A-84DF-4EF2-A15D-6F52FE610082}"/>
    <cellStyle name="Note 3 5 2 2 4" xfId="29966" xr:uid="{5894C910-AACD-45A4-99E9-28D61435C517}"/>
    <cellStyle name="Note 3 5 2 2 5" xfId="29967" xr:uid="{73EF4B9C-9294-44BA-AC03-0EF73440A0CF}"/>
    <cellStyle name="Note 3 5 2 3" xfId="29968" xr:uid="{3E658B3E-1786-47F0-A73D-C0F3923AA17B}"/>
    <cellStyle name="Note 3 5 2 3 2" xfId="29969" xr:uid="{DAE39A3D-786E-475F-AA42-49020CE70B05}"/>
    <cellStyle name="Note 3 5 2 3 2 2" xfId="29970" xr:uid="{B744F768-5400-4DAD-A82A-43CA6587BB87}"/>
    <cellStyle name="Note 3 5 2 3 3" xfId="29971" xr:uid="{93F6A8BB-ECAA-4528-84A8-894DC7B3793A}"/>
    <cellStyle name="Note 3 5 2 3 4" xfId="29972" xr:uid="{A0AA5659-D484-4831-914B-AFCD332A55C9}"/>
    <cellStyle name="Note 3 5 2 4" xfId="29973" xr:uid="{13042C57-10C0-4939-B8B3-653EA54FC245}"/>
    <cellStyle name="Note 3 5 2 4 2" xfId="29974" xr:uid="{A24149C7-6587-43D6-B246-D96E1C68A3EB}"/>
    <cellStyle name="Note 3 5 2 5" xfId="29975" xr:uid="{BF470255-6754-49D3-B309-83DE54103AF2}"/>
    <cellStyle name="Note 3 5 2 6" xfId="29976" xr:uid="{CFDFDD61-3457-4370-8B49-A63D7E28A47C}"/>
    <cellStyle name="Note 3 5 3" xfId="29977" xr:uid="{07ABA7AB-5A00-43B8-8937-7A90D0D56223}"/>
    <cellStyle name="Note 3 5 3 2" xfId="29978" xr:uid="{72BB62F9-ED77-4178-A035-E9E531A2D2DB}"/>
    <cellStyle name="Note 3 5 3 2 2" xfId="29979" xr:uid="{D94DEEF3-72E0-417C-910A-0992FCB77309}"/>
    <cellStyle name="Note 3 5 3 2 2 2" xfId="29980" xr:uid="{E719845C-4862-4080-8FEA-733145525D12}"/>
    <cellStyle name="Note 3 5 3 2 3" xfId="29981" xr:uid="{04C4E6FD-A110-4DBC-A29B-EF19A34874B1}"/>
    <cellStyle name="Note 3 5 3 2 4" xfId="29982" xr:uid="{C0BE7A0E-07B3-4674-B410-9BEF6DF47E39}"/>
    <cellStyle name="Note 3 5 3 3" xfId="29983" xr:uid="{91289E04-0D30-4B7A-8F40-84D05FCBA8AA}"/>
    <cellStyle name="Note 3 5 3 3 2" xfId="29984" xr:uid="{9929BCC5-2895-4AC9-BD72-4397C726831C}"/>
    <cellStyle name="Note 3 5 3 4" xfId="29985" xr:uid="{66644628-298A-4168-BA3A-F2ACF915E056}"/>
    <cellStyle name="Note 3 5 3 5" xfId="29986" xr:uid="{685C1460-4153-42D5-9D7B-011A5FF563A1}"/>
    <cellStyle name="Note 3 5 4" xfId="29987" xr:uid="{6DBDD9CA-0CCC-450A-940E-4639EDEBEA5F}"/>
    <cellStyle name="Note 3 5 4 2" xfId="29988" xr:uid="{9D21FBF2-31B9-4C90-AACD-810BA32AD973}"/>
    <cellStyle name="Note 3 5 4 2 2" xfId="29989" xr:uid="{DC26047D-7C50-4A5B-BAAB-1D9C2003ADC3}"/>
    <cellStyle name="Note 3 5 4 3" xfId="29990" xr:uid="{9D178844-2CFB-4A8B-BD61-BB841EB49546}"/>
    <cellStyle name="Note 3 5 4 4" xfId="29991" xr:uid="{65F7420B-05D1-42D9-8FD6-4400A0EC9F12}"/>
    <cellStyle name="Note 3 5 5" xfId="29992" xr:uid="{2C582B37-3F56-4C24-B129-A3A1B2872AE8}"/>
    <cellStyle name="Note 3 5 5 2" xfId="29993" xr:uid="{30630E65-61F5-4526-87CB-480297993D22}"/>
    <cellStyle name="Note 3 5 5 3" xfId="29994" xr:uid="{8D17B0AC-85A5-4855-9494-A2012836CF62}"/>
    <cellStyle name="Note 3 5 6" xfId="29995" xr:uid="{58CE5239-274E-42CC-9633-BDD228437C6C}"/>
    <cellStyle name="Note 3 5 7" xfId="29996" xr:uid="{076DFA4E-C80F-4749-BED1-A66A6F63615B}"/>
    <cellStyle name="Note 3 6" xfId="29997" xr:uid="{58A8DC55-1EC3-4457-AA46-123C37B073BD}"/>
    <cellStyle name="Note 3 6 2" xfId="29998" xr:uid="{7BFC0967-3A15-409D-BBA8-FE6262E66825}"/>
    <cellStyle name="Note 3 6 2 2" xfId="29999" xr:uid="{E032CBB5-36B9-4563-8C39-770C26B7562C}"/>
    <cellStyle name="Note 3 6 2 2 2" xfId="30000" xr:uid="{35E6CD70-539F-41A9-89C0-EC9B3A404834}"/>
    <cellStyle name="Note 3 6 2 2 2 2" xfId="30001" xr:uid="{F497F13A-37F9-4F53-9C6D-8A644386C377}"/>
    <cellStyle name="Note 3 6 2 2 3" xfId="30002" xr:uid="{0FF58418-2A26-49EC-95DC-68C08E0CDE98}"/>
    <cellStyle name="Note 3 6 2 2 4" xfId="30003" xr:uid="{8236B0F8-6DB8-404F-8241-5D48CF4A92F2}"/>
    <cellStyle name="Note 3 6 2 3" xfId="30004" xr:uid="{4EF21A68-DDFD-4D1B-9E4E-1D2726D86640}"/>
    <cellStyle name="Note 3 6 2 3 2" xfId="30005" xr:uid="{52D6964F-30F2-4F38-A055-7BD49609B233}"/>
    <cellStyle name="Note 3 6 2 4" xfId="30006" xr:uid="{D5615C74-801F-415F-9BAA-B7AB9D15D56A}"/>
    <cellStyle name="Note 3 6 2 5" xfId="30007" xr:uid="{571ADC5D-3199-41E8-BE1B-02B2D07DA8E5}"/>
    <cellStyle name="Note 3 6 3" xfId="30008" xr:uid="{48EDCABD-6486-4A32-BBB7-CD96D3FAAF84}"/>
    <cellStyle name="Note 3 6 3 2" xfId="30009" xr:uid="{15D57A9C-D49A-483D-9191-C9557FF259B1}"/>
    <cellStyle name="Note 3 6 3 2 2" xfId="30010" xr:uid="{95B565F1-7900-46CF-8C56-67A9AB918100}"/>
    <cellStyle name="Note 3 6 3 3" xfId="30011" xr:uid="{7852C865-84EA-4DEB-ABE8-F60549EBCF67}"/>
    <cellStyle name="Note 3 6 3 4" xfId="30012" xr:uid="{3636AF37-7340-4E56-A5C1-904A92839F11}"/>
    <cellStyle name="Note 3 6 4" xfId="30013" xr:uid="{7DAAB517-99BC-4847-A861-D0D8D06206ED}"/>
    <cellStyle name="Note 3 6 4 2" xfId="30014" xr:uid="{6FF8931B-8020-49DC-B9FD-928631341016}"/>
    <cellStyle name="Note 3 6 5" xfId="30015" xr:uid="{3B21236A-9186-4A69-8D23-8E56487FB473}"/>
    <cellStyle name="Note 3 6 6" xfId="30016" xr:uid="{90F252AD-8F39-451D-83CA-B2E060284764}"/>
    <cellStyle name="Note 3 7" xfId="30017" xr:uid="{38DB034B-D97B-47E2-B65C-74B0248867B8}"/>
    <cellStyle name="Note 3 7 2" xfId="30018" xr:uid="{AC10C76B-3525-4DDC-A175-9E1539F96E6D}"/>
    <cellStyle name="Note 3 7 2 2" xfId="30019" xr:uid="{0B79D20E-9768-42DA-855F-BC65B89D3689}"/>
    <cellStyle name="Note 3 7 2 2 2" xfId="30020" xr:uid="{E0B8D225-73C6-49F6-BFAB-9D5C72B8FC88}"/>
    <cellStyle name="Note 3 7 2 3" xfId="30021" xr:uid="{03D9C25F-38A8-47EA-84E9-0E4F058C67AA}"/>
    <cellStyle name="Note 3 7 2 4" xfId="30022" xr:uid="{9DB8BA95-A94F-4EB8-829E-A2300C2D2724}"/>
    <cellStyle name="Note 3 7 3" xfId="30023" xr:uid="{A8F34DEA-4D81-4A56-8ED7-56CACD9AF194}"/>
    <cellStyle name="Note 3 7 4" xfId="30024" xr:uid="{CCE8A75C-4850-4C78-B121-DD7A7FFA5BF2}"/>
    <cellStyle name="Note 3 7 4 2" xfId="30025" xr:uid="{0205EC73-041C-4174-85C1-D563832E41F1}"/>
    <cellStyle name="Note 3 7 5" xfId="30026" xr:uid="{BA758C6A-019B-40C8-A970-5245BA774A35}"/>
    <cellStyle name="Note 3 7 6" xfId="30027" xr:uid="{CDED053E-A1C8-43C2-BE4A-51F92F502647}"/>
    <cellStyle name="Note 3 8" xfId="30028" xr:uid="{A98C9C25-8A79-412E-8AF8-1E797F774D57}"/>
    <cellStyle name="Note 3 8 2" xfId="30029" xr:uid="{D9C9869B-9BE3-418D-AC69-2EC68199549E}"/>
    <cellStyle name="Note 3 8 2 2" xfId="30030" xr:uid="{A9A80DBD-8195-49FA-B472-79982F451FF4}"/>
    <cellStyle name="Note 3 8 3" xfId="30031" xr:uid="{46B00ACD-39FD-4017-AC5E-164F55CAF97D}"/>
    <cellStyle name="Note 3 8 4" xfId="30032" xr:uid="{E1F23DE1-8D44-47B7-A5CF-7DA54E099C2E}"/>
    <cellStyle name="Note 3 9" xfId="30033" xr:uid="{99172179-F563-4C08-B764-F7CA19BCD8A7}"/>
    <cellStyle name="Note 3 9 2" xfId="30034" xr:uid="{0B2D6A22-D5A3-475D-896E-A5B9B1C5C534}"/>
    <cellStyle name="Note 3 9 3" xfId="30035" xr:uid="{07C5F1C8-DE3E-4129-B136-1DC562E4B1F1}"/>
    <cellStyle name="Note 4" xfId="30036" xr:uid="{26C7A423-C43E-4B5F-8BDA-BA78FF512A01}"/>
    <cellStyle name="Note 4 10" xfId="30037" xr:uid="{3560BE9F-FD94-4D74-B63A-46D06BC1DA77}"/>
    <cellStyle name="Note 4 10 2" xfId="30038" xr:uid="{89AB2F20-637F-49FF-80D0-32734F868C92}"/>
    <cellStyle name="Note 4 10 2 2" xfId="30039" xr:uid="{7E7B6CD6-EA56-4422-BE91-4FF10606AE8C}"/>
    <cellStyle name="Note 4 10 3" xfId="30040" xr:uid="{425A53D4-414D-404A-B6A4-D1617F3E95CD}"/>
    <cellStyle name="Note 4 10 4" xfId="30041" xr:uid="{8E2E1F1A-A22B-4540-BBB7-2FEB4CE55D1F}"/>
    <cellStyle name="Note 4 11" xfId="30042" xr:uid="{CC87C1A2-00E4-4A8D-886E-310F7AA2FF3F}"/>
    <cellStyle name="Note 4 11 2" xfId="30043" xr:uid="{8BB5C729-2E7E-4B60-AB1F-5C6E01337825}"/>
    <cellStyle name="Note 4 11 2 2" xfId="30044" xr:uid="{D33F7FAC-884D-4C4F-9B70-8C0707AF4523}"/>
    <cellStyle name="Note 4 11 3" xfId="30045" xr:uid="{C0BEFEF0-6943-47F9-B3E7-11F0D80FDA2A}"/>
    <cellStyle name="Note 4 12" xfId="30046" xr:uid="{600DE3BA-A7A9-499B-A312-08EA6040A35F}"/>
    <cellStyle name="Note 4 12 2" xfId="30047" xr:uid="{E0531AB8-4CF0-4DEE-B4CC-DDC860F4067B}"/>
    <cellStyle name="Note 4 12 2 2" xfId="30048" xr:uid="{D4EBBE9E-A65A-40F5-B2D8-478FA7C283FD}"/>
    <cellStyle name="Note 4 12 3" xfId="30049" xr:uid="{85E67372-F05E-4380-8912-B3E91F575FAC}"/>
    <cellStyle name="Note 4 13" xfId="30050" xr:uid="{C1E7B50E-B332-4DE5-9FD1-BDCA620700BA}"/>
    <cellStyle name="Note 4 13 2" xfId="30051" xr:uid="{CC3E473D-0B5E-4750-B13E-D54E3439361C}"/>
    <cellStyle name="Note 4 13 2 2" xfId="30052" xr:uid="{C8C85DA8-C93F-4E45-B5EB-01116906B09D}"/>
    <cellStyle name="Note 4 13 3" xfId="30053" xr:uid="{8033E14E-3B5A-4134-828C-8885EE7F4177}"/>
    <cellStyle name="Note 4 14" xfId="30054" xr:uid="{8423D5BE-1D6C-44B0-BEEE-0C15D898D206}"/>
    <cellStyle name="Note 4 14 2" xfId="30055" xr:uid="{1A0C591E-5042-4453-B1BA-9474D1F2CECE}"/>
    <cellStyle name="Note 4 14 2 2" xfId="30056" xr:uid="{6FE37243-D702-4FD1-88D9-C6CAE7FB51DB}"/>
    <cellStyle name="Note 4 14 3" xfId="30057" xr:uid="{76E7EB12-43CA-4C0C-ABAB-AE13BF062BB4}"/>
    <cellStyle name="Note 4 15" xfId="30058" xr:uid="{B9DFB291-6136-499A-8E43-87ACAD160A95}"/>
    <cellStyle name="Note 4 15 2" xfId="30059" xr:uid="{B573D384-83A2-49D9-B8E7-065062CE1165}"/>
    <cellStyle name="Note 4 15 2 2" xfId="30060" xr:uid="{DE1FFF2C-EE69-434D-87DD-1008687577EF}"/>
    <cellStyle name="Note 4 15 3" xfId="30061" xr:uid="{F99C761A-379A-4D00-BEC7-09B56CE4B3FB}"/>
    <cellStyle name="Note 4 16" xfId="30062" xr:uid="{1BF99B70-46DE-482E-8BD3-0B17CFF7B9CB}"/>
    <cellStyle name="Note 4 16 2" xfId="30063" xr:uid="{A82A9DB9-07E3-4F9A-B6DC-F623EF76AE4E}"/>
    <cellStyle name="Note 4 16 2 2" xfId="30064" xr:uid="{E55D148F-6288-420E-9548-6E0AA27A39E8}"/>
    <cellStyle name="Note 4 16 3" xfId="30065" xr:uid="{0EEFA1FB-A6F5-4CC4-A2CD-C8D9FBAC005E}"/>
    <cellStyle name="Note 4 17" xfId="30066" xr:uid="{8ED74342-5B27-45BE-924D-C692FBBD5F8A}"/>
    <cellStyle name="Note 4 17 2" xfId="30067" xr:uid="{3C3285B6-64C2-47B9-B331-48A8D1BFFC79}"/>
    <cellStyle name="Note 4 17 2 2" xfId="30068" xr:uid="{2206F1CC-0871-45D7-9F19-74466793ACD3}"/>
    <cellStyle name="Note 4 17 3" xfId="30069" xr:uid="{E2380F4F-C4B4-4A10-8D1A-7B7A187EEC9E}"/>
    <cellStyle name="Note 4 18" xfId="30070" xr:uid="{F92FE050-38EE-4C06-8528-DDC352AFD4CB}"/>
    <cellStyle name="Note 4 18 2" xfId="30071" xr:uid="{30291EE0-F5EF-4AAD-8F8D-2DBDDBF0B815}"/>
    <cellStyle name="Note 4 18 2 2" xfId="30072" xr:uid="{596B4FB0-AE5D-403D-A240-1A7B8B8D8486}"/>
    <cellStyle name="Note 4 18 3" xfId="30073" xr:uid="{22C799A8-8A46-4FFB-8779-481025269FB9}"/>
    <cellStyle name="Note 4 19" xfId="30074" xr:uid="{6AC7CE79-BB52-4C01-8497-68F85904D918}"/>
    <cellStyle name="Note 4 19 2" xfId="30075" xr:uid="{62AFDB13-9019-4534-908C-D566C8E853EC}"/>
    <cellStyle name="Note 4 19 2 2" xfId="30076" xr:uid="{23B49323-2324-4C4D-84CF-1CC314DDF1EF}"/>
    <cellStyle name="Note 4 19 3" xfId="30077" xr:uid="{727A3D85-C841-4510-A37D-D42C8504CF91}"/>
    <cellStyle name="Note 4 2" xfId="30078" xr:uid="{2336BF4C-21CD-455D-9994-9B998949814F}"/>
    <cellStyle name="Note 4 2 10" xfId="30079" xr:uid="{8AFE2FEF-4CD1-4B13-A8DB-54F566CE9D06}"/>
    <cellStyle name="Note 4 2 10 2" xfId="30080" xr:uid="{B86D617F-86BA-4890-8389-892C7E20D45B}"/>
    <cellStyle name="Note 4 2 10 2 2" xfId="30081" xr:uid="{A1448547-624A-48F6-9042-EA95EF1655F6}"/>
    <cellStyle name="Note 4 2 10 3" xfId="30082" xr:uid="{722A2108-3FBC-436D-83C4-A8D6E210FB13}"/>
    <cellStyle name="Note 4 2 11" xfId="30083" xr:uid="{976FA89A-F614-4B64-8F82-91FE61D8B17E}"/>
    <cellStyle name="Note 4 2 11 2" xfId="30084" xr:uid="{0A08B6C3-1945-412E-9753-5C86D1846E93}"/>
    <cellStyle name="Note 4 2 11 2 2" xfId="30085" xr:uid="{B5EA8D5F-57C3-4FDF-AD78-3C228EE1A20B}"/>
    <cellStyle name="Note 4 2 11 3" xfId="30086" xr:uid="{842F9F42-C3F5-48F3-8758-68B5A90D5C87}"/>
    <cellStyle name="Note 4 2 12" xfId="30087" xr:uid="{221BD846-3B1F-4233-BAD8-A3757CC3732A}"/>
    <cellStyle name="Note 4 2 12 2" xfId="30088" xr:uid="{D3772AA5-01D6-401D-8129-6B98341371BA}"/>
    <cellStyle name="Note 4 2 12 2 2" xfId="30089" xr:uid="{44D9FB59-27E5-4053-951F-B71BA2C1A837}"/>
    <cellStyle name="Note 4 2 12 3" xfId="30090" xr:uid="{3923B65C-92ED-40DE-A8A4-EBAAD4EC8E82}"/>
    <cellStyle name="Note 4 2 13" xfId="30091" xr:uid="{DE480EBF-D853-4085-9163-DCCF3224105D}"/>
    <cellStyle name="Note 4 2 13 2" xfId="30092" xr:uid="{AF23CC22-7786-4320-9636-93974DC6BD98}"/>
    <cellStyle name="Note 4 2 13 2 2" xfId="30093" xr:uid="{3373CE6A-BB8E-40E6-82C9-D726D9A720DD}"/>
    <cellStyle name="Note 4 2 13 3" xfId="30094" xr:uid="{2AFA0819-6814-430D-9179-41108991D7FF}"/>
    <cellStyle name="Note 4 2 14" xfId="30095" xr:uid="{F6D67CF1-8685-400D-BF31-1DF7330BEDA1}"/>
    <cellStyle name="Note 4 2 14 2" xfId="30096" xr:uid="{B75FCBBE-6E3B-4A5B-8772-8A4D8BEAA94F}"/>
    <cellStyle name="Note 4 2 14 2 2" xfId="30097" xr:uid="{0EEB7FA1-22AE-4A7B-85AE-510E2E01E0C8}"/>
    <cellStyle name="Note 4 2 14 3" xfId="30098" xr:uid="{FCC254E0-24CF-4019-B4A3-7455E5E7C3CF}"/>
    <cellStyle name="Note 4 2 15" xfId="30099" xr:uid="{988DFE25-1A8F-40EA-AF41-4F232ADE7EF0}"/>
    <cellStyle name="Note 4 2 15 2" xfId="30100" xr:uid="{24A7E88F-5C43-4E0E-B610-CF54BEB456AB}"/>
    <cellStyle name="Note 4 2 15 2 2" xfId="30101" xr:uid="{9B7F772B-9F4A-4172-9C45-2D97B4ECF3A1}"/>
    <cellStyle name="Note 4 2 15 3" xfId="30102" xr:uid="{70070F6F-CB74-4A04-968F-60035FD6409A}"/>
    <cellStyle name="Note 4 2 16" xfId="30103" xr:uid="{076C07B8-B5A8-4AAB-B544-0250D4763C68}"/>
    <cellStyle name="Note 4 2 16 2" xfId="30104" xr:uid="{83B3E873-A4C7-4B1E-A96F-F94B7E305722}"/>
    <cellStyle name="Note 4 2 16 2 2" xfId="30105" xr:uid="{803CDA96-F300-4FD8-AD17-B278206E5C24}"/>
    <cellStyle name="Note 4 2 16 3" xfId="30106" xr:uid="{DAD0C146-53F0-468C-A01D-70AF025A0EFF}"/>
    <cellStyle name="Note 4 2 17" xfId="30107" xr:uid="{0433528F-A05C-4E0D-B695-0F714DAB67A2}"/>
    <cellStyle name="Note 4 2 17 2" xfId="30108" xr:uid="{AB62BC8B-E70C-4F7D-9A07-BAF20FA7750B}"/>
    <cellStyle name="Note 4 2 17 2 2" xfId="30109" xr:uid="{89C29ECC-589F-43D0-BD4F-9F42D9C6C7E9}"/>
    <cellStyle name="Note 4 2 17 3" xfId="30110" xr:uid="{C5B40D0E-B9B1-423B-B2B8-6D97293D6423}"/>
    <cellStyle name="Note 4 2 18" xfId="30111" xr:uid="{916480C5-66A9-4A53-A8D5-6EB774D5BC26}"/>
    <cellStyle name="Note 4 2 18 2" xfId="30112" xr:uid="{A59F0D9C-786B-4FD9-B7CB-BE056B684597}"/>
    <cellStyle name="Note 4 2 18 2 2" xfId="30113" xr:uid="{7453CAB9-C617-4F8E-83C1-B215ADBA8AC6}"/>
    <cellStyle name="Note 4 2 18 3" xfId="30114" xr:uid="{EB599A02-6281-4BAA-B64C-8F5C2640455C}"/>
    <cellStyle name="Note 4 2 19" xfId="30115" xr:uid="{37C1D74B-D5AF-42B7-BAC8-35E61BE90F6C}"/>
    <cellStyle name="Note 4 2 19 2" xfId="30116" xr:uid="{5562D75F-FDF5-4B70-846B-9CAEF72F9C55}"/>
    <cellStyle name="Note 4 2 19 2 2" xfId="30117" xr:uid="{222AAAF6-0CB8-4101-B3F0-2B16915E4FB6}"/>
    <cellStyle name="Note 4 2 19 3" xfId="30118" xr:uid="{220433D8-CCAC-46C2-822C-4D00899B293A}"/>
    <cellStyle name="Note 4 2 2" xfId="30119" xr:uid="{9B97FE47-B158-4AF9-806A-99945771D58E}"/>
    <cellStyle name="Note 4 2 2 10" xfId="30120" xr:uid="{2E2261D7-FD2B-4C13-BE53-54A5E9D9A0A1}"/>
    <cellStyle name="Note 4 2 2 10 2" xfId="30121" xr:uid="{7FAD0D75-F444-46B3-BB72-87B3BA1AD7E4}"/>
    <cellStyle name="Note 4 2 2 10 2 2" xfId="30122" xr:uid="{9CFF7BCB-C41A-43DA-8BAC-1098388FBABB}"/>
    <cellStyle name="Note 4 2 2 10 3" xfId="30123" xr:uid="{FEA49393-61FB-4C66-813B-024D4E0CCF7D}"/>
    <cellStyle name="Note 4 2 2 11" xfId="30124" xr:uid="{B8566A54-9838-4C24-B452-6B924374D1B0}"/>
    <cellStyle name="Note 4 2 2 11 2" xfId="30125" xr:uid="{4B3AFBCD-4027-48FB-90C0-1F4972E39D46}"/>
    <cellStyle name="Note 4 2 2 11 2 2" xfId="30126" xr:uid="{1C355A3B-0726-4355-8339-D108A9637591}"/>
    <cellStyle name="Note 4 2 2 11 3" xfId="30127" xr:uid="{FFEF226B-0BB0-4B96-AB0F-3D74CD866086}"/>
    <cellStyle name="Note 4 2 2 12" xfId="30128" xr:uid="{DA2C81E5-E565-4F82-8998-414258B4121A}"/>
    <cellStyle name="Note 4 2 2 12 2" xfId="30129" xr:uid="{2CF1F009-1FAC-4580-BA11-1E8339665C94}"/>
    <cellStyle name="Note 4 2 2 12 2 2" xfId="30130" xr:uid="{85305F81-9113-4121-B56C-26C4D5E95BC3}"/>
    <cellStyle name="Note 4 2 2 12 3" xfId="30131" xr:uid="{31873272-EE56-4630-AD74-4EC3795E39E0}"/>
    <cellStyle name="Note 4 2 2 13" xfId="30132" xr:uid="{72073040-6A13-4594-B50D-5A12D7CB8EB7}"/>
    <cellStyle name="Note 4 2 2 13 2" xfId="30133" xr:uid="{58F705A5-75CD-4FE7-BD9F-151EC1256AE0}"/>
    <cellStyle name="Note 4 2 2 13 2 2" xfId="30134" xr:uid="{325ECADD-03B6-45D9-86AD-4F5789C6AB1C}"/>
    <cellStyle name="Note 4 2 2 13 3" xfId="30135" xr:uid="{6AE4465C-5388-46DC-98C4-098205A62D5B}"/>
    <cellStyle name="Note 4 2 2 14" xfId="30136" xr:uid="{0D19C725-0476-4B8F-8F1C-2B8A7779A67B}"/>
    <cellStyle name="Note 4 2 2 14 2" xfId="30137" xr:uid="{9C2F92AC-90DE-4E03-A48F-7DBD832CAC21}"/>
    <cellStyle name="Note 4 2 2 14 2 2" xfId="30138" xr:uid="{2E60FA59-28E1-4C14-8B35-831F11694623}"/>
    <cellStyle name="Note 4 2 2 14 3" xfId="30139" xr:uid="{08E02F27-8828-4D7E-A0DF-6870C7FA9B4A}"/>
    <cellStyle name="Note 4 2 2 15" xfId="30140" xr:uid="{192F2390-BA85-4108-9D52-4673B6A1589A}"/>
    <cellStyle name="Note 4 2 2 15 2" xfId="30141" xr:uid="{5E58AA5B-8ED2-42AF-A186-5FF4928B38C2}"/>
    <cellStyle name="Note 4 2 2 15 2 2" xfId="30142" xr:uid="{B056AFA3-8282-4789-8C2E-27943B919D6E}"/>
    <cellStyle name="Note 4 2 2 15 3" xfId="30143" xr:uid="{FC9C847D-B869-49D2-A5E1-4E54BE263159}"/>
    <cellStyle name="Note 4 2 2 16" xfId="30144" xr:uid="{4CD0AAB1-0C43-4B01-8C1A-DC37A1D06CA3}"/>
    <cellStyle name="Note 4 2 2 16 2" xfId="30145" xr:uid="{DE6ACF30-F1DE-4BD6-9266-42CBBD335206}"/>
    <cellStyle name="Note 4 2 2 16 2 2" xfId="30146" xr:uid="{D07E33E9-6103-4B7F-985E-D73086DB5D95}"/>
    <cellStyle name="Note 4 2 2 16 3" xfId="30147" xr:uid="{16077B0A-621A-4543-8B38-61B30F173273}"/>
    <cellStyle name="Note 4 2 2 17" xfId="30148" xr:uid="{A56F944D-85F6-47A8-B2B2-00A6B43E338E}"/>
    <cellStyle name="Note 4 2 2 17 2" xfId="30149" xr:uid="{39FB462F-F13E-4DEF-8FD1-A89A56CA3820}"/>
    <cellStyle name="Note 4 2 2 17 2 2" xfId="30150" xr:uid="{D736AFBE-A804-415D-8394-B49B86B00327}"/>
    <cellStyle name="Note 4 2 2 17 3" xfId="30151" xr:uid="{24E67723-54DA-4BF3-B042-C19FBBF1348D}"/>
    <cellStyle name="Note 4 2 2 18" xfId="30152" xr:uid="{CD454CA5-D06C-4253-BE48-DBF1954B8185}"/>
    <cellStyle name="Note 4 2 2 18 2" xfId="30153" xr:uid="{EF147218-195D-4C0B-829E-B38762D2683D}"/>
    <cellStyle name="Note 4 2 2 18 2 2" xfId="30154" xr:uid="{9F164D88-7D10-4644-9D4F-3633DBF67C4B}"/>
    <cellStyle name="Note 4 2 2 18 3" xfId="30155" xr:uid="{F1A43BFA-AE60-49A7-B3F9-9FB55ADBA1CD}"/>
    <cellStyle name="Note 4 2 2 19" xfId="30156" xr:uid="{8CE8C8FD-776D-4A15-BC86-198750A830BB}"/>
    <cellStyle name="Note 4 2 2 19 2" xfId="30157" xr:uid="{894E43F5-3541-4FC4-BD70-0FA24E343F06}"/>
    <cellStyle name="Note 4 2 2 19 2 2" xfId="30158" xr:uid="{42C5A7C1-CED2-44CE-985C-1B1E4BF924D5}"/>
    <cellStyle name="Note 4 2 2 19 3" xfId="30159" xr:uid="{C1C4BD1F-B96B-42F6-B7DF-2B7DBB671102}"/>
    <cellStyle name="Note 4 2 2 2" xfId="30160" xr:uid="{70F02F68-DA7D-49F8-AB80-4166DC2F2DD6}"/>
    <cellStyle name="Note 4 2 2 2 10" xfId="30161" xr:uid="{E1624E47-BEEC-4E18-9BAD-664A09D74916}"/>
    <cellStyle name="Note 4 2 2 2 10 2" xfId="30162" xr:uid="{785317CA-9E49-4943-91E6-82BB1AE761ED}"/>
    <cellStyle name="Note 4 2 2 2 10 2 2" xfId="30163" xr:uid="{C2C603F5-3D25-44E3-8D13-9D3942ADC921}"/>
    <cellStyle name="Note 4 2 2 2 10 3" xfId="30164" xr:uid="{DFE0D9F1-E74D-4D12-9EB1-BE733B97AA4F}"/>
    <cellStyle name="Note 4 2 2 2 11" xfId="30165" xr:uid="{547B767C-76D9-4224-B23C-52E21D87F67E}"/>
    <cellStyle name="Note 4 2 2 2 11 2" xfId="30166" xr:uid="{A82D974A-821F-4E82-AE9C-4C48BD86E8A8}"/>
    <cellStyle name="Note 4 2 2 2 11 2 2" xfId="30167" xr:uid="{D362FA5A-39D1-4542-BE4C-3A4B27D8F0BE}"/>
    <cellStyle name="Note 4 2 2 2 11 3" xfId="30168" xr:uid="{2573A6EA-C182-43BA-B7D9-F1CCC193FB6E}"/>
    <cellStyle name="Note 4 2 2 2 12" xfId="30169" xr:uid="{BADF2721-9A84-439D-8AE7-1C6FDAB6720C}"/>
    <cellStyle name="Note 4 2 2 2 12 2" xfId="30170" xr:uid="{F07F9919-B002-4740-90C7-D91D298F9452}"/>
    <cellStyle name="Note 4 2 2 2 12 2 2" xfId="30171" xr:uid="{DC22CCE0-6CCC-4B86-91C8-1F5C0A83634B}"/>
    <cellStyle name="Note 4 2 2 2 12 3" xfId="30172" xr:uid="{6F60415A-1EFF-49E6-ADD7-D99E92E96D7E}"/>
    <cellStyle name="Note 4 2 2 2 13" xfId="30173" xr:uid="{365492F9-F4D2-4537-AAEA-0AA87C046946}"/>
    <cellStyle name="Note 4 2 2 2 13 2" xfId="30174" xr:uid="{C3228055-E121-4212-BA15-E712EE3ADB86}"/>
    <cellStyle name="Note 4 2 2 2 13 2 2" xfId="30175" xr:uid="{8864A658-DD1E-4924-B7DB-F9723495EC35}"/>
    <cellStyle name="Note 4 2 2 2 13 3" xfId="30176" xr:uid="{7FCF340A-AD97-434E-AA3C-D1790859E90B}"/>
    <cellStyle name="Note 4 2 2 2 14" xfId="30177" xr:uid="{9372947D-CED9-4426-AD48-5FD5C61ACB76}"/>
    <cellStyle name="Note 4 2 2 2 14 2" xfId="30178" xr:uid="{09428765-F985-4285-B562-D4BF1F3BF2CA}"/>
    <cellStyle name="Note 4 2 2 2 14 2 2" xfId="30179" xr:uid="{E13B0627-443A-473E-B483-D5EBA0A60CD3}"/>
    <cellStyle name="Note 4 2 2 2 14 3" xfId="30180" xr:uid="{4E8D15A8-EAE7-46A4-8770-F9DD5D8ECB2B}"/>
    <cellStyle name="Note 4 2 2 2 15" xfId="30181" xr:uid="{1E4F0724-C21D-42BB-81C8-55353B20D239}"/>
    <cellStyle name="Note 4 2 2 2 15 2" xfId="30182" xr:uid="{32F2A367-B2A8-49CF-95FF-5E582574D5A2}"/>
    <cellStyle name="Note 4 2 2 2 15 2 2" xfId="30183" xr:uid="{2AEB7D75-C76E-4D50-B37B-E5B07F3D7856}"/>
    <cellStyle name="Note 4 2 2 2 15 3" xfId="30184" xr:uid="{DA6BFD07-9010-46BD-BAE3-841DC756A8FB}"/>
    <cellStyle name="Note 4 2 2 2 16" xfId="30185" xr:uid="{47632EDD-ABE1-411A-A3A9-4391F2437693}"/>
    <cellStyle name="Note 4 2 2 2 16 2" xfId="30186" xr:uid="{D7DD4A4C-E453-4E86-8AAE-D3B743490646}"/>
    <cellStyle name="Note 4 2 2 2 16 2 2" xfId="30187" xr:uid="{D528707F-7A31-4E8D-A615-8DD7E83FBDF0}"/>
    <cellStyle name="Note 4 2 2 2 16 3" xfId="30188" xr:uid="{16C920C3-2BE0-40F2-AC93-422FCC787E96}"/>
    <cellStyle name="Note 4 2 2 2 17" xfId="30189" xr:uid="{6BF24EC1-6FCB-48C8-B7A4-7CA61784E58B}"/>
    <cellStyle name="Note 4 2 2 2 17 2" xfId="30190" xr:uid="{CEF962A2-F9BC-494E-A90A-BD66E6BEE64E}"/>
    <cellStyle name="Note 4 2 2 2 17 2 2" xfId="30191" xr:uid="{7FD8A822-0C8F-4C5E-BF71-608FD59F1FAC}"/>
    <cellStyle name="Note 4 2 2 2 17 3" xfId="30192" xr:uid="{4547056D-E7B2-40B0-954B-851A2BD3BD7A}"/>
    <cellStyle name="Note 4 2 2 2 18" xfId="30193" xr:uid="{968B8E2A-07EF-4473-8418-171F2D09F9DA}"/>
    <cellStyle name="Note 4 2 2 2 18 2" xfId="30194" xr:uid="{9D770D54-65E3-4E8D-909B-25F37F04C9E1}"/>
    <cellStyle name="Note 4 2 2 2 19" xfId="30195" xr:uid="{3F1F3F12-0B93-4C62-B435-260FD1AA8E8A}"/>
    <cellStyle name="Note 4 2 2 2 2" xfId="30196" xr:uid="{275DE04A-4147-490C-87DF-C54B933C62F8}"/>
    <cellStyle name="Note 4 2 2 2 2 10" xfId="30197" xr:uid="{31DF1848-0880-4C34-9E70-974AAFD6C34F}"/>
    <cellStyle name="Note 4 2 2 2 2 10 2" xfId="30198" xr:uid="{21154B9D-664F-40B9-B991-48B2D95107C8}"/>
    <cellStyle name="Note 4 2 2 2 2 10 2 2" xfId="30199" xr:uid="{99A450CD-40E1-4F13-B7A7-38CC569A5803}"/>
    <cellStyle name="Note 4 2 2 2 2 10 3" xfId="30200" xr:uid="{C078D434-7D3D-475D-9F02-440052022A2E}"/>
    <cellStyle name="Note 4 2 2 2 2 11" xfId="30201" xr:uid="{DF9A28DC-427E-40B4-99EE-0F312FACA48A}"/>
    <cellStyle name="Note 4 2 2 2 2 11 2" xfId="30202" xr:uid="{F8CAB5C6-BFD7-46FF-B327-5D8BBC2CE8B9}"/>
    <cellStyle name="Note 4 2 2 2 2 11 2 2" xfId="30203" xr:uid="{C7BDA1DA-83FB-4A0F-B4B6-D83EC84EFFBF}"/>
    <cellStyle name="Note 4 2 2 2 2 11 3" xfId="30204" xr:uid="{7D4CE2B3-8C5E-4083-9983-5D69B04A8F11}"/>
    <cellStyle name="Note 4 2 2 2 2 12" xfId="30205" xr:uid="{1CF4C749-8B2E-4688-A8E8-31DF75B2F3F8}"/>
    <cellStyle name="Note 4 2 2 2 2 12 2" xfId="30206" xr:uid="{CCB43AFD-FE22-41C4-9002-022AA9A1DF4C}"/>
    <cellStyle name="Note 4 2 2 2 2 12 2 2" xfId="30207" xr:uid="{8708CC3F-9AAD-43A9-9D97-6C6AAAB9B481}"/>
    <cellStyle name="Note 4 2 2 2 2 12 3" xfId="30208" xr:uid="{A237E602-4EBB-4C80-AB42-62EAA88EB6D9}"/>
    <cellStyle name="Note 4 2 2 2 2 13" xfId="30209" xr:uid="{A6E8FB7F-9182-476B-972E-AD9138A67CB2}"/>
    <cellStyle name="Note 4 2 2 2 2 13 2" xfId="30210" xr:uid="{AE66D95C-A760-4747-B2AC-60241F306142}"/>
    <cellStyle name="Note 4 2 2 2 2 13 2 2" xfId="30211" xr:uid="{6DD89C1B-D3B8-4422-B42B-7558BE4056B9}"/>
    <cellStyle name="Note 4 2 2 2 2 13 3" xfId="30212" xr:uid="{561892A6-859B-4239-AD0A-78CF3C346D5F}"/>
    <cellStyle name="Note 4 2 2 2 2 14" xfId="30213" xr:uid="{DDFD99A8-C1B7-422F-8422-D9F6BAD1818D}"/>
    <cellStyle name="Note 4 2 2 2 2 14 2" xfId="30214" xr:uid="{336B33C1-2A02-4922-8E4F-DEDE29A2495C}"/>
    <cellStyle name="Note 4 2 2 2 2 14 2 2" xfId="30215" xr:uid="{84DDA1F2-4D30-409C-A7AE-7F69F6A1B4F5}"/>
    <cellStyle name="Note 4 2 2 2 2 14 3" xfId="30216" xr:uid="{98594E79-73F7-4A89-AECE-9C6A52A4E8A2}"/>
    <cellStyle name="Note 4 2 2 2 2 15" xfId="30217" xr:uid="{4DD724FD-E509-4B4E-BFAE-EC4310121408}"/>
    <cellStyle name="Note 4 2 2 2 2 15 2" xfId="30218" xr:uid="{FFD2E15D-465D-48F5-B4BA-3784CBC48BA8}"/>
    <cellStyle name="Note 4 2 2 2 2 15 2 2" xfId="30219" xr:uid="{EBDA4E72-AC74-40CE-A15A-14FCBB8589E7}"/>
    <cellStyle name="Note 4 2 2 2 2 15 3" xfId="30220" xr:uid="{C5800B30-8C44-4B8A-A171-3F3E5EDC841E}"/>
    <cellStyle name="Note 4 2 2 2 2 16" xfId="30221" xr:uid="{2A51689E-553D-4C1A-A20A-67ED176C615F}"/>
    <cellStyle name="Note 4 2 2 2 2 16 2" xfId="30222" xr:uid="{0BCC2C52-AEA9-459C-B8EB-AA02BA732FD7}"/>
    <cellStyle name="Note 4 2 2 2 2 16 2 2" xfId="30223" xr:uid="{2806D34D-ACFB-4E29-B156-BE7E35DB32AC}"/>
    <cellStyle name="Note 4 2 2 2 2 16 3" xfId="30224" xr:uid="{C1D7691C-C437-4DDB-957D-FB462348100A}"/>
    <cellStyle name="Note 4 2 2 2 2 17" xfId="30225" xr:uid="{DA51235F-B157-4C82-B738-C539D9E6AF1D}"/>
    <cellStyle name="Note 4 2 2 2 2 17 2" xfId="30226" xr:uid="{62F00246-BD7B-4890-8A64-6230A6C05EB2}"/>
    <cellStyle name="Note 4 2 2 2 2 17 2 2" xfId="30227" xr:uid="{63BF34E4-0D93-4E97-8438-2B7D0BA53113}"/>
    <cellStyle name="Note 4 2 2 2 2 17 3" xfId="30228" xr:uid="{43B71DDC-2484-4E0A-935F-E6D581544038}"/>
    <cellStyle name="Note 4 2 2 2 2 18" xfId="30229" xr:uid="{A5F2D5FE-5320-4927-A36F-6EBFD4C25F89}"/>
    <cellStyle name="Note 4 2 2 2 2 18 2" xfId="30230" xr:uid="{41607AB6-BD60-4CF4-AAC0-5A3D667409E0}"/>
    <cellStyle name="Note 4 2 2 2 2 18 2 2" xfId="30231" xr:uid="{8E1B6A01-BE99-4C3D-898E-654C7D2F3FC9}"/>
    <cellStyle name="Note 4 2 2 2 2 18 3" xfId="30232" xr:uid="{2D9A4F95-0BCF-40C7-91E5-FFC71905223B}"/>
    <cellStyle name="Note 4 2 2 2 2 19" xfId="30233" xr:uid="{1A8B09D5-D9E7-45AC-B4A5-22186E6B3C5D}"/>
    <cellStyle name="Note 4 2 2 2 2 19 2" xfId="30234" xr:uid="{93EC9F6B-7B1C-4512-A5AD-B067A9705C9F}"/>
    <cellStyle name="Note 4 2 2 2 2 19 2 2" xfId="30235" xr:uid="{20A6546C-DE4F-4FCB-89F2-E56120C4F789}"/>
    <cellStyle name="Note 4 2 2 2 2 19 3" xfId="30236" xr:uid="{4FCEBF7C-F7F2-464E-A691-5A830FDF8F09}"/>
    <cellStyle name="Note 4 2 2 2 2 2" xfId="30237" xr:uid="{8533A194-C7F0-491D-B695-5B96A4461B59}"/>
    <cellStyle name="Note 4 2 2 2 2 2 2" xfId="30238" xr:uid="{6504E579-7DB7-44D1-8F9F-8358722BC035}"/>
    <cellStyle name="Note 4 2 2 2 2 2 2 2" xfId="30239" xr:uid="{4D7EB498-764D-4EA4-90B2-21E657D82D2A}"/>
    <cellStyle name="Note 4 2 2 2 2 2 2 3" xfId="30240" xr:uid="{D4873A03-A5C6-4120-BCE1-434E8ED5F8A4}"/>
    <cellStyle name="Note 4 2 2 2 2 2 3" xfId="30241" xr:uid="{E1FE865C-5693-42EA-A236-10BE9D0270A2}"/>
    <cellStyle name="Note 4 2 2 2 2 2 3 2" xfId="30242" xr:uid="{EDFFDF51-C398-46C9-B11E-D02CFA18D65D}"/>
    <cellStyle name="Note 4 2 2 2 2 2 4" xfId="30243" xr:uid="{ED12343F-A2EF-4845-8227-0886ADED5B07}"/>
    <cellStyle name="Note 4 2 2 2 2 20" xfId="30244" xr:uid="{9067EFD0-EFF3-49D3-B157-A6702AA3A946}"/>
    <cellStyle name="Note 4 2 2 2 2 20 2" xfId="30245" xr:uid="{1E0F5594-45E8-4575-9AAB-EC6034E703D8}"/>
    <cellStyle name="Note 4 2 2 2 2 20 2 2" xfId="30246" xr:uid="{43CA44AE-37FA-46A2-8181-7A35C1AA4344}"/>
    <cellStyle name="Note 4 2 2 2 2 20 3" xfId="30247" xr:uid="{631CDCD5-062D-4667-A3DB-8D8BC0CC6F8C}"/>
    <cellStyle name="Note 4 2 2 2 2 21" xfId="30248" xr:uid="{760F0DE9-353E-465D-95A8-9E03DD8BBD57}"/>
    <cellStyle name="Note 4 2 2 2 2 21 2" xfId="30249" xr:uid="{DDAAA99C-5942-4F6D-9FA0-9A29B885BF0D}"/>
    <cellStyle name="Note 4 2 2 2 2 22" xfId="30250" xr:uid="{FC7CD0A7-2E35-4BD0-B434-5483B1787D79}"/>
    <cellStyle name="Note 4 2 2 2 2 23" xfId="30251" xr:uid="{4F54609A-799A-4C69-9644-02468DD32E07}"/>
    <cellStyle name="Note 4 2 2 2 2 3" xfId="30252" xr:uid="{1E09EE8C-9F55-4C3C-9A15-3962FB37E198}"/>
    <cellStyle name="Note 4 2 2 2 2 3 2" xfId="30253" xr:uid="{C80FF909-E035-4C3C-BC5A-A5BC48C983A1}"/>
    <cellStyle name="Note 4 2 2 2 2 3 2 2" xfId="30254" xr:uid="{829C0920-046A-404E-BF2F-4E0EDD40276A}"/>
    <cellStyle name="Note 4 2 2 2 2 3 3" xfId="30255" xr:uid="{4E118E72-BCBD-41F1-8A8C-251A74751C3D}"/>
    <cellStyle name="Note 4 2 2 2 2 3 4" xfId="30256" xr:uid="{5CF2FA12-F84C-4E3F-A0E3-A095CF19906B}"/>
    <cellStyle name="Note 4 2 2 2 2 4" xfId="30257" xr:uid="{71F794D7-3BC3-415E-95E6-4267C2E402C9}"/>
    <cellStyle name="Note 4 2 2 2 2 4 2" xfId="30258" xr:uid="{99806DBA-4118-44C2-AFE3-D105E38AF65A}"/>
    <cellStyle name="Note 4 2 2 2 2 4 2 2" xfId="30259" xr:uid="{AF5C9107-EA56-469E-92ED-0EDC576EE99F}"/>
    <cellStyle name="Note 4 2 2 2 2 4 3" xfId="30260" xr:uid="{78AD0950-2487-44AE-A546-32D2C8B61112}"/>
    <cellStyle name="Note 4 2 2 2 2 4 4" xfId="30261" xr:uid="{99C288AD-02C4-4D8D-A3D3-4B289AE04D03}"/>
    <cellStyle name="Note 4 2 2 2 2 5" xfId="30262" xr:uid="{EA170720-C39E-4C50-AEBB-1B2A7D070E0C}"/>
    <cellStyle name="Note 4 2 2 2 2 5 2" xfId="30263" xr:uid="{4D5ECB9E-E84E-4E18-97A0-116A86D72415}"/>
    <cellStyle name="Note 4 2 2 2 2 5 2 2" xfId="30264" xr:uid="{7C318045-37DC-46AD-ACA7-17B5900A0B56}"/>
    <cellStyle name="Note 4 2 2 2 2 5 3" xfId="30265" xr:uid="{A725C2C3-2AEC-4C9C-9300-DB054B0D20B9}"/>
    <cellStyle name="Note 4 2 2 2 2 6" xfId="30266" xr:uid="{59C9A10D-9516-41A4-8B0B-CB71F9758F1F}"/>
    <cellStyle name="Note 4 2 2 2 2 6 2" xfId="30267" xr:uid="{51285C34-22AF-4727-B5EB-E7F7440112EF}"/>
    <cellStyle name="Note 4 2 2 2 2 6 2 2" xfId="30268" xr:uid="{B4BD55C1-C381-4736-86F5-F7EA10CD33B8}"/>
    <cellStyle name="Note 4 2 2 2 2 6 3" xfId="30269" xr:uid="{CA4BA27A-4EB8-48AD-A993-3D46C001F6F6}"/>
    <cellStyle name="Note 4 2 2 2 2 7" xfId="30270" xr:uid="{10D0DA60-0331-437B-9285-9295D36307A2}"/>
    <cellStyle name="Note 4 2 2 2 2 7 2" xfId="30271" xr:uid="{8696E370-1038-4DD0-94C7-83D3434077CB}"/>
    <cellStyle name="Note 4 2 2 2 2 7 2 2" xfId="30272" xr:uid="{6FF3805E-DBE3-423D-8780-69B383DD652A}"/>
    <cellStyle name="Note 4 2 2 2 2 7 3" xfId="30273" xr:uid="{635B6B2C-1511-4BD7-B515-18B6FC934C21}"/>
    <cellStyle name="Note 4 2 2 2 2 8" xfId="30274" xr:uid="{E7ED7DA5-3F7E-4B47-B058-F0695F44BF65}"/>
    <cellStyle name="Note 4 2 2 2 2 8 2" xfId="30275" xr:uid="{B454546B-E04C-463F-AD28-17B161B1D7E8}"/>
    <cellStyle name="Note 4 2 2 2 2 8 2 2" xfId="30276" xr:uid="{B44CA586-2C64-4149-8141-7F387AEFBAF8}"/>
    <cellStyle name="Note 4 2 2 2 2 8 3" xfId="30277" xr:uid="{8D11C565-B1B0-48E4-8193-32EAEDC293AD}"/>
    <cellStyle name="Note 4 2 2 2 2 9" xfId="30278" xr:uid="{7CF6AF55-103E-4E32-875E-0BD13D2516BD}"/>
    <cellStyle name="Note 4 2 2 2 2 9 2" xfId="30279" xr:uid="{ABA87EF8-3CAC-4EFA-9D14-DA17AA0E3027}"/>
    <cellStyle name="Note 4 2 2 2 2 9 2 2" xfId="30280" xr:uid="{2095E252-6E61-4824-829D-653D1942F72F}"/>
    <cellStyle name="Note 4 2 2 2 2 9 3" xfId="30281" xr:uid="{61D42AEC-59C4-4CC6-BC1E-60825B6E9ECB}"/>
    <cellStyle name="Note 4 2 2 2 20" xfId="30282" xr:uid="{C5782CBD-0AB1-4692-B7C7-8DBCEF1FC713}"/>
    <cellStyle name="Note 4 2 2 2 3" xfId="30283" xr:uid="{AF6971BD-AEC2-4C4C-90EE-DDB59406D4B8}"/>
    <cellStyle name="Note 4 2 2 2 3 2" xfId="30284" xr:uid="{5D3D2D0F-0AB5-4083-9EF8-073A19213414}"/>
    <cellStyle name="Note 4 2 2 2 3 2 2" xfId="30285" xr:uid="{B63EA8B8-9328-4094-95AD-874245C6466F}"/>
    <cellStyle name="Note 4 2 2 2 3 2 3" xfId="30286" xr:uid="{704A2E1B-00F7-4393-9C9C-3E1952189865}"/>
    <cellStyle name="Note 4 2 2 2 3 3" xfId="30287" xr:uid="{9B0BA61F-0AE5-4266-BF40-D929DEA033C3}"/>
    <cellStyle name="Note 4 2 2 2 3 3 2" xfId="30288" xr:uid="{5FBB7D31-83CB-48DE-8991-F496E86715B6}"/>
    <cellStyle name="Note 4 2 2 2 3 4" xfId="30289" xr:uid="{03187AFB-431B-497B-82FB-6FD66608E5CA}"/>
    <cellStyle name="Note 4 2 2 2 4" xfId="30290" xr:uid="{50CAB4B0-C9EF-405C-A6FC-3A39F77DABB0}"/>
    <cellStyle name="Note 4 2 2 2 4 2" xfId="30291" xr:uid="{51F15964-8528-4412-852B-AE8D42450B64}"/>
    <cellStyle name="Note 4 2 2 2 4 2 2" xfId="30292" xr:uid="{A3045F0B-7AEF-4724-957C-03ED01BCC121}"/>
    <cellStyle name="Note 4 2 2 2 4 3" xfId="30293" xr:uid="{90467B11-D7B8-4F22-B9EA-AFECDE9BFF23}"/>
    <cellStyle name="Note 4 2 2 2 4 4" xfId="30294" xr:uid="{E771D4C0-C27D-4C47-B087-93B6D56F2C76}"/>
    <cellStyle name="Note 4 2 2 2 5" xfId="30295" xr:uid="{CFED756F-1691-4BE3-AD4C-F6C5BFCFF2CF}"/>
    <cellStyle name="Note 4 2 2 2 5 2" xfId="30296" xr:uid="{2754235F-F83D-446F-9EFF-7B4B6BB2A296}"/>
    <cellStyle name="Note 4 2 2 2 5 2 2" xfId="30297" xr:uid="{568B6BF0-68F8-4BC1-A330-403BE78038B0}"/>
    <cellStyle name="Note 4 2 2 2 5 3" xfId="30298" xr:uid="{59E2CA63-C71B-48C5-8483-1BCA6469F9DA}"/>
    <cellStyle name="Note 4 2 2 2 5 4" xfId="30299" xr:uid="{9EC5C4B9-C3E4-4FA1-B639-03CAFB104374}"/>
    <cellStyle name="Note 4 2 2 2 6" xfId="30300" xr:uid="{036461F8-CD13-4E96-A51E-44501E243064}"/>
    <cellStyle name="Note 4 2 2 2 6 2" xfId="30301" xr:uid="{06307F99-9809-4E8C-BC5D-D52144752CD0}"/>
    <cellStyle name="Note 4 2 2 2 6 2 2" xfId="30302" xr:uid="{9B79D8F6-D39E-48AC-857D-3240B3BB8CCD}"/>
    <cellStyle name="Note 4 2 2 2 6 3" xfId="30303" xr:uid="{4A9740C2-DB51-4337-8C20-23B153A3C2BD}"/>
    <cellStyle name="Note 4 2 2 2 7" xfId="30304" xr:uid="{F8FA4D54-ACC2-4B5D-9EB5-627A68A3BE12}"/>
    <cellStyle name="Note 4 2 2 2 7 2" xfId="30305" xr:uid="{5FDD7C66-9C9A-4459-BECE-DAF48B12B6F9}"/>
    <cellStyle name="Note 4 2 2 2 7 2 2" xfId="30306" xr:uid="{D5781FB7-CD6B-4A9A-BEA3-0F396532A5C2}"/>
    <cellStyle name="Note 4 2 2 2 7 3" xfId="30307" xr:uid="{F9E24146-8ED8-4730-815F-C0B24B80F556}"/>
    <cellStyle name="Note 4 2 2 2 8" xfId="30308" xr:uid="{E4A9184E-5CFE-4D1E-963F-B8CC481F0A76}"/>
    <cellStyle name="Note 4 2 2 2 8 2" xfId="30309" xr:uid="{354280EA-9B26-4865-8350-E2DBA3C5002E}"/>
    <cellStyle name="Note 4 2 2 2 8 2 2" xfId="30310" xr:uid="{27C2AFCA-5AEE-402A-8E53-5CA4340A9561}"/>
    <cellStyle name="Note 4 2 2 2 8 3" xfId="30311" xr:uid="{CE27AB6C-A0C6-4DDD-B9CE-68788CC399CB}"/>
    <cellStyle name="Note 4 2 2 2 9" xfId="30312" xr:uid="{33197007-C798-4CA2-8810-8DF93999FEE1}"/>
    <cellStyle name="Note 4 2 2 2 9 2" xfId="30313" xr:uid="{5768D9DA-B9C6-4597-9731-34DED9902832}"/>
    <cellStyle name="Note 4 2 2 2 9 2 2" xfId="30314" xr:uid="{F7BD197B-EF3C-4875-9C59-01E7320A37FE}"/>
    <cellStyle name="Note 4 2 2 2 9 3" xfId="30315" xr:uid="{8C886B58-5252-4514-B9DD-ED97CD3EB0D1}"/>
    <cellStyle name="Note 4 2 2 20" xfId="30316" xr:uid="{B88226B0-9002-4516-A6E5-BC2EC70C7BE5}"/>
    <cellStyle name="Note 4 2 2 20 2" xfId="30317" xr:uid="{E487F066-48CC-4956-B554-096C3CFB9789}"/>
    <cellStyle name="Note 4 2 2 20 2 2" xfId="30318" xr:uid="{FB9B8AFB-EDC1-413A-90A0-5741B1E76542}"/>
    <cellStyle name="Note 4 2 2 20 3" xfId="30319" xr:uid="{A21566DA-0AAF-4164-A2CC-E130231EC334}"/>
    <cellStyle name="Note 4 2 2 21" xfId="30320" xr:uid="{14FF8A3E-4D07-4DD7-AE7D-242996826DAF}"/>
    <cellStyle name="Note 4 2 2 21 2" xfId="30321" xr:uid="{5EE24AC1-BD30-4E9A-869D-AB9ADFED4EDD}"/>
    <cellStyle name="Note 4 2 2 22" xfId="30322" xr:uid="{3A4E662C-7CE3-4005-BA2F-EC8078FD5E89}"/>
    <cellStyle name="Note 4 2 2 23" xfId="30323" xr:uid="{0B65D543-2511-4003-BC86-3050A25470F1}"/>
    <cellStyle name="Note 4 2 2 3" xfId="30324" xr:uid="{29CA4475-72A1-4675-B0DE-1E8CF8782543}"/>
    <cellStyle name="Note 4 2 2 3 10" xfId="30325" xr:uid="{DBA0D5FC-FDFD-41B5-9510-2CC5929AEBB9}"/>
    <cellStyle name="Note 4 2 2 3 10 2" xfId="30326" xr:uid="{947134F2-E22E-4914-97C3-02393659AB8E}"/>
    <cellStyle name="Note 4 2 2 3 10 2 2" xfId="30327" xr:uid="{3EEC4389-AB02-47E6-BCF6-6156B8B155ED}"/>
    <cellStyle name="Note 4 2 2 3 10 3" xfId="30328" xr:uid="{CEF0004E-013C-44FB-BDAA-2B19DE49AF53}"/>
    <cellStyle name="Note 4 2 2 3 11" xfId="30329" xr:uid="{89487132-C1F1-4FCB-B00D-D97891F02F28}"/>
    <cellStyle name="Note 4 2 2 3 11 2" xfId="30330" xr:uid="{0B4F23B2-B30C-4553-9D9C-F234D43C8F07}"/>
    <cellStyle name="Note 4 2 2 3 11 2 2" xfId="30331" xr:uid="{25FEF20B-4801-47F7-8C14-515107253524}"/>
    <cellStyle name="Note 4 2 2 3 11 3" xfId="30332" xr:uid="{86C1A278-0366-4641-BEDF-3A50C6F82FB5}"/>
    <cellStyle name="Note 4 2 2 3 12" xfId="30333" xr:uid="{3349CF5B-B63D-4D0F-BABD-5EFFD6BB4A4F}"/>
    <cellStyle name="Note 4 2 2 3 12 2" xfId="30334" xr:uid="{DE197361-01F7-4B5E-A50A-991E3661C43A}"/>
    <cellStyle name="Note 4 2 2 3 12 2 2" xfId="30335" xr:uid="{527806C6-E69B-48FD-9C1B-6E39B678FD5A}"/>
    <cellStyle name="Note 4 2 2 3 12 3" xfId="30336" xr:uid="{5B216F3D-F2FA-465A-8C07-195D696629A5}"/>
    <cellStyle name="Note 4 2 2 3 13" xfId="30337" xr:uid="{2CDF05C6-9522-44A7-B6C8-C6A0D77A7FE1}"/>
    <cellStyle name="Note 4 2 2 3 13 2" xfId="30338" xr:uid="{78FDA913-D05D-4718-ADF5-6C654DC38107}"/>
    <cellStyle name="Note 4 2 2 3 13 2 2" xfId="30339" xr:uid="{930D7630-CA84-484C-A311-9CED69646DE6}"/>
    <cellStyle name="Note 4 2 2 3 13 3" xfId="30340" xr:uid="{75FDA951-0BB5-4648-878F-A0D646393520}"/>
    <cellStyle name="Note 4 2 2 3 14" xfId="30341" xr:uid="{F8FEAB36-B483-4DAB-86F7-994E69DC8BB8}"/>
    <cellStyle name="Note 4 2 2 3 14 2" xfId="30342" xr:uid="{EAC0E706-979C-484C-88F7-7A31037CB1E4}"/>
    <cellStyle name="Note 4 2 2 3 14 2 2" xfId="30343" xr:uid="{01255C2B-1EA4-45D2-A41F-C3B4A6AAA1ED}"/>
    <cellStyle name="Note 4 2 2 3 14 3" xfId="30344" xr:uid="{12267219-5229-4A91-8D21-88E6CD3EEF40}"/>
    <cellStyle name="Note 4 2 2 3 15" xfId="30345" xr:uid="{5CDF0105-214F-430E-B825-40DB207D1F95}"/>
    <cellStyle name="Note 4 2 2 3 15 2" xfId="30346" xr:uid="{E2B7568C-80EF-407A-88EE-EA1C714B7431}"/>
    <cellStyle name="Note 4 2 2 3 15 2 2" xfId="30347" xr:uid="{AF910937-53BD-4794-BECC-0E34CA667E21}"/>
    <cellStyle name="Note 4 2 2 3 15 3" xfId="30348" xr:uid="{6B45B6AA-CD4C-43BB-B3B0-22C665FCB1E0}"/>
    <cellStyle name="Note 4 2 2 3 16" xfId="30349" xr:uid="{8150D018-736C-4D23-946A-E6E887B64B20}"/>
    <cellStyle name="Note 4 2 2 3 16 2" xfId="30350" xr:uid="{02DBD16A-37F6-4183-817C-A32F866215D2}"/>
    <cellStyle name="Note 4 2 2 3 16 2 2" xfId="30351" xr:uid="{118F96CC-084D-4872-A034-4213A6144241}"/>
    <cellStyle name="Note 4 2 2 3 16 3" xfId="30352" xr:uid="{9DF52444-54D8-42A6-A3E5-E7321EA870D8}"/>
    <cellStyle name="Note 4 2 2 3 17" xfId="30353" xr:uid="{DBBACAAB-62A4-4222-A6C6-4D6C48868D14}"/>
    <cellStyle name="Note 4 2 2 3 17 2" xfId="30354" xr:uid="{B6885FE9-5F83-4587-B73D-CC85F9C6BDAD}"/>
    <cellStyle name="Note 4 2 2 3 17 2 2" xfId="30355" xr:uid="{3C1CC83D-3FA9-44E9-8B75-A8E74DE10A92}"/>
    <cellStyle name="Note 4 2 2 3 17 3" xfId="30356" xr:uid="{B6C1D73F-6408-4E67-A890-2994CB25A611}"/>
    <cellStyle name="Note 4 2 2 3 18" xfId="30357" xr:uid="{C55BE963-975B-43AD-825C-1CF3BDE8BABA}"/>
    <cellStyle name="Note 4 2 2 3 18 2" xfId="30358" xr:uid="{2B39924C-9B60-4438-A6DE-3EF93A9A718E}"/>
    <cellStyle name="Note 4 2 2 3 19" xfId="30359" xr:uid="{76439E32-4DFF-45B6-A529-57ACAE65659F}"/>
    <cellStyle name="Note 4 2 2 3 2" xfId="30360" xr:uid="{5F7DAD44-0469-4B6E-AA05-BB0E90615EFD}"/>
    <cellStyle name="Note 4 2 2 3 2 10" xfId="30361" xr:uid="{61EE5196-58FF-423D-8789-BBA904A6C6D3}"/>
    <cellStyle name="Note 4 2 2 3 2 10 2" xfId="30362" xr:uid="{3BA1DF1F-2D75-464A-9BBB-216E50BCF9EC}"/>
    <cellStyle name="Note 4 2 2 3 2 10 2 2" xfId="30363" xr:uid="{AEAAE630-6507-44A9-8A12-32925F3D3999}"/>
    <cellStyle name="Note 4 2 2 3 2 10 3" xfId="30364" xr:uid="{286846C8-E481-4857-AE82-73768133B494}"/>
    <cellStyle name="Note 4 2 2 3 2 11" xfId="30365" xr:uid="{1F1ED84A-3197-4505-88C4-A76FCA39E54F}"/>
    <cellStyle name="Note 4 2 2 3 2 11 2" xfId="30366" xr:uid="{4E3D4AF3-CF8D-45A2-BAB3-70F8A9170B8B}"/>
    <cellStyle name="Note 4 2 2 3 2 11 2 2" xfId="30367" xr:uid="{5A3FBB1B-3101-4780-ADB5-C07AC08099F2}"/>
    <cellStyle name="Note 4 2 2 3 2 11 3" xfId="30368" xr:uid="{EBB29304-2F36-42C2-A780-E4B6E38DA6AC}"/>
    <cellStyle name="Note 4 2 2 3 2 12" xfId="30369" xr:uid="{33525F0F-5821-46CB-A62F-C8F1EC0B2E05}"/>
    <cellStyle name="Note 4 2 2 3 2 12 2" xfId="30370" xr:uid="{DB64C91D-92BD-4828-8509-D13ED77EC48C}"/>
    <cellStyle name="Note 4 2 2 3 2 12 2 2" xfId="30371" xr:uid="{2F0A378E-101C-428D-8AF5-3DF7EEA09F1E}"/>
    <cellStyle name="Note 4 2 2 3 2 12 3" xfId="30372" xr:uid="{7C4D0AB5-ECCC-4BAC-BC6F-F76ACAD7BAE1}"/>
    <cellStyle name="Note 4 2 2 3 2 13" xfId="30373" xr:uid="{C471E288-2C09-4D43-8164-5F8DB83116F7}"/>
    <cellStyle name="Note 4 2 2 3 2 13 2" xfId="30374" xr:uid="{A624FF84-5F5E-41B4-A1F1-EAF7DC343DD4}"/>
    <cellStyle name="Note 4 2 2 3 2 13 2 2" xfId="30375" xr:uid="{230CFE18-DCD1-4692-BBAD-0E830E8B4F7F}"/>
    <cellStyle name="Note 4 2 2 3 2 13 3" xfId="30376" xr:uid="{5A6B86DD-9EA3-4BA6-9709-7817F57F7987}"/>
    <cellStyle name="Note 4 2 2 3 2 14" xfId="30377" xr:uid="{F1BFA8F6-97E8-4355-8956-5B92418C275B}"/>
    <cellStyle name="Note 4 2 2 3 2 14 2" xfId="30378" xr:uid="{8F32DE32-63EA-4C71-9B4A-FC32A9928AB0}"/>
    <cellStyle name="Note 4 2 2 3 2 14 2 2" xfId="30379" xr:uid="{34CD46E4-EE4C-4708-AD80-CC907D63A029}"/>
    <cellStyle name="Note 4 2 2 3 2 14 3" xfId="30380" xr:uid="{4344A41D-A5A0-4FB8-9310-432BE92043EA}"/>
    <cellStyle name="Note 4 2 2 3 2 15" xfId="30381" xr:uid="{1C30052F-37D3-4C12-ABD0-DF291A6B6352}"/>
    <cellStyle name="Note 4 2 2 3 2 15 2" xfId="30382" xr:uid="{A64CA433-6569-49CE-B73F-5089145CCB3C}"/>
    <cellStyle name="Note 4 2 2 3 2 15 2 2" xfId="30383" xr:uid="{4A4F40EF-64C9-4CEE-BD0D-7FD80A86865F}"/>
    <cellStyle name="Note 4 2 2 3 2 15 3" xfId="30384" xr:uid="{6984759E-7B35-4AE4-B3EB-6B702CC7626B}"/>
    <cellStyle name="Note 4 2 2 3 2 16" xfId="30385" xr:uid="{87C12E2E-A883-44A7-9063-656B85AEC86B}"/>
    <cellStyle name="Note 4 2 2 3 2 16 2" xfId="30386" xr:uid="{66F4A4B5-8BED-4EA4-83F9-B99077C2DC95}"/>
    <cellStyle name="Note 4 2 2 3 2 16 2 2" xfId="30387" xr:uid="{7FF163E7-23C3-4514-8F29-E40D0FB17066}"/>
    <cellStyle name="Note 4 2 2 3 2 16 3" xfId="30388" xr:uid="{6B0CD429-FD8F-4D71-BEFE-DB2F1DAD36C7}"/>
    <cellStyle name="Note 4 2 2 3 2 17" xfId="30389" xr:uid="{F50E0DAA-26A0-4E58-9AED-E5C64A511CE2}"/>
    <cellStyle name="Note 4 2 2 3 2 17 2" xfId="30390" xr:uid="{56EF765D-0B10-46D4-B1DC-CCDC78403C4E}"/>
    <cellStyle name="Note 4 2 2 3 2 17 2 2" xfId="30391" xr:uid="{4919582F-A0BE-41C6-8426-8C81FE3497C6}"/>
    <cellStyle name="Note 4 2 2 3 2 17 3" xfId="30392" xr:uid="{5016CF7A-8BB5-44E3-8025-EE94F368B000}"/>
    <cellStyle name="Note 4 2 2 3 2 18" xfId="30393" xr:uid="{D9A59060-8547-40F4-A1D4-2C49B5A59A43}"/>
    <cellStyle name="Note 4 2 2 3 2 18 2" xfId="30394" xr:uid="{86682D1E-D9E3-41C7-A6F2-C3B43E89E8DB}"/>
    <cellStyle name="Note 4 2 2 3 2 18 2 2" xfId="30395" xr:uid="{1C4C9AFE-8586-4E7A-A19F-87DCE38664AA}"/>
    <cellStyle name="Note 4 2 2 3 2 18 3" xfId="30396" xr:uid="{8A77BA21-AF8A-45A9-AC9B-9F591DE597B3}"/>
    <cellStyle name="Note 4 2 2 3 2 19" xfId="30397" xr:uid="{8C2809EC-1D3B-45B6-B516-86905B2A8B20}"/>
    <cellStyle name="Note 4 2 2 3 2 19 2" xfId="30398" xr:uid="{63F76A49-39E0-49AF-801E-9AF9120B8CE7}"/>
    <cellStyle name="Note 4 2 2 3 2 19 2 2" xfId="30399" xr:uid="{5C2AB176-6FAA-42AC-9C3E-5C8F4CE9E35E}"/>
    <cellStyle name="Note 4 2 2 3 2 19 3" xfId="30400" xr:uid="{8E755B52-CA9C-4A31-AB23-77A9414E6F90}"/>
    <cellStyle name="Note 4 2 2 3 2 2" xfId="30401" xr:uid="{9FBAC567-A1D4-4BBB-804E-B8C001CC23F6}"/>
    <cellStyle name="Note 4 2 2 3 2 2 2" xfId="30402" xr:uid="{A2C7AB73-8DA9-4C50-AAEC-3D335C6D275D}"/>
    <cellStyle name="Note 4 2 2 3 2 2 2 2" xfId="30403" xr:uid="{6F918B51-7320-4491-AA7B-1D7B294E3A8E}"/>
    <cellStyle name="Note 4 2 2 3 2 2 3" xfId="30404" xr:uid="{534992E0-F1D2-47C4-BC10-3A238F1884DD}"/>
    <cellStyle name="Note 4 2 2 3 2 2 4" xfId="30405" xr:uid="{F05193DE-3326-4893-8F52-484A229BAB55}"/>
    <cellStyle name="Note 4 2 2 3 2 20" xfId="30406" xr:uid="{5E0F960D-C76B-4E41-A8BC-2A920559C59D}"/>
    <cellStyle name="Note 4 2 2 3 2 20 2" xfId="30407" xr:uid="{0EB46642-3ABF-4858-85A1-6D7C29D30372}"/>
    <cellStyle name="Note 4 2 2 3 2 20 2 2" xfId="30408" xr:uid="{8A939F77-5CD4-4F55-9CBD-512E19747EBB}"/>
    <cellStyle name="Note 4 2 2 3 2 20 3" xfId="30409" xr:uid="{5A919B7C-1159-4946-8677-6AC8066CFDB5}"/>
    <cellStyle name="Note 4 2 2 3 2 21" xfId="30410" xr:uid="{66D3DA80-AB25-4F7E-BD86-EB9A4876EBC0}"/>
    <cellStyle name="Note 4 2 2 3 2 21 2" xfId="30411" xr:uid="{72FE2A3D-D143-4CFC-8A29-B01ACA8BF0DB}"/>
    <cellStyle name="Note 4 2 2 3 2 22" xfId="30412" xr:uid="{28BE24D8-32C1-4C74-9EB6-CC44F1975BC5}"/>
    <cellStyle name="Note 4 2 2 3 2 23" xfId="30413" xr:uid="{716FEE23-7BB2-409A-9161-D410A14BCB2A}"/>
    <cellStyle name="Note 4 2 2 3 2 3" xfId="30414" xr:uid="{43916F9D-3828-4778-87D2-05CCA72C51E2}"/>
    <cellStyle name="Note 4 2 2 3 2 3 2" xfId="30415" xr:uid="{38663CE7-B72A-4670-99DD-46131CED4ED7}"/>
    <cellStyle name="Note 4 2 2 3 2 3 2 2" xfId="30416" xr:uid="{135F3C87-3C4C-44FB-86C5-0A3AB59C1CDF}"/>
    <cellStyle name="Note 4 2 2 3 2 3 3" xfId="30417" xr:uid="{0ED10C3D-D526-4548-94B9-1CB01E665D89}"/>
    <cellStyle name="Note 4 2 2 3 2 3 4" xfId="30418" xr:uid="{B2115BE9-2015-4F93-9C70-240E2FDB3841}"/>
    <cellStyle name="Note 4 2 2 3 2 4" xfId="30419" xr:uid="{CC5231A6-DF5B-4EBC-B871-DE3D7A6BE1B3}"/>
    <cellStyle name="Note 4 2 2 3 2 4 2" xfId="30420" xr:uid="{6315DB2E-B8A5-4FF0-93DA-E55F50547AC7}"/>
    <cellStyle name="Note 4 2 2 3 2 4 2 2" xfId="30421" xr:uid="{5121DB1B-D412-4216-A892-3D86D38A6DBF}"/>
    <cellStyle name="Note 4 2 2 3 2 4 3" xfId="30422" xr:uid="{F7301FF8-BDEA-4B9F-BA60-0B89F9E6F859}"/>
    <cellStyle name="Note 4 2 2 3 2 5" xfId="30423" xr:uid="{7A2CBF70-120F-4CAD-93CB-EC822300B8CD}"/>
    <cellStyle name="Note 4 2 2 3 2 5 2" xfId="30424" xr:uid="{35E2F0ED-BAF0-451B-9AD7-0D63562B12A7}"/>
    <cellStyle name="Note 4 2 2 3 2 5 2 2" xfId="30425" xr:uid="{091A3B81-6696-4332-973F-C5EE823A1B5C}"/>
    <cellStyle name="Note 4 2 2 3 2 5 3" xfId="30426" xr:uid="{A477AC6B-7D10-4012-89C8-F40E3F8DFAFF}"/>
    <cellStyle name="Note 4 2 2 3 2 6" xfId="30427" xr:uid="{CD300751-F339-458C-B8D4-50C2F99D11EB}"/>
    <cellStyle name="Note 4 2 2 3 2 6 2" xfId="30428" xr:uid="{1F52DB78-90CC-441B-A7D5-D56334F3594F}"/>
    <cellStyle name="Note 4 2 2 3 2 6 2 2" xfId="30429" xr:uid="{3967302A-9A4E-4DF2-A6CE-00D3E40B1A77}"/>
    <cellStyle name="Note 4 2 2 3 2 6 3" xfId="30430" xr:uid="{C04805C6-D28E-4991-B065-F5CF1AD8316E}"/>
    <cellStyle name="Note 4 2 2 3 2 7" xfId="30431" xr:uid="{712A1ACA-89BB-49C6-B911-613049987B7B}"/>
    <cellStyle name="Note 4 2 2 3 2 7 2" xfId="30432" xr:uid="{EE8145ED-5E92-45F4-8433-638A259F3004}"/>
    <cellStyle name="Note 4 2 2 3 2 7 2 2" xfId="30433" xr:uid="{FA7AC156-26BB-406B-86EC-245ACF4E10E6}"/>
    <cellStyle name="Note 4 2 2 3 2 7 3" xfId="30434" xr:uid="{B5F616A1-8AF0-4A05-815A-17ED262BA5B7}"/>
    <cellStyle name="Note 4 2 2 3 2 8" xfId="30435" xr:uid="{69C70D4A-7186-431C-B450-A85F4CA089A5}"/>
    <cellStyle name="Note 4 2 2 3 2 8 2" xfId="30436" xr:uid="{748265C5-C210-4756-8582-743475907949}"/>
    <cellStyle name="Note 4 2 2 3 2 8 2 2" xfId="30437" xr:uid="{7A1CDECB-735D-420F-9852-41548E9403A7}"/>
    <cellStyle name="Note 4 2 2 3 2 8 3" xfId="30438" xr:uid="{9CC5EFF8-CFB9-43D9-BA69-AD6C0CA6753E}"/>
    <cellStyle name="Note 4 2 2 3 2 9" xfId="30439" xr:uid="{654244D1-C369-4E0D-8161-1AEDE491A48F}"/>
    <cellStyle name="Note 4 2 2 3 2 9 2" xfId="30440" xr:uid="{176C7840-A149-4297-894E-47C9C48C6B33}"/>
    <cellStyle name="Note 4 2 2 3 2 9 2 2" xfId="30441" xr:uid="{A7CBCD41-25DD-4B44-943D-1F9CF7D31504}"/>
    <cellStyle name="Note 4 2 2 3 2 9 3" xfId="30442" xr:uid="{1679B542-C0EB-40EB-BB14-F00247E515B8}"/>
    <cellStyle name="Note 4 2 2 3 20" xfId="30443" xr:uid="{9489A16B-090A-40F2-9B38-34A2310EC11A}"/>
    <cellStyle name="Note 4 2 2 3 3" xfId="30444" xr:uid="{3B4F7516-8E48-4926-B805-472D460D56D9}"/>
    <cellStyle name="Note 4 2 2 3 3 2" xfId="30445" xr:uid="{BABF6447-0DCD-4B26-9E31-18E8BB4B23B0}"/>
    <cellStyle name="Note 4 2 2 3 3 2 2" xfId="30446" xr:uid="{CAB4C99B-88D7-4ECD-89C1-337D25AF8454}"/>
    <cellStyle name="Note 4 2 2 3 3 3" xfId="30447" xr:uid="{26966BE5-19B4-40B9-B218-D1702681CDD8}"/>
    <cellStyle name="Note 4 2 2 3 3 4" xfId="30448" xr:uid="{9B14F673-F18D-4D7A-839C-02DBB9E2268A}"/>
    <cellStyle name="Note 4 2 2 3 4" xfId="30449" xr:uid="{38DEBDE8-970C-4F2D-A469-EDCEE2941027}"/>
    <cellStyle name="Note 4 2 2 3 4 2" xfId="30450" xr:uid="{901E5046-2726-402A-92F2-1AB830421CDC}"/>
    <cellStyle name="Note 4 2 2 3 4 2 2" xfId="30451" xr:uid="{3CCB1EDA-BD82-486B-B8AE-194AA0D080DC}"/>
    <cellStyle name="Note 4 2 2 3 4 3" xfId="30452" xr:uid="{C488F907-FA60-4FC0-A69E-F57248FB75FB}"/>
    <cellStyle name="Note 4 2 2 3 4 4" xfId="30453" xr:uid="{36C4F49A-0EE9-428C-8D16-ADDD0C88B5CD}"/>
    <cellStyle name="Note 4 2 2 3 5" xfId="30454" xr:uid="{B61E6E06-6040-441E-9321-BEFA316499E5}"/>
    <cellStyle name="Note 4 2 2 3 5 2" xfId="30455" xr:uid="{A9774A81-5930-43D3-B435-A0092CC3BD1B}"/>
    <cellStyle name="Note 4 2 2 3 5 2 2" xfId="30456" xr:uid="{9D280F98-D8E4-408C-9F3D-C338CBCC8770}"/>
    <cellStyle name="Note 4 2 2 3 5 3" xfId="30457" xr:uid="{655DD742-6935-4736-A33A-5D2369034B74}"/>
    <cellStyle name="Note 4 2 2 3 6" xfId="30458" xr:uid="{D738E7DE-F842-4A98-B0A7-3B2B987A716D}"/>
    <cellStyle name="Note 4 2 2 3 6 2" xfId="30459" xr:uid="{3AE26D0D-76B9-4B7A-B5BA-A713C0B402D4}"/>
    <cellStyle name="Note 4 2 2 3 6 2 2" xfId="30460" xr:uid="{A07CEC6F-6287-4888-A2E1-E87128CB78FA}"/>
    <cellStyle name="Note 4 2 2 3 6 3" xfId="30461" xr:uid="{7DFC8604-180F-425D-8467-EC4B3E21059F}"/>
    <cellStyle name="Note 4 2 2 3 7" xfId="30462" xr:uid="{6DFB3CC8-B05A-40D2-AF6A-45FD3DF1528D}"/>
    <cellStyle name="Note 4 2 2 3 7 2" xfId="30463" xr:uid="{F592884C-07A0-487A-AC98-A5DD69A8870F}"/>
    <cellStyle name="Note 4 2 2 3 7 2 2" xfId="30464" xr:uid="{4D1122FE-D430-49AD-ACE7-FEFDF47E6EC4}"/>
    <cellStyle name="Note 4 2 2 3 7 3" xfId="30465" xr:uid="{BCF9EBAE-AF59-450D-AC61-D4EA004D9469}"/>
    <cellStyle name="Note 4 2 2 3 8" xfId="30466" xr:uid="{2BB73C39-E851-4264-BBA8-37D47FE4D284}"/>
    <cellStyle name="Note 4 2 2 3 8 2" xfId="30467" xr:uid="{F26B7400-9282-4997-94EB-309F7764FD02}"/>
    <cellStyle name="Note 4 2 2 3 8 2 2" xfId="30468" xr:uid="{54F7AAF6-23CD-41E1-93E6-AA41116BEC24}"/>
    <cellStyle name="Note 4 2 2 3 8 3" xfId="30469" xr:uid="{5CA19FC7-7CFD-4EDD-877A-6299379EA1DB}"/>
    <cellStyle name="Note 4 2 2 3 9" xfId="30470" xr:uid="{B0EA4479-7565-423E-B2F2-65BB29FDE095}"/>
    <cellStyle name="Note 4 2 2 3 9 2" xfId="30471" xr:uid="{BAA7E78D-027E-47CB-9A3B-6C1B2168CD3B}"/>
    <cellStyle name="Note 4 2 2 3 9 2 2" xfId="30472" xr:uid="{3601B456-8285-402D-A58D-7B0B184BFBAA}"/>
    <cellStyle name="Note 4 2 2 3 9 3" xfId="30473" xr:uid="{B42BBDF3-3E06-4A7C-B741-E98403439ED4}"/>
    <cellStyle name="Note 4 2 2 4" xfId="30474" xr:uid="{0F6969A7-F44F-46AD-9417-EE3A106564FF}"/>
    <cellStyle name="Note 4 2 2 4 10" xfId="30475" xr:uid="{26A40F1E-2D44-4E2C-9A0F-ABFE5689A9ED}"/>
    <cellStyle name="Note 4 2 2 4 10 2" xfId="30476" xr:uid="{309BF6FA-2321-424B-8DCA-B79CDE054911}"/>
    <cellStyle name="Note 4 2 2 4 10 2 2" xfId="30477" xr:uid="{1649F73D-AEDA-4D08-A9A8-2DD96C66A78A}"/>
    <cellStyle name="Note 4 2 2 4 10 3" xfId="30478" xr:uid="{3CB33988-6230-4214-A9C2-0721B5BB0926}"/>
    <cellStyle name="Note 4 2 2 4 11" xfId="30479" xr:uid="{B604CA95-EEEE-4787-9D62-89EC16DCB45C}"/>
    <cellStyle name="Note 4 2 2 4 11 2" xfId="30480" xr:uid="{206B060A-05C5-40F0-94FE-931EB711420B}"/>
    <cellStyle name="Note 4 2 2 4 11 2 2" xfId="30481" xr:uid="{76EEA2AB-A2E5-47F7-9BDE-827ED6670F16}"/>
    <cellStyle name="Note 4 2 2 4 11 3" xfId="30482" xr:uid="{8082D3C5-87B2-4201-AF0E-CDD383A94181}"/>
    <cellStyle name="Note 4 2 2 4 12" xfId="30483" xr:uid="{A6B47090-64F6-4435-9B20-CC7DCD64A1EF}"/>
    <cellStyle name="Note 4 2 2 4 12 2" xfId="30484" xr:uid="{D7A5F0D9-BFCA-4C86-915C-F7C4EDB28FAC}"/>
    <cellStyle name="Note 4 2 2 4 12 2 2" xfId="30485" xr:uid="{32E80858-A6CE-4A73-89A4-386B08D06709}"/>
    <cellStyle name="Note 4 2 2 4 12 3" xfId="30486" xr:uid="{7E162E6C-1B7F-4C72-9C62-F7E33F7A11B7}"/>
    <cellStyle name="Note 4 2 2 4 13" xfId="30487" xr:uid="{358EDEEB-82B2-44F4-BD9E-40BE3CC9CAC1}"/>
    <cellStyle name="Note 4 2 2 4 13 2" xfId="30488" xr:uid="{93495C0D-45B4-42F7-B9F7-4592D3F80A96}"/>
    <cellStyle name="Note 4 2 2 4 13 2 2" xfId="30489" xr:uid="{92B18F1A-E40E-461D-A4ED-239470B57644}"/>
    <cellStyle name="Note 4 2 2 4 13 3" xfId="30490" xr:uid="{FB8C06F0-D228-41B6-8A27-26F1877F01C5}"/>
    <cellStyle name="Note 4 2 2 4 14" xfId="30491" xr:uid="{64153CAD-2775-425C-AF66-5F8535155717}"/>
    <cellStyle name="Note 4 2 2 4 14 2" xfId="30492" xr:uid="{B97BE067-511D-4269-A9DA-4576FF559BF9}"/>
    <cellStyle name="Note 4 2 2 4 14 2 2" xfId="30493" xr:uid="{05B0185A-E5E2-4D36-8081-E97B6100C634}"/>
    <cellStyle name="Note 4 2 2 4 14 3" xfId="30494" xr:uid="{F1B7019D-1D84-4FD0-964A-E4DB3AD35475}"/>
    <cellStyle name="Note 4 2 2 4 15" xfId="30495" xr:uid="{0FBDE46D-56B4-4738-AD96-DC328D309128}"/>
    <cellStyle name="Note 4 2 2 4 15 2" xfId="30496" xr:uid="{F13FE5D8-03CA-4168-ABFE-DBBE38A3715E}"/>
    <cellStyle name="Note 4 2 2 4 15 2 2" xfId="30497" xr:uid="{459D2B5E-0E2B-46A9-937B-052A104FC5AF}"/>
    <cellStyle name="Note 4 2 2 4 15 3" xfId="30498" xr:uid="{28DC88D2-161D-4F29-A0C0-B5BBF787AA39}"/>
    <cellStyle name="Note 4 2 2 4 16" xfId="30499" xr:uid="{0A0885E7-2A42-4BB3-A6F3-31F5F6306C61}"/>
    <cellStyle name="Note 4 2 2 4 16 2" xfId="30500" xr:uid="{A1E75AB0-D61B-407C-9A1C-C18D9A656F8A}"/>
    <cellStyle name="Note 4 2 2 4 16 2 2" xfId="30501" xr:uid="{E033A5CF-88E1-48B9-A35B-692D4E581B95}"/>
    <cellStyle name="Note 4 2 2 4 16 3" xfId="30502" xr:uid="{A7E86CE0-CEB8-4A5A-9B55-3C95CACF4964}"/>
    <cellStyle name="Note 4 2 2 4 17" xfId="30503" xr:uid="{4D0216A7-A0C8-438C-9AF6-1F4F486E3A52}"/>
    <cellStyle name="Note 4 2 2 4 17 2" xfId="30504" xr:uid="{3D8802B4-2E54-4910-8876-6A7470529FC4}"/>
    <cellStyle name="Note 4 2 2 4 17 2 2" xfId="30505" xr:uid="{5CD846DA-DB04-40C2-A087-8798B4B0EB07}"/>
    <cellStyle name="Note 4 2 2 4 17 3" xfId="30506" xr:uid="{3D472D4F-50B8-477D-B5ED-BF21BFC7D0C1}"/>
    <cellStyle name="Note 4 2 2 4 18" xfId="30507" xr:uid="{443DD551-5FFC-4AB2-A1F3-F655E7F7372F}"/>
    <cellStyle name="Note 4 2 2 4 18 2" xfId="30508" xr:uid="{FD2101EA-ACBC-4A60-B614-C2E48DFFC012}"/>
    <cellStyle name="Note 4 2 2 4 18 2 2" xfId="30509" xr:uid="{4A8EEA82-479A-4627-B73D-85C171F297E0}"/>
    <cellStyle name="Note 4 2 2 4 18 3" xfId="30510" xr:uid="{5CC97FB5-2CF3-4988-A067-3759B095B22B}"/>
    <cellStyle name="Note 4 2 2 4 19" xfId="30511" xr:uid="{9611C19A-A3A5-4E62-AA0A-6B851A14924A}"/>
    <cellStyle name="Note 4 2 2 4 19 2" xfId="30512" xr:uid="{72AB4841-B929-4E35-8378-0E4A3A747D6D}"/>
    <cellStyle name="Note 4 2 2 4 19 2 2" xfId="30513" xr:uid="{F1705E90-D80D-435D-B3EE-69EFEAF3235C}"/>
    <cellStyle name="Note 4 2 2 4 19 3" xfId="30514" xr:uid="{F31585E0-41F7-41B7-B055-7A9F9663DE57}"/>
    <cellStyle name="Note 4 2 2 4 2" xfId="30515" xr:uid="{F2CDCE6B-18CF-4B8D-BCD6-0B4F03840FD4}"/>
    <cellStyle name="Note 4 2 2 4 2 10" xfId="30516" xr:uid="{170F4552-C478-4A6D-86A9-7CFC3EDFCB67}"/>
    <cellStyle name="Note 4 2 2 4 2 10 2" xfId="30517" xr:uid="{4B628AC6-56A4-4B1E-A23D-2E056C2E6E80}"/>
    <cellStyle name="Note 4 2 2 4 2 10 2 2" xfId="30518" xr:uid="{C0FC0731-6AC2-4AE4-B55D-0BD821343EB6}"/>
    <cellStyle name="Note 4 2 2 4 2 10 3" xfId="30519" xr:uid="{960B6A95-823A-4C43-9874-C1754DF15CD5}"/>
    <cellStyle name="Note 4 2 2 4 2 11" xfId="30520" xr:uid="{902D4CAA-8230-4E82-AB61-5848BD3FE93C}"/>
    <cellStyle name="Note 4 2 2 4 2 11 2" xfId="30521" xr:uid="{2274F645-6B12-4E90-A98A-B144B38E30FF}"/>
    <cellStyle name="Note 4 2 2 4 2 11 2 2" xfId="30522" xr:uid="{F70BEB9E-8C7A-4B91-B070-3478869CBB52}"/>
    <cellStyle name="Note 4 2 2 4 2 11 3" xfId="30523" xr:uid="{119B11A1-4B25-4C52-929E-956700EBB152}"/>
    <cellStyle name="Note 4 2 2 4 2 12" xfId="30524" xr:uid="{0B1B4993-5D85-4F12-A57C-0FAFDB972A60}"/>
    <cellStyle name="Note 4 2 2 4 2 12 2" xfId="30525" xr:uid="{154E1580-AB98-4938-9052-EEE9C77B1439}"/>
    <cellStyle name="Note 4 2 2 4 2 12 2 2" xfId="30526" xr:uid="{807B14F7-3C0B-4553-A856-EBE09B0753E5}"/>
    <cellStyle name="Note 4 2 2 4 2 12 3" xfId="30527" xr:uid="{333201F3-7ADA-442C-A27D-7D082DE328B6}"/>
    <cellStyle name="Note 4 2 2 4 2 13" xfId="30528" xr:uid="{55C93AF4-BAEA-41DF-863A-3D1296177638}"/>
    <cellStyle name="Note 4 2 2 4 2 13 2" xfId="30529" xr:uid="{E82D0E16-77AB-4AB3-ACCA-0D6154FA31DB}"/>
    <cellStyle name="Note 4 2 2 4 2 13 2 2" xfId="30530" xr:uid="{B81B15E3-B652-4479-BFE1-2CCAA08ED072}"/>
    <cellStyle name="Note 4 2 2 4 2 13 3" xfId="30531" xr:uid="{C0A30D5D-78F5-4407-9673-54D9AA3BDAAE}"/>
    <cellStyle name="Note 4 2 2 4 2 14" xfId="30532" xr:uid="{B7ABD09D-10E8-4487-8758-A1A6FC6FEA6B}"/>
    <cellStyle name="Note 4 2 2 4 2 14 2" xfId="30533" xr:uid="{BEBBDCE0-3C80-428B-BF6F-66745BC5CE74}"/>
    <cellStyle name="Note 4 2 2 4 2 14 2 2" xfId="30534" xr:uid="{7C32C628-A712-4379-A405-2AD1DCF08AD7}"/>
    <cellStyle name="Note 4 2 2 4 2 14 3" xfId="30535" xr:uid="{22FFD1E5-4550-476F-9658-E56EBA37CF77}"/>
    <cellStyle name="Note 4 2 2 4 2 15" xfId="30536" xr:uid="{97071121-0F6A-4591-A31F-350CCEBE15AE}"/>
    <cellStyle name="Note 4 2 2 4 2 15 2" xfId="30537" xr:uid="{41B1A41D-1DE6-40C7-ACA3-38495617F3ED}"/>
    <cellStyle name="Note 4 2 2 4 2 15 2 2" xfId="30538" xr:uid="{8E542D92-DC4C-4FE1-A020-8FC906606EEB}"/>
    <cellStyle name="Note 4 2 2 4 2 15 3" xfId="30539" xr:uid="{D164914B-BC6F-49DE-9FA4-026345C3598D}"/>
    <cellStyle name="Note 4 2 2 4 2 16" xfId="30540" xr:uid="{A2A907FE-8DBA-4586-B2FB-89432CB3127E}"/>
    <cellStyle name="Note 4 2 2 4 2 16 2" xfId="30541" xr:uid="{91B128C8-519E-4755-964D-AF583FD3F7F2}"/>
    <cellStyle name="Note 4 2 2 4 2 16 2 2" xfId="30542" xr:uid="{3152BC02-E861-4619-8966-66D6554D015D}"/>
    <cellStyle name="Note 4 2 2 4 2 16 3" xfId="30543" xr:uid="{28EB5AAE-DF2E-479D-99DC-A7C75FD39C4C}"/>
    <cellStyle name="Note 4 2 2 4 2 17" xfId="30544" xr:uid="{1F4E724E-7F73-49A5-8F95-74F81065F835}"/>
    <cellStyle name="Note 4 2 2 4 2 17 2" xfId="30545" xr:uid="{BB28B3BD-3BC3-4BA4-AFD7-61F2047BBC75}"/>
    <cellStyle name="Note 4 2 2 4 2 17 2 2" xfId="30546" xr:uid="{C574A393-D707-4C39-97F5-857CD17D27E8}"/>
    <cellStyle name="Note 4 2 2 4 2 17 3" xfId="30547" xr:uid="{026E1729-1607-4791-A74F-CF926F6055BC}"/>
    <cellStyle name="Note 4 2 2 4 2 18" xfId="30548" xr:uid="{5459514E-4891-4D9C-8293-CB138DED7E96}"/>
    <cellStyle name="Note 4 2 2 4 2 18 2" xfId="30549" xr:uid="{A72CF05A-2293-4A71-95F7-0A15977AB3A0}"/>
    <cellStyle name="Note 4 2 2 4 2 18 2 2" xfId="30550" xr:uid="{2A36DBCE-C99B-4DD8-8867-B9FEAB24F4E0}"/>
    <cellStyle name="Note 4 2 2 4 2 18 3" xfId="30551" xr:uid="{C8E18279-4AD6-44F4-AF61-53AE3CAEE3C7}"/>
    <cellStyle name="Note 4 2 2 4 2 19" xfId="30552" xr:uid="{959A0E9C-6F61-424B-A1F3-B0B619324A38}"/>
    <cellStyle name="Note 4 2 2 4 2 19 2" xfId="30553" xr:uid="{8360CF5F-EA50-4511-8BD3-0BEFC701B91E}"/>
    <cellStyle name="Note 4 2 2 4 2 19 2 2" xfId="30554" xr:uid="{9B390F90-183E-4B63-A43A-A6112418C344}"/>
    <cellStyle name="Note 4 2 2 4 2 19 3" xfId="30555" xr:uid="{B238CE69-38A4-4FA3-AC65-D511D6C66150}"/>
    <cellStyle name="Note 4 2 2 4 2 2" xfId="30556" xr:uid="{92448C72-B662-433F-93FB-C9DC247B179D}"/>
    <cellStyle name="Note 4 2 2 4 2 2 2" xfId="30557" xr:uid="{1FBD8FBF-444F-490D-9755-C3DE1303679C}"/>
    <cellStyle name="Note 4 2 2 4 2 2 2 2" xfId="30558" xr:uid="{676C9730-F74D-4CD8-86D1-0FD704CDF48B}"/>
    <cellStyle name="Note 4 2 2 4 2 2 3" xfId="30559" xr:uid="{9EC118B4-AF60-4D71-ABEA-A831D9F734AD}"/>
    <cellStyle name="Note 4 2 2 4 2 2 4" xfId="30560" xr:uid="{5C3B2621-E1E4-4FA6-A486-85F76947D221}"/>
    <cellStyle name="Note 4 2 2 4 2 20" xfId="30561" xr:uid="{AB9F27F9-5C01-47AA-8B5C-C5919717E65D}"/>
    <cellStyle name="Note 4 2 2 4 2 20 2" xfId="30562" xr:uid="{ECF83FB6-80B3-4EC7-99C7-0FDA2DFE5AD8}"/>
    <cellStyle name="Note 4 2 2 4 2 20 2 2" xfId="30563" xr:uid="{4E37E4FF-8AB8-4D3B-B015-26C7AFBA7066}"/>
    <cellStyle name="Note 4 2 2 4 2 20 3" xfId="30564" xr:uid="{E3ACCF0C-EB4E-4C1B-974A-E4BAA782F6C3}"/>
    <cellStyle name="Note 4 2 2 4 2 21" xfId="30565" xr:uid="{96CFC061-5A3C-4EE1-B83F-7555645D7B36}"/>
    <cellStyle name="Note 4 2 2 4 2 21 2" xfId="30566" xr:uid="{511B58E3-43AF-43F8-B6C9-F7FBFBF83958}"/>
    <cellStyle name="Note 4 2 2 4 2 22" xfId="30567" xr:uid="{CA1812A6-9C56-43FF-9207-41FFE1F64961}"/>
    <cellStyle name="Note 4 2 2 4 2 23" xfId="30568" xr:uid="{A7B7C9BE-32E2-42F5-AE9A-05B84FC61F37}"/>
    <cellStyle name="Note 4 2 2 4 2 3" xfId="30569" xr:uid="{59CA3C6B-C829-4856-8479-72E0204DCAE4}"/>
    <cellStyle name="Note 4 2 2 4 2 3 2" xfId="30570" xr:uid="{9C9F4F83-D0CC-45E8-9707-1E280C17C3FC}"/>
    <cellStyle name="Note 4 2 2 4 2 3 2 2" xfId="30571" xr:uid="{72F5CEBD-ABBF-4B64-89DB-3193173B44DC}"/>
    <cellStyle name="Note 4 2 2 4 2 3 3" xfId="30572" xr:uid="{1086969F-F941-4D99-A93B-2138B237560E}"/>
    <cellStyle name="Note 4 2 2 4 2 4" xfId="30573" xr:uid="{4B86D39B-233C-44FB-A96A-C8AAC8D4E0AB}"/>
    <cellStyle name="Note 4 2 2 4 2 4 2" xfId="30574" xr:uid="{1542076F-616F-41B8-8155-E53EE46A6594}"/>
    <cellStyle name="Note 4 2 2 4 2 4 2 2" xfId="30575" xr:uid="{41DA144D-79BC-43D2-8B51-4A907614945C}"/>
    <cellStyle name="Note 4 2 2 4 2 4 3" xfId="30576" xr:uid="{623E0013-EE97-4285-A21C-849E3D7B07D1}"/>
    <cellStyle name="Note 4 2 2 4 2 5" xfId="30577" xr:uid="{DDC6B2BD-62F7-41BD-BEFD-BCEAC14D723F}"/>
    <cellStyle name="Note 4 2 2 4 2 5 2" xfId="30578" xr:uid="{61D31B91-FB71-42C6-BABA-DF156E3D4B7E}"/>
    <cellStyle name="Note 4 2 2 4 2 5 2 2" xfId="30579" xr:uid="{DE5D7C45-1719-4964-AFE9-5C9DF8E436CA}"/>
    <cellStyle name="Note 4 2 2 4 2 5 3" xfId="30580" xr:uid="{BB4F3D0A-6CA2-4FC7-9D8B-70ED7D9A01AF}"/>
    <cellStyle name="Note 4 2 2 4 2 6" xfId="30581" xr:uid="{75B7F4B9-2468-4C3A-9352-CB6EA34C800B}"/>
    <cellStyle name="Note 4 2 2 4 2 6 2" xfId="30582" xr:uid="{1121EB71-D9DE-43FA-BF3F-644C374E3FDB}"/>
    <cellStyle name="Note 4 2 2 4 2 6 2 2" xfId="30583" xr:uid="{7B23BF1B-D413-45EA-9E3E-59F0C61B5D11}"/>
    <cellStyle name="Note 4 2 2 4 2 6 3" xfId="30584" xr:uid="{B17C3C4A-7D0E-4BA9-A6B0-CFA5C439B9C4}"/>
    <cellStyle name="Note 4 2 2 4 2 7" xfId="30585" xr:uid="{9F73A072-113D-4248-B0A7-081270525F49}"/>
    <cellStyle name="Note 4 2 2 4 2 7 2" xfId="30586" xr:uid="{279293DA-CFA0-4D71-802C-3B615BE57B63}"/>
    <cellStyle name="Note 4 2 2 4 2 7 2 2" xfId="30587" xr:uid="{54CA0B25-E84F-4651-8E10-7533E8A7BF01}"/>
    <cellStyle name="Note 4 2 2 4 2 7 3" xfId="30588" xr:uid="{E1679EFC-72B0-45B1-BE5A-76563FDA8833}"/>
    <cellStyle name="Note 4 2 2 4 2 8" xfId="30589" xr:uid="{4E7DBCBA-D571-4912-A65E-79868EB96466}"/>
    <cellStyle name="Note 4 2 2 4 2 8 2" xfId="30590" xr:uid="{52620B25-89CA-4D67-A319-DB77D42729C3}"/>
    <cellStyle name="Note 4 2 2 4 2 8 2 2" xfId="30591" xr:uid="{0B60FF34-F8E3-4A1A-A09C-B98DD04C6E9C}"/>
    <cellStyle name="Note 4 2 2 4 2 8 3" xfId="30592" xr:uid="{CD3B09E6-18B5-453B-BD84-7B43DAB99006}"/>
    <cellStyle name="Note 4 2 2 4 2 9" xfId="30593" xr:uid="{A8AC3D68-14A3-4825-A00F-E7F213FBC848}"/>
    <cellStyle name="Note 4 2 2 4 2 9 2" xfId="30594" xr:uid="{03EE2E92-644B-44B6-A311-34719E911EAE}"/>
    <cellStyle name="Note 4 2 2 4 2 9 2 2" xfId="30595" xr:uid="{FE61D89C-1E55-49AA-8B27-F752E7C43A73}"/>
    <cellStyle name="Note 4 2 2 4 2 9 3" xfId="30596" xr:uid="{3764D825-64DA-4968-888E-BB04229BA675}"/>
    <cellStyle name="Note 4 2 2 4 20" xfId="30597" xr:uid="{B58196E5-5F00-4C64-BA9E-35B479121CF7}"/>
    <cellStyle name="Note 4 2 2 4 20 2" xfId="30598" xr:uid="{74815720-06AE-4349-B741-A8EB9617F60F}"/>
    <cellStyle name="Note 4 2 2 4 20 2 2" xfId="30599" xr:uid="{35FF88A7-FD7E-4561-AE2A-088618EB259B}"/>
    <cellStyle name="Note 4 2 2 4 20 3" xfId="30600" xr:uid="{D71DD8A7-7FA2-4799-8720-99D53AE32EF2}"/>
    <cellStyle name="Note 4 2 2 4 21" xfId="30601" xr:uid="{C242586F-4C6D-4726-BA44-A1653883E873}"/>
    <cellStyle name="Note 4 2 2 4 21 2" xfId="30602" xr:uid="{E4D8AF23-CD83-4A76-A9AD-9CD7957FC02F}"/>
    <cellStyle name="Note 4 2 2 4 21 2 2" xfId="30603" xr:uid="{BFCCEDB3-8A4D-4F7F-815D-1823EAAE3ED8}"/>
    <cellStyle name="Note 4 2 2 4 21 3" xfId="30604" xr:uid="{D87AB379-A48B-42B5-AC91-DBDA416CFF6C}"/>
    <cellStyle name="Note 4 2 2 4 22" xfId="30605" xr:uid="{127815B4-87F1-4F3D-A36D-FE2FCC7309AB}"/>
    <cellStyle name="Note 4 2 2 4 22 2" xfId="30606" xr:uid="{A00876EB-0434-45DC-9ABB-063FACB04DFC}"/>
    <cellStyle name="Note 4 2 2 4 23" xfId="30607" xr:uid="{6E0D91CA-A84D-4A09-9F27-3B8FEF4FEEA7}"/>
    <cellStyle name="Note 4 2 2 4 24" xfId="30608" xr:uid="{19909044-AFBE-4079-A29B-633317EBB8D2}"/>
    <cellStyle name="Note 4 2 2 4 3" xfId="30609" xr:uid="{92679504-E2DC-42A3-923C-057A7BA5F7C7}"/>
    <cellStyle name="Note 4 2 2 4 3 2" xfId="30610" xr:uid="{847E15ED-165B-4908-A84D-EFCC89C96739}"/>
    <cellStyle name="Note 4 2 2 4 3 2 2" xfId="30611" xr:uid="{D48B402E-8AA6-4781-A9ED-8BE710F7291E}"/>
    <cellStyle name="Note 4 2 2 4 3 3" xfId="30612" xr:uid="{9774E042-2E8C-48EA-8B45-FCF94F698168}"/>
    <cellStyle name="Note 4 2 2 4 3 4" xfId="30613" xr:uid="{375490F1-EE7A-450D-93EF-E6264CDA40C6}"/>
    <cellStyle name="Note 4 2 2 4 4" xfId="30614" xr:uid="{2251F559-3649-4197-87E0-C4CD7AD4954C}"/>
    <cellStyle name="Note 4 2 2 4 4 2" xfId="30615" xr:uid="{DA15B8BA-42F7-418E-BE8F-A7F36C968E58}"/>
    <cellStyle name="Note 4 2 2 4 4 2 2" xfId="30616" xr:uid="{2333DAE8-D139-4020-8E33-3672B7BBB89E}"/>
    <cellStyle name="Note 4 2 2 4 4 3" xfId="30617" xr:uid="{261210E2-737F-4480-804B-92AE67BFD444}"/>
    <cellStyle name="Note 4 2 2 4 4 4" xfId="30618" xr:uid="{B9F36802-ACB0-4C74-BF5D-2BC5BF5EDEAE}"/>
    <cellStyle name="Note 4 2 2 4 5" xfId="30619" xr:uid="{38893F73-F897-4E95-9FE8-A385C3BF00C5}"/>
    <cellStyle name="Note 4 2 2 4 5 2" xfId="30620" xr:uid="{C773A0A7-ABE1-4563-AF2A-9C80805C904C}"/>
    <cellStyle name="Note 4 2 2 4 5 2 2" xfId="30621" xr:uid="{E2F90C28-5CF5-4FF2-950F-AE5E8F79AEE4}"/>
    <cellStyle name="Note 4 2 2 4 5 3" xfId="30622" xr:uid="{995827D4-B8E9-48A1-B408-7A6442563C70}"/>
    <cellStyle name="Note 4 2 2 4 6" xfId="30623" xr:uid="{76AC57A1-B6A9-4BA1-A586-26B1C6D81835}"/>
    <cellStyle name="Note 4 2 2 4 6 2" xfId="30624" xr:uid="{734D32E1-9867-4FD9-AB76-5A201B7A3087}"/>
    <cellStyle name="Note 4 2 2 4 6 2 2" xfId="30625" xr:uid="{5F4F6336-2B31-47B6-B2D6-264A996FC496}"/>
    <cellStyle name="Note 4 2 2 4 6 3" xfId="30626" xr:uid="{DA524EE8-E762-4A30-BE34-802B878E36A6}"/>
    <cellStyle name="Note 4 2 2 4 7" xfId="30627" xr:uid="{BBB30E5F-D356-4624-B3B2-7AA561661E17}"/>
    <cellStyle name="Note 4 2 2 4 7 2" xfId="30628" xr:uid="{2B2C46B8-8FA5-47A9-9996-5EAAA481E953}"/>
    <cellStyle name="Note 4 2 2 4 7 2 2" xfId="30629" xr:uid="{78EC4DA4-12F4-4286-94F0-1F343C12ADC2}"/>
    <cellStyle name="Note 4 2 2 4 7 3" xfId="30630" xr:uid="{AD96256F-28C8-4D39-B243-7FBA946B5920}"/>
    <cellStyle name="Note 4 2 2 4 8" xfId="30631" xr:uid="{28151F39-626E-46B3-A167-618C72E1428F}"/>
    <cellStyle name="Note 4 2 2 4 8 2" xfId="30632" xr:uid="{A2FD7D72-4AFC-4031-89E7-E227D72EC5C1}"/>
    <cellStyle name="Note 4 2 2 4 8 2 2" xfId="30633" xr:uid="{C1A3F2DF-27CA-4BE5-8A55-941C40EF56E2}"/>
    <cellStyle name="Note 4 2 2 4 8 3" xfId="30634" xr:uid="{FD123CFD-BD87-4664-84D0-506539BB125E}"/>
    <cellStyle name="Note 4 2 2 4 9" xfId="30635" xr:uid="{C39B54D4-9078-4F3E-A7A5-7B6C2B5393CA}"/>
    <cellStyle name="Note 4 2 2 4 9 2" xfId="30636" xr:uid="{1C48E3CD-3ECA-42BE-A7F0-7D366E2F1FFB}"/>
    <cellStyle name="Note 4 2 2 4 9 2 2" xfId="30637" xr:uid="{A561DB3C-600C-4915-AAA1-8D2852D69AA5}"/>
    <cellStyle name="Note 4 2 2 4 9 3" xfId="30638" xr:uid="{57A932AE-2093-4B73-844F-8FE5334F8FCE}"/>
    <cellStyle name="Note 4 2 2 5" xfId="30639" xr:uid="{B795555D-1A24-48DB-BBD4-F28A399A2D0C}"/>
    <cellStyle name="Note 4 2 2 5 10" xfId="30640" xr:uid="{A633EA40-E5E3-4FE4-8296-761632E53661}"/>
    <cellStyle name="Note 4 2 2 5 10 2" xfId="30641" xr:uid="{F1131B1B-440B-47E7-AFA3-73D6193ECD5F}"/>
    <cellStyle name="Note 4 2 2 5 10 2 2" xfId="30642" xr:uid="{FE5F9FB9-421E-4870-BC37-834A4B51E49E}"/>
    <cellStyle name="Note 4 2 2 5 10 3" xfId="30643" xr:uid="{38282394-EFF8-469C-872C-DAF6F30AA846}"/>
    <cellStyle name="Note 4 2 2 5 11" xfId="30644" xr:uid="{92898B27-26BC-4FC9-BB37-4B1CFBAE9D6B}"/>
    <cellStyle name="Note 4 2 2 5 11 2" xfId="30645" xr:uid="{032DDD2E-11E5-454B-82FB-D50F397C635D}"/>
    <cellStyle name="Note 4 2 2 5 11 2 2" xfId="30646" xr:uid="{93933910-8C3A-4B17-97B8-5909F8E5C695}"/>
    <cellStyle name="Note 4 2 2 5 11 3" xfId="30647" xr:uid="{F368F1E9-4138-4823-BA96-13D5BB8DBCCE}"/>
    <cellStyle name="Note 4 2 2 5 12" xfId="30648" xr:uid="{4DF6084C-C769-4765-8B98-2023DA0451C4}"/>
    <cellStyle name="Note 4 2 2 5 12 2" xfId="30649" xr:uid="{53E1932B-2148-4C16-BBC1-DE69CCA522EA}"/>
    <cellStyle name="Note 4 2 2 5 12 2 2" xfId="30650" xr:uid="{F86C8903-9709-4D90-AAF2-ED13549B3D2A}"/>
    <cellStyle name="Note 4 2 2 5 12 3" xfId="30651" xr:uid="{940F3B33-713E-4F5B-92D0-C42DD57EE54A}"/>
    <cellStyle name="Note 4 2 2 5 13" xfId="30652" xr:uid="{6393E24F-A873-4CC5-B5C9-B3C735781A0C}"/>
    <cellStyle name="Note 4 2 2 5 13 2" xfId="30653" xr:uid="{AAE2B313-2887-437D-A55D-1F905C3A3AB6}"/>
    <cellStyle name="Note 4 2 2 5 13 2 2" xfId="30654" xr:uid="{CE46E487-7B86-4FAE-B0E0-36085BD233CB}"/>
    <cellStyle name="Note 4 2 2 5 13 3" xfId="30655" xr:uid="{6EBE2F0E-2F59-41BA-B26B-EC8EBE769B04}"/>
    <cellStyle name="Note 4 2 2 5 14" xfId="30656" xr:uid="{70C768C5-75B8-4F34-A4F8-4D5BEB8B6E25}"/>
    <cellStyle name="Note 4 2 2 5 14 2" xfId="30657" xr:uid="{46CC5D26-3CBF-4A45-9C1C-B1E3E83B04FB}"/>
    <cellStyle name="Note 4 2 2 5 14 2 2" xfId="30658" xr:uid="{81B4542F-88E9-4A5E-9F14-F510D92530BA}"/>
    <cellStyle name="Note 4 2 2 5 14 3" xfId="30659" xr:uid="{FCD4F005-7047-41AB-A307-5462828D69D4}"/>
    <cellStyle name="Note 4 2 2 5 15" xfId="30660" xr:uid="{6724CCED-D7BF-4AF4-A90E-1EC5026FF906}"/>
    <cellStyle name="Note 4 2 2 5 15 2" xfId="30661" xr:uid="{AB161CBA-6C0F-43BC-A9CD-7AF1913B3AD6}"/>
    <cellStyle name="Note 4 2 2 5 15 2 2" xfId="30662" xr:uid="{5576D28F-6E37-484E-94F8-E1776FF9A5A5}"/>
    <cellStyle name="Note 4 2 2 5 15 3" xfId="30663" xr:uid="{655D0E6A-B86D-4915-B8A2-CB964A19BE0C}"/>
    <cellStyle name="Note 4 2 2 5 16" xfId="30664" xr:uid="{DE3D6704-6A17-4D83-A671-99BE543326BB}"/>
    <cellStyle name="Note 4 2 2 5 16 2" xfId="30665" xr:uid="{4AA13F0D-366F-4834-B50B-143A2D8A6441}"/>
    <cellStyle name="Note 4 2 2 5 16 2 2" xfId="30666" xr:uid="{9826ACEB-C346-41A8-820A-DBCBDCA46AAC}"/>
    <cellStyle name="Note 4 2 2 5 16 3" xfId="30667" xr:uid="{0A2161F4-B4D7-4FC4-B171-7C1C51209CA3}"/>
    <cellStyle name="Note 4 2 2 5 17" xfId="30668" xr:uid="{862D9F41-4863-41F4-BA8D-27825DEB487B}"/>
    <cellStyle name="Note 4 2 2 5 17 2" xfId="30669" xr:uid="{7B6DB709-1D93-4775-AB6D-89653203D58E}"/>
    <cellStyle name="Note 4 2 2 5 17 2 2" xfId="30670" xr:uid="{5C52D716-C74F-44AC-8693-B01938F8FCFA}"/>
    <cellStyle name="Note 4 2 2 5 17 3" xfId="30671" xr:uid="{06275F2A-091A-45FA-A150-9AD9B524FD05}"/>
    <cellStyle name="Note 4 2 2 5 18" xfId="30672" xr:uid="{C6826DA1-824A-4EF6-9676-FC6C635BD32E}"/>
    <cellStyle name="Note 4 2 2 5 18 2" xfId="30673" xr:uid="{A4E26435-15E3-4FE5-A285-C9AC1B66050E}"/>
    <cellStyle name="Note 4 2 2 5 18 2 2" xfId="30674" xr:uid="{80D272D3-BBD6-4B96-9FC3-15779F50630B}"/>
    <cellStyle name="Note 4 2 2 5 18 3" xfId="30675" xr:uid="{A3C031FA-AE53-4660-B940-933C30CCAB31}"/>
    <cellStyle name="Note 4 2 2 5 19" xfId="30676" xr:uid="{90FCEFF0-8929-4ED7-825F-A40FF5A2AF3A}"/>
    <cellStyle name="Note 4 2 2 5 19 2" xfId="30677" xr:uid="{654069DA-4F8C-4296-98DD-AAB9B13D6260}"/>
    <cellStyle name="Note 4 2 2 5 19 2 2" xfId="30678" xr:uid="{F283AAAE-D982-4397-8EA6-4A957EFDC919}"/>
    <cellStyle name="Note 4 2 2 5 19 3" xfId="30679" xr:uid="{6C7B72D9-48DB-463B-8E3D-34090FE8BCB4}"/>
    <cellStyle name="Note 4 2 2 5 2" xfId="30680" xr:uid="{1BB9F84B-96DA-4B8D-91F1-CF3933BBB0BE}"/>
    <cellStyle name="Note 4 2 2 5 2 2" xfId="30681" xr:uid="{622104D6-EB4F-47F9-936B-6A761736F807}"/>
    <cellStyle name="Note 4 2 2 5 2 2 2" xfId="30682" xr:uid="{E110E05F-F10F-4D09-9EBB-34CA640255CB}"/>
    <cellStyle name="Note 4 2 2 5 2 3" xfId="30683" xr:uid="{67E87472-C260-4F86-9BEE-AEB544149B8D}"/>
    <cellStyle name="Note 4 2 2 5 2 4" xfId="30684" xr:uid="{AC134A78-F4ED-43D7-BB23-4EBC7ED3E6C8}"/>
    <cellStyle name="Note 4 2 2 5 20" xfId="30685" xr:uid="{50611CC4-0FB6-4523-B96B-8567164C8D4D}"/>
    <cellStyle name="Note 4 2 2 5 20 2" xfId="30686" xr:uid="{5878A12F-9184-4105-9216-5788ADBFAAA5}"/>
    <cellStyle name="Note 4 2 2 5 20 2 2" xfId="30687" xr:uid="{F6913FC1-DD7A-44CA-8F7A-FF572F79767E}"/>
    <cellStyle name="Note 4 2 2 5 20 3" xfId="30688" xr:uid="{37FDEB5F-660A-4E24-AF65-A1E8B64E69F0}"/>
    <cellStyle name="Note 4 2 2 5 21" xfId="30689" xr:uid="{2B1F70CA-55CD-4A16-A4A0-8A66346680F7}"/>
    <cellStyle name="Note 4 2 2 5 21 2" xfId="30690" xr:uid="{3407C052-7D0E-4B67-9FE0-53DE3C28563C}"/>
    <cellStyle name="Note 4 2 2 5 22" xfId="30691" xr:uid="{673F60CD-C567-41D0-A7D8-C4A6FA79C05B}"/>
    <cellStyle name="Note 4 2 2 5 23" xfId="30692" xr:uid="{42D5C0D0-719D-4F36-816D-784AD17E98F3}"/>
    <cellStyle name="Note 4 2 2 5 3" xfId="30693" xr:uid="{6B8FF045-46F3-47A2-9A49-4D2C4B144DED}"/>
    <cellStyle name="Note 4 2 2 5 3 2" xfId="30694" xr:uid="{30485984-3C35-490C-BA29-D1097FB1A74D}"/>
    <cellStyle name="Note 4 2 2 5 3 2 2" xfId="30695" xr:uid="{93645765-960F-498B-A1DA-E523F27683EB}"/>
    <cellStyle name="Note 4 2 2 5 3 3" xfId="30696" xr:uid="{309D4F7D-F6F8-44E7-8489-6C8F37052F99}"/>
    <cellStyle name="Note 4 2 2 5 4" xfId="30697" xr:uid="{34CA3ABF-A698-4EE4-9C0E-C64E8E835BC2}"/>
    <cellStyle name="Note 4 2 2 5 4 2" xfId="30698" xr:uid="{67A77270-CA03-4869-A79E-0E31286DE0BD}"/>
    <cellStyle name="Note 4 2 2 5 4 2 2" xfId="30699" xr:uid="{450A54A3-3709-4617-8CAB-8CBBACCCC147}"/>
    <cellStyle name="Note 4 2 2 5 4 3" xfId="30700" xr:uid="{459CCD4C-6EB8-4BA0-AA32-8E42EEC329C4}"/>
    <cellStyle name="Note 4 2 2 5 5" xfId="30701" xr:uid="{043D8773-D116-4ED8-83E7-51EB16D54791}"/>
    <cellStyle name="Note 4 2 2 5 5 2" xfId="30702" xr:uid="{8D186927-B1DD-48AB-B09F-7E645CC43AD6}"/>
    <cellStyle name="Note 4 2 2 5 5 2 2" xfId="30703" xr:uid="{F08433B3-4B56-46BA-941D-829C6C834254}"/>
    <cellStyle name="Note 4 2 2 5 5 3" xfId="30704" xr:uid="{34EE799D-0C5D-4B5A-B797-7DD1BB65F85B}"/>
    <cellStyle name="Note 4 2 2 5 6" xfId="30705" xr:uid="{7AD0B101-EF9D-4C84-9A07-83FF4D6287D3}"/>
    <cellStyle name="Note 4 2 2 5 6 2" xfId="30706" xr:uid="{04955D89-2C86-48C0-8B68-6CDEA061798A}"/>
    <cellStyle name="Note 4 2 2 5 6 2 2" xfId="30707" xr:uid="{9ACCAB37-679F-4CBA-BB64-5B3DC949CA4B}"/>
    <cellStyle name="Note 4 2 2 5 6 3" xfId="30708" xr:uid="{4B4DA6C2-9F56-4C6C-A1A7-C44109678FB0}"/>
    <cellStyle name="Note 4 2 2 5 7" xfId="30709" xr:uid="{DD21DDEB-D6B2-40F2-A3BB-C79F8E8D0347}"/>
    <cellStyle name="Note 4 2 2 5 7 2" xfId="30710" xr:uid="{1DFD2E5B-4881-4E07-A1B2-E88AF519635C}"/>
    <cellStyle name="Note 4 2 2 5 7 2 2" xfId="30711" xr:uid="{EDBC530B-B87B-420E-A5AD-3E17E6A33226}"/>
    <cellStyle name="Note 4 2 2 5 7 3" xfId="30712" xr:uid="{6F01B4E9-E686-485B-B198-619CB4B94706}"/>
    <cellStyle name="Note 4 2 2 5 8" xfId="30713" xr:uid="{B053355C-4343-4605-B0A5-444097838C5A}"/>
    <cellStyle name="Note 4 2 2 5 8 2" xfId="30714" xr:uid="{81B076F2-76DE-42B7-A4E3-45643DEF9BB0}"/>
    <cellStyle name="Note 4 2 2 5 8 2 2" xfId="30715" xr:uid="{DA8637BB-BFEC-4578-9115-53ED76E0CFF8}"/>
    <cellStyle name="Note 4 2 2 5 8 3" xfId="30716" xr:uid="{7216717E-805E-4E1E-83B4-72E7246299C1}"/>
    <cellStyle name="Note 4 2 2 5 9" xfId="30717" xr:uid="{E4EEDCAC-FFF9-4368-BF19-6910DA51E2A6}"/>
    <cellStyle name="Note 4 2 2 5 9 2" xfId="30718" xr:uid="{0FBD33D9-FE53-4387-A5E8-1B3E97531F2E}"/>
    <cellStyle name="Note 4 2 2 5 9 2 2" xfId="30719" xr:uid="{DA89E167-0BE5-432F-A761-043AC3A32E36}"/>
    <cellStyle name="Note 4 2 2 5 9 3" xfId="30720" xr:uid="{9C9FC6B3-B0BE-41F6-80C9-4342EE051B87}"/>
    <cellStyle name="Note 4 2 2 6" xfId="30721" xr:uid="{13E8F01A-7568-48F7-8958-FD887EF23DE1}"/>
    <cellStyle name="Note 4 2 2 6 2" xfId="30722" xr:uid="{A7A6716B-EEEA-43BB-9443-D102AD6A0F73}"/>
    <cellStyle name="Note 4 2 2 6 2 2" xfId="30723" xr:uid="{E86EBAF3-993C-4F99-BE8C-608372BC7088}"/>
    <cellStyle name="Note 4 2 2 6 3" xfId="30724" xr:uid="{8CA12571-91A2-48FA-9527-82F3EB63FC65}"/>
    <cellStyle name="Note 4 2 2 6 4" xfId="30725" xr:uid="{E2A8EEE6-0085-4B0B-A542-FAE7A0E0AB86}"/>
    <cellStyle name="Note 4 2 2 7" xfId="30726" xr:uid="{E59EA3B9-8E62-4553-9732-CBFE7230519B}"/>
    <cellStyle name="Note 4 2 2 7 2" xfId="30727" xr:uid="{6392B3C0-621C-40AF-8EE6-5DF13D082F41}"/>
    <cellStyle name="Note 4 2 2 7 2 2" xfId="30728" xr:uid="{18B546B8-7CA1-4255-9A59-0F9D1D36D668}"/>
    <cellStyle name="Note 4 2 2 7 3" xfId="30729" xr:uid="{D4991063-8446-4258-B52E-28C01562CE14}"/>
    <cellStyle name="Note 4 2 2 8" xfId="30730" xr:uid="{F868B48B-6B02-485E-A94E-C330F63F53F2}"/>
    <cellStyle name="Note 4 2 2 8 2" xfId="30731" xr:uid="{C9D81B93-C747-4416-A943-49D296568ED6}"/>
    <cellStyle name="Note 4 2 2 8 2 2" xfId="30732" xr:uid="{4CB2B0D6-7658-4547-92E0-C9D6119B64C4}"/>
    <cellStyle name="Note 4 2 2 8 3" xfId="30733" xr:uid="{7758D3CD-F727-4D94-8805-FF53D4015247}"/>
    <cellStyle name="Note 4 2 2 9" xfId="30734" xr:uid="{AF6FE6A8-7B9E-414F-BDD3-836321CB644B}"/>
    <cellStyle name="Note 4 2 2 9 2" xfId="30735" xr:uid="{6F3BB25E-2EEB-488E-A019-6F7C35FA45BA}"/>
    <cellStyle name="Note 4 2 2 9 2 2" xfId="30736" xr:uid="{C5FF1596-2B47-4022-A45C-E8AB52EF5DCE}"/>
    <cellStyle name="Note 4 2 2 9 3" xfId="30737" xr:uid="{B9B78AC0-F216-4926-AAA6-FCA432409977}"/>
    <cellStyle name="Note 4 2 20" xfId="30738" xr:uid="{EB2C18A8-4098-4F93-9E82-CCB8F0034929}"/>
    <cellStyle name="Note 4 2 20 2" xfId="30739" xr:uid="{8E075817-E7D4-48EE-A26E-DEEDE1CC5383}"/>
    <cellStyle name="Note 4 2 20 2 2" xfId="30740" xr:uid="{ABCBCB34-B3A2-4B1D-AA72-2554495A1463}"/>
    <cellStyle name="Note 4 2 20 3" xfId="30741" xr:uid="{C6D0F396-126C-41F5-8F9A-A526B9F0ADA4}"/>
    <cellStyle name="Note 4 2 21" xfId="30742" xr:uid="{AB5F9C88-CB38-419C-BACA-6C450405AE7F}"/>
    <cellStyle name="Note 4 2 21 2" xfId="30743" xr:uid="{934761A8-58F8-439B-A5D0-343A93D82D23}"/>
    <cellStyle name="Note 4 2 21 2 2" xfId="30744" xr:uid="{4D065668-1F0D-4E82-9ED5-32E3D590C48F}"/>
    <cellStyle name="Note 4 2 21 3" xfId="30745" xr:uid="{2F233916-6084-4111-A615-C2337642C123}"/>
    <cellStyle name="Note 4 2 22" xfId="30746" xr:uid="{F8A14C42-91A7-4AD0-87DC-15EC50D7AAD3}"/>
    <cellStyle name="Note 4 2 22 2" xfId="30747" xr:uid="{363ED180-A0BE-49CA-8007-348DD372D5C5}"/>
    <cellStyle name="Note 4 2 23" xfId="30748" xr:uid="{AD04C0CF-096A-4222-94F4-2A44E11B3E93}"/>
    <cellStyle name="Note 4 2 24" xfId="30749" xr:uid="{0849CE77-64BC-4A11-98B4-C41E3188C6C5}"/>
    <cellStyle name="Note 4 2 25" xfId="30750" xr:uid="{E02752DD-6826-46F0-B41A-1A2248416E62}"/>
    <cellStyle name="Note 4 2 26" xfId="30751" xr:uid="{CEC371CB-2F5E-4871-B725-6FADBE99AE1E}"/>
    <cellStyle name="Note 4 2 27" xfId="30752" xr:uid="{654F8911-6709-47FE-B1ED-543CA0256E6B}"/>
    <cellStyle name="Note 4 2 3" xfId="30753" xr:uid="{132814B1-4AF5-4F78-BC59-B0E9D89B12E9}"/>
    <cellStyle name="Note 4 2 3 10" xfId="30754" xr:uid="{B95E88C8-2CD2-4E42-9B9D-CC12F75A9281}"/>
    <cellStyle name="Note 4 2 3 10 2" xfId="30755" xr:uid="{EB3540E7-5BC8-489E-B108-0469BADDE0B0}"/>
    <cellStyle name="Note 4 2 3 10 2 2" xfId="30756" xr:uid="{29A797D5-D52B-47FF-A3D8-E911A1938C1E}"/>
    <cellStyle name="Note 4 2 3 10 3" xfId="30757" xr:uid="{D9E4188C-8802-4F3E-AA4A-EA51C11F8EDD}"/>
    <cellStyle name="Note 4 2 3 11" xfId="30758" xr:uid="{ACCCD1E5-A4FE-4F16-AB74-8E2F8EFDF210}"/>
    <cellStyle name="Note 4 2 3 11 2" xfId="30759" xr:uid="{F7E892BF-FF48-4DB1-8BC2-EBAEF374251E}"/>
    <cellStyle name="Note 4 2 3 11 2 2" xfId="30760" xr:uid="{9AAD605B-612C-44BA-BC58-252BB5394DAC}"/>
    <cellStyle name="Note 4 2 3 11 3" xfId="30761" xr:uid="{CD7E48AC-5DE9-4966-B48C-4041B180A80A}"/>
    <cellStyle name="Note 4 2 3 12" xfId="30762" xr:uid="{B6D1710D-B872-4CB6-8ADA-CA13607983B6}"/>
    <cellStyle name="Note 4 2 3 12 2" xfId="30763" xr:uid="{5C33E865-09B0-4ED8-A7C7-424522171B9B}"/>
    <cellStyle name="Note 4 2 3 12 2 2" xfId="30764" xr:uid="{092F26B0-B38A-487F-AE06-56B949E37F8A}"/>
    <cellStyle name="Note 4 2 3 12 3" xfId="30765" xr:uid="{174DA2F8-1CA5-4209-BCE8-2EB22311CD0D}"/>
    <cellStyle name="Note 4 2 3 13" xfId="30766" xr:uid="{A7B4EF14-A59D-4875-A925-3F5A67A29015}"/>
    <cellStyle name="Note 4 2 3 13 2" xfId="30767" xr:uid="{FAA5B638-AFA4-49C9-B7D1-3DD771538AEC}"/>
    <cellStyle name="Note 4 2 3 13 2 2" xfId="30768" xr:uid="{F6D61677-AAF4-42C6-BF26-935E44360590}"/>
    <cellStyle name="Note 4 2 3 13 3" xfId="30769" xr:uid="{B5E0562E-E466-417A-8675-2DD7DEE5180B}"/>
    <cellStyle name="Note 4 2 3 14" xfId="30770" xr:uid="{88574129-08C6-4DD1-908F-5A05E13687AF}"/>
    <cellStyle name="Note 4 2 3 14 2" xfId="30771" xr:uid="{46D85E51-0D58-4017-98CD-532DDDD60CF5}"/>
    <cellStyle name="Note 4 2 3 14 2 2" xfId="30772" xr:uid="{17DCFAFB-45AD-476D-8B04-34DD2D4D0423}"/>
    <cellStyle name="Note 4 2 3 14 3" xfId="30773" xr:uid="{FD650E3A-9796-463A-8348-C3E4E797D68A}"/>
    <cellStyle name="Note 4 2 3 15" xfId="30774" xr:uid="{4AAF0FA8-13B1-4F81-9B22-69656824E142}"/>
    <cellStyle name="Note 4 2 3 15 2" xfId="30775" xr:uid="{B267426E-243C-4B26-BF49-73F2D878B026}"/>
    <cellStyle name="Note 4 2 3 15 2 2" xfId="30776" xr:uid="{64D1847D-21BC-4A62-8269-11CFC939975C}"/>
    <cellStyle name="Note 4 2 3 15 3" xfId="30777" xr:uid="{2CD548A5-AE41-4BBF-BEF0-4F5506A970E7}"/>
    <cellStyle name="Note 4 2 3 16" xfId="30778" xr:uid="{84C5A58C-CD97-4ED3-BB2C-6104CFBDD9B0}"/>
    <cellStyle name="Note 4 2 3 16 2" xfId="30779" xr:uid="{095D2EB5-266B-424A-830A-55F925D41E38}"/>
    <cellStyle name="Note 4 2 3 16 2 2" xfId="30780" xr:uid="{0AEC5A4D-313A-484C-A794-020735E0DE58}"/>
    <cellStyle name="Note 4 2 3 16 3" xfId="30781" xr:uid="{02A91486-4BFE-440E-8698-3D72B552E122}"/>
    <cellStyle name="Note 4 2 3 17" xfId="30782" xr:uid="{5AE8F178-1A08-45D5-826B-F6550FC46B2C}"/>
    <cellStyle name="Note 4 2 3 17 2" xfId="30783" xr:uid="{446DA787-BE96-4004-B3AA-78061D7CE3A0}"/>
    <cellStyle name="Note 4 2 3 17 2 2" xfId="30784" xr:uid="{71F53C9D-C1A1-486D-939F-23F8058A1759}"/>
    <cellStyle name="Note 4 2 3 17 3" xfId="30785" xr:uid="{35DBF4E3-750B-4BD8-B322-5F3D3C899EFA}"/>
    <cellStyle name="Note 4 2 3 18" xfId="30786" xr:uid="{37579701-4DE3-43FE-96F7-2833879AEFFD}"/>
    <cellStyle name="Note 4 2 3 18 2" xfId="30787" xr:uid="{B84424DE-008F-47AE-8972-1ADB1462F305}"/>
    <cellStyle name="Note 4 2 3 19" xfId="30788" xr:uid="{F1907404-4268-4FAD-B310-AFBFD46A1392}"/>
    <cellStyle name="Note 4 2 3 2" xfId="30789" xr:uid="{B37BBE96-FB93-40C7-8A75-24577BCFB632}"/>
    <cellStyle name="Note 4 2 3 2 10" xfId="30790" xr:uid="{8CA9E320-34EF-4A45-BB6F-107C41482DB2}"/>
    <cellStyle name="Note 4 2 3 2 10 2" xfId="30791" xr:uid="{8E9872AC-EE96-4D93-8D72-D08DC1FA7C3D}"/>
    <cellStyle name="Note 4 2 3 2 10 2 2" xfId="30792" xr:uid="{613FA22D-3B6D-4C8B-AD8A-4259D807127B}"/>
    <cellStyle name="Note 4 2 3 2 10 3" xfId="30793" xr:uid="{04635452-2C9B-4292-83A5-40E36B722040}"/>
    <cellStyle name="Note 4 2 3 2 11" xfId="30794" xr:uid="{83C8BEC3-D11C-48A9-9CCD-388F8578E22B}"/>
    <cellStyle name="Note 4 2 3 2 11 2" xfId="30795" xr:uid="{3A889698-B614-4135-9DEE-AF12F6D08CA4}"/>
    <cellStyle name="Note 4 2 3 2 11 2 2" xfId="30796" xr:uid="{BA81CBE0-4BF4-4746-A2BA-B8836CB87FE5}"/>
    <cellStyle name="Note 4 2 3 2 11 3" xfId="30797" xr:uid="{CF0A6D2A-B364-4477-851C-B8FB8DF6B3C6}"/>
    <cellStyle name="Note 4 2 3 2 12" xfId="30798" xr:uid="{FEA3102E-BD4E-4E21-8333-EE3E9493BCF1}"/>
    <cellStyle name="Note 4 2 3 2 12 2" xfId="30799" xr:uid="{15A63A76-DD7D-4428-8CB5-C5BB36203C80}"/>
    <cellStyle name="Note 4 2 3 2 12 2 2" xfId="30800" xr:uid="{85560538-7002-45AF-BFF8-310D1738A2CD}"/>
    <cellStyle name="Note 4 2 3 2 12 3" xfId="30801" xr:uid="{B1EF065A-D040-4554-BE1B-F98551F18F24}"/>
    <cellStyle name="Note 4 2 3 2 13" xfId="30802" xr:uid="{8A881C92-80FA-49B2-ACB7-596C0B45C717}"/>
    <cellStyle name="Note 4 2 3 2 13 2" xfId="30803" xr:uid="{5D0D61FA-7E03-4A5F-8FA7-1E8387127BF5}"/>
    <cellStyle name="Note 4 2 3 2 13 2 2" xfId="30804" xr:uid="{7D386222-B5EA-4E92-AFDF-CCA98FC107C8}"/>
    <cellStyle name="Note 4 2 3 2 13 3" xfId="30805" xr:uid="{C96DCACA-C3D0-4E41-9715-D15A100FC355}"/>
    <cellStyle name="Note 4 2 3 2 14" xfId="30806" xr:uid="{0F480FDD-3B7E-4476-81A6-641F9F380696}"/>
    <cellStyle name="Note 4 2 3 2 14 2" xfId="30807" xr:uid="{CAE5E091-6574-4E56-9033-A51CB8234582}"/>
    <cellStyle name="Note 4 2 3 2 14 2 2" xfId="30808" xr:uid="{A2409611-76A7-4D37-926E-7748F12DBB9B}"/>
    <cellStyle name="Note 4 2 3 2 14 3" xfId="30809" xr:uid="{A521FEDF-069F-46AE-A82C-093FEB6C536B}"/>
    <cellStyle name="Note 4 2 3 2 15" xfId="30810" xr:uid="{F4B5D343-D907-4544-B39E-507B722F6F1C}"/>
    <cellStyle name="Note 4 2 3 2 15 2" xfId="30811" xr:uid="{FCEDC9F9-08CC-4D29-B171-F1F196960354}"/>
    <cellStyle name="Note 4 2 3 2 15 2 2" xfId="30812" xr:uid="{5691ABFC-0848-4125-A144-9F1569D3B7E6}"/>
    <cellStyle name="Note 4 2 3 2 15 3" xfId="30813" xr:uid="{1022B942-3577-4232-A766-1B2B771BAC37}"/>
    <cellStyle name="Note 4 2 3 2 16" xfId="30814" xr:uid="{83C45FCB-C1E7-4B5B-A701-C8A93D17B1B5}"/>
    <cellStyle name="Note 4 2 3 2 16 2" xfId="30815" xr:uid="{85D565FE-9F2F-4C94-997F-A2E5C6CAD560}"/>
    <cellStyle name="Note 4 2 3 2 16 2 2" xfId="30816" xr:uid="{7D214BAE-474E-4424-B472-14A1BF5DD53E}"/>
    <cellStyle name="Note 4 2 3 2 16 3" xfId="30817" xr:uid="{FA54D663-30CE-4A8D-B09E-9461ED308554}"/>
    <cellStyle name="Note 4 2 3 2 17" xfId="30818" xr:uid="{18A6C579-175E-4ED7-B603-1E4538E327E7}"/>
    <cellStyle name="Note 4 2 3 2 17 2" xfId="30819" xr:uid="{F4876B1B-1073-4780-924F-29B867401FDC}"/>
    <cellStyle name="Note 4 2 3 2 17 2 2" xfId="30820" xr:uid="{AA7E3CB7-9986-44F3-91A1-6B3E06B3482C}"/>
    <cellStyle name="Note 4 2 3 2 17 3" xfId="30821" xr:uid="{C8A7B61B-9331-407B-9C61-488E642BE670}"/>
    <cellStyle name="Note 4 2 3 2 18" xfId="30822" xr:uid="{489DD915-95A0-4AE1-A496-5008F53081FB}"/>
    <cellStyle name="Note 4 2 3 2 18 2" xfId="30823" xr:uid="{C244DA25-45BA-494D-B4BE-2DA9E289A0C6}"/>
    <cellStyle name="Note 4 2 3 2 18 2 2" xfId="30824" xr:uid="{F28183B3-4E6B-4E7A-B103-9F6800F2BEE7}"/>
    <cellStyle name="Note 4 2 3 2 18 3" xfId="30825" xr:uid="{436512EC-F8F5-4F5B-B13F-D4C6F79397AC}"/>
    <cellStyle name="Note 4 2 3 2 19" xfId="30826" xr:uid="{7CB83307-F576-4234-8AC8-9C0684CCB2D8}"/>
    <cellStyle name="Note 4 2 3 2 19 2" xfId="30827" xr:uid="{89BC9877-1002-4CA5-A955-47ED37154ED5}"/>
    <cellStyle name="Note 4 2 3 2 19 2 2" xfId="30828" xr:uid="{E4FD5C18-8C7C-42EB-8FFE-4E7A713B8D4B}"/>
    <cellStyle name="Note 4 2 3 2 19 3" xfId="30829" xr:uid="{5E7BF19F-327A-4B23-A2C7-6D34734C6DEF}"/>
    <cellStyle name="Note 4 2 3 2 2" xfId="30830" xr:uid="{B29A8088-7179-49DE-8416-917047A85AB0}"/>
    <cellStyle name="Note 4 2 3 2 2 2" xfId="30831" xr:uid="{F713273C-6E5C-4BD3-A708-DC257976BB90}"/>
    <cellStyle name="Note 4 2 3 2 2 2 2" xfId="30832" xr:uid="{2CFCCCFE-E287-4752-8A1E-BCAD5D553FDF}"/>
    <cellStyle name="Note 4 2 3 2 2 2 2 2" xfId="30833" xr:uid="{135A70BA-8A41-46EB-B099-624EAC133A2C}"/>
    <cellStyle name="Note 4 2 3 2 2 2 3" xfId="30834" xr:uid="{E820463F-B2AE-478A-9D1A-D51B953AFA0B}"/>
    <cellStyle name="Note 4 2 3 2 2 2 4" xfId="30835" xr:uid="{F4B82B8E-579E-49EA-AD42-B8089C4BF20B}"/>
    <cellStyle name="Note 4 2 3 2 2 3" xfId="30836" xr:uid="{73196B93-9264-46C1-B8D7-78EB40982ED3}"/>
    <cellStyle name="Note 4 2 3 2 2 3 2" xfId="30837" xr:uid="{A80E2843-979E-4A3E-B4B4-FA9B11E9D4C2}"/>
    <cellStyle name="Note 4 2 3 2 2 4" xfId="30838" xr:uid="{27CA8042-1D66-406E-8289-CAB266801065}"/>
    <cellStyle name="Note 4 2 3 2 2 5" xfId="30839" xr:uid="{740E0D8A-DF62-4ED7-814E-17559879F517}"/>
    <cellStyle name="Note 4 2 3 2 20" xfId="30840" xr:uid="{8EBCC5A3-5680-44BE-BF69-8D2060101B1D}"/>
    <cellStyle name="Note 4 2 3 2 20 2" xfId="30841" xr:uid="{45F81153-B964-49BF-86D4-D1DEABB36F35}"/>
    <cellStyle name="Note 4 2 3 2 20 2 2" xfId="30842" xr:uid="{36984C3B-2D05-452C-BE0F-43F00ED224AE}"/>
    <cellStyle name="Note 4 2 3 2 20 3" xfId="30843" xr:uid="{60687027-3728-44AA-B482-BA98D7FED437}"/>
    <cellStyle name="Note 4 2 3 2 21" xfId="30844" xr:uid="{634FAF13-A78B-4684-8812-4AE7986A3616}"/>
    <cellStyle name="Note 4 2 3 2 21 2" xfId="30845" xr:uid="{99C61277-7E9E-4060-A921-4CD1ECBC0BDB}"/>
    <cellStyle name="Note 4 2 3 2 22" xfId="30846" xr:uid="{A50D751C-6680-4985-B6E9-AC6CAB566BD1}"/>
    <cellStyle name="Note 4 2 3 2 23" xfId="30847" xr:uid="{27C5079D-CAF5-4DF5-8A5D-02FA904330B7}"/>
    <cellStyle name="Note 4 2 3 2 3" xfId="30848" xr:uid="{88F1DC2A-4B82-40AA-AFA7-FF5A9376F0C8}"/>
    <cellStyle name="Note 4 2 3 2 3 2" xfId="30849" xr:uid="{05C1B07E-8803-4D53-BEBE-D51CEDEBF23B}"/>
    <cellStyle name="Note 4 2 3 2 3 2 2" xfId="30850" xr:uid="{49959373-A24F-48DE-87C7-BAA0AAFB6C02}"/>
    <cellStyle name="Note 4 2 3 2 3 2 3" xfId="30851" xr:uid="{FDFDAB99-997A-4A83-BAE2-2A61118CAAFA}"/>
    <cellStyle name="Note 4 2 3 2 3 3" xfId="30852" xr:uid="{3031E24C-084B-4F40-99D5-9021FDD906DB}"/>
    <cellStyle name="Note 4 2 3 2 3 3 2" xfId="30853" xr:uid="{A629629D-3A8E-4570-98FF-8CD813E35647}"/>
    <cellStyle name="Note 4 2 3 2 3 4" xfId="30854" xr:uid="{82C4F7D6-8EF9-4608-B2AF-0638B43FD1F0}"/>
    <cellStyle name="Note 4 2 3 2 4" xfId="30855" xr:uid="{EB9AC8BA-9A14-4E1E-AD72-1F84E17769CE}"/>
    <cellStyle name="Note 4 2 3 2 4 2" xfId="30856" xr:uid="{D6891B8D-7863-40BF-9647-44E50CC04C15}"/>
    <cellStyle name="Note 4 2 3 2 4 2 2" xfId="30857" xr:uid="{AD3971C1-DAE3-496E-8B09-15BA863B85CD}"/>
    <cellStyle name="Note 4 2 3 2 4 3" xfId="30858" xr:uid="{2B443B87-A192-4C92-91C2-1AA6BC7F0E0C}"/>
    <cellStyle name="Note 4 2 3 2 4 4" xfId="30859" xr:uid="{8E5C1F4A-85D8-472D-964D-4937B8265085}"/>
    <cellStyle name="Note 4 2 3 2 5" xfId="30860" xr:uid="{C14C9CD2-B2D7-4E2B-9F27-3B8D07E37DA4}"/>
    <cellStyle name="Note 4 2 3 2 5 2" xfId="30861" xr:uid="{2CB7DB90-145E-4CE9-842E-3300FB801B65}"/>
    <cellStyle name="Note 4 2 3 2 5 2 2" xfId="30862" xr:uid="{618A804F-97FA-4E86-AD76-3D4694AFF766}"/>
    <cellStyle name="Note 4 2 3 2 5 3" xfId="30863" xr:uid="{38AD164E-645F-44D8-9E31-2BA5A38D134C}"/>
    <cellStyle name="Note 4 2 3 2 5 4" xfId="30864" xr:uid="{8B2281D5-2B9B-4466-97A2-9A4516F8D24A}"/>
    <cellStyle name="Note 4 2 3 2 6" xfId="30865" xr:uid="{844499ED-A440-4C83-84CF-01A298E1DDED}"/>
    <cellStyle name="Note 4 2 3 2 6 2" xfId="30866" xr:uid="{47FD5D8A-F899-4CED-9F2C-68D3C3557027}"/>
    <cellStyle name="Note 4 2 3 2 6 2 2" xfId="30867" xr:uid="{7BD27F25-DAC7-4869-8025-5B79D364747B}"/>
    <cellStyle name="Note 4 2 3 2 6 3" xfId="30868" xr:uid="{6DAD221B-C11D-4216-8302-2C0A16392C7F}"/>
    <cellStyle name="Note 4 2 3 2 7" xfId="30869" xr:uid="{5C788716-08E3-44F2-9628-00E28A33FC18}"/>
    <cellStyle name="Note 4 2 3 2 7 2" xfId="30870" xr:uid="{D876802E-89DB-429D-BFE5-1F898B573B6A}"/>
    <cellStyle name="Note 4 2 3 2 7 2 2" xfId="30871" xr:uid="{993A6B74-0AAB-4FE5-A363-8C62E51836FB}"/>
    <cellStyle name="Note 4 2 3 2 7 3" xfId="30872" xr:uid="{52B1D1A6-E14B-475C-8F5F-2DCDCE3A8122}"/>
    <cellStyle name="Note 4 2 3 2 8" xfId="30873" xr:uid="{3E1FDD68-846D-4444-8DB5-A7C742B5BB1C}"/>
    <cellStyle name="Note 4 2 3 2 8 2" xfId="30874" xr:uid="{9B520818-DFA0-448B-BE23-A73A3C429002}"/>
    <cellStyle name="Note 4 2 3 2 8 2 2" xfId="30875" xr:uid="{09B1BB06-E139-4CF2-B740-6DE7018DB9EC}"/>
    <cellStyle name="Note 4 2 3 2 8 3" xfId="30876" xr:uid="{4EDF19C6-5A0E-4093-B36E-AC5B0AE36874}"/>
    <cellStyle name="Note 4 2 3 2 9" xfId="30877" xr:uid="{7B13CE6A-251F-49EA-8FC5-1FA1FF99192F}"/>
    <cellStyle name="Note 4 2 3 2 9 2" xfId="30878" xr:uid="{F5B4B937-47C2-40A1-B16D-1931A659CC27}"/>
    <cellStyle name="Note 4 2 3 2 9 2 2" xfId="30879" xr:uid="{044AF263-F678-4E6C-A7CF-62821F46EFC6}"/>
    <cellStyle name="Note 4 2 3 2 9 3" xfId="30880" xr:uid="{38AC7913-2C3A-4856-89B0-2F99FD1A45BD}"/>
    <cellStyle name="Note 4 2 3 20" xfId="30881" xr:uid="{4BA24F33-21E4-4140-A6E7-3B823F78174B}"/>
    <cellStyle name="Note 4 2 3 3" xfId="30882" xr:uid="{F205FAE9-AAC5-42D5-B494-A0C89A1802A6}"/>
    <cellStyle name="Note 4 2 3 3 2" xfId="30883" xr:uid="{94C1D3A1-AA1F-4868-A742-9EBEA3A2CCA1}"/>
    <cellStyle name="Note 4 2 3 3 2 2" xfId="30884" xr:uid="{07875FD5-FA97-45FB-AE0E-ED284A00607B}"/>
    <cellStyle name="Note 4 2 3 3 2 2 2" xfId="30885" xr:uid="{5C4F1F0C-33A6-4B3A-8F7F-DBB90A1A2FC9}"/>
    <cellStyle name="Note 4 2 3 3 2 3" xfId="30886" xr:uid="{A78A5B46-69E3-41BC-A1C3-A0F547FFCA5B}"/>
    <cellStyle name="Note 4 2 3 3 2 4" xfId="30887" xr:uid="{0219B9DD-EC5D-4ACC-A2AE-13872FEDD5BC}"/>
    <cellStyle name="Note 4 2 3 3 3" xfId="30888" xr:uid="{A0B7A1E7-4791-4725-A609-0F6E769A50B7}"/>
    <cellStyle name="Note 4 2 3 3 3 2" xfId="30889" xr:uid="{724C7C33-DEE9-4733-A621-51404C25B94B}"/>
    <cellStyle name="Note 4 2 3 3 4" xfId="30890" xr:uid="{11760130-5983-4BFD-95CB-2BECE14E25E1}"/>
    <cellStyle name="Note 4 2 3 3 5" xfId="30891" xr:uid="{5C20EB0C-B3ED-4493-B445-F6C4271B0AD4}"/>
    <cellStyle name="Note 4 2 3 4" xfId="30892" xr:uid="{10BD251B-8B2F-4282-B577-D984A2F8227D}"/>
    <cellStyle name="Note 4 2 3 4 2" xfId="30893" xr:uid="{B97DE89A-1AF7-4A37-A2A2-8B10B50EAB2F}"/>
    <cellStyle name="Note 4 2 3 4 2 2" xfId="30894" xr:uid="{3EC34A7E-86B8-4362-B44B-1D10239F627E}"/>
    <cellStyle name="Note 4 2 3 4 2 3" xfId="30895" xr:uid="{2D0A73E2-23D8-4E60-B2CA-9712735D3864}"/>
    <cellStyle name="Note 4 2 3 4 3" xfId="30896" xr:uid="{F684FB8F-83E2-48B0-A79B-A48485C408B6}"/>
    <cellStyle name="Note 4 2 3 4 3 2" xfId="30897" xr:uid="{6C3034D6-C26B-430C-845C-319792A7BCA0}"/>
    <cellStyle name="Note 4 2 3 4 4" xfId="30898" xr:uid="{BB20AF2F-59BA-441C-B838-92B0DFFDC469}"/>
    <cellStyle name="Note 4 2 3 5" xfId="30899" xr:uid="{87F26829-32E8-45D3-9B27-3110714308AE}"/>
    <cellStyle name="Note 4 2 3 5 2" xfId="30900" xr:uid="{28C29B8A-FBB6-40EB-9672-3D08A8F5D58A}"/>
    <cellStyle name="Note 4 2 3 5 2 2" xfId="30901" xr:uid="{5C8E3A5B-1487-41DC-B26F-1746D48F4675}"/>
    <cellStyle name="Note 4 2 3 5 2 3" xfId="30902" xr:uid="{C9DD6ED4-C6D5-4B5F-AB74-D5D0097C5388}"/>
    <cellStyle name="Note 4 2 3 5 3" xfId="30903" xr:uid="{1099E46C-BC4D-4128-954C-B51BB7C41CD0}"/>
    <cellStyle name="Note 4 2 3 5 4" xfId="30904" xr:uid="{8FC7F84B-1385-4D85-89D9-663005A9036C}"/>
    <cellStyle name="Note 4 2 3 6" xfId="30905" xr:uid="{2DA83DE1-FC7C-4116-B9B1-3DE9B75DDF11}"/>
    <cellStyle name="Note 4 2 3 6 2" xfId="30906" xr:uid="{22C82C2F-52C7-4186-BAEA-BE12EB91A899}"/>
    <cellStyle name="Note 4 2 3 6 2 2" xfId="30907" xr:uid="{522F739D-8FD9-4BCC-BB71-9D9FA8522B7D}"/>
    <cellStyle name="Note 4 2 3 6 3" xfId="30908" xr:uid="{832BE64C-75D8-4DFA-9803-2D7D5F61FC10}"/>
    <cellStyle name="Note 4 2 3 6 4" xfId="30909" xr:uid="{6E55849F-2801-436C-9F64-B86637931298}"/>
    <cellStyle name="Note 4 2 3 7" xfId="30910" xr:uid="{F2281E2F-5AE1-4BDF-9F56-60BE7E0DF833}"/>
    <cellStyle name="Note 4 2 3 7 2" xfId="30911" xr:uid="{2B6C78A9-BFEC-4AFD-994E-9961C9D3AED6}"/>
    <cellStyle name="Note 4 2 3 7 2 2" xfId="30912" xr:uid="{26800FE3-BA2D-4CF6-96DD-C1BAD08530DE}"/>
    <cellStyle name="Note 4 2 3 7 3" xfId="30913" xr:uid="{536E9EFF-C89A-4D28-B9ED-FDF06758B0DB}"/>
    <cellStyle name="Note 4 2 3 8" xfId="30914" xr:uid="{04D1EC91-4776-4214-B0D4-3DC8E8115DAC}"/>
    <cellStyle name="Note 4 2 3 8 2" xfId="30915" xr:uid="{20AC456D-72F8-49F3-BB79-21B615B28AAB}"/>
    <cellStyle name="Note 4 2 3 8 2 2" xfId="30916" xr:uid="{924A7777-33E2-46CF-B359-6A402382F73C}"/>
    <cellStyle name="Note 4 2 3 8 3" xfId="30917" xr:uid="{2867F696-DEA5-4FD7-BB9E-862063760CE4}"/>
    <cellStyle name="Note 4 2 3 9" xfId="30918" xr:uid="{467FDE67-E164-4899-AF26-F1CF909BD75A}"/>
    <cellStyle name="Note 4 2 3 9 2" xfId="30919" xr:uid="{8D69D0B5-5791-41B9-AB9F-FD438ADC0804}"/>
    <cellStyle name="Note 4 2 3 9 2 2" xfId="30920" xr:uid="{B9963C61-1635-4593-926F-3A3B0A9A1805}"/>
    <cellStyle name="Note 4 2 3 9 3" xfId="30921" xr:uid="{ED854955-6AC2-4CB0-8E13-65DDA928DFFD}"/>
    <cellStyle name="Note 4 2 4" xfId="30922" xr:uid="{114770AD-D84C-4AD0-A60C-E4CD7E4088B8}"/>
    <cellStyle name="Note 4 2 4 10" xfId="30923" xr:uid="{51C9C85A-7FE3-4226-AD94-D46A838B5A28}"/>
    <cellStyle name="Note 4 2 4 10 2" xfId="30924" xr:uid="{3CD8B4B6-F5A1-4954-B9CB-5AE9FF4B1A5D}"/>
    <cellStyle name="Note 4 2 4 10 2 2" xfId="30925" xr:uid="{A89B20C9-3F6B-41B3-9DAB-01ED3F415A5C}"/>
    <cellStyle name="Note 4 2 4 10 3" xfId="30926" xr:uid="{90A0B135-A2CF-44AC-ABD6-1F08FCAFD56F}"/>
    <cellStyle name="Note 4 2 4 11" xfId="30927" xr:uid="{6FA84BB1-CF2E-4D99-8626-64C82493A5CB}"/>
    <cellStyle name="Note 4 2 4 11 2" xfId="30928" xr:uid="{3D26E554-3325-4321-BE34-6E2F0BA2E892}"/>
    <cellStyle name="Note 4 2 4 11 2 2" xfId="30929" xr:uid="{CE520F6E-96AE-4A3D-AE44-FF366180D176}"/>
    <cellStyle name="Note 4 2 4 11 3" xfId="30930" xr:uid="{3E3C19F7-AFC3-4172-8E43-AD6D66349F77}"/>
    <cellStyle name="Note 4 2 4 12" xfId="30931" xr:uid="{360051E1-6A88-4D01-B54D-B66FE81628DA}"/>
    <cellStyle name="Note 4 2 4 12 2" xfId="30932" xr:uid="{F628C3EA-F49D-48A7-B42E-1EFC77284CC7}"/>
    <cellStyle name="Note 4 2 4 12 2 2" xfId="30933" xr:uid="{2CBC24F6-BF58-4275-A49C-29697ECD5F4D}"/>
    <cellStyle name="Note 4 2 4 12 3" xfId="30934" xr:uid="{3603DDAA-83E7-419E-BBEA-9B70B013B88D}"/>
    <cellStyle name="Note 4 2 4 13" xfId="30935" xr:uid="{087144EC-232F-4474-9237-3495D15936F7}"/>
    <cellStyle name="Note 4 2 4 13 2" xfId="30936" xr:uid="{8EA234D4-D0BF-4EFF-BA5D-7E515298C393}"/>
    <cellStyle name="Note 4 2 4 13 2 2" xfId="30937" xr:uid="{B36D9B70-6BC4-40F5-A156-C8EA8C4194BB}"/>
    <cellStyle name="Note 4 2 4 13 3" xfId="30938" xr:uid="{C014082F-47C7-4D56-8E61-CC70E9E16126}"/>
    <cellStyle name="Note 4 2 4 14" xfId="30939" xr:uid="{70EB9BD8-D26B-435A-9CCD-56FF83155B02}"/>
    <cellStyle name="Note 4 2 4 14 2" xfId="30940" xr:uid="{044E231D-7431-4661-BB28-8CDAE5D26152}"/>
    <cellStyle name="Note 4 2 4 14 2 2" xfId="30941" xr:uid="{A7928F8B-14AA-4CF4-9814-F7478A4EFC61}"/>
    <cellStyle name="Note 4 2 4 14 3" xfId="30942" xr:uid="{404FB017-36C4-441C-8C0A-1B131A261E6C}"/>
    <cellStyle name="Note 4 2 4 15" xfId="30943" xr:uid="{F900E7D6-7B58-415E-BA78-94F7ADB61F6A}"/>
    <cellStyle name="Note 4 2 4 15 2" xfId="30944" xr:uid="{2AD48E2F-8D61-4F5E-BBDF-7F96451D7B01}"/>
    <cellStyle name="Note 4 2 4 15 2 2" xfId="30945" xr:uid="{F0FA0DDE-23A5-4CAE-B0D3-601D7331737F}"/>
    <cellStyle name="Note 4 2 4 15 3" xfId="30946" xr:uid="{B76A8375-5A9C-459A-85EB-7BCCACCB9A7A}"/>
    <cellStyle name="Note 4 2 4 16" xfId="30947" xr:uid="{C9EF17AA-EC75-4435-8CD3-7341DD138FFC}"/>
    <cellStyle name="Note 4 2 4 16 2" xfId="30948" xr:uid="{B20554C2-F8CF-4E37-8878-71015BA7E6F7}"/>
    <cellStyle name="Note 4 2 4 16 2 2" xfId="30949" xr:uid="{4AF3C2B7-3FE0-4320-9372-8083FB924118}"/>
    <cellStyle name="Note 4 2 4 16 3" xfId="30950" xr:uid="{80CC4D22-4D17-4E93-9E5C-9BEAF2BFD6C4}"/>
    <cellStyle name="Note 4 2 4 17" xfId="30951" xr:uid="{0D3AF0EB-7D13-4126-9F21-1B0786EBE0FD}"/>
    <cellStyle name="Note 4 2 4 17 2" xfId="30952" xr:uid="{0FA5D317-CBF6-4188-9256-13BB79102093}"/>
    <cellStyle name="Note 4 2 4 17 2 2" xfId="30953" xr:uid="{1841A3F8-BAA1-4591-80B0-24022C962EEE}"/>
    <cellStyle name="Note 4 2 4 17 3" xfId="30954" xr:uid="{7BE2EF2B-84AF-4F4B-8A4F-54F916FE2888}"/>
    <cellStyle name="Note 4 2 4 18" xfId="30955" xr:uid="{F3183F63-67C2-4107-97A0-D3320245E646}"/>
    <cellStyle name="Note 4 2 4 18 2" xfId="30956" xr:uid="{ABFE410D-11D5-40AD-8B98-57EB96F0B4BF}"/>
    <cellStyle name="Note 4 2 4 19" xfId="30957" xr:uid="{29F71054-8BDD-48A4-9A34-68AF160A0DB9}"/>
    <cellStyle name="Note 4 2 4 2" xfId="30958" xr:uid="{3AD23BFD-78FA-4664-9B2A-21F497564E94}"/>
    <cellStyle name="Note 4 2 4 2 10" xfId="30959" xr:uid="{1A04DC2B-96BB-4378-9DD9-74502C1206B2}"/>
    <cellStyle name="Note 4 2 4 2 10 2" xfId="30960" xr:uid="{99A29508-A146-41CB-95D5-9653A90852A3}"/>
    <cellStyle name="Note 4 2 4 2 10 2 2" xfId="30961" xr:uid="{C03AB47F-4CE5-4C74-AA81-B0968383AE1A}"/>
    <cellStyle name="Note 4 2 4 2 10 3" xfId="30962" xr:uid="{BD86AC8B-20F5-4766-B49C-8E321155DFC0}"/>
    <cellStyle name="Note 4 2 4 2 11" xfId="30963" xr:uid="{41B959B4-9AA0-4C14-8E9A-19A8550E9F0F}"/>
    <cellStyle name="Note 4 2 4 2 11 2" xfId="30964" xr:uid="{8F15013D-4E66-437B-942D-2C5E30FAB5C3}"/>
    <cellStyle name="Note 4 2 4 2 11 2 2" xfId="30965" xr:uid="{29734ADE-3870-4FF7-9247-B9FE976B3415}"/>
    <cellStyle name="Note 4 2 4 2 11 3" xfId="30966" xr:uid="{78CD8404-B390-43CD-8FA3-BF012ECC3E7A}"/>
    <cellStyle name="Note 4 2 4 2 12" xfId="30967" xr:uid="{835E51C1-E2DC-46A8-82E7-E641C216A7E8}"/>
    <cellStyle name="Note 4 2 4 2 12 2" xfId="30968" xr:uid="{B0020D10-5571-44FA-8800-285C35945345}"/>
    <cellStyle name="Note 4 2 4 2 12 2 2" xfId="30969" xr:uid="{54799A50-E392-452A-9C03-D4CA0C97FF20}"/>
    <cellStyle name="Note 4 2 4 2 12 3" xfId="30970" xr:uid="{46519E47-4F4D-4D90-898A-B6E28CCB7786}"/>
    <cellStyle name="Note 4 2 4 2 13" xfId="30971" xr:uid="{051F73D4-C967-461A-90A8-3C388FC11CBB}"/>
    <cellStyle name="Note 4 2 4 2 13 2" xfId="30972" xr:uid="{A18DFA88-A7C3-4DC7-8206-707087A9C4A2}"/>
    <cellStyle name="Note 4 2 4 2 13 2 2" xfId="30973" xr:uid="{9C2C5F6E-000D-4E23-8ECA-6ABFD866A513}"/>
    <cellStyle name="Note 4 2 4 2 13 3" xfId="30974" xr:uid="{F4973161-558B-4DEA-8F56-C628ACAB1983}"/>
    <cellStyle name="Note 4 2 4 2 14" xfId="30975" xr:uid="{DC9DC035-E546-4A65-B5D1-071F691F4CD2}"/>
    <cellStyle name="Note 4 2 4 2 14 2" xfId="30976" xr:uid="{9C8882E9-A86B-4D59-99A6-DA0264653C51}"/>
    <cellStyle name="Note 4 2 4 2 14 2 2" xfId="30977" xr:uid="{EBA8278D-1033-4077-8816-54AA089E7373}"/>
    <cellStyle name="Note 4 2 4 2 14 3" xfId="30978" xr:uid="{1ECE7AD6-82A6-4449-9D22-5D0DDE3F6C80}"/>
    <cellStyle name="Note 4 2 4 2 15" xfId="30979" xr:uid="{5E5B9291-2803-4E17-96D4-5E51CDD1C053}"/>
    <cellStyle name="Note 4 2 4 2 15 2" xfId="30980" xr:uid="{5F37110C-FB01-43E9-B30F-2FD4AA378368}"/>
    <cellStyle name="Note 4 2 4 2 15 2 2" xfId="30981" xr:uid="{52E68302-A81C-46DB-88D9-CEE59B48674B}"/>
    <cellStyle name="Note 4 2 4 2 15 3" xfId="30982" xr:uid="{A54A2B95-5970-4B23-8CD8-2B0B1C82CCE2}"/>
    <cellStyle name="Note 4 2 4 2 16" xfId="30983" xr:uid="{F2851AAF-648A-46ED-B1C6-B750572E32C2}"/>
    <cellStyle name="Note 4 2 4 2 16 2" xfId="30984" xr:uid="{B3A72F59-F3E5-4C6E-8FBA-BFCCBFB1A22F}"/>
    <cellStyle name="Note 4 2 4 2 16 2 2" xfId="30985" xr:uid="{298A93C2-D870-40DC-8222-64AC24C43B4E}"/>
    <cellStyle name="Note 4 2 4 2 16 3" xfId="30986" xr:uid="{64D0CFA5-FC93-4A29-8816-245CC39C11DF}"/>
    <cellStyle name="Note 4 2 4 2 17" xfId="30987" xr:uid="{CF9F193C-D0CF-427B-8DAF-7D2A9E579DB7}"/>
    <cellStyle name="Note 4 2 4 2 17 2" xfId="30988" xr:uid="{DAAC2E59-B3CA-4793-9606-89956278B297}"/>
    <cellStyle name="Note 4 2 4 2 17 2 2" xfId="30989" xr:uid="{903D19C2-B1FB-4EA2-B3BE-7EF79874ABDD}"/>
    <cellStyle name="Note 4 2 4 2 17 3" xfId="30990" xr:uid="{AFC0CBBC-B204-4B04-A3FF-3F57D77B525B}"/>
    <cellStyle name="Note 4 2 4 2 18" xfId="30991" xr:uid="{FBE00B99-CE6C-4EA9-9F34-47DAC3C6F086}"/>
    <cellStyle name="Note 4 2 4 2 18 2" xfId="30992" xr:uid="{62FD48A0-59DF-48AC-B4FC-5BF975EC599F}"/>
    <cellStyle name="Note 4 2 4 2 18 2 2" xfId="30993" xr:uid="{E60EF3CF-5824-4DD7-AF0C-AFBDACCA4A5D}"/>
    <cellStyle name="Note 4 2 4 2 18 3" xfId="30994" xr:uid="{68B3D822-66BA-4F03-A029-71A5DE9C35A6}"/>
    <cellStyle name="Note 4 2 4 2 19" xfId="30995" xr:uid="{4B7DBC6B-5A2F-4508-994E-6225F10D6ED0}"/>
    <cellStyle name="Note 4 2 4 2 19 2" xfId="30996" xr:uid="{4E4CB8DE-0D39-4B32-ADD0-91AB73FA87D7}"/>
    <cellStyle name="Note 4 2 4 2 19 2 2" xfId="30997" xr:uid="{71ACAD07-C883-45EE-B06A-9BC8AB2DE35A}"/>
    <cellStyle name="Note 4 2 4 2 19 3" xfId="30998" xr:uid="{1F79B6DF-4DEB-44C9-BA04-500CAA5D4959}"/>
    <cellStyle name="Note 4 2 4 2 2" xfId="30999" xr:uid="{F464E88A-A1A1-4106-8DD8-D1FFB595BB74}"/>
    <cellStyle name="Note 4 2 4 2 2 2" xfId="31000" xr:uid="{BD2819EC-F6BA-4DC4-BF86-3FDB3FB84BC9}"/>
    <cellStyle name="Note 4 2 4 2 2 2 2" xfId="31001" xr:uid="{1C02998D-D861-4B5C-8FED-2B06211E3EB7}"/>
    <cellStyle name="Note 4 2 4 2 2 2 2 2" xfId="31002" xr:uid="{FE48D20C-7426-48D7-9762-86F21866CED2}"/>
    <cellStyle name="Note 4 2 4 2 2 2 3" xfId="31003" xr:uid="{E4777D1D-2A8E-406D-B5DE-775968E23548}"/>
    <cellStyle name="Note 4 2 4 2 2 2 4" xfId="31004" xr:uid="{6847847A-5791-43D0-8935-08910E0B8D80}"/>
    <cellStyle name="Note 4 2 4 2 2 3" xfId="31005" xr:uid="{DE13176D-74BB-4612-8DF2-927ACC06BDAD}"/>
    <cellStyle name="Note 4 2 4 2 2 3 2" xfId="31006" xr:uid="{D4534DF8-8D33-4A6B-A300-66BD9B5E73C3}"/>
    <cellStyle name="Note 4 2 4 2 2 4" xfId="31007" xr:uid="{B868FB7A-EBE5-4B43-B41C-6CDE1096C671}"/>
    <cellStyle name="Note 4 2 4 2 2 5" xfId="31008" xr:uid="{C2377308-697A-4100-BCD5-0CDEF93D0655}"/>
    <cellStyle name="Note 4 2 4 2 20" xfId="31009" xr:uid="{6FD86548-0708-4C44-BEE8-138E71627BAF}"/>
    <cellStyle name="Note 4 2 4 2 20 2" xfId="31010" xr:uid="{36F18FBE-88E6-4209-8019-313CF0E0C1CA}"/>
    <cellStyle name="Note 4 2 4 2 20 2 2" xfId="31011" xr:uid="{4B425A7F-C1CD-488B-A955-15687AE04722}"/>
    <cellStyle name="Note 4 2 4 2 20 3" xfId="31012" xr:uid="{5B7D9BE6-3EE7-4702-BAC8-FC6C56D8CE8A}"/>
    <cellStyle name="Note 4 2 4 2 21" xfId="31013" xr:uid="{D7926944-56A8-4B3C-98BB-2DFF7FC458A3}"/>
    <cellStyle name="Note 4 2 4 2 21 2" xfId="31014" xr:uid="{8F468C36-B401-49FF-AAAC-30CECC81A636}"/>
    <cellStyle name="Note 4 2 4 2 22" xfId="31015" xr:uid="{D08238C2-B9CF-4F18-972A-1E47D6C80A7E}"/>
    <cellStyle name="Note 4 2 4 2 23" xfId="31016" xr:uid="{285D7F4B-20E0-4114-B9F3-50BCBA4AB8E5}"/>
    <cellStyle name="Note 4 2 4 2 3" xfId="31017" xr:uid="{F979A5FD-B62E-4833-8231-6EDDDA696535}"/>
    <cellStyle name="Note 4 2 4 2 3 2" xfId="31018" xr:uid="{D2F111A6-33FF-4981-9A49-0450DF0234CD}"/>
    <cellStyle name="Note 4 2 4 2 3 2 2" xfId="31019" xr:uid="{BC241440-2B8E-480C-A02B-4918890F2095}"/>
    <cellStyle name="Note 4 2 4 2 3 2 3" xfId="31020" xr:uid="{C563180E-6A15-4422-A03A-B467EAAE6F54}"/>
    <cellStyle name="Note 4 2 4 2 3 3" xfId="31021" xr:uid="{6DBE761F-3A36-4BC1-BCEA-452551A412E3}"/>
    <cellStyle name="Note 4 2 4 2 3 3 2" xfId="31022" xr:uid="{AEB4660C-BF44-4394-9D3E-8BF042ABA425}"/>
    <cellStyle name="Note 4 2 4 2 3 4" xfId="31023" xr:uid="{FB779C4F-C5BF-490B-AE70-1CE1A5A048AE}"/>
    <cellStyle name="Note 4 2 4 2 4" xfId="31024" xr:uid="{FB6FE41A-CC72-49F7-A34F-9F337FF7D461}"/>
    <cellStyle name="Note 4 2 4 2 4 2" xfId="31025" xr:uid="{67A562AC-890A-4160-9257-9E2EC3AE7A4E}"/>
    <cellStyle name="Note 4 2 4 2 4 2 2" xfId="31026" xr:uid="{19C9B795-CEC2-46A4-B7B5-6099BC68870D}"/>
    <cellStyle name="Note 4 2 4 2 4 3" xfId="31027" xr:uid="{AA3025EE-6EA8-404C-BD2B-B445D650FF89}"/>
    <cellStyle name="Note 4 2 4 2 4 4" xfId="31028" xr:uid="{DB88EF9B-9DB5-4DE8-B8A3-7723A7D0E5E7}"/>
    <cellStyle name="Note 4 2 4 2 5" xfId="31029" xr:uid="{82449D60-5888-4192-B953-135FFDA9CC5D}"/>
    <cellStyle name="Note 4 2 4 2 5 2" xfId="31030" xr:uid="{BE307E96-0FAF-44A9-B49B-E9A8628201E8}"/>
    <cellStyle name="Note 4 2 4 2 5 2 2" xfId="31031" xr:uid="{210075FE-8363-40D2-8038-B3D87450FBB1}"/>
    <cellStyle name="Note 4 2 4 2 5 3" xfId="31032" xr:uid="{DF8963A2-3113-47F0-B252-95B24205FE1C}"/>
    <cellStyle name="Note 4 2 4 2 5 4" xfId="31033" xr:uid="{C1F8884D-DB71-4908-A835-3B99877F4A8B}"/>
    <cellStyle name="Note 4 2 4 2 6" xfId="31034" xr:uid="{68248C92-4354-45F4-A2BE-FEFB872564A9}"/>
    <cellStyle name="Note 4 2 4 2 6 2" xfId="31035" xr:uid="{C51F7B9F-1FC0-4370-9A47-FA3B069B58AC}"/>
    <cellStyle name="Note 4 2 4 2 6 2 2" xfId="31036" xr:uid="{0D274C7C-F0F0-483E-A989-0FB8339C7027}"/>
    <cellStyle name="Note 4 2 4 2 6 3" xfId="31037" xr:uid="{75870D3A-674D-4A24-8D41-F276D30E5346}"/>
    <cellStyle name="Note 4 2 4 2 7" xfId="31038" xr:uid="{288DC911-7BEC-4E6A-A9B2-61DF2CE894DC}"/>
    <cellStyle name="Note 4 2 4 2 7 2" xfId="31039" xr:uid="{99DC41B0-2A73-4508-8399-F9457BE42B3B}"/>
    <cellStyle name="Note 4 2 4 2 7 2 2" xfId="31040" xr:uid="{A3C0C30C-4387-401C-B459-58D41554A02C}"/>
    <cellStyle name="Note 4 2 4 2 7 3" xfId="31041" xr:uid="{3EED4826-C4FA-4C46-845D-FFADCFD73BA0}"/>
    <cellStyle name="Note 4 2 4 2 8" xfId="31042" xr:uid="{F4115176-97F5-4E3E-9BB1-CB47064204CB}"/>
    <cellStyle name="Note 4 2 4 2 8 2" xfId="31043" xr:uid="{8448CD53-26A9-44DE-BECA-ED80A85B3899}"/>
    <cellStyle name="Note 4 2 4 2 8 2 2" xfId="31044" xr:uid="{F86673E4-F2CC-4A01-A8AA-5141EB6EA5B8}"/>
    <cellStyle name="Note 4 2 4 2 8 3" xfId="31045" xr:uid="{EB75C38E-987C-490C-A734-548598390F8A}"/>
    <cellStyle name="Note 4 2 4 2 9" xfId="31046" xr:uid="{04B07CC6-70BB-4CE9-83C1-EC7FA0B13A88}"/>
    <cellStyle name="Note 4 2 4 2 9 2" xfId="31047" xr:uid="{B57D32AC-97E3-43EF-A9FE-1749122E022B}"/>
    <cellStyle name="Note 4 2 4 2 9 2 2" xfId="31048" xr:uid="{89CA542A-0282-431D-9E86-C193C9F9D5CB}"/>
    <cellStyle name="Note 4 2 4 2 9 3" xfId="31049" xr:uid="{863EE849-24E3-4BD0-9972-4267F69CD884}"/>
    <cellStyle name="Note 4 2 4 20" xfId="31050" xr:uid="{B48ECF10-0505-4138-BB60-3904A6B4A0E9}"/>
    <cellStyle name="Note 4 2 4 3" xfId="31051" xr:uid="{93BFC5EF-6679-42D9-A1F6-0FB59DB3A783}"/>
    <cellStyle name="Note 4 2 4 3 2" xfId="31052" xr:uid="{F68CB242-9E95-46C9-A0E8-4495EC296F54}"/>
    <cellStyle name="Note 4 2 4 3 2 2" xfId="31053" xr:uid="{F8D54472-F90D-4C0F-8541-229892662E2E}"/>
    <cellStyle name="Note 4 2 4 3 2 2 2" xfId="31054" xr:uid="{02327B74-6450-474F-BC59-D381AB168D77}"/>
    <cellStyle name="Note 4 2 4 3 2 3" xfId="31055" xr:uid="{F1245118-55B8-450F-93A2-DAA526985BC1}"/>
    <cellStyle name="Note 4 2 4 3 2 4" xfId="31056" xr:uid="{D8E3CA89-087B-4AA2-B10C-F115EF36B34A}"/>
    <cellStyle name="Note 4 2 4 3 3" xfId="31057" xr:uid="{753B5E6E-70B0-47E2-AD12-62666137CD06}"/>
    <cellStyle name="Note 4 2 4 3 3 2" xfId="31058" xr:uid="{184F2C16-0648-4BE1-B88F-66E658010080}"/>
    <cellStyle name="Note 4 2 4 3 4" xfId="31059" xr:uid="{AA08FC54-A1D3-4939-B85F-FD97341F8634}"/>
    <cellStyle name="Note 4 2 4 3 5" xfId="31060" xr:uid="{484F567B-1FF7-4FE6-B739-A5B53210A5AE}"/>
    <cellStyle name="Note 4 2 4 4" xfId="31061" xr:uid="{3284076F-AC75-48F2-95E9-4B09A880EAD4}"/>
    <cellStyle name="Note 4 2 4 4 2" xfId="31062" xr:uid="{91ABC982-4827-4BD6-B101-222D559437B9}"/>
    <cellStyle name="Note 4 2 4 4 2 2" xfId="31063" xr:uid="{C511D8F4-B684-4BF8-B3AF-EC07F40FD022}"/>
    <cellStyle name="Note 4 2 4 4 2 3" xfId="31064" xr:uid="{E33F4A9B-7602-4DDB-82A6-69CDE34AF685}"/>
    <cellStyle name="Note 4 2 4 4 3" xfId="31065" xr:uid="{222B53E1-5F34-49A2-998E-3282B6120855}"/>
    <cellStyle name="Note 4 2 4 4 3 2" xfId="31066" xr:uid="{9861123C-870E-4659-857A-7B03A8D48A76}"/>
    <cellStyle name="Note 4 2 4 4 4" xfId="31067" xr:uid="{8CA2E77B-064D-460D-A0F7-F0CF3E1A4C20}"/>
    <cellStyle name="Note 4 2 4 5" xfId="31068" xr:uid="{81C63DB3-72B3-4D2A-82DA-45B38D3FFA84}"/>
    <cellStyle name="Note 4 2 4 5 2" xfId="31069" xr:uid="{CFA2FB11-E1D5-4209-AA93-25797D6877A9}"/>
    <cellStyle name="Note 4 2 4 5 2 2" xfId="31070" xr:uid="{9F01233E-F132-49EE-B015-7E5C26F830DD}"/>
    <cellStyle name="Note 4 2 4 5 2 3" xfId="31071" xr:uid="{11ECD648-C88D-468C-90B1-CFABD826C748}"/>
    <cellStyle name="Note 4 2 4 5 3" xfId="31072" xr:uid="{5163B45B-5E1A-4FAA-BAA7-2ACE5CE376C8}"/>
    <cellStyle name="Note 4 2 4 5 4" xfId="31073" xr:uid="{E850641C-E82B-431A-8159-63667881C868}"/>
    <cellStyle name="Note 4 2 4 6" xfId="31074" xr:uid="{D4E406FD-B01E-40B8-86E9-AEB409FE5069}"/>
    <cellStyle name="Note 4 2 4 6 2" xfId="31075" xr:uid="{A0DF6C40-C567-4253-9B66-48AE93554347}"/>
    <cellStyle name="Note 4 2 4 6 2 2" xfId="31076" xr:uid="{996750E9-567D-4A95-8DD4-B19475E8F8D2}"/>
    <cellStyle name="Note 4 2 4 6 3" xfId="31077" xr:uid="{80EF3492-7753-4A9C-A2B8-E002BC78B0D5}"/>
    <cellStyle name="Note 4 2 4 6 4" xfId="31078" xr:uid="{5170824B-809C-4DF8-8A3B-4C75AD71B377}"/>
    <cellStyle name="Note 4 2 4 7" xfId="31079" xr:uid="{076623D5-2CAC-432C-A588-87D73FF6F6C2}"/>
    <cellStyle name="Note 4 2 4 7 2" xfId="31080" xr:uid="{70422523-F7BD-451F-82CB-8DAE75835E35}"/>
    <cellStyle name="Note 4 2 4 7 2 2" xfId="31081" xr:uid="{2EEC11E7-02C8-4F5A-9A8F-1DF0CB448B7C}"/>
    <cellStyle name="Note 4 2 4 7 3" xfId="31082" xr:uid="{F9649EA4-6E08-4D1B-A7EA-F25C489DDA75}"/>
    <cellStyle name="Note 4 2 4 8" xfId="31083" xr:uid="{DFA7DD9B-87BA-4417-AFD7-3D920FBDEB97}"/>
    <cellStyle name="Note 4 2 4 8 2" xfId="31084" xr:uid="{D60E274D-2386-417D-8402-2DBF4C4A22DE}"/>
    <cellStyle name="Note 4 2 4 8 2 2" xfId="31085" xr:uid="{BF354322-1B2B-47DB-89A1-B5706FD4D62E}"/>
    <cellStyle name="Note 4 2 4 8 3" xfId="31086" xr:uid="{C21A417D-B446-48E2-91A7-B24B876B719B}"/>
    <cellStyle name="Note 4 2 4 9" xfId="31087" xr:uid="{EB198792-520C-45D3-A277-14144A0E3491}"/>
    <cellStyle name="Note 4 2 4 9 2" xfId="31088" xr:uid="{401CF495-8C10-4A5E-89D1-317A8265E608}"/>
    <cellStyle name="Note 4 2 4 9 2 2" xfId="31089" xr:uid="{6C4DB895-25BE-4C9C-82C0-600B24AB1F3F}"/>
    <cellStyle name="Note 4 2 4 9 3" xfId="31090" xr:uid="{3C6D185E-3012-45AB-9E89-6E805736B113}"/>
    <cellStyle name="Note 4 2 5" xfId="31091" xr:uid="{964B23C2-A484-42AF-9593-2657116C6184}"/>
    <cellStyle name="Note 4 2 5 10" xfId="31092" xr:uid="{44008926-D86F-48EF-9A6A-8F126E562693}"/>
    <cellStyle name="Note 4 2 5 10 2" xfId="31093" xr:uid="{D0D55FCC-2AE0-445B-B2F1-5CC2E5E0DD47}"/>
    <cellStyle name="Note 4 2 5 10 2 2" xfId="31094" xr:uid="{4DD60474-73EF-4CE9-87B5-0EBC3E464E9E}"/>
    <cellStyle name="Note 4 2 5 10 3" xfId="31095" xr:uid="{28004CC1-9A7A-4546-8455-C6C839DA8AF9}"/>
    <cellStyle name="Note 4 2 5 11" xfId="31096" xr:uid="{A0D3102D-BD67-4F01-85A2-2660CC26C71B}"/>
    <cellStyle name="Note 4 2 5 11 2" xfId="31097" xr:uid="{8B6CFC15-7561-4ACE-8726-CD13BE4CE78F}"/>
    <cellStyle name="Note 4 2 5 11 2 2" xfId="31098" xr:uid="{7D53F89E-1F90-406A-8134-EBAAC96B35B1}"/>
    <cellStyle name="Note 4 2 5 11 3" xfId="31099" xr:uid="{EB2890AB-AB0C-456E-885E-A7DDA37C21F1}"/>
    <cellStyle name="Note 4 2 5 12" xfId="31100" xr:uid="{F2F23CA6-3557-45DE-84BB-1CF6A88B1281}"/>
    <cellStyle name="Note 4 2 5 12 2" xfId="31101" xr:uid="{796D4712-A69F-4243-846A-4247939C8581}"/>
    <cellStyle name="Note 4 2 5 12 2 2" xfId="31102" xr:uid="{3F141A50-45F0-404F-B4CC-225D98E38FA3}"/>
    <cellStyle name="Note 4 2 5 12 3" xfId="31103" xr:uid="{FC65D401-F153-4015-9741-7999DA4C803F}"/>
    <cellStyle name="Note 4 2 5 13" xfId="31104" xr:uid="{B1261224-1C11-438E-B7BE-6F77456E4C82}"/>
    <cellStyle name="Note 4 2 5 13 2" xfId="31105" xr:uid="{790EA2F0-62C0-4551-A319-9E38537F832B}"/>
    <cellStyle name="Note 4 2 5 13 2 2" xfId="31106" xr:uid="{5CF1B142-17D4-494D-BEB4-CD780A279045}"/>
    <cellStyle name="Note 4 2 5 13 3" xfId="31107" xr:uid="{BCC40402-8B28-4928-9C21-70E83E879395}"/>
    <cellStyle name="Note 4 2 5 14" xfId="31108" xr:uid="{C6B45F05-4DAD-48F7-A931-440ACBF0CF8D}"/>
    <cellStyle name="Note 4 2 5 14 2" xfId="31109" xr:uid="{ADEDF647-A688-4A62-9023-45EEF6C6ECC5}"/>
    <cellStyle name="Note 4 2 5 14 2 2" xfId="31110" xr:uid="{A5E0E4AA-917F-44BD-8ABC-78DCBCCA3865}"/>
    <cellStyle name="Note 4 2 5 14 3" xfId="31111" xr:uid="{FFA6932A-7B69-4159-88DF-C325F65AE365}"/>
    <cellStyle name="Note 4 2 5 15" xfId="31112" xr:uid="{90EF8B22-43AC-45FA-957C-F5B233054C6A}"/>
    <cellStyle name="Note 4 2 5 15 2" xfId="31113" xr:uid="{98EACC33-3DD4-493E-80E7-C15FB88AFCEE}"/>
    <cellStyle name="Note 4 2 5 15 2 2" xfId="31114" xr:uid="{3005680A-D794-43A8-9091-39BEE23703BB}"/>
    <cellStyle name="Note 4 2 5 15 3" xfId="31115" xr:uid="{60972E3D-E4BE-4DEC-8960-3BC12926DD8F}"/>
    <cellStyle name="Note 4 2 5 16" xfId="31116" xr:uid="{B671F3A9-3473-42B5-B909-51EB60A1C4FB}"/>
    <cellStyle name="Note 4 2 5 16 2" xfId="31117" xr:uid="{6BE0C721-143E-4E77-9DDB-0209D9B03A4D}"/>
    <cellStyle name="Note 4 2 5 16 2 2" xfId="31118" xr:uid="{49AB0E03-2F64-4B28-9AD4-815E0C9BDEB6}"/>
    <cellStyle name="Note 4 2 5 16 3" xfId="31119" xr:uid="{1138884C-C15A-4361-8BE4-32A9E2C188AE}"/>
    <cellStyle name="Note 4 2 5 17" xfId="31120" xr:uid="{115D7797-3AEA-4D7C-A2F9-2E5C8D328768}"/>
    <cellStyle name="Note 4 2 5 17 2" xfId="31121" xr:uid="{944705C2-77A9-4F85-9271-B0F220882C58}"/>
    <cellStyle name="Note 4 2 5 17 2 2" xfId="31122" xr:uid="{3CACEC69-5BED-411B-82A4-B18910F90D90}"/>
    <cellStyle name="Note 4 2 5 17 3" xfId="31123" xr:uid="{5C8743D5-1F08-429B-9B06-596BEBF9BBFE}"/>
    <cellStyle name="Note 4 2 5 18" xfId="31124" xr:uid="{4C6060AC-05AB-47D4-82DE-AA3E11E59138}"/>
    <cellStyle name="Note 4 2 5 18 2" xfId="31125" xr:uid="{F8EED430-B919-4E78-AFEC-6532C88BE02B}"/>
    <cellStyle name="Note 4 2 5 18 2 2" xfId="31126" xr:uid="{370EDCB8-6C4E-462E-8C9C-8D53E1B6AB7E}"/>
    <cellStyle name="Note 4 2 5 18 3" xfId="31127" xr:uid="{48793792-EA04-4C60-87DF-D5F2218D43FE}"/>
    <cellStyle name="Note 4 2 5 19" xfId="31128" xr:uid="{5957CA32-9047-4F88-B57C-921DDA9AEAB8}"/>
    <cellStyle name="Note 4 2 5 19 2" xfId="31129" xr:uid="{AFFC730E-02C0-41AF-B1B5-9C2AF1D7A1C4}"/>
    <cellStyle name="Note 4 2 5 19 2 2" xfId="31130" xr:uid="{E45BC560-FD0A-4127-BEE5-7CF23EAE94D7}"/>
    <cellStyle name="Note 4 2 5 19 3" xfId="31131" xr:uid="{21BDFA48-A5D0-42A3-A0E5-747E0104FF3B}"/>
    <cellStyle name="Note 4 2 5 2" xfId="31132" xr:uid="{8E905DC0-B569-44BD-845B-ED0C6E0C5537}"/>
    <cellStyle name="Note 4 2 5 2 10" xfId="31133" xr:uid="{B7E52C3D-92C1-4555-9FDC-864E3DBC644B}"/>
    <cellStyle name="Note 4 2 5 2 10 2" xfId="31134" xr:uid="{08870156-DA32-4662-91B1-9E86023C9A18}"/>
    <cellStyle name="Note 4 2 5 2 10 2 2" xfId="31135" xr:uid="{7034B748-897D-4ABE-B88A-481F6B4DDD19}"/>
    <cellStyle name="Note 4 2 5 2 10 3" xfId="31136" xr:uid="{A517F613-BA2E-4010-ADE8-E784F9797605}"/>
    <cellStyle name="Note 4 2 5 2 11" xfId="31137" xr:uid="{4B9FE61D-CCEE-453A-8E98-8EE812A6B270}"/>
    <cellStyle name="Note 4 2 5 2 11 2" xfId="31138" xr:uid="{2A67AEAA-4E0F-447D-B53B-E397E086C6D6}"/>
    <cellStyle name="Note 4 2 5 2 11 2 2" xfId="31139" xr:uid="{BEF32152-CF54-464F-842F-5C6DDE526DCD}"/>
    <cellStyle name="Note 4 2 5 2 11 3" xfId="31140" xr:uid="{914D9DCD-C336-43E4-A383-D02600B66E2E}"/>
    <cellStyle name="Note 4 2 5 2 12" xfId="31141" xr:uid="{256B4402-C350-4297-8115-C9C54DCB255F}"/>
    <cellStyle name="Note 4 2 5 2 12 2" xfId="31142" xr:uid="{711D3F93-6757-496C-821D-CA0241F35CB3}"/>
    <cellStyle name="Note 4 2 5 2 12 2 2" xfId="31143" xr:uid="{59A3F603-07B2-4E32-B100-8EB2013452AF}"/>
    <cellStyle name="Note 4 2 5 2 12 3" xfId="31144" xr:uid="{25C488A4-B649-4E38-81ED-9711FF39F798}"/>
    <cellStyle name="Note 4 2 5 2 13" xfId="31145" xr:uid="{3BEC98E7-6CE9-43B4-97E9-E4945F637E1B}"/>
    <cellStyle name="Note 4 2 5 2 13 2" xfId="31146" xr:uid="{2221D5C7-5D49-4DA9-84A5-395609BDD9DF}"/>
    <cellStyle name="Note 4 2 5 2 13 2 2" xfId="31147" xr:uid="{AEAA34FD-6CD7-4197-8D81-3D6D6A1AF3AB}"/>
    <cellStyle name="Note 4 2 5 2 13 3" xfId="31148" xr:uid="{C0F7A9E6-910A-4F99-B28E-C3C37B61D69F}"/>
    <cellStyle name="Note 4 2 5 2 14" xfId="31149" xr:uid="{7BF3EAAB-6640-45B8-9FB5-C27BF5B6A98C}"/>
    <cellStyle name="Note 4 2 5 2 14 2" xfId="31150" xr:uid="{39B863C7-46E7-40E2-9B36-9ADA46D6103B}"/>
    <cellStyle name="Note 4 2 5 2 14 2 2" xfId="31151" xr:uid="{4DAE4B62-E02C-47E2-A54D-D55C1FC91839}"/>
    <cellStyle name="Note 4 2 5 2 14 3" xfId="31152" xr:uid="{F540A1C9-32F9-487C-A204-563726A31DB3}"/>
    <cellStyle name="Note 4 2 5 2 15" xfId="31153" xr:uid="{D4CFCC52-4C93-416F-8E28-FAD307F7D47A}"/>
    <cellStyle name="Note 4 2 5 2 15 2" xfId="31154" xr:uid="{32B8AD1B-377A-46C4-94A5-10DBA44F536A}"/>
    <cellStyle name="Note 4 2 5 2 15 2 2" xfId="31155" xr:uid="{70349795-2BC6-4091-8772-E21B657A6973}"/>
    <cellStyle name="Note 4 2 5 2 15 3" xfId="31156" xr:uid="{65DCE6B7-BE6C-4B7D-BC47-DD31984116FA}"/>
    <cellStyle name="Note 4 2 5 2 16" xfId="31157" xr:uid="{A1A2871A-A172-4623-9463-A8FBA940B696}"/>
    <cellStyle name="Note 4 2 5 2 16 2" xfId="31158" xr:uid="{4B7434F4-6B47-4ADC-AB46-EF24C5AD3959}"/>
    <cellStyle name="Note 4 2 5 2 16 2 2" xfId="31159" xr:uid="{D778BF44-E516-443A-A7BA-24AED1C94FFE}"/>
    <cellStyle name="Note 4 2 5 2 16 3" xfId="31160" xr:uid="{53BE9681-9CA3-45CF-B212-6E128565C99B}"/>
    <cellStyle name="Note 4 2 5 2 17" xfId="31161" xr:uid="{B334E6ED-D32D-44D4-BF92-CF103D6C5C12}"/>
    <cellStyle name="Note 4 2 5 2 17 2" xfId="31162" xr:uid="{04E86367-50CC-430C-9FD7-A2964C74942E}"/>
    <cellStyle name="Note 4 2 5 2 17 2 2" xfId="31163" xr:uid="{90B9B2CB-097A-4FEA-9F6D-40AF6309FD6D}"/>
    <cellStyle name="Note 4 2 5 2 17 3" xfId="31164" xr:uid="{C3254A5A-AC81-41B7-8404-1D64C824D100}"/>
    <cellStyle name="Note 4 2 5 2 18" xfId="31165" xr:uid="{15431849-3253-481C-AFEC-4549D25D22D1}"/>
    <cellStyle name="Note 4 2 5 2 18 2" xfId="31166" xr:uid="{D9BAC1AC-417A-4EE8-92BE-3A7C9ACD3128}"/>
    <cellStyle name="Note 4 2 5 2 18 2 2" xfId="31167" xr:uid="{CBD026A1-F0B7-46D0-959B-03BBA5C9F532}"/>
    <cellStyle name="Note 4 2 5 2 18 3" xfId="31168" xr:uid="{02AC2F0E-B11F-42E3-B8CF-13016135B1D1}"/>
    <cellStyle name="Note 4 2 5 2 19" xfId="31169" xr:uid="{17B78638-2E46-4F30-84DD-4FF4BF692B6A}"/>
    <cellStyle name="Note 4 2 5 2 19 2" xfId="31170" xr:uid="{59DBEDFA-111B-46C6-B7B5-F3794DD41446}"/>
    <cellStyle name="Note 4 2 5 2 19 2 2" xfId="31171" xr:uid="{E32789AA-38EC-4DBA-A184-546B07CCFFF2}"/>
    <cellStyle name="Note 4 2 5 2 19 3" xfId="31172" xr:uid="{00729622-7B8B-4BDA-977A-57ED2AD49607}"/>
    <cellStyle name="Note 4 2 5 2 2" xfId="31173" xr:uid="{CE91A806-FD56-49D9-9EFC-C48114CC20ED}"/>
    <cellStyle name="Note 4 2 5 2 2 2" xfId="31174" xr:uid="{031EF4D1-8D74-4124-A065-5522190DDAF9}"/>
    <cellStyle name="Note 4 2 5 2 2 2 2" xfId="31175" xr:uid="{6BFBBC91-FF15-4D68-987B-62EE840FAA70}"/>
    <cellStyle name="Note 4 2 5 2 2 2 3" xfId="31176" xr:uid="{D0CA8EDF-3BB5-4260-8AFB-C8D56C54C037}"/>
    <cellStyle name="Note 4 2 5 2 2 3" xfId="31177" xr:uid="{0C1F9F01-E3F0-4C71-B045-3B1C9147A04B}"/>
    <cellStyle name="Note 4 2 5 2 2 3 2" xfId="31178" xr:uid="{81E0B197-D32F-4025-8814-F928651F9450}"/>
    <cellStyle name="Note 4 2 5 2 2 4" xfId="31179" xr:uid="{E7622B49-DA67-422A-811B-C4B25D4A274C}"/>
    <cellStyle name="Note 4 2 5 2 20" xfId="31180" xr:uid="{ACEE892E-F002-407A-9A05-230E497B07AE}"/>
    <cellStyle name="Note 4 2 5 2 20 2" xfId="31181" xr:uid="{1C2EB0CC-90EB-4EC5-BBA2-7FA65574F668}"/>
    <cellStyle name="Note 4 2 5 2 20 2 2" xfId="31182" xr:uid="{5EB4AB58-EF8B-408D-90C7-A59451D92828}"/>
    <cellStyle name="Note 4 2 5 2 20 3" xfId="31183" xr:uid="{CFB33549-378D-401F-A255-CEB0E0E71CBF}"/>
    <cellStyle name="Note 4 2 5 2 21" xfId="31184" xr:uid="{F4331C48-F8C2-495D-9419-36B3BB735D4E}"/>
    <cellStyle name="Note 4 2 5 2 21 2" xfId="31185" xr:uid="{208CC31A-3FF7-4AA9-82A8-941330C725A6}"/>
    <cellStyle name="Note 4 2 5 2 22" xfId="31186" xr:uid="{FE2571A5-7AA7-409D-948C-98830DAC7FF5}"/>
    <cellStyle name="Note 4 2 5 2 23" xfId="31187" xr:uid="{461B3B5B-B048-4AC4-B22C-AFC6116D3E23}"/>
    <cellStyle name="Note 4 2 5 2 3" xfId="31188" xr:uid="{D95B9764-A8C4-4B5A-A346-2BE8E86A65C6}"/>
    <cellStyle name="Note 4 2 5 2 3 2" xfId="31189" xr:uid="{AE4B7E91-5984-4AF3-BA85-8F498CE0FE8C}"/>
    <cellStyle name="Note 4 2 5 2 3 2 2" xfId="31190" xr:uid="{AFF87A8D-B157-4E17-A611-567C2717E65B}"/>
    <cellStyle name="Note 4 2 5 2 3 3" xfId="31191" xr:uid="{16F13706-18D9-4DF2-8319-08A4A65FBA13}"/>
    <cellStyle name="Note 4 2 5 2 3 4" xfId="31192" xr:uid="{541A1C4E-7AB0-428A-AEFD-77902D9E1E56}"/>
    <cellStyle name="Note 4 2 5 2 4" xfId="31193" xr:uid="{27C828B5-FD6B-4757-A6D3-D028934C9CEF}"/>
    <cellStyle name="Note 4 2 5 2 4 2" xfId="31194" xr:uid="{3E09DF5D-8603-4119-8B64-F346237A78FF}"/>
    <cellStyle name="Note 4 2 5 2 4 2 2" xfId="31195" xr:uid="{193C0644-671B-49FE-97BC-1A019BDBA463}"/>
    <cellStyle name="Note 4 2 5 2 4 3" xfId="31196" xr:uid="{7ACF1449-1068-4390-B2E6-8DC74EBAA570}"/>
    <cellStyle name="Note 4 2 5 2 4 4" xfId="31197" xr:uid="{15529539-FA4F-4E8E-B0EB-B310CFB511F6}"/>
    <cellStyle name="Note 4 2 5 2 5" xfId="31198" xr:uid="{FD89AC5E-A8D9-410B-A87B-D2E3E6E0DDB4}"/>
    <cellStyle name="Note 4 2 5 2 5 2" xfId="31199" xr:uid="{0C62DDB2-7438-47B7-96F4-B11A586FA86D}"/>
    <cellStyle name="Note 4 2 5 2 5 2 2" xfId="31200" xr:uid="{45B0AA90-A0EA-4ABB-9473-6E411E69CE74}"/>
    <cellStyle name="Note 4 2 5 2 5 3" xfId="31201" xr:uid="{822D8770-12A7-4B3C-BFA1-2FEE45A81997}"/>
    <cellStyle name="Note 4 2 5 2 6" xfId="31202" xr:uid="{B8FFE3AD-0BD3-4F98-A48D-A2DD77B258E6}"/>
    <cellStyle name="Note 4 2 5 2 6 2" xfId="31203" xr:uid="{CEC13B49-487A-4AED-98CC-A518CCA72F83}"/>
    <cellStyle name="Note 4 2 5 2 6 2 2" xfId="31204" xr:uid="{35BD7F87-DB21-4F1F-8190-F3E3DF8D9D80}"/>
    <cellStyle name="Note 4 2 5 2 6 3" xfId="31205" xr:uid="{6326B2A0-D14E-4841-930F-21EFE1394677}"/>
    <cellStyle name="Note 4 2 5 2 7" xfId="31206" xr:uid="{3149C429-48A1-41CF-8A64-520F9BA8913F}"/>
    <cellStyle name="Note 4 2 5 2 7 2" xfId="31207" xr:uid="{6F2A57CB-EB6C-4823-8C99-43DC385ED6F4}"/>
    <cellStyle name="Note 4 2 5 2 7 2 2" xfId="31208" xr:uid="{FF1F44BE-4581-4CCA-B61A-B1DE364E5F08}"/>
    <cellStyle name="Note 4 2 5 2 7 3" xfId="31209" xr:uid="{CDDE1DD0-1F1B-4824-A9A1-264E8D93F262}"/>
    <cellStyle name="Note 4 2 5 2 8" xfId="31210" xr:uid="{A30C21D4-530F-4150-AE86-446B51CB09D3}"/>
    <cellStyle name="Note 4 2 5 2 8 2" xfId="31211" xr:uid="{40F98EE8-6362-4931-A506-AFC39F7B05B4}"/>
    <cellStyle name="Note 4 2 5 2 8 2 2" xfId="31212" xr:uid="{A0A43FD4-F8DB-431A-BD97-45F25F404126}"/>
    <cellStyle name="Note 4 2 5 2 8 3" xfId="31213" xr:uid="{97A691BF-4553-4E0C-BFE2-EE5C5A310047}"/>
    <cellStyle name="Note 4 2 5 2 9" xfId="31214" xr:uid="{2D2EA2CA-C900-434A-83C3-00AE458589D8}"/>
    <cellStyle name="Note 4 2 5 2 9 2" xfId="31215" xr:uid="{1EE63389-B070-4105-9911-6BA59BA43A2A}"/>
    <cellStyle name="Note 4 2 5 2 9 2 2" xfId="31216" xr:uid="{3A9BE0AA-CBD7-436D-9983-1C84EE45510F}"/>
    <cellStyle name="Note 4 2 5 2 9 3" xfId="31217" xr:uid="{D529F23D-7C99-4540-9993-874F581468CB}"/>
    <cellStyle name="Note 4 2 5 20" xfId="31218" xr:uid="{75810869-5484-4467-AFC7-336DBF1D9DC2}"/>
    <cellStyle name="Note 4 2 5 20 2" xfId="31219" xr:uid="{A2266321-353F-49AF-AB7F-603B21D4E551}"/>
    <cellStyle name="Note 4 2 5 20 2 2" xfId="31220" xr:uid="{848D7006-4340-4FC4-9D3C-32239189C285}"/>
    <cellStyle name="Note 4 2 5 20 3" xfId="31221" xr:uid="{CF0D76D5-DC9F-426E-9337-7213BA92A6E7}"/>
    <cellStyle name="Note 4 2 5 21" xfId="31222" xr:uid="{29E2C24E-FE37-4FE9-BC9B-842089DE9408}"/>
    <cellStyle name="Note 4 2 5 21 2" xfId="31223" xr:uid="{0A930DA2-D002-47C4-9211-5F9094F11FCF}"/>
    <cellStyle name="Note 4 2 5 21 2 2" xfId="31224" xr:uid="{3EBA06A5-441E-425F-8DDB-0CA402BC7796}"/>
    <cellStyle name="Note 4 2 5 21 3" xfId="31225" xr:uid="{76DAD3F7-09DF-4581-B9F9-7B8511AB6347}"/>
    <cellStyle name="Note 4 2 5 22" xfId="31226" xr:uid="{C3B4E554-0381-41EB-86AA-C3E1AA838C0F}"/>
    <cellStyle name="Note 4 2 5 22 2" xfId="31227" xr:uid="{00BED000-DAD6-427D-B63D-06015FCEF4FF}"/>
    <cellStyle name="Note 4 2 5 23" xfId="31228" xr:uid="{58BB1CA7-DC30-4048-8961-EF9358A6CD7E}"/>
    <cellStyle name="Note 4 2 5 24" xfId="31229" xr:uid="{B87FB2E2-572A-4FFE-8DA9-169C17EEC9BB}"/>
    <cellStyle name="Note 4 2 5 3" xfId="31230" xr:uid="{5FF0FFA0-DE69-4EC6-BFAE-9468E6BFFDF9}"/>
    <cellStyle name="Note 4 2 5 3 2" xfId="31231" xr:uid="{C7E4DF54-5E65-43E8-A73F-EC4E63A67503}"/>
    <cellStyle name="Note 4 2 5 3 2 2" xfId="31232" xr:uid="{13084CBE-BAF7-4891-A4FC-E1492D7F0B34}"/>
    <cellStyle name="Note 4 2 5 3 2 3" xfId="31233" xr:uid="{DB44772F-B7EA-4CED-9ACA-620A8461E7F2}"/>
    <cellStyle name="Note 4 2 5 3 3" xfId="31234" xr:uid="{8EFA1B3F-3C85-499B-A975-1CFCBF8B92E3}"/>
    <cellStyle name="Note 4 2 5 3 3 2" xfId="31235" xr:uid="{0AD346BC-16AD-468E-B4F9-34EC92596894}"/>
    <cellStyle name="Note 4 2 5 3 4" xfId="31236" xr:uid="{1FCC4443-5AB1-45E2-BE41-616D83B7F248}"/>
    <cellStyle name="Note 4 2 5 4" xfId="31237" xr:uid="{184F1CB3-2876-4C80-8CC9-A676CFB41E1B}"/>
    <cellStyle name="Note 4 2 5 4 2" xfId="31238" xr:uid="{41A953A7-C319-46B9-80E5-B25CF5D60CD5}"/>
    <cellStyle name="Note 4 2 5 4 2 2" xfId="31239" xr:uid="{DB04342E-A14E-4015-8655-67079CA93E39}"/>
    <cellStyle name="Note 4 2 5 4 3" xfId="31240" xr:uid="{90C6D606-6D63-40C1-A88A-5988F055DD9C}"/>
    <cellStyle name="Note 4 2 5 4 4" xfId="31241" xr:uid="{589F90F9-E2E2-4E8F-A0A8-91ECE2DC71B2}"/>
    <cellStyle name="Note 4 2 5 5" xfId="31242" xr:uid="{0FAE972F-1E93-4182-A338-299803268741}"/>
    <cellStyle name="Note 4 2 5 5 2" xfId="31243" xr:uid="{8E5B2E83-C36F-48AE-9F8A-4766992036B1}"/>
    <cellStyle name="Note 4 2 5 5 2 2" xfId="31244" xr:uid="{FA0D3954-5047-4762-9A6E-14046BCB0AA3}"/>
    <cellStyle name="Note 4 2 5 5 3" xfId="31245" xr:uid="{6FB06B7E-1698-4BA7-AFA6-3B22C0D56A91}"/>
    <cellStyle name="Note 4 2 5 5 4" xfId="31246" xr:uid="{5E8CE74F-B4C4-4E6D-A2CA-45BE20305FB8}"/>
    <cellStyle name="Note 4 2 5 6" xfId="31247" xr:uid="{89270460-3FD6-46E6-BB94-72B917E0234E}"/>
    <cellStyle name="Note 4 2 5 6 2" xfId="31248" xr:uid="{F3D96D5C-808D-402F-87FD-2773E7C35B1A}"/>
    <cellStyle name="Note 4 2 5 6 2 2" xfId="31249" xr:uid="{5D31BA7F-AC47-4909-A37E-81EE93A3332F}"/>
    <cellStyle name="Note 4 2 5 6 3" xfId="31250" xr:uid="{C0E45B55-2AE2-4E72-B4F9-93E073864F4C}"/>
    <cellStyle name="Note 4 2 5 7" xfId="31251" xr:uid="{1A17F5B9-015E-4755-B4C4-E0802D7C79D4}"/>
    <cellStyle name="Note 4 2 5 7 2" xfId="31252" xr:uid="{AAB4FFBC-4846-45F5-BFDD-C9A5AF00FCCC}"/>
    <cellStyle name="Note 4 2 5 7 2 2" xfId="31253" xr:uid="{3DC59FE3-3CB9-49F3-9CD3-C8E9D0F02E06}"/>
    <cellStyle name="Note 4 2 5 7 3" xfId="31254" xr:uid="{5910BCAE-779C-4B46-BF78-131CE78DF9CA}"/>
    <cellStyle name="Note 4 2 5 8" xfId="31255" xr:uid="{58D0B6A8-CD50-42C1-99AD-E51B4C10C92B}"/>
    <cellStyle name="Note 4 2 5 8 2" xfId="31256" xr:uid="{66B8D003-D781-486E-BA9C-191CFBB246A3}"/>
    <cellStyle name="Note 4 2 5 8 2 2" xfId="31257" xr:uid="{B9E8332B-D00E-41A7-9242-AB411B34EB6F}"/>
    <cellStyle name="Note 4 2 5 8 3" xfId="31258" xr:uid="{12107371-E2D9-4E49-B15F-F6D947CB58B1}"/>
    <cellStyle name="Note 4 2 5 9" xfId="31259" xr:uid="{3791C67E-564A-4964-83BE-F0B5210C58B2}"/>
    <cellStyle name="Note 4 2 5 9 2" xfId="31260" xr:uid="{704E36C9-6694-451D-8062-6E2DCFCE47E4}"/>
    <cellStyle name="Note 4 2 5 9 2 2" xfId="31261" xr:uid="{9B8D3371-37C2-4CEA-B9AA-942924498656}"/>
    <cellStyle name="Note 4 2 5 9 3" xfId="31262" xr:uid="{5D56ACD8-C59B-442C-B150-4DFC4E2FADDC}"/>
    <cellStyle name="Note 4 2 6" xfId="31263" xr:uid="{D0B167F1-BC2D-4B04-A219-D8E801B6295E}"/>
    <cellStyle name="Note 4 2 6 10" xfId="31264" xr:uid="{B79C4E3E-A936-40FC-A1CF-A7325C4780EB}"/>
    <cellStyle name="Note 4 2 6 10 2" xfId="31265" xr:uid="{51309D99-A814-4D0E-A430-E26098B72FC0}"/>
    <cellStyle name="Note 4 2 6 10 2 2" xfId="31266" xr:uid="{DF2C7A14-AE63-41B5-AE7C-3D50C265B3DA}"/>
    <cellStyle name="Note 4 2 6 10 3" xfId="31267" xr:uid="{10A1647F-BD44-404E-BFE2-7EECC825A6E0}"/>
    <cellStyle name="Note 4 2 6 11" xfId="31268" xr:uid="{BD55ADC3-066C-4EDA-9E1E-6B7DC34EE468}"/>
    <cellStyle name="Note 4 2 6 11 2" xfId="31269" xr:uid="{57F9B724-2333-4700-91EC-3D8923D409F4}"/>
    <cellStyle name="Note 4 2 6 11 2 2" xfId="31270" xr:uid="{EDADD8BA-82A9-4142-8769-910B2B42A637}"/>
    <cellStyle name="Note 4 2 6 11 3" xfId="31271" xr:uid="{B60D8B9E-5FA1-42B4-B900-1FA8EA192E89}"/>
    <cellStyle name="Note 4 2 6 12" xfId="31272" xr:uid="{1CB59060-33E3-449F-9B3C-A51B88423929}"/>
    <cellStyle name="Note 4 2 6 12 2" xfId="31273" xr:uid="{E923D88F-10C6-49ED-AC71-4E6731DBF50F}"/>
    <cellStyle name="Note 4 2 6 12 2 2" xfId="31274" xr:uid="{0DAC7073-C7E7-4976-A908-5DDAD5B070AD}"/>
    <cellStyle name="Note 4 2 6 12 3" xfId="31275" xr:uid="{31718A5B-9F49-4C68-A893-EB4CAB53981C}"/>
    <cellStyle name="Note 4 2 6 13" xfId="31276" xr:uid="{1AE503A2-1335-40CC-A760-C4006ECD9C55}"/>
    <cellStyle name="Note 4 2 6 13 2" xfId="31277" xr:uid="{41E5314D-71F1-462D-BB31-2F7443C4D815}"/>
    <cellStyle name="Note 4 2 6 13 2 2" xfId="31278" xr:uid="{E45AF347-DC3E-41AE-9CDC-96596ED536A3}"/>
    <cellStyle name="Note 4 2 6 13 3" xfId="31279" xr:uid="{8C6AD2E8-10FF-44CA-BF19-8BEED00FC0B9}"/>
    <cellStyle name="Note 4 2 6 14" xfId="31280" xr:uid="{B075C91D-35C6-4814-A974-E00F132457C6}"/>
    <cellStyle name="Note 4 2 6 14 2" xfId="31281" xr:uid="{EBCFECC1-0077-41E8-8E8E-BCE3DBD15C2F}"/>
    <cellStyle name="Note 4 2 6 14 2 2" xfId="31282" xr:uid="{626F07DD-AA51-44DF-9682-ECF6300C048F}"/>
    <cellStyle name="Note 4 2 6 14 3" xfId="31283" xr:uid="{F3F4B521-89B5-46C2-A33F-3118CBBAF361}"/>
    <cellStyle name="Note 4 2 6 15" xfId="31284" xr:uid="{86F805B8-537E-401E-B2A8-93EB8251AA13}"/>
    <cellStyle name="Note 4 2 6 15 2" xfId="31285" xr:uid="{285309A7-0EF4-4A22-9148-8A77C57D330C}"/>
    <cellStyle name="Note 4 2 6 15 2 2" xfId="31286" xr:uid="{80471494-CFC8-451A-ADE1-19F0A7CC562A}"/>
    <cellStyle name="Note 4 2 6 15 3" xfId="31287" xr:uid="{D71E51DA-9688-4C00-BB36-C7E050DC8A45}"/>
    <cellStyle name="Note 4 2 6 16" xfId="31288" xr:uid="{9CBB9EB4-6072-4072-988F-69D7596B8B2E}"/>
    <cellStyle name="Note 4 2 6 16 2" xfId="31289" xr:uid="{3728E4B3-B6AD-4382-A6D4-20EFA1942FB7}"/>
    <cellStyle name="Note 4 2 6 16 2 2" xfId="31290" xr:uid="{8B79C4AE-C30C-45C9-BA25-502718E8E13B}"/>
    <cellStyle name="Note 4 2 6 16 3" xfId="31291" xr:uid="{292AD90B-5D26-4893-98EE-9759EC4BC8BB}"/>
    <cellStyle name="Note 4 2 6 17" xfId="31292" xr:uid="{A86830B8-2828-48DF-9779-4A81DB4B8358}"/>
    <cellStyle name="Note 4 2 6 17 2" xfId="31293" xr:uid="{3CC029FA-7732-493C-96BA-7BF34B180B09}"/>
    <cellStyle name="Note 4 2 6 17 2 2" xfId="31294" xr:uid="{A895745C-9A2F-4BE3-9DB0-A12BF8BD8138}"/>
    <cellStyle name="Note 4 2 6 17 3" xfId="31295" xr:uid="{6B5308CB-80FF-4156-B287-ED5B8502C4CD}"/>
    <cellStyle name="Note 4 2 6 18" xfId="31296" xr:uid="{1DE94A2A-6520-457E-9025-0BF412CE95C9}"/>
    <cellStyle name="Note 4 2 6 18 2" xfId="31297" xr:uid="{BA628555-DD7C-41E9-8FF0-E6A3BC50B676}"/>
    <cellStyle name="Note 4 2 6 18 2 2" xfId="31298" xr:uid="{03F9770A-A342-42A6-94FC-244805B94224}"/>
    <cellStyle name="Note 4 2 6 18 3" xfId="31299" xr:uid="{23AB218D-7690-448D-AD94-23FD35924B8A}"/>
    <cellStyle name="Note 4 2 6 19" xfId="31300" xr:uid="{AB4E89F6-919F-4313-872E-911218FD35C9}"/>
    <cellStyle name="Note 4 2 6 19 2" xfId="31301" xr:uid="{395D23F5-A9A1-4D14-A68D-9C23EDCC6A99}"/>
    <cellStyle name="Note 4 2 6 19 2 2" xfId="31302" xr:uid="{F8C82624-38B8-4E03-B137-1EB15F5F61D8}"/>
    <cellStyle name="Note 4 2 6 19 3" xfId="31303" xr:uid="{02743FF1-49DB-4E81-9C21-548130418FCC}"/>
    <cellStyle name="Note 4 2 6 2" xfId="31304" xr:uid="{80AEABF2-D593-4D1E-9CF4-5D2A3B03AA31}"/>
    <cellStyle name="Note 4 2 6 2 2" xfId="31305" xr:uid="{544CA18A-CDE6-4A23-97A5-2B7F17D4453A}"/>
    <cellStyle name="Note 4 2 6 2 2 2" xfId="31306" xr:uid="{BB050E1A-5B4F-4828-B901-B650F04A4D01}"/>
    <cellStyle name="Note 4 2 6 2 2 3" xfId="31307" xr:uid="{91C9884D-DAF5-4FB9-BD7B-DD6357BD1517}"/>
    <cellStyle name="Note 4 2 6 2 3" xfId="31308" xr:uid="{AF5C4243-1611-4198-A566-F884B9486C79}"/>
    <cellStyle name="Note 4 2 6 2 3 2" xfId="31309" xr:uid="{8452D755-2B8E-4D8B-9A10-BB70C621825D}"/>
    <cellStyle name="Note 4 2 6 2 4" xfId="31310" xr:uid="{03D7F9AA-14FD-406C-93C2-36ECA1DA4A6F}"/>
    <cellStyle name="Note 4 2 6 20" xfId="31311" xr:uid="{4EC0B63F-13CB-405F-9B9B-A30DE5ADEC56}"/>
    <cellStyle name="Note 4 2 6 20 2" xfId="31312" xr:uid="{303F9351-AA6D-41D5-9CE6-83AA2D7F3C25}"/>
    <cellStyle name="Note 4 2 6 20 2 2" xfId="31313" xr:uid="{E7E03AC7-D86C-47AE-A76D-02DDA5C7D834}"/>
    <cellStyle name="Note 4 2 6 20 3" xfId="31314" xr:uid="{ED00B2D8-C1F8-48BC-A211-9A7A8487EEDF}"/>
    <cellStyle name="Note 4 2 6 21" xfId="31315" xr:uid="{579FEB49-0EB8-4651-925A-E45E64D9EA31}"/>
    <cellStyle name="Note 4 2 6 21 2" xfId="31316" xr:uid="{1046ACEF-ED83-4249-B658-26C222DBBD93}"/>
    <cellStyle name="Note 4 2 6 22" xfId="31317" xr:uid="{1C8EF4A5-FE49-4BDB-A154-0FE1729F875C}"/>
    <cellStyle name="Note 4 2 6 23" xfId="31318" xr:uid="{1E080A23-257A-46B2-9A15-D59735D40671}"/>
    <cellStyle name="Note 4 2 6 3" xfId="31319" xr:uid="{42ED6CAD-82B6-4AA4-9E40-473EEC51180E}"/>
    <cellStyle name="Note 4 2 6 3 2" xfId="31320" xr:uid="{B6798F0B-6A51-4BDF-84A3-1504D3F5FA31}"/>
    <cellStyle name="Note 4 2 6 3 2 2" xfId="31321" xr:uid="{98D56624-6826-4BC0-B660-32D54E4CDA4D}"/>
    <cellStyle name="Note 4 2 6 3 3" xfId="31322" xr:uid="{633968AA-D28D-42C5-BD58-7A7B98CD29A9}"/>
    <cellStyle name="Note 4 2 6 3 4" xfId="31323" xr:uid="{8C5ECE22-F780-42E5-AEE8-F4C2511C0C52}"/>
    <cellStyle name="Note 4 2 6 4" xfId="31324" xr:uid="{2AD5E28B-46C2-499F-8009-37EEA5F4181A}"/>
    <cellStyle name="Note 4 2 6 4 2" xfId="31325" xr:uid="{8E67C28E-DA42-4505-BF14-71BE8C1CBAB7}"/>
    <cellStyle name="Note 4 2 6 4 2 2" xfId="31326" xr:uid="{557CD1A7-DC30-47DE-80DD-C856AB3411A7}"/>
    <cellStyle name="Note 4 2 6 4 3" xfId="31327" xr:uid="{8E1560D5-2D9B-4A7B-9B4C-3832896AC973}"/>
    <cellStyle name="Note 4 2 6 4 4" xfId="31328" xr:uid="{6BCA2F08-7DC1-452B-84B6-7961E86C49A2}"/>
    <cellStyle name="Note 4 2 6 5" xfId="31329" xr:uid="{0C2671A0-977F-437D-A587-26423D5C2893}"/>
    <cellStyle name="Note 4 2 6 5 2" xfId="31330" xr:uid="{681390C3-2777-4454-AD28-790902C97B0F}"/>
    <cellStyle name="Note 4 2 6 5 2 2" xfId="31331" xr:uid="{CC388562-35D2-413E-8E78-E9F750285D3F}"/>
    <cellStyle name="Note 4 2 6 5 3" xfId="31332" xr:uid="{D462F160-71EA-4D75-94BD-5A2FA83DFBDC}"/>
    <cellStyle name="Note 4 2 6 6" xfId="31333" xr:uid="{D0D360A3-E54F-4311-A69B-495C1FFD896E}"/>
    <cellStyle name="Note 4 2 6 6 2" xfId="31334" xr:uid="{5AE6B27B-D084-4E66-8E29-0F67C3EC4514}"/>
    <cellStyle name="Note 4 2 6 6 2 2" xfId="31335" xr:uid="{CAF908ED-2E6E-4ABA-8257-21255126151B}"/>
    <cellStyle name="Note 4 2 6 6 3" xfId="31336" xr:uid="{4C6A125C-A976-41A3-8642-905C2A4338B3}"/>
    <cellStyle name="Note 4 2 6 7" xfId="31337" xr:uid="{4910B8A9-AEBA-449F-8756-C490ACD40D2C}"/>
    <cellStyle name="Note 4 2 6 7 2" xfId="31338" xr:uid="{95FE4CBE-5B19-49E2-96D0-B8513FE765DF}"/>
    <cellStyle name="Note 4 2 6 7 2 2" xfId="31339" xr:uid="{5B6D4442-ABEE-478A-8738-81D5AA0CCD7E}"/>
    <cellStyle name="Note 4 2 6 7 3" xfId="31340" xr:uid="{EB122C23-66FB-45D8-98E7-3AB33151C706}"/>
    <cellStyle name="Note 4 2 6 8" xfId="31341" xr:uid="{1CAB368B-CA17-4D54-B27F-DE374BB7AC03}"/>
    <cellStyle name="Note 4 2 6 8 2" xfId="31342" xr:uid="{B2BB603B-96C7-4CCF-82CF-7ED711F16C51}"/>
    <cellStyle name="Note 4 2 6 8 2 2" xfId="31343" xr:uid="{5520BF97-303F-45B8-BED6-639A356A1318}"/>
    <cellStyle name="Note 4 2 6 8 3" xfId="31344" xr:uid="{ADB2EF0E-3336-4F3F-A391-B3A796CE1DB5}"/>
    <cellStyle name="Note 4 2 6 9" xfId="31345" xr:uid="{0CA9F504-1376-491E-85A4-E9850DF3AEF8}"/>
    <cellStyle name="Note 4 2 6 9 2" xfId="31346" xr:uid="{D89FC0B9-850E-4446-B8B1-A37A7A1DE71E}"/>
    <cellStyle name="Note 4 2 6 9 2 2" xfId="31347" xr:uid="{CA53315D-E44F-4584-A8C7-BAEB30446726}"/>
    <cellStyle name="Note 4 2 6 9 3" xfId="31348" xr:uid="{B5B81A17-4083-49CD-8ABF-396A3BF99A4E}"/>
    <cellStyle name="Note 4 2 7" xfId="31349" xr:uid="{0F966E76-31B9-43E3-AF67-9954F3C9EACF}"/>
    <cellStyle name="Note 4 2 7 2" xfId="31350" xr:uid="{91BD0322-05CB-427D-902D-4520F37DF84B}"/>
    <cellStyle name="Note 4 2 7 2 2" xfId="31351" xr:uid="{4D806A70-FC04-4B48-9254-ADD521F943F3}"/>
    <cellStyle name="Note 4 2 7 2 3" xfId="31352" xr:uid="{0496E852-34C8-46A6-8702-622D7F22B4FF}"/>
    <cellStyle name="Note 4 2 7 3" xfId="31353" xr:uid="{F307D84F-9344-4EA3-871D-4D2B60542A09}"/>
    <cellStyle name="Note 4 2 7 3 2" xfId="31354" xr:uid="{E7F5873C-55E4-4AFF-9643-A954E9A90172}"/>
    <cellStyle name="Note 4 2 7 4" xfId="31355" xr:uid="{336B72EC-D8C4-4CEA-A429-429F59220BF4}"/>
    <cellStyle name="Note 4 2 8" xfId="31356" xr:uid="{798D8CA1-5879-4566-A5FC-5FC3D9F61235}"/>
    <cellStyle name="Note 4 2 8 2" xfId="31357" xr:uid="{3EFD91D1-87D0-4E96-8AE8-7BB1BD90F534}"/>
    <cellStyle name="Note 4 2 8 2 2" xfId="31358" xr:uid="{4EDBD2A4-6AD4-49D9-B442-97FBC40BFD29}"/>
    <cellStyle name="Note 4 2 8 2 3" xfId="31359" xr:uid="{E2263AB3-6C90-4DC7-93AD-A559555C3245}"/>
    <cellStyle name="Note 4 2 8 3" xfId="31360" xr:uid="{00BB170A-CD78-4404-A91B-881D2811D2C4}"/>
    <cellStyle name="Note 4 2 8 4" xfId="31361" xr:uid="{2F2DFCA6-09F7-4699-AF9C-CD4043B3C700}"/>
    <cellStyle name="Note 4 2 9" xfId="31362" xr:uid="{8B0BDA27-20A1-48FA-8EF9-7AB2B2C6A708}"/>
    <cellStyle name="Note 4 2 9 2" xfId="31363" xr:uid="{8742331A-740E-4F8B-9D3A-8A0B904426EA}"/>
    <cellStyle name="Note 4 2 9 2 2" xfId="31364" xr:uid="{9CBFC4F8-4BF5-4379-8AF2-6558340750B4}"/>
    <cellStyle name="Note 4 2 9 3" xfId="31365" xr:uid="{00F091B7-2DC3-4A44-8ECE-86EF788D164C}"/>
    <cellStyle name="Note 4 2 9 4" xfId="31366" xr:uid="{2992CD8E-9162-4B9A-AFA4-C3DE58A71DDA}"/>
    <cellStyle name="Note 4 20" xfId="31367" xr:uid="{D404E89F-B8B8-46DF-A025-2C7F30A0C65F}"/>
    <cellStyle name="Note 4 20 2" xfId="31368" xr:uid="{255A6932-3A9D-4B84-B6C6-20EFF2B257AE}"/>
    <cellStyle name="Note 4 20 2 2" xfId="31369" xr:uid="{C8167D3A-FB2C-4B74-BFF7-6EF8F486B8B4}"/>
    <cellStyle name="Note 4 20 3" xfId="31370" xr:uid="{8AEDF81C-3203-4E1D-B1BB-125D66B99A0B}"/>
    <cellStyle name="Note 4 21" xfId="31371" xr:uid="{B809BFE9-07E9-436B-B3CF-2D8FC08168D9}"/>
    <cellStyle name="Note 4 21 2" xfId="31372" xr:uid="{80D6BEDA-4EA2-44B9-B10F-CF923340CD6C}"/>
    <cellStyle name="Note 4 21 2 2" xfId="31373" xr:uid="{EB0AA5AF-DD7F-43F9-8D6B-EC700005876F}"/>
    <cellStyle name="Note 4 21 3" xfId="31374" xr:uid="{4097DA9A-1B8B-4E0A-953C-6B2243082A2B}"/>
    <cellStyle name="Note 4 22" xfId="31375" xr:uid="{691D872F-4C6C-4A99-8B14-F74B3B9C345D}"/>
    <cellStyle name="Note 4 22 2" xfId="31376" xr:uid="{2081C2A7-5BDF-4A52-A094-0B5106F21015}"/>
    <cellStyle name="Note 4 22 2 2" xfId="31377" xr:uid="{591F5081-087C-425B-9F19-9A6BD6E16BD0}"/>
    <cellStyle name="Note 4 22 3" xfId="31378" xr:uid="{76F23E5E-E500-4643-87D9-16F9E0B07922}"/>
    <cellStyle name="Note 4 23" xfId="31379" xr:uid="{7B727CBB-88DD-476B-884D-69B4906890DC}"/>
    <cellStyle name="Note 4 23 2" xfId="31380" xr:uid="{509BC4D7-D070-4DAD-B5E1-9A67B50C1162}"/>
    <cellStyle name="Note 4 24" xfId="31381" xr:uid="{E6785BF5-F128-4E2A-8D31-FEF18AFD886C}"/>
    <cellStyle name="Note 4 25" xfId="31382" xr:uid="{1F349514-4156-49CF-BFCF-E7790B698508}"/>
    <cellStyle name="Note 4 26" xfId="31383" xr:uid="{2F17D93F-C694-4DFD-8B07-593EE92BEA93}"/>
    <cellStyle name="Note 4 27" xfId="31384" xr:uid="{0B05B6DA-1A42-43CF-A7EA-4B236D3E2673}"/>
    <cellStyle name="Note 4 28" xfId="31385" xr:uid="{C86EC2FC-9B79-496D-8EC8-CAE1F82BB572}"/>
    <cellStyle name="Note 4 3" xfId="31386" xr:uid="{617DF7C0-E76D-4614-858A-E9D4CE068C18}"/>
    <cellStyle name="Note 4 3 10" xfId="31387" xr:uid="{8A2C7287-ECDD-450A-A034-7F0A71D73957}"/>
    <cellStyle name="Note 4 3 10 2" xfId="31388" xr:uid="{790E7CF9-D2E5-4509-801C-7D891BBEF309}"/>
    <cellStyle name="Note 4 3 10 2 2" xfId="31389" xr:uid="{09677B45-A302-4F2E-BD1E-C2E6C37269C9}"/>
    <cellStyle name="Note 4 3 10 3" xfId="31390" xr:uid="{F1045F38-4E36-4C49-8372-85938BB2C9C6}"/>
    <cellStyle name="Note 4 3 11" xfId="31391" xr:uid="{518BA698-8474-44C7-A458-7365DA72098A}"/>
    <cellStyle name="Note 4 3 11 2" xfId="31392" xr:uid="{1498416D-ABE5-485E-B5EF-BCDC7C7D8976}"/>
    <cellStyle name="Note 4 3 11 2 2" xfId="31393" xr:uid="{53861E49-2764-4647-877A-89A801A9954C}"/>
    <cellStyle name="Note 4 3 11 3" xfId="31394" xr:uid="{E369C145-02CA-4C95-AFB5-89A806C11901}"/>
    <cellStyle name="Note 4 3 12" xfId="31395" xr:uid="{14865D2B-6F61-4708-9313-2E158ADE8BEE}"/>
    <cellStyle name="Note 4 3 12 2" xfId="31396" xr:uid="{1D811242-CD7B-494A-8998-100272A25B2C}"/>
    <cellStyle name="Note 4 3 12 2 2" xfId="31397" xr:uid="{5F50EB52-E3F1-46B5-9424-B424DBB2D95C}"/>
    <cellStyle name="Note 4 3 12 3" xfId="31398" xr:uid="{0DF4A01F-8A45-4EE6-A40A-3AFFB12D9A90}"/>
    <cellStyle name="Note 4 3 13" xfId="31399" xr:uid="{88B0B8B4-D2D8-4E92-B011-EB9EA5C37241}"/>
    <cellStyle name="Note 4 3 13 2" xfId="31400" xr:uid="{DF0D1435-38E2-4A86-AE3F-B15DDFDCAE74}"/>
    <cellStyle name="Note 4 3 13 2 2" xfId="31401" xr:uid="{7F065078-41E4-4511-A820-846E183763D5}"/>
    <cellStyle name="Note 4 3 13 3" xfId="31402" xr:uid="{31935AC5-37F7-44E7-9886-64E67661E734}"/>
    <cellStyle name="Note 4 3 14" xfId="31403" xr:uid="{566998ED-99C0-497D-957F-CCB4B59403A7}"/>
    <cellStyle name="Note 4 3 14 2" xfId="31404" xr:uid="{2109A93C-A02A-4167-9669-231D52ED6799}"/>
    <cellStyle name="Note 4 3 14 2 2" xfId="31405" xr:uid="{CC617BD0-480C-45AD-9CD4-8DBF74D8399C}"/>
    <cellStyle name="Note 4 3 14 3" xfId="31406" xr:uid="{FA73448E-B747-480F-8685-37466A2E1217}"/>
    <cellStyle name="Note 4 3 15" xfId="31407" xr:uid="{37A6C5A3-63DA-4B1D-AC80-72F4F51C9162}"/>
    <cellStyle name="Note 4 3 15 2" xfId="31408" xr:uid="{488E04A2-4B49-420E-AC83-C1A8146E631D}"/>
    <cellStyle name="Note 4 3 15 2 2" xfId="31409" xr:uid="{2421BA59-C21C-44D9-A6D4-8D1F82785871}"/>
    <cellStyle name="Note 4 3 15 3" xfId="31410" xr:uid="{2D7CA592-DF3D-4C79-825D-7AD5AAE2DAE0}"/>
    <cellStyle name="Note 4 3 16" xfId="31411" xr:uid="{A443F7C1-A1A0-4C73-A623-3911D307A745}"/>
    <cellStyle name="Note 4 3 16 2" xfId="31412" xr:uid="{2284FBC8-11B9-454E-BA64-5217C0A51387}"/>
    <cellStyle name="Note 4 3 16 2 2" xfId="31413" xr:uid="{8324A515-C2F4-4B54-BEDE-BFEDB423D6DD}"/>
    <cellStyle name="Note 4 3 16 3" xfId="31414" xr:uid="{9C3DFD62-8F1F-4768-BA40-42CB836382E9}"/>
    <cellStyle name="Note 4 3 17" xfId="31415" xr:uid="{96CDEC94-D220-49E3-97E5-4E1631BC513F}"/>
    <cellStyle name="Note 4 3 17 2" xfId="31416" xr:uid="{7BD37F87-FFC8-4ED9-97D1-BC205B380744}"/>
    <cellStyle name="Note 4 3 17 2 2" xfId="31417" xr:uid="{FB55BE32-721A-42DB-9C4D-3FA5A2FF5403}"/>
    <cellStyle name="Note 4 3 17 3" xfId="31418" xr:uid="{F74397B0-8128-416C-A5D4-9492B2C68F13}"/>
    <cellStyle name="Note 4 3 18" xfId="31419" xr:uid="{7C47D4BD-D57A-408A-807E-1E3E39D3DF1D}"/>
    <cellStyle name="Note 4 3 18 2" xfId="31420" xr:uid="{B774B451-3612-494D-B770-4399114C7515}"/>
    <cellStyle name="Note 4 3 18 2 2" xfId="31421" xr:uid="{A97D7B7F-0609-4F8C-87BB-92AA6F29EE8A}"/>
    <cellStyle name="Note 4 3 18 3" xfId="31422" xr:uid="{8C01C02F-510B-46AE-9C6B-F676B7EC7DE8}"/>
    <cellStyle name="Note 4 3 19" xfId="31423" xr:uid="{70A86719-C98B-4954-BC4A-721174E10EF2}"/>
    <cellStyle name="Note 4 3 19 2" xfId="31424" xr:uid="{CC3EA6BA-65D0-4A99-8797-2E950515B4E4}"/>
    <cellStyle name="Note 4 3 19 2 2" xfId="31425" xr:uid="{7C1A2505-4950-414F-A382-5F88709E7334}"/>
    <cellStyle name="Note 4 3 19 3" xfId="31426" xr:uid="{871E3654-C3E3-442C-A90B-FD36A3745568}"/>
    <cellStyle name="Note 4 3 2" xfId="31427" xr:uid="{1DDFE4D7-23A8-4F08-9F55-BFF5F204DA39}"/>
    <cellStyle name="Note 4 3 2 10" xfId="31428" xr:uid="{55B0F298-037F-4988-A23E-1DA2171A1E8B}"/>
    <cellStyle name="Note 4 3 2 10 2" xfId="31429" xr:uid="{31177E50-3B0A-498F-8442-E748E1EB9019}"/>
    <cellStyle name="Note 4 3 2 10 2 2" xfId="31430" xr:uid="{7DDAAF93-6279-4A5E-9484-99E3C522411B}"/>
    <cellStyle name="Note 4 3 2 10 3" xfId="31431" xr:uid="{076B2C95-E9FB-4B50-9FD1-FB9C86AC90EB}"/>
    <cellStyle name="Note 4 3 2 11" xfId="31432" xr:uid="{4A6BA4F4-208B-44A8-BCA8-6171A32ACBEF}"/>
    <cellStyle name="Note 4 3 2 11 2" xfId="31433" xr:uid="{ABDDDC1B-E1BD-4FA0-96D2-AD90093C43B5}"/>
    <cellStyle name="Note 4 3 2 11 2 2" xfId="31434" xr:uid="{E0A6D462-0303-465F-A6C9-93216D3970BA}"/>
    <cellStyle name="Note 4 3 2 11 3" xfId="31435" xr:uid="{EAEAED6F-E2F0-4171-922F-5C6E52AAC743}"/>
    <cellStyle name="Note 4 3 2 12" xfId="31436" xr:uid="{9B8955B8-5899-4F0D-BF33-52B9D68647A3}"/>
    <cellStyle name="Note 4 3 2 12 2" xfId="31437" xr:uid="{384FBF4A-71DD-4047-916A-6E30BBDE4E88}"/>
    <cellStyle name="Note 4 3 2 12 2 2" xfId="31438" xr:uid="{0DE62E96-75C7-4C50-9C00-B5A8D39CB09C}"/>
    <cellStyle name="Note 4 3 2 12 3" xfId="31439" xr:uid="{6B85EAF5-BDC9-4060-B8CF-07B6C69E91E7}"/>
    <cellStyle name="Note 4 3 2 13" xfId="31440" xr:uid="{E44F9E0E-F894-486D-8909-446939BA0EA1}"/>
    <cellStyle name="Note 4 3 2 13 2" xfId="31441" xr:uid="{C13CC6B4-00AE-43F6-AF05-DA9952EB6ACC}"/>
    <cellStyle name="Note 4 3 2 13 2 2" xfId="31442" xr:uid="{8269642E-CDFD-4F49-805E-1DFDEC79F92B}"/>
    <cellStyle name="Note 4 3 2 13 3" xfId="31443" xr:uid="{86A9CC2D-0961-418F-A3DC-F2B66088A7CE}"/>
    <cellStyle name="Note 4 3 2 14" xfId="31444" xr:uid="{427C1BBE-0BA5-4BF6-8AC4-D073E5CB0DA8}"/>
    <cellStyle name="Note 4 3 2 14 2" xfId="31445" xr:uid="{A5488D5F-18C2-4AB9-B966-A4CBB7B13999}"/>
    <cellStyle name="Note 4 3 2 14 2 2" xfId="31446" xr:uid="{83F12F24-1329-483F-91D2-2F06F96570D1}"/>
    <cellStyle name="Note 4 3 2 14 3" xfId="31447" xr:uid="{64EC9950-DE81-4AEB-BECE-C5E182FDAC48}"/>
    <cellStyle name="Note 4 3 2 15" xfId="31448" xr:uid="{C694151C-13FE-4897-B828-CA524F5FA3A0}"/>
    <cellStyle name="Note 4 3 2 15 2" xfId="31449" xr:uid="{26C69A5A-785C-46CB-9AED-EADF2264D41D}"/>
    <cellStyle name="Note 4 3 2 15 2 2" xfId="31450" xr:uid="{6FE41EFE-EC01-46E0-BA03-35C185C64509}"/>
    <cellStyle name="Note 4 3 2 15 3" xfId="31451" xr:uid="{B7D963D7-01AF-4E03-91E4-23D797C085AE}"/>
    <cellStyle name="Note 4 3 2 16" xfId="31452" xr:uid="{FDEF51CC-A074-4AE9-B158-AA16FDDCBD7F}"/>
    <cellStyle name="Note 4 3 2 16 2" xfId="31453" xr:uid="{2ABB926B-BF78-4C4C-9397-AF041D40E0FB}"/>
    <cellStyle name="Note 4 3 2 16 2 2" xfId="31454" xr:uid="{DF947AC9-B12B-45C1-9A9B-D813E7572198}"/>
    <cellStyle name="Note 4 3 2 16 3" xfId="31455" xr:uid="{8319F915-1528-49E4-9860-0B4B0AE3E981}"/>
    <cellStyle name="Note 4 3 2 17" xfId="31456" xr:uid="{F75EBDC3-FCD1-481A-B7DA-1F44C55E9975}"/>
    <cellStyle name="Note 4 3 2 17 2" xfId="31457" xr:uid="{EFBFBF11-D44E-4A00-827D-09A83208CA55}"/>
    <cellStyle name="Note 4 3 2 17 2 2" xfId="31458" xr:uid="{9EFC3611-9FFD-411F-9DB9-0ACFCEE050F4}"/>
    <cellStyle name="Note 4 3 2 17 3" xfId="31459" xr:uid="{ECCA5D50-41CC-4D07-B50D-E12E1E575AF2}"/>
    <cellStyle name="Note 4 3 2 18" xfId="31460" xr:uid="{237771B4-D881-45CD-A777-D8A4064860B7}"/>
    <cellStyle name="Note 4 3 2 18 2" xfId="31461" xr:uid="{D88342DE-5998-459B-8FAA-A9B23D9E748B}"/>
    <cellStyle name="Note 4 3 2 19" xfId="31462" xr:uid="{1A2448DC-4FD7-4340-B1F8-08CECDBE0DEB}"/>
    <cellStyle name="Note 4 3 2 2" xfId="31463" xr:uid="{A952F751-ED24-4205-A61D-75A8E9446E98}"/>
    <cellStyle name="Note 4 3 2 2 10" xfId="31464" xr:uid="{77570A92-3751-4D5A-880A-862FC0415414}"/>
    <cellStyle name="Note 4 3 2 2 10 2" xfId="31465" xr:uid="{EC6326A7-E205-401A-8D19-BF30B9AE119C}"/>
    <cellStyle name="Note 4 3 2 2 10 2 2" xfId="31466" xr:uid="{5A90F67A-4AEE-46A9-8BB5-A93EAD873989}"/>
    <cellStyle name="Note 4 3 2 2 10 3" xfId="31467" xr:uid="{285AAFA1-F19B-4DB8-9C99-88FEE4D9A46C}"/>
    <cellStyle name="Note 4 3 2 2 11" xfId="31468" xr:uid="{20F602E1-6E48-4575-A3B0-94841F7344C9}"/>
    <cellStyle name="Note 4 3 2 2 11 2" xfId="31469" xr:uid="{BE7BA9FA-FC6A-4C15-BF56-DDAF9E3AE4DA}"/>
    <cellStyle name="Note 4 3 2 2 11 2 2" xfId="31470" xr:uid="{2348FB85-D6FC-4E8F-BFDB-2354EF3B4262}"/>
    <cellStyle name="Note 4 3 2 2 11 3" xfId="31471" xr:uid="{4C44611C-3285-4824-809A-4057268C6BC3}"/>
    <cellStyle name="Note 4 3 2 2 12" xfId="31472" xr:uid="{B1EE210C-489D-44A0-B77A-E4468C83063D}"/>
    <cellStyle name="Note 4 3 2 2 12 2" xfId="31473" xr:uid="{A522B7CC-25FB-442B-AE15-5751530DD6DD}"/>
    <cellStyle name="Note 4 3 2 2 12 2 2" xfId="31474" xr:uid="{52BB9A3F-3415-434B-820F-249137C04571}"/>
    <cellStyle name="Note 4 3 2 2 12 3" xfId="31475" xr:uid="{7E2034A2-3F8A-481C-B485-79E0DEBA18A6}"/>
    <cellStyle name="Note 4 3 2 2 13" xfId="31476" xr:uid="{65DD5116-3525-4D49-8D9C-67C7B86E27C6}"/>
    <cellStyle name="Note 4 3 2 2 13 2" xfId="31477" xr:uid="{085CF01D-00EF-45F3-8833-341C727A5A53}"/>
    <cellStyle name="Note 4 3 2 2 13 2 2" xfId="31478" xr:uid="{F7E656EC-F466-44BD-B4D5-748826A71945}"/>
    <cellStyle name="Note 4 3 2 2 13 3" xfId="31479" xr:uid="{D8798054-4464-4AC4-9E3A-4BC9A9FF7385}"/>
    <cellStyle name="Note 4 3 2 2 14" xfId="31480" xr:uid="{9C3A6BAE-CF28-4B47-A15E-F08F2A7A484F}"/>
    <cellStyle name="Note 4 3 2 2 14 2" xfId="31481" xr:uid="{5AFDE239-5EAD-4310-8840-443199D2466B}"/>
    <cellStyle name="Note 4 3 2 2 14 2 2" xfId="31482" xr:uid="{988380C7-62EB-4E43-9BC5-BA4AC7A1BF82}"/>
    <cellStyle name="Note 4 3 2 2 14 3" xfId="31483" xr:uid="{2376A761-D10D-4245-8E3E-4F88FDB2B636}"/>
    <cellStyle name="Note 4 3 2 2 15" xfId="31484" xr:uid="{6B9D9EEF-2B3F-479C-8480-6B22FA8E0AF3}"/>
    <cellStyle name="Note 4 3 2 2 15 2" xfId="31485" xr:uid="{30248193-1EBC-4550-A9EA-545783979BA7}"/>
    <cellStyle name="Note 4 3 2 2 15 2 2" xfId="31486" xr:uid="{4FF36F60-E861-434C-A67A-8365537E7966}"/>
    <cellStyle name="Note 4 3 2 2 15 3" xfId="31487" xr:uid="{2E93C5AC-8A99-42D0-8DA9-8AC457AC9831}"/>
    <cellStyle name="Note 4 3 2 2 16" xfId="31488" xr:uid="{D6EAE820-3DED-48D2-B8E8-35D208A2B0F6}"/>
    <cellStyle name="Note 4 3 2 2 16 2" xfId="31489" xr:uid="{7406A6BE-5977-4CE7-A56A-8E528618A5C4}"/>
    <cellStyle name="Note 4 3 2 2 16 2 2" xfId="31490" xr:uid="{174A8F89-9A06-459F-89A0-09FDB679CA8B}"/>
    <cellStyle name="Note 4 3 2 2 16 3" xfId="31491" xr:uid="{45C27F52-DC07-4238-B94A-1FF0278B128E}"/>
    <cellStyle name="Note 4 3 2 2 17" xfId="31492" xr:uid="{795029E2-B4A9-4F3F-9D65-B6048B1AA81C}"/>
    <cellStyle name="Note 4 3 2 2 17 2" xfId="31493" xr:uid="{39B2CB62-683B-4707-A082-4A8DEAB91260}"/>
    <cellStyle name="Note 4 3 2 2 17 2 2" xfId="31494" xr:uid="{BD7F1D18-495E-498C-AA00-985195500B36}"/>
    <cellStyle name="Note 4 3 2 2 17 3" xfId="31495" xr:uid="{91919CC2-DC66-429D-8486-9C74DE4D6B89}"/>
    <cellStyle name="Note 4 3 2 2 18" xfId="31496" xr:uid="{DBFC93A1-A9CF-4DF8-8B09-B239201199A2}"/>
    <cellStyle name="Note 4 3 2 2 18 2" xfId="31497" xr:uid="{9FB76E5B-C2ED-48CD-980E-4C8CFD688B38}"/>
    <cellStyle name="Note 4 3 2 2 18 2 2" xfId="31498" xr:uid="{21161FE5-184A-48D7-8D02-A737F3C64933}"/>
    <cellStyle name="Note 4 3 2 2 18 3" xfId="31499" xr:uid="{7DCDD1A9-347D-4547-98F3-87AA450709C9}"/>
    <cellStyle name="Note 4 3 2 2 19" xfId="31500" xr:uid="{F4EBF707-D9BD-43F0-AD46-7F32F82C0134}"/>
    <cellStyle name="Note 4 3 2 2 19 2" xfId="31501" xr:uid="{4B4DDD9A-7C91-46A1-8D75-CD85EA428966}"/>
    <cellStyle name="Note 4 3 2 2 19 2 2" xfId="31502" xr:uid="{BF23774D-2CB4-4C19-8AF8-C8000CA9AAFF}"/>
    <cellStyle name="Note 4 3 2 2 19 3" xfId="31503" xr:uid="{5114088E-9E3B-4F29-A813-3F24AB8323E6}"/>
    <cellStyle name="Note 4 3 2 2 2" xfId="31504" xr:uid="{E70C483B-5B58-401C-B4E0-342CC6AA0FCB}"/>
    <cellStyle name="Note 4 3 2 2 2 2" xfId="31505" xr:uid="{D974F631-9D88-491A-94D8-25A75AD0B9BA}"/>
    <cellStyle name="Note 4 3 2 2 2 2 2" xfId="31506" xr:uid="{BC756989-E0AE-46AD-9BB2-923BB353CBD3}"/>
    <cellStyle name="Note 4 3 2 2 2 2 3" xfId="31507" xr:uid="{EA75E856-050F-4E6A-A788-E29FA28A6A80}"/>
    <cellStyle name="Note 4 3 2 2 2 3" xfId="31508" xr:uid="{FE6ED122-8DD2-453C-B21B-308F5C589A0A}"/>
    <cellStyle name="Note 4 3 2 2 2 3 2" xfId="31509" xr:uid="{8D5CDDA1-E57D-4363-8404-FDBABFC265F0}"/>
    <cellStyle name="Note 4 3 2 2 2 4" xfId="31510" xr:uid="{8E98D031-6D71-430D-88D5-5058A499512B}"/>
    <cellStyle name="Note 4 3 2 2 20" xfId="31511" xr:uid="{31EC9E09-D0B8-4E1C-B453-7636BAAF838A}"/>
    <cellStyle name="Note 4 3 2 2 20 2" xfId="31512" xr:uid="{A20D9BAA-677D-4CE2-B181-E5FCE2E42226}"/>
    <cellStyle name="Note 4 3 2 2 20 2 2" xfId="31513" xr:uid="{430A2FC7-9797-45E1-81F0-9864A4B79094}"/>
    <cellStyle name="Note 4 3 2 2 20 3" xfId="31514" xr:uid="{A91B611F-68D4-4E7E-BEE8-811914DBE732}"/>
    <cellStyle name="Note 4 3 2 2 21" xfId="31515" xr:uid="{6205FC83-A8CF-4617-9920-85EFE4432B03}"/>
    <cellStyle name="Note 4 3 2 2 21 2" xfId="31516" xr:uid="{408DD34D-A1D2-4316-B6E5-14524F2A05AC}"/>
    <cellStyle name="Note 4 3 2 2 22" xfId="31517" xr:uid="{84FD448E-C1D3-4446-A125-1B085C8865DE}"/>
    <cellStyle name="Note 4 3 2 2 23" xfId="31518" xr:uid="{C5AFC5F6-22CA-4FC7-BC84-7F894C0376E3}"/>
    <cellStyle name="Note 4 3 2 2 3" xfId="31519" xr:uid="{7C3E20A4-D2E8-4221-A6DB-44C60D7A28DC}"/>
    <cellStyle name="Note 4 3 2 2 3 2" xfId="31520" xr:uid="{A513BF5C-0DD0-431E-9166-912DA835CEF0}"/>
    <cellStyle name="Note 4 3 2 2 3 2 2" xfId="31521" xr:uid="{285FA21C-4206-46C9-8F6D-B26EDC2D46F5}"/>
    <cellStyle name="Note 4 3 2 2 3 3" xfId="31522" xr:uid="{F06027ED-D933-491C-A8C5-FA32B290088A}"/>
    <cellStyle name="Note 4 3 2 2 3 4" xfId="31523" xr:uid="{3C41C280-9115-49D3-A4F4-D52CF054DF01}"/>
    <cellStyle name="Note 4 3 2 2 4" xfId="31524" xr:uid="{981298A2-5D30-4D83-85B4-8FEBC283C0D9}"/>
    <cellStyle name="Note 4 3 2 2 4 2" xfId="31525" xr:uid="{B9C028E2-8F6F-489F-B91D-FC256A39123D}"/>
    <cellStyle name="Note 4 3 2 2 4 2 2" xfId="31526" xr:uid="{E59AFBBC-2F7F-415D-B01B-1815CA1E0BB5}"/>
    <cellStyle name="Note 4 3 2 2 4 3" xfId="31527" xr:uid="{617A4678-14FA-45CC-A612-C1B7CA8596DE}"/>
    <cellStyle name="Note 4 3 2 2 4 4" xfId="31528" xr:uid="{148E6F50-1225-4ACD-B404-BADAAB7ED470}"/>
    <cellStyle name="Note 4 3 2 2 5" xfId="31529" xr:uid="{A5DE4A08-54E2-4C9F-AEB7-0F29391DC73A}"/>
    <cellStyle name="Note 4 3 2 2 5 2" xfId="31530" xr:uid="{C09EC2A7-CE56-4870-8D8C-FAD43C6DF1A0}"/>
    <cellStyle name="Note 4 3 2 2 5 2 2" xfId="31531" xr:uid="{85176ECC-90E6-4BA8-B2DE-9318CB8B4BCC}"/>
    <cellStyle name="Note 4 3 2 2 5 3" xfId="31532" xr:uid="{874956C5-A6FB-4BFD-B34A-848B2399CFCE}"/>
    <cellStyle name="Note 4 3 2 2 6" xfId="31533" xr:uid="{7800121E-2A82-4586-9304-374E92322224}"/>
    <cellStyle name="Note 4 3 2 2 6 2" xfId="31534" xr:uid="{1F8B3C29-F400-4872-8C8C-14C4B504CC50}"/>
    <cellStyle name="Note 4 3 2 2 6 2 2" xfId="31535" xr:uid="{C54332B7-C224-477F-A9F9-502CEC613565}"/>
    <cellStyle name="Note 4 3 2 2 6 3" xfId="31536" xr:uid="{A79BC8B4-FA6E-40F5-B76B-9BD2483BA433}"/>
    <cellStyle name="Note 4 3 2 2 7" xfId="31537" xr:uid="{D3EA71E5-B2BA-438A-8C01-59DE8FF7759F}"/>
    <cellStyle name="Note 4 3 2 2 7 2" xfId="31538" xr:uid="{FD65DDD4-38F0-4256-A8CA-CA12D0C46040}"/>
    <cellStyle name="Note 4 3 2 2 7 2 2" xfId="31539" xr:uid="{D53872FC-5A1B-412F-B6CB-15CAB9CFF816}"/>
    <cellStyle name="Note 4 3 2 2 7 3" xfId="31540" xr:uid="{F701364F-B7DE-40E1-AAAC-79F7E2A5B803}"/>
    <cellStyle name="Note 4 3 2 2 8" xfId="31541" xr:uid="{989E662D-2F5B-45BE-B12E-987AFBC9891B}"/>
    <cellStyle name="Note 4 3 2 2 8 2" xfId="31542" xr:uid="{A636103A-FBE4-4F91-A072-F7A14B64E02A}"/>
    <cellStyle name="Note 4 3 2 2 8 2 2" xfId="31543" xr:uid="{2FBA5BBC-4D80-42CD-8B5C-3DC709A183F1}"/>
    <cellStyle name="Note 4 3 2 2 8 3" xfId="31544" xr:uid="{F54F9BC6-E82B-46FD-9EBC-94BA2F8AC743}"/>
    <cellStyle name="Note 4 3 2 2 9" xfId="31545" xr:uid="{87E7D0D4-9CCC-4E1C-9765-761652D13A2D}"/>
    <cellStyle name="Note 4 3 2 2 9 2" xfId="31546" xr:uid="{CC475DA4-4979-4B42-AFF2-AC8EB1671AE2}"/>
    <cellStyle name="Note 4 3 2 2 9 2 2" xfId="31547" xr:uid="{C111C412-AFD5-4D7D-A143-1A8563B40822}"/>
    <cellStyle name="Note 4 3 2 2 9 3" xfId="31548" xr:uid="{3DDDE1AB-05D1-44F8-A392-113C8A873323}"/>
    <cellStyle name="Note 4 3 2 20" xfId="31549" xr:uid="{AB63AB67-04B6-4938-B2E9-35A392D10A61}"/>
    <cellStyle name="Note 4 3 2 3" xfId="31550" xr:uid="{873D0D5E-24A4-449E-A0C6-CA818C8D3A99}"/>
    <cellStyle name="Note 4 3 2 3 2" xfId="31551" xr:uid="{3EC19500-06B6-4D14-B809-BCF0C18F3F07}"/>
    <cellStyle name="Note 4 3 2 3 2 2" xfId="31552" xr:uid="{03A8A0F5-2885-4F60-AF9E-B0B855320D93}"/>
    <cellStyle name="Note 4 3 2 3 2 3" xfId="31553" xr:uid="{CD3FA2EB-177B-48F1-A95A-2E1B54BAB1B4}"/>
    <cellStyle name="Note 4 3 2 3 3" xfId="31554" xr:uid="{DB284EB3-80CB-4025-9DF5-D93B1BC4DA59}"/>
    <cellStyle name="Note 4 3 2 3 3 2" xfId="31555" xr:uid="{B2FF228D-4F55-45CF-9627-6291A8AB0A3A}"/>
    <cellStyle name="Note 4 3 2 3 4" xfId="31556" xr:uid="{5FDE40AD-8B83-4660-B0FD-EEB34A8BEAB4}"/>
    <cellStyle name="Note 4 3 2 4" xfId="31557" xr:uid="{A4482CE1-6EF8-4D83-B9D0-216160DE2025}"/>
    <cellStyle name="Note 4 3 2 4 2" xfId="31558" xr:uid="{44B7F7B4-7154-4563-A57E-6B3BEA05BDEF}"/>
    <cellStyle name="Note 4 3 2 4 2 2" xfId="31559" xr:uid="{44C20B5D-ED22-41C3-B5C0-35A5D6E9D796}"/>
    <cellStyle name="Note 4 3 2 4 3" xfId="31560" xr:uid="{244998DF-1871-418F-B8C0-4DA39AF16D3F}"/>
    <cellStyle name="Note 4 3 2 4 4" xfId="31561" xr:uid="{46CD8898-E708-4898-99F3-C8F478D731FE}"/>
    <cellStyle name="Note 4 3 2 5" xfId="31562" xr:uid="{F02F2058-32C5-4BC0-AB49-9B94376637F9}"/>
    <cellStyle name="Note 4 3 2 5 2" xfId="31563" xr:uid="{6F07B66E-557A-4B47-8FC8-A4993D93C592}"/>
    <cellStyle name="Note 4 3 2 5 2 2" xfId="31564" xr:uid="{2DB98CE6-AE3F-43E8-9EC6-66CD41358BB6}"/>
    <cellStyle name="Note 4 3 2 5 3" xfId="31565" xr:uid="{88DDFEEF-97DF-4CA3-92E6-8B048D1C90F8}"/>
    <cellStyle name="Note 4 3 2 5 4" xfId="31566" xr:uid="{53AEAE83-B478-47AA-ABC7-E4E9A0E70FFD}"/>
    <cellStyle name="Note 4 3 2 6" xfId="31567" xr:uid="{AA062B96-E566-4085-950A-1CDC5CB1C1EB}"/>
    <cellStyle name="Note 4 3 2 6 2" xfId="31568" xr:uid="{62CB8781-1B76-4118-B1CB-C38933968E2C}"/>
    <cellStyle name="Note 4 3 2 6 2 2" xfId="31569" xr:uid="{2C248D58-3C66-48B8-A6BA-02DCE135A050}"/>
    <cellStyle name="Note 4 3 2 6 3" xfId="31570" xr:uid="{A287000F-C93B-4DD2-8F58-0F0BC0E154CB}"/>
    <cellStyle name="Note 4 3 2 7" xfId="31571" xr:uid="{2E955D62-35BF-400A-A31C-98FBDFD36985}"/>
    <cellStyle name="Note 4 3 2 7 2" xfId="31572" xr:uid="{0E045AA3-2462-4B1F-9CA9-5368CF388202}"/>
    <cellStyle name="Note 4 3 2 7 2 2" xfId="31573" xr:uid="{39CE8DB7-A3FD-4B89-829F-C4806FD45B93}"/>
    <cellStyle name="Note 4 3 2 7 3" xfId="31574" xr:uid="{E7CE545C-692B-4B0F-AB3F-1C475506FA1A}"/>
    <cellStyle name="Note 4 3 2 8" xfId="31575" xr:uid="{B741A285-40A8-4446-9E4C-A766AFCB568F}"/>
    <cellStyle name="Note 4 3 2 8 2" xfId="31576" xr:uid="{D09B3CB2-6E5E-4996-84AA-2305D6EE5867}"/>
    <cellStyle name="Note 4 3 2 8 2 2" xfId="31577" xr:uid="{2C3983ED-12EC-4F55-A2B7-DBA37D1F468A}"/>
    <cellStyle name="Note 4 3 2 8 3" xfId="31578" xr:uid="{32330637-9EA2-41E3-A344-0C1DDC665E25}"/>
    <cellStyle name="Note 4 3 2 9" xfId="31579" xr:uid="{6AA857DE-2B97-48F7-8458-547CBC55F7B8}"/>
    <cellStyle name="Note 4 3 2 9 2" xfId="31580" xr:uid="{D4831571-C8D7-41AA-BA05-BCAACAFDF4FF}"/>
    <cellStyle name="Note 4 3 2 9 2 2" xfId="31581" xr:uid="{61A443B4-6BD6-4815-BA7C-BEE669946128}"/>
    <cellStyle name="Note 4 3 2 9 3" xfId="31582" xr:uid="{9FD1B797-D2AA-4524-80FE-A957981F4D36}"/>
    <cellStyle name="Note 4 3 20" xfId="31583" xr:uid="{90514892-9EA6-465C-A91F-C44B6919E765}"/>
    <cellStyle name="Note 4 3 20 2" xfId="31584" xr:uid="{2B24BD76-6FEC-4FC3-9172-3324A0D9DC4A}"/>
    <cellStyle name="Note 4 3 20 2 2" xfId="31585" xr:uid="{7D304E99-2175-4A49-AFE2-6751F29F956A}"/>
    <cellStyle name="Note 4 3 20 3" xfId="31586" xr:uid="{6DE1F2B6-9422-417B-988D-A770B437A7C8}"/>
    <cellStyle name="Note 4 3 21" xfId="31587" xr:uid="{09560ABD-670E-4018-B56A-053D69CA54EF}"/>
    <cellStyle name="Note 4 3 21 2" xfId="31588" xr:uid="{ED955C5E-97BC-4A60-A164-24D6C7181EB6}"/>
    <cellStyle name="Note 4 3 22" xfId="31589" xr:uid="{23357ADA-6D07-4E4F-9DD8-68067094AFBD}"/>
    <cellStyle name="Note 4 3 23" xfId="31590" xr:uid="{C13D1463-C5AE-41C2-807F-8E68A7668D44}"/>
    <cellStyle name="Note 4 3 3" xfId="31591" xr:uid="{93BA8834-8D2C-4D60-A773-1458446A90DA}"/>
    <cellStyle name="Note 4 3 3 10" xfId="31592" xr:uid="{7C5385C4-8BA1-4519-8AFB-09B9207CBC4A}"/>
    <cellStyle name="Note 4 3 3 10 2" xfId="31593" xr:uid="{2285A2B3-308A-408D-B6FF-1415A69A46B2}"/>
    <cellStyle name="Note 4 3 3 10 2 2" xfId="31594" xr:uid="{98D2AA1F-A589-4DDB-9A87-DBE325CFD3DE}"/>
    <cellStyle name="Note 4 3 3 10 3" xfId="31595" xr:uid="{F4D65980-96A2-42D2-8259-F7539C7716D3}"/>
    <cellStyle name="Note 4 3 3 11" xfId="31596" xr:uid="{3614628A-2379-4C5B-B0AE-5CEECC169BE2}"/>
    <cellStyle name="Note 4 3 3 11 2" xfId="31597" xr:uid="{0FB2C8A2-1A6A-4577-A99E-A672514CEBC7}"/>
    <cellStyle name="Note 4 3 3 11 2 2" xfId="31598" xr:uid="{07E31E63-E034-42B5-A88F-EB1E13188836}"/>
    <cellStyle name="Note 4 3 3 11 3" xfId="31599" xr:uid="{7A9AD587-B508-4230-875F-EE54EFCC8EED}"/>
    <cellStyle name="Note 4 3 3 12" xfId="31600" xr:uid="{60AF46EC-E175-4CEB-90F5-D8B5676C2B73}"/>
    <cellStyle name="Note 4 3 3 12 2" xfId="31601" xr:uid="{12061F8B-61AB-46B6-B224-32DAD062DBE5}"/>
    <cellStyle name="Note 4 3 3 12 2 2" xfId="31602" xr:uid="{29FEB8FA-4993-48DD-8A72-EB7A13BAB9C4}"/>
    <cellStyle name="Note 4 3 3 12 3" xfId="31603" xr:uid="{A929F21C-8450-4AD7-86DB-92DC163A2B20}"/>
    <cellStyle name="Note 4 3 3 13" xfId="31604" xr:uid="{2D06D7FC-9F9B-4203-B5D9-6EEA773D5E2E}"/>
    <cellStyle name="Note 4 3 3 13 2" xfId="31605" xr:uid="{AC1C2021-F601-4E31-A511-8631D30BEB55}"/>
    <cellStyle name="Note 4 3 3 13 2 2" xfId="31606" xr:uid="{984083DE-EA1C-43DA-AAF8-DE4005C7D8B4}"/>
    <cellStyle name="Note 4 3 3 13 3" xfId="31607" xr:uid="{CB6ED25F-32B1-4104-9202-C56BDD6E158F}"/>
    <cellStyle name="Note 4 3 3 14" xfId="31608" xr:uid="{4115C226-08C2-4EBF-85B5-3A6C549E4A73}"/>
    <cellStyle name="Note 4 3 3 14 2" xfId="31609" xr:uid="{EC630C9E-6138-440C-BE8E-729ABA411F28}"/>
    <cellStyle name="Note 4 3 3 14 2 2" xfId="31610" xr:uid="{5A0A3FCF-98BB-45CC-933F-B4A3BCDA89F5}"/>
    <cellStyle name="Note 4 3 3 14 3" xfId="31611" xr:uid="{24A26646-9719-4902-94EB-28E2C5EC71AA}"/>
    <cellStyle name="Note 4 3 3 15" xfId="31612" xr:uid="{8F0BD650-3D7E-431D-8168-425479A0ADA4}"/>
    <cellStyle name="Note 4 3 3 15 2" xfId="31613" xr:uid="{197FD7D6-D196-40B1-8A6F-F2D9BD556810}"/>
    <cellStyle name="Note 4 3 3 15 2 2" xfId="31614" xr:uid="{3FEAA889-87E6-4CBF-89D2-0B682B5411A8}"/>
    <cellStyle name="Note 4 3 3 15 3" xfId="31615" xr:uid="{BEC970FB-B997-4473-A137-8DF2007A205F}"/>
    <cellStyle name="Note 4 3 3 16" xfId="31616" xr:uid="{960F032C-E1D4-45CF-A7FC-8615032046B1}"/>
    <cellStyle name="Note 4 3 3 16 2" xfId="31617" xr:uid="{FEB6688E-EE3A-4A0D-A8EA-844FF7BB3EA4}"/>
    <cellStyle name="Note 4 3 3 16 2 2" xfId="31618" xr:uid="{E8272597-0873-4D5D-A676-CA95F3942451}"/>
    <cellStyle name="Note 4 3 3 16 3" xfId="31619" xr:uid="{5F710B76-B9A9-4E5E-846B-768E80E96F53}"/>
    <cellStyle name="Note 4 3 3 17" xfId="31620" xr:uid="{B58E2057-CE61-4449-A763-C960977E3DEC}"/>
    <cellStyle name="Note 4 3 3 17 2" xfId="31621" xr:uid="{8E96FA48-62C0-41A0-8C06-E13756A2E555}"/>
    <cellStyle name="Note 4 3 3 17 2 2" xfId="31622" xr:uid="{A481E277-4E07-4347-8D81-8C9F473BE0AD}"/>
    <cellStyle name="Note 4 3 3 17 3" xfId="31623" xr:uid="{E06E8419-F36C-429B-9453-E0A026102210}"/>
    <cellStyle name="Note 4 3 3 18" xfId="31624" xr:uid="{E6B53A8A-AF5C-40B5-A161-A780D1218BC4}"/>
    <cellStyle name="Note 4 3 3 18 2" xfId="31625" xr:uid="{4B648BA4-E2C6-4AC4-9B3E-B675F28AEEC4}"/>
    <cellStyle name="Note 4 3 3 19" xfId="31626" xr:uid="{67F9B801-D1C1-46FD-9815-9A6D0464FD14}"/>
    <cellStyle name="Note 4 3 3 2" xfId="31627" xr:uid="{C00C6B1A-3807-4815-BF61-894151FCAC20}"/>
    <cellStyle name="Note 4 3 3 2 10" xfId="31628" xr:uid="{5B2DB3AB-6C03-4304-B15F-2E8D64F7BBED}"/>
    <cellStyle name="Note 4 3 3 2 10 2" xfId="31629" xr:uid="{2195D478-4C76-46C7-B33F-BD11C133CB41}"/>
    <cellStyle name="Note 4 3 3 2 10 2 2" xfId="31630" xr:uid="{56EE3A7B-0343-420B-935B-C86996797322}"/>
    <cellStyle name="Note 4 3 3 2 10 3" xfId="31631" xr:uid="{2AFDA325-6BB6-46F8-8DAA-DCA450177154}"/>
    <cellStyle name="Note 4 3 3 2 11" xfId="31632" xr:uid="{178FE99A-69C9-4F68-BBC6-5787491C55B0}"/>
    <cellStyle name="Note 4 3 3 2 11 2" xfId="31633" xr:uid="{85C3DF3E-0BBC-4D1D-BD0A-333FD23E5919}"/>
    <cellStyle name="Note 4 3 3 2 11 2 2" xfId="31634" xr:uid="{0A4966C9-C35C-4545-8A03-0DB6A1F452F8}"/>
    <cellStyle name="Note 4 3 3 2 11 3" xfId="31635" xr:uid="{F1CD8DE7-8542-4C92-A6A4-F8F37BFA6218}"/>
    <cellStyle name="Note 4 3 3 2 12" xfId="31636" xr:uid="{8F706B64-9616-4B9C-86A7-8A03CFC1E9B2}"/>
    <cellStyle name="Note 4 3 3 2 12 2" xfId="31637" xr:uid="{648F25E8-E02E-45AB-835C-EAEEA001AB4C}"/>
    <cellStyle name="Note 4 3 3 2 12 2 2" xfId="31638" xr:uid="{56055271-E2D0-45D3-B5EF-4EA53F8195B8}"/>
    <cellStyle name="Note 4 3 3 2 12 3" xfId="31639" xr:uid="{1CCEF39B-DB8E-4D0B-8C77-5D6BE53570C3}"/>
    <cellStyle name="Note 4 3 3 2 13" xfId="31640" xr:uid="{06F59F90-8533-4863-AD55-12D6FE4B1344}"/>
    <cellStyle name="Note 4 3 3 2 13 2" xfId="31641" xr:uid="{B8FBAC75-9605-480C-AB8A-1D21F0F477E1}"/>
    <cellStyle name="Note 4 3 3 2 13 2 2" xfId="31642" xr:uid="{FB721459-E7A2-4C02-BDD1-5FAE990E4771}"/>
    <cellStyle name="Note 4 3 3 2 13 3" xfId="31643" xr:uid="{E5CA75EB-3174-48CF-99CE-1BC2355F49D7}"/>
    <cellStyle name="Note 4 3 3 2 14" xfId="31644" xr:uid="{D0FBDAB7-01B6-41DA-9B29-D86E1EEA5E98}"/>
    <cellStyle name="Note 4 3 3 2 14 2" xfId="31645" xr:uid="{E6217CE2-6A49-4C56-A56E-E9A7FBE158A0}"/>
    <cellStyle name="Note 4 3 3 2 14 2 2" xfId="31646" xr:uid="{DFEA13C8-F128-467E-B530-733D752ACA19}"/>
    <cellStyle name="Note 4 3 3 2 14 3" xfId="31647" xr:uid="{7CB94E7F-80BA-48E2-8EB9-B00D9E702116}"/>
    <cellStyle name="Note 4 3 3 2 15" xfId="31648" xr:uid="{CC9B7194-8DE6-4ACC-B100-8D5090A1C91D}"/>
    <cellStyle name="Note 4 3 3 2 15 2" xfId="31649" xr:uid="{79470A8D-B6B9-46D2-9582-D6976679A51B}"/>
    <cellStyle name="Note 4 3 3 2 15 2 2" xfId="31650" xr:uid="{C10F5B27-A221-4982-8465-649E91CE31B9}"/>
    <cellStyle name="Note 4 3 3 2 15 3" xfId="31651" xr:uid="{1CF5BFA3-C61D-4B4A-AF92-AFA266539D79}"/>
    <cellStyle name="Note 4 3 3 2 16" xfId="31652" xr:uid="{93F8DF0C-7967-4F62-9156-BD0B47EAE844}"/>
    <cellStyle name="Note 4 3 3 2 16 2" xfId="31653" xr:uid="{68C08DF5-6787-459B-B4AC-E220ED77FFE2}"/>
    <cellStyle name="Note 4 3 3 2 16 2 2" xfId="31654" xr:uid="{C2DB5077-47AF-4907-8E71-F1B740C6099F}"/>
    <cellStyle name="Note 4 3 3 2 16 3" xfId="31655" xr:uid="{8982CF5A-F130-44F3-8CB8-AA3F64626210}"/>
    <cellStyle name="Note 4 3 3 2 17" xfId="31656" xr:uid="{DC5FB7CA-4233-4FB1-B5A2-0B715E1CE042}"/>
    <cellStyle name="Note 4 3 3 2 17 2" xfId="31657" xr:uid="{C3E88F6C-5EC5-48D8-AA17-989F98340091}"/>
    <cellStyle name="Note 4 3 3 2 17 2 2" xfId="31658" xr:uid="{FDF7BB41-96C1-48E2-8654-F03C3BB88FA6}"/>
    <cellStyle name="Note 4 3 3 2 17 3" xfId="31659" xr:uid="{4832BB2C-E602-42DC-981B-CA0E7A82DA26}"/>
    <cellStyle name="Note 4 3 3 2 18" xfId="31660" xr:uid="{AFFF0203-52EE-42F5-98F7-AB537D0C8A05}"/>
    <cellStyle name="Note 4 3 3 2 18 2" xfId="31661" xr:uid="{31904C6F-4736-4A88-AE62-E6885F2A6A96}"/>
    <cellStyle name="Note 4 3 3 2 18 2 2" xfId="31662" xr:uid="{048EC5B7-1F30-4B8A-AEFD-65DFB2750612}"/>
    <cellStyle name="Note 4 3 3 2 18 3" xfId="31663" xr:uid="{79473C8F-6B20-4286-8FF9-8A4B66949322}"/>
    <cellStyle name="Note 4 3 3 2 19" xfId="31664" xr:uid="{29F8A709-B6CD-4E39-9DEA-EF1F7643A049}"/>
    <cellStyle name="Note 4 3 3 2 19 2" xfId="31665" xr:uid="{F07E387E-6D93-47F6-B999-1C7200AEEE0E}"/>
    <cellStyle name="Note 4 3 3 2 19 2 2" xfId="31666" xr:uid="{BA612DE6-0343-43EA-8B94-13350D63F306}"/>
    <cellStyle name="Note 4 3 3 2 19 3" xfId="31667" xr:uid="{A7A688D3-0AD4-402E-AFFE-3F7D9BAD04A8}"/>
    <cellStyle name="Note 4 3 3 2 2" xfId="31668" xr:uid="{E41AEA5E-E3C4-468D-84BE-274F33701DB3}"/>
    <cellStyle name="Note 4 3 3 2 2 2" xfId="31669" xr:uid="{F3EEB6E2-74FB-4E4B-B824-E3961A52B885}"/>
    <cellStyle name="Note 4 3 3 2 2 2 2" xfId="31670" xr:uid="{AC41D973-51C8-48DE-AA8A-E2612AF45382}"/>
    <cellStyle name="Note 4 3 3 2 2 3" xfId="31671" xr:uid="{B917E6F8-0E80-4891-9ABC-70AD742BDAC2}"/>
    <cellStyle name="Note 4 3 3 2 2 4" xfId="31672" xr:uid="{A53A169B-0197-4CDD-994F-80922F0E1153}"/>
    <cellStyle name="Note 4 3 3 2 20" xfId="31673" xr:uid="{C966E4DF-1940-49C7-9761-ACA0510BC863}"/>
    <cellStyle name="Note 4 3 3 2 20 2" xfId="31674" xr:uid="{6E62B9FA-0A30-4660-84E2-E23BE084FF0B}"/>
    <cellStyle name="Note 4 3 3 2 20 2 2" xfId="31675" xr:uid="{AF219AB3-74DF-42E8-A620-4D40384D1186}"/>
    <cellStyle name="Note 4 3 3 2 20 3" xfId="31676" xr:uid="{801D7183-92F7-4A6D-9C80-6C39FCA9D3F5}"/>
    <cellStyle name="Note 4 3 3 2 21" xfId="31677" xr:uid="{4E08CB89-7A35-4162-A83A-6539436FFD26}"/>
    <cellStyle name="Note 4 3 3 2 21 2" xfId="31678" xr:uid="{343F6F39-BE61-4A22-9EBC-E0BCC547FFD4}"/>
    <cellStyle name="Note 4 3 3 2 22" xfId="31679" xr:uid="{517918FE-7AFC-4E07-9EB5-AE6E8BACA36A}"/>
    <cellStyle name="Note 4 3 3 2 23" xfId="31680" xr:uid="{06FEA583-0D10-4BD0-AE56-2D939C55CA8E}"/>
    <cellStyle name="Note 4 3 3 2 3" xfId="31681" xr:uid="{F2794A9F-9FC5-4799-836A-8438D3F22426}"/>
    <cellStyle name="Note 4 3 3 2 3 2" xfId="31682" xr:uid="{723D8C81-7E5B-4EE5-B508-11444CC1BA7F}"/>
    <cellStyle name="Note 4 3 3 2 3 2 2" xfId="31683" xr:uid="{62A1CEF2-86B8-4078-A050-20D38E32C575}"/>
    <cellStyle name="Note 4 3 3 2 3 3" xfId="31684" xr:uid="{BC7171B5-CC01-4846-8097-3CF57AD256A8}"/>
    <cellStyle name="Note 4 3 3 2 3 4" xfId="31685" xr:uid="{17079D47-AA14-4EF4-B062-A5FE19B30D50}"/>
    <cellStyle name="Note 4 3 3 2 4" xfId="31686" xr:uid="{59F9C7F2-A30B-4B68-BE90-D9787A561B02}"/>
    <cellStyle name="Note 4 3 3 2 4 2" xfId="31687" xr:uid="{6C98A11A-305A-4884-9CE9-C7558B400130}"/>
    <cellStyle name="Note 4 3 3 2 4 2 2" xfId="31688" xr:uid="{A7664E08-7F17-4C35-ABE1-60F7468B4C44}"/>
    <cellStyle name="Note 4 3 3 2 4 3" xfId="31689" xr:uid="{1A5DB180-D414-4370-8E04-A1050C4BB242}"/>
    <cellStyle name="Note 4 3 3 2 5" xfId="31690" xr:uid="{77BC695B-8900-40BE-8E59-5B4AF8DE2841}"/>
    <cellStyle name="Note 4 3 3 2 5 2" xfId="31691" xr:uid="{75F645A9-7470-4347-9E86-6FE770B8F8A2}"/>
    <cellStyle name="Note 4 3 3 2 5 2 2" xfId="31692" xr:uid="{BCA44604-01E4-4210-BAE7-71B14825E34A}"/>
    <cellStyle name="Note 4 3 3 2 5 3" xfId="31693" xr:uid="{6C34C9B9-809A-4ED9-B4B4-6AB7DCB88A82}"/>
    <cellStyle name="Note 4 3 3 2 6" xfId="31694" xr:uid="{4AE83BA4-5774-4A1C-B572-B66FFC19FD56}"/>
    <cellStyle name="Note 4 3 3 2 6 2" xfId="31695" xr:uid="{362D70E0-E074-45FA-8F00-FEF92BDD8E20}"/>
    <cellStyle name="Note 4 3 3 2 6 2 2" xfId="31696" xr:uid="{F53FFEB6-440F-4EEC-B319-0960C69A3EC1}"/>
    <cellStyle name="Note 4 3 3 2 6 3" xfId="31697" xr:uid="{72C06A83-57ED-40EF-82F1-94D8EF311CDD}"/>
    <cellStyle name="Note 4 3 3 2 7" xfId="31698" xr:uid="{31E193E9-3F90-4750-9B44-1985CFED524D}"/>
    <cellStyle name="Note 4 3 3 2 7 2" xfId="31699" xr:uid="{FA9AEB4F-3A0A-4BF8-B20B-D391A268474B}"/>
    <cellStyle name="Note 4 3 3 2 7 2 2" xfId="31700" xr:uid="{DEE85371-5436-4746-91E5-656FD6EB4C02}"/>
    <cellStyle name="Note 4 3 3 2 7 3" xfId="31701" xr:uid="{15C2062A-1A4D-4C4C-A979-B4A9715BEBC0}"/>
    <cellStyle name="Note 4 3 3 2 8" xfId="31702" xr:uid="{B4172323-86DA-4C8A-A17E-D147355EC6DB}"/>
    <cellStyle name="Note 4 3 3 2 8 2" xfId="31703" xr:uid="{1DDA73F8-55CC-4AD2-80E7-4B7F5213700D}"/>
    <cellStyle name="Note 4 3 3 2 8 2 2" xfId="31704" xr:uid="{2B188BBF-A776-4B02-87C3-DDD01BBDC830}"/>
    <cellStyle name="Note 4 3 3 2 8 3" xfId="31705" xr:uid="{F7A2E290-659C-437A-9426-0138327B768D}"/>
    <cellStyle name="Note 4 3 3 2 9" xfId="31706" xr:uid="{C582DA17-A31B-4B52-8AF5-149F4CA13A07}"/>
    <cellStyle name="Note 4 3 3 2 9 2" xfId="31707" xr:uid="{AADB16F0-0509-4E12-A437-66EDCAA97F1C}"/>
    <cellStyle name="Note 4 3 3 2 9 2 2" xfId="31708" xr:uid="{6CA2A39C-D4AB-4D72-BA93-90D18C25DFEC}"/>
    <cellStyle name="Note 4 3 3 2 9 3" xfId="31709" xr:uid="{735916FD-9193-4E00-ADA4-7E822E6C83DF}"/>
    <cellStyle name="Note 4 3 3 20" xfId="31710" xr:uid="{19740C3A-1EF1-4193-86E7-9C5AE537FD13}"/>
    <cellStyle name="Note 4 3 3 3" xfId="31711" xr:uid="{63197046-D519-4033-9054-B50964E79001}"/>
    <cellStyle name="Note 4 3 3 3 2" xfId="31712" xr:uid="{3276D4A4-6238-4B38-8674-C8D17A856D1B}"/>
    <cellStyle name="Note 4 3 3 3 2 2" xfId="31713" xr:uid="{EFF48258-7AB4-4C42-9B86-880D12A0D060}"/>
    <cellStyle name="Note 4 3 3 3 3" xfId="31714" xr:uid="{1C0DF45B-B374-4DB9-BCA7-131BE804BC06}"/>
    <cellStyle name="Note 4 3 3 3 4" xfId="31715" xr:uid="{494863CA-59D0-4A47-8801-B41170B7EFDA}"/>
    <cellStyle name="Note 4 3 3 4" xfId="31716" xr:uid="{B9F93154-1C69-4B40-AE4E-F1F0E92A56BB}"/>
    <cellStyle name="Note 4 3 3 4 2" xfId="31717" xr:uid="{7CCBAB77-9B6B-4A2A-A072-77357387DC9B}"/>
    <cellStyle name="Note 4 3 3 4 2 2" xfId="31718" xr:uid="{4294A08D-6897-46F1-9B74-D6BC8B8B73C8}"/>
    <cellStyle name="Note 4 3 3 4 3" xfId="31719" xr:uid="{00B6E706-432D-4828-98E5-9EAE8E2B5A82}"/>
    <cellStyle name="Note 4 3 3 4 4" xfId="31720" xr:uid="{C88BEEE8-F1C8-4BC6-8089-87BB7A6C281F}"/>
    <cellStyle name="Note 4 3 3 5" xfId="31721" xr:uid="{47455BEC-020B-4FD7-A721-0759AA8ACF04}"/>
    <cellStyle name="Note 4 3 3 5 2" xfId="31722" xr:uid="{DE1099FB-2072-49F9-A41D-5D97C0ACD926}"/>
    <cellStyle name="Note 4 3 3 5 2 2" xfId="31723" xr:uid="{B56096C4-4F0C-4644-94E0-A5885FDA5609}"/>
    <cellStyle name="Note 4 3 3 5 3" xfId="31724" xr:uid="{1371FEC9-561D-4D7F-A153-263770489B91}"/>
    <cellStyle name="Note 4 3 3 6" xfId="31725" xr:uid="{95715822-07B0-4EBB-9234-EB21380DD61B}"/>
    <cellStyle name="Note 4 3 3 6 2" xfId="31726" xr:uid="{6B5E4269-834F-4F05-B8B7-4277C544222F}"/>
    <cellStyle name="Note 4 3 3 6 2 2" xfId="31727" xr:uid="{88B9C1A3-180D-45E7-8360-874AAD65C8AE}"/>
    <cellStyle name="Note 4 3 3 6 3" xfId="31728" xr:uid="{F05B7B25-3F5A-4DF8-9301-9E1693C724ED}"/>
    <cellStyle name="Note 4 3 3 7" xfId="31729" xr:uid="{F749B26D-ACA3-4D91-B2E0-A7870B469490}"/>
    <cellStyle name="Note 4 3 3 7 2" xfId="31730" xr:uid="{2224032F-F557-49BB-96AC-02C33A62DC6F}"/>
    <cellStyle name="Note 4 3 3 7 2 2" xfId="31731" xr:uid="{BCFD0240-E5AA-4B38-B1B4-E19E5077CD4D}"/>
    <cellStyle name="Note 4 3 3 7 3" xfId="31732" xr:uid="{C2AE8C2C-73AA-4AF3-A4DC-90C481645365}"/>
    <cellStyle name="Note 4 3 3 8" xfId="31733" xr:uid="{225C6EB9-9F2A-4B77-8F8D-BD45E69580B4}"/>
    <cellStyle name="Note 4 3 3 8 2" xfId="31734" xr:uid="{1A0C0818-C21A-4403-A950-E4AE5A1CA58D}"/>
    <cellStyle name="Note 4 3 3 8 2 2" xfId="31735" xr:uid="{F32CFD9D-99F4-475A-BB9A-C91C22256F54}"/>
    <cellStyle name="Note 4 3 3 8 3" xfId="31736" xr:uid="{4E903AD0-A93B-46D9-869C-D9A72DED80AC}"/>
    <cellStyle name="Note 4 3 3 9" xfId="31737" xr:uid="{9FE5DB30-AC2D-464B-9E62-440C3D31638E}"/>
    <cellStyle name="Note 4 3 3 9 2" xfId="31738" xr:uid="{1D3EB104-C830-456C-BA5B-22F887D0E791}"/>
    <cellStyle name="Note 4 3 3 9 2 2" xfId="31739" xr:uid="{EFC76FF1-CFE8-401E-8DE1-91B2B34856D5}"/>
    <cellStyle name="Note 4 3 3 9 3" xfId="31740" xr:uid="{98F12632-1E78-4771-B43D-6AED628FD302}"/>
    <cellStyle name="Note 4 3 4" xfId="31741" xr:uid="{A2933D3A-181D-4B9C-B0FB-24AAA43B7D27}"/>
    <cellStyle name="Note 4 3 4 10" xfId="31742" xr:uid="{CB77D634-53C6-4F00-B90B-913EC3FA78E1}"/>
    <cellStyle name="Note 4 3 4 10 2" xfId="31743" xr:uid="{108EC430-89F8-4414-A9E1-6985B82BAF46}"/>
    <cellStyle name="Note 4 3 4 10 2 2" xfId="31744" xr:uid="{0B88416E-00CD-4880-A446-88D99F7BA536}"/>
    <cellStyle name="Note 4 3 4 10 3" xfId="31745" xr:uid="{AE9801FA-95D2-4237-868F-44C7D3BD26B6}"/>
    <cellStyle name="Note 4 3 4 11" xfId="31746" xr:uid="{11809F50-7812-48FB-87E6-2851F3F214B0}"/>
    <cellStyle name="Note 4 3 4 11 2" xfId="31747" xr:uid="{0866C301-0C69-4694-84BE-EC40AE0EE561}"/>
    <cellStyle name="Note 4 3 4 11 2 2" xfId="31748" xr:uid="{2FC9FEF4-94E5-461A-B079-EA7BB7FFF8A5}"/>
    <cellStyle name="Note 4 3 4 11 3" xfId="31749" xr:uid="{2F1515B3-443B-41F5-B938-064E81844F39}"/>
    <cellStyle name="Note 4 3 4 12" xfId="31750" xr:uid="{EF1FE1DD-5AD0-48B4-8AEE-FFC806B57B49}"/>
    <cellStyle name="Note 4 3 4 12 2" xfId="31751" xr:uid="{AB4379A6-46CB-4904-B8C2-BC449C54DD3E}"/>
    <cellStyle name="Note 4 3 4 12 2 2" xfId="31752" xr:uid="{CF240580-AE84-452E-B3D1-55ADFD6AEF33}"/>
    <cellStyle name="Note 4 3 4 12 3" xfId="31753" xr:uid="{8C0305D9-0DBB-4073-A1F8-7AB23C5FA4C5}"/>
    <cellStyle name="Note 4 3 4 13" xfId="31754" xr:uid="{30C07F92-616B-4D3A-BE86-0696F04EB1A6}"/>
    <cellStyle name="Note 4 3 4 13 2" xfId="31755" xr:uid="{76849258-CD30-42B5-9E54-489FA78111AD}"/>
    <cellStyle name="Note 4 3 4 13 2 2" xfId="31756" xr:uid="{740B5398-F7FD-4E8E-AE87-3193A9F26B54}"/>
    <cellStyle name="Note 4 3 4 13 3" xfId="31757" xr:uid="{DF022728-EB3A-46C1-994B-5DBD674D37D5}"/>
    <cellStyle name="Note 4 3 4 14" xfId="31758" xr:uid="{C12897DE-D1E9-41E6-A3DD-FFE52ED44534}"/>
    <cellStyle name="Note 4 3 4 14 2" xfId="31759" xr:uid="{CA5CFDEA-F853-4FE7-8937-C315F1C030FA}"/>
    <cellStyle name="Note 4 3 4 14 2 2" xfId="31760" xr:uid="{63403FA7-4F92-4202-8D04-4C090DD9A254}"/>
    <cellStyle name="Note 4 3 4 14 3" xfId="31761" xr:uid="{C8B90D7A-6F19-4B72-8240-B2A3A5A7C2FF}"/>
    <cellStyle name="Note 4 3 4 15" xfId="31762" xr:uid="{4C6E0102-2668-4697-88C9-B235F3A82557}"/>
    <cellStyle name="Note 4 3 4 15 2" xfId="31763" xr:uid="{2A8E89C6-F5D2-4DA9-ADDD-8A9E5F05F8EB}"/>
    <cellStyle name="Note 4 3 4 15 2 2" xfId="31764" xr:uid="{F034F39B-D6BC-467A-BA8D-6ADB066160D1}"/>
    <cellStyle name="Note 4 3 4 15 3" xfId="31765" xr:uid="{F0014EDB-D9AA-468E-B383-F0B9C1B2B9F1}"/>
    <cellStyle name="Note 4 3 4 16" xfId="31766" xr:uid="{A97167FE-8F9F-43C7-A4DE-A13953DE467B}"/>
    <cellStyle name="Note 4 3 4 16 2" xfId="31767" xr:uid="{8EC97FE3-B152-4EB6-88CD-E2BAAAF5D60B}"/>
    <cellStyle name="Note 4 3 4 16 2 2" xfId="31768" xr:uid="{3458E83B-4869-43D5-9599-C1C69E43AE35}"/>
    <cellStyle name="Note 4 3 4 16 3" xfId="31769" xr:uid="{457AC958-896B-4925-B2A9-D64CA333DFC6}"/>
    <cellStyle name="Note 4 3 4 17" xfId="31770" xr:uid="{FAEB88CD-678B-44B2-8270-1B7C3AE0E0EA}"/>
    <cellStyle name="Note 4 3 4 17 2" xfId="31771" xr:uid="{122D8B30-B604-4770-A789-867BAC1403B5}"/>
    <cellStyle name="Note 4 3 4 17 2 2" xfId="31772" xr:uid="{6F903705-AB48-4D6E-B1A2-BBB2B8040A92}"/>
    <cellStyle name="Note 4 3 4 17 3" xfId="31773" xr:uid="{45062FC7-0540-434A-AE1C-6EDA9ACF4CFB}"/>
    <cellStyle name="Note 4 3 4 18" xfId="31774" xr:uid="{E1D0B756-8F64-4646-B266-F76198B64A0F}"/>
    <cellStyle name="Note 4 3 4 18 2" xfId="31775" xr:uid="{FC42D95F-2648-406B-A919-6A8AA9D0FBE2}"/>
    <cellStyle name="Note 4 3 4 18 2 2" xfId="31776" xr:uid="{7666F7E6-C8AD-4AC3-B5FF-E43076957AAB}"/>
    <cellStyle name="Note 4 3 4 18 3" xfId="31777" xr:uid="{88D32D8E-79E8-4FF7-85DF-66758DE6719B}"/>
    <cellStyle name="Note 4 3 4 19" xfId="31778" xr:uid="{81E62496-161F-41D1-B9F5-C6F1BA75C739}"/>
    <cellStyle name="Note 4 3 4 19 2" xfId="31779" xr:uid="{709CBB31-4233-40E7-B72F-0EC50072EBE6}"/>
    <cellStyle name="Note 4 3 4 19 2 2" xfId="31780" xr:uid="{A63DA334-D438-409F-856F-4775C53C3599}"/>
    <cellStyle name="Note 4 3 4 19 3" xfId="31781" xr:uid="{E0C96A66-3034-4EBD-B16A-622FCAA32588}"/>
    <cellStyle name="Note 4 3 4 2" xfId="31782" xr:uid="{19026DA9-2FDB-4A97-B21F-B3B8A40C6ACC}"/>
    <cellStyle name="Note 4 3 4 2 10" xfId="31783" xr:uid="{DE582504-3F2F-4039-B0AB-78191464FEB4}"/>
    <cellStyle name="Note 4 3 4 2 10 2" xfId="31784" xr:uid="{BE0EA143-E84C-4027-ABC9-F5440E81D7C3}"/>
    <cellStyle name="Note 4 3 4 2 10 2 2" xfId="31785" xr:uid="{402DCE1B-7B43-4DAE-82ED-FE985763CABE}"/>
    <cellStyle name="Note 4 3 4 2 10 3" xfId="31786" xr:uid="{76A9B69F-310E-4500-9D15-4913A5CFB2E2}"/>
    <cellStyle name="Note 4 3 4 2 11" xfId="31787" xr:uid="{300BABA6-5C10-4A50-A637-22467234C976}"/>
    <cellStyle name="Note 4 3 4 2 11 2" xfId="31788" xr:uid="{D1DA9B3A-644F-4936-AB9F-7EBCA53B99F9}"/>
    <cellStyle name="Note 4 3 4 2 11 2 2" xfId="31789" xr:uid="{5769A9EF-0656-4019-935D-2E5579FB0C05}"/>
    <cellStyle name="Note 4 3 4 2 11 3" xfId="31790" xr:uid="{F7B1001E-8D4A-4141-8D4F-450DEC4EDA41}"/>
    <cellStyle name="Note 4 3 4 2 12" xfId="31791" xr:uid="{E80C342A-59D0-4023-8CE5-5F749D0B6EFD}"/>
    <cellStyle name="Note 4 3 4 2 12 2" xfId="31792" xr:uid="{362E7F15-C923-4A11-97D1-B1B1FA30217D}"/>
    <cellStyle name="Note 4 3 4 2 12 2 2" xfId="31793" xr:uid="{30F9E51D-CB5A-4B43-94C4-83A8100CCD4E}"/>
    <cellStyle name="Note 4 3 4 2 12 3" xfId="31794" xr:uid="{D9F0E02E-C4C0-4839-8291-62171ABD4D70}"/>
    <cellStyle name="Note 4 3 4 2 13" xfId="31795" xr:uid="{D778CCCE-7133-4426-978B-0AE3D5DE387F}"/>
    <cellStyle name="Note 4 3 4 2 13 2" xfId="31796" xr:uid="{DBFF8781-E31A-426B-9C32-5A674D4F583C}"/>
    <cellStyle name="Note 4 3 4 2 13 2 2" xfId="31797" xr:uid="{49A4A404-64E7-46A8-A600-39B343DD070C}"/>
    <cellStyle name="Note 4 3 4 2 13 3" xfId="31798" xr:uid="{BFF7DB1F-862A-4AB1-9672-F0BAE0C25E95}"/>
    <cellStyle name="Note 4 3 4 2 14" xfId="31799" xr:uid="{FCCFE1DB-EE13-4981-BE07-6366176FCCC4}"/>
    <cellStyle name="Note 4 3 4 2 14 2" xfId="31800" xr:uid="{9CCC10B8-468D-469E-9051-7CBF420997D4}"/>
    <cellStyle name="Note 4 3 4 2 14 2 2" xfId="31801" xr:uid="{B0BC8F68-EEFF-4B2B-A709-C98D74E4ECBE}"/>
    <cellStyle name="Note 4 3 4 2 14 3" xfId="31802" xr:uid="{15FB5B0F-A414-4853-8E91-A0EC2AB634C0}"/>
    <cellStyle name="Note 4 3 4 2 15" xfId="31803" xr:uid="{861B0DC3-8DC2-4884-BE43-0BFC4AB19561}"/>
    <cellStyle name="Note 4 3 4 2 15 2" xfId="31804" xr:uid="{50DFBA58-B2DE-486C-ACA9-CD0BD3C05427}"/>
    <cellStyle name="Note 4 3 4 2 15 2 2" xfId="31805" xr:uid="{54FFA2DD-C606-4B49-B997-40E65952CAA7}"/>
    <cellStyle name="Note 4 3 4 2 15 3" xfId="31806" xr:uid="{AFB678A0-3BA4-4136-BC18-C12F0012F6CD}"/>
    <cellStyle name="Note 4 3 4 2 16" xfId="31807" xr:uid="{34A214B6-F3BC-46F2-88C9-7FC9F9C06584}"/>
    <cellStyle name="Note 4 3 4 2 16 2" xfId="31808" xr:uid="{281E9B1D-6552-4FA6-92C1-F9CE62D4CCAF}"/>
    <cellStyle name="Note 4 3 4 2 16 2 2" xfId="31809" xr:uid="{27E03B17-E1DF-42F1-B9A4-B1367AE6B5A4}"/>
    <cellStyle name="Note 4 3 4 2 16 3" xfId="31810" xr:uid="{D6CD6348-E81E-4F4D-B1AF-4EFDA8370B6F}"/>
    <cellStyle name="Note 4 3 4 2 17" xfId="31811" xr:uid="{F492DBB2-9184-475E-A5BD-D67FB211372D}"/>
    <cellStyle name="Note 4 3 4 2 17 2" xfId="31812" xr:uid="{38A57D04-BBBC-441E-B426-D7E29F400F7A}"/>
    <cellStyle name="Note 4 3 4 2 17 2 2" xfId="31813" xr:uid="{F775EE39-5509-4224-B046-B7C86DE0B408}"/>
    <cellStyle name="Note 4 3 4 2 17 3" xfId="31814" xr:uid="{814DF560-B150-4478-A8F9-472DCB270E30}"/>
    <cellStyle name="Note 4 3 4 2 18" xfId="31815" xr:uid="{AF5059C1-E1AA-4495-B53C-42FFA6E41537}"/>
    <cellStyle name="Note 4 3 4 2 18 2" xfId="31816" xr:uid="{56CDB106-0617-486E-87DA-2C754E558541}"/>
    <cellStyle name="Note 4 3 4 2 18 2 2" xfId="31817" xr:uid="{1595B3BE-C37A-4E16-B05F-D78A13D29911}"/>
    <cellStyle name="Note 4 3 4 2 18 3" xfId="31818" xr:uid="{75526B79-9F73-4DA2-A014-0B212F31DEB6}"/>
    <cellStyle name="Note 4 3 4 2 19" xfId="31819" xr:uid="{E6126A01-E38E-429C-9BD1-BA1EB0E510CC}"/>
    <cellStyle name="Note 4 3 4 2 19 2" xfId="31820" xr:uid="{7BE6C9E4-9610-4481-BDD0-B698B021CFB3}"/>
    <cellStyle name="Note 4 3 4 2 19 2 2" xfId="31821" xr:uid="{B7075AF0-6A58-424C-8B17-52CCA374C188}"/>
    <cellStyle name="Note 4 3 4 2 19 3" xfId="31822" xr:uid="{D1950506-1FAA-4F3A-9471-BAFFAFE5FC41}"/>
    <cellStyle name="Note 4 3 4 2 2" xfId="31823" xr:uid="{091DD037-EA3C-4B46-99A3-4768F95BC3F6}"/>
    <cellStyle name="Note 4 3 4 2 2 2" xfId="31824" xr:uid="{79807DF2-D17A-4608-9542-EED97D6FDEB0}"/>
    <cellStyle name="Note 4 3 4 2 2 2 2" xfId="31825" xr:uid="{DCAF33AA-9A7F-45BC-A8C5-6CBF9FD36F6D}"/>
    <cellStyle name="Note 4 3 4 2 2 3" xfId="31826" xr:uid="{E824AC5B-22A9-43CD-AAFE-3281D50722CA}"/>
    <cellStyle name="Note 4 3 4 2 2 4" xfId="31827" xr:uid="{A1E978DD-2249-4EC3-9F3E-3D762421A448}"/>
    <cellStyle name="Note 4 3 4 2 20" xfId="31828" xr:uid="{A4B996F3-2B4B-4BDF-91E2-E0FB5A0012D4}"/>
    <cellStyle name="Note 4 3 4 2 20 2" xfId="31829" xr:uid="{591263F7-4840-438E-BD73-27F0F0A66157}"/>
    <cellStyle name="Note 4 3 4 2 20 2 2" xfId="31830" xr:uid="{3A50ECC8-7F1F-48AB-86C2-E955B9877663}"/>
    <cellStyle name="Note 4 3 4 2 20 3" xfId="31831" xr:uid="{75F4DB4F-AAB4-44BE-BAEA-A61C5030BB1F}"/>
    <cellStyle name="Note 4 3 4 2 21" xfId="31832" xr:uid="{7CFEE21F-4C58-4A7E-B3EE-27247A5856DB}"/>
    <cellStyle name="Note 4 3 4 2 21 2" xfId="31833" xr:uid="{42D9148D-9B32-47D0-9C3A-7849843C2CAD}"/>
    <cellStyle name="Note 4 3 4 2 22" xfId="31834" xr:uid="{AE98A83A-4D7A-4E76-8051-20C3CFA9B026}"/>
    <cellStyle name="Note 4 3 4 2 23" xfId="31835" xr:uid="{20DBDEB9-6BC6-4006-9F85-EAA499B95861}"/>
    <cellStyle name="Note 4 3 4 2 3" xfId="31836" xr:uid="{60304A99-2C36-4303-8DCB-698428FDB148}"/>
    <cellStyle name="Note 4 3 4 2 3 2" xfId="31837" xr:uid="{8E5DF972-A409-4303-BC27-2625F80E5ADC}"/>
    <cellStyle name="Note 4 3 4 2 3 2 2" xfId="31838" xr:uid="{264D8B3D-FCF6-4525-BB0A-647C298CB50D}"/>
    <cellStyle name="Note 4 3 4 2 3 3" xfId="31839" xr:uid="{D9B42FA5-781E-4139-8B62-71849C713B2B}"/>
    <cellStyle name="Note 4 3 4 2 4" xfId="31840" xr:uid="{CA693A37-C9BB-4EFE-AD18-74A3AA3DED74}"/>
    <cellStyle name="Note 4 3 4 2 4 2" xfId="31841" xr:uid="{BE0F9310-4179-4620-9256-6907178DD95E}"/>
    <cellStyle name="Note 4 3 4 2 4 2 2" xfId="31842" xr:uid="{11825650-5469-42FF-A1EF-AC20E1A5A862}"/>
    <cellStyle name="Note 4 3 4 2 4 3" xfId="31843" xr:uid="{53A8C4F6-BC50-4D6E-8731-F5F63D399B02}"/>
    <cellStyle name="Note 4 3 4 2 5" xfId="31844" xr:uid="{E4ABF0D3-4D7D-45CF-B2F1-F6E2379DF572}"/>
    <cellStyle name="Note 4 3 4 2 5 2" xfId="31845" xr:uid="{5B684EAA-2437-4F5E-B5EF-E55DC8DFAB8D}"/>
    <cellStyle name="Note 4 3 4 2 5 2 2" xfId="31846" xr:uid="{CB7F51B6-A488-409D-B281-C63ACF6E8D4A}"/>
    <cellStyle name="Note 4 3 4 2 5 3" xfId="31847" xr:uid="{F0F9C4A4-624B-4974-80FF-4A1E5D96A6D9}"/>
    <cellStyle name="Note 4 3 4 2 6" xfId="31848" xr:uid="{26826847-B0D2-4B18-9DCF-F891904C30F6}"/>
    <cellStyle name="Note 4 3 4 2 6 2" xfId="31849" xr:uid="{90F642E8-BA0D-4947-9B5E-83D338608E02}"/>
    <cellStyle name="Note 4 3 4 2 6 2 2" xfId="31850" xr:uid="{94B210AA-F6A5-4896-9695-D47529BA9E3C}"/>
    <cellStyle name="Note 4 3 4 2 6 3" xfId="31851" xr:uid="{2E67B1B0-03E0-4B75-93AF-1FDF3AC81B48}"/>
    <cellStyle name="Note 4 3 4 2 7" xfId="31852" xr:uid="{193A34C3-81C7-49BA-A9BD-96F39E7D6EBF}"/>
    <cellStyle name="Note 4 3 4 2 7 2" xfId="31853" xr:uid="{84F42C83-D032-49BD-9498-FFB2F8D6B6B9}"/>
    <cellStyle name="Note 4 3 4 2 7 2 2" xfId="31854" xr:uid="{A8B46358-578B-4AC9-BDB8-7CBC6A5AC534}"/>
    <cellStyle name="Note 4 3 4 2 7 3" xfId="31855" xr:uid="{0D5818E0-E4A8-4F97-8A5C-4297BFED26DC}"/>
    <cellStyle name="Note 4 3 4 2 8" xfId="31856" xr:uid="{AD373208-41C0-4023-833F-FF328DEBD641}"/>
    <cellStyle name="Note 4 3 4 2 8 2" xfId="31857" xr:uid="{94BF8325-E6DC-4A50-BF39-1EBDF2D34C18}"/>
    <cellStyle name="Note 4 3 4 2 8 2 2" xfId="31858" xr:uid="{C3020AD9-C850-4720-A71D-609AD00AA5F6}"/>
    <cellStyle name="Note 4 3 4 2 8 3" xfId="31859" xr:uid="{F33FFF1D-8869-4334-9D5C-52AD535B446C}"/>
    <cellStyle name="Note 4 3 4 2 9" xfId="31860" xr:uid="{BCC1FCC8-6775-41ED-97D0-38C9C154E142}"/>
    <cellStyle name="Note 4 3 4 2 9 2" xfId="31861" xr:uid="{54B433A1-A4DF-456D-BA4F-EA3DF5D739B0}"/>
    <cellStyle name="Note 4 3 4 2 9 2 2" xfId="31862" xr:uid="{D515B7A4-5C25-42B6-BEE7-9D97AA721BA4}"/>
    <cellStyle name="Note 4 3 4 2 9 3" xfId="31863" xr:uid="{45166363-C8A0-4E30-B605-626DAF2F5ADE}"/>
    <cellStyle name="Note 4 3 4 20" xfId="31864" xr:uid="{57452C3D-AE73-4013-AAD3-9000470823E1}"/>
    <cellStyle name="Note 4 3 4 20 2" xfId="31865" xr:uid="{7E00513D-6AD0-4FFB-A484-BB2A9397F620}"/>
    <cellStyle name="Note 4 3 4 20 2 2" xfId="31866" xr:uid="{0673F4F7-A687-4C32-B9D7-EA6C50F160EE}"/>
    <cellStyle name="Note 4 3 4 20 3" xfId="31867" xr:uid="{3E63F5C1-3411-47A0-B7C2-0AF37E850491}"/>
    <cellStyle name="Note 4 3 4 21" xfId="31868" xr:uid="{ADEF59AF-81DD-4259-852B-18904FD1B1F6}"/>
    <cellStyle name="Note 4 3 4 21 2" xfId="31869" xr:uid="{822C8617-504F-4DF5-885A-8928E8CE36C4}"/>
    <cellStyle name="Note 4 3 4 21 2 2" xfId="31870" xr:uid="{499FDF13-C4E8-4C4A-9669-C9DA9C2F77C8}"/>
    <cellStyle name="Note 4 3 4 21 3" xfId="31871" xr:uid="{0989AFB4-75AA-4EDA-9F90-84331422CF3E}"/>
    <cellStyle name="Note 4 3 4 22" xfId="31872" xr:uid="{CB3DA02B-46FC-4B2F-B25E-9E80B535AEB5}"/>
    <cellStyle name="Note 4 3 4 22 2" xfId="31873" xr:uid="{DA127514-5DF7-4490-B178-C456B0A6D16F}"/>
    <cellStyle name="Note 4 3 4 23" xfId="31874" xr:uid="{BE76F5A0-71DA-4810-BC3E-BEE2D787577C}"/>
    <cellStyle name="Note 4 3 4 24" xfId="31875" xr:uid="{2173D218-3905-45FC-8503-F57130F2DAE0}"/>
    <cellStyle name="Note 4 3 4 3" xfId="31876" xr:uid="{6D3E621E-A19B-42B6-B661-42FC008D389A}"/>
    <cellStyle name="Note 4 3 4 3 2" xfId="31877" xr:uid="{65B281A5-285D-463B-B556-C55EC79600AD}"/>
    <cellStyle name="Note 4 3 4 3 2 2" xfId="31878" xr:uid="{134E843B-F4FD-47F4-92F3-A8EB9B3A2689}"/>
    <cellStyle name="Note 4 3 4 3 3" xfId="31879" xr:uid="{1B2ADB11-CAB0-4AF6-8A70-C5CAE09D1DE7}"/>
    <cellStyle name="Note 4 3 4 3 4" xfId="31880" xr:uid="{C5E3D69D-4F93-4D82-9C52-DBB47D9CC84F}"/>
    <cellStyle name="Note 4 3 4 4" xfId="31881" xr:uid="{C50D4197-5B95-4036-84EB-BDDAEC539ED7}"/>
    <cellStyle name="Note 4 3 4 4 2" xfId="31882" xr:uid="{03933A6F-56ED-49F7-9682-E90FADB6350E}"/>
    <cellStyle name="Note 4 3 4 4 2 2" xfId="31883" xr:uid="{7C138BFA-5B1A-48A7-A34B-4346E7C94BB3}"/>
    <cellStyle name="Note 4 3 4 4 3" xfId="31884" xr:uid="{2D3F450C-48EA-4617-9723-75F53EA39233}"/>
    <cellStyle name="Note 4 3 4 4 4" xfId="31885" xr:uid="{58DCB791-57D9-48FF-870A-367E733D167C}"/>
    <cellStyle name="Note 4 3 4 5" xfId="31886" xr:uid="{66DBA23D-C891-431E-BC24-52F7141BB1BA}"/>
    <cellStyle name="Note 4 3 4 5 2" xfId="31887" xr:uid="{4BC48450-B159-42CA-8DAD-22A2E49576FC}"/>
    <cellStyle name="Note 4 3 4 5 2 2" xfId="31888" xr:uid="{73EF3385-AB58-481D-A95D-56561E2195B0}"/>
    <cellStyle name="Note 4 3 4 5 3" xfId="31889" xr:uid="{C11A792D-E6D0-46AE-B8DD-157F7630CDAB}"/>
    <cellStyle name="Note 4 3 4 6" xfId="31890" xr:uid="{4B47A269-AE8B-42BD-8113-BD6574729419}"/>
    <cellStyle name="Note 4 3 4 6 2" xfId="31891" xr:uid="{CD6D3A5C-C09D-4AFE-864B-DB3D9C37CF38}"/>
    <cellStyle name="Note 4 3 4 6 2 2" xfId="31892" xr:uid="{E0D9ED5C-3F56-4069-AD22-2E06720F6E42}"/>
    <cellStyle name="Note 4 3 4 6 3" xfId="31893" xr:uid="{E180E68D-40E5-4937-A68A-029F279102FB}"/>
    <cellStyle name="Note 4 3 4 7" xfId="31894" xr:uid="{5EB628D9-023F-4E18-AF97-DF8F3225429E}"/>
    <cellStyle name="Note 4 3 4 7 2" xfId="31895" xr:uid="{54045EB8-BCFA-4BA8-9EDE-AD85E56D93E4}"/>
    <cellStyle name="Note 4 3 4 7 2 2" xfId="31896" xr:uid="{2FA10F3E-6B75-4BB3-BA8E-5A754A4A8746}"/>
    <cellStyle name="Note 4 3 4 7 3" xfId="31897" xr:uid="{71E34EC4-9754-46F1-949D-A41AB81294A6}"/>
    <cellStyle name="Note 4 3 4 8" xfId="31898" xr:uid="{1B2E313A-C4B3-417E-9105-21FCAE17BA6C}"/>
    <cellStyle name="Note 4 3 4 8 2" xfId="31899" xr:uid="{02A2C8D4-BEF9-4526-A231-DE40F68DA7FA}"/>
    <cellStyle name="Note 4 3 4 8 2 2" xfId="31900" xr:uid="{7F84276D-B73B-49B4-BC9D-3F31007650D9}"/>
    <cellStyle name="Note 4 3 4 8 3" xfId="31901" xr:uid="{66816114-6B40-4867-AF2A-60329ECEB7A4}"/>
    <cellStyle name="Note 4 3 4 9" xfId="31902" xr:uid="{895D2760-78A8-41C7-9152-B40D959EF3E2}"/>
    <cellStyle name="Note 4 3 4 9 2" xfId="31903" xr:uid="{2B809FBB-61ED-4AE4-869E-97B4AC3923FF}"/>
    <cellStyle name="Note 4 3 4 9 2 2" xfId="31904" xr:uid="{3FFCFB25-699D-4D78-9F12-3C591D476047}"/>
    <cellStyle name="Note 4 3 4 9 3" xfId="31905" xr:uid="{F4848157-2A0A-4665-892B-3BED6B236943}"/>
    <cellStyle name="Note 4 3 5" xfId="31906" xr:uid="{99569A83-B144-44F2-9EAE-399C10B790B5}"/>
    <cellStyle name="Note 4 3 5 10" xfId="31907" xr:uid="{DAEC21D8-607B-4B31-B2CA-A7A2376E5F34}"/>
    <cellStyle name="Note 4 3 5 10 2" xfId="31908" xr:uid="{87B209D6-DF2B-47FB-9431-D4035A35EFFE}"/>
    <cellStyle name="Note 4 3 5 10 2 2" xfId="31909" xr:uid="{D41304C6-0F14-4F47-AF08-75D0F60830B8}"/>
    <cellStyle name="Note 4 3 5 10 3" xfId="31910" xr:uid="{ADA46889-8E8F-45D0-BA9E-53D37423AF96}"/>
    <cellStyle name="Note 4 3 5 11" xfId="31911" xr:uid="{E3DE7F47-EEEA-446F-AC0F-5B363A219C64}"/>
    <cellStyle name="Note 4 3 5 11 2" xfId="31912" xr:uid="{6F8FB532-D512-4144-B62D-6B5BBB2AD48C}"/>
    <cellStyle name="Note 4 3 5 11 2 2" xfId="31913" xr:uid="{33DEA387-7500-4A22-82C5-C0D474345246}"/>
    <cellStyle name="Note 4 3 5 11 3" xfId="31914" xr:uid="{5F66CBBD-732F-42CF-8BD0-8D017B4C052B}"/>
    <cellStyle name="Note 4 3 5 12" xfId="31915" xr:uid="{1BD26B2B-6607-48DE-B87F-E58D23B33236}"/>
    <cellStyle name="Note 4 3 5 12 2" xfId="31916" xr:uid="{A2987984-798F-45C9-BAA1-2FE873A35942}"/>
    <cellStyle name="Note 4 3 5 12 2 2" xfId="31917" xr:uid="{D75FD974-F44A-40BD-B600-7DC78E508D12}"/>
    <cellStyle name="Note 4 3 5 12 3" xfId="31918" xr:uid="{91E4830A-3C78-414A-82F5-F71858FB59DE}"/>
    <cellStyle name="Note 4 3 5 13" xfId="31919" xr:uid="{00F5350A-1515-4470-8259-BAB1151078FA}"/>
    <cellStyle name="Note 4 3 5 13 2" xfId="31920" xr:uid="{9BBF0BAD-9F67-417B-99C6-7244ABC3C4A0}"/>
    <cellStyle name="Note 4 3 5 13 2 2" xfId="31921" xr:uid="{B016986D-78A3-4CED-A2B3-45CEE9307B4E}"/>
    <cellStyle name="Note 4 3 5 13 3" xfId="31922" xr:uid="{943584CC-466F-4C3B-A075-BF3516F11EED}"/>
    <cellStyle name="Note 4 3 5 14" xfId="31923" xr:uid="{BF0E2526-31F4-4760-B786-0C6F3CEE40AD}"/>
    <cellStyle name="Note 4 3 5 14 2" xfId="31924" xr:uid="{9C8FEB9C-23EE-4C04-A187-6A92E31409F7}"/>
    <cellStyle name="Note 4 3 5 14 2 2" xfId="31925" xr:uid="{1E8C17CF-AC9A-456D-8ACF-57DB2FCE75A2}"/>
    <cellStyle name="Note 4 3 5 14 3" xfId="31926" xr:uid="{0A4C3D80-FCB6-4B3F-8468-05FC338D60CB}"/>
    <cellStyle name="Note 4 3 5 15" xfId="31927" xr:uid="{B9A11073-6E94-4EA9-BD26-1FD1D704EE8E}"/>
    <cellStyle name="Note 4 3 5 15 2" xfId="31928" xr:uid="{99EF2258-7230-479B-8F67-B1922B0EC91C}"/>
    <cellStyle name="Note 4 3 5 15 2 2" xfId="31929" xr:uid="{75DCA1E0-F29B-49C4-81C1-57DE27E57479}"/>
    <cellStyle name="Note 4 3 5 15 3" xfId="31930" xr:uid="{64D1EAC3-4A84-4EEE-ACD6-BD9865458869}"/>
    <cellStyle name="Note 4 3 5 16" xfId="31931" xr:uid="{9B32939E-399E-4107-A94B-267B44D3031B}"/>
    <cellStyle name="Note 4 3 5 16 2" xfId="31932" xr:uid="{4CD3325D-1680-48DF-80F4-D84D29503F14}"/>
    <cellStyle name="Note 4 3 5 16 2 2" xfId="31933" xr:uid="{42F2BBDD-B99B-4475-B42E-7162E30CA7E9}"/>
    <cellStyle name="Note 4 3 5 16 3" xfId="31934" xr:uid="{DF34B01C-764D-455B-941E-CA120F023751}"/>
    <cellStyle name="Note 4 3 5 17" xfId="31935" xr:uid="{285F93E9-7E29-45D6-B990-27385EF74FBC}"/>
    <cellStyle name="Note 4 3 5 17 2" xfId="31936" xr:uid="{246D99D6-FCEF-4FD8-92CD-C132DA30172E}"/>
    <cellStyle name="Note 4 3 5 17 2 2" xfId="31937" xr:uid="{769934FB-C083-42F0-9E6E-40E997A93269}"/>
    <cellStyle name="Note 4 3 5 17 3" xfId="31938" xr:uid="{A65228C9-2103-4240-B47E-2BF332ED7540}"/>
    <cellStyle name="Note 4 3 5 18" xfId="31939" xr:uid="{6BD75592-9598-42C0-9FE2-5B8EBE293F28}"/>
    <cellStyle name="Note 4 3 5 18 2" xfId="31940" xr:uid="{615EB701-26AB-4E4E-B9F2-BA030AC44786}"/>
    <cellStyle name="Note 4 3 5 18 2 2" xfId="31941" xr:uid="{EBC0D83C-067E-4918-B283-0CF2CE8DDADD}"/>
    <cellStyle name="Note 4 3 5 18 3" xfId="31942" xr:uid="{9F58B5E8-91F0-4D4D-85BC-B000B3C60FA0}"/>
    <cellStyle name="Note 4 3 5 19" xfId="31943" xr:uid="{E145A2DF-E7B0-4C70-B123-EA6F84A75E83}"/>
    <cellStyle name="Note 4 3 5 19 2" xfId="31944" xr:uid="{EE60C660-D707-4EF7-9C8E-830F47A90BF7}"/>
    <cellStyle name="Note 4 3 5 19 2 2" xfId="31945" xr:uid="{623F3B65-EB42-4291-9802-E3556F169A57}"/>
    <cellStyle name="Note 4 3 5 19 3" xfId="31946" xr:uid="{EC4B8DA7-F425-4812-9004-0F9D62412311}"/>
    <cellStyle name="Note 4 3 5 2" xfId="31947" xr:uid="{A1BD4528-484C-47F0-ABC7-CB8DA98D1B9B}"/>
    <cellStyle name="Note 4 3 5 2 2" xfId="31948" xr:uid="{79F267D9-F8AE-4704-9532-0BB743E19F1C}"/>
    <cellStyle name="Note 4 3 5 2 2 2" xfId="31949" xr:uid="{2F68C1B7-25F8-4903-AE68-627F8343600A}"/>
    <cellStyle name="Note 4 3 5 2 3" xfId="31950" xr:uid="{3B44FC98-5500-4D32-A2C4-394C3D327F7D}"/>
    <cellStyle name="Note 4 3 5 2 4" xfId="31951" xr:uid="{DA11FDA5-03F6-4C2F-AE1E-64F04623BCB8}"/>
    <cellStyle name="Note 4 3 5 20" xfId="31952" xr:uid="{5CE0DF3D-80D5-46A6-8482-3276C33EA5F7}"/>
    <cellStyle name="Note 4 3 5 20 2" xfId="31953" xr:uid="{3261FB4E-0FF2-477D-903C-2F70F043BE4B}"/>
    <cellStyle name="Note 4 3 5 20 2 2" xfId="31954" xr:uid="{84B4AB12-0F86-40BE-B61D-511478AFB203}"/>
    <cellStyle name="Note 4 3 5 20 3" xfId="31955" xr:uid="{9E829F93-2704-449E-A0BC-504A3D715783}"/>
    <cellStyle name="Note 4 3 5 21" xfId="31956" xr:uid="{5495B99D-F2CE-43A9-A032-720F89D0A95F}"/>
    <cellStyle name="Note 4 3 5 21 2" xfId="31957" xr:uid="{4E47ED8F-2E67-4DB5-A177-8DA406892FCD}"/>
    <cellStyle name="Note 4 3 5 22" xfId="31958" xr:uid="{BAB92AC9-4465-44F3-9BAD-A194D0BC9EC0}"/>
    <cellStyle name="Note 4 3 5 23" xfId="31959" xr:uid="{00DA9F38-83D1-40CE-83A1-3CF4571B83FA}"/>
    <cellStyle name="Note 4 3 5 3" xfId="31960" xr:uid="{1BF8FE21-3623-4F39-B282-50AEDC455D67}"/>
    <cellStyle name="Note 4 3 5 3 2" xfId="31961" xr:uid="{95136B50-C21D-4305-8BBD-46F1BDC50948}"/>
    <cellStyle name="Note 4 3 5 3 2 2" xfId="31962" xr:uid="{F2817090-0719-4D55-9ADE-067D4B6D2B65}"/>
    <cellStyle name="Note 4 3 5 3 3" xfId="31963" xr:uid="{7F50C29F-098D-44BB-9768-402EB17BC9B2}"/>
    <cellStyle name="Note 4 3 5 4" xfId="31964" xr:uid="{B9F519E0-B7A8-4C6D-A476-9DCB8915E1B4}"/>
    <cellStyle name="Note 4 3 5 4 2" xfId="31965" xr:uid="{07258AE0-E267-44C0-ADA3-E7C181B1ED55}"/>
    <cellStyle name="Note 4 3 5 4 2 2" xfId="31966" xr:uid="{F1143479-8086-4BA4-8F36-5850F31FB35E}"/>
    <cellStyle name="Note 4 3 5 4 3" xfId="31967" xr:uid="{C32A98BA-1D5F-4298-B0B7-A4BDD9BED175}"/>
    <cellStyle name="Note 4 3 5 5" xfId="31968" xr:uid="{B1B7142E-3FC6-45A4-8D16-35B54D35E82C}"/>
    <cellStyle name="Note 4 3 5 5 2" xfId="31969" xr:uid="{7F351E01-80CB-445B-8D3C-31E9FDFF91AE}"/>
    <cellStyle name="Note 4 3 5 5 2 2" xfId="31970" xr:uid="{15B279FD-4678-4436-A492-841492EFE71C}"/>
    <cellStyle name="Note 4 3 5 5 3" xfId="31971" xr:uid="{BF60E551-E8E2-41CF-B8FE-B53E57B07BFA}"/>
    <cellStyle name="Note 4 3 5 6" xfId="31972" xr:uid="{85DF1FFA-0B37-49D2-BDAE-08F2D859832D}"/>
    <cellStyle name="Note 4 3 5 6 2" xfId="31973" xr:uid="{A058BB4A-5DD6-47FB-858E-50C619C5C35F}"/>
    <cellStyle name="Note 4 3 5 6 2 2" xfId="31974" xr:uid="{EAEEF8FE-704D-486A-8B7C-A5F6EF49385E}"/>
    <cellStyle name="Note 4 3 5 6 3" xfId="31975" xr:uid="{71B5E9DD-9FD6-41A5-8286-3B33CDB8972B}"/>
    <cellStyle name="Note 4 3 5 7" xfId="31976" xr:uid="{1AA3819D-9C62-4F31-8B28-596A29F279D5}"/>
    <cellStyle name="Note 4 3 5 7 2" xfId="31977" xr:uid="{206C7709-817A-47BC-BB56-E64250EF8271}"/>
    <cellStyle name="Note 4 3 5 7 2 2" xfId="31978" xr:uid="{1FB4FFFC-174F-4E5D-8820-DB6098864E46}"/>
    <cellStyle name="Note 4 3 5 7 3" xfId="31979" xr:uid="{31F66F6B-37A3-4483-ACF6-F7D96C00D422}"/>
    <cellStyle name="Note 4 3 5 8" xfId="31980" xr:uid="{1C2D5A6B-538A-4850-9730-0DFA10C31C1E}"/>
    <cellStyle name="Note 4 3 5 8 2" xfId="31981" xr:uid="{A93CE4EB-512D-462B-AA6A-41B81634007B}"/>
    <cellStyle name="Note 4 3 5 8 2 2" xfId="31982" xr:uid="{EC641461-C7D2-4152-B97B-59369E699E58}"/>
    <cellStyle name="Note 4 3 5 8 3" xfId="31983" xr:uid="{5DF2E8DC-5801-4742-90B9-275AADBFB88B}"/>
    <cellStyle name="Note 4 3 5 9" xfId="31984" xr:uid="{D926FDC1-F489-4AA1-8D97-9420DB2F2007}"/>
    <cellStyle name="Note 4 3 5 9 2" xfId="31985" xr:uid="{82E11DCE-BFA4-4CD9-8449-30E9257466B2}"/>
    <cellStyle name="Note 4 3 5 9 2 2" xfId="31986" xr:uid="{64FCE09C-2BD3-4A5B-ADEE-1F7B15406925}"/>
    <cellStyle name="Note 4 3 5 9 3" xfId="31987" xr:uid="{9857E8A4-9C0D-4AC9-AF2E-6E5F172766B0}"/>
    <cellStyle name="Note 4 3 6" xfId="31988" xr:uid="{D676E177-563F-424D-B5A9-CF16D3831D9A}"/>
    <cellStyle name="Note 4 3 6 2" xfId="31989" xr:uid="{796AB942-AA68-4844-8C6D-88CD3642ED40}"/>
    <cellStyle name="Note 4 3 6 2 2" xfId="31990" xr:uid="{EA767DCF-6F0B-4A1F-B544-4209C351BBE6}"/>
    <cellStyle name="Note 4 3 6 3" xfId="31991" xr:uid="{FCE93424-D432-4F2E-AF31-36A87F577EFD}"/>
    <cellStyle name="Note 4 3 6 4" xfId="31992" xr:uid="{3B400A26-5F76-436E-BE5B-FAC1CA37D8C7}"/>
    <cellStyle name="Note 4 3 7" xfId="31993" xr:uid="{5487A021-5EAF-4FDB-A18F-EBA4B48DAB90}"/>
    <cellStyle name="Note 4 3 7 2" xfId="31994" xr:uid="{8BEB26EC-8E87-4E20-BCB0-3C6082AE7DD5}"/>
    <cellStyle name="Note 4 3 7 2 2" xfId="31995" xr:uid="{34AB7FC0-5089-491A-BD44-1516E9C04D62}"/>
    <cellStyle name="Note 4 3 7 3" xfId="31996" xr:uid="{3D155A1F-834B-488F-8F1B-B6E78FE7944C}"/>
    <cellStyle name="Note 4 3 8" xfId="31997" xr:uid="{F3F14FAD-B99E-4DA6-BD34-FEDEF109ABA0}"/>
    <cellStyle name="Note 4 3 8 2" xfId="31998" xr:uid="{20A146BC-71AA-4692-9D43-F4E7FCFD3D6E}"/>
    <cellStyle name="Note 4 3 8 2 2" xfId="31999" xr:uid="{46D1768B-6513-4D6B-9332-4D72127287A6}"/>
    <cellStyle name="Note 4 3 8 3" xfId="32000" xr:uid="{C4A0B54B-A44A-4F75-BCB5-E0CF41BAA172}"/>
    <cellStyle name="Note 4 3 9" xfId="32001" xr:uid="{8C39EFAE-6F17-4C11-BB13-0468C9F5BFC1}"/>
    <cellStyle name="Note 4 3 9 2" xfId="32002" xr:uid="{D42D0EB5-895F-4814-9F76-98F5AB3AD891}"/>
    <cellStyle name="Note 4 3 9 2 2" xfId="32003" xr:uid="{0748EFAD-C4FA-42B3-82F3-702FBBF689BB}"/>
    <cellStyle name="Note 4 3 9 3" xfId="32004" xr:uid="{087EFCAA-9321-4A1A-A81C-A28F5FAB4ECC}"/>
    <cellStyle name="Note 4 4" xfId="32005" xr:uid="{3D1D8C2B-69A9-4048-B56B-3D299149F487}"/>
    <cellStyle name="Note 4 4 10" xfId="32006" xr:uid="{D99811C2-3764-4CFC-82F7-055C34C87D08}"/>
    <cellStyle name="Note 4 4 10 2" xfId="32007" xr:uid="{38D3D427-7C1B-4C6C-B43E-D0BCFE2DC5E0}"/>
    <cellStyle name="Note 4 4 10 2 2" xfId="32008" xr:uid="{DB821C8B-AB3E-4732-BBA4-A0E33BBED992}"/>
    <cellStyle name="Note 4 4 10 3" xfId="32009" xr:uid="{82AD8CFA-B3E1-46D5-979D-48FD24AFEFF8}"/>
    <cellStyle name="Note 4 4 11" xfId="32010" xr:uid="{B5DA8E12-FD19-477C-85D0-603F07AF1B00}"/>
    <cellStyle name="Note 4 4 11 2" xfId="32011" xr:uid="{CF70874C-C448-44E0-9E9E-AE0B98B463A0}"/>
    <cellStyle name="Note 4 4 11 2 2" xfId="32012" xr:uid="{9E8E5CF1-8AD3-4C16-BAF6-841D9F00938A}"/>
    <cellStyle name="Note 4 4 11 3" xfId="32013" xr:uid="{DE52B34B-A6EE-460A-97D6-9C1DA27C06AE}"/>
    <cellStyle name="Note 4 4 12" xfId="32014" xr:uid="{46AFA1DE-5C48-4DD5-A641-2876F1C44288}"/>
    <cellStyle name="Note 4 4 12 2" xfId="32015" xr:uid="{E6448C0B-6CF2-4241-8196-98B6C2B0B7C7}"/>
    <cellStyle name="Note 4 4 12 2 2" xfId="32016" xr:uid="{99C83037-23AF-4AF9-A6A6-418396B3B38B}"/>
    <cellStyle name="Note 4 4 12 3" xfId="32017" xr:uid="{C307A20B-6832-4F13-B0AC-80AFC82B7E4D}"/>
    <cellStyle name="Note 4 4 13" xfId="32018" xr:uid="{188369F2-5C51-4D98-9111-1231A431B865}"/>
    <cellStyle name="Note 4 4 13 2" xfId="32019" xr:uid="{D02150E9-0D3A-4C4C-BF25-610B0E9377DE}"/>
    <cellStyle name="Note 4 4 13 2 2" xfId="32020" xr:uid="{5B13C665-68AA-4DB1-9568-3859EAC0261B}"/>
    <cellStyle name="Note 4 4 13 3" xfId="32021" xr:uid="{031DD6BB-ED34-4B4D-80C7-CF4AC408717B}"/>
    <cellStyle name="Note 4 4 14" xfId="32022" xr:uid="{5044B5CE-4E41-4F3D-996B-377C3EE3C090}"/>
    <cellStyle name="Note 4 4 14 2" xfId="32023" xr:uid="{90DA96B5-EED8-46B2-81FA-C04C880B83C3}"/>
    <cellStyle name="Note 4 4 14 2 2" xfId="32024" xr:uid="{DAFCF09E-7510-45D6-AFFE-79BDF2F41350}"/>
    <cellStyle name="Note 4 4 14 3" xfId="32025" xr:uid="{8377D99A-294F-4B76-974A-46558C422F0A}"/>
    <cellStyle name="Note 4 4 15" xfId="32026" xr:uid="{230E581C-626F-42C9-9A27-F0AFBB821FDB}"/>
    <cellStyle name="Note 4 4 15 2" xfId="32027" xr:uid="{8CF9D070-1B9D-4CA8-B8D5-CE183B0538AE}"/>
    <cellStyle name="Note 4 4 15 2 2" xfId="32028" xr:uid="{544EF5E1-A535-4DEB-A137-2B0407BF223A}"/>
    <cellStyle name="Note 4 4 15 3" xfId="32029" xr:uid="{15B4D295-69FD-4F7B-8F6B-CC3437A33E89}"/>
    <cellStyle name="Note 4 4 16" xfId="32030" xr:uid="{B2663BC3-5CBA-472E-B00C-45674ABE0E90}"/>
    <cellStyle name="Note 4 4 16 2" xfId="32031" xr:uid="{90F25A8B-1724-4D8B-B934-88438C91E132}"/>
    <cellStyle name="Note 4 4 16 2 2" xfId="32032" xr:uid="{2671DC50-90F5-4C07-8ACF-BA1D31F8FB7B}"/>
    <cellStyle name="Note 4 4 16 3" xfId="32033" xr:uid="{0F5854D7-466E-47D8-AE43-6DC904A53E8B}"/>
    <cellStyle name="Note 4 4 17" xfId="32034" xr:uid="{CE90D680-97D2-456F-B0BE-03A4E260903B}"/>
    <cellStyle name="Note 4 4 17 2" xfId="32035" xr:uid="{DEC6DEB4-B53F-4F2E-B475-2D269A853FA5}"/>
    <cellStyle name="Note 4 4 17 2 2" xfId="32036" xr:uid="{3C3E0559-7C93-4B69-9A28-E8963FC0538B}"/>
    <cellStyle name="Note 4 4 17 3" xfId="32037" xr:uid="{89925475-80FF-451A-9EBC-7570D11AE40F}"/>
    <cellStyle name="Note 4 4 18" xfId="32038" xr:uid="{7DE2249D-D20F-4424-ACDA-66BFE9B03032}"/>
    <cellStyle name="Note 4 4 18 2" xfId="32039" xr:uid="{453488A8-8374-4A36-A688-9BE49768F8A0}"/>
    <cellStyle name="Note 4 4 19" xfId="32040" xr:uid="{9BFC4AF6-176C-44F8-9199-5DBE24D9A98A}"/>
    <cellStyle name="Note 4 4 2" xfId="32041" xr:uid="{1F796080-5896-44B3-AFDF-59B2AFE17652}"/>
    <cellStyle name="Note 4 4 2 10" xfId="32042" xr:uid="{43C1ACB7-87A4-4F6E-81A1-F5CA29F5BFF7}"/>
    <cellStyle name="Note 4 4 2 10 2" xfId="32043" xr:uid="{6D24271F-CB9A-4E66-B07B-294AC4C991FA}"/>
    <cellStyle name="Note 4 4 2 10 2 2" xfId="32044" xr:uid="{F5E9688C-071C-41A0-9E75-17EF9AE72183}"/>
    <cellStyle name="Note 4 4 2 10 3" xfId="32045" xr:uid="{68BD0AA9-61B7-4EAE-93C2-24E78E2E2F95}"/>
    <cellStyle name="Note 4 4 2 11" xfId="32046" xr:uid="{5826B40F-9110-48B9-BAA2-7A84F5077D24}"/>
    <cellStyle name="Note 4 4 2 11 2" xfId="32047" xr:uid="{79DBA296-B358-4465-88DD-D91240CD361A}"/>
    <cellStyle name="Note 4 4 2 11 2 2" xfId="32048" xr:uid="{7E5FE856-BCDA-4706-878D-71D442FBEC83}"/>
    <cellStyle name="Note 4 4 2 11 3" xfId="32049" xr:uid="{F496EADE-DDB3-4029-9293-738B57C97195}"/>
    <cellStyle name="Note 4 4 2 12" xfId="32050" xr:uid="{F7E2679E-7C4B-4171-8697-6AD29A1EE54B}"/>
    <cellStyle name="Note 4 4 2 12 2" xfId="32051" xr:uid="{BC587C0E-AD1C-4C1D-A09A-ABE9B0507286}"/>
    <cellStyle name="Note 4 4 2 12 2 2" xfId="32052" xr:uid="{AB4DC269-AC8B-40DF-A08D-F81B7A26AA5D}"/>
    <cellStyle name="Note 4 4 2 12 3" xfId="32053" xr:uid="{213D188D-DF31-4955-AB9A-F9AEEA69D9A9}"/>
    <cellStyle name="Note 4 4 2 13" xfId="32054" xr:uid="{2092F1B5-D3FA-4862-8B1A-FA53E663F861}"/>
    <cellStyle name="Note 4 4 2 13 2" xfId="32055" xr:uid="{1581B5EE-C9C4-414F-AB26-5DC1E93897F0}"/>
    <cellStyle name="Note 4 4 2 13 2 2" xfId="32056" xr:uid="{AB77855A-221D-4D2E-9F18-E99147E6DDAE}"/>
    <cellStyle name="Note 4 4 2 13 3" xfId="32057" xr:uid="{2643585E-17F3-4022-BDC4-EDCFA5C4B10D}"/>
    <cellStyle name="Note 4 4 2 14" xfId="32058" xr:uid="{44B2BAEF-9635-40F5-A4BB-F04CF6EEAE84}"/>
    <cellStyle name="Note 4 4 2 14 2" xfId="32059" xr:uid="{9E6D127C-2E1F-4AAC-B0CC-902A2C7BAB7B}"/>
    <cellStyle name="Note 4 4 2 14 2 2" xfId="32060" xr:uid="{FCE50228-0CA5-4C97-8803-7ADD0A45B7E3}"/>
    <cellStyle name="Note 4 4 2 14 3" xfId="32061" xr:uid="{26EE29F4-F0D0-4DC3-87E9-930228982116}"/>
    <cellStyle name="Note 4 4 2 15" xfId="32062" xr:uid="{C7AC9C56-714E-432B-9B1C-027349899F3C}"/>
    <cellStyle name="Note 4 4 2 15 2" xfId="32063" xr:uid="{201C4221-869E-486D-BCCC-2D878DE96A9D}"/>
    <cellStyle name="Note 4 4 2 15 2 2" xfId="32064" xr:uid="{D97729C9-9D94-4A95-BDEF-B07FB101EFDC}"/>
    <cellStyle name="Note 4 4 2 15 3" xfId="32065" xr:uid="{0DE6102D-B3E4-4773-9822-D823287780CE}"/>
    <cellStyle name="Note 4 4 2 16" xfId="32066" xr:uid="{5025A058-E57A-4919-BF3E-E0F77EB0287F}"/>
    <cellStyle name="Note 4 4 2 16 2" xfId="32067" xr:uid="{424AB92E-CAA8-49A1-ABCA-CDEBDBA4571B}"/>
    <cellStyle name="Note 4 4 2 16 2 2" xfId="32068" xr:uid="{3FF7EAAC-01CB-4B57-A984-3E3DA0E2CC32}"/>
    <cellStyle name="Note 4 4 2 16 3" xfId="32069" xr:uid="{3A2EF060-D122-44AB-B8FD-C036542A8EDA}"/>
    <cellStyle name="Note 4 4 2 17" xfId="32070" xr:uid="{CE9FD7F3-0771-4B35-B8DA-EDFF0044CCCA}"/>
    <cellStyle name="Note 4 4 2 17 2" xfId="32071" xr:uid="{A16819AA-B241-4CCD-86E7-DC26CAA2BE5A}"/>
    <cellStyle name="Note 4 4 2 17 2 2" xfId="32072" xr:uid="{850F18C8-B04C-40A5-8493-322B32147DFC}"/>
    <cellStyle name="Note 4 4 2 17 3" xfId="32073" xr:uid="{28DE8632-6E40-46F1-9728-F0E00C0DCEB2}"/>
    <cellStyle name="Note 4 4 2 18" xfId="32074" xr:uid="{C00BF61E-1EE9-4A19-832D-5F99EF11BEFB}"/>
    <cellStyle name="Note 4 4 2 18 2" xfId="32075" xr:uid="{01EF69D4-6842-4DAF-A844-7E8406127FC5}"/>
    <cellStyle name="Note 4 4 2 18 2 2" xfId="32076" xr:uid="{54C99379-707E-4CA4-8876-DFE1AB6A8E50}"/>
    <cellStyle name="Note 4 4 2 18 3" xfId="32077" xr:uid="{75E1B1B9-01EE-48CA-9D6F-4ADDB829713C}"/>
    <cellStyle name="Note 4 4 2 19" xfId="32078" xr:uid="{222A2ED5-80B5-46EA-B9FF-530E9B047AD4}"/>
    <cellStyle name="Note 4 4 2 19 2" xfId="32079" xr:uid="{D9517BC0-9144-4274-AD8F-3D0526057CBD}"/>
    <cellStyle name="Note 4 4 2 19 2 2" xfId="32080" xr:uid="{129C18DF-B3F7-47BF-81BC-399813EB2D68}"/>
    <cellStyle name="Note 4 4 2 19 3" xfId="32081" xr:uid="{C9F88F8A-5012-448E-BC76-8465058BC6EE}"/>
    <cellStyle name="Note 4 4 2 2" xfId="32082" xr:uid="{8AB148AE-9602-4D76-A6F7-6BEAF4BD965C}"/>
    <cellStyle name="Note 4 4 2 2 2" xfId="32083" xr:uid="{25A65E15-0ED3-4C90-9D1A-BD5F6807AE51}"/>
    <cellStyle name="Note 4 4 2 2 2 2" xfId="32084" xr:uid="{1E2510FC-8719-4C2F-8CAC-CE6B4A156CE3}"/>
    <cellStyle name="Note 4 4 2 2 2 2 2" xfId="32085" xr:uid="{9263AB29-FFCD-4D19-8584-08B06DB216A5}"/>
    <cellStyle name="Note 4 4 2 2 2 3" xfId="32086" xr:uid="{8CF112CA-844C-4720-AA63-61FB5886A9FF}"/>
    <cellStyle name="Note 4 4 2 2 2 4" xfId="32087" xr:uid="{49A68F82-3D50-4F71-87D6-863153ACBBBC}"/>
    <cellStyle name="Note 4 4 2 2 3" xfId="32088" xr:uid="{C6E30D70-D3C4-401B-A8C2-A4743FBDC470}"/>
    <cellStyle name="Note 4 4 2 2 3 2" xfId="32089" xr:uid="{5CCCFAD8-99C7-44B6-8F85-89EFA0842188}"/>
    <cellStyle name="Note 4 4 2 2 4" xfId="32090" xr:uid="{EE0ACE1F-046F-42EC-A16B-96821F0963A0}"/>
    <cellStyle name="Note 4 4 2 2 5" xfId="32091" xr:uid="{430EA03C-4D36-4A34-B507-2460C38C96EE}"/>
    <cellStyle name="Note 4 4 2 20" xfId="32092" xr:uid="{7445BD8A-331E-4448-8EED-DCCE35F8E50B}"/>
    <cellStyle name="Note 4 4 2 20 2" xfId="32093" xr:uid="{80476001-4A51-4C8E-A6AA-CEA1F08E988D}"/>
    <cellStyle name="Note 4 4 2 20 2 2" xfId="32094" xr:uid="{CB11A004-91B9-4817-B548-76DFD95A1DA5}"/>
    <cellStyle name="Note 4 4 2 20 3" xfId="32095" xr:uid="{F4B41458-FD1F-42CC-9C84-86F2210AC6B4}"/>
    <cellStyle name="Note 4 4 2 21" xfId="32096" xr:uid="{C3BBAD71-7779-4962-847B-62F5BED2DE12}"/>
    <cellStyle name="Note 4 4 2 21 2" xfId="32097" xr:uid="{5A73C61D-6FCE-4692-8BD3-4FD1591A830B}"/>
    <cellStyle name="Note 4 4 2 22" xfId="32098" xr:uid="{EDFD7AF0-292E-4B38-BF8B-192964AC81E2}"/>
    <cellStyle name="Note 4 4 2 23" xfId="32099" xr:uid="{2F3ED51A-A798-40C5-9047-E880360B3D7D}"/>
    <cellStyle name="Note 4 4 2 3" xfId="32100" xr:uid="{F1498C2F-D874-4060-9DED-37E939F8380B}"/>
    <cellStyle name="Note 4 4 2 3 2" xfId="32101" xr:uid="{8416DFF1-3EF0-4A76-8483-368E4DE0833F}"/>
    <cellStyle name="Note 4 4 2 3 2 2" xfId="32102" xr:uid="{829F3F6F-99AC-4CA5-9ECB-1EFC6892C5A4}"/>
    <cellStyle name="Note 4 4 2 3 2 3" xfId="32103" xr:uid="{0AAE11AA-A7A1-4308-B293-0014F7170274}"/>
    <cellStyle name="Note 4 4 2 3 3" xfId="32104" xr:uid="{06BB9D24-87C9-476B-883B-900C863F0C17}"/>
    <cellStyle name="Note 4 4 2 3 3 2" xfId="32105" xr:uid="{6C8C5BC4-47E5-4AB9-988A-69354986CB2E}"/>
    <cellStyle name="Note 4 4 2 3 4" xfId="32106" xr:uid="{CFA14850-A92C-480A-86C9-7C5C46B68D13}"/>
    <cellStyle name="Note 4 4 2 4" xfId="32107" xr:uid="{61EE4AA4-3849-4A2F-8784-C0FD8C87054E}"/>
    <cellStyle name="Note 4 4 2 4 2" xfId="32108" xr:uid="{1610F630-79AA-4321-8742-F2F2FB43B813}"/>
    <cellStyle name="Note 4 4 2 4 2 2" xfId="32109" xr:uid="{14A7CD9E-3C4F-4076-9A34-D3166B7BB1BB}"/>
    <cellStyle name="Note 4 4 2 4 3" xfId="32110" xr:uid="{0E3019FC-BFA1-4EA2-923F-3232BC3A2ECD}"/>
    <cellStyle name="Note 4 4 2 4 4" xfId="32111" xr:uid="{B8208CEF-76E8-4D8D-B903-51657B4654CD}"/>
    <cellStyle name="Note 4 4 2 5" xfId="32112" xr:uid="{913946C6-D4F7-4357-9DCB-1A3965F42C5F}"/>
    <cellStyle name="Note 4 4 2 5 2" xfId="32113" xr:uid="{126339FA-7C12-4C64-B598-3707A0280DB6}"/>
    <cellStyle name="Note 4 4 2 5 2 2" xfId="32114" xr:uid="{6653EB22-BF23-42D9-8982-4BC13295E9C6}"/>
    <cellStyle name="Note 4 4 2 5 3" xfId="32115" xr:uid="{A2BB686F-97E5-435C-AC84-03D0FC84CD42}"/>
    <cellStyle name="Note 4 4 2 5 4" xfId="32116" xr:uid="{A48317E5-C5B8-4330-9E4F-B9284865002B}"/>
    <cellStyle name="Note 4 4 2 6" xfId="32117" xr:uid="{7A69000F-6743-436E-866B-D3B905126C6A}"/>
    <cellStyle name="Note 4 4 2 6 2" xfId="32118" xr:uid="{AAE3015F-FD40-447D-87B7-CF68A121ECDA}"/>
    <cellStyle name="Note 4 4 2 6 2 2" xfId="32119" xr:uid="{8269E146-FA77-433D-BC94-B8712BF92764}"/>
    <cellStyle name="Note 4 4 2 6 3" xfId="32120" xr:uid="{D1D57422-F06A-4380-9CB8-52E6FEF3979E}"/>
    <cellStyle name="Note 4 4 2 7" xfId="32121" xr:uid="{87810707-A135-4E5D-A47B-9A49890A954C}"/>
    <cellStyle name="Note 4 4 2 7 2" xfId="32122" xr:uid="{8A623F41-7E27-4835-AAA3-9BB1D614C6C0}"/>
    <cellStyle name="Note 4 4 2 7 2 2" xfId="32123" xr:uid="{F76B7B90-F7C7-49EB-9759-9C47DBBEF9B6}"/>
    <cellStyle name="Note 4 4 2 7 3" xfId="32124" xr:uid="{1B485BED-F62D-4EA8-8762-125C2DD32A54}"/>
    <cellStyle name="Note 4 4 2 8" xfId="32125" xr:uid="{BDEC82D9-B7FB-44D4-8E66-343489DBC6F4}"/>
    <cellStyle name="Note 4 4 2 8 2" xfId="32126" xr:uid="{01886EEE-99B4-4A11-8656-8B0547644B09}"/>
    <cellStyle name="Note 4 4 2 8 2 2" xfId="32127" xr:uid="{E60AA8DA-35D8-4481-BD4F-6C1BD4E8C101}"/>
    <cellStyle name="Note 4 4 2 8 3" xfId="32128" xr:uid="{6B41A18C-8C42-4538-80C9-9E6A45903680}"/>
    <cellStyle name="Note 4 4 2 9" xfId="32129" xr:uid="{611BF3C8-142E-4DFB-8135-11534D9B03FC}"/>
    <cellStyle name="Note 4 4 2 9 2" xfId="32130" xr:uid="{B7F7A559-2A32-4A50-B4F6-18CA47E01793}"/>
    <cellStyle name="Note 4 4 2 9 2 2" xfId="32131" xr:uid="{F6F0101D-E595-42E8-BB02-8B2ACA2E566F}"/>
    <cellStyle name="Note 4 4 2 9 3" xfId="32132" xr:uid="{D6AE5A99-2F37-44F5-B658-5C6685596811}"/>
    <cellStyle name="Note 4 4 20" xfId="32133" xr:uid="{CB91485C-A909-47A9-BCEC-6C74C73712B8}"/>
    <cellStyle name="Note 4 4 3" xfId="32134" xr:uid="{7707B8ED-0C4D-4117-B01A-77F20E4CB49A}"/>
    <cellStyle name="Note 4 4 3 2" xfId="32135" xr:uid="{2CB1F620-D1F8-44EE-9100-F8C4B57D32BF}"/>
    <cellStyle name="Note 4 4 3 2 2" xfId="32136" xr:uid="{70E353D9-17CC-42B9-A5A9-A42B9AEE0E6C}"/>
    <cellStyle name="Note 4 4 3 2 2 2" xfId="32137" xr:uid="{833FEEA2-B0B2-496E-81C8-CD837131C578}"/>
    <cellStyle name="Note 4 4 3 2 3" xfId="32138" xr:uid="{E19A9AF2-2F17-47B2-8967-985313EEE784}"/>
    <cellStyle name="Note 4 4 3 2 4" xfId="32139" xr:uid="{FE3BEB9B-9050-4D4A-9A94-0A4C0B88C134}"/>
    <cellStyle name="Note 4 4 3 3" xfId="32140" xr:uid="{71B8EF69-2CD6-4180-A189-95A13AA973EB}"/>
    <cellStyle name="Note 4 4 3 3 2" xfId="32141" xr:uid="{0207967A-09AD-4287-A1F6-B32AD880405A}"/>
    <cellStyle name="Note 4 4 3 4" xfId="32142" xr:uid="{05474BDD-296D-4941-87E0-795A9F5B2699}"/>
    <cellStyle name="Note 4 4 3 5" xfId="32143" xr:uid="{F0E1043F-42F1-4E2C-A9FD-39C31CA3E5DD}"/>
    <cellStyle name="Note 4 4 4" xfId="32144" xr:uid="{31DC4F21-4E13-497F-9DEB-5446CFCE1970}"/>
    <cellStyle name="Note 4 4 4 2" xfId="32145" xr:uid="{ED145971-0A97-4E4A-B192-7DE369D6D75C}"/>
    <cellStyle name="Note 4 4 4 2 2" xfId="32146" xr:uid="{95AFFB18-3DB1-4DF9-9920-1A95F20A3A24}"/>
    <cellStyle name="Note 4 4 4 2 3" xfId="32147" xr:uid="{BE72AFDE-6624-4664-9DAF-83555196B29B}"/>
    <cellStyle name="Note 4 4 4 3" xfId="32148" xr:uid="{04218757-FAC3-4D95-BCFB-E154C3E1D836}"/>
    <cellStyle name="Note 4 4 4 3 2" xfId="32149" xr:uid="{B5DD7017-A68E-405B-B683-4790F1CC3ADC}"/>
    <cellStyle name="Note 4 4 4 4" xfId="32150" xr:uid="{EA8633D5-FF1E-4915-AEFA-88CAFDDE2608}"/>
    <cellStyle name="Note 4 4 5" xfId="32151" xr:uid="{25A3EBA5-2DFF-4770-B519-D3E26C2BCC55}"/>
    <cellStyle name="Note 4 4 5 2" xfId="32152" xr:uid="{C15BEA49-FE2A-49BF-9F40-17EFF776354F}"/>
    <cellStyle name="Note 4 4 5 2 2" xfId="32153" xr:uid="{9C15130B-E8F9-4EE7-A7A6-1F042FF69D0A}"/>
    <cellStyle name="Note 4 4 5 2 3" xfId="32154" xr:uid="{C23D1D1F-CD51-4869-8934-B2CF46D71BFE}"/>
    <cellStyle name="Note 4 4 5 3" xfId="32155" xr:uid="{F8600B0A-495C-4E2C-9837-9FA8A18EF000}"/>
    <cellStyle name="Note 4 4 5 4" xfId="32156" xr:uid="{9CABE7D2-D261-4945-BEA0-2CA038B0BA29}"/>
    <cellStyle name="Note 4 4 6" xfId="32157" xr:uid="{B992D256-8377-4D4B-9A64-6370917A1EB1}"/>
    <cellStyle name="Note 4 4 6 2" xfId="32158" xr:uid="{D63769C6-8182-4C9D-BAB2-FCB5EA527228}"/>
    <cellStyle name="Note 4 4 6 2 2" xfId="32159" xr:uid="{42F5230A-1E69-4F1E-901E-BC1F9BED8D25}"/>
    <cellStyle name="Note 4 4 6 3" xfId="32160" xr:uid="{1C81AF89-F93A-48C1-811F-E9353246C39D}"/>
    <cellStyle name="Note 4 4 6 4" xfId="32161" xr:uid="{0B36FC1D-2DBB-437C-B364-0848E46B2460}"/>
    <cellStyle name="Note 4 4 7" xfId="32162" xr:uid="{77E75AA7-2717-4C49-8759-1E1318C31983}"/>
    <cellStyle name="Note 4 4 7 2" xfId="32163" xr:uid="{C731F2DD-09CC-4554-9A85-475018B5C450}"/>
    <cellStyle name="Note 4 4 7 2 2" xfId="32164" xr:uid="{EB4326D5-19F9-460D-B74F-7886D05FF272}"/>
    <cellStyle name="Note 4 4 7 3" xfId="32165" xr:uid="{C06DD92E-DECA-41B1-8005-A52C34C54608}"/>
    <cellStyle name="Note 4 4 8" xfId="32166" xr:uid="{E1B76713-549E-4AB1-9B46-B726B5F55EDC}"/>
    <cellStyle name="Note 4 4 8 2" xfId="32167" xr:uid="{1BD7B690-9137-4BE7-8402-31E4C45EC2C5}"/>
    <cellStyle name="Note 4 4 8 2 2" xfId="32168" xr:uid="{D1330A91-6049-4386-B251-803F9587C504}"/>
    <cellStyle name="Note 4 4 8 3" xfId="32169" xr:uid="{A9FB2BDE-2A29-4648-B827-151C50405C9A}"/>
    <cellStyle name="Note 4 4 9" xfId="32170" xr:uid="{B3EFAA03-4ACC-4AA4-90B1-654260B5B6C7}"/>
    <cellStyle name="Note 4 4 9 2" xfId="32171" xr:uid="{4FDCAE94-EDB0-4ADA-B880-6DBB0D682474}"/>
    <cellStyle name="Note 4 4 9 2 2" xfId="32172" xr:uid="{4B1F95E7-40FD-438F-AF48-A91BECE70530}"/>
    <cellStyle name="Note 4 4 9 3" xfId="32173" xr:uid="{A2C01B77-4408-46E4-86A6-E70AABC4F5BF}"/>
    <cellStyle name="Note 4 5" xfId="32174" xr:uid="{95677174-7B5A-42D6-85F3-4EEF8DE600B7}"/>
    <cellStyle name="Note 4 5 10" xfId="32175" xr:uid="{08A6A10E-58DE-4D95-8C2C-9CB203686EA4}"/>
    <cellStyle name="Note 4 5 10 2" xfId="32176" xr:uid="{4591788A-C80D-4E51-984E-3C9BCDB7BC82}"/>
    <cellStyle name="Note 4 5 10 2 2" xfId="32177" xr:uid="{F071A6DB-AAA1-44A2-BDF7-336D5578F9EA}"/>
    <cellStyle name="Note 4 5 10 3" xfId="32178" xr:uid="{5BC59AE3-238D-4837-B4B8-97CB313C016B}"/>
    <cellStyle name="Note 4 5 11" xfId="32179" xr:uid="{FEF3A552-730C-464A-A343-EB7609C816B9}"/>
    <cellStyle name="Note 4 5 11 2" xfId="32180" xr:uid="{56F54C0E-36AB-4F65-8C10-40386BCB26C6}"/>
    <cellStyle name="Note 4 5 11 2 2" xfId="32181" xr:uid="{3BEEB72C-1C36-4D95-A940-D7F0171ADDFD}"/>
    <cellStyle name="Note 4 5 11 3" xfId="32182" xr:uid="{B15467B0-0EF9-4050-BDED-5F4F1BE88937}"/>
    <cellStyle name="Note 4 5 12" xfId="32183" xr:uid="{A98E222D-6ED8-419A-814C-E39AD9997016}"/>
    <cellStyle name="Note 4 5 12 2" xfId="32184" xr:uid="{3DFB0C07-7D99-45A0-9898-A4BBF5F8B502}"/>
    <cellStyle name="Note 4 5 12 2 2" xfId="32185" xr:uid="{3AA614E2-0548-41D1-B587-B8D8AC18A3B5}"/>
    <cellStyle name="Note 4 5 12 3" xfId="32186" xr:uid="{CC0E18DC-AE66-4F2D-85C1-1E79C3210631}"/>
    <cellStyle name="Note 4 5 13" xfId="32187" xr:uid="{76C8D5E0-D6D2-4CB6-A427-7404B4139F1E}"/>
    <cellStyle name="Note 4 5 13 2" xfId="32188" xr:uid="{0118D9CA-6D51-4236-995A-F64AECC7D6C5}"/>
    <cellStyle name="Note 4 5 13 2 2" xfId="32189" xr:uid="{4D51DC8D-06EF-459F-89F9-59B10310625F}"/>
    <cellStyle name="Note 4 5 13 3" xfId="32190" xr:uid="{C5A566FE-9129-4754-B97D-AA9445491EF7}"/>
    <cellStyle name="Note 4 5 14" xfId="32191" xr:uid="{F3AD098E-2F70-4242-9A5C-DD8F4F6636DA}"/>
    <cellStyle name="Note 4 5 14 2" xfId="32192" xr:uid="{1170F527-EBBA-4F85-8C49-5CA136D37A02}"/>
    <cellStyle name="Note 4 5 14 2 2" xfId="32193" xr:uid="{3DBBDBE0-FCCB-4A2E-8E34-237BAB69B334}"/>
    <cellStyle name="Note 4 5 14 3" xfId="32194" xr:uid="{CDFFC679-7845-46C2-91F4-E20991FB36F9}"/>
    <cellStyle name="Note 4 5 15" xfId="32195" xr:uid="{09F59FD4-C793-42E5-9B1C-FFFACB973AE6}"/>
    <cellStyle name="Note 4 5 15 2" xfId="32196" xr:uid="{2B50C747-B322-4E65-BC82-405C613CCEA7}"/>
    <cellStyle name="Note 4 5 15 2 2" xfId="32197" xr:uid="{80B54A28-B585-4548-926A-7312BBB56A41}"/>
    <cellStyle name="Note 4 5 15 3" xfId="32198" xr:uid="{A52C03C5-879C-4FE6-BA71-B6F3BCF657FA}"/>
    <cellStyle name="Note 4 5 16" xfId="32199" xr:uid="{423411C7-AFFB-4C6B-9136-47663B35DECD}"/>
    <cellStyle name="Note 4 5 16 2" xfId="32200" xr:uid="{1ADB454F-1D44-480B-9CC3-0343F70979C6}"/>
    <cellStyle name="Note 4 5 16 2 2" xfId="32201" xr:uid="{1E508CB4-5F9D-4B15-8211-230CD4EA3A7D}"/>
    <cellStyle name="Note 4 5 16 3" xfId="32202" xr:uid="{6B24FC90-5204-465A-A7CA-17416172AAFB}"/>
    <cellStyle name="Note 4 5 17" xfId="32203" xr:uid="{16EF3265-38DA-4152-B67B-09DBF95778C9}"/>
    <cellStyle name="Note 4 5 17 2" xfId="32204" xr:uid="{E3CE8A2C-DD85-4489-99AE-2D3178506704}"/>
    <cellStyle name="Note 4 5 17 2 2" xfId="32205" xr:uid="{DC70AB54-9942-408F-9757-F4AE6C51BA8F}"/>
    <cellStyle name="Note 4 5 17 3" xfId="32206" xr:uid="{5A382A24-7F6A-4233-BDE2-0BA48DABEC89}"/>
    <cellStyle name="Note 4 5 18" xfId="32207" xr:uid="{9201F90C-4486-4DC8-8251-7FD8197D4AF9}"/>
    <cellStyle name="Note 4 5 18 2" xfId="32208" xr:uid="{850A9E14-D251-44F0-B4BF-E23B903EE310}"/>
    <cellStyle name="Note 4 5 19" xfId="32209" xr:uid="{F81FEEDD-738F-4E5E-8A5D-9BE158388F2E}"/>
    <cellStyle name="Note 4 5 2" xfId="32210" xr:uid="{85D5DE07-E5C0-487C-A1BD-B3FFFF3C22FE}"/>
    <cellStyle name="Note 4 5 2 10" xfId="32211" xr:uid="{2C844EC2-5B81-4B90-AA09-9EC871577C8B}"/>
    <cellStyle name="Note 4 5 2 10 2" xfId="32212" xr:uid="{A90C8447-03D1-43BD-95CC-3B2723884E25}"/>
    <cellStyle name="Note 4 5 2 10 2 2" xfId="32213" xr:uid="{D39643A9-EA23-4D0F-8F17-72504F5C02E9}"/>
    <cellStyle name="Note 4 5 2 10 3" xfId="32214" xr:uid="{CFE36040-4FE6-4862-BE41-6819CD28E0A2}"/>
    <cellStyle name="Note 4 5 2 11" xfId="32215" xr:uid="{B27BD107-4853-4959-8FD8-39D1714517F9}"/>
    <cellStyle name="Note 4 5 2 11 2" xfId="32216" xr:uid="{C5C31EE8-F565-473C-87BC-B0850ACF4F16}"/>
    <cellStyle name="Note 4 5 2 11 2 2" xfId="32217" xr:uid="{5360AF42-24BF-4742-A3C0-AE73431C3EDD}"/>
    <cellStyle name="Note 4 5 2 11 3" xfId="32218" xr:uid="{A56F64AC-6874-45F9-B7D6-C966FF20AB4F}"/>
    <cellStyle name="Note 4 5 2 12" xfId="32219" xr:uid="{C564BE0C-7DED-4B88-B2AA-C858C660FDBE}"/>
    <cellStyle name="Note 4 5 2 12 2" xfId="32220" xr:uid="{50598BE1-9CE1-48B4-B776-1A7C66901C40}"/>
    <cellStyle name="Note 4 5 2 12 2 2" xfId="32221" xr:uid="{BF3117D9-312A-4858-9DA3-0C149476A7DF}"/>
    <cellStyle name="Note 4 5 2 12 3" xfId="32222" xr:uid="{D4951BD0-D3A6-4331-A4CB-381109A660FC}"/>
    <cellStyle name="Note 4 5 2 13" xfId="32223" xr:uid="{5D63778F-A9BE-4510-9047-0D8D9D30FF14}"/>
    <cellStyle name="Note 4 5 2 13 2" xfId="32224" xr:uid="{D3B3E13D-CB2D-4C75-95B1-9A87C2CA881D}"/>
    <cellStyle name="Note 4 5 2 13 2 2" xfId="32225" xr:uid="{395257A7-5A22-41FD-8797-2321DD40B1B7}"/>
    <cellStyle name="Note 4 5 2 13 3" xfId="32226" xr:uid="{4817A106-C479-4CA3-8B71-EB04B271AFB4}"/>
    <cellStyle name="Note 4 5 2 14" xfId="32227" xr:uid="{E95FFF49-838F-41D6-A42C-E2DCDE982E05}"/>
    <cellStyle name="Note 4 5 2 14 2" xfId="32228" xr:uid="{BD25EEA2-E62C-4402-9BB1-9216F6B15871}"/>
    <cellStyle name="Note 4 5 2 14 2 2" xfId="32229" xr:uid="{BA858B66-9FE9-48E3-8481-D5B72D27404F}"/>
    <cellStyle name="Note 4 5 2 14 3" xfId="32230" xr:uid="{BB73C6E1-0967-484D-81FF-34631E803960}"/>
    <cellStyle name="Note 4 5 2 15" xfId="32231" xr:uid="{6CE13E16-88A2-4FB4-8944-3B049D741D36}"/>
    <cellStyle name="Note 4 5 2 15 2" xfId="32232" xr:uid="{E57FE458-3A0B-4ECF-88A6-981F789D0CE9}"/>
    <cellStyle name="Note 4 5 2 15 2 2" xfId="32233" xr:uid="{408BFAF3-EB87-4024-98B9-71123EDA8A2B}"/>
    <cellStyle name="Note 4 5 2 15 3" xfId="32234" xr:uid="{7212155B-A1E7-4892-A8AF-EF5462452B9F}"/>
    <cellStyle name="Note 4 5 2 16" xfId="32235" xr:uid="{D465A04B-03E5-4860-9DB2-74F4D039B0B3}"/>
    <cellStyle name="Note 4 5 2 16 2" xfId="32236" xr:uid="{95544276-327E-4EE8-A8A6-AE11E826BF90}"/>
    <cellStyle name="Note 4 5 2 16 2 2" xfId="32237" xr:uid="{7574FB14-3314-46FB-995C-DE0D0A75743E}"/>
    <cellStyle name="Note 4 5 2 16 3" xfId="32238" xr:uid="{8549E5BD-500D-4944-A0F2-20742411D551}"/>
    <cellStyle name="Note 4 5 2 17" xfId="32239" xr:uid="{62E6B149-9830-47B4-B251-ED607E9099CE}"/>
    <cellStyle name="Note 4 5 2 17 2" xfId="32240" xr:uid="{5FD0C809-D311-45C6-9728-AAD3CDB86EF7}"/>
    <cellStyle name="Note 4 5 2 17 2 2" xfId="32241" xr:uid="{333AFEAB-17EC-451B-8918-FBDD89972B3D}"/>
    <cellStyle name="Note 4 5 2 17 3" xfId="32242" xr:uid="{205F40D4-75E5-4C33-A443-A1D6375B6B0C}"/>
    <cellStyle name="Note 4 5 2 18" xfId="32243" xr:uid="{70E1B100-E353-4A30-B47B-A74CCF029A72}"/>
    <cellStyle name="Note 4 5 2 18 2" xfId="32244" xr:uid="{11B59C04-68EE-45AA-9EA1-323918F348FC}"/>
    <cellStyle name="Note 4 5 2 18 2 2" xfId="32245" xr:uid="{2A23C77A-5349-4D88-B397-AAF676175D63}"/>
    <cellStyle name="Note 4 5 2 18 3" xfId="32246" xr:uid="{1ED92720-E24A-4C8E-89D5-6EC031997B41}"/>
    <cellStyle name="Note 4 5 2 19" xfId="32247" xr:uid="{3367BDAA-90DC-4E62-A3FB-E071EE5A1349}"/>
    <cellStyle name="Note 4 5 2 19 2" xfId="32248" xr:uid="{23269798-8E62-462D-A43C-5D53248B35BD}"/>
    <cellStyle name="Note 4 5 2 19 2 2" xfId="32249" xr:uid="{8BD1FF36-D8B7-410E-81A4-F63619F67F35}"/>
    <cellStyle name="Note 4 5 2 19 3" xfId="32250" xr:uid="{0D8B2802-F3A2-4D41-A657-C0295FFA7F38}"/>
    <cellStyle name="Note 4 5 2 2" xfId="32251" xr:uid="{187D731D-6B19-4F81-90F4-5AB6337B7FC3}"/>
    <cellStyle name="Note 4 5 2 2 2" xfId="32252" xr:uid="{90C8DBA6-F95C-4E05-A3B9-483431A9A654}"/>
    <cellStyle name="Note 4 5 2 2 2 2" xfId="32253" xr:uid="{C0066D8E-1D85-4B48-8152-B02C76A8795A}"/>
    <cellStyle name="Note 4 5 2 2 2 2 2" xfId="32254" xr:uid="{DBCD793E-E92A-409F-A95A-555A4550C5C5}"/>
    <cellStyle name="Note 4 5 2 2 2 3" xfId="32255" xr:uid="{D8E0FD46-1717-43E7-851C-133F31F64707}"/>
    <cellStyle name="Note 4 5 2 2 2 4" xfId="32256" xr:uid="{8845C979-8FC9-466C-BCFE-1296F07A1042}"/>
    <cellStyle name="Note 4 5 2 2 3" xfId="32257" xr:uid="{BD768A86-586A-42C0-B73F-9136F53EF60B}"/>
    <cellStyle name="Note 4 5 2 2 3 2" xfId="32258" xr:uid="{0AA06CF8-D2A7-473F-B603-D5928C3AF45A}"/>
    <cellStyle name="Note 4 5 2 2 4" xfId="32259" xr:uid="{C2902A58-3264-4042-9023-1126A700977F}"/>
    <cellStyle name="Note 4 5 2 2 5" xfId="32260" xr:uid="{ACBDAA79-2E84-4839-8DE4-2706BDB78449}"/>
    <cellStyle name="Note 4 5 2 20" xfId="32261" xr:uid="{CA9C0DAE-C08C-4A6A-9D5C-5491C61C8B13}"/>
    <cellStyle name="Note 4 5 2 20 2" xfId="32262" xr:uid="{D8F6FB77-07AF-41EB-B05F-58F284A591F3}"/>
    <cellStyle name="Note 4 5 2 20 2 2" xfId="32263" xr:uid="{4782628D-BE34-4381-9B9A-9BC353FB9244}"/>
    <cellStyle name="Note 4 5 2 20 3" xfId="32264" xr:uid="{C0F88E3F-609B-465F-A3A7-88DF1A5C299C}"/>
    <cellStyle name="Note 4 5 2 21" xfId="32265" xr:uid="{DAAE9766-3DFB-40B8-87A7-7B10FA3E9550}"/>
    <cellStyle name="Note 4 5 2 21 2" xfId="32266" xr:uid="{7AD0BD0C-E8C9-423E-B8BD-66855F032F33}"/>
    <cellStyle name="Note 4 5 2 22" xfId="32267" xr:uid="{1C70118E-7B41-4EB7-ACA0-BDA60267E464}"/>
    <cellStyle name="Note 4 5 2 23" xfId="32268" xr:uid="{4DDFBD6D-A6E3-4C90-AE08-4F2E8763C6C8}"/>
    <cellStyle name="Note 4 5 2 3" xfId="32269" xr:uid="{04936037-806C-489C-9ED7-7060D7F643AD}"/>
    <cellStyle name="Note 4 5 2 3 2" xfId="32270" xr:uid="{C92C0693-9FDC-4F95-BFB1-97445C1FBA5B}"/>
    <cellStyle name="Note 4 5 2 3 2 2" xfId="32271" xr:uid="{45064351-0C29-4AE9-B8FD-2F827E5717EA}"/>
    <cellStyle name="Note 4 5 2 3 2 3" xfId="32272" xr:uid="{219D93C6-D49D-4CD4-A711-A4CB01310BE6}"/>
    <cellStyle name="Note 4 5 2 3 3" xfId="32273" xr:uid="{55032707-1344-49B4-ABAF-D91B587A3017}"/>
    <cellStyle name="Note 4 5 2 3 3 2" xfId="32274" xr:uid="{79745A54-86FE-4B05-8C13-30E39C613EE6}"/>
    <cellStyle name="Note 4 5 2 3 4" xfId="32275" xr:uid="{F861B6B7-6EAF-43D7-BA09-96ECE97B0462}"/>
    <cellStyle name="Note 4 5 2 4" xfId="32276" xr:uid="{F12B8976-CD3B-47D7-97CE-BAF0AEAAF2BB}"/>
    <cellStyle name="Note 4 5 2 4 2" xfId="32277" xr:uid="{31C2E932-0F5E-4B04-B241-EA9043FB2F75}"/>
    <cellStyle name="Note 4 5 2 4 2 2" xfId="32278" xr:uid="{E8AB61D4-22B2-4237-B6A2-6678C2A70418}"/>
    <cellStyle name="Note 4 5 2 4 3" xfId="32279" xr:uid="{F466ABDF-1439-4D1D-B150-D93A5B6460FF}"/>
    <cellStyle name="Note 4 5 2 4 4" xfId="32280" xr:uid="{AA486ACE-6F40-413D-AB95-DC1DE75923C8}"/>
    <cellStyle name="Note 4 5 2 5" xfId="32281" xr:uid="{8390B224-C0DD-4490-AF60-D3D5FB842DF1}"/>
    <cellStyle name="Note 4 5 2 5 2" xfId="32282" xr:uid="{D63B6805-545B-4F5F-BA99-4510E9D62770}"/>
    <cellStyle name="Note 4 5 2 5 2 2" xfId="32283" xr:uid="{ADF25B7F-B685-4B08-BBCA-C64AA1DA6D38}"/>
    <cellStyle name="Note 4 5 2 5 3" xfId="32284" xr:uid="{CE79CE0A-6FB5-4410-AE89-396E6DC43174}"/>
    <cellStyle name="Note 4 5 2 5 4" xfId="32285" xr:uid="{7BB16E1D-E620-4233-91AD-5549C37AE74F}"/>
    <cellStyle name="Note 4 5 2 6" xfId="32286" xr:uid="{027545AE-94DB-440B-A86C-40A9A4938F85}"/>
    <cellStyle name="Note 4 5 2 6 2" xfId="32287" xr:uid="{9D3A27CA-93D1-41DD-9A84-AEFBE3392E25}"/>
    <cellStyle name="Note 4 5 2 6 2 2" xfId="32288" xr:uid="{47C1A1B7-1026-48C7-B81E-3A4114BD0246}"/>
    <cellStyle name="Note 4 5 2 6 3" xfId="32289" xr:uid="{671F901C-BFE9-4B3B-911B-767B760ACA66}"/>
    <cellStyle name="Note 4 5 2 7" xfId="32290" xr:uid="{F83A9092-AF29-45A6-8B72-45F128EF7E05}"/>
    <cellStyle name="Note 4 5 2 7 2" xfId="32291" xr:uid="{0F358FD9-7EAA-47A8-BEEC-66223288A698}"/>
    <cellStyle name="Note 4 5 2 7 2 2" xfId="32292" xr:uid="{CE9927F7-2FA8-418C-A7FA-2D5A9A45C493}"/>
    <cellStyle name="Note 4 5 2 7 3" xfId="32293" xr:uid="{D926657A-A51F-43E5-B4FF-5730AA267855}"/>
    <cellStyle name="Note 4 5 2 8" xfId="32294" xr:uid="{F8948EAA-EBF1-4602-B8BD-4F5149BE1A60}"/>
    <cellStyle name="Note 4 5 2 8 2" xfId="32295" xr:uid="{7A656A0D-DA03-4B15-A29A-9F1C3CFC471C}"/>
    <cellStyle name="Note 4 5 2 8 2 2" xfId="32296" xr:uid="{7622316B-DD86-49F5-B21F-C44581AAD917}"/>
    <cellStyle name="Note 4 5 2 8 3" xfId="32297" xr:uid="{9A1EF3CA-A133-4D9A-B50A-11667239C55A}"/>
    <cellStyle name="Note 4 5 2 9" xfId="32298" xr:uid="{E8B4FA11-DAC0-436F-9BC1-A0076E5239C1}"/>
    <cellStyle name="Note 4 5 2 9 2" xfId="32299" xr:uid="{7E4E2B2F-0E8F-4822-BCA3-E7DB6EE0637D}"/>
    <cellStyle name="Note 4 5 2 9 2 2" xfId="32300" xr:uid="{9F5DC5CF-F782-45B3-BC44-50C98CCE79D5}"/>
    <cellStyle name="Note 4 5 2 9 3" xfId="32301" xr:uid="{98B16741-27BA-4EB7-BF63-6AF62F6B850B}"/>
    <cellStyle name="Note 4 5 20" xfId="32302" xr:uid="{789566A3-CABC-4D03-BDB1-8E818F491CE1}"/>
    <cellStyle name="Note 4 5 3" xfId="32303" xr:uid="{EA611025-243E-4D29-9265-5B8C1CB46A0B}"/>
    <cellStyle name="Note 4 5 3 2" xfId="32304" xr:uid="{A3D53295-6AEF-45BF-AE85-99EB0E9BFD8C}"/>
    <cellStyle name="Note 4 5 3 2 2" xfId="32305" xr:uid="{5A2F3D3D-DA04-47E4-A689-494A45943903}"/>
    <cellStyle name="Note 4 5 3 2 2 2" xfId="32306" xr:uid="{AE4ECB83-5A7B-48F9-B708-69D68C750904}"/>
    <cellStyle name="Note 4 5 3 2 3" xfId="32307" xr:uid="{4CE5F852-4DF3-488D-8C9C-F0F66B6993C4}"/>
    <cellStyle name="Note 4 5 3 2 4" xfId="32308" xr:uid="{ED94EA50-14DF-444F-9946-FA071D2E810A}"/>
    <cellStyle name="Note 4 5 3 3" xfId="32309" xr:uid="{A4705712-2399-48B7-8E56-8629C4D041C6}"/>
    <cellStyle name="Note 4 5 3 3 2" xfId="32310" xr:uid="{63CC5EBC-194E-4568-B3EB-48701FBE9287}"/>
    <cellStyle name="Note 4 5 3 4" xfId="32311" xr:uid="{43F2CD84-281B-497E-8ED0-1824288863C9}"/>
    <cellStyle name="Note 4 5 3 5" xfId="32312" xr:uid="{06C011F1-1ADB-44D7-9A24-6C42EA2E0204}"/>
    <cellStyle name="Note 4 5 4" xfId="32313" xr:uid="{C3C32667-443C-4CBF-9381-17E659334175}"/>
    <cellStyle name="Note 4 5 4 2" xfId="32314" xr:uid="{9DFBD404-8A68-4F0A-B433-EDB6919A4F92}"/>
    <cellStyle name="Note 4 5 4 2 2" xfId="32315" xr:uid="{E471073D-C582-4EFB-A98F-752309A84AC0}"/>
    <cellStyle name="Note 4 5 4 2 3" xfId="32316" xr:uid="{B1C6C42A-D004-493A-99BF-020BEFB87B62}"/>
    <cellStyle name="Note 4 5 4 3" xfId="32317" xr:uid="{6701166B-6F2D-4A90-A7B1-FF1EDB23AE09}"/>
    <cellStyle name="Note 4 5 4 3 2" xfId="32318" xr:uid="{C13105E9-51C1-4B59-943F-CA967F697288}"/>
    <cellStyle name="Note 4 5 4 4" xfId="32319" xr:uid="{B3975C93-3F70-41B7-9A66-43815D4976EE}"/>
    <cellStyle name="Note 4 5 5" xfId="32320" xr:uid="{D72727AB-6942-4D9D-8E90-3133B6133597}"/>
    <cellStyle name="Note 4 5 5 2" xfId="32321" xr:uid="{05C767BE-ABA5-4C59-93BD-CCFCECAAD739}"/>
    <cellStyle name="Note 4 5 5 2 2" xfId="32322" xr:uid="{791A711F-AA9E-42E2-8C86-D08ACF0357C4}"/>
    <cellStyle name="Note 4 5 5 2 3" xfId="32323" xr:uid="{34F9DC28-726D-4ACE-ACE2-F6A7644D3CFE}"/>
    <cellStyle name="Note 4 5 5 3" xfId="32324" xr:uid="{CB33C7F7-ED28-497C-A02B-64D4D8521829}"/>
    <cellStyle name="Note 4 5 5 4" xfId="32325" xr:uid="{7ED003A2-6667-4B4B-AD7E-3B379DFDB265}"/>
    <cellStyle name="Note 4 5 6" xfId="32326" xr:uid="{02EF9099-6EF0-403F-B65D-E531D4328A54}"/>
    <cellStyle name="Note 4 5 6 2" xfId="32327" xr:uid="{0480698E-9CBC-49BC-850E-2DE95DE65FFB}"/>
    <cellStyle name="Note 4 5 6 2 2" xfId="32328" xr:uid="{3D8A31EA-329E-4FD5-8F26-C903FF846F82}"/>
    <cellStyle name="Note 4 5 6 3" xfId="32329" xr:uid="{677F7997-DCE1-4103-A978-4403AFD47BF6}"/>
    <cellStyle name="Note 4 5 6 4" xfId="32330" xr:uid="{22928EB5-77D2-46EB-A531-AD171BCF7C89}"/>
    <cellStyle name="Note 4 5 7" xfId="32331" xr:uid="{AEE82B02-1231-477A-B689-0D29CDAE3BF2}"/>
    <cellStyle name="Note 4 5 7 2" xfId="32332" xr:uid="{E834780B-BE82-4D28-97BB-6223BE3863FD}"/>
    <cellStyle name="Note 4 5 7 2 2" xfId="32333" xr:uid="{68481D35-23DD-443D-930F-90538EC86DB9}"/>
    <cellStyle name="Note 4 5 7 3" xfId="32334" xr:uid="{E0781C04-8C62-494A-8BFC-4BC0C260C039}"/>
    <cellStyle name="Note 4 5 8" xfId="32335" xr:uid="{A56EA449-34CE-45B3-9F14-D303987B40C3}"/>
    <cellStyle name="Note 4 5 8 2" xfId="32336" xr:uid="{A755FF54-2025-4310-A3C5-C00059D41DED}"/>
    <cellStyle name="Note 4 5 8 2 2" xfId="32337" xr:uid="{AA08F712-6A4D-4256-AB7D-0BB96FC20060}"/>
    <cellStyle name="Note 4 5 8 3" xfId="32338" xr:uid="{6747DFA6-D218-4314-9AD2-AD6A896D55EC}"/>
    <cellStyle name="Note 4 5 9" xfId="32339" xr:uid="{7B4239AF-86E7-42D1-A9E0-A99B2A749655}"/>
    <cellStyle name="Note 4 5 9 2" xfId="32340" xr:uid="{70AFB556-4A3F-4F11-A90C-BBE7EA3962B8}"/>
    <cellStyle name="Note 4 5 9 2 2" xfId="32341" xr:uid="{82EA4399-0394-4506-AC63-D244292A09FB}"/>
    <cellStyle name="Note 4 5 9 3" xfId="32342" xr:uid="{2017EE47-29FB-4B57-968C-5C65C96429A1}"/>
    <cellStyle name="Note 4 6" xfId="32343" xr:uid="{4E5A3C4D-D8A9-4399-A63C-593E34A473CF}"/>
    <cellStyle name="Note 4 6 10" xfId="32344" xr:uid="{6513DD24-F81A-4FFB-9D4B-E1F4819B78F3}"/>
    <cellStyle name="Note 4 6 10 2" xfId="32345" xr:uid="{AE8C60E3-31F6-4D61-A055-A8A0534FCB4C}"/>
    <cellStyle name="Note 4 6 10 2 2" xfId="32346" xr:uid="{35ACB179-7137-477C-9B3E-17867FF1DE8E}"/>
    <cellStyle name="Note 4 6 10 3" xfId="32347" xr:uid="{1EBE4AA8-D7CC-42BC-ADB2-A2CA4D39A8E9}"/>
    <cellStyle name="Note 4 6 11" xfId="32348" xr:uid="{A9EC48C7-946A-4ADA-84B6-E978A14EAA61}"/>
    <cellStyle name="Note 4 6 11 2" xfId="32349" xr:uid="{13C06E45-F238-40D6-821A-8AB9D3F2B262}"/>
    <cellStyle name="Note 4 6 11 2 2" xfId="32350" xr:uid="{BAD31EEE-DA43-41CF-A712-7D76E406F0F3}"/>
    <cellStyle name="Note 4 6 11 3" xfId="32351" xr:uid="{2E4E48C5-6B08-412A-B2C8-DFC56D1C4DCE}"/>
    <cellStyle name="Note 4 6 12" xfId="32352" xr:uid="{8DD114CA-B59F-4235-8928-9E9B461215E4}"/>
    <cellStyle name="Note 4 6 12 2" xfId="32353" xr:uid="{28658F87-FB88-4101-B95E-9A5F30229466}"/>
    <cellStyle name="Note 4 6 12 2 2" xfId="32354" xr:uid="{E2240638-64F3-4AE8-A31E-51FAFF3CDCF7}"/>
    <cellStyle name="Note 4 6 12 3" xfId="32355" xr:uid="{F93B7889-2200-43D1-B9D1-6CEFB5832199}"/>
    <cellStyle name="Note 4 6 13" xfId="32356" xr:uid="{803B0BFB-2F99-4661-BFDC-F171AA6605A4}"/>
    <cellStyle name="Note 4 6 13 2" xfId="32357" xr:uid="{BFECBAA1-2D73-486E-B78D-9CA2828DF57B}"/>
    <cellStyle name="Note 4 6 13 2 2" xfId="32358" xr:uid="{A7631D32-24EF-4D32-A821-CAA8BBF03146}"/>
    <cellStyle name="Note 4 6 13 3" xfId="32359" xr:uid="{66289E33-BFB4-4AC8-9C1B-5AC05DF9A192}"/>
    <cellStyle name="Note 4 6 14" xfId="32360" xr:uid="{3FD47D1E-EC16-4E9C-AAFD-8DC556AC490C}"/>
    <cellStyle name="Note 4 6 14 2" xfId="32361" xr:uid="{8DA29172-0923-4BD5-B44E-9C48659CC962}"/>
    <cellStyle name="Note 4 6 14 2 2" xfId="32362" xr:uid="{AD77C505-7681-4D2B-93DE-6E30125B8B74}"/>
    <cellStyle name="Note 4 6 14 3" xfId="32363" xr:uid="{CEBE966B-B5AE-4D90-A1DA-8AEE0F46591F}"/>
    <cellStyle name="Note 4 6 15" xfId="32364" xr:uid="{E7152F8C-3905-447B-9A82-169166A0A9C6}"/>
    <cellStyle name="Note 4 6 15 2" xfId="32365" xr:uid="{AB01AABB-2D90-488E-B298-80088581A7A7}"/>
    <cellStyle name="Note 4 6 15 2 2" xfId="32366" xr:uid="{AC5FF63C-7A26-48A7-8E58-B86FC2804AC6}"/>
    <cellStyle name="Note 4 6 15 3" xfId="32367" xr:uid="{B338D403-98B5-4097-956E-8D7C05E54FB9}"/>
    <cellStyle name="Note 4 6 16" xfId="32368" xr:uid="{58342465-AC60-47BC-976E-6162E8FCC3F0}"/>
    <cellStyle name="Note 4 6 16 2" xfId="32369" xr:uid="{DCD77577-CC6E-42A4-9E24-B82656E95867}"/>
    <cellStyle name="Note 4 6 16 2 2" xfId="32370" xr:uid="{5A6AEE9D-B314-493F-871B-8581D4A4AF17}"/>
    <cellStyle name="Note 4 6 16 3" xfId="32371" xr:uid="{4955679E-E05E-46BA-8546-34B8B6830EA2}"/>
    <cellStyle name="Note 4 6 17" xfId="32372" xr:uid="{0F9B34E5-B42B-4702-A670-0CB3D3F14953}"/>
    <cellStyle name="Note 4 6 17 2" xfId="32373" xr:uid="{13233B90-C996-4299-A02C-9F355C157D37}"/>
    <cellStyle name="Note 4 6 17 2 2" xfId="32374" xr:uid="{4408DA8B-BC9E-45D6-9B53-75E7B1D53E33}"/>
    <cellStyle name="Note 4 6 17 3" xfId="32375" xr:uid="{DC1086CA-FB65-4643-A396-642E7B63F116}"/>
    <cellStyle name="Note 4 6 18" xfId="32376" xr:uid="{5C90C2B2-A440-4542-A1E8-80768E927D47}"/>
    <cellStyle name="Note 4 6 18 2" xfId="32377" xr:uid="{F13B2868-352B-4F44-AD9A-9F68A2826EE6}"/>
    <cellStyle name="Note 4 6 18 2 2" xfId="32378" xr:uid="{FE5B2707-8732-4AF0-BF53-8E4904B74F0F}"/>
    <cellStyle name="Note 4 6 18 3" xfId="32379" xr:uid="{2A261CC6-0F62-472D-B70A-EB2A236C1EA2}"/>
    <cellStyle name="Note 4 6 19" xfId="32380" xr:uid="{72C7438F-3727-4858-872E-583B94FB787B}"/>
    <cellStyle name="Note 4 6 19 2" xfId="32381" xr:uid="{AD5B19DC-B969-4884-A88B-460EDFC71F06}"/>
    <cellStyle name="Note 4 6 19 2 2" xfId="32382" xr:uid="{69B30E53-9912-40CF-8C3E-70D1CA4FE0F2}"/>
    <cellStyle name="Note 4 6 19 3" xfId="32383" xr:uid="{00DDC9B9-53B8-4926-AB51-6AD6F2C9BAA2}"/>
    <cellStyle name="Note 4 6 2" xfId="32384" xr:uid="{8DC334C9-C363-490B-82A4-0CE483D90BEA}"/>
    <cellStyle name="Note 4 6 2 10" xfId="32385" xr:uid="{4C320695-717A-4C72-890B-F2DEE5AD455E}"/>
    <cellStyle name="Note 4 6 2 10 2" xfId="32386" xr:uid="{B70A5AE4-D63C-4A4C-AD8C-3A06D42C546A}"/>
    <cellStyle name="Note 4 6 2 10 2 2" xfId="32387" xr:uid="{6C150841-8963-416D-90F3-8231033DE986}"/>
    <cellStyle name="Note 4 6 2 10 3" xfId="32388" xr:uid="{A046FB53-0F6B-4E22-BFEA-158E0E8E576E}"/>
    <cellStyle name="Note 4 6 2 11" xfId="32389" xr:uid="{340908C7-DC1D-4575-9D42-C9FBA8B77E76}"/>
    <cellStyle name="Note 4 6 2 11 2" xfId="32390" xr:uid="{7EF0F727-D820-493A-8304-35913A4234CB}"/>
    <cellStyle name="Note 4 6 2 11 2 2" xfId="32391" xr:uid="{D36C2D6D-A17A-4090-B627-01C170BEBB1D}"/>
    <cellStyle name="Note 4 6 2 11 3" xfId="32392" xr:uid="{0DC74206-EEE9-4F32-9FE5-073FEC043F36}"/>
    <cellStyle name="Note 4 6 2 12" xfId="32393" xr:uid="{1CBC5669-6EB0-47C6-A8F1-D7E5DC65529C}"/>
    <cellStyle name="Note 4 6 2 12 2" xfId="32394" xr:uid="{4439CB0F-8CA6-4745-9186-04B61727610B}"/>
    <cellStyle name="Note 4 6 2 12 2 2" xfId="32395" xr:uid="{30A91DF8-95DB-49C7-950D-4E8583916330}"/>
    <cellStyle name="Note 4 6 2 12 3" xfId="32396" xr:uid="{70452E27-9236-49AA-B81F-D4529E41AE52}"/>
    <cellStyle name="Note 4 6 2 13" xfId="32397" xr:uid="{FD7ED631-DE38-453F-8236-4E731588E603}"/>
    <cellStyle name="Note 4 6 2 13 2" xfId="32398" xr:uid="{B17A2381-368E-4130-83D3-8545B548FE30}"/>
    <cellStyle name="Note 4 6 2 13 2 2" xfId="32399" xr:uid="{E18CABAB-0377-4DD9-9E13-F67B2697BF02}"/>
    <cellStyle name="Note 4 6 2 13 3" xfId="32400" xr:uid="{E41CDF4B-0F86-4940-BEEB-C771585709E9}"/>
    <cellStyle name="Note 4 6 2 14" xfId="32401" xr:uid="{21DBE90C-7F1A-4E04-AA3D-B7F288DF6AFC}"/>
    <cellStyle name="Note 4 6 2 14 2" xfId="32402" xr:uid="{633506B3-D420-4EBA-A3E1-807B0F6F5338}"/>
    <cellStyle name="Note 4 6 2 14 2 2" xfId="32403" xr:uid="{C3E82BDE-A457-4434-9D63-6E270711E98C}"/>
    <cellStyle name="Note 4 6 2 14 3" xfId="32404" xr:uid="{15AD759E-4018-4306-9493-6C7FBC064942}"/>
    <cellStyle name="Note 4 6 2 15" xfId="32405" xr:uid="{322F16C1-65ED-481F-9C71-7FD7A06FF98E}"/>
    <cellStyle name="Note 4 6 2 15 2" xfId="32406" xr:uid="{CEEF7BE5-3725-4B69-9A3E-2A5F96F27FD5}"/>
    <cellStyle name="Note 4 6 2 15 2 2" xfId="32407" xr:uid="{292E42BC-A40E-4B04-9C61-231E96528BFA}"/>
    <cellStyle name="Note 4 6 2 15 3" xfId="32408" xr:uid="{E72AB7E6-18D7-47E7-B3BC-9C71C637F985}"/>
    <cellStyle name="Note 4 6 2 16" xfId="32409" xr:uid="{25D8ECAB-ECEA-45D6-BD0A-829CA6F04DA4}"/>
    <cellStyle name="Note 4 6 2 16 2" xfId="32410" xr:uid="{14DA511D-D14E-4FDE-87E1-754B1609D92A}"/>
    <cellStyle name="Note 4 6 2 16 2 2" xfId="32411" xr:uid="{E633106A-CF13-43B8-A1FD-88FC8A84185A}"/>
    <cellStyle name="Note 4 6 2 16 3" xfId="32412" xr:uid="{EB452521-87C5-42CB-AC91-422307E8777A}"/>
    <cellStyle name="Note 4 6 2 17" xfId="32413" xr:uid="{43D00C33-B6A1-48CC-9DE3-623F092AAD92}"/>
    <cellStyle name="Note 4 6 2 17 2" xfId="32414" xr:uid="{87A03D6D-B04E-4FEE-8844-2E52AFE0D36C}"/>
    <cellStyle name="Note 4 6 2 17 2 2" xfId="32415" xr:uid="{3F5E1C69-8535-44B7-9D99-358E3E1EB827}"/>
    <cellStyle name="Note 4 6 2 17 3" xfId="32416" xr:uid="{0680477B-69CD-4175-A922-9058827D949E}"/>
    <cellStyle name="Note 4 6 2 18" xfId="32417" xr:uid="{58CF5309-092B-4F64-B2C4-BEBA674726DF}"/>
    <cellStyle name="Note 4 6 2 18 2" xfId="32418" xr:uid="{E550C909-F224-4C44-BCB5-1ACE0F58131F}"/>
    <cellStyle name="Note 4 6 2 18 2 2" xfId="32419" xr:uid="{846D5C6C-9F33-4546-8B15-1AAE805194C4}"/>
    <cellStyle name="Note 4 6 2 18 3" xfId="32420" xr:uid="{C5DE34CC-E128-40F5-97A6-9B113E9998EE}"/>
    <cellStyle name="Note 4 6 2 19" xfId="32421" xr:uid="{037EEA0F-8920-4A36-8DEE-B78818C3EE0A}"/>
    <cellStyle name="Note 4 6 2 19 2" xfId="32422" xr:uid="{DA04305A-59EB-41AB-AE2F-FEA93801CA1F}"/>
    <cellStyle name="Note 4 6 2 19 2 2" xfId="32423" xr:uid="{1E7EA208-B13C-49D1-BE96-244D7BFD37DD}"/>
    <cellStyle name="Note 4 6 2 19 3" xfId="32424" xr:uid="{1B0BF4E9-28ED-4BB3-A98F-6DB7EC11C3B6}"/>
    <cellStyle name="Note 4 6 2 2" xfId="32425" xr:uid="{016774EA-65F1-4B4A-8633-E2EB9EB0E893}"/>
    <cellStyle name="Note 4 6 2 2 2" xfId="32426" xr:uid="{023163B5-ECF1-42CA-A96D-67F023B2C58F}"/>
    <cellStyle name="Note 4 6 2 2 2 2" xfId="32427" xr:uid="{9AEC10FD-1CC9-4F1D-B775-225F0595AD8D}"/>
    <cellStyle name="Note 4 6 2 2 2 3" xfId="32428" xr:uid="{0C47260C-6E6C-4BC7-AC97-8A31CADD9189}"/>
    <cellStyle name="Note 4 6 2 2 3" xfId="32429" xr:uid="{3A3C1AE3-1448-4F4E-B82B-9C1B7C56D536}"/>
    <cellStyle name="Note 4 6 2 2 3 2" xfId="32430" xr:uid="{8D18A28C-A3A7-4CC5-AFE2-24968497BC1A}"/>
    <cellStyle name="Note 4 6 2 2 4" xfId="32431" xr:uid="{EB59972A-E06B-48DB-BE99-13A8F9A6365B}"/>
    <cellStyle name="Note 4 6 2 20" xfId="32432" xr:uid="{44815206-95CA-4DC1-9C9D-FB135F180B6A}"/>
    <cellStyle name="Note 4 6 2 20 2" xfId="32433" xr:uid="{666BA554-4788-43D0-A840-760DCB5FDD70}"/>
    <cellStyle name="Note 4 6 2 20 2 2" xfId="32434" xr:uid="{B22FE3C3-FDD1-43B5-8D37-54D23E55F08E}"/>
    <cellStyle name="Note 4 6 2 20 3" xfId="32435" xr:uid="{34108203-10AA-418E-A1CA-331EA9F2F6DD}"/>
    <cellStyle name="Note 4 6 2 21" xfId="32436" xr:uid="{6490BED5-2204-4660-A83A-83695B787C50}"/>
    <cellStyle name="Note 4 6 2 21 2" xfId="32437" xr:uid="{1FDE9666-6CEC-4A48-A149-3F9A0C2DCDCF}"/>
    <cellStyle name="Note 4 6 2 22" xfId="32438" xr:uid="{445D6A81-F79C-4182-9F28-4DF79E74925F}"/>
    <cellStyle name="Note 4 6 2 23" xfId="32439" xr:uid="{CD60352C-58CF-402B-93E2-8096F18C229F}"/>
    <cellStyle name="Note 4 6 2 3" xfId="32440" xr:uid="{D9EF0457-2786-4038-A9AD-3A5BBFFAA618}"/>
    <cellStyle name="Note 4 6 2 3 2" xfId="32441" xr:uid="{7606A061-45A5-46CA-B8C3-75BF51CBB601}"/>
    <cellStyle name="Note 4 6 2 3 2 2" xfId="32442" xr:uid="{C0F68C0F-C370-4E3A-8F5C-2625B0C6DB70}"/>
    <cellStyle name="Note 4 6 2 3 3" xfId="32443" xr:uid="{0A4A643C-5780-41F1-A88F-4AEDDC00C834}"/>
    <cellStyle name="Note 4 6 2 3 4" xfId="32444" xr:uid="{98D73FD9-2A6E-4A7B-92BE-F7762641B832}"/>
    <cellStyle name="Note 4 6 2 4" xfId="32445" xr:uid="{F0ECFEE9-4200-48E1-9DE5-1B03ABE87164}"/>
    <cellStyle name="Note 4 6 2 4 2" xfId="32446" xr:uid="{17FDD2AD-04BF-49EA-B59F-C6EB21044A04}"/>
    <cellStyle name="Note 4 6 2 4 2 2" xfId="32447" xr:uid="{BBC4EAEA-C7EA-4CAA-9838-5B52719FE24C}"/>
    <cellStyle name="Note 4 6 2 4 3" xfId="32448" xr:uid="{EAED8CB8-6631-41AB-98B6-088BA1C5D5FB}"/>
    <cellStyle name="Note 4 6 2 4 4" xfId="32449" xr:uid="{6654EA07-01AE-4436-BFC4-ECBB0FA1A4F1}"/>
    <cellStyle name="Note 4 6 2 5" xfId="32450" xr:uid="{F6F05E93-6B16-4B58-B121-A81785ADCFD7}"/>
    <cellStyle name="Note 4 6 2 5 2" xfId="32451" xr:uid="{ECAFD5CB-913D-4FC1-9C46-43E81C35036B}"/>
    <cellStyle name="Note 4 6 2 5 2 2" xfId="32452" xr:uid="{80A03E9D-0F6C-4F78-92AD-8F0146CB7D40}"/>
    <cellStyle name="Note 4 6 2 5 3" xfId="32453" xr:uid="{DE61F20F-A77C-483F-973A-E3F862341DB7}"/>
    <cellStyle name="Note 4 6 2 6" xfId="32454" xr:uid="{89977B1E-C65E-4FF8-B023-E554A306C1B1}"/>
    <cellStyle name="Note 4 6 2 6 2" xfId="32455" xr:uid="{9567DBF1-E159-41DC-8E9D-11610993B0C9}"/>
    <cellStyle name="Note 4 6 2 6 2 2" xfId="32456" xr:uid="{729B78F3-8BA8-4B6D-BA8A-F038E4F734C7}"/>
    <cellStyle name="Note 4 6 2 6 3" xfId="32457" xr:uid="{B9A81148-0EDA-41B9-A6F2-8EA1ABDAD249}"/>
    <cellStyle name="Note 4 6 2 7" xfId="32458" xr:uid="{389D62BC-F7E0-4837-A863-AF325755F6AC}"/>
    <cellStyle name="Note 4 6 2 7 2" xfId="32459" xr:uid="{7927CC9C-C56A-41A8-BF5B-6D72CD288B4C}"/>
    <cellStyle name="Note 4 6 2 7 2 2" xfId="32460" xr:uid="{070E9EF3-3420-4960-B68C-5B5B7A7EDDE6}"/>
    <cellStyle name="Note 4 6 2 7 3" xfId="32461" xr:uid="{75AC6F77-25AC-4A6E-BB60-C0F4A5F56EFF}"/>
    <cellStyle name="Note 4 6 2 8" xfId="32462" xr:uid="{5143DC20-D7F8-4EC9-80B2-954F093F1058}"/>
    <cellStyle name="Note 4 6 2 8 2" xfId="32463" xr:uid="{DA573BA7-0504-42AE-A09B-741B0F64D9EF}"/>
    <cellStyle name="Note 4 6 2 8 2 2" xfId="32464" xr:uid="{6CB46E4C-A814-49BB-A931-984B78AA418C}"/>
    <cellStyle name="Note 4 6 2 8 3" xfId="32465" xr:uid="{59238784-AF31-4EDA-BE42-4B936B6B90D0}"/>
    <cellStyle name="Note 4 6 2 9" xfId="32466" xr:uid="{148E5898-5E78-4F20-9C4F-E1C801AFE739}"/>
    <cellStyle name="Note 4 6 2 9 2" xfId="32467" xr:uid="{185EE55B-C8F4-4363-858B-3DC9CB5FC34B}"/>
    <cellStyle name="Note 4 6 2 9 2 2" xfId="32468" xr:uid="{572BBE13-A316-4A0E-B6C5-9D60A46204B8}"/>
    <cellStyle name="Note 4 6 2 9 3" xfId="32469" xr:uid="{6C800FA6-4134-46B7-BB39-6FC873E84508}"/>
    <cellStyle name="Note 4 6 20" xfId="32470" xr:uid="{AEB1803E-F5A5-4F6F-9EA0-AB049B3658BE}"/>
    <cellStyle name="Note 4 6 20 2" xfId="32471" xr:uid="{DD6ACFC5-A2C7-4E64-92F6-666FACBD979A}"/>
    <cellStyle name="Note 4 6 20 2 2" xfId="32472" xr:uid="{7AB2A432-0F89-4A46-A295-4EB94C7C9784}"/>
    <cellStyle name="Note 4 6 20 3" xfId="32473" xr:uid="{6BEBA54A-67B1-4E0E-8001-3CD6E4968488}"/>
    <cellStyle name="Note 4 6 21" xfId="32474" xr:uid="{7BB92FCB-1A68-4230-9D85-B8D2CA4AF304}"/>
    <cellStyle name="Note 4 6 21 2" xfId="32475" xr:uid="{BC1E767F-0F3C-4AC9-B8D7-6495BF0754AA}"/>
    <cellStyle name="Note 4 6 21 2 2" xfId="32476" xr:uid="{0CF42274-D06F-42EF-B353-BAD41FE77A68}"/>
    <cellStyle name="Note 4 6 21 3" xfId="32477" xr:uid="{622BE98D-5283-4101-8E88-894044640586}"/>
    <cellStyle name="Note 4 6 22" xfId="32478" xr:uid="{4546F0AB-8EFE-42AD-8B10-31F82127BF41}"/>
    <cellStyle name="Note 4 6 22 2" xfId="32479" xr:uid="{7E5E0248-7B02-4568-80B1-CC5C65A613C2}"/>
    <cellStyle name="Note 4 6 23" xfId="32480" xr:uid="{0B0599FC-F5C0-4A96-AB7C-2E15B04B10F2}"/>
    <cellStyle name="Note 4 6 24" xfId="32481" xr:uid="{AFDF7221-9E94-4837-B6A7-9EC363D897C1}"/>
    <cellStyle name="Note 4 6 3" xfId="32482" xr:uid="{5D290902-1B65-4C7D-9809-109028647555}"/>
    <cellStyle name="Note 4 6 3 2" xfId="32483" xr:uid="{0F03CF9F-7BA5-4DD4-920C-7E0CFADA60DB}"/>
    <cellStyle name="Note 4 6 3 2 2" xfId="32484" xr:uid="{8E4E27C8-B7B0-4B83-8326-F33D3E1156CE}"/>
    <cellStyle name="Note 4 6 3 2 3" xfId="32485" xr:uid="{76BFB8CB-1E61-4B3C-A0C0-395BF4461DA2}"/>
    <cellStyle name="Note 4 6 3 3" xfId="32486" xr:uid="{48049F96-D24C-4581-891D-F450FAAD2798}"/>
    <cellStyle name="Note 4 6 3 3 2" xfId="32487" xr:uid="{D748E7AB-1FC4-4B60-A7FF-E221532C90F4}"/>
    <cellStyle name="Note 4 6 3 4" xfId="32488" xr:uid="{8218EE16-6544-4FB4-BEC6-66CF328778FF}"/>
    <cellStyle name="Note 4 6 4" xfId="32489" xr:uid="{02C1FF8F-EFEE-4712-8BB1-C118579147ED}"/>
    <cellStyle name="Note 4 6 4 2" xfId="32490" xr:uid="{39EC8617-304D-47C2-9856-F9CBB22990B3}"/>
    <cellStyle name="Note 4 6 4 2 2" xfId="32491" xr:uid="{3D5D63CB-3AA6-443F-B58A-A379D271C1D3}"/>
    <cellStyle name="Note 4 6 4 3" xfId="32492" xr:uid="{DBFB772E-A8AA-43FA-A85A-1C4B89A0B05C}"/>
    <cellStyle name="Note 4 6 4 4" xfId="32493" xr:uid="{39854AD8-F3B3-4DEE-84BA-F58FC2932ED9}"/>
    <cellStyle name="Note 4 6 5" xfId="32494" xr:uid="{730FBE30-9F8A-4C62-B29D-D4658B5A5F7A}"/>
    <cellStyle name="Note 4 6 5 2" xfId="32495" xr:uid="{E39409BA-D7E0-46AA-A62F-47DF44072FE9}"/>
    <cellStyle name="Note 4 6 5 2 2" xfId="32496" xr:uid="{D23224C8-FAB6-4263-9D7A-CD82DF01D2A0}"/>
    <cellStyle name="Note 4 6 5 3" xfId="32497" xr:uid="{6756F059-245C-44C8-A92F-3D95E0A5930A}"/>
    <cellStyle name="Note 4 6 5 4" xfId="32498" xr:uid="{739AFF05-201E-45A2-9E81-705DDBC376BB}"/>
    <cellStyle name="Note 4 6 6" xfId="32499" xr:uid="{3941C79C-838E-4F21-A44E-FBDB90887AF4}"/>
    <cellStyle name="Note 4 6 6 2" xfId="32500" xr:uid="{4F0269B3-7379-4A11-B674-B48AE33B46F8}"/>
    <cellStyle name="Note 4 6 6 2 2" xfId="32501" xr:uid="{934FE464-5EB3-4688-B20A-88A792629A17}"/>
    <cellStyle name="Note 4 6 6 3" xfId="32502" xr:uid="{976E469A-01C9-42B1-A551-EB6E5814CA7B}"/>
    <cellStyle name="Note 4 6 7" xfId="32503" xr:uid="{57C52CC8-FEB0-4FD2-A563-2B282FC67C9D}"/>
    <cellStyle name="Note 4 6 7 2" xfId="32504" xr:uid="{B0A88843-3F35-451F-83BD-1873B1590BF6}"/>
    <cellStyle name="Note 4 6 7 2 2" xfId="32505" xr:uid="{F05F97A1-0BAC-4062-A94B-2B9518A111F6}"/>
    <cellStyle name="Note 4 6 7 3" xfId="32506" xr:uid="{102B0A71-DFF1-4E20-8ADA-055089920B58}"/>
    <cellStyle name="Note 4 6 8" xfId="32507" xr:uid="{A5141063-B9AB-442F-B363-15F13B4CFD3F}"/>
    <cellStyle name="Note 4 6 8 2" xfId="32508" xr:uid="{D7427650-CCF4-4EB1-BA1C-0ED98E50D49F}"/>
    <cellStyle name="Note 4 6 8 2 2" xfId="32509" xr:uid="{47DC3C12-2138-452C-903C-16B43E4AD566}"/>
    <cellStyle name="Note 4 6 8 3" xfId="32510" xr:uid="{BE2F6857-B941-42DA-8F92-B1380DB50912}"/>
    <cellStyle name="Note 4 6 9" xfId="32511" xr:uid="{05F9B1A5-DBD3-4670-A48B-7087C1D7CC71}"/>
    <cellStyle name="Note 4 6 9 2" xfId="32512" xr:uid="{8CDEBEFA-0738-4D3B-8B89-AC8B07AC8741}"/>
    <cellStyle name="Note 4 6 9 2 2" xfId="32513" xr:uid="{B01B5EE9-A39C-4631-B77F-E79F2CA055AC}"/>
    <cellStyle name="Note 4 6 9 3" xfId="32514" xr:uid="{F8449841-D736-41D8-8FB5-D7E9E035B145}"/>
    <cellStyle name="Note 4 7" xfId="32515" xr:uid="{CB9105F9-6482-4DB1-81A5-309C82E269FB}"/>
    <cellStyle name="Note 4 7 10" xfId="32516" xr:uid="{7AEC1F79-2E9F-48DB-9D98-23BE00CABF4F}"/>
    <cellStyle name="Note 4 7 10 2" xfId="32517" xr:uid="{8C69E1E4-31A8-4294-B2B4-B5549D1083B7}"/>
    <cellStyle name="Note 4 7 10 2 2" xfId="32518" xr:uid="{F8D03469-677A-4D41-838D-B9F0A77ADB74}"/>
    <cellStyle name="Note 4 7 10 3" xfId="32519" xr:uid="{B2611974-5D7C-4FD8-9618-F764C6DBAFBF}"/>
    <cellStyle name="Note 4 7 11" xfId="32520" xr:uid="{C475CAE3-06C1-4DAF-82DE-6D2FE3905161}"/>
    <cellStyle name="Note 4 7 11 2" xfId="32521" xr:uid="{908D391C-7E2C-42C8-9609-431CB86CFAE8}"/>
    <cellStyle name="Note 4 7 11 2 2" xfId="32522" xr:uid="{EE447C1D-15AA-4DCC-90D0-C39BA8971DFB}"/>
    <cellStyle name="Note 4 7 11 3" xfId="32523" xr:uid="{9F8F281D-F23D-4733-98A9-E014B1C2ECFE}"/>
    <cellStyle name="Note 4 7 12" xfId="32524" xr:uid="{B3DAF862-7D8B-4597-962B-C176133D4D19}"/>
    <cellStyle name="Note 4 7 12 2" xfId="32525" xr:uid="{529D5EAC-7A92-4EA0-B243-1CE1F837594B}"/>
    <cellStyle name="Note 4 7 12 2 2" xfId="32526" xr:uid="{5A9D5412-4EB7-47C9-B731-9A0C8051FDA6}"/>
    <cellStyle name="Note 4 7 12 3" xfId="32527" xr:uid="{4D7173FC-5F59-4F85-8914-085EB4D43335}"/>
    <cellStyle name="Note 4 7 13" xfId="32528" xr:uid="{108B1A29-9347-49D6-B1DD-155D224E07AA}"/>
    <cellStyle name="Note 4 7 13 2" xfId="32529" xr:uid="{8EDD62FA-1CA2-41E8-BB48-1F2F8F1DD13C}"/>
    <cellStyle name="Note 4 7 13 2 2" xfId="32530" xr:uid="{17C1F58C-CF2E-4C12-A832-B5F4DD27E10E}"/>
    <cellStyle name="Note 4 7 13 3" xfId="32531" xr:uid="{63ED3AB6-CB86-4591-9805-7DF215299917}"/>
    <cellStyle name="Note 4 7 14" xfId="32532" xr:uid="{C2E47B00-E36C-44BB-A19A-2F271AC83A63}"/>
    <cellStyle name="Note 4 7 14 2" xfId="32533" xr:uid="{C6D281F5-4009-4A93-9EE0-F312CA145422}"/>
    <cellStyle name="Note 4 7 14 2 2" xfId="32534" xr:uid="{A0A885B0-25CE-4663-8D8A-CEEE6F48F83C}"/>
    <cellStyle name="Note 4 7 14 3" xfId="32535" xr:uid="{F75C7E82-79E2-49EB-912E-0E67B8C7EADA}"/>
    <cellStyle name="Note 4 7 15" xfId="32536" xr:uid="{253FFEB1-5FCF-4CA4-9517-7A84DAC778D8}"/>
    <cellStyle name="Note 4 7 15 2" xfId="32537" xr:uid="{11DF3A47-9006-4AA6-AE64-0AD8C9524FFE}"/>
    <cellStyle name="Note 4 7 15 2 2" xfId="32538" xr:uid="{F147AEB8-CC2E-42AA-AAF5-4B0027F78C0A}"/>
    <cellStyle name="Note 4 7 15 3" xfId="32539" xr:uid="{8D7CB20B-1FF6-4931-8262-8FE3B85AD792}"/>
    <cellStyle name="Note 4 7 16" xfId="32540" xr:uid="{3AED091A-29AA-4E50-8780-1D41BE5E4C14}"/>
    <cellStyle name="Note 4 7 16 2" xfId="32541" xr:uid="{C321B448-4315-4FC6-B536-3E29B61BBB44}"/>
    <cellStyle name="Note 4 7 16 2 2" xfId="32542" xr:uid="{A46CFEF2-F383-40F9-A7C6-031771D5F42C}"/>
    <cellStyle name="Note 4 7 16 3" xfId="32543" xr:uid="{985AAAAE-A7FD-4937-B3FC-2F0261266FD8}"/>
    <cellStyle name="Note 4 7 17" xfId="32544" xr:uid="{56CE1AEE-13A9-4038-BC62-A28999591602}"/>
    <cellStyle name="Note 4 7 17 2" xfId="32545" xr:uid="{77EFFBD9-69E3-4AEB-AE80-690B92188587}"/>
    <cellStyle name="Note 4 7 17 2 2" xfId="32546" xr:uid="{42CC3076-7CA0-48C7-831B-020F9C871B69}"/>
    <cellStyle name="Note 4 7 17 3" xfId="32547" xr:uid="{9D1C70B7-F9DF-42F2-904C-563EFBAA2B0D}"/>
    <cellStyle name="Note 4 7 18" xfId="32548" xr:uid="{5FB3650B-80C5-40BA-B80A-A27D0A0C8049}"/>
    <cellStyle name="Note 4 7 18 2" xfId="32549" xr:uid="{33A11B2D-5E59-4B47-8C56-2A4CB2454050}"/>
    <cellStyle name="Note 4 7 18 2 2" xfId="32550" xr:uid="{02C03BF9-C4B9-4528-9571-385153FDD88D}"/>
    <cellStyle name="Note 4 7 18 3" xfId="32551" xr:uid="{C21C7205-5ACA-46E2-8298-7A05D3C46CD8}"/>
    <cellStyle name="Note 4 7 19" xfId="32552" xr:uid="{7C2F3EE7-D78B-4757-992E-089C5046DC1E}"/>
    <cellStyle name="Note 4 7 19 2" xfId="32553" xr:uid="{E2C6E1DD-8CDC-4920-A75A-8B10E82D121C}"/>
    <cellStyle name="Note 4 7 19 2 2" xfId="32554" xr:uid="{5FF12D17-FF72-4F44-9784-437132203B21}"/>
    <cellStyle name="Note 4 7 19 3" xfId="32555" xr:uid="{D6C13E6C-11BF-4C5D-8164-31B95845EA28}"/>
    <cellStyle name="Note 4 7 2" xfId="32556" xr:uid="{096C1F10-66B6-4845-84C9-E55C2061FB65}"/>
    <cellStyle name="Note 4 7 2 2" xfId="32557" xr:uid="{8F80E87C-DF48-44B3-A263-65627C7B94D6}"/>
    <cellStyle name="Note 4 7 2 2 2" xfId="32558" xr:uid="{9EC1238F-6918-4B68-8C5C-3DEBE1767097}"/>
    <cellStyle name="Note 4 7 2 2 3" xfId="32559" xr:uid="{FBCADD53-B4A3-42A9-9586-B91D7D33D7E7}"/>
    <cellStyle name="Note 4 7 2 3" xfId="32560" xr:uid="{3FCC5804-7A7E-448D-9EDB-DD2F73AE28CC}"/>
    <cellStyle name="Note 4 7 2 3 2" xfId="32561" xr:uid="{F4131F64-9C0A-4A1B-B91A-058ABAEF2AAC}"/>
    <cellStyle name="Note 4 7 2 4" xfId="32562" xr:uid="{7A1688AF-BBF0-4ADB-951E-16097547B488}"/>
    <cellStyle name="Note 4 7 20" xfId="32563" xr:uid="{FC5BBE37-CD03-4C00-B771-A504299DAB95}"/>
    <cellStyle name="Note 4 7 20 2" xfId="32564" xr:uid="{64C66248-2F74-4FB8-A761-7D85014BE625}"/>
    <cellStyle name="Note 4 7 20 2 2" xfId="32565" xr:uid="{85AD941D-97AD-4588-AED4-8F1FAC1535E0}"/>
    <cellStyle name="Note 4 7 20 3" xfId="32566" xr:uid="{EA4B9053-CE5E-4444-A321-B115A2E3239A}"/>
    <cellStyle name="Note 4 7 21" xfId="32567" xr:uid="{643CC2C8-F06E-4EE0-B531-1ED9CB6F3E4E}"/>
    <cellStyle name="Note 4 7 21 2" xfId="32568" xr:uid="{4FA772D2-957C-415D-80AE-C61CA0C15322}"/>
    <cellStyle name="Note 4 7 22" xfId="32569" xr:uid="{EA94ECCB-B7ED-4753-823B-EF3AFAD74BCB}"/>
    <cellStyle name="Note 4 7 23" xfId="32570" xr:uid="{D88903F7-B961-47B6-9477-7FF5C26CC503}"/>
    <cellStyle name="Note 4 7 3" xfId="32571" xr:uid="{90C5809B-5547-454F-92FF-4B63EC4ED1E7}"/>
    <cellStyle name="Note 4 7 3 2" xfId="32572" xr:uid="{D8B70F88-1389-4066-A007-E378E9094C7E}"/>
    <cellStyle name="Note 4 7 3 2 2" xfId="32573" xr:uid="{16E91B78-A373-477C-9F9E-777811EFE39A}"/>
    <cellStyle name="Note 4 7 3 3" xfId="32574" xr:uid="{F7C7E07F-427E-4B92-A4A9-45346F910DEF}"/>
    <cellStyle name="Note 4 7 3 4" xfId="32575" xr:uid="{E7F38F2C-373B-42CB-93FA-545F1BD11B6A}"/>
    <cellStyle name="Note 4 7 4" xfId="32576" xr:uid="{9F54401B-D676-4AB9-9789-FEF2AFD8AA22}"/>
    <cellStyle name="Note 4 7 4 2" xfId="32577" xr:uid="{4F804EE9-0708-4164-BB3F-1085A0984707}"/>
    <cellStyle name="Note 4 7 4 2 2" xfId="32578" xr:uid="{47C20D14-DBA3-45BB-A5F9-286D78D127D2}"/>
    <cellStyle name="Note 4 7 4 3" xfId="32579" xr:uid="{8758CD9D-4E6C-4164-9C79-8C873FE20996}"/>
    <cellStyle name="Note 4 7 4 4" xfId="32580" xr:uid="{852452B0-94E3-4489-BA16-8B4BBD3887C3}"/>
    <cellStyle name="Note 4 7 5" xfId="32581" xr:uid="{895DF5CD-E0CC-42DC-9CFF-3E8048175945}"/>
    <cellStyle name="Note 4 7 5 2" xfId="32582" xr:uid="{4EEEEBF6-A215-4FB9-BA33-98064A823BEE}"/>
    <cellStyle name="Note 4 7 5 2 2" xfId="32583" xr:uid="{15639ED7-BFC8-4DE7-A981-01604FC28505}"/>
    <cellStyle name="Note 4 7 5 3" xfId="32584" xr:uid="{A7081967-AA55-4014-B064-F0D87DCFAF6A}"/>
    <cellStyle name="Note 4 7 6" xfId="32585" xr:uid="{7D2620BC-47FC-48B0-AFF6-643989027113}"/>
    <cellStyle name="Note 4 7 6 2" xfId="32586" xr:uid="{719E1186-DBD8-415A-BF35-ED10A0156803}"/>
    <cellStyle name="Note 4 7 6 2 2" xfId="32587" xr:uid="{DDC87F40-A313-4F68-BFE3-A21BF4FCD865}"/>
    <cellStyle name="Note 4 7 6 3" xfId="32588" xr:uid="{4B6138E1-156D-48C9-A9CC-22E38BE86DBF}"/>
    <cellStyle name="Note 4 7 7" xfId="32589" xr:uid="{B4E96553-33DC-4C54-ADF4-5713237A7E11}"/>
    <cellStyle name="Note 4 7 7 2" xfId="32590" xr:uid="{899A58E5-2959-4121-9BE0-AFC25023E657}"/>
    <cellStyle name="Note 4 7 7 2 2" xfId="32591" xr:uid="{75884095-3AE8-4CD6-AEB4-F4A528827865}"/>
    <cellStyle name="Note 4 7 7 3" xfId="32592" xr:uid="{1C006164-1AFB-4A80-B879-F0E85CD983C1}"/>
    <cellStyle name="Note 4 7 8" xfId="32593" xr:uid="{7FD7DA34-9247-4F19-9C8F-AD29B2A4B3B8}"/>
    <cellStyle name="Note 4 7 8 2" xfId="32594" xr:uid="{A1CD55D0-14E8-43A5-9CB3-7F2A5FCF09EA}"/>
    <cellStyle name="Note 4 7 8 2 2" xfId="32595" xr:uid="{595FC415-4011-43F1-8008-604D5EDA6635}"/>
    <cellStyle name="Note 4 7 8 3" xfId="32596" xr:uid="{8CD66413-9FFB-4B7E-BEA4-728109BC42D0}"/>
    <cellStyle name="Note 4 7 9" xfId="32597" xr:uid="{22D550F1-A0CE-490F-97EF-26E41962E24A}"/>
    <cellStyle name="Note 4 7 9 2" xfId="32598" xr:uid="{C752EEFD-3D79-4746-9741-DFDE429AEE7C}"/>
    <cellStyle name="Note 4 7 9 2 2" xfId="32599" xr:uid="{13C5170A-CACB-4CD5-8EF7-949A8368DAD8}"/>
    <cellStyle name="Note 4 7 9 3" xfId="32600" xr:uid="{D857D637-9BDE-422C-BF0C-BE50DE7A730A}"/>
    <cellStyle name="Note 4 8" xfId="32601" xr:uid="{FCEA71B9-80E4-4C15-AA0D-F07FA408CB91}"/>
    <cellStyle name="Note 4 8 2" xfId="32602" xr:uid="{04A4D371-AD46-4439-B0BC-240A6B53E2FE}"/>
    <cellStyle name="Note 4 8 2 2" xfId="32603" xr:uid="{912BEFD2-5D7C-48AC-9FE3-2C3B7E929E88}"/>
    <cellStyle name="Note 4 8 2 3" xfId="32604" xr:uid="{FE2B2BCF-5C1D-4EAA-A99B-2364EFE67A7B}"/>
    <cellStyle name="Note 4 8 3" xfId="32605" xr:uid="{FD0E1BAA-8BEB-4ABD-A7C2-DBC8C2DAE319}"/>
    <cellStyle name="Note 4 8 3 2" xfId="32606" xr:uid="{69CF6BB8-C51E-4818-98CB-B6DFB647A764}"/>
    <cellStyle name="Note 4 8 4" xfId="32607" xr:uid="{D04A88B0-1529-414E-8F0E-562923C5BED2}"/>
    <cellStyle name="Note 4 9" xfId="32608" xr:uid="{367A217A-4780-4C2F-A465-936411DFD7EA}"/>
    <cellStyle name="Note 4 9 2" xfId="32609" xr:uid="{6822A320-B306-4180-BF7A-DA08B84B2DF3}"/>
    <cellStyle name="Note 4 9 2 2" xfId="32610" xr:uid="{30C2AD64-F804-470A-9127-AD15EAEBED87}"/>
    <cellStyle name="Note 4 9 2 3" xfId="32611" xr:uid="{6B59F7F4-35EF-4F62-8EDA-FC985AA7FB0B}"/>
    <cellStyle name="Note 4 9 3" xfId="32612" xr:uid="{557DA5F7-B616-4AE3-B94F-89CC259C062A}"/>
    <cellStyle name="Note 4 9 4" xfId="32613" xr:uid="{DA790ABE-497E-4298-8F30-7EC0FB2C0BC7}"/>
    <cellStyle name="Note 5" xfId="32614" xr:uid="{017DFBA9-EDCE-4A7D-AD51-7B1D0BC9783E}"/>
    <cellStyle name="Note 5 10" xfId="32615" xr:uid="{8695095A-CEF6-409E-B1EA-B6C6785E81C4}"/>
    <cellStyle name="Note 5 10 2" xfId="32616" xr:uid="{71C0EE5B-5A36-4D82-9061-A89B92D139FB}"/>
    <cellStyle name="Note 5 10 2 2" xfId="32617" xr:uid="{233D1F2A-94BC-4C11-84F1-B26F8390915A}"/>
    <cellStyle name="Note 5 10 3" xfId="32618" xr:uid="{87055CB5-4EAD-4988-99BF-AEC17C448AE7}"/>
    <cellStyle name="Note 5 10 4" xfId="32619" xr:uid="{C80A3DBB-C00C-4392-B861-23EA4408EACF}"/>
    <cellStyle name="Note 5 11" xfId="32620" xr:uid="{A772E0B2-BF81-4E1A-95DF-C6107D2D284B}"/>
    <cellStyle name="Note 5 11 2" xfId="32621" xr:uid="{753E24EC-DC63-4112-8692-388C32ED4A8C}"/>
    <cellStyle name="Note 5 11 2 2" xfId="32622" xr:uid="{E2393F98-BA2F-4050-AF6D-42982E2D6AF8}"/>
    <cellStyle name="Note 5 11 3" xfId="32623" xr:uid="{ADC52C0E-777D-4471-9410-5FF98E7D61F1}"/>
    <cellStyle name="Note 5 12" xfId="32624" xr:uid="{AC537986-167C-46D3-A206-7839FB406C8A}"/>
    <cellStyle name="Note 5 12 2" xfId="32625" xr:uid="{2572C8A3-E0BD-4594-BB36-74AFDA84036D}"/>
    <cellStyle name="Note 5 12 2 2" xfId="32626" xr:uid="{DBA794BA-9716-470B-8D74-4A323021690A}"/>
    <cellStyle name="Note 5 12 3" xfId="32627" xr:uid="{19650F3B-64CE-4FA0-A36D-61C33B237DBA}"/>
    <cellStyle name="Note 5 13" xfId="32628" xr:uid="{A7AC13B2-1870-4689-9EED-5967DD44B1FF}"/>
    <cellStyle name="Note 5 13 2" xfId="32629" xr:uid="{80116864-0D04-4C9C-AC83-D729052410DC}"/>
    <cellStyle name="Note 5 13 2 2" xfId="32630" xr:uid="{8758D7AD-ED89-4AED-8B8C-CBA40579A464}"/>
    <cellStyle name="Note 5 13 3" xfId="32631" xr:uid="{98D5D841-92A5-4E4A-9D1B-ED00361A5B30}"/>
    <cellStyle name="Note 5 14" xfId="32632" xr:uid="{A26AE310-AF6F-4BFD-BBE7-48511FC8AE26}"/>
    <cellStyle name="Note 5 14 2" xfId="32633" xr:uid="{16C0725E-BE55-4809-A700-CFAA4E64C238}"/>
    <cellStyle name="Note 5 14 2 2" xfId="32634" xr:uid="{5C770C6B-038D-4227-BA52-6DA994BE394C}"/>
    <cellStyle name="Note 5 14 3" xfId="32635" xr:uid="{69A3E2DA-9E19-4602-9DE1-D9B4EDFD2FA3}"/>
    <cellStyle name="Note 5 15" xfId="32636" xr:uid="{5E68FFD5-B653-4C01-857E-E72D9E9B62F1}"/>
    <cellStyle name="Note 5 15 2" xfId="32637" xr:uid="{33478B0A-63DF-44F3-B8DD-2F3F136803BF}"/>
    <cellStyle name="Note 5 15 2 2" xfId="32638" xr:uid="{7369FDD0-B6F0-43A4-A8CE-CE36FE9C5833}"/>
    <cellStyle name="Note 5 15 3" xfId="32639" xr:uid="{6482E365-D42E-4C0D-A143-BEB63AC61BD3}"/>
    <cellStyle name="Note 5 16" xfId="32640" xr:uid="{ABA9D43C-72B5-49D6-851B-E7A8F4EABDF5}"/>
    <cellStyle name="Note 5 16 2" xfId="32641" xr:uid="{E74E7EF9-C173-4789-93C9-182679766EDF}"/>
    <cellStyle name="Note 5 16 2 2" xfId="32642" xr:uid="{FD354F0F-1161-417F-860F-E78A628556DE}"/>
    <cellStyle name="Note 5 16 3" xfId="32643" xr:uid="{32A754FB-7E60-4E48-957F-A145B650BDFD}"/>
    <cellStyle name="Note 5 17" xfId="32644" xr:uid="{EBA5AA33-D798-42BC-9FB6-D5D3A142B19F}"/>
    <cellStyle name="Note 5 17 2" xfId="32645" xr:uid="{7A2BF52A-8AE7-48D9-B2EB-6D564D800CB2}"/>
    <cellStyle name="Note 5 17 2 2" xfId="32646" xr:uid="{5E2F1DF8-AD0E-4CA5-AF28-9E7E12C4DFA0}"/>
    <cellStyle name="Note 5 17 3" xfId="32647" xr:uid="{D1BB9D85-7FA9-4AD0-BB02-6215657A88A2}"/>
    <cellStyle name="Note 5 18" xfId="32648" xr:uid="{9B72C49D-1B19-41E9-9EC1-EB63C5CD27CB}"/>
    <cellStyle name="Note 5 18 2" xfId="32649" xr:uid="{C3134275-926A-4B8E-8217-F1627B278B32}"/>
    <cellStyle name="Note 5 18 2 2" xfId="32650" xr:uid="{BA6D893A-CFC5-479F-8181-85FBEE9A7E9B}"/>
    <cellStyle name="Note 5 18 3" xfId="32651" xr:uid="{3EB88479-A57E-450A-BCBF-5099CAACDA91}"/>
    <cellStyle name="Note 5 19" xfId="32652" xr:uid="{B3A263AE-1505-4A3F-8EF2-62DA5ACAC9BF}"/>
    <cellStyle name="Note 5 19 2" xfId="32653" xr:uid="{5704E23B-CAB1-45C6-866A-ED10A9F2DFB3}"/>
    <cellStyle name="Note 5 19 2 2" xfId="32654" xr:uid="{EB353575-1699-43A9-95C2-0D1FBC5E58D5}"/>
    <cellStyle name="Note 5 19 3" xfId="32655" xr:uid="{8DD7851C-E188-450F-A2C5-674868A089ED}"/>
    <cellStyle name="Note 5 2" xfId="32656" xr:uid="{BF0A840D-977E-4FCD-BD66-368762DDB2AC}"/>
    <cellStyle name="Note 5 2 10" xfId="32657" xr:uid="{AC21B2DD-D2F8-449F-81AB-E8EDAE0B36BA}"/>
    <cellStyle name="Note 5 2 10 2" xfId="32658" xr:uid="{307B5648-6BD3-450D-9BA1-966548B07722}"/>
    <cellStyle name="Note 5 2 10 2 2" xfId="32659" xr:uid="{F27FB1AD-83E3-41B3-8AF5-7B42B490C5E1}"/>
    <cellStyle name="Note 5 2 10 3" xfId="32660" xr:uid="{0AB25FCE-6228-4068-8791-8217B7E89AEC}"/>
    <cellStyle name="Note 5 2 11" xfId="32661" xr:uid="{07D50E75-0B2B-493E-AAE3-0B94EF983AD1}"/>
    <cellStyle name="Note 5 2 11 2" xfId="32662" xr:uid="{A1330DAC-00A3-47EB-B7C9-B62189E0B0D8}"/>
    <cellStyle name="Note 5 2 11 2 2" xfId="32663" xr:uid="{9E16F369-3C1F-455B-9304-6E7B629347DE}"/>
    <cellStyle name="Note 5 2 11 3" xfId="32664" xr:uid="{CFA0C52F-6636-417A-B72A-311A621BDA63}"/>
    <cellStyle name="Note 5 2 12" xfId="32665" xr:uid="{E784E206-A009-4CCF-946B-43FC3C4F3563}"/>
    <cellStyle name="Note 5 2 12 2" xfId="32666" xr:uid="{9DECE41A-3312-46C1-AA53-F301CC2ACF40}"/>
    <cellStyle name="Note 5 2 12 2 2" xfId="32667" xr:uid="{27EF2B48-DFCC-4E60-B971-CA42E373554B}"/>
    <cellStyle name="Note 5 2 12 3" xfId="32668" xr:uid="{57557CC2-F97E-462C-AEB1-5AD947487253}"/>
    <cellStyle name="Note 5 2 13" xfId="32669" xr:uid="{9DEBA1A3-F55F-4B7A-A5D9-33E36D72ED78}"/>
    <cellStyle name="Note 5 2 13 2" xfId="32670" xr:uid="{6B424C8D-DCEF-4013-8997-F998D2D6B0FA}"/>
    <cellStyle name="Note 5 2 13 2 2" xfId="32671" xr:uid="{E0DF6D66-5EE9-43D1-B24A-B223CC0B17F8}"/>
    <cellStyle name="Note 5 2 13 3" xfId="32672" xr:uid="{1FE3F81D-8A64-4A32-B440-66F74F616766}"/>
    <cellStyle name="Note 5 2 14" xfId="32673" xr:uid="{8E74C57F-8F03-4744-8E23-5C2F3C85A295}"/>
    <cellStyle name="Note 5 2 14 2" xfId="32674" xr:uid="{84EE5349-39D9-4AC2-9E84-2CD8064FD2A0}"/>
    <cellStyle name="Note 5 2 14 2 2" xfId="32675" xr:uid="{52E6D846-B673-41A0-8453-9C671D09356A}"/>
    <cellStyle name="Note 5 2 14 3" xfId="32676" xr:uid="{829FA2D6-2500-433E-A34C-B1ED63DFF54A}"/>
    <cellStyle name="Note 5 2 15" xfId="32677" xr:uid="{89D0BBC7-5ACA-4637-BFEC-E09221D8826F}"/>
    <cellStyle name="Note 5 2 15 2" xfId="32678" xr:uid="{963CA90F-C34F-43E9-9DD0-8241C39483ED}"/>
    <cellStyle name="Note 5 2 15 2 2" xfId="32679" xr:uid="{6A76EE8E-9D70-418C-A819-4FEEB58A0617}"/>
    <cellStyle name="Note 5 2 15 3" xfId="32680" xr:uid="{7FE6C863-6D90-45D3-9C90-EA48B044B81A}"/>
    <cellStyle name="Note 5 2 16" xfId="32681" xr:uid="{2E9E5FFC-85C0-47CA-B486-25A10165A5A1}"/>
    <cellStyle name="Note 5 2 16 2" xfId="32682" xr:uid="{592A9D8F-6FBB-4C14-9E19-F7A6DC6E7223}"/>
    <cellStyle name="Note 5 2 16 2 2" xfId="32683" xr:uid="{C6C912ED-91B0-4233-861F-E49CB730A7C3}"/>
    <cellStyle name="Note 5 2 16 3" xfId="32684" xr:uid="{95E7D037-FDCE-43CC-A6C5-8F8A92568E10}"/>
    <cellStyle name="Note 5 2 17" xfId="32685" xr:uid="{15D033CC-A7B1-47BB-8D85-881493C1A7EE}"/>
    <cellStyle name="Note 5 2 17 2" xfId="32686" xr:uid="{10A16F52-FA74-4F05-AE8D-2632C66AAB51}"/>
    <cellStyle name="Note 5 2 17 2 2" xfId="32687" xr:uid="{E4AABD2E-03AE-4307-9C0B-291E7BD7A33F}"/>
    <cellStyle name="Note 5 2 17 3" xfId="32688" xr:uid="{279E1386-B93D-4461-81EB-81D8E881DCC5}"/>
    <cellStyle name="Note 5 2 18" xfId="32689" xr:uid="{43229D31-74A7-4DDE-8C11-FD4FAFBC7950}"/>
    <cellStyle name="Note 5 2 18 2" xfId="32690" xr:uid="{454E549A-99BF-4F7C-A7A7-2A817F2964F4}"/>
    <cellStyle name="Note 5 2 18 2 2" xfId="32691" xr:uid="{7091D18A-DFCF-4C28-A056-6DAD025C9036}"/>
    <cellStyle name="Note 5 2 18 3" xfId="32692" xr:uid="{C84AFBFC-8B7D-4EF4-8C7B-FDF3F26D578C}"/>
    <cellStyle name="Note 5 2 19" xfId="32693" xr:uid="{2B7CE2E6-0DCB-4D5B-AC38-DDEA3521C330}"/>
    <cellStyle name="Note 5 2 19 2" xfId="32694" xr:uid="{E11038AC-2B4A-4C40-B11F-5A2EC8509717}"/>
    <cellStyle name="Note 5 2 19 2 2" xfId="32695" xr:uid="{B5FFBF8D-E7B4-43DA-BF30-88BC538E43B5}"/>
    <cellStyle name="Note 5 2 19 3" xfId="32696" xr:uid="{891E26A8-99CF-470B-8C18-23824301E4F5}"/>
    <cellStyle name="Note 5 2 2" xfId="32697" xr:uid="{42C4F4A0-6A05-4BD8-9789-A4FA0BCADBC2}"/>
    <cellStyle name="Note 5 2 2 10" xfId="32698" xr:uid="{FAEFBD83-F07D-4574-B75A-D3691094700E}"/>
    <cellStyle name="Note 5 2 2 10 2" xfId="32699" xr:uid="{B217AA93-E119-493B-BD14-B121C5CE22A5}"/>
    <cellStyle name="Note 5 2 2 10 2 2" xfId="32700" xr:uid="{F3DFD0A2-40BA-49FD-B21D-6F1EE13810C1}"/>
    <cellStyle name="Note 5 2 2 10 3" xfId="32701" xr:uid="{E2B53192-BA07-4AC3-95E7-454A41DB945C}"/>
    <cellStyle name="Note 5 2 2 11" xfId="32702" xr:uid="{E23814D4-A763-481E-9B04-4295419E77ED}"/>
    <cellStyle name="Note 5 2 2 11 2" xfId="32703" xr:uid="{DC42D469-8AAC-4A43-99FF-8E2120534D54}"/>
    <cellStyle name="Note 5 2 2 11 2 2" xfId="32704" xr:uid="{74AEA9CC-6D02-4D7F-9EBA-82FEC0B90A7E}"/>
    <cellStyle name="Note 5 2 2 11 3" xfId="32705" xr:uid="{CC0B2608-CB01-4B88-87BE-C119A40155AD}"/>
    <cellStyle name="Note 5 2 2 12" xfId="32706" xr:uid="{593B5CAC-66E7-494C-906C-E900140E9500}"/>
    <cellStyle name="Note 5 2 2 12 2" xfId="32707" xr:uid="{AF1C9B9E-2F51-44FC-9FE7-5237AADCC079}"/>
    <cellStyle name="Note 5 2 2 12 2 2" xfId="32708" xr:uid="{FBFA851F-72D1-4F25-BAC7-A24EC6396071}"/>
    <cellStyle name="Note 5 2 2 12 3" xfId="32709" xr:uid="{F33545B6-AEEF-4468-8D63-1A0704E1AA84}"/>
    <cellStyle name="Note 5 2 2 13" xfId="32710" xr:uid="{B2D42055-A23C-4A2D-B351-734C3A0A1B3E}"/>
    <cellStyle name="Note 5 2 2 13 2" xfId="32711" xr:uid="{9A714B3C-AA06-4C1E-A688-5129641EF440}"/>
    <cellStyle name="Note 5 2 2 13 2 2" xfId="32712" xr:uid="{25304EA0-C679-4484-85DF-AB9B84785C43}"/>
    <cellStyle name="Note 5 2 2 13 3" xfId="32713" xr:uid="{E033E055-3DFB-4B0D-B629-852217CBAD8E}"/>
    <cellStyle name="Note 5 2 2 14" xfId="32714" xr:uid="{65BCCCB1-6C18-4708-8841-E2B63AEA9D01}"/>
    <cellStyle name="Note 5 2 2 14 2" xfId="32715" xr:uid="{85C3923F-D778-48AE-9F9C-1EAF47641BE3}"/>
    <cellStyle name="Note 5 2 2 14 2 2" xfId="32716" xr:uid="{90B43199-F754-4119-8F31-6679B98905C5}"/>
    <cellStyle name="Note 5 2 2 14 3" xfId="32717" xr:uid="{4F05E826-6E0F-4BAB-9AD4-2A324487AF4C}"/>
    <cellStyle name="Note 5 2 2 15" xfId="32718" xr:uid="{92E480D8-7FAF-401C-897D-FF7B2419237B}"/>
    <cellStyle name="Note 5 2 2 15 2" xfId="32719" xr:uid="{65B557C0-A2A2-4E86-87DE-AD28C94C3815}"/>
    <cellStyle name="Note 5 2 2 15 2 2" xfId="32720" xr:uid="{4C10B37F-2B3C-4B5E-937B-178E1909793D}"/>
    <cellStyle name="Note 5 2 2 15 3" xfId="32721" xr:uid="{44DEA534-AFF9-41E2-8AA7-CD5183AE17D8}"/>
    <cellStyle name="Note 5 2 2 16" xfId="32722" xr:uid="{58C4911C-5DD7-4919-B0B5-6F50C691E0BE}"/>
    <cellStyle name="Note 5 2 2 16 2" xfId="32723" xr:uid="{55B9D446-3335-4F0F-B7F2-2EE5876EF422}"/>
    <cellStyle name="Note 5 2 2 16 2 2" xfId="32724" xr:uid="{847D6C4B-C91A-42F9-8B71-80E6ED0FC4A3}"/>
    <cellStyle name="Note 5 2 2 16 3" xfId="32725" xr:uid="{EA0CA442-7DA1-4A16-A4B7-648F0C655567}"/>
    <cellStyle name="Note 5 2 2 17" xfId="32726" xr:uid="{78C288E7-E008-4AD0-9DC0-7D3761B14774}"/>
    <cellStyle name="Note 5 2 2 17 2" xfId="32727" xr:uid="{B17F18D9-350E-4970-B65E-1AD7FA41D98C}"/>
    <cellStyle name="Note 5 2 2 17 2 2" xfId="32728" xr:uid="{23A5E884-6A72-4DF7-83FB-57FBE5395E02}"/>
    <cellStyle name="Note 5 2 2 17 3" xfId="32729" xr:uid="{05704096-6798-408D-B089-3271CFCA5B00}"/>
    <cellStyle name="Note 5 2 2 18" xfId="32730" xr:uid="{8C16C849-8CE1-4563-824B-D1CB711D76B3}"/>
    <cellStyle name="Note 5 2 2 18 2" xfId="32731" xr:uid="{96FB1A0A-5E77-49F8-9A52-B9DC5BC338E5}"/>
    <cellStyle name="Note 5 2 2 18 2 2" xfId="32732" xr:uid="{D6EDFD8F-CEBF-4271-AF3F-439CA2B8FFE1}"/>
    <cellStyle name="Note 5 2 2 18 3" xfId="32733" xr:uid="{7586ABAF-CF5F-468B-969F-08F5CAD9FBA0}"/>
    <cellStyle name="Note 5 2 2 19" xfId="32734" xr:uid="{F2FD2AD0-DE7B-47A8-A9D8-81B9E79D8F9D}"/>
    <cellStyle name="Note 5 2 2 19 2" xfId="32735" xr:uid="{8752DB2F-A1ED-40ED-941E-07FD90E35E70}"/>
    <cellStyle name="Note 5 2 2 19 2 2" xfId="32736" xr:uid="{08865725-E2D1-40B5-A495-19ADEBCCA632}"/>
    <cellStyle name="Note 5 2 2 19 3" xfId="32737" xr:uid="{98C095EE-F712-4EB2-BDAF-D0EE064C6F61}"/>
    <cellStyle name="Note 5 2 2 2" xfId="32738" xr:uid="{98B51F8C-213C-4A50-9195-7FC22F3447E3}"/>
    <cellStyle name="Note 5 2 2 2 10" xfId="32739" xr:uid="{1A6B2044-C250-44F4-91C6-F595BDD74786}"/>
    <cellStyle name="Note 5 2 2 2 10 2" xfId="32740" xr:uid="{2DE49213-C6A1-4153-9F5F-FB58957BF390}"/>
    <cellStyle name="Note 5 2 2 2 10 2 2" xfId="32741" xr:uid="{38191480-25FF-4740-98B0-1DC32364E995}"/>
    <cellStyle name="Note 5 2 2 2 10 3" xfId="32742" xr:uid="{ED8F6AF4-AB7B-4B22-BD34-5FA0AF8CBE3E}"/>
    <cellStyle name="Note 5 2 2 2 11" xfId="32743" xr:uid="{F17CF7D9-A446-48D8-AC0A-A82AEEB330FB}"/>
    <cellStyle name="Note 5 2 2 2 11 2" xfId="32744" xr:uid="{DD8F6731-B81B-4F8B-91A4-57D969D1BE2A}"/>
    <cellStyle name="Note 5 2 2 2 11 2 2" xfId="32745" xr:uid="{AF2E5652-B346-4995-9EF0-58CB5ACA0589}"/>
    <cellStyle name="Note 5 2 2 2 11 3" xfId="32746" xr:uid="{C91C3A7F-E0A3-4431-A59F-7A8F9435D93B}"/>
    <cellStyle name="Note 5 2 2 2 12" xfId="32747" xr:uid="{62F23690-2174-4725-9A4D-6488B5DFABA8}"/>
    <cellStyle name="Note 5 2 2 2 12 2" xfId="32748" xr:uid="{B9E87AFA-B9DB-4A7B-A245-C0CBA8ECD304}"/>
    <cellStyle name="Note 5 2 2 2 12 2 2" xfId="32749" xr:uid="{15C855F6-C3A5-4A9F-A891-623F10353587}"/>
    <cellStyle name="Note 5 2 2 2 12 3" xfId="32750" xr:uid="{144B73BF-FDE1-4CC1-A90C-20E7FC1A657A}"/>
    <cellStyle name="Note 5 2 2 2 13" xfId="32751" xr:uid="{F90FB006-F1D3-432E-BBA2-16E6614E958A}"/>
    <cellStyle name="Note 5 2 2 2 13 2" xfId="32752" xr:uid="{7A135D1E-046D-4D2A-B623-7A32D6C76A8F}"/>
    <cellStyle name="Note 5 2 2 2 13 2 2" xfId="32753" xr:uid="{BA897454-3556-45AC-BCF0-C5D3100C8C84}"/>
    <cellStyle name="Note 5 2 2 2 13 3" xfId="32754" xr:uid="{C0E4EB51-4491-434B-A447-546C2B09A010}"/>
    <cellStyle name="Note 5 2 2 2 14" xfId="32755" xr:uid="{2D359681-AAEA-4CE4-8DC2-6500A257A5DF}"/>
    <cellStyle name="Note 5 2 2 2 14 2" xfId="32756" xr:uid="{26DC991E-1387-45EB-85A0-D93D563F5D27}"/>
    <cellStyle name="Note 5 2 2 2 14 2 2" xfId="32757" xr:uid="{EDEBA054-126F-4F3B-8478-38CEA8CD7658}"/>
    <cellStyle name="Note 5 2 2 2 14 3" xfId="32758" xr:uid="{5C6007A0-66CD-4C8A-8A0D-0481E857661A}"/>
    <cellStyle name="Note 5 2 2 2 15" xfId="32759" xr:uid="{7CF19B6D-14BD-4EB6-9AE8-4223C3D62E43}"/>
    <cellStyle name="Note 5 2 2 2 15 2" xfId="32760" xr:uid="{DECB1E6F-33CA-4F64-8059-23F5E796CEA0}"/>
    <cellStyle name="Note 5 2 2 2 15 2 2" xfId="32761" xr:uid="{A95F1624-E4EC-469A-91AC-61D1AD7274C7}"/>
    <cellStyle name="Note 5 2 2 2 15 3" xfId="32762" xr:uid="{AF2DA6B7-40DC-4960-BC00-8EA1A05DC728}"/>
    <cellStyle name="Note 5 2 2 2 16" xfId="32763" xr:uid="{84E0B2FA-4828-4DF8-8C55-AD4999FA088D}"/>
    <cellStyle name="Note 5 2 2 2 16 2" xfId="32764" xr:uid="{5D06EFD4-FCC3-4035-8DC3-588642C51B28}"/>
    <cellStyle name="Note 5 2 2 2 16 2 2" xfId="32765" xr:uid="{BB63A69A-5DE8-4527-9048-8374EB64CB44}"/>
    <cellStyle name="Note 5 2 2 2 16 3" xfId="32766" xr:uid="{2587E78B-4C6C-497B-8F9A-F9AF1E5BF2FD}"/>
    <cellStyle name="Note 5 2 2 2 17" xfId="32767" xr:uid="{7AF1FD31-DB94-4E77-AF58-8EB09FF17686}"/>
    <cellStyle name="Note 5 2 2 2 17 2" xfId="32768" xr:uid="{FE323F42-1C9F-4563-B861-D2FF0E016B9B}"/>
    <cellStyle name="Note 5 2 2 2 17 2 2" xfId="32769" xr:uid="{E5893279-B53D-4A51-BF72-07C6232BD141}"/>
    <cellStyle name="Note 5 2 2 2 17 3" xfId="32770" xr:uid="{A2ABDE00-B29B-4CB2-93D9-AF67CD936BB3}"/>
    <cellStyle name="Note 5 2 2 2 18" xfId="32771" xr:uid="{18EE7836-3D6D-4EEE-9BE0-E890A8519EEE}"/>
    <cellStyle name="Note 5 2 2 2 18 2" xfId="32772" xr:uid="{19750720-7659-45D5-99C3-7F60925FC745}"/>
    <cellStyle name="Note 5 2 2 2 19" xfId="32773" xr:uid="{F2F9091D-F6B1-4B8D-8A64-3F0E137E2EAF}"/>
    <cellStyle name="Note 5 2 2 2 2" xfId="32774" xr:uid="{E7361F0C-5846-4D46-9957-E2BCD2D95D75}"/>
    <cellStyle name="Note 5 2 2 2 2 10" xfId="32775" xr:uid="{BCA58945-F280-4097-8956-A8590C1A6C5F}"/>
    <cellStyle name="Note 5 2 2 2 2 10 2" xfId="32776" xr:uid="{69AF975A-641B-4BC4-86EA-4BB9E3779894}"/>
    <cellStyle name="Note 5 2 2 2 2 10 2 2" xfId="32777" xr:uid="{01FE29A0-F1E1-40BA-8FEE-C19255F90089}"/>
    <cellStyle name="Note 5 2 2 2 2 10 3" xfId="32778" xr:uid="{7855F1D9-8850-4A07-B9DE-AC728C39E674}"/>
    <cellStyle name="Note 5 2 2 2 2 11" xfId="32779" xr:uid="{4261AFE5-89F7-4008-9861-5F0A00B50ED6}"/>
    <cellStyle name="Note 5 2 2 2 2 11 2" xfId="32780" xr:uid="{1EDFBB7E-E80F-4CA2-83E6-4E44DFEC647D}"/>
    <cellStyle name="Note 5 2 2 2 2 11 2 2" xfId="32781" xr:uid="{89F8C9E0-B2A6-45B2-BC2F-F5801AC31BC9}"/>
    <cellStyle name="Note 5 2 2 2 2 11 3" xfId="32782" xr:uid="{9BCEF473-CDB8-4EBB-A928-61128475431C}"/>
    <cellStyle name="Note 5 2 2 2 2 12" xfId="32783" xr:uid="{335F5EA3-EA61-4D94-99DE-8D4763BDD246}"/>
    <cellStyle name="Note 5 2 2 2 2 12 2" xfId="32784" xr:uid="{5BACEA37-4FD2-46E9-A5DD-3B3BFBCA025F}"/>
    <cellStyle name="Note 5 2 2 2 2 12 2 2" xfId="32785" xr:uid="{4F416CAD-87B3-4E33-88DE-92FDE18BCBFD}"/>
    <cellStyle name="Note 5 2 2 2 2 12 3" xfId="32786" xr:uid="{E9960CB1-BE11-40D1-866D-19DA4D549D5D}"/>
    <cellStyle name="Note 5 2 2 2 2 13" xfId="32787" xr:uid="{E43F9270-635D-4A74-9113-41CC8777C8F6}"/>
    <cellStyle name="Note 5 2 2 2 2 13 2" xfId="32788" xr:uid="{04AF76A0-E793-465F-9BB6-FAA740A5BF44}"/>
    <cellStyle name="Note 5 2 2 2 2 13 2 2" xfId="32789" xr:uid="{B2190BFC-49D2-4C10-A6B9-92E138A2B4EF}"/>
    <cellStyle name="Note 5 2 2 2 2 13 3" xfId="32790" xr:uid="{7B5F33CA-0044-418C-88D8-7CC3BD695DB7}"/>
    <cellStyle name="Note 5 2 2 2 2 14" xfId="32791" xr:uid="{B37D283D-ED08-4CAD-A89D-14930EBB46EA}"/>
    <cellStyle name="Note 5 2 2 2 2 14 2" xfId="32792" xr:uid="{3105F77A-0BFE-4B80-9646-10E28E34C25A}"/>
    <cellStyle name="Note 5 2 2 2 2 14 2 2" xfId="32793" xr:uid="{990FE856-4261-4A38-BEC6-3358B89D5D1A}"/>
    <cellStyle name="Note 5 2 2 2 2 14 3" xfId="32794" xr:uid="{3C7824E3-93D8-47A5-8683-FFD3F7B3E2F9}"/>
    <cellStyle name="Note 5 2 2 2 2 15" xfId="32795" xr:uid="{2A9C85D2-4D80-416F-8838-D299D83BBB55}"/>
    <cellStyle name="Note 5 2 2 2 2 15 2" xfId="32796" xr:uid="{6F5B2881-FDE8-4DA5-98C9-CB47EDAF8D06}"/>
    <cellStyle name="Note 5 2 2 2 2 15 2 2" xfId="32797" xr:uid="{232A391C-44A1-4269-BDB3-7E5167CEE693}"/>
    <cellStyle name="Note 5 2 2 2 2 15 3" xfId="32798" xr:uid="{AD83E12B-A334-41F1-ACFC-E97AE9D403AC}"/>
    <cellStyle name="Note 5 2 2 2 2 16" xfId="32799" xr:uid="{B549B9D1-A1A6-45F3-9F48-3CEBCBCE30E1}"/>
    <cellStyle name="Note 5 2 2 2 2 16 2" xfId="32800" xr:uid="{F56029B7-4497-4087-9581-1777B8CE4560}"/>
    <cellStyle name="Note 5 2 2 2 2 16 2 2" xfId="32801" xr:uid="{0C0A28CE-C950-4145-9616-1B2DC37F19DC}"/>
    <cellStyle name="Note 5 2 2 2 2 16 3" xfId="32802" xr:uid="{82EE2C63-5AC1-4AEE-A6C7-45DDB9FDC0B6}"/>
    <cellStyle name="Note 5 2 2 2 2 17" xfId="32803" xr:uid="{9E3AAE52-91FB-4977-B4DD-57AC71177517}"/>
    <cellStyle name="Note 5 2 2 2 2 17 2" xfId="32804" xr:uid="{F4AB3A3A-5DCE-41C8-8956-27F07DC76500}"/>
    <cellStyle name="Note 5 2 2 2 2 17 2 2" xfId="32805" xr:uid="{1DF231D6-5B2B-48A8-909E-7031E6C5FF9B}"/>
    <cellStyle name="Note 5 2 2 2 2 17 3" xfId="32806" xr:uid="{E06F6517-9ED5-4708-B107-3DFF3768FB9C}"/>
    <cellStyle name="Note 5 2 2 2 2 18" xfId="32807" xr:uid="{B7654F55-B705-4756-8A8A-794F868286C6}"/>
    <cellStyle name="Note 5 2 2 2 2 18 2" xfId="32808" xr:uid="{8931DA62-5FD5-4E59-A285-60EC2B7E5AEA}"/>
    <cellStyle name="Note 5 2 2 2 2 18 2 2" xfId="32809" xr:uid="{25D86328-E9F4-431A-9408-20604307C060}"/>
    <cellStyle name="Note 5 2 2 2 2 18 3" xfId="32810" xr:uid="{B5FDFDEA-0A79-4954-AE74-2CC3DF1444AA}"/>
    <cellStyle name="Note 5 2 2 2 2 19" xfId="32811" xr:uid="{E68FA581-6F24-413E-A806-DC731EB1540A}"/>
    <cellStyle name="Note 5 2 2 2 2 19 2" xfId="32812" xr:uid="{559D90A1-8DB8-4813-8089-AE080AAE2659}"/>
    <cellStyle name="Note 5 2 2 2 2 19 2 2" xfId="32813" xr:uid="{D2DC53D4-2748-4AAC-8CC4-0E61D1CCCD30}"/>
    <cellStyle name="Note 5 2 2 2 2 19 3" xfId="32814" xr:uid="{51D979DB-A89A-4D40-8D4D-770F6AF8C457}"/>
    <cellStyle name="Note 5 2 2 2 2 2" xfId="32815" xr:uid="{7847EF7E-5B77-4147-A84C-F9F86E3392E1}"/>
    <cellStyle name="Note 5 2 2 2 2 2 2" xfId="32816" xr:uid="{854259F3-23EE-45CC-942B-B2EB93E67E70}"/>
    <cellStyle name="Note 5 2 2 2 2 2 2 2" xfId="32817" xr:uid="{C62FB06E-CA1A-42A5-BCE8-4E7B438CE91D}"/>
    <cellStyle name="Note 5 2 2 2 2 2 2 3" xfId="32818" xr:uid="{44C62829-BEB8-4840-819D-989867142517}"/>
    <cellStyle name="Note 5 2 2 2 2 2 3" xfId="32819" xr:uid="{5EDA048D-F60D-4BE3-8056-DD14359CAA7E}"/>
    <cellStyle name="Note 5 2 2 2 2 2 3 2" xfId="32820" xr:uid="{A06C7E2E-3C61-4BE7-9374-45344A2460DB}"/>
    <cellStyle name="Note 5 2 2 2 2 2 4" xfId="32821" xr:uid="{534D10A9-A271-4EF2-BF18-460E5DC16EBD}"/>
    <cellStyle name="Note 5 2 2 2 2 20" xfId="32822" xr:uid="{AE9E0222-C55D-4309-A995-6C58C3F3DC19}"/>
    <cellStyle name="Note 5 2 2 2 2 20 2" xfId="32823" xr:uid="{858EC5DC-BF11-4307-83C7-871DEDBC9B33}"/>
    <cellStyle name="Note 5 2 2 2 2 20 2 2" xfId="32824" xr:uid="{11522D50-1E05-4F77-89FD-C6427D9361B8}"/>
    <cellStyle name="Note 5 2 2 2 2 20 3" xfId="32825" xr:uid="{E8DFF36D-09C2-4F15-8DB3-49890380B38A}"/>
    <cellStyle name="Note 5 2 2 2 2 21" xfId="32826" xr:uid="{4F0AEABA-132D-4C42-98B8-5B8C51B6E8AC}"/>
    <cellStyle name="Note 5 2 2 2 2 21 2" xfId="32827" xr:uid="{91163792-9908-4DE5-AD57-AD8C03F63D8C}"/>
    <cellStyle name="Note 5 2 2 2 2 22" xfId="32828" xr:uid="{222777C0-3479-462E-826D-4C13EA98B52A}"/>
    <cellStyle name="Note 5 2 2 2 2 23" xfId="32829" xr:uid="{57964027-A32F-4E7B-A19C-E53D0EB5306A}"/>
    <cellStyle name="Note 5 2 2 2 2 3" xfId="32830" xr:uid="{10C6B1DA-366C-42FC-99A3-717071A89B16}"/>
    <cellStyle name="Note 5 2 2 2 2 3 2" xfId="32831" xr:uid="{12DCE0FA-23C4-4492-BF0D-6AE59C7EB450}"/>
    <cellStyle name="Note 5 2 2 2 2 3 2 2" xfId="32832" xr:uid="{7DED3CFB-DD03-4FAC-B02E-643399412E41}"/>
    <cellStyle name="Note 5 2 2 2 2 3 3" xfId="32833" xr:uid="{A1BDAD2D-9328-4D26-8B1E-060080D52EC5}"/>
    <cellStyle name="Note 5 2 2 2 2 3 4" xfId="32834" xr:uid="{3FE4D17F-554B-4001-AD2F-82474C0DDC79}"/>
    <cellStyle name="Note 5 2 2 2 2 4" xfId="32835" xr:uid="{E0F47ABC-607E-4157-9035-9B9F37B0D9F2}"/>
    <cellStyle name="Note 5 2 2 2 2 4 2" xfId="32836" xr:uid="{5C2D5370-9D43-46D9-AE09-D4F3915CC56C}"/>
    <cellStyle name="Note 5 2 2 2 2 4 2 2" xfId="32837" xr:uid="{9C73F5D4-D1F6-46AB-BCFD-3F223D0C50A6}"/>
    <cellStyle name="Note 5 2 2 2 2 4 3" xfId="32838" xr:uid="{2C38FF86-405A-4F98-8BDA-D9FA1D76D5AA}"/>
    <cellStyle name="Note 5 2 2 2 2 4 4" xfId="32839" xr:uid="{D98AF57E-BD82-4674-ADCB-AD25BB065210}"/>
    <cellStyle name="Note 5 2 2 2 2 5" xfId="32840" xr:uid="{11CD3502-0983-416F-81E0-E92F569C79E1}"/>
    <cellStyle name="Note 5 2 2 2 2 5 2" xfId="32841" xr:uid="{8E488FA9-DCE6-44CE-BB8D-6C75534542AF}"/>
    <cellStyle name="Note 5 2 2 2 2 5 2 2" xfId="32842" xr:uid="{FC52ECAF-4161-470E-BCF6-F847F859913D}"/>
    <cellStyle name="Note 5 2 2 2 2 5 3" xfId="32843" xr:uid="{D844635E-B8B9-4B47-9A0B-EAFDED56EFBD}"/>
    <cellStyle name="Note 5 2 2 2 2 6" xfId="32844" xr:uid="{79E055D4-0B86-4192-842C-F715282C3496}"/>
    <cellStyle name="Note 5 2 2 2 2 6 2" xfId="32845" xr:uid="{BCEABA85-0312-43E8-9EB6-7432D70DA13A}"/>
    <cellStyle name="Note 5 2 2 2 2 6 2 2" xfId="32846" xr:uid="{EB9B582E-9766-4BE8-8C58-E26062589B12}"/>
    <cellStyle name="Note 5 2 2 2 2 6 3" xfId="32847" xr:uid="{BA053B15-2F63-48BF-BA97-8BFD02408068}"/>
    <cellStyle name="Note 5 2 2 2 2 7" xfId="32848" xr:uid="{7C8C9D59-4D58-43AC-A70F-CF3D3A4EECD3}"/>
    <cellStyle name="Note 5 2 2 2 2 7 2" xfId="32849" xr:uid="{DCFE2494-353B-4878-91C1-55A3B60D7CCD}"/>
    <cellStyle name="Note 5 2 2 2 2 7 2 2" xfId="32850" xr:uid="{78B990F4-F711-4992-87CE-418D1EBCBE57}"/>
    <cellStyle name="Note 5 2 2 2 2 7 3" xfId="32851" xr:uid="{F2520CC2-59CE-49CC-9262-3DB7A8AD44C2}"/>
    <cellStyle name="Note 5 2 2 2 2 8" xfId="32852" xr:uid="{E90C837A-AF5F-4EF0-9D04-6C8BE933E753}"/>
    <cellStyle name="Note 5 2 2 2 2 8 2" xfId="32853" xr:uid="{7B900990-72D5-48AD-A522-1F1E8B26B2FB}"/>
    <cellStyle name="Note 5 2 2 2 2 8 2 2" xfId="32854" xr:uid="{A3201BAF-2C00-45B2-AE76-23694A0F9A1A}"/>
    <cellStyle name="Note 5 2 2 2 2 8 3" xfId="32855" xr:uid="{9FB6994A-7E84-48DA-9107-0AB79978F683}"/>
    <cellStyle name="Note 5 2 2 2 2 9" xfId="32856" xr:uid="{CC96DC11-A77B-48E5-9A07-B789CA0E8AA2}"/>
    <cellStyle name="Note 5 2 2 2 2 9 2" xfId="32857" xr:uid="{C51CB865-8A53-4CE1-9412-76587ACCAE80}"/>
    <cellStyle name="Note 5 2 2 2 2 9 2 2" xfId="32858" xr:uid="{AF5E80E9-1569-4F79-9216-C84E7887D14A}"/>
    <cellStyle name="Note 5 2 2 2 2 9 3" xfId="32859" xr:uid="{FF567B96-3E2E-48FE-8A1B-CA419CC1A6B3}"/>
    <cellStyle name="Note 5 2 2 2 20" xfId="32860" xr:uid="{A48FD06F-AB67-49A1-88FC-4F5FBA036536}"/>
    <cellStyle name="Note 5 2 2 2 3" xfId="32861" xr:uid="{8930967A-0EBE-41B7-9106-6ED346A5AA6F}"/>
    <cellStyle name="Note 5 2 2 2 3 2" xfId="32862" xr:uid="{D57C9124-5D1A-436A-9BF6-6808DD4CB630}"/>
    <cellStyle name="Note 5 2 2 2 3 2 2" xfId="32863" xr:uid="{A9D628E6-A9DA-4EF6-AF52-5C2B29FD4933}"/>
    <cellStyle name="Note 5 2 2 2 3 2 3" xfId="32864" xr:uid="{B94F4AE2-93EB-483B-9F87-36AB004E4BD6}"/>
    <cellStyle name="Note 5 2 2 2 3 3" xfId="32865" xr:uid="{50A01CF9-940F-4C89-A109-EED3C835E503}"/>
    <cellStyle name="Note 5 2 2 2 3 3 2" xfId="32866" xr:uid="{6CA52FB1-D272-47EB-B355-D24A73DD2D55}"/>
    <cellStyle name="Note 5 2 2 2 3 4" xfId="32867" xr:uid="{7965CB5A-094A-401A-B66D-23CDBD041CF2}"/>
    <cellStyle name="Note 5 2 2 2 4" xfId="32868" xr:uid="{D4E240FB-46ED-4F57-9211-6D2CF1FF0347}"/>
    <cellStyle name="Note 5 2 2 2 4 2" xfId="32869" xr:uid="{A40817E9-3632-40FD-BF14-D680621FDD64}"/>
    <cellStyle name="Note 5 2 2 2 4 2 2" xfId="32870" xr:uid="{BD9B05E9-C332-4AC9-9671-84DA5556A7B8}"/>
    <cellStyle name="Note 5 2 2 2 4 3" xfId="32871" xr:uid="{A718032B-3647-4FF3-B3B5-F7E68D4980DD}"/>
    <cellStyle name="Note 5 2 2 2 4 4" xfId="32872" xr:uid="{B7DF6AA7-4B92-470F-B021-AABB07B61710}"/>
    <cellStyle name="Note 5 2 2 2 5" xfId="32873" xr:uid="{BE357FE3-2FAA-4436-B1BB-02C0A24B5E87}"/>
    <cellStyle name="Note 5 2 2 2 5 2" xfId="32874" xr:uid="{45BC41E6-F8B5-44F5-AEE4-A7F46EA128C9}"/>
    <cellStyle name="Note 5 2 2 2 5 2 2" xfId="32875" xr:uid="{940F2A48-0697-495F-BEC9-B0075E88353C}"/>
    <cellStyle name="Note 5 2 2 2 5 3" xfId="32876" xr:uid="{3C815C14-B493-4256-B80D-178543692EE1}"/>
    <cellStyle name="Note 5 2 2 2 5 4" xfId="32877" xr:uid="{B95FFD5D-58B5-42AC-8869-AC39405392E1}"/>
    <cellStyle name="Note 5 2 2 2 6" xfId="32878" xr:uid="{FF9A25FA-F8D8-478B-B8C2-ECB68839CB7E}"/>
    <cellStyle name="Note 5 2 2 2 6 2" xfId="32879" xr:uid="{60EAD149-1A91-467B-A2F9-1B2776810126}"/>
    <cellStyle name="Note 5 2 2 2 6 2 2" xfId="32880" xr:uid="{E125A39F-1D55-49D3-A29F-0720F633AE29}"/>
    <cellStyle name="Note 5 2 2 2 6 3" xfId="32881" xr:uid="{E788097E-07CB-4A26-A87D-AAF76C4DB74F}"/>
    <cellStyle name="Note 5 2 2 2 7" xfId="32882" xr:uid="{AA97A224-DDE4-4BBD-9BB3-24908DDF1AA5}"/>
    <cellStyle name="Note 5 2 2 2 7 2" xfId="32883" xr:uid="{FA1CF25F-195F-4EAB-99BA-17CF491F3208}"/>
    <cellStyle name="Note 5 2 2 2 7 2 2" xfId="32884" xr:uid="{AD00CC05-565E-487A-A6D9-CE92777F24C6}"/>
    <cellStyle name="Note 5 2 2 2 7 3" xfId="32885" xr:uid="{82B878A5-46DF-4AC0-AE48-9A74EDD03F79}"/>
    <cellStyle name="Note 5 2 2 2 8" xfId="32886" xr:uid="{2A305EC0-3100-4968-A12A-45A644F534BA}"/>
    <cellStyle name="Note 5 2 2 2 8 2" xfId="32887" xr:uid="{4EFA1C82-D340-480D-A0D5-E64535F58E73}"/>
    <cellStyle name="Note 5 2 2 2 8 2 2" xfId="32888" xr:uid="{1DFABC41-DBC4-49FF-AC56-188F69283CDF}"/>
    <cellStyle name="Note 5 2 2 2 8 3" xfId="32889" xr:uid="{925822A6-C392-4545-8981-258F55989CD4}"/>
    <cellStyle name="Note 5 2 2 2 9" xfId="32890" xr:uid="{742C5B86-5D5F-49E1-BBF7-571267760601}"/>
    <cellStyle name="Note 5 2 2 2 9 2" xfId="32891" xr:uid="{61704321-6DBD-470A-A89C-EC5D3984F3DE}"/>
    <cellStyle name="Note 5 2 2 2 9 2 2" xfId="32892" xr:uid="{D84FD046-08ED-43AE-BB83-0A139DFB1144}"/>
    <cellStyle name="Note 5 2 2 2 9 3" xfId="32893" xr:uid="{9867D592-8FFD-469F-88E5-FB6D0007C961}"/>
    <cellStyle name="Note 5 2 2 20" xfId="32894" xr:uid="{68A75EAF-CE7A-4322-8DE6-50CC7792ED40}"/>
    <cellStyle name="Note 5 2 2 20 2" xfId="32895" xr:uid="{4476E701-541F-412E-87AD-5CF4B2797AEA}"/>
    <cellStyle name="Note 5 2 2 20 2 2" xfId="32896" xr:uid="{68C032ED-0774-49BB-9E38-1600526B761E}"/>
    <cellStyle name="Note 5 2 2 20 3" xfId="32897" xr:uid="{07624E8F-8C74-420B-B8C6-D11E2015B05B}"/>
    <cellStyle name="Note 5 2 2 21" xfId="32898" xr:uid="{3FF54E7D-BCED-466C-BDB4-9CA45570DBAC}"/>
    <cellStyle name="Note 5 2 2 21 2" xfId="32899" xr:uid="{3A058AD6-38CF-4F42-B791-EFA4F925F0AE}"/>
    <cellStyle name="Note 5 2 2 22" xfId="32900" xr:uid="{B7387DE0-599A-4775-95DA-07239C7A0D27}"/>
    <cellStyle name="Note 5 2 2 23" xfId="32901" xr:uid="{471F7873-686A-4354-8BA6-151EDDAF2D8B}"/>
    <cellStyle name="Note 5 2 2 3" xfId="32902" xr:uid="{81179F16-F40C-4CC7-AA6E-BFCDF4078F5A}"/>
    <cellStyle name="Note 5 2 2 3 10" xfId="32903" xr:uid="{9BF88754-5466-49AC-A385-84B5E80C69A0}"/>
    <cellStyle name="Note 5 2 2 3 10 2" xfId="32904" xr:uid="{FC98CAFD-069B-4568-8A86-6A42F50E86A8}"/>
    <cellStyle name="Note 5 2 2 3 10 2 2" xfId="32905" xr:uid="{444BCA1F-7524-4040-9F62-D49324934B56}"/>
    <cellStyle name="Note 5 2 2 3 10 3" xfId="32906" xr:uid="{65AF6A9C-DDA0-4867-ABFD-E3C33FB500A3}"/>
    <cellStyle name="Note 5 2 2 3 11" xfId="32907" xr:uid="{629AF519-59BC-4B9D-B1DC-D974649F71FD}"/>
    <cellStyle name="Note 5 2 2 3 11 2" xfId="32908" xr:uid="{012882FB-BDD7-41F9-840A-3AC1F52771DA}"/>
    <cellStyle name="Note 5 2 2 3 11 2 2" xfId="32909" xr:uid="{4810BA34-C855-4BFE-B591-E4E1B6061D7D}"/>
    <cellStyle name="Note 5 2 2 3 11 3" xfId="32910" xr:uid="{989AFB57-F428-4368-81C8-E8A485E17608}"/>
    <cellStyle name="Note 5 2 2 3 12" xfId="32911" xr:uid="{512551CC-5FC1-4CCD-A877-2583C757A7D5}"/>
    <cellStyle name="Note 5 2 2 3 12 2" xfId="32912" xr:uid="{B94CBB26-54CF-4CC6-A281-3A679720946F}"/>
    <cellStyle name="Note 5 2 2 3 12 2 2" xfId="32913" xr:uid="{FBBD206B-0C11-44E7-B3EA-EEBE4CDCBE10}"/>
    <cellStyle name="Note 5 2 2 3 12 3" xfId="32914" xr:uid="{ED692EC5-1713-4899-B12B-532D180A602B}"/>
    <cellStyle name="Note 5 2 2 3 13" xfId="32915" xr:uid="{98468D9F-68D7-4D88-97B6-FEC9874524F1}"/>
    <cellStyle name="Note 5 2 2 3 13 2" xfId="32916" xr:uid="{74995D80-3F88-489E-9EF1-9A11F3040B65}"/>
    <cellStyle name="Note 5 2 2 3 13 2 2" xfId="32917" xr:uid="{4B945267-1A99-4E4A-9891-1773E416D5AC}"/>
    <cellStyle name="Note 5 2 2 3 13 3" xfId="32918" xr:uid="{D8886003-1E4F-496C-9DF2-EC0EE335ACFC}"/>
    <cellStyle name="Note 5 2 2 3 14" xfId="32919" xr:uid="{BD3EA896-5C5D-4272-A46F-D43F5ECAE907}"/>
    <cellStyle name="Note 5 2 2 3 14 2" xfId="32920" xr:uid="{3A04B9A8-8D79-4F13-9006-0405EA66A63D}"/>
    <cellStyle name="Note 5 2 2 3 14 2 2" xfId="32921" xr:uid="{12A0088F-7A2E-4BB1-8019-982868361326}"/>
    <cellStyle name="Note 5 2 2 3 14 3" xfId="32922" xr:uid="{BC3AFAA0-B75F-45D2-A62E-730C1F64A3B8}"/>
    <cellStyle name="Note 5 2 2 3 15" xfId="32923" xr:uid="{60AF71F1-3B5A-431C-ADF9-43622A7A95DE}"/>
    <cellStyle name="Note 5 2 2 3 15 2" xfId="32924" xr:uid="{087C1ED3-EE35-4A5D-8BAB-D4A81063F0B4}"/>
    <cellStyle name="Note 5 2 2 3 15 2 2" xfId="32925" xr:uid="{5590C009-C418-4345-AEAA-4FDB0FC0D9F3}"/>
    <cellStyle name="Note 5 2 2 3 15 3" xfId="32926" xr:uid="{EAB2C904-999D-4254-BD98-4540A02EA8A9}"/>
    <cellStyle name="Note 5 2 2 3 16" xfId="32927" xr:uid="{592F0DD3-AAC6-43F8-9449-7A7845109B86}"/>
    <cellStyle name="Note 5 2 2 3 16 2" xfId="32928" xr:uid="{BD09252F-AE2E-4262-B443-D66C5E3D1FA4}"/>
    <cellStyle name="Note 5 2 2 3 16 2 2" xfId="32929" xr:uid="{0A257504-52B8-4630-BDBC-DE490299D889}"/>
    <cellStyle name="Note 5 2 2 3 16 3" xfId="32930" xr:uid="{8A99E519-08FB-4060-BED3-1F887D185121}"/>
    <cellStyle name="Note 5 2 2 3 17" xfId="32931" xr:uid="{9D50F4DD-0ACB-42A9-AE32-3937EAF398BF}"/>
    <cellStyle name="Note 5 2 2 3 17 2" xfId="32932" xr:uid="{C2C9907C-A53E-4842-9C43-4165038493D4}"/>
    <cellStyle name="Note 5 2 2 3 17 2 2" xfId="32933" xr:uid="{D5DA169E-7317-45B7-B7CA-0147C78B17AE}"/>
    <cellStyle name="Note 5 2 2 3 17 3" xfId="32934" xr:uid="{DA983332-31EE-459D-8CC2-ED20B62D3ED0}"/>
    <cellStyle name="Note 5 2 2 3 18" xfId="32935" xr:uid="{7E80ABD8-4E43-4FE2-B592-61B42999BAA2}"/>
    <cellStyle name="Note 5 2 2 3 18 2" xfId="32936" xr:uid="{01F2CBB3-3F16-48AC-918D-0973F1A071A2}"/>
    <cellStyle name="Note 5 2 2 3 19" xfId="32937" xr:uid="{5CE014B0-6C46-4C5A-A000-D534B2AC5BCE}"/>
    <cellStyle name="Note 5 2 2 3 2" xfId="32938" xr:uid="{C7B65ED8-5955-4AAF-9889-12D41415419B}"/>
    <cellStyle name="Note 5 2 2 3 2 10" xfId="32939" xr:uid="{769AD403-E401-4ED9-ABF3-4FD94A0B8F5B}"/>
    <cellStyle name="Note 5 2 2 3 2 10 2" xfId="32940" xr:uid="{3FAA7A7F-0E14-4E96-9FCF-C3517E6615D1}"/>
    <cellStyle name="Note 5 2 2 3 2 10 2 2" xfId="32941" xr:uid="{43BFEAB2-FD27-44AA-BC4A-F76471CBD485}"/>
    <cellStyle name="Note 5 2 2 3 2 10 3" xfId="32942" xr:uid="{8789157C-21C7-48C6-836D-9D65728BCB14}"/>
    <cellStyle name="Note 5 2 2 3 2 11" xfId="32943" xr:uid="{352DB0E3-6100-4BA5-A18C-20531BC60A51}"/>
    <cellStyle name="Note 5 2 2 3 2 11 2" xfId="32944" xr:uid="{D2EF2ED7-0253-434A-8C2F-91B545AC5A5B}"/>
    <cellStyle name="Note 5 2 2 3 2 11 2 2" xfId="32945" xr:uid="{4D77029E-4126-4B37-92FD-9FB6368AA3EA}"/>
    <cellStyle name="Note 5 2 2 3 2 11 3" xfId="32946" xr:uid="{22E0785B-D649-4800-A61B-C6E4A5C87CCE}"/>
    <cellStyle name="Note 5 2 2 3 2 12" xfId="32947" xr:uid="{3C6326BF-C8D1-464F-BAFE-FB107C1BA06B}"/>
    <cellStyle name="Note 5 2 2 3 2 12 2" xfId="32948" xr:uid="{12328265-C491-4337-A2A7-DADECA9E8651}"/>
    <cellStyle name="Note 5 2 2 3 2 12 2 2" xfId="32949" xr:uid="{56665FD9-368B-4748-9B2F-CDF9EB75154E}"/>
    <cellStyle name="Note 5 2 2 3 2 12 3" xfId="32950" xr:uid="{31F68823-9027-4A4F-8B5A-FE3B71645E20}"/>
    <cellStyle name="Note 5 2 2 3 2 13" xfId="32951" xr:uid="{E1EA9A87-9B8D-4B0E-ABFB-9E6B12671DB7}"/>
    <cellStyle name="Note 5 2 2 3 2 13 2" xfId="32952" xr:uid="{E8C1A674-9351-4593-AA67-A899911D6DC6}"/>
    <cellStyle name="Note 5 2 2 3 2 13 2 2" xfId="32953" xr:uid="{353923E0-6190-4C1C-854E-6499D344FCAF}"/>
    <cellStyle name="Note 5 2 2 3 2 13 3" xfId="32954" xr:uid="{59D33EB3-B3A6-461F-AD8C-0D6A6688372E}"/>
    <cellStyle name="Note 5 2 2 3 2 14" xfId="32955" xr:uid="{43200BAC-20ED-4ACE-9426-CBBF012D0FB0}"/>
    <cellStyle name="Note 5 2 2 3 2 14 2" xfId="32956" xr:uid="{640360CD-50F2-4AFA-AEB1-6CC874F5A2CB}"/>
    <cellStyle name="Note 5 2 2 3 2 14 2 2" xfId="32957" xr:uid="{D63DC09A-4F07-4772-BF79-0BA86D0FB7B5}"/>
    <cellStyle name="Note 5 2 2 3 2 14 3" xfId="32958" xr:uid="{F9DC7233-362E-4C32-AC2B-BCF1A2137564}"/>
    <cellStyle name="Note 5 2 2 3 2 15" xfId="32959" xr:uid="{BE170272-EE83-4AD1-9E92-E14F3D9132E5}"/>
    <cellStyle name="Note 5 2 2 3 2 15 2" xfId="32960" xr:uid="{2478894F-47CB-4AE4-A266-13B7FAEC3DEB}"/>
    <cellStyle name="Note 5 2 2 3 2 15 2 2" xfId="32961" xr:uid="{4B8CAAA2-7D7B-4FFC-85B8-C3CA43BFBF09}"/>
    <cellStyle name="Note 5 2 2 3 2 15 3" xfId="32962" xr:uid="{72A563A8-6B65-4866-99CD-83907116B7EA}"/>
    <cellStyle name="Note 5 2 2 3 2 16" xfId="32963" xr:uid="{8BAA8EED-071E-44A3-8056-D16C6AE0C2B7}"/>
    <cellStyle name="Note 5 2 2 3 2 16 2" xfId="32964" xr:uid="{1A0A2FC8-F22C-4A24-871E-B1F1A6F31D9A}"/>
    <cellStyle name="Note 5 2 2 3 2 16 2 2" xfId="32965" xr:uid="{6B6C4176-9BF4-4D8A-A7DD-0E8310E53A32}"/>
    <cellStyle name="Note 5 2 2 3 2 16 3" xfId="32966" xr:uid="{2F4F2C22-0CE0-47BC-9236-C13435C3943A}"/>
    <cellStyle name="Note 5 2 2 3 2 17" xfId="32967" xr:uid="{B6AD4C0C-A176-4D7B-A243-48D980490C65}"/>
    <cellStyle name="Note 5 2 2 3 2 17 2" xfId="32968" xr:uid="{FB86FC18-627F-414B-B7D7-30B388BF7E36}"/>
    <cellStyle name="Note 5 2 2 3 2 17 2 2" xfId="32969" xr:uid="{355D3D96-2A62-4F42-9D70-0F852ED23440}"/>
    <cellStyle name="Note 5 2 2 3 2 17 3" xfId="32970" xr:uid="{F61D62A1-7ED7-4CB8-BAFB-C06430FF9991}"/>
    <cellStyle name="Note 5 2 2 3 2 18" xfId="32971" xr:uid="{988EAFF6-54A6-4F7B-8BBC-EEB7CB83F13C}"/>
    <cellStyle name="Note 5 2 2 3 2 18 2" xfId="32972" xr:uid="{66473A61-CBCF-41EA-8DDB-ED17C44B2487}"/>
    <cellStyle name="Note 5 2 2 3 2 18 2 2" xfId="32973" xr:uid="{5D1C9F37-D17F-49AD-840D-29E188A9D80A}"/>
    <cellStyle name="Note 5 2 2 3 2 18 3" xfId="32974" xr:uid="{D99470D0-7062-42AD-BD35-F282F644C370}"/>
    <cellStyle name="Note 5 2 2 3 2 19" xfId="32975" xr:uid="{9DE010C6-BCAB-41DC-A061-574DE3EEEE4A}"/>
    <cellStyle name="Note 5 2 2 3 2 19 2" xfId="32976" xr:uid="{79BBA64A-7223-4CAC-9188-55601CF2C974}"/>
    <cellStyle name="Note 5 2 2 3 2 19 2 2" xfId="32977" xr:uid="{6C51D0A8-2665-4648-8250-0DAE0A16AA40}"/>
    <cellStyle name="Note 5 2 2 3 2 19 3" xfId="32978" xr:uid="{7192CEB9-B8B4-4DD6-BFDF-38235668CDA5}"/>
    <cellStyle name="Note 5 2 2 3 2 2" xfId="32979" xr:uid="{F692FB6A-A2B1-4E1E-A7E6-1882814061E9}"/>
    <cellStyle name="Note 5 2 2 3 2 2 2" xfId="32980" xr:uid="{F288B289-44C0-435D-BB1D-383E2F78DFB7}"/>
    <cellStyle name="Note 5 2 2 3 2 2 2 2" xfId="32981" xr:uid="{1A664B44-7082-4B95-94C5-C371E1765FC3}"/>
    <cellStyle name="Note 5 2 2 3 2 2 3" xfId="32982" xr:uid="{8F875592-B55E-40A0-9B12-66F985CCD0D8}"/>
    <cellStyle name="Note 5 2 2 3 2 2 4" xfId="32983" xr:uid="{01C390E5-DE60-49E9-89B6-FC9DF3F7D201}"/>
    <cellStyle name="Note 5 2 2 3 2 20" xfId="32984" xr:uid="{08CA41E4-932A-421C-A539-E009E4E1A006}"/>
    <cellStyle name="Note 5 2 2 3 2 20 2" xfId="32985" xr:uid="{0CEF6B7F-9FEA-4112-97D7-9230CA67761D}"/>
    <cellStyle name="Note 5 2 2 3 2 20 2 2" xfId="32986" xr:uid="{58B7DEA2-FD8B-4097-A3FE-B01995BA59C6}"/>
    <cellStyle name="Note 5 2 2 3 2 20 3" xfId="32987" xr:uid="{09389CD0-3718-4B0D-9953-EA0312586571}"/>
    <cellStyle name="Note 5 2 2 3 2 21" xfId="32988" xr:uid="{28FB90FD-02BD-4814-9C2F-8284EFC794A3}"/>
    <cellStyle name="Note 5 2 2 3 2 21 2" xfId="32989" xr:uid="{09D404CB-CBAF-49AD-AC82-5E6A0BD967E3}"/>
    <cellStyle name="Note 5 2 2 3 2 22" xfId="32990" xr:uid="{1EA5BFC4-531E-4475-85D8-A6A3E199504E}"/>
    <cellStyle name="Note 5 2 2 3 2 23" xfId="32991" xr:uid="{55E903A9-FEF5-4A59-B267-C0361EC117E7}"/>
    <cellStyle name="Note 5 2 2 3 2 3" xfId="32992" xr:uid="{05517998-0378-4112-A21B-E2BC5A900C40}"/>
    <cellStyle name="Note 5 2 2 3 2 3 2" xfId="32993" xr:uid="{B6FD6B3F-5080-4B76-8BA2-E935B29B918D}"/>
    <cellStyle name="Note 5 2 2 3 2 3 2 2" xfId="32994" xr:uid="{D37E2A19-11CB-4B03-83A1-44991D682D16}"/>
    <cellStyle name="Note 5 2 2 3 2 3 3" xfId="32995" xr:uid="{639DB9AC-F2E1-4CA3-83C5-9299521021F4}"/>
    <cellStyle name="Note 5 2 2 3 2 3 4" xfId="32996" xr:uid="{5DD9B5CE-683E-4C9F-A71A-3D58EA6605BE}"/>
    <cellStyle name="Note 5 2 2 3 2 4" xfId="32997" xr:uid="{5A0C2A5B-9922-48A9-9537-986EACB36CC1}"/>
    <cellStyle name="Note 5 2 2 3 2 4 2" xfId="32998" xr:uid="{E61138CF-5E78-4DC3-97DD-4D02450B7AA4}"/>
    <cellStyle name="Note 5 2 2 3 2 4 2 2" xfId="32999" xr:uid="{A6E8E734-930B-4986-939A-9765ABAED13D}"/>
    <cellStyle name="Note 5 2 2 3 2 4 3" xfId="33000" xr:uid="{10434DC0-1895-495C-AD73-E377997CD06C}"/>
    <cellStyle name="Note 5 2 2 3 2 5" xfId="33001" xr:uid="{EA46DF66-50E1-4BCE-AC7B-38A7B482A7ED}"/>
    <cellStyle name="Note 5 2 2 3 2 5 2" xfId="33002" xr:uid="{5D7367AC-FCA6-4EBD-9BFE-A0A21F65D7F3}"/>
    <cellStyle name="Note 5 2 2 3 2 5 2 2" xfId="33003" xr:uid="{F33A306F-CBFB-4712-BADD-5746D73FDC3F}"/>
    <cellStyle name="Note 5 2 2 3 2 5 3" xfId="33004" xr:uid="{F99B6BB3-9F7F-439E-913C-12CE872DD4CF}"/>
    <cellStyle name="Note 5 2 2 3 2 6" xfId="33005" xr:uid="{F5149016-80B7-4F43-B9DE-A60ABBA469CA}"/>
    <cellStyle name="Note 5 2 2 3 2 6 2" xfId="33006" xr:uid="{53F5D64A-19B5-4120-9002-FF68F281AFB6}"/>
    <cellStyle name="Note 5 2 2 3 2 6 2 2" xfId="33007" xr:uid="{4FF80D96-3EB9-401F-96B9-2105FD734866}"/>
    <cellStyle name="Note 5 2 2 3 2 6 3" xfId="33008" xr:uid="{A80AB6ED-1917-46E6-9C46-F9B984A2B43E}"/>
    <cellStyle name="Note 5 2 2 3 2 7" xfId="33009" xr:uid="{A83FE852-58E7-40C7-AA68-C81416CC89AE}"/>
    <cellStyle name="Note 5 2 2 3 2 7 2" xfId="33010" xr:uid="{62B47C8D-A4EA-4039-AC7A-C87CF00F5175}"/>
    <cellStyle name="Note 5 2 2 3 2 7 2 2" xfId="33011" xr:uid="{27436DDD-0CB9-4F9E-B926-0599BC9A6FB7}"/>
    <cellStyle name="Note 5 2 2 3 2 7 3" xfId="33012" xr:uid="{D62E04EF-E5FC-4822-859D-C7CD1A255E62}"/>
    <cellStyle name="Note 5 2 2 3 2 8" xfId="33013" xr:uid="{5C6D0DC2-67D0-4D40-9B9A-E23B4B842D31}"/>
    <cellStyle name="Note 5 2 2 3 2 8 2" xfId="33014" xr:uid="{AF9D2ABB-C312-4DD3-9545-2EC4B8C14FC9}"/>
    <cellStyle name="Note 5 2 2 3 2 8 2 2" xfId="33015" xr:uid="{C6B026BC-814F-49FF-B15A-88894BDFC5C5}"/>
    <cellStyle name="Note 5 2 2 3 2 8 3" xfId="33016" xr:uid="{C4EC4132-AE6B-481A-8405-8F4F1EDC4E20}"/>
    <cellStyle name="Note 5 2 2 3 2 9" xfId="33017" xr:uid="{2DDD4326-DDE2-47CF-BB56-AA433E3E2AB7}"/>
    <cellStyle name="Note 5 2 2 3 2 9 2" xfId="33018" xr:uid="{A14316C3-E263-4B0F-9605-A414814F708F}"/>
    <cellStyle name="Note 5 2 2 3 2 9 2 2" xfId="33019" xr:uid="{520B1EB2-8AD8-4F85-AB0B-8FC083966B8E}"/>
    <cellStyle name="Note 5 2 2 3 2 9 3" xfId="33020" xr:uid="{DF8B85F1-5E9A-4D96-A760-E735774E5B45}"/>
    <cellStyle name="Note 5 2 2 3 20" xfId="33021" xr:uid="{8837910B-1B79-4D27-A2B4-944772A18EA5}"/>
    <cellStyle name="Note 5 2 2 3 3" xfId="33022" xr:uid="{A4DF9694-BC89-4FF6-B4DD-E56FB6CF8533}"/>
    <cellStyle name="Note 5 2 2 3 3 2" xfId="33023" xr:uid="{40CDB3FB-7186-490C-AD0F-2FB83DF57997}"/>
    <cellStyle name="Note 5 2 2 3 3 2 2" xfId="33024" xr:uid="{C7148F51-34A3-48DE-B3A2-3BBBA5CC52BA}"/>
    <cellStyle name="Note 5 2 2 3 3 3" xfId="33025" xr:uid="{9E4F995C-430F-42E1-9C00-B7E1A9C74481}"/>
    <cellStyle name="Note 5 2 2 3 3 4" xfId="33026" xr:uid="{F0B4D93C-6117-453C-8E00-8EC98A2FB736}"/>
    <cellStyle name="Note 5 2 2 3 4" xfId="33027" xr:uid="{08A3D38F-9814-448B-9C9E-13979B1EDC6C}"/>
    <cellStyle name="Note 5 2 2 3 4 2" xfId="33028" xr:uid="{E721CB18-6683-448F-BB96-BF4FBFB48698}"/>
    <cellStyle name="Note 5 2 2 3 4 2 2" xfId="33029" xr:uid="{74695DED-720A-4C0B-990D-30A2FE217888}"/>
    <cellStyle name="Note 5 2 2 3 4 3" xfId="33030" xr:uid="{4913BD72-6A87-4F90-8D0E-65B0FF5B224A}"/>
    <cellStyle name="Note 5 2 2 3 4 4" xfId="33031" xr:uid="{C443B809-6349-42C7-882F-F108A98C2778}"/>
    <cellStyle name="Note 5 2 2 3 5" xfId="33032" xr:uid="{B47EE0BA-EFBE-426A-915A-028DF57A53D9}"/>
    <cellStyle name="Note 5 2 2 3 5 2" xfId="33033" xr:uid="{10E34BC2-2C82-4609-A44D-C95AEAE03DF0}"/>
    <cellStyle name="Note 5 2 2 3 5 2 2" xfId="33034" xr:uid="{C17E7DAD-124F-4A5F-9768-C75CA4985477}"/>
    <cellStyle name="Note 5 2 2 3 5 3" xfId="33035" xr:uid="{A52052DE-0E10-4F13-80E9-E1D77D836093}"/>
    <cellStyle name="Note 5 2 2 3 6" xfId="33036" xr:uid="{C3320E52-3F11-48F3-95AF-D8A1A715400B}"/>
    <cellStyle name="Note 5 2 2 3 6 2" xfId="33037" xr:uid="{BB8539B6-A354-447D-BBB0-85E0F5B45F58}"/>
    <cellStyle name="Note 5 2 2 3 6 2 2" xfId="33038" xr:uid="{8C531E80-3181-4C2F-904E-7C5B0B09F4F7}"/>
    <cellStyle name="Note 5 2 2 3 6 3" xfId="33039" xr:uid="{7412FD96-1DEC-4BE7-BF32-5AF411DA91EA}"/>
    <cellStyle name="Note 5 2 2 3 7" xfId="33040" xr:uid="{390EDB3A-C226-40CD-BE71-4B9FE08D1830}"/>
    <cellStyle name="Note 5 2 2 3 7 2" xfId="33041" xr:uid="{927F25CD-4230-4457-A269-3F9487CC08D6}"/>
    <cellStyle name="Note 5 2 2 3 7 2 2" xfId="33042" xr:uid="{2DC394BD-2D72-4582-BCC5-5976F362D3BB}"/>
    <cellStyle name="Note 5 2 2 3 7 3" xfId="33043" xr:uid="{D2635C85-0D36-4A5F-ABEE-ABB1D6AD5103}"/>
    <cellStyle name="Note 5 2 2 3 8" xfId="33044" xr:uid="{F9CE953E-DBF8-40BB-B1DA-A246507C8BB7}"/>
    <cellStyle name="Note 5 2 2 3 8 2" xfId="33045" xr:uid="{850E9A92-E72C-4289-9962-1B4EF5A6075B}"/>
    <cellStyle name="Note 5 2 2 3 8 2 2" xfId="33046" xr:uid="{33A7CF26-B3BF-4DB9-A72C-D5F6CF390FAA}"/>
    <cellStyle name="Note 5 2 2 3 8 3" xfId="33047" xr:uid="{0454B8BF-7326-4119-8A8D-D8F95CBCA97A}"/>
    <cellStyle name="Note 5 2 2 3 9" xfId="33048" xr:uid="{87BFB778-2019-4C3E-BD42-573DB830F028}"/>
    <cellStyle name="Note 5 2 2 3 9 2" xfId="33049" xr:uid="{C299819D-BE0F-43DB-B739-529DDC7E260D}"/>
    <cellStyle name="Note 5 2 2 3 9 2 2" xfId="33050" xr:uid="{C5309597-3FA6-4F59-AF18-3E036C8F40A3}"/>
    <cellStyle name="Note 5 2 2 3 9 3" xfId="33051" xr:uid="{E2865B9C-FA2F-4EB2-B649-A1CE5FD04933}"/>
    <cellStyle name="Note 5 2 2 4" xfId="33052" xr:uid="{60482015-801F-44CE-B41C-71E483DD1651}"/>
    <cellStyle name="Note 5 2 2 4 10" xfId="33053" xr:uid="{12BE6D75-42FE-4C36-A238-81E932BF9A16}"/>
    <cellStyle name="Note 5 2 2 4 10 2" xfId="33054" xr:uid="{F70398BF-BEF5-4988-AB41-58C0432A6B9D}"/>
    <cellStyle name="Note 5 2 2 4 10 2 2" xfId="33055" xr:uid="{022455DD-6FFC-4DBC-99C6-25BF420BF78D}"/>
    <cellStyle name="Note 5 2 2 4 10 3" xfId="33056" xr:uid="{90AD95DA-865B-4F77-A963-2132C58A1535}"/>
    <cellStyle name="Note 5 2 2 4 11" xfId="33057" xr:uid="{D9A08F95-B74E-4B9A-B356-3C8EF08EC158}"/>
    <cellStyle name="Note 5 2 2 4 11 2" xfId="33058" xr:uid="{72905B53-345A-468E-B451-46FA63372992}"/>
    <cellStyle name="Note 5 2 2 4 11 2 2" xfId="33059" xr:uid="{6609AA2E-0590-4DC7-B64E-0FEB054886B1}"/>
    <cellStyle name="Note 5 2 2 4 11 3" xfId="33060" xr:uid="{7EC4C841-9323-4340-BEA2-CA7221F5AAAB}"/>
    <cellStyle name="Note 5 2 2 4 12" xfId="33061" xr:uid="{50CF7AC6-B20C-400D-8AB4-7E491455619D}"/>
    <cellStyle name="Note 5 2 2 4 12 2" xfId="33062" xr:uid="{6F9E4829-3E08-4D6D-8E78-19C96B53BAAD}"/>
    <cellStyle name="Note 5 2 2 4 12 2 2" xfId="33063" xr:uid="{F51CA957-D5F9-4F13-99EC-C80FE0CBCFA3}"/>
    <cellStyle name="Note 5 2 2 4 12 3" xfId="33064" xr:uid="{D61B89AB-C52E-4996-9E04-14751963D52F}"/>
    <cellStyle name="Note 5 2 2 4 13" xfId="33065" xr:uid="{584064C6-334D-4319-94F7-E4D6365D37ED}"/>
    <cellStyle name="Note 5 2 2 4 13 2" xfId="33066" xr:uid="{F65840C6-F94A-4D1C-9C41-AE31125EE758}"/>
    <cellStyle name="Note 5 2 2 4 13 2 2" xfId="33067" xr:uid="{11436B8A-0382-4E0A-80F5-80CCFB66E89F}"/>
    <cellStyle name="Note 5 2 2 4 13 3" xfId="33068" xr:uid="{D9299AB9-0AAF-4887-9E2E-20646DADE397}"/>
    <cellStyle name="Note 5 2 2 4 14" xfId="33069" xr:uid="{3AF72DE7-323D-4485-85CE-9698F1B7DFA2}"/>
    <cellStyle name="Note 5 2 2 4 14 2" xfId="33070" xr:uid="{417E09CA-09CB-4689-8132-C5F98C40043A}"/>
    <cellStyle name="Note 5 2 2 4 14 2 2" xfId="33071" xr:uid="{FF40A06A-6623-4C47-8DD5-3087662C049E}"/>
    <cellStyle name="Note 5 2 2 4 14 3" xfId="33072" xr:uid="{38F1F7C8-B93F-48D0-8E01-686AD4F38662}"/>
    <cellStyle name="Note 5 2 2 4 15" xfId="33073" xr:uid="{7548FA57-0BD6-437C-BCF2-6F055631D41E}"/>
    <cellStyle name="Note 5 2 2 4 15 2" xfId="33074" xr:uid="{71FAF855-8E07-4E91-8244-029D045C4E07}"/>
    <cellStyle name="Note 5 2 2 4 15 2 2" xfId="33075" xr:uid="{B9B00E64-04A4-4FA6-B98A-D5077163A3E0}"/>
    <cellStyle name="Note 5 2 2 4 15 3" xfId="33076" xr:uid="{1CAB7DA6-0202-4ED3-AE62-7BB4F0902D78}"/>
    <cellStyle name="Note 5 2 2 4 16" xfId="33077" xr:uid="{E2FA02B9-3659-4AA3-9A15-867A58CFE8FF}"/>
    <cellStyle name="Note 5 2 2 4 16 2" xfId="33078" xr:uid="{CF5BEB45-6B3D-44CA-8ED4-434D33D0B22F}"/>
    <cellStyle name="Note 5 2 2 4 16 2 2" xfId="33079" xr:uid="{87F57FB8-3E3A-4195-BA92-5C486E844A0D}"/>
    <cellStyle name="Note 5 2 2 4 16 3" xfId="33080" xr:uid="{56B914B3-76E1-4842-8F52-C1741F994E11}"/>
    <cellStyle name="Note 5 2 2 4 17" xfId="33081" xr:uid="{60E15088-870D-4424-B5B6-2AEC0D320D84}"/>
    <cellStyle name="Note 5 2 2 4 17 2" xfId="33082" xr:uid="{E2E1232F-210B-4793-9A81-5D7E40CF0528}"/>
    <cellStyle name="Note 5 2 2 4 17 2 2" xfId="33083" xr:uid="{CB565BBC-4176-46B2-8F65-19A78C549728}"/>
    <cellStyle name="Note 5 2 2 4 17 3" xfId="33084" xr:uid="{D9395C21-4066-4B8E-866A-E29234CE045C}"/>
    <cellStyle name="Note 5 2 2 4 18" xfId="33085" xr:uid="{B6FE99F9-DBD1-4F3A-848A-933C265801D4}"/>
    <cellStyle name="Note 5 2 2 4 18 2" xfId="33086" xr:uid="{89BDE681-E80D-4650-BB89-BDF6AFDBF764}"/>
    <cellStyle name="Note 5 2 2 4 18 2 2" xfId="33087" xr:uid="{F9964490-ABC2-43D4-BBF4-C155530985FD}"/>
    <cellStyle name="Note 5 2 2 4 18 3" xfId="33088" xr:uid="{9F53D464-08FD-452A-8415-548DE5FD9BD9}"/>
    <cellStyle name="Note 5 2 2 4 19" xfId="33089" xr:uid="{4270EDCD-4609-4775-919C-4A2929364A96}"/>
    <cellStyle name="Note 5 2 2 4 19 2" xfId="33090" xr:uid="{496F33A0-D31B-46E7-8606-CF1CE7AE5A53}"/>
    <cellStyle name="Note 5 2 2 4 19 2 2" xfId="33091" xr:uid="{FF99E9B5-4ADB-49BA-886B-5D3FB4C4B7A4}"/>
    <cellStyle name="Note 5 2 2 4 19 3" xfId="33092" xr:uid="{BBEE88BF-1C5B-47B9-8A18-9CDCA6C7142E}"/>
    <cellStyle name="Note 5 2 2 4 2" xfId="33093" xr:uid="{51CC8C5C-BDF7-4BBE-9EC3-09588E017BFD}"/>
    <cellStyle name="Note 5 2 2 4 2 10" xfId="33094" xr:uid="{0ED69A04-867C-4C2C-85F5-C5B98372AFA1}"/>
    <cellStyle name="Note 5 2 2 4 2 10 2" xfId="33095" xr:uid="{60B1B39E-3BE6-4CD2-98C0-E6B922C7B076}"/>
    <cellStyle name="Note 5 2 2 4 2 10 2 2" xfId="33096" xr:uid="{025548D1-7C63-4664-9128-81DB19A22C0A}"/>
    <cellStyle name="Note 5 2 2 4 2 10 3" xfId="33097" xr:uid="{E7300E94-55FF-4124-A2B2-1AB0DF5E1B31}"/>
    <cellStyle name="Note 5 2 2 4 2 11" xfId="33098" xr:uid="{E2835992-1ECF-49A3-ACBB-602420210A02}"/>
    <cellStyle name="Note 5 2 2 4 2 11 2" xfId="33099" xr:uid="{7F58C0CD-BEAE-4EC8-ACE1-9224CC41438F}"/>
    <cellStyle name="Note 5 2 2 4 2 11 2 2" xfId="33100" xr:uid="{1FD9BFDE-283E-4B40-BA89-4AC072F3A49F}"/>
    <cellStyle name="Note 5 2 2 4 2 11 3" xfId="33101" xr:uid="{349C240A-9F5E-4D1A-A6FB-D15176AA2E74}"/>
    <cellStyle name="Note 5 2 2 4 2 12" xfId="33102" xr:uid="{CDF1DB9A-D933-41B1-8F00-38064035CC6E}"/>
    <cellStyle name="Note 5 2 2 4 2 12 2" xfId="33103" xr:uid="{C431D235-BB9D-46F8-A97B-14853A4DA6E2}"/>
    <cellStyle name="Note 5 2 2 4 2 12 2 2" xfId="33104" xr:uid="{2090F3A5-B479-4DC7-9082-DB852231EBF1}"/>
    <cellStyle name="Note 5 2 2 4 2 12 3" xfId="33105" xr:uid="{4D2D3A09-99D2-4E44-B6D3-7F831E987770}"/>
    <cellStyle name="Note 5 2 2 4 2 13" xfId="33106" xr:uid="{C72E19AA-FFF2-4197-97E7-2E6DB3999A30}"/>
    <cellStyle name="Note 5 2 2 4 2 13 2" xfId="33107" xr:uid="{1150D3C3-E293-4179-B80F-B6C8DD81D43F}"/>
    <cellStyle name="Note 5 2 2 4 2 13 2 2" xfId="33108" xr:uid="{5B34B23C-B8D5-4572-8AD1-E30442B99BBF}"/>
    <cellStyle name="Note 5 2 2 4 2 13 3" xfId="33109" xr:uid="{573133F3-6653-40E9-B3CD-C0A02E7FE689}"/>
    <cellStyle name="Note 5 2 2 4 2 14" xfId="33110" xr:uid="{179FE747-2BC7-4048-BDF5-202B90CB10AF}"/>
    <cellStyle name="Note 5 2 2 4 2 14 2" xfId="33111" xr:uid="{4062B7B3-390B-4341-85B6-51DD335862F6}"/>
    <cellStyle name="Note 5 2 2 4 2 14 2 2" xfId="33112" xr:uid="{62D5689E-4847-4712-A78F-15E3DC1855BE}"/>
    <cellStyle name="Note 5 2 2 4 2 14 3" xfId="33113" xr:uid="{5BAD99A5-22A2-4AD0-965C-49FCDD293EDD}"/>
    <cellStyle name="Note 5 2 2 4 2 15" xfId="33114" xr:uid="{33D5EEC0-12A7-44B5-BEDE-6966B279C5BA}"/>
    <cellStyle name="Note 5 2 2 4 2 15 2" xfId="33115" xr:uid="{3718BD99-8B0C-491D-8878-AF7007BC1BB8}"/>
    <cellStyle name="Note 5 2 2 4 2 15 2 2" xfId="33116" xr:uid="{F6762DDF-0F88-4AA4-A5F5-BB49D02D053F}"/>
    <cellStyle name="Note 5 2 2 4 2 15 3" xfId="33117" xr:uid="{8DBC01C1-76C1-4841-A77F-AAF831D31587}"/>
    <cellStyle name="Note 5 2 2 4 2 16" xfId="33118" xr:uid="{B6E1818B-AD56-4EA1-A3DF-6CC826F9AD3A}"/>
    <cellStyle name="Note 5 2 2 4 2 16 2" xfId="33119" xr:uid="{EADF0548-CD99-4E93-9A11-B46946A7B091}"/>
    <cellStyle name="Note 5 2 2 4 2 16 2 2" xfId="33120" xr:uid="{A79FAED4-C88A-4C04-8E0B-AAA236FB2C0F}"/>
    <cellStyle name="Note 5 2 2 4 2 16 3" xfId="33121" xr:uid="{5B5380A1-AF93-41F1-9917-8948605CCAF3}"/>
    <cellStyle name="Note 5 2 2 4 2 17" xfId="33122" xr:uid="{B5F1D3CA-DC38-4F83-B23D-86F0D422DCD6}"/>
    <cellStyle name="Note 5 2 2 4 2 17 2" xfId="33123" xr:uid="{FC15F746-0A0B-459A-A146-ACB021E99A65}"/>
    <cellStyle name="Note 5 2 2 4 2 17 2 2" xfId="33124" xr:uid="{0FCA9CC6-EC5E-4165-8CE2-A0CC57462F86}"/>
    <cellStyle name="Note 5 2 2 4 2 17 3" xfId="33125" xr:uid="{CFD13FA5-CE14-49B7-9243-4317FA173B2B}"/>
    <cellStyle name="Note 5 2 2 4 2 18" xfId="33126" xr:uid="{9BD2D3D2-E47D-4CA4-B7A9-A6B9E52BBAE8}"/>
    <cellStyle name="Note 5 2 2 4 2 18 2" xfId="33127" xr:uid="{EDA2AA78-ECDE-4CF0-9D3A-8AF3FE301DD2}"/>
    <cellStyle name="Note 5 2 2 4 2 18 2 2" xfId="33128" xr:uid="{A47C0F05-4207-4235-BBA1-3B113CE3E1DE}"/>
    <cellStyle name="Note 5 2 2 4 2 18 3" xfId="33129" xr:uid="{27C5BD41-B336-4509-90CF-14BEB9FB2146}"/>
    <cellStyle name="Note 5 2 2 4 2 19" xfId="33130" xr:uid="{5399CCD5-1ACE-4E11-8157-54D742AFBA9F}"/>
    <cellStyle name="Note 5 2 2 4 2 19 2" xfId="33131" xr:uid="{8A68E491-41D2-4231-AD7B-76335143ABA8}"/>
    <cellStyle name="Note 5 2 2 4 2 19 2 2" xfId="33132" xr:uid="{CF264E04-4B51-498A-8159-0ED1249D0902}"/>
    <cellStyle name="Note 5 2 2 4 2 19 3" xfId="33133" xr:uid="{831653B0-F0C0-47B2-BB90-7F1916C6EBA9}"/>
    <cellStyle name="Note 5 2 2 4 2 2" xfId="33134" xr:uid="{15E539F9-6B91-4164-AD9E-3293586B29AB}"/>
    <cellStyle name="Note 5 2 2 4 2 2 2" xfId="33135" xr:uid="{7460B820-F171-4A9E-915C-1013F23FFAF1}"/>
    <cellStyle name="Note 5 2 2 4 2 2 2 2" xfId="33136" xr:uid="{1A675304-D7C4-4095-8062-4BBE949D11E0}"/>
    <cellStyle name="Note 5 2 2 4 2 2 3" xfId="33137" xr:uid="{A8F8863C-3F8D-4DD7-8A2D-95B24818832B}"/>
    <cellStyle name="Note 5 2 2 4 2 2 4" xfId="33138" xr:uid="{B3A1612A-04C4-4000-A112-882D78051506}"/>
    <cellStyle name="Note 5 2 2 4 2 20" xfId="33139" xr:uid="{C58C2951-DF10-4E08-A302-40126F2E285A}"/>
    <cellStyle name="Note 5 2 2 4 2 20 2" xfId="33140" xr:uid="{8401AE59-A74D-4517-9645-28935BB0050B}"/>
    <cellStyle name="Note 5 2 2 4 2 20 2 2" xfId="33141" xr:uid="{FFA0609C-256C-45F9-9BE0-BDF12539CB07}"/>
    <cellStyle name="Note 5 2 2 4 2 20 3" xfId="33142" xr:uid="{DA6B4B98-A64B-470B-8485-1233A013EA33}"/>
    <cellStyle name="Note 5 2 2 4 2 21" xfId="33143" xr:uid="{380C9331-389C-48AA-99D3-33425CC7F69F}"/>
    <cellStyle name="Note 5 2 2 4 2 21 2" xfId="33144" xr:uid="{FB72080F-CF14-4316-92D1-332CB2525B4C}"/>
    <cellStyle name="Note 5 2 2 4 2 22" xfId="33145" xr:uid="{A44AAB94-9E22-45FF-B739-F0CD390530FB}"/>
    <cellStyle name="Note 5 2 2 4 2 23" xfId="33146" xr:uid="{2B0277C4-4179-4FA5-A382-F4E186BF0A07}"/>
    <cellStyle name="Note 5 2 2 4 2 3" xfId="33147" xr:uid="{469E4900-7B0B-4310-AF26-C22429BAA90C}"/>
    <cellStyle name="Note 5 2 2 4 2 3 2" xfId="33148" xr:uid="{5F6E8199-4142-48FB-8EED-075D68BAFC9D}"/>
    <cellStyle name="Note 5 2 2 4 2 3 2 2" xfId="33149" xr:uid="{62765A92-C0AC-4FC7-9D71-67E9849DCAC8}"/>
    <cellStyle name="Note 5 2 2 4 2 3 3" xfId="33150" xr:uid="{87E9BDB5-F99A-4F55-8042-D845A6DA8145}"/>
    <cellStyle name="Note 5 2 2 4 2 4" xfId="33151" xr:uid="{F793916C-0623-4749-9E35-66FB9B6B2825}"/>
    <cellStyle name="Note 5 2 2 4 2 4 2" xfId="33152" xr:uid="{3852BF66-6D4D-4A11-B458-FFDEDC00AA3C}"/>
    <cellStyle name="Note 5 2 2 4 2 4 2 2" xfId="33153" xr:uid="{25EF560A-00B3-4751-8E26-B92E24BBCC0C}"/>
    <cellStyle name="Note 5 2 2 4 2 4 3" xfId="33154" xr:uid="{2C5E1FD0-91FB-469C-89EB-E443B7EC1924}"/>
    <cellStyle name="Note 5 2 2 4 2 5" xfId="33155" xr:uid="{83B369E9-FD1A-42D0-AB94-B068E217FE52}"/>
    <cellStyle name="Note 5 2 2 4 2 5 2" xfId="33156" xr:uid="{E5E28719-36F2-4F61-A27B-B74F829C8310}"/>
    <cellStyle name="Note 5 2 2 4 2 5 2 2" xfId="33157" xr:uid="{F73C46B6-0EB0-4F84-8E2B-2710CDC5877E}"/>
    <cellStyle name="Note 5 2 2 4 2 5 3" xfId="33158" xr:uid="{ABB20D0C-26FF-4F1E-9EB8-E1BA5E771FE4}"/>
    <cellStyle name="Note 5 2 2 4 2 6" xfId="33159" xr:uid="{0B5A0781-9171-425D-89C2-B34EC6F31972}"/>
    <cellStyle name="Note 5 2 2 4 2 6 2" xfId="33160" xr:uid="{50551850-E44B-4BEB-8287-391EED1643E6}"/>
    <cellStyle name="Note 5 2 2 4 2 6 2 2" xfId="33161" xr:uid="{00017A1A-954A-4ADA-9458-EBBC9AB02EF3}"/>
    <cellStyle name="Note 5 2 2 4 2 6 3" xfId="33162" xr:uid="{2A35E007-C0D9-4E7E-90C8-48B12061E32E}"/>
    <cellStyle name="Note 5 2 2 4 2 7" xfId="33163" xr:uid="{EE15C481-A126-42BC-B06F-06C36CAAA07F}"/>
    <cellStyle name="Note 5 2 2 4 2 7 2" xfId="33164" xr:uid="{18581F0D-8D5D-4408-AA2D-A5AF94C5A99B}"/>
    <cellStyle name="Note 5 2 2 4 2 7 2 2" xfId="33165" xr:uid="{E7F88106-7604-46B5-9238-76CD7A1E5C00}"/>
    <cellStyle name="Note 5 2 2 4 2 7 3" xfId="33166" xr:uid="{D6AF9690-3CA1-4ED5-B0D3-364849032DE8}"/>
    <cellStyle name="Note 5 2 2 4 2 8" xfId="33167" xr:uid="{5C96F708-E733-4B40-AB85-19E966E5E3DA}"/>
    <cellStyle name="Note 5 2 2 4 2 8 2" xfId="33168" xr:uid="{E0E81492-8C4D-4DC2-AFBA-FF7F31D909A1}"/>
    <cellStyle name="Note 5 2 2 4 2 8 2 2" xfId="33169" xr:uid="{DBFD5018-7F0E-4CE2-99B7-9AF73BFC4391}"/>
    <cellStyle name="Note 5 2 2 4 2 8 3" xfId="33170" xr:uid="{50904B56-3CAA-4EEC-B625-017B27B08C12}"/>
    <cellStyle name="Note 5 2 2 4 2 9" xfId="33171" xr:uid="{BCE7AAAD-7758-4A36-9F0D-C24E33DD9CB9}"/>
    <cellStyle name="Note 5 2 2 4 2 9 2" xfId="33172" xr:uid="{4BB1B349-92EB-40DB-848C-61647D2B5DB8}"/>
    <cellStyle name="Note 5 2 2 4 2 9 2 2" xfId="33173" xr:uid="{6E9331BC-51E2-4DDD-BCF6-9682567B7B5B}"/>
    <cellStyle name="Note 5 2 2 4 2 9 3" xfId="33174" xr:uid="{13D07C4E-447D-466E-8B5C-2BF360C6AFA5}"/>
    <cellStyle name="Note 5 2 2 4 20" xfId="33175" xr:uid="{82738998-CDD8-434E-B34B-CF127677E366}"/>
    <cellStyle name="Note 5 2 2 4 20 2" xfId="33176" xr:uid="{490C875C-6711-4679-A492-5B7EC954B90D}"/>
    <cellStyle name="Note 5 2 2 4 20 2 2" xfId="33177" xr:uid="{A48B741E-AA80-499C-8BC6-E4628FA8884F}"/>
    <cellStyle name="Note 5 2 2 4 20 3" xfId="33178" xr:uid="{EAFD088D-32E4-4248-BDD7-55A48B41E612}"/>
    <cellStyle name="Note 5 2 2 4 21" xfId="33179" xr:uid="{CCD2EC8B-8E3A-4900-B444-4D26371C4EE0}"/>
    <cellStyle name="Note 5 2 2 4 21 2" xfId="33180" xr:uid="{5F1B8215-186A-4588-8D0C-002DD8B37D69}"/>
    <cellStyle name="Note 5 2 2 4 21 2 2" xfId="33181" xr:uid="{015167EA-6026-459B-B645-37021747DF7C}"/>
    <cellStyle name="Note 5 2 2 4 21 3" xfId="33182" xr:uid="{0AEC5AF8-57FE-4D58-BD1A-73CEDEC849CF}"/>
    <cellStyle name="Note 5 2 2 4 22" xfId="33183" xr:uid="{156B424C-1958-4E0C-A518-66B68C345806}"/>
    <cellStyle name="Note 5 2 2 4 22 2" xfId="33184" xr:uid="{F2781F63-5E67-43E0-A83A-DD188EDAB1C2}"/>
    <cellStyle name="Note 5 2 2 4 23" xfId="33185" xr:uid="{C9C6C703-B4B4-49C0-B77E-E7530174E2FE}"/>
    <cellStyle name="Note 5 2 2 4 24" xfId="33186" xr:uid="{948B5E1F-DDC9-47A2-8E30-E139127A45B1}"/>
    <cellStyle name="Note 5 2 2 4 3" xfId="33187" xr:uid="{B86DBBA2-AC10-4E52-8778-84A814EDEB09}"/>
    <cellStyle name="Note 5 2 2 4 3 2" xfId="33188" xr:uid="{81B531AC-B5F1-4A4F-871D-BE81B4D7DF90}"/>
    <cellStyle name="Note 5 2 2 4 3 2 2" xfId="33189" xr:uid="{124F1720-4E47-44EB-A893-BAFCC46678C8}"/>
    <cellStyle name="Note 5 2 2 4 3 3" xfId="33190" xr:uid="{A396E21C-1D86-4C45-B00E-6AE4BF605550}"/>
    <cellStyle name="Note 5 2 2 4 3 4" xfId="33191" xr:uid="{6A675FF4-CE29-4EF5-97A5-755FBC489039}"/>
    <cellStyle name="Note 5 2 2 4 4" xfId="33192" xr:uid="{28A8831C-79A7-43D9-8C68-D0F466C30B8D}"/>
    <cellStyle name="Note 5 2 2 4 4 2" xfId="33193" xr:uid="{90EF0A32-F893-43E9-A221-BF869B58C681}"/>
    <cellStyle name="Note 5 2 2 4 4 2 2" xfId="33194" xr:uid="{5ACDC529-FE9F-42D7-8FD9-6E363C678303}"/>
    <cellStyle name="Note 5 2 2 4 4 3" xfId="33195" xr:uid="{40BDDD23-3672-4C55-B8A2-638C578F469E}"/>
    <cellStyle name="Note 5 2 2 4 4 4" xfId="33196" xr:uid="{00973CB1-FD0C-4992-A2C3-5E2EE17DC6F2}"/>
    <cellStyle name="Note 5 2 2 4 5" xfId="33197" xr:uid="{8365F567-36BD-4423-82F1-74842990BC7F}"/>
    <cellStyle name="Note 5 2 2 4 5 2" xfId="33198" xr:uid="{6481527A-2FDA-4C35-90EC-2C5CB31AEC71}"/>
    <cellStyle name="Note 5 2 2 4 5 2 2" xfId="33199" xr:uid="{3EDF7B0D-3BB9-456D-BAB9-2D8DFE1199EE}"/>
    <cellStyle name="Note 5 2 2 4 5 3" xfId="33200" xr:uid="{78CED5EB-7B0B-4AD2-AE26-DDC2D6910916}"/>
    <cellStyle name="Note 5 2 2 4 6" xfId="33201" xr:uid="{EF3F52E5-9A1B-4944-B429-6FCAEC96DF9D}"/>
    <cellStyle name="Note 5 2 2 4 6 2" xfId="33202" xr:uid="{32BE04A7-F724-4517-91FA-68236907AB70}"/>
    <cellStyle name="Note 5 2 2 4 6 2 2" xfId="33203" xr:uid="{F60263B8-D193-4281-89B0-0978B29223DE}"/>
    <cellStyle name="Note 5 2 2 4 6 3" xfId="33204" xr:uid="{4FC73089-FA6A-4919-9E94-2F9DD6810F10}"/>
    <cellStyle name="Note 5 2 2 4 7" xfId="33205" xr:uid="{5B8CF6D7-1D21-4202-88AD-34B601F9DDDB}"/>
    <cellStyle name="Note 5 2 2 4 7 2" xfId="33206" xr:uid="{528C83FD-58F8-4027-AA42-E6CA1760ECEF}"/>
    <cellStyle name="Note 5 2 2 4 7 2 2" xfId="33207" xr:uid="{36000F06-329E-44B1-A771-317E9CB09401}"/>
    <cellStyle name="Note 5 2 2 4 7 3" xfId="33208" xr:uid="{3478A4AA-0054-4735-BB06-637C411B55F1}"/>
    <cellStyle name="Note 5 2 2 4 8" xfId="33209" xr:uid="{86854B8F-0D79-4052-9ED7-1CF100068991}"/>
    <cellStyle name="Note 5 2 2 4 8 2" xfId="33210" xr:uid="{0186567F-C1DE-415F-83F4-661EF7D86D68}"/>
    <cellStyle name="Note 5 2 2 4 8 2 2" xfId="33211" xr:uid="{23F5B881-DA9E-4629-B2F6-18B410714E29}"/>
    <cellStyle name="Note 5 2 2 4 8 3" xfId="33212" xr:uid="{8CE4353E-BC6E-489A-9978-E069C58E68B6}"/>
    <cellStyle name="Note 5 2 2 4 9" xfId="33213" xr:uid="{5FDC1401-C32B-485A-92BF-14F69658652C}"/>
    <cellStyle name="Note 5 2 2 4 9 2" xfId="33214" xr:uid="{0CD11A11-465D-481F-905F-CE7081A27F0F}"/>
    <cellStyle name="Note 5 2 2 4 9 2 2" xfId="33215" xr:uid="{FA8958CA-2732-4490-98D5-1A22AA30C5A1}"/>
    <cellStyle name="Note 5 2 2 4 9 3" xfId="33216" xr:uid="{5514AF44-15F7-434F-B9F9-F25C06E82C9A}"/>
    <cellStyle name="Note 5 2 2 5" xfId="33217" xr:uid="{DCDC5466-07BC-42ED-BB3F-FC87FDAAF306}"/>
    <cellStyle name="Note 5 2 2 5 10" xfId="33218" xr:uid="{8769F8B4-750D-49DF-BA15-1864E7E7B14A}"/>
    <cellStyle name="Note 5 2 2 5 10 2" xfId="33219" xr:uid="{8619F167-3D2A-4383-A861-63FBD18FF470}"/>
    <cellStyle name="Note 5 2 2 5 10 2 2" xfId="33220" xr:uid="{C5297950-4B68-4178-884B-9D58F172F090}"/>
    <cellStyle name="Note 5 2 2 5 10 3" xfId="33221" xr:uid="{369223C8-805F-4729-A9C8-B81CF6F28451}"/>
    <cellStyle name="Note 5 2 2 5 11" xfId="33222" xr:uid="{2EEB2D85-481A-4259-AE9B-5A05A4567CA9}"/>
    <cellStyle name="Note 5 2 2 5 11 2" xfId="33223" xr:uid="{44669FA3-530C-4248-83BA-A8558B48CED8}"/>
    <cellStyle name="Note 5 2 2 5 11 2 2" xfId="33224" xr:uid="{B6C62D74-32C0-43E2-A83A-78516E5C1C1D}"/>
    <cellStyle name="Note 5 2 2 5 11 3" xfId="33225" xr:uid="{149604AB-16BF-4ABA-B179-E26703E9C07C}"/>
    <cellStyle name="Note 5 2 2 5 12" xfId="33226" xr:uid="{978EBC2E-5839-413E-8D47-9E76CBAD31DF}"/>
    <cellStyle name="Note 5 2 2 5 12 2" xfId="33227" xr:uid="{E2666188-C744-4105-93DB-19338E5B8796}"/>
    <cellStyle name="Note 5 2 2 5 12 2 2" xfId="33228" xr:uid="{8F068748-70E9-4144-88D6-BCF82BD05F01}"/>
    <cellStyle name="Note 5 2 2 5 12 3" xfId="33229" xr:uid="{B2292E51-D4D3-435E-8A2F-150C5676632D}"/>
    <cellStyle name="Note 5 2 2 5 13" xfId="33230" xr:uid="{210950E5-E709-4BF0-95EA-7D79D38D5349}"/>
    <cellStyle name="Note 5 2 2 5 13 2" xfId="33231" xr:uid="{3E258E2C-72C1-4057-824B-476A45450247}"/>
    <cellStyle name="Note 5 2 2 5 13 2 2" xfId="33232" xr:uid="{78B377E8-2308-4454-913D-79022F4AF6E3}"/>
    <cellStyle name="Note 5 2 2 5 13 3" xfId="33233" xr:uid="{3E608FAA-B043-42AB-8EC6-CAF0DA5B5B0C}"/>
    <cellStyle name="Note 5 2 2 5 14" xfId="33234" xr:uid="{5C891160-5B2D-4D43-B792-CBE0D66E40FF}"/>
    <cellStyle name="Note 5 2 2 5 14 2" xfId="33235" xr:uid="{E84C758C-BE80-4622-BE07-12324BACB37B}"/>
    <cellStyle name="Note 5 2 2 5 14 2 2" xfId="33236" xr:uid="{A838621B-6CC0-41C5-9572-37A323E64695}"/>
    <cellStyle name="Note 5 2 2 5 14 3" xfId="33237" xr:uid="{FD3D13D1-A032-4F1F-911A-7A9725BBBDAB}"/>
    <cellStyle name="Note 5 2 2 5 15" xfId="33238" xr:uid="{DAED147D-34CB-4D38-85CE-74F2C96B1EBA}"/>
    <cellStyle name="Note 5 2 2 5 15 2" xfId="33239" xr:uid="{97971FCA-BE83-412F-B758-035748CCFA1A}"/>
    <cellStyle name="Note 5 2 2 5 15 2 2" xfId="33240" xr:uid="{C4CC664A-4F3D-4E3A-9E2A-F8941EC686A4}"/>
    <cellStyle name="Note 5 2 2 5 15 3" xfId="33241" xr:uid="{3921B831-2E93-4A72-A6DB-E08EEF9E1097}"/>
    <cellStyle name="Note 5 2 2 5 16" xfId="33242" xr:uid="{2D80A89E-FD1D-4774-B934-8352CCE916E4}"/>
    <cellStyle name="Note 5 2 2 5 16 2" xfId="33243" xr:uid="{127BF5F5-CA38-4B53-A660-AA31EBC2D694}"/>
    <cellStyle name="Note 5 2 2 5 16 2 2" xfId="33244" xr:uid="{DF3A6849-F73E-4EC0-9F3A-D515D66E8509}"/>
    <cellStyle name="Note 5 2 2 5 16 3" xfId="33245" xr:uid="{33020D04-8C6C-4987-8EB8-25298D948312}"/>
    <cellStyle name="Note 5 2 2 5 17" xfId="33246" xr:uid="{7EA15FD5-1EB5-4CB2-AF7E-ECA2073F944C}"/>
    <cellStyle name="Note 5 2 2 5 17 2" xfId="33247" xr:uid="{4C809CFB-102F-46C8-971E-2C845726E910}"/>
    <cellStyle name="Note 5 2 2 5 17 2 2" xfId="33248" xr:uid="{D8DB2877-1E3E-474F-8992-C82ECD796346}"/>
    <cellStyle name="Note 5 2 2 5 17 3" xfId="33249" xr:uid="{2E6DC201-1D29-45A4-8E47-EAAAD37C8B5C}"/>
    <cellStyle name="Note 5 2 2 5 18" xfId="33250" xr:uid="{BD2E583C-079D-49E1-8835-8AC4637BFE73}"/>
    <cellStyle name="Note 5 2 2 5 18 2" xfId="33251" xr:uid="{E400DCD3-065E-45D7-82DF-0672EEA4C2FD}"/>
    <cellStyle name="Note 5 2 2 5 18 2 2" xfId="33252" xr:uid="{C1E13F64-2730-4F99-BF25-40AB9C7B2339}"/>
    <cellStyle name="Note 5 2 2 5 18 3" xfId="33253" xr:uid="{491693F2-9CFE-44BB-A465-1E336C48D5E0}"/>
    <cellStyle name="Note 5 2 2 5 19" xfId="33254" xr:uid="{D3412A75-BB64-4868-98BD-5A137819EC61}"/>
    <cellStyle name="Note 5 2 2 5 19 2" xfId="33255" xr:uid="{5D73A8E9-1FE7-455B-8174-ADA198C51F4C}"/>
    <cellStyle name="Note 5 2 2 5 19 2 2" xfId="33256" xr:uid="{467563DE-3A8D-4849-AFD0-B08B3801C4C9}"/>
    <cellStyle name="Note 5 2 2 5 19 3" xfId="33257" xr:uid="{1AB1B257-380E-4F6F-880A-5B17B5CFE1F3}"/>
    <cellStyle name="Note 5 2 2 5 2" xfId="33258" xr:uid="{CD51A5DE-A4CB-4D64-8284-B7D2C3C7ABA1}"/>
    <cellStyle name="Note 5 2 2 5 2 2" xfId="33259" xr:uid="{63C1489C-72AD-41AA-B8B5-1A33A992E2DA}"/>
    <cellStyle name="Note 5 2 2 5 2 2 2" xfId="33260" xr:uid="{C27568CC-6905-483E-866C-D543A857B8C1}"/>
    <cellStyle name="Note 5 2 2 5 2 3" xfId="33261" xr:uid="{C72E2C1E-3E84-4901-B025-01E75777F5AC}"/>
    <cellStyle name="Note 5 2 2 5 2 4" xfId="33262" xr:uid="{CC16EB7A-9227-4C91-BD81-0FC1B6DF2CFC}"/>
    <cellStyle name="Note 5 2 2 5 20" xfId="33263" xr:uid="{546F05AD-57D0-42AE-9799-CE914E6D9076}"/>
    <cellStyle name="Note 5 2 2 5 20 2" xfId="33264" xr:uid="{6E5B0B0C-56F0-41EC-A652-8F2D5D815884}"/>
    <cellStyle name="Note 5 2 2 5 20 2 2" xfId="33265" xr:uid="{C01213C8-0D07-4C64-A386-2EF4BEA866B0}"/>
    <cellStyle name="Note 5 2 2 5 20 3" xfId="33266" xr:uid="{EB257CD3-D9AA-43D0-8554-7DB6627FC92E}"/>
    <cellStyle name="Note 5 2 2 5 21" xfId="33267" xr:uid="{163AF578-3862-4B03-90D2-770CCB8B1A3C}"/>
    <cellStyle name="Note 5 2 2 5 21 2" xfId="33268" xr:uid="{F07203D1-566B-4236-988A-7E96CBD7F986}"/>
    <cellStyle name="Note 5 2 2 5 22" xfId="33269" xr:uid="{4817FCD2-3078-4605-A406-51C90DA2D858}"/>
    <cellStyle name="Note 5 2 2 5 23" xfId="33270" xr:uid="{AEAAF385-D46F-4BB6-87E9-527CD2D6C176}"/>
    <cellStyle name="Note 5 2 2 5 3" xfId="33271" xr:uid="{F42C44C4-22C1-4B42-A71E-C3FF2338CE98}"/>
    <cellStyle name="Note 5 2 2 5 3 2" xfId="33272" xr:uid="{5F3E04A3-734C-4DBE-869D-E1424FCC95D5}"/>
    <cellStyle name="Note 5 2 2 5 3 2 2" xfId="33273" xr:uid="{2E1F5510-7A6E-409D-B465-C869EE7B10C2}"/>
    <cellStyle name="Note 5 2 2 5 3 3" xfId="33274" xr:uid="{990F7489-6A79-42AF-BAA0-0EA2188DF937}"/>
    <cellStyle name="Note 5 2 2 5 4" xfId="33275" xr:uid="{B7C3C5CB-9311-49B1-AC6C-57B2A4CF3086}"/>
    <cellStyle name="Note 5 2 2 5 4 2" xfId="33276" xr:uid="{89733BCB-9348-4C98-919F-426A2ECD1B63}"/>
    <cellStyle name="Note 5 2 2 5 4 2 2" xfId="33277" xr:uid="{808C03DB-01F5-4DA5-BD39-A0963F2FF57A}"/>
    <cellStyle name="Note 5 2 2 5 4 3" xfId="33278" xr:uid="{28955179-5C5A-4218-837A-42C03F1502B3}"/>
    <cellStyle name="Note 5 2 2 5 5" xfId="33279" xr:uid="{1AE8772E-DE99-4DCF-8053-59E509013482}"/>
    <cellStyle name="Note 5 2 2 5 5 2" xfId="33280" xr:uid="{EDB8A59E-744F-40F9-982B-2A32135C1FA5}"/>
    <cellStyle name="Note 5 2 2 5 5 2 2" xfId="33281" xr:uid="{1E3ED947-28FD-4BA2-9D11-5F95C0CE6639}"/>
    <cellStyle name="Note 5 2 2 5 5 3" xfId="33282" xr:uid="{A3AB72D9-4B8C-4ED0-A79F-080B622423F1}"/>
    <cellStyle name="Note 5 2 2 5 6" xfId="33283" xr:uid="{4B6632B4-094E-42C9-8BD7-E00397116B6C}"/>
    <cellStyle name="Note 5 2 2 5 6 2" xfId="33284" xr:uid="{43582B82-36B4-4753-B7BB-7358DF373AD4}"/>
    <cellStyle name="Note 5 2 2 5 6 2 2" xfId="33285" xr:uid="{10BB7CE4-B76A-44EE-B10B-22D1ABA291CF}"/>
    <cellStyle name="Note 5 2 2 5 6 3" xfId="33286" xr:uid="{186BB4F1-2A59-4499-A119-BF33176CFD6F}"/>
    <cellStyle name="Note 5 2 2 5 7" xfId="33287" xr:uid="{15EE05AF-CCDF-4216-893A-E326A38E613E}"/>
    <cellStyle name="Note 5 2 2 5 7 2" xfId="33288" xr:uid="{69226EF6-29EC-4873-B61D-5AFC9B107113}"/>
    <cellStyle name="Note 5 2 2 5 7 2 2" xfId="33289" xr:uid="{E37357CB-EDA2-4440-A88C-5F2E407E8A51}"/>
    <cellStyle name="Note 5 2 2 5 7 3" xfId="33290" xr:uid="{33310E88-33DA-483C-9FB5-78992A043163}"/>
    <cellStyle name="Note 5 2 2 5 8" xfId="33291" xr:uid="{8BE9FC91-1107-4724-9847-EB0CBF1FB30C}"/>
    <cellStyle name="Note 5 2 2 5 8 2" xfId="33292" xr:uid="{FC6372C4-2744-413E-B17D-571A89C5F27C}"/>
    <cellStyle name="Note 5 2 2 5 8 2 2" xfId="33293" xr:uid="{CFD30F68-9357-4AD6-A0C3-BEEFF9D2FA7A}"/>
    <cellStyle name="Note 5 2 2 5 8 3" xfId="33294" xr:uid="{F331B74E-E878-4B16-B87E-567E535E28A0}"/>
    <cellStyle name="Note 5 2 2 5 9" xfId="33295" xr:uid="{EE2F6414-62D4-4280-988B-E79A7A028646}"/>
    <cellStyle name="Note 5 2 2 5 9 2" xfId="33296" xr:uid="{422B3452-70FA-42A7-8A80-9DF3B4F36071}"/>
    <cellStyle name="Note 5 2 2 5 9 2 2" xfId="33297" xr:uid="{098F23D0-FA06-4F7D-9C2B-1D1109313178}"/>
    <cellStyle name="Note 5 2 2 5 9 3" xfId="33298" xr:uid="{BE5A2C76-0CCF-4801-8F8A-33A43B4E3B5B}"/>
    <cellStyle name="Note 5 2 2 6" xfId="33299" xr:uid="{92906278-36C6-4A40-AA37-AD8D5A2B1B69}"/>
    <cellStyle name="Note 5 2 2 6 2" xfId="33300" xr:uid="{0B78962E-7FD9-46F4-81D8-5E5619BB00A3}"/>
    <cellStyle name="Note 5 2 2 6 2 2" xfId="33301" xr:uid="{C6B0B5EF-B383-4AD8-8164-D269F038DB4A}"/>
    <cellStyle name="Note 5 2 2 6 3" xfId="33302" xr:uid="{5B31B9C6-88B0-4EFA-88E0-D39F4249DF65}"/>
    <cellStyle name="Note 5 2 2 6 4" xfId="33303" xr:uid="{F4CA7F51-49B5-4700-ABB8-64753DB7F870}"/>
    <cellStyle name="Note 5 2 2 7" xfId="33304" xr:uid="{D9DD2FFE-921B-4370-9330-48F0BE5EF7E8}"/>
    <cellStyle name="Note 5 2 2 7 2" xfId="33305" xr:uid="{3FD3AE50-2BDE-477E-A9F7-2187971788E0}"/>
    <cellStyle name="Note 5 2 2 7 2 2" xfId="33306" xr:uid="{49D1DA68-53B1-469F-A697-BAC20EDE121C}"/>
    <cellStyle name="Note 5 2 2 7 3" xfId="33307" xr:uid="{057EA54E-D3DE-474E-82BC-AA1418CE384A}"/>
    <cellStyle name="Note 5 2 2 8" xfId="33308" xr:uid="{A700020A-680A-45FB-B027-79FFFF9C6A35}"/>
    <cellStyle name="Note 5 2 2 8 2" xfId="33309" xr:uid="{0159D94E-C776-4D6D-94A5-067DCAFF8664}"/>
    <cellStyle name="Note 5 2 2 8 2 2" xfId="33310" xr:uid="{47287DCA-9366-4652-8B83-F6892FEEDB6B}"/>
    <cellStyle name="Note 5 2 2 8 3" xfId="33311" xr:uid="{91E1B2D1-0CB4-47E6-93E5-DF42AA8B564E}"/>
    <cellStyle name="Note 5 2 2 9" xfId="33312" xr:uid="{50586595-F698-4B91-8DFD-942CD2705278}"/>
    <cellStyle name="Note 5 2 2 9 2" xfId="33313" xr:uid="{74FBD36F-85DF-4AC1-8E39-7826C37923C0}"/>
    <cellStyle name="Note 5 2 2 9 2 2" xfId="33314" xr:uid="{CCFB271B-921D-4709-A3F6-78E4CF942A16}"/>
    <cellStyle name="Note 5 2 2 9 3" xfId="33315" xr:uid="{FC1FA680-08BE-45D9-906F-F5829EB11C94}"/>
    <cellStyle name="Note 5 2 20" xfId="33316" xr:uid="{1ABBCF70-7A29-4B34-B650-2E74DBE4A774}"/>
    <cellStyle name="Note 5 2 20 2" xfId="33317" xr:uid="{36C7498C-922D-416C-8835-3AA74EBF5305}"/>
    <cellStyle name="Note 5 2 20 2 2" xfId="33318" xr:uid="{EB0D0ADA-5C1A-49AD-BD00-F0A330A5274C}"/>
    <cellStyle name="Note 5 2 20 3" xfId="33319" xr:uid="{F7D0B7C7-5D95-401F-8662-6A204F8CC8B1}"/>
    <cellStyle name="Note 5 2 21" xfId="33320" xr:uid="{634084EF-12A1-4D7B-9367-D5A07C7AF6A4}"/>
    <cellStyle name="Note 5 2 21 2" xfId="33321" xr:uid="{953AF8ED-027D-42A4-9B00-441662452792}"/>
    <cellStyle name="Note 5 2 21 2 2" xfId="33322" xr:uid="{E3729002-419E-4E8F-862B-F59E8AB1DC0D}"/>
    <cellStyle name="Note 5 2 21 3" xfId="33323" xr:uid="{B4EACE0B-B66A-4707-9950-ED789E8F065F}"/>
    <cellStyle name="Note 5 2 22" xfId="33324" xr:uid="{4FC61419-FB83-40F3-884B-2F29CF4DC8D7}"/>
    <cellStyle name="Note 5 2 22 2" xfId="33325" xr:uid="{2F0A301C-761D-444B-9DCB-CF5AB5CEE18D}"/>
    <cellStyle name="Note 5 2 23" xfId="33326" xr:uid="{FB5865B1-FABD-487F-A97B-477D4B990E4D}"/>
    <cellStyle name="Note 5 2 24" xfId="33327" xr:uid="{6D5CC883-B543-4084-8B68-F80015021B69}"/>
    <cellStyle name="Note 5 2 25" xfId="33328" xr:uid="{8F0D7D8C-8EE7-42A7-9BA8-8E6F38068171}"/>
    <cellStyle name="Note 5 2 26" xfId="33329" xr:uid="{D1542A06-DAFC-4913-9DF4-956814F2689B}"/>
    <cellStyle name="Note 5 2 27" xfId="33330" xr:uid="{754E1C2A-7BB5-4FF7-B7B2-C555C1B14887}"/>
    <cellStyle name="Note 5 2 3" xfId="33331" xr:uid="{C9A3D437-D1A2-4E04-9DDC-4F8AD8591C14}"/>
    <cellStyle name="Note 5 2 3 10" xfId="33332" xr:uid="{D3991C61-AC35-40B7-B40E-6869E127DD34}"/>
    <cellStyle name="Note 5 2 3 10 2" xfId="33333" xr:uid="{AA1C55C0-4BAC-4F98-9F06-4EA78E5E5728}"/>
    <cellStyle name="Note 5 2 3 10 2 2" xfId="33334" xr:uid="{7669D3C1-EDFC-41C9-A37A-24B50D62B807}"/>
    <cellStyle name="Note 5 2 3 10 3" xfId="33335" xr:uid="{CCB855CA-94C8-4C69-A5E4-B97E86FC7131}"/>
    <cellStyle name="Note 5 2 3 11" xfId="33336" xr:uid="{D56314B8-FF1B-4A7E-B63F-BA8F298BA8D8}"/>
    <cellStyle name="Note 5 2 3 11 2" xfId="33337" xr:uid="{E5EE9744-F678-49FC-8101-1242DBA85F9D}"/>
    <cellStyle name="Note 5 2 3 11 2 2" xfId="33338" xr:uid="{1DACBB96-A6E1-4336-AB15-D9E632CEF406}"/>
    <cellStyle name="Note 5 2 3 11 3" xfId="33339" xr:uid="{4FB3BF75-1852-477D-97CB-C9E0A2928532}"/>
    <cellStyle name="Note 5 2 3 12" xfId="33340" xr:uid="{EE718951-C8F2-48E6-AC3A-5AE698FF455A}"/>
    <cellStyle name="Note 5 2 3 12 2" xfId="33341" xr:uid="{1496F830-F5DC-4192-AA41-1C359DAF2C86}"/>
    <cellStyle name="Note 5 2 3 12 2 2" xfId="33342" xr:uid="{57B6E4AD-6F7D-42D7-841A-78ED79D2238E}"/>
    <cellStyle name="Note 5 2 3 12 3" xfId="33343" xr:uid="{2DCE37CB-4B3A-4AAE-A37E-837D706FB899}"/>
    <cellStyle name="Note 5 2 3 13" xfId="33344" xr:uid="{A1BC53B8-D8BD-49B4-B2A8-28DF3E766762}"/>
    <cellStyle name="Note 5 2 3 13 2" xfId="33345" xr:uid="{3E6652F6-86F0-4013-8956-15B5447FF694}"/>
    <cellStyle name="Note 5 2 3 13 2 2" xfId="33346" xr:uid="{078A2A66-5BE8-46FF-A2AC-761BB3DB1F15}"/>
    <cellStyle name="Note 5 2 3 13 3" xfId="33347" xr:uid="{4FD32B83-5AA0-46B3-9D2D-84974F485592}"/>
    <cellStyle name="Note 5 2 3 14" xfId="33348" xr:uid="{8FB56DD5-1A00-4338-B036-895F842D3E87}"/>
    <cellStyle name="Note 5 2 3 14 2" xfId="33349" xr:uid="{01014826-E0B2-4AEE-B342-7C19E2A6CEE1}"/>
    <cellStyle name="Note 5 2 3 14 2 2" xfId="33350" xr:uid="{D7CFBD5B-C938-43EE-B6EA-17E8A40F277A}"/>
    <cellStyle name="Note 5 2 3 14 3" xfId="33351" xr:uid="{456195D5-7C4B-4140-97DE-33B12E64F5AA}"/>
    <cellStyle name="Note 5 2 3 15" xfId="33352" xr:uid="{50809554-527D-4BD7-851D-56C5D938896E}"/>
    <cellStyle name="Note 5 2 3 15 2" xfId="33353" xr:uid="{451DCCEF-FB47-4B9A-A6F4-2FEE2658DC3D}"/>
    <cellStyle name="Note 5 2 3 15 2 2" xfId="33354" xr:uid="{F8C55AFB-34A1-439B-ADC0-8FA119131A3D}"/>
    <cellStyle name="Note 5 2 3 15 3" xfId="33355" xr:uid="{7936FE97-6DFC-4C86-A174-E5A99B97A0D4}"/>
    <cellStyle name="Note 5 2 3 16" xfId="33356" xr:uid="{0BDD16D1-AA93-4F98-8524-A75665967B24}"/>
    <cellStyle name="Note 5 2 3 16 2" xfId="33357" xr:uid="{4256C29C-E9BB-4816-990F-70B69B1481EB}"/>
    <cellStyle name="Note 5 2 3 16 2 2" xfId="33358" xr:uid="{0FBD05EC-1E39-467C-B450-DEF0826D329A}"/>
    <cellStyle name="Note 5 2 3 16 3" xfId="33359" xr:uid="{2B8B56BE-8B14-4D3B-A636-3C0B0492D960}"/>
    <cellStyle name="Note 5 2 3 17" xfId="33360" xr:uid="{22CA9CC7-D26C-4230-8658-A977675A669D}"/>
    <cellStyle name="Note 5 2 3 17 2" xfId="33361" xr:uid="{EB54A2B6-7D5B-4069-82A9-064618731EE9}"/>
    <cellStyle name="Note 5 2 3 17 2 2" xfId="33362" xr:uid="{EF9B8AFC-D327-420E-8728-CB509D23CAD6}"/>
    <cellStyle name="Note 5 2 3 17 3" xfId="33363" xr:uid="{F9D6F283-468E-4744-82DC-85C14551B5BC}"/>
    <cellStyle name="Note 5 2 3 18" xfId="33364" xr:uid="{4F5F80C0-503D-4E5B-8480-2E5B84E3650C}"/>
    <cellStyle name="Note 5 2 3 18 2" xfId="33365" xr:uid="{270100BA-7C4F-4DD9-9802-FA626F49F8F7}"/>
    <cellStyle name="Note 5 2 3 19" xfId="33366" xr:uid="{2731A3B5-CC48-4419-9695-82649A59D7EA}"/>
    <cellStyle name="Note 5 2 3 2" xfId="33367" xr:uid="{DD255120-973A-4946-9E3D-1F800D91A32F}"/>
    <cellStyle name="Note 5 2 3 2 10" xfId="33368" xr:uid="{F6909F5D-0F2A-4064-8AFD-62F72C72E3F3}"/>
    <cellStyle name="Note 5 2 3 2 10 2" xfId="33369" xr:uid="{238D9245-11A0-4022-897E-11DE25A63E60}"/>
    <cellStyle name="Note 5 2 3 2 10 2 2" xfId="33370" xr:uid="{FC23D90C-88D2-4F93-B393-9E8EA443381A}"/>
    <cellStyle name="Note 5 2 3 2 10 3" xfId="33371" xr:uid="{BE8B9E7E-4EF7-4F6E-8B75-DDAB85D7CCA2}"/>
    <cellStyle name="Note 5 2 3 2 11" xfId="33372" xr:uid="{5A1056B8-B460-49FF-A24D-D84017D6D4C3}"/>
    <cellStyle name="Note 5 2 3 2 11 2" xfId="33373" xr:uid="{341B4269-4112-4FA6-9FA1-1DDB861BE3E4}"/>
    <cellStyle name="Note 5 2 3 2 11 2 2" xfId="33374" xr:uid="{B597EA42-8692-4EE6-BE80-0BD2C076D569}"/>
    <cellStyle name="Note 5 2 3 2 11 3" xfId="33375" xr:uid="{B1E913C0-9510-4C39-93F3-770E03A22E7D}"/>
    <cellStyle name="Note 5 2 3 2 12" xfId="33376" xr:uid="{0B81EDB8-397E-4F62-A21C-58A941F9B145}"/>
    <cellStyle name="Note 5 2 3 2 12 2" xfId="33377" xr:uid="{81037B38-FDE9-462E-BC6F-B0113DC27B82}"/>
    <cellStyle name="Note 5 2 3 2 12 2 2" xfId="33378" xr:uid="{98C067B4-6714-4C67-A3A5-7099A82EB8E6}"/>
    <cellStyle name="Note 5 2 3 2 12 3" xfId="33379" xr:uid="{AE2B7068-3769-4D20-ACF4-2CFCF0D1DE83}"/>
    <cellStyle name="Note 5 2 3 2 13" xfId="33380" xr:uid="{241B585C-1F6C-467E-BB84-AB3303EB3711}"/>
    <cellStyle name="Note 5 2 3 2 13 2" xfId="33381" xr:uid="{DA91008E-AD9B-40BD-8912-F9A1606A6FEC}"/>
    <cellStyle name="Note 5 2 3 2 13 2 2" xfId="33382" xr:uid="{09C76C02-10CE-44FB-BD9F-3CF8C6B54306}"/>
    <cellStyle name="Note 5 2 3 2 13 3" xfId="33383" xr:uid="{55ABCD37-9EFE-497F-92BC-F24265E54D39}"/>
    <cellStyle name="Note 5 2 3 2 14" xfId="33384" xr:uid="{B0E45EB8-400E-49C7-BA6C-F35B7DAC50AA}"/>
    <cellStyle name="Note 5 2 3 2 14 2" xfId="33385" xr:uid="{9461612C-F618-4C9A-A470-FF454E679FBB}"/>
    <cellStyle name="Note 5 2 3 2 14 2 2" xfId="33386" xr:uid="{4C91AF3F-5BC2-4A1F-AC6F-8DE7CCC3A62D}"/>
    <cellStyle name="Note 5 2 3 2 14 3" xfId="33387" xr:uid="{8BEFD22F-C895-4AF5-BC7A-8C4E03539330}"/>
    <cellStyle name="Note 5 2 3 2 15" xfId="33388" xr:uid="{36E606BD-A994-4D1E-857B-3B90B0153C1A}"/>
    <cellStyle name="Note 5 2 3 2 15 2" xfId="33389" xr:uid="{A34B08C6-21AD-491B-88BD-D5F8DB7358DC}"/>
    <cellStyle name="Note 5 2 3 2 15 2 2" xfId="33390" xr:uid="{DE9E37B7-727C-4C68-BC7E-32136E204AA3}"/>
    <cellStyle name="Note 5 2 3 2 15 3" xfId="33391" xr:uid="{E599C813-3D61-4CF2-BA92-383C6C9747DF}"/>
    <cellStyle name="Note 5 2 3 2 16" xfId="33392" xr:uid="{BF543C29-EFB2-4714-9861-6BEFA9D94B58}"/>
    <cellStyle name="Note 5 2 3 2 16 2" xfId="33393" xr:uid="{9EB5975C-29CD-4D4A-BFE9-27B6A64FC9D0}"/>
    <cellStyle name="Note 5 2 3 2 16 2 2" xfId="33394" xr:uid="{1D5EEA9B-730E-40B3-ABF4-BA9D3D950696}"/>
    <cellStyle name="Note 5 2 3 2 16 3" xfId="33395" xr:uid="{C4A308B8-D588-4FA8-9118-E47FB051BC88}"/>
    <cellStyle name="Note 5 2 3 2 17" xfId="33396" xr:uid="{D090B156-9F86-44C3-86BA-F75855666137}"/>
    <cellStyle name="Note 5 2 3 2 17 2" xfId="33397" xr:uid="{1D2CB041-872B-471B-8207-1D20438B4453}"/>
    <cellStyle name="Note 5 2 3 2 17 2 2" xfId="33398" xr:uid="{18D4808A-4450-462D-9DF5-1CFB0B3C8667}"/>
    <cellStyle name="Note 5 2 3 2 17 3" xfId="33399" xr:uid="{FDAAF96F-A587-4BC4-97DB-A51345DCFB8B}"/>
    <cellStyle name="Note 5 2 3 2 18" xfId="33400" xr:uid="{B34FDBB1-C350-4316-A36E-F4E53F99CBDB}"/>
    <cellStyle name="Note 5 2 3 2 18 2" xfId="33401" xr:uid="{4ED3424E-AFEE-4504-ADD4-55E8E3B005BD}"/>
    <cellStyle name="Note 5 2 3 2 18 2 2" xfId="33402" xr:uid="{EB570D97-D94E-4545-8B03-9AF30620624B}"/>
    <cellStyle name="Note 5 2 3 2 18 3" xfId="33403" xr:uid="{0C8C99BA-2B9A-4302-91B3-BF42BD6A6588}"/>
    <cellStyle name="Note 5 2 3 2 19" xfId="33404" xr:uid="{3F412A78-4901-4E2F-8ABC-2E2EB2768F82}"/>
    <cellStyle name="Note 5 2 3 2 19 2" xfId="33405" xr:uid="{E1C4EA34-4D2B-47C2-A897-6D03279FA77A}"/>
    <cellStyle name="Note 5 2 3 2 19 2 2" xfId="33406" xr:uid="{5A046FCA-BD90-453F-A94F-E103EECD903C}"/>
    <cellStyle name="Note 5 2 3 2 19 3" xfId="33407" xr:uid="{5C572D4B-0342-40DB-B6A8-E2101584360F}"/>
    <cellStyle name="Note 5 2 3 2 2" xfId="33408" xr:uid="{B16885C0-325D-41E1-BC11-7658D64CED36}"/>
    <cellStyle name="Note 5 2 3 2 2 2" xfId="33409" xr:uid="{85BFB4AC-BC09-4BA0-9641-9A45FB48F0F1}"/>
    <cellStyle name="Note 5 2 3 2 2 2 2" xfId="33410" xr:uid="{397EB6B5-7F0F-48E9-BEA5-D0F302164EAD}"/>
    <cellStyle name="Note 5 2 3 2 2 2 2 2" xfId="33411" xr:uid="{6E145B53-0CF2-44C4-AFCB-FDFC267EAD76}"/>
    <cellStyle name="Note 5 2 3 2 2 2 3" xfId="33412" xr:uid="{9F08E499-4399-4A89-9844-83A044088B8C}"/>
    <cellStyle name="Note 5 2 3 2 2 2 4" xfId="33413" xr:uid="{25CE9C7D-3E57-4FC8-9B99-431C1B90B882}"/>
    <cellStyle name="Note 5 2 3 2 2 3" xfId="33414" xr:uid="{1EFF10B7-C4F1-4122-AF97-A98696B0A5B8}"/>
    <cellStyle name="Note 5 2 3 2 2 3 2" xfId="33415" xr:uid="{24EBBB27-101E-4262-8920-917EE30AA9AF}"/>
    <cellStyle name="Note 5 2 3 2 2 4" xfId="33416" xr:uid="{B86C8CBD-40F4-4B44-B2C9-FF8D1BBB0A33}"/>
    <cellStyle name="Note 5 2 3 2 2 5" xfId="33417" xr:uid="{CB7A1978-D2BA-44E7-9050-56FEA58692B0}"/>
    <cellStyle name="Note 5 2 3 2 20" xfId="33418" xr:uid="{731EB067-4714-4089-B50D-343FDB0F069E}"/>
    <cellStyle name="Note 5 2 3 2 20 2" xfId="33419" xr:uid="{365D1585-E338-43E9-AB3F-2A33DDC90D55}"/>
    <cellStyle name="Note 5 2 3 2 20 2 2" xfId="33420" xr:uid="{88A4AE48-228A-4DE3-9124-CD646004FEB4}"/>
    <cellStyle name="Note 5 2 3 2 20 3" xfId="33421" xr:uid="{12AC1AEA-6A64-42C4-B24C-10BF8341464A}"/>
    <cellStyle name="Note 5 2 3 2 21" xfId="33422" xr:uid="{EE5468EE-9517-4762-B516-B30D5AFE8450}"/>
    <cellStyle name="Note 5 2 3 2 21 2" xfId="33423" xr:uid="{8C3F1BF4-DC80-4341-9EE8-AB6512B7D386}"/>
    <cellStyle name="Note 5 2 3 2 22" xfId="33424" xr:uid="{7729DA33-1E62-43EE-98F0-1122B186FB59}"/>
    <cellStyle name="Note 5 2 3 2 23" xfId="33425" xr:uid="{23BBE7F2-5ECB-4184-AA15-A2494330BA71}"/>
    <cellStyle name="Note 5 2 3 2 3" xfId="33426" xr:uid="{ED588800-E317-4C59-B6DC-1F31E101E333}"/>
    <cellStyle name="Note 5 2 3 2 3 2" xfId="33427" xr:uid="{8BF3C5BC-3934-41C0-B617-4526C55684E6}"/>
    <cellStyle name="Note 5 2 3 2 3 2 2" xfId="33428" xr:uid="{4BE50230-0A08-4FA9-BAD0-4E99A17B2521}"/>
    <cellStyle name="Note 5 2 3 2 3 2 3" xfId="33429" xr:uid="{BAE8FBF2-4C90-4A10-8A2A-A42BB7AABCBC}"/>
    <cellStyle name="Note 5 2 3 2 3 3" xfId="33430" xr:uid="{83E85BE3-438C-453A-9224-0C0F69160EBD}"/>
    <cellStyle name="Note 5 2 3 2 3 3 2" xfId="33431" xr:uid="{4115BFD2-F2C4-4E78-A1B5-581A5A5A236F}"/>
    <cellStyle name="Note 5 2 3 2 3 4" xfId="33432" xr:uid="{24C1BE90-4D05-45B4-85AC-F3F7F0F99EBE}"/>
    <cellStyle name="Note 5 2 3 2 4" xfId="33433" xr:uid="{C1750F4A-32DC-4EF9-BEFA-D3C9D3F590B0}"/>
    <cellStyle name="Note 5 2 3 2 4 2" xfId="33434" xr:uid="{9ECE942D-221A-482E-B9ED-753A0C128C38}"/>
    <cellStyle name="Note 5 2 3 2 4 2 2" xfId="33435" xr:uid="{0A8207EA-6A15-4016-AD07-5FCB990C3CEB}"/>
    <cellStyle name="Note 5 2 3 2 4 3" xfId="33436" xr:uid="{D8844597-AE69-4AC5-B984-524AB1C2EA52}"/>
    <cellStyle name="Note 5 2 3 2 4 4" xfId="33437" xr:uid="{7077D119-633A-4C8A-BA61-587E6208C192}"/>
    <cellStyle name="Note 5 2 3 2 5" xfId="33438" xr:uid="{1A209A06-10F7-459D-9739-4AB4C6FE7610}"/>
    <cellStyle name="Note 5 2 3 2 5 2" xfId="33439" xr:uid="{E777F319-0A90-425A-B519-450DBFABCB08}"/>
    <cellStyle name="Note 5 2 3 2 5 2 2" xfId="33440" xr:uid="{6701E554-10DC-4170-9464-62F05FD30C41}"/>
    <cellStyle name="Note 5 2 3 2 5 3" xfId="33441" xr:uid="{1A58CE1C-8C48-451E-97CB-742A2E7F21B5}"/>
    <cellStyle name="Note 5 2 3 2 5 4" xfId="33442" xr:uid="{FFCB4E2C-0AD7-4A35-9150-D4B233D827D3}"/>
    <cellStyle name="Note 5 2 3 2 6" xfId="33443" xr:uid="{44B3F77C-4ABB-4500-8DCE-9AEC65C9AF83}"/>
    <cellStyle name="Note 5 2 3 2 6 2" xfId="33444" xr:uid="{0EA86326-9495-4E3C-A18B-CC33DF5FEF2F}"/>
    <cellStyle name="Note 5 2 3 2 6 2 2" xfId="33445" xr:uid="{618574A1-4A87-438D-B931-472313CE105B}"/>
    <cellStyle name="Note 5 2 3 2 6 3" xfId="33446" xr:uid="{5D106E8D-32B6-4672-A2E3-6D76A03793D6}"/>
    <cellStyle name="Note 5 2 3 2 7" xfId="33447" xr:uid="{F2AB6CF9-6F1B-48EE-9953-C5ACD5270E64}"/>
    <cellStyle name="Note 5 2 3 2 7 2" xfId="33448" xr:uid="{75A8D9ED-410B-4D03-8DCF-732973ABBFE0}"/>
    <cellStyle name="Note 5 2 3 2 7 2 2" xfId="33449" xr:uid="{11E17A7C-2678-469C-8B70-9AB0AE4CD692}"/>
    <cellStyle name="Note 5 2 3 2 7 3" xfId="33450" xr:uid="{D5ABB5A0-1A87-4E4F-A3B3-DAF25730B1F1}"/>
    <cellStyle name="Note 5 2 3 2 8" xfId="33451" xr:uid="{8C606E70-1470-4C67-A28A-70AC6A53BAF4}"/>
    <cellStyle name="Note 5 2 3 2 8 2" xfId="33452" xr:uid="{61C9BD45-2B77-4EC9-A161-F9A7595D4C8F}"/>
    <cellStyle name="Note 5 2 3 2 8 2 2" xfId="33453" xr:uid="{DA9B0333-E130-4748-9CC1-802DEA77B0BD}"/>
    <cellStyle name="Note 5 2 3 2 8 3" xfId="33454" xr:uid="{A13C859E-EB98-411F-A34A-6DB0171AB953}"/>
    <cellStyle name="Note 5 2 3 2 9" xfId="33455" xr:uid="{D092CE47-045C-4D6F-8C13-64E42B9AE2D1}"/>
    <cellStyle name="Note 5 2 3 2 9 2" xfId="33456" xr:uid="{EEB055B4-823B-4E77-A50F-E050E99E34CE}"/>
    <cellStyle name="Note 5 2 3 2 9 2 2" xfId="33457" xr:uid="{C68004EE-CD1B-4629-B72D-3263A35562A4}"/>
    <cellStyle name="Note 5 2 3 2 9 3" xfId="33458" xr:uid="{2B6A73D7-82C4-4389-B279-6A2EA81DB3E0}"/>
    <cellStyle name="Note 5 2 3 20" xfId="33459" xr:uid="{D6A9A97F-CC00-485D-B537-DFAC3F4883FF}"/>
    <cellStyle name="Note 5 2 3 3" xfId="33460" xr:uid="{3B0C9FB3-110C-42A1-A777-3A902C75F2F8}"/>
    <cellStyle name="Note 5 2 3 3 2" xfId="33461" xr:uid="{79DF1496-685D-4EAE-8A58-FA8C477FD216}"/>
    <cellStyle name="Note 5 2 3 3 2 2" xfId="33462" xr:uid="{8A551C1B-EE5A-4C09-A393-D8F2D41028A1}"/>
    <cellStyle name="Note 5 2 3 3 2 2 2" xfId="33463" xr:uid="{DD5B76FD-D7F5-4A7E-A122-50541FB3F2E0}"/>
    <cellStyle name="Note 5 2 3 3 2 3" xfId="33464" xr:uid="{B6C7C949-448F-41A7-BAE6-F104EAB15C2F}"/>
    <cellStyle name="Note 5 2 3 3 2 4" xfId="33465" xr:uid="{62BE9F7B-0C5E-4C1D-86A7-23AF3B7FE397}"/>
    <cellStyle name="Note 5 2 3 3 3" xfId="33466" xr:uid="{FFBAAC89-30BF-4980-8605-2F8AA2C0577E}"/>
    <cellStyle name="Note 5 2 3 3 3 2" xfId="33467" xr:uid="{83F9FC46-5DFE-4816-A039-A6893FE26962}"/>
    <cellStyle name="Note 5 2 3 3 4" xfId="33468" xr:uid="{78EF1004-EEC1-407D-BD06-318DFCBBF8BE}"/>
    <cellStyle name="Note 5 2 3 3 5" xfId="33469" xr:uid="{A0039E72-D524-49D0-9075-3A90A9D93434}"/>
    <cellStyle name="Note 5 2 3 4" xfId="33470" xr:uid="{3DBAC1A3-5B5C-463A-A4A3-549B0F08CF60}"/>
    <cellStyle name="Note 5 2 3 4 2" xfId="33471" xr:uid="{59FD6212-9335-4E6B-8369-B31D85C6C529}"/>
    <cellStyle name="Note 5 2 3 4 2 2" xfId="33472" xr:uid="{7886F5D0-1625-46DD-8B63-6A5C751FCDC7}"/>
    <cellStyle name="Note 5 2 3 4 2 3" xfId="33473" xr:uid="{14D7B95F-6E2D-4D16-86F5-11C378C239ED}"/>
    <cellStyle name="Note 5 2 3 4 3" xfId="33474" xr:uid="{AFDE1C9F-0DF0-476B-B4FB-810189E2F6E7}"/>
    <cellStyle name="Note 5 2 3 4 3 2" xfId="33475" xr:uid="{DD7D8A6A-D6E7-4E9E-8005-3A2E07650ED8}"/>
    <cellStyle name="Note 5 2 3 4 4" xfId="33476" xr:uid="{C504C97F-1558-433F-A410-0F4B9C6FE191}"/>
    <cellStyle name="Note 5 2 3 5" xfId="33477" xr:uid="{9DD7362D-75CB-4880-A7F2-B6C94287C13A}"/>
    <cellStyle name="Note 5 2 3 5 2" xfId="33478" xr:uid="{B42D291C-BC32-4727-989B-550A11952BFA}"/>
    <cellStyle name="Note 5 2 3 5 2 2" xfId="33479" xr:uid="{61B863BD-278B-42A3-B6C1-DEBF612F766F}"/>
    <cellStyle name="Note 5 2 3 5 2 3" xfId="33480" xr:uid="{EE5F1BE5-3432-462C-94A5-11333DA08212}"/>
    <cellStyle name="Note 5 2 3 5 3" xfId="33481" xr:uid="{62BA9DC6-467B-4CA4-B987-F36A16160C93}"/>
    <cellStyle name="Note 5 2 3 5 4" xfId="33482" xr:uid="{4401EE11-C897-4D21-A9F4-CA14298B8CAA}"/>
    <cellStyle name="Note 5 2 3 6" xfId="33483" xr:uid="{3D983212-2C6E-4394-A32E-BB5A7C50FEAE}"/>
    <cellStyle name="Note 5 2 3 6 2" xfId="33484" xr:uid="{CF1E50CC-56B5-4EA1-AB3E-9CC5F3A31DED}"/>
    <cellStyle name="Note 5 2 3 6 2 2" xfId="33485" xr:uid="{5D25AE32-8593-4B40-A13B-4C055CAC3C99}"/>
    <cellStyle name="Note 5 2 3 6 3" xfId="33486" xr:uid="{AB0873A5-4234-4EA4-B54A-373416B5B06E}"/>
    <cellStyle name="Note 5 2 3 6 4" xfId="33487" xr:uid="{438D36A0-E380-4D36-9DBA-207AC804B238}"/>
    <cellStyle name="Note 5 2 3 7" xfId="33488" xr:uid="{A581045B-A8AF-48FF-BC70-91CF7E2BEE4B}"/>
    <cellStyle name="Note 5 2 3 7 2" xfId="33489" xr:uid="{B5628CC5-902C-47A1-BD79-16019EE9C5C7}"/>
    <cellStyle name="Note 5 2 3 7 2 2" xfId="33490" xr:uid="{A648DC5A-B74F-4C93-857E-FFE6BFD8F6C8}"/>
    <cellStyle name="Note 5 2 3 7 3" xfId="33491" xr:uid="{3E388AC6-8BDC-43B7-98B4-7325CD8FEA0C}"/>
    <cellStyle name="Note 5 2 3 8" xfId="33492" xr:uid="{2DCE5C62-5E86-4892-8314-466344A2470A}"/>
    <cellStyle name="Note 5 2 3 8 2" xfId="33493" xr:uid="{785D6DE4-B4E7-411F-97A0-3813255E818B}"/>
    <cellStyle name="Note 5 2 3 8 2 2" xfId="33494" xr:uid="{94013751-B901-4C7E-8F32-4AEA50F036E4}"/>
    <cellStyle name="Note 5 2 3 8 3" xfId="33495" xr:uid="{2017120F-56D3-4E20-9C7E-5ECC31F1A8A2}"/>
    <cellStyle name="Note 5 2 3 9" xfId="33496" xr:uid="{3DBE6CE0-DBFA-4084-B7B9-545F73C1C17C}"/>
    <cellStyle name="Note 5 2 3 9 2" xfId="33497" xr:uid="{341C2F34-7726-4ED6-A0AC-79E5B9BED6D3}"/>
    <cellStyle name="Note 5 2 3 9 2 2" xfId="33498" xr:uid="{88A20F3A-9E8D-41A9-87ED-AF5841B51803}"/>
    <cellStyle name="Note 5 2 3 9 3" xfId="33499" xr:uid="{5836E86B-8EA3-4AB2-BFDF-DF276A631406}"/>
    <cellStyle name="Note 5 2 4" xfId="33500" xr:uid="{7F0553CB-2F7E-4606-81E4-C27AEA07FACF}"/>
    <cellStyle name="Note 5 2 4 10" xfId="33501" xr:uid="{65BE5649-2958-40AB-B621-B5FE0455B977}"/>
    <cellStyle name="Note 5 2 4 10 2" xfId="33502" xr:uid="{BA066017-0CB6-4953-9FFC-708A5286B861}"/>
    <cellStyle name="Note 5 2 4 10 2 2" xfId="33503" xr:uid="{9CB5ADFE-6739-4E1A-B871-4DFCE1BCCF90}"/>
    <cellStyle name="Note 5 2 4 10 3" xfId="33504" xr:uid="{172AEC68-EDF4-4462-9B1C-494FA35B6B4A}"/>
    <cellStyle name="Note 5 2 4 11" xfId="33505" xr:uid="{3E6D7E87-CBF9-4E79-8021-CB6522A6B8DE}"/>
    <cellStyle name="Note 5 2 4 11 2" xfId="33506" xr:uid="{11C2ECE2-D902-4A6E-A099-4D43F8354A43}"/>
    <cellStyle name="Note 5 2 4 11 2 2" xfId="33507" xr:uid="{51DE133B-79BD-4DFB-9E93-E095E9D1ABA5}"/>
    <cellStyle name="Note 5 2 4 11 3" xfId="33508" xr:uid="{429E9E7C-6F6A-4A32-A4B9-9DCA1F4AE44A}"/>
    <cellStyle name="Note 5 2 4 12" xfId="33509" xr:uid="{05BE25D9-2884-4CAD-96F1-4F842A903A87}"/>
    <cellStyle name="Note 5 2 4 12 2" xfId="33510" xr:uid="{60397CB3-102C-4049-B973-FCED76C4CF5D}"/>
    <cellStyle name="Note 5 2 4 12 2 2" xfId="33511" xr:uid="{E00157DD-A6EF-4860-9E14-525ED2887604}"/>
    <cellStyle name="Note 5 2 4 12 3" xfId="33512" xr:uid="{2885BC0B-8D7C-4C3D-AE1F-EE38F5A69350}"/>
    <cellStyle name="Note 5 2 4 13" xfId="33513" xr:uid="{3B34F3F8-3390-43DC-A951-89771A71B5FD}"/>
    <cellStyle name="Note 5 2 4 13 2" xfId="33514" xr:uid="{CC963664-C201-42B8-BEEB-4AD94C47BA12}"/>
    <cellStyle name="Note 5 2 4 13 2 2" xfId="33515" xr:uid="{6EF850C1-AF24-47C0-BD64-9142C63C6173}"/>
    <cellStyle name="Note 5 2 4 13 3" xfId="33516" xr:uid="{4DC793EF-5D82-436A-AED6-099FA03F098A}"/>
    <cellStyle name="Note 5 2 4 14" xfId="33517" xr:uid="{1F6353DC-550A-4152-929D-FCEE034D6E3C}"/>
    <cellStyle name="Note 5 2 4 14 2" xfId="33518" xr:uid="{50055BF8-D673-493F-A0F9-871662019136}"/>
    <cellStyle name="Note 5 2 4 14 2 2" xfId="33519" xr:uid="{A104191D-809F-49CC-9401-9D39DDFEBBB0}"/>
    <cellStyle name="Note 5 2 4 14 3" xfId="33520" xr:uid="{238C05C0-FBCC-410B-A44D-4376431BDD50}"/>
    <cellStyle name="Note 5 2 4 15" xfId="33521" xr:uid="{84798563-2D95-46E3-9B4C-741EC8EAEF9A}"/>
    <cellStyle name="Note 5 2 4 15 2" xfId="33522" xr:uid="{5210819C-862E-4B43-B317-A510B2318ACE}"/>
    <cellStyle name="Note 5 2 4 15 2 2" xfId="33523" xr:uid="{99EF1493-974D-4A8D-B778-24565E56B4CE}"/>
    <cellStyle name="Note 5 2 4 15 3" xfId="33524" xr:uid="{18EDAB7B-489F-47A4-BF87-3B9C03219B76}"/>
    <cellStyle name="Note 5 2 4 16" xfId="33525" xr:uid="{164E8297-1FF8-4EBC-B7BD-642E9465B818}"/>
    <cellStyle name="Note 5 2 4 16 2" xfId="33526" xr:uid="{D96BFE3F-951E-4A7C-A58C-4BCA16CFE7EC}"/>
    <cellStyle name="Note 5 2 4 16 2 2" xfId="33527" xr:uid="{28CB03EC-9620-4B5A-BD9A-EBEE5580B9B6}"/>
    <cellStyle name="Note 5 2 4 16 3" xfId="33528" xr:uid="{BD180240-9D8B-441E-A214-851DB9BE8EB9}"/>
    <cellStyle name="Note 5 2 4 17" xfId="33529" xr:uid="{025707E7-5E96-4A9A-A3DB-B9DF221FCD2D}"/>
    <cellStyle name="Note 5 2 4 17 2" xfId="33530" xr:uid="{722A8B10-BC3E-4188-B84E-0606ACC0BE6A}"/>
    <cellStyle name="Note 5 2 4 17 2 2" xfId="33531" xr:uid="{D5A8CF55-E522-4628-8A24-5AB72DCE5AD7}"/>
    <cellStyle name="Note 5 2 4 17 3" xfId="33532" xr:uid="{D4BCB21E-BEB1-4299-A129-09D0B436C5C9}"/>
    <cellStyle name="Note 5 2 4 18" xfId="33533" xr:uid="{183B4570-A832-475A-A8F7-416754D42E44}"/>
    <cellStyle name="Note 5 2 4 18 2" xfId="33534" xr:uid="{89E12823-1803-4864-8DD3-51127E38EB9D}"/>
    <cellStyle name="Note 5 2 4 19" xfId="33535" xr:uid="{BC94D345-9884-4FBD-9BED-0AE31C23130A}"/>
    <cellStyle name="Note 5 2 4 2" xfId="33536" xr:uid="{2C1519B7-D1C5-4960-BCB2-E69272F58705}"/>
    <cellStyle name="Note 5 2 4 2 10" xfId="33537" xr:uid="{A72D9D54-7937-456D-A864-5180B1A5D23A}"/>
    <cellStyle name="Note 5 2 4 2 10 2" xfId="33538" xr:uid="{991CF4D0-3128-4806-AC3C-48C6E955837F}"/>
    <cellStyle name="Note 5 2 4 2 10 2 2" xfId="33539" xr:uid="{A2F2FFDF-B9DB-477F-BDCE-4F56E3DC8B7F}"/>
    <cellStyle name="Note 5 2 4 2 10 3" xfId="33540" xr:uid="{E94D3F17-595B-4C76-A22F-F85659D39D75}"/>
    <cellStyle name="Note 5 2 4 2 11" xfId="33541" xr:uid="{282AD386-0268-48EE-BE96-C9216A80EE80}"/>
    <cellStyle name="Note 5 2 4 2 11 2" xfId="33542" xr:uid="{DCB6FF6B-9148-4F38-B877-0370761C2AC1}"/>
    <cellStyle name="Note 5 2 4 2 11 2 2" xfId="33543" xr:uid="{6265D807-C234-4F9C-9E6E-AC0C5076AEBC}"/>
    <cellStyle name="Note 5 2 4 2 11 3" xfId="33544" xr:uid="{F1B71A3C-2CF3-40B3-A567-A0E5C8A26745}"/>
    <cellStyle name="Note 5 2 4 2 12" xfId="33545" xr:uid="{FEF19945-FEA4-40DC-982F-A661A3DB99D9}"/>
    <cellStyle name="Note 5 2 4 2 12 2" xfId="33546" xr:uid="{40A04F71-A4E1-4C7B-9BDA-78B3964C9659}"/>
    <cellStyle name="Note 5 2 4 2 12 2 2" xfId="33547" xr:uid="{D1F62276-730F-409C-B305-389ACA73F6A6}"/>
    <cellStyle name="Note 5 2 4 2 12 3" xfId="33548" xr:uid="{6625773D-2187-4C83-8200-135590D98F50}"/>
    <cellStyle name="Note 5 2 4 2 13" xfId="33549" xr:uid="{21311DEF-D826-40A4-8DC1-0434B7365C64}"/>
    <cellStyle name="Note 5 2 4 2 13 2" xfId="33550" xr:uid="{A264737F-206E-4885-8800-0A2DB758A3CB}"/>
    <cellStyle name="Note 5 2 4 2 13 2 2" xfId="33551" xr:uid="{E15194BA-E87B-4203-ABCF-16B1F0013899}"/>
    <cellStyle name="Note 5 2 4 2 13 3" xfId="33552" xr:uid="{277C49B3-944C-4706-9165-34A0ECBA2EC8}"/>
    <cellStyle name="Note 5 2 4 2 14" xfId="33553" xr:uid="{209B8FA8-1062-4803-9B67-97850455E686}"/>
    <cellStyle name="Note 5 2 4 2 14 2" xfId="33554" xr:uid="{4497F67E-90D1-4733-B858-F3C2728D9176}"/>
    <cellStyle name="Note 5 2 4 2 14 2 2" xfId="33555" xr:uid="{7576C55D-0380-466B-8BB4-124CBF131680}"/>
    <cellStyle name="Note 5 2 4 2 14 3" xfId="33556" xr:uid="{516CB236-D300-48CD-8E05-92D2C6FB0ABB}"/>
    <cellStyle name="Note 5 2 4 2 15" xfId="33557" xr:uid="{4D466D48-4B1D-423F-A813-6165D241F844}"/>
    <cellStyle name="Note 5 2 4 2 15 2" xfId="33558" xr:uid="{FCAD982E-0BFA-47F2-8B99-06D908E84499}"/>
    <cellStyle name="Note 5 2 4 2 15 2 2" xfId="33559" xr:uid="{77B90478-84D5-4616-830A-84AC586FB93B}"/>
    <cellStyle name="Note 5 2 4 2 15 3" xfId="33560" xr:uid="{E2C3B8BF-6A5C-472F-A043-22785222C290}"/>
    <cellStyle name="Note 5 2 4 2 16" xfId="33561" xr:uid="{CE3D3B28-C886-4EB8-9445-1C94D2A9D89F}"/>
    <cellStyle name="Note 5 2 4 2 16 2" xfId="33562" xr:uid="{CBAB5C51-B036-402C-9886-C222CB0AE7E5}"/>
    <cellStyle name="Note 5 2 4 2 16 2 2" xfId="33563" xr:uid="{EA366A42-D744-4F10-9DE0-D178752737DF}"/>
    <cellStyle name="Note 5 2 4 2 16 3" xfId="33564" xr:uid="{67709C04-1A3F-4BD8-AA16-4B9CAD0662AC}"/>
    <cellStyle name="Note 5 2 4 2 17" xfId="33565" xr:uid="{DC5FB321-7679-41AC-8D4A-C7A25FC27608}"/>
    <cellStyle name="Note 5 2 4 2 17 2" xfId="33566" xr:uid="{96298488-B487-4ADA-B7F9-DF11F77594A9}"/>
    <cellStyle name="Note 5 2 4 2 17 2 2" xfId="33567" xr:uid="{20E9A174-1C19-4E04-932F-DBF3F4EDAEF4}"/>
    <cellStyle name="Note 5 2 4 2 17 3" xfId="33568" xr:uid="{89A6BB07-F94E-403C-AF3B-319CB642E112}"/>
    <cellStyle name="Note 5 2 4 2 18" xfId="33569" xr:uid="{2829E808-77D3-4A6D-824F-9EDF6BEF2C27}"/>
    <cellStyle name="Note 5 2 4 2 18 2" xfId="33570" xr:uid="{6864DF60-EC48-48B8-97E7-33F6AD01C770}"/>
    <cellStyle name="Note 5 2 4 2 18 2 2" xfId="33571" xr:uid="{0C2F042E-626B-4BAF-A18F-BDE05617F90E}"/>
    <cellStyle name="Note 5 2 4 2 18 3" xfId="33572" xr:uid="{7FB9EE17-A092-4C82-B6D5-0BD6C2F65043}"/>
    <cellStyle name="Note 5 2 4 2 19" xfId="33573" xr:uid="{51E07F62-6451-4278-8CA8-24365E94418A}"/>
    <cellStyle name="Note 5 2 4 2 19 2" xfId="33574" xr:uid="{C27386EB-ECFC-4C1B-857C-DE6C4AFA9974}"/>
    <cellStyle name="Note 5 2 4 2 19 2 2" xfId="33575" xr:uid="{74630083-0FCE-45EF-A97E-14271D0F2B0C}"/>
    <cellStyle name="Note 5 2 4 2 19 3" xfId="33576" xr:uid="{012EF483-CD49-4E01-8234-4C50C12B9524}"/>
    <cellStyle name="Note 5 2 4 2 2" xfId="33577" xr:uid="{AE7D49D0-54A3-4D19-BC87-72650395B99A}"/>
    <cellStyle name="Note 5 2 4 2 2 2" xfId="33578" xr:uid="{773B1186-B6B4-4EBA-8C51-9CA49A24B8B8}"/>
    <cellStyle name="Note 5 2 4 2 2 2 2" xfId="33579" xr:uid="{47EE6E73-8782-4BCA-9348-FE598E55FBDD}"/>
    <cellStyle name="Note 5 2 4 2 2 2 2 2" xfId="33580" xr:uid="{349921A3-D713-4B46-9C58-1C1C27560AE4}"/>
    <cellStyle name="Note 5 2 4 2 2 2 3" xfId="33581" xr:uid="{6BA55F7A-ED92-47FC-963F-34284CEF634D}"/>
    <cellStyle name="Note 5 2 4 2 2 2 4" xfId="33582" xr:uid="{0A384676-F644-4717-85FA-19BC22914676}"/>
    <cellStyle name="Note 5 2 4 2 2 3" xfId="33583" xr:uid="{01AFD9CB-A4BD-4ABA-A946-D9CCB7EE4D37}"/>
    <cellStyle name="Note 5 2 4 2 2 3 2" xfId="33584" xr:uid="{44AB46CF-B7E1-4F96-A9A9-6D17AAB4E62F}"/>
    <cellStyle name="Note 5 2 4 2 2 4" xfId="33585" xr:uid="{D79C50B9-AFDD-4140-B9B5-6BF1872CC70D}"/>
    <cellStyle name="Note 5 2 4 2 2 5" xfId="33586" xr:uid="{98507245-C2B0-4FA0-94DB-22AB538B29AB}"/>
    <cellStyle name="Note 5 2 4 2 20" xfId="33587" xr:uid="{EE8CF5CE-EE14-42CA-AE48-34CA689901C3}"/>
    <cellStyle name="Note 5 2 4 2 20 2" xfId="33588" xr:uid="{76090C44-63F8-47DE-AD02-67D32A9DD4EE}"/>
    <cellStyle name="Note 5 2 4 2 20 2 2" xfId="33589" xr:uid="{B5B98068-2D64-4025-8607-743002DBB711}"/>
    <cellStyle name="Note 5 2 4 2 20 3" xfId="33590" xr:uid="{407C5693-4E71-43B3-A08B-6D66B7C1F6C4}"/>
    <cellStyle name="Note 5 2 4 2 21" xfId="33591" xr:uid="{80ED6176-A0BE-43FD-8C38-E843148C56F1}"/>
    <cellStyle name="Note 5 2 4 2 21 2" xfId="33592" xr:uid="{90B9EF4A-1150-4A9A-A0C8-6E38F160F05F}"/>
    <cellStyle name="Note 5 2 4 2 22" xfId="33593" xr:uid="{E0704FDF-803F-414B-B585-B49018463A9D}"/>
    <cellStyle name="Note 5 2 4 2 23" xfId="33594" xr:uid="{2F084646-6DD2-4612-AE49-FC00424AA94F}"/>
    <cellStyle name="Note 5 2 4 2 3" xfId="33595" xr:uid="{E5025599-3465-407F-B509-3C2D8D06A935}"/>
    <cellStyle name="Note 5 2 4 2 3 2" xfId="33596" xr:uid="{6CA5E24B-07E0-4300-8582-54E7B474DAA1}"/>
    <cellStyle name="Note 5 2 4 2 3 2 2" xfId="33597" xr:uid="{27536386-8B09-4075-B12E-8F2DDD2A8B2B}"/>
    <cellStyle name="Note 5 2 4 2 3 2 3" xfId="33598" xr:uid="{1D6CAD85-9934-4A43-AA2B-AD7B004B4506}"/>
    <cellStyle name="Note 5 2 4 2 3 3" xfId="33599" xr:uid="{DC2FA6F8-771F-47AB-BA37-3BBFCF045CAE}"/>
    <cellStyle name="Note 5 2 4 2 3 3 2" xfId="33600" xr:uid="{065E7EB1-12DE-4083-B3BF-0A4F80E326AE}"/>
    <cellStyle name="Note 5 2 4 2 3 4" xfId="33601" xr:uid="{9D3A146A-DE49-4AF3-AF58-860548EB70AF}"/>
    <cellStyle name="Note 5 2 4 2 4" xfId="33602" xr:uid="{72778B5E-9023-49A7-BBA8-65E3758FA36E}"/>
    <cellStyle name="Note 5 2 4 2 4 2" xfId="33603" xr:uid="{1BA5038D-DC54-4442-BA00-BBC30EF06B3C}"/>
    <cellStyle name="Note 5 2 4 2 4 2 2" xfId="33604" xr:uid="{90863904-243E-4446-9FCB-B2510300EB3F}"/>
    <cellStyle name="Note 5 2 4 2 4 3" xfId="33605" xr:uid="{D3C104B1-626E-4C3A-93CF-65C147DE8097}"/>
    <cellStyle name="Note 5 2 4 2 4 4" xfId="33606" xr:uid="{A94BC344-EE90-418A-96FE-26DAA56A4BC7}"/>
    <cellStyle name="Note 5 2 4 2 5" xfId="33607" xr:uid="{21BD3CD2-C778-4F26-A9ED-16013845293E}"/>
    <cellStyle name="Note 5 2 4 2 5 2" xfId="33608" xr:uid="{0FCE7B7C-9EC6-46A7-AD47-9E9353202FFE}"/>
    <cellStyle name="Note 5 2 4 2 5 2 2" xfId="33609" xr:uid="{933A52CF-866E-4EA3-BC83-96B8EE472CD8}"/>
    <cellStyle name="Note 5 2 4 2 5 3" xfId="33610" xr:uid="{84C45668-A752-4A3C-8F48-2937510A2ADF}"/>
    <cellStyle name="Note 5 2 4 2 5 4" xfId="33611" xr:uid="{8C651379-3C2E-4BF5-B371-8D3F5091E23D}"/>
    <cellStyle name="Note 5 2 4 2 6" xfId="33612" xr:uid="{3707E295-FDD7-4C75-953D-A837954168A9}"/>
    <cellStyle name="Note 5 2 4 2 6 2" xfId="33613" xr:uid="{150BDF50-5DC4-42AA-80BF-41B961DE6E4F}"/>
    <cellStyle name="Note 5 2 4 2 6 2 2" xfId="33614" xr:uid="{6219563E-0FF7-465F-B2B4-FB10E3F3E609}"/>
    <cellStyle name="Note 5 2 4 2 6 3" xfId="33615" xr:uid="{97E8AACF-216B-4F03-947A-6A3B3505D80A}"/>
    <cellStyle name="Note 5 2 4 2 7" xfId="33616" xr:uid="{69E5B71A-C7EE-4AA9-B6D6-898288344DBC}"/>
    <cellStyle name="Note 5 2 4 2 7 2" xfId="33617" xr:uid="{5E1D3C94-00C9-4925-A105-3DD451BE6F8A}"/>
    <cellStyle name="Note 5 2 4 2 7 2 2" xfId="33618" xr:uid="{9245F4F1-495B-47FA-B042-8D86739BB535}"/>
    <cellStyle name="Note 5 2 4 2 7 3" xfId="33619" xr:uid="{5FCD13B1-9CF6-4B25-8F44-BC8FEC3C0566}"/>
    <cellStyle name="Note 5 2 4 2 8" xfId="33620" xr:uid="{0574BAAC-01E3-4F21-9913-AF1D0474DF4D}"/>
    <cellStyle name="Note 5 2 4 2 8 2" xfId="33621" xr:uid="{49DF8D69-B62E-4FB5-AF43-6DEA4DAE8268}"/>
    <cellStyle name="Note 5 2 4 2 8 2 2" xfId="33622" xr:uid="{FE2D751C-0AF2-4AE9-BB5C-1445E26CD9E6}"/>
    <cellStyle name="Note 5 2 4 2 8 3" xfId="33623" xr:uid="{BF669109-C697-45B8-A40C-D73206380A24}"/>
    <cellStyle name="Note 5 2 4 2 9" xfId="33624" xr:uid="{662D5877-13F1-4D52-8C35-42937535B67D}"/>
    <cellStyle name="Note 5 2 4 2 9 2" xfId="33625" xr:uid="{E1F50921-7655-46F2-BFBE-FB44E2309260}"/>
    <cellStyle name="Note 5 2 4 2 9 2 2" xfId="33626" xr:uid="{19CE7485-066D-451D-96DC-EE1F27009829}"/>
    <cellStyle name="Note 5 2 4 2 9 3" xfId="33627" xr:uid="{B3B34C51-DE2B-4552-BB7D-BB787482D620}"/>
    <cellStyle name="Note 5 2 4 20" xfId="33628" xr:uid="{39EC3035-2737-4226-8AB5-A090B418C5FC}"/>
    <cellStyle name="Note 5 2 4 3" xfId="33629" xr:uid="{D3421378-C9BE-40D4-980F-D4083DCF33CF}"/>
    <cellStyle name="Note 5 2 4 3 2" xfId="33630" xr:uid="{E329A321-811B-4EAA-A07A-9D7D458B4D9B}"/>
    <cellStyle name="Note 5 2 4 3 2 2" xfId="33631" xr:uid="{01E238E2-8538-4346-8A4B-F629AE4B9D9B}"/>
    <cellStyle name="Note 5 2 4 3 2 2 2" xfId="33632" xr:uid="{75349A5C-0A48-4AD7-B656-0F1D8C88DED0}"/>
    <cellStyle name="Note 5 2 4 3 2 3" xfId="33633" xr:uid="{9172671D-591D-4B36-9156-C110BFC20F3C}"/>
    <cellStyle name="Note 5 2 4 3 2 4" xfId="33634" xr:uid="{D7083702-D1DD-4833-8567-FC6D636188B2}"/>
    <cellStyle name="Note 5 2 4 3 3" xfId="33635" xr:uid="{6B526A9E-B86E-42D0-89EC-FC4E17331438}"/>
    <cellStyle name="Note 5 2 4 3 3 2" xfId="33636" xr:uid="{7EED73CE-8EBC-44D4-8A20-58092767A0A6}"/>
    <cellStyle name="Note 5 2 4 3 4" xfId="33637" xr:uid="{686218F1-D3B7-4508-B425-8C5FA6508518}"/>
    <cellStyle name="Note 5 2 4 3 5" xfId="33638" xr:uid="{3D2FCF0F-7DB3-4A97-BC66-664141448E99}"/>
    <cellStyle name="Note 5 2 4 4" xfId="33639" xr:uid="{BB59B5B7-61AD-44FF-A95E-D9B354EE8D83}"/>
    <cellStyle name="Note 5 2 4 4 2" xfId="33640" xr:uid="{D7D6D4FE-9439-4769-9561-F25E18EADA0B}"/>
    <cellStyle name="Note 5 2 4 4 2 2" xfId="33641" xr:uid="{C6DB7121-A8F1-4780-8927-B26A93BBFD9A}"/>
    <cellStyle name="Note 5 2 4 4 2 3" xfId="33642" xr:uid="{D8F343B5-E55A-4026-9784-0276916CAAB0}"/>
    <cellStyle name="Note 5 2 4 4 3" xfId="33643" xr:uid="{E8976710-2ED5-4AB1-8314-9868C07B83AB}"/>
    <cellStyle name="Note 5 2 4 4 3 2" xfId="33644" xr:uid="{67B84877-4420-497C-B8F8-7B8619FA8B54}"/>
    <cellStyle name="Note 5 2 4 4 4" xfId="33645" xr:uid="{9149AAA4-F9D5-460E-8BEE-85C1C1EBBEF5}"/>
    <cellStyle name="Note 5 2 4 5" xfId="33646" xr:uid="{6A665E9C-9517-40D9-9C82-3344B8C5CCF4}"/>
    <cellStyle name="Note 5 2 4 5 2" xfId="33647" xr:uid="{AF6560E6-C858-45F6-AFB6-52B69C3FE2E6}"/>
    <cellStyle name="Note 5 2 4 5 2 2" xfId="33648" xr:uid="{9E87C0D6-D049-4825-A80D-A83E879AEAAF}"/>
    <cellStyle name="Note 5 2 4 5 2 3" xfId="33649" xr:uid="{1924908D-2433-450D-AF72-993327A5BAD0}"/>
    <cellStyle name="Note 5 2 4 5 3" xfId="33650" xr:uid="{75933C9C-8BF8-489B-A5E4-8C6CCA2AA296}"/>
    <cellStyle name="Note 5 2 4 5 4" xfId="33651" xr:uid="{3F06E5AE-30BB-46A0-B706-500CE1AC88BB}"/>
    <cellStyle name="Note 5 2 4 6" xfId="33652" xr:uid="{6173C4DD-8E18-49DF-92A9-0916CFD88DB8}"/>
    <cellStyle name="Note 5 2 4 6 2" xfId="33653" xr:uid="{63152EE0-D59A-47FD-9259-B26B53D51983}"/>
    <cellStyle name="Note 5 2 4 6 2 2" xfId="33654" xr:uid="{186454AE-07D6-4C21-AC73-4F622D457C51}"/>
    <cellStyle name="Note 5 2 4 6 3" xfId="33655" xr:uid="{27F1AF54-FB0E-4138-AFF4-5114924E9214}"/>
    <cellStyle name="Note 5 2 4 6 4" xfId="33656" xr:uid="{1DC77164-D685-40BE-A44A-04D00C62F919}"/>
    <cellStyle name="Note 5 2 4 7" xfId="33657" xr:uid="{450D3D1C-DC2F-4A1A-8FC6-C748BA0045ED}"/>
    <cellStyle name="Note 5 2 4 7 2" xfId="33658" xr:uid="{24BE2F0B-5AD5-4280-AE52-E098FE1E3F2C}"/>
    <cellStyle name="Note 5 2 4 7 2 2" xfId="33659" xr:uid="{C870D454-189E-4691-ABDC-33F9F99B1C95}"/>
    <cellStyle name="Note 5 2 4 7 3" xfId="33660" xr:uid="{860AC743-6D00-4DB0-95A8-246C23D0EE98}"/>
    <cellStyle name="Note 5 2 4 8" xfId="33661" xr:uid="{C5820EF1-551E-4D24-A952-713736ADA991}"/>
    <cellStyle name="Note 5 2 4 8 2" xfId="33662" xr:uid="{2CE260B8-7F5D-44FA-929E-F6D90C8F998E}"/>
    <cellStyle name="Note 5 2 4 8 2 2" xfId="33663" xr:uid="{1FFF86FB-2D0C-4934-A064-D0E23D484790}"/>
    <cellStyle name="Note 5 2 4 8 3" xfId="33664" xr:uid="{C7E7DDAE-39E1-4EE3-B80D-4CCCC517C2B1}"/>
    <cellStyle name="Note 5 2 4 9" xfId="33665" xr:uid="{8A482857-D158-42DF-9476-C3A9CE6A799C}"/>
    <cellStyle name="Note 5 2 4 9 2" xfId="33666" xr:uid="{219CF1FC-1387-456D-AB54-31CBA56A0C31}"/>
    <cellStyle name="Note 5 2 4 9 2 2" xfId="33667" xr:uid="{C4D10888-E39A-40BF-B83E-080910982606}"/>
    <cellStyle name="Note 5 2 4 9 3" xfId="33668" xr:uid="{BC7DF2B2-0358-4EA3-BF4A-707F2E19EBD8}"/>
    <cellStyle name="Note 5 2 5" xfId="33669" xr:uid="{6B7BE8A4-BB35-4CF4-AA9E-52FDE81826F7}"/>
    <cellStyle name="Note 5 2 5 10" xfId="33670" xr:uid="{10658D3D-7117-485D-AA20-C528E065EAB6}"/>
    <cellStyle name="Note 5 2 5 10 2" xfId="33671" xr:uid="{01E6D619-3360-4A47-B381-73494584FA6E}"/>
    <cellStyle name="Note 5 2 5 10 2 2" xfId="33672" xr:uid="{DB25AF5B-9955-4001-B069-542286865CFF}"/>
    <cellStyle name="Note 5 2 5 10 3" xfId="33673" xr:uid="{5459A3B4-084E-48FC-AA20-89429A3A46F0}"/>
    <cellStyle name="Note 5 2 5 11" xfId="33674" xr:uid="{B98FDC1A-D22E-4FCF-B8C0-3C47264ADCE6}"/>
    <cellStyle name="Note 5 2 5 11 2" xfId="33675" xr:uid="{4483156C-E9E3-46BB-965B-4A6419AE1399}"/>
    <cellStyle name="Note 5 2 5 11 2 2" xfId="33676" xr:uid="{0BC3B43E-D73C-42E1-9387-8542FFE20CFF}"/>
    <cellStyle name="Note 5 2 5 11 3" xfId="33677" xr:uid="{055D38F0-275C-4F0E-81A4-134AA3766057}"/>
    <cellStyle name="Note 5 2 5 12" xfId="33678" xr:uid="{CCC022C6-28A5-470B-A4D7-2945D62004C6}"/>
    <cellStyle name="Note 5 2 5 12 2" xfId="33679" xr:uid="{D773D5C5-F56E-4BCC-A3E8-D1D5E2166E7E}"/>
    <cellStyle name="Note 5 2 5 12 2 2" xfId="33680" xr:uid="{E1F6D8B1-62B0-44D9-A0FB-85ED1D61EA8E}"/>
    <cellStyle name="Note 5 2 5 12 3" xfId="33681" xr:uid="{D8116EB5-97B0-4FCB-9216-62086063A70D}"/>
    <cellStyle name="Note 5 2 5 13" xfId="33682" xr:uid="{4187733C-78B7-4823-85B7-887C22873AE8}"/>
    <cellStyle name="Note 5 2 5 13 2" xfId="33683" xr:uid="{FDB7C392-EB59-4F11-B9D9-40434FCE7286}"/>
    <cellStyle name="Note 5 2 5 13 2 2" xfId="33684" xr:uid="{A9E703B8-9021-4DCF-B2DC-42EDAA8A8CB5}"/>
    <cellStyle name="Note 5 2 5 13 3" xfId="33685" xr:uid="{378E931C-E933-4B04-9356-F6369C98E27F}"/>
    <cellStyle name="Note 5 2 5 14" xfId="33686" xr:uid="{5F2761C3-964E-4428-917D-FF087994913B}"/>
    <cellStyle name="Note 5 2 5 14 2" xfId="33687" xr:uid="{691FB165-9CC3-4B79-9734-A87CDAB0226B}"/>
    <cellStyle name="Note 5 2 5 14 2 2" xfId="33688" xr:uid="{6049E65F-C0F4-4F80-A1C1-8E2CE3375991}"/>
    <cellStyle name="Note 5 2 5 14 3" xfId="33689" xr:uid="{A9C6137C-3761-44BB-869F-AAD8D84AD580}"/>
    <cellStyle name="Note 5 2 5 15" xfId="33690" xr:uid="{9920C686-056B-43C6-8881-20CC5BD48246}"/>
    <cellStyle name="Note 5 2 5 15 2" xfId="33691" xr:uid="{A6A4E1E2-DB68-4564-A7B0-9CC4634E22E8}"/>
    <cellStyle name="Note 5 2 5 15 2 2" xfId="33692" xr:uid="{205C944E-9A0B-46FD-B453-574CC1BDC74E}"/>
    <cellStyle name="Note 5 2 5 15 3" xfId="33693" xr:uid="{5132327A-52B4-4077-9984-5E044714F639}"/>
    <cellStyle name="Note 5 2 5 16" xfId="33694" xr:uid="{61602181-9E71-4A88-980A-6FE8670E16B5}"/>
    <cellStyle name="Note 5 2 5 16 2" xfId="33695" xr:uid="{5593AF33-D570-4597-97B8-AF1E2788F48B}"/>
    <cellStyle name="Note 5 2 5 16 2 2" xfId="33696" xr:uid="{1FBFC508-323B-44A6-8F42-FF65ACBA8AFC}"/>
    <cellStyle name="Note 5 2 5 16 3" xfId="33697" xr:uid="{4D0FF734-BB92-4399-9A1E-967BEEC1D598}"/>
    <cellStyle name="Note 5 2 5 17" xfId="33698" xr:uid="{08AB9DAF-4E88-4671-9024-94BE0B1E50EE}"/>
    <cellStyle name="Note 5 2 5 17 2" xfId="33699" xr:uid="{C0693ADD-D455-45AC-AAEA-AB6497F7CAF2}"/>
    <cellStyle name="Note 5 2 5 17 2 2" xfId="33700" xr:uid="{6064D946-BE55-4F06-A0A4-850B860EA944}"/>
    <cellStyle name="Note 5 2 5 17 3" xfId="33701" xr:uid="{BEACB282-2E6A-4CC4-8B54-23F944EE7A30}"/>
    <cellStyle name="Note 5 2 5 18" xfId="33702" xr:uid="{302B0E0A-7360-415D-98E1-B973B0C36F11}"/>
    <cellStyle name="Note 5 2 5 18 2" xfId="33703" xr:uid="{6E1297B5-8AAB-41D2-82A7-2D8510446DFE}"/>
    <cellStyle name="Note 5 2 5 18 2 2" xfId="33704" xr:uid="{9CF469A4-CFEC-4D31-8C8B-4A7EFA0608FA}"/>
    <cellStyle name="Note 5 2 5 18 3" xfId="33705" xr:uid="{BE0CE0D4-27AC-4025-B0D8-5C36E710D7D7}"/>
    <cellStyle name="Note 5 2 5 19" xfId="33706" xr:uid="{B773E642-AA8D-4059-80E9-21FB43C18D32}"/>
    <cellStyle name="Note 5 2 5 19 2" xfId="33707" xr:uid="{0B6A7F6B-6EFC-4CFC-A18A-7CCE6D352F0B}"/>
    <cellStyle name="Note 5 2 5 19 2 2" xfId="33708" xr:uid="{11AC31EB-AC67-464F-BD0D-7563D353061A}"/>
    <cellStyle name="Note 5 2 5 19 3" xfId="33709" xr:uid="{82AB68EF-176D-4949-B216-AE5C0A283A31}"/>
    <cellStyle name="Note 5 2 5 2" xfId="33710" xr:uid="{1B1EC18E-3422-4A54-9660-5382434B6E51}"/>
    <cellStyle name="Note 5 2 5 2 10" xfId="33711" xr:uid="{169F5F1B-2396-4954-BEB1-F7001496BCBB}"/>
    <cellStyle name="Note 5 2 5 2 10 2" xfId="33712" xr:uid="{3B9DFB11-F548-46A1-A207-7D709BAD4F8D}"/>
    <cellStyle name="Note 5 2 5 2 10 2 2" xfId="33713" xr:uid="{ED2E0D1B-06C7-4BFE-9EC7-FCEAFE7A7C8C}"/>
    <cellStyle name="Note 5 2 5 2 10 3" xfId="33714" xr:uid="{D608770A-6AF2-4B39-953B-22ACBA7541BA}"/>
    <cellStyle name="Note 5 2 5 2 11" xfId="33715" xr:uid="{5E6240E5-944F-42EA-99CD-FA01210BE24B}"/>
    <cellStyle name="Note 5 2 5 2 11 2" xfId="33716" xr:uid="{9B9FA2E7-8BF9-4BE9-80FF-6B397892C8C8}"/>
    <cellStyle name="Note 5 2 5 2 11 2 2" xfId="33717" xr:uid="{33253695-EAB0-413C-8F02-435D84D0B33B}"/>
    <cellStyle name="Note 5 2 5 2 11 3" xfId="33718" xr:uid="{ABE870CC-9FE6-44B5-9EFA-C0296BFEC82D}"/>
    <cellStyle name="Note 5 2 5 2 12" xfId="33719" xr:uid="{D9A0A499-A475-427E-8044-8A75544B51D6}"/>
    <cellStyle name="Note 5 2 5 2 12 2" xfId="33720" xr:uid="{153EA4B6-0D94-4777-A766-3C306F3CA4AB}"/>
    <cellStyle name="Note 5 2 5 2 12 2 2" xfId="33721" xr:uid="{BA40ABB5-DA99-4587-90BB-9E292CB6BAE2}"/>
    <cellStyle name="Note 5 2 5 2 12 3" xfId="33722" xr:uid="{A18FBF9F-EEC4-4780-9B0B-7FE1306F6504}"/>
    <cellStyle name="Note 5 2 5 2 13" xfId="33723" xr:uid="{0FC6FDA0-E03D-4C61-8937-84F01B6B1FC0}"/>
    <cellStyle name="Note 5 2 5 2 13 2" xfId="33724" xr:uid="{392FC9A8-9B97-4F0C-9999-86DA38A5C1B5}"/>
    <cellStyle name="Note 5 2 5 2 13 2 2" xfId="33725" xr:uid="{B2926783-D94D-4E39-8E7C-1DA84A1B60AB}"/>
    <cellStyle name="Note 5 2 5 2 13 3" xfId="33726" xr:uid="{136FB6B4-60C1-4F87-B5EE-EE84D2904719}"/>
    <cellStyle name="Note 5 2 5 2 14" xfId="33727" xr:uid="{D4C2D6BF-CF83-4FD2-9E2A-47F431FB08A3}"/>
    <cellStyle name="Note 5 2 5 2 14 2" xfId="33728" xr:uid="{FA4F2F93-CFA8-4939-895F-BCB8F9DD8DAD}"/>
    <cellStyle name="Note 5 2 5 2 14 2 2" xfId="33729" xr:uid="{8E9B16F7-4B49-49B0-ACA7-26F7A81867E4}"/>
    <cellStyle name="Note 5 2 5 2 14 3" xfId="33730" xr:uid="{6A89B027-05D4-4D7F-8AE3-AB1C401E410B}"/>
    <cellStyle name="Note 5 2 5 2 15" xfId="33731" xr:uid="{A2F1D4A3-9F8F-4F6F-9643-1AF191BA641C}"/>
    <cellStyle name="Note 5 2 5 2 15 2" xfId="33732" xr:uid="{2E8F3FD0-1239-4F48-9705-0AFAA6F19220}"/>
    <cellStyle name="Note 5 2 5 2 15 2 2" xfId="33733" xr:uid="{311EDDFD-66DC-4D43-8D6D-80A6F3E11824}"/>
    <cellStyle name="Note 5 2 5 2 15 3" xfId="33734" xr:uid="{48B28089-0C5F-4891-A3BC-A99964E53E27}"/>
    <cellStyle name="Note 5 2 5 2 16" xfId="33735" xr:uid="{81E2FF8E-CA64-4F9A-A2D5-F76D338EEDA3}"/>
    <cellStyle name="Note 5 2 5 2 16 2" xfId="33736" xr:uid="{27401EA5-4736-4043-87F4-161C54FB0D84}"/>
    <cellStyle name="Note 5 2 5 2 16 2 2" xfId="33737" xr:uid="{EE8F9E30-170C-4337-AA52-FBF660BC587C}"/>
    <cellStyle name="Note 5 2 5 2 16 3" xfId="33738" xr:uid="{2F452511-DCBA-44BF-BE1C-F42B81326132}"/>
    <cellStyle name="Note 5 2 5 2 17" xfId="33739" xr:uid="{ACC1BAB8-8424-4A2B-9B12-2D7BC8908AA1}"/>
    <cellStyle name="Note 5 2 5 2 17 2" xfId="33740" xr:uid="{01B5EBFE-4BD6-4339-99D3-C58F467BD9B1}"/>
    <cellStyle name="Note 5 2 5 2 17 2 2" xfId="33741" xr:uid="{C3AA092E-E654-4774-9275-D6571A77FF3E}"/>
    <cellStyle name="Note 5 2 5 2 17 3" xfId="33742" xr:uid="{41163B2A-320E-4A94-BF32-245DF8548700}"/>
    <cellStyle name="Note 5 2 5 2 18" xfId="33743" xr:uid="{E8A0A103-DC7F-4158-96D8-DEE1107E8B51}"/>
    <cellStyle name="Note 5 2 5 2 18 2" xfId="33744" xr:uid="{AD64A5D8-D545-4C5B-B682-C10AEADCBC48}"/>
    <cellStyle name="Note 5 2 5 2 18 2 2" xfId="33745" xr:uid="{9281D7E8-5476-4865-B6C8-C81F9AB39F15}"/>
    <cellStyle name="Note 5 2 5 2 18 3" xfId="33746" xr:uid="{3716F5D1-9B1D-49A5-A478-3ABF0F13B5FA}"/>
    <cellStyle name="Note 5 2 5 2 19" xfId="33747" xr:uid="{BFD57C68-594F-4AC0-9FBE-55BC53237D18}"/>
    <cellStyle name="Note 5 2 5 2 19 2" xfId="33748" xr:uid="{5096DEF5-8334-4222-ABD4-8AB4B43F2E5B}"/>
    <cellStyle name="Note 5 2 5 2 19 2 2" xfId="33749" xr:uid="{34F01AE1-B39E-4BDE-ACB8-B1C969ECC6DA}"/>
    <cellStyle name="Note 5 2 5 2 19 3" xfId="33750" xr:uid="{93266C3F-5D03-4118-9855-D7ED5142888C}"/>
    <cellStyle name="Note 5 2 5 2 2" xfId="33751" xr:uid="{D59238F6-9183-4ECA-B14A-1514ADBE59AB}"/>
    <cellStyle name="Note 5 2 5 2 2 2" xfId="33752" xr:uid="{E8FBC9FF-17E0-451F-8FC0-664D9B341557}"/>
    <cellStyle name="Note 5 2 5 2 2 2 2" xfId="33753" xr:uid="{0315D0A9-987E-4794-9BBF-4AEAFC0882E2}"/>
    <cellStyle name="Note 5 2 5 2 2 2 3" xfId="33754" xr:uid="{62B6E443-0F6E-4389-A858-BD81491D08DD}"/>
    <cellStyle name="Note 5 2 5 2 2 3" xfId="33755" xr:uid="{2A042AF6-4A15-4386-94F5-1312049C5859}"/>
    <cellStyle name="Note 5 2 5 2 2 3 2" xfId="33756" xr:uid="{691CC312-566B-4CCA-8271-59C56432F4E8}"/>
    <cellStyle name="Note 5 2 5 2 2 4" xfId="33757" xr:uid="{6B7676AA-60B7-49E7-A65D-C5C378F6E680}"/>
    <cellStyle name="Note 5 2 5 2 20" xfId="33758" xr:uid="{C3840FCF-4D30-40DB-8692-D47C3222F876}"/>
    <cellStyle name="Note 5 2 5 2 20 2" xfId="33759" xr:uid="{409BF78A-3D23-43DE-9BF0-EBD3ADE89796}"/>
    <cellStyle name="Note 5 2 5 2 20 2 2" xfId="33760" xr:uid="{7BB60150-A8B0-4D5E-B44B-142EA383BFC0}"/>
    <cellStyle name="Note 5 2 5 2 20 3" xfId="33761" xr:uid="{BF1DDA5F-0EFF-4DD8-8FF5-E70296206FAA}"/>
    <cellStyle name="Note 5 2 5 2 21" xfId="33762" xr:uid="{04E8FA2D-58EE-430D-BDD3-D52DC0E165DB}"/>
    <cellStyle name="Note 5 2 5 2 21 2" xfId="33763" xr:uid="{B0248262-37EE-4EAA-86F0-273BBF60C6CE}"/>
    <cellStyle name="Note 5 2 5 2 22" xfId="33764" xr:uid="{11C0D19A-2555-468E-A646-ECC6A0E79F28}"/>
    <cellStyle name="Note 5 2 5 2 23" xfId="33765" xr:uid="{9F133670-97B6-4B40-A383-535653FA6ADF}"/>
    <cellStyle name="Note 5 2 5 2 3" xfId="33766" xr:uid="{2F292E30-4249-4783-87F5-822C7B6B1BEE}"/>
    <cellStyle name="Note 5 2 5 2 3 2" xfId="33767" xr:uid="{83423BDA-1627-47D5-A8D5-6FBEA0B040F4}"/>
    <cellStyle name="Note 5 2 5 2 3 2 2" xfId="33768" xr:uid="{8D987052-263C-4E7D-A4F9-5DCFFFA4413F}"/>
    <cellStyle name="Note 5 2 5 2 3 3" xfId="33769" xr:uid="{711FA100-28E5-4899-BB0A-7BEF7D32703A}"/>
    <cellStyle name="Note 5 2 5 2 3 4" xfId="33770" xr:uid="{84074DA8-4594-4C18-B0CD-7788C510B645}"/>
    <cellStyle name="Note 5 2 5 2 4" xfId="33771" xr:uid="{61C1C0CC-3AD4-4317-899B-2A94611D514A}"/>
    <cellStyle name="Note 5 2 5 2 4 2" xfId="33772" xr:uid="{9E1D8E5C-FDB0-4150-A150-03D7A37F77CA}"/>
    <cellStyle name="Note 5 2 5 2 4 2 2" xfId="33773" xr:uid="{A888EB9C-BA94-4145-90D0-C5B4A96C53FF}"/>
    <cellStyle name="Note 5 2 5 2 4 3" xfId="33774" xr:uid="{2986DA1A-F9AE-4228-AD8C-442BE82F8711}"/>
    <cellStyle name="Note 5 2 5 2 4 4" xfId="33775" xr:uid="{0C76F99A-6FA2-4F4C-B783-EB1C81FD10E0}"/>
    <cellStyle name="Note 5 2 5 2 5" xfId="33776" xr:uid="{B1A62683-2E66-44DD-9C2C-5EC6388A7374}"/>
    <cellStyle name="Note 5 2 5 2 5 2" xfId="33777" xr:uid="{7A502AD4-5EED-4533-BA13-67D3C330C97F}"/>
    <cellStyle name="Note 5 2 5 2 5 2 2" xfId="33778" xr:uid="{8F88D106-D87B-4460-A424-A1747D658795}"/>
    <cellStyle name="Note 5 2 5 2 5 3" xfId="33779" xr:uid="{0159B385-4795-4C51-8709-C1AF6564D2F0}"/>
    <cellStyle name="Note 5 2 5 2 6" xfId="33780" xr:uid="{AB6B95E3-339E-4C39-84BD-1868E4535EE1}"/>
    <cellStyle name="Note 5 2 5 2 6 2" xfId="33781" xr:uid="{4DA2F695-959F-43C9-B84C-25942526CEF0}"/>
    <cellStyle name="Note 5 2 5 2 6 2 2" xfId="33782" xr:uid="{0C164FD6-E115-408D-AF1D-13B05AA9A08F}"/>
    <cellStyle name="Note 5 2 5 2 6 3" xfId="33783" xr:uid="{0E539F90-1A1D-4A8F-A2C9-78AD0054DE51}"/>
    <cellStyle name="Note 5 2 5 2 7" xfId="33784" xr:uid="{2E71385C-330F-4D67-B591-F69383A6666B}"/>
    <cellStyle name="Note 5 2 5 2 7 2" xfId="33785" xr:uid="{83530C90-8238-4D46-AC92-D71D39565985}"/>
    <cellStyle name="Note 5 2 5 2 7 2 2" xfId="33786" xr:uid="{F98FD317-75BE-4FFE-8A0F-75C246265C98}"/>
    <cellStyle name="Note 5 2 5 2 7 3" xfId="33787" xr:uid="{DCE0ED62-0966-4A8C-A159-55BEC50F573B}"/>
    <cellStyle name="Note 5 2 5 2 8" xfId="33788" xr:uid="{621B8B0C-7E34-4076-BE47-C6F587D07E3A}"/>
    <cellStyle name="Note 5 2 5 2 8 2" xfId="33789" xr:uid="{33C9AE31-C22B-4D2A-BA10-8D22618CF63F}"/>
    <cellStyle name="Note 5 2 5 2 8 2 2" xfId="33790" xr:uid="{C37F94D3-5707-4CA0-BBDE-662C8A6143E2}"/>
    <cellStyle name="Note 5 2 5 2 8 3" xfId="33791" xr:uid="{E7A2C630-CE75-43B0-A1A1-BA013653D85F}"/>
    <cellStyle name="Note 5 2 5 2 9" xfId="33792" xr:uid="{4B4BA64D-FCCA-4A28-89C1-F47013A9189E}"/>
    <cellStyle name="Note 5 2 5 2 9 2" xfId="33793" xr:uid="{B06E2A8A-BFB8-4FFF-937C-B27579FC075A}"/>
    <cellStyle name="Note 5 2 5 2 9 2 2" xfId="33794" xr:uid="{CC269D73-A683-4FAA-97F0-77927698E45A}"/>
    <cellStyle name="Note 5 2 5 2 9 3" xfId="33795" xr:uid="{270DEF55-8DD6-417B-AA08-CB43ECB7C85D}"/>
    <cellStyle name="Note 5 2 5 20" xfId="33796" xr:uid="{6AE0FFA6-D88F-4DBF-9455-2558D71F2251}"/>
    <cellStyle name="Note 5 2 5 20 2" xfId="33797" xr:uid="{4C77B9C0-0267-4EC9-AD25-5658388944DE}"/>
    <cellStyle name="Note 5 2 5 20 2 2" xfId="33798" xr:uid="{363442C3-9888-4CA6-A6E0-F3C935B01FC5}"/>
    <cellStyle name="Note 5 2 5 20 3" xfId="33799" xr:uid="{AFBA526D-E13E-447B-908E-267422AEAD1A}"/>
    <cellStyle name="Note 5 2 5 21" xfId="33800" xr:uid="{FE3FA659-E522-48E7-820A-1CB632D65319}"/>
    <cellStyle name="Note 5 2 5 21 2" xfId="33801" xr:uid="{0CEA8C90-7BEA-4E34-9D46-E150C5C2C012}"/>
    <cellStyle name="Note 5 2 5 21 2 2" xfId="33802" xr:uid="{0DF62844-DB17-4740-A49E-0749EFCCC174}"/>
    <cellStyle name="Note 5 2 5 21 3" xfId="33803" xr:uid="{81308365-D2D1-4EA7-A23C-7600A549E6D1}"/>
    <cellStyle name="Note 5 2 5 22" xfId="33804" xr:uid="{740E6185-34BE-42C1-8566-262D03FD62F1}"/>
    <cellStyle name="Note 5 2 5 22 2" xfId="33805" xr:uid="{56D0C5E5-2C56-4032-8587-E84811B9CE61}"/>
    <cellStyle name="Note 5 2 5 23" xfId="33806" xr:uid="{9A93B25E-9DA8-4585-ACD9-4610939C7ABD}"/>
    <cellStyle name="Note 5 2 5 24" xfId="33807" xr:uid="{A456A710-2718-4746-8109-A0820006164E}"/>
    <cellStyle name="Note 5 2 5 3" xfId="33808" xr:uid="{B626B6B7-4CA9-4312-A6B3-BA73337931D4}"/>
    <cellStyle name="Note 5 2 5 3 2" xfId="33809" xr:uid="{8310070E-CB5F-4E23-8F64-16764765EAEF}"/>
    <cellStyle name="Note 5 2 5 3 2 2" xfId="33810" xr:uid="{94B16F23-BD5D-49C2-855E-91BD78927D62}"/>
    <cellStyle name="Note 5 2 5 3 2 3" xfId="33811" xr:uid="{4B5B16F3-FB0B-44C7-8405-80B397C99AA4}"/>
    <cellStyle name="Note 5 2 5 3 3" xfId="33812" xr:uid="{E16E7A8B-427C-4FED-96D3-5C95EBAF90BB}"/>
    <cellStyle name="Note 5 2 5 3 3 2" xfId="33813" xr:uid="{1EF48F6F-C494-4797-A0DD-325A53722F87}"/>
    <cellStyle name="Note 5 2 5 3 4" xfId="33814" xr:uid="{30CA762F-97E7-48B2-954C-1B195DC09037}"/>
    <cellStyle name="Note 5 2 5 4" xfId="33815" xr:uid="{3B36305F-8896-48D6-A341-DF5E2D73892D}"/>
    <cellStyle name="Note 5 2 5 4 2" xfId="33816" xr:uid="{5B3871C3-9188-4DB7-B360-D5B2E994D75B}"/>
    <cellStyle name="Note 5 2 5 4 2 2" xfId="33817" xr:uid="{4F3B720D-4D17-4DCB-A75F-EC05E42C1419}"/>
    <cellStyle name="Note 5 2 5 4 3" xfId="33818" xr:uid="{66A09BA9-2822-421A-BF84-1B0911022B98}"/>
    <cellStyle name="Note 5 2 5 4 4" xfId="33819" xr:uid="{64416AB4-AAB9-4E9F-B5F8-020D6BED09ED}"/>
    <cellStyle name="Note 5 2 5 5" xfId="33820" xr:uid="{23E674EB-52A1-4A5F-BB85-5E33D4DE161E}"/>
    <cellStyle name="Note 5 2 5 5 2" xfId="33821" xr:uid="{3E4F7940-9FD2-4FA8-935B-F8CC46A96B1D}"/>
    <cellStyle name="Note 5 2 5 5 2 2" xfId="33822" xr:uid="{0AF8B971-5DF7-4BB3-B5E7-5FA81B3346AB}"/>
    <cellStyle name="Note 5 2 5 5 3" xfId="33823" xr:uid="{64C9151C-8816-4F76-9A98-DBF3426034A2}"/>
    <cellStyle name="Note 5 2 5 5 4" xfId="33824" xr:uid="{D64D211A-0E68-4CA1-9CDB-26966F47DBC2}"/>
    <cellStyle name="Note 5 2 5 6" xfId="33825" xr:uid="{463B3227-2A0B-42A2-AD3A-5EC1DA8A8546}"/>
    <cellStyle name="Note 5 2 5 6 2" xfId="33826" xr:uid="{CCDC9E50-7DE6-441A-90A5-B11CF235BFF5}"/>
    <cellStyle name="Note 5 2 5 6 2 2" xfId="33827" xr:uid="{B1781C69-0765-4F1D-BE02-5AE2C92F8199}"/>
    <cellStyle name="Note 5 2 5 6 3" xfId="33828" xr:uid="{90B62F21-4CC7-4A4A-8D60-4BE14E3C9BBA}"/>
    <cellStyle name="Note 5 2 5 7" xfId="33829" xr:uid="{7C0D48B7-F03C-49BE-A2D2-C85A43AE18EB}"/>
    <cellStyle name="Note 5 2 5 7 2" xfId="33830" xr:uid="{8FEDEBB8-B4B2-4001-BFB3-B58FE2A9520D}"/>
    <cellStyle name="Note 5 2 5 7 2 2" xfId="33831" xr:uid="{9D0AC4DC-87EB-4425-87BD-DDB025D90D9D}"/>
    <cellStyle name="Note 5 2 5 7 3" xfId="33832" xr:uid="{E89830AC-2521-46FA-9645-A9A8EB0F5591}"/>
    <cellStyle name="Note 5 2 5 8" xfId="33833" xr:uid="{42C6BC4E-DF14-4869-A10C-FCE7934A8451}"/>
    <cellStyle name="Note 5 2 5 8 2" xfId="33834" xr:uid="{807E791B-A098-4A46-BA2C-ED476A8AD850}"/>
    <cellStyle name="Note 5 2 5 8 2 2" xfId="33835" xr:uid="{DF12C632-EC25-4324-9066-10339F94BF75}"/>
    <cellStyle name="Note 5 2 5 8 3" xfId="33836" xr:uid="{2C1F8371-6D43-4766-89D9-C797600AF76A}"/>
    <cellStyle name="Note 5 2 5 9" xfId="33837" xr:uid="{E18883C2-2C3B-4DDB-8B2D-EF1DECBF7B1D}"/>
    <cellStyle name="Note 5 2 5 9 2" xfId="33838" xr:uid="{C0FE85B3-ADFF-4EE8-9A19-0BCEF4141A78}"/>
    <cellStyle name="Note 5 2 5 9 2 2" xfId="33839" xr:uid="{3EBB282B-0E9D-4462-971C-90B6A911ECF3}"/>
    <cellStyle name="Note 5 2 5 9 3" xfId="33840" xr:uid="{87F8088E-BACC-48F3-99EC-8C056D77923C}"/>
    <cellStyle name="Note 5 2 6" xfId="33841" xr:uid="{3CB9138C-F05F-41A5-803E-611B742965E1}"/>
    <cellStyle name="Note 5 2 6 10" xfId="33842" xr:uid="{92AF2ED8-6EE2-4C17-807D-27A2564CBF16}"/>
    <cellStyle name="Note 5 2 6 10 2" xfId="33843" xr:uid="{6AED45D8-A8CB-49C8-901F-0A88DCF8950B}"/>
    <cellStyle name="Note 5 2 6 10 2 2" xfId="33844" xr:uid="{FEAAFA75-2287-4BD4-995D-ACC8CB0B0074}"/>
    <cellStyle name="Note 5 2 6 10 3" xfId="33845" xr:uid="{B02AA0FA-B733-4144-9105-A23752EE87DC}"/>
    <cellStyle name="Note 5 2 6 11" xfId="33846" xr:uid="{DBD4C43F-015E-4949-9D26-DC3D0921B081}"/>
    <cellStyle name="Note 5 2 6 11 2" xfId="33847" xr:uid="{8D042E68-A301-4E20-8252-62D41334F26D}"/>
    <cellStyle name="Note 5 2 6 11 2 2" xfId="33848" xr:uid="{07355EAF-58D9-4661-9044-20FD82104497}"/>
    <cellStyle name="Note 5 2 6 11 3" xfId="33849" xr:uid="{F1EAD93C-ADD6-4BB2-9B0B-20ECB9C98E74}"/>
    <cellStyle name="Note 5 2 6 12" xfId="33850" xr:uid="{458E6036-E615-48EC-9E42-464D6B03CE12}"/>
    <cellStyle name="Note 5 2 6 12 2" xfId="33851" xr:uid="{9BA72C4F-0CF2-4556-BB01-E5EB91A4636C}"/>
    <cellStyle name="Note 5 2 6 12 2 2" xfId="33852" xr:uid="{7D006E20-A38A-4E5D-A584-8A39D75F490D}"/>
    <cellStyle name="Note 5 2 6 12 3" xfId="33853" xr:uid="{C8539757-4AB4-4783-A65C-3FCCFBE066CD}"/>
    <cellStyle name="Note 5 2 6 13" xfId="33854" xr:uid="{1CFF9C9D-0139-453D-9657-4A4AD3F4E763}"/>
    <cellStyle name="Note 5 2 6 13 2" xfId="33855" xr:uid="{E83A55EF-3778-47A6-9E4E-41B357117E7B}"/>
    <cellStyle name="Note 5 2 6 13 2 2" xfId="33856" xr:uid="{E33C45F9-1E59-4788-9BAA-66EC1AB17405}"/>
    <cellStyle name="Note 5 2 6 13 3" xfId="33857" xr:uid="{52CF2B1C-9AE7-4B4F-A9B5-39F37EB56E81}"/>
    <cellStyle name="Note 5 2 6 14" xfId="33858" xr:uid="{37871949-C0E9-4500-911A-5526FB80A9B5}"/>
    <cellStyle name="Note 5 2 6 14 2" xfId="33859" xr:uid="{B9E16BC7-2B67-437B-BBE2-C2F0E2C4DC4F}"/>
    <cellStyle name="Note 5 2 6 14 2 2" xfId="33860" xr:uid="{5D675289-C33C-49E6-AAEB-8EB46C4F5871}"/>
    <cellStyle name="Note 5 2 6 14 3" xfId="33861" xr:uid="{B5D157CD-720F-4C97-BE78-512F81DA8458}"/>
    <cellStyle name="Note 5 2 6 15" xfId="33862" xr:uid="{E80BD769-C2EB-4760-92A4-9920E904D6F9}"/>
    <cellStyle name="Note 5 2 6 15 2" xfId="33863" xr:uid="{776812A7-065B-498E-82A6-54CA388DCF30}"/>
    <cellStyle name="Note 5 2 6 15 2 2" xfId="33864" xr:uid="{DD5878D7-46CE-4CA4-B71C-7332F7FBD06E}"/>
    <cellStyle name="Note 5 2 6 15 3" xfId="33865" xr:uid="{00908FE4-E0FC-452E-A488-AE104F488DD3}"/>
    <cellStyle name="Note 5 2 6 16" xfId="33866" xr:uid="{C4C34E18-6AC0-480B-B0E6-E72E95A7D371}"/>
    <cellStyle name="Note 5 2 6 16 2" xfId="33867" xr:uid="{3F246759-A0D1-4155-A5B3-C81D101D0D79}"/>
    <cellStyle name="Note 5 2 6 16 2 2" xfId="33868" xr:uid="{51DACBEB-BBE8-403D-82E4-80FA2489CA2F}"/>
    <cellStyle name="Note 5 2 6 16 3" xfId="33869" xr:uid="{96291B95-FE76-4368-A0D2-E658A6818F7F}"/>
    <cellStyle name="Note 5 2 6 17" xfId="33870" xr:uid="{8675D806-C35C-4ACC-BA06-C0A9C729B5D7}"/>
    <cellStyle name="Note 5 2 6 17 2" xfId="33871" xr:uid="{5CFD4EE7-FE21-471D-800D-4112A2B7A045}"/>
    <cellStyle name="Note 5 2 6 17 2 2" xfId="33872" xr:uid="{426D9420-E753-437C-8D2C-DFF0BE1D7C8D}"/>
    <cellStyle name="Note 5 2 6 17 3" xfId="33873" xr:uid="{0E56DCE0-007F-4D84-9F43-2A567533F650}"/>
    <cellStyle name="Note 5 2 6 18" xfId="33874" xr:uid="{C1B667EF-44E3-4BC5-BE18-DDD7D99D6F82}"/>
    <cellStyle name="Note 5 2 6 18 2" xfId="33875" xr:uid="{2497D9A4-0BBA-42AE-AF46-EBCC8C8E0507}"/>
    <cellStyle name="Note 5 2 6 18 2 2" xfId="33876" xr:uid="{3A8D2908-3921-44E0-A2F6-23F8436A1CAD}"/>
    <cellStyle name="Note 5 2 6 18 3" xfId="33877" xr:uid="{5B0E7776-DD8A-46F3-A53C-855D255BE2F7}"/>
    <cellStyle name="Note 5 2 6 19" xfId="33878" xr:uid="{E46689D6-66B5-4083-B754-80C403078A32}"/>
    <cellStyle name="Note 5 2 6 19 2" xfId="33879" xr:uid="{04063937-E88B-4E39-8504-0CE234F91A39}"/>
    <cellStyle name="Note 5 2 6 19 2 2" xfId="33880" xr:uid="{4ABBF26D-D0E4-4F42-9023-E2C3A2EB6D49}"/>
    <cellStyle name="Note 5 2 6 19 3" xfId="33881" xr:uid="{F7987169-7FEA-4AC4-A536-257D9DF25694}"/>
    <cellStyle name="Note 5 2 6 2" xfId="33882" xr:uid="{02C72CD7-7CB0-4859-B982-853B35BA8E96}"/>
    <cellStyle name="Note 5 2 6 2 2" xfId="33883" xr:uid="{FFEB6FA7-3FF5-4C75-AFC2-3DBC0039484B}"/>
    <cellStyle name="Note 5 2 6 2 2 2" xfId="33884" xr:uid="{8C7B08D6-3DD3-4A6F-9681-9ECEADB77609}"/>
    <cellStyle name="Note 5 2 6 2 2 3" xfId="33885" xr:uid="{EAFADCF5-19DB-4968-B6E2-9A606A847F2B}"/>
    <cellStyle name="Note 5 2 6 2 3" xfId="33886" xr:uid="{8CBC53AB-1E1B-47F8-8B31-BE2F50B0553E}"/>
    <cellStyle name="Note 5 2 6 2 3 2" xfId="33887" xr:uid="{91F98142-43D2-415C-BBBD-E79F1390CF65}"/>
    <cellStyle name="Note 5 2 6 2 4" xfId="33888" xr:uid="{DB25D314-8B1C-42C5-AD48-0C0400D68349}"/>
    <cellStyle name="Note 5 2 6 20" xfId="33889" xr:uid="{4E5FA9AE-EF01-4C48-9206-C3EFCE167C6E}"/>
    <cellStyle name="Note 5 2 6 20 2" xfId="33890" xr:uid="{C7639E7B-6A17-4ECB-91E2-0407F6E3E117}"/>
    <cellStyle name="Note 5 2 6 20 2 2" xfId="33891" xr:uid="{9C2214E7-A88A-4455-8139-11231F64DA28}"/>
    <cellStyle name="Note 5 2 6 20 3" xfId="33892" xr:uid="{EB1216FE-CD9F-4DD5-83CD-02D8FCA9F552}"/>
    <cellStyle name="Note 5 2 6 21" xfId="33893" xr:uid="{22483359-18EE-4511-BDD5-9A693A7394C1}"/>
    <cellStyle name="Note 5 2 6 21 2" xfId="33894" xr:uid="{B857D954-D1EB-4428-829E-025A3A3F965C}"/>
    <cellStyle name="Note 5 2 6 22" xfId="33895" xr:uid="{65AC7948-9DFF-4E48-9FBA-3540E90B9C70}"/>
    <cellStyle name="Note 5 2 6 23" xfId="33896" xr:uid="{10C8BE2D-F5FF-4F61-90A8-3E3C461AFFAB}"/>
    <cellStyle name="Note 5 2 6 3" xfId="33897" xr:uid="{81E26314-DCC7-4BD0-8C04-9A809F2DB411}"/>
    <cellStyle name="Note 5 2 6 3 2" xfId="33898" xr:uid="{BB379A2E-F278-4EAC-9482-35DC9F184094}"/>
    <cellStyle name="Note 5 2 6 3 2 2" xfId="33899" xr:uid="{2FA8D588-78DA-45AB-80EC-F4EEE188A3DF}"/>
    <cellStyle name="Note 5 2 6 3 3" xfId="33900" xr:uid="{44DAB909-0A44-4541-B26D-2B3CF332A515}"/>
    <cellStyle name="Note 5 2 6 3 4" xfId="33901" xr:uid="{D55448BC-7362-41B1-822B-C73408944A8B}"/>
    <cellStyle name="Note 5 2 6 4" xfId="33902" xr:uid="{72C26210-F4AC-442B-832B-2615116C6B19}"/>
    <cellStyle name="Note 5 2 6 4 2" xfId="33903" xr:uid="{13C4306E-9D21-4004-A277-FFCC9BCBADEB}"/>
    <cellStyle name="Note 5 2 6 4 2 2" xfId="33904" xr:uid="{E4365260-E70D-4650-8462-107C6274F276}"/>
    <cellStyle name="Note 5 2 6 4 3" xfId="33905" xr:uid="{2F0A5618-DDC6-41ED-AB86-E9926D4932EB}"/>
    <cellStyle name="Note 5 2 6 4 4" xfId="33906" xr:uid="{A6B743AF-ADA1-4644-8F56-E1C5A2290602}"/>
    <cellStyle name="Note 5 2 6 5" xfId="33907" xr:uid="{0221584C-9B90-4592-831C-3F05C7405CDD}"/>
    <cellStyle name="Note 5 2 6 5 2" xfId="33908" xr:uid="{AC947BD0-F55A-4788-99C5-1C81143D4F98}"/>
    <cellStyle name="Note 5 2 6 5 2 2" xfId="33909" xr:uid="{233C547E-8EDA-4181-9B21-826BB2C9DB5A}"/>
    <cellStyle name="Note 5 2 6 5 3" xfId="33910" xr:uid="{5388581D-B3D5-4D81-8105-E7C52AE48BCF}"/>
    <cellStyle name="Note 5 2 6 6" xfId="33911" xr:uid="{E6B662E8-7AEC-4307-A927-5B248E7549CA}"/>
    <cellStyle name="Note 5 2 6 6 2" xfId="33912" xr:uid="{7292C4BA-B4FA-4138-950F-700F875983D2}"/>
    <cellStyle name="Note 5 2 6 6 2 2" xfId="33913" xr:uid="{A251DB44-D357-43F9-A375-AAF28B7BCAE1}"/>
    <cellStyle name="Note 5 2 6 6 3" xfId="33914" xr:uid="{C00096B0-5841-458E-9B2B-821C3BC33DAE}"/>
    <cellStyle name="Note 5 2 6 7" xfId="33915" xr:uid="{9C597FAE-8E61-4D60-A442-077BC57A4BFF}"/>
    <cellStyle name="Note 5 2 6 7 2" xfId="33916" xr:uid="{A32E0D58-DBDF-4D43-99FF-C5DE08A9C62D}"/>
    <cellStyle name="Note 5 2 6 7 2 2" xfId="33917" xr:uid="{E21B0820-D411-4B60-A3DB-EE2AD52BFE52}"/>
    <cellStyle name="Note 5 2 6 7 3" xfId="33918" xr:uid="{D62BEAE7-98A7-4F9E-97B0-879DA83C19F4}"/>
    <cellStyle name="Note 5 2 6 8" xfId="33919" xr:uid="{525A2D0A-4CC7-49BA-BA98-1D2CC34CC283}"/>
    <cellStyle name="Note 5 2 6 8 2" xfId="33920" xr:uid="{72ACCE6D-6E89-430D-BA56-8335A3746F29}"/>
    <cellStyle name="Note 5 2 6 8 2 2" xfId="33921" xr:uid="{AC9E8A4F-7205-41B3-AD4B-8E158A163A6B}"/>
    <cellStyle name="Note 5 2 6 8 3" xfId="33922" xr:uid="{FD13B9C2-6E31-4B4F-AF0E-BA25585CAF0B}"/>
    <cellStyle name="Note 5 2 6 9" xfId="33923" xr:uid="{0FA593C7-0547-4DB8-A6A4-2A9C54BE33F9}"/>
    <cellStyle name="Note 5 2 6 9 2" xfId="33924" xr:uid="{84DEE3B6-827D-4028-AC33-491957BF73BE}"/>
    <cellStyle name="Note 5 2 6 9 2 2" xfId="33925" xr:uid="{907C2AE6-1E38-4765-AE83-6A256E015A93}"/>
    <cellStyle name="Note 5 2 6 9 3" xfId="33926" xr:uid="{3EC69150-559A-4BF7-B632-3D45FB10CBA3}"/>
    <cellStyle name="Note 5 2 7" xfId="33927" xr:uid="{9ED9164A-56D2-4CD4-9952-112613961075}"/>
    <cellStyle name="Note 5 2 7 2" xfId="33928" xr:uid="{6283EEDF-1CFF-4E43-A7C6-651DCB363B33}"/>
    <cellStyle name="Note 5 2 7 2 2" xfId="33929" xr:uid="{00273455-64C2-45E2-AAC9-7753235218DD}"/>
    <cellStyle name="Note 5 2 7 2 3" xfId="33930" xr:uid="{108C86F1-41E4-4E76-B721-FADF766ACB54}"/>
    <cellStyle name="Note 5 2 7 3" xfId="33931" xr:uid="{1860BF53-C1D5-4A1A-A9D8-48C203E83372}"/>
    <cellStyle name="Note 5 2 7 3 2" xfId="33932" xr:uid="{FE9DD097-384D-4D52-BDA3-1D72EA89CE43}"/>
    <cellStyle name="Note 5 2 7 4" xfId="33933" xr:uid="{AE9B66E5-C511-4810-82C6-F5F8EC7DF5BD}"/>
    <cellStyle name="Note 5 2 8" xfId="33934" xr:uid="{EBEC1DC3-9C80-45D8-8FC7-968D9D40E4B8}"/>
    <cellStyle name="Note 5 2 8 2" xfId="33935" xr:uid="{FC2667F8-17C2-42B7-8A4E-9E8C61F1E9EF}"/>
    <cellStyle name="Note 5 2 8 2 2" xfId="33936" xr:uid="{A348C76C-0A5A-4387-A774-BCE089624DCC}"/>
    <cellStyle name="Note 5 2 8 2 3" xfId="33937" xr:uid="{213DA765-8C34-40F2-A607-5A55AFC4FC0A}"/>
    <cellStyle name="Note 5 2 8 3" xfId="33938" xr:uid="{DFF1302F-31EB-4AB2-8E13-80BAEBAB53B7}"/>
    <cellStyle name="Note 5 2 8 4" xfId="33939" xr:uid="{41129E78-109D-46B8-ADFB-553F6BA8F1FF}"/>
    <cellStyle name="Note 5 2 9" xfId="33940" xr:uid="{9003A2F5-798C-49F4-9BBE-8B193F12DE8D}"/>
    <cellStyle name="Note 5 2 9 2" xfId="33941" xr:uid="{E13D4784-5B83-4F91-9720-3831EA73581E}"/>
    <cellStyle name="Note 5 2 9 2 2" xfId="33942" xr:uid="{D1375D99-7D52-4C41-BF66-F876DE8625BD}"/>
    <cellStyle name="Note 5 2 9 3" xfId="33943" xr:uid="{9DBD7A65-CE78-46CA-9378-635213EF5343}"/>
    <cellStyle name="Note 5 2 9 4" xfId="33944" xr:uid="{B7D4F9F8-839D-4451-A7EA-1DD29621D496}"/>
    <cellStyle name="Note 5 20" xfId="33945" xr:uid="{03062C3F-570D-4380-89D6-0AB257E9FC9D}"/>
    <cellStyle name="Note 5 20 2" xfId="33946" xr:uid="{F43BD3CD-BC32-4F2C-BD95-B28D14D2043A}"/>
    <cellStyle name="Note 5 20 2 2" xfId="33947" xr:uid="{B119F364-5098-451E-B943-CCCFD7E7E2B4}"/>
    <cellStyle name="Note 5 20 3" xfId="33948" xr:uid="{48744A2E-50F5-49ED-8062-DF860E4E37A6}"/>
    <cellStyle name="Note 5 21" xfId="33949" xr:uid="{E3434156-95DC-40D1-8288-AEE3FD6E34FE}"/>
    <cellStyle name="Note 5 21 2" xfId="33950" xr:uid="{951037C4-71E8-4632-8AC5-060DCE56F833}"/>
    <cellStyle name="Note 5 21 2 2" xfId="33951" xr:uid="{E4D57C61-26C0-40CA-8D57-6D84252F6973}"/>
    <cellStyle name="Note 5 21 3" xfId="33952" xr:uid="{23FF29C7-F6F7-490F-A8A0-173293CF868F}"/>
    <cellStyle name="Note 5 22" xfId="33953" xr:uid="{EA5A5116-8C14-4B8B-8487-D2905909C45C}"/>
    <cellStyle name="Note 5 22 2" xfId="33954" xr:uid="{3092694F-80E7-42EF-BD45-4D905DC11956}"/>
    <cellStyle name="Note 5 22 2 2" xfId="33955" xr:uid="{41A82DD3-D7AB-4881-9BED-804A5FDD31EA}"/>
    <cellStyle name="Note 5 22 3" xfId="33956" xr:uid="{92637126-BF73-4572-9E08-8D34612DD678}"/>
    <cellStyle name="Note 5 23" xfId="33957" xr:uid="{AE877B19-EA36-456E-AE6E-DF4BEB2B5AF7}"/>
    <cellStyle name="Note 5 23 2" xfId="33958" xr:uid="{164A413E-C667-4DB7-BB5D-752E072776E3}"/>
    <cellStyle name="Note 5 24" xfId="33959" xr:uid="{08FB8BEA-E25A-4340-878F-6A60CC39B4F6}"/>
    <cellStyle name="Note 5 25" xfId="33960" xr:uid="{51C728A4-99AE-4189-9583-BFAF5267304A}"/>
    <cellStyle name="Note 5 26" xfId="33961" xr:uid="{641792D8-1D78-4687-8A18-91859D39501F}"/>
    <cellStyle name="Note 5 27" xfId="33962" xr:uid="{B3186E05-12F8-45DC-B84A-36526C3E0909}"/>
    <cellStyle name="Note 5 28" xfId="33963" xr:uid="{CBF85143-D39F-45FF-BC54-F711B8687571}"/>
    <cellStyle name="Note 5 3" xfId="33964" xr:uid="{22E9848D-7023-4683-AA83-72BED6D299CF}"/>
    <cellStyle name="Note 5 3 10" xfId="33965" xr:uid="{C6EB34E6-F608-4A11-8683-8BF62F6947E1}"/>
    <cellStyle name="Note 5 3 10 2" xfId="33966" xr:uid="{F096B354-9D63-42C8-94E4-DCD450C362B5}"/>
    <cellStyle name="Note 5 3 10 2 2" xfId="33967" xr:uid="{688D6DB5-C23D-4580-887F-A1F368D4186A}"/>
    <cellStyle name="Note 5 3 10 3" xfId="33968" xr:uid="{FB2E2E3F-7164-4416-AEAD-A65F04D2F6A4}"/>
    <cellStyle name="Note 5 3 11" xfId="33969" xr:uid="{DC7B5F9D-FDC5-4A69-B462-203A1311C006}"/>
    <cellStyle name="Note 5 3 11 2" xfId="33970" xr:uid="{D99AAB70-4977-4350-B5FD-A34F35BB700E}"/>
    <cellStyle name="Note 5 3 11 2 2" xfId="33971" xr:uid="{A773A728-19CE-4636-B52E-5E13B792E8BE}"/>
    <cellStyle name="Note 5 3 11 3" xfId="33972" xr:uid="{AC083C2F-665E-4226-8598-E5C9E4D8BFBE}"/>
    <cellStyle name="Note 5 3 12" xfId="33973" xr:uid="{095043D0-6C22-4F39-8805-65739B26A1C5}"/>
    <cellStyle name="Note 5 3 12 2" xfId="33974" xr:uid="{87765652-215C-4C91-BC37-88167DB1197C}"/>
    <cellStyle name="Note 5 3 12 2 2" xfId="33975" xr:uid="{35B35E34-E514-48D6-8C0B-A49553F2169F}"/>
    <cellStyle name="Note 5 3 12 3" xfId="33976" xr:uid="{37779503-B6BF-4ACB-81FC-781F966A5876}"/>
    <cellStyle name="Note 5 3 13" xfId="33977" xr:uid="{08411440-1B21-407F-8612-5DC6F59CCC06}"/>
    <cellStyle name="Note 5 3 13 2" xfId="33978" xr:uid="{E05E29F8-0103-408C-9352-F0532EC577B3}"/>
    <cellStyle name="Note 5 3 13 2 2" xfId="33979" xr:uid="{51F46728-C0C9-45C5-AD1E-D4061A4AA27B}"/>
    <cellStyle name="Note 5 3 13 3" xfId="33980" xr:uid="{35C62C1E-5438-461E-8810-9D5B11B282E3}"/>
    <cellStyle name="Note 5 3 14" xfId="33981" xr:uid="{B1C5F214-0E5D-4588-8BD0-3C02B74CE214}"/>
    <cellStyle name="Note 5 3 14 2" xfId="33982" xr:uid="{3CCF54CB-6D68-4532-B84A-605E4E8EAD13}"/>
    <cellStyle name="Note 5 3 14 2 2" xfId="33983" xr:uid="{A14DFF67-51B1-4B47-B53F-D23239274037}"/>
    <cellStyle name="Note 5 3 14 3" xfId="33984" xr:uid="{0FD3D3AC-009F-4989-943E-B055C6A3665A}"/>
    <cellStyle name="Note 5 3 15" xfId="33985" xr:uid="{AFC361E1-B645-490C-9AD3-20EC75C2A680}"/>
    <cellStyle name="Note 5 3 15 2" xfId="33986" xr:uid="{AE56591B-7455-440A-894B-E5D417381857}"/>
    <cellStyle name="Note 5 3 15 2 2" xfId="33987" xr:uid="{FB895C5D-46ED-45E9-AABA-013E1EEFAA1F}"/>
    <cellStyle name="Note 5 3 15 3" xfId="33988" xr:uid="{AB99C96B-176D-461E-B0A7-47DE5D5948D1}"/>
    <cellStyle name="Note 5 3 16" xfId="33989" xr:uid="{ED0AD156-D199-4AF2-8F41-4C109AA287D4}"/>
    <cellStyle name="Note 5 3 16 2" xfId="33990" xr:uid="{E66660A7-DC49-431D-AB52-6966CEADE132}"/>
    <cellStyle name="Note 5 3 16 2 2" xfId="33991" xr:uid="{409B411D-520E-41F8-97EB-ADBF78ECADA7}"/>
    <cellStyle name="Note 5 3 16 3" xfId="33992" xr:uid="{4AECA45A-5EDE-4387-BEEA-421F8D1CC9E5}"/>
    <cellStyle name="Note 5 3 17" xfId="33993" xr:uid="{997482DB-DD2B-4F02-A3DC-9E544B14445B}"/>
    <cellStyle name="Note 5 3 17 2" xfId="33994" xr:uid="{B78D67B8-F3C6-4A5E-9835-D11CB807A2A8}"/>
    <cellStyle name="Note 5 3 17 2 2" xfId="33995" xr:uid="{0AAFB632-C13F-4327-BFF2-6E328866457E}"/>
    <cellStyle name="Note 5 3 17 3" xfId="33996" xr:uid="{E741A454-6E0A-4B7B-ADF9-0DF224EBECCF}"/>
    <cellStyle name="Note 5 3 18" xfId="33997" xr:uid="{FD3B6EB0-9369-4C5F-8F94-5D8B08CCF316}"/>
    <cellStyle name="Note 5 3 18 2" xfId="33998" xr:uid="{2E5AC1BC-8EEE-42BB-B4BE-A6C1F61AE773}"/>
    <cellStyle name="Note 5 3 18 2 2" xfId="33999" xr:uid="{0A0F1A28-3CB8-4FA3-AB36-51714D4BF992}"/>
    <cellStyle name="Note 5 3 18 3" xfId="34000" xr:uid="{34A7423F-5530-4BCE-9DF0-60E4064D6F3B}"/>
    <cellStyle name="Note 5 3 19" xfId="34001" xr:uid="{8B318B9A-8B8E-450B-98BA-2DE86B7FA948}"/>
    <cellStyle name="Note 5 3 19 2" xfId="34002" xr:uid="{2F5665F6-D740-41ED-96E5-3ADC39E8ABC4}"/>
    <cellStyle name="Note 5 3 19 2 2" xfId="34003" xr:uid="{85551A9F-A45B-41BF-BD17-980C7689E77A}"/>
    <cellStyle name="Note 5 3 19 3" xfId="34004" xr:uid="{DD46ECAC-34E7-4052-9787-AFFE830EA272}"/>
    <cellStyle name="Note 5 3 2" xfId="34005" xr:uid="{91BB26DD-2269-4E19-84A8-C99F117B0444}"/>
    <cellStyle name="Note 5 3 2 10" xfId="34006" xr:uid="{987E7879-B900-4477-A2E9-8CA2EC97F160}"/>
    <cellStyle name="Note 5 3 2 10 2" xfId="34007" xr:uid="{32B2C46C-6DB7-438E-93E8-9663D9AD99A3}"/>
    <cellStyle name="Note 5 3 2 10 2 2" xfId="34008" xr:uid="{B40CAB28-0D88-44CD-BF67-CC1D9F1F812F}"/>
    <cellStyle name="Note 5 3 2 10 3" xfId="34009" xr:uid="{13A76486-FE5B-480F-86F0-7B37B3B8D983}"/>
    <cellStyle name="Note 5 3 2 11" xfId="34010" xr:uid="{30755CE4-570F-4DF1-AD67-71A80D472AC3}"/>
    <cellStyle name="Note 5 3 2 11 2" xfId="34011" xr:uid="{24D2B927-8F2E-4E70-AE7C-31100C276382}"/>
    <cellStyle name="Note 5 3 2 11 2 2" xfId="34012" xr:uid="{5CCE9940-14AA-40EE-B73F-88A0AB8D5C89}"/>
    <cellStyle name="Note 5 3 2 11 3" xfId="34013" xr:uid="{4B3A26D0-A5C5-4762-9384-DC2C78759B62}"/>
    <cellStyle name="Note 5 3 2 12" xfId="34014" xr:uid="{7D3FE611-AC3A-4325-BDEE-B09174D88B8C}"/>
    <cellStyle name="Note 5 3 2 12 2" xfId="34015" xr:uid="{04596F83-978D-4096-B972-E95C3C4470EC}"/>
    <cellStyle name="Note 5 3 2 12 2 2" xfId="34016" xr:uid="{2F35C295-B242-46E4-B9D1-66E65A6AD6BA}"/>
    <cellStyle name="Note 5 3 2 12 3" xfId="34017" xr:uid="{4468F7D5-04B7-4E2B-B32C-9E23997D1180}"/>
    <cellStyle name="Note 5 3 2 13" xfId="34018" xr:uid="{EC166352-1CCB-4D78-A199-8F53E6873B59}"/>
    <cellStyle name="Note 5 3 2 13 2" xfId="34019" xr:uid="{C6577804-597D-4CD2-9BC8-95C302967EF8}"/>
    <cellStyle name="Note 5 3 2 13 2 2" xfId="34020" xr:uid="{9B567FCC-8036-44A8-83A6-DE43BE6A7271}"/>
    <cellStyle name="Note 5 3 2 13 3" xfId="34021" xr:uid="{04320037-5AC7-4952-B5F4-1B93DC9A9BE7}"/>
    <cellStyle name="Note 5 3 2 14" xfId="34022" xr:uid="{5B397B95-7CE0-4E64-8F3A-BE4CC1E72FC8}"/>
    <cellStyle name="Note 5 3 2 14 2" xfId="34023" xr:uid="{0713CA8F-B606-4ED6-A4FE-C70AFBBDCD8F}"/>
    <cellStyle name="Note 5 3 2 14 2 2" xfId="34024" xr:uid="{6740A3C2-DE41-42A6-A1C2-61B72F67E06E}"/>
    <cellStyle name="Note 5 3 2 14 3" xfId="34025" xr:uid="{D69A9683-A932-44A8-B0AF-5C0DD8304771}"/>
    <cellStyle name="Note 5 3 2 15" xfId="34026" xr:uid="{583613CF-4353-407E-92B3-8D1893C08A84}"/>
    <cellStyle name="Note 5 3 2 15 2" xfId="34027" xr:uid="{CB78E2EB-AB12-4971-9FEC-591E8A11F60B}"/>
    <cellStyle name="Note 5 3 2 15 2 2" xfId="34028" xr:uid="{97AA202E-4B92-4ABD-895A-D5EE6B8E3AD3}"/>
    <cellStyle name="Note 5 3 2 15 3" xfId="34029" xr:uid="{4E98764A-3D42-44E7-A602-EE94A790E4F0}"/>
    <cellStyle name="Note 5 3 2 16" xfId="34030" xr:uid="{03195C17-A52E-4BA7-90AC-2A5F5E3DE8E9}"/>
    <cellStyle name="Note 5 3 2 16 2" xfId="34031" xr:uid="{777FEDB3-3992-47A6-A8CB-D790D9261125}"/>
    <cellStyle name="Note 5 3 2 16 2 2" xfId="34032" xr:uid="{A3BA551A-BE4D-4A41-BD8C-5AECAD6D410E}"/>
    <cellStyle name="Note 5 3 2 16 3" xfId="34033" xr:uid="{74D12CFE-5703-4F29-9819-28EAF04C07F5}"/>
    <cellStyle name="Note 5 3 2 17" xfId="34034" xr:uid="{525726AE-0674-400E-A78B-18BFBCEB8183}"/>
    <cellStyle name="Note 5 3 2 17 2" xfId="34035" xr:uid="{FCC4505B-C740-4ED6-8E28-59A64D35D731}"/>
    <cellStyle name="Note 5 3 2 17 2 2" xfId="34036" xr:uid="{BFF7D36F-7297-46C7-AC86-D866BD40B93B}"/>
    <cellStyle name="Note 5 3 2 17 3" xfId="34037" xr:uid="{C463ACFB-6BE3-43F3-BEC2-CD3B6655DEDF}"/>
    <cellStyle name="Note 5 3 2 18" xfId="34038" xr:uid="{6507CDFA-DD2E-4E60-AC18-EE488B8FEF3C}"/>
    <cellStyle name="Note 5 3 2 18 2" xfId="34039" xr:uid="{81A04179-52D0-47A6-93E7-53E23811886A}"/>
    <cellStyle name="Note 5 3 2 19" xfId="34040" xr:uid="{2C3BB38C-CE21-4762-90AA-FB542D81E60E}"/>
    <cellStyle name="Note 5 3 2 2" xfId="34041" xr:uid="{A3E48961-147E-47E5-871A-BD8E64A13783}"/>
    <cellStyle name="Note 5 3 2 2 10" xfId="34042" xr:uid="{4AAA1B2F-24DA-45B5-9EEA-1F9B69E60FA0}"/>
    <cellStyle name="Note 5 3 2 2 10 2" xfId="34043" xr:uid="{03AB866F-8F0B-4DF1-B509-A47297025857}"/>
    <cellStyle name="Note 5 3 2 2 10 2 2" xfId="34044" xr:uid="{21524624-55E0-44D5-8259-FEAB19E66480}"/>
    <cellStyle name="Note 5 3 2 2 10 3" xfId="34045" xr:uid="{6E417DC1-7894-4868-9CC1-BB297559AC9E}"/>
    <cellStyle name="Note 5 3 2 2 11" xfId="34046" xr:uid="{E0CC636C-6360-4FDF-985C-6A5C51F33FA7}"/>
    <cellStyle name="Note 5 3 2 2 11 2" xfId="34047" xr:uid="{D881BB66-90DC-49B6-ADF6-641BEB27DE21}"/>
    <cellStyle name="Note 5 3 2 2 11 2 2" xfId="34048" xr:uid="{670EB00A-000E-4ECF-80E2-2AE852B79703}"/>
    <cellStyle name="Note 5 3 2 2 11 3" xfId="34049" xr:uid="{BC56B5A8-F16C-48CA-8734-C3BAE07CD052}"/>
    <cellStyle name="Note 5 3 2 2 12" xfId="34050" xr:uid="{1366C58D-A634-4227-AB5A-868925B30A95}"/>
    <cellStyle name="Note 5 3 2 2 12 2" xfId="34051" xr:uid="{EBE3785F-395E-4DAD-864C-3C1BA4652CA8}"/>
    <cellStyle name="Note 5 3 2 2 12 2 2" xfId="34052" xr:uid="{2CA15794-2635-4E87-8866-7B742EF4E3C3}"/>
    <cellStyle name="Note 5 3 2 2 12 3" xfId="34053" xr:uid="{5D836F86-8EE5-4534-B5EF-96308461C5DC}"/>
    <cellStyle name="Note 5 3 2 2 13" xfId="34054" xr:uid="{66C5D120-E041-4750-8A88-99EA95BFA966}"/>
    <cellStyle name="Note 5 3 2 2 13 2" xfId="34055" xr:uid="{8226FFB8-2529-4A4D-9526-F33BAC65D9E4}"/>
    <cellStyle name="Note 5 3 2 2 13 2 2" xfId="34056" xr:uid="{D90B2C24-163F-4B34-9289-C9B44724F7B8}"/>
    <cellStyle name="Note 5 3 2 2 13 3" xfId="34057" xr:uid="{7D404247-7442-4301-8416-23C450DE6C6E}"/>
    <cellStyle name="Note 5 3 2 2 14" xfId="34058" xr:uid="{910376E0-BF20-43A8-8D92-7FCB87089AB0}"/>
    <cellStyle name="Note 5 3 2 2 14 2" xfId="34059" xr:uid="{34DEA13B-D563-4655-B321-F3DA4625B4B2}"/>
    <cellStyle name="Note 5 3 2 2 14 2 2" xfId="34060" xr:uid="{A394F6E5-08DC-4D18-BD08-53A320CBF853}"/>
    <cellStyle name="Note 5 3 2 2 14 3" xfId="34061" xr:uid="{B328C4CE-B3BF-4DF0-ADEA-03F3580ED6BA}"/>
    <cellStyle name="Note 5 3 2 2 15" xfId="34062" xr:uid="{C116CC11-8B8B-49DB-89DD-8CF1C95626A8}"/>
    <cellStyle name="Note 5 3 2 2 15 2" xfId="34063" xr:uid="{3ACA1F7E-7125-49DB-A0C7-99B8400CBE75}"/>
    <cellStyle name="Note 5 3 2 2 15 2 2" xfId="34064" xr:uid="{55B35BEE-2BD3-432E-88C1-E0E1FEB07A25}"/>
    <cellStyle name="Note 5 3 2 2 15 3" xfId="34065" xr:uid="{9BBA5649-FCC8-4A86-B55F-15C683E100B5}"/>
    <cellStyle name="Note 5 3 2 2 16" xfId="34066" xr:uid="{A2156FD6-A312-4FFE-92A0-96DE8D252133}"/>
    <cellStyle name="Note 5 3 2 2 16 2" xfId="34067" xr:uid="{00DB8E87-CD26-4245-9150-0DE42788AA43}"/>
    <cellStyle name="Note 5 3 2 2 16 2 2" xfId="34068" xr:uid="{E07587F3-036B-4DE9-89B9-5481622A6CA2}"/>
    <cellStyle name="Note 5 3 2 2 16 3" xfId="34069" xr:uid="{3741CA5D-06A5-42DF-BEE8-D872715D703C}"/>
    <cellStyle name="Note 5 3 2 2 17" xfId="34070" xr:uid="{16F819B6-14B5-4ECA-B1AD-9A72B8ED9127}"/>
    <cellStyle name="Note 5 3 2 2 17 2" xfId="34071" xr:uid="{24663DED-26C2-48C8-BF0D-579472E49FF9}"/>
    <cellStyle name="Note 5 3 2 2 17 2 2" xfId="34072" xr:uid="{4538F54F-E3A6-4271-8234-3A3EA90B1666}"/>
    <cellStyle name="Note 5 3 2 2 17 3" xfId="34073" xr:uid="{9A7D6167-1874-4CB0-AFCA-1B1DCFC06BD2}"/>
    <cellStyle name="Note 5 3 2 2 18" xfId="34074" xr:uid="{39D9BE5F-88E2-422F-85B7-07AB62A0C3C9}"/>
    <cellStyle name="Note 5 3 2 2 18 2" xfId="34075" xr:uid="{1CB44A37-9658-406E-927E-4FE769193100}"/>
    <cellStyle name="Note 5 3 2 2 18 2 2" xfId="34076" xr:uid="{FD30A61C-8ABD-4E1D-8AD6-CCC0DACFFA0D}"/>
    <cellStyle name="Note 5 3 2 2 18 3" xfId="34077" xr:uid="{FB0BBA7E-D09D-4340-A1B0-939AEF74D284}"/>
    <cellStyle name="Note 5 3 2 2 19" xfId="34078" xr:uid="{69A752B5-C25A-4435-8979-49EB2843ACFE}"/>
    <cellStyle name="Note 5 3 2 2 19 2" xfId="34079" xr:uid="{5894A85E-DBAF-4F3E-8E3D-928CFC793045}"/>
    <cellStyle name="Note 5 3 2 2 19 2 2" xfId="34080" xr:uid="{60B5AF38-CA8C-46AC-9610-7F4404AD59A1}"/>
    <cellStyle name="Note 5 3 2 2 19 3" xfId="34081" xr:uid="{87B12BDB-DAD9-4E5C-A289-975CEB643813}"/>
    <cellStyle name="Note 5 3 2 2 2" xfId="34082" xr:uid="{2FFC9701-BEB3-406E-9DDA-38A0FF9E9948}"/>
    <cellStyle name="Note 5 3 2 2 2 2" xfId="34083" xr:uid="{351703E1-8A15-4505-BB5D-445858062B2E}"/>
    <cellStyle name="Note 5 3 2 2 2 2 2" xfId="34084" xr:uid="{1FA27B7F-9362-4421-8BF6-DCEE6B44BD21}"/>
    <cellStyle name="Note 5 3 2 2 2 2 3" xfId="34085" xr:uid="{B1096D6C-8856-4ACD-BA0F-BC6570034490}"/>
    <cellStyle name="Note 5 3 2 2 2 3" xfId="34086" xr:uid="{0BDDBDEE-9E39-46CF-9BDA-D0CEA1FDDAA2}"/>
    <cellStyle name="Note 5 3 2 2 2 3 2" xfId="34087" xr:uid="{A3CD2F19-8A8E-4744-A7E8-C4A4CCF80C1C}"/>
    <cellStyle name="Note 5 3 2 2 2 4" xfId="34088" xr:uid="{BE56C0F5-4802-4BEA-856E-F32F3D2355B3}"/>
    <cellStyle name="Note 5 3 2 2 20" xfId="34089" xr:uid="{0175AC55-924F-486E-9724-DC7D9411BB27}"/>
    <cellStyle name="Note 5 3 2 2 20 2" xfId="34090" xr:uid="{9D44B0DB-444E-44A1-980A-27983CA34952}"/>
    <cellStyle name="Note 5 3 2 2 20 2 2" xfId="34091" xr:uid="{A6014565-E20D-4FC6-895E-D0D4775CA22E}"/>
    <cellStyle name="Note 5 3 2 2 20 3" xfId="34092" xr:uid="{40608FB9-E152-478F-82D2-2BA2C719E229}"/>
    <cellStyle name="Note 5 3 2 2 21" xfId="34093" xr:uid="{000478CC-F90D-4455-B8ED-39C01422F094}"/>
    <cellStyle name="Note 5 3 2 2 21 2" xfId="34094" xr:uid="{35AB2C19-2ABF-4659-A025-5BF104CD1CA4}"/>
    <cellStyle name="Note 5 3 2 2 22" xfId="34095" xr:uid="{FC312B8C-7B36-43CD-A2EC-8C7F81B802CE}"/>
    <cellStyle name="Note 5 3 2 2 23" xfId="34096" xr:uid="{B41B46AE-9EB0-4486-9AEB-5AA88D8ED1CD}"/>
    <cellStyle name="Note 5 3 2 2 3" xfId="34097" xr:uid="{804C8081-50EE-4115-91B2-6CD0BA8352AB}"/>
    <cellStyle name="Note 5 3 2 2 3 2" xfId="34098" xr:uid="{5C1FDC1F-D0B9-4BA9-99FC-FBBBEC0BA739}"/>
    <cellStyle name="Note 5 3 2 2 3 2 2" xfId="34099" xr:uid="{F17BACF5-822D-48BC-99BC-2CA6A798A8DB}"/>
    <cellStyle name="Note 5 3 2 2 3 3" xfId="34100" xr:uid="{12A37918-FDA3-4A9D-B31D-19114221CFE1}"/>
    <cellStyle name="Note 5 3 2 2 3 4" xfId="34101" xr:uid="{3A3EB6F9-CD02-41E7-BABB-26BE6C695728}"/>
    <cellStyle name="Note 5 3 2 2 4" xfId="34102" xr:uid="{D923193B-1FE3-4FE9-97D3-93F9B01632AE}"/>
    <cellStyle name="Note 5 3 2 2 4 2" xfId="34103" xr:uid="{9ACCCDD0-C6E4-4695-B615-3068C4422DE0}"/>
    <cellStyle name="Note 5 3 2 2 4 2 2" xfId="34104" xr:uid="{205B02B9-1697-4436-AC71-C2ACED34FBE3}"/>
    <cellStyle name="Note 5 3 2 2 4 3" xfId="34105" xr:uid="{4EE17A0D-6790-41D2-88EE-A16A68821652}"/>
    <cellStyle name="Note 5 3 2 2 4 4" xfId="34106" xr:uid="{B16306D5-835A-4728-9A77-3CC6F09B07EF}"/>
    <cellStyle name="Note 5 3 2 2 5" xfId="34107" xr:uid="{C893B528-7852-4CD8-ACDD-07AAF8438382}"/>
    <cellStyle name="Note 5 3 2 2 5 2" xfId="34108" xr:uid="{CC1E5B2D-004D-4E0A-B6EB-398E7876581B}"/>
    <cellStyle name="Note 5 3 2 2 5 2 2" xfId="34109" xr:uid="{C1442F8A-AA86-4800-8568-F4D514EB32B3}"/>
    <cellStyle name="Note 5 3 2 2 5 3" xfId="34110" xr:uid="{E41EE4B1-38EC-4E03-92D4-01570BC96D89}"/>
    <cellStyle name="Note 5 3 2 2 6" xfId="34111" xr:uid="{C5C91450-22AD-4F6F-889B-EF817CC730E0}"/>
    <cellStyle name="Note 5 3 2 2 6 2" xfId="34112" xr:uid="{E9F3A342-6138-4B49-B1B1-8AAF43D612C9}"/>
    <cellStyle name="Note 5 3 2 2 6 2 2" xfId="34113" xr:uid="{59C4606C-5046-43B6-93F4-CF25FA3C434F}"/>
    <cellStyle name="Note 5 3 2 2 6 3" xfId="34114" xr:uid="{1B239DD3-EFF2-4E06-A1ED-86488DA419D2}"/>
    <cellStyle name="Note 5 3 2 2 7" xfId="34115" xr:uid="{78231D87-815A-4040-BEF2-9C62C715F9AD}"/>
    <cellStyle name="Note 5 3 2 2 7 2" xfId="34116" xr:uid="{6ADBF170-6512-4B85-B16A-1D995FAC67F2}"/>
    <cellStyle name="Note 5 3 2 2 7 2 2" xfId="34117" xr:uid="{5DBE9159-2871-43A4-9846-BC6A77F4CADC}"/>
    <cellStyle name="Note 5 3 2 2 7 3" xfId="34118" xr:uid="{4EE135CD-7852-4496-90C3-02F50A81E678}"/>
    <cellStyle name="Note 5 3 2 2 8" xfId="34119" xr:uid="{CED88539-FA3B-4976-A70E-D05F8A5E4420}"/>
    <cellStyle name="Note 5 3 2 2 8 2" xfId="34120" xr:uid="{853E361F-C4AB-45E1-8C59-0DEABE14BA2C}"/>
    <cellStyle name="Note 5 3 2 2 8 2 2" xfId="34121" xr:uid="{ACA8AAB5-91DC-4103-8932-E8CC3380487B}"/>
    <cellStyle name="Note 5 3 2 2 8 3" xfId="34122" xr:uid="{11BA9169-35E3-4F96-9475-69FF3675F7A7}"/>
    <cellStyle name="Note 5 3 2 2 9" xfId="34123" xr:uid="{5435B999-391B-4538-A48B-D2D39B2DDEB5}"/>
    <cellStyle name="Note 5 3 2 2 9 2" xfId="34124" xr:uid="{F97D6236-7F14-460F-8B0A-2CB229BF1434}"/>
    <cellStyle name="Note 5 3 2 2 9 2 2" xfId="34125" xr:uid="{2D048C2E-F8B7-4D6A-A490-E63E8B0C42CA}"/>
    <cellStyle name="Note 5 3 2 2 9 3" xfId="34126" xr:uid="{55B0CC48-1539-49BF-A3F5-1285B962E867}"/>
    <cellStyle name="Note 5 3 2 20" xfId="34127" xr:uid="{09D65EC6-D81A-4274-BDA4-36AA530651B0}"/>
    <cellStyle name="Note 5 3 2 3" xfId="34128" xr:uid="{4848F742-F07E-4541-8FF4-D72747FDC261}"/>
    <cellStyle name="Note 5 3 2 3 2" xfId="34129" xr:uid="{8371D3A7-71A4-44BD-9980-C57C66588D60}"/>
    <cellStyle name="Note 5 3 2 3 2 2" xfId="34130" xr:uid="{86F532CC-1E70-4EFC-AA4F-F369FA5DD8D9}"/>
    <cellStyle name="Note 5 3 2 3 2 3" xfId="34131" xr:uid="{84C9D319-A630-4664-A7A9-728479D35D11}"/>
    <cellStyle name="Note 5 3 2 3 3" xfId="34132" xr:uid="{3A8E5A2C-9E00-4361-8036-9080EF5A94CC}"/>
    <cellStyle name="Note 5 3 2 3 3 2" xfId="34133" xr:uid="{2E971A8E-157F-4591-A081-66D9356ED7DB}"/>
    <cellStyle name="Note 5 3 2 3 4" xfId="34134" xr:uid="{6784288C-E2DF-4729-B1E5-F27A9183A239}"/>
    <cellStyle name="Note 5 3 2 4" xfId="34135" xr:uid="{63A1B0DB-AFD4-45D8-B0B9-B26F6F0C6A64}"/>
    <cellStyle name="Note 5 3 2 4 2" xfId="34136" xr:uid="{C2A3BB6C-A654-4FB3-80F0-A1E9DF21E6E9}"/>
    <cellStyle name="Note 5 3 2 4 2 2" xfId="34137" xr:uid="{A4794862-5CF8-4781-8162-E696EEDF56A0}"/>
    <cellStyle name="Note 5 3 2 4 3" xfId="34138" xr:uid="{B9A5A116-C101-4F32-9BC2-B298B7445A48}"/>
    <cellStyle name="Note 5 3 2 4 4" xfId="34139" xr:uid="{6BEA578F-E218-4FD2-842F-536362E9B752}"/>
    <cellStyle name="Note 5 3 2 5" xfId="34140" xr:uid="{9E15BC0D-EE50-4640-82F6-A9ADBC491802}"/>
    <cellStyle name="Note 5 3 2 5 2" xfId="34141" xr:uid="{067B26B9-1823-4584-B203-8016AC19D652}"/>
    <cellStyle name="Note 5 3 2 5 2 2" xfId="34142" xr:uid="{D0A5206C-AE6A-4718-8C66-53E470FCEC51}"/>
    <cellStyle name="Note 5 3 2 5 3" xfId="34143" xr:uid="{5E018ABA-3DB8-4794-B73B-13A9395E6B06}"/>
    <cellStyle name="Note 5 3 2 5 4" xfId="34144" xr:uid="{C632464B-029F-4A2B-BCED-4A2996BBFD1C}"/>
    <cellStyle name="Note 5 3 2 6" xfId="34145" xr:uid="{0E05690C-FE4D-4CD8-82D1-ABA84970603B}"/>
    <cellStyle name="Note 5 3 2 6 2" xfId="34146" xr:uid="{7BAB8FD6-D708-48CE-86E3-31C649C42860}"/>
    <cellStyle name="Note 5 3 2 6 2 2" xfId="34147" xr:uid="{559497A4-CB2E-4D59-B31E-07D1E5B9CCA5}"/>
    <cellStyle name="Note 5 3 2 6 3" xfId="34148" xr:uid="{214AFA73-CF38-4C32-8FF5-CC11EF829CCE}"/>
    <cellStyle name="Note 5 3 2 7" xfId="34149" xr:uid="{21800303-9037-47B7-8AD1-EC77FEBD9838}"/>
    <cellStyle name="Note 5 3 2 7 2" xfId="34150" xr:uid="{8DC49B5F-AEB3-4E3C-B991-D780F33BCBDD}"/>
    <cellStyle name="Note 5 3 2 7 2 2" xfId="34151" xr:uid="{A4E4DB96-B33F-48C2-99AB-23D9DB03C360}"/>
    <cellStyle name="Note 5 3 2 7 3" xfId="34152" xr:uid="{426AB70E-9805-42D6-BEBE-7E7C61F5C266}"/>
    <cellStyle name="Note 5 3 2 8" xfId="34153" xr:uid="{4FCFE643-76B2-4E23-B9A3-CA412250C7BB}"/>
    <cellStyle name="Note 5 3 2 8 2" xfId="34154" xr:uid="{8CADBE03-A76D-4A09-B826-D02871CFED04}"/>
    <cellStyle name="Note 5 3 2 8 2 2" xfId="34155" xr:uid="{6CB6BE3E-F48C-45A9-8131-DD96BCF87015}"/>
    <cellStyle name="Note 5 3 2 8 3" xfId="34156" xr:uid="{F36719BD-B8DF-4F03-BF71-B2CCE4DC6226}"/>
    <cellStyle name="Note 5 3 2 9" xfId="34157" xr:uid="{FC10B56E-EBD6-40F7-A73F-90E8F20B5D07}"/>
    <cellStyle name="Note 5 3 2 9 2" xfId="34158" xr:uid="{2797633A-E8F2-4B9A-BE4A-51A576AA29BD}"/>
    <cellStyle name="Note 5 3 2 9 2 2" xfId="34159" xr:uid="{522B64E1-7674-4380-868E-676B5726B825}"/>
    <cellStyle name="Note 5 3 2 9 3" xfId="34160" xr:uid="{EC90A572-9E24-44FF-B882-17DED939AD38}"/>
    <cellStyle name="Note 5 3 20" xfId="34161" xr:uid="{619F2D24-8D2B-4436-BD76-8215426F95D3}"/>
    <cellStyle name="Note 5 3 20 2" xfId="34162" xr:uid="{0BA0BE7E-FA2F-4013-9E81-717D98555A0C}"/>
    <cellStyle name="Note 5 3 20 2 2" xfId="34163" xr:uid="{F07D1FEC-81DB-4495-B2AD-5DE24006167E}"/>
    <cellStyle name="Note 5 3 20 3" xfId="34164" xr:uid="{D1F951AC-9CAC-499B-89CF-5BC18563D2A8}"/>
    <cellStyle name="Note 5 3 21" xfId="34165" xr:uid="{EA228D31-D2A0-4471-9B93-5424AD76F06D}"/>
    <cellStyle name="Note 5 3 21 2" xfId="34166" xr:uid="{0740E845-CE7A-407F-A983-F70D8E27743E}"/>
    <cellStyle name="Note 5 3 22" xfId="34167" xr:uid="{8AB59D10-B81E-4C54-92C4-10E513E7FF8B}"/>
    <cellStyle name="Note 5 3 23" xfId="34168" xr:uid="{DBBC7C79-B914-4FCF-8C2C-1EA689ECD3C1}"/>
    <cellStyle name="Note 5 3 3" xfId="34169" xr:uid="{0425DC5F-143E-4029-9CC8-29B8D54F9B9A}"/>
    <cellStyle name="Note 5 3 3 10" xfId="34170" xr:uid="{E88D6CA7-BAED-40F4-B3CB-6B7EE26B2D89}"/>
    <cellStyle name="Note 5 3 3 10 2" xfId="34171" xr:uid="{D26DE2F4-58A9-46D5-A748-9D94A9368A9F}"/>
    <cellStyle name="Note 5 3 3 10 2 2" xfId="34172" xr:uid="{13301F1B-7111-4F68-AA6A-7E93955DC82B}"/>
    <cellStyle name="Note 5 3 3 10 3" xfId="34173" xr:uid="{CBB68749-C89B-4BAA-8A1A-40268226595E}"/>
    <cellStyle name="Note 5 3 3 11" xfId="34174" xr:uid="{84C5D69E-B007-4FA4-ABB2-B4487B97D1D6}"/>
    <cellStyle name="Note 5 3 3 11 2" xfId="34175" xr:uid="{1DB52BB6-E83F-49B0-B116-FD2B4A4C1C0E}"/>
    <cellStyle name="Note 5 3 3 11 2 2" xfId="34176" xr:uid="{742A64C9-E22D-4773-8F94-F2C724906565}"/>
    <cellStyle name="Note 5 3 3 11 3" xfId="34177" xr:uid="{650C1A48-551D-47E0-AB26-FEC9002D7100}"/>
    <cellStyle name="Note 5 3 3 12" xfId="34178" xr:uid="{AAF756D8-BCD2-4DCE-86B4-C547F7AF9B14}"/>
    <cellStyle name="Note 5 3 3 12 2" xfId="34179" xr:uid="{DEAC9761-EEEA-475D-A3ED-D33473A290DC}"/>
    <cellStyle name="Note 5 3 3 12 2 2" xfId="34180" xr:uid="{1FFB768B-2AE6-42E7-9689-BE5EE3A9816D}"/>
    <cellStyle name="Note 5 3 3 12 3" xfId="34181" xr:uid="{1E39E911-CFB2-4819-861F-F404CAA782C1}"/>
    <cellStyle name="Note 5 3 3 13" xfId="34182" xr:uid="{26BD6B2B-C6C3-4DB8-B736-1D2C1C8A303C}"/>
    <cellStyle name="Note 5 3 3 13 2" xfId="34183" xr:uid="{E26F975E-4078-4E63-8603-3A6BF2F20D05}"/>
    <cellStyle name="Note 5 3 3 13 2 2" xfId="34184" xr:uid="{EF704501-1D10-4336-9E50-DD4A172D62D9}"/>
    <cellStyle name="Note 5 3 3 13 3" xfId="34185" xr:uid="{4566939D-A250-4C02-929E-9FA60E533BD5}"/>
    <cellStyle name="Note 5 3 3 14" xfId="34186" xr:uid="{7C1FF2F0-FBB1-41E4-8119-DF8576F0F1E4}"/>
    <cellStyle name="Note 5 3 3 14 2" xfId="34187" xr:uid="{C2B30B6E-CF59-4512-B02E-1A3D6CA96BEB}"/>
    <cellStyle name="Note 5 3 3 14 2 2" xfId="34188" xr:uid="{3E1D82C8-39CE-42A7-B88D-FDCB30952D55}"/>
    <cellStyle name="Note 5 3 3 14 3" xfId="34189" xr:uid="{1E79549A-BB26-4451-AC56-6CA4BDFD99FD}"/>
    <cellStyle name="Note 5 3 3 15" xfId="34190" xr:uid="{BB07A521-6199-46A4-9C0F-29987AA00F93}"/>
    <cellStyle name="Note 5 3 3 15 2" xfId="34191" xr:uid="{339D8844-5E74-48DC-B281-B59E892721B2}"/>
    <cellStyle name="Note 5 3 3 15 2 2" xfId="34192" xr:uid="{EE6C4738-4D85-45FB-8434-D152448DDCB6}"/>
    <cellStyle name="Note 5 3 3 15 3" xfId="34193" xr:uid="{3B9B8F7D-7F29-49C2-893A-A3FA9DA0B1B4}"/>
    <cellStyle name="Note 5 3 3 16" xfId="34194" xr:uid="{DE07B12E-5EF7-40CA-B3CD-95A1CCF49184}"/>
    <cellStyle name="Note 5 3 3 16 2" xfId="34195" xr:uid="{7F8F07A5-CA99-457A-B3E8-505E35AF8F82}"/>
    <cellStyle name="Note 5 3 3 16 2 2" xfId="34196" xr:uid="{B8B8F220-9E17-49D5-B677-034D74D63BE9}"/>
    <cellStyle name="Note 5 3 3 16 3" xfId="34197" xr:uid="{68FAA1B1-5D16-47C9-B13C-3234138AE48A}"/>
    <cellStyle name="Note 5 3 3 17" xfId="34198" xr:uid="{990E951A-9BED-4452-A6EE-35D6C4ADAAD4}"/>
    <cellStyle name="Note 5 3 3 17 2" xfId="34199" xr:uid="{15B31535-8A6B-40FC-8920-D151045B6509}"/>
    <cellStyle name="Note 5 3 3 17 2 2" xfId="34200" xr:uid="{F0561F4A-D060-4E49-95E5-EF70AA897221}"/>
    <cellStyle name="Note 5 3 3 17 3" xfId="34201" xr:uid="{61FADC6F-0308-4BCA-9721-5470B4618335}"/>
    <cellStyle name="Note 5 3 3 18" xfId="34202" xr:uid="{6CA0A6A6-D00C-4B81-AEBD-6631B4DA53C9}"/>
    <cellStyle name="Note 5 3 3 18 2" xfId="34203" xr:uid="{134CA3EF-4A16-4858-8C85-5B8A91BFD008}"/>
    <cellStyle name="Note 5 3 3 19" xfId="34204" xr:uid="{53BC8236-C940-4554-A2DF-9266E6E20D6F}"/>
    <cellStyle name="Note 5 3 3 2" xfId="34205" xr:uid="{E69FBCCE-6A02-44D6-BA21-3C63ABAC2A27}"/>
    <cellStyle name="Note 5 3 3 2 10" xfId="34206" xr:uid="{35BAF366-51A2-4562-B27B-6015076F13E9}"/>
    <cellStyle name="Note 5 3 3 2 10 2" xfId="34207" xr:uid="{2D30E39F-A593-4980-8136-554DF1480EFB}"/>
    <cellStyle name="Note 5 3 3 2 10 2 2" xfId="34208" xr:uid="{B86D1D00-B025-497B-960B-865D10DBD351}"/>
    <cellStyle name="Note 5 3 3 2 10 3" xfId="34209" xr:uid="{1425985E-E0BC-49AB-814E-5260519B592E}"/>
    <cellStyle name="Note 5 3 3 2 11" xfId="34210" xr:uid="{190B0E7F-21BF-4951-B7B8-46BE9FB02F07}"/>
    <cellStyle name="Note 5 3 3 2 11 2" xfId="34211" xr:uid="{A727681E-2055-4E69-9420-D447E402E8AC}"/>
    <cellStyle name="Note 5 3 3 2 11 2 2" xfId="34212" xr:uid="{52C7C4EB-8FE9-4AA8-8371-07E88AB2D88E}"/>
    <cellStyle name="Note 5 3 3 2 11 3" xfId="34213" xr:uid="{99303C9C-FC9F-4AFB-B483-6D88CABBE0CF}"/>
    <cellStyle name="Note 5 3 3 2 12" xfId="34214" xr:uid="{715849C7-74DD-4EF4-80D3-74CDE95D6E95}"/>
    <cellStyle name="Note 5 3 3 2 12 2" xfId="34215" xr:uid="{2693D464-66F0-46EE-8134-3A7D9B2BDD32}"/>
    <cellStyle name="Note 5 3 3 2 12 2 2" xfId="34216" xr:uid="{8AFE8643-0183-45DC-8667-853C6A8DDED8}"/>
    <cellStyle name="Note 5 3 3 2 12 3" xfId="34217" xr:uid="{731A3939-CE08-4E16-99DC-55D496C0215A}"/>
    <cellStyle name="Note 5 3 3 2 13" xfId="34218" xr:uid="{BB30F08B-ABBC-4D14-B675-D96F52226176}"/>
    <cellStyle name="Note 5 3 3 2 13 2" xfId="34219" xr:uid="{56BD81DE-C74D-4F5D-9B20-A859A23A0E96}"/>
    <cellStyle name="Note 5 3 3 2 13 2 2" xfId="34220" xr:uid="{1F654A57-2FE6-4EAD-933B-8C6F99BC4C2D}"/>
    <cellStyle name="Note 5 3 3 2 13 3" xfId="34221" xr:uid="{502B7BC6-47EA-4D49-90D6-4A7C5341CBDD}"/>
    <cellStyle name="Note 5 3 3 2 14" xfId="34222" xr:uid="{27224C4E-5807-4979-B6AE-7A1DDE4699F5}"/>
    <cellStyle name="Note 5 3 3 2 14 2" xfId="34223" xr:uid="{A6F59FF1-E7B7-4949-B9E4-132C87D62B14}"/>
    <cellStyle name="Note 5 3 3 2 14 2 2" xfId="34224" xr:uid="{613F3768-DFF0-4D21-B4B6-81E9B208317B}"/>
    <cellStyle name="Note 5 3 3 2 14 3" xfId="34225" xr:uid="{98148B47-B45F-4680-90DC-6FDDBC7B5AE4}"/>
    <cellStyle name="Note 5 3 3 2 15" xfId="34226" xr:uid="{17E4A919-CC8F-471B-A0C5-261DFDF993DA}"/>
    <cellStyle name="Note 5 3 3 2 15 2" xfId="34227" xr:uid="{EE7273B1-BEEA-428E-A5A6-4DC21E8F7590}"/>
    <cellStyle name="Note 5 3 3 2 15 2 2" xfId="34228" xr:uid="{756F9DE5-BE00-4542-BADE-A6038842EA01}"/>
    <cellStyle name="Note 5 3 3 2 15 3" xfId="34229" xr:uid="{2653244A-EB77-4282-991A-68AAE8D1FB8D}"/>
    <cellStyle name="Note 5 3 3 2 16" xfId="34230" xr:uid="{6E08C0EF-C2B1-4134-907D-512E5D5E2E05}"/>
    <cellStyle name="Note 5 3 3 2 16 2" xfId="34231" xr:uid="{FD1A56AE-2D95-4111-8041-D0F689D7E5A9}"/>
    <cellStyle name="Note 5 3 3 2 16 2 2" xfId="34232" xr:uid="{A9A925B2-8524-4D32-AD33-9515DEC4E514}"/>
    <cellStyle name="Note 5 3 3 2 16 3" xfId="34233" xr:uid="{9107EBBF-9CF6-4D52-89AF-D5CC4F3A7B69}"/>
    <cellStyle name="Note 5 3 3 2 17" xfId="34234" xr:uid="{6D4A5AC9-A3D2-41C7-9FE3-38BBA814B107}"/>
    <cellStyle name="Note 5 3 3 2 17 2" xfId="34235" xr:uid="{92570393-E731-4739-981E-724A9ECEC264}"/>
    <cellStyle name="Note 5 3 3 2 17 2 2" xfId="34236" xr:uid="{CF2D6B87-8991-41E0-9BB2-CB5522DD6565}"/>
    <cellStyle name="Note 5 3 3 2 17 3" xfId="34237" xr:uid="{8D454809-379C-4304-B91B-1808DF69CBF2}"/>
    <cellStyle name="Note 5 3 3 2 18" xfId="34238" xr:uid="{E04EE43C-1A75-4242-960F-288CC5EC5111}"/>
    <cellStyle name="Note 5 3 3 2 18 2" xfId="34239" xr:uid="{CDB0C6C4-55B7-4488-B00B-248255BFE59C}"/>
    <cellStyle name="Note 5 3 3 2 18 2 2" xfId="34240" xr:uid="{1EA6B81D-AC55-4770-90CA-286EDCE1E5A5}"/>
    <cellStyle name="Note 5 3 3 2 18 3" xfId="34241" xr:uid="{9BF08474-F6D0-453E-B712-2FBB894B5878}"/>
    <cellStyle name="Note 5 3 3 2 19" xfId="34242" xr:uid="{86EF82E1-8087-4590-9996-93BB18BA9C15}"/>
    <cellStyle name="Note 5 3 3 2 19 2" xfId="34243" xr:uid="{B77C37AD-A25D-48D2-BF62-9E4B2F736536}"/>
    <cellStyle name="Note 5 3 3 2 19 2 2" xfId="34244" xr:uid="{8C6819F1-ECEE-4F40-A957-1500E17F5901}"/>
    <cellStyle name="Note 5 3 3 2 19 3" xfId="34245" xr:uid="{6D895A38-9F7B-4E4B-A8CB-F503AF806794}"/>
    <cellStyle name="Note 5 3 3 2 2" xfId="34246" xr:uid="{059BE42B-9109-45A4-A35A-7833EBF268B0}"/>
    <cellStyle name="Note 5 3 3 2 2 2" xfId="34247" xr:uid="{5790B90E-9022-4612-BA16-D6BDFC7BE7C4}"/>
    <cellStyle name="Note 5 3 3 2 2 2 2" xfId="34248" xr:uid="{8F8A8F69-05B9-4C65-9009-5E5EC8ABAAC9}"/>
    <cellStyle name="Note 5 3 3 2 2 3" xfId="34249" xr:uid="{BC595109-62BB-4D48-9A81-B604EF491EB6}"/>
    <cellStyle name="Note 5 3 3 2 2 4" xfId="34250" xr:uid="{A1F1E6D7-F563-42C4-9858-4C6B9111D853}"/>
    <cellStyle name="Note 5 3 3 2 20" xfId="34251" xr:uid="{EA7514AB-3FCE-4AF7-90AB-0495968230D2}"/>
    <cellStyle name="Note 5 3 3 2 20 2" xfId="34252" xr:uid="{9E1735FA-447C-4FAA-8F18-E587B893782E}"/>
    <cellStyle name="Note 5 3 3 2 20 2 2" xfId="34253" xr:uid="{998CEE6F-882C-41FE-A105-2610BDFAE2FD}"/>
    <cellStyle name="Note 5 3 3 2 20 3" xfId="34254" xr:uid="{19B9718F-007A-42D6-AED9-211A76C39636}"/>
    <cellStyle name="Note 5 3 3 2 21" xfId="34255" xr:uid="{ADF41748-2A1E-4A9B-980D-74079899232C}"/>
    <cellStyle name="Note 5 3 3 2 21 2" xfId="34256" xr:uid="{E58CFB38-2550-4A7F-B6EB-83BB2880BED0}"/>
    <cellStyle name="Note 5 3 3 2 22" xfId="34257" xr:uid="{C9D10477-B24C-4E82-ADAB-8D1B2B4782F3}"/>
    <cellStyle name="Note 5 3 3 2 23" xfId="34258" xr:uid="{8281BCD8-F496-4F6D-BFA7-1AA3A2A7295C}"/>
    <cellStyle name="Note 5 3 3 2 3" xfId="34259" xr:uid="{A67948AC-D62B-421D-9FD8-91D830879823}"/>
    <cellStyle name="Note 5 3 3 2 3 2" xfId="34260" xr:uid="{F2F25562-7E6E-4E4C-8441-883C42165052}"/>
    <cellStyle name="Note 5 3 3 2 3 2 2" xfId="34261" xr:uid="{CD949A1A-1E5F-4E2D-AC61-F4307E4A0E7D}"/>
    <cellStyle name="Note 5 3 3 2 3 3" xfId="34262" xr:uid="{4DA6C831-B058-4B6F-871E-A4EC0E812D77}"/>
    <cellStyle name="Note 5 3 3 2 3 4" xfId="34263" xr:uid="{6E9E11F7-5693-4E01-B6F2-4D7ED03FB3DD}"/>
    <cellStyle name="Note 5 3 3 2 4" xfId="34264" xr:uid="{AABE30CE-645D-43DD-BC69-E71CD6CD4DBA}"/>
    <cellStyle name="Note 5 3 3 2 4 2" xfId="34265" xr:uid="{668FD0DC-9EF8-40B1-BA77-D26792DD69F0}"/>
    <cellStyle name="Note 5 3 3 2 4 2 2" xfId="34266" xr:uid="{2668CD90-DDDB-4678-BECF-901C97393555}"/>
    <cellStyle name="Note 5 3 3 2 4 3" xfId="34267" xr:uid="{FE4F79AC-6818-41AD-8B73-374985980959}"/>
    <cellStyle name="Note 5 3 3 2 5" xfId="34268" xr:uid="{6BA2EED2-DA57-4727-8E54-34F791C7D1FB}"/>
    <cellStyle name="Note 5 3 3 2 5 2" xfId="34269" xr:uid="{B3ECD831-A3F1-475E-B2C5-AF79014E1DA5}"/>
    <cellStyle name="Note 5 3 3 2 5 2 2" xfId="34270" xr:uid="{A7C6B057-4B77-48E8-8F5C-E338CC8D79FF}"/>
    <cellStyle name="Note 5 3 3 2 5 3" xfId="34271" xr:uid="{D10EDA06-2C19-4FCC-A32A-D8900A7469DF}"/>
    <cellStyle name="Note 5 3 3 2 6" xfId="34272" xr:uid="{FDBA219E-ED40-4AA4-9464-AAB37E595F0C}"/>
    <cellStyle name="Note 5 3 3 2 6 2" xfId="34273" xr:uid="{C06AB012-17CD-4579-A5D2-CD9D21F6AEEB}"/>
    <cellStyle name="Note 5 3 3 2 6 2 2" xfId="34274" xr:uid="{DCA4B337-0E60-4931-AB2E-451E8C2A4C53}"/>
    <cellStyle name="Note 5 3 3 2 6 3" xfId="34275" xr:uid="{0C55BBB8-96BF-48B7-9098-9D848457EF98}"/>
    <cellStyle name="Note 5 3 3 2 7" xfId="34276" xr:uid="{D6B16012-842D-4537-8B8F-FAADB3E09BB4}"/>
    <cellStyle name="Note 5 3 3 2 7 2" xfId="34277" xr:uid="{AC161C4F-F4CD-43F7-934A-29318B3F2167}"/>
    <cellStyle name="Note 5 3 3 2 7 2 2" xfId="34278" xr:uid="{B6AB7496-6675-4392-B27B-CC2BC44A5B05}"/>
    <cellStyle name="Note 5 3 3 2 7 3" xfId="34279" xr:uid="{9B35F887-2924-4015-9C0B-652829DB177C}"/>
    <cellStyle name="Note 5 3 3 2 8" xfId="34280" xr:uid="{B2327E4A-766C-4097-9062-E4BCE77A0B66}"/>
    <cellStyle name="Note 5 3 3 2 8 2" xfId="34281" xr:uid="{CC318DB6-05DA-42CF-A7A3-DC2DE75EC5C3}"/>
    <cellStyle name="Note 5 3 3 2 8 2 2" xfId="34282" xr:uid="{0B793DEB-90D7-4A4F-A9F5-6927478C5B34}"/>
    <cellStyle name="Note 5 3 3 2 8 3" xfId="34283" xr:uid="{A7FE23FB-B440-47A3-ABA6-216CDC350683}"/>
    <cellStyle name="Note 5 3 3 2 9" xfId="34284" xr:uid="{78548784-8F82-44C3-B801-0421A75B39BF}"/>
    <cellStyle name="Note 5 3 3 2 9 2" xfId="34285" xr:uid="{C0600923-AD4E-470F-880B-67FD1C8C5AFD}"/>
    <cellStyle name="Note 5 3 3 2 9 2 2" xfId="34286" xr:uid="{93D1C64D-17C7-400F-BDCA-92C8EF53D7AD}"/>
    <cellStyle name="Note 5 3 3 2 9 3" xfId="34287" xr:uid="{A2AFA2B7-96B3-4CA7-852B-EDEBCC1C98C8}"/>
    <cellStyle name="Note 5 3 3 20" xfId="34288" xr:uid="{C05FA8B4-3CA5-485A-B560-DED6C234D610}"/>
    <cellStyle name="Note 5 3 3 3" xfId="34289" xr:uid="{F00C25D1-684C-4433-B8DB-29F20757EAA3}"/>
    <cellStyle name="Note 5 3 3 3 2" xfId="34290" xr:uid="{363EDBF7-CE04-4378-9054-5151B7E6946B}"/>
    <cellStyle name="Note 5 3 3 3 2 2" xfId="34291" xr:uid="{37077C0F-E1F9-41E4-9EB4-829C801121CB}"/>
    <cellStyle name="Note 5 3 3 3 3" xfId="34292" xr:uid="{5E2F58BB-EDD0-4B34-A0BE-F0EAC30F0DA0}"/>
    <cellStyle name="Note 5 3 3 3 4" xfId="34293" xr:uid="{592CB237-65B2-41A5-A548-E48C452DD595}"/>
    <cellStyle name="Note 5 3 3 4" xfId="34294" xr:uid="{B840BC3C-082C-4B58-B370-09620C307BEE}"/>
    <cellStyle name="Note 5 3 3 4 2" xfId="34295" xr:uid="{288A7098-B199-4622-9C1D-2787CE24AA9F}"/>
    <cellStyle name="Note 5 3 3 4 2 2" xfId="34296" xr:uid="{B62A4211-15ED-4198-9C74-FD065E606FEC}"/>
    <cellStyle name="Note 5 3 3 4 3" xfId="34297" xr:uid="{9BCF927A-A60A-4D2A-9FAF-403A2AD2A90E}"/>
    <cellStyle name="Note 5 3 3 4 4" xfId="34298" xr:uid="{A3A210E9-9AB1-4363-B56B-490EDE20192B}"/>
    <cellStyle name="Note 5 3 3 5" xfId="34299" xr:uid="{AEDCEC3E-F652-4130-879E-A39520FEBAF7}"/>
    <cellStyle name="Note 5 3 3 5 2" xfId="34300" xr:uid="{B0373A46-097B-4FFC-926F-B13FBB01C8A3}"/>
    <cellStyle name="Note 5 3 3 5 2 2" xfId="34301" xr:uid="{5BFFEC5D-3C45-4433-8E2B-F4DAC951D633}"/>
    <cellStyle name="Note 5 3 3 5 3" xfId="34302" xr:uid="{3BC318ED-018D-417B-9F66-BA5ABA6A2FB6}"/>
    <cellStyle name="Note 5 3 3 6" xfId="34303" xr:uid="{2880A8AF-9C5D-4BAF-9EDA-D4869C80A919}"/>
    <cellStyle name="Note 5 3 3 6 2" xfId="34304" xr:uid="{5A326774-4F4E-4D40-93E2-DCA24443070F}"/>
    <cellStyle name="Note 5 3 3 6 2 2" xfId="34305" xr:uid="{F0757510-8427-45F5-AB1A-AA953E36636B}"/>
    <cellStyle name="Note 5 3 3 6 3" xfId="34306" xr:uid="{B011198B-6F40-4589-A15F-9B1FAB0A85B7}"/>
    <cellStyle name="Note 5 3 3 7" xfId="34307" xr:uid="{74CDEADF-AE09-45CE-AEFE-30D4EAA90967}"/>
    <cellStyle name="Note 5 3 3 7 2" xfId="34308" xr:uid="{14224399-9BF6-4B37-B524-CF090947250D}"/>
    <cellStyle name="Note 5 3 3 7 2 2" xfId="34309" xr:uid="{64652813-5FCF-45E1-BD48-B64D5846CFAD}"/>
    <cellStyle name="Note 5 3 3 7 3" xfId="34310" xr:uid="{2D651B3B-238C-4C1B-A2CA-5BABE0DC61B4}"/>
    <cellStyle name="Note 5 3 3 8" xfId="34311" xr:uid="{0016102C-3A87-4F11-8399-C23DB3FFDB2D}"/>
    <cellStyle name="Note 5 3 3 8 2" xfId="34312" xr:uid="{643A3625-D14F-430B-A92D-F0934847746D}"/>
    <cellStyle name="Note 5 3 3 8 2 2" xfId="34313" xr:uid="{A6F8B7E5-6976-4319-BB94-CA667D33DC37}"/>
    <cellStyle name="Note 5 3 3 8 3" xfId="34314" xr:uid="{E7A71A81-4006-433F-BDE4-28F2D0598094}"/>
    <cellStyle name="Note 5 3 3 9" xfId="34315" xr:uid="{4DE60FBE-E692-4554-9C86-A2AB1A42D327}"/>
    <cellStyle name="Note 5 3 3 9 2" xfId="34316" xr:uid="{784008C1-03DC-4420-965F-200F81D43735}"/>
    <cellStyle name="Note 5 3 3 9 2 2" xfId="34317" xr:uid="{B9C020CB-D49C-4C05-914B-8B9731ABD149}"/>
    <cellStyle name="Note 5 3 3 9 3" xfId="34318" xr:uid="{BEF74F96-A0E7-4435-BA8C-AE8E5AA76481}"/>
    <cellStyle name="Note 5 3 4" xfId="34319" xr:uid="{FC32E839-54F2-4AFD-A5DF-A64B2BFB651C}"/>
    <cellStyle name="Note 5 3 4 10" xfId="34320" xr:uid="{917FD011-D044-4297-BDC3-4C70E7A65585}"/>
    <cellStyle name="Note 5 3 4 10 2" xfId="34321" xr:uid="{E2A5F809-A442-4FAE-961E-7CDF9F3A9B60}"/>
    <cellStyle name="Note 5 3 4 10 2 2" xfId="34322" xr:uid="{422473D4-E2EC-4326-88EF-41DFBAF7398F}"/>
    <cellStyle name="Note 5 3 4 10 3" xfId="34323" xr:uid="{AD6A405C-5C4A-45D6-AE4F-81AF7BC4E58A}"/>
    <cellStyle name="Note 5 3 4 11" xfId="34324" xr:uid="{3BDD1B0C-92DB-44E9-ABE2-24B5884AFA1C}"/>
    <cellStyle name="Note 5 3 4 11 2" xfId="34325" xr:uid="{AD9FF2E3-A486-41EC-8E2C-46136A4647D2}"/>
    <cellStyle name="Note 5 3 4 11 2 2" xfId="34326" xr:uid="{19CF8A75-5F01-41C1-BC21-B63E006E3874}"/>
    <cellStyle name="Note 5 3 4 11 3" xfId="34327" xr:uid="{1975C1BB-AAD6-4C88-9F83-37DA32CF9844}"/>
    <cellStyle name="Note 5 3 4 12" xfId="34328" xr:uid="{FDCE698D-FEE7-4BBC-B10F-08C127BCCE88}"/>
    <cellStyle name="Note 5 3 4 12 2" xfId="34329" xr:uid="{898A3447-C2D4-47E1-ACB9-2BF11E3E9EAE}"/>
    <cellStyle name="Note 5 3 4 12 2 2" xfId="34330" xr:uid="{CA808B89-8548-429C-89E8-7B9CB7F6E77B}"/>
    <cellStyle name="Note 5 3 4 12 3" xfId="34331" xr:uid="{9AFBBB2D-0D8A-4F73-9CDB-F6A5645AC517}"/>
    <cellStyle name="Note 5 3 4 13" xfId="34332" xr:uid="{B21B78D0-CB3D-4C94-B01F-C0761D136CB6}"/>
    <cellStyle name="Note 5 3 4 13 2" xfId="34333" xr:uid="{BABD663C-C972-4197-B73B-0C37053744DD}"/>
    <cellStyle name="Note 5 3 4 13 2 2" xfId="34334" xr:uid="{D4B3E582-0395-4181-8851-93752B99B354}"/>
    <cellStyle name="Note 5 3 4 13 3" xfId="34335" xr:uid="{D2BF0982-AB30-4D82-B3FA-62F44F048A62}"/>
    <cellStyle name="Note 5 3 4 14" xfId="34336" xr:uid="{EAB4DD6E-00BE-4738-B2CC-8C8F939A284E}"/>
    <cellStyle name="Note 5 3 4 14 2" xfId="34337" xr:uid="{4703B78B-430E-4D38-91A4-EEE91E6FB9A1}"/>
    <cellStyle name="Note 5 3 4 14 2 2" xfId="34338" xr:uid="{97FE2993-4700-4F11-8B26-70C71DEB7B53}"/>
    <cellStyle name="Note 5 3 4 14 3" xfId="34339" xr:uid="{754E5DCF-4283-458C-889D-7E57B227F8D3}"/>
    <cellStyle name="Note 5 3 4 15" xfId="34340" xr:uid="{B1AA72A5-6507-40DC-8F41-FD50E3D5CA0F}"/>
    <cellStyle name="Note 5 3 4 15 2" xfId="34341" xr:uid="{AC8618B6-A5EA-44E3-B845-938286EF4E3E}"/>
    <cellStyle name="Note 5 3 4 15 2 2" xfId="34342" xr:uid="{1BA6E06B-9DC2-4EE8-BEDF-328BD861C968}"/>
    <cellStyle name="Note 5 3 4 15 3" xfId="34343" xr:uid="{6870D637-60CD-40A2-88DF-1D4D23011031}"/>
    <cellStyle name="Note 5 3 4 16" xfId="34344" xr:uid="{EA9579E6-037F-4E82-B242-C5A183F68A2D}"/>
    <cellStyle name="Note 5 3 4 16 2" xfId="34345" xr:uid="{EF56A006-8D6E-4581-9324-82D4E307872C}"/>
    <cellStyle name="Note 5 3 4 16 2 2" xfId="34346" xr:uid="{AE6AB512-2270-49D6-85AF-D40ED12153E8}"/>
    <cellStyle name="Note 5 3 4 16 3" xfId="34347" xr:uid="{A38F9FB5-FAD7-402E-B2E1-EB89F7434DE9}"/>
    <cellStyle name="Note 5 3 4 17" xfId="34348" xr:uid="{77CCFB19-ED6F-4949-BE3D-811E2894AE6A}"/>
    <cellStyle name="Note 5 3 4 17 2" xfId="34349" xr:uid="{04D1C042-41FE-4FAD-97E2-483623E90245}"/>
    <cellStyle name="Note 5 3 4 17 2 2" xfId="34350" xr:uid="{5260E38F-83E8-4497-ADBC-75876BAA56F6}"/>
    <cellStyle name="Note 5 3 4 17 3" xfId="34351" xr:uid="{1463FB06-CB12-49D6-91C9-60C01D586D5A}"/>
    <cellStyle name="Note 5 3 4 18" xfId="34352" xr:uid="{BB15B6A3-596A-4B6F-97F0-114A6C010969}"/>
    <cellStyle name="Note 5 3 4 18 2" xfId="34353" xr:uid="{702D2AA2-0246-4B76-8553-9C2024E25374}"/>
    <cellStyle name="Note 5 3 4 18 2 2" xfId="34354" xr:uid="{6D601662-E476-4C41-8361-508862ED106E}"/>
    <cellStyle name="Note 5 3 4 18 3" xfId="34355" xr:uid="{2B29371A-9F41-4338-BB6E-9F649A36C846}"/>
    <cellStyle name="Note 5 3 4 19" xfId="34356" xr:uid="{EB1238CB-1875-4995-83DC-AC77F13B49CB}"/>
    <cellStyle name="Note 5 3 4 19 2" xfId="34357" xr:uid="{ABD6066A-7170-4B4C-AA58-252A939AD379}"/>
    <cellStyle name="Note 5 3 4 19 2 2" xfId="34358" xr:uid="{A06CB181-B162-4999-9DD7-64023CF49EEE}"/>
    <cellStyle name="Note 5 3 4 19 3" xfId="34359" xr:uid="{4B4F1960-1EE6-430A-B629-5AE69F1CF34B}"/>
    <cellStyle name="Note 5 3 4 2" xfId="34360" xr:uid="{E66C142D-A952-492C-A6E2-8F35F88DD7F2}"/>
    <cellStyle name="Note 5 3 4 2 10" xfId="34361" xr:uid="{7C77D6ED-B61F-4344-89B9-C25713355750}"/>
    <cellStyle name="Note 5 3 4 2 10 2" xfId="34362" xr:uid="{3230C714-5929-481B-8657-78BFFE800947}"/>
    <cellStyle name="Note 5 3 4 2 10 2 2" xfId="34363" xr:uid="{36328E02-B662-43C7-890E-74543A796A64}"/>
    <cellStyle name="Note 5 3 4 2 10 3" xfId="34364" xr:uid="{9E68F2D2-7012-4181-92A4-1B464E701A37}"/>
    <cellStyle name="Note 5 3 4 2 11" xfId="34365" xr:uid="{FB4D6A5C-108C-4580-B707-44305BEE001B}"/>
    <cellStyle name="Note 5 3 4 2 11 2" xfId="34366" xr:uid="{4AF75EAC-D0FE-486C-BFE2-91CF7379CE4B}"/>
    <cellStyle name="Note 5 3 4 2 11 2 2" xfId="34367" xr:uid="{E53B6062-B973-49A4-A167-FBC0B340CB91}"/>
    <cellStyle name="Note 5 3 4 2 11 3" xfId="34368" xr:uid="{02846508-6499-41AB-8919-E873B3114810}"/>
    <cellStyle name="Note 5 3 4 2 12" xfId="34369" xr:uid="{92EA9CA1-B7B7-4A7B-877A-0B81B853D9DF}"/>
    <cellStyle name="Note 5 3 4 2 12 2" xfId="34370" xr:uid="{F89DF5AA-A40C-49AF-AFCC-D10B0187F49A}"/>
    <cellStyle name="Note 5 3 4 2 12 2 2" xfId="34371" xr:uid="{03A77FF2-7FFC-4978-8495-0EAC6D2A93D8}"/>
    <cellStyle name="Note 5 3 4 2 12 3" xfId="34372" xr:uid="{C22285B8-9933-4F2C-ABE4-46105C8C3B03}"/>
    <cellStyle name="Note 5 3 4 2 13" xfId="34373" xr:uid="{4DB745DA-76C9-4427-8344-87CF0D4198E1}"/>
    <cellStyle name="Note 5 3 4 2 13 2" xfId="34374" xr:uid="{83CB9957-7FBF-44E5-ADA3-3BE4DA6065A1}"/>
    <cellStyle name="Note 5 3 4 2 13 2 2" xfId="34375" xr:uid="{FC5ED7BC-1880-4731-B866-ED9E9E82BCA6}"/>
    <cellStyle name="Note 5 3 4 2 13 3" xfId="34376" xr:uid="{BE268A79-706E-4FF7-B4A6-36814C0A561D}"/>
    <cellStyle name="Note 5 3 4 2 14" xfId="34377" xr:uid="{FBD153A8-028E-4843-9C66-FB7A83385447}"/>
    <cellStyle name="Note 5 3 4 2 14 2" xfId="34378" xr:uid="{68485D94-9086-43A2-99D7-9052B239DFFA}"/>
    <cellStyle name="Note 5 3 4 2 14 2 2" xfId="34379" xr:uid="{8CEAB0DD-B4D6-47C9-A2E7-F97943D60C5C}"/>
    <cellStyle name="Note 5 3 4 2 14 3" xfId="34380" xr:uid="{0919BD98-5C27-4D14-AF4A-8C0300C3FB2C}"/>
    <cellStyle name="Note 5 3 4 2 15" xfId="34381" xr:uid="{D1327326-511E-4E87-BD4A-AA10A9173D59}"/>
    <cellStyle name="Note 5 3 4 2 15 2" xfId="34382" xr:uid="{A7AE3A25-8023-4D89-A3DA-7E05D3B5A1B1}"/>
    <cellStyle name="Note 5 3 4 2 15 2 2" xfId="34383" xr:uid="{DA4101C9-F6AD-4D64-8B5F-B52E97EED130}"/>
    <cellStyle name="Note 5 3 4 2 15 3" xfId="34384" xr:uid="{4D6864C6-B996-4187-8670-A2A9BE8E55E7}"/>
    <cellStyle name="Note 5 3 4 2 16" xfId="34385" xr:uid="{4B86722D-E939-45C6-9134-C1BC0FC09B8D}"/>
    <cellStyle name="Note 5 3 4 2 16 2" xfId="34386" xr:uid="{B3D1D548-D9A9-486E-9605-05E0D9F93F86}"/>
    <cellStyle name="Note 5 3 4 2 16 2 2" xfId="34387" xr:uid="{2E63FC23-3113-4C93-8796-6D910F42E0D3}"/>
    <cellStyle name="Note 5 3 4 2 16 3" xfId="34388" xr:uid="{A348A8FA-8537-4615-BDEC-DA5AC4946AB4}"/>
    <cellStyle name="Note 5 3 4 2 17" xfId="34389" xr:uid="{92A43374-0C7B-43B6-B926-1F8D8B5D9728}"/>
    <cellStyle name="Note 5 3 4 2 17 2" xfId="34390" xr:uid="{7569B2D8-B51F-490F-95F7-7E906021D38E}"/>
    <cellStyle name="Note 5 3 4 2 17 2 2" xfId="34391" xr:uid="{C68745D2-DD14-43FB-AD1C-34899A53AF8E}"/>
    <cellStyle name="Note 5 3 4 2 17 3" xfId="34392" xr:uid="{00240213-D3F6-4B1C-B06B-5BBADFC8358F}"/>
    <cellStyle name="Note 5 3 4 2 18" xfId="34393" xr:uid="{70A08BAA-5C98-4696-B0F7-2F58B4FF6C68}"/>
    <cellStyle name="Note 5 3 4 2 18 2" xfId="34394" xr:uid="{51E50277-C810-4DB4-BCF9-043CE13B2A8D}"/>
    <cellStyle name="Note 5 3 4 2 18 2 2" xfId="34395" xr:uid="{15642DF6-5B0D-4347-B5F2-A5B46305D02E}"/>
    <cellStyle name="Note 5 3 4 2 18 3" xfId="34396" xr:uid="{9C2E783A-2CC4-4F61-9CA1-AA5A259D0102}"/>
    <cellStyle name="Note 5 3 4 2 19" xfId="34397" xr:uid="{DF034AF0-B2D9-4228-9845-C244BF0080B0}"/>
    <cellStyle name="Note 5 3 4 2 19 2" xfId="34398" xr:uid="{8804A874-C5D5-4901-9287-9384DE4C9836}"/>
    <cellStyle name="Note 5 3 4 2 19 2 2" xfId="34399" xr:uid="{95FB1247-8C45-4941-AE4B-F4A0A400A13A}"/>
    <cellStyle name="Note 5 3 4 2 19 3" xfId="34400" xr:uid="{8CA39554-55AE-414E-B6F7-3589E2A50F8D}"/>
    <cellStyle name="Note 5 3 4 2 2" xfId="34401" xr:uid="{B0DD9BAC-3D89-49CA-B7E3-0036E33FC70D}"/>
    <cellStyle name="Note 5 3 4 2 2 2" xfId="34402" xr:uid="{8BBA66FF-FBAF-4CD3-91B8-CFD6B5100E20}"/>
    <cellStyle name="Note 5 3 4 2 2 2 2" xfId="34403" xr:uid="{BD5E32A0-4C2E-4D68-90AF-C1AA66F0807F}"/>
    <cellStyle name="Note 5 3 4 2 2 3" xfId="34404" xr:uid="{B4FE07BF-162B-49F1-BB57-0CF9A76E0437}"/>
    <cellStyle name="Note 5 3 4 2 2 4" xfId="34405" xr:uid="{7C234D60-DBAE-4B42-9B19-7DF100984B57}"/>
    <cellStyle name="Note 5 3 4 2 20" xfId="34406" xr:uid="{9D110911-37C9-4990-95C5-9532F2832E81}"/>
    <cellStyle name="Note 5 3 4 2 20 2" xfId="34407" xr:uid="{FEA562F2-AAAB-4C78-A060-DAE39D2B8537}"/>
    <cellStyle name="Note 5 3 4 2 20 2 2" xfId="34408" xr:uid="{0EA9655C-2174-4590-8F80-ED9659DFC876}"/>
    <cellStyle name="Note 5 3 4 2 20 3" xfId="34409" xr:uid="{9734DC5D-C500-4AE9-A2D5-BD5984B08277}"/>
    <cellStyle name="Note 5 3 4 2 21" xfId="34410" xr:uid="{12202E64-FA16-457B-BB39-E865F369B19D}"/>
    <cellStyle name="Note 5 3 4 2 21 2" xfId="34411" xr:uid="{1FD573B1-CE5C-4537-A042-46FDE02A64EE}"/>
    <cellStyle name="Note 5 3 4 2 22" xfId="34412" xr:uid="{88D925FE-CFCF-4C1F-BEE0-B6E2CBBA842B}"/>
    <cellStyle name="Note 5 3 4 2 23" xfId="34413" xr:uid="{09CEDDF6-6BE3-490F-A1E6-1508611FEE51}"/>
    <cellStyle name="Note 5 3 4 2 3" xfId="34414" xr:uid="{580258AB-8F4F-4001-89F6-85A2A1F671CB}"/>
    <cellStyle name="Note 5 3 4 2 3 2" xfId="34415" xr:uid="{6028562B-5D5C-46ED-97DC-7AB39D2F124F}"/>
    <cellStyle name="Note 5 3 4 2 3 2 2" xfId="34416" xr:uid="{1249A454-1671-4DE2-B1BF-404A0231ED89}"/>
    <cellStyle name="Note 5 3 4 2 3 3" xfId="34417" xr:uid="{24EDA38F-468A-405C-B524-1F6D0F67D4FB}"/>
    <cellStyle name="Note 5 3 4 2 4" xfId="34418" xr:uid="{77833812-C102-423F-BF82-72A767E8D783}"/>
    <cellStyle name="Note 5 3 4 2 4 2" xfId="34419" xr:uid="{F5D66EE1-D860-4465-BD6D-207E166E81D7}"/>
    <cellStyle name="Note 5 3 4 2 4 2 2" xfId="34420" xr:uid="{D28E53D0-EDEC-475C-A4FA-0F7A1C237006}"/>
    <cellStyle name="Note 5 3 4 2 4 3" xfId="34421" xr:uid="{DF9BD61B-9E25-4122-A6E8-C7E66BF60EF8}"/>
    <cellStyle name="Note 5 3 4 2 5" xfId="34422" xr:uid="{6850A155-4A99-4A99-A4B7-ADE283892921}"/>
    <cellStyle name="Note 5 3 4 2 5 2" xfId="34423" xr:uid="{6232A0B1-9460-4A69-AE00-EF71569AEE0A}"/>
    <cellStyle name="Note 5 3 4 2 5 2 2" xfId="34424" xr:uid="{828E3747-7BC3-4A76-B522-2826CF588097}"/>
    <cellStyle name="Note 5 3 4 2 5 3" xfId="34425" xr:uid="{7832C0AB-3272-4416-BA60-248178C71591}"/>
    <cellStyle name="Note 5 3 4 2 6" xfId="34426" xr:uid="{D9A41951-0DE7-40F6-9E02-9DF0183BC867}"/>
    <cellStyle name="Note 5 3 4 2 6 2" xfId="34427" xr:uid="{32D85958-07CF-4E86-9D23-B20D6D6B84B6}"/>
    <cellStyle name="Note 5 3 4 2 6 2 2" xfId="34428" xr:uid="{E05F04F3-15C1-47D1-9A20-1A2563705B1D}"/>
    <cellStyle name="Note 5 3 4 2 6 3" xfId="34429" xr:uid="{B5EA01EE-2F74-4E4F-AB81-16040A3D6AAA}"/>
    <cellStyle name="Note 5 3 4 2 7" xfId="34430" xr:uid="{7413DD7E-7ED4-493B-8408-F7DDF70B45F7}"/>
    <cellStyle name="Note 5 3 4 2 7 2" xfId="34431" xr:uid="{90D2523D-0F00-454B-B218-8A6FAAD9A488}"/>
    <cellStyle name="Note 5 3 4 2 7 2 2" xfId="34432" xr:uid="{A3F5B669-ACD2-418C-A3C1-5B10A01CB45A}"/>
    <cellStyle name="Note 5 3 4 2 7 3" xfId="34433" xr:uid="{4C071799-3AB8-49C0-BB52-D904CF7944A2}"/>
    <cellStyle name="Note 5 3 4 2 8" xfId="34434" xr:uid="{AAFACA41-AFCD-4EF8-A093-21604C9ECA59}"/>
    <cellStyle name="Note 5 3 4 2 8 2" xfId="34435" xr:uid="{361CA9A8-4BF4-4B8A-BD9C-8BDA4663FC68}"/>
    <cellStyle name="Note 5 3 4 2 8 2 2" xfId="34436" xr:uid="{B850AC7F-74E8-44A7-8F1C-8A5CF5959EAE}"/>
    <cellStyle name="Note 5 3 4 2 8 3" xfId="34437" xr:uid="{167E7448-DDA5-447F-982A-DB70A2F5202F}"/>
    <cellStyle name="Note 5 3 4 2 9" xfId="34438" xr:uid="{B2C90AC4-1982-4C0A-9D27-AF006BFF0362}"/>
    <cellStyle name="Note 5 3 4 2 9 2" xfId="34439" xr:uid="{947108E5-3500-4F67-A934-C6DE8E008B86}"/>
    <cellStyle name="Note 5 3 4 2 9 2 2" xfId="34440" xr:uid="{909DC746-B0BD-44A1-BA90-B7C6522C688A}"/>
    <cellStyle name="Note 5 3 4 2 9 3" xfId="34441" xr:uid="{F0AB74BA-A9B2-4EED-9E44-AFB998A77807}"/>
    <cellStyle name="Note 5 3 4 20" xfId="34442" xr:uid="{9482A7CA-3D60-45E7-BFF8-B93CABAEC0F2}"/>
    <cellStyle name="Note 5 3 4 20 2" xfId="34443" xr:uid="{63B8A4BF-50AF-4A5C-829C-0375EBC4FDBF}"/>
    <cellStyle name="Note 5 3 4 20 2 2" xfId="34444" xr:uid="{2D35250D-E8C5-49BB-B1E2-80FA8BBF6349}"/>
    <cellStyle name="Note 5 3 4 20 3" xfId="34445" xr:uid="{BE9F0329-5AE2-4953-8169-2EBB4E0C02D7}"/>
    <cellStyle name="Note 5 3 4 21" xfId="34446" xr:uid="{F4E818B4-B98C-4B8D-9A77-38ED6A77DC62}"/>
    <cellStyle name="Note 5 3 4 21 2" xfId="34447" xr:uid="{8C41F790-D691-406A-89FD-5A8BD3173F6B}"/>
    <cellStyle name="Note 5 3 4 21 2 2" xfId="34448" xr:uid="{C67A310C-3BE8-4EC3-9027-7766ADA24C1A}"/>
    <cellStyle name="Note 5 3 4 21 3" xfId="34449" xr:uid="{26D1985C-FDA8-4E86-AD1B-04096B538415}"/>
    <cellStyle name="Note 5 3 4 22" xfId="34450" xr:uid="{374FE529-3A50-4FD7-8938-7C15E0B54081}"/>
    <cellStyle name="Note 5 3 4 22 2" xfId="34451" xr:uid="{68355675-A6F8-42D3-A441-40D3D5B17808}"/>
    <cellStyle name="Note 5 3 4 23" xfId="34452" xr:uid="{35BA0300-D18A-462B-93E1-99A3B1A7497B}"/>
    <cellStyle name="Note 5 3 4 24" xfId="34453" xr:uid="{454A46E9-2D89-4E2F-8812-7B751240D515}"/>
    <cellStyle name="Note 5 3 4 3" xfId="34454" xr:uid="{F38F5783-245B-4021-9642-13DA0AC23747}"/>
    <cellStyle name="Note 5 3 4 3 2" xfId="34455" xr:uid="{14373F3F-2F0D-4017-9F83-424D5CDF972D}"/>
    <cellStyle name="Note 5 3 4 3 2 2" xfId="34456" xr:uid="{BD96F5BA-C7B3-4AA7-A138-85A8D4ECE674}"/>
    <cellStyle name="Note 5 3 4 3 3" xfId="34457" xr:uid="{32AE8218-BCD6-42D4-8902-0CB4CA821965}"/>
    <cellStyle name="Note 5 3 4 3 4" xfId="34458" xr:uid="{C02CB00E-25BC-4AED-BC51-674DE1621279}"/>
    <cellStyle name="Note 5 3 4 4" xfId="34459" xr:uid="{B16398A7-62A2-40F3-A1FC-96C59BA13D4A}"/>
    <cellStyle name="Note 5 3 4 4 2" xfId="34460" xr:uid="{23D3B295-45A2-40C2-A9FB-AF84C97A3D33}"/>
    <cellStyle name="Note 5 3 4 4 2 2" xfId="34461" xr:uid="{76474FB7-3238-4C7F-B0FF-1F5412455930}"/>
    <cellStyle name="Note 5 3 4 4 3" xfId="34462" xr:uid="{83E4D7F7-316B-4D70-8A4C-BD1D1F1D9EA3}"/>
    <cellStyle name="Note 5 3 4 4 4" xfId="34463" xr:uid="{D971F3A6-BD51-4FEB-9A93-2A33094A228E}"/>
    <cellStyle name="Note 5 3 4 5" xfId="34464" xr:uid="{04E686D8-4623-41F7-8B84-356C41ABE06C}"/>
    <cellStyle name="Note 5 3 4 5 2" xfId="34465" xr:uid="{239C54C2-B079-4ED7-8EF7-67B2AC9BD77B}"/>
    <cellStyle name="Note 5 3 4 5 2 2" xfId="34466" xr:uid="{F7177847-980D-4A2E-ACEC-73A5197628B6}"/>
    <cellStyle name="Note 5 3 4 5 3" xfId="34467" xr:uid="{3D54E894-BB94-4DA5-BBE6-37B2A9D73327}"/>
    <cellStyle name="Note 5 3 4 6" xfId="34468" xr:uid="{A869AB96-2B18-41D8-ADC4-329F32FD4004}"/>
    <cellStyle name="Note 5 3 4 6 2" xfId="34469" xr:uid="{BD974F05-7F56-4034-88CF-F39235FDD519}"/>
    <cellStyle name="Note 5 3 4 6 2 2" xfId="34470" xr:uid="{E1E6ECF2-05CE-4438-9EE4-BEDE09629A4A}"/>
    <cellStyle name="Note 5 3 4 6 3" xfId="34471" xr:uid="{6C9D176A-67F6-4B92-B3C0-B6EB0F7F7218}"/>
    <cellStyle name="Note 5 3 4 7" xfId="34472" xr:uid="{20DF902B-3F2C-4665-BFF2-B8AA5E0B83A4}"/>
    <cellStyle name="Note 5 3 4 7 2" xfId="34473" xr:uid="{C9559271-411D-414C-BCDD-3B55E2B4F5D0}"/>
    <cellStyle name="Note 5 3 4 7 2 2" xfId="34474" xr:uid="{7AE22900-D62C-4F5A-BC09-A9E890AABF9A}"/>
    <cellStyle name="Note 5 3 4 7 3" xfId="34475" xr:uid="{A062B190-6496-475C-AD2C-5BCEE5D303AE}"/>
    <cellStyle name="Note 5 3 4 8" xfId="34476" xr:uid="{6E4C6412-A887-4EF1-8315-A5CBBA8777F2}"/>
    <cellStyle name="Note 5 3 4 8 2" xfId="34477" xr:uid="{9DECFA76-07FB-4F53-B8F7-D4A70B5E678E}"/>
    <cellStyle name="Note 5 3 4 8 2 2" xfId="34478" xr:uid="{ACCA999D-E11B-4EC0-9AF8-366F0D595D69}"/>
    <cellStyle name="Note 5 3 4 8 3" xfId="34479" xr:uid="{14B05572-889C-4A75-8656-D2D628970231}"/>
    <cellStyle name="Note 5 3 4 9" xfId="34480" xr:uid="{B98A2E43-8622-4DF4-BADB-88A9C2FA9D6D}"/>
    <cellStyle name="Note 5 3 4 9 2" xfId="34481" xr:uid="{55A7240B-0C68-4017-82CE-7A5C4067F4CA}"/>
    <cellStyle name="Note 5 3 4 9 2 2" xfId="34482" xr:uid="{08140819-0DD1-4FBE-A7F9-ABDB4D05067A}"/>
    <cellStyle name="Note 5 3 4 9 3" xfId="34483" xr:uid="{91627C07-A3C5-47FE-86DE-B7D054BF40A1}"/>
    <cellStyle name="Note 5 3 5" xfId="34484" xr:uid="{3D319241-8DD4-4500-B85C-899E1871DDF1}"/>
    <cellStyle name="Note 5 3 5 10" xfId="34485" xr:uid="{57622B7B-C117-4C4D-9322-108C87D3215F}"/>
    <cellStyle name="Note 5 3 5 10 2" xfId="34486" xr:uid="{ACEA1D50-40E3-459A-B1DA-0932C7207F25}"/>
    <cellStyle name="Note 5 3 5 10 2 2" xfId="34487" xr:uid="{A12C2FEB-FBE0-44D2-9933-86EC3A3D8D92}"/>
    <cellStyle name="Note 5 3 5 10 3" xfId="34488" xr:uid="{B0F5767D-D37D-4F2F-9ED0-AB3B527FFFC3}"/>
    <cellStyle name="Note 5 3 5 11" xfId="34489" xr:uid="{FE4EE01C-AA4C-45AC-931B-07C8A4C402C9}"/>
    <cellStyle name="Note 5 3 5 11 2" xfId="34490" xr:uid="{033369AB-BFFC-447F-BF03-0455AB813E86}"/>
    <cellStyle name="Note 5 3 5 11 2 2" xfId="34491" xr:uid="{2312D260-C09B-467E-9031-E9654A866181}"/>
    <cellStyle name="Note 5 3 5 11 3" xfId="34492" xr:uid="{661B05F1-4939-4B87-AB13-6BDA326BD903}"/>
    <cellStyle name="Note 5 3 5 12" xfId="34493" xr:uid="{E201820F-2932-4314-80ED-84615177AF0D}"/>
    <cellStyle name="Note 5 3 5 12 2" xfId="34494" xr:uid="{D076B740-327B-4119-A856-5928A1E72170}"/>
    <cellStyle name="Note 5 3 5 12 2 2" xfId="34495" xr:uid="{F65BBA97-6AED-40D6-ADB7-AA2200DCA677}"/>
    <cellStyle name="Note 5 3 5 12 3" xfId="34496" xr:uid="{EE9FDCD2-1759-46E8-B138-55CBB3971344}"/>
    <cellStyle name="Note 5 3 5 13" xfId="34497" xr:uid="{DE3142C0-F5C7-44AF-9FD8-C015A03F5E93}"/>
    <cellStyle name="Note 5 3 5 13 2" xfId="34498" xr:uid="{465BD074-80C5-4181-9F98-180A6E8B3AEC}"/>
    <cellStyle name="Note 5 3 5 13 2 2" xfId="34499" xr:uid="{80EEC141-1C37-41EA-8430-E8F07E6D010A}"/>
    <cellStyle name="Note 5 3 5 13 3" xfId="34500" xr:uid="{46E2418D-902C-4317-BF16-6EBAD88E7544}"/>
    <cellStyle name="Note 5 3 5 14" xfId="34501" xr:uid="{21CA914E-73CE-48D5-BDDF-04FC126464B8}"/>
    <cellStyle name="Note 5 3 5 14 2" xfId="34502" xr:uid="{85BA0EDC-DB9D-473E-A992-41BE6416214E}"/>
    <cellStyle name="Note 5 3 5 14 2 2" xfId="34503" xr:uid="{AD0A2A42-C50B-4BB2-987C-5F6B18F1061B}"/>
    <cellStyle name="Note 5 3 5 14 3" xfId="34504" xr:uid="{6CA902C1-85AD-49AA-AFD8-6273E5F1FFCE}"/>
    <cellStyle name="Note 5 3 5 15" xfId="34505" xr:uid="{F3867708-A48C-481F-9141-C2C8786D6E10}"/>
    <cellStyle name="Note 5 3 5 15 2" xfId="34506" xr:uid="{7C0174B1-892C-4A16-AC65-81D202650EF8}"/>
    <cellStyle name="Note 5 3 5 15 2 2" xfId="34507" xr:uid="{1E6A3ED6-6330-48F1-A12B-ACAC27F0A666}"/>
    <cellStyle name="Note 5 3 5 15 3" xfId="34508" xr:uid="{C5146058-368D-40DD-A5F6-6C6B605D2B41}"/>
    <cellStyle name="Note 5 3 5 16" xfId="34509" xr:uid="{8D8AFF4A-FE66-493B-BF0A-ED64406CC3A4}"/>
    <cellStyle name="Note 5 3 5 16 2" xfId="34510" xr:uid="{A1A7D002-61FD-4FE0-9EC2-F200A72D785A}"/>
    <cellStyle name="Note 5 3 5 16 2 2" xfId="34511" xr:uid="{8E6907D5-452D-422E-8CFD-10862F459FAD}"/>
    <cellStyle name="Note 5 3 5 16 3" xfId="34512" xr:uid="{A8B2A3C8-9461-47FF-A242-D7FE15B1BF57}"/>
    <cellStyle name="Note 5 3 5 17" xfId="34513" xr:uid="{5F7B43D6-3B12-41AA-A093-E95EECDE1643}"/>
    <cellStyle name="Note 5 3 5 17 2" xfId="34514" xr:uid="{372B238C-E336-4D67-A394-356230915922}"/>
    <cellStyle name="Note 5 3 5 17 2 2" xfId="34515" xr:uid="{9AA29019-E6C0-4C03-8EC5-D8EBECBC7914}"/>
    <cellStyle name="Note 5 3 5 17 3" xfId="34516" xr:uid="{8C665630-1FFB-44D3-999C-64B790C9724B}"/>
    <cellStyle name="Note 5 3 5 18" xfId="34517" xr:uid="{9521CCE6-80A1-45B1-BF32-FAA455EE07B7}"/>
    <cellStyle name="Note 5 3 5 18 2" xfId="34518" xr:uid="{70CC7672-9BCA-4907-BE85-BAA1893338AC}"/>
    <cellStyle name="Note 5 3 5 18 2 2" xfId="34519" xr:uid="{D2EA3C44-4C49-48F3-B327-42278BEC8CBD}"/>
    <cellStyle name="Note 5 3 5 18 3" xfId="34520" xr:uid="{95397CDC-5271-4285-B33F-B97971428578}"/>
    <cellStyle name="Note 5 3 5 19" xfId="34521" xr:uid="{E196EA31-8448-460E-8966-D2A48A9D6809}"/>
    <cellStyle name="Note 5 3 5 19 2" xfId="34522" xr:uid="{56CF4410-1048-48CE-A54B-C7247F43BECB}"/>
    <cellStyle name="Note 5 3 5 19 2 2" xfId="34523" xr:uid="{417F81BF-B3AD-41CE-B530-BD9C8D6183F0}"/>
    <cellStyle name="Note 5 3 5 19 3" xfId="34524" xr:uid="{B4DB6786-E5A7-49DA-B008-F370148260FE}"/>
    <cellStyle name="Note 5 3 5 2" xfId="34525" xr:uid="{EC766A55-E1B1-492A-8910-9C0291963A7D}"/>
    <cellStyle name="Note 5 3 5 2 2" xfId="34526" xr:uid="{E4A9E90E-9459-47CA-B0FB-DF6EE51E11C2}"/>
    <cellStyle name="Note 5 3 5 2 2 2" xfId="34527" xr:uid="{CBEF41EA-9042-4972-8911-419093173E38}"/>
    <cellStyle name="Note 5 3 5 2 3" xfId="34528" xr:uid="{5A1067F0-308D-4E56-BC97-D9BBE7F32FAA}"/>
    <cellStyle name="Note 5 3 5 2 4" xfId="34529" xr:uid="{DD96812D-59EE-49BC-B946-56C03BEBB83A}"/>
    <cellStyle name="Note 5 3 5 20" xfId="34530" xr:uid="{D58A28EF-9514-46C3-A264-34AFE1CCC733}"/>
    <cellStyle name="Note 5 3 5 20 2" xfId="34531" xr:uid="{52D570FF-B2A2-409D-8707-D3E60A4B121D}"/>
    <cellStyle name="Note 5 3 5 20 2 2" xfId="34532" xr:uid="{24A38FF9-C4ED-441D-ABA9-13297BDB3DDD}"/>
    <cellStyle name="Note 5 3 5 20 3" xfId="34533" xr:uid="{43C40E36-E020-4D82-8FC5-1F1DDFA2A574}"/>
    <cellStyle name="Note 5 3 5 21" xfId="34534" xr:uid="{40A96C96-BE7D-42FB-86C3-D08770BA4F06}"/>
    <cellStyle name="Note 5 3 5 21 2" xfId="34535" xr:uid="{C54D866C-D778-4B23-8588-59929287EC50}"/>
    <cellStyle name="Note 5 3 5 22" xfId="34536" xr:uid="{92289F73-4904-479F-A60A-13135218C248}"/>
    <cellStyle name="Note 5 3 5 23" xfId="34537" xr:uid="{F083BFD3-33CC-4650-8BA6-E1C590B710AD}"/>
    <cellStyle name="Note 5 3 5 3" xfId="34538" xr:uid="{5294C741-F655-4940-8389-FC520614F8F7}"/>
    <cellStyle name="Note 5 3 5 3 2" xfId="34539" xr:uid="{4965B060-015F-4CD6-97C9-71F7B9B80BBB}"/>
    <cellStyle name="Note 5 3 5 3 2 2" xfId="34540" xr:uid="{D25484ED-4CE0-4480-81B4-B4A510211BE7}"/>
    <cellStyle name="Note 5 3 5 3 3" xfId="34541" xr:uid="{AFBEB4A1-968F-43F4-B3E6-307880A6FB6B}"/>
    <cellStyle name="Note 5 3 5 4" xfId="34542" xr:uid="{011224E2-624B-4449-A87D-16035CA4AA4A}"/>
    <cellStyle name="Note 5 3 5 4 2" xfId="34543" xr:uid="{6587F7B3-F552-45FB-BE7A-003F0ECFDA71}"/>
    <cellStyle name="Note 5 3 5 4 2 2" xfId="34544" xr:uid="{2D79E633-C5FE-4598-AFEC-1DFB92BAEBE7}"/>
    <cellStyle name="Note 5 3 5 4 3" xfId="34545" xr:uid="{6D04B8F7-11AB-4C18-A500-8E8100840597}"/>
    <cellStyle name="Note 5 3 5 5" xfId="34546" xr:uid="{C28B6FFE-C0F0-4B1E-82C6-3AF424C115EA}"/>
    <cellStyle name="Note 5 3 5 5 2" xfId="34547" xr:uid="{CD30E70C-D209-4394-AE73-76976C35FC62}"/>
    <cellStyle name="Note 5 3 5 5 2 2" xfId="34548" xr:uid="{B4064DAB-45A3-4C1E-97B3-93C8AB635632}"/>
    <cellStyle name="Note 5 3 5 5 3" xfId="34549" xr:uid="{0584581F-7EB9-47CD-B9C6-4F02126A7298}"/>
    <cellStyle name="Note 5 3 5 6" xfId="34550" xr:uid="{E4A98EF9-5736-4FFE-8068-DB91C21600E9}"/>
    <cellStyle name="Note 5 3 5 6 2" xfId="34551" xr:uid="{CE688C8A-17FA-4EBF-A488-F28E16F0760F}"/>
    <cellStyle name="Note 5 3 5 6 2 2" xfId="34552" xr:uid="{EED82677-8DA8-46EB-8038-0DCEC1D83FC2}"/>
    <cellStyle name="Note 5 3 5 6 3" xfId="34553" xr:uid="{4BAFCD61-E8FD-48F7-913C-56DACB99ACE0}"/>
    <cellStyle name="Note 5 3 5 7" xfId="34554" xr:uid="{DE8F4CD4-F7CF-4744-B0E1-C295219D1857}"/>
    <cellStyle name="Note 5 3 5 7 2" xfId="34555" xr:uid="{FD1CAB53-964E-47C0-A934-F7117C5F81AD}"/>
    <cellStyle name="Note 5 3 5 7 2 2" xfId="34556" xr:uid="{DD306176-0D95-40EC-90FE-56DDAB8296A3}"/>
    <cellStyle name="Note 5 3 5 7 3" xfId="34557" xr:uid="{5EAB9FB1-F577-401E-9587-85AC4A4AA214}"/>
    <cellStyle name="Note 5 3 5 8" xfId="34558" xr:uid="{7156E8FF-7EB1-4B3C-96CB-7682AE6AA51E}"/>
    <cellStyle name="Note 5 3 5 8 2" xfId="34559" xr:uid="{D51B915A-6593-4695-BCA8-5D05D2B5F90F}"/>
    <cellStyle name="Note 5 3 5 8 2 2" xfId="34560" xr:uid="{EFF02ED9-4BE4-44A4-B425-532777162493}"/>
    <cellStyle name="Note 5 3 5 8 3" xfId="34561" xr:uid="{E60BE862-609A-4F55-BED7-0A7C218D44F7}"/>
    <cellStyle name="Note 5 3 5 9" xfId="34562" xr:uid="{74CA27D0-6B13-4516-94EF-898B7766A4B4}"/>
    <cellStyle name="Note 5 3 5 9 2" xfId="34563" xr:uid="{C1E4B277-4DE8-4359-9B7C-E72B99151126}"/>
    <cellStyle name="Note 5 3 5 9 2 2" xfId="34564" xr:uid="{4F54C5D9-894F-4848-9DBC-DA3363EC858F}"/>
    <cellStyle name="Note 5 3 5 9 3" xfId="34565" xr:uid="{E56DC3BA-4C1E-41E1-AD04-D4FB0A0EC22D}"/>
    <cellStyle name="Note 5 3 6" xfId="34566" xr:uid="{82B7685C-7F7E-4CF4-9A3D-438A1C4AC8CD}"/>
    <cellStyle name="Note 5 3 6 2" xfId="34567" xr:uid="{442495BC-AF49-4499-8172-581B7629235B}"/>
    <cellStyle name="Note 5 3 6 2 2" xfId="34568" xr:uid="{C86D8EA6-726D-43E6-AEF6-9D52981D66A4}"/>
    <cellStyle name="Note 5 3 6 3" xfId="34569" xr:uid="{63ABD8A5-036A-4D6A-99BD-FDF2D98D64E2}"/>
    <cellStyle name="Note 5 3 6 4" xfId="34570" xr:uid="{A7E04423-C80F-4A29-B02F-FCF3B6C454CB}"/>
    <cellStyle name="Note 5 3 7" xfId="34571" xr:uid="{6D6AA9DC-0575-4F3B-8557-721E572B2D94}"/>
    <cellStyle name="Note 5 3 7 2" xfId="34572" xr:uid="{C369872B-9FB8-4BC1-BE0A-1696C1E8A9AB}"/>
    <cellStyle name="Note 5 3 7 2 2" xfId="34573" xr:uid="{3E0A59BB-0092-4F91-A6C1-A6A311C7349F}"/>
    <cellStyle name="Note 5 3 7 3" xfId="34574" xr:uid="{9CA4F46F-DCB6-408F-ADAD-828C42B173D2}"/>
    <cellStyle name="Note 5 3 8" xfId="34575" xr:uid="{048DEADF-C350-4A40-9F30-099101184747}"/>
    <cellStyle name="Note 5 3 8 2" xfId="34576" xr:uid="{078F9F88-68BA-4DB6-BC3A-938E71C6BDD6}"/>
    <cellStyle name="Note 5 3 8 2 2" xfId="34577" xr:uid="{F0F5E20D-A499-4387-8A36-BC5DF935E3FC}"/>
    <cellStyle name="Note 5 3 8 3" xfId="34578" xr:uid="{A6296162-9D87-493E-BF7A-AF255570A430}"/>
    <cellStyle name="Note 5 3 9" xfId="34579" xr:uid="{6FDCA7F4-67DF-4C99-B3EA-8CE6B54FD7A4}"/>
    <cellStyle name="Note 5 3 9 2" xfId="34580" xr:uid="{A95FF619-A61A-4AEF-AA44-54D992C2F5BE}"/>
    <cellStyle name="Note 5 3 9 2 2" xfId="34581" xr:uid="{88C9DF37-094E-47D0-9BE2-8D2A224810AF}"/>
    <cellStyle name="Note 5 3 9 3" xfId="34582" xr:uid="{8A3BA5E4-41DC-4220-9D68-68D8566FB6A0}"/>
    <cellStyle name="Note 5 4" xfId="34583" xr:uid="{3B74DEC6-8798-4861-9BCB-36E8F9446AA2}"/>
    <cellStyle name="Note 5 4 10" xfId="34584" xr:uid="{ECC61A14-F78E-4DCD-8E24-27226184BF6C}"/>
    <cellStyle name="Note 5 4 10 2" xfId="34585" xr:uid="{8B117507-F5FF-4CB7-B996-E91026D9F21D}"/>
    <cellStyle name="Note 5 4 10 2 2" xfId="34586" xr:uid="{AADE0956-54CF-48FD-823D-9A3395D3E62D}"/>
    <cellStyle name="Note 5 4 10 3" xfId="34587" xr:uid="{5F637B31-02A5-41A7-804C-813CA7BAC518}"/>
    <cellStyle name="Note 5 4 11" xfId="34588" xr:uid="{1D58CFA7-BE51-4F7D-9872-BB3C684E20A1}"/>
    <cellStyle name="Note 5 4 11 2" xfId="34589" xr:uid="{73ED1E81-6590-4A0D-8C86-DE57766BCE23}"/>
    <cellStyle name="Note 5 4 11 2 2" xfId="34590" xr:uid="{792F883B-19E7-4600-AB57-628CF8F51351}"/>
    <cellStyle name="Note 5 4 11 3" xfId="34591" xr:uid="{77E4FEA1-C67E-4739-B034-C69794AB25CD}"/>
    <cellStyle name="Note 5 4 12" xfId="34592" xr:uid="{724C2907-DD13-4B0F-A3F5-5806D4BCCC02}"/>
    <cellStyle name="Note 5 4 12 2" xfId="34593" xr:uid="{85F7EDAC-468B-4D78-A0E1-795A0C233D2D}"/>
    <cellStyle name="Note 5 4 12 2 2" xfId="34594" xr:uid="{7C92AEDC-7D66-4312-9EB7-904ADB431D64}"/>
    <cellStyle name="Note 5 4 12 3" xfId="34595" xr:uid="{08BED881-3BBD-465F-A57D-A4467E3CA6B6}"/>
    <cellStyle name="Note 5 4 13" xfId="34596" xr:uid="{2F1E86B0-E95A-4B8E-8E69-6CC0E7359EB6}"/>
    <cellStyle name="Note 5 4 13 2" xfId="34597" xr:uid="{51E23566-E7E7-46AF-9105-919BCBB1B352}"/>
    <cellStyle name="Note 5 4 13 2 2" xfId="34598" xr:uid="{12014149-11C7-426E-9846-A1AC6B1F4DE4}"/>
    <cellStyle name="Note 5 4 13 3" xfId="34599" xr:uid="{3BCB5A67-84D0-4037-8C50-DBBA1060F0B5}"/>
    <cellStyle name="Note 5 4 14" xfId="34600" xr:uid="{1D286C7F-C492-4F8C-856C-7EC0F128D7B8}"/>
    <cellStyle name="Note 5 4 14 2" xfId="34601" xr:uid="{1822E7C5-BB05-4466-9D12-97909466D282}"/>
    <cellStyle name="Note 5 4 14 2 2" xfId="34602" xr:uid="{6750598B-BFB6-4570-ACC4-312CC8DB3933}"/>
    <cellStyle name="Note 5 4 14 3" xfId="34603" xr:uid="{27CBBE00-544F-4FA2-B900-BE7417F63753}"/>
    <cellStyle name="Note 5 4 15" xfId="34604" xr:uid="{7BD0F3B9-CA6E-4228-8ACB-36763286CF41}"/>
    <cellStyle name="Note 5 4 15 2" xfId="34605" xr:uid="{A3B3513E-9B20-48D9-84C7-9964A8106C8A}"/>
    <cellStyle name="Note 5 4 15 2 2" xfId="34606" xr:uid="{F5B5F2B1-10D4-4F39-88E6-F55750C625C1}"/>
    <cellStyle name="Note 5 4 15 3" xfId="34607" xr:uid="{76D7585B-258E-4B80-ADA8-34241924266A}"/>
    <cellStyle name="Note 5 4 16" xfId="34608" xr:uid="{98348DBE-172A-4AD2-BAF9-7620EB2F6E36}"/>
    <cellStyle name="Note 5 4 16 2" xfId="34609" xr:uid="{F34CE165-7C6A-4B14-81D3-4C9B4B26E7CE}"/>
    <cellStyle name="Note 5 4 16 2 2" xfId="34610" xr:uid="{6B616773-BF14-40A0-84E3-7C6345E90E6B}"/>
    <cellStyle name="Note 5 4 16 3" xfId="34611" xr:uid="{4BC2F874-4562-4670-BD4E-64E96E2E925F}"/>
    <cellStyle name="Note 5 4 17" xfId="34612" xr:uid="{6EA3E813-8BC3-4844-9C3E-756BA7F694ED}"/>
    <cellStyle name="Note 5 4 17 2" xfId="34613" xr:uid="{296D8DDD-A696-46AE-AC2E-BF91E51DA3A6}"/>
    <cellStyle name="Note 5 4 17 2 2" xfId="34614" xr:uid="{653F1C80-E2EB-4DDB-87AE-EB9F127E649C}"/>
    <cellStyle name="Note 5 4 17 3" xfId="34615" xr:uid="{07977046-4453-4116-86A6-3A1892476662}"/>
    <cellStyle name="Note 5 4 18" xfId="34616" xr:uid="{0ADB9AE7-340B-48F4-B3AE-5970A3048537}"/>
    <cellStyle name="Note 5 4 18 2" xfId="34617" xr:uid="{554C14ED-5EF3-4EDC-8B5F-CD056F94E696}"/>
    <cellStyle name="Note 5 4 19" xfId="34618" xr:uid="{25FDC5A7-8EE0-4BDF-BD98-154FC5D660D9}"/>
    <cellStyle name="Note 5 4 2" xfId="34619" xr:uid="{DBD3B3BA-C4B3-4197-9A6C-3ECBAD26E8E2}"/>
    <cellStyle name="Note 5 4 2 10" xfId="34620" xr:uid="{026A1F2D-3A57-40FF-BF3F-8085BE50270C}"/>
    <cellStyle name="Note 5 4 2 10 2" xfId="34621" xr:uid="{70115D8E-9AFA-45F1-8221-CBBFC7F6E2C4}"/>
    <cellStyle name="Note 5 4 2 10 2 2" xfId="34622" xr:uid="{092B7393-F9DB-4C37-9607-BC3DC78E38B2}"/>
    <cellStyle name="Note 5 4 2 10 3" xfId="34623" xr:uid="{AAA14F5D-3186-4301-BF32-D757BC273E47}"/>
    <cellStyle name="Note 5 4 2 11" xfId="34624" xr:uid="{0EBFA813-9CA3-481E-8664-35627F831F46}"/>
    <cellStyle name="Note 5 4 2 11 2" xfId="34625" xr:uid="{BBAB5213-08B6-4FE6-AE8A-B60A9D741A78}"/>
    <cellStyle name="Note 5 4 2 11 2 2" xfId="34626" xr:uid="{5EFC9E6F-7B45-4C10-BBB3-73D988D78BE2}"/>
    <cellStyle name="Note 5 4 2 11 3" xfId="34627" xr:uid="{CE412B79-7371-4898-A2B7-BBAC93515605}"/>
    <cellStyle name="Note 5 4 2 12" xfId="34628" xr:uid="{FE85F431-2A42-4538-80AB-ED780BB961B8}"/>
    <cellStyle name="Note 5 4 2 12 2" xfId="34629" xr:uid="{062A85B6-86DC-454F-BB74-67893B0AFD87}"/>
    <cellStyle name="Note 5 4 2 12 2 2" xfId="34630" xr:uid="{F255044D-05A2-420B-9E24-C1B14E0F9E1C}"/>
    <cellStyle name="Note 5 4 2 12 3" xfId="34631" xr:uid="{7BE59766-2F07-4D89-8EE8-2971098A1BDA}"/>
    <cellStyle name="Note 5 4 2 13" xfId="34632" xr:uid="{80AE4677-3B3C-4344-A5D3-1756C67F38BA}"/>
    <cellStyle name="Note 5 4 2 13 2" xfId="34633" xr:uid="{E6401D96-3F4D-4BB1-A0A5-60381FB267D3}"/>
    <cellStyle name="Note 5 4 2 13 2 2" xfId="34634" xr:uid="{7C5B6671-6CD8-4407-A7C7-6679F69EA8A7}"/>
    <cellStyle name="Note 5 4 2 13 3" xfId="34635" xr:uid="{1A420EA9-6AF6-4DB9-9633-6DDC899EC68F}"/>
    <cellStyle name="Note 5 4 2 14" xfId="34636" xr:uid="{49A0DA20-75CE-477E-BF84-457EC419260D}"/>
    <cellStyle name="Note 5 4 2 14 2" xfId="34637" xr:uid="{19C5F581-2EEE-4E9F-A492-AB2B7A3B39D2}"/>
    <cellStyle name="Note 5 4 2 14 2 2" xfId="34638" xr:uid="{B779EFEC-1A7A-491E-B5A1-639A33AB742A}"/>
    <cellStyle name="Note 5 4 2 14 3" xfId="34639" xr:uid="{2B13B4D7-5FB0-440D-98E3-0CEF0B83B4F4}"/>
    <cellStyle name="Note 5 4 2 15" xfId="34640" xr:uid="{C2B602C2-2E8D-4311-91E9-828A22B89520}"/>
    <cellStyle name="Note 5 4 2 15 2" xfId="34641" xr:uid="{EF491965-EFEB-4362-88A0-F6D307CB61EC}"/>
    <cellStyle name="Note 5 4 2 15 2 2" xfId="34642" xr:uid="{00EB0E07-5039-4CD3-A6A1-FBB1571DD266}"/>
    <cellStyle name="Note 5 4 2 15 3" xfId="34643" xr:uid="{1AD522DE-0A85-47F5-92F4-522960CFF473}"/>
    <cellStyle name="Note 5 4 2 16" xfId="34644" xr:uid="{9557A145-AAF1-44B5-8AB2-33FBA9FBC75D}"/>
    <cellStyle name="Note 5 4 2 16 2" xfId="34645" xr:uid="{A7CCA817-F897-4BF2-8F10-60A10FB04D0D}"/>
    <cellStyle name="Note 5 4 2 16 2 2" xfId="34646" xr:uid="{6510C870-258C-4404-931E-EB960913564E}"/>
    <cellStyle name="Note 5 4 2 16 3" xfId="34647" xr:uid="{FEE44637-6AEE-4378-8CCD-414095DEF565}"/>
    <cellStyle name="Note 5 4 2 17" xfId="34648" xr:uid="{020A1B8B-4B0B-4E24-AB82-66237113DD49}"/>
    <cellStyle name="Note 5 4 2 17 2" xfId="34649" xr:uid="{A9F0B40D-95AF-4D3E-8B06-9A4CFFC5BB33}"/>
    <cellStyle name="Note 5 4 2 17 2 2" xfId="34650" xr:uid="{EDFC7862-5354-46FE-9670-5C579F0AD92A}"/>
    <cellStyle name="Note 5 4 2 17 3" xfId="34651" xr:uid="{C7DEF80E-2B0A-4650-80DC-2B0219CCF87E}"/>
    <cellStyle name="Note 5 4 2 18" xfId="34652" xr:uid="{D4B61C6A-734F-4626-AC6E-134B65FF82F3}"/>
    <cellStyle name="Note 5 4 2 18 2" xfId="34653" xr:uid="{975E182C-4206-458F-8D6E-973C442185B3}"/>
    <cellStyle name="Note 5 4 2 18 2 2" xfId="34654" xr:uid="{6FBB9302-D8BA-4951-9522-BABF3573C5A3}"/>
    <cellStyle name="Note 5 4 2 18 3" xfId="34655" xr:uid="{B428A908-7BC5-4C84-B1F4-A0537675A952}"/>
    <cellStyle name="Note 5 4 2 19" xfId="34656" xr:uid="{58359CD1-F553-4FED-A4FC-709D2AD5CF2B}"/>
    <cellStyle name="Note 5 4 2 19 2" xfId="34657" xr:uid="{FF495EA2-EE67-46B1-9E04-57D4BA8244DE}"/>
    <cellStyle name="Note 5 4 2 19 2 2" xfId="34658" xr:uid="{AC27D355-B1BB-4D79-A8FF-7496664C308A}"/>
    <cellStyle name="Note 5 4 2 19 3" xfId="34659" xr:uid="{FFCF426E-B118-46EF-9F2D-6B812F532060}"/>
    <cellStyle name="Note 5 4 2 2" xfId="34660" xr:uid="{19061EDA-4297-44F9-B689-DA1847C7ABE9}"/>
    <cellStyle name="Note 5 4 2 2 2" xfId="34661" xr:uid="{F797F6A9-3E34-488C-A860-55797DE2EC8D}"/>
    <cellStyle name="Note 5 4 2 2 2 2" xfId="34662" xr:uid="{603E6C22-EF35-410D-88B4-8AB3BCA2EDEF}"/>
    <cellStyle name="Note 5 4 2 2 2 2 2" xfId="34663" xr:uid="{FAD61A3E-9FB0-452E-A5FE-38184DD1A7FE}"/>
    <cellStyle name="Note 5 4 2 2 2 3" xfId="34664" xr:uid="{780D8D5F-1D35-4963-BB9F-BE35ACD582CB}"/>
    <cellStyle name="Note 5 4 2 2 2 4" xfId="34665" xr:uid="{F24A48B7-D610-49D7-BF1E-3098239D43D7}"/>
    <cellStyle name="Note 5 4 2 2 3" xfId="34666" xr:uid="{02C9955C-24D6-4621-907B-8BEACF7C5030}"/>
    <cellStyle name="Note 5 4 2 2 3 2" xfId="34667" xr:uid="{EB24A0B2-612D-4E2E-8DEF-56BD2196BA65}"/>
    <cellStyle name="Note 5 4 2 2 4" xfId="34668" xr:uid="{FA0B1122-945E-48C0-9F78-7726822DE860}"/>
    <cellStyle name="Note 5 4 2 2 5" xfId="34669" xr:uid="{60CB4B36-8850-46F7-94C3-0585906B2DB7}"/>
    <cellStyle name="Note 5 4 2 20" xfId="34670" xr:uid="{A11DF958-26F5-4F37-B398-40F93B16A14D}"/>
    <cellStyle name="Note 5 4 2 20 2" xfId="34671" xr:uid="{197EFC01-37EF-4E0B-BE73-AA7453A07432}"/>
    <cellStyle name="Note 5 4 2 20 2 2" xfId="34672" xr:uid="{997A0105-1EEF-4DB6-8B63-D054749B25AE}"/>
    <cellStyle name="Note 5 4 2 20 3" xfId="34673" xr:uid="{3CF6E6C4-4401-4A71-97B5-43CBF84AB0B8}"/>
    <cellStyle name="Note 5 4 2 21" xfId="34674" xr:uid="{05C5B267-500B-401F-8990-A2570702379A}"/>
    <cellStyle name="Note 5 4 2 21 2" xfId="34675" xr:uid="{C9D178FD-3F76-4BCB-BD79-3C945ED7D858}"/>
    <cellStyle name="Note 5 4 2 22" xfId="34676" xr:uid="{1BEBCAAB-6345-4681-A646-ED2F92108A5F}"/>
    <cellStyle name="Note 5 4 2 23" xfId="34677" xr:uid="{DF5A1256-1363-4373-B16D-7E61778749A0}"/>
    <cellStyle name="Note 5 4 2 3" xfId="34678" xr:uid="{910471C1-1875-4C53-BFB4-F52E7CB6CD3F}"/>
    <cellStyle name="Note 5 4 2 3 2" xfId="34679" xr:uid="{D5447617-06D5-4115-B0B0-73CEF6FA6691}"/>
    <cellStyle name="Note 5 4 2 3 2 2" xfId="34680" xr:uid="{08ABCD1B-EDE1-4278-978B-690CF3E53C12}"/>
    <cellStyle name="Note 5 4 2 3 2 3" xfId="34681" xr:uid="{4A6FE300-CEBE-4EF2-8A2B-A7CB8FC325ED}"/>
    <cellStyle name="Note 5 4 2 3 3" xfId="34682" xr:uid="{66921EE2-469C-4C94-A780-562C6EF96BD9}"/>
    <cellStyle name="Note 5 4 2 3 3 2" xfId="34683" xr:uid="{D31AACAC-06B1-4D3E-9DC3-294E512C3926}"/>
    <cellStyle name="Note 5 4 2 3 4" xfId="34684" xr:uid="{3DA3F9D6-D565-4A29-B488-0CBCFA7E95A3}"/>
    <cellStyle name="Note 5 4 2 4" xfId="34685" xr:uid="{C97807CB-619D-4B56-847F-25A583A93648}"/>
    <cellStyle name="Note 5 4 2 4 2" xfId="34686" xr:uid="{1121194C-5026-487A-A2F9-87B7C2C01F50}"/>
    <cellStyle name="Note 5 4 2 4 2 2" xfId="34687" xr:uid="{3CF5563D-092F-44D9-AFFA-51032E9E3DDF}"/>
    <cellStyle name="Note 5 4 2 4 3" xfId="34688" xr:uid="{4668DCEB-65E3-4C98-A0DB-20DB778EE3AF}"/>
    <cellStyle name="Note 5 4 2 4 4" xfId="34689" xr:uid="{A8A2B745-F1C0-4576-9D9B-8D37348BAC9C}"/>
    <cellStyle name="Note 5 4 2 5" xfId="34690" xr:uid="{1C06269D-0CA1-40FB-B38E-95A81E8D3114}"/>
    <cellStyle name="Note 5 4 2 5 2" xfId="34691" xr:uid="{C05FCAF8-A583-437E-AC8C-133AB1F2EF49}"/>
    <cellStyle name="Note 5 4 2 5 2 2" xfId="34692" xr:uid="{57D70B87-6CA1-4FC0-9673-DAC30F774829}"/>
    <cellStyle name="Note 5 4 2 5 3" xfId="34693" xr:uid="{E6142DAB-B577-4D95-841A-229434B9943D}"/>
    <cellStyle name="Note 5 4 2 5 4" xfId="34694" xr:uid="{640E3B45-7759-4FEB-A33E-0283E7112B21}"/>
    <cellStyle name="Note 5 4 2 6" xfId="34695" xr:uid="{DDE04CF2-4ED1-4420-87CE-DDAB3E62D7FD}"/>
    <cellStyle name="Note 5 4 2 6 2" xfId="34696" xr:uid="{8F6B903A-D6A2-43DC-BF40-9BFABDAD17D4}"/>
    <cellStyle name="Note 5 4 2 6 2 2" xfId="34697" xr:uid="{E7BF9389-37D6-440F-BEC8-F8C37738EABF}"/>
    <cellStyle name="Note 5 4 2 6 3" xfId="34698" xr:uid="{5E7B32A8-DEA5-4CDC-8810-C213C38FF96C}"/>
    <cellStyle name="Note 5 4 2 7" xfId="34699" xr:uid="{D69949EF-0AF0-4481-9EBA-131130B7463A}"/>
    <cellStyle name="Note 5 4 2 7 2" xfId="34700" xr:uid="{181E112E-A70E-4F4E-816D-DA8BC8A943BE}"/>
    <cellStyle name="Note 5 4 2 7 2 2" xfId="34701" xr:uid="{D5344A54-2374-469A-844F-44BE06B12992}"/>
    <cellStyle name="Note 5 4 2 7 3" xfId="34702" xr:uid="{3E174C42-749D-4355-80A9-40F39A1FEC9E}"/>
    <cellStyle name="Note 5 4 2 8" xfId="34703" xr:uid="{29F19987-C1B9-4020-9A05-716EA8DE6C3B}"/>
    <cellStyle name="Note 5 4 2 8 2" xfId="34704" xr:uid="{D80E086C-D1F1-4DA5-8F8F-8DF3E64D3207}"/>
    <cellStyle name="Note 5 4 2 8 2 2" xfId="34705" xr:uid="{1B80D873-74FF-4ED2-BC21-095C56AF9FA7}"/>
    <cellStyle name="Note 5 4 2 8 3" xfId="34706" xr:uid="{3CD9C3CC-3560-4F0C-964E-60D4C2A890EB}"/>
    <cellStyle name="Note 5 4 2 9" xfId="34707" xr:uid="{AC1807CA-D9B9-4DDE-AC7A-A45E35897DF3}"/>
    <cellStyle name="Note 5 4 2 9 2" xfId="34708" xr:uid="{C28A7C4E-F1C8-4DD7-9277-9FA1DDE1BAEF}"/>
    <cellStyle name="Note 5 4 2 9 2 2" xfId="34709" xr:uid="{5543C7F9-6FF9-46C5-8B9E-D200A74A40F4}"/>
    <cellStyle name="Note 5 4 2 9 3" xfId="34710" xr:uid="{6B592504-695E-4D40-A49D-04DA3C0EDE56}"/>
    <cellStyle name="Note 5 4 20" xfId="34711" xr:uid="{4691CE7D-AD2D-451B-B2E7-A630B5456730}"/>
    <cellStyle name="Note 5 4 3" xfId="34712" xr:uid="{90D2B730-3A63-4E38-845A-54BC2336C1A7}"/>
    <cellStyle name="Note 5 4 3 2" xfId="34713" xr:uid="{2F1A52B2-E02F-4B3D-ADFB-C66689F99475}"/>
    <cellStyle name="Note 5 4 3 2 2" xfId="34714" xr:uid="{25B7C16B-EC90-4EC2-A2A7-C42321C6E3FA}"/>
    <cellStyle name="Note 5 4 3 2 2 2" xfId="34715" xr:uid="{F74C7E70-1897-48EF-92D1-9E9EE6A72F64}"/>
    <cellStyle name="Note 5 4 3 2 3" xfId="34716" xr:uid="{FAD7F816-3804-47DB-81D3-EA6A5EBD6386}"/>
    <cellStyle name="Note 5 4 3 2 4" xfId="34717" xr:uid="{42FE5D06-AFE4-4790-88B7-9762175676EB}"/>
    <cellStyle name="Note 5 4 3 3" xfId="34718" xr:uid="{B7F2A96A-9815-433C-B157-BE91647BECA0}"/>
    <cellStyle name="Note 5 4 3 3 2" xfId="34719" xr:uid="{64500FAC-8946-49BF-AD7F-1EFE7C874208}"/>
    <cellStyle name="Note 5 4 3 4" xfId="34720" xr:uid="{EE288007-8504-4184-B49E-801586DA40B3}"/>
    <cellStyle name="Note 5 4 3 5" xfId="34721" xr:uid="{97556AB4-A3E8-4288-84DE-391F31F81121}"/>
    <cellStyle name="Note 5 4 4" xfId="34722" xr:uid="{FD6E0D99-59AC-4B7F-AF99-D464224C9D96}"/>
    <cellStyle name="Note 5 4 4 2" xfId="34723" xr:uid="{DE222329-262E-480D-9C96-6B7A26EBD0D3}"/>
    <cellStyle name="Note 5 4 4 2 2" xfId="34724" xr:uid="{4E4835A6-E7B4-43E5-B44D-B530C9076B4E}"/>
    <cellStyle name="Note 5 4 4 2 3" xfId="34725" xr:uid="{7366F507-1E22-490F-A90C-9C4964A1C1C3}"/>
    <cellStyle name="Note 5 4 4 3" xfId="34726" xr:uid="{2058D3CD-99B6-4CE5-8771-74A9B09F5467}"/>
    <cellStyle name="Note 5 4 4 3 2" xfId="34727" xr:uid="{CA10A3AB-C01C-4C71-9A1A-B34D378C1775}"/>
    <cellStyle name="Note 5 4 4 4" xfId="34728" xr:uid="{F351C945-15F6-4379-AF86-7CA08D121A02}"/>
    <cellStyle name="Note 5 4 5" xfId="34729" xr:uid="{17B64FA1-C4D3-4266-937E-3E6A6878745E}"/>
    <cellStyle name="Note 5 4 5 2" xfId="34730" xr:uid="{D19EBAA8-AE0D-41D1-831E-EA758C49E861}"/>
    <cellStyle name="Note 5 4 5 2 2" xfId="34731" xr:uid="{603C8813-D473-47AC-9F6D-544C94413D52}"/>
    <cellStyle name="Note 5 4 5 2 3" xfId="34732" xr:uid="{8B968598-38C9-4131-9D37-7848086C3FAE}"/>
    <cellStyle name="Note 5 4 5 3" xfId="34733" xr:uid="{6D1E2D29-7049-45E6-8104-E015C31B7C39}"/>
    <cellStyle name="Note 5 4 5 4" xfId="34734" xr:uid="{029B1028-98D9-4540-822A-AD70986F6E2C}"/>
    <cellStyle name="Note 5 4 6" xfId="34735" xr:uid="{F80AD32F-4A51-496E-946F-33BD49A0ABA9}"/>
    <cellStyle name="Note 5 4 6 2" xfId="34736" xr:uid="{90250BFD-BCAD-4B09-97DA-A5348C22861F}"/>
    <cellStyle name="Note 5 4 6 2 2" xfId="34737" xr:uid="{511EC59C-E51C-498D-B774-B4F0FCC21115}"/>
    <cellStyle name="Note 5 4 6 3" xfId="34738" xr:uid="{9D6846FB-04EB-4EFB-88D3-2164FE7A38E1}"/>
    <cellStyle name="Note 5 4 6 4" xfId="34739" xr:uid="{8D0E3CCB-7704-4FA0-A836-2388000AD83F}"/>
    <cellStyle name="Note 5 4 7" xfId="34740" xr:uid="{864286ED-2CA8-4B05-AD80-F8D916E03C40}"/>
    <cellStyle name="Note 5 4 7 2" xfId="34741" xr:uid="{49013CF5-CF5D-42A3-BF98-E257BC6995B1}"/>
    <cellStyle name="Note 5 4 7 2 2" xfId="34742" xr:uid="{F7E16D4C-7B9F-41C3-AE33-FE0226F9B3E5}"/>
    <cellStyle name="Note 5 4 7 3" xfId="34743" xr:uid="{2C4AF6F1-FEDC-45CA-AB90-E208F1FAB7F2}"/>
    <cellStyle name="Note 5 4 8" xfId="34744" xr:uid="{239822A5-2601-424B-A1C8-472A28F316A6}"/>
    <cellStyle name="Note 5 4 8 2" xfId="34745" xr:uid="{CC57375D-E38D-4891-B650-CA5EDED92BAE}"/>
    <cellStyle name="Note 5 4 8 2 2" xfId="34746" xr:uid="{14A46442-5A97-44F3-B315-DABEEFFB5F56}"/>
    <cellStyle name="Note 5 4 8 3" xfId="34747" xr:uid="{CE55B4F2-7B28-4045-A0BD-4466D76E5BF7}"/>
    <cellStyle name="Note 5 4 9" xfId="34748" xr:uid="{32843306-A8FC-4894-9E8C-3B5839EC5169}"/>
    <cellStyle name="Note 5 4 9 2" xfId="34749" xr:uid="{2B6FB453-A423-4372-97E2-5D3B3E9D654B}"/>
    <cellStyle name="Note 5 4 9 2 2" xfId="34750" xr:uid="{0721F567-0D74-42B0-82DA-ED822D7F72ED}"/>
    <cellStyle name="Note 5 4 9 3" xfId="34751" xr:uid="{CA5405A8-96BD-4EBB-B060-CC225F92DC51}"/>
    <cellStyle name="Note 5 5" xfId="34752" xr:uid="{29A9C84E-040A-4AE9-9A9E-B309FBB58B80}"/>
    <cellStyle name="Note 5 5 10" xfId="34753" xr:uid="{D8EB27D8-866E-4A64-B0BB-60945C0633AD}"/>
    <cellStyle name="Note 5 5 10 2" xfId="34754" xr:uid="{6BF87FF8-A8DF-4C0F-B16F-784DD3BD7977}"/>
    <cellStyle name="Note 5 5 10 2 2" xfId="34755" xr:uid="{AB82135C-91F6-4831-AA87-D4BA456A2B16}"/>
    <cellStyle name="Note 5 5 10 3" xfId="34756" xr:uid="{B4D71F7F-1D00-4985-AF55-CD5D4C49F3F0}"/>
    <cellStyle name="Note 5 5 11" xfId="34757" xr:uid="{F57A71A2-10D3-42B7-B250-8DCC0919AEBF}"/>
    <cellStyle name="Note 5 5 11 2" xfId="34758" xr:uid="{3F814CAC-2A67-4F71-B17C-C83A132DC77C}"/>
    <cellStyle name="Note 5 5 11 2 2" xfId="34759" xr:uid="{FA8D3A51-3A1B-4B1F-BC86-49F10DDF74FE}"/>
    <cellStyle name="Note 5 5 11 3" xfId="34760" xr:uid="{A5981BA8-1C8F-4AA9-83D0-2320A9ED6D73}"/>
    <cellStyle name="Note 5 5 12" xfId="34761" xr:uid="{586583E2-EE06-4001-8DED-B46F24C21718}"/>
    <cellStyle name="Note 5 5 12 2" xfId="34762" xr:uid="{A02810A9-5343-4385-A7C9-EFDAEC7D35DE}"/>
    <cellStyle name="Note 5 5 12 2 2" xfId="34763" xr:uid="{72802D36-A27A-48A7-9E2F-E6183E58F090}"/>
    <cellStyle name="Note 5 5 12 3" xfId="34764" xr:uid="{09262AF9-7E96-4F3D-9E7F-A22E4B3A1F2C}"/>
    <cellStyle name="Note 5 5 13" xfId="34765" xr:uid="{C065E9A4-1012-497C-B8C5-B10EA5D891D3}"/>
    <cellStyle name="Note 5 5 13 2" xfId="34766" xr:uid="{C0A84C09-134A-4F84-B23A-5C73D28895E3}"/>
    <cellStyle name="Note 5 5 13 2 2" xfId="34767" xr:uid="{613A274B-BACA-47F3-9F5E-0BBE2790715D}"/>
    <cellStyle name="Note 5 5 13 3" xfId="34768" xr:uid="{61812634-C1E4-4A35-8EAC-D29B48ACB4E0}"/>
    <cellStyle name="Note 5 5 14" xfId="34769" xr:uid="{DACEF9A3-935F-49D1-8166-87627C5AE3CA}"/>
    <cellStyle name="Note 5 5 14 2" xfId="34770" xr:uid="{8B85AD0A-D8AD-4845-8EFE-65FF2E2F1CCD}"/>
    <cellStyle name="Note 5 5 14 2 2" xfId="34771" xr:uid="{6AB15EDE-662E-4CEF-8567-0E7D160137D2}"/>
    <cellStyle name="Note 5 5 14 3" xfId="34772" xr:uid="{70823F81-C9F2-47E1-B865-EC0A4061393C}"/>
    <cellStyle name="Note 5 5 15" xfId="34773" xr:uid="{0731C852-2192-49A8-9FE2-F7961E71CEEC}"/>
    <cellStyle name="Note 5 5 15 2" xfId="34774" xr:uid="{F650798E-208B-4935-821C-428B00F8D490}"/>
    <cellStyle name="Note 5 5 15 2 2" xfId="34775" xr:uid="{76000FFA-FCE7-4022-8D7A-8482E2E2FD23}"/>
    <cellStyle name="Note 5 5 15 3" xfId="34776" xr:uid="{5EBFD451-5B0D-4D3E-88D1-B51A3599A534}"/>
    <cellStyle name="Note 5 5 16" xfId="34777" xr:uid="{C3E25F3E-316E-4535-ABB7-DF4980D811FF}"/>
    <cellStyle name="Note 5 5 16 2" xfId="34778" xr:uid="{4D6A08C7-D14F-41E0-B808-6C617ABE4FB7}"/>
    <cellStyle name="Note 5 5 16 2 2" xfId="34779" xr:uid="{91B967D4-1B47-4EAC-96CE-34C0A5453A03}"/>
    <cellStyle name="Note 5 5 16 3" xfId="34780" xr:uid="{75A05389-2919-44D7-9F93-AA960F8184AA}"/>
    <cellStyle name="Note 5 5 17" xfId="34781" xr:uid="{A2F85B61-2B34-40B7-AF62-89CB43B1EA04}"/>
    <cellStyle name="Note 5 5 17 2" xfId="34782" xr:uid="{B38EDBA1-9CA1-4499-A87C-C86F1F43D8BD}"/>
    <cellStyle name="Note 5 5 17 2 2" xfId="34783" xr:uid="{E4D96CCE-3A47-4948-A508-144A79E3D07C}"/>
    <cellStyle name="Note 5 5 17 3" xfId="34784" xr:uid="{0E9E9B75-1D9D-4779-8E07-25CF853E4FDF}"/>
    <cellStyle name="Note 5 5 18" xfId="34785" xr:uid="{EEEB6DED-55A2-4DEE-810E-939F6C32017A}"/>
    <cellStyle name="Note 5 5 18 2" xfId="34786" xr:uid="{30AAE946-279C-439E-A410-47014D8B0B08}"/>
    <cellStyle name="Note 5 5 19" xfId="34787" xr:uid="{9FC4B4F0-C318-4721-AD09-A6054A3F8FF2}"/>
    <cellStyle name="Note 5 5 2" xfId="34788" xr:uid="{4FC5D702-967F-4843-A317-72F2D0F95AE5}"/>
    <cellStyle name="Note 5 5 2 10" xfId="34789" xr:uid="{AACE9AAA-70F2-44A0-95FC-E3AA81A9D22A}"/>
    <cellStyle name="Note 5 5 2 10 2" xfId="34790" xr:uid="{C58F9664-ADB2-4563-A20F-8CD985FE4DCE}"/>
    <cellStyle name="Note 5 5 2 10 2 2" xfId="34791" xr:uid="{131BF364-058F-4253-9481-92B027C5D6D1}"/>
    <cellStyle name="Note 5 5 2 10 3" xfId="34792" xr:uid="{5884FDF9-D913-47C6-9950-302B68368D9B}"/>
    <cellStyle name="Note 5 5 2 11" xfId="34793" xr:uid="{9CD09083-1D7E-4B93-BF35-CC9E13CA6E3C}"/>
    <cellStyle name="Note 5 5 2 11 2" xfId="34794" xr:uid="{CF715802-FB60-4AAF-BD74-F05F239BF94F}"/>
    <cellStyle name="Note 5 5 2 11 2 2" xfId="34795" xr:uid="{F92F2EB0-B0CC-47F0-B764-9B4F6BCF2E29}"/>
    <cellStyle name="Note 5 5 2 11 3" xfId="34796" xr:uid="{977CBA01-5886-4DB5-BBE3-72FC3A7EFF9F}"/>
    <cellStyle name="Note 5 5 2 12" xfId="34797" xr:uid="{D9124808-BD56-4185-B9C7-06F451FC8570}"/>
    <cellStyle name="Note 5 5 2 12 2" xfId="34798" xr:uid="{19622BA2-93B9-4B8A-9BBF-4AC3B5432AF0}"/>
    <cellStyle name="Note 5 5 2 12 2 2" xfId="34799" xr:uid="{6C355FA4-EF02-49E0-941B-3A520C6DCAE6}"/>
    <cellStyle name="Note 5 5 2 12 3" xfId="34800" xr:uid="{8264CFAD-0B9D-4F33-8754-5E3DEDC85A35}"/>
    <cellStyle name="Note 5 5 2 13" xfId="34801" xr:uid="{0F940B13-2227-404E-81F7-8ACCC4F67FD4}"/>
    <cellStyle name="Note 5 5 2 13 2" xfId="34802" xr:uid="{5BE76F1C-DA48-4E7D-8ED3-6CA7C09BFDF9}"/>
    <cellStyle name="Note 5 5 2 13 2 2" xfId="34803" xr:uid="{4B23E00E-A3E4-4860-88EA-E51A4927453E}"/>
    <cellStyle name="Note 5 5 2 13 3" xfId="34804" xr:uid="{154CC340-D0D8-47D5-A84A-D46AD232CDED}"/>
    <cellStyle name="Note 5 5 2 14" xfId="34805" xr:uid="{5167144E-853F-4A3E-AA94-F9C2A516863C}"/>
    <cellStyle name="Note 5 5 2 14 2" xfId="34806" xr:uid="{6390D47E-0AA5-4AA4-A3D4-AAD7C4705FA1}"/>
    <cellStyle name="Note 5 5 2 14 2 2" xfId="34807" xr:uid="{698FA34A-B9D9-4CC9-B838-BC97312E0308}"/>
    <cellStyle name="Note 5 5 2 14 3" xfId="34808" xr:uid="{DE04EFAD-2A89-4B7E-B65D-E2B501A913DC}"/>
    <cellStyle name="Note 5 5 2 15" xfId="34809" xr:uid="{4B77F095-8644-4DF7-BF00-B02720441FAE}"/>
    <cellStyle name="Note 5 5 2 15 2" xfId="34810" xr:uid="{9A77162C-B11E-4556-895D-81389B91D5D4}"/>
    <cellStyle name="Note 5 5 2 15 2 2" xfId="34811" xr:uid="{5C094905-9C2A-494F-AB99-7B40A5ED129B}"/>
    <cellStyle name="Note 5 5 2 15 3" xfId="34812" xr:uid="{14259C18-87D2-409F-BA05-66E39818EE01}"/>
    <cellStyle name="Note 5 5 2 16" xfId="34813" xr:uid="{F68ADF32-70AD-4958-8EA3-D56EC749F8DF}"/>
    <cellStyle name="Note 5 5 2 16 2" xfId="34814" xr:uid="{F3529814-2E9D-4625-8D29-454CA2A77CEF}"/>
    <cellStyle name="Note 5 5 2 16 2 2" xfId="34815" xr:uid="{CC48FE33-CA99-4687-9030-55F827E4687E}"/>
    <cellStyle name="Note 5 5 2 16 3" xfId="34816" xr:uid="{AA1F8CA6-13AA-4578-B747-6B55F18E0963}"/>
    <cellStyle name="Note 5 5 2 17" xfId="34817" xr:uid="{8063AA54-93D7-4E06-AA43-0E521675BFBC}"/>
    <cellStyle name="Note 5 5 2 17 2" xfId="34818" xr:uid="{6B5B8DF7-B735-472C-B477-92FC6C91020C}"/>
    <cellStyle name="Note 5 5 2 17 2 2" xfId="34819" xr:uid="{E955F9DC-F196-4BE9-A9B7-0AE6D10B68A9}"/>
    <cellStyle name="Note 5 5 2 17 3" xfId="34820" xr:uid="{C34F608D-5385-4EAB-955E-85EA3C1BFBC7}"/>
    <cellStyle name="Note 5 5 2 18" xfId="34821" xr:uid="{4326E108-BC94-4863-B4B7-194ED1D2512F}"/>
    <cellStyle name="Note 5 5 2 18 2" xfId="34822" xr:uid="{7792AAF0-C66B-44D8-B412-AE70F802FBF3}"/>
    <cellStyle name="Note 5 5 2 18 2 2" xfId="34823" xr:uid="{86C38A13-362E-4BBB-9AD4-24F3D860ABB7}"/>
    <cellStyle name="Note 5 5 2 18 3" xfId="34824" xr:uid="{15B8BDCD-7967-45C7-8145-BDCF1965A4CA}"/>
    <cellStyle name="Note 5 5 2 19" xfId="34825" xr:uid="{AA9B4F36-F585-4320-85FA-2F01F9CAABFC}"/>
    <cellStyle name="Note 5 5 2 19 2" xfId="34826" xr:uid="{0E6A228F-5D80-4B73-B997-A77679D242C8}"/>
    <cellStyle name="Note 5 5 2 19 2 2" xfId="34827" xr:uid="{D10AA94A-CAEE-46E4-8A3F-DD1D5CF96241}"/>
    <cellStyle name="Note 5 5 2 19 3" xfId="34828" xr:uid="{2B1DDD5B-8C87-423B-AE27-21A5B9AB2DFE}"/>
    <cellStyle name="Note 5 5 2 2" xfId="34829" xr:uid="{8F9B8F72-9E5A-478A-8EC8-67AE768C1DB6}"/>
    <cellStyle name="Note 5 5 2 2 2" xfId="34830" xr:uid="{AC8BA488-75B9-4734-B754-F58A41E7A320}"/>
    <cellStyle name="Note 5 5 2 2 2 2" xfId="34831" xr:uid="{60170BF1-FB41-49D8-9FEB-5B6018111C41}"/>
    <cellStyle name="Note 5 5 2 2 2 2 2" xfId="34832" xr:uid="{A1EF6140-D322-4C9E-8BC8-622F3389E07D}"/>
    <cellStyle name="Note 5 5 2 2 2 3" xfId="34833" xr:uid="{4D24864D-31E2-4080-AB9F-04AF165DC38C}"/>
    <cellStyle name="Note 5 5 2 2 2 4" xfId="34834" xr:uid="{7FCFBE30-C15F-45A1-BE39-BF8AD31322DB}"/>
    <cellStyle name="Note 5 5 2 2 3" xfId="34835" xr:uid="{39075E84-77EA-4F80-B62D-27BDB36F7331}"/>
    <cellStyle name="Note 5 5 2 2 3 2" xfId="34836" xr:uid="{DC6CD197-FFC7-4C53-BE37-D80D08D1F74F}"/>
    <cellStyle name="Note 5 5 2 2 4" xfId="34837" xr:uid="{BB50F337-A375-4E53-9ED7-18E829049392}"/>
    <cellStyle name="Note 5 5 2 2 5" xfId="34838" xr:uid="{81256502-F3D1-4139-A7E7-C3DC3A84ED39}"/>
    <cellStyle name="Note 5 5 2 20" xfId="34839" xr:uid="{FF0BF61A-AA27-455D-AB7D-8ECA03F2487B}"/>
    <cellStyle name="Note 5 5 2 20 2" xfId="34840" xr:uid="{632673EB-F87F-4279-AF88-8B45B58A9D23}"/>
    <cellStyle name="Note 5 5 2 20 2 2" xfId="34841" xr:uid="{EC31E93D-2925-45E7-AAE0-7998F0C23029}"/>
    <cellStyle name="Note 5 5 2 20 3" xfId="34842" xr:uid="{63B9EFBB-DA9A-4E44-8F8A-B4E8F8A9C76A}"/>
    <cellStyle name="Note 5 5 2 21" xfId="34843" xr:uid="{7B9D1A22-DA5D-432E-833D-3DBB0248AB86}"/>
    <cellStyle name="Note 5 5 2 21 2" xfId="34844" xr:uid="{271D8C7C-0BE1-40AA-8A9A-2FCAE00BB600}"/>
    <cellStyle name="Note 5 5 2 22" xfId="34845" xr:uid="{6B62952D-7215-4106-B1BA-B76FC2058334}"/>
    <cellStyle name="Note 5 5 2 23" xfId="34846" xr:uid="{B86F3A4E-E904-4920-8FD4-572C37B9D061}"/>
    <cellStyle name="Note 5 5 2 3" xfId="34847" xr:uid="{7EB99938-6E57-4554-B5BF-AC6CF5BD688A}"/>
    <cellStyle name="Note 5 5 2 3 2" xfId="34848" xr:uid="{00C4D50E-DF59-4664-A613-9DB6A3BAB66B}"/>
    <cellStyle name="Note 5 5 2 3 2 2" xfId="34849" xr:uid="{76FA34D3-8663-4E48-9A55-414CDF35F3A2}"/>
    <cellStyle name="Note 5 5 2 3 2 3" xfId="34850" xr:uid="{C00475CB-D3E2-4FC6-9EDF-8EBF50A108C5}"/>
    <cellStyle name="Note 5 5 2 3 3" xfId="34851" xr:uid="{57F0A517-280E-4F37-9B1F-9B35F052C9D1}"/>
    <cellStyle name="Note 5 5 2 3 3 2" xfId="34852" xr:uid="{532E7F3B-C423-41E7-BD7E-3B7AED36E33F}"/>
    <cellStyle name="Note 5 5 2 3 4" xfId="34853" xr:uid="{4BC0D745-2845-448D-B1DC-C2DAAD0F393B}"/>
    <cellStyle name="Note 5 5 2 4" xfId="34854" xr:uid="{6D7D8804-93BF-471B-A563-1E5D4E0F7C0D}"/>
    <cellStyle name="Note 5 5 2 4 2" xfId="34855" xr:uid="{2439EAAD-E09C-47AD-9D88-00CDB11AB14E}"/>
    <cellStyle name="Note 5 5 2 4 2 2" xfId="34856" xr:uid="{0BBDA8F9-473E-408B-961D-6E6925B3FC8F}"/>
    <cellStyle name="Note 5 5 2 4 3" xfId="34857" xr:uid="{057FA44E-0CBD-4086-8388-F66CCAB0785D}"/>
    <cellStyle name="Note 5 5 2 4 4" xfId="34858" xr:uid="{F2F2A653-79D1-430B-8527-4260E55B3080}"/>
    <cellStyle name="Note 5 5 2 5" xfId="34859" xr:uid="{81175181-00AA-4C40-8191-4198B16C78D4}"/>
    <cellStyle name="Note 5 5 2 5 2" xfId="34860" xr:uid="{7CA4AE26-ADB1-4AB0-99C7-23E65EBBE2E5}"/>
    <cellStyle name="Note 5 5 2 5 2 2" xfId="34861" xr:uid="{A33FDF76-B505-4F71-BBC4-88CD52387E13}"/>
    <cellStyle name="Note 5 5 2 5 3" xfId="34862" xr:uid="{C7457381-A6ED-404F-97A8-DD0E4EF325BA}"/>
    <cellStyle name="Note 5 5 2 5 4" xfId="34863" xr:uid="{399908CB-2D9F-46DB-BE62-F42FA811CE0E}"/>
    <cellStyle name="Note 5 5 2 6" xfId="34864" xr:uid="{16AD2FD8-1684-462E-BC65-FD61A7B99C0B}"/>
    <cellStyle name="Note 5 5 2 6 2" xfId="34865" xr:uid="{02C866C9-EDFF-472A-B032-9FA37E68FC32}"/>
    <cellStyle name="Note 5 5 2 6 2 2" xfId="34866" xr:uid="{87A1E198-C4FF-4116-9A65-51C74DC3CB13}"/>
    <cellStyle name="Note 5 5 2 6 3" xfId="34867" xr:uid="{A6835923-BA20-46D0-85A7-5B2E4CE6CE3F}"/>
    <cellStyle name="Note 5 5 2 7" xfId="34868" xr:uid="{AB0152C3-27B7-463D-B404-EE1D41DEDBCF}"/>
    <cellStyle name="Note 5 5 2 7 2" xfId="34869" xr:uid="{32C81E18-3C63-46EC-BC4F-6CBE70902657}"/>
    <cellStyle name="Note 5 5 2 7 2 2" xfId="34870" xr:uid="{BC5CB2BE-E35A-4C20-A108-287B6635E870}"/>
    <cellStyle name="Note 5 5 2 7 3" xfId="34871" xr:uid="{46A0812C-6D4B-4F17-903B-15155D52B4F9}"/>
    <cellStyle name="Note 5 5 2 8" xfId="34872" xr:uid="{B0E3E3BD-7FB7-447D-A49A-A5CAA6855734}"/>
    <cellStyle name="Note 5 5 2 8 2" xfId="34873" xr:uid="{A738E591-288A-4EA6-B57C-B1EAC52678D4}"/>
    <cellStyle name="Note 5 5 2 8 2 2" xfId="34874" xr:uid="{81081935-8196-42B0-89E8-FDEE18124BA9}"/>
    <cellStyle name="Note 5 5 2 8 3" xfId="34875" xr:uid="{C0298CAD-DE79-48C3-A488-856A4FD5C8C9}"/>
    <cellStyle name="Note 5 5 2 9" xfId="34876" xr:uid="{CE6FA7D9-71BF-429D-BFD6-A0AB2869E0C3}"/>
    <cellStyle name="Note 5 5 2 9 2" xfId="34877" xr:uid="{C760C5DD-D5DC-48A2-BAA5-ED8C8E777E04}"/>
    <cellStyle name="Note 5 5 2 9 2 2" xfId="34878" xr:uid="{2161A0BC-D8DC-4EB5-A968-400CB2F763A6}"/>
    <cellStyle name="Note 5 5 2 9 3" xfId="34879" xr:uid="{67FA4BCB-A597-4E8E-BF70-1B6FE49DC97A}"/>
    <cellStyle name="Note 5 5 20" xfId="34880" xr:uid="{4D67F0D9-F9E8-42F9-9F01-D48F1D9CA90B}"/>
    <cellStyle name="Note 5 5 3" xfId="34881" xr:uid="{0DE0069B-DB02-4876-A47C-7AEE74FA1A67}"/>
    <cellStyle name="Note 5 5 3 2" xfId="34882" xr:uid="{14C10254-905E-4E4D-B473-6E98D42F53A5}"/>
    <cellStyle name="Note 5 5 3 2 2" xfId="34883" xr:uid="{BF098781-3AC4-488D-82C1-5F7BC76E0AD9}"/>
    <cellStyle name="Note 5 5 3 2 2 2" xfId="34884" xr:uid="{9B7F43E1-49FE-4211-AF14-9092461870C3}"/>
    <cellStyle name="Note 5 5 3 2 3" xfId="34885" xr:uid="{57B2E5EB-87B2-4B55-B8A1-7D7C2C15A248}"/>
    <cellStyle name="Note 5 5 3 2 4" xfId="34886" xr:uid="{BF228E0A-CDC3-46E8-AD6B-F362CDF6CAE9}"/>
    <cellStyle name="Note 5 5 3 3" xfId="34887" xr:uid="{230E3F34-6CEB-457C-8D5D-B2E176CC1CE2}"/>
    <cellStyle name="Note 5 5 3 3 2" xfId="34888" xr:uid="{1E774096-7D26-4BE3-AF28-6C2682D54A39}"/>
    <cellStyle name="Note 5 5 3 4" xfId="34889" xr:uid="{DAA5780E-7CA2-4109-8E43-6CCE9AB2DC1C}"/>
    <cellStyle name="Note 5 5 3 5" xfId="34890" xr:uid="{F6A74377-E145-482D-B0CB-32C183117D5D}"/>
    <cellStyle name="Note 5 5 4" xfId="34891" xr:uid="{8B07395F-2F30-451F-A831-FC2B0C6321E7}"/>
    <cellStyle name="Note 5 5 4 2" xfId="34892" xr:uid="{6241252F-01A7-4219-B816-0F0051AE3441}"/>
    <cellStyle name="Note 5 5 4 2 2" xfId="34893" xr:uid="{2CFA3A3A-FB60-4E3D-9179-B189418C6F8B}"/>
    <cellStyle name="Note 5 5 4 2 3" xfId="34894" xr:uid="{081CA743-7318-451F-A1AB-637E9A4DD4EA}"/>
    <cellStyle name="Note 5 5 4 3" xfId="34895" xr:uid="{7D5041E3-8097-45CF-B7FA-D5E5BA7B98BD}"/>
    <cellStyle name="Note 5 5 4 3 2" xfId="34896" xr:uid="{AAE04212-9342-45D3-B285-4D3CA374A99E}"/>
    <cellStyle name="Note 5 5 4 4" xfId="34897" xr:uid="{8CCFF6B5-3D8F-478C-87C5-100783C9B156}"/>
    <cellStyle name="Note 5 5 5" xfId="34898" xr:uid="{39B6EB91-F765-4C14-B52B-25F5B6B46D06}"/>
    <cellStyle name="Note 5 5 5 2" xfId="34899" xr:uid="{598EE7AA-35A8-4386-B55E-82EBF8B8B888}"/>
    <cellStyle name="Note 5 5 5 2 2" xfId="34900" xr:uid="{C37B805A-81E0-4CD7-BA95-F98AB2199F0C}"/>
    <cellStyle name="Note 5 5 5 2 3" xfId="34901" xr:uid="{21C703D6-0668-44CF-BC68-384EA2B383FB}"/>
    <cellStyle name="Note 5 5 5 3" xfId="34902" xr:uid="{3B4A6837-D951-4EA2-8992-0FEB598487FA}"/>
    <cellStyle name="Note 5 5 5 4" xfId="34903" xr:uid="{8B6C2BC9-F2AF-4213-954E-6C6ACB3A4406}"/>
    <cellStyle name="Note 5 5 6" xfId="34904" xr:uid="{258FB580-8FB9-451A-B7B9-17C5B1AC1EEE}"/>
    <cellStyle name="Note 5 5 6 2" xfId="34905" xr:uid="{19DEE31D-690D-48FD-993B-8F860930DC58}"/>
    <cellStyle name="Note 5 5 6 2 2" xfId="34906" xr:uid="{9B380BDA-BF5A-40CB-9B51-E88840117491}"/>
    <cellStyle name="Note 5 5 6 3" xfId="34907" xr:uid="{A817204C-6E59-45E4-B067-A64DA7B7652D}"/>
    <cellStyle name="Note 5 5 6 4" xfId="34908" xr:uid="{4260B212-A03F-41FC-8EC3-383E1471A2E7}"/>
    <cellStyle name="Note 5 5 7" xfId="34909" xr:uid="{E94ED899-CE9C-458C-9724-037D7B1E0521}"/>
    <cellStyle name="Note 5 5 7 2" xfId="34910" xr:uid="{DA361051-DD7F-4B8C-9BD5-1EA8B5F34BEE}"/>
    <cellStyle name="Note 5 5 7 2 2" xfId="34911" xr:uid="{937B90C5-655B-4170-B78B-E598CAF0FADB}"/>
    <cellStyle name="Note 5 5 7 3" xfId="34912" xr:uid="{D7588E0C-07C6-459F-B89E-920A9DBCDE54}"/>
    <cellStyle name="Note 5 5 8" xfId="34913" xr:uid="{E4BC52DB-421C-4883-BE03-AABFB5971B05}"/>
    <cellStyle name="Note 5 5 8 2" xfId="34914" xr:uid="{F61BF9DE-A084-4B91-B7B3-9D0E9B2D395B}"/>
    <cellStyle name="Note 5 5 8 2 2" xfId="34915" xr:uid="{22EC7313-BC77-4602-925E-7742AB62AC0F}"/>
    <cellStyle name="Note 5 5 8 3" xfId="34916" xr:uid="{9C48C853-E014-4CE0-9FA9-6C83311FC443}"/>
    <cellStyle name="Note 5 5 9" xfId="34917" xr:uid="{FFEEF060-17BD-4967-B8FD-998BF81E1454}"/>
    <cellStyle name="Note 5 5 9 2" xfId="34918" xr:uid="{CA7B4F35-F066-4735-94D4-83D7F66CB390}"/>
    <cellStyle name="Note 5 5 9 2 2" xfId="34919" xr:uid="{9DFC1F01-9401-4E0D-997E-FD412D9A22E6}"/>
    <cellStyle name="Note 5 5 9 3" xfId="34920" xr:uid="{4C02DE67-13AD-4C2C-8E4A-7A3C1069F52A}"/>
    <cellStyle name="Note 5 6" xfId="34921" xr:uid="{EEEFBE87-F971-4FE9-AD85-FE9DB7228987}"/>
    <cellStyle name="Note 5 6 10" xfId="34922" xr:uid="{389EA9FF-7B96-4B2C-B767-CE7547628888}"/>
    <cellStyle name="Note 5 6 10 2" xfId="34923" xr:uid="{4D9C1019-55A5-403B-87A3-F63869A20DEA}"/>
    <cellStyle name="Note 5 6 10 2 2" xfId="34924" xr:uid="{B8FBF547-F152-4354-86E8-7EC57528D070}"/>
    <cellStyle name="Note 5 6 10 3" xfId="34925" xr:uid="{4470B425-5307-4EA9-B34F-EE16B28C022B}"/>
    <cellStyle name="Note 5 6 11" xfId="34926" xr:uid="{90A87362-6A94-4BEB-BBEE-E4D6F7AC066B}"/>
    <cellStyle name="Note 5 6 11 2" xfId="34927" xr:uid="{9EDBBFA1-7D13-4C73-80F4-1ED1F1F4B955}"/>
    <cellStyle name="Note 5 6 11 2 2" xfId="34928" xr:uid="{24BE2896-6575-494F-8EBB-874DF3BAD49D}"/>
    <cellStyle name="Note 5 6 11 3" xfId="34929" xr:uid="{E136CD2A-1E41-4393-906A-6470C236080F}"/>
    <cellStyle name="Note 5 6 12" xfId="34930" xr:uid="{0750C546-7CD2-4BA8-BF27-F8B794FAA672}"/>
    <cellStyle name="Note 5 6 12 2" xfId="34931" xr:uid="{5C6D8765-29F8-43CB-9079-66713F2034A3}"/>
    <cellStyle name="Note 5 6 12 2 2" xfId="34932" xr:uid="{00202024-C6C9-4EDE-8652-3320C5E16EB9}"/>
    <cellStyle name="Note 5 6 12 3" xfId="34933" xr:uid="{632F587B-DB1A-464C-8758-1CEC22D9CFD3}"/>
    <cellStyle name="Note 5 6 13" xfId="34934" xr:uid="{A5804222-C85D-4991-94D8-AEB582F7B1A7}"/>
    <cellStyle name="Note 5 6 13 2" xfId="34935" xr:uid="{BA13B8A7-AE59-477F-B2B8-ED2876C97959}"/>
    <cellStyle name="Note 5 6 13 2 2" xfId="34936" xr:uid="{F779B0D4-A434-4450-BA03-7A19CD79DF08}"/>
    <cellStyle name="Note 5 6 13 3" xfId="34937" xr:uid="{BFA176DC-9AC1-48C0-8025-9FD75706D761}"/>
    <cellStyle name="Note 5 6 14" xfId="34938" xr:uid="{E93BEE8D-981E-4BAD-8A1A-D2D19B413BD1}"/>
    <cellStyle name="Note 5 6 14 2" xfId="34939" xr:uid="{0FAAEAFB-0300-4492-92AF-9A728ACAC13F}"/>
    <cellStyle name="Note 5 6 14 2 2" xfId="34940" xr:uid="{A725350E-731D-4C18-87C7-40AFE8D54272}"/>
    <cellStyle name="Note 5 6 14 3" xfId="34941" xr:uid="{6A0F52C1-CAD9-407F-ABC2-6B1DEF1A66A4}"/>
    <cellStyle name="Note 5 6 15" xfId="34942" xr:uid="{6C4371B4-FD1D-446A-8669-27BEE7E086C1}"/>
    <cellStyle name="Note 5 6 15 2" xfId="34943" xr:uid="{F158FB7B-E0FE-480E-8D77-5D019948542C}"/>
    <cellStyle name="Note 5 6 15 2 2" xfId="34944" xr:uid="{02289D92-56C5-40C1-ADEB-BC379D91ED06}"/>
    <cellStyle name="Note 5 6 15 3" xfId="34945" xr:uid="{8936C84D-28B7-489B-AB7C-FCE64CA027B2}"/>
    <cellStyle name="Note 5 6 16" xfId="34946" xr:uid="{B02ECEBF-AA8D-48E6-866A-5C9FED6765F8}"/>
    <cellStyle name="Note 5 6 16 2" xfId="34947" xr:uid="{DAF31C98-FCB1-4F0B-94DB-448B5325B3B3}"/>
    <cellStyle name="Note 5 6 16 2 2" xfId="34948" xr:uid="{1E70653E-D73F-4554-8493-EEB82729B4C2}"/>
    <cellStyle name="Note 5 6 16 3" xfId="34949" xr:uid="{A38F8C26-2FCF-4B98-9FB0-8B22A487B9EA}"/>
    <cellStyle name="Note 5 6 17" xfId="34950" xr:uid="{3646259B-B586-41D0-8011-39F27FC84465}"/>
    <cellStyle name="Note 5 6 17 2" xfId="34951" xr:uid="{15707DF1-961D-4167-BB74-A8C32AA4AF4A}"/>
    <cellStyle name="Note 5 6 17 2 2" xfId="34952" xr:uid="{6969B361-A9FB-45C1-921D-BDB1AD5CA71D}"/>
    <cellStyle name="Note 5 6 17 3" xfId="34953" xr:uid="{20682AD8-41AD-4E84-8EEB-FE09FD1AE15F}"/>
    <cellStyle name="Note 5 6 18" xfId="34954" xr:uid="{D34357B6-06FD-4237-A4DC-B654747D738C}"/>
    <cellStyle name="Note 5 6 18 2" xfId="34955" xr:uid="{FE79243F-D658-4F5B-97B7-7492771ED67E}"/>
    <cellStyle name="Note 5 6 18 2 2" xfId="34956" xr:uid="{250748E7-104B-4CD9-941F-569AD77F4FAB}"/>
    <cellStyle name="Note 5 6 18 3" xfId="34957" xr:uid="{E006E59A-A582-4E2A-BFDE-1B2AE45D6BBB}"/>
    <cellStyle name="Note 5 6 19" xfId="34958" xr:uid="{252E8B23-577F-4544-A3BB-BAA172581C65}"/>
    <cellStyle name="Note 5 6 19 2" xfId="34959" xr:uid="{DB5B0718-772C-4AB5-94D1-76BCE4D77AD8}"/>
    <cellStyle name="Note 5 6 19 2 2" xfId="34960" xr:uid="{AF34558B-9F70-4834-B103-B9D376479913}"/>
    <cellStyle name="Note 5 6 19 3" xfId="34961" xr:uid="{224A028E-1985-4C86-B3D2-A7799E92EC39}"/>
    <cellStyle name="Note 5 6 2" xfId="34962" xr:uid="{5482F5A4-8C46-43FF-BA3A-3D175254794C}"/>
    <cellStyle name="Note 5 6 2 10" xfId="34963" xr:uid="{D19B2547-C21E-4269-931B-B83FB3607B93}"/>
    <cellStyle name="Note 5 6 2 10 2" xfId="34964" xr:uid="{72736C9E-BA4E-45FB-8D7B-7B05B8FB7B24}"/>
    <cellStyle name="Note 5 6 2 10 2 2" xfId="34965" xr:uid="{A9B516F8-4477-4F59-9BEF-C20CBFF64DA9}"/>
    <cellStyle name="Note 5 6 2 10 3" xfId="34966" xr:uid="{7C631E11-3224-416A-ACEF-3AC0D1B0F04F}"/>
    <cellStyle name="Note 5 6 2 11" xfId="34967" xr:uid="{94991AB3-5465-43EE-9245-62FDBDB6D730}"/>
    <cellStyle name="Note 5 6 2 11 2" xfId="34968" xr:uid="{0052FCD6-A78E-4EAD-B4B7-FF86CD952EF1}"/>
    <cellStyle name="Note 5 6 2 11 2 2" xfId="34969" xr:uid="{E338635C-DABB-45AA-97C0-4916ED544C9F}"/>
    <cellStyle name="Note 5 6 2 11 3" xfId="34970" xr:uid="{40491AAC-D498-4E5D-B3BE-75DF0592B15D}"/>
    <cellStyle name="Note 5 6 2 12" xfId="34971" xr:uid="{CADD39C6-7A28-48E9-987C-C0DC24371BCB}"/>
    <cellStyle name="Note 5 6 2 12 2" xfId="34972" xr:uid="{9A2E8E01-B3D1-4C03-8220-97839AD3053D}"/>
    <cellStyle name="Note 5 6 2 12 2 2" xfId="34973" xr:uid="{E05B896A-630C-4E72-B95E-B462EFBC72F0}"/>
    <cellStyle name="Note 5 6 2 12 3" xfId="34974" xr:uid="{9E181C97-65CC-4B04-930E-1254504942EC}"/>
    <cellStyle name="Note 5 6 2 13" xfId="34975" xr:uid="{C8D60EB7-B887-4C03-B9AD-42014F0B178D}"/>
    <cellStyle name="Note 5 6 2 13 2" xfId="34976" xr:uid="{AF08E4CC-3597-487B-8DBA-36C0935DA3D8}"/>
    <cellStyle name="Note 5 6 2 13 2 2" xfId="34977" xr:uid="{9B64E3BB-A9DB-4CA2-8FF6-EC82D80DEEA8}"/>
    <cellStyle name="Note 5 6 2 13 3" xfId="34978" xr:uid="{97F954B9-B629-4FF7-A0E1-A15A082125CE}"/>
    <cellStyle name="Note 5 6 2 14" xfId="34979" xr:uid="{6BAD6E2E-548B-442D-BF2F-C240B6DE88A4}"/>
    <cellStyle name="Note 5 6 2 14 2" xfId="34980" xr:uid="{BD1FEB0E-23B7-4892-9647-CD04909FB492}"/>
    <cellStyle name="Note 5 6 2 14 2 2" xfId="34981" xr:uid="{AA58D1BB-1055-422A-BC9F-A3590B1BA6EF}"/>
    <cellStyle name="Note 5 6 2 14 3" xfId="34982" xr:uid="{2999DC6C-2A7F-4125-AD17-7F56548B3AB2}"/>
    <cellStyle name="Note 5 6 2 15" xfId="34983" xr:uid="{831733B0-4EAF-44F3-9B64-E931128CD52E}"/>
    <cellStyle name="Note 5 6 2 15 2" xfId="34984" xr:uid="{7434C3E5-DBE1-4579-9B33-DA939CF17543}"/>
    <cellStyle name="Note 5 6 2 15 2 2" xfId="34985" xr:uid="{7E224150-9783-4EF7-82A5-E592BA17CF83}"/>
    <cellStyle name="Note 5 6 2 15 3" xfId="34986" xr:uid="{84143C86-AD70-45CB-A3AD-C3686676D259}"/>
    <cellStyle name="Note 5 6 2 16" xfId="34987" xr:uid="{02ED7049-7C02-40A3-8827-B112D5E164F5}"/>
    <cellStyle name="Note 5 6 2 16 2" xfId="34988" xr:uid="{3792DACA-BC2A-4469-8612-116265EB0031}"/>
    <cellStyle name="Note 5 6 2 16 2 2" xfId="34989" xr:uid="{70A7C52E-09A8-44E8-A92A-4BA646D61AB9}"/>
    <cellStyle name="Note 5 6 2 16 3" xfId="34990" xr:uid="{0A7FB177-B96A-483A-BDE6-A8BEE824CB55}"/>
    <cellStyle name="Note 5 6 2 17" xfId="34991" xr:uid="{1EA2A036-86D7-4379-9D7D-D005E0BFF6B5}"/>
    <cellStyle name="Note 5 6 2 17 2" xfId="34992" xr:uid="{087072A1-37B3-410B-894E-B3825A5D38EE}"/>
    <cellStyle name="Note 5 6 2 17 2 2" xfId="34993" xr:uid="{FC3D6639-21C6-412D-A7FB-3B90FA4C7A2A}"/>
    <cellStyle name="Note 5 6 2 17 3" xfId="34994" xr:uid="{0ACDA236-0D7F-4248-B9FD-2F0960CFB19A}"/>
    <cellStyle name="Note 5 6 2 18" xfId="34995" xr:uid="{027B3290-3457-4DE5-A979-3E10D1CB437C}"/>
    <cellStyle name="Note 5 6 2 18 2" xfId="34996" xr:uid="{1B8B42C3-44BB-4E82-AA1E-B6CCCE191C68}"/>
    <cellStyle name="Note 5 6 2 18 2 2" xfId="34997" xr:uid="{79CFEFE1-45EB-45F5-A46B-C34FD97AE3E4}"/>
    <cellStyle name="Note 5 6 2 18 3" xfId="34998" xr:uid="{24F4CC5A-260B-4294-A8F8-7DC119A09CF5}"/>
    <cellStyle name="Note 5 6 2 19" xfId="34999" xr:uid="{07DF616D-43EA-48FA-A11E-0B60A0FB6EC2}"/>
    <cellStyle name="Note 5 6 2 19 2" xfId="35000" xr:uid="{32A176C3-8390-4A60-8024-373A514C34E0}"/>
    <cellStyle name="Note 5 6 2 19 2 2" xfId="35001" xr:uid="{A26CCE9E-6EFA-4455-9738-F4FCBE78E14B}"/>
    <cellStyle name="Note 5 6 2 19 3" xfId="35002" xr:uid="{81987507-CBC9-4D3A-A02D-DB0034B838E9}"/>
    <cellStyle name="Note 5 6 2 2" xfId="35003" xr:uid="{76B11427-B242-482A-894F-C99DC077A38E}"/>
    <cellStyle name="Note 5 6 2 2 2" xfId="35004" xr:uid="{01792B98-9D8C-4AF4-9D45-D6F7FA0C4E90}"/>
    <cellStyle name="Note 5 6 2 2 2 2" xfId="35005" xr:uid="{31B493DE-7C06-492A-99D6-7E41869A07CE}"/>
    <cellStyle name="Note 5 6 2 2 2 3" xfId="35006" xr:uid="{679CA6ED-8C0D-48F3-9AE7-92CD2D6867A8}"/>
    <cellStyle name="Note 5 6 2 2 3" xfId="35007" xr:uid="{DA5FA190-4FB5-4614-A4BE-1840656D1774}"/>
    <cellStyle name="Note 5 6 2 2 3 2" xfId="35008" xr:uid="{B9B97002-4051-468A-97E8-6662DD851838}"/>
    <cellStyle name="Note 5 6 2 2 4" xfId="35009" xr:uid="{41150A79-CB02-4289-960A-8ED14BEBDDD4}"/>
    <cellStyle name="Note 5 6 2 20" xfId="35010" xr:uid="{24AF22E6-D260-402D-A53C-53448ADE20C6}"/>
    <cellStyle name="Note 5 6 2 20 2" xfId="35011" xr:uid="{36DD8D89-1108-42E1-A2F7-8C6D4481117E}"/>
    <cellStyle name="Note 5 6 2 20 2 2" xfId="35012" xr:uid="{ADEFA0DE-DB4E-4CFA-AAAF-05C16C721386}"/>
    <cellStyle name="Note 5 6 2 20 3" xfId="35013" xr:uid="{CDFA1D28-2249-4D00-99BB-58DB04EA2764}"/>
    <cellStyle name="Note 5 6 2 21" xfId="35014" xr:uid="{4CCC4610-03EA-4088-B62D-D42F226C7486}"/>
    <cellStyle name="Note 5 6 2 21 2" xfId="35015" xr:uid="{F9670087-CA48-4FD8-90EE-229BAF2B7DCE}"/>
    <cellStyle name="Note 5 6 2 22" xfId="35016" xr:uid="{C5E640C5-E65F-4BC9-84EB-DFB5FCA6A75C}"/>
    <cellStyle name="Note 5 6 2 23" xfId="35017" xr:uid="{603B7C47-A6C5-40F5-AF2D-78395310EE80}"/>
    <cellStyle name="Note 5 6 2 3" xfId="35018" xr:uid="{7CE24156-B51A-4099-A31F-9C03C5C168C4}"/>
    <cellStyle name="Note 5 6 2 3 2" xfId="35019" xr:uid="{16E77CAE-3240-4C5B-856A-8083C46A75A1}"/>
    <cellStyle name="Note 5 6 2 3 2 2" xfId="35020" xr:uid="{1D986981-041F-4341-BACD-B5EF03C16F38}"/>
    <cellStyle name="Note 5 6 2 3 3" xfId="35021" xr:uid="{9DD6BB76-2907-4A79-828C-1D355C1BA38D}"/>
    <cellStyle name="Note 5 6 2 3 4" xfId="35022" xr:uid="{E611AAE6-E6DE-46F6-8BAC-3C019E2DEFF7}"/>
    <cellStyle name="Note 5 6 2 4" xfId="35023" xr:uid="{C62FBD0F-B37D-4B3B-A9E6-6A912C35F3DF}"/>
    <cellStyle name="Note 5 6 2 4 2" xfId="35024" xr:uid="{E0EDA2A3-7738-4061-8765-E03904739769}"/>
    <cellStyle name="Note 5 6 2 4 2 2" xfId="35025" xr:uid="{3F2B6D7D-2014-41BD-A0D6-B91E7ADE1EC1}"/>
    <cellStyle name="Note 5 6 2 4 3" xfId="35026" xr:uid="{F354918D-6C4B-47EF-BF03-D2A0BA8CBCB3}"/>
    <cellStyle name="Note 5 6 2 4 4" xfId="35027" xr:uid="{4EC229EB-C5CB-4835-BFD6-026157C84A1A}"/>
    <cellStyle name="Note 5 6 2 5" xfId="35028" xr:uid="{D8C0620E-E55F-4F43-8499-3048AC5C88DA}"/>
    <cellStyle name="Note 5 6 2 5 2" xfId="35029" xr:uid="{3017DE39-A4D9-402A-8421-1BAF1ABAE82F}"/>
    <cellStyle name="Note 5 6 2 5 2 2" xfId="35030" xr:uid="{8F99C17A-7A6C-4C74-96AD-5F581191555E}"/>
    <cellStyle name="Note 5 6 2 5 3" xfId="35031" xr:uid="{E15FB860-D4B6-41D8-BDA5-1936ADD6DE1B}"/>
    <cellStyle name="Note 5 6 2 6" xfId="35032" xr:uid="{2180F2BE-E804-4CB8-B041-2150872FB0B1}"/>
    <cellStyle name="Note 5 6 2 6 2" xfId="35033" xr:uid="{889338D8-F50D-4DFB-99EF-348D3E10AA05}"/>
    <cellStyle name="Note 5 6 2 6 2 2" xfId="35034" xr:uid="{3777698D-9C43-4C79-B1B6-D395535376D0}"/>
    <cellStyle name="Note 5 6 2 6 3" xfId="35035" xr:uid="{6951EF34-3964-4D61-8207-D94DCF09C5BB}"/>
    <cellStyle name="Note 5 6 2 7" xfId="35036" xr:uid="{680E9BF5-8DDE-44C3-AE36-F0D2E931A429}"/>
    <cellStyle name="Note 5 6 2 7 2" xfId="35037" xr:uid="{FBF0D2B4-50DD-4963-9D50-95379180AC9B}"/>
    <cellStyle name="Note 5 6 2 7 2 2" xfId="35038" xr:uid="{F6BA41AF-4749-4587-BC08-814ACAA2DCEC}"/>
    <cellStyle name="Note 5 6 2 7 3" xfId="35039" xr:uid="{2D270D5B-77D8-4AD5-B135-F19C29F9030E}"/>
    <cellStyle name="Note 5 6 2 8" xfId="35040" xr:uid="{B7E39BCE-BE2B-4792-8A9F-F0D3EB5AE600}"/>
    <cellStyle name="Note 5 6 2 8 2" xfId="35041" xr:uid="{AF5C06DF-E3AB-44A4-A871-2FA012F21D5B}"/>
    <cellStyle name="Note 5 6 2 8 2 2" xfId="35042" xr:uid="{5E669DE7-33BE-4E1E-85E1-EDFEC4C3ACB8}"/>
    <cellStyle name="Note 5 6 2 8 3" xfId="35043" xr:uid="{C193F5E3-62AA-46EA-994D-A076E4B1C307}"/>
    <cellStyle name="Note 5 6 2 9" xfId="35044" xr:uid="{F0B4D971-4858-40C4-99F5-E24F3116248B}"/>
    <cellStyle name="Note 5 6 2 9 2" xfId="35045" xr:uid="{D320B67C-2B8B-4E84-9BC2-B88B6FE4330E}"/>
    <cellStyle name="Note 5 6 2 9 2 2" xfId="35046" xr:uid="{1819260F-2C3E-4391-8B70-45B576F498AB}"/>
    <cellStyle name="Note 5 6 2 9 3" xfId="35047" xr:uid="{19F412D5-12CA-4951-AFAE-48F878B460FF}"/>
    <cellStyle name="Note 5 6 20" xfId="35048" xr:uid="{41007E09-2F08-44C2-9851-1978674F7BB5}"/>
    <cellStyle name="Note 5 6 20 2" xfId="35049" xr:uid="{5C960BA8-0EF2-4E62-A4AF-9431780A9DC4}"/>
    <cellStyle name="Note 5 6 20 2 2" xfId="35050" xr:uid="{7E71FFD0-C59F-4DBA-A802-53F51BF949ED}"/>
    <cellStyle name="Note 5 6 20 3" xfId="35051" xr:uid="{B73ED5D8-9AF7-4F62-BE53-539655A573D0}"/>
    <cellStyle name="Note 5 6 21" xfId="35052" xr:uid="{243A2B5C-97A1-4F6E-B2BD-200F3FFA0E7E}"/>
    <cellStyle name="Note 5 6 21 2" xfId="35053" xr:uid="{AE5E105E-96FA-48A9-AD8A-F658E78C6FF3}"/>
    <cellStyle name="Note 5 6 21 2 2" xfId="35054" xr:uid="{A200E785-E820-4855-8B78-6C808DC62E92}"/>
    <cellStyle name="Note 5 6 21 3" xfId="35055" xr:uid="{CD08BB21-75BF-4417-A020-CA6F90621150}"/>
    <cellStyle name="Note 5 6 22" xfId="35056" xr:uid="{99A6D081-5A6E-46A5-A3E5-E7C052ACF07B}"/>
    <cellStyle name="Note 5 6 22 2" xfId="35057" xr:uid="{831E72A4-728F-4781-B7C2-4B4BBB277CF8}"/>
    <cellStyle name="Note 5 6 23" xfId="35058" xr:uid="{9347DC6A-4BB8-4652-943F-02D023E8F9F2}"/>
    <cellStyle name="Note 5 6 24" xfId="35059" xr:uid="{BE7153BA-34DB-4057-BF6B-14FB86F43D76}"/>
    <cellStyle name="Note 5 6 3" xfId="35060" xr:uid="{83DE37C3-6D69-490C-8543-86F82FA7AD4F}"/>
    <cellStyle name="Note 5 6 3 2" xfId="35061" xr:uid="{CAAF4E0F-A1FB-4C3A-BBFB-93743D70F77F}"/>
    <cellStyle name="Note 5 6 3 2 2" xfId="35062" xr:uid="{8109DCE3-3347-40E8-974E-4D26120E7774}"/>
    <cellStyle name="Note 5 6 3 2 3" xfId="35063" xr:uid="{D88A162F-D135-42E5-8840-954A10763043}"/>
    <cellStyle name="Note 5 6 3 3" xfId="35064" xr:uid="{6496AAAE-8B83-4A25-9453-66F466610425}"/>
    <cellStyle name="Note 5 6 3 3 2" xfId="35065" xr:uid="{9307EE0D-D30C-4BEB-8B93-F7442BA90F66}"/>
    <cellStyle name="Note 5 6 3 4" xfId="35066" xr:uid="{DBAA6A96-F6BB-44F1-80D4-028DB2762FA1}"/>
    <cellStyle name="Note 5 6 4" xfId="35067" xr:uid="{688D7A48-0BE3-4610-80CA-624BCC9AA657}"/>
    <cellStyle name="Note 5 6 4 2" xfId="35068" xr:uid="{DD37D486-8AE8-4C45-AB52-D52F7E8CB716}"/>
    <cellStyle name="Note 5 6 4 2 2" xfId="35069" xr:uid="{11A9770E-D186-412B-B92B-DB1E84B299DF}"/>
    <cellStyle name="Note 5 6 4 3" xfId="35070" xr:uid="{9708A1A4-B152-4AD6-972F-7DC7EAE1CB9E}"/>
    <cellStyle name="Note 5 6 4 4" xfId="35071" xr:uid="{97C1B41C-0C26-474C-97F2-05556E9E3993}"/>
    <cellStyle name="Note 5 6 5" xfId="35072" xr:uid="{CB5098F3-D133-4C82-A5CF-466E0503E4C5}"/>
    <cellStyle name="Note 5 6 5 2" xfId="35073" xr:uid="{F36AB4CA-BBB0-4D0A-B9A3-523316B4D4B6}"/>
    <cellStyle name="Note 5 6 5 2 2" xfId="35074" xr:uid="{ACF39295-06EA-446D-B939-C5C45BDA295A}"/>
    <cellStyle name="Note 5 6 5 3" xfId="35075" xr:uid="{70BE7152-9310-4A0C-8BD2-8593B5BE91D2}"/>
    <cellStyle name="Note 5 6 5 4" xfId="35076" xr:uid="{A065149F-BC0C-48E9-BAC0-548C8ED5B161}"/>
    <cellStyle name="Note 5 6 6" xfId="35077" xr:uid="{A3FCD5A7-5069-493E-976E-69BA3DBDEC2D}"/>
    <cellStyle name="Note 5 6 6 2" xfId="35078" xr:uid="{6C991723-347D-42D9-85F7-58F302B12478}"/>
    <cellStyle name="Note 5 6 6 2 2" xfId="35079" xr:uid="{0466812D-8109-4346-B823-B06E90D78AD3}"/>
    <cellStyle name="Note 5 6 6 3" xfId="35080" xr:uid="{277227A3-30BA-4CF0-A17C-90F5511200DC}"/>
    <cellStyle name="Note 5 6 7" xfId="35081" xr:uid="{E6515819-3954-4B79-922F-9C6D7B2B38A5}"/>
    <cellStyle name="Note 5 6 7 2" xfId="35082" xr:uid="{041F5357-F645-4095-92A0-1E7DD834563F}"/>
    <cellStyle name="Note 5 6 7 2 2" xfId="35083" xr:uid="{F98E3F81-E476-40AB-9FF4-069C554CC9F2}"/>
    <cellStyle name="Note 5 6 7 3" xfId="35084" xr:uid="{46D174B9-E71E-409B-974A-ABD78EACD256}"/>
    <cellStyle name="Note 5 6 8" xfId="35085" xr:uid="{8657B3B6-F690-489C-9F71-FE8CCC722FA3}"/>
    <cellStyle name="Note 5 6 8 2" xfId="35086" xr:uid="{0EDF94A0-5614-478F-A22C-2057A58345D5}"/>
    <cellStyle name="Note 5 6 8 2 2" xfId="35087" xr:uid="{1CF9DBA2-3F08-4541-8136-5EB3FADC5768}"/>
    <cellStyle name="Note 5 6 8 3" xfId="35088" xr:uid="{EAAD9F34-BB30-4DF5-A67F-ED2D5CDB9E5E}"/>
    <cellStyle name="Note 5 6 9" xfId="35089" xr:uid="{DF88FB1A-9638-423E-B1E6-EF3F396C30C7}"/>
    <cellStyle name="Note 5 6 9 2" xfId="35090" xr:uid="{A2D47F3F-1F01-4799-BABF-0B6CCA856D78}"/>
    <cellStyle name="Note 5 6 9 2 2" xfId="35091" xr:uid="{206B9B10-97CF-4274-ACBD-EB3EF20FCEC0}"/>
    <cellStyle name="Note 5 6 9 3" xfId="35092" xr:uid="{2B0E0B8F-B574-442F-970E-4488B61BCEEB}"/>
    <cellStyle name="Note 5 7" xfId="35093" xr:uid="{CE1673A8-C8B1-4C0B-9AC8-8881300E370A}"/>
    <cellStyle name="Note 5 7 10" xfId="35094" xr:uid="{3E0D76EE-A2E5-463E-A713-AC02CBADD4CF}"/>
    <cellStyle name="Note 5 7 10 2" xfId="35095" xr:uid="{212101DE-825E-4D35-A412-1323CCA3753E}"/>
    <cellStyle name="Note 5 7 10 2 2" xfId="35096" xr:uid="{E23E7EB6-BBF3-4454-BAC1-9BC0FBD66679}"/>
    <cellStyle name="Note 5 7 10 3" xfId="35097" xr:uid="{943CBB28-AC7A-49BE-8213-A23F11AB3573}"/>
    <cellStyle name="Note 5 7 11" xfId="35098" xr:uid="{FCB6D6AA-1C32-4150-B42F-A411D89C6C9A}"/>
    <cellStyle name="Note 5 7 11 2" xfId="35099" xr:uid="{918FAC88-051B-47F8-A6F5-3DDBC0A3222E}"/>
    <cellStyle name="Note 5 7 11 2 2" xfId="35100" xr:uid="{15103FBA-15AF-4906-925E-E3219B5CF67D}"/>
    <cellStyle name="Note 5 7 11 3" xfId="35101" xr:uid="{9FD51CE9-0CA4-4605-AB68-4C5B1B224C1B}"/>
    <cellStyle name="Note 5 7 12" xfId="35102" xr:uid="{15F2E38F-FA4D-456C-BAA7-092CE4A82829}"/>
    <cellStyle name="Note 5 7 12 2" xfId="35103" xr:uid="{6EED7C31-6AB2-4412-B988-9A72841ACF86}"/>
    <cellStyle name="Note 5 7 12 2 2" xfId="35104" xr:uid="{10091106-63CE-4037-8E67-557F7F38BF52}"/>
    <cellStyle name="Note 5 7 12 3" xfId="35105" xr:uid="{29F0A776-9B57-4C5C-9A34-1B5A2A849AE2}"/>
    <cellStyle name="Note 5 7 13" xfId="35106" xr:uid="{E6003AD2-54B5-408E-932B-008C7047A3AB}"/>
    <cellStyle name="Note 5 7 13 2" xfId="35107" xr:uid="{1BA26C97-B451-4801-B947-BCA2465D31F6}"/>
    <cellStyle name="Note 5 7 13 2 2" xfId="35108" xr:uid="{2BDE1181-E1C1-42C3-843C-2B1F71DE2B3F}"/>
    <cellStyle name="Note 5 7 13 3" xfId="35109" xr:uid="{F85D4E11-BCA3-4264-882F-0B5B0D538269}"/>
    <cellStyle name="Note 5 7 14" xfId="35110" xr:uid="{23FA956D-38F6-4BAB-8F42-82EC24D92EE8}"/>
    <cellStyle name="Note 5 7 14 2" xfId="35111" xr:uid="{E89E7CAC-945F-4414-A31E-E7AFCCAA1041}"/>
    <cellStyle name="Note 5 7 14 2 2" xfId="35112" xr:uid="{079DB889-F99E-49C5-B4C6-4148102535B4}"/>
    <cellStyle name="Note 5 7 14 3" xfId="35113" xr:uid="{9569CF90-2200-4CDA-9371-112998B945A7}"/>
    <cellStyle name="Note 5 7 15" xfId="35114" xr:uid="{79D57FD2-EF63-43C3-99F8-03B6EE126137}"/>
    <cellStyle name="Note 5 7 15 2" xfId="35115" xr:uid="{42F42ED2-D740-4E00-B0A8-16851A6BF81C}"/>
    <cellStyle name="Note 5 7 15 2 2" xfId="35116" xr:uid="{A2640A2A-28B5-43DF-BDCE-91DBC33B634B}"/>
    <cellStyle name="Note 5 7 15 3" xfId="35117" xr:uid="{25AD0707-8097-40CB-93DF-091B88410DB6}"/>
    <cellStyle name="Note 5 7 16" xfId="35118" xr:uid="{97AFA6BC-1606-4B96-90C7-3DAC4B768891}"/>
    <cellStyle name="Note 5 7 16 2" xfId="35119" xr:uid="{48F7A7FD-927F-44E5-B55A-1BC08D313A39}"/>
    <cellStyle name="Note 5 7 16 2 2" xfId="35120" xr:uid="{24F41E2A-D86B-43FA-B11B-3311B403638F}"/>
    <cellStyle name="Note 5 7 16 3" xfId="35121" xr:uid="{EDD4822D-17A3-4D38-8FC6-235C981DCFD8}"/>
    <cellStyle name="Note 5 7 17" xfId="35122" xr:uid="{57B0146A-628B-4534-A58C-834ABBBF1FA2}"/>
    <cellStyle name="Note 5 7 17 2" xfId="35123" xr:uid="{611123AE-0D28-47D6-B123-CADE5A8694BD}"/>
    <cellStyle name="Note 5 7 17 2 2" xfId="35124" xr:uid="{92BBFAF8-1732-4185-AE2B-31C1B1D52B0F}"/>
    <cellStyle name="Note 5 7 17 3" xfId="35125" xr:uid="{BCF93603-4344-4016-B2A4-CDBDE84287B1}"/>
    <cellStyle name="Note 5 7 18" xfId="35126" xr:uid="{33CB2339-990E-4B07-B238-2CA937DA4C05}"/>
    <cellStyle name="Note 5 7 18 2" xfId="35127" xr:uid="{53741F0E-4CC0-4211-8D3E-6BC250CFD3E9}"/>
    <cellStyle name="Note 5 7 18 2 2" xfId="35128" xr:uid="{188F76C5-1AD2-4933-8908-265EC3408D7F}"/>
    <cellStyle name="Note 5 7 18 3" xfId="35129" xr:uid="{26FB9386-A818-499A-99C7-75B1B5B0F020}"/>
    <cellStyle name="Note 5 7 19" xfId="35130" xr:uid="{F7D7B438-361F-4D2A-96B5-1646999A0A5C}"/>
    <cellStyle name="Note 5 7 19 2" xfId="35131" xr:uid="{D85422EB-D584-4A18-98BD-3E16AAA58035}"/>
    <cellStyle name="Note 5 7 19 2 2" xfId="35132" xr:uid="{1C0CCFE2-3429-4313-9207-DED725E2F87C}"/>
    <cellStyle name="Note 5 7 19 3" xfId="35133" xr:uid="{E81B0CE3-B754-401A-96F4-3ED437D531EE}"/>
    <cellStyle name="Note 5 7 2" xfId="35134" xr:uid="{E9830932-9720-47A2-83E9-4D08CFAC73D3}"/>
    <cellStyle name="Note 5 7 2 2" xfId="35135" xr:uid="{8260B682-0A3F-4122-B677-BBAD8D0A5837}"/>
    <cellStyle name="Note 5 7 2 2 2" xfId="35136" xr:uid="{5C6809DA-514F-46FA-BA5B-8FBFE073C351}"/>
    <cellStyle name="Note 5 7 2 2 3" xfId="35137" xr:uid="{0349CF72-5515-4B4E-9ACF-62B04CCE99CE}"/>
    <cellStyle name="Note 5 7 2 3" xfId="35138" xr:uid="{053EE15D-FBD8-4AEC-BF52-4A2C0F334225}"/>
    <cellStyle name="Note 5 7 2 3 2" xfId="35139" xr:uid="{BD03A459-88C6-4E5F-90C7-AA81DC82821F}"/>
    <cellStyle name="Note 5 7 2 4" xfId="35140" xr:uid="{54C349D5-DC89-4B54-8E5E-8A2DD6E41A1B}"/>
    <cellStyle name="Note 5 7 20" xfId="35141" xr:uid="{CF909CAA-2049-46C2-AD9F-5FEF21464039}"/>
    <cellStyle name="Note 5 7 20 2" xfId="35142" xr:uid="{D58E9D85-A080-4E43-89A1-D13859F2F573}"/>
    <cellStyle name="Note 5 7 20 2 2" xfId="35143" xr:uid="{78BCFA3E-D6AD-457D-92B8-DFADE87487E2}"/>
    <cellStyle name="Note 5 7 20 3" xfId="35144" xr:uid="{F3A6E63A-20CA-43B9-B4A3-7E27D8C57984}"/>
    <cellStyle name="Note 5 7 21" xfId="35145" xr:uid="{BCCEE3F2-BEDD-4A23-ACB8-F8AFA5838D16}"/>
    <cellStyle name="Note 5 7 21 2" xfId="35146" xr:uid="{5CB0C7AD-9C01-42C1-B042-687133A8AEC6}"/>
    <cellStyle name="Note 5 7 22" xfId="35147" xr:uid="{374D9C4C-1F7C-44F7-8E3F-780D6B25D073}"/>
    <cellStyle name="Note 5 7 23" xfId="35148" xr:uid="{EE7D5380-E261-426F-A833-B87BAC8612B4}"/>
    <cellStyle name="Note 5 7 3" xfId="35149" xr:uid="{6C82258E-3B31-433C-8DC7-840299074FB0}"/>
    <cellStyle name="Note 5 7 3 2" xfId="35150" xr:uid="{DFB9BC0E-1822-42F8-8D2E-EA37F92DB720}"/>
    <cellStyle name="Note 5 7 3 2 2" xfId="35151" xr:uid="{427DE294-2267-4F38-93C2-A9947467867A}"/>
    <cellStyle name="Note 5 7 3 3" xfId="35152" xr:uid="{3C8290F8-7DC2-4254-B9F4-030A66EFCD86}"/>
    <cellStyle name="Note 5 7 3 4" xfId="35153" xr:uid="{E98CEDEA-E7DD-4186-9466-9F5DB1584C11}"/>
    <cellStyle name="Note 5 7 4" xfId="35154" xr:uid="{9B0BE423-F58A-4024-941D-548CB6A13942}"/>
    <cellStyle name="Note 5 7 4 2" xfId="35155" xr:uid="{24657B7E-6CD2-4AF4-B0C2-D39F2A5BC9AB}"/>
    <cellStyle name="Note 5 7 4 2 2" xfId="35156" xr:uid="{4E49F5AF-B1D1-43C8-BB9B-9711AA048D15}"/>
    <cellStyle name="Note 5 7 4 3" xfId="35157" xr:uid="{C60E1C54-4145-414D-9F3E-0250B694970C}"/>
    <cellStyle name="Note 5 7 4 4" xfId="35158" xr:uid="{4105F004-00AC-453D-B1C0-A44A8591B6BE}"/>
    <cellStyle name="Note 5 7 5" xfId="35159" xr:uid="{E2B7B397-6AA5-4944-B2E0-0182D380FE6F}"/>
    <cellStyle name="Note 5 7 5 2" xfId="35160" xr:uid="{ED365898-9600-4F2A-A25B-5C0661384598}"/>
    <cellStyle name="Note 5 7 5 2 2" xfId="35161" xr:uid="{1201B276-381F-4648-8BE1-A2DA573FBD37}"/>
    <cellStyle name="Note 5 7 5 3" xfId="35162" xr:uid="{E70D351F-228D-4389-AF68-6A0A00C8E769}"/>
    <cellStyle name="Note 5 7 6" xfId="35163" xr:uid="{855DDF46-46E0-487A-8C50-A15E737C0812}"/>
    <cellStyle name="Note 5 7 6 2" xfId="35164" xr:uid="{C212B956-191D-4144-A4F7-D2C9BD82FFD4}"/>
    <cellStyle name="Note 5 7 6 2 2" xfId="35165" xr:uid="{652ABF0E-5FED-4A36-99DD-40CCBD517DDD}"/>
    <cellStyle name="Note 5 7 6 3" xfId="35166" xr:uid="{F465646E-47FB-4222-AF6B-42EC79AE989D}"/>
    <cellStyle name="Note 5 7 7" xfId="35167" xr:uid="{B8B0F370-E58C-4EA8-8E87-8C1DA87F7C72}"/>
    <cellStyle name="Note 5 7 7 2" xfId="35168" xr:uid="{003BCFF3-27FF-4071-85DF-4546E11A89FE}"/>
    <cellStyle name="Note 5 7 7 2 2" xfId="35169" xr:uid="{5AE166CB-C833-43BB-8742-6B9BEC0703FB}"/>
    <cellStyle name="Note 5 7 7 3" xfId="35170" xr:uid="{B0FDB063-580F-407B-82B6-C11D093E81B3}"/>
    <cellStyle name="Note 5 7 8" xfId="35171" xr:uid="{DD6A5670-02B8-4E66-B068-98A45A16BB47}"/>
    <cellStyle name="Note 5 7 8 2" xfId="35172" xr:uid="{086D8E0D-6BFA-4EC0-AEBF-3E462D301EEB}"/>
    <cellStyle name="Note 5 7 8 2 2" xfId="35173" xr:uid="{C1021751-3D6C-4CC5-A300-73C8CA4DBB8E}"/>
    <cellStyle name="Note 5 7 8 3" xfId="35174" xr:uid="{D4051147-8BB8-4C07-95A4-7D600B7D717D}"/>
    <cellStyle name="Note 5 7 9" xfId="35175" xr:uid="{3FC5632C-9C76-4C5D-A7F5-E0CB8B275711}"/>
    <cellStyle name="Note 5 7 9 2" xfId="35176" xr:uid="{02C0F387-FD52-40FD-8171-E0B0262A3066}"/>
    <cellStyle name="Note 5 7 9 2 2" xfId="35177" xr:uid="{E13D021E-4B9F-4852-BE9E-F2C4DB90AF89}"/>
    <cellStyle name="Note 5 7 9 3" xfId="35178" xr:uid="{90A74871-002D-4F9C-B670-35A8B182E76A}"/>
    <cellStyle name="Note 5 8" xfId="35179" xr:uid="{07A54493-D7F8-4D66-8DAA-9C50ECEBEE8C}"/>
    <cellStyle name="Note 5 8 2" xfId="35180" xr:uid="{CEEF6264-A181-41CF-9E17-0AA9F14D81FA}"/>
    <cellStyle name="Note 5 8 2 2" xfId="35181" xr:uid="{4C727ECD-6C8E-4B9C-A9C8-7E67729EDE0D}"/>
    <cellStyle name="Note 5 8 2 3" xfId="35182" xr:uid="{9AD8C63D-B3E1-4B2D-AD67-82375A0730CD}"/>
    <cellStyle name="Note 5 8 3" xfId="35183" xr:uid="{F6AC1443-A938-4A84-822D-9198925A463C}"/>
    <cellStyle name="Note 5 8 3 2" xfId="35184" xr:uid="{B35D87A9-03D4-4231-9CE2-86ABACC31CFC}"/>
    <cellStyle name="Note 5 8 4" xfId="35185" xr:uid="{6F015ACB-72F2-4DA7-9F0A-10122D00C53C}"/>
    <cellStyle name="Note 5 9" xfId="35186" xr:uid="{A46DE025-2139-4365-86E1-91480AD63001}"/>
    <cellStyle name="Note 5 9 2" xfId="35187" xr:uid="{CF0AC3DA-6EBB-4A14-AF61-DEC3BFEEB95F}"/>
    <cellStyle name="Note 5 9 2 2" xfId="35188" xr:uid="{D79DD606-5293-4AB8-A881-D5ED6249C00E}"/>
    <cellStyle name="Note 5 9 2 3" xfId="35189" xr:uid="{8A275679-47D7-4D4A-8E0E-80C4894849CC}"/>
    <cellStyle name="Note 5 9 3" xfId="35190" xr:uid="{3057BBEF-38F5-48A8-BC8D-5D44BA7254E6}"/>
    <cellStyle name="Note 5 9 4" xfId="35191" xr:uid="{4B12A8A4-9187-4D19-9A3E-82059F75269F}"/>
    <cellStyle name="Note 6" xfId="35192" xr:uid="{8A86A321-EDB4-4573-85C0-CB0494EC0D88}"/>
    <cellStyle name="Note 6 10" xfId="35193" xr:uid="{F0D4B5CA-A567-485B-A4B0-3614B345291A}"/>
    <cellStyle name="Note 6 10 2" xfId="35194" xr:uid="{AFE22492-109D-4B2C-9127-79E7DD90B628}"/>
    <cellStyle name="Note 6 10 2 2" xfId="35195" xr:uid="{CFD42ADF-FB1F-4963-9B7A-F4164B6E131A}"/>
    <cellStyle name="Note 6 10 3" xfId="35196" xr:uid="{9063D7EA-2F21-4FD8-9DF2-549BFE8951C4}"/>
    <cellStyle name="Note 6 10 4" xfId="35197" xr:uid="{3A1AED07-C6BD-4DC4-AFE5-AAD8F5995AAE}"/>
    <cellStyle name="Note 6 11" xfId="35198" xr:uid="{5FFECFB3-1ACF-46FB-9831-E4C500DBD38F}"/>
    <cellStyle name="Note 6 11 2" xfId="35199" xr:uid="{3497F683-12BD-47D9-843C-4B18D56CF86A}"/>
    <cellStyle name="Note 6 11 2 2" xfId="35200" xr:uid="{6631AFC0-D13C-484F-8770-84C49858EAC0}"/>
    <cellStyle name="Note 6 11 3" xfId="35201" xr:uid="{E0259CF7-80C9-407F-B935-788657345131}"/>
    <cellStyle name="Note 6 12" xfId="35202" xr:uid="{672F4749-8CDD-4AB9-B7D6-6C7095EFAF07}"/>
    <cellStyle name="Note 6 12 2" xfId="35203" xr:uid="{B532BB44-49B5-457F-909E-DDAABFA56DDF}"/>
    <cellStyle name="Note 6 12 2 2" xfId="35204" xr:uid="{57FAD844-16A4-4FF5-92F2-B906D8E908EF}"/>
    <cellStyle name="Note 6 12 3" xfId="35205" xr:uid="{29A5741A-D3D7-4BAB-BAEC-D56F7785299F}"/>
    <cellStyle name="Note 6 13" xfId="35206" xr:uid="{EA46B1F0-ED3B-4117-950F-2C3EFDEE9A54}"/>
    <cellStyle name="Note 6 13 2" xfId="35207" xr:uid="{219156A7-5A26-4365-A0B7-295C2304D000}"/>
    <cellStyle name="Note 6 13 2 2" xfId="35208" xr:uid="{5AF581C2-4775-4BD4-92E2-670FDE675251}"/>
    <cellStyle name="Note 6 13 3" xfId="35209" xr:uid="{BA8E2657-F1D5-402E-8742-D720494551C2}"/>
    <cellStyle name="Note 6 14" xfId="35210" xr:uid="{49625B0E-924F-4C65-8302-1D7869BC0CE9}"/>
    <cellStyle name="Note 6 14 2" xfId="35211" xr:uid="{9CE5FB4F-A71A-4F73-B47F-CF3748764692}"/>
    <cellStyle name="Note 6 14 2 2" xfId="35212" xr:uid="{DEFFCEDD-444A-4C0D-8B87-D1ABC2E0B739}"/>
    <cellStyle name="Note 6 14 3" xfId="35213" xr:uid="{04462454-F0FE-4FBA-B715-AD9BB4A388AA}"/>
    <cellStyle name="Note 6 15" xfId="35214" xr:uid="{DD07DA98-DE3F-4267-94CB-222A37F7043C}"/>
    <cellStyle name="Note 6 15 2" xfId="35215" xr:uid="{FDB58AB1-3E5F-443F-A10E-98DAF58AF70F}"/>
    <cellStyle name="Note 6 15 2 2" xfId="35216" xr:uid="{B942DE13-3F61-4CAD-8C9D-8A81BFC41843}"/>
    <cellStyle name="Note 6 15 3" xfId="35217" xr:uid="{5F73D61C-3CF0-481E-8957-549247AF0DBB}"/>
    <cellStyle name="Note 6 16" xfId="35218" xr:uid="{E993EEBE-A579-4C25-9979-5FDC0042F92F}"/>
    <cellStyle name="Note 6 16 2" xfId="35219" xr:uid="{7A3FE112-A800-4CCB-973B-97AA65412263}"/>
    <cellStyle name="Note 6 16 2 2" xfId="35220" xr:uid="{3AC321C7-D5B5-4283-BA64-2BFF556181E7}"/>
    <cellStyle name="Note 6 16 3" xfId="35221" xr:uid="{07B4BA3E-6F1D-4178-9DF4-3520FBFA2A6F}"/>
    <cellStyle name="Note 6 17" xfId="35222" xr:uid="{B650DD41-23CB-4539-93F6-E82E8D1BD9A5}"/>
    <cellStyle name="Note 6 17 2" xfId="35223" xr:uid="{9F3500E8-2D15-47E4-B902-D26D2BE0C292}"/>
    <cellStyle name="Note 6 17 2 2" xfId="35224" xr:uid="{5B4B02B3-53D4-4078-95BB-6B6945B280C0}"/>
    <cellStyle name="Note 6 17 3" xfId="35225" xr:uid="{CDBD146E-A3D3-4DDF-AD8A-F0515E22212A}"/>
    <cellStyle name="Note 6 18" xfId="35226" xr:uid="{0E4A773C-68E7-4F07-8059-D83959214C5B}"/>
    <cellStyle name="Note 6 18 2" xfId="35227" xr:uid="{3F5DCB6B-0917-4F8B-99F8-4EA2F2558660}"/>
    <cellStyle name="Note 6 18 2 2" xfId="35228" xr:uid="{DE138242-8E80-4BA9-90F1-80411A0FD8A6}"/>
    <cellStyle name="Note 6 18 3" xfId="35229" xr:uid="{300AF73F-281E-43AA-97D0-44DCD3E258D9}"/>
    <cellStyle name="Note 6 19" xfId="35230" xr:uid="{5F77EC37-6910-4080-A6D5-D79A8A1707DC}"/>
    <cellStyle name="Note 6 19 2" xfId="35231" xr:uid="{DB5CAAA4-1340-48CE-A1C6-A10B65E9BCD3}"/>
    <cellStyle name="Note 6 19 2 2" xfId="35232" xr:uid="{83D763F3-9DE3-42AC-B5C8-FC037FC7C680}"/>
    <cellStyle name="Note 6 19 3" xfId="35233" xr:uid="{A4D1B1D6-840D-4483-B4A0-176BE5BA5C2A}"/>
    <cellStyle name="Note 6 2" xfId="35234" xr:uid="{1710B2DD-FB55-4396-A6B3-2234F36783D8}"/>
    <cellStyle name="Note 6 2 10" xfId="35235" xr:uid="{27B1BAB5-19DA-4582-BD56-C1C6832B0E4A}"/>
    <cellStyle name="Note 6 2 10 2" xfId="35236" xr:uid="{4C8C5E3E-B731-40D6-B169-5594E0CE204F}"/>
    <cellStyle name="Note 6 2 10 2 2" xfId="35237" xr:uid="{1DDD4109-CCF9-4660-821F-F3551C588684}"/>
    <cellStyle name="Note 6 2 10 3" xfId="35238" xr:uid="{B593B8A3-144E-4303-ACC7-3E87CF3CB8F3}"/>
    <cellStyle name="Note 6 2 11" xfId="35239" xr:uid="{B1BAF363-CEE8-49B3-BB17-CDAD9EF44E0D}"/>
    <cellStyle name="Note 6 2 11 2" xfId="35240" xr:uid="{D57B229E-A105-4A67-929E-E0D720219DDE}"/>
    <cellStyle name="Note 6 2 11 2 2" xfId="35241" xr:uid="{60DA1883-17B4-41BB-AF9E-6C7AF2D36A05}"/>
    <cellStyle name="Note 6 2 11 3" xfId="35242" xr:uid="{DE94F95C-FA1F-4E36-8BB7-EDD61D9A174E}"/>
    <cellStyle name="Note 6 2 12" xfId="35243" xr:uid="{5A78DD18-7155-450C-96C2-9785113C9E31}"/>
    <cellStyle name="Note 6 2 12 2" xfId="35244" xr:uid="{C1D2C713-133A-402D-8A74-08B8CC762673}"/>
    <cellStyle name="Note 6 2 12 2 2" xfId="35245" xr:uid="{F9F416C4-47F6-4C22-B2FA-D5A31D6D4088}"/>
    <cellStyle name="Note 6 2 12 3" xfId="35246" xr:uid="{085479B5-AC32-44FE-AE9F-21C51A2C008A}"/>
    <cellStyle name="Note 6 2 13" xfId="35247" xr:uid="{4E6F760A-1425-42F9-87BB-5C8FEECBA3B8}"/>
    <cellStyle name="Note 6 2 13 2" xfId="35248" xr:uid="{0EB94642-55B5-4899-B885-3FEB6F0A3F31}"/>
    <cellStyle name="Note 6 2 13 2 2" xfId="35249" xr:uid="{26588B31-FAAD-4D4D-80B3-377B59036DE6}"/>
    <cellStyle name="Note 6 2 13 3" xfId="35250" xr:uid="{66DD722C-6D0B-423B-9B64-B348F17F54BE}"/>
    <cellStyle name="Note 6 2 14" xfId="35251" xr:uid="{0A1CFE46-0166-4AA8-98F4-4B12169C2F67}"/>
    <cellStyle name="Note 6 2 14 2" xfId="35252" xr:uid="{A4F8AC91-05E7-4E80-99FC-672E07C22915}"/>
    <cellStyle name="Note 6 2 14 2 2" xfId="35253" xr:uid="{8F919CAE-7935-4A95-82DE-BB7989E7ACF5}"/>
    <cellStyle name="Note 6 2 14 3" xfId="35254" xr:uid="{36A97777-965E-4E0A-BB7B-D0BCDC7D19EF}"/>
    <cellStyle name="Note 6 2 15" xfId="35255" xr:uid="{9A855939-B657-41BD-861D-BDA4FFA4C1DF}"/>
    <cellStyle name="Note 6 2 15 2" xfId="35256" xr:uid="{1F53268C-2462-4268-B348-0633374A67EC}"/>
    <cellStyle name="Note 6 2 15 2 2" xfId="35257" xr:uid="{7B57428E-35C9-497B-80AB-0E1F925CC27C}"/>
    <cellStyle name="Note 6 2 15 3" xfId="35258" xr:uid="{21134E3D-B7E7-4987-BDB0-02191CFA9477}"/>
    <cellStyle name="Note 6 2 16" xfId="35259" xr:uid="{6B1CBC8B-88B2-419B-B4F9-E28048138B59}"/>
    <cellStyle name="Note 6 2 16 2" xfId="35260" xr:uid="{A0CB77F2-95AD-4FF2-ADFF-C9A20DD8FCFC}"/>
    <cellStyle name="Note 6 2 16 2 2" xfId="35261" xr:uid="{180AC2E7-6066-4E77-95C6-0705471C13A6}"/>
    <cellStyle name="Note 6 2 16 3" xfId="35262" xr:uid="{E8A778EA-47D9-4234-B32A-119BD4AFE922}"/>
    <cellStyle name="Note 6 2 17" xfId="35263" xr:uid="{A8A9A07B-573D-4C56-AA73-505FDD6D4C66}"/>
    <cellStyle name="Note 6 2 17 2" xfId="35264" xr:uid="{2143C111-CEEE-4E16-95C7-6AF322B0A18A}"/>
    <cellStyle name="Note 6 2 17 2 2" xfId="35265" xr:uid="{6035997C-85FA-465A-91B3-A6998E0A999A}"/>
    <cellStyle name="Note 6 2 17 3" xfId="35266" xr:uid="{0216555F-2A7B-43A9-ADCF-85452862E66D}"/>
    <cellStyle name="Note 6 2 18" xfId="35267" xr:uid="{EAFE1ED9-C76F-4AD9-A637-D42AD5D78D0A}"/>
    <cellStyle name="Note 6 2 18 2" xfId="35268" xr:uid="{F608D226-B12F-4230-BC12-8ED4BE60D81F}"/>
    <cellStyle name="Note 6 2 18 2 2" xfId="35269" xr:uid="{49B2CE4F-E29B-4EA5-80C1-AE992BC70B1E}"/>
    <cellStyle name="Note 6 2 18 3" xfId="35270" xr:uid="{E343AEAF-968A-4608-9121-FAD283BBE726}"/>
    <cellStyle name="Note 6 2 19" xfId="35271" xr:uid="{E41B76E0-DAEC-46D6-809B-9BD25F185E99}"/>
    <cellStyle name="Note 6 2 19 2" xfId="35272" xr:uid="{6D7EFAAA-8FA5-4AE3-BE07-31FA3E996705}"/>
    <cellStyle name="Note 6 2 19 2 2" xfId="35273" xr:uid="{C3CF039A-6839-4741-A29C-EF8CAD748F1F}"/>
    <cellStyle name="Note 6 2 19 3" xfId="35274" xr:uid="{BE5E8FC0-B150-46CA-9260-A55FBA5BE6CF}"/>
    <cellStyle name="Note 6 2 2" xfId="35275" xr:uid="{DFE99AF4-42B8-4F84-82D1-4E210D659DF8}"/>
    <cellStyle name="Note 6 2 2 10" xfId="35276" xr:uid="{EAE9412B-993C-4A9F-A488-60EC70FC567F}"/>
    <cellStyle name="Note 6 2 2 10 2" xfId="35277" xr:uid="{813346DB-C839-4023-BA44-B281D75190E6}"/>
    <cellStyle name="Note 6 2 2 10 2 2" xfId="35278" xr:uid="{C83FF25E-8DF4-41EA-9407-8EA16753A23F}"/>
    <cellStyle name="Note 6 2 2 10 3" xfId="35279" xr:uid="{E2C711E7-F395-43F7-9467-E6976AC628AB}"/>
    <cellStyle name="Note 6 2 2 11" xfId="35280" xr:uid="{C6B3C122-469D-43FB-8324-4BCF58E00489}"/>
    <cellStyle name="Note 6 2 2 11 2" xfId="35281" xr:uid="{9E703613-D598-418F-B9D0-52E4BA84B9D3}"/>
    <cellStyle name="Note 6 2 2 11 2 2" xfId="35282" xr:uid="{D5187C1C-CB04-43AD-921E-DCD1DDB360A7}"/>
    <cellStyle name="Note 6 2 2 11 3" xfId="35283" xr:uid="{3D170C12-1B34-4D10-9D4E-28FC98E753AD}"/>
    <cellStyle name="Note 6 2 2 12" xfId="35284" xr:uid="{4EA831F6-D1B6-4025-8999-309D67C99D50}"/>
    <cellStyle name="Note 6 2 2 12 2" xfId="35285" xr:uid="{E25254FE-933D-4A52-8290-1D91697B03F6}"/>
    <cellStyle name="Note 6 2 2 12 2 2" xfId="35286" xr:uid="{948B1EC4-ACC1-4CB4-B968-4CDEB65F79F0}"/>
    <cellStyle name="Note 6 2 2 12 3" xfId="35287" xr:uid="{DEC4417D-A2B0-4129-AAB2-79DBF7C10575}"/>
    <cellStyle name="Note 6 2 2 13" xfId="35288" xr:uid="{DFDA9286-4290-4F91-8EDC-0D043CAB121B}"/>
    <cellStyle name="Note 6 2 2 13 2" xfId="35289" xr:uid="{11A955B2-35E3-4908-A0C1-56AC4042EA69}"/>
    <cellStyle name="Note 6 2 2 13 2 2" xfId="35290" xr:uid="{EDE9F0FC-B1EA-42A4-8BC9-E2F6B69EE93E}"/>
    <cellStyle name="Note 6 2 2 13 3" xfId="35291" xr:uid="{90DAB1FF-A02B-4EF6-B809-D920C89A5B67}"/>
    <cellStyle name="Note 6 2 2 14" xfId="35292" xr:uid="{5A776AAA-135A-4452-8B58-ED94A3132521}"/>
    <cellStyle name="Note 6 2 2 14 2" xfId="35293" xr:uid="{51CC9779-468A-499B-8C8E-02CFABE89D15}"/>
    <cellStyle name="Note 6 2 2 14 2 2" xfId="35294" xr:uid="{2410EFD4-76CE-4569-95B9-53737DA0CE2E}"/>
    <cellStyle name="Note 6 2 2 14 3" xfId="35295" xr:uid="{EE05913B-B443-4AE2-BCCA-E9B37FEE6EBD}"/>
    <cellStyle name="Note 6 2 2 15" xfId="35296" xr:uid="{847A2618-2DBE-43FC-AA5C-7D70471FA51E}"/>
    <cellStyle name="Note 6 2 2 15 2" xfId="35297" xr:uid="{A4467E83-884A-41B9-A794-A81E42BA103C}"/>
    <cellStyle name="Note 6 2 2 15 2 2" xfId="35298" xr:uid="{74ACBF2B-0079-434C-AC11-F453E6A17B35}"/>
    <cellStyle name="Note 6 2 2 15 3" xfId="35299" xr:uid="{439EAB84-3A87-4BDF-B1DC-8F01B8929C1E}"/>
    <cellStyle name="Note 6 2 2 16" xfId="35300" xr:uid="{2DAE10F9-E99E-4ABE-98F3-C2253C3AC3D1}"/>
    <cellStyle name="Note 6 2 2 16 2" xfId="35301" xr:uid="{9A3070E6-284D-4C72-AFCD-CEA7DEBB134A}"/>
    <cellStyle name="Note 6 2 2 16 2 2" xfId="35302" xr:uid="{719AACC4-B0CF-4B7B-BAB3-3B59184AE900}"/>
    <cellStyle name="Note 6 2 2 16 3" xfId="35303" xr:uid="{F6D8C4DA-39DE-4803-9A90-5A32AAF2893D}"/>
    <cellStyle name="Note 6 2 2 17" xfId="35304" xr:uid="{0F0A28B6-5704-4C97-9616-31F0BFFE66E4}"/>
    <cellStyle name="Note 6 2 2 17 2" xfId="35305" xr:uid="{EB45B180-3D88-4834-8E2C-E7F0DD09B42D}"/>
    <cellStyle name="Note 6 2 2 17 2 2" xfId="35306" xr:uid="{2214886F-4A8D-4214-8ABD-3BCC1278E0A2}"/>
    <cellStyle name="Note 6 2 2 17 3" xfId="35307" xr:uid="{7C5C34EF-7F85-44FA-BD72-2E071EC8DA38}"/>
    <cellStyle name="Note 6 2 2 18" xfId="35308" xr:uid="{DFE5B03D-C43C-4468-A864-BC5A4E9DDFB4}"/>
    <cellStyle name="Note 6 2 2 18 2" xfId="35309" xr:uid="{4E2E73C7-0CC3-4DD7-B279-895603A887A2}"/>
    <cellStyle name="Note 6 2 2 18 2 2" xfId="35310" xr:uid="{A96DB433-AA36-4DE0-ADEE-CEB9C31ADDA3}"/>
    <cellStyle name="Note 6 2 2 18 3" xfId="35311" xr:uid="{EF618577-FDE0-4ACB-8F1F-97CD7F7775E2}"/>
    <cellStyle name="Note 6 2 2 19" xfId="35312" xr:uid="{14A9FA6C-2641-463A-ABBD-D8AE52AE8937}"/>
    <cellStyle name="Note 6 2 2 19 2" xfId="35313" xr:uid="{F8F58F1C-1908-4E6D-939C-04868659E8A1}"/>
    <cellStyle name="Note 6 2 2 19 2 2" xfId="35314" xr:uid="{CBB94BAB-7E2A-415A-9F27-D3F9FF695A9A}"/>
    <cellStyle name="Note 6 2 2 19 3" xfId="35315" xr:uid="{FD9C5D1A-7EEF-41DD-B714-271732A9B247}"/>
    <cellStyle name="Note 6 2 2 2" xfId="35316" xr:uid="{67435A83-A8F3-4B42-A447-36DAC56D0A72}"/>
    <cellStyle name="Note 6 2 2 2 10" xfId="35317" xr:uid="{41800244-59FC-4B3C-B4B7-963C465E8FD3}"/>
    <cellStyle name="Note 6 2 2 2 10 2" xfId="35318" xr:uid="{41169EE8-B3B0-45B6-A4F1-793F9416D62C}"/>
    <cellStyle name="Note 6 2 2 2 10 2 2" xfId="35319" xr:uid="{94D17A1A-D394-451B-967A-5B6F8724CBE2}"/>
    <cellStyle name="Note 6 2 2 2 10 3" xfId="35320" xr:uid="{C5A7B556-60D3-4061-8D61-3D8DF21056D6}"/>
    <cellStyle name="Note 6 2 2 2 11" xfId="35321" xr:uid="{AB25FA1E-E7F5-4C43-9C0C-D63E00A6AB55}"/>
    <cellStyle name="Note 6 2 2 2 11 2" xfId="35322" xr:uid="{54A48B99-8E56-497F-8DDA-018DA9C26BE3}"/>
    <cellStyle name="Note 6 2 2 2 11 2 2" xfId="35323" xr:uid="{DE77032F-2180-424B-B34A-0E8FFDACB384}"/>
    <cellStyle name="Note 6 2 2 2 11 3" xfId="35324" xr:uid="{9330E6B4-3AE1-4576-A617-5498D96DED6A}"/>
    <cellStyle name="Note 6 2 2 2 12" xfId="35325" xr:uid="{3701AF56-E214-4FC6-914E-C14129C19168}"/>
    <cellStyle name="Note 6 2 2 2 12 2" xfId="35326" xr:uid="{55D8568B-C7B1-43A2-A9D3-6CF87D535800}"/>
    <cellStyle name="Note 6 2 2 2 12 2 2" xfId="35327" xr:uid="{8DCE1F7C-93CE-4FBF-AF49-E977666D0711}"/>
    <cellStyle name="Note 6 2 2 2 12 3" xfId="35328" xr:uid="{A7210407-3168-4D19-A66F-328A3FC7C365}"/>
    <cellStyle name="Note 6 2 2 2 13" xfId="35329" xr:uid="{1CAD437C-0F5D-4D0D-8805-A52C3AEA249F}"/>
    <cellStyle name="Note 6 2 2 2 13 2" xfId="35330" xr:uid="{BBC853E2-2CF5-48F3-9812-2C25245588E6}"/>
    <cellStyle name="Note 6 2 2 2 13 2 2" xfId="35331" xr:uid="{42D949D3-176E-44D7-BD46-3350A1969B1A}"/>
    <cellStyle name="Note 6 2 2 2 13 3" xfId="35332" xr:uid="{BB5B12B5-E56C-494F-A0D1-7BA3B5DFD528}"/>
    <cellStyle name="Note 6 2 2 2 14" xfId="35333" xr:uid="{40A46E35-24CC-49C3-BD79-528AF69DC05C}"/>
    <cellStyle name="Note 6 2 2 2 14 2" xfId="35334" xr:uid="{8DDF0314-75B8-43C5-9C77-C5F6171A205A}"/>
    <cellStyle name="Note 6 2 2 2 14 2 2" xfId="35335" xr:uid="{FB2B7770-2942-4B70-9ED4-BBED19E53F14}"/>
    <cellStyle name="Note 6 2 2 2 14 3" xfId="35336" xr:uid="{E74EA150-3D4F-4FE3-AEFF-C85C6DCC9F67}"/>
    <cellStyle name="Note 6 2 2 2 15" xfId="35337" xr:uid="{94771A65-B157-484B-B407-48297B13DFD4}"/>
    <cellStyle name="Note 6 2 2 2 15 2" xfId="35338" xr:uid="{A170185D-7DF0-453C-89F1-0DB2EE1CF2AA}"/>
    <cellStyle name="Note 6 2 2 2 15 2 2" xfId="35339" xr:uid="{57782A5E-397D-453D-BBC4-765476BA53E5}"/>
    <cellStyle name="Note 6 2 2 2 15 3" xfId="35340" xr:uid="{D40275A7-A8AC-4E76-8529-4FABBE5E575B}"/>
    <cellStyle name="Note 6 2 2 2 16" xfId="35341" xr:uid="{28DCD58C-D91F-45EF-A820-043F4A401CE5}"/>
    <cellStyle name="Note 6 2 2 2 16 2" xfId="35342" xr:uid="{412E11AF-8583-41AF-9877-9807DE7F439C}"/>
    <cellStyle name="Note 6 2 2 2 16 2 2" xfId="35343" xr:uid="{6AFC410A-31FD-4C41-B648-FC17B3C09331}"/>
    <cellStyle name="Note 6 2 2 2 16 3" xfId="35344" xr:uid="{698E9D2A-6783-4149-B71E-7CAA97897F10}"/>
    <cellStyle name="Note 6 2 2 2 17" xfId="35345" xr:uid="{44F917B1-9901-4CC7-8B76-7EC3E62F25AD}"/>
    <cellStyle name="Note 6 2 2 2 17 2" xfId="35346" xr:uid="{98AD1621-DD63-4F31-8C13-F359E7E5531F}"/>
    <cellStyle name="Note 6 2 2 2 17 2 2" xfId="35347" xr:uid="{F2D57662-F7FE-4881-9E3E-6C8416DEAA03}"/>
    <cellStyle name="Note 6 2 2 2 17 3" xfId="35348" xr:uid="{5820BF06-4C73-45C5-AE7D-686E9DE98786}"/>
    <cellStyle name="Note 6 2 2 2 18" xfId="35349" xr:uid="{15A6F747-080D-45D1-9C8D-B7BC563DAE39}"/>
    <cellStyle name="Note 6 2 2 2 18 2" xfId="35350" xr:uid="{36A0D4D9-31D6-49B0-AA5E-94E182EC07AE}"/>
    <cellStyle name="Note 6 2 2 2 19" xfId="35351" xr:uid="{41122D1D-C0EF-4563-A7D1-9905F6FE42FE}"/>
    <cellStyle name="Note 6 2 2 2 2" xfId="35352" xr:uid="{F3032E20-A09A-4A09-BA3E-1B12027F1D63}"/>
    <cellStyle name="Note 6 2 2 2 2 10" xfId="35353" xr:uid="{C70CA6D7-D8C5-4A8F-86E1-54B6B05DE8D6}"/>
    <cellStyle name="Note 6 2 2 2 2 10 2" xfId="35354" xr:uid="{A5A39266-B9FF-4EBF-9FCC-D81F79EBBEA7}"/>
    <cellStyle name="Note 6 2 2 2 2 10 2 2" xfId="35355" xr:uid="{FC0A4B19-6817-45A2-B33C-426589C3A3B3}"/>
    <cellStyle name="Note 6 2 2 2 2 10 3" xfId="35356" xr:uid="{4814BE5E-22FA-49AB-85BB-B24AE4201E2A}"/>
    <cellStyle name="Note 6 2 2 2 2 11" xfId="35357" xr:uid="{2BE766E5-D28B-431D-BEF9-D5BC9CC67835}"/>
    <cellStyle name="Note 6 2 2 2 2 11 2" xfId="35358" xr:uid="{2B8CE1F9-5D37-411C-9A83-FD57670DCA7B}"/>
    <cellStyle name="Note 6 2 2 2 2 11 2 2" xfId="35359" xr:uid="{11ABEED1-CCCF-49C2-B4B6-66BF2AAD7F4E}"/>
    <cellStyle name="Note 6 2 2 2 2 11 3" xfId="35360" xr:uid="{847A708F-10F6-4598-A8A1-53E2A22EDE3F}"/>
    <cellStyle name="Note 6 2 2 2 2 12" xfId="35361" xr:uid="{010A79D7-57C8-4B05-A89F-134A42C8567D}"/>
    <cellStyle name="Note 6 2 2 2 2 12 2" xfId="35362" xr:uid="{A90BE5A4-882B-4FDF-90BB-BDFDC4528314}"/>
    <cellStyle name="Note 6 2 2 2 2 12 2 2" xfId="35363" xr:uid="{14749AC5-5A45-49A6-8CD8-ED8CE8B54E2C}"/>
    <cellStyle name="Note 6 2 2 2 2 12 3" xfId="35364" xr:uid="{8F2C74FB-F453-4AE9-8288-C00C9ECEDAFE}"/>
    <cellStyle name="Note 6 2 2 2 2 13" xfId="35365" xr:uid="{FA9DF670-0981-4F73-A77A-7A130E7B4F71}"/>
    <cellStyle name="Note 6 2 2 2 2 13 2" xfId="35366" xr:uid="{968FB5A4-0AF6-4F61-A7FE-2837F9D05C48}"/>
    <cellStyle name="Note 6 2 2 2 2 13 2 2" xfId="35367" xr:uid="{2A5F16FA-E156-4869-93CB-1410B0935B31}"/>
    <cellStyle name="Note 6 2 2 2 2 13 3" xfId="35368" xr:uid="{FF3FCD76-FFAD-4715-93D1-77EE054A3E24}"/>
    <cellStyle name="Note 6 2 2 2 2 14" xfId="35369" xr:uid="{72884EEB-C9E0-4869-8376-7EA584CA3B31}"/>
    <cellStyle name="Note 6 2 2 2 2 14 2" xfId="35370" xr:uid="{CC41C5E0-B4DF-4B6E-8E11-9A1FA7BB1CF8}"/>
    <cellStyle name="Note 6 2 2 2 2 14 2 2" xfId="35371" xr:uid="{0E224239-FE2B-47C9-9E0F-D8463C2D7C28}"/>
    <cellStyle name="Note 6 2 2 2 2 14 3" xfId="35372" xr:uid="{B5D4ED4D-8B90-4305-929A-820A68EF3FB3}"/>
    <cellStyle name="Note 6 2 2 2 2 15" xfId="35373" xr:uid="{CE958676-934F-40C4-B86E-F74B9DAA9399}"/>
    <cellStyle name="Note 6 2 2 2 2 15 2" xfId="35374" xr:uid="{43264EC3-F694-4E4B-89A6-480075A6844F}"/>
    <cellStyle name="Note 6 2 2 2 2 15 2 2" xfId="35375" xr:uid="{B73B5469-DD78-4083-9F0B-2B75CB0453AF}"/>
    <cellStyle name="Note 6 2 2 2 2 15 3" xfId="35376" xr:uid="{1C67C394-D9AD-41FF-8BEA-FBA624F1F0C5}"/>
    <cellStyle name="Note 6 2 2 2 2 16" xfId="35377" xr:uid="{F86B3EF1-58E0-4CDD-8E8C-4BE34AC6FC5E}"/>
    <cellStyle name="Note 6 2 2 2 2 16 2" xfId="35378" xr:uid="{4CF6C837-AEC6-48BA-9E80-C9E9F713EC44}"/>
    <cellStyle name="Note 6 2 2 2 2 16 2 2" xfId="35379" xr:uid="{F3552E1D-7BCB-4339-8299-5C7F5E3B3CC6}"/>
    <cellStyle name="Note 6 2 2 2 2 16 3" xfId="35380" xr:uid="{3B7962E8-41D2-4CDD-B08A-AD88252F614C}"/>
    <cellStyle name="Note 6 2 2 2 2 17" xfId="35381" xr:uid="{0966490E-C15E-408D-9AB7-E3236BE37FC4}"/>
    <cellStyle name="Note 6 2 2 2 2 17 2" xfId="35382" xr:uid="{70F65E37-555D-45E1-807A-E5EF57023E51}"/>
    <cellStyle name="Note 6 2 2 2 2 17 2 2" xfId="35383" xr:uid="{E26DFC0F-7EC9-40E7-82A4-47354D29D79D}"/>
    <cellStyle name="Note 6 2 2 2 2 17 3" xfId="35384" xr:uid="{6AEB92CD-62B8-4193-8F4C-CD258044DCFE}"/>
    <cellStyle name="Note 6 2 2 2 2 18" xfId="35385" xr:uid="{847F222D-3C80-48FE-96CB-105B25C71C63}"/>
    <cellStyle name="Note 6 2 2 2 2 18 2" xfId="35386" xr:uid="{1753299E-8E69-442E-BD9B-EDBCE008CC11}"/>
    <cellStyle name="Note 6 2 2 2 2 18 2 2" xfId="35387" xr:uid="{6BB4E251-C3D1-4001-BA3D-0FA1BE3FBF5C}"/>
    <cellStyle name="Note 6 2 2 2 2 18 3" xfId="35388" xr:uid="{4C0F92C6-5661-41DA-9C18-770F74ED19A9}"/>
    <cellStyle name="Note 6 2 2 2 2 19" xfId="35389" xr:uid="{BFB2B7CA-DDE4-42DA-A0C8-C62876340A5C}"/>
    <cellStyle name="Note 6 2 2 2 2 19 2" xfId="35390" xr:uid="{B6CF16C7-CF1B-4718-9253-EEC2415AF768}"/>
    <cellStyle name="Note 6 2 2 2 2 19 2 2" xfId="35391" xr:uid="{5948B3FF-A0EF-49D1-A9B3-2A299CA7E84D}"/>
    <cellStyle name="Note 6 2 2 2 2 19 3" xfId="35392" xr:uid="{5ADCDB14-72F7-4291-84FA-E4D867A8DBA8}"/>
    <cellStyle name="Note 6 2 2 2 2 2" xfId="35393" xr:uid="{7E66A075-C214-4327-BC32-9828885E1E03}"/>
    <cellStyle name="Note 6 2 2 2 2 2 2" xfId="35394" xr:uid="{612F3D7B-91AA-413D-88D0-4F6DE077CCB7}"/>
    <cellStyle name="Note 6 2 2 2 2 2 2 2" xfId="35395" xr:uid="{37318841-F63A-4144-BB3D-434BEECD9E37}"/>
    <cellStyle name="Note 6 2 2 2 2 2 2 3" xfId="35396" xr:uid="{64B463CC-592F-4F79-BA33-9CEDEA3379C8}"/>
    <cellStyle name="Note 6 2 2 2 2 2 3" xfId="35397" xr:uid="{404B1932-FF45-4D91-BD90-744CDCE52E8F}"/>
    <cellStyle name="Note 6 2 2 2 2 2 3 2" xfId="35398" xr:uid="{CFFB9455-1B50-450B-9130-82690FBF684B}"/>
    <cellStyle name="Note 6 2 2 2 2 2 4" xfId="35399" xr:uid="{DFD5A0AE-7B78-4717-A9FA-4525C86FF64F}"/>
    <cellStyle name="Note 6 2 2 2 2 20" xfId="35400" xr:uid="{69F31A55-9BB4-4E97-AE2B-F9A0726F0D4F}"/>
    <cellStyle name="Note 6 2 2 2 2 20 2" xfId="35401" xr:uid="{211C8EEE-481A-4E8C-A2C0-CF474D9BD640}"/>
    <cellStyle name="Note 6 2 2 2 2 20 2 2" xfId="35402" xr:uid="{A1C1ACE8-CC1B-4CCB-B272-5D574F07981C}"/>
    <cellStyle name="Note 6 2 2 2 2 20 3" xfId="35403" xr:uid="{2D4EA7AF-A3A1-469A-9587-D875A7C94E86}"/>
    <cellStyle name="Note 6 2 2 2 2 21" xfId="35404" xr:uid="{9496E730-6986-4FEB-BF99-B3D65E61883A}"/>
    <cellStyle name="Note 6 2 2 2 2 21 2" xfId="35405" xr:uid="{1C7760AC-4DA7-4800-B593-95EE3633B0CD}"/>
    <cellStyle name="Note 6 2 2 2 2 22" xfId="35406" xr:uid="{40DC038A-534A-4805-B086-492720A1E0D6}"/>
    <cellStyle name="Note 6 2 2 2 2 23" xfId="35407" xr:uid="{16685777-D688-404B-BF66-30B83968542A}"/>
    <cellStyle name="Note 6 2 2 2 2 3" xfId="35408" xr:uid="{00CA75AB-2861-40F8-95A6-86D6FFDBD994}"/>
    <cellStyle name="Note 6 2 2 2 2 3 2" xfId="35409" xr:uid="{022D2079-77DB-4AE5-A5E1-37D96FEAFA1E}"/>
    <cellStyle name="Note 6 2 2 2 2 3 2 2" xfId="35410" xr:uid="{ADE9A9B5-48BA-461C-B4D3-76E76E093863}"/>
    <cellStyle name="Note 6 2 2 2 2 3 3" xfId="35411" xr:uid="{0F0A5B74-4A49-4E6D-95D0-6392E76921A8}"/>
    <cellStyle name="Note 6 2 2 2 2 3 4" xfId="35412" xr:uid="{64E14083-E76C-4C3C-BD04-70C7B9E80A94}"/>
    <cellStyle name="Note 6 2 2 2 2 4" xfId="35413" xr:uid="{63C9255A-7F19-49BB-8011-7633A054DFC7}"/>
    <cellStyle name="Note 6 2 2 2 2 4 2" xfId="35414" xr:uid="{02989EAF-607C-431E-AB03-508282450553}"/>
    <cellStyle name="Note 6 2 2 2 2 4 2 2" xfId="35415" xr:uid="{42E1EA20-3F98-45AA-B726-0CC5C2552283}"/>
    <cellStyle name="Note 6 2 2 2 2 4 3" xfId="35416" xr:uid="{F62F5216-A596-4231-8669-6200A9502239}"/>
    <cellStyle name="Note 6 2 2 2 2 4 4" xfId="35417" xr:uid="{4A08EA5B-401B-46AB-AD6F-A0A91D31B6DA}"/>
    <cellStyle name="Note 6 2 2 2 2 5" xfId="35418" xr:uid="{E33B409E-F0E4-47E5-8415-B143CE63A1D6}"/>
    <cellStyle name="Note 6 2 2 2 2 5 2" xfId="35419" xr:uid="{4CE2A0DD-4BF0-44A1-BAC4-250E4F3F6316}"/>
    <cellStyle name="Note 6 2 2 2 2 5 2 2" xfId="35420" xr:uid="{7A4CE46F-DE40-486E-BA5E-957ED12A0F43}"/>
    <cellStyle name="Note 6 2 2 2 2 5 3" xfId="35421" xr:uid="{DBC8605A-8463-4605-89E7-DA1936F182B0}"/>
    <cellStyle name="Note 6 2 2 2 2 6" xfId="35422" xr:uid="{3DC475B8-62C7-4367-95C7-69C651620560}"/>
    <cellStyle name="Note 6 2 2 2 2 6 2" xfId="35423" xr:uid="{22BE0C05-2D36-4D51-AEF0-386D5771AC64}"/>
    <cellStyle name="Note 6 2 2 2 2 6 2 2" xfId="35424" xr:uid="{C940F9F4-F839-45CA-9C7C-214FC296884E}"/>
    <cellStyle name="Note 6 2 2 2 2 6 3" xfId="35425" xr:uid="{14AB2722-909C-4C14-9B7A-43AC2BC865DF}"/>
    <cellStyle name="Note 6 2 2 2 2 7" xfId="35426" xr:uid="{67E0B9CD-3AAA-4549-87C2-9F483B015ACF}"/>
    <cellStyle name="Note 6 2 2 2 2 7 2" xfId="35427" xr:uid="{3B181535-36CF-4318-9BC9-CCCD67A1BF19}"/>
    <cellStyle name="Note 6 2 2 2 2 7 2 2" xfId="35428" xr:uid="{488481D1-163A-4E05-909F-A5B82701E070}"/>
    <cellStyle name="Note 6 2 2 2 2 7 3" xfId="35429" xr:uid="{2F747897-FFD2-4012-9EE5-458A97B58C38}"/>
    <cellStyle name="Note 6 2 2 2 2 8" xfId="35430" xr:uid="{7C6C8AF8-B36F-460D-9C2A-82BE65BD3054}"/>
    <cellStyle name="Note 6 2 2 2 2 8 2" xfId="35431" xr:uid="{E44F211B-1054-440B-BE6E-74AD45473A13}"/>
    <cellStyle name="Note 6 2 2 2 2 8 2 2" xfId="35432" xr:uid="{039E68CD-C684-4155-96C3-E79152B34367}"/>
    <cellStyle name="Note 6 2 2 2 2 8 3" xfId="35433" xr:uid="{B081A9DD-33F3-4798-AD05-2BB4D815BFBE}"/>
    <cellStyle name="Note 6 2 2 2 2 9" xfId="35434" xr:uid="{2534E342-D67D-4A00-9FA3-9C976A0D7A4C}"/>
    <cellStyle name="Note 6 2 2 2 2 9 2" xfId="35435" xr:uid="{E024081A-A897-4788-B12D-E10962BD2330}"/>
    <cellStyle name="Note 6 2 2 2 2 9 2 2" xfId="35436" xr:uid="{CA61ED1B-B07A-4B9D-BF54-78217C780F15}"/>
    <cellStyle name="Note 6 2 2 2 2 9 3" xfId="35437" xr:uid="{71CD7496-F5CB-483D-9EE9-9AC386334398}"/>
    <cellStyle name="Note 6 2 2 2 20" xfId="35438" xr:uid="{1DF1CF75-234D-4AF4-B9E5-C9DC4E291354}"/>
    <cellStyle name="Note 6 2 2 2 3" xfId="35439" xr:uid="{86C66CDD-479E-4A6C-97BC-9F2F3B33734B}"/>
    <cellStyle name="Note 6 2 2 2 3 2" xfId="35440" xr:uid="{7F66C8D3-91E5-43A6-97E1-F533922A70FA}"/>
    <cellStyle name="Note 6 2 2 2 3 2 2" xfId="35441" xr:uid="{DEF68752-5B1C-4D3F-9A3F-8A8F0DD5D8B1}"/>
    <cellStyle name="Note 6 2 2 2 3 2 3" xfId="35442" xr:uid="{62B9F275-6F80-4E68-ACCE-63A9A521C7BC}"/>
    <cellStyle name="Note 6 2 2 2 3 3" xfId="35443" xr:uid="{C7E83863-5016-471A-B9C4-8CC320F34CC5}"/>
    <cellStyle name="Note 6 2 2 2 3 3 2" xfId="35444" xr:uid="{4717EA49-83C9-4528-91EF-3660EBD5943F}"/>
    <cellStyle name="Note 6 2 2 2 3 4" xfId="35445" xr:uid="{54C03579-EC7C-412B-80B9-CDF510534837}"/>
    <cellStyle name="Note 6 2 2 2 4" xfId="35446" xr:uid="{C1413183-7B85-4250-AA97-486E537925D2}"/>
    <cellStyle name="Note 6 2 2 2 4 2" xfId="35447" xr:uid="{B5D28556-6FAF-4C81-BE59-9DFA95D46173}"/>
    <cellStyle name="Note 6 2 2 2 4 2 2" xfId="35448" xr:uid="{57DDC0D8-BD50-446F-BB73-AA11D42620A7}"/>
    <cellStyle name="Note 6 2 2 2 4 3" xfId="35449" xr:uid="{C91CCCCA-F565-47EC-BCDE-ED8D10ABCCEC}"/>
    <cellStyle name="Note 6 2 2 2 4 4" xfId="35450" xr:uid="{BC761FF9-1759-4854-B70B-CFEB7D5918F2}"/>
    <cellStyle name="Note 6 2 2 2 5" xfId="35451" xr:uid="{9140F717-29D8-4AEE-AB10-BF463A34F809}"/>
    <cellStyle name="Note 6 2 2 2 5 2" xfId="35452" xr:uid="{C7472799-B8FB-4E22-8C52-07CAFBDD32FB}"/>
    <cellStyle name="Note 6 2 2 2 5 2 2" xfId="35453" xr:uid="{5913B640-265C-4D55-8A5B-B9E8E645AEF0}"/>
    <cellStyle name="Note 6 2 2 2 5 3" xfId="35454" xr:uid="{DC260D5E-79EB-44FD-9A1A-A0835AA2D610}"/>
    <cellStyle name="Note 6 2 2 2 5 4" xfId="35455" xr:uid="{AF71EC24-3F20-4208-9960-E7BCAED62A20}"/>
    <cellStyle name="Note 6 2 2 2 6" xfId="35456" xr:uid="{1095A452-AB54-4648-B902-0654530482B4}"/>
    <cellStyle name="Note 6 2 2 2 6 2" xfId="35457" xr:uid="{214FF60C-7372-408A-B078-C2F1F82759C6}"/>
    <cellStyle name="Note 6 2 2 2 6 2 2" xfId="35458" xr:uid="{9D7469BC-64B6-465F-8EDC-A902F318B5AD}"/>
    <cellStyle name="Note 6 2 2 2 6 3" xfId="35459" xr:uid="{D2FF32DC-9F16-4533-88DA-D1F5ED42C8A6}"/>
    <cellStyle name="Note 6 2 2 2 7" xfId="35460" xr:uid="{E320F271-C0B3-4D63-AAE2-764F3C453216}"/>
    <cellStyle name="Note 6 2 2 2 7 2" xfId="35461" xr:uid="{DCD96DE4-5FF5-42EE-8233-EB1350C1AAEE}"/>
    <cellStyle name="Note 6 2 2 2 7 2 2" xfId="35462" xr:uid="{208AF707-3E51-42F3-BA59-9A49D84526F7}"/>
    <cellStyle name="Note 6 2 2 2 7 3" xfId="35463" xr:uid="{64D66CCA-D570-49A2-B742-C9EEDDA71BA0}"/>
    <cellStyle name="Note 6 2 2 2 8" xfId="35464" xr:uid="{0ACFB525-8B41-4C0B-967D-315B6914A0F7}"/>
    <cellStyle name="Note 6 2 2 2 8 2" xfId="35465" xr:uid="{8ED36051-C553-436A-ACFB-E887CB3BFE5F}"/>
    <cellStyle name="Note 6 2 2 2 8 2 2" xfId="35466" xr:uid="{1D55FDDE-15AC-487A-8F5C-840EB437E70D}"/>
    <cellStyle name="Note 6 2 2 2 8 3" xfId="35467" xr:uid="{2808D96D-802B-402E-B87D-FB0FE458B2E7}"/>
    <cellStyle name="Note 6 2 2 2 9" xfId="35468" xr:uid="{BD0406CC-9E6C-4519-A7FC-64C8E62871BF}"/>
    <cellStyle name="Note 6 2 2 2 9 2" xfId="35469" xr:uid="{61EE7253-C45B-4CC5-A0B9-921336C31442}"/>
    <cellStyle name="Note 6 2 2 2 9 2 2" xfId="35470" xr:uid="{6010BCA4-7B77-4AFD-83BF-5E4E1AE8E228}"/>
    <cellStyle name="Note 6 2 2 2 9 3" xfId="35471" xr:uid="{EDCBCB5A-31F5-4632-AF2D-CD92D8BA389E}"/>
    <cellStyle name="Note 6 2 2 20" xfId="35472" xr:uid="{B6203652-33F3-4533-AC5C-F74810830932}"/>
    <cellStyle name="Note 6 2 2 20 2" xfId="35473" xr:uid="{E556B8A1-E117-4267-BDCB-E00145E08516}"/>
    <cellStyle name="Note 6 2 2 20 2 2" xfId="35474" xr:uid="{C265F210-44D6-42F6-9D3C-F58764D9D6AF}"/>
    <cellStyle name="Note 6 2 2 20 3" xfId="35475" xr:uid="{37021F5F-AF93-4E2B-94DB-4D3541F1716C}"/>
    <cellStyle name="Note 6 2 2 21" xfId="35476" xr:uid="{D69CB203-8AD5-4137-BE74-57D034491DFB}"/>
    <cellStyle name="Note 6 2 2 21 2" xfId="35477" xr:uid="{BF753363-5AE2-45F2-9C74-63994489555B}"/>
    <cellStyle name="Note 6 2 2 22" xfId="35478" xr:uid="{A3AC7293-A8DE-4880-A88F-D0FE87F35414}"/>
    <cellStyle name="Note 6 2 2 23" xfId="35479" xr:uid="{395EB642-1737-45C6-A0A1-6B22CA5C0016}"/>
    <cellStyle name="Note 6 2 2 3" xfId="35480" xr:uid="{7D69A961-31B2-4C9C-A93E-0B73B24A5AE3}"/>
    <cellStyle name="Note 6 2 2 3 10" xfId="35481" xr:uid="{A6A47D0D-C5AE-431E-BB96-CE115DE2A533}"/>
    <cellStyle name="Note 6 2 2 3 10 2" xfId="35482" xr:uid="{5E2040C1-1E36-4EA7-9D77-2DC312764601}"/>
    <cellStyle name="Note 6 2 2 3 10 2 2" xfId="35483" xr:uid="{0497DC5A-8FEA-4781-931C-29EDE4FAEA17}"/>
    <cellStyle name="Note 6 2 2 3 10 3" xfId="35484" xr:uid="{9B671E9B-514C-49EE-8133-F973675F9529}"/>
    <cellStyle name="Note 6 2 2 3 11" xfId="35485" xr:uid="{D83C0345-7CB8-48D0-8FCB-9430F9052C6F}"/>
    <cellStyle name="Note 6 2 2 3 11 2" xfId="35486" xr:uid="{FA5389D5-2C8B-4380-94C7-639E79643B19}"/>
    <cellStyle name="Note 6 2 2 3 11 2 2" xfId="35487" xr:uid="{05B0DC04-5904-471E-8B1C-664D589B61D4}"/>
    <cellStyle name="Note 6 2 2 3 11 3" xfId="35488" xr:uid="{C0B5830F-6F1C-43B1-9D32-2FAFECF1352E}"/>
    <cellStyle name="Note 6 2 2 3 12" xfId="35489" xr:uid="{543FB6D3-7A9A-486A-899F-74DA4306EE2E}"/>
    <cellStyle name="Note 6 2 2 3 12 2" xfId="35490" xr:uid="{F2BBBE76-4AD5-49D8-A1A6-3BA3F93606D9}"/>
    <cellStyle name="Note 6 2 2 3 12 2 2" xfId="35491" xr:uid="{4778178C-FB71-4499-AB06-77005FEBCD4B}"/>
    <cellStyle name="Note 6 2 2 3 12 3" xfId="35492" xr:uid="{FC136A28-A357-44FF-95FD-AD8C4D690BC5}"/>
    <cellStyle name="Note 6 2 2 3 13" xfId="35493" xr:uid="{AE85E6FD-60E4-4DF6-AB40-963845E2CC84}"/>
    <cellStyle name="Note 6 2 2 3 13 2" xfId="35494" xr:uid="{4D440502-7126-440D-B098-704AFFD1F2DD}"/>
    <cellStyle name="Note 6 2 2 3 13 2 2" xfId="35495" xr:uid="{74B1AAA7-AAF3-4F28-8B6C-71F6FAE3D8F0}"/>
    <cellStyle name="Note 6 2 2 3 13 3" xfId="35496" xr:uid="{4F0ECCBF-0078-41FA-91A8-C1E0ED7E50D2}"/>
    <cellStyle name="Note 6 2 2 3 14" xfId="35497" xr:uid="{9E17EF40-6192-41D0-BD8A-54E3F5BC351E}"/>
    <cellStyle name="Note 6 2 2 3 14 2" xfId="35498" xr:uid="{B5BC52DB-6C25-4D5C-ACCB-74E791D0E800}"/>
    <cellStyle name="Note 6 2 2 3 14 2 2" xfId="35499" xr:uid="{0D71AD09-697C-4205-9C66-CF866D0EC9CD}"/>
    <cellStyle name="Note 6 2 2 3 14 3" xfId="35500" xr:uid="{567350EB-30E3-4DFC-9329-608074E44CF5}"/>
    <cellStyle name="Note 6 2 2 3 15" xfId="35501" xr:uid="{B2D6AC8A-D024-49C6-AC26-CB5865AC4617}"/>
    <cellStyle name="Note 6 2 2 3 15 2" xfId="35502" xr:uid="{9242C9F8-CD01-47F9-8723-407793E43763}"/>
    <cellStyle name="Note 6 2 2 3 15 2 2" xfId="35503" xr:uid="{BE51EF6D-0C50-4B72-AF74-76FDCBAE95A2}"/>
    <cellStyle name="Note 6 2 2 3 15 3" xfId="35504" xr:uid="{2627BD6F-A25D-49F3-B08F-3D9050DC2571}"/>
    <cellStyle name="Note 6 2 2 3 16" xfId="35505" xr:uid="{95098E5F-7D9F-4FB9-9F97-F0528431F56C}"/>
    <cellStyle name="Note 6 2 2 3 16 2" xfId="35506" xr:uid="{B29375B9-AE6D-4AC8-BE5D-5BEDB56FC6DD}"/>
    <cellStyle name="Note 6 2 2 3 16 2 2" xfId="35507" xr:uid="{921CE732-190D-4345-B150-4DB62FD47109}"/>
    <cellStyle name="Note 6 2 2 3 16 3" xfId="35508" xr:uid="{EF2B860D-A452-427F-ACFE-1E1301F856F8}"/>
    <cellStyle name="Note 6 2 2 3 17" xfId="35509" xr:uid="{5BCB6406-6D15-4306-B673-AA3C29C1225C}"/>
    <cellStyle name="Note 6 2 2 3 17 2" xfId="35510" xr:uid="{166101FF-4967-4F5E-B67F-F22D6841D22C}"/>
    <cellStyle name="Note 6 2 2 3 17 2 2" xfId="35511" xr:uid="{C255146C-D84C-457D-BD33-1ABEA91437E9}"/>
    <cellStyle name="Note 6 2 2 3 17 3" xfId="35512" xr:uid="{5D8D37FB-2EFB-4F9A-A6B4-5F6557CCD517}"/>
    <cellStyle name="Note 6 2 2 3 18" xfId="35513" xr:uid="{0D9F4F6C-3E3D-49FE-9B17-541EE6FBD58D}"/>
    <cellStyle name="Note 6 2 2 3 18 2" xfId="35514" xr:uid="{377F211E-53D2-4250-9956-40FE5B77D38F}"/>
    <cellStyle name="Note 6 2 2 3 19" xfId="35515" xr:uid="{817A2731-7F05-4733-B01B-A77050479107}"/>
    <cellStyle name="Note 6 2 2 3 2" xfId="35516" xr:uid="{CAC29F7B-1C46-4BEE-9E8F-6BBAC6C77B8C}"/>
    <cellStyle name="Note 6 2 2 3 2 10" xfId="35517" xr:uid="{7C2A38C9-BF64-41E0-9E87-8DE1DC90CFEF}"/>
    <cellStyle name="Note 6 2 2 3 2 10 2" xfId="35518" xr:uid="{03334210-BFD2-481F-8803-4FC7E904437B}"/>
    <cellStyle name="Note 6 2 2 3 2 10 2 2" xfId="35519" xr:uid="{9A53386D-A837-4883-8E39-8F01267BC316}"/>
    <cellStyle name="Note 6 2 2 3 2 10 3" xfId="35520" xr:uid="{74140A51-1303-4593-B98D-FC53B07C835A}"/>
    <cellStyle name="Note 6 2 2 3 2 11" xfId="35521" xr:uid="{77DED723-F71F-4658-814F-F42DB744CAE4}"/>
    <cellStyle name="Note 6 2 2 3 2 11 2" xfId="35522" xr:uid="{47DB145C-FD7E-4503-9643-C129FE86FDCE}"/>
    <cellStyle name="Note 6 2 2 3 2 11 2 2" xfId="35523" xr:uid="{0056CDA2-9918-4C6B-99A9-758F2CB1C466}"/>
    <cellStyle name="Note 6 2 2 3 2 11 3" xfId="35524" xr:uid="{F84BEB64-A2EB-43C5-B5C3-1D9A7AE69A1D}"/>
    <cellStyle name="Note 6 2 2 3 2 12" xfId="35525" xr:uid="{140A6182-6C3F-405C-B3A5-0E13D9F31397}"/>
    <cellStyle name="Note 6 2 2 3 2 12 2" xfId="35526" xr:uid="{2A042923-BFBA-4F97-BEE4-C6AF3A59D5EE}"/>
    <cellStyle name="Note 6 2 2 3 2 12 2 2" xfId="35527" xr:uid="{D1BCE6CF-8CCC-46E9-BC0D-B56C44AE9230}"/>
    <cellStyle name="Note 6 2 2 3 2 12 3" xfId="35528" xr:uid="{1D74B578-3CC9-42BB-8FF5-1B9090D05C82}"/>
    <cellStyle name="Note 6 2 2 3 2 13" xfId="35529" xr:uid="{5712A373-41FE-41F8-BD61-55081057DFA1}"/>
    <cellStyle name="Note 6 2 2 3 2 13 2" xfId="35530" xr:uid="{D2B390CE-F4A1-45DA-A939-E6193732B309}"/>
    <cellStyle name="Note 6 2 2 3 2 13 2 2" xfId="35531" xr:uid="{6AE529A9-E145-498C-81BB-155CD4F8B2D0}"/>
    <cellStyle name="Note 6 2 2 3 2 13 3" xfId="35532" xr:uid="{79087F2C-D954-4D3D-9532-4470ACA7C8B9}"/>
    <cellStyle name="Note 6 2 2 3 2 14" xfId="35533" xr:uid="{C0F4770B-FF26-4602-A5E0-75CBEC20E7FB}"/>
    <cellStyle name="Note 6 2 2 3 2 14 2" xfId="35534" xr:uid="{650A14C3-7BAD-48D1-820E-34A476914772}"/>
    <cellStyle name="Note 6 2 2 3 2 14 2 2" xfId="35535" xr:uid="{D1A9A551-3620-4030-B0C8-60000217C753}"/>
    <cellStyle name="Note 6 2 2 3 2 14 3" xfId="35536" xr:uid="{AB653918-5337-43C6-A419-39EA18912048}"/>
    <cellStyle name="Note 6 2 2 3 2 15" xfId="35537" xr:uid="{2254BAD0-EB1E-4120-92E6-1113652E2F0F}"/>
    <cellStyle name="Note 6 2 2 3 2 15 2" xfId="35538" xr:uid="{AA24CCF3-1B42-4500-85E7-7F84FF70BFEE}"/>
    <cellStyle name="Note 6 2 2 3 2 15 2 2" xfId="35539" xr:uid="{849F18D4-A9B8-4BDD-A0AE-51C7DAEDDF30}"/>
    <cellStyle name="Note 6 2 2 3 2 15 3" xfId="35540" xr:uid="{1CCF7E5F-ABA3-4918-844A-4A5AA19DD16D}"/>
    <cellStyle name="Note 6 2 2 3 2 16" xfId="35541" xr:uid="{9A9188F3-C1B6-4C93-B5F4-4DE60FC7B72E}"/>
    <cellStyle name="Note 6 2 2 3 2 16 2" xfId="35542" xr:uid="{EE5B1F43-0972-4FC9-81A1-621DDC152B7A}"/>
    <cellStyle name="Note 6 2 2 3 2 16 2 2" xfId="35543" xr:uid="{E7D4467C-205F-4538-894F-1558A4CB90AD}"/>
    <cellStyle name="Note 6 2 2 3 2 16 3" xfId="35544" xr:uid="{ED5418A6-4DF2-4179-9446-7D9DAA19302D}"/>
    <cellStyle name="Note 6 2 2 3 2 17" xfId="35545" xr:uid="{25E67700-9EA2-4E28-9C33-2E4394405608}"/>
    <cellStyle name="Note 6 2 2 3 2 17 2" xfId="35546" xr:uid="{C0302A71-29D1-4DAA-9C9F-D2EEFE2EB802}"/>
    <cellStyle name="Note 6 2 2 3 2 17 2 2" xfId="35547" xr:uid="{89B6C9AF-2B4D-488E-8916-8097D7F4D284}"/>
    <cellStyle name="Note 6 2 2 3 2 17 3" xfId="35548" xr:uid="{0D67D752-E0F9-4E81-8326-E545D03D2BFB}"/>
    <cellStyle name="Note 6 2 2 3 2 18" xfId="35549" xr:uid="{C9365741-0535-4165-846F-F765C80AC93B}"/>
    <cellStyle name="Note 6 2 2 3 2 18 2" xfId="35550" xr:uid="{F35E8FF5-4BC3-4B4C-B234-FA7F0E0EE614}"/>
    <cellStyle name="Note 6 2 2 3 2 18 2 2" xfId="35551" xr:uid="{AB9D78BC-5430-429E-AC76-58A19590F07A}"/>
    <cellStyle name="Note 6 2 2 3 2 18 3" xfId="35552" xr:uid="{6D506E72-742B-48D6-B806-1A193E3621C8}"/>
    <cellStyle name="Note 6 2 2 3 2 19" xfId="35553" xr:uid="{B7958D79-24FA-42A6-BD0A-D3FD769E47EA}"/>
    <cellStyle name="Note 6 2 2 3 2 19 2" xfId="35554" xr:uid="{5B89D73B-C052-45FC-BB8B-D387538A78F9}"/>
    <cellStyle name="Note 6 2 2 3 2 19 2 2" xfId="35555" xr:uid="{D50B8E6C-493E-4E9D-828C-6D01701E0593}"/>
    <cellStyle name="Note 6 2 2 3 2 19 3" xfId="35556" xr:uid="{602A8E13-2FC0-4E7C-9462-6C4D084AA616}"/>
    <cellStyle name="Note 6 2 2 3 2 2" xfId="35557" xr:uid="{D0F0200C-930D-42F8-84CD-EB4E44C96DAD}"/>
    <cellStyle name="Note 6 2 2 3 2 2 2" xfId="35558" xr:uid="{89AD06BA-320A-437A-9203-8325516FEC54}"/>
    <cellStyle name="Note 6 2 2 3 2 2 2 2" xfId="35559" xr:uid="{E989DD43-AA75-4CD1-B76C-8FD69C3040B6}"/>
    <cellStyle name="Note 6 2 2 3 2 2 3" xfId="35560" xr:uid="{869834E0-6FDE-4B4B-8306-D9F30DF2B544}"/>
    <cellStyle name="Note 6 2 2 3 2 2 4" xfId="35561" xr:uid="{F28E3C3B-AF66-4DBB-AF13-8A530A4C0048}"/>
    <cellStyle name="Note 6 2 2 3 2 20" xfId="35562" xr:uid="{A5F3CC5D-2E97-41FF-AED8-065D7A0B3144}"/>
    <cellStyle name="Note 6 2 2 3 2 20 2" xfId="35563" xr:uid="{71E56EFB-CA5A-41DC-9FA1-FBD3831EEBC3}"/>
    <cellStyle name="Note 6 2 2 3 2 20 2 2" xfId="35564" xr:uid="{F4626A9C-C2BA-4EAC-9DA8-021AE2B648CA}"/>
    <cellStyle name="Note 6 2 2 3 2 20 3" xfId="35565" xr:uid="{20D2B561-A19C-4FDF-A0A2-99C8482053E4}"/>
    <cellStyle name="Note 6 2 2 3 2 21" xfId="35566" xr:uid="{157B28BA-D982-4F1F-A336-434811DBB28D}"/>
    <cellStyle name="Note 6 2 2 3 2 21 2" xfId="35567" xr:uid="{CDA3BD2A-48C9-46B9-8186-304811581204}"/>
    <cellStyle name="Note 6 2 2 3 2 22" xfId="35568" xr:uid="{438FA40B-57DE-4DE9-99A2-CC419DE2FA68}"/>
    <cellStyle name="Note 6 2 2 3 2 23" xfId="35569" xr:uid="{A18E72C9-568A-4A51-B023-E18489B8860F}"/>
    <cellStyle name="Note 6 2 2 3 2 3" xfId="35570" xr:uid="{033D8F39-7AEB-4BBB-9F4B-F3DB838B3F40}"/>
    <cellStyle name="Note 6 2 2 3 2 3 2" xfId="35571" xr:uid="{DCF2944D-BD4B-4754-ADD3-BB81A805DF39}"/>
    <cellStyle name="Note 6 2 2 3 2 3 2 2" xfId="35572" xr:uid="{FE8B0220-EAA9-474C-BF3F-CDB874775576}"/>
    <cellStyle name="Note 6 2 2 3 2 3 3" xfId="35573" xr:uid="{9CB92BD2-3B1F-466C-8CEA-EA2FC3C1EEBB}"/>
    <cellStyle name="Note 6 2 2 3 2 3 4" xfId="35574" xr:uid="{FAF8FB2E-2D7A-4786-871F-B9F393FF67DB}"/>
    <cellStyle name="Note 6 2 2 3 2 4" xfId="35575" xr:uid="{802FC257-F296-4D07-811E-70FB1DA4A80F}"/>
    <cellStyle name="Note 6 2 2 3 2 4 2" xfId="35576" xr:uid="{AFB0D6F1-1B21-4289-90A5-D31FFF0A54D0}"/>
    <cellStyle name="Note 6 2 2 3 2 4 2 2" xfId="35577" xr:uid="{AE865B35-1237-492F-8392-AC9B19C9EDD6}"/>
    <cellStyle name="Note 6 2 2 3 2 4 3" xfId="35578" xr:uid="{771913D7-17A4-49FB-BA11-38D94FB7EFC2}"/>
    <cellStyle name="Note 6 2 2 3 2 5" xfId="35579" xr:uid="{026E59DA-E29F-4456-A566-EEA8E6542383}"/>
    <cellStyle name="Note 6 2 2 3 2 5 2" xfId="35580" xr:uid="{FD78A495-F685-489E-BA39-C0F1E5B96E8C}"/>
    <cellStyle name="Note 6 2 2 3 2 5 2 2" xfId="35581" xr:uid="{10D01D0A-885C-41CD-B327-8E0BD519A3C4}"/>
    <cellStyle name="Note 6 2 2 3 2 5 3" xfId="35582" xr:uid="{083B234A-5BB3-425F-A568-272D03D5CC58}"/>
    <cellStyle name="Note 6 2 2 3 2 6" xfId="35583" xr:uid="{35A5BE4E-D33E-493E-8503-A05631E20B67}"/>
    <cellStyle name="Note 6 2 2 3 2 6 2" xfId="35584" xr:uid="{C1348A85-3E29-4191-83F2-B974E5027612}"/>
    <cellStyle name="Note 6 2 2 3 2 6 2 2" xfId="35585" xr:uid="{0FDD3003-920B-4C63-BEFD-6C95E0D70388}"/>
    <cellStyle name="Note 6 2 2 3 2 6 3" xfId="35586" xr:uid="{63050922-4C82-4030-8E01-A027057B59DC}"/>
    <cellStyle name="Note 6 2 2 3 2 7" xfId="35587" xr:uid="{05FF6864-194B-4400-8FFB-607CFEFE63AB}"/>
    <cellStyle name="Note 6 2 2 3 2 7 2" xfId="35588" xr:uid="{C6B02D71-5ACA-44BA-9513-F3E75B428403}"/>
    <cellStyle name="Note 6 2 2 3 2 7 2 2" xfId="35589" xr:uid="{CDD7DC51-9A1C-4EC2-97ED-DC31B34570FC}"/>
    <cellStyle name="Note 6 2 2 3 2 7 3" xfId="35590" xr:uid="{CE760241-B123-47F0-B551-525B5092B997}"/>
    <cellStyle name="Note 6 2 2 3 2 8" xfId="35591" xr:uid="{3FC95CEB-2BF4-45E4-92B8-1CDBB113E884}"/>
    <cellStyle name="Note 6 2 2 3 2 8 2" xfId="35592" xr:uid="{66006F44-A286-4A2B-9C25-C0544D36AB9A}"/>
    <cellStyle name="Note 6 2 2 3 2 8 2 2" xfId="35593" xr:uid="{9B71D608-696D-4780-9B62-38A24405116E}"/>
    <cellStyle name="Note 6 2 2 3 2 8 3" xfId="35594" xr:uid="{5DFB1298-D7D6-4D60-89F6-602A72838B31}"/>
    <cellStyle name="Note 6 2 2 3 2 9" xfId="35595" xr:uid="{57DEA290-C320-426B-87CA-99CB60FFDBBF}"/>
    <cellStyle name="Note 6 2 2 3 2 9 2" xfId="35596" xr:uid="{6541B2E7-3C73-4F52-8D4F-47306D90AD1F}"/>
    <cellStyle name="Note 6 2 2 3 2 9 2 2" xfId="35597" xr:uid="{F731332B-C4CE-4809-AFEC-EE03FFD3BB17}"/>
    <cellStyle name="Note 6 2 2 3 2 9 3" xfId="35598" xr:uid="{F675A8C3-FBA5-4AB8-9E0A-D44794D40553}"/>
    <cellStyle name="Note 6 2 2 3 20" xfId="35599" xr:uid="{FC7B0626-8B49-45BC-B281-ECA8C07D6B72}"/>
    <cellStyle name="Note 6 2 2 3 3" xfId="35600" xr:uid="{51535C44-4751-48DE-A041-C42E8C6ABD6A}"/>
    <cellStyle name="Note 6 2 2 3 3 2" xfId="35601" xr:uid="{2A7A020B-B7A1-4C2E-A6C5-E7B0904C666D}"/>
    <cellStyle name="Note 6 2 2 3 3 2 2" xfId="35602" xr:uid="{D9EE372E-DEE0-41EB-8F09-7B219E5683FF}"/>
    <cellStyle name="Note 6 2 2 3 3 3" xfId="35603" xr:uid="{2DAF0020-1D4A-45F3-B55A-43BECFC9A7B6}"/>
    <cellStyle name="Note 6 2 2 3 3 4" xfId="35604" xr:uid="{1EDD7E40-1D53-406A-9C65-58A5E1DE5A2A}"/>
    <cellStyle name="Note 6 2 2 3 4" xfId="35605" xr:uid="{74E6D62B-966E-40C8-8742-09E272464A10}"/>
    <cellStyle name="Note 6 2 2 3 4 2" xfId="35606" xr:uid="{A223280D-7D92-4B88-8743-E7CEDF8C1791}"/>
    <cellStyle name="Note 6 2 2 3 4 2 2" xfId="35607" xr:uid="{4E13DF0D-20DE-477B-B3A9-EAE340D768F8}"/>
    <cellStyle name="Note 6 2 2 3 4 3" xfId="35608" xr:uid="{330C077C-45F2-4827-A292-9B4A64C69372}"/>
    <cellStyle name="Note 6 2 2 3 4 4" xfId="35609" xr:uid="{0F9EE0E0-FB61-4349-9745-C8E3482C6077}"/>
    <cellStyle name="Note 6 2 2 3 5" xfId="35610" xr:uid="{37CA8311-A443-4C23-9AC4-F7F5C0852940}"/>
    <cellStyle name="Note 6 2 2 3 5 2" xfId="35611" xr:uid="{9C6E3688-80D4-4E51-B138-6B4241DAEC99}"/>
    <cellStyle name="Note 6 2 2 3 5 2 2" xfId="35612" xr:uid="{09D2578E-5BA6-42F8-A646-224902667628}"/>
    <cellStyle name="Note 6 2 2 3 5 3" xfId="35613" xr:uid="{E14CA981-298C-4540-AB02-EE9795DD6848}"/>
    <cellStyle name="Note 6 2 2 3 6" xfId="35614" xr:uid="{6E4D73E4-795B-457A-88C7-3106ADBC48B3}"/>
    <cellStyle name="Note 6 2 2 3 6 2" xfId="35615" xr:uid="{3578F986-41FC-4FB1-A00A-3AB7CFB6645D}"/>
    <cellStyle name="Note 6 2 2 3 6 2 2" xfId="35616" xr:uid="{73C1A40C-C74A-4C13-AA37-47EADEB36EC4}"/>
    <cellStyle name="Note 6 2 2 3 6 3" xfId="35617" xr:uid="{E289865A-60B8-48E2-ACE0-3681B1B478DE}"/>
    <cellStyle name="Note 6 2 2 3 7" xfId="35618" xr:uid="{839D3F96-774D-4B0B-9914-A70E2408BEF2}"/>
    <cellStyle name="Note 6 2 2 3 7 2" xfId="35619" xr:uid="{9F6B0BAA-3550-4CEB-BDE6-9C0B41A04D85}"/>
    <cellStyle name="Note 6 2 2 3 7 2 2" xfId="35620" xr:uid="{3AE14237-65CE-4AE3-9240-37896AD3A4BA}"/>
    <cellStyle name="Note 6 2 2 3 7 3" xfId="35621" xr:uid="{72A35A83-A16E-4FDB-A9AC-DD823C8F4BC2}"/>
    <cellStyle name="Note 6 2 2 3 8" xfId="35622" xr:uid="{23285E1A-C38D-423B-867E-E405AED918DC}"/>
    <cellStyle name="Note 6 2 2 3 8 2" xfId="35623" xr:uid="{CF1FA6A6-09A7-4457-A0DB-E6B6D756616A}"/>
    <cellStyle name="Note 6 2 2 3 8 2 2" xfId="35624" xr:uid="{247E0DFC-1AB9-4FFA-BA28-C69A8ECE4E86}"/>
    <cellStyle name="Note 6 2 2 3 8 3" xfId="35625" xr:uid="{CA1522A1-F4CE-4C33-970D-2F5A7170161C}"/>
    <cellStyle name="Note 6 2 2 3 9" xfId="35626" xr:uid="{CFF6E23E-57CF-4A4B-BBCB-B0B5225CB55A}"/>
    <cellStyle name="Note 6 2 2 3 9 2" xfId="35627" xr:uid="{2033075F-E995-4B2D-AB2E-C25A923CF016}"/>
    <cellStyle name="Note 6 2 2 3 9 2 2" xfId="35628" xr:uid="{D5ADD533-72E1-41EB-B3AE-3E0FB688D1BF}"/>
    <cellStyle name="Note 6 2 2 3 9 3" xfId="35629" xr:uid="{486D4CFE-47D1-4CC6-9BD0-A7B95BB844DE}"/>
    <cellStyle name="Note 6 2 2 4" xfId="35630" xr:uid="{4966BEDF-EAC1-44AE-9E3B-48E15AE4C7D3}"/>
    <cellStyle name="Note 6 2 2 4 10" xfId="35631" xr:uid="{A43A24E1-74BA-4484-93D9-B0D74ED37BC5}"/>
    <cellStyle name="Note 6 2 2 4 10 2" xfId="35632" xr:uid="{5DE64A11-65B3-45AA-88E8-6BEE5CB91207}"/>
    <cellStyle name="Note 6 2 2 4 10 2 2" xfId="35633" xr:uid="{2F3A69BD-C2D2-447F-8B65-175E3B7D3C3D}"/>
    <cellStyle name="Note 6 2 2 4 10 3" xfId="35634" xr:uid="{73EC6BD1-37F7-4F28-8127-28885217B85D}"/>
    <cellStyle name="Note 6 2 2 4 11" xfId="35635" xr:uid="{26E2F7D4-9D51-4EDE-886D-088BB8995C22}"/>
    <cellStyle name="Note 6 2 2 4 11 2" xfId="35636" xr:uid="{C1E0BE66-0DF7-4FB8-AA35-68238D2999F1}"/>
    <cellStyle name="Note 6 2 2 4 11 2 2" xfId="35637" xr:uid="{CAF3AB8D-7EFB-4E36-9B4B-D0F1262C9DCD}"/>
    <cellStyle name="Note 6 2 2 4 11 3" xfId="35638" xr:uid="{7015A726-D759-48BF-89FA-C8FC64993665}"/>
    <cellStyle name="Note 6 2 2 4 12" xfId="35639" xr:uid="{B5AA9A5C-84A8-4E82-8528-73CA91719CB4}"/>
    <cellStyle name="Note 6 2 2 4 12 2" xfId="35640" xr:uid="{2F40F1D2-88B5-4143-AD59-FB48A52EEAB0}"/>
    <cellStyle name="Note 6 2 2 4 12 2 2" xfId="35641" xr:uid="{2E5F131D-67DE-4C5D-A787-2598003A7879}"/>
    <cellStyle name="Note 6 2 2 4 12 3" xfId="35642" xr:uid="{B1321981-6843-41A8-94B1-A1DC024A8662}"/>
    <cellStyle name="Note 6 2 2 4 13" xfId="35643" xr:uid="{2686FCB7-5E42-443B-9732-122E83A76C03}"/>
    <cellStyle name="Note 6 2 2 4 13 2" xfId="35644" xr:uid="{C0A0D9CF-790D-4C9F-9759-6E743C7CB06A}"/>
    <cellStyle name="Note 6 2 2 4 13 2 2" xfId="35645" xr:uid="{B49697E2-3FBD-4852-8E48-D425C7A10FA6}"/>
    <cellStyle name="Note 6 2 2 4 13 3" xfId="35646" xr:uid="{DD26A231-9C6B-4812-8906-90F3CD962321}"/>
    <cellStyle name="Note 6 2 2 4 14" xfId="35647" xr:uid="{F499193D-50C5-4D99-8CB5-15C964FF0748}"/>
    <cellStyle name="Note 6 2 2 4 14 2" xfId="35648" xr:uid="{3AA96022-B294-4394-980F-CFAE7CB06F76}"/>
    <cellStyle name="Note 6 2 2 4 14 2 2" xfId="35649" xr:uid="{FF886FC3-8336-47EF-A4CE-1E0DEC1469E4}"/>
    <cellStyle name="Note 6 2 2 4 14 3" xfId="35650" xr:uid="{EA6740CF-2676-4545-A0FF-8D937C101555}"/>
    <cellStyle name="Note 6 2 2 4 15" xfId="35651" xr:uid="{C3F2C87A-B595-4292-8CD1-C8ECBDC3A4ED}"/>
    <cellStyle name="Note 6 2 2 4 15 2" xfId="35652" xr:uid="{CF6B1451-3378-4E03-ABD3-5080303AA15E}"/>
    <cellStyle name="Note 6 2 2 4 15 2 2" xfId="35653" xr:uid="{958E5894-3449-4055-9069-F15CEF89D0D5}"/>
    <cellStyle name="Note 6 2 2 4 15 3" xfId="35654" xr:uid="{2DC5C87C-368F-4208-8D46-96B7A7AC9576}"/>
    <cellStyle name="Note 6 2 2 4 16" xfId="35655" xr:uid="{A1360880-7BD7-4296-8CBC-DFAB4B7E89CE}"/>
    <cellStyle name="Note 6 2 2 4 16 2" xfId="35656" xr:uid="{14E21860-5545-4E7B-BB0B-7AD7C0F6D47D}"/>
    <cellStyle name="Note 6 2 2 4 16 2 2" xfId="35657" xr:uid="{46A1E1F4-594B-4FDE-B8D6-BE2FEBA7952D}"/>
    <cellStyle name="Note 6 2 2 4 16 3" xfId="35658" xr:uid="{CA370891-E5F0-4AD7-BD5D-EB634FE1FAB9}"/>
    <cellStyle name="Note 6 2 2 4 17" xfId="35659" xr:uid="{557B6BCB-EED7-44BB-8842-E98C17C52D8A}"/>
    <cellStyle name="Note 6 2 2 4 17 2" xfId="35660" xr:uid="{F2FE056A-70CF-4235-82BF-E651FBF27ABB}"/>
    <cellStyle name="Note 6 2 2 4 17 2 2" xfId="35661" xr:uid="{9221D5A4-182B-4608-BE30-6787D5A0D4F8}"/>
    <cellStyle name="Note 6 2 2 4 17 3" xfId="35662" xr:uid="{AAFA52E5-8064-4A15-A8F0-1893A4910F7D}"/>
    <cellStyle name="Note 6 2 2 4 18" xfId="35663" xr:uid="{EE336C9C-FC8C-4C06-8FBD-D156ECECF15A}"/>
    <cellStyle name="Note 6 2 2 4 18 2" xfId="35664" xr:uid="{8D2773B3-2C56-4DE9-B81A-D21E70C7FAF3}"/>
    <cellStyle name="Note 6 2 2 4 18 2 2" xfId="35665" xr:uid="{8A37B580-AB2B-4747-A414-38D001F1369C}"/>
    <cellStyle name="Note 6 2 2 4 18 3" xfId="35666" xr:uid="{210B464E-CE91-418E-A02A-C3034C2A4BE8}"/>
    <cellStyle name="Note 6 2 2 4 19" xfId="35667" xr:uid="{4FCE9085-554E-44EF-8793-F5FA7D0E46AD}"/>
    <cellStyle name="Note 6 2 2 4 19 2" xfId="35668" xr:uid="{78C3F75E-6FCD-4DCD-B002-D47321D16110}"/>
    <cellStyle name="Note 6 2 2 4 19 2 2" xfId="35669" xr:uid="{6F45FD88-29A3-46AA-9938-D2D2F7BC46A0}"/>
    <cellStyle name="Note 6 2 2 4 19 3" xfId="35670" xr:uid="{875F6699-9BC2-42B9-9983-820F791E0C97}"/>
    <cellStyle name="Note 6 2 2 4 2" xfId="35671" xr:uid="{60A37B06-E793-4F34-A62B-A4815E2E6A0F}"/>
    <cellStyle name="Note 6 2 2 4 2 10" xfId="35672" xr:uid="{DDDDEB8D-39C0-4187-881D-C4A0201C06DD}"/>
    <cellStyle name="Note 6 2 2 4 2 10 2" xfId="35673" xr:uid="{3BB2ACA9-E869-414E-8BA3-6E19C63C24BC}"/>
    <cellStyle name="Note 6 2 2 4 2 10 2 2" xfId="35674" xr:uid="{ADF65CCE-A710-48EC-8C98-C7CCD4F4130C}"/>
    <cellStyle name="Note 6 2 2 4 2 10 3" xfId="35675" xr:uid="{192BB47A-A49E-4D29-B0DD-5EB207CE09ED}"/>
    <cellStyle name="Note 6 2 2 4 2 11" xfId="35676" xr:uid="{CDC1D796-13AF-488A-91E2-7169DFCCFB2C}"/>
    <cellStyle name="Note 6 2 2 4 2 11 2" xfId="35677" xr:uid="{848BA829-58D2-43A4-AD29-70B36C0A6632}"/>
    <cellStyle name="Note 6 2 2 4 2 11 2 2" xfId="35678" xr:uid="{3DD8D4A8-B939-4219-A6EE-DD0739199DF1}"/>
    <cellStyle name="Note 6 2 2 4 2 11 3" xfId="35679" xr:uid="{CF411DCB-D619-4F34-8C7D-79282D4BEBFA}"/>
    <cellStyle name="Note 6 2 2 4 2 12" xfId="35680" xr:uid="{AB50FB4E-B67E-4597-8DB2-3A572AB626E4}"/>
    <cellStyle name="Note 6 2 2 4 2 12 2" xfId="35681" xr:uid="{8B8DEC2B-C8D6-4BA7-800E-5EEA8A5AAED0}"/>
    <cellStyle name="Note 6 2 2 4 2 12 2 2" xfId="35682" xr:uid="{28DF07A0-E196-475B-A1A1-B5188451ED63}"/>
    <cellStyle name="Note 6 2 2 4 2 12 3" xfId="35683" xr:uid="{A430B7C3-6A65-4C73-BB71-4AE092F7D722}"/>
    <cellStyle name="Note 6 2 2 4 2 13" xfId="35684" xr:uid="{E7C8F7C1-370B-408A-9971-88A09BC525AE}"/>
    <cellStyle name="Note 6 2 2 4 2 13 2" xfId="35685" xr:uid="{994F07B8-7256-46AE-8AF2-EC3662A7D71F}"/>
    <cellStyle name="Note 6 2 2 4 2 13 2 2" xfId="35686" xr:uid="{89970FB9-4353-44A9-99E3-B067B3F1656D}"/>
    <cellStyle name="Note 6 2 2 4 2 13 3" xfId="35687" xr:uid="{D89C183A-E157-475C-8641-3E78A4736B92}"/>
    <cellStyle name="Note 6 2 2 4 2 14" xfId="35688" xr:uid="{14A11782-69CB-4EC7-B0A5-1561F6898277}"/>
    <cellStyle name="Note 6 2 2 4 2 14 2" xfId="35689" xr:uid="{C8D6407B-4A98-4F1B-BF81-4630BE5B02EA}"/>
    <cellStyle name="Note 6 2 2 4 2 14 2 2" xfId="35690" xr:uid="{47C4F5BD-0250-4BE3-8449-1176F09BFBDF}"/>
    <cellStyle name="Note 6 2 2 4 2 14 3" xfId="35691" xr:uid="{3ABE7556-6100-4D90-ABB8-F626F881566A}"/>
    <cellStyle name="Note 6 2 2 4 2 15" xfId="35692" xr:uid="{15838826-9D06-4FF3-83AD-964F4606ED31}"/>
    <cellStyle name="Note 6 2 2 4 2 15 2" xfId="35693" xr:uid="{BB8B0A20-5025-4A60-96FE-FC72533F2016}"/>
    <cellStyle name="Note 6 2 2 4 2 15 2 2" xfId="35694" xr:uid="{817EC7D0-59EF-4C83-BFD1-CB7A2E8D972F}"/>
    <cellStyle name="Note 6 2 2 4 2 15 3" xfId="35695" xr:uid="{43710DFD-D04A-4552-BEEA-137B804646D6}"/>
    <cellStyle name="Note 6 2 2 4 2 16" xfId="35696" xr:uid="{502FFDC6-54A4-4FF5-BF77-A89504914EBC}"/>
    <cellStyle name="Note 6 2 2 4 2 16 2" xfId="35697" xr:uid="{42AF45DE-1EA7-4CAC-BCCC-0CE6E80FC32B}"/>
    <cellStyle name="Note 6 2 2 4 2 16 2 2" xfId="35698" xr:uid="{B5D08ED9-707A-4A88-AA81-B692E04F9426}"/>
    <cellStyle name="Note 6 2 2 4 2 16 3" xfId="35699" xr:uid="{7FD94BF3-F8F0-4D69-BA60-8BD72AFFF423}"/>
    <cellStyle name="Note 6 2 2 4 2 17" xfId="35700" xr:uid="{304BF494-418E-49BE-AF5D-A805F9297E62}"/>
    <cellStyle name="Note 6 2 2 4 2 17 2" xfId="35701" xr:uid="{86118BDE-F82E-42EC-9A49-D5CF8D15185F}"/>
    <cellStyle name="Note 6 2 2 4 2 17 2 2" xfId="35702" xr:uid="{92667DFD-7CC9-4FE8-A7E7-A08B1F26F7E7}"/>
    <cellStyle name="Note 6 2 2 4 2 17 3" xfId="35703" xr:uid="{8405A599-0E5C-471F-96C8-0DDE6F4B6613}"/>
    <cellStyle name="Note 6 2 2 4 2 18" xfId="35704" xr:uid="{7D275FD0-F872-49E9-8C56-2FB1B1E19BBB}"/>
    <cellStyle name="Note 6 2 2 4 2 18 2" xfId="35705" xr:uid="{1A912E03-7EB8-4209-8750-9C272969B2B8}"/>
    <cellStyle name="Note 6 2 2 4 2 18 2 2" xfId="35706" xr:uid="{6C27FCCC-54A4-4B95-847D-FDC73B511C34}"/>
    <cellStyle name="Note 6 2 2 4 2 18 3" xfId="35707" xr:uid="{02BE6D9A-1181-444D-A909-C2487390C2CF}"/>
    <cellStyle name="Note 6 2 2 4 2 19" xfId="35708" xr:uid="{C4830CF9-23A1-48E2-BBFF-E6B937D9A497}"/>
    <cellStyle name="Note 6 2 2 4 2 19 2" xfId="35709" xr:uid="{35C8A74B-362E-495D-BCEE-21F7BEF99380}"/>
    <cellStyle name="Note 6 2 2 4 2 19 2 2" xfId="35710" xr:uid="{AE60D817-FCFD-42C3-A736-448AC6E524FF}"/>
    <cellStyle name="Note 6 2 2 4 2 19 3" xfId="35711" xr:uid="{A1820BAD-16C1-4325-A2BD-084D3F382B43}"/>
    <cellStyle name="Note 6 2 2 4 2 2" xfId="35712" xr:uid="{A6AC187F-C213-4EA0-866D-2D4DFABD2616}"/>
    <cellStyle name="Note 6 2 2 4 2 2 2" xfId="35713" xr:uid="{35D75ED6-6CA7-4507-910B-E5ED23687EF7}"/>
    <cellStyle name="Note 6 2 2 4 2 2 2 2" xfId="35714" xr:uid="{C97E9FF1-CCCD-4E99-AC42-EDE47A73AE41}"/>
    <cellStyle name="Note 6 2 2 4 2 2 3" xfId="35715" xr:uid="{6F8D7868-FE2D-4810-A4C4-700E1AB375D7}"/>
    <cellStyle name="Note 6 2 2 4 2 2 4" xfId="35716" xr:uid="{12641A1F-5831-46B2-8ED8-86F094192AEE}"/>
    <cellStyle name="Note 6 2 2 4 2 20" xfId="35717" xr:uid="{B09D1FFC-0C15-41C1-8626-59B89DD47534}"/>
    <cellStyle name="Note 6 2 2 4 2 20 2" xfId="35718" xr:uid="{3A27841B-8A17-4B8A-9F64-F58260DED1EA}"/>
    <cellStyle name="Note 6 2 2 4 2 20 2 2" xfId="35719" xr:uid="{B8C4025D-386D-4DE5-9FE4-B517DB76E45C}"/>
    <cellStyle name="Note 6 2 2 4 2 20 3" xfId="35720" xr:uid="{CF2978D4-E0D5-45D0-95F8-662671C99151}"/>
    <cellStyle name="Note 6 2 2 4 2 21" xfId="35721" xr:uid="{0A24C458-8358-4A22-B8FA-3772AB2FD438}"/>
    <cellStyle name="Note 6 2 2 4 2 21 2" xfId="35722" xr:uid="{91749475-A3EB-499D-9990-F50846CFBEF2}"/>
    <cellStyle name="Note 6 2 2 4 2 22" xfId="35723" xr:uid="{94D06747-8A28-419E-8578-472B594A5EB2}"/>
    <cellStyle name="Note 6 2 2 4 2 23" xfId="35724" xr:uid="{058172C8-995F-4BD1-A659-5AA3C266BE43}"/>
    <cellStyle name="Note 6 2 2 4 2 3" xfId="35725" xr:uid="{083D1FBB-8112-4FDD-8686-7A5CBA216376}"/>
    <cellStyle name="Note 6 2 2 4 2 3 2" xfId="35726" xr:uid="{E8FFE329-0007-4FE0-9D8C-27A61CA807EF}"/>
    <cellStyle name="Note 6 2 2 4 2 3 2 2" xfId="35727" xr:uid="{47677DA9-6429-44DF-B726-D3A817E4C937}"/>
    <cellStyle name="Note 6 2 2 4 2 3 3" xfId="35728" xr:uid="{62FAE6AA-C7E0-495E-BEED-0B6048B9BC09}"/>
    <cellStyle name="Note 6 2 2 4 2 4" xfId="35729" xr:uid="{1E6B5653-8EB9-4E63-B65C-2F5FA516A30C}"/>
    <cellStyle name="Note 6 2 2 4 2 4 2" xfId="35730" xr:uid="{3C949E4B-A1FA-4946-8042-5427FE9E508D}"/>
    <cellStyle name="Note 6 2 2 4 2 4 2 2" xfId="35731" xr:uid="{74110323-9A90-467D-9FC2-DBFBC67A2A31}"/>
    <cellStyle name="Note 6 2 2 4 2 4 3" xfId="35732" xr:uid="{65F75BA6-F8D9-4D56-B63A-9F899716776C}"/>
    <cellStyle name="Note 6 2 2 4 2 5" xfId="35733" xr:uid="{BF39AACC-3358-4BD7-AA68-9E28DACE6177}"/>
    <cellStyle name="Note 6 2 2 4 2 5 2" xfId="35734" xr:uid="{8C912FB0-858F-4680-8D89-B338B02D9BAB}"/>
    <cellStyle name="Note 6 2 2 4 2 5 2 2" xfId="35735" xr:uid="{F8D3943A-905D-494D-A370-B25306C0A1DF}"/>
    <cellStyle name="Note 6 2 2 4 2 5 3" xfId="35736" xr:uid="{352A3890-BD00-4BA2-A538-2208A24425FC}"/>
    <cellStyle name="Note 6 2 2 4 2 6" xfId="35737" xr:uid="{306DDD50-EC18-42F6-B26D-675092A4E1E7}"/>
    <cellStyle name="Note 6 2 2 4 2 6 2" xfId="35738" xr:uid="{02864D75-AC7C-427B-884D-1B7EB9A1790A}"/>
    <cellStyle name="Note 6 2 2 4 2 6 2 2" xfId="35739" xr:uid="{8BB60FE5-6D5A-4780-845C-2E6B684EC6F2}"/>
    <cellStyle name="Note 6 2 2 4 2 6 3" xfId="35740" xr:uid="{A5FEE4F7-F706-4EF8-8EE3-A8FAC7FC4882}"/>
    <cellStyle name="Note 6 2 2 4 2 7" xfId="35741" xr:uid="{87DB6017-E67C-4F9E-8F81-B5E08AD558CD}"/>
    <cellStyle name="Note 6 2 2 4 2 7 2" xfId="35742" xr:uid="{14414184-8ABD-42D7-9518-C42776C05FC7}"/>
    <cellStyle name="Note 6 2 2 4 2 7 2 2" xfId="35743" xr:uid="{83045446-D5BC-438A-819C-93C1A112EA86}"/>
    <cellStyle name="Note 6 2 2 4 2 7 3" xfId="35744" xr:uid="{EFB6BCCC-78B7-434B-BCBB-44B3E9D1DA95}"/>
    <cellStyle name="Note 6 2 2 4 2 8" xfId="35745" xr:uid="{ACD1A79B-8D30-4BB7-8E38-BFD7F8117809}"/>
    <cellStyle name="Note 6 2 2 4 2 8 2" xfId="35746" xr:uid="{23691507-EE3A-4705-BF89-6794B95B9E23}"/>
    <cellStyle name="Note 6 2 2 4 2 8 2 2" xfId="35747" xr:uid="{A081FFFE-9F76-4727-89BD-617B31745E87}"/>
    <cellStyle name="Note 6 2 2 4 2 8 3" xfId="35748" xr:uid="{5B0A6DAB-E5A0-450C-BDFE-C3DA164800B4}"/>
    <cellStyle name="Note 6 2 2 4 2 9" xfId="35749" xr:uid="{F2D43FF1-3939-45F7-9783-6AD19D892FD9}"/>
    <cellStyle name="Note 6 2 2 4 2 9 2" xfId="35750" xr:uid="{C7DFCEFA-0760-49A8-9038-DCC646C27BE1}"/>
    <cellStyle name="Note 6 2 2 4 2 9 2 2" xfId="35751" xr:uid="{14497589-BB04-4C51-87EF-5AEF4F631DE4}"/>
    <cellStyle name="Note 6 2 2 4 2 9 3" xfId="35752" xr:uid="{929FBD39-DCB7-447D-8785-D319FFB6653C}"/>
    <cellStyle name="Note 6 2 2 4 20" xfId="35753" xr:uid="{C16B3ECD-4E1A-4E7A-B9BF-67D4F86CAA8D}"/>
    <cellStyle name="Note 6 2 2 4 20 2" xfId="35754" xr:uid="{040A8C41-7F6E-4872-8535-1141E2A3843B}"/>
    <cellStyle name="Note 6 2 2 4 20 2 2" xfId="35755" xr:uid="{25AEA1F0-3A30-4F8E-A07E-A86A9B4D4CE6}"/>
    <cellStyle name="Note 6 2 2 4 20 3" xfId="35756" xr:uid="{D923138C-79A5-4FA9-9596-D387FFF685D8}"/>
    <cellStyle name="Note 6 2 2 4 21" xfId="35757" xr:uid="{4DA18DF8-AB39-45DC-A96B-1B6515317360}"/>
    <cellStyle name="Note 6 2 2 4 21 2" xfId="35758" xr:uid="{A7E84D3F-534F-45DC-BEB2-62B77B6A0048}"/>
    <cellStyle name="Note 6 2 2 4 21 2 2" xfId="35759" xr:uid="{6ECEC937-3A5B-476E-905F-DC088E3B6F78}"/>
    <cellStyle name="Note 6 2 2 4 21 3" xfId="35760" xr:uid="{E6ABCC65-65FE-4717-BE66-FDCCBFDCB9CD}"/>
    <cellStyle name="Note 6 2 2 4 22" xfId="35761" xr:uid="{EE705BF3-78AF-4B3C-B584-DE5DE4955FF6}"/>
    <cellStyle name="Note 6 2 2 4 22 2" xfId="35762" xr:uid="{49196589-F7F1-4CDB-87B7-B46D3E74C6F9}"/>
    <cellStyle name="Note 6 2 2 4 23" xfId="35763" xr:uid="{56CD82EA-B541-41CD-9F09-BD23675D988A}"/>
    <cellStyle name="Note 6 2 2 4 24" xfId="35764" xr:uid="{973B846B-F5C7-4070-BC0C-F4551C52C2C0}"/>
    <cellStyle name="Note 6 2 2 4 3" xfId="35765" xr:uid="{47EBA19A-308D-413F-8886-5D0808D3ED7D}"/>
    <cellStyle name="Note 6 2 2 4 3 2" xfId="35766" xr:uid="{1CB68590-7B9C-423D-B8C2-EC2CC3C6738D}"/>
    <cellStyle name="Note 6 2 2 4 3 2 2" xfId="35767" xr:uid="{66AB5B28-CFD6-49E3-81DC-D3A808986452}"/>
    <cellStyle name="Note 6 2 2 4 3 3" xfId="35768" xr:uid="{F49AEC5C-84B8-4623-AD14-1F134C09E3FB}"/>
    <cellStyle name="Note 6 2 2 4 3 4" xfId="35769" xr:uid="{932E03E6-9236-49BD-B985-6B82994D9BDA}"/>
    <cellStyle name="Note 6 2 2 4 4" xfId="35770" xr:uid="{F6695C4B-9054-48FA-B646-001FCFCF2180}"/>
    <cellStyle name="Note 6 2 2 4 4 2" xfId="35771" xr:uid="{62769DFE-47DC-4DFC-B9F7-C6E5FA05ACF6}"/>
    <cellStyle name="Note 6 2 2 4 4 2 2" xfId="35772" xr:uid="{EF328542-7BD7-488D-9196-05766934F81D}"/>
    <cellStyle name="Note 6 2 2 4 4 3" xfId="35773" xr:uid="{81C24853-61CD-4B59-A2A7-6918B0EC5CA6}"/>
    <cellStyle name="Note 6 2 2 4 4 4" xfId="35774" xr:uid="{54521CDC-70AD-4D98-893E-03445ED49989}"/>
    <cellStyle name="Note 6 2 2 4 5" xfId="35775" xr:uid="{A48AA4DE-5707-440B-B00A-1BBF8B4ED16F}"/>
    <cellStyle name="Note 6 2 2 4 5 2" xfId="35776" xr:uid="{F3BD2049-F014-46FC-B477-162E1F5BE14B}"/>
    <cellStyle name="Note 6 2 2 4 5 2 2" xfId="35777" xr:uid="{BDE2650D-7080-46C9-84DC-4E49A2C50D28}"/>
    <cellStyle name="Note 6 2 2 4 5 3" xfId="35778" xr:uid="{8DB4E202-73BE-4002-942D-964195B0CBB5}"/>
    <cellStyle name="Note 6 2 2 4 6" xfId="35779" xr:uid="{620225F9-E416-40A4-B189-66D0703BCD4E}"/>
    <cellStyle name="Note 6 2 2 4 6 2" xfId="35780" xr:uid="{AEC46C89-4E6B-4131-845A-7A03B5085F61}"/>
    <cellStyle name="Note 6 2 2 4 6 2 2" xfId="35781" xr:uid="{91BE5AC3-BC24-4B2C-83A4-B042C4EBE5CE}"/>
    <cellStyle name="Note 6 2 2 4 6 3" xfId="35782" xr:uid="{7D59AF2C-6D40-44A8-B8C2-E80DD93AAF1C}"/>
    <cellStyle name="Note 6 2 2 4 7" xfId="35783" xr:uid="{3AE49080-CC5A-4B36-992F-30FEB002F74B}"/>
    <cellStyle name="Note 6 2 2 4 7 2" xfId="35784" xr:uid="{F04D6673-22C2-42AC-87F1-D7D609D209CD}"/>
    <cellStyle name="Note 6 2 2 4 7 2 2" xfId="35785" xr:uid="{B579343B-676F-4E68-8C48-EE972618308A}"/>
    <cellStyle name="Note 6 2 2 4 7 3" xfId="35786" xr:uid="{7128CDB0-A90D-4D66-A7C9-09C1152EDCA2}"/>
    <cellStyle name="Note 6 2 2 4 8" xfId="35787" xr:uid="{6016FDF6-9013-4760-A0AE-9C1D749FBF98}"/>
    <cellStyle name="Note 6 2 2 4 8 2" xfId="35788" xr:uid="{27BA8FE4-1E88-45D3-9C1C-535442030F10}"/>
    <cellStyle name="Note 6 2 2 4 8 2 2" xfId="35789" xr:uid="{9C6BDBE8-7433-4629-A48E-AC79726EDFE7}"/>
    <cellStyle name="Note 6 2 2 4 8 3" xfId="35790" xr:uid="{D2810F64-612A-4765-9FD2-61606A512C4E}"/>
    <cellStyle name="Note 6 2 2 4 9" xfId="35791" xr:uid="{BB8B7978-CD3E-4A98-89D6-567326B579F4}"/>
    <cellStyle name="Note 6 2 2 4 9 2" xfId="35792" xr:uid="{14CDB573-35BE-48D7-AC03-67F969A53D95}"/>
    <cellStyle name="Note 6 2 2 4 9 2 2" xfId="35793" xr:uid="{A910C09F-040B-4A2F-80D2-B8075324736B}"/>
    <cellStyle name="Note 6 2 2 4 9 3" xfId="35794" xr:uid="{5ED7A047-1A7B-49BD-AE18-79F589718A64}"/>
    <cellStyle name="Note 6 2 2 5" xfId="35795" xr:uid="{5DA3D234-A29B-419A-A0B5-7B315FF74B61}"/>
    <cellStyle name="Note 6 2 2 5 10" xfId="35796" xr:uid="{8D39408F-77E2-4C1E-A84F-8F552E5879CE}"/>
    <cellStyle name="Note 6 2 2 5 10 2" xfId="35797" xr:uid="{58E17FFE-3ED8-4421-8A45-918FC902724A}"/>
    <cellStyle name="Note 6 2 2 5 10 2 2" xfId="35798" xr:uid="{2E1B463C-CDE0-4A09-A12B-4A7729224C96}"/>
    <cellStyle name="Note 6 2 2 5 10 3" xfId="35799" xr:uid="{4DEDA4A8-0506-42FD-8484-9AF42EA5B832}"/>
    <cellStyle name="Note 6 2 2 5 11" xfId="35800" xr:uid="{5E009898-E5C3-418C-BA0B-C4A6E461E674}"/>
    <cellStyle name="Note 6 2 2 5 11 2" xfId="35801" xr:uid="{C3C00C74-7769-493F-8993-C2C4DD798639}"/>
    <cellStyle name="Note 6 2 2 5 11 2 2" xfId="35802" xr:uid="{3E809C8A-F310-4E56-920B-1FFA12E32120}"/>
    <cellStyle name="Note 6 2 2 5 11 3" xfId="35803" xr:uid="{A06EDCED-3FE4-488F-9ECD-A4E7769BA907}"/>
    <cellStyle name="Note 6 2 2 5 12" xfId="35804" xr:uid="{7B6C3E2F-1AE2-4ADA-8020-AC57ACAEC455}"/>
    <cellStyle name="Note 6 2 2 5 12 2" xfId="35805" xr:uid="{DF59039E-A1EF-4EAE-811B-71A7E4D5C982}"/>
    <cellStyle name="Note 6 2 2 5 12 2 2" xfId="35806" xr:uid="{F1C3B1C3-B549-4CD9-B1FD-58FE3BA217C7}"/>
    <cellStyle name="Note 6 2 2 5 12 3" xfId="35807" xr:uid="{AE61D13B-B64D-4A92-91F7-9FC537D98865}"/>
    <cellStyle name="Note 6 2 2 5 13" xfId="35808" xr:uid="{3879B8B6-8E87-4153-A5EE-F57D4FEA4F3F}"/>
    <cellStyle name="Note 6 2 2 5 13 2" xfId="35809" xr:uid="{F35AA26F-9F37-4361-B09E-BC7C7DE401C6}"/>
    <cellStyle name="Note 6 2 2 5 13 2 2" xfId="35810" xr:uid="{CF1C97BF-B8AE-452C-AA1C-42F6598D5D7F}"/>
    <cellStyle name="Note 6 2 2 5 13 3" xfId="35811" xr:uid="{A6CE3C0C-1991-464C-AC23-B8F63851A546}"/>
    <cellStyle name="Note 6 2 2 5 14" xfId="35812" xr:uid="{52D6AB9B-235C-448F-8DC2-77E08968A299}"/>
    <cellStyle name="Note 6 2 2 5 14 2" xfId="35813" xr:uid="{F2BB5C1B-8CA6-412C-808B-CB992D507B3E}"/>
    <cellStyle name="Note 6 2 2 5 14 2 2" xfId="35814" xr:uid="{3831A104-D16A-4273-B51A-40BA38F61EC8}"/>
    <cellStyle name="Note 6 2 2 5 14 3" xfId="35815" xr:uid="{87C97484-446A-4A18-A840-2CBBDB24C8AD}"/>
    <cellStyle name="Note 6 2 2 5 15" xfId="35816" xr:uid="{43A1CC3F-6B05-47AA-A0A0-56F5A8555CB1}"/>
    <cellStyle name="Note 6 2 2 5 15 2" xfId="35817" xr:uid="{016A42F7-BAA1-415B-B1AB-38907565CDC7}"/>
    <cellStyle name="Note 6 2 2 5 15 2 2" xfId="35818" xr:uid="{6F665D2F-1A3A-4474-8672-10459FBF7E35}"/>
    <cellStyle name="Note 6 2 2 5 15 3" xfId="35819" xr:uid="{7B6348E9-7CA2-466D-AC7C-C2B8C71D1CF2}"/>
    <cellStyle name="Note 6 2 2 5 16" xfId="35820" xr:uid="{173290BD-05C7-4D73-B4C8-D64012400787}"/>
    <cellStyle name="Note 6 2 2 5 16 2" xfId="35821" xr:uid="{6F40C5DF-36C2-4277-AED2-E4DA7F6293F3}"/>
    <cellStyle name="Note 6 2 2 5 16 2 2" xfId="35822" xr:uid="{B930D246-BE86-4127-9C11-6D41BFA2FD4F}"/>
    <cellStyle name="Note 6 2 2 5 16 3" xfId="35823" xr:uid="{752D6858-9E49-4586-80BE-9C8C361E6F4F}"/>
    <cellStyle name="Note 6 2 2 5 17" xfId="35824" xr:uid="{17315A88-545D-4E2A-85F8-DDFBAF09C4EF}"/>
    <cellStyle name="Note 6 2 2 5 17 2" xfId="35825" xr:uid="{8BCF567A-0FDB-4E33-9491-24B0FD545A91}"/>
    <cellStyle name="Note 6 2 2 5 17 2 2" xfId="35826" xr:uid="{769EED44-75C5-49D5-9CBC-FF3F05A5CBC9}"/>
    <cellStyle name="Note 6 2 2 5 17 3" xfId="35827" xr:uid="{FC4ED726-52F5-490D-B982-D4C13338A11F}"/>
    <cellStyle name="Note 6 2 2 5 18" xfId="35828" xr:uid="{0D1E1141-1B00-4CFA-ADDF-141D6378FB2A}"/>
    <cellStyle name="Note 6 2 2 5 18 2" xfId="35829" xr:uid="{3E20658F-E915-42F3-BA5B-BDFFC97A7E01}"/>
    <cellStyle name="Note 6 2 2 5 18 2 2" xfId="35830" xr:uid="{78F55F2C-290A-4546-A816-3CCB9D53BB1C}"/>
    <cellStyle name="Note 6 2 2 5 18 3" xfId="35831" xr:uid="{867D9484-7B94-42C4-AD1F-E1FAEA84A119}"/>
    <cellStyle name="Note 6 2 2 5 19" xfId="35832" xr:uid="{F83E7B44-A301-40C1-A918-B0F1C77C891B}"/>
    <cellStyle name="Note 6 2 2 5 19 2" xfId="35833" xr:uid="{57E8FCB7-2940-472F-9448-49BF93BBDB2F}"/>
    <cellStyle name="Note 6 2 2 5 19 2 2" xfId="35834" xr:uid="{9EDE7503-F832-4B99-BDBD-1A21EFBDCD61}"/>
    <cellStyle name="Note 6 2 2 5 19 3" xfId="35835" xr:uid="{C936C4E8-CBA3-4EDE-AB45-BB40A0731DFA}"/>
    <cellStyle name="Note 6 2 2 5 2" xfId="35836" xr:uid="{48D3524E-8216-4B56-87B3-E2B5CA0E6936}"/>
    <cellStyle name="Note 6 2 2 5 2 2" xfId="35837" xr:uid="{DD22E8B6-CB79-466A-A421-FC63258296B9}"/>
    <cellStyle name="Note 6 2 2 5 2 2 2" xfId="35838" xr:uid="{422622AD-4B5D-482C-B3DA-ED986CB586F4}"/>
    <cellStyle name="Note 6 2 2 5 2 3" xfId="35839" xr:uid="{CA99A402-4050-4A0B-809C-1D719F113B55}"/>
    <cellStyle name="Note 6 2 2 5 2 4" xfId="35840" xr:uid="{B4DF4A0D-0284-41F8-AFD6-B4B79A51C4B2}"/>
    <cellStyle name="Note 6 2 2 5 20" xfId="35841" xr:uid="{6229127B-C71C-4834-8DB2-56E81D3DF38F}"/>
    <cellStyle name="Note 6 2 2 5 20 2" xfId="35842" xr:uid="{C48DCA25-3F26-4CB5-B27D-5796F855D04D}"/>
    <cellStyle name="Note 6 2 2 5 20 2 2" xfId="35843" xr:uid="{6C98FBD3-809B-4511-ABD6-DEAF0FDED288}"/>
    <cellStyle name="Note 6 2 2 5 20 3" xfId="35844" xr:uid="{F90C357B-BCF6-4694-86E8-04AD99178123}"/>
    <cellStyle name="Note 6 2 2 5 21" xfId="35845" xr:uid="{9218C825-E21A-4C02-B77B-667789D67DDC}"/>
    <cellStyle name="Note 6 2 2 5 21 2" xfId="35846" xr:uid="{7C58F1DA-7006-4DA5-949E-10BD77CCF32B}"/>
    <cellStyle name="Note 6 2 2 5 22" xfId="35847" xr:uid="{D5CB0730-480F-4856-8084-86FA7520F9B2}"/>
    <cellStyle name="Note 6 2 2 5 23" xfId="35848" xr:uid="{E2AD07D6-90DF-4F63-887E-CB44DE131470}"/>
    <cellStyle name="Note 6 2 2 5 3" xfId="35849" xr:uid="{12FAA65D-7391-4742-BB37-173711A49FD8}"/>
    <cellStyle name="Note 6 2 2 5 3 2" xfId="35850" xr:uid="{124498D4-4182-44C6-A578-F3EDD0EBCD54}"/>
    <cellStyle name="Note 6 2 2 5 3 2 2" xfId="35851" xr:uid="{51D435C8-AC56-4409-9D1E-FF3810BF69FF}"/>
    <cellStyle name="Note 6 2 2 5 3 3" xfId="35852" xr:uid="{BDF38ED8-B2EB-4E15-AA9F-6B8EEC26AA92}"/>
    <cellStyle name="Note 6 2 2 5 4" xfId="35853" xr:uid="{9EA34F73-B284-4861-9A7E-CA5797F91CBD}"/>
    <cellStyle name="Note 6 2 2 5 4 2" xfId="35854" xr:uid="{E05CD597-3F66-4047-92AE-0B983ED76384}"/>
    <cellStyle name="Note 6 2 2 5 4 2 2" xfId="35855" xr:uid="{621B2BD8-587A-458F-9905-48F601B8BB7C}"/>
    <cellStyle name="Note 6 2 2 5 4 3" xfId="35856" xr:uid="{B2B88E53-1BAB-4C73-B3A7-4669904BB088}"/>
    <cellStyle name="Note 6 2 2 5 5" xfId="35857" xr:uid="{0FE41894-A559-48F8-88E6-8855A9D2A45E}"/>
    <cellStyle name="Note 6 2 2 5 5 2" xfId="35858" xr:uid="{14446D31-99C1-476D-A8D1-A2D53D297B88}"/>
    <cellStyle name="Note 6 2 2 5 5 2 2" xfId="35859" xr:uid="{70DF2338-DFA4-49E6-9EFF-35E5F7EDD9D2}"/>
    <cellStyle name="Note 6 2 2 5 5 3" xfId="35860" xr:uid="{776DC823-AAD2-4616-8162-CF58A3E766CF}"/>
    <cellStyle name="Note 6 2 2 5 6" xfId="35861" xr:uid="{6A6108C1-5035-44FF-9EF3-A81A3B6B3DFA}"/>
    <cellStyle name="Note 6 2 2 5 6 2" xfId="35862" xr:uid="{3ACC52A3-F187-444C-95D0-453E1E4167F5}"/>
    <cellStyle name="Note 6 2 2 5 6 2 2" xfId="35863" xr:uid="{AF6117D2-2FB8-4918-B25B-BDC38581E1D3}"/>
    <cellStyle name="Note 6 2 2 5 6 3" xfId="35864" xr:uid="{8F6233CE-D7B7-404B-B284-A86750F25B7F}"/>
    <cellStyle name="Note 6 2 2 5 7" xfId="35865" xr:uid="{B3C33E93-CD04-4DBD-B691-B25D6599A92D}"/>
    <cellStyle name="Note 6 2 2 5 7 2" xfId="35866" xr:uid="{8C618D31-3FE2-43C3-9A44-A2CB1792F0DE}"/>
    <cellStyle name="Note 6 2 2 5 7 2 2" xfId="35867" xr:uid="{411956B4-2287-4C14-AFF6-FD74D4CCF55F}"/>
    <cellStyle name="Note 6 2 2 5 7 3" xfId="35868" xr:uid="{E442224C-A9C2-419F-A9D8-EACF39D00284}"/>
    <cellStyle name="Note 6 2 2 5 8" xfId="35869" xr:uid="{4BF6A25F-9525-4B0D-B748-D553218B337A}"/>
    <cellStyle name="Note 6 2 2 5 8 2" xfId="35870" xr:uid="{1BEB00D7-5193-4160-AF13-BF9613C886F4}"/>
    <cellStyle name="Note 6 2 2 5 8 2 2" xfId="35871" xr:uid="{22FFD805-3AF8-48F0-9C0A-01C376C32753}"/>
    <cellStyle name="Note 6 2 2 5 8 3" xfId="35872" xr:uid="{65062B17-C90B-468F-BD19-C76F7FF1526E}"/>
    <cellStyle name="Note 6 2 2 5 9" xfId="35873" xr:uid="{6EA4E0A5-C3E1-45F8-9883-FC5976F548A3}"/>
    <cellStyle name="Note 6 2 2 5 9 2" xfId="35874" xr:uid="{F87DD32F-9E7B-480A-883C-C85696BA6A21}"/>
    <cellStyle name="Note 6 2 2 5 9 2 2" xfId="35875" xr:uid="{2E748F0C-880A-47A6-B116-972EA5067A4F}"/>
    <cellStyle name="Note 6 2 2 5 9 3" xfId="35876" xr:uid="{D9B53698-1410-44EE-923E-1FEBE3BAC647}"/>
    <cellStyle name="Note 6 2 2 6" xfId="35877" xr:uid="{6E756F2F-105B-4D1F-88A4-2911A697909B}"/>
    <cellStyle name="Note 6 2 2 6 2" xfId="35878" xr:uid="{487BEEE3-3511-4F1B-A0E6-EFFD72831E1C}"/>
    <cellStyle name="Note 6 2 2 6 2 2" xfId="35879" xr:uid="{2F96403C-76ED-4F7A-8530-548CE0CA5C89}"/>
    <cellStyle name="Note 6 2 2 6 3" xfId="35880" xr:uid="{E80BEB30-296F-4E47-A550-40BA5B25D9DD}"/>
    <cellStyle name="Note 6 2 2 6 4" xfId="35881" xr:uid="{9E62D6F2-8B4F-4FBB-BDF3-EF3654972E31}"/>
    <cellStyle name="Note 6 2 2 7" xfId="35882" xr:uid="{3CAFCBE6-A76F-4E62-9FE9-80983190D2B0}"/>
    <cellStyle name="Note 6 2 2 7 2" xfId="35883" xr:uid="{B98DFEDD-CAF1-428D-84DF-57B69D764058}"/>
    <cellStyle name="Note 6 2 2 7 2 2" xfId="35884" xr:uid="{6A194982-1A70-4715-BE07-9FD93BC8437E}"/>
    <cellStyle name="Note 6 2 2 7 3" xfId="35885" xr:uid="{F05EB768-7B5E-4966-8892-CC081ECA8528}"/>
    <cellStyle name="Note 6 2 2 8" xfId="35886" xr:uid="{BA3A6800-3A85-4E68-A323-979F5D5A9B91}"/>
    <cellStyle name="Note 6 2 2 8 2" xfId="35887" xr:uid="{29385517-2215-4CA9-89FA-59608B6F6995}"/>
    <cellStyle name="Note 6 2 2 8 2 2" xfId="35888" xr:uid="{79FA9775-49DA-4F4C-82C6-99FBC3D48FD1}"/>
    <cellStyle name="Note 6 2 2 8 3" xfId="35889" xr:uid="{4344D719-6A9E-4DE5-B5A9-3049E5553D8C}"/>
    <cellStyle name="Note 6 2 2 9" xfId="35890" xr:uid="{DC5A689A-A2B9-47FE-B5A6-33FFF70F7957}"/>
    <cellStyle name="Note 6 2 2 9 2" xfId="35891" xr:uid="{EFFED619-B9BD-4EE1-A70E-1A8F9481B6B4}"/>
    <cellStyle name="Note 6 2 2 9 2 2" xfId="35892" xr:uid="{1C7562D7-24BA-4182-925A-3B5655E0484E}"/>
    <cellStyle name="Note 6 2 2 9 3" xfId="35893" xr:uid="{CE7D921D-8E88-4E26-9651-00D65D7A4E19}"/>
    <cellStyle name="Note 6 2 20" xfId="35894" xr:uid="{AEBBB140-A0FA-4D7F-B1D9-123A9D9AB8E6}"/>
    <cellStyle name="Note 6 2 20 2" xfId="35895" xr:uid="{D1783F2B-CCB5-48E8-A4F0-F92B8B8708FD}"/>
    <cellStyle name="Note 6 2 20 2 2" xfId="35896" xr:uid="{ED7D3565-A791-4A63-A6B7-3108F5C060E4}"/>
    <cellStyle name="Note 6 2 20 3" xfId="35897" xr:uid="{0899DC2C-3FEB-42C1-BB11-493DF8ED16EE}"/>
    <cellStyle name="Note 6 2 21" xfId="35898" xr:uid="{A9D9F65A-174A-4001-8BDD-77DAEB299020}"/>
    <cellStyle name="Note 6 2 21 2" xfId="35899" xr:uid="{4D37D08A-D389-4B41-8A6C-1CCFC3ED21BE}"/>
    <cellStyle name="Note 6 2 21 2 2" xfId="35900" xr:uid="{2E0DEC6C-54A4-42A9-ACB3-1B43EBBDC63A}"/>
    <cellStyle name="Note 6 2 21 3" xfId="35901" xr:uid="{376EF656-B047-40C5-9075-24895CA54C16}"/>
    <cellStyle name="Note 6 2 22" xfId="35902" xr:uid="{D12DF8E6-A108-4EED-8A61-45DA92090558}"/>
    <cellStyle name="Note 6 2 22 2" xfId="35903" xr:uid="{FF9C5200-D9A0-4B22-A0E2-53A7F46FE113}"/>
    <cellStyle name="Note 6 2 23" xfId="35904" xr:uid="{6EC1C483-3309-40FF-B40A-5E6FAF7D3023}"/>
    <cellStyle name="Note 6 2 24" xfId="35905" xr:uid="{52CB6971-FBFA-4253-AEAD-7FD3CBD118D7}"/>
    <cellStyle name="Note 6 2 25" xfId="35906" xr:uid="{D2FFC6E9-3B99-44FF-980B-926FEFB0424A}"/>
    <cellStyle name="Note 6 2 26" xfId="35907" xr:uid="{D8EB8D14-BF2F-4CCB-8C32-91C38EB9FC53}"/>
    <cellStyle name="Note 6 2 27" xfId="35908" xr:uid="{CA23073F-4A2E-4A42-9F07-63FF115F516D}"/>
    <cellStyle name="Note 6 2 3" xfId="35909" xr:uid="{B3CE1355-B9B7-4123-B50C-C96D522A6603}"/>
    <cellStyle name="Note 6 2 3 10" xfId="35910" xr:uid="{A3DD931C-C687-4EBC-9D04-CE91C3BF759E}"/>
    <cellStyle name="Note 6 2 3 10 2" xfId="35911" xr:uid="{12DA60C9-6F27-4D25-9FB1-9F0B97D2CB5B}"/>
    <cellStyle name="Note 6 2 3 10 2 2" xfId="35912" xr:uid="{33CEA6A0-CF78-42B0-864A-8FB36CFC75C8}"/>
    <cellStyle name="Note 6 2 3 10 3" xfId="35913" xr:uid="{E78483A5-1087-4211-A697-AA89225183E3}"/>
    <cellStyle name="Note 6 2 3 11" xfId="35914" xr:uid="{90C62EB9-1F62-4B41-96FD-8A44D7EBF4E8}"/>
    <cellStyle name="Note 6 2 3 11 2" xfId="35915" xr:uid="{C2968EC0-C453-4F6E-A51F-3E5A73D05A4B}"/>
    <cellStyle name="Note 6 2 3 11 2 2" xfId="35916" xr:uid="{F4558B3A-A78A-4AA7-8950-C49F89DF462B}"/>
    <cellStyle name="Note 6 2 3 11 3" xfId="35917" xr:uid="{E36E13EE-F0AB-4994-807A-EF5AB42728C7}"/>
    <cellStyle name="Note 6 2 3 12" xfId="35918" xr:uid="{A37C9357-D0AF-43E8-8B0E-AD02EB2ED0EF}"/>
    <cellStyle name="Note 6 2 3 12 2" xfId="35919" xr:uid="{55F03C33-DD86-4D6F-AFF6-3D8713F35AEF}"/>
    <cellStyle name="Note 6 2 3 12 2 2" xfId="35920" xr:uid="{16144F84-E57B-4951-A91D-1A0A32930F4F}"/>
    <cellStyle name="Note 6 2 3 12 3" xfId="35921" xr:uid="{533A2DF1-0D5B-4505-92DC-759DF34FF9B3}"/>
    <cellStyle name="Note 6 2 3 13" xfId="35922" xr:uid="{2C5CAC49-8B33-46C6-BD1D-2B6C8FB62585}"/>
    <cellStyle name="Note 6 2 3 13 2" xfId="35923" xr:uid="{50A1623D-774C-43DD-8607-8B2F1CAFD42A}"/>
    <cellStyle name="Note 6 2 3 13 2 2" xfId="35924" xr:uid="{E91E1664-93ED-4623-808E-AFF9791F23AA}"/>
    <cellStyle name="Note 6 2 3 13 3" xfId="35925" xr:uid="{A64D1002-512B-4B8B-90BB-158CA9F407F1}"/>
    <cellStyle name="Note 6 2 3 14" xfId="35926" xr:uid="{3FF1EFF9-AC1A-40A2-8543-A26285815D91}"/>
    <cellStyle name="Note 6 2 3 14 2" xfId="35927" xr:uid="{8CAD351D-491A-4CD4-B090-0E58243E1477}"/>
    <cellStyle name="Note 6 2 3 14 2 2" xfId="35928" xr:uid="{ACD2B7F1-8106-490E-999D-46A80B2AF52A}"/>
    <cellStyle name="Note 6 2 3 14 3" xfId="35929" xr:uid="{C62806F8-E2CE-4051-B8FB-D216A100846E}"/>
    <cellStyle name="Note 6 2 3 15" xfId="35930" xr:uid="{8F80DB9F-AFC9-456B-B377-76207FCEFDF6}"/>
    <cellStyle name="Note 6 2 3 15 2" xfId="35931" xr:uid="{ADF2BA8D-F69C-49C1-81B8-D8A8AD77516D}"/>
    <cellStyle name="Note 6 2 3 15 2 2" xfId="35932" xr:uid="{ED1D1B0C-2A5C-4EC7-9F60-157B4AF56E9D}"/>
    <cellStyle name="Note 6 2 3 15 3" xfId="35933" xr:uid="{9CB2D56C-8FC9-4E7A-8B17-BE7B270180F7}"/>
    <cellStyle name="Note 6 2 3 16" xfId="35934" xr:uid="{C9B48C73-D405-402E-BB2D-BE323EBC7120}"/>
    <cellStyle name="Note 6 2 3 16 2" xfId="35935" xr:uid="{1F396511-3C37-4591-96B4-A69DC78AF667}"/>
    <cellStyle name="Note 6 2 3 16 2 2" xfId="35936" xr:uid="{8FDF3AEB-EACF-460A-A9F1-A9847AA5A1EC}"/>
    <cellStyle name="Note 6 2 3 16 3" xfId="35937" xr:uid="{F4C8A6F1-397D-48E4-B085-D5D6413987FF}"/>
    <cellStyle name="Note 6 2 3 17" xfId="35938" xr:uid="{FA852DFB-09A1-4DDD-A0A2-0222F5AF34BB}"/>
    <cellStyle name="Note 6 2 3 17 2" xfId="35939" xr:uid="{FD0B3ED8-AD92-4265-839E-0DE5428D4A1F}"/>
    <cellStyle name="Note 6 2 3 17 2 2" xfId="35940" xr:uid="{0D46B40C-22AF-4877-958F-FB36107F4F1B}"/>
    <cellStyle name="Note 6 2 3 17 3" xfId="35941" xr:uid="{8CDBED5B-CB4F-4C21-866E-4FC91E38603B}"/>
    <cellStyle name="Note 6 2 3 18" xfId="35942" xr:uid="{7D7B8686-E51B-4A40-9421-6618DB490513}"/>
    <cellStyle name="Note 6 2 3 18 2" xfId="35943" xr:uid="{C155E7AD-EF35-4E24-B2BC-EE087BF3FEAE}"/>
    <cellStyle name="Note 6 2 3 19" xfId="35944" xr:uid="{35885092-12FB-455C-8478-77250C4184B5}"/>
    <cellStyle name="Note 6 2 3 2" xfId="35945" xr:uid="{3D7E133F-C0DF-47C0-A47A-682E35BE699D}"/>
    <cellStyle name="Note 6 2 3 2 10" xfId="35946" xr:uid="{65074707-B5DF-4646-876B-DF6F0BC7EE3C}"/>
    <cellStyle name="Note 6 2 3 2 10 2" xfId="35947" xr:uid="{04520E13-83D4-49B5-B300-0FB94C07448F}"/>
    <cellStyle name="Note 6 2 3 2 10 2 2" xfId="35948" xr:uid="{06F1709C-7F19-4F99-90CC-A2AF350B203C}"/>
    <cellStyle name="Note 6 2 3 2 10 3" xfId="35949" xr:uid="{9587C5D2-B48A-4ECC-B47C-DC782135D5C4}"/>
    <cellStyle name="Note 6 2 3 2 11" xfId="35950" xr:uid="{1FE56303-CE7B-4A95-9B04-8BE8C35A5E9B}"/>
    <cellStyle name="Note 6 2 3 2 11 2" xfId="35951" xr:uid="{E6A9E5E2-E769-4F55-B8AC-708D6156652D}"/>
    <cellStyle name="Note 6 2 3 2 11 2 2" xfId="35952" xr:uid="{024B43CA-E4A5-42D0-923E-1014346A9FC9}"/>
    <cellStyle name="Note 6 2 3 2 11 3" xfId="35953" xr:uid="{CC1E1322-7F22-4D00-A940-4F2FAA51B700}"/>
    <cellStyle name="Note 6 2 3 2 12" xfId="35954" xr:uid="{7AC81743-4E3C-4783-8228-0AE6080EF643}"/>
    <cellStyle name="Note 6 2 3 2 12 2" xfId="35955" xr:uid="{9E6044F6-7DF9-45C2-8941-2EECE8326608}"/>
    <cellStyle name="Note 6 2 3 2 12 2 2" xfId="35956" xr:uid="{1C5BE326-1B00-41AE-AEF5-1AAC10D0F8B0}"/>
    <cellStyle name="Note 6 2 3 2 12 3" xfId="35957" xr:uid="{DF199400-2048-4893-B09D-78FC6A3C478A}"/>
    <cellStyle name="Note 6 2 3 2 13" xfId="35958" xr:uid="{4DF1DECB-2F01-4C96-BAE0-AFFA8214ABD6}"/>
    <cellStyle name="Note 6 2 3 2 13 2" xfId="35959" xr:uid="{69B5BBD3-931A-4150-8EB2-6EAD43F5A6D7}"/>
    <cellStyle name="Note 6 2 3 2 13 2 2" xfId="35960" xr:uid="{1A5CA2F1-5711-4AC9-8368-2142B520213D}"/>
    <cellStyle name="Note 6 2 3 2 13 3" xfId="35961" xr:uid="{681D30C6-CBB0-42F3-85F8-A52B94C64760}"/>
    <cellStyle name="Note 6 2 3 2 14" xfId="35962" xr:uid="{1DDEEB3A-60E5-450A-8CF1-7AE5B48752EA}"/>
    <cellStyle name="Note 6 2 3 2 14 2" xfId="35963" xr:uid="{D2FCD164-09E1-4123-829D-62D1CC9EEFAC}"/>
    <cellStyle name="Note 6 2 3 2 14 2 2" xfId="35964" xr:uid="{617DB5DF-CDF6-48F6-8CF0-C8100A2DA07B}"/>
    <cellStyle name="Note 6 2 3 2 14 3" xfId="35965" xr:uid="{E23DA549-51EB-4618-A666-F98EDE026539}"/>
    <cellStyle name="Note 6 2 3 2 15" xfId="35966" xr:uid="{F9D12CA6-CC74-4480-AE84-35DA635136E6}"/>
    <cellStyle name="Note 6 2 3 2 15 2" xfId="35967" xr:uid="{ABAB2377-607D-46B5-9DD8-CEC60AAD5172}"/>
    <cellStyle name="Note 6 2 3 2 15 2 2" xfId="35968" xr:uid="{B4768165-649B-4EC4-B641-8ECC52D1B939}"/>
    <cellStyle name="Note 6 2 3 2 15 3" xfId="35969" xr:uid="{FACBBBAD-2C7E-4E4D-BF07-BE3D0B06BF50}"/>
    <cellStyle name="Note 6 2 3 2 16" xfId="35970" xr:uid="{A1DC38E5-AF9D-470F-8486-4FF5B0682827}"/>
    <cellStyle name="Note 6 2 3 2 16 2" xfId="35971" xr:uid="{DE299507-BA75-4A92-BC70-0461A8381D13}"/>
    <cellStyle name="Note 6 2 3 2 16 2 2" xfId="35972" xr:uid="{E5A24578-8DD4-4F5F-8273-B4C8714FFA6C}"/>
    <cellStyle name="Note 6 2 3 2 16 3" xfId="35973" xr:uid="{29535DA3-C986-4375-8FDC-8FCF8AEDF6B9}"/>
    <cellStyle name="Note 6 2 3 2 17" xfId="35974" xr:uid="{106547D2-4AA6-494A-9D03-2DEAC16519ED}"/>
    <cellStyle name="Note 6 2 3 2 17 2" xfId="35975" xr:uid="{0F73CB96-EDF0-4A26-8421-0A561727E793}"/>
    <cellStyle name="Note 6 2 3 2 17 2 2" xfId="35976" xr:uid="{4B2F5300-C864-4957-9BC3-62F9EAD4E967}"/>
    <cellStyle name="Note 6 2 3 2 17 3" xfId="35977" xr:uid="{43B55BEA-700B-44A1-A834-31CB2D6A8502}"/>
    <cellStyle name="Note 6 2 3 2 18" xfId="35978" xr:uid="{38C13A4B-50C3-491B-9EA9-921D686B033A}"/>
    <cellStyle name="Note 6 2 3 2 18 2" xfId="35979" xr:uid="{722FAF4C-B6DE-42F0-869F-29704ABBDF32}"/>
    <cellStyle name="Note 6 2 3 2 18 2 2" xfId="35980" xr:uid="{612CC3AC-0D3D-4266-B045-4C6901BA981D}"/>
    <cellStyle name="Note 6 2 3 2 18 3" xfId="35981" xr:uid="{8C7E72F4-D278-4747-A9B1-93B66F146660}"/>
    <cellStyle name="Note 6 2 3 2 19" xfId="35982" xr:uid="{8F65BF84-6BE9-43CC-BD18-985E400DF959}"/>
    <cellStyle name="Note 6 2 3 2 19 2" xfId="35983" xr:uid="{2640CE7F-7BB1-4EE4-B250-1332D78F7AFA}"/>
    <cellStyle name="Note 6 2 3 2 19 2 2" xfId="35984" xr:uid="{C705D23A-817E-45DD-8FDD-CF18D7407BAA}"/>
    <cellStyle name="Note 6 2 3 2 19 3" xfId="35985" xr:uid="{D6C0F821-1C0E-4F72-A97E-AAD21C298C3A}"/>
    <cellStyle name="Note 6 2 3 2 2" xfId="35986" xr:uid="{B04725EB-4456-4C82-85F8-D308FC350C99}"/>
    <cellStyle name="Note 6 2 3 2 2 2" xfId="35987" xr:uid="{A5129B1B-19AD-486F-B49B-FF8DD28BF29E}"/>
    <cellStyle name="Note 6 2 3 2 2 2 2" xfId="35988" xr:uid="{04A6C2EF-7587-47D7-A099-D53ADF6BC792}"/>
    <cellStyle name="Note 6 2 3 2 2 2 2 2" xfId="35989" xr:uid="{15D5DBC0-E827-4808-84CF-E72D719C81D4}"/>
    <cellStyle name="Note 6 2 3 2 2 2 3" xfId="35990" xr:uid="{F3E0F138-C9E2-4B4F-B926-234507C3D453}"/>
    <cellStyle name="Note 6 2 3 2 2 2 4" xfId="35991" xr:uid="{6CE31FB6-14BE-43B7-83C1-8DA59111B92A}"/>
    <cellStyle name="Note 6 2 3 2 2 3" xfId="35992" xr:uid="{0FBBBD9D-9A2B-4B8E-9276-051DC1477179}"/>
    <cellStyle name="Note 6 2 3 2 2 3 2" xfId="35993" xr:uid="{71917500-538F-4D65-9763-8AFF4347F185}"/>
    <cellStyle name="Note 6 2 3 2 2 4" xfId="35994" xr:uid="{0CD557B9-C991-4647-B1A1-9D8E549BA625}"/>
    <cellStyle name="Note 6 2 3 2 2 5" xfId="35995" xr:uid="{9FC34FB5-0362-4F24-A41F-61786DFB2B85}"/>
    <cellStyle name="Note 6 2 3 2 20" xfId="35996" xr:uid="{FAAE5625-901E-4CF3-9037-21418F4DEBD2}"/>
    <cellStyle name="Note 6 2 3 2 20 2" xfId="35997" xr:uid="{C3564B0F-29DD-4B28-B97D-94F50F1F4C4F}"/>
    <cellStyle name="Note 6 2 3 2 20 2 2" xfId="35998" xr:uid="{E981BFFF-1F0B-4AAD-8C4D-827982B040C0}"/>
    <cellStyle name="Note 6 2 3 2 20 3" xfId="35999" xr:uid="{3C0F4EBD-A4E3-4F13-9DF7-AD955D901BF5}"/>
    <cellStyle name="Note 6 2 3 2 21" xfId="36000" xr:uid="{BCA77C32-838F-4769-8CF9-2C23C196098F}"/>
    <cellStyle name="Note 6 2 3 2 21 2" xfId="36001" xr:uid="{A74D054E-B7A2-4239-98B2-9352E91F1763}"/>
    <cellStyle name="Note 6 2 3 2 22" xfId="36002" xr:uid="{0B294B37-7023-450C-B880-91BD22D71F5E}"/>
    <cellStyle name="Note 6 2 3 2 23" xfId="36003" xr:uid="{9339E3DA-D235-4093-B7DF-33470CBAAE14}"/>
    <cellStyle name="Note 6 2 3 2 3" xfId="36004" xr:uid="{4D1447C8-1EC8-4245-9F2A-189B91933DB2}"/>
    <cellStyle name="Note 6 2 3 2 3 2" xfId="36005" xr:uid="{57860663-49B9-4429-AD87-FF8642F29A26}"/>
    <cellStyle name="Note 6 2 3 2 3 2 2" xfId="36006" xr:uid="{ED1B2DCE-5532-4C6E-BEC7-EE879CD1A21A}"/>
    <cellStyle name="Note 6 2 3 2 3 2 3" xfId="36007" xr:uid="{AAA99CBD-FE44-4895-AB2C-A2C941C13747}"/>
    <cellStyle name="Note 6 2 3 2 3 3" xfId="36008" xr:uid="{33C52DF2-2341-40A9-9093-2A9784E033C3}"/>
    <cellStyle name="Note 6 2 3 2 3 3 2" xfId="36009" xr:uid="{F564AA37-0C7A-4085-A36D-1C578013211E}"/>
    <cellStyle name="Note 6 2 3 2 3 4" xfId="36010" xr:uid="{AEB5692F-8F0A-419A-BB55-6E2142602C40}"/>
    <cellStyle name="Note 6 2 3 2 4" xfId="36011" xr:uid="{EA7C51D4-2DD8-4DAB-B5BD-40013F3C714F}"/>
    <cellStyle name="Note 6 2 3 2 4 2" xfId="36012" xr:uid="{0D05E084-299A-4362-B1BC-8764585CF1EB}"/>
    <cellStyle name="Note 6 2 3 2 4 2 2" xfId="36013" xr:uid="{4B734B2B-DBE8-4F9F-AAF4-30ADB7695D3C}"/>
    <cellStyle name="Note 6 2 3 2 4 3" xfId="36014" xr:uid="{AA6B376F-EC22-4A31-B318-93A657387390}"/>
    <cellStyle name="Note 6 2 3 2 4 4" xfId="36015" xr:uid="{E34CA765-21F3-4145-9F59-735DB4C02CED}"/>
    <cellStyle name="Note 6 2 3 2 5" xfId="36016" xr:uid="{ADE645DA-D572-4173-883C-1F3961D95C31}"/>
    <cellStyle name="Note 6 2 3 2 5 2" xfId="36017" xr:uid="{E9492201-94EA-4EE3-B07A-D9654F3B2FE9}"/>
    <cellStyle name="Note 6 2 3 2 5 2 2" xfId="36018" xr:uid="{B981EEA3-52D3-478D-BCC8-DC3BDD483D40}"/>
    <cellStyle name="Note 6 2 3 2 5 3" xfId="36019" xr:uid="{C0E1C128-28A7-4C41-85B7-FC264E18B84B}"/>
    <cellStyle name="Note 6 2 3 2 5 4" xfId="36020" xr:uid="{D26D268B-E60F-4874-BBEC-C4589C8FCB1C}"/>
    <cellStyle name="Note 6 2 3 2 6" xfId="36021" xr:uid="{9B061E91-B898-4F43-B1EF-963506A5867D}"/>
    <cellStyle name="Note 6 2 3 2 6 2" xfId="36022" xr:uid="{7AAD90AF-EE35-447A-A35B-573E3AF1A5BF}"/>
    <cellStyle name="Note 6 2 3 2 6 2 2" xfId="36023" xr:uid="{DB47D897-5A3F-4B7C-82DA-6CBBF6ABB369}"/>
    <cellStyle name="Note 6 2 3 2 6 3" xfId="36024" xr:uid="{3BB1C6E8-70A5-4E1D-925C-4963D635A012}"/>
    <cellStyle name="Note 6 2 3 2 7" xfId="36025" xr:uid="{F2C4DE88-7E63-4253-B933-167EBBB3885E}"/>
    <cellStyle name="Note 6 2 3 2 7 2" xfId="36026" xr:uid="{B26895D7-61DC-4D97-8A3C-CBF1C794851C}"/>
    <cellStyle name="Note 6 2 3 2 7 2 2" xfId="36027" xr:uid="{A3BC6DC5-A082-46A4-BF97-02FC9E5137C6}"/>
    <cellStyle name="Note 6 2 3 2 7 3" xfId="36028" xr:uid="{0EA454BA-1CA1-4CEC-9CAA-CAA35B7649D2}"/>
    <cellStyle name="Note 6 2 3 2 8" xfId="36029" xr:uid="{D245595A-79D2-45AC-8BF1-D917190513C6}"/>
    <cellStyle name="Note 6 2 3 2 8 2" xfId="36030" xr:uid="{FE32C1E0-C1C5-4897-BD59-54218F05460C}"/>
    <cellStyle name="Note 6 2 3 2 8 2 2" xfId="36031" xr:uid="{49118025-2243-4165-B457-C266FDDBED41}"/>
    <cellStyle name="Note 6 2 3 2 8 3" xfId="36032" xr:uid="{2F7F0974-93AE-4843-82A8-5EFCF8E9CCD3}"/>
    <cellStyle name="Note 6 2 3 2 9" xfId="36033" xr:uid="{FF0898CC-7844-4465-ACF7-2071F76A46AA}"/>
    <cellStyle name="Note 6 2 3 2 9 2" xfId="36034" xr:uid="{B0872C59-70A7-4349-8F3D-914034B786AD}"/>
    <cellStyle name="Note 6 2 3 2 9 2 2" xfId="36035" xr:uid="{EA288315-4B45-4E11-81F1-FEC29D61190B}"/>
    <cellStyle name="Note 6 2 3 2 9 3" xfId="36036" xr:uid="{72B2B489-2C37-4082-B03F-28D7EBFB9113}"/>
    <cellStyle name="Note 6 2 3 20" xfId="36037" xr:uid="{035E7E2C-78D8-4F32-9E8E-304D86FD7C2C}"/>
    <cellStyle name="Note 6 2 3 3" xfId="36038" xr:uid="{82D8D9CF-1426-49A8-BFF2-40E7C988F241}"/>
    <cellStyle name="Note 6 2 3 3 2" xfId="36039" xr:uid="{45DFDCAB-85D8-4E5B-911B-DAB1713E2E06}"/>
    <cellStyle name="Note 6 2 3 3 2 2" xfId="36040" xr:uid="{20B47461-955F-44F5-84B2-D3FF91DFF2AA}"/>
    <cellStyle name="Note 6 2 3 3 2 2 2" xfId="36041" xr:uid="{BF22F52E-694F-4FE0-AF73-BC26A858F21D}"/>
    <cellStyle name="Note 6 2 3 3 2 3" xfId="36042" xr:uid="{B0E15211-9E2E-49B2-8CB4-E71CF37E864E}"/>
    <cellStyle name="Note 6 2 3 3 2 4" xfId="36043" xr:uid="{8438B39B-87D3-45D6-9CA3-49E160A124E9}"/>
    <cellStyle name="Note 6 2 3 3 3" xfId="36044" xr:uid="{E2D9523A-5780-460C-AF7F-167ED492C867}"/>
    <cellStyle name="Note 6 2 3 3 3 2" xfId="36045" xr:uid="{77611382-EAC1-4EC1-AF1B-AEEEACC1222A}"/>
    <cellStyle name="Note 6 2 3 3 4" xfId="36046" xr:uid="{7A6CC623-C9C6-4F3E-880C-DC580921A2BC}"/>
    <cellStyle name="Note 6 2 3 3 5" xfId="36047" xr:uid="{E4A4B360-21B8-468C-88A8-22FE38B9552F}"/>
    <cellStyle name="Note 6 2 3 4" xfId="36048" xr:uid="{D1121491-F418-42E3-BE6F-71B62F22F09E}"/>
    <cellStyle name="Note 6 2 3 4 2" xfId="36049" xr:uid="{54D9559D-F830-414F-955F-1C756D3DCA50}"/>
    <cellStyle name="Note 6 2 3 4 2 2" xfId="36050" xr:uid="{67C01400-73E2-4342-83A0-F3AE5F198238}"/>
    <cellStyle name="Note 6 2 3 4 2 3" xfId="36051" xr:uid="{5C406F1C-6C57-45E9-87B3-E66D6FEE23B1}"/>
    <cellStyle name="Note 6 2 3 4 3" xfId="36052" xr:uid="{57AC6CA7-07C6-4CAA-96C3-216563796AF2}"/>
    <cellStyle name="Note 6 2 3 4 3 2" xfId="36053" xr:uid="{547F1922-D515-4014-8658-86901D0379C5}"/>
    <cellStyle name="Note 6 2 3 4 4" xfId="36054" xr:uid="{B687B425-87FA-42DC-8A59-499171F62DB6}"/>
    <cellStyle name="Note 6 2 3 5" xfId="36055" xr:uid="{421BD1F0-E4B0-41F8-924C-448655287D63}"/>
    <cellStyle name="Note 6 2 3 5 2" xfId="36056" xr:uid="{51295F01-A1A5-4D86-9BC5-76A39DC4D738}"/>
    <cellStyle name="Note 6 2 3 5 2 2" xfId="36057" xr:uid="{9F0D247D-A359-47BA-846A-DC9FED944F40}"/>
    <cellStyle name="Note 6 2 3 5 2 3" xfId="36058" xr:uid="{2E03BE2F-AF41-4259-BADF-B7072828E9F6}"/>
    <cellStyle name="Note 6 2 3 5 3" xfId="36059" xr:uid="{32FAFB50-4A35-4088-A002-05C6416039F4}"/>
    <cellStyle name="Note 6 2 3 5 4" xfId="36060" xr:uid="{1A707325-08D7-40B1-8113-0A712DEB6370}"/>
    <cellStyle name="Note 6 2 3 6" xfId="36061" xr:uid="{C0289B08-6D37-4C73-B87D-5AB77E234E38}"/>
    <cellStyle name="Note 6 2 3 6 2" xfId="36062" xr:uid="{504C30C7-FA6D-464B-8C63-82D657F1C7B8}"/>
    <cellStyle name="Note 6 2 3 6 2 2" xfId="36063" xr:uid="{D77901DF-190B-4D26-BA52-01B88366013E}"/>
    <cellStyle name="Note 6 2 3 6 3" xfId="36064" xr:uid="{74118D89-1390-414F-933F-2B647C2D08E9}"/>
    <cellStyle name="Note 6 2 3 6 4" xfId="36065" xr:uid="{E9149D97-8091-48C3-8352-11F99AF155C7}"/>
    <cellStyle name="Note 6 2 3 7" xfId="36066" xr:uid="{91E2A2EE-7284-4A09-9CAF-289ABD6E1A52}"/>
    <cellStyle name="Note 6 2 3 7 2" xfId="36067" xr:uid="{3CD1F393-7322-449B-B32A-16C53C7F967C}"/>
    <cellStyle name="Note 6 2 3 7 2 2" xfId="36068" xr:uid="{1D6614E4-3214-4360-877C-24910677F056}"/>
    <cellStyle name="Note 6 2 3 7 3" xfId="36069" xr:uid="{213D59B3-D2AD-45F2-AA51-B18413EB280D}"/>
    <cellStyle name="Note 6 2 3 8" xfId="36070" xr:uid="{E429D77E-2255-445E-87E4-25307F34B300}"/>
    <cellStyle name="Note 6 2 3 8 2" xfId="36071" xr:uid="{508888B2-5AD4-459D-8433-2CA31A054D0E}"/>
    <cellStyle name="Note 6 2 3 8 2 2" xfId="36072" xr:uid="{2B45C256-A4FB-44F1-9B25-4CA2F2CC1AD9}"/>
    <cellStyle name="Note 6 2 3 8 3" xfId="36073" xr:uid="{F89FFDAB-DF1E-4DF2-8F94-F8AD465B19CC}"/>
    <cellStyle name="Note 6 2 3 9" xfId="36074" xr:uid="{72199CC7-260A-4D86-B52E-CDD04754FBD9}"/>
    <cellStyle name="Note 6 2 3 9 2" xfId="36075" xr:uid="{40A14978-8CD4-46DD-B6DD-9E4E3386EBEF}"/>
    <cellStyle name="Note 6 2 3 9 2 2" xfId="36076" xr:uid="{B4547E53-D89E-4134-9117-9528E94EC32A}"/>
    <cellStyle name="Note 6 2 3 9 3" xfId="36077" xr:uid="{63A093FE-42B8-4973-81DF-54B28256595E}"/>
    <cellStyle name="Note 6 2 4" xfId="36078" xr:uid="{3298BF7D-9ACD-40C4-B2C1-BCFB86A1A6A9}"/>
    <cellStyle name="Note 6 2 4 10" xfId="36079" xr:uid="{79B1B408-6965-43ED-B975-195040D9E436}"/>
    <cellStyle name="Note 6 2 4 10 2" xfId="36080" xr:uid="{39EF9547-AB2C-4061-A771-3F7EBEA536AD}"/>
    <cellStyle name="Note 6 2 4 10 2 2" xfId="36081" xr:uid="{22C32250-65E1-4E85-82FB-E12A6D459B85}"/>
    <cellStyle name="Note 6 2 4 10 3" xfId="36082" xr:uid="{7FB8A788-BC71-42B9-9B2A-134434244879}"/>
    <cellStyle name="Note 6 2 4 11" xfId="36083" xr:uid="{B493F5AC-0105-428E-A909-EC3C656D89F0}"/>
    <cellStyle name="Note 6 2 4 11 2" xfId="36084" xr:uid="{E6418FC5-719E-4FDE-9F0C-64892E103329}"/>
    <cellStyle name="Note 6 2 4 11 2 2" xfId="36085" xr:uid="{4D0EF56A-D67E-4BDF-9E46-0E8BBC46B109}"/>
    <cellStyle name="Note 6 2 4 11 3" xfId="36086" xr:uid="{B36FB4A6-D9B7-4C0D-B803-68BAE7C9B59A}"/>
    <cellStyle name="Note 6 2 4 12" xfId="36087" xr:uid="{AE6A5C7A-B49D-4900-9AFE-E95DA3F551FD}"/>
    <cellStyle name="Note 6 2 4 12 2" xfId="36088" xr:uid="{8CE68598-754E-46A4-A094-B31CF28C5D7B}"/>
    <cellStyle name="Note 6 2 4 12 2 2" xfId="36089" xr:uid="{EF38EF4C-0EFB-4C08-8DF9-DE7C8FBB108C}"/>
    <cellStyle name="Note 6 2 4 12 3" xfId="36090" xr:uid="{A3AFE03B-B39B-4481-B536-2596AF07482E}"/>
    <cellStyle name="Note 6 2 4 13" xfId="36091" xr:uid="{C23D8AD0-C367-43A3-AF35-78AAC6772BDD}"/>
    <cellStyle name="Note 6 2 4 13 2" xfId="36092" xr:uid="{956200A9-F9BA-430F-90DC-65903691ED69}"/>
    <cellStyle name="Note 6 2 4 13 2 2" xfId="36093" xr:uid="{9A3F4F2C-D585-40AB-AF29-8EF972D03E60}"/>
    <cellStyle name="Note 6 2 4 13 3" xfId="36094" xr:uid="{0C500023-E28C-4AEF-88E1-42F8BEE1AD79}"/>
    <cellStyle name="Note 6 2 4 14" xfId="36095" xr:uid="{8815B978-672B-40E4-A0E4-9ECABC0E5FCF}"/>
    <cellStyle name="Note 6 2 4 14 2" xfId="36096" xr:uid="{21B7BE16-AEC5-4D04-B7AE-3D5D0B93A864}"/>
    <cellStyle name="Note 6 2 4 14 2 2" xfId="36097" xr:uid="{17A6BEA5-79C8-462C-B8A8-A48B93D544A2}"/>
    <cellStyle name="Note 6 2 4 14 3" xfId="36098" xr:uid="{D6433C14-7655-4D45-97DC-84424DB66F9E}"/>
    <cellStyle name="Note 6 2 4 15" xfId="36099" xr:uid="{5B7B318D-3589-4BBA-93EC-D690D46ED1CA}"/>
    <cellStyle name="Note 6 2 4 15 2" xfId="36100" xr:uid="{5777A6A5-12AA-4B87-8A2C-AFA8CBA661A2}"/>
    <cellStyle name="Note 6 2 4 15 2 2" xfId="36101" xr:uid="{66B130E0-46D2-4816-92FB-577E27794D67}"/>
    <cellStyle name="Note 6 2 4 15 3" xfId="36102" xr:uid="{5CB28807-75ED-44B9-A688-33F82E473027}"/>
    <cellStyle name="Note 6 2 4 16" xfId="36103" xr:uid="{059ACCDD-170E-47B4-BEEE-B6BC1093F047}"/>
    <cellStyle name="Note 6 2 4 16 2" xfId="36104" xr:uid="{F56F5D96-D523-4DEB-8A81-4AC7706E9FDC}"/>
    <cellStyle name="Note 6 2 4 16 2 2" xfId="36105" xr:uid="{4853530B-58AE-49C9-97E8-A3C216939E0B}"/>
    <cellStyle name="Note 6 2 4 16 3" xfId="36106" xr:uid="{73A67CC3-E7E2-4EB3-A471-90460F9E362E}"/>
    <cellStyle name="Note 6 2 4 17" xfId="36107" xr:uid="{039B9640-26EC-4260-8CB0-C757E2BB6C6D}"/>
    <cellStyle name="Note 6 2 4 17 2" xfId="36108" xr:uid="{8EF5EE25-625B-4FD4-B5C9-4FF11583B986}"/>
    <cellStyle name="Note 6 2 4 17 2 2" xfId="36109" xr:uid="{FC5BECEA-CAE3-477B-A44A-9FE086D107CA}"/>
    <cellStyle name="Note 6 2 4 17 3" xfId="36110" xr:uid="{E592F8C4-3227-4EDA-B5EB-104157C15893}"/>
    <cellStyle name="Note 6 2 4 18" xfId="36111" xr:uid="{8A5779BC-5876-453C-A065-EFF80E388A5E}"/>
    <cellStyle name="Note 6 2 4 18 2" xfId="36112" xr:uid="{535620F4-C435-46FF-ABA2-E86117074E2B}"/>
    <cellStyle name="Note 6 2 4 19" xfId="36113" xr:uid="{81CF978E-C772-44DE-94BF-FDF1EB5414F7}"/>
    <cellStyle name="Note 6 2 4 2" xfId="36114" xr:uid="{2BE87290-EA30-4A5A-856C-B251057DC745}"/>
    <cellStyle name="Note 6 2 4 2 10" xfId="36115" xr:uid="{D83B92BC-B040-4F03-BC97-95607C22873F}"/>
    <cellStyle name="Note 6 2 4 2 10 2" xfId="36116" xr:uid="{CE7C32A4-9C04-45F4-8D00-7C8F0A887188}"/>
    <cellStyle name="Note 6 2 4 2 10 2 2" xfId="36117" xr:uid="{AF973BE4-80DF-406A-A404-A32046A39DAB}"/>
    <cellStyle name="Note 6 2 4 2 10 3" xfId="36118" xr:uid="{9C09AE82-D973-43CE-A504-85A5C3930088}"/>
    <cellStyle name="Note 6 2 4 2 11" xfId="36119" xr:uid="{07E7E3A3-3C70-4503-B2CE-D9CF527E02C4}"/>
    <cellStyle name="Note 6 2 4 2 11 2" xfId="36120" xr:uid="{5F4C1DA6-B3B9-4ADC-85F1-6FBC46A875C5}"/>
    <cellStyle name="Note 6 2 4 2 11 2 2" xfId="36121" xr:uid="{D25A40A0-E47F-4013-85AC-05C7956EE937}"/>
    <cellStyle name="Note 6 2 4 2 11 3" xfId="36122" xr:uid="{66E884DD-1232-4E8C-A811-8E1A11562816}"/>
    <cellStyle name="Note 6 2 4 2 12" xfId="36123" xr:uid="{B771B6DA-CDD9-450D-A61E-6918006BE390}"/>
    <cellStyle name="Note 6 2 4 2 12 2" xfId="36124" xr:uid="{C7D5D53F-5CC0-4184-93D2-86FF316BF74C}"/>
    <cellStyle name="Note 6 2 4 2 12 2 2" xfId="36125" xr:uid="{B55EAF76-9A8F-4608-9768-1B2F10E052AA}"/>
    <cellStyle name="Note 6 2 4 2 12 3" xfId="36126" xr:uid="{8568C441-7AC2-4145-B7AB-77BD5145CDA5}"/>
    <cellStyle name="Note 6 2 4 2 13" xfId="36127" xr:uid="{3E6507C6-E3B4-4E74-88AE-6D71B784562E}"/>
    <cellStyle name="Note 6 2 4 2 13 2" xfId="36128" xr:uid="{CD4BBC69-7270-480D-8723-71BDA8F99BD2}"/>
    <cellStyle name="Note 6 2 4 2 13 2 2" xfId="36129" xr:uid="{1964174B-22C7-4489-8DA6-1A5EDA7849B1}"/>
    <cellStyle name="Note 6 2 4 2 13 3" xfId="36130" xr:uid="{5D10022E-F715-4DD9-B8C0-34467E2BBDE4}"/>
    <cellStyle name="Note 6 2 4 2 14" xfId="36131" xr:uid="{7F0F3E7C-C018-451B-8600-663411360899}"/>
    <cellStyle name="Note 6 2 4 2 14 2" xfId="36132" xr:uid="{3C4D80A6-AB0B-43E7-A7A9-9EEEC748A5EB}"/>
    <cellStyle name="Note 6 2 4 2 14 2 2" xfId="36133" xr:uid="{355D9A7F-DC08-46D4-9AE2-8BC650679F91}"/>
    <cellStyle name="Note 6 2 4 2 14 3" xfId="36134" xr:uid="{584A4341-CF0B-4A69-A3C2-2CD433E87737}"/>
    <cellStyle name="Note 6 2 4 2 15" xfId="36135" xr:uid="{D9C6D0AE-36DA-4E03-86D0-881473B429BB}"/>
    <cellStyle name="Note 6 2 4 2 15 2" xfId="36136" xr:uid="{EA549878-37C4-4B63-AD2C-85E3A5FA31BC}"/>
    <cellStyle name="Note 6 2 4 2 15 2 2" xfId="36137" xr:uid="{2D9BEA64-54FD-437F-A72F-40E6219C9672}"/>
    <cellStyle name="Note 6 2 4 2 15 3" xfId="36138" xr:uid="{065365FA-2C44-4E01-961F-129DECB10E26}"/>
    <cellStyle name="Note 6 2 4 2 16" xfId="36139" xr:uid="{79EA1B2D-D653-491C-8F56-80EF57E4A1CF}"/>
    <cellStyle name="Note 6 2 4 2 16 2" xfId="36140" xr:uid="{DC03D253-6910-4A05-9509-B97038F8D5C6}"/>
    <cellStyle name="Note 6 2 4 2 16 2 2" xfId="36141" xr:uid="{C261910F-7D58-4DF0-B137-72147BF5ECF5}"/>
    <cellStyle name="Note 6 2 4 2 16 3" xfId="36142" xr:uid="{C9E1FBE1-8BF8-42B5-B2E8-E1629AA42A6B}"/>
    <cellStyle name="Note 6 2 4 2 17" xfId="36143" xr:uid="{38F2D1C2-7159-421F-88A3-BA1B51EAF022}"/>
    <cellStyle name="Note 6 2 4 2 17 2" xfId="36144" xr:uid="{8D9BE0DA-FCF7-48AA-ADCB-51EFF660B851}"/>
    <cellStyle name="Note 6 2 4 2 17 2 2" xfId="36145" xr:uid="{C6C0F8FF-5D6A-45E2-8BCE-E1C64D9AC90F}"/>
    <cellStyle name="Note 6 2 4 2 17 3" xfId="36146" xr:uid="{E004924F-A8A9-4655-A39C-6C74234AFC0B}"/>
    <cellStyle name="Note 6 2 4 2 18" xfId="36147" xr:uid="{254384C7-506E-4DD8-A7DE-12C82FD80D8B}"/>
    <cellStyle name="Note 6 2 4 2 18 2" xfId="36148" xr:uid="{A3AB4B4B-D200-4EAA-81AC-E2B26808A3F7}"/>
    <cellStyle name="Note 6 2 4 2 18 2 2" xfId="36149" xr:uid="{35ADABC6-F6CD-4F84-8848-6F316A7A7FB3}"/>
    <cellStyle name="Note 6 2 4 2 18 3" xfId="36150" xr:uid="{74854040-0A3A-4547-B447-AA608DC14DB8}"/>
    <cellStyle name="Note 6 2 4 2 19" xfId="36151" xr:uid="{B5F37271-280F-4AC5-8A6F-A31F7330B934}"/>
    <cellStyle name="Note 6 2 4 2 19 2" xfId="36152" xr:uid="{9D59B986-A1CA-4898-898F-3B536F17F4C8}"/>
    <cellStyle name="Note 6 2 4 2 19 2 2" xfId="36153" xr:uid="{3B8ADA92-9997-4092-A3F9-C4232A76E60F}"/>
    <cellStyle name="Note 6 2 4 2 19 3" xfId="36154" xr:uid="{5B797F2C-8E63-4196-9F40-B89EDDFEFDF1}"/>
    <cellStyle name="Note 6 2 4 2 2" xfId="36155" xr:uid="{BA53DCAE-B395-4630-9586-FB5B0D5E6B02}"/>
    <cellStyle name="Note 6 2 4 2 2 2" xfId="36156" xr:uid="{D7B2B730-5511-4ECF-91FC-18722F5F299F}"/>
    <cellStyle name="Note 6 2 4 2 2 2 2" xfId="36157" xr:uid="{446B51CD-3D2B-4A13-8FF5-02E94D65C61B}"/>
    <cellStyle name="Note 6 2 4 2 2 2 2 2" xfId="36158" xr:uid="{A9589F43-927B-4B83-BF6F-7B49AF9BC9FB}"/>
    <cellStyle name="Note 6 2 4 2 2 2 3" xfId="36159" xr:uid="{9D2F5CD4-6600-4A0F-8BED-ACE73C20D165}"/>
    <cellStyle name="Note 6 2 4 2 2 2 4" xfId="36160" xr:uid="{00798B8D-B735-46B1-AFC4-9BDE0E9A3BD2}"/>
    <cellStyle name="Note 6 2 4 2 2 3" xfId="36161" xr:uid="{1B5DF85C-89DE-46F4-8534-8C9E935E6110}"/>
    <cellStyle name="Note 6 2 4 2 2 3 2" xfId="36162" xr:uid="{29892FF9-B475-4E89-824A-2E75E076C444}"/>
    <cellStyle name="Note 6 2 4 2 2 4" xfId="36163" xr:uid="{9D717DC1-DD6B-4D58-89B4-F6D535FD0299}"/>
    <cellStyle name="Note 6 2 4 2 2 5" xfId="36164" xr:uid="{D586B20C-94A2-45B9-BEFA-6730C51F9A14}"/>
    <cellStyle name="Note 6 2 4 2 20" xfId="36165" xr:uid="{2218E0A1-ECFC-488F-8999-709A8849C939}"/>
    <cellStyle name="Note 6 2 4 2 20 2" xfId="36166" xr:uid="{16D932A9-4A52-49E5-A61A-82B664093EC3}"/>
    <cellStyle name="Note 6 2 4 2 20 2 2" xfId="36167" xr:uid="{4F766339-20C0-4E46-85EF-5D72A1A5F3F1}"/>
    <cellStyle name="Note 6 2 4 2 20 3" xfId="36168" xr:uid="{19CD79E5-DE37-43C6-9358-998A6476F993}"/>
    <cellStyle name="Note 6 2 4 2 21" xfId="36169" xr:uid="{C41EAF62-02F4-4E9A-9D1E-20B72D50A398}"/>
    <cellStyle name="Note 6 2 4 2 21 2" xfId="36170" xr:uid="{8BF05D95-D2A1-4B20-8089-C8D076E5ABD5}"/>
    <cellStyle name="Note 6 2 4 2 22" xfId="36171" xr:uid="{F707B908-0D13-4344-845D-856A9B564064}"/>
    <cellStyle name="Note 6 2 4 2 23" xfId="36172" xr:uid="{C8F7E443-6DED-4FE0-A8AB-4DAE5CD16C65}"/>
    <cellStyle name="Note 6 2 4 2 3" xfId="36173" xr:uid="{A7373597-C69D-4903-890E-D3F3A44510A1}"/>
    <cellStyle name="Note 6 2 4 2 3 2" xfId="36174" xr:uid="{8837B4B1-B71D-43C3-9804-CD7FB63668AE}"/>
    <cellStyle name="Note 6 2 4 2 3 2 2" xfId="36175" xr:uid="{6B2D5565-A062-4E63-87E0-9F4CAB953A40}"/>
    <cellStyle name="Note 6 2 4 2 3 2 3" xfId="36176" xr:uid="{80663D40-0382-4DA4-BDB9-DE45F4CC0EF8}"/>
    <cellStyle name="Note 6 2 4 2 3 3" xfId="36177" xr:uid="{4A9B8988-2558-4D4F-A407-0613CFCC56F5}"/>
    <cellStyle name="Note 6 2 4 2 3 3 2" xfId="36178" xr:uid="{0D6D4900-8EB1-4D38-A862-BEA7382E7576}"/>
    <cellStyle name="Note 6 2 4 2 3 4" xfId="36179" xr:uid="{A5FFDBDB-1519-41E7-AAB5-3FA7BAA48046}"/>
    <cellStyle name="Note 6 2 4 2 4" xfId="36180" xr:uid="{822C6FDB-FF35-4093-B70C-0AA25940189C}"/>
    <cellStyle name="Note 6 2 4 2 4 2" xfId="36181" xr:uid="{1C4DF940-5F39-4A7E-907A-E95DA9F98E46}"/>
    <cellStyle name="Note 6 2 4 2 4 2 2" xfId="36182" xr:uid="{B9E02A69-98C0-437D-8A65-3ACA4ABBE2FF}"/>
    <cellStyle name="Note 6 2 4 2 4 3" xfId="36183" xr:uid="{0890635B-1FAC-4640-881E-4629D016EE7C}"/>
    <cellStyle name="Note 6 2 4 2 4 4" xfId="36184" xr:uid="{C5C26A1A-C381-4EF3-8D11-51746D772F85}"/>
    <cellStyle name="Note 6 2 4 2 5" xfId="36185" xr:uid="{FC50C4F3-3B33-4CB0-A454-DA2CD73DCCC5}"/>
    <cellStyle name="Note 6 2 4 2 5 2" xfId="36186" xr:uid="{BC0983E4-AF9E-43D3-B9EC-F41C23FA175C}"/>
    <cellStyle name="Note 6 2 4 2 5 2 2" xfId="36187" xr:uid="{6DB3FC0B-D2E6-4907-AA8E-3BF026D1C145}"/>
    <cellStyle name="Note 6 2 4 2 5 3" xfId="36188" xr:uid="{8232C7DC-4406-4387-BDC1-38FCC9E08681}"/>
    <cellStyle name="Note 6 2 4 2 5 4" xfId="36189" xr:uid="{822C9882-ED7C-4A63-BCC7-02333062E08D}"/>
    <cellStyle name="Note 6 2 4 2 6" xfId="36190" xr:uid="{085CC8C5-FDA8-4672-8977-56C90FC658F4}"/>
    <cellStyle name="Note 6 2 4 2 6 2" xfId="36191" xr:uid="{C1870106-75A6-4A5B-870B-169A18B08594}"/>
    <cellStyle name="Note 6 2 4 2 6 2 2" xfId="36192" xr:uid="{13D54E52-B1AD-4EE2-945C-2EC29C82433F}"/>
    <cellStyle name="Note 6 2 4 2 6 3" xfId="36193" xr:uid="{CCDA41C4-558C-4E22-B7B2-4821B376B253}"/>
    <cellStyle name="Note 6 2 4 2 7" xfId="36194" xr:uid="{539CDA20-C746-4809-A72D-4DF1D0085866}"/>
    <cellStyle name="Note 6 2 4 2 7 2" xfId="36195" xr:uid="{0C7BDCF1-9874-4E2E-B9F6-19FA25B95335}"/>
    <cellStyle name="Note 6 2 4 2 7 2 2" xfId="36196" xr:uid="{6032C1FE-E613-446C-83B4-5BE033CF26AC}"/>
    <cellStyle name="Note 6 2 4 2 7 3" xfId="36197" xr:uid="{EBA8DFD0-878C-4B28-B72E-E577BCB942AD}"/>
    <cellStyle name="Note 6 2 4 2 8" xfId="36198" xr:uid="{297CF73A-23F8-4F6D-ADD8-EAFD42966180}"/>
    <cellStyle name="Note 6 2 4 2 8 2" xfId="36199" xr:uid="{7C5693CC-AF75-4B38-9CCC-1DCDC8975307}"/>
    <cellStyle name="Note 6 2 4 2 8 2 2" xfId="36200" xr:uid="{4AC7946F-99A5-454E-893E-37B285ADF8F9}"/>
    <cellStyle name="Note 6 2 4 2 8 3" xfId="36201" xr:uid="{6371817D-DEDB-4226-9F83-8A3B383C3778}"/>
    <cellStyle name="Note 6 2 4 2 9" xfId="36202" xr:uid="{8D787632-4BFC-406E-A626-3DF45E51C6D7}"/>
    <cellStyle name="Note 6 2 4 2 9 2" xfId="36203" xr:uid="{6DD450D4-B58D-4596-889C-201F5555AD0C}"/>
    <cellStyle name="Note 6 2 4 2 9 2 2" xfId="36204" xr:uid="{18A0D023-3D09-417E-BA19-9C668B806553}"/>
    <cellStyle name="Note 6 2 4 2 9 3" xfId="36205" xr:uid="{78D90415-ED14-4E0E-96BC-7FEEB735540B}"/>
    <cellStyle name="Note 6 2 4 20" xfId="36206" xr:uid="{BF0D18C3-3786-46CD-88D7-B2EC9DEF57B9}"/>
    <cellStyle name="Note 6 2 4 3" xfId="36207" xr:uid="{7E0B0E53-A110-4543-8033-DEAA2CE1F3E1}"/>
    <cellStyle name="Note 6 2 4 3 2" xfId="36208" xr:uid="{ECE412E4-33C5-4849-BA49-39330DD59975}"/>
    <cellStyle name="Note 6 2 4 3 2 2" xfId="36209" xr:uid="{00CBCAF5-9A6B-4EC3-97C6-7C9CAEBFD775}"/>
    <cellStyle name="Note 6 2 4 3 2 2 2" xfId="36210" xr:uid="{1282A5AD-69A7-4D2F-9954-9E57F49298BE}"/>
    <cellStyle name="Note 6 2 4 3 2 3" xfId="36211" xr:uid="{B9B9046D-9F68-4AC9-A971-1CB4AA61DA48}"/>
    <cellStyle name="Note 6 2 4 3 2 4" xfId="36212" xr:uid="{2DB91292-DFA2-4603-A040-DDA271C1A927}"/>
    <cellStyle name="Note 6 2 4 3 3" xfId="36213" xr:uid="{090464B0-4B6D-43FC-9C23-67E63A4994CF}"/>
    <cellStyle name="Note 6 2 4 3 3 2" xfId="36214" xr:uid="{717C44E2-F0B8-4938-9EF8-38DDC19CE4DA}"/>
    <cellStyle name="Note 6 2 4 3 4" xfId="36215" xr:uid="{7F0E13EB-48AB-4BBD-B299-5AE50ADC1B1B}"/>
    <cellStyle name="Note 6 2 4 3 5" xfId="36216" xr:uid="{B653D31F-EED9-4902-96EE-6A09D664BA0D}"/>
    <cellStyle name="Note 6 2 4 4" xfId="36217" xr:uid="{25F5BC0C-187A-4AC0-AE40-7809A4C703EE}"/>
    <cellStyle name="Note 6 2 4 4 2" xfId="36218" xr:uid="{6AFDC65D-D850-412F-9260-1F01D3373595}"/>
    <cellStyle name="Note 6 2 4 4 2 2" xfId="36219" xr:uid="{F5C2DE62-1E31-4C02-BDA0-01B098B25AA1}"/>
    <cellStyle name="Note 6 2 4 4 2 3" xfId="36220" xr:uid="{CC4BD5EC-320F-4202-B241-8866D4C6DC08}"/>
    <cellStyle name="Note 6 2 4 4 3" xfId="36221" xr:uid="{9C327412-3EE8-4A42-99A2-839EA68F59EA}"/>
    <cellStyle name="Note 6 2 4 4 3 2" xfId="36222" xr:uid="{34F8F2B4-B2FD-405C-AB0C-10B9ACBE903C}"/>
    <cellStyle name="Note 6 2 4 4 4" xfId="36223" xr:uid="{488B054F-38B7-4B26-8196-3CB7107A69F6}"/>
    <cellStyle name="Note 6 2 4 5" xfId="36224" xr:uid="{44E28962-3F1A-4268-910C-B369FEF699F8}"/>
    <cellStyle name="Note 6 2 4 5 2" xfId="36225" xr:uid="{415226AB-8156-4E05-9246-BCE1FFD71C22}"/>
    <cellStyle name="Note 6 2 4 5 2 2" xfId="36226" xr:uid="{65EB0934-2A74-48B7-886D-245537C1F59B}"/>
    <cellStyle name="Note 6 2 4 5 2 3" xfId="36227" xr:uid="{666A239F-D6F0-4647-A8D5-0D0A0DC837F6}"/>
    <cellStyle name="Note 6 2 4 5 3" xfId="36228" xr:uid="{0D28933A-18A1-462E-93D7-896572A81567}"/>
    <cellStyle name="Note 6 2 4 5 4" xfId="36229" xr:uid="{94A0AF2E-8603-4B26-834F-6CB423A42763}"/>
    <cellStyle name="Note 6 2 4 6" xfId="36230" xr:uid="{0B510600-58F4-4EC1-A0C6-358227B56252}"/>
    <cellStyle name="Note 6 2 4 6 2" xfId="36231" xr:uid="{CB9BF9A9-AE9A-4A27-B245-A67070132AB0}"/>
    <cellStyle name="Note 6 2 4 6 2 2" xfId="36232" xr:uid="{0F4725FA-B711-4039-894E-68FF228D4F20}"/>
    <cellStyle name="Note 6 2 4 6 3" xfId="36233" xr:uid="{346FE9CD-D3AC-4DC5-9D2E-D0312ECCCE23}"/>
    <cellStyle name="Note 6 2 4 6 4" xfId="36234" xr:uid="{04B2DA05-4AA5-4ABC-9706-6AD785EE4F76}"/>
    <cellStyle name="Note 6 2 4 7" xfId="36235" xr:uid="{77209020-37AB-41BB-A07A-0BBBE4260AFB}"/>
    <cellStyle name="Note 6 2 4 7 2" xfId="36236" xr:uid="{7DDBAF07-B95E-4C47-AC26-9C45E010AA7C}"/>
    <cellStyle name="Note 6 2 4 7 2 2" xfId="36237" xr:uid="{72A53948-00AC-491B-B0E3-94C743C0AFBE}"/>
    <cellStyle name="Note 6 2 4 7 3" xfId="36238" xr:uid="{0C64BDC6-E44A-4080-B86D-DB4BEFC38CAC}"/>
    <cellStyle name="Note 6 2 4 8" xfId="36239" xr:uid="{5C911980-529D-4790-92CE-903EBBD8BF14}"/>
    <cellStyle name="Note 6 2 4 8 2" xfId="36240" xr:uid="{61C6F726-B0C9-49B0-82E9-5B5FD95FA5A2}"/>
    <cellStyle name="Note 6 2 4 8 2 2" xfId="36241" xr:uid="{788D0D6E-54A6-480D-A040-E41213DF0EC6}"/>
    <cellStyle name="Note 6 2 4 8 3" xfId="36242" xr:uid="{684271B8-D7DB-49FF-B021-69DB3FC80DE7}"/>
    <cellStyle name="Note 6 2 4 9" xfId="36243" xr:uid="{67F9E197-168E-44F7-8BB0-9EB5DE5AD090}"/>
    <cellStyle name="Note 6 2 4 9 2" xfId="36244" xr:uid="{0C6E8439-CACA-4F3E-B6D7-47B09190757C}"/>
    <cellStyle name="Note 6 2 4 9 2 2" xfId="36245" xr:uid="{3801437D-8144-4DCB-B396-1E442B754D3B}"/>
    <cellStyle name="Note 6 2 4 9 3" xfId="36246" xr:uid="{9EE8F251-0B93-4117-B93C-C4AB2DFE0827}"/>
    <cellStyle name="Note 6 2 5" xfId="36247" xr:uid="{2FEEE9A0-D31E-4386-ADED-3B0F14F1F302}"/>
    <cellStyle name="Note 6 2 5 10" xfId="36248" xr:uid="{AE6FF790-DC98-4A93-9E6B-FE6BD77B92CF}"/>
    <cellStyle name="Note 6 2 5 10 2" xfId="36249" xr:uid="{02FD2E47-575F-464A-8CB9-E6F684436219}"/>
    <cellStyle name="Note 6 2 5 10 2 2" xfId="36250" xr:uid="{D21A2FD1-098E-4DF7-95E7-E48C58F3B5BD}"/>
    <cellStyle name="Note 6 2 5 10 3" xfId="36251" xr:uid="{71FCC132-4568-417B-9062-F4A1A50B8054}"/>
    <cellStyle name="Note 6 2 5 11" xfId="36252" xr:uid="{4B57E1D3-698E-474F-B939-0FB3638F82C7}"/>
    <cellStyle name="Note 6 2 5 11 2" xfId="36253" xr:uid="{F221E93E-49BC-4298-AB8E-CA215B9F3E29}"/>
    <cellStyle name="Note 6 2 5 11 2 2" xfId="36254" xr:uid="{094BCE4B-2BD5-4176-AD74-9D991E6F3867}"/>
    <cellStyle name="Note 6 2 5 11 3" xfId="36255" xr:uid="{E456258C-081B-49A4-AC32-D33E2A6998D1}"/>
    <cellStyle name="Note 6 2 5 12" xfId="36256" xr:uid="{E5288010-DABE-4880-BCA1-8FADA14A79AF}"/>
    <cellStyle name="Note 6 2 5 12 2" xfId="36257" xr:uid="{FF20CB8E-8DC9-4378-B1C2-B8771DEE2CC9}"/>
    <cellStyle name="Note 6 2 5 12 2 2" xfId="36258" xr:uid="{2F9DEC4D-6EE3-4888-91A8-3218D9A112F0}"/>
    <cellStyle name="Note 6 2 5 12 3" xfId="36259" xr:uid="{E633EF72-E91F-4062-82C9-B63790FCF319}"/>
    <cellStyle name="Note 6 2 5 13" xfId="36260" xr:uid="{41CD382A-E4C8-4F12-8568-9DB650DA8A5C}"/>
    <cellStyle name="Note 6 2 5 13 2" xfId="36261" xr:uid="{5BB310B1-2D19-43B4-AB7D-C6E1814ACEE3}"/>
    <cellStyle name="Note 6 2 5 13 2 2" xfId="36262" xr:uid="{65795BCB-486F-4F86-B3D7-DFD600461192}"/>
    <cellStyle name="Note 6 2 5 13 3" xfId="36263" xr:uid="{61BB54F5-CA7A-4448-849C-3A42DFE79A54}"/>
    <cellStyle name="Note 6 2 5 14" xfId="36264" xr:uid="{04F0838E-662C-4F58-9D2B-B44DF06FA2F8}"/>
    <cellStyle name="Note 6 2 5 14 2" xfId="36265" xr:uid="{36B20988-E8D4-4C84-8483-E049946E2401}"/>
    <cellStyle name="Note 6 2 5 14 2 2" xfId="36266" xr:uid="{AF189A8A-54EE-494F-97EB-8A58DF3EC9C5}"/>
    <cellStyle name="Note 6 2 5 14 3" xfId="36267" xr:uid="{771722E8-3339-4BEC-A851-047265BCC5C0}"/>
    <cellStyle name="Note 6 2 5 15" xfId="36268" xr:uid="{895BAA77-A177-4675-AC17-AE86C86B2360}"/>
    <cellStyle name="Note 6 2 5 15 2" xfId="36269" xr:uid="{0C4995C8-9BBB-4084-A85F-7B33588A0538}"/>
    <cellStyle name="Note 6 2 5 15 2 2" xfId="36270" xr:uid="{ACE16E5A-6748-461B-B855-2A7F2B831FFF}"/>
    <cellStyle name="Note 6 2 5 15 3" xfId="36271" xr:uid="{102C15A5-60F3-4323-AF09-B2F9DD9B8A8C}"/>
    <cellStyle name="Note 6 2 5 16" xfId="36272" xr:uid="{B39AEC02-52E7-4A12-ABCF-A9DB383693EC}"/>
    <cellStyle name="Note 6 2 5 16 2" xfId="36273" xr:uid="{E5BBA706-E1B7-42F2-B27B-1FB52BAEF356}"/>
    <cellStyle name="Note 6 2 5 16 2 2" xfId="36274" xr:uid="{F3958C3A-FA66-40A1-B431-12E262DF953E}"/>
    <cellStyle name="Note 6 2 5 16 3" xfId="36275" xr:uid="{B2DB9422-5C8E-40C0-B802-4D3249CF7FC0}"/>
    <cellStyle name="Note 6 2 5 17" xfId="36276" xr:uid="{8205371F-F6D5-406E-BB9A-F3FA0D7BDB0D}"/>
    <cellStyle name="Note 6 2 5 17 2" xfId="36277" xr:uid="{F3CF8E62-CC2A-460C-A2F5-47A6E54EED16}"/>
    <cellStyle name="Note 6 2 5 17 2 2" xfId="36278" xr:uid="{ACAFC428-AFD2-49C4-A93B-940640A1064D}"/>
    <cellStyle name="Note 6 2 5 17 3" xfId="36279" xr:uid="{F1C2E783-E4B5-47E8-9283-AE800422EBCA}"/>
    <cellStyle name="Note 6 2 5 18" xfId="36280" xr:uid="{442E9B5D-1102-42B5-BCDA-9C03A8957925}"/>
    <cellStyle name="Note 6 2 5 18 2" xfId="36281" xr:uid="{60DF2754-E27D-4619-9C06-8D380CF15F6E}"/>
    <cellStyle name="Note 6 2 5 18 2 2" xfId="36282" xr:uid="{8A3FBBFC-2130-4B4C-BCC6-9EB49D31EC73}"/>
    <cellStyle name="Note 6 2 5 18 3" xfId="36283" xr:uid="{01B1EDD8-D697-4B06-AB73-FA654AD159E5}"/>
    <cellStyle name="Note 6 2 5 19" xfId="36284" xr:uid="{C9063FD5-D0C3-42F8-8D74-56791E5DE7EE}"/>
    <cellStyle name="Note 6 2 5 19 2" xfId="36285" xr:uid="{3A685311-70B6-4FB5-A010-D6B9FF1E9877}"/>
    <cellStyle name="Note 6 2 5 19 2 2" xfId="36286" xr:uid="{498122EB-EF76-407C-87E6-8298F07FFE93}"/>
    <cellStyle name="Note 6 2 5 19 3" xfId="36287" xr:uid="{A42CBDE8-C2A3-4D8C-B319-E501CA13F019}"/>
    <cellStyle name="Note 6 2 5 2" xfId="36288" xr:uid="{DAEC5B74-1027-4D28-A38D-5FFF21FA02A9}"/>
    <cellStyle name="Note 6 2 5 2 10" xfId="36289" xr:uid="{D13077CD-3ACB-4B91-BD4C-1C8EB5585FD4}"/>
    <cellStyle name="Note 6 2 5 2 10 2" xfId="36290" xr:uid="{49B5FE03-4C46-491E-BEA4-A5734FEC69A9}"/>
    <cellStyle name="Note 6 2 5 2 10 2 2" xfId="36291" xr:uid="{4ABA4D52-BCD8-49D8-9ACF-9CA20B0DE9C7}"/>
    <cellStyle name="Note 6 2 5 2 10 3" xfId="36292" xr:uid="{EEF42591-B162-4A80-AA75-9883E3333D77}"/>
    <cellStyle name="Note 6 2 5 2 11" xfId="36293" xr:uid="{695A8599-50B9-4781-B6ED-10893F086EAA}"/>
    <cellStyle name="Note 6 2 5 2 11 2" xfId="36294" xr:uid="{E0A33A70-9B28-4547-9F8F-FB8C477F07EC}"/>
    <cellStyle name="Note 6 2 5 2 11 2 2" xfId="36295" xr:uid="{3DDB2B75-C64D-46ED-BEAA-51682463A624}"/>
    <cellStyle name="Note 6 2 5 2 11 3" xfId="36296" xr:uid="{7488DE37-BE8A-481D-8689-EB03DEA0A9E6}"/>
    <cellStyle name="Note 6 2 5 2 12" xfId="36297" xr:uid="{5F32D693-EF57-4F3E-8425-257BD161FDBC}"/>
    <cellStyle name="Note 6 2 5 2 12 2" xfId="36298" xr:uid="{17F532F7-F4CB-42A0-8450-923939B42654}"/>
    <cellStyle name="Note 6 2 5 2 12 2 2" xfId="36299" xr:uid="{932A5039-1D3C-4FD1-A1E7-B29B976383D6}"/>
    <cellStyle name="Note 6 2 5 2 12 3" xfId="36300" xr:uid="{91DAF85C-C680-4814-B369-5AA96816AA90}"/>
    <cellStyle name="Note 6 2 5 2 13" xfId="36301" xr:uid="{1D6E757F-3040-48EB-9800-937B1BBCC16F}"/>
    <cellStyle name="Note 6 2 5 2 13 2" xfId="36302" xr:uid="{9E736F50-C143-491B-86C9-97D092B977AA}"/>
    <cellStyle name="Note 6 2 5 2 13 2 2" xfId="36303" xr:uid="{14055564-61C7-4AA2-A735-5F23A3B54ABE}"/>
    <cellStyle name="Note 6 2 5 2 13 3" xfId="36304" xr:uid="{972CBCBB-B293-4425-9B5A-7B15C6890EF6}"/>
    <cellStyle name="Note 6 2 5 2 14" xfId="36305" xr:uid="{5AB63C82-AB3A-4AB1-9B99-F921AE591B9B}"/>
    <cellStyle name="Note 6 2 5 2 14 2" xfId="36306" xr:uid="{2A44F1FF-70FB-47C2-ADB2-32ED2B73A85C}"/>
    <cellStyle name="Note 6 2 5 2 14 2 2" xfId="36307" xr:uid="{CEB8AECE-D680-4097-B558-D0CFF86DE109}"/>
    <cellStyle name="Note 6 2 5 2 14 3" xfId="36308" xr:uid="{7911431E-2004-4B3A-A849-ECFF23F6ADEA}"/>
    <cellStyle name="Note 6 2 5 2 15" xfId="36309" xr:uid="{D5CCE407-2722-48AA-B4C0-2762802FF3C3}"/>
    <cellStyle name="Note 6 2 5 2 15 2" xfId="36310" xr:uid="{A5388E73-9E61-4CB3-ACAC-1F85EAC761EB}"/>
    <cellStyle name="Note 6 2 5 2 15 2 2" xfId="36311" xr:uid="{1E65245A-9804-4C16-A5FB-C5695B18A4B1}"/>
    <cellStyle name="Note 6 2 5 2 15 3" xfId="36312" xr:uid="{EED748AF-192F-4548-950B-F7319B57A6D6}"/>
    <cellStyle name="Note 6 2 5 2 16" xfId="36313" xr:uid="{2226475D-EFEA-4EB8-A1A7-4FA81FC4A103}"/>
    <cellStyle name="Note 6 2 5 2 16 2" xfId="36314" xr:uid="{D0A7784B-15E9-410C-9CAF-9FC4D0EEAC18}"/>
    <cellStyle name="Note 6 2 5 2 16 2 2" xfId="36315" xr:uid="{27C99E07-816D-4829-B719-A07D92B678BB}"/>
    <cellStyle name="Note 6 2 5 2 16 3" xfId="36316" xr:uid="{A013CAC3-11FE-45C5-BD5C-9573F1E64F37}"/>
    <cellStyle name="Note 6 2 5 2 17" xfId="36317" xr:uid="{2716F567-3B95-4096-9E0C-D0B19EE8ECCC}"/>
    <cellStyle name="Note 6 2 5 2 17 2" xfId="36318" xr:uid="{F40DD7C5-60AA-4652-9C9F-E399D4DEBDC3}"/>
    <cellStyle name="Note 6 2 5 2 17 2 2" xfId="36319" xr:uid="{6DBCBEF4-21F4-4B38-A7D0-9A2D19FC7FDB}"/>
    <cellStyle name="Note 6 2 5 2 17 3" xfId="36320" xr:uid="{567806C9-4CF5-4544-B6C3-048806B34D2B}"/>
    <cellStyle name="Note 6 2 5 2 18" xfId="36321" xr:uid="{1B4B1886-7C5D-4DBF-A682-59EDC421C814}"/>
    <cellStyle name="Note 6 2 5 2 18 2" xfId="36322" xr:uid="{D3335288-F260-42DE-B9DA-52436EED02C8}"/>
    <cellStyle name="Note 6 2 5 2 18 2 2" xfId="36323" xr:uid="{05AFE6FA-3638-4B4E-8FB5-4691A98315FF}"/>
    <cellStyle name="Note 6 2 5 2 18 3" xfId="36324" xr:uid="{1441B432-E497-480C-8C93-2CD1F4EC9237}"/>
    <cellStyle name="Note 6 2 5 2 19" xfId="36325" xr:uid="{D3089AF5-B912-4065-9C0C-ABEB80E3F3E2}"/>
    <cellStyle name="Note 6 2 5 2 19 2" xfId="36326" xr:uid="{7E816A17-74FF-4D42-A13C-31ED328BB892}"/>
    <cellStyle name="Note 6 2 5 2 19 2 2" xfId="36327" xr:uid="{CAD6A81A-D015-44AC-AF1C-0B9269E40E74}"/>
    <cellStyle name="Note 6 2 5 2 19 3" xfId="36328" xr:uid="{E9D92310-DA30-40B6-B445-49311B47695D}"/>
    <cellStyle name="Note 6 2 5 2 2" xfId="36329" xr:uid="{B90B117E-EF85-465E-BC35-DFE07C4B38A9}"/>
    <cellStyle name="Note 6 2 5 2 2 2" xfId="36330" xr:uid="{29B369BB-5F87-4BE5-87E6-632F88B0639B}"/>
    <cellStyle name="Note 6 2 5 2 2 2 2" xfId="36331" xr:uid="{B1DB22F5-71A9-4F0C-8868-21E822300CC2}"/>
    <cellStyle name="Note 6 2 5 2 2 2 3" xfId="36332" xr:uid="{74D4F711-0868-49C2-BB3C-4421AC6108A4}"/>
    <cellStyle name="Note 6 2 5 2 2 3" xfId="36333" xr:uid="{BE6B423A-3F6D-4B97-AD9D-2B0A7AEEC9E2}"/>
    <cellStyle name="Note 6 2 5 2 2 3 2" xfId="36334" xr:uid="{B02EE9DA-0B36-4E6F-8620-002848C744D8}"/>
    <cellStyle name="Note 6 2 5 2 2 4" xfId="36335" xr:uid="{0F077E5F-0679-4C3F-9067-274A55E6CA67}"/>
    <cellStyle name="Note 6 2 5 2 20" xfId="36336" xr:uid="{F9CA1262-9A2F-4F70-8F64-EF9B851A55BE}"/>
    <cellStyle name="Note 6 2 5 2 20 2" xfId="36337" xr:uid="{7605BADE-32BE-4444-843D-5BBCD2074679}"/>
    <cellStyle name="Note 6 2 5 2 20 2 2" xfId="36338" xr:uid="{4E8E3282-B7F2-4C5A-A78E-6FAC238ACD47}"/>
    <cellStyle name="Note 6 2 5 2 20 3" xfId="36339" xr:uid="{B88B7997-84A6-498E-B9E0-4F568987B2B7}"/>
    <cellStyle name="Note 6 2 5 2 21" xfId="36340" xr:uid="{738485FC-377A-426F-B78C-67419ACE369D}"/>
    <cellStyle name="Note 6 2 5 2 21 2" xfId="36341" xr:uid="{48C5E9CC-0A62-44CF-9CEA-136355EA3683}"/>
    <cellStyle name="Note 6 2 5 2 22" xfId="36342" xr:uid="{03B42AC0-78B3-4EF5-857B-441669D60354}"/>
    <cellStyle name="Note 6 2 5 2 23" xfId="36343" xr:uid="{53A1DAB0-22BF-4B79-A9ED-DBA63C45D925}"/>
    <cellStyle name="Note 6 2 5 2 3" xfId="36344" xr:uid="{5722D163-5D7F-4FD6-8460-74FFFDD5B78D}"/>
    <cellStyle name="Note 6 2 5 2 3 2" xfId="36345" xr:uid="{93A90152-E922-4F7C-81AA-21DC17803D44}"/>
    <cellStyle name="Note 6 2 5 2 3 2 2" xfId="36346" xr:uid="{4C5C378F-708A-4920-B4D1-EA06C9DDD3A2}"/>
    <cellStyle name="Note 6 2 5 2 3 3" xfId="36347" xr:uid="{79F31728-EB29-403C-A0C4-5C0A7534239B}"/>
    <cellStyle name="Note 6 2 5 2 3 4" xfId="36348" xr:uid="{D92FBFBC-C931-4D16-89BA-CFEBA235BEAF}"/>
    <cellStyle name="Note 6 2 5 2 4" xfId="36349" xr:uid="{50F5359E-A70B-491D-84B8-129A47A6A3C1}"/>
    <cellStyle name="Note 6 2 5 2 4 2" xfId="36350" xr:uid="{63EE4C06-743E-414D-9636-97D3866E7494}"/>
    <cellStyle name="Note 6 2 5 2 4 2 2" xfId="36351" xr:uid="{1015FAF6-E053-4C91-9E01-CBE1A5C29E58}"/>
    <cellStyle name="Note 6 2 5 2 4 3" xfId="36352" xr:uid="{8449E979-5FEB-4C5F-9054-3616FE8352F9}"/>
    <cellStyle name="Note 6 2 5 2 4 4" xfId="36353" xr:uid="{2DD360CD-19F0-4E79-A175-B89EAFF5F029}"/>
    <cellStyle name="Note 6 2 5 2 5" xfId="36354" xr:uid="{BC5116F0-9664-498F-902C-98A68AA71C74}"/>
    <cellStyle name="Note 6 2 5 2 5 2" xfId="36355" xr:uid="{CD292097-4AEE-4EF5-AE63-FA21B0BDCA79}"/>
    <cellStyle name="Note 6 2 5 2 5 2 2" xfId="36356" xr:uid="{659486EC-1764-4568-B6F1-66CA1C94E6DB}"/>
    <cellStyle name="Note 6 2 5 2 5 3" xfId="36357" xr:uid="{E2FD4127-FF3A-49E5-9E64-773D0FE68A81}"/>
    <cellStyle name="Note 6 2 5 2 6" xfId="36358" xr:uid="{72A34DD0-821E-4BD9-ADD9-6F4C769FB193}"/>
    <cellStyle name="Note 6 2 5 2 6 2" xfId="36359" xr:uid="{AD9144BE-F4DC-4224-B6C5-3561DAE31CF2}"/>
    <cellStyle name="Note 6 2 5 2 6 2 2" xfId="36360" xr:uid="{393041B0-C532-45A5-AD3F-55A2F3BA09E9}"/>
    <cellStyle name="Note 6 2 5 2 6 3" xfId="36361" xr:uid="{419F1099-35A9-4F42-8C26-CB065A7E8FE8}"/>
    <cellStyle name="Note 6 2 5 2 7" xfId="36362" xr:uid="{3C227E59-2C65-4271-8BAB-B0DBF31CCD6D}"/>
    <cellStyle name="Note 6 2 5 2 7 2" xfId="36363" xr:uid="{29366ADE-819B-4B4D-B15C-066339C6D10A}"/>
    <cellStyle name="Note 6 2 5 2 7 2 2" xfId="36364" xr:uid="{C6E50476-A974-41E4-988E-01DE123F39B2}"/>
    <cellStyle name="Note 6 2 5 2 7 3" xfId="36365" xr:uid="{4D965960-D53E-4A80-8185-AAE4169E34A7}"/>
    <cellStyle name="Note 6 2 5 2 8" xfId="36366" xr:uid="{AF596DDF-CDC1-4B85-839F-A27D27457A8C}"/>
    <cellStyle name="Note 6 2 5 2 8 2" xfId="36367" xr:uid="{5CDE4968-022C-49FA-A09F-363FC75B36EC}"/>
    <cellStyle name="Note 6 2 5 2 8 2 2" xfId="36368" xr:uid="{94836CAF-4241-46CC-AF6B-ACD8CC3368A4}"/>
    <cellStyle name="Note 6 2 5 2 8 3" xfId="36369" xr:uid="{964E6B7B-716E-476C-B708-4DCC733E4789}"/>
    <cellStyle name="Note 6 2 5 2 9" xfId="36370" xr:uid="{39DDABEA-7013-427F-BDD3-5AD037681FD5}"/>
    <cellStyle name="Note 6 2 5 2 9 2" xfId="36371" xr:uid="{72C9D9EF-D79B-4D4B-AB5D-AA87814DEFF6}"/>
    <cellStyle name="Note 6 2 5 2 9 2 2" xfId="36372" xr:uid="{8F2BC699-9A58-4E32-81E2-6B5A73F71CDD}"/>
    <cellStyle name="Note 6 2 5 2 9 3" xfId="36373" xr:uid="{30A049DB-A071-4D46-BE35-CEAB83D10D69}"/>
    <cellStyle name="Note 6 2 5 20" xfId="36374" xr:uid="{EA13BDDD-2A1B-476A-AD61-FEFAE7A746AC}"/>
    <cellStyle name="Note 6 2 5 20 2" xfId="36375" xr:uid="{8A5F8E97-21D5-4B20-AAC0-5BFBC5FE34D7}"/>
    <cellStyle name="Note 6 2 5 20 2 2" xfId="36376" xr:uid="{F401886E-FE03-4A5F-A169-D8A270F0271A}"/>
    <cellStyle name="Note 6 2 5 20 3" xfId="36377" xr:uid="{90870A35-33B9-4AD1-9CE5-ADFA75CBE391}"/>
    <cellStyle name="Note 6 2 5 21" xfId="36378" xr:uid="{35BB1800-6E65-46FC-A9DA-989A7A079405}"/>
    <cellStyle name="Note 6 2 5 21 2" xfId="36379" xr:uid="{94DB3D54-CC19-45E4-B8E4-972CDD8B9191}"/>
    <cellStyle name="Note 6 2 5 21 2 2" xfId="36380" xr:uid="{CF849C59-1876-4F3D-96C2-A56102B925B4}"/>
    <cellStyle name="Note 6 2 5 21 3" xfId="36381" xr:uid="{EBB1FBCD-3B06-45D3-A964-3D36AA7F4E01}"/>
    <cellStyle name="Note 6 2 5 22" xfId="36382" xr:uid="{2A353641-C44F-4A41-A95B-CE42721EB458}"/>
    <cellStyle name="Note 6 2 5 22 2" xfId="36383" xr:uid="{A629FC8F-9D3E-4593-B581-A2FCB743FBD8}"/>
    <cellStyle name="Note 6 2 5 23" xfId="36384" xr:uid="{F803CE21-C5B1-48C2-A872-1E64D5A166F9}"/>
    <cellStyle name="Note 6 2 5 24" xfId="36385" xr:uid="{1A72E12D-3BAC-4252-8686-297132DA754C}"/>
    <cellStyle name="Note 6 2 5 3" xfId="36386" xr:uid="{17E05709-67BF-4956-9BF9-49B10332FDE7}"/>
    <cellStyle name="Note 6 2 5 3 2" xfId="36387" xr:uid="{A18877BC-EFEE-43B4-AE8E-2E49FBC06DF2}"/>
    <cellStyle name="Note 6 2 5 3 2 2" xfId="36388" xr:uid="{B32A6ADE-742B-435A-81A8-D8E2E21764C4}"/>
    <cellStyle name="Note 6 2 5 3 2 3" xfId="36389" xr:uid="{AC7D56D6-0234-4AA4-905A-5DB4D33160B0}"/>
    <cellStyle name="Note 6 2 5 3 3" xfId="36390" xr:uid="{4BCB169A-179F-4C0C-BD97-8FEC1ABE0933}"/>
    <cellStyle name="Note 6 2 5 3 3 2" xfId="36391" xr:uid="{C0F2C227-1948-4DFA-9BB9-7849B36809C6}"/>
    <cellStyle name="Note 6 2 5 3 4" xfId="36392" xr:uid="{FF1DC1EA-6B85-4709-A63C-078789BBA613}"/>
    <cellStyle name="Note 6 2 5 4" xfId="36393" xr:uid="{F9633116-A171-419C-B686-974334615FBA}"/>
    <cellStyle name="Note 6 2 5 4 2" xfId="36394" xr:uid="{9B310965-6C3A-4BBD-B25E-2C51D852B1CA}"/>
    <cellStyle name="Note 6 2 5 4 2 2" xfId="36395" xr:uid="{90BD58D7-85B5-45EA-B1D8-1776370A02C2}"/>
    <cellStyle name="Note 6 2 5 4 3" xfId="36396" xr:uid="{C55464AF-E74B-449F-B4A4-2AC2F24AFC1A}"/>
    <cellStyle name="Note 6 2 5 4 4" xfId="36397" xr:uid="{2D873D6C-211B-4A1F-8EF5-24F5DC634BC1}"/>
    <cellStyle name="Note 6 2 5 5" xfId="36398" xr:uid="{E9A9490C-3E68-4D1B-89B7-6B664A1D9C77}"/>
    <cellStyle name="Note 6 2 5 5 2" xfId="36399" xr:uid="{16ADCD27-4550-462A-9D02-7A460754C7CC}"/>
    <cellStyle name="Note 6 2 5 5 2 2" xfId="36400" xr:uid="{BE8D6B8E-9A03-4BBC-B4E1-FE823B0AC564}"/>
    <cellStyle name="Note 6 2 5 5 3" xfId="36401" xr:uid="{FFDE8014-5EAD-4860-A473-144711A3917E}"/>
    <cellStyle name="Note 6 2 5 5 4" xfId="36402" xr:uid="{781DC54B-F0F1-4243-BEB1-6A0B8AB11050}"/>
    <cellStyle name="Note 6 2 5 6" xfId="36403" xr:uid="{BB502EFB-86AA-4852-B4E6-7649ACCE31A6}"/>
    <cellStyle name="Note 6 2 5 6 2" xfId="36404" xr:uid="{38D7E5D3-DA0F-407C-A528-87F7694A1A25}"/>
    <cellStyle name="Note 6 2 5 6 2 2" xfId="36405" xr:uid="{A681569A-177A-4E04-8F96-D8828EBCD525}"/>
    <cellStyle name="Note 6 2 5 6 3" xfId="36406" xr:uid="{E8993555-C96C-4EEB-88DB-CEF8EE0D3B8A}"/>
    <cellStyle name="Note 6 2 5 7" xfId="36407" xr:uid="{74D4A542-62D0-4CFC-9B38-39B3ED0701CA}"/>
    <cellStyle name="Note 6 2 5 7 2" xfId="36408" xr:uid="{C329A54E-2FBB-4875-B558-9521FE5A7C6F}"/>
    <cellStyle name="Note 6 2 5 7 2 2" xfId="36409" xr:uid="{A15D56DA-FFCA-43D5-811B-80BD3F96100F}"/>
    <cellStyle name="Note 6 2 5 7 3" xfId="36410" xr:uid="{F923A784-6A31-428A-9AFC-4CA31AC70C71}"/>
    <cellStyle name="Note 6 2 5 8" xfId="36411" xr:uid="{F1F70754-9F5C-4071-89F8-8716C185E782}"/>
    <cellStyle name="Note 6 2 5 8 2" xfId="36412" xr:uid="{D7338785-8C05-4D18-9E70-355995E0C407}"/>
    <cellStyle name="Note 6 2 5 8 2 2" xfId="36413" xr:uid="{04354232-4BB2-472B-9BD7-75662502535E}"/>
    <cellStyle name="Note 6 2 5 8 3" xfId="36414" xr:uid="{78189D26-4DC7-4A11-8ED8-4818678E73CE}"/>
    <cellStyle name="Note 6 2 5 9" xfId="36415" xr:uid="{A45F6D12-4A5E-4226-B8F4-B7B7E2DE3815}"/>
    <cellStyle name="Note 6 2 5 9 2" xfId="36416" xr:uid="{BF185C6F-B10B-4E8B-87C5-67F86E8FF1A3}"/>
    <cellStyle name="Note 6 2 5 9 2 2" xfId="36417" xr:uid="{A9E9CF2A-F9E8-4432-914B-D0F2B2C4D87A}"/>
    <cellStyle name="Note 6 2 5 9 3" xfId="36418" xr:uid="{B9AD2063-2668-4C1B-AD3E-EC64A022DA0D}"/>
    <cellStyle name="Note 6 2 6" xfId="36419" xr:uid="{F38F0A78-4C62-4EDD-99EE-9F757951F364}"/>
    <cellStyle name="Note 6 2 6 10" xfId="36420" xr:uid="{85B46EC7-C396-4FC6-9727-947DE7370ED9}"/>
    <cellStyle name="Note 6 2 6 10 2" xfId="36421" xr:uid="{58EC262F-84B7-4FE1-A079-4B3C6BBC6FA5}"/>
    <cellStyle name="Note 6 2 6 10 2 2" xfId="36422" xr:uid="{6675F42E-22E3-480A-A029-49146FC6FC2C}"/>
    <cellStyle name="Note 6 2 6 10 3" xfId="36423" xr:uid="{BCB94225-73E0-42B1-8335-4B506437FA21}"/>
    <cellStyle name="Note 6 2 6 11" xfId="36424" xr:uid="{F6B574F3-D6E7-426B-AE0C-2404C988BD0C}"/>
    <cellStyle name="Note 6 2 6 11 2" xfId="36425" xr:uid="{58A048DE-CF00-4EE2-84CE-E94D42261B41}"/>
    <cellStyle name="Note 6 2 6 11 2 2" xfId="36426" xr:uid="{5A1A6DCE-4524-455A-B716-C0AE8DD5AB19}"/>
    <cellStyle name="Note 6 2 6 11 3" xfId="36427" xr:uid="{57E13047-D37D-4B82-BF50-3062DEFE09CC}"/>
    <cellStyle name="Note 6 2 6 12" xfId="36428" xr:uid="{020C5FC4-C0F9-4C3F-8AFC-E1739655F675}"/>
    <cellStyle name="Note 6 2 6 12 2" xfId="36429" xr:uid="{2CD6E6A7-BD82-4311-AF1F-D6F3B4C18C04}"/>
    <cellStyle name="Note 6 2 6 12 2 2" xfId="36430" xr:uid="{159A45CA-1819-41F5-A205-16753F951550}"/>
    <cellStyle name="Note 6 2 6 12 3" xfId="36431" xr:uid="{AE168FA7-07B7-4C95-80F9-7B2D451D22AD}"/>
    <cellStyle name="Note 6 2 6 13" xfId="36432" xr:uid="{EF2E5376-CD6C-49B6-867E-8BCAF6C4AC96}"/>
    <cellStyle name="Note 6 2 6 13 2" xfId="36433" xr:uid="{DE7B173D-17B1-42E6-B1F6-3C967E5965BE}"/>
    <cellStyle name="Note 6 2 6 13 2 2" xfId="36434" xr:uid="{7D299A05-2FDD-4DA3-B85A-01EE71A3E1F6}"/>
    <cellStyle name="Note 6 2 6 13 3" xfId="36435" xr:uid="{1FB82ACF-3749-474D-89F9-A00637D4C4BD}"/>
    <cellStyle name="Note 6 2 6 14" xfId="36436" xr:uid="{345ABDE5-86C9-419A-B1A7-E0BE3856E805}"/>
    <cellStyle name="Note 6 2 6 14 2" xfId="36437" xr:uid="{19A7A15F-A538-4564-89A0-5E57A832257C}"/>
    <cellStyle name="Note 6 2 6 14 2 2" xfId="36438" xr:uid="{EDDE3B33-4476-4969-A69F-F6948C4D281C}"/>
    <cellStyle name="Note 6 2 6 14 3" xfId="36439" xr:uid="{DB8C06FD-59E2-4E8A-9A2E-864E86CF9651}"/>
    <cellStyle name="Note 6 2 6 15" xfId="36440" xr:uid="{9FEF9507-97F7-4806-B55E-B381F349643B}"/>
    <cellStyle name="Note 6 2 6 15 2" xfId="36441" xr:uid="{75A0CEEF-2034-4AEE-AC21-946118E24E27}"/>
    <cellStyle name="Note 6 2 6 15 2 2" xfId="36442" xr:uid="{AEF9CB92-8760-41BF-A2C2-83E2051493BF}"/>
    <cellStyle name="Note 6 2 6 15 3" xfId="36443" xr:uid="{4075B7F1-EAC6-4F3C-844D-EE53BEF7C115}"/>
    <cellStyle name="Note 6 2 6 16" xfId="36444" xr:uid="{96E13D6B-E2F7-4CB9-A623-219395CC7FA4}"/>
    <cellStyle name="Note 6 2 6 16 2" xfId="36445" xr:uid="{CAC362FB-9446-46F3-9064-3344F201443C}"/>
    <cellStyle name="Note 6 2 6 16 2 2" xfId="36446" xr:uid="{55702241-3513-499D-AE3E-F698BD3D3E78}"/>
    <cellStyle name="Note 6 2 6 16 3" xfId="36447" xr:uid="{7DB09FEE-E80B-43DA-ACE9-2C8E43C970EF}"/>
    <cellStyle name="Note 6 2 6 17" xfId="36448" xr:uid="{84E956C3-BF0B-4D5D-BBB5-9FA901644955}"/>
    <cellStyle name="Note 6 2 6 17 2" xfId="36449" xr:uid="{BAF7646B-A96A-4F60-A47C-3D904DC386C8}"/>
    <cellStyle name="Note 6 2 6 17 2 2" xfId="36450" xr:uid="{BA8A40F8-88F2-4E7D-8C82-598838A4ADF8}"/>
    <cellStyle name="Note 6 2 6 17 3" xfId="36451" xr:uid="{58E01AAF-46F8-49B6-8C0A-62A767A33320}"/>
    <cellStyle name="Note 6 2 6 18" xfId="36452" xr:uid="{D7164ED2-152D-4271-87DB-864C14B04F6A}"/>
    <cellStyle name="Note 6 2 6 18 2" xfId="36453" xr:uid="{1BAAD826-E0C6-42C1-93F2-1D423F43439F}"/>
    <cellStyle name="Note 6 2 6 18 2 2" xfId="36454" xr:uid="{69849D64-6572-4F87-90B7-01631169A244}"/>
    <cellStyle name="Note 6 2 6 18 3" xfId="36455" xr:uid="{190BDF54-7C5C-4219-8064-A0569F5CB02C}"/>
    <cellStyle name="Note 6 2 6 19" xfId="36456" xr:uid="{16C08401-E757-4C7B-B4A0-9A20EF30FE62}"/>
    <cellStyle name="Note 6 2 6 19 2" xfId="36457" xr:uid="{37785F9C-8E25-4798-817E-B4B7F9EA2A6F}"/>
    <cellStyle name="Note 6 2 6 19 2 2" xfId="36458" xr:uid="{A9B7E2F4-9429-42B6-BB36-90AC48803469}"/>
    <cellStyle name="Note 6 2 6 19 3" xfId="36459" xr:uid="{B682440A-73A5-4FE9-846B-A4CCBD4E39E3}"/>
    <cellStyle name="Note 6 2 6 2" xfId="36460" xr:uid="{41F1D858-79C8-462B-9E6E-23EB6F9FE1C9}"/>
    <cellStyle name="Note 6 2 6 2 2" xfId="36461" xr:uid="{7EBCB3F9-2ED0-432E-96A2-13D808E49320}"/>
    <cellStyle name="Note 6 2 6 2 2 2" xfId="36462" xr:uid="{2F1E9542-1E1F-4340-8BDE-988C19F0D08B}"/>
    <cellStyle name="Note 6 2 6 2 2 3" xfId="36463" xr:uid="{27CC64DA-B5CE-45CE-9A81-CD1C9240BF0C}"/>
    <cellStyle name="Note 6 2 6 2 3" xfId="36464" xr:uid="{C10C883F-2FC5-446E-88A1-39C3E69F2021}"/>
    <cellStyle name="Note 6 2 6 2 3 2" xfId="36465" xr:uid="{D0DF60A4-3902-4130-AB43-6B0742D528FB}"/>
    <cellStyle name="Note 6 2 6 2 4" xfId="36466" xr:uid="{0F77B43E-8404-4818-A340-6B8B3FF3BD90}"/>
    <cellStyle name="Note 6 2 6 20" xfId="36467" xr:uid="{3E43E77F-7380-497E-9E46-0593202B6B0F}"/>
    <cellStyle name="Note 6 2 6 20 2" xfId="36468" xr:uid="{64FE9D9D-C62D-49C3-8724-274AD3868CC2}"/>
    <cellStyle name="Note 6 2 6 20 2 2" xfId="36469" xr:uid="{6CDB85AB-2FB4-4B54-BFC7-C1F5DC0D47AF}"/>
    <cellStyle name="Note 6 2 6 20 3" xfId="36470" xr:uid="{8DE9ABCB-5D83-4365-A8D1-0924E2484BB1}"/>
    <cellStyle name="Note 6 2 6 21" xfId="36471" xr:uid="{6E395A86-AAA2-4BD8-B684-7EC863E04456}"/>
    <cellStyle name="Note 6 2 6 21 2" xfId="36472" xr:uid="{98E0D187-8D7B-436B-9872-72F34F989634}"/>
    <cellStyle name="Note 6 2 6 22" xfId="36473" xr:uid="{5305EDE7-81A7-48A7-976C-14D99778C14F}"/>
    <cellStyle name="Note 6 2 6 23" xfId="36474" xr:uid="{83470D66-7627-4B05-B06E-E3DEA9AC1D45}"/>
    <cellStyle name="Note 6 2 6 3" xfId="36475" xr:uid="{3569C404-D36A-4A56-89CE-2A6A72CF3AAB}"/>
    <cellStyle name="Note 6 2 6 3 2" xfId="36476" xr:uid="{37D805EF-FE4B-48E1-B239-BDBBCC7DE394}"/>
    <cellStyle name="Note 6 2 6 3 2 2" xfId="36477" xr:uid="{674B56C1-1552-4AEA-94AB-4DF31D0C5F7F}"/>
    <cellStyle name="Note 6 2 6 3 3" xfId="36478" xr:uid="{4B4C14F4-634C-4184-9406-7E29A69E93E4}"/>
    <cellStyle name="Note 6 2 6 3 4" xfId="36479" xr:uid="{94B07678-3F2C-4D07-9D06-A4454895AC78}"/>
    <cellStyle name="Note 6 2 6 4" xfId="36480" xr:uid="{F4E1B972-2AFC-4CB9-864D-7EAEA602666E}"/>
    <cellStyle name="Note 6 2 6 4 2" xfId="36481" xr:uid="{ED63C7CA-64BF-4DE6-80A6-D551399DAB98}"/>
    <cellStyle name="Note 6 2 6 4 2 2" xfId="36482" xr:uid="{35460356-9CB1-4ED4-9EB5-BC13F75C1594}"/>
    <cellStyle name="Note 6 2 6 4 3" xfId="36483" xr:uid="{855BD994-C446-4E48-A09F-1C4E5BA31468}"/>
    <cellStyle name="Note 6 2 6 4 4" xfId="36484" xr:uid="{DD3AC144-E0DB-4D24-9B9B-647323766EFA}"/>
    <cellStyle name="Note 6 2 6 5" xfId="36485" xr:uid="{CA1198CE-DA10-42CD-B28C-3FB5366F255E}"/>
    <cellStyle name="Note 6 2 6 5 2" xfId="36486" xr:uid="{EEB80774-CBF4-42DE-9231-D4D78A5FF4E2}"/>
    <cellStyle name="Note 6 2 6 5 2 2" xfId="36487" xr:uid="{558851E3-56C1-4805-AF60-E4D252B703D8}"/>
    <cellStyle name="Note 6 2 6 5 3" xfId="36488" xr:uid="{FDE0E9B6-55A2-4EEE-9DC2-B5DDD04BA4A9}"/>
    <cellStyle name="Note 6 2 6 6" xfId="36489" xr:uid="{8918D6CC-A751-4277-860B-25D1272963F8}"/>
    <cellStyle name="Note 6 2 6 6 2" xfId="36490" xr:uid="{407D8BC8-2F43-4DF3-AF44-828675F3D70E}"/>
    <cellStyle name="Note 6 2 6 6 2 2" xfId="36491" xr:uid="{03D4B100-460F-4B03-8FAC-9CB6AAF2AA76}"/>
    <cellStyle name="Note 6 2 6 6 3" xfId="36492" xr:uid="{56E7B3FE-51D4-40F3-B3AB-66D804644793}"/>
    <cellStyle name="Note 6 2 6 7" xfId="36493" xr:uid="{B4D783BF-BC0B-4CB8-9699-99713F31D6DF}"/>
    <cellStyle name="Note 6 2 6 7 2" xfId="36494" xr:uid="{95B7AC17-D578-475B-B9B2-9F6D6E628B1E}"/>
    <cellStyle name="Note 6 2 6 7 2 2" xfId="36495" xr:uid="{B0232A6B-C1CB-42D0-95D8-3AF7894AB0B6}"/>
    <cellStyle name="Note 6 2 6 7 3" xfId="36496" xr:uid="{693AFEB1-2EFA-41F7-B6BC-FA78D29A4FFA}"/>
    <cellStyle name="Note 6 2 6 8" xfId="36497" xr:uid="{90D74A68-5B5D-4D77-988C-5DD449D17D37}"/>
    <cellStyle name="Note 6 2 6 8 2" xfId="36498" xr:uid="{7B716ED2-AE53-4CFD-8A07-1C5E7E23886E}"/>
    <cellStyle name="Note 6 2 6 8 2 2" xfId="36499" xr:uid="{2E814B08-AEF4-48BD-A277-F44C1CB01AE2}"/>
    <cellStyle name="Note 6 2 6 8 3" xfId="36500" xr:uid="{9A5F3560-AF3E-48EE-9C86-C6DD3730A6BD}"/>
    <cellStyle name="Note 6 2 6 9" xfId="36501" xr:uid="{9A6538D0-8775-4199-8BC7-7F2C6D52CD23}"/>
    <cellStyle name="Note 6 2 6 9 2" xfId="36502" xr:uid="{9FC68AC5-E700-412B-8C87-EFFBEF35478E}"/>
    <cellStyle name="Note 6 2 6 9 2 2" xfId="36503" xr:uid="{3B2C0443-2AB7-43A8-819D-A7C077A128F4}"/>
    <cellStyle name="Note 6 2 6 9 3" xfId="36504" xr:uid="{D3C3B251-7937-49AA-8238-EA269A3A14D6}"/>
    <cellStyle name="Note 6 2 7" xfId="36505" xr:uid="{F3ACEC5F-0F83-429C-A86C-8D4BDE7B4E8E}"/>
    <cellStyle name="Note 6 2 7 2" xfId="36506" xr:uid="{905181BA-896A-4F0C-A09D-A1ECC059879A}"/>
    <cellStyle name="Note 6 2 7 2 2" xfId="36507" xr:uid="{4CFB8157-2F77-406A-A7D8-A3E1B9CAE122}"/>
    <cellStyle name="Note 6 2 7 2 3" xfId="36508" xr:uid="{8EAA580D-9244-45F0-8321-2813430BAB26}"/>
    <cellStyle name="Note 6 2 7 3" xfId="36509" xr:uid="{4FF8ACC9-D4D9-4EA5-87AD-7BB5C6493BCB}"/>
    <cellStyle name="Note 6 2 7 3 2" xfId="36510" xr:uid="{5D0FB4C6-59BA-4D90-8041-F600E5321660}"/>
    <cellStyle name="Note 6 2 7 4" xfId="36511" xr:uid="{AF2CDA81-F27B-4E55-A00A-CE4531573EA0}"/>
    <cellStyle name="Note 6 2 8" xfId="36512" xr:uid="{FD9719C0-ED4E-4019-990C-F3893C463C0B}"/>
    <cellStyle name="Note 6 2 8 2" xfId="36513" xr:uid="{75FC3BE9-B139-4C7B-91FB-A86B889B38D9}"/>
    <cellStyle name="Note 6 2 8 2 2" xfId="36514" xr:uid="{404758E5-6E6F-4AF8-A2BC-E594763A5545}"/>
    <cellStyle name="Note 6 2 8 2 3" xfId="36515" xr:uid="{09D5B427-F95A-4D3F-AF7E-599578DDBAC0}"/>
    <cellStyle name="Note 6 2 8 3" xfId="36516" xr:uid="{000BB48B-BD29-4AF6-81EC-6C95B5D7018D}"/>
    <cellStyle name="Note 6 2 8 4" xfId="36517" xr:uid="{DBD874E0-E535-4D14-8C2C-ACDE16A78F12}"/>
    <cellStyle name="Note 6 2 9" xfId="36518" xr:uid="{9DEC65D5-2518-49C4-B94A-B9085DB7B257}"/>
    <cellStyle name="Note 6 2 9 2" xfId="36519" xr:uid="{71982C1F-E5D7-4EC1-83E8-2036D2A18667}"/>
    <cellStyle name="Note 6 2 9 2 2" xfId="36520" xr:uid="{C79B6C47-7524-4BB8-98FE-594E2A607383}"/>
    <cellStyle name="Note 6 2 9 3" xfId="36521" xr:uid="{803D0698-23B7-4828-9D12-A7A26CCB6592}"/>
    <cellStyle name="Note 6 2 9 4" xfId="36522" xr:uid="{9472ACC0-FF76-427D-BCC8-62150F723194}"/>
    <cellStyle name="Note 6 20" xfId="36523" xr:uid="{49714377-E6C7-442B-9CF9-5EFB5863A3C7}"/>
    <cellStyle name="Note 6 20 2" xfId="36524" xr:uid="{EF6A1EA9-AF3C-437D-81DA-26522545CA04}"/>
    <cellStyle name="Note 6 20 2 2" xfId="36525" xr:uid="{2427B636-57A9-4D28-87AF-DA9A81B63286}"/>
    <cellStyle name="Note 6 20 3" xfId="36526" xr:uid="{72C6E63F-14F7-439F-B08C-F59A1190B097}"/>
    <cellStyle name="Note 6 21" xfId="36527" xr:uid="{9BB25374-6252-4349-9C80-5CAF000D685C}"/>
    <cellStyle name="Note 6 21 2" xfId="36528" xr:uid="{682674BB-D226-49DC-9A33-B99F9A78D260}"/>
    <cellStyle name="Note 6 21 2 2" xfId="36529" xr:uid="{817CE689-2BB0-404C-A180-8006E17ACC16}"/>
    <cellStyle name="Note 6 21 3" xfId="36530" xr:uid="{E1CD6630-F665-49DB-8ECA-153D16761BA5}"/>
    <cellStyle name="Note 6 22" xfId="36531" xr:uid="{9991667C-3F08-469F-BECD-FCBADBCED262}"/>
    <cellStyle name="Note 6 22 2" xfId="36532" xr:uid="{88DEF78E-A6E0-471D-A0D7-978659E788A4}"/>
    <cellStyle name="Note 6 22 2 2" xfId="36533" xr:uid="{0E8C726F-9E7D-47B3-8532-6DA823365C1E}"/>
    <cellStyle name="Note 6 22 3" xfId="36534" xr:uid="{46647DC9-7FBD-4254-A659-B078D2F2F1A2}"/>
    <cellStyle name="Note 6 23" xfId="36535" xr:uid="{5BEDFEEA-7097-4A24-908E-8BD7090B6598}"/>
    <cellStyle name="Note 6 23 2" xfId="36536" xr:uid="{F3118FC6-DD11-4B8F-8E95-2A85CCFC7AF9}"/>
    <cellStyle name="Note 6 24" xfId="36537" xr:uid="{DE674EDA-6025-4E2C-9946-E853468FCC29}"/>
    <cellStyle name="Note 6 25" xfId="36538" xr:uid="{D9F26607-B24C-4535-9318-75523EF8D030}"/>
    <cellStyle name="Note 6 26" xfId="36539" xr:uid="{9515AE93-AA85-4330-B504-5FE5591A20EE}"/>
    <cellStyle name="Note 6 27" xfId="36540" xr:uid="{09EBFE26-88C6-46E3-AEF2-6803DF483B29}"/>
    <cellStyle name="Note 6 28" xfId="36541" xr:uid="{8CB8790B-0B7E-49B6-9349-47C25AFA46A8}"/>
    <cellStyle name="Note 6 3" xfId="36542" xr:uid="{544AA1A5-B204-45C8-823A-BCC5195E2B31}"/>
    <cellStyle name="Note 6 3 10" xfId="36543" xr:uid="{51EFF09A-CB48-4E00-8506-2D217CF0C002}"/>
    <cellStyle name="Note 6 3 10 2" xfId="36544" xr:uid="{92A516C1-8060-474C-9BBC-5FDD3F9CD155}"/>
    <cellStyle name="Note 6 3 10 2 2" xfId="36545" xr:uid="{44D08A67-214C-461C-B90B-1FBD0A6CC96F}"/>
    <cellStyle name="Note 6 3 10 3" xfId="36546" xr:uid="{D27FDA8F-949D-4BEF-AEA6-5197AD33AFAA}"/>
    <cellStyle name="Note 6 3 11" xfId="36547" xr:uid="{88AACEF8-A573-4DEF-85A4-5C2F8A33B1F1}"/>
    <cellStyle name="Note 6 3 11 2" xfId="36548" xr:uid="{D67350E0-BE84-4E8C-83DB-B9C37747AB7C}"/>
    <cellStyle name="Note 6 3 11 2 2" xfId="36549" xr:uid="{F37438D5-7828-49F4-84EF-C91EACBE5653}"/>
    <cellStyle name="Note 6 3 11 3" xfId="36550" xr:uid="{13975B79-E248-4490-ACD0-340CD79F1E3D}"/>
    <cellStyle name="Note 6 3 12" xfId="36551" xr:uid="{87784C37-F1F4-42FE-8739-E2A1529BAB78}"/>
    <cellStyle name="Note 6 3 12 2" xfId="36552" xr:uid="{3B573D8D-AE61-4006-BC3D-134036944F33}"/>
    <cellStyle name="Note 6 3 12 2 2" xfId="36553" xr:uid="{9C4F1C96-7E86-46D6-920A-DCC6DD0051F9}"/>
    <cellStyle name="Note 6 3 12 3" xfId="36554" xr:uid="{F3258FDF-2793-4FA5-A72B-CF5E4EAB9BE0}"/>
    <cellStyle name="Note 6 3 13" xfId="36555" xr:uid="{6C5385C5-97E0-4253-95D2-074E7423D8FD}"/>
    <cellStyle name="Note 6 3 13 2" xfId="36556" xr:uid="{6E93DCA6-BD58-4B82-A43E-9B09298431F6}"/>
    <cellStyle name="Note 6 3 13 2 2" xfId="36557" xr:uid="{DE26F611-FD5D-40AF-ACF6-232128F31249}"/>
    <cellStyle name="Note 6 3 13 3" xfId="36558" xr:uid="{B27162DA-D34F-496A-B1AB-24267A70A1EE}"/>
    <cellStyle name="Note 6 3 14" xfId="36559" xr:uid="{3740FE56-1949-41BB-BD83-06539FEA9B23}"/>
    <cellStyle name="Note 6 3 14 2" xfId="36560" xr:uid="{38F59041-048B-4461-8E63-8BB20031A789}"/>
    <cellStyle name="Note 6 3 14 2 2" xfId="36561" xr:uid="{B46E6BD5-2268-4949-B93F-EA69AD1295E4}"/>
    <cellStyle name="Note 6 3 14 3" xfId="36562" xr:uid="{59CAB96D-6290-4078-A99F-A27BA9887B41}"/>
    <cellStyle name="Note 6 3 15" xfId="36563" xr:uid="{8B9FBCA8-E9A5-4B92-AB2E-E58B53B1AA0F}"/>
    <cellStyle name="Note 6 3 15 2" xfId="36564" xr:uid="{1E8D7FBC-04C4-45CE-A0F7-DFB99BBAD08E}"/>
    <cellStyle name="Note 6 3 15 2 2" xfId="36565" xr:uid="{87B54F96-1673-413F-B83A-048E73841818}"/>
    <cellStyle name="Note 6 3 15 3" xfId="36566" xr:uid="{F0950432-B139-4EB2-9C66-A12176F8EC41}"/>
    <cellStyle name="Note 6 3 16" xfId="36567" xr:uid="{41A859FA-C4C0-4811-BDFA-D7BD968A7A78}"/>
    <cellStyle name="Note 6 3 16 2" xfId="36568" xr:uid="{38411DFD-3270-4FDB-A97F-19A2A4D33394}"/>
    <cellStyle name="Note 6 3 16 2 2" xfId="36569" xr:uid="{E5EE4D0D-7F23-4DDA-9561-9B3AA20B1FAD}"/>
    <cellStyle name="Note 6 3 16 3" xfId="36570" xr:uid="{D380C1E7-FB9E-48ED-B721-20B3C24A82B0}"/>
    <cellStyle name="Note 6 3 17" xfId="36571" xr:uid="{FCD85E4E-5C18-411C-8056-9B423A9DD712}"/>
    <cellStyle name="Note 6 3 17 2" xfId="36572" xr:uid="{D970CBEB-A168-4477-AB54-7C462CDF3E5B}"/>
    <cellStyle name="Note 6 3 17 2 2" xfId="36573" xr:uid="{DB51CAE1-77F3-4736-B0E4-63568CEAF620}"/>
    <cellStyle name="Note 6 3 17 3" xfId="36574" xr:uid="{561E7C60-880F-49A5-A3A3-CB579F4013FD}"/>
    <cellStyle name="Note 6 3 18" xfId="36575" xr:uid="{00B32A3F-0559-4753-88B9-992B9135CB59}"/>
    <cellStyle name="Note 6 3 18 2" xfId="36576" xr:uid="{51821B17-A50F-4BD9-936E-5727C079C748}"/>
    <cellStyle name="Note 6 3 18 2 2" xfId="36577" xr:uid="{79005C29-6403-435D-A031-00269C6B1E22}"/>
    <cellStyle name="Note 6 3 18 3" xfId="36578" xr:uid="{B6B7F625-2336-4E0D-9C8E-AF20470D2768}"/>
    <cellStyle name="Note 6 3 19" xfId="36579" xr:uid="{7DA5FCFC-2E5A-4CF2-9481-90A331B9E72C}"/>
    <cellStyle name="Note 6 3 19 2" xfId="36580" xr:uid="{1C623158-6D0A-4F0E-865D-B495C7A553E7}"/>
    <cellStyle name="Note 6 3 19 2 2" xfId="36581" xr:uid="{57174569-A6AF-495F-AD00-A991FBF15ECD}"/>
    <cellStyle name="Note 6 3 19 3" xfId="36582" xr:uid="{41EE8010-F8B7-49DF-AE0F-6BC8019ED65B}"/>
    <cellStyle name="Note 6 3 2" xfId="36583" xr:uid="{C059D35C-F266-4F98-8B42-C5768A6F0A13}"/>
    <cellStyle name="Note 6 3 2 10" xfId="36584" xr:uid="{4A7E04A3-93E5-49B9-8138-E2DDE83A54F6}"/>
    <cellStyle name="Note 6 3 2 10 2" xfId="36585" xr:uid="{DEEAC29C-54FE-4F22-B7DA-7AEC1C898ED5}"/>
    <cellStyle name="Note 6 3 2 10 2 2" xfId="36586" xr:uid="{B03E7761-B3E6-43B8-A7EB-FCC32B4446D7}"/>
    <cellStyle name="Note 6 3 2 10 3" xfId="36587" xr:uid="{684E1EC5-F486-45C5-B902-E735421C9E4B}"/>
    <cellStyle name="Note 6 3 2 11" xfId="36588" xr:uid="{4EEC6C4C-12C9-4163-AB38-DF37F6D496B8}"/>
    <cellStyle name="Note 6 3 2 11 2" xfId="36589" xr:uid="{38C64846-581D-4548-AEB9-979B1C6CE889}"/>
    <cellStyle name="Note 6 3 2 11 2 2" xfId="36590" xr:uid="{BFD7115E-F876-45DF-893D-2C467D22E557}"/>
    <cellStyle name="Note 6 3 2 11 3" xfId="36591" xr:uid="{E3CA14D0-73A9-40FB-8DE1-3322FC90A734}"/>
    <cellStyle name="Note 6 3 2 12" xfId="36592" xr:uid="{86A4767D-7785-43F1-A4B1-DC6615F85FAE}"/>
    <cellStyle name="Note 6 3 2 12 2" xfId="36593" xr:uid="{8E58EA0A-BDEF-4D6E-8F26-79101A59850B}"/>
    <cellStyle name="Note 6 3 2 12 2 2" xfId="36594" xr:uid="{06DF6BBE-C9D6-471A-AAFF-7618F4F3ABD5}"/>
    <cellStyle name="Note 6 3 2 12 3" xfId="36595" xr:uid="{0B63A78E-6550-4EB4-B185-1DD730286D64}"/>
    <cellStyle name="Note 6 3 2 13" xfId="36596" xr:uid="{5B78F9E9-C6E4-44FF-819C-6CA356C551DF}"/>
    <cellStyle name="Note 6 3 2 13 2" xfId="36597" xr:uid="{5C05DD1F-5125-43B6-B269-DCEEB0C76E84}"/>
    <cellStyle name="Note 6 3 2 13 2 2" xfId="36598" xr:uid="{95856E93-4B6A-4B8B-9331-B444B5D88C98}"/>
    <cellStyle name="Note 6 3 2 13 3" xfId="36599" xr:uid="{3512F30D-96F1-414F-8606-2B938C85E7AD}"/>
    <cellStyle name="Note 6 3 2 14" xfId="36600" xr:uid="{AF63343E-7C27-40A8-B0BC-333400C8E7A3}"/>
    <cellStyle name="Note 6 3 2 14 2" xfId="36601" xr:uid="{4537C864-6B77-4219-BB59-B8DF06486DFC}"/>
    <cellStyle name="Note 6 3 2 14 2 2" xfId="36602" xr:uid="{5F89FB21-3A61-409F-8F25-4CBB4814CFDF}"/>
    <cellStyle name="Note 6 3 2 14 3" xfId="36603" xr:uid="{C6BBAD95-064D-4CF2-A593-4586293E0AE5}"/>
    <cellStyle name="Note 6 3 2 15" xfId="36604" xr:uid="{7CB0A4DC-742C-48F1-9C63-8CBA17F01E7F}"/>
    <cellStyle name="Note 6 3 2 15 2" xfId="36605" xr:uid="{19C64ED2-D1C0-40FC-B4C0-1F83EF1275C7}"/>
    <cellStyle name="Note 6 3 2 15 2 2" xfId="36606" xr:uid="{901C0AC9-E369-48DD-B4B2-195891C000DE}"/>
    <cellStyle name="Note 6 3 2 15 3" xfId="36607" xr:uid="{A8B694C8-8B6F-4C10-8F25-DB360071C454}"/>
    <cellStyle name="Note 6 3 2 16" xfId="36608" xr:uid="{9B314C46-7ABC-4AA5-A870-15FD736F64EB}"/>
    <cellStyle name="Note 6 3 2 16 2" xfId="36609" xr:uid="{AFAD5107-FB33-4518-9CA2-0047E2FA508B}"/>
    <cellStyle name="Note 6 3 2 16 2 2" xfId="36610" xr:uid="{FB915DEC-0A6B-4FF4-A1A3-8E2249371E03}"/>
    <cellStyle name="Note 6 3 2 16 3" xfId="36611" xr:uid="{C677CB32-B64B-4E6F-8F7B-D87B462769D5}"/>
    <cellStyle name="Note 6 3 2 17" xfId="36612" xr:uid="{C2FD7981-7F5F-4269-9F64-78D02BEE8A91}"/>
    <cellStyle name="Note 6 3 2 17 2" xfId="36613" xr:uid="{45476F5B-B8A5-4CA1-9112-6E74D4D1A3A9}"/>
    <cellStyle name="Note 6 3 2 17 2 2" xfId="36614" xr:uid="{55AE325F-BCFC-490C-82D2-B7A809F2ABF4}"/>
    <cellStyle name="Note 6 3 2 17 3" xfId="36615" xr:uid="{A96536D1-E22C-42BC-BAEE-BED30913E887}"/>
    <cellStyle name="Note 6 3 2 18" xfId="36616" xr:uid="{E49A166D-251B-434E-9E12-AD90005CBEDE}"/>
    <cellStyle name="Note 6 3 2 18 2" xfId="36617" xr:uid="{14F0E5FF-1BD9-45AC-8CD6-782E253513F9}"/>
    <cellStyle name="Note 6 3 2 19" xfId="36618" xr:uid="{39FC4712-2216-4F5F-A23D-306F05C31FFE}"/>
    <cellStyle name="Note 6 3 2 2" xfId="36619" xr:uid="{22C50100-D49C-4C8B-A7E5-C8A137CF99EC}"/>
    <cellStyle name="Note 6 3 2 2 10" xfId="36620" xr:uid="{1C73866D-298B-42D6-AF34-0A02FAC82097}"/>
    <cellStyle name="Note 6 3 2 2 10 2" xfId="36621" xr:uid="{EFA36029-9B1F-4CD6-8A36-2E4C981F6E2A}"/>
    <cellStyle name="Note 6 3 2 2 10 2 2" xfId="36622" xr:uid="{4798BC42-58D4-40B1-BCE8-4C262352B30C}"/>
    <cellStyle name="Note 6 3 2 2 10 3" xfId="36623" xr:uid="{F177D505-487B-40B1-94CC-9CDFA1AB1DFE}"/>
    <cellStyle name="Note 6 3 2 2 11" xfId="36624" xr:uid="{A855E9D2-480E-4F41-B916-D7734516D9E6}"/>
    <cellStyle name="Note 6 3 2 2 11 2" xfId="36625" xr:uid="{6320A92F-35D0-41B4-B415-9EC968774CD8}"/>
    <cellStyle name="Note 6 3 2 2 11 2 2" xfId="36626" xr:uid="{D606E745-C6A5-48DB-817D-5C8C5F7D9D58}"/>
    <cellStyle name="Note 6 3 2 2 11 3" xfId="36627" xr:uid="{DE14F614-9848-4441-9265-0470A6E75B64}"/>
    <cellStyle name="Note 6 3 2 2 12" xfId="36628" xr:uid="{E4DF12E0-8C1F-4EB1-ACB8-07C6516544CC}"/>
    <cellStyle name="Note 6 3 2 2 12 2" xfId="36629" xr:uid="{BB6E3B8C-FBD6-4E76-A0DE-96A4D24EE3BA}"/>
    <cellStyle name="Note 6 3 2 2 12 2 2" xfId="36630" xr:uid="{5526B48B-4539-4662-9F38-A8455CBBEA09}"/>
    <cellStyle name="Note 6 3 2 2 12 3" xfId="36631" xr:uid="{656F34BE-97C6-4E82-97D4-767BC2B5F8E0}"/>
    <cellStyle name="Note 6 3 2 2 13" xfId="36632" xr:uid="{268845F1-4C79-47C2-9C18-A046D8C20642}"/>
    <cellStyle name="Note 6 3 2 2 13 2" xfId="36633" xr:uid="{829F7504-887B-4379-A47D-714B8CCC3968}"/>
    <cellStyle name="Note 6 3 2 2 13 2 2" xfId="36634" xr:uid="{2E1E8BB3-0FA5-4BA3-A667-2741D5571B29}"/>
    <cellStyle name="Note 6 3 2 2 13 3" xfId="36635" xr:uid="{239B6512-E99A-46FE-A699-E5DBAD50D431}"/>
    <cellStyle name="Note 6 3 2 2 14" xfId="36636" xr:uid="{4A14B5C7-8253-4C7A-A2FE-C31BD8C6AD90}"/>
    <cellStyle name="Note 6 3 2 2 14 2" xfId="36637" xr:uid="{464CE506-8DFE-470E-A70F-AA43DFD025FE}"/>
    <cellStyle name="Note 6 3 2 2 14 2 2" xfId="36638" xr:uid="{E1FB1782-1418-44BE-ACC5-FFB9AA97EF13}"/>
    <cellStyle name="Note 6 3 2 2 14 3" xfId="36639" xr:uid="{0E1BDCD8-3D51-4D05-8C0A-2B1ABF9EC628}"/>
    <cellStyle name="Note 6 3 2 2 15" xfId="36640" xr:uid="{BB151EC9-46E5-4121-B936-5A09A680A475}"/>
    <cellStyle name="Note 6 3 2 2 15 2" xfId="36641" xr:uid="{F3C6257A-8222-4140-B45A-4565C57A7990}"/>
    <cellStyle name="Note 6 3 2 2 15 2 2" xfId="36642" xr:uid="{E7EBE25A-3B1A-49F9-BA3D-9EBB1E6B8683}"/>
    <cellStyle name="Note 6 3 2 2 15 3" xfId="36643" xr:uid="{A1965569-AB9D-42C9-88ED-5AFEC0B47335}"/>
    <cellStyle name="Note 6 3 2 2 16" xfId="36644" xr:uid="{DBE31E89-5525-47C2-91F3-21616371B6BB}"/>
    <cellStyle name="Note 6 3 2 2 16 2" xfId="36645" xr:uid="{27B8C893-2241-48DC-B1C2-311E81BBD548}"/>
    <cellStyle name="Note 6 3 2 2 16 2 2" xfId="36646" xr:uid="{43C350C4-93D3-41CC-B0AF-4B383BE93B33}"/>
    <cellStyle name="Note 6 3 2 2 16 3" xfId="36647" xr:uid="{F3F41005-8BD1-46E5-94C6-F59B79ACA144}"/>
    <cellStyle name="Note 6 3 2 2 17" xfId="36648" xr:uid="{84F988C8-AAFE-4D19-8769-FB886ECF0B3F}"/>
    <cellStyle name="Note 6 3 2 2 17 2" xfId="36649" xr:uid="{1E2C6BD1-F498-4655-B723-3A4CCF23A210}"/>
    <cellStyle name="Note 6 3 2 2 17 2 2" xfId="36650" xr:uid="{05565A23-3490-4210-8479-3584867DB3CB}"/>
    <cellStyle name="Note 6 3 2 2 17 3" xfId="36651" xr:uid="{3765753B-673B-4F0F-BA30-8E13D631714C}"/>
    <cellStyle name="Note 6 3 2 2 18" xfId="36652" xr:uid="{1BBAB17C-26CA-4EFB-94D6-D6566C7721C1}"/>
    <cellStyle name="Note 6 3 2 2 18 2" xfId="36653" xr:uid="{6C5773B3-0B5C-4495-B63C-A82547409F2C}"/>
    <cellStyle name="Note 6 3 2 2 18 2 2" xfId="36654" xr:uid="{562FC1BD-5CB6-4CD0-9002-D2D7E52A34D6}"/>
    <cellStyle name="Note 6 3 2 2 18 3" xfId="36655" xr:uid="{DA97D648-F330-474F-BAE8-2484C31FCE0B}"/>
    <cellStyle name="Note 6 3 2 2 19" xfId="36656" xr:uid="{9E37FD36-E504-4F08-9A62-087CBF7D2D98}"/>
    <cellStyle name="Note 6 3 2 2 19 2" xfId="36657" xr:uid="{2CA15353-D6DD-441E-86F8-804F30945004}"/>
    <cellStyle name="Note 6 3 2 2 19 2 2" xfId="36658" xr:uid="{7AB4068A-E215-463C-8301-BA4410871A99}"/>
    <cellStyle name="Note 6 3 2 2 19 3" xfId="36659" xr:uid="{37F94FA9-610A-47EB-8A35-2EEEB8055B1C}"/>
    <cellStyle name="Note 6 3 2 2 2" xfId="36660" xr:uid="{F83E7D19-8059-4D24-8943-EA5FD9212E1F}"/>
    <cellStyle name="Note 6 3 2 2 2 2" xfId="36661" xr:uid="{18528329-6AF9-4299-8C54-55E2FC4C8414}"/>
    <cellStyle name="Note 6 3 2 2 2 2 2" xfId="36662" xr:uid="{291AEFFB-C78F-472C-8EA4-C4299229C86F}"/>
    <cellStyle name="Note 6 3 2 2 2 2 3" xfId="36663" xr:uid="{F6A13B5C-7696-46BA-858E-724CF6AEE1C4}"/>
    <cellStyle name="Note 6 3 2 2 2 3" xfId="36664" xr:uid="{C9AF2632-1F83-42E1-8CDB-DD012E66A367}"/>
    <cellStyle name="Note 6 3 2 2 2 3 2" xfId="36665" xr:uid="{B9CCD66D-4C0B-4141-B72E-FA395AC413B5}"/>
    <cellStyle name="Note 6 3 2 2 2 4" xfId="36666" xr:uid="{EAE042EB-F7DE-46A0-A852-17E5E1813E5D}"/>
    <cellStyle name="Note 6 3 2 2 20" xfId="36667" xr:uid="{2AD4734F-C6C4-40D0-90E1-26EF7A07E78E}"/>
    <cellStyle name="Note 6 3 2 2 20 2" xfId="36668" xr:uid="{D3385DC2-CEDD-45BD-9A6F-23E7E3DC3972}"/>
    <cellStyle name="Note 6 3 2 2 20 2 2" xfId="36669" xr:uid="{1E06E69C-7641-48BA-A9A6-A74AA2C8D4A1}"/>
    <cellStyle name="Note 6 3 2 2 20 3" xfId="36670" xr:uid="{D9285645-BE2B-4D33-AABF-06EA3F50E0E7}"/>
    <cellStyle name="Note 6 3 2 2 21" xfId="36671" xr:uid="{62C692C5-30D5-4E7B-AAEA-A6E75EEC2906}"/>
    <cellStyle name="Note 6 3 2 2 21 2" xfId="36672" xr:uid="{BC272D70-472F-4CB7-8470-24E43A68A7FC}"/>
    <cellStyle name="Note 6 3 2 2 22" xfId="36673" xr:uid="{D5ACCEAF-4148-469A-B6C1-56C62770172D}"/>
    <cellStyle name="Note 6 3 2 2 23" xfId="36674" xr:uid="{2A28D7C8-0CE6-4B85-9E47-4C5E9CCFD5D3}"/>
    <cellStyle name="Note 6 3 2 2 3" xfId="36675" xr:uid="{BB2E4BFA-7292-4373-9E96-310003CB5B1F}"/>
    <cellStyle name="Note 6 3 2 2 3 2" xfId="36676" xr:uid="{4FCEF5F2-C122-463D-AA1B-BB8CDAAD80F7}"/>
    <cellStyle name="Note 6 3 2 2 3 2 2" xfId="36677" xr:uid="{3A901784-5B49-42D5-906C-833EDA32C574}"/>
    <cellStyle name="Note 6 3 2 2 3 3" xfId="36678" xr:uid="{946F9145-95AE-4616-A278-48C0CD600581}"/>
    <cellStyle name="Note 6 3 2 2 3 4" xfId="36679" xr:uid="{3BB3F4DA-6BE2-4791-919E-64EFD2CCB7E1}"/>
    <cellStyle name="Note 6 3 2 2 4" xfId="36680" xr:uid="{B648EA94-F07D-4640-91E9-0186A1D1D151}"/>
    <cellStyle name="Note 6 3 2 2 4 2" xfId="36681" xr:uid="{B1F3A655-A0C7-4510-B6A3-C374AF030EE8}"/>
    <cellStyle name="Note 6 3 2 2 4 2 2" xfId="36682" xr:uid="{2A9DFCCF-C3CA-43A4-8893-F2740DE37557}"/>
    <cellStyle name="Note 6 3 2 2 4 3" xfId="36683" xr:uid="{D6558CEB-DFB0-44E3-96EF-DA640F5FE0F1}"/>
    <cellStyle name="Note 6 3 2 2 4 4" xfId="36684" xr:uid="{5D7BF6A3-6334-49BB-8AAE-222531C2E50B}"/>
    <cellStyle name="Note 6 3 2 2 5" xfId="36685" xr:uid="{AC5AB160-B287-49CF-8F23-B43F27D2E5E7}"/>
    <cellStyle name="Note 6 3 2 2 5 2" xfId="36686" xr:uid="{D002E55C-6DF6-48E6-9531-7547AD493DEB}"/>
    <cellStyle name="Note 6 3 2 2 5 2 2" xfId="36687" xr:uid="{D78F89CE-CA1D-4F29-8FB6-D185F1A242B6}"/>
    <cellStyle name="Note 6 3 2 2 5 3" xfId="36688" xr:uid="{25FB207A-1BB9-4731-85B3-FFC720524DB4}"/>
    <cellStyle name="Note 6 3 2 2 6" xfId="36689" xr:uid="{BE850050-6A91-4A33-BCA1-DA0FAD83AB72}"/>
    <cellStyle name="Note 6 3 2 2 6 2" xfId="36690" xr:uid="{4120CC27-0C74-47B0-B1F8-FA45DA08D08A}"/>
    <cellStyle name="Note 6 3 2 2 6 2 2" xfId="36691" xr:uid="{D8086AC0-4EB4-4DAE-B248-E6ABDECCC2E4}"/>
    <cellStyle name="Note 6 3 2 2 6 3" xfId="36692" xr:uid="{CB28A849-C426-4910-A2D1-215F7C82898F}"/>
    <cellStyle name="Note 6 3 2 2 7" xfId="36693" xr:uid="{7400B301-8663-45F9-81FF-F24ED1AB1323}"/>
    <cellStyle name="Note 6 3 2 2 7 2" xfId="36694" xr:uid="{3E5B1600-E477-440A-BECF-44F98A6CC9C7}"/>
    <cellStyle name="Note 6 3 2 2 7 2 2" xfId="36695" xr:uid="{0517C48B-E710-4071-ADD3-169151662B58}"/>
    <cellStyle name="Note 6 3 2 2 7 3" xfId="36696" xr:uid="{8B7D7F7A-4FB2-4CDD-AEDB-1037B3486A9B}"/>
    <cellStyle name="Note 6 3 2 2 8" xfId="36697" xr:uid="{F37D2508-A5C7-4BDE-91C2-EBD01A6E9480}"/>
    <cellStyle name="Note 6 3 2 2 8 2" xfId="36698" xr:uid="{9709CFF2-DC49-4B77-A3EC-7623EFBB75AF}"/>
    <cellStyle name="Note 6 3 2 2 8 2 2" xfId="36699" xr:uid="{A4F53CCF-CFF3-4C50-9F90-A913B865F6F3}"/>
    <cellStyle name="Note 6 3 2 2 8 3" xfId="36700" xr:uid="{4B5AE00D-94CA-4648-BCF1-D0BAA99E70D4}"/>
    <cellStyle name="Note 6 3 2 2 9" xfId="36701" xr:uid="{D8BEF737-AB30-4426-BCA2-F07F3A09F04D}"/>
    <cellStyle name="Note 6 3 2 2 9 2" xfId="36702" xr:uid="{AC99EB1D-16F5-4100-B589-EB465D0EF0E2}"/>
    <cellStyle name="Note 6 3 2 2 9 2 2" xfId="36703" xr:uid="{EC9007CD-F09F-4E34-AE01-8B2C82D95DBA}"/>
    <cellStyle name="Note 6 3 2 2 9 3" xfId="36704" xr:uid="{7CF30E1C-E2C1-4278-B18E-40E8B7772C15}"/>
    <cellStyle name="Note 6 3 2 20" xfId="36705" xr:uid="{54FF66BE-648D-4ECB-BC45-7A679C08898E}"/>
    <cellStyle name="Note 6 3 2 3" xfId="36706" xr:uid="{C4605C86-ADDA-4716-8754-219113EB5701}"/>
    <cellStyle name="Note 6 3 2 3 2" xfId="36707" xr:uid="{FF3ADFC8-1BA2-4238-8437-AC627CAE5145}"/>
    <cellStyle name="Note 6 3 2 3 2 2" xfId="36708" xr:uid="{BFEC69BD-77C7-447E-9960-68CC827DF7EB}"/>
    <cellStyle name="Note 6 3 2 3 2 3" xfId="36709" xr:uid="{EB9AE24A-7D92-48A0-AE67-059E943DA59F}"/>
    <cellStyle name="Note 6 3 2 3 3" xfId="36710" xr:uid="{3BA265E9-1DB0-4D40-9D1E-31BBD545E79A}"/>
    <cellStyle name="Note 6 3 2 3 3 2" xfId="36711" xr:uid="{1C58213E-8130-4418-B206-7DF7F88D64A5}"/>
    <cellStyle name="Note 6 3 2 3 4" xfId="36712" xr:uid="{D29CE3FC-CEA8-4172-91A8-46F83F7769BD}"/>
    <cellStyle name="Note 6 3 2 4" xfId="36713" xr:uid="{2DFB80BB-2261-4F3D-A0D3-98BF3A985ECD}"/>
    <cellStyle name="Note 6 3 2 4 2" xfId="36714" xr:uid="{6AE0A028-5A81-42FD-8733-BD116B9321B9}"/>
    <cellStyle name="Note 6 3 2 4 2 2" xfId="36715" xr:uid="{887C21B1-10AA-4E52-9D21-4A16D758612C}"/>
    <cellStyle name="Note 6 3 2 4 3" xfId="36716" xr:uid="{A9EA58BB-D697-4863-A2C1-DBADE74A9F5C}"/>
    <cellStyle name="Note 6 3 2 4 4" xfId="36717" xr:uid="{8349E794-FE2D-4398-853A-4C9C2B59C815}"/>
    <cellStyle name="Note 6 3 2 5" xfId="36718" xr:uid="{2360BB37-4A88-4DAD-83C9-735AB9485FFD}"/>
    <cellStyle name="Note 6 3 2 5 2" xfId="36719" xr:uid="{C31B1FB5-5E9E-474E-85F7-CBD1A5ABE162}"/>
    <cellStyle name="Note 6 3 2 5 2 2" xfId="36720" xr:uid="{622AF7AA-BAE4-439D-B1B2-642C6C25BA42}"/>
    <cellStyle name="Note 6 3 2 5 3" xfId="36721" xr:uid="{5028B4FA-FC79-43B7-8901-045A92EC5FBE}"/>
    <cellStyle name="Note 6 3 2 5 4" xfId="36722" xr:uid="{FF9E7B01-BC1D-4AB9-AB74-F97C1557B357}"/>
    <cellStyle name="Note 6 3 2 6" xfId="36723" xr:uid="{C071617E-0B32-4693-96C4-8A94BD636028}"/>
    <cellStyle name="Note 6 3 2 6 2" xfId="36724" xr:uid="{4B465AFA-FAFA-4B42-8564-F7B91BC7E7DA}"/>
    <cellStyle name="Note 6 3 2 6 2 2" xfId="36725" xr:uid="{8E3980B6-35C5-4FF8-91A2-BAB2179732D0}"/>
    <cellStyle name="Note 6 3 2 6 3" xfId="36726" xr:uid="{53A28BF7-B424-4621-B986-2A4EC199675B}"/>
    <cellStyle name="Note 6 3 2 7" xfId="36727" xr:uid="{256A5FF5-C58E-49CC-9CC3-89E739D094EB}"/>
    <cellStyle name="Note 6 3 2 7 2" xfId="36728" xr:uid="{9F13EE1B-1596-4B81-8E91-475895F1D110}"/>
    <cellStyle name="Note 6 3 2 7 2 2" xfId="36729" xr:uid="{086BC46B-EA69-42E7-B436-CA11C9F0F46B}"/>
    <cellStyle name="Note 6 3 2 7 3" xfId="36730" xr:uid="{FA9CC5B7-AB32-4EAC-9038-9F80C16DEE3B}"/>
    <cellStyle name="Note 6 3 2 8" xfId="36731" xr:uid="{39641EFB-CEB8-4031-8E11-3FF72DCA2EC8}"/>
    <cellStyle name="Note 6 3 2 8 2" xfId="36732" xr:uid="{1670BCB5-A1FC-44F8-A3A1-5FD84D68E1BE}"/>
    <cellStyle name="Note 6 3 2 8 2 2" xfId="36733" xr:uid="{833294EB-C4CC-4036-8EF4-3770C3C89C1D}"/>
    <cellStyle name="Note 6 3 2 8 3" xfId="36734" xr:uid="{ACB851CE-47C7-43A7-8935-75EE9ED2615E}"/>
    <cellStyle name="Note 6 3 2 9" xfId="36735" xr:uid="{9BA8DB08-CB8B-463C-BD66-26090031BAD4}"/>
    <cellStyle name="Note 6 3 2 9 2" xfId="36736" xr:uid="{7F2DA4FA-1456-4ED3-84D1-BC922927BF5C}"/>
    <cellStyle name="Note 6 3 2 9 2 2" xfId="36737" xr:uid="{D1D15183-5135-4653-9B6C-2364FE4A1875}"/>
    <cellStyle name="Note 6 3 2 9 3" xfId="36738" xr:uid="{5467CD8C-8875-4346-A992-39ECCE922486}"/>
    <cellStyle name="Note 6 3 20" xfId="36739" xr:uid="{20AA2620-896A-41B6-8EC4-07A7FCE18523}"/>
    <cellStyle name="Note 6 3 20 2" xfId="36740" xr:uid="{40D45037-F88A-45E6-88ED-00FE77F6E6DA}"/>
    <cellStyle name="Note 6 3 20 2 2" xfId="36741" xr:uid="{0F53F93F-C148-4B4D-9ACC-678BBE8533AD}"/>
    <cellStyle name="Note 6 3 20 3" xfId="36742" xr:uid="{C18BC38E-AB67-45C3-B5C3-1DE9DC0A45FD}"/>
    <cellStyle name="Note 6 3 21" xfId="36743" xr:uid="{8930F51F-192B-4ADA-8E45-98F8142E17D0}"/>
    <cellStyle name="Note 6 3 21 2" xfId="36744" xr:uid="{C0453508-85D0-4DC9-8ABA-CF652310153A}"/>
    <cellStyle name="Note 6 3 22" xfId="36745" xr:uid="{611EF45C-CFFA-46F9-A8DE-2C5E7702223C}"/>
    <cellStyle name="Note 6 3 23" xfId="36746" xr:uid="{C335978A-EB04-4AFC-8711-DD836A6FBF4A}"/>
    <cellStyle name="Note 6 3 3" xfId="36747" xr:uid="{9B9320B9-EDD3-4B5D-8F27-747DC525A9B3}"/>
    <cellStyle name="Note 6 3 3 10" xfId="36748" xr:uid="{BF506389-79EE-462E-B280-3E7E4262F59F}"/>
    <cellStyle name="Note 6 3 3 10 2" xfId="36749" xr:uid="{35CAACA4-DA72-4DE8-A9BF-6679E3096CAD}"/>
    <cellStyle name="Note 6 3 3 10 2 2" xfId="36750" xr:uid="{52F9A616-7D69-4A69-B331-5257958FF47B}"/>
    <cellStyle name="Note 6 3 3 10 3" xfId="36751" xr:uid="{757FF0C3-3220-4415-B04D-ED08A4ACAB53}"/>
    <cellStyle name="Note 6 3 3 11" xfId="36752" xr:uid="{6A6D42DB-9A7E-4C27-B877-CAB1756C3974}"/>
    <cellStyle name="Note 6 3 3 11 2" xfId="36753" xr:uid="{4562A06D-920E-4CC3-875D-8CD3A2200555}"/>
    <cellStyle name="Note 6 3 3 11 2 2" xfId="36754" xr:uid="{455A0222-8DCD-4ADF-BE6C-256B080BDBED}"/>
    <cellStyle name="Note 6 3 3 11 3" xfId="36755" xr:uid="{1505F7C2-F85B-4B8A-9390-CFBE13D6400B}"/>
    <cellStyle name="Note 6 3 3 12" xfId="36756" xr:uid="{A2E93FB5-655C-42E8-802C-B28275C6DA42}"/>
    <cellStyle name="Note 6 3 3 12 2" xfId="36757" xr:uid="{BD1AF104-0FF5-425E-941B-B127B94164C3}"/>
    <cellStyle name="Note 6 3 3 12 2 2" xfId="36758" xr:uid="{D25748C7-B73B-45CB-9717-4DCBD4F6F549}"/>
    <cellStyle name="Note 6 3 3 12 3" xfId="36759" xr:uid="{171A64E4-5B3E-4436-8165-B20799E47346}"/>
    <cellStyle name="Note 6 3 3 13" xfId="36760" xr:uid="{EFCD0B55-D1AC-430A-9CF8-86084FBE4B3A}"/>
    <cellStyle name="Note 6 3 3 13 2" xfId="36761" xr:uid="{5B9C8EE1-7776-4D10-A036-DB60784A53C4}"/>
    <cellStyle name="Note 6 3 3 13 2 2" xfId="36762" xr:uid="{83179B53-8E8C-44E5-925C-A966EB73A9F8}"/>
    <cellStyle name="Note 6 3 3 13 3" xfId="36763" xr:uid="{AD41D981-50A7-4EA1-B407-DA4600DDD311}"/>
    <cellStyle name="Note 6 3 3 14" xfId="36764" xr:uid="{82925A49-0FF2-49BE-BEE5-8386CDACCB79}"/>
    <cellStyle name="Note 6 3 3 14 2" xfId="36765" xr:uid="{68860DEA-BE2A-4490-8D2B-3857360F101C}"/>
    <cellStyle name="Note 6 3 3 14 2 2" xfId="36766" xr:uid="{176D3560-0FC1-4A98-B99A-8395D32E6B3E}"/>
    <cellStyle name="Note 6 3 3 14 3" xfId="36767" xr:uid="{02CFEF7B-29B6-4D55-8E95-466029D14108}"/>
    <cellStyle name="Note 6 3 3 15" xfId="36768" xr:uid="{30D52AD7-AA81-4D12-9EA4-11435F4473C9}"/>
    <cellStyle name="Note 6 3 3 15 2" xfId="36769" xr:uid="{FD3774AE-9457-4374-88ED-BED3A16C2CD7}"/>
    <cellStyle name="Note 6 3 3 15 2 2" xfId="36770" xr:uid="{BD7B4EEF-CA6B-474B-B7D2-3BBF4A7B0117}"/>
    <cellStyle name="Note 6 3 3 15 3" xfId="36771" xr:uid="{6484FB29-2686-4E05-A74C-B920455D9E8A}"/>
    <cellStyle name="Note 6 3 3 16" xfId="36772" xr:uid="{C5F3E538-0955-4176-9095-6F4F8F958064}"/>
    <cellStyle name="Note 6 3 3 16 2" xfId="36773" xr:uid="{83C5EAE5-0C12-4CC2-9BD8-687A2518ADDC}"/>
    <cellStyle name="Note 6 3 3 16 2 2" xfId="36774" xr:uid="{4807F727-AEE3-4324-99BC-BD6BD12A662C}"/>
    <cellStyle name="Note 6 3 3 16 3" xfId="36775" xr:uid="{F0CFDE91-6A93-4C5F-83DB-08336C8076DC}"/>
    <cellStyle name="Note 6 3 3 17" xfId="36776" xr:uid="{FA8FF4FB-ED9E-45F2-8D03-6457F526E99D}"/>
    <cellStyle name="Note 6 3 3 17 2" xfId="36777" xr:uid="{81C78A71-585C-4D9A-A1B4-DA36474C1574}"/>
    <cellStyle name="Note 6 3 3 17 2 2" xfId="36778" xr:uid="{E672A241-1D34-483C-A7CD-6303199C16DB}"/>
    <cellStyle name="Note 6 3 3 17 3" xfId="36779" xr:uid="{EA6A6C71-B2E3-492C-B4E7-D2CFEC1EB4EB}"/>
    <cellStyle name="Note 6 3 3 18" xfId="36780" xr:uid="{F988ACA1-FD3A-40C0-A905-A92660D3B27C}"/>
    <cellStyle name="Note 6 3 3 18 2" xfId="36781" xr:uid="{0C3833DC-58AB-4F6B-AF74-0E64DBB0D796}"/>
    <cellStyle name="Note 6 3 3 19" xfId="36782" xr:uid="{9E391146-492E-4EAE-B9DF-D2D0D05F35DF}"/>
    <cellStyle name="Note 6 3 3 2" xfId="36783" xr:uid="{ED5F4533-4D76-4E50-B3A7-6E2EAFA45399}"/>
    <cellStyle name="Note 6 3 3 2 10" xfId="36784" xr:uid="{8EC796D7-7058-4DFD-ADF0-447FBC370FEB}"/>
    <cellStyle name="Note 6 3 3 2 10 2" xfId="36785" xr:uid="{7B38D711-D3AE-4ECF-BF2C-3BF154FA0459}"/>
    <cellStyle name="Note 6 3 3 2 10 2 2" xfId="36786" xr:uid="{CED89119-1EC0-4836-8905-142219B8D188}"/>
    <cellStyle name="Note 6 3 3 2 10 3" xfId="36787" xr:uid="{E185D153-E926-433E-81E1-7B4301D90395}"/>
    <cellStyle name="Note 6 3 3 2 11" xfId="36788" xr:uid="{8E83507B-8901-48D0-9407-703B9B71FDAE}"/>
    <cellStyle name="Note 6 3 3 2 11 2" xfId="36789" xr:uid="{63A523BC-9EE7-454C-B1C8-75567F19F235}"/>
    <cellStyle name="Note 6 3 3 2 11 2 2" xfId="36790" xr:uid="{9273F035-F0CF-4CF4-AA2B-C9F0017D0844}"/>
    <cellStyle name="Note 6 3 3 2 11 3" xfId="36791" xr:uid="{61D09BFC-1A9B-4783-84CA-C71153AC916E}"/>
    <cellStyle name="Note 6 3 3 2 12" xfId="36792" xr:uid="{430260FF-3C55-465D-B439-1E65BBA1A0BA}"/>
    <cellStyle name="Note 6 3 3 2 12 2" xfId="36793" xr:uid="{231C46D6-7136-4844-9130-74ED775950A0}"/>
    <cellStyle name="Note 6 3 3 2 12 2 2" xfId="36794" xr:uid="{1E73E82C-A998-4E60-A07F-47ACD25BDFA8}"/>
    <cellStyle name="Note 6 3 3 2 12 3" xfId="36795" xr:uid="{1E82E7E3-3C1B-44D4-A096-3CA280E513BD}"/>
    <cellStyle name="Note 6 3 3 2 13" xfId="36796" xr:uid="{6B80BECD-DCC5-4383-9BEF-E2642CFA8C03}"/>
    <cellStyle name="Note 6 3 3 2 13 2" xfId="36797" xr:uid="{4C486354-5479-4510-A9DA-48C78C873299}"/>
    <cellStyle name="Note 6 3 3 2 13 2 2" xfId="36798" xr:uid="{0CF9FD56-1AD3-4BF8-9E65-8EA679D5EEF2}"/>
    <cellStyle name="Note 6 3 3 2 13 3" xfId="36799" xr:uid="{0D07DEAA-1FDC-48EE-B777-635C42126079}"/>
    <cellStyle name="Note 6 3 3 2 14" xfId="36800" xr:uid="{D421ACD8-BDF5-4F58-9BEE-9A02D4B9A9AF}"/>
    <cellStyle name="Note 6 3 3 2 14 2" xfId="36801" xr:uid="{467C8696-EE6B-4BC7-97F9-47FA00285ACF}"/>
    <cellStyle name="Note 6 3 3 2 14 2 2" xfId="36802" xr:uid="{8FAAE3B2-2D00-4490-877F-5C59D589F816}"/>
    <cellStyle name="Note 6 3 3 2 14 3" xfId="36803" xr:uid="{221B53B9-2EE9-47AF-A2C0-4BC0FB7F6DA5}"/>
    <cellStyle name="Note 6 3 3 2 15" xfId="36804" xr:uid="{FB1E113B-7862-41A7-89D7-21ECEC116C9B}"/>
    <cellStyle name="Note 6 3 3 2 15 2" xfId="36805" xr:uid="{00C32963-2167-4A1A-B7B9-D2F3F5BA23B1}"/>
    <cellStyle name="Note 6 3 3 2 15 2 2" xfId="36806" xr:uid="{A76A4139-F5DB-47B8-A4D7-C8BC1C7B9E1A}"/>
    <cellStyle name="Note 6 3 3 2 15 3" xfId="36807" xr:uid="{F8DFF4D8-EE9B-4273-A404-7CF18B6B52D9}"/>
    <cellStyle name="Note 6 3 3 2 16" xfId="36808" xr:uid="{3C12B555-D9BC-4811-BD25-AB26154C329B}"/>
    <cellStyle name="Note 6 3 3 2 16 2" xfId="36809" xr:uid="{CF2C3040-4CCB-4ADA-B3F3-70291645537F}"/>
    <cellStyle name="Note 6 3 3 2 16 2 2" xfId="36810" xr:uid="{2ABA183B-B69F-4764-B417-3D6A5473A671}"/>
    <cellStyle name="Note 6 3 3 2 16 3" xfId="36811" xr:uid="{E0BB78DF-B0F8-4DB8-9596-16D1D131FA8D}"/>
    <cellStyle name="Note 6 3 3 2 17" xfId="36812" xr:uid="{A3D3CEE9-F369-45BA-90A1-08F409589DBE}"/>
    <cellStyle name="Note 6 3 3 2 17 2" xfId="36813" xr:uid="{96C1DF3C-D6E0-409C-BC69-9E4521340BC3}"/>
    <cellStyle name="Note 6 3 3 2 17 2 2" xfId="36814" xr:uid="{9FA1CF9C-DBE8-4F3C-9FC2-1F566FCAAC69}"/>
    <cellStyle name="Note 6 3 3 2 17 3" xfId="36815" xr:uid="{C1B84BE6-690B-40B6-AF3D-393B7E959991}"/>
    <cellStyle name="Note 6 3 3 2 18" xfId="36816" xr:uid="{B42E78CB-03FA-41D7-AD4B-2A9BFA5FF559}"/>
    <cellStyle name="Note 6 3 3 2 18 2" xfId="36817" xr:uid="{786492EC-4301-41FF-95A9-4961C020C1D6}"/>
    <cellStyle name="Note 6 3 3 2 18 2 2" xfId="36818" xr:uid="{05DF4B5F-6577-4E30-8B61-61DB1F40F19B}"/>
    <cellStyle name="Note 6 3 3 2 18 3" xfId="36819" xr:uid="{8B636295-6BB9-46EC-AC22-95FF76698C5B}"/>
    <cellStyle name="Note 6 3 3 2 19" xfId="36820" xr:uid="{23DD60E3-4196-487C-967D-2D62D22536CB}"/>
    <cellStyle name="Note 6 3 3 2 19 2" xfId="36821" xr:uid="{DE38FBF0-1C70-425A-890B-6F6A9424E6A1}"/>
    <cellStyle name="Note 6 3 3 2 19 2 2" xfId="36822" xr:uid="{5C5DC8B4-6033-4FA6-920D-EF8507E79D9E}"/>
    <cellStyle name="Note 6 3 3 2 19 3" xfId="36823" xr:uid="{F0A7A4EF-54B0-4F05-9315-FD090AD2DD43}"/>
    <cellStyle name="Note 6 3 3 2 2" xfId="36824" xr:uid="{23B765A1-6C7F-4217-BEE0-28C2C259F1CE}"/>
    <cellStyle name="Note 6 3 3 2 2 2" xfId="36825" xr:uid="{7BA30E88-3AB1-4BC8-AC28-AB9D38AE5DFD}"/>
    <cellStyle name="Note 6 3 3 2 2 2 2" xfId="36826" xr:uid="{DAF6506D-0176-4B53-A2DC-5124F451BE2E}"/>
    <cellStyle name="Note 6 3 3 2 2 3" xfId="36827" xr:uid="{6AD2B466-0F47-4C90-A6D1-ABA7C149E0EF}"/>
    <cellStyle name="Note 6 3 3 2 2 4" xfId="36828" xr:uid="{4FAF79C3-9919-4AA7-ACB2-2F4E07219A1A}"/>
    <cellStyle name="Note 6 3 3 2 20" xfId="36829" xr:uid="{63F1D9EC-5F02-4D36-AADC-E76A1F982989}"/>
    <cellStyle name="Note 6 3 3 2 20 2" xfId="36830" xr:uid="{DA1E744B-5FE9-4CF1-95BF-4FA8619F45A6}"/>
    <cellStyle name="Note 6 3 3 2 20 2 2" xfId="36831" xr:uid="{B4F8B7EF-86CB-403F-839A-1A2D6288B9BF}"/>
    <cellStyle name="Note 6 3 3 2 20 3" xfId="36832" xr:uid="{B31283CA-8A71-414E-BE7C-3136EB33A09A}"/>
    <cellStyle name="Note 6 3 3 2 21" xfId="36833" xr:uid="{31C05ED4-5ECB-4A3D-9A85-57055AF133BA}"/>
    <cellStyle name="Note 6 3 3 2 21 2" xfId="36834" xr:uid="{3ADF4353-2AAC-4274-8E7C-522480C8239E}"/>
    <cellStyle name="Note 6 3 3 2 22" xfId="36835" xr:uid="{2729A792-9D25-4526-9319-E8280353EE18}"/>
    <cellStyle name="Note 6 3 3 2 23" xfId="36836" xr:uid="{86740772-058D-4C57-8373-508EB9537FF6}"/>
    <cellStyle name="Note 6 3 3 2 3" xfId="36837" xr:uid="{EA295AB0-7CC3-4EAC-B7CA-9EB2716AA8EE}"/>
    <cellStyle name="Note 6 3 3 2 3 2" xfId="36838" xr:uid="{4432C2FE-F673-4A6D-90AC-D230C4607B7B}"/>
    <cellStyle name="Note 6 3 3 2 3 2 2" xfId="36839" xr:uid="{3D1BB3BC-2C07-4699-B829-0CB006C33A6F}"/>
    <cellStyle name="Note 6 3 3 2 3 3" xfId="36840" xr:uid="{E06899D5-14D4-425A-976B-D98F3E90EB78}"/>
    <cellStyle name="Note 6 3 3 2 3 4" xfId="36841" xr:uid="{6BD02B6C-5925-45BF-A56D-2661609F8198}"/>
    <cellStyle name="Note 6 3 3 2 4" xfId="36842" xr:uid="{AE0C5D76-ED0B-4BC6-8E8A-2811B26CEA1F}"/>
    <cellStyle name="Note 6 3 3 2 4 2" xfId="36843" xr:uid="{43168C1B-6A08-490D-95B4-8BA631DDCFEE}"/>
    <cellStyle name="Note 6 3 3 2 4 2 2" xfId="36844" xr:uid="{2347E958-37DA-46D3-AE07-B60993D6235D}"/>
    <cellStyle name="Note 6 3 3 2 4 3" xfId="36845" xr:uid="{1C4D2008-BA55-443B-A6EC-50D7119E8DC5}"/>
    <cellStyle name="Note 6 3 3 2 5" xfId="36846" xr:uid="{6B59C6B2-3307-40C2-AE9C-89F7537B7051}"/>
    <cellStyle name="Note 6 3 3 2 5 2" xfId="36847" xr:uid="{B92AE86D-43E4-4A33-AB15-118643175384}"/>
    <cellStyle name="Note 6 3 3 2 5 2 2" xfId="36848" xr:uid="{98130E19-339F-4462-8220-0CF306122F00}"/>
    <cellStyle name="Note 6 3 3 2 5 3" xfId="36849" xr:uid="{5D7C2A57-DDCE-42BF-9C49-B361657F1434}"/>
    <cellStyle name="Note 6 3 3 2 6" xfId="36850" xr:uid="{BFFB5613-19F2-442A-B819-11D60C7AB5BB}"/>
    <cellStyle name="Note 6 3 3 2 6 2" xfId="36851" xr:uid="{5B216F4F-D4C7-431D-95B2-8553A7B9F6FC}"/>
    <cellStyle name="Note 6 3 3 2 6 2 2" xfId="36852" xr:uid="{F33647A9-9615-49A4-9A1E-B1EC791A32BD}"/>
    <cellStyle name="Note 6 3 3 2 6 3" xfId="36853" xr:uid="{8C8E974D-4C4C-472B-A5CA-53F46181BB93}"/>
    <cellStyle name="Note 6 3 3 2 7" xfId="36854" xr:uid="{E1EE0939-D129-4DDC-B45E-F9226F71C9AC}"/>
    <cellStyle name="Note 6 3 3 2 7 2" xfId="36855" xr:uid="{BDDEC286-83D9-4E55-B392-1A8D5761A6DA}"/>
    <cellStyle name="Note 6 3 3 2 7 2 2" xfId="36856" xr:uid="{4865673D-684E-439A-885F-8D02F51D4953}"/>
    <cellStyle name="Note 6 3 3 2 7 3" xfId="36857" xr:uid="{A8D98893-2789-4DEA-BF92-3AD171FC9936}"/>
    <cellStyle name="Note 6 3 3 2 8" xfId="36858" xr:uid="{8C49B25C-5326-4A03-BD45-EBD7818A1EC1}"/>
    <cellStyle name="Note 6 3 3 2 8 2" xfId="36859" xr:uid="{775A8189-8E1F-4D4F-8DFE-CB7DDF10655E}"/>
    <cellStyle name="Note 6 3 3 2 8 2 2" xfId="36860" xr:uid="{BA548250-8A3E-467D-B975-92656C37D3FD}"/>
    <cellStyle name="Note 6 3 3 2 8 3" xfId="36861" xr:uid="{6674C5A1-59F0-4450-875D-4CD55FED3717}"/>
    <cellStyle name="Note 6 3 3 2 9" xfId="36862" xr:uid="{3D0C29CD-4B55-4A91-A406-E1862B85CF3F}"/>
    <cellStyle name="Note 6 3 3 2 9 2" xfId="36863" xr:uid="{8758EFA8-48B6-4305-A8E9-9ACA2CF71EB0}"/>
    <cellStyle name="Note 6 3 3 2 9 2 2" xfId="36864" xr:uid="{12B7B2C9-A48D-4BBD-857E-BF98538F4873}"/>
    <cellStyle name="Note 6 3 3 2 9 3" xfId="36865" xr:uid="{935D3520-2FF9-4812-982E-E9F93F248258}"/>
    <cellStyle name="Note 6 3 3 20" xfId="36866" xr:uid="{144B90CD-C4F5-4BAA-ABFC-75744CB6223E}"/>
    <cellStyle name="Note 6 3 3 3" xfId="36867" xr:uid="{A11A175A-FC98-425F-B951-FA4098101C68}"/>
    <cellStyle name="Note 6 3 3 3 2" xfId="36868" xr:uid="{88175562-092A-4310-B00D-ABA592F7AEDF}"/>
    <cellStyle name="Note 6 3 3 3 2 2" xfId="36869" xr:uid="{71B02BE9-879A-46F5-9E48-238C50063729}"/>
    <cellStyle name="Note 6 3 3 3 3" xfId="36870" xr:uid="{58C51397-46D8-42F9-81EE-7E8D5ED4557F}"/>
    <cellStyle name="Note 6 3 3 3 4" xfId="36871" xr:uid="{B4A32B64-4142-4929-B741-F38008E07339}"/>
    <cellStyle name="Note 6 3 3 4" xfId="36872" xr:uid="{98DCAB13-31D7-4B06-BD8F-090D05699FA8}"/>
    <cellStyle name="Note 6 3 3 4 2" xfId="36873" xr:uid="{3686A7DB-0135-487C-B479-8415D62D5D26}"/>
    <cellStyle name="Note 6 3 3 4 2 2" xfId="36874" xr:uid="{83DA7D79-D824-40EB-AD6A-98841B0156E4}"/>
    <cellStyle name="Note 6 3 3 4 3" xfId="36875" xr:uid="{C4CCAF17-DA30-4640-907A-7F8F3DF43CDD}"/>
    <cellStyle name="Note 6 3 3 4 4" xfId="36876" xr:uid="{3BDAF033-859C-4B6A-B714-F512F7FDF06F}"/>
    <cellStyle name="Note 6 3 3 5" xfId="36877" xr:uid="{2A986FFD-8574-4AB0-8888-25018063B4B2}"/>
    <cellStyle name="Note 6 3 3 5 2" xfId="36878" xr:uid="{F3AEA41F-C169-447B-89DB-E17695BECA43}"/>
    <cellStyle name="Note 6 3 3 5 2 2" xfId="36879" xr:uid="{59810564-61A7-4736-9D06-0EC36E5FF48F}"/>
    <cellStyle name="Note 6 3 3 5 3" xfId="36880" xr:uid="{3078D2C9-4DBA-4F13-AC02-F1C47CD88CFE}"/>
    <cellStyle name="Note 6 3 3 6" xfId="36881" xr:uid="{091110EE-B293-4FEC-B0F8-49B67EE054A3}"/>
    <cellStyle name="Note 6 3 3 6 2" xfId="36882" xr:uid="{8B886A10-16B2-45AA-B388-246ED23D9909}"/>
    <cellStyle name="Note 6 3 3 6 2 2" xfId="36883" xr:uid="{88F082C5-163C-4381-82BD-BCFF12B318E1}"/>
    <cellStyle name="Note 6 3 3 6 3" xfId="36884" xr:uid="{9B90ED59-67F0-4839-A867-4E1F3A1A0F4D}"/>
    <cellStyle name="Note 6 3 3 7" xfId="36885" xr:uid="{06FCE93C-44F4-4411-91ED-94A6CE4D7D16}"/>
    <cellStyle name="Note 6 3 3 7 2" xfId="36886" xr:uid="{614CB249-63D3-43C0-AED6-BAA38F26458B}"/>
    <cellStyle name="Note 6 3 3 7 2 2" xfId="36887" xr:uid="{28917FAB-8607-48A2-85CD-2189B9A9E9CC}"/>
    <cellStyle name="Note 6 3 3 7 3" xfId="36888" xr:uid="{30A3BB6A-A797-4932-A409-B1FB238FB771}"/>
    <cellStyle name="Note 6 3 3 8" xfId="36889" xr:uid="{0989FD0E-9964-44F6-B0A9-4E1887DA935A}"/>
    <cellStyle name="Note 6 3 3 8 2" xfId="36890" xr:uid="{3B26974B-4903-4336-AEE0-1B653A391685}"/>
    <cellStyle name="Note 6 3 3 8 2 2" xfId="36891" xr:uid="{CBBDBF91-9271-40C4-A88C-47117725B796}"/>
    <cellStyle name="Note 6 3 3 8 3" xfId="36892" xr:uid="{4AFA4BAB-35A0-4FEC-81EF-217DB6C7711B}"/>
    <cellStyle name="Note 6 3 3 9" xfId="36893" xr:uid="{7B78874E-4071-4587-85B1-179854D90232}"/>
    <cellStyle name="Note 6 3 3 9 2" xfId="36894" xr:uid="{6B7BBBE1-7FF8-4E38-8248-66D1CE440A2F}"/>
    <cellStyle name="Note 6 3 3 9 2 2" xfId="36895" xr:uid="{8E8349C8-46D5-4053-9ABC-C8A4D43E81D7}"/>
    <cellStyle name="Note 6 3 3 9 3" xfId="36896" xr:uid="{BFBC5363-3D5F-47A5-B35B-68518FE84581}"/>
    <cellStyle name="Note 6 3 4" xfId="36897" xr:uid="{3BC99CFA-27EF-4EAF-8A33-E2CB612D2973}"/>
    <cellStyle name="Note 6 3 4 10" xfId="36898" xr:uid="{FFAE7B62-2BC6-425B-9AD3-744C491875DD}"/>
    <cellStyle name="Note 6 3 4 10 2" xfId="36899" xr:uid="{9C88BD51-2156-404E-812D-49B3DD15D6F1}"/>
    <cellStyle name="Note 6 3 4 10 2 2" xfId="36900" xr:uid="{6C9A693C-95F0-4E44-A94D-20D78895EBE1}"/>
    <cellStyle name="Note 6 3 4 10 3" xfId="36901" xr:uid="{D101E6EF-6615-4B8A-8164-D63FB665BB6B}"/>
    <cellStyle name="Note 6 3 4 11" xfId="36902" xr:uid="{B068F606-133E-4F46-9BCC-2BDB9E320105}"/>
    <cellStyle name="Note 6 3 4 11 2" xfId="36903" xr:uid="{3E52C679-2FB0-4EEC-BCF8-2F1BAC01B4B0}"/>
    <cellStyle name="Note 6 3 4 11 2 2" xfId="36904" xr:uid="{B5D491F4-6D00-431F-8053-B4B290041D77}"/>
    <cellStyle name="Note 6 3 4 11 3" xfId="36905" xr:uid="{FC90145C-9216-4F4A-A2CB-62BEE0729B77}"/>
    <cellStyle name="Note 6 3 4 12" xfId="36906" xr:uid="{AE466F34-7350-447B-807D-8E1C7A7B758A}"/>
    <cellStyle name="Note 6 3 4 12 2" xfId="36907" xr:uid="{5FE5FD57-4271-4552-8F4D-390BFB267AEF}"/>
    <cellStyle name="Note 6 3 4 12 2 2" xfId="36908" xr:uid="{A9DA7550-21C7-4DBC-BE27-C6593053C9E2}"/>
    <cellStyle name="Note 6 3 4 12 3" xfId="36909" xr:uid="{7BB6CD42-46C4-4583-8375-FE9C113B9763}"/>
    <cellStyle name="Note 6 3 4 13" xfId="36910" xr:uid="{D83DF547-8DC1-439E-9464-FD47A18CA129}"/>
    <cellStyle name="Note 6 3 4 13 2" xfId="36911" xr:uid="{B9FC5037-77E2-4BF9-B86F-B0DE2477C881}"/>
    <cellStyle name="Note 6 3 4 13 2 2" xfId="36912" xr:uid="{2F8DAFD5-7C6A-46E4-8D8A-5EF4348F4D72}"/>
    <cellStyle name="Note 6 3 4 13 3" xfId="36913" xr:uid="{D7749460-EB9C-4202-8A89-2B761E486F3E}"/>
    <cellStyle name="Note 6 3 4 14" xfId="36914" xr:uid="{B22CE5CC-9402-466D-81CE-C5146F465A54}"/>
    <cellStyle name="Note 6 3 4 14 2" xfId="36915" xr:uid="{CDF27C80-E1AC-479A-9789-A84CDDBC7F34}"/>
    <cellStyle name="Note 6 3 4 14 2 2" xfId="36916" xr:uid="{573ED034-2A42-413D-B035-DD7A3CA0210F}"/>
    <cellStyle name="Note 6 3 4 14 3" xfId="36917" xr:uid="{934660B0-9412-4A18-BA91-6E5F0080AD16}"/>
    <cellStyle name="Note 6 3 4 15" xfId="36918" xr:uid="{893AED65-CAA9-4212-AC68-B1992794399E}"/>
    <cellStyle name="Note 6 3 4 15 2" xfId="36919" xr:uid="{BEBD5E90-FD65-4910-B2A5-B5144CDB0ABB}"/>
    <cellStyle name="Note 6 3 4 15 2 2" xfId="36920" xr:uid="{84E326D7-B382-4625-9F41-F79685A5807F}"/>
    <cellStyle name="Note 6 3 4 15 3" xfId="36921" xr:uid="{CA23D465-3031-41EF-9DC6-1ED1C9CD1871}"/>
    <cellStyle name="Note 6 3 4 16" xfId="36922" xr:uid="{57A14319-B6DB-400C-9F51-845BAC38642C}"/>
    <cellStyle name="Note 6 3 4 16 2" xfId="36923" xr:uid="{0649AF8C-D402-4FE0-9C78-A3957C577F6D}"/>
    <cellStyle name="Note 6 3 4 16 2 2" xfId="36924" xr:uid="{CF8B96CD-BC14-409E-B83A-BBB261BBDBB9}"/>
    <cellStyle name="Note 6 3 4 16 3" xfId="36925" xr:uid="{7271C896-EF29-4D71-8A3A-B0C03DB1101A}"/>
    <cellStyle name="Note 6 3 4 17" xfId="36926" xr:uid="{951FF6A8-265F-4B3E-B2A9-6A40305335E7}"/>
    <cellStyle name="Note 6 3 4 17 2" xfId="36927" xr:uid="{A2781DF7-46AB-4DDC-952F-1198D97016A2}"/>
    <cellStyle name="Note 6 3 4 17 2 2" xfId="36928" xr:uid="{BEE8E582-BCD1-4232-8656-2C6BBD725D9F}"/>
    <cellStyle name="Note 6 3 4 17 3" xfId="36929" xr:uid="{2ED0EABB-EF09-412C-B309-A381D1763DEE}"/>
    <cellStyle name="Note 6 3 4 18" xfId="36930" xr:uid="{5ACC6A87-EE61-4A89-AF1B-43A20577D988}"/>
    <cellStyle name="Note 6 3 4 18 2" xfId="36931" xr:uid="{288683F0-67E3-440A-9369-12847EC10662}"/>
    <cellStyle name="Note 6 3 4 18 2 2" xfId="36932" xr:uid="{73B6091D-7168-4035-ADF4-43179F7DEE0C}"/>
    <cellStyle name="Note 6 3 4 18 3" xfId="36933" xr:uid="{2D5BBF1B-87CC-48FF-9428-E674611AE81E}"/>
    <cellStyle name="Note 6 3 4 19" xfId="36934" xr:uid="{926B6C93-EA1F-41BB-B259-2F45105499A5}"/>
    <cellStyle name="Note 6 3 4 19 2" xfId="36935" xr:uid="{DDFA22EE-73D9-4E08-BA23-F5E1C65F2B9B}"/>
    <cellStyle name="Note 6 3 4 19 2 2" xfId="36936" xr:uid="{9273DDE6-F7BD-4EDA-9101-0723836E4918}"/>
    <cellStyle name="Note 6 3 4 19 3" xfId="36937" xr:uid="{F4702E85-19B3-4F8B-9FAA-01F9109AF244}"/>
    <cellStyle name="Note 6 3 4 2" xfId="36938" xr:uid="{A3B2DAEE-F7A6-4FB5-BC2E-7E15AF2EAF3F}"/>
    <cellStyle name="Note 6 3 4 2 10" xfId="36939" xr:uid="{3560672F-9A01-497A-8EB3-EEA110809B61}"/>
    <cellStyle name="Note 6 3 4 2 10 2" xfId="36940" xr:uid="{5191DEC0-78E4-4453-AA71-01631BFE6453}"/>
    <cellStyle name="Note 6 3 4 2 10 2 2" xfId="36941" xr:uid="{E800D9A2-1C48-471C-951D-22928B819093}"/>
    <cellStyle name="Note 6 3 4 2 10 3" xfId="36942" xr:uid="{F1DDA3BC-59BE-4417-B728-559D6A5CBC89}"/>
    <cellStyle name="Note 6 3 4 2 11" xfId="36943" xr:uid="{68C16419-EE2D-4616-9B4F-ABF5743EE51C}"/>
    <cellStyle name="Note 6 3 4 2 11 2" xfId="36944" xr:uid="{E4A26C73-E77F-48E1-A7F7-5E1657499713}"/>
    <cellStyle name="Note 6 3 4 2 11 2 2" xfId="36945" xr:uid="{E7FC3744-1F62-4732-87DA-5E08228657C8}"/>
    <cellStyle name="Note 6 3 4 2 11 3" xfId="36946" xr:uid="{EC7E0505-EC8A-4427-80B2-7C056CF384A9}"/>
    <cellStyle name="Note 6 3 4 2 12" xfId="36947" xr:uid="{6A64AA7D-66DD-4D98-8A7B-B065F9B44771}"/>
    <cellStyle name="Note 6 3 4 2 12 2" xfId="36948" xr:uid="{E0F923CF-1997-4EF2-A751-AAC7C308026F}"/>
    <cellStyle name="Note 6 3 4 2 12 2 2" xfId="36949" xr:uid="{13033DB8-0836-4093-A15F-C8EA268B3A02}"/>
    <cellStyle name="Note 6 3 4 2 12 3" xfId="36950" xr:uid="{12DD384A-3CB9-4468-A2F3-0DEA77DAAA22}"/>
    <cellStyle name="Note 6 3 4 2 13" xfId="36951" xr:uid="{64B541CA-0FFF-4D9B-B452-DE2D4741282F}"/>
    <cellStyle name="Note 6 3 4 2 13 2" xfId="36952" xr:uid="{97867E69-8273-483D-B148-C431429EF22D}"/>
    <cellStyle name="Note 6 3 4 2 13 2 2" xfId="36953" xr:uid="{59B38BF6-9611-444D-8B17-E70E8796EA15}"/>
    <cellStyle name="Note 6 3 4 2 13 3" xfId="36954" xr:uid="{41988C75-30DB-4D23-8DB0-6F098CCF44A9}"/>
    <cellStyle name="Note 6 3 4 2 14" xfId="36955" xr:uid="{697F068B-3F2F-4461-AC17-2A6C13517EB6}"/>
    <cellStyle name="Note 6 3 4 2 14 2" xfId="36956" xr:uid="{C5393E8F-E14C-4876-B9A7-FFED6F7FE8C1}"/>
    <cellStyle name="Note 6 3 4 2 14 2 2" xfId="36957" xr:uid="{12F1C0F6-C3C0-4B3F-8BE7-1D7FC7DF66B4}"/>
    <cellStyle name="Note 6 3 4 2 14 3" xfId="36958" xr:uid="{E44B45EC-3AEC-4ED7-86D4-0869D83F7D9E}"/>
    <cellStyle name="Note 6 3 4 2 15" xfId="36959" xr:uid="{57FC697D-41E3-4B3B-AE9B-8359FF6BC78E}"/>
    <cellStyle name="Note 6 3 4 2 15 2" xfId="36960" xr:uid="{E30E36D5-9C30-44F3-8947-C92CCAC1947E}"/>
    <cellStyle name="Note 6 3 4 2 15 2 2" xfId="36961" xr:uid="{70D29B22-7D55-4A12-AB4C-436DA6FEEC57}"/>
    <cellStyle name="Note 6 3 4 2 15 3" xfId="36962" xr:uid="{D3FD59C3-6F94-49C3-B251-38A1A23B650A}"/>
    <cellStyle name="Note 6 3 4 2 16" xfId="36963" xr:uid="{00D97D34-4D26-414F-8A2F-355BB0503CA3}"/>
    <cellStyle name="Note 6 3 4 2 16 2" xfId="36964" xr:uid="{DA1442CC-9D73-406F-998E-1A926889BCAD}"/>
    <cellStyle name="Note 6 3 4 2 16 2 2" xfId="36965" xr:uid="{BFE453BD-494C-4D5C-9FD8-AF7F992F01B8}"/>
    <cellStyle name="Note 6 3 4 2 16 3" xfId="36966" xr:uid="{A8708EE4-5A70-46E5-A359-B713D3DBACCA}"/>
    <cellStyle name="Note 6 3 4 2 17" xfId="36967" xr:uid="{6748B5FA-70BD-4DA6-9456-8B882AE12815}"/>
    <cellStyle name="Note 6 3 4 2 17 2" xfId="36968" xr:uid="{9CBFD653-E732-428C-B92A-0C18A474327C}"/>
    <cellStyle name="Note 6 3 4 2 17 2 2" xfId="36969" xr:uid="{83608092-30C4-45EA-A17F-CE022B20AF07}"/>
    <cellStyle name="Note 6 3 4 2 17 3" xfId="36970" xr:uid="{9636318F-52CC-417F-83CC-A06ED3A088DF}"/>
    <cellStyle name="Note 6 3 4 2 18" xfId="36971" xr:uid="{268F118C-54BD-4472-B3FA-0ADF069CBD09}"/>
    <cellStyle name="Note 6 3 4 2 18 2" xfId="36972" xr:uid="{F10EA0FA-B4DF-473B-BA12-141BF39246FB}"/>
    <cellStyle name="Note 6 3 4 2 18 2 2" xfId="36973" xr:uid="{96603785-B2FB-4D86-AC17-DB11C07BC36C}"/>
    <cellStyle name="Note 6 3 4 2 18 3" xfId="36974" xr:uid="{B837B0E4-60D5-4F68-B876-1D627FE3B2F7}"/>
    <cellStyle name="Note 6 3 4 2 19" xfId="36975" xr:uid="{F3F95BEA-EA91-4A7A-82D2-84B44393C78F}"/>
    <cellStyle name="Note 6 3 4 2 19 2" xfId="36976" xr:uid="{E163EE6C-DE2E-4B30-8193-5B8092F9E078}"/>
    <cellStyle name="Note 6 3 4 2 19 2 2" xfId="36977" xr:uid="{25B811A5-3C12-456B-B3ED-862D342B0482}"/>
    <cellStyle name="Note 6 3 4 2 19 3" xfId="36978" xr:uid="{55AFFF24-1363-4A40-A7CE-90CEA6E5A725}"/>
    <cellStyle name="Note 6 3 4 2 2" xfId="36979" xr:uid="{73181C2F-3628-4F6A-8F00-24C52DDAF213}"/>
    <cellStyle name="Note 6 3 4 2 2 2" xfId="36980" xr:uid="{2C7D70F9-EFF9-42F7-8683-EF509CF27760}"/>
    <cellStyle name="Note 6 3 4 2 2 2 2" xfId="36981" xr:uid="{7462222D-EA72-443C-95D9-8E112C29376C}"/>
    <cellStyle name="Note 6 3 4 2 2 3" xfId="36982" xr:uid="{0E3D9421-3426-4B0E-BADD-9F6858E45263}"/>
    <cellStyle name="Note 6 3 4 2 2 4" xfId="36983" xr:uid="{ACD0A479-9E09-4EE8-8FF5-36BE2606D72B}"/>
    <cellStyle name="Note 6 3 4 2 20" xfId="36984" xr:uid="{601F197F-3E29-406B-908B-794F7BDB3F62}"/>
    <cellStyle name="Note 6 3 4 2 20 2" xfId="36985" xr:uid="{B68B92A2-2278-4BA9-943C-A257BE571A93}"/>
    <cellStyle name="Note 6 3 4 2 20 2 2" xfId="36986" xr:uid="{D4CC588D-56CF-4E15-80EF-341F3A26F630}"/>
    <cellStyle name="Note 6 3 4 2 20 3" xfId="36987" xr:uid="{17F19CB2-CF85-4C92-8170-E4499C3C569C}"/>
    <cellStyle name="Note 6 3 4 2 21" xfId="36988" xr:uid="{C4E76FBE-AC05-4CDE-83A2-32959FF73CB7}"/>
    <cellStyle name="Note 6 3 4 2 21 2" xfId="36989" xr:uid="{6C9C973B-07EC-40AA-97D4-80743593E713}"/>
    <cellStyle name="Note 6 3 4 2 22" xfId="36990" xr:uid="{76B43496-8C6F-44E0-A429-43242D89A049}"/>
    <cellStyle name="Note 6 3 4 2 23" xfId="36991" xr:uid="{F682A6B8-50A9-48B4-B89A-0FEF8133FAFF}"/>
    <cellStyle name="Note 6 3 4 2 3" xfId="36992" xr:uid="{EF89525C-6781-4FF2-A3E4-2C9C3972AF7A}"/>
    <cellStyle name="Note 6 3 4 2 3 2" xfId="36993" xr:uid="{9CAC2F7A-AC15-4963-8F0F-CF86985CA30E}"/>
    <cellStyle name="Note 6 3 4 2 3 2 2" xfId="36994" xr:uid="{82221ED3-3F5F-453F-9EA5-154FD81FC69F}"/>
    <cellStyle name="Note 6 3 4 2 3 3" xfId="36995" xr:uid="{8A68DCB8-57A5-45ED-953B-163A7DB75D9D}"/>
    <cellStyle name="Note 6 3 4 2 4" xfId="36996" xr:uid="{29D42C8B-AAC9-475E-9B8D-C3129A99B153}"/>
    <cellStyle name="Note 6 3 4 2 4 2" xfId="36997" xr:uid="{450E7931-87FF-440F-8349-B3D996153B54}"/>
    <cellStyle name="Note 6 3 4 2 4 2 2" xfId="36998" xr:uid="{2A1F5F07-486B-4FF2-828C-7EB2E9CC4D31}"/>
    <cellStyle name="Note 6 3 4 2 4 3" xfId="36999" xr:uid="{2C23EDB4-32B2-41E1-ACC2-684C9CF47628}"/>
    <cellStyle name="Note 6 3 4 2 5" xfId="37000" xr:uid="{9ECE2CE0-F3B6-4017-8CFE-1B03D7C410E8}"/>
    <cellStyle name="Note 6 3 4 2 5 2" xfId="37001" xr:uid="{A785750E-ED0A-492F-9D59-4F547D453B4C}"/>
    <cellStyle name="Note 6 3 4 2 5 2 2" xfId="37002" xr:uid="{F42A5DB3-0D29-462D-94DE-189E711B6190}"/>
    <cellStyle name="Note 6 3 4 2 5 3" xfId="37003" xr:uid="{86D735D8-BD27-43DD-9070-226F18A1A347}"/>
    <cellStyle name="Note 6 3 4 2 6" xfId="37004" xr:uid="{63448893-41FE-4AA9-AFB1-2123C090F23E}"/>
    <cellStyle name="Note 6 3 4 2 6 2" xfId="37005" xr:uid="{938EF4ED-FAD6-4D22-8A74-39039FD28FB8}"/>
    <cellStyle name="Note 6 3 4 2 6 2 2" xfId="37006" xr:uid="{41311ECE-32C1-4C32-BDA8-CD909C086212}"/>
    <cellStyle name="Note 6 3 4 2 6 3" xfId="37007" xr:uid="{E4AE8387-F640-4347-9633-A5648048BDFD}"/>
    <cellStyle name="Note 6 3 4 2 7" xfId="37008" xr:uid="{476EB1E4-8993-4324-8221-A3ED3D8679A5}"/>
    <cellStyle name="Note 6 3 4 2 7 2" xfId="37009" xr:uid="{FB243D29-94E9-4EAB-A690-3C20315F2F8D}"/>
    <cellStyle name="Note 6 3 4 2 7 2 2" xfId="37010" xr:uid="{23746DDC-EEFD-4C18-8E43-35077A33D6AB}"/>
    <cellStyle name="Note 6 3 4 2 7 3" xfId="37011" xr:uid="{3F07E794-F386-415F-9468-B12C3244F7A6}"/>
    <cellStyle name="Note 6 3 4 2 8" xfId="37012" xr:uid="{1448A62B-CFD3-46D3-97F5-02A46CC7CD8A}"/>
    <cellStyle name="Note 6 3 4 2 8 2" xfId="37013" xr:uid="{6EDBFC5B-92A6-4598-A8DC-F9E68D131133}"/>
    <cellStyle name="Note 6 3 4 2 8 2 2" xfId="37014" xr:uid="{665B0628-CCBA-4B6C-B6F8-A3C60804B8B6}"/>
    <cellStyle name="Note 6 3 4 2 8 3" xfId="37015" xr:uid="{1DA4FC34-BE4C-45C9-A796-583E615C06FC}"/>
    <cellStyle name="Note 6 3 4 2 9" xfId="37016" xr:uid="{7F7EC1CB-A4DF-4D41-A6AD-2A3661B152D5}"/>
    <cellStyle name="Note 6 3 4 2 9 2" xfId="37017" xr:uid="{C3FE0E8E-172D-49F8-80B9-463B4E5A523A}"/>
    <cellStyle name="Note 6 3 4 2 9 2 2" xfId="37018" xr:uid="{21755CC4-8EE9-4F4D-9450-61C6510C82B7}"/>
    <cellStyle name="Note 6 3 4 2 9 3" xfId="37019" xr:uid="{068B7203-5086-408E-A39E-640037233D4D}"/>
    <cellStyle name="Note 6 3 4 20" xfId="37020" xr:uid="{2A6E3D07-E807-4B04-A1E1-B8A87AD29008}"/>
    <cellStyle name="Note 6 3 4 20 2" xfId="37021" xr:uid="{6295FB2A-205B-4AEF-AD44-46E195B2D684}"/>
    <cellStyle name="Note 6 3 4 20 2 2" xfId="37022" xr:uid="{6C569B83-DC5F-403F-B483-462A718E2527}"/>
    <cellStyle name="Note 6 3 4 20 3" xfId="37023" xr:uid="{2D28BEB1-0B68-4F69-BC9C-1D0BF90C57C3}"/>
    <cellStyle name="Note 6 3 4 21" xfId="37024" xr:uid="{32BE93C8-5084-45DE-B6F5-5C41A1325BC2}"/>
    <cellStyle name="Note 6 3 4 21 2" xfId="37025" xr:uid="{9724690A-6008-465B-974C-AF7DF544BEE6}"/>
    <cellStyle name="Note 6 3 4 21 2 2" xfId="37026" xr:uid="{ECEFFE72-6F14-4167-8775-357957965568}"/>
    <cellStyle name="Note 6 3 4 21 3" xfId="37027" xr:uid="{A8C646DD-0C8B-475F-AD86-60A6B7BF85CE}"/>
    <cellStyle name="Note 6 3 4 22" xfId="37028" xr:uid="{4AB22FAE-8B70-445D-B997-03497CA2973B}"/>
    <cellStyle name="Note 6 3 4 22 2" xfId="37029" xr:uid="{685B8308-8A23-428D-ABBA-434A708E4C54}"/>
    <cellStyle name="Note 6 3 4 23" xfId="37030" xr:uid="{9B0CE12F-47A3-41F3-8CD0-7F4EA440FDFE}"/>
    <cellStyle name="Note 6 3 4 24" xfId="37031" xr:uid="{57026CD6-3E35-4234-A484-9171868EC6A5}"/>
    <cellStyle name="Note 6 3 4 3" xfId="37032" xr:uid="{23DDDAE0-5B92-4285-9464-CB90F0A76F9E}"/>
    <cellStyle name="Note 6 3 4 3 2" xfId="37033" xr:uid="{A8CB752F-A88D-4EE8-9B2F-DDEC13A5E165}"/>
    <cellStyle name="Note 6 3 4 3 2 2" xfId="37034" xr:uid="{A252AE08-46BD-4BBC-9C12-33A5BDEE8E10}"/>
    <cellStyle name="Note 6 3 4 3 3" xfId="37035" xr:uid="{56D4B850-787C-4A52-8C42-7A16067A363E}"/>
    <cellStyle name="Note 6 3 4 3 4" xfId="37036" xr:uid="{F3B5B6DF-B048-4ACA-B705-5E80ECA79FC6}"/>
    <cellStyle name="Note 6 3 4 4" xfId="37037" xr:uid="{EA5AF7BB-6DB7-4A95-AA4E-6BF0B191A298}"/>
    <cellStyle name="Note 6 3 4 4 2" xfId="37038" xr:uid="{96D622B8-036F-4155-BE97-4B8737FBF766}"/>
    <cellStyle name="Note 6 3 4 4 2 2" xfId="37039" xr:uid="{05729DA7-9CFC-4BD3-8E31-BE251EDBDAA6}"/>
    <cellStyle name="Note 6 3 4 4 3" xfId="37040" xr:uid="{09F927A1-E14E-4B78-9E3E-AD056AA58C4F}"/>
    <cellStyle name="Note 6 3 4 4 4" xfId="37041" xr:uid="{FC6BBFF3-34EB-4200-BC92-F955AA569D5C}"/>
    <cellStyle name="Note 6 3 4 5" xfId="37042" xr:uid="{F060E067-BD32-4BAF-9493-E27B5FDF59E6}"/>
    <cellStyle name="Note 6 3 4 5 2" xfId="37043" xr:uid="{6E45CD70-7C1E-42D6-B378-EB4D9FD47E3E}"/>
    <cellStyle name="Note 6 3 4 5 2 2" xfId="37044" xr:uid="{4092FD0F-44C7-4EE6-BD03-B0245C8D13BC}"/>
    <cellStyle name="Note 6 3 4 5 3" xfId="37045" xr:uid="{6D5D6EF2-BB67-4BA4-9605-CA08C3A1DF7D}"/>
    <cellStyle name="Note 6 3 4 6" xfId="37046" xr:uid="{B30629FD-BA1C-412C-A494-1B8A987DC7F7}"/>
    <cellStyle name="Note 6 3 4 6 2" xfId="37047" xr:uid="{F18BD671-F5F4-4F56-9E4D-59169CE14055}"/>
    <cellStyle name="Note 6 3 4 6 2 2" xfId="37048" xr:uid="{E33339B8-CCA6-4F5E-90DB-B9050A378B70}"/>
    <cellStyle name="Note 6 3 4 6 3" xfId="37049" xr:uid="{E6FCC4CF-63DB-4ACD-9950-BA9A3C434898}"/>
    <cellStyle name="Note 6 3 4 7" xfId="37050" xr:uid="{078B4C02-DCAA-47B9-827D-51D9CF23E4C5}"/>
    <cellStyle name="Note 6 3 4 7 2" xfId="37051" xr:uid="{4E4D7A37-4260-4F00-96DB-01ACAA555D5C}"/>
    <cellStyle name="Note 6 3 4 7 2 2" xfId="37052" xr:uid="{005D98D0-B9EF-43DB-8202-EFBD79A745CB}"/>
    <cellStyle name="Note 6 3 4 7 3" xfId="37053" xr:uid="{462B9F96-B2DB-4E97-B2B8-2B02252A42B9}"/>
    <cellStyle name="Note 6 3 4 8" xfId="37054" xr:uid="{9B6DB85F-31B2-4FCA-8BE1-BE573B4EB642}"/>
    <cellStyle name="Note 6 3 4 8 2" xfId="37055" xr:uid="{3A7DCA36-5C59-464F-B09F-1A94CEF294FC}"/>
    <cellStyle name="Note 6 3 4 8 2 2" xfId="37056" xr:uid="{62B5879C-9E78-4232-9046-B8D92AFE967C}"/>
    <cellStyle name="Note 6 3 4 8 3" xfId="37057" xr:uid="{83081602-C3BA-448E-894F-56144375F825}"/>
    <cellStyle name="Note 6 3 4 9" xfId="37058" xr:uid="{9CBF14D1-A96B-4FF4-A3F3-0327B48D42B3}"/>
    <cellStyle name="Note 6 3 4 9 2" xfId="37059" xr:uid="{50906D42-F290-4512-82EC-98008F77CF01}"/>
    <cellStyle name="Note 6 3 4 9 2 2" xfId="37060" xr:uid="{8252EAE0-3076-4279-862E-134230A1A6C2}"/>
    <cellStyle name="Note 6 3 4 9 3" xfId="37061" xr:uid="{7219AB3D-ACED-4510-98BA-6E23E09A1C79}"/>
    <cellStyle name="Note 6 3 5" xfId="37062" xr:uid="{690C43A8-7FBE-46B0-B12D-EC15D4FC841E}"/>
    <cellStyle name="Note 6 3 5 10" xfId="37063" xr:uid="{9FB353AB-8557-4C28-94F3-70FEFEE582BC}"/>
    <cellStyle name="Note 6 3 5 10 2" xfId="37064" xr:uid="{A6A2EE17-91FE-4F73-8006-A1D1FC4BF118}"/>
    <cellStyle name="Note 6 3 5 10 2 2" xfId="37065" xr:uid="{B33ED34F-FAC1-4AA3-B78C-747E5DE21C7D}"/>
    <cellStyle name="Note 6 3 5 10 3" xfId="37066" xr:uid="{E8109FC9-B940-4BA2-9F4C-E2490C212AA6}"/>
    <cellStyle name="Note 6 3 5 11" xfId="37067" xr:uid="{B27844E0-1A61-4564-A987-781BA0192FB7}"/>
    <cellStyle name="Note 6 3 5 11 2" xfId="37068" xr:uid="{8A38AC90-0498-44A6-89A7-D18CF5B8C5CA}"/>
    <cellStyle name="Note 6 3 5 11 2 2" xfId="37069" xr:uid="{01CD670B-DDE5-4259-82E6-E410AF97A2BA}"/>
    <cellStyle name="Note 6 3 5 11 3" xfId="37070" xr:uid="{F6FBC87A-AA96-43C3-ADE8-738CAD9D76D6}"/>
    <cellStyle name="Note 6 3 5 12" xfId="37071" xr:uid="{B041C5FE-A5F3-40BD-9107-C8F1F4D9D1B5}"/>
    <cellStyle name="Note 6 3 5 12 2" xfId="37072" xr:uid="{31425280-4792-4CAF-BB5B-6548CE4C8DF0}"/>
    <cellStyle name="Note 6 3 5 12 2 2" xfId="37073" xr:uid="{93A64FBB-7F89-41ED-B0E9-F91FD8D08C04}"/>
    <cellStyle name="Note 6 3 5 12 3" xfId="37074" xr:uid="{B6A5FBB9-A736-4DE6-9B55-07B3CFFBFCEA}"/>
    <cellStyle name="Note 6 3 5 13" xfId="37075" xr:uid="{3512DC21-5364-4C38-B4AF-53F4AE05BA9D}"/>
    <cellStyle name="Note 6 3 5 13 2" xfId="37076" xr:uid="{16D64912-60A9-4549-A009-4A62B56F8D52}"/>
    <cellStyle name="Note 6 3 5 13 2 2" xfId="37077" xr:uid="{452F0FB7-D239-418B-B1A6-B6221EAD0E23}"/>
    <cellStyle name="Note 6 3 5 13 3" xfId="37078" xr:uid="{2F18F675-FAAF-4E31-AF28-08F90EC66751}"/>
    <cellStyle name="Note 6 3 5 14" xfId="37079" xr:uid="{A90CFD1D-BA08-4A14-A2DC-E8E1BA8C264F}"/>
    <cellStyle name="Note 6 3 5 14 2" xfId="37080" xr:uid="{DEB80713-7075-455E-8FCC-468A466D729E}"/>
    <cellStyle name="Note 6 3 5 14 2 2" xfId="37081" xr:uid="{4397D77E-393F-4D11-A814-5EE0DFCE974B}"/>
    <cellStyle name="Note 6 3 5 14 3" xfId="37082" xr:uid="{F558C8A4-6E88-4148-83FF-7E7C3C14A3AE}"/>
    <cellStyle name="Note 6 3 5 15" xfId="37083" xr:uid="{FA0B9394-E2F9-4306-8EC7-FA96459F09E0}"/>
    <cellStyle name="Note 6 3 5 15 2" xfId="37084" xr:uid="{D9395C88-DAD4-412F-B013-B534C921539E}"/>
    <cellStyle name="Note 6 3 5 15 2 2" xfId="37085" xr:uid="{ACF5A444-67FD-458D-99C0-84D211B56A8C}"/>
    <cellStyle name="Note 6 3 5 15 3" xfId="37086" xr:uid="{DE271FC0-52EC-474F-84A7-06655AE700CF}"/>
    <cellStyle name="Note 6 3 5 16" xfId="37087" xr:uid="{72D47F9E-ED35-4E9F-8088-B407953C73AB}"/>
    <cellStyle name="Note 6 3 5 16 2" xfId="37088" xr:uid="{02DF972E-EB77-41D6-86AE-12591FFA36A7}"/>
    <cellStyle name="Note 6 3 5 16 2 2" xfId="37089" xr:uid="{B054DDB0-51E2-42CE-A358-E1870A2C9FD7}"/>
    <cellStyle name="Note 6 3 5 16 3" xfId="37090" xr:uid="{5050FC1B-DF90-412F-AB93-F5C68E99E446}"/>
    <cellStyle name="Note 6 3 5 17" xfId="37091" xr:uid="{6E2E279C-8FE4-418A-AD4B-AF41638CF545}"/>
    <cellStyle name="Note 6 3 5 17 2" xfId="37092" xr:uid="{44210E05-52AB-43FE-8E4F-09778D951F3D}"/>
    <cellStyle name="Note 6 3 5 17 2 2" xfId="37093" xr:uid="{0C3E2E79-89D3-4A19-9A83-94B3E1C5CD4B}"/>
    <cellStyle name="Note 6 3 5 17 3" xfId="37094" xr:uid="{CE177B96-0221-4A8E-8CEE-5971FBB4CB2B}"/>
    <cellStyle name="Note 6 3 5 18" xfId="37095" xr:uid="{9614A6E7-2433-433D-9224-233D3F99D6BC}"/>
    <cellStyle name="Note 6 3 5 18 2" xfId="37096" xr:uid="{E9CD4FAF-AF7B-444F-9057-71B0BCE2F6A6}"/>
    <cellStyle name="Note 6 3 5 18 2 2" xfId="37097" xr:uid="{BB6104D1-55A4-40F5-BECD-0B524C8A8AD6}"/>
    <cellStyle name="Note 6 3 5 18 3" xfId="37098" xr:uid="{03626D72-4712-4AAE-87F5-9A12B82C5186}"/>
    <cellStyle name="Note 6 3 5 19" xfId="37099" xr:uid="{3F8B2802-83F9-46EC-BECA-13E779D59C5E}"/>
    <cellStyle name="Note 6 3 5 19 2" xfId="37100" xr:uid="{A91CB0FF-C299-4BC8-B6DD-CBCB2CFB285F}"/>
    <cellStyle name="Note 6 3 5 19 2 2" xfId="37101" xr:uid="{D08320AB-ABA4-4E43-8061-E37100FD183A}"/>
    <cellStyle name="Note 6 3 5 19 3" xfId="37102" xr:uid="{2D73519A-BE7D-427F-A16A-43038CD5D75A}"/>
    <cellStyle name="Note 6 3 5 2" xfId="37103" xr:uid="{78E6BC5E-94B1-4F18-A748-4AC09AF6F7BA}"/>
    <cellStyle name="Note 6 3 5 2 2" xfId="37104" xr:uid="{4C8557E6-4543-40D8-B63C-6E7A4EB8B758}"/>
    <cellStyle name="Note 6 3 5 2 2 2" xfId="37105" xr:uid="{2039B2C2-4DF9-40ED-BD74-DEE0E0440238}"/>
    <cellStyle name="Note 6 3 5 2 3" xfId="37106" xr:uid="{9FFBD803-4B3E-440E-BF8D-7526B2502DBF}"/>
    <cellStyle name="Note 6 3 5 2 4" xfId="37107" xr:uid="{C11601E6-A876-4E65-8210-44E2865B05F6}"/>
    <cellStyle name="Note 6 3 5 20" xfId="37108" xr:uid="{438C458B-994F-414F-9EE8-875C7A2AB7B1}"/>
    <cellStyle name="Note 6 3 5 20 2" xfId="37109" xr:uid="{1153DCFD-4E3A-4950-8E37-B3B9C88EDADA}"/>
    <cellStyle name="Note 6 3 5 20 2 2" xfId="37110" xr:uid="{660BF5B2-803C-4E97-ABA0-1406147B6A4D}"/>
    <cellStyle name="Note 6 3 5 20 3" xfId="37111" xr:uid="{67735844-AF8C-4C30-B08C-0FB1432F6545}"/>
    <cellStyle name="Note 6 3 5 21" xfId="37112" xr:uid="{8D2CC53D-BE2F-4F28-9CCF-ECF4BE035757}"/>
    <cellStyle name="Note 6 3 5 21 2" xfId="37113" xr:uid="{38D82347-4BDF-4C07-AC59-6E2C892479C7}"/>
    <cellStyle name="Note 6 3 5 22" xfId="37114" xr:uid="{84BFBFB8-FCB0-48FB-99F2-D440C8FAFE2D}"/>
    <cellStyle name="Note 6 3 5 23" xfId="37115" xr:uid="{3A23FDA6-4220-4682-A647-AA1F2B478EA2}"/>
    <cellStyle name="Note 6 3 5 3" xfId="37116" xr:uid="{48B8D4A7-8583-4A8F-B04F-112B8F7CF831}"/>
    <cellStyle name="Note 6 3 5 3 2" xfId="37117" xr:uid="{A7D19142-294E-4FCE-B312-9E322D883943}"/>
    <cellStyle name="Note 6 3 5 3 2 2" xfId="37118" xr:uid="{57542593-C562-4BC5-BE71-705204EF9588}"/>
    <cellStyle name="Note 6 3 5 3 3" xfId="37119" xr:uid="{C103D2A6-53BE-4A50-ABF5-161F7A3A111D}"/>
    <cellStyle name="Note 6 3 5 4" xfId="37120" xr:uid="{01D3C838-C610-464C-A9ED-AC3FA714A13C}"/>
    <cellStyle name="Note 6 3 5 4 2" xfId="37121" xr:uid="{F145938E-73A4-40D8-82B1-DC58B237B7C2}"/>
    <cellStyle name="Note 6 3 5 4 2 2" xfId="37122" xr:uid="{F2710048-5D92-4FB5-81BB-A0C9ABBBBD9C}"/>
    <cellStyle name="Note 6 3 5 4 3" xfId="37123" xr:uid="{E1C9933E-DABB-4150-B317-DE53D38C96F0}"/>
    <cellStyle name="Note 6 3 5 5" xfId="37124" xr:uid="{DB1A77AE-27A1-438C-A1DD-67C6E0B1D3D0}"/>
    <cellStyle name="Note 6 3 5 5 2" xfId="37125" xr:uid="{856F3EBC-DB6E-4D27-BA19-3A03D5BDE3A3}"/>
    <cellStyle name="Note 6 3 5 5 2 2" xfId="37126" xr:uid="{C646B46A-2138-4C55-85FB-164FCEA4B7DA}"/>
    <cellStyle name="Note 6 3 5 5 3" xfId="37127" xr:uid="{4774D4D6-CB5E-4087-859D-2C2F8B96C542}"/>
    <cellStyle name="Note 6 3 5 6" xfId="37128" xr:uid="{AA1DD580-07E3-437A-B55F-1E95333CD65F}"/>
    <cellStyle name="Note 6 3 5 6 2" xfId="37129" xr:uid="{9D74351C-504C-4CA7-A60D-4DC0FA59A563}"/>
    <cellStyle name="Note 6 3 5 6 2 2" xfId="37130" xr:uid="{B25BB022-3961-4CEE-82BA-E514ED1C2DA6}"/>
    <cellStyle name="Note 6 3 5 6 3" xfId="37131" xr:uid="{EE584ADB-EAB4-497D-BB45-F9638B0DBD4B}"/>
    <cellStyle name="Note 6 3 5 7" xfId="37132" xr:uid="{F10998F7-99B0-4CB4-AA0E-D18EFD0B66C6}"/>
    <cellStyle name="Note 6 3 5 7 2" xfId="37133" xr:uid="{C263847A-64A1-42FE-B5DC-5B13612DB20D}"/>
    <cellStyle name="Note 6 3 5 7 2 2" xfId="37134" xr:uid="{28AAE76B-375A-4B8E-9B2A-FB567D9861B8}"/>
    <cellStyle name="Note 6 3 5 7 3" xfId="37135" xr:uid="{596E59A6-5FC4-401D-8898-00E46DA732D9}"/>
    <cellStyle name="Note 6 3 5 8" xfId="37136" xr:uid="{4329558E-ABE4-41BB-9190-3254C4A79D45}"/>
    <cellStyle name="Note 6 3 5 8 2" xfId="37137" xr:uid="{76EF9AE7-09CE-4D46-8843-65AD59793246}"/>
    <cellStyle name="Note 6 3 5 8 2 2" xfId="37138" xr:uid="{E8AC396E-75EE-412C-9874-1E89BF211E0F}"/>
    <cellStyle name="Note 6 3 5 8 3" xfId="37139" xr:uid="{EE1A1DD2-22AB-4E10-BED3-322E8FDA8C22}"/>
    <cellStyle name="Note 6 3 5 9" xfId="37140" xr:uid="{F62CE86B-D9F5-428C-9018-15CDE0B8E384}"/>
    <cellStyle name="Note 6 3 5 9 2" xfId="37141" xr:uid="{FFD68194-F3CE-43C6-92C0-A9543F9CBE0D}"/>
    <cellStyle name="Note 6 3 5 9 2 2" xfId="37142" xr:uid="{340A244D-AD43-4CE2-A86C-74653A054E5A}"/>
    <cellStyle name="Note 6 3 5 9 3" xfId="37143" xr:uid="{EDB77AE5-7226-41AE-866F-773589A5B854}"/>
    <cellStyle name="Note 6 3 6" xfId="37144" xr:uid="{11F98379-562C-4C21-9BA1-AC2A432B0801}"/>
    <cellStyle name="Note 6 3 6 2" xfId="37145" xr:uid="{AB886077-E33F-4C30-94A2-CA82397FF632}"/>
    <cellStyle name="Note 6 3 6 2 2" xfId="37146" xr:uid="{97C94DB9-4FE8-4790-8363-833EBC6E4F22}"/>
    <cellStyle name="Note 6 3 6 3" xfId="37147" xr:uid="{377C210F-3373-418D-ADFE-73F11FC98301}"/>
    <cellStyle name="Note 6 3 6 4" xfId="37148" xr:uid="{9CA7A338-7A37-4044-A8EB-AA6C36EA4215}"/>
    <cellStyle name="Note 6 3 7" xfId="37149" xr:uid="{D3A6FE70-4354-475F-8B18-A20B1357F0ED}"/>
    <cellStyle name="Note 6 3 7 2" xfId="37150" xr:uid="{75D4F54D-BBB4-438F-811B-63C8FA2424B5}"/>
    <cellStyle name="Note 6 3 7 2 2" xfId="37151" xr:uid="{80D499A1-FEF4-4AFB-B1F2-62AC8DFDA657}"/>
    <cellStyle name="Note 6 3 7 3" xfId="37152" xr:uid="{246AD1C9-FDC0-4825-B0FC-42F981918046}"/>
    <cellStyle name="Note 6 3 8" xfId="37153" xr:uid="{6873D165-DDED-422B-A274-EEDB13BF00C9}"/>
    <cellStyle name="Note 6 3 8 2" xfId="37154" xr:uid="{8EDD79C6-905D-4499-9A93-D54C68490066}"/>
    <cellStyle name="Note 6 3 8 2 2" xfId="37155" xr:uid="{B8DA324A-F495-4884-B2D3-F7133C284D65}"/>
    <cellStyle name="Note 6 3 8 3" xfId="37156" xr:uid="{19C30F68-EFFC-4EA9-A1E1-8C78FF7A1133}"/>
    <cellStyle name="Note 6 3 9" xfId="37157" xr:uid="{6FEF43A2-0FCC-4D19-A850-1DEE1965C667}"/>
    <cellStyle name="Note 6 3 9 2" xfId="37158" xr:uid="{1C2FCE79-17BF-4C4C-8F7C-78103EF3A30A}"/>
    <cellStyle name="Note 6 3 9 2 2" xfId="37159" xr:uid="{8768E4B6-6B67-43B5-B375-B7913BD6EF4A}"/>
    <cellStyle name="Note 6 3 9 3" xfId="37160" xr:uid="{501F994F-80D5-44CE-891D-4CD8204282DD}"/>
    <cellStyle name="Note 6 4" xfId="37161" xr:uid="{20CDA57C-8184-46F1-BD6A-67CADF178A9F}"/>
    <cellStyle name="Note 6 4 10" xfId="37162" xr:uid="{1E248CF5-BC5F-4DF1-9F29-C5C5114D495A}"/>
    <cellStyle name="Note 6 4 10 2" xfId="37163" xr:uid="{3ADF6EE3-8771-408A-BD94-087E5800B0D3}"/>
    <cellStyle name="Note 6 4 10 2 2" xfId="37164" xr:uid="{22F55A4A-5290-43DD-8958-655E48EC72F2}"/>
    <cellStyle name="Note 6 4 10 3" xfId="37165" xr:uid="{3D024240-FB4F-4054-8D6E-A761A2498140}"/>
    <cellStyle name="Note 6 4 11" xfId="37166" xr:uid="{0A4FB826-1082-4A6A-B0C6-F22FFE9EBDC8}"/>
    <cellStyle name="Note 6 4 11 2" xfId="37167" xr:uid="{A95FD03A-EC71-48DE-9F88-B466CE32631B}"/>
    <cellStyle name="Note 6 4 11 2 2" xfId="37168" xr:uid="{F0C434A0-E20E-4304-8EDD-1D9446E7E77A}"/>
    <cellStyle name="Note 6 4 11 3" xfId="37169" xr:uid="{114FF483-CFBC-4285-99C8-2E70069B574C}"/>
    <cellStyle name="Note 6 4 12" xfId="37170" xr:uid="{CD9EAB3E-35A0-4E8A-B4E7-129460B2F268}"/>
    <cellStyle name="Note 6 4 12 2" xfId="37171" xr:uid="{F9C95AB0-9473-4708-8586-85EEDE7178AC}"/>
    <cellStyle name="Note 6 4 12 2 2" xfId="37172" xr:uid="{DB5DA085-54F1-454D-BCF5-475821FB35DE}"/>
    <cellStyle name="Note 6 4 12 3" xfId="37173" xr:uid="{F1EC913D-F9C4-42B6-B934-E72AA17B949A}"/>
    <cellStyle name="Note 6 4 13" xfId="37174" xr:uid="{3139A994-DD84-458D-99EB-6CCA1089B7E2}"/>
    <cellStyle name="Note 6 4 13 2" xfId="37175" xr:uid="{8FFBC2F5-76B0-4A4D-AC2A-396DBF2FD5F3}"/>
    <cellStyle name="Note 6 4 13 2 2" xfId="37176" xr:uid="{78245B63-5BF1-41A3-98A6-6640C71448CD}"/>
    <cellStyle name="Note 6 4 13 3" xfId="37177" xr:uid="{5323A225-5B03-488E-816D-7A0CCE550199}"/>
    <cellStyle name="Note 6 4 14" xfId="37178" xr:uid="{0EFFD9F4-B990-4AD5-AC4C-3E6CF924B4A0}"/>
    <cellStyle name="Note 6 4 14 2" xfId="37179" xr:uid="{90DCEF47-106E-4903-97F2-48A5E9733796}"/>
    <cellStyle name="Note 6 4 14 2 2" xfId="37180" xr:uid="{B96F8EFC-0D63-4A6F-9030-3A53EF725283}"/>
    <cellStyle name="Note 6 4 14 3" xfId="37181" xr:uid="{D39BC194-5A76-46EC-B498-7BD1E47676F1}"/>
    <cellStyle name="Note 6 4 15" xfId="37182" xr:uid="{0DA925B7-F045-4CC4-B532-82F1CA0DA7EA}"/>
    <cellStyle name="Note 6 4 15 2" xfId="37183" xr:uid="{B51787E8-BB10-4EBE-B034-3E7EE7784763}"/>
    <cellStyle name="Note 6 4 15 2 2" xfId="37184" xr:uid="{587E37CD-DC6E-4D90-B5A5-23B6C0772E6E}"/>
    <cellStyle name="Note 6 4 15 3" xfId="37185" xr:uid="{40755E95-AF6E-45E4-9BDA-99AB4346016A}"/>
    <cellStyle name="Note 6 4 16" xfId="37186" xr:uid="{27AB07C8-82B8-467C-909F-E42660C2B7F3}"/>
    <cellStyle name="Note 6 4 16 2" xfId="37187" xr:uid="{74D1A22D-62EB-4B1D-ABEA-B85D2040E972}"/>
    <cellStyle name="Note 6 4 16 2 2" xfId="37188" xr:uid="{E3AC64A7-0C2D-411D-820A-1B7255252D20}"/>
    <cellStyle name="Note 6 4 16 3" xfId="37189" xr:uid="{D73B78D3-306C-4311-A1B9-B7ADE006BD01}"/>
    <cellStyle name="Note 6 4 17" xfId="37190" xr:uid="{0835A260-9AD3-497D-B09F-F355EFA61FFA}"/>
    <cellStyle name="Note 6 4 17 2" xfId="37191" xr:uid="{26D2C285-9B75-40F8-A403-5F366A591F29}"/>
    <cellStyle name="Note 6 4 17 2 2" xfId="37192" xr:uid="{1FBEF0D3-73BD-4CBD-9F48-C2D9E099FC57}"/>
    <cellStyle name="Note 6 4 17 3" xfId="37193" xr:uid="{141173C3-BA8E-4231-88A8-138BCE4337AB}"/>
    <cellStyle name="Note 6 4 18" xfId="37194" xr:uid="{F4BDDA1A-C895-4A19-B320-200457E50D3E}"/>
    <cellStyle name="Note 6 4 18 2" xfId="37195" xr:uid="{99622FBE-560D-447D-A621-031C0DD6E49C}"/>
    <cellStyle name="Note 6 4 19" xfId="37196" xr:uid="{2BCF2E10-F470-4A97-A57A-E73A13C11CAE}"/>
    <cellStyle name="Note 6 4 2" xfId="37197" xr:uid="{5DEC0D5D-0150-4077-98A6-97D816051424}"/>
    <cellStyle name="Note 6 4 2 10" xfId="37198" xr:uid="{9742E030-BDE1-4842-9AB2-6516BCE66052}"/>
    <cellStyle name="Note 6 4 2 10 2" xfId="37199" xr:uid="{6F646FE9-F241-4F24-9105-5F66C9628444}"/>
    <cellStyle name="Note 6 4 2 10 2 2" xfId="37200" xr:uid="{D41CF431-EAD0-4A74-9C84-5FB3BD286B16}"/>
    <cellStyle name="Note 6 4 2 10 3" xfId="37201" xr:uid="{DBE04678-E899-4EE7-BB3F-47D1123618A1}"/>
    <cellStyle name="Note 6 4 2 11" xfId="37202" xr:uid="{4059236A-4FA6-4E93-808E-15DFD6E4A9CC}"/>
    <cellStyle name="Note 6 4 2 11 2" xfId="37203" xr:uid="{A5DC5397-D461-429B-B884-949A45EFB0B0}"/>
    <cellStyle name="Note 6 4 2 11 2 2" xfId="37204" xr:uid="{105D15D3-3D9B-4929-B131-8B9ED17DBC4D}"/>
    <cellStyle name="Note 6 4 2 11 3" xfId="37205" xr:uid="{9279BB22-2080-49F1-A0A0-78AC15FAB9C4}"/>
    <cellStyle name="Note 6 4 2 12" xfId="37206" xr:uid="{11C87821-768B-44F6-8639-7661B70EDC5E}"/>
    <cellStyle name="Note 6 4 2 12 2" xfId="37207" xr:uid="{62AE2D5D-B683-4590-9F5D-000CDB781FC0}"/>
    <cellStyle name="Note 6 4 2 12 2 2" xfId="37208" xr:uid="{47BD20C5-5E7C-4DE9-B2C1-C879B2DDFB54}"/>
    <cellStyle name="Note 6 4 2 12 3" xfId="37209" xr:uid="{47B2ED30-A0B0-418B-9FE8-E2A981579781}"/>
    <cellStyle name="Note 6 4 2 13" xfId="37210" xr:uid="{B6CD6955-EBCB-4F44-A8B4-9C839A321303}"/>
    <cellStyle name="Note 6 4 2 13 2" xfId="37211" xr:uid="{A4874840-1440-452E-B0DF-494556EBEAC2}"/>
    <cellStyle name="Note 6 4 2 13 2 2" xfId="37212" xr:uid="{633A7C8C-A7C8-4485-92AF-2165ED3F2F77}"/>
    <cellStyle name="Note 6 4 2 13 3" xfId="37213" xr:uid="{B7342FEC-D20B-4424-941C-1478D1806F5E}"/>
    <cellStyle name="Note 6 4 2 14" xfId="37214" xr:uid="{2A79E6FE-AD58-4EFA-AC02-874852DE73D3}"/>
    <cellStyle name="Note 6 4 2 14 2" xfId="37215" xr:uid="{E1E9AFF5-2BA2-4E1B-85AE-FD3B30FC463B}"/>
    <cellStyle name="Note 6 4 2 14 2 2" xfId="37216" xr:uid="{8C9CE35E-A58D-476A-B3C9-247EFEE4FBDD}"/>
    <cellStyle name="Note 6 4 2 14 3" xfId="37217" xr:uid="{3E3E0E65-4C77-4A60-91EC-F6D428E65EF6}"/>
    <cellStyle name="Note 6 4 2 15" xfId="37218" xr:uid="{29840DC0-6234-4742-9126-1A4D08719646}"/>
    <cellStyle name="Note 6 4 2 15 2" xfId="37219" xr:uid="{B3FBDD85-9F13-47DA-81E8-B21D60E08EEC}"/>
    <cellStyle name="Note 6 4 2 15 2 2" xfId="37220" xr:uid="{2BB41D4A-33EC-4337-99A9-E58E801CBBD5}"/>
    <cellStyle name="Note 6 4 2 15 3" xfId="37221" xr:uid="{7E786B5F-A10C-41B3-8765-D5658DCC4A66}"/>
    <cellStyle name="Note 6 4 2 16" xfId="37222" xr:uid="{6FF95C48-1846-46E6-8528-84726C0E9382}"/>
    <cellStyle name="Note 6 4 2 16 2" xfId="37223" xr:uid="{A63A390F-969C-475D-90E6-90ADA2570C9E}"/>
    <cellStyle name="Note 6 4 2 16 2 2" xfId="37224" xr:uid="{5A8CBB99-F540-4604-9529-BC7C4449C7EB}"/>
    <cellStyle name="Note 6 4 2 16 3" xfId="37225" xr:uid="{9560437A-1C51-4F63-88EF-9DD452DADC27}"/>
    <cellStyle name="Note 6 4 2 17" xfId="37226" xr:uid="{2221B023-BE94-43E5-B1EC-D7CC5EFE6748}"/>
    <cellStyle name="Note 6 4 2 17 2" xfId="37227" xr:uid="{9ABF0990-008A-48FA-BF86-3415DD66C490}"/>
    <cellStyle name="Note 6 4 2 17 2 2" xfId="37228" xr:uid="{58EDF5A7-CC35-4E95-8E87-43817028E448}"/>
    <cellStyle name="Note 6 4 2 17 3" xfId="37229" xr:uid="{D33DD522-567E-4473-80F6-0F877A435357}"/>
    <cellStyle name="Note 6 4 2 18" xfId="37230" xr:uid="{86F74EF5-D2A1-4CD2-9462-E296B43083C2}"/>
    <cellStyle name="Note 6 4 2 18 2" xfId="37231" xr:uid="{84A13C8B-1654-4EC8-A548-BC2105F3FAC0}"/>
    <cellStyle name="Note 6 4 2 18 2 2" xfId="37232" xr:uid="{E5207AB1-605A-4C2A-A03A-72B652E368AF}"/>
    <cellStyle name="Note 6 4 2 18 3" xfId="37233" xr:uid="{7B7A465A-4D77-43C5-967E-B405B476E088}"/>
    <cellStyle name="Note 6 4 2 19" xfId="37234" xr:uid="{952C6A8C-1E0E-463C-A64A-FE6E48745E59}"/>
    <cellStyle name="Note 6 4 2 19 2" xfId="37235" xr:uid="{EAE86317-3164-429B-95E5-AB35CC736D3B}"/>
    <cellStyle name="Note 6 4 2 19 2 2" xfId="37236" xr:uid="{821D8696-CA78-4CD9-8D0A-47128F2E4D72}"/>
    <cellStyle name="Note 6 4 2 19 3" xfId="37237" xr:uid="{37D36366-5F1C-4394-ACE0-98AF75E696D3}"/>
    <cellStyle name="Note 6 4 2 2" xfId="37238" xr:uid="{8783CC06-66D7-4D99-B4BF-6914822F329E}"/>
    <cellStyle name="Note 6 4 2 2 2" xfId="37239" xr:uid="{8920D7C8-3F4A-406D-BE84-3377B674460D}"/>
    <cellStyle name="Note 6 4 2 2 2 2" xfId="37240" xr:uid="{E8F0FF46-E5AB-4983-BB8C-03B121B5E45F}"/>
    <cellStyle name="Note 6 4 2 2 2 2 2" xfId="37241" xr:uid="{64652981-D5D5-4A5E-BD25-8B1EBEFE6F7C}"/>
    <cellStyle name="Note 6 4 2 2 2 3" xfId="37242" xr:uid="{1197CF5C-9D28-491E-B65F-7E2842D8452D}"/>
    <cellStyle name="Note 6 4 2 2 2 4" xfId="37243" xr:uid="{C0F90867-45C9-4AE9-B975-F87776DFDFFC}"/>
    <cellStyle name="Note 6 4 2 2 3" xfId="37244" xr:uid="{552CC34A-8631-4633-8EDB-09D6C57A94BF}"/>
    <cellStyle name="Note 6 4 2 2 3 2" xfId="37245" xr:uid="{CD8F5E24-E92A-4FC8-878E-493C2BB9C5C6}"/>
    <cellStyle name="Note 6 4 2 2 4" xfId="37246" xr:uid="{DE4AA9AF-A279-40FF-B35F-CD4017BFAC1E}"/>
    <cellStyle name="Note 6 4 2 2 5" xfId="37247" xr:uid="{75FCB356-1EE6-48EC-B962-A13A35623E12}"/>
    <cellStyle name="Note 6 4 2 20" xfId="37248" xr:uid="{17862110-5DA6-4AE7-B871-202CA1017BD3}"/>
    <cellStyle name="Note 6 4 2 20 2" xfId="37249" xr:uid="{A1E27A5F-680E-410C-AB7C-228627B3FDCB}"/>
    <cellStyle name="Note 6 4 2 20 2 2" xfId="37250" xr:uid="{DDD57D1A-515D-4408-A7CC-7A84AC3AE76B}"/>
    <cellStyle name="Note 6 4 2 20 3" xfId="37251" xr:uid="{B7A5A7C7-EEA1-40CD-87C3-7D0BDDF92155}"/>
    <cellStyle name="Note 6 4 2 21" xfId="37252" xr:uid="{2C24F656-E1ED-407B-B7CF-1504BD6CD5EE}"/>
    <cellStyle name="Note 6 4 2 21 2" xfId="37253" xr:uid="{644C3000-FF91-42BD-B153-3E66E70219FA}"/>
    <cellStyle name="Note 6 4 2 22" xfId="37254" xr:uid="{FD0FE8BB-5C80-498C-BB23-A23B9C3FC4B6}"/>
    <cellStyle name="Note 6 4 2 23" xfId="37255" xr:uid="{1EC28B98-D9A8-4A7B-99F2-2CB6500DC942}"/>
    <cellStyle name="Note 6 4 2 3" xfId="37256" xr:uid="{855B8645-CB5C-4A04-8FE4-8AFD7196B301}"/>
    <cellStyle name="Note 6 4 2 3 2" xfId="37257" xr:uid="{624B2329-4CE6-4447-ADE9-95CBBC477E81}"/>
    <cellStyle name="Note 6 4 2 3 2 2" xfId="37258" xr:uid="{959EA258-A066-47A0-BEC8-78C77DE34119}"/>
    <cellStyle name="Note 6 4 2 3 2 3" xfId="37259" xr:uid="{FC5453B8-79C0-4D87-971A-094B7CAB5507}"/>
    <cellStyle name="Note 6 4 2 3 3" xfId="37260" xr:uid="{AA87D16E-E15E-418C-AB6D-46D1A0D3DA4B}"/>
    <cellStyle name="Note 6 4 2 3 3 2" xfId="37261" xr:uid="{DD280BC3-7A53-4233-8704-7AC227860574}"/>
    <cellStyle name="Note 6 4 2 3 4" xfId="37262" xr:uid="{ADBA0699-D914-47ED-BCC8-DFC1DF675286}"/>
    <cellStyle name="Note 6 4 2 4" xfId="37263" xr:uid="{1E734DA5-F536-4EC3-AD74-A822B2B9FDE8}"/>
    <cellStyle name="Note 6 4 2 4 2" xfId="37264" xr:uid="{988F5C59-EFB0-4E30-BD37-73E713265B1B}"/>
    <cellStyle name="Note 6 4 2 4 2 2" xfId="37265" xr:uid="{46350CA0-D2AC-4D6D-A6C1-72FF01618838}"/>
    <cellStyle name="Note 6 4 2 4 3" xfId="37266" xr:uid="{91EF3B88-399B-44E9-A7FE-F9042D6DEF59}"/>
    <cellStyle name="Note 6 4 2 4 4" xfId="37267" xr:uid="{B88CCF58-2C99-4221-9B46-B889AB25B217}"/>
    <cellStyle name="Note 6 4 2 5" xfId="37268" xr:uid="{097ED20D-F09A-4649-ABCD-9E1AECF90CED}"/>
    <cellStyle name="Note 6 4 2 5 2" xfId="37269" xr:uid="{08BE6BF9-E4CE-43EA-990E-4FA632D97D78}"/>
    <cellStyle name="Note 6 4 2 5 2 2" xfId="37270" xr:uid="{1EA8AA07-5498-4334-878A-217109EE4C89}"/>
    <cellStyle name="Note 6 4 2 5 3" xfId="37271" xr:uid="{5D550CFE-5F27-463D-828B-92A50A59C16F}"/>
    <cellStyle name="Note 6 4 2 5 4" xfId="37272" xr:uid="{979C834D-BB3B-4C50-A778-DB2BF202D9B4}"/>
    <cellStyle name="Note 6 4 2 6" xfId="37273" xr:uid="{D8D73962-8128-461F-B661-9AD422CDDF3D}"/>
    <cellStyle name="Note 6 4 2 6 2" xfId="37274" xr:uid="{42A503E3-C457-4952-A94E-925A7E82BB45}"/>
    <cellStyle name="Note 6 4 2 6 2 2" xfId="37275" xr:uid="{2A580AA8-4CAE-4E23-B5C0-2C89942CA657}"/>
    <cellStyle name="Note 6 4 2 6 3" xfId="37276" xr:uid="{EB0F882E-D919-4C23-95D2-A84E51A4920B}"/>
    <cellStyle name="Note 6 4 2 7" xfId="37277" xr:uid="{B491A82E-B074-42E8-BBD4-785B3CD46761}"/>
    <cellStyle name="Note 6 4 2 7 2" xfId="37278" xr:uid="{808EECAB-9904-4C7F-85D7-5BE857A43A16}"/>
    <cellStyle name="Note 6 4 2 7 2 2" xfId="37279" xr:uid="{A5C39C24-B264-4614-863F-5FFC5978CDE9}"/>
    <cellStyle name="Note 6 4 2 7 3" xfId="37280" xr:uid="{3BE0C157-01CA-45E8-9396-955C1F921080}"/>
    <cellStyle name="Note 6 4 2 8" xfId="37281" xr:uid="{F31D9AEC-44FB-405C-8437-5E8C5DE52B36}"/>
    <cellStyle name="Note 6 4 2 8 2" xfId="37282" xr:uid="{3FDBB5BB-EADD-48D0-83EC-57A7E81FAC24}"/>
    <cellStyle name="Note 6 4 2 8 2 2" xfId="37283" xr:uid="{918AF13E-D4AD-4F5F-8F29-9BA0BF80779C}"/>
    <cellStyle name="Note 6 4 2 8 3" xfId="37284" xr:uid="{D1B33ED5-E654-4800-BAC9-3A2C39413904}"/>
    <cellStyle name="Note 6 4 2 9" xfId="37285" xr:uid="{5B06FE8B-978B-4ACF-B182-FE22DA41DFC2}"/>
    <cellStyle name="Note 6 4 2 9 2" xfId="37286" xr:uid="{DC698AC6-72AC-4FAB-BBEC-125531F9C4F7}"/>
    <cellStyle name="Note 6 4 2 9 2 2" xfId="37287" xr:uid="{CF3439E8-4B84-4E90-9F8D-60C918F4E8C2}"/>
    <cellStyle name="Note 6 4 2 9 3" xfId="37288" xr:uid="{701FA9F0-946E-4739-B6FE-1B48B7ADD76E}"/>
    <cellStyle name="Note 6 4 20" xfId="37289" xr:uid="{1FCC2253-2E03-4713-827F-017E1183A532}"/>
    <cellStyle name="Note 6 4 3" xfId="37290" xr:uid="{5FD7228A-5D6D-4C9E-82FA-283914D5D119}"/>
    <cellStyle name="Note 6 4 3 2" xfId="37291" xr:uid="{158F0889-4DE8-4089-AA67-4FA3ECD7D361}"/>
    <cellStyle name="Note 6 4 3 2 2" xfId="37292" xr:uid="{D7124D5B-D4D1-490B-9266-B81DA19491CA}"/>
    <cellStyle name="Note 6 4 3 2 2 2" xfId="37293" xr:uid="{575E3488-37F8-4310-B9B1-19FF5483E784}"/>
    <cellStyle name="Note 6 4 3 2 3" xfId="37294" xr:uid="{4E52F81C-0448-45D6-B561-EDB971894B0D}"/>
    <cellStyle name="Note 6 4 3 2 4" xfId="37295" xr:uid="{E3674D92-EE2C-4517-B7ED-435C0B9D262C}"/>
    <cellStyle name="Note 6 4 3 3" xfId="37296" xr:uid="{9CC0091C-347E-447B-80CC-80EC8849018F}"/>
    <cellStyle name="Note 6 4 3 3 2" xfId="37297" xr:uid="{6C856599-9AB4-44A2-A4E6-8B751E6C8193}"/>
    <cellStyle name="Note 6 4 3 4" xfId="37298" xr:uid="{C8826FEB-1C06-4774-AA95-3887BAB6A352}"/>
    <cellStyle name="Note 6 4 3 5" xfId="37299" xr:uid="{AD128E90-0C28-4DE8-8BA3-16696689B8E1}"/>
    <cellStyle name="Note 6 4 4" xfId="37300" xr:uid="{B7442FE3-D33B-4FD8-A599-F85B2467D7B3}"/>
    <cellStyle name="Note 6 4 4 2" xfId="37301" xr:uid="{75985436-960B-42CD-9652-0A5A13499874}"/>
    <cellStyle name="Note 6 4 4 2 2" xfId="37302" xr:uid="{00CF766D-B248-4310-9D0E-B3136A1B368C}"/>
    <cellStyle name="Note 6 4 4 2 3" xfId="37303" xr:uid="{2CFDBCA9-0294-4971-BF39-3371030AB4EE}"/>
    <cellStyle name="Note 6 4 4 3" xfId="37304" xr:uid="{AE846C7D-3332-4D9B-BF71-FE3BACE25F64}"/>
    <cellStyle name="Note 6 4 4 3 2" xfId="37305" xr:uid="{5DFC6DF4-3F41-47D6-AC81-9E31AE9CA1ED}"/>
    <cellStyle name="Note 6 4 4 4" xfId="37306" xr:uid="{9124583F-D3F8-4B5C-8E59-2DAB3FF276D4}"/>
    <cellStyle name="Note 6 4 5" xfId="37307" xr:uid="{292FBA49-9AEA-4DCA-8767-E5A7E9A4FB31}"/>
    <cellStyle name="Note 6 4 5 2" xfId="37308" xr:uid="{3DA23DD2-7864-495C-8151-82CF574FD37C}"/>
    <cellStyle name="Note 6 4 5 2 2" xfId="37309" xr:uid="{54A5242B-6A0B-4C1A-BBFA-244DC0D2E9E2}"/>
    <cellStyle name="Note 6 4 5 2 3" xfId="37310" xr:uid="{922B86D0-BE09-4D87-BD71-F0724D8A1E76}"/>
    <cellStyle name="Note 6 4 5 3" xfId="37311" xr:uid="{56E7C0B0-FE69-4864-BE54-3FEC8B5D5F82}"/>
    <cellStyle name="Note 6 4 5 4" xfId="37312" xr:uid="{34F8B1CB-2AB9-493A-BDDD-C383D6D2295B}"/>
    <cellStyle name="Note 6 4 6" xfId="37313" xr:uid="{215B194E-A3E0-4899-9A2B-3F2CA49B7B94}"/>
    <cellStyle name="Note 6 4 6 2" xfId="37314" xr:uid="{6BFDC2EF-AEC7-4CBA-95D5-66A8F32A8331}"/>
    <cellStyle name="Note 6 4 6 2 2" xfId="37315" xr:uid="{17141BAD-BB22-4C7B-88C7-A2BF0A553A57}"/>
    <cellStyle name="Note 6 4 6 3" xfId="37316" xr:uid="{10B0AB71-EBE4-4A7D-A3FD-B116666D4940}"/>
    <cellStyle name="Note 6 4 6 4" xfId="37317" xr:uid="{001967CC-386B-4F58-AFC9-3767C59EA96F}"/>
    <cellStyle name="Note 6 4 7" xfId="37318" xr:uid="{1D5CECEC-BA6E-40E4-B1EF-4601AD0070CE}"/>
    <cellStyle name="Note 6 4 7 2" xfId="37319" xr:uid="{CDAE455E-8488-4BE4-A82D-6F77977B682D}"/>
    <cellStyle name="Note 6 4 7 2 2" xfId="37320" xr:uid="{3959C360-CAD8-4C71-9042-CA629359686F}"/>
    <cellStyle name="Note 6 4 7 3" xfId="37321" xr:uid="{CCA4E7CC-84ED-44AE-A84C-CFCDD42ADF04}"/>
    <cellStyle name="Note 6 4 8" xfId="37322" xr:uid="{4B4A96E0-32E9-455C-AECA-1BE0338C31D2}"/>
    <cellStyle name="Note 6 4 8 2" xfId="37323" xr:uid="{A77A626D-3FFC-4030-B428-A67EBB0B9730}"/>
    <cellStyle name="Note 6 4 8 2 2" xfId="37324" xr:uid="{97DE12F4-6C8D-4745-8BF1-619166953DD9}"/>
    <cellStyle name="Note 6 4 8 3" xfId="37325" xr:uid="{0BF6E6E1-F3F4-4530-B3B7-8079E1A6C3D5}"/>
    <cellStyle name="Note 6 4 9" xfId="37326" xr:uid="{053C29D5-8FA5-44AB-95DC-536C59B8021B}"/>
    <cellStyle name="Note 6 4 9 2" xfId="37327" xr:uid="{685DE4A0-E0CA-4FDA-96F5-2CB7301FF036}"/>
    <cellStyle name="Note 6 4 9 2 2" xfId="37328" xr:uid="{9D1535A3-C321-491C-A669-3774CF7CB346}"/>
    <cellStyle name="Note 6 4 9 3" xfId="37329" xr:uid="{31BE7903-9221-4000-BE10-BCE472A19AC8}"/>
    <cellStyle name="Note 6 5" xfId="37330" xr:uid="{6E2CC2C5-3F9C-49A1-92BF-57EE0E45E456}"/>
    <cellStyle name="Note 6 5 10" xfId="37331" xr:uid="{972B8278-D986-4D23-9D83-0AC5B992B3F0}"/>
    <cellStyle name="Note 6 5 10 2" xfId="37332" xr:uid="{2158915D-E84C-4825-A082-0729F976B12D}"/>
    <cellStyle name="Note 6 5 10 2 2" xfId="37333" xr:uid="{FA4FDCAB-B0D1-4949-8539-9B65A106B318}"/>
    <cellStyle name="Note 6 5 10 3" xfId="37334" xr:uid="{FBB24DEA-DEC1-4148-9D0E-7B077AB99AD2}"/>
    <cellStyle name="Note 6 5 11" xfId="37335" xr:uid="{72AB2A84-FE7B-48B9-AF75-CDF9FE714E96}"/>
    <cellStyle name="Note 6 5 11 2" xfId="37336" xr:uid="{FA84A8CD-1098-4C01-AF4A-0384009FD19E}"/>
    <cellStyle name="Note 6 5 11 2 2" xfId="37337" xr:uid="{7DF0060E-DA3E-4E05-B77C-84F03B214705}"/>
    <cellStyle name="Note 6 5 11 3" xfId="37338" xr:uid="{0FFD9C55-414D-4AAD-92EB-ED0B1A1AD1BF}"/>
    <cellStyle name="Note 6 5 12" xfId="37339" xr:uid="{32680E76-F06B-421E-8146-6450C7E66D40}"/>
    <cellStyle name="Note 6 5 12 2" xfId="37340" xr:uid="{60A78EB8-0B97-4DAD-A1A0-E5CF80631F50}"/>
    <cellStyle name="Note 6 5 12 2 2" xfId="37341" xr:uid="{448AA7E7-FAEC-48FA-ABDA-AD66179A9BFF}"/>
    <cellStyle name="Note 6 5 12 3" xfId="37342" xr:uid="{FDCC2BB6-EE54-425E-99A8-82D930DE1744}"/>
    <cellStyle name="Note 6 5 13" xfId="37343" xr:uid="{0C569F5A-092F-4732-A34E-47004D3F8BAE}"/>
    <cellStyle name="Note 6 5 13 2" xfId="37344" xr:uid="{BCC80DAF-E8CE-40A9-9EAB-DE75D0375E49}"/>
    <cellStyle name="Note 6 5 13 2 2" xfId="37345" xr:uid="{714D613D-E560-498C-B731-CFE63F593A4C}"/>
    <cellStyle name="Note 6 5 13 3" xfId="37346" xr:uid="{4A9641B3-4DF9-44F2-BF80-1107C7613072}"/>
    <cellStyle name="Note 6 5 14" xfId="37347" xr:uid="{1AA1301A-A488-48CD-A13F-7903B9B59741}"/>
    <cellStyle name="Note 6 5 14 2" xfId="37348" xr:uid="{16918CDC-2166-4992-9C03-425627581ACE}"/>
    <cellStyle name="Note 6 5 14 2 2" xfId="37349" xr:uid="{A584EAB4-E5B0-43E3-A957-0D7589C97C63}"/>
    <cellStyle name="Note 6 5 14 3" xfId="37350" xr:uid="{69A58D86-18C4-4105-A0D5-83782310133E}"/>
    <cellStyle name="Note 6 5 15" xfId="37351" xr:uid="{69D68CA4-C0D6-43F4-90D0-2971DB9997DE}"/>
    <cellStyle name="Note 6 5 15 2" xfId="37352" xr:uid="{8D3D73C7-843A-40C7-BDF7-99D87538CDC2}"/>
    <cellStyle name="Note 6 5 15 2 2" xfId="37353" xr:uid="{5F6BBEFF-9B9D-48E4-BACA-837963E09578}"/>
    <cellStyle name="Note 6 5 15 3" xfId="37354" xr:uid="{1CD59A75-BD36-43DD-B7E1-1F507701BF30}"/>
    <cellStyle name="Note 6 5 16" xfId="37355" xr:uid="{7DD396CE-7B53-429B-8249-92B5BD362B9F}"/>
    <cellStyle name="Note 6 5 16 2" xfId="37356" xr:uid="{F73C2984-CF6D-41CE-ABD0-F0F979259579}"/>
    <cellStyle name="Note 6 5 16 2 2" xfId="37357" xr:uid="{64ED1080-2FDB-4A1C-8E79-367E8FF4C836}"/>
    <cellStyle name="Note 6 5 16 3" xfId="37358" xr:uid="{CAF0EC85-CA29-42E2-8299-76DDC641AA90}"/>
    <cellStyle name="Note 6 5 17" xfId="37359" xr:uid="{CD4A61F1-B4E7-4A3F-BFB6-B2F75FBA0AF1}"/>
    <cellStyle name="Note 6 5 17 2" xfId="37360" xr:uid="{684B330A-25D3-4F00-BCEB-6C339F197F29}"/>
    <cellStyle name="Note 6 5 17 2 2" xfId="37361" xr:uid="{802B89B0-6D5A-446F-AE59-50F914B4CC81}"/>
    <cellStyle name="Note 6 5 17 3" xfId="37362" xr:uid="{386582E9-6CB7-433E-A936-B8254632896C}"/>
    <cellStyle name="Note 6 5 18" xfId="37363" xr:uid="{4BE1AD69-D163-4A4B-B7E6-117B5786D511}"/>
    <cellStyle name="Note 6 5 18 2" xfId="37364" xr:uid="{AC9F7BB4-CB88-43D2-BBA6-02C40667DB5D}"/>
    <cellStyle name="Note 6 5 19" xfId="37365" xr:uid="{6399D197-1668-4F45-A4BC-6C9A12B15795}"/>
    <cellStyle name="Note 6 5 2" xfId="37366" xr:uid="{28B3FBC3-CE1F-42E6-BC77-713CB138AEE9}"/>
    <cellStyle name="Note 6 5 2 10" xfId="37367" xr:uid="{9F5AEA22-28C5-45F1-B4FA-21CB47819BB7}"/>
    <cellStyle name="Note 6 5 2 10 2" xfId="37368" xr:uid="{B0C05D30-5DD1-455F-8C75-67935190CDC8}"/>
    <cellStyle name="Note 6 5 2 10 2 2" xfId="37369" xr:uid="{21FAA9F9-E6A9-4F95-AA4C-22684D0C7074}"/>
    <cellStyle name="Note 6 5 2 10 3" xfId="37370" xr:uid="{004C1666-39A4-4A13-8115-B1E23AEAFE6C}"/>
    <cellStyle name="Note 6 5 2 11" xfId="37371" xr:uid="{35C8AEDF-934C-4EFF-B8CE-9232C600906A}"/>
    <cellStyle name="Note 6 5 2 11 2" xfId="37372" xr:uid="{8E0B9676-F0C8-4DF8-8FFB-D9C63D4D85FB}"/>
    <cellStyle name="Note 6 5 2 11 2 2" xfId="37373" xr:uid="{2AA63AD1-B861-4E7C-831F-C71C3C99B589}"/>
    <cellStyle name="Note 6 5 2 11 3" xfId="37374" xr:uid="{E76635CF-110E-45C8-A563-676253827532}"/>
    <cellStyle name="Note 6 5 2 12" xfId="37375" xr:uid="{6C89EDD3-06EC-4836-A42C-64364B83B7D6}"/>
    <cellStyle name="Note 6 5 2 12 2" xfId="37376" xr:uid="{5BB59C7B-1384-4D60-ACA5-0FD7ED40935D}"/>
    <cellStyle name="Note 6 5 2 12 2 2" xfId="37377" xr:uid="{EE089FB3-B07E-41A7-978E-8AB7CC4DBA70}"/>
    <cellStyle name="Note 6 5 2 12 3" xfId="37378" xr:uid="{9C7B60B5-28E5-4880-A014-AA2AAECFD5B1}"/>
    <cellStyle name="Note 6 5 2 13" xfId="37379" xr:uid="{7E9691BB-B084-4653-BBCE-90386A11144E}"/>
    <cellStyle name="Note 6 5 2 13 2" xfId="37380" xr:uid="{61FA971A-94A0-4ED8-9095-E38E612640A9}"/>
    <cellStyle name="Note 6 5 2 13 2 2" xfId="37381" xr:uid="{30A2D2F8-8B0C-4E49-90E4-74C5FF9EF2C7}"/>
    <cellStyle name="Note 6 5 2 13 3" xfId="37382" xr:uid="{F1865261-534C-40DC-BE66-92BD7C7FC930}"/>
    <cellStyle name="Note 6 5 2 14" xfId="37383" xr:uid="{3CA84A2A-F274-4019-B5B5-2A4554C7ABE4}"/>
    <cellStyle name="Note 6 5 2 14 2" xfId="37384" xr:uid="{B91739E2-0206-445B-9E9C-A483674402DE}"/>
    <cellStyle name="Note 6 5 2 14 2 2" xfId="37385" xr:uid="{1F4A99A0-0140-4273-8EC2-88271DAA09E6}"/>
    <cellStyle name="Note 6 5 2 14 3" xfId="37386" xr:uid="{B27C6328-2620-4A9D-81A7-183E74839DFB}"/>
    <cellStyle name="Note 6 5 2 15" xfId="37387" xr:uid="{9936B452-2E88-40E5-B1E2-A2FFF78064EB}"/>
    <cellStyle name="Note 6 5 2 15 2" xfId="37388" xr:uid="{B85AEC48-ACE2-4343-A5FC-4956CC3E2D86}"/>
    <cellStyle name="Note 6 5 2 15 2 2" xfId="37389" xr:uid="{7DC942FA-F5B4-49D7-B260-B80873F74B5E}"/>
    <cellStyle name="Note 6 5 2 15 3" xfId="37390" xr:uid="{007B4718-1E4A-4226-A3C6-128E20B18040}"/>
    <cellStyle name="Note 6 5 2 16" xfId="37391" xr:uid="{76B4F7B0-84DB-4CB8-9FFA-57BD3FA7720C}"/>
    <cellStyle name="Note 6 5 2 16 2" xfId="37392" xr:uid="{048FE661-9FB0-467B-956F-1F918A57CB16}"/>
    <cellStyle name="Note 6 5 2 16 2 2" xfId="37393" xr:uid="{4162EA43-C699-4A9C-A343-69CCB8A743B8}"/>
    <cellStyle name="Note 6 5 2 16 3" xfId="37394" xr:uid="{116B033C-2FD9-456A-B57F-7FACF3BB32EE}"/>
    <cellStyle name="Note 6 5 2 17" xfId="37395" xr:uid="{D5A1E530-D148-415F-8C84-E876D70EAE7B}"/>
    <cellStyle name="Note 6 5 2 17 2" xfId="37396" xr:uid="{19C7109E-EC1B-431C-A100-BB53CF2BAF4E}"/>
    <cellStyle name="Note 6 5 2 17 2 2" xfId="37397" xr:uid="{6A34290A-EF2E-437C-9EBA-E04A3AA9E896}"/>
    <cellStyle name="Note 6 5 2 17 3" xfId="37398" xr:uid="{A62A4F06-A053-4168-9896-527D0E2B3702}"/>
    <cellStyle name="Note 6 5 2 18" xfId="37399" xr:uid="{B4ED2FD7-D10B-46CB-A188-D1F0CA8BF6B3}"/>
    <cellStyle name="Note 6 5 2 18 2" xfId="37400" xr:uid="{B056B39D-5E4F-4F10-A855-D2E5A2428E5C}"/>
    <cellStyle name="Note 6 5 2 18 2 2" xfId="37401" xr:uid="{AA61B365-E70D-4F91-AF5D-AAF02F04B5C0}"/>
    <cellStyle name="Note 6 5 2 18 3" xfId="37402" xr:uid="{5310DE12-BD70-40EC-B148-4CE9500B05D7}"/>
    <cellStyle name="Note 6 5 2 19" xfId="37403" xr:uid="{64A49024-38F1-4EAA-BDFF-CB4D95718391}"/>
    <cellStyle name="Note 6 5 2 19 2" xfId="37404" xr:uid="{48CA42F0-0428-47BE-AC97-6F77EB5BD428}"/>
    <cellStyle name="Note 6 5 2 19 2 2" xfId="37405" xr:uid="{F1CE421F-8092-4892-8E88-544554D2544A}"/>
    <cellStyle name="Note 6 5 2 19 3" xfId="37406" xr:uid="{AB0343AA-9037-4561-B7BE-0BBB93F7D33F}"/>
    <cellStyle name="Note 6 5 2 2" xfId="37407" xr:uid="{262844D7-5966-4DE2-9B7C-894B2AA4FBAE}"/>
    <cellStyle name="Note 6 5 2 2 2" xfId="37408" xr:uid="{6AD64EE2-C4E5-4474-9A50-9CA195919BE9}"/>
    <cellStyle name="Note 6 5 2 2 2 2" xfId="37409" xr:uid="{26768215-A93E-446C-889A-824B808E2E30}"/>
    <cellStyle name="Note 6 5 2 2 2 2 2" xfId="37410" xr:uid="{D05B4E41-8B28-4F06-BC1C-83E56A12A2EE}"/>
    <cellStyle name="Note 6 5 2 2 2 3" xfId="37411" xr:uid="{952DBE4C-5DE2-42D4-A7EC-0AE69DBD0617}"/>
    <cellStyle name="Note 6 5 2 2 2 4" xfId="37412" xr:uid="{38DE46C7-CC12-4C91-88C0-0D92B456F088}"/>
    <cellStyle name="Note 6 5 2 2 3" xfId="37413" xr:uid="{1494C4A5-504B-4E50-A8B6-B4D8FB0FEE89}"/>
    <cellStyle name="Note 6 5 2 2 3 2" xfId="37414" xr:uid="{0AEC2A1F-DA2E-4AFA-98BA-DAFE3D6DCDD0}"/>
    <cellStyle name="Note 6 5 2 2 4" xfId="37415" xr:uid="{F1400BDD-D578-48C7-8F46-AA7ADBB6EC13}"/>
    <cellStyle name="Note 6 5 2 2 5" xfId="37416" xr:uid="{BDDC5B30-3DE6-4C7B-9C01-5F677191C1D6}"/>
    <cellStyle name="Note 6 5 2 20" xfId="37417" xr:uid="{709523A4-4604-45B9-88E5-4BA937FABBE4}"/>
    <cellStyle name="Note 6 5 2 20 2" xfId="37418" xr:uid="{B9C7ABB1-B143-471E-9450-3A036CBB082A}"/>
    <cellStyle name="Note 6 5 2 20 2 2" xfId="37419" xr:uid="{7DF16E7E-8003-4E29-9E04-FFE00D537EEA}"/>
    <cellStyle name="Note 6 5 2 20 3" xfId="37420" xr:uid="{4B47555A-CE18-4A29-98EF-634DFD2CF5C3}"/>
    <cellStyle name="Note 6 5 2 21" xfId="37421" xr:uid="{C700F209-C055-438B-BC3B-3EE507D699D6}"/>
    <cellStyle name="Note 6 5 2 21 2" xfId="37422" xr:uid="{DF813198-9CAE-4735-8E66-370AE7DC0B9E}"/>
    <cellStyle name="Note 6 5 2 22" xfId="37423" xr:uid="{17722D47-E483-44A5-BAF9-7768CE2005AA}"/>
    <cellStyle name="Note 6 5 2 23" xfId="37424" xr:uid="{5EFB20B0-2237-4AB6-BFD3-E928AFF9A48C}"/>
    <cellStyle name="Note 6 5 2 3" xfId="37425" xr:uid="{858E924D-A68D-4CE3-83B1-91D20F63FA11}"/>
    <cellStyle name="Note 6 5 2 3 2" xfId="37426" xr:uid="{897E277B-ED43-495B-9E37-E5FC861C7FC8}"/>
    <cellStyle name="Note 6 5 2 3 2 2" xfId="37427" xr:uid="{43D43D6B-2789-4CCE-83E8-D4F6A5C5722E}"/>
    <cellStyle name="Note 6 5 2 3 2 3" xfId="37428" xr:uid="{D8F12BC1-2A39-4CAB-8968-E1A893BD7313}"/>
    <cellStyle name="Note 6 5 2 3 3" xfId="37429" xr:uid="{52F2DE42-C5EC-426D-94CC-79E466ECAE13}"/>
    <cellStyle name="Note 6 5 2 3 3 2" xfId="37430" xr:uid="{F9F00C16-776E-42FC-8D42-B88C0E7E8EB7}"/>
    <cellStyle name="Note 6 5 2 3 4" xfId="37431" xr:uid="{906BB40D-E10A-4425-8050-0517B17B098F}"/>
    <cellStyle name="Note 6 5 2 4" xfId="37432" xr:uid="{46D171DD-182E-48AD-A180-2CC94BED3062}"/>
    <cellStyle name="Note 6 5 2 4 2" xfId="37433" xr:uid="{F553A168-6F97-4B55-A293-16169B1FABF8}"/>
    <cellStyle name="Note 6 5 2 4 2 2" xfId="37434" xr:uid="{AFDDFE6C-7F1C-4BC7-B0BF-0F945040740D}"/>
    <cellStyle name="Note 6 5 2 4 3" xfId="37435" xr:uid="{F4E56D97-D6AB-4F49-B6F2-7DD16FB40613}"/>
    <cellStyle name="Note 6 5 2 4 4" xfId="37436" xr:uid="{303A8695-7C76-4E5F-8E8A-0CB3589C97FE}"/>
    <cellStyle name="Note 6 5 2 5" xfId="37437" xr:uid="{49002958-283A-423E-83D1-C60CCC019E42}"/>
    <cellStyle name="Note 6 5 2 5 2" xfId="37438" xr:uid="{935D5A99-8423-4893-9E73-8928DB740DA1}"/>
    <cellStyle name="Note 6 5 2 5 2 2" xfId="37439" xr:uid="{17B86549-0DFF-491C-85F3-AD4CD630D235}"/>
    <cellStyle name="Note 6 5 2 5 3" xfId="37440" xr:uid="{32474825-747D-4FA7-8206-CC643C076CEA}"/>
    <cellStyle name="Note 6 5 2 5 4" xfId="37441" xr:uid="{87FC9E21-627E-49FF-BC21-4D2BF8C14682}"/>
    <cellStyle name="Note 6 5 2 6" xfId="37442" xr:uid="{A6BDF951-5971-4D22-AD23-B10661A1A135}"/>
    <cellStyle name="Note 6 5 2 6 2" xfId="37443" xr:uid="{29DC4AE2-F2B4-4264-95CE-9CCC5ADC776F}"/>
    <cellStyle name="Note 6 5 2 6 2 2" xfId="37444" xr:uid="{FB43E204-E31D-4694-9AC3-55955D86948F}"/>
    <cellStyle name="Note 6 5 2 6 3" xfId="37445" xr:uid="{63C38674-A3AB-40A6-89B6-A3ABD0B64963}"/>
    <cellStyle name="Note 6 5 2 7" xfId="37446" xr:uid="{FEA30D03-FD86-4804-899D-EF05E92C99CF}"/>
    <cellStyle name="Note 6 5 2 7 2" xfId="37447" xr:uid="{EB3F3FE5-129D-4396-B441-8248539B4E2D}"/>
    <cellStyle name="Note 6 5 2 7 2 2" xfId="37448" xr:uid="{BC850B24-1101-432E-894F-067D153B4793}"/>
    <cellStyle name="Note 6 5 2 7 3" xfId="37449" xr:uid="{E05F8357-A414-490F-B40F-A728C01C6571}"/>
    <cellStyle name="Note 6 5 2 8" xfId="37450" xr:uid="{5DBABE75-40D9-40ED-8C9A-D7607374D9A2}"/>
    <cellStyle name="Note 6 5 2 8 2" xfId="37451" xr:uid="{99DF2121-8497-4F89-8F61-4BED39703F4C}"/>
    <cellStyle name="Note 6 5 2 8 2 2" xfId="37452" xr:uid="{800976B2-82AC-4AF2-9FB2-49DA3C4BC139}"/>
    <cellStyle name="Note 6 5 2 8 3" xfId="37453" xr:uid="{17B91E27-856E-448A-9CD1-937DA5341C02}"/>
    <cellStyle name="Note 6 5 2 9" xfId="37454" xr:uid="{336B1137-0FA4-45D2-8542-076D19C70FDF}"/>
    <cellStyle name="Note 6 5 2 9 2" xfId="37455" xr:uid="{7B000BE6-C63E-457D-96B2-1F5B4935A088}"/>
    <cellStyle name="Note 6 5 2 9 2 2" xfId="37456" xr:uid="{ADDE11F5-811D-42E3-B6A0-88665CCCD175}"/>
    <cellStyle name="Note 6 5 2 9 3" xfId="37457" xr:uid="{2D44B0B4-F044-49FD-8DEF-0D74793E642F}"/>
    <cellStyle name="Note 6 5 20" xfId="37458" xr:uid="{626DE47D-2D2B-47BE-9A2B-2B71DBF73A2F}"/>
    <cellStyle name="Note 6 5 3" xfId="37459" xr:uid="{389FFEC9-8E86-464D-A522-0BD3562C0866}"/>
    <cellStyle name="Note 6 5 3 2" xfId="37460" xr:uid="{2B04A7DB-18F8-44A4-90DA-7F0674A12D96}"/>
    <cellStyle name="Note 6 5 3 2 2" xfId="37461" xr:uid="{7D2C7A82-289C-48D1-BB99-C771EF6A81A4}"/>
    <cellStyle name="Note 6 5 3 2 2 2" xfId="37462" xr:uid="{68E8610F-1AAA-414E-9137-2BAE753F9AB1}"/>
    <cellStyle name="Note 6 5 3 2 3" xfId="37463" xr:uid="{DF2AF262-5F55-4233-8D3B-029CF4BA9BEC}"/>
    <cellStyle name="Note 6 5 3 2 4" xfId="37464" xr:uid="{61A282AA-34D1-4C7C-8687-2C547952BAC2}"/>
    <cellStyle name="Note 6 5 3 3" xfId="37465" xr:uid="{6D9B9CF1-4B50-42B2-8F01-584694C75CBF}"/>
    <cellStyle name="Note 6 5 3 3 2" xfId="37466" xr:uid="{647A8ECD-8122-4885-8308-4D15E7A23CBB}"/>
    <cellStyle name="Note 6 5 3 4" xfId="37467" xr:uid="{7A4817AE-46E9-4C12-A32F-01ECA9A77941}"/>
    <cellStyle name="Note 6 5 3 5" xfId="37468" xr:uid="{3C403850-D12C-498C-A3CD-189992F8FCB2}"/>
    <cellStyle name="Note 6 5 4" xfId="37469" xr:uid="{3C20EDE0-4ED1-470B-80A4-F0660AD8984E}"/>
    <cellStyle name="Note 6 5 4 2" xfId="37470" xr:uid="{6439E53C-0649-488E-9860-5D1689DCA59C}"/>
    <cellStyle name="Note 6 5 4 2 2" xfId="37471" xr:uid="{E964459B-AF1E-4521-91B8-9FBD59681CE2}"/>
    <cellStyle name="Note 6 5 4 2 3" xfId="37472" xr:uid="{D58692D2-6C18-416C-9F0F-4ED58282D614}"/>
    <cellStyle name="Note 6 5 4 3" xfId="37473" xr:uid="{09B7A598-4A72-46DE-B3DF-6F2074F2A45C}"/>
    <cellStyle name="Note 6 5 4 3 2" xfId="37474" xr:uid="{B54DD602-0877-4A26-BB14-03CC58BFAF7F}"/>
    <cellStyle name="Note 6 5 4 4" xfId="37475" xr:uid="{7D7A54CE-82C5-4E75-8EE1-94354906FCD7}"/>
    <cellStyle name="Note 6 5 5" xfId="37476" xr:uid="{134CB16D-98BC-40FC-88B6-BF17AEAB1991}"/>
    <cellStyle name="Note 6 5 5 2" xfId="37477" xr:uid="{6ACC21FE-198D-4C83-AA9F-9C47EE4481FA}"/>
    <cellStyle name="Note 6 5 5 2 2" xfId="37478" xr:uid="{460FADB6-072D-46DC-AAA0-D5BE50795F93}"/>
    <cellStyle name="Note 6 5 5 2 3" xfId="37479" xr:uid="{3B55DB91-C5B5-4D5B-83F3-5C367CD98445}"/>
    <cellStyle name="Note 6 5 5 3" xfId="37480" xr:uid="{1CD3176B-D420-4BAF-A53E-D92AA6878405}"/>
    <cellStyle name="Note 6 5 5 4" xfId="37481" xr:uid="{C7675821-3A10-4853-8530-E1483C32F10F}"/>
    <cellStyle name="Note 6 5 6" xfId="37482" xr:uid="{F6367940-4E7C-4D60-BFF7-97C5D8D04AA5}"/>
    <cellStyle name="Note 6 5 6 2" xfId="37483" xr:uid="{F64C26C1-EEEA-4754-8040-18A28AF84A03}"/>
    <cellStyle name="Note 6 5 6 2 2" xfId="37484" xr:uid="{1D682FB7-781F-42E0-8208-D68905D07A94}"/>
    <cellStyle name="Note 6 5 6 3" xfId="37485" xr:uid="{D7170159-CBA8-4C8B-90FB-220DA678B5E5}"/>
    <cellStyle name="Note 6 5 6 4" xfId="37486" xr:uid="{FDB8A157-EAA9-453F-B0ED-4BCCD6E331E3}"/>
    <cellStyle name="Note 6 5 7" xfId="37487" xr:uid="{C53232C9-6FBC-495B-BF75-3B5B948926FC}"/>
    <cellStyle name="Note 6 5 7 2" xfId="37488" xr:uid="{96D0A95B-12DD-486D-BD00-2247618FF6D2}"/>
    <cellStyle name="Note 6 5 7 2 2" xfId="37489" xr:uid="{8F100736-AAF3-4B0F-9CAF-C6BC6116060D}"/>
    <cellStyle name="Note 6 5 7 3" xfId="37490" xr:uid="{8F686E1A-DE0D-416C-B6A9-5B3B572C06DE}"/>
    <cellStyle name="Note 6 5 8" xfId="37491" xr:uid="{302F03E6-799F-49F8-A7A9-56B0D3530885}"/>
    <cellStyle name="Note 6 5 8 2" xfId="37492" xr:uid="{79744A5E-6EAE-4DA5-AA33-17D370F87155}"/>
    <cellStyle name="Note 6 5 8 2 2" xfId="37493" xr:uid="{DFC2948C-1365-424C-98F6-36D8170934B7}"/>
    <cellStyle name="Note 6 5 8 3" xfId="37494" xr:uid="{E348A951-8F4A-4A0B-8D69-508D68D0C5D1}"/>
    <cellStyle name="Note 6 5 9" xfId="37495" xr:uid="{7068C4CA-C00C-4432-84C9-FCB76836796D}"/>
    <cellStyle name="Note 6 5 9 2" xfId="37496" xr:uid="{97C7F8F6-CADA-4356-A17D-DD591EBAC7B1}"/>
    <cellStyle name="Note 6 5 9 2 2" xfId="37497" xr:uid="{163FE29D-9557-43C9-AB53-26B0FE7C4F1E}"/>
    <cellStyle name="Note 6 5 9 3" xfId="37498" xr:uid="{FE45B7D0-FB0A-4F01-9AF8-7E1D6D7AEBEC}"/>
    <cellStyle name="Note 6 6" xfId="37499" xr:uid="{02A907B0-00B6-44E3-8F8A-3673402DA873}"/>
    <cellStyle name="Note 6 6 10" xfId="37500" xr:uid="{2F2D901B-18BF-41C9-BB46-001BC36162AD}"/>
    <cellStyle name="Note 6 6 10 2" xfId="37501" xr:uid="{E44CA39D-2D3D-4573-B66B-0B6EEEA07E4B}"/>
    <cellStyle name="Note 6 6 10 2 2" xfId="37502" xr:uid="{D6825240-A29C-488F-9C0C-6055154F90B2}"/>
    <cellStyle name="Note 6 6 10 3" xfId="37503" xr:uid="{050F90A9-2A97-47B3-BF2C-51C75DFED9F4}"/>
    <cellStyle name="Note 6 6 11" xfId="37504" xr:uid="{0A01E59C-C99D-466E-9D59-147DFB50A3EF}"/>
    <cellStyle name="Note 6 6 11 2" xfId="37505" xr:uid="{FD12A4AB-CB65-4BC0-91B7-876D11652A65}"/>
    <cellStyle name="Note 6 6 11 2 2" xfId="37506" xr:uid="{4E5CC807-F6C7-47F4-8415-DE2A1A89DE62}"/>
    <cellStyle name="Note 6 6 11 3" xfId="37507" xr:uid="{207F4AF6-6BCB-4A2F-9E53-3C2C898DF934}"/>
    <cellStyle name="Note 6 6 12" xfId="37508" xr:uid="{D962C7BA-B5E0-4654-92A7-F116A992B428}"/>
    <cellStyle name="Note 6 6 12 2" xfId="37509" xr:uid="{CBA863FE-C10A-4A09-B4FC-A8DF6FA20973}"/>
    <cellStyle name="Note 6 6 12 2 2" xfId="37510" xr:uid="{D5820EC0-F4D6-478F-A0D2-01CB682A3BC0}"/>
    <cellStyle name="Note 6 6 12 3" xfId="37511" xr:uid="{64E95283-391F-4489-A27F-0DE7A0190DA0}"/>
    <cellStyle name="Note 6 6 13" xfId="37512" xr:uid="{6D0E1B7A-AE96-4A2A-981E-837EC96FC2F4}"/>
    <cellStyle name="Note 6 6 13 2" xfId="37513" xr:uid="{3C7D7541-72E1-4E2D-9060-E3CE764844E4}"/>
    <cellStyle name="Note 6 6 13 2 2" xfId="37514" xr:uid="{4DB6B01C-706D-40E3-8D6D-F8A9750EBEC2}"/>
    <cellStyle name="Note 6 6 13 3" xfId="37515" xr:uid="{9F8CB3AB-2836-43BD-9D38-A774765D5525}"/>
    <cellStyle name="Note 6 6 14" xfId="37516" xr:uid="{DDEB603D-FB20-4D68-9A82-8B9C9B9D7D19}"/>
    <cellStyle name="Note 6 6 14 2" xfId="37517" xr:uid="{A2B82988-DFDB-4F53-BEEF-27808A0883F3}"/>
    <cellStyle name="Note 6 6 14 2 2" xfId="37518" xr:uid="{261BCEBA-3306-4D71-BA31-D7DA85480730}"/>
    <cellStyle name="Note 6 6 14 3" xfId="37519" xr:uid="{19E3738A-E677-444F-960A-FFF345D268C5}"/>
    <cellStyle name="Note 6 6 15" xfId="37520" xr:uid="{8793D5B4-4BED-411B-8B31-869F333889A7}"/>
    <cellStyle name="Note 6 6 15 2" xfId="37521" xr:uid="{BF38C443-63C8-4A21-BDB6-5E4DDBDD0008}"/>
    <cellStyle name="Note 6 6 15 2 2" xfId="37522" xr:uid="{31F2F385-D0A2-4BB8-BF9C-3FA3B97C4D11}"/>
    <cellStyle name="Note 6 6 15 3" xfId="37523" xr:uid="{E1DE2291-3A19-45D6-8B52-937672447060}"/>
    <cellStyle name="Note 6 6 16" xfId="37524" xr:uid="{DDA38EF8-0EB6-4DE1-BD56-FBE8CE313637}"/>
    <cellStyle name="Note 6 6 16 2" xfId="37525" xr:uid="{1F194C04-8B96-4063-A1C1-659269563075}"/>
    <cellStyle name="Note 6 6 16 2 2" xfId="37526" xr:uid="{36203355-8621-4974-BFC7-5254B45DABB3}"/>
    <cellStyle name="Note 6 6 16 3" xfId="37527" xr:uid="{E20A9B3F-4C5C-4D54-AE41-5B0E843B962E}"/>
    <cellStyle name="Note 6 6 17" xfId="37528" xr:uid="{23AF72E1-F25A-45E3-B2B4-7E21E194AC83}"/>
    <cellStyle name="Note 6 6 17 2" xfId="37529" xr:uid="{E86E34F9-333A-4F3D-86CF-BFDFFC3B3AF8}"/>
    <cellStyle name="Note 6 6 17 2 2" xfId="37530" xr:uid="{CBC31015-7421-4C80-BAC8-88407D0DBDF7}"/>
    <cellStyle name="Note 6 6 17 3" xfId="37531" xr:uid="{69ADCEF8-91DE-4AF1-BBC9-449988DF052F}"/>
    <cellStyle name="Note 6 6 18" xfId="37532" xr:uid="{E4E93D3D-07C2-43AB-B9F6-62790B7BEB7B}"/>
    <cellStyle name="Note 6 6 18 2" xfId="37533" xr:uid="{9EFD3B5F-9B74-436A-8095-9B3FBFF87497}"/>
    <cellStyle name="Note 6 6 18 2 2" xfId="37534" xr:uid="{AD8308DD-489A-4709-A6A9-E663A3D94D78}"/>
    <cellStyle name="Note 6 6 18 3" xfId="37535" xr:uid="{8250381A-8518-4216-81A6-7E1575EB6DFD}"/>
    <cellStyle name="Note 6 6 19" xfId="37536" xr:uid="{FB810610-B07A-42C8-8DC2-310345283D10}"/>
    <cellStyle name="Note 6 6 19 2" xfId="37537" xr:uid="{162F51C8-C50F-42A4-A631-8E345507E63B}"/>
    <cellStyle name="Note 6 6 19 2 2" xfId="37538" xr:uid="{3934653E-FC9D-4368-8C21-6FBEDD6270C7}"/>
    <cellStyle name="Note 6 6 19 3" xfId="37539" xr:uid="{D6AD129A-BDC7-4569-999F-B1284D327F62}"/>
    <cellStyle name="Note 6 6 2" xfId="37540" xr:uid="{857410FE-0020-4322-85E0-E00F846A91F8}"/>
    <cellStyle name="Note 6 6 2 10" xfId="37541" xr:uid="{A5B373E6-3AE0-445D-AD4D-7368376EA083}"/>
    <cellStyle name="Note 6 6 2 10 2" xfId="37542" xr:uid="{43940D88-335C-4FE3-9CED-D4FD8DFB5A45}"/>
    <cellStyle name="Note 6 6 2 10 2 2" xfId="37543" xr:uid="{23BCF40A-2552-44C5-B5A4-2F02A6CC74BC}"/>
    <cellStyle name="Note 6 6 2 10 3" xfId="37544" xr:uid="{2E712D40-664A-47A9-A4A3-B236286B6D9F}"/>
    <cellStyle name="Note 6 6 2 11" xfId="37545" xr:uid="{81520307-F434-4762-9DDC-F12C9F5F546E}"/>
    <cellStyle name="Note 6 6 2 11 2" xfId="37546" xr:uid="{699D7E38-77EC-47F4-A6C1-54833BDA8852}"/>
    <cellStyle name="Note 6 6 2 11 2 2" xfId="37547" xr:uid="{7F7BA85C-24EC-4692-8B01-1A9B978371AA}"/>
    <cellStyle name="Note 6 6 2 11 3" xfId="37548" xr:uid="{46DB89EC-F0D4-4688-9444-9304A9E49338}"/>
    <cellStyle name="Note 6 6 2 12" xfId="37549" xr:uid="{79FE0606-A63E-4BB7-8AA1-6361B2669202}"/>
    <cellStyle name="Note 6 6 2 12 2" xfId="37550" xr:uid="{BC4B2F6E-DC1E-40E3-9927-39F6DB3A9FED}"/>
    <cellStyle name="Note 6 6 2 12 2 2" xfId="37551" xr:uid="{5BF1BF06-9FAA-41CE-97E9-3284F297B3DD}"/>
    <cellStyle name="Note 6 6 2 12 3" xfId="37552" xr:uid="{3B73DBC4-7128-4F39-AA08-A3471AE388CE}"/>
    <cellStyle name="Note 6 6 2 13" xfId="37553" xr:uid="{A5181FE4-195D-4F7D-AA49-157AC6FE858D}"/>
    <cellStyle name="Note 6 6 2 13 2" xfId="37554" xr:uid="{396F6D2D-AA5A-4CF1-A768-E9811038BE68}"/>
    <cellStyle name="Note 6 6 2 13 2 2" xfId="37555" xr:uid="{67CC6B32-8B14-40EC-BF7F-32F41CCF7311}"/>
    <cellStyle name="Note 6 6 2 13 3" xfId="37556" xr:uid="{57CEBCDF-60C7-4D7A-9BCC-F1B86835110D}"/>
    <cellStyle name="Note 6 6 2 14" xfId="37557" xr:uid="{D3B93840-7BA7-49C0-B9EA-B8CE602EF123}"/>
    <cellStyle name="Note 6 6 2 14 2" xfId="37558" xr:uid="{71BECBD0-B1B4-4934-8A93-580522503E3D}"/>
    <cellStyle name="Note 6 6 2 14 2 2" xfId="37559" xr:uid="{1276AF9B-CE54-4A7D-9FE9-B2011CE94887}"/>
    <cellStyle name="Note 6 6 2 14 3" xfId="37560" xr:uid="{A8C6CF1E-06E8-4DDB-9D4F-10762E994848}"/>
    <cellStyle name="Note 6 6 2 15" xfId="37561" xr:uid="{A058B3DD-C5DB-45D7-9534-C7A9760E0D47}"/>
    <cellStyle name="Note 6 6 2 15 2" xfId="37562" xr:uid="{6FCF9B3C-F325-4A7D-A5A9-680EE09093E4}"/>
    <cellStyle name="Note 6 6 2 15 2 2" xfId="37563" xr:uid="{15CD261C-EEE1-47FA-BB7E-D44FBC9A45EE}"/>
    <cellStyle name="Note 6 6 2 15 3" xfId="37564" xr:uid="{5F343A17-4A46-41D0-A0D9-3A12629D8B23}"/>
    <cellStyle name="Note 6 6 2 16" xfId="37565" xr:uid="{BBE688D5-71DA-45CE-A114-30301C6BA7C5}"/>
    <cellStyle name="Note 6 6 2 16 2" xfId="37566" xr:uid="{468CC42E-F415-4D6F-89A5-3C7ED49E1AAB}"/>
    <cellStyle name="Note 6 6 2 16 2 2" xfId="37567" xr:uid="{42D3D753-C309-4113-8132-A955EF1473C4}"/>
    <cellStyle name="Note 6 6 2 16 3" xfId="37568" xr:uid="{83677BBB-48F3-40FF-9A2D-73479728DD24}"/>
    <cellStyle name="Note 6 6 2 17" xfId="37569" xr:uid="{AADBACD7-12C0-4E2A-834D-1121E51DBD76}"/>
    <cellStyle name="Note 6 6 2 17 2" xfId="37570" xr:uid="{5A1E79A9-F39C-4A20-9E8D-B5B6BE34F1B9}"/>
    <cellStyle name="Note 6 6 2 17 2 2" xfId="37571" xr:uid="{C59F8DE1-5B53-42D3-88B6-7EAE34B4AEBE}"/>
    <cellStyle name="Note 6 6 2 17 3" xfId="37572" xr:uid="{A8E4C5B1-EB49-49BE-904F-350687773BE2}"/>
    <cellStyle name="Note 6 6 2 18" xfId="37573" xr:uid="{61DA4906-31F4-4135-AF4F-D4C2F8925579}"/>
    <cellStyle name="Note 6 6 2 18 2" xfId="37574" xr:uid="{2DDACD81-0513-46B1-B278-62CEB849EBEA}"/>
    <cellStyle name="Note 6 6 2 18 2 2" xfId="37575" xr:uid="{63DABD37-BDF5-4FF3-A24E-00E41E38551D}"/>
    <cellStyle name="Note 6 6 2 18 3" xfId="37576" xr:uid="{0F8795DF-CE41-458A-B680-36C9861EFB02}"/>
    <cellStyle name="Note 6 6 2 19" xfId="37577" xr:uid="{CCD12832-A05A-4391-A433-8433A9E01873}"/>
    <cellStyle name="Note 6 6 2 19 2" xfId="37578" xr:uid="{D06EF5C3-A8F3-4E4B-8654-A1D78C90BF0B}"/>
    <cellStyle name="Note 6 6 2 19 2 2" xfId="37579" xr:uid="{4A54832A-EF72-4226-847B-3E8C62021D06}"/>
    <cellStyle name="Note 6 6 2 19 3" xfId="37580" xr:uid="{BC419271-A253-4C2B-B974-7513B41035F1}"/>
    <cellStyle name="Note 6 6 2 2" xfId="37581" xr:uid="{879C92D6-6CC4-41E1-86A6-BE8D682BE350}"/>
    <cellStyle name="Note 6 6 2 2 2" xfId="37582" xr:uid="{D53A7100-6A9D-4C02-9187-9A4DBD24DA98}"/>
    <cellStyle name="Note 6 6 2 2 2 2" xfId="37583" xr:uid="{5A3D3741-8ADF-4ED9-9DEF-E43EAAFB11F0}"/>
    <cellStyle name="Note 6 6 2 2 2 3" xfId="37584" xr:uid="{84373F9B-CC6C-4F95-9E2F-41AA2491D2FB}"/>
    <cellStyle name="Note 6 6 2 2 3" xfId="37585" xr:uid="{29E36830-AD30-42F0-9328-65126EBCF9DC}"/>
    <cellStyle name="Note 6 6 2 2 3 2" xfId="37586" xr:uid="{CB9BBDC5-80FD-47E3-8CB9-327F9471889C}"/>
    <cellStyle name="Note 6 6 2 2 4" xfId="37587" xr:uid="{8F5849D0-43C4-46C9-8DAC-DDA12634F789}"/>
    <cellStyle name="Note 6 6 2 20" xfId="37588" xr:uid="{6567C82F-D981-4994-9F31-2910ED57CAD0}"/>
    <cellStyle name="Note 6 6 2 20 2" xfId="37589" xr:uid="{7D733B27-AA74-455B-B41D-E73050B06080}"/>
    <cellStyle name="Note 6 6 2 20 2 2" xfId="37590" xr:uid="{A69DD3F7-0489-4FC0-A9F1-958336255C1A}"/>
    <cellStyle name="Note 6 6 2 20 3" xfId="37591" xr:uid="{D990DA04-F349-4344-AE16-425DCAC4C229}"/>
    <cellStyle name="Note 6 6 2 21" xfId="37592" xr:uid="{CCD1F9AF-3163-44A6-8A81-5401E796530E}"/>
    <cellStyle name="Note 6 6 2 21 2" xfId="37593" xr:uid="{8628D33E-37B3-472E-B690-8E75458E096E}"/>
    <cellStyle name="Note 6 6 2 22" xfId="37594" xr:uid="{849F423B-6259-4733-9455-7C77A243C5D6}"/>
    <cellStyle name="Note 6 6 2 23" xfId="37595" xr:uid="{F952AD49-782A-46C9-B923-0282783B547A}"/>
    <cellStyle name="Note 6 6 2 3" xfId="37596" xr:uid="{F8613DAD-6152-401C-8E3D-26A21C8AB468}"/>
    <cellStyle name="Note 6 6 2 3 2" xfId="37597" xr:uid="{5B477D2D-26BF-400D-AA83-0C22F8D3D9A1}"/>
    <cellStyle name="Note 6 6 2 3 2 2" xfId="37598" xr:uid="{636D5133-4862-484B-A152-7206B2F0FAB2}"/>
    <cellStyle name="Note 6 6 2 3 3" xfId="37599" xr:uid="{EFCEB1AF-061F-49E4-B4DA-79ADFC12471D}"/>
    <cellStyle name="Note 6 6 2 3 4" xfId="37600" xr:uid="{3DE93FBC-E13F-443E-96B0-1E4D535A28EB}"/>
    <cellStyle name="Note 6 6 2 4" xfId="37601" xr:uid="{B652D5F9-3A9D-407D-9662-01B82E146484}"/>
    <cellStyle name="Note 6 6 2 4 2" xfId="37602" xr:uid="{AECB7D74-8D73-4D98-A6C1-2894514EA952}"/>
    <cellStyle name="Note 6 6 2 4 2 2" xfId="37603" xr:uid="{82607D8F-FB00-4AB6-9E8E-78198E6C1F8A}"/>
    <cellStyle name="Note 6 6 2 4 3" xfId="37604" xr:uid="{D5C91B35-7D3C-49B5-AC61-018BDCAB9B79}"/>
    <cellStyle name="Note 6 6 2 4 4" xfId="37605" xr:uid="{6E1C01EE-D609-4A24-A310-17ACEAE84F70}"/>
    <cellStyle name="Note 6 6 2 5" xfId="37606" xr:uid="{DDF09744-3186-4A06-B74B-10A7BA844334}"/>
    <cellStyle name="Note 6 6 2 5 2" xfId="37607" xr:uid="{DA0E7EAB-8DB3-4591-A8F5-264FDD65FDC1}"/>
    <cellStyle name="Note 6 6 2 5 2 2" xfId="37608" xr:uid="{5988B8FF-6619-403B-A9AF-C94B88800E15}"/>
    <cellStyle name="Note 6 6 2 5 3" xfId="37609" xr:uid="{ED615BC3-3CAB-43AB-AFFD-C42AC5AD0748}"/>
    <cellStyle name="Note 6 6 2 6" xfId="37610" xr:uid="{0F9A9D91-14CF-48ED-A2EE-809494F9FD15}"/>
    <cellStyle name="Note 6 6 2 6 2" xfId="37611" xr:uid="{BF434F52-1243-4AA7-8DF5-6B10B80371DD}"/>
    <cellStyle name="Note 6 6 2 6 2 2" xfId="37612" xr:uid="{A39E907B-4A79-498A-BC6A-6378AE4B3870}"/>
    <cellStyle name="Note 6 6 2 6 3" xfId="37613" xr:uid="{8376966F-0509-45D4-AF29-54219C92DF64}"/>
    <cellStyle name="Note 6 6 2 7" xfId="37614" xr:uid="{AF606612-B747-45DF-8650-6E74AFA98251}"/>
    <cellStyle name="Note 6 6 2 7 2" xfId="37615" xr:uid="{1987B3DF-B2F6-4F78-BD85-A0D225B80B3D}"/>
    <cellStyle name="Note 6 6 2 7 2 2" xfId="37616" xr:uid="{5B8873A3-DD7D-4217-AB2C-D49DE91FE045}"/>
    <cellStyle name="Note 6 6 2 7 3" xfId="37617" xr:uid="{4CF7B39B-AD4C-4E39-9391-B50F9CDD835A}"/>
    <cellStyle name="Note 6 6 2 8" xfId="37618" xr:uid="{9C317369-0E25-47F1-9D2B-B82BACED3178}"/>
    <cellStyle name="Note 6 6 2 8 2" xfId="37619" xr:uid="{AA7BDAE4-F04A-4F59-949F-ED0527622596}"/>
    <cellStyle name="Note 6 6 2 8 2 2" xfId="37620" xr:uid="{ED468483-4615-427D-A612-2EC29B8E4259}"/>
    <cellStyle name="Note 6 6 2 8 3" xfId="37621" xr:uid="{975B39CC-5751-4233-8D83-3527990A2D41}"/>
    <cellStyle name="Note 6 6 2 9" xfId="37622" xr:uid="{F59B850A-C818-4E18-92C5-9F0283BC816E}"/>
    <cellStyle name="Note 6 6 2 9 2" xfId="37623" xr:uid="{3118916A-9362-443E-9559-D708E09FE2EE}"/>
    <cellStyle name="Note 6 6 2 9 2 2" xfId="37624" xr:uid="{A2CDF370-18E1-4ADE-A110-DE60F2EC20DC}"/>
    <cellStyle name="Note 6 6 2 9 3" xfId="37625" xr:uid="{AF333D43-0943-4B8A-B177-6497D108123A}"/>
    <cellStyle name="Note 6 6 20" xfId="37626" xr:uid="{341464F2-4C88-42A4-9F1F-841F326564F3}"/>
    <cellStyle name="Note 6 6 20 2" xfId="37627" xr:uid="{A5091EC2-1775-4B94-8623-45E2E0AA99E0}"/>
    <cellStyle name="Note 6 6 20 2 2" xfId="37628" xr:uid="{B0101E6B-AC61-4B40-A613-1CBF6650B59F}"/>
    <cellStyle name="Note 6 6 20 3" xfId="37629" xr:uid="{5AECD47D-4D70-4F28-802C-E874076EBAF4}"/>
    <cellStyle name="Note 6 6 21" xfId="37630" xr:uid="{B71CB692-ACE0-4744-85E6-44C9F8D6DCB5}"/>
    <cellStyle name="Note 6 6 21 2" xfId="37631" xr:uid="{43DD7846-2903-4957-8AF1-F89DB59DD74A}"/>
    <cellStyle name="Note 6 6 21 2 2" xfId="37632" xr:uid="{2527CD80-A94D-462A-9456-AD909AE524E1}"/>
    <cellStyle name="Note 6 6 21 3" xfId="37633" xr:uid="{C00838DF-771C-4143-BB6B-DBADEAD9B111}"/>
    <cellStyle name="Note 6 6 22" xfId="37634" xr:uid="{98394D99-B65D-4360-B93D-A5ADB76921E9}"/>
    <cellStyle name="Note 6 6 22 2" xfId="37635" xr:uid="{55575F64-7F90-4369-BB05-64BC2E2F0822}"/>
    <cellStyle name="Note 6 6 23" xfId="37636" xr:uid="{46356B6E-EFB5-4902-B8FB-1BAE30FB174C}"/>
    <cellStyle name="Note 6 6 24" xfId="37637" xr:uid="{4007B71B-8569-4D9D-9B19-ECE3DCC7750B}"/>
    <cellStyle name="Note 6 6 3" xfId="37638" xr:uid="{397390DE-87B1-4329-92DC-089C6B126268}"/>
    <cellStyle name="Note 6 6 3 2" xfId="37639" xr:uid="{E222A9B7-8933-4862-AD5C-0DCB72449EE6}"/>
    <cellStyle name="Note 6 6 3 2 2" xfId="37640" xr:uid="{DE2E8A84-A003-4148-AA87-163AE7DA4265}"/>
    <cellStyle name="Note 6 6 3 2 3" xfId="37641" xr:uid="{BD4C123E-216A-4C5B-9002-0A4C2CA00EEB}"/>
    <cellStyle name="Note 6 6 3 3" xfId="37642" xr:uid="{74518950-AA70-4539-9ADA-5F4099462C1E}"/>
    <cellStyle name="Note 6 6 3 3 2" xfId="37643" xr:uid="{285FB2C3-1AB2-408F-A4C0-BF5083FEFFB7}"/>
    <cellStyle name="Note 6 6 3 4" xfId="37644" xr:uid="{1FA8AB5E-AFA2-400A-821B-248CE969DC68}"/>
    <cellStyle name="Note 6 6 4" xfId="37645" xr:uid="{09B997C2-8EF0-4180-A0DB-CCA696BD9260}"/>
    <cellStyle name="Note 6 6 4 2" xfId="37646" xr:uid="{31D687EC-880B-46FA-9AE3-D20208A8897F}"/>
    <cellStyle name="Note 6 6 4 2 2" xfId="37647" xr:uid="{2BD7C6C6-AD0D-4361-9370-AD11D77D0ADC}"/>
    <cellStyle name="Note 6 6 4 3" xfId="37648" xr:uid="{2C76492C-AB9D-4A99-AF2D-01FDB56CBBD2}"/>
    <cellStyle name="Note 6 6 4 4" xfId="37649" xr:uid="{C69F7CAD-7068-479E-B396-DEFE5103314E}"/>
    <cellStyle name="Note 6 6 5" xfId="37650" xr:uid="{A60F1653-E743-40CD-A1E2-C940986CB12E}"/>
    <cellStyle name="Note 6 6 5 2" xfId="37651" xr:uid="{6E97898A-9149-47BB-8A63-59058792F725}"/>
    <cellStyle name="Note 6 6 5 2 2" xfId="37652" xr:uid="{97B6A0EE-35F0-4BAC-B648-77A921D81B63}"/>
    <cellStyle name="Note 6 6 5 3" xfId="37653" xr:uid="{076CFC22-B727-4DCB-B34A-32BBD40065FA}"/>
    <cellStyle name="Note 6 6 5 4" xfId="37654" xr:uid="{4BF120CC-E06F-45C5-945A-396FC998DE08}"/>
    <cellStyle name="Note 6 6 6" xfId="37655" xr:uid="{AD8DEA43-6A96-462D-A613-ED4E4167EDBD}"/>
    <cellStyle name="Note 6 6 6 2" xfId="37656" xr:uid="{2CEC4F81-F524-42B7-A786-321EA0B250BE}"/>
    <cellStyle name="Note 6 6 6 2 2" xfId="37657" xr:uid="{031EA08D-DD11-42B2-855B-02FF76F5E989}"/>
    <cellStyle name="Note 6 6 6 3" xfId="37658" xr:uid="{EA4D21AE-9B15-4999-A9E8-7E4FCFAA65CA}"/>
    <cellStyle name="Note 6 6 7" xfId="37659" xr:uid="{1A585E71-1A76-49B6-8CA5-327DA31719E0}"/>
    <cellStyle name="Note 6 6 7 2" xfId="37660" xr:uid="{8605086C-D871-4E24-99FD-2E5FB124E6FF}"/>
    <cellStyle name="Note 6 6 7 2 2" xfId="37661" xr:uid="{F5696AB3-EBEC-4178-A60D-E07B77B2EF84}"/>
    <cellStyle name="Note 6 6 7 3" xfId="37662" xr:uid="{E1A4F89B-7A58-4754-BF57-006027454A0B}"/>
    <cellStyle name="Note 6 6 8" xfId="37663" xr:uid="{AF57E433-1B76-4240-BA75-C64648F4E505}"/>
    <cellStyle name="Note 6 6 8 2" xfId="37664" xr:uid="{6AD768AC-0F37-454B-AA63-807FC7D52146}"/>
    <cellStyle name="Note 6 6 8 2 2" xfId="37665" xr:uid="{8F442DD1-3DBC-47CE-895F-2BE8EE36D316}"/>
    <cellStyle name="Note 6 6 8 3" xfId="37666" xr:uid="{E1D3BC5E-F492-4C28-A1CF-02C6D7FB1E25}"/>
    <cellStyle name="Note 6 6 9" xfId="37667" xr:uid="{A57C2681-A3F1-47CF-BB45-7EEFFDE604E9}"/>
    <cellStyle name="Note 6 6 9 2" xfId="37668" xr:uid="{A8D19C0C-C0F5-447B-9165-B7228CB67372}"/>
    <cellStyle name="Note 6 6 9 2 2" xfId="37669" xr:uid="{BAFED096-3569-4BCE-971E-35EFDFF332D7}"/>
    <cellStyle name="Note 6 6 9 3" xfId="37670" xr:uid="{7D06397E-563B-4EF5-ABEA-38942C3A0D4C}"/>
    <cellStyle name="Note 6 7" xfId="37671" xr:uid="{6DCE4965-6A73-44E4-BFA9-8B4EA12E0B6E}"/>
    <cellStyle name="Note 6 7 10" xfId="37672" xr:uid="{0F877E7E-9628-49CB-A7B1-5F4B42AC5DCE}"/>
    <cellStyle name="Note 6 7 10 2" xfId="37673" xr:uid="{BAC53D30-798C-4F72-8938-910660E9EB94}"/>
    <cellStyle name="Note 6 7 10 2 2" xfId="37674" xr:uid="{4F8A54B2-5BF6-4FBA-B272-E1AAD4DFC0EC}"/>
    <cellStyle name="Note 6 7 10 3" xfId="37675" xr:uid="{55F18ACF-C790-490C-89EB-0908B09B5162}"/>
    <cellStyle name="Note 6 7 11" xfId="37676" xr:uid="{4ED366B2-FCC0-4862-BC30-53018A7AB2EF}"/>
    <cellStyle name="Note 6 7 11 2" xfId="37677" xr:uid="{E273C479-E57A-4FD5-8B2F-45D6982D4949}"/>
    <cellStyle name="Note 6 7 11 2 2" xfId="37678" xr:uid="{3E2D5924-0331-47AA-86C8-2F24FDE5D9D6}"/>
    <cellStyle name="Note 6 7 11 3" xfId="37679" xr:uid="{6D341779-9FCF-4CA6-A387-FA113D435287}"/>
    <cellStyle name="Note 6 7 12" xfId="37680" xr:uid="{46B5025E-C4DB-4C8A-AA51-38E396883293}"/>
    <cellStyle name="Note 6 7 12 2" xfId="37681" xr:uid="{A50FA3AF-F8E4-4CC6-9F4B-90856807073A}"/>
    <cellStyle name="Note 6 7 12 2 2" xfId="37682" xr:uid="{F4F52F97-11BD-49D7-A4EF-52F27BA47CCF}"/>
    <cellStyle name="Note 6 7 12 3" xfId="37683" xr:uid="{E7834D95-6DEB-48E9-A0EA-A999DA3331B1}"/>
    <cellStyle name="Note 6 7 13" xfId="37684" xr:uid="{9E736663-D34C-44C4-B5B8-CB9E86C3E432}"/>
    <cellStyle name="Note 6 7 13 2" xfId="37685" xr:uid="{0F1868A0-E07D-41BE-B15D-35C080D89DBE}"/>
    <cellStyle name="Note 6 7 13 2 2" xfId="37686" xr:uid="{58AA9FE4-4D05-49B8-9016-41A8A2DD3CD1}"/>
    <cellStyle name="Note 6 7 13 3" xfId="37687" xr:uid="{6A62D6C2-3350-4526-8FE8-C13FEFB6A26E}"/>
    <cellStyle name="Note 6 7 14" xfId="37688" xr:uid="{036BEEF3-19F3-4B2E-80A8-95AC7457B201}"/>
    <cellStyle name="Note 6 7 14 2" xfId="37689" xr:uid="{C213F3C3-A94E-47AB-B4DE-A3E60DAA4E59}"/>
    <cellStyle name="Note 6 7 14 2 2" xfId="37690" xr:uid="{09A4F448-026E-4020-86BD-47B08E64CA09}"/>
    <cellStyle name="Note 6 7 14 3" xfId="37691" xr:uid="{75E686F9-3872-4FC9-A0FE-DE61294D6200}"/>
    <cellStyle name="Note 6 7 15" xfId="37692" xr:uid="{0B9788C4-C948-4978-A697-4BF441D2BCA6}"/>
    <cellStyle name="Note 6 7 15 2" xfId="37693" xr:uid="{508C97FB-95A4-44FA-8E75-D53576D269C6}"/>
    <cellStyle name="Note 6 7 15 2 2" xfId="37694" xr:uid="{9DB5B1CA-CB22-4F60-900A-1C8C82171E73}"/>
    <cellStyle name="Note 6 7 15 3" xfId="37695" xr:uid="{65227DD0-7AF6-4719-BFF2-A7D6467BC539}"/>
    <cellStyle name="Note 6 7 16" xfId="37696" xr:uid="{63D1F152-15E8-4C84-9041-1E1E19653D3C}"/>
    <cellStyle name="Note 6 7 16 2" xfId="37697" xr:uid="{16140D2D-BFFA-41FB-8A0D-556F6A0240BD}"/>
    <cellStyle name="Note 6 7 16 2 2" xfId="37698" xr:uid="{34869F9F-9452-47F9-9B71-43122762F79E}"/>
    <cellStyle name="Note 6 7 16 3" xfId="37699" xr:uid="{9123C086-9CC0-430C-B69E-8968394D4417}"/>
    <cellStyle name="Note 6 7 17" xfId="37700" xr:uid="{5A3EA663-4EA1-4F19-BBE1-631B368EED72}"/>
    <cellStyle name="Note 6 7 17 2" xfId="37701" xr:uid="{60ADD0EA-D870-47E2-B5F0-56CF971A8FC3}"/>
    <cellStyle name="Note 6 7 17 2 2" xfId="37702" xr:uid="{11E4BFF5-13F7-4497-A9AC-A8BC8035D049}"/>
    <cellStyle name="Note 6 7 17 3" xfId="37703" xr:uid="{5D895E97-E568-4058-B800-831BBE618FD7}"/>
    <cellStyle name="Note 6 7 18" xfId="37704" xr:uid="{A90746B1-CC69-45D5-953B-558245DA860C}"/>
    <cellStyle name="Note 6 7 18 2" xfId="37705" xr:uid="{A3929EC3-8DAB-45A2-B282-CE16956FDB0F}"/>
    <cellStyle name="Note 6 7 18 2 2" xfId="37706" xr:uid="{4F8CDD61-4F22-47C7-B27D-9966C34BF1B1}"/>
    <cellStyle name="Note 6 7 18 3" xfId="37707" xr:uid="{B67ECE84-34C5-438D-A2D5-262A7C7B3D4E}"/>
    <cellStyle name="Note 6 7 19" xfId="37708" xr:uid="{CC6147F8-1915-4086-8B34-86C0C137D061}"/>
    <cellStyle name="Note 6 7 19 2" xfId="37709" xr:uid="{875E54B9-9721-42C4-9F35-5E9E76417CF7}"/>
    <cellStyle name="Note 6 7 19 2 2" xfId="37710" xr:uid="{FD3AECA7-9211-42CD-B4CA-7BBECA6C69AA}"/>
    <cellStyle name="Note 6 7 19 3" xfId="37711" xr:uid="{B724641A-D310-4574-BF90-3F2FD525AD4C}"/>
    <cellStyle name="Note 6 7 2" xfId="37712" xr:uid="{2AB4E94C-967F-4B0F-BFAA-71BC3E2D5EE0}"/>
    <cellStyle name="Note 6 7 2 2" xfId="37713" xr:uid="{F84C599C-17E0-48F5-A9D6-FC40B5DD7563}"/>
    <cellStyle name="Note 6 7 2 2 2" xfId="37714" xr:uid="{25B4FC0E-7C0F-46AD-976D-86F40A1A9641}"/>
    <cellStyle name="Note 6 7 2 2 3" xfId="37715" xr:uid="{FF9B8059-902C-49EC-A421-D1E998FBA497}"/>
    <cellStyle name="Note 6 7 2 3" xfId="37716" xr:uid="{DA06AF6D-6C40-4B8D-AA37-E535B31CA2AA}"/>
    <cellStyle name="Note 6 7 2 3 2" xfId="37717" xr:uid="{826AB264-160C-43A0-BF1F-C1E35FBFAE87}"/>
    <cellStyle name="Note 6 7 2 4" xfId="37718" xr:uid="{A7C50800-90EB-445C-BC3F-24251F33A482}"/>
    <cellStyle name="Note 6 7 20" xfId="37719" xr:uid="{D0E93939-B02E-4D62-9D26-9291A38F0EA3}"/>
    <cellStyle name="Note 6 7 20 2" xfId="37720" xr:uid="{28DC564B-C8DF-4A76-B82A-908BD2A35EF3}"/>
    <cellStyle name="Note 6 7 20 2 2" xfId="37721" xr:uid="{AB5AF13F-5544-43C7-B288-A31A59418582}"/>
    <cellStyle name="Note 6 7 20 3" xfId="37722" xr:uid="{9E1C506F-DBFD-4316-8D3C-A6002931D33D}"/>
    <cellStyle name="Note 6 7 21" xfId="37723" xr:uid="{9F90DF0B-9A7A-47C8-A848-F2C40EDBFBB3}"/>
    <cellStyle name="Note 6 7 21 2" xfId="37724" xr:uid="{56E4445A-F7A1-4EC0-BD8A-A7B2ED4033C7}"/>
    <cellStyle name="Note 6 7 22" xfId="37725" xr:uid="{73A94ABD-CF18-4935-9172-493DCE3080A6}"/>
    <cellStyle name="Note 6 7 23" xfId="37726" xr:uid="{5BFF6B8B-614A-4FB0-A08C-755C5E4E3F7D}"/>
    <cellStyle name="Note 6 7 3" xfId="37727" xr:uid="{3DCDD2D5-1A17-435F-BE6F-AF3BBC609308}"/>
    <cellStyle name="Note 6 7 3 2" xfId="37728" xr:uid="{D30852D4-27D1-4987-9AF5-E7E6D43B87BD}"/>
    <cellStyle name="Note 6 7 3 2 2" xfId="37729" xr:uid="{3AD50E0B-93B1-4A4E-B38B-4D28FB87681D}"/>
    <cellStyle name="Note 6 7 3 3" xfId="37730" xr:uid="{49015297-BF3E-41B6-B2F4-7F5F1F07D602}"/>
    <cellStyle name="Note 6 7 3 4" xfId="37731" xr:uid="{94A8497F-32B4-42EA-8305-461CABC3FEDD}"/>
    <cellStyle name="Note 6 7 4" xfId="37732" xr:uid="{C3AB06C1-C6C1-4A04-8077-78C354501301}"/>
    <cellStyle name="Note 6 7 4 2" xfId="37733" xr:uid="{FB2BA4CB-AA4A-4472-B131-2A311D284A6B}"/>
    <cellStyle name="Note 6 7 4 2 2" xfId="37734" xr:uid="{BD5D2534-2A2F-4C84-9355-F948431C6C82}"/>
    <cellStyle name="Note 6 7 4 3" xfId="37735" xr:uid="{68140B43-D0DB-4D59-8FE0-BAA43598F3BD}"/>
    <cellStyle name="Note 6 7 4 4" xfId="37736" xr:uid="{3BECDAFB-C3F8-4352-857A-8016B3E11A91}"/>
    <cellStyle name="Note 6 7 5" xfId="37737" xr:uid="{6B6CCDD2-6F53-4379-9355-417C1A116BE3}"/>
    <cellStyle name="Note 6 7 5 2" xfId="37738" xr:uid="{2FE597EB-9695-48C8-83F8-CDBDE1DF2FBF}"/>
    <cellStyle name="Note 6 7 5 2 2" xfId="37739" xr:uid="{2BE97DD3-1966-472C-B97B-79A27EF69F56}"/>
    <cellStyle name="Note 6 7 5 3" xfId="37740" xr:uid="{52451C75-9398-40AE-90C2-F08F53AFB0B5}"/>
    <cellStyle name="Note 6 7 6" xfId="37741" xr:uid="{992B2D8B-999A-494B-A509-7ED9ABA911F1}"/>
    <cellStyle name="Note 6 7 6 2" xfId="37742" xr:uid="{86CEE4E4-A0F4-43B4-B296-DD8AC2E3A8E2}"/>
    <cellStyle name="Note 6 7 6 2 2" xfId="37743" xr:uid="{595DE9BE-3FC3-4D13-8ED5-0DBE94A4204D}"/>
    <cellStyle name="Note 6 7 6 3" xfId="37744" xr:uid="{E010EF03-08C2-48C1-982E-900DF6B5292D}"/>
    <cellStyle name="Note 6 7 7" xfId="37745" xr:uid="{CCB38EA9-4B51-4627-89AA-6D568A7CF205}"/>
    <cellStyle name="Note 6 7 7 2" xfId="37746" xr:uid="{E6EC6FD3-B075-4F32-AF3A-E8EA9C50D724}"/>
    <cellStyle name="Note 6 7 7 2 2" xfId="37747" xr:uid="{0319B501-927C-46D3-A946-AD8A113EA2A2}"/>
    <cellStyle name="Note 6 7 7 3" xfId="37748" xr:uid="{DB7EB9EA-8B55-4293-8385-4617B5C0724C}"/>
    <cellStyle name="Note 6 7 8" xfId="37749" xr:uid="{890864EC-F566-48B2-A4CE-0E1A865C4C43}"/>
    <cellStyle name="Note 6 7 8 2" xfId="37750" xr:uid="{D4475AFA-81F4-4665-9581-D7C0BD2A53BE}"/>
    <cellStyle name="Note 6 7 8 2 2" xfId="37751" xr:uid="{650718FC-B326-4323-9CBB-270D3DB838F3}"/>
    <cellStyle name="Note 6 7 8 3" xfId="37752" xr:uid="{C8225284-4F3F-44B2-ABE4-FA184F9F96BB}"/>
    <cellStyle name="Note 6 7 9" xfId="37753" xr:uid="{EAE26882-F093-4F79-8878-F9CEFE22675C}"/>
    <cellStyle name="Note 6 7 9 2" xfId="37754" xr:uid="{22AF7B49-367C-4CEE-A8B3-FB2808155DFC}"/>
    <cellStyle name="Note 6 7 9 2 2" xfId="37755" xr:uid="{4329BBC1-285E-4AAF-8AA2-324DB2F4C613}"/>
    <cellStyle name="Note 6 7 9 3" xfId="37756" xr:uid="{07CB14D2-4F53-4320-9D34-9CCF28DD9424}"/>
    <cellStyle name="Note 6 8" xfId="37757" xr:uid="{7D068D40-B58C-4681-8AB2-CA4E77C31A11}"/>
    <cellStyle name="Note 6 8 2" xfId="37758" xr:uid="{9E7326EF-A847-477C-9E59-877216D0CC5A}"/>
    <cellStyle name="Note 6 8 2 2" xfId="37759" xr:uid="{EE6F4029-A57C-4CCD-B710-03A2B77E5D06}"/>
    <cellStyle name="Note 6 8 2 3" xfId="37760" xr:uid="{7F11BDE5-967D-4674-B9F6-B87FD62BBDFD}"/>
    <cellStyle name="Note 6 8 3" xfId="37761" xr:uid="{8DE8825A-151E-44B9-B768-F419FEA3017E}"/>
    <cellStyle name="Note 6 8 3 2" xfId="37762" xr:uid="{4F4B2252-64D6-4190-A4C2-551F286752AB}"/>
    <cellStyle name="Note 6 8 4" xfId="37763" xr:uid="{05A5ACF8-92F0-4F98-AB75-863B4787A4B0}"/>
    <cellStyle name="Note 6 9" xfId="37764" xr:uid="{76F35DF4-AEF1-4BD7-A75D-39F21E197EBF}"/>
    <cellStyle name="Note 6 9 2" xfId="37765" xr:uid="{AF9CAB52-FA9B-48F8-B07B-75C922625E1E}"/>
    <cellStyle name="Note 6 9 2 2" xfId="37766" xr:uid="{4619218D-2D24-4911-A6A7-AC1A2C413B62}"/>
    <cellStyle name="Note 6 9 2 3" xfId="37767" xr:uid="{4537FEDF-5AC3-4B35-87B5-8CF53EE70B72}"/>
    <cellStyle name="Note 6 9 3" xfId="37768" xr:uid="{EF591EA1-8060-4B45-A52A-3DFAE49BE1BD}"/>
    <cellStyle name="Note 6 9 4" xfId="37769" xr:uid="{C107411D-5978-4BE6-B97B-6A7DECAE995A}"/>
    <cellStyle name="Note 7" xfId="37770" xr:uid="{5371E0AC-36C0-4EC0-A211-F18DA1A7254E}"/>
    <cellStyle name="Note 7 2" xfId="37771" xr:uid="{DE89BDFB-925B-41A2-BF96-9CA9504CAA3D}"/>
    <cellStyle name="Note 7 2 2" xfId="37772" xr:uid="{4AE739A8-2938-49ED-BBC2-A7C14FE16CA0}"/>
    <cellStyle name="Note 7 2 3" xfId="37773" xr:uid="{BFD45105-FE57-410E-99D7-78FD6B6E82DB}"/>
    <cellStyle name="Note 7 3" xfId="37774" xr:uid="{70703FB1-32B6-4D2B-ABAB-45F6E2E3924E}"/>
    <cellStyle name="Note 7 3 2" xfId="37775" xr:uid="{493C606E-249F-4DA4-899E-7348F94D6AAD}"/>
    <cellStyle name="Note 7 3 3" xfId="37776" xr:uid="{B2CA7BE9-E34B-41BC-B8A9-4CA86DA08781}"/>
    <cellStyle name="Note 7 4" xfId="37777" xr:uid="{1F3F5B49-89D8-452B-B6E0-1AFEA893F401}"/>
    <cellStyle name="Note 7 5" xfId="37778" xr:uid="{7CB6B5C3-CE6A-4761-87C8-E0B9EDB3EEF2}"/>
    <cellStyle name="Note 8" xfId="37779" xr:uid="{0ED0710F-4E1E-44E9-B46E-4E3BE72081B0}"/>
    <cellStyle name="Note 8 2" xfId="37780" xr:uid="{84B21CFB-5320-44E2-ACD9-6D1B13338C06}"/>
    <cellStyle name="Note 8 3" xfId="37781" xr:uid="{D548788C-6E37-4079-B8DA-2D712AC54947}"/>
    <cellStyle name="Note 9" xfId="37782" xr:uid="{775738EC-DF00-4639-B4CF-40B865CFEDDD}"/>
    <cellStyle name="Note 9 2" xfId="37783" xr:uid="{E1192F74-6690-4085-8BFB-F6D12D4FA9B3}"/>
    <cellStyle name="Note 9 3" xfId="37784" xr:uid="{FD5C390D-CEF1-4C6B-B587-DA70C4B05FFD}"/>
    <cellStyle name="NoteHeading" xfId="37785" xr:uid="{6F53D422-F151-43F1-A47B-EA9CEBBBC945}"/>
    <cellStyle name="NoteItem" xfId="37786" xr:uid="{60B0C98F-E63C-4EA5-AE33-AD02C450CA66}"/>
    <cellStyle name="NoteNum" xfId="37787" xr:uid="{6BD49AD6-51E6-4AF2-9F8A-9E739339C213}"/>
    <cellStyle name="notes" xfId="37788" xr:uid="{E7777D88-5005-4DE7-8E5D-C13C22259799}"/>
    <cellStyle name="NoteSection" xfId="37789" xr:uid="{AAC7788D-959E-4787-9604-DDBC38E04FA5}"/>
    <cellStyle name="NoteSubItem" xfId="37790" xr:uid="{24E0D648-5601-4704-8A60-D9B3610DEFA8}"/>
    <cellStyle name="NoteSubTotal" xfId="37791" xr:uid="{5EF992C2-8CDE-459A-9805-65B4626A4F44}"/>
    <cellStyle name="Number" xfId="37792" xr:uid="{5FFEAC7E-F296-40C6-988F-FCDEEBC8AE40}"/>
    <cellStyle name="NumResAccts" xfId="37793" xr:uid="{B5DB5E1C-550E-434A-B3BC-5DDCFE5ABCF8}"/>
    <cellStyle name="OpSub" xfId="37794" xr:uid="{6AA162E4-1FCF-4252-B208-52A60088162E}"/>
    <cellStyle name="Option" xfId="37795" xr:uid="{EEAD0FB4-3884-4478-BB98-AC81FE9C3EAA}"/>
    <cellStyle name="OptionHeading" xfId="37796" xr:uid="{B68D4538-3EDF-41F7-953B-FF9788DFF0C5}"/>
    <cellStyle name="OptionHeading2" xfId="37797" xr:uid="{1D5049D6-EFC1-4A30-BCC2-AD233B019336}"/>
    <cellStyle name="Output 2" xfId="360" xr:uid="{0B985B25-EBA2-493D-81D8-27B4813EEE3F}"/>
    <cellStyle name="Output 2 10" xfId="37798" xr:uid="{E173F627-29BE-49D9-96C5-85A984BB5B61}"/>
    <cellStyle name="Output 2 10 2" xfId="37799" xr:uid="{017F0AF5-145F-4D6C-B7BF-3FF88E9AF2AD}"/>
    <cellStyle name="Output 2 10 2 2" xfId="37800" xr:uid="{62F44982-B71C-4DB7-8673-8F880BEE15E5}"/>
    <cellStyle name="Output 2 10 3" xfId="37801" xr:uid="{C5C79BD9-349A-4587-B634-B800A7CD448D}"/>
    <cellStyle name="Output 2 11" xfId="37802" xr:uid="{0290186D-C612-4212-A2EB-9EFD1CC2F6F2}"/>
    <cellStyle name="Output 2 11 2" xfId="37803" xr:uid="{58C266E5-33E9-49E8-BBA5-E76AD8B7ABFE}"/>
    <cellStyle name="Output 2 11 2 2" xfId="37804" xr:uid="{F2454F01-6309-4870-982D-DC0320E12AC9}"/>
    <cellStyle name="Output 2 11 3" xfId="37805" xr:uid="{6A8BEE54-E668-42BF-B918-E62FB3A7AC85}"/>
    <cellStyle name="Output 2 12" xfId="37806" xr:uid="{AF4E25CA-EAB0-4268-9341-DCCF13B20273}"/>
    <cellStyle name="Output 2 12 2" xfId="37807" xr:uid="{CA76AD3D-FA5C-4E95-9A85-47CD99C0E217}"/>
    <cellStyle name="Output 2 12 2 2" xfId="37808" xr:uid="{A7CA66EB-BB88-4A5D-AB09-0BB105A5AD28}"/>
    <cellStyle name="Output 2 12 3" xfId="37809" xr:uid="{1A01E258-D832-4275-AD6A-F27163C49175}"/>
    <cellStyle name="Output 2 13" xfId="37810" xr:uid="{8CF832D2-FB9B-4019-B93F-521609EDBFE4}"/>
    <cellStyle name="Output 2 13 2" xfId="37811" xr:uid="{ABC8DBD2-4481-492F-A6EB-BD043395FD22}"/>
    <cellStyle name="Output 2 13 2 2" xfId="37812" xr:uid="{3FB43894-A5A0-4235-8092-85BD4E49EAFD}"/>
    <cellStyle name="Output 2 13 3" xfId="37813" xr:uid="{40144F53-DBA6-4A15-AC4B-D26F27AAE469}"/>
    <cellStyle name="Output 2 14" xfId="37814" xr:uid="{2B20BF2E-5534-482F-97B5-03C1DE928399}"/>
    <cellStyle name="Output 2 14 2" xfId="37815" xr:uid="{A061EAFF-B3ED-48D7-9025-498E22FDAD04}"/>
    <cellStyle name="Output 2 14 2 2" xfId="37816" xr:uid="{28B7E243-FFDD-4827-951B-F3874E6A67FB}"/>
    <cellStyle name="Output 2 14 3" xfId="37817" xr:uid="{35805849-9722-4244-A7D5-1DFD8309BCC8}"/>
    <cellStyle name="Output 2 15" xfId="37818" xr:uid="{3B818BC7-80FB-4703-8157-5550F2431181}"/>
    <cellStyle name="Output 2 15 2" xfId="37819" xr:uid="{CDCE1612-187B-46A7-A339-CF29635931CE}"/>
    <cellStyle name="Output 2 15 2 2" xfId="37820" xr:uid="{99647B0F-7803-47B5-BE98-CA9FE6ECAC14}"/>
    <cellStyle name="Output 2 15 3" xfId="37821" xr:uid="{E629BAC9-4F42-4C02-B6A5-BDBCDB5FAD3F}"/>
    <cellStyle name="Output 2 16" xfId="37822" xr:uid="{3B0FCFF5-D008-495B-81A9-3C289B318881}"/>
    <cellStyle name="Output 2 16 2" xfId="37823" xr:uid="{DC8E57FF-2773-4B06-9792-EDEB9B9E496B}"/>
    <cellStyle name="Output 2 16 2 2" xfId="37824" xr:uid="{A2C226F4-18C6-4DF1-B15F-48FFA95AE368}"/>
    <cellStyle name="Output 2 16 3" xfId="37825" xr:uid="{89D09CEA-D612-4499-9F81-6C116EB081C6}"/>
    <cellStyle name="Output 2 17" xfId="37826" xr:uid="{647E1FF9-A72F-479D-B238-180DA2A66147}"/>
    <cellStyle name="Output 2 17 2" xfId="37827" xr:uid="{D3EC339D-F6BB-4A3F-98E3-E0FBDF9E95E2}"/>
    <cellStyle name="Output 2 17 2 2" xfId="37828" xr:uid="{3A0AD033-DDEF-4296-BA67-92D916E53E83}"/>
    <cellStyle name="Output 2 17 3" xfId="37829" xr:uid="{AA71A556-9BC2-4EA7-AC69-F72F379ACF58}"/>
    <cellStyle name="Output 2 18" xfId="37830" xr:uid="{277A1667-C973-4E9B-AD9E-3E24D8C27F03}"/>
    <cellStyle name="Output 2 18 2" xfId="37831" xr:uid="{1F30B1B7-1F56-42E3-81FD-E1F87CA8F097}"/>
    <cellStyle name="Output 2 18 2 2" xfId="37832" xr:uid="{A50D02EF-B785-4F7B-91C0-A5BD8BD56219}"/>
    <cellStyle name="Output 2 18 3" xfId="37833" xr:uid="{CBD99D5C-1B87-44A3-9AED-DD8763301A67}"/>
    <cellStyle name="Output 2 19" xfId="37834" xr:uid="{06365411-20E1-4848-ABFA-9C2F600CE7C2}"/>
    <cellStyle name="Output 2 19 2" xfId="37835" xr:uid="{E2A41A95-F548-45D3-ABC4-8CAAA9ECABB1}"/>
    <cellStyle name="Output 2 19 2 2" xfId="37836" xr:uid="{7A57D842-2D0E-45F0-B667-68C4F7D21ED4}"/>
    <cellStyle name="Output 2 19 3" xfId="37837" xr:uid="{AFAB5182-637C-4EED-B199-C4974857ED82}"/>
    <cellStyle name="Output 2 2" xfId="37838" xr:uid="{74D44D8E-E11D-4F21-81D6-CFFCDED9BCB4}"/>
    <cellStyle name="Output 2 2 10" xfId="37839" xr:uid="{14E01245-6138-43A9-B23F-7C57D1C6B108}"/>
    <cellStyle name="Output 2 2 10 2" xfId="37840" xr:uid="{9668EB2A-9427-4550-A7CE-E60E419619AB}"/>
    <cellStyle name="Output 2 2 10 2 2" xfId="37841" xr:uid="{3162BBAE-5846-4D17-851C-BC5D558217AC}"/>
    <cellStyle name="Output 2 2 10 3" xfId="37842" xr:uid="{CD619727-75D4-4A83-BE16-B4BE938D1C94}"/>
    <cellStyle name="Output 2 2 11" xfId="37843" xr:uid="{ACD2A614-392C-46AC-BE0B-D12005FB74CC}"/>
    <cellStyle name="Output 2 2 11 2" xfId="37844" xr:uid="{A5CE3BA1-3E01-476B-877C-DAA3713F4E73}"/>
    <cellStyle name="Output 2 2 11 2 2" xfId="37845" xr:uid="{A158819F-C6F5-4D51-B8CA-DEA0B69DF0E8}"/>
    <cellStyle name="Output 2 2 11 3" xfId="37846" xr:uid="{3F19F988-53AA-409D-A474-20A7C0763C56}"/>
    <cellStyle name="Output 2 2 12" xfId="37847" xr:uid="{F1AFACD7-0229-4B82-BEA9-BFC6D4FD2076}"/>
    <cellStyle name="Output 2 2 12 2" xfId="37848" xr:uid="{5099DC82-FADF-4309-824A-8A36FDEFAA66}"/>
    <cellStyle name="Output 2 2 12 2 2" xfId="37849" xr:uid="{B4ACD6C4-55F1-42B5-AEF4-4FCB37D6B5D8}"/>
    <cellStyle name="Output 2 2 12 3" xfId="37850" xr:uid="{F03AA183-E6B1-476A-A597-4F80B28E5797}"/>
    <cellStyle name="Output 2 2 13" xfId="37851" xr:uid="{017F204C-821C-4FC3-A158-7D531E37FF38}"/>
    <cellStyle name="Output 2 2 13 2" xfId="37852" xr:uid="{5A04CD3E-9A9A-4EDB-BBE6-4AFBF4016055}"/>
    <cellStyle name="Output 2 2 13 2 2" xfId="37853" xr:uid="{8FD93772-7A24-4900-9D86-1DD8E790E36D}"/>
    <cellStyle name="Output 2 2 13 3" xfId="37854" xr:uid="{02E25DA8-68FD-4EFB-A5CC-0EFAEB1CA7CA}"/>
    <cellStyle name="Output 2 2 14" xfId="37855" xr:uid="{39D6351C-EB1C-44CA-80A5-AECE8E18CD27}"/>
    <cellStyle name="Output 2 2 14 2" xfId="37856" xr:uid="{701C7F54-037D-4826-AA3B-4CB2833B9ED8}"/>
    <cellStyle name="Output 2 2 14 2 2" xfId="37857" xr:uid="{994F7D3B-504C-4C0F-9C49-C7225D983F36}"/>
    <cellStyle name="Output 2 2 14 3" xfId="37858" xr:uid="{91B447FD-847E-4BD0-97E8-AFBC9EE89718}"/>
    <cellStyle name="Output 2 2 15" xfId="37859" xr:uid="{EF55E51E-9A99-4861-8780-0BE221708566}"/>
    <cellStyle name="Output 2 2 15 2" xfId="37860" xr:uid="{7F946210-2210-4F88-9759-BD0F96EF2322}"/>
    <cellStyle name="Output 2 2 15 2 2" xfId="37861" xr:uid="{7D61C92C-2A55-46D4-975C-A3A98786FF46}"/>
    <cellStyle name="Output 2 2 15 3" xfId="37862" xr:uid="{67A74D0F-1DA9-4BD1-B746-701344BA1B8B}"/>
    <cellStyle name="Output 2 2 16" xfId="37863" xr:uid="{78A63F52-171E-4BB3-8D5E-74D240D78F85}"/>
    <cellStyle name="Output 2 2 16 2" xfId="37864" xr:uid="{35824E86-F0E6-4472-990A-26066112D362}"/>
    <cellStyle name="Output 2 2 16 2 2" xfId="37865" xr:uid="{EA89BD70-BFA2-4E04-ACA7-6C0E06349C7C}"/>
    <cellStyle name="Output 2 2 16 3" xfId="37866" xr:uid="{EDF57D4D-639A-4154-AF44-1604DE469C55}"/>
    <cellStyle name="Output 2 2 17" xfId="37867" xr:uid="{3467050D-20D0-41F4-B89C-C46699E568DE}"/>
    <cellStyle name="Output 2 2 17 2" xfId="37868" xr:uid="{FE4B793E-BE1B-434F-B203-5ED8B91F74AF}"/>
    <cellStyle name="Output 2 2 17 2 2" xfId="37869" xr:uid="{602BB8D7-0326-4E23-B5AF-846C2B71FEFF}"/>
    <cellStyle name="Output 2 2 17 3" xfId="37870" xr:uid="{0D04BE56-E56E-4926-89D9-690ADA8860D4}"/>
    <cellStyle name="Output 2 2 18" xfId="37871" xr:uid="{8A3AD150-233C-4428-B0CD-2B42BACBEA40}"/>
    <cellStyle name="Output 2 2 18 2" xfId="37872" xr:uid="{5C4D5520-674E-4735-B20D-36C6D8752673}"/>
    <cellStyle name="Output 2 2 18 2 2" xfId="37873" xr:uid="{DACAC0A6-48A8-43CB-97B6-854ABB66A897}"/>
    <cellStyle name="Output 2 2 18 3" xfId="37874" xr:uid="{FF7B38B4-D7C7-4CB0-80BC-BB91C7F09CAD}"/>
    <cellStyle name="Output 2 2 19" xfId="37875" xr:uid="{A2F693C8-2621-420A-BF5F-651C0B706269}"/>
    <cellStyle name="Output 2 2 19 2" xfId="37876" xr:uid="{5892A738-F173-4C46-8055-D78651D68101}"/>
    <cellStyle name="Output 2 2 19 2 2" xfId="37877" xr:uid="{85DA3EAE-C706-4389-B51C-CABCB897673B}"/>
    <cellStyle name="Output 2 2 19 3" xfId="37878" xr:uid="{51309B71-F567-462B-A127-85F1645DFDB7}"/>
    <cellStyle name="Output 2 2 2" xfId="37879" xr:uid="{F0E8418C-0153-4F71-8639-AAD2EA58C198}"/>
    <cellStyle name="Output 2 2 2 10" xfId="37880" xr:uid="{DE00314B-8585-4E37-95E4-77C39CFAEC77}"/>
    <cellStyle name="Output 2 2 2 10 2" xfId="37881" xr:uid="{E4E67333-6255-4D30-BEC4-3CE1A1B85D46}"/>
    <cellStyle name="Output 2 2 2 10 2 2" xfId="37882" xr:uid="{D1435110-F904-4B0A-8920-5D8A2ED291B1}"/>
    <cellStyle name="Output 2 2 2 10 3" xfId="37883" xr:uid="{4FE7229C-98C8-4DBA-A607-AE0D72757E86}"/>
    <cellStyle name="Output 2 2 2 11" xfId="37884" xr:uid="{1D70ABD3-69E1-4324-B6DD-71AF33A63136}"/>
    <cellStyle name="Output 2 2 2 11 2" xfId="37885" xr:uid="{02FEE9C8-6677-49B7-925D-6E7716B91C2D}"/>
    <cellStyle name="Output 2 2 2 11 2 2" xfId="37886" xr:uid="{26500FA4-4EAE-451D-8D06-18F6E822E87A}"/>
    <cellStyle name="Output 2 2 2 11 3" xfId="37887" xr:uid="{A660C7FB-2F37-4687-AB53-D7BF9BDA2FE2}"/>
    <cellStyle name="Output 2 2 2 12" xfId="37888" xr:uid="{122CD2D9-3C34-4E76-B5D5-7BD6FDE4B236}"/>
    <cellStyle name="Output 2 2 2 12 2" xfId="37889" xr:uid="{04000183-9F88-4240-B86F-03CBEE3420A3}"/>
    <cellStyle name="Output 2 2 2 12 2 2" xfId="37890" xr:uid="{60D98CBD-3FA4-4BF4-9D89-07E397EC8602}"/>
    <cellStyle name="Output 2 2 2 12 3" xfId="37891" xr:uid="{DCA4E70E-E682-4034-BFDB-7AB1EB5F423F}"/>
    <cellStyle name="Output 2 2 2 13" xfId="37892" xr:uid="{255A9F96-BD61-4BA7-8500-ACC5A13C8DFC}"/>
    <cellStyle name="Output 2 2 2 13 2" xfId="37893" xr:uid="{10D77C36-A9C2-4F19-A513-13D73BED21CF}"/>
    <cellStyle name="Output 2 2 2 13 2 2" xfId="37894" xr:uid="{A666ABB6-492F-41A3-89ED-31B469D1874C}"/>
    <cellStyle name="Output 2 2 2 13 3" xfId="37895" xr:uid="{6BA7C6EC-C4F1-4CAA-8B0D-2F6448AC8DD2}"/>
    <cellStyle name="Output 2 2 2 14" xfId="37896" xr:uid="{BAF0368E-416A-49E8-8C64-B72AA1F2340C}"/>
    <cellStyle name="Output 2 2 2 14 2" xfId="37897" xr:uid="{B09FC080-36AD-4038-A88B-1798C04CFDF8}"/>
    <cellStyle name="Output 2 2 2 14 2 2" xfId="37898" xr:uid="{5AEDDDA4-714E-4D1A-848A-FF9491D54A73}"/>
    <cellStyle name="Output 2 2 2 14 3" xfId="37899" xr:uid="{F5BE3A85-C247-4E3D-A08C-FBED42EA0815}"/>
    <cellStyle name="Output 2 2 2 15" xfId="37900" xr:uid="{8FDE8225-50A6-4988-AF62-3F2ED31C6E79}"/>
    <cellStyle name="Output 2 2 2 15 2" xfId="37901" xr:uid="{4B012A68-BE95-45A1-B517-03B6E0499EA2}"/>
    <cellStyle name="Output 2 2 2 15 2 2" xfId="37902" xr:uid="{45BA1020-7789-4CF2-AFC8-2A6E218CE214}"/>
    <cellStyle name="Output 2 2 2 15 3" xfId="37903" xr:uid="{4CB0FC94-6417-4F97-8FF5-0B81AF36E81E}"/>
    <cellStyle name="Output 2 2 2 16" xfId="37904" xr:uid="{02DEBFFA-F9C9-41BE-A56B-E4CA1F208064}"/>
    <cellStyle name="Output 2 2 2 16 2" xfId="37905" xr:uid="{F2781964-D416-4B05-9A81-A94A5E235FFB}"/>
    <cellStyle name="Output 2 2 2 16 2 2" xfId="37906" xr:uid="{316E30AF-2926-4909-B9BE-7E8C7F6B0905}"/>
    <cellStyle name="Output 2 2 2 16 3" xfId="37907" xr:uid="{B3587752-E203-4B82-9A05-33E076E458FB}"/>
    <cellStyle name="Output 2 2 2 17" xfId="37908" xr:uid="{8A715011-EF0A-4F3E-B899-71224E5EC9D9}"/>
    <cellStyle name="Output 2 2 2 17 2" xfId="37909" xr:uid="{0EBF8404-93E3-4F9A-A04C-2779708C7AA0}"/>
    <cellStyle name="Output 2 2 2 17 2 2" xfId="37910" xr:uid="{43975647-174B-4E82-97AA-35A6B216FB5C}"/>
    <cellStyle name="Output 2 2 2 17 3" xfId="37911" xr:uid="{05334836-DE81-4173-8408-40DF55C622AB}"/>
    <cellStyle name="Output 2 2 2 18" xfId="37912" xr:uid="{61F64815-B0B9-47AE-AB06-E9156E163834}"/>
    <cellStyle name="Output 2 2 2 18 2" xfId="37913" xr:uid="{447772E7-5C5E-44FF-93D5-7DBDBB7F4ED6}"/>
    <cellStyle name="Output 2 2 2 19" xfId="37914" xr:uid="{AD8568DB-D8B7-429B-8780-944C0C240878}"/>
    <cellStyle name="Output 2 2 2 2" xfId="37915" xr:uid="{71D12EE5-34D5-48D2-96CF-090EE70F9C96}"/>
    <cellStyle name="Output 2 2 2 2 10" xfId="37916" xr:uid="{375967B9-BB4C-4116-A6E4-7AFA605B4442}"/>
    <cellStyle name="Output 2 2 2 2 10 2" xfId="37917" xr:uid="{5808F628-B410-4942-AC30-705123A557E1}"/>
    <cellStyle name="Output 2 2 2 2 10 2 2" xfId="37918" xr:uid="{23A71D88-1E34-4EBD-8CC2-4891C5C03CA2}"/>
    <cellStyle name="Output 2 2 2 2 10 3" xfId="37919" xr:uid="{54EC1DD6-BF15-412B-AEFF-81099024B87E}"/>
    <cellStyle name="Output 2 2 2 2 11" xfId="37920" xr:uid="{673F683F-9E03-4DEC-ADB1-21B8B865D2F7}"/>
    <cellStyle name="Output 2 2 2 2 11 2" xfId="37921" xr:uid="{CADC5E21-46CB-45F0-86B5-393AE0E80BFB}"/>
    <cellStyle name="Output 2 2 2 2 11 2 2" xfId="37922" xr:uid="{D0B58B61-354F-4DFA-8BED-78A4BAE8DE04}"/>
    <cellStyle name="Output 2 2 2 2 11 3" xfId="37923" xr:uid="{AB318A14-D1C4-4507-AD10-A87A367FFF03}"/>
    <cellStyle name="Output 2 2 2 2 12" xfId="37924" xr:uid="{08A10736-97D3-44C3-902D-9235C35A932C}"/>
    <cellStyle name="Output 2 2 2 2 12 2" xfId="37925" xr:uid="{4D1AB289-997E-4954-A47F-4C8A8F4B5104}"/>
    <cellStyle name="Output 2 2 2 2 12 2 2" xfId="37926" xr:uid="{8BB9BE94-471D-4000-9644-1CB9F80BEEF5}"/>
    <cellStyle name="Output 2 2 2 2 12 3" xfId="37927" xr:uid="{61EF5E6A-EAE6-46EF-85A0-79268487630C}"/>
    <cellStyle name="Output 2 2 2 2 13" xfId="37928" xr:uid="{31989197-E0D0-4834-BD3A-F0449A10DDB0}"/>
    <cellStyle name="Output 2 2 2 2 13 2" xfId="37929" xr:uid="{C961926D-7628-4B39-9153-43F8BCEF46D9}"/>
    <cellStyle name="Output 2 2 2 2 13 2 2" xfId="37930" xr:uid="{8B343189-9C6F-4F21-B88B-FE1089371D3F}"/>
    <cellStyle name="Output 2 2 2 2 13 3" xfId="37931" xr:uid="{D176085B-67E9-4D02-9CCD-BB4CCC95D57D}"/>
    <cellStyle name="Output 2 2 2 2 14" xfId="37932" xr:uid="{9E3592AD-80DF-45DE-904F-1B3245DD0936}"/>
    <cellStyle name="Output 2 2 2 2 14 2" xfId="37933" xr:uid="{75288594-6EA0-454E-8CE7-1ADFCABB1F39}"/>
    <cellStyle name="Output 2 2 2 2 14 2 2" xfId="37934" xr:uid="{4985712A-4F5B-4154-85DC-3F13B1055933}"/>
    <cellStyle name="Output 2 2 2 2 14 3" xfId="37935" xr:uid="{8C84EFD6-954B-4D76-A1D5-70B2689EF3E4}"/>
    <cellStyle name="Output 2 2 2 2 15" xfId="37936" xr:uid="{95B4F8A5-73FC-4B00-8364-E3639765F1BB}"/>
    <cellStyle name="Output 2 2 2 2 15 2" xfId="37937" xr:uid="{B9F8B5D0-1340-4A27-9984-9B696EA74B6A}"/>
    <cellStyle name="Output 2 2 2 2 15 2 2" xfId="37938" xr:uid="{93D5D14C-B52B-4B4D-8F6A-E9191534486D}"/>
    <cellStyle name="Output 2 2 2 2 15 3" xfId="37939" xr:uid="{7192C9C1-A2A0-4FC4-BC84-E1CD49224E34}"/>
    <cellStyle name="Output 2 2 2 2 16" xfId="37940" xr:uid="{6EEB6964-4689-4339-8F75-133A7B651618}"/>
    <cellStyle name="Output 2 2 2 2 16 2" xfId="37941" xr:uid="{AA0EDE2D-E14F-42B7-8456-06486294488E}"/>
    <cellStyle name="Output 2 2 2 2 16 2 2" xfId="37942" xr:uid="{20AC163E-4969-460C-B3C2-8367B898243B}"/>
    <cellStyle name="Output 2 2 2 2 16 3" xfId="37943" xr:uid="{136D4269-B2E0-42B3-8041-0D141A20CD3A}"/>
    <cellStyle name="Output 2 2 2 2 17" xfId="37944" xr:uid="{96D54990-E6C5-4866-8DF3-D8453DCE88AE}"/>
    <cellStyle name="Output 2 2 2 2 17 2" xfId="37945" xr:uid="{9AE9CD09-0FFE-416B-AF57-431500D79E3A}"/>
    <cellStyle name="Output 2 2 2 2 17 2 2" xfId="37946" xr:uid="{F3CF3252-355A-426A-A82E-0823670633B1}"/>
    <cellStyle name="Output 2 2 2 2 17 3" xfId="37947" xr:uid="{04D2E723-F030-4F1A-93FA-F8501BA0975C}"/>
    <cellStyle name="Output 2 2 2 2 18" xfId="37948" xr:uid="{57FC9AEF-AEF5-42B7-903E-DFD15D01276E}"/>
    <cellStyle name="Output 2 2 2 2 18 2" xfId="37949" xr:uid="{601BC7C5-1693-4016-9DDE-BD2F319C84B2}"/>
    <cellStyle name="Output 2 2 2 2 18 2 2" xfId="37950" xr:uid="{883F4819-5298-4DBE-ADEE-49DA5C7351DA}"/>
    <cellStyle name="Output 2 2 2 2 18 3" xfId="37951" xr:uid="{D367E216-08FC-4DE4-BC78-431E3C68498C}"/>
    <cellStyle name="Output 2 2 2 2 19" xfId="37952" xr:uid="{F2BC8110-3A27-4B34-A67A-0D1C6E850413}"/>
    <cellStyle name="Output 2 2 2 2 19 2" xfId="37953" xr:uid="{27FD4945-E551-4050-8FF2-51332EAC110C}"/>
    <cellStyle name="Output 2 2 2 2 19 2 2" xfId="37954" xr:uid="{015D2D0C-251E-4195-AF45-6058603D57B5}"/>
    <cellStyle name="Output 2 2 2 2 19 3" xfId="37955" xr:uid="{EEE64D3B-ADB9-4F75-A932-7D8172B4AD0A}"/>
    <cellStyle name="Output 2 2 2 2 2" xfId="37956" xr:uid="{0774644C-23D7-4410-8221-F8C2966547BE}"/>
    <cellStyle name="Output 2 2 2 2 2 2" xfId="37957" xr:uid="{78CB45E5-4D08-41C0-A414-AEFCABEF0B5C}"/>
    <cellStyle name="Output 2 2 2 2 2 2 2" xfId="37958" xr:uid="{21AE1DB5-2C6E-4DD2-8933-46197DFC8E7C}"/>
    <cellStyle name="Output 2 2 2 2 2 2 3" xfId="37959" xr:uid="{C8D28765-7949-4092-B68E-E2A6E5419EC0}"/>
    <cellStyle name="Output 2 2 2 2 2 3" xfId="37960" xr:uid="{9376A296-50E7-45A9-9C0C-C663D733E888}"/>
    <cellStyle name="Output 2 2 2 2 2 3 2" xfId="37961" xr:uid="{46A5444E-9D7A-4320-A68D-3EC2D4DE0989}"/>
    <cellStyle name="Output 2 2 2 2 2 4" xfId="37962" xr:uid="{B7B9871A-06A5-4849-B58C-3F6CE591AD6F}"/>
    <cellStyle name="Output 2 2 2 2 20" xfId="37963" xr:uid="{2579B2E2-E9C4-43CB-8078-C60B93D3A1BC}"/>
    <cellStyle name="Output 2 2 2 2 20 2" xfId="37964" xr:uid="{99966196-EEEE-405A-B8B4-5541626AB869}"/>
    <cellStyle name="Output 2 2 2 2 20 2 2" xfId="37965" xr:uid="{C1067F6A-BA08-46E8-A77F-A4E2785A1332}"/>
    <cellStyle name="Output 2 2 2 2 20 3" xfId="37966" xr:uid="{52FB1225-60B1-4B9C-9D3D-C9DA9131D71B}"/>
    <cellStyle name="Output 2 2 2 2 21" xfId="37967" xr:uid="{7CE9F47D-FC3F-49A2-A150-2EF366131A78}"/>
    <cellStyle name="Output 2 2 2 2 21 2" xfId="37968" xr:uid="{2F59BE8B-9BBC-42A0-AC85-6E19746B2262}"/>
    <cellStyle name="Output 2 2 2 2 22" xfId="37969" xr:uid="{FDEBE319-F619-46D6-B6B9-52A4BBDE0C64}"/>
    <cellStyle name="Output 2 2 2 2 23" xfId="37970" xr:uid="{3F1756B1-50F8-4A78-BF8D-6FCBE8576183}"/>
    <cellStyle name="Output 2 2 2 2 3" xfId="37971" xr:uid="{E9E18ADC-58EC-4543-B09E-D163E4FAE08A}"/>
    <cellStyle name="Output 2 2 2 2 3 2" xfId="37972" xr:uid="{240F90A4-1906-44E8-9D11-A995F6AD603E}"/>
    <cellStyle name="Output 2 2 2 2 3 2 2" xfId="37973" xr:uid="{17A21FF6-7D4A-4847-BF3F-67C2A1DC4621}"/>
    <cellStyle name="Output 2 2 2 2 3 3" xfId="37974" xr:uid="{531A6CEF-FB4B-4E1C-BD79-FA4F4D4AA326}"/>
    <cellStyle name="Output 2 2 2 2 3 4" xfId="37975" xr:uid="{79F0C810-89A6-4A21-BD65-4E5ECD920BD0}"/>
    <cellStyle name="Output 2 2 2 2 4" xfId="37976" xr:uid="{A01247AD-583B-4B18-A939-1018EF922796}"/>
    <cellStyle name="Output 2 2 2 2 4 2" xfId="37977" xr:uid="{A048FB5E-E867-4560-8C76-9764249DF664}"/>
    <cellStyle name="Output 2 2 2 2 4 2 2" xfId="37978" xr:uid="{ECD9726B-EB2F-4ED5-B4F8-8C3E0956AA60}"/>
    <cellStyle name="Output 2 2 2 2 4 3" xfId="37979" xr:uid="{B27BD7C1-6155-48BD-B0C4-5477A0412C91}"/>
    <cellStyle name="Output 2 2 2 2 4 4" xfId="37980" xr:uid="{8CB9C9E1-71E8-46C1-9197-C3999019E79A}"/>
    <cellStyle name="Output 2 2 2 2 5" xfId="37981" xr:uid="{F379563D-97D1-4D8B-A022-8FD07EDC0354}"/>
    <cellStyle name="Output 2 2 2 2 5 2" xfId="37982" xr:uid="{3C7F7D44-FA98-4FA5-9B1D-52A53305BF65}"/>
    <cellStyle name="Output 2 2 2 2 5 2 2" xfId="37983" xr:uid="{42D14CBF-9364-4C89-907F-208E32BFB371}"/>
    <cellStyle name="Output 2 2 2 2 5 3" xfId="37984" xr:uid="{81E763BE-6358-4D1C-90E1-245EE8EC28B9}"/>
    <cellStyle name="Output 2 2 2 2 6" xfId="37985" xr:uid="{05E61BF2-8452-4781-92B1-B9CD05E28E49}"/>
    <cellStyle name="Output 2 2 2 2 6 2" xfId="37986" xr:uid="{87106389-C8CC-48B4-AB46-D7D52C0049F7}"/>
    <cellStyle name="Output 2 2 2 2 6 2 2" xfId="37987" xr:uid="{347AB04B-B7E5-42F8-814F-7E55EA5538F1}"/>
    <cellStyle name="Output 2 2 2 2 6 3" xfId="37988" xr:uid="{90C50067-DA41-4E91-A9E2-8567D23FA84B}"/>
    <cellStyle name="Output 2 2 2 2 7" xfId="37989" xr:uid="{2E9F33E5-60EB-43DC-806C-4722A3F5DB94}"/>
    <cellStyle name="Output 2 2 2 2 7 2" xfId="37990" xr:uid="{3AE03624-8AF3-455C-8A0A-5EBB1EE347C6}"/>
    <cellStyle name="Output 2 2 2 2 7 2 2" xfId="37991" xr:uid="{2C8DB634-7E66-4357-8227-5740F941918E}"/>
    <cellStyle name="Output 2 2 2 2 7 3" xfId="37992" xr:uid="{D838CABA-6F58-4A22-8BAE-DA6C29D3056D}"/>
    <cellStyle name="Output 2 2 2 2 8" xfId="37993" xr:uid="{53DB1944-3457-4BDA-BC8F-18B0D333BA45}"/>
    <cellStyle name="Output 2 2 2 2 8 2" xfId="37994" xr:uid="{44195B5F-37F6-4AFA-B419-2C6CBBBE0E5D}"/>
    <cellStyle name="Output 2 2 2 2 8 2 2" xfId="37995" xr:uid="{77901DD2-56B8-4CA7-90C6-8809C92BFCBB}"/>
    <cellStyle name="Output 2 2 2 2 8 3" xfId="37996" xr:uid="{2C3C75D1-23F2-4100-86DA-464C140135B1}"/>
    <cellStyle name="Output 2 2 2 2 9" xfId="37997" xr:uid="{6BCFD310-3DDC-4A6E-8424-469A5A362F92}"/>
    <cellStyle name="Output 2 2 2 2 9 2" xfId="37998" xr:uid="{E17208F8-7996-4D62-AB5C-17EEAB3092DE}"/>
    <cellStyle name="Output 2 2 2 2 9 2 2" xfId="37999" xr:uid="{335B50D8-2B9A-48F2-A414-39E639197BAF}"/>
    <cellStyle name="Output 2 2 2 2 9 3" xfId="38000" xr:uid="{18FDB0D3-68A9-4BB0-9587-0EBB6393A481}"/>
    <cellStyle name="Output 2 2 2 20" xfId="38001" xr:uid="{1E2EA31E-1B97-49B0-AAC6-F966D59904F4}"/>
    <cellStyle name="Output 2 2 2 3" xfId="38002" xr:uid="{023F5AC9-7E4E-4A27-BEFB-CBF2EEAC517B}"/>
    <cellStyle name="Output 2 2 2 3 2" xfId="38003" xr:uid="{6C35DA8B-CD70-4C5A-9EE1-76204F833A98}"/>
    <cellStyle name="Output 2 2 2 3 2 2" xfId="38004" xr:uid="{FDB78D90-AEC4-4990-84B0-D47BBA0C35A5}"/>
    <cellStyle name="Output 2 2 2 3 2 3" xfId="38005" xr:uid="{BF54467C-6AC4-4D15-9C7F-9E0B528897A9}"/>
    <cellStyle name="Output 2 2 2 3 3" xfId="38006" xr:uid="{B6590E31-22B7-4E5E-B36D-B775FA2052D0}"/>
    <cellStyle name="Output 2 2 2 3 3 2" xfId="38007" xr:uid="{121D66C2-789E-4EBF-BE8C-7F1EA7CC8CFB}"/>
    <cellStyle name="Output 2 2 2 3 4" xfId="38008" xr:uid="{6A930629-5153-481D-A28B-6A7778034EE5}"/>
    <cellStyle name="Output 2 2 2 4" xfId="38009" xr:uid="{4CB9906A-9B29-4A4F-9B7F-B57834994F1C}"/>
    <cellStyle name="Output 2 2 2 4 2" xfId="38010" xr:uid="{3C18E4B1-1489-46F0-A8A5-99089ADDA96E}"/>
    <cellStyle name="Output 2 2 2 4 2 2" xfId="38011" xr:uid="{CF8E7F85-45DC-4F92-9FDA-71ADECEE0EEF}"/>
    <cellStyle name="Output 2 2 2 4 3" xfId="38012" xr:uid="{D5B6F3D1-5B29-4554-97C7-C23A1DE1B104}"/>
    <cellStyle name="Output 2 2 2 4 4" xfId="38013" xr:uid="{63DAA84E-4B5C-43C9-BFE6-F0D3D9F9B3BD}"/>
    <cellStyle name="Output 2 2 2 5" xfId="38014" xr:uid="{25417501-F645-484A-8DE1-199150260AAB}"/>
    <cellStyle name="Output 2 2 2 5 2" xfId="38015" xr:uid="{A46C5EAE-27FE-4E71-A75D-96FB0F394FA3}"/>
    <cellStyle name="Output 2 2 2 5 2 2" xfId="38016" xr:uid="{4CE4C173-662F-42F7-9716-57F631C9E98E}"/>
    <cellStyle name="Output 2 2 2 5 3" xfId="38017" xr:uid="{DE4E6051-F372-4D0D-A189-F6273F9F3FB7}"/>
    <cellStyle name="Output 2 2 2 5 4" xfId="38018" xr:uid="{088BD853-062E-48BA-9980-29CA0A8EB837}"/>
    <cellStyle name="Output 2 2 2 6" xfId="38019" xr:uid="{B26E29F8-BC8D-429C-96BE-E30F8F1DB6E8}"/>
    <cellStyle name="Output 2 2 2 6 2" xfId="38020" xr:uid="{4D72222C-03D0-478C-960E-82F6A25FE04A}"/>
    <cellStyle name="Output 2 2 2 6 2 2" xfId="38021" xr:uid="{8A7115A3-C24B-48B3-B24B-E856822F0E90}"/>
    <cellStyle name="Output 2 2 2 6 3" xfId="38022" xr:uid="{1A3CCE38-3A5E-4BB6-BD37-B76D8F6F6EC3}"/>
    <cellStyle name="Output 2 2 2 7" xfId="38023" xr:uid="{DD0A29A6-1E1D-4823-BAA3-3F5AEA10A7A0}"/>
    <cellStyle name="Output 2 2 2 7 2" xfId="38024" xr:uid="{44FF8426-1903-4751-93F9-BD9F0FBD621F}"/>
    <cellStyle name="Output 2 2 2 7 2 2" xfId="38025" xr:uid="{EAEEFFE4-BE9C-4EE0-95EA-4FE40DFCE86C}"/>
    <cellStyle name="Output 2 2 2 7 3" xfId="38026" xr:uid="{6196FB3E-2C0D-4910-8EF3-0C3F1B36F45C}"/>
    <cellStyle name="Output 2 2 2 8" xfId="38027" xr:uid="{B68B3A54-2F0F-4D70-BB0D-7B87A1492721}"/>
    <cellStyle name="Output 2 2 2 8 2" xfId="38028" xr:uid="{6B17902D-A887-4E98-BF4F-558771BA5891}"/>
    <cellStyle name="Output 2 2 2 8 2 2" xfId="38029" xr:uid="{4F28FCB5-DF91-4B65-A08E-9A8F99385FB9}"/>
    <cellStyle name="Output 2 2 2 8 3" xfId="38030" xr:uid="{A8C133C4-FD70-4DD8-B6A3-B50691A974AA}"/>
    <cellStyle name="Output 2 2 2 9" xfId="38031" xr:uid="{538BD30C-E114-4C98-9095-793C590950AC}"/>
    <cellStyle name="Output 2 2 2 9 2" xfId="38032" xr:uid="{DC05F176-0F27-48CE-9F13-DE19AFED90E6}"/>
    <cellStyle name="Output 2 2 2 9 2 2" xfId="38033" xr:uid="{467666D3-C1EF-4C20-BABD-EE3E3F35D8FE}"/>
    <cellStyle name="Output 2 2 2 9 3" xfId="38034" xr:uid="{6ED53810-CF36-4ED8-8951-CE0250361E98}"/>
    <cellStyle name="Output 2 2 20" xfId="38035" xr:uid="{6E1E90B4-3BA4-4D7F-B8F4-F83F96C35D27}"/>
    <cellStyle name="Output 2 2 20 2" xfId="38036" xr:uid="{8528CD99-8A30-4626-829B-EDE214F31CB3}"/>
    <cellStyle name="Output 2 2 20 2 2" xfId="38037" xr:uid="{149B3A26-C356-4EB3-B1C9-E09579DA045E}"/>
    <cellStyle name="Output 2 2 20 3" xfId="38038" xr:uid="{4F27CA08-45C3-4AD5-A0E8-E0F96684A68E}"/>
    <cellStyle name="Output 2 2 21" xfId="38039" xr:uid="{7918AFD5-8236-44A2-A6BB-1050AD727B4E}"/>
    <cellStyle name="Output 2 2 21 2" xfId="38040" xr:uid="{8F4B03DC-1DAD-4F97-A0E8-227159BA7A94}"/>
    <cellStyle name="Output 2 2 22" xfId="38041" xr:uid="{8A18451A-1D83-4E2B-A993-EBEBD5B3ED64}"/>
    <cellStyle name="Output 2 2 23" xfId="38042" xr:uid="{1C61F959-8196-4111-97C5-D95AB8A676B7}"/>
    <cellStyle name="Output 2 2 3" xfId="38043" xr:uid="{2DA3134B-796D-49FC-8BA5-330E9FD886A7}"/>
    <cellStyle name="Output 2 2 3 10" xfId="38044" xr:uid="{A7F1F93F-7963-4E4D-B4CA-344CE2E05137}"/>
    <cellStyle name="Output 2 2 3 10 2" xfId="38045" xr:uid="{ACE3CBB2-3926-44F7-900E-A18171F7576D}"/>
    <cellStyle name="Output 2 2 3 10 2 2" xfId="38046" xr:uid="{993E0ECB-CEB8-4101-853F-C0F4CFCE515D}"/>
    <cellStyle name="Output 2 2 3 10 3" xfId="38047" xr:uid="{5CCA74B2-0EB4-4DA2-8061-2732C4617453}"/>
    <cellStyle name="Output 2 2 3 11" xfId="38048" xr:uid="{80C8BF44-2683-438C-A6B6-F667756A8FAA}"/>
    <cellStyle name="Output 2 2 3 11 2" xfId="38049" xr:uid="{0FB27BE0-F80E-4736-A397-5EF4B578EAD2}"/>
    <cellStyle name="Output 2 2 3 11 2 2" xfId="38050" xr:uid="{AAD3BE21-9E91-47D4-A79A-8CC419AACA7F}"/>
    <cellStyle name="Output 2 2 3 11 3" xfId="38051" xr:uid="{4C544589-CA32-44D4-86FB-6BF8991DD0C8}"/>
    <cellStyle name="Output 2 2 3 12" xfId="38052" xr:uid="{3380BBA3-99D1-46E6-936A-EC52C3334B39}"/>
    <cellStyle name="Output 2 2 3 12 2" xfId="38053" xr:uid="{1B75A077-F7C9-4715-A86E-3EA59486462A}"/>
    <cellStyle name="Output 2 2 3 12 2 2" xfId="38054" xr:uid="{084A1E8D-061C-44F1-991C-745DD6DBB989}"/>
    <cellStyle name="Output 2 2 3 12 3" xfId="38055" xr:uid="{510034E0-B90E-4EC4-BBB0-AE1E1FCD999D}"/>
    <cellStyle name="Output 2 2 3 13" xfId="38056" xr:uid="{79543C87-D147-458C-8A6D-E23D0884DB18}"/>
    <cellStyle name="Output 2 2 3 13 2" xfId="38057" xr:uid="{4DE34F17-0BE3-4E5E-AFC5-609F519E6565}"/>
    <cellStyle name="Output 2 2 3 13 2 2" xfId="38058" xr:uid="{1B719EE2-8924-42C0-ABB2-64645570A429}"/>
    <cellStyle name="Output 2 2 3 13 3" xfId="38059" xr:uid="{CEE4740A-7C89-483A-8223-6477E67829D6}"/>
    <cellStyle name="Output 2 2 3 14" xfId="38060" xr:uid="{AC768013-B586-43F2-AD01-A7384AFD9A64}"/>
    <cellStyle name="Output 2 2 3 14 2" xfId="38061" xr:uid="{9E11790E-AB92-466E-834C-E45AE58D1217}"/>
    <cellStyle name="Output 2 2 3 14 2 2" xfId="38062" xr:uid="{81A1A10D-3084-4B71-983B-493D366F2E4D}"/>
    <cellStyle name="Output 2 2 3 14 3" xfId="38063" xr:uid="{6B7FECC1-A1B2-4324-9F92-F8C4D9B7DAF2}"/>
    <cellStyle name="Output 2 2 3 15" xfId="38064" xr:uid="{BEF0B5E0-870E-4CF9-9DC8-C6F9558D288B}"/>
    <cellStyle name="Output 2 2 3 15 2" xfId="38065" xr:uid="{28717578-2CED-4592-98E7-131369F774C6}"/>
    <cellStyle name="Output 2 2 3 15 2 2" xfId="38066" xr:uid="{8E11D51F-6F6B-480E-8120-98F952BD4CAB}"/>
    <cellStyle name="Output 2 2 3 15 3" xfId="38067" xr:uid="{DD600D39-01A6-4517-A09A-BFF2CC92BC9A}"/>
    <cellStyle name="Output 2 2 3 16" xfId="38068" xr:uid="{8C4BDB17-D2C0-46DD-B92B-CED843B278CA}"/>
    <cellStyle name="Output 2 2 3 16 2" xfId="38069" xr:uid="{84DC661F-0FE0-4A22-8769-B64B609BB782}"/>
    <cellStyle name="Output 2 2 3 16 2 2" xfId="38070" xr:uid="{B420FE00-E343-4187-A98A-0951F9931A8E}"/>
    <cellStyle name="Output 2 2 3 16 3" xfId="38071" xr:uid="{3BE66502-CE36-428C-A8E2-4C6EC5B6FBFB}"/>
    <cellStyle name="Output 2 2 3 17" xfId="38072" xr:uid="{C3C2311B-E1E1-4B8A-8E79-C2422620C2B7}"/>
    <cellStyle name="Output 2 2 3 17 2" xfId="38073" xr:uid="{0415EC44-5249-42F8-8EE9-0975C9BB5C03}"/>
    <cellStyle name="Output 2 2 3 17 2 2" xfId="38074" xr:uid="{591279A2-A1AD-4BBF-B53C-D74FAB8EFF18}"/>
    <cellStyle name="Output 2 2 3 17 3" xfId="38075" xr:uid="{34A5162E-479F-415A-B9B6-3B823CF2B236}"/>
    <cellStyle name="Output 2 2 3 18" xfId="38076" xr:uid="{507AB34D-62D1-46F5-8355-DABDBDA73D9A}"/>
    <cellStyle name="Output 2 2 3 18 2" xfId="38077" xr:uid="{1424A4A0-8145-4F83-B9F0-1F0C1CEFD766}"/>
    <cellStyle name="Output 2 2 3 19" xfId="38078" xr:uid="{6A175FCF-4A49-4889-A8BF-979FCF5031D7}"/>
    <cellStyle name="Output 2 2 3 2" xfId="38079" xr:uid="{127DCB52-1467-4D3A-8B35-9BD7CE0AB3F7}"/>
    <cellStyle name="Output 2 2 3 2 10" xfId="38080" xr:uid="{BEE59EA2-265D-45E8-BE5B-E56DDB6FBF68}"/>
    <cellStyle name="Output 2 2 3 2 10 2" xfId="38081" xr:uid="{E2D44824-DB80-4F0A-98D9-8CB946EE77D0}"/>
    <cellStyle name="Output 2 2 3 2 10 2 2" xfId="38082" xr:uid="{FDC304BF-ED05-40BA-9D5F-270F89CF9DD7}"/>
    <cellStyle name="Output 2 2 3 2 10 3" xfId="38083" xr:uid="{F2EFD055-371F-4C65-BC36-DCC999251FCB}"/>
    <cellStyle name="Output 2 2 3 2 11" xfId="38084" xr:uid="{A3BA0432-C605-43CD-853C-BF252E1053C6}"/>
    <cellStyle name="Output 2 2 3 2 11 2" xfId="38085" xr:uid="{834D6F23-F363-45F8-9DE7-ADC710B8AFCC}"/>
    <cellStyle name="Output 2 2 3 2 11 2 2" xfId="38086" xr:uid="{48194589-EE01-4994-80B4-62194CA752A0}"/>
    <cellStyle name="Output 2 2 3 2 11 3" xfId="38087" xr:uid="{FA62016B-FED3-441F-9615-C57E7B3AA94E}"/>
    <cellStyle name="Output 2 2 3 2 12" xfId="38088" xr:uid="{21E149B9-44D4-44F3-AC74-8A93EFB37EC0}"/>
    <cellStyle name="Output 2 2 3 2 12 2" xfId="38089" xr:uid="{D7A02A67-0EF5-423B-A728-8068E01C628F}"/>
    <cellStyle name="Output 2 2 3 2 12 2 2" xfId="38090" xr:uid="{93F24263-64D3-45EC-A084-A87E0F130BAE}"/>
    <cellStyle name="Output 2 2 3 2 12 3" xfId="38091" xr:uid="{F1873CBA-BAFE-4C10-9021-3FFC2D405EAB}"/>
    <cellStyle name="Output 2 2 3 2 13" xfId="38092" xr:uid="{CF9FB1D5-7BBD-4655-BF04-5CECA3EC3DB6}"/>
    <cellStyle name="Output 2 2 3 2 13 2" xfId="38093" xr:uid="{70FF2E9E-ED19-431C-BD16-863472DF3F45}"/>
    <cellStyle name="Output 2 2 3 2 13 2 2" xfId="38094" xr:uid="{B46E210D-DCDC-4F1C-9EDD-A46C74AFB536}"/>
    <cellStyle name="Output 2 2 3 2 13 3" xfId="38095" xr:uid="{EEE6F97D-79C0-4B42-AE16-AFD7BEA8B8A0}"/>
    <cellStyle name="Output 2 2 3 2 14" xfId="38096" xr:uid="{15E9FE8C-97D1-4AA0-8DDB-840EE6BFCBDE}"/>
    <cellStyle name="Output 2 2 3 2 14 2" xfId="38097" xr:uid="{BF9A197B-9D28-4C16-AEC8-90F28AD65147}"/>
    <cellStyle name="Output 2 2 3 2 14 2 2" xfId="38098" xr:uid="{0F04F17D-6BD2-48D7-AE57-3F4FABC2C500}"/>
    <cellStyle name="Output 2 2 3 2 14 3" xfId="38099" xr:uid="{9C7CB399-D853-478F-AB67-D74B93215DE6}"/>
    <cellStyle name="Output 2 2 3 2 15" xfId="38100" xr:uid="{0058010B-7A10-44EA-860B-15FEB13C084C}"/>
    <cellStyle name="Output 2 2 3 2 15 2" xfId="38101" xr:uid="{17D10837-F286-4568-A510-FD0112E07763}"/>
    <cellStyle name="Output 2 2 3 2 15 2 2" xfId="38102" xr:uid="{D68C1EC7-57C4-4676-943B-E0FA7706D982}"/>
    <cellStyle name="Output 2 2 3 2 15 3" xfId="38103" xr:uid="{5A42E77F-B74D-4A91-8223-CF2A1627D633}"/>
    <cellStyle name="Output 2 2 3 2 16" xfId="38104" xr:uid="{EDD245C7-ACB6-48B7-B287-337456C51435}"/>
    <cellStyle name="Output 2 2 3 2 16 2" xfId="38105" xr:uid="{EE540B75-A56C-4966-81AB-30E899013259}"/>
    <cellStyle name="Output 2 2 3 2 16 2 2" xfId="38106" xr:uid="{4B7DB5B6-3AFE-4159-8CAA-7383D099E2FD}"/>
    <cellStyle name="Output 2 2 3 2 16 3" xfId="38107" xr:uid="{91F48545-3160-48BD-AD88-16CFE0D07353}"/>
    <cellStyle name="Output 2 2 3 2 17" xfId="38108" xr:uid="{D9795A83-7C69-47AB-B2B8-583A499E7137}"/>
    <cellStyle name="Output 2 2 3 2 17 2" xfId="38109" xr:uid="{72FA796C-8770-4A40-8061-5C6642A6EF2E}"/>
    <cellStyle name="Output 2 2 3 2 17 2 2" xfId="38110" xr:uid="{241EE425-3CF4-4599-95F7-69FC97AF2F44}"/>
    <cellStyle name="Output 2 2 3 2 17 3" xfId="38111" xr:uid="{1A5C7BC2-9192-4F4F-A666-B252A0ADDCFD}"/>
    <cellStyle name="Output 2 2 3 2 18" xfId="38112" xr:uid="{DC897A2D-2462-4C71-B583-8ACA88F864E5}"/>
    <cellStyle name="Output 2 2 3 2 18 2" xfId="38113" xr:uid="{5F4F6E61-FCD3-4394-BA99-0B804676B671}"/>
    <cellStyle name="Output 2 2 3 2 18 2 2" xfId="38114" xr:uid="{443C1C9A-4AE2-4AC8-9D67-65EDE5B36C5E}"/>
    <cellStyle name="Output 2 2 3 2 18 3" xfId="38115" xr:uid="{48E1320B-905B-481F-BC26-D9F8E2E4D3F1}"/>
    <cellStyle name="Output 2 2 3 2 19" xfId="38116" xr:uid="{8CFE7564-E943-4E53-A8E0-BCD2A1086C6D}"/>
    <cellStyle name="Output 2 2 3 2 19 2" xfId="38117" xr:uid="{603C4EF8-4514-4F9B-9111-0422474BEA4D}"/>
    <cellStyle name="Output 2 2 3 2 19 2 2" xfId="38118" xr:uid="{8A89CF96-2E69-42A3-804A-4BED2DD3EE77}"/>
    <cellStyle name="Output 2 2 3 2 19 3" xfId="38119" xr:uid="{0092EE14-3209-4815-9400-8EF3100AB0D9}"/>
    <cellStyle name="Output 2 2 3 2 2" xfId="38120" xr:uid="{EE4C65C9-198E-4C1D-B164-B454378C0CE1}"/>
    <cellStyle name="Output 2 2 3 2 2 2" xfId="38121" xr:uid="{3FC4DEF2-37CD-4A6F-9D95-728EB62D9C77}"/>
    <cellStyle name="Output 2 2 3 2 2 2 2" xfId="38122" xr:uid="{6132F122-A1BF-4A7B-A89C-2E972D3CE812}"/>
    <cellStyle name="Output 2 2 3 2 2 3" xfId="38123" xr:uid="{61A3299B-C5E8-4F62-97E3-F18054B817CA}"/>
    <cellStyle name="Output 2 2 3 2 2 4" xfId="38124" xr:uid="{FC25CEE8-D30E-4F2F-8454-9E2D7E8C5027}"/>
    <cellStyle name="Output 2 2 3 2 20" xfId="38125" xr:uid="{D4869C10-7767-42FF-B5FE-E279AA1DD1BE}"/>
    <cellStyle name="Output 2 2 3 2 20 2" xfId="38126" xr:uid="{32ED636B-0D58-4CA4-8AEE-744A4FC8E7C6}"/>
    <cellStyle name="Output 2 2 3 2 20 2 2" xfId="38127" xr:uid="{52EAA026-6F5E-408A-AD5C-E014C92BDBBC}"/>
    <cellStyle name="Output 2 2 3 2 20 3" xfId="38128" xr:uid="{DBC51F2E-56E2-42B4-959C-E43FA7B66E72}"/>
    <cellStyle name="Output 2 2 3 2 21" xfId="38129" xr:uid="{06FD0208-FF8E-4682-8BC7-A2CCD386766B}"/>
    <cellStyle name="Output 2 2 3 2 21 2" xfId="38130" xr:uid="{EBDE99EB-E5B0-4069-A525-B57B06C11F55}"/>
    <cellStyle name="Output 2 2 3 2 22" xfId="38131" xr:uid="{B055A0F2-DED2-4F93-A6C2-A42B0B700097}"/>
    <cellStyle name="Output 2 2 3 2 23" xfId="38132" xr:uid="{FFB74EAD-86E5-4DE7-BC58-D5CBBED3F581}"/>
    <cellStyle name="Output 2 2 3 2 3" xfId="38133" xr:uid="{9C984B05-D1A9-400B-B866-3E35107B88CB}"/>
    <cellStyle name="Output 2 2 3 2 3 2" xfId="38134" xr:uid="{549B4D6F-9731-472F-B2AB-496095B65A2C}"/>
    <cellStyle name="Output 2 2 3 2 3 2 2" xfId="38135" xr:uid="{90059D27-8202-4A9C-B553-1E0E7268BDBF}"/>
    <cellStyle name="Output 2 2 3 2 3 3" xfId="38136" xr:uid="{C53AE1E1-5291-4E7C-934D-F48A78C0EA49}"/>
    <cellStyle name="Output 2 2 3 2 3 4" xfId="38137" xr:uid="{E8A45EA9-317B-44EC-BBDD-CBC0E95D9E5F}"/>
    <cellStyle name="Output 2 2 3 2 4" xfId="38138" xr:uid="{B30802B3-DA2C-4EFE-BBC6-5D10E633A442}"/>
    <cellStyle name="Output 2 2 3 2 4 2" xfId="38139" xr:uid="{07028FE8-33F8-4269-B931-7661CFE06DC1}"/>
    <cellStyle name="Output 2 2 3 2 4 2 2" xfId="38140" xr:uid="{8BF663F3-2D63-475A-9B77-D783FF7275E6}"/>
    <cellStyle name="Output 2 2 3 2 4 3" xfId="38141" xr:uid="{33C69E35-7988-45AF-A254-630D89B3ABA5}"/>
    <cellStyle name="Output 2 2 3 2 5" xfId="38142" xr:uid="{FEF56636-B6BF-4CA1-8E88-518BAA761C0C}"/>
    <cellStyle name="Output 2 2 3 2 5 2" xfId="38143" xr:uid="{A27A987B-0155-4BE3-8C2F-638F68459F87}"/>
    <cellStyle name="Output 2 2 3 2 5 2 2" xfId="38144" xr:uid="{65027E26-03A3-4900-AF08-DAC9E0F83D66}"/>
    <cellStyle name="Output 2 2 3 2 5 3" xfId="38145" xr:uid="{39FEF68A-2655-4AFB-AC5E-7836EB744FE4}"/>
    <cellStyle name="Output 2 2 3 2 6" xfId="38146" xr:uid="{29E566E9-3300-4FDC-8E3D-3D0F70128E27}"/>
    <cellStyle name="Output 2 2 3 2 6 2" xfId="38147" xr:uid="{CD9884F7-C93B-4300-8CAC-EA4EE0226DE4}"/>
    <cellStyle name="Output 2 2 3 2 6 2 2" xfId="38148" xr:uid="{CCBA8182-3EB2-4876-8A69-D629D510E540}"/>
    <cellStyle name="Output 2 2 3 2 6 3" xfId="38149" xr:uid="{DFF3A56C-2C69-45E2-BC70-D3C2DDA81D31}"/>
    <cellStyle name="Output 2 2 3 2 7" xfId="38150" xr:uid="{4765F5DF-D7DA-46A2-88B2-9D436922E7E8}"/>
    <cellStyle name="Output 2 2 3 2 7 2" xfId="38151" xr:uid="{44287155-AA16-40D9-BAF9-536B28A29173}"/>
    <cellStyle name="Output 2 2 3 2 7 2 2" xfId="38152" xr:uid="{4AD117CF-9EEC-444C-9C2D-FCA582C86198}"/>
    <cellStyle name="Output 2 2 3 2 7 3" xfId="38153" xr:uid="{5D54E5E5-910A-41D4-8231-33E6E9D51CAA}"/>
    <cellStyle name="Output 2 2 3 2 8" xfId="38154" xr:uid="{EADBB91D-0AB6-4415-B356-819F7B92962A}"/>
    <cellStyle name="Output 2 2 3 2 8 2" xfId="38155" xr:uid="{6C262C82-CC8B-4FB2-8D69-07DF9E4EF170}"/>
    <cellStyle name="Output 2 2 3 2 8 2 2" xfId="38156" xr:uid="{5A53B16F-B231-435F-AC09-08F16050E12E}"/>
    <cellStyle name="Output 2 2 3 2 8 3" xfId="38157" xr:uid="{4A9C6A56-2378-4C64-AA06-B8ED8ED74E0E}"/>
    <cellStyle name="Output 2 2 3 2 9" xfId="38158" xr:uid="{6FDA3DEC-D47F-4B47-99F3-A1D0540BB60F}"/>
    <cellStyle name="Output 2 2 3 2 9 2" xfId="38159" xr:uid="{EE5308C9-A825-4200-8E1D-B8374BB50A40}"/>
    <cellStyle name="Output 2 2 3 2 9 2 2" xfId="38160" xr:uid="{3BF27BDD-E0E1-4F21-AC4D-8F0792744D8A}"/>
    <cellStyle name="Output 2 2 3 2 9 3" xfId="38161" xr:uid="{1BDB91A9-00A2-49AA-95C0-3DAE5283EF05}"/>
    <cellStyle name="Output 2 2 3 20" xfId="38162" xr:uid="{1971D687-3952-4FC4-A458-7DD9BA4D870F}"/>
    <cellStyle name="Output 2 2 3 3" xfId="38163" xr:uid="{CA2B7D2C-9970-47DF-9F03-122EBFB5E9FF}"/>
    <cellStyle name="Output 2 2 3 3 2" xfId="38164" xr:uid="{1F6DB0AB-30E8-45B1-A9F7-43BA23D9C376}"/>
    <cellStyle name="Output 2 2 3 3 2 2" xfId="38165" xr:uid="{60BA5F09-F42C-43A5-A853-3E70381365DF}"/>
    <cellStyle name="Output 2 2 3 3 3" xfId="38166" xr:uid="{03CE7011-566B-4A79-824C-3D30ECAAD695}"/>
    <cellStyle name="Output 2 2 3 3 4" xfId="38167" xr:uid="{34E34A73-D8D5-4A06-82A6-76956B3F3B85}"/>
    <cellStyle name="Output 2 2 3 4" xfId="38168" xr:uid="{6045431A-0E1C-4B83-A1C4-B45BCED1BDEC}"/>
    <cellStyle name="Output 2 2 3 4 2" xfId="38169" xr:uid="{C205F602-14B9-4195-9BEC-AF51AB74BC89}"/>
    <cellStyle name="Output 2 2 3 4 2 2" xfId="38170" xr:uid="{BA4A2EE9-427F-4E6B-ACC4-C5E20E770F7B}"/>
    <cellStyle name="Output 2 2 3 4 3" xfId="38171" xr:uid="{0DBB8C5E-53D2-44A9-9FDE-D7F2CB0F1A8A}"/>
    <cellStyle name="Output 2 2 3 4 4" xfId="38172" xr:uid="{CDD22068-046C-488A-9737-2D7F92D74E91}"/>
    <cellStyle name="Output 2 2 3 5" xfId="38173" xr:uid="{864DB0EC-EF24-4FEC-81E8-A96AE2E5024F}"/>
    <cellStyle name="Output 2 2 3 5 2" xfId="38174" xr:uid="{DC4C7CC9-FB51-4530-886B-66243CB96E9C}"/>
    <cellStyle name="Output 2 2 3 5 2 2" xfId="38175" xr:uid="{A2898C89-CF6B-40CA-992E-04285460AF01}"/>
    <cellStyle name="Output 2 2 3 5 3" xfId="38176" xr:uid="{5069ED7B-F707-45C0-ACB5-0335C1FA0582}"/>
    <cellStyle name="Output 2 2 3 6" xfId="38177" xr:uid="{765E9CFF-C239-483D-BD6C-BB5811BC7FD9}"/>
    <cellStyle name="Output 2 2 3 6 2" xfId="38178" xr:uid="{C33C8AE7-26A7-474B-84DD-88D0BD165F78}"/>
    <cellStyle name="Output 2 2 3 6 2 2" xfId="38179" xr:uid="{7634A375-8E57-4172-87EE-F71E208A6CA0}"/>
    <cellStyle name="Output 2 2 3 6 3" xfId="38180" xr:uid="{62A8A32C-8748-4C75-B079-E194937AF6CA}"/>
    <cellStyle name="Output 2 2 3 7" xfId="38181" xr:uid="{77AA098B-2B95-474A-8280-ED5E05246749}"/>
    <cellStyle name="Output 2 2 3 7 2" xfId="38182" xr:uid="{81BA30A6-D6FC-4DC2-BEEC-3CF6B73C2F66}"/>
    <cellStyle name="Output 2 2 3 7 2 2" xfId="38183" xr:uid="{E62CFD9B-EF37-4072-835C-EF2F8AFE4F9B}"/>
    <cellStyle name="Output 2 2 3 7 3" xfId="38184" xr:uid="{FD225CCB-0159-4DD7-B7D7-EA6D725F1328}"/>
    <cellStyle name="Output 2 2 3 8" xfId="38185" xr:uid="{24FBB4A4-595E-4557-B1F5-440435364CE4}"/>
    <cellStyle name="Output 2 2 3 8 2" xfId="38186" xr:uid="{B0A565EF-AB67-4F90-A805-6D00617E711C}"/>
    <cellStyle name="Output 2 2 3 8 2 2" xfId="38187" xr:uid="{4DF5CE83-63AE-4858-8426-47E703C9602F}"/>
    <cellStyle name="Output 2 2 3 8 3" xfId="38188" xr:uid="{E483A89A-AB0C-49D5-9FD7-CBC65C3EEFD2}"/>
    <cellStyle name="Output 2 2 3 9" xfId="38189" xr:uid="{27131683-D8BE-4B83-AA44-75F2B62BF126}"/>
    <cellStyle name="Output 2 2 3 9 2" xfId="38190" xr:uid="{CA363D80-2962-4D9B-AF6D-578D75BD4943}"/>
    <cellStyle name="Output 2 2 3 9 2 2" xfId="38191" xr:uid="{B04E4E00-7D3C-442D-AF7D-9CBFA564CADE}"/>
    <cellStyle name="Output 2 2 3 9 3" xfId="38192" xr:uid="{7927DBA9-97F0-441D-8280-AD638A4EE592}"/>
    <cellStyle name="Output 2 2 4" xfId="38193" xr:uid="{B52238FB-E6B2-4CFA-81DF-CE49E6C36CDD}"/>
    <cellStyle name="Output 2 2 4 10" xfId="38194" xr:uid="{AD1334C0-EBA5-452D-8585-F01D0D738399}"/>
    <cellStyle name="Output 2 2 4 10 2" xfId="38195" xr:uid="{B9049C05-DE3F-4128-9490-C93DD8FB832C}"/>
    <cellStyle name="Output 2 2 4 10 2 2" xfId="38196" xr:uid="{85E2F126-E5CB-4410-9803-880C5CCD05EA}"/>
    <cellStyle name="Output 2 2 4 10 3" xfId="38197" xr:uid="{9CC27B31-E834-4145-ADEF-99F6CE0B6EC8}"/>
    <cellStyle name="Output 2 2 4 11" xfId="38198" xr:uid="{D810B141-871B-4024-8E25-4FF6A4BE39F0}"/>
    <cellStyle name="Output 2 2 4 11 2" xfId="38199" xr:uid="{F3FA7668-8B7F-4C3E-9D0F-68F17200AF2E}"/>
    <cellStyle name="Output 2 2 4 11 2 2" xfId="38200" xr:uid="{0712704E-4490-41E5-B2A5-EE95F3BAA885}"/>
    <cellStyle name="Output 2 2 4 11 3" xfId="38201" xr:uid="{5ACC3A37-FE2D-4F6D-985A-00E677812D1D}"/>
    <cellStyle name="Output 2 2 4 12" xfId="38202" xr:uid="{FEC94C55-56FD-400E-B347-E9126BE5B195}"/>
    <cellStyle name="Output 2 2 4 12 2" xfId="38203" xr:uid="{56F9DDCB-54D6-4190-B982-068940A79510}"/>
    <cellStyle name="Output 2 2 4 12 2 2" xfId="38204" xr:uid="{DD72D40B-693D-4B36-BEB6-B052257A174C}"/>
    <cellStyle name="Output 2 2 4 12 3" xfId="38205" xr:uid="{4E4D713C-9B98-4DC8-90E4-83548687CC49}"/>
    <cellStyle name="Output 2 2 4 13" xfId="38206" xr:uid="{E432D76E-A828-4721-8176-852F5E6016F9}"/>
    <cellStyle name="Output 2 2 4 13 2" xfId="38207" xr:uid="{4E521BA6-74EE-42C7-A1EF-6DB24957F3B2}"/>
    <cellStyle name="Output 2 2 4 13 2 2" xfId="38208" xr:uid="{5E332252-9109-48B2-B1DB-0F94A3D1F5C9}"/>
    <cellStyle name="Output 2 2 4 13 3" xfId="38209" xr:uid="{C46AE25B-765D-440A-BF76-C05A1AA74B96}"/>
    <cellStyle name="Output 2 2 4 14" xfId="38210" xr:uid="{C14AD6B1-DC6B-49D0-A421-B8F3909487AE}"/>
    <cellStyle name="Output 2 2 4 14 2" xfId="38211" xr:uid="{CCDD8BA9-1C77-4295-93B4-9AE4106EA04B}"/>
    <cellStyle name="Output 2 2 4 14 2 2" xfId="38212" xr:uid="{E3652FA7-6349-4A64-BCF5-FB99961CB1CD}"/>
    <cellStyle name="Output 2 2 4 14 3" xfId="38213" xr:uid="{5560A402-3ED5-4AE2-8C34-2FE0EEE13783}"/>
    <cellStyle name="Output 2 2 4 15" xfId="38214" xr:uid="{2893D812-639A-4A53-A302-067FF6151E8F}"/>
    <cellStyle name="Output 2 2 4 15 2" xfId="38215" xr:uid="{ADEA10C5-1BDA-45FE-A08A-CA8AF88DDA05}"/>
    <cellStyle name="Output 2 2 4 15 2 2" xfId="38216" xr:uid="{EA5D8672-31F2-488E-A38E-FEAC893B3904}"/>
    <cellStyle name="Output 2 2 4 15 3" xfId="38217" xr:uid="{7951615B-70A9-42B3-A4D7-0107AD674D13}"/>
    <cellStyle name="Output 2 2 4 16" xfId="38218" xr:uid="{405E2A43-2988-4F88-A579-5331C0F0C89B}"/>
    <cellStyle name="Output 2 2 4 16 2" xfId="38219" xr:uid="{AF5B97A2-3C45-420B-95E8-1E9F95E6EE26}"/>
    <cellStyle name="Output 2 2 4 16 2 2" xfId="38220" xr:uid="{A4DA9BE7-C94A-4259-AC46-BCC56D4E2A51}"/>
    <cellStyle name="Output 2 2 4 16 3" xfId="38221" xr:uid="{EBEA0049-D681-4A43-A374-F7BFADD9BFD7}"/>
    <cellStyle name="Output 2 2 4 17" xfId="38222" xr:uid="{3F095592-CC07-458A-A480-1C5EF8A250DE}"/>
    <cellStyle name="Output 2 2 4 17 2" xfId="38223" xr:uid="{F23002BE-4F4E-41FC-BFAB-A8DD2897BB06}"/>
    <cellStyle name="Output 2 2 4 17 2 2" xfId="38224" xr:uid="{6207EF57-8BF2-4FC7-81B7-85215D730115}"/>
    <cellStyle name="Output 2 2 4 17 3" xfId="38225" xr:uid="{2C275BBE-5F82-4E18-8C56-DE8CBBF136C9}"/>
    <cellStyle name="Output 2 2 4 18" xfId="38226" xr:uid="{578E16FD-CF90-40FF-A79C-0CDA9F305F87}"/>
    <cellStyle name="Output 2 2 4 18 2" xfId="38227" xr:uid="{006EE484-99AB-4C49-A7D2-47A0FDC2BB8B}"/>
    <cellStyle name="Output 2 2 4 18 2 2" xfId="38228" xr:uid="{1680D8BF-D057-46AE-965C-6F7BBCFC3E24}"/>
    <cellStyle name="Output 2 2 4 18 3" xfId="38229" xr:uid="{9F836B7A-6AA0-43F5-BCF9-45ABEB8EF315}"/>
    <cellStyle name="Output 2 2 4 19" xfId="38230" xr:uid="{3F65E783-4D57-4F8D-8EA0-6BEA85FBAAC4}"/>
    <cellStyle name="Output 2 2 4 19 2" xfId="38231" xr:uid="{DA96A9A3-D7AF-4E94-923E-5B580CF028CC}"/>
    <cellStyle name="Output 2 2 4 19 2 2" xfId="38232" xr:uid="{62FC172D-7FEE-47D8-A9AA-E7C015FCE517}"/>
    <cellStyle name="Output 2 2 4 19 3" xfId="38233" xr:uid="{1F9A13C0-F500-4599-B008-0568564766EA}"/>
    <cellStyle name="Output 2 2 4 2" xfId="38234" xr:uid="{06430E02-39BE-4D10-8196-A92B3396DD74}"/>
    <cellStyle name="Output 2 2 4 2 10" xfId="38235" xr:uid="{05EFBBA9-78EA-4718-80D8-17816FACBE67}"/>
    <cellStyle name="Output 2 2 4 2 10 2" xfId="38236" xr:uid="{51A0163C-43C7-4D60-9A4D-72B924C20489}"/>
    <cellStyle name="Output 2 2 4 2 10 2 2" xfId="38237" xr:uid="{D26D04A1-D72C-4CD0-B6E7-56A6BEA252E1}"/>
    <cellStyle name="Output 2 2 4 2 10 3" xfId="38238" xr:uid="{8790D26D-51D8-4742-ACF2-36AC7AC2EEC6}"/>
    <cellStyle name="Output 2 2 4 2 11" xfId="38239" xr:uid="{9816D36B-9878-491C-B402-FC8AD85F60C3}"/>
    <cellStyle name="Output 2 2 4 2 11 2" xfId="38240" xr:uid="{F3A5E6C6-E302-4D47-B21B-F584D20C26C7}"/>
    <cellStyle name="Output 2 2 4 2 11 2 2" xfId="38241" xr:uid="{A94D318A-DAEB-486D-801C-4421A5FC599B}"/>
    <cellStyle name="Output 2 2 4 2 11 3" xfId="38242" xr:uid="{BB0AD533-77CC-416F-918E-215F3F7A4DE9}"/>
    <cellStyle name="Output 2 2 4 2 12" xfId="38243" xr:uid="{1FAFFC11-B33F-4CEE-9A8C-2CDEF454C82D}"/>
    <cellStyle name="Output 2 2 4 2 12 2" xfId="38244" xr:uid="{B4AA8481-2124-4D04-9BA4-8E889060DE77}"/>
    <cellStyle name="Output 2 2 4 2 12 2 2" xfId="38245" xr:uid="{30AE0B50-69AD-4BEF-8E35-379F3DB98E39}"/>
    <cellStyle name="Output 2 2 4 2 12 3" xfId="38246" xr:uid="{AAE94B54-A7FA-43F3-8806-F3CFB55AB115}"/>
    <cellStyle name="Output 2 2 4 2 13" xfId="38247" xr:uid="{8093EFF7-129F-41BC-8489-EF8A42C651D2}"/>
    <cellStyle name="Output 2 2 4 2 13 2" xfId="38248" xr:uid="{B0692EC2-5E31-4184-A599-B8AC63B27E49}"/>
    <cellStyle name="Output 2 2 4 2 13 2 2" xfId="38249" xr:uid="{FFBA5441-E45C-4969-B0BD-D9E59C626179}"/>
    <cellStyle name="Output 2 2 4 2 13 3" xfId="38250" xr:uid="{1409DFE3-9C68-4BA3-95EE-57205412DED7}"/>
    <cellStyle name="Output 2 2 4 2 14" xfId="38251" xr:uid="{A0E08947-7862-4083-B5AC-733AA2E6DC78}"/>
    <cellStyle name="Output 2 2 4 2 14 2" xfId="38252" xr:uid="{B80E2CFD-E7C7-4A6C-97CE-7DC9FDFED0FD}"/>
    <cellStyle name="Output 2 2 4 2 14 2 2" xfId="38253" xr:uid="{3B7E5F5E-5B93-481A-B060-738146E53559}"/>
    <cellStyle name="Output 2 2 4 2 14 3" xfId="38254" xr:uid="{44CA16E6-F88A-4739-9987-2D93508DCE59}"/>
    <cellStyle name="Output 2 2 4 2 15" xfId="38255" xr:uid="{64447995-0CE1-4375-8F6F-A45C8D2932C8}"/>
    <cellStyle name="Output 2 2 4 2 15 2" xfId="38256" xr:uid="{C2C3E125-24E4-4333-B7E5-A54A945037EA}"/>
    <cellStyle name="Output 2 2 4 2 15 2 2" xfId="38257" xr:uid="{442E40F1-48C0-4532-AB4B-05FCCF339584}"/>
    <cellStyle name="Output 2 2 4 2 15 3" xfId="38258" xr:uid="{98D1D738-B023-47D0-A342-1613A4F53BDF}"/>
    <cellStyle name="Output 2 2 4 2 16" xfId="38259" xr:uid="{D0C8E584-4769-4E3E-9129-B446AC14D197}"/>
    <cellStyle name="Output 2 2 4 2 16 2" xfId="38260" xr:uid="{371462C0-5739-405C-95C2-7E52EF46430F}"/>
    <cellStyle name="Output 2 2 4 2 16 2 2" xfId="38261" xr:uid="{8549B3DF-0FC8-49DC-99F9-2122A4B79869}"/>
    <cellStyle name="Output 2 2 4 2 16 3" xfId="38262" xr:uid="{3B2EB5CF-3FE6-461C-94F9-1F7E94653811}"/>
    <cellStyle name="Output 2 2 4 2 17" xfId="38263" xr:uid="{4D43E092-B848-49B0-88BD-2438CA3F882C}"/>
    <cellStyle name="Output 2 2 4 2 17 2" xfId="38264" xr:uid="{76E1439F-8F73-444A-B0C4-F06B04423B0B}"/>
    <cellStyle name="Output 2 2 4 2 17 2 2" xfId="38265" xr:uid="{9C7E02D6-1A33-4498-A4DA-56404D8F950D}"/>
    <cellStyle name="Output 2 2 4 2 17 3" xfId="38266" xr:uid="{A8F5E48E-A45E-45D9-89C9-39A30039E3EA}"/>
    <cellStyle name="Output 2 2 4 2 18" xfId="38267" xr:uid="{48044DD8-08B0-4105-B6F5-FA96842761C7}"/>
    <cellStyle name="Output 2 2 4 2 18 2" xfId="38268" xr:uid="{BFEB46E3-2C82-46E0-88C4-96B84A7957D5}"/>
    <cellStyle name="Output 2 2 4 2 18 2 2" xfId="38269" xr:uid="{7039A64E-9076-4D7D-AFC0-A33C55C14F1B}"/>
    <cellStyle name="Output 2 2 4 2 18 3" xfId="38270" xr:uid="{45A06CCD-AB1B-44DB-ABDC-7440BE9157A0}"/>
    <cellStyle name="Output 2 2 4 2 19" xfId="38271" xr:uid="{46F0D1FF-4706-4B2A-A570-0F8F5AD26FAE}"/>
    <cellStyle name="Output 2 2 4 2 19 2" xfId="38272" xr:uid="{C7B37F5F-6651-4CC2-8982-C2025B93267A}"/>
    <cellStyle name="Output 2 2 4 2 19 2 2" xfId="38273" xr:uid="{13FD82ED-72E0-4ABA-ADEC-E63A48A1B97E}"/>
    <cellStyle name="Output 2 2 4 2 19 3" xfId="38274" xr:uid="{D007C470-CB6C-41B2-9D76-1EAEADC33021}"/>
    <cellStyle name="Output 2 2 4 2 2" xfId="38275" xr:uid="{1122AD80-9BAB-4244-BF35-5FE9712A5669}"/>
    <cellStyle name="Output 2 2 4 2 2 2" xfId="38276" xr:uid="{330D8E72-20F5-4CA0-98D3-CC0710BD7DF1}"/>
    <cellStyle name="Output 2 2 4 2 2 2 2" xfId="38277" xr:uid="{FA2E103C-4E2F-4D8C-942B-2288C45196CF}"/>
    <cellStyle name="Output 2 2 4 2 2 3" xfId="38278" xr:uid="{52CEEDDA-D521-4491-B829-31D67507D553}"/>
    <cellStyle name="Output 2 2 4 2 2 4" xfId="38279" xr:uid="{A3E7BD8D-6A29-46A5-8313-3026836AC23C}"/>
    <cellStyle name="Output 2 2 4 2 20" xfId="38280" xr:uid="{E6BDA6A8-10FA-4A40-B06C-C6792B23FFA0}"/>
    <cellStyle name="Output 2 2 4 2 20 2" xfId="38281" xr:uid="{01086764-5612-4C3E-BF8B-A04F064DE98D}"/>
    <cellStyle name="Output 2 2 4 2 20 2 2" xfId="38282" xr:uid="{76E42CF8-01C4-429C-8E59-50909EC002C6}"/>
    <cellStyle name="Output 2 2 4 2 20 3" xfId="38283" xr:uid="{5A40F2DA-C768-46AE-8B04-6D7B9ACF03FB}"/>
    <cellStyle name="Output 2 2 4 2 21" xfId="38284" xr:uid="{BC7305B9-B1D6-4186-96D3-861BC14101A1}"/>
    <cellStyle name="Output 2 2 4 2 21 2" xfId="38285" xr:uid="{BFFA74B4-5008-4B1D-A922-C676E093F234}"/>
    <cellStyle name="Output 2 2 4 2 22" xfId="38286" xr:uid="{D7DB3E77-3AE7-44D5-B471-885D0ECE660B}"/>
    <cellStyle name="Output 2 2 4 2 23" xfId="38287" xr:uid="{A381C427-CBB6-46FF-86C7-55287D93C102}"/>
    <cellStyle name="Output 2 2 4 2 3" xfId="38288" xr:uid="{751CD121-E46A-4BFF-9004-40F3CFDCFF9B}"/>
    <cellStyle name="Output 2 2 4 2 3 2" xfId="38289" xr:uid="{E9E598D3-2658-4A81-A116-A642DD527D1F}"/>
    <cellStyle name="Output 2 2 4 2 3 2 2" xfId="38290" xr:uid="{B70AE0E6-9D90-43EB-8254-63B31E227FEA}"/>
    <cellStyle name="Output 2 2 4 2 3 3" xfId="38291" xr:uid="{2B949F99-C043-4299-BE8B-A2CF84D22091}"/>
    <cellStyle name="Output 2 2 4 2 4" xfId="38292" xr:uid="{D662EB1F-7D60-47D5-9A87-193024C99269}"/>
    <cellStyle name="Output 2 2 4 2 4 2" xfId="38293" xr:uid="{24F260B7-A1B8-4E36-9C81-CBD3C38ECF74}"/>
    <cellStyle name="Output 2 2 4 2 4 2 2" xfId="38294" xr:uid="{C4BDB1BB-69A6-4496-9A85-F3177F534F68}"/>
    <cellStyle name="Output 2 2 4 2 4 3" xfId="38295" xr:uid="{CE61469D-D8B9-48B2-BCB4-18C840019330}"/>
    <cellStyle name="Output 2 2 4 2 5" xfId="38296" xr:uid="{5FCAF687-B789-45C2-8E0E-65E720EB4E97}"/>
    <cellStyle name="Output 2 2 4 2 5 2" xfId="38297" xr:uid="{50A2D86C-9851-4C8F-8568-FDD784FCCCBB}"/>
    <cellStyle name="Output 2 2 4 2 5 2 2" xfId="38298" xr:uid="{26AFB314-608E-4B21-97E6-CD641F94F065}"/>
    <cellStyle name="Output 2 2 4 2 5 3" xfId="38299" xr:uid="{F9142797-A8FB-4F28-9876-6DBBF5573C03}"/>
    <cellStyle name="Output 2 2 4 2 6" xfId="38300" xr:uid="{7F2E5AC9-B814-4A42-B303-0E37886CB3AC}"/>
    <cellStyle name="Output 2 2 4 2 6 2" xfId="38301" xr:uid="{993DAA91-0248-40D6-BFB6-A9157DF3A7CC}"/>
    <cellStyle name="Output 2 2 4 2 6 2 2" xfId="38302" xr:uid="{C7D5B503-CD7C-47D8-BD1C-422F4FA1ED88}"/>
    <cellStyle name="Output 2 2 4 2 6 3" xfId="38303" xr:uid="{C5D739A6-FD5A-4522-B1C4-B3F289FB40EB}"/>
    <cellStyle name="Output 2 2 4 2 7" xfId="38304" xr:uid="{A9A1A5B2-AEA5-4C09-85E6-34ABF53804ED}"/>
    <cellStyle name="Output 2 2 4 2 7 2" xfId="38305" xr:uid="{9BD888B9-60A4-42B7-AC7A-DBFDAB964A1D}"/>
    <cellStyle name="Output 2 2 4 2 7 2 2" xfId="38306" xr:uid="{42B73320-8C64-4D0D-834E-350209BA8731}"/>
    <cellStyle name="Output 2 2 4 2 7 3" xfId="38307" xr:uid="{EF5C7A5F-D797-496C-9696-B8813456D047}"/>
    <cellStyle name="Output 2 2 4 2 8" xfId="38308" xr:uid="{6434D936-C2B1-4AFA-AE78-D2148E28D2AC}"/>
    <cellStyle name="Output 2 2 4 2 8 2" xfId="38309" xr:uid="{7A1CA161-2860-4F1B-B448-FADA7BC394AF}"/>
    <cellStyle name="Output 2 2 4 2 8 2 2" xfId="38310" xr:uid="{BE4E1637-D302-4AC6-9D80-A163BBAAE21E}"/>
    <cellStyle name="Output 2 2 4 2 8 3" xfId="38311" xr:uid="{17C93652-C982-44F9-8FC6-1F22703F11AF}"/>
    <cellStyle name="Output 2 2 4 2 9" xfId="38312" xr:uid="{3E76E389-180B-491F-B8F3-752889746329}"/>
    <cellStyle name="Output 2 2 4 2 9 2" xfId="38313" xr:uid="{71279D4F-A4C6-4CDF-B583-EE46D50C2BEE}"/>
    <cellStyle name="Output 2 2 4 2 9 2 2" xfId="38314" xr:uid="{BD8008DD-DBDE-4DA1-855A-C6AB7BC81B0C}"/>
    <cellStyle name="Output 2 2 4 2 9 3" xfId="38315" xr:uid="{C2BD1005-7EDB-48A8-80F2-BFBF991142BF}"/>
    <cellStyle name="Output 2 2 4 20" xfId="38316" xr:uid="{5347748B-A92B-4FC0-A6DD-582474FDB58E}"/>
    <cellStyle name="Output 2 2 4 20 2" xfId="38317" xr:uid="{4EF2009E-0F13-4E3F-8535-E9736F03D8FB}"/>
    <cellStyle name="Output 2 2 4 20 2 2" xfId="38318" xr:uid="{F5022345-C855-4E54-ADA2-9BCD7AD3A73F}"/>
    <cellStyle name="Output 2 2 4 20 3" xfId="38319" xr:uid="{1CD09EEB-C065-48E3-8553-90EC7EEB53D9}"/>
    <cellStyle name="Output 2 2 4 21" xfId="38320" xr:uid="{177257F8-0ACA-4F5A-A0FA-A4CA734A08E7}"/>
    <cellStyle name="Output 2 2 4 21 2" xfId="38321" xr:uid="{6E9640F4-0ED7-443C-AC51-308787B6485F}"/>
    <cellStyle name="Output 2 2 4 21 2 2" xfId="38322" xr:uid="{55713D44-C564-47AB-B2F2-97C89EF0492A}"/>
    <cellStyle name="Output 2 2 4 21 3" xfId="38323" xr:uid="{95F9EF62-ACED-4143-B79D-347A116600CB}"/>
    <cellStyle name="Output 2 2 4 22" xfId="38324" xr:uid="{C980EA6F-E440-41DF-A43C-634385CB40C0}"/>
    <cellStyle name="Output 2 2 4 22 2" xfId="38325" xr:uid="{8D160710-9B06-4F86-A599-49DE33F56B7D}"/>
    <cellStyle name="Output 2 2 4 23" xfId="38326" xr:uid="{5C206CE3-11E3-4B2D-849C-A6E7C6B3E3EE}"/>
    <cellStyle name="Output 2 2 4 24" xfId="38327" xr:uid="{74BCBAE3-5449-4DC0-978D-B61C79718CCA}"/>
    <cellStyle name="Output 2 2 4 3" xfId="38328" xr:uid="{361AD7E1-1E04-47DE-B756-30F8CD9CDFFB}"/>
    <cellStyle name="Output 2 2 4 3 2" xfId="38329" xr:uid="{F8D81F07-0A7B-4DDC-BB76-AB8EB0C31677}"/>
    <cellStyle name="Output 2 2 4 3 2 2" xfId="38330" xr:uid="{25537B1B-A515-4E7A-8737-C7A54B58700A}"/>
    <cellStyle name="Output 2 2 4 3 3" xfId="38331" xr:uid="{6188F88F-0749-4861-897C-05E19035253B}"/>
    <cellStyle name="Output 2 2 4 3 4" xfId="38332" xr:uid="{E8A80A51-9F2E-4D08-81F0-0E20672F11EE}"/>
    <cellStyle name="Output 2 2 4 4" xfId="38333" xr:uid="{CC132145-A7DF-41C9-8127-A708BBE9DF4E}"/>
    <cellStyle name="Output 2 2 4 4 2" xfId="38334" xr:uid="{F116BC73-129A-4652-86EE-9DE89B6FF4ED}"/>
    <cellStyle name="Output 2 2 4 4 2 2" xfId="38335" xr:uid="{B3E0E6B6-490A-4675-8C83-290E87C7B0F5}"/>
    <cellStyle name="Output 2 2 4 4 3" xfId="38336" xr:uid="{9968EF91-B341-44AC-9AE1-5CB9F7FDB938}"/>
    <cellStyle name="Output 2 2 4 4 4" xfId="38337" xr:uid="{5BD86C5B-2890-4B6E-A269-51DAA113D489}"/>
    <cellStyle name="Output 2 2 4 5" xfId="38338" xr:uid="{C16EA4E7-DA3C-43FA-BE67-E02D59C7FD93}"/>
    <cellStyle name="Output 2 2 4 5 2" xfId="38339" xr:uid="{077532A1-DCC6-488F-A843-B2F152273BC6}"/>
    <cellStyle name="Output 2 2 4 5 2 2" xfId="38340" xr:uid="{D7780908-5F2B-4E3C-828A-673E91A400D0}"/>
    <cellStyle name="Output 2 2 4 5 3" xfId="38341" xr:uid="{FFE8282B-461B-4AF2-AB6C-EBB4573C56C8}"/>
    <cellStyle name="Output 2 2 4 6" xfId="38342" xr:uid="{677B684C-09B2-4A12-9FF3-67F49D2466B3}"/>
    <cellStyle name="Output 2 2 4 6 2" xfId="38343" xr:uid="{E5EBD7A4-740A-4DE8-ACD5-64C75521D7F0}"/>
    <cellStyle name="Output 2 2 4 6 2 2" xfId="38344" xr:uid="{2AE63D7F-40BB-4791-8D9A-89BBF0A52D97}"/>
    <cellStyle name="Output 2 2 4 6 3" xfId="38345" xr:uid="{DF7A01E9-5999-4DB2-B2FF-B0104856204B}"/>
    <cellStyle name="Output 2 2 4 7" xfId="38346" xr:uid="{EF72AC52-6878-4424-B3D4-F22A8EEA6B36}"/>
    <cellStyle name="Output 2 2 4 7 2" xfId="38347" xr:uid="{57B9ADE5-A987-4CFD-B45A-02A99DF6FE00}"/>
    <cellStyle name="Output 2 2 4 7 2 2" xfId="38348" xr:uid="{AEB85F8F-A37A-45AF-82C7-00C864AB6B50}"/>
    <cellStyle name="Output 2 2 4 7 3" xfId="38349" xr:uid="{6BC4BF4C-8FFC-4E52-977D-DA2F56204BE3}"/>
    <cellStyle name="Output 2 2 4 8" xfId="38350" xr:uid="{597B353B-97E0-44C7-8797-5F3E55C808B3}"/>
    <cellStyle name="Output 2 2 4 8 2" xfId="38351" xr:uid="{83A8C30B-9053-4F91-8358-C23EB1D39C87}"/>
    <cellStyle name="Output 2 2 4 8 2 2" xfId="38352" xr:uid="{D041F96A-833D-4C7B-B8A8-7BE83428DA91}"/>
    <cellStyle name="Output 2 2 4 8 3" xfId="38353" xr:uid="{2B1E2347-2AE0-4D50-BFED-9EA17E4C9A18}"/>
    <cellStyle name="Output 2 2 4 9" xfId="38354" xr:uid="{09CB5B8A-16C4-4D1E-A7DF-9A0A4A45A254}"/>
    <cellStyle name="Output 2 2 4 9 2" xfId="38355" xr:uid="{7A2856E0-CF65-46CD-9354-AAC2FA808095}"/>
    <cellStyle name="Output 2 2 4 9 2 2" xfId="38356" xr:uid="{0FE92894-61CE-4BFD-A2CF-5B9BEF3278FA}"/>
    <cellStyle name="Output 2 2 4 9 3" xfId="38357" xr:uid="{9EFCB2B9-A291-4D1E-8958-17777BC585F6}"/>
    <cellStyle name="Output 2 2 5" xfId="38358" xr:uid="{37573324-9703-4D06-A5C8-93A0A13D88CD}"/>
    <cellStyle name="Output 2 2 5 10" xfId="38359" xr:uid="{6E223E97-0C92-4319-9E17-F9C03E18F707}"/>
    <cellStyle name="Output 2 2 5 10 2" xfId="38360" xr:uid="{B1F64456-C104-4FC9-9884-666ED6C3473C}"/>
    <cellStyle name="Output 2 2 5 10 2 2" xfId="38361" xr:uid="{631F0182-2FF9-4E3B-9A60-649347BDF4E4}"/>
    <cellStyle name="Output 2 2 5 10 3" xfId="38362" xr:uid="{7C90759F-0AA7-4FD0-BBCF-E261D365945B}"/>
    <cellStyle name="Output 2 2 5 11" xfId="38363" xr:uid="{87141357-9481-462F-A467-75E8AB1525C1}"/>
    <cellStyle name="Output 2 2 5 11 2" xfId="38364" xr:uid="{5868BEDC-650C-4D12-9051-6412F6E406B2}"/>
    <cellStyle name="Output 2 2 5 11 2 2" xfId="38365" xr:uid="{D3D08C6A-85A4-4B7A-92CC-CEFE1B886FEC}"/>
    <cellStyle name="Output 2 2 5 11 3" xfId="38366" xr:uid="{28423FE7-A68C-494C-A803-D2FC317CACA0}"/>
    <cellStyle name="Output 2 2 5 12" xfId="38367" xr:uid="{276CD333-9420-4D78-AC8C-407BE1920969}"/>
    <cellStyle name="Output 2 2 5 12 2" xfId="38368" xr:uid="{16CF83D5-343E-4BC3-A3D2-A1E884A9CBF5}"/>
    <cellStyle name="Output 2 2 5 12 2 2" xfId="38369" xr:uid="{7110EC59-1E99-4A8A-8A88-A01A6ECCDB84}"/>
    <cellStyle name="Output 2 2 5 12 3" xfId="38370" xr:uid="{A20E997A-D18B-4CF1-B336-43F7F6954396}"/>
    <cellStyle name="Output 2 2 5 13" xfId="38371" xr:uid="{2C5C96BD-7F2E-42DB-A873-0C1F57FA6B45}"/>
    <cellStyle name="Output 2 2 5 13 2" xfId="38372" xr:uid="{5BF11FED-5560-4867-8A43-1BDC00509264}"/>
    <cellStyle name="Output 2 2 5 13 2 2" xfId="38373" xr:uid="{D24B58DE-A913-4901-AD6C-BE9E193AA515}"/>
    <cellStyle name="Output 2 2 5 13 3" xfId="38374" xr:uid="{BBE1561E-CAE6-44A5-88C4-4268F9D8450F}"/>
    <cellStyle name="Output 2 2 5 14" xfId="38375" xr:uid="{F2EF30A7-1660-4ACA-9FBF-CF0D2DCDEA55}"/>
    <cellStyle name="Output 2 2 5 14 2" xfId="38376" xr:uid="{40C18426-F7BE-4686-B95F-158AAF19B277}"/>
    <cellStyle name="Output 2 2 5 14 2 2" xfId="38377" xr:uid="{409E3DFF-E233-4FB4-A3FA-8BF40318CC32}"/>
    <cellStyle name="Output 2 2 5 14 3" xfId="38378" xr:uid="{2AD36DF7-4FAF-4EE4-9D4D-666EE2D1DBEE}"/>
    <cellStyle name="Output 2 2 5 15" xfId="38379" xr:uid="{858A8B9F-DACE-4778-AD3E-C603B23D3AE3}"/>
    <cellStyle name="Output 2 2 5 15 2" xfId="38380" xr:uid="{0B431146-0D80-4B71-99A6-4C5A3865BC58}"/>
    <cellStyle name="Output 2 2 5 15 2 2" xfId="38381" xr:uid="{5FE37758-11D4-498D-BE1D-3FDD6816B3E3}"/>
    <cellStyle name="Output 2 2 5 15 3" xfId="38382" xr:uid="{D604EE7C-F677-45CC-8B3D-5A3BB79374B7}"/>
    <cellStyle name="Output 2 2 5 16" xfId="38383" xr:uid="{85CB34C7-1F44-4980-803D-5D66DD66108B}"/>
    <cellStyle name="Output 2 2 5 16 2" xfId="38384" xr:uid="{4FB15B76-5C24-42A6-B343-54035A06D72A}"/>
    <cellStyle name="Output 2 2 5 16 2 2" xfId="38385" xr:uid="{785C090E-4DF1-4117-8A6D-C7D3FC0BD58D}"/>
    <cellStyle name="Output 2 2 5 16 3" xfId="38386" xr:uid="{0EA2AF92-E6D1-418D-B042-020B64F98793}"/>
    <cellStyle name="Output 2 2 5 17" xfId="38387" xr:uid="{0283480F-9C1B-408A-9921-D57E6E56040D}"/>
    <cellStyle name="Output 2 2 5 17 2" xfId="38388" xr:uid="{D2F51489-9E26-47D9-93EA-60624CF3FFBA}"/>
    <cellStyle name="Output 2 2 5 17 2 2" xfId="38389" xr:uid="{5E0B3A7C-5554-4127-9D04-4109D77ECA4F}"/>
    <cellStyle name="Output 2 2 5 17 3" xfId="38390" xr:uid="{D1F80306-2D83-4C38-B930-D8D0BF714A66}"/>
    <cellStyle name="Output 2 2 5 18" xfId="38391" xr:uid="{5ED5EAD8-0EF2-45F8-8AAF-2881D2CD67D4}"/>
    <cellStyle name="Output 2 2 5 18 2" xfId="38392" xr:uid="{F2DE566A-613D-4598-837F-843FCA79F66C}"/>
    <cellStyle name="Output 2 2 5 18 2 2" xfId="38393" xr:uid="{97B59131-8C67-49B5-AA50-6C20CD09598E}"/>
    <cellStyle name="Output 2 2 5 18 3" xfId="38394" xr:uid="{8FA6593C-0BBE-4C4B-8C20-324D08E0E65B}"/>
    <cellStyle name="Output 2 2 5 19" xfId="38395" xr:uid="{91E01FA2-CD0D-4A28-9E82-1976D62B9107}"/>
    <cellStyle name="Output 2 2 5 19 2" xfId="38396" xr:uid="{8B288D33-27AB-4035-AF8E-4FF3CB83274D}"/>
    <cellStyle name="Output 2 2 5 19 2 2" xfId="38397" xr:uid="{6D1DF17D-8C21-4F89-8BAB-7479892BFD48}"/>
    <cellStyle name="Output 2 2 5 19 3" xfId="38398" xr:uid="{A86CA025-D709-423F-A021-8D9F5070CD53}"/>
    <cellStyle name="Output 2 2 5 2" xfId="38399" xr:uid="{1C805E7F-AFCA-419B-BFE8-12A26711E4E6}"/>
    <cellStyle name="Output 2 2 5 2 2" xfId="38400" xr:uid="{26555121-F769-47F2-985C-DD6B8B76282B}"/>
    <cellStyle name="Output 2 2 5 2 2 2" xfId="38401" xr:uid="{6C8D5594-334C-48DA-86ED-1847A966FB2E}"/>
    <cellStyle name="Output 2 2 5 2 3" xfId="38402" xr:uid="{B2BA83A4-EEE2-4D9F-80B0-F42A5E4E7D7A}"/>
    <cellStyle name="Output 2 2 5 2 4" xfId="38403" xr:uid="{57AA6971-33EF-49E9-A9A3-61FEC37D041E}"/>
    <cellStyle name="Output 2 2 5 20" xfId="38404" xr:uid="{E7EDD883-5B71-4635-9402-B63D2CE4C594}"/>
    <cellStyle name="Output 2 2 5 20 2" xfId="38405" xr:uid="{A469BCED-81B0-4466-91B7-88D3CBC8607C}"/>
    <cellStyle name="Output 2 2 5 20 2 2" xfId="38406" xr:uid="{390F1715-1C0E-43A1-9142-308B4EDD9BE5}"/>
    <cellStyle name="Output 2 2 5 20 3" xfId="38407" xr:uid="{1E2CE0F0-06C2-4AF3-844D-A95DBE47E636}"/>
    <cellStyle name="Output 2 2 5 21" xfId="38408" xr:uid="{A50594F4-F50D-4116-B057-FAD15F1ADCB1}"/>
    <cellStyle name="Output 2 2 5 21 2" xfId="38409" xr:uid="{6F04BF2B-FD55-4E28-A7E7-AFD6449283D9}"/>
    <cellStyle name="Output 2 2 5 22" xfId="38410" xr:uid="{CDAB32C9-3986-43A6-BE4A-FDB389B4DF4A}"/>
    <cellStyle name="Output 2 2 5 23" xfId="38411" xr:uid="{309FA788-66FD-4C09-A073-F285EC3A5D01}"/>
    <cellStyle name="Output 2 2 5 3" xfId="38412" xr:uid="{3159A92E-A0E2-4ABF-9ED4-2D789EB71E07}"/>
    <cellStyle name="Output 2 2 5 3 2" xfId="38413" xr:uid="{022B5B3E-6C79-456D-B089-D8E0C5025B59}"/>
    <cellStyle name="Output 2 2 5 3 2 2" xfId="38414" xr:uid="{60FD7D9E-A846-455B-935B-5C20334D209A}"/>
    <cellStyle name="Output 2 2 5 3 3" xfId="38415" xr:uid="{055B244C-ABC8-4392-B6BA-F59C256020DB}"/>
    <cellStyle name="Output 2 2 5 4" xfId="38416" xr:uid="{3F34020B-B163-49E8-A232-F6839557DF8A}"/>
    <cellStyle name="Output 2 2 5 4 2" xfId="38417" xr:uid="{8703624D-592D-4135-97FA-4E9044A0D78E}"/>
    <cellStyle name="Output 2 2 5 4 2 2" xfId="38418" xr:uid="{AC80EF61-7032-45A7-BF49-3F2499A4AB49}"/>
    <cellStyle name="Output 2 2 5 4 3" xfId="38419" xr:uid="{2C1E0485-4169-48C9-9669-B1CB4F35491D}"/>
    <cellStyle name="Output 2 2 5 5" xfId="38420" xr:uid="{AF85C573-7914-4CE3-8F13-E60812D9D14D}"/>
    <cellStyle name="Output 2 2 5 5 2" xfId="38421" xr:uid="{05AEA240-6E94-42B4-AED6-FAF93FF0F818}"/>
    <cellStyle name="Output 2 2 5 5 2 2" xfId="38422" xr:uid="{309C9F5D-CAE6-4F46-B3F9-C3CCDE19152A}"/>
    <cellStyle name="Output 2 2 5 5 3" xfId="38423" xr:uid="{AFA3A622-6A62-499B-B296-0A560EBF9946}"/>
    <cellStyle name="Output 2 2 5 6" xfId="38424" xr:uid="{1965D971-BEB0-49B6-AAC1-2395B2184CAD}"/>
    <cellStyle name="Output 2 2 5 6 2" xfId="38425" xr:uid="{A12C63DF-C8A8-427C-9C7B-F46BB6272F92}"/>
    <cellStyle name="Output 2 2 5 6 2 2" xfId="38426" xr:uid="{2C3E596B-A561-4FB6-A95B-557DC9C49102}"/>
    <cellStyle name="Output 2 2 5 6 3" xfId="38427" xr:uid="{CB12B7BE-54FB-450F-A940-E244207351A8}"/>
    <cellStyle name="Output 2 2 5 7" xfId="38428" xr:uid="{3CC077CC-E95A-4A5E-91C3-4F7363F90CBD}"/>
    <cellStyle name="Output 2 2 5 7 2" xfId="38429" xr:uid="{309C561C-363B-46F8-AF29-69B3C1AAD779}"/>
    <cellStyle name="Output 2 2 5 7 2 2" xfId="38430" xr:uid="{BB9D9873-3576-4D03-AF04-2B9A13B9EFDD}"/>
    <cellStyle name="Output 2 2 5 7 3" xfId="38431" xr:uid="{FF619F0A-5FA1-4332-92BF-F7A8DE52805D}"/>
    <cellStyle name="Output 2 2 5 8" xfId="38432" xr:uid="{5755DD78-FFAA-489A-9D67-F34B2295785A}"/>
    <cellStyle name="Output 2 2 5 8 2" xfId="38433" xr:uid="{000A6858-3E37-4C32-893E-40E1370F0DF6}"/>
    <cellStyle name="Output 2 2 5 8 2 2" xfId="38434" xr:uid="{F9D1691C-5EDC-47F8-A130-07763D025FB8}"/>
    <cellStyle name="Output 2 2 5 8 3" xfId="38435" xr:uid="{EC821D73-41A4-4FDE-92B6-227C3100C766}"/>
    <cellStyle name="Output 2 2 5 9" xfId="38436" xr:uid="{0956ECFF-CA3B-4D19-B61B-885622859FEA}"/>
    <cellStyle name="Output 2 2 5 9 2" xfId="38437" xr:uid="{A355C2A7-6FBC-46EC-A1A4-B1E23FC54458}"/>
    <cellStyle name="Output 2 2 5 9 2 2" xfId="38438" xr:uid="{A2FAE4B1-5111-40A1-852D-7D61D7114F66}"/>
    <cellStyle name="Output 2 2 5 9 3" xfId="38439" xr:uid="{81123173-2C50-4A7D-8260-5505254BDD03}"/>
    <cellStyle name="Output 2 2 6" xfId="38440" xr:uid="{0549F5FD-41E9-4D46-BE5F-CE2EAD754033}"/>
    <cellStyle name="Output 2 2 6 2" xfId="38441" xr:uid="{6EC18A91-DF0A-4DCA-9A6E-535A4353BB91}"/>
    <cellStyle name="Output 2 2 6 2 2" xfId="38442" xr:uid="{BB48887A-74AC-4D86-9FF9-3CD7D2E69F24}"/>
    <cellStyle name="Output 2 2 6 3" xfId="38443" xr:uid="{8EACBB70-BF84-4E7C-AF1E-934BA943AE84}"/>
    <cellStyle name="Output 2 2 6 4" xfId="38444" xr:uid="{1971DFDD-45B7-479F-A3CD-05526D59A733}"/>
    <cellStyle name="Output 2 2 7" xfId="38445" xr:uid="{56E2B32A-1DC0-4C2E-A7F0-9E8413D3AA6D}"/>
    <cellStyle name="Output 2 2 7 2" xfId="38446" xr:uid="{6103FDC5-2549-44EC-9809-6F155D95AEFD}"/>
    <cellStyle name="Output 2 2 7 2 2" xfId="38447" xr:uid="{B54F423E-A755-4EB0-8846-07DB79CB675A}"/>
    <cellStyle name="Output 2 2 7 3" xfId="38448" xr:uid="{0CB929B5-DB67-41E7-AC08-B28CCA628452}"/>
    <cellStyle name="Output 2 2 8" xfId="38449" xr:uid="{9D186287-5CC5-436D-A9F5-10658EE7007E}"/>
    <cellStyle name="Output 2 2 8 2" xfId="38450" xr:uid="{4040210A-4948-437C-BF07-D533B0B246D1}"/>
    <cellStyle name="Output 2 2 8 2 2" xfId="38451" xr:uid="{C0B94988-4EEA-419E-AFA9-C10006998625}"/>
    <cellStyle name="Output 2 2 8 3" xfId="38452" xr:uid="{9B5CF2F6-4AD3-4270-8695-1247DAF640A2}"/>
    <cellStyle name="Output 2 2 9" xfId="38453" xr:uid="{8B06B983-E36E-47EC-AAA0-F7E6AD647B4B}"/>
    <cellStyle name="Output 2 2 9 2" xfId="38454" xr:uid="{BFD7E365-DE38-4D7F-BA07-DF1DCC130B3C}"/>
    <cellStyle name="Output 2 2 9 2 2" xfId="38455" xr:uid="{F458DC8D-5052-49E9-B44B-A8E4014335E5}"/>
    <cellStyle name="Output 2 2 9 3" xfId="38456" xr:uid="{0E22BE7E-9465-4797-A061-F165778E6730}"/>
    <cellStyle name="Output 2 20" xfId="38457" xr:uid="{1E77B5D1-665A-481D-B4FD-B890389F403A}"/>
    <cellStyle name="Output 2 20 2" xfId="38458" xr:uid="{4634BC8F-2B4F-4230-9623-A943CE4802C1}"/>
    <cellStyle name="Output 2 20 2 2" xfId="38459" xr:uid="{BA2383B5-4CE7-46DF-93CD-5B53ACAD9879}"/>
    <cellStyle name="Output 2 20 3" xfId="38460" xr:uid="{333401C2-A3FF-4AB0-AB5E-3E4DC8AB98E4}"/>
    <cellStyle name="Output 2 21" xfId="38461" xr:uid="{C695497B-22FA-45CB-997A-92476A789F54}"/>
    <cellStyle name="Output 2 21 2" xfId="38462" xr:uid="{8E90131A-8772-4C07-95D1-88A3BEB505D1}"/>
    <cellStyle name="Output 2 21 2 2" xfId="38463" xr:uid="{4BDBAFFB-882D-4759-878B-D594427A8F8D}"/>
    <cellStyle name="Output 2 21 3" xfId="38464" xr:uid="{6D537F4F-05D3-4034-A4DF-C0F44C5FEB66}"/>
    <cellStyle name="Output 2 22" xfId="38465" xr:uid="{E96B619C-DEF2-4E3A-AABD-8E806F5689E0}"/>
    <cellStyle name="Output 2 22 2" xfId="38466" xr:uid="{DE143D13-8FBA-46F0-8B5D-74C30CEBB3E0}"/>
    <cellStyle name="Output 2 23" xfId="38467" xr:uid="{E42DB234-B401-4674-B0CC-EC3DDF5DDED4}"/>
    <cellStyle name="Output 2 24" xfId="38468" xr:uid="{993ED5B5-FBC5-4D33-901B-C91F25D371B6}"/>
    <cellStyle name="Output 2 25" xfId="38469" xr:uid="{9DBCE4DE-38B2-42DA-88A2-D760466A665B}"/>
    <cellStyle name="Output 2 26" xfId="38470" xr:uid="{00269D4E-B844-4100-B7A7-2A0D85704853}"/>
    <cellStyle name="Output 2 27" xfId="38471" xr:uid="{189A6AE9-176A-4907-934E-202FB4BFB6E1}"/>
    <cellStyle name="Output 2 28" xfId="38472" xr:uid="{ADF8BE9B-8566-4E14-9E29-90DA8F96F7FC}"/>
    <cellStyle name="Output 2 29" xfId="38473" xr:uid="{B9AD58DE-D503-40D3-9A1A-3D0958DC3365}"/>
    <cellStyle name="Output 2 3" xfId="38474" xr:uid="{53FBDB04-F9F9-49D2-A3B0-A79F187CE3F2}"/>
    <cellStyle name="Output 2 3 10" xfId="38475" xr:uid="{6667F39D-342F-4517-B653-7B1DD9B989C8}"/>
    <cellStyle name="Output 2 3 10 2" xfId="38476" xr:uid="{CE38C33C-8808-4A63-8FA0-7B6F7B32C01D}"/>
    <cellStyle name="Output 2 3 10 2 2" xfId="38477" xr:uid="{2F7EFB24-B513-41B5-8F7A-F6B154F2A474}"/>
    <cellStyle name="Output 2 3 10 3" xfId="38478" xr:uid="{11327765-ED36-4DC5-A88F-9EC63F2AD7BB}"/>
    <cellStyle name="Output 2 3 11" xfId="38479" xr:uid="{27640AAE-FA7A-438D-A304-D558BAE27692}"/>
    <cellStyle name="Output 2 3 11 2" xfId="38480" xr:uid="{F9D553D2-4B22-4D6F-8F2E-3BE7B2C76EA0}"/>
    <cellStyle name="Output 2 3 11 2 2" xfId="38481" xr:uid="{7B78D011-03D2-4A0C-BBB7-EC79F3EE82F7}"/>
    <cellStyle name="Output 2 3 11 3" xfId="38482" xr:uid="{1F4BADA3-DCDD-46D6-A244-0B8F259FE953}"/>
    <cellStyle name="Output 2 3 12" xfId="38483" xr:uid="{2818F9A8-0D3C-448C-9263-8AA268FAC1FD}"/>
    <cellStyle name="Output 2 3 12 2" xfId="38484" xr:uid="{93CEC57E-8015-460E-AC9C-BAB00AA3E50D}"/>
    <cellStyle name="Output 2 3 12 2 2" xfId="38485" xr:uid="{91F0CB43-A3C1-43E1-9C75-C7D354D61700}"/>
    <cellStyle name="Output 2 3 12 3" xfId="38486" xr:uid="{D4234FCB-F89A-46B7-BBF8-6A34EF4782A5}"/>
    <cellStyle name="Output 2 3 13" xfId="38487" xr:uid="{11E40A7D-B971-4940-BB8E-B64478ED223F}"/>
    <cellStyle name="Output 2 3 13 2" xfId="38488" xr:uid="{DA2CE1C1-A808-4399-83DC-6A1A024D34C2}"/>
    <cellStyle name="Output 2 3 13 2 2" xfId="38489" xr:uid="{23D381C1-69A9-483F-8182-D21E5E92A65A}"/>
    <cellStyle name="Output 2 3 13 3" xfId="38490" xr:uid="{908199EF-2B0D-48E1-B342-814138391FE7}"/>
    <cellStyle name="Output 2 3 14" xfId="38491" xr:uid="{39A36C5C-66F5-49B3-B090-C169094C45FC}"/>
    <cellStyle name="Output 2 3 14 2" xfId="38492" xr:uid="{01381F23-B1E3-48E6-B738-BCEE33CFC485}"/>
    <cellStyle name="Output 2 3 14 2 2" xfId="38493" xr:uid="{5FE43DBA-B809-4A94-9E15-2D4BE2833E8E}"/>
    <cellStyle name="Output 2 3 14 3" xfId="38494" xr:uid="{2A8C6DDC-3BE2-4F8B-9BF1-22351E776026}"/>
    <cellStyle name="Output 2 3 15" xfId="38495" xr:uid="{FDCBA11C-CBB9-432D-A3E7-AF60ED7E5624}"/>
    <cellStyle name="Output 2 3 15 2" xfId="38496" xr:uid="{C492A361-CFA5-4787-8616-03DABBA3CFFC}"/>
    <cellStyle name="Output 2 3 15 2 2" xfId="38497" xr:uid="{8D4D9406-67E2-4052-B24A-8E7605E7F2D6}"/>
    <cellStyle name="Output 2 3 15 3" xfId="38498" xr:uid="{732AB58F-5F28-4E68-B9A2-A3F5F5652A77}"/>
    <cellStyle name="Output 2 3 16" xfId="38499" xr:uid="{B8406918-FD56-46F9-8BE9-B229C9F61332}"/>
    <cellStyle name="Output 2 3 16 2" xfId="38500" xr:uid="{F241672C-D400-451C-8285-68C60AAE0A18}"/>
    <cellStyle name="Output 2 3 16 2 2" xfId="38501" xr:uid="{D8D10FD6-B05B-4A02-A8DD-B831AF11BFD2}"/>
    <cellStyle name="Output 2 3 16 3" xfId="38502" xr:uid="{9D99A473-1C66-476D-B915-0113DE68A882}"/>
    <cellStyle name="Output 2 3 17" xfId="38503" xr:uid="{4F247A29-E5B1-4BEF-AD0A-4FA35DFFABD9}"/>
    <cellStyle name="Output 2 3 17 2" xfId="38504" xr:uid="{83EC35CA-30BE-4F7B-9395-93DAD4CB128F}"/>
    <cellStyle name="Output 2 3 17 2 2" xfId="38505" xr:uid="{99CA26F3-E43C-4415-A935-7DB1E9AAF2F6}"/>
    <cellStyle name="Output 2 3 17 3" xfId="38506" xr:uid="{6CCE0CB0-084C-4CDB-BEB8-21C14AD1501B}"/>
    <cellStyle name="Output 2 3 18" xfId="38507" xr:uid="{A4090DCD-0BD9-407F-98FD-5DE82A795833}"/>
    <cellStyle name="Output 2 3 18 2" xfId="38508" xr:uid="{6995898A-9F5E-4583-84C5-E4DAA69E8F0C}"/>
    <cellStyle name="Output 2 3 19" xfId="38509" xr:uid="{BE99D315-0185-4E2C-816F-E9A825008ADA}"/>
    <cellStyle name="Output 2 3 2" xfId="38510" xr:uid="{7C5A470D-2B4A-4AE7-8FA1-3603A0BB24BB}"/>
    <cellStyle name="Output 2 3 2 10" xfId="38511" xr:uid="{A4BA1431-B8D9-4F2B-A06C-3D44916FB5D5}"/>
    <cellStyle name="Output 2 3 2 10 2" xfId="38512" xr:uid="{A79F5D4E-B25F-4321-A2A2-8453A2180778}"/>
    <cellStyle name="Output 2 3 2 10 2 2" xfId="38513" xr:uid="{F2903BD5-05E7-48C6-8DA6-53067D048E62}"/>
    <cellStyle name="Output 2 3 2 10 3" xfId="38514" xr:uid="{448FF6E3-5542-4AA3-8330-D802EFDAC0DB}"/>
    <cellStyle name="Output 2 3 2 11" xfId="38515" xr:uid="{02B640D1-0AB9-4E7E-8FF8-DB140CE19825}"/>
    <cellStyle name="Output 2 3 2 11 2" xfId="38516" xr:uid="{701F5F16-C4F5-4219-B0EA-D9DF13640223}"/>
    <cellStyle name="Output 2 3 2 11 2 2" xfId="38517" xr:uid="{A9722C52-CD76-46CE-8465-9DA5535E6343}"/>
    <cellStyle name="Output 2 3 2 11 3" xfId="38518" xr:uid="{013ED6A4-8F50-4DF2-825F-B5D032D2857A}"/>
    <cellStyle name="Output 2 3 2 12" xfId="38519" xr:uid="{DB3A3E44-ECE5-41C2-9D1B-C442173B8A50}"/>
    <cellStyle name="Output 2 3 2 12 2" xfId="38520" xr:uid="{22244DFF-7B08-48D8-B51E-5D9A06DD2995}"/>
    <cellStyle name="Output 2 3 2 12 2 2" xfId="38521" xr:uid="{0794B2A2-A79E-48D6-807A-AB82576C5E09}"/>
    <cellStyle name="Output 2 3 2 12 3" xfId="38522" xr:uid="{40F873A7-9FD9-4471-87D9-68809359ED2E}"/>
    <cellStyle name="Output 2 3 2 13" xfId="38523" xr:uid="{0D993943-A09F-463D-8CDE-7EC86647C296}"/>
    <cellStyle name="Output 2 3 2 13 2" xfId="38524" xr:uid="{EEA30FCA-3F47-40D9-AAB8-5F676C5BCE51}"/>
    <cellStyle name="Output 2 3 2 13 2 2" xfId="38525" xr:uid="{16FA5B1F-B5F1-449B-9386-9A201BB34AE4}"/>
    <cellStyle name="Output 2 3 2 13 3" xfId="38526" xr:uid="{5F75A26E-A18A-4064-BC38-8148456B46AA}"/>
    <cellStyle name="Output 2 3 2 14" xfId="38527" xr:uid="{52A9BA45-7BEB-43AB-A161-CE1B001CB8BE}"/>
    <cellStyle name="Output 2 3 2 14 2" xfId="38528" xr:uid="{DC4559B8-A33E-4C26-9466-22EFDEB3DD69}"/>
    <cellStyle name="Output 2 3 2 14 2 2" xfId="38529" xr:uid="{B5085FA7-44F9-4183-986C-7D1D3DE1C040}"/>
    <cellStyle name="Output 2 3 2 14 3" xfId="38530" xr:uid="{464A1303-EBF7-43FE-A758-7B2971522EA4}"/>
    <cellStyle name="Output 2 3 2 15" xfId="38531" xr:uid="{A9B2DB11-B00A-412D-961D-496C4602B1EF}"/>
    <cellStyle name="Output 2 3 2 15 2" xfId="38532" xr:uid="{51474A2D-0424-4AFE-8EC0-D74A569B3EEC}"/>
    <cellStyle name="Output 2 3 2 15 2 2" xfId="38533" xr:uid="{C53668F3-DEAE-4A9C-B084-DF7C1B7715C3}"/>
    <cellStyle name="Output 2 3 2 15 3" xfId="38534" xr:uid="{C6C033E0-B079-4A97-93DF-D427EFA6FEF1}"/>
    <cellStyle name="Output 2 3 2 16" xfId="38535" xr:uid="{AED6CBFD-D52A-46BC-863F-18A17C47BAC6}"/>
    <cellStyle name="Output 2 3 2 16 2" xfId="38536" xr:uid="{6E7491B0-43E4-4DD2-8B7B-5979395409EC}"/>
    <cellStyle name="Output 2 3 2 16 2 2" xfId="38537" xr:uid="{090C7921-572A-40CD-8A62-B5A15790FB83}"/>
    <cellStyle name="Output 2 3 2 16 3" xfId="38538" xr:uid="{2177DC24-342D-4B34-8A55-5BE2B742DA7E}"/>
    <cellStyle name="Output 2 3 2 17" xfId="38539" xr:uid="{C1CF96CB-BEEC-4147-950D-CB8BD604C21A}"/>
    <cellStyle name="Output 2 3 2 17 2" xfId="38540" xr:uid="{B4FCDCA2-7DBC-4C6D-A0BA-A04A141F45AE}"/>
    <cellStyle name="Output 2 3 2 17 2 2" xfId="38541" xr:uid="{3DC18D16-E949-4479-8389-662AD60EDDBD}"/>
    <cellStyle name="Output 2 3 2 17 3" xfId="38542" xr:uid="{910BA56B-3445-4E6D-A22B-C02212580CC3}"/>
    <cellStyle name="Output 2 3 2 18" xfId="38543" xr:uid="{876E9D16-37A6-4506-B501-0B5CE441DDAC}"/>
    <cellStyle name="Output 2 3 2 18 2" xfId="38544" xr:uid="{E30E581F-B7E9-47FF-BE97-D06018264823}"/>
    <cellStyle name="Output 2 3 2 18 2 2" xfId="38545" xr:uid="{C000BED3-CFAA-4CC1-8A03-82202AAF3036}"/>
    <cellStyle name="Output 2 3 2 18 3" xfId="38546" xr:uid="{06CB0E8C-A18D-4605-AC64-8411822F112A}"/>
    <cellStyle name="Output 2 3 2 19" xfId="38547" xr:uid="{DE8F6FEB-D760-479C-8CB0-4197FD29E2BC}"/>
    <cellStyle name="Output 2 3 2 19 2" xfId="38548" xr:uid="{1C37A413-F9A8-4AC2-9D11-8D775DB5E144}"/>
    <cellStyle name="Output 2 3 2 19 2 2" xfId="38549" xr:uid="{D0F7CB25-5D66-438B-B4FB-35E536B4C9CA}"/>
    <cellStyle name="Output 2 3 2 19 3" xfId="38550" xr:uid="{8A3AC591-5464-4F6F-9CEB-42CABC62567E}"/>
    <cellStyle name="Output 2 3 2 2" xfId="38551" xr:uid="{12E5EC14-52D5-4607-83D9-263FC8749199}"/>
    <cellStyle name="Output 2 3 2 2 2" xfId="38552" xr:uid="{E46AF562-C52F-4F98-B88E-3AE9ACCC5374}"/>
    <cellStyle name="Output 2 3 2 2 2 2" xfId="38553" xr:uid="{032FB689-7E38-4F9F-BD25-F28F3EDBBB0C}"/>
    <cellStyle name="Output 2 3 2 2 2 2 2" xfId="38554" xr:uid="{86F00991-29DA-470E-9DF5-9831F4596D14}"/>
    <cellStyle name="Output 2 3 2 2 2 3" xfId="38555" xr:uid="{32669CF8-9535-433E-B6BE-61996EBBFF0F}"/>
    <cellStyle name="Output 2 3 2 2 2 4" xfId="38556" xr:uid="{BA9795E2-2F94-4A64-B35B-AE4D87347D7D}"/>
    <cellStyle name="Output 2 3 2 2 3" xfId="38557" xr:uid="{4D04F6FB-9E43-49E2-8EF7-030341E9D14A}"/>
    <cellStyle name="Output 2 3 2 2 3 2" xfId="38558" xr:uid="{38AD9735-EE69-4DF6-BCDC-2E70CE48AB35}"/>
    <cellStyle name="Output 2 3 2 2 4" xfId="38559" xr:uid="{42D438A4-7E02-41E2-B4BB-6804A3291063}"/>
    <cellStyle name="Output 2 3 2 2 5" xfId="38560" xr:uid="{B1E79B7F-8B4D-4B79-BDD6-C7357F0F55B9}"/>
    <cellStyle name="Output 2 3 2 20" xfId="38561" xr:uid="{6DD54ADC-6618-460C-877A-670DA23ECC25}"/>
    <cellStyle name="Output 2 3 2 20 2" xfId="38562" xr:uid="{45AC82B5-8CEE-4413-A6DB-DE8975F33A1E}"/>
    <cellStyle name="Output 2 3 2 20 2 2" xfId="38563" xr:uid="{F6277AFA-8222-4512-AA00-09B0CF021215}"/>
    <cellStyle name="Output 2 3 2 20 3" xfId="38564" xr:uid="{62871F27-D3F2-454E-B081-2D18204D0C7B}"/>
    <cellStyle name="Output 2 3 2 21" xfId="38565" xr:uid="{5E3F30FC-7CE3-4E60-9CE9-0BF8D25FCCF5}"/>
    <cellStyle name="Output 2 3 2 21 2" xfId="38566" xr:uid="{7B2088BB-B647-4E06-99C2-73230272BFA1}"/>
    <cellStyle name="Output 2 3 2 22" xfId="38567" xr:uid="{8912BB81-C2C8-41B8-A39C-376DA54290E4}"/>
    <cellStyle name="Output 2 3 2 23" xfId="38568" xr:uid="{B67B2B08-9158-4DF8-AFCB-65AC1A4AB19A}"/>
    <cellStyle name="Output 2 3 2 3" xfId="38569" xr:uid="{4AAF25B4-A793-4183-B7C2-68E4EBD2F6BC}"/>
    <cellStyle name="Output 2 3 2 3 2" xfId="38570" xr:uid="{0C01140C-9CDD-480A-BEEA-E36A4BC9D360}"/>
    <cellStyle name="Output 2 3 2 3 2 2" xfId="38571" xr:uid="{70D9852C-E24C-4879-8078-F7E6160A6D76}"/>
    <cellStyle name="Output 2 3 2 3 2 3" xfId="38572" xr:uid="{291157C7-9A1C-4315-94BD-48DE11346A9F}"/>
    <cellStyle name="Output 2 3 2 3 3" xfId="38573" xr:uid="{876FF9DF-EE74-4475-A76C-6DB989CCD715}"/>
    <cellStyle name="Output 2 3 2 3 3 2" xfId="38574" xr:uid="{4789BBB6-6FDA-4D01-B68C-CABE08F4E2A1}"/>
    <cellStyle name="Output 2 3 2 3 4" xfId="38575" xr:uid="{DE508BBA-D16F-4BC4-9BB8-4F1FC8988CE8}"/>
    <cellStyle name="Output 2 3 2 4" xfId="38576" xr:uid="{BB2A7734-8AB2-42CE-B380-4301BCBC1B62}"/>
    <cellStyle name="Output 2 3 2 4 2" xfId="38577" xr:uid="{DF766B9E-CDF6-44C6-B318-0BC0123618AB}"/>
    <cellStyle name="Output 2 3 2 4 2 2" xfId="38578" xr:uid="{6CB16788-18FE-4169-857B-127E276A6D55}"/>
    <cellStyle name="Output 2 3 2 4 3" xfId="38579" xr:uid="{B2AD40DF-2DDF-4264-B986-7651F3ACC2AC}"/>
    <cellStyle name="Output 2 3 2 4 4" xfId="38580" xr:uid="{28B86FEF-8505-489C-8654-D5C46F9EA02D}"/>
    <cellStyle name="Output 2 3 2 5" xfId="38581" xr:uid="{8D03C2CA-13ED-45B7-978D-A1E307B3223D}"/>
    <cellStyle name="Output 2 3 2 5 2" xfId="38582" xr:uid="{08447176-FFFD-42A5-9CD5-8803C0DDEDC0}"/>
    <cellStyle name="Output 2 3 2 5 2 2" xfId="38583" xr:uid="{B6AECCD5-2398-405C-BD8F-8CE3FA67579C}"/>
    <cellStyle name="Output 2 3 2 5 3" xfId="38584" xr:uid="{ED732C31-EF7A-4FDC-8665-559019F8B692}"/>
    <cellStyle name="Output 2 3 2 5 4" xfId="38585" xr:uid="{57BC4DE1-9756-4655-9BF4-2A515609E04A}"/>
    <cellStyle name="Output 2 3 2 6" xfId="38586" xr:uid="{6CEC771E-61E9-4D04-B299-8123422402A4}"/>
    <cellStyle name="Output 2 3 2 6 2" xfId="38587" xr:uid="{42722DA6-5F31-47BE-9EA7-499E06FA1408}"/>
    <cellStyle name="Output 2 3 2 6 2 2" xfId="38588" xr:uid="{5A113C48-516A-478F-8943-F20E286F78F4}"/>
    <cellStyle name="Output 2 3 2 6 3" xfId="38589" xr:uid="{30D886C5-C102-4704-9C2E-B77B171DAA29}"/>
    <cellStyle name="Output 2 3 2 7" xfId="38590" xr:uid="{5975229F-55A0-41D3-AF14-29D00CFA2BEF}"/>
    <cellStyle name="Output 2 3 2 7 2" xfId="38591" xr:uid="{8AE8B020-56FD-4AE9-8CBE-22944E7A732D}"/>
    <cellStyle name="Output 2 3 2 7 2 2" xfId="38592" xr:uid="{93E294EB-335A-41C7-9754-F1C239A2437D}"/>
    <cellStyle name="Output 2 3 2 7 3" xfId="38593" xr:uid="{C505477F-7763-4847-9A05-7106CDCF9AD8}"/>
    <cellStyle name="Output 2 3 2 8" xfId="38594" xr:uid="{D8125DB2-837D-4AA6-BA2C-F7E2F4BF9DC5}"/>
    <cellStyle name="Output 2 3 2 8 2" xfId="38595" xr:uid="{A71AF01A-6036-4442-B169-8E8718B9E6B2}"/>
    <cellStyle name="Output 2 3 2 8 2 2" xfId="38596" xr:uid="{BBB1FFBE-DCF8-4D97-9527-2A2EA82F473E}"/>
    <cellStyle name="Output 2 3 2 8 3" xfId="38597" xr:uid="{423D1C25-8AA3-4AAB-9B63-9490CF4EEC56}"/>
    <cellStyle name="Output 2 3 2 9" xfId="38598" xr:uid="{48C4585C-5E33-4BF8-AC38-A62C6CAC2E4C}"/>
    <cellStyle name="Output 2 3 2 9 2" xfId="38599" xr:uid="{639018A4-C055-4C81-B8AD-7D025F8B3131}"/>
    <cellStyle name="Output 2 3 2 9 2 2" xfId="38600" xr:uid="{233623E4-F703-4320-9723-F7176C718D8C}"/>
    <cellStyle name="Output 2 3 2 9 3" xfId="38601" xr:uid="{0FEF9EDA-C9CD-4364-8A40-62487433AE22}"/>
    <cellStyle name="Output 2 3 20" xfId="38602" xr:uid="{20EB1D65-1076-4047-8F36-28908EE5E72B}"/>
    <cellStyle name="Output 2 3 3" xfId="38603" xr:uid="{903C13DE-703E-426B-A02D-3326F7105644}"/>
    <cellStyle name="Output 2 3 3 2" xfId="38604" xr:uid="{9CCFA142-BD00-4D4C-94C4-0822D88DA1A9}"/>
    <cellStyle name="Output 2 3 3 2 2" xfId="38605" xr:uid="{738BE9AF-4E70-421B-9EC8-CBBD7DE93835}"/>
    <cellStyle name="Output 2 3 3 2 2 2" xfId="38606" xr:uid="{D7AA1D43-C3CA-45F1-BE01-8109258355B8}"/>
    <cellStyle name="Output 2 3 3 2 3" xfId="38607" xr:uid="{B2ADD2F8-A166-45C2-8F21-F44F6370CA87}"/>
    <cellStyle name="Output 2 3 3 2 4" xfId="38608" xr:uid="{8D647C18-65EA-42A4-896C-AAC553320895}"/>
    <cellStyle name="Output 2 3 3 3" xfId="38609" xr:uid="{0EE1A692-281A-4EBA-88C2-26579E681E35}"/>
    <cellStyle name="Output 2 3 3 3 2" xfId="38610" xr:uid="{713EA473-120D-404B-83BA-C0D144B48897}"/>
    <cellStyle name="Output 2 3 3 4" xfId="38611" xr:uid="{2FE8069C-D4AE-4530-A12F-4B804355D5F4}"/>
    <cellStyle name="Output 2 3 3 5" xfId="38612" xr:uid="{6DD43760-6AD0-4DBB-8D6E-28D6183DEA8F}"/>
    <cellStyle name="Output 2 3 4" xfId="38613" xr:uid="{5B9D36E0-61C3-40CB-8477-E75D1D4DF023}"/>
    <cellStyle name="Output 2 3 4 2" xfId="38614" xr:uid="{ECDED85B-4828-4F18-BA1D-B03FE178165F}"/>
    <cellStyle name="Output 2 3 4 2 2" xfId="38615" xr:uid="{89E559CB-F5AE-4A3A-B8C9-2F07D865FE9C}"/>
    <cellStyle name="Output 2 3 4 2 3" xfId="38616" xr:uid="{70E8A9E2-7BAE-4036-A104-2F01E1479F09}"/>
    <cellStyle name="Output 2 3 4 3" xfId="38617" xr:uid="{EF402D6E-D1D6-4120-8869-B7D7C69E59C0}"/>
    <cellStyle name="Output 2 3 4 3 2" xfId="38618" xr:uid="{2F41C616-B4EB-4153-A770-1D132C99BD33}"/>
    <cellStyle name="Output 2 3 4 4" xfId="38619" xr:uid="{F9D40269-5858-473A-AEEB-62F8D22242AD}"/>
    <cellStyle name="Output 2 3 5" xfId="38620" xr:uid="{F06FB7E0-0FE9-450A-A0F2-7B8185A8571C}"/>
    <cellStyle name="Output 2 3 5 2" xfId="38621" xr:uid="{72F810BE-9609-415F-8686-0340BD25CD6C}"/>
    <cellStyle name="Output 2 3 5 2 2" xfId="38622" xr:uid="{FEDD5FE4-89DA-4C8B-A0A4-91C317C37B4A}"/>
    <cellStyle name="Output 2 3 5 2 3" xfId="38623" xr:uid="{536D9A1B-1432-41A9-B76A-DFE4CEA31229}"/>
    <cellStyle name="Output 2 3 5 3" xfId="38624" xr:uid="{B6CEB7AC-CF27-4384-8CAC-A8EE429CCA6B}"/>
    <cellStyle name="Output 2 3 5 4" xfId="38625" xr:uid="{3489D2DF-FBCC-4610-8910-D6E36735F647}"/>
    <cellStyle name="Output 2 3 6" xfId="38626" xr:uid="{C6BFAE45-E94D-4FA7-A704-B8619709572F}"/>
    <cellStyle name="Output 2 3 6 2" xfId="38627" xr:uid="{238905CA-85F1-4611-AEEB-79920874A314}"/>
    <cellStyle name="Output 2 3 6 2 2" xfId="38628" xr:uid="{5823763A-56D4-40D3-AC30-191064336E12}"/>
    <cellStyle name="Output 2 3 6 3" xfId="38629" xr:uid="{FEDF7F11-DF64-46C7-98C3-0698A7F07955}"/>
    <cellStyle name="Output 2 3 6 4" xfId="38630" xr:uid="{47570111-7271-4DCD-8FC6-A0F1DDA21900}"/>
    <cellStyle name="Output 2 3 7" xfId="38631" xr:uid="{7E5BB84C-4538-4081-AD39-E16A4207B52A}"/>
    <cellStyle name="Output 2 3 7 2" xfId="38632" xr:uid="{46EDB6AE-55C3-4911-96FF-418656499CA6}"/>
    <cellStyle name="Output 2 3 7 2 2" xfId="38633" xr:uid="{86808BFF-E017-4FE7-87EE-FBA6FC3B65C5}"/>
    <cellStyle name="Output 2 3 7 3" xfId="38634" xr:uid="{A0A93391-4DC3-419D-9ECD-2016B2F9A88C}"/>
    <cellStyle name="Output 2 3 8" xfId="38635" xr:uid="{9D943C96-4CD1-4823-9958-1668728E5D0D}"/>
    <cellStyle name="Output 2 3 8 2" xfId="38636" xr:uid="{6FD3A113-408C-49E9-A685-72A6E1D19C2A}"/>
    <cellStyle name="Output 2 3 8 2 2" xfId="38637" xr:uid="{1EE3DE53-F711-49A6-BDD4-F92C3AEA18A9}"/>
    <cellStyle name="Output 2 3 8 3" xfId="38638" xr:uid="{1B241657-1CF8-449F-A821-A8FDD10CCB73}"/>
    <cellStyle name="Output 2 3 9" xfId="38639" xr:uid="{715CC7D6-4B5F-46E6-81DE-7FD428D57F11}"/>
    <cellStyle name="Output 2 3 9 2" xfId="38640" xr:uid="{E80C94C0-FA53-4D9A-AC63-C0BF83F100A0}"/>
    <cellStyle name="Output 2 3 9 2 2" xfId="38641" xr:uid="{C90E3654-BFD9-4E64-BBBE-E470BAD69C9A}"/>
    <cellStyle name="Output 2 3 9 3" xfId="38642" xr:uid="{B895A79E-CEC9-4C80-B738-511AC9931078}"/>
    <cellStyle name="Output 2 4" xfId="38643" xr:uid="{B3294AAF-693D-4C00-8E45-02508D96C9D9}"/>
    <cellStyle name="Output 2 4 10" xfId="38644" xr:uid="{A73FC6DF-4363-4733-B9C0-9C51880C3BCE}"/>
    <cellStyle name="Output 2 4 10 2" xfId="38645" xr:uid="{DD083F02-DBFB-4222-A2DD-BC3DD6129A61}"/>
    <cellStyle name="Output 2 4 10 2 2" xfId="38646" xr:uid="{2560CDD5-4E0A-4178-9F5F-C3C79411007C}"/>
    <cellStyle name="Output 2 4 10 3" xfId="38647" xr:uid="{10FA6209-1A30-44CC-A52A-4EF183A0E16C}"/>
    <cellStyle name="Output 2 4 11" xfId="38648" xr:uid="{E46FCD4C-D3E2-41B6-9E14-D3A266478862}"/>
    <cellStyle name="Output 2 4 11 2" xfId="38649" xr:uid="{BDB1E1C8-D952-4D8F-8D97-81EC6187BE2B}"/>
    <cellStyle name="Output 2 4 11 2 2" xfId="38650" xr:uid="{945469BD-2CD8-4560-9E5C-C728A4A82DE9}"/>
    <cellStyle name="Output 2 4 11 3" xfId="38651" xr:uid="{1F24FDEF-6FD9-4D0D-B797-ECA85ADB91BB}"/>
    <cellStyle name="Output 2 4 12" xfId="38652" xr:uid="{C72D2BCF-F5D6-4E26-92B2-0C9CCF487926}"/>
    <cellStyle name="Output 2 4 12 2" xfId="38653" xr:uid="{E658DA4B-D737-4CF4-AA1C-0F6F70B10918}"/>
    <cellStyle name="Output 2 4 12 2 2" xfId="38654" xr:uid="{38AB8B71-D80A-46C0-ABC6-01EAC15BE154}"/>
    <cellStyle name="Output 2 4 12 3" xfId="38655" xr:uid="{1A6DA9E7-94EA-419D-AD36-5E276514966E}"/>
    <cellStyle name="Output 2 4 13" xfId="38656" xr:uid="{F219E2B8-2C60-4C95-A24E-7F011BA6055A}"/>
    <cellStyle name="Output 2 4 13 2" xfId="38657" xr:uid="{A6C7177C-703B-429A-8824-4C75FE88E168}"/>
    <cellStyle name="Output 2 4 13 2 2" xfId="38658" xr:uid="{6E8E2F64-DF21-4FF3-8055-0FA32D8E7F9C}"/>
    <cellStyle name="Output 2 4 13 3" xfId="38659" xr:uid="{3A9CF1AD-8BED-452C-8628-730E613D661E}"/>
    <cellStyle name="Output 2 4 14" xfId="38660" xr:uid="{39D542D2-66F8-413E-914D-6A743EF4779D}"/>
    <cellStyle name="Output 2 4 14 2" xfId="38661" xr:uid="{F990D42F-43D9-48D2-8F83-098DA37F1D55}"/>
    <cellStyle name="Output 2 4 14 2 2" xfId="38662" xr:uid="{8A60AB30-52AB-48A2-BF66-12BE1F25D113}"/>
    <cellStyle name="Output 2 4 14 3" xfId="38663" xr:uid="{30DF247A-8F00-4414-9B5C-B41B82F2E611}"/>
    <cellStyle name="Output 2 4 15" xfId="38664" xr:uid="{390F342A-6884-4F23-A32D-BBF00BB9BEAE}"/>
    <cellStyle name="Output 2 4 15 2" xfId="38665" xr:uid="{730CECC0-E1B5-4A31-A361-5379961E067E}"/>
    <cellStyle name="Output 2 4 15 2 2" xfId="38666" xr:uid="{7F0B151F-9B60-4C0C-AF3D-C328704D3D19}"/>
    <cellStyle name="Output 2 4 15 3" xfId="38667" xr:uid="{E2D9C74E-2CE8-48C4-AE36-82593FDA8913}"/>
    <cellStyle name="Output 2 4 16" xfId="38668" xr:uid="{CF370CCC-AF2E-4FB2-959E-3C80CE924FA7}"/>
    <cellStyle name="Output 2 4 16 2" xfId="38669" xr:uid="{E53EAF3B-7D71-4FA1-8078-1E353224D36C}"/>
    <cellStyle name="Output 2 4 16 2 2" xfId="38670" xr:uid="{9DC3A7D5-DA84-47F0-AAC5-6DCD7C6C7C85}"/>
    <cellStyle name="Output 2 4 16 3" xfId="38671" xr:uid="{9EAFC523-D904-4A1F-A39E-376E2E524CF5}"/>
    <cellStyle name="Output 2 4 17" xfId="38672" xr:uid="{10F282E2-9EF2-4AE3-9098-24AA4328AAC8}"/>
    <cellStyle name="Output 2 4 17 2" xfId="38673" xr:uid="{0D51552E-25FB-4822-85AD-F1D7B273FB06}"/>
    <cellStyle name="Output 2 4 17 2 2" xfId="38674" xr:uid="{EC8B9493-49EA-46ED-8057-08272FC1542C}"/>
    <cellStyle name="Output 2 4 17 3" xfId="38675" xr:uid="{BB0D47EF-C548-4306-8232-EA4A9C7EEBB2}"/>
    <cellStyle name="Output 2 4 18" xfId="38676" xr:uid="{65E63A75-F23C-493F-BF5F-FD04BF4B39CF}"/>
    <cellStyle name="Output 2 4 18 2" xfId="38677" xr:uid="{C60C1ED2-8B77-47FC-BB48-40632F0FF8FA}"/>
    <cellStyle name="Output 2 4 19" xfId="38678" xr:uid="{66400120-AEFB-4D52-BE22-FAB5C1164D77}"/>
    <cellStyle name="Output 2 4 2" xfId="38679" xr:uid="{29934A27-F50E-4606-AC0F-773FB76476ED}"/>
    <cellStyle name="Output 2 4 2 10" xfId="38680" xr:uid="{4BCCACE4-5DFC-4DF4-8E94-1027DB64A35F}"/>
    <cellStyle name="Output 2 4 2 10 2" xfId="38681" xr:uid="{D6AE9D97-48CC-46C9-8699-9CD1741E1B17}"/>
    <cellStyle name="Output 2 4 2 10 2 2" xfId="38682" xr:uid="{78E4EE98-8315-41D5-BC47-699CA5CEA85B}"/>
    <cellStyle name="Output 2 4 2 10 3" xfId="38683" xr:uid="{0DCD029A-A3C1-441B-BF1C-F90BEA012E52}"/>
    <cellStyle name="Output 2 4 2 11" xfId="38684" xr:uid="{362F3350-1ED3-4BF7-9039-56947EAE88F1}"/>
    <cellStyle name="Output 2 4 2 11 2" xfId="38685" xr:uid="{775A7E66-E063-4268-AA3C-EB4816D5FFA7}"/>
    <cellStyle name="Output 2 4 2 11 2 2" xfId="38686" xr:uid="{554B3E29-6FD2-4FF3-B0EF-C250FC562204}"/>
    <cellStyle name="Output 2 4 2 11 3" xfId="38687" xr:uid="{563D9A37-7B9A-458A-8145-9099DC1DACAA}"/>
    <cellStyle name="Output 2 4 2 12" xfId="38688" xr:uid="{AD35C3CE-AAA1-48E1-B031-515CEB829320}"/>
    <cellStyle name="Output 2 4 2 12 2" xfId="38689" xr:uid="{20C4AFFF-379F-4698-B29C-56A5959D20F0}"/>
    <cellStyle name="Output 2 4 2 12 2 2" xfId="38690" xr:uid="{BDC02956-1457-41B8-83EA-5AD9309BF69B}"/>
    <cellStyle name="Output 2 4 2 12 3" xfId="38691" xr:uid="{B668046C-FD1A-4C36-A8FE-86C250F35E32}"/>
    <cellStyle name="Output 2 4 2 13" xfId="38692" xr:uid="{EA2C0423-1D08-49E6-8EAC-629A332E4A53}"/>
    <cellStyle name="Output 2 4 2 13 2" xfId="38693" xr:uid="{D434A6D4-20A4-4E6F-8E1E-BE6FB19215B9}"/>
    <cellStyle name="Output 2 4 2 13 2 2" xfId="38694" xr:uid="{C61156E0-8FCB-4145-ACF8-423FBF089ED3}"/>
    <cellStyle name="Output 2 4 2 13 3" xfId="38695" xr:uid="{6FC5DFA1-F4BE-4027-B08E-621A1E4F9BEC}"/>
    <cellStyle name="Output 2 4 2 14" xfId="38696" xr:uid="{9BBE1A99-CCA6-4ECF-8E4D-1D4B536B9A33}"/>
    <cellStyle name="Output 2 4 2 14 2" xfId="38697" xr:uid="{06D9ADC2-7613-4C34-BBB0-A6BD61AEEF48}"/>
    <cellStyle name="Output 2 4 2 14 2 2" xfId="38698" xr:uid="{B46B0431-D7A0-4162-BD8B-C2058F0237F8}"/>
    <cellStyle name="Output 2 4 2 14 3" xfId="38699" xr:uid="{9F0D293D-2CE6-4557-8BBD-61CE2B78027B}"/>
    <cellStyle name="Output 2 4 2 15" xfId="38700" xr:uid="{E204EEB8-CD7D-4243-9BB8-41CAC9436121}"/>
    <cellStyle name="Output 2 4 2 15 2" xfId="38701" xr:uid="{F3A95E25-2989-42F3-BB88-CCF9BFBB805C}"/>
    <cellStyle name="Output 2 4 2 15 2 2" xfId="38702" xr:uid="{1445A1A2-7A45-4C45-BA9B-26CD846DF059}"/>
    <cellStyle name="Output 2 4 2 15 3" xfId="38703" xr:uid="{AF84C8C1-C54A-4F9C-9832-7EF1E937155B}"/>
    <cellStyle name="Output 2 4 2 16" xfId="38704" xr:uid="{7650E0A5-7192-4839-B849-A62CE8ED1D01}"/>
    <cellStyle name="Output 2 4 2 16 2" xfId="38705" xr:uid="{4642867D-7E79-4B96-A47B-DADD887DC5AC}"/>
    <cellStyle name="Output 2 4 2 16 2 2" xfId="38706" xr:uid="{0CEAD139-7356-4BFA-8E58-8ABE361ECD02}"/>
    <cellStyle name="Output 2 4 2 16 3" xfId="38707" xr:uid="{DD3A0810-15A4-4D62-8926-6766A7D9211D}"/>
    <cellStyle name="Output 2 4 2 17" xfId="38708" xr:uid="{2C1B0FCD-1100-4E9D-B788-92C40EEF2D5E}"/>
    <cellStyle name="Output 2 4 2 17 2" xfId="38709" xr:uid="{BB3426C5-FF2D-458B-AA05-30ED292D21AA}"/>
    <cellStyle name="Output 2 4 2 17 2 2" xfId="38710" xr:uid="{B8D11B90-41BE-461F-B4AB-1C65D750D54A}"/>
    <cellStyle name="Output 2 4 2 17 3" xfId="38711" xr:uid="{1BAC270B-B967-4D61-97F2-A1E57FA34F9C}"/>
    <cellStyle name="Output 2 4 2 18" xfId="38712" xr:uid="{7124CEBE-B8D4-4FC6-8A70-6A00EFB17F45}"/>
    <cellStyle name="Output 2 4 2 18 2" xfId="38713" xr:uid="{B8B3785A-4A34-406C-81CE-659BC19BE19C}"/>
    <cellStyle name="Output 2 4 2 18 2 2" xfId="38714" xr:uid="{7F8B166B-70B8-4B62-9DDB-A3A49AB49480}"/>
    <cellStyle name="Output 2 4 2 18 3" xfId="38715" xr:uid="{D96E02C6-F05A-4C8A-94A0-A23DB36D4386}"/>
    <cellStyle name="Output 2 4 2 19" xfId="38716" xr:uid="{B73A277A-5D1B-4A2E-A9A3-7C1807D28FA1}"/>
    <cellStyle name="Output 2 4 2 19 2" xfId="38717" xr:uid="{5AF826BF-E42F-4A7A-8BDD-BFC7D2D25481}"/>
    <cellStyle name="Output 2 4 2 19 2 2" xfId="38718" xr:uid="{8FABBD4C-45BA-4452-9799-821C65F7ED9C}"/>
    <cellStyle name="Output 2 4 2 19 3" xfId="38719" xr:uid="{C02E64CA-8423-4A1B-9F0B-6AF0110D62EE}"/>
    <cellStyle name="Output 2 4 2 2" xfId="38720" xr:uid="{4E6ACF51-ECC1-4B5F-9F58-8E6D1B1B4A3F}"/>
    <cellStyle name="Output 2 4 2 2 2" xfId="38721" xr:uid="{197388A0-EA89-479A-A2B0-F4577DEA4C3F}"/>
    <cellStyle name="Output 2 4 2 2 2 2" xfId="38722" xr:uid="{3F32CC74-6B79-4858-AD77-32A570E718D6}"/>
    <cellStyle name="Output 2 4 2 2 2 2 2" xfId="38723" xr:uid="{9066AF24-9149-4E16-ACE8-9C2F31F210F0}"/>
    <cellStyle name="Output 2 4 2 2 2 3" xfId="38724" xr:uid="{AA8D8780-0D3A-4F2E-9DF4-185CDE567D83}"/>
    <cellStyle name="Output 2 4 2 2 2 4" xfId="38725" xr:uid="{C6973F15-800A-4900-A6A6-1C5D82F6F56F}"/>
    <cellStyle name="Output 2 4 2 2 3" xfId="38726" xr:uid="{2F3155F1-D06B-4553-9165-1DF808FCC169}"/>
    <cellStyle name="Output 2 4 2 2 3 2" xfId="38727" xr:uid="{CECBFC64-B74C-4855-A78E-4EF8BB651DEA}"/>
    <cellStyle name="Output 2 4 2 2 4" xfId="38728" xr:uid="{BAA40FD4-C040-4E2D-9434-E3F94F3BC42F}"/>
    <cellStyle name="Output 2 4 2 2 5" xfId="38729" xr:uid="{3BFC4B96-94B1-49D6-81F3-B87D09BF1A4F}"/>
    <cellStyle name="Output 2 4 2 20" xfId="38730" xr:uid="{A180D1A0-FF0E-418D-8A38-F8F3C774C0DC}"/>
    <cellStyle name="Output 2 4 2 20 2" xfId="38731" xr:uid="{8BD8D7FE-9D1D-417E-9C42-17F4C5A85614}"/>
    <cellStyle name="Output 2 4 2 20 2 2" xfId="38732" xr:uid="{77D1D42B-7972-45A1-B9B8-07A0CBC977B8}"/>
    <cellStyle name="Output 2 4 2 20 3" xfId="38733" xr:uid="{9A39B346-1B36-4BF9-9ACB-B5D146F13353}"/>
    <cellStyle name="Output 2 4 2 21" xfId="38734" xr:uid="{33827BED-6EAA-4939-B30B-74CD8C14957F}"/>
    <cellStyle name="Output 2 4 2 21 2" xfId="38735" xr:uid="{F2AFBB96-346E-45AB-ABE0-08153522D088}"/>
    <cellStyle name="Output 2 4 2 22" xfId="38736" xr:uid="{F3BBA816-8F97-4553-BB5B-DCA206D81626}"/>
    <cellStyle name="Output 2 4 2 23" xfId="38737" xr:uid="{54045CB8-873F-49E0-BE77-10DF47AAD91A}"/>
    <cellStyle name="Output 2 4 2 3" xfId="38738" xr:uid="{7E75F6C2-5F38-4A28-AD66-ECCE0B3E1ECE}"/>
    <cellStyle name="Output 2 4 2 3 2" xfId="38739" xr:uid="{CEEFC30B-D233-49A5-8F1A-2149D15446B8}"/>
    <cellStyle name="Output 2 4 2 3 2 2" xfId="38740" xr:uid="{CD7D44AB-61A2-4EF3-B1D7-BEFC16475C07}"/>
    <cellStyle name="Output 2 4 2 3 2 3" xfId="38741" xr:uid="{FA8BEDA6-8E36-4531-AFEA-C56393119BD7}"/>
    <cellStyle name="Output 2 4 2 3 3" xfId="38742" xr:uid="{35939CE6-1EEE-491D-85E8-9C05DD9BB973}"/>
    <cellStyle name="Output 2 4 2 3 3 2" xfId="38743" xr:uid="{2AB74199-CC96-4E80-9FBC-ED9587B32208}"/>
    <cellStyle name="Output 2 4 2 3 4" xfId="38744" xr:uid="{26C1347E-B08D-4C7F-AD02-76A22174D4F0}"/>
    <cellStyle name="Output 2 4 2 4" xfId="38745" xr:uid="{15DAD39A-CD96-4C42-948C-4E4DE0560A77}"/>
    <cellStyle name="Output 2 4 2 4 2" xfId="38746" xr:uid="{30328AE5-29E5-4437-BE5F-E1A5B5181115}"/>
    <cellStyle name="Output 2 4 2 4 2 2" xfId="38747" xr:uid="{89C7F037-358A-4942-B4FA-FC650F17FB3F}"/>
    <cellStyle name="Output 2 4 2 4 3" xfId="38748" xr:uid="{3E8275C8-596C-49FE-9F4F-B80E96F3888F}"/>
    <cellStyle name="Output 2 4 2 4 4" xfId="38749" xr:uid="{DBC2B50F-A869-4D3A-A74D-F976C3B38D1B}"/>
    <cellStyle name="Output 2 4 2 5" xfId="38750" xr:uid="{881DB971-CA60-474A-A135-1EB267706A9E}"/>
    <cellStyle name="Output 2 4 2 5 2" xfId="38751" xr:uid="{491CE4D0-AB1F-418A-A96C-9D2461615F79}"/>
    <cellStyle name="Output 2 4 2 5 2 2" xfId="38752" xr:uid="{C46206DE-7BDF-4C4C-98C3-03C628F8CB12}"/>
    <cellStyle name="Output 2 4 2 5 3" xfId="38753" xr:uid="{CE78DA11-28FD-4E4B-A5C8-DC2D348C4E92}"/>
    <cellStyle name="Output 2 4 2 5 4" xfId="38754" xr:uid="{7DD54794-C425-451B-A6E3-F5EB4FCBA1A2}"/>
    <cellStyle name="Output 2 4 2 6" xfId="38755" xr:uid="{1755A36A-153B-4418-9F2A-FFBEC1757BE9}"/>
    <cellStyle name="Output 2 4 2 6 2" xfId="38756" xr:uid="{EB4B3C50-DD4A-4516-81CF-68D13F6C0BAB}"/>
    <cellStyle name="Output 2 4 2 6 2 2" xfId="38757" xr:uid="{F65DD161-A2A1-42CE-9213-BBE1E842BD33}"/>
    <cellStyle name="Output 2 4 2 6 3" xfId="38758" xr:uid="{61F32511-F260-4AA3-A932-1D3D0377F17F}"/>
    <cellStyle name="Output 2 4 2 7" xfId="38759" xr:uid="{A972B280-12E2-43B0-A127-9A54785BCE8B}"/>
    <cellStyle name="Output 2 4 2 7 2" xfId="38760" xr:uid="{44472A9C-EBEB-4DB0-A187-94A743723ED0}"/>
    <cellStyle name="Output 2 4 2 7 2 2" xfId="38761" xr:uid="{D2F0E3EC-F9A8-4ED8-A207-5348AF0FDD5B}"/>
    <cellStyle name="Output 2 4 2 7 3" xfId="38762" xr:uid="{2FC55E8A-734F-4541-A60F-86701789CED6}"/>
    <cellStyle name="Output 2 4 2 8" xfId="38763" xr:uid="{FDE4E1D6-D7C3-4012-A162-1221FE3A0B1B}"/>
    <cellStyle name="Output 2 4 2 8 2" xfId="38764" xr:uid="{1ACD4CC9-CE44-4FE2-858F-B440AB1E1005}"/>
    <cellStyle name="Output 2 4 2 8 2 2" xfId="38765" xr:uid="{EA58739B-6124-407D-B979-A3E7E8AF9D3A}"/>
    <cellStyle name="Output 2 4 2 8 3" xfId="38766" xr:uid="{A424E6A3-1F04-4D93-ADAA-63AD8A505B58}"/>
    <cellStyle name="Output 2 4 2 9" xfId="38767" xr:uid="{EEE30BED-BBCC-44F4-97AD-7CFBFE199C0A}"/>
    <cellStyle name="Output 2 4 2 9 2" xfId="38768" xr:uid="{8E2D3BAB-DF53-49D5-8840-D8623BDECF8F}"/>
    <cellStyle name="Output 2 4 2 9 2 2" xfId="38769" xr:uid="{C1EA1D5F-284C-4038-8B61-C9DC6A1D4020}"/>
    <cellStyle name="Output 2 4 2 9 3" xfId="38770" xr:uid="{A128AAB8-2C85-4C2E-B1AF-458AEDA2BDC5}"/>
    <cellStyle name="Output 2 4 20" xfId="38771" xr:uid="{A0354CC4-A487-47FD-BB97-16FCEABE072A}"/>
    <cellStyle name="Output 2 4 3" xfId="38772" xr:uid="{DF5AD290-B00D-437D-8A3E-C6E356DB9375}"/>
    <cellStyle name="Output 2 4 3 2" xfId="38773" xr:uid="{2ED0BCEA-BD4C-45E2-A670-D020F86F0B4E}"/>
    <cellStyle name="Output 2 4 3 2 2" xfId="38774" xr:uid="{EA109D9E-C064-440C-BD83-7614CBCA9BA4}"/>
    <cellStyle name="Output 2 4 3 2 2 2" xfId="38775" xr:uid="{2E8B0965-3EC9-4A3E-B883-B93649BC96C2}"/>
    <cellStyle name="Output 2 4 3 2 3" xfId="38776" xr:uid="{5875E0FA-C88A-4048-A825-E240398C067A}"/>
    <cellStyle name="Output 2 4 3 2 4" xfId="38777" xr:uid="{B684B67E-ACD0-4156-9900-B08AB291FC5E}"/>
    <cellStyle name="Output 2 4 3 3" xfId="38778" xr:uid="{CE9D944F-5D43-49E5-AFD9-CD56F1F46CD2}"/>
    <cellStyle name="Output 2 4 3 3 2" xfId="38779" xr:uid="{281017C9-FD69-4E54-84F9-AB1BA354648D}"/>
    <cellStyle name="Output 2 4 3 4" xfId="38780" xr:uid="{3246B135-7233-4238-936A-A02448F2817F}"/>
    <cellStyle name="Output 2 4 3 5" xfId="38781" xr:uid="{E476CF3B-7CF7-4E2A-8DDD-273422DE1EF2}"/>
    <cellStyle name="Output 2 4 4" xfId="38782" xr:uid="{10FC315B-7490-4CD6-A16C-9996D0359BA7}"/>
    <cellStyle name="Output 2 4 4 2" xfId="38783" xr:uid="{DB75AA41-3F65-44C0-8C1F-7DD3411D7D2E}"/>
    <cellStyle name="Output 2 4 4 2 2" xfId="38784" xr:uid="{E68A6A3D-7FBB-4FEF-B57E-B0E02F2844CE}"/>
    <cellStyle name="Output 2 4 4 2 3" xfId="38785" xr:uid="{CCBFDE55-5A41-4F1A-A67C-27764A45BA68}"/>
    <cellStyle name="Output 2 4 4 3" xfId="38786" xr:uid="{B8DBA9F6-270E-401A-A017-0C0E40BA3A9D}"/>
    <cellStyle name="Output 2 4 4 3 2" xfId="38787" xr:uid="{05E49A93-A474-4D0A-BB99-1D36ABFBC3A2}"/>
    <cellStyle name="Output 2 4 4 4" xfId="38788" xr:uid="{656C742B-6613-411D-A6F7-DBD08A11DCD1}"/>
    <cellStyle name="Output 2 4 5" xfId="38789" xr:uid="{2F908277-B21B-4E9C-A545-4082C19C8ED3}"/>
    <cellStyle name="Output 2 4 5 2" xfId="38790" xr:uid="{DBBE88CA-9ABF-47B4-8D49-4FEC1986D18C}"/>
    <cellStyle name="Output 2 4 5 2 2" xfId="38791" xr:uid="{742A5103-6E99-4903-992E-B03B04FEC57B}"/>
    <cellStyle name="Output 2 4 5 2 3" xfId="38792" xr:uid="{E428527A-3F4F-4DD2-B3D4-7DED5C68C9CB}"/>
    <cellStyle name="Output 2 4 5 3" xfId="38793" xr:uid="{EABA0363-D949-4AE5-8EF8-75729BE5216B}"/>
    <cellStyle name="Output 2 4 5 4" xfId="38794" xr:uid="{939D2C79-5EB9-4AA3-A350-3806FE6E7E1F}"/>
    <cellStyle name="Output 2 4 6" xfId="38795" xr:uid="{8D9D596D-AAB3-4DB5-BAB5-99075136DA1F}"/>
    <cellStyle name="Output 2 4 6 2" xfId="38796" xr:uid="{2146909B-7E91-4892-8905-EEBD60E20637}"/>
    <cellStyle name="Output 2 4 6 2 2" xfId="38797" xr:uid="{F4B272D5-BCF5-446F-8D3C-FAF32A98D540}"/>
    <cellStyle name="Output 2 4 6 3" xfId="38798" xr:uid="{389D82CF-8F70-4B9D-9F9E-24BFBA95FF26}"/>
    <cellStyle name="Output 2 4 6 4" xfId="38799" xr:uid="{7F4AE4D8-4029-4FCC-80B0-262856607385}"/>
    <cellStyle name="Output 2 4 7" xfId="38800" xr:uid="{45DA5A79-9CC8-48CF-B88C-2362B495FF90}"/>
    <cellStyle name="Output 2 4 7 2" xfId="38801" xr:uid="{389154CA-227A-4C42-9CC9-9E92C5898A2B}"/>
    <cellStyle name="Output 2 4 7 2 2" xfId="38802" xr:uid="{D27EFED9-DB41-4B13-B3D9-0FBD3A7BFEAC}"/>
    <cellStyle name="Output 2 4 7 3" xfId="38803" xr:uid="{F2CAFB08-D276-475B-BD09-08AC3C779306}"/>
    <cellStyle name="Output 2 4 8" xfId="38804" xr:uid="{8AA212A8-4D0A-4EB3-AAF8-464E2A6ABA4B}"/>
    <cellStyle name="Output 2 4 8 2" xfId="38805" xr:uid="{B61A7C7B-13C4-4584-9555-9564A26759A3}"/>
    <cellStyle name="Output 2 4 8 2 2" xfId="38806" xr:uid="{6045554F-0F59-4B91-A49D-6D59C0702007}"/>
    <cellStyle name="Output 2 4 8 3" xfId="38807" xr:uid="{A79D6E7D-277D-4487-BF50-D63E783EBC83}"/>
    <cellStyle name="Output 2 4 9" xfId="38808" xr:uid="{E031D4E6-E951-4D1E-BB26-29BE918218C6}"/>
    <cellStyle name="Output 2 4 9 2" xfId="38809" xr:uid="{3DF73309-1972-40CF-A55F-DBA2A06BD240}"/>
    <cellStyle name="Output 2 4 9 2 2" xfId="38810" xr:uid="{E0A9FA38-9BA5-4C6F-93EC-089ACE23A315}"/>
    <cellStyle name="Output 2 4 9 3" xfId="38811" xr:uid="{7EE296F2-507B-4082-827C-3057CDB418BA}"/>
    <cellStyle name="Output 2 5" xfId="38812" xr:uid="{1C24ABE7-2E04-4332-BBF1-375AB4305806}"/>
    <cellStyle name="Output 2 5 10" xfId="38813" xr:uid="{0598AF81-0CF1-4430-A9A2-E0F5AE50FEC1}"/>
    <cellStyle name="Output 2 5 10 2" xfId="38814" xr:uid="{02E0475E-4E4E-4D7C-A27A-EB0D6D593B13}"/>
    <cellStyle name="Output 2 5 10 2 2" xfId="38815" xr:uid="{B61C0179-CA2E-4E9E-851A-71C86076B884}"/>
    <cellStyle name="Output 2 5 10 3" xfId="38816" xr:uid="{FBC48E21-4E64-450E-841F-A1972DF6028B}"/>
    <cellStyle name="Output 2 5 11" xfId="38817" xr:uid="{7D0A20B4-E517-44DF-8FC8-B39DA33285BB}"/>
    <cellStyle name="Output 2 5 11 2" xfId="38818" xr:uid="{DC93088B-CC25-498C-9A07-6AD284008425}"/>
    <cellStyle name="Output 2 5 11 2 2" xfId="38819" xr:uid="{04AFECED-B7DA-4818-B394-E988D44119CD}"/>
    <cellStyle name="Output 2 5 11 3" xfId="38820" xr:uid="{0387B78A-E6EC-4AC1-9AD5-1B93150998EB}"/>
    <cellStyle name="Output 2 5 12" xfId="38821" xr:uid="{12D63307-BD67-4DDF-A520-4DC09764988B}"/>
    <cellStyle name="Output 2 5 12 2" xfId="38822" xr:uid="{FBA20CE7-7633-4CCC-A803-79BBEF89CB35}"/>
    <cellStyle name="Output 2 5 12 2 2" xfId="38823" xr:uid="{0AD71C4C-A839-423F-8F5B-77EA68D65D6B}"/>
    <cellStyle name="Output 2 5 12 3" xfId="38824" xr:uid="{54011245-132A-4211-86EC-422E1F51390F}"/>
    <cellStyle name="Output 2 5 13" xfId="38825" xr:uid="{05E24579-761D-44BA-8C91-A66A17B0248E}"/>
    <cellStyle name="Output 2 5 13 2" xfId="38826" xr:uid="{41FD11F6-50BD-4981-890B-796961A5339D}"/>
    <cellStyle name="Output 2 5 13 2 2" xfId="38827" xr:uid="{0409824D-14B5-45E2-957D-125B47E5BCCE}"/>
    <cellStyle name="Output 2 5 13 3" xfId="38828" xr:uid="{691838AA-1BCF-4444-B038-F26E1857081D}"/>
    <cellStyle name="Output 2 5 14" xfId="38829" xr:uid="{7C1762A5-3403-4169-8CD1-F3896A705475}"/>
    <cellStyle name="Output 2 5 14 2" xfId="38830" xr:uid="{D1921A0B-9E03-4B36-8CB3-59CA1D6AF3FF}"/>
    <cellStyle name="Output 2 5 14 2 2" xfId="38831" xr:uid="{DF5F008C-2EA7-4204-A8C2-CAFF8DCFAE25}"/>
    <cellStyle name="Output 2 5 14 3" xfId="38832" xr:uid="{41DF9577-9C19-4736-93E9-B6849070BED7}"/>
    <cellStyle name="Output 2 5 15" xfId="38833" xr:uid="{E23573C4-F6F1-48E1-9E25-7726B6BCA3D9}"/>
    <cellStyle name="Output 2 5 15 2" xfId="38834" xr:uid="{73524773-D01E-4C19-881D-A0163BBA65A0}"/>
    <cellStyle name="Output 2 5 15 2 2" xfId="38835" xr:uid="{BAB5C65A-807D-4483-A675-99CEAC091184}"/>
    <cellStyle name="Output 2 5 15 3" xfId="38836" xr:uid="{55E305E1-C64E-4E29-A247-02785E8D5DA9}"/>
    <cellStyle name="Output 2 5 16" xfId="38837" xr:uid="{FCF52FCB-C223-4591-A18D-A4F8A28BCC98}"/>
    <cellStyle name="Output 2 5 16 2" xfId="38838" xr:uid="{1EA8E049-0872-473F-A5E6-AA7D268210FD}"/>
    <cellStyle name="Output 2 5 16 2 2" xfId="38839" xr:uid="{58A3CE41-2D4F-4D1E-BFC7-D599839A0176}"/>
    <cellStyle name="Output 2 5 16 3" xfId="38840" xr:uid="{375A1847-D58C-45C5-981D-4AAA64718010}"/>
    <cellStyle name="Output 2 5 17" xfId="38841" xr:uid="{D182D16B-9B7C-4BA9-B7DC-679AAFAE6152}"/>
    <cellStyle name="Output 2 5 17 2" xfId="38842" xr:uid="{6CF6CA8B-51D7-460E-9179-2CB1E5F11CAE}"/>
    <cellStyle name="Output 2 5 17 2 2" xfId="38843" xr:uid="{12841C1D-FB26-41BA-96C1-CE9985F94435}"/>
    <cellStyle name="Output 2 5 17 3" xfId="38844" xr:uid="{92F115EE-A12A-47E7-9D6E-802AFCE4DE1D}"/>
    <cellStyle name="Output 2 5 18" xfId="38845" xr:uid="{1FEC0F84-4D23-4CF5-8295-3E90B24E49FA}"/>
    <cellStyle name="Output 2 5 18 2" xfId="38846" xr:uid="{C0E3EE2F-BDB8-4B9D-92F3-6504E5A30506}"/>
    <cellStyle name="Output 2 5 18 2 2" xfId="38847" xr:uid="{0F7DB403-A64D-45CB-A5CD-4FBF9065BD4F}"/>
    <cellStyle name="Output 2 5 18 3" xfId="38848" xr:uid="{F6433990-CEE4-41DB-A917-A5B5040EA740}"/>
    <cellStyle name="Output 2 5 19" xfId="38849" xr:uid="{DFADDB94-1EE5-448B-A2DE-514F1E8DCE88}"/>
    <cellStyle name="Output 2 5 19 2" xfId="38850" xr:uid="{694013CC-C3BA-4E2F-ADDF-831CCA2DA475}"/>
    <cellStyle name="Output 2 5 19 2 2" xfId="38851" xr:uid="{DEB9A7ED-35A3-47A4-8E13-30A803AEC064}"/>
    <cellStyle name="Output 2 5 19 3" xfId="38852" xr:uid="{4BC4344F-3892-4C77-A7C0-D2C7908E780E}"/>
    <cellStyle name="Output 2 5 2" xfId="38853" xr:uid="{B7400425-7D20-4CC4-8D1D-46AABAA43C87}"/>
    <cellStyle name="Output 2 5 2 10" xfId="38854" xr:uid="{90ECF31C-0E8D-40F4-B21D-6FA5C42DD350}"/>
    <cellStyle name="Output 2 5 2 10 2" xfId="38855" xr:uid="{F5AB6B59-8691-424D-9A26-6FC2DF201605}"/>
    <cellStyle name="Output 2 5 2 10 2 2" xfId="38856" xr:uid="{0569A012-6785-4FA9-8D28-EFD68BAB1051}"/>
    <cellStyle name="Output 2 5 2 10 3" xfId="38857" xr:uid="{8C9D2535-B581-4F5A-AD31-34E02033A7C1}"/>
    <cellStyle name="Output 2 5 2 11" xfId="38858" xr:uid="{FB1CA78E-E139-4989-A876-99DD8CE41D36}"/>
    <cellStyle name="Output 2 5 2 11 2" xfId="38859" xr:uid="{87671A28-A1A0-4841-BB1B-8BB1470313CE}"/>
    <cellStyle name="Output 2 5 2 11 2 2" xfId="38860" xr:uid="{B5AE32B9-75CB-423E-B60E-CC06077924EF}"/>
    <cellStyle name="Output 2 5 2 11 3" xfId="38861" xr:uid="{B5355EDF-7C08-4C14-9735-82698AE22612}"/>
    <cellStyle name="Output 2 5 2 12" xfId="38862" xr:uid="{36C11858-EE74-48D6-8276-98EC5543DB9E}"/>
    <cellStyle name="Output 2 5 2 12 2" xfId="38863" xr:uid="{91D397C5-94AB-45ED-83C0-C5BF3D484430}"/>
    <cellStyle name="Output 2 5 2 12 2 2" xfId="38864" xr:uid="{E413D8FA-986F-4B38-BA5D-4A1525342380}"/>
    <cellStyle name="Output 2 5 2 12 3" xfId="38865" xr:uid="{D3080CC5-EDC6-4DAE-8654-896B0B1C7DE4}"/>
    <cellStyle name="Output 2 5 2 13" xfId="38866" xr:uid="{8593D090-B560-4A40-B786-65C0FD213882}"/>
    <cellStyle name="Output 2 5 2 13 2" xfId="38867" xr:uid="{F68B4718-4CEA-4B35-A5CC-7E447097CEA0}"/>
    <cellStyle name="Output 2 5 2 13 2 2" xfId="38868" xr:uid="{C553EB26-1731-442B-A4B3-8A56A3FE8B74}"/>
    <cellStyle name="Output 2 5 2 13 3" xfId="38869" xr:uid="{76461C95-766A-4C6D-B7D8-77080C7FFD8D}"/>
    <cellStyle name="Output 2 5 2 14" xfId="38870" xr:uid="{9215AB00-1409-4539-BE53-F947DD138343}"/>
    <cellStyle name="Output 2 5 2 14 2" xfId="38871" xr:uid="{31D79FEC-A80F-49D6-A769-00820C2D095C}"/>
    <cellStyle name="Output 2 5 2 14 2 2" xfId="38872" xr:uid="{11548C4A-23E9-4D7C-A811-26DA71FABD4F}"/>
    <cellStyle name="Output 2 5 2 14 3" xfId="38873" xr:uid="{71B96E8A-7672-4B4E-B520-AD94F3AF5316}"/>
    <cellStyle name="Output 2 5 2 15" xfId="38874" xr:uid="{FC5D819B-BEBD-42C8-B609-702F07D36BED}"/>
    <cellStyle name="Output 2 5 2 15 2" xfId="38875" xr:uid="{26291F8D-9AEB-4330-8561-D20334E15F01}"/>
    <cellStyle name="Output 2 5 2 15 2 2" xfId="38876" xr:uid="{544E2C8E-E33E-48C9-A71E-CF8502E9ADF2}"/>
    <cellStyle name="Output 2 5 2 15 3" xfId="38877" xr:uid="{C89DFA1D-C2D3-4B22-9EB4-D89627CAE72B}"/>
    <cellStyle name="Output 2 5 2 16" xfId="38878" xr:uid="{00F40AB7-65B4-4177-B3D7-05BCF21945A0}"/>
    <cellStyle name="Output 2 5 2 16 2" xfId="38879" xr:uid="{DB3D4F47-8FF3-437A-A47B-43ECBCFF956B}"/>
    <cellStyle name="Output 2 5 2 16 2 2" xfId="38880" xr:uid="{1CD5BD1F-E628-4903-85CC-AABE3C4861B2}"/>
    <cellStyle name="Output 2 5 2 16 3" xfId="38881" xr:uid="{6E0D9E37-56EB-48AF-9203-C0FDA0413AED}"/>
    <cellStyle name="Output 2 5 2 17" xfId="38882" xr:uid="{918F51A1-F505-4C7F-9BC5-28760825792E}"/>
    <cellStyle name="Output 2 5 2 17 2" xfId="38883" xr:uid="{B6ED6EEC-263C-45E1-9FEF-EE75C7AAAEE4}"/>
    <cellStyle name="Output 2 5 2 17 2 2" xfId="38884" xr:uid="{A43FF728-80F5-4D93-AD30-1FF925B5C65C}"/>
    <cellStyle name="Output 2 5 2 17 3" xfId="38885" xr:uid="{DEFF9782-725C-4E50-8DA6-91BC2E4B0BF7}"/>
    <cellStyle name="Output 2 5 2 18" xfId="38886" xr:uid="{74E99136-0AF6-4D75-BCC3-87F1A8EA3E08}"/>
    <cellStyle name="Output 2 5 2 18 2" xfId="38887" xr:uid="{1C58DA36-6B7A-40C3-A148-B94222525E6F}"/>
    <cellStyle name="Output 2 5 2 18 2 2" xfId="38888" xr:uid="{2FE41BB4-55EF-4B37-9049-E50625C99BCB}"/>
    <cellStyle name="Output 2 5 2 18 3" xfId="38889" xr:uid="{69FE41A2-12FC-4FAF-B2B8-7EE06CF7F881}"/>
    <cellStyle name="Output 2 5 2 19" xfId="38890" xr:uid="{10F8E69E-8DE0-4664-8026-F593B28D3536}"/>
    <cellStyle name="Output 2 5 2 19 2" xfId="38891" xr:uid="{31E253F3-302B-4793-A330-A02AC45F483C}"/>
    <cellStyle name="Output 2 5 2 19 2 2" xfId="38892" xr:uid="{82C7331D-6D52-4CC3-987A-67A372D89832}"/>
    <cellStyle name="Output 2 5 2 19 3" xfId="38893" xr:uid="{9AB9325F-0F77-4C7C-AC7E-D0A0E7DA1FAB}"/>
    <cellStyle name="Output 2 5 2 2" xfId="38894" xr:uid="{23D34004-4227-49AC-BF15-ECAB242C7A66}"/>
    <cellStyle name="Output 2 5 2 2 2" xfId="38895" xr:uid="{E5516ADD-F68B-490B-A575-EF30AA0CCCEE}"/>
    <cellStyle name="Output 2 5 2 2 2 2" xfId="38896" xr:uid="{687DC588-B87F-4BCD-A642-0E7FEBC979F7}"/>
    <cellStyle name="Output 2 5 2 2 2 3" xfId="38897" xr:uid="{90D286B5-E50D-4C3F-8D1F-38FC726CC44D}"/>
    <cellStyle name="Output 2 5 2 2 3" xfId="38898" xr:uid="{59DA7A53-CD75-43D3-BA79-E266B9199C41}"/>
    <cellStyle name="Output 2 5 2 2 3 2" xfId="38899" xr:uid="{D372DE31-A5B1-4FEC-9911-6724B39D65EC}"/>
    <cellStyle name="Output 2 5 2 2 4" xfId="38900" xr:uid="{4399D264-3CD9-472F-B361-E1E15A57EE94}"/>
    <cellStyle name="Output 2 5 2 20" xfId="38901" xr:uid="{AB09A27E-8446-48C8-B601-15404DB9C127}"/>
    <cellStyle name="Output 2 5 2 20 2" xfId="38902" xr:uid="{C8400097-7B60-4A97-B012-8CAB06441603}"/>
    <cellStyle name="Output 2 5 2 20 2 2" xfId="38903" xr:uid="{A3CF0C19-9F13-437B-8A6E-DDA792255A34}"/>
    <cellStyle name="Output 2 5 2 20 3" xfId="38904" xr:uid="{815CFAF9-CBC4-4ADF-A42E-FBB414323D03}"/>
    <cellStyle name="Output 2 5 2 21" xfId="38905" xr:uid="{A3D6132E-614B-4B2F-A420-B5AA684A600B}"/>
    <cellStyle name="Output 2 5 2 21 2" xfId="38906" xr:uid="{15ED0B97-098F-4A51-9999-9DD9C90EA92B}"/>
    <cellStyle name="Output 2 5 2 22" xfId="38907" xr:uid="{53C93267-4918-461B-A8ED-DEE070DABF7D}"/>
    <cellStyle name="Output 2 5 2 23" xfId="38908" xr:uid="{05E4A7B4-19AA-402D-9B2F-7E1B34B8A75D}"/>
    <cellStyle name="Output 2 5 2 3" xfId="38909" xr:uid="{60A6CD44-696D-4BEE-8F66-E1D8736D9C2E}"/>
    <cellStyle name="Output 2 5 2 3 2" xfId="38910" xr:uid="{24089E29-57BB-414E-993A-DC3028448750}"/>
    <cellStyle name="Output 2 5 2 3 2 2" xfId="38911" xr:uid="{09247E2C-8306-4B4F-9294-BED4AABB9775}"/>
    <cellStyle name="Output 2 5 2 3 3" xfId="38912" xr:uid="{1F3F1A2B-99F8-42B9-BE1A-F4F89DEB3798}"/>
    <cellStyle name="Output 2 5 2 3 4" xfId="38913" xr:uid="{0A6F219F-C6CB-4367-B667-97347CAADB4E}"/>
    <cellStyle name="Output 2 5 2 4" xfId="38914" xr:uid="{04C633C7-E5F8-415F-B103-A3579FBAAFDB}"/>
    <cellStyle name="Output 2 5 2 4 2" xfId="38915" xr:uid="{5ACB8EA4-9E95-4BE6-8FC8-64A2508674E9}"/>
    <cellStyle name="Output 2 5 2 4 2 2" xfId="38916" xr:uid="{581C0112-EB21-4CA7-842C-6B568B02DA11}"/>
    <cellStyle name="Output 2 5 2 4 3" xfId="38917" xr:uid="{9BE745B1-608B-4307-9B76-672513C3B4A1}"/>
    <cellStyle name="Output 2 5 2 4 4" xfId="38918" xr:uid="{DF34F9B6-4263-4740-8B5B-5B4C2FCC0FAF}"/>
    <cellStyle name="Output 2 5 2 5" xfId="38919" xr:uid="{61801232-ED22-4FB2-831A-EFC1BE67BD09}"/>
    <cellStyle name="Output 2 5 2 5 2" xfId="38920" xr:uid="{3AFF7F10-F862-456F-8E61-6B9F2483C3AC}"/>
    <cellStyle name="Output 2 5 2 5 2 2" xfId="38921" xr:uid="{0BE9E890-950F-42D4-90AD-7702F903843B}"/>
    <cellStyle name="Output 2 5 2 5 3" xfId="38922" xr:uid="{2E4AC246-CC1D-4B73-9B9E-2E7478F34E33}"/>
    <cellStyle name="Output 2 5 2 6" xfId="38923" xr:uid="{626956A3-75A4-44A7-9DA6-D53D2B8E348F}"/>
    <cellStyle name="Output 2 5 2 6 2" xfId="38924" xr:uid="{DCFAABAA-E97B-4193-AFE6-A636770A6E15}"/>
    <cellStyle name="Output 2 5 2 6 2 2" xfId="38925" xr:uid="{7A5F1DA5-02D6-486F-A822-47910D688DD7}"/>
    <cellStyle name="Output 2 5 2 6 3" xfId="38926" xr:uid="{5D8FD8A6-9472-434C-834D-83B7042183DC}"/>
    <cellStyle name="Output 2 5 2 7" xfId="38927" xr:uid="{E793680C-4270-4B57-B691-5DD9109C0AD7}"/>
    <cellStyle name="Output 2 5 2 7 2" xfId="38928" xr:uid="{7C42E710-9386-4100-8190-B214C00EA6FF}"/>
    <cellStyle name="Output 2 5 2 7 2 2" xfId="38929" xr:uid="{5DD1CB5B-4AA8-41E5-ADA7-1A3DF778A444}"/>
    <cellStyle name="Output 2 5 2 7 3" xfId="38930" xr:uid="{8BBC7591-86E6-4A97-A8B4-67945702FF13}"/>
    <cellStyle name="Output 2 5 2 8" xfId="38931" xr:uid="{5B0BCA68-A5A1-4017-B5F6-4C901C7DB19A}"/>
    <cellStyle name="Output 2 5 2 8 2" xfId="38932" xr:uid="{D330FC4F-7C2D-4151-B53F-A461E919FA3B}"/>
    <cellStyle name="Output 2 5 2 8 2 2" xfId="38933" xr:uid="{2A14908E-EE94-4AF7-A25A-1B6969863C43}"/>
    <cellStyle name="Output 2 5 2 8 3" xfId="38934" xr:uid="{6F60D163-1060-44B2-A02E-3027F2844008}"/>
    <cellStyle name="Output 2 5 2 9" xfId="38935" xr:uid="{8619105D-30D6-4111-BA81-E6E893B8E6D8}"/>
    <cellStyle name="Output 2 5 2 9 2" xfId="38936" xr:uid="{C8BE64FE-F02E-486B-B8AC-5A8943738A33}"/>
    <cellStyle name="Output 2 5 2 9 2 2" xfId="38937" xr:uid="{116E0D04-1229-4C1B-8724-D788B5139CE4}"/>
    <cellStyle name="Output 2 5 2 9 3" xfId="38938" xr:uid="{48B208CF-53EC-42D4-A906-1E494EE85653}"/>
    <cellStyle name="Output 2 5 20" xfId="38939" xr:uid="{54CE5993-D0CB-4BB1-9790-05A572BC09ED}"/>
    <cellStyle name="Output 2 5 20 2" xfId="38940" xr:uid="{7595C9EF-ADBB-4029-B3DD-7C74DF762A31}"/>
    <cellStyle name="Output 2 5 20 2 2" xfId="38941" xr:uid="{ED857787-3954-49F8-9412-A764B1538D46}"/>
    <cellStyle name="Output 2 5 20 3" xfId="38942" xr:uid="{2D077624-A797-4D48-9476-68977BB222EB}"/>
    <cellStyle name="Output 2 5 21" xfId="38943" xr:uid="{33E6E240-3B42-4456-9716-414FAD738BE7}"/>
    <cellStyle name="Output 2 5 21 2" xfId="38944" xr:uid="{B23D559C-5D12-4A3D-8EEB-8233CAD3C742}"/>
    <cellStyle name="Output 2 5 21 2 2" xfId="38945" xr:uid="{859F101E-D3B4-4D68-A2A9-83AF20C176F1}"/>
    <cellStyle name="Output 2 5 21 3" xfId="38946" xr:uid="{DD5A62D9-DBE5-4EC0-B3F1-1B7775B494AB}"/>
    <cellStyle name="Output 2 5 22" xfId="38947" xr:uid="{7E38E026-229D-4078-98F9-CCA0208351DF}"/>
    <cellStyle name="Output 2 5 22 2" xfId="38948" xr:uid="{3AF84CD3-D079-4FDE-BE26-CAD58E391347}"/>
    <cellStyle name="Output 2 5 23" xfId="38949" xr:uid="{BF7E5F3A-3C23-49AD-94F7-D5533170920E}"/>
    <cellStyle name="Output 2 5 24" xfId="38950" xr:uid="{7E20E2C7-8288-4EBC-89C0-3A63D91F6CAF}"/>
    <cellStyle name="Output 2 5 3" xfId="38951" xr:uid="{61568AF2-5B94-4739-8458-D16A3FE89ED5}"/>
    <cellStyle name="Output 2 5 3 2" xfId="38952" xr:uid="{9E40B8AF-C9D5-425F-9D5C-B4DD0F11B139}"/>
    <cellStyle name="Output 2 5 3 2 2" xfId="38953" xr:uid="{2FA59B12-CD3D-45A7-B80E-3F410CCE7A0C}"/>
    <cellStyle name="Output 2 5 3 2 3" xfId="38954" xr:uid="{206A3CC1-7356-4A35-A0FF-EB68E17C01ED}"/>
    <cellStyle name="Output 2 5 3 3" xfId="38955" xr:uid="{76D66E81-9337-4127-BCA8-4CF53EBD9EBE}"/>
    <cellStyle name="Output 2 5 3 3 2" xfId="38956" xr:uid="{CE73A350-F823-4146-B327-8AC12357FF99}"/>
    <cellStyle name="Output 2 5 3 4" xfId="38957" xr:uid="{210F1662-7C0A-4ED4-BF9E-DECFEB0661EC}"/>
    <cellStyle name="Output 2 5 4" xfId="38958" xr:uid="{D7CC94AD-6CE3-4776-A352-C59A9B3E1BAB}"/>
    <cellStyle name="Output 2 5 4 2" xfId="38959" xr:uid="{70731231-44E8-4D4B-BB1E-87F222EE5244}"/>
    <cellStyle name="Output 2 5 4 2 2" xfId="38960" xr:uid="{2D82598A-0FCD-4559-A61B-4F355A98C86E}"/>
    <cellStyle name="Output 2 5 4 3" xfId="38961" xr:uid="{62E64AC2-1FB7-4D36-87A3-BCBB523DF14C}"/>
    <cellStyle name="Output 2 5 4 4" xfId="38962" xr:uid="{29DDA124-F161-4A62-B4E5-C41707DF851F}"/>
    <cellStyle name="Output 2 5 5" xfId="38963" xr:uid="{1DD39593-8D0F-48ED-8FDA-5A13E3523147}"/>
    <cellStyle name="Output 2 5 5 2" xfId="38964" xr:uid="{A45C20FC-6279-47CE-863C-CCA6CC2FF13D}"/>
    <cellStyle name="Output 2 5 5 2 2" xfId="38965" xr:uid="{D91A7BD6-BD20-413A-9384-01ACBF628ED3}"/>
    <cellStyle name="Output 2 5 5 3" xfId="38966" xr:uid="{9591C290-490C-4297-8EF4-0A25F5ECF439}"/>
    <cellStyle name="Output 2 5 5 4" xfId="38967" xr:uid="{D93824CB-54F1-45E7-8DD0-31999BA67474}"/>
    <cellStyle name="Output 2 5 6" xfId="38968" xr:uid="{4E517754-8601-4557-96ED-2D311AAD2607}"/>
    <cellStyle name="Output 2 5 6 2" xfId="38969" xr:uid="{DADAB026-9137-4E40-99F7-BDFCDB2694FC}"/>
    <cellStyle name="Output 2 5 6 2 2" xfId="38970" xr:uid="{BE13A9D7-2967-4F6A-8FEE-B394E1C4D620}"/>
    <cellStyle name="Output 2 5 6 3" xfId="38971" xr:uid="{F607566D-FDE9-4FA9-BA5E-62116F89EE57}"/>
    <cellStyle name="Output 2 5 7" xfId="38972" xr:uid="{888E3067-D7C3-4AD5-A188-1F37B0975AC0}"/>
    <cellStyle name="Output 2 5 7 2" xfId="38973" xr:uid="{54A7A49E-EBCE-4E75-B0F0-D968BBB0CDE6}"/>
    <cellStyle name="Output 2 5 7 2 2" xfId="38974" xr:uid="{CAD6FA9B-0562-46A2-B445-172BF56A3ED1}"/>
    <cellStyle name="Output 2 5 7 3" xfId="38975" xr:uid="{66B7A5FC-AA85-4A3C-9F9F-96D21B9E1EAB}"/>
    <cellStyle name="Output 2 5 8" xfId="38976" xr:uid="{58383A5B-39EF-4096-83A5-C2DDE6A34DDC}"/>
    <cellStyle name="Output 2 5 8 2" xfId="38977" xr:uid="{5179F569-644F-4457-92B6-B04CAAF7E12C}"/>
    <cellStyle name="Output 2 5 8 2 2" xfId="38978" xr:uid="{D4E6FCCA-5F90-4819-ABEE-4B7CBE4273C7}"/>
    <cellStyle name="Output 2 5 8 3" xfId="38979" xr:uid="{F3516C96-0AB3-4D05-8C17-44D698F6575E}"/>
    <cellStyle name="Output 2 5 9" xfId="38980" xr:uid="{6806206F-6746-461E-B8BA-AE2A5EDC39FD}"/>
    <cellStyle name="Output 2 5 9 2" xfId="38981" xr:uid="{BA425AFD-35B5-4681-959C-3A98E7B6817C}"/>
    <cellStyle name="Output 2 5 9 2 2" xfId="38982" xr:uid="{AC39E5F7-20D3-450F-9C27-6063B4B98D0A}"/>
    <cellStyle name="Output 2 5 9 3" xfId="38983" xr:uid="{6CDFDC49-AFBD-4A68-BB69-84E869093A75}"/>
    <cellStyle name="Output 2 6" xfId="38984" xr:uid="{E353CE79-91D2-4EE4-A67D-495251C96ADC}"/>
    <cellStyle name="Output 2 6 10" xfId="38985" xr:uid="{05EABBFA-F448-4D53-BB68-441EB229992A}"/>
    <cellStyle name="Output 2 6 10 2" xfId="38986" xr:uid="{EBF375CC-2559-4092-A370-D60B36944811}"/>
    <cellStyle name="Output 2 6 10 2 2" xfId="38987" xr:uid="{758F2CBA-05AE-4046-A8E6-98C53FF8917B}"/>
    <cellStyle name="Output 2 6 10 3" xfId="38988" xr:uid="{46DA3993-B7F7-44D8-82B2-28DB82A21093}"/>
    <cellStyle name="Output 2 6 11" xfId="38989" xr:uid="{FE04B523-7099-4EF7-A841-CE3E482D2133}"/>
    <cellStyle name="Output 2 6 11 2" xfId="38990" xr:uid="{8C9B103D-8AD4-4A06-A0A9-E850FDA62826}"/>
    <cellStyle name="Output 2 6 11 2 2" xfId="38991" xr:uid="{358E63DC-74FE-4640-9068-F308B9B7951C}"/>
    <cellStyle name="Output 2 6 11 3" xfId="38992" xr:uid="{0314A438-BD29-47DF-A427-44DB32708D0F}"/>
    <cellStyle name="Output 2 6 12" xfId="38993" xr:uid="{C77F8B33-E222-4624-8E76-641C808F0FDD}"/>
    <cellStyle name="Output 2 6 12 2" xfId="38994" xr:uid="{C66178B2-4FE1-41BF-9BBC-0C9D9C21CD12}"/>
    <cellStyle name="Output 2 6 12 2 2" xfId="38995" xr:uid="{EE8CF427-6BD3-4FAB-87EF-C4E9B31F61D7}"/>
    <cellStyle name="Output 2 6 12 3" xfId="38996" xr:uid="{B20AE5A4-256D-433A-B126-2B2D3856EADC}"/>
    <cellStyle name="Output 2 6 13" xfId="38997" xr:uid="{0D90CA9D-3D5A-4FB2-8352-849F028C3F19}"/>
    <cellStyle name="Output 2 6 13 2" xfId="38998" xr:uid="{F1820B74-2916-42C0-948F-585C05479BAA}"/>
    <cellStyle name="Output 2 6 13 2 2" xfId="38999" xr:uid="{D1B37223-08AF-482F-A4EB-C8751B74D34B}"/>
    <cellStyle name="Output 2 6 13 3" xfId="39000" xr:uid="{A86516CA-B095-4506-9663-1D8A6B87AD48}"/>
    <cellStyle name="Output 2 6 14" xfId="39001" xr:uid="{84BD9A02-905D-433D-B1FD-AAF781E00EE2}"/>
    <cellStyle name="Output 2 6 14 2" xfId="39002" xr:uid="{743228FC-1C4B-471D-8E6B-DF3C068C2D3F}"/>
    <cellStyle name="Output 2 6 14 2 2" xfId="39003" xr:uid="{3FA10F96-A561-48B8-B6F1-BEF2389CCC4B}"/>
    <cellStyle name="Output 2 6 14 3" xfId="39004" xr:uid="{3246F14A-4C94-43C5-8AC3-7248623740AF}"/>
    <cellStyle name="Output 2 6 15" xfId="39005" xr:uid="{5E213254-B86C-411B-9897-301A633921CE}"/>
    <cellStyle name="Output 2 6 15 2" xfId="39006" xr:uid="{77D780E5-3816-4A65-AC6E-B2131C6437AD}"/>
    <cellStyle name="Output 2 6 15 2 2" xfId="39007" xr:uid="{5D293EB5-CE84-4014-8B50-DD79CF3A0C86}"/>
    <cellStyle name="Output 2 6 15 3" xfId="39008" xr:uid="{21F0769A-4E54-4560-9E1C-458E4A7ED7CF}"/>
    <cellStyle name="Output 2 6 16" xfId="39009" xr:uid="{7EEDB39F-F023-436B-8DE3-40C56296D113}"/>
    <cellStyle name="Output 2 6 16 2" xfId="39010" xr:uid="{0935B85E-ACAC-44F0-8E83-54C6101FE171}"/>
    <cellStyle name="Output 2 6 16 2 2" xfId="39011" xr:uid="{7B13219E-3E1F-4486-9A98-6DBCA76E7D1A}"/>
    <cellStyle name="Output 2 6 16 3" xfId="39012" xr:uid="{0CE63BFF-8296-4A72-9F6A-33A07B37B6AC}"/>
    <cellStyle name="Output 2 6 17" xfId="39013" xr:uid="{40302EE2-1F8D-47B1-946B-4583D42C4DAA}"/>
    <cellStyle name="Output 2 6 17 2" xfId="39014" xr:uid="{8F557A9C-69C0-4626-B0BE-A0610F06E934}"/>
    <cellStyle name="Output 2 6 17 2 2" xfId="39015" xr:uid="{DE86B2A1-FC2E-45BD-8F3F-B8D968D31C49}"/>
    <cellStyle name="Output 2 6 17 3" xfId="39016" xr:uid="{A7E0312C-7380-416A-86B4-BC18A3B30F2D}"/>
    <cellStyle name="Output 2 6 18" xfId="39017" xr:uid="{9E7FDC23-F6AA-43F4-B2A9-CEC2A6A24A66}"/>
    <cellStyle name="Output 2 6 18 2" xfId="39018" xr:uid="{7D58AAD3-D26D-4C3D-8322-3987E1B80CE6}"/>
    <cellStyle name="Output 2 6 18 2 2" xfId="39019" xr:uid="{C4E07C52-0748-4A1A-A78A-BF3E3CBCEA62}"/>
    <cellStyle name="Output 2 6 18 3" xfId="39020" xr:uid="{D696DD69-EC54-4A89-94EF-6AFD81502111}"/>
    <cellStyle name="Output 2 6 19" xfId="39021" xr:uid="{6F231DEA-B67B-4F2F-B35E-0AB47322DDC4}"/>
    <cellStyle name="Output 2 6 19 2" xfId="39022" xr:uid="{73FFCF82-08A9-4AEA-B4AB-3D0422579CA6}"/>
    <cellStyle name="Output 2 6 19 2 2" xfId="39023" xr:uid="{8A68AAF6-FA25-4F32-8343-BA7ADD59F1B4}"/>
    <cellStyle name="Output 2 6 19 3" xfId="39024" xr:uid="{00DB6ED6-03BB-43D9-88BC-4A50029316A0}"/>
    <cellStyle name="Output 2 6 2" xfId="39025" xr:uid="{3ED1A447-9578-4395-90ED-30B16B03CE21}"/>
    <cellStyle name="Output 2 6 2 2" xfId="39026" xr:uid="{ABCBAC0F-6045-4AAC-8BCC-2A508F846265}"/>
    <cellStyle name="Output 2 6 2 2 2" xfId="39027" xr:uid="{E1DC6587-4EFC-4531-A72A-6C30FE969BE0}"/>
    <cellStyle name="Output 2 6 2 2 3" xfId="39028" xr:uid="{230CF689-41A6-44DB-B13C-81CAFFD61505}"/>
    <cellStyle name="Output 2 6 2 3" xfId="39029" xr:uid="{333B8572-DF7F-46A3-8720-B862AD76418F}"/>
    <cellStyle name="Output 2 6 2 3 2" xfId="39030" xr:uid="{03941C86-04EB-4A0F-B6DC-CFE984E8BAE4}"/>
    <cellStyle name="Output 2 6 2 4" xfId="39031" xr:uid="{49356FAB-B4C1-40DD-9407-A72D053B6BDF}"/>
    <cellStyle name="Output 2 6 20" xfId="39032" xr:uid="{052E8DF1-B285-45B0-B5BB-A17E6A12A7C5}"/>
    <cellStyle name="Output 2 6 20 2" xfId="39033" xr:uid="{8814DA13-AA2F-406F-8CD4-ABC47A8BD9C2}"/>
    <cellStyle name="Output 2 6 20 2 2" xfId="39034" xr:uid="{DF09EF08-CA8F-4849-BEE9-C602A27DB7D9}"/>
    <cellStyle name="Output 2 6 20 3" xfId="39035" xr:uid="{D076CE0A-5B67-4AF9-965D-3BE18AAC71AE}"/>
    <cellStyle name="Output 2 6 21" xfId="39036" xr:uid="{227AEBE5-391E-4604-AC5F-6313A66ED6E4}"/>
    <cellStyle name="Output 2 6 21 2" xfId="39037" xr:uid="{58C22335-9486-42F8-AF6A-2CAF47EA645D}"/>
    <cellStyle name="Output 2 6 22" xfId="39038" xr:uid="{F2584325-BA16-4D40-BFD7-630CF7E043E0}"/>
    <cellStyle name="Output 2 6 23" xfId="39039" xr:uid="{4AF0AAD1-A44C-4BE7-A419-C7EEF5DD0F95}"/>
    <cellStyle name="Output 2 6 3" xfId="39040" xr:uid="{77C85A70-F261-4871-ACA9-57856E7DB5F1}"/>
    <cellStyle name="Output 2 6 3 2" xfId="39041" xr:uid="{412AEE12-6D51-4203-82C9-C0A3D16351A4}"/>
    <cellStyle name="Output 2 6 3 2 2" xfId="39042" xr:uid="{D5783D60-E90D-4BF0-94F4-16038938C3F7}"/>
    <cellStyle name="Output 2 6 3 3" xfId="39043" xr:uid="{C5AA5E84-1A58-47AA-825D-FA513FB4B0D9}"/>
    <cellStyle name="Output 2 6 3 4" xfId="39044" xr:uid="{9DE241CE-EB3E-4DED-8F70-9B8F90CADC36}"/>
    <cellStyle name="Output 2 6 4" xfId="39045" xr:uid="{2F27F093-5639-4BAE-A856-5CC1A1796E27}"/>
    <cellStyle name="Output 2 6 4 2" xfId="39046" xr:uid="{63017168-5BA5-4817-8494-90D32760CB23}"/>
    <cellStyle name="Output 2 6 4 2 2" xfId="39047" xr:uid="{168AA1FD-3A9F-4332-96F9-66E3DC7B6D9C}"/>
    <cellStyle name="Output 2 6 4 3" xfId="39048" xr:uid="{DF14D58A-2C17-4A65-B1B3-894311546F96}"/>
    <cellStyle name="Output 2 6 4 4" xfId="39049" xr:uid="{CB17BFB2-D0F3-4F83-9801-A7C4F928AA82}"/>
    <cellStyle name="Output 2 6 5" xfId="39050" xr:uid="{E7F56180-9E15-497B-ACCA-9DB8955EA8A8}"/>
    <cellStyle name="Output 2 6 5 2" xfId="39051" xr:uid="{97AD3D85-F814-4E2A-BA10-295EDA7F6D9E}"/>
    <cellStyle name="Output 2 6 5 2 2" xfId="39052" xr:uid="{593D4910-92BC-42ED-BDE3-6C865B962E54}"/>
    <cellStyle name="Output 2 6 5 3" xfId="39053" xr:uid="{3DBD4E4F-F60A-4BF7-B03E-C33F582702C9}"/>
    <cellStyle name="Output 2 6 6" xfId="39054" xr:uid="{A76B35AC-B0CD-4B73-9C7F-C99D46842451}"/>
    <cellStyle name="Output 2 6 6 2" xfId="39055" xr:uid="{A213CDAC-0233-4E4A-892F-5FCA9D91948E}"/>
    <cellStyle name="Output 2 6 6 2 2" xfId="39056" xr:uid="{DCE85E83-65D9-438B-B0BD-EE4331F35485}"/>
    <cellStyle name="Output 2 6 6 3" xfId="39057" xr:uid="{4E936051-9FFB-4FAA-9BD9-53D2C1181960}"/>
    <cellStyle name="Output 2 6 7" xfId="39058" xr:uid="{670B1F90-F6F4-46A4-B9D1-2AA2E092B65F}"/>
    <cellStyle name="Output 2 6 7 2" xfId="39059" xr:uid="{72F9720C-A216-4511-AADC-8CA2B0789317}"/>
    <cellStyle name="Output 2 6 7 2 2" xfId="39060" xr:uid="{9B2A9BC5-35F1-4900-956B-38F274A6DD4D}"/>
    <cellStyle name="Output 2 6 7 3" xfId="39061" xr:uid="{A9C050B9-D947-4DF9-80AA-B679508223BB}"/>
    <cellStyle name="Output 2 6 8" xfId="39062" xr:uid="{6C7FFEB9-2686-4406-9EB5-2C3FD3BC9CEC}"/>
    <cellStyle name="Output 2 6 8 2" xfId="39063" xr:uid="{DD8CF403-0CF6-4469-BC82-451DEED9C16F}"/>
    <cellStyle name="Output 2 6 8 2 2" xfId="39064" xr:uid="{7D8D43B2-BA99-4D1A-8E65-531F57542D7A}"/>
    <cellStyle name="Output 2 6 8 3" xfId="39065" xr:uid="{999EA5C1-7B73-4DD8-B2D6-51805FCB5ACE}"/>
    <cellStyle name="Output 2 6 9" xfId="39066" xr:uid="{4360DECB-484B-4E7A-8B24-AAF3828D1CB6}"/>
    <cellStyle name="Output 2 6 9 2" xfId="39067" xr:uid="{0A67D1C5-32B6-4C46-A8DB-230955772419}"/>
    <cellStyle name="Output 2 6 9 2 2" xfId="39068" xr:uid="{CE458DAA-DCED-44E1-BEB1-49E6FCE355B4}"/>
    <cellStyle name="Output 2 6 9 3" xfId="39069" xr:uid="{30BCA6E4-CE8C-4318-88A1-D344A2BDACAC}"/>
    <cellStyle name="Output 2 7" xfId="39070" xr:uid="{EB5635FA-A945-4E24-A431-4F6C6CE196B7}"/>
    <cellStyle name="Output 2 7 2" xfId="39071" xr:uid="{A3489595-0625-42AB-B69A-3122CBDFBD95}"/>
    <cellStyle name="Output 2 7 2 2" xfId="39072" xr:uid="{EF5F3A2F-6679-4EBC-8690-B94141A8307E}"/>
    <cellStyle name="Output 2 7 2 3" xfId="39073" xr:uid="{5622D4F5-76CB-41A2-A97B-E243A0AC7BE9}"/>
    <cellStyle name="Output 2 7 3" xfId="39074" xr:uid="{3779B967-29B4-403F-90A2-F1B9C930076B}"/>
    <cellStyle name="Output 2 7 3 2" xfId="39075" xr:uid="{BF0FE591-0150-43FF-BEBB-04C331F868D6}"/>
    <cellStyle name="Output 2 7 4" xfId="39076" xr:uid="{3CC7B07F-7B8C-4856-B4C5-F319E3C95666}"/>
    <cellStyle name="Output 2 8" xfId="39077" xr:uid="{B35A8CEA-094D-4B48-B28A-E30A7DC216A1}"/>
    <cellStyle name="Output 2 8 2" xfId="39078" xr:uid="{79AFD61F-CA7C-4A24-AC3C-C638348994C3}"/>
    <cellStyle name="Output 2 8 2 2" xfId="39079" xr:uid="{93070F5E-4D37-4704-8087-E01C22CCDB91}"/>
    <cellStyle name="Output 2 8 2 3" xfId="39080" xr:uid="{BBE2187D-C7CC-497E-B35D-10A797316BB3}"/>
    <cellStyle name="Output 2 8 3" xfId="39081" xr:uid="{E3D48EBC-3A1A-4D11-8DA2-64A4F6291AC0}"/>
    <cellStyle name="Output 2 8 4" xfId="39082" xr:uid="{5E5E7139-CEB5-4DD6-B3BF-FAFF1C6EF89F}"/>
    <cellStyle name="Output 2 9" xfId="39083" xr:uid="{5EFEA6AA-CFFF-49BD-AB88-8C34E945D3EE}"/>
    <cellStyle name="Output 2 9 2" xfId="39084" xr:uid="{B3EF9265-AF2E-4B98-BD60-81F504138A35}"/>
    <cellStyle name="Output 2 9 2 2" xfId="39085" xr:uid="{D7B2E8DF-27D3-4BBA-A1C9-E418BA1A57C3}"/>
    <cellStyle name="Output 2 9 3" xfId="39086" xr:uid="{23330849-AA8E-4B7F-B245-62A38EFBCCDC}"/>
    <cellStyle name="Output 2 9 4" xfId="39087" xr:uid="{4B579632-3373-482D-8BA5-56ADDD3419C1}"/>
    <cellStyle name="Output 3" xfId="361" xr:uid="{FB813CC1-4019-494F-83B1-59D545D3CA83}"/>
    <cellStyle name="Output 3 10" xfId="39088" xr:uid="{D522C45B-D01C-4049-A630-2867C8B31668}"/>
    <cellStyle name="Output 3 10 2" xfId="39089" xr:uid="{C9CF4DBF-697B-444D-90A9-8F4D12E799FE}"/>
    <cellStyle name="Output 3 10 2 2" xfId="39090" xr:uid="{F131B1D0-34DE-478D-AE80-2E5A7F482B61}"/>
    <cellStyle name="Output 3 10 3" xfId="39091" xr:uid="{DAA8C6B6-E9A6-4EE5-99F7-6FC18EC54281}"/>
    <cellStyle name="Output 3 11" xfId="39092" xr:uid="{38633445-D244-449C-89CE-C7EA49C2C4F3}"/>
    <cellStyle name="Output 3 11 2" xfId="39093" xr:uid="{ADCC8DE5-42E8-4F39-84DF-16C75216AE31}"/>
    <cellStyle name="Output 3 11 2 2" xfId="39094" xr:uid="{5094A297-2E18-4304-A22F-9AFB167818B1}"/>
    <cellStyle name="Output 3 11 3" xfId="39095" xr:uid="{92A87D90-5625-4F3D-8301-5FD8AC89EC40}"/>
    <cellStyle name="Output 3 12" xfId="39096" xr:uid="{CB846B9A-BFD0-4740-89F0-7BD43D71012F}"/>
    <cellStyle name="Output 3 12 2" xfId="39097" xr:uid="{AA81A6CB-2C9C-4E63-9D68-2408AC379236}"/>
    <cellStyle name="Output 3 12 2 2" xfId="39098" xr:uid="{D826951F-A447-455A-9CBA-F1726B77F420}"/>
    <cellStyle name="Output 3 12 3" xfId="39099" xr:uid="{821D8F21-3BA4-400C-9FAD-8FE5F0AFDD63}"/>
    <cellStyle name="Output 3 13" xfId="39100" xr:uid="{A20A33F2-DA23-42BA-BCBF-D08E685B44B4}"/>
    <cellStyle name="Output 3 13 2" xfId="39101" xr:uid="{906D01ED-5922-47F4-85EB-2D3ABD9B45F9}"/>
    <cellStyle name="Output 3 13 2 2" xfId="39102" xr:uid="{FE3EE2E7-D49C-49DA-BCA4-4FCEB537870E}"/>
    <cellStyle name="Output 3 13 3" xfId="39103" xr:uid="{E1036DA2-26D4-4885-9183-28A2C7C7D5BF}"/>
    <cellStyle name="Output 3 14" xfId="39104" xr:uid="{93517998-FE11-4117-A6B7-95690F76199A}"/>
    <cellStyle name="Output 3 14 2" xfId="39105" xr:uid="{E85E4618-0B6B-42A4-9798-C9B4030EDFCA}"/>
    <cellStyle name="Output 3 14 2 2" xfId="39106" xr:uid="{F60C15F0-7E3C-4308-8EFA-2B6933F1611B}"/>
    <cellStyle name="Output 3 14 3" xfId="39107" xr:uid="{AA8F790C-2F0C-4BB4-800A-1099225BB8D3}"/>
    <cellStyle name="Output 3 15" xfId="39108" xr:uid="{C5E5190C-D34B-4106-A721-7FAFAEB6A200}"/>
    <cellStyle name="Output 3 15 2" xfId="39109" xr:uid="{49218D0E-10B5-4D57-A429-F63C8C50BF73}"/>
    <cellStyle name="Output 3 15 2 2" xfId="39110" xr:uid="{43EB850A-07AF-4B31-AB5E-1B296995E13C}"/>
    <cellStyle name="Output 3 15 3" xfId="39111" xr:uid="{18D6D337-D871-45ED-871C-CC0986924F38}"/>
    <cellStyle name="Output 3 16" xfId="39112" xr:uid="{9BD7A9A3-0377-403F-977F-BA93150B222E}"/>
    <cellStyle name="Output 3 16 2" xfId="39113" xr:uid="{26C51741-AC01-46A1-9757-DD634A22CDF5}"/>
    <cellStyle name="Output 3 16 2 2" xfId="39114" xr:uid="{007EC533-139E-413B-9103-26A0F66BFC23}"/>
    <cellStyle name="Output 3 16 3" xfId="39115" xr:uid="{3968206D-397D-424F-AC12-080D824D08F7}"/>
    <cellStyle name="Output 3 17" xfId="39116" xr:uid="{F727EFF1-949D-4EBD-82C9-4E717B7F530D}"/>
    <cellStyle name="Output 3 17 2" xfId="39117" xr:uid="{2F88419D-BAC5-418C-80F5-6CA705844EE8}"/>
    <cellStyle name="Output 3 17 2 2" xfId="39118" xr:uid="{22C2AF8C-A3E2-4A02-9EEF-1BCCF0BD3BB2}"/>
    <cellStyle name="Output 3 17 3" xfId="39119" xr:uid="{0E30D024-BBF7-4A5A-A010-C086132EDAF6}"/>
    <cellStyle name="Output 3 18" xfId="39120" xr:uid="{764D4DCB-F515-4C1C-B281-6ADC658E3202}"/>
    <cellStyle name="Output 3 18 2" xfId="39121" xr:uid="{68AAE2E6-AC66-4EC0-8AE5-12136384C647}"/>
    <cellStyle name="Output 3 18 2 2" xfId="39122" xr:uid="{AFD1A5EA-6D75-49FB-AC9B-766DDB00CE21}"/>
    <cellStyle name="Output 3 18 3" xfId="39123" xr:uid="{BBF2BFE1-509C-4270-AB11-2EBC1E6DEF07}"/>
    <cellStyle name="Output 3 19" xfId="39124" xr:uid="{CE7E9FF0-B2BF-4E2F-AE48-0A62F7B93940}"/>
    <cellStyle name="Output 3 19 2" xfId="39125" xr:uid="{8BD83E4A-0F59-4993-A085-B6224F06EF8C}"/>
    <cellStyle name="Output 3 19 2 2" xfId="39126" xr:uid="{FD6F819B-971A-4CF6-A5A8-E32F02D5C8CF}"/>
    <cellStyle name="Output 3 19 3" xfId="39127" xr:uid="{A289188C-0CBC-4AB9-968F-988760EF30D2}"/>
    <cellStyle name="Output 3 2" xfId="39128" xr:uid="{F9DA9EEE-1E67-4727-B93B-048B87FB9526}"/>
    <cellStyle name="Output 3 2 10" xfId="39129" xr:uid="{95C77CA0-8762-4F63-B2C9-BDBA93F57104}"/>
    <cellStyle name="Output 3 2 10 2" xfId="39130" xr:uid="{991E7326-3B03-449F-83B5-3AF1AC970D36}"/>
    <cellStyle name="Output 3 2 10 2 2" xfId="39131" xr:uid="{4DD2FDA0-2B81-4B6C-996D-CB27E4583E8D}"/>
    <cellStyle name="Output 3 2 10 3" xfId="39132" xr:uid="{5E1A28C2-2E2F-40C2-99E2-25CB7AB547B8}"/>
    <cellStyle name="Output 3 2 11" xfId="39133" xr:uid="{3DB8B100-0CE6-40EA-BB48-649D4A85AF39}"/>
    <cellStyle name="Output 3 2 11 2" xfId="39134" xr:uid="{3DBF9B25-670C-45F0-BAC3-926713EB19D4}"/>
    <cellStyle name="Output 3 2 11 2 2" xfId="39135" xr:uid="{F9659245-3814-402E-BDB4-9189AD115707}"/>
    <cellStyle name="Output 3 2 11 3" xfId="39136" xr:uid="{58423F99-D9AF-4FA8-A703-A73C2D651F0A}"/>
    <cellStyle name="Output 3 2 12" xfId="39137" xr:uid="{22D0B31C-D5E2-4231-B504-EA256D2C975F}"/>
    <cellStyle name="Output 3 2 12 2" xfId="39138" xr:uid="{2F16C258-F869-476C-BF3B-C6E0C4E35844}"/>
    <cellStyle name="Output 3 2 12 2 2" xfId="39139" xr:uid="{166EBAD5-97B1-4CE9-A357-805E5297C3A8}"/>
    <cellStyle name="Output 3 2 12 3" xfId="39140" xr:uid="{AF04BB30-34B2-488F-9339-D55149DE6073}"/>
    <cellStyle name="Output 3 2 13" xfId="39141" xr:uid="{44CB8E7E-3B6F-4454-8C40-1EB3F78F8FB0}"/>
    <cellStyle name="Output 3 2 13 2" xfId="39142" xr:uid="{A5CA80E2-D87D-4F87-94B7-B761A1FCDC9C}"/>
    <cellStyle name="Output 3 2 13 2 2" xfId="39143" xr:uid="{8B16814F-E263-4E3C-B568-24A66611FB6A}"/>
    <cellStyle name="Output 3 2 13 3" xfId="39144" xr:uid="{0A634A49-10BB-4C0E-95C8-640F4AF97270}"/>
    <cellStyle name="Output 3 2 14" xfId="39145" xr:uid="{C33BCBDF-1125-453B-886E-FCD1F98C61A6}"/>
    <cellStyle name="Output 3 2 14 2" xfId="39146" xr:uid="{1BD6AE9A-B0EC-44B6-82D1-C4ACC7735175}"/>
    <cellStyle name="Output 3 2 14 2 2" xfId="39147" xr:uid="{B67D6D2C-F346-433B-BB14-C2D95D253521}"/>
    <cellStyle name="Output 3 2 14 3" xfId="39148" xr:uid="{33CAE628-2727-415D-ABC8-9CC9CFDF0F58}"/>
    <cellStyle name="Output 3 2 15" xfId="39149" xr:uid="{5C26E614-9EEB-415E-883B-9E631AB1EE27}"/>
    <cellStyle name="Output 3 2 15 2" xfId="39150" xr:uid="{6BDD9A13-F188-403D-B8E6-AB197E61544E}"/>
    <cellStyle name="Output 3 2 15 2 2" xfId="39151" xr:uid="{A01562CA-B88F-4B18-BFAA-0380970168A2}"/>
    <cellStyle name="Output 3 2 15 3" xfId="39152" xr:uid="{911EB228-241B-42F5-8C7F-5481F4273D22}"/>
    <cellStyle name="Output 3 2 16" xfId="39153" xr:uid="{5E66205C-617C-4BAA-8FF8-856C3F2553B3}"/>
    <cellStyle name="Output 3 2 16 2" xfId="39154" xr:uid="{BE9DC87E-12B6-4B5A-AEDD-BB1D1EA3E8F3}"/>
    <cellStyle name="Output 3 2 16 2 2" xfId="39155" xr:uid="{0A878FAE-D186-487E-882C-F323F0F2C053}"/>
    <cellStyle name="Output 3 2 16 3" xfId="39156" xr:uid="{490C2F10-5881-4F8F-9269-2B6A3DE7E964}"/>
    <cellStyle name="Output 3 2 17" xfId="39157" xr:uid="{4E8DE19C-F6D2-4055-96A6-C7604C1CCA92}"/>
    <cellStyle name="Output 3 2 17 2" xfId="39158" xr:uid="{AC89C5BC-4F59-4D95-9AB5-321656BE2F3E}"/>
    <cellStyle name="Output 3 2 17 2 2" xfId="39159" xr:uid="{49CFDF4A-9B8C-435D-9A2C-A3E26E363D99}"/>
    <cellStyle name="Output 3 2 17 3" xfId="39160" xr:uid="{736181CF-1F6E-421A-B3C9-830DE76A2DB7}"/>
    <cellStyle name="Output 3 2 18" xfId="39161" xr:uid="{12F79363-A527-47ED-9AD9-D3774237F475}"/>
    <cellStyle name="Output 3 2 18 2" xfId="39162" xr:uid="{5AA826DE-7D64-4177-8712-1013421073AC}"/>
    <cellStyle name="Output 3 2 18 2 2" xfId="39163" xr:uid="{BB9A879F-D625-458D-BAFB-748A0F1B708B}"/>
    <cellStyle name="Output 3 2 18 3" xfId="39164" xr:uid="{23486CED-0777-4168-85F2-A5FB1A14DED8}"/>
    <cellStyle name="Output 3 2 19" xfId="39165" xr:uid="{E51BB741-C7F0-454C-8B39-456975155433}"/>
    <cellStyle name="Output 3 2 19 2" xfId="39166" xr:uid="{BEEFD9A9-476E-43BD-8BBB-8878679595EC}"/>
    <cellStyle name="Output 3 2 19 2 2" xfId="39167" xr:uid="{DB94EE24-CEC3-41E5-92E2-ECF64B34FA50}"/>
    <cellStyle name="Output 3 2 19 3" xfId="39168" xr:uid="{8EE53F19-8DA4-4C1D-8637-CE1FAC2D98F2}"/>
    <cellStyle name="Output 3 2 2" xfId="39169" xr:uid="{597DB030-A6F2-4791-AC0F-9CAE393C4830}"/>
    <cellStyle name="Output 3 2 2 10" xfId="39170" xr:uid="{01FD2B49-571C-4416-9631-1147AC5D0C84}"/>
    <cellStyle name="Output 3 2 2 10 2" xfId="39171" xr:uid="{7377DBEB-FC59-4C7D-98B8-810BE3F4D52F}"/>
    <cellStyle name="Output 3 2 2 10 2 2" xfId="39172" xr:uid="{BD615DE9-F489-40F3-A102-8B654F824AB1}"/>
    <cellStyle name="Output 3 2 2 10 3" xfId="39173" xr:uid="{3C2A248C-784C-4A1B-8ABF-519CF2D3E4A1}"/>
    <cellStyle name="Output 3 2 2 11" xfId="39174" xr:uid="{2461E4B6-E52E-44B3-93EE-7CF575F8D981}"/>
    <cellStyle name="Output 3 2 2 11 2" xfId="39175" xr:uid="{640EB46F-DF02-4A6E-B17C-502BCB88D8D0}"/>
    <cellStyle name="Output 3 2 2 11 2 2" xfId="39176" xr:uid="{047898D0-1DD1-436C-80DD-08EC477F2F80}"/>
    <cellStyle name="Output 3 2 2 11 3" xfId="39177" xr:uid="{6B5D4FFB-1BCB-4B7B-8EDA-22EF106A8075}"/>
    <cellStyle name="Output 3 2 2 12" xfId="39178" xr:uid="{630946EC-271A-4879-B17F-964A12066057}"/>
    <cellStyle name="Output 3 2 2 12 2" xfId="39179" xr:uid="{8A3D8785-83C5-41E1-803C-20A749AEEBA9}"/>
    <cellStyle name="Output 3 2 2 12 2 2" xfId="39180" xr:uid="{4105745C-CDAB-4B38-B002-E75081A836CC}"/>
    <cellStyle name="Output 3 2 2 12 3" xfId="39181" xr:uid="{90E45CAF-783F-42DB-9228-ABD70597192E}"/>
    <cellStyle name="Output 3 2 2 13" xfId="39182" xr:uid="{DFF471D7-1FFD-44C1-8B9D-2AB5BD682E78}"/>
    <cellStyle name="Output 3 2 2 13 2" xfId="39183" xr:uid="{61B57FD0-3CCD-4B0A-8D44-81EE60B1A254}"/>
    <cellStyle name="Output 3 2 2 13 2 2" xfId="39184" xr:uid="{50DCFAB0-D7FE-4505-98A7-68EF1D32AF56}"/>
    <cellStyle name="Output 3 2 2 13 3" xfId="39185" xr:uid="{7DBE37C2-F7DA-409D-AC38-F577CB3A779C}"/>
    <cellStyle name="Output 3 2 2 14" xfId="39186" xr:uid="{0FE203CE-E331-49B3-BB81-3FE14C628CCC}"/>
    <cellStyle name="Output 3 2 2 14 2" xfId="39187" xr:uid="{4E3C477E-0F94-44DA-AF19-F6A1D97EA3F5}"/>
    <cellStyle name="Output 3 2 2 14 2 2" xfId="39188" xr:uid="{E2CAEF9C-BE43-496E-A3D7-D2DFE66213C5}"/>
    <cellStyle name="Output 3 2 2 14 3" xfId="39189" xr:uid="{1B99773C-F818-4CF3-9E3E-73EFC73D6C8B}"/>
    <cellStyle name="Output 3 2 2 15" xfId="39190" xr:uid="{ADC82E32-7D5B-4C7B-8EC1-5DDC9C55C658}"/>
    <cellStyle name="Output 3 2 2 15 2" xfId="39191" xr:uid="{AD5A78D5-980C-4672-8290-52BE4084D509}"/>
    <cellStyle name="Output 3 2 2 15 2 2" xfId="39192" xr:uid="{5C1C8E27-ABF4-4ECA-848E-C92DF3B9A306}"/>
    <cellStyle name="Output 3 2 2 15 3" xfId="39193" xr:uid="{EF960625-6297-4418-9179-81A355567051}"/>
    <cellStyle name="Output 3 2 2 16" xfId="39194" xr:uid="{5899F3D6-112B-4E91-AEEF-78BA71C7495B}"/>
    <cellStyle name="Output 3 2 2 16 2" xfId="39195" xr:uid="{55C4527C-CCF0-4542-AD7C-92DED32DAC06}"/>
    <cellStyle name="Output 3 2 2 16 2 2" xfId="39196" xr:uid="{6223DC26-A8F6-4478-88B2-EC9644BDC255}"/>
    <cellStyle name="Output 3 2 2 16 3" xfId="39197" xr:uid="{3CBD8D28-0ACA-4D7A-847B-2FA86108864F}"/>
    <cellStyle name="Output 3 2 2 17" xfId="39198" xr:uid="{C47615F2-9E60-4580-A994-47CDE05120F2}"/>
    <cellStyle name="Output 3 2 2 17 2" xfId="39199" xr:uid="{47FFAC96-353F-4CB5-851E-670C7CD77C65}"/>
    <cellStyle name="Output 3 2 2 17 2 2" xfId="39200" xr:uid="{B16E0885-7ABB-46FE-9D67-5DA18F2EA8E9}"/>
    <cellStyle name="Output 3 2 2 17 3" xfId="39201" xr:uid="{DB598B2F-22DC-4CB3-A3E0-A5E9C73FBEB3}"/>
    <cellStyle name="Output 3 2 2 18" xfId="39202" xr:uid="{2E24B7E9-E611-4CA0-B838-22DAD9078A1C}"/>
    <cellStyle name="Output 3 2 2 18 2" xfId="39203" xr:uid="{3BD0BA1D-8EFF-4946-AC4E-95E535C12BEA}"/>
    <cellStyle name="Output 3 2 2 19" xfId="39204" xr:uid="{4863DB67-0D80-4030-ABAE-3F93C8BBCD1C}"/>
    <cellStyle name="Output 3 2 2 2" xfId="39205" xr:uid="{0197844C-2F3A-4680-AB2B-D0307007767E}"/>
    <cellStyle name="Output 3 2 2 2 10" xfId="39206" xr:uid="{2341BE85-C80D-4828-8F09-041778E7BF59}"/>
    <cellStyle name="Output 3 2 2 2 10 2" xfId="39207" xr:uid="{448FBEDB-6AE4-4F42-9B09-B156B4173CA6}"/>
    <cellStyle name="Output 3 2 2 2 10 2 2" xfId="39208" xr:uid="{FC7C4FF9-40E6-4A35-8326-7B5EA0B471E1}"/>
    <cellStyle name="Output 3 2 2 2 10 3" xfId="39209" xr:uid="{C8B2801E-C20F-4CFB-99DA-74750AD377DA}"/>
    <cellStyle name="Output 3 2 2 2 11" xfId="39210" xr:uid="{C5F110D2-9B99-43BA-A4D7-0732D13E4E5D}"/>
    <cellStyle name="Output 3 2 2 2 11 2" xfId="39211" xr:uid="{0566CAAD-9915-411E-B6D5-8FFFF36A567E}"/>
    <cellStyle name="Output 3 2 2 2 11 2 2" xfId="39212" xr:uid="{F70C8ACD-0546-41F8-99DE-C517F6F41155}"/>
    <cellStyle name="Output 3 2 2 2 11 3" xfId="39213" xr:uid="{8F23D61A-10F4-48B1-95FE-546750B87FB4}"/>
    <cellStyle name="Output 3 2 2 2 12" xfId="39214" xr:uid="{23010552-1FBF-4164-8B80-8821C9E92932}"/>
    <cellStyle name="Output 3 2 2 2 12 2" xfId="39215" xr:uid="{3529CEDD-EB9E-4054-9A55-20162EBE7314}"/>
    <cellStyle name="Output 3 2 2 2 12 2 2" xfId="39216" xr:uid="{A3ABF29F-F7A2-45D1-9996-59A514FD074A}"/>
    <cellStyle name="Output 3 2 2 2 12 3" xfId="39217" xr:uid="{3F6527CF-24C4-486B-9CA5-351846F71C20}"/>
    <cellStyle name="Output 3 2 2 2 13" xfId="39218" xr:uid="{C0C8AF38-6260-4A5A-8936-54135FB61AAD}"/>
    <cellStyle name="Output 3 2 2 2 13 2" xfId="39219" xr:uid="{5D3E2E07-E8E4-4757-ADEE-A34758B346F2}"/>
    <cellStyle name="Output 3 2 2 2 13 2 2" xfId="39220" xr:uid="{93747EDA-9FFE-437D-B8D4-A039A9DAE940}"/>
    <cellStyle name="Output 3 2 2 2 13 3" xfId="39221" xr:uid="{E9FB989A-1089-4E28-97E4-74CEB6A88E85}"/>
    <cellStyle name="Output 3 2 2 2 14" xfId="39222" xr:uid="{0480ED7B-8D5D-4200-8FAD-ED171A2B0A76}"/>
    <cellStyle name="Output 3 2 2 2 14 2" xfId="39223" xr:uid="{D18A3CE7-27AA-429C-BE68-52C4EBF98212}"/>
    <cellStyle name="Output 3 2 2 2 14 2 2" xfId="39224" xr:uid="{68E98876-C1BD-4E75-BA78-716984767FC7}"/>
    <cellStyle name="Output 3 2 2 2 14 3" xfId="39225" xr:uid="{8E26462B-8932-44D2-B8D7-E0DB3B59967B}"/>
    <cellStyle name="Output 3 2 2 2 15" xfId="39226" xr:uid="{DD6AAD3E-D3E9-4B67-8E6C-D12F2F3DDB85}"/>
    <cellStyle name="Output 3 2 2 2 15 2" xfId="39227" xr:uid="{A113AC5C-F289-43BD-9F0C-230D5FDF933E}"/>
    <cellStyle name="Output 3 2 2 2 15 2 2" xfId="39228" xr:uid="{BEE5C713-1D46-4099-87A7-C3395C6F3B52}"/>
    <cellStyle name="Output 3 2 2 2 15 3" xfId="39229" xr:uid="{DC9E8DD4-B885-43DC-8790-CEA8E8314F62}"/>
    <cellStyle name="Output 3 2 2 2 16" xfId="39230" xr:uid="{C796FEDC-97C3-4EA7-BE6E-13BF03AEA566}"/>
    <cellStyle name="Output 3 2 2 2 16 2" xfId="39231" xr:uid="{6D6DAC31-A6F6-43C0-8B0B-C228D638A4C1}"/>
    <cellStyle name="Output 3 2 2 2 16 2 2" xfId="39232" xr:uid="{3E1D1A7E-2014-4ECD-836E-6BC45592481D}"/>
    <cellStyle name="Output 3 2 2 2 16 3" xfId="39233" xr:uid="{3224268B-BE5B-44B9-AE3F-BA582B4253B0}"/>
    <cellStyle name="Output 3 2 2 2 17" xfId="39234" xr:uid="{5D9DD0B0-01AB-4500-B2FD-1CF586E6BE69}"/>
    <cellStyle name="Output 3 2 2 2 17 2" xfId="39235" xr:uid="{24933309-FFFC-4BB5-A6A9-67A4BD27E61C}"/>
    <cellStyle name="Output 3 2 2 2 17 2 2" xfId="39236" xr:uid="{10BD259F-EAC8-4243-B852-138CF15CA788}"/>
    <cellStyle name="Output 3 2 2 2 17 3" xfId="39237" xr:uid="{F2ED605C-D5E9-4789-B776-71CD954852F5}"/>
    <cellStyle name="Output 3 2 2 2 18" xfId="39238" xr:uid="{A5CB959F-EA83-4B29-9003-10841626E492}"/>
    <cellStyle name="Output 3 2 2 2 18 2" xfId="39239" xr:uid="{33548745-4B8F-4668-B19B-95C29C0027A3}"/>
    <cellStyle name="Output 3 2 2 2 18 2 2" xfId="39240" xr:uid="{B307E40D-4AEE-4282-8FB4-8C955AE96A19}"/>
    <cellStyle name="Output 3 2 2 2 18 3" xfId="39241" xr:uid="{7BF0A054-84E4-498A-AA7F-1C7CD9607F3C}"/>
    <cellStyle name="Output 3 2 2 2 19" xfId="39242" xr:uid="{16CF45C6-D389-444D-BB7C-A82EA3057E8B}"/>
    <cellStyle name="Output 3 2 2 2 19 2" xfId="39243" xr:uid="{41825340-C150-49BF-A26C-8FF0A0768EF6}"/>
    <cellStyle name="Output 3 2 2 2 19 2 2" xfId="39244" xr:uid="{6FCBAA07-19B5-4B9F-85FD-C166C11666DA}"/>
    <cellStyle name="Output 3 2 2 2 19 3" xfId="39245" xr:uid="{D91D1CF5-B18E-4913-B7FD-85F2620C6390}"/>
    <cellStyle name="Output 3 2 2 2 2" xfId="39246" xr:uid="{D45A72C7-9D98-46C5-B9E2-D96D24880DA4}"/>
    <cellStyle name="Output 3 2 2 2 2 2" xfId="39247" xr:uid="{C5C12AED-A82B-46C8-AA04-9350FEB45951}"/>
    <cellStyle name="Output 3 2 2 2 2 2 2" xfId="39248" xr:uid="{948C0A85-6F5A-42BB-9DC9-4BE45759DC32}"/>
    <cellStyle name="Output 3 2 2 2 2 2 3" xfId="39249" xr:uid="{DF33688D-0043-4C86-8B58-3B3ABE44D69D}"/>
    <cellStyle name="Output 3 2 2 2 2 3" xfId="39250" xr:uid="{93F5A25B-1F2F-401A-815C-B7DD51E8FCB2}"/>
    <cellStyle name="Output 3 2 2 2 2 3 2" xfId="39251" xr:uid="{EA7427D3-0F2E-40B3-86B1-E375696BC78A}"/>
    <cellStyle name="Output 3 2 2 2 2 4" xfId="39252" xr:uid="{4B924A58-0557-4147-ADCB-91506882A903}"/>
    <cellStyle name="Output 3 2 2 2 20" xfId="39253" xr:uid="{865DC150-A43C-43A2-A20A-2A07EEB18184}"/>
    <cellStyle name="Output 3 2 2 2 20 2" xfId="39254" xr:uid="{A65C233D-1469-4A3B-8362-D4B8454BBB31}"/>
    <cellStyle name="Output 3 2 2 2 20 2 2" xfId="39255" xr:uid="{A4B453D5-DEF7-4EDE-BD8B-94EB2E665C64}"/>
    <cellStyle name="Output 3 2 2 2 20 3" xfId="39256" xr:uid="{F1FC3C1C-2B40-41F4-ACE4-E8DA7AEF1915}"/>
    <cellStyle name="Output 3 2 2 2 21" xfId="39257" xr:uid="{51456B84-C8F7-4CDC-AA61-F177531A2EDA}"/>
    <cellStyle name="Output 3 2 2 2 21 2" xfId="39258" xr:uid="{FCF482E6-67A4-470A-AB1B-7696C560229A}"/>
    <cellStyle name="Output 3 2 2 2 22" xfId="39259" xr:uid="{3CDAA96D-2CE3-422C-93E9-9B05C638D79E}"/>
    <cellStyle name="Output 3 2 2 2 23" xfId="39260" xr:uid="{63E8D995-EF19-4EA4-BED0-70C8DDC8AAA8}"/>
    <cellStyle name="Output 3 2 2 2 3" xfId="39261" xr:uid="{6939BB51-038C-4D9A-A254-84A7C6026B42}"/>
    <cellStyle name="Output 3 2 2 2 3 2" xfId="39262" xr:uid="{88F3324C-E4D4-449A-8069-22B361B30615}"/>
    <cellStyle name="Output 3 2 2 2 3 2 2" xfId="39263" xr:uid="{33442EC8-3A3F-442D-8D56-351A9FFBA8B5}"/>
    <cellStyle name="Output 3 2 2 2 3 3" xfId="39264" xr:uid="{9F43EEE8-07E3-44D6-ADAE-26F498B882CA}"/>
    <cellStyle name="Output 3 2 2 2 3 4" xfId="39265" xr:uid="{275E4538-FF35-4792-B2B5-041EE8F47086}"/>
    <cellStyle name="Output 3 2 2 2 4" xfId="39266" xr:uid="{E774DBE7-D69F-406D-AD78-32C84F3B0137}"/>
    <cellStyle name="Output 3 2 2 2 4 2" xfId="39267" xr:uid="{D643C471-F31D-4EFC-82BD-6A6F309C9CB0}"/>
    <cellStyle name="Output 3 2 2 2 4 2 2" xfId="39268" xr:uid="{7AB7F38B-A375-4973-8C8E-5CB47E9F3B87}"/>
    <cellStyle name="Output 3 2 2 2 4 3" xfId="39269" xr:uid="{94233D81-8100-45F0-AA47-64AD0A28BF43}"/>
    <cellStyle name="Output 3 2 2 2 4 4" xfId="39270" xr:uid="{A511EE5A-6728-454E-B261-72A5C98E8491}"/>
    <cellStyle name="Output 3 2 2 2 5" xfId="39271" xr:uid="{327FD1E2-4B88-4E74-BF95-9A3CD8F5E24D}"/>
    <cellStyle name="Output 3 2 2 2 5 2" xfId="39272" xr:uid="{562021D1-876C-4B36-A5A7-A0FD55160E18}"/>
    <cellStyle name="Output 3 2 2 2 5 2 2" xfId="39273" xr:uid="{65A3C484-A9D8-4EE9-9050-0688B9CD9FE1}"/>
    <cellStyle name="Output 3 2 2 2 5 3" xfId="39274" xr:uid="{BDED8759-7057-418D-8AFD-AD83512F19B1}"/>
    <cellStyle name="Output 3 2 2 2 6" xfId="39275" xr:uid="{6043453E-9FA3-40C7-8115-DEFC6033EDC4}"/>
    <cellStyle name="Output 3 2 2 2 6 2" xfId="39276" xr:uid="{29B49E4E-16B6-4DCF-B1B6-342438D54420}"/>
    <cellStyle name="Output 3 2 2 2 6 2 2" xfId="39277" xr:uid="{5273333F-0E3C-4D94-BC3B-C9479AC88519}"/>
    <cellStyle name="Output 3 2 2 2 6 3" xfId="39278" xr:uid="{0518C6AC-8150-4FDB-9C21-E1642791986B}"/>
    <cellStyle name="Output 3 2 2 2 7" xfId="39279" xr:uid="{D730C17C-0DFE-42AC-904D-6A7E8758598D}"/>
    <cellStyle name="Output 3 2 2 2 7 2" xfId="39280" xr:uid="{6E8C123E-171D-431C-AC18-27C2B836CD5E}"/>
    <cellStyle name="Output 3 2 2 2 7 2 2" xfId="39281" xr:uid="{4EA9B48A-8039-4DE7-8E7B-11BC9FC9C9B5}"/>
    <cellStyle name="Output 3 2 2 2 7 3" xfId="39282" xr:uid="{465152D3-4597-4653-880F-092C35B6E91E}"/>
    <cellStyle name="Output 3 2 2 2 8" xfId="39283" xr:uid="{9348997F-552A-49DC-973B-4EF69153A5C7}"/>
    <cellStyle name="Output 3 2 2 2 8 2" xfId="39284" xr:uid="{9D31A243-8FDD-4CAA-B627-4CFB72A6D23A}"/>
    <cellStyle name="Output 3 2 2 2 8 2 2" xfId="39285" xr:uid="{D1CDDD87-92CC-4C3E-AC38-D8A0BA870A60}"/>
    <cellStyle name="Output 3 2 2 2 8 3" xfId="39286" xr:uid="{6376A410-A92C-4425-8FC4-D81E820EBBC8}"/>
    <cellStyle name="Output 3 2 2 2 9" xfId="39287" xr:uid="{56BC6577-4E8F-44F5-AEBC-2032E5856AAB}"/>
    <cellStyle name="Output 3 2 2 2 9 2" xfId="39288" xr:uid="{EA0CBCE8-F1EA-4E2B-A8B6-834E8A696F1E}"/>
    <cellStyle name="Output 3 2 2 2 9 2 2" xfId="39289" xr:uid="{5261EBDD-FFD1-4474-89F0-93B056E114EE}"/>
    <cellStyle name="Output 3 2 2 2 9 3" xfId="39290" xr:uid="{AFC4791F-8F00-4E59-858D-CDF6428CCEC8}"/>
    <cellStyle name="Output 3 2 2 20" xfId="39291" xr:uid="{31FA1C55-3EFF-4B4F-B12D-75184A81CEF1}"/>
    <cellStyle name="Output 3 2 2 3" xfId="39292" xr:uid="{836CA7C4-0696-47EE-BCD5-A3C1E1A91C33}"/>
    <cellStyle name="Output 3 2 2 3 2" xfId="39293" xr:uid="{97196FBC-8C3D-49C0-A473-E02CB2AD0BF4}"/>
    <cellStyle name="Output 3 2 2 3 2 2" xfId="39294" xr:uid="{9AD2572B-D6E7-4C7B-802C-0B5947C7B3DD}"/>
    <cellStyle name="Output 3 2 2 3 2 3" xfId="39295" xr:uid="{5DB58861-1772-4B24-8DCD-40F0D55E6578}"/>
    <cellStyle name="Output 3 2 2 3 3" xfId="39296" xr:uid="{1FFD4BC7-E9B4-4285-B4AE-2CFD58B7F624}"/>
    <cellStyle name="Output 3 2 2 3 3 2" xfId="39297" xr:uid="{4AC113B4-6EA2-42D3-84FF-CE9AAF069CBF}"/>
    <cellStyle name="Output 3 2 2 3 4" xfId="39298" xr:uid="{AC34A0FB-4F58-412B-A6EF-14F35CD1C4A8}"/>
    <cellStyle name="Output 3 2 2 4" xfId="39299" xr:uid="{9B529362-B343-4221-959D-6D55CBCBE941}"/>
    <cellStyle name="Output 3 2 2 4 2" xfId="39300" xr:uid="{C567D0F6-02D8-4A45-A664-5DC06A03CCDD}"/>
    <cellStyle name="Output 3 2 2 4 2 2" xfId="39301" xr:uid="{0EDB8B7B-3BAC-4F36-8196-92903B756B02}"/>
    <cellStyle name="Output 3 2 2 4 3" xfId="39302" xr:uid="{BEB0F25D-953F-4DD1-B4BD-A68CE83461A4}"/>
    <cellStyle name="Output 3 2 2 4 4" xfId="39303" xr:uid="{C9BD7C12-9EF0-4588-9FCC-CE17BA60910E}"/>
    <cellStyle name="Output 3 2 2 5" xfId="39304" xr:uid="{BF6203D4-8904-427B-A091-84E46E5F738F}"/>
    <cellStyle name="Output 3 2 2 5 2" xfId="39305" xr:uid="{F2C64DFC-73A6-4C51-98CC-4D63395C389F}"/>
    <cellStyle name="Output 3 2 2 5 2 2" xfId="39306" xr:uid="{F5624B0C-C197-436D-9532-49A4841DB407}"/>
    <cellStyle name="Output 3 2 2 5 3" xfId="39307" xr:uid="{B9A3E8B6-6357-4BE5-BE19-E0DE1A13CA33}"/>
    <cellStyle name="Output 3 2 2 5 4" xfId="39308" xr:uid="{24C0E91F-8479-4E78-80C6-FE268EF709E5}"/>
    <cellStyle name="Output 3 2 2 6" xfId="39309" xr:uid="{40187261-0B7B-40ED-BDD3-46C587B61A56}"/>
    <cellStyle name="Output 3 2 2 6 2" xfId="39310" xr:uid="{8847CB5C-CCC9-4510-A87B-C5036C811933}"/>
    <cellStyle name="Output 3 2 2 6 2 2" xfId="39311" xr:uid="{5D678FE5-C3B1-4B9E-A381-E6D8A48F01A0}"/>
    <cellStyle name="Output 3 2 2 6 3" xfId="39312" xr:uid="{03F2E88B-A85E-440F-BD58-AE24C9483D2A}"/>
    <cellStyle name="Output 3 2 2 7" xfId="39313" xr:uid="{19612FB2-1F17-4B30-8F19-915DC9D1876B}"/>
    <cellStyle name="Output 3 2 2 7 2" xfId="39314" xr:uid="{3D5BD51F-F0D6-410B-ACEF-6A8F4E289B6A}"/>
    <cellStyle name="Output 3 2 2 7 2 2" xfId="39315" xr:uid="{0E6A0F2D-7F45-4FF5-9CEA-A0009EC8FE95}"/>
    <cellStyle name="Output 3 2 2 7 3" xfId="39316" xr:uid="{1B076B2B-CD8E-4CF7-9848-E634D22F2A1E}"/>
    <cellStyle name="Output 3 2 2 8" xfId="39317" xr:uid="{92D6C9A8-50C2-4849-AEB3-D85D29201F4C}"/>
    <cellStyle name="Output 3 2 2 8 2" xfId="39318" xr:uid="{33E7E3F2-720F-4666-96F8-1E448B8D3F94}"/>
    <cellStyle name="Output 3 2 2 8 2 2" xfId="39319" xr:uid="{7B1A180F-C913-457C-9761-71037A2B4B95}"/>
    <cellStyle name="Output 3 2 2 8 3" xfId="39320" xr:uid="{FDE4870A-FFF0-4D14-873A-52F465507FED}"/>
    <cellStyle name="Output 3 2 2 9" xfId="39321" xr:uid="{8AB52453-EADD-42D8-A5EC-B50CBC29C2DC}"/>
    <cellStyle name="Output 3 2 2 9 2" xfId="39322" xr:uid="{88AD9857-B517-4B07-A789-C1F9E4EA46B1}"/>
    <cellStyle name="Output 3 2 2 9 2 2" xfId="39323" xr:uid="{62F9D412-D3DA-4D72-9F59-ADCEABCEE0AD}"/>
    <cellStyle name="Output 3 2 2 9 3" xfId="39324" xr:uid="{473E04CD-523A-4FDD-9EE3-CB593D2A66F2}"/>
    <cellStyle name="Output 3 2 20" xfId="39325" xr:uid="{21559C91-1495-4739-B2E9-EF03D7DDA0A3}"/>
    <cellStyle name="Output 3 2 20 2" xfId="39326" xr:uid="{22F0737B-0F8F-4419-A768-D261C494FDAD}"/>
    <cellStyle name="Output 3 2 20 2 2" xfId="39327" xr:uid="{F2D12414-3EF4-4DE7-84B3-07232CD94966}"/>
    <cellStyle name="Output 3 2 20 3" xfId="39328" xr:uid="{5C24DD5E-1437-4297-BD36-FB575154570F}"/>
    <cellStyle name="Output 3 2 21" xfId="39329" xr:uid="{D90D8036-1824-49C8-9A80-F76DFABE7296}"/>
    <cellStyle name="Output 3 2 21 2" xfId="39330" xr:uid="{4F557181-48C0-4DBD-9D2A-4BEA330B9B91}"/>
    <cellStyle name="Output 3 2 22" xfId="39331" xr:uid="{24D98352-9967-4039-840D-5979DF38FFBB}"/>
    <cellStyle name="Output 3 2 23" xfId="39332" xr:uid="{842A6769-E89A-420D-88D0-67D6AF1AB734}"/>
    <cellStyle name="Output 3 2 3" xfId="39333" xr:uid="{E04194B1-FE97-4E8D-A886-FF6F32180124}"/>
    <cellStyle name="Output 3 2 3 10" xfId="39334" xr:uid="{30ABAA7A-D19C-4C0D-83BA-DB4FF0833025}"/>
    <cellStyle name="Output 3 2 3 10 2" xfId="39335" xr:uid="{AA8D049F-7FDB-40B7-8F48-B91DBEE0DE26}"/>
    <cellStyle name="Output 3 2 3 10 2 2" xfId="39336" xr:uid="{B10A1343-80DC-4963-B1D5-905C73C91F63}"/>
    <cellStyle name="Output 3 2 3 10 3" xfId="39337" xr:uid="{C47F7A0D-8013-43E2-B692-3A528ADF160C}"/>
    <cellStyle name="Output 3 2 3 11" xfId="39338" xr:uid="{6543ADCF-AF70-4104-B04A-45E1E92A4CD7}"/>
    <cellStyle name="Output 3 2 3 11 2" xfId="39339" xr:uid="{77759DDC-A29B-4C1D-84B9-AEF9358273B0}"/>
    <cellStyle name="Output 3 2 3 11 2 2" xfId="39340" xr:uid="{025442DC-DD6A-443E-A29A-2FF5942AFE65}"/>
    <cellStyle name="Output 3 2 3 11 3" xfId="39341" xr:uid="{026E230C-67A2-4D9E-972F-2868B5AD290F}"/>
    <cellStyle name="Output 3 2 3 12" xfId="39342" xr:uid="{844EFD89-00D1-48AD-B8AB-1C6C5877AB8F}"/>
    <cellStyle name="Output 3 2 3 12 2" xfId="39343" xr:uid="{1947C0AE-C719-40A5-9171-BF85465BD935}"/>
    <cellStyle name="Output 3 2 3 12 2 2" xfId="39344" xr:uid="{DFA3AE14-9FE5-4B11-9CA8-64FEE265CB6E}"/>
    <cellStyle name="Output 3 2 3 12 3" xfId="39345" xr:uid="{1952EC5B-E9BB-4B5D-821A-77D707ABFB44}"/>
    <cellStyle name="Output 3 2 3 13" xfId="39346" xr:uid="{9707B563-2A8B-4DA2-A733-19D4B0F975E5}"/>
    <cellStyle name="Output 3 2 3 13 2" xfId="39347" xr:uid="{F6C799D9-D547-4EF2-982B-EFD1E2348914}"/>
    <cellStyle name="Output 3 2 3 13 2 2" xfId="39348" xr:uid="{0583E3E5-2B0D-4469-A635-8F04D988EFCE}"/>
    <cellStyle name="Output 3 2 3 13 3" xfId="39349" xr:uid="{29585C41-C91A-45AD-80B6-E290A6F4FB60}"/>
    <cellStyle name="Output 3 2 3 14" xfId="39350" xr:uid="{9C617EE1-784B-4E57-ACC9-8C1971161745}"/>
    <cellStyle name="Output 3 2 3 14 2" xfId="39351" xr:uid="{157A40C7-CA01-41E7-91D6-A084814C1E20}"/>
    <cellStyle name="Output 3 2 3 14 2 2" xfId="39352" xr:uid="{6A6F46AE-DE96-48E2-8AFE-6CF22BD05B25}"/>
    <cellStyle name="Output 3 2 3 14 3" xfId="39353" xr:uid="{FCF77FA5-153F-4F0E-901F-F6E183E34D28}"/>
    <cellStyle name="Output 3 2 3 15" xfId="39354" xr:uid="{E901E2D3-63DC-470D-859B-C3C636EE958F}"/>
    <cellStyle name="Output 3 2 3 15 2" xfId="39355" xr:uid="{0823BDF3-3A2C-4E68-8CD4-FC3F251515F7}"/>
    <cellStyle name="Output 3 2 3 15 2 2" xfId="39356" xr:uid="{E7D64701-582A-4822-8757-EDE8B2616403}"/>
    <cellStyle name="Output 3 2 3 15 3" xfId="39357" xr:uid="{A976EBEF-F3E1-4D43-8EAC-41AA56BE824B}"/>
    <cellStyle name="Output 3 2 3 16" xfId="39358" xr:uid="{81075B54-20F5-4867-BC66-0D6C05C3A868}"/>
    <cellStyle name="Output 3 2 3 16 2" xfId="39359" xr:uid="{553DA435-296F-4AD1-807E-261504D2B253}"/>
    <cellStyle name="Output 3 2 3 16 2 2" xfId="39360" xr:uid="{10696BAE-CAB4-4F26-AD47-0A7A4B91B7A3}"/>
    <cellStyle name="Output 3 2 3 16 3" xfId="39361" xr:uid="{0C8CF4B3-B223-470E-9B42-C6DF0B63E69C}"/>
    <cellStyle name="Output 3 2 3 17" xfId="39362" xr:uid="{E825164D-53BF-40C2-9A2E-AF09B423FFA5}"/>
    <cellStyle name="Output 3 2 3 17 2" xfId="39363" xr:uid="{1A8FE1AF-6586-4B07-8413-E019E4CAEBB4}"/>
    <cellStyle name="Output 3 2 3 17 2 2" xfId="39364" xr:uid="{D69246A4-30C6-4AAE-8A60-99616675905B}"/>
    <cellStyle name="Output 3 2 3 17 3" xfId="39365" xr:uid="{8EFFDBFD-8E8B-4A8F-BBBD-26EB8F4824C5}"/>
    <cellStyle name="Output 3 2 3 18" xfId="39366" xr:uid="{706EDC1C-8E1A-4805-B069-C482DBB3642B}"/>
    <cellStyle name="Output 3 2 3 18 2" xfId="39367" xr:uid="{3FDBB7AE-7A78-4024-8A12-6072D6EC1203}"/>
    <cellStyle name="Output 3 2 3 19" xfId="39368" xr:uid="{B95C12C8-F8C2-4BB0-8E71-19E173D78305}"/>
    <cellStyle name="Output 3 2 3 2" xfId="39369" xr:uid="{30D8AA4A-0090-4CEF-AE4F-F19BFA2C2DA8}"/>
    <cellStyle name="Output 3 2 3 2 10" xfId="39370" xr:uid="{9A88BE08-FF5C-4480-9FD9-012B240FAE40}"/>
    <cellStyle name="Output 3 2 3 2 10 2" xfId="39371" xr:uid="{B426C6CD-03C0-49D7-AB15-3C710F2FF134}"/>
    <cellStyle name="Output 3 2 3 2 10 2 2" xfId="39372" xr:uid="{DD47A742-1206-4E27-BFE9-F5A47CA640C9}"/>
    <cellStyle name="Output 3 2 3 2 10 3" xfId="39373" xr:uid="{D4B47CF5-8436-4471-845E-B122E2C2A313}"/>
    <cellStyle name="Output 3 2 3 2 11" xfId="39374" xr:uid="{3B3F126C-5553-4604-AA20-1C7A09F967D3}"/>
    <cellStyle name="Output 3 2 3 2 11 2" xfId="39375" xr:uid="{59DD54C9-7B78-44E0-A775-DE6C18156F7A}"/>
    <cellStyle name="Output 3 2 3 2 11 2 2" xfId="39376" xr:uid="{A6669816-043B-48C1-954E-EA3E25788786}"/>
    <cellStyle name="Output 3 2 3 2 11 3" xfId="39377" xr:uid="{E0B77A33-C1AA-43DB-B6CC-3FD649F0E7B9}"/>
    <cellStyle name="Output 3 2 3 2 12" xfId="39378" xr:uid="{A8A71924-6DF1-42BE-888A-3557154A73EC}"/>
    <cellStyle name="Output 3 2 3 2 12 2" xfId="39379" xr:uid="{AC382A91-AE20-4156-8C0D-48379516A95E}"/>
    <cellStyle name="Output 3 2 3 2 12 2 2" xfId="39380" xr:uid="{87C97DF5-CF70-4D6E-9E3C-59814C3DB5FC}"/>
    <cellStyle name="Output 3 2 3 2 12 3" xfId="39381" xr:uid="{43CCE232-A177-41B8-A989-AB0EA724BDD2}"/>
    <cellStyle name="Output 3 2 3 2 13" xfId="39382" xr:uid="{C96945FE-ABDD-4ADF-A9EA-2E9C0A0E5DF5}"/>
    <cellStyle name="Output 3 2 3 2 13 2" xfId="39383" xr:uid="{D0551E96-A5AD-4567-8D7E-BE5FA377992D}"/>
    <cellStyle name="Output 3 2 3 2 13 2 2" xfId="39384" xr:uid="{CEC201EB-F05B-499B-8A1C-DA5E137DA530}"/>
    <cellStyle name="Output 3 2 3 2 13 3" xfId="39385" xr:uid="{99E0F90B-01C7-4EAD-93A1-70244CA318CF}"/>
    <cellStyle name="Output 3 2 3 2 14" xfId="39386" xr:uid="{2F1B5FFA-124F-4BD5-995E-537BB17F7DDA}"/>
    <cellStyle name="Output 3 2 3 2 14 2" xfId="39387" xr:uid="{58BFA4A2-CD45-46C8-81FD-3A270E4C309A}"/>
    <cellStyle name="Output 3 2 3 2 14 2 2" xfId="39388" xr:uid="{9431032F-FF78-4341-AFB4-04FB73B03549}"/>
    <cellStyle name="Output 3 2 3 2 14 3" xfId="39389" xr:uid="{447AF3CC-2634-4E31-9D4B-937A93ED3C21}"/>
    <cellStyle name="Output 3 2 3 2 15" xfId="39390" xr:uid="{8269C222-A040-4170-82DF-FE1EDA9E7F38}"/>
    <cellStyle name="Output 3 2 3 2 15 2" xfId="39391" xr:uid="{D170260D-51B1-4E6C-9E7D-562EAF0D4078}"/>
    <cellStyle name="Output 3 2 3 2 15 2 2" xfId="39392" xr:uid="{743C43B6-3058-4CCE-9A73-F5165590EC11}"/>
    <cellStyle name="Output 3 2 3 2 15 3" xfId="39393" xr:uid="{B917AA19-D910-4017-9C23-15AAE610E447}"/>
    <cellStyle name="Output 3 2 3 2 16" xfId="39394" xr:uid="{10D64FA2-362E-42D8-A598-63662A794033}"/>
    <cellStyle name="Output 3 2 3 2 16 2" xfId="39395" xr:uid="{3922BFBE-E464-4AAD-AD17-88E67073F400}"/>
    <cellStyle name="Output 3 2 3 2 16 2 2" xfId="39396" xr:uid="{80AC4A87-CCEC-40D4-AF06-84D28CECBCF6}"/>
    <cellStyle name="Output 3 2 3 2 16 3" xfId="39397" xr:uid="{897AFCAA-1147-4ADD-B062-3EC7B9A9725B}"/>
    <cellStyle name="Output 3 2 3 2 17" xfId="39398" xr:uid="{A701DCB4-6D8F-4D20-87B8-4622BD5A7654}"/>
    <cellStyle name="Output 3 2 3 2 17 2" xfId="39399" xr:uid="{008E8EB2-777B-4884-B773-5035297C205D}"/>
    <cellStyle name="Output 3 2 3 2 17 2 2" xfId="39400" xr:uid="{10341B53-1B5F-4AD6-A9EF-CB9364CBBDB4}"/>
    <cellStyle name="Output 3 2 3 2 17 3" xfId="39401" xr:uid="{207D24CC-EDF4-49FA-A0DA-AB70D347E5EF}"/>
    <cellStyle name="Output 3 2 3 2 18" xfId="39402" xr:uid="{8CC6EDE1-8409-406A-93F1-77A1AC29878C}"/>
    <cellStyle name="Output 3 2 3 2 18 2" xfId="39403" xr:uid="{0C9BC1AC-242E-4FEB-9FFA-CBC5CFBCCD6B}"/>
    <cellStyle name="Output 3 2 3 2 18 2 2" xfId="39404" xr:uid="{E814BDBE-65E9-4A02-9869-00D44B9C9739}"/>
    <cellStyle name="Output 3 2 3 2 18 3" xfId="39405" xr:uid="{95A46B8A-4AAF-4D8E-9A5A-718E748B5D12}"/>
    <cellStyle name="Output 3 2 3 2 19" xfId="39406" xr:uid="{6917698B-D490-48B6-AD7A-4A12F53EF137}"/>
    <cellStyle name="Output 3 2 3 2 19 2" xfId="39407" xr:uid="{BFBAA938-1CD4-4FF4-A4F4-D010F127A4D8}"/>
    <cellStyle name="Output 3 2 3 2 19 2 2" xfId="39408" xr:uid="{D72B30EC-9E8A-4CEC-AF4B-CB7ED8FB5233}"/>
    <cellStyle name="Output 3 2 3 2 19 3" xfId="39409" xr:uid="{4E57703D-782E-47F1-9F7B-1E42AC8F4CF8}"/>
    <cellStyle name="Output 3 2 3 2 2" xfId="39410" xr:uid="{FB71187C-C336-40C7-8535-E2948E26794B}"/>
    <cellStyle name="Output 3 2 3 2 2 2" xfId="39411" xr:uid="{B09BD012-BA64-4991-B578-6B9BD55CBC0F}"/>
    <cellStyle name="Output 3 2 3 2 2 2 2" xfId="39412" xr:uid="{35C1DDAA-00C3-48AE-BED8-FAE74A9B1C16}"/>
    <cellStyle name="Output 3 2 3 2 2 3" xfId="39413" xr:uid="{DF377DFF-BE41-49A4-A083-793B913F078F}"/>
    <cellStyle name="Output 3 2 3 2 2 4" xfId="39414" xr:uid="{4379DEC1-78EA-4574-AA93-F96124298E43}"/>
    <cellStyle name="Output 3 2 3 2 20" xfId="39415" xr:uid="{B0F85D78-0695-429F-B321-9BB3D925119F}"/>
    <cellStyle name="Output 3 2 3 2 20 2" xfId="39416" xr:uid="{29E3192A-B9ED-4C4B-93F7-08BDDE3E1602}"/>
    <cellStyle name="Output 3 2 3 2 20 2 2" xfId="39417" xr:uid="{195D837B-EBA1-4CD2-A6FB-F38FBF504B01}"/>
    <cellStyle name="Output 3 2 3 2 20 3" xfId="39418" xr:uid="{F52E34CC-373D-496B-82E9-1EF29648C36E}"/>
    <cellStyle name="Output 3 2 3 2 21" xfId="39419" xr:uid="{1775F2AC-C2AC-4667-9D29-37E5A9D1C72D}"/>
    <cellStyle name="Output 3 2 3 2 21 2" xfId="39420" xr:uid="{A284B81D-1A27-44ED-9159-2F7F35C753B2}"/>
    <cellStyle name="Output 3 2 3 2 22" xfId="39421" xr:uid="{2C3AFC09-3D59-42F2-A4CF-1811EE04F7D0}"/>
    <cellStyle name="Output 3 2 3 2 23" xfId="39422" xr:uid="{0A18DB4D-D97B-4C7A-B31A-0C6960F810F6}"/>
    <cellStyle name="Output 3 2 3 2 3" xfId="39423" xr:uid="{8DA2DDD4-63B7-44CD-BC47-94F448184D5E}"/>
    <cellStyle name="Output 3 2 3 2 3 2" xfId="39424" xr:uid="{59B3D820-92BA-4EB2-B751-B24F3CD9918D}"/>
    <cellStyle name="Output 3 2 3 2 3 2 2" xfId="39425" xr:uid="{95D07325-BAD8-4F45-B44D-1701D96011C3}"/>
    <cellStyle name="Output 3 2 3 2 3 3" xfId="39426" xr:uid="{57E27A3D-80AD-48F2-8D8D-2A117EF3C9FC}"/>
    <cellStyle name="Output 3 2 3 2 3 4" xfId="39427" xr:uid="{43711531-5BEC-41DD-8F19-074BB879DA94}"/>
    <cellStyle name="Output 3 2 3 2 4" xfId="39428" xr:uid="{4E0E7D27-7BA6-431C-85D8-607AABA692FE}"/>
    <cellStyle name="Output 3 2 3 2 4 2" xfId="39429" xr:uid="{5E841D52-B6BF-4EB9-9A0B-D7BF69495D1C}"/>
    <cellStyle name="Output 3 2 3 2 4 2 2" xfId="39430" xr:uid="{F62C9473-45DE-4556-B1D8-AAD0BCCD9F52}"/>
    <cellStyle name="Output 3 2 3 2 4 3" xfId="39431" xr:uid="{8E2A76EE-06E7-424E-8CE9-AB42A3D94B93}"/>
    <cellStyle name="Output 3 2 3 2 5" xfId="39432" xr:uid="{2B5937B3-B74F-45F0-AB9B-7D2A7938EE3E}"/>
    <cellStyle name="Output 3 2 3 2 5 2" xfId="39433" xr:uid="{7CDC3ADA-6BC7-4292-9999-C63A1D7EF2BB}"/>
    <cellStyle name="Output 3 2 3 2 5 2 2" xfId="39434" xr:uid="{EA215892-692B-4BBB-8F21-AFAD38873CC2}"/>
    <cellStyle name="Output 3 2 3 2 5 3" xfId="39435" xr:uid="{AD7C9DE7-F23B-4A44-8761-070A716D8A49}"/>
    <cellStyle name="Output 3 2 3 2 6" xfId="39436" xr:uid="{A6659A96-A7ED-4DC2-AE1E-E7AF0232D13B}"/>
    <cellStyle name="Output 3 2 3 2 6 2" xfId="39437" xr:uid="{AA208F2E-B979-4FF5-A0E6-8BA2DE9AB9D9}"/>
    <cellStyle name="Output 3 2 3 2 6 2 2" xfId="39438" xr:uid="{2F7687C8-7123-45F4-9C95-EDC587367F9E}"/>
    <cellStyle name="Output 3 2 3 2 6 3" xfId="39439" xr:uid="{D3C96662-3B0F-4553-92DF-576867B97CD3}"/>
    <cellStyle name="Output 3 2 3 2 7" xfId="39440" xr:uid="{7B6A7DA8-691B-46A6-A6E2-5DA1B0FE3786}"/>
    <cellStyle name="Output 3 2 3 2 7 2" xfId="39441" xr:uid="{9AF506AB-E83B-42B5-A0B2-DC2EBCEA8CA2}"/>
    <cellStyle name="Output 3 2 3 2 7 2 2" xfId="39442" xr:uid="{130FD5F9-4641-466D-801A-5447C3B72F38}"/>
    <cellStyle name="Output 3 2 3 2 7 3" xfId="39443" xr:uid="{58001C26-A1B3-4F95-83A4-D2808D6AEB0A}"/>
    <cellStyle name="Output 3 2 3 2 8" xfId="39444" xr:uid="{C4A1A32A-7AAC-49E0-A820-F8DE34170031}"/>
    <cellStyle name="Output 3 2 3 2 8 2" xfId="39445" xr:uid="{E319617C-E749-431B-AE10-F33F6B9E5E47}"/>
    <cellStyle name="Output 3 2 3 2 8 2 2" xfId="39446" xr:uid="{0C8BC6AB-1F88-442A-B0F0-B37BD463A487}"/>
    <cellStyle name="Output 3 2 3 2 8 3" xfId="39447" xr:uid="{18D59C15-5833-4B0D-BAA2-4EEFAE81CC5E}"/>
    <cellStyle name="Output 3 2 3 2 9" xfId="39448" xr:uid="{0759F8BB-42AF-47A8-8AD2-A63E166190D5}"/>
    <cellStyle name="Output 3 2 3 2 9 2" xfId="39449" xr:uid="{943BABB4-C555-4448-880F-56BBC1508B70}"/>
    <cellStyle name="Output 3 2 3 2 9 2 2" xfId="39450" xr:uid="{9B5C70D9-ECE9-44AC-BF99-3930AA419093}"/>
    <cellStyle name="Output 3 2 3 2 9 3" xfId="39451" xr:uid="{5F86E6D0-C3EA-4C88-AF68-8A316B95E2E0}"/>
    <cellStyle name="Output 3 2 3 20" xfId="39452" xr:uid="{A5B113BA-A1D4-4423-8DB2-9B89D50B0820}"/>
    <cellStyle name="Output 3 2 3 3" xfId="39453" xr:uid="{1F8F1B66-1CA2-48A9-B775-6E55CDCC8951}"/>
    <cellStyle name="Output 3 2 3 3 2" xfId="39454" xr:uid="{7F781E5A-67FF-4132-8606-CD473FA1AC32}"/>
    <cellStyle name="Output 3 2 3 3 2 2" xfId="39455" xr:uid="{9C3E8118-C278-4795-8796-A2A212DEB6FF}"/>
    <cellStyle name="Output 3 2 3 3 3" xfId="39456" xr:uid="{6EC32F79-4BE0-48D7-99AB-55ECBFFC35A5}"/>
    <cellStyle name="Output 3 2 3 3 4" xfId="39457" xr:uid="{383920BD-0285-4388-AD56-A2360845F359}"/>
    <cellStyle name="Output 3 2 3 4" xfId="39458" xr:uid="{2852F146-4357-4F30-8916-4928723FEEC8}"/>
    <cellStyle name="Output 3 2 3 4 2" xfId="39459" xr:uid="{923837C4-D53F-4214-BD2C-BBBE761009C5}"/>
    <cellStyle name="Output 3 2 3 4 2 2" xfId="39460" xr:uid="{8F9A73FD-1E49-4A90-AD8D-AB85551AE405}"/>
    <cellStyle name="Output 3 2 3 4 3" xfId="39461" xr:uid="{71467A07-095E-42B6-8223-E78CD033DC34}"/>
    <cellStyle name="Output 3 2 3 4 4" xfId="39462" xr:uid="{93432394-AE09-4E91-A4E5-E2C6DFFDF1D1}"/>
    <cellStyle name="Output 3 2 3 5" xfId="39463" xr:uid="{9A440E23-B98C-4BE3-9914-8E7053A19BD3}"/>
    <cellStyle name="Output 3 2 3 5 2" xfId="39464" xr:uid="{AF1620D4-7D8A-4B83-A1A1-E090BF67167C}"/>
    <cellStyle name="Output 3 2 3 5 2 2" xfId="39465" xr:uid="{3D0B13B6-67EB-42DE-9D5A-A4DC058C4E63}"/>
    <cellStyle name="Output 3 2 3 5 3" xfId="39466" xr:uid="{AB16D1FB-6603-472E-B856-BAA562D618F8}"/>
    <cellStyle name="Output 3 2 3 6" xfId="39467" xr:uid="{604F71E6-8837-4F21-9876-4A99E8FD9438}"/>
    <cellStyle name="Output 3 2 3 6 2" xfId="39468" xr:uid="{918C1FC0-B968-4E68-B00A-595B980E35D0}"/>
    <cellStyle name="Output 3 2 3 6 2 2" xfId="39469" xr:uid="{EC771C51-DEF9-444A-8131-0BCF8EF3EA1A}"/>
    <cellStyle name="Output 3 2 3 6 3" xfId="39470" xr:uid="{09059B7C-A264-4FC4-B546-D6FFACAE3FEC}"/>
    <cellStyle name="Output 3 2 3 7" xfId="39471" xr:uid="{970FE3C3-3403-4511-8D12-A1F3DA577E3E}"/>
    <cellStyle name="Output 3 2 3 7 2" xfId="39472" xr:uid="{CBE2B64C-064B-4E81-8580-ECF9A50FCFFF}"/>
    <cellStyle name="Output 3 2 3 7 2 2" xfId="39473" xr:uid="{4D6E4DBB-4547-4AAF-8B3E-6B9198131620}"/>
    <cellStyle name="Output 3 2 3 7 3" xfId="39474" xr:uid="{A77D8DC3-D673-4A99-8642-A7CE23329C79}"/>
    <cellStyle name="Output 3 2 3 8" xfId="39475" xr:uid="{4839B510-3565-425B-BFE5-03BD95E39FD3}"/>
    <cellStyle name="Output 3 2 3 8 2" xfId="39476" xr:uid="{3AB26231-3C1C-4452-9DE7-FD72D91943AE}"/>
    <cellStyle name="Output 3 2 3 8 2 2" xfId="39477" xr:uid="{777BA7D8-B0AD-4F22-AD95-D280A996A8BC}"/>
    <cellStyle name="Output 3 2 3 8 3" xfId="39478" xr:uid="{A8D11B09-C7DD-4F5B-AE41-0FBFD0408EB3}"/>
    <cellStyle name="Output 3 2 3 9" xfId="39479" xr:uid="{1DD50613-8686-4B75-9410-C0D8B21C568D}"/>
    <cellStyle name="Output 3 2 3 9 2" xfId="39480" xr:uid="{B39DA2EB-125E-4F7F-BD82-4A3756718028}"/>
    <cellStyle name="Output 3 2 3 9 2 2" xfId="39481" xr:uid="{4E09EE2D-E4C1-4A11-A153-B037AA5EF994}"/>
    <cellStyle name="Output 3 2 3 9 3" xfId="39482" xr:uid="{B94068DD-AB70-4487-9835-2C8952C81D80}"/>
    <cellStyle name="Output 3 2 4" xfId="39483" xr:uid="{41601659-C1F8-4844-B9F9-E3E6238330A0}"/>
    <cellStyle name="Output 3 2 4 10" xfId="39484" xr:uid="{861CB4A2-E156-4A23-AC64-F2F1BF688A1A}"/>
    <cellStyle name="Output 3 2 4 10 2" xfId="39485" xr:uid="{05D3E9F3-9A36-43E2-9C5C-72CE00D4C91A}"/>
    <cellStyle name="Output 3 2 4 10 2 2" xfId="39486" xr:uid="{C3A9344E-1F6B-4D11-BF97-89D20B2B5C66}"/>
    <cellStyle name="Output 3 2 4 10 3" xfId="39487" xr:uid="{EFAE62FA-FBB1-4407-9D37-5EC1339DA2A7}"/>
    <cellStyle name="Output 3 2 4 11" xfId="39488" xr:uid="{BA83A5F5-F050-467C-A7F7-C60FA16F2BFB}"/>
    <cellStyle name="Output 3 2 4 11 2" xfId="39489" xr:uid="{EAB62BC5-2DF2-4F93-9081-0CC396FFED56}"/>
    <cellStyle name="Output 3 2 4 11 2 2" xfId="39490" xr:uid="{17F69C24-5F7C-4A6E-8EA4-19A7815D934B}"/>
    <cellStyle name="Output 3 2 4 11 3" xfId="39491" xr:uid="{6CCD6C68-A981-440C-B2EF-D65B138136D2}"/>
    <cellStyle name="Output 3 2 4 12" xfId="39492" xr:uid="{B001E414-C419-46BB-A68E-B98673B05915}"/>
    <cellStyle name="Output 3 2 4 12 2" xfId="39493" xr:uid="{4813534A-ED17-446E-9E02-282DF50D93BA}"/>
    <cellStyle name="Output 3 2 4 12 2 2" xfId="39494" xr:uid="{8421BB62-6B5D-4EB0-88CC-AACD0A3EF251}"/>
    <cellStyle name="Output 3 2 4 12 3" xfId="39495" xr:uid="{C2B039B5-3A9F-4743-8E1E-594DA1467EF0}"/>
    <cellStyle name="Output 3 2 4 13" xfId="39496" xr:uid="{2C31623B-925C-4F50-B70B-98609F29BB82}"/>
    <cellStyle name="Output 3 2 4 13 2" xfId="39497" xr:uid="{3034BBFC-7AE3-43DF-BFAE-AAAE3130471D}"/>
    <cellStyle name="Output 3 2 4 13 2 2" xfId="39498" xr:uid="{237C5A1D-8C50-4D79-B100-C3C234005B17}"/>
    <cellStyle name="Output 3 2 4 13 3" xfId="39499" xr:uid="{6808B9B4-B8D7-4E4F-87DA-4FD4049353CB}"/>
    <cellStyle name="Output 3 2 4 14" xfId="39500" xr:uid="{38DC5B10-9DA4-4A7C-B241-C95328F3D165}"/>
    <cellStyle name="Output 3 2 4 14 2" xfId="39501" xr:uid="{EA2C6C8D-2375-4034-B91C-DFBC5F149543}"/>
    <cellStyle name="Output 3 2 4 14 2 2" xfId="39502" xr:uid="{3123B32E-F501-4989-93C2-479A14D7C702}"/>
    <cellStyle name="Output 3 2 4 14 3" xfId="39503" xr:uid="{BF21F92A-CD9D-4D88-8401-73F5C9C193CA}"/>
    <cellStyle name="Output 3 2 4 15" xfId="39504" xr:uid="{E0B15516-9677-442A-8ABE-31D449B874E2}"/>
    <cellStyle name="Output 3 2 4 15 2" xfId="39505" xr:uid="{22FED056-BF51-407A-849A-CAABE05BDA7D}"/>
    <cellStyle name="Output 3 2 4 15 2 2" xfId="39506" xr:uid="{5E9425B3-FEF7-4F43-BE5A-A3DFF0C8CC1F}"/>
    <cellStyle name="Output 3 2 4 15 3" xfId="39507" xr:uid="{5903E1EC-00BB-4316-A3BE-7F1C4EFC4D94}"/>
    <cellStyle name="Output 3 2 4 16" xfId="39508" xr:uid="{F0C89E3D-E2A6-4463-9D80-D8307F1053B8}"/>
    <cellStyle name="Output 3 2 4 16 2" xfId="39509" xr:uid="{DA4B3BC4-1C53-4900-B6A7-2B8B791692D6}"/>
    <cellStyle name="Output 3 2 4 16 2 2" xfId="39510" xr:uid="{A4350DEC-3C42-4F16-9B74-70D262A66AF3}"/>
    <cellStyle name="Output 3 2 4 16 3" xfId="39511" xr:uid="{9AF77809-DA78-40A6-8607-B33FAA4941B8}"/>
    <cellStyle name="Output 3 2 4 17" xfId="39512" xr:uid="{C0091DF4-B35C-44A2-8A31-DA7B986E8C63}"/>
    <cellStyle name="Output 3 2 4 17 2" xfId="39513" xr:uid="{A4792DBF-2A38-4AD3-B545-7B002FA833C6}"/>
    <cellStyle name="Output 3 2 4 17 2 2" xfId="39514" xr:uid="{2503E5E6-0F72-4B68-BB80-F4A08B8F895E}"/>
    <cellStyle name="Output 3 2 4 17 3" xfId="39515" xr:uid="{D133B8BF-D208-466B-B704-6B6A68EF0A12}"/>
    <cellStyle name="Output 3 2 4 18" xfId="39516" xr:uid="{F84B54ED-4AAE-4AA4-B56D-73EFE95D6006}"/>
    <cellStyle name="Output 3 2 4 18 2" xfId="39517" xr:uid="{B478B300-9A28-4052-8B12-BF8D8FD64169}"/>
    <cellStyle name="Output 3 2 4 18 2 2" xfId="39518" xr:uid="{D0FB8EB5-27D1-42AE-AF00-4A3A05D2058D}"/>
    <cellStyle name="Output 3 2 4 18 3" xfId="39519" xr:uid="{2E345989-80CA-4C70-80AA-FBA7FBD597D1}"/>
    <cellStyle name="Output 3 2 4 19" xfId="39520" xr:uid="{05AC07CF-5CCB-4A60-A9C7-98967C4D9347}"/>
    <cellStyle name="Output 3 2 4 19 2" xfId="39521" xr:uid="{EA7B703F-D3F5-44D5-B8EA-916943A0D05B}"/>
    <cellStyle name="Output 3 2 4 19 2 2" xfId="39522" xr:uid="{C789ABC7-C1DB-479F-9A4B-4C72E37FC988}"/>
    <cellStyle name="Output 3 2 4 19 3" xfId="39523" xr:uid="{7D4908E3-9B05-4A89-90DC-6F9A046FFAF1}"/>
    <cellStyle name="Output 3 2 4 2" xfId="39524" xr:uid="{4DECE2D1-AE81-4B50-9702-A05D4B9D3A28}"/>
    <cellStyle name="Output 3 2 4 2 10" xfId="39525" xr:uid="{689ACB4D-F772-44C3-AFD4-EB567F4AB079}"/>
    <cellStyle name="Output 3 2 4 2 10 2" xfId="39526" xr:uid="{CB35E6A1-702A-4A8F-AC11-2C86FC80F272}"/>
    <cellStyle name="Output 3 2 4 2 10 2 2" xfId="39527" xr:uid="{F8C4FCB8-B2A8-4F8C-9E71-7ADB15EE3767}"/>
    <cellStyle name="Output 3 2 4 2 10 3" xfId="39528" xr:uid="{A518CAF3-2692-430B-A732-066096946850}"/>
    <cellStyle name="Output 3 2 4 2 11" xfId="39529" xr:uid="{C67B33F8-99C2-48C0-B891-39E771472FBB}"/>
    <cellStyle name="Output 3 2 4 2 11 2" xfId="39530" xr:uid="{67C5182C-17A6-45CD-956D-0C2E0626E0DB}"/>
    <cellStyle name="Output 3 2 4 2 11 2 2" xfId="39531" xr:uid="{F8CCF79F-CF62-491C-BB8D-02FBE50FFC47}"/>
    <cellStyle name="Output 3 2 4 2 11 3" xfId="39532" xr:uid="{C6FABE5E-0C79-4CA8-AAD5-8B634ABB14AB}"/>
    <cellStyle name="Output 3 2 4 2 12" xfId="39533" xr:uid="{F60BCAE0-4449-48D2-BC0E-1E4B0B6E60C4}"/>
    <cellStyle name="Output 3 2 4 2 12 2" xfId="39534" xr:uid="{57ED6B5C-B1B1-4FAF-9B0F-1CFFF099A002}"/>
    <cellStyle name="Output 3 2 4 2 12 2 2" xfId="39535" xr:uid="{66AF45B0-A10F-4D24-B16A-1201C9926AD0}"/>
    <cellStyle name="Output 3 2 4 2 12 3" xfId="39536" xr:uid="{4013114E-516F-4349-B50F-12C712483051}"/>
    <cellStyle name="Output 3 2 4 2 13" xfId="39537" xr:uid="{CA45E58F-D715-47F8-BDBC-43B48729E1A9}"/>
    <cellStyle name="Output 3 2 4 2 13 2" xfId="39538" xr:uid="{9E5EECF1-96AC-4DFD-ADE8-51455C49515A}"/>
    <cellStyle name="Output 3 2 4 2 13 2 2" xfId="39539" xr:uid="{5D010B81-005A-4F56-AA84-510F70A7B4F8}"/>
    <cellStyle name="Output 3 2 4 2 13 3" xfId="39540" xr:uid="{64854A35-9B03-4A1D-BBBA-A0D9F78813C4}"/>
    <cellStyle name="Output 3 2 4 2 14" xfId="39541" xr:uid="{8EBB3C9E-9C5E-4BAF-8A43-94E2EABEAC20}"/>
    <cellStyle name="Output 3 2 4 2 14 2" xfId="39542" xr:uid="{C11E246C-6457-43A5-B086-C143361DC0B6}"/>
    <cellStyle name="Output 3 2 4 2 14 2 2" xfId="39543" xr:uid="{6B1631A3-BFC1-481B-945B-66DAFC91A13B}"/>
    <cellStyle name="Output 3 2 4 2 14 3" xfId="39544" xr:uid="{B86C6317-D2AE-46EE-AFF1-6791A4C3605D}"/>
    <cellStyle name="Output 3 2 4 2 15" xfId="39545" xr:uid="{2E8C6A9B-F999-49CD-ADA9-9F26DD208582}"/>
    <cellStyle name="Output 3 2 4 2 15 2" xfId="39546" xr:uid="{B36EE696-1A4B-4A18-8A16-256786E49379}"/>
    <cellStyle name="Output 3 2 4 2 15 2 2" xfId="39547" xr:uid="{644D0D58-4733-42F6-A9A7-20E4387A50D7}"/>
    <cellStyle name="Output 3 2 4 2 15 3" xfId="39548" xr:uid="{76A70317-4D4C-4972-923A-78F84CFB68FC}"/>
    <cellStyle name="Output 3 2 4 2 16" xfId="39549" xr:uid="{9AE92ACA-1CAF-487C-9EBE-713A87F92E04}"/>
    <cellStyle name="Output 3 2 4 2 16 2" xfId="39550" xr:uid="{9BE7EF9F-4C7A-4081-BB20-3B2E9B50D3F8}"/>
    <cellStyle name="Output 3 2 4 2 16 2 2" xfId="39551" xr:uid="{6E9E1850-3412-4E0F-B05D-4F30A8CE5851}"/>
    <cellStyle name="Output 3 2 4 2 16 3" xfId="39552" xr:uid="{FFC3D13F-CC5C-409E-B3BB-34C7C2B977E5}"/>
    <cellStyle name="Output 3 2 4 2 17" xfId="39553" xr:uid="{F73E1957-A886-41BE-A4E3-FB546713FC79}"/>
    <cellStyle name="Output 3 2 4 2 17 2" xfId="39554" xr:uid="{FCF8DF48-1598-417A-86C8-55B100821444}"/>
    <cellStyle name="Output 3 2 4 2 17 2 2" xfId="39555" xr:uid="{8DC9BD34-FF82-42C8-A50D-9E47801904F3}"/>
    <cellStyle name="Output 3 2 4 2 17 3" xfId="39556" xr:uid="{B9E5FC1E-E9EC-4069-8A1B-2BF489E9A40B}"/>
    <cellStyle name="Output 3 2 4 2 18" xfId="39557" xr:uid="{44004CE3-E667-44C0-8E81-CF8F26EA720A}"/>
    <cellStyle name="Output 3 2 4 2 18 2" xfId="39558" xr:uid="{7B7F6AF7-3026-44F5-81CE-8DB0ECB580B0}"/>
    <cellStyle name="Output 3 2 4 2 18 2 2" xfId="39559" xr:uid="{08C7B331-3483-4EF6-BD40-E6E08D2AABCD}"/>
    <cellStyle name="Output 3 2 4 2 18 3" xfId="39560" xr:uid="{EF639ABA-8693-46CF-8815-418D7684A86B}"/>
    <cellStyle name="Output 3 2 4 2 19" xfId="39561" xr:uid="{56CAC894-F83E-4789-BDFE-011C7EE95A36}"/>
    <cellStyle name="Output 3 2 4 2 19 2" xfId="39562" xr:uid="{BF9B5078-9E72-4CDD-B126-AB78F38FFE17}"/>
    <cellStyle name="Output 3 2 4 2 19 2 2" xfId="39563" xr:uid="{8BCB6078-BDE6-4D53-A93B-D365874DEB52}"/>
    <cellStyle name="Output 3 2 4 2 19 3" xfId="39564" xr:uid="{217DD2C6-B315-4064-B4ED-CE527829010C}"/>
    <cellStyle name="Output 3 2 4 2 2" xfId="39565" xr:uid="{FF5B8422-F932-4E03-979C-CE8308454DB9}"/>
    <cellStyle name="Output 3 2 4 2 2 2" xfId="39566" xr:uid="{25EAFE74-53C1-4322-807E-012E1200ABDC}"/>
    <cellStyle name="Output 3 2 4 2 2 2 2" xfId="39567" xr:uid="{DC24879C-595F-4424-8DA1-C39C37986D98}"/>
    <cellStyle name="Output 3 2 4 2 2 3" xfId="39568" xr:uid="{4F6EDDA4-41AB-4233-A278-BD924BA5C192}"/>
    <cellStyle name="Output 3 2 4 2 2 4" xfId="39569" xr:uid="{98662B8E-CFE4-45BE-B9A9-E6B43F19EF02}"/>
    <cellStyle name="Output 3 2 4 2 20" xfId="39570" xr:uid="{BA918F56-FB3C-4E13-AE18-FD26B2430DF4}"/>
    <cellStyle name="Output 3 2 4 2 20 2" xfId="39571" xr:uid="{6DED5397-1415-4E21-87A2-164160412107}"/>
    <cellStyle name="Output 3 2 4 2 20 2 2" xfId="39572" xr:uid="{10D25C3D-0408-4BBE-9070-C9A17B8FAE7A}"/>
    <cellStyle name="Output 3 2 4 2 20 3" xfId="39573" xr:uid="{3FDF1682-3FAE-41AC-99D0-4297A4547681}"/>
    <cellStyle name="Output 3 2 4 2 21" xfId="39574" xr:uid="{A12E7A78-77EF-4BE1-AC56-17C566CE4D2A}"/>
    <cellStyle name="Output 3 2 4 2 21 2" xfId="39575" xr:uid="{51766DCF-200F-4DD4-A1F8-5182A7C15560}"/>
    <cellStyle name="Output 3 2 4 2 22" xfId="39576" xr:uid="{CCDB2AD9-7B34-4C42-90F8-8CBEB3575A95}"/>
    <cellStyle name="Output 3 2 4 2 23" xfId="39577" xr:uid="{7CF4266E-9CE7-40D9-8197-2899F42C035B}"/>
    <cellStyle name="Output 3 2 4 2 3" xfId="39578" xr:uid="{94BA1133-CD15-4F19-8CCF-26A1E85D78FC}"/>
    <cellStyle name="Output 3 2 4 2 3 2" xfId="39579" xr:uid="{EF9564B0-0A74-49BB-91D3-86BAD28C3C66}"/>
    <cellStyle name="Output 3 2 4 2 3 2 2" xfId="39580" xr:uid="{D7A716A1-963B-476F-BE2E-C8FC33833682}"/>
    <cellStyle name="Output 3 2 4 2 3 3" xfId="39581" xr:uid="{86EF94AF-A830-4D12-B12F-E07DD8CABDD3}"/>
    <cellStyle name="Output 3 2 4 2 4" xfId="39582" xr:uid="{0B7BAD70-5944-40F1-8B6F-8863BACC37C5}"/>
    <cellStyle name="Output 3 2 4 2 4 2" xfId="39583" xr:uid="{C829B6BA-CCB9-4008-B670-0C1E8B874846}"/>
    <cellStyle name="Output 3 2 4 2 4 2 2" xfId="39584" xr:uid="{97031544-DE33-492F-BD0C-EDCDF778972B}"/>
    <cellStyle name="Output 3 2 4 2 4 3" xfId="39585" xr:uid="{E7925A77-83A2-4936-AE0E-D8D329D1418C}"/>
    <cellStyle name="Output 3 2 4 2 5" xfId="39586" xr:uid="{82F3A1EC-30B1-4AC7-B448-D53AAF7AFF63}"/>
    <cellStyle name="Output 3 2 4 2 5 2" xfId="39587" xr:uid="{ED403E0F-98CA-42F9-9938-3029BCF8DBAE}"/>
    <cellStyle name="Output 3 2 4 2 5 2 2" xfId="39588" xr:uid="{C8399946-DD5A-4E38-B15D-E6E91B84FBF0}"/>
    <cellStyle name="Output 3 2 4 2 5 3" xfId="39589" xr:uid="{24ED8452-E416-48DD-8E4E-54111C3029CD}"/>
    <cellStyle name="Output 3 2 4 2 6" xfId="39590" xr:uid="{A1984746-F6E7-4D6D-BB59-5DFA5410D594}"/>
    <cellStyle name="Output 3 2 4 2 6 2" xfId="39591" xr:uid="{8F451BFF-DB0A-48B5-8182-35E12C5B6D48}"/>
    <cellStyle name="Output 3 2 4 2 6 2 2" xfId="39592" xr:uid="{35CF6295-10AE-48C1-8457-E5B518D7AED7}"/>
    <cellStyle name="Output 3 2 4 2 6 3" xfId="39593" xr:uid="{26C4EF63-9867-4BCC-BEB0-D0BDBE118527}"/>
    <cellStyle name="Output 3 2 4 2 7" xfId="39594" xr:uid="{24323DF9-642E-4FBC-AC1E-BDC4CCC0D4F0}"/>
    <cellStyle name="Output 3 2 4 2 7 2" xfId="39595" xr:uid="{74A60D1D-DC7B-451B-A9ED-1FFB5D11DA0C}"/>
    <cellStyle name="Output 3 2 4 2 7 2 2" xfId="39596" xr:uid="{3946CF37-717F-47E3-A06D-5A06B8EB4378}"/>
    <cellStyle name="Output 3 2 4 2 7 3" xfId="39597" xr:uid="{8F9B863F-5560-4D1F-A4F7-0C7B97DB4463}"/>
    <cellStyle name="Output 3 2 4 2 8" xfId="39598" xr:uid="{E128AA96-65FA-4C93-B4FD-A689D9023D1B}"/>
    <cellStyle name="Output 3 2 4 2 8 2" xfId="39599" xr:uid="{5C360137-C840-436E-87E4-8249F03B6B1D}"/>
    <cellStyle name="Output 3 2 4 2 8 2 2" xfId="39600" xr:uid="{D9A0A687-A046-4439-91CD-C64F48BB6A5E}"/>
    <cellStyle name="Output 3 2 4 2 8 3" xfId="39601" xr:uid="{D9978CB0-FE6B-4DE7-B8E9-911598EA13BC}"/>
    <cellStyle name="Output 3 2 4 2 9" xfId="39602" xr:uid="{DC824D1A-C1F1-450B-A741-6DFBE850FB5A}"/>
    <cellStyle name="Output 3 2 4 2 9 2" xfId="39603" xr:uid="{1976CB02-0387-42B3-8E80-1EB575505816}"/>
    <cellStyle name="Output 3 2 4 2 9 2 2" xfId="39604" xr:uid="{3BED1CC7-C337-4EC4-B726-0D72F6D3D465}"/>
    <cellStyle name="Output 3 2 4 2 9 3" xfId="39605" xr:uid="{60AB4C15-AD59-4806-81E8-1A962BCB380A}"/>
    <cellStyle name="Output 3 2 4 20" xfId="39606" xr:uid="{66133D5D-AF62-4232-AAF5-A658DDCE0DCF}"/>
    <cellStyle name="Output 3 2 4 20 2" xfId="39607" xr:uid="{6A68D93A-7B17-4313-BEEC-56244A0D2758}"/>
    <cellStyle name="Output 3 2 4 20 2 2" xfId="39608" xr:uid="{39059BFF-1C37-4977-ADBC-022EDAEA4D5C}"/>
    <cellStyle name="Output 3 2 4 20 3" xfId="39609" xr:uid="{FC9B5BFB-9987-4BFC-9FFE-2653E18AF41B}"/>
    <cellStyle name="Output 3 2 4 21" xfId="39610" xr:uid="{51ED5F7D-8576-414E-89A6-DA6A0C94B00E}"/>
    <cellStyle name="Output 3 2 4 21 2" xfId="39611" xr:uid="{5C5D01AB-BB9B-4A22-93B5-0D3F8BCF8B4C}"/>
    <cellStyle name="Output 3 2 4 21 2 2" xfId="39612" xr:uid="{0971DC8B-D799-451E-A6C9-509E6771B088}"/>
    <cellStyle name="Output 3 2 4 21 3" xfId="39613" xr:uid="{6D393009-62BE-49CA-92B8-2CA7BC3514E2}"/>
    <cellStyle name="Output 3 2 4 22" xfId="39614" xr:uid="{C6155B53-D95E-4EC1-B05F-CCF082E2C046}"/>
    <cellStyle name="Output 3 2 4 22 2" xfId="39615" xr:uid="{DB06F741-D45E-4D25-9D48-72085FC71F3A}"/>
    <cellStyle name="Output 3 2 4 23" xfId="39616" xr:uid="{A9712A55-F871-44F0-9066-6A5EADA6379C}"/>
    <cellStyle name="Output 3 2 4 24" xfId="39617" xr:uid="{D4B1CD97-F6AF-488D-B7B4-38EC9CC91E01}"/>
    <cellStyle name="Output 3 2 4 3" xfId="39618" xr:uid="{25D1A554-1373-458F-87B6-8AB0D59F45C8}"/>
    <cellStyle name="Output 3 2 4 3 2" xfId="39619" xr:uid="{4CEF2711-193F-49C4-9707-AF22D5051406}"/>
    <cellStyle name="Output 3 2 4 3 2 2" xfId="39620" xr:uid="{B341C6CD-6ABC-431C-BE90-4AF157B1F027}"/>
    <cellStyle name="Output 3 2 4 3 3" xfId="39621" xr:uid="{CD94C014-A4C0-4FCE-BD16-C01495953763}"/>
    <cellStyle name="Output 3 2 4 3 4" xfId="39622" xr:uid="{FA9E6D1B-3B51-416D-8620-A8F523ECCED6}"/>
    <cellStyle name="Output 3 2 4 4" xfId="39623" xr:uid="{780F14A5-FE01-4B7C-9AA1-ED7FC049B7B7}"/>
    <cellStyle name="Output 3 2 4 4 2" xfId="39624" xr:uid="{2E4D27A8-635E-4969-9EFE-CEE323913926}"/>
    <cellStyle name="Output 3 2 4 4 2 2" xfId="39625" xr:uid="{BE3D8199-C918-4335-9DBB-45BFED1A228C}"/>
    <cellStyle name="Output 3 2 4 4 3" xfId="39626" xr:uid="{85E8C932-8B3F-4EB8-ACC9-05DA96283105}"/>
    <cellStyle name="Output 3 2 4 4 4" xfId="39627" xr:uid="{492E5DE9-548B-444C-BA52-D6E4D2DFA3B2}"/>
    <cellStyle name="Output 3 2 4 5" xfId="39628" xr:uid="{A1334C4E-3FE4-4AB2-ADFA-CC27B48F8CC2}"/>
    <cellStyle name="Output 3 2 4 5 2" xfId="39629" xr:uid="{A42E8D5C-6019-4ED5-B37E-D61D083E0C71}"/>
    <cellStyle name="Output 3 2 4 5 2 2" xfId="39630" xr:uid="{A88D57CA-4D72-410C-972E-E6DB19889E37}"/>
    <cellStyle name="Output 3 2 4 5 3" xfId="39631" xr:uid="{EFDAC8A6-DE68-4AD7-A35F-3E41DD5823B3}"/>
    <cellStyle name="Output 3 2 4 6" xfId="39632" xr:uid="{155B104D-699F-4224-AFBF-474E7C26C6A5}"/>
    <cellStyle name="Output 3 2 4 6 2" xfId="39633" xr:uid="{FE891D95-2B0E-447A-9EC1-FF82B166C64C}"/>
    <cellStyle name="Output 3 2 4 6 2 2" xfId="39634" xr:uid="{D909CB58-67F9-4567-A2AB-B2F0425C01FE}"/>
    <cellStyle name="Output 3 2 4 6 3" xfId="39635" xr:uid="{1BCA632A-7719-449F-AFD3-D2DA7B82F57A}"/>
    <cellStyle name="Output 3 2 4 7" xfId="39636" xr:uid="{31383B68-7215-4142-8038-863EE986CCFD}"/>
    <cellStyle name="Output 3 2 4 7 2" xfId="39637" xr:uid="{B842E283-79F3-469B-914E-E231EC0F1944}"/>
    <cellStyle name="Output 3 2 4 7 2 2" xfId="39638" xr:uid="{4CD784F0-BAC0-4754-8EAE-E6C62E0CB158}"/>
    <cellStyle name="Output 3 2 4 7 3" xfId="39639" xr:uid="{1B6DD0B3-ACAF-4508-927E-78D2C6470F3E}"/>
    <cellStyle name="Output 3 2 4 8" xfId="39640" xr:uid="{8BE6F982-32E8-46D2-B03D-9606F5EB04D8}"/>
    <cellStyle name="Output 3 2 4 8 2" xfId="39641" xr:uid="{BE98A8F6-579A-49C3-928E-8F72E45EE8C2}"/>
    <cellStyle name="Output 3 2 4 8 2 2" xfId="39642" xr:uid="{73861100-CFB5-4CBB-9675-B3FE0BE2C8F8}"/>
    <cellStyle name="Output 3 2 4 8 3" xfId="39643" xr:uid="{492BF69C-9EDD-42B0-86CD-31817CA111CE}"/>
    <cellStyle name="Output 3 2 4 9" xfId="39644" xr:uid="{63BAD6EA-D416-4B04-B256-14D5862B7EFA}"/>
    <cellStyle name="Output 3 2 4 9 2" xfId="39645" xr:uid="{B3BC93C4-9ECD-4E8B-8FBD-5231CDBC6C85}"/>
    <cellStyle name="Output 3 2 4 9 2 2" xfId="39646" xr:uid="{9A80BDEC-F46C-4D46-8118-115D7008F5F3}"/>
    <cellStyle name="Output 3 2 4 9 3" xfId="39647" xr:uid="{2FB21FA8-287A-4835-BC0D-9469040A8567}"/>
    <cellStyle name="Output 3 2 5" xfId="39648" xr:uid="{7D4DDE2E-4BB8-4122-9D8A-7EE3DF28C0FC}"/>
    <cellStyle name="Output 3 2 5 10" xfId="39649" xr:uid="{3FD39B3C-4AAA-4409-9D77-AFB1A3B13632}"/>
    <cellStyle name="Output 3 2 5 10 2" xfId="39650" xr:uid="{EBAB35A6-E2B9-4902-ABED-E5150242BDA0}"/>
    <cellStyle name="Output 3 2 5 10 2 2" xfId="39651" xr:uid="{85F8DC52-592B-46D3-9AF6-AE41A666A64A}"/>
    <cellStyle name="Output 3 2 5 10 3" xfId="39652" xr:uid="{608B11A7-1EED-4F2A-BB3F-BD468CC9C3BE}"/>
    <cellStyle name="Output 3 2 5 11" xfId="39653" xr:uid="{EEEA998C-7D20-48CB-BEE5-EB92F0B585C9}"/>
    <cellStyle name="Output 3 2 5 11 2" xfId="39654" xr:uid="{7FA63EE6-EE30-4DDF-B8E2-1FC93F37818C}"/>
    <cellStyle name="Output 3 2 5 11 2 2" xfId="39655" xr:uid="{9476D520-08F5-4924-93DD-925D02CB01E2}"/>
    <cellStyle name="Output 3 2 5 11 3" xfId="39656" xr:uid="{6591237D-A216-46B6-8BA4-CDD4373047E5}"/>
    <cellStyle name="Output 3 2 5 12" xfId="39657" xr:uid="{D544A1E3-2486-40EF-8672-CFA9FEB4E6E7}"/>
    <cellStyle name="Output 3 2 5 12 2" xfId="39658" xr:uid="{9C473AAB-CBD5-43C9-A0AE-DA1E88BED220}"/>
    <cellStyle name="Output 3 2 5 12 2 2" xfId="39659" xr:uid="{768543B2-B8F5-4B9B-84E6-627A5702403F}"/>
    <cellStyle name="Output 3 2 5 12 3" xfId="39660" xr:uid="{892595B5-1143-4582-AE98-36A6B63CF01B}"/>
    <cellStyle name="Output 3 2 5 13" xfId="39661" xr:uid="{8931AF9A-A099-4C6A-B3DD-D62211EB50D1}"/>
    <cellStyle name="Output 3 2 5 13 2" xfId="39662" xr:uid="{235A9454-5A11-449E-A267-95885E3FE06A}"/>
    <cellStyle name="Output 3 2 5 13 2 2" xfId="39663" xr:uid="{762BAC78-5300-4C1E-B877-F3284F92B583}"/>
    <cellStyle name="Output 3 2 5 13 3" xfId="39664" xr:uid="{B78E6994-E7C6-4903-B05D-9F5E2B128CF6}"/>
    <cellStyle name="Output 3 2 5 14" xfId="39665" xr:uid="{E85520FC-283C-491B-A634-0CEADB8593AB}"/>
    <cellStyle name="Output 3 2 5 14 2" xfId="39666" xr:uid="{FCB863BF-1AE8-4DC7-B72C-E44852DE2DB3}"/>
    <cellStyle name="Output 3 2 5 14 2 2" xfId="39667" xr:uid="{5961396B-D7B4-4A29-B7E9-D0ACE37327DE}"/>
    <cellStyle name="Output 3 2 5 14 3" xfId="39668" xr:uid="{5CE37043-945E-4D59-ACF7-EBD0F97EC4BD}"/>
    <cellStyle name="Output 3 2 5 15" xfId="39669" xr:uid="{CDFDB3D7-E52B-40EC-BB09-73CA619BE50E}"/>
    <cellStyle name="Output 3 2 5 15 2" xfId="39670" xr:uid="{34F715FC-30A7-438C-ACE1-AD0B96AF73C6}"/>
    <cellStyle name="Output 3 2 5 15 2 2" xfId="39671" xr:uid="{7F82E513-470C-4F89-A539-8F9E5FB754CD}"/>
    <cellStyle name="Output 3 2 5 15 3" xfId="39672" xr:uid="{5FB4D89F-E5D2-4516-AD1E-577F91F7240D}"/>
    <cellStyle name="Output 3 2 5 16" xfId="39673" xr:uid="{C93A23CA-3ECB-4C9C-BE9D-47B69B13B416}"/>
    <cellStyle name="Output 3 2 5 16 2" xfId="39674" xr:uid="{E6220C2F-5CB5-4196-8002-D9BD0E676F48}"/>
    <cellStyle name="Output 3 2 5 16 2 2" xfId="39675" xr:uid="{FF7D4F93-5208-44A2-B267-A6B4BE482CFC}"/>
    <cellStyle name="Output 3 2 5 16 3" xfId="39676" xr:uid="{EFEAC2AD-3907-463C-8CAB-F3625A50CECB}"/>
    <cellStyle name="Output 3 2 5 17" xfId="39677" xr:uid="{246E7251-A3DE-49B5-9AF4-45E7CE216701}"/>
    <cellStyle name="Output 3 2 5 17 2" xfId="39678" xr:uid="{694506E9-ED76-4B12-9862-D99094A2E3F4}"/>
    <cellStyle name="Output 3 2 5 17 2 2" xfId="39679" xr:uid="{6F60FB8D-C9A8-4CB1-9ECB-BACE1A1EFEFE}"/>
    <cellStyle name="Output 3 2 5 17 3" xfId="39680" xr:uid="{FC1F5726-2A31-4DFC-BB7C-54844E4A7C9B}"/>
    <cellStyle name="Output 3 2 5 18" xfId="39681" xr:uid="{4981704C-1DB3-4942-A068-941EEDB08531}"/>
    <cellStyle name="Output 3 2 5 18 2" xfId="39682" xr:uid="{3D31C20E-BB73-4ABC-B94F-5000F120760B}"/>
    <cellStyle name="Output 3 2 5 18 2 2" xfId="39683" xr:uid="{AED450B7-11C5-447C-AE14-A18DA9CC34E3}"/>
    <cellStyle name="Output 3 2 5 18 3" xfId="39684" xr:uid="{F423429A-57C5-4F61-8362-B35E5A716BD8}"/>
    <cellStyle name="Output 3 2 5 19" xfId="39685" xr:uid="{A7A686F3-F297-4E9F-B42F-A0D88D027483}"/>
    <cellStyle name="Output 3 2 5 19 2" xfId="39686" xr:uid="{18DB7310-9D69-4558-BD40-3987409568A5}"/>
    <cellStyle name="Output 3 2 5 19 2 2" xfId="39687" xr:uid="{2B43FFCC-12E6-4E73-9F06-468699FE5835}"/>
    <cellStyle name="Output 3 2 5 19 3" xfId="39688" xr:uid="{C87842D9-4969-4DBD-9A29-F67E00BB632D}"/>
    <cellStyle name="Output 3 2 5 2" xfId="39689" xr:uid="{08E0229C-63BB-4B27-AAB1-239CB4AF1D04}"/>
    <cellStyle name="Output 3 2 5 2 2" xfId="39690" xr:uid="{34558FE6-7560-46BD-BE41-24D5FE0B2B3C}"/>
    <cellStyle name="Output 3 2 5 2 2 2" xfId="39691" xr:uid="{0929EE46-10D7-43AD-AF70-83DAAB67224E}"/>
    <cellStyle name="Output 3 2 5 2 3" xfId="39692" xr:uid="{666EBF08-D26D-44C4-AD72-1B8A18E91C5E}"/>
    <cellStyle name="Output 3 2 5 2 4" xfId="39693" xr:uid="{814FEC38-E355-4444-B37B-225FA32C2433}"/>
    <cellStyle name="Output 3 2 5 20" xfId="39694" xr:uid="{6BFE2C3E-757D-4D6F-9FE8-A8CF171A1BEE}"/>
    <cellStyle name="Output 3 2 5 20 2" xfId="39695" xr:uid="{887D09CE-FDA5-4E05-9445-D8B0A85AE826}"/>
    <cellStyle name="Output 3 2 5 20 2 2" xfId="39696" xr:uid="{5DE6A275-5E2E-43F9-B422-E484B04BD1A0}"/>
    <cellStyle name="Output 3 2 5 20 3" xfId="39697" xr:uid="{827FEDF8-DF54-4EDC-87D0-270AF9201F22}"/>
    <cellStyle name="Output 3 2 5 21" xfId="39698" xr:uid="{3F6F7139-0082-4562-B911-CC1337047787}"/>
    <cellStyle name="Output 3 2 5 21 2" xfId="39699" xr:uid="{3BB55F8A-9A1C-4192-BDF8-62BE7DD5B498}"/>
    <cellStyle name="Output 3 2 5 22" xfId="39700" xr:uid="{C24E01B6-F705-46C1-9165-BC37346F4259}"/>
    <cellStyle name="Output 3 2 5 23" xfId="39701" xr:uid="{3A3D00E0-FA70-40A3-8C80-D9A57F01D72B}"/>
    <cellStyle name="Output 3 2 5 3" xfId="39702" xr:uid="{B7141C10-554B-4C7F-9BC7-C1E62F1DD18D}"/>
    <cellStyle name="Output 3 2 5 3 2" xfId="39703" xr:uid="{184EDD56-A56D-4947-BFE0-87C0BCBAAC84}"/>
    <cellStyle name="Output 3 2 5 3 2 2" xfId="39704" xr:uid="{3DAEE92A-D920-40FF-A145-DCA7E5B78269}"/>
    <cellStyle name="Output 3 2 5 3 3" xfId="39705" xr:uid="{B631CA06-06BC-491D-A54B-0B89EE3D4993}"/>
    <cellStyle name="Output 3 2 5 4" xfId="39706" xr:uid="{380EF5F1-1BFA-4CED-95F2-763ED71B05F1}"/>
    <cellStyle name="Output 3 2 5 4 2" xfId="39707" xr:uid="{796E80AD-FE72-472B-8655-19690B2AA315}"/>
    <cellStyle name="Output 3 2 5 4 2 2" xfId="39708" xr:uid="{921EB302-A2D2-42E9-B3CE-EB75040FDE7B}"/>
    <cellStyle name="Output 3 2 5 4 3" xfId="39709" xr:uid="{34D06C58-0372-411E-80FC-FA5379E85230}"/>
    <cellStyle name="Output 3 2 5 5" xfId="39710" xr:uid="{FF0C9DAE-59DF-48A5-B841-AD0D14D99133}"/>
    <cellStyle name="Output 3 2 5 5 2" xfId="39711" xr:uid="{A034365B-36A2-40EC-ADF0-9A6578EA4C27}"/>
    <cellStyle name="Output 3 2 5 5 2 2" xfId="39712" xr:uid="{0BA4C907-C61E-44E9-8652-D1660B673433}"/>
    <cellStyle name="Output 3 2 5 5 3" xfId="39713" xr:uid="{03EA1D90-CCBD-4E07-A78E-5A47CDB07AEE}"/>
    <cellStyle name="Output 3 2 5 6" xfId="39714" xr:uid="{8D5641F7-B8B6-4751-A037-1731D3125604}"/>
    <cellStyle name="Output 3 2 5 6 2" xfId="39715" xr:uid="{6156EAAE-1F5D-4438-9935-D521BC7C60DC}"/>
    <cellStyle name="Output 3 2 5 6 2 2" xfId="39716" xr:uid="{AEDE84E1-D906-4907-9D04-9E2DCEA44DC3}"/>
    <cellStyle name="Output 3 2 5 6 3" xfId="39717" xr:uid="{C1A25B63-CE2F-4670-8B8A-F39DE96EC2AB}"/>
    <cellStyle name="Output 3 2 5 7" xfId="39718" xr:uid="{F4B8692E-81D2-4C9C-8CC7-37059FD0B7F7}"/>
    <cellStyle name="Output 3 2 5 7 2" xfId="39719" xr:uid="{F0BF3B39-DBFD-4B25-A8EA-3BC500636769}"/>
    <cellStyle name="Output 3 2 5 7 2 2" xfId="39720" xr:uid="{D5410F66-D115-4556-9CAA-CC94C0D042DF}"/>
    <cellStyle name="Output 3 2 5 7 3" xfId="39721" xr:uid="{2C169FAE-82DD-42D3-85F5-50555ABF7A23}"/>
    <cellStyle name="Output 3 2 5 8" xfId="39722" xr:uid="{38F102C6-AF64-4B1A-970D-734D84301820}"/>
    <cellStyle name="Output 3 2 5 8 2" xfId="39723" xr:uid="{75C9745A-6DC5-43E8-9171-B919DFD088F3}"/>
    <cellStyle name="Output 3 2 5 8 2 2" xfId="39724" xr:uid="{6752B19C-EDD2-4DE9-9DBF-21E26FB203B5}"/>
    <cellStyle name="Output 3 2 5 8 3" xfId="39725" xr:uid="{2CC947CB-D1BD-4E8E-91A1-32EABA2D5740}"/>
    <cellStyle name="Output 3 2 5 9" xfId="39726" xr:uid="{04625991-5212-4065-8882-46C66A102F2D}"/>
    <cellStyle name="Output 3 2 5 9 2" xfId="39727" xr:uid="{4472D49A-FE40-4A9D-AC7E-262463EC5BFA}"/>
    <cellStyle name="Output 3 2 5 9 2 2" xfId="39728" xr:uid="{1A288BCF-F94A-48E8-8F40-E9DE2078C60D}"/>
    <cellStyle name="Output 3 2 5 9 3" xfId="39729" xr:uid="{00FB7213-E3EA-4DEE-A4A5-B95743EF5758}"/>
    <cellStyle name="Output 3 2 6" xfId="39730" xr:uid="{A2FFA4E4-FC28-44E5-B872-5A00E5CE44BB}"/>
    <cellStyle name="Output 3 2 6 2" xfId="39731" xr:uid="{E0F39FFA-5106-42E0-AA3E-E3A204D5BACD}"/>
    <cellStyle name="Output 3 2 6 2 2" xfId="39732" xr:uid="{60361658-8309-49F8-BD42-E71D83CA3C7D}"/>
    <cellStyle name="Output 3 2 6 3" xfId="39733" xr:uid="{67E5B219-F0D1-4A3A-9E28-7BB5AFAF65A2}"/>
    <cellStyle name="Output 3 2 6 4" xfId="39734" xr:uid="{A872F857-602F-451A-8FAE-AD263237AB27}"/>
    <cellStyle name="Output 3 2 7" xfId="39735" xr:uid="{73646023-F211-4D33-B6AE-249A2799BC73}"/>
    <cellStyle name="Output 3 2 7 2" xfId="39736" xr:uid="{933C685A-FD68-404D-A5D8-92ED72C628F5}"/>
    <cellStyle name="Output 3 2 7 2 2" xfId="39737" xr:uid="{EF871DB9-2530-4102-B367-BEE147F9D2CC}"/>
    <cellStyle name="Output 3 2 7 3" xfId="39738" xr:uid="{F2DAF4B6-7D5A-4B0B-A228-C9D87B6B6E25}"/>
    <cellStyle name="Output 3 2 8" xfId="39739" xr:uid="{11D4EAA1-261C-4594-9646-0B2959D3E97B}"/>
    <cellStyle name="Output 3 2 8 2" xfId="39740" xr:uid="{C3B517D9-7AD7-4C60-8B61-E6ADC4D72886}"/>
    <cellStyle name="Output 3 2 8 2 2" xfId="39741" xr:uid="{B1472034-532C-4496-A281-891A365D0CA4}"/>
    <cellStyle name="Output 3 2 8 3" xfId="39742" xr:uid="{20414A0C-CE56-40D2-B7E1-9FB0BD323CA3}"/>
    <cellStyle name="Output 3 2 9" xfId="39743" xr:uid="{7857279C-1CEA-4EBB-8CB9-361DC7369D87}"/>
    <cellStyle name="Output 3 2 9 2" xfId="39744" xr:uid="{DD11CADE-B5D8-4B98-BF66-87558A01BE9E}"/>
    <cellStyle name="Output 3 2 9 2 2" xfId="39745" xr:uid="{D7BF086E-5CB7-4628-A3A5-70BA82CAFFC7}"/>
    <cellStyle name="Output 3 2 9 3" xfId="39746" xr:uid="{E7C1A6A5-78B9-47F2-963A-9A6CC995C855}"/>
    <cellStyle name="Output 3 20" xfId="39747" xr:uid="{0E6F1747-D182-43BC-805B-1D2ABC275FCF}"/>
    <cellStyle name="Output 3 20 2" xfId="39748" xr:uid="{ABA7C67A-C8B4-49AE-8BC6-2E4CECF4D153}"/>
    <cellStyle name="Output 3 20 2 2" xfId="39749" xr:uid="{718ED564-B27B-4F71-8559-FAF1A2A2CD01}"/>
    <cellStyle name="Output 3 20 3" xfId="39750" xr:uid="{CFB6DD46-C45D-43C5-AEEF-C608EA1520ED}"/>
    <cellStyle name="Output 3 21" xfId="39751" xr:uid="{486B009B-9B53-42FF-A334-BF119083712A}"/>
    <cellStyle name="Output 3 21 2" xfId="39752" xr:uid="{26F8C88D-2C6B-4715-96CF-E4C6E1332298}"/>
    <cellStyle name="Output 3 21 2 2" xfId="39753" xr:uid="{A7090FE4-1A4B-4BE6-A153-7D581CAAC471}"/>
    <cellStyle name="Output 3 21 3" xfId="39754" xr:uid="{8EFCD95B-28A7-4CF6-A260-A9BF29CE6460}"/>
    <cellStyle name="Output 3 22" xfId="39755" xr:uid="{03BF9B91-D921-4DDD-9423-A952159C6AC4}"/>
    <cellStyle name="Output 3 22 2" xfId="39756" xr:uid="{6F83D385-D876-43BB-9BBF-C2B9947EED0A}"/>
    <cellStyle name="Output 3 23" xfId="39757" xr:uid="{5B3BF68A-7F16-46D3-9C95-6454B9142ED4}"/>
    <cellStyle name="Output 3 24" xfId="39758" xr:uid="{61402A54-2404-422F-8D08-27B15C85BBCB}"/>
    <cellStyle name="Output 3 25" xfId="39759" xr:uid="{9E79F0DA-1BFE-488B-A751-E6F9EC1B30C2}"/>
    <cellStyle name="Output 3 26" xfId="39760" xr:uid="{88EDCFF0-2EDA-4999-AE8C-837107AB7D75}"/>
    <cellStyle name="Output 3 27" xfId="39761" xr:uid="{9F0954BB-8614-422B-AB87-236EEFD3DAFA}"/>
    <cellStyle name="Output 3 28" xfId="39762" xr:uid="{210BFA65-9470-467B-923F-DC5A85FCAA76}"/>
    <cellStyle name="Output 3 29" xfId="39763" xr:uid="{44018A3D-C37B-40E0-93D4-CB97700C4D99}"/>
    <cellStyle name="Output 3 3" xfId="39764" xr:uid="{788F10E9-CC88-4CB1-B257-93558727BE01}"/>
    <cellStyle name="Output 3 3 10" xfId="39765" xr:uid="{27EC7FEB-3F56-42CC-A8E1-52DF0EBC6A3B}"/>
    <cellStyle name="Output 3 3 10 2" xfId="39766" xr:uid="{F4091930-DEC5-4448-834F-1D931FA69E5F}"/>
    <cellStyle name="Output 3 3 10 2 2" xfId="39767" xr:uid="{81895086-B939-49B2-9DDC-9C712F4B86E3}"/>
    <cellStyle name="Output 3 3 10 3" xfId="39768" xr:uid="{6461F6D1-24F0-4545-AE09-D6E3B1FCAFCD}"/>
    <cellStyle name="Output 3 3 11" xfId="39769" xr:uid="{1A24E734-87B1-4074-B517-25AB3C5309DD}"/>
    <cellStyle name="Output 3 3 11 2" xfId="39770" xr:uid="{141CE686-F74A-4C52-9229-7C495CEA0DB9}"/>
    <cellStyle name="Output 3 3 11 2 2" xfId="39771" xr:uid="{4A98E966-008A-480F-8C67-42E925B63D5C}"/>
    <cellStyle name="Output 3 3 11 3" xfId="39772" xr:uid="{5F2F8CF0-3731-4A0C-8DD7-20A4A84107A9}"/>
    <cellStyle name="Output 3 3 12" xfId="39773" xr:uid="{AE204C25-C51F-4705-9856-57F101B79576}"/>
    <cellStyle name="Output 3 3 12 2" xfId="39774" xr:uid="{D048465D-99DD-409F-9060-1D220AA488E8}"/>
    <cellStyle name="Output 3 3 12 2 2" xfId="39775" xr:uid="{12C50BA7-9951-4A2F-B8AD-995CA1FA5315}"/>
    <cellStyle name="Output 3 3 12 3" xfId="39776" xr:uid="{3C925511-5250-408D-945C-3CDB4257D4E1}"/>
    <cellStyle name="Output 3 3 13" xfId="39777" xr:uid="{B8F4AD68-3ED7-438A-A7E0-EC342952D7D8}"/>
    <cellStyle name="Output 3 3 13 2" xfId="39778" xr:uid="{E4656CA3-4132-4973-A186-F2CAC13234F8}"/>
    <cellStyle name="Output 3 3 13 2 2" xfId="39779" xr:uid="{063FDE48-63E5-473F-B984-C948AA877580}"/>
    <cellStyle name="Output 3 3 13 3" xfId="39780" xr:uid="{772CA8DB-B3CD-4729-9D93-DEE0BB6825FD}"/>
    <cellStyle name="Output 3 3 14" xfId="39781" xr:uid="{33A55F72-5EC1-4951-908E-B311FB4C0B58}"/>
    <cellStyle name="Output 3 3 14 2" xfId="39782" xr:uid="{343ED6C9-749E-4A5A-9CDA-EF2D03A4C194}"/>
    <cellStyle name="Output 3 3 14 2 2" xfId="39783" xr:uid="{8C617220-EF98-4B63-B989-3AA0E8F04421}"/>
    <cellStyle name="Output 3 3 14 3" xfId="39784" xr:uid="{26A4EA32-FAB5-4FDE-B502-9BB1A9C3D4BD}"/>
    <cellStyle name="Output 3 3 15" xfId="39785" xr:uid="{0EA0F3B2-EE3D-46B6-B3BD-31DA131F482C}"/>
    <cellStyle name="Output 3 3 15 2" xfId="39786" xr:uid="{8591E709-CE15-42CD-9A47-08302781FF02}"/>
    <cellStyle name="Output 3 3 15 2 2" xfId="39787" xr:uid="{86784EA8-86A5-4206-A9FC-220824EDBD34}"/>
    <cellStyle name="Output 3 3 15 3" xfId="39788" xr:uid="{A8AF224B-76A9-4F89-8B1A-CEFDABA9C22F}"/>
    <cellStyle name="Output 3 3 16" xfId="39789" xr:uid="{EC081326-408D-4DE7-B05F-2A112C6EF768}"/>
    <cellStyle name="Output 3 3 16 2" xfId="39790" xr:uid="{87CAF770-B836-46E0-89E8-C8A711596C04}"/>
    <cellStyle name="Output 3 3 16 2 2" xfId="39791" xr:uid="{A118DF49-1748-442E-B458-8A15EC4B290F}"/>
    <cellStyle name="Output 3 3 16 3" xfId="39792" xr:uid="{F2F07953-B830-49D6-BC9B-0F6D32643FC3}"/>
    <cellStyle name="Output 3 3 17" xfId="39793" xr:uid="{AD033464-DD28-4017-874D-504005ABF9E6}"/>
    <cellStyle name="Output 3 3 17 2" xfId="39794" xr:uid="{D23A853A-D7DB-471C-88B1-0C0F530535E5}"/>
    <cellStyle name="Output 3 3 17 2 2" xfId="39795" xr:uid="{5CB64FB8-6270-4415-AA1A-ECFAA9B717C0}"/>
    <cellStyle name="Output 3 3 17 3" xfId="39796" xr:uid="{36176D04-3443-4F70-9745-05F9750E4CDC}"/>
    <cellStyle name="Output 3 3 18" xfId="39797" xr:uid="{032825BB-22F9-48BA-926A-A6052B89602B}"/>
    <cellStyle name="Output 3 3 18 2" xfId="39798" xr:uid="{2C2A4BCE-A002-4898-8D95-F31CBE5B6FF4}"/>
    <cellStyle name="Output 3 3 19" xfId="39799" xr:uid="{A2C6E8C4-B5CF-421B-81B8-1209E1D50E30}"/>
    <cellStyle name="Output 3 3 2" xfId="39800" xr:uid="{EFEE50CB-6077-4655-AC89-065CFE6AE650}"/>
    <cellStyle name="Output 3 3 2 10" xfId="39801" xr:uid="{D87828CC-805E-498B-926E-584487AA5EC9}"/>
    <cellStyle name="Output 3 3 2 10 2" xfId="39802" xr:uid="{4C6BAAE7-7BC1-4214-94E5-11253CFB4375}"/>
    <cellStyle name="Output 3 3 2 10 2 2" xfId="39803" xr:uid="{2E214502-6F5B-4EA9-94C6-399701A67CC3}"/>
    <cellStyle name="Output 3 3 2 10 3" xfId="39804" xr:uid="{44AA4845-1C86-47EF-9605-601CA968AB4E}"/>
    <cellStyle name="Output 3 3 2 11" xfId="39805" xr:uid="{1322A39D-BD63-497A-B73A-CBB10F25476A}"/>
    <cellStyle name="Output 3 3 2 11 2" xfId="39806" xr:uid="{41210A4E-470E-4976-A5E6-B84F0F3D45EB}"/>
    <cellStyle name="Output 3 3 2 11 2 2" xfId="39807" xr:uid="{63EF69CA-5F56-4342-BC34-8E0587AAC25E}"/>
    <cellStyle name="Output 3 3 2 11 3" xfId="39808" xr:uid="{2F47EA19-56C5-45B6-BA47-17DE01809C55}"/>
    <cellStyle name="Output 3 3 2 12" xfId="39809" xr:uid="{C7A340DB-8F1F-4131-973D-3D9F8E949E4F}"/>
    <cellStyle name="Output 3 3 2 12 2" xfId="39810" xr:uid="{6663262A-D00F-4B3C-9D8E-705188BDC4E7}"/>
    <cellStyle name="Output 3 3 2 12 2 2" xfId="39811" xr:uid="{6B16271F-6B84-4867-A4FF-C12BC3AB1E3E}"/>
    <cellStyle name="Output 3 3 2 12 3" xfId="39812" xr:uid="{D40BB870-3242-4533-9013-62E790D13E98}"/>
    <cellStyle name="Output 3 3 2 13" xfId="39813" xr:uid="{E4D91BC6-3398-4A90-BE10-29C105E6B843}"/>
    <cellStyle name="Output 3 3 2 13 2" xfId="39814" xr:uid="{8648E64E-1314-437D-88EA-DDFA78BF9EBC}"/>
    <cellStyle name="Output 3 3 2 13 2 2" xfId="39815" xr:uid="{A386288F-0ED1-482C-A4B3-50BB74627406}"/>
    <cellStyle name="Output 3 3 2 13 3" xfId="39816" xr:uid="{AAB0C902-36FF-4287-B356-19299D111DC0}"/>
    <cellStyle name="Output 3 3 2 14" xfId="39817" xr:uid="{8A26AA46-1937-4B65-97DC-242542B9AB5E}"/>
    <cellStyle name="Output 3 3 2 14 2" xfId="39818" xr:uid="{22BDCFC1-F80C-4486-9DEB-697D764EBC4F}"/>
    <cellStyle name="Output 3 3 2 14 2 2" xfId="39819" xr:uid="{8E05B897-C4D3-4155-AB75-A92C16EC5BFA}"/>
    <cellStyle name="Output 3 3 2 14 3" xfId="39820" xr:uid="{448CF113-F5C3-4564-87BC-87C5B63166CA}"/>
    <cellStyle name="Output 3 3 2 15" xfId="39821" xr:uid="{17340CB1-4199-41E0-B863-AC6FA417A595}"/>
    <cellStyle name="Output 3 3 2 15 2" xfId="39822" xr:uid="{5F5FD702-85DC-4E71-9776-EA9226A0C424}"/>
    <cellStyle name="Output 3 3 2 15 2 2" xfId="39823" xr:uid="{31025218-C7BE-4CBA-88B7-E4E67B2982D5}"/>
    <cellStyle name="Output 3 3 2 15 3" xfId="39824" xr:uid="{C152E1B0-AFD8-4A23-80F7-BB0C47F53002}"/>
    <cellStyle name="Output 3 3 2 16" xfId="39825" xr:uid="{08E3CC19-4991-4560-8C98-873128654D33}"/>
    <cellStyle name="Output 3 3 2 16 2" xfId="39826" xr:uid="{5B3B5971-4160-420F-8E8E-FBE655ADE5FD}"/>
    <cellStyle name="Output 3 3 2 16 2 2" xfId="39827" xr:uid="{A7D09540-1E5D-4DC5-8116-BAFDBF86ABAA}"/>
    <cellStyle name="Output 3 3 2 16 3" xfId="39828" xr:uid="{1C08FDAA-B87D-449D-A763-961AEDD2DDA1}"/>
    <cellStyle name="Output 3 3 2 17" xfId="39829" xr:uid="{EC38315B-23F0-45EE-BCAB-305989F8564A}"/>
    <cellStyle name="Output 3 3 2 17 2" xfId="39830" xr:uid="{9F6E8CF7-C1A8-4592-93F7-8F3D9CFBDEFF}"/>
    <cellStyle name="Output 3 3 2 17 2 2" xfId="39831" xr:uid="{6881D0DE-9EC9-49A7-8BD9-892417FED50A}"/>
    <cellStyle name="Output 3 3 2 17 3" xfId="39832" xr:uid="{58115FCA-E4BE-42EC-A8DC-7B1E70684AF8}"/>
    <cellStyle name="Output 3 3 2 18" xfId="39833" xr:uid="{0BC1C715-7561-4233-9A80-0F0DB735511C}"/>
    <cellStyle name="Output 3 3 2 18 2" xfId="39834" xr:uid="{1F3ACC9F-6B67-45AD-96DD-CD62C4CD7F34}"/>
    <cellStyle name="Output 3 3 2 18 2 2" xfId="39835" xr:uid="{226CCA4D-7BF9-4AA2-A5F0-5DB77BFB6368}"/>
    <cellStyle name="Output 3 3 2 18 3" xfId="39836" xr:uid="{0CC1BAB6-9A4A-41BB-BC63-6D7E9E4047E8}"/>
    <cellStyle name="Output 3 3 2 19" xfId="39837" xr:uid="{43024C59-5AFD-4FC7-9B04-EB62AFBECD3F}"/>
    <cellStyle name="Output 3 3 2 19 2" xfId="39838" xr:uid="{5FB64200-9E64-44E1-85DD-2CA63D1A1B97}"/>
    <cellStyle name="Output 3 3 2 19 2 2" xfId="39839" xr:uid="{B1094766-B88F-4D2D-A49C-6B8F47F3D12C}"/>
    <cellStyle name="Output 3 3 2 19 3" xfId="39840" xr:uid="{54B51699-3563-4C15-8111-88B71CA6BDE3}"/>
    <cellStyle name="Output 3 3 2 2" xfId="39841" xr:uid="{4ABCCC7A-706E-4AD5-9095-4686D2A92744}"/>
    <cellStyle name="Output 3 3 2 2 2" xfId="39842" xr:uid="{E90D9E19-9E71-4CF7-B713-9E167109592B}"/>
    <cellStyle name="Output 3 3 2 2 2 2" xfId="39843" xr:uid="{914247AB-7B89-4C79-A468-E2CDAF1FAC0A}"/>
    <cellStyle name="Output 3 3 2 2 2 2 2" xfId="39844" xr:uid="{7CE5C7F6-2770-4DF6-98DF-9F85CEF630EA}"/>
    <cellStyle name="Output 3 3 2 2 2 3" xfId="39845" xr:uid="{719D9759-971F-46CD-8704-3B1ED66DBACF}"/>
    <cellStyle name="Output 3 3 2 2 2 4" xfId="39846" xr:uid="{C6F4852B-8ED0-445A-AF2B-B00D44B79B19}"/>
    <cellStyle name="Output 3 3 2 2 3" xfId="39847" xr:uid="{5D72FE24-E19D-4658-9921-A303439AE4D4}"/>
    <cellStyle name="Output 3 3 2 2 3 2" xfId="39848" xr:uid="{AB6A2962-F558-4EB7-892A-246AE639AFE9}"/>
    <cellStyle name="Output 3 3 2 2 4" xfId="39849" xr:uid="{A6BE3EEC-D0CD-4E24-AA89-980E633D4F87}"/>
    <cellStyle name="Output 3 3 2 2 5" xfId="39850" xr:uid="{0E8E8576-0949-4D0F-AFCB-8BDD9891B3F7}"/>
    <cellStyle name="Output 3 3 2 20" xfId="39851" xr:uid="{68083FDA-274C-4DDD-BBDC-E6957C172C44}"/>
    <cellStyle name="Output 3 3 2 20 2" xfId="39852" xr:uid="{54B6C95B-CECB-4F4A-99B8-3F45D50ABCD3}"/>
    <cellStyle name="Output 3 3 2 20 2 2" xfId="39853" xr:uid="{BE55A933-4F84-419C-AA7C-3A090D82E81A}"/>
    <cellStyle name="Output 3 3 2 20 3" xfId="39854" xr:uid="{6EC5F423-45DF-4434-A035-ABD26BB3443D}"/>
    <cellStyle name="Output 3 3 2 21" xfId="39855" xr:uid="{CDD9FC69-4CBF-4B3E-9EAD-B055DD9CE810}"/>
    <cellStyle name="Output 3 3 2 21 2" xfId="39856" xr:uid="{111AF9BF-EB24-4EF0-B2AB-BDE01D256FAC}"/>
    <cellStyle name="Output 3 3 2 22" xfId="39857" xr:uid="{A4608746-ECCE-47B8-84A7-F8D5A9302172}"/>
    <cellStyle name="Output 3 3 2 23" xfId="39858" xr:uid="{74F87403-CA81-4587-B71B-B70D7BE6A0C4}"/>
    <cellStyle name="Output 3 3 2 3" xfId="39859" xr:uid="{BEB8EA9E-0177-4E77-AD5A-D5F9071DD6A6}"/>
    <cellStyle name="Output 3 3 2 3 2" xfId="39860" xr:uid="{23CBEA89-95F3-4586-8158-B7497B3B73B6}"/>
    <cellStyle name="Output 3 3 2 3 2 2" xfId="39861" xr:uid="{3BAA098B-A46F-4839-B968-4534961400FB}"/>
    <cellStyle name="Output 3 3 2 3 2 3" xfId="39862" xr:uid="{F575A0DD-72AC-4DC7-A685-AD317040BE4E}"/>
    <cellStyle name="Output 3 3 2 3 3" xfId="39863" xr:uid="{DA32CCBC-0F91-4066-9597-6ADD5E9859ED}"/>
    <cellStyle name="Output 3 3 2 3 3 2" xfId="39864" xr:uid="{BA44DBC7-134F-4BFC-899D-4800A55AF560}"/>
    <cellStyle name="Output 3 3 2 3 4" xfId="39865" xr:uid="{6F65FACD-417B-48C3-BD2B-93D53863A9C8}"/>
    <cellStyle name="Output 3 3 2 4" xfId="39866" xr:uid="{268A0AA0-AB7A-4D28-AAEE-D25625BC1401}"/>
    <cellStyle name="Output 3 3 2 4 2" xfId="39867" xr:uid="{F7425BF2-F8DC-4166-9E84-DAC0713E288C}"/>
    <cellStyle name="Output 3 3 2 4 2 2" xfId="39868" xr:uid="{7D977CF6-317D-4F1B-9B08-6EE1854D2822}"/>
    <cellStyle name="Output 3 3 2 4 3" xfId="39869" xr:uid="{E312CB9C-86FD-46ED-B62B-A304248E8E23}"/>
    <cellStyle name="Output 3 3 2 4 4" xfId="39870" xr:uid="{B448D10F-9A87-42EC-881A-E913294737E5}"/>
    <cellStyle name="Output 3 3 2 5" xfId="39871" xr:uid="{8A93726E-CAE3-4C77-BB75-55AD74708D40}"/>
    <cellStyle name="Output 3 3 2 5 2" xfId="39872" xr:uid="{E1899696-E09C-41A4-9E62-A479C25166DC}"/>
    <cellStyle name="Output 3 3 2 5 2 2" xfId="39873" xr:uid="{E924C922-B373-4127-AA6C-1A8CDB59FF9E}"/>
    <cellStyle name="Output 3 3 2 5 3" xfId="39874" xr:uid="{B2D69AC1-A964-4617-8149-D40376D15832}"/>
    <cellStyle name="Output 3 3 2 5 4" xfId="39875" xr:uid="{47249988-D3EC-4CDE-9A4F-4854483B45B9}"/>
    <cellStyle name="Output 3 3 2 6" xfId="39876" xr:uid="{A09CF13B-96C0-4A27-BDAA-C6726536CF94}"/>
    <cellStyle name="Output 3 3 2 6 2" xfId="39877" xr:uid="{1AE7ED79-16ED-41F0-A17B-31A30D3E7D18}"/>
    <cellStyle name="Output 3 3 2 6 2 2" xfId="39878" xr:uid="{1EE4004A-E66A-4F56-ADC9-0040D376E3FC}"/>
    <cellStyle name="Output 3 3 2 6 3" xfId="39879" xr:uid="{B0A33AB0-662F-4681-81C3-9784EDD4F0B5}"/>
    <cellStyle name="Output 3 3 2 7" xfId="39880" xr:uid="{4121F513-4D47-449A-85B5-70530BC947F4}"/>
    <cellStyle name="Output 3 3 2 7 2" xfId="39881" xr:uid="{25371CF3-45EC-4020-9E84-1FE13F7BF9CD}"/>
    <cellStyle name="Output 3 3 2 7 2 2" xfId="39882" xr:uid="{D7E94B50-4938-435A-B0EE-CD4E9305A845}"/>
    <cellStyle name="Output 3 3 2 7 3" xfId="39883" xr:uid="{CD63F2BA-6978-41BC-B48F-57CABD0D6A42}"/>
    <cellStyle name="Output 3 3 2 8" xfId="39884" xr:uid="{1D1B5912-7A66-4FB4-A13E-22174D5DF833}"/>
    <cellStyle name="Output 3 3 2 8 2" xfId="39885" xr:uid="{023B3D8A-7E63-4E38-905D-F3CFCF400D62}"/>
    <cellStyle name="Output 3 3 2 8 2 2" xfId="39886" xr:uid="{A38E5BFC-722A-4368-802E-B3120671D1EB}"/>
    <cellStyle name="Output 3 3 2 8 3" xfId="39887" xr:uid="{922DF1ED-9F85-44D1-92A3-D3D4C1746919}"/>
    <cellStyle name="Output 3 3 2 9" xfId="39888" xr:uid="{13852825-9F06-4BC2-AA03-F0D9B16E6B07}"/>
    <cellStyle name="Output 3 3 2 9 2" xfId="39889" xr:uid="{C14BB897-ED47-46A7-9700-A8B73133490D}"/>
    <cellStyle name="Output 3 3 2 9 2 2" xfId="39890" xr:uid="{CCB42ECF-0530-4298-9122-0572E64E269C}"/>
    <cellStyle name="Output 3 3 2 9 3" xfId="39891" xr:uid="{2975182F-B068-48E2-963B-0D278E1D9371}"/>
    <cellStyle name="Output 3 3 20" xfId="39892" xr:uid="{940E7729-2965-4C94-916C-4F1F1694C487}"/>
    <cellStyle name="Output 3 3 3" xfId="39893" xr:uid="{2A138975-5A68-415E-89BE-998B9BD016CE}"/>
    <cellStyle name="Output 3 3 3 2" xfId="39894" xr:uid="{1C518DDB-1677-4F66-8307-2B9309C9C042}"/>
    <cellStyle name="Output 3 3 3 2 2" xfId="39895" xr:uid="{BFE568D3-3787-46A5-A8BB-213C35A65031}"/>
    <cellStyle name="Output 3 3 3 2 2 2" xfId="39896" xr:uid="{C8DDA12C-9A06-4DBC-9A24-20C918F43FE2}"/>
    <cellStyle name="Output 3 3 3 2 3" xfId="39897" xr:uid="{C21E22EB-3EBE-41E3-BB95-21572D63250C}"/>
    <cellStyle name="Output 3 3 3 2 4" xfId="39898" xr:uid="{AA32A2AA-06B5-4AFB-BB85-91607C5FC1A9}"/>
    <cellStyle name="Output 3 3 3 3" xfId="39899" xr:uid="{519ECAA0-8613-4AAB-9DCD-A81489CCE4C7}"/>
    <cellStyle name="Output 3 3 3 3 2" xfId="39900" xr:uid="{F188D303-B5F9-453F-BB2E-0CD2FBAC0B07}"/>
    <cellStyle name="Output 3 3 3 4" xfId="39901" xr:uid="{67ADCEE5-D691-424B-AE36-1BBC53D4BBA1}"/>
    <cellStyle name="Output 3 3 3 5" xfId="39902" xr:uid="{5B14370B-F87E-4CBD-80CB-1FC571819062}"/>
    <cellStyle name="Output 3 3 4" xfId="39903" xr:uid="{D51162CB-A7EC-4404-BDEF-4D00FADBDA9F}"/>
    <cellStyle name="Output 3 3 4 2" xfId="39904" xr:uid="{1DEA314B-D025-46F5-A769-0EACE4E61EFF}"/>
    <cellStyle name="Output 3 3 4 2 2" xfId="39905" xr:uid="{5D328FB8-432F-4E88-B04D-EE06771B2000}"/>
    <cellStyle name="Output 3 3 4 2 3" xfId="39906" xr:uid="{50AEFCDC-EF12-4B12-AA20-094A9BE1350C}"/>
    <cellStyle name="Output 3 3 4 3" xfId="39907" xr:uid="{DF31E353-B24D-4105-8ADD-D536FBBA4788}"/>
    <cellStyle name="Output 3 3 4 3 2" xfId="39908" xr:uid="{6C076176-955F-41F1-B3B1-82F4ED7F2E64}"/>
    <cellStyle name="Output 3 3 4 4" xfId="39909" xr:uid="{B8F4062E-1466-4221-9531-AD32B0962598}"/>
    <cellStyle name="Output 3 3 5" xfId="39910" xr:uid="{F338F76C-5955-485C-A106-1773C7762724}"/>
    <cellStyle name="Output 3 3 5 2" xfId="39911" xr:uid="{CB996784-4DF0-4EC0-A688-0BD6384D85CE}"/>
    <cellStyle name="Output 3 3 5 2 2" xfId="39912" xr:uid="{A2569EEF-67CF-46A2-9EE6-1E3661B1247F}"/>
    <cellStyle name="Output 3 3 5 2 3" xfId="39913" xr:uid="{E50AF576-900C-44E8-B4DE-FC52FA251999}"/>
    <cellStyle name="Output 3 3 5 3" xfId="39914" xr:uid="{1E0C471F-98E9-4A69-8604-AEFCC92B22B8}"/>
    <cellStyle name="Output 3 3 5 4" xfId="39915" xr:uid="{B5F8BF82-8AB7-4F63-A10A-601E11A7F4BF}"/>
    <cellStyle name="Output 3 3 6" xfId="39916" xr:uid="{BDC88C10-C116-4D0F-8A60-B6F46C932A0B}"/>
    <cellStyle name="Output 3 3 6 2" xfId="39917" xr:uid="{246F4F1E-D823-4C44-A5A8-0638FB777EA5}"/>
    <cellStyle name="Output 3 3 6 2 2" xfId="39918" xr:uid="{C7708A38-69F1-493C-AEEC-0F8E63727A8F}"/>
    <cellStyle name="Output 3 3 6 3" xfId="39919" xr:uid="{790B0D03-09E0-4380-86C5-8140B33C77BA}"/>
    <cellStyle name="Output 3 3 6 4" xfId="39920" xr:uid="{7DBD1172-4C8B-40DD-AB3C-8886775D498B}"/>
    <cellStyle name="Output 3 3 7" xfId="39921" xr:uid="{6C3F9750-CAF9-41FF-B781-48D0E147A7B9}"/>
    <cellStyle name="Output 3 3 7 2" xfId="39922" xr:uid="{998F07B1-EA2A-4467-B504-7413BDAE4DAB}"/>
    <cellStyle name="Output 3 3 7 2 2" xfId="39923" xr:uid="{C258BCC9-131C-49A2-BCE2-C7BB4799AE6F}"/>
    <cellStyle name="Output 3 3 7 3" xfId="39924" xr:uid="{255B836A-741E-4B43-B62F-5F7A4DCA1127}"/>
    <cellStyle name="Output 3 3 8" xfId="39925" xr:uid="{62AB0F67-E0EE-4104-986A-A6656782F20F}"/>
    <cellStyle name="Output 3 3 8 2" xfId="39926" xr:uid="{9832459C-9BDF-4CF5-91E7-02DEDCEE9D09}"/>
    <cellStyle name="Output 3 3 8 2 2" xfId="39927" xr:uid="{9E08E9F7-E5F0-43A1-ACFA-FEE4E9179D26}"/>
    <cellStyle name="Output 3 3 8 3" xfId="39928" xr:uid="{769B3803-3AA0-4C49-8B34-A680CF6AD13B}"/>
    <cellStyle name="Output 3 3 9" xfId="39929" xr:uid="{3E69417D-9E0A-4162-8BA0-071CFBB50B22}"/>
    <cellStyle name="Output 3 3 9 2" xfId="39930" xr:uid="{9357A2A6-4C1D-4C99-909F-9768567C8685}"/>
    <cellStyle name="Output 3 3 9 2 2" xfId="39931" xr:uid="{49E9D394-2290-42E9-97D5-CD5CD82DB22A}"/>
    <cellStyle name="Output 3 3 9 3" xfId="39932" xr:uid="{5FFD1286-1646-4448-9A9F-9A504BFC5893}"/>
    <cellStyle name="Output 3 4" xfId="39933" xr:uid="{09397193-FDD9-4976-8FB2-B57FAD32F86B}"/>
    <cellStyle name="Output 3 4 10" xfId="39934" xr:uid="{EA08511A-A0AE-49DF-BBEF-8F43D936A599}"/>
    <cellStyle name="Output 3 4 10 2" xfId="39935" xr:uid="{15ECCFC3-4FFC-4F2E-A68A-AD0EFFD02ABF}"/>
    <cellStyle name="Output 3 4 10 2 2" xfId="39936" xr:uid="{4D5D17A1-32F3-4921-A55C-505B7D27FE09}"/>
    <cellStyle name="Output 3 4 10 3" xfId="39937" xr:uid="{C1E1A25D-15BD-4CB6-BE5D-44A5FF8DA4AB}"/>
    <cellStyle name="Output 3 4 11" xfId="39938" xr:uid="{EC6280E6-2844-4B10-AD8C-048CE6E2E058}"/>
    <cellStyle name="Output 3 4 11 2" xfId="39939" xr:uid="{1681FEE6-ED29-4518-87D6-88DCECBC974A}"/>
    <cellStyle name="Output 3 4 11 2 2" xfId="39940" xr:uid="{3EA03194-7814-4364-B808-87DE70E8F3C4}"/>
    <cellStyle name="Output 3 4 11 3" xfId="39941" xr:uid="{94085EB5-1889-4C40-902B-DB5946090104}"/>
    <cellStyle name="Output 3 4 12" xfId="39942" xr:uid="{90089A5E-6352-4966-8FB9-2695044241DC}"/>
    <cellStyle name="Output 3 4 12 2" xfId="39943" xr:uid="{1AC7792F-C8B9-446C-B795-C5BDE12F7373}"/>
    <cellStyle name="Output 3 4 12 2 2" xfId="39944" xr:uid="{F407B611-0124-4162-9B55-CAFA3038DF5F}"/>
    <cellStyle name="Output 3 4 12 3" xfId="39945" xr:uid="{B86823BF-1517-4E62-BEA7-57F5CD3088B2}"/>
    <cellStyle name="Output 3 4 13" xfId="39946" xr:uid="{B0C2F556-0E66-4DD9-8B05-9CDA41B43993}"/>
    <cellStyle name="Output 3 4 13 2" xfId="39947" xr:uid="{FB146E01-219A-43DC-8E6C-5458DABB1A3C}"/>
    <cellStyle name="Output 3 4 13 2 2" xfId="39948" xr:uid="{A705ACDF-DD5C-4352-A530-EFC04673288D}"/>
    <cellStyle name="Output 3 4 13 3" xfId="39949" xr:uid="{B82782DA-C775-48B0-983D-8263AB35FABD}"/>
    <cellStyle name="Output 3 4 14" xfId="39950" xr:uid="{B4337064-B5D1-44B7-BBD6-4DECEF48AA99}"/>
    <cellStyle name="Output 3 4 14 2" xfId="39951" xr:uid="{32DAF67D-1C5F-4620-A83A-C1FCDEB5BEBF}"/>
    <cellStyle name="Output 3 4 14 2 2" xfId="39952" xr:uid="{83AB3DEF-1F05-4105-8CC7-63D86341DF27}"/>
    <cellStyle name="Output 3 4 14 3" xfId="39953" xr:uid="{E01F6A10-0569-4A49-8B5A-90264585D749}"/>
    <cellStyle name="Output 3 4 15" xfId="39954" xr:uid="{0A3FFCE7-DA60-4CD2-B132-BE752B5C3A37}"/>
    <cellStyle name="Output 3 4 15 2" xfId="39955" xr:uid="{5F3B5A7B-703B-4B5D-9698-D614A90D64C6}"/>
    <cellStyle name="Output 3 4 15 2 2" xfId="39956" xr:uid="{6AD0CB73-CF8C-48F3-AD38-3C2629733B83}"/>
    <cellStyle name="Output 3 4 15 3" xfId="39957" xr:uid="{CF8FE00E-2A2B-45B2-AF70-A85156C945BA}"/>
    <cellStyle name="Output 3 4 16" xfId="39958" xr:uid="{C88A1D3A-6E88-45C7-84BF-14D0D5EFC3DC}"/>
    <cellStyle name="Output 3 4 16 2" xfId="39959" xr:uid="{59C8305A-3FA1-41A0-80BD-A850D7E6A8FD}"/>
    <cellStyle name="Output 3 4 16 2 2" xfId="39960" xr:uid="{BE075C4E-7B3A-4C91-9399-4099266340A3}"/>
    <cellStyle name="Output 3 4 16 3" xfId="39961" xr:uid="{B617D2D8-C453-43F7-91DE-6A95D0FE7206}"/>
    <cellStyle name="Output 3 4 17" xfId="39962" xr:uid="{05973E62-4AB1-45C1-A2BF-353BC761C9E4}"/>
    <cellStyle name="Output 3 4 17 2" xfId="39963" xr:uid="{6B4B7516-B33E-4AB4-A39E-9E9EFA5D3D82}"/>
    <cellStyle name="Output 3 4 17 2 2" xfId="39964" xr:uid="{828EA4B6-7FB3-447D-85A4-694F15826790}"/>
    <cellStyle name="Output 3 4 17 3" xfId="39965" xr:uid="{75A0B26C-BF69-4EFF-85C6-85C0AB2B4586}"/>
    <cellStyle name="Output 3 4 18" xfId="39966" xr:uid="{95F9A17A-3209-4BB6-88E3-9EAC39E60830}"/>
    <cellStyle name="Output 3 4 18 2" xfId="39967" xr:uid="{BAE9EF38-4B91-4A70-BDCF-CC0DD9806885}"/>
    <cellStyle name="Output 3 4 19" xfId="39968" xr:uid="{94817ABC-AE54-4C2D-A7CB-CF1361676246}"/>
    <cellStyle name="Output 3 4 2" xfId="39969" xr:uid="{0A649009-B800-4D81-ACD3-52B0CB7133DE}"/>
    <cellStyle name="Output 3 4 2 10" xfId="39970" xr:uid="{6906CCE9-5F20-4EA0-A8A9-5F114D5892BA}"/>
    <cellStyle name="Output 3 4 2 10 2" xfId="39971" xr:uid="{1211EC1E-CAAC-483E-9507-3BAACC262470}"/>
    <cellStyle name="Output 3 4 2 10 2 2" xfId="39972" xr:uid="{9D1E5F11-730F-40F2-A0CF-0B7FDB121F9C}"/>
    <cellStyle name="Output 3 4 2 10 3" xfId="39973" xr:uid="{EB75E67E-E12D-4D84-823E-96EADD3475C0}"/>
    <cellStyle name="Output 3 4 2 11" xfId="39974" xr:uid="{0CFD9F34-74B9-484C-A56C-951DC79BA250}"/>
    <cellStyle name="Output 3 4 2 11 2" xfId="39975" xr:uid="{F328C9B9-0545-4540-B1DB-BC186193CC3D}"/>
    <cellStyle name="Output 3 4 2 11 2 2" xfId="39976" xr:uid="{A369B5E3-92A6-41D4-B5DE-C5D3666B8CC6}"/>
    <cellStyle name="Output 3 4 2 11 3" xfId="39977" xr:uid="{F4BDF960-BB31-43A2-A52E-94CD08CF048A}"/>
    <cellStyle name="Output 3 4 2 12" xfId="39978" xr:uid="{71E1E24E-8122-4FE5-8E83-43C572582F42}"/>
    <cellStyle name="Output 3 4 2 12 2" xfId="39979" xr:uid="{143B082B-1680-41D2-AD9F-7F2E0AF6FBA4}"/>
    <cellStyle name="Output 3 4 2 12 2 2" xfId="39980" xr:uid="{10D4BF96-B71F-4808-94F8-2DD7B2D2AC34}"/>
    <cellStyle name="Output 3 4 2 12 3" xfId="39981" xr:uid="{07ADB3B4-1BB6-4940-9619-1D7B8AA38CEC}"/>
    <cellStyle name="Output 3 4 2 13" xfId="39982" xr:uid="{FC70DA16-4A50-4869-8746-F31DCC2DFEC5}"/>
    <cellStyle name="Output 3 4 2 13 2" xfId="39983" xr:uid="{68740E69-8A83-4E9B-B335-4BE9D6BEDD1C}"/>
    <cellStyle name="Output 3 4 2 13 2 2" xfId="39984" xr:uid="{C30AE366-71BA-4E0C-B9D5-A0F10B6917EE}"/>
    <cellStyle name="Output 3 4 2 13 3" xfId="39985" xr:uid="{2DD939E4-B572-48F9-B9EC-8E21B61CB170}"/>
    <cellStyle name="Output 3 4 2 14" xfId="39986" xr:uid="{212D1E51-26CE-4919-ACF6-6D74997EEBCE}"/>
    <cellStyle name="Output 3 4 2 14 2" xfId="39987" xr:uid="{0CC09DD1-D4A5-4F36-AC4C-C00E750E8A99}"/>
    <cellStyle name="Output 3 4 2 14 2 2" xfId="39988" xr:uid="{57A654F7-8A0B-413A-A830-0D1B541EF527}"/>
    <cellStyle name="Output 3 4 2 14 3" xfId="39989" xr:uid="{9EC4553E-2318-4477-9B14-3CB1B6630EC1}"/>
    <cellStyle name="Output 3 4 2 15" xfId="39990" xr:uid="{56253F68-C006-476E-BD11-0423B45F83A1}"/>
    <cellStyle name="Output 3 4 2 15 2" xfId="39991" xr:uid="{00E3359C-F2FF-4240-B3B3-2745750B7CF7}"/>
    <cellStyle name="Output 3 4 2 15 2 2" xfId="39992" xr:uid="{FAB0DCC0-7C68-4199-A752-A6ED698AEC31}"/>
    <cellStyle name="Output 3 4 2 15 3" xfId="39993" xr:uid="{2CC559FE-84FD-4D8F-9D06-BCABC2EF3EC2}"/>
    <cellStyle name="Output 3 4 2 16" xfId="39994" xr:uid="{87B54386-96EF-4D31-9B70-398D234378F3}"/>
    <cellStyle name="Output 3 4 2 16 2" xfId="39995" xr:uid="{FDF38E0C-0B30-4505-9D02-FA8130F90D55}"/>
    <cellStyle name="Output 3 4 2 16 2 2" xfId="39996" xr:uid="{565F7A11-B083-40D9-8B70-10F9C441AFD4}"/>
    <cellStyle name="Output 3 4 2 16 3" xfId="39997" xr:uid="{03990321-34E9-4AF9-AA7E-65B75F3F74C3}"/>
    <cellStyle name="Output 3 4 2 17" xfId="39998" xr:uid="{27BDAD0B-92E3-40D1-9ED2-97D0AA70156C}"/>
    <cellStyle name="Output 3 4 2 17 2" xfId="39999" xr:uid="{D10DAB51-D931-434F-A2CB-1808E9CD4948}"/>
    <cellStyle name="Output 3 4 2 17 2 2" xfId="40000" xr:uid="{400AA913-A384-4668-AA25-D1E91CA7AD06}"/>
    <cellStyle name="Output 3 4 2 17 3" xfId="40001" xr:uid="{118E559D-0ED1-4E5F-B103-E8EDB6406A00}"/>
    <cellStyle name="Output 3 4 2 18" xfId="40002" xr:uid="{A75F45C2-0025-44A2-816E-40DEE1C29882}"/>
    <cellStyle name="Output 3 4 2 18 2" xfId="40003" xr:uid="{B6112D8C-F4D0-447E-8B44-3FA701CC13D4}"/>
    <cellStyle name="Output 3 4 2 18 2 2" xfId="40004" xr:uid="{2F7C2FFD-02EB-430A-B9DE-1F1C19729EBA}"/>
    <cellStyle name="Output 3 4 2 18 3" xfId="40005" xr:uid="{78651C40-E588-4AA8-B5CD-DBFDFC84B995}"/>
    <cellStyle name="Output 3 4 2 19" xfId="40006" xr:uid="{8CCFD23E-7716-4FCC-94CF-EA3D6A22865C}"/>
    <cellStyle name="Output 3 4 2 19 2" xfId="40007" xr:uid="{0BCDD903-9766-4800-BA29-4412BDFDB53F}"/>
    <cellStyle name="Output 3 4 2 19 2 2" xfId="40008" xr:uid="{D0B1CCFA-7323-4B82-84DE-A281A318E0EB}"/>
    <cellStyle name="Output 3 4 2 19 3" xfId="40009" xr:uid="{7F49ACDF-4DD5-4C7E-9498-0A022DB08D60}"/>
    <cellStyle name="Output 3 4 2 2" xfId="40010" xr:uid="{5DCBA13E-1090-4D05-832E-E5FB05F99E2D}"/>
    <cellStyle name="Output 3 4 2 2 2" xfId="40011" xr:uid="{E4B2CFA8-3DF5-426D-8A29-B28C27B7C0CF}"/>
    <cellStyle name="Output 3 4 2 2 2 2" xfId="40012" xr:uid="{B5BF9FB3-DCBB-44FB-B6D5-2F7C3DDBCD12}"/>
    <cellStyle name="Output 3 4 2 2 2 2 2" xfId="40013" xr:uid="{FE60EF28-C422-4768-BBB7-56F828B0D7F6}"/>
    <cellStyle name="Output 3 4 2 2 2 3" xfId="40014" xr:uid="{735A70A2-1C11-4FD2-845C-B6C18B12A552}"/>
    <cellStyle name="Output 3 4 2 2 2 4" xfId="40015" xr:uid="{F0E7AA9A-8CE0-4C01-B838-4FD43F1D040B}"/>
    <cellStyle name="Output 3 4 2 2 3" xfId="40016" xr:uid="{C2596275-7DBC-4C27-9CA9-FB270ECD7011}"/>
    <cellStyle name="Output 3 4 2 2 3 2" xfId="40017" xr:uid="{29076F0D-3D8C-4DA5-929B-1577D512E06A}"/>
    <cellStyle name="Output 3 4 2 2 4" xfId="40018" xr:uid="{62FB0236-5F85-48A5-BFED-32294FB0DBA2}"/>
    <cellStyle name="Output 3 4 2 2 5" xfId="40019" xr:uid="{76B9FF97-EDB8-4C1D-90BA-A4F1EA305010}"/>
    <cellStyle name="Output 3 4 2 20" xfId="40020" xr:uid="{CE50FF83-D56B-4854-9184-62B5D1026C51}"/>
    <cellStyle name="Output 3 4 2 20 2" xfId="40021" xr:uid="{A671B3AA-2F0A-41F2-8B4B-AB130831FBEB}"/>
    <cellStyle name="Output 3 4 2 20 2 2" xfId="40022" xr:uid="{14A0D040-7730-49D4-B7CC-CDF992BD33CE}"/>
    <cellStyle name="Output 3 4 2 20 3" xfId="40023" xr:uid="{86467E8A-D41A-402C-BB89-AD5F42DAC726}"/>
    <cellStyle name="Output 3 4 2 21" xfId="40024" xr:uid="{AA903F6E-C570-45BA-A823-E71CA4D10728}"/>
    <cellStyle name="Output 3 4 2 21 2" xfId="40025" xr:uid="{95D9A80A-8247-4A0E-BA26-A41C029F21AD}"/>
    <cellStyle name="Output 3 4 2 22" xfId="40026" xr:uid="{0370FFC7-3F0A-489D-84B1-C4509E140C39}"/>
    <cellStyle name="Output 3 4 2 23" xfId="40027" xr:uid="{AA30304F-BE8F-4219-9A9B-018070954463}"/>
    <cellStyle name="Output 3 4 2 3" xfId="40028" xr:uid="{781E1181-6D16-454E-B8E3-46B1D412205A}"/>
    <cellStyle name="Output 3 4 2 3 2" xfId="40029" xr:uid="{40CAD7D3-76B5-4F3A-A253-CCBAB4F4121B}"/>
    <cellStyle name="Output 3 4 2 3 2 2" xfId="40030" xr:uid="{FF50B960-6EB7-4FE0-8C5C-F491BC1217CA}"/>
    <cellStyle name="Output 3 4 2 3 2 3" xfId="40031" xr:uid="{33B0654D-5AC5-4C06-8D9D-EBB318B0FC45}"/>
    <cellStyle name="Output 3 4 2 3 3" xfId="40032" xr:uid="{149BAE13-B184-4DC3-8F19-A2242B7773CA}"/>
    <cellStyle name="Output 3 4 2 3 3 2" xfId="40033" xr:uid="{214210EA-3BEF-4BCC-886D-893B1F9D50CE}"/>
    <cellStyle name="Output 3 4 2 3 4" xfId="40034" xr:uid="{AA791C95-A032-4323-8F79-A13D7005409B}"/>
    <cellStyle name="Output 3 4 2 4" xfId="40035" xr:uid="{4A665780-7DE6-4A89-AEA4-3C9400813A0D}"/>
    <cellStyle name="Output 3 4 2 4 2" xfId="40036" xr:uid="{670BF7E9-E92F-46B1-A0F8-91BA8632AB87}"/>
    <cellStyle name="Output 3 4 2 4 2 2" xfId="40037" xr:uid="{83C5562C-09B5-4E13-A1B5-CA74E9910170}"/>
    <cellStyle name="Output 3 4 2 4 3" xfId="40038" xr:uid="{3F975B89-3FFB-4EA1-BD88-C34B7BC350B1}"/>
    <cellStyle name="Output 3 4 2 4 4" xfId="40039" xr:uid="{1A434B04-45F0-4E1D-9538-67D9B2736282}"/>
    <cellStyle name="Output 3 4 2 5" xfId="40040" xr:uid="{1188AD71-20C2-4347-ADF2-34BC67D99A7D}"/>
    <cellStyle name="Output 3 4 2 5 2" xfId="40041" xr:uid="{8534ED1E-DA26-442B-BEA5-D0A061E8F881}"/>
    <cellStyle name="Output 3 4 2 5 2 2" xfId="40042" xr:uid="{70EAFEC0-097B-4011-A6B2-60EA441A42A8}"/>
    <cellStyle name="Output 3 4 2 5 3" xfId="40043" xr:uid="{21721691-8FE5-4292-BF41-1B1ED8CE9DBE}"/>
    <cellStyle name="Output 3 4 2 5 4" xfId="40044" xr:uid="{2CFD90FA-A1FF-4ADB-9F80-023A6D752248}"/>
    <cellStyle name="Output 3 4 2 6" xfId="40045" xr:uid="{ECB78ED6-7234-4333-A567-17B904624942}"/>
    <cellStyle name="Output 3 4 2 6 2" xfId="40046" xr:uid="{30423342-7363-48C6-85DF-162F63FD924F}"/>
    <cellStyle name="Output 3 4 2 6 2 2" xfId="40047" xr:uid="{68692960-6F16-4F3B-B5DD-1C5CF8B42B16}"/>
    <cellStyle name="Output 3 4 2 6 3" xfId="40048" xr:uid="{5368C598-E254-478D-AC02-B643F0B9BE76}"/>
    <cellStyle name="Output 3 4 2 7" xfId="40049" xr:uid="{0964D561-0858-4F62-B809-9F3F2E6A0EC5}"/>
    <cellStyle name="Output 3 4 2 7 2" xfId="40050" xr:uid="{A4E77AB0-DB81-47B6-9ADF-74C265102896}"/>
    <cellStyle name="Output 3 4 2 7 2 2" xfId="40051" xr:uid="{B85A4986-19B8-4D7A-80F1-15CC58C11584}"/>
    <cellStyle name="Output 3 4 2 7 3" xfId="40052" xr:uid="{7463F392-2D22-47B5-9D71-24977621C1C6}"/>
    <cellStyle name="Output 3 4 2 8" xfId="40053" xr:uid="{2FCBD968-70DF-47AC-BC6F-77907EA3DA73}"/>
    <cellStyle name="Output 3 4 2 8 2" xfId="40054" xr:uid="{53E7878B-6B3A-4CF7-BEA4-C29CF08E7F41}"/>
    <cellStyle name="Output 3 4 2 8 2 2" xfId="40055" xr:uid="{0F3CFC79-6BFC-496B-9FBC-DF93F9F96210}"/>
    <cellStyle name="Output 3 4 2 8 3" xfId="40056" xr:uid="{776A5FAE-588C-4187-84AA-A761650B08F2}"/>
    <cellStyle name="Output 3 4 2 9" xfId="40057" xr:uid="{A88D5516-E557-4A8E-A605-91969E40CE92}"/>
    <cellStyle name="Output 3 4 2 9 2" xfId="40058" xr:uid="{4A9A4C41-4C02-4A36-BF28-3B6E42154402}"/>
    <cellStyle name="Output 3 4 2 9 2 2" xfId="40059" xr:uid="{D27BC147-A012-41DF-8190-32D0C711EEE9}"/>
    <cellStyle name="Output 3 4 2 9 3" xfId="40060" xr:uid="{CC1EA715-A198-4CFE-BA42-3450A0EDEE8E}"/>
    <cellStyle name="Output 3 4 20" xfId="40061" xr:uid="{24D149B3-4293-4AC1-9FBD-201CF6975B1E}"/>
    <cellStyle name="Output 3 4 3" xfId="40062" xr:uid="{1EF8AD80-4F91-4F3F-9B64-5B683E94A028}"/>
    <cellStyle name="Output 3 4 3 2" xfId="40063" xr:uid="{2688CC67-C591-4BCF-9BF9-67BC81A43F81}"/>
    <cellStyle name="Output 3 4 3 2 2" xfId="40064" xr:uid="{9BF13915-ADBF-495D-B8A7-E361196A914B}"/>
    <cellStyle name="Output 3 4 3 2 2 2" xfId="40065" xr:uid="{B416F1E1-073B-4F73-840F-4DE1A3327D54}"/>
    <cellStyle name="Output 3 4 3 2 3" xfId="40066" xr:uid="{D3243262-10FE-4E9A-9581-3B23A7E0B00D}"/>
    <cellStyle name="Output 3 4 3 2 4" xfId="40067" xr:uid="{E1195A09-046D-4B42-AFCD-8F5BE421F41A}"/>
    <cellStyle name="Output 3 4 3 3" xfId="40068" xr:uid="{A38A96E2-1830-41E9-B088-97CB524FE9D7}"/>
    <cellStyle name="Output 3 4 3 3 2" xfId="40069" xr:uid="{F149F502-831D-49A1-9FB7-7EBEC932F8FA}"/>
    <cellStyle name="Output 3 4 3 4" xfId="40070" xr:uid="{3C0127B9-9DE3-4C12-A888-E08F66419BFF}"/>
    <cellStyle name="Output 3 4 3 5" xfId="40071" xr:uid="{67C5188A-14A8-46EE-B894-A6DF52C0C1D5}"/>
    <cellStyle name="Output 3 4 4" xfId="40072" xr:uid="{217AABC4-8585-4291-8993-DDDAC5471EF3}"/>
    <cellStyle name="Output 3 4 4 2" xfId="40073" xr:uid="{B5A1B9AF-41B2-4E69-85EC-FE6A1833AA9F}"/>
    <cellStyle name="Output 3 4 4 2 2" xfId="40074" xr:uid="{6A61400B-2CD6-4E78-81A9-534242D0005B}"/>
    <cellStyle name="Output 3 4 4 2 3" xfId="40075" xr:uid="{8D21DB3D-C56B-4839-A06D-C84A28BF93B0}"/>
    <cellStyle name="Output 3 4 4 3" xfId="40076" xr:uid="{F5FADF3C-0422-4D02-8953-D9617859D195}"/>
    <cellStyle name="Output 3 4 4 3 2" xfId="40077" xr:uid="{8BE101AF-4B07-462C-A505-E286FA59B70D}"/>
    <cellStyle name="Output 3 4 4 4" xfId="40078" xr:uid="{F7159DC6-F165-4B4C-A480-85D184638CFE}"/>
    <cellStyle name="Output 3 4 5" xfId="40079" xr:uid="{47521FF0-7647-4179-9683-A5BB310BE208}"/>
    <cellStyle name="Output 3 4 5 2" xfId="40080" xr:uid="{2D3E164B-F9B3-411C-8367-850B98FCB139}"/>
    <cellStyle name="Output 3 4 5 2 2" xfId="40081" xr:uid="{8E8411CE-8A21-4AAE-BD39-1D5FBFDD2F6A}"/>
    <cellStyle name="Output 3 4 5 2 3" xfId="40082" xr:uid="{90DD5390-B6D3-4DBD-A78C-C81DEC88392C}"/>
    <cellStyle name="Output 3 4 5 3" xfId="40083" xr:uid="{EB8141DE-7526-4791-8890-45AFDB7B66C5}"/>
    <cellStyle name="Output 3 4 5 4" xfId="40084" xr:uid="{6A76BDF8-6B21-4303-8960-ECE26716E015}"/>
    <cellStyle name="Output 3 4 6" xfId="40085" xr:uid="{9E18612A-BA52-4826-83D1-A5A875B29443}"/>
    <cellStyle name="Output 3 4 6 2" xfId="40086" xr:uid="{A9E3158A-000B-4BD8-B76E-39E6EF88CB28}"/>
    <cellStyle name="Output 3 4 6 2 2" xfId="40087" xr:uid="{40AB9DB5-6F19-4B23-99CA-96330B62C448}"/>
    <cellStyle name="Output 3 4 6 3" xfId="40088" xr:uid="{DFE9EC8B-4FE9-4437-96F2-B01738EA806A}"/>
    <cellStyle name="Output 3 4 6 4" xfId="40089" xr:uid="{1AC12B67-A165-43B7-B429-AB0F44593ECD}"/>
    <cellStyle name="Output 3 4 7" xfId="40090" xr:uid="{C9494D0C-AB8E-49B8-97AE-AC44DDDF2CC3}"/>
    <cellStyle name="Output 3 4 7 2" xfId="40091" xr:uid="{CB61300E-7923-4EF1-87FD-BE8056A78E89}"/>
    <cellStyle name="Output 3 4 7 2 2" xfId="40092" xr:uid="{1AFD4B86-75A8-4328-8729-357FA90E6235}"/>
    <cellStyle name="Output 3 4 7 3" xfId="40093" xr:uid="{2808A51C-05D7-4999-9902-8055A6B83666}"/>
    <cellStyle name="Output 3 4 8" xfId="40094" xr:uid="{8418AE50-1C3B-486C-BA97-BD4846DAD633}"/>
    <cellStyle name="Output 3 4 8 2" xfId="40095" xr:uid="{B06A5894-E8E3-4CDF-BB23-F716FF11AC81}"/>
    <cellStyle name="Output 3 4 8 2 2" xfId="40096" xr:uid="{0C2DBA16-DCE0-48DD-B3AF-5CB8908B5D54}"/>
    <cellStyle name="Output 3 4 8 3" xfId="40097" xr:uid="{E58AAA0C-C85B-4969-B64C-ECDB910A91DC}"/>
    <cellStyle name="Output 3 4 9" xfId="40098" xr:uid="{E30C3003-4965-412E-A235-CCA15ABF13E0}"/>
    <cellStyle name="Output 3 4 9 2" xfId="40099" xr:uid="{30A8FD94-33AB-422E-BDB0-DA71020339FB}"/>
    <cellStyle name="Output 3 4 9 2 2" xfId="40100" xr:uid="{96F8EEF4-0E1B-4CD1-92B8-124F6D474909}"/>
    <cellStyle name="Output 3 4 9 3" xfId="40101" xr:uid="{3540D462-89B7-4696-9354-9D8864DAF054}"/>
    <cellStyle name="Output 3 5" xfId="40102" xr:uid="{717D1909-10E0-42E1-B154-F121C940F578}"/>
    <cellStyle name="Output 3 5 10" xfId="40103" xr:uid="{1A9FFBA1-931D-46E8-942F-6BF82B8DB609}"/>
    <cellStyle name="Output 3 5 10 2" xfId="40104" xr:uid="{E8CBC7D2-C1A5-4997-9BF9-52F7DE374352}"/>
    <cellStyle name="Output 3 5 10 2 2" xfId="40105" xr:uid="{8ADA5226-134B-456C-A24B-DF4B23D38B13}"/>
    <cellStyle name="Output 3 5 10 3" xfId="40106" xr:uid="{7C50EE96-78CF-4B7D-AC0E-FB6CC3F0BCFE}"/>
    <cellStyle name="Output 3 5 11" xfId="40107" xr:uid="{3A27A9DA-1CC6-4D03-9EDB-B4D3C7B1BAFD}"/>
    <cellStyle name="Output 3 5 11 2" xfId="40108" xr:uid="{6E609E66-20AE-453B-9710-C71CAA977B05}"/>
    <cellStyle name="Output 3 5 11 2 2" xfId="40109" xr:uid="{B7A3EE0F-C11B-4E8E-8846-2CFEFAE4C2EF}"/>
    <cellStyle name="Output 3 5 11 3" xfId="40110" xr:uid="{D4EC2220-9207-463E-9D00-D022F56D1FFF}"/>
    <cellStyle name="Output 3 5 12" xfId="40111" xr:uid="{C7C47000-FBC7-4160-ACFD-5A64A803D45E}"/>
    <cellStyle name="Output 3 5 12 2" xfId="40112" xr:uid="{3BB61ADD-B72D-4189-849E-9539FE5AF7C0}"/>
    <cellStyle name="Output 3 5 12 2 2" xfId="40113" xr:uid="{2B46A303-C847-45B3-878B-768364DF3EE8}"/>
    <cellStyle name="Output 3 5 12 3" xfId="40114" xr:uid="{C5E692F4-C439-4A2D-B94A-81CC5552400F}"/>
    <cellStyle name="Output 3 5 13" xfId="40115" xr:uid="{B452A496-696B-4590-884B-45DDD6809D62}"/>
    <cellStyle name="Output 3 5 13 2" xfId="40116" xr:uid="{061E729D-41E7-4A76-9B27-D46FBCD942CB}"/>
    <cellStyle name="Output 3 5 13 2 2" xfId="40117" xr:uid="{BF84F44D-5F4F-40E0-B5C9-CB0FE96A382D}"/>
    <cellStyle name="Output 3 5 13 3" xfId="40118" xr:uid="{B835A2E9-6AA1-4B98-A520-327BFCE61AB3}"/>
    <cellStyle name="Output 3 5 14" xfId="40119" xr:uid="{0899148B-2F01-4A0A-829B-486382D8205D}"/>
    <cellStyle name="Output 3 5 14 2" xfId="40120" xr:uid="{9B0FB96E-D751-45A1-8A5C-9887D80D1EF8}"/>
    <cellStyle name="Output 3 5 14 2 2" xfId="40121" xr:uid="{0004893C-C356-418B-9142-59845AF437AB}"/>
    <cellStyle name="Output 3 5 14 3" xfId="40122" xr:uid="{E0B707B3-48EE-470A-8A22-3C270B8AFE55}"/>
    <cellStyle name="Output 3 5 15" xfId="40123" xr:uid="{45DDB91B-FD5A-48EA-8EBC-C0F1393A5A1D}"/>
    <cellStyle name="Output 3 5 15 2" xfId="40124" xr:uid="{A406A96A-3FAE-4D1D-A19F-A4543C348846}"/>
    <cellStyle name="Output 3 5 15 2 2" xfId="40125" xr:uid="{995BDB31-7EBD-4415-A6EA-1D2593D49C0E}"/>
    <cellStyle name="Output 3 5 15 3" xfId="40126" xr:uid="{1FA084B7-8DAA-404C-AC25-61AEB35D176B}"/>
    <cellStyle name="Output 3 5 16" xfId="40127" xr:uid="{54C1E390-9CAF-4837-BBE5-79F6A66FE6A9}"/>
    <cellStyle name="Output 3 5 16 2" xfId="40128" xr:uid="{5FAEF92F-A4A1-47A6-9F90-6B6745A50E5B}"/>
    <cellStyle name="Output 3 5 16 2 2" xfId="40129" xr:uid="{EDE33F9E-C7BB-43F2-989B-330418B47D0C}"/>
    <cellStyle name="Output 3 5 16 3" xfId="40130" xr:uid="{E6B28E4C-8B5D-414A-B68F-251730CC2252}"/>
    <cellStyle name="Output 3 5 17" xfId="40131" xr:uid="{3EEB23BC-1FA2-4281-A242-ECB265749F11}"/>
    <cellStyle name="Output 3 5 17 2" xfId="40132" xr:uid="{B35C8928-8C5D-418A-99B8-678B84F58A9F}"/>
    <cellStyle name="Output 3 5 17 2 2" xfId="40133" xr:uid="{367DE349-F0A2-4B4D-991C-8E2BCDF61D19}"/>
    <cellStyle name="Output 3 5 17 3" xfId="40134" xr:uid="{349555DA-F89E-4B67-AB1F-DC152E201C1C}"/>
    <cellStyle name="Output 3 5 18" xfId="40135" xr:uid="{D456998C-C3BD-4FDD-95A2-C60DBA522718}"/>
    <cellStyle name="Output 3 5 18 2" xfId="40136" xr:uid="{A08F06A2-3BBA-4103-AEC7-A134797C8316}"/>
    <cellStyle name="Output 3 5 18 2 2" xfId="40137" xr:uid="{121B0BB1-3BA6-4183-A8CE-E9987C082373}"/>
    <cellStyle name="Output 3 5 18 3" xfId="40138" xr:uid="{4FB88C6C-C600-4EFF-B882-6041F5A17008}"/>
    <cellStyle name="Output 3 5 19" xfId="40139" xr:uid="{C8E696A4-3E11-4132-8242-5D8D4E62498C}"/>
    <cellStyle name="Output 3 5 19 2" xfId="40140" xr:uid="{41A69689-3C0B-45F6-A2E2-74C2AF883A4A}"/>
    <cellStyle name="Output 3 5 19 2 2" xfId="40141" xr:uid="{D88841F0-CA21-480A-BAFD-8823AF997E97}"/>
    <cellStyle name="Output 3 5 19 3" xfId="40142" xr:uid="{84D2CCDF-726E-4D63-ACB6-26E783B1B6DF}"/>
    <cellStyle name="Output 3 5 2" xfId="40143" xr:uid="{82D45DE2-5908-491B-BB39-B132639FCCFC}"/>
    <cellStyle name="Output 3 5 2 10" xfId="40144" xr:uid="{D14887B7-370C-45E6-81C5-61C799273350}"/>
    <cellStyle name="Output 3 5 2 10 2" xfId="40145" xr:uid="{F87ED9CD-7650-463B-A581-9DBCB5D4F572}"/>
    <cellStyle name="Output 3 5 2 10 2 2" xfId="40146" xr:uid="{FBD5E053-4C4C-4FD4-AE26-7FA19C7CA02D}"/>
    <cellStyle name="Output 3 5 2 10 3" xfId="40147" xr:uid="{3C209AD7-4ACE-4E97-9BCC-206C309E451C}"/>
    <cellStyle name="Output 3 5 2 11" xfId="40148" xr:uid="{FE0FAFE0-21E6-444B-8710-1303E5BE4A50}"/>
    <cellStyle name="Output 3 5 2 11 2" xfId="40149" xr:uid="{AC09A756-B79A-436F-B596-2B1665C06B2E}"/>
    <cellStyle name="Output 3 5 2 11 2 2" xfId="40150" xr:uid="{D4AD2A98-943E-48E8-B037-3B54C8EBA232}"/>
    <cellStyle name="Output 3 5 2 11 3" xfId="40151" xr:uid="{BB52C62C-3D28-4F1F-93AA-0F63C7090AD5}"/>
    <cellStyle name="Output 3 5 2 12" xfId="40152" xr:uid="{1A8940A3-D193-4239-9531-1F425812F32B}"/>
    <cellStyle name="Output 3 5 2 12 2" xfId="40153" xr:uid="{03DFE50B-9245-44BA-88D4-F54CAC65D4A9}"/>
    <cellStyle name="Output 3 5 2 12 2 2" xfId="40154" xr:uid="{ED588269-9400-4974-A867-487DCD7E536D}"/>
    <cellStyle name="Output 3 5 2 12 3" xfId="40155" xr:uid="{AB49C8DB-8A8F-41B7-BB94-00A68AE9DD66}"/>
    <cellStyle name="Output 3 5 2 13" xfId="40156" xr:uid="{DDDE31AB-EDAC-4889-AFA2-B15A7AAD5D39}"/>
    <cellStyle name="Output 3 5 2 13 2" xfId="40157" xr:uid="{9F346B14-481D-4FFA-AE69-30410EBCB217}"/>
    <cellStyle name="Output 3 5 2 13 2 2" xfId="40158" xr:uid="{87C8FC18-A27F-4252-9917-FD81E6BE0028}"/>
    <cellStyle name="Output 3 5 2 13 3" xfId="40159" xr:uid="{EA182B32-EC5D-4E5F-B4D3-736EFFFC3245}"/>
    <cellStyle name="Output 3 5 2 14" xfId="40160" xr:uid="{D018443A-A7CB-4BDE-8983-A55A26B05F49}"/>
    <cellStyle name="Output 3 5 2 14 2" xfId="40161" xr:uid="{EB897386-6062-4053-8CE3-3D7B7A0CF2BB}"/>
    <cellStyle name="Output 3 5 2 14 2 2" xfId="40162" xr:uid="{7B806AAA-C8B2-4FB1-8EBB-76F707B8D77A}"/>
    <cellStyle name="Output 3 5 2 14 3" xfId="40163" xr:uid="{C30FB58B-0CB2-454E-93B9-BC38CBA7379D}"/>
    <cellStyle name="Output 3 5 2 15" xfId="40164" xr:uid="{644239DC-9263-49A4-854D-4DB0D534F49D}"/>
    <cellStyle name="Output 3 5 2 15 2" xfId="40165" xr:uid="{1CBCE75F-88D3-4E1D-9AAC-092E397B47CC}"/>
    <cellStyle name="Output 3 5 2 15 2 2" xfId="40166" xr:uid="{0432CC9F-1B5D-4DB1-ABCF-804A75A3497B}"/>
    <cellStyle name="Output 3 5 2 15 3" xfId="40167" xr:uid="{240F42A0-A011-4B6F-9429-7918A478838E}"/>
    <cellStyle name="Output 3 5 2 16" xfId="40168" xr:uid="{0CE1190E-C0F7-4DF7-A10A-53715F0FCED4}"/>
    <cellStyle name="Output 3 5 2 16 2" xfId="40169" xr:uid="{5FE8233F-8B18-4831-80AC-D7FCD9F71C26}"/>
    <cellStyle name="Output 3 5 2 16 2 2" xfId="40170" xr:uid="{079A3562-33C3-477E-BF96-EDF638E13500}"/>
    <cellStyle name="Output 3 5 2 16 3" xfId="40171" xr:uid="{87F30172-CF3E-4B21-8249-F72CF311079C}"/>
    <cellStyle name="Output 3 5 2 17" xfId="40172" xr:uid="{1F0BD8C2-447F-41C8-B577-6544250C32D8}"/>
    <cellStyle name="Output 3 5 2 17 2" xfId="40173" xr:uid="{266C9C4C-ECE2-4DBF-B352-359DF1DF0976}"/>
    <cellStyle name="Output 3 5 2 17 2 2" xfId="40174" xr:uid="{EFF243F7-2095-4FD0-8F8A-90108CBE9E71}"/>
    <cellStyle name="Output 3 5 2 17 3" xfId="40175" xr:uid="{35FA2C20-9C21-4B85-AABC-0782988385B9}"/>
    <cellStyle name="Output 3 5 2 18" xfId="40176" xr:uid="{2985850A-753F-4A7E-9E08-2D433FE61DEF}"/>
    <cellStyle name="Output 3 5 2 18 2" xfId="40177" xr:uid="{F05418D1-CD7F-4C57-8696-9FE5E55BC1C7}"/>
    <cellStyle name="Output 3 5 2 18 2 2" xfId="40178" xr:uid="{37BB44EF-5973-4EE8-8F4D-0729D152464A}"/>
    <cellStyle name="Output 3 5 2 18 3" xfId="40179" xr:uid="{14A06408-88A6-4282-AD69-E85D2C41DE2A}"/>
    <cellStyle name="Output 3 5 2 19" xfId="40180" xr:uid="{1DA6F327-D11A-444E-912E-E7C3EA2AB31E}"/>
    <cellStyle name="Output 3 5 2 19 2" xfId="40181" xr:uid="{621555A8-FE3E-42DF-867B-C75F8DBA85EA}"/>
    <cellStyle name="Output 3 5 2 19 2 2" xfId="40182" xr:uid="{C110948C-0D56-4DE7-8E33-8FEA9AB59621}"/>
    <cellStyle name="Output 3 5 2 19 3" xfId="40183" xr:uid="{9E88D83F-38BF-4DE6-A627-8892DCE6479B}"/>
    <cellStyle name="Output 3 5 2 2" xfId="40184" xr:uid="{533FCF25-8916-4826-A9E2-738F8410096D}"/>
    <cellStyle name="Output 3 5 2 2 2" xfId="40185" xr:uid="{82810DA2-D232-4235-8997-5EAFE0947545}"/>
    <cellStyle name="Output 3 5 2 2 2 2" xfId="40186" xr:uid="{2EC4B179-4368-4339-B07D-5007F2C1A227}"/>
    <cellStyle name="Output 3 5 2 2 2 3" xfId="40187" xr:uid="{060829D7-771A-45F8-A8B2-24E3AEE6610E}"/>
    <cellStyle name="Output 3 5 2 2 3" xfId="40188" xr:uid="{C37EDA8C-9D13-413D-BAEC-D019A71C6800}"/>
    <cellStyle name="Output 3 5 2 2 3 2" xfId="40189" xr:uid="{9DD33564-74E4-4E75-A48A-D0ED02E8E9BF}"/>
    <cellStyle name="Output 3 5 2 2 4" xfId="40190" xr:uid="{658DD422-2570-4AF5-9A62-C37EF66AF141}"/>
    <cellStyle name="Output 3 5 2 20" xfId="40191" xr:uid="{FB741CA9-4AF6-475B-976B-2FE453539FC1}"/>
    <cellStyle name="Output 3 5 2 20 2" xfId="40192" xr:uid="{9A310345-69D2-4D1E-9AAB-42D60820EE2E}"/>
    <cellStyle name="Output 3 5 2 20 2 2" xfId="40193" xr:uid="{D1FC4822-52AE-43F5-A28B-076ADB695E61}"/>
    <cellStyle name="Output 3 5 2 20 3" xfId="40194" xr:uid="{2DBE4C31-0CF6-4393-A6E7-0AFA2843EB0B}"/>
    <cellStyle name="Output 3 5 2 21" xfId="40195" xr:uid="{5C4459C4-9379-4D03-B280-F8E836D419DC}"/>
    <cellStyle name="Output 3 5 2 21 2" xfId="40196" xr:uid="{CAFBBB44-C031-4983-AC54-6D0E51CA5C78}"/>
    <cellStyle name="Output 3 5 2 22" xfId="40197" xr:uid="{76D5F6F6-A387-47E0-8278-27B9753E0D9D}"/>
    <cellStyle name="Output 3 5 2 23" xfId="40198" xr:uid="{ECFFFD82-A0C6-4797-B858-742708F85E9F}"/>
    <cellStyle name="Output 3 5 2 3" xfId="40199" xr:uid="{3A158099-DFCA-42C3-9989-69E099808390}"/>
    <cellStyle name="Output 3 5 2 3 2" xfId="40200" xr:uid="{4012E628-D522-4DB4-9FE0-C5656EC5DD8B}"/>
    <cellStyle name="Output 3 5 2 3 2 2" xfId="40201" xr:uid="{228194BC-6A64-42CA-A6EA-12A170D87F98}"/>
    <cellStyle name="Output 3 5 2 3 3" xfId="40202" xr:uid="{AD2B92ED-2EF9-40E3-92F9-078111183D8A}"/>
    <cellStyle name="Output 3 5 2 3 4" xfId="40203" xr:uid="{46D11394-D01A-4055-A960-7B87B7BCF680}"/>
    <cellStyle name="Output 3 5 2 4" xfId="40204" xr:uid="{25BB0C68-9D1E-4B68-895B-D9D02421A610}"/>
    <cellStyle name="Output 3 5 2 4 2" xfId="40205" xr:uid="{6F8F7805-D9D0-49EC-ADB4-5B8A5032ADF8}"/>
    <cellStyle name="Output 3 5 2 4 2 2" xfId="40206" xr:uid="{7AD5DB8E-D908-473A-91FB-E706D2FEB91F}"/>
    <cellStyle name="Output 3 5 2 4 3" xfId="40207" xr:uid="{65483115-7F39-4D12-A85A-26D787193FA8}"/>
    <cellStyle name="Output 3 5 2 4 4" xfId="40208" xr:uid="{A2A09E1B-08DA-4F30-9C66-CA92AA2B862F}"/>
    <cellStyle name="Output 3 5 2 5" xfId="40209" xr:uid="{A1CFAAA7-7A41-418B-B66E-B4746D4A1DA8}"/>
    <cellStyle name="Output 3 5 2 5 2" xfId="40210" xr:uid="{994AB537-E3BB-4551-8F58-BDAC42F2CF74}"/>
    <cellStyle name="Output 3 5 2 5 2 2" xfId="40211" xr:uid="{4898A950-0F3F-41DD-84B6-084609069CB3}"/>
    <cellStyle name="Output 3 5 2 5 3" xfId="40212" xr:uid="{2253A5E4-0BC8-47FB-9C72-19443C9A83FA}"/>
    <cellStyle name="Output 3 5 2 6" xfId="40213" xr:uid="{B9971D4B-EC75-4C40-A45C-08ECDAE0D7C2}"/>
    <cellStyle name="Output 3 5 2 6 2" xfId="40214" xr:uid="{06E49EF7-F8D6-4C5B-9730-9E4DE53D1511}"/>
    <cellStyle name="Output 3 5 2 6 2 2" xfId="40215" xr:uid="{C20FF65E-E770-45BD-A959-58BD945F3C76}"/>
    <cellStyle name="Output 3 5 2 6 3" xfId="40216" xr:uid="{B4779DFE-5684-4C76-86AA-46958C7FBE3F}"/>
    <cellStyle name="Output 3 5 2 7" xfId="40217" xr:uid="{BA042A84-47C6-43BB-8B9A-4D47765AA8DB}"/>
    <cellStyle name="Output 3 5 2 7 2" xfId="40218" xr:uid="{F3C2619E-401E-4CB7-8E4E-9533BD003FE1}"/>
    <cellStyle name="Output 3 5 2 7 2 2" xfId="40219" xr:uid="{069498A2-84C5-47B8-A27E-40FBB4B6BA31}"/>
    <cellStyle name="Output 3 5 2 7 3" xfId="40220" xr:uid="{5369F843-217E-4E9F-963C-C8B9BA4B0B93}"/>
    <cellStyle name="Output 3 5 2 8" xfId="40221" xr:uid="{66A1D296-ACDD-447F-B5D2-922F86C04B47}"/>
    <cellStyle name="Output 3 5 2 8 2" xfId="40222" xr:uid="{3FFB45BA-C079-47DE-8AE4-23C2F1673968}"/>
    <cellStyle name="Output 3 5 2 8 2 2" xfId="40223" xr:uid="{7A86FBFA-1AB8-4A48-851A-24C52A0B2049}"/>
    <cellStyle name="Output 3 5 2 8 3" xfId="40224" xr:uid="{6CC89664-AA89-4DE3-8AB0-69A310478062}"/>
    <cellStyle name="Output 3 5 2 9" xfId="40225" xr:uid="{7081B01B-E54A-42F8-A9B0-EBCADB96A5E2}"/>
    <cellStyle name="Output 3 5 2 9 2" xfId="40226" xr:uid="{5A7935A3-6B8D-4AA3-B857-FC9EF7119DD2}"/>
    <cellStyle name="Output 3 5 2 9 2 2" xfId="40227" xr:uid="{6C19AD8E-2279-47CF-9618-98A91657676E}"/>
    <cellStyle name="Output 3 5 2 9 3" xfId="40228" xr:uid="{AB2FB0A1-F934-415B-99B6-E318DEF30FBA}"/>
    <cellStyle name="Output 3 5 20" xfId="40229" xr:uid="{7E3E2E5E-4FB9-43D1-B858-4CF358E9501D}"/>
    <cellStyle name="Output 3 5 20 2" xfId="40230" xr:uid="{5194D3B0-A311-4D7F-AC3C-9FD9379151C7}"/>
    <cellStyle name="Output 3 5 20 2 2" xfId="40231" xr:uid="{8A4B4622-E222-488D-B786-FBC9113A71EC}"/>
    <cellStyle name="Output 3 5 20 3" xfId="40232" xr:uid="{CF92738C-3607-480E-93AB-E31BAA2B80B7}"/>
    <cellStyle name="Output 3 5 21" xfId="40233" xr:uid="{3C35D820-D92D-45BB-8587-4A1768C10F63}"/>
    <cellStyle name="Output 3 5 21 2" xfId="40234" xr:uid="{390218E3-09BA-4ABB-B51B-865C1183F821}"/>
    <cellStyle name="Output 3 5 21 2 2" xfId="40235" xr:uid="{C1F82BD9-BF21-439D-9777-AD24D20629F9}"/>
    <cellStyle name="Output 3 5 21 3" xfId="40236" xr:uid="{71E89ADD-5DFB-4042-A691-AADD01EB8234}"/>
    <cellStyle name="Output 3 5 22" xfId="40237" xr:uid="{70819DFF-9B25-4814-A8E4-DBE988C5FD32}"/>
    <cellStyle name="Output 3 5 22 2" xfId="40238" xr:uid="{9F77465B-3C0C-48C3-8EED-D49B06AE3B53}"/>
    <cellStyle name="Output 3 5 23" xfId="40239" xr:uid="{DACBBA3D-4E3C-4B22-B393-27672E29065F}"/>
    <cellStyle name="Output 3 5 24" xfId="40240" xr:uid="{70FFF702-8170-4F99-A8E6-AD7861D26479}"/>
    <cellStyle name="Output 3 5 3" xfId="40241" xr:uid="{D939079D-E95A-491A-B9BD-A7E95BC09FD0}"/>
    <cellStyle name="Output 3 5 3 2" xfId="40242" xr:uid="{2C12ED00-9CCB-4501-ADE2-DD8537532899}"/>
    <cellStyle name="Output 3 5 3 2 2" xfId="40243" xr:uid="{E4C8B2A3-E5D4-4153-9647-0D8D78278F91}"/>
    <cellStyle name="Output 3 5 3 2 3" xfId="40244" xr:uid="{97E49FFD-CF51-480A-AC23-C0FD2A0CED1E}"/>
    <cellStyle name="Output 3 5 3 3" xfId="40245" xr:uid="{E9406A1D-9F8F-4D69-A902-2954A692A1C7}"/>
    <cellStyle name="Output 3 5 3 3 2" xfId="40246" xr:uid="{25B7F0FF-EFF1-46D9-BC79-5F885DD04F84}"/>
    <cellStyle name="Output 3 5 3 4" xfId="40247" xr:uid="{7772DD11-553D-4E54-9034-2E481961A60F}"/>
    <cellStyle name="Output 3 5 4" xfId="40248" xr:uid="{9777107F-0419-49F8-8ACA-D9406A443A9C}"/>
    <cellStyle name="Output 3 5 4 2" xfId="40249" xr:uid="{DC3602DF-2D28-4F9B-B174-E917EE6BE897}"/>
    <cellStyle name="Output 3 5 4 2 2" xfId="40250" xr:uid="{EF380911-7565-42E2-BE5E-8C65C2281835}"/>
    <cellStyle name="Output 3 5 4 3" xfId="40251" xr:uid="{1694398D-238A-403A-B359-F78E6F9C6BA2}"/>
    <cellStyle name="Output 3 5 4 4" xfId="40252" xr:uid="{702D8788-A072-4114-ADDE-803C499A2B3A}"/>
    <cellStyle name="Output 3 5 5" xfId="40253" xr:uid="{C7E3D81C-621B-41EC-872B-A55B8D9FC119}"/>
    <cellStyle name="Output 3 5 5 2" xfId="40254" xr:uid="{BC191F04-9539-41CD-A50D-7FDC1334DE8B}"/>
    <cellStyle name="Output 3 5 5 2 2" xfId="40255" xr:uid="{5C78AD50-B850-4356-8ACA-3CA09AB3E1AB}"/>
    <cellStyle name="Output 3 5 5 3" xfId="40256" xr:uid="{5241D6E8-4115-4A87-A4BA-3B91539A7E11}"/>
    <cellStyle name="Output 3 5 5 4" xfId="40257" xr:uid="{36B70645-BEBE-42FB-B39E-87F43AC82E09}"/>
    <cellStyle name="Output 3 5 6" xfId="40258" xr:uid="{79277C13-A17B-44A0-B04F-5AA92D5DB0D0}"/>
    <cellStyle name="Output 3 5 6 2" xfId="40259" xr:uid="{ECD7E18C-5D70-4030-9D83-60DCF2DDF69D}"/>
    <cellStyle name="Output 3 5 6 2 2" xfId="40260" xr:uid="{4C5D66AB-D365-44CD-B792-7D4001B13D8E}"/>
    <cellStyle name="Output 3 5 6 3" xfId="40261" xr:uid="{B93BFA66-7406-4197-B4CB-DD634DF50D87}"/>
    <cellStyle name="Output 3 5 7" xfId="40262" xr:uid="{85E61D7D-5924-4465-A628-9872D777663C}"/>
    <cellStyle name="Output 3 5 7 2" xfId="40263" xr:uid="{5CD44B80-B747-4594-B426-64A09F738A8D}"/>
    <cellStyle name="Output 3 5 7 2 2" xfId="40264" xr:uid="{2453D913-4D65-4BA4-AAF7-EABEE3ED329D}"/>
    <cellStyle name="Output 3 5 7 3" xfId="40265" xr:uid="{AAF17B14-2915-4C6D-AA2A-110462474AF7}"/>
    <cellStyle name="Output 3 5 8" xfId="40266" xr:uid="{E3F6E00D-3643-4E3A-BD8A-10305790BEC2}"/>
    <cellStyle name="Output 3 5 8 2" xfId="40267" xr:uid="{659CB3DC-239D-4124-B84A-D3CF57AEEEA5}"/>
    <cellStyle name="Output 3 5 8 2 2" xfId="40268" xr:uid="{D021A30D-125C-41D8-BCA8-013E4A8FC81C}"/>
    <cellStyle name="Output 3 5 8 3" xfId="40269" xr:uid="{B53244B4-6034-447A-AA5D-05E542167C72}"/>
    <cellStyle name="Output 3 5 9" xfId="40270" xr:uid="{7129E5FE-66C6-44B0-B576-5CC647BE58BF}"/>
    <cellStyle name="Output 3 5 9 2" xfId="40271" xr:uid="{99EA74D1-22FE-4D9B-AC10-1359317DB0D2}"/>
    <cellStyle name="Output 3 5 9 2 2" xfId="40272" xr:uid="{F45B1393-984D-409A-810F-24165FE4CC07}"/>
    <cellStyle name="Output 3 5 9 3" xfId="40273" xr:uid="{41007D8E-B42D-4E87-8E0C-65602EA76FA0}"/>
    <cellStyle name="Output 3 6" xfId="40274" xr:uid="{7A35F33D-7E99-480B-9609-C172AFF549C9}"/>
    <cellStyle name="Output 3 6 10" xfId="40275" xr:uid="{A4E39ECC-8654-4E66-AFF7-D16C219BC193}"/>
    <cellStyle name="Output 3 6 10 2" xfId="40276" xr:uid="{73439217-2611-40A5-B19A-02B21B81524D}"/>
    <cellStyle name="Output 3 6 10 2 2" xfId="40277" xr:uid="{0F30F47D-5F85-4979-A4DF-9B91888DA556}"/>
    <cellStyle name="Output 3 6 10 3" xfId="40278" xr:uid="{CAAF81B7-6286-4389-84DF-BB3E1669220C}"/>
    <cellStyle name="Output 3 6 11" xfId="40279" xr:uid="{AF5AA585-07BA-4E67-9D90-FCE5C52449D8}"/>
    <cellStyle name="Output 3 6 11 2" xfId="40280" xr:uid="{FB745EEE-9074-40E9-BE93-6BECEE3D3872}"/>
    <cellStyle name="Output 3 6 11 2 2" xfId="40281" xr:uid="{E97044A4-E9FE-4452-8BBC-D4B1482A792C}"/>
    <cellStyle name="Output 3 6 11 3" xfId="40282" xr:uid="{EC654798-7B1D-4558-8202-51725FC95D89}"/>
    <cellStyle name="Output 3 6 12" xfId="40283" xr:uid="{1569D9B2-CF72-4217-BD07-26A2269FE906}"/>
    <cellStyle name="Output 3 6 12 2" xfId="40284" xr:uid="{A28C1818-ED7A-495C-BDA1-C1610B15A94E}"/>
    <cellStyle name="Output 3 6 12 2 2" xfId="40285" xr:uid="{E1CEDF1F-55D4-4559-9EB1-AD24607BB6C8}"/>
    <cellStyle name="Output 3 6 12 3" xfId="40286" xr:uid="{73C6F07B-1149-46E9-9B27-14694BB4CF1C}"/>
    <cellStyle name="Output 3 6 13" xfId="40287" xr:uid="{50950F51-283E-4EF3-8B33-1F9199A8B687}"/>
    <cellStyle name="Output 3 6 13 2" xfId="40288" xr:uid="{41F448EF-34DD-4449-B7D2-16A32E0DA9A8}"/>
    <cellStyle name="Output 3 6 13 2 2" xfId="40289" xr:uid="{CD851B4E-CECA-41C4-A22C-FB9FC33322E9}"/>
    <cellStyle name="Output 3 6 13 3" xfId="40290" xr:uid="{B26BA6AC-59EC-4765-AD13-F8FD039424BF}"/>
    <cellStyle name="Output 3 6 14" xfId="40291" xr:uid="{D6400CD1-808E-436B-B5A4-4564CC23FCA2}"/>
    <cellStyle name="Output 3 6 14 2" xfId="40292" xr:uid="{00EC8A3F-9369-4BF5-A98E-91E079697733}"/>
    <cellStyle name="Output 3 6 14 2 2" xfId="40293" xr:uid="{9DEC32E2-B069-41AC-B5E4-FCEAA7BC4923}"/>
    <cellStyle name="Output 3 6 14 3" xfId="40294" xr:uid="{716AF334-D0CD-4385-A99D-9A0FA159330B}"/>
    <cellStyle name="Output 3 6 15" xfId="40295" xr:uid="{A6E5755B-9A43-4AA0-AAE0-D646FA6BB532}"/>
    <cellStyle name="Output 3 6 15 2" xfId="40296" xr:uid="{90A27E84-32DA-4C48-9480-E63DFABFD8CF}"/>
    <cellStyle name="Output 3 6 15 2 2" xfId="40297" xr:uid="{83ABF621-4C93-4565-BDD7-38523CE1A780}"/>
    <cellStyle name="Output 3 6 15 3" xfId="40298" xr:uid="{DB18B450-C308-4413-9768-0E43E767ED57}"/>
    <cellStyle name="Output 3 6 16" xfId="40299" xr:uid="{F52AAE4E-7FE7-4589-8C8F-80819E0F8EE0}"/>
    <cellStyle name="Output 3 6 16 2" xfId="40300" xr:uid="{B4DEBFCA-C9E3-4745-B805-46C594416915}"/>
    <cellStyle name="Output 3 6 16 2 2" xfId="40301" xr:uid="{B1312D7E-CE90-4ED2-A866-E7957355695A}"/>
    <cellStyle name="Output 3 6 16 3" xfId="40302" xr:uid="{CFA5437E-8C46-4333-B1D1-A6FB445B0D3B}"/>
    <cellStyle name="Output 3 6 17" xfId="40303" xr:uid="{994ED724-1D0C-446D-AF04-464C28C0069C}"/>
    <cellStyle name="Output 3 6 17 2" xfId="40304" xr:uid="{F965F0CB-F397-4525-AC19-57A98CABF2DC}"/>
    <cellStyle name="Output 3 6 17 2 2" xfId="40305" xr:uid="{522DC25A-2021-4BBC-915D-D055085C7F2C}"/>
    <cellStyle name="Output 3 6 17 3" xfId="40306" xr:uid="{06241E14-F61D-4DE4-8B83-ED62F18D424E}"/>
    <cellStyle name="Output 3 6 18" xfId="40307" xr:uid="{2A6ACF75-21A2-455B-936B-00C27D4D3680}"/>
    <cellStyle name="Output 3 6 18 2" xfId="40308" xr:uid="{A0CDC1C9-CF3E-40F1-9B69-5231010D19A5}"/>
    <cellStyle name="Output 3 6 18 2 2" xfId="40309" xr:uid="{F0A1BD94-19BA-4A9E-8BC7-FD4B96E1C771}"/>
    <cellStyle name="Output 3 6 18 3" xfId="40310" xr:uid="{982DCAA1-C66D-4998-9012-672D21D5E799}"/>
    <cellStyle name="Output 3 6 19" xfId="40311" xr:uid="{69429090-4A45-4D8E-9F89-3827A82916DE}"/>
    <cellStyle name="Output 3 6 19 2" xfId="40312" xr:uid="{68DB427A-0748-4E1F-BF94-BD3381A68F9B}"/>
    <cellStyle name="Output 3 6 19 2 2" xfId="40313" xr:uid="{05C01185-8F11-4ADB-9DA2-62280A9ED295}"/>
    <cellStyle name="Output 3 6 19 3" xfId="40314" xr:uid="{0CEF666D-9C01-4B4F-8EDF-DBD9E7D17AA6}"/>
    <cellStyle name="Output 3 6 2" xfId="40315" xr:uid="{20A1A66F-FEF6-4690-A858-8EFE6B4137F9}"/>
    <cellStyle name="Output 3 6 2 2" xfId="40316" xr:uid="{07602E8C-267E-453D-BDD4-7102514BF9BE}"/>
    <cellStyle name="Output 3 6 2 2 2" xfId="40317" xr:uid="{AD168DFB-4041-43D2-A1D8-E0EB345A96B6}"/>
    <cellStyle name="Output 3 6 2 2 3" xfId="40318" xr:uid="{933A0922-F2D2-4488-B448-F63136C12871}"/>
    <cellStyle name="Output 3 6 2 3" xfId="40319" xr:uid="{0D69FF45-735C-4BD8-8AA6-60DAC545E044}"/>
    <cellStyle name="Output 3 6 2 3 2" xfId="40320" xr:uid="{EC9C0E6C-0565-4ACC-8A80-96D9FB0D6FCC}"/>
    <cellStyle name="Output 3 6 2 4" xfId="40321" xr:uid="{A61EBB9F-8A02-434C-A738-C4F8133C8B8E}"/>
    <cellStyle name="Output 3 6 20" xfId="40322" xr:uid="{6C67696A-3A8A-4BC2-B247-65911F1802FE}"/>
    <cellStyle name="Output 3 6 20 2" xfId="40323" xr:uid="{B60E4F58-366B-48A6-9A89-AAC47AC69A14}"/>
    <cellStyle name="Output 3 6 20 2 2" xfId="40324" xr:uid="{85B3C32C-CAA9-464D-A787-801CAE1D0C32}"/>
    <cellStyle name="Output 3 6 20 3" xfId="40325" xr:uid="{90C05AB4-F49E-4A34-9236-32E24561B010}"/>
    <cellStyle name="Output 3 6 21" xfId="40326" xr:uid="{8D4A3E42-B8D9-4FFD-ACD5-CCA9A293C070}"/>
    <cellStyle name="Output 3 6 21 2" xfId="40327" xr:uid="{F71D88E7-C645-4150-92D1-D2F3D99FB7DF}"/>
    <cellStyle name="Output 3 6 22" xfId="40328" xr:uid="{A11FF87C-9D08-41B8-91B3-1A7CD5B3BAF5}"/>
    <cellStyle name="Output 3 6 23" xfId="40329" xr:uid="{34CD39E7-7D6E-4CDB-AAE3-B751F714DAD5}"/>
    <cellStyle name="Output 3 6 3" xfId="40330" xr:uid="{3EAC0136-992B-40F0-8AFE-B6C7062BA358}"/>
    <cellStyle name="Output 3 6 3 2" xfId="40331" xr:uid="{4007E7A1-AFA4-47E3-A076-12EC17CC51E7}"/>
    <cellStyle name="Output 3 6 3 2 2" xfId="40332" xr:uid="{9F2C6108-CFA5-4770-9256-63BAEC6F4FBA}"/>
    <cellStyle name="Output 3 6 3 3" xfId="40333" xr:uid="{50DE7E81-7FC7-4FDA-9401-9CAB1EEB98EB}"/>
    <cellStyle name="Output 3 6 3 4" xfId="40334" xr:uid="{763A0190-5632-42CC-A925-9CFB2F28AEBF}"/>
    <cellStyle name="Output 3 6 4" xfId="40335" xr:uid="{AF26E59E-BDEB-4270-9B08-F48C904F9DAD}"/>
    <cellStyle name="Output 3 6 4 2" xfId="40336" xr:uid="{CC01FCA6-ACF4-422C-8391-E66E1C979E42}"/>
    <cellStyle name="Output 3 6 4 2 2" xfId="40337" xr:uid="{14AB2CAB-12A9-49DF-A6B5-5B601272AD13}"/>
    <cellStyle name="Output 3 6 4 3" xfId="40338" xr:uid="{C20B2766-6CF4-494A-AA8A-AD85071E7672}"/>
    <cellStyle name="Output 3 6 4 4" xfId="40339" xr:uid="{60416E4D-132C-4359-A259-CCF3CD2F2125}"/>
    <cellStyle name="Output 3 6 5" xfId="40340" xr:uid="{A1822E90-0167-4FB7-98F2-5DFAD91F57E4}"/>
    <cellStyle name="Output 3 6 5 2" xfId="40341" xr:uid="{1D6DE226-EDEA-49C5-849D-8D5DB89A9077}"/>
    <cellStyle name="Output 3 6 5 2 2" xfId="40342" xr:uid="{B7661046-C3E4-44A5-B4B2-088B987DC263}"/>
    <cellStyle name="Output 3 6 5 3" xfId="40343" xr:uid="{FA3DB78D-DBE9-4F63-9ECC-D78E338C0302}"/>
    <cellStyle name="Output 3 6 6" xfId="40344" xr:uid="{E99DB4A9-5CE2-42BD-8D3C-FE43461AE0A0}"/>
    <cellStyle name="Output 3 6 6 2" xfId="40345" xr:uid="{F83571E0-9107-446A-9081-58DD8ED300A7}"/>
    <cellStyle name="Output 3 6 6 2 2" xfId="40346" xr:uid="{58842CE5-46D1-4F68-9F11-6C50679710A3}"/>
    <cellStyle name="Output 3 6 6 3" xfId="40347" xr:uid="{597705D6-E676-495B-B4D7-36B7BFC810F2}"/>
    <cellStyle name="Output 3 6 7" xfId="40348" xr:uid="{E42E8058-161A-427B-A100-D819DFC8F199}"/>
    <cellStyle name="Output 3 6 7 2" xfId="40349" xr:uid="{229C42C8-A4D9-4425-9B98-D976F5D8C397}"/>
    <cellStyle name="Output 3 6 7 2 2" xfId="40350" xr:uid="{DE56A95E-2ADF-40AA-8AFB-EAB82C9B42C0}"/>
    <cellStyle name="Output 3 6 7 3" xfId="40351" xr:uid="{5748ED9B-2FB9-46BB-A93A-B5CAD29B355A}"/>
    <cellStyle name="Output 3 6 8" xfId="40352" xr:uid="{2E7B1E6E-FA82-4E2C-8EC0-2EE52DB38963}"/>
    <cellStyle name="Output 3 6 8 2" xfId="40353" xr:uid="{40C0FA2E-18A7-4853-AFBD-D5D2FCA4FF7F}"/>
    <cellStyle name="Output 3 6 8 2 2" xfId="40354" xr:uid="{BB66905A-69A3-46A6-8E47-50425116DDC4}"/>
    <cellStyle name="Output 3 6 8 3" xfId="40355" xr:uid="{929861AB-8B8B-4C3F-AB04-46D340C2E81B}"/>
    <cellStyle name="Output 3 6 9" xfId="40356" xr:uid="{877F1113-07A8-4852-A254-E7A20D583681}"/>
    <cellStyle name="Output 3 6 9 2" xfId="40357" xr:uid="{A7D3ED58-CAFF-49CC-9B99-AE96C8126FC5}"/>
    <cellStyle name="Output 3 6 9 2 2" xfId="40358" xr:uid="{C592514E-0B4E-40C2-B72C-99CEAF7C1F01}"/>
    <cellStyle name="Output 3 6 9 3" xfId="40359" xr:uid="{C2DDBAD2-4439-422B-BF34-CE0797ADF3C2}"/>
    <cellStyle name="Output 3 7" xfId="40360" xr:uid="{157B02DF-AF7D-42E5-BCF8-24BAE1A513B3}"/>
    <cellStyle name="Output 3 7 2" xfId="40361" xr:uid="{5A760381-CCBD-4C74-A0FE-B3F50CAF8FAB}"/>
    <cellStyle name="Output 3 7 2 2" xfId="40362" xr:uid="{E0E5FA2A-0EF7-4D19-BBF2-7B8825C0B970}"/>
    <cellStyle name="Output 3 7 2 3" xfId="40363" xr:uid="{4EB52EB6-FE86-419A-8708-E2872D1B4BAC}"/>
    <cellStyle name="Output 3 7 3" xfId="40364" xr:uid="{9E4D586D-E89F-4F95-B505-E3230A1A1FAE}"/>
    <cellStyle name="Output 3 7 3 2" xfId="40365" xr:uid="{8A9C0844-51BE-45B5-92B7-479CD91ECD88}"/>
    <cellStyle name="Output 3 7 4" xfId="40366" xr:uid="{E5C340E4-CBD6-4C49-982A-2F66D9672183}"/>
    <cellStyle name="Output 3 8" xfId="40367" xr:uid="{AD87D6FD-E8D8-45A3-9655-423F795DFCF9}"/>
    <cellStyle name="Output 3 8 2" xfId="40368" xr:uid="{681486AC-F27E-4010-9455-2ABC8A3AEE56}"/>
    <cellStyle name="Output 3 8 2 2" xfId="40369" xr:uid="{A5C28C61-FCE0-4651-8C26-BEAB16142AF3}"/>
    <cellStyle name="Output 3 8 2 3" xfId="40370" xr:uid="{35D11878-DEAC-4A00-8DB9-8FD5E419040A}"/>
    <cellStyle name="Output 3 8 3" xfId="40371" xr:uid="{731B22C2-0561-4EBB-99E8-794FAB0F60A8}"/>
    <cellStyle name="Output 3 8 4" xfId="40372" xr:uid="{90F57E2D-2FC6-4724-8377-DAFC14AA6A49}"/>
    <cellStyle name="Output 3 9" xfId="40373" xr:uid="{E2FF7253-3E27-41BF-9CA4-39AA8CCB8832}"/>
    <cellStyle name="Output 3 9 2" xfId="40374" xr:uid="{14B657F1-DF27-4D60-BC36-13BBB983AC03}"/>
    <cellStyle name="Output 3 9 2 2" xfId="40375" xr:uid="{3EAE3E30-D51E-4AA6-8FCE-F5AF438F086F}"/>
    <cellStyle name="Output 3 9 3" xfId="40376" xr:uid="{99D753F3-79BD-4775-BA6B-F0FB5A214C64}"/>
    <cellStyle name="Output 3 9 4" xfId="40377" xr:uid="{917B28F2-BDDE-405C-9944-2C6C9AF8DFB3}"/>
    <cellStyle name="Output 4" xfId="40378" xr:uid="{F046F7F2-43C5-4984-B162-74BAB4C36315}"/>
    <cellStyle name="Output 4 10" xfId="40379" xr:uid="{B0FDFC0F-63B6-41F2-BD5B-A05031D68C53}"/>
    <cellStyle name="Output 4 10 2" xfId="40380" xr:uid="{40F7E150-EF37-4597-AA91-70DD32521D65}"/>
    <cellStyle name="Output 4 10 2 2" xfId="40381" xr:uid="{279B8E1E-A030-461C-A24A-A3BA5F93AF3C}"/>
    <cellStyle name="Output 4 10 3" xfId="40382" xr:uid="{FC148EC2-47B1-422E-840D-327D1DDE8988}"/>
    <cellStyle name="Output 4 11" xfId="40383" xr:uid="{0B11F7B3-54A4-4D48-B50C-DDE4C9F7C8B6}"/>
    <cellStyle name="Output 4 11 2" xfId="40384" xr:uid="{863DD33D-C224-4F1E-8A2B-DAECE2406E6B}"/>
    <cellStyle name="Output 4 11 2 2" xfId="40385" xr:uid="{1CA1D7E3-A96A-4822-89DC-F0D3558DFABB}"/>
    <cellStyle name="Output 4 11 3" xfId="40386" xr:uid="{BD4F05AC-6C70-416E-AD6F-880A8EDE8FDB}"/>
    <cellStyle name="Output 4 12" xfId="40387" xr:uid="{E6A494C9-92D5-4F75-B057-74DAB0E17D20}"/>
    <cellStyle name="Output 4 12 2" xfId="40388" xr:uid="{428E22BD-9289-4C17-97A5-96FB36C4E29F}"/>
    <cellStyle name="Output 4 12 2 2" xfId="40389" xr:uid="{3182A409-B45A-4A3F-B29C-E6E79E9A7ED4}"/>
    <cellStyle name="Output 4 12 3" xfId="40390" xr:uid="{BAD235FC-7F78-4B82-9F8C-80279F542834}"/>
    <cellStyle name="Output 4 13" xfId="40391" xr:uid="{671EACBF-52B7-4BA6-8583-BE7FC9B91AC8}"/>
    <cellStyle name="Output 4 13 2" xfId="40392" xr:uid="{3CD45EA7-AAD0-4D33-8D78-897C163A030E}"/>
    <cellStyle name="Output 4 13 2 2" xfId="40393" xr:uid="{483A6C10-B1C7-4EE4-9C2C-004D45C42F6E}"/>
    <cellStyle name="Output 4 13 3" xfId="40394" xr:uid="{0D88E918-3461-4515-BCE9-BB4A45425A58}"/>
    <cellStyle name="Output 4 14" xfId="40395" xr:uid="{1EA5804D-5D7F-4A44-A38D-E3F6B4992E60}"/>
    <cellStyle name="Output 4 14 2" xfId="40396" xr:uid="{4086D99A-2D35-4CA3-8DFB-2C1E127E69D8}"/>
    <cellStyle name="Output 4 14 2 2" xfId="40397" xr:uid="{8B74EBDA-D361-4367-9EF8-2EA75A50591E}"/>
    <cellStyle name="Output 4 14 3" xfId="40398" xr:uid="{FB32A5B8-1692-4F51-B871-CC92184E698D}"/>
    <cellStyle name="Output 4 15" xfId="40399" xr:uid="{6906C827-BEA9-43D5-9A8D-64A875508601}"/>
    <cellStyle name="Output 4 15 2" xfId="40400" xr:uid="{B07D8FE5-2573-4063-8A9F-06D08B51345D}"/>
    <cellStyle name="Output 4 15 2 2" xfId="40401" xr:uid="{DDD012D3-B148-4A5A-A25A-5F0D71B33204}"/>
    <cellStyle name="Output 4 15 3" xfId="40402" xr:uid="{870B6B56-3A42-434C-A57B-7862447C2CA9}"/>
    <cellStyle name="Output 4 16" xfId="40403" xr:uid="{F02DC98B-B08F-4EAF-BC21-9759456B7A6C}"/>
    <cellStyle name="Output 4 16 2" xfId="40404" xr:uid="{71B24198-DF4E-429D-9E95-1551CC6F3B1C}"/>
    <cellStyle name="Output 4 16 2 2" xfId="40405" xr:uid="{69DF3467-F705-48F2-9D97-22D564029183}"/>
    <cellStyle name="Output 4 16 3" xfId="40406" xr:uid="{719BFBC6-C78F-418A-8720-65288F90AED3}"/>
    <cellStyle name="Output 4 17" xfId="40407" xr:uid="{955BAC69-81C7-4BBA-90EA-2187DDF377DE}"/>
    <cellStyle name="Output 4 17 2" xfId="40408" xr:uid="{625EB35F-A1DD-4E07-A547-C8EF939BDF10}"/>
    <cellStyle name="Output 4 17 2 2" xfId="40409" xr:uid="{0E9E8D4A-AA9D-4211-BEBC-B3B862FEA58E}"/>
    <cellStyle name="Output 4 17 3" xfId="40410" xr:uid="{C26FCBB0-A236-4413-91DA-39EE680A1BD1}"/>
    <cellStyle name="Output 4 18" xfId="40411" xr:uid="{AA337AC8-F419-464E-8A2B-5EE3CE4BADA6}"/>
    <cellStyle name="Output 4 18 2" xfId="40412" xr:uid="{0FB25515-2C02-48D2-80A6-ADB2589E5C1C}"/>
    <cellStyle name="Output 4 18 2 2" xfId="40413" xr:uid="{B867A45E-BC0A-47F9-925D-9EB3EF4C9D9F}"/>
    <cellStyle name="Output 4 18 3" xfId="40414" xr:uid="{86A314FA-4205-457A-A975-DEA1DE0F0E8A}"/>
    <cellStyle name="Output 4 19" xfId="40415" xr:uid="{BA7EB440-BACD-455E-84D9-56238524F3F9}"/>
    <cellStyle name="Output 4 19 2" xfId="40416" xr:uid="{484803A5-1FC4-4BA5-970F-D4A6ABE423E7}"/>
    <cellStyle name="Output 4 19 2 2" xfId="40417" xr:uid="{FE0C5B29-53D8-4292-A31B-99B1740086D1}"/>
    <cellStyle name="Output 4 19 3" xfId="40418" xr:uid="{6252AD7C-EBB4-419A-881E-2BA9E558A570}"/>
    <cellStyle name="Output 4 2" xfId="40419" xr:uid="{9DF61F8D-05BA-4C39-8749-EE4821015AF9}"/>
    <cellStyle name="Output 4 2 10" xfId="40420" xr:uid="{646AE32B-71AB-4547-AB5F-46628AEA8A8B}"/>
    <cellStyle name="Output 4 2 10 2" xfId="40421" xr:uid="{C97C47E6-84F8-4A13-B8ED-6CB1ED226199}"/>
    <cellStyle name="Output 4 2 10 2 2" xfId="40422" xr:uid="{19EEC0EF-AC13-40EE-A531-430F186B1169}"/>
    <cellStyle name="Output 4 2 10 3" xfId="40423" xr:uid="{190DBCCF-4DF1-4A0F-94B0-9B887A156D8A}"/>
    <cellStyle name="Output 4 2 11" xfId="40424" xr:uid="{A733EDD1-850E-4C0E-B72D-C19408073B0F}"/>
    <cellStyle name="Output 4 2 11 2" xfId="40425" xr:uid="{4E8A1C5D-1F7B-44DC-81EF-AEE4D5E27453}"/>
    <cellStyle name="Output 4 2 11 2 2" xfId="40426" xr:uid="{3FB2EF9C-DD5A-4209-A9D5-A3BBB9B5DA8E}"/>
    <cellStyle name="Output 4 2 11 3" xfId="40427" xr:uid="{6265B181-CFC9-4B4E-AD72-639888D10FD4}"/>
    <cellStyle name="Output 4 2 12" xfId="40428" xr:uid="{608F9F31-F441-45ED-BDE0-D57F5D51C8E7}"/>
    <cellStyle name="Output 4 2 12 2" xfId="40429" xr:uid="{F8671D66-0CCE-4CEB-9CB2-92DD12DF2433}"/>
    <cellStyle name="Output 4 2 12 2 2" xfId="40430" xr:uid="{4B1F0D62-B134-4D92-94CE-2D53BE8E89A6}"/>
    <cellStyle name="Output 4 2 12 3" xfId="40431" xr:uid="{C2BA8FAF-784F-4004-9283-5AA2886E566D}"/>
    <cellStyle name="Output 4 2 13" xfId="40432" xr:uid="{05BD5A64-23B5-4E45-BA9A-2843AC4CB712}"/>
    <cellStyle name="Output 4 2 13 2" xfId="40433" xr:uid="{5353B026-C374-449E-9A56-AF7556F58370}"/>
    <cellStyle name="Output 4 2 13 2 2" xfId="40434" xr:uid="{8BF4BC99-10D8-4D55-ABC1-BB819F084A43}"/>
    <cellStyle name="Output 4 2 13 3" xfId="40435" xr:uid="{BA68566E-2402-405D-9C7C-16A8341A07D9}"/>
    <cellStyle name="Output 4 2 14" xfId="40436" xr:uid="{6C9EB7FD-0D1E-4B69-857B-20E38E83FECE}"/>
    <cellStyle name="Output 4 2 14 2" xfId="40437" xr:uid="{B112823D-7862-461E-8CD4-1CC8C4286868}"/>
    <cellStyle name="Output 4 2 14 2 2" xfId="40438" xr:uid="{592DF613-1719-447B-986D-C7158EC6238D}"/>
    <cellStyle name="Output 4 2 14 3" xfId="40439" xr:uid="{D6BECCFA-EFC2-4702-B401-F753C8FE7E71}"/>
    <cellStyle name="Output 4 2 15" xfId="40440" xr:uid="{AD247B38-EE14-47EE-8CC5-D4D5B5578689}"/>
    <cellStyle name="Output 4 2 15 2" xfId="40441" xr:uid="{8B78CD87-22FA-465A-A3A0-FA6836AF2212}"/>
    <cellStyle name="Output 4 2 15 2 2" xfId="40442" xr:uid="{8B734CC1-0705-4412-9982-8441F3269DD1}"/>
    <cellStyle name="Output 4 2 15 3" xfId="40443" xr:uid="{9BFA7FCB-7DAA-4412-A478-1805EE0A437C}"/>
    <cellStyle name="Output 4 2 16" xfId="40444" xr:uid="{723A83DB-6FF8-4B42-A3E3-04650325657A}"/>
    <cellStyle name="Output 4 2 16 2" xfId="40445" xr:uid="{BE1AB5BF-0960-441D-BE28-7F0713B15317}"/>
    <cellStyle name="Output 4 2 16 2 2" xfId="40446" xr:uid="{02FF1810-58E3-4643-8088-F1BB5D70281F}"/>
    <cellStyle name="Output 4 2 16 3" xfId="40447" xr:uid="{3D08AB00-2F69-4A6A-A232-911DCD132075}"/>
    <cellStyle name="Output 4 2 17" xfId="40448" xr:uid="{A0FD4A80-5E78-4A75-A891-03D824CBA744}"/>
    <cellStyle name="Output 4 2 17 2" xfId="40449" xr:uid="{8AC20044-0261-40F4-AC1A-6E0872524411}"/>
    <cellStyle name="Output 4 2 17 2 2" xfId="40450" xr:uid="{FF02C201-B797-4069-A60F-0B64507FE887}"/>
    <cellStyle name="Output 4 2 17 3" xfId="40451" xr:uid="{059F21C2-97AE-43D0-969D-331CC86963F6}"/>
    <cellStyle name="Output 4 2 18" xfId="40452" xr:uid="{9C43CE4B-AA82-46D6-B7CF-5CE036A632C4}"/>
    <cellStyle name="Output 4 2 18 2" xfId="40453" xr:uid="{6CA0889B-196A-4450-BA26-C5FCE072814B}"/>
    <cellStyle name="Output 4 2 18 2 2" xfId="40454" xr:uid="{391B5588-2306-4F20-BFCE-D4B8BBA20777}"/>
    <cellStyle name="Output 4 2 18 3" xfId="40455" xr:uid="{FA1EAB28-23A8-427D-859B-C1EF0657AFB5}"/>
    <cellStyle name="Output 4 2 19" xfId="40456" xr:uid="{6402C9B8-8FA2-4BDB-A9BE-EC7995BF230E}"/>
    <cellStyle name="Output 4 2 19 2" xfId="40457" xr:uid="{1AEAD081-D0BF-4FF4-BB3A-3FFE13ADB14F}"/>
    <cellStyle name="Output 4 2 19 2 2" xfId="40458" xr:uid="{5BFBBC13-5E33-40CE-9E3C-7583A08C4631}"/>
    <cellStyle name="Output 4 2 19 3" xfId="40459" xr:uid="{ABFD400E-3979-4A1F-B875-EC40E2E69962}"/>
    <cellStyle name="Output 4 2 2" xfId="40460" xr:uid="{41D78AF3-BC37-4BEB-979A-9FF3EBE9DB11}"/>
    <cellStyle name="Output 4 2 2 10" xfId="40461" xr:uid="{BB16EB42-7078-4198-8B49-D386992DF34C}"/>
    <cellStyle name="Output 4 2 2 10 2" xfId="40462" xr:uid="{63238C8D-0900-4A31-9576-FF014B5B529C}"/>
    <cellStyle name="Output 4 2 2 10 2 2" xfId="40463" xr:uid="{34D6D79A-4BA1-4213-A728-A6F0A411203C}"/>
    <cellStyle name="Output 4 2 2 10 3" xfId="40464" xr:uid="{2B7D3D37-B59D-43DB-86FF-2446162C588F}"/>
    <cellStyle name="Output 4 2 2 11" xfId="40465" xr:uid="{BA2F83DC-60DE-49AF-8CC8-1756A44A725B}"/>
    <cellStyle name="Output 4 2 2 11 2" xfId="40466" xr:uid="{53BC0D47-976D-4195-A11D-B5138338BF3B}"/>
    <cellStyle name="Output 4 2 2 11 2 2" xfId="40467" xr:uid="{AAA1614F-9D1C-49AD-BC90-A2EA836B2D0B}"/>
    <cellStyle name="Output 4 2 2 11 3" xfId="40468" xr:uid="{519D03F9-0BED-4110-9869-2A56FDE24B32}"/>
    <cellStyle name="Output 4 2 2 12" xfId="40469" xr:uid="{DE0A13BC-1B72-470C-AD6A-E96CBBA3B1B3}"/>
    <cellStyle name="Output 4 2 2 12 2" xfId="40470" xr:uid="{B8F57D25-ABFD-4DEB-AFB0-F0FED5A6E444}"/>
    <cellStyle name="Output 4 2 2 12 2 2" xfId="40471" xr:uid="{D567D42B-074E-4B44-80D1-F1C5869EDAC1}"/>
    <cellStyle name="Output 4 2 2 12 3" xfId="40472" xr:uid="{49F09BF1-B8DF-429D-A88D-7C4D7E15E161}"/>
    <cellStyle name="Output 4 2 2 13" xfId="40473" xr:uid="{513FAA6B-5A1F-45F5-BBB4-B63624AA3BB9}"/>
    <cellStyle name="Output 4 2 2 13 2" xfId="40474" xr:uid="{640D2426-AEC1-4612-9BDD-A843F74B7BC0}"/>
    <cellStyle name="Output 4 2 2 13 2 2" xfId="40475" xr:uid="{3C61FA16-A607-4C2E-9D79-2DC22149F3C6}"/>
    <cellStyle name="Output 4 2 2 13 3" xfId="40476" xr:uid="{F764570D-A626-4F79-9213-86F973135D3F}"/>
    <cellStyle name="Output 4 2 2 14" xfId="40477" xr:uid="{A1E3366C-922E-420B-A6B9-3326CA32BB90}"/>
    <cellStyle name="Output 4 2 2 14 2" xfId="40478" xr:uid="{67DDF60E-F455-41A0-AD2D-791DB2653F39}"/>
    <cellStyle name="Output 4 2 2 14 2 2" xfId="40479" xr:uid="{8F4CAA1E-983A-43E7-92D3-3D2F96088B15}"/>
    <cellStyle name="Output 4 2 2 14 3" xfId="40480" xr:uid="{A183EFD0-F13E-4E15-849A-120221AB021F}"/>
    <cellStyle name="Output 4 2 2 15" xfId="40481" xr:uid="{3B5177D3-5F44-494C-9512-ADB14A84D131}"/>
    <cellStyle name="Output 4 2 2 15 2" xfId="40482" xr:uid="{0B0D14EA-A6EC-4AED-A01D-52199F2104B0}"/>
    <cellStyle name="Output 4 2 2 15 2 2" xfId="40483" xr:uid="{80F06781-94D5-49C7-960B-AF997FAFCDFA}"/>
    <cellStyle name="Output 4 2 2 15 3" xfId="40484" xr:uid="{44142120-526A-4DD3-92F9-97ADD1F124EB}"/>
    <cellStyle name="Output 4 2 2 16" xfId="40485" xr:uid="{B40FD71B-3AFD-40EF-A9D3-861382E9B151}"/>
    <cellStyle name="Output 4 2 2 16 2" xfId="40486" xr:uid="{6B455B5D-B189-424D-AD85-006357BC9509}"/>
    <cellStyle name="Output 4 2 2 16 2 2" xfId="40487" xr:uid="{1FDD4361-5A49-49E8-8535-BAD1F85018CA}"/>
    <cellStyle name="Output 4 2 2 16 3" xfId="40488" xr:uid="{2223FCE0-0ABA-4A41-BEB9-8972DE1E87BC}"/>
    <cellStyle name="Output 4 2 2 17" xfId="40489" xr:uid="{B72AF781-7BA5-4DC4-BDC5-6712A2132FB7}"/>
    <cellStyle name="Output 4 2 2 17 2" xfId="40490" xr:uid="{C1958CFD-64C9-4A95-894D-D5AC60BA8D5F}"/>
    <cellStyle name="Output 4 2 2 17 2 2" xfId="40491" xr:uid="{4EEB053A-075C-4D8A-AA6E-9C998769700C}"/>
    <cellStyle name="Output 4 2 2 17 3" xfId="40492" xr:uid="{DB6D068B-9A26-452C-AD3D-2D37A1881E76}"/>
    <cellStyle name="Output 4 2 2 18" xfId="40493" xr:uid="{E08978A1-A9AB-4448-BB45-8B45589D4C09}"/>
    <cellStyle name="Output 4 2 2 18 2" xfId="40494" xr:uid="{0A024FB9-5EA9-4160-846E-E89F8579EDEE}"/>
    <cellStyle name="Output 4 2 2 19" xfId="40495" xr:uid="{7AC73BE4-89FF-4EDB-A5D6-4FEF299F4615}"/>
    <cellStyle name="Output 4 2 2 2" xfId="40496" xr:uid="{3EDA2FF2-3E6A-479C-9C33-E9004E671A52}"/>
    <cellStyle name="Output 4 2 2 2 10" xfId="40497" xr:uid="{75C4C849-94A3-4F40-B6CB-447477168C8D}"/>
    <cellStyle name="Output 4 2 2 2 10 2" xfId="40498" xr:uid="{55CBDD0B-4C24-4349-A658-3C1CF09D5C1B}"/>
    <cellStyle name="Output 4 2 2 2 10 2 2" xfId="40499" xr:uid="{EA2A3C0C-A5BD-458E-A70D-EB61EB9F4285}"/>
    <cellStyle name="Output 4 2 2 2 10 3" xfId="40500" xr:uid="{9AEF524C-9BC9-4399-91F9-3489396DD9C1}"/>
    <cellStyle name="Output 4 2 2 2 11" xfId="40501" xr:uid="{2D6255A7-E4F1-4002-A2EF-BFE3EDE23AD6}"/>
    <cellStyle name="Output 4 2 2 2 11 2" xfId="40502" xr:uid="{25C2AFC4-67DA-4ECF-8654-72F60C7D5354}"/>
    <cellStyle name="Output 4 2 2 2 11 2 2" xfId="40503" xr:uid="{3D80B5FA-1C13-4C57-B4E6-EBCDDF37AB9B}"/>
    <cellStyle name="Output 4 2 2 2 11 3" xfId="40504" xr:uid="{41143FC3-0D0E-4F61-BEAF-68247127D7B3}"/>
    <cellStyle name="Output 4 2 2 2 12" xfId="40505" xr:uid="{031E8701-776C-42EE-802B-5F11A8486FA4}"/>
    <cellStyle name="Output 4 2 2 2 12 2" xfId="40506" xr:uid="{D45609B3-8050-4937-9DFB-4183D2103DC6}"/>
    <cellStyle name="Output 4 2 2 2 12 2 2" xfId="40507" xr:uid="{019A8FCA-CC26-474C-80B8-219A3EA618D3}"/>
    <cellStyle name="Output 4 2 2 2 12 3" xfId="40508" xr:uid="{376D0043-8F9B-4EC9-B62E-8C1E25FEE717}"/>
    <cellStyle name="Output 4 2 2 2 13" xfId="40509" xr:uid="{6AC5533A-5E98-41E5-BF14-ED25C6896B18}"/>
    <cellStyle name="Output 4 2 2 2 13 2" xfId="40510" xr:uid="{E7DAB571-956E-445B-997F-0420BE5F03F8}"/>
    <cellStyle name="Output 4 2 2 2 13 2 2" xfId="40511" xr:uid="{DB6E6C4F-7FF3-4E44-9B18-BDB42413487B}"/>
    <cellStyle name="Output 4 2 2 2 13 3" xfId="40512" xr:uid="{E39A7AB6-2083-481C-8D3E-3A0C29133193}"/>
    <cellStyle name="Output 4 2 2 2 14" xfId="40513" xr:uid="{73C25F3E-1D23-46E5-9F15-CF7F59438228}"/>
    <cellStyle name="Output 4 2 2 2 14 2" xfId="40514" xr:uid="{948E447A-D507-4541-BA84-D6C38C300E3B}"/>
    <cellStyle name="Output 4 2 2 2 14 2 2" xfId="40515" xr:uid="{AF48F905-9A00-40BE-9E68-2B51E65BB2B8}"/>
    <cellStyle name="Output 4 2 2 2 14 3" xfId="40516" xr:uid="{C738EC57-6DD6-4347-9DBA-029EF5546BA4}"/>
    <cellStyle name="Output 4 2 2 2 15" xfId="40517" xr:uid="{7D274C89-2696-41F8-A48F-C256FCE064C0}"/>
    <cellStyle name="Output 4 2 2 2 15 2" xfId="40518" xr:uid="{041491A4-6AE5-42EF-9E3B-7C9C73172C49}"/>
    <cellStyle name="Output 4 2 2 2 15 2 2" xfId="40519" xr:uid="{36005B91-4B95-4ADA-B42D-6039F4EDFCAE}"/>
    <cellStyle name="Output 4 2 2 2 15 3" xfId="40520" xr:uid="{EA830248-4571-4EA5-B093-4BF1228BCFAB}"/>
    <cellStyle name="Output 4 2 2 2 16" xfId="40521" xr:uid="{0E7851ED-0D91-4BCE-86EC-B8C823D83D0D}"/>
    <cellStyle name="Output 4 2 2 2 16 2" xfId="40522" xr:uid="{5DAADAD4-2C46-47E6-B474-2436D6754189}"/>
    <cellStyle name="Output 4 2 2 2 16 2 2" xfId="40523" xr:uid="{60449310-A4D5-4B19-9849-90D424FD887E}"/>
    <cellStyle name="Output 4 2 2 2 16 3" xfId="40524" xr:uid="{2B1FAF6D-F3C5-4207-9421-E3F5049F2D80}"/>
    <cellStyle name="Output 4 2 2 2 17" xfId="40525" xr:uid="{A883BDA7-5988-4E69-8FF0-DF80CE91DBF9}"/>
    <cellStyle name="Output 4 2 2 2 17 2" xfId="40526" xr:uid="{26062C0E-3320-44EA-9930-111D57772886}"/>
    <cellStyle name="Output 4 2 2 2 17 2 2" xfId="40527" xr:uid="{88DC3AFE-6E69-4C20-B26E-E29EF23EBB57}"/>
    <cellStyle name="Output 4 2 2 2 17 3" xfId="40528" xr:uid="{B945D8D7-045A-4C09-9CEA-783E7E65A826}"/>
    <cellStyle name="Output 4 2 2 2 18" xfId="40529" xr:uid="{F44B629D-F19F-470B-9096-EA44033FEC26}"/>
    <cellStyle name="Output 4 2 2 2 18 2" xfId="40530" xr:uid="{95331FA8-553C-4EAC-A5FA-ADCE31961253}"/>
    <cellStyle name="Output 4 2 2 2 18 2 2" xfId="40531" xr:uid="{D33EB225-781B-4A7D-9EDB-6BB0F08C0CD1}"/>
    <cellStyle name="Output 4 2 2 2 18 3" xfId="40532" xr:uid="{C41B5B0A-B7D3-4837-AF8F-E23248040DC3}"/>
    <cellStyle name="Output 4 2 2 2 19" xfId="40533" xr:uid="{2734F813-7420-456A-AA49-0115812CF734}"/>
    <cellStyle name="Output 4 2 2 2 19 2" xfId="40534" xr:uid="{EE81AE77-C3EE-4ADE-AF45-1B7C4B9EAFFE}"/>
    <cellStyle name="Output 4 2 2 2 19 2 2" xfId="40535" xr:uid="{335F75C0-7623-4B38-8197-EC5805A8C8A1}"/>
    <cellStyle name="Output 4 2 2 2 19 3" xfId="40536" xr:uid="{4D152C04-9675-4289-9411-917C0EBA8E18}"/>
    <cellStyle name="Output 4 2 2 2 2" xfId="40537" xr:uid="{6F11493E-510F-4032-A854-C2E77CBDB73A}"/>
    <cellStyle name="Output 4 2 2 2 2 2" xfId="40538" xr:uid="{162D6F63-0476-41B7-90C5-8719E329A842}"/>
    <cellStyle name="Output 4 2 2 2 2 2 2" xfId="40539" xr:uid="{697BF547-EFBE-478D-A80A-BE810C9DA619}"/>
    <cellStyle name="Output 4 2 2 2 2 2 3" xfId="40540" xr:uid="{16088593-16C0-41D4-BA63-A161C130DD0B}"/>
    <cellStyle name="Output 4 2 2 2 2 3" xfId="40541" xr:uid="{EA6DE845-40A1-45C1-A0A3-EFBEF39D8135}"/>
    <cellStyle name="Output 4 2 2 2 2 3 2" xfId="40542" xr:uid="{0874C89B-02F8-43BD-B24C-260F42208B7D}"/>
    <cellStyle name="Output 4 2 2 2 2 4" xfId="40543" xr:uid="{B4D32E89-255F-42DD-858F-4D99C0174DBA}"/>
    <cellStyle name="Output 4 2 2 2 20" xfId="40544" xr:uid="{A92D4907-BB90-4B03-8D80-A062C1265311}"/>
    <cellStyle name="Output 4 2 2 2 20 2" xfId="40545" xr:uid="{D26E53E0-7330-4095-8ABF-C9E6BA2F3738}"/>
    <cellStyle name="Output 4 2 2 2 20 2 2" xfId="40546" xr:uid="{262C9685-F503-49FF-84B6-0AA74A85FBC9}"/>
    <cellStyle name="Output 4 2 2 2 20 3" xfId="40547" xr:uid="{BD729219-081F-4E2C-940E-E944875E1EEA}"/>
    <cellStyle name="Output 4 2 2 2 21" xfId="40548" xr:uid="{83000BAA-F575-46D4-9A7F-928211DD7A80}"/>
    <cellStyle name="Output 4 2 2 2 21 2" xfId="40549" xr:uid="{16713122-54FD-4283-AEE3-ACA92C0BDA3B}"/>
    <cellStyle name="Output 4 2 2 2 22" xfId="40550" xr:uid="{19061FCF-49E1-4736-A6C1-5091930065C5}"/>
    <cellStyle name="Output 4 2 2 2 23" xfId="40551" xr:uid="{7C3153AE-7517-4913-A1F0-E5C9993DE629}"/>
    <cellStyle name="Output 4 2 2 2 3" xfId="40552" xr:uid="{5BD2A745-8370-4D43-96DE-4325EFFF7674}"/>
    <cellStyle name="Output 4 2 2 2 3 2" xfId="40553" xr:uid="{ADCA20D8-EFBD-4EE7-88AA-29A03030F8D2}"/>
    <cellStyle name="Output 4 2 2 2 3 2 2" xfId="40554" xr:uid="{1C20562A-BBA9-4CC6-A077-B50E578A2C47}"/>
    <cellStyle name="Output 4 2 2 2 3 3" xfId="40555" xr:uid="{4FE42CFC-5F2A-4E06-AF7D-F839CE4EFCF2}"/>
    <cellStyle name="Output 4 2 2 2 3 4" xfId="40556" xr:uid="{43EE993B-5EF4-46D1-906C-72B1FB987EEC}"/>
    <cellStyle name="Output 4 2 2 2 4" xfId="40557" xr:uid="{6F0A6BD6-4171-4655-8529-8DB03B95D60C}"/>
    <cellStyle name="Output 4 2 2 2 4 2" xfId="40558" xr:uid="{8C62C12C-E4B7-4DF7-AB31-3B6EC3373232}"/>
    <cellStyle name="Output 4 2 2 2 4 2 2" xfId="40559" xr:uid="{65CE71E6-948F-4AF7-AD95-B88A9722D34A}"/>
    <cellStyle name="Output 4 2 2 2 4 3" xfId="40560" xr:uid="{98777F8B-B322-4194-8380-87447482D239}"/>
    <cellStyle name="Output 4 2 2 2 4 4" xfId="40561" xr:uid="{6A4D102C-17FE-4381-B8BC-6B70AF5B1897}"/>
    <cellStyle name="Output 4 2 2 2 5" xfId="40562" xr:uid="{4CEE97D2-A052-4DDD-B465-8B91C4057B04}"/>
    <cellStyle name="Output 4 2 2 2 5 2" xfId="40563" xr:uid="{4FB74B49-0EA9-4495-BE9C-CD9FA5FD0343}"/>
    <cellStyle name="Output 4 2 2 2 5 2 2" xfId="40564" xr:uid="{7533B353-1ABF-4C7C-92F2-1506FA2663A4}"/>
    <cellStyle name="Output 4 2 2 2 5 3" xfId="40565" xr:uid="{82529B8C-8EBB-4565-A3FA-C473BDACCC9C}"/>
    <cellStyle name="Output 4 2 2 2 6" xfId="40566" xr:uid="{E88D629A-484F-4466-A3F5-1ACCD9D7F8D6}"/>
    <cellStyle name="Output 4 2 2 2 6 2" xfId="40567" xr:uid="{E67A2568-B366-4FD1-A27E-DB72BB344BEF}"/>
    <cellStyle name="Output 4 2 2 2 6 2 2" xfId="40568" xr:uid="{D671F792-2158-4892-86AE-7B2EFDB2AA70}"/>
    <cellStyle name="Output 4 2 2 2 6 3" xfId="40569" xr:uid="{695CF7B2-707A-4439-8499-AFB8145A8418}"/>
    <cellStyle name="Output 4 2 2 2 7" xfId="40570" xr:uid="{7AE96607-D8E5-4C13-A919-7F4C249FABD9}"/>
    <cellStyle name="Output 4 2 2 2 7 2" xfId="40571" xr:uid="{63A16C3F-CDBE-42C6-9067-065134BC8305}"/>
    <cellStyle name="Output 4 2 2 2 7 2 2" xfId="40572" xr:uid="{31F7F3D0-8EB4-4A8C-AC97-37C49BFCE364}"/>
    <cellStyle name="Output 4 2 2 2 7 3" xfId="40573" xr:uid="{6A638DC6-7615-45F6-AD08-F828758EA2D1}"/>
    <cellStyle name="Output 4 2 2 2 8" xfId="40574" xr:uid="{EAAB8A6E-8571-4A83-8D12-1795EB9B4DE0}"/>
    <cellStyle name="Output 4 2 2 2 8 2" xfId="40575" xr:uid="{7EA08022-B684-4D8C-BDA0-A5FD988F255F}"/>
    <cellStyle name="Output 4 2 2 2 8 2 2" xfId="40576" xr:uid="{27EECE69-9FC0-4476-A141-D07F0ABD305D}"/>
    <cellStyle name="Output 4 2 2 2 8 3" xfId="40577" xr:uid="{08C668AB-D485-46CF-893B-D272CA6A843E}"/>
    <cellStyle name="Output 4 2 2 2 9" xfId="40578" xr:uid="{0F94A47F-3D37-4410-839E-E42DF68BA907}"/>
    <cellStyle name="Output 4 2 2 2 9 2" xfId="40579" xr:uid="{FD419C9A-17BE-4893-8916-24EDB6AAD365}"/>
    <cellStyle name="Output 4 2 2 2 9 2 2" xfId="40580" xr:uid="{5A84F464-63E7-48C9-B9C0-225C9F6F4191}"/>
    <cellStyle name="Output 4 2 2 2 9 3" xfId="40581" xr:uid="{DA220DC7-3C69-44A4-841F-587177E679EC}"/>
    <cellStyle name="Output 4 2 2 20" xfId="40582" xr:uid="{40D28767-2A69-44DD-BF3A-FD575A0626C5}"/>
    <cellStyle name="Output 4 2 2 3" xfId="40583" xr:uid="{9D28D8C6-F62E-45EF-9B06-8F91137749A1}"/>
    <cellStyle name="Output 4 2 2 3 2" xfId="40584" xr:uid="{EC9A8F9D-D56B-421B-A2FA-A829AF8889A8}"/>
    <cellStyle name="Output 4 2 2 3 2 2" xfId="40585" xr:uid="{32E5AEA7-9D23-4997-884C-A44F5DE64E7A}"/>
    <cellStyle name="Output 4 2 2 3 2 3" xfId="40586" xr:uid="{A8970A3C-AD0F-410D-9E76-EB2690B53E08}"/>
    <cellStyle name="Output 4 2 2 3 3" xfId="40587" xr:uid="{2DAC8E33-21FE-4B5D-AE22-457CC4D9D293}"/>
    <cellStyle name="Output 4 2 2 3 3 2" xfId="40588" xr:uid="{426CAFDD-0B60-4E4D-850F-CD1E533368B9}"/>
    <cellStyle name="Output 4 2 2 3 4" xfId="40589" xr:uid="{60E27FD5-2D1D-4FD3-85E0-E498080AE5A9}"/>
    <cellStyle name="Output 4 2 2 4" xfId="40590" xr:uid="{53DD6CC4-2059-4878-9C32-AE2303D9FBBD}"/>
    <cellStyle name="Output 4 2 2 4 2" xfId="40591" xr:uid="{2B589A44-4FB4-4FBB-AF47-C9247753FF1A}"/>
    <cellStyle name="Output 4 2 2 4 2 2" xfId="40592" xr:uid="{63D1C169-0519-49E6-A89F-9A075C59A9AD}"/>
    <cellStyle name="Output 4 2 2 4 3" xfId="40593" xr:uid="{751D2FBC-650B-4B27-9589-1CE6DD2716DC}"/>
    <cellStyle name="Output 4 2 2 4 4" xfId="40594" xr:uid="{0508EDC9-1F20-4DBB-BBC8-18C71C997266}"/>
    <cellStyle name="Output 4 2 2 5" xfId="40595" xr:uid="{E26EB04E-D263-4CF4-B581-6E5BFB9BCD2D}"/>
    <cellStyle name="Output 4 2 2 5 2" xfId="40596" xr:uid="{54060CD4-F016-4472-9DA7-F3ACAA5C3E5A}"/>
    <cellStyle name="Output 4 2 2 5 2 2" xfId="40597" xr:uid="{679E91F8-C9C1-439B-88D3-BE9C552F6093}"/>
    <cellStyle name="Output 4 2 2 5 3" xfId="40598" xr:uid="{94005658-A580-457A-90AF-19898907F0A8}"/>
    <cellStyle name="Output 4 2 2 5 4" xfId="40599" xr:uid="{4A46C997-2C29-484B-901F-FF59B4BB8C5C}"/>
    <cellStyle name="Output 4 2 2 6" xfId="40600" xr:uid="{578BD27E-7400-4D64-B227-D7E50720C06E}"/>
    <cellStyle name="Output 4 2 2 6 2" xfId="40601" xr:uid="{FA96129F-4499-4076-B8B5-27136FA854F3}"/>
    <cellStyle name="Output 4 2 2 6 2 2" xfId="40602" xr:uid="{B27A9675-F5E8-4BF0-9BE0-6D92A69FCDD9}"/>
    <cellStyle name="Output 4 2 2 6 3" xfId="40603" xr:uid="{96C4ED30-5441-489A-85EA-4A44C9C5E219}"/>
    <cellStyle name="Output 4 2 2 7" xfId="40604" xr:uid="{D5592CB7-C289-4FE8-91B5-3730F834A513}"/>
    <cellStyle name="Output 4 2 2 7 2" xfId="40605" xr:uid="{CEE9FAE5-7975-4BB6-BD0B-95B6CC76175D}"/>
    <cellStyle name="Output 4 2 2 7 2 2" xfId="40606" xr:uid="{DCA45098-5309-410C-8721-DCCAD4B3BFD1}"/>
    <cellStyle name="Output 4 2 2 7 3" xfId="40607" xr:uid="{5AABCF19-944D-49B1-AD9C-416270A38F02}"/>
    <cellStyle name="Output 4 2 2 8" xfId="40608" xr:uid="{4EF8FAF8-C0E3-42CB-8661-399ACBEBB58F}"/>
    <cellStyle name="Output 4 2 2 8 2" xfId="40609" xr:uid="{B868A09A-6912-41DF-A96C-E71C0DFA047B}"/>
    <cellStyle name="Output 4 2 2 8 2 2" xfId="40610" xr:uid="{FB66BA4F-E703-4564-BADC-3030C028345C}"/>
    <cellStyle name="Output 4 2 2 8 3" xfId="40611" xr:uid="{F23CEE79-56B2-48C0-B27F-91A984F11183}"/>
    <cellStyle name="Output 4 2 2 9" xfId="40612" xr:uid="{A7726D82-30C0-4A17-AE40-B8DDD7B76812}"/>
    <cellStyle name="Output 4 2 2 9 2" xfId="40613" xr:uid="{6E3075EB-A953-4944-B90A-AA85468A626F}"/>
    <cellStyle name="Output 4 2 2 9 2 2" xfId="40614" xr:uid="{39963DE2-0E00-42CC-9D4C-CA99E8C86024}"/>
    <cellStyle name="Output 4 2 2 9 3" xfId="40615" xr:uid="{C74AAB4C-02E6-449D-B989-3C036793668C}"/>
    <cellStyle name="Output 4 2 20" xfId="40616" xr:uid="{89C85369-46A6-413C-99A1-664F09C4ED58}"/>
    <cellStyle name="Output 4 2 20 2" xfId="40617" xr:uid="{7FBF0EA3-FE0B-4137-B20C-3E5F7526B6C3}"/>
    <cellStyle name="Output 4 2 20 2 2" xfId="40618" xr:uid="{37BF670C-C26C-4DEB-95AE-267447540DB2}"/>
    <cellStyle name="Output 4 2 20 3" xfId="40619" xr:uid="{A01421E2-6475-4D30-B64A-95E7B955A9B7}"/>
    <cellStyle name="Output 4 2 21" xfId="40620" xr:uid="{76411A85-463A-449A-9ABF-D28B1B3E1851}"/>
    <cellStyle name="Output 4 2 21 2" xfId="40621" xr:uid="{AC2F0D93-DFB0-4C0C-B714-89FFB8C76554}"/>
    <cellStyle name="Output 4 2 22" xfId="40622" xr:uid="{F74B75AE-FF04-4C52-BC86-65BC776F63F6}"/>
    <cellStyle name="Output 4 2 23" xfId="40623" xr:uid="{8E22AD58-E619-4924-942D-60535035D7F6}"/>
    <cellStyle name="Output 4 2 3" xfId="40624" xr:uid="{32461889-D13F-4380-A99E-57CC370FDD7E}"/>
    <cellStyle name="Output 4 2 3 10" xfId="40625" xr:uid="{5EFDE832-014C-4640-A542-C931F95FF748}"/>
    <cellStyle name="Output 4 2 3 10 2" xfId="40626" xr:uid="{F788A558-9E22-4FE7-A224-6EF3868CCAC6}"/>
    <cellStyle name="Output 4 2 3 10 2 2" xfId="40627" xr:uid="{38198F48-0440-474F-973F-D3104CE282E6}"/>
    <cellStyle name="Output 4 2 3 10 3" xfId="40628" xr:uid="{1D8AB23E-FE2C-4E9D-B4DB-5C334C45B5AA}"/>
    <cellStyle name="Output 4 2 3 11" xfId="40629" xr:uid="{CC37AC33-54B2-4800-AB52-A6BBE19D477F}"/>
    <cellStyle name="Output 4 2 3 11 2" xfId="40630" xr:uid="{E32735CE-D2DB-4A3F-B192-166D0A18BC8E}"/>
    <cellStyle name="Output 4 2 3 11 2 2" xfId="40631" xr:uid="{FC9B66D4-FF88-4AC9-90CA-10003EF442E5}"/>
    <cellStyle name="Output 4 2 3 11 3" xfId="40632" xr:uid="{F25F3C4E-9FB8-427A-A30F-8437B958C5DC}"/>
    <cellStyle name="Output 4 2 3 12" xfId="40633" xr:uid="{4171A1FE-1444-4E4C-9458-D048EDCA77A9}"/>
    <cellStyle name="Output 4 2 3 12 2" xfId="40634" xr:uid="{1CC77946-0B73-477D-AAB7-4183FB6C6EBF}"/>
    <cellStyle name="Output 4 2 3 12 2 2" xfId="40635" xr:uid="{86EB08DC-3333-462C-A7C3-FD4FC241B6B2}"/>
    <cellStyle name="Output 4 2 3 12 3" xfId="40636" xr:uid="{7E529FFF-4A37-469C-8F1C-27CA8C8F809D}"/>
    <cellStyle name="Output 4 2 3 13" xfId="40637" xr:uid="{9B0E71C1-E77D-4416-8CAF-9CE355E3DC61}"/>
    <cellStyle name="Output 4 2 3 13 2" xfId="40638" xr:uid="{99CECADC-BCF9-4E36-B553-614BDEB4B0D8}"/>
    <cellStyle name="Output 4 2 3 13 2 2" xfId="40639" xr:uid="{A3E540A6-FD32-4717-B8BB-4B88D404F670}"/>
    <cellStyle name="Output 4 2 3 13 3" xfId="40640" xr:uid="{9619D431-825E-4771-ADB9-7B026760A072}"/>
    <cellStyle name="Output 4 2 3 14" xfId="40641" xr:uid="{E74B4F7F-9AF8-4637-8713-CC1DEDAE16F8}"/>
    <cellStyle name="Output 4 2 3 14 2" xfId="40642" xr:uid="{4A38B971-0CEB-41DC-9C49-D2C46B8C84F2}"/>
    <cellStyle name="Output 4 2 3 14 2 2" xfId="40643" xr:uid="{87E06939-3EF2-491C-A29C-B7C65B2E6771}"/>
    <cellStyle name="Output 4 2 3 14 3" xfId="40644" xr:uid="{8EC84996-DD20-4898-8466-A231C2168823}"/>
    <cellStyle name="Output 4 2 3 15" xfId="40645" xr:uid="{8ECE2AA3-61B3-47FE-9DE4-A85E1A8C52CA}"/>
    <cellStyle name="Output 4 2 3 15 2" xfId="40646" xr:uid="{2334E402-D406-4FE9-B183-40F57949040A}"/>
    <cellStyle name="Output 4 2 3 15 2 2" xfId="40647" xr:uid="{1F5D373B-62B0-450D-AFE5-B5BDD8B9BBFF}"/>
    <cellStyle name="Output 4 2 3 15 3" xfId="40648" xr:uid="{731C27CB-86E9-4650-B87D-FCCA45E942D6}"/>
    <cellStyle name="Output 4 2 3 16" xfId="40649" xr:uid="{E3EB44D8-75A3-4DBB-9609-D1B8D6E9C7BE}"/>
    <cellStyle name="Output 4 2 3 16 2" xfId="40650" xr:uid="{59873C74-586B-432E-9FD1-6B77192F0FD7}"/>
    <cellStyle name="Output 4 2 3 16 2 2" xfId="40651" xr:uid="{310A7EF4-4835-424E-A8FB-B17CDA4EA7FB}"/>
    <cellStyle name="Output 4 2 3 16 3" xfId="40652" xr:uid="{16A92B57-FEE3-4276-A832-2C94E90497EB}"/>
    <cellStyle name="Output 4 2 3 17" xfId="40653" xr:uid="{E80B851B-D835-4D16-AF58-1590719474B7}"/>
    <cellStyle name="Output 4 2 3 17 2" xfId="40654" xr:uid="{02244EFB-0C17-4244-90CD-A4124C6ECE48}"/>
    <cellStyle name="Output 4 2 3 17 2 2" xfId="40655" xr:uid="{76B56D19-8680-4B03-BE92-9D9D8E4232C1}"/>
    <cellStyle name="Output 4 2 3 17 3" xfId="40656" xr:uid="{A09ECBAD-0468-4F8D-BCB4-C6C53B0DAEEE}"/>
    <cellStyle name="Output 4 2 3 18" xfId="40657" xr:uid="{B822A9CB-54F4-48C2-B3D1-D709DAE34377}"/>
    <cellStyle name="Output 4 2 3 18 2" xfId="40658" xr:uid="{B6A3A9DD-CB35-4FC3-A937-F8212B214A9B}"/>
    <cellStyle name="Output 4 2 3 19" xfId="40659" xr:uid="{2B29E650-F90A-4E3D-B080-EF171E1DCC7A}"/>
    <cellStyle name="Output 4 2 3 2" xfId="40660" xr:uid="{58537D92-346E-4657-8F46-F2A6C73E8B4A}"/>
    <cellStyle name="Output 4 2 3 2 10" xfId="40661" xr:uid="{4B30CD29-57ED-441F-933E-C09858C9B7A1}"/>
    <cellStyle name="Output 4 2 3 2 10 2" xfId="40662" xr:uid="{40F2813B-1DD9-4A67-AF6E-703C8981E20E}"/>
    <cellStyle name="Output 4 2 3 2 10 2 2" xfId="40663" xr:uid="{0865434F-E9FD-4FFB-B4BF-CBA86010DD20}"/>
    <cellStyle name="Output 4 2 3 2 10 3" xfId="40664" xr:uid="{ECA66DFA-1FDE-4674-8C7F-D73FA22FF43D}"/>
    <cellStyle name="Output 4 2 3 2 11" xfId="40665" xr:uid="{FB0C4DAC-DCA8-42C5-99A0-C01F19B37DCE}"/>
    <cellStyle name="Output 4 2 3 2 11 2" xfId="40666" xr:uid="{E3E58A20-61E8-4222-9189-82BACF680080}"/>
    <cellStyle name="Output 4 2 3 2 11 2 2" xfId="40667" xr:uid="{5A08B35A-9BF0-4B93-8879-263D8F038D70}"/>
    <cellStyle name="Output 4 2 3 2 11 3" xfId="40668" xr:uid="{9F3EC07D-F46B-4065-AACC-61AC67BAB1E6}"/>
    <cellStyle name="Output 4 2 3 2 12" xfId="40669" xr:uid="{70C2D2E4-3118-4A49-8956-B9F5D9C8558A}"/>
    <cellStyle name="Output 4 2 3 2 12 2" xfId="40670" xr:uid="{454BA501-90D7-4450-B230-50EDEB08427C}"/>
    <cellStyle name="Output 4 2 3 2 12 2 2" xfId="40671" xr:uid="{B6DECA4F-D8C1-4502-A9E6-27BBD73409F9}"/>
    <cellStyle name="Output 4 2 3 2 12 3" xfId="40672" xr:uid="{C36ABA81-1973-4190-AF43-C2F3FD30E162}"/>
    <cellStyle name="Output 4 2 3 2 13" xfId="40673" xr:uid="{2A955309-2C02-4A5C-A334-669D3896DC28}"/>
    <cellStyle name="Output 4 2 3 2 13 2" xfId="40674" xr:uid="{3E078DE7-7DE4-409D-B92E-4D876217309D}"/>
    <cellStyle name="Output 4 2 3 2 13 2 2" xfId="40675" xr:uid="{EA313E28-0117-454E-9DC9-71C0F5A35BAD}"/>
    <cellStyle name="Output 4 2 3 2 13 3" xfId="40676" xr:uid="{3E819D7C-B2EC-4718-9E45-0CAF0669946E}"/>
    <cellStyle name="Output 4 2 3 2 14" xfId="40677" xr:uid="{9FDF6A17-3663-4BD8-B8E1-EE4CE3BAF76B}"/>
    <cellStyle name="Output 4 2 3 2 14 2" xfId="40678" xr:uid="{4EC76B8C-7921-4E5F-819A-4DFBF846AC44}"/>
    <cellStyle name="Output 4 2 3 2 14 2 2" xfId="40679" xr:uid="{B7CEB24E-8A0C-4852-ADAE-79E336C4611C}"/>
    <cellStyle name="Output 4 2 3 2 14 3" xfId="40680" xr:uid="{0DE06E66-3484-4834-857D-099C57498364}"/>
    <cellStyle name="Output 4 2 3 2 15" xfId="40681" xr:uid="{863AF46C-491B-4D94-8C3E-5C02435DCD65}"/>
    <cellStyle name="Output 4 2 3 2 15 2" xfId="40682" xr:uid="{4F1F6F32-25B1-47F7-9733-66B1D2B0210C}"/>
    <cellStyle name="Output 4 2 3 2 15 2 2" xfId="40683" xr:uid="{52D4236A-54D7-482C-A10E-942F6AC807C7}"/>
    <cellStyle name="Output 4 2 3 2 15 3" xfId="40684" xr:uid="{620145F4-D011-430F-8B44-6A10122E5702}"/>
    <cellStyle name="Output 4 2 3 2 16" xfId="40685" xr:uid="{A6F606EA-D8B4-4CBB-BFEA-D20117096C59}"/>
    <cellStyle name="Output 4 2 3 2 16 2" xfId="40686" xr:uid="{36FC964A-917B-4413-A043-96FD1A5520E9}"/>
    <cellStyle name="Output 4 2 3 2 16 2 2" xfId="40687" xr:uid="{A6D71E7F-6793-40A9-B17A-7B4CBB82E82F}"/>
    <cellStyle name="Output 4 2 3 2 16 3" xfId="40688" xr:uid="{88735093-88AA-4A89-9494-DC0E0D416D91}"/>
    <cellStyle name="Output 4 2 3 2 17" xfId="40689" xr:uid="{5F9A8ECB-1A00-49CC-B9E5-18551F208ADC}"/>
    <cellStyle name="Output 4 2 3 2 17 2" xfId="40690" xr:uid="{CDE734DF-1A3F-4819-BDD3-78FF61FCA1EB}"/>
    <cellStyle name="Output 4 2 3 2 17 2 2" xfId="40691" xr:uid="{4EC21F8A-E8A8-4CAB-A4BE-ED3881082679}"/>
    <cellStyle name="Output 4 2 3 2 17 3" xfId="40692" xr:uid="{5973E9D5-FD65-4A52-9678-529C690E9477}"/>
    <cellStyle name="Output 4 2 3 2 18" xfId="40693" xr:uid="{79C6FBDA-1CF5-4994-902A-C53C53F7E1FE}"/>
    <cellStyle name="Output 4 2 3 2 18 2" xfId="40694" xr:uid="{F71E2BD5-B674-40D0-AB8A-EA2E16A17065}"/>
    <cellStyle name="Output 4 2 3 2 18 2 2" xfId="40695" xr:uid="{4327CA0C-2735-476E-9C55-95A35BF6D45D}"/>
    <cellStyle name="Output 4 2 3 2 18 3" xfId="40696" xr:uid="{BE9EF191-C5BB-4188-B750-051ED8A6F193}"/>
    <cellStyle name="Output 4 2 3 2 19" xfId="40697" xr:uid="{EBD85929-3549-49DA-B806-AAFDE4D5F979}"/>
    <cellStyle name="Output 4 2 3 2 19 2" xfId="40698" xr:uid="{19BCB75C-C07B-4973-B793-E07FBBAD27E9}"/>
    <cellStyle name="Output 4 2 3 2 19 2 2" xfId="40699" xr:uid="{92AA7E12-8463-4039-8724-1527CBC013BB}"/>
    <cellStyle name="Output 4 2 3 2 19 3" xfId="40700" xr:uid="{D6D7E639-8318-4F27-8CCE-C0DB7BEF2A1F}"/>
    <cellStyle name="Output 4 2 3 2 2" xfId="40701" xr:uid="{4592FADA-88AE-4BDE-A0E3-85F6B569A77A}"/>
    <cellStyle name="Output 4 2 3 2 2 2" xfId="40702" xr:uid="{4AA8CA68-B9DB-4E5B-826D-4AE640090860}"/>
    <cellStyle name="Output 4 2 3 2 2 2 2" xfId="40703" xr:uid="{FE5C3B54-3A00-4004-8B6F-F007207FBD80}"/>
    <cellStyle name="Output 4 2 3 2 2 3" xfId="40704" xr:uid="{9EB2E632-4765-4567-A657-0962D549055C}"/>
    <cellStyle name="Output 4 2 3 2 2 4" xfId="40705" xr:uid="{C224D9A9-7BF1-4873-83BE-47DBA7176C5C}"/>
    <cellStyle name="Output 4 2 3 2 20" xfId="40706" xr:uid="{5B912F98-B62F-4AE5-B882-13BBD3A0AFE9}"/>
    <cellStyle name="Output 4 2 3 2 20 2" xfId="40707" xr:uid="{86BEE08D-4E91-4374-A20A-05E1BC3970A4}"/>
    <cellStyle name="Output 4 2 3 2 20 2 2" xfId="40708" xr:uid="{CBBC5595-951F-4481-88F5-FDCBCEE4EFCF}"/>
    <cellStyle name="Output 4 2 3 2 20 3" xfId="40709" xr:uid="{878845E4-BF07-4C89-89EC-A87FE23946D9}"/>
    <cellStyle name="Output 4 2 3 2 21" xfId="40710" xr:uid="{B071BEC3-4157-4BBD-B20D-6EF1C6E29997}"/>
    <cellStyle name="Output 4 2 3 2 21 2" xfId="40711" xr:uid="{61834885-8FE2-45A3-962F-D2C4A1595E5F}"/>
    <cellStyle name="Output 4 2 3 2 22" xfId="40712" xr:uid="{6FA34294-862C-4D97-A337-EC7E6DB4593F}"/>
    <cellStyle name="Output 4 2 3 2 23" xfId="40713" xr:uid="{F2ED3367-DDDB-4514-9FBD-3E4DC11637AF}"/>
    <cellStyle name="Output 4 2 3 2 3" xfId="40714" xr:uid="{67E5B7E7-E21E-4EB1-9E0C-15D7E2DBB93D}"/>
    <cellStyle name="Output 4 2 3 2 3 2" xfId="40715" xr:uid="{CFA30303-0BA2-46E4-9C8D-B940DEB20656}"/>
    <cellStyle name="Output 4 2 3 2 3 2 2" xfId="40716" xr:uid="{38F7B4EB-863C-4F08-A946-621B324BDE61}"/>
    <cellStyle name="Output 4 2 3 2 3 3" xfId="40717" xr:uid="{178428A0-61D0-4E50-9AB9-ABCC763CC0C9}"/>
    <cellStyle name="Output 4 2 3 2 3 4" xfId="40718" xr:uid="{BCBF0C6C-871D-4CA3-9F2D-F9698840C8F7}"/>
    <cellStyle name="Output 4 2 3 2 4" xfId="40719" xr:uid="{A3BB2051-20B2-484E-B07C-C0930345F291}"/>
    <cellStyle name="Output 4 2 3 2 4 2" xfId="40720" xr:uid="{89C4781C-E791-4B70-8CE4-0EDE5EC0B76E}"/>
    <cellStyle name="Output 4 2 3 2 4 2 2" xfId="40721" xr:uid="{C1F1B45F-FF1A-4C2A-9C74-5299D1779B6C}"/>
    <cellStyle name="Output 4 2 3 2 4 3" xfId="40722" xr:uid="{1A5DB9C4-43B2-4503-A152-9D480670693D}"/>
    <cellStyle name="Output 4 2 3 2 5" xfId="40723" xr:uid="{98A68E22-A659-4E31-B0E9-330BE7148F2A}"/>
    <cellStyle name="Output 4 2 3 2 5 2" xfId="40724" xr:uid="{1FC3B230-0857-413A-8E90-885B2A1C85B0}"/>
    <cellStyle name="Output 4 2 3 2 5 2 2" xfId="40725" xr:uid="{A5A1A4CB-1F90-4203-9EB5-3CAEC42F6A3E}"/>
    <cellStyle name="Output 4 2 3 2 5 3" xfId="40726" xr:uid="{8058B163-8982-4500-8790-33647806A482}"/>
    <cellStyle name="Output 4 2 3 2 6" xfId="40727" xr:uid="{65D463DC-C871-481C-8BA6-692B6857202F}"/>
    <cellStyle name="Output 4 2 3 2 6 2" xfId="40728" xr:uid="{E53D7100-A6F4-4C39-AAAB-DB725B401E03}"/>
    <cellStyle name="Output 4 2 3 2 6 2 2" xfId="40729" xr:uid="{CD922831-2404-4FF1-959A-BFC7A14C65A4}"/>
    <cellStyle name="Output 4 2 3 2 6 3" xfId="40730" xr:uid="{FB6A2A58-5699-450F-8855-D43822EAE32B}"/>
    <cellStyle name="Output 4 2 3 2 7" xfId="40731" xr:uid="{344A09FC-C6FF-4988-BB6C-2588471E4A4A}"/>
    <cellStyle name="Output 4 2 3 2 7 2" xfId="40732" xr:uid="{7FC5CE99-C566-4F79-BADA-5462B0EDA085}"/>
    <cellStyle name="Output 4 2 3 2 7 2 2" xfId="40733" xr:uid="{A2A66B52-AF47-41E8-B62B-1054E8FD77B3}"/>
    <cellStyle name="Output 4 2 3 2 7 3" xfId="40734" xr:uid="{D3718420-92AA-48FE-B8BC-563260DCD2B2}"/>
    <cellStyle name="Output 4 2 3 2 8" xfId="40735" xr:uid="{75D34C55-4E51-4FE5-BBEE-F4CB7AB529CE}"/>
    <cellStyle name="Output 4 2 3 2 8 2" xfId="40736" xr:uid="{13382051-0F3E-485C-89FC-8B05E685E14B}"/>
    <cellStyle name="Output 4 2 3 2 8 2 2" xfId="40737" xr:uid="{0E893ED6-A149-4E02-94A7-DF80ABFB9A39}"/>
    <cellStyle name="Output 4 2 3 2 8 3" xfId="40738" xr:uid="{9EEDB81E-01F9-4E4C-9BC6-F663769C8A7C}"/>
    <cellStyle name="Output 4 2 3 2 9" xfId="40739" xr:uid="{93F07D64-C9F4-473A-9C30-F9C7CE134B1D}"/>
    <cellStyle name="Output 4 2 3 2 9 2" xfId="40740" xr:uid="{06326EBF-098C-41EF-9C16-1A2CC7D63DF5}"/>
    <cellStyle name="Output 4 2 3 2 9 2 2" xfId="40741" xr:uid="{2AED24E6-1587-4DC3-8E19-7B2EEC43D6D3}"/>
    <cellStyle name="Output 4 2 3 2 9 3" xfId="40742" xr:uid="{EE7A2CF2-93F6-4D7E-AC4D-DD42BAE1530C}"/>
    <cellStyle name="Output 4 2 3 20" xfId="40743" xr:uid="{8579585A-72E6-44E0-A9C8-8D965767FB94}"/>
    <cellStyle name="Output 4 2 3 3" xfId="40744" xr:uid="{DD049072-4813-4787-994C-2CEA4F53324A}"/>
    <cellStyle name="Output 4 2 3 3 2" xfId="40745" xr:uid="{77D710A0-15CA-431B-BEC2-E543334837C4}"/>
    <cellStyle name="Output 4 2 3 3 2 2" xfId="40746" xr:uid="{F29086AB-162E-46DA-88C0-8D6E1623AB4C}"/>
    <cellStyle name="Output 4 2 3 3 3" xfId="40747" xr:uid="{D8C0D597-9DBC-4182-A54C-E2C0160B2520}"/>
    <cellStyle name="Output 4 2 3 3 4" xfId="40748" xr:uid="{DE628DF1-3FDF-4953-BC21-B80A3948654A}"/>
    <cellStyle name="Output 4 2 3 4" xfId="40749" xr:uid="{ECDC7BDA-B55A-4B67-B13C-AF159A3C3552}"/>
    <cellStyle name="Output 4 2 3 4 2" xfId="40750" xr:uid="{DAF55541-C635-4CA4-8AB0-512507BD0E73}"/>
    <cellStyle name="Output 4 2 3 4 2 2" xfId="40751" xr:uid="{8FD0AB99-0B82-48E4-8A6A-A23DDB82401D}"/>
    <cellStyle name="Output 4 2 3 4 3" xfId="40752" xr:uid="{ADF9D358-0BB6-43F6-AFEE-7A167940CD71}"/>
    <cellStyle name="Output 4 2 3 4 4" xfId="40753" xr:uid="{938D7FAC-A805-4C28-A103-EA46CFC8873A}"/>
    <cellStyle name="Output 4 2 3 5" xfId="40754" xr:uid="{723416B5-3A8F-4557-8A7A-234E4ED9D232}"/>
    <cellStyle name="Output 4 2 3 5 2" xfId="40755" xr:uid="{149C6D05-18FE-4F5E-B362-D43333E10437}"/>
    <cellStyle name="Output 4 2 3 5 2 2" xfId="40756" xr:uid="{78C44D4D-0501-4ABA-AE9E-14B6385E5851}"/>
    <cellStyle name="Output 4 2 3 5 3" xfId="40757" xr:uid="{90CC9AD9-FAAA-48E3-995F-762D780CEC34}"/>
    <cellStyle name="Output 4 2 3 6" xfId="40758" xr:uid="{BA260A26-F9C2-4757-BC78-7EA7395FF65D}"/>
    <cellStyle name="Output 4 2 3 6 2" xfId="40759" xr:uid="{D38D6902-F12D-486C-8A1E-B13E50237871}"/>
    <cellStyle name="Output 4 2 3 6 2 2" xfId="40760" xr:uid="{DBB62386-6A6B-411F-954E-E76D40C1FF4E}"/>
    <cellStyle name="Output 4 2 3 6 3" xfId="40761" xr:uid="{67B4B2AC-219D-4059-8E9F-FE4FCA27B74B}"/>
    <cellStyle name="Output 4 2 3 7" xfId="40762" xr:uid="{8AE0B50D-FE74-4A40-8BCA-7D6A1829AA51}"/>
    <cellStyle name="Output 4 2 3 7 2" xfId="40763" xr:uid="{995C36F8-A8BB-461C-BC52-FA5B84AEE73B}"/>
    <cellStyle name="Output 4 2 3 7 2 2" xfId="40764" xr:uid="{AB13C60C-708D-43FA-A929-76F142BAA9F9}"/>
    <cellStyle name="Output 4 2 3 7 3" xfId="40765" xr:uid="{FA8956CD-A50D-4E67-832F-E7D025649944}"/>
    <cellStyle name="Output 4 2 3 8" xfId="40766" xr:uid="{CF51B5B2-B73C-4C0A-AA01-6176FEF2591B}"/>
    <cellStyle name="Output 4 2 3 8 2" xfId="40767" xr:uid="{B1DBC945-CF2E-4EAA-AF67-7428332318F4}"/>
    <cellStyle name="Output 4 2 3 8 2 2" xfId="40768" xr:uid="{602C11DE-7DD9-4FA6-8E48-780473203600}"/>
    <cellStyle name="Output 4 2 3 8 3" xfId="40769" xr:uid="{187248F2-4B5A-40BA-BCF1-714040742410}"/>
    <cellStyle name="Output 4 2 3 9" xfId="40770" xr:uid="{03F81006-4369-4F4D-9B7E-E276B89196A0}"/>
    <cellStyle name="Output 4 2 3 9 2" xfId="40771" xr:uid="{2F7FAEB0-40BA-4EDC-A155-4988365F02A8}"/>
    <cellStyle name="Output 4 2 3 9 2 2" xfId="40772" xr:uid="{E9C956A9-1962-4BAF-8E50-7EA524BB2712}"/>
    <cellStyle name="Output 4 2 3 9 3" xfId="40773" xr:uid="{B6864028-EC03-4838-8C33-A70712E9C4E9}"/>
    <cellStyle name="Output 4 2 4" xfId="40774" xr:uid="{6E83BA2A-B6D4-4324-B67C-F1AF6CE77E8F}"/>
    <cellStyle name="Output 4 2 4 10" xfId="40775" xr:uid="{9CDD302C-9836-4835-A00B-6B30E0BBADFC}"/>
    <cellStyle name="Output 4 2 4 10 2" xfId="40776" xr:uid="{1D6D90CE-CC35-4015-837C-66EA09EED7C3}"/>
    <cellStyle name="Output 4 2 4 10 2 2" xfId="40777" xr:uid="{AFD6F3A7-5744-4B0C-A3C5-480A97C25471}"/>
    <cellStyle name="Output 4 2 4 10 3" xfId="40778" xr:uid="{F7874FC8-DB55-44A4-B1C3-A9DE9B940A9F}"/>
    <cellStyle name="Output 4 2 4 11" xfId="40779" xr:uid="{51BD0F60-8683-48B2-98CB-E49B1FF5FC4B}"/>
    <cellStyle name="Output 4 2 4 11 2" xfId="40780" xr:uid="{2741CDC6-699B-4311-B87A-2D2FCFB05896}"/>
    <cellStyle name="Output 4 2 4 11 2 2" xfId="40781" xr:uid="{73DE5DD8-3377-4B2B-A830-87FCA7737B38}"/>
    <cellStyle name="Output 4 2 4 11 3" xfId="40782" xr:uid="{33E3A9B7-FB79-439C-AF0D-CEE1749C2EE2}"/>
    <cellStyle name="Output 4 2 4 12" xfId="40783" xr:uid="{D35BCBBA-E3F5-489C-B5FB-4E43468D0E62}"/>
    <cellStyle name="Output 4 2 4 12 2" xfId="40784" xr:uid="{E84C437A-A40F-4559-858D-3587485CEC2A}"/>
    <cellStyle name="Output 4 2 4 12 2 2" xfId="40785" xr:uid="{BF13D4E5-CF2D-43FE-8DD8-4A231B00C1A0}"/>
    <cellStyle name="Output 4 2 4 12 3" xfId="40786" xr:uid="{DCD39977-F543-4DE3-8911-405CCB718EA5}"/>
    <cellStyle name="Output 4 2 4 13" xfId="40787" xr:uid="{F0918EAC-C831-496B-BD30-83CD272D0F68}"/>
    <cellStyle name="Output 4 2 4 13 2" xfId="40788" xr:uid="{C342D980-C64F-423F-9014-E227123EAA32}"/>
    <cellStyle name="Output 4 2 4 13 2 2" xfId="40789" xr:uid="{6C344DFB-F979-41F0-840E-EA296B73220C}"/>
    <cellStyle name="Output 4 2 4 13 3" xfId="40790" xr:uid="{9EF8A5C0-2529-44CA-A91B-7435D16A5435}"/>
    <cellStyle name="Output 4 2 4 14" xfId="40791" xr:uid="{EFD60C19-F819-4EAD-9069-23ADA4DD8FE5}"/>
    <cellStyle name="Output 4 2 4 14 2" xfId="40792" xr:uid="{BF2B9A50-7BEE-4919-9C57-3B483D9337E8}"/>
    <cellStyle name="Output 4 2 4 14 2 2" xfId="40793" xr:uid="{A805C53D-A1C3-4043-9181-85EB655638F1}"/>
    <cellStyle name="Output 4 2 4 14 3" xfId="40794" xr:uid="{317021B1-14CA-443F-9324-3D5B157E6155}"/>
    <cellStyle name="Output 4 2 4 15" xfId="40795" xr:uid="{3A8377E2-26C4-4110-918B-8A11117EE474}"/>
    <cellStyle name="Output 4 2 4 15 2" xfId="40796" xr:uid="{2A69B4DA-FC37-4751-8B50-26E776067D9F}"/>
    <cellStyle name="Output 4 2 4 15 2 2" xfId="40797" xr:uid="{25DEDC3E-35AF-40CB-B5BF-C5A957E0859B}"/>
    <cellStyle name="Output 4 2 4 15 3" xfId="40798" xr:uid="{83372F15-D4A1-4DE3-8DCE-A3359D5AA08A}"/>
    <cellStyle name="Output 4 2 4 16" xfId="40799" xr:uid="{3EA5E063-6826-46B1-8A1A-4D8FF79ECE0F}"/>
    <cellStyle name="Output 4 2 4 16 2" xfId="40800" xr:uid="{6624A2B7-502B-4880-AFC2-1A53187ECC0F}"/>
    <cellStyle name="Output 4 2 4 16 2 2" xfId="40801" xr:uid="{08AA70F3-D218-40B1-BCC1-F894709DD2AF}"/>
    <cellStyle name="Output 4 2 4 16 3" xfId="40802" xr:uid="{8D31DBCA-90A2-4A28-9ABE-0995607DA13D}"/>
    <cellStyle name="Output 4 2 4 17" xfId="40803" xr:uid="{353E3E35-05B2-4E93-9943-E3FDE54FE73C}"/>
    <cellStyle name="Output 4 2 4 17 2" xfId="40804" xr:uid="{76E43742-2685-444E-B28F-FBB65A6E61B9}"/>
    <cellStyle name="Output 4 2 4 17 2 2" xfId="40805" xr:uid="{99217FB7-FA1D-4318-A8DA-802E5B269AF2}"/>
    <cellStyle name="Output 4 2 4 17 3" xfId="40806" xr:uid="{AD696BA4-4D36-4A3D-8C88-7FEEB8B79028}"/>
    <cellStyle name="Output 4 2 4 18" xfId="40807" xr:uid="{28AE4AAB-B45F-47FE-A0C0-2266AFE0FF6E}"/>
    <cellStyle name="Output 4 2 4 18 2" xfId="40808" xr:uid="{D6E9B709-CC80-4E8B-8FC7-58B2683A085F}"/>
    <cellStyle name="Output 4 2 4 18 2 2" xfId="40809" xr:uid="{6D148875-AB24-485C-ABA5-9F7F5B98F0F7}"/>
    <cellStyle name="Output 4 2 4 18 3" xfId="40810" xr:uid="{F8986F46-EDA9-4FC0-9CA5-F2A2B7A3E354}"/>
    <cellStyle name="Output 4 2 4 19" xfId="40811" xr:uid="{C3F691C7-83DC-4413-8221-67625603D89E}"/>
    <cellStyle name="Output 4 2 4 19 2" xfId="40812" xr:uid="{A9458EB0-AAA5-4CF1-9445-AE0AE2F98F6B}"/>
    <cellStyle name="Output 4 2 4 19 2 2" xfId="40813" xr:uid="{DDC0A030-FA61-4AFF-A2BD-B93B4F875A4A}"/>
    <cellStyle name="Output 4 2 4 19 3" xfId="40814" xr:uid="{041C1DBF-79AA-4B6F-AFE8-BB9C26DF05D6}"/>
    <cellStyle name="Output 4 2 4 2" xfId="40815" xr:uid="{B5F2B14F-34B3-4B2B-84E8-2AA435B7DC9E}"/>
    <cellStyle name="Output 4 2 4 2 10" xfId="40816" xr:uid="{68086124-0ED9-4802-AC57-A040815A7BD4}"/>
    <cellStyle name="Output 4 2 4 2 10 2" xfId="40817" xr:uid="{CFCB198A-EA1C-4B2E-B475-E44879C357F2}"/>
    <cellStyle name="Output 4 2 4 2 10 2 2" xfId="40818" xr:uid="{84370CE8-91AC-4C1C-A6AC-742F04369FB6}"/>
    <cellStyle name="Output 4 2 4 2 10 3" xfId="40819" xr:uid="{C51B1849-98A0-4465-A300-202D84191A98}"/>
    <cellStyle name="Output 4 2 4 2 11" xfId="40820" xr:uid="{B3ECAE41-7ECC-4E2B-B465-0A11AB2E6118}"/>
    <cellStyle name="Output 4 2 4 2 11 2" xfId="40821" xr:uid="{F2CC3278-30AD-433E-8BE0-C582F0E66B8C}"/>
    <cellStyle name="Output 4 2 4 2 11 2 2" xfId="40822" xr:uid="{874DEDD0-D826-4AA2-A99E-7A1F448640BF}"/>
    <cellStyle name="Output 4 2 4 2 11 3" xfId="40823" xr:uid="{CBE3EAA9-87D4-4806-8EE5-D5F49BC8F0DE}"/>
    <cellStyle name="Output 4 2 4 2 12" xfId="40824" xr:uid="{69907410-E1DA-4639-8591-6CFFD296E4F9}"/>
    <cellStyle name="Output 4 2 4 2 12 2" xfId="40825" xr:uid="{53211C89-C81A-4DBC-BC77-84EC14074B70}"/>
    <cellStyle name="Output 4 2 4 2 12 2 2" xfId="40826" xr:uid="{8096A1E9-E072-48A1-8DD4-B1D7DD1715D2}"/>
    <cellStyle name="Output 4 2 4 2 12 3" xfId="40827" xr:uid="{B6FFE243-A6F9-4A5E-BF3C-BA905C82A46F}"/>
    <cellStyle name="Output 4 2 4 2 13" xfId="40828" xr:uid="{122CC617-BD95-4F9C-898B-2FA9590DC4F5}"/>
    <cellStyle name="Output 4 2 4 2 13 2" xfId="40829" xr:uid="{978E967F-2B59-43E3-A3D0-64701AF44BE6}"/>
    <cellStyle name="Output 4 2 4 2 13 2 2" xfId="40830" xr:uid="{10668554-388E-4835-A78E-C08F8B51B0BB}"/>
    <cellStyle name="Output 4 2 4 2 13 3" xfId="40831" xr:uid="{15BEB489-DBF2-4195-9D95-A37C8F01D407}"/>
    <cellStyle name="Output 4 2 4 2 14" xfId="40832" xr:uid="{01BF2793-5A41-42FE-B3A1-4C013BADE6EC}"/>
    <cellStyle name="Output 4 2 4 2 14 2" xfId="40833" xr:uid="{99927CCF-5AAF-4BA3-A016-C2782529B5FC}"/>
    <cellStyle name="Output 4 2 4 2 14 2 2" xfId="40834" xr:uid="{F0871242-DFD2-4A0F-8A83-A953D0FE1D87}"/>
    <cellStyle name="Output 4 2 4 2 14 3" xfId="40835" xr:uid="{A22E8519-50CC-4BBB-8E4C-4AEE28BF60A8}"/>
    <cellStyle name="Output 4 2 4 2 15" xfId="40836" xr:uid="{4A622ED2-4BF7-4318-8501-BF544583D765}"/>
    <cellStyle name="Output 4 2 4 2 15 2" xfId="40837" xr:uid="{878A8FE4-2B04-4E78-A077-8A4706E32173}"/>
    <cellStyle name="Output 4 2 4 2 15 2 2" xfId="40838" xr:uid="{5E377668-B696-4746-8EC2-CF0A9CA345A4}"/>
    <cellStyle name="Output 4 2 4 2 15 3" xfId="40839" xr:uid="{913F22EC-CE07-4F8D-8D25-5160F3E7DFC9}"/>
    <cellStyle name="Output 4 2 4 2 16" xfId="40840" xr:uid="{F48D83F4-6211-4F7D-B029-DD39CE3FD285}"/>
    <cellStyle name="Output 4 2 4 2 16 2" xfId="40841" xr:uid="{305940E1-A645-4754-8B10-25F6665B011A}"/>
    <cellStyle name="Output 4 2 4 2 16 2 2" xfId="40842" xr:uid="{A70679F9-8476-4459-A145-963034F3C620}"/>
    <cellStyle name="Output 4 2 4 2 16 3" xfId="40843" xr:uid="{57B65BE7-FA86-43D9-BE8A-0223BCAB1277}"/>
    <cellStyle name="Output 4 2 4 2 17" xfId="40844" xr:uid="{0212A8FC-50EB-4503-9C05-7B1F0999E0FF}"/>
    <cellStyle name="Output 4 2 4 2 17 2" xfId="40845" xr:uid="{DCC6C2D9-F0CF-4C4F-809C-D02A2B4AEB48}"/>
    <cellStyle name="Output 4 2 4 2 17 2 2" xfId="40846" xr:uid="{F57E183B-B375-44DB-8A2D-C8170E24021A}"/>
    <cellStyle name="Output 4 2 4 2 17 3" xfId="40847" xr:uid="{A2A176FC-0665-42FE-B55B-C3B846AFE242}"/>
    <cellStyle name="Output 4 2 4 2 18" xfId="40848" xr:uid="{36C0DA05-747A-4112-886A-F5DF7F5AC9E4}"/>
    <cellStyle name="Output 4 2 4 2 18 2" xfId="40849" xr:uid="{DAD0D574-7599-4ADB-A121-885982A018B9}"/>
    <cellStyle name="Output 4 2 4 2 18 2 2" xfId="40850" xr:uid="{C9B6FA60-F50F-4C95-ADBE-9D2A04645C29}"/>
    <cellStyle name="Output 4 2 4 2 18 3" xfId="40851" xr:uid="{00611398-4AB5-42CE-B387-8E126E214EDD}"/>
    <cellStyle name="Output 4 2 4 2 19" xfId="40852" xr:uid="{15FC2641-F45B-40C2-AAC5-D2491158E9DA}"/>
    <cellStyle name="Output 4 2 4 2 19 2" xfId="40853" xr:uid="{0EF06ADE-FCE8-489E-96BF-0C38FAAC464A}"/>
    <cellStyle name="Output 4 2 4 2 19 2 2" xfId="40854" xr:uid="{F1D2F2A9-69DF-48CD-AB7E-9ECCEFFAF095}"/>
    <cellStyle name="Output 4 2 4 2 19 3" xfId="40855" xr:uid="{A6244ADA-C9AA-4CBD-9533-786F2DC83155}"/>
    <cellStyle name="Output 4 2 4 2 2" xfId="40856" xr:uid="{844C4A3C-6F4F-49F0-863B-0A23B72E849E}"/>
    <cellStyle name="Output 4 2 4 2 2 2" xfId="40857" xr:uid="{CF7EA563-2BA9-45C2-8FD3-8C99C0D33D09}"/>
    <cellStyle name="Output 4 2 4 2 2 2 2" xfId="40858" xr:uid="{B4636122-2E96-42C7-95AA-D4A5BF489523}"/>
    <cellStyle name="Output 4 2 4 2 2 3" xfId="40859" xr:uid="{D49D0A02-6460-41A9-8531-161097E74C42}"/>
    <cellStyle name="Output 4 2 4 2 2 4" xfId="40860" xr:uid="{F6633167-680F-494C-BB8B-BC57C141BA63}"/>
    <cellStyle name="Output 4 2 4 2 20" xfId="40861" xr:uid="{579863EC-AD38-45FF-8BDE-AC83B1EAFCAE}"/>
    <cellStyle name="Output 4 2 4 2 20 2" xfId="40862" xr:uid="{32917F78-22FC-4EBE-ADF5-0D774436D45A}"/>
    <cellStyle name="Output 4 2 4 2 20 2 2" xfId="40863" xr:uid="{B3763EB6-DF6C-42D1-BC44-68AE30DF46D9}"/>
    <cellStyle name="Output 4 2 4 2 20 3" xfId="40864" xr:uid="{67F9DAAD-4CB6-48C5-8CE4-3E54F105E07D}"/>
    <cellStyle name="Output 4 2 4 2 21" xfId="40865" xr:uid="{CCC55C23-D496-4996-A943-D2A7660D17D7}"/>
    <cellStyle name="Output 4 2 4 2 21 2" xfId="40866" xr:uid="{76C391E3-0AFC-40C5-8A2E-22BDAD112C23}"/>
    <cellStyle name="Output 4 2 4 2 22" xfId="40867" xr:uid="{853F1013-25BF-433A-84EA-75F84FD83A90}"/>
    <cellStyle name="Output 4 2 4 2 23" xfId="40868" xr:uid="{E514C9F2-48F8-41D8-9964-295407F11EFB}"/>
    <cellStyle name="Output 4 2 4 2 3" xfId="40869" xr:uid="{73334857-A67B-426B-8963-F25825165ABD}"/>
    <cellStyle name="Output 4 2 4 2 3 2" xfId="40870" xr:uid="{56C63FAF-DC6C-4073-B073-85E9CC5D4C29}"/>
    <cellStyle name="Output 4 2 4 2 3 2 2" xfId="40871" xr:uid="{086B8608-900E-482D-B329-BD322B7955FB}"/>
    <cellStyle name="Output 4 2 4 2 3 3" xfId="40872" xr:uid="{B1FE29EC-DE75-4829-B03F-8C54E10F5386}"/>
    <cellStyle name="Output 4 2 4 2 4" xfId="40873" xr:uid="{0E257B2A-ED89-4A53-937F-11C1FCA1EDAA}"/>
    <cellStyle name="Output 4 2 4 2 4 2" xfId="40874" xr:uid="{B1624C2D-5457-4FF0-9485-36151B10C88A}"/>
    <cellStyle name="Output 4 2 4 2 4 2 2" xfId="40875" xr:uid="{D3D04AD1-C666-426F-B1D5-B62E2404F2F8}"/>
    <cellStyle name="Output 4 2 4 2 4 3" xfId="40876" xr:uid="{CE613157-12E0-4847-A313-221C2F077DC2}"/>
    <cellStyle name="Output 4 2 4 2 5" xfId="40877" xr:uid="{476AA64F-BB54-45D1-A84B-5AE2058DD71F}"/>
    <cellStyle name="Output 4 2 4 2 5 2" xfId="40878" xr:uid="{2752E2B0-F3B7-4ADE-870E-DA516D53A3E2}"/>
    <cellStyle name="Output 4 2 4 2 5 2 2" xfId="40879" xr:uid="{B282078B-6217-4FF9-99BC-4708E1B1EFA5}"/>
    <cellStyle name="Output 4 2 4 2 5 3" xfId="40880" xr:uid="{F6176050-DEDF-4220-B4B2-9391631EC1EE}"/>
    <cellStyle name="Output 4 2 4 2 6" xfId="40881" xr:uid="{F64B4CD5-31A6-47AC-81C4-B0C1FBAB198D}"/>
    <cellStyle name="Output 4 2 4 2 6 2" xfId="40882" xr:uid="{61D341BA-E922-4442-B3F1-02838B063BD3}"/>
    <cellStyle name="Output 4 2 4 2 6 2 2" xfId="40883" xr:uid="{36EB5558-11FA-4F82-AD9D-D65E3643238D}"/>
    <cellStyle name="Output 4 2 4 2 6 3" xfId="40884" xr:uid="{A8066843-94CD-4A50-BC11-B031FDCAC181}"/>
    <cellStyle name="Output 4 2 4 2 7" xfId="40885" xr:uid="{CC716C0A-428C-462E-9911-11BA1D59B6C6}"/>
    <cellStyle name="Output 4 2 4 2 7 2" xfId="40886" xr:uid="{28FA6557-4095-44A5-80E6-9C6B139E59F5}"/>
    <cellStyle name="Output 4 2 4 2 7 2 2" xfId="40887" xr:uid="{9017FB36-93F3-420F-8CDA-9B15664DBEE3}"/>
    <cellStyle name="Output 4 2 4 2 7 3" xfId="40888" xr:uid="{5A6CCE47-5D3D-4BFC-AF0D-D9E5AB0BDFEF}"/>
    <cellStyle name="Output 4 2 4 2 8" xfId="40889" xr:uid="{899FD19C-7E59-4A1E-98EB-EFC29196BBAE}"/>
    <cellStyle name="Output 4 2 4 2 8 2" xfId="40890" xr:uid="{591A4B23-7EE7-4EC3-AF53-2A7E5D7ACE10}"/>
    <cellStyle name="Output 4 2 4 2 8 2 2" xfId="40891" xr:uid="{E1AE792E-0A82-4672-B86A-EB4BF8E981DC}"/>
    <cellStyle name="Output 4 2 4 2 8 3" xfId="40892" xr:uid="{3DAF0DEF-CCB1-49AE-95D7-3604DA37374C}"/>
    <cellStyle name="Output 4 2 4 2 9" xfId="40893" xr:uid="{1CD17FDB-5C2C-4F5F-B9FC-F44E40D99E5E}"/>
    <cellStyle name="Output 4 2 4 2 9 2" xfId="40894" xr:uid="{7330BFE2-FEA2-4956-A273-C65E267D08B0}"/>
    <cellStyle name="Output 4 2 4 2 9 2 2" xfId="40895" xr:uid="{0FFC4B30-64C0-44A8-903B-60C91469538D}"/>
    <cellStyle name="Output 4 2 4 2 9 3" xfId="40896" xr:uid="{67081021-2C0D-43E2-A000-F9E22273BA8D}"/>
    <cellStyle name="Output 4 2 4 20" xfId="40897" xr:uid="{BEAEB40D-874B-48D4-A72D-8FB865BB2EF1}"/>
    <cellStyle name="Output 4 2 4 20 2" xfId="40898" xr:uid="{B7632121-A4B3-4676-97F8-C92A4D43D467}"/>
    <cellStyle name="Output 4 2 4 20 2 2" xfId="40899" xr:uid="{AF3D14B1-C0EF-4FA3-8020-CFB4F347E687}"/>
    <cellStyle name="Output 4 2 4 20 3" xfId="40900" xr:uid="{E9545AEB-E064-4E34-96CE-50DD76A9AC9F}"/>
    <cellStyle name="Output 4 2 4 21" xfId="40901" xr:uid="{9F9AAE78-CC2B-4512-8F8C-B2B8BB4D4CD1}"/>
    <cellStyle name="Output 4 2 4 21 2" xfId="40902" xr:uid="{53C2900F-2FE7-4A66-A1B8-D51FA3447639}"/>
    <cellStyle name="Output 4 2 4 21 2 2" xfId="40903" xr:uid="{69AA6B51-25A9-49F6-93B3-15046FE0ACC8}"/>
    <cellStyle name="Output 4 2 4 21 3" xfId="40904" xr:uid="{8814F35B-8D86-453E-A315-0F19A4FD5AF7}"/>
    <cellStyle name="Output 4 2 4 22" xfId="40905" xr:uid="{07ABA58B-E72C-431F-9B12-FEDAD0F7E46D}"/>
    <cellStyle name="Output 4 2 4 22 2" xfId="40906" xr:uid="{63F140D1-5DC1-47D3-B346-0AAE452520F4}"/>
    <cellStyle name="Output 4 2 4 23" xfId="40907" xr:uid="{9D4D92B1-1240-45E9-8DF5-C50F7DD63988}"/>
    <cellStyle name="Output 4 2 4 24" xfId="40908" xr:uid="{7F058439-D317-434F-B1F2-750FAD97E0D5}"/>
    <cellStyle name="Output 4 2 4 3" xfId="40909" xr:uid="{04296696-415A-4518-BC57-3BB4A295D39A}"/>
    <cellStyle name="Output 4 2 4 3 2" xfId="40910" xr:uid="{85FED49A-3464-4C87-B3B9-BC55A06918BF}"/>
    <cellStyle name="Output 4 2 4 3 2 2" xfId="40911" xr:uid="{2B338BC3-62E2-4CDC-9856-53F8FADB9DBE}"/>
    <cellStyle name="Output 4 2 4 3 3" xfId="40912" xr:uid="{707A2678-5DF3-4E68-88B4-9A5CC5918ABB}"/>
    <cellStyle name="Output 4 2 4 3 4" xfId="40913" xr:uid="{2F09F9A3-7B55-403E-B87C-240BA9E965F6}"/>
    <cellStyle name="Output 4 2 4 4" xfId="40914" xr:uid="{E8FC84C2-0BDA-4833-ABAD-7E274F5FDB97}"/>
    <cellStyle name="Output 4 2 4 4 2" xfId="40915" xr:uid="{27D37A4D-CB71-4B0B-A14A-86EC4D677DA0}"/>
    <cellStyle name="Output 4 2 4 4 2 2" xfId="40916" xr:uid="{ED8A95D4-BCB3-47A2-8407-B3980B65D613}"/>
    <cellStyle name="Output 4 2 4 4 3" xfId="40917" xr:uid="{0546BB8A-03A1-4398-BB94-BBD8F593CE04}"/>
    <cellStyle name="Output 4 2 4 4 4" xfId="40918" xr:uid="{CB40E330-38DD-4AC0-8ECF-A0F6E747523C}"/>
    <cellStyle name="Output 4 2 4 5" xfId="40919" xr:uid="{15771157-00C6-4B22-9262-E4D413177084}"/>
    <cellStyle name="Output 4 2 4 5 2" xfId="40920" xr:uid="{C2EFBE2F-7D1C-4CDC-B926-ABD5CAF88634}"/>
    <cellStyle name="Output 4 2 4 5 2 2" xfId="40921" xr:uid="{5BEE98AD-A2DA-4BCB-AEDC-D7B30DF8E32C}"/>
    <cellStyle name="Output 4 2 4 5 3" xfId="40922" xr:uid="{EA524131-7236-4ED6-816F-DB9880ED0533}"/>
    <cellStyle name="Output 4 2 4 6" xfId="40923" xr:uid="{B5AF79A6-F65D-4A3C-8AA1-E03A0DF1B45D}"/>
    <cellStyle name="Output 4 2 4 6 2" xfId="40924" xr:uid="{05DE7DC4-ACF4-4CAB-AD22-FC5338B12D1F}"/>
    <cellStyle name="Output 4 2 4 6 2 2" xfId="40925" xr:uid="{842F3528-8C77-4429-B234-DCDDB3D94818}"/>
    <cellStyle name="Output 4 2 4 6 3" xfId="40926" xr:uid="{0269B892-44DB-44B0-B7A7-DBD8E3C43668}"/>
    <cellStyle name="Output 4 2 4 7" xfId="40927" xr:uid="{D2A96849-311D-4CE8-B162-D7D87E120BA8}"/>
    <cellStyle name="Output 4 2 4 7 2" xfId="40928" xr:uid="{58F021D7-88E9-4F22-B55E-281EAE23D6C0}"/>
    <cellStyle name="Output 4 2 4 7 2 2" xfId="40929" xr:uid="{5AE55286-DC22-44F8-9147-46B78D41260D}"/>
    <cellStyle name="Output 4 2 4 7 3" xfId="40930" xr:uid="{22685800-DA8A-4B7D-BCF8-01B5D92D6E1E}"/>
    <cellStyle name="Output 4 2 4 8" xfId="40931" xr:uid="{9C8D11B1-E18B-4811-B72C-D781BF3F5986}"/>
    <cellStyle name="Output 4 2 4 8 2" xfId="40932" xr:uid="{57A01810-95C9-456D-A31C-F95C7ED4AAFB}"/>
    <cellStyle name="Output 4 2 4 8 2 2" xfId="40933" xr:uid="{8B81B866-44B9-4CB9-B78E-E595937CA104}"/>
    <cellStyle name="Output 4 2 4 8 3" xfId="40934" xr:uid="{5331BDB0-3442-49E0-AF66-BB51CA3DFA15}"/>
    <cellStyle name="Output 4 2 4 9" xfId="40935" xr:uid="{086CC7A0-9CC1-4FB8-A680-59AC77476CD7}"/>
    <cellStyle name="Output 4 2 4 9 2" xfId="40936" xr:uid="{4A33E82B-5D72-4711-9AE0-5C05FFC6B3FA}"/>
    <cellStyle name="Output 4 2 4 9 2 2" xfId="40937" xr:uid="{1805F38F-6205-48DB-A3E5-34DC39CB5770}"/>
    <cellStyle name="Output 4 2 4 9 3" xfId="40938" xr:uid="{95FCAA08-C859-41CF-90B8-92CEB72F218C}"/>
    <cellStyle name="Output 4 2 5" xfId="40939" xr:uid="{66E76EE2-4795-4DAD-AF45-BA7A7DE0EE9A}"/>
    <cellStyle name="Output 4 2 5 10" xfId="40940" xr:uid="{3686213A-1184-4A1B-BAE1-8C7883358CE9}"/>
    <cellStyle name="Output 4 2 5 10 2" xfId="40941" xr:uid="{7AAC48C9-06A7-4371-9BF0-98E0BF2A04E0}"/>
    <cellStyle name="Output 4 2 5 10 2 2" xfId="40942" xr:uid="{0ADC223E-E6FF-4176-B5CE-3714A0EDAFA0}"/>
    <cellStyle name="Output 4 2 5 10 3" xfId="40943" xr:uid="{4EB0F99A-4EC7-4593-BF3F-C153A2898724}"/>
    <cellStyle name="Output 4 2 5 11" xfId="40944" xr:uid="{B39949C0-6B5A-4E63-8888-661DEC27C88C}"/>
    <cellStyle name="Output 4 2 5 11 2" xfId="40945" xr:uid="{17FF566B-A174-4614-82A0-3B69C7B69BBB}"/>
    <cellStyle name="Output 4 2 5 11 2 2" xfId="40946" xr:uid="{289E3098-7922-4534-88A1-EA7EB71E6C3A}"/>
    <cellStyle name="Output 4 2 5 11 3" xfId="40947" xr:uid="{9D2405D2-9729-415C-B99C-42FB4A5910E7}"/>
    <cellStyle name="Output 4 2 5 12" xfId="40948" xr:uid="{A1E25787-4059-452B-A9B9-86FB0B79F305}"/>
    <cellStyle name="Output 4 2 5 12 2" xfId="40949" xr:uid="{4CE15114-2C1D-48B2-8488-1A2A1A4768FE}"/>
    <cellStyle name="Output 4 2 5 12 2 2" xfId="40950" xr:uid="{2C415E31-FEF9-4F5B-B196-3B62651DB5E1}"/>
    <cellStyle name="Output 4 2 5 12 3" xfId="40951" xr:uid="{564318E0-7837-4A3B-B461-4EF13BEA355F}"/>
    <cellStyle name="Output 4 2 5 13" xfId="40952" xr:uid="{8602E4B3-C878-409B-A250-6C0AED11D44F}"/>
    <cellStyle name="Output 4 2 5 13 2" xfId="40953" xr:uid="{3573362F-D885-4E75-BADA-164330D96493}"/>
    <cellStyle name="Output 4 2 5 13 2 2" xfId="40954" xr:uid="{38A426DA-0AD8-41AD-AFCB-4E3DE88CE74A}"/>
    <cellStyle name="Output 4 2 5 13 3" xfId="40955" xr:uid="{C3204775-326C-46EF-B438-5D4EB9A5CB39}"/>
    <cellStyle name="Output 4 2 5 14" xfId="40956" xr:uid="{C84629D4-C849-45DB-8E85-481507E6B4D3}"/>
    <cellStyle name="Output 4 2 5 14 2" xfId="40957" xr:uid="{BBF53776-1D41-4173-AB85-8F767227ABA6}"/>
    <cellStyle name="Output 4 2 5 14 2 2" xfId="40958" xr:uid="{0F646AAF-EE9E-4187-99B5-51428FA2A1B9}"/>
    <cellStyle name="Output 4 2 5 14 3" xfId="40959" xr:uid="{E592094B-4EA0-46BA-8BBC-C46B4F17E2AC}"/>
    <cellStyle name="Output 4 2 5 15" xfId="40960" xr:uid="{F2374FC7-CBEB-4334-B93D-EFB38FC6EAC4}"/>
    <cellStyle name="Output 4 2 5 15 2" xfId="40961" xr:uid="{2F5A992C-4F84-45AC-A909-B170D5B1380B}"/>
    <cellStyle name="Output 4 2 5 15 2 2" xfId="40962" xr:uid="{0D5B4814-4488-4398-86CD-39219F27CD2B}"/>
    <cellStyle name="Output 4 2 5 15 3" xfId="40963" xr:uid="{F4723832-5563-4489-A18E-EB4DB0ADBEA5}"/>
    <cellStyle name="Output 4 2 5 16" xfId="40964" xr:uid="{211EC794-9F6B-4202-B81F-04D56F251FC8}"/>
    <cellStyle name="Output 4 2 5 16 2" xfId="40965" xr:uid="{7E895EF0-F8F5-4ED6-A5AE-C4A92F7FF610}"/>
    <cellStyle name="Output 4 2 5 16 2 2" xfId="40966" xr:uid="{49AF2B58-2BA5-4623-9C7C-19FC1B8DA86A}"/>
    <cellStyle name="Output 4 2 5 16 3" xfId="40967" xr:uid="{9A61DF57-9D01-4469-9041-4D450A89EE20}"/>
    <cellStyle name="Output 4 2 5 17" xfId="40968" xr:uid="{F79E1F38-CF42-4462-9995-6E1C045B7F14}"/>
    <cellStyle name="Output 4 2 5 17 2" xfId="40969" xr:uid="{726EC109-571C-425C-A835-219010DDAD71}"/>
    <cellStyle name="Output 4 2 5 17 2 2" xfId="40970" xr:uid="{426526EE-1B65-4CD4-AFE5-03DF907EAD5E}"/>
    <cellStyle name="Output 4 2 5 17 3" xfId="40971" xr:uid="{C81EFDF8-F245-44E2-B2B6-7C4729FD07F6}"/>
    <cellStyle name="Output 4 2 5 18" xfId="40972" xr:uid="{44BEB157-B364-4DF4-81A0-5977EE57B3E8}"/>
    <cellStyle name="Output 4 2 5 18 2" xfId="40973" xr:uid="{7AF4B162-3B51-48D6-B1E7-DA12E1CA2FA4}"/>
    <cellStyle name="Output 4 2 5 18 2 2" xfId="40974" xr:uid="{056649A3-C2C3-4F56-B155-A9FD9B4B9FE8}"/>
    <cellStyle name="Output 4 2 5 18 3" xfId="40975" xr:uid="{73F17BDD-2B92-47B5-9E71-E309A85278DB}"/>
    <cellStyle name="Output 4 2 5 19" xfId="40976" xr:uid="{54BDF4F0-50F5-4480-AB43-243DCC1D0542}"/>
    <cellStyle name="Output 4 2 5 19 2" xfId="40977" xr:uid="{795652A3-092F-40B0-9A74-79721EE372E4}"/>
    <cellStyle name="Output 4 2 5 19 2 2" xfId="40978" xr:uid="{01874584-5247-47C9-9981-EBE96FCEB7D6}"/>
    <cellStyle name="Output 4 2 5 19 3" xfId="40979" xr:uid="{68C0B5AC-0AA1-4503-9112-1EF73C2E7F33}"/>
    <cellStyle name="Output 4 2 5 2" xfId="40980" xr:uid="{695F6AEF-90DB-4FD6-9D80-A4D68ACE778E}"/>
    <cellStyle name="Output 4 2 5 2 2" xfId="40981" xr:uid="{0378980E-47C1-40DA-81C0-CB62D590EE64}"/>
    <cellStyle name="Output 4 2 5 2 2 2" xfId="40982" xr:uid="{7513BD59-0164-4294-8E9E-EBB155CCB53A}"/>
    <cellStyle name="Output 4 2 5 2 3" xfId="40983" xr:uid="{1A0CC780-AF57-4486-A1F4-FF810BDB6C08}"/>
    <cellStyle name="Output 4 2 5 2 4" xfId="40984" xr:uid="{33523BCA-365B-4C79-BF67-1AB5B8CF9FD8}"/>
    <cellStyle name="Output 4 2 5 20" xfId="40985" xr:uid="{E955A547-34D3-4103-B806-9615D4DE0CC5}"/>
    <cellStyle name="Output 4 2 5 20 2" xfId="40986" xr:uid="{668AEA0B-1AE0-41E9-8CE0-93B45C67C99D}"/>
    <cellStyle name="Output 4 2 5 20 2 2" xfId="40987" xr:uid="{CABDA2DC-9A02-412B-9518-EE721D253F92}"/>
    <cellStyle name="Output 4 2 5 20 3" xfId="40988" xr:uid="{5A84F1F7-AF80-40BD-B6F6-7191AB1F5304}"/>
    <cellStyle name="Output 4 2 5 21" xfId="40989" xr:uid="{D049511E-4976-434B-9A12-7CAAD875F335}"/>
    <cellStyle name="Output 4 2 5 21 2" xfId="40990" xr:uid="{3D326C31-411B-4AB5-922D-2248D3F17A22}"/>
    <cellStyle name="Output 4 2 5 22" xfId="40991" xr:uid="{2B677A07-FB51-4366-AC41-37651E4BEC25}"/>
    <cellStyle name="Output 4 2 5 23" xfId="40992" xr:uid="{8E92C852-0D28-465C-9812-148E010C31E2}"/>
    <cellStyle name="Output 4 2 5 3" xfId="40993" xr:uid="{F11E49DE-9731-480F-B6CC-CE8C2D84002A}"/>
    <cellStyle name="Output 4 2 5 3 2" xfId="40994" xr:uid="{2F2D3667-2ACC-4755-9E72-15D0A71CFB22}"/>
    <cellStyle name="Output 4 2 5 3 2 2" xfId="40995" xr:uid="{606F0F66-5FBB-4DFD-8ED4-84EB9559AF7A}"/>
    <cellStyle name="Output 4 2 5 3 3" xfId="40996" xr:uid="{6E6D116B-9F64-4953-9780-B81999B68768}"/>
    <cellStyle name="Output 4 2 5 4" xfId="40997" xr:uid="{DD21D567-FD0C-4677-B17A-CD848405AC93}"/>
    <cellStyle name="Output 4 2 5 4 2" xfId="40998" xr:uid="{662AFCF1-A6F4-4DEE-832E-BFE99341E0FA}"/>
    <cellStyle name="Output 4 2 5 4 2 2" xfId="40999" xr:uid="{4FFA7268-BCC8-4E39-AAC6-9C12602C172E}"/>
    <cellStyle name="Output 4 2 5 4 3" xfId="41000" xr:uid="{E7298EBD-F2AA-457E-9BE0-B7E1B9B1F6C0}"/>
    <cellStyle name="Output 4 2 5 5" xfId="41001" xr:uid="{BEF5E8CC-3159-4D45-B9A1-FE00B16EFC11}"/>
    <cellStyle name="Output 4 2 5 5 2" xfId="41002" xr:uid="{E8AF07C8-1696-45F0-A10C-F6A73088F3CD}"/>
    <cellStyle name="Output 4 2 5 5 2 2" xfId="41003" xr:uid="{23359792-5559-45D0-9BDA-410C37140C3B}"/>
    <cellStyle name="Output 4 2 5 5 3" xfId="41004" xr:uid="{4F30B6E0-5A93-49C2-8EE6-1FAC1DA096AB}"/>
    <cellStyle name="Output 4 2 5 6" xfId="41005" xr:uid="{F8987E61-6E61-40B6-B9A1-DBB3B2221481}"/>
    <cellStyle name="Output 4 2 5 6 2" xfId="41006" xr:uid="{4D089194-88DF-4EF1-ABEE-8C526642953B}"/>
    <cellStyle name="Output 4 2 5 6 2 2" xfId="41007" xr:uid="{C4A266E6-85E3-467E-A3BE-B8F59494500D}"/>
    <cellStyle name="Output 4 2 5 6 3" xfId="41008" xr:uid="{95076C04-5129-45D3-A8B4-5D598AEEEF75}"/>
    <cellStyle name="Output 4 2 5 7" xfId="41009" xr:uid="{1ABCCE1A-EC39-4BD0-8503-6385867BF976}"/>
    <cellStyle name="Output 4 2 5 7 2" xfId="41010" xr:uid="{4B4052C6-DBC8-4046-8BE7-5E17A78BD99C}"/>
    <cellStyle name="Output 4 2 5 7 2 2" xfId="41011" xr:uid="{A07EB868-AA5F-4761-A9EA-4D4B26B30093}"/>
    <cellStyle name="Output 4 2 5 7 3" xfId="41012" xr:uid="{B7DDE8D7-F398-411F-AEEF-EA141D1CF4D5}"/>
    <cellStyle name="Output 4 2 5 8" xfId="41013" xr:uid="{5315F694-1316-488E-821C-258B7DEB1AE1}"/>
    <cellStyle name="Output 4 2 5 8 2" xfId="41014" xr:uid="{F4122619-7487-4540-94A3-D79F2A584642}"/>
    <cellStyle name="Output 4 2 5 8 2 2" xfId="41015" xr:uid="{ADB5AC06-330C-47E4-9691-53C3397FACE7}"/>
    <cellStyle name="Output 4 2 5 8 3" xfId="41016" xr:uid="{3FA91F9C-0F6A-422F-BCD8-195EC29052CB}"/>
    <cellStyle name="Output 4 2 5 9" xfId="41017" xr:uid="{74EB7A4B-870D-465F-8129-28E06C927994}"/>
    <cellStyle name="Output 4 2 5 9 2" xfId="41018" xr:uid="{CD2A8FD5-A466-4B1F-8E34-2216370213AD}"/>
    <cellStyle name="Output 4 2 5 9 2 2" xfId="41019" xr:uid="{3F1F2F7F-3294-4B6B-87EB-B468D9EFF56D}"/>
    <cellStyle name="Output 4 2 5 9 3" xfId="41020" xr:uid="{205E1FAD-EEB1-49FD-BC75-2F15B3841AC5}"/>
    <cellStyle name="Output 4 2 6" xfId="41021" xr:uid="{938329D2-8AFD-401E-BC4E-1DBE20057184}"/>
    <cellStyle name="Output 4 2 6 2" xfId="41022" xr:uid="{2FA83AA7-0A3A-4674-A902-54C5EF652E39}"/>
    <cellStyle name="Output 4 2 6 2 2" xfId="41023" xr:uid="{50265746-4518-436B-AF87-1758D7359CC6}"/>
    <cellStyle name="Output 4 2 6 3" xfId="41024" xr:uid="{A8E96100-96B8-4802-B791-A9963D19E603}"/>
    <cellStyle name="Output 4 2 6 4" xfId="41025" xr:uid="{26E83A16-4510-4310-8938-A1CC0CFA00F0}"/>
    <cellStyle name="Output 4 2 7" xfId="41026" xr:uid="{C6773D9E-F770-446D-8628-958778B3A3C3}"/>
    <cellStyle name="Output 4 2 7 2" xfId="41027" xr:uid="{9D43F75D-0520-4DD5-82D0-5C07100563DF}"/>
    <cellStyle name="Output 4 2 7 2 2" xfId="41028" xr:uid="{8DE2CB70-8095-4B4E-A1F9-2634D361995D}"/>
    <cellStyle name="Output 4 2 7 3" xfId="41029" xr:uid="{36552B4A-5E2C-4559-B7F7-C3B3806845CA}"/>
    <cellStyle name="Output 4 2 8" xfId="41030" xr:uid="{249EEB5C-0071-43D4-A390-264BFD338FE1}"/>
    <cellStyle name="Output 4 2 8 2" xfId="41031" xr:uid="{39F3E72D-CE0B-4583-A140-6BEB4F25C2FE}"/>
    <cellStyle name="Output 4 2 8 2 2" xfId="41032" xr:uid="{1BC01B2C-37B8-4C96-90E5-7FB19EF383C4}"/>
    <cellStyle name="Output 4 2 8 3" xfId="41033" xr:uid="{87C2876F-DAB6-4804-A85B-D3CA0C376F20}"/>
    <cellStyle name="Output 4 2 9" xfId="41034" xr:uid="{C3F2B0BD-723F-445E-9213-2896F488DC8C}"/>
    <cellStyle name="Output 4 2 9 2" xfId="41035" xr:uid="{8C678903-5D67-47EE-B80D-2ADC10D9A4B9}"/>
    <cellStyle name="Output 4 2 9 2 2" xfId="41036" xr:uid="{F1539CB7-2A15-49EB-A033-AF4EE7726420}"/>
    <cellStyle name="Output 4 2 9 3" xfId="41037" xr:uid="{04ED9F15-43CA-4455-94EA-981E6EF00A1D}"/>
    <cellStyle name="Output 4 20" xfId="41038" xr:uid="{BA162B98-D207-453D-AC4C-60A7E4A53B2A}"/>
    <cellStyle name="Output 4 20 2" xfId="41039" xr:uid="{92720568-3DBA-4103-AAAB-20C4D4FC3F5C}"/>
    <cellStyle name="Output 4 20 2 2" xfId="41040" xr:uid="{0F9D23AF-A354-4CEF-BFF2-432E3BEEFB74}"/>
    <cellStyle name="Output 4 20 3" xfId="41041" xr:uid="{697D8283-AD1B-4BC2-A26C-2981EDF393FA}"/>
    <cellStyle name="Output 4 21" xfId="41042" xr:uid="{F97C8157-5280-4C7C-A47D-875978075B09}"/>
    <cellStyle name="Output 4 21 2" xfId="41043" xr:uid="{9F8BC3C6-8480-4EBD-BB13-E0555C7E3FDC}"/>
    <cellStyle name="Output 4 21 2 2" xfId="41044" xr:uid="{36F9A9BD-33FD-43A1-A85D-BED0B48FBFE0}"/>
    <cellStyle name="Output 4 21 3" xfId="41045" xr:uid="{A519AC81-4E90-4C28-A92C-356B9A0E3AD4}"/>
    <cellStyle name="Output 4 22" xfId="41046" xr:uid="{930E9DB0-9CD9-4AE1-B618-FDEC6971952B}"/>
    <cellStyle name="Output 4 22 2" xfId="41047" xr:uid="{036CCFE2-C995-42AC-8DC7-3CCD5D4D8D8D}"/>
    <cellStyle name="Output 4 23" xfId="41048" xr:uid="{FC362EFA-70FA-41F7-97E4-F6CF07AC55D1}"/>
    <cellStyle name="Output 4 24" xfId="41049" xr:uid="{A052EEB1-6259-460D-89A3-A5F2F73F8079}"/>
    <cellStyle name="Output 4 25" xfId="41050" xr:uid="{0D623596-6AA2-407C-A474-F592465534BB}"/>
    <cellStyle name="Output 4 26" xfId="41051" xr:uid="{661F828B-3E36-4373-AA16-6D1C7B0054E9}"/>
    <cellStyle name="Output 4 27" xfId="41052" xr:uid="{9D93C73E-A0CF-4D38-830C-AE6DC47FC680}"/>
    <cellStyle name="Output 4 3" xfId="41053" xr:uid="{674B5552-03A5-43BD-84D0-928250F0BBD7}"/>
    <cellStyle name="Output 4 3 10" xfId="41054" xr:uid="{3F1BD5C5-4C84-4034-BA60-9B842729433A}"/>
    <cellStyle name="Output 4 3 10 2" xfId="41055" xr:uid="{8923B37F-22AF-4314-8BF1-F8E7478D1429}"/>
    <cellStyle name="Output 4 3 10 2 2" xfId="41056" xr:uid="{90682FD4-AF0F-4111-A3E7-9731575E9677}"/>
    <cellStyle name="Output 4 3 10 3" xfId="41057" xr:uid="{BEDD9081-8CE7-4ABC-8A12-8F4A7FFF1A1A}"/>
    <cellStyle name="Output 4 3 11" xfId="41058" xr:uid="{E7EB1A96-64BF-45B2-A749-FBEBE0DA67B9}"/>
    <cellStyle name="Output 4 3 11 2" xfId="41059" xr:uid="{8E7EEDBF-4348-4E4D-8307-26A1CAFAC877}"/>
    <cellStyle name="Output 4 3 11 2 2" xfId="41060" xr:uid="{2F97FD98-8A82-431E-B9E9-D180897D37F2}"/>
    <cellStyle name="Output 4 3 11 3" xfId="41061" xr:uid="{4E979611-4160-47F1-9853-2324D90D409E}"/>
    <cellStyle name="Output 4 3 12" xfId="41062" xr:uid="{91669B47-0594-4BF2-BBE3-4B8C9D807ED0}"/>
    <cellStyle name="Output 4 3 12 2" xfId="41063" xr:uid="{CD304D30-1A3D-4FD4-8390-79741986AD76}"/>
    <cellStyle name="Output 4 3 12 2 2" xfId="41064" xr:uid="{9E6C07B2-09D1-4B27-8E5F-DE12F0363DA5}"/>
    <cellStyle name="Output 4 3 12 3" xfId="41065" xr:uid="{81C7B213-7057-45B5-8AA1-D5A853C3C328}"/>
    <cellStyle name="Output 4 3 13" xfId="41066" xr:uid="{DF110AB9-F4BA-4BF9-955D-8FE5A9183C34}"/>
    <cellStyle name="Output 4 3 13 2" xfId="41067" xr:uid="{C1ED88A0-ACA0-41F4-8BFE-AA311ACA43DF}"/>
    <cellStyle name="Output 4 3 13 2 2" xfId="41068" xr:uid="{251A44FF-8D9E-408E-858B-E463A591B52D}"/>
    <cellStyle name="Output 4 3 13 3" xfId="41069" xr:uid="{EE237EAF-84D1-4F09-9F33-D6AA3741AB92}"/>
    <cellStyle name="Output 4 3 14" xfId="41070" xr:uid="{7E7696AA-BD03-459D-A2C3-0DBCAAE9F2A9}"/>
    <cellStyle name="Output 4 3 14 2" xfId="41071" xr:uid="{E3AB80E4-0063-4A51-BA9B-32F4E4136960}"/>
    <cellStyle name="Output 4 3 14 2 2" xfId="41072" xr:uid="{42412949-8EC2-422B-AB2F-3A8425C2E5A9}"/>
    <cellStyle name="Output 4 3 14 3" xfId="41073" xr:uid="{8497594C-9475-4DF5-BD69-7307A907EB44}"/>
    <cellStyle name="Output 4 3 15" xfId="41074" xr:uid="{CDD8CBD8-DFEC-4A90-94F2-879CC8C466A3}"/>
    <cellStyle name="Output 4 3 15 2" xfId="41075" xr:uid="{C928F791-A0E1-4AEC-B8CB-DE2195394DB8}"/>
    <cellStyle name="Output 4 3 15 2 2" xfId="41076" xr:uid="{EA034542-6464-4B6C-A8E3-497FA15EB5A4}"/>
    <cellStyle name="Output 4 3 15 3" xfId="41077" xr:uid="{354CCCA6-9024-4C30-9C51-7D3128D0F4D2}"/>
    <cellStyle name="Output 4 3 16" xfId="41078" xr:uid="{33D986E1-182A-490D-9B71-D1F96BAFFAC6}"/>
    <cellStyle name="Output 4 3 16 2" xfId="41079" xr:uid="{618F9E96-1CB9-433B-9D40-95A079C8E407}"/>
    <cellStyle name="Output 4 3 16 2 2" xfId="41080" xr:uid="{F5C440AF-8A85-4526-A91E-A21C7404A7D1}"/>
    <cellStyle name="Output 4 3 16 3" xfId="41081" xr:uid="{503BE31A-3161-4C56-BE8F-BACC4EC7AEFE}"/>
    <cellStyle name="Output 4 3 17" xfId="41082" xr:uid="{76CE6119-1793-4FCA-8770-033939C80221}"/>
    <cellStyle name="Output 4 3 17 2" xfId="41083" xr:uid="{E2F2BCA4-046D-42B4-8316-452076D86ED8}"/>
    <cellStyle name="Output 4 3 17 2 2" xfId="41084" xr:uid="{6DDC0769-D6F0-4E33-B0D1-C3E37C8338D3}"/>
    <cellStyle name="Output 4 3 17 3" xfId="41085" xr:uid="{71251B57-7C58-4156-BE16-C370A8BAA792}"/>
    <cellStyle name="Output 4 3 18" xfId="41086" xr:uid="{D6639F23-9119-4C64-A40D-0E0EA2D7BB05}"/>
    <cellStyle name="Output 4 3 18 2" xfId="41087" xr:uid="{6B1DEB04-88A0-4F5A-AAF2-B43420F03931}"/>
    <cellStyle name="Output 4 3 19" xfId="41088" xr:uid="{2FD92A83-E67A-40B8-AF8C-E85CC2B506E1}"/>
    <cellStyle name="Output 4 3 2" xfId="41089" xr:uid="{DDF15D75-1A14-4CFE-9DBE-3873A400BFD2}"/>
    <cellStyle name="Output 4 3 2 10" xfId="41090" xr:uid="{5915255A-8F62-4A8B-83A0-31C4D54F3E29}"/>
    <cellStyle name="Output 4 3 2 10 2" xfId="41091" xr:uid="{CEA6988E-192C-4CAE-8C78-9813EC82A8C3}"/>
    <cellStyle name="Output 4 3 2 10 2 2" xfId="41092" xr:uid="{F063103E-55E3-4A41-A441-FF35025ECCB3}"/>
    <cellStyle name="Output 4 3 2 10 3" xfId="41093" xr:uid="{C994B148-488A-4B47-8915-859A88628294}"/>
    <cellStyle name="Output 4 3 2 11" xfId="41094" xr:uid="{B7C1A94B-3C46-4B30-8369-577248A12306}"/>
    <cellStyle name="Output 4 3 2 11 2" xfId="41095" xr:uid="{2F9BB214-0045-46B7-8EE7-2CF2233921B0}"/>
    <cellStyle name="Output 4 3 2 11 2 2" xfId="41096" xr:uid="{FB008D9A-A23B-43EB-B953-00C181F5E721}"/>
    <cellStyle name="Output 4 3 2 11 3" xfId="41097" xr:uid="{A341C050-0238-44E1-BE91-EABF3850BDEB}"/>
    <cellStyle name="Output 4 3 2 12" xfId="41098" xr:uid="{E36106A0-6C93-4104-B1DE-16099171FB6A}"/>
    <cellStyle name="Output 4 3 2 12 2" xfId="41099" xr:uid="{95BA9BFA-C7F8-40CD-B58E-9BED61FE2A94}"/>
    <cellStyle name="Output 4 3 2 12 2 2" xfId="41100" xr:uid="{79ACE8D4-64E5-4F6F-ABDD-FDEE846C17F8}"/>
    <cellStyle name="Output 4 3 2 12 3" xfId="41101" xr:uid="{9FC5F8B9-F5E6-4A4E-AA09-4AE2B181922E}"/>
    <cellStyle name="Output 4 3 2 13" xfId="41102" xr:uid="{03CB809A-65E2-4DB4-9736-D5590A78A670}"/>
    <cellStyle name="Output 4 3 2 13 2" xfId="41103" xr:uid="{A03A5593-1F1D-41BB-8A0C-A23542F6AE52}"/>
    <cellStyle name="Output 4 3 2 13 2 2" xfId="41104" xr:uid="{4C3AC4B5-7E4C-4754-B909-B3148A4D634A}"/>
    <cellStyle name="Output 4 3 2 13 3" xfId="41105" xr:uid="{AC05EDC5-DCA0-4ED0-805A-4769C1008972}"/>
    <cellStyle name="Output 4 3 2 14" xfId="41106" xr:uid="{58DAF123-0A8B-4E69-AD28-20CECE0A9971}"/>
    <cellStyle name="Output 4 3 2 14 2" xfId="41107" xr:uid="{B04E9916-15CA-4072-B231-9EDBAB90CCD9}"/>
    <cellStyle name="Output 4 3 2 14 2 2" xfId="41108" xr:uid="{7960D0D3-F133-43EB-996C-91A80FC62F0F}"/>
    <cellStyle name="Output 4 3 2 14 3" xfId="41109" xr:uid="{302AECAC-1AA3-4653-AEDD-55A1BCD2992C}"/>
    <cellStyle name="Output 4 3 2 15" xfId="41110" xr:uid="{0D382B17-104B-484E-ACFA-D8196713914F}"/>
    <cellStyle name="Output 4 3 2 15 2" xfId="41111" xr:uid="{FAC674C0-CC8F-4BF8-99E7-6CF99316FD56}"/>
    <cellStyle name="Output 4 3 2 15 2 2" xfId="41112" xr:uid="{279668E0-4361-4223-9CCF-2574A60F697E}"/>
    <cellStyle name="Output 4 3 2 15 3" xfId="41113" xr:uid="{110005C8-6C88-4427-AF96-EF28456CB618}"/>
    <cellStyle name="Output 4 3 2 16" xfId="41114" xr:uid="{4C4063D6-1A23-4B16-8D32-A4F233AC6758}"/>
    <cellStyle name="Output 4 3 2 16 2" xfId="41115" xr:uid="{22D4B480-B70B-46D5-85E5-D1134A6E1F45}"/>
    <cellStyle name="Output 4 3 2 16 2 2" xfId="41116" xr:uid="{C3252E5B-5D57-404B-8D98-999BBD1EF227}"/>
    <cellStyle name="Output 4 3 2 16 3" xfId="41117" xr:uid="{E1A8D3AC-B7A6-4177-B1AE-9F1D2DEEAFBF}"/>
    <cellStyle name="Output 4 3 2 17" xfId="41118" xr:uid="{80909B96-7B1F-4329-BC8B-DE5EA64E8999}"/>
    <cellStyle name="Output 4 3 2 17 2" xfId="41119" xr:uid="{024307C4-94C3-4AD8-AC52-3F4C20874D64}"/>
    <cellStyle name="Output 4 3 2 17 2 2" xfId="41120" xr:uid="{8F14E911-8BB7-434B-89BC-A8448FD763D0}"/>
    <cellStyle name="Output 4 3 2 17 3" xfId="41121" xr:uid="{29CFEFEA-83B2-427E-8AC9-34E3998BF534}"/>
    <cellStyle name="Output 4 3 2 18" xfId="41122" xr:uid="{A478896F-C758-4243-AC5A-AD03ED627B99}"/>
    <cellStyle name="Output 4 3 2 18 2" xfId="41123" xr:uid="{DE5D8D79-E530-468E-80A7-B6C2AFE876DD}"/>
    <cellStyle name="Output 4 3 2 18 2 2" xfId="41124" xr:uid="{20E2A7DD-76EF-4772-AEF6-8BEB5514A3ED}"/>
    <cellStyle name="Output 4 3 2 18 3" xfId="41125" xr:uid="{382C2E88-5BE8-4610-AE3E-4BA46BAF4881}"/>
    <cellStyle name="Output 4 3 2 19" xfId="41126" xr:uid="{D7CC342F-4099-4600-9A80-373E0ACBE6AE}"/>
    <cellStyle name="Output 4 3 2 19 2" xfId="41127" xr:uid="{530EAD6F-326D-49DC-8E86-E45AA6D3C875}"/>
    <cellStyle name="Output 4 3 2 19 2 2" xfId="41128" xr:uid="{12E9F92B-9557-4F16-847A-36BB804B5CFD}"/>
    <cellStyle name="Output 4 3 2 19 3" xfId="41129" xr:uid="{9CD84884-E642-450B-A6CC-CDD50AA80CD4}"/>
    <cellStyle name="Output 4 3 2 2" xfId="41130" xr:uid="{F9059ECB-BDF4-4CB0-8A9D-4FDC8309921C}"/>
    <cellStyle name="Output 4 3 2 2 2" xfId="41131" xr:uid="{CB13BAF8-1FD7-4B05-BF17-2C501245A835}"/>
    <cellStyle name="Output 4 3 2 2 2 2" xfId="41132" xr:uid="{DC90BCA3-04A0-489A-8E03-D44E68665EEC}"/>
    <cellStyle name="Output 4 3 2 2 2 2 2" xfId="41133" xr:uid="{654413ED-CC3C-4E5D-9CC1-7CECEEBD3D96}"/>
    <cellStyle name="Output 4 3 2 2 2 3" xfId="41134" xr:uid="{32A9029C-4D69-4C64-979A-F2C223237BAC}"/>
    <cellStyle name="Output 4 3 2 2 2 4" xfId="41135" xr:uid="{07B57457-25C7-4689-929D-AA2446A4A017}"/>
    <cellStyle name="Output 4 3 2 2 3" xfId="41136" xr:uid="{E5AA4F9F-F606-4867-A30A-7E7B00693F7B}"/>
    <cellStyle name="Output 4 3 2 2 3 2" xfId="41137" xr:uid="{B40174B4-3502-4C11-AFA3-C06F698CD542}"/>
    <cellStyle name="Output 4 3 2 2 4" xfId="41138" xr:uid="{BA8DB3C8-F37E-4D4A-8FF8-0985C9B18159}"/>
    <cellStyle name="Output 4 3 2 2 5" xfId="41139" xr:uid="{B9E73D3B-AEFB-4EF0-BA10-9ED96343761D}"/>
    <cellStyle name="Output 4 3 2 20" xfId="41140" xr:uid="{CB7FBA98-C069-4435-96D7-FC60432B840A}"/>
    <cellStyle name="Output 4 3 2 20 2" xfId="41141" xr:uid="{7E39F40D-DD7F-4672-9287-866E628EAD58}"/>
    <cellStyle name="Output 4 3 2 20 2 2" xfId="41142" xr:uid="{511F3468-1D31-40C4-8B2B-B3F5430336E8}"/>
    <cellStyle name="Output 4 3 2 20 3" xfId="41143" xr:uid="{206E071F-3D88-41E9-AD1D-D2AFA95B1A54}"/>
    <cellStyle name="Output 4 3 2 21" xfId="41144" xr:uid="{2202ABC4-828B-4C97-8F11-34B3F00010CD}"/>
    <cellStyle name="Output 4 3 2 21 2" xfId="41145" xr:uid="{696DED65-BCB3-4B07-97EE-7A54CB0D2AD2}"/>
    <cellStyle name="Output 4 3 2 22" xfId="41146" xr:uid="{F351F3D1-72A5-41AB-AB7B-BC14DB67C9BA}"/>
    <cellStyle name="Output 4 3 2 23" xfId="41147" xr:uid="{29165BA2-44A6-4B97-AFC0-FE9C9EAAC065}"/>
    <cellStyle name="Output 4 3 2 3" xfId="41148" xr:uid="{6A42D7D4-53FE-4312-BA22-3FA882E68F43}"/>
    <cellStyle name="Output 4 3 2 3 2" xfId="41149" xr:uid="{44C585C2-688B-443A-8FC0-55BA29E6011D}"/>
    <cellStyle name="Output 4 3 2 3 2 2" xfId="41150" xr:uid="{FB096C04-96E9-4821-A774-F5B9F4B6046F}"/>
    <cellStyle name="Output 4 3 2 3 2 3" xfId="41151" xr:uid="{9D5483D4-BD56-4AC8-8638-2BE33489EA85}"/>
    <cellStyle name="Output 4 3 2 3 3" xfId="41152" xr:uid="{E75571EB-1344-4C10-8781-CFCC0DC8DD24}"/>
    <cellStyle name="Output 4 3 2 3 3 2" xfId="41153" xr:uid="{F071550E-B307-4F03-9277-3259E8E6460E}"/>
    <cellStyle name="Output 4 3 2 3 4" xfId="41154" xr:uid="{D266DE5D-FB08-4043-A01E-15199D48E47D}"/>
    <cellStyle name="Output 4 3 2 4" xfId="41155" xr:uid="{AE637441-090A-49BA-A2D0-75A6875B2F20}"/>
    <cellStyle name="Output 4 3 2 4 2" xfId="41156" xr:uid="{FEAACCD4-44E9-4CAE-9B71-9864607245FC}"/>
    <cellStyle name="Output 4 3 2 4 2 2" xfId="41157" xr:uid="{A82FD153-7E5C-4E8B-AA32-1BA306E4B8D4}"/>
    <cellStyle name="Output 4 3 2 4 3" xfId="41158" xr:uid="{496CD3F5-D808-4B9F-A3FD-79B8B43EA9D7}"/>
    <cellStyle name="Output 4 3 2 4 4" xfId="41159" xr:uid="{F226A0FE-653B-4FCB-9338-9842F4EC86A7}"/>
    <cellStyle name="Output 4 3 2 5" xfId="41160" xr:uid="{52AE485F-19DA-4D3C-86BD-D8F10A02244B}"/>
    <cellStyle name="Output 4 3 2 5 2" xfId="41161" xr:uid="{52EC06AD-A916-486D-A918-5B627D507000}"/>
    <cellStyle name="Output 4 3 2 5 2 2" xfId="41162" xr:uid="{10A6A363-4776-4C09-ADE1-47C667AD9B31}"/>
    <cellStyle name="Output 4 3 2 5 3" xfId="41163" xr:uid="{C686868E-BDB7-406D-95E3-F732156E44E1}"/>
    <cellStyle name="Output 4 3 2 5 4" xfId="41164" xr:uid="{64988CEC-57E6-4A74-9D86-22385427090A}"/>
    <cellStyle name="Output 4 3 2 6" xfId="41165" xr:uid="{1E9D9B08-08AD-4DF4-AF3C-E3363B68DBDC}"/>
    <cellStyle name="Output 4 3 2 6 2" xfId="41166" xr:uid="{A4F75F24-2B48-4577-8930-62B9A26F030E}"/>
    <cellStyle name="Output 4 3 2 6 2 2" xfId="41167" xr:uid="{F4B943EA-49BA-4FD5-B418-2703B99731B5}"/>
    <cellStyle name="Output 4 3 2 6 3" xfId="41168" xr:uid="{75CBFCF8-A896-47FD-A63B-6C31F142C944}"/>
    <cellStyle name="Output 4 3 2 7" xfId="41169" xr:uid="{D26E9429-B027-47E8-A341-B9491F381213}"/>
    <cellStyle name="Output 4 3 2 7 2" xfId="41170" xr:uid="{39A3DFDB-9FAA-4E64-A9BF-5E60693F84CD}"/>
    <cellStyle name="Output 4 3 2 7 2 2" xfId="41171" xr:uid="{661D9E2B-F7F2-4715-9820-AA7C61177E68}"/>
    <cellStyle name="Output 4 3 2 7 3" xfId="41172" xr:uid="{3C9122A3-EE3E-4860-BE33-BB01F95D40BC}"/>
    <cellStyle name="Output 4 3 2 8" xfId="41173" xr:uid="{5AB48DBE-09F6-470B-B04A-36F845CA442B}"/>
    <cellStyle name="Output 4 3 2 8 2" xfId="41174" xr:uid="{C8760847-3C44-4979-AD7D-657BAFE6DE8C}"/>
    <cellStyle name="Output 4 3 2 8 2 2" xfId="41175" xr:uid="{213F0709-D38C-435C-9BE2-56DE2F8176EF}"/>
    <cellStyle name="Output 4 3 2 8 3" xfId="41176" xr:uid="{35DCC957-0F98-402D-9022-E20D8792A4D3}"/>
    <cellStyle name="Output 4 3 2 9" xfId="41177" xr:uid="{F1EE6AEC-C8DA-470F-9E16-BB684534AA46}"/>
    <cellStyle name="Output 4 3 2 9 2" xfId="41178" xr:uid="{D97BEF35-FA40-44B8-A395-B79344974762}"/>
    <cellStyle name="Output 4 3 2 9 2 2" xfId="41179" xr:uid="{6AA7C97F-1F2E-4F8C-AD20-45BC618DCB8C}"/>
    <cellStyle name="Output 4 3 2 9 3" xfId="41180" xr:uid="{C259F1BA-A5C0-486F-8A29-E7D9361400D9}"/>
    <cellStyle name="Output 4 3 20" xfId="41181" xr:uid="{15C68D70-C25F-49AB-A61C-A816A1F9F8D1}"/>
    <cellStyle name="Output 4 3 3" xfId="41182" xr:uid="{E6B950BA-3C2E-4C62-AFDA-C343F75EB042}"/>
    <cellStyle name="Output 4 3 3 2" xfId="41183" xr:uid="{E5565761-07E4-4A7E-A9DB-179F73793701}"/>
    <cellStyle name="Output 4 3 3 2 2" xfId="41184" xr:uid="{6CA6999E-DA80-487B-9CB4-862A5F09F8AD}"/>
    <cellStyle name="Output 4 3 3 2 2 2" xfId="41185" xr:uid="{9A2123CD-938A-43BF-9BC2-55573029C201}"/>
    <cellStyle name="Output 4 3 3 2 3" xfId="41186" xr:uid="{2357C9DD-55E8-427E-B919-E5CAB27DF4A7}"/>
    <cellStyle name="Output 4 3 3 2 4" xfId="41187" xr:uid="{00880B2C-A9E5-4C9C-837C-F3E35B30C681}"/>
    <cellStyle name="Output 4 3 3 3" xfId="41188" xr:uid="{B5D51747-4EDE-430A-97ED-BDB9859B6F30}"/>
    <cellStyle name="Output 4 3 3 3 2" xfId="41189" xr:uid="{DAFB7AFA-36FC-4561-81EF-F541D1D6A1FE}"/>
    <cellStyle name="Output 4 3 3 4" xfId="41190" xr:uid="{56AA4D3D-0086-411B-828B-54CDF48E97F7}"/>
    <cellStyle name="Output 4 3 3 5" xfId="41191" xr:uid="{73BBA20C-CF2F-4C42-A3E8-88CCD36AA8E0}"/>
    <cellStyle name="Output 4 3 4" xfId="41192" xr:uid="{50743000-77F1-40E2-9B91-220CB05936C9}"/>
    <cellStyle name="Output 4 3 4 2" xfId="41193" xr:uid="{2D3B06C5-2BA1-48FE-B0AE-B063AF6CD2F2}"/>
    <cellStyle name="Output 4 3 4 2 2" xfId="41194" xr:uid="{3D7FEBDA-FBA3-4657-ADEA-9646C2C66E83}"/>
    <cellStyle name="Output 4 3 4 2 3" xfId="41195" xr:uid="{D5BD556D-1725-42A2-A978-1311FAE93AD5}"/>
    <cellStyle name="Output 4 3 4 3" xfId="41196" xr:uid="{3C9C93D7-61E8-4272-B3F9-BE331C21EA98}"/>
    <cellStyle name="Output 4 3 4 3 2" xfId="41197" xr:uid="{B381288C-92F6-4F2D-AB08-9B79B9E6D521}"/>
    <cellStyle name="Output 4 3 4 4" xfId="41198" xr:uid="{C7A76F52-B909-4EEF-924C-D028344D13CD}"/>
    <cellStyle name="Output 4 3 5" xfId="41199" xr:uid="{85BB925D-9497-4D29-B74D-9668C477D273}"/>
    <cellStyle name="Output 4 3 5 2" xfId="41200" xr:uid="{1B6BC037-B8A1-451E-9B7A-6D88F717E134}"/>
    <cellStyle name="Output 4 3 5 2 2" xfId="41201" xr:uid="{68A28A4D-2135-4B34-BBDE-92A167CBDAC8}"/>
    <cellStyle name="Output 4 3 5 2 3" xfId="41202" xr:uid="{97F14944-A708-45E3-80DB-D6EAEF1AD3FF}"/>
    <cellStyle name="Output 4 3 5 3" xfId="41203" xr:uid="{903790F3-FB99-44D7-B667-3098C0047EFE}"/>
    <cellStyle name="Output 4 3 5 4" xfId="41204" xr:uid="{8A7C27CD-BEF7-4610-8369-F60233A399C2}"/>
    <cellStyle name="Output 4 3 6" xfId="41205" xr:uid="{B73A66B0-B054-49B7-BF1D-5B779D2AF051}"/>
    <cellStyle name="Output 4 3 6 2" xfId="41206" xr:uid="{E1B8FA36-3FF3-4D1F-B86B-3E8971E8C1C3}"/>
    <cellStyle name="Output 4 3 6 2 2" xfId="41207" xr:uid="{CCEBECBA-78B4-44A8-ADF5-84E34CD067A1}"/>
    <cellStyle name="Output 4 3 6 3" xfId="41208" xr:uid="{087B9EA5-ECF9-4C88-B63E-ADD63B01EC75}"/>
    <cellStyle name="Output 4 3 6 4" xfId="41209" xr:uid="{B06D0D95-6ED6-4CC8-972A-3CA1A075053E}"/>
    <cellStyle name="Output 4 3 7" xfId="41210" xr:uid="{F706DE50-269E-439D-B7B7-F7837E60FA6F}"/>
    <cellStyle name="Output 4 3 7 2" xfId="41211" xr:uid="{CE3B28EF-8A6A-4FB8-98B7-5DEA6493C2C9}"/>
    <cellStyle name="Output 4 3 7 2 2" xfId="41212" xr:uid="{0603ED6D-60B2-4312-A01A-AF10E9EC4BF2}"/>
    <cellStyle name="Output 4 3 7 3" xfId="41213" xr:uid="{36E9BAA0-D798-481E-91FA-200479E9FFDD}"/>
    <cellStyle name="Output 4 3 8" xfId="41214" xr:uid="{2F56F050-45BF-4FF3-8D3C-3860E6B762D1}"/>
    <cellStyle name="Output 4 3 8 2" xfId="41215" xr:uid="{DEF07DA9-63DA-41E2-A7C5-08BB4FB9056A}"/>
    <cellStyle name="Output 4 3 8 2 2" xfId="41216" xr:uid="{7B2AE89F-3E8B-4936-8AD0-EF37F344E150}"/>
    <cellStyle name="Output 4 3 8 3" xfId="41217" xr:uid="{B8E1190D-0A06-4B44-BAEC-B1763738E666}"/>
    <cellStyle name="Output 4 3 9" xfId="41218" xr:uid="{FC41F6E4-615A-4FAD-AD7C-0E919A3BC3E1}"/>
    <cellStyle name="Output 4 3 9 2" xfId="41219" xr:uid="{9E2CADC2-DFB7-4584-8FB0-3001F723B60E}"/>
    <cellStyle name="Output 4 3 9 2 2" xfId="41220" xr:uid="{26CD9097-6874-47D4-B8EA-983F0E7DD75B}"/>
    <cellStyle name="Output 4 3 9 3" xfId="41221" xr:uid="{2021BDAA-9564-44F7-A464-E9961E29959E}"/>
    <cellStyle name="Output 4 4" xfId="41222" xr:uid="{C1C0B87E-7994-4751-86E9-6E97CA39BB3F}"/>
    <cellStyle name="Output 4 4 10" xfId="41223" xr:uid="{D843D581-D402-4023-B844-34EE70CB7978}"/>
    <cellStyle name="Output 4 4 10 2" xfId="41224" xr:uid="{B5871721-C056-4EE4-90B3-FF0408086C88}"/>
    <cellStyle name="Output 4 4 10 2 2" xfId="41225" xr:uid="{CF8D57E8-DB9D-4D20-8418-9774DCF493D0}"/>
    <cellStyle name="Output 4 4 10 3" xfId="41226" xr:uid="{B405123A-DACD-4931-83F2-1992BC925E3B}"/>
    <cellStyle name="Output 4 4 11" xfId="41227" xr:uid="{F2B9B125-4C59-48F4-8187-103AC0CBCE26}"/>
    <cellStyle name="Output 4 4 11 2" xfId="41228" xr:uid="{7A53CDEA-3846-4841-A5A1-CF888AD855B4}"/>
    <cellStyle name="Output 4 4 11 2 2" xfId="41229" xr:uid="{A430E301-6286-49D6-B47F-C03E8057460C}"/>
    <cellStyle name="Output 4 4 11 3" xfId="41230" xr:uid="{ADB657C7-9872-4525-8E09-5A7091AB69AF}"/>
    <cellStyle name="Output 4 4 12" xfId="41231" xr:uid="{DAE2210C-896D-4B8A-BD0A-B15EBBC1C09F}"/>
    <cellStyle name="Output 4 4 12 2" xfId="41232" xr:uid="{B5A58C89-09F3-4E1C-8DB4-3C4F9BDC4DA1}"/>
    <cellStyle name="Output 4 4 12 2 2" xfId="41233" xr:uid="{56F272D7-032E-49BD-903C-197E791ACC79}"/>
    <cellStyle name="Output 4 4 12 3" xfId="41234" xr:uid="{EB873EE6-2617-48CF-B7C2-9D9FF3609CD4}"/>
    <cellStyle name="Output 4 4 13" xfId="41235" xr:uid="{3430AD7E-9ECE-44B9-ABA0-9F475D8F755E}"/>
    <cellStyle name="Output 4 4 13 2" xfId="41236" xr:uid="{E4041E33-5DF2-4054-8651-2819D6038525}"/>
    <cellStyle name="Output 4 4 13 2 2" xfId="41237" xr:uid="{55B846EC-05BC-41AD-8C76-BC33EB52F8A9}"/>
    <cellStyle name="Output 4 4 13 3" xfId="41238" xr:uid="{E4358CF7-540F-496A-961A-339690137129}"/>
    <cellStyle name="Output 4 4 14" xfId="41239" xr:uid="{523245DC-48F6-4ACB-9D3C-D2C44ED72714}"/>
    <cellStyle name="Output 4 4 14 2" xfId="41240" xr:uid="{5E96B5B4-0DD1-4CC1-8EE0-73F9029A5235}"/>
    <cellStyle name="Output 4 4 14 2 2" xfId="41241" xr:uid="{DCC802CB-9679-46A0-91B7-6D049AFF9717}"/>
    <cellStyle name="Output 4 4 14 3" xfId="41242" xr:uid="{09AD373D-AAC5-4936-B1C5-B3A5A83541F7}"/>
    <cellStyle name="Output 4 4 15" xfId="41243" xr:uid="{22A7D8E1-03C1-49A3-A579-CEFAB8DFB5CC}"/>
    <cellStyle name="Output 4 4 15 2" xfId="41244" xr:uid="{2325C1CC-5B4D-45B3-BD76-E5D34BD7FB44}"/>
    <cellStyle name="Output 4 4 15 2 2" xfId="41245" xr:uid="{4C5C3A83-E1BB-4D88-9CCA-89A4EE0403A4}"/>
    <cellStyle name="Output 4 4 15 3" xfId="41246" xr:uid="{9578A274-F515-49FA-BD83-5008B6CC706F}"/>
    <cellStyle name="Output 4 4 16" xfId="41247" xr:uid="{B4BB7D07-9016-492D-9C7B-6FBEEDE4D766}"/>
    <cellStyle name="Output 4 4 16 2" xfId="41248" xr:uid="{2AB5F8B6-C5AC-4092-9600-247E14FA99A6}"/>
    <cellStyle name="Output 4 4 16 2 2" xfId="41249" xr:uid="{57F44136-EA1A-46A2-957F-FFD2BAD3DA34}"/>
    <cellStyle name="Output 4 4 16 3" xfId="41250" xr:uid="{9AC1D9C2-52DE-4175-AC6B-EA80E2AE2DD2}"/>
    <cellStyle name="Output 4 4 17" xfId="41251" xr:uid="{5715FC4C-6A44-40CC-94E7-595E1A5F0C70}"/>
    <cellStyle name="Output 4 4 17 2" xfId="41252" xr:uid="{F79EA8CA-6DE2-4837-ACC3-385837E2DA5E}"/>
    <cellStyle name="Output 4 4 17 2 2" xfId="41253" xr:uid="{E4F70D98-1E67-4586-B451-EE06405D090E}"/>
    <cellStyle name="Output 4 4 17 3" xfId="41254" xr:uid="{78BFC0D4-052A-41EE-91EB-074408B2DCD8}"/>
    <cellStyle name="Output 4 4 18" xfId="41255" xr:uid="{E9277B39-1D77-47FB-8909-BAD87308480D}"/>
    <cellStyle name="Output 4 4 18 2" xfId="41256" xr:uid="{91C25C45-BBBE-45FA-85B7-9653E9517873}"/>
    <cellStyle name="Output 4 4 19" xfId="41257" xr:uid="{84354398-6C51-4E14-9E91-FE18E976851E}"/>
    <cellStyle name="Output 4 4 2" xfId="41258" xr:uid="{5E8FA21A-D789-4F50-96D3-9E0449AC832F}"/>
    <cellStyle name="Output 4 4 2 10" xfId="41259" xr:uid="{4EB1360B-896D-43E8-B2BE-3893EC129C18}"/>
    <cellStyle name="Output 4 4 2 10 2" xfId="41260" xr:uid="{44B88F47-3178-4822-BFCE-159C91E0EB6F}"/>
    <cellStyle name="Output 4 4 2 10 2 2" xfId="41261" xr:uid="{DD2F9B0C-D532-430A-B431-8F0C1A48FE17}"/>
    <cellStyle name="Output 4 4 2 10 3" xfId="41262" xr:uid="{44D9F95F-AD4A-495B-8BCD-330E0F0B1445}"/>
    <cellStyle name="Output 4 4 2 11" xfId="41263" xr:uid="{6F22B276-86EB-4E1B-8D53-FCB6443E88F0}"/>
    <cellStyle name="Output 4 4 2 11 2" xfId="41264" xr:uid="{19456BB1-46B5-4EE4-AF8C-CCB95CE61C06}"/>
    <cellStyle name="Output 4 4 2 11 2 2" xfId="41265" xr:uid="{7994F38C-74EC-4A9D-9F57-E914FA166F0E}"/>
    <cellStyle name="Output 4 4 2 11 3" xfId="41266" xr:uid="{65DEC0A5-F041-4245-848A-EE0646108EB6}"/>
    <cellStyle name="Output 4 4 2 12" xfId="41267" xr:uid="{3D1CEC91-E4C7-4F0B-B8ED-E89048AF80BF}"/>
    <cellStyle name="Output 4 4 2 12 2" xfId="41268" xr:uid="{CC106C88-0FD3-4CFF-8F98-A17548A9FB1B}"/>
    <cellStyle name="Output 4 4 2 12 2 2" xfId="41269" xr:uid="{0F333F97-F7B5-4D3C-946A-D87DB82DF7A1}"/>
    <cellStyle name="Output 4 4 2 12 3" xfId="41270" xr:uid="{5F2ECDAD-36E8-43D6-92D5-1D89E23C5EF0}"/>
    <cellStyle name="Output 4 4 2 13" xfId="41271" xr:uid="{98CA73B7-7535-4CC8-AD36-175BFB8FC53E}"/>
    <cellStyle name="Output 4 4 2 13 2" xfId="41272" xr:uid="{C4258B0E-0AB4-4E46-B424-DD082E4B06AD}"/>
    <cellStyle name="Output 4 4 2 13 2 2" xfId="41273" xr:uid="{D7D7C981-3856-47C8-B623-F9CA5C5055CA}"/>
    <cellStyle name="Output 4 4 2 13 3" xfId="41274" xr:uid="{D849184D-9695-4231-B051-12FA5645CE5F}"/>
    <cellStyle name="Output 4 4 2 14" xfId="41275" xr:uid="{E880296E-925A-4E8F-B805-4B6CA18C12AB}"/>
    <cellStyle name="Output 4 4 2 14 2" xfId="41276" xr:uid="{CC6098F1-A0B2-4DC0-B29D-CF3C1A235C3F}"/>
    <cellStyle name="Output 4 4 2 14 2 2" xfId="41277" xr:uid="{B5BDAD3F-2F9E-455B-B345-A1AC346AEB91}"/>
    <cellStyle name="Output 4 4 2 14 3" xfId="41278" xr:uid="{F3434DF7-888B-4F52-B2F6-991ABF50D489}"/>
    <cellStyle name="Output 4 4 2 15" xfId="41279" xr:uid="{1E376AC7-FB9F-4C4E-97C1-B8CC853CFB28}"/>
    <cellStyle name="Output 4 4 2 15 2" xfId="41280" xr:uid="{0CF2923B-C6B8-4E97-B48F-D92E68192687}"/>
    <cellStyle name="Output 4 4 2 15 2 2" xfId="41281" xr:uid="{CB801135-A848-4356-AA2F-2DBC86D9371D}"/>
    <cellStyle name="Output 4 4 2 15 3" xfId="41282" xr:uid="{2CBBDF75-CD5C-48B5-B62E-618AE028AC4B}"/>
    <cellStyle name="Output 4 4 2 16" xfId="41283" xr:uid="{6C009401-BC6F-4C5C-A1E9-C67AD44B70D3}"/>
    <cellStyle name="Output 4 4 2 16 2" xfId="41284" xr:uid="{F29577F5-1C9B-4632-B83C-2809D5A751D0}"/>
    <cellStyle name="Output 4 4 2 16 2 2" xfId="41285" xr:uid="{9B218DB6-A1FE-4D54-A9A9-D7B3E5DBC059}"/>
    <cellStyle name="Output 4 4 2 16 3" xfId="41286" xr:uid="{618B89A7-AE87-4586-98C3-04F54E716EAB}"/>
    <cellStyle name="Output 4 4 2 17" xfId="41287" xr:uid="{507D52CE-6ED0-4959-829D-9AA5C7E3391E}"/>
    <cellStyle name="Output 4 4 2 17 2" xfId="41288" xr:uid="{CAC8B58D-B5E4-40B3-A912-A2DC6DB81E10}"/>
    <cellStyle name="Output 4 4 2 17 2 2" xfId="41289" xr:uid="{4F28A2A4-E2A8-4FF8-913C-2952388F926C}"/>
    <cellStyle name="Output 4 4 2 17 3" xfId="41290" xr:uid="{6D7CA40D-130C-4219-8D7D-FC36420EE207}"/>
    <cellStyle name="Output 4 4 2 18" xfId="41291" xr:uid="{8E4ECD9D-ABF0-43AE-A7F5-8ADD80882189}"/>
    <cellStyle name="Output 4 4 2 18 2" xfId="41292" xr:uid="{650A0FBE-4BFF-4ACC-8FC5-3D5835DA3C7D}"/>
    <cellStyle name="Output 4 4 2 18 2 2" xfId="41293" xr:uid="{12367CFA-AB6F-4939-8BCA-9B5063496E65}"/>
    <cellStyle name="Output 4 4 2 18 3" xfId="41294" xr:uid="{DC091CF3-682F-46E6-BFDA-5B508986E87B}"/>
    <cellStyle name="Output 4 4 2 19" xfId="41295" xr:uid="{263532D3-4426-47EC-93A6-6AAF3FAD5E44}"/>
    <cellStyle name="Output 4 4 2 19 2" xfId="41296" xr:uid="{C132D599-DAA8-4909-802B-50F0D55EE50C}"/>
    <cellStyle name="Output 4 4 2 19 2 2" xfId="41297" xr:uid="{B63F82D5-BDF0-4FE3-8CD1-7D9BA89950E9}"/>
    <cellStyle name="Output 4 4 2 19 3" xfId="41298" xr:uid="{C87A200F-B7E1-47DB-A5E6-09EA2AE56E55}"/>
    <cellStyle name="Output 4 4 2 2" xfId="41299" xr:uid="{90D5833E-41D6-444F-B755-C6CB4E59468C}"/>
    <cellStyle name="Output 4 4 2 2 2" xfId="41300" xr:uid="{F0A656C6-CB5D-4E64-8ABA-7FE278E6A7C3}"/>
    <cellStyle name="Output 4 4 2 2 2 2" xfId="41301" xr:uid="{807E1B47-C902-4330-883B-751644FE9B8A}"/>
    <cellStyle name="Output 4 4 2 2 2 2 2" xfId="41302" xr:uid="{FC672A47-3DFF-41D6-8E52-2259DF6616FE}"/>
    <cellStyle name="Output 4 4 2 2 2 3" xfId="41303" xr:uid="{F3074D01-CDA1-41E2-BD2D-7739683EEE21}"/>
    <cellStyle name="Output 4 4 2 2 2 4" xfId="41304" xr:uid="{869F06F5-C6B7-4104-B6B0-D4FAAB28581C}"/>
    <cellStyle name="Output 4 4 2 2 3" xfId="41305" xr:uid="{E6F5E49E-95A1-4B37-859C-2B62B3975FB2}"/>
    <cellStyle name="Output 4 4 2 2 3 2" xfId="41306" xr:uid="{1431760A-B7EE-4AB0-8BEF-1069665D28CD}"/>
    <cellStyle name="Output 4 4 2 2 4" xfId="41307" xr:uid="{82938188-58E6-4E05-87CE-31E2292DE76F}"/>
    <cellStyle name="Output 4 4 2 2 5" xfId="41308" xr:uid="{7F9C5EA1-62D5-4446-8EED-B57C16B2C155}"/>
    <cellStyle name="Output 4 4 2 20" xfId="41309" xr:uid="{93088AB2-888A-4290-B929-848BE09437CD}"/>
    <cellStyle name="Output 4 4 2 20 2" xfId="41310" xr:uid="{0F055A73-86B6-442E-B5A4-2D3949A8564F}"/>
    <cellStyle name="Output 4 4 2 20 2 2" xfId="41311" xr:uid="{92065443-5D69-489E-B76A-A5855534C887}"/>
    <cellStyle name="Output 4 4 2 20 3" xfId="41312" xr:uid="{B03E13A8-834F-41BC-A94A-1B7DA5569FB9}"/>
    <cellStyle name="Output 4 4 2 21" xfId="41313" xr:uid="{DCC2AD53-6715-4C60-9C5C-77EA256E1F3E}"/>
    <cellStyle name="Output 4 4 2 21 2" xfId="41314" xr:uid="{D844D10E-A546-4160-8908-99B2D82A2963}"/>
    <cellStyle name="Output 4 4 2 22" xfId="41315" xr:uid="{F640A87E-076C-4E54-90FC-5E1B506984A2}"/>
    <cellStyle name="Output 4 4 2 23" xfId="41316" xr:uid="{03BFBDEC-C4AA-4749-B2DD-5FEA999B7D1E}"/>
    <cellStyle name="Output 4 4 2 3" xfId="41317" xr:uid="{D4A01EF7-4B1B-4F51-9AF4-65A403680F23}"/>
    <cellStyle name="Output 4 4 2 3 2" xfId="41318" xr:uid="{BF30D7AE-FFB1-4E38-B272-D4B0A5CCDE24}"/>
    <cellStyle name="Output 4 4 2 3 2 2" xfId="41319" xr:uid="{774E2512-6C38-490D-82F0-E5191057C1A9}"/>
    <cellStyle name="Output 4 4 2 3 2 3" xfId="41320" xr:uid="{6B64C625-F04D-47C8-A4FF-E7C8B74AA9A1}"/>
    <cellStyle name="Output 4 4 2 3 3" xfId="41321" xr:uid="{6B96D2CC-076B-43AB-96F9-B64A98A2DE79}"/>
    <cellStyle name="Output 4 4 2 3 3 2" xfId="41322" xr:uid="{F5160578-8310-466B-A31E-24DBA141F0B3}"/>
    <cellStyle name="Output 4 4 2 3 4" xfId="41323" xr:uid="{77E51B8C-CA15-4C0A-9B45-095C7C412E52}"/>
    <cellStyle name="Output 4 4 2 4" xfId="41324" xr:uid="{790DF0EB-33B1-46D4-B32B-9F81045B7694}"/>
    <cellStyle name="Output 4 4 2 4 2" xfId="41325" xr:uid="{8A20672F-CA95-4286-AB73-83A075DDEF44}"/>
    <cellStyle name="Output 4 4 2 4 2 2" xfId="41326" xr:uid="{08263ADE-E963-44FA-ACE0-3641E5A13F27}"/>
    <cellStyle name="Output 4 4 2 4 3" xfId="41327" xr:uid="{69967B7C-CBFE-4BE1-B337-D21CF85837A1}"/>
    <cellStyle name="Output 4 4 2 4 4" xfId="41328" xr:uid="{F16F2908-1253-4846-A299-0D2E1376BECD}"/>
    <cellStyle name="Output 4 4 2 5" xfId="41329" xr:uid="{E45629D9-41F4-477F-B309-AD6979DDE858}"/>
    <cellStyle name="Output 4 4 2 5 2" xfId="41330" xr:uid="{41606FF3-B9FA-4FFD-9783-C7822E4D2561}"/>
    <cellStyle name="Output 4 4 2 5 2 2" xfId="41331" xr:uid="{7F7583FD-6E1F-4033-95D5-F606A5BE7594}"/>
    <cellStyle name="Output 4 4 2 5 3" xfId="41332" xr:uid="{9B363686-3C2A-4B77-BC80-8903EE055B93}"/>
    <cellStyle name="Output 4 4 2 5 4" xfId="41333" xr:uid="{9E023A22-0512-4059-9480-B10D818A3A71}"/>
    <cellStyle name="Output 4 4 2 6" xfId="41334" xr:uid="{E55C30FF-357E-4B9B-B730-B4E6DBA94E9A}"/>
    <cellStyle name="Output 4 4 2 6 2" xfId="41335" xr:uid="{71946979-F7F2-496B-A2DB-E280BD5ED190}"/>
    <cellStyle name="Output 4 4 2 6 2 2" xfId="41336" xr:uid="{E97293E2-DB0B-477E-9772-F0915198F4EE}"/>
    <cellStyle name="Output 4 4 2 6 3" xfId="41337" xr:uid="{A2E1ED2B-8668-49C8-AD7B-CAAF4F759C14}"/>
    <cellStyle name="Output 4 4 2 7" xfId="41338" xr:uid="{34CC5D51-68DF-401F-956F-E27190E14E1E}"/>
    <cellStyle name="Output 4 4 2 7 2" xfId="41339" xr:uid="{DCD3270C-1C66-477B-8CE0-8AF280F5BC3E}"/>
    <cellStyle name="Output 4 4 2 7 2 2" xfId="41340" xr:uid="{C460A7D6-A13B-4F35-9E95-3CF1808E0441}"/>
    <cellStyle name="Output 4 4 2 7 3" xfId="41341" xr:uid="{D22C1513-4327-4252-96A4-B9B3AF088842}"/>
    <cellStyle name="Output 4 4 2 8" xfId="41342" xr:uid="{ECF27211-63A7-48D4-BA1C-5498DE04A89B}"/>
    <cellStyle name="Output 4 4 2 8 2" xfId="41343" xr:uid="{2FF57FCA-63D5-4F73-B4A7-14771488DF7D}"/>
    <cellStyle name="Output 4 4 2 8 2 2" xfId="41344" xr:uid="{BA2466BB-5FC5-4C3C-9677-B87592B80E61}"/>
    <cellStyle name="Output 4 4 2 8 3" xfId="41345" xr:uid="{B4856E3C-75D7-40BE-99D4-381FA0870912}"/>
    <cellStyle name="Output 4 4 2 9" xfId="41346" xr:uid="{1D35FD28-2315-4323-9178-2E3981645A24}"/>
    <cellStyle name="Output 4 4 2 9 2" xfId="41347" xr:uid="{B68E390A-9B0A-4D5A-B219-63B16FFEB13B}"/>
    <cellStyle name="Output 4 4 2 9 2 2" xfId="41348" xr:uid="{7217E952-69F9-4DFB-B3FE-1E0065410D3A}"/>
    <cellStyle name="Output 4 4 2 9 3" xfId="41349" xr:uid="{DED8669C-A2A1-4A6A-AD49-D412358767AF}"/>
    <cellStyle name="Output 4 4 20" xfId="41350" xr:uid="{B55E70A6-06D2-4C55-842C-3F4964D8B1BE}"/>
    <cellStyle name="Output 4 4 3" xfId="41351" xr:uid="{D3CE4686-AD86-4614-96E8-1199CA4DFEBC}"/>
    <cellStyle name="Output 4 4 3 2" xfId="41352" xr:uid="{C6BC8DD3-855D-4E19-9FD8-A9C9CDB0DB4D}"/>
    <cellStyle name="Output 4 4 3 2 2" xfId="41353" xr:uid="{413D2E30-4BE1-43A3-AA33-19EBCDABE35A}"/>
    <cellStyle name="Output 4 4 3 2 2 2" xfId="41354" xr:uid="{B2C218C5-AB76-4CF7-8946-9DE6A3AAC071}"/>
    <cellStyle name="Output 4 4 3 2 3" xfId="41355" xr:uid="{D6E295DC-E77A-4C03-A1C9-D3B0FD2E526A}"/>
    <cellStyle name="Output 4 4 3 2 4" xfId="41356" xr:uid="{B31CFC4B-0806-49D1-8F8B-0BB19A73989B}"/>
    <cellStyle name="Output 4 4 3 3" xfId="41357" xr:uid="{A8694ED8-40F6-42FD-A354-C29CC2FCC74C}"/>
    <cellStyle name="Output 4 4 3 3 2" xfId="41358" xr:uid="{D9D44083-08B0-44D2-A63D-C4EE2E8D8A70}"/>
    <cellStyle name="Output 4 4 3 4" xfId="41359" xr:uid="{CA1C1B82-60ED-435C-8606-800E3A6D7DDB}"/>
    <cellStyle name="Output 4 4 3 5" xfId="41360" xr:uid="{0AD3FC04-F5C6-4A51-AB76-BCEC5D855DEE}"/>
    <cellStyle name="Output 4 4 4" xfId="41361" xr:uid="{17898BB1-2CE7-4D08-949F-81FF9B8106BA}"/>
    <cellStyle name="Output 4 4 4 2" xfId="41362" xr:uid="{6F2A8011-4B47-4F49-A9FB-865C906D3CD6}"/>
    <cellStyle name="Output 4 4 4 2 2" xfId="41363" xr:uid="{83A83C41-CCEA-468C-957D-4A905F4A31ED}"/>
    <cellStyle name="Output 4 4 4 2 3" xfId="41364" xr:uid="{2CAFB124-555F-4F00-9648-66BB1CA33814}"/>
    <cellStyle name="Output 4 4 4 3" xfId="41365" xr:uid="{61ECF68D-7837-497D-80A8-ECB53513F81F}"/>
    <cellStyle name="Output 4 4 4 3 2" xfId="41366" xr:uid="{A3FDCED5-6438-4001-B396-77094254D2D6}"/>
    <cellStyle name="Output 4 4 4 4" xfId="41367" xr:uid="{D193AA1E-B561-4B46-984A-1281EDAE54FC}"/>
    <cellStyle name="Output 4 4 5" xfId="41368" xr:uid="{7A6F9292-831A-4385-8EE3-D8AFE9A49800}"/>
    <cellStyle name="Output 4 4 5 2" xfId="41369" xr:uid="{5A8D9A67-51F5-4233-BB57-135426F3514C}"/>
    <cellStyle name="Output 4 4 5 2 2" xfId="41370" xr:uid="{8C9BF241-9F40-4FB7-B5BA-5E7DB296E6BC}"/>
    <cellStyle name="Output 4 4 5 2 3" xfId="41371" xr:uid="{3723F460-8EA6-4317-8625-06AFF3B1F3B9}"/>
    <cellStyle name="Output 4 4 5 3" xfId="41372" xr:uid="{C1DDA878-1006-4460-A9A2-B3D12916DA54}"/>
    <cellStyle name="Output 4 4 5 4" xfId="41373" xr:uid="{6BD0182F-2C8F-4EA6-BD3D-65D6FB4DD536}"/>
    <cellStyle name="Output 4 4 6" xfId="41374" xr:uid="{81E277AB-9433-4D9E-B213-B7185B837B24}"/>
    <cellStyle name="Output 4 4 6 2" xfId="41375" xr:uid="{1A37D53D-C0A9-43F8-A1E4-A6D793C31021}"/>
    <cellStyle name="Output 4 4 6 2 2" xfId="41376" xr:uid="{499A5CF6-4CD2-455C-B3EB-3563DBB5C86C}"/>
    <cellStyle name="Output 4 4 6 3" xfId="41377" xr:uid="{1A820F02-D9D8-4A80-A3DE-6C18E67BAF93}"/>
    <cellStyle name="Output 4 4 6 4" xfId="41378" xr:uid="{067C2A6A-71A7-4B08-A7BA-918A2275119A}"/>
    <cellStyle name="Output 4 4 7" xfId="41379" xr:uid="{0EC9149F-5972-4D4F-A089-F05F226973D2}"/>
    <cellStyle name="Output 4 4 7 2" xfId="41380" xr:uid="{AD764E17-E6A4-462A-86D5-15FE04C38ABF}"/>
    <cellStyle name="Output 4 4 7 2 2" xfId="41381" xr:uid="{C4087579-1B8A-43CC-A17E-1CE00C08C374}"/>
    <cellStyle name="Output 4 4 7 3" xfId="41382" xr:uid="{0908D8F5-D062-4BC4-ADF2-55C7AEDF3D54}"/>
    <cellStyle name="Output 4 4 8" xfId="41383" xr:uid="{A16D2145-F4C7-46CE-929D-A2A45C5B8A07}"/>
    <cellStyle name="Output 4 4 8 2" xfId="41384" xr:uid="{956985AD-C7DB-4B36-B5AF-428C2C61F030}"/>
    <cellStyle name="Output 4 4 8 2 2" xfId="41385" xr:uid="{707ACC49-155B-4A50-823C-D62BAB9B8159}"/>
    <cellStyle name="Output 4 4 8 3" xfId="41386" xr:uid="{85C43184-44D5-4A17-8BC1-E638C2A0B9FA}"/>
    <cellStyle name="Output 4 4 9" xfId="41387" xr:uid="{6B6D575F-7FEC-4505-820B-77B6384F85A2}"/>
    <cellStyle name="Output 4 4 9 2" xfId="41388" xr:uid="{6F5C78B9-A023-482F-B6DD-57ADE2B88D1C}"/>
    <cellStyle name="Output 4 4 9 2 2" xfId="41389" xr:uid="{08736B36-7D92-433B-BF42-69DC938E2F71}"/>
    <cellStyle name="Output 4 4 9 3" xfId="41390" xr:uid="{97BF2E3E-329E-4718-9007-174103EB0339}"/>
    <cellStyle name="Output 4 5" xfId="41391" xr:uid="{3E2BECCD-E551-4450-BEB9-5A04C60D6705}"/>
    <cellStyle name="Output 4 5 10" xfId="41392" xr:uid="{7CC121D8-FB95-44D1-A80C-6D04BC8B3864}"/>
    <cellStyle name="Output 4 5 10 2" xfId="41393" xr:uid="{B196AE43-56CD-4B3C-9ECB-A660AB55C0A8}"/>
    <cellStyle name="Output 4 5 10 2 2" xfId="41394" xr:uid="{81EEF2C3-F3FD-4539-B260-0A01117007A4}"/>
    <cellStyle name="Output 4 5 10 3" xfId="41395" xr:uid="{CEF0BDAC-516E-4472-A861-056ACDE00823}"/>
    <cellStyle name="Output 4 5 11" xfId="41396" xr:uid="{73224E8D-D33D-4D8A-80DA-C7049867F4BB}"/>
    <cellStyle name="Output 4 5 11 2" xfId="41397" xr:uid="{BC296000-ADC1-4F80-BE1E-4515BEB509E4}"/>
    <cellStyle name="Output 4 5 11 2 2" xfId="41398" xr:uid="{865DABA3-A9D3-4DBB-9495-C446A4E4D6C6}"/>
    <cellStyle name="Output 4 5 11 3" xfId="41399" xr:uid="{76B5C7E4-D6FA-4F28-A75C-331669F61474}"/>
    <cellStyle name="Output 4 5 12" xfId="41400" xr:uid="{9A19B1C2-6D97-4615-A0C3-0EDB9BEA9E1E}"/>
    <cellStyle name="Output 4 5 12 2" xfId="41401" xr:uid="{DA815F28-F970-4B4F-822E-EB1DE88DEDD4}"/>
    <cellStyle name="Output 4 5 12 2 2" xfId="41402" xr:uid="{D5141ADC-8822-41C5-AB97-C3414CFF04C4}"/>
    <cellStyle name="Output 4 5 12 3" xfId="41403" xr:uid="{1B951C1B-13B5-4FE6-8F97-E19A93C4B4F1}"/>
    <cellStyle name="Output 4 5 13" xfId="41404" xr:uid="{8C55F9E2-6DEE-4D17-9DEA-5D2E17B5980D}"/>
    <cellStyle name="Output 4 5 13 2" xfId="41405" xr:uid="{740F69C8-9842-415B-B3D2-481C7C3AF615}"/>
    <cellStyle name="Output 4 5 13 2 2" xfId="41406" xr:uid="{DA682EE5-BFDD-4CC8-9B1C-A16BEEF713AA}"/>
    <cellStyle name="Output 4 5 13 3" xfId="41407" xr:uid="{EDB6B553-ED06-4EAE-9359-2B2450807785}"/>
    <cellStyle name="Output 4 5 14" xfId="41408" xr:uid="{6E226C9E-C46C-4C0B-9313-324DAD47AF9F}"/>
    <cellStyle name="Output 4 5 14 2" xfId="41409" xr:uid="{B3FED799-F959-49CF-AB11-B0094DA601F6}"/>
    <cellStyle name="Output 4 5 14 2 2" xfId="41410" xr:uid="{22FED0D0-7172-4FE6-A30A-C1A7F4101290}"/>
    <cellStyle name="Output 4 5 14 3" xfId="41411" xr:uid="{9C0B34A0-1FE7-4AFB-BE0C-AF527EA53E16}"/>
    <cellStyle name="Output 4 5 15" xfId="41412" xr:uid="{05052E2A-A67F-466E-B633-52C967009A14}"/>
    <cellStyle name="Output 4 5 15 2" xfId="41413" xr:uid="{69E6247B-E8AD-4AA2-B342-38615B0F405D}"/>
    <cellStyle name="Output 4 5 15 2 2" xfId="41414" xr:uid="{F1248217-76BB-4FFA-8E1F-6C5EDE94DBC1}"/>
    <cellStyle name="Output 4 5 15 3" xfId="41415" xr:uid="{ADA37D82-EBF8-4F50-AA64-B82347F22B4B}"/>
    <cellStyle name="Output 4 5 16" xfId="41416" xr:uid="{A653AC46-2F4B-4224-8B6C-D8E4909AC383}"/>
    <cellStyle name="Output 4 5 16 2" xfId="41417" xr:uid="{E607AA61-1CF5-4F78-8B6C-93BDED550B7F}"/>
    <cellStyle name="Output 4 5 16 2 2" xfId="41418" xr:uid="{1D374F55-7E88-4BF0-8073-B9727AB92CD4}"/>
    <cellStyle name="Output 4 5 16 3" xfId="41419" xr:uid="{20FB4C98-D3B8-4C24-88C5-7CE4378DC7E3}"/>
    <cellStyle name="Output 4 5 17" xfId="41420" xr:uid="{05224B98-0640-4B19-8CFB-A867373E6D0F}"/>
    <cellStyle name="Output 4 5 17 2" xfId="41421" xr:uid="{77F98142-C978-4543-80D6-B53E706CCED1}"/>
    <cellStyle name="Output 4 5 17 2 2" xfId="41422" xr:uid="{2D09CE62-C66C-47DB-9E9A-CC09D78742EB}"/>
    <cellStyle name="Output 4 5 17 3" xfId="41423" xr:uid="{1F099915-A890-44BB-853D-58D62B023A7F}"/>
    <cellStyle name="Output 4 5 18" xfId="41424" xr:uid="{DCE7E9DF-4FA3-47D3-8E2A-7881E1DC05B4}"/>
    <cellStyle name="Output 4 5 18 2" xfId="41425" xr:uid="{AE4619E8-7ADB-4C45-B8D4-1C3751F97282}"/>
    <cellStyle name="Output 4 5 18 2 2" xfId="41426" xr:uid="{C8E3387C-7258-4504-9C9B-9D1800FABCDB}"/>
    <cellStyle name="Output 4 5 18 3" xfId="41427" xr:uid="{906A0A30-21DC-401C-9031-7A01B31D398D}"/>
    <cellStyle name="Output 4 5 19" xfId="41428" xr:uid="{C55E1C49-51C7-4E40-81EE-AC26FF4FA9CC}"/>
    <cellStyle name="Output 4 5 19 2" xfId="41429" xr:uid="{E6BE2B73-424F-4DC1-BED6-A5DD2DF3B2EF}"/>
    <cellStyle name="Output 4 5 19 2 2" xfId="41430" xr:uid="{3D10432D-428D-4DD4-BF10-D786B815C8BE}"/>
    <cellStyle name="Output 4 5 19 3" xfId="41431" xr:uid="{A04F151E-E250-4978-9C1A-3693515C5EC5}"/>
    <cellStyle name="Output 4 5 2" xfId="41432" xr:uid="{D2F74849-5EEF-4538-AEAB-14F09E613D17}"/>
    <cellStyle name="Output 4 5 2 10" xfId="41433" xr:uid="{A74122AC-DC67-4F65-9939-62FF792BF567}"/>
    <cellStyle name="Output 4 5 2 10 2" xfId="41434" xr:uid="{9A31F94F-83A6-4FEA-B05B-D8C161E64BE8}"/>
    <cellStyle name="Output 4 5 2 10 2 2" xfId="41435" xr:uid="{F31EE8C5-B6A2-44E3-8286-C4095B905DAD}"/>
    <cellStyle name="Output 4 5 2 10 3" xfId="41436" xr:uid="{9F182B1C-C0AD-4BB1-9108-FF7FD41F40E3}"/>
    <cellStyle name="Output 4 5 2 11" xfId="41437" xr:uid="{10D97AA9-E693-425C-8C92-68EF097B8209}"/>
    <cellStyle name="Output 4 5 2 11 2" xfId="41438" xr:uid="{497100F3-18B6-4650-880A-6694DB367048}"/>
    <cellStyle name="Output 4 5 2 11 2 2" xfId="41439" xr:uid="{721F8EC9-4D51-4F19-9B63-37D295BCAC25}"/>
    <cellStyle name="Output 4 5 2 11 3" xfId="41440" xr:uid="{FF6543F5-1E79-46AD-A10A-FF4CF01121DA}"/>
    <cellStyle name="Output 4 5 2 12" xfId="41441" xr:uid="{34DB3BA0-B81F-426B-B04C-122AF5A91437}"/>
    <cellStyle name="Output 4 5 2 12 2" xfId="41442" xr:uid="{6C8EDE7C-53C8-4B95-A9CE-5A935F12A98B}"/>
    <cellStyle name="Output 4 5 2 12 2 2" xfId="41443" xr:uid="{1578CBDC-3F20-4429-85FD-55BF729994E7}"/>
    <cellStyle name="Output 4 5 2 12 3" xfId="41444" xr:uid="{6A39B494-FFD5-4E0D-9463-61925F289141}"/>
    <cellStyle name="Output 4 5 2 13" xfId="41445" xr:uid="{2B7E2D2D-C5EA-4ECB-8C7F-BD0CDAD6C977}"/>
    <cellStyle name="Output 4 5 2 13 2" xfId="41446" xr:uid="{67A01392-9110-4A09-888E-25A5484248AC}"/>
    <cellStyle name="Output 4 5 2 13 2 2" xfId="41447" xr:uid="{9F75CF0A-1BB3-42E8-97E6-0BD504B159EC}"/>
    <cellStyle name="Output 4 5 2 13 3" xfId="41448" xr:uid="{720AB077-5D54-4C49-A212-7AF02A4882AE}"/>
    <cellStyle name="Output 4 5 2 14" xfId="41449" xr:uid="{EEB0D2E2-5F2D-4DAC-AE65-3608D41AA65D}"/>
    <cellStyle name="Output 4 5 2 14 2" xfId="41450" xr:uid="{6AFB1847-489A-43AE-B2DA-C87BFEAF0BFC}"/>
    <cellStyle name="Output 4 5 2 14 2 2" xfId="41451" xr:uid="{9C560B82-2EA1-4547-8EB7-51B2BC270C75}"/>
    <cellStyle name="Output 4 5 2 14 3" xfId="41452" xr:uid="{812AABCF-A617-4FC7-8E80-57BCBD0C07EA}"/>
    <cellStyle name="Output 4 5 2 15" xfId="41453" xr:uid="{EA4C0D30-FD0A-4E9F-BE3A-DB834F2564F1}"/>
    <cellStyle name="Output 4 5 2 15 2" xfId="41454" xr:uid="{7844BB06-1281-4873-8ADB-96328A5BEF03}"/>
    <cellStyle name="Output 4 5 2 15 2 2" xfId="41455" xr:uid="{B3365891-3258-44DF-AB93-A2356B0F6032}"/>
    <cellStyle name="Output 4 5 2 15 3" xfId="41456" xr:uid="{EE6831F1-E9EA-48E1-B12D-78F34DABBDB5}"/>
    <cellStyle name="Output 4 5 2 16" xfId="41457" xr:uid="{9DB129A8-18B2-4E69-8840-D91442814637}"/>
    <cellStyle name="Output 4 5 2 16 2" xfId="41458" xr:uid="{4F31E262-1E9A-4F76-9EDC-49760DD4A986}"/>
    <cellStyle name="Output 4 5 2 16 2 2" xfId="41459" xr:uid="{F7DB73E8-0672-42C1-9793-922ED270D9F2}"/>
    <cellStyle name="Output 4 5 2 16 3" xfId="41460" xr:uid="{26BA4AF7-0890-4A06-B986-2AFF25BB71BB}"/>
    <cellStyle name="Output 4 5 2 17" xfId="41461" xr:uid="{49720012-BC16-4D98-8C99-ED6C4E89A957}"/>
    <cellStyle name="Output 4 5 2 17 2" xfId="41462" xr:uid="{D2DC758B-DE42-4DE6-9967-AE985854E5B2}"/>
    <cellStyle name="Output 4 5 2 17 2 2" xfId="41463" xr:uid="{BA7F31AA-6AB0-46CB-AA4C-24A21C29E45E}"/>
    <cellStyle name="Output 4 5 2 17 3" xfId="41464" xr:uid="{CB51151F-2E4D-426D-9333-E2D3B5700799}"/>
    <cellStyle name="Output 4 5 2 18" xfId="41465" xr:uid="{5BF3B3AF-02FE-46D6-92B1-BD6516C93C2E}"/>
    <cellStyle name="Output 4 5 2 18 2" xfId="41466" xr:uid="{D9F83472-5F54-4541-8BB1-7C6C6BF56A5D}"/>
    <cellStyle name="Output 4 5 2 18 2 2" xfId="41467" xr:uid="{8BB845DB-97AE-413A-9109-41091D056A61}"/>
    <cellStyle name="Output 4 5 2 18 3" xfId="41468" xr:uid="{120A3A85-ED63-4342-BAC7-A1969E554959}"/>
    <cellStyle name="Output 4 5 2 19" xfId="41469" xr:uid="{E7A3045C-0356-4DE3-8720-9ECABD91BB68}"/>
    <cellStyle name="Output 4 5 2 19 2" xfId="41470" xr:uid="{25F82C2C-010A-45D0-B961-3738F8B15BA7}"/>
    <cellStyle name="Output 4 5 2 19 2 2" xfId="41471" xr:uid="{BA64EB9D-4FB9-4A77-8457-1604D042CE58}"/>
    <cellStyle name="Output 4 5 2 19 3" xfId="41472" xr:uid="{A41645B4-6FE1-40A4-B830-A92C6BC2F599}"/>
    <cellStyle name="Output 4 5 2 2" xfId="41473" xr:uid="{91F54524-5351-45FA-A78C-D244426E4528}"/>
    <cellStyle name="Output 4 5 2 2 2" xfId="41474" xr:uid="{6DAD4844-B213-4A79-A386-C58FB8CD0CF7}"/>
    <cellStyle name="Output 4 5 2 2 2 2" xfId="41475" xr:uid="{249B2F95-6B6F-48FE-B0D6-6C45C9AEE887}"/>
    <cellStyle name="Output 4 5 2 2 2 3" xfId="41476" xr:uid="{6BB27131-B48E-47B5-A4A6-CD2CCB6E75DA}"/>
    <cellStyle name="Output 4 5 2 2 3" xfId="41477" xr:uid="{7506F30C-050E-4FBD-A244-5EED064F376D}"/>
    <cellStyle name="Output 4 5 2 2 3 2" xfId="41478" xr:uid="{8B34DD75-7EE6-404A-B12B-3FE19D987810}"/>
    <cellStyle name="Output 4 5 2 2 4" xfId="41479" xr:uid="{10AD864C-62C4-4B9B-BD54-D69B43087C1C}"/>
    <cellStyle name="Output 4 5 2 20" xfId="41480" xr:uid="{DED38D15-4498-44AA-AD28-37C7A732557E}"/>
    <cellStyle name="Output 4 5 2 20 2" xfId="41481" xr:uid="{1304D7E3-34DE-4A2C-9CF1-A1F5BE534C9C}"/>
    <cellStyle name="Output 4 5 2 20 2 2" xfId="41482" xr:uid="{8969CD2C-A2FF-4504-896F-1511501D872F}"/>
    <cellStyle name="Output 4 5 2 20 3" xfId="41483" xr:uid="{5DB6C779-69F1-4FB0-9CE7-D7D891910D31}"/>
    <cellStyle name="Output 4 5 2 21" xfId="41484" xr:uid="{813A7B3E-B953-4BD2-AFE6-799C9AD5C8CA}"/>
    <cellStyle name="Output 4 5 2 21 2" xfId="41485" xr:uid="{9EB520CE-F2E4-4B4B-9643-9A2E495AC728}"/>
    <cellStyle name="Output 4 5 2 22" xfId="41486" xr:uid="{0AC9F893-7DD0-492D-86C8-00812144C8AC}"/>
    <cellStyle name="Output 4 5 2 23" xfId="41487" xr:uid="{705DD7BD-C532-47AC-B0CC-34E15E99B89A}"/>
    <cellStyle name="Output 4 5 2 3" xfId="41488" xr:uid="{61C6B170-D2BF-4F88-9763-2B831A57A28A}"/>
    <cellStyle name="Output 4 5 2 3 2" xfId="41489" xr:uid="{34312C6E-1BF6-4D17-8CED-861252314B49}"/>
    <cellStyle name="Output 4 5 2 3 2 2" xfId="41490" xr:uid="{85A6F452-5EBF-4F5F-A8C5-2DCEBC566597}"/>
    <cellStyle name="Output 4 5 2 3 3" xfId="41491" xr:uid="{6EB4E060-88E0-41E4-B22C-93E74FAD4DA5}"/>
    <cellStyle name="Output 4 5 2 3 4" xfId="41492" xr:uid="{777E8DBB-78D8-4249-99F2-E34FF9838076}"/>
    <cellStyle name="Output 4 5 2 4" xfId="41493" xr:uid="{02224A2C-767F-4B8E-BDEF-F564525AF041}"/>
    <cellStyle name="Output 4 5 2 4 2" xfId="41494" xr:uid="{133B54D3-2190-487D-8283-BA756617095B}"/>
    <cellStyle name="Output 4 5 2 4 2 2" xfId="41495" xr:uid="{7066DC21-DF37-4933-A989-EF7BEB450014}"/>
    <cellStyle name="Output 4 5 2 4 3" xfId="41496" xr:uid="{085F0017-EED3-405C-8642-F5A57C7313D2}"/>
    <cellStyle name="Output 4 5 2 4 4" xfId="41497" xr:uid="{9A0FF169-4D24-4A60-B944-B8C85601B62F}"/>
    <cellStyle name="Output 4 5 2 5" xfId="41498" xr:uid="{7B7A6BF3-77AA-40DC-A3F3-0612BD276B06}"/>
    <cellStyle name="Output 4 5 2 5 2" xfId="41499" xr:uid="{4FB0ABD5-45D7-4A53-8578-F8BC85B2AC53}"/>
    <cellStyle name="Output 4 5 2 5 2 2" xfId="41500" xr:uid="{97541217-EA5A-4F09-9CD8-D0FA7D8491A2}"/>
    <cellStyle name="Output 4 5 2 5 3" xfId="41501" xr:uid="{12DDC45F-A6AF-4D4E-8D96-1FDF4AF42FC0}"/>
    <cellStyle name="Output 4 5 2 6" xfId="41502" xr:uid="{C2DE91C2-9DFD-4492-A8A9-EB06DED68FF0}"/>
    <cellStyle name="Output 4 5 2 6 2" xfId="41503" xr:uid="{E4E76C6B-E409-4CA3-988E-B6EC741E78B5}"/>
    <cellStyle name="Output 4 5 2 6 2 2" xfId="41504" xr:uid="{A954EF1E-9FE8-443E-AD97-4828A59E4D65}"/>
    <cellStyle name="Output 4 5 2 6 3" xfId="41505" xr:uid="{8C255D8A-C9CD-452D-8A8C-AC7ABD3C5795}"/>
    <cellStyle name="Output 4 5 2 7" xfId="41506" xr:uid="{D9AA02AB-4747-4B48-92D5-725561A6FFF0}"/>
    <cellStyle name="Output 4 5 2 7 2" xfId="41507" xr:uid="{8488D6D6-B836-4690-80BB-0CF1B42B6AD1}"/>
    <cellStyle name="Output 4 5 2 7 2 2" xfId="41508" xr:uid="{630DE504-57FD-4D8C-A1D2-05EA033A72A6}"/>
    <cellStyle name="Output 4 5 2 7 3" xfId="41509" xr:uid="{163196ED-82AC-4CA1-8226-18CCD52B8284}"/>
    <cellStyle name="Output 4 5 2 8" xfId="41510" xr:uid="{CBF0B7EE-144C-4F43-A321-528C0202D1D2}"/>
    <cellStyle name="Output 4 5 2 8 2" xfId="41511" xr:uid="{D8721B69-FAB2-43AC-9024-3D1FB887BF7E}"/>
    <cellStyle name="Output 4 5 2 8 2 2" xfId="41512" xr:uid="{2C234239-D040-48EF-955A-EB3006566B6B}"/>
    <cellStyle name="Output 4 5 2 8 3" xfId="41513" xr:uid="{84D7CB21-5D0B-4226-B257-FD34BEB6A3F9}"/>
    <cellStyle name="Output 4 5 2 9" xfId="41514" xr:uid="{2E9D0C9C-043A-4F6C-8FFE-8B19B2247883}"/>
    <cellStyle name="Output 4 5 2 9 2" xfId="41515" xr:uid="{18CADD55-A613-4DB4-8F7A-346425C43E24}"/>
    <cellStyle name="Output 4 5 2 9 2 2" xfId="41516" xr:uid="{6EF6B1D4-849B-4244-B8CD-E069B7BDD51D}"/>
    <cellStyle name="Output 4 5 2 9 3" xfId="41517" xr:uid="{9D0B97C8-97D5-47E1-A137-A0D9731CF26E}"/>
    <cellStyle name="Output 4 5 20" xfId="41518" xr:uid="{50F7D6B4-DC05-410F-8D87-BD08E8BD0A2F}"/>
    <cellStyle name="Output 4 5 20 2" xfId="41519" xr:uid="{37661614-1F8D-4460-A354-3E28122460F7}"/>
    <cellStyle name="Output 4 5 20 2 2" xfId="41520" xr:uid="{7D149620-A306-4B9A-8557-75605E9CE348}"/>
    <cellStyle name="Output 4 5 20 3" xfId="41521" xr:uid="{7C118EE0-5BB7-468A-8D32-C4D9E42257E0}"/>
    <cellStyle name="Output 4 5 21" xfId="41522" xr:uid="{321E2B7B-B581-4C23-A3AF-4084A9F85BDC}"/>
    <cellStyle name="Output 4 5 21 2" xfId="41523" xr:uid="{7F0C7070-45A3-4F3C-99DD-1DD4AAD65F57}"/>
    <cellStyle name="Output 4 5 21 2 2" xfId="41524" xr:uid="{7328CEB9-ED43-4A6B-967E-4A3A1E904EA5}"/>
    <cellStyle name="Output 4 5 21 3" xfId="41525" xr:uid="{36683B59-4E3D-4D4F-9416-B771635FD0A5}"/>
    <cellStyle name="Output 4 5 22" xfId="41526" xr:uid="{F2F23034-E730-4B65-B3D3-41DC6B2A7906}"/>
    <cellStyle name="Output 4 5 22 2" xfId="41527" xr:uid="{3BB61249-0764-4D6E-8225-7F65EEFBDD8C}"/>
    <cellStyle name="Output 4 5 23" xfId="41528" xr:uid="{C2E04D76-2767-415C-A62E-C589B237C627}"/>
    <cellStyle name="Output 4 5 24" xfId="41529" xr:uid="{21054514-6803-4866-9CE2-22175D06AD0A}"/>
    <cellStyle name="Output 4 5 3" xfId="41530" xr:uid="{C4AF7277-2245-4772-BD88-8F12EC5B477B}"/>
    <cellStyle name="Output 4 5 3 2" xfId="41531" xr:uid="{23696668-E1C9-444D-A340-FC190DA97E62}"/>
    <cellStyle name="Output 4 5 3 2 2" xfId="41532" xr:uid="{83CBAD2F-FE59-46B1-BF7D-D43244B17ED1}"/>
    <cellStyle name="Output 4 5 3 2 3" xfId="41533" xr:uid="{2FBCDC13-F2F3-4F8C-B5C7-EED227FB6EAD}"/>
    <cellStyle name="Output 4 5 3 3" xfId="41534" xr:uid="{C2621806-1555-4788-8E2E-E9BCE6BC8143}"/>
    <cellStyle name="Output 4 5 3 3 2" xfId="41535" xr:uid="{5A2A1703-72BB-4F85-A3B9-72E2B5D780AC}"/>
    <cellStyle name="Output 4 5 3 4" xfId="41536" xr:uid="{04ABACF8-3032-469D-A964-63C50EA9750C}"/>
    <cellStyle name="Output 4 5 4" xfId="41537" xr:uid="{DDA9F681-C5E5-4EC1-A010-594209867C03}"/>
    <cellStyle name="Output 4 5 4 2" xfId="41538" xr:uid="{C5DDE635-CC3B-4DCC-ACE3-C06104A41CA0}"/>
    <cellStyle name="Output 4 5 4 2 2" xfId="41539" xr:uid="{0659D3AD-530C-4D87-8E54-3175A5C3287F}"/>
    <cellStyle name="Output 4 5 4 3" xfId="41540" xr:uid="{3037E150-4C15-47A5-AF2B-514614A4F3AC}"/>
    <cellStyle name="Output 4 5 4 4" xfId="41541" xr:uid="{EC95D301-6E6B-402E-87A8-A22232B2269E}"/>
    <cellStyle name="Output 4 5 5" xfId="41542" xr:uid="{A4536639-B89E-4C97-A88C-1EDAD0DE41AE}"/>
    <cellStyle name="Output 4 5 5 2" xfId="41543" xr:uid="{EC06C553-62ED-4AE5-8C5E-BB74F790562D}"/>
    <cellStyle name="Output 4 5 5 2 2" xfId="41544" xr:uid="{05C3511D-EAAC-4105-9268-00EC5AC2BF5C}"/>
    <cellStyle name="Output 4 5 5 3" xfId="41545" xr:uid="{F5255EAA-F826-466D-BAF1-F606681752C1}"/>
    <cellStyle name="Output 4 5 5 4" xfId="41546" xr:uid="{E56BE3E1-7C19-4F93-B482-C40E8A54C49E}"/>
    <cellStyle name="Output 4 5 6" xfId="41547" xr:uid="{F9FD10CC-4569-4036-80A8-B9E450FE4276}"/>
    <cellStyle name="Output 4 5 6 2" xfId="41548" xr:uid="{9B6B6990-5A03-4499-8BF4-8C80EB928FAE}"/>
    <cellStyle name="Output 4 5 6 2 2" xfId="41549" xr:uid="{CBA25DE4-2D6C-467F-8229-9161BA7AC868}"/>
    <cellStyle name="Output 4 5 6 3" xfId="41550" xr:uid="{57B7F744-91C8-4B95-B8B7-84A0E64A8FFE}"/>
    <cellStyle name="Output 4 5 7" xfId="41551" xr:uid="{1F2FB351-1004-4F26-B43F-2A60F493C9AB}"/>
    <cellStyle name="Output 4 5 7 2" xfId="41552" xr:uid="{734C0DC8-C9D2-4D42-AD90-5EB4AC8C629D}"/>
    <cellStyle name="Output 4 5 7 2 2" xfId="41553" xr:uid="{FE4983D0-7D0F-4DF0-A88F-33D0C90A0183}"/>
    <cellStyle name="Output 4 5 7 3" xfId="41554" xr:uid="{1778A14C-CE0E-45C3-86EE-277BEE971CCF}"/>
    <cellStyle name="Output 4 5 8" xfId="41555" xr:uid="{3EA5DD89-6234-470A-B484-A161DD7A0A4C}"/>
    <cellStyle name="Output 4 5 8 2" xfId="41556" xr:uid="{453ACC1F-1A2C-47B5-8619-88CC1FD2AB15}"/>
    <cellStyle name="Output 4 5 8 2 2" xfId="41557" xr:uid="{96E58F7D-7C85-4FD9-9804-4953DED89DE0}"/>
    <cellStyle name="Output 4 5 8 3" xfId="41558" xr:uid="{DD3B8376-B58D-4FE5-8A0B-6144FC99CF84}"/>
    <cellStyle name="Output 4 5 9" xfId="41559" xr:uid="{1869C03A-21EC-44AF-AC88-1DD983D6F8B5}"/>
    <cellStyle name="Output 4 5 9 2" xfId="41560" xr:uid="{AA68CEB8-9517-4AD6-8D6B-2CC7BE6383B7}"/>
    <cellStyle name="Output 4 5 9 2 2" xfId="41561" xr:uid="{810C6A6B-7841-48E0-8B87-9AE0D06A4E35}"/>
    <cellStyle name="Output 4 5 9 3" xfId="41562" xr:uid="{56AD94D3-82F5-4ABF-9B1C-9887B77FC1E3}"/>
    <cellStyle name="Output 4 6" xfId="41563" xr:uid="{E9D23D2A-9775-46B4-A26B-6B639178BB4B}"/>
    <cellStyle name="Output 4 6 10" xfId="41564" xr:uid="{C8527C62-F7D1-4274-AD01-F08F425CAFE3}"/>
    <cellStyle name="Output 4 6 10 2" xfId="41565" xr:uid="{CF7BC126-0690-4ACF-B2E2-944EE4C94A5B}"/>
    <cellStyle name="Output 4 6 10 2 2" xfId="41566" xr:uid="{FCAE5D55-F0AA-4214-93AE-2E8DA985636C}"/>
    <cellStyle name="Output 4 6 10 3" xfId="41567" xr:uid="{2F9854E7-D3C2-4F5C-9473-AECB9D3E31A0}"/>
    <cellStyle name="Output 4 6 11" xfId="41568" xr:uid="{4B6D5E76-E6E9-4AD0-A5B2-AA884BDF0818}"/>
    <cellStyle name="Output 4 6 11 2" xfId="41569" xr:uid="{07B35700-3647-43AF-AD3A-561B83581ED8}"/>
    <cellStyle name="Output 4 6 11 2 2" xfId="41570" xr:uid="{EA13D11F-3C11-41AE-ACC3-3A2B40874BB4}"/>
    <cellStyle name="Output 4 6 11 3" xfId="41571" xr:uid="{A79BAAB2-213E-4E23-9044-482E0177FF64}"/>
    <cellStyle name="Output 4 6 12" xfId="41572" xr:uid="{B0BA041C-C1BA-48CF-BDF4-9A9378DC5DE2}"/>
    <cellStyle name="Output 4 6 12 2" xfId="41573" xr:uid="{7F904F71-DFFE-4F32-A925-ADF16F0B8F97}"/>
    <cellStyle name="Output 4 6 12 2 2" xfId="41574" xr:uid="{33CC22F4-24EB-4155-B260-08ABC8304F17}"/>
    <cellStyle name="Output 4 6 12 3" xfId="41575" xr:uid="{E7562ED4-9714-4995-A4B3-2A253D984A49}"/>
    <cellStyle name="Output 4 6 13" xfId="41576" xr:uid="{41C89C41-92D9-4AD9-BA1C-8171FCB94075}"/>
    <cellStyle name="Output 4 6 13 2" xfId="41577" xr:uid="{A3AF1052-BC7F-480E-91BF-6E290F804532}"/>
    <cellStyle name="Output 4 6 13 2 2" xfId="41578" xr:uid="{4B0849FA-7140-4593-AE75-531124F32C8B}"/>
    <cellStyle name="Output 4 6 13 3" xfId="41579" xr:uid="{F33147D3-E0FC-4D8D-A1A1-C6330DE3993A}"/>
    <cellStyle name="Output 4 6 14" xfId="41580" xr:uid="{5D9325DD-264A-461B-98AF-275088283315}"/>
    <cellStyle name="Output 4 6 14 2" xfId="41581" xr:uid="{AC324889-C6F7-4DD1-9AE0-BEE56C5452DC}"/>
    <cellStyle name="Output 4 6 14 2 2" xfId="41582" xr:uid="{7189A9F2-BD3A-4E1A-A4CB-E613995022C4}"/>
    <cellStyle name="Output 4 6 14 3" xfId="41583" xr:uid="{7606DE46-6FA7-4595-95F5-752C12DD2051}"/>
    <cellStyle name="Output 4 6 15" xfId="41584" xr:uid="{F477CAF8-5FE5-44C9-887D-315D8F687470}"/>
    <cellStyle name="Output 4 6 15 2" xfId="41585" xr:uid="{F545A681-6C26-471D-A445-1626EC9B4440}"/>
    <cellStyle name="Output 4 6 15 2 2" xfId="41586" xr:uid="{8EBCA9E1-1B0E-4BCA-9BCA-C923F9FCDA15}"/>
    <cellStyle name="Output 4 6 15 3" xfId="41587" xr:uid="{8012246A-9586-444C-A500-4804FD28803D}"/>
    <cellStyle name="Output 4 6 16" xfId="41588" xr:uid="{6B05BE75-B7C4-41D2-AF19-777B835189FF}"/>
    <cellStyle name="Output 4 6 16 2" xfId="41589" xr:uid="{C62EADA1-3951-46EA-84BD-A8025998CEE2}"/>
    <cellStyle name="Output 4 6 16 2 2" xfId="41590" xr:uid="{2090EC4D-B5BC-48F9-BD04-1E218C34884D}"/>
    <cellStyle name="Output 4 6 16 3" xfId="41591" xr:uid="{A9A6E746-44EE-4957-A35C-AB1B7DE720DA}"/>
    <cellStyle name="Output 4 6 17" xfId="41592" xr:uid="{98F4C47B-376F-4C39-BC07-BB07E649087F}"/>
    <cellStyle name="Output 4 6 17 2" xfId="41593" xr:uid="{7E096110-5395-4CD1-A348-B059E7999385}"/>
    <cellStyle name="Output 4 6 17 2 2" xfId="41594" xr:uid="{0612C742-50B6-4277-ACDF-5C162C575310}"/>
    <cellStyle name="Output 4 6 17 3" xfId="41595" xr:uid="{EB6FC3CC-9CF9-4245-92B6-A8C1A5818831}"/>
    <cellStyle name="Output 4 6 18" xfId="41596" xr:uid="{E246BBF7-D24D-4AC6-9689-7C96E43096C8}"/>
    <cellStyle name="Output 4 6 18 2" xfId="41597" xr:uid="{918A4A2F-F833-4F07-8AEE-01868EAD8E08}"/>
    <cellStyle name="Output 4 6 18 2 2" xfId="41598" xr:uid="{5C63D080-7A16-4975-B6F0-83C6B5781D9B}"/>
    <cellStyle name="Output 4 6 18 3" xfId="41599" xr:uid="{9DAD4CE4-780F-4DBE-A43A-8F2A351DEA24}"/>
    <cellStyle name="Output 4 6 19" xfId="41600" xr:uid="{7473D1CA-CDA4-40D1-BF93-A4FB0F1FE986}"/>
    <cellStyle name="Output 4 6 19 2" xfId="41601" xr:uid="{9AA69869-503C-41CA-BA75-3AAE1F8B45A2}"/>
    <cellStyle name="Output 4 6 19 2 2" xfId="41602" xr:uid="{6DA8B5EF-EC82-4A01-8700-DE6636C2589E}"/>
    <cellStyle name="Output 4 6 19 3" xfId="41603" xr:uid="{08FC06C0-ECB6-4DF8-8C14-0BEC35E43E02}"/>
    <cellStyle name="Output 4 6 2" xfId="41604" xr:uid="{57DBD444-B90A-4285-B683-FC960B6FD202}"/>
    <cellStyle name="Output 4 6 2 2" xfId="41605" xr:uid="{6E6F7049-495A-4504-ABB3-C248B8BEAD09}"/>
    <cellStyle name="Output 4 6 2 2 2" xfId="41606" xr:uid="{E8492A36-03FA-4FA3-AB2D-7D374D57B04B}"/>
    <cellStyle name="Output 4 6 2 2 3" xfId="41607" xr:uid="{C1C51D73-AB0D-47C0-ABE3-3161E0DC51EF}"/>
    <cellStyle name="Output 4 6 2 3" xfId="41608" xr:uid="{57A1B371-DF24-481A-AC62-38A6E6505EB0}"/>
    <cellStyle name="Output 4 6 2 3 2" xfId="41609" xr:uid="{EF9C052A-6571-438A-9E7D-8056AA802196}"/>
    <cellStyle name="Output 4 6 2 4" xfId="41610" xr:uid="{77DEFD68-B80F-40AD-A4FC-33F790C5DB42}"/>
    <cellStyle name="Output 4 6 20" xfId="41611" xr:uid="{C0E3D3D0-5168-4630-A5EE-85EF69F13C2C}"/>
    <cellStyle name="Output 4 6 20 2" xfId="41612" xr:uid="{554BB4DE-240A-45E9-AA1F-A76157175D45}"/>
    <cellStyle name="Output 4 6 20 2 2" xfId="41613" xr:uid="{83CE38C1-3057-4E7C-9D3B-8E454B7228B0}"/>
    <cellStyle name="Output 4 6 20 3" xfId="41614" xr:uid="{CBCE9AD0-ABAF-4654-9F8F-25F27DA54FA7}"/>
    <cellStyle name="Output 4 6 21" xfId="41615" xr:uid="{A6CCA65F-7B72-49E3-934B-340CD3F24147}"/>
    <cellStyle name="Output 4 6 21 2" xfId="41616" xr:uid="{D52ACB7B-79A0-4D71-BD6D-3C7FD08FBD1F}"/>
    <cellStyle name="Output 4 6 22" xfId="41617" xr:uid="{596E9088-C2AC-4BA3-B499-A5B79B4ED395}"/>
    <cellStyle name="Output 4 6 23" xfId="41618" xr:uid="{7B55EB6B-2169-4DD8-B919-CBC56D3D3870}"/>
    <cellStyle name="Output 4 6 3" xfId="41619" xr:uid="{C1B7B32E-ABE9-4CD7-9918-D1C4E5448FFB}"/>
    <cellStyle name="Output 4 6 3 2" xfId="41620" xr:uid="{EF22BE1B-585D-4192-B9B4-BB11D5906417}"/>
    <cellStyle name="Output 4 6 3 2 2" xfId="41621" xr:uid="{538E14AE-4125-42A6-A87B-B00287004DF0}"/>
    <cellStyle name="Output 4 6 3 3" xfId="41622" xr:uid="{E347E8E8-6622-4CBD-B321-A9BB7CB68EC1}"/>
    <cellStyle name="Output 4 6 3 4" xfId="41623" xr:uid="{43C9BAAC-4C9F-47BF-B4D5-7160460B1634}"/>
    <cellStyle name="Output 4 6 4" xfId="41624" xr:uid="{5DACE446-BEF4-4709-8EC7-A5C778EB5936}"/>
    <cellStyle name="Output 4 6 4 2" xfId="41625" xr:uid="{2850950C-1B94-469F-948D-035E4459125F}"/>
    <cellStyle name="Output 4 6 4 2 2" xfId="41626" xr:uid="{E074AE18-ACB4-4C6D-A903-307B96C4E250}"/>
    <cellStyle name="Output 4 6 4 3" xfId="41627" xr:uid="{7C63A371-5DD5-4ACC-855E-2D83175C54E8}"/>
    <cellStyle name="Output 4 6 4 4" xfId="41628" xr:uid="{D79416F0-11F7-4F34-BACD-5912492AA6C1}"/>
    <cellStyle name="Output 4 6 5" xfId="41629" xr:uid="{F0CCB12D-9ABB-4AA6-B838-24B98E5DD2AB}"/>
    <cellStyle name="Output 4 6 5 2" xfId="41630" xr:uid="{7CDF7F24-3178-49E1-A4D2-DEA2C251DE51}"/>
    <cellStyle name="Output 4 6 5 2 2" xfId="41631" xr:uid="{A350E01E-5DD2-4F68-ADCA-A2CCBBA74FBB}"/>
    <cellStyle name="Output 4 6 5 3" xfId="41632" xr:uid="{A5E63E2F-731B-46A4-8FBF-6D2CF3C0073D}"/>
    <cellStyle name="Output 4 6 6" xfId="41633" xr:uid="{D08268D4-586F-4284-8686-28DBC8E2C9D0}"/>
    <cellStyle name="Output 4 6 6 2" xfId="41634" xr:uid="{B2DB1543-F1A3-48EF-BABD-694DD13BFC42}"/>
    <cellStyle name="Output 4 6 6 2 2" xfId="41635" xr:uid="{B912B462-C0CA-43C6-ACC3-0C7A2C2962EC}"/>
    <cellStyle name="Output 4 6 6 3" xfId="41636" xr:uid="{49CC3FD8-7763-4086-AC9E-5A5A13ADBC64}"/>
    <cellStyle name="Output 4 6 7" xfId="41637" xr:uid="{2E82B84A-FC75-4BC2-8BA7-3E131917D658}"/>
    <cellStyle name="Output 4 6 7 2" xfId="41638" xr:uid="{01BE3562-2C62-472B-B959-5CC77318812A}"/>
    <cellStyle name="Output 4 6 7 2 2" xfId="41639" xr:uid="{4D9169DD-5CB4-4836-8BFD-5FF46C9AD2B5}"/>
    <cellStyle name="Output 4 6 7 3" xfId="41640" xr:uid="{BBBA00CD-C18B-47E4-9CF0-2506BAC865D6}"/>
    <cellStyle name="Output 4 6 8" xfId="41641" xr:uid="{29A47816-6F07-495A-83EF-5308F7FEF2E7}"/>
    <cellStyle name="Output 4 6 8 2" xfId="41642" xr:uid="{C21937F6-81A0-4F5B-802B-31EC0FFD3E12}"/>
    <cellStyle name="Output 4 6 8 2 2" xfId="41643" xr:uid="{97B53D07-FF86-4A07-94FF-27A1BAEA6617}"/>
    <cellStyle name="Output 4 6 8 3" xfId="41644" xr:uid="{AE5B02C5-C6BE-4238-9937-83BD87B343DD}"/>
    <cellStyle name="Output 4 6 9" xfId="41645" xr:uid="{0E2F2DB4-2990-4618-B5A2-07060383841E}"/>
    <cellStyle name="Output 4 6 9 2" xfId="41646" xr:uid="{EED17EEE-6599-44B3-A3C8-B2E05BFBCC76}"/>
    <cellStyle name="Output 4 6 9 2 2" xfId="41647" xr:uid="{BA372C7F-A602-489F-9EC5-A30BD8B55F1A}"/>
    <cellStyle name="Output 4 6 9 3" xfId="41648" xr:uid="{CEE2BBC5-E749-42BE-B4EA-1F4DCFFD65D3}"/>
    <cellStyle name="Output 4 7" xfId="41649" xr:uid="{3A30BF7D-D2B1-4307-9840-B2C7FC270406}"/>
    <cellStyle name="Output 4 7 2" xfId="41650" xr:uid="{7FA72656-D5CE-44A4-8439-AA6E7787631B}"/>
    <cellStyle name="Output 4 7 2 2" xfId="41651" xr:uid="{EC1C02E4-0712-4E08-9AA8-F0EF29072D4F}"/>
    <cellStyle name="Output 4 7 2 3" xfId="41652" xr:uid="{79CA0DEC-CBB4-47FD-89D6-E731C24247B6}"/>
    <cellStyle name="Output 4 7 3" xfId="41653" xr:uid="{564354BB-971D-434B-83C4-92EC6F717582}"/>
    <cellStyle name="Output 4 7 3 2" xfId="41654" xr:uid="{AA5B15BE-85AB-4304-A114-E06A00323A38}"/>
    <cellStyle name="Output 4 7 4" xfId="41655" xr:uid="{0ACDB268-020D-4465-8C00-ED7B3A75CC5C}"/>
    <cellStyle name="Output 4 8" xfId="41656" xr:uid="{6A32FDD1-CC48-4E56-A29E-9067515B9E5D}"/>
    <cellStyle name="Output 4 8 2" xfId="41657" xr:uid="{82C47888-4BBD-44A5-B07C-A2D2210484D8}"/>
    <cellStyle name="Output 4 8 2 2" xfId="41658" xr:uid="{03AF5D53-F06C-4B1A-A300-00FAFB87B035}"/>
    <cellStyle name="Output 4 8 2 3" xfId="41659" xr:uid="{A99BC18E-C7B4-4CAD-8F91-FE3312DFC1A1}"/>
    <cellStyle name="Output 4 8 3" xfId="41660" xr:uid="{F1278B67-AC57-49B9-A0F4-4BA5879BCFFA}"/>
    <cellStyle name="Output 4 8 4" xfId="41661" xr:uid="{E1C4369C-3CB3-4280-851F-1460750A5EAD}"/>
    <cellStyle name="Output 4 9" xfId="41662" xr:uid="{14803BAD-7AC2-4586-82B9-21E3BCDF8FEF}"/>
    <cellStyle name="Output 4 9 2" xfId="41663" xr:uid="{C93937F2-AA04-4CC1-B325-F3A1C4037832}"/>
    <cellStyle name="Output 4 9 2 2" xfId="41664" xr:uid="{0F319BAC-BAA9-4A7E-B34A-EBBEC53B2F1A}"/>
    <cellStyle name="Output 4 9 3" xfId="41665" xr:uid="{86161D94-84EE-4B47-B4AD-F9C0ABB9D89B}"/>
    <cellStyle name="Output 4 9 4" xfId="41666" xr:uid="{BCDB8B57-E700-4A31-A901-43F82CD4E3AB}"/>
    <cellStyle name="Output 5" xfId="41667" xr:uid="{D659405E-0005-40B3-A5A5-A36BBDE864A5}"/>
    <cellStyle name="Output 5 10" xfId="41668" xr:uid="{72AED046-92B8-4431-BF11-FBE738C75E5E}"/>
    <cellStyle name="Output 5 10 2" xfId="41669" xr:uid="{A26EBDF4-790F-436C-8167-0E1977237BA9}"/>
    <cellStyle name="Output 5 10 2 2" xfId="41670" xr:uid="{8AE37C19-4233-4E26-85F6-4C5C89D1311D}"/>
    <cellStyle name="Output 5 10 3" xfId="41671" xr:uid="{9C4C77B8-82B9-45CC-A8CC-94B7681B452A}"/>
    <cellStyle name="Output 5 11" xfId="41672" xr:uid="{BDCCC46A-EC69-4EDE-9A67-51312B07F141}"/>
    <cellStyle name="Output 5 11 2" xfId="41673" xr:uid="{F9F6AABA-C01F-4FC1-85A8-2CE0A34BE596}"/>
    <cellStyle name="Output 5 11 2 2" xfId="41674" xr:uid="{CA0F0C1C-FC4E-4489-8E16-9EB749120608}"/>
    <cellStyle name="Output 5 11 3" xfId="41675" xr:uid="{1631E16F-C20C-49C3-8C91-DFE28EFCC7C1}"/>
    <cellStyle name="Output 5 12" xfId="41676" xr:uid="{233280BD-C015-4DEB-B0D6-EFAFABE5621F}"/>
    <cellStyle name="Output 5 12 2" xfId="41677" xr:uid="{3698166C-B682-46D9-B1F4-D8FB226EB400}"/>
    <cellStyle name="Output 5 12 2 2" xfId="41678" xr:uid="{8EBC3932-D83A-4BEC-BEDA-758247AEEFC0}"/>
    <cellStyle name="Output 5 12 3" xfId="41679" xr:uid="{7B29D35F-1790-4DEF-8554-65C93CA5032E}"/>
    <cellStyle name="Output 5 13" xfId="41680" xr:uid="{9104D4D0-F672-4B66-829A-967FBC5E7F12}"/>
    <cellStyle name="Output 5 13 2" xfId="41681" xr:uid="{CB58E0D8-15F8-4737-86CD-D7CB66A568C8}"/>
    <cellStyle name="Output 5 13 2 2" xfId="41682" xr:uid="{AE417732-F0FB-421A-8EA2-C45DB1B3BA5E}"/>
    <cellStyle name="Output 5 13 3" xfId="41683" xr:uid="{5DAD198A-0227-4447-AD52-AC9C12F270B5}"/>
    <cellStyle name="Output 5 14" xfId="41684" xr:uid="{CCDCB6A7-D082-4423-8576-76ABF1F6574B}"/>
    <cellStyle name="Output 5 14 2" xfId="41685" xr:uid="{A557FB5B-E7B8-40DF-BD53-35C0244FB67F}"/>
    <cellStyle name="Output 5 14 2 2" xfId="41686" xr:uid="{FE751221-7ACF-4C3E-98B3-E92FC1B59478}"/>
    <cellStyle name="Output 5 14 3" xfId="41687" xr:uid="{F89B7DE3-0F68-415B-9B0A-242F40092D7C}"/>
    <cellStyle name="Output 5 15" xfId="41688" xr:uid="{3E5D9C72-69A0-4991-AA6F-D2BF51FD1EEF}"/>
    <cellStyle name="Output 5 15 2" xfId="41689" xr:uid="{0B14475B-6386-4F6A-A189-88A97319A956}"/>
    <cellStyle name="Output 5 15 2 2" xfId="41690" xr:uid="{2DE44A2D-583F-4841-8F45-AB4B29F464F5}"/>
    <cellStyle name="Output 5 15 3" xfId="41691" xr:uid="{1424E4D6-F77B-4844-931A-6483AC99064B}"/>
    <cellStyle name="Output 5 16" xfId="41692" xr:uid="{9B802BF6-9FBD-4787-9141-3A7C5E108C8B}"/>
    <cellStyle name="Output 5 16 2" xfId="41693" xr:uid="{ECF49011-1D7C-420F-8FDB-C4AC1F85D5CA}"/>
    <cellStyle name="Output 5 16 2 2" xfId="41694" xr:uid="{C694C4B7-B2A4-4B5B-8560-0F1B287CEE6A}"/>
    <cellStyle name="Output 5 16 3" xfId="41695" xr:uid="{BC48790E-A1E7-456C-B51B-F23D84DEC7C2}"/>
    <cellStyle name="Output 5 17" xfId="41696" xr:uid="{027EA265-9A46-4FAE-99C5-D83508E0052C}"/>
    <cellStyle name="Output 5 17 2" xfId="41697" xr:uid="{422AAB87-B4DE-4E4F-B949-70FC19C155E6}"/>
    <cellStyle name="Output 5 17 2 2" xfId="41698" xr:uid="{EFD6ED11-0F78-41A0-989B-3993E75E0724}"/>
    <cellStyle name="Output 5 17 3" xfId="41699" xr:uid="{024368AC-B234-4335-ACB0-FF155B1DEB94}"/>
    <cellStyle name="Output 5 18" xfId="41700" xr:uid="{B7DBDDBE-530A-493D-9720-9411160B80FD}"/>
    <cellStyle name="Output 5 18 2" xfId="41701" xr:uid="{A58D7CEF-B0C8-4C91-9333-FFFAE9F6B622}"/>
    <cellStyle name="Output 5 18 2 2" xfId="41702" xr:uid="{3EAE622E-DDDD-4733-8C06-2BDD281F778F}"/>
    <cellStyle name="Output 5 18 3" xfId="41703" xr:uid="{3EA7B7B2-5592-45C3-81FA-09F5B2FDA338}"/>
    <cellStyle name="Output 5 19" xfId="41704" xr:uid="{AE4FC87F-B606-41DA-A35E-BF3CDB2D649D}"/>
    <cellStyle name="Output 5 19 2" xfId="41705" xr:uid="{8709CBC4-C3A2-4DD7-96FA-4757898F622B}"/>
    <cellStyle name="Output 5 19 2 2" xfId="41706" xr:uid="{01D99D86-A1CE-4F29-93BB-37EB831BA208}"/>
    <cellStyle name="Output 5 19 3" xfId="41707" xr:uid="{CCBD4461-5D08-438F-9701-F9909BC773AF}"/>
    <cellStyle name="Output 5 2" xfId="41708" xr:uid="{81146C1E-AC89-429B-B048-3F8B6DFC3ECD}"/>
    <cellStyle name="Output 5 2 10" xfId="41709" xr:uid="{3BD32EEB-9D2A-4F81-A968-2A8DF885CC91}"/>
    <cellStyle name="Output 5 2 10 2" xfId="41710" xr:uid="{0C747DAC-D3E1-4EC0-8402-ED8257338FE7}"/>
    <cellStyle name="Output 5 2 10 2 2" xfId="41711" xr:uid="{34A8C3E6-B186-4E98-B5EE-EE82D5C6DD62}"/>
    <cellStyle name="Output 5 2 10 3" xfId="41712" xr:uid="{B14CD1B3-D1E8-4974-9BDD-92271271ABD8}"/>
    <cellStyle name="Output 5 2 11" xfId="41713" xr:uid="{A12BDDB4-163C-43FE-BD9C-50154DFFAFC1}"/>
    <cellStyle name="Output 5 2 11 2" xfId="41714" xr:uid="{F40F993F-193D-4ADB-975F-5AA7B7874570}"/>
    <cellStyle name="Output 5 2 11 2 2" xfId="41715" xr:uid="{3324253B-6BC7-4ECD-81EF-248A5DE7AF82}"/>
    <cellStyle name="Output 5 2 11 3" xfId="41716" xr:uid="{61A28580-9551-4868-BD92-4B740A3FCFBC}"/>
    <cellStyle name="Output 5 2 12" xfId="41717" xr:uid="{003D5604-9EE5-4FDD-9CB9-E582858EB153}"/>
    <cellStyle name="Output 5 2 12 2" xfId="41718" xr:uid="{FF5EA40C-3F81-40D1-BF39-5B8EDFBD427B}"/>
    <cellStyle name="Output 5 2 12 2 2" xfId="41719" xr:uid="{0A39563F-D6E9-416E-BC8B-0559138EE8A5}"/>
    <cellStyle name="Output 5 2 12 3" xfId="41720" xr:uid="{EFA96FBF-466E-4376-AAF2-2F8A7AF40947}"/>
    <cellStyle name="Output 5 2 13" xfId="41721" xr:uid="{C87C3D00-1614-43F3-8E2C-F46CF46D9033}"/>
    <cellStyle name="Output 5 2 13 2" xfId="41722" xr:uid="{6B7E3D07-B38E-42E1-BA7B-89DBBDDB68E0}"/>
    <cellStyle name="Output 5 2 13 2 2" xfId="41723" xr:uid="{3B138DC6-AEA4-44CB-946C-784F3B392356}"/>
    <cellStyle name="Output 5 2 13 3" xfId="41724" xr:uid="{1C4644E5-74F3-4EBB-A797-224DA2ECEE72}"/>
    <cellStyle name="Output 5 2 14" xfId="41725" xr:uid="{3B17EFE5-67F8-4070-B8C9-B4D6E44C198C}"/>
    <cellStyle name="Output 5 2 14 2" xfId="41726" xr:uid="{7802F41E-631A-4388-925C-9AF5C1CC0F23}"/>
    <cellStyle name="Output 5 2 14 2 2" xfId="41727" xr:uid="{1EA3D978-DE22-4594-B15E-645DE71DC205}"/>
    <cellStyle name="Output 5 2 14 3" xfId="41728" xr:uid="{72AB8775-5331-446A-B4C9-55140A866A5B}"/>
    <cellStyle name="Output 5 2 15" xfId="41729" xr:uid="{9493C9EF-2D22-449A-9178-B36D9D28971D}"/>
    <cellStyle name="Output 5 2 15 2" xfId="41730" xr:uid="{D98B144B-15D0-4782-BAFA-BABAD7F4E54A}"/>
    <cellStyle name="Output 5 2 15 2 2" xfId="41731" xr:uid="{7C34210D-610D-4C21-B8CE-9EBC2283A13F}"/>
    <cellStyle name="Output 5 2 15 3" xfId="41732" xr:uid="{0A7D8CE4-A853-4625-BEF3-CEE627B35FD7}"/>
    <cellStyle name="Output 5 2 16" xfId="41733" xr:uid="{F8C491B9-0425-41DB-AE58-486DCEADCAAB}"/>
    <cellStyle name="Output 5 2 16 2" xfId="41734" xr:uid="{24F24E3D-5873-4295-88E4-DEE6A78C3876}"/>
    <cellStyle name="Output 5 2 16 2 2" xfId="41735" xr:uid="{8B9E18A3-A662-4686-B3A7-448598919852}"/>
    <cellStyle name="Output 5 2 16 3" xfId="41736" xr:uid="{779E1E5F-0AB6-4EE6-BAB0-8A6980B9AA3C}"/>
    <cellStyle name="Output 5 2 17" xfId="41737" xr:uid="{09ECDFED-63E6-481E-803B-108CA71103BA}"/>
    <cellStyle name="Output 5 2 17 2" xfId="41738" xr:uid="{F78E557E-6170-40F4-880E-52E4A4418764}"/>
    <cellStyle name="Output 5 2 17 2 2" xfId="41739" xr:uid="{5BDD56F1-9C8F-48AA-BA8A-4F98BB5AB457}"/>
    <cellStyle name="Output 5 2 17 3" xfId="41740" xr:uid="{4A9C11C3-13D8-466B-94EA-A5CD5368CBEA}"/>
    <cellStyle name="Output 5 2 18" xfId="41741" xr:uid="{5F846BD9-5CFB-4D94-9712-23FCB67D1FD4}"/>
    <cellStyle name="Output 5 2 18 2" xfId="41742" xr:uid="{A1DEA6EB-4D94-4665-826D-2BC888BAABB9}"/>
    <cellStyle name="Output 5 2 18 2 2" xfId="41743" xr:uid="{9BD4B13F-CA5E-489C-A054-6C4B69655D02}"/>
    <cellStyle name="Output 5 2 18 3" xfId="41744" xr:uid="{38BC0943-D48D-4475-AE05-D625099EF1EF}"/>
    <cellStyle name="Output 5 2 19" xfId="41745" xr:uid="{889B9523-4FD0-4CD3-B9F9-1D5C13B504A1}"/>
    <cellStyle name="Output 5 2 19 2" xfId="41746" xr:uid="{468E9B65-F547-4147-9401-EF5D24A8EC61}"/>
    <cellStyle name="Output 5 2 19 2 2" xfId="41747" xr:uid="{D6A6D81C-0292-409A-A727-81A79E9BF799}"/>
    <cellStyle name="Output 5 2 19 3" xfId="41748" xr:uid="{8746F426-2993-4354-BAD0-40D7824D77F2}"/>
    <cellStyle name="Output 5 2 2" xfId="41749" xr:uid="{92E10053-1DDB-42D7-AA4B-010C1D562F16}"/>
    <cellStyle name="Output 5 2 2 10" xfId="41750" xr:uid="{969CF3C0-AF2B-4F80-86B8-07A271CF7681}"/>
    <cellStyle name="Output 5 2 2 10 2" xfId="41751" xr:uid="{3422518B-E519-4827-B64C-087658C9547B}"/>
    <cellStyle name="Output 5 2 2 10 2 2" xfId="41752" xr:uid="{81BEF698-BE57-470E-9324-1908B2E55F2D}"/>
    <cellStyle name="Output 5 2 2 10 3" xfId="41753" xr:uid="{EF819F69-EAE2-487A-8656-C15D65E23D57}"/>
    <cellStyle name="Output 5 2 2 11" xfId="41754" xr:uid="{63492908-F236-40D9-B793-94A340C2331B}"/>
    <cellStyle name="Output 5 2 2 11 2" xfId="41755" xr:uid="{078EDEE0-1EF0-4CFA-8002-F93EC948BFA7}"/>
    <cellStyle name="Output 5 2 2 11 2 2" xfId="41756" xr:uid="{E7F8C632-5053-47CD-A2D4-75A75FDBD0AF}"/>
    <cellStyle name="Output 5 2 2 11 3" xfId="41757" xr:uid="{C0C3372F-B0DE-4BF4-B714-9ECE25A26A31}"/>
    <cellStyle name="Output 5 2 2 12" xfId="41758" xr:uid="{958124E3-B40B-4085-B5B2-068F60B69C71}"/>
    <cellStyle name="Output 5 2 2 12 2" xfId="41759" xr:uid="{0452A832-FED5-41BC-9D5C-EB97C908FC2D}"/>
    <cellStyle name="Output 5 2 2 12 2 2" xfId="41760" xr:uid="{D04C36DE-B809-4719-AE19-FC6CCD3DE735}"/>
    <cellStyle name="Output 5 2 2 12 3" xfId="41761" xr:uid="{673931F2-C92C-499C-8350-2CB17A29176B}"/>
    <cellStyle name="Output 5 2 2 13" xfId="41762" xr:uid="{04FCCBA3-3A1A-430E-9BE3-23135DF9CBEF}"/>
    <cellStyle name="Output 5 2 2 13 2" xfId="41763" xr:uid="{5ED6D0DE-FDC7-4CCF-8725-ECBEA7FF2360}"/>
    <cellStyle name="Output 5 2 2 13 2 2" xfId="41764" xr:uid="{7012069A-53B8-43CB-840B-4903CEE7ABF1}"/>
    <cellStyle name="Output 5 2 2 13 3" xfId="41765" xr:uid="{9372401B-C232-4B57-9131-91136A535030}"/>
    <cellStyle name="Output 5 2 2 14" xfId="41766" xr:uid="{CAF24A88-9FE1-49AC-BBB7-094AB9EF84E1}"/>
    <cellStyle name="Output 5 2 2 14 2" xfId="41767" xr:uid="{51C2ABEB-FE14-4169-8072-425FCD979FE6}"/>
    <cellStyle name="Output 5 2 2 14 2 2" xfId="41768" xr:uid="{4302C3EA-D5E6-4335-B05D-3D0CA8E9F954}"/>
    <cellStyle name="Output 5 2 2 14 3" xfId="41769" xr:uid="{9D15C10F-398E-4F5B-9E58-FDD6A59C3835}"/>
    <cellStyle name="Output 5 2 2 15" xfId="41770" xr:uid="{7A53157D-193C-40BF-A7B0-706AD45A1101}"/>
    <cellStyle name="Output 5 2 2 15 2" xfId="41771" xr:uid="{B3F841AA-F41A-4735-9965-6C074F5B80FD}"/>
    <cellStyle name="Output 5 2 2 15 2 2" xfId="41772" xr:uid="{0E761D0A-DF2A-4FCA-A118-84CB84FE8E0D}"/>
    <cellStyle name="Output 5 2 2 15 3" xfId="41773" xr:uid="{00E46B0E-B591-43B6-A22E-B16581C443B9}"/>
    <cellStyle name="Output 5 2 2 16" xfId="41774" xr:uid="{EE0AF9D0-366F-49DC-AD1A-09B904AD30BB}"/>
    <cellStyle name="Output 5 2 2 16 2" xfId="41775" xr:uid="{F2EB1BC5-49F9-48A0-A45F-3FE9558CACFD}"/>
    <cellStyle name="Output 5 2 2 16 2 2" xfId="41776" xr:uid="{8120EA1D-AF7A-4E2F-87B4-C510A3B0CC86}"/>
    <cellStyle name="Output 5 2 2 16 3" xfId="41777" xr:uid="{DBF2BC14-7840-4BC9-B876-6BE2F8877833}"/>
    <cellStyle name="Output 5 2 2 17" xfId="41778" xr:uid="{C333DAE0-71A6-4436-B6D8-C7E135189D37}"/>
    <cellStyle name="Output 5 2 2 17 2" xfId="41779" xr:uid="{1096516C-46A3-44E4-AC5A-D303A98FA77E}"/>
    <cellStyle name="Output 5 2 2 17 2 2" xfId="41780" xr:uid="{A1049EA4-CF00-4EB1-842B-28C61ABE4BD9}"/>
    <cellStyle name="Output 5 2 2 17 3" xfId="41781" xr:uid="{89AAC0E7-1E31-4638-824A-C51CDBE2BE92}"/>
    <cellStyle name="Output 5 2 2 18" xfId="41782" xr:uid="{70A08D78-99C9-48F0-AB0C-1EED1935D527}"/>
    <cellStyle name="Output 5 2 2 18 2" xfId="41783" xr:uid="{85653776-C48F-4897-84CC-6A9B5C1D0CF7}"/>
    <cellStyle name="Output 5 2 2 19" xfId="41784" xr:uid="{EC8AB35E-75F5-439A-8FBC-DA4AD0B9F319}"/>
    <cellStyle name="Output 5 2 2 2" xfId="41785" xr:uid="{D93B9C80-EE7F-4A77-A106-D7C0CA7272D1}"/>
    <cellStyle name="Output 5 2 2 2 10" xfId="41786" xr:uid="{9D6C588F-7F5E-43A4-8316-983A38502CEA}"/>
    <cellStyle name="Output 5 2 2 2 10 2" xfId="41787" xr:uid="{3BAEFCD5-60C9-402C-936B-0F64B88834B9}"/>
    <cellStyle name="Output 5 2 2 2 10 2 2" xfId="41788" xr:uid="{37FD3458-3798-4F9A-A543-895598234ED5}"/>
    <cellStyle name="Output 5 2 2 2 10 3" xfId="41789" xr:uid="{D16B41E4-80A9-48D1-BAC0-F2DD24F9F5D7}"/>
    <cellStyle name="Output 5 2 2 2 11" xfId="41790" xr:uid="{E477A94A-32A7-487C-B416-2821EA43C342}"/>
    <cellStyle name="Output 5 2 2 2 11 2" xfId="41791" xr:uid="{D77CF79E-3813-4D5B-88FE-03CFBD23D976}"/>
    <cellStyle name="Output 5 2 2 2 11 2 2" xfId="41792" xr:uid="{C1123FB5-EE91-479B-B65D-7046EE2860AF}"/>
    <cellStyle name="Output 5 2 2 2 11 3" xfId="41793" xr:uid="{E56FE527-E0C2-4201-B60B-3FAF1C69870D}"/>
    <cellStyle name="Output 5 2 2 2 12" xfId="41794" xr:uid="{9F61E81D-EBD8-4A73-BCE2-77A6D33690E7}"/>
    <cellStyle name="Output 5 2 2 2 12 2" xfId="41795" xr:uid="{C7591BD4-D100-4A9D-9552-6FF7436B7094}"/>
    <cellStyle name="Output 5 2 2 2 12 2 2" xfId="41796" xr:uid="{9DFA8E17-744F-4849-9716-5BA517302A71}"/>
    <cellStyle name="Output 5 2 2 2 12 3" xfId="41797" xr:uid="{A5C1EDAB-7840-4F98-9698-D5DB36CCF9DE}"/>
    <cellStyle name="Output 5 2 2 2 13" xfId="41798" xr:uid="{D8D7675F-B94A-4494-8A74-46590C6BB68E}"/>
    <cellStyle name="Output 5 2 2 2 13 2" xfId="41799" xr:uid="{8554D285-218C-421E-B4D2-5B4BE01846E4}"/>
    <cellStyle name="Output 5 2 2 2 13 2 2" xfId="41800" xr:uid="{75C5E993-DF4D-4CF8-ABC5-1FB82373D0C0}"/>
    <cellStyle name="Output 5 2 2 2 13 3" xfId="41801" xr:uid="{9C583C84-F37D-4B7C-AF13-D69AE0F4178D}"/>
    <cellStyle name="Output 5 2 2 2 14" xfId="41802" xr:uid="{2C9F52F0-7BFB-42AB-ADE7-F716FB34587E}"/>
    <cellStyle name="Output 5 2 2 2 14 2" xfId="41803" xr:uid="{1362A779-1004-4D8F-BEC2-FE4AA3864788}"/>
    <cellStyle name="Output 5 2 2 2 14 2 2" xfId="41804" xr:uid="{335ECB5B-6BA4-42F8-A23B-89DBCBB0973F}"/>
    <cellStyle name="Output 5 2 2 2 14 3" xfId="41805" xr:uid="{895923AB-48E9-4D39-9EA8-42A598487103}"/>
    <cellStyle name="Output 5 2 2 2 15" xfId="41806" xr:uid="{C42A3876-8878-4CAB-8C4E-0139549C31DF}"/>
    <cellStyle name="Output 5 2 2 2 15 2" xfId="41807" xr:uid="{7074CD50-93FA-4C6F-A2A7-FF898F8B315E}"/>
    <cellStyle name="Output 5 2 2 2 15 2 2" xfId="41808" xr:uid="{181CAFA5-9474-4EDC-A77D-BAB2DA574589}"/>
    <cellStyle name="Output 5 2 2 2 15 3" xfId="41809" xr:uid="{F805B954-9F21-41B1-9A60-0AC2AE47D3BF}"/>
    <cellStyle name="Output 5 2 2 2 16" xfId="41810" xr:uid="{3E8A3108-0BF0-4209-A766-850A0ACFD5A9}"/>
    <cellStyle name="Output 5 2 2 2 16 2" xfId="41811" xr:uid="{60137CB1-7A47-4BE5-A147-2A8A432249C8}"/>
    <cellStyle name="Output 5 2 2 2 16 2 2" xfId="41812" xr:uid="{45B62357-66F6-4189-97C1-945556A9ECB7}"/>
    <cellStyle name="Output 5 2 2 2 16 3" xfId="41813" xr:uid="{1FAAFA05-D43B-4E94-B475-D48E0145F11A}"/>
    <cellStyle name="Output 5 2 2 2 17" xfId="41814" xr:uid="{4E6B8F99-EA50-42C0-B534-5FE087E74B0E}"/>
    <cellStyle name="Output 5 2 2 2 17 2" xfId="41815" xr:uid="{11B56109-39BD-4A02-B3CB-BC3B8BD1D667}"/>
    <cellStyle name="Output 5 2 2 2 17 2 2" xfId="41816" xr:uid="{DC81D620-BFC2-4DC6-92CD-665C4F5532B0}"/>
    <cellStyle name="Output 5 2 2 2 17 3" xfId="41817" xr:uid="{CF82880E-C37A-42BB-A974-3DD361C6F805}"/>
    <cellStyle name="Output 5 2 2 2 18" xfId="41818" xr:uid="{9A60B8C3-8F82-497D-AD60-9FC2EDD616B9}"/>
    <cellStyle name="Output 5 2 2 2 18 2" xfId="41819" xr:uid="{28CF9511-C808-4338-B7E5-CCA37E5DD94C}"/>
    <cellStyle name="Output 5 2 2 2 18 2 2" xfId="41820" xr:uid="{12C968F2-6F1E-4D93-BAD2-464F10B697AB}"/>
    <cellStyle name="Output 5 2 2 2 18 3" xfId="41821" xr:uid="{1FE03785-39BC-462D-A31E-CF32C92EA2AC}"/>
    <cellStyle name="Output 5 2 2 2 19" xfId="41822" xr:uid="{3ABE94C8-B99B-4D48-BF97-97835EFA391E}"/>
    <cellStyle name="Output 5 2 2 2 19 2" xfId="41823" xr:uid="{217703F8-799C-4EA6-8C4F-8F11DB82BE7C}"/>
    <cellStyle name="Output 5 2 2 2 19 2 2" xfId="41824" xr:uid="{2578A0CB-A620-4B60-955D-53CCA3981911}"/>
    <cellStyle name="Output 5 2 2 2 19 3" xfId="41825" xr:uid="{A596D65E-7B9B-4FEF-9CA0-21E55CF070D5}"/>
    <cellStyle name="Output 5 2 2 2 2" xfId="41826" xr:uid="{1BC7F629-5742-4A39-97B9-A85615331BE3}"/>
    <cellStyle name="Output 5 2 2 2 2 2" xfId="41827" xr:uid="{EAEA513F-0A8F-4CA9-9191-0BBB5D5B4B23}"/>
    <cellStyle name="Output 5 2 2 2 2 2 2" xfId="41828" xr:uid="{8268B6F3-F2D4-4B30-8B14-1B8532A8393E}"/>
    <cellStyle name="Output 5 2 2 2 2 2 3" xfId="41829" xr:uid="{9FF2D9F9-0352-4694-943D-222F34EF0FBD}"/>
    <cellStyle name="Output 5 2 2 2 2 3" xfId="41830" xr:uid="{5FC16808-749E-4860-9F5C-329281C9068E}"/>
    <cellStyle name="Output 5 2 2 2 2 3 2" xfId="41831" xr:uid="{0A124D08-4ED6-4623-81E1-A1DEE5626511}"/>
    <cellStyle name="Output 5 2 2 2 2 4" xfId="41832" xr:uid="{398EF53E-9D23-478C-A559-EFE71250D057}"/>
    <cellStyle name="Output 5 2 2 2 20" xfId="41833" xr:uid="{1AFCF2F6-688C-4CA6-BA1E-A631A5993A09}"/>
    <cellStyle name="Output 5 2 2 2 20 2" xfId="41834" xr:uid="{7027567E-24B0-4939-BC3A-7A15C44E9845}"/>
    <cellStyle name="Output 5 2 2 2 20 2 2" xfId="41835" xr:uid="{5730FF27-4B7E-4D93-AB01-7E12DB6F6BC3}"/>
    <cellStyle name="Output 5 2 2 2 20 3" xfId="41836" xr:uid="{415A683A-7874-45D5-9C8D-A36CE8623EC9}"/>
    <cellStyle name="Output 5 2 2 2 21" xfId="41837" xr:uid="{E30C0817-67CF-4EDD-A4AE-3375E9F1D1A4}"/>
    <cellStyle name="Output 5 2 2 2 21 2" xfId="41838" xr:uid="{890ECFC3-990C-4662-B9BF-4F7536D42DED}"/>
    <cellStyle name="Output 5 2 2 2 22" xfId="41839" xr:uid="{43D0BA80-8483-4312-93E5-631D525F9379}"/>
    <cellStyle name="Output 5 2 2 2 23" xfId="41840" xr:uid="{C6A1F4EE-057A-4863-821A-652DDD17C916}"/>
    <cellStyle name="Output 5 2 2 2 3" xfId="41841" xr:uid="{A6303422-B2D0-4C16-A861-EC9A1FA80AF7}"/>
    <cellStyle name="Output 5 2 2 2 3 2" xfId="41842" xr:uid="{0E3BDF23-C06D-4434-9C9D-164FB95DEABD}"/>
    <cellStyle name="Output 5 2 2 2 3 2 2" xfId="41843" xr:uid="{E2CBDDD2-5A46-4A81-B759-555E5E0986B2}"/>
    <cellStyle name="Output 5 2 2 2 3 3" xfId="41844" xr:uid="{BB2570C2-EBC2-49E8-A95C-2E17D4266C5F}"/>
    <cellStyle name="Output 5 2 2 2 3 4" xfId="41845" xr:uid="{01D6A249-D3A7-42B9-B031-83C89E53E3DF}"/>
    <cellStyle name="Output 5 2 2 2 4" xfId="41846" xr:uid="{27D8DFD7-950E-4EFE-8E26-4A2A5B6775F0}"/>
    <cellStyle name="Output 5 2 2 2 4 2" xfId="41847" xr:uid="{9F59CF9F-5CB5-42AA-80F5-A42DE27C6245}"/>
    <cellStyle name="Output 5 2 2 2 4 2 2" xfId="41848" xr:uid="{CEE6DE6E-FB97-4978-8A38-2CD7E3857746}"/>
    <cellStyle name="Output 5 2 2 2 4 3" xfId="41849" xr:uid="{12AD2B17-592C-43C7-A893-13AFD66B9B0C}"/>
    <cellStyle name="Output 5 2 2 2 4 4" xfId="41850" xr:uid="{1EBAC126-5382-4373-904A-F4C3BA49096B}"/>
    <cellStyle name="Output 5 2 2 2 5" xfId="41851" xr:uid="{DD63E0D7-6ECC-4A48-BD88-8EE47F63139F}"/>
    <cellStyle name="Output 5 2 2 2 5 2" xfId="41852" xr:uid="{2A45BFF5-E79F-4B59-927B-BC823D2DB98D}"/>
    <cellStyle name="Output 5 2 2 2 5 2 2" xfId="41853" xr:uid="{05AD86A5-1406-47A2-AAFD-260F049D1654}"/>
    <cellStyle name="Output 5 2 2 2 5 3" xfId="41854" xr:uid="{C6BB51F6-A9D7-47D0-ABA3-8058257DCCBE}"/>
    <cellStyle name="Output 5 2 2 2 6" xfId="41855" xr:uid="{F0F07BB2-C97A-4131-8923-0940EF75C65F}"/>
    <cellStyle name="Output 5 2 2 2 6 2" xfId="41856" xr:uid="{0B5EC792-AF3C-4FAC-A6A0-EAACE2C3377B}"/>
    <cellStyle name="Output 5 2 2 2 6 2 2" xfId="41857" xr:uid="{8FB4EA02-6F4A-47EE-9B04-CA1FDE41C510}"/>
    <cellStyle name="Output 5 2 2 2 6 3" xfId="41858" xr:uid="{67005ED9-1504-48FA-BDF5-03C2C0A63148}"/>
    <cellStyle name="Output 5 2 2 2 7" xfId="41859" xr:uid="{4244C6CA-7018-4B34-8644-924270ED1CD5}"/>
    <cellStyle name="Output 5 2 2 2 7 2" xfId="41860" xr:uid="{72FE66FF-77EF-46C9-89E8-9BFD2DE5E6BC}"/>
    <cellStyle name="Output 5 2 2 2 7 2 2" xfId="41861" xr:uid="{98B0DCA6-3D02-4AF8-9FF6-0C046A6F3116}"/>
    <cellStyle name="Output 5 2 2 2 7 3" xfId="41862" xr:uid="{0144C0D5-5885-4051-9AA4-B00AC56C5633}"/>
    <cellStyle name="Output 5 2 2 2 8" xfId="41863" xr:uid="{DBA3BB8F-B1B8-4D46-9633-D0E47AA1E5EF}"/>
    <cellStyle name="Output 5 2 2 2 8 2" xfId="41864" xr:uid="{CC619FAA-56BB-4F07-87D1-99957CB8B960}"/>
    <cellStyle name="Output 5 2 2 2 8 2 2" xfId="41865" xr:uid="{A58E567F-A269-4216-AB33-3D935C264D94}"/>
    <cellStyle name="Output 5 2 2 2 8 3" xfId="41866" xr:uid="{FF87CC75-3FDD-46DB-BC4A-770A764BDD08}"/>
    <cellStyle name="Output 5 2 2 2 9" xfId="41867" xr:uid="{2F50A88F-067A-48A7-8BC6-785890059B91}"/>
    <cellStyle name="Output 5 2 2 2 9 2" xfId="41868" xr:uid="{71860C9C-A1CE-4C35-A8DF-6D5A7BBA2877}"/>
    <cellStyle name="Output 5 2 2 2 9 2 2" xfId="41869" xr:uid="{1728FDA8-1370-47CB-9BBF-ADDDC4C0564B}"/>
    <cellStyle name="Output 5 2 2 2 9 3" xfId="41870" xr:uid="{998BA229-213C-404B-9F4E-7CADE2D622FF}"/>
    <cellStyle name="Output 5 2 2 20" xfId="41871" xr:uid="{9CEE4413-5279-4F47-BCFF-CE47028DB548}"/>
    <cellStyle name="Output 5 2 2 3" xfId="41872" xr:uid="{E1255F9B-29F5-4986-968B-1B20B4EFEB2A}"/>
    <cellStyle name="Output 5 2 2 3 2" xfId="41873" xr:uid="{F3A67332-4D90-4CBC-B6DE-982466C266D4}"/>
    <cellStyle name="Output 5 2 2 3 2 2" xfId="41874" xr:uid="{A26B46CA-52DD-4EA0-BC80-1B347B0D664B}"/>
    <cellStyle name="Output 5 2 2 3 2 3" xfId="41875" xr:uid="{8668EDE4-308C-4AEE-AB8D-E8219CC51284}"/>
    <cellStyle name="Output 5 2 2 3 3" xfId="41876" xr:uid="{789B90C1-37EF-439D-A377-7AABE5C80435}"/>
    <cellStyle name="Output 5 2 2 3 3 2" xfId="41877" xr:uid="{3F8B5D4D-1C27-46D6-85E6-2A5C7C3443DD}"/>
    <cellStyle name="Output 5 2 2 3 4" xfId="41878" xr:uid="{AE696DE4-D6C0-4558-BC06-59B1F4762EEC}"/>
    <cellStyle name="Output 5 2 2 4" xfId="41879" xr:uid="{108E33B2-1666-4DE5-BE41-C87EC2A28DD7}"/>
    <cellStyle name="Output 5 2 2 4 2" xfId="41880" xr:uid="{BBC664AE-3D06-4608-808C-097919655FAB}"/>
    <cellStyle name="Output 5 2 2 4 2 2" xfId="41881" xr:uid="{9B3C9ADC-62BE-4B62-8045-EC4F71575AC5}"/>
    <cellStyle name="Output 5 2 2 4 3" xfId="41882" xr:uid="{BF53B7CE-2B64-4FBE-A172-1B53CE575474}"/>
    <cellStyle name="Output 5 2 2 4 4" xfId="41883" xr:uid="{AB043D4A-5FD8-4A45-BD7C-0F8C50EC9615}"/>
    <cellStyle name="Output 5 2 2 5" xfId="41884" xr:uid="{BF37B304-E76C-42C1-9480-0A231E190522}"/>
    <cellStyle name="Output 5 2 2 5 2" xfId="41885" xr:uid="{84C37822-7F7F-415F-A889-B9863E51883C}"/>
    <cellStyle name="Output 5 2 2 5 2 2" xfId="41886" xr:uid="{11F2EB4B-AE27-4BFE-8BE3-BF7151A1C1A8}"/>
    <cellStyle name="Output 5 2 2 5 3" xfId="41887" xr:uid="{4AF56DC8-3BA5-4E47-BA3D-11AA7DC72135}"/>
    <cellStyle name="Output 5 2 2 5 4" xfId="41888" xr:uid="{76F6CED9-D6B4-4FB0-A61C-8CF998494B89}"/>
    <cellStyle name="Output 5 2 2 6" xfId="41889" xr:uid="{D2CB2A88-EDE5-4945-BA70-DD7A3646DE46}"/>
    <cellStyle name="Output 5 2 2 6 2" xfId="41890" xr:uid="{720B474D-0C8D-4DC6-AFC9-8562E54DFE1F}"/>
    <cellStyle name="Output 5 2 2 6 2 2" xfId="41891" xr:uid="{CA1598F5-A4BC-4696-93D3-A9B50E130E5A}"/>
    <cellStyle name="Output 5 2 2 6 3" xfId="41892" xr:uid="{589BD47C-445A-430F-95E3-869688398E12}"/>
    <cellStyle name="Output 5 2 2 7" xfId="41893" xr:uid="{995E9FDD-0F02-41D0-8B1F-2D62E82EF988}"/>
    <cellStyle name="Output 5 2 2 7 2" xfId="41894" xr:uid="{A2592B67-B10E-4AE5-B97B-24F25BE4C0B8}"/>
    <cellStyle name="Output 5 2 2 7 2 2" xfId="41895" xr:uid="{FD2D58CB-70A8-4398-99D2-A7658503CD18}"/>
    <cellStyle name="Output 5 2 2 7 3" xfId="41896" xr:uid="{49B832E1-6523-4F89-A7D1-317B70D8583A}"/>
    <cellStyle name="Output 5 2 2 8" xfId="41897" xr:uid="{8FADF858-FA16-46F7-8DAE-A8331B511FF6}"/>
    <cellStyle name="Output 5 2 2 8 2" xfId="41898" xr:uid="{7B358C26-59C6-467B-80F2-79A796C3E662}"/>
    <cellStyle name="Output 5 2 2 8 2 2" xfId="41899" xr:uid="{B1AD03B9-9124-4E28-9108-290A65DE9405}"/>
    <cellStyle name="Output 5 2 2 8 3" xfId="41900" xr:uid="{A51EDA59-FF4F-43E5-ADB7-C96EBFAC037F}"/>
    <cellStyle name="Output 5 2 2 9" xfId="41901" xr:uid="{0C928A13-C6AA-4F75-B8D4-F4D832C52141}"/>
    <cellStyle name="Output 5 2 2 9 2" xfId="41902" xr:uid="{5C926399-AAEE-45B3-96B0-D9A7CE7341EF}"/>
    <cellStyle name="Output 5 2 2 9 2 2" xfId="41903" xr:uid="{BF3FD798-61E1-405C-94C8-1E4576B1C9D3}"/>
    <cellStyle name="Output 5 2 2 9 3" xfId="41904" xr:uid="{484B55C7-5E62-4955-899A-687E87141629}"/>
    <cellStyle name="Output 5 2 20" xfId="41905" xr:uid="{F13D3256-913E-4414-A669-2A2809949FDA}"/>
    <cellStyle name="Output 5 2 20 2" xfId="41906" xr:uid="{09BBD9F8-CDF8-4109-BDD2-12F3E3FAF0A3}"/>
    <cellStyle name="Output 5 2 20 2 2" xfId="41907" xr:uid="{12A45C01-88D0-4B7C-B150-CAF2961C3ED5}"/>
    <cellStyle name="Output 5 2 20 3" xfId="41908" xr:uid="{1BB925F6-D558-4E7F-93F0-E70144CB7295}"/>
    <cellStyle name="Output 5 2 21" xfId="41909" xr:uid="{3E65FB4F-EE1F-40BC-9E23-8A087E8A9779}"/>
    <cellStyle name="Output 5 2 21 2" xfId="41910" xr:uid="{FE8D7DDA-EB09-43D8-B2D2-A4803807C52C}"/>
    <cellStyle name="Output 5 2 22" xfId="41911" xr:uid="{EA60DD0F-D1CA-4076-AEE4-E6C3B59D3F24}"/>
    <cellStyle name="Output 5 2 23" xfId="41912" xr:uid="{78854C60-E24D-4F9B-A54C-E8F5450D3D28}"/>
    <cellStyle name="Output 5 2 3" xfId="41913" xr:uid="{FE6A971A-44F4-4B5E-A339-991BCCF83BE1}"/>
    <cellStyle name="Output 5 2 3 10" xfId="41914" xr:uid="{DC3A70A7-B930-4EF0-A5E2-12BB979552BF}"/>
    <cellStyle name="Output 5 2 3 10 2" xfId="41915" xr:uid="{56575497-9522-4CF7-81E1-7B9D05A288AB}"/>
    <cellStyle name="Output 5 2 3 10 2 2" xfId="41916" xr:uid="{81F2EC7A-A002-45BC-834A-B35B2A36B4E3}"/>
    <cellStyle name="Output 5 2 3 10 3" xfId="41917" xr:uid="{A063182F-3CD0-4830-A3CE-A796D326DE1D}"/>
    <cellStyle name="Output 5 2 3 11" xfId="41918" xr:uid="{BA1C9D05-5A4A-4B6A-ADC5-14A9018E9E98}"/>
    <cellStyle name="Output 5 2 3 11 2" xfId="41919" xr:uid="{FB1C6A3E-4063-4DBA-8F7F-F2F4D2BE8F08}"/>
    <cellStyle name="Output 5 2 3 11 2 2" xfId="41920" xr:uid="{C34D1F4B-7089-4A13-9AB3-6F382D75018A}"/>
    <cellStyle name="Output 5 2 3 11 3" xfId="41921" xr:uid="{A183BCC1-5C78-43BD-AD6E-5B6CC18D6EA8}"/>
    <cellStyle name="Output 5 2 3 12" xfId="41922" xr:uid="{814817ED-5872-4981-932C-ECD21593350E}"/>
    <cellStyle name="Output 5 2 3 12 2" xfId="41923" xr:uid="{6C3287DE-A7AB-42AE-B816-9AB01D9BF3C1}"/>
    <cellStyle name="Output 5 2 3 12 2 2" xfId="41924" xr:uid="{5B669ED1-5589-47C6-8B33-2D9195E0B69B}"/>
    <cellStyle name="Output 5 2 3 12 3" xfId="41925" xr:uid="{778AA7DF-F230-4EDD-BF60-8B0D8724332A}"/>
    <cellStyle name="Output 5 2 3 13" xfId="41926" xr:uid="{8A97CDFB-AD4F-4EC4-B30F-6E32CB60F253}"/>
    <cellStyle name="Output 5 2 3 13 2" xfId="41927" xr:uid="{9C9C7F41-D391-4BCC-A40A-58A58D4E0939}"/>
    <cellStyle name="Output 5 2 3 13 2 2" xfId="41928" xr:uid="{64EC47AC-9CD0-49D7-87B1-1F1723CD55BF}"/>
    <cellStyle name="Output 5 2 3 13 3" xfId="41929" xr:uid="{AB1AAC99-236C-4908-80FF-2F47E4F87866}"/>
    <cellStyle name="Output 5 2 3 14" xfId="41930" xr:uid="{675B5005-CE18-411C-9A87-8C0B674DC3D4}"/>
    <cellStyle name="Output 5 2 3 14 2" xfId="41931" xr:uid="{F412CF23-0D20-44C1-BD96-0C355347DB73}"/>
    <cellStyle name="Output 5 2 3 14 2 2" xfId="41932" xr:uid="{FE0686C4-6355-43DB-A383-FF8796EE6C08}"/>
    <cellStyle name="Output 5 2 3 14 3" xfId="41933" xr:uid="{C29D353A-1281-4308-A255-0ECB3A580F15}"/>
    <cellStyle name="Output 5 2 3 15" xfId="41934" xr:uid="{6A786FFD-E3CB-47B6-8E29-44106CAFFC37}"/>
    <cellStyle name="Output 5 2 3 15 2" xfId="41935" xr:uid="{BCCF4158-3B2F-41FE-8DD1-223E848414F4}"/>
    <cellStyle name="Output 5 2 3 15 2 2" xfId="41936" xr:uid="{86F10EA4-674D-4640-8FDC-9925D88E80DB}"/>
    <cellStyle name="Output 5 2 3 15 3" xfId="41937" xr:uid="{3DFA89FF-34F6-4ED5-B57A-99D9D1C6AD75}"/>
    <cellStyle name="Output 5 2 3 16" xfId="41938" xr:uid="{B49DBBEF-86C5-4166-9418-D9A39CE48E31}"/>
    <cellStyle name="Output 5 2 3 16 2" xfId="41939" xr:uid="{B8800354-1BBB-48E1-88A0-657DF5931891}"/>
    <cellStyle name="Output 5 2 3 16 2 2" xfId="41940" xr:uid="{D1E9AA7A-B047-43B1-A5AD-2581483D156B}"/>
    <cellStyle name="Output 5 2 3 16 3" xfId="41941" xr:uid="{DE81E7B1-B9B7-4CF7-B273-6D683599700A}"/>
    <cellStyle name="Output 5 2 3 17" xfId="41942" xr:uid="{32A231C6-6FF1-4FF0-B301-EE8506D32AC7}"/>
    <cellStyle name="Output 5 2 3 17 2" xfId="41943" xr:uid="{E652D814-DEAE-40FE-B27A-E5EC0E55743D}"/>
    <cellStyle name="Output 5 2 3 17 2 2" xfId="41944" xr:uid="{32B920DD-AFD7-43F1-89B8-F4471B9CADB1}"/>
    <cellStyle name="Output 5 2 3 17 3" xfId="41945" xr:uid="{F40255F7-C69B-4823-A2A3-B37AE4BEA16B}"/>
    <cellStyle name="Output 5 2 3 18" xfId="41946" xr:uid="{86632A9D-28EF-4ECF-9166-ACDF0783C301}"/>
    <cellStyle name="Output 5 2 3 18 2" xfId="41947" xr:uid="{72015A61-CF80-4D07-951D-BEDC3783D5FF}"/>
    <cellStyle name="Output 5 2 3 19" xfId="41948" xr:uid="{8FEA7184-7D8B-4062-BDA9-3022CF031577}"/>
    <cellStyle name="Output 5 2 3 2" xfId="41949" xr:uid="{A0FC742E-7CF9-4E25-A6A5-E891BBCFCD1B}"/>
    <cellStyle name="Output 5 2 3 2 10" xfId="41950" xr:uid="{E690D267-975F-4BBD-93B2-08838F05DEE0}"/>
    <cellStyle name="Output 5 2 3 2 10 2" xfId="41951" xr:uid="{F25C22F9-E6B0-4E39-B96F-5B961C04FCAC}"/>
    <cellStyle name="Output 5 2 3 2 10 2 2" xfId="41952" xr:uid="{EEA3647E-3B09-4FF0-B681-94AFEF0FEDB1}"/>
    <cellStyle name="Output 5 2 3 2 10 3" xfId="41953" xr:uid="{EEF7F836-E385-4726-9026-82CE09A7CD14}"/>
    <cellStyle name="Output 5 2 3 2 11" xfId="41954" xr:uid="{DC9E7E1A-A246-403B-BC36-C322AB25C456}"/>
    <cellStyle name="Output 5 2 3 2 11 2" xfId="41955" xr:uid="{5BF9F4E6-67A9-4DD4-9EDA-76DB4B06E0ED}"/>
    <cellStyle name="Output 5 2 3 2 11 2 2" xfId="41956" xr:uid="{02FD6590-34C6-47A9-8A96-20C9D5747A73}"/>
    <cellStyle name="Output 5 2 3 2 11 3" xfId="41957" xr:uid="{55FCC47C-BDC4-4B3D-B9CA-D476BFF7147E}"/>
    <cellStyle name="Output 5 2 3 2 12" xfId="41958" xr:uid="{9BCF5B48-B46A-4B3A-9794-B462673FA905}"/>
    <cellStyle name="Output 5 2 3 2 12 2" xfId="41959" xr:uid="{77398201-3E16-488D-80B8-27163120252D}"/>
    <cellStyle name="Output 5 2 3 2 12 2 2" xfId="41960" xr:uid="{571A1127-A016-449F-A8D7-904CE81FB0BB}"/>
    <cellStyle name="Output 5 2 3 2 12 3" xfId="41961" xr:uid="{50B8C419-8C80-4FBF-862C-01AF399B9B67}"/>
    <cellStyle name="Output 5 2 3 2 13" xfId="41962" xr:uid="{938D0AC7-8C17-4D0D-9DDA-184D0D629EE6}"/>
    <cellStyle name="Output 5 2 3 2 13 2" xfId="41963" xr:uid="{1842EF94-4242-4820-AAB5-3D257A987FFC}"/>
    <cellStyle name="Output 5 2 3 2 13 2 2" xfId="41964" xr:uid="{53B7DA16-B19D-4500-8461-045483ADC67C}"/>
    <cellStyle name="Output 5 2 3 2 13 3" xfId="41965" xr:uid="{5919D2E4-79BE-4471-8322-24B7F0BE5A65}"/>
    <cellStyle name="Output 5 2 3 2 14" xfId="41966" xr:uid="{D7CDEBC7-CE7D-446B-8C6A-4CC70AF3168F}"/>
    <cellStyle name="Output 5 2 3 2 14 2" xfId="41967" xr:uid="{000BD4E4-EFEB-40A1-8EC8-CB6037878BC6}"/>
    <cellStyle name="Output 5 2 3 2 14 2 2" xfId="41968" xr:uid="{E3256D2B-A0DA-4ED6-9163-90B2B08FB516}"/>
    <cellStyle name="Output 5 2 3 2 14 3" xfId="41969" xr:uid="{BC435DFC-20FC-4436-84F5-52A74FE7C5DE}"/>
    <cellStyle name="Output 5 2 3 2 15" xfId="41970" xr:uid="{8C65D187-2CF9-44AF-A00E-C74A07DA7927}"/>
    <cellStyle name="Output 5 2 3 2 15 2" xfId="41971" xr:uid="{335FC5BD-4E7D-47EB-9F62-A8183623675C}"/>
    <cellStyle name="Output 5 2 3 2 15 2 2" xfId="41972" xr:uid="{9B54B932-D2BD-4B85-934A-6FC08C4571BF}"/>
    <cellStyle name="Output 5 2 3 2 15 3" xfId="41973" xr:uid="{4B3E4A4F-1A82-4E01-AE6F-2CB1126E061A}"/>
    <cellStyle name="Output 5 2 3 2 16" xfId="41974" xr:uid="{C620DB1F-3198-4B39-BB26-AA737FEF591A}"/>
    <cellStyle name="Output 5 2 3 2 16 2" xfId="41975" xr:uid="{228B17B2-A321-404D-99C3-767E665AA2EC}"/>
    <cellStyle name="Output 5 2 3 2 16 2 2" xfId="41976" xr:uid="{8C9AB94A-64A9-4C83-8F5F-9E2935C49DB5}"/>
    <cellStyle name="Output 5 2 3 2 16 3" xfId="41977" xr:uid="{5E8ED2A6-4771-4241-9B83-E43244C7C45E}"/>
    <cellStyle name="Output 5 2 3 2 17" xfId="41978" xr:uid="{62F9730D-64A0-41C0-A915-1A5DF02BC3E7}"/>
    <cellStyle name="Output 5 2 3 2 17 2" xfId="41979" xr:uid="{F0E2922F-131A-45B4-BDC2-01151FB35A00}"/>
    <cellStyle name="Output 5 2 3 2 17 2 2" xfId="41980" xr:uid="{5DCBE78E-EF75-4CB6-A79B-A3A84DDF791A}"/>
    <cellStyle name="Output 5 2 3 2 17 3" xfId="41981" xr:uid="{4EA307A6-2273-425D-A46C-A5525C105AA2}"/>
    <cellStyle name="Output 5 2 3 2 18" xfId="41982" xr:uid="{1B4CB18B-B764-43D1-8250-AE717638DB5F}"/>
    <cellStyle name="Output 5 2 3 2 18 2" xfId="41983" xr:uid="{2D4FB67B-7925-43A2-8721-FCC8CC822599}"/>
    <cellStyle name="Output 5 2 3 2 18 2 2" xfId="41984" xr:uid="{5EC8146A-33BC-48BA-860B-306E3EC16864}"/>
    <cellStyle name="Output 5 2 3 2 18 3" xfId="41985" xr:uid="{68DE4298-D429-4BBC-8A06-A8AE472C0243}"/>
    <cellStyle name="Output 5 2 3 2 19" xfId="41986" xr:uid="{AB8CF2B5-98AA-43E8-9B1F-3EA33CED858E}"/>
    <cellStyle name="Output 5 2 3 2 19 2" xfId="41987" xr:uid="{09FD3C5B-4AC5-46E6-8BC5-02480B61B6BB}"/>
    <cellStyle name="Output 5 2 3 2 19 2 2" xfId="41988" xr:uid="{6241DED9-E370-4E47-BE6C-12CAF9C6A402}"/>
    <cellStyle name="Output 5 2 3 2 19 3" xfId="41989" xr:uid="{7BF2F5BD-E897-4151-9020-7B5095D67199}"/>
    <cellStyle name="Output 5 2 3 2 2" xfId="41990" xr:uid="{034B7EAB-E3F7-4B9B-98EE-4BCB9E51E5D1}"/>
    <cellStyle name="Output 5 2 3 2 2 2" xfId="41991" xr:uid="{CBD09ADB-2249-459C-B3DB-2666D4315281}"/>
    <cellStyle name="Output 5 2 3 2 2 2 2" xfId="41992" xr:uid="{30544AC1-776E-4E37-87FC-49F4D38E3549}"/>
    <cellStyle name="Output 5 2 3 2 2 3" xfId="41993" xr:uid="{77A66F47-316E-4A87-B431-18A6404D48B9}"/>
    <cellStyle name="Output 5 2 3 2 2 4" xfId="41994" xr:uid="{2DC9087C-906A-4375-B7BF-F4283AB2D43C}"/>
    <cellStyle name="Output 5 2 3 2 20" xfId="41995" xr:uid="{6879DA90-BB63-45E5-82CF-6AFC42F12C87}"/>
    <cellStyle name="Output 5 2 3 2 20 2" xfId="41996" xr:uid="{FE961D87-8562-4792-8E69-FC48897B4EB0}"/>
    <cellStyle name="Output 5 2 3 2 20 2 2" xfId="41997" xr:uid="{38882CAC-3918-4071-9AF0-E70149BE3A59}"/>
    <cellStyle name="Output 5 2 3 2 20 3" xfId="41998" xr:uid="{9DB37C06-A758-4A27-83A7-315947B723D0}"/>
    <cellStyle name="Output 5 2 3 2 21" xfId="41999" xr:uid="{ABFFB695-00F6-4C09-8A69-644DD2613FB9}"/>
    <cellStyle name="Output 5 2 3 2 21 2" xfId="42000" xr:uid="{169962B4-B5B2-4263-AE97-4F502B63B634}"/>
    <cellStyle name="Output 5 2 3 2 22" xfId="42001" xr:uid="{9EB93DD3-A25D-4C93-8931-23B37B4F28C3}"/>
    <cellStyle name="Output 5 2 3 2 23" xfId="42002" xr:uid="{A4283196-C3CE-404E-9D5A-41686834DFFD}"/>
    <cellStyle name="Output 5 2 3 2 3" xfId="42003" xr:uid="{F5447C29-0198-427D-84CA-6A467382516B}"/>
    <cellStyle name="Output 5 2 3 2 3 2" xfId="42004" xr:uid="{65DDCEDA-E8AA-4256-AD29-29F5D4B7AD44}"/>
    <cellStyle name="Output 5 2 3 2 3 2 2" xfId="42005" xr:uid="{541D29FF-C0AA-425D-83DB-45E77F0A68F8}"/>
    <cellStyle name="Output 5 2 3 2 3 3" xfId="42006" xr:uid="{CFEAA44A-7238-46D8-8B1F-0D61727309A4}"/>
    <cellStyle name="Output 5 2 3 2 3 4" xfId="42007" xr:uid="{CADB3849-3F86-4723-A8D4-E69A353778F5}"/>
    <cellStyle name="Output 5 2 3 2 4" xfId="42008" xr:uid="{24889DA9-C2D3-4A52-94A7-6C91EFD49261}"/>
    <cellStyle name="Output 5 2 3 2 4 2" xfId="42009" xr:uid="{0CDE70A5-48A4-49CE-A643-8156CA04230A}"/>
    <cellStyle name="Output 5 2 3 2 4 2 2" xfId="42010" xr:uid="{C0DE5984-536F-4647-99DE-8F05F39E3C2F}"/>
    <cellStyle name="Output 5 2 3 2 4 3" xfId="42011" xr:uid="{C0A8DF8A-51FE-4D63-B4DD-E1FF8873E25A}"/>
    <cellStyle name="Output 5 2 3 2 5" xfId="42012" xr:uid="{80848B1B-A824-4F73-8DD0-70EB9F8898C3}"/>
    <cellStyle name="Output 5 2 3 2 5 2" xfId="42013" xr:uid="{58779892-B430-4002-950F-A01EC0BED50B}"/>
    <cellStyle name="Output 5 2 3 2 5 2 2" xfId="42014" xr:uid="{D9A819CC-D5E8-46A4-978D-988727B7E54C}"/>
    <cellStyle name="Output 5 2 3 2 5 3" xfId="42015" xr:uid="{1128122E-9577-4BA5-B4B7-888FC6392D13}"/>
    <cellStyle name="Output 5 2 3 2 6" xfId="42016" xr:uid="{387699DD-AD9B-4AAB-8175-6CEEC4D0A30D}"/>
    <cellStyle name="Output 5 2 3 2 6 2" xfId="42017" xr:uid="{261CD8AD-2B2F-4C6C-9F2C-968941A5D91C}"/>
    <cellStyle name="Output 5 2 3 2 6 2 2" xfId="42018" xr:uid="{35AD051F-C205-493C-9573-35FB00971851}"/>
    <cellStyle name="Output 5 2 3 2 6 3" xfId="42019" xr:uid="{B31A6BBA-7164-4942-86F6-527045DAD149}"/>
    <cellStyle name="Output 5 2 3 2 7" xfId="42020" xr:uid="{67BD50C0-4766-4DBD-ADC4-08DB8ACFD895}"/>
    <cellStyle name="Output 5 2 3 2 7 2" xfId="42021" xr:uid="{5DF59317-68D6-40F9-B3DC-DA5E4C46A4D6}"/>
    <cellStyle name="Output 5 2 3 2 7 2 2" xfId="42022" xr:uid="{47D26B58-7356-48A4-9BF5-E1006BB1BC08}"/>
    <cellStyle name="Output 5 2 3 2 7 3" xfId="42023" xr:uid="{2064E308-C55A-4294-B462-41F113B6E5E1}"/>
    <cellStyle name="Output 5 2 3 2 8" xfId="42024" xr:uid="{01EEC274-328E-43E1-A942-3167A421A5DF}"/>
    <cellStyle name="Output 5 2 3 2 8 2" xfId="42025" xr:uid="{C9F4E511-A782-4505-A8DF-B8A85EE02214}"/>
    <cellStyle name="Output 5 2 3 2 8 2 2" xfId="42026" xr:uid="{EC37F1BC-CD84-4F2E-932A-B743AAF4BA11}"/>
    <cellStyle name="Output 5 2 3 2 8 3" xfId="42027" xr:uid="{49705DE4-5465-4B2B-9383-AAD6D697BD5A}"/>
    <cellStyle name="Output 5 2 3 2 9" xfId="42028" xr:uid="{9338EC00-B548-428C-A6B6-7204870B41AD}"/>
    <cellStyle name="Output 5 2 3 2 9 2" xfId="42029" xr:uid="{FFA41ED0-3784-4959-A5A1-E8A1A42BCA2B}"/>
    <cellStyle name="Output 5 2 3 2 9 2 2" xfId="42030" xr:uid="{DD5BBF27-57F8-40D7-AA99-8045722916A7}"/>
    <cellStyle name="Output 5 2 3 2 9 3" xfId="42031" xr:uid="{36DCD639-7B8B-4723-ABDC-56437C8C7E97}"/>
    <cellStyle name="Output 5 2 3 20" xfId="42032" xr:uid="{B8C358D3-16D6-4FBC-AFFE-751467FD9391}"/>
    <cellStyle name="Output 5 2 3 3" xfId="42033" xr:uid="{0904FFB0-9A6A-47FF-A24A-4623853503F9}"/>
    <cellStyle name="Output 5 2 3 3 2" xfId="42034" xr:uid="{506B21B8-448A-4C2A-BB65-D66786788F5C}"/>
    <cellStyle name="Output 5 2 3 3 2 2" xfId="42035" xr:uid="{841A860A-7637-404D-800A-E13BFD9D5106}"/>
    <cellStyle name="Output 5 2 3 3 3" xfId="42036" xr:uid="{22B48080-9EFB-4DB7-B5ED-32C1F22BF543}"/>
    <cellStyle name="Output 5 2 3 3 4" xfId="42037" xr:uid="{434DE99E-9951-4BAA-A735-AE2F58E992BD}"/>
    <cellStyle name="Output 5 2 3 4" xfId="42038" xr:uid="{9389F598-ED33-41E0-BBB3-69588D1B1C41}"/>
    <cellStyle name="Output 5 2 3 4 2" xfId="42039" xr:uid="{315AD275-AB72-4AF3-9BC4-E1996D03AE64}"/>
    <cellStyle name="Output 5 2 3 4 2 2" xfId="42040" xr:uid="{578DA214-5BFE-46F3-83E3-E2BADD8F97D0}"/>
    <cellStyle name="Output 5 2 3 4 3" xfId="42041" xr:uid="{2068AD65-2999-4DE4-9FFF-B5DA64168E7B}"/>
    <cellStyle name="Output 5 2 3 4 4" xfId="42042" xr:uid="{A3FE0D95-875A-40F3-9CD1-CDD34208D24F}"/>
    <cellStyle name="Output 5 2 3 5" xfId="42043" xr:uid="{60351465-628B-49BF-B60E-FB34C4181813}"/>
    <cellStyle name="Output 5 2 3 5 2" xfId="42044" xr:uid="{5EE55443-855F-4A54-9D6F-0ED35539DF02}"/>
    <cellStyle name="Output 5 2 3 5 2 2" xfId="42045" xr:uid="{4F866DD1-4957-43D2-91C0-9B2055ABB90A}"/>
    <cellStyle name="Output 5 2 3 5 3" xfId="42046" xr:uid="{211B9B43-516E-4B60-A48D-0945F0D57A0F}"/>
    <cellStyle name="Output 5 2 3 6" xfId="42047" xr:uid="{5CAC25F8-4091-4C27-8892-E3840F014844}"/>
    <cellStyle name="Output 5 2 3 6 2" xfId="42048" xr:uid="{C041A1C6-1788-42B9-B4DE-850A6270C187}"/>
    <cellStyle name="Output 5 2 3 6 2 2" xfId="42049" xr:uid="{5BE2C0B1-FA5D-4D92-9984-4E5B760F691C}"/>
    <cellStyle name="Output 5 2 3 6 3" xfId="42050" xr:uid="{76C0E768-4F15-42A3-93E1-E692136C7C03}"/>
    <cellStyle name="Output 5 2 3 7" xfId="42051" xr:uid="{2695D019-BFC8-4CB1-80E9-287371708738}"/>
    <cellStyle name="Output 5 2 3 7 2" xfId="42052" xr:uid="{63D4F58C-4488-4F2E-BEDF-EA93CCE64E86}"/>
    <cellStyle name="Output 5 2 3 7 2 2" xfId="42053" xr:uid="{AFD55FA3-DAF0-457D-968D-65FECCEBE390}"/>
    <cellStyle name="Output 5 2 3 7 3" xfId="42054" xr:uid="{C22B40CC-21ED-49D7-BC28-D3FE015C102B}"/>
    <cellStyle name="Output 5 2 3 8" xfId="42055" xr:uid="{59EA3379-5747-4EC4-96C3-0052883A7623}"/>
    <cellStyle name="Output 5 2 3 8 2" xfId="42056" xr:uid="{CECE7783-ADF2-44D4-97C4-C803717D6A19}"/>
    <cellStyle name="Output 5 2 3 8 2 2" xfId="42057" xr:uid="{9C88DADF-6ACA-4ED5-9289-221C8EFB449B}"/>
    <cellStyle name="Output 5 2 3 8 3" xfId="42058" xr:uid="{4A79391F-2A96-47C1-B001-22B283C4B705}"/>
    <cellStyle name="Output 5 2 3 9" xfId="42059" xr:uid="{A5F62226-3791-435C-84F3-C5B25BD70761}"/>
    <cellStyle name="Output 5 2 3 9 2" xfId="42060" xr:uid="{4792BC51-DF9C-4617-8C6F-D392B027B41E}"/>
    <cellStyle name="Output 5 2 3 9 2 2" xfId="42061" xr:uid="{B7DF202E-D5B4-49FD-B859-C0FE817DA064}"/>
    <cellStyle name="Output 5 2 3 9 3" xfId="42062" xr:uid="{820E56B6-DDD8-44E6-95E6-BE089207D6E9}"/>
    <cellStyle name="Output 5 2 4" xfId="42063" xr:uid="{C6572A5A-3114-4523-8769-3A58E57DDCB4}"/>
    <cellStyle name="Output 5 2 4 10" xfId="42064" xr:uid="{BD035281-2323-499D-9674-C696F96A18A5}"/>
    <cellStyle name="Output 5 2 4 10 2" xfId="42065" xr:uid="{76CFE967-068A-494B-B467-ED2572DBDD8A}"/>
    <cellStyle name="Output 5 2 4 10 2 2" xfId="42066" xr:uid="{AD5B0BEB-8CFE-4EB2-B2E9-8FBF61565213}"/>
    <cellStyle name="Output 5 2 4 10 3" xfId="42067" xr:uid="{0AD92436-CD65-47F4-8E57-C1DD0D3974BA}"/>
    <cellStyle name="Output 5 2 4 11" xfId="42068" xr:uid="{2F7D1A20-78C8-47DB-B0E2-F5DB9282A9A4}"/>
    <cellStyle name="Output 5 2 4 11 2" xfId="42069" xr:uid="{719F0992-139D-4FDF-B74A-A58BE10C8E0B}"/>
    <cellStyle name="Output 5 2 4 11 2 2" xfId="42070" xr:uid="{8943C765-5013-4E21-8F0D-B68EC74A35C5}"/>
    <cellStyle name="Output 5 2 4 11 3" xfId="42071" xr:uid="{E5E7DA65-1C95-4A1A-AA03-2A1EA59F66C4}"/>
    <cellStyle name="Output 5 2 4 12" xfId="42072" xr:uid="{C3679009-02DB-47E0-82B2-9F8C4CF498B2}"/>
    <cellStyle name="Output 5 2 4 12 2" xfId="42073" xr:uid="{50ED73EF-C71D-4655-8EA1-0BF9CD0008B8}"/>
    <cellStyle name="Output 5 2 4 12 2 2" xfId="42074" xr:uid="{C424C299-EAB3-4978-AF92-5508DCA088DE}"/>
    <cellStyle name="Output 5 2 4 12 3" xfId="42075" xr:uid="{A678933B-32B1-4414-BDB5-E6FFA9014909}"/>
    <cellStyle name="Output 5 2 4 13" xfId="42076" xr:uid="{3C989D3E-EDB7-44DA-8129-86298CFE6452}"/>
    <cellStyle name="Output 5 2 4 13 2" xfId="42077" xr:uid="{59E41AF5-34E0-43B9-8CE5-50251BCF7132}"/>
    <cellStyle name="Output 5 2 4 13 2 2" xfId="42078" xr:uid="{154ACC63-6A04-4DC0-B54F-C5CDCC56CC28}"/>
    <cellStyle name="Output 5 2 4 13 3" xfId="42079" xr:uid="{16800B7D-A2F6-4A02-ADAA-68FADBE3D5D5}"/>
    <cellStyle name="Output 5 2 4 14" xfId="42080" xr:uid="{96809E61-5383-416E-882E-BEFD0B82EF5F}"/>
    <cellStyle name="Output 5 2 4 14 2" xfId="42081" xr:uid="{9B3387C7-B8B2-4BBC-892A-66E42E7B1386}"/>
    <cellStyle name="Output 5 2 4 14 2 2" xfId="42082" xr:uid="{5E3A9CBB-CADB-4CAD-B118-5F92AB89D2FF}"/>
    <cellStyle name="Output 5 2 4 14 3" xfId="42083" xr:uid="{6AAAA07E-E741-4D08-861A-8217A725D1CA}"/>
    <cellStyle name="Output 5 2 4 15" xfId="42084" xr:uid="{4F57AFD9-2F5A-42CF-BFC4-D96E8ACD3509}"/>
    <cellStyle name="Output 5 2 4 15 2" xfId="42085" xr:uid="{A57A892D-7A3C-47EF-8CB8-0A96051A942F}"/>
    <cellStyle name="Output 5 2 4 15 2 2" xfId="42086" xr:uid="{B03B3F2C-39CC-4599-B071-D59B70BFB90F}"/>
    <cellStyle name="Output 5 2 4 15 3" xfId="42087" xr:uid="{0AC417C6-1488-40DA-9968-64F8D62739C5}"/>
    <cellStyle name="Output 5 2 4 16" xfId="42088" xr:uid="{51A9DBF5-A706-4685-880C-D6B3AB00E7A9}"/>
    <cellStyle name="Output 5 2 4 16 2" xfId="42089" xr:uid="{08DBB41B-DB31-4F95-9F72-5E535153E39F}"/>
    <cellStyle name="Output 5 2 4 16 2 2" xfId="42090" xr:uid="{768EB2FB-5A21-4708-BB12-ACE337AAFD19}"/>
    <cellStyle name="Output 5 2 4 16 3" xfId="42091" xr:uid="{04D9D37C-DE7F-4580-BC22-4C8B3BD29AFB}"/>
    <cellStyle name="Output 5 2 4 17" xfId="42092" xr:uid="{7133646B-8EB8-4207-8193-54B788D8C699}"/>
    <cellStyle name="Output 5 2 4 17 2" xfId="42093" xr:uid="{78FE184E-A97A-44B4-A966-E5C6B60A3AB9}"/>
    <cellStyle name="Output 5 2 4 17 2 2" xfId="42094" xr:uid="{78CCAF11-45F8-4735-A485-889E9F714095}"/>
    <cellStyle name="Output 5 2 4 17 3" xfId="42095" xr:uid="{2BB80771-243E-40EB-AC40-E2E667B6076E}"/>
    <cellStyle name="Output 5 2 4 18" xfId="42096" xr:uid="{D7884119-15EC-4D85-883B-FC2D6A0D2965}"/>
    <cellStyle name="Output 5 2 4 18 2" xfId="42097" xr:uid="{3CD6B6A8-B24B-4B9F-9BE6-844C15CB5786}"/>
    <cellStyle name="Output 5 2 4 18 2 2" xfId="42098" xr:uid="{4173FDC0-BB09-4B99-8AA6-CFF2A75C2E9C}"/>
    <cellStyle name="Output 5 2 4 18 3" xfId="42099" xr:uid="{A379C1E9-976A-4F0F-8794-F412858DA150}"/>
    <cellStyle name="Output 5 2 4 19" xfId="42100" xr:uid="{58C81F15-F009-4D0F-A47F-BDE69558F0C4}"/>
    <cellStyle name="Output 5 2 4 19 2" xfId="42101" xr:uid="{DDF4AA5E-974A-4F00-8578-C2C63A592D22}"/>
    <cellStyle name="Output 5 2 4 19 2 2" xfId="42102" xr:uid="{A0E24D8B-EB32-4050-9DE7-804C09B71373}"/>
    <cellStyle name="Output 5 2 4 19 3" xfId="42103" xr:uid="{3F0BFD89-8C07-416A-9DE6-385DC2805C26}"/>
    <cellStyle name="Output 5 2 4 2" xfId="42104" xr:uid="{6A61D572-2FBB-436F-B634-11BE429DD289}"/>
    <cellStyle name="Output 5 2 4 2 10" xfId="42105" xr:uid="{B4F97C22-1C72-42CE-BD16-07A841A01033}"/>
    <cellStyle name="Output 5 2 4 2 10 2" xfId="42106" xr:uid="{14E8834D-2E60-4496-9E67-874B72CFE220}"/>
    <cellStyle name="Output 5 2 4 2 10 2 2" xfId="42107" xr:uid="{75E70591-4596-4515-B5B7-40431AF22FBC}"/>
    <cellStyle name="Output 5 2 4 2 10 3" xfId="42108" xr:uid="{880C3F9D-F768-428E-97C4-411C93297FDE}"/>
    <cellStyle name="Output 5 2 4 2 11" xfId="42109" xr:uid="{C6422BED-B6C7-4181-ABD5-958305D9D541}"/>
    <cellStyle name="Output 5 2 4 2 11 2" xfId="42110" xr:uid="{C8791B9A-D9DC-4500-8D10-63FD86E099F6}"/>
    <cellStyle name="Output 5 2 4 2 11 2 2" xfId="42111" xr:uid="{D9D981C3-86AE-462E-B49C-F480A80BF1E9}"/>
    <cellStyle name="Output 5 2 4 2 11 3" xfId="42112" xr:uid="{14E1AE8A-E31F-45DE-A63B-E2EF8474E28A}"/>
    <cellStyle name="Output 5 2 4 2 12" xfId="42113" xr:uid="{FA7D3A43-3B8C-479C-A693-04C5C6A058C0}"/>
    <cellStyle name="Output 5 2 4 2 12 2" xfId="42114" xr:uid="{7105DB48-29F3-44B9-901D-8D70BC788C52}"/>
    <cellStyle name="Output 5 2 4 2 12 2 2" xfId="42115" xr:uid="{191B2D23-4540-4685-A52C-0A702370ED56}"/>
    <cellStyle name="Output 5 2 4 2 12 3" xfId="42116" xr:uid="{3B5B17F2-349C-44E7-AE46-B7271C23C338}"/>
    <cellStyle name="Output 5 2 4 2 13" xfId="42117" xr:uid="{C0A1FD4B-F022-4082-A167-F36BBD4762E0}"/>
    <cellStyle name="Output 5 2 4 2 13 2" xfId="42118" xr:uid="{8BB7B043-E1A2-432F-BA4D-D3D0EB2D07C7}"/>
    <cellStyle name="Output 5 2 4 2 13 2 2" xfId="42119" xr:uid="{0BBB6951-F065-4A02-BB1B-179714BBCAC7}"/>
    <cellStyle name="Output 5 2 4 2 13 3" xfId="42120" xr:uid="{217FF065-AE22-4679-A0EF-26F690F16D60}"/>
    <cellStyle name="Output 5 2 4 2 14" xfId="42121" xr:uid="{72D927C6-3468-44F9-A8CE-6840DFC844E7}"/>
    <cellStyle name="Output 5 2 4 2 14 2" xfId="42122" xr:uid="{D415BDB9-D7D3-4178-822C-D21E626A500A}"/>
    <cellStyle name="Output 5 2 4 2 14 2 2" xfId="42123" xr:uid="{E932F878-E9A3-4B16-8CC4-A44C3B2A54DA}"/>
    <cellStyle name="Output 5 2 4 2 14 3" xfId="42124" xr:uid="{B9826489-0D86-4533-AD58-E2195700303F}"/>
    <cellStyle name="Output 5 2 4 2 15" xfId="42125" xr:uid="{22A5B3D1-673A-48C1-A8B4-C2983A04B184}"/>
    <cellStyle name="Output 5 2 4 2 15 2" xfId="42126" xr:uid="{C1CC3754-D144-46E9-BA46-B95683DAC283}"/>
    <cellStyle name="Output 5 2 4 2 15 2 2" xfId="42127" xr:uid="{248CD90E-14B9-4059-A3A1-4AD12F82314A}"/>
    <cellStyle name="Output 5 2 4 2 15 3" xfId="42128" xr:uid="{42B3162A-38C9-43D3-8641-9C202EB728DD}"/>
    <cellStyle name="Output 5 2 4 2 16" xfId="42129" xr:uid="{C3121970-E908-4F0C-91F1-13F47B65B4FF}"/>
    <cellStyle name="Output 5 2 4 2 16 2" xfId="42130" xr:uid="{B9D0CF02-9431-4BA9-B38E-35279994FAE9}"/>
    <cellStyle name="Output 5 2 4 2 16 2 2" xfId="42131" xr:uid="{33D0BC7C-871B-417E-94A8-B8B073EB194C}"/>
    <cellStyle name="Output 5 2 4 2 16 3" xfId="42132" xr:uid="{CE592E0F-C6F5-4CCE-9CA0-29842F20E48C}"/>
    <cellStyle name="Output 5 2 4 2 17" xfId="42133" xr:uid="{42C314EF-5A5A-4CB3-ACC9-F68522F2D92D}"/>
    <cellStyle name="Output 5 2 4 2 17 2" xfId="42134" xr:uid="{FAAEB354-8601-4D3C-8BBA-6D48C830E5E8}"/>
    <cellStyle name="Output 5 2 4 2 17 2 2" xfId="42135" xr:uid="{558465CD-F583-46A0-83F8-41E0A76214C4}"/>
    <cellStyle name="Output 5 2 4 2 17 3" xfId="42136" xr:uid="{48BEDEE5-2045-48E6-9A35-D6FFC253494F}"/>
    <cellStyle name="Output 5 2 4 2 18" xfId="42137" xr:uid="{1E9E674E-97AD-49E8-9D23-81B4FA5673CE}"/>
    <cellStyle name="Output 5 2 4 2 18 2" xfId="42138" xr:uid="{34AA592E-C7BA-42B0-9DB7-91CBEF55E57B}"/>
    <cellStyle name="Output 5 2 4 2 18 2 2" xfId="42139" xr:uid="{54F558D6-5F0F-44F8-AD41-DFD9C5752CDA}"/>
    <cellStyle name="Output 5 2 4 2 18 3" xfId="42140" xr:uid="{F7E4BE1E-D1BD-44B4-B5EB-D2633EC9E48C}"/>
    <cellStyle name="Output 5 2 4 2 19" xfId="42141" xr:uid="{09ADCFD3-ECA2-4399-8DDD-031CEA316CB1}"/>
    <cellStyle name="Output 5 2 4 2 19 2" xfId="42142" xr:uid="{C320148F-CAC0-499D-BB35-BE8D566A892A}"/>
    <cellStyle name="Output 5 2 4 2 19 2 2" xfId="42143" xr:uid="{D3965CC5-A6D2-4009-B8A1-065A0042F6F5}"/>
    <cellStyle name="Output 5 2 4 2 19 3" xfId="42144" xr:uid="{396540F6-281D-4416-8B1A-9843A1BEE38F}"/>
    <cellStyle name="Output 5 2 4 2 2" xfId="42145" xr:uid="{D79CFD08-FCD0-425F-B4F0-7C75C406EDA1}"/>
    <cellStyle name="Output 5 2 4 2 2 2" xfId="42146" xr:uid="{37A5AB58-3401-4183-8BF8-8266A389EEA0}"/>
    <cellStyle name="Output 5 2 4 2 2 2 2" xfId="42147" xr:uid="{24A21A48-73B9-4E71-AC8E-3F772F7B057B}"/>
    <cellStyle name="Output 5 2 4 2 2 3" xfId="42148" xr:uid="{0B08724C-E8F8-40FD-A6B3-4BF66B3AE042}"/>
    <cellStyle name="Output 5 2 4 2 2 4" xfId="42149" xr:uid="{F14B2925-270D-4E32-8E76-0E0E08695A17}"/>
    <cellStyle name="Output 5 2 4 2 20" xfId="42150" xr:uid="{701BBDDF-8752-4579-8F4B-347DDF1EDE10}"/>
    <cellStyle name="Output 5 2 4 2 20 2" xfId="42151" xr:uid="{B2E22318-83F8-4817-96A1-E725B38D6AFB}"/>
    <cellStyle name="Output 5 2 4 2 20 2 2" xfId="42152" xr:uid="{4C85C552-9B22-46FE-9731-0FDCB1E402B8}"/>
    <cellStyle name="Output 5 2 4 2 20 3" xfId="42153" xr:uid="{DFDB4611-CF37-4E11-87F3-B624367AFE50}"/>
    <cellStyle name="Output 5 2 4 2 21" xfId="42154" xr:uid="{62073E05-F5B6-4B01-B5C6-EB7761A7398C}"/>
    <cellStyle name="Output 5 2 4 2 21 2" xfId="42155" xr:uid="{F8BBEE25-EDC9-418F-B593-B88CE3BED239}"/>
    <cellStyle name="Output 5 2 4 2 22" xfId="42156" xr:uid="{04E05199-85F2-48DC-8C9C-43F91E15BFFF}"/>
    <cellStyle name="Output 5 2 4 2 23" xfId="42157" xr:uid="{EC747AE0-9CB7-44A5-B09F-CBF193608151}"/>
    <cellStyle name="Output 5 2 4 2 3" xfId="42158" xr:uid="{11A778F4-3C3F-43D2-A04D-66EA35D43DA2}"/>
    <cellStyle name="Output 5 2 4 2 3 2" xfId="42159" xr:uid="{34928F10-BC7E-4022-A580-B583D0380996}"/>
    <cellStyle name="Output 5 2 4 2 3 2 2" xfId="42160" xr:uid="{C97F2ABD-2B37-4DBF-AED5-8EE5757251F0}"/>
    <cellStyle name="Output 5 2 4 2 3 3" xfId="42161" xr:uid="{A84A7FD6-8AD7-4E7D-9CFB-9DB836A077F8}"/>
    <cellStyle name="Output 5 2 4 2 4" xfId="42162" xr:uid="{61A11DAB-02E7-4FA5-8F34-56477CB1AA91}"/>
    <cellStyle name="Output 5 2 4 2 4 2" xfId="42163" xr:uid="{445B7BB5-A37A-4A13-9C5E-9A46AAA5A516}"/>
    <cellStyle name="Output 5 2 4 2 4 2 2" xfId="42164" xr:uid="{485FD746-AC7A-4A84-B64C-7D1E7E14FFAF}"/>
    <cellStyle name="Output 5 2 4 2 4 3" xfId="42165" xr:uid="{13CEF6CE-0F3B-438F-A441-8816ADF8CCEE}"/>
    <cellStyle name="Output 5 2 4 2 5" xfId="42166" xr:uid="{9169C1F9-821F-4104-88C7-1100AD0F34B5}"/>
    <cellStyle name="Output 5 2 4 2 5 2" xfId="42167" xr:uid="{B1004D36-B16D-4D19-B1D4-4722E6B10601}"/>
    <cellStyle name="Output 5 2 4 2 5 2 2" xfId="42168" xr:uid="{13B82CE9-B8C9-458F-97B4-D5DD6B1EBD93}"/>
    <cellStyle name="Output 5 2 4 2 5 3" xfId="42169" xr:uid="{21815428-D4A7-4354-B4CB-452D8DD4EDEA}"/>
    <cellStyle name="Output 5 2 4 2 6" xfId="42170" xr:uid="{B7013BC2-004E-452F-8647-27E43E02E918}"/>
    <cellStyle name="Output 5 2 4 2 6 2" xfId="42171" xr:uid="{05992E7C-F515-459B-92B9-1B3970740E3C}"/>
    <cellStyle name="Output 5 2 4 2 6 2 2" xfId="42172" xr:uid="{CEEB5422-9DBD-40A4-954C-E96FD50DCF61}"/>
    <cellStyle name="Output 5 2 4 2 6 3" xfId="42173" xr:uid="{1C093637-8A02-48B2-A3FE-60CAF2863FE7}"/>
    <cellStyle name="Output 5 2 4 2 7" xfId="42174" xr:uid="{E8320CDB-BDCB-4403-AD71-DC9C4E845BB6}"/>
    <cellStyle name="Output 5 2 4 2 7 2" xfId="42175" xr:uid="{5500B400-DC50-4B42-A93C-B4346447417D}"/>
    <cellStyle name="Output 5 2 4 2 7 2 2" xfId="42176" xr:uid="{2F01FC83-104B-4305-96E8-431D0DC9ADF6}"/>
    <cellStyle name="Output 5 2 4 2 7 3" xfId="42177" xr:uid="{311CEB08-376D-4A8E-A980-47C4897D4E3F}"/>
    <cellStyle name="Output 5 2 4 2 8" xfId="42178" xr:uid="{15DE4ACC-4AE7-4841-A0FD-6E04F6A72F60}"/>
    <cellStyle name="Output 5 2 4 2 8 2" xfId="42179" xr:uid="{580DD44D-0B78-496A-98BC-0555C36F0B5A}"/>
    <cellStyle name="Output 5 2 4 2 8 2 2" xfId="42180" xr:uid="{3751D23C-020E-4943-84A6-E4331BC60FDC}"/>
    <cellStyle name="Output 5 2 4 2 8 3" xfId="42181" xr:uid="{4DB45325-CB46-4E1E-97AE-4E533B8D0EAF}"/>
    <cellStyle name="Output 5 2 4 2 9" xfId="42182" xr:uid="{E14EFE48-B468-4BCF-9635-21A8C18A5106}"/>
    <cellStyle name="Output 5 2 4 2 9 2" xfId="42183" xr:uid="{6AEF4C8E-8EC9-4DD1-B80C-02C5249FC3F2}"/>
    <cellStyle name="Output 5 2 4 2 9 2 2" xfId="42184" xr:uid="{7078FAF4-E2EE-4293-A9E9-A241FB3A1359}"/>
    <cellStyle name="Output 5 2 4 2 9 3" xfId="42185" xr:uid="{93CFE674-488E-4469-A895-D797BB500CD5}"/>
    <cellStyle name="Output 5 2 4 20" xfId="42186" xr:uid="{73877B52-5587-4E1F-AC50-BC3427E03094}"/>
    <cellStyle name="Output 5 2 4 20 2" xfId="42187" xr:uid="{844B88B5-42A6-48AC-B167-04CAD0C6217F}"/>
    <cellStyle name="Output 5 2 4 20 2 2" xfId="42188" xr:uid="{675F8A36-23C0-4BE7-9B2E-EB491B4471F7}"/>
    <cellStyle name="Output 5 2 4 20 3" xfId="42189" xr:uid="{99AA3AF7-5BF9-4067-A7D9-4088FEE51FD7}"/>
    <cellStyle name="Output 5 2 4 21" xfId="42190" xr:uid="{923BDF1D-054C-4850-9613-43DD05BAF4E9}"/>
    <cellStyle name="Output 5 2 4 21 2" xfId="42191" xr:uid="{D0CE159D-D9CA-42EB-97DB-DFE6CB68CF09}"/>
    <cellStyle name="Output 5 2 4 21 2 2" xfId="42192" xr:uid="{5E62D050-F6BD-42CA-A0B6-4EF5A61D45F1}"/>
    <cellStyle name="Output 5 2 4 21 3" xfId="42193" xr:uid="{AC63C67F-4615-4F5F-9990-6AF452859039}"/>
    <cellStyle name="Output 5 2 4 22" xfId="42194" xr:uid="{8B42D5E3-D716-46AA-A970-F29A7FD5E41B}"/>
    <cellStyle name="Output 5 2 4 22 2" xfId="42195" xr:uid="{B99BBDB5-29E6-485C-AE92-256D356F11B0}"/>
    <cellStyle name="Output 5 2 4 23" xfId="42196" xr:uid="{FB8A6967-F63B-4ACE-A6AF-78EF0CB7EA94}"/>
    <cellStyle name="Output 5 2 4 24" xfId="42197" xr:uid="{31DD77BB-1C34-4FB5-BCC2-4828BAA2ACCC}"/>
    <cellStyle name="Output 5 2 4 3" xfId="42198" xr:uid="{46A8FEED-6F87-4698-985E-FCC4EBCA4F49}"/>
    <cellStyle name="Output 5 2 4 3 2" xfId="42199" xr:uid="{2AE46C26-8968-4C36-9AE4-693C5BFEC5C3}"/>
    <cellStyle name="Output 5 2 4 3 2 2" xfId="42200" xr:uid="{AAC7250B-0041-47F7-8186-6C6376537A98}"/>
    <cellStyle name="Output 5 2 4 3 3" xfId="42201" xr:uid="{245DDA10-039B-47CE-9229-FD1FE58DE52F}"/>
    <cellStyle name="Output 5 2 4 3 4" xfId="42202" xr:uid="{52807FAE-EC35-4761-8CB9-BC3F9D963108}"/>
    <cellStyle name="Output 5 2 4 4" xfId="42203" xr:uid="{64D8FD92-242E-4902-9F22-972FD86365BA}"/>
    <cellStyle name="Output 5 2 4 4 2" xfId="42204" xr:uid="{F7AD2368-2EF9-4111-A131-5EEDA93E1213}"/>
    <cellStyle name="Output 5 2 4 4 2 2" xfId="42205" xr:uid="{E6C71509-4144-47E5-AA7D-793D6560A9ED}"/>
    <cellStyle name="Output 5 2 4 4 3" xfId="42206" xr:uid="{3B026F3E-6009-429B-9806-0C30060BEFA9}"/>
    <cellStyle name="Output 5 2 4 4 4" xfId="42207" xr:uid="{C2E34235-B909-4C87-BEC3-8557386C5D5D}"/>
    <cellStyle name="Output 5 2 4 5" xfId="42208" xr:uid="{CF9E39AF-0F9B-443E-8D4D-C27B82CB11C4}"/>
    <cellStyle name="Output 5 2 4 5 2" xfId="42209" xr:uid="{5C0A2716-7524-4907-930A-C393BD11D840}"/>
    <cellStyle name="Output 5 2 4 5 2 2" xfId="42210" xr:uid="{FD936BDC-C6A1-43F8-8A3A-B5250A4A674F}"/>
    <cellStyle name="Output 5 2 4 5 3" xfId="42211" xr:uid="{C0960AF8-FF46-4E32-9E8C-D81B69C9A6AD}"/>
    <cellStyle name="Output 5 2 4 6" xfId="42212" xr:uid="{14917845-7CE0-4EA5-81A1-41C2A802C1C9}"/>
    <cellStyle name="Output 5 2 4 6 2" xfId="42213" xr:uid="{420DD232-BDCF-410F-8542-A27D98BE73DD}"/>
    <cellStyle name="Output 5 2 4 6 2 2" xfId="42214" xr:uid="{4F9ED168-CAD9-4C18-97AF-4B09A61528E0}"/>
    <cellStyle name="Output 5 2 4 6 3" xfId="42215" xr:uid="{AA4023E0-219A-4EB8-9BC3-4913B6122210}"/>
    <cellStyle name="Output 5 2 4 7" xfId="42216" xr:uid="{12574219-7A1B-45D8-BE41-826E5177E1A3}"/>
    <cellStyle name="Output 5 2 4 7 2" xfId="42217" xr:uid="{1C19AC04-1ECE-42B4-8786-DF192ADCB050}"/>
    <cellStyle name="Output 5 2 4 7 2 2" xfId="42218" xr:uid="{2EEBAFD7-C387-432E-93AA-FBE7008158AA}"/>
    <cellStyle name="Output 5 2 4 7 3" xfId="42219" xr:uid="{C6C4BDD5-BBF1-4833-BAEF-1DA73E440429}"/>
    <cellStyle name="Output 5 2 4 8" xfId="42220" xr:uid="{7CC4DDCC-11A2-41CD-9900-51E890103F74}"/>
    <cellStyle name="Output 5 2 4 8 2" xfId="42221" xr:uid="{2BC01FC5-95B0-4545-9741-CE5FE78A7164}"/>
    <cellStyle name="Output 5 2 4 8 2 2" xfId="42222" xr:uid="{C1CE997D-7A7D-4529-895A-24F491CAD9D4}"/>
    <cellStyle name="Output 5 2 4 8 3" xfId="42223" xr:uid="{7C6FCAAB-D2A5-4E3E-BCA8-30D9E6967AC2}"/>
    <cellStyle name="Output 5 2 4 9" xfId="42224" xr:uid="{3361480F-8B46-4D9A-BDCF-04DDA29BE46F}"/>
    <cellStyle name="Output 5 2 4 9 2" xfId="42225" xr:uid="{0767333E-9099-4AB5-A836-9CFC20729910}"/>
    <cellStyle name="Output 5 2 4 9 2 2" xfId="42226" xr:uid="{9F43D52A-8C59-46E0-A520-339DC96AF98C}"/>
    <cellStyle name="Output 5 2 4 9 3" xfId="42227" xr:uid="{2FF3A7D7-E0ED-496D-A318-D34279C88124}"/>
    <cellStyle name="Output 5 2 5" xfId="42228" xr:uid="{515287F9-2CB8-477F-ACAB-FC4AFDF48B31}"/>
    <cellStyle name="Output 5 2 5 10" xfId="42229" xr:uid="{15218C43-69D8-4FEA-BA9C-3FAF286C7B05}"/>
    <cellStyle name="Output 5 2 5 10 2" xfId="42230" xr:uid="{468B3C95-3742-4EC3-944C-9F66C7D78E89}"/>
    <cellStyle name="Output 5 2 5 10 2 2" xfId="42231" xr:uid="{DBE32B6E-726C-41F5-9A02-4EE5918CE0A6}"/>
    <cellStyle name="Output 5 2 5 10 3" xfId="42232" xr:uid="{B4239E5C-1F79-4E00-80E4-CCB0DAA1C963}"/>
    <cellStyle name="Output 5 2 5 11" xfId="42233" xr:uid="{710F2AFB-BF97-4801-863E-FD22D16ACEFD}"/>
    <cellStyle name="Output 5 2 5 11 2" xfId="42234" xr:uid="{2A24D54E-2BB7-49A2-B541-46FC1B7B401B}"/>
    <cellStyle name="Output 5 2 5 11 2 2" xfId="42235" xr:uid="{8B9D7746-C91B-4D0D-9DBB-AB8445718784}"/>
    <cellStyle name="Output 5 2 5 11 3" xfId="42236" xr:uid="{C250837B-10D5-469B-9F38-6EE6DEA6219F}"/>
    <cellStyle name="Output 5 2 5 12" xfId="42237" xr:uid="{44B957E7-78A8-4593-A4BC-DCC11154BE4D}"/>
    <cellStyle name="Output 5 2 5 12 2" xfId="42238" xr:uid="{5FCF466D-9AF8-4C38-8DB8-898960787FA6}"/>
    <cellStyle name="Output 5 2 5 12 2 2" xfId="42239" xr:uid="{09288A17-23B9-4AC3-811E-71B8A4E3E02C}"/>
    <cellStyle name="Output 5 2 5 12 3" xfId="42240" xr:uid="{3E2DFF81-139D-4FF4-8808-6FA06589B09B}"/>
    <cellStyle name="Output 5 2 5 13" xfId="42241" xr:uid="{B4299C58-44C8-4206-B7D3-EDA1A800DD7B}"/>
    <cellStyle name="Output 5 2 5 13 2" xfId="42242" xr:uid="{610FEA1F-5153-4026-8471-861757BB24F1}"/>
    <cellStyle name="Output 5 2 5 13 2 2" xfId="42243" xr:uid="{30FC8E31-6534-44F6-B7EF-2619FAD5C1C4}"/>
    <cellStyle name="Output 5 2 5 13 3" xfId="42244" xr:uid="{6F179466-8647-410E-AC99-88033FECF58F}"/>
    <cellStyle name="Output 5 2 5 14" xfId="42245" xr:uid="{14962540-F78E-427A-95C2-E7D08B0E5DF7}"/>
    <cellStyle name="Output 5 2 5 14 2" xfId="42246" xr:uid="{2FFCBA63-72AB-472C-95CE-683713944BD4}"/>
    <cellStyle name="Output 5 2 5 14 2 2" xfId="42247" xr:uid="{9EEF1537-27B2-47D7-B881-7C16DE21E253}"/>
    <cellStyle name="Output 5 2 5 14 3" xfId="42248" xr:uid="{182BA6E0-C4A4-4525-8489-647C97257919}"/>
    <cellStyle name="Output 5 2 5 15" xfId="42249" xr:uid="{492D0082-526E-4B75-BC4A-F5FF4033762F}"/>
    <cellStyle name="Output 5 2 5 15 2" xfId="42250" xr:uid="{29080F6E-495E-4D19-BC30-C4BE21862D66}"/>
    <cellStyle name="Output 5 2 5 15 2 2" xfId="42251" xr:uid="{FBBF6F19-87F6-4C59-8004-C56E0A682FD8}"/>
    <cellStyle name="Output 5 2 5 15 3" xfId="42252" xr:uid="{64682B9D-622C-49DA-B203-5B189E69D76A}"/>
    <cellStyle name="Output 5 2 5 16" xfId="42253" xr:uid="{E5A0B8F0-D6A1-416E-8D2F-4FF4E06D3886}"/>
    <cellStyle name="Output 5 2 5 16 2" xfId="42254" xr:uid="{8B6F8E8E-5093-4CB7-93DC-803469AEA4BD}"/>
    <cellStyle name="Output 5 2 5 16 2 2" xfId="42255" xr:uid="{1AC1AAD5-17F9-4D5F-A08A-1DDF2123E7C7}"/>
    <cellStyle name="Output 5 2 5 16 3" xfId="42256" xr:uid="{3DD1A270-0CF2-4033-AD74-B808DA7A73EF}"/>
    <cellStyle name="Output 5 2 5 17" xfId="42257" xr:uid="{31D86C02-4D4B-4346-BCBA-024FFD893DF4}"/>
    <cellStyle name="Output 5 2 5 17 2" xfId="42258" xr:uid="{8467412E-C1DD-47E6-B9A0-DB07CF697E0F}"/>
    <cellStyle name="Output 5 2 5 17 2 2" xfId="42259" xr:uid="{E18FA2AB-7D5A-48E3-9BD0-CBA130DC245A}"/>
    <cellStyle name="Output 5 2 5 17 3" xfId="42260" xr:uid="{29CD8A07-DEC7-44CC-ABB4-C751D98024A1}"/>
    <cellStyle name="Output 5 2 5 18" xfId="42261" xr:uid="{7B2E4100-F999-4FD5-B7BD-6B491B4AD7F1}"/>
    <cellStyle name="Output 5 2 5 18 2" xfId="42262" xr:uid="{F0D716A0-4446-4AB2-B6F7-D681DAC9228B}"/>
    <cellStyle name="Output 5 2 5 18 2 2" xfId="42263" xr:uid="{03A22191-D32D-498E-B8E3-F7F37A7F57F6}"/>
    <cellStyle name="Output 5 2 5 18 3" xfId="42264" xr:uid="{881B4DB8-17E1-4C1C-80AC-E6F153E7629A}"/>
    <cellStyle name="Output 5 2 5 19" xfId="42265" xr:uid="{46A2678A-095F-4DAA-9092-7749AC970ED7}"/>
    <cellStyle name="Output 5 2 5 19 2" xfId="42266" xr:uid="{002CAEBE-D709-44CD-8CA5-05035F1FFE45}"/>
    <cellStyle name="Output 5 2 5 19 2 2" xfId="42267" xr:uid="{F2B5DD0B-4D74-49F8-BC3F-7EB7EE445E82}"/>
    <cellStyle name="Output 5 2 5 19 3" xfId="42268" xr:uid="{41239B83-403C-4375-9B93-B6EA2D5319A3}"/>
    <cellStyle name="Output 5 2 5 2" xfId="42269" xr:uid="{8E007B59-2645-4064-A02A-2F7435FA2CD7}"/>
    <cellStyle name="Output 5 2 5 2 2" xfId="42270" xr:uid="{C1C1C956-F1BE-4B38-998B-98E47FB97239}"/>
    <cellStyle name="Output 5 2 5 2 2 2" xfId="42271" xr:uid="{141A34E1-4E1B-4510-AB2C-B7C9FFEDDA22}"/>
    <cellStyle name="Output 5 2 5 2 3" xfId="42272" xr:uid="{B536C87B-B12F-42C3-B7E0-7C56F68AEF3E}"/>
    <cellStyle name="Output 5 2 5 2 4" xfId="42273" xr:uid="{5EEA001E-CDC9-4F61-A207-C9EE8E9C9CC9}"/>
    <cellStyle name="Output 5 2 5 20" xfId="42274" xr:uid="{61A9718E-B16A-46E9-BF04-B474BEA9F31A}"/>
    <cellStyle name="Output 5 2 5 20 2" xfId="42275" xr:uid="{E0AEBE3B-FDA5-4F73-8D67-D8046C7BECAD}"/>
    <cellStyle name="Output 5 2 5 20 2 2" xfId="42276" xr:uid="{2A84F3E7-C47C-40AA-93CC-3E35D4A16591}"/>
    <cellStyle name="Output 5 2 5 20 3" xfId="42277" xr:uid="{6770BFA4-025D-40AE-A68B-AA9A3AEC10FD}"/>
    <cellStyle name="Output 5 2 5 21" xfId="42278" xr:uid="{4ACD741B-E7C7-42F6-B8A6-10F2C556D58A}"/>
    <cellStyle name="Output 5 2 5 21 2" xfId="42279" xr:uid="{578F549C-C35B-47C2-B682-E6A462AB93AC}"/>
    <cellStyle name="Output 5 2 5 22" xfId="42280" xr:uid="{855690EA-766D-4D31-B9DE-95A28650990E}"/>
    <cellStyle name="Output 5 2 5 23" xfId="42281" xr:uid="{A842A49B-8DBA-4CB7-887F-8987FFC87EEC}"/>
    <cellStyle name="Output 5 2 5 3" xfId="42282" xr:uid="{EEE42E64-96E7-448D-8996-44EF28781C6F}"/>
    <cellStyle name="Output 5 2 5 3 2" xfId="42283" xr:uid="{F67C382E-1C1C-4CB8-9067-76EDF08A6C61}"/>
    <cellStyle name="Output 5 2 5 3 2 2" xfId="42284" xr:uid="{442AAB84-2529-4AA1-911B-7579F97CB007}"/>
    <cellStyle name="Output 5 2 5 3 3" xfId="42285" xr:uid="{769AE4EB-DCC7-4064-AF6E-258A82D4C5DB}"/>
    <cellStyle name="Output 5 2 5 4" xfId="42286" xr:uid="{AE4283C6-5720-4079-B8ED-025A8CC564F6}"/>
    <cellStyle name="Output 5 2 5 4 2" xfId="42287" xr:uid="{106A80A1-CA16-4E9D-904E-4C324ED94C3D}"/>
    <cellStyle name="Output 5 2 5 4 2 2" xfId="42288" xr:uid="{DBAD54B0-C515-4C4A-AC96-708A4EB0A4F4}"/>
    <cellStyle name="Output 5 2 5 4 3" xfId="42289" xr:uid="{90CB86B4-00B1-4A98-983A-44376790D323}"/>
    <cellStyle name="Output 5 2 5 5" xfId="42290" xr:uid="{4E99DA07-2BF7-4112-A0F9-277A471077ED}"/>
    <cellStyle name="Output 5 2 5 5 2" xfId="42291" xr:uid="{43634636-88D6-4FC2-BDA6-85AE6FAC2E94}"/>
    <cellStyle name="Output 5 2 5 5 2 2" xfId="42292" xr:uid="{D4A204B3-F913-4A28-990B-64BC1A856300}"/>
    <cellStyle name="Output 5 2 5 5 3" xfId="42293" xr:uid="{7A8A9029-93A6-4F84-B579-8EC5BD81DCE5}"/>
    <cellStyle name="Output 5 2 5 6" xfId="42294" xr:uid="{ADB7AF53-CD5D-46C9-A881-8342175AB678}"/>
    <cellStyle name="Output 5 2 5 6 2" xfId="42295" xr:uid="{453F835F-C00B-432F-8BF6-2E9EEE605097}"/>
    <cellStyle name="Output 5 2 5 6 2 2" xfId="42296" xr:uid="{336DE558-4DCB-4170-889F-597C59E11A67}"/>
    <cellStyle name="Output 5 2 5 6 3" xfId="42297" xr:uid="{1C735DDF-2FAD-4AF9-A39B-06AF3B83D893}"/>
    <cellStyle name="Output 5 2 5 7" xfId="42298" xr:uid="{DFFC0B44-31D4-4AEE-9E9A-3E5B9D5316C2}"/>
    <cellStyle name="Output 5 2 5 7 2" xfId="42299" xr:uid="{51F85A64-478C-4A2A-9BAB-05CD4B76E1BD}"/>
    <cellStyle name="Output 5 2 5 7 2 2" xfId="42300" xr:uid="{9BC1C989-2774-4BEA-B872-2666FF838D1E}"/>
    <cellStyle name="Output 5 2 5 7 3" xfId="42301" xr:uid="{15C20EC3-27D2-4F3F-B1CF-EB9DFC4DEECD}"/>
    <cellStyle name="Output 5 2 5 8" xfId="42302" xr:uid="{1E787D96-0F7A-437A-99D5-4913B28D507A}"/>
    <cellStyle name="Output 5 2 5 8 2" xfId="42303" xr:uid="{ED83AA4D-91AD-4C40-A95C-029BE04B7DC9}"/>
    <cellStyle name="Output 5 2 5 8 2 2" xfId="42304" xr:uid="{116E0FD6-6935-46FA-92DA-8D24BD38D988}"/>
    <cellStyle name="Output 5 2 5 8 3" xfId="42305" xr:uid="{CFD7D547-26BC-489F-BD51-CB27AB1D0E4D}"/>
    <cellStyle name="Output 5 2 5 9" xfId="42306" xr:uid="{A8C40C10-2313-4B82-81AC-6657D5D69FAF}"/>
    <cellStyle name="Output 5 2 5 9 2" xfId="42307" xr:uid="{18DB076E-4C56-469B-9BFF-CC62DF72F1FA}"/>
    <cellStyle name="Output 5 2 5 9 2 2" xfId="42308" xr:uid="{5B865C74-9BCA-462C-AEE7-DFFE80D6EC7A}"/>
    <cellStyle name="Output 5 2 5 9 3" xfId="42309" xr:uid="{6FB9FB63-6CDD-4670-A0B1-98B29D852747}"/>
    <cellStyle name="Output 5 2 6" xfId="42310" xr:uid="{7B913EE3-1F6A-4CFB-B0C2-A27220125D36}"/>
    <cellStyle name="Output 5 2 6 2" xfId="42311" xr:uid="{09A76CE8-4B56-46E2-9EED-F26C37657CFB}"/>
    <cellStyle name="Output 5 2 6 2 2" xfId="42312" xr:uid="{ECE64E4B-59B6-4B2B-AF36-3A78CC2BCD92}"/>
    <cellStyle name="Output 5 2 6 3" xfId="42313" xr:uid="{F16F93D5-6799-4020-B199-7E47F772D437}"/>
    <cellStyle name="Output 5 2 6 4" xfId="42314" xr:uid="{B38A4DF0-661E-4685-9FC4-2EADD9FA33D3}"/>
    <cellStyle name="Output 5 2 7" xfId="42315" xr:uid="{6EDEF240-4146-4138-B2B7-72D3364C3B72}"/>
    <cellStyle name="Output 5 2 7 2" xfId="42316" xr:uid="{9AC8E521-D401-4AE2-BA2E-7CCFF8C5FE01}"/>
    <cellStyle name="Output 5 2 7 2 2" xfId="42317" xr:uid="{4BA1CE6D-A469-4C17-A972-3DDAE957DB9B}"/>
    <cellStyle name="Output 5 2 7 3" xfId="42318" xr:uid="{52BF89CA-5DA4-4E70-978C-405ECF02302F}"/>
    <cellStyle name="Output 5 2 8" xfId="42319" xr:uid="{8EC54233-74A8-467A-AC4D-204BADBBDB44}"/>
    <cellStyle name="Output 5 2 8 2" xfId="42320" xr:uid="{54E17FD2-4C06-48D1-94EB-67AA784ABC86}"/>
    <cellStyle name="Output 5 2 8 2 2" xfId="42321" xr:uid="{0E65D777-215A-40ED-BD0A-96D6A69D7493}"/>
    <cellStyle name="Output 5 2 8 3" xfId="42322" xr:uid="{3D1CEC54-ECEE-42AE-A305-567C1017F0BD}"/>
    <cellStyle name="Output 5 2 9" xfId="42323" xr:uid="{88740A40-C3BF-4986-BF7C-D9FE271A9B66}"/>
    <cellStyle name="Output 5 2 9 2" xfId="42324" xr:uid="{156ECD82-DA9A-4545-8F58-C5A5F19BE3E6}"/>
    <cellStyle name="Output 5 2 9 2 2" xfId="42325" xr:uid="{E1277827-6DE0-4171-8EC2-2675A13E81C8}"/>
    <cellStyle name="Output 5 2 9 3" xfId="42326" xr:uid="{FED35F28-38E1-4AC6-AAB2-1777C955F279}"/>
    <cellStyle name="Output 5 20" xfId="42327" xr:uid="{F25ED3FA-C04B-456C-BFEF-92B265CA9202}"/>
    <cellStyle name="Output 5 20 2" xfId="42328" xr:uid="{3A559F6B-612D-40E1-A964-D5B516B7C5F2}"/>
    <cellStyle name="Output 5 20 2 2" xfId="42329" xr:uid="{7466C0F1-0EDC-4D7F-A7F1-88432F3C4E9B}"/>
    <cellStyle name="Output 5 20 3" xfId="42330" xr:uid="{E3F8DADD-4F33-45D3-B59D-94ABE88AE7DB}"/>
    <cellStyle name="Output 5 21" xfId="42331" xr:uid="{B96414DD-3C9C-43B7-ACA1-EA2EAC7D43C5}"/>
    <cellStyle name="Output 5 21 2" xfId="42332" xr:uid="{B08CDA56-BDB4-4B05-9940-AB1452451B1D}"/>
    <cellStyle name="Output 5 21 2 2" xfId="42333" xr:uid="{ADDA0F39-8759-430C-90EE-4D4726EBE670}"/>
    <cellStyle name="Output 5 21 3" xfId="42334" xr:uid="{FA1D3C48-53FA-46C5-9883-ECC06802CB92}"/>
    <cellStyle name="Output 5 22" xfId="42335" xr:uid="{C9690ECF-502F-4015-BF2E-F7F9D5D3F335}"/>
    <cellStyle name="Output 5 22 2" xfId="42336" xr:uid="{876BF487-3BC5-4202-B327-21E2585D219A}"/>
    <cellStyle name="Output 5 23" xfId="42337" xr:uid="{398153FA-D666-49CC-AFD7-582BE75170B2}"/>
    <cellStyle name="Output 5 24" xfId="42338" xr:uid="{0B9BAD72-0A55-4A15-8E32-0754C6A5B8A9}"/>
    <cellStyle name="Output 5 25" xfId="42339" xr:uid="{8439B7E9-655D-473B-902C-919CFFB47019}"/>
    <cellStyle name="Output 5 26" xfId="42340" xr:uid="{FADC1EFE-6DCC-4C11-967C-948C544152E6}"/>
    <cellStyle name="Output 5 27" xfId="42341" xr:uid="{6105D667-50CF-4B4A-B2B1-FA9C324F687C}"/>
    <cellStyle name="Output 5 3" xfId="42342" xr:uid="{D4F6EC83-CDBA-4113-B83B-CB3A53976CC0}"/>
    <cellStyle name="Output 5 3 10" xfId="42343" xr:uid="{BD0065E4-4A08-47AF-A852-D165B3CC16F2}"/>
    <cellStyle name="Output 5 3 10 2" xfId="42344" xr:uid="{281B2198-77D3-43AA-AA99-2FB754B4DF13}"/>
    <cellStyle name="Output 5 3 10 2 2" xfId="42345" xr:uid="{3F22C40E-B865-43D8-B194-B0F86C687FA3}"/>
    <cellStyle name="Output 5 3 10 3" xfId="42346" xr:uid="{C84F6D46-AA33-42CF-B5FF-3A57ED51B9BB}"/>
    <cellStyle name="Output 5 3 11" xfId="42347" xr:uid="{1713C3DC-32CD-4825-8597-490B8C723A1C}"/>
    <cellStyle name="Output 5 3 11 2" xfId="42348" xr:uid="{540AFB9F-5D48-443A-9BC2-9242977BE455}"/>
    <cellStyle name="Output 5 3 11 2 2" xfId="42349" xr:uid="{9AB25DB7-9B19-44F4-A62E-CC9558CEFE3E}"/>
    <cellStyle name="Output 5 3 11 3" xfId="42350" xr:uid="{D7E6C2AA-F66B-4CE8-840E-9755C813E751}"/>
    <cellStyle name="Output 5 3 12" xfId="42351" xr:uid="{FD1E05BD-B23B-49FD-A530-C8C821B6CF82}"/>
    <cellStyle name="Output 5 3 12 2" xfId="42352" xr:uid="{8614A992-DF10-43C2-BC94-93D349A03AF0}"/>
    <cellStyle name="Output 5 3 12 2 2" xfId="42353" xr:uid="{D53B3FAE-9B56-44B7-BA00-5A197725A7D0}"/>
    <cellStyle name="Output 5 3 12 3" xfId="42354" xr:uid="{6E150CF4-0490-41EB-B825-152275FDA615}"/>
    <cellStyle name="Output 5 3 13" xfId="42355" xr:uid="{A9C35F7A-B0F1-4BFF-ADF4-F8809D3E422C}"/>
    <cellStyle name="Output 5 3 13 2" xfId="42356" xr:uid="{1D07542F-9E67-440D-8141-363C3B5811DA}"/>
    <cellStyle name="Output 5 3 13 2 2" xfId="42357" xr:uid="{231ECCA3-8037-4E6B-B751-4C1A142F2F8E}"/>
    <cellStyle name="Output 5 3 13 3" xfId="42358" xr:uid="{2E887DD3-0078-4F6E-9C4E-08443746C6A4}"/>
    <cellStyle name="Output 5 3 14" xfId="42359" xr:uid="{A148E613-C3D5-4E6E-9D01-46767F5251B1}"/>
    <cellStyle name="Output 5 3 14 2" xfId="42360" xr:uid="{248D67D9-2D8D-44BB-B0BA-0D24D7A6E7A2}"/>
    <cellStyle name="Output 5 3 14 2 2" xfId="42361" xr:uid="{EC1ABCA3-C43F-4078-8303-E0AAB224A305}"/>
    <cellStyle name="Output 5 3 14 3" xfId="42362" xr:uid="{076C0792-9879-4224-9114-A476192A5C5A}"/>
    <cellStyle name="Output 5 3 15" xfId="42363" xr:uid="{CF5DFFDC-46DC-4674-B137-97B2C180AF32}"/>
    <cellStyle name="Output 5 3 15 2" xfId="42364" xr:uid="{7AAA45EA-D271-4730-BCEC-5026358D6431}"/>
    <cellStyle name="Output 5 3 15 2 2" xfId="42365" xr:uid="{D7A72392-62EC-4751-B790-3177DC576328}"/>
    <cellStyle name="Output 5 3 15 3" xfId="42366" xr:uid="{EE5DF103-FBF6-4F2A-8438-A64096039BDB}"/>
    <cellStyle name="Output 5 3 16" xfId="42367" xr:uid="{A37E8617-FC80-416A-9DF4-7005E97A1112}"/>
    <cellStyle name="Output 5 3 16 2" xfId="42368" xr:uid="{82800197-E7B0-411C-81A9-9C918751B1B5}"/>
    <cellStyle name="Output 5 3 16 2 2" xfId="42369" xr:uid="{34F14798-1F44-4470-8AF5-048BF9FA6EA7}"/>
    <cellStyle name="Output 5 3 16 3" xfId="42370" xr:uid="{00DE7664-DCC8-488D-BFE5-060F5B3F322C}"/>
    <cellStyle name="Output 5 3 17" xfId="42371" xr:uid="{ECCDF17E-9BE4-4EA2-90F6-E68EC3ADA5B7}"/>
    <cellStyle name="Output 5 3 17 2" xfId="42372" xr:uid="{BFF945A8-0495-46AD-88E8-503B0816ABA2}"/>
    <cellStyle name="Output 5 3 17 2 2" xfId="42373" xr:uid="{F512D93B-75C2-4E4D-8F7B-B1BFBF4F3DE8}"/>
    <cellStyle name="Output 5 3 17 3" xfId="42374" xr:uid="{DBC44680-9CE4-448A-A3D7-AC2A8C5500FC}"/>
    <cellStyle name="Output 5 3 18" xfId="42375" xr:uid="{C76F59E8-8E70-47D4-8F62-CDDFA60784BB}"/>
    <cellStyle name="Output 5 3 18 2" xfId="42376" xr:uid="{2AB5A419-4B40-4F96-8E57-833E7BDB7B9C}"/>
    <cellStyle name="Output 5 3 19" xfId="42377" xr:uid="{7454CD07-042F-4782-AE5F-D33F14772772}"/>
    <cellStyle name="Output 5 3 2" xfId="42378" xr:uid="{64422E1E-694D-49FD-B7CF-7FA6D42D6C0F}"/>
    <cellStyle name="Output 5 3 2 10" xfId="42379" xr:uid="{B99AB380-E230-4E77-BC7D-69E13B1408B5}"/>
    <cellStyle name="Output 5 3 2 10 2" xfId="42380" xr:uid="{5280F9D2-0A42-499F-BE8E-8C83FDA2F6F4}"/>
    <cellStyle name="Output 5 3 2 10 2 2" xfId="42381" xr:uid="{EC026CCC-CF84-41F9-BF45-1E20EB902CCC}"/>
    <cellStyle name="Output 5 3 2 10 3" xfId="42382" xr:uid="{E3B145CA-D3B6-4CD1-9469-91C3AD5FC724}"/>
    <cellStyle name="Output 5 3 2 11" xfId="42383" xr:uid="{A0DFB5F6-46BF-46BA-92A7-B496A4D0605D}"/>
    <cellStyle name="Output 5 3 2 11 2" xfId="42384" xr:uid="{B10B22F5-AE34-42EB-9FD1-DD929820D561}"/>
    <cellStyle name="Output 5 3 2 11 2 2" xfId="42385" xr:uid="{C0FF3EEE-BE98-4478-8C87-B865DD0B1FC1}"/>
    <cellStyle name="Output 5 3 2 11 3" xfId="42386" xr:uid="{4D809098-1741-4E77-9A07-F47FC14529AE}"/>
    <cellStyle name="Output 5 3 2 12" xfId="42387" xr:uid="{E0FE47C0-FCF5-434A-94E3-542DC26E463C}"/>
    <cellStyle name="Output 5 3 2 12 2" xfId="42388" xr:uid="{FCD5943E-1BE8-4FEF-9141-9DF994E6C1B5}"/>
    <cellStyle name="Output 5 3 2 12 2 2" xfId="42389" xr:uid="{39963625-D29E-4FDB-B5DD-06652BEDB60E}"/>
    <cellStyle name="Output 5 3 2 12 3" xfId="42390" xr:uid="{C3BAC084-2DC7-4F43-B7C5-0630E7672974}"/>
    <cellStyle name="Output 5 3 2 13" xfId="42391" xr:uid="{A0C2011F-BF43-498A-B0D7-DAF5F4BDD247}"/>
    <cellStyle name="Output 5 3 2 13 2" xfId="42392" xr:uid="{0D192641-5653-4EC6-B1BC-D68E33F04D31}"/>
    <cellStyle name="Output 5 3 2 13 2 2" xfId="42393" xr:uid="{7B356807-13D3-4C28-ACFA-A9D71E62D613}"/>
    <cellStyle name="Output 5 3 2 13 3" xfId="42394" xr:uid="{236446FC-CFE3-41B8-AC3C-6814C0AF4B64}"/>
    <cellStyle name="Output 5 3 2 14" xfId="42395" xr:uid="{14D862D8-BDE0-4859-8272-81BB8393AF27}"/>
    <cellStyle name="Output 5 3 2 14 2" xfId="42396" xr:uid="{F14EA76E-6F1B-426D-9372-20E007C7F085}"/>
    <cellStyle name="Output 5 3 2 14 2 2" xfId="42397" xr:uid="{29DA2F0F-31B2-4301-8AED-B79523C6D3A6}"/>
    <cellStyle name="Output 5 3 2 14 3" xfId="42398" xr:uid="{6B8EB22F-FDA7-4010-8349-A668B362E629}"/>
    <cellStyle name="Output 5 3 2 15" xfId="42399" xr:uid="{7DF217A0-9BA2-48B5-9FBA-257873B60921}"/>
    <cellStyle name="Output 5 3 2 15 2" xfId="42400" xr:uid="{C96C65FD-885F-403C-854F-E5F42FE54849}"/>
    <cellStyle name="Output 5 3 2 15 2 2" xfId="42401" xr:uid="{38A11B0A-0499-4DD9-8A44-B5D1545E21BD}"/>
    <cellStyle name="Output 5 3 2 15 3" xfId="42402" xr:uid="{77F42AA5-B982-4C75-9BA3-189670BE1312}"/>
    <cellStyle name="Output 5 3 2 16" xfId="42403" xr:uid="{08714869-6702-4F25-8984-0CCD33C17F92}"/>
    <cellStyle name="Output 5 3 2 16 2" xfId="42404" xr:uid="{1C34FFA2-ED6C-401E-98EE-091BF95B7708}"/>
    <cellStyle name="Output 5 3 2 16 2 2" xfId="42405" xr:uid="{B7214A71-5BD8-4D41-B968-EAFB329A189C}"/>
    <cellStyle name="Output 5 3 2 16 3" xfId="42406" xr:uid="{275B81B2-7AAF-4273-BAF1-F91046590452}"/>
    <cellStyle name="Output 5 3 2 17" xfId="42407" xr:uid="{30F83E2D-07EA-47F6-8D10-0B1A402DE5B3}"/>
    <cellStyle name="Output 5 3 2 17 2" xfId="42408" xr:uid="{B78BAFF8-0DC6-4DB9-96F4-E70238A80EE4}"/>
    <cellStyle name="Output 5 3 2 17 2 2" xfId="42409" xr:uid="{DA4DF01E-F1B9-4210-972E-C7954AA5C052}"/>
    <cellStyle name="Output 5 3 2 17 3" xfId="42410" xr:uid="{397F3F93-BE61-4B93-8FF5-B36F107282BF}"/>
    <cellStyle name="Output 5 3 2 18" xfId="42411" xr:uid="{F2F8476F-57A0-4009-95AC-5402B390361E}"/>
    <cellStyle name="Output 5 3 2 18 2" xfId="42412" xr:uid="{7EE8F198-0C31-4D88-BB78-47D5BA5FA4C1}"/>
    <cellStyle name="Output 5 3 2 18 2 2" xfId="42413" xr:uid="{F48824B8-86A7-4112-940F-67D052961B3E}"/>
    <cellStyle name="Output 5 3 2 18 3" xfId="42414" xr:uid="{54E2BE3A-1FBA-4ABB-924A-1ED12213E9AF}"/>
    <cellStyle name="Output 5 3 2 19" xfId="42415" xr:uid="{322FB5BE-C18A-4F04-B03C-BB5A091BC299}"/>
    <cellStyle name="Output 5 3 2 19 2" xfId="42416" xr:uid="{C2E9DCC1-B59F-4ADD-841C-03658EC74B95}"/>
    <cellStyle name="Output 5 3 2 19 2 2" xfId="42417" xr:uid="{CAAF7D6F-C5D6-4228-87AB-A95FB52C8DC3}"/>
    <cellStyle name="Output 5 3 2 19 3" xfId="42418" xr:uid="{493A37D1-4869-4923-B244-3D5C8A4C6ED5}"/>
    <cellStyle name="Output 5 3 2 2" xfId="42419" xr:uid="{D695124F-C1EE-4EDC-942F-C371358E8D71}"/>
    <cellStyle name="Output 5 3 2 2 2" xfId="42420" xr:uid="{853DF37E-790C-4003-B54F-54D6CCC2E8A8}"/>
    <cellStyle name="Output 5 3 2 2 2 2" xfId="42421" xr:uid="{3A7F2169-76ED-45D5-8A31-6D9D9EA143EE}"/>
    <cellStyle name="Output 5 3 2 2 2 2 2" xfId="42422" xr:uid="{6E757A3E-572C-42B0-AB8B-3EAF8B5491E0}"/>
    <cellStyle name="Output 5 3 2 2 2 3" xfId="42423" xr:uid="{A8AA0526-1F6D-4C9F-84F4-FFC7F7CB4949}"/>
    <cellStyle name="Output 5 3 2 2 2 4" xfId="42424" xr:uid="{451EC22F-4534-45FA-A6F6-207CF2E164DD}"/>
    <cellStyle name="Output 5 3 2 2 3" xfId="42425" xr:uid="{B7C044B0-AD50-4E2C-A4AB-437CEB0798C7}"/>
    <cellStyle name="Output 5 3 2 2 3 2" xfId="42426" xr:uid="{6E3E8220-AA21-40E9-8707-BE62EC337D78}"/>
    <cellStyle name="Output 5 3 2 2 4" xfId="42427" xr:uid="{5DFF28B4-D178-40DC-962D-8397E5D7C481}"/>
    <cellStyle name="Output 5 3 2 2 5" xfId="42428" xr:uid="{71FD4B90-303F-49D6-B7A1-10A21152781B}"/>
    <cellStyle name="Output 5 3 2 20" xfId="42429" xr:uid="{24865A6A-D139-473C-801C-39CCCD17C311}"/>
    <cellStyle name="Output 5 3 2 20 2" xfId="42430" xr:uid="{01090DAF-8F56-424C-A9A5-1998365BDD80}"/>
    <cellStyle name="Output 5 3 2 20 2 2" xfId="42431" xr:uid="{9289CDE8-7C93-4F8C-954B-2D552E933460}"/>
    <cellStyle name="Output 5 3 2 20 3" xfId="42432" xr:uid="{CD6962C1-7DC5-43D6-9BD3-1BDA9552BF61}"/>
    <cellStyle name="Output 5 3 2 21" xfId="42433" xr:uid="{4B633882-3A7C-4A27-8FA8-541494554E67}"/>
    <cellStyle name="Output 5 3 2 21 2" xfId="42434" xr:uid="{96648C77-3327-4F11-AD03-F07F34E2D6B8}"/>
    <cellStyle name="Output 5 3 2 22" xfId="42435" xr:uid="{C31B8DDC-1188-436D-B752-287068019F24}"/>
    <cellStyle name="Output 5 3 2 23" xfId="42436" xr:uid="{6C1AE297-EAA9-4DE6-9679-1632BF0DEA2B}"/>
    <cellStyle name="Output 5 3 2 3" xfId="42437" xr:uid="{1F386D3C-8406-4DE1-9486-8973555039A6}"/>
    <cellStyle name="Output 5 3 2 3 2" xfId="42438" xr:uid="{73CF856C-3974-4998-99AE-21D3195DF2A0}"/>
    <cellStyle name="Output 5 3 2 3 2 2" xfId="42439" xr:uid="{3113B4BA-EE73-4AE9-A75C-3AE96D1CA4C5}"/>
    <cellStyle name="Output 5 3 2 3 2 3" xfId="42440" xr:uid="{AF276278-9FD6-4CA3-A1E3-0836C9AD768C}"/>
    <cellStyle name="Output 5 3 2 3 3" xfId="42441" xr:uid="{A9B2F2C6-C2D7-4D7E-B91D-9DBD9E45127F}"/>
    <cellStyle name="Output 5 3 2 3 3 2" xfId="42442" xr:uid="{25223C0C-6B49-43E6-9628-AC4A0E5FA11F}"/>
    <cellStyle name="Output 5 3 2 3 4" xfId="42443" xr:uid="{528EF348-221D-42FE-9350-6F336236E016}"/>
    <cellStyle name="Output 5 3 2 4" xfId="42444" xr:uid="{3D64C06B-7567-4B5F-A565-8210AC92FC6F}"/>
    <cellStyle name="Output 5 3 2 4 2" xfId="42445" xr:uid="{5DAE2875-CEE9-4EFC-9E2D-4E2C11DEA117}"/>
    <cellStyle name="Output 5 3 2 4 2 2" xfId="42446" xr:uid="{0D341A61-0BF6-43CA-9EA9-69E9C9E5F9F1}"/>
    <cellStyle name="Output 5 3 2 4 3" xfId="42447" xr:uid="{50C29B22-07F8-4A17-A37C-C5ADA6414A55}"/>
    <cellStyle name="Output 5 3 2 4 4" xfId="42448" xr:uid="{8CFCE89E-80BB-4D2B-8DEA-D0E850788767}"/>
    <cellStyle name="Output 5 3 2 5" xfId="42449" xr:uid="{5FD4D2D8-BBFD-478F-B3B6-0211A601C5BD}"/>
    <cellStyle name="Output 5 3 2 5 2" xfId="42450" xr:uid="{F8DB223F-4F93-4AB7-9CD7-214B76897F9F}"/>
    <cellStyle name="Output 5 3 2 5 2 2" xfId="42451" xr:uid="{C1C3CE80-E94E-4D19-B1E3-D14201CA765A}"/>
    <cellStyle name="Output 5 3 2 5 3" xfId="42452" xr:uid="{211BBADA-24FF-4F2D-A375-F0B397EFC122}"/>
    <cellStyle name="Output 5 3 2 5 4" xfId="42453" xr:uid="{28698A8E-0C71-42A5-9F7E-0B9BFCEE616C}"/>
    <cellStyle name="Output 5 3 2 6" xfId="42454" xr:uid="{B477F66D-1C88-485D-A62B-EE1FFED5652D}"/>
    <cellStyle name="Output 5 3 2 6 2" xfId="42455" xr:uid="{ECFF03F7-10F7-431F-B5AF-C07BC9C151AD}"/>
    <cellStyle name="Output 5 3 2 6 2 2" xfId="42456" xr:uid="{A15D0C53-1924-4A98-A7CE-31A4B6837B23}"/>
    <cellStyle name="Output 5 3 2 6 3" xfId="42457" xr:uid="{9421C841-7B3D-48E1-B250-6DA9425EE6CF}"/>
    <cellStyle name="Output 5 3 2 7" xfId="42458" xr:uid="{379157EE-B652-4F88-9BB6-553332A1DDCC}"/>
    <cellStyle name="Output 5 3 2 7 2" xfId="42459" xr:uid="{F16A09BA-ECBB-4706-B2B1-4D9DD56EF8C5}"/>
    <cellStyle name="Output 5 3 2 7 2 2" xfId="42460" xr:uid="{99F8D3F8-C6AF-43E5-9884-34A89E6C2239}"/>
    <cellStyle name="Output 5 3 2 7 3" xfId="42461" xr:uid="{838A4B06-2406-4DF4-9AB9-853E5744BC5B}"/>
    <cellStyle name="Output 5 3 2 8" xfId="42462" xr:uid="{343E74B4-0523-4059-9345-D7CD9463E0B8}"/>
    <cellStyle name="Output 5 3 2 8 2" xfId="42463" xr:uid="{4B71A560-DE84-4EA2-B816-F8CEB773A18F}"/>
    <cellStyle name="Output 5 3 2 8 2 2" xfId="42464" xr:uid="{02993F39-4DB8-4DF7-B905-A197B3E66F08}"/>
    <cellStyle name="Output 5 3 2 8 3" xfId="42465" xr:uid="{4E0494DD-336A-4DA7-886B-A93BFE39DE57}"/>
    <cellStyle name="Output 5 3 2 9" xfId="42466" xr:uid="{F9D606CD-86CB-4760-B289-095908861935}"/>
    <cellStyle name="Output 5 3 2 9 2" xfId="42467" xr:uid="{DDDB7DB1-3583-45DB-BCC4-F40E9430B961}"/>
    <cellStyle name="Output 5 3 2 9 2 2" xfId="42468" xr:uid="{3592C52E-76E1-49AF-80E0-2A3B5EF01053}"/>
    <cellStyle name="Output 5 3 2 9 3" xfId="42469" xr:uid="{BBAF7BAD-A34C-4824-9873-C8009C58E782}"/>
    <cellStyle name="Output 5 3 20" xfId="42470" xr:uid="{B8116657-C926-49D3-8DB3-68286382CE5E}"/>
    <cellStyle name="Output 5 3 3" xfId="42471" xr:uid="{1D204EFC-6CA1-4C3A-A80D-7DAF7AC82FFC}"/>
    <cellStyle name="Output 5 3 3 2" xfId="42472" xr:uid="{043DBF45-DFBB-4E81-804D-55CDCBBF12B6}"/>
    <cellStyle name="Output 5 3 3 2 2" xfId="42473" xr:uid="{3B5B513A-3829-4588-83C1-E9181414783E}"/>
    <cellStyle name="Output 5 3 3 2 2 2" xfId="42474" xr:uid="{801E2D61-B96E-48F6-93B2-E2DBFD60DD9E}"/>
    <cellStyle name="Output 5 3 3 2 3" xfId="42475" xr:uid="{2ED50A3F-E4D5-4EB8-B4DF-1DA8F4FEA28C}"/>
    <cellStyle name="Output 5 3 3 2 4" xfId="42476" xr:uid="{0E89556D-17C0-4189-BA4E-07E5076D567B}"/>
    <cellStyle name="Output 5 3 3 3" xfId="42477" xr:uid="{042F0B2F-514F-4442-9920-76CA7A9FA616}"/>
    <cellStyle name="Output 5 3 3 3 2" xfId="42478" xr:uid="{F3F6A7D2-0C79-42D8-92F7-A8FEF19342AE}"/>
    <cellStyle name="Output 5 3 3 4" xfId="42479" xr:uid="{9B0C7B98-2890-4BAF-9F47-C534A0059A4C}"/>
    <cellStyle name="Output 5 3 3 5" xfId="42480" xr:uid="{FE4E5F93-052D-4963-BF87-AE9D4B5FEA4C}"/>
    <cellStyle name="Output 5 3 4" xfId="42481" xr:uid="{95FE59A7-A35C-43D2-91AD-222734C960FA}"/>
    <cellStyle name="Output 5 3 4 2" xfId="42482" xr:uid="{831063B0-BEBD-4BFE-BC3F-48B183A25A2D}"/>
    <cellStyle name="Output 5 3 4 2 2" xfId="42483" xr:uid="{899200A5-56B8-46B0-9EA6-61B4360F35E1}"/>
    <cellStyle name="Output 5 3 4 2 3" xfId="42484" xr:uid="{987E034E-98BA-41E3-9BFA-F7313018977D}"/>
    <cellStyle name="Output 5 3 4 3" xfId="42485" xr:uid="{315588C4-0026-4F04-88D9-0068D8FEB400}"/>
    <cellStyle name="Output 5 3 4 3 2" xfId="42486" xr:uid="{84A1F1F4-1A38-4BA0-BBB5-46E3D32961E3}"/>
    <cellStyle name="Output 5 3 4 4" xfId="42487" xr:uid="{3BC6241B-092E-43DA-9443-8E3652625D04}"/>
    <cellStyle name="Output 5 3 5" xfId="42488" xr:uid="{25C5DAFC-C5BA-4F07-AFA2-C51D2B0BD4A8}"/>
    <cellStyle name="Output 5 3 5 2" xfId="42489" xr:uid="{6E63CDD3-72A0-401F-9311-30EE8CEA01EA}"/>
    <cellStyle name="Output 5 3 5 2 2" xfId="42490" xr:uid="{D8E9885B-8810-4FFD-A7EF-079243475226}"/>
    <cellStyle name="Output 5 3 5 2 3" xfId="42491" xr:uid="{EE0B210F-6535-4955-9AEC-619DBA85ABCC}"/>
    <cellStyle name="Output 5 3 5 3" xfId="42492" xr:uid="{81A1CCED-9E3D-4959-87FA-997767277938}"/>
    <cellStyle name="Output 5 3 5 4" xfId="42493" xr:uid="{6D4A919B-CA2B-45A3-8E77-68F3568BDD89}"/>
    <cellStyle name="Output 5 3 6" xfId="42494" xr:uid="{E0D3D5D8-27CD-4047-AE0A-91EAA7192F02}"/>
    <cellStyle name="Output 5 3 6 2" xfId="42495" xr:uid="{80D0A078-A3F4-4A79-A4FA-2D6094CDB216}"/>
    <cellStyle name="Output 5 3 6 2 2" xfId="42496" xr:uid="{ADEAD144-1E3F-4AEB-81B1-D816BAB7AB26}"/>
    <cellStyle name="Output 5 3 6 3" xfId="42497" xr:uid="{E7F1948C-8290-4F75-903B-B42E188C09AC}"/>
    <cellStyle name="Output 5 3 6 4" xfId="42498" xr:uid="{E1392CC3-1D32-40FA-9C7E-0611C5A7DBDE}"/>
    <cellStyle name="Output 5 3 7" xfId="42499" xr:uid="{95356B06-E4CA-4705-AF0C-E24379023485}"/>
    <cellStyle name="Output 5 3 7 2" xfId="42500" xr:uid="{EE6382B0-AA2E-4AB1-AF63-86EA04F89702}"/>
    <cellStyle name="Output 5 3 7 2 2" xfId="42501" xr:uid="{7ED89E7B-BB92-4CFC-98D5-5BC3BA9E109C}"/>
    <cellStyle name="Output 5 3 7 3" xfId="42502" xr:uid="{90978BB0-6DAF-403A-B3A1-99A46638B07B}"/>
    <cellStyle name="Output 5 3 8" xfId="42503" xr:uid="{6B750372-73C5-45D6-849A-6AA8E0E56E61}"/>
    <cellStyle name="Output 5 3 8 2" xfId="42504" xr:uid="{32571D6A-5A15-46F6-AE49-A1854D283928}"/>
    <cellStyle name="Output 5 3 8 2 2" xfId="42505" xr:uid="{C8DCB1A3-4DBA-4F6E-A7C1-544E0E588320}"/>
    <cellStyle name="Output 5 3 8 3" xfId="42506" xr:uid="{E5C18404-199E-48AA-B91E-70CE3476006E}"/>
    <cellStyle name="Output 5 3 9" xfId="42507" xr:uid="{08DB47B3-2AAE-49EB-8C04-09FC2A9D35E1}"/>
    <cellStyle name="Output 5 3 9 2" xfId="42508" xr:uid="{44592765-49CD-49E2-8F06-04DDB8B7C8FE}"/>
    <cellStyle name="Output 5 3 9 2 2" xfId="42509" xr:uid="{152323DC-3821-4119-B62E-0D7AD3263B65}"/>
    <cellStyle name="Output 5 3 9 3" xfId="42510" xr:uid="{4A880951-58EC-4F9B-A652-0B04087178DF}"/>
    <cellStyle name="Output 5 4" xfId="42511" xr:uid="{12839EB0-C794-4010-9673-A187BF1BC637}"/>
    <cellStyle name="Output 5 4 10" xfId="42512" xr:uid="{57676212-C45A-4619-BE61-05D45A40B879}"/>
    <cellStyle name="Output 5 4 10 2" xfId="42513" xr:uid="{217477E0-DF3D-4C84-932E-99AF79F19AEB}"/>
    <cellStyle name="Output 5 4 10 2 2" xfId="42514" xr:uid="{5D347630-7EC1-46C8-B4A3-4465C342C55F}"/>
    <cellStyle name="Output 5 4 10 3" xfId="42515" xr:uid="{54529BEC-56F3-4B72-A526-FF2AFAFD72BC}"/>
    <cellStyle name="Output 5 4 11" xfId="42516" xr:uid="{94E56808-E78C-4127-B9F3-0BFF4F810E79}"/>
    <cellStyle name="Output 5 4 11 2" xfId="42517" xr:uid="{1746CA11-C14F-4851-A657-09C611C5D75E}"/>
    <cellStyle name="Output 5 4 11 2 2" xfId="42518" xr:uid="{ABFCA1D3-E8E2-4260-96D0-A2C80F55AC09}"/>
    <cellStyle name="Output 5 4 11 3" xfId="42519" xr:uid="{855C0BBD-7988-4B86-919A-1C651608AB20}"/>
    <cellStyle name="Output 5 4 12" xfId="42520" xr:uid="{6AF068F5-ED24-43FE-A98A-1015036DD292}"/>
    <cellStyle name="Output 5 4 12 2" xfId="42521" xr:uid="{42AD3228-0368-4B1E-BFC4-F485601A6635}"/>
    <cellStyle name="Output 5 4 12 2 2" xfId="42522" xr:uid="{D19998FF-55A4-4C6B-B789-834535C016A8}"/>
    <cellStyle name="Output 5 4 12 3" xfId="42523" xr:uid="{D06EDF98-25E4-40C0-8537-610F0275CB69}"/>
    <cellStyle name="Output 5 4 13" xfId="42524" xr:uid="{78EB5978-B77F-46F0-9D3D-E49F4159043B}"/>
    <cellStyle name="Output 5 4 13 2" xfId="42525" xr:uid="{ED050F37-27B5-4792-83FA-D76FEDC2025F}"/>
    <cellStyle name="Output 5 4 13 2 2" xfId="42526" xr:uid="{7D19075A-3B14-4C52-B0A3-A4D3E02F74B0}"/>
    <cellStyle name="Output 5 4 13 3" xfId="42527" xr:uid="{553ADDC2-CF08-4D71-88FC-61EF6509ED4D}"/>
    <cellStyle name="Output 5 4 14" xfId="42528" xr:uid="{0D95726A-DB12-484D-B701-1C5FF5F05583}"/>
    <cellStyle name="Output 5 4 14 2" xfId="42529" xr:uid="{A275EF4C-D066-4FAF-B437-C472BF47D394}"/>
    <cellStyle name="Output 5 4 14 2 2" xfId="42530" xr:uid="{2DFABD43-635F-48E9-BAD4-AC01B8FA0643}"/>
    <cellStyle name="Output 5 4 14 3" xfId="42531" xr:uid="{F44C05EF-AF91-4B02-81EF-94AF8E9F70C4}"/>
    <cellStyle name="Output 5 4 15" xfId="42532" xr:uid="{B49F81B4-A792-454C-A8F2-1F327DA43056}"/>
    <cellStyle name="Output 5 4 15 2" xfId="42533" xr:uid="{B20BB9E0-83FB-49CE-A7FC-FFB0376E518B}"/>
    <cellStyle name="Output 5 4 15 2 2" xfId="42534" xr:uid="{25A2B912-D6B1-46DE-84CB-BFB891385730}"/>
    <cellStyle name="Output 5 4 15 3" xfId="42535" xr:uid="{CC444355-6982-4B29-A937-0F376B7AA638}"/>
    <cellStyle name="Output 5 4 16" xfId="42536" xr:uid="{1DD70F85-9AFF-4D72-9D62-4446907626CD}"/>
    <cellStyle name="Output 5 4 16 2" xfId="42537" xr:uid="{29BC4241-DBAD-4BD5-B7FD-CFF8EB30D3DD}"/>
    <cellStyle name="Output 5 4 16 2 2" xfId="42538" xr:uid="{9A6D3109-9A14-4EEC-AC17-64FA57269F85}"/>
    <cellStyle name="Output 5 4 16 3" xfId="42539" xr:uid="{4B99BC4A-827E-466C-BC41-61FAD4FE1EC5}"/>
    <cellStyle name="Output 5 4 17" xfId="42540" xr:uid="{7A9A08ED-1E79-40F3-B8FD-1B2E6EB57120}"/>
    <cellStyle name="Output 5 4 17 2" xfId="42541" xr:uid="{8698AFA2-9B46-48F5-8C83-BC6FE28481E8}"/>
    <cellStyle name="Output 5 4 17 2 2" xfId="42542" xr:uid="{9A6E0D19-3D93-40BD-A47C-8E4C2A533CF1}"/>
    <cellStyle name="Output 5 4 17 3" xfId="42543" xr:uid="{E29BFC97-8480-4B8D-97F7-E95596566EDC}"/>
    <cellStyle name="Output 5 4 18" xfId="42544" xr:uid="{D5F72F9A-7D9E-4D50-98E7-085EE4636228}"/>
    <cellStyle name="Output 5 4 18 2" xfId="42545" xr:uid="{9AF17DD4-A2EC-44E1-99EA-615EDC539243}"/>
    <cellStyle name="Output 5 4 19" xfId="42546" xr:uid="{729BA72E-9EFB-404A-8FD6-4137921EFFDF}"/>
    <cellStyle name="Output 5 4 2" xfId="42547" xr:uid="{AE9C6623-EC2A-4014-AF27-B37734D8D7EA}"/>
    <cellStyle name="Output 5 4 2 10" xfId="42548" xr:uid="{3C089076-B6A2-44AA-A90C-E049F4EB0A38}"/>
    <cellStyle name="Output 5 4 2 10 2" xfId="42549" xr:uid="{7FF29F89-96C7-4406-B058-7FB506528623}"/>
    <cellStyle name="Output 5 4 2 10 2 2" xfId="42550" xr:uid="{EA8CE112-FCAA-41A6-98E2-89EA2BBEA8D4}"/>
    <cellStyle name="Output 5 4 2 10 3" xfId="42551" xr:uid="{1B21730C-B06C-4DCF-8C65-109044753C58}"/>
    <cellStyle name="Output 5 4 2 11" xfId="42552" xr:uid="{35EAA3F4-FC90-4646-9DF0-FB2FA609F5B9}"/>
    <cellStyle name="Output 5 4 2 11 2" xfId="42553" xr:uid="{D6D4ABB2-1A2F-4289-AE95-B30A7DCEC832}"/>
    <cellStyle name="Output 5 4 2 11 2 2" xfId="42554" xr:uid="{88AA17E5-9265-4C28-8E58-9263A9F749F8}"/>
    <cellStyle name="Output 5 4 2 11 3" xfId="42555" xr:uid="{7E63ABD0-CCE2-49E8-AB9B-A24A006B3915}"/>
    <cellStyle name="Output 5 4 2 12" xfId="42556" xr:uid="{619ED6E0-5099-4CC1-8249-F15E33F3AEFA}"/>
    <cellStyle name="Output 5 4 2 12 2" xfId="42557" xr:uid="{130F1DCF-EEDE-4091-9704-9AC873FA8D77}"/>
    <cellStyle name="Output 5 4 2 12 2 2" xfId="42558" xr:uid="{7BDCBF30-30B3-411A-80DF-2979BDDEDC03}"/>
    <cellStyle name="Output 5 4 2 12 3" xfId="42559" xr:uid="{1919C666-7E2A-453E-9C97-F16AA9DFF892}"/>
    <cellStyle name="Output 5 4 2 13" xfId="42560" xr:uid="{156B1F59-8CEE-4E41-85D6-AEACD30A61D2}"/>
    <cellStyle name="Output 5 4 2 13 2" xfId="42561" xr:uid="{49C908FC-72AC-49F6-9FA1-668CAB6F0C77}"/>
    <cellStyle name="Output 5 4 2 13 2 2" xfId="42562" xr:uid="{0C13D99B-B281-44E5-BB37-B73CF058A8BC}"/>
    <cellStyle name="Output 5 4 2 13 3" xfId="42563" xr:uid="{8EEEA6BD-D9D6-4B02-8937-AF53BE183566}"/>
    <cellStyle name="Output 5 4 2 14" xfId="42564" xr:uid="{0C3E9C97-91E1-4A66-9545-DD3D9976FEA3}"/>
    <cellStyle name="Output 5 4 2 14 2" xfId="42565" xr:uid="{2E9CAECF-3FC3-484C-9D19-858D4C7A2D18}"/>
    <cellStyle name="Output 5 4 2 14 2 2" xfId="42566" xr:uid="{6C7C868C-B36A-4BC5-AF0D-D2FDA49F974C}"/>
    <cellStyle name="Output 5 4 2 14 3" xfId="42567" xr:uid="{BF129D79-4C59-4D92-B355-45A7CFD69EC5}"/>
    <cellStyle name="Output 5 4 2 15" xfId="42568" xr:uid="{C67B6DD6-7FA0-44F9-B489-4CB4B1F2DC56}"/>
    <cellStyle name="Output 5 4 2 15 2" xfId="42569" xr:uid="{0C31BEE6-52F9-4A8F-AF31-CEF185B88272}"/>
    <cellStyle name="Output 5 4 2 15 2 2" xfId="42570" xr:uid="{2D6F34CD-7144-425F-AC43-ABAE1B5C2CA2}"/>
    <cellStyle name="Output 5 4 2 15 3" xfId="42571" xr:uid="{C80EF09B-64BC-4988-A890-B6962C41C7A8}"/>
    <cellStyle name="Output 5 4 2 16" xfId="42572" xr:uid="{2A579A8C-1C6C-4AB2-8BED-8638FDE1FD25}"/>
    <cellStyle name="Output 5 4 2 16 2" xfId="42573" xr:uid="{F74C3E2A-CA33-4789-9F5C-EC9B31CD3152}"/>
    <cellStyle name="Output 5 4 2 16 2 2" xfId="42574" xr:uid="{A43F9935-C30A-4750-936A-64A910D79C3C}"/>
    <cellStyle name="Output 5 4 2 16 3" xfId="42575" xr:uid="{39AC61F6-65F3-4F76-9724-8F79C71598B1}"/>
    <cellStyle name="Output 5 4 2 17" xfId="42576" xr:uid="{0AA0CE16-A6D5-4D32-A959-D80FD83A7BF7}"/>
    <cellStyle name="Output 5 4 2 17 2" xfId="42577" xr:uid="{71F09B42-33E0-49A1-833B-A183BB9DD865}"/>
    <cellStyle name="Output 5 4 2 17 2 2" xfId="42578" xr:uid="{7FC36F7D-F563-45EF-8164-553F35C97A8B}"/>
    <cellStyle name="Output 5 4 2 17 3" xfId="42579" xr:uid="{AB2113C7-2C53-4E1D-BBED-84C0FB75E9CC}"/>
    <cellStyle name="Output 5 4 2 18" xfId="42580" xr:uid="{9E04864A-531D-413C-9F95-92BA7C8E1CEB}"/>
    <cellStyle name="Output 5 4 2 18 2" xfId="42581" xr:uid="{848B9A9A-5D18-4963-BF05-857E2C7D991C}"/>
    <cellStyle name="Output 5 4 2 18 2 2" xfId="42582" xr:uid="{03768387-0E68-489A-A532-E70B0CFE88CD}"/>
    <cellStyle name="Output 5 4 2 18 3" xfId="42583" xr:uid="{E7C17438-55FD-47EC-ACE5-A77B6031C9C4}"/>
    <cellStyle name="Output 5 4 2 19" xfId="42584" xr:uid="{426F25B9-ADBF-4815-93F6-3F28528F8A7E}"/>
    <cellStyle name="Output 5 4 2 19 2" xfId="42585" xr:uid="{39D5AB79-C744-4AB4-8F14-9018DCA2D459}"/>
    <cellStyle name="Output 5 4 2 19 2 2" xfId="42586" xr:uid="{A4649C45-43EA-4F13-9297-C1A2A6942E64}"/>
    <cellStyle name="Output 5 4 2 19 3" xfId="42587" xr:uid="{D067EF24-1A07-480B-808A-E0561A5B6A8D}"/>
    <cellStyle name="Output 5 4 2 2" xfId="42588" xr:uid="{D3EBF108-6866-4CA1-B556-2207FCCB5140}"/>
    <cellStyle name="Output 5 4 2 2 2" xfId="42589" xr:uid="{A2AE74A1-48F9-4FC4-8B2D-A9AF65D90305}"/>
    <cellStyle name="Output 5 4 2 2 2 2" xfId="42590" xr:uid="{72AD8DB9-E3F3-44C0-BE2B-981E15D999D0}"/>
    <cellStyle name="Output 5 4 2 2 2 2 2" xfId="42591" xr:uid="{BD71B2A8-E8F7-4C89-AE83-15A2A0FE6985}"/>
    <cellStyle name="Output 5 4 2 2 2 3" xfId="42592" xr:uid="{7D26569B-9C52-480B-B734-EF2403D969D9}"/>
    <cellStyle name="Output 5 4 2 2 2 4" xfId="42593" xr:uid="{29EEBECF-F5D0-450B-A6B8-308EC733C9EA}"/>
    <cellStyle name="Output 5 4 2 2 3" xfId="42594" xr:uid="{5FEE3083-CD6C-4AC3-97F4-6CAC200EEFE0}"/>
    <cellStyle name="Output 5 4 2 2 3 2" xfId="42595" xr:uid="{7DB6215C-C298-4C5E-9476-9B48922C1964}"/>
    <cellStyle name="Output 5 4 2 2 4" xfId="42596" xr:uid="{10179F49-2BD8-4AFB-9E4B-855B577DB8B5}"/>
    <cellStyle name="Output 5 4 2 2 5" xfId="42597" xr:uid="{AA83564F-F568-4947-A426-D0045650D456}"/>
    <cellStyle name="Output 5 4 2 20" xfId="42598" xr:uid="{216A2B5B-F1EF-4A0B-A37B-77245DEFC9BB}"/>
    <cellStyle name="Output 5 4 2 20 2" xfId="42599" xr:uid="{149425EC-CAAD-4D0D-919C-C656761E0E49}"/>
    <cellStyle name="Output 5 4 2 20 2 2" xfId="42600" xr:uid="{F2A221FC-97D5-4A46-A9A0-FA338AD29FBC}"/>
    <cellStyle name="Output 5 4 2 20 3" xfId="42601" xr:uid="{C68BC1FB-ACDA-41F1-87DE-3919E8183F27}"/>
    <cellStyle name="Output 5 4 2 21" xfId="42602" xr:uid="{05D7F751-C081-4543-B9CD-56F384FDD113}"/>
    <cellStyle name="Output 5 4 2 21 2" xfId="42603" xr:uid="{CBE810A2-6981-4A50-B03E-0E51E939271E}"/>
    <cellStyle name="Output 5 4 2 22" xfId="42604" xr:uid="{C4DD04DC-E716-4B1A-BD14-0CDA8C8850F0}"/>
    <cellStyle name="Output 5 4 2 23" xfId="42605" xr:uid="{118E58CE-C6FF-4979-87D5-A84E9A99E3E8}"/>
    <cellStyle name="Output 5 4 2 3" xfId="42606" xr:uid="{BC1A8343-017A-4CB7-B581-C93CCD1E9760}"/>
    <cellStyle name="Output 5 4 2 3 2" xfId="42607" xr:uid="{BDF8D51B-1CE1-4AD8-8DC9-A198815DD4C7}"/>
    <cellStyle name="Output 5 4 2 3 2 2" xfId="42608" xr:uid="{2E774429-91D8-4B34-8200-CFC89946A13A}"/>
    <cellStyle name="Output 5 4 2 3 2 3" xfId="42609" xr:uid="{403387CD-D3E5-4BD1-8C26-350F1978AC25}"/>
    <cellStyle name="Output 5 4 2 3 3" xfId="42610" xr:uid="{1EB53AE1-D322-4B43-8161-CC2BDDA5AFBF}"/>
    <cellStyle name="Output 5 4 2 3 3 2" xfId="42611" xr:uid="{B77D627F-B44D-4F2B-BE05-2A1DB71B6BD8}"/>
    <cellStyle name="Output 5 4 2 3 4" xfId="42612" xr:uid="{C401F973-CFB9-4899-B770-B6C40CEC9CB0}"/>
    <cellStyle name="Output 5 4 2 4" xfId="42613" xr:uid="{2E9CA98F-0140-4C79-9D91-3114DFBA0144}"/>
    <cellStyle name="Output 5 4 2 4 2" xfId="42614" xr:uid="{8F3B442A-9E5E-4962-8718-9B93A21EBDA8}"/>
    <cellStyle name="Output 5 4 2 4 2 2" xfId="42615" xr:uid="{F5451BF7-45E5-4646-867F-E8C15B0B497B}"/>
    <cellStyle name="Output 5 4 2 4 3" xfId="42616" xr:uid="{EF31D6AA-5CC4-4BB6-BE0C-90A2EF90202F}"/>
    <cellStyle name="Output 5 4 2 4 4" xfId="42617" xr:uid="{D9996C49-CF21-4CF7-A49C-1ACDAD13C00F}"/>
    <cellStyle name="Output 5 4 2 5" xfId="42618" xr:uid="{70A81BC8-3194-42DA-9646-EAD29C4B4796}"/>
    <cellStyle name="Output 5 4 2 5 2" xfId="42619" xr:uid="{889F6E5A-5361-4B02-B0AC-2CF035A18249}"/>
    <cellStyle name="Output 5 4 2 5 2 2" xfId="42620" xr:uid="{F88180F4-1130-426F-85B9-9D907CD61430}"/>
    <cellStyle name="Output 5 4 2 5 3" xfId="42621" xr:uid="{42EEA019-72A3-4A68-9234-FED570831522}"/>
    <cellStyle name="Output 5 4 2 5 4" xfId="42622" xr:uid="{68C5C98E-B1FD-4CE0-9413-DC1335A5CBDC}"/>
    <cellStyle name="Output 5 4 2 6" xfId="42623" xr:uid="{599D5E04-316E-4AE8-8E75-B3A0942B7C2F}"/>
    <cellStyle name="Output 5 4 2 6 2" xfId="42624" xr:uid="{4C966F39-FFFC-4C1A-8E82-25107E248585}"/>
    <cellStyle name="Output 5 4 2 6 2 2" xfId="42625" xr:uid="{8E0B92A2-86E0-49B3-B4DB-26805363B3D6}"/>
    <cellStyle name="Output 5 4 2 6 3" xfId="42626" xr:uid="{206BCFCE-6F1A-41B6-8522-BD193BE5ADEF}"/>
    <cellStyle name="Output 5 4 2 7" xfId="42627" xr:uid="{5401FD77-3CAA-4C32-8362-7A499B8A21B5}"/>
    <cellStyle name="Output 5 4 2 7 2" xfId="42628" xr:uid="{F1AFA44B-2CC7-4A0A-8A6F-5AD353FB896C}"/>
    <cellStyle name="Output 5 4 2 7 2 2" xfId="42629" xr:uid="{62FB1CE0-A18F-47A6-A67B-8850C7B27E07}"/>
    <cellStyle name="Output 5 4 2 7 3" xfId="42630" xr:uid="{94EA19AC-F996-4F80-85A6-1F9DCE610B71}"/>
    <cellStyle name="Output 5 4 2 8" xfId="42631" xr:uid="{795B7F15-8BC2-498E-BB2C-E542F10D74C8}"/>
    <cellStyle name="Output 5 4 2 8 2" xfId="42632" xr:uid="{220BB3C7-36F8-433B-BD1B-75B4F8762FC5}"/>
    <cellStyle name="Output 5 4 2 8 2 2" xfId="42633" xr:uid="{1EC14ABB-52D7-4645-B44C-8DA9828124A3}"/>
    <cellStyle name="Output 5 4 2 8 3" xfId="42634" xr:uid="{44BFB280-B322-4FB6-BEBF-7DDD1F31FBFC}"/>
    <cellStyle name="Output 5 4 2 9" xfId="42635" xr:uid="{B5E9E928-F4BF-4710-BD01-EEC1BD5A30C9}"/>
    <cellStyle name="Output 5 4 2 9 2" xfId="42636" xr:uid="{1E4CB93F-45EA-4FBF-A1D8-EBDC4582FC78}"/>
    <cellStyle name="Output 5 4 2 9 2 2" xfId="42637" xr:uid="{21D3801B-9A42-48CF-85F9-85B953F2BB25}"/>
    <cellStyle name="Output 5 4 2 9 3" xfId="42638" xr:uid="{E4AE797C-7EC9-470E-8F38-337701FE4159}"/>
    <cellStyle name="Output 5 4 20" xfId="42639" xr:uid="{E79BBABC-3430-4915-B203-BEB5D322CD48}"/>
    <cellStyle name="Output 5 4 3" xfId="42640" xr:uid="{DB916053-0294-43FC-828B-12708D0A55CB}"/>
    <cellStyle name="Output 5 4 3 2" xfId="42641" xr:uid="{81CD64A3-6F65-469A-B5A5-F36281D324C5}"/>
    <cellStyle name="Output 5 4 3 2 2" xfId="42642" xr:uid="{5BF4C7F5-2E08-4C3A-B581-E56565AC86FA}"/>
    <cellStyle name="Output 5 4 3 2 2 2" xfId="42643" xr:uid="{4BFF5476-E072-4D4D-8EBE-3C279F052F21}"/>
    <cellStyle name="Output 5 4 3 2 3" xfId="42644" xr:uid="{D1C03EFB-F08B-44D8-91AD-F57BD2AA255F}"/>
    <cellStyle name="Output 5 4 3 2 4" xfId="42645" xr:uid="{BC4DB26C-E499-477F-99A0-9878062E9E86}"/>
    <cellStyle name="Output 5 4 3 3" xfId="42646" xr:uid="{745EB3E4-7805-4669-87DB-CF8E400D84CF}"/>
    <cellStyle name="Output 5 4 3 3 2" xfId="42647" xr:uid="{B84E5877-78B9-4326-A98A-35C6CD5A2371}"/>
    <cellStyle name="Output 5 4 3 4" xfId="42648" xr:uid="{541FDC58-51F2-4990-8DED-09A74694BC8B}"/>
    <cellStyle name="Output 5 4 3 5" xfId="42649" xr:uid="{6EB2F891-2887-4DAA-AA76-0C104A87743D}"/>
    <cellStyle name="Output 5 4 4" xfId="42650" xr:uid="{670A36FB-6407-476B-94FB-94FCD14A6320}"/>
    <cellStyle name="Output 5 4 4 2" xfId="42651" xr:uid="{04BCF670-6549-4006-9D77-FBB6016C1EB2}"/>
    <cellStyle name="Output 5 4 4 2 2" xfId="42652" xr:uid="{7A5A564B-5E72-42CE-B036-49FB46B810E9}"/>
    <cellStyle name="Output 5 4 4 2 3" xfId="42653" xr:uid="{70781E36-13E2-42E5-BA6A-9411771650CC}"/>
    <cellStyle name="Output 5 4 4 3" xfId="42654" xr:uid="{0F17D2AC-3429-430A-BA13-69248B3F8B4C}"/>
    <cellStyle name="Output 5 4 4 3 2" xfId="42655" xr:uid="{C407A8B5-C60B-4EC7-AE35-61BD9DAAD536}"/>
    <cellStyle name="Output 5 4 4 4" xfId="42656" xr:uid="{E570BFBF-1CC9-4196-A7FC-D20455267CEC}"/>
    <cellStyle name="Output 5 4 5" xfId="42657" xr:uid="{59D15FFF-58BB-43E3-AF14-3F4CBEEAAA75}"/>
    <cellStyle name="Output 5 4 5 2" xfId="42658" xr:uid="{0509DC27-C264-458F-89F8-04C1C240E1CB}"/>
    <cellStyle name="Output 5 4 5 2 2" xfId="42659" xr:uid="{17238750-FD13-4397-B814-27EA0E603C4B}"/>
    <cellStyle name="Output 5 4 5 2 3" xfId="42660" xr:uid="{95FEB3BA-4779-4017-B25E-E8BF475B61CC}"/>
    <cellStyle name="Output 5 4 5 3" xfId="42661" xr:uid="{12A9C761-0936-439D-8954-1B10CD5A719A}"/>
    <cellStyle name="Output 5 4 5 4" xfId="42662" xr:uid="{4861C8EC-1B1B-49A3-8990-A4E7CEDC3A3C}"/>
    <cellStyle name="Output 5 4 6" xfId="42663" xr:uid="{B805DBC3-869A-4920-A703-FFCC25B76D97}"/>
    <cellStyle name="Output 5 4 6 2" xfId="42664" xr:uid="{4BA24BBE-C081-4A66-A280-42EAC4D6019A}"/>
    <cellStyle name="Output 5 4 6 2 2" xfId="42665" xr:uid="{8B018382-100E-46A2-B15C-6494864CE6CA}"/>
    <cellStyle name="Output 5 4 6 3" xfId="42666" xr:uid="{95AEEE29-2681-4EC6-9374-65E3249639DA}"/>
    <cellStyle name="Output 5 4 6 4" xfId="42667" xr:uid="{F31BAF8E-079D-4629-B33F-1D8E2BBB3C78}"/>
    <cellStyle name="Output 5 4 7" xfId="42668" xr:uid="{F44CC52C-F884-44AB-9212-95B504128993}"/>
    <cellStyle name="Output 5 4 7 2" xfId="42669" xr:uid="{55193061-9D42-4626-8076-33EA3887E35B}"/>
    <cellStyle name="Output 5 4 7 2 2" xfId="42670" xr:uid="{B213B7A7-71DE-4C6B-9F57-C952A4EA6081}"/>
    <cellStyle name="Output 5 4 7 3" xfId="42671" xr:uid="{63B95F37-E2E5-4290-8607-5C694569C73F}"/>
    <cellStyle name="Output 5 4 8" xfId="42672" xr:uid="{2C467637-2DEC-48CE-BEC1-5C0D95239EB4}"/>
    <cellStyle name="Output 5 4 8 2" xfId="42673" xr:uid="{7BA6A01A-BE00-4ED6-BB50-0F0D3133D2D4}"/>
    <cellStyle name="Output 5 4 8 2 2" xfId="42674" xr:uid="{441D020C-F90E-4485-BC9E-F691223D2B2C}"/>
    <cellStyle name="Output 5 4 8 3" xfId="42675" xr:uid="{6B2C21D5-8EF1-47AE-9614-7FB0F9665351}"/>
    <cellStyle name="Output 5 4 9" xfId="42676" xr:uid="{B5EF84A2-3AF6-48EA-85E1-13E7021D19CC}"/>
    <cellStyle name="Output 5 4 9 2" xfId="42677" xr:uid="{DC252A7D-14D2-4585-AF05-7B7DEFB10386}"/>
    <cellStyle name="Output 5 4 9 2 2" xfId="42678" xr:uid="{FE190B5C-D38F-4962-9DCB-FD9F810B540F}"/>
    <cellStyle name="Output 5 4 9 3" xfId="42679" xr:uid="{03BCFE83-E44D-4B16-B21E-83877894E62D}"/>
    <cellStyle name="Output 5 5" xfId="42680" xr:uid="{E9AB818E-0553-4EC8-92FF-D32663E9A520}"/>
    <cellStyle name="Output 5 5 10" xfId="42681" xr:uid="{0D6D1DD6-8EE9-4E9B-8D04-261FBA20B922}"/>
    <cellStyle name="Output 5 5 10 2" xfId="42682" xr:uid="{057C60AB-9EDE-4325-B206-C148C89392EE}"/>
    <cellStyle name="Output 5 5 10 2 2" xfId="42683" xr:uid="{406157BE-A8F0-4DFB-855C-F16F1ACC91BF}"/>
    <cellStyle name="Output 5 5 10 3" xfId="42684" xr:uid="{53C353FF-DEDE-4228-800A-D9F0776289DF}"/>
    <cellStyle name="Output 5 5 11" xfId="42685" xr:uid="{9927F28C-C6C9-400C-B97D-18E2EB4AE41B}"/>
    <cellStyle name="Output 5 5 11 2" xfId="42686" xr:uid="{78525013-6375-43BF-8373-1D6EA1AD358E}"/>
    <cellStyle name="Output 5 5 11 2 2" xfId="42687" xr:uid="{9E62D767-743F-4A4E-9D4E-83BB746AEB99}"/>
    <cellStyle name="Output 5 5 11 3" xfId="42688" xr:uid="{D0671BFF-6A0A-4C22-9638-90CF1AC00185}"/>
    <cellStyle name="Output 5 5 12" xfId="42689" xr:uid="{75805BA5-3E1C-4E78-BEFB-7763C78082D7}"/>
    <cellStyle name="Output 5 5 12 2" xfId="42690" xr:uid="{76681127-BF2C-4AC5-854A-5B49BAAB1BB9}"/>
    <cellStyle name="Output 5 5 12 2 2" xfId="42691" xr:uid="{AB2749EC-CE42-4A1E-A266-FA9EE7D63841}"/>
    <cellStyle name="Output 5 5 12 3" xfId="42692" xr:uid="{A122FFB5-CE95-4E4F-BF81-3A0B731F6E74}"/>
    <cellStyle name="Output 5 5 13" xfId="42693" xr:uid="{4A69E1E9-BC31-4CE6-AC80-185D80E62BB4}"/>
    <cellStyle name="Output 5 5 13 2" xfId="42694" xr:uid="{FACD04C8-9BFA-4C0D-9B46-91BDF2C82C06}"/>
    <cellStyle name="Output 5 5 13 2 2" xfId="42695" xr:uid="{4B66115F-06D0-4070-83A3-377AC03977CA}"/>
    <cellStyle name="Output 5 5 13 3" xfId="42696" xr:uid="{3CC41FF9-8B25-42FC-9EAB-9CA33052FFBC}"/>
    <cellStyle name="Output 5 5 14" xfId="42697" xr:uid="{3FECFA00-991D-415B-84EB-23677BA9FBBF}"/>
    <cellStyle name="Output 5 5 14 2" xfId="42698" xr:uid="{BEA1DAF9-49D8-4EF2-890D-9299F604A017}"/>
    <cellStyle name="Output 5 5 14 2 2" xfId="42699" xr:uid="{BF970413-F668-42A0-A50A-4E3695252521}"/>
    <cellStyle name="Output 5 5 14 3" xfId="42700" xr:uid="{965D6CA9-16E8-407D-8AEC-051421971B51}"/>
    <cellStyle name="Output 5 5 15" xfId="42701" xr:uid="{C61F3C86-ADE8-487B-9734-BD4DDAAD0363}"/>
    <cellStyle name="Output 5 5 15 2" xfId="42702" xr:uid="{DA2D3DAA-BDAF-4FE5-85DD-DE6EA7E90879}"/>
    <cellStyle name="Output 5 5 15 2 2" xfId="42703" xr:uid="{51106F6D-4690-44DE-AE6B-6903DC734887}"/>
    <cellStyle name="Output 5 5 15 3" xfId="42704" xr:uid="{5754A95B-6838-4C70-A65A-FC97373F578E}"/>
    <cellStyle name="Output 5 5 16" xfId="42705" xr:uid="{84F2A8FF-A7CB-461C-82CF-7F6826E89B9A}"/>
    <cellStyle name="Output 5 5 16 2" xfId="42706" xr:uid="{26F53EF7-E0FC-42B4-8CD1-C2FD2C3B68FB}"/>
    <cellStyle name="Output 5 5 16 2 2" xfId="42707" xr:uid="{BA58CAF3-208C-4BD8-AE2C-3B4BFA08C55A}"/>
    <cellStyle name="Output 5 5 16 3" xfId="42708" xr:uid="{F9A250B4-62C4-4615-AD4F-72C0314F7098}"/>
    <cellStyle name="Output 5 5 17" xfId="42709" xr:uid="{896DDA8F-8BCF-4CE8-9127-3D55A940C5A2}"/>
    <cellStyle name="Output 5 5 17 2" xfId="42710" xr:uid="{FEFA114D-83DD-4405-BFB1-D4DE2A3F3A09}"/>
    <cellStyle name="Output 5 5 17 2 2" xfId="42711" xr:uid="{DA72D19F-9496-4D97-9066-F89A6AE7F339}"/>
    <cellStyle name="Output 5 5 17 3" xfId="42712" xr:uid="{FA30ED72-9174-4100-BFA4-F825E86C677A}"/>
    <cellStyle name="Output 5 5 18" xfId="42713" xr:uid="{5A2FA68D-7C8B-4227-8121-81D629F74732}"/>
    <cellStyle name="Output 5 5 18 2" xfId="42714" xr:uid="{A5FF6801-BD64-4150-B830-B43AA93A8D39}"/>
    <cellStyle name="Output 5 5 18 2 2" xfId="42715" xr:uid="{31E1D52C-79D6-474C-BE32-E2EBA8E2717C}"/>
    <cellStyle name="Output 5 5 18 3" xfId="42716" xr:uid="{D8086265-20B2-410A-AFA3-A879A05CEABE}"/>
    <cellStyle name="Output 5 5 19" xfId="42717" xr:uid="{F381CB2C-94CA-4BA8-B6BB-2C0D4D9B08B7}"/>
    <cellStyle name="Output 5 5 19 2" xfId="42718" xr:uid="{6F833F68-8D7E-4659-9CA5-EDB9B2671543}"/>
    <cellStyle name="Output 5 5 19 2 2" xfId="42719" xr:uid="{B140B78B-DA2B-47A9-A0AC-AF637CB5B143}"/>
    <cellStyle name="Output 5 5 19 3" xfId="42720" xr:uid="{095A3316-DAD6-4FCD-A090-89275F0B1489}"/>
    <cellStyle name="Output 5 5 2" xfId="42721" xr:uid="{A71FAFEE-916B-49E8-83DD-6F75F5F2B0DD}"/>
    <cellStyle name="Output 5 5 2 10" xfId="42722" xr:uid="{2B4899B4-336A-4A0E-8272-55FD8A79ADBC}"/>
    <cellStyle name="Output 5 5 2 10 2" xfId="42723" xr:uid="{7584521E-CCCE-41CB-8E38-A7CB8B6A4BAF}"/>
    <cellStyle name="Output 5 5 2 10 2 2" xfId="42724" xr:uid="{94224EB8-A341-4901-BEA4-88C2FC83A1C9}"/>
    <cellStyle name="Output 5 5 2 10 3" xfId="42725" xr:uid="{A45FD253-7BD6-45BD-86B1-D59742933536}"/>
    <cellStyle name="Output 5 5 2 11" xfId="42726" xr:uid="{558B7BAA-D88F-4339-AC2D-4596250F4017}"/>
    <cellStyle name="Output 5 5 2 11 2" xfId="42727" xr:uid="{8D13E2BF-7E58-43F9-8DD8-0B575B42F41D}"/>
    <cellStyle name="Output 5 5 2 11 2 2" xfId="42728" xr:uid="{D6740FB4-0304-4A93-BAEF-DE31614552FC}"/>
    <cellStyle name="Output 5 5 2 11 3" xfId="42729" xr:uid="{ED095A29-B150-4C14-9F0E-847A8D650F25}"/>
    <cellStyle name="Output 5 5 2 12" xfId="42730" xr:uid="{6F8B3DD2-7A62-458C-8E1A-5A74E2C3208F}"/>
    <cellStyle name="Output 5 5 2 12 2" xfId="42731" xr:uid="{6D334A62-B304-4666-A84A-76AD2A4A58CF}"/>
    <cellStyle name="Output 5 5 2 12 2 2" xfId="42732" xr:uid="{E6ADD15B-03BF-434C-BF75-BD91CA5DBB2C}"/>
    <cellStyle name="Output 5 5 2 12 3" xfId="42733" xr:uid="{95042B64-02FD-40F2-90A4-F82387D82336}"/>
    <cellStyle name="Output 5 5 2 13" xfId="42734" xr:uid="{64DC7276-4E27-4317-8AF6-CD1765CB4752}"/>
    <cellStyle name="Output 5 5 2 13 2" xfId="42735" xr:uid="{1684FB79-AAAC-45F6-8D28-1769081118FD}"/>
    <cellStyle name="Output 5 5 2 13 2 2" xfId="42736" xr:uid="{A249BB45-A223-42F7-BFD6-28D423C50610}"/>
    <cellStyle name="Output 5 5 2 13 3" xfId="42737" xr:uid="{B0F07233-29B8-4AFF-AB06-5B7845D40F18}"/>
    <cellStyle name="Output 5 5 2 14" xfId="42738" xr:uid="{6980D26C-9517-4A49-8FC0-EE275FFD702F}"/>
    <cellStyle name="Output 5 5 2 14 2" xfId="42739" xr:uid="{F553525F-CC20-4913-9756-45F6BD59722B}"/>
    <cellStyle name="Output 5 5 2 14 2 2" xfId="42740" xr:uid="{8C203B65-A9AA-4A38-A858-4CDDEC2D92AA}"/>
    <cellStyle name="Output 5 5 2 14 3" xfId="42741" xr:uid="{B4E99AE4-2033-4BD3-B15E-736224E34C7F}"/>
    <cellStyle name="Output 5 5 2 15" xfId="42742" xr:uid="{9C518258-52AF-4022-A9E5-0B6145E9A013}"/>
    <cellStyle name="Output 5 5 2 15 2" xfId="42743" xr:uid="{49283C8F-CFE6-4A58-983A-CB81002CF178}"/>
    <cellStyle name="Output 5 5 2 15 2 2" xfId="42744" xr:uid="{886523D2-E3E8-414A-83A0-06967865F201}"/>
    <cellStyle name="Output 5 5 2 15 3" xfId="42745" xr:uid="{84A507E6-E48E-4003-B1CA-B37C56CD333A}"/>
    <cellStyle name="Output 5 5 2 16" xfId="42746" xr:uid="{D8B830E0-930A-4CEA-BFB7-985BD8E22B3D}"/>
    <cellStyle name="Output 5 5 2 16 2" xfId="42747" xr:uid="{36FD05D7-950A-400F-B04D-4C5F4F730C5F}"/>
    <cellStyle name="Output 5 5 2 16 2 2" xfId="42748" xr:uid="{B5A30784-7FF0-4724-870D-216106BD95FC}"/>
    <cellStyle name="Output 5 5 2 16 3" xfId="42749" xr:uid="{9BECA568-9D71-49FF-88C9-5B060D6BC7AD}"/>
    <cellStyle name="Output 5 5 2 17" xfId="42750" xr:uid="{0F0929D6-7F91-42E3-BD1C-335473A8379D}"/>
    <cellStyle name="Output 5 5 2 17 2" xfId="42751" xr:uid="{D955D9C3-AEE0-485B-8C21-E1B03CCEA432}"/>
    <cellStyle name="Output 5 5 2 17 2 2" xfId="42752" xr:uid="{695EAD46-2F5F-4712-9C4C-86ADBB4DA186}"/>
    <cellStyle name="Output 5 5 2 17 3" xfId="42753" xr:uid="{80F7F5B9-08CE-44C3-A68A-8B7EAB1298A5}"/>
    <cellStyle name="Output 5 5 2 18" xfId="42754" xr:uid="{08F802D8-A1CA-498F-A87B-B0476110D761}"/>
    <cellStyle name="Output 5 5 2 18 2" xfId="42755" xr:uid="{A67691AD-DD7E-4AEA-8D91-DCAB07DE6ADF}"/>
    <cellStyle name="Output 5 5 2 18 2 2" xfId="42756" xr:uid="{C48BF827-669C-4919-989E-636B9EAE32D1}"/>
    <cellStyle name="Output 5 5 2 18 3" xfId="42757" xr:uid="{93E8A19E-276A-4958-ABCA-4E2C8C69AEEF}"/>
    <cellStyle name="Output 5 5 2 19" xfId="42758" xr:uid="{DE820C08-9106-43E8-BA84-F6561457E209}"/>
    <cellStyle name="Output 5 5 2 19 2" xfId="42759" xr:uid="{87311A74-16A3-42DD-84C7-EC80636660AF}"/>
    <cellStyle name="Output 5 5 2 19 2 2" xfId="42760" xr:uid="{A5AD41B7-1F72-45E8-BE9C-256928243FF6}"/>
    <cellStyle name="Output 5 5 2 19 3" xfId="42761" xr:uid="{D8BFE3A3-854D-4055-AF7A-02CCDCB9DC63}"/>
    <cellStyle name="Output 5 5 2 2" xfId="42762" xr:uid="{5531C6FA-CB54-41DA-B1B3-7BCF5A65812B}"/>
    <cellStyle name="Output 5 5 2 2 2" xfId="42763" xr:uid="{91B20903-856C-43BF-92CD-BFBD79D6D974}"/>
    <cellStyle name="Output 5 5 2 2 2 2" xfId="42764" xr:uid="{4EBA3CCF-EDAC-4026-80F2-EB88E8B71449}"/>
    <cellStyle name="Output 5 5 2 2 2 3" xfId="42765" xr:uid="{95A56CD0-06D2-4362-B11A-4043E74D5F86}"/>
    <cellStyle name="Output 5 5 2 2 3" xfId="42766" xr:uid="{21EEC662-A61F-4CE9-A040-FB9A75873E78}"/>
    <cellStyle name="Output 5 5 2 2 3 2" xfId="42767" xr:uid="{E685D61A-9BD8-4DAC-B2FA-8384A63D92A8}"/>
    <cellStyle name="Output 5 5 2 2 4" xfId="42768" xr:uid="{87616AB2-0E0E-4B46-AC06-E58005A4F8B4}"/>
    <cellStyle name="Output 5 5 2 20" xfId="42769" xr:uid="{8DF9A5D5-043E-4026-9433-BB578489F947}"/>
    <cellStyle name="Output 5 5 2 20 2" xfId="42770" xr:uid="{E754C63D-CC18-457F-834A-D82DED6F7AE9}"/>
    <cellStyle name="Output 5 5 2 20 2 2" xfId="42771" xr:uid="{5706CAE3-AF4E-479C-90EB-056134A2928E}"/>
    <cellStyle name="Output 5 5 2 20 3" xfId="42772" xr:uid="{275BE388-A196-4129-B1C7-6CBA7C7F77B2}"/>
    <cellStyle name="Output 5 5 2 21" xfId="42773" xr:uid="{DF70E3E9-B36F-4A2C-A064-87161C457F22}"/>
    <cellStyle name="Output 5 5 2 21 2" xfId="42774" xr:uid="{1490CE64-BBE4-4A9C-A80D-0124621C9E87}"/>
    <cellStyle name="Output 5 5 2 22" xfId="42775" xr:uid="{24E932EE-A1E2-47D7-9FCC-BA2B17EDB38C}"/>
    <cellStyle name="Output 5 5 2 23" xfId="42776" xr:uid="{40BD17A3-45B7-4E59-985E-7AE1E1120CDA}"/>
    <cellStyle name="Output 5 5 2 3" xfId="42777" xr:uid="{FEFADA2E-2E20-4AF9-90F2-9C38E27B020A}"/>
    <cellStyle name="Output 5 5 2 3 2" xfId="42778" xr:uid="{ED321161-6CF3-4463-88DB-719E962A7F37}"/>
    <cellStyle name="Output 5 5 2 3 2 2" xfId="42779" xr:uid="{72BA26D4-2E47-429D-92D8-E721FE81524E}"/>
    <cellStyle name="Output 5 5 2 3 3" xfId="42780" xr:uid="{76E9CDF7-8674-4606-A5F7-22CB1DE21FAC}"/>
    <cellStyle name="Output 5 5 2 3 4" xfId="42781" xr:uid="{7621B557-535F-4F20-88A7-54F396D93B12}"/>
    <cellStyle name="Output 5 5 2 4" xfId="42782" xr:uid="{9C3C3755-7CA3-489C-8D90-7AB48495FD39}"/>
    <cellStyle name="Output 5 5 2 4 2" xfId="42783" xr:uid="{CFA472FC-4578-4985-8CBB-E643A8908DB7}"/>
    <cellStyle name="Output 5 5 2 4 2 2" xfId="42784" xr:uid="{7BDE38F9-3DF6-47E7-933A-A3F27AE3BD0D}"/>
    <cellStyle name="Output 5 5 2 4 3" xfId="42785" xr:uid="{441B60B9-6F7F-4C8E-B678-A4A849978BB7}"/>
    <cellStyle name="Output 5 5 2 4 4" xfId="42786" xr:uid="{5114496E-0A97-4D34-9F49-90EFA24FEE57}"/>
    <cellStyle name="Output 5 5 2 5" xfId="42787" xr:uid="{5CF0E68B-F151-4056-A149-085996EDEC50}"/>
    <cellStyle name="Output 5 5 2 5 2" xfId="42788" xr:uid="{385D3899-5BE6-4B8D-8B5A-10E8E044AC7F}"/>
    <cellStyle name="Output 5 5 2 5 2 2" xfId="42789" xr:uid="{1153FD44-B9BA-49A7-A3BF-D9B3BA2EE53D}"/>
    <cellStyle name="Output 5 5 2 5 3" xfId="42790" xr:uid="{61A6F4FA-21EE-453A-BF3E-2111FD4E1D34}"/>
    <cellStyle name="Output 5 5 2 6" xfId="42791" xr:uid="{D950D6C1-E837-4890-9C2B-40022BF3A6B4}"/>
    <cellStyle name="Output 5 5 2 6 2" xfId="42792" xr:uid="{FD651FEC-468F-43AF-B197-27824E51D4AB}"/>
    <cellStyle name="Output 5 5 2 6 2 2" xfId="42793" xr:uid="{3CBDDD9E-395E-4F84-922D-0F491B1B9A2F}"/>
    <cellStyle name="Output 5 5 2 6 3" xfId="42794" xr:uid="{144E4D1D-C5DF-47BF-9670-14F58B5799D0}"/>
    <cellStyle name="Output 5 5 2 7" xfId="42795" xr:uid="{080FD4B6-B909-448B-A0CA-85275051A014}"/>
    <cellStyle name="Output 5 5 2 7 2" xfId="42796" xr:uid="{38F34E4F-100F-4A88-9F94-9D66CE91082C}"/>
    <cellStyle name="Output 5 5 2 7 2 2" xfId="42797" xr:uid="{CF0F51B6-7C9A-4E98-B184-3EE2BFCE3539}"/>
    <cellStyle name="Output 5 5 2 7 3" xfId="42798" xr:uid="{FC398B61-92DB-4A12-BF10-4409309D794E}"/>
    <cellStyle name="Output 5 5 2 8" xfId="42799" xr:uid="{687EAE1D-5D63-4153-AB24-E4F7161B46E8}"/>
    <cellStyle name="Output 5 5 2 8 2" xfId="42800" xr:uid="{1DBDAF74-FA71-41E5-AF37-B1B60851CC23}"/>
    <cellStyle name="Output 5 5 2 8 2 2" xfId="42801" xr:uid="{78C844C5-634C-4F1A-B283-F99854C1831C}"/>
    <cellStyle name="Output 5 5 2 8 3" xfId="42802" xr:uid="{12DAEFAB-A77B-4ED5-AFA6-516CB6DC050A}"/>
    <cellStyle name="Output 5 5 2 9" xfId="42803" xr:uid="{AFE6E4F1-9817-4B29-BE12-2F914AABDAD7}"/>
    <cellStyle name="Output 5 5 2 9 2" xfId="42804" xr:uid="{4B4DE625-415A-41A8-8AFE-D3E038683DB4}"/>
    <cellStyle name="Output 5 5 2 9 2 2" xfId="42805" xr:uid="{F7B52C9F-7E6E-4F8D-953E-599D0CF2DFDE}"/>
    <cellStyle name="Output 5 5 2 9 3" xfId="42806" xr:uid="{835689E0-1C58-4D7A-910E-7E44E7D2C993}"/>
    <cellStyle name="Output 5 5 20" xfId="42807" xr:uid="{DFF0407C-888B-4E69-B73D-B0BF58389217}"/>
    <cellStyle name="Output 5 5 20 2" xfId="42808" xr:uid="{7D7E6841-CB7B-43C7-AFE6-C2EADCEED285}"/>
    <cellStyle name="Output 5 5 20 2 2" xfId="42809" xr:uid="{C3B3DC58-7967-413B-B6F3-665AC1AC526C}"/>
    <cellStyle name="Output 5 5 20 3" xfId="42810" xr:uid="{05644788-336A-4025-BAE7-610C3A669AC8}"/>
    <cellStyle name="Output 5 5 21" xfId="42811" xr:uid="{4D6BC885-184B-4F5A-8D1A-2655EA2BB85E}"/>
    <cellStyle name="Output 5 5 21 2" xfId="42812" xr:uid="{AE77DE85-27A4-43AE-B1EE-4C96CCFF5262}"/>
    <cellStyle name="Output 5 5 21 2 2" xfId="42813" xr:uid="{2C6DFA9A-174C-499E-84B9-B2DCCD50CA40}"/>
    <cellStyle name="Output 5 5 21 3" xfId="42814" xr:uid="{D64FB39B-DEA6-4767-8A13-5808962CD3EB}"/>
    <cellStyle name="Output 5 5 22" xfId="42815" xr:uid="{96BA97DA-5AA0-41FB-9631-2D021C58FB2A}"/>
    <cellStyle name="Output 5 5 22 2" xfId="42816" xr:uid="{9D6C1903-F6C6-458B-9685-242ADD73330E}"/>
    <cellStyle name="Output 5 5 23" xfId="42817" xr:uid="{E6ADB198-9BAB-4F9B-8AD4-109724C9E69D}"/>
    <cellStyle name="Output 5 5 24" xfId="42818" xr:uid="{4E3307AF-A06C-43A2-A07E-6F5A652FE97F}"/>
    <cellStyle name="Output 5 5 3" xfId="42819" xr:uid="{D88A47D6-B869-4555-85C2-C9E4A56870D9}"/>
    <cellStyle name="Output 5 5 3 2" xfId="42820" xr:uid="{99BA6513-A3BD-4382-B0BA-396F89080BFF}"/>
    <cellStyle name="Output 5 5 3 2 2" xfId="42821" xr:uid="{CC96CC14-3CCC-41E5-B3B0-076CD78DBC61}"/>
    <cellStyle name="Output 5 5 3 2 3" xfId="42822" xr:uid="{5F81CA8D-EC4B-4184-AE1C-53D883064AED}"/>
    <cellStyle name="Output 5 5 3 3" xfId="42823" xr:uid="{8BB63935-3316-4805-91E7-B6164072E3BD}"/>
    <cellStyle name="Output 5 5 3 3 2" xfId="42824" xr:uid="{FC2B3A56-C63E-4618-9602-6653BBCD362F}"/>
    <cellStyle name="Output 5 5 3 4" xfId="42825" xr:uid="{7B2B0932-7BB3-4775-9F8A-865444C2E1BF}"/>
    <cellStyle name="Output 5 5 4" xfId="42826" xr:uid="{46CA0553-278D-4BF4-9D96-5CD21436F6A2}"/>
    <cellStyle name="Output 5 5 4 2" xfId="42827" xr:uid="{77267B18-5BF1-43C6-A36E-DA217B7AC52C}"/>
    <cellStyle name="Output 5 5 4 2 2" xfId="42828" xr:uid="{3C279F7C-11A7-4AA3-AEAC-2DA5EAE0CDB6}"/>
    <cellStyle name="Output 5 5 4 3" xfId="42829" xr:uid="{30744252-3362-4E39-98B9-B16FFF630410}"/>
    <cellStyle name="Output 5 5 4 4" xfId="42830" xr:uid="{22116004-A053-4313-A108-6797517FAE43}"/>
    <cellStyle name="Output 5 5 5" xfId="42831" xr:uid="{C6D0C77B-F50C-4E81-AEEB-DD29136B1E85}"/>
    <cellStyle name="Output 5 5 5 2" xfId="42832" xr:uid="{B78252CE-BF2C-454E-856E-68E1B480EFC0}"/>
    <cellStyle name="Output 5 5 5 2 2" xfId="42833" xr:uid="{2867574B-48D3-4421-A5BB-61B99C7E84CC}"/>
    <cellStyle name="Output 5 5 5 3" xfId="42834" xr:uid="{B613F3FE-3AF3-4BF7-840E-2113AADDD926}"/>
    <cellStyle name="Output 5 5 5 4" xfId="42835" xr:uid="{95BBC6E6-B042-44E8-8C13-E37FE9B3CE23}"/>
    <cellStyle name="Output 5 5 6" xfId="42836" xr:uid="{E43A6E10-254D-40B9-BD07-6D5C1B513125}"/>
    <cellStyle name="Output 5 5 6 2" xfId="42837" xr:uid="{9CD6200A-C862-4A3A-9BA5-BCA56765A776}"/>
    <cellStyle name="Output 5 5 6 2 2" xfId="42838" xr:uid="{58352481-24CC-4CB0-B092-33DB8251E098}"/>
    <cellStyle name="Output 5 5 6 3" xfId="42839" xr:uid="{2D289D33-E322-4F69-9D21-537BEA7CF6FA}"/>
    <cellStyle name="Output 5 5 7" xfId="42840" xr:uid="{E4470715-457E-4E39-9850-44354B1FD18D}"/>
    <cellStyle name="Output 5 5 7 2" xfId="42841" xr:uid="{6959FBD5-E9FD-4BF0-ACA5-56C86486FC53}"/>
    <cellStyle name="Output 5 5 7 2 2" xfId="42842" xr:uid="{E3F74BBE-5BBB-43BF-B7C1-80F198EC278C}"/>
    <cellStyle name="Output 5 5 7 3" xfId="42843" xr:uid="{F30FAF0E-4300-4C88-9995-9BA965746D9B}"/>
    <cellStyle name="Output 5 5 8" xfId="42844" xr:uid="{B1DA28C2-9822-484B-9184-84BAB6B09D0E}"/>
    <cellStyle name="Output 5 5 8 2" xfId="42845" xr:uid="{D201F6B7-9B0A-4EBA-B88E-ACB75CF46F6E}"/>
    <cellStyle name="Output 5 5 8 2 2" xfId="42846" xr:uid="{0154EDE1-D5FA-48B0-8476-E55869503037}"/>
    <cellStyle name="Output 5 5 8 3" xfId="42847" xr:uid="{2F96D8F3-48DE-4230-A73A-26DFFEC878FB}"/>
    <cellStyle name="Output 5 5 9" xfId="42848" xr:uid="{1584081D-A765-4CE4-A166-9A25929992A1}"/>
    <cellStyle name="Output 5 5 9 2" xfId="42849" xr:uid="{49F72184-F793-4921-A61A-BA0145D3F7BF}"/>
    <cellStyle name="Output 5 5 9 2 2" xfId="42850" xr:uid="{F3B34BC4-1E61-4959-AD47-82C5FB46918D}"/>
    <cellStyle name="Output 5 5 9 3" xfId="42851" xr:uid="{732D7467-6FE1-4074-A045-859434B761B7}"/>
    <cellStyle name="Output 5 6" xfId="42852" xr:uid="{4A042A5F-535B-4DAB-9152-D33155BC792B}"/>
    <cellStyle name="Output 5 6 10" xfId="42853" xr:uid="{B06F9991-199B-4CB0-A051-A1131E93CB7E}"/>
    <cellStyle name="Output 5 6 10 2" xfId="42854" xr:uid="{651027D9-9E26-463B-8AE8-9BBCD09C05F0}"/>
    <cellStyle name="Output 5 6 10 2 2" xfId="42855" xr:uid="{90A0CC19-6C35-4CCE-9E34-59DE4623D593}"/>
    <cellStyle name="Output 5 6 10 3" xfId="42856" xr:uid="{7C88E0D5-96A4-477F-AFE9-09B500981298}"/>
    <cellStyle name="Output 5 6 11" xfId="42857" xr:uid="{EFB637C6-77C9-492E-8DB2-A7EE8B025475}"/>
    <cellStyle name="Output 5 6 11 2" xfId="42858" xr:uid="{B3F62E04-22DB-4A74-87E9-E8187C663664}"/>
    <cellStyle name="Output 5 6 11 2 2" xfId="42859" xr:uid="{001BA66E-FAAA-410E-975E-D5C25A89AEF5}"/>
    <cellStyle name="Output 5 6 11 3" xfId="42860" xr:uid="{134CA7A8-7F2C-4118-83DC-1A609675573E}"/>
    <cellStyle name="Output 5 6 12" xfId="42861" xr:uid="{0A637EF4-5D4C-439B-B93F-5F004A36F283}"/>
    <cellStyle name="Output 5 6 12 2" xfId="42862" xr:uid="{538167ED-E699-4B76-B9C0-C5156956C627}"/>
    <cellStyle name="Output 5 6 12 2 2" xfId="42863" xr:uid="{4FC1C1C2-B914-4FCF-9100-72F5F6892A1F}"/>
    <cellStyle name="Output 5 6 12 3" xfId="42864" xr:uid="{B1D0ACFF-53A9-469A-8AB4-A3664D46E55E}"/>
    <cellStyle name="Output 5 6 13" xfId="42865" xr:uid="{952C4587-6039-43F8-9546-DB0A23917FD0}"/>
    <cellStyle name="Output 5 6 13 2" xfId="42866" xr:uid="{F184C856-2DD0-4C79-8A6D-0683FD896663}"/>
    <cellStyle name="Output 5 6 13 2 2" xfId="42867" xr:uid="{55810BFC-0117-42E9-8A0D-CA13E87EB1CD}"/>
    <cellStyle name="Output 5 6 13 3" xfId="42868" xr:uid="{452F3522-D6FF-4894-B2FE-2A82850904EE}"/>
    <cellStyle name="Output 5 6 14" xfId="42869" xr:uid="{83151629-A5F8-43F7-85B1-6B8131899E59}"/>
    <cellStyle name="Output 5 6 14 2" xfId="42870" xr:uid="{A9796E5C-4E7F-458E-B2C9-21C49A745994}"/>
    <cellStyle name="Output 5 6 14 2 2" xfId="42871" xr:uid="{5263F672-A1A4-445E-8F77-6B88B6E5BC8A}"/>
    <cellStyle name="Output 5 6 14 3" xfId="42872" xr:uid="{0BF92B95-19D9-47FE-801C-596660A0EC12}"/>
    <cellStyle name="Output 5 6 15" xfId="42873" xr:uid="{1F5E40CE-298F-4521-8C8D-45790BE94ACB}"/>
    <cellStyle name="Output 5 6 15 2" xfId="42874" xr:uid="{084CAE20-44C5-4193-B8BD-34953D3E4B99}"/>
    <cellStyle name="Output 5 6 15 2 2" xfId="42875" xr:uid="{69108033-00FA-4C67-8453-66237F598DBE}"/>
    <cellStyle name="Output 5 6 15 3" xfId="42876" xr:uid="{9F091C27-4C4D-4D28-BF36-CD68B1F7D94B}"/>
    <cellStyle name="Output 5 6 16" xfId="42877" xr:uid="{13341CFC-6F0A-4430-903C-F4FC2331B192}"/>
    <cellStyle name="Output 5 6 16 2" xfId="42878" xr:uid="{4CB9181B-C197-402A-B96B-EED5AA7A8D7E}"/>
    <cellStyle name="Output 5 6 16 2 2" xfId="42879" xr:uid="{BB282E74-0557-45BD-8434-F7B8BC8F215E}"/>
    <cellStyle name="Output 5 6 16 3" xfId="42880" xr:uid="{117BB4D7-413A-4416-9591-2B585C329691}"/>
    <cellStyle name="Output 5 6 17" xfId="42881" xr:uid="{40185652-AE02-4738-A7DA-D5F8DCF00768}"/>
    <cellStyle name="Output 5 6 17 2" xfId="42882" xr:uid="{7A13AA4F-6603-456D-AAE3-7491EB348F93}"/>
    <cellStyle name="Output 5 6 17 2 2" xfId="42883" xr:uid="{94EF294B-3494-480B-8834-D5C7170604D8}"/>
    <cellStyle name="Output 5 6 17 3" xfId="42884" xr:uid="{FF8BF689-7BA5-4F87-9434-978562DD5115}"/>
    <cellStyle name="Output 5 6 18" xfId="42885" xr:uid="{5E7D5D90-C8BC-4389-960E-D14E10080F1E}"/>
    <cellStyle name="Output 5 6 18 2" xfId="42886" xr:uid="{FDBF89ED-BF7A-43C3-B7C0-F2A2CACEC527}"/>
    <cellStyle name="Output 5 6 18 2 2" xfId="42887" xr:uid="{18B7D520-F722-486B-A8C8-6531525C57BD}"/>
    <cellStyle name="Output 5 6 18 3" xfId="42888" xr:uid="{7B7A42EA-DCB1-40CD-8AA8-107160551DB6}"/>
    <cellStyle name="Output 5 6 19" xfId="42889" xr:uid="{E8A3E274-AA39-4215-A3C2-D933994DD4B2}"/>
    <cellStyle name="Output 5 6 19 2" xfId="42890" xr:uid="{CD0452DD-A3CE-4DF1-870D-E33B2EA6AAA2}"/>
    <cellStyle name="Output 5 6 19 2 2" xfId="42891" xr:uid="{F0E691B7-DE23-4BA3-98DE-5054C3A61C98}"/>
    <cellStyle name="Output 5 6 19 3" xfId="42892" xr:uid="{19FC2C35-F654-4CC0-8467-75B4DA31457B}"/>
    <cellStyle name="Output 5 6 2" xfId="42893" xr:uid="{9B143C88-614B-4A09-B73C-F5F5664D8B0B}"/>
    <cellStyle name="Output 5 6 2 2" xfId="42894" xr:uid="{EA2489A5-70DF-476B-8748-79CEFD1ED12F}"/>
    <cellStyle name="Output 5 6 2 2 2" xfId="42895" xr:uid="{B57A18FB-3EC0-434A-BED7-D5F271CA74CE}"/>
    <cellStyle name="Output 5 6 2 2 3" xfId="42896" xr:uid="{C3114973-C3E2-46FF-A83E-634C19DE5395}"/>
    <cellStyle name="Output 5 6 2 3" xfId="42897" xr:uid="{02F2BE04-4668-4B61-9CC8-8EAB8EB0A482}"/>
    <cellStyle name="Output 5 6 2 3 2" xfId="42898" xr:uid="{3B20DF0A-657E-41FD-9E31-54A779A72BBD}"/>
    <cellStyle name="Output 5 6 2 4" xfId="42899" xr:uid="{207E508B-B25A-4C03-BFAF-2C1CE05C5006}"/>
    <cellStyle name="Output 5 6 20" xfId="42900" xr:uid="{A021F0A4-E632-48B2-91DB-0723061DF968}"/>
    <cellStyle name="Output 5 6 20 2" xfId="42901" xr:uid="{C7673285-DD77-4893-90B5-78E4790D62DE}"/>
    <cellStyle name="Output 5 6 20 2 2" xfId="42902" xr:uid="{CC7DC000-FDFB-42DB-8AC8-C34DC1E876CE}"/>
    <cellStyle name="Output 5 6 20 3" xfId="42903" xr:uid="{75BCDEC8-2518-4E23-B5ED-8D8F8F7AED4C}"/>
    <cellStyle name="Output 5 6 21" xfId="42904" xr:uid="{71780DEC-E641-4797-99DB-D9EF5752EDBC}"/>
    <cellStyle name="Output 5 6 21 2" xfId="42905" xr:uid="{4EC708E5-466D-4D47-A9EA-FFE6AB5B13E2}"/>
    <cellStyle name="Output 5 6 22" xfId="42906" xr:uid="{8636EA89-B6F6-4FFE-9726-12C7BB0B00B9}"/>
    <cellStyle name="Output 5 6 23" xfId="42907" xr:uid="{8026CBDD-6DA2-4459-9E15-D517435530B3}"/>
    <cellStyle name="Output 5 6 3" xfId="42908" xr:uid="{6D8695A1-631F-49E9-A303-222A807886DE}"/>
    <cellStyle name="Output 5 6 3 2" xfId="42909" xr:uid="{9B6E8736-78D7-4CB0-9350-711ABCC609A0}"/>
    <cellStyle name="Output 5 6 3 2 2" xfId="42910" xr:uid="{75C814C4-E257-4144-99EE-83CCF93FEC71}"/>
    <cellStyle name="Output 5 6 3 3" xfId="42911" xr:uid="{17AFB052-E236-49CB-B385-1AF93F56A996}"/>
    <cellStyle name="Output 5 6 3 4" xfId="42912" xr:uid="{620A3F0D-9FE9-49B7-837A-5EBA2F658A7D}"/>
    <cellStyle name="Output 5 6 4" xfId="42913" xr:uid="{94AA02C7-2B96-4B1D-821B-0ED2D98F9D04}"/>
    <cellStyle name="Output 5 6 4 2" xfId="42914" xr:uid="{7B4B7CCB-A3F0-4A0E-B6EA-44239A787E8B}"/>
    <cellStyle name="Output 5 6 4 2 2" xfId="42915" xr:uid="{A57DB8C0-253C-4D30-9CDA-BF80A35A85D7}"/>
    <cellStyle name="Output 5 6 4 3" xfId="42916" xr:uid="{3AC53F5F-AC13-409E-BA88-A814393224E0}"/>
    <cellStyle name="Output 5 6 4 4" xfId="42917" xr:uid="{82794022-499F-4EB2-B8C1-C70248DF1C8F}"/>
    <cellStyle name="Output 5 6 5" xfId="42918" xr:uid="{7FE5A7BA-290A-4C11-953B-78B41A61EC59}"/>
    <cellStyle name="Output 5 6 5 2" xfId="42919" xr:uid="{52BC4F37-3003-4E79-93A8-3E2B6300FDE3}"/>
    <cellStyle name="Output 5 6 5 2 2" xfId="42920" xr:uid="{F66E10EA-AE1F-4989-A69A-0C665BD4520F}"/>
    <cellStyle name="Output 5 6 5 3" xfId="42921" xr:uid="{C02D4551-9E73-4184-961A-06C0BB5E9F3C}"/>
    <cellStyle name="Output 5 6 6" xfId="42922" xr:uid="{1CE66062-21E7-47E5-838C-916BC85DB3C8}"/>
    <cellStyle name="Output 5 6 6 2" xfId="42923" xr:uid="{5C354B7E-7BEA-4845-83CA-ECCC7F153265}"/>
    <cellStyle name="Output 5 6 6 2 2" xfId="42924" xr:uid="{5E8D7E03-FA77-43A9-9404-1B1DD463370A}"/>
    <cellStyle name="Output 5 6 6 3" xfId="42925" xr:uid="{1B192285-8765-47D9-8D21-0802DD761F5B}"/>
    <cellStyle name="Output 5 6 7" xfId="42926" xr:uid="{C5FCAA0A-6EF2-4C5E-BBB8-6E93D3BE2591}"/>
    <cellStyle name="Output 5 6 7 2" xfId="42927" xr:uid="{B0BA7E4D-7744-4581-AEC7-8FB6DC5C9BA3}"/>
    <cellStyle name="Output 5 6 7 2 2" xfId="42928" xr:uid="{4B71C6BF-4DB4-4C63-AD28-F042BBC13E1F}"/>
    <cellStyle name="Output 5 6 7 3" xfId="42929" xr:uid="{57B9B389-9544-430A-A22C-8BC90444A655}"/>
    <cellStyle name="Output 5 6 8" xfId="42930" xr:uid="{02D732E5-BE56-48EA-B12B-FD24D32EE439}"/>
    <cellStyle name="Output 5 6 8 2" xfId="42931" xr:uid="{A5346BCA-E04B-4F9C-9D53-77B70A9BDDF7}"/>
    <cellStyle name="Output 5 6 8 2 2" xfId="42932" xr:uid="{F79D7295-1F1F-4420-8DC5-3B102382270D}"/>
    <cellStyle name="Output 5 6 8 3" xfId="42933" xr:uid="{A3E26497-FB58-47AB-AB79-32F208957B12}"/>
    <cellStyle name="Output 5 6 9" xfId="42934" xr:uid="{0EED84FC-F239-4CBA-AF6F-D804BDA54F7F}"/>
    <cellStyle name="Output 5 6 9 2" xfId="42935" xr:uid="{FEF3B6DC-AC2B-43C6-AB35-74958D34B5C7}"/>
    <cellStyle name="Output 5 6 9 2 2" xfId="42936" xr:uid="{0D16B175-89E2-4A9E-A5DB-C56AE31E927C}"/>
    <cellStyle name="Output 5 6 9 3" xfId="42937" xr:uid="{471D71DE-AD12-4106-83B7-734F1975E9AF}"/>
    <cellStyle name="Output 5 7" xfId="42938" xr:uid="{DB2988DF-1271-48B5-A7C8-C28532466EF6}"/>
    <cellStyle name="Output 5 7 2" xfId="42939" xr:uid="{C868EDA5-B914-4C59-85BF-0DDCC41669AE}"/>
    <cellStyle name="Output 5 7 2 2" xfId="42940" xr:uid="{A7ECF784-0428-42CD-BA88-77A2FA3E197E}"/>
    <cellStyle name="Output 5 7 2 3" xfId="42941" xr:uid="{0B5DF5CC-D38E-4681-A038-C3821E2D7908}"/>
    <cellStyle name="Output 5 7 3" xfId="42942" xr:uid="{D0B88FC7-2746-4B5D-BE42-75BD54EF1F85}"/>
    <cellStyle name="Output 5 7 3 2" xfId="42943" xr:uid="{32CC657B-7F5E-4246-B9F7-052E264B40B0}"/>
    <cellStyle name="Output 5 7 4" xfId="42944" xr:uid="{8B38F7F5-2DD4-4404-BA61-12CF8D340A08}"/>
    <cellStyle name="Output 5 8" xfId="42945" xr:uid="{3C182ABE-6CE2-4AD1-ABF6-2DD164418C86}"/>
    <cellStyle name="Output 5 8 2" xfId="42946" xr:uid="{ECD20454-FC1B-4688-A832-158584B2963E}"/>
    <cellStyle name="Output 5 8 2 2" xfId="42947" xr:uid="{7504484B-464B-4A12-AA77-1E564F0AAF83}"/>
    <cellStyle name="Output 5 8 2 3" xfId="42948" xr:uid="{90131BC0-6CDA-4110-A7CB-171C64E6D214}"/>
    <cellStyle name="Output 5 8 3" xfId="42949" xr:uid="{A5EEE1C6-8ECD-41F0-B9BF-B58B61335D54}"/>
    <cellStyle name="Output 5 8 4" xfId="42950" xr:uid="{8C0EC839-B244-4D31-8605-A1F792695C74}"/>
    <cellStyle name="Output 5 9" xfId="42951" xr:uid="{A91D0174-D4C1-43C9-97BA-B5F3D1018BEF}"/>
    <cellStyle name="Output 5 9 2" xfId="42952" xr:uid="{5035A83B-D5C7-49DE-9B2E-D0874C364D2F}"/>
    <cellStyle name="Output 5 9 2 2" xfId="42953" xr:uid="{6BAC37F4-8CFA-4DFC-B77F-154E6A2D09CA}"/>
    <cellStyle name="Output 5 9 3" xfId="42954" xr:uid="{670553AF-E4E3-4F10-9B73-4B812E6B0252}"/>
    <cellStyle name="Output 5 9 4" xfId="42955" xr:uid="{040DAACF-615D-4543-95ED-B294338B6FC2}"/>
    <cellStyle name="Output 6" xfId="42956" xr:uid="{6DD0379E-6DEB-40C1-BC97-57164A311091}"/>
    <cellStyle name="Output 6 10" xfId="42957" xr:uid="{0EE72FC7-CC19-48D8-9262-6569E33E55E8}"/>
    <cellStyle name="Output 6 10 2" xfId="42958" xr:uid="{D8B4994F-2FDD-474B-8CB1-1BB3FEB60C50}"/>
    <cellStyle name="Output 6 10 2 2" xfId="42959" xr:uid="{964CDB49-25CE-46CA-9986-347C63F96BBD}"/>
    <cellStyle name="Output 6 10 3" xfId="42960" xr:uid="{7BFA1B2A-A493-43D5-B1A7-862BA0109004}"/>
    <cellStyle name="Output 6 11" xfId="42961" xr:uid="{778CCC18-7353-4730-A56D-423FFED2D173}"/>
    <cellStyle name="Output 6 11 2" xfId="42962" xr:uid="{1FEEC916-3756-45B5-A7D2-135EE5087311}"/>
    <cellStyle name="Output 6 11 2 2" xfId="42963" xr:uid="{97814C84-8972-41B0-A69D-75580BEB9A94}"/>
    <cellStyle name="Output 6 11 3" xfId="42964" xr:uid="{99D9C1DD-403F-4205-AB7F-CBA9EED74E91}"/>
    <cellStyle name="Output 6 12" xfId="42965" xr:uid="{514D500C-20F9-4433-9AB4-B5D368FE7BD8}"/>
    <cellStyle name="Output 6 12 2" xfId="42966" xr:uid="{0CE2C31D-1332-4E5B-BE51-6973FD93ED18}"/>
    <cellStyle name="Output 6 12 2 2" xfId="42967" xr:uid="{8C4B2075-F14B-4509-AF87-11D4D4AAD22E}"/>
    <cellStyle name="Output 6 12 3" xfId="42968" xr:uid="{9EA4F30E-5305-47BB-A39E-B86CD875BA5E}"/>
    <cellStyle name="Output 6 13" xfId="42969" xr:uid="{C9E56840-DFA8-40A4-9178-22975F7DECF8}"/>
    <cellStyle name="Output 6 13 2" xfId="42970" xr:uid="{5BAC35F5-0C95-47E8-8EE4-1CBD511501C2}"/>
    <cellStyle name="Output 6 13 2 2" xfId="42971" xr:uid="{52C2B310-2F27-4B23-8FDA-B40C2CD91176}"/>
    <cellStyle name="Output 6 13 3" xfId="42972" xr:uid="{B9FC7B04-0714-4DA9-BD96-0F23F11A2AF6}"/>
    <cellStyle name="Output 6 14" xfId="42973" xr:uid="{83B03005-090A-47FA-92D3-0C657006E856}"/>
    <cellStyle name="Output 6 14 2" xfId="42974" xr:uid="{59940030-E0AF-46F1-AEE3-03EA1CF94DF6}"/>
    <cellStyle name="Output 6 14 2 2" xfId="42975" xr:uid="{BAE06B87-1F58-4FAE-91AE-29A793DF46CD}"/>
    <cellStyle name="Output 6 14 3" xfId="42976" xr:uid="{C68902A9-B5E7-47E4-8165-E7B294278880}"/>
    <cellStyle name="Output 6 15" xfId="42977" xr:uid="{FBA87057-31B1-48A8-9161-6493F139633B}"/>
    <cellStyle name="Output 6 15 2" xfId="42978" xr:uid="{92FEC10C-A36B-451C-A66D-EFB8594DDCAB}"/>
    <cellStyle name="Output 6 15 2 2" xfId="42979" xr:uid="{8A2AFE06-0B1F-4603-A874-0FB920F19BDD}"/>
    <cellStyle name="Output 6 15 3" xfId="42980" xr:uid="{3ADCA3AE-5B84-4D5C-AB2A-DE6643C3A2C1}"/>
    <cellStyle name="Output 6 16" xfId="42981" xr:uid="{58F4DFED-627B-4B74-AE72-0F0B4E7D6631}"/>
    <cellStyle name="Output 6 16 2" xfId="42982" xr:uid="{609B1550-7593-4FF9-BEB9-5AFE37771A90}"/>
    <cellStyle name="Output 6 16 2 2" xfId="42983" xr:uid="{57A46075-B4D9-4921-833D-8F73CBD2526D}"/>
    <cellStyle name="Output 6 16 3" xfId="42984" xr:uid="{8944978F-7055-47CD-8DF7-8594BA363702}"/>
    <cellStyle name="Output 6 17" xfId="42985" xr:uid="{E86DB818-5436-481E-9A87-2D52EDC1D393}"/>
    <cellStyle name="Output 6 17 2" xfId="42986" xr:uid="{94DF8267-D4B6-4C81-9698-4777650DC442}"/>
    <cellStyle name="Output 6 17 2 2" xfId="42987" xr:uid="{976FAC96-73AB-4778-81B2-EB85CCE33638}"/>
    <cellStyle name="Output 6 17 3" xfId="42988" xr:uid="{E07C2887-0D6C-483B-8AFE-9A9345F58AB9}"/>
    <cellStyle name="Output 6 18" xfId="42989" xr:uid="{AF0E1611-F5B3-427F-AEEF-531E00D6F53A}"/>
    <cellStyle name="Output 6 18 2" xfId="42990" xr:uid="{4B044896-3C82-42E7-B671-2796DD4BBF6C}"/>
    <cellStyle name="Output 6 18 2 2" xfId="42991" xr:uid="{0E1A1DA5-13F4-4BB1-B0A2-5BF6514D9436}"/>
    <cellStyle name="Output 6 18 3" xfId="42992" xr:uid="{F33B19AE-4C96-441E-AE31-CFE8E8DFADE7}"/>
    <cellStyle name="Output 6 19" xfId="42993" xr:uid="{1831F7A5-C88C-46D4-883A-790D230B8744}"/>
    <cellStyle name="Output 6 19 2" xfId="42994" xr:uid="{506C6F70-D7EB-4480-9799-53235D3F5681}"/>
    <cellStyle name="Output 6 19 2 2" xfId="42995" xr:uid="{0DF9C984-C15F-45BA-97F9-09141880AF2E}"/>
    <cellStyle name="Output 6 19 3" xfId="42996" xr:uid="{B464DF03-8CC9-49FD-83BF-899A4E8BE59C}"/>
    <cellStyle name="Output 6 2" xfId="42997" xr:uid="{D8C4E955-AB1A-4DDA-ABBA-973AB71F7ECB}"/>
    <cellStyle name="Output 6 2 10" xfId="42998" xr:uid="{883FEFBC-EDED-49D9-BFD1-9CA9D4C85708}"/>
    <cellStyle name="Output 6 2 10 2" xfId="42999" xr:uid="{9570FB01-ADD4-4861-A987-DE681A0DABBE}"/>
    <cellStyle name="Output 6 2 10 2 2" xfId="43000" xr:uid="{0DFD82E3-81D4-4F00-B4BA-F1AF2DA7C39B}"/>
    <cellStyle name="Output 6 2 10 3" xfId="43001" xr:uid="{0FE06B91-4802-4267-84F3-24C4A2D06357}"/>
    <cellStyle name="Output 6 2 11" xfId="43002" xr:uid="{EBF3E1A9-AC44-45EB-8BA8-65365CA09AEC}"/>
    <cellStyle name="Output 6 2 11 2" xfId="43003" xr:uid="{C6D1A8BE-DAFE-439F-B7F3-3EA9D104F160}"/>
    <cellStyle name="Output 6 2 11 2 2" xfId="43004" xr:uid="{571C1DE4-E464-4C4D-92F2-F75E254D0B80}"/>
    <cellStyle name="Output 6 2 11 3" xfId="43005" xr:uid="{528152B0-2B3C-4672-8E39-CA6BB7D4F919}"/>
    <cellStyle name="Output 6 2 12" xfId="43006" xr:uid="{23F3C287-380A-4258-AAE4-FC317E377638}"/>
    <cellStyle name="Output 6 2 12 2" xfId="43007" xr:uid="{55B13EEB-972F-46A4-AFCB-02C05F40EB0D}"/>
    <cellStyle name="Output 6 2 12 2 2" xfId="43008" xr:uid="{88F6D1B1-CCBB-428B-89AB-9E77E30AD708}"/>
    <cellStyle name="Output 6 2 12 3" xfId="43009" xr:uid="{6315F4CE-D597-4AD0-A015-0CFBF4D9A591}"/>
    <cellStyle name="Output 6 2 13" xfId="43010" xr:uid="{FF643DF5-A9C3-4D7D-B834-0106097E41EC}"/>
    <cellStyle name="Output 6 2 13 2" xfId="43011" xr:uid="{D65D6FCD-3586-485D-85FF-2A3937FBFD02}"/>
    <cellStyle name="Output 6 2 13 2 2" xfId="43012" xr:uid="{DD628845-9593-4413-8A36-F4F62580F90D}"/>
    <cellStyle name="Output 6 2 13 3" xfId="43013" xr:uid="{E59B3918-3926-4D38-AEC5-7902880D1592}"/>
    <cellStyle name="Output 6 2 14" xfId="43014" xr:uid="{FA544A9C-7B21-4A08-B4C8-1F3339F6B4F1}"/>
    <cellStyle name="Output 6 2 14 2" xfId="43015" xr:uid="{67C0A36C-57BB-453F-9B46-41D625AA1166}"/>
    <cellStyle name="Output 6 2 14 2 2" xfId="43016" xr:uid="{02B1872F-CE84-4AB8-BC41-8C5F2BB71C67}"/>
    <cellStyle name="Output 6 2 14 3" xfId="43017" xr:uid="{6C24941D-E15D-400D-8003-BB60465131EB}"/>
    <cellStyle name="Output 6 2 15" xfId="43018" xr:uid="{85896B1C-E103-493D-B905-D2E306AF1B9D}"/>
    <cellStyle name="Output 6 2 15 2" xfId="43019" xr:uid="{80AA2F65-621C-49C9-BA73-9A31CDB08C28}"/>
    <cellStyle name="Output 6 2 15 2 2" xfId="43020" xr:uid="{A601E483-3571-4F5B-A974-EE9AE07FF1E4}"/>
    <cellStyle name="Output 6 2 15 3" xfId="43021" xr:uid="{C18E8628-FB7A-49C3-B560-76B3318AAEB0}"/>
    <cellStyle name="Output 6 2 16" xfId="43022" xr:uid="{C20D3A12-4770-4054-9051-17080C8EDC0A}"/>
    <cellStyle name="Output 6 2 16 2" xfId="43023" xr:uid="{053EE591-8B5D-47BE-9A95-75817BE42309}"/>
    <cellStyle name="Output 6 2 16 2 2" xfId="43024" xr:uid="{42FE48B8-F72F-4D84-AFE3-4A73F93BC661}"/>
    <cellStyle name="Output 6 2 16 3" xfId="43025" xr:uid="{C68F9607-ECFA-4FB2-B657-FBAC8EED113E}"/>
    <cellStyle name="Output 6 2 17" xfId="43026" xr:uid="{AD42CF53-4745-4E3E-9126-21A494EBBE6E}"/>
    <cellStyle name="Output 6 2 17 2" xfId="43027" xr:uid="{248DC1D9-2D92-4735-A891-F6FE44D62ACE}"/>
    <cellStyle name="Output 6 2 17 2 2" xfId="43028" xr:uid="{598CEEA3-8C7F-46DE-AF36-1AF242F69906}"/>
    <cellStyle name="Output 6 2 17 3" xfId="43029" xr:uid="{58872B4E-C587-40C6-912F-24E7FE8E3A9A}"/>
    <cellStyle name="Output 6 2 18" xfId="43030" xr:uid="{25FE42D7-C822-419E-B159-C7E87C706BF3}"/>
    <cellStyle name="Output 6 2 18 2" xfId="43031" xr:uid="{1012FC11-8221-4D78-8C31-9B581B398BAC}"/>
    <cellStyle name="Output 6 2 18 2 2" xfId="43032" xr:uid="{B0AC368C-1B83-498D-81CB-807E2CF64D3C}"/>
    <cellStyle name="Output 6 2 18 3" xfId="43033" xr:uid="{B126B474-E1BF-492E-BC2B-869299B9FF04}"/>
    <cellStyle name="Output 6 2 19" xfId="43034" xr:uid="{005AF5E9-B35D-4D29-98F4-E8526228D388}"/>
    <cellStyle name="Output 6 2 19 2" xfId="43035" xr:uid="{49A1B058-A8FC-4715-AA8C-D4EA0FC323D8}"/>
    <cellStyle name="Output 6 2 19 2 2" xfId="43036" xr:uid="{05668A3D-AF04-49AF-A50F-535D6F4D2F91}"/>
    <cellStyle name="Output 6 2 19 3" xfId="43037" xr:uid="{02401CA9-48AD-4AAC-A49B-89EA253F32BD}"/>
    <cellStyle name="Output 6 2 2" xfId="43038" xr:uid="{92E59400-6F7E-4E18-9BE8-4ECFF481C368}"/>
    <cellStyle name="Output 6 2 2 10" xfId="43039" xr:uid="{7AAD93A7-3DD3-4CC0-BD8F-931AE500EBF2}"/>
    <cellStyle name="Output 6 2 2 10 2" xfId="43040" xr:uid="{FEDBD755-DC61-4493-93EA-A820B1871B70}"/>
    <cellStyle name="Output 6 2 2 10 2 2" xfId="43041" xr:uid="{CD2DC4E9-FC9F-4140-87F1-97C819987FC1}"/>
    <cellStyle name="Output 6 2 2 10 3" xfId="43042" xr:uid="{28063B6A-A7F8-4CEC-B6F8-310C914CD661}"/>
    <cellStyle name="Output 6 2 2 11" xfId="43043" xr:uid="{6E35BFEC-1271-4AF4-83D5-7D7C6EFC9D63}"/>
    <cellStyle name="Output 6 2 2 11 2" xfId="43044" xr:uid="{34F319B4-63EF-4B2E-9EF3-83DFE5D2B5FB}"/>
    <cellStyle name="Output 6 2 2 11 2 2" xfId="43045" xr:uid="{A9005B16-6C9D-464D-8190-45C9A90936FE}"/>
    <cellStyle name="Output 6 2 2 11 3" xfId="43046" xr:uid="{E828AE55-72EE-452B-A5D7-8772B17797DA}"/>
    <cellStyle name="Output 6 2 2 12" xfId="43047" xr:uid="{20578923-E69B-41BB-9706-D54350748817}"/>
    <cellStyle name="Output 6 2 2 12 2" xfId="43048" xr:uid="{CCDCD9F2-785D-42AF-8370-312EE3ACDC9D}"/>
    <cellStyle name="Output 6 2 2 12 2 2" xfId="43049" xr:uid="{BA705EF0-33DF-40FC-9385-0C97CD71C969}"/>
    <cellStyle name="Output 6 2 2 12 3" xfId="43050" xr:uid="{6C823C46-D623-4D5A-8511-63C46E8F2481}"/>
    <cellStyle name="Output 6 2 2 13" xfId="43051" xr:uid="{DE86658B-259E-49C2-A07C-52C006F1823A}"/>
    <cellStyle name="Output 6 2 2 13 2" xfId="43052" xr:uid="{60181A76-1E4B-4FA6-AC0E-77D94B560D54}"/>
    <cellStyle name="Output 6 2 2 13 2 2" xfId="43053" xr:uid="{6CB4544D-FA0D-4996-A6AF-E0062AA0B111}"/>
    <cellStyle name="Output 6 2 2 13 3" xfId="43054" xr:uid="{5E1D6441-BEFF-4C50-8DE6-694DF7C6D74A}"/>
    <cellStyle name="Output 6 2 2 14" xfId="43055" xr:uid="{7126593D-F3DE-46CE-B585-4E5762A6B4CB}"/>
    <cellStyle name="Output 6 2 2 14 2" xfId="43056" xr:uid="{12465F48-0274-4CFB-B1B5-CC70FC715B11}"/>
    <cellStyle name="Output 6 2 2 14 2 2" xfId="43057" xr:uid="{0C2A5C9B-B59B-4806-949F-779B08E408C8}"/>
    <cellStyle name="Output 6 2 2 14 3" xfId="43058" xr:uid="{3B03D535-6C91-4B3D-BBD5-F9F80561DECD}"/>
    <cellStyle name="Output 6 2 2 15" xfId="43059" xr:uid="{6A05292F-DFAD-48B7-B3DA-7636A621D42D}"/>
    <cellStyle name="Output 6 2 2 15 2" xfId="43060" xr:uid="{A531229A-06FD-4BC9-9AA5-D2E485413083}"/>
    <cellStyle name="Output 6 2 2 15 2 2" xfId="43061" xr:uid="{239EC64E-09F1-4317-B445-F00B38BCAA84}"/>
    <cellStyle name="Output 6 2 2 15 3" xfId="43062" xr:uid="{33B00434-B74B-48A6-B0F7-2D5781D608E5}"/>
    <cellStyle name="Output 6 2 2 16" xfId="43063" xr:uid="{35058107-299B-4CF6-BF2D-AEB8A475834E}"/>
    <cellStyle name="Output 6 2 2 16 2" xfId="43064" xr:uid="{8C855566-2953-4502-8055-4EE86D6A89CA}"/>
    <cellStyle name="Output 6 2 2 16 2 2" xfId="43065" xr:uid="{EF962931-97E4-46EA-956F-EB5B9BA6DA8A}"/>
    <cellStyle name="Output 6 2 2 16 3" xfId="43066" xr:uid="{81C13A17-6F87-44FC-9636-C67F79450DE8}"/>
    <cellStyle name="Output 6 2 2 17" xfId="43067" xr:uid="{D99720FD-C5A7-4EA7-9D7D-3CC6BE57A3CC}"/>
    <cellStyle name="Output 6 2 2 17 2" xfId="43068" xr:uid="{6A382EC5-59EA-4D61-B8CF-F757703350C9}"/>
    <cellStyle name="Output 6 2 2 17 2 2" xfId="43069" xr:uid="{1A0501AF-6AB7-4B9D-AC75-3D3CD5F8ABB9}"/>
    <cellStyle name="Output 6 2 2 17 3" xfId="43070" xr:uid="{FDFCB69B-9570-4CCA-989F-984CEFC46835}"/>
    <cellStyle name="Output 6 2 2 18" xfId="43071" xr:uid="{36CF618C-40E2-4F2F-83ED-02F27035D074}"/>
    <cellStyle name="Output 6 2 2 18 2" xfId="43072" xr:uid="{442BAE25-B071-4EAE-8EAB-60FB95B09B92}"/>
    <cellStyle name="Output 6 2 2 19" xfId="43073" xr:uid="{C24F94FE-F50B-44FE-9C44-EC51AF5EE9C9}"/>
    <cellStyle name="Output 6 2 2 2" xfId="43074" xr:uid="{15E5076C-4100-41B3-8D5E-78CE585A2C72}"/>
    <cellStyle name="Output 6 2 2 2 10" xfId="43075" xr:uid="{E0FFBD82-E201-41CD-835A-DA4D0C4F34C3}"/>
    <cellStyle name="Output 6 2 2 2 10 2" xfId="43076" xr:uid="{848E6B06-7430-4C56-938F-CC290E2981E4}"/>
    <cellStyle name="Output 6 2 2 2 10 2 2" xfId="43077" xr:uid="{2D4D8419-560D-40EC-A1D5-0EBEB622E6BA}"/>
    <cellStyle name="Output 6 2 2 2 10 3" xfId="43078" xr:uid="{1948B683-C866-44BA-84A4-F5A781CD2D90}"/>
    <cellStyle name="Output 6 2 2 2 11" xfId="43079" xr:uid="{109B805C-0464-480F-AB39-FC98FB9F3F8B}"/>
    <cellStyle name="Output 6 2 2 2 11 2" xfId="43080" xr:uid="{2991BB16-7365-41AE-95DB-B3F2C653EB92}"/>
    <cellStyle name="Output 6 2 2 2 11 2 2" xfId="43081" xr:uid="{D590E056-160B-47BC-A33C-CF0FF8F88BDA}"/>
    <cellStyle name="Output 6 2 2 2 11 3" xfId="43082" xr:uid="{BEA298D3-CC7B-40FB-8683-D34E118DE798}"/>
    <cellStyle name="Output 6 2 2 2 12" xfId="43083" xr:uid="{6497B109-F8E1-4F6D-8E1D-6813BC2B031C}"/>
    <cellStyle name="Output 6 2 2 2 12 2" xfId="43084" xr:uid="{6B2C78BF-DF38-4845-AB8A-7EC18FEB6763}"/>
    <cellStyle name="Output 6 2 2 2 12 2 2" xfId="43085" xr:uid="{A35D3FB0-FA62-48F5-9C60-25F9748EB4E4}"/>
    <cellStyle name="Output 6 2 2 2 12 3" xfId="43086" xr:uid="{58787558-6F4C-44A6-8521-D2074DA5958B}"/>
    <cellStyle name="Output 6 2 2 2 13" xfId="43087" xr:uid="{35E41F71-97D8-4598-8C89-4B3ABE838DDA}"/>
    <cellStyle name="Output 6 2 2 2 13 2" xfId="43088" xr:uid="{1AA9C564-C58F-4B0B-BD9A-C1F0A9F13B2F}"/>
    <cellStyle name="Output 6 2 2 2 13 2 2" xfId="43089" xr:uid="{08BE776F-2AE7-4D58-9C33-78F4866B200A}"/>
    <cellStyle name="Output 6 2 2 2 13 3" xfId="43090" xr:uid="{D2AAED94-CF8B-4E47-8875-B0013120479C}"/>
    <cellStyle name="Output 6 2 2 2 14" xfId="43091" xr:uid="{9EA16CEA-70BE-460D-91FD-4EC9CF2088B4}"/>
    <cellStyle name="Output 6 2 2 2 14 2" xfId="43092" xr:uid="{27B64208-55D4-482E-8D84-2F6AA171FD54}"/>
    <cellStyle name="Output 6 2 2 2 14 2 2" xfId="43093" xr:uid="{0D8FD550-C136-4BFB-95DA-E735CD97A15A}"/>
    <cellStyle name="Output 6 2 2 2 14 3" xfId="43094" xr:uid="{C945E784-9F89-4C8A-9E22-AC959AD26E88}"/>
    <cellStyle name="Output 6 2 2 2 15" xfId="43095" xr:uid="{BDDD70E0-54F0-40C5-ACB4-C7602963E8A7}"/>
    <cellStyle name="Output 6 2 2 2 15 2" xfId="43096" xr:uid="{322C2507-C999-4F67-95D1-AE6C82504603}"/>
    <cellStyle name="Output 6 2 2 2 15 2 2" xfId="43097" xr:uid="{0C4A16B1-B627-4DE4-951D-A0B1C07C4E15}"/>
    <cellStyle name="Output 6 2 2 2 15 3" xfId="43098" xr:uid="{B6992722-5CEC-4EF0-89C8-5FE0AD79FA25}"/>
    <cellStyle name="Output 6 2 2 2 16" xfId="43099" xr:uid="{806BDC26-20B4-4FB8-AD44-CFA0C6A8AA64}"/>
    <cellStyle name="Output 6 2 2 2 16 2" xfId="43100" xr:uid="{ACEE99A8-731F-400C-9A7D-A843366DCB11}"/>
    <cellStyle name="Output 6 2 2 2 16 2 2" xfId="43101" xr:uid="{B098450D-B49E-4BFA-9E91-0E3E5A5DC53E}"/>
    <cellStyle name="Output 6 2 2 2 16 3" xfId="43102" xr:uid="{5BD2AE1B-E707-4D30-A3FD-611724F12FB8}"/>
    <cellStyle name="Output 6 2 2 2 17" xfId="43103" xr:uid="{BB1ED085-B4CA-433A-83D9-A31D6C2C6A1E}"/>
    <cellStyle name="Output 6 2 2 2 17 2" xfId="43104" xr:uid="{7B3B39A9-ADA9-408A-A5B1-2B7283BEDB1E}"/>
    <cellStyle name="Output 6 2 2 2 17 2 2" xfId="43105" xr:uid="{B3B99892-3DB8-4764-81E7-DEDCF2B664B3}"/>
    <cellStyle name="Output 6 2 2 2 17 3" xfId="43106" xr:uid="{A9FB1A26-9AD1-4F15-AAC2-E60600AEBF63}"/>
    <cellStyle name="Output 6 2 2 2 18" xfId="43107" xr:uid="{74E893CC-8604-4752-AF99-4BF3E4E84BAD}"/>
    <cellStyle name="Output 6 2 2 2 18 2" xfId="43108" xr:uid="{2F436F5A-8EE5-4E75-8678-AFC2124A8A27}"/>
    <cellStyle name="Output 6 2 2 2 18 2 2" xfId="43109" xr:uid="{A6F20B9D-579D-4DEF-AD0B-336937D5F910}"/>
    <cellStyle name="Output 6 2 2 2 18 3" xfId="43110" xr:uid="{BAC1DB5A-441B-4CC0-82A6-B0CB4DDEDC5D}"/>
    <cellStyle name="Output 6 2 2 2 19" xfId="43111" xr:uid="{01E98C0C-F0D8-4A9A-BFA3-16EF0464E0F3}"/>
    <cellStyle name="Output 6 2 2 2 19 2" xfId="43112" xr:uid="{74373C75-44FC-430E-8AA0-6E4FE58C51A2}"/>
    <cellStyle name="Output 6 2 2 2 19 2 2" xfId="43113" xr:uid="{3221F3C6-315E-47F2-9941-A13846595944}"/>
    <cellStyle name="Output 6 2 2 2 19 3" xfId="43114" xr:uid="{530781BB-4753-464F-9F7B-EA88FC704910}"/>
    <cellStyle name="Output 6 2 2 2 2" xfId="43115" xr:uid="{212611C2-79F7-4B0D-B92F-259FEFE1726A}"/>
    <cellStyle name="Output 6 2 2 2 2 2" xfId="43116" xr:uid="{51598A7B-7C00-468A-A7FC-0792A381174D}"/>
    <cellStyle name="Output 6 2 2 2 2 2 2" xfId="43117" xr:uid="{DC41CC30-AD31-4DB2-841F-3663772BA054}"/>
    <cellStyle name="Output 6 2 2 2 2 2 3" xfId="43118" xr:uid="{F0E58EE3-4A1A-49CF-B82C-1450B0E343ED}"/>
    <cellStyle name="Output 6 2 2 2 2 3" xfId="43119" xr:uid="{0D495AF6-8B0D-429F-8A4E-E3F7AA10B0C8}"/>
    <cellStyle name="Output 6 2 2 2 2 3 2" xfId="43120" xr:uid="{7FCA4E3A-1542-4D37-9BF3-5396C6588A9A}"/>
    <cellStyle name="Output 6 2 2 2 2 4" xfId="43121" xr:uid="{D4073543-43A1-4459-877B-43813F959494}"/>
    <cellStyle name="Output 6 2 2 2 20" xfId="43122" xr:uid="{7F2D805F-79B0-4D41-857B-9A727BCFD2F9}"/>
    <cellStyle name="Output 6 2 2 2 20 2" xfId="43123" xr:uid="{C64636F7-932B-4609-BFD7-DCA0E130C11F}"/>
    <cellStyle name="Output 6 2 2 2 20 2 2" xfId="43124" xr:uid="{5A1F0C10-4672-4F00-B463-A3EE7443D15B}"/>
    <cellStyle name="Output 6 2 2 2 20 3" xfId="43125" xr:uid="{EC0614CE-7E91-4AF5-B465-D96A5A907CCC}"/>
    <cellStyle name="Output 6 2 2 2 21" xfId="43126" xr:uid="{FD15A005-3125-4790-B8D6-36178E19E77B}"/>
    <cellStyle name="Output 6 2 2 2 21 2" xfId="43127" xr:uid="{3A8D7B6D-70D1-44D4-A469-D3F418713E91}"/>
    <cellStyle name="Output 6 2 2 2 22" xfId="43128" xr:uid="{676F8E89-7CA7-4B8D-9E6C-9BDE21F1D69B}"/>
    <cellStyle name="Output 6 2 2 2 23" xfId="43129" xr:uid="{BD17B1C6-DF2B-42F3-A598-373CBEEA2CAC}"/>
    <cellStyle name="Output 6 2 2 2 3" xfId="43130" xr:uid="{6DB3C586-8683-4B92-90B5-53452DDF1BC3}"/>
    <cellStyle name="Output 6 2 2 2 3 2" xfId="43131" xr:uid="{82E08444-103F-47D0-946A-30F40361315A}"/>
    <cellStyle name="Output 6 2 2 2 3 2 2" xfId="43132" xr:uid="{717E8F2F-4C8C-486C-978C-5D620E0B013F}"/>
    <cellStyle name="Output 6 2 2 2 3 3" xfId="43133" xr:uid="{79AB8D5B-1A2A-4003-AC98-8074AA984E49}"/>
    <cellStyle name="Output 6 2 2 2 3 4" xfId="43134" xr:uid="{1DCAD9D4-6B41-4A33-B8C1-F6DAC6244798}"/>
    <cellStyle name="Output 6 2 2 2 4" xfId="43135" xr:uid="{0241166A-051D-4F35-98C4-56E717FD1B18}"/>
    <cellStyle name="Output 6 2 2 2 4 2" xfId="43136" xr:uid="{C2ABB216-3DB6-4BDD-A60C-FA007008F9F3}"/>
    <cellStyle name="Output 6 2 2 2 4 2 2" xfId="43137" xr:uid="{1E7ACD6C-041B-4E0F-A758-78983C87190A}"/>
    <cellStyle name="Output 6 2 2 2 4 3" xfId="43138" xr:uid="{D36651FC-97FB-4088-9565-070DDBE0F597}"/>
    <cellStyle name="Output 6 2 2 2 4 4" xfId="43139" xr:uid="{3202E01F-77D5-4954-B293-7B4730416E48}"/>
    <cellStyle name="Output 6 2 2 2 5" xfId="43140" xr:uid="{77AE1099-2057-4FE0-B665-6004BFAD9903}"/>
    <cellStyle name="Output 6 2 2 2 5 2" xfId="43141" xr:uid="{930B25B9-8992-492D-934C-666962D84657}"/>
    <cellStyle name="Output 6 2 2 2 5 2 2" xfId="43142" xr:uid="{4057EE70-923D-404A-86BB-86A3C7020DBE}"/>
    <cellStyle name="Output 6 2 2 2 5 3" xfId="43143" xr:uid="{3854043D-3C5F-476E-A878-07CBA18E0F70}"/>
    <cellStyle name="Output 6 2 2 2 6" xfId="43144" xr:uid="{726E7A79-C96E-4EBB-9370-0F6665AB032B}"/>
    <cellStyle name="Output 6 2 2 2 6 2" xfId="43145" xr:uid="{1F1B85B6-2074-4711-A027-48617333349C}"/>
    <cellStyle name="Output 6 2 2 2 6 2 2" xfId="43146" xr:uid="{EDC4CAB0-E7B2-498C-BABA-23A7EC96E89D}"/>
    <cellStyle name="Output 6 2 2 2 6 3" xfId="43147" xr:uid="{B3F22CBE-10F0-4854-9AEF-54071A0342F3}"/>
    <cellStyle name="Output 6 2 2 2 7" xfId="43148" xr:uid="{3D5DCAF6-2168-414D-9F54-1DAED4AAEA81}"/>
    <cellStyle name="Output 6 2 2 2 7 2" xfId="43149" xr:uid="{0F33E6F2-3174-4B08-B93B-86336DCECA6B}"/>
    <cellStyle name="Output 6 2 2 2 7 2 2" xfId="43150" xr:uid="{4862ED18-A9E1-44E6-8A45-F50964999A80}"/>
    <cellStyle name="Output 6 2 2 2 7 3" xfId="43151" xr:uid="{6183F33A-555D-46CE-B975-84EA689F8356}"/>
    <cellStyle name="Output 6 2 2 2 8" xfId="43152" xr:uid="{854C3B7A-F70B-4034-8140-FC8C27747081}"/>
    <cellStyle name="Output 6 2 2 2 8 2" xfId="43153" xr:uid="{05FF2A01-63B8-46A7-AA6A-443C696B2823}"/>
    <cellStyle name="Output 6 2 2 2 8 2 2" xfId="43154" xr:uid="{56539433-5B33-4CA6-8995-7C610052FC47}"/>
    <cellStyle name="Output 6 2 2 2 8 3" xfId="43155" xr:uid="{6972DA5C-9C7A-4AAF-BA03-BDF26F26E29D}"/>
    <cellStyle name="Output 6 2 2 2 9" xfId="43156" xr:uid="{FAC687AC-4BE5-46B7-B8CA-BEF3824D5F40}"/>
    <cellStyle name="Output 6 2 2 2 9 2" xfId="43157" xr:uid="{F3D24F6B-2DB6-46F2-91CC-42D01EF1A980}"/>
    <cellStyle name="Output 6 2 2 2 9 2 2" xfId="43158" xr:uid="{4F8DEE6A-B65D-4064-BAFC-FFE2DA64E9DE}"/>
    <cellStyle name="Output 6 2 2 2 9 3" xfId="43159" xr:uid="{B676AB7D-D432-419C-9C1B-EA9972309312}"/>
    <cellStyle name="Output 6 2 2 20" xfId="43160" xr:uid="{87552C1D-8309-4ADE-BC41-E13CF7EAFEE9}"/>
    <cellStyle name="Output 6 2 2 3" xfId="43161" xr:uid="{6368D302-87B1-49D6-98D3-BCA7F60380AF}"/>
    <cellStyle name="Output 6 2 2 3 2" xfId="43162" xr:uid="{7C49CED3-B9F5-4EAF-AB56-E2E6E91DBB3F}"/>
    <cellStyle name="Output 6 2 2 3 2 2" xfId="43163" xr:uid="{E7D74C0F-AC24-4577-9CD2-135262D9BB17}"/>
    <cellStyle name="Output 6 2 2 3 2 3" xfId="43164" xr:uid="{C1F88325-EB6F-45A9-B33C-388DD5B377FE}"/>
    <cellStyle name="Output 6 2 2 3 3" xfId="43165" xr:uid="{74EB8776-D4E7-465C-AC29-2D849AFA68EC}"/>
    <cellStyle name="Output 6 2 2 3 3 2" xfId="43166" xr:uid="{D68D1211-86AA-4296-A0C1-E6D1F575F513}"/>
    <cellStyle name="Output 6 2 2 3 4" xfId="43167" xr:uid="{B68E4366-5D65-46D1-A267-AF1727E45F57}"/>
    <cellStyle name="Output 6 2 2 4" xfId="43168" xr:uid="{2E419BE4-B3E7-4CE5-B77E-C0DE344856DE}"/>
    <cellStyle name="Output 6 2 2 4 2" xfId="43169" xr:uid="{9D896E76-66A4-4829-A743-E008E6DD6B89}"/>
    <cellStyle name="Output 6 2 2 4 2 2" xfId="43170" xr:uid="{BB7C915F-8BE1-46E5-A0B6-871FD347C6F4}"/>
    <cellStyle name="Output 6 2 2 4 3" xfId="43171" xr:uid="{7DA8E314-778C-4DCC-A964-5104DC851B46}"/>
    <cellStyle name="Output 6 2 2 4 4" xfId="43172" xr:uid="{AE693151-9C5B-45E1-B6C6-6ADC8C8FDD01}"/>
    <cellStyle name="Output 6 2 2 5" xfId="43173" xr:uid="{5CAC7D40-7309-4CF0-89A9-586E1F0A065A}"/>
    <cellStyle name="Output 6 2 2 5 2" xfId="43174" xr:uid="{97C98330-F1C8-4E8D-9566-150EED07DFD9}"/>
    <cellStyle name="Output 6 2 2 5 2 2" xfId="43175" xr:uid="{E44DC2AE-CB4A-4ADD-ABF6-CC5ED0F9B34F}"/>
    <cellStyle name="Output 6 2 2 5 3" xfId="43176" xr:uid="{CE9A7364-D759-4E66-A64A-C513DE028CDC}"/>
    <cellStyle name="Output 6 2 2 5 4" xfId="43177" xr:uid="{35CD3E51-1E4E-4408-9153-2A72FCCA4CAA}"/>
    <cellStyle name="Output 6 2 2 6" xfId="43178" xr:uid="{B75B1462-7CE1-4D08-805B-5611A667304A}"/>
    <cellStyle name="Output 6 2 2 6 2" xfId="43179" xr:uid="{D92B5D09-AE3E-439B-838E-A862B151E152}"/>
    <cellStyle name="Output 6 2 2 6 2 2" xfId="43180" xr:uid="{85BBCB51-F000-4D82-807B-7A4A566141FC}"/>
    <cellStyle name="Output 6 2 2 6 3" xfId="43181" xr:uid="{0DA6AED2-14C8-49F2-8E54-0FF2FF728B14}"/>
    <cellStyle name="Output 6 2 2 7" xfId="43182" xr:uid="{AAA9AA11-940C-41A6-874A-705FDBAEB6A2}"/>
    <cellStyle name="Output 6 2 2 7 2" xfId="43183" xr:uid="{800EE03E-0D16-476E-9205-62BCF08E3146}"/>
    <cellStyle name="Output 6 2 2 7 2 2" xfId="43184" xr:uid="{C944CF09-D597-4C80-AF53-5D3314237FE7}"/>
    <cellStyle name="Output 6 2 2 7 3" xfId="43185" xr:uid="{1EDE4116-F8C1-4951-9CA3-2DDF9EAFF40F}"/>
    <cellStyle name="Output 6 2 2 8" xfId="43186" xr:uid="{D11C9D28-207D-4F3A-A367-30DDE2F233F7}"/>
    <cellStyle name="Output 6 2 2 8 2" xfId="43187" xr:uid="{C16B353C-F129-40EA-8B72-E2946976CE72}"/>
    <cellStyle name="Output 6 2 2 8 2 2" xfId="43188" xr:uid="{20A9CB81-12EA-4F3A-BF40-2B69154636E7}"/>
    <cellStyle name="Output 6 2 2 8 3" xfId="43189" xr:uid="{9FD22923-D9A4-4F73-ABF6-C1E389241A6F}"/>
    <cellStyle name="Output 6 2 2 9" xfId="43190" xr:uid="{7A2DE2CE-04E7-4B6F-9226-BC572FF0A528}"/>
    <cellStyle name="Output 6 2 2 9 2" xfId="43191" xr:uid="{078F4938-3F18-400A-A1F2-C9A1E4A0B8B5}"/>
    <cellStyle name="Output 6 2 2 9 2 2" xfId="43192" xr:uid="{C1AFC314-2229-4225-9B52-A2C116F22AD9}"/>
    <cellStyle name="Output 6 2 2 9 3" xfId="43193" xr:uid="{55070ABE-15B9-46C2-A3B1-207F793CBCD8}"/>
    <cellStyle name="Output 6 2 20" xfId="43194" xr:uid="{D8559971-56CB-4C5C-9570-78F2B58C1F76}"/>
    <cellStyle name="Output 6 2 20 2" xfId="43195" xr:uid="{315A9C40-7353-4DD0-A8C0-78156C765CFA}"/>
    <cellStyle name="Output 6 2 20 2 2" xfId="43196" xr:uid="{EF4E3136-B8DF-4282-9604-32A8D88948AB}"/>
    <cellStyle name="Output 6 2 20 3" xfId="43197" xr:uid="{5362648E-FAD0-4B2B-BC0B-53F97992596B}"/>
    <cellStyle name="Output 6 2 21" xfId="43198" xr:uid="{6DB61C76-E030-43A6-AA67-22C6C4BED4D7}"/>
    <cellStyle name="Output 6 2 21 2" xfId="43199" xr:uid="{06FB5214-92E8-4C15-AD2B-DCA983272764}"/>
    <cellStyle name="Output 6 2 22" xfId="43200" xr:uid="{1585F128-0E00-478B-AC16-10E479A345B4}"/>
    <cellStyle name="Output 6 2 23" xfId="43201" xr:uid="{F6DEA9F7-2208-42CE-B136-42C7BE8D9D00}"/>
    <cellStyle name="Output 6 2 3" xfId="43202" xr:uid="{25D5734D-1E7C-4247-9DF2-A8B145BCBE51}"/>
    <cellStyle name="Output 6 2 3 10" xfId="43203" xr:uid="{BE5866FF-09FF-4B49-BDE0-33D490CA4748}"/>
    <cellStyle name="Output 6 2 3 10 2" xfId="43204" xr:uid="{A43C0245-400D-4334-8313-DB53221712A0}"/>
    <cellStyle name="Output 6 2 3 10 2 2" xfId="43205" xr:uid="{1F152563-D767-4CBF-9B92-C6764A1FF5D5}"/>
    <cellStyle name="Output 6 2 3 10 3" xfId="43206" xr:uid="{D5FB6361-6C48-4A5D-ADF8-CB7D55B88C2D}"/>
    <cellStyle name="Output 6 2 3 11" xfId="43207" xr:uid="{332CA98D-C845-421D-8301-60F1073DF4EA}"/>
    <cellStyle name="Output 6 2 3 11 2" xfId="43208" xr:uid="{3608288B-4C86-473A-9C3C-115108A88111}"/>
    <cellStyle name="Output 6 2 3 11 2 2" xfId="43209" xr:uid="{F2FA5A35-86DB-4B0E-BE5F-9753296A7917}"/>
    <cellStyle name="Output 6 2 3 11 3" xfId="43210" xr:uid="{D1166DFD-B15C-4A6C-90B3-94F8BC384226}"/>
    <cellStyle name="Output 6 2 3 12" xfId="43211" xr:uid="{A1283F7E-6CE3-4E52-88BF-1E515A008A85}"/>
    <cellStyle name="Output 6 2 3 12 2" xfId="43212" xr:uid="{198533A5-8C70-4308-AEB2-7FDB83749006}"/>
    <cellStyle name="Output 6 2 3 12 2 2" xfId="43213" xr:uid="{0F5EF413-48AC-4666-A095-CC26A95789BE}"/>
    <cellStyle name="Output 6 2 3 12 3" xfId="43214" xr:uid="{36CBDA03-CD7E-40C5-BEB4-A555DCADD711}"/>
    <cellStyle name="Output 6 2 3 13" xfId="43215" xr:uid="{A2C6280B-9242-4273-A4DC-01EB70CDEBCE}"/>
    <cellStyle name="Output 6 2 3 13 2" xfId="43216" xr:uid="{ECA22E61-DF36-481B-A19A-DBFF61352EE9}"/>
    <cellStyle name="Output 6 2 3 13 2 2" xfId="43217" xr:uid="{8C150C74-9E9E-4794-8555-C5CA66D2356C}"/>
    <cellStyle name="Output 6 2 3 13 3" xfId="43218" xr:uid="{BCFE5B31-01EB-446C-A605-33491D41F451}"/>
    <cellStyle name="Output 6 2 3 14" xfId="43219" xr:uid="{AB077476-2670-4740-B65A-C18FE8E5A9C3}"/>
    <cellStyle name="Output 6 2 3 14 2" xfId="43220" xr:uid="{3BECB7DF-92E2-40D6-A280-621449242FF8}"/>
    <cellStyle name="Output 6 2 3 14 2 2" xfId="43221" xr:uid="{3B4FD47F-DE53-41A7-A594-6E7083BB91B0}"/>
    <cellStyle name="Output 6 2 3 14 3" xfId="43222" xr:uid="{7BA77B9C-9F30-4283-888F-BC045E4141A8}"/>
    <cellStyle name="Output 6 2 3 15" xfId="43223" xr:uid="{4F1FB914-0316-4584-9660-8BA83F05C5EE}"/>
    <cellStyle name="Output 6 2 3 15 2" xfId="43224" xr:uid="{3E5BE7DA-E2CC-4D07-86BC-58F5B91B915B}"/>
    <cellStyle name="Output 6 2 3 15 2 2" xfId="43225" xr:uid="{EC3DF98B-E5CB-4782-BE55-EA9A1EEF7C7C}"/>
    <cellStyle name="Output 6 2 3 15 3" xfId="43226" xr:uid="{C3B63991-0214-4224-92C9-AE4D1512DE66}"/>
    <cellStyle name="Output 6 2 3 16" xfId="43227" xr:uid="{704FE8A3-A5B7-4633-94DE-E6797A5912FD}"/>
    <cellStyle name="Output 6 2 3 16 2" xfId="43228" xr:uid="{A311D576-0244-4B72-AFC2-BCF23E224CB3}"/>
    <cellStyle name="Output 6 2 3 16 2 2" xfId="43229" xr:uid="{978C6520-A687-4135-B57B-1D436C2DEB59}"/>
    <cellStyle name="Output 6 2 3 16 3" xfId="43230" xr:uid="{C8539D44-81FA-42F8-B316-C56FCA70B97F}"/>
    <cellStyle name="Output 6 2 3 17" xfId="43231" xr:uid="{EA84DB98-7830-4601-BAC7-8938D832D80F}"/>
    <cellStyle name="Output 6 2 3 17 2" xfId="43232" xr:uid="{B8BAA4C6-38C4-49C3-82A7-E4BA03C4552F}"/>
    <cellStyle name="Output 6 2 3 17 2 2" xfId="43233" xr:uid="{5EB08E77-E595-4096-AE5C-33DE5CF0A14E}"/>
    <cellStyle name="Output 6 2 3 17 3" xfId="43234" xr:uid="{230A46C0-1E5E-492E-9DAD-AE7BE4E4D8ED}"/>
    <cellStyle name="Output 6 2 3 18" xfId="43235" xr:uid="{82336A5F-4770-40B0-BD5D-4534B8909265}"/>
    <cellStyle name="Output 6 2 3 18 2" xfId="43236" xr:uid="{76283043-911C-470D-8648-7942E6267194}"/>
    <cellStyle name="Output 6 2 3 19" xfId="43237" xr:uid="{90DF640B-A4E1-4CEB-B065-5941B0B9C772}"/>
    <cellStyle name="Output 6 2 3 2" xfId="43238" xr:uid="{B4EDFEA7-7D11-4860-9DFD-2658064C83CB}"/>
    <cellStyle name="Output 6 2 3 2 10" xfId="43239" xr:uid="{8AA62762-1288-4C3E-B220-D3F5BDD3E417}"/>
    <cellStyle name="Output 6 2 3 2 10 2" xfId="43240" xr:uid="{07CB4DCE-78A1-41A0-924E-37F6E38580F4}"/>
    <cellStyle name="Output 6 2 3 2 10 2 2" xfId="43241" xr:uid="{E841C259-2D53-44B6-9288-35BAFF615CBE}"/>
    <cellStyle name="Output 6 2 3 2 10 3" xfId="43242" xr:uid="{1C5D1FB3-D6A7-48A0-BD7B-01DF20CD3BCE}"/>
    <cellStyle name="Output 6 2 3 2 11" xfId="43243" xr:uid="{902167CF-B37E-4DC6-8A69-DCB953394015}"/>
    <cellStyle name="Output 6 2 3 2 11 2" xfId="43244" xr:uid="{70E57A28-F0D9-4222-BEBA-B554D425A832}"/>
    <cellStyle name="Output 6 2 3 2 11 2 2" xfId="43245" xr:uid="{D5616C3D-5550-479D-970D-24074013CA53}"/>
    <cellStyle name="Output 6 2 3 2 11 3" xfId="43246" xr:uid="{D0BE7BD9-34A6-4CCD-AC40-BC2BA86C74C8}"/>
    <cellStyle name="Output 6 2 3 2 12" xfId="43247" xr:uid="{3967DF24-378B-468F-9626-D0A734DCDD08}"/>
    <cellStyle name="Output 6 2 3 2 12 2" xfId="43248" xr:uid="{40EEEA5D-1C6B-43BD-8609-F0A909AB2148}"/>
    <cellStyle name="Output 6 2 3 2 12 2 2" xfId="43249" xr:uid="{DDC6A400-2E89-4C80-B483-2209044670E8}"/>
    <cellStyle name="Output 6 2 3 2 12 3" xfId="43250" xr:uid="{FA029C5E-B911-4B8A-BFF8-06487ED2D293}"/>
    <cellStyle name="Output 6 2 3 2 13" xfId="43251" xr:uid="{EFC0F24D-FBB8-475A-BF08-FE3670A47241}"/>
    <cellStyle name="Output 6 2 3 2 13 2" xfId="43252" xr:uid="{EDD52070-6852-4024-A70F-B517630B4A23}"/>
    <cellStyle name="Output 6 2 3 2 13 2 2" xfId="43253" xr:uid="{3165DCB3-513E-4E40-A67C-CEA1691E7778}"/>
    <cellStyle name="Output 6 2 3 2 13 3" xfId="43254" xr:uid="{AC701238-C444-4A6F-B3ED-DD4E1CECB4D7}"/>
    <cellStyle name="Output 6 2 3 2 14" xfId="43255" xr:uid="{6F805E79-BCBB-4513-8A48-0BEFDC5A0988}"/>
    <cellStyle name="Output 6 2 3 2 14 2" xfId="43256" xr:uid="{0D81D102-41AF-4547-A077-A75F20557728}"/>
    <cellStyle name="Output 6 2 3 2 14 2 2" xfId="43257" xr:uid="{4486E0CA-5749-40F8-9694-3263082834A1}"/>
    <cellStyle name="Output 6 2 3 2 14 3" xfId="43258" xr:uid="{5ECDB892-C860-40B5-A426-1D75D8D4FA69}"/>
    <cellStyle name="Output 6 2 3 2 15" xfId="43259" xr:uid="{22C2F7CF-63B8-4347-976C-87B2B34D4067}"/>
    <cellStyle name="Output 6 2 3 2 15 2" xfId="43260" xr:uid="{BE7B8050-7EF2-48E7-8E35-82392359049D}"/>
    <cellStyle name="Output 6 2 3 2 15 2 2" xfId="43261" xr:uid="{898BD4B1-CA98-405B-A0C5-DFB92625CE0B}"/>
    <cellStyle name="Output 6 2 3 2 15 3" xfId="43262" xr:uid="{44AC1F9D-F9A1-497E-AB94-4BE83E1C2987}"/>
    <cellStyle name="Output 6 2 3 2 16" xfId="43263" xr:uid="{3B237DDE-2E69-4970-A556-6072F856E4B9}"/>
    <cellStyle name="Output 6 2 3 2 16 2" xfId="43264" xr:uid="{744D7BE7-C6C0-4542-BF8B-4A3B2477FFDB}"/>
    <cellStyle name="Output 6 2 3 2 16 2 2" xfId="43265" xr:uid="{2130DA2F-CFD6-4796-AF74-9E2E8F09D6BD}"/>
    <cellStyle name="Output 6 2 3 2 16 3" xfId="43266" xr:uid="{9921B362-1A4A-4220-AE59-5B28F39A3CE5}"/>
    <cellStyle name="Output 6 2 3 2 17" xfId="43267" xr:uid="{DC67549D-9490-406B-9EE2-FF2269BD7CFC}"/>
    <cellStyle name="Output 6 2 3 2 17 2" xfId="43268" xr:uid="{E8569B17-D953-4AC3-AC32-62821A3C7E12}"/>
    <cellStyle name="Output 6 2 3 2 17 2 2" xfId="43269" xr:uid="{5CF259A0-B9E3-4C0B-BCFC-5863D06DA7DE}"/>
    <cellStyle name="Output 6 2 3 2 17 3" xfId="43270" xr:uid="{67E3FEC3-1B99-4A3A-9A96-7AC291126074}"/>
    <cellStyle name="Output 6 2 3 2 18" xfId="43271" xr:uid="{AC02964C-AA19-4CA0-9B7A-A06A29B21A25}"/>
    <cellStyle name="Output 6 2 3 2 18 2" xfId="43272" xr:uid="{BA9C26A4-4608-475B-B16A-D63BE30FD04A}"/>
    <cellStyle name="Output 6 2 3 2 18 2 2" xfId="43273" xr:uid="{2045456B-44B6-4BA5-8A15-89F0F8C04D1A}"/>
    <cellStyle name="Output 6 2 3 2 18 3" xfId="43274" xr:uid="{21979038-A9BE-4C3A-8C1C-A96E9F8D9E00}"/>
    <cellStyle name="Output 6 2 3 2 19" xfId="43275" xr:uid="{AE2ACA7F-86BE-48F0-8BDB-1745E999A97E}"/>
    <cellStyle name="Output 6 2 3 2 19 2" xfId="43276" xr:uid="{245711F3-0832-4B41-8470-C00D995A4592}"/>
    <cellStyle name="Output 6 2 3 2 19 2 2" xfId="43277" xr:uid="{E5AA2A72-7368-4A12-9BD3-FE31B5481E64}"/>
    <cellStyle name="Output 6 2 3 2 19 3" xfId="43278" xr:uid="{E3ED2B55-047C-4600-BD56-6D7F78F9F006}"/>
    <cellStyle name="Output 6 2 3 2 2" xfId="43279" xr:uid="{B2B798F8-D9CB-4DA1-A38B-52B4AF46129F}"/>
    <cellStyle name="Output 6 2 3 2 2 2" xfId="43280" xr:uid="{574BA06A-73E3-4020-87E4-20CF2E10E8D3}"/>
    <cellStyle name="Output 6 2 3 2 2 2 2" xfId="43281" xr:uid="{25821BCB-6E27-4F24-99F3-086B4AE4178E}"/>
    <cellStyle name="Output 6 2 3 2 2 3" xfId="43282" xr:uid="{23888886-64CE-44F7-8904-5E87AFB6586B}"/>
    <cellStyle name="Output 6 2 3 2 2 4" xfId="43283" xr:uid="{78757E45-71ED-4B5F-B29A-04DDDFAC4C72}"/>
    <cellStyle name="Output 6 2 3 2 20" xfId="43284" xr:uid="{5A22BA19-1497-4028-AC08-D02FCB0B1A81}"/>
    <cellStyle name="Output 6 2 3 2 20 2" xfId="43285" xr:uid="{F7362765-3B9A-49CA-B240-F9867271AB03}"/>
    <cellStyle name="Output 6 2 3 2 20 2 2" xfId="43286" xr:uid="{249A6E8B-6A12-4211-A9AC-DBD87C2515D9}"/>
    <cellStyle name="Output 6 2 3 2 20 3" xfId="43287" xr:uid="{C8C00C3E-5D0B-4526-B18F-6ED7ABA85481}"/>
    <cellStyle name="Output 6 2 3 2 21" xfId="43288" xr:uid="{08C596C8-C134-4ECE-A456-51C7E32CC591}"/>
    <cellStyle name="Output 6 2 3 2 21 2" xfId="43289" xr:uid="{6D2828C3-C798-48F4-9D0E-0B1997B0E86D}"/>
    <cellStyle name="Output 6 2 3 2 22" xfId="43290" xr:uid="{A472FA82-E90E-44D6-BC8B-0D71042E8EBB}"/>
    <cellStyle name="Output 6 2 3 2 23" xfId="43291" xr:uid="{0A1FB79D-C954-4FCB-AE51-00354749F2F9}"/>
    <cellStyle name="Output 6 2 3 2 3" xfId="43292" xr:uid="{3BB487E4-3C79-474A-A44A-C78B924F3FDB}"/>
    <cellStyle name="Output 6 2 3 2 3 2" xfId="43293" xr:uid="{65AFB98D-CCF8-4B23-9449-A0CC4EE9BBE0}"/>
    <cellStyle name="Output 6 2 3 2 3 2 2" xfId="43294" xr:uid="{5BB84217-3586-4877-BF58-1449F06200E1}"/>
    <cellStyle name="Output 6 2 3 2 3 3" xfId="43295" xr:uid="{AE8A80DD-92C1-4CFF-9D33-1B6C44F6F3BE}"/>
    <cellStyle name="Output 6 2 3 2 3 4" xfId="43296" xr:uid="{5B72498B-F2FA-4446-9D55-DA161D382BAF}"/>
    <cellStyle name="Output 6 2 3 2 4" xfId="43297" xr:uid="{413F9BC4-C4AA-486F-8FD9-252ED8A5BFF5}"/>
    <cellStyle name="Output 6 2 3 2 4 2" xfId="43298" xr:uid="{CFB87844-D0E2-4139-B37C-38C067C58EAD}"/>
    <cellStyle name="Output 6 2 3 2 4 2 2" xfId="43299" xr:uid="{CEDB40BC-43DF-4A25-B131-4ADAE8260924}"/>
    <cellStyle name="Output 6 2 3 2 4 3" xfId="43300" xr:uid="{6D443A52-EFEF-40C3-B2D6-DEE4F843BFA3}"/>
    <cellStyle name="Output 6 2 3 2 5" xfId="43301" xr:uid="{E5E59852-4C45-451F-80E0-D6E528267F33}"/>
    <cellStyle name="Output 6 2 3 2 5 2" xfId="43302" xr:uid="{86A81E65-D0F9-4B27-9B9E-53F7999B822C}"/>
    <cellStyle name="Output 6 2 3 2 5 2 2" xfId="43303" xr:uid="{9ED7067E-939C-4F04-8531-517D46FAAD45}"/>
    <cellStyle name="Output 6 2 3 2 5 3" xfId="43304" xr:uid="{C04C62FC-F209-4C8B-AB33-A5BAA06E590E}"/>
    <cellStyle name="Output 6 2 3 2 6" xfId="43305" xr:uid="{15A9174A-6976-4AD5-B534-17CDF1486BBE}"/>
    <cellStyle name="Output 6 2 3 2 6 2" xfId="43306" xr:uid="{5C66F321-DA11-4F8A-AE8C-917026724C2B}"/>
    <cellStyle name="Output 6 2 3 2 6 2 2" xfId="43307" xr:uid="{9A708AA2-7574-4E9F-A6F5-8269B966852D}"/>
    <cellStyle name="Output 6 2 3 2 6 3" xfId="43308" xr:uid="{77B7C285-591B-4DA0-842D-EE11330282BE}"/>
    <cellStyle name="Output 6 2 3 2 7" xfId="43309" xr:uid="{F56C5B86-62A0-4100-AB15-134BC42AC602}"/>
    <cellStyle name="Output 6 2 3 2 7 2" xfId="43310" xr:uid="{F616519C-E1BD-45F3-ACBA-D1B8A4824316}"/>
    <cellStyle name="Output 6 2 3 2 7 2 2" xfId="43311" xr:uid="{BA50C810-C878-475F-B073-72E07240012D}"/>
    <cellStyle name="Output 6 2 3 2 7 3" xfId="43312" xr:uid="{3C399EBA-2B40-4169-98FA-4113553B5C6E}"/>
    <cellStyle name="Output 6 2 3 2 8" xfId="43313" xr:uid="{A08364A5-8E8A-4C22-BEED-3E536EB12C3B}"/>
    <cellStyle name="Output 6 2 3 2 8 2" xfId="43314" xr:uid="{D77D5191-3CE8-464B-84A8-91963F0FE825}"/>
    <cellStyle name="Output 6 2 3 2 8 2 2" xfId="43315" xr:uid="{6A42EE12-A534-4950-8649-7D89B5C1EE7D}"/>
    <cellStyle name="Output 6 2 3 2 8 3" xfId="43316" xr:uid="{D9D08B8F-74A5-4291-B7D8-CE7600AA8383}"/>
    <cellStyle name="Output 6 2 3 2 9" xfId="43317" xr:uid="{5F8556A2-C7AF-4D9A-A235-8140832C079B}"/>
    <cellStyle name="Output 6 2 3 2 9 2" xfId="43318" xr:uid="{2BA09D36-7687-4645-9579-17D32BD73DDF}"/>
    <cellStyle name="Output 6 2 3 2 9 2 2" xfId="43319" xr:uid="{4864B905-CA70-47A8-BF25-5F47602915BC}"/>
    <cellStyle name="Output 6 2 3 2 9 3" xfId="43320" xr:uid="{C91DF525-0839-4CF4-A706-4CF55F7A2C55}"/>
    <cellStyle name="Output 6 2 3 20" xfId="43321" xr:uid="{EC77F97A-3D8A-4936-B109-A656E4ADFBC6}"/>
    <cellStyle name="Output 6 2 3 3" xfId="43322" xr:uid="{402A0DFB-A2E0-4E42-91FD-087FF62D033C}"/>
    <cellStyle name="Output 6 2 3 3 2" xfId="43323" xr:uid="{FCD4F1FD-A0BD-49AA-A085-6EBE40DCD531}"/>
    <cellStyle name="Output 6 2 3 3 2 2" xfId="43324" xr:uid="{C679B297-B147-498F-AF02-89B29C10892E}"/>
    <cellStyle name="Output 6 2 3 3 3" xfId="43325" xr:uid="{FB9F1393-753B-4608-A404-07504566FA36}"/>
    <cellStyle name="Output 6 2 3 3 4" xfId="43326" xr:uid="{85ECC3A8-B06A-4C01-B75C-E386646BE482}"/>
    <cellStyle name="Output 6 2 3 4" xfId="43327" xr:uid="{DE107195-AA74-48EB-A46D-0C7E6AA33B07}"/>
    <cellStyle name="Output 6 2 3 4 2" xfId="43328" xr:uid="{3879BF36-82DE-42E9-8CD9-5014A6FFF0DD}"/>
    <cellStyle name="Output 6 2 3 4 2 2" xfId="43329" xr:uid="{CF2D9525-16AF-40BE-B81C-E889B89B2410}"/>
    <cellStyle name="Output 6 2 3 4 3" xfId="43330" xr:uid="{8DCA0753-982A-435C-8106-3DABD2867AF0}"/>
    <cellStyle name="Output 6 2 3 4 4" xfId="43331" xr:uid="{14637650-6D35-425C-ADEC-582E09D55B34}"/>
    <cellStyle name="Output 6 2 3 5" xfId="43332" xr:uid="{9703EEAB-4D72-4974-BBBE-537DE0429D1C}"/>
    <cellStyle name="Output 6 2 3 5 2" xfId="43333" xr:uid="{6956CCFE-09B0-4158-A6E3-205877CBFC2E}"/>
    <cellStyle name="Output 6 2 3 5 2 2" xfId="43334" xr:uid="{1552B7B3-9CE7-427F-BF4F-98D68FA49467}"/>
    <cellStyle name="Output 6 2 3 5 3" xfId="43335" xr:uid="{14CB2028-5684-46FC-AF1F-458FDF35F657}"/>
    <cellStyle name="Output 6 2 3 6" xfId="43336" xr:uid="{034940AD-6DC6-4F34-B543-159386F2C285}"/>
    <cellStyle name="Output 6 2 3 6 2" xfId="43337" xr:uid="{AB07B02D-8FFB-4008-BF81-EE672A8AF982}"/>
    <cellStyle name="Output 6 2 3 6 2 2" xfId="43338" xr:uid="{45D73C1F-A2D8-4C85-9B56-324E9B37C7C9}"/>
    <cellStyle name="Output 6 2 3 6 3" xfId="43339" xr:uid="{32287E9D-02FA-4928-B434-2AD486459795}"/>
    <cellStyle name="Output 6 2 3 7" xfId="43340" xr:uid="{B2857A56-4B7D-4FFE-ABDC-C7142AC355F3}"/>
    <cellStyle name="Output 6 2 3 7 2" xfId="43341" xr:uid="{B9987863-39D2-41F8-AA27-56FDAC932B12}"/>
    <cellStyle name="Output 6 2 3 7 2 2" xfId="43342" xr:uid="{3AA3D5F5-DC2F-46AF-BE1C-397C9BBC0263}"/>
    <cellStyle name="Output 6 2 3 7 3" xfId="43343" xr:uid="{8122A4DB-4C64-4361-BE55-5759748EB7A8}"/>
    <cellStyle name="Output 6 2 3 8" xfId="43344" xr:uid="{30B67669-28EE-4512-95C7-EE05676D1271}"/>
    <cellStyle name="Output 6 2 3 8 2" xfId="43345" xr:uid="{CF2D9F5F-80F8-4B63-9D8C-F60106AB5B92}"/>
    <cellStyle name="Output 6 2 3 8 2 2" xfId="43346" xr:uid="{B424B717-B1CF-46B3-B7FB-B5E0669FEAFC}"/>
    <cellStyle name="Output 6 2 3 8 3" xfId="43347" xr:uid="{AA181E60-DBAB-4248-859B-F45A481F616E}"/>
    <cellStyle name="Output 6 2 3 9" xfId="43348" xr:uid="{9CB3AC09-C61D-45D8-BBBE-356F174B3218}"/>
    <cellStyle name="Output 6 2 3 9 2" xfId="43349" xr:uid="{15E5A398-85E7-461D-9F6B-1AED71FAA2ED}"/>
    <cellStyle name="Output 6 2 3 9 2 2" xfId="43350" xr:uid="{900534A8-CC52-40F7-9159-165F8495B730}"/>
    <cellStyle name="Output 6 2 3 9 3" xfId="43351" xr:uid="{56BE3B9B-1CDF-40FA-94DC-337E3B521D08}"/>
    <cellStyle name="Output 6 2 4" xfId="43352" xr:uid="{A4B091CA-FFD0-49FE-AD68-C263002862AF}"/>
    <cellStyle name="Output 6 2 4 10" xfId="43353" xr:uid="{4FFF2DB7-DF37-4D49-9521-C59C0A21D565}"/>
    <cellStyle name="Output 6 2 4 10 2" xfId="43354" xr:uid="{F9388CEA-16AC-4190-BF22-F5A9AE8BEC89}"/>
    <cellStyle name="Output 6 2 4 10 2 2" xfId="43355" xr:uid="{F291E7F8-D7ED-46F4-803D-AE071BA1EAAD}"/>
    <cellStyle name="Output 6 2 4 10 3" xfId="43356" xr:uid="{F4A7242F-7EAF-422E-AEF9-C136B1BBEC95}"/>
    <cellStyle name="Output 6 2 4 11" xfId="43357" xr:uid="{1D18EEC3-0BC1-4CF0-AF61-3CB01F351FE4}"/>
    <cellStyle name="Output 6 2 4 11 2" xfId="43358" xr:uid="{3FB8E372-5A24-4338-B2F4-B7BE152C7776}"/>
    <cellStyle name="Output 6 2 4 11 2 2" xfId="43359" xr:uid="{ADB62437-62B1-478A-8B92-385D94894AF2}"/>
    <cellStyle name="Output 6 2 4 11 3" xfId="43360" xr:uid="{698360F8-3E1A-4805-BF83-7956974988B1}"/>
    <cellStyle name="Output 6 2 4 12" xfId="43361" xr:uid="{3D6AEC29-B588-436D-AC95-7B59A0FBC386}"/>
    <cellStyle name="Output 6 2 4 12 2" xfId="43362" xr:uid="{BEF9F68D-D48F-46FE-91A7-BAA2F4244FED}"/>
    <cellStyle name="Output 6 2 4 12 2 2" xfId="43363" xr:uid="{8680C2B8-FCC7-4A54-AE1E-F16D2DEAF383}"/>
    <cellStyle name="Output 6 2 4 12 3" xfId="43364" xr:uid="{5D2B66E7-FD23-4AC4-B6DA-7EEB21CE7222}"/>
    <cellStyle name="Output 6 2 4 13" xfId="43365" xr:uid="{D7CC17CC-B277-4CB9-A01D-BB1BF9DBFFF4}"/>
    <cellStyle name="Output 6 2 4 13 2" xfId="43366" xr:uid="{CCEC7856-BE61-48EE-A259-35B3C07E51D4}"/>
    <cellStyle name="Output 6 2 4 13 2 2" xfId="43367" xr:uid="{7315B479-7061-4FE3-BBC5-AE6CCA430162}"/>
    <cellStyle name="Output 6 2 4 13 3" xfId="43368" xr:uid="{89CDEF85-B2CE-4C37-B95F-9FD71F3FD3F6}"/>
    <cellStyle name="Output 6 2 4 14" xfId="43369" xr:uid="{B9C8C5C1-1AA1-4C8E-B399-0CBF9A9FEFCE}"/>
    <cellStyle name="Output 6 2 4 14 2" xfId="43370" xr:uid="{7718FE5C-E574-467C-BD38-4F62507730FE}"/>
    <cellStyle name="Output 6 2 4 14 2 2" xfId="43371" xr:uid="{112093DD-B529-4559-8063-C469D1F9AEA3}"/>
    <cellStyle name="Output 6 2 4 14 3" xfId="43372" xr:uid="{3EAB829D-2FCA-4005-A818-CA529AD0D7B6}"/>
    <cellStyle name="Output 6 2 4 15" xfId="43373" xr:uid="{89B3FF56-E586-47B4-86E3-6D474494DA24}"/>
    <cellStyle name="Output 6 2 4 15 2" xfId="43374" xr:uid="{745A73C6-7FF9-43C0-AFDA-7FD041672D51}"/>
    <cellStyle name="Output 6 2 4 15 2 2" xfId="43375" xr:uid="{0BBF410D-130D-4BC8-92D1-AAA25F18B0ED}"/>
    <cellStyle name="Output 6 2 4 15 3" xfId="43376" xr:uid="{2FD9D2CD-E20A-4F8E-AD94-99ADE22D9A8E}"/>
    <cellStyle name="Output 6 2 4 16" xfId="43377" xr:uid="{C745BEFC-54BE-4437-8194-7535462413E8}"/>
    <cellStyle name="Output 6 2 4 16 2" xfId="43378" xr:uid="{C3CD210C-65D1-4FEA-8B6A-D6FB4ECE2158}"/>
    <cellStyle name="Output 6 2 4 16 2 2" xfId="43379" xr:uid="{510895FB-1047-4DF7-B632-6738DFF677CC}"/>
    <cellStyle name="Output 6 2 4 16 3" xfId="43380" xr:uid="{65DC0019-8063-4D9E-A28A-A6927FBBBF0A}"/>
    <cellStyle name="Output 6 2 4 17" xfId="43381" xr:uid="{276078DD-50C0-4334-BC93-337E204BDB54}"/>
    <cellStyle name="Output 6 2 4 17 2" xfId="43382" xr:uid="{94A45560-AE34-4D29-AFA7-B4A00F2BA9D8}"/>
    <cellStyle name="Output 6 2 4 17 2 2" xfId="43383" xr:uid="{26655E15-14A0-4769-AB08-DA015CFE3118}"/>
    <cellStyle name="Output 6 2 4 17 3" xfId="43384" xr:uid="{DDEC0CB8-B212-4A67-AD17-74675D5C45CC}"/>
    <cellStyle name="Output 6 2 4 18" xfId="43385" xr:uid="{E0571CA2-7DE0-4797-A23B-73E0B82C58CC}"/>
    <cellStyle name="Output 6 2 4 18 2" xfId="43386" xr:uid="{CFE7C1AE-9FE8-499B-AF0B-23DA3F8EC27D}"/>
    <cellStyle name="Output 6 2 4 18 2 2" xfId="43387" xr:uid="{BE7CDAB7-6DFA-4B2A-995D-AA9C805889D0}"/>
    <cellStyle name="Output 6 2 4 18 3" xfId="43388" xr:uid="{B51B836E-24B0-40EC-BFA5-DB35DF5A10DA}"/>
    <cellStyle name="Output 6 2 4 19" xfId="43389" xr:uid="{E585B979-F240-4E9A-A0A2-17260F7EBCAE}"/>
    <cellStyle name="Output 6 2 4 19 2" xfId="43390" xr:uid="{222632A9-8040-4C0B-9634-3B6D394F1507}"/>
    <cellStyle name="Output 6 2 4 19 2 2" xfId="43391" xr:uid="{D2FEBB46-013A-49E8-9777-B20CE3F7930F}"/>
    <cellStyle name="Output 6 2 4 19 3" xfId="43392" xr:uid="{97934914-40C3-4BD4-A3FE-9D6709FD2119}"/>
    <cellStyle name="Output 6 2 4 2" xfId="43393" xr:uid="{B90199D8-22D1-49DC-8C8D-D0A1E50D6EB2}"/>
    <cellStyle name="Output 6 2 4 2 10" xfId="43394" xr:uid="{6D7F9BF9-B91C-40B0-BC8B-735ED1D12ABB}"/>
    <cellStyle name="Output 6 2 4 2 10 2" xfId="43395" xr:uid="{C06F8BF1-EDB8-4F4F-9B4E-84000D38A242}"/>
    <cellStyle name="Output 6 2 4 2 10 2 2" xfId="43396" xr:uid="{1F7C75CA-F265-45A1-8DF5-6669AD626688}"/>
    <cellStyle name="Output 6 2 4 2 10 3" xfId="43397" xr:uid="{C8990E15-E942-4302-AC1F-AA683648CD6B}"/>
    <cellStyle name="Output 6 2 4 2 11" xfId="43398" xr:uid="{947FDA6C-A86B-4F0F-BB31-4A2608B8D5C5}"/>
    <cellStyle name="Output 6 2 4 2 11 2" xfId="43399" xr:uid="{88D5B3E2-BB28-44D7-8BBE-6B2462B63EB9}"/>
    <cellStyle name="Output 6 2 4 2 11 2 2" xfId="43400" xr:uid="{91A2F721-9C34-460C-A20D-E50EE4B23FD6}"/>
    <cellStyle name="Output 6 2 4 2 11 3" xfId="43401" xr:uid="{20C665F1-D0D7-4041-AF88-B038C90488E5}"/>
    <cellStyle name="Output 6 2 4 2 12" xfId="43402" xr:uid="{1BFFB042-1A1E-44E0-B9FC-542712CD6749}"/>
    <cellStyle name="Output 6 2 4 2 12 2" xfId="43403" xr:uid="{9711A5E8-489E-4F99-B69F-6765BF44EDD3}"/>
    <cellStyle name="Output 6 2 4 2 12 2 2" xfId="43404" xr:uid="{CE93D95B-DF13-4406-8DB2-1A70605C2889}"/>
    <cellStyle name="Output 6 2 4 2 12 3" xfId="43405" xr:uid="{89E9DC53-0BD0-4F15-9A8F-266A104A156A}"/>
    <cellStyle name="Output 6 2 4 2 13" xfId="43406" xr:uid="{E502C140-1A82-4233-9004-CB958D4DE03C}"/>
    <cellStyle name="Output 6 2 4 2 13 2" xfId="43407" xr:uid="{03316F6D-6A20-4DCA-B53E-D9478F81DECB}"/>
    <cellStyle name="Output 6 2 4 2 13 2 2" xfId="43408" xr:uid="{E640A664-6DBD-4CD3-8003-E08931CBEA23}"/>
    <cellStyle name="Output 6 2 4 2 13 3" xfId="43409" xr:uid="{1E1EFB03-D9B0-4ED0-A8F5-9077229BED9B}"/>
    <cellStyle name="Output 6 2 4 2 14" xfId="43410" xr:uid="{31F6B31A-7527-423D-B7F4-C2DFB3A2CED6}"/>
    <cellStyle name="Output 6 2 4 2 14 2" xfId="43411" xr:uid="{0BEF047E-125B-44F4-8AAD-7543825F77D1}"/>
    <cellStyle name="Output 6 2 4 2 14 2 2" xfId="43412" xr:uid="{64E587BF-199D-4D73-9989-5F1C48C4BB38}"/>
    <cellStyle name="Output 6 2 4 2 14 3" xfId="43413" xr:uid="{7D085FEB-29E6-49A1-A46E-A8751864279A}"/>
    <cellStyle name="Output 6 2 4 2 15" xfId="43414" xr:uid="{BE700541-0465-4543-B0C0-74945AAA9D18}"/>
    <cellStyle name="Output 6 2 4 2 15 2" xfId="43415" xr:uid="{E8D2BCF9-E7FC-4C0F-819A-291041D121EC}"/>
    <cellStyle name="Output 6 2 4 2 15 2 2" xfId="43416" xr:uid="{4E459C25-2470-405B-82C0-9D1021BD2EEB}"/>
    <cellStyle name="Output 6 2 4 2 15 3" xfId="43417" xr:uid="{95F7301B-BBE3-4366-B5A1-0487EABE4959}"/>
    <cellStyle name="Output 6 2 4 2 16" xfId="43418" xr:uid="{725195D2-DD85-4A45-B724-1712BC10C4AA}"/>
    <cellStyle name="Output 6 2 4 2 16 2" xfId="43419" xr:uid="{22A3DDBB-FAF6-45AD-AC5F-B7706ED92A68}"/>
    <cellStyle name="Output 6 2 4 2 16 2 2" xfId="43420" xr:uid="{299E6AFE-9288-4974-BBFE-CFE22DBFF84B}"/>
    <cellStyle name="Output 6 2 4 2 16 3" xfId="43421" xr:uid="{3845F0CA-6128-4C78-8A8D-C5B0CE891F2F}"/>
    <cellStyle name="Output 6 2 4 2 17" xfId="43422" xr:uid="{5EE5A5C7-49A4-47A5-B21E-C8ADB648CDCF}"/>
    <cellStyle name="Output 6 2 4 2 17 2" xfId="43423" xr:uid="{79CB365C-D5BC-4437-864B-8F050808087B}"/>
    <cellStyle name="Output 6 2 4 2 17 2 2" xfId="43424" xr:uid="{CF0C3BAF-FC58-49A2-B246-BCA45AE45BD8}"/>
    <cellStyle name="Output 6 2 4 2 17 3" xfId="43425" xr:uid="{E3577048-2260-443A-9393-6E7ADED141E2}"/>
    <cellStyle name="Output 6 2 4 2 18" xfId="43426" xr:uid="{6E8D0361-C19A-43E2-815D-AED97668C4E1}"/>
    <cellStyle name="Output 6 2 4 2 18 2" xfId="43427" xr:uid="{400B07CA-FD76-4FE4-8C22-6A43DC7F3300}"/>
    <cellStyle name="Output 6 2 4 2 18 2 2" xfId="43428" xr:uid="{7B6750E2-A7CF-495B-AA3E-61A9D85C4E4F}"/>
    <cellStyle name="Output 6 2 4 2 18 3" xfId="43429" xr:uid="{721E1203-426A-4923-B08D-1AB06AABDECE}"/>
    <cellStyle name="Output 6 2 4 2 19" xfId="43430" xr:uid="{5869D190-9816-45C2-8B86-D4E259C55C68}"/>
    <cellStyle name="Output 6 2 4 2 19 2" xfId="43431" xr:uid="{F32EF21F-56FB-4A35-AD19-34455E1F434E}"/>
    <cellStyle name="Output 6 2 4 2 19 2 2" xfId="43432" xr:uid="{8392046C-2E4C-4641-9B4A-868D49DF6FE8}"/>
    <cellStyle name="Output 6 2 4 2 19 3" xfId="43433" xr:uid="{E6A4639C-B687-466D-B25F-1A0F76BE2FA2}"/>
    <cellStyle name="Output 6 2 4 2 2" xfId="43434" xr:uid="{F2400888-BCB5-46B1-83E3-5CD730EA1C56}"/>
    <cellStyle name="Output 6 2 4 2 2 2" xfId="43435" xr:uid="{1433DB6A-836A-4365-927B-6309B86ABD4A}"/>
    <cellStyle name="Output 6 2 4 2 2 2 2" xfId="43436" xr:uid="{32D57001-F2AD-4427-8781-60A5176FC3E3}"/>
    <cellStyle name="Output 6 2 4 2 2 3" xfId="43437" xr:uid="{A3E94839-F994-40B3-A2E7-C56B09EFEE18}"/>
    <cellStyle name="Output 6 2 4 2 2 4" xfId="43438" xr:uid="{B50C8035-D68F-4CAB-9C0A-CE8970D2D3F1}"/>
    <cellStyle name="Output 6 2 4 2 20" xfId="43439" xr:uid="{17948D7E-19E7-4096-8841-8E74EC85FAE4}"/>
    <cellStyle name="Output 6 2 4 2 20 2" xfId="43440" xr:uid="{D546FF0A-C632-477A-B426-05033311D3D2}"/>
    <cellStyle name="Output 6 2 4 2 20 2 2" xfId="43441" xr:uid="{B8D64E58-9693-4F9A-990D-811465623FA5}"/>
    <cellStyle name="Output 6 2 4 2 20 3" xfId="43442" xr:uid="{A1FF5549-396D-4895-A0FD-5274A4CCE445}"/>
    <cellStyle name="Output 6 2 4 2 21" xfId="43443" xr:uid="{91CCC56C-5D23-4416-9EF5-94B443F14BC7}"/>
    <cellStyle name="Output 6 2 4 2 21 2" xfId="43444" xr:uid="{24BB4C07-BB4D-40BC-B623-FDA24A0C4A97}"/>
    <cellStyle name="Output 6 2 4 2 22" xfId="43445" xr:uid="{88C805FD-E51F-475A-8C79-13B19C3764BC}"/>
    <cellStyle name="Output 6 2 4 2 23" xfId="43446" xr:uid="{6BDBE13D-F77A-4711-B244-6699A2D826EF}"/>
    <cellStyle name="Output 6 2 4 2 3" xfId="43447" xr:uid="{BD706B29-3C42-4F1F-85B7-886F202F22C9}"/>
    <cellStyle name="Output 6 2 4 2 3 2" xfId="43448" xr:uid="{368E0FB0-6797-455D-9AFB-B7FECE00E6D5}"/>
    <cellStyle name="Output 6 2 4 2 3 2 2" xfId="43449" xr:uid="{CC4A0510-F7DE-4E3E-8C90-1AFDF5609BCA}"/>
    <cellStyle name="Output 6 2 4 2 3 3" xfId="43450" xr:uid="{77607500-F2CB-4BA3-BDBE-00930AB73F8C}"/>
    <cellStyle name="Output 6 2 4 2 4" xfId="43451" xr:uid="{63D0A3B6-857A-4702-B975-B6C5AFA2FA84}"/>
    <cellStyle name="Output 6 2 4 2 4 2" xfId="43452" xr:uid="{7A53DFE7-177F-4C58-B6AB-153321CEBED6}"/>
    <cellStyle name="Output 6 2 4 2 4 2 2" xfId="43453" xr:uid="{4859CA7F-A398-45FF-A58E-292BC6A5100F}"/>
    <cellStyle name="Output 6 2 4 2 4 3" xfId="43454" xr:uid="{529E00C3-3E25-489E-A419-3F2CBC0D6D51}"/>
    <cellStyle name="Output 6 2 4 2 5" xfId="43455" xr:uid="{A2CA8CA0-2298-43DB-80E5-680168DCF65E}"/>
    <cellStyle name="Output 6 2 4 2 5 2" xfId="43456" xr:uid="{CFB3FABC-B61D-4252-8D77-9BAF4CB5D2FC}"/>
    <cellStyle name="Output 6 2 4 2 5 2 2" xfId="43457" xr:uid="{A87A6D7D-A0C0-4BC1-A588-9E36F6ABDD37}"/>
    <cellStyle name="Output 6 2 4 2 5 3" xfId="43458" xr:uid="{247EA8A2-B25D-4D28-A477-1BC0C7327719}"/>
    <cellStyle name="Output 6 2 4 2 6" xfId="43459" xr:uid="{F9ACFB47-9E78-456B-8870-F6EFDA2D777E}"/>
    <cellStyle name="Output 6 2 4 2 6 2" xfId="43460" xr:uid="{1B319B0C-47B2-4BA8-9FE9-E030E44320A0}"/>
    <cellStyle name="Output 6 2 4 2 6 2 2" xfId="43461" xr:uid="{357C0735-9D99-404F-8E6E-64ADCC37BC61}"/>
    <cellStyle name="Output 6 2 4 2 6 3" xfId="43462" xr:uid="{3A031C93-872E-4989-9526-9DBAEA026C70}"/>
    <cellStyle name="Output 6 2 4 2 7" xfId="43463" xr:uid="{8AAE1430-518C-496F-9184-CC1110AD57B1}"/>
    <cellStyle name="Output 6 2 4 2 7 2" xfId="43464" xr:uid="{A425FC55-840D-49A2-B82E-217E58C0766E}"/>
    <cellStyle name="Output 6 2 4 2 7 2 2" xfId="43465" xr:uid="{41193655-C961-473D-A921-61A0EB6056DB}"/>
    <cellStyle name="Output 6 2 4 2 7 3" xfId="43466" xr:uid="{FC40EE38-DE25-49A2-BB61-2968B56429E7}"/>
    <cellStyle name="Output 6 2 4 2 8" xfId="43467" xr:uid="{16B4C78B-BE94-4EFB-A924-1569E3320756}"/>
    <cellStyle name="Output 6 2 4 2 8 2" xfId="43468" xr:uid="{83207809-B416-4006-8699-B7B8FD6900B4}"/>
    <cellStyle name="Output 6 2 4 2 8 2 2" xfId="43469" xr:uid="{62E25E00-DF06-4463-B75D-3056C2835D85}"/>
    <cellStyle name="Output 6 2 4 2 8 3" xfId="43470" xr:uid="{FCF93441-CF6A-47ED-B146-B8880B89AD48}"/>
    <cellStyle name="Output 6 2 4 2 9" xfId="43471" xr:uid="{FDF48B12-9C0B-4ABD-8582-210FFF23530A}"/>
    <cellStyle name="Output 6 2 4 2 9 2" xfId="43472" xr:uid="{AF1A35C2-034F-4AE8-960F-FC2089C42488}"/>
    <cellStyle name="Output 6 2 4 2 9 2 2" xfId="43473" xr:uid="{B1D40170-C514-4AA5-B010-A26AAA8C6EB4}"/>
    <cellStyle name="Output 6 2 4 2 9 3" xfId="43474" xr:uid="{23468F22-0292-45EC-901D-3EA85701C237}"/>
    <cellStyle name="Output 6 2 4 20" xfId="43475" xr:uid="{C0AE0A0C-D946-4150-AC70-6454A81BB2C4}"/>
    <cellStyle name="Output 6 2 4 20 2" xfId="43476" xr:uid="{F387E7CD-A8D0-4C82-B525-22339B9E771F}"/>
    <cellStyle name="Output 6 2 4 20 2 2" xfId="43477" xr:uid="{CEDF2C7E-34C2-40D8-9112-27AAAFF1F303}"/>
    <cellStyle name="Output 6 2 4 20 3" xfId="43478" xr:uid="{C1784A51-58F5-4821-9D82-3650E94B3CD0}"/>
    <cellStyle name="Output 6 2 4 21" xfId="43479" xr:uid="{D6E33CEF-8CAC-4FB2-9AE3-5305D35E77AB}"/>
    <cellStyle name="Output 6 2 4 21 2" xfId="43480" xr:uid="{E50C2190-B2E3-4DFF-9468-F571ABD43275}"/>
    <cellStyle name="Output 6 2 4 21 2 2" xfId="43481" xr:uid="{B8E7DA9B-924A-43B5-B441-6ED5727AECA5}"/>
    <cellStyle name="Output 6 2 4 21 3" xfId="43482" xr:uid="{4E8A7778-69BF-4A36-A5BC-823D52F49AE3}"/>
    <cellStyle name="Output 6 2 4 22" xfId="43483" xr:uid="{79747CF7-2FC0-463F-9E7F-43C9E419AA17}"/>
    <cellStyle name="Output 6 2 4 22 2" xfId="43484" xr:uid="{CAE1631D-F95D-4B9A-AA8A-A478786DB1F7}"/>
    <cellStyle name="Output 6 2 4 23" xfId="43485" xr:uid="{F518B223-483E-4DBB-81A5-E7E1FF27F1E6}"/>
    <cellStyle name="Output 6 2 4 24" xfId="43486" xr:uid="{ECECDCDD-44A7-4A5B-B30C-2D659C0614D7}"/>
    <cellStyle name="Output 6 2 4 3" xfId="43487" xr:uid="{29DC5E6C-C82C-4C40-93EC-32E94833950D}"/>
    <cellStyle name="Output 6 2 4 3 2" xfId="43488" xr:uid="{BE8EF8FD-3188-4770-A0B1-2772AC5A5BB0}"/>
    <cellStyle name="Output 6 2 4 3 2 2" xfId="43489" xr:uid="{D0D33A0C-3389-4542-BF45-BA32DAEE6397}"/>
    <cellStyle name="Output 6 2 4 3 3" xfId="43490" xr:uid="{E38B6439-67CC-4D8F-ABFE-83B40604412C}"/>
    <cellStyle name="Output 6 2 4 3 4" xfId="43491" xr:uid="{31F5EAD0-9487-4525-8834-40261B733466}"/>
    <cellStyle name="Output 6 2 4 4" xfId="43492" xr:uid="{28C0A6F1-1F43-4C44-8F37-AFC0EE4420E7}"/>
    <cellStyle name="Output 6 2 4 4 2" xfId="43493" xr:uid="{003FB3D3-A31F-49F9-B8AD-E6165F07F37C}"/>
    <cellStyle name="Output 6 2 4 4 2 2" xfId="43494" xr:uid="{BABFD3C4-1CD3-447E-BF4D-B41228C67086}"/>
    <cellStyle name="Output 6 2 4 4 3" xfId="43495" xr:uid="{8D96F7AD-E491-4D51-8B4A-A5FAD937F793}"/>
    <cellStyle name="Output 6 2 4 4 4" xfId="43496" xr:uid="{61C5C9F1-8B1C-4B7A-BA21-AF118A3CB87F}"/>
    <cellStyle name="Output 6 2 4 5" xfId="43497" xr:uid="{79E1995B-CDB6-4319-B61D-032E51A8EC94}"/>
    <cellStyle name="Output 6 2 4 5 2" xfId="43498" xr:uid="{4BB3A214-B914-4218-8415-5B992EC86F3C}"/>
    <cellStyle name="Output 6 2 4 5 2 2" xfId="43499" xr:uid="{E1086DD0-C51C-490A-9756-6A5C1A01A3C3}"/>
    <cellStyle name="Output 6 2 4 5 3" xfId="43500" xr:uid="{0B5E2DB9-0475-4059-B38F-DC9B0B70C3AF}"/>
    <cellStyle name="Output 6 2 4 6" xfId="43501" xr:uid="{F7A37640-DE4E-46D5-A6EB-A9B69B79A4DE}"/>
    <cellStyle name="Output 6 2 4 6 2" xfId="43502" xr:uid="{9A17FF27-24E9-4341-9E9B-1E1595284ED2}"/>
    <cellStyle name="Output 6 2 4 6 2 2" xfId="43503" xr:uid="{B94B7CA4-F3D2-429A-840B-C34EDD291B77}"/>
    <cellStyle name="Output 6 2 4 6 3" xfId="43504" xr:uid="{ACB65FF0-0975-466A-B325-0A1D70088583}"/>
    <cellStyle name="Output 6 2 4 7" xfId="43505" xr:uid="{F8EA187D-A05F-49E0-B11F-A4E1F445BADA}"/>
    <cellStyle name="Output 6 2 4 7 2" xfId="43506" xr:uid="{F087288F-6006-4ECB-BD84-3C4073B63E89}"/>
    <cellStyle name="Output 6 2 4 7 2 2" xfId="43507" xr:uid="{AB23EB6D-D822-4CD3-8386-778346163EE1}"/>
    <cellStyle name="Output 6 2 4 7 3" xfId="43508" xr:uid="{E9B962B7-D56A-45F3-8C57-6C6D8F9B900E}"/>
    <cellStyle name="Output 6 2 4 8" xfId="43509" xr:uid="{819D564F-7A6A-4AC9-9E94-6CB47F0F6DCC}"/>
    <cellStyle name="Output 6 2 4 8 2" xfId="43510" xr:uid="{D74E7EA3-6B93-4864-934B-8FD8093A805F}"/>
    <cellStyle name="Output 6 2 4 8 2 2" xfId="43511" xr:uid="{85BA1E4D-E0D4-4D97-8CEF-A004AC261EEF}"/>
    <cellStyle name="Output 6 2 4 8 3" xfId="43512" xr:uid="{96D32926-F6E3-4DDD-B6C0-802EDCA26EE7}"/>
    <cellStyle name="Output 6 2 4 9" xfId="43513" xr:uid="{A1BECBD4-42A1-427C-8117-CB40B9478FF7}"/>
    <cellStyle name="Output 6 2 4 9 2" xfId="43514" xr:uid="{462960E3-CA75-4D4C-A3FC-B3FE9E349E3A}"/>
    <cellStyle name="Output 6 2 4 9 2 2" xfId="43515" xr:uid="{76AFB2BB-C478-4A1B-A5F3-F5026079D61A}"/>
    <cellStyle name="Output 6 2 4 9 3" xfId="43516" xr:uid="{D84B9A13-F5DD-474B-ABCC-9CF73A0A95C6}"/>
    <cellStyle name="Output 6 2 5" xfId="43517" xr:uid="{15637A5E-31B2-433D-A0D1-D7285B371400}"/>
    <cellStyle name="Output 6 2 5 10" xfId="43518" xr:uid="{DF5938B3-E22E-4B13-AA4B-50103C981E8D}"/>
    <cellStyle name="Output 6 2 5 10 2" xfId="43519" xr:uid="{1519B811-E41C-4BB5-ADBF-01DB066B34AC}"/>
    <cellStyle name="Output 6 2 5 10 2 2" xfId="43520" xr:uid="{0AC4D212-11C3-4F06-969B-B586CEEA7108}"/>
    <cellStyle name="Output 6 2 5 10 3" xfId="43521" xr:uid="{8A0C2954-C432-46A6-A6E5-8DD3D3A015D4}"/>
    <cellStyle name="Output 6 2 5 11" xfId="43522" xr:uid="{237F4C14-1F7B-465C-B740-1F93181C409D}"/>
    <cellStyle name="Output 6 2 5 11 2" xfId="43523" xr:uid="{AADD73A4-31CE-4B37-8BC7-28B32695EB36}"/>
    <cellStyle name="Output 6 2 5 11 2 2" xfId="43524" xr:uid="{972C2C66-1E1D-47C5-990D-9DC1F42606B4}"/>
    <cellStyle name="Output 6 2 5 11 3" xfId="43525" xr:uid="{67BFF484-57A2-4A7B-8355-C8D73AC46B5F}"/>
    <cellStyle name="Output 6 2 5 12" xfId="43526" xr:uid="{D703CB0B-9EE6-4821-9520-2FBA1A4BE529}"/>
    <cellStyle name="Output 6 2 5 12 2" xfId="43527" xr:uid="{7FEBB768-9C14-4581-AB38-C40BA12C2487}"/>
    <cellStyle name="Output 6 2 5 12 2 2" xfId="43528" xr:uid="{B8496FA0-690C-4D85-B08D-520846A7D5BC}"/>
    <cellStyle name="Output 6 2 5 12 3" xfId="43529" xr:uid="{0B9B82C7-ADD1-4A72-B87B-A6EA0C25F5EB}"/>
    <cellStyle name="Output 6 2 5 13" xfId="43530" xr:uid="{A9DFEDCD-E00E-409F-9354-F5116CD27747}"/>
    <cellStyle name="Output 6 2 5 13 2" xfId="43531" xr:uid="{1C7C53F7-501D-4092-ABAB-0EFDCC99E336}"/>
    <cellStyle name="Output 6 2 5 13 2 2" xfId="43532" xr:uid="{F477E9C0-61A8-40EB-9822-C47FC99EE00F}"/>
    <cellStyle name="Output 6 2 5 13 3" xfId="43533" xr:uid="{E2EDC377-C4E2-4D1F-B1B3-B92ADB849219}"/>
    <cellStyle name="Output 6 2 5 14" xfId="43534" xr:uid="{3066DE24-A314-4DC8-8E89-45374431BB2D}"/>
    <cellStyle name="Output 6 2 5 14 2" xfId="43535" xr:uid="{ABEE76C8-150E-479E-B6C0-1D371D66A698}"/>
    <cellStyle name="Output 6 2 5 14 2 2" xfId="43536" xr:uid="{A864FCF0-1627-48CC-A50D-22F6CAC3C1F7}"/>
    <cellStyle name="Output 6 2 5 14 3" xfId="43537" xr:uid="{2D710150-B6C6-48ED-B820-550738C2138D}"/>
    <cellStyle name="Output 6 2 5 15" xfId="43538" xr:uid="{2773803C-B731-4443-BA9B-FDD17D7B6930}"/>
    <cellStyle name="Output 6 2 5 15 2" xfId="43539" xr:uid="{0C7290A5-689D-46F1-86F8-AF9FFB06B99B}"/>
    <cellStyle name="Output 6 2 5 15 2 2" xfId="43540" xr:uid="{141D2E67-DFC3-4186-8DD1-03BAFE50E033}"/>
    <cellStyle name="Output 6 2 5 15 3" xfId="43541" xr:uid="{6762F93E-F46A-4589-8863-9FD6D77556B5}"/>
    <cellStyle name="Output 6 2 5 16" xfId="43542" xr:uid="{7C81D0A7-77C5-4BAE-813B-4C7491000EB3}"/>
    <cellStyle name="Output 6 2 5 16 2" xfId="43543" xr:uid="{20150948-0CF9-45CB-AFB4-0FBFE200A43D}"/>
    <cellStyle name="Output 6 2 5 16 2 2" xfId="43544" xr:uid="{F3DF55D9-72CA-4D23-93DB-6024542E8AAC}"/>
    <cellStyle name="Output 6 2 5 16 3" xfId="43545" xr:uid="{E92F6A48-0CE8-48C7-8D73-3AE3E6AF0C62}"/>
    <cellStyle name="Output 6 2 5 17" xfId="43546" xr:uid="{BEF53630-BEBD-43F4-9CB4-1846342BECFD}"/>
    <cellStyle name="Output 6 2 5 17 2" xfId="43547" xr:uid="{180AA396-4D5C-4C2D-A178-1A172705276D}"/>
    <cellStyle name="Output 6 2 5 17 2 2" xfId="43548" xr:uid="{BEE9D880-2AC6-4AF3-A7D8-70C6099096C8}"/>
    <cellStyle name="Output 6 2 5 17 3" xfId="43549" xr:uid="{4BD9127E-3564-4182-8FAC-8E5470ADEEA0}"/>
    <cellStyle name="Output 6 2 5 18" xfId="43550" xr:uid="{D991EA88-B4D7-49F2-A05D-6F549EB2DBBA}"/>
    <cellStyle name="Output 6 2 5 18 2" xfId="43551" xr:uid="{C7FACF6C-16D0-4967-81F4-4583D90B2A58}"/>
    <cellStyle name="Output 6 2 5 18 2 2" xfId="43552" xr:uid="{D5BB45E3-FA09-4437-89A7-C194EFC86570}"/>
    <cellStyle name="Output 6 2 5 18 3" xfId="43553" xr:uid="{23110A23-A4FA-475E-9707-9C129529B2F2}"/>
    <cellStyle name="Output 6 2 5 19" xfId="43554" xr:uid="{7556F30B-5EE4-48F9-9BCC-75B5B6477197}"/>
    <cellStyle name="Output 6 2 5 19 2" xfId="43555" xr:uid="{FCF7D099-CEFA-469B-8D30-FF40C6044A3C}"/>
    <cellStyle name="Output 6 2 5 19 2 2" xfId="43556" xr:uid="{8FC47865-1BDD-4628-AB97-BF22A9C1859D}"/>
    <cellStyle name="Output 6 2 5 19 3" xfId="43557" xr:uid="{94A3EF6E-0394-4AEB-857D-DCA5D45686CA}"/>
    <cellStyle name="Output 6 2 5 2" xfId="43558" xr:uid="{4B068F1F-FB52-4B53-8915-2FD6DFA9D103}"/>
    <cellStyle name="Output 6 2 5 2 2" xfId="43559" xr:uid="{4D1795F5-2FE8-4A87-B195-DE041A9DF721}"/>
    <cellStyle name="Output 6 2 5 2 2 2" xfId="43560" xr:uid="{BE80EE91-0316-4498-9C3B-20B07EA3D5E2}"/>
    <cellStyle name="Output 6 2 5 2 3" xfId="43561" xr:uid="{4A3AF6C9-A5FE-474E-94DF-4E55076E4EAE}"/>
    <cellStyle name="Output 6 2 5 2 4" xfId="43562" xr:uid="{693FA930-4918-498F-B33F-7C69E49F2431}"/>
    <cellStyle name="Output 6 2 5 20" xfId="43563" xr:uid="{EBC20E18-D0DA-44A2-8DCA-13B20FF5FF99}"/>
    <cellStyle name="Output 6 2 5 20 2" xfId="43564" xr:uid="{4F35D633-E752-4A20-B6A5-11BB7F6DE9B6}"/>
    <cellStyle name="Output 6 2 5 20 2 2" xfId="43565" xr:uid="{E55817EC-FDD4-42D1-A5AF-3E9A148F9F2E}"/>
    <cellStyle name="Output 6 2 5 20 3" xfId="43566" xr:uid="{5BEEAF17-2808-4530-90E8-9253275FBF0E}"/>
    <cellStyle name="Output 6 2 5 21" xfId="43567" xr:uid="{A40A600E-1C92-49E2-8EF0-02C9A9A98CBA}"/>
    <cellStyle name="Output 6 2 5 21 2" xfId="43568" xr:uid="{64F3671F-5BA7-4C0D-B59A-611A1712D471}"/>
    <cellStyle name="Output 6 2 5 22" xfId="43569" xr:uid="{F5C8218C-D71B-4254-A949-11BB14762F7D}"/>
    <cellStyle name="Output 6 2 5 23" xfId="43570" xr:uid="{1AD9C0CD-B26B-4709-9C9C-586E9DDEAD34}"/>
    <cellStyle name="Output 6 2 5 3" xfId="43571" xr:uid="{BDF32C89-C69B-4AA4-BC96-E75172ED40DF}"/>
    <cellStyle name="Output 6 2 5 3 2" xfId="43572" xr:uid="{EF696696-F637-41A4-A307-9AFFEC360EFF}"/>
    <cellStyle name="Output 6 2 5 3 2 2" xfId="43573" xr:uid="{554BB6F2-8865-4604-814C-A6B4DD9176FF}"/>
    <cellStyle name="Output 6 2 5 3 3" xfId="43574" xr:uid="{954A1DA2-4977-49D5-9BB6-595A92343BEF}"/>
    <cellStyle name="Output 6 2 5 4" xfId="43575" xr:uid="{417A6280-EB3D-4777-ADED-9BACD601289F}"/>
    <cellStyle name="Output 6 2 5 4 2" xfId="43576" xr:uid="{97E3AE7A-FE81-43D7-A458-A14FFF19330C}"/>
    <cellStyle name="Output 6 2 5 4 2 2" xfId="43577" xr:uid="{ADEDAEAF-AF63-4649-BC25-D5BB66CD8D67}"/>
    <cellStyle name="Output 6 2 5 4 3" xfId="43578" xr:uid="{D5BE139E-244E-46D7-B3A4-E3183EBED88F}"/>
    <cellStyle name="Output 6 2 5 5" xfId="43579" xr:uid="{0FA14E05-EC18-43A1-99BC-2B1668A9BAA9}"/>
    <cellStyle name="Output 6 2 5 5 2" xfId="43580" xr:uid="{B2F7FD67-62BF-4112-93DB-CF23B64C3553}"/>
    <cellStyle name="Output 6 2 5 5 2 2" xfId="43581" xr:uid="{6AB40C33-83AF-47F6-83FE-373C3ECB444F}"/>
    <cellStyle name="Output 6 2 5 5 3" xfId="43582" xr:uid="{30F2D31B-E28A-434A-B948-F3BAE8B6DA38}"/>
    <cellStyle name="Output 6 2 5 6" xfId="43583" xr:uid="{CEC69AAB-A582-4766-BA8A-EC14D53C0320}"/>
    <cellStyle name="Output 6 2 5 6 2" xfId="43584" xr:uid="{1831C311-09D5-4144-B15B-1F187459B9E0}"/>
    <cellStyle name="Output 6 2 5 6 2 2" xfId="43585" xr:uid="{ADB3BF3F-3077-440D-A55E-D1485611A8B5}"/>
    <cellStyle name="Output 6 2 5 6 3" xfId="43586" xr:uid="{77F0D2C5-8165-4824-A6A5-61C7090D7545}"/>
    <cellStyle name="Output 6 2 5 7" xfId="43587" xr:uid="{5C8B435C-ECD3-49BF-80AB-026454228F75}"/>
    <cellStyle name="Output 6 2 5 7 2" xfId="43588" xr:uid="{51ECDB65-1FFC-447F-BAB8-2EF84F9071E1}"/>
    <cellStyle name="Output 6 2 5 7 2 2" xfId="43589" xr:uid="{E2D3BA3B-563D-4B0C-94D5-5F0457DC6046}"/>
    <cellStyle name="Output 6 2 5 7 3" xfId="43590" xr:uid="{48B45AA2-267D-4896-871E-A3D26600FB63}"/>
    <cellStyle name="Output 6 2 5 8" xfId="43591" xr:uid="{F650CBAA-2B8A-48F2-B07E-93E0B7BA0C88}"/>
    <cellStyle name="Output 6 2 5 8 2" xfId="43592" xr:uid="{6A5D0281-F47F-4B6E-8D84-F81AD2DBF4CB}"/>
    <cellStyle name="Output 6 2 5 8 2 2" xfId="43593" xr:uid="{2D9684F6-DF23-4E86-8FB0-7876C9D671A9}"/>
    <cellStyle name="Output 6 2 5 8 3" xfId="43594" xr:uid="{CBA2EB20-8A28-4634-8274-5B40BB1647FF}"/>
    <cellStyle name="Output 6 2 5 9" xfId="43595" xr:uid="{EA2B7AC9-9E01-444C-A1A3-D55CD60A68D5}"/>
    <cellStyle name="Output 6 2 5 9 2" xfId="43596" xr:uid="{4EF9B3CC-61C6-4E5E-B4A1-D7E8A1A05863}"/>
    <cellStyle name="Output 6 2 5 9 2 2" xfId="43597" xr:uid="{760A8804-016B-4E6A-8552-E9C6A6A8A5A6}"/>
    <cellStyle name="Output 6 2 5 9 3" xfId="43598" xr:uid="{59D63401-E0F4-4306-A0C6-D8525312206B}"/>
    <cellStyle name="Output 6 2 6" xfId="43599" xr:uid="{83AFC542-5E41-4C8B-B261-6EB849C0E0BE}"/>
    <cellStyle name="Output 6 2 6 2" xfId="43600" xr:uid="{8DE8AAA2-5646-4DBD-AF58-E9411222A4AF}"/>
    <cellStyle name="Output 6 2 6 2 2" xfId="43601" xr:uid="{6030516F-2F99-4806-BE28-5E9638A037E3}"/>
    <cellStyle name="Output 6 2 6 3" xfId="43602" xr:uid="{C042E646-188A-4A84-9511-44037E000F48}"/>
    <cellStyle name="Output 6 2 6 4" xfId="43603" xr:uid="{95A3BBB5-443C-4EF1-834F-9EDCADB7386E}"/>
    <cellStyle name="Output 6 2 7" xfId="43604" xr:uid="{BBA10735-7308-4F72-BC95-C24EF91ED277}"/>
    <cellStyle name="Output 6 2 7 2" xfId="43605" xr:uid="{A3F514E1-F251-4B10-97A0-D2A5E908A86C}"/>
    <cellStyle name="Output 6 2 7 2 2" xfId="43606" xr:uid="{D5838DC5-0550-4D5F-B219-6575B6F1A624}"/>
    <cellStyle name="Output 6 2 7 3" xfId="43607" xr:uid="{58252727-1B4A-4FAA-B7F3-CF2E17C76250}"/>
    <cellStyle name="Output 6 2 8" xfId="43608" xr:uid="{D5E4B9BB-7F66-43D8-A71C-F55DE51D962B}"/>
    <cellStyle name="Output 6 2 8 2" xfId="43609" xr:uid="{9F1B6247-E95F-425A-9AEC-4CDAEFC0EE2A}"/>
    <cellStyle name="Output 6 2 8 2 2" xfId="43610" xr:uid="{2CD8686E-E73A-49EE-B537-B10FBA0C4654}"/>
    <cellStyle name="Output 6 2 8 3" xfId="43611" xr:uid="{7F9B0BA0-2A92-496D-B5AD-F6D514780AA7}"/>
    <cellStyle name="Output 6 2 9" xfId="43612" xr:uid="{FF57701F-A6BB-407C-AF94-609FB7207D3B}"/>
    <cellStyle name="Output 6 2 9 2" xfId="43613" xr:uid="{5A19DE1B-CA93-428A-A7F5-1BAF1A5B6848}"/>
    <cellStyle name="Output 6 2 9 2 2" xfId="43614" xr:uid="{C7EA7FDB-FA2C-4D30-A60C-B61CDEADD11C}"/>
    <cellStyle name="Output 6 2 9 3" xfId="43615" xr:uid="{44A4D949-F4C9-466E-B207-D0B42DF9C08B}"/>
    <cellStyle name="Output 6 20" xfId="43616" xr:uid="{C8CB86BD-8734-4870-8122-0AEB91B7AC41}"/>
    <cellStyle name="Output 6 20 2" xfId="43617" xr:uid="{27A2F8A3-10A4-4176-B13D-6F4933813023}"/>
    <cellStyle name="Output 6 20 2 2" xfId="43618" xr:uid="{D831A401-91D9-470C-9C26-E214ED07EA27}"/>
    <cellStyle name="Output 6 20 3" xfId="43619" xr:uid="{280937CC-1C0E-4072-806F-936AC3A8B800}"/>
    <cellStyle name="Output 6 21" xfId="43620" xr:uid="{0B10B8F1-B1D0-4C23-9770-21E6644D3C00}"/>
    <cellStyle name="Output 6 21 2" xfId="43621" xr:uid="{F2D996C4-780A-4553-B24B-DE5491F624DE}"/>
    <cellStyle name="Output 6 21 2 2" xfId="43622" xr:uid="{4D3730EF-489B-41A6-BDFA-0BEEA4BAAF59}"/>
    <cellStyle name="Output 6 21 3" xfId="43623" xr:uid="{223CD1EC-EA06-4D86-B644-3D808C04BC9E}"/>
    <cellStyle name="Output 6 22" xfId="43624" xr:uid="{9380F57F-DA1A-4AD0-83FD-D1901A4711C5}"/>
    <cellStyle name="Output 6 22 2" xfId="43625" xr:uid="{AB23D33B-35E9-41C7-92DB-BE9033F405CD}"/>
    <cellStyle name="Output 6 23" xfId="43626" xr:uid="{3044B89B-9351-4DBE-BF3B-36DB2B59762C}"/>
    <cellStyle name="Output 6 24" xfId="43627" xr:uid="{F48AB924-5701-4BD3-BEE5-E9F70F5E313D}"/>
    <cellStyle name="Output 6 25" xfId="43628" xr:uid="{48E32A71-0550-4E85-BEFC-536CBD3D2D7E}"/>
    <cellStyle name="Output 6 26" xfId="43629" xr:uid="{CE1C4AA9-5B94-4FFB-BF40-ED988CD9B5C1}"/>
    <cellStyle name="Output 6 27" xfId="43630" xr:uid="{CB53CF6B-3202-443D-8327-88344D9E3379}"/>
    <cellStyle name="Output 6 3" xfId="43631" xr:uid="{CF58A510-76D1-4FD9-B133-AB1475494179}"/>
    <cellStyle name="Output 6 3 10" xfId="43632" xr:uid="{8D2A2102-2F25-4865-BAA0-E76EA229F210}"/>
    <cellStyle name="Output 6 3 10 2" xfId="43633" xr:uid="{97DC2433-15C3-4D59-A05C-73654FA2D6AF}"/>
    <cellStyle name="Output 6 3 10 2 2" xfId="43634" xr:uid="{369AB09A-F4F6-4304-9208-FC2E18ED9320}"/>
    <cellStyle name="Output 6 3 10 3" xfId="43635" xr:uid="{0258CBF7-9687-4D0D-9D46-BC3823839C84}"/>
    <cellStyle name="Output 6 3 11" xfId="43636" xr:uid="{4C9D9CA0-F754-4827-A530-28AFFB8BC6DD}"/>
    <cellStyle name="Output 6 3 11 2" xfId="43637" xr:uid="{B1D0AE28-B19D-448E-BA3B-5E61A4B035B4}"/>
    <cellStyle name="Output 6 3 11 2 2" xfId="43638" xr:uid="{67A69E0C-83E0-41BA-AFB3-FF2833B12867}"/>
    <cellStyle name="Output 6 3 11 3" xfId="43639" xr:uid="{D7313592-B707-4882-9B19-861491E93CAF}"/>
    <cellStyle name="Output 6 3 12" xfId="43640" xr:uid="{E75844A0-19E4-44C3-8CEB-15908E0AAE5E}"/>
    <cellStyle name="Output 6 3 12 2" xfId="43641" xr:uid="{AEA5A5E0-374F-4939-9566-479A87FBA0E6}"/>
    <cellStyle name="Output 6 3 12 2 2" xfId="43642" xr:uid="{5DD76E0B-24F2-42A3-9F3B-5F11FA2B1077}"/>
    <cellStyle name="Output 6 3 12 3" xfId="43643" xr:uid="{1228269A-434C-4234-9493-FE7F3CDAE4A9}"/>
    <cellStyle name="Output 6 3 13" xfId="43644" xr:uid="{DE5D24C7-23B0-4469-BD81-1FFEAE59F0CF}"/>
    <cellStyle name="Output 6 3 13 2" xfId="43645" xr:uid="{C88B8F29-A880-4ED8-B513-5DD7CFC09A4F}"/>
    <cellStyle name="Output 6 3 13 2 2" xfId="43646" xr:uid="{44487A74-75BA-408F-B6E8-9924D5B90F0F}"/>
    <cellStyle name="Output 6 3 13 3" xfId="43647" xr:uid="{5BDDF412-8ED5-4575-800F-A7E219378F83}"/>
    <cellStyle name="Output 6 3 14" xfId="43648" xr:uid="{11C02E1F-DD86-416F-9B32-D7B90EF38AFE}"/>
    <cellStyle name="Output 6 3 14 2" xfId="43649" xr:uid="{800391B5-2825-4044-B379-4DF27C5B45E3}"/>
    <cellStyle name="Output 6 3 14 2 2" xfId="43650" xr:uid="{B43A34FA-8C9A-4AB1-A6F7-8205A7128AFE}"/>
    <cellStyle name="Output 6 3 14 3" xfId="43651" xr:uid="{0406FC49-C4E7-4D44-8325-CB0C27B1E5F3}"/>
    <cellStyle name="Output 6 3 15" xfId="43652" xr:uid="{E6F92574-B3A6-424A-BEF6-0BD08557BF1E}"/>
    <cellStyle name="Output 6 3 15 2" xfId="43653" xr:uid="{D44449D1-7224-466F-888B-CE49AD7880AC}"/>
    <cellStyle name="Output 6 3 15 2 2" xfId="43654" xr:uid="{FF4A10D8-E216-46AC-8743-964670FD3EBA}"/>
    <cellStyle name="Output 6 3 15 3" xfId="43655" xr:uid="{43ED3C62-CDF3-42AA-ACEA-858A8C6A272E}"/>
    <cellStyle name="Output 6 3 16" xfId="43656" xr:uid="{8672AF73-13B0-4545-BCA4-8D3FD5145C51}"/>
    <cellStyle name="Output 6 3 16 2" xfId="43657" xr:uid="{E051D157-A480-4CD7-BFBD-D4261B5F90C2}"/>
    <cellStyle name="Output 6 3 16 2 2" xfId="43658" xr:uid="{42635AC6-66DB-4F5E-8AAC-435DF781E052}"/>
    <cellStyle name="Output 6 3 16 3" xfId="43659" xr:uid="{B1663868-8915-4CB8-B527-B0A7430867C9}"/>
    <cellStyle name="Output 6 3 17" xfId="43660" xr:uid="{1E659051-9D89-4A19-A1AB-BBB3DBC67355}"/>
    <cellStyle name="Output 6 3 17 2" xfId="43661" xr:uid="{EAEFDA03-710D-4EAF-860F-5C0D571E638B}"/>
    <cellStyle name="Output 6 3 17 2 2" xfId="43662" xr:uid="{D59236FE-BBE9-4AC7-847C-B077BAD50375}"/>
    <cellStyle name="Output 6 3 17 3" xfId="43663" xr:uid="{20024139-C78D-4836-BA1B-6AB4535D1EBE}"/>
    <cellStyle name="Output 6 3 18" xfId="43664" xr:uid="{23D1979D-92CD-4791-8E7F-23ABBA0293C1}"/>
    <cellStyle name="Output 6 3 18 2" xfId="43665" xr:uid="{0A9378AE-A7BA-49AF-A523-0025C4D264BE}"/>
    <cellStyle name="Output 6 3 19" xfId="43666" xr:uid="{BAE3FA24-E9CE-4248-9296-FD221CF8F317}"/>
    <cellStyle name="Output 6 3 2" xfId="43667" xr:uid="{2741668B-FC0F-4A55-8DB6-6C2A4589F64E}"/>
    <cellStyle name="Output 6 3 2 10" xfId="43668" xr:uid="{D3B90F54-3796-4D1A-A5F4-787211444B85}"/>
    <cellStyle name="Output 6 3 2 10 2" xfId="43669" xr:uid="{A611E649-6795-4132-9A23-EAF71284DEE8}"/>
    <cellStyle name="Output 6 3 2 10 2 2" xfId="43670" xr:uid="{7ED00831-3BF1-48EA-AE39-052B9EC76FE3}"/>
    <cellStyle name="Output 6 3 2 10 3" xfId="43671" xr:uid="{2E9C3A6D-437C-4E90-8DA1-45B0C2ECF003}"/>
    <cellStyle name="Output 6 3 2 11" xfId="43672" xr:uid="{E8CF023D-332C-4E84-BC1F-EE495DF84010}"/>
    <cellStyle name="Output 6 3 2 11 2" xfId="43673" xr:uid="{582B34D8-BDB0-4FCE-8E9A-8208DF621FD1}"/>
    <cellStyle name="Output 6 3 2 11 2 2" xfId="43674" xr:uid="{5D2F4F77-FAD9-400D-9BE4-CD7AB8F1453E}"/>
    <cellStyle name="Output 6 3 2 11 3" xfId="43675" xr:uid="{C3EC5AB5-7BDB-4525-917C-F0DDF283F7A5}"/>
    <cellStyle name="Output 6 3 2 12" xfId="43676" xr:uid="{FA64A8DB-86BE-436B-BB28-4E17FBB119B1}"/>
    <cellStyle name="Output 6 3 2 12 2" xfId="43677" xr:uid="{D9360CAE-A367-4F99-B869-E1703BDC47D9}"/>
    <cellStyle name="Output 6 3 2 12 2 2" xfId="43678" xr:uid="{9E87F1B1-3E10-488A-8F12-E5C7C067EEA2}"/>
    <cellStyle name="Output 6 3 2 12 3" xfId="43679" xr:uid="{FD1FDC0F-A6B9-4190-AC58-71C11CE038D4}"/>
    <cellStyle name="Output 6 3 2 13" xfId="43680" xr:uid="{AC833DDA-3BFF-4A1C-9592-BC988205589C}"/>
    <cellStyle name="Output 6 3 2 13 2" xfId="43681" xr:uid="{6A42F96B-A2DB-4805-AA84-8B0C2E190596}"/>
    <cellStyle name="Output 6 3 2 13 2 2" xfId="43682" xr:uid="{6D187AF6-C02D-4679-BFCC-6CED16CD82F3}"/>
    <cellStyle name="Output 6 3 2 13 3" xfId="43683" xr:uid="{7664FC40-44AB-4157-9AB6-62C68CC291C0}"/>
    <cellStyle name="Output 6 3 2 14" xfId="43684" xr:uid="{9256BFB0-70BB-4773-960C-19BFD5FC6662}"/>
    <cellStyle name="Output 6 3 2 14 2" xfId="43685" xr:uid="{77207AF6-4AA0-4874-B938-75B2732EABAB}"/>
    <cellStyle name="Output 6 3 2 14 2 2" xfId="43686" xr:uid="{0AC4BAE2-2B56-4D10-99F4-9D55BB75980F}"/>
    <cellStyle name="Output 6 3 2 14 3" xfId="43687" xr:uid="{EF7FB9FE-83B9-42CA-8351-24680FB36B71}"/>
    <cellStyle name="Output 6 3 2 15" xfId="43688" xr:uid="{1DA1918B-9766-4FCF-8025-25BF1B8CC44E}"/>
    <cellStyle name="Output 6 3 2 15 2" xfId="43689" xr:uid="{FFF67624-6987-420F-9F39-7094243847F8}"/>
    <cellStyle name="Output 6 3 2 15 2 2" xfId="43690" xr:uid="{541A7B90-0F2E-4249-B713-F09C37AF7515}"/>
    <cellStyle name="Output 6 3 2 15 3" xfId="43691" xr:uid="{7C9F1F36-DC83-47DC-A584-BC14A9C6B4E3}"/>
    <cellStyle name="Output 6 3 2 16" xfId="43692" xr:uid="{E442C52D-38F5-4B81-B5A6-657C4D694587}"/>
    <cellStyle name="Output 6 3 2 16 2" xfId="43693" xr:uid="{B597BDDF-FF74-4F6F-8566-62C2A46A9231}"/>
    <cellStyle name="Output 6 3 2 16 2 2" xfId="43694" xr:uid="{5F0A0A88-97CC-47F8-AE15-50B4A0A9C161}"/>
    <cellStyle name="Output 6 3 2 16 3" xfId="43695" xr:uid="{2227C42A-A1BC-48BE-8B13-B01E580DBBE0}"/>
    <cellStyle name="Output 6 3 2 17" xfId="43696" xr:uid="{8D17EEF7-F94F-4206-B3F5-8EAFAA65C89F}"/>
    <cellStyle name="Output 6 3 2 17 2" xfId="43697" xr:uid="{A1BA414C-C92C-4386-857E-95B5D729F416}"/>
    <cellStyle name="Output 6 3 2 17 2 2" xfId="43698" xr:uid="{62F86BDC-064F-467F-A575-0B3E206A5774}"/>
    <cellStyle name="Output 6 3 2 17 3" xfId="43699" xr:uid="{73159885-B2A9-4153-B7E1-305242A856BF}"/>
    <cellStyle name="Output 6 3 2 18" xfId="43700" xr:uid="{845FBE7C-446C-4E9D-92F7-C40771BDBAE2}"/>
    <cellStyle name="Output 6 3 2 18 2" xfId="43701" xr:uid="{9467B8EC-9ED8-406C-BAAB-D7428911A244}"/>
    <cellStyle name="Output 6 3 2 18 2 2" xfId="43702" xr:uid="{4F5934B5-53E3-4BD9-B96B-8E99DBCEE802}"/>
    <cellStyle name="Output 6 3 2 18 3" xfId="43703" xr:uid="{A27A4117-62F7-4317-9262-718F65AFDAD2}"/>
    <cellStyle name="Output 6 3 2 19" xfId="43704" xr:uid="{2DE5E811-8168-4C00-A5B3-7E6CF735141F}"/>
    <cellStyle name="Output 6 3 2 19 2" xfId="43705" xr:uid="{AA81D9F7-2A69-409A-A7FD-69F8411665DC}"/>
    <cellStyle name="Output 6 3 2 19 2 2" xfId="43706" xr:uid="{991E4ED3-C9CF-4CE2-ADE6-E452740EFADE}"/>
    <cellStyle name="Output 6 3 2 19 3" xfId="43707" xr:uid="{1D6F73F3-1290-4DD9-8962-265E41139B22}"/>
    <cellStyle name="Output 6 3 2 2" xfId="43708" xr:uid="{2A856243-0E63-4815-B83C-6364A5C8E211}"/>
    <cellStyle name="Output 6 3 2 2 2" xfId="43709" xr:uid="{5FBE1BEC-D06D-4C6E-9F3B-2701A60C14AC}"/>
    <cellStyle name="Output 6 3 2 2 2 2" xfId="43710" xr:uid="{B2D7D372-79A5-426D-B8B1-B5850E54A4F0}"/>
    <cellStyle name="Output 6 3 2 2 2 2 2" xfId="43711" xr:uid="{A79D230E-F5B3-42BA-AF43-9995D54E7073}"/>
    <cellStyle name="Output 6 3 2 2 2 3" xfId="43712" xr:uid="{A831B58F-6C95-48A1-8641-17F719C1EAF2}"/>
    <cellStyle name="Output 6 3 2 2 2 4" xfId="43713" xr:uid="{F4F3880B-C96A-4BC7-94FF-EB99B511145A}"/>
    <cellStyle name="Output 6 3 2 2 3" xfId="43714" xr:uid="{DF9E1D39-8F01-4465-A3ED-D9D7F9FFB9E9}"/>
    <cellStyle name="Output 6 3 2 2 3 2" xfId="43715" xr:uid="{10F1635B-013E-40CD-8278-A894B22CD8A3}"/>
    <cellStyle name="Output 6 3 2 2 4" xfId="43716" xr:uid="{5B5FA44E-9675-4742-B4FF-4B3B3D6E37D5}"/>
    <cellStyle name="Output 6 3 2 2 5" xfId="43717" xr:uid="{5A875A4C-6D79-42E0-9BD1-C1A8F65B59B3}"/>
    <cellStyle name="Output 6 3 2 20" xfId="43718" xr:uid="{62CBDE69-C3FB-4807-8AC0-8E82EDF6A084}"/>
    <cellStyle name="Output 6 3 2 20 2" xfId="43719" xr:uid="{2D054AE0-75EE-4A79-B9D1-40D3C0AE5BA5}"/>
    <cellStyle name="Output 6 3 2 20 2 2" xfId="43720" xr:uid="{C2157511-525D-445B-B201-56EB4005A923}"/>
    <cellStyle name="Output 6 3 2 20 3" xfId="43721" xr:uid="{B8341433-8F0C-4579-8753-EDB45AC650D7}"/>
    <cellStyle name="Output 6 3 2 21" xfId="43722" xr:uid="{26FEB3CB-A873-410F-A14B-22F76E14BF42}"/>
    <cellStyle name="Output 6 3 2 21 2" xfId="43723" xr:uid="{920428A9-6B4C-49D9-A8BD-13364DB01A2E}"/>
    <cellStyle name="Output 6 3 2 22" xfId="43724" xr:uid="{403FE2EA-1C68-4DD3-90DE-0F418FD37B49}"/>
    <cellStyle name="Output 6 3 2 23" xfId="43725" xr:uid="{D25EC240-2708-4492-8EC6-44209EC9A9A9}"/>
    <cellStyle name="Output 6 3 2 3" xfId="43726" xr:uid="{E3E51208-723E-4296-9FE6-CAD65EF39FD2}"/>
    <cellStyle name="Output 6 3 2 3 2" xfId="43727" xr:uid="{CC1D1784-06FB-4807-A982-488813885148}"/>
    <cellStyle name="Output 6 3 2 3 2 2" xfId="43728" xr:uid="{DA975EC8-ABF3-4A07-BABB-22F969920B7F}"/>
    <cellStyle name="Output 6 3 2 3 2 3" xfId="43729" xr:uid="{FA8B39EB-D892-4EA3-9597-AA6D6A04B940}"/>
    <cellStyle name="Output 6 3 2 3 3" xfId="43730" xr:uid="{29277AD2-C408-408A-B595-FA98CE803D59}"/>
    <cellStyle name="Output 6 3 2 3 3 2" xfId="43731" xr:uid="{4EBA2B00-77A3-46D8-AD24-7F7A0B0E91CF}"/>
    <cellStyle name="Output 6 3 2 3 4" xfId="43732" xr:uid="{F6FD678C-A95F-4A63-9473-21F545035D89}"/>
    <cellStyle name="Output 6 3 2 4" xfId="43733" xr:uid="{FBC693BE-5265-4EEE-A528-90ACB0CE98DE}"/>
    <cellStyle name="Output 6 3 2 4 2" xfId="43734" xr:uid="{0A4ED15E-3992-4392-AEC0-69D85087AB3C}"/>
    <cellStyle name="Output 6 3 2 4 2 2" xfId="43735" xr:uid="{67C1C002-8C1C-4D2E-83AC-09775CB668DA}"/>
    <cellStyle name="Output 6 3 2 4 3" xfId="43736" xr:uid="{ACE179A6-BB8C-4746-B231-125F1DFF7F84}"/>
    <cellStyle name="Output 6 3 2 4 4" xfId="43737" xr:uid="{CE3EC80A-AD1D-4C06-8508-D626EAA87C81}"/>
    <cellStyle name="Output 6 3 2 5" xfId="43738" xr:uid="{58FA0EB4-8A2C-4057-94D7-82246A0A789A}"/>
    <cellStyle name="Output 6 3 2 5 2" xfId="43739" xr:uid="{2EFE1706-22C0-4A04-B583-F86E59587CB6}"/>
    <cellStyle name="Output 6 3 2 5 2 2" xfId="43740" xr:uid="{A9B39718-3FE7-42ED-937A-ADB406A403D8}"/>
    <cellStyle name="Output 6 3 2 5 3" xfId="43741" xr:uid="{F4020044-1DD3-4334-B523-8698A8F8A0DD}"/>
    <cellStyle name="Output 6 3 2 5 4" xfId="43742" xr:uid="{34F482E4-3753-4F4D-BCED-227841CB98B7}"/>
    <cellStyle name="Output 6 3 2 6" xfId="43743" xr:uid="{A9CC5FD3-1338-466F-BD91-FB182F9AA124}"/>
    <cellStyle name="Output 6 3 2 6 2" xfId="43744" xr:uid="{BB444DFA-D200-4BE6-8123-4188CD99DD66}"/>
    <cellStyle name="Output 6 3 2 6 2 2" xfId="43745" xr:uid="{62F7CF3A-C6E0-4478-B9AC-5B55E26DF3F5}"/>
    <cellStyle name="Output 6 3 2 6 3" xfId="43746" xr:uid="{4C26E932-DB7A-462C-BB71-BF7558A44865}"/>
    <cellStyle name="Output 6 3 2 7" xfId="43747" xr:uid="{65790011-AE33-40C2-A624-9C3DAD15E683}"/>
    <cellStyle name="Output 6 3 2 7 2" xfId="43748" xr:uid="{FBC81E84-4351-4F76-A492-8243B17679A9}"/>
    <cellStyle name="Output 6 3 2 7 2 2" xfId="43749" xr:uid="{D9E0FDC6-BFB3-455F-8B79-A794B23B5D13}"/>
    <cellStyle name="Output 6 3 2 7 3" xfId="43750" xr:uid="{9D05B568-983B-4188-8235-896991384286}"/>
    <cellStyle name="Output 6 3 2 8" xfId="43751" xr:uid="{330CF443-3E0E-4E29-96A8-9E91F3E3218C}"/>
    <cellStyle name="Output 6 3 2 8 2" xfId="43752" xr:uid="{873FCF57-7A1E-4B83-BFBF-AE4BBE22B383}"/>
    <cellStyle name="Output 6 3 2 8 2 2" xfId="43753" xr:uid="{8E1DF7C9-C9DF-4396-906F-297E9FF78808}"/>
    <cellStyle name="Output 6 3 2 8 3" xfId="43754" xr:uid="{5C1A2AE1-086B-4A19-9B15-DE63A2B7F09B}"/>
    <cellStyle name="Output 6 3 2 9" xfId="43755" xr:uid="{BE200FB3-FB84-43EC-A436-870BD74E1172}"/>
    <cellStyle name="Output 6 3 2 9 2" xfId="43756" xr:uid="{C19EA49B-C96C-49B2-9816-3CDDD9003ABC}"/>
    <cellStyle name="Output 6 3 2 9 2 2" xfId="43757" xr:uid="{51368B71-4654-4B94-A877-FE6AE5539980}"/>
    <cellStyle name="Output 6 3 2 9 3" xfId="43758" xr:uid="{ADA7EDB2-3B94-44FD-A33B-1E24F8DD3A6E}"/>
    <cellStyle name="Output 6 3 20" xfId="43759" xr:uid="{5A8827CF-CADB-4733-994F-DA5A8F7C98C0}"/>
    <cellStyle name="Output 6 3 3" xfId="43760" xr:uid="{195AD3FD-1D9B-4332-8A64-BEFA8ECF2F6D}"/>
    <cellStyle name="Output 6 3 3 2" xfId="43761" xr:uid="{1ED116DC-2F47-4C4C-A78F-6B7102DAADBA}"/>
    <cellStyle name="Output 6 3 3 2 2" xfId="43762" xr:uid="{8D4BD962-BE53-458D-9CB7-6B6378669C50}"/>
    <cellStyle name="Output 6 3 3 2 2 2" xfId="43763" xr:uid="{B8DECA6D-BD66-4E0B-AACB-3E28CE273CAB}"/>
    <cellStyle name="Output 6 3 3 2 3" xfId="43764" xr:uid="{F6DA45A7-4119-45E0-914B-785E25509C63}"/>
    <cellStyle name="Output 6 3 3 2 4" xfId="43765" xr:uid="{1B4C2810-F883-45BC-98FF-180689BC3E23}"/>
    <cellStyle name="Output 6 3 3 3" xfId="43766" xr:uid="{4C6EBD61-CCB6-41E7-84B5-C3815F541A11}"/>
    <cellStyle name="Output 6 3 3 3 2" xfId="43767" xr:uid="{47630234-BE5B-48B1-87DF-BCB9AF66B392}"/>
    <cellStyle name="Output 6 3 3 4" xfId="43768" xr:uid="{2DF9D002-05DB-4296-B9BD-BC67825B3178}"/>
    <cellStyle name="Output 6 3 3 5" xfId="43769" xr:uid="{07B68EBE-46E2-48D0-B234-D448B36625B4}"/>
    <cellStyle name="Output 6 3 4" xfId="43770" xr:uid="{BC546DEB-4405-4F63-90BF-E9713AB6F48E}"/>
    <cellStyle name="Output 6 3 4 2" xfId="43771" xr:uid="{628CA910-8870-46BA-B8E3-BC636B6FE97F}"/>
    <cellStyle name="Output 6 3 4 2 2" xfId="43772" xr:uid="{8C44DFE2-6A1A-4CC0-9680-142E7492B5A4}"/>
    <cellStyle name="Output 6 3 4 2 3" xfId="43773" xr:uid="{9F52E257-85D8-4F75-8B36-AD8C3AD3598B}"/>
    <cellStyle name="Output 6 3 4 3" xfId="43774" xr:uid="{9BE19158-44A2-4F71-BC71-621160DC4620}"/>
    <cellStyle name="Output 6 3 4 3 2" xfId="43775" xr:uid="{2FA0C1F2-49C9-4C5A-9711-87CE24137B0E}"/>
    <cellStyle name="Output 6 3 4 4" xfId="43776" xr:uid="{A304C837-C9B4-419A-BA6F-4163FFD1D3B5}"/>
    <cellStyle name="Output 6 3 5" xfId="43777" xr:uid="{3A745EA5-9CA2-4717-882C-35B9DE90BF38}"/>
    <cellStyle name="Output 6 3 5 2" xfId="43778" xr:uid="{73FE42E6-CC49-4F57-8395-059DFD2D7699}"/>
    <cellStyle name="Output 6 3 5 2 2" xfId="43779" xr:uid="{5B1394F3-970F-456C-93B1-DC7A6FB07F9C}"/>
    <cellStyle name="Output 6 3 5 2 3" xfId="43780" xr:uid="{DF6CCD03-9B2B-4945-B68D-F106EB7D8366}"/>
    <cellStyle name="Output 6 3 5 3" xfId="43781" xr:uid="{77E75C8D-B10D-429A-B246-411DCC9A73E6}"/>
    <cellStyle name="Output 6 3 5 4" xfId="43782" xr:uid="{FD57B57E-AC06-41A6-9184-30F69778AFF0}"/>
    <cellStyle name="Output 6 3 6" xfId="43783" xr:uid="{2B4447D1-5D32-448C-AD95-61FA461970DB}"/>
    <cellStyle name="Output 6 3 6 2" xfId="43784" xr:uid="{05799CBF-5696-41F1-89A9-79BDFF047C2C}"/>
    <cellStyle name="Output 6 3 6 2 2" xfId="43785" xr:uid="{7F4F7783-C0F9-49E8-A9AB-A2D10CAC7D9B}"/>
    <cellStyle name="Output 6 3 6 3" xfId="43786" xr:uid="{DF6D607F-CEB7-4297-B67D-BAE8362E018F}"/>
    <cellStyle name="Output 6 3 6 4" xfId="43787" xr:uid="{D0B8CC30-C4D4-4CDB-A762-566F55844EDF}"/>
    <cellStyle name="Output 6 3 7" xfId="43788" xr:uid="{465B6A1F-AFF7-4979-8F33-5B287BB6F81F}"/>
    <cellStyle name="Output 6 3 7 2" xfId="43789" xr:uid="{899CBF3B-09B6-422F-9C8C-51B6FA4FB22A}"/>
    <cellStyle name="Output 6 3 7 2 2" xfId="43790" xr:uid="{423DE00F-E5C2-4F60-825A-7CEC3A939E3C}"/>
    <cellStyle name="Output 6 3 7 3" xfId="43791" xr:uid="{3732F684-0F5F-4E72-A664-043CC8FF988C}"/>
    <cellStyle name="Output 6 3 8" xfId="43792" xr:uid="{3D89C812-53DB-428F-A0C7-70640244D158}"/>
    <cellStyle name="Output 6 3 8 2" xfId="43793" xr:uid="{7CFD1554-E86B-4B59-B027-675A20071841}"/>
    <cellStyle name="Output 6 3 8 2 2" xfId="43794" xr:uid="{596EC11A-52BD-42D7-AEB3-84D0442978B9}"/>
    <cellStyle name="Output 6 3 8 3" xfId="43795" xr:uid="{AD79C40F-842E-4F8D-ACD7-8B4B39A48E8F}"/>
    <cellStyle name="Output 6 3 9" xfId="43796" xr:uid="{5FAE112D-1327-4EE5-AB6B-1D8541309C1D}"/>
    <cellStyle name="Output 6 3 9 2" xfId="43797" xr:uid="{26BDEAA4-149E-4E63-8942-1C55247FEA4A}"/>
    <cellStyle name="Output 6 3 9 2 2" xfId="43798" xr:uid="{F97B5ECB-2DFA-4364-8121-679D2414497E}"/>
    <cellStyle name="Output 6 3 9 3" xfId="43799" xr:uid="{6769199A-A078-4AD8-87CB-B1D65FEF16D1}"/>
    <cellStyle name="Output 6 4" xfId="43800" xr:uid="{B2157FE0-DFEE-46BA-8025-F42AB1FF3DA8}"/>
    <cellStyle name="Output 6 4 10" xfId="43801" xr:uid="{23A1972B-A794-4D95-8D1E-B8BD89011528}"/>
    <cellStyle name="Output 6 4 10 2" xfId="43802" xr:uid="{A0281A74-C84B-4006-8CA6-F33AE4D460EE}"/>
    <cellStyle name="Output 6 4 10 2 2" xfId="43803" xr:uid="{8E154E27-6765-4B59-9F02-B4F62ACADBBF}"/>
    <cellStyle name="Output 6 4 10 3" xfId="43804" xr:uid="{D2425BF7-75E5-4FCA-91B0-8B786C8BD5CC}"/>
    <cellStyle name="Output 6 4 11" xfId="43805" xr:uid="{6FED0CC4-FE52-47EF-89D7-62859B5AC4BE}"/>
    <cellStyle name="Output 6 4 11 2" xfId="43806" xr:uid="{37B12CED-6A9D-4909-AB07-118026A2E336}"/>
    <cellStyle name="Output 6 4 11 2 2" xfId="43807" xr:uid="{4C419421-2E89-4A0E-B77E-A4718F939739}"/>
    <cellStyle name="Output 6 4 11 3" xfId="43808" xr:uid="{42CC8619-FB7B-4C1B-82F4-907DCC6251A8}"/>
    <cellStyle name="Output 6 4 12" xfId="43809" xr:uid="{29846229-E113-473D-80D3-40E719B8598C}"/>
    <cellStyle name="Output 6 4 12 2" xfId="43810" xr:uid="{7D4ED0BD-C60A-49B3-8458-293D729C6E48}"/>
    <cellStyle name="Output 6 4 12 2 2" xfId="43811" xr:uid="{7109C37D-5C8A-46FE-B874-D810E1DA3154}"/>
    <cellStyle name="Output 6 4 12 3" xfId="43812" xr:uid="{0381FCCB-9D15-4D4C-848A-C6C56A643820}"/>
    <cellStyle name="Output 6 4 13" xfId="43813" xr:uid="{FFD695B5-132C-471F-A772-C43FAC2D18E5}"/>
    <cellStyle name="Output 6 4 13 2" xfId="43814" xr:uid="{53FD28B5-486D-4657-8ACA-49A98761DF32}"/>
    <cellStyle name="Output 6 4 13 2 2" xfId="43815" xr:uid="{118954E7-9DD1-4E56-885B-27A178304E7E}"/>
    <cellStyle name="Output 6 4 13 3" xfId="43816" xr:uid="{9B235A2B-C337-47D3-A647-90B1F1D5A3FE}"/>
    <cellStyle name="Output 6 4 14" xfId="43817" xr:uid="{84A21565-CA69-4996-B01D-4ECFDFE132DB}"/>
    <cellStyle name="Output 6 4 14 2" xfId="43818" xr:uid="{A2E21CA6-C517-47C6-898E-26790A710878}"/>
    <cellStyle name="Output 6 4 14 2 2" xfId="43819" xr:uid="{7D0A7633-EF57-4B62-848E-13B1531E2F84}"/>
    <cellStyle name="Output 6 4 14 3" xfId="43820" xr:uid="{46E384BE-4EDB-4FAE-BE38-1A05292E37EB}"/>
    <cellStyle name="Output 6 4 15" xfId="43821" xr:uid="{F287F311-0518-4402-8E3F-AD3B727C3EAB}"/>
    <cellStyle name="Output 6 4 15 2" xfId="43822" xr:uid="{1DCFC7E3-0DA2-4BA1-876A-A5286DAF3B08}"/>
    <cellStyle name="Output 6 4 15 2 2" xfId="43823" xr:uid="{DAFCC311-D0B1-4987-A476-18FEE548526E}"/>
    <cellStyle name="Output 6 4 15 3" xfId="43824" xr:uid="{BCED03B3-E286-47DB-845B-E1C45DF44A79}"/>
    <cellStyle name="Output 6 4 16" xfId="43825" xr:uid="{5C72E78E-62C1-4F56-9578-21939A3B2031}"/>
    <cellStyle name="Output 6 4 16 2" xfId="43826" xr:uid="{8C01EA10-C464-4BFE-BD9F-5D4A71BA465E}"/>
    <cellStyle name="Output 6 4 16 2 2" xfId="43827" xr:uid="{F6D282AE-3FA2-4319-8C35-E64E4F7BAD0E}"/>
    <cellStyle name="Output 6 4 16 3" xfId="43828" xr:uid="{9BCC51C5-688A-41F0-8C72-E28530927A68}"/>
    <cellStyle name="Output 6 4 17" xfId="43829" xr:uid="{B9C14DBD-D97D-45B7-962C-47DDFC5856A4}"/>
    <cellStyle name="Output 6 4 17 2" xfId="43830" xr:uid="{05AEF0AF-A5D8-4563-8FC6-08E71248B0A0}"/>
    <cellStyle name="Output 6 4 17 2 2" xfId="43831" xr:uid="{03D0F169-372E-480F-8712-EEA462AEDD21}"/>
    <cellStyle name="Output 6 4 17 3" xfId="43832" xr:uid="{5FEA97F4-1E33-4B40-8EA2-C5F783EBD728}"/>
    <cellStyle name="Output 6 4 18" xfId="43833" xr:uid="{CFD3A5F8-256E-4912-830E-440FA5109259}"/>
    <cellStyle name="Output 6 4 18 2" xfId="43834" xr:uid="{DBEB60E2-72DC-46C4-8114-E0326F8CF616}"/>
    <cellStyle name="Output 6 4 19" xfId="43835" xr:uid="{9A2E4CD6-1F09-4D5C-9A16-E2AA11317BD7}"/>
    <cellStyle name="Output 6 4 2" xfId="43836" xr:uid="{C98D31B4-48E7-4AD0-873D-6E6BE2F9910F}"/>
    <cellStyle name="Output 6 4 2 10" xfId="43837" xr:uid="{1D764A85-FE0B-4FD8-81D3-0B1FA92B1E8D}"/>
    <cellStyle name="Output 6 4 2 10 2" xfId="43838" xr:uid="{9F3B6BB2-27D8-4E4B-8FD0-3AC706686821}"/>
    <cellStyle name="Output 6 4 2 10 2 2" xfId="43839" xr:uid="{1681EA1E-6FE7-486F-83F5-44344FF7067B}"/>
    <cellStyle name="Output 6 4 2 10 3" xfId="43840" xr:uid="{FF8CEE30-330B-4FFC-8704-2A7F0B842537}"/>
    <cellStyle name="Output 6 4 2 11" xfId="43841" xr:uid="{83BC9289-73F4-403B-B590-B235A782EC01}"/>
    <cellStyle name="Output 6 4 2 11 2" xfId="43842" xr:uid="{8FD9662B-E6C4-4D89-AB78-0B01E25C7AE4}"/>
    <cellStyle name="Output 6 4 2 11 2 2" xfId="43843" xr:uid="{54195BC5-F854-4BDB-BE53-C6324857D174}"/>
    <cellStyle name="Output 6 4 2 11 3" xfId="43844" xr:uid="{C5ED2160-CB25-4A35-86BF-92151E631ECE}"/>
    <cellStyle name="Output 6 4 2 12" xfId="43845" xr:uid="{1711D9E2-F44A-4C02-9DF3-F7FFFA8D687E}"/>
    <cellStyle name="Output 6 4 2 12 2" xfId="43846" xr:uid="{FC572185-F3BB-4C80-A2C5-BEDAAFABEEF4}"/>
    <cellStyle name="Output 6 4 2 12 2 2" xfId="43847" xr:uid="{BE1CBD96-D30C-4AE7-B793-10B2DC032668}"/>
    <cellStyle name="Output 6 4 2 12 3" xfId="43848" xr:uid="{73B5E76B-9F40-419E-9E97-1C545D84EC1A}"/>
    <cellStyle name="Output 6 4 2 13" xfId="43849" xr:uid="{BE7A7E70-F96D-4BAF-B729-7FC29D1FDA34}"/>
    <cellStyle name="Output 6 4 2 13 2" xfId="43850" xr:uid="{0DED3CEB-B8FA-4F3F-B360-41A0254DF7D6}"/>
    <cellStyle name="Output 6 4 2 13 2 2" xfId="43851" xr:uid="{1A25FFFD-BEC1-444D-9D2A-BEC1EA1188F0}"/>
    <cellStyle name="Output 6 4 2 13 3" xfId="43852" xr:uid="{809CAB8D-C24D-4A9A-87B0-4A3C96016AC8}"/>
    <cellStyle name="Output 6 4 2 14" xfId="43853" xr:uid="{AD088041-1D1C-4985-8B7B-E91CB6EFE0F6}"/>
    <cellStyle name="Output 6 4 2 14 2" xfId="43854" xr:uid="{AF2EF3E1-9A7E-4CAC-89BE-5621639F4F44}"/>
    <cellStyle name="Output 6 4 2 14 2 2" xfId="43855" xr:uid="{1E52F3B2-2F89-4CA1-B4E8-1689CEA36A54}"/>
    <cellStyle name="Output 6 4 2 14 3" xfId="43856" xr:uid="{9C66EE5B-9D02-40B1-BBBC-2BBCC3682798}"/>
    <cellStyle name="Output 6 4 2 15" xfId="43857" xr:uid="{A045E8B3-191C-4373-B730-6265FAB1D840}"/>
    <cellStyle name="Output 6 4 2 15 2" xfId="43858" xr:uid="{C2CCD99D-79FD-4C33-9387-AB36A2A81E9F}"/>
    <cellStyle name="Output 6 4 2 15 2 2" xfId="43859" xr:uid="{87E48E37-3A6A-4F24-B341-50C1777B6736}"/>
    <cellStyle name="Output 6 4 2 15 3" xfId="43860" xr:uid="{95B75DAE-0C5F-4E44-A85D-65CD502C1109}"/>
    <cellStyle name="Output 6 4 2 16" xfId="43861" xr:uid="{E46DF952-6394-43B1-B7C2-3B1856C936D0}"/>
    <cellStyle name="Output 6 4 2 16 2" xfId="43862" xr:uid="{99E12F1E-A215-43A4-B1CB-439CDF0CA05E}"/>
    <cellStyle name="Output 6 4 2 16 2 2" xfId="43863" xr:uid="{ACB6D215-7F3F-4260-B6B5-9859CF56E630}"/>
    <cellStyle name="Output 6 4 2 16 3" xfId="43864" xr:uid="{A1C09EE7-FC84-4A35-95AE-C46228D34DC4}"/>
    <cellStyle name="Output 6 4 2 17" xfId="43865" xr:uid="{2C2EDF62-487B-4674-8113-BFDA3CD2C334}"/>
    <cellStyle name="Output 6 4 2 17 2" xfId="43866" xr:uid="{C3679D4E-AD4E-4497-9361-0AD0D16D6D0B}"/>
    <cellStyle name="Output 6 4 2 17 2 2" xfId="43867" xr:uid="{45145605-906B-4957-82C3-690DC54A56BE}"/>
    <cellStyle name="Output 6 4 2 17 3" xfId="43868" xr:uid="{E063C3E4-FFEF-416B-83B2-D232F375F8DB}"/>
    <cellStyle name="Output 6 4 2 18" xfId="43869" xr:uid="{CB1CB053-FCCA-455C-A7A3-04AC63F71577}"/>
    <cellStyle name="Output 6 4 2 18 2" xfId="43870" xr:uid="{F40A2197-D30A-4CE1-8E69-1BE8592894B5}"/>
    <cellStyle name="Output 6 4 2 18 2 2" xfId="43871" xr:uid="{1544DC87-2B4C-4588-BA2D-DF8024EA74EB}"/>
    <cellStyle name="Output 6 4 2 18 3" xfId="43872" xr:uid="{782497DB-6133-477F-91F2-3ECF8933BC86}"/>
    <cellStyle name="Output 6 4 2 19" xfId="43873" xr:uid="{61C6530D-F7FB-4C86-B675-92A826121945}"/>
    <cellStyle name="Output 6 4 2 19 2" xfId="43874" xr:uid="{2C20D678-A506-43FD-A1B3-0A3527E7F92C}"/>
    <cellStyle name="Output 6 4 2 19 2 2" xfId="43875" xr:uid="{CC4C2C05-FBDD-4BD9-A9E7-F12A36D1EDB8}"/>
    <cellStyle name="Output 6 4 2 19 3" xfId="43876" xr:uid="{55A66E8B-DCE6-42EC-A1D2-AAD95EFB1F2A}"/>
    <cellStyle name="Output 6 4 2 2" xfId="43877" xr:uid="{902F2E22-2819-4DDD-BA21-E9C190F16167}"/>
    <cellStyle name="Output 6 4 2 2 2" xfId="43878" xr:uid="{E9ED8E2B-A232-4647-B2AF-D4161145E7C9}"/>
    <cellStyle name="Output 6 4 2 2 2 2" xfId="43879" xr:uid="{469ACB58-4B1B-44FD-BC53-407F15921210}"/>
    <cellStyle name="Output 6 4 2 2 2 2 2" xfId="43880" xr:uid="{CCA374C6-7390-4928-8ADC-BE3510AC1BCF}"/>
    <cellStyle name="Output 6 4 2 2 2 3" xfId="43881" xr:uid="{259E875F-7853-4849-8892-957F68D9E825}"/>
    <cellStyle name="Output 6 4 2 2 2 4" xfId="43882" xr:uid="{47BEC38C-7CCB-439D-AA01-C0AAF8901CEB}"/>
    <cellStyle name="Output 6 4 2 2 3" xfId="43883" xr:uid="{79C52FE9-24B3-451C-8914-6B97962BDC9F}"/>
    <cellStyle name="Output 6 4 2 2 3 2" xfId="43884" xr:uid="{0B0354FC-0C13-4B1A-A3DF-22091A02EA97}"/>
    <cellStyle name="Output 6 4 2 2 4" xfId="43885" xr:uid="{E1C495AB-418B-4E06-BE94-7D725600454A}"/>
    <cellStyle name="Output 6 4 2 2 5" xfId="43886" xr:uid="{C93C1750-66DE-4E23-940A-AFCFDE70EBD5}"/>
    <cellStyle name="Output 6 4 2 20" xfId="43887" xr:uid="{6C48979A-7DC6-4FC9-A5F7-3D4F62F18117}"/>
    <cellStyle name="Output 6 4 2 20 2" xfId="43888" xr:uid="{D2FC9CDC-8572-48BE-9482-568D00BF4799}"/>
    <cellStyle name="Output 6 4 2 20 2 2" xfId="43889" xr:uid="{6EEB1B2A-6368-417A-855B-067EE7EF905B}"/>
    <cellStyle name="Output 6 4 2 20 3" xfId="43890" xr:uid="{E634C048-F42E-4D06-8BD0-271DB554EC7C}"/>
    <cellStyle name="Output 6 4 2 21" xfId="43891" xr:uid="{1FE17703-5988-4764-9A59-3CCA2573FE97}"/>
    <cellStyle name="Output 6 4 2 21 2" xfId="43892" xr:uid="{B1059DDE-7A75-4703-BC55-2BFCC3E27861}"/>
    <cellStyle name="Output 6 4 2 22" xfId="43893" xr:uid="{5E3565EB-A7B7-4EFD-B030-ECCFD4D36EB0}"/>
    <cellStyle name="Output 6 4 2 23" xfId="43894" xr:uid="{CA5D1826-7348-46D0-8653-FCC253641443}"/>
    <cellStyle name="Output 6 4 2 3" xfId="43895" xr:uid="{7CCA648F-4C7E-4CC4-8470-36824A9D9C8E}"/>
    <cellStyle name="Output 6 4 2 3 2" xfId="43896" xr:uid="{F2E6A62D-5838-490F-9569-9FC5E51504EB}"/>
    <cellStyle name="Output 6 4 2 3 2 2" xfId="43897" xr:uid="{827DD829-1695-4E31-AF4A-CB4B2DC9AB28}"/>
    <cellStyle name="Output 6 4 2 3 2 3" xfId="43898" xr:uid="{5E1C8E3B-B6EA-413F-B754-3692263906A8}"/>
    <cellStyle name="Output 6 4 2 3 3" xfId="43899" xr:uid="{934F97FC-A422-4959-A071-E567C9619F7D}"/>
    <cellStyle name="Output 6 4 2 3 3 2" xfId="43900" xr:uid="{6EA0502F-81F3-4126-8AD5-9A9CFE7F8138}"/>
    <cellStyle name="Output 6 4 2 3 4" xfId="43901" xr:uid="{F98DDC8E-F639-4C11-B83E-8D1AB52BCEAE}"/>
    <cellStyle name="Output 6 4 2 4" xfId="43902" xr:uid="{223E1D40-23D0-4108-A5B7-9CC9BC559744}"/>
    <cellStyle name="Output 6 4 2 4 2" xfId="43903" xr:uid="{11E8AEA6-C51C-42DA-BE0B-8C02C5A17083}"/>
    <cellStyle name="Output 6 4 2 4 2 2" xfId="43904" xr:uid="{286D549B-EAC2-4504-A0E6-DEA3542F93ED}"/>
    <cellStyle name="Output 6 4 2 4 3" xfId="43905" xr:uid="{1FE4DA74-396C-430C-B08E-38D575925233}"/>
    <cellStyle name="Output 6 4 2 4 4" xfId="43906" xr:uid="{A4F135BF-79FB-41B7-9E38-2A744C6AB1DB}"/>
    <cellStyle name="Output 6 4 2 5" xfId="43907" xr:uid="{0BC53DD1-B110-47AD-8A51-B65E8E59274B}"/>
    <cellStyle name="Output 6 4 2 5 2" xfId="43908" xr:uid="{20D0836C-DFED-4530-88F4-B691AACBE022}"/>
    <cellStyle name="Output 6 4 2 5 2 2" xfId="43909" xr:uid="{76BA7787-8BB9-4CF6-8E9D-AD9A2CFAE008}"/>
    <cellStyle name="Output 6 4 2 5 3" xfId="43910" xr:uid="{4598C2C3-BFFA-48B6-BDBE-EC50EB53F63A}"/>
    <cellStyle name="Output 6 4 2 5 4" xfId="43911" xr:uid="{F11EFA18-181D-409C-B2FB-C76EA549CE02}"/>
    <cellStyle name="Output 6 4 2 6" xfId="43912" xr:uid="{543C57CA-B10B-482C-8D0F-7AC041F0EA87}"/>
    <cellStyle name="Output 6 4 2 6 2" xfId="43913" xr:uid="{C26028BB-A50F-460B-AFB2-605F73DA4712}"/>
    <cellStyle name="Output 6 4 2 6 2 2" xfId="43914" xr:uid="{9A039868-78D3-4B31-B6D3-DBC4B45F0CAF}"/>
    <cellStyle name="Output 6 4 2 6 3" xfId="43915" xr:uid="{8AE46A9F-9C2A-4D00-94FA-E8FF832DABA5}"/>
    <cellStyle name="Output 6 4 2 7" xfId="43916" xr:uid="{F93B0BA9-E729-4D57-A618-FFF9EBFDE879}"/>
    <cellStyle name="Output 6 4 2 7 2" xfId="43917" xr:uid="{6C12024D-BC38-4E3D-9319-5AC41D413128}"/>
    <cellStyle name="Output 6 4 2 7 2 2" xfId="43918" xr:uid="{2457A7A0-E1F3-45A0-9720-6F399C5961D8}"/>
    <cellStyle name="Output 6 4 2 7 3" xfId="43919" xr:uid="{B490B86B-289F-4891-A5B5-31CDD94F5A57}"/>
    <cellStyle name="Output 6 4 2 8" xfId="43920" xr:uid="{A4762DA3-A73F-48AA-9CFE-74F0DC7C4227}"/>
    <cellStyle name="Output 6 4 2 8 2" xfId="43921" xr:uid="{DE3BB4A5-FAB6-4FCA-A8D2-91474D7C7731}"/>
    <cellStyle name="Output 6 4 2 8 2 2" xfId="43922" xr:uid="{36BF8C0B-5BD7-420A-A075-D681CD60E11E}"/>
    <cellStyle name="Output 6 4 2 8 3" xfId="43923" xr:uid="{35BACD8F-2BB2-46F4-AE9F-CE7C27AF73AC}"/>
    <cellStyle name="Output 6 4 2 9" xfId="43924" xr:uid="{9771DD0E-8C57-41FA-A49F-198087A2F196}"/>
    <cellStyle name="Output 6 4 2 9 2" xfId="43925" xr:uid="{749D7060-1E14-45F0-A400-5041C1B43CB6}"/>
    <cellStyle name="Output 6 4 2 9 2 2" xfId="43926" xr:uid="{ADC97914-7D9A-4E9F-A7F8-1E68D8D93761}"/>
    <cellStyle name="Output 6 4 2 9 3" xfId="43927" xr:uid="{2AE53B6E-3258-4367-8B2C-3314ADFDCE91}"/>
    <cellStyle name="Output 6 4 20" xfId="43928" xr:uid="{B94C73B8-A51B-41C7-B9AB-1788E4A8CFFD}"/>
    <cellStyle name="Output 6 4 3" xfId="43929" xr:uid="{C047EC8B-C8E0-4B83-BD35-5EC2C1CA23A8}"/>
    <cellStyle name="Output 6 4 3 2" xfId="43930" xr:uid="{F07A6956-CE1A-418C-A928-546D4406FC03}"/>
    <cellStyle name="Output 6 4 3 2 2" xfId="43931" xr:uid="{65C9D3EA-D031-464C-8278-46CCB2E8FFE3}"/>
    <cellStyle name="Output 6 4 3 2 2 2" xfId="43932" xr:uid="{8A999D65-AE71-4661-8630-6536DCF981B7}"/>
    <cellStyle name="Output 6 4 3 2 3" xfId="43933" xr:uid="{9890CA0E-E287-4462-BB96-885878B43349}"/>
    <cellStyle name="Output 6 4 3 2 4" xfId="43934" xr:uid="{16CEFF29-6616-44CE-A7B2-C8D8A85421CF}"/>
    <cellStyle name="Output 6 4 3 3" xfId="43935" xr:uid="{A6C863DB-38B5-4A06-82CB-BCD91AA0D914}"/>
    <cellStyle name="Output 6 4 3 3 2" xfId="43936" xr:uid="{F0129859-CB7F-4497-B3A0-016E41A5A2C3}"/>
    <cellStyle name="Output 6 4 3 4" xfId="43937" xr:uid="{50EDE83C-54D4-4258-9265-B10F2EFA5829}"/>
    <cellStyle name="Output 6 4 3 5" xfId="43938" xr:uid="{32A55308-5A82-4F30-ACF5-B32C59ECDA3D}"/>
    <cellStyle name="Output 6 4 4" xfId="43939" xr:uid="{57496F1A-8FE7-4B9C-AA79-7E6251ABEAB9}"/>
    <cellStyle name="Output 6 4 4 2" xfId="43940" xr:uid="{68589D85-1159-4621-90C3-B7945E047835}"/>
    <cellStyle name="Output 6 4 4 2 2" xfId="43941" xr:uid="{FF67E0D8-D389-47EE-9897-BB96579D0F55}"/>
    <cellStyle name="Output 6 4 4 2 3" xfId="43942" xr:uid="{DF806B2A-E823-454E-998E-0481386ABB67}"/>
    <cellStyle name="Output 6 4 4 3" xfId="43943" xr:uid="{B8596AD0-56DD-463D-8AAB-79E5964E7F7C}"/>
    <cellStyle name="Output 6 4 4 3 2" xfId="43944" xr:uid="{88E78007-84D9-4586-9384-4D8DE5D0DED0}"/>
    <cellStyle name="Output 6 4 4 4" xfId="43945" xr:uid="{353CDFA2-B17A-4069-A5FE-2DD4F80FA79F}"/>
    <cellStyle name="Output 6 4 5" xfId="43946" xr:uid="{8B37B52E-3F26-434A-889B-2642DB619542}"/>
    <cellStyle name="Output 6 4 5 2" xfId="43947" xr:uid="{75C65E87-1C0E-4EC5-9D8E-6CBE2A14CD78}"/>
    <cellStyle name="Output 6 4 5 2 2" xfId="43948" xr:uid="{5777D8A2-18F4-438F-A59B-A9D01A6B1BA3}"/>
    <cellStyle name="Output 6 4 5 2 3" xfId="43949" xr:uid="{F493364C-A052-45DE-B452-1CBBD8251023}"/>
    <cellStyle name="Output 6 4 5 3" xfId="43950" xr:uid="{1734EF50-9458-4539-BBC4-11D9A9B5F376}"/>
    <cellStyle name="Output 6 4 5 4" xfId="43951" xr:uid="{5A211386-4EF4-4527-BCB2-9B15300B942F}"/>
    <cellStyle name="Output 6 4 6" xfId="43952" xr:uid="{F8F71EC9-A77C-41B0-B055-FA2EB05583FE}"/>
    <cellStyle name="Output 6 4 6 2" xfId="43953" xr:uid="{5C142D62-1A4D-4D0D-A835-379D02E0A87E}"/>
    <cellStyle name="Output 6 4 6 2 2" xfId="43954" xr:uid="{905B578B-2DF1-4CF9-9D3F-325260A85B3D}"/>
    <cellStyle name="Output 6 4 6 3" xfId="43955" xr:uid="{98C25037-CC29-4B82-AAAB-934AE32BE16B}"/>
    <cellStyle name="Output 6 4 6 4" xfId="43956" xr:uid="{D40969A7-CB13-4D7F-BD65-C201EE45280B}"/>
    <cellStyle name="Output 6 4 7" xfId="43957" xr:uid="{54C4AD9A-D5AF-4D74-B1AC-02277CFF249C}"/>
    <cellStyle name="Output 6 4 7 2" xfId="43958" xr:uid="{3091BB94-572A-4F94-86F6-CBEDBCACC09C}"/>
    <cellStyle name="Output 6 4 7 2 2" xfId="43959" xr:uid="{70217437-4D9E-4209-A013-6E9986D80452}"/>
    <cellStyle name="Output 6 4 7 3" xfId="43960" xr:uid="{BD76D267-0FDA-49A0-8407-86044277AC9A}"/>
    <cellStyle name="Output 6 4 8" xfId="43961" xr:uid="{42CD1702-877F-4357-BF3E-4A00BEAF124B}"/>
    <cellStyle name="Output 6 4 8 2" xfId="43962" xr:uid="{E5D05FC3-D9AA-4AC9-ACA9-7B7C8B3EDB3D}"/>
    <cellStyle name="Output 6 4 8 2 2" xfId="43963" xr:uid="{7C268D26-07AC-4D84-BA76-E22EC31EEA46}"/>
    <cellStyle name="Output 6 4 8 3" xfId="43964" xr:uid="{2D94CF49-1105-4F8B-B46D-940C94D89C94}"/>
    <cellStyle name="Output 6 4 9" xfId="43965" xr:uid="{75601FDE-4785-4244-B514-2E8BD21D24F0}"/>
    <cellStyle name="Output 6 4 9 2" xfId="43966" xr:uid="{1B32309C-D790-4D0C-B207-70EC24430A84}"/>
    <cellStyle name="Output 6 4 9 2 2" xfId="43967" xr:uid="{D15F1047-5745-479D-8FB6-6F7D804E0E2A}"/>
    <cellStyle name="Output 6 4 9 3" xfId="43968" xr:uid="{13E46253-D6B5-4CDE-9376-3E0980AE93DC}"/>
    <cellStyle name="Output 6 5" xfId="43969" xr:uid="{C00B3C8D-0E63-497A-A253-37CD1027CDC6}"/>
    <cellStyle name="Output 6 5 10" xfId="43970" xr:uid="{26398835-47F1-4E8B-9B62-6C53A3000A1D}"/>
    <cellStyle name="Output 6 5 10 2" xfId="43971" xr:uid="{D14F87C8-F8CE-4BF4-9643-457E31469DD5}"/>
    <cellStyle name="Output 6 5 10 2 2" xfId="43972" xr:uid="{218AEC88-C38D-4FA8-85ED-01E7B8E4CA31}"/>
    <cellStyle name="Output 6 5 10 3" xfId="43973" xr:uid="{BD9120C1-96F5-4237-A706-20A31844BE11}"/>
    <cellStyle name="Output 6 5 11" xfId="43974" xr:uid="{7B795D23-1C94-4D1E-8136-EA0AFA8D8697}"/>
    <cellStyle name="Output 6 5 11 2" xfId="43975" xr:uid="{255C8C14-3DFC-4E2B-B393-2154EF890EB3}"/>
    <cellStyle name="Output 6 5 11 2 2" xfId="43976" xr:uid="{E778985E-ABB9-4B85-B118-0D56F47DAF9E}"/>
    <cellStyle name="Output 6 5 11 3" xfId="43977" xr:uid="{11203B96-8C5D-4161-BD9F-A983F02A8BE1}"/>
    <cellStyle name="Output 6 5 12" xfId="43978" xr:uid="{31C6D8E2-F653-4DC5-BDA5-C37F7EAB5C7A}"/>
    <cellStyle name="Output 6 5 12 2" xfId="43979" xr:uid="{8DA1802F-17EE-447D-BCC4-8C9705144DAE}"/>
    <cellStyle name="Output 6 5 12 2 2" xfId="43980" xr:uid="{22B05E22-E72F-4773-A2D8-CDA66F1EF305}"/>
    <cellStyle name="Output 6 5 12 3" xfId="43981" xr:uid="{0E44F6CC-CCBD-47FC-9CC0-378E7BEED632}"/>
    <cellStyle name="Output 6 5 13" xfId="43982" xr:uid="{5DECFFEE-8FB2-4040-B067-758B8B8656A8}"/>
    <cellStyle name="Output 6 5 13 2" xfId="43983" xr:uid="{87A04355-E0BE-456E-87E5-D91F77FDB6EC}"/>
    <cellStyle name="Output 6 5 13 2 2" xfId="43984" xr:uid="{9BE0E6D0-96B8-4B6F-90C3-A3222D61BA7D}"/>
    <cellStyle name="Output 6 5 13 3" xfId="43985" xr:uid="{29A4A413-C925-4F7A-B108-9B50C7CB70A4}"/>
    <cellStyle name="Output 6 5 14" xfId="43986" xr:uid="{9FCAE9B4-9FF2-440B-A033-2CD8D07A5509}"/>
    <cellStyle name="Output 6 5 14 2" xfId="43987" xr:uid="{5FB5C058-5146-4508-99E0-F70FDA68AB6D}"/>
    <cellStyle name="Output 6 5 14 2 2" xfId="43988" xr:uid="{54421078-DD54-4543-B945-DD9F5CFFB210}"/>
    <cellStyle name="Output 6 5 14 3" xfId="43989" xr:uid="{6AE9AEF4-EA71-46FB-A6A9-B62215C9FB62}"/>
    <cellStyle name="Output 6 5 15" xfId="43990" xr:uid="{3E2E5F45-15CE-4F15-BEC0-1FCD0D4F8B4A}"/>
    <cellStyle name="Output 6 5 15 2" xfId="43991" xr:uid="{D9564847-F183-4205-88AA-E5A106B935FB}"/>
    <cellStyle name="Output 6 5 15 2 2" xfId="43992" xr:uid="{A9E93402-82BE-4EF2-81BE-4B549B3D957E}"/>
    <cellStyle name="Output 6 5 15 3" xfId="43993" xr:uid="{FCE68873-EAE1-402F-955F-39106621F372}"/>
    <cellStyle name="Output 6 5 16" xfId="43994" xr:uid="{BF9E82BB-FD7A-4D23-AD1F-1AFB82A2D3AF}"/>
    <cellStyle name="Output 6 5 16 2" xfId="43995" xr:uid="{77C37D9C-7B9E-49DE-942D-897398EF9609}"/>
    <cellStyle name="Output 6 5 16 2 2" xfId="43996" xr:uid="{5D8C4C79-C279-4C21-976A-1207FFC4E16A}"/>
    <cellStyle name="Output 6 5 16 3" xfId="43997" xr:uid="{27195039-83AC-4211-B724-CA40BFEC494E}"/>
    <cellStyle name="Output 6 5 17" xfId="43998" xr:uid="{C30A7381-FE5B-40CF-B503-2A9BB5A719D3}"/>
    <cellStyle name="Output 6 5 17 2" xfId="43999" xr:uid="{CD43AEC9-6D5E-4B55-9DFB-1AC2AE8F37B3}"/>
    <cellStyle name="Output 6 5 17 2 2" xfId="44000" xr:uid="{57B44E89-205F-4C1D-AF7B-D52AD89BB8FD}"/>
    <cellStyle name="Output 6 5 17 3" xfId="44001" xr:uid="{E91CB9BF-AB59-4B9B-A6BB-0196956A26BA}"/>
    <cellStyle name="Output 6 5 18" xfId="44002" xr:uid="{2AF29C35-E408-469C-B88A-978C509E7F4B}"/>
    <cellStyle name="Output 6 5 18 2" xfId="44003" xr:uid="{81A7CEF4-0242-478C-87F9-C56842E6A2B8}"/>
    <cellStyle name="Output 6 5 18 2 2" xfId="44004" xr:uid="{72E4CB8D-6942-4779-B6DB-A1FFFF09F7F8}"/>
    <cellStyle name="Output 6 5 18 3" xfId="44005" xr:uid="{2929EA61-2567-4517-9F16-6326CA7E95DC}"/>
    <cellStyle name="Output 6 5 19" xfId="44006" xr:uid="{210C7853-882D-4F15-9F84-DE8AF098864A}"/>
    <cellStyle name="Output 6 5 19 2" xfId="44007" xr:uid="{1ED186AF-89F5-4FAD-BC75-91833F03CD4D}"/>
    <cellStyle name="Output 6 5 19 2 2" xfId="44008" xr:uid="{CF7FD0CD-4317-47E3-B769-D8E48C12B3DB}"/>
    <cellStyle name="Output 6 5 19 3" xfId="44009" xr:uid="{A80E4D4B-C039-444F-9DA1-6E0DC93F1222}"/>
    <cellStyle name="Output 6 5 2" xfId="44010" xr:uid="{F373FA96-B5A4-4030-8681-446F6556A6A0}"/>
    <cellStyle name="Output 6 5 2 10" xfId="44011" xr:uid="{3B4B0AF6-DC55-462D-A212-DEF142DAF8B6}"/>
    <cellStyle name="Output 6 5 2 10 2" xfId="44012" xr:uid="{1EB52E0E-19F8-43A4-9461-F48907B93A9A}"/>
    <cellStyle name="Output 6 5 2 10 2 2" xfId="44013" xr:uid="{7AAE640C-2FAE-44D5-A874-025D12B45C5C}"/>
    <cellStyle name="Output 6 5 2 10 3" xfId="44014" xr:uid="{97E45650-10EA-4D4E-9468-7D00444E6FEF}"/>
    <cellStyle name="Output 6 5 2 11" xfId="44015" xr:uid="{108714D7-E9B6-416E-AC77-C8831CF96ADD}"/>
    <cellStyle name="Output 6 5 2 11 2" xfId="44016" xr:uid="{667E8C15-7202-4EE4-ACF8-6AF609F713FF}"/>
    <cellStyle name="Output 6 5 2 11 2 2" xfId="44017" xr:uid="{DDA63407-3DFD-4A9B-BFF3-CC3D95D79731}"/>
    <cellStyle name="Output 6 5 2 11 3" xfId="44018" xr:uid="{4D6DA5D4-3B0F-4A7D-BC36-2D1467092F50}"/>
    <cellStyle name="Output 6 5 2 12" xfId="44019" xr:uid="{DE81F6B7-14BE-4513-8A70-C13507E5BC84}"/>
    <cellStyle name="Output 6 5 2 12 2" xfId="44020" xr:uid="{6A0762B5-B465-44E6-A22D-5FA92133F673}"/>
    <cellStyle name="Output 6 5 2 12 2 2" xfId="44021" xr:uid="{B228FBF6-2F35-4E24-8BBB-AA60B07C5729}"/>
    <cellStyle name="Output 6 5 2 12 3" xfId="44022" xr:uid="{48DD8DF1-AC36-46D7-8575-6ED94D2B58BB}"/>
    <cellStyle name="Output 6 5 2 13" xfId="44023" xr:uid="{EC5D9BD2-0E7B-426B-ABED-AEBE6EA10041}"/>
    <cellStyle name="Output 6 5 2 13 2" xfId="44024" xr:uid="{728C8E51-8564-4524-BBE7-E53B19FE460D}"/>
    <cellStyle name="Output 6 5 2 13 2 2" xfId="44025" xr:uid="{E74693AE-1631-45FD-813D-20CB4288C23B}"/>
    <cellStyle name="Output 6 5 2 13 3" xfId="44026" xr:uid="{73466145-D3AA-4494-A453-9ABFCDE127A3}"/>
    <cellStyle name="Output 6 5 2 14" xfId="44027" xr:uid="{B71B5E7B-59DB-4747-AEB8-452E6C097F98}"/>
    <cellStyle name="Output 6 5 2 14 2" xfId="44028" xr:uid="{61E6DA46-B87A-4D59-A425-1CB5AECDC35E}"/>
    <cellStyle name="Output 6 5 2 14 2 2" xfId="44029" xr:uid="{627E84CF-80D8-4B93-9B79-13B513ABFEFC}"/>
    <cellStyle name="Output 6 5 2 14 3" xfId="44030" xr:uid="{9EE48D53-20B2-423C-8CCA-4F0842227131}"/>
    <cellStyle name="Output 6 5 2 15" xfId="44031" xr:uid="{A1C50541-C792-419E-9AF2-6F2686810471}"/>
    <cellStyle name="Output 6 5 2 15 2" xfId="44032" xr:uid="{113E800D-324F-49E7-9D03-8D5658F64C7B}"/>
    <cellStyle name="Output 6 5 2 15 2 2" xfId="44033" xr:uid="{F27820E3-5C39-4288-9193-89A1C913A571}"/>
    <cellStyle name="Output 6 5 2 15 3" xfId="44034" xr:uid="{82091C1D-E198-4F94-A73C-6A5121C6E2BB}"/>
    <cellStyle name="Output 6 5 2 16" xfId="44035" xr:uid="{49D1A4BA-7A50-45FA-9FF1-222AF5C5D765}"/>
    <cellStyle name="Output 6 5 2 16 2" xfId="44036" xr:uid="{E8FADE30-F454-49BC-9754-A69D6C421751}"/>
    <cellStyle name="Output 6 5 2 16 2 2" xfId="44037" xr:uid="{D6CF106E-1864-47B4-8413-3E4BFC0D9FA3}"/>
    <cellStyle name="Output 6 5 2 16 3" xfId="44038" xr:uid="{5708C741-85D4-4777-98B8-709E8AFA8535}"/>
    <cellStyle name="Output 6 5 2 17" xfId="44039" xr:uid="{EF9DEEEB-12A1-44A8-B404-A7CA74539E31}"/>
    <cellStyle name="Output 6 5 2 17 2" xfId="44040" xr:uid="{1F2C0673-B862-4813-8440-162A555C1098}"/>
    <cellStyle name="Output 6 5 2 17 2 2" xfId="44041" xr:uid="{0ED22ECE-1481-42EF-AD3F-32EAAD90531A}"/>
    <cellStyle name="Output 6 5 2 17 3" xfId="44042" xr:uid="{3D051311-2A10-4830-BE15-6FD15A437ECD}"/>
    <cellStyle name="Output 6 5 2 18" xfId="44043" xr:uid="{7061EDEE-7A27-46AD-864C-212880CB3E47}"/>
    <cellStyle name="Output 6 5 2 18 2" xfId="44044" xr:uid="{F2D55674-A235-444D-962E-CCD1D79B1323}"/>
    <cellStyle name="Output 6 5 2 18 2 2" xfId="44045" xr:uid="{14C65931-F707-431C-8A19-0707D7EE3AAF}"/>
    <cellStyle name="Output 6 5 2 18 3" xfId="44046" xr:uid="{08A1F646-D2BF-4501-9429-8E5114CC96D4}"/>
    <cellStyle name="Output 6 5 2 19" xfId="44047" xr:uid="{60185212-890B-4EB9-89DB-29FD8BACFE51}"/>
    <cellStyle name="Output 6 5 2 19 2" xfId="44048" xr:uid="{E27937D2-DA1A-4ECB-BC5A-E201E8545C25}"/>
    <cellStyle name="Output 6 5 2 19 2 2" xfId="44049" xr:uid="{ED3B1E75-B185-4047-81F3-EE2BA24452AC}"/>
    <cellStyle name="Output 6 5 2 19 3" xfId="44050" xr:uid="{6DD59FA5-EE3F-436E-B0A6-BB300E868CF4}"/>
    <cellStyle name="Output 6 5 2 2" xfId="44051" xr:uid="{D05EADEB-D8BE-4E22-BCD1-2FC65631F6F5}"/>
    <cellStyle name="Output 6 5 2 2 2" xfId="44052" xr:uid="{2A674BDE-B19A-4F78-A0D0-971591FB1826}"/>
    <cellStyle name="Output 6 5 2 2 2 2" xfId="44053" xr:uid="{C2EAFFF7-97B9-4A69-A430-C987F0357C2B}"/>
    <cellStyle name="Output 6 5 2 2 2 3" xfId="44054" xr:uid="{DA042326-3B2B-4C82-A3FB-9D205AE8B12A}"/>
    <cellStyle name="Output 6 5 2 2 3" xfId="44055" xr:uid="{EDA400F0-F263-46F2-98C5-BC0192F06F99}"/>
    <cellStyle name="Output 6 5 2 2 3 2" xfId="44056" xr:uid="{8950E06E-B1AC-46CB-BA5D-075343F78111}"/>
    <cellStyle name="Output 6 5 2 2 4" xfId="44057" xr:uid="{7F67AE8D-C9D6-4338-AC35-B79F009E6DB7}"/>
    <cellStyle name="Output 6 5 2 20" xfId="44058" xr:uid="{958A5DF8-AADE-413E-AEF8-59F98D98788B}"/>
    <cellStyle name="Output 6 5 2 20 2" xfId="44059" xr:uid="{2EF52EDF-BE91-46F8-9698-4DD8286FFC92}"/>
    <cellStyle name="Output 6 5 2 20 2 2" xfId="44060" xr:uid="{F83664D6-BD7D-4F55-A7B1-528E9BF1F107}"/>
    <cellStyle name="Output 6 5 2 20 3" xfId="44061" xr:uid="{08CFF885-0FFD-47A7-8A23-49758A624845}"/>
    <cellStyle name="Output 6 5 2 21" xfId="44062" xr:uid="{C0A26316-49EB-4A13-B70C-044BAD22EDDE}"/>
    <cellStyle name="Output 6 5 2 21 2" xfId="44063" xr:uid="{B5E32EB6-8C76-4185-9659-EEB0D639E0F7}"/>
    <cellStyle name="Output 6 5 2 22" xfId="44064" xr:uid="{0B014E34-77A2-40C3-88C7-0102C2186D8D}"/>
    <cellStyle name="Output 6 5 2 23" xfId="44065" xr:uid="{3A67841A-E7EC-4C28-92C6-11579588FBCB}"/>
    <cellStyle name="Output 6 5 2 3" xfId="44066" xr:uid="{AFEDF847-73DA-425A-835A-D4D02ED24C87}"/>
    <cellStyle name="Output 6 5 2 3 2" xfId="44067" xr:uid="{19AE67BA-C134-4768-8A53-9878F92265FC}"/>
    <cellStyle name="Output 6 5 2 3 2 2" xfId="44068" xr:uid="{9BA9279B-738C-41B4-9972-97E5413965BF}"/>
    <cellStyle name="Output 6 5 2 3 3" xfId="44069" xr:uid="{690045B3-6385-46CE-8E15-0EFE05320E64}"/>
    <cellStyle name="Output 6 5 2 3 4" xfId="44070" xr:uid="{8B0CFFB0-2784-4894-97C0-40F06FBCE6A7}"/>
    <cellStyle name="Output 6 5 2 4" xfId="44071" xr:uid="{4ED7FD6B-5EE3-4FE5-8D96-A744B97E292B}"/>
    <cellStyle name="Output 6 5 2 4 2" xfId="44072" xr:uid="{8D2737B6-89FD-4D6D-AC49-80C0BE254F75}"/>
    <cellStyle name="Output 6 5 2 4 2 2" xfId="44073" xr:uid="{DE1FBAB0-312A-4D21-92BB-0DBCAC9A3737}"/>
    <cellStyle name="Output 6 5 2 4 3" xfId="44074" xr:uid="{7BE6474B-1B15-492F-A197-CAE9FE7C91C6}"/>
    <cellStyle name="Output 6 5 2 4 4" xfId="44075" xr:uid="{289ED7E1-D1F3-4CDA-BA68-3CE0E96D7FD5}"/>
    <cellStyle name="Output 6 5 2 5" xfId="44076" xr:uid="{25EE4DC4-BBA7-42F4-9603-F632FDEAB8D5}"/>
    <cellStyle name="Output 6 5 2 5 2" xfId="44077" xr:uid="{33BCE4EA-ADE4-460D-BFFE-1C4A0A825F0A}"/>
    <cellStyle name="Output 6 5 2 5 2 2" xfId="44078" xr:uid="{0700D3E6-605C-447F-B517-3B8B2107BE1B}"/>
    <cellStyle name="Output 6 5 2 5 3" xfId="44079" xr:uid="{66FB5217-D961-4B3F-BA6C-936456161107}"/>
    <cellStyle name="Output 6 5 2 6" xfId="44080" xr:uid="{FF8830C3-CEBA-4B50-8780-AB8795CAE5EB}"/>
    <cellStyle name="Output 6 5 2 6 2" xfId="44081" xr:uid="{A25CF4C2-A700-4C3D-8B49-E3A76B46775B}"/>
    <cellStyle name="Output 6 5 2 6 2 2" xfId="44082" xr:uid="{7DDC199D-100F-4689-8B01-A0D279EDF502}"/>
    <cellStyle name="Output 6 5 2 6 3" xfId="44083" xr:uid="{079505AA-C1E7-46EC-962A-D331C86A1D91}"/>
    <cellStyle name="Output 6 5 2 7" xfId="44084" xr:uid="{8B4E5321-651F-4CEE-8DEA-AC33C9D5261B}"/>
    <cellStyle name="Output 6 5 2 7 2" xfId="44085" xr:uid="{A9317207-189C-4E31-A6F9-C77410D0E87C}"/>
    <cellStyle name="Output 6 5 2 7 2 2" xfId="44086" xr:uid="{BEA0194A-1C84-43C8-B3C8-917235BC2B4B}"/>
    <cellStyle name="Output 6 5 2 7 3" xfId="44087" xr:uid="{84A490DA-E7D9-433A-9E23-6C4F8801DAC2}"/>
    <cellStyle name="Output 6 5 2 8" xfId="44088" xr:uid="{26A3A89B-51DD-42E4-A188-0960FF56FB24}"/>
    <cellStyle name="Output 6 5 2 8 2" xfId="44089" xr:uid="{D8318BB5-40C6-4A2E-A4AD-E8D6703CB9B9}"/>
    <cellStyle name="Output 6 5 2 8 2 2" xfId="44090" xr:uid="{8906D896-FFEA-478D-85F6-CB77EDF5B3B0}"/>
    <cellStyle name="Output 6 5 2 8 3" xfId="44091" xr:uid="{C23ADBEE-5D05-4ED1-9C3A-9AF0EE1720A5}"/>
    <cellStyle name="Output 6 5 2 9" xfId="44092" xr:uid="{118682BA-8FDE-453E-A8EA-248A5B0AEE13}"/>
    <cellStyle name="Output 6 5 2 9 2" xfId="44093" xr:uid="{42773130-A71E-4F84-B60B-87F8B7C74BCF}"/>
    <cellStyle name="Output 6 5 2 9 2 2" xfId="44094" xr:uid="{7241EC38-FEBF-4AEE-BFDE-4294D04FF64A}"/>
    <cellStyle name="Output 6 5 2 9 3" xfId="44095" xr:uid="{215B705F-3430-4610-83CF-57F705EB8300}"/>
    <cellStyle name="Output 6 5 20" xfId="44096" xr:uid="{2A1A3425-F160-4E24-BC5E-BA93B1058810}"/>
    <cellStyle name="Output 6 5 20 2" xfId="44097" xr:uid="{658DCC50-5BC6-41E2-B056-3E10BFDE29A5}"/>
    <cellStyle name="Output 6 5 20 2 2" xfId="44098" xr:uid="{36FDF5EA-1B44-46BA-B887-A5F3B528FB5F}"/>
    <cellStyle name="Output 6 5 20 3" xfId="44099" xr:uid="{ACF4F251-5084-4D8F-82EB-F567DC966BD1}"/>
    <cellStyle name="Output 6 5 21" xfId="44100" xr:uid="{D63E9FE5-B56B-4939-BD84-864A51F2FCF9}"/>
    <cellStyle name="Output 6 5 21 2" xfId="44101" xr:uid="{637123E1-E5C8-461C-B46D-BAD19089D1B5}"/>
    <cellStyle name="Output 6 5 21 2 2" xfId="44102" xr:uid="{E430A880-73E3-436E-A0D3-BA91F80A5A6E}"/>
    <cellStyle name="Output 6 5 21 3" xfId="44103" xr:uid="{A4FA56B5-04B8-4718-8C85-7B754B263D35}"/>
    <cellStyle name="Output 6 5 22" xfId="44104" xr:uid="{4F205875-FB6D-419C-9BF1-5A306267CA71}"/>
    <cellStyle name="Output 6 5 22 2" xfId="44105" xr:uid="{50DD3505-4F4E-4AF7-817F-0CA186B9B65C}"/>
    <cellStyle name="Output 6 5 23" xfId="44106" xr:uid="{95EB77C2-FB15-4216-9140-3F2F894DDB90}"/>
    <cellStyle name="Output 6 5 24" xfId="44107" xr:uid="{ED8DE166-1D50-401D-A71C-3B001DB53476}"/>
    <cellStyle name="Output 6 5 3" xfId="44108" xr:uid="{9260DEB8-A4AC-41FC-AA31-2E4F89D0354D}"/>
    <cellStyle name="Output 6 5 3 2" xfId="44109" xr:uid="{4A266C0F-3C39-4EF1-9FF3-A8EE0EF2EB20}"/>
    <cellStyle name="Output 6 5 3 2 2" xfId="44110" xr:uid="{3489448B-858D-4BB2-806F-F56CE7BED606}"/>
    <cellStyle name="Output 6 5 3 2 3" xfId="44111" xr:uid="{8EDF32D0-851A-4411-B0B8-040F04412039}"/>
    <cellStyle name="Output 6 5 3 3" xfId="44112" xr:uid="{BC7B4F44-17DE-47B5-A032-0EAE407893D5}"/>
    <cellStyle name="Output 6 5 3 3 2" xfId="44113" xr:uid="{C6F2F6E1-CBB5-4B02-BF33-E1D8DACB239A}"/>
    <cellStyle name="Output 6 5 3 4" xfId="44114" xr:uid="{8728EA76-4430-4EDA-8E47-FF132EEEBCEC}"/>
    <cellStyle name="Output 6 5 4" xfId="44115" xr:uid="{FC53C423-98BB-45DB-A83B-20F39D42D48B}"/>
    <cellStyle name="Output 6 5 4 2" xfId="44116" xr:uid="{2B366FEB-2884-479A-86BC-205B6664D377}"/>
    <cellStyle name="Output 6 5 4 2 2" xfId="44117" xr:uid="{1BE45EAC-67F7-4C2D-9035-490E5F2756FA}"/>
    <cellStyle name="Output 6 5 4 3" xfId="44118" xr:uid="{B6B84BFE-C6EC-45DC-8607-B6ACFD4B7CF4}"/>
    <cellStyle name="Output 6 5 4 4" xfId="44119" xr:uid="{7622D2F6-A387-497D-8E27-3F73B734B8B5}"/>
    <cellStyle name="Output 6 5 5" xfId="44120" xr:uid="{3B6E9D5E-9030-4470-BBED-C89F1FD98F40}"/>
    <cellStyle name="Output 6 5 5 2" xfId="44121" xr:uid="{2FCEAC65-3D6F-4AA3-BB1B-4613BA9777A5}"/>
    <cellStyle name="Output 6 5 5 2 2" xfId="44122" xr:uid="{98C288E2-E590-4C50-AFCB-A46EC2D312EA}"/>
    <cellStyle name="Output 6 5 5 3" xfId="44123" xr:uid="{2DDEA4F2-B588-4E7E-BCC0-1C0DCAF39A8D}"/>
    <cellStyle name="Output 6 5 5 4" xfId="44124" xr:uid="{AA58DCE4-F0AF-403A-93CA-EDC0571744F4}"/>
    <cellStyle name="Output 6 5 6" xfId="44125" xr:uid="{0F446CF6-4BB7-404D-9B5F-4255D3E037A8}"/>
    <cellStyle name="Output 6 5 6 2" xfId="44126" xr:uid="{2DFA47FF-3352-4B11-B0EB-732D22CA6152}"/>
    <cellStyle name="Output 6 5 6 2 2" xfId="44127" xr:uid="{6F37DC55-F13C-4DA5-A70E-3B85A0158BC8}"/>
    <cellStyle name="Output 6 5 6 3" xfId="44128" xr:uid="{312A3385-5A06-45B7-8210-DC66C16F0A26}"/>
    <cellStyle name="Output 6 5 7" xfId="44129" xr:uid="{707A3FF2-D9AE-48F5-90A8-9CF89F3F31EE}"/>
    <cellStyle name="Output 6 5 7 2" xfId="44130" xr:uid="{B5260E4F-0FAA-4346-B0EC-F2DC38B2EC6B}"/>
    <cellStyle name="Output 6 5 7 2 2" xfId="44131" xr:uid="{B8CEEEA2-3075-45B1-A1B4-834368AB667F}"/>
    <cellStyle name="Output 6 5 7 3" xfId="44132" xr:uid="{B68D5B7E-09C6-4C0D-9D44-8630EE64F536}"/>
    <cellStyle name="Output 6 5 8" xfId="44133" xr:uid="{3D42D252-E0AD-4413-8861-53A20126ACC3}"/>
    <cellStyle name="Output 6 5 8 2" xfId="44134" xr:uid="{070E56B8-684C-402B-B777-C63A983CDC2E}"/>
    <cellStyle name="Output 6 5 8 2 2" xfId="44135" xr:uid="{427C83F5-4E7E-4BC9-8D96-D701279C5076}"/>
    <cellStyle name="Output 6 5 8 3" xfId="44136" xr:uid="{7A470C9A-B92E-4D49-A39E-62D3763FD90A}"/>
    <cellStyle name="Output 6 5 9" xfId="44137" xr:uid="{F925A527-2325-4092-96BA-A7EFF4591E03}"/>
    <cellStyle name="Output 6 5 9 2" xfId="44138" xr:uid="{3D0B9DE6-3BAD-4AAB-A30C-E4C73B9039AF}"/>
    <cellStyle name="Output 6 5 9 2 2" xfId="44139" xr:uid="{8CAFBEED-7B96-4356-9A95-C7473424BC41}"/>
    <cellStyle name="Output 6 5 9 3" xfId="44140" xr:uid="{1A8AB2A5-1535-4D3A-8461-517B40E12440}"/>
    <cellStyle name="Output 6 6" xfId="44141" xr:uid="{6EF0AE79-4565-4F8D-8A98-0FE86F696ED0}"/>
    <cellStyle name="Output 6 6 10" xfId="44142" xr:uid="{F053E2DE-7C54-4D47-8455-0E86B9F5B0DE}"/>
    <cellStyle name="Output 6 6 10 2" xfId="44143" xr:uid="{A05F0581-BC83-4A3D-BA5E-EA454857954B}"/>
    <cellStyle name="Output 6 6 10 2 2" xfId="44144" xr:uid="{3312308B-79A9-425B-A335-2336A570C04F}"/>
    <cellStyle name="Output 6 6 10 3" xfId="44145" xr:uid="{6A1682C0-67BF-407E-B417-3461595C5A41}"/>
    <cellStyle name="Output 6 6 11" xfId="44146" xr:uid="{ED24740D-F1C3-4AA0-9BF4-4CD2970720BC}"/>
    <cellStyle name="Output 6 6 11 2" xfId="44147" xr:uid="{0F62ED38-838B-4376-B9BB-92B54C4E4696}"/>
    <cellStyle name="Output 6 6 11 2 2" xfId="44148" xr:uid="{E665109C-5882-480D-B71D-F2C8A6845758}"/>
    <cellStyle name="Output 6 6 11 3" xfId="44149" xr:uid="{48388F0F-91AC-4A40-B3D6-B5DA6D090F1E}"/>
    <cellStyle name="Output 6 6 12" xfId="44150" xr:uid="{82E8476D-CAE7-4454-908E-326BC385ECBD}"/>
    <cellStyle name="Output 6 6 12 2" xfId="44151" xr:uid="{02157A72-E586-498C-B94B-381B05B64F72}"/>
    <cellStyle name="Output 6 6 12 2 2" xfId="44152" xr:uid="{B0E600CC-17A9-4C36-BCC4-21CE6A98D957}"/>
    <cellStyle name="Output 6 6 12 3" xfId="44153" xr:uid="{0CAC7D74-178C-4DA0-B9FE-DDE6F47C0A93}"/>
    <cellStyle name="Output 6 6 13" xfId="44154" xr:uid="{DB1D6297-CEC9-431E-AA84-895E3C06C609}"/>
    <cellStyle name="Output 6 6 13 2" xfId="44155" xr:uid="{94E9B805-B7D0-40F3-9750-0BEDA9DED4D6}"/>
    <cellStyle name="Output 6 6 13 2 2" xfId="44156" xr:uid="{BC0E5EDB-6AB4-409C-87E3-5C23D69AF783}"/>
    <cellStyle name="Output 6 6 13 3" xfId="44157" xr:uid="{BEDF3826-9556-47A3-917D-C9199AB77DE9}"/>
    <cellStyle name="Output 6 6 14" xfId="44158" xr:uid="{1764CCD8-E6DA-4A5A-80A9-F420DA5F738D}"/>
    <cellStyle name="Output 6 6 14 2" xfId="44159" xr:uid="{EC3E05AF-A5AE-402E-8D0F-BA7D1930CB13}"/>
    <cellStyle name="Output 6 6 14 2 2" xfId="44160" xr:uid="{FBE69855-AB11-4448-9721-473CEE3285B4}"/>
    <cellStyle name="Output 6 6 14 3" xfId="44161" xr:uid="{923D53C8-EC1D-453F-922C-6ED0443A659A}"/>
    <cellStyle name="Output 6 6 15" xfId="44162" xr:uid="{63EB79ED-9ACA-47E2-9F6D-E6B09DF4B537}"/>
    <cellStyle name="Output 6 6 15 2" xfId="44163" xr:uid="{155DB2C8-620D-48B2-B568-C74B93FA33CB}"/>
    <cellStyle name="Output 6 6 15 2 2" xfId="44164" xr:uid="{81997E13-3199-436B-9CB4-D6792D551D11}"/>
    <cellStyle name="Output 6 6 15 3" xfId="44165" xr:uid="{652838FD-7F53-490B-A48E-01D050D18F16}"/>
    <cellStyle name="Output 6 6 16" xfId="44166" xr:uid="{79AC6CF5-D5DB-4809-A701-601AE0E0971A}"/>
    <cellStyle name="Output 6 6 16 2" xfId="44167" xr:uid="{461B1D9C-B94B-489C-9D7D-0A97986DEEBE}"/>
    <cellStyle name="Output 6 6 16 2 2" xfId="44168" xr:uid="{DFF80E7D-85E0-4AA6-8EB0-D36A9F00DF9E}"/>
    <cellStyle name="Output 6 6 16 3" xfId="44169" xr:uid="{A9224F51-1309-4EC0-9EE5-724F9F119472}"/>
    <cellStyle name="Output 6 6 17" xfId="44170" xr:uid="{0CC56DD7-9775-43E3-8BF0-D299C6E53837}"/>
    <cellStyle name="Output 6 6 17 2" xfId="44171" xr:uid="{E0020D7B-42B1-4A46-AACD-589C48DEF4E0}"/>
    <cellStyle name="Output 6 6 17 2 2" xfId="44172" xr:uid="{F7538174-846E-4080-9F8E-21489545AA13}"/>
    <cellStyle name="Output 6 6 17 3" xfId="44173" xr:uid="{3E39F9D8-98AD-4FB7-93B2-F0A3D0966E36}"/>
    <cellStyle name="Output 6 6 18" xfId="44174" xr:uid="{16FE0F3B-3018-47E6-A5A9-F0EC7AA2230E}"/>
    <cellStyle name="Output 6 6 18 2" xfId="44175" xr:uid="{99DE4D98-3A4C-4640-84A8-95A5E7446B49}"/>
    <cellStyle name="Output 6 6 18 2 2" xfId="44176" xr:uid="{0ED04AA8-5584-429D-998B-EBAFBBE23723}"/>
    <cellStyle name="Output 6 6 18 3" xfId="44177" xr:uid="{68A336F4-2BED-4560-994B-36DE1471BA6F}"/>
    <cellStyle name="Output 6 6 19" xfId="44178" xr:uid="{E83D6DE5-70BF-4C89-89B1-A9FB13D64CE9}"/>
    <cellStyle name="Output 6 6 19 2" xfId="44179" xr:uid="{E3C91D52-4AEB-4D96-A33F-3E4CAC6BB9E7}"/>
    <cellStyle name="Output 6 6 19 2 2" xfId="44180" xr:uid="{C2F948BE-E07E-4381-8E83-2334425E3334}"/>
    <cellStyle name="Output 6 6 19 3" xfId="44181" xr:uid="{776B0165-26FD-4815-925A-1FC95F932364}"/>
    <cellStyle name="Output 6 6 2" xfId="44182" xr:uid="{D897FA26-6583-4797-AB52-0EE1ADE7E589}"/>
    <cellStyle name="Output 6 6 2 2" xfId="44183" xr:uid="{0FB5C804-FE3B-4A27-956B-764853597A31}"/>
    <cellStyle name="Output 6 6 2 2 2" xfId="44184" xr:uid="{23B04C00-D272-45B5-ACE6-F67088A04594}"/>
    <cellStyle name="Output 6 6 2 2 3" xfId="44185" xr:uid="{5EF6D8EB-C2C9-4667-9F69-1EE8732E29B8}"/>
    <cellStyle name="Output 6 6 2 3" xfId="44186" xr:uid="{556D5893-180D-4037-A972-E7DE36AF9F42}"/>
    <cellStyle name="Output 6 6 2 3 2" xfId="44187" xr:uid="{6627C906-EBCE-461C-AE8C-081531CFC7B0}"/>
    <cellStyle name="Output 6 6 2 4" xfId="44188" xr:uid="{2713AEE5-1893-40B6-B9CD-04127CB1E7B8}"/>
    <cellStyle name="Output 6 6 20" xfId="44189" xr:uid="{B090A7E5-0E95-452B-9001-601C96BE416E}"/>
    <cellStyle name="Output 6 6 20 2" xfId="44190" xr:uid="{F708F8D1-1BEE-454F-8419-0B0C6182EE19}"/>
    <cellStyle name="Output 6 6 20 2 2" xfId="44191" xr:uid="{5B30FED8-8151-4B82-B0E8-BE1E664B52C7}"/>
    <cellStyle name="Output 6 6 20 3" xfId="44192" xr:uid="{57757B38-F8C4-451C-B055-9B5938DD71E7}"/>
    <cellStyle name="Output 6 6 21" xfId="44193" xr:uid="{C7598E34-4A00-4AAB-9DED-AF401E77E673}"/>
    <cellStyle name="Output 6 6 21 2" xfId="44194" xr:uid="{8EA04712-12DA-4E8F-A784-5E2F0FBF2A81}"/>
    <cellStyle name="Output 6 6 22" xfId="44195" xr:uid="{536D82B5-E083-45ED-B6FB-C25ABD50816A}"/>
    <cellStyle name="Output 6 6 23" xfId="44196" xr:uid="{145ADDE1-9B2A-43BA-B464-668698DE95DA}"/>
    <cellStyle name="Output 6 6 3" xfId="44197" xr:uid="{542F9CBC-4180-49D0-87D1-38AABD1DF886}"/>
    <cellStyle name="Output 6 6 3 2" xfId="44198" xr:uid="{FFAAA65E-03A3-484C-9A2B-C13ACD037134}"/>
    <cellStyle name="Output 6 6 3 2 2" xfId="44199" xr:uid="{2734BA96-C084-4EDF-8176-FC0FD47B0323}"/>
    <cellStyle name="Output 6 6 3 3" xfId="44200" xr:uid="{F5AF4F64-0F00-41C0-83E4-1053531DB922}"/>
    <cellStyle name="Output 6 6 3 4" xfId="44201" xr:uid="{FD3D7369-59D8-45C8-9D0C-170372AB8FD8}"/>
    <cellStyle name="Output 6 6 4" xfId="44202" xr:uid="{F1BE187D-D133-4E4E-B61C-533549635D99}"/>
    <cellStyle name="Output 6 6 4 2" xfId="44203" xr:uid="{14A24D2B-668D-4559-9DFA-AD71E18ACCC7}"/>
    <cellStyle name="Output 6 6 4 2 2" xfId="44204" xr:uid="{457196F2-B1E8-4A1F-A74F-210937C116BB}"/>
    <cellStyle name="Output 6 6 4 3" xfId="44205" xr:uid="{BD728CA7-6A26-4FB0-A41B-11D31948124B}"/>
    <cellStyle name="Output 6 6 4 4" xfId="44206" xr:uid="{7890C1F9-2E61-4911-920F-2EDA4C9D7FE3}"/>
    <cellStyle name="Output 6 6 5" xfId="44207" xr:uid="{0834B613-11F7-4A94-A511-D2A3515A252D}"/>
    <cellStyle name="Output 6 6 5 2" xfId="44208" xr:uid="{AEF78DDA-6A25-405C-ACE6-E989131946D2}"/>
    <cellStyle name="Output 6 6 5 2 2" xfId="44209" xr:uid="{AFE14C7E-45D2-48D9-A3BD-7268FE907065}"/>
    <cellStyle name="Output 6 6 5 3" xfId="44210" xr:uid="{4E2FE584-FA9E-43BB-BE2A-F424A4D7844D}"/>
    <cellStyle name="Output 6 6 6" xfId="44211" xr:uid="{4CFC4C00-E65C-4FF8-8B3F-C8768FB36565}"/>
    <cellStyle name="Output 6 6 6 2" xfId="44212" xr:uid="{E7A25633-DA70-4223-8FD1-63BACE07C60B}"/>
    <cellStyle name="Output 6 6 6 2 2" xfId="44213" xr:uid="{139AFD64-CCA8-4635-881D-819C29CDC3D0}"/>
    <cellStyle name="Output 6 6 6 3" xfId="44214" xr:uid="{8662CA42-5EB6-4F38-93D4-4014DDD3B332}"/>
    <cellStyle name="Output 6 6 7" xfId="44215" xr:uid="{FAFB0706-27C0-4885-A893-1DA0C24E3EBC}"/>
    <cellStyle name="Output 6 6 7 2" xfId="44216" xr:uid="{78E40D47-8C3F-45B6-A89B-3602B24FEAFB}"/>
    <cellStyle name="Output 6 6 7 2 2" xfId="44217" xr:uid="{5669CB61-ADC3-4E3F-BC2D-4F65B4AA323C}"/>
    <cellStyle name="Output 6 6 7 3" xfId="44218" xr:uid="{3A1E8B3F-6ED4-4C5A-A9F1-E538D9BD0C32}"/>
    <cellStyle name="Output 6 6 8" xfId="44219" xr:uid="{9CC7563D-1EE5-4B8D-B66A-BEC7F87CA788}"/>
    <cellStyle name="Output 6 6 8 2" xfId="44220" xr:uid="{FB8F4371-7F2D-4505-ABCE-DE0B1E73D2ED}"/>
    <cellStyle name="Output 6 6 8 2 2" xfId="44221" xr:uid="{7DCB6417-789C-47F1-ABEE-55E0D04DB4A6}"/>
    <cellStyle name="Output 6 6 8 3" xfId="44222" xr:uid="{3D99CB42-3675-48A2-8651-916BAC4CB78A}"/>
    <cellStyle name="Output 6 6 9" xfId="44223" xr:uid="{D8C0C96B-E954-421D-94EC-2A26DD17E270}"/>
    <cellStyle name="Output 6 6 9 2" xfId="44224" xr:uid="{23B70E9F-D8E5-4394-B88A-0C3BDB043A57}"/>
    <cellStyle name="Output 6 6 9 2 2" xfId="44225" xr:uid="{DE45FCB5-FF4D-4F44-A77F-CF4A0F9BF453}"/>
    <cellStyle name="Output 6 6 9 3" xfId="44226" xr:uid="{D5FF3330-719E-4A72-84F9-8DA6FB6063F4}"/>
    <cellStyle name="Output 6 7" xfId="44227" xr:uid="{1E628ADA-3FB3-448A-8964-EE088DCA12FA}"/>
    <cellStyle name="Output 6 7 2" xfId="44228" xr:uid="{FABB922F-CE0D-4EB7-890F-DAD47BD97C34}"/>
    <cellStyle name="Output 6 7 2 2" xfId="44229" xr:uid="{3A5AA2BF-1643-4989-AC44-B46864A01417}"/>
    <cellStyle name="Output 6 7 2 3" xfId="44230" xr:uid="{84C6BB85-26AE-4CB1-B9FD-7C1DC12F7425}"/>
    <cellStyle name="Output 6 7 3" xfId="44231" xr:uid="{0D9B794A-AB27-4EB8-ADD8-55AD0F14BC3B}"/>
    <cellStyle name="Output 6 7 3 2" xfId="44232" xr:uid="{5D8D2043-534B-45C7-BA5C-4D3D8021DDA4}"/>
    <cellStyle name="Output 6 7 4" xfId="44233" xr:uid="{B7156205-7BEC-4641-B0FD-A6DEC8F12406}"/>
    <cellStyle name="Output 6 8" xfId="44234" xr:uid="{28E86E74-9AC7-499A-83AB-7700E0E04A3B}"/>
    <cellStyle name="Output 6 8 2" xfId="44235" xr:uid="{C4B9BA5E-CB8B-414F-8E04-86D386B7DBF2}"/>
    <cellStyle name="Output 6 8 2 2" xfId="44236" xr:uid="{07473B2C-03FC-49EA-9103-07F1BD66EAA0}"/>
    <cellStyle name="Output 6 8 2 3" xfId="44237" xr:uid="{20F11AA7-45AD-448A-85D1-375F9AA83C0A}"/>
    <cellStyle name="Output 6 8 3" xfId="44238" xr:uid="{59C4BC98-944C-4846-9D77-60A7B2989FCA}"/>
    <cellStyle name="Output 6 8 4" xfId="44239" xr:uid="{FEBE87C3-5B68-440B-9722-107B9B05F305}"/>
    <cellStyle name="Output 6 9" xfId="44240" xr:uid="{EDC9D22F-EF4D-4FD3-AF15-3D7028ED1263}"/>
    <cellStyle name="Output 6 9 2" xfId="44241" xr:uid="{77A145E6-EC11-4B3C-B74F-F79BA6E9A8D7}"/>
    <cellStyle name="Output 6 9 2 2" xfId="44242" xr:uid="{5405CCB5-7DE4-4BAC-8788-BB57770979EB}"/>
    <cellStyle name="Output 6 9 3" xfId="44243" xr:uid="{5CD135ED-FFA9-4D4B-A088-3FBF33884CCB}"/>
    <cellStyle name="Output 6 9 4" xfId="44244" xr:uid="{EF35AAC2-83E1-4B9D-A9C6-0DCBFD9A8B9F}"/>
    <cellStyle name="Output 7" xfId="44245" xr:uid="{B19777D2-8D87-43C5-AB86-43D661386F34}"/>
    <cellStyle name="Output 8" xfId="44246" xr:uid="{C424FF38-6C3B-41C1-8F1A-132EA3506DFD}"/>
    <cellStyle name="Output Amounts" xfId="362" xr:uid="{E3314920-8C26-45D8-8239-EAECE97DB6CF}"/>
    <cellStyle name="Output Column Headings" xfId="363" xr:uid="{A8BD4ACD-3738-4C6F-87B5-5CFB9E725FE4}"/>
    <cellStyle name="Output Line Items" xfId="364" xr:uid="{04040699-CDC2-4E82-8207-162340E0FF1E}"/>
    <cellStyle name="Output Report Heading" xfId="365" xr:uid="{6195BD58-193E-4767-B191-8C8F28C754C9}"/>
    <cellStyle name="Output Report Title" xfId="366" xr:uid="{FC995ED1-974E-4736-94C7-E9D4C564B365}"/>
    <cellStyle name="P" xfId="367" xr:uid="{81D36B60-A2D3-48E1-BD03-32664B5FBA7E}"/>
    <cellStyle name="P 2" xfId="368" xr:uid="{846A5019-F54E-4E44-B753-6789D2867E9D}"/>
    <cellStyle name="P 3" xfId="44247" xr:uid="{7F58D347-8556-4B4A-B3FB-72E8EEDD6ABC}"/>
    <cellStyle name="P 4" xfId="44248" xr:uid="{90379763-1FF2-4710-9C9B-B721D04A5B5C}"/>
    <cellStyle name="Page Number" xfId="44249" xr:uid="{4F488166-5FA1-430A-9884-5660422524D9}"/>
    <cellStyle name="Percent [0]" xfId="44250" xr:uid="{91436684-7ADD-4FFF-AAFF-6B5A15A864E7}"/>
    <cellStyle name="Percent [2]" xfId="369" xr:uid="{B9171D52-1D73-4767-A69A-18AEB5D1ACB2}"/>
    <cellStyle name="Percent +/-" xfId="44251" xr:uid="{6A401314-80E8-482C-88B2-D91FEB6DB688}"/>
    <cellStyle name="Percent 10" xfId="370" xr:uid="{EF962157-E08A-4D4F-A890-F2486AF3C34B}"/>
    <cellStyle name="Percent 10 2" xfId="44252" xr:uid="{3C77F97C-D844-47EF-8EA2-C106032533A6}"/>
    <cellStyle name="Percent 10 3" xfId="44253" xr:uid="{ABF4DCC6-76D8-4D32-9AA7-E9FF43A19DD3}"/>
    <cellStyle name="Percent 10 4" xfId="44254" xr:uid="{B5962804-A595-45EC-9DB5-928F00A85C03}"/>
    <cellStyle name="Percent 10 5" xfId="44255" xr:uid="{5E1BCAC2-5712-40AE-8DB1-149F6B8B6980}"/>
    <cellStyle name="Percent 11" xfId="371" xr:uid="{2A78833F-59A7-400C-8C71-5E05BD3E5BCB}"/>
    <cellStyle name="Percent 11 2" xfId="44256" xr:uid="{32347543-9BFA-4F4F-8F2B-8AE74F7A4407}"/>
    <cellStyle name="Percent 11 3" xfId="44257" xr:uid="{EDFAD9A3-DFC6-46E8-8D75-8D3D46A09495}"/>
    <cellStyle name="Percent 11 4" xfId="44258" xr:uid="{E3C850DF-9CA9-4569-A7DE-0E6606E73795}"/>
    <cellStyle name="Percent 12" xfId="372" xr:uid="{C5260BFC-719C-4023-9E19-973F5960F619}"/>
    <cellStyle name="Percent 12 2" xfId="44259" xr:uid="{6FE21434-993F-4B91-BFC0-4E9A784CE590}"/>
    <cellStyle name="Percent 12 3" xfId="44260" xr:uid="{2B284127-1696-459A-BA2E-448060EEFD36}"/>
    <cellStyle name="Percent 12 4" xfId="44261" xr:uid="{5014BDD6-32B1-44EA-BBB2-5888133D872E}"/>
    <cellStyle name="Percent 128" xfId="44262" xr:uid="{F9576EF3-C1F0-4627-B2FD-85D5DEB16692}"/>
    <cellStyle name="Percent 13" xfId="373" xr:uid="{8E1C724C-1F0E-4770-AD52-1B6A40656FEF}"/>
    <cellStyle name="Percent 13 2" xfId="44263" xr:uid="{3342B99C-4F2F-42CD-B7A1-45DDD47E448D}"/>
    <cellStyle name="Percent 13 3" xfId="44264" xr:uid="{CAC1A79F-3D09-4E10-A080-BD340F7F4CAD}"/>
    <cellStyle name="Percent 13 4" xfId="44265" xr:uid="{FAE0EAFD-30B2-422D-A9BE-7EB4258259EC}"/>
    <cellStyle name="Percent 14" xfId="374" xr:uid="{696BDA6B-62C2-4DCF-898B-1F9F4D163E16}"/>
    <cellStyle name="Percent 14 2" xfId="44266" xr:uid="{9486B5CD-A049-4B1A-82DE-97C6953E6B7F}"/>
    <cellStyle name="Percent 14 3" xfId="44267" xr:uid="{5D198B3B-097D-4394-B062-885512A33195}"/>
    <cellStyle name="Percent 14 4" xfId="44268" xr:uid="{66A25C5F-05D3-4E9A-A70F-2CB154E4F6FC}"/>
    <cellStyle name="Percent 15" xfId="44269" xr:uid="{6C45738B-394B-4BBF-A399-4343DD6777EA}"/>
    <cellStyle name="Percent 15 2" xfId="44270" xr:uid="{B6579693-F7B6-418D-A2A5-5358F933BC8A}"/>
    <cellStyle name="Percent 16" xfId="44271" xr:uid="{10B8A575-1874-4561-A3EF-C28E9C06BEB2}"/>
    <cellStyle name="Percent 17" xfId="44272" xr:uid="{1FCDFE26-4C9E-4CEB-876F-8F7328A749A2}"/>
    <cellStyle name="Percent 18" xfId="44273" xr:uid="{952516CE-03AC-49F8-AC4B-1F9850FCA732}"/>
    <cellStyle name="Percent 19" xfId="44274" xr:uid="{BE6E9343-5B35-4B7D-84D8-52481D53C8DC}"/>
    <cellStyle name="Percent 19 2" xfId="44275" xr:uid="{E13E4AA5-59E6-414B-A2EB-D412815F2A5B}"/>
    <cellStyle name="Percent 2" xfId="375" xr:uid="{FC5E1DCE-C044-4F7C-B932-CD13B82B0980}"/>
    <cellStyle name="Percent 2 2" xfId="376" xr:uid="{71B3A624-8A33-4AE4-94FE-672B53351FE8}"/>
    <cellStyle name="Percent 2 2 2" xfId="44276" xr:uid="{59C9F9BC-03E4-4717-A909-C1C94F692B17}"/>
    <cellStyle name="Percent 2 3" xfId="44277" xr:uid="{D588CBAF-627F-4D76-B35A-E9D4B2A3B311}"/>
    <cellStyle name="Percent 2 3 2" xfId="44278" xr:uid="{84DF6CC4-EF89-45DA-BF1B-1C4CF3B874BD}"/>
    <cellStyle name="Percent 2 4" xfId="44279" xr:uid="{C973CDCD-8479-4374-80CC-06F185E9E332}"/>
    <cellStyle name="Percent 2 5" xfId="44280" xr:uid="{99753A7E-B49E-4777-A2E2-584FC4CAF9FD}"/>
    <cellStyle name="Percent 2 6" xfId="44281" xr:uid="{996D9D0C-B69B-44DD-A773-19E2682EDD3B}"/>
    <cellStyle name="Percent 2 7" xfId="44282" xr:uid="{5098D0C1-8880-4BC2-9117-385E5974FDC1}"/>
    <cellStyle name="Percent 20" xfId="44283" xr:uid="{C4C8F1A9-A89E-4A48-A344-A98E9D936DB9}"/>
    <cellStyle name="Percent 21" xfId="44284" xr:uid="{81D16164-7B2F-4634-8779-572F68EF1D6B}"/>
    <cellStyle name="Percent 22" xfId="44285" xr:uid="{F91F0EB9-EDA1-4FF7-B4C4-183D7927C32B}"/>
    <cellStyle name="Percent 23" xfId="44286" xr:uid="{6BE3717C-619C-47D8-9CD2-B153EF93D610}"/>
    <cellStyle name="Percent 24" xfId="44287" xr:uid="{9C964BEC-D0D9-4485-B1F4-DB53458826EC}"/>
    <cellStyle name="Percent 25" xfId="44288" xr:uid="{35EC3BB0-F5CB-4859-8CE6-1A7F6CECD29D}"/>
    <cellStyle name="Percent 26" xfId="44289" xr:uid="{78CD91E9-D1C1-4D0D-B42E-3F892C246305}"/>
    <cellStyle name="Percent 27" xfId="44290" xr:uid="{310E47E7-B170-4C2C-A7D3-DC19C4F49560}"/>
    <cellStyle name="Percent 28" xfId="44291" xr:uid="{194E2564-20AD-4AE9-877C-CA6D64D88016}"/>
    <cellStyle name="Percent 29" xfId="44292" xr:uid="{08A9ACC1-389D-4952-BCD5-AC24D8485000}"/>
    <cellStyle name="Percent 3" xfId="377" xr:uid="{AAF1936F-5F76-4AF7-AA2C-F9D2158B2C64}"/>
    <cellStyle name="Percent 3 2" xfId="378" xr:uid="{3DC61DE8-8E46-4138-865C-AFE4E4EEE714}"/>
    <cellStyle name="Percent 3 2 2" xfId="44293" xr:uid="{70311CC9-1783-448C-920D-248EE91EC005}"/>
    <cellStyle name="Percent 3 2 3" xfId="44294" xr:uid="{77AA8B0A-DC76-4BCF-A18C-570B3019056F}"/>
    <cellStyle name="Percent 3 2 3 2" xfId="44295" xr:uid="{649978B9-4396-4001-8DDD-3232CB33438D}"/>
    <cellStyle name="Percent 3 2 4" xfId="44296" xr:uid="{F4DBFC8F-5C9A-46AB-8DAA-201112221697}"/>
    <cellStyle name="Percent 3 3" xfId="44297" xr:uid="{5AFCBD06-214F-40B6-8AD5-B9EB325A7E85}"/>
    <cellStyle name="Percent 3 3 2" xfId="44298" xr:uid="{0ADEC636-F92F-4D05-9802-0D86909FF4A3}"/>
    <cellStyle name="Percent 3 3 3" xfId="44299" xr:uid="{209CA0E9-1D95-4D33-BC70-81BC64FC44F4}"/>
    <cellStyle name="Percent 3 4" xfId="44300" xr:uid="{05184CB0-10DB-4A6D-AB85-91B3D7BE07A2}"/>
    <cellStyle name="Percent 3 4 2" xfId="44301" xr:uid="{2358F287-69E3-4A30-8931-98A394BC06E3}"/>
    <cellStyle name="Percent 3 5" xfId="44302" xr:uid="{A101A463-9EDF-4176-B753-3E4D0C0D68C5}"/>
    <cellStyle name="Percent 3 5 2" xfId="44303" xr:uid="{125A5569-2387-4489-AD10-A7911E9134C6}"/>
    <cellStyle name="Percent 3 6" xfId="44304" xr:uid="{77626D36-0C03-42CC-95B6-BEBD02BAB542}"/>
    <cellStyle name="Percent 3 7" xfId="44305" xr:uid="{DA5E88B4-81B2-4105-BD0C-56C179C34F61}"/>
    <cellStyle name="Percent 3 8" xfId="44306" xr:uid="{E5DEA68C-BBEE-4EF1-A4EA-5E05F3800FD4}"/>
    <cellStyle name="Percent 3 9" xfId="44307" xr:uid="{14691242-EFE6-46C2-8317-8ADC89ABAE13}"/>
    <cellStyle name="Percent 30" xfId="44308" xr:uid="{0D3120A6-D4F0-4B7E-B69A-053E58C3AEBA}"/>
    <cellStyle name="Percent 31" xfId="44309" xr:uid="{CD2A192D-FF40-4B2B-A5F2-B77253DF7B6E}"/>
    <cellStyle name="Percent 4" xfId="379" xr:uid="{B8114845-57EF-43A0-9344-3B2EBD723CBB}"/>
    <cellStyle name="Percent 4 2" xfId="380" xr:uid="{0BB3892C-9EE3-4560-8B6B-D07BE4B88D06}"/>
    <cellStyle name="Percent 4 3" xfId="44310" xr:uid="{7EACC916-96B6-4077-8861-C07D28723580}"/>
    <cellStyle name="Percent 5" xfId="381" xr:uid="{A996F83B-160C-4B1F-A50F-A466D02EDB18}"/>
    <cellStyle name="Percent 6" xfId="382" xr:uid="{B0CC2CE5-1D77-4963-A95E-8BC0CB11D94E}"/>
    <cellStyle name="Percent 6 2" xfId="44311" xr:uid="{7A32F4C5-9431-4C9F-9033-F84FF773D0B2}"/>
    <cellStyle name="Percent 6 2 2" xfId="44312" xr:uid="{FEC07760-D6CF-4B96-8D6D-854FEC0D635B}"/>
    <cellStyle name="Percent 7" xfId="383" xr:uid="{C0366ABA-3B92-430B-9DAE-CD0C112A9E73}"/>
    <cellStyle name="Percent 7 2" xfId="44313" xr:uid="{465D36A0-5247-4C0B-8818-B4C891084C7E}"/>
    <cellStyle name="Percent 8" xfId="384" xr:uid="{5402FE25-A95C-4F36-8057-7B0B55414510}"/>
    <cellStyle name="Percent 9" xfId="385" xr:uid="{A9C96D3A-F8CB-4B9C-9E6D-F470A9DD229D}"/>
    <cellStyle name="Percent*" xfId="44314" xr:uid="{2065B6C5-026D-4825-B5DF-26423A6DDE6E}"/>
    <cellStyle name="Percent.0" xfId="44315" xr:uid="{8E7172E8-5266-434F-B009-0BA62DEEC0F7}"/>
    <cellStyle name="Percent.00" xfId="44316" xr:uid="{E9340D5A-7811-445E-992A-0D5AD74154F5}"/>
    <cellStyle name="Plain" xfId="44317" xr:uid="{96126CC6-F4C1-455E-8E6E-69C1796F6CAE}"/>
    <cellStyle name="Price" xfId="44318" xr:uid="{6C2462F5-7017-4E3B-B4D3-4E7266B6C87F}"/>
    <cellStyle name="ProductClass" xfId="44319" xr:uid="{CEE8F791-980D-4F9E-B39B-E76E0C06669A}"/>
    <cellStyle name="ProductType" xfId="44320" xr:uid="{8F016676-536F-4049-9B3E-2750D5684B55}"/>
    <cellStyle name="provisional PN158/97" xfId="44321" xr:uid="{40E3E794-FBC2-4AF3-B982-8754852DFF81}"/>
    <cellStyle name="QvB" xfId="44322" xr:uid="{4DDB47C4-9661-4E96-8B92-160891727846}"/>
    <cellStyle name="RebateValue" xfId="44323" xr:uid="{F173C93C-2506-4775-9DE1-D90404FDB49F}"/>
    <cellStyle name="Refdb standard" xfId="386" xr:uid="{E3CCFEB9-6672-455E-8188-0428A65041D2}"/>
    <cellStyle name="ReportData" xfId="387" xr:uid="{63386022-E2FF-4DB2-8E9D-B054052ADB63}"/>
    <cellStyle name="ReportElements" xfId="388" xr:uid="{928FE377-DC86-4FAD-B434-5698E540542E}"/>
    <cellStyle name="ReportHeader" xfId="389" xr:uid="{901E5752-1083-477C-8586-CD1554EE5F49}"/>
    <cellStyle name="ReportHeader 2" xfId="44324" xr:uid="{E7966957-A0BA-481E-8C8E-D127D616181E}"/>
    <cellStyle name="ReportHeader 3" xfId="44325" xr:uid="{673D37FB-D82E-49B4-A9B2-980C80A5C4A6}"/>
    <cellStyle name="ResellerType" xfId="44326" xr:uid="{51FD5FC8-EDC5-4E03-B145-F028CDEFFEDC}"/>
    <cellStyle name="ro1" xfId="44327" xr:uid="{B0A2475C-A2FE-45F6-82E7-086AE2A3239E}"/>
    <cellStyle name="Row_CategoryHeadings" xfId="44328" xr:uid="{CDEA76B4-7C7B-4999-A85C-24548FD327ED}"/>
    <cellStyle name="Rowcount" xfId="44329" xr:uid="{D8546296-B2B2-411C-9760-F76A0A73E62F}"/>
    <cellStyle name="Sample" xfId="44330" xr:uid="{0969E174-08B5-4817-B0E9-45209815BC10}"/>
    <cellStyle name="SAPBEXaggData" xfId="390" xr:uid="{4D3AB72C-5782-452A-BA78-3D694094D51D}"/>
    <cellStyle name="SAPBEXaggData 2" xfId="44331" xr:uid="{B232F730-5561-4391-A909-DEF4966C0EA5}"/>
    <cellStyle name="SAPBEXaggData 3" xfId="44332" xr:uid="{3C4DFA1F-4A16-46CE-80EC-93D0F9BB8EB4}"/>
    <cellStyle name="SAPBEXaggDataEmph" xfId="391" xr:uid="{A955C467-386A-4E42-801C-91741FDED31C}"/>
    <cellStyle name="SAPBEXaggDataEmph 2" xfId="44333" xr:uid="{900AB6DB-F5B2-4104-AA53-C266FDCAEBDB}"/>
    <cellStyle name="SAPBEXaggDataEmph 3" xfId="44334" xr:uid="{649575E9-F776-474D-BCE7-457D0D3B1615}"/>
    <cellStyle name="SAPBEXaggItem" xfId="392" xr:uid="{DF22E936-13B3-4511-BCBB-4B2E797FB996}"/>
    <cellStyle name="SAPBEXaggItem 2" xfId="44335" xr:uid="{26F85883-2D51-4D86-850B-0ED27B1FBCB8}"/>
    <cellStyle name="SAPBEXaggItem 3" xfId="44336" xr:uid="{C93F8ACE-A97B-45CC-82D1-9AAFC4ED7550}"/>
    <cellStyle name="SAPBEXaggItemX" xfId="393" xr:uid="{12DF795B-1EBC-429D-8CB3-C635069AEDEB}"/>
    <cellStyle name="SAPBEXaggItemX 2" xfId="44337" xr:uid="{CDA41035-1A9C-4CCB-8837-5C75290D494A}"/>
    <cellStyle name="SAPBEXaggItemX 3" xfId="44338" xr:uid="{74450DA6-92D9-40F7-9C16-72D454F27C60}"/>
    <cellStyle name="SAPBEXchaText" xfId="394" xr:uid="{7175C990-63A4-49D5-B4DA-B047C0150C3C}"/>
    <cellStyle name="SAPBEXchaText 2" xfId="44339" xr:uid="{9AB2BA8E-537F-4A25-80A4-66BB8376288E}"/>
    <cellStyle name="SAPBEXchaText 3" xfId="44340" xr:uid="{5EEAB313-5715-4DEB-BAD9-42BAB2B63835}"/>
    <cellStyle name="SAPBEXexcBad7" xfId="395" xr:uid="{21AB6AF3-97A8-474A-983E-4E7BCC8BB735}"/>
    <cellStyle name="SAPBEXexcBad7 2" xfId="44341" xr:uid="{AB506B09-3E60-4CA0-A5E7-73ECAEA05EB3}"/>
    <cellStyle name="SAPBEXexcBad7 3" xfId="44342" xr:uid="{15495CDA-C3B5-4982-A058-A66A6E5F36EC}"/>
    <cellStyle name="SAPBEXexcBad8" xfId="396" xr:uid="{B2F90CF0-CAD9-40D3-8199-A2EABEEB0444}"/>
    <cellStyle name="SAPBEXexcBad8 2" xfId="44343" xr:uid="{5B79A258-E5C5-4805-B3FF-6AED0D7C162B}"/>
    <cellStyle name="SAPBEXexcBad8 3" xfId="44344" xr:uid="{77873A03-3B5D-48C6-892C-2481A7FCF60F}"/>
    <cellStyle name="SAPBEXexcBad9" xfId="397" xr:uid="{EA6B18E6-356E-43C7-9521-6FECB231770C}"/>
    <cellStyle name="SAPBEXexcBad9 2" xfId="44345" xr:uid="{14299108-6B36-4A27-A1DF-0C3A1F41C879}"/>
    <cellStyle name="SAPBEXexcBad9 3" xfId="44346" xr:uid="{079DCE11-7F46-4CED-8D93-3D54F52CD5FC}"/>
    <cellStyle name="SAPBEXexcCritical4" xfId="398" xr:uid="{521D8FB8-68FD-49CF-89EB-BF637A6A89F9}"/>
    <cellStyle name="SAPBEXexcCritical4 2" xfId="44347" xr:uid="{FE4215B8-6AE1-4F8B-BE7B-73F714685B5B}"/>
    <cellStyle name="SAPBEXexcCritical4 3" xfId="44348" xr:uid="{983A1791-C6BA-43ED-88A0-17F94CDA429E}"/>
    <cellStyle name="SAPBEXexcCritical5" xfId="399" xr:uid="{BB4B34B7-1261-448F-BBB5-2ABB52AA23B4}"/>
    <cellStyle name="SAPBEXexcCritical5 2" xfId="44349" xr:uid="{A5AB26CD-14F8-4D88-996C-36010A968C43}"/>
    <cellStyle name="SAPBEXexcCritical5 3" xfId="44350" xr:uid="{B209B339-F5AA-4B41-AF49-B47777B5B583}"/>
    <cellStyle name="SAPBEXexcCritical6" xfId="400" xr:uid="{9388A606-79FE-4FED-BB4D-EC2E2EC96050}"/>
    <cellStyle name="SAPBEXexcCritical6 2" xfId="44351" xr:uid="{93D382C7-FAEA-4F90-8425-38A3BC270E2A}"/>
    <cellStyle name="SAPBEXexcCritical6 3" xfId="44352" xr:uid="{86737171-A3BA-4EE8-8ED4-D02FC31394B5}"/>
    <cellStyle name="SAPBEXexcGood1" xfId="401" xr:uid="{724F0FEC-EB44-4871-8857-8EFB89DB3FD2}"/>
    <cellStyle name="SAPBEXexcGood1 2" xfId="44353" xr:uid="{E2EE23C1-1F7A-4DDD-87FE-1675FFA3DB69}"/>
    <cellStyle name="SAPBEXexcGood1 3" xfId="44354" xr:uid="{3ED80265-6B72-4114-A66A-A4F514A83422}"/>
    <cellStyle name="SAPBEXexcGood2" xfId="402" xr:uid="{9D374EAA-08C1-493B-8510-F0D3385D7836}"/>
    <cellStyle name="SAPBEXexcGood2 2" xfId="44355" xr:uid="{1DB5DF6E-B79E-4581-B010-6095EA5BA39E}"/>
    <cellStyle name="SAPBEXexcGood2 3" xfId="44356" xr:uid="{BE7B9096-8706-4475-91CA-F891A385AE31}"/>
    <cellStyle name="SAPBEXexcGood3" xfId="403" xr:uid="{39CB6112-5451-41C4-BF26-2D00530E5C30}"/>
    <cellStyle name="SAPBEXexcGood3 2" xfId="44357" xr:uid="{FA59A370-4705-4CAC-8222-F509FDF3AC2F}"/>
    <cellStyle name="SAPBEXexcGood3 3" xfId="44358" xr:uid="{9BBCB210-5001-4B9E-8C92-DA95CF9B8C7C}"/>
    <cellStyle name="SAPBEXfilterDrill" xfId="404" xr:uid="{4F0626F1-DF70-4B0D-9F29-EDF1295DE5BE}"/>
    <cellStyle name="SAPBEXfilterDrill 2" xfId="44359" xr:uid="{9C916F39-3D96-4963-88C9-CE0C1A51497E}"/>
    <cellStyle name="SAPBEXfilterDrill 3" xfId="44360" xr:uid="{89DFF82D-3D21-4B9F-939A-2F8503FDE4DE}"/>
    <cellStyle name="SAPBEXfilterItem" xfId="405" xr:uid="{BCD6FEDB-664D-49F8-BA50-5C662BA3ACE3}"/>
    <cellStyle name="SAPBEXfilterItem 2" xfId="44361" xr:uid="{EF417134-E2C5-47BF-9B64-477417CB6AF6}"/>
    <cellStyle name="SAPBEXfilterText" xfId="406" xr:uid="{D4DF0132-60DF-41C0-9529-F1BF01B01CFF}"/>
    <cellStyle name="SAPBEXformats" xfId="407" xr:uid="{E65FAAE5-17DA-408F-B093-8849F9A63D2A}"/>
    <cellStyle name="SAPBEXformats 2" xfId="44362" xr:uid="{26284747-AF7F-4D1C-98CD-373E3E8F50A9}"/>
    <cellStyle name="SAPBEXformats 3" xfId="44363" xr:uid="{D9168BEA-208A-4792-98F9-9577583A803F}"/>
    <cellStyle name="SAPBEXheaderItem" xfId="408" xr:uid="{57EA7BD5-9B6D-42FC-AB32-1D555D2D30A2}"/>
    <cellStyle name="SAPBEXheaderItem 2" xfId="44364" xr:uid="{12EC3ABA-5892-4165-A707-1EA6DFDA755C}"/>
    <cellStyle name="SAPBEXheaderItem 3" xfId="44365" xr:uid="{623DD02B-29E8-4A24-9498-BBF0C0083C3D}"/>
    <cellStyle name="SAPBEXheaderText" xfId="409" xr:uid="{EFB40236-A99B-40F3-A59B-9C582C4AA4DE}"/>
    <cellStyle name="SAPBEXheaderText 2" xfId="44366" xr:uid="{4AAD49DC-64F7-46D9-9C68-FD9AC99824C0}"/>
    <cellStyle name="SAPBEXheaderText 3" xfId="44367" xr:uid="{918EAF6C-5677-44CB-AA4F-5BDA08B3FECF}"/>
    <cellStyle name="SAPBEXHLevel0" xfId="410" xr:uid="{9D59EF8D-68FF-4ECA-9744-09E498CDB8BD}"/>
    <cellStyle name="SAPBEXHLevel0 2" xfId="44368" xr:uid="{9F5BB6F0-3B95-493F-ACD0-48A3C0EAA731}"/>
    <cellStyle name="SAPBEXHLevel0 3" xfId="44369" xr:uid="{5F1AEE8A-7CA0-4C12-9145-535516EAE8D8}"/>
    <cellStyle name="SAPBEXHLevel0X" xfId="411" xr:uid="{C5F8B081-02EE-48F2-BC19-29CE106A708E}"/>
    <cellStyle name="SAPBEXHLevel0X 2" xfId="44370" xr:uid="{EE41E686-682C-4795-8CC8-D450CC70A898}"/>
    <cellStyle name="SAPBEXHLevel0X 3" xfId="44371" xr:uid="{82E54F4F-2FAB-4834-89CF-1DAFA4595A5D}"/>
    <cellStyle name="SAPBEXHLevel1" xfId="412" xr:uid="{2D50048B-7727-43C4-9963-1F97FBF87851}"/>
    <cellStyle name="SAPBEXHLevel1 2" xfId="44372" xr:uid="{5689ED9E-DF53-4B4A-B975-0FA850772051}"/>
    <cellStyle name="SAPBEXHLevel1 3" xfId="44373" xr:uid="{3C4C6BEA-9E2C-47B3-9C32-3B1A49F95CFC}"/>
    <cellStyle name="SAPBEXHLevel1X" xfId="413" xr:uid="{5EBC6BC9-2D05-42A3-8174-77742AAE6642}"/>
    <cellStyle name="SAPBEXHLevel1X 2" xfId="44374" xr:uid="{36A31849-71C1-456B-A7F3-F125277B8183}"/>
    <cellStyle name="SAPBEXHLevel1X 3" xfId="44375" xr:uid="{4B82E60E-5F36-429F-9F28-A51226CF90DE}"/>
    <cellStyle name="SAPBEXHLevel2" xfId="414" xr:uid="{2385E95A-4C9C-4313-B424-B29B38A91769}"/>
    <cellStyle name="SAPBEXHLevel2 2" xfId="44376" xr:uid="{D7A84FB2-790F-4E48-8A63-9124BA1EC19C}"/>
    <cellStyle name="SAPBEXHLevel2 3" xfId="44377" xr:uid="{0709EB23-28FB-4FF1-B40D-D39DBEFCA8D3}"/>
    <cellStyle name="SAPBEXHLevel2X" xfId="415" xr:uid="{E92B2DC3-E888-41FD-9AB0-727C3EB04975}"/>
    <cellStyle name="SAPBEXHLevel2X 2" xfId="44378" xr:uid="{CDF006D1-1B60-44A0-A310-2E6C6CDA2781}"/>
    <cellStyle name="SAPBEXHLevel2X 3" xfId="44379" xr:uid="{EC683EA3-88F5-463F-B44D-4CDE628FC9F2}"/>
    <cellStyle name="SAPBEXHLevel3" xfId="416" xr:uid="{2F5EF16C-78BF-431F-A41D-82C2DB97D19B}"/>
    <cellStyle name="SAPBEXHLevel3 2" xfId="44380" xr:uid="{4F011477-C324-4498-9C34-F97DEE277BD5}"/>
    <cellStyle name="SAPBEXHLevel3 3" xfId="44381" xr:uid="{A19ACC16-2173-4C24-9C1D-609F979406D7}"/>
    <cellStyle name="SAPBEXHLevel3X" xfId="417" xr:uid="{3C6A1BF1-0633-4B88-8EC8-5A768FB204BA}"/>
    <cellStyle name="SAPBEXHLevel3X 2" xfId="44382" xr:uid="{E8A79747-166E-4A37-A204-F76700FE8A76}"/>
    <cellStyle name="SAPBEXHLevel3X 3" xfId="44383" xr:uid="{3C6D9EE8-61BF-4AC9-84D4-6D4F9896E132}"/>
    <cellStyle name="SAPBEXresData" xfId="418" xr:uid="{1EB1EBB0-B889-4BCF-97D1-D3282C506195}"/>
    <cellStyle name="SAPBEXresData 2" xfId="44384" xr:uid="{5EA90FDB-32BF-4869-A308-8FE0D296260A}"/>
    <cellStyle name="SAPBEXresData 3" xfId="44385" xr:uid="{DF54471F-34F4-4516-83CE-09FD52AF9F45}"/>
    <cellStyle name="SAPBEXresDataEmph" xfId="419" xr:uid="{4DFA45DD-3D01-405B-AFB4-1E435928A83B}"/>
    <cellStyle name="SAPBEXresDataEmph 2" xfId="44386" xr:uid="{B5858A09-09FD-4D88-8B95-ED21EF222223}"/>
    <cellStyle name="SAPBEXresDataEmph 3" xfId="44387" xr:uid="{CD9C9E89-94F7-4C09-AB47-9F2AF70F1E76}"/>
    <cellStyle name="SAPBEXresItem" xfId="420" xr:uid="{E889AA39-9AC1-43CC-9378-A509623D29A3}"/>
    <cellStyle name="SAPBEXresItem 2" xfId="44388" xr:uid="{854B20FA-7729-4C08-B322-FA10838E739A}"/>
    <cellStyle name="SAPBEXresItem 3" xfId="44389" xr:uid="{13AD43CB-B552-451E-B1DD-05AA4B4FB102}"/>
    <cellStyle name="SAPBEXresItemX" xfId="421" xr:uid="{CAB7135A-F87A-4CF0-AEAE-937FD801DC64}"/>
    <cellStyle name="SAPBEXresItemX 2" xfId="44390" xr:uid="{6B8950BA-030C-4942-A29E-6152CF7B2E65}"/>
    <cellStyle name="SAPBEXresItemX 3" xfId="44391" xr:uid="{44D27198-F41A-4586-8EB6-83AA68120F0E}"/>
    <cellStyle name="SAPBEXstdData" xfId="422" xr:uid="{71F311A2-E353-46E7-B4C7-8CE03BBCBB33}"/>
    <cellStyle name="SAPBEXstdData 2" xfId="44392" xr:uid="{1F7B1695-878B-44C3-86CF-B3044EBD8848}"/>
    <cellStyle name="SAPBEXstdData 3" xfId="44393" xr:uid="{3DA58F95-264C-4421-B2E8-8ED08378C6C0}"/>
    <cellStyle name="SAPBEXstdDataEmph" xfId="423" xr:uid="{244E0142-F752-42A1-9F8F-7E10B3D8047F}"/>
    <cellStyle name="SAPBEXstdDataEmph 2" xfId="44394" xr:uid="{C8220BF8-FB68-41F0-88D9-A1B33E3BE523}"/>
    <cellStyle name="SAPBEXstdDataEmph 3" xfId="44395" xr:uid="{F40AD117-1112-4CB7-9752-D8A788609AD3}"/>
    <cellStyle name="SAPBEXstdItem" xfId="424" xr:uid="{F6E6D9A4-54FE-4FF8-8BBE-87172305F9D3}"/>
    <cellStyle name="SAPBEXstdItem 2" xfId="44396" xr:uid="{5C4983C6-999E-4158-AAE5-682F26AE7FB2}"/>
    <cellStyle name="SAPBEXstdItem 3" xfId="44397" xr:uid="{977D6923-C59A-411C-B785-FFDC82C6BF69}"/>
    <cellStyle name="SAPBEXstdItemX" xfId="425" xr:uid="{CD125EC1-33EE-4FAB-B335-BE9086766A72}"/>
    <cellStyle name="SAPBEXstdItemX 2" xfId="44398" xr:uid="{2D7B42D6-A8D0-40B9-B966-3960DA79266F}"/>
    <cellStyle name="SAPBEXstdItemX 3" xfId="44399" xr:uid="{665FE48C-B005-4B52-A672-07ED5A9B5708}"/>
    <cellStyle name="SAPBEXtitle" xfId="426" xr:uid="{8A896E8C-4AFE-4CEE-87C1-6837AF154703}"/>
    <cellStyle name="SAPBEXundefined" xfId="427" xr:uid="{7F7DDFB2-8945-4C2C-8654-AB803C869054}"/>
    <cellStyle name="SAPBEXundefined 2" xfId="44400" xr:uid="{833F4E27-F26A-4DD9-B81F-6547630B02D0}"/>
    <cellStyle name="SAPBEXundefined 3" xfId="44401" xr:uid="{F8AE382C-2A21-4ABB-B16C-1CAB98AFE3FA}"/>
    <cellStyle name="SectHeader" xfId="44402" xr:uid="{5A88FE9A-2CB6-424C-82A6-D728867E4ECB}"/>
    <cellStyle name="SectHeaderLev2" xfId="44403" xr:uid="{1F70D6D3-9247-495D-A345-A8D834EC8BB7}"/>
    <cellStyle name="SectLev2SubTotal" xfId="44404" xr:uid="{2D7BBC87-4013-4742-AA50-7F81FF2E8886}"/>
    <cellStyle name="SectSubHeader" xfId="44405" xr:uid="{BC327ACB-0230-49C4-8B52-2DDE254D8036}"/>
    <cellStyle name="SectSubHeaderTotal" xfId="44406" xr:uid="{CE2EA59C-DB45-43E2-BC9C-43B66D2B1187}"/>
    <cellStyle name="SectSubTotal" xfId="44407" xr:uid="{F9568C2D-F71B-4829-831D-7E6834DFD06F}"/>
    <cellStyle name="semestre" xfId="44408" xr:uid="{4BC7E493-0515-4374-9A4C-39E22705D561}"/>
    <cellStyle name="Shaded" xfId="44409" xr:uid="{32D83B3C-662E-4EFD-971D-47F2D11CD3B8}"/>
    <cellStyle name="Shaded 2" xfId="44410" xr:uid="{F614ED44-E197-4EE7-80EA-FC8A19C217F6}"/>
    <cellStyle name="Size" xfId="44411" xr:uid="{76EE7088-1C63-462F-927D-B3F25C48908A}"/>
    <cellStyle name="Source" xfId="44412" xr:uid="{AE38B8C6-2696-43A5-8844-8077A73A9359}"/>
    <cellStyle name="Source 2" xfId="44413" xr:uid="{90AD2D76-9AC9-4A0A-8016-9C672DA6D27A}"/>
    <cellStyle name="SPSS" xfId="44414" xr:uid="{A9ADABDD-B26D-4993-8876-B92C56E615ED}"/>
    <cellStyle name="ss1" xfId="44415" xr:uid="{2FAF39C1-87B7-4740-82BE-92164335CF1F}"/>
    <cellStyle name="ss10" xfId="44416" xr:uid="{5A98936C-F37E-4821-ABCF-75533E6E84C9}"/>
    <cellStyle name="ss11" xfId="44417" xr:uid="{31687F3D-039C-4AB3-8FDE-F54CE6666698}"/>
    <cellStyle name="ss12" xfId="44418" xr:uid="{64C92795-BD13-417C-80D8-09A475292A3F}"/>
    <cellStyle name="ss13" xfId="44419" xr:uid="{C0639A2F-F312-4CB7-BD85-1BD06DBC3C8E}"/>
    <cellStyle name="ss14" xfId="44420" xr:uid="{0262B437-D056-4EDA-ACC9-B7828A58D159}"/>
    <cellStyle name="ss15" xfId="44421" xr:uid="{EE8EBE8E-6C71-441D-8195-64DFD7FD1D8E}"/>
    <cellStyle name="ss16" xfId="44422" xr:uid="{DB4A90AE-052E-4887-A930-348148C64A2A}"/>
    <cellStyle name="ss17" xfId="44423" xr:uid="{E98CD60C-8357-4B48-94A3-3777B63E9E2D}"/>
    <cellStyle name="ss18" xfId="44424" xr:uid="{15CFE497-5A59-41E0-A51C-7ABF222EA8E4}"/>
    <cellStyle name="ss19" xfId="44425" xr:uid="{48A7FCE2-AB55-4A6B-8739-98B8F4AE19CA}"/>
    <cellStyle name="ss2" xfId="44426" xr:uid="{C7DEE205-423D-4662-A866-F8B02215538B}"/>
    <cellStyle name="ss20" xfId="44427" xr:uid="{211E1ACD-4F49-42C4-8F1D-38A8147E360A}"/>
    <cellStyle name="ss21" xfId="44428" xr:uid="{D2AD17E7-B020-4FB2-8599-5A7CC6745477}"/>
    <cellStyle name="ss22" xfId="44429" xr:uid="{3E6DA690-F04A-452B-97FD-29A5F62EB976}"/>
    <cellStyle name="ss23" xfId="44430" xr:uid="{57CD976E-2271-4E70-9648-6D206814FE01}"/>
    <cellStyle name="ss24" xfId="44431" xr:uid="{C4035E96-C93A-4D99-A95B-72B56307714B}"/>
    <cellStyle name="ss25" xfId="44432" xr:uid="{2255D40C-3BFF-40BE-84DF-AA77F88AC540}"/>
    <cellStyle name="ss3" xfId="44433" xr:uid="{18628988-E6F7-46CB-AB1A-1B415E2C37FC}"/>
    <cellStyle name="ss4" xfId="44434" xr:uid="{DCB7D47A-33BE-4C52-9C17-370F9C8079D8}"/>
    <cellStyle name="ss5" xfId="44435" xr:uid="{69CB9B5B-3F30-4A05-80B5-7531753F6FB4}"/>
    <cellStyle name="ss6" xfId="44436" xr:uid="{30CDAB43-1D7B-4F25-9800-721C5D9FD5B1}"/>
    <cellStyle name="ss7" xfId="44437" xr:uid="{5FE44C20-5CC2-4163-99EC-7B16CA2264CE}"/>
    <cellStyle name="ss8" xfId="44438" xr:uid="{5FB22790-66A5-42B0-BEA1-4695E618EC83}"/>
    <cellStyle name="ss9" xfId="44439" xr:uid="{8035185F-D573-4D68-9552-A6007FC519CC}"/>
    <cellStyle name="Style 1" xfId="428" xr:uid="{B423EDAF-C1B1-4BF9-B64C-396471A0B605}"/>
    <cellStyle name="Style 1 2" xfId="429" xr:uid="{982EA4C1-28C6-4D71-A6FF-14238C9375D6}"/>
    <cellStyle name="Style 1 2 2" xfId="44440" xr:uid="{A29455FF-ED0C-4DF4-AB01-6A82D0AFC8E7}"/>
    <cellStyle name="Style 1 3" xfId="44441" xr:uid="{34AC1CA7-EE8D-4D34-B505-9118CE042FAF}"/>
    <cellStyle name="Style 1 4" xfId="44442" xr:uid="{9A1A6208-E5E2-4835-9D8B-5BC0F6B669FE}"/>
    <cellStyle name="Style 1 5" xfId="44443" xr:uid="{FD8D92FE-4C8C-4079-BB28-6D7D23EC6EB4}"/>
    <cellStyle name="Style 1 6" xfId="44444" xr:uid="{F1B17A5E-721A-4D45-9C55-F1B58BBE82FE}"/>
    <cellStyle name="Style 1_MONTH 5" xfId="44445" xr:uid="{1161C721-7AD4-496E-9D70-DEF1153498B7}"/>
    <cellStyle name="Style 2" xfId="44446" xr:uid="{2EC741F0-8282-4558-8610-F972C3F37FCC}"/>
    <cellStyle name="Style1" xfId="430" xr:uid="{182D6A79-EA90-46C5-B007-B0BB75F099F1}"/>
    <cellStyle name="Style1 2" xfId="431" xr:uid="{B59A287C-123D-4D1B-AE15-2AECE40CDDA4}"/>
    <cellStyle name="Style1 3" xfId="44447" xr:uid="{BBAD6942-87E3-4CEB-8B09-9D82BDFCC80D}"/>
    <cellStyle name="Style1 4" xfId="44448" xr:uid="{841686A1-0E26-4575-A60C-46895653B19A}"/>
    <cellStyle name="Style1 5" xfId="44449" xr:uid="{753C3CF8-18F7-4D3D-BE15-F03F5B0CA523}"/>
    <cellStyle name="Style1 6" xfId="44450" xr:uid="{69DD74E0-6198-44BA-B100-A832CF53B7CC}"/>
    <cellStyle name="Style1 7" xfId="44451" xr:uid="{99B27819-5D9E-4EE0-B7E1-B66FCD9DF4D7}"/>
    <cellStyle name="Style1 8" xfId="44452" xr:uid="{B8F968EE-D60A-4D93-ADFF-8265EBD26581}"/>
    <cellStyle name="Style2" xfId="432" xr:uid="{B1F97CA2-921F-4316-B7E0-ABC27E6A96E8}"/>
    <cellStyle name="Style3" xfId="433" xr:uid="{87B626E0-CE95-44EC-A492-223DC0D06F78}"/>
    <cellStyle name="Style4" xfId="434" xr:uid="{CA28D064-0209-44E3-9C56-E5353FBA3A5A}"/>
    <cellStyle name="Style5" xfId="435" xr:uid="{775FF9C5-7AB6-443A-B1F9-8DD2F7517D7D}"/>
    <cellStyle name="Style6" xfId="436" xr:uid="{35D158EA-8BD4-44B5-8C12-B63B59491E16}"/>
    <cellStyle name="Styles" xfId="44453" xr:uid="{D94C0CFA-A98B-4B7F-99BF-5AA0C3CEDF81}"/>
    <cellStyle name="sub" xfId="44454" xr:uid="{73697EE3-07DF-4054-A66D-BE1632DE7FF3}"/>
    <cellStyle name="sub 2" xfId="44455" xr:uid="{1E6E309E-C2E5-4627-99F2-8247337EECFC}"/>
    <cellStyle name="sub 3" xfId="44456" xr:uid="{3B832087-1455-400A-9939-4912FEADE16E}"/>
    <cellStyle name="SubNoteNum" xfId="44457" xr:uid="{320CE3F3-D08D-4673-8CD2-9398E0F35A2C}"/>
    <cellStyle name="SubNoteSection" xfId="44458" xr:uid="{ACCC378B-CD3E-4D57-8F90-BFB05D72A421}"/>
    <cellStyle name="SubNoteSectionTotal" xfId="44459" xr:uid="{36A465D0-069C-4880-98F0-069660CA9ED8}"/>
    <cellStyle name="Syntax" xfId="44460" xr:uid="{CB210E5F-1D76-4B9D-867D-FA70377942B1}"/>
    <cellStyle name="Table Cells" xfId="44461" xr:uid="{52231E72-F474-4BDC-BF4F-37EE07A32DE6}"/>
    <cellStyle name="Table Cells 2" xfId="44462" xr:uid="{3F51BF28-EA18-4CDF-8777-8FC505BBECC5}"/>
    <cellStyle name="Table Column Headings" xfId="44463" xr:uid="{3D7E42DD-0EE9-4743-A0C5-61800102E76D}"/>
    <cellStyle name="Table Footnote" xfId="437" xr:uid="{F0C7DA7A-B0EC-4CD1-BEB5-919B1C949AD3}"/>
    <cellStyle name="Table Footnote 2" xfId="438" xr:uid="{CCF15E1E-4725-410D-9297-D7E11B35574B}"/>
    <cellStyle name="Table Footnote 2 2" xfId="439" xr:uid="{F6E808CD-CEBD-438D-A271-D62A49801BDC}"/>
    <cellStyle name="Table Footnote_Additional charts" xfId="44464" xr:uid="{9EF3E786-B537-4C67-94CF-509B13F7FA7E}"/>
    <cellStyle name="Table Head" xfId="44465" xr:uid="{2BB84560-54B4-4720-8A81-ADBE13349509}"/>
    <cellStyle name="Table Head Aligned" xfId="44466" xr:uid="{B3334488-FD9C-44E2-B519-290E923B19CF}"/>
    <cellStyle name="Table Head Blue" xfId="44467" xr:uid="{08408A6E-6C95-482B-8B22-5683120C6A0B}"/>
    <cellStyle name="Table Head Green" xfId="44468" xr:uid="{9729AADD-8991-4A68-8121-392FC0013759}"/>
    <cellStyle name="Table Head_% Change" xfId="44469" xr:uid="{5D4EE3CD-C695-4D52-832C-22670DCF6ABB}"/>
    <cellStyle name="Table Header" xfId="440" xr:uid="{A42A932D-4ECD-431F-B9ED-853303FE4C81}"/>
    <cellStyle name="Table Header 2" xfId="441" xr:uid="{03C02E8D-6BCE-49A5-BEED-335BAE23DBBD}"/>
    <cellStyle name="Table Header 2 2" xfId="442" xr:uid="{0DA6AFF2-4F92-4DFF-88C5-169AB6E635C7}"/>
    <cellStyle name="Table Header 3" xfId="44470" xr:uid="{34A8A541-DB25-49B5-86B6-F0949A9DDEE9}"/>
    <cellStyle name="Table Header_Additional charts" xfId="44471" xr:uid="{84E86E4E-BC94-48C3-8C20-480D1F9CC053}"/>
    <cellStyle name="Table Heading" xfId="44472" xr:uid="{79973885-F562-49E6-8650-2C1ACB46DC79}"/>
    <cellStyle name="Table Heading 1" xfId="443" xr:uid="{9085F50A-0A3B-42EC-912E-AEA04504D7E3}"/>
    <cellStyle name="Table Heading 1 2" xfId="444" xr:uid="{C3C05C50-426E-4836-993C-9D4552249F1D}"/>
    <cellStyle name="Table Heading 1 2 2" xfId="445" xr:uid="{A7BD912F-AEF8-4639-856A-D9D202C040DE}"/>
    <cellStyle name="Table Heading 1_Additional charts" xfId="44473" xr:uid="{8E467FD3-793B-4E46-9883-9AC5CF78D4FA}"/>
    <cellStyle name="Table Heading 2" xfId="446" xr:uid="{8CE11F4D-908C-4E1C-8F02-43D6D729E194}"/>
    <cellStyle name="Table Heading 2 2" xfId="447" xr:uid="{CE2B8EAF-5605-406F-BF22-D20AEDF79EA3}"/>
    <cellStyle name="Table Heading 2_Additional charts" xfId="44474" xr:uid="{AA0D2B4A-595D-443D-B76A-4AF2264DBEA2}"/>
    <cellStyle name="table imported" xfId="44475" xr:uid="{12487126-2F7E-46E9-BAE0-3D92D6382D56}"/>
    <cellStyle name="table imported 2" xfId="44476" xr:uid="{217D13A3-BBF7-499A-B225-309FF44C84AB}"/>
    <cellStyle name="table imported 3" xfId="44477" xr:uid="{29DAF128-3146-4759-8B82-4273C91F1E22}"/>
    <cellStyle name="table imported 4" xfId="44478" xr:uid="{1260F69A-0A5B-4E95-81C7-1D38743768D8}"/>
    <cellStyle name="Table Number" xfId="44479" xr:uid="{9940168D-EF69-4AB8-BDB1-4AC39D63A966}"/>
    <cellStyle name="Table Of Which" xfId="448" xr:uid="{68426E54-341F-47B6-AF7E-A93EBA8BDA73}"/>
    <cellStyle name="Table Of Which 2" xfId="449" xr:uid="{5CBC4BDB-D053-4998-9153-8FC350F40B50}"/>
    <cellStyle name="Table Of Which 3" xfId="44480" xr:uid="{F1F99358-EA26-455D-BD6D-B72F7D5EE527}"/>
    <cellStyle name="Table Of Which_Additional charts" xfId="44481" xr:uid="{B5F84280-AEF9-4CD3-A8E1-5AF8DDF49488}"/>
    <cellStyle name="Table Row Billions" xfId="450" xr:uid="{D72BD839-73A5-458F-8BDD-723D434197A4}"/>
    <cellStyle name="Table Row Billions 2" xfId="451" xr:uid="{075D139A-13FD-41DA-A7ED-555D31E06EBD}"/>
    <cellStyle name="Table Row Billions 3" xfId="44482" xr:uid="{604501D5-3437-4351-A0EE-B2A45BA37BC3}"/>
    <cellStyle name="Table Row Billions Check" xfId="452" xr:uid="{82205C5D-E514-4C89-8BCC-DAEDB5E81B33}"/>
    <cellStyle name="Table Row Billions Check 2" xfId="453" xr:uid="{BF9197D5-790D-4AEE-BE07-44317D936E0A}"/>
    <cellStyle name="Table Row Billions Check 3" xfId="454" xr:uid="{D1AEF780-F9CB-441A-AC9F-80AC13ACC1AE}"/>
    <cellStyle name="Table Row Billions Check_asset sales" xfId="455" xr:uid="{45C6720F-4BF3-4CD3-BC7F-8C8C7816EA92}"/>
    <cellStyle name="Table Row Billions_Additional charts" xfId="44483" xr:uid="{1E804F4B-1CEC-4870-99E5-7245F7EEEFB2}"/>
    <cellStyle name="Table Row Headings" xfId="44484" xr:uid="{36E95A7C-4C24-4285-A6E5-A163CF30D702}"/>
    <cellStyle name="Table Row Millions" xfId="456" xr:uid="{37E34394-5858-4FF3-83A5-A33CE48783ED}"/>
    <cellStyle name="Table Row Millions 2" xfId="457" xr:uid="{0DE39E88-2661-4BC2-A013-B0EE5FFCF704}"/>
    <cellStyle name="Table Row Millions 2 2" xfId="458" xr:uid="{7CAEDB5B-4EE4-401A-B1BC-C84B56EF03A2}"/>
    <cellStyle name="Table Row Millions 3" xfId="44485" xr:uid="{BD7EE3FB-BF6F-46B6-98DD-D9B61F6EAAA2}"/>
    <cellStyle name="Table Row Millions Check" xfId="459" xr:uid="{368A75C0-C5E7-4FDC-BF70-24BBC75ACA17}"/>
    <cellStyle name="Table Row Millions Check 2" xfId="460" xr:uid="{533D527B-6143-4273-9611-45B0634CA313}"/>
    <cellStyle name="Table Row Millions Check 3" xfId="461" xr:uid="{45388B0E-DFB4-4226-916F-54322B88B7A0}"/>
    <cellStyle name="Table Row Millions Check 4" xfId="462" xr:uid="{B2D11969-D6AF-4CD7-85D7-6B248586DCD5}"/>
    <cellStyle name="Table Row Millions Check 6" xfId="463" xr:uid="{9E399DC5-30F0-4CC5-A1F7-EEE78F42351D}"/>
    <cellStyle name="Table Row Millions Check_asset sales" xfId="464" xr:uid="{9C3F50EE-E3CE-46A5-9463-D44D9243C9C4}"/>
    <cellStyle name="Table Row Millions_Additional charts" xfId="44486" xr:uid="{3FA44151-5ADB-4A7B-9080-F0DEE82CF941}"/>
    <cellStyle name="Table Row Percentage" xfId="465" xr:uid="{AC5B8C08-21F0-4D8F-B81B-4D7470AC1F8C}"/>
    <cellStyle name="Table Row Percentage 2" xfId="466" xr:uid="{7869BA06-B879-4BB4-9231-AB6FF5371E71}"/>
    <cellStyle name="Table Row Percentage 3" xfId="44487" xr:uid="{906134B7-1266-4D8D-911E-5C515BD2F6A4}"/>
    <cellStyle name="Table Row Percentage Check" xfId="467" xr:uid="{EB2F1F7E-1D55-4FE2-B39E-E2B0B1BCA64A}"/>
    <cellStyle name="Table Row Percentage Check 2" xfId="468" xr:uid="{427BD75D-AF6A-4A6B-80E4-6D7C293212BE}"/>
    <cellStyle name="Table Row Percentage Check 3" xfId="469" xr:uid="{4502C150-82F0-4A55-92BE-BCD3AB68B6D7}"/>
    <cellStyle name="Table Row Percentage Check_asset sales" xfId="470" xr:uid="{95E22E1E-3805-475D-8D1C-39B9D0A00003}"/>
    <cellStyle name="Table Row Percentage_4.2 tables (20_10_06)" xfId="44488" xr:uid="{7F5CCB86-DE3A-492E-A1F9-772C70205A3D}"/>
    <cellStyle name="Table Source" xfId="44489" xr:uid="{21B35D66-D02E-48AC-835E-49CFB436B51D}"/>
    <cellStyle name="table sum" xfId="44490" xr:uid="{2D2AF547-5671-4853-A41A-E5563128F348}"/>
    <cellStyle name="table sum 2" xfId="44491" xr:uid="{D017FDB6-27CB-4589-983E-79D9604660B5}"/>
    <cellStyle name="table sum 3" xfId="44492" xr:uid="{2B9D65F9-2469-48A4-85DD-BA6701A5F405}"/>
    <cellStyle name="table sum 4" xfId="44493" xr:uid="{E4F7F7C5-B3A5-424F-88D0-DB46103F2457}"/>
    <cellStyle name="Table Text" xfId="44494" xr:uid="{B04D8097-0B2E-4F17-9B18-CB53B95517FF}"/>
    <cellStyle name="Table Title" xfId="44495" xr:uid="{FA4FCA9B-7EEB-4071-AEF8-73FE749D6B0D}"/>
    <cellStyle name="Table Title 2" xfId="44496" xr:uid="{259190C2-B7F1-4BC5-95FD-CF1522E07D9D}"/>
    <cellStyle name="Table Total Billions" xfId="471" xr:uid="{5CA99A50-CEDD-4A89-A595-A16E6FB9C4AC}"/>
    <cellStyle name="Table Total Billions 2" xfId="472" xr:uid="{5B16B23C-4377-43E6-9BD8-E11E06CBD634}"/>
    <cellStyle name="Table Total Billions 2 2" xfId="44497" xr:uid="{B7FCBB06-B09F-45BA-B134-79E5CF6B34CD}"/>
    <cellStyle name="Table Total Billions 3" xfId="44498" xr:uid="{939A3F5B-0700-4F16-9295-5A71CCF8A633}"/>
    <cellStyle name="Table Total Billions 4" xfId="44499" xr:uid="{6959F63F-B54E-443C-88CF-8BEBA1792609}"/>
    <cellStyle name="Table Total Billions_Additional charts" xfId="44500" xr:uid="{2DD8C854-7842-4051-AE92-805F326F36D3}"/>
    <cellStyle name="Table Total Millions" xfId="473" xr:uid="{4B86D77A-653E-4743-A8FE-3A9B878CBAA3}"/>
    <cellStyle name="Table Total Millions 2" xfId="474" xr:uid="{09290B0F-183C-4D99-BB32-EB7445EEF825}"/>
    <cellStyle name="Table Total Millions 2 2" xfId="475" xr:uid="{198E2065-9195-48B1-8C4B-F2BD9F19745F}"/>
    <cellStyle name="Table Total Millions 2 2 2" xfId="44501" xr:uid="{CBB90496-2DE4-4E27-99A9-BBEE3413AB12}"/>
    <cellStyle name="Table Total Millions 2 3" xfId="44502" xr:uid="{F44B2D6E-671E-4220-A610-3406D121DC88}"/>
    <cellStyle name="Table Total Millions 2_Sheet1" xfId="44503" xr:uid="{B6036649-EAE5-414B-9E5F-759E9AB6E9AC}"/>
    <cellStyle name="Table Total Millions 3" xfId="44504" xr:uid="{F0C2318F-3829-4574-B31E-27A0B9D5C47A}"/>
    <cellStyle name="Table Total Millions 4" xfId="44505" xr:uid="{ADFCC1A0-4C39-401E-8914-B4446EC68DC9}"/>
    <cellStyle name="Table Total Millions_Additional charts" xfId="44506" xr:uid="{2BD416ED-C6DA-40CF-A4C1-A0B34D2E8574}"/>
    <cellStyle name="Table Total Percentage" xfId="476" xr:uid="{9EAF90DF-E349-40C2-999F-58966C56DC8C}"/>
    <cellStyle name="Table Total Percentage 2" xfId="477" xr:uid="{244DB5E1-5EE9-49AF-BD6A-A1B0D3FE8783}"/>
    <cellStyle name="Table Total Percentage 2 2" xfId="44507" xr:uid="{E5207B93-9A3C-4592-B1C1-87D06D4C364E}"/>
    <cellStyle name="Table Total Percentage 3" xfId="44508" xr:uid="{939A0E32-023C-49D7-9A11-FB79A488D429}"/>
    <cellStyle name="Table Total Percentage 4" xfId="44509" xr:uid="{8E50A428-2E6C-451D-B2CD-1691BAAD4ECD}"/>
    <cellStyle name="Table Total Percentage_Additional charts" xfId="44510" xr:uid="{E3E0ECF0-C32C-4A73-811C-3579BEBDD914}"/>
    <cellStyle name="Table Units" xfId="478" xr:uid="{50361880-CA83-42F8-80EA-A4050178F2AE}"/>
    <cellStyle name="Table Units 2" xfId="479" xr:uid="{570206E6-8E98-4094-AA1D-2128C0D28F3B}"/>
    <cellStyle name="Table Units 2 2" xfId="480" xr:uid="{78C09960-7FE5-4298-B93E-CC830CE1F2D3}"/>
    <cellStyle name="Table Units 2_Sheet1" xfId="44511" xr:uid="{87946A48-1D62-40B3-8FEA-B48889A9E655}"/>
    <cellStyle name="Table Units 3" xfId="44512" xr:uid="{6FE75763-8847-49E0-B017-828B97F8B64B}"/>
    <cellStyle name="Table Units_Additional charts" xfId="44513" xr:uid="{9EDCA3A2-F7D9-4602-8906-6503F1EE1398}"/>
    <cellStyle name="table values" xfId="44514" xr:uid="{A49E99E2-97FE-44D6-84BA-4218CFB05389}"/>
    <cellStyle name="table values 2" xfId="44515" xr:uid="{98326FDB-3AD1-499A-9347-1D3008F317BE}"/>
    <cellStyle name="table values 3" xfId="44516" xr:uid="{45128D55-74A2-4874-B0CC-492C640D1351}"/>
    <cellStyle name="table values 4" xfId="44517" xr:uid="{5A25AE78-03EC-4F32-B787-32BCD8A55C0B}"/>
    <cellStyle name="Table_Name" xfId="44518" xr:uid="{B495457A-B5BA-4CA8-85F8-DECE27AC91D8}"/>
    <cellStyle name="TableBody" xfId="44519" xr:uid="{6E77C04F-0C8C-49F7-88D3-76939B6CF920}"/>
    <cellStyle name="TableColHeads" xfId="44520" xr:uid="{C666376A-DFF1-41A3-BEFE-F91957382E69}"/>
    <cellStyle name="Term" xfId="44521" xr:uid="{633A7CA4-A875-46AA-80AD-C59BB989B2B3}"/>
    <cellStyle name="tête chapitre" xfId="44522" xr:uid="{A0DFC8E9-4C1F-4C55-9B6E-A467FC0DD005}"/>
    <cellStyle name="Text 1" xfId="44523" xr:uid="{2BEE9C87-1282-444D-8684-096B49E56A40}"/>
    <cellStyle name="Text 2" xfId="44524" xr:uid="{B18B4626-9308-48A9-87F2-141BCD0C31B7}"/>
    <cellStyle name="Text Head 1" xfId="44525" xr:uid="{BA359E1F-A09C-4091-AB35-A178A9FC5B9F}"/>
    <cellStyle name="Text Head 2" xfId="44526" xr:uid="{BCC2DC6B-B62B-4C32-BEE4-5E5ADC03F26B}"/>
    <cellStyle name="Text Indent 1" xfId="44527" xr:uid="{5AD5F51C-D5B0-4DC2-A0FC-9FF09B2A3175}"/>
    <cellStyle name="Text Indent 2" xfId="44528" xr:uid="{61B26C18-B02F-4FA8-BA2C-896FDCB29A17}"/>
    <cellStyle name="TextEntry" xfId="44529" xr:uid="{6085C440-0D52-4691-9EBC-3C89AADAF5CD}"/>
    <cellStyle name="TextEntryPY" xfId="44530" xr:uid="{6BEEC13D-FB84-4F63-9AFF-0E5248E53E2C}"/>
    <cellStyle name="Times New Roman" xfId="481" xr:uid="{50C2BD5A-2486-4A3E-8DB9-FA354FD39DCC}"/>
    <cellStyle name="Title 1" xfId="44531" xr:uid="{84132DA3-631A-4CBB-83E7-ED59387B3281}"/>
    <cellStyle name="Title 2" xfId="482" xr:uid="{208CE250-B189-40FF-AD61-D323B9D4D6CC}"/>
    <cellStyle name="Title 2 2" xfId="44532" xr:uid="{D812E637-44D9-41E3-AA0F-E99C889179C3}"/>
    <cellStyle name="Title 2 2 2" xfId="44533" xr:uid="{B20F3638-E533-4F93-B435-0B26CF589746}"/>
    <cellStyle name="Title 2 2 3" xfId="44534" xr:uid="{88DDC654-8F46-48F0-96A6-66D17A58CEA1}"/>
    <cellStyle name="Title 2 2 4" xfId="44535" xr:uid="{312E2E4D-CD23-4CD7-A4A0-19442EB7E0C5}"/>
    <cellStyle name="Title 2 3" xfId="44536" xr:uid="{A2B19D77-55CA-4AAB-8AC1-73F9CD0FCED5}"/>
    <cellStyle name="Title 2 4" xfId="44537" xr:uid="{B2D25EC1-4586-42D3-ADE1-68C4C634FEC2}"/>
    <cellStyle name="Title 2 5" xfId="44538" xr:uid="{CA342CF8-9A0B-4F66-8BB1-64B12662D5EF}"/>
    <cellStyle name="Title 2 6" xfId="44539" xr:uid="{2EED04B2-A46D-44FE-A78E-A2405D4FD26F}"/>
    <cellStyle name="Title 2_5A4 10-11 Templates Final" xfId="44540" xr:uid="{6CC47009-4B7C-42CC-9204-DFE6BB6C5CC3}"/>
    <cellStyle name="Title 3" xfId="483" xr:uid="{3AFB2C8E-D750-47A2-B26B-F064B068E72F}"/>
    <cellStyle name="Title 3 2" xfId="44541" xr:uid="{35DECEB5-DE14-4A11-A887-94577013D4A2}"/>
    <cellStyle name="Title 4" xfId="484" xr:uid="{8E75822F-432C-4054-87D9-47F00401947B}"/>
    <cellStyle name="Title 4 2" xfId="44542" xr:uid="{1345F3F9-1D28-4252-B491-75BFA1F79199}"/>
    <cellStyle name="Title 5" xfId="44543" xr:uid="{A59A5D6C-3A3F-421E-90EC-088EEDF71DF6}"/>
    <cellStyle name="Title 5 2" xfId="44544" xr:uid="{DA5D6865-FC2D-413B-8706-B585D6F557B2}"/>
    <cellStyle name="Title 5 3" xfId="44545" xr:uid="{0CEA9A9E-BD2A-44DE-B3B5-25C35E60D0AA}"/>
    <cellStyle name="Title 6" xfId="44546" xr:uid="{A31ED2C3-434E-4D4B-8530-735F1DF6CBA0}"/>
    <cellStyle name="Title 7" xfId="44547" xr:uid="{E531426C-2814-4CFA-A7FD-1BA096F46B19}"/>
    <cellStyle name="Title 8" xfId="44548" xr:uid="{F89D008B-B918-4968-8B7C-D4939541C3FD}"/>
    <cellStyle name="titre" xfId="44549" xr:uid="{4026F1DF-A3E3-4A1E-8C54-068E068423E5}"/>
    <cellStyle name="TOC 1" xfId="44550" xr:uid="{9DC34F53-9B6C-44BC-BABF-AD07E0236366}"/>
    <cellStyle name="TOC 2" xfId="44551" xr:uid="{31AC01BA-9320-4B54-B423-6EDA86D22CF0}"/>
    <cellStyle name="Top_Centred" xfId="44552" xr:uid="{47F77493-D59C-4638-8D6E-37C1BAFBFD49}"/>
    <cellStyle name="Total 2" xfId="485" xr:uid="{127E9712-8740-41E0-BAD9-ED5457ABBE78}"/>
    <cellStyle name="Total 2 10" xfId="44553" xr:uid="{C3114C3E-57F5-43A4-BDBB-0D84758290E9}"/>
    <cellStyle name="Total 2 10 2" xfId="44554" xr:uid="{1F6BBCF1-F01C-4943-8943-03A970B1937F}"/>
    <cellStyle name="Total 2 10 2 2" xfId="44555" xr:uid="{905C53AD-4BE1-4192-870D-6B4F0403793C}"/>
    <cellStyle name="Total 2 10 3" xfId="44556" xr:uid="{46822AA7-2432-4424-A95A-4A1C3118FE6E}"/>
    <cellStyle name="Total 2 11" xfId="44557" xr:uid="{D11FFD71-C405-40C0-882B-66AF181FF60C}"/>
    <cellStyle name="Total 2 11 2" xfId="44558" xr:uid="{9CCCB52B-0E95-4DBA-B2E2-92823C437FF8}"/>
    <cellStyle name="Total 2 11 2 2" xfId="44559" xr:uid="{5AA66AC8-3F04-489C-AC51-BC068906737B}"/>
    <cellStyle name="Total 2 11 3" xfId="44560" xr:uid="{CEDD5F6F-C585-4A70-B9D4-6857F4CBDF7B}"/>
    <cellStyle name="Total 2 12" xfId="44561" xr:uid="{5946A2BC-0B0D-477B-A4C7-6E7A5E036222}"/>
    <cellStyle name="Total 2 12 2" xfId="44562" xr:uid="{8ECA3BE6-B3E2-40D7-A760-EF65D3859F26}"/>
    <cellStyle name="Total 2 12 2 2" xfId="44563" xr:uid="{70234F9F-79C5-4704-98BC-0C3678A14CD5}"/>
    <cellStyle name="Total 2 12 3" xfId="44564" xr:uid="{9D2C3B37-E4D6-4B2C-BF8C-E158E4D74FC2}"/>
    <cellStyle name="Total 2 13" xfId="44565" xr:uid="{EC1FBC33-8669-431A-BD3A-F227F737C406}"/>
    <cellStyle name="Total 2 13 2" xfId="44566" xr:uid="{50ECA6CA-2F96-4412-9F53-D95C1C1AE14B}"/>
    <cellStyle name="Total 2 13 2 2" xfId="44567" xr:uid="{9A0BEA39-FB99-4660-816F-C25151F35EA2}"/>
    <cellStyle name="Total 2 13 3" xfId="44568" xr:uid="{F712D925-057E-4F4F-BE04-63E57CFA0E3F}"/>
    <cellStyle name="Total 2 14" xfId="44569" xr:uid="{DFF17B6B-88CA-4FE1-9B21-497843F999F6}"/>
    <cellStyle name="Total 2 14 2" xfId="44570" xr:uid="{4264CB1C-6659-481A-B7C5-0BA1E5F3539C}"/>
    <cellStyle name="Total 2 14 2 2" xfId="44571" xr:uid="{8B48F565-05DC-442F-8839-61D1DE4A2A74}"/>
    <cellStyle name="Total 2 14 3" xfId="44572" xr:uid="{2BE2CC84-2A49-47FB-A1D7-A85824D82029}"/>
    <cellStyle name="Total 2 15" xfId="44573" xr:uid="{49235621-D92F-4829-95AE-793454D62951}"/>
    <cellStyle name="Total 2 15 2" xfId="44574" xr:uid="{7FE13D07-593D-4D44-B51C-8235202820EA}"/>
    <cellStyle name="Total 2 15 2 2" xfId="44575" xr:uid="{2801E4C9-091A-4331-A83A-0ED81B703C52}"/>
    <cellStyle name="Total 2 15 3" xfId="44576" xr:uid="{D998DBE7-8116-43C1-9983-10C2A37DFB6D}"/>
    <cellStyle name="Total 2 16" xfId="44577" xr:uid="{E7BFB2DB-A1DA-4D3D-A5CA-26B803AC0E34}"/>
    <cellStyle name="Total 2 16 2" xfId="44578" xr:uid="{7E5369F8-542B-4A20-97B8-438E5D3775D8}"/>
    <cellStyle name="Total 2 16 2 2" xfId="44579" xr:uid="{A0B8B9F4-BA6B-405A-96E6-E80D51C8A256}"/>
    <cellStyle name="Total 2 16 3" xfId="44580" xr:uid="{CC4A3022-4AFE-446B-B742-F4ACDCD22920}"/>
    <cellStyle name="Total 2 17" xfId="44581" xr:uid="{1508F175-9E7E-42CE-B24A-37DA4BE5B434}"/>
    <cellStyle name="Total 2 17 2" xfId="44582" xr:uid="{B254F3B7-83E5-4EF1-A77A-F231D5FA89F3}"/>
    <cellStyle name="Total 2 17 2 2" xfId="44583" xr:uid="{6991588E-0491-48FF-9FDA-C65D321780E4}"/>
    <cellStyle name="Total 2 17 3" xfId="44584" xr:uid="{A44E0BF1-5CB5-485A-B9FB-2F7149CA5160}"/>
    <cellStyle name="Total 2 18" xfId="44585" xr:uid="{2F39EE20-8773-4291-8E60-A2D8241AECB8}"/>
    <cellStyle name="Total 2 18 2" xfId="44586" xr:uid="{46A1A0A1-DBC4-4C66-B922-8560ABCA2442}"/>
    <cellStyle name="Total 2 18 2 2" xfId="44587" xr:uid="{D636EC20-E262-499B-B99E-2FDF8BE3B011}"/>
    <cellStyle name="Total 2 18 3" xfId="44588" xr:uid="{05A10B3E-B506-4B65-AF1A-B8A0716A051B}"/>
    <cellStyle name="Total 2 19" xfId="44589" xr:uid="{4D656F31-EEC8-4B1E-B248-1B991A8AB28C}"/>
    <cellStyle name="Total 2 19 2" xfId="44590" xr:uid="{BE107705-D709-427D-B1DD-00BD08657399}"/>
    <cellStyle name="Total 2 19 2 2" xfId="44591" xr:uid="{AC33B4FD-60CB-44A1-A6F8-74FCE1DAA9E2}"/>
    <cellStyle name="Total 2 19 3" xfId="44592" xr:uid="{4E9FFEB1-4D29-4298-B2A8-B44DF418E076}"/>
    <cellStyle name="Total 2 2" xfId="44593" xr:uid="{777A4EF1-DB1F-4BC5-AA4B-0A94073B4D6F}"/>
    <cellStyle name="Total 2 2 10" xfId="44594" xr:uid="{B24201CE-6138-4C9B-ABFE-5A89ABC4E4DD}"/>
    <cellStyle name="Total 2 2 10 2" xfId="44595" xr:uid="{F9C3576E-2FA1-4CF9-8373-12BB41006938}"/>
    <cellStyle name="Total 2 2 10 2 2" xfId="44596" xr:uid="{568DBE80-36AA-43A7-A395-34A9BF931F05}"/>
    <cellStyle name="Total 2 2 10 3" xfId="44597" xr:uid="{8D3BDCE5-8C0B-484C-B71F-A829FD1FDA52}"/>
    <cellStyle name="Total 2 2 11" xfId="44598" xr:uid="{839BDC6F-F192-4A3B-A739-33691A7861FA}"/>
    <cellStyle name="Total 2 2 11 2" xfId="44599" xr:uid="{19E24CC7-D948-48B4-AE0D-B0AB0A43C320}"/>
    <cellStyle name="Total 2 2 11 2 2" xfId="44600" xr:uid="{7AEAC659-1F69-4F92-A5E8-71AD573D9FEC}"/>
    <cellStyle name="Total 2 2 11 3" xfId="44601" xr:uid="{D09E00E8-2454-48A3-9620-D594542D9403}"/>
    <cellStyle name="Total 2 2 12" xfId="44602" xr:uid="{EC666D08-7984-46B5-BC6D-2BBFCFB8CB14}"/>
    <cellStyle name="Total 2 2 12 2" xfId="44603" xr:uid="{E6AEF304-BA11-47E7-9869-9A1B43F61246}"/>
    <cellStyle name="Total 2 2 12 2 2" xfId="44604" xr:uid="{AB33B0F2-2F80-4B75-AB6C-3C5504361BF0}"/>
    <cellStyle name="Total 2 2 12 3" xfId="44605" xr:uid="{2F3FCBFA-E959-4EDE-A3AE-A6D40A9A481A}"/>
    <cellStyle name="Total 2 2 13" xfId="44606" xr:uid="{46EBC9CB-FB26-445C-92C3-A210CB777F11}"/>
    <cellStyle name="Total 2 2 13 2" xfId="44607" xr:uid="{65EA0BEC-481E-49CA-B549-F1350D9429FE}"/>
    <cellStyle name="Total 2 2 13 2 2" xfId="44608" xr:uid="{58AC49F3-7EA6-4E64-9950-B1D08CA29C7C}"/>
    <cellStyle name="Total 2 2 13 3" xfId="44609" xr:uid="{B5391A6C-6F2C-476B-93E1-50CF327D5F03}"/>
    <cellStyle name="Total 2 2 14" xfId="44610" xr:uid="{1C36533A-B26C-40C8-B10E-171DAEAAC7EF}"/>
    <cellStyle name="Total 2 2 14 2" xfId="44611" xr:uid="{459E335B-6045-4D09-BA01-B73E67150755}"/>
    <cellStyle name="Total 2 2 14 2 2" xfId="44612" xr:uid="{AD7D8A94-233B-4A6A-973F-F46F62156C55}"/>
    <cellStyle name="Total 2 2 14 3" xfId="44613" xr:uid="{89423438-1828-4217-9047-092DEC6E2E26}"/>
    <cellStyle name="Total 2 2 15" xfId="44614" xr:uid="{58B55C57-A6E2-405B-A307-8C483B687B9D}"/>
    <cellStyle name="Total 2 2 15 2" xfId="44615" xr:uid="{9B1AF729-A351-4C6A-A126-E75ACAD2E31D}"/>
    <cellStyle name="Total 2 2 15 2 2" xfId="44616" xr:uid="{2AE9322B-4370-4CD6-BD5A-5F3D209C9D3F}"/>
    <cellStyle name="Total 2 2 15 3" xfId="44617" xr:uid="{D1488B04-B3DC-4F23-A671-7A7500F60F87}"/>
    <cellStyle name="Total 2 2 16" xfId="44618" xr:uid="{A1DF58E7-9197-45EF-93CE-CF6F2FC8EC35}"/>
    <cellStyle name="Total 2 2 16 2" xfId="44619" xr:uid="{0993F0BB-4BB6-408B-8D7A-190EB55F84EE}"/>
    <cellStyle name="Total 2 2 16 2 2" xfId="44620" xr:uid="{082A09D1-92C0-4258-BB36-BA7E2A56C824}"/>
    <cellStyle name="Total 2 2 16 3" xfId="44621" xr:uid="{D8155C30-17B9-43AF-84C1-FA82F7F15751}"/>
    <cellStyle name="Total 2 2 17" xfId="44622" xr:uid="{9BC74EC4-72D6-47F8-B9D7-BF6D5F533E1A}"/>
    <cellStyle name="Total 2 2 17 2" xfId="44623" xr:uid="{9135AD10-ECDA-442D-AA95-B1C2439AE657}"/>
    <cellStyle name="Total 2 2 17 2 2" xfId="44624" xr:uid="{A2C502D8-E754-46E2-BB9A-BE497ABA6CD1}"/>
    <cellStyle name="Total 2 2 17 3" xfId="44625" xr:uid="{08B69C7F-4AB7-4A5A-9B40-B49596CC7E7D}"/>
    <cellStyle name="Total 2 2 18" xfId="44626" xr:uid="{1C2ACF47-0F2F-4852-9952-5A865942C1DA}"/>
    <cellStyle name="Total 2 2 18 2" xfId="44627" xr:uid="{5C23D5C9-5F19-459F-A146-734F7BFD1A38}"/>
    <cellStyle name="Total 2 2 18 2 2" xfId="44628" xr:uid="{D6CA673B-E955-4982-AA56-252AFE077E7C}"/>
    <cellStyle name="Total 2 2 18 3" xfId="44629" xr:uid="{2E39DDD8-8027-4E9B-B875-3A82AB52B921}"/>
    <cellStyle name="Total 2 2 19" xfId="44630" xr:uid="{88844EB6-DF18-4FDD-9AB1-85C045FE8587}"/>
    <cellStyle name="Total 2 2 19 2" xfId="44631" xr:uid="{4A650375-51FE-49DB-936C-3478D9987151}"/>
    <cellStyle name="Total 2 2 19 2 2" xfId="44632" xr:uid="{942ABB42-EE4E-44D6-9964-9FF45C6ACFCC}"/>
    <cellStyle name="Total 2 2 19 3" xfId="44633" xr:uid="{72942F8B-8792-4451-A564-D7D04309E703}"/>
    <cellStyle name="Total 2 2 2" xfId="44634" xr:uid="{8948713B-B329-4083-8FB4-C4BA00B09BD0}"/>
    <cellStyle name="Total 2 2 2 10" xfId="44635" xr:uid="{A60E9AFB-CD44-4990-92BC-1FB49A359013}"/>
    <cellStyle name="Total 2 2 2 10 2" xfId="44636" xr:uid="{5044903C-722E-4283-B52B-35DFC812D1FB}"/>
    <cellStyle name="Total 2 2 2 10 2 2" xfId="44637" xr:uid="{8873979C-37DC-4EAA-8794-78720CA16C0F}"/>
    <cellStyle name="Total 2 2 2 10 3" xfId="44638" xr:uid="{E8D1F58D-FCF7-4E6A-BD60-E6D45BEA1C4F}"/>
    <cellStyle name="Total 2 2 2 11" xfId="44639" xr:uid="{CA350C89-C361-445F-BB6E-DF909BB2B9A2}"/>
    <cellStyle name="Total 2 2 2 11 2" xfId="44640" xr:uid="{7A399240-3F20-4ECC-9BF7-2E253AE1202F}"/>
    <cellStyle name="Total 2 2 2 11 2 2" xfId="44641" xr:uid="{F9AEAF3E-0E85-4587-9561-F91C9179F957}"/>
    <cellStyle name="Total 2 2 2 11 3" xfId="44642" xr:uid="{31F814F3-3A16-4CE4-8DB6-00703F70F337}"/>
    <cellStyle name="Total 2 2 2 12" xfId="44643" xr:uid="{1DE4957D-8395-4796-96F7-1118B07AE405}"/>
    <cellStyle name="Total 2 2 2 12 2" xfId="44644" xr:uid="{74702BC7-09BB-48C9-83F4-0702CC710FA4}"/>
    <cellStyle name="Total 2 2 2 12 2 2" xfId="44645" xr:uid="{76362124-F861-499E-838B-CF41FBF63163}"/>
    <cellStyle name="Total 2 2 2 12 3" xfId="44646" xr:uid="{915E8307-AEA7-460B-B083-8556A19EA897}"/>
    <cellStyle name="Total 2 2 2 13" xfId="44647" xr:uid="{F0D4AD30-84A1-41CD-8644-501B058FBE45}"/>
    <cellStyle name="Total 2 2 2 13 2" xfId="44648" xr:uid="{B33C06E9-A416-4903-A392-E8FE26EBE7C3}"/>
    <cellStyle name="Total 2 2 2 13 2 2" xfId="44649" xr:uid="{6B0C68D3-27D5-4C12-AE2B-248AC7C5563F}"/>
    <cellStyle name="Total 2 2 2 13 3" xfId="44650" xr:uid="{6B29B428-BAB6-4799-A7BC-7433528F323B}"/>
    <cellStyle name="Total 2 2 2 14" xfId="44651" xr:uid="{7ADCA28F-E5AA-40AA-A9F0-849511FD7703}"/>
    <cellStyle name="Total 2 2 2 14 2" xfId="44652" xr:uid="{A0594A32-8542-4584-AAF7-3BFE57DEEC68}"/>
    <cellStyle name="Total 2 2 2 14 2 2" xfId="44653" xr:uid="{2CD94D3E-052F-4EC5-B93B-C053A53E8877}"/>
    <cellStyle name="Total 2 2 2 14 3" xfId="44654" xr:uid="{6F589B61-C6EA-4851-B9B2-C97CA142333C}"/>
    <cellStyle name="Total 2 2 2 15" xfId="44655" xr:uid="{4258DBEB-FF4A-4ABA-A442-2E325C4F1EA3}"/>
    <cellStyle name="Total 2 2 2 15 2" xfId="44656" xr:uid="{75E8C252-BF65-4C42-93CC-FD170ED35C45}"/>
    <cellStyle name="Total 2 2 2 15 2 2" xfId="44657" xr:uid="{10350503-FEE2-4504-B34E-EED4C14F2802}"/>
    <cellStyle name="Total 2 2 2 15 3" xfId="44658" xr:uid="{D9C46ABC-04EA-4EA8-A326-5F75E96CED43}"/>
    <cellStyle name="Total 2 2 2 16" xfId="44659" xr:uid="{575A4C18-F7F7-4A29-AFFF-5F83F3625F30}"/>
    <cellStyle name="Total 2 2 2 16 2" xfId="44660" xr:uid="{4A9C9D36-B43E-4C5E-B486-5471ED6364F1}"/>
    <cellStyle name="Total 2 2 2 16 2 2" xfId="44661" xr:uid="{09E395BC-4705-4ED1-A762-0D77AD869923}"/>
    <cellStyle name="Total 2 2 2 16 3" xfId="44662" xr:uid="{9CE15317-EDB3-49E2-80A8-890F753F4815}"/>
    <cellStyle name="Total 2 2 2 17" xfId="44663" xr:uid="{A7F1509D-BBD7-4E2F-8337-2901F051649B}"/>
    <cellStyle name="Total 2 2 2 17 2" xfId="44664" xr:uid="{B10C31AE-CE9B-49E2-AC86-D82319E57FA2}"/>
    <cellStyle name="Total 2 2 2 17 2 2" xfId="44665" xr:uid="{80CBAF52-A10B-4CC9-B1BE-8DA1ADFAC414}"/>
    <cellStyle name="Total 2 2 2 17 3" xfId="44666" xr:uid="{8FBD6AAF-92DA-45C6-B2F6-6028EFD7AE31}"/>
    <cellStyle name="Total 2 2 2 18" xfId="44667" xr:uid="{E75B3C31-40FF-42CF-A189-A0E229EE5BE1}"/>
    <cellStyle name="Total 2 2 2 18 2" xfId="44668" xr:uid="{4B96253D-0E26-4139-BE0B-A7B5229F90DE}"/>
    <cellStyle name="Total 2 2 2 19" xfId="44669" xr:uid="{9740C0D6-F6E6-4F2E-8898-46FD7375709F}"/>
    <cellStyle name="Total 2 2 2 2" xfId="44670" xr:uid="{D74AFCC6-A511-4DAF-BD79-7B8F7FA40BC1}"/>
    <cellStyle name="Total 2 2 2 2 10" xfId="44671" xr:uid="{7E6C49D0-BFBB-4E2D-AFAF-C4033F01E4EA}"/>
    <cellStyle name="Total 2 2 2 2 10 2" xfId="44672" xr:uid="{6CB9E634-1555-4642-9E67-CE07222645CA}"/>
    <cellStyle name="Total 2 2 2 2 10 2 2" xfId="44673" xr:uid="{456C536D-735D-49F7-925F-7FDB4758D1DB}"/>
    <cellStyle name="Total 2 2 2 2 10 3" xfId="44674" xr:uid="{E6997B6E-7641-4480-A43E-7893F68E2FF9}"/>
    <cellStyle name="Total 2 2 2 2 11" xfId="44675" xr:uid="{540396BE-8B04-45DB-9068-282B27FFEE07}"/>
    <cellStyle name="Total 2 2 2 2 11 2" xfId="44676" xr:uid="{F683EED9-3755-4DBB-9246-50C234FB8F78}"/>
    <cellStyle name="Total 2 2 2 2 11 2 2" xfId="44677" xr:uid="{97DFE0E9-B465-425A-BA13-F01DD6E7123F}"/>
    <cellStyle name="Total 2 2 2 2 11 3" xfId="44678" xr:uid="{CAD16D48-6A75-495B-BD1D-4D60772A3FA7}"/>
    <cellStyle name="Total 2 2 2 2 12" xfId="44679" xr:uid="{DB7FD12E-CEF3-4643-8FEB-C340E66B5BD5}"/>
    <cellStyle name="Total 2 2 2 2 12 2" xfId="44680" xr:uid="{26B3C516-1528-4507-A847-181896B549FC}"/>
    <cellStyle name="Total 2 2 2 2 12 2 2" xfId="44681" xr:uid="{C379ADCF-5A2B-4E63-A65C-8134E8801EC1}"/>
    <cellStyle name="Total 2 2 2 2 12 3" xfId="44682" xr:uid="{D1AAF2A0-C2D2-413D-BC19-59AF25A96D0F}"/>
    <cellStyle name="Total 2 2 2 2 13" xfId="44683" xr:uid="{478CFA0B-CDB9-4BBA-919B-754AC172A6FA}"/>
    <cellStyle name="Total 2 2 2 2 13 2" xfId="44684" xr:uid="{C71CF761-3938-458D-BF7D-0A11EDA4D355}"/>
    <cellStyle name="Total 2 2 2 2 13 2 2" xfId="44685" xr:uid="{1C2FA4A9-8EBD-421D-90DC-F1DA36534C6B}"/>
    <cellStyle name="Total 2 2 2 2 13 3" xfId="44686" xr:uid="{810657B9-37DB-453A-8D6C-06B6C18E1BAD}"/>
    <cellStyle name="Total 2 2 2 2 14" xfId="44687" xr:uid="{0F7A93D6-5742-489F-8393-836B00CE8393}"/>
    <cellStyle name="Total 2 2 2 2 14 2" xfId="44688" xr:uid="{3BD6690F-5DD5-4235-90BB-99BC96392E7D}"/>
    <cellStyle name="Total 2 2 2 2 14 2 2" xfId="44689" xr:uid="{89289B2F-7A83-4670-AEE9-515C16758948}"/>
    <cellStyle name="Total 2 2 2 2 14 3" xfId="44690" xr:uid="{CFE8A0BF-A208-49E0-B302-E960EE5481B7}"/>
    <cellStyle name="Total 2 2 2 2 15" xfId="44691" xr:uid="{50CAEC5D-9051-4D55-8319-86FD1709CBA8}"/>
    <cellStyle name="Total 2 2 2 2 15 2" xfId="44692" xr:uid="{684468C6-271D-4041-8C50-AA5952CC44F6}"/>
    <cellStyle name="Total 2 2 2 2 15 2 2" xfId="44693" xr:uid="{E89A756E-17F8-4E05-B9B4-522B16640CC4}"/>
    <cellStyle name="Total 2 2 2 2 15 3" xfId="44694" xr:uid="{F24A35A6-A60E-433F-B931-7CC02CFB8E8C}"/>
    <cellStyle name="Total 2 2 2 2 16" xfId="44695" xr:uid="{2E33ED69-D00B-4D2F-8CC1-6BB30E620A50}"/>
    <cellStyle name="Total 2 2 2 2 16 2" xfId="44696" xr:uid="{6DCA62D6-8762-4FF2-BE76-9D42D629EFE7}"/>
    <cellStyle name="Total 2 2 2 2 16 2 2" xfId="44697" xr:uid="{D9B11A61-7BED-4E7B-8939-3AABB03D95AD}"/>
    <cellStyle name="Total 2 2 2 2 16 3" xfId="44698" xr:uid="{A457F200-E043-498B-9D8F-8C617302B8E6}"/>
    <cellStyle name="Total 2 2 2 2 17" xfId="44699" xr:uid="{BDF8B3B1-2006-44D2-91A9-4881B81360CF}"/>
    <cellStyle name="Total 2 2 2 2 17 2" xfId="44700" xr:uid="{80C4C1AE-BA7A-4D9E-A43D-7B5C936EB679}"/>
    <cellStyle name="Total 2 2 2 2 17 2 2" xfId="44701" xr:uid="{3F7DB72A-1174-4820-BED6-883F0A36AEC9}"/>
    <cellStyle name="Total 2 2 2 2 17 3" xfId="44702" xr:uid="{F418DF9F-43FF-412F-B885-9CB55EFD1A47}"/>
    <cellStyle name="Total 2 2 2 2 18" xfId="44703" xr:uid="{84433EC7-D6AF-4232-8895-249D336F55B8}"/>
    <cellStyle name="Total 2 2 2 2 18 2" xfId="44704" xr:uid="{7420D85F-78CF-4C30-87B8-FCA481002E28}"/>
    <cellStyle name="Total 2 2 2 2 18 2 2" xfId="44705" xr:uid="{0058B8C4-F5FC-402E-BBE0-CC5F89AEF57D}"/>
    <cellStyle name="Total 2 2 2 2 18 3" xfId="44706" xr:uid="{F3C50187-E467-497B-9FA6-308CFFD39026}"/>
    <cellStyle name="Total 2 2 2 2 19" xfId="44707" xr:uid="{B2056610-C1E3-4A2A-BB20-C5250E936F6F}"/>
    <cellStyle name="Total 2 2 2 2 19 2" xfId="44708" xr:uid="{ADBCD317-7F87-40AD-BE41-C2739BBFDC09}"/>
    <cellStyle name="Total 2 2 2 2 19 2 2" xfId="44709" xr:uid="{F2FC1ED6-2260-4DB6-81C8-5E3879D1B486}"/>
    <cellStyle name="Total 2 2 2 2 19 3" xfId="44710" xr:uid="{FFB9FDE7-25A7-49FC-8263-3E99438F0600}"/>
    <cellStyle name="Total 2 2 2 2 2" xfId="44711" xr:uid="{C3DFD750-27BA-4363-AB5F-1D52C126F513}"/>
    <cellStyle name="Total 2 2 2 2 2 2" xfId="44712" xr:uid="{659BE5E9-6865-454E-AC20-C2CFCCD75FF2}"/>
    <cellStyle name="Total 2 2 2 2 2 2 2" xfId="44713" xr:uid="{298C870F-4E35-4E1A-9184-AB6211883BD7}"/>
    <cellStyle name="Total 2 2 2 2 2 2 3" xfId="44714" xr:uid="{E35BD6AE-9E4B-4BF1-812A-BFA805D6984E}"/>
    <cellStyle name="Total 2 2 2 2 2 3" xfId="44715" xr:uid="{631DDE90-1568-4726-9863-2709BD28E324}"/>
    <cellStyle name="Total 2 2 2 2 2 3 2" xfId="44716" xr:uid="{443A5069-2BDC-42F4-912F-1DE2C4B35121}"/>
    <cellStyle name="Total 2 2 2 2 2 4" xfId="44717" xr:uid="{19A47316-1922-4D6F-AB92-E1096F686D3F}"/>
    <cellStyle name="Total 2 2 2 2 20" xfId="44718" xr:uid="{59F5DE18-6B39-4DEF-8D38-CCA2EB7B6D7C}"/>
    <cellStyle name="Total 2 2 2 2 20 2" xfId="44719" xr:uid="{CD464E01-DDE2-48E1-B93B-D46307EAAAE9}"/>
    <cellStyle name="Total 2 2 2 2 20 2 2" xfId="44720" xr:uid="{1A83410A-5310-4D70-88BE-F532F7D2971B}"/>
    <cellStyle name="Total 2 2 2 2 20 3" xfId="44721" xr:uid="{6697B53C-7786-4A8A-A932-E307E3583FB6}"/>
    <cellStyle name="Total 2 2 2 2 21" xfId="44722" xr:uid="{1F36BF94-902B-4E82-BB52-5A1B1306302F}"/>
    <cellStyle name="Total 2 2 2 2 21 2" xfId="44723" xr:uid="{5F58F650-D15B-40B6-B7B5-5BF158F76AE8}"/>
    <cellStyle name="Total 2 2 2 2 22" xfId="44724" xr:uid="{82C38331-F83A-4767-AB25-190B725109D4}"/>
    <cellStyle name="Total 2 2 2 2 23" xfId="44725" xr:uid="{BA05F5E2-0F76-4960-B2D0-8F10075687DE}"/>
    <cellStyle name="Total 2 2 2 2 3" xfId="44726" xr:uid="{5554BFC1-D1D5-4BDB-BDDA-4C07D11266A2}"/>
    <cellStyle name="Total 2 2 2 2 3 2" xfId="44727" xr:uid="{4D29AD90-F50E-4DE6-809C-7E78B98C1520}"/>
    <cellStyle name="Total 2 2 2 2 3 2 2" xfId="44728" xr:uid="{09EF13EC-8E0A-45BA-9B3E-C077030C1E66}"/>
    <cellStyle name="Total 2 2 2 2 3 3" xfId="44729" xr:uid="{CD4CB7AF-5ABD-4221-A3CB-67BDCC0BBB3A}"/>
    <cellStyle name="Total 2 2 2 2 3 4" xfId="44730" xr:uid="{A55FD888-A8C2-4533-8E01-C960A2BB02D7}"/>
    <cellStyle name="Total 2 2 2 2 4" xfId="44731" xr:uid="{19BC8417-0162-4C40-9CC1-42E682E9CDE6}"/>
    <cellStyle name="Total 2 2 2 2 4 2" xfId="44732" xr:uid="{AF79DBAF-7497-418D-93D1-BB5999B2EDC6}"/>
    <cellStyle name="Total 2 2 2 2 4 2 2" xfId="44733" xr:uid="{6ADDBADC-0760-4A4D-9551-59D2A13BE10A}"/>
    <cellStyle name="Total 2 2 2 2 4 3" xfId="44734" xr:uid="{8FD32249-BB0D-48E1-A9BA-14A7B8EAE9F8}"/>
    <cellStyle name="Total 2 2 2 2 4 4" xfId="44735" xr:uid="{B30D3C1D-F311-4A49-97E7-1F4069EFC3FD}"/>
    <cellStyle name="Total 2 2 2 2 5" xfId="44736" xr:uid="{C310B2BD-81B0-46ED-AA40-D830C29145D7}"/>
    <cellStyle name="Total 2 2 2 2 5 2" xfId="44737" xr:uid="{54AEB0EA-BC98-4912-AD54-75632202F634}"/>
    <cellStyle name="Total 2 2 2 2 5 2 2" xfId="44738" xr:uid="{DD2AA2F0-E780-4A8B-8993-66AD78D5FEA6}"/>
    <cellStyle name="Total 2 2 2 2 5 3" xfId="44739" xr:uid="{982115A1-6699-4D5E-ACF5-F727CD58D8EC}"/>
    <cellStyle name="Total 2 2 2 2 6" xfId="44740" xr:uid="{004DDDC9-EB54-468B-BAFF-A72BDFAE81D7}"/>
    <cellStyle name="Total 2 2 2 2 6 2" xfId="44741" xr:uid="{A739CEDB-DF6D-4C37-BE86-F7243A308055}"/>
    <cellStyle name="Total 2 2 2 2 6 2 2" xfId="44742" xr:uid="{B21D713C-E73F-4BC8-89B3-C09174711FF5}"/>
    <cellStyle name="Total 2 2 2 2 6 3" xfId="44743" xr:uid="{E1A747E3-B073-455E-A47B-FE9714F00214}"/>
    <cellStyle name="Total 2 2 2 2 7" xfId="44744" xr:uid="{0D26012E-DDEA-43D4-A471-38596B090620}"/>
    <cellStyle name="Total 2 2 2 2 7 2" xfId="44745" xr:uid="{EEF4C0F9-FAA3-4BE0-B195-7D90692A6366}"/>
    <cellStyle name="Total 2 2 2 2 7 2 2" xfId="44746" xr:uid="{00AC7B60-6C87-41B0-A0AD-AEF58DF9D270}"/>
    <cellStyle name="Total 2 2 2 2 7 3" xfId="44747" xr:uid="{FE7FFCFC-D022-43DB-9AB3-4DA4069191AA}"/>
    <cellStyle name="Total 2 2 2 2 8" xfId="44748" xr:uid="{88C99251-205C-4AB5-84FD-7A5E44EE1C57}"/>
    <cellStyle name="Total 2 2 2 2 8 2" xfId="44749" xr:uid="{19A07551-37C4-4332-A371-93D6DC26C503}"/>
    <cellStyle name="Total 2 2 2 2 8 2 2" xfId="44750" xr:uid="{6F7C1545-2004-4E25-9C3D-F3A6836CDFE6}"/>
    <cellStyle name="Total 2 2 2 2 8 3" xfId="44751" xr:uid="{B0D081EE-F12A-4537-AF2E-21E5EBD04AD1}"/>
    <cellStyle name="Total 2 2 2 2 9" xfId="44752" xr:uid="{68459722-5710-4FBB-8462-3675F6798614}"/>
    <cellStyle name="Total 2 2 2 2 9 2" xfId="44753" xr:uid="{B4504758-8C0B-4892-9DBD-7291A96B86DA}"/>
    <cellStyle name="Total 2 2 2 2 9 2 2" xfId="44754" xr:uid="{1065EC87-CFD8-4C18-ACFD-5C2DEC8D81F7}"/>
    <cellStyle name="Total 2 2 2 2 9 3" xfId="44755" xr:uid="{1AF0A344-85D4-472F-87E2-AC09E71EE7BC}"/>
    <cellStyle name="Total 2 2 2 20" xfId="44756" xr:uid="{B121BCB5-DD59-486C-AA5A-507A1B555E4B}"/>
    <cellStyle name="Total 2 2 2 3" xfId="44757" xr:uid="{63D204F9-AAC0-43EC-9B9A-5E35702B6A0A}"/>
    <cellStyle name="Total 2 2 2 3 2" xfId="44758" xr:uid="{2A71CC4E-4FE3-47F0-ACD2-FAB0F379D510}"/>
    <cellStyle name="Total 2 2 2 3 2 2" xfId="44759" xr:uid="{BCBCD948-34F1-453B-9289-884D48D8A1E8}"/>
    <cellStyle name="Total 2 2 2 3 2 3" xfId="44760" xr:uid="{E9709368-7CD9-4AC2-A529-BFD68CD52033}"/>
    <cellStyle name="Total 2 2 2 3 3" xfId="44761" xr:uid="{FDF1C31B-1808-44C2-95C5-2C8DAABF2C21}"/>
    <cellStyle name="Total 2 2 2 3 3 2" xfId="44762" xr:uid="{CBE5A86D-B239-4931-81BA-73A8EC59C9E9}"/>
    <cellStyle name="Total 2 2 2 3 4" xfId="44763" xr:uid="{449A20D4-A453-4422-89B2-1D408DDD38FB}"/>
    <cellStyle name="Total 2 2 2 4" xfId="44764" xr:uid="{B56D0E5A-1F09-4DD9-840A-A422735E6377}"/>
    <cellStyle name="Total 2 2 2 4 2" xfId="44765" xr:uid="{9281029D-67FD-42A1-88EE-9BEC60CDFEBE}"/>
    <cellStyle name="Total 2 2 2 4 2 2" xfId="44766" xr:uid="{042AD64E-DD49-42DA-8011-F453699BB37C}"/>
    <cellStyle name="Total 2 2 2 4 3" xfId="44767" xr:uid="{AB40310A-3868-4990-9307-346A0C99919F}"/>
    <cellStyle name="Total 2 2 2 4 4" xfId="44768" xr:uid="{279A9CAD-4BCF-483A-A8DA-4F891EE02AB7}"/>
    <cellStyle name="Total 2 2 2 5" xfId="44769" xr:uid="{4C81C4CD-4A8B-41E3-801F-C76A26233EB6}"/>
    <cellStyle name="Total 2 2 2 5 2" xfId="44770" xr:uid="{E9CBF44D-4E18-4219-A8F8-03279AD36133}"/>
    <cellStyle name="Total 2 2 2 5 2 2" xfId="44771" xr:uid="{C492C19D-3A0F-4DF5-9E96-3A5817EEF6EC}"/>
    <cellStyle name="Total 2 2 2 5 3" xfId="44772" xr:uid="{D227CFAB-9D15-4881-86E6-5E779832D646}"/>
    <cellStyle name="Total 2 2 2 5 4" xfId="44773" xr:uid="{0CE84C59-F59F-4B36-8CEC-CEA93B586A49}"/>
    <cellStyle name="Total 2 2 2 6" xfId="44774" xr:uid="{5174220F-45C8-44CF-A20A-8A24793B1569}"/>
    <cellStyle name="Total 2 2 2 6 2" xfId="44775" xr:uid="{9CCB7345-6E0B-4DBB-95B8-54FDCC10B941}"/>
    <cellStyle name="Total 2 2 2 6 2 2" xfId="44776" xr:uid="{451DD4B7-F948-48D4-A423-BCFA6DEFC871}"/>
    <cellStyle name="Total 2 2 2 6 3" xfId="44777" xr:uid="{F3DD9077-8B2E-4C28-A01E-D24DF60FBA00}"/>
    <cellStyle name="Total 2 2 2 7" xfId="44778" xr:uid="{73094749-633B-4A50-B1A4-607160B59508}"/>
    <cellStyle name="Total 2 2 2 7 2" xfId="44779" xr:uid="{3D2D0D21-13AD-4C64-8A77-CD09380CA8FC}"/>
    <cellStyle name="Total 2 2 2 7 2 2" xfId="44780" xr:uid="{5C8D327B-6449-413B-A80A-42703848E9ED}"/>
    <cellStyle name="Total 2 2 2 7 3" xfId="44781" xr:uid="{6A0B300D-C201-4303-81B6-3B002029DC8D}"/>
    <cellStyle name="Total 2 2 2 8" xfId="44782" xr:uid="{7DCD3B77-4177-4BD6-8D24-BC06E79AF449}"/>
    <cellStyle name="Total 2 2 2 8 2" xfId="44783" xr:uid="{8F642445-CDDA-4509-BABE-B36396B28F1E}"/>
    <cellStyle name="Total 2 2 2 8 2 2" xfId="44784" xr:uid="{2AA58E72-E447-4A39-ABF0-9AF42643A03F}"/>
    <cellStyle name="Total 2 2 2 8 3" xfId="44785" xr:uid="{16F63616-9D6E-4CBD-8A9F-3DA479DD7EC3}"/>
    <cellStyle name="Total 2 2 2 9" xfId="44786" xr:uid="{E2CAC78B-BA1C-4049-9A18-82AD7BDB519B}"/>
    <cellStyle name="Total 2 2 2 9 2" xfId="44787" xr:uid="{0C851018-03C3-41BC-9231-BDCB7A8E6B58}"/>
    <cellStyle name="Total 2 2 2 9 2 2" xfId="44788" xr:uid="{16D37F69-2784-40E0-B09D-E7F0DC51826F}"/>
    <cellStyle name="Total 2 2 2 9 3" xfId="44789" xr:uid="{F8817960-7B70-4BE6-A338-40BF9D0AFEB7}"/>
    <cellStyle name="Total 2 2 20" xfId="44790" xr:uid="{CFBF3E1C-0543-4209-859C-1DC123BE08F7}"/>
    <cellStyle name="Total 2 2 20 2" xfId="44791" xr:uid="{CBD27082-1239-428B-B1D0-5CE9EB196D5D}"/>
    <cellStyle name="Total 2 2 20 2 2" xfId="44792" xr:uid="{40A0D9C2-17DA-4EED-9DB0-82C1DC52B2E8}"/>
    <cellStyle name="Total 2 2 20 3" xfId="44793" xr:uid="{08233418-638E-4AE9-A21C-65F665C404EE}"/>
    <cellStyle name="Total 2 2 21" xfId="44794" xr:uid="{332DA1D2-6B2C-47A6-AA34-AE187D540B61}"/>
    <cellStyle name="Total 2 2 21 2" xfId="44795" xr:uid="{EB50C665-00E6-41AE-9566-299B96C9DB26}"/>
    <cellStyle name="Total 2 2 22" xfId="44796" xr:uid="{192BAE2F-A443-4137-84C6-D8B5E899B68F}"/>
    <cellStyle name="Total 2 2 23" xfId="44797" xr:uid="{36415D99-9762-4117-8717-3F2A486F19AB}"/>
    <cellStyle name="Total 2 2 3" xfId="44798" xr:uid="{4041B19C-E41C-4832-BB76-19CD150AE302}"/>
    <cellStyle name="Total 2 2 3 10" xfId="44799" xr:uid="{E45E321C-DACE-4368-8BDE-C4B345622940}"/>
    <cellStyle name="Total 2 2 3 10 2" xfId="44800" xr:uid="{DA086568-CBDB-4775-96DE-3C25A6C1511F}"/>
    <cellStyle name="Total 2 2 3 10 2 2" xfId="44801" xr:uid="{49C91BD6-C1AF-4D01-880A-73629C0C236A}"/>
    <cellStyle name="Total 2 2 3 10 3" xfId="44802" xr:uid="{1DB04D5A-1BB2-4E04-BCA9-98D6AB19316E}"/>
    <cellStyle name="Total 2 2 3 11" xfId="44803" xr:uid="{AF158C55-C9DF-4B1C-8AF1-FDD79437E103}"/>
    <cellStyle name="Total 2 2 3 11 2" xfId="44804" xr:uid="{31B36B72-271A-4696-BFC0-C7C6677CCE81}"/>
    <cellStyle name="Total 2 2 3 11 2 2" xfId="44805" xr:uid="{CFF1583D-B375-4428-B123-09867E457947}"/>
    <cellStyle name="Total 2 2 3 11 3" xfId="44806" xr:uid="{B2B5DC05-E232-40B7-B45E-3C680EE83235}"/>
    <cellStyle name="Total 2 2 3 12" xfId="44807" xr:uid="{27993020-3971-4BD6-BD7B-1AA6483E54E4}"/>
    <cellStyle name="Total 2 2 3 12 2" xfId="44808" xr:uid="{D08F79BC-EF21-49C9-93D1-0B707BD7CDB8}"/>
    <cellStyle name="Total 2 2 3 12 2 2" xfId="44809" xr:uid="{D64AE474-2AA7-45FA-8F0F-489A2625FD38}"/>
    <cellStyle name="Total 2 2 3 12 3" xfId="44810" xr:uid="{4C05004D-EF29-436E-8A27-403591BC8B3F}"/>
    <cellStyle name="Total 2 2 3 13" xfId="44811" xr:uid="{2792D015-AC72-4A3B-A827-9533F5D35053}"/>
    <cellStyle name="Total 2 2 3 13 2" xfId="44812" xr:uid="{82F9DF58-112B-4BE9-94F3-7DE9A17BEF2B}"/>
    <cellStyle name="Total 2 2 3 13 2 2" xfId="44813" xr:uid="{35A88800-0FCC-4CFE-B9BA-844222A31C49}"/>
    <cellStyle name="Total 2 2 3 13 3" xfId="44814" xr:uid="{D100CE38-D4D1-46F0-8BE7-C5AEBF12921D}"/>
    <cellStyle name="Total 2 2 3 14" xfId="44815" xr:uid="{1A6FCBC9-22AE-47FE-BB59-943B1B443219}"/>
    <cellStyle name="Total 2 2 3 14 2" xfId="44816" xr:uid="{18C2D39B-17B8-4CFE-82FB-9A085DB6EF0B}"/>
    <cellStyle name="Total 2 2 3 14 2 2" xfId="44817" xr:uid="{F7EC3499-EA5E-4DCA-9F8A-E8FB1E5C10AF}"/>
    <cellStyle name="Total 2 2 3 14 3" xfId="44818" xr:uid="{3B942498-EB22-4DDA-A03F-F942B9A6FF04}"/>
    <cellStyle name="Total 2 2 3 15" xfId="44819" xr:uid="{1FCC2F80-190E-4007-8812-72E842A46409}"/>
    <cellStyle name="Total 2 2 3 15 2" xfId="44820" xr:uid="{060334A3-DA27-4013-8539-7939B89275E8}"/>
    <cellStyle name="Total 2 2 3 15 2 2" xfId="44821" xr:uid="{5B859C55-E005-465F-B890-2D0E9F9DDBC1}"/>
    <cellStyle name="Total 2 2 3 15 3" xfId="44822" xr:uid="{E820849B-C9A2-44DF-9C4D-55233766DD07}"/>
    <cellStyle name="Total 2 2 3 16" xfId="44823" xr:uid="{003D3B20-26B1-4182-8FA7-3EF17FDED391}"/>
    <cellStyle name="Total 2 2 3 16 2" xfId="44824" xr:uid="{92497A87-0D58-4EC6-BC2C-C76E1753AD59}"/>
    <cellStyle name="Total 2 2 3 16 2 2" xfId="44825" xr:uid="{985E1228-E1A1-42A0-9BF0-ACACF0DB1BF4}"/>
    <cellStyle name="Total 2 2 3 16 3" xfId="44826" xr:uid="{A17AB702-22AB-42D8-B594-C896AEE2AFCB}"/>
    <cellStyle name="Total 2 2 3 17" xfId="44827" xr:uid="{43CBBD7E-3894-404F-BB56-7400E589E2C4}"/>
    <cellStyle name="Total 2 2 3 17 2" xfId="44828" xr:uid="{8890EEE8-B199-409B-9E91-74E342F3335F}"/>
    <cellStyle name="Total 2 2 3 17 2 2" xfId="44829" xr:uid="{244322E3-F4CE-4891-BA80-8B8C2CFD435D}"/>
    <cellStyle name="Total 2 2 3 17 3" xfId="44830" xr:uid="{FC16D326-D378-4A22-96BB-D02F81FC649C}"/>
    <cellStyle name="Total 2 2 3 18" xfId="44831" xr:uid="{C891F475-E223-4512-889A-4224C26D35B3}"/>
    <cellStyle name="Total 2 2 3 18 2" xfId="44832" xr:uid="{A3B2EDC9-E42B-4E07-A225-583E730B484A}"/>
    <cellStyle name="Total 2 2 3 19" xfId="44833" xr:uid="{6AD65457-C7DC-442B-9A71-49E6E6B29DE8}"/>
    <cellStyle name="Total 2 2 3 2" xfId="44834" xr:uid="{133D54D0-D71C-4FFE-A745-07A86BC254EB}"/>
    <cellStyle name="Total 2 2 3 2 10" xfId="44835" xr:uid="{CBBA5EA2-8E3B-4665-B392-C421E5A8B1DB}"/>
    <cellStyle name="Total 2 2 3 2 10 2" xfId="44836" xr:uid="{1B3DF8E7-DCD6-4370-B70F-C297AE2A3112}"/>
    <cellStyle name="Total 2 2 3 2 10 2 2" xfId="44837" xr:uid="{ADF8D060-0310-4A0D-B4D4-F8FEA3D75543}"/>
    <cellStyle name="Total 2 2 3 2 10 3" xfId="44838" xr:uid="{A195B83F-1156-425F-B35E-270111565775}"/>
    <cellStyle name="Total 2 2 3 2 11" xfId="44839" xr:uid="{86E5030D-7F23-4D54-8489-155FDF289E74}"/>
    <cellStyle name="Total 2 2 3 2 11 2" xfId="44840" xr:uid="{80F5B843-F0A8-4204-AAF4-960C2BFC454C}"/>
    <cellStyle name="Total 2 2 3 2 11 2 2" xfId="44841" xr:uid="{21C46054-A3E0-451E-97C2-245D9DB13E62}"/>
    <cellStyle name="Total 2 2 3 2 11 3" xfId="44842" xr:uid="{39483078-2C09-4875-B694-4A3C0749B50F}"/>
    <cellStyle name="Total 2 2 3 2 12" xfId="44843" xr:uid="{71AC1B02-FE49-4CE6-B894-5148B56F1B48}"/>
    <cellStyle name="Total 2 2 3 2 12 2" xfId="44844" xr:uid="{6A6B7D98-7603-4D24-B305-950CDA57CD63}"/>
    <cellStyle name="Total 2 2 3 2 12 2 2" xfId="44845" xr:uid="{D77FADBD-A428-4759-BB10-75D4D3A8E029}"/>
    <cellStyle name="Total 2 2 3 2 12 3" xfId="44846" xr:uid="{1900313E-AB66-4227-BA24-E02BF43654AD}"/>
    <cellStyle name="Total 2 2 3 2 13" xfId="44847" xr:uid="{DCD4BCAE-3380-45EC-8895-A63FB24DA1E5}"/>
    <cellStyle name="Total 2 2 3 2 13 2" xfId="44848" xr:uid="{94671E55-EF33-4CD7-BDFD-96CFC0886682}"/>
    <cellStyle name="Total 2 2 3 2 13 2 2" xfId="44849" xr:uid="{D7DC3213-4485-44E7-9C71-17ADA44B5F29}"/>
    <cellStyle name="Total 2 2 3 2 13 3" xfId="44850" xr:uid="{B202D9C5-C338-4421-AD25-73DAF0BFC4D7}"/>
    <cellStyle name="Total 2 2 3 2 14" xfId="44851" xr:uid="{1D27F554-2287-4618-8774-E97E5CC56BEA}"/>
    <cellStyle name="Total 2 2 3 2 14 2" xfId="44852" xr:uid="{B0A9121B-D345-464C-812B-BC8E4EADEA7A}"/>
    <cellStyle name="Total 2 2 3 2 14 2 2" xfId="44853" xr:uid="{EE6DB69E-96E0-4947-BDC0-6E5DB37D02DF}"/>
    <cellStyle name="Total 2 2 3 2 14 3" xfId="44854" xr:uid="{621DAB10-10BD-4D1A-91A4-3F33D064C5AA}"/>
    <cellStyle name="Total 2 2 3 2 15" xfId="44855" xr:uid="{3188F74B-B47D-43EC-B94E-1BD70FFC7EA7}"/>
    <cellStyle name="Total 2 2 3 2 15 2" xfId="44856" xr:uid="{2F416D35-C1BA-40D2-A161-D83FBBE7981E}"/>
    <cellStyle name="Total 2 2 3 2 15 2 2" xfId="44857" xr:uid="{F12FA7D0-EBD7-46C4-90FA-521352944AD0}"/>
    <cellStyle name="Total 2 2 3 2 15 3" xfId="44858" xr:uid="{079D2F5C-CCA8-4DF6-B0A1-EDFB481041F1}"/>
    <cellStyle name="Total 2 2 3 2 16" xfId="44859" xr:uid="{69759FE3-A7A8-4D42-8D1D-AA4E4D36CBB3}"/>
    <cellStyle name="Total 2 2 3 2 16 2" xfId="44860" xr:uid="{3C8E4B6C-D3DE-43CD-B4AF-D5F5C79E4594}"/>
    <cellStyle name="Total 2 2 3 2 16 2 2" xfId="44861" xr:uid="{1F7F493A-9CCF-42D1-B4F1-74AC227604D6}"/>
    <cellStyle name="Total 2 2 3 2 16 3" xfId="44862" xr:uid="{53288393-56F3-4D52-B856-9BC735BF2560}"/>
    <cellStyle name="Total 2 2 3 2 17" xfId="44863" xr:uid="{9C18CF9B-6C57-47F0-A892-9AC752649B91}"/>
    <cellStyle name="Total 2 2 3 2 17 2" xfId="44864" xr:uid="{9466D71E-5CC9-4493-905E-9544DE84A760}"/>
    <cellStyle name="Total 2 2 3 2 17 2 2" xfId="44865" xr:uid="{B4C504DE-9A9D-46EE-9527-9919EC25739D}"/>
    <cellStyle name="Total 2 2 3 2 17 3" xfId="44866" xr:uid="{C961B85C-4651-4939-BA4F-305E8D5169D6}"/>
    <cellStyle name="Total 2 2 3 2 18" xfId="44867" xr:uid="{BA17BB31-D3C8-413B-8AED-9073A1D69AAC}"/>
    <cellStyle name="Total 2 2 3 2 18 2" xfId="44868" xr:uid="{ECDA6398-C926-45AD-861C-2A4957471A95}"/>
    <cellStyle name="Total 2 2 3 2 18 2 2" xfId="44869" xr:uid="{30CBDDF1-E747-4E6E-B793-D64893C231CC}"/>
    <cellStyle name="Total 2 2 3 2 18 3" xfId="44870" xr:uid="{0ABC5F5F-5F69-47B8-8F81-011E434EBE30}"/>
    <cellStyle name="Total 2 2 3 2 19" xfId="44871" xr:uid="{638F3C95-B517-4AA1-AC10-1D7BBB75419B}"/>
    <cellStyle name="Total 2 2 3 2 19 2" xfId="44872" xr:uid="{DE8A4EF2-173E-4F8C-A6E9-C3198B386278}"/>
    <cellStyle name="Total 2 2 3 2 19 2 2" xfId="44873" xr:uid="{F8CC92E8-205D-4683-8162-EE57AE40068D}"/>
    <cellStyle name="Total 2 2 3 2 19 3" xfId="44874" xr:uid="{8AD83995-1C97-4028-86F7-AD934E47C399}"/>
    <cellStyle name="Total 2 2 3 2 2" xfId="44875" xr:uid="{BAA393B7-F7EC-40DA-9A48-B113D870B536}"/>
    <cellStyle name="Total 2 2 3 2 2 2" xfId="44876" xr:uid="{5EB81177-48F8-4004-8491-4EF38E83C36B}"/>
    <cellStyle name="Total 2 2 3 2 2 2 2" xfId="44877" xr:uid="{0D529724-372E-4DAC-9463-7C464EC782D2}"/>
    <cellStyle name="Total 2 2 3 2 2 3" xfId="44878" xr:uid="{C9C710E0-5BF6-4396-8D1F-FC84047D72C1}"/>
    <cellStyle name="Total 2 2 3 2 2 4" xfId="44879" xr:uid="{548CFE87-FBDB-416A-BF38-F98E79086B8D}"/>
    <cellStyle name="Total 2 2 3 2 20" xfId="44880" xr:uid="{FED14920-18C3-43EF-9A60-E64F8FC8A247}"/>
    <cellStyle name="Total 2 2 3 2 20 2" xfId="44881" xr:uid="{8077D455-3A3C-4CB6-B7C8-344BEC6BDFBB}"/>
    <cellStyle name="Total 2 2 3 2 20 2 2" xfId="44882" xr:uid="{1DCFB6E0-CC69-43BA-A90D-4F682DD03321}"/>
    <cellStyle name="Total 2 2 3 2 20 3" xfId="44883" xr:uid="{1B61C594-85DA-4940-85DF-B5E8E4FA9E0A}"/>
    <cellStyle name="Total 2 2 3 2 21" xfId="44884" xr:uid="{3CBAD827-069C-4446-BB2D-6B99A892AF72}"/>
    <cellStyle name="Total 2 2 3 2 21 2" xfId="44885" xr:uid="{690CBEC9-F50B-4044-891E-D77CD621EAD0}"/>
    <cellStyle name="Total 2 2 3 2 22" xfId="44886" xr:uid="{FC57E52C-32AB-4A50-AF9C-E554563E7552}"/>
    <cellStyle name="Total 2 2 3 2 23" xfId="44887" xr:uid="{CC39C435-1B07-4161-A0AE-E529C341151E}"/>
    <cellStyle name="Total 2 2 3 2 3" xfId="44888" xr:uid="{F44847AC-0DFA-4EB2-8E3E-552602E55469}"/>
    <cellStyle name="Total 2 2 3 2 3 2" xfId="44889" xr:uid="{477FFB5C-F208-4979-9350-1B010A5EE8AE}"/>
    <cellStyle name="Total 2 2 3 2 3 2 2" xfId="44890" xr:uid="{0888B764-8720-489F-BE16-B25464EA9E98}"/>
    <cellStyle name="Total 2 2 3 2 3 3" xfId="44891" xr:uid="{23E059E8-CF11-4E94-8218-5A6307E3E9C7}"/>
    <cellStyle name="Total 2 2 3 2 3 4" xfId="44892" xr:uid="{6AE76B1B-0F51-40EA-92B1-DB8A3463347B}"/>
    <cellStyle name="Total 2 2 3 2 4" xfId="44893" xr:uid="{85FD853D-436B-46F9-B706-DFAB44719C86}"/>
    <cellStyle name="Total 2 2 3 2 4 2" xfId="44894" xr:uid="{9ACD7641-C0A5-4B82-9F27-719C5B0FC1D7}"/>
    <cellStyle name="Total 2 2 3 2 4 2 2" xfId="44895" xr:uid="{0FE4A76C-89C7-4B21-AEB9-2D17597B34AC}"/>
    <cellStyle name="Total 2 2 3 2 4 3" xfId="44896" xr:uid="{5151120E-EC79-4F73-9092-7F0922202B8C}"/>
    <cellStyle name="Total 2 2 3 2 5" xfId="44897" xr:uid="{DB0B8B86-7E24-41C6-83B4-1B6D367E0D99}"/>
    <cellStyle name="Total 2 2 3 2 5 2" xfId="44898" xr:uid="{7F1B4A3E-5910-4D06-8F07-32CE44B6385C}"/>
    <cellStyle name="Total 2 2 3 2 5 2 2" xfId="44899" xr:uid="{B172E815-2416-4889-B5C4-7D7B4501A068}"/>
    <cellStyle name="Total 2 2 3 2 5 3" xfId="44900" xr:uid="{6CF1FA0B-DD7A-4BD4-97CE-D44888D41852}"/>
    <cellStyle name="Total 2 2 3 2 6" xfId="44901" xr:uid="{2E619196-D763-49BF-8DE4-9794B7FE0C6A}"/>
    <cellStyle name="Total 2 2 3 2 6 2" xfId="44902" xr:uid="{6C551169-BD97-400A-A621-D90B8CCD57F7}"/>
    <cellStyle name="Total 2 2 3 2 6 2 2" xfId="44903" xr:uid="{D82D0532-1FD2-482C-A7FD-E9D5EF55687F}"/>
    <cellStyle name="Total 2 2 3 2 6 3" xfId="44904" xr:uid="{D320D06E-B6EC-4FC1-9C59-B005C0A03F1F}"/>
    <cellStyle name="Total 2 2 3 2 7" xfId="44905" xr:uid="{D69578D1-BE79-4E0D-B0E1-67F699BE3253}"/>
    <cellStyle name="Total 2 2 3 2 7 2" xfId="44906" xr:uid="{9CBECDF2-07F1-4C9E-845C-0A02C8496945}"/>
    <cellStyle name="Total 2 2 3 2 7 2 2" xfId="44907" xr:uid="{E806E379-79CE-4D01-B8A6-4DF94DE0A31E}"/>
    <cellStyle name="Total 2 2 3 2 7 3" xfId="44908" xr:uid="{3F101F03-494C-4DDF-8D9D-3BE56C87CDBF}"/>
    <cellStyle name="Total 2 2 3 2 8" xfId="44909" xr:uid="{A37C326F-AEF4-4158-ADB4-2EE34A2399F0}"/>
    <cellStyle name="Total 2 2 3 2 8 2" xfId="44910" xr:uid="{470E6C9F-1598-48C0-9768-61288E8C1336}"/>
    <cellStyle name="Total 2 2 3 2 8 2 2" xfId="44911" xr:uid="{036FF478-45C8-423D-93D6-BF4798FA8ED9}"/>
    <cellStyle name="Total 2 2 3 2 8 3" xfId="44912" xr:uid="{60EF73DB-896C-4A65-84D3-281B92F95FEB}"/>
    <cellStyle name="Total 2 2 3 2 9" xfId="44913" xr:uid="{AA9B0470-59CF-4C48-BBDB-677C7D94CFC3}"/>
    <cellStyle name="Total 2 2 3 2 9 2" xfId="44914" xr:uid="{618B837E-6AFE-4161-8353-FBB484D89752}"/>
    <cellStyle name="Total 2 2 3 2 9 2 2" xfId="44915" xr:uid="{54BA7BA0-56DA-424C-AEC6-778748E8115E}"/>
    <cellStyle name="Total 2 2 3 2 9 3" xfId="44916" xr:uid="{F7C2817D-6755-4633-BD64-D06D62671C3D}"/>
    <cellStyle name="Total 2 2 3 20" xfId="44917" xr:uid="{3540E065-B826-45CA-B04C-5E5B2E0CFADD}"/>
    <cellStyle name="Total 2 2 3 3" xfId="44918" xr:uid="{E1D61F23-8D66-407A-AD00-BAE325F9D407}"/>
    <cellStyle name="Total 2 2 3 3 2" xfId="44919" xr:uid="{707592A8-6CD0-4544-ACCC-52FA2E773FAF}"/>
    <cellStyle name="Total 2 2 3 3 2 2" xfId="44920" xr:uid="{81AEFF2E-B213-45FB-B2F0-5710C0BB123A}"/>
    <cellStyle name="Total 2 2 3 3 3" xfId="44921" xr:uid="{606BE140-5956-4DAB-8B5D-7084FF47D8FE}"/>
    <cellStyle name="Total 2 2 3 3 4" xfId="44922" xr:uid="{6839E125-E776-4D9B-89D0-88470C7948EB}"/>
    <cellStyle name="Total 2 2 3 4" xfId="44923" xr:uid="{172A73C8-2E0D-4B47-AF81-FD42CB4FCBE4}"/>
    <cellStyle name="Total 2 2 3 4 2" xfId="44924" xr:uid="{1961ABAE-941B-4B21-B370-A6DF0BB179FF}"/>
    <cellStyle name="Total 2 2 3 4 2 2" xfId="44925" xr:uid="{E57CA486-B4D8-4D56-B2DC-72388AB3A524}"/>
    <cellStyle name="Total 2 2 3 4 3" xfId="44926" xr:uid="{C06DC414-82F9-44BA-B4FF-C021B4CC10F3}"/>
    <cellStyle name="Total 2 2 3 4 4" xfId="44927" xr:uid="{CFF229FF-FC88-4235-84F7-1AF2449B9B1A}"/>
    <cellStyle name="Total 2 2 3 5" xfId="44928" xr:uid="{502911FF-100E-4116-8FFE-0C71C0F8DC33}"/>
    <cellStyle name="Total 2 2 3 5 2" xfId="44929" xr:uid="{203F2648-13D9-49D5-9D13-F2EC428A31CE}"/>
    <cellStyle name="Total 2 2 3 5 2 2" xfId="44930" xr:uid="{C84CC88F-E976-4F53-A128-1332C04E27C0}"/>
    <cellStyle name="Total 2 2 3 5 3" xfId="44931" xr:uid="{F5BFEE51-7567-478F-B74D-7822EF48BBD6}"/>
    <cellStyle name="Total 2 2 3 6" xfId="44932" xr:uid="{5DC69DBB-2F2B-4520-BFCC-4B499294EAAE}"/>
    <cellStyle name="Total 2 2 3 6 2" xfId="44933" xr:uid="{665535A1-46F7-4F66-AD79-C3200892553C}"/>
    <cellStyle name="Total 2 2 3 6 2 2" xfId="44934" xr:uid="{785FD766-CC19-46A5-B944-782A4D8049FB}"/>
    <cellStyle name="Total 2 2 3 6 3" xfId="44935" xr:uid="{60E53CF4-A474-4EBA-A206-CC0C3D216A7B}"/>
    <cellStyle name="Total 2 2 3 7" xfId="44936" xr:uid="{585F042F-3793-4302-9B21-25E7D0BEC1FF}"/>
    <cellStyle name="Total 2 2 3 7 2" xfId="44937" xr:uid="{2A14B75A-F217-4FF5-83BD-B473BEA57EB2}"/>
    <cellStyle name="Total 2 2 3 7 2 2" xfId="44938" xr:uid="{5B00FF73-4176-48CC-912D-302F28C8242D}"/>
    <cellStyle name="Total 2 2 3 7 3" xfId="44939" xr:uid="{CBC0DF5E-8DDB-4AEE-900F-6FD5AD95220F}"/>
    <cellStyle name="Total 2 2 3 8" xfId="44940" xr:uid="{77FC445F-179F-41FA-97C5-363869CDA55C}"/>
    <cellStyle name="Total 2 2 3 8 2" xfId="44941" xr:uid="{665BF3B6-04F5-420B-853C-3D712E4BA867}"/>
    <cellStyle name="Total 2 2 3 8 2 2" xfId="44942" xr:uid="{3D6462D1-9ADB-4FC1-A682-7CF199DBEB1C}"/>
    <cellStyle name="Total 2 2 3 8 3" xfId="44943" xr:uid="{1C474F15-A82D-4618-8121-1EA943EA09B1}"/>
    <cellStyle name="Total 2 2 3 9" xfId="44944" xr:uid="{82D47BB4-3BEC-48DA-A8FF-7FECD044D04D}"/>
    <cellStyle name="Total 2 2 3 9 2" xfId="44945" xr:uid="{064FF630-6338-45A3-B2B4-95B6B8AE843C}"/>
    <cellStyle name="Total 2 2 3 9 2 2" xfId="44946" xr:uid="{5E0B92A8-9716-4812-9450-2B7F718F3BB2}"/>
    <cellStyle name="Total 2 2 3 9 3" xfId="44947" xr:uid="{FAD6FC29-623A-4CF1-924A-065DC7F62BB1}"/>
    <cellStyle name="Total 2 2 4" xfId="44948" xr:uid="{7C104773-35D1-4ACD-AF04-824E3A077DD0}"/>
    <cellStyle name="Total 2 2 4 10" xfId="44949" xr:uid="{FE0CECBA-6FDB-4958-BC32-3FAFB51CF81D}"/>
    <cellStyle name="Total 2 2 4 10 2" xfId="44950" xr:uid="{17EBB667-D4AF-4B5E-BE9F-973C16A0D587}"/>
    <cellStyle name="Total 2 2 4 10 2 2" xfId="44951" xr:uid="{2C7682A3-DDA4-4B0F-883E-FC9A1420A02D}"/>
    <cellStyle name="Total 2 2 4 10 3" xfId="44952" xr:uid="{46F71DBC-AD7C-4C91-B53F-D7DB785A88DA}"/>
    <cellStyle name="Total 2 2 4 11" xfId="44953" xr:uid="{4A3689DE-7AE7-4388-8798-8DCC0D5429E6}"/>
    <cellStyle name="Total 2 2 4 11 2" xfId="44954" xr:uid="{3291C5F6-31DE-4AA8-8002-7B50D8508DBC}"/>
    <cellStyle name="Total 2 2 4 11 2 2" xfId="44955" xr:uid="{6D488176-933C-4A48-A37D-200D337ADFDD}"/>
    <cellStyle name="Total 2 2 4 11 3" xfId="44956" xr:uid="{B53F63F0-12F3-445A-A4A7-392F00A255F6}"/>
    <cellStyle name="Total 2 2 4 12" xfId="44957" xr:uid="{6F405AC8-E741-41B2-B309-CB3D360E8F27}"/>
    <cellStyle name="Total 2 2 4 12 2" xfId="44958" xr:uid="{86315181-E653-4380-8178-069D7AAC1707}"/>
    <cellStyle name="Total 2 2 4 12 2 2" xfId="44959" xr:uid="{8A2C7D1F-01B3-46FD-8F5B-9F8927D71501}"/>
    <cellStyle name="Total 2 2 4 12 3" xfId="44960" xr:uid="{7A0AD602-44DF-4056-B391-453169BA00D7}"/>
    <cellStyle name="Total 2 2 4 13" xfId="44961" xr:uid="{F553844E-E794-45FF-8D4D-1495B2FB356E}"/>
    <cellStyle name="Total 2 2 4 13 2" xfId="44962" xr:uid="{A50EB8F7-398C-4A07-AC96-D27F1B137541}"/>
    <cellStyle name="Total 2 2 4 13 2 2" xfId="44963" xr:uid="{CE5046EE-81E7-4C53-AEC2-206E8A67DD62}"/>
    <cellStyle name="Total 2 2 4 13 3" xfId="44964" xr:uid="{A861B22E-CD8D-4B53-B030-A2DB7DD65E45}"/>
    <cellStyle name="Total 2 2 4 14" xfId="44965" xr:uid="{D9A027A5-46DD-4330-84C6-6B9A58A6D35B}"/>
    <cellStyle name="Total 2 2 4 14 2" xfId="44966" xr:uid="{28943ADA-ACDA-41F4-A336-3212B854A5D2}"/>
    <cellStyle name="Total 2 2 4 14 2 2" xfId="44967" xr:uid="{3D60B20F-DB39-4E50-98EA-9218DE828F28}"/>
    <cellStyle name="Total 2 2 4 14 3" xfId="44968" xr:uid="{33E899B7-C7F2-46C3-BED1-B7D00A76F475}"/>
    <cellStyle name="Total 2 2 4 15" xfId="44969" xr:uid="{B33C532E-2114-474F-879F-D294CC0759EB}"/>
    <cellStyle name="Total 2 2 4 15 2" xfId="44970" xr:uid="{86917FF1-4DBC-486E-BB43-7463C3A45160}"/>
    <cellStyle name="Total 2 2 4 15 2 2" xfId="44971" xr:uid="{D78B57CF-4CD0-4DA3-B237-13DE974915C1}"/>
    <cellStyle name="Total 2 2 4 15 3" xfId="44972" xr:uid="{98A88547-2601-440F-8277-FE0DFDABC442}"/>
    <cellStyle name="Total 2 2 4 16" xfId="44973" xr:uid="{23A10A69-EC3C-4806-BDC5-85727C7F568D}"/>
    <cellStyle name="Total 2 2 4 16 2" xfId="44974" xr:uid="{3189B008-2E81-4098-A65B-9EABE6F9D18D}"/>
    <cellStyle name="Total 2 2 4 16 2 2" xfId="44975" xr:uid="{3F130B43-3031-461A-BBF2-06C73E531EAA}"/>
    <cellStyle name="Total 2 2 4 16 3" xfId="44976" xr:uid="{A1943F87-EF98-48FE-AD75-842A8517DD08}"/>
    <cellStyle name="Total 2 2 4 17" xfId="44977" xr:uid="{90615B5A-D315-4C4C-9213-A0B020B28A3F}"/>
    <cellStyle name="Total 2 2 4 17 2" xfId="44978" xr:uid="{CF23F610-5922-4B30-BD2C-BF4FB4031FBA}"/>
    <cellStyle name="Total 2 2 4 17 2 2" xfId="44979" xr:uid="{0548E8AB-4906-4DE5-88BC-E742C2822EFD}"/>
    <cellStyle name="Total 2 2 4 17 3" xfId="44980" xr:uid="{D0A9D445-0099-448B-A116-D258A0E0F244}"/>
    <cellStyle name="Total 2 2 4 18" xfId="44981" xr:uid="{E12F292A-BBEB-43FC-B179-879010C55181}"/>
    <cellStyle name="Total 2 2 4 18 2" xfId="44982" xr:uid="{16CD333A-9D04-44C1-98D7-6DFE17A74006}"/>
    <cellStyle name="Total 2 2 4 18 2 2" xfId="44983" xr:uid="{E6DC642B-0484-42DA-B829-52880C2A07B3}"/>
    <cellStyle name="Total 2 2 4 18 3" xfId="44984" xr:uid="{021842FA-C1F5-4AB9-B760-C1722C001D08}"/>
    <cellStyle name="Total 2 2 4 19" xfId="44985" xr:uid="{B1E81405-4978-463C-B00F-3F181217C91C}"/>
    <cellStyle name="Total 2 2 4 19 2" xfId="44986" xr:uid="{271D00D2-3FFA-4C68-A557-D2BE6CAA2CFC}"/>
    <cellStyle name="Total 2 2 4 19 2 2" xfId="44987" xr:uid="{6F372158-75DD-4E68-8F44-7EA4466AC84F}"/>
    <cellStyle name="Total 2 2 4 19 3" xfId="44988" xr:uid="{844CEE3C-534C-49B3-AF79-ED6107E001A6}"/>
    <cellStyle name="Total 2 2 4 2" xfId="44989" xr:uid="{AEB4213F-C417-47EB-A64C-C33BDB56D74D}"/>
    <cellStyle name="Total 2 2 4 2 10" xfId="44990" xr:uid="{F51FB56E-F3F2-4413-A4D7-BD9E3F85DB19}"/>
    <cellStyle name="Total 2 2 4 2 10 2" xfId="44991" xr:uid="{AD3E8330-B6B7-4B95-9665-BC03D376BECC}"/>
    <cellStyle name="Total 2 2 4 2 10 2 2" xfId="44992" xr:uid="{E1AEFC2A-68A8-4313-B711-CE06326245E6}"/>
    <cellStyle name="Total 2 2 4 2 10 3" xfId="44993" xr:uid="{2AA78F0D-D1AF-4B92-8EE4-9123DE3AC128}"/>
    <cellStyle name="Total 2 2 4 2 11" xfId="44994" xr:uid="{D11EB3CC-6B29-4803-8C00-2C279901A40C}"/>
    <cellStyle name="Total 2 2 4 2 11 2" xfId="44995" xr:uid="{E28F7F12-6B7A-4138-8BA4-98423E248F8B}"/>
    <cellStyle name="Total 2 2 4 2 11 2 2" xfId="44996" xr:uid="{F63E38FC-8D58-496E-8804-865A437EDA31}"/>
    <cellStyle name="Total 2 2 4 2 11 3" xfId="44997" xr:uid="{40B361A7-13EA-491D-AAA6-29247CEAEE11}"/>
    <cellStyle name="Total 2 2 4 2 12" xfId="44998" xr:uid="{0DD3AA53-6888-432A-9F7E-C1DB7FC6574B}"/>
    <cellStyle name="Total 2 2 4 2 12 2" xfId="44999" xr:uid="{887D4B2A-A560-4E60-8496-036DD42A3D65}"/>
    <cellStyle name="Total 2 2 4 2 12 2 2" xfId="45000" xr:uid="{371D341D-B2B1-439A-94B6-DAD5F07F68AB}"/>
    <cellStyle name="Total 2 2 4 2 12 3" xfId="45001" xr:uid="{CED3144E-3899-46EE-A8D7-E04986F116FB}"/>
    <cellStyle name="Total 2 2 4 2 13" xfId="45002" xr:uid="{E9C10B6F-23BC-4154-BC9F-5C3997925A40}"/>
    <cellStyle name="Total 2 2 4 2 13 2" xfId="45003" xr:uid="{99699EE2-8D2E-43ED-8978-6B7DEE515CB7}"/>
    <cellStyle name="Total 2 2 4 2 13 2 2" xfId="45004" xr:uid="{FD20A529-A5C7-4152-A82C-B73777A28195}"/>
    <cellStyle name="Total 2 2 4 2 13 3" xfId="45005" xr:uid="{DCF0A132-130F-46E9-8678-0F6D991FB143}"/>
    <cellStyle name="Total 2 2 4 2 14" xfId="45006" xr:uid="{29141523-E858-44A9-BD33-CFA67BF5D04B}"/>
    <cellStyle name="Total 2 2 4 2 14 2" xfId="45007" xr:uid="{D0EC07AE-C35B-424C-AC78-C0A8C0F3C772}"/>
    <cellStyle name="Total 2 2 4 2 14 2 2" xfId="45008" xr:uid="{D9125E67-AAE8-42D9-9A23-9AB5167D8D6D}"/>
    <cellStyle name="Total 2 2 4 2 14 3" xfId="45009" xr:uid="{E6EBDAFE-0A6B-40DB-A246-BC7CE73C6086}"/>
    <cellStyle name="Total 2 2 4 2 15" xfId="45010" xr:uid="{36448C1C-6608-47CA-86E8-CA4CB49850D7}"/>
    <cellStyle name="Total 2 2 4 2 15 2" xfId="45011" xr:uid="{62675F98-1CDC-49D5-AD55-8CF892E2054D}"/>
    <cellStyle name="Total 2 2 4 2 15 2 2" xfId="45012" xr:uid="{E7244DC8-2E66-4822-8EC6-02842775B62B}"/>
    <cellStyle name="Total 2 2 4 2 15 3" xfId="45013" xr:uid="{0C20A7F0-9CB1-408B-935D-1EE6E0277B15}"/>
    <cellStyle name="Total 2 2 4 2 16" xfId="45014" xr:uid="{FDA81F31-5994-4478-B601-2411A0BDA511}"/>
    <cellStyle name="Total 2 2 4 2 16 2" xfId="45015" xr:uid="{6582A4CD-5A5E-4888-BF23-21B133553B4D}"/>
    <cellStyle name="Total 2 2 4 2 16 2 2" xfId="45016" xr:uid="{413E52A3-0FA4-4306-935B-A298AFDE4393}"/>
    <cellStyle name="Total 2 2 4 2 16 3" xfId="45017" xr:uid="{542DCE8F-51EF-42D5-B197-5FE534439EF8}"/>
    <cellStyle name="Total 2 2 4 2 17" xfId="45018" xr:uid="{D24A9662-9695-45AC-9F97-EB82BE8D2EC8}"/>
    <cellStyle name="Total 2 2 4 2 17 2" xfId="45019" xr:uid="{FDCBA2A4-BB0D-4293-9A4A-989935CD2CAE}"/>
    <cellStyle name="Total 2 2 4 2 17 2 2" xfId="45020" xr:uid="{326EBC7E-35EB-434F-B0AF-FA3960E07E7B}"/>
    <cellStyle name="Total 2 2 4 2 17 3" xfId="45021" xr:uid="{E4744385-EF9B-4740-88F6-91609B663313}"/>
    <cellStyle name="Total 2 2 4 2 18" xfId="45022" xr:uid="{F36461FE-98E4-4DB7-BD6D-E8484C7C622F}"/>
    <cellStyle name="Total 2 2 4 2 18 2" xfId="45023" xr:uid="{F51DAFEF-8AF4-47AD-A62B-4D7AD668583F}"/>
    <cellStyle name="Total 2 2 4 2 18 2 2" xfId="45024" xr:uid="{6F11D891-AD58-4DCC-84C8-F10765AEBC15}"/>
    <cellStyle name="Total 2 2 4 2 18 3" xfId="45025" xr:uid="{80E48631-5DE1-45A5-A406-ADB2083A00B8}"/>
    <cellStyle name="Total 2 2 4 2 19" xfId="45026" xr:uid="{8D3F2051-57B5-4634-8F31-860F85E02392}"/>
    <cellStyle name="Total 2 2 4 2 19 2" xfId="45027" xr:uid="{55497083-FBA4-4533-9C09-493A92C2D99C}"/>
    <cellStyle name="Total 2 2 4 2 19 2 2" xfId="45028" xr:uid="{F93EEDFB-3F85-4C43-B92E-34F4F6B95F6B}"/>
    <cellStyle name="Total 2 2 4 2 19 3" xfId="45029" xr:uid="{9B17D8D9-6013-4F83-BE24-3431E8159244}"/>
    <cellStyle name="Total 2 2 4 2 2" xfId="45030" xr:uid="{00D12C85-2CE7-4FD6-901F-6E8D92FFE224}"/>
    <cellStyle name="Total 2 2 4 2 2 2" xfId="45031" xr:uid="{EDABE9C7-0CCD-41CB-AC45-D8C751A8DEBB}"/>
    <cellStyle name="Total 2 2 4 2 2 2 2" xfId="45032" xr:uid="{653652E3-AA86-401D-8D84-9D6E9922C4AA}"/>
    <cellStyle name="Total 2 2 4 2 2 3" xfId="45033" xr:uid="{DAC4843A-202D-459B-BE99-E7BDDCA4C95A}"/>
    <cellStyle name="Total 2 2 4 2 2 4" xfId="45034" xr:uid="{A8D4663C-2C28-4DCB-9EAA-1EEE15366423}"/>
    <cellStyle name="Total 2 2 4 2 20" xfId="45035" xr:uid="{098D4A15-3F92-4E5A-AAD9-DD3C1120A801}"/>
    <cellStyle name="Total 2 2 4 2 20 2" xfId="45036" xr:uid="{8BF89BE7-741B-4587-AF01-0EB0C314434A}"/>
    <cellStyle name="Total 2 2 4 2 20 2 2" xfId="45037" xr:uid="{E5451A5D-5EC0-42DE-A438-0BE54D2872FC}"/>
    <cellStyle name="Total 2 2 4 2 20 3" xfId="45038" xr:uid="{E1FBA9F9-C28B-4E2E-A208-688488F49759}"/>
    <cellStyle name="Total 2 2 4 2 21" xfId="45039" xr:uid="{13D9C211-4016-41B6-95B2-D8A01F314F71}"/>
    <cellStyle name="Total 2 2 4 2 21 2" xfId="45040" xr:uid="{E51109F7-EB7C-462E-AF8C-2B5E0EE2CD2B}"/>
    <cellStyle name="Total 2 2 4 2 22" xfId="45041" xr:uid="{DA3C3982-27C8-4856-8C84-D7FB4E3842CF}"/>
    <cellStyle name="Total 2 2 4 2 23" xfId="45042" xr:uid="{0F037883-F097-41D4-B325-477D95D34782}"/>
    <cellStyle name="Total 2 2 4 2 3" xfId="45043" xr:uid="{9C646D83-318D-4E0B-8CFB-F012F00123F0}"/>
    <cellStyle name="Total 2 2 4 2 3 2" xfId="45044" xr:uid="{CE39DB51-C1B3-44D5-9BDD-D09FC2254242}"/>
    <cellStyle name="Total 2 2 4 2 3 2 2" xfId="45045" xr:uid="{580202BD-9C89-4B3F-AEB9-F263EC7C5848}"/>
    <cellStyle name="Total 2 2 4 2 3 3" xfId="45046" xr:uid="{A09B5919-650B-4C41-82CD-8EBD0EC92391}"/>
    <cellStyle name="Total 2 2 4 2 4" xfId="45047" xr:uid="{6AB5C366-FB02-4E29-80CC-18FBB3F57A2B}"/>
    <cellStyle name="Total 2 2 4 2 4 2" xfId="45048" xr:uid="{8BB0AB63-712B-4E4E-95B4-3DAE5BFAC175}"/>
    <cellStyle name="Total 2 2 4 2 4 2 2" xfId="45049" xr:uid="{D8967A9B-45A1-4BB4-842A-C84D71262A5C}"/>
    <cellStyle name="Total 2 2 4 2 4 3" xfId="45050" xr:uid="{C3CFA965-305B-4B02-A757-5448D139E65E}"/>
    <cellStyle name="Total 2 2 4 2 5" xfId="45051" xr:uid="{39AD0B7C-B5EC-4897-A689-24587426C831}"/>
    <cellStyle name="Total 2 2 4 2 5 2" xfId="45052" xr:uid="{F4B99CB6-52D9-47D8-915D-38825353A690}"/>
    <cellStyle name="Total 2 2 4 2 5 2 2" xfId="45053" xr:uid="{E5F74690-1EF9-4743-974B-AB6CFC5C6E2E}"/>
    <cellStyle name="Total 2 2 4 2 5 3" xfId="45054" xr:uid="{617D6B57-DF0F-4DCE-8FE1-CD456950C24A}"/>
    <cellStyle name="Total 2 2 4 2 6" xfId="45055" xr:uid="{3DB2FC60-CFE2-4F8A-8116-06EC9A773391}"/>
    <cellStyle name="Total 2 2 4 2 6 2" xfId="45056" xr:uid="{6F31AB89-5D70-470C-B1B1-4A53715BB4E7}"/>
    <cellStyle name="Total 2 2 4 2 6 2 2" xfId="45057" xr:uid="{D2F53534-CE74-4530-94E4-DC4EF87AFD7F}"/>
    <cellStyle name="Total 2 2 4 2 6 3" xfId="45058" xr:uid="{94A6CD15-1A32-425A-AB05-BC3021E69093}"/>
    <cellStyle name="Total 2 2 4 2 7" xfId="45059" xr:uid="{AD98FA02-5B1D-4809-A3FF-9D45CB1C53A8}"/>
    <cellStyle name="Total 2 2 4 2 7 2" xfId="45060" xr:uid="{5B2B7FF2-61E4-482B-9181-EE9CB3098768}"/>
    <cellStyle name="Total 2 2 4 2 7 2 2" xfId="45061" xr:uid="{B8C5EC2F-98C2-429F-A4B8-176938F17855}"/>
    <cellStyle name="Total 2 2 4 2 7 3" xfId="45062" xr:uid="{A9EB3547-E89E-4342-B92F-732E1EF4A129}"/>
    <cellStyle name="Total 2 2 4 2 8" xfId="45063" xr:uid="{235DA3C9-405D-494E-9C3E-49637DEF729E}"/>
    <cellStyle name="Total 2 2 4 2 8 2" xfId="45064" xr:uid="{D311BDA1-036F-475D-A8B9-58E73F0351B9}"/>
    <cellStyle name="Total 2 2 4 2 8 2 2" xfId="45065" xr:uid="{97455652-1A2C-4E55-9CE5-01E259B3BC87}"/>
    <cellStyle name="Total 2 2 4 2 8 3" xfId="45066" xr:uid="{0A360A3A-64A1-4DDE-BA02-5CF05F080C92}"/>
    <cellStyle name="Total 2 2 4 2 9" xfId="45067" xr:uid="{D132F854-E726-4069-99D7-024CCB7BEB59}"/>
    <cellStyle name="Total 2 2 4 2 9 2" xfId="45068" xr:uid="{C833E3CC-C505-4F62-AF7A-ABAB23FBDC91}"/>
    <cellStyle name="Total 2 2 4 2 9 2 2" xfId="45069" xr:uid="{18139D70-A703-459F-AAB6-86AB852675B5}"/>
    <cellStyle name="Total 2 2 4 2 9 3" xfId="45070" xr:uid="{20B508F7-803C-4134-984F-4E31ECF68720}"/>
    <cellStyle name="Total 2 2 4 20" xfId="45071" xr:uid="{1B744836-B0E7-4CD2-B7FC-9279AB0E3141}"/>
    <cellStyle name="Total 2 2 4 20 2" xfId="45072" xr:uid="{88F734D2-3C1A-43C2-AC3F-645CCB061207}"/>
    <cellStyle name="Total 2 2 4 20 2 2" xfId="45073" xr:uid="{4F62B587-5143-4444-B8C5-0044C7E3500D}"/>
    <cellStyle name="Total 2 2 4 20 3" xfId="45074" xr:uid="{0DA4C6A7-AB0A-4C47-B68E-92000DD541BB}"/>
    <cellStyle name="Total 2 2 4 21" xfId="45075" xr:uid="{028FCF34-4F86-4787-B193-EDA68701007B}"/>
    <cellStyle name="Total 2 2 4 21 2" xfId="45076" xr:uid="{EEAE41ED-63DC-4403-B24C-7A1E987C92A9}"/>
    <cellStyle name="Total 2 2 4 21 2 2" xfId="45077" xr:uid="{5C36565E-DB7B-40E9-8AF7-573BDF8CE998}"/>
    <cellStyle name="Total 2 2 4 21 3" xfId="45078" xr:uid="{8AE38C5B-632D-4C95-B7BB-D874D31EEBFB}"/>
    <cellStyle name="Total 2 2 4 22" xfId="45079" xr:uid="{A82596F9-7A37-49D6-94DF-C5012018A159}"/>
    <cellStyle name="Total 2 2 4 22 2" xfId="45080" xr:uid="{699E97F4-0659-42A9-9569-D8F73C70D374}"/>
    <cellStyle name="Total 2 2 4 23" xfId="45081" xr:uid="{87BB709D-9CDE-465F-99D5-47AF034FC5B9}"/>
    <cellStyle name="Total 2 2 4 24" xfId="45082" xr:uid="{A8599D50-191C-4F5E-A715-4E24C998A032}"/>
    <cellStyle name="Total 2 2 4 3" xfId="45083" xr:uid="{2AF93926-1665-482C-B063-7F55090575FE}"/>
    <cellStyle name="Total 2 2 4 3 2" xfId="45084" xr:uid="{1EAFDD92-2E9A-48A1-B633-3CAA823DA9C7}"/>
    <cellStyle name="Total 2 2 4 3 2 2" xfId="45085" xr:uid="{EF3A3CBD-F708-4DEF-9FD3-DC6E60473D4A}"/>
    <cellStyle name="Total 2 2 4 3 3" xfId="45086" xr:uid="{D727F1EA-0D39-49E7-817C-F85A6D6F7A99}"/>
    <cellStyle name="Total 2 2 4 3 4" xfId="45087" xr:uid="{DD624ABE-AC34-4D70-8010-4388419858F7}"/>
    <cellStyle name="Total 2 2 4 4" xfId="45088" xr:uid="{7F74C3CD-5815-4A4F-9BC9-84546F697AAB}"/>
    <cellStyle name="Total 2 2 4 4 2" xfId="45089" xr:uid="{83B86B97-BEA7-43E4-B68D-D7A21EC250F3}"/>
    <cellStyle name="Total 2 2 4 4 2 2" xfId="45090" xr:uid="{B497BBC6-5241-4E46-95D5-0AA4ED972113}"/>
    <cellStyle name="Total 2 2 4 4 3" xfId="45091" xr:uid="{5505D8D7-012F-4777-8712-CF5590FECD16}"/>
    <cellStyle name="Total 2 2 4 4 4" xfId="45092" xr:uid="{F3F35B8B-9CFD-440C-A260-2DAC03484A0B}"/>
    <cellStyle name="Total 2 2 4 5" xfId="45093" xr:uid="{598962B4-CE95-4F41-A89B-9CEB6C18AB22}"/>
    <cellStyle name="Total 2 2 4 5 2" xfId="45094" xr:uid="{B24DFB06-6F85-416A-B83A-DD7997EE1438}"/>
    <cellStyle name="Total 2 2 4 5 2 2" xfId="45095" xr:uid="{1EC6AD3E-F4AA-40F6-B5E3-C1B0E43E57A4}"/>
    <cellStyle name="Total 2 2 4 5 3" xfId="45096" xr:uid="{7DD6C296-C4DD-418F-99F3-B7337610AF5F}"/>
    <cellStyle name="Total 2 2 4 6" xfId="45097" xr:uid="{B22F691C-380F-47CA-AAD2-5708C2AD9078}"/>
    <cellStyle name="Total 2 2 4 6 2" xfId="45098" xr:uid="{855CAD32-D6FC-4F47-AAE2-4EBF0D7743EA}"/>
    <cellStyle name="Total 2 2 4 6 2 2" xfId="45099" xr:uid="{4603F2E9-E01B-45A3-9296-7D1559D6FB49}"/>
    <cellStyle name="Total 2 2 4 6 3" xfId="45100" xr:uid="{7A0C55E7-A245-45A8-8403-2AAD7AB1DDCA}"/>
    <cellStyle name="Total 2 2 4 7" xfId="45101" xr:uid="{D39ABF40-2198-4BF2-9EA8-76C922B9567D}"/>
    <cellStyle name="Total 2 2 4 7 2" xfId="45102" xr:uid="{9EA6AB1C-FF97-4E88-B099-8AB0F6237148}"/>
    <cellStyle name="Total 2 2 4 7 2 2" xfId="45103" xr:uid="{B2B0E066-5F0F-4ACB-BD26-7ECEAC92EAEF}"/>
    <cellStyle name="Total 2 2 4 7 3" xfId="45104" xr:uid="{99CCDC95-230B-4F0D-AAE9-87326D0C0F13}"/>
    <cellStyle name="Total 2 2 4 8" xfId="45105" xr:uid="{B75FAC67-353F-47CF-80DF-D2B6F46E2400}"/>
    <cellStyle name="Total 2 2 4 8 2" xfId="45106" xr:uid="{6438EE2A-1E66-489D-B9B9-74C2C92AB480}"/>
    <cellStyle name="Total 2 2 4 8 2 2" xfId="45107" xr:uid="{C8638FC8-6815-4948-82F4-1E8CD564A3AE}"/>
    <cellStyle name="Total 2 2 4 8 3" xfId="45108" xr:uid="{47C3D26B-88BD-44A5-A6F1-C9465958589F}"/>
    <cellStyle name="Total 2 2 4 9" xfId="45109" xr:uid="{89DA84C0-B011-4BB4-B13E-D6F35E639813}"/>
    <cellStyle name="Total 2 2 4 9 2" xfId="45110" xr:uid="{EA178727-7979-4972-ADCA-6CCFEAF6BA76}"/>
    <cellStyle name="Total 2 2 4 9 2 2" xfId="45111" xr:uid="{71C0E9B8-3132-40B1-B087-4FA0C0E93411}"/>
    <cellStyle name="Total 2 2 4 9 3" xfId="45112" xr:uid="{6B395FB7-B688-4CE0-A15F-889335E3846D}"/>
    <cellStyle name="Total 2 2 5" xfId="45113" xr:uid="{E233993D-0EB6-4DA9-8FAD-A4DAD2275DA2}"/>
    <cellStyle name="Total 2 2 5 10" xfId="45114" xr:uid="{BFBD6576-A49B-4C32-A9A5-EC871C6BBD4A}"/>
    <cellStyle name="Total 2 2 5 10 2" xfId="45115" xr:uid="{88344FDD-A3D8-4DF0-9972-ED5CA3287D0B}"/>
    <cellStyle name="Total 2 2 5 10 2 2" xfId="45116" xr:uid="{1A7A693E-A425-4674-B0ED-EFAADDF5E2E3}"/>
    <cellStyle name="Total 2 2 5 10 3" xfId="45117" xr:uid="{B57B8C8C-DC02-4B6F-8226-B8D2C272E867}"/>
    <cellStyle name="Total 2 2 5 11" xfId="45118" xr:uid="{7735B52F-FC75-46C5-82D2-129FC741D0C8}"/>
    <cellStyle name="Total 2 2 5 11 2" xfId="45119" xr:uid="{98E3B723-54F0-4B9F-B9FC-5423DE754620}"/>
    <cellStyle name="Total 2 2 5 11 2 2" xfId="45120" xr:uid="{2ADADF9A-BA7C-4C2E-85A0-1B6ABD95E4CC}"/>
    <cellStyle name="Total 2 2 5 11 3" xfId="45121" xr:uid="{5DE1051A-AF33-41FF-9203-8801F20A1ED9}"/>
    <cellStyle name="Total 2 2 5 12" xfId="45122" xr:uid="{586FAE25-C0A3-40F3-B8EC-3A6A802F69D4}"/>
    <cellStyle name="Total 2 2 5 12 2" xfId="45123" xr:uid="{ECB7FDB7-2E95-415A-876B-F122B8D154C4}"/>
    <cellStyle name="Total 2 2 5 12 2 2" xfId="45124" xr:uid="{F4C04060-151B-449C-9275-9A342E2ABD09}"/>
    <cellStyle name="Total 2 2 5 12 3" xfId="45125" xr:uid="{064E1AF4-97B3-42EB-A30B-2077FE210DF4}"/>
    <cellStyle name="Total 2 2 5 13" xfId="45126" xr:uid="{16738772-1940-430E-B596-5119313C5723}"/>
    <cellStyle name="Total 2 2 5 13 2" xfId="45127" xr:uid="{7947EF35-EACD-443B-8E5E-0BB14687FA84}"/>
    <cellStyle name="Total 2 2 5 13 2 2" xfId="45128" xr:uid="{4E136663-D27C-41BA-A424-5F7F2EC4AB56}"/>
    <cellStyle name="Total 2 2 5 13 3" xfId="45129" xr:uid="{165C7B5F-F095-4343-8134-DCBF7D88D6C3}"/>
    <cellStyle name="Total 2 2 5 14" xfId="45130" xr:uid="{E3E44B33-E058-4175-A9CF-B5C8B6497E55}"/>
    <cellStyle name="Total 2 2 5 14 2" xfId="45131" xr:uid="{10FDC483-C02E-435B-A6A0-7427424B9BB2}"/>
    <cellStyle name="Total 2 2 5 14 2 2" xfId="45132" xr:uid="{B24C9B06-0B19-4633-B14B-5B12DE630449}"/>
    <cellStyle name="Total 2 2 5 14 3" xfId="45133" xr:uid="{DE727417-2B5A-4880-A9B4-0306C7905B11}"/>
    <cellStyle name="Total 2 2 5 15" xfId="45134" xr:uid="{454E51F8-9AF6-4291-A25A-8C0F504B9623}"/>
    <cellStyle name="Total 2 2 5 15 2" xfId="45135" xr:uid="{8B384E3B-8762-40CA-881B-754E322C6905}"/>
    <cellStyle name="Total 2 2 5 15 2 2" xfId="45136" xr:uid="{09B9AC8E-4158-42F3-80DC-DBCCCB7644EC}"/>
    <cellStyle name="Total 2 2 5 15 3" xfId="45137" xr:uid="{19F29DE4-E47F-4DF7-9086-40160D7139E6}"/>
    <cellStyle name="Total 2 2 5 16" xfId="45138" xr:uid="{193A5D82-9C3B-4686-8852-E561D2243E1A}"/>
    <cellStyle name="Total 2 2 5 16 2" xfId="45139" xr:uid="{B94C70B3-6CE9-48F3-8E0A-A8A606CAF528}"/>
    <cellStyle name="Total 2 2 5 16 2 2" xfId="45140" xr:uid="{6853E15E-DBA4-4406-9C61-DB2F23A07308}"/>
    <cellStyle name="Total 2 2 5 16 3" xfId="45141" xr:uid="{3A2BC8EB-204B-4DDA-9A74-7E4424F2C1E4}"/>
    <cellStyle name="Total 2 2 5 17" xfId="45142" xr:uid="{A984C9C5-B8B8-4F19-9269-F26C54C6979A}"/>
    <cellStyle name="Total 2 2 5 17 2" xfId="45143" xr:uid="{FB0C8BB2-947B-48D6-9BA9-51FC21538BA6}"/>
    <cellStyle name="Total 2 2 5 17 2 2" xfId="45144" xr:uid="{688324C5-E643-4400-B03C-277505F77155}"/>
    <cellStyle name="Total 2 2 5 17 3" xfId="45145" xr:uid="{E8CC6158-1F11-4DBF-BA41-09E3597FC38B}"/>
    <cellStyle name="Total 2 2 5 18" xfId="45146" xr:uid="{FAFBA84B-2906-4F7F-9282-CA4CDAD561AE}"/>
    <cellStyle name="Total 2 2 5 18 2" xfId="45147" xr:uid="{0B7ACDC3-579E-414F-8D27-A044818B9EDA}"/>
    <cellStyle name="Total 2 2 5 18 2 2" xfId="45148" xr:uid="{F6BB7076-34D6-4CD1-A2FD-B22ACE49BE9F}"/>
    <cellStyle name="Total 2 2 5 18 3" xfId="45149" xr:uid="{A5A67658-3A98-4EDB-BE85-9AEA79E650F1}"/>
    <cellStyle name="Total 2 2 5 19" xfId="45150" xr:uid="{F70CF0E1-4B97-4678-8E94-25667F37F425}"/>
    <cellStyle name="Total 2 2 5 19 2" xfId="45151" xr:uid="{F542DDDF-EB2B-45F6-95A9-0CD54831E252}"/>
    <cellStyle name="Total 2 2 5 19 2 2" xfId="45152" xr:uid="{C25DFC19-7D0F-4400-BC72-A873CE7443B1}"/>
    <cellStyle name="Total 2 2 5 19 3" xfId="45153" xr:uid="{1218E362-341F-4C63-9D94-AF4CA2E63653}"/>
    <cellStyle name="Total 2 2 5 2" xfId="45154" xr:uid="{4035DBFA-5DDD-470C-995C-FCE517B5EFC1}"/>
    <cellStyle name="Total 2 2 5 2 2" xfId="45155" xr:uid="{CD60513C-0E12-4726-B9C4-2F6DBADE1A42}"/>
    <cellStyle name="Total 2 2 5 2 2 2" xfId="45156" xr:uid="{1982C1AF-528D-4678-BE88-124F71A2329F}"/>
    <cellStyle name="Total 2 2 5 2 3" xfId="45157" xr:uid="{3F629E19-CC19-4AA8-887A-4AD5B20B2DD5}"/>
    <cellStyle name="Total 2 2 5 2 4" xfId="45158" xr:uid="{4B9CDC4E-E397-4417-A8FF-8E0491BD1D6E}"/>
    <cellStyle name="Total 2 2 5 20" xfId="45159" xr:uid="{5F2DC936-0AA2-44DD-853C-6AE857EA5E39}"/>
    <cellStyle name="Total 2 2 5 20 2" xfId="45160" xr:uid="{2BE6639C-D892-4E30-BE85-F3434AE43CBD}"/>
    <cellStyle name="Total 2 2 5 20 2 2" xfId="45161" xr:uid="{9EEFF71F-4495-4D05-BE91-0FB532F82E18}"/>
    <cellStyle name="Total 2 2 5 20 3" xfId="45162" xr:uid="{CF17B3F2-7AB0-47E0-A3E4-C4DB1740A304}"/>
    <cellStyle name="Total 2 2 5 21" xfId="45163" xr:uid="{11123089-0CF9-4347-87D2-4430CAE6D92F}"/>
    <cellStyle name="Total 2 2 5 21 2" xfId="45164" xr:uid="{C1E7F192-A8A5-432E-9900-BB2D0B276A9A}"/>
    <cellStyle name="Total 2 2 5 22" xfId="45165" xr:uid="{B3536DA4-F1D9-4769-AC74-D63A7DAB3D86}"/>
    <cellStyle name="Total 2 2 5 23" xfId="45166" xr:uid="{078D6E16-1B09-4C21-BAFC-A0D247512AF8}"/>
    <cellStyle name="Total 2 2 5 3" xfId="45167" xr:uid="{698A162B-5875-442E-86CC-15964E946577}"/>
    <cellStyle name="Total 2 2 5 3 2" xfId="45168" xr:uid="{83A552C6-EC02-4B1E-9D8E-996141347E08}"/>
    <cellStyle name="Total 2 2 5 3 2 2" xfId="45169" xr:uid="{06EDAFB3-AE6F-4D44-B6AF-A701E8611478}"/>
    <cellStyle name="Total 2 2 5 3 3" xfId="45170" xr:uid="{27C33884-8A5A-405D-B9C1-DCF4E7ADE2DC}"/>
    <cellStyle name="Total 2 2 5 4" xfId="45171" xr:uid="{C23EB1E4-03F9-48AD-ADEE-9452DF981A41}"/>
    <cellStyle name="Total 2 2 5 4 2" xfId="45172" xr:uid="{EC43E49B-93A8-4915-BCD0-188A417D5861}"/>
    <cellStyle name="Total 2 2 5 4 2 2" xfId="45173" xr:uid="{22361742-A248-4A8A-B65B-B9A47547F3EC}"/>
    <cellStyle name="Total 2 2 5 4 3" xfId="45174" xr:uid="{0416B952-A3D0-438F-ABB8-3F8323B69F60}"/>
    <cellStyle name="Total 2 2 5 5" xfId="45175" xr:uid="{E8F1BFB9-152F-46F0-A278-E5C1B092E03D}"/>
    <cellStyle name="Total 2 2 5 5 2" xfId="45176" xr:uid="{DB7248D7-5FE4-493D-BE39-C588FF5A99F4}"/>
    <cellStyle name="Total 2 2 5 5 2 2" xfId="45177" xr:uid="{6301B5AE-1C7F-49BD-9A0A-9FB2C0CF27C3}"/>
    <cellStyle name="Total 2 2 5 5 3" xfId="45178" xr:uid="{EA982AE2-7A9C-41A5-96D5-DF5921B85FCA}"/>
    <cellStyle name="Total 2 2 5 6" xfId="45179" xr:uid="{FD3AA25C-CCA0-4785-AAF1-A01A89492F3F}"/>
    <cellStyle name="Total 2 2 5 6 2" xfId="45180" xr:uid="{D108C79D-3E5A-4D19-891B-2AEF784AFA0D}"/>
    <cellStyle name="Total 2 2 5 6 2 2" xfId="45181" xr:uid="{C88657ED-F4C1-43AE-BA79-1A5662ED42B4}"/>
    <cellStyle name="Total 2 2 5 6 3" xfId="45182" xr:uid="{DE67A978-6C99-4CDA-A7DD-EBC015A66E55}"/>
    <cellStyle name="Total 2 2 5 7" xfId="45183" xr:uid="{58670453-D5E1-42C6-A46D-94A313901BF5}"/>
    <cellStyle name="Total 2 2 5 7 2" xfId="45184" xr:uid="{3703B380-EA54-4513-A6C8-3A62825FE68D}"/>
    <cellStyle name="Total 2 2 5 7 2 2" xfId="45185" xr:uid="{45146C3E-0302-4E53-AD7E-0D0F694D4EE1}"/>
    <cellStyle name="Total 2 2 5 7 3" xfId="45186" xr:uid="{C2D9185F-21B0-4644-BB2D-F26E5613B26E}"/>
    <cellStyle name="Total 2 2 5 8" xfId="45187" xr:uid="{EEA5E556-CD4D-4B9E-AF98-0F8A79EA5231}"/>
    <cellStyle name="Total 2 2 5 8 2" xfId="45188" xr:uid="{D0124DE1-4C35-4395-89C3-C5423E73A5F1}"/>
    <cellStyle name="Total 2 2 5 8 2 2" xfId="45189" xr:uid="{BB43EFC5-0A5B-49E2-952A-95234A6540F6}"/>
    <cellStyle name="Total 2 2 5 8 3" xfId="45190" xr:uid="{55898876-C4EB-4C78-8EBD-14ADFC33C004}"/>
    <cellStyle name="Total 2 2 5 9" xfId="45191" xr:uid="{4A57DA78-BAB9-44FC-B4CF-8226192CD267}"/>
    <cellStyle name="Total 2 2 5 9 2" xfId="45192" xr:uid="{AF06A9AC-6AF6-42A0-B2B7-145C0486F8B6}"/>
    <cellStyle name="Total 2 2 5 9 2 2" xfId="45193" xr:uid="{E26C91AF-21D7-4CC3-BFB8-83E15BCD116F}"/>
    <cellStyle name="Total 2 2 5 9 3" xfId="45194" xr:uid="{6D6D9294-789C-428D-9096-40562BD4A440}"/>
    <cellStyle name="Total 2 2 6" xfId="45195" xr:uid="{11EB1404-69DE-4A76-BAA2-A5E618A1C5BE}"/>
    <cellStyle name="Total 2 2 6 2" xfId="45196" xr:uid="{71E6F2CB-E20D-480C-9DC2-29100820BDBC}"/>
    <cellStyle name="Total 2 2 6 2 2" xfId="45197" xr:uid="{CBD8B848-31FA-4370-BC91-8C32EF7A0726}"/>
    <cellStyle name="Total 2 2 6 3" xfId="45198" xr:uid="{C4A2E29F-F1BC-4545-8728-B6BE75C5CC24}"/>
    <cellStyle name="Total 2 2 6 4" xfId="45199" xr:uid="{A3B449A2-9C7B-475F-8927-3FD7119D3B53}"/>
    <cellStyle name="Total 2 2 7" xfId="45200" xr:uid="{C6044B19-F224-40A4-8B7E-E7AFB2864D01}"/>
    <cellStyle name="Total 2 2 7 2" xfId="45201" xr:uid="{47F6606E-D082-4FB4-8134-505BF4A92986}"/>
    <cellStyle name="Total 2 2 7 2 2" xfId="45202" xr:uid="{F0B2245C-06D3-4C47-9878-6E9E5FD8E7BF}"/>
    <cellStyle name="Total 2 2 7 3" xfId="45203" xr:uid="{A9E33DEB-0CC1-4323-89D5-88B45AD38861}"/>
    <cellStyle name="Total 2 2 8" xfId="45204" xr:uid="{47789314-753C-45EC-89BD-9FAAF424F9DD}"/>
    <cellStyle name="Total 2 2 8 2" xfId="45205" xr:uid="{D621CAC0-9670-4BB6-9DE8-46146EBD4161}"/>
    <cellStyle name="Total 2 2 8 2 2" xfId="45206" xr:uid="{4469F3EF-B432-4F8D-8240-A33CACADC2DC}"/>
    <cellStyle name="Total 2 2 8 3" xfId="45207" xr:uid="{419A5FBF-1AD0-42A0-97B0-649B8BBFB586}"/>
    <cellStyle name="Total 2 2 9" xfId="45208" xr:uid="{A22138BA-44D1-44AB-B603-1E2E8536AB20}"/>
    <cellStyle name="Total 2 2 9 2" xfId="45209" xr:uid="{ADB717DB-5A4E-4E95-B536-4FC09AB8FBE1}"/>
    <cellStyle name="Total 2 2 9 2 2" xfId="45210" xr:uid="{25E0616B-DC29-468B-8167-BF1A8123A249}"/>
    <cellStyle name="Total 2 2 9 3" xfId="45211" xr:uid="{B096307C-2476-4F3F-A056-CB60C8AD1908}"/>
    <cellStyle name="Total 2 20" xfId="45212" xr:uid="{157B44C4-283E-4A8F-89C2-A959046501BA}"/>
    <cellStyle name="Total 2 20 2" xfId="45213" xr:uid="{09D5CA8D-4967-4D4B-A547-24C8A62DD9CC}"/>
    <cellStyle name="Total 2 20 2 2" xfId="45214" xr:uid="{CFC278BB-401F-4189-8F9F-94E22035622A}"/>
    <cellStyle name="Total 2 20 3" xfId="45215" xr:uid="{4DCDB18E-0DC2-4B91-A40A-2B311A830E7A}"/>
    <cellStyle name="Total 2 21" xfId="45216" xr:uid="{B99468E4-86EA-496D-B671-74404681C975}"/>
    <cellStyle name="Total 2 21 2" xfId="45217" xr:uid="{AA47526C-FA59-4495-A6F6-873DF6C2E0D2}"/>
    <cellStyle name="Total 2 21 2 2" xfId="45218" xr:uid="{F9591B4C-91DE-4D6F-9A86-4A2208A530A8}"/>
    <cellStyle name="Total 2 21 3" xfId="45219" xr:uid="{EF673A2B-3F7C-449D-B083-A1E2D17CDD6A}"/>
    <cellStyle name="Total 2 22" xfId="45220" xr:uid="{38A9494E-1163-40AB-8460-CA2293245D38}"/>
    <cellStyle name="Total 2 22 2" xfId="45221" xr:uid="{2FAF1EC7-917F-44B4-9D2B-F45E59E35CDB}"/>
    <cellStyle name="Total 2 23" xfId="45222" xr:uid="{F59A85A6-903E-4917-80B3-5C53E7AADA9A}"/>
    <cellStyle name="Total 2 24" xfId="45223" xr:uid="{CD1756E0-3291-46C0-99E7-C58646495F3F}"/>
    <cellStyle name="Total 2 25" xfId="45224" xr:uid="{1BFB3D3C-D676-4DAE-8D4E-9991504AB868}"/>
    <cellStyle name="Total 2 26" xfId="45225" xr:uid="{547422EA-0ADE-48EE-8770-7F5745742C9F}"/>
    <cellStyle name="Total 2 27" xfId="45226" xr:uid="{996D2FDA-D5AF-49ED-A643-DB7073262604}"/>
    <cellStyle name="Total 2 28" xfId="45227" xr:uid="{518760CF-421C-44E7-B72E-B25CC2C5DCF5}"/>
    <cellStyle name="Total 2 29" xfId="45228" xr:uid="{384E6097-D973-465E-AD1D-13C2FBAF28C7}"/>
    <cellStyle name="Total 2 3" xfId="45229" xr:uid="{D32E5D9E-008A-4AB8-8112-40A45906E58C}"/>
    <cellStyle name="Total 2 3 10" xfId="45230" xr:uid="{19E2205D-AC7C-4E3F-9DB7-C51A8EE4C39B}"/>
    <cellStyle name="Total 2 3 10 2" xfId="45231" xr:uid="{E24C1260-BEF4-4169-8F1B-9221CF20F5D5}"/>
    <cellStyle name="Total 2 3 10 2 2" xfId="45232" xr:uid="{DCC8882D-5E7E-4A9E-B80B-A543E9FD0039}"/>
    <cellStyle name="Total 2 3 10 3" xfId="45233" xr:uid="{791382DB-1303-409F-87D4-CA9D28E0DD73}"/>
    <cellStyle name="Total 2 3 11" xfId="45234" xr:uid="{A9D85CEC-956D-43F1-9147-93CF4EB236F6}"/>
    <cellStyle name="Total 2 3 11 2" xfId="45235" xr:uid="{A504BEDC-0DFE-4098-A12E-B905B2D943D0}"/>
    <cellStyle name="Total 2 3 11 2 2" xfId="45236" xr:uid="{D3580752-A493-435C-B49F-49A76B3432FB}"/>
    <cellStyle name="Total 2 3 11 3" xfId="45237" xr:uid="{3F5FD22C-BB4E-425F-995B-85CCFFD7ECA3}"/>
    <cellStyle name="Total 2 3 12" xfId="45238" xr:uid="{2031D83A-85F4-417D-953B-12117F358008}"/>
    <cellStyle name="Total 2 3 12 2" xfId="45239" xr:uid="{6442513B-E990-4B36-90F1-E3F30E3871D8}"/>
    <cellStyle name="Total 2 3 12 2 2" xfId="45240" xr:uid="{09091813-28D3-4BE1-94F7-65CB88259BDD}"/>
    <cellStyle name="Total 2 3 12 3" xfId="45241" xr:uid="{58FD173F-E324-498B-983D-974CBE67C205}"/>
    <cellStyle name="Total 2 3 13" xfId="45242" xr:uid="{9D7B75FB-263F-41D8-8669-1D58DE9302AF}"/>
    <cellStyle name="Total 2 3 13 2" xfId="45243" xr:uid="{F50EAE1E-8DEC-4B64-82CF-1A4A68621F84}"/>
    <cellStyle name="Total 2 3 13 2 2" xfId="45244" xr:uid="{11F603CC-45FE-44DF-8789-8D7FC9A52C5B}"/>
    <cellStyle name="Total 2 3 13 3" xfId="45245" xr:uid="{41306410-C8C5-4315-8EB6-4C241C6E0335}"/>
    <cellStyle name="Total 2 3 14" xfId="45246" xr:uid="{D5A08D5E-C3F1-495C-98F7-17D9FE92F34F}"/>
    <cellStyle name="Total 2 3 14 2" xfId="45247" xr:uid="{E466AED1-6BAD-4B5B-9E04-D3915A7106E6}"/>
    <cellStyle name="Total 2 3 14 2 2" xfId="45248" xr:uid="{513FB299-8591-43D3-92F5-AE42CA7CBD6D}"/>
    <cellStyle name="Total 2 3 14 3" xfId="45249" xr:uid="{AEF2EF2B-AF84-4007-AE25-878EEF049C89}"/>
    <cellStyle name="Total 2 3 15" xfId="45250" xr:uid="{76625E88-4C8E-4E1F-992A-E711152149DC}"/>
    <cellStyle name="Total 2 3 15 2" xfId="45251" xr:uid="{8A68F5BD-5C47-47AF-84BD-C7A7CBF06956}"/>
    <cellStyle name="Total 2 3 15 2 2" xfId="45252" xr:uid="{415E5003-59E7-458D-A730-E1866986E75D}"/>
    <cellStyle name="Total 2 3 15 3" xfId="45253" xr:uid="{B6DF18AA-B864-4F5F-9586-818318FA3156}"/>
    <cellStyle name="Total 2 3 16" xfId="45254" xr:uid="{7EC967F3-5AAC-4FDA-AD04-41AA7772F2EB}"/>
    <cellStyle name="Total 2 3 16 2" xfId="45255" xr:uid="{2DAE4212-818D-4AAC-BF80-7984B20EC682}"/>
    <cellStyle name="Total 2 3 16 2 2" xfId="45256" xr:uid="{F1ECF41C-012D-4322-A7B3-27CA74760F19}"/>
    <cellStyle name="Total 2 3 16 3" xfId="45257" xr:uid="{3ADE5CF2-DE18-48BC-A916-413EF57D4F60}"/>
    <cellStyle name="Total 2 3 17" xfId="45258" xr:uid="{464E694E-E94B-4D34-9271-14B3ABAB46E0}"/>
    <cellStyle name="Total 2 3 17 2" xfId="45259" xr:uid="{66D0C104-38FA-4C9C-88F5-F4AE5CC0C57B}"/>
    <cellStyle name="Total 2 3 17 2 2" xfId="45260" xr:uid="{379B85FE-458B-45B1-9B69-19465C04217D}"/>
    <cellStyle name="Total 2 3 17 3" xfId="45261" xr:uid="{ED5C4E97-C201-4CB4-9D36-1A42EBB91A35}"/>
    <cellStyle name="Total 2 3 18" xfId="45262" xr:uid="{DC6409B4-0471-4A2B-8D11-58AC556B7DBF}"/>
    <cellStyle name="Total 2 3 18 2" xfId="45263" xr:uid="{99D9EFD2-659B-4FD4-8AA7-F17DC3F972A1}"/>
    <cellStyle name="Total 2 3 19" xfId="45264" xr:uid="{1EF3A9B1-0569-45B5-A280-1396195FBB88}"/>
    <cellStyle name="Total 2 3 2" xfId="45265" xr:uid="{6FD3F7E3-4606-4E43-A565-FE05C59E6654}"/>
    <cellStyle name="Total 2 3 2 10" xfId="45266" xr:uid="{E24721B2-626A-4B48-932D-0F4A863BEBEB}"/>
    <cellStyle name="Total 2 3 2 10 2" xfId="45267" xr:uid="{21F819D9-EFB5-4FBD-9A0D-D91052E84186}"/>
    <cellStyle name="Total 2 3 2 10 2 2" xfId="45268" xr:uid="{0DD520F7-D162-4C82-BA5C-659D91BA846B}"/>
    <cellStyle name="Total 2 3 2 10 3" xfId="45269" xr:uid="{0F9F3209-939A-46E1-9C97-AD5DEE86D66E}"/>
    <cellStyle name="Total 2 3 2 11" xfId="45270" xr:uid="{538E5DC0-2891-4E5C-AA4E-0A635CF8F7A1}"/>
    <cellStyle name="Total 2 3 2 11 2" xfId="45271" xr:uid="{8DBBB2E9-326B-44EB-BBAC-F2815F155C06}"/>
    <cellStyle name="Total 2 3 2 11 2 2" xfId="45272" xr:uid="{F7192720-E052-4667-9EAC-491C61BCC0B5}"/>
    <cellStyle name="Total 2 3 2 11 3" xfId="45273" xr:uid="{89F0E66A-2405-4FAC-A4CD-0A6BB26F7021}"/>
    <cellStyle name="Total 2 3 2 12" xfId="45274" xr:uid="{DFD8156E-2F2C-498D-9433-76226C21FFA7}"/>
    <cellStyle name="Total 2 3 2 12 2" xfId="45275" xr:uid="{21614561-D736-4E55-8593-59F5C46C8093}"/>
    <cellStyle name="Total 2 3 2 12 2 2" xfId="45276" xr:uid="{0BFBD108-BF34-4662-ABBC-AEC53552B64B}"/>
    <cellStyle name="Total 2 3 2 12 3" xfId="45277" xr:uid="{78FE60B6-43D1-4285-93B4-0A0B81357B01}"/>
    <cellStyle name="Total 2 3 2 13" xfId="45278" xr:uid="{E758DD4F-E3B2-445A-B2BE-3E5913FAE697}"/>
    <cellStyle name="Total 2 3 2 13 2" xfId="45279" xr:uid="{B9699BFD-7E36-4D59-BB33-0FB2411E5C24}"/>
    <cellStyle name="Total 2 3 2 13 2 2" xfId="45280" xr:uid="{17A12162-5957-4ABF-A0E5-ADD2B3BDA326}"/>
    <cellStyle name="Total 2 3 2 13 3" xfId="45281" xr:uid="{99DA195B-0923-42A9-AF8B-4B2CD04F3FB9}"/>
    <cellStyle name="Total 2 3 2 14" xfId="45282" xr:uid="{DA3D7AA4-83DE-401A-8E47-AEF410A34AE7}"/>
    <cellStyle name="Total 2 3 2 14 2" xfId="45283" xr:uid="{75A87474-8E70-4339-9703-7FC55EDC33EB}"/>
    <cellStyle name="Total 2 3 2 14 2 2" xfId="45284" xr:uid="{B5ECD09B-9CFE-4B44-BC7F-8E409E0C63DC}"/>
    <cellStyle name="Total 2 3 2 14 3" xfId="45285" xr:uid="{8E1CDF98-0051-471C-B362-00C45B8762FA}"/>
    <cellStyle name="Total 2 3 2 15" xfId="45286" xr:uid="{822499F2-BB6F-4076-9667-07458A1C618B}"/>
    <cellStyle name="Total 2 3 2 15 2" xfId="45287" xr:uid="{5AF1236F-F5F5-43D2-A878-1B6DB51A4C60}"/>
    <cellStyle name="Total 2 3 2 15 2 2" xfId="45288" xr:uid="{C25219A0-B57E-4E87-9A44-8D5168575C26}"/>
    <cellStyle name="Total 2 3 2 15 3" xfId="45289" xr:uid="{E8523C33-473C-4C52-A4E1-5F4CE82C29BA}"/>
    <cellStyle name="Total 2 3 2 16" xfId="45290" xr:uid="{B8547EBF-491A-48FC-8055-1C9372DE2823}"/>
    <cellStyle name="Total 2 3 2 16 2" xfId="45291" xr:uid="{A78FD3A7-2190-47FA-A2AE-B61EBE2D1FCB}"/>
    <cellStyle name="Total 2 3 2 16 2 2" xfId="45292" xr:uid="{E31E09EC-C970-4FF2-960D-28F83ED8C278}"/>
    <cellStyle name="Total 2 3 2 16 3" xfId="45293" xr:uid="{D7EC01D2-9B3B-4F9E-BA92-F4BA112EB012}"/>
    <cellStyle name="Total 2 3 2 17" xfId="45294" xr:uid="{E9E01737-0A97-4621-9A33-8222BC78412C}"/>
    <cellStyle name="Total 2 3 2 17 2" xfId="45295" xr:uid="{040CD509-088F-499F-BE47-2C3DAF9F5F08}"/>
    <cellStyle name="Total 2 3 2 17 2 2" xfId="45296" xr:uid="{D85B8599-2D18-4B95-9992-BADBEA47ACFA}"/>
    <cellStyle name="Total 2 3 2 17 3" xfId="45297" xr:uid="{9E7A06F8-5485-454F-AC5E-4C552F34787C}"/>
    <cellStyle name="Total 2 3 2 18" xfId="45298" xr:uid="{3BD840A9-2B34-4952-9108-C1207CA21793}"/>
    <cellStyle name="Total 2 3 2 18 2" xfId="45299" xr:uid="{3BD624A8-9ADC-492D-99C9-D99A004A99A5}"/>
    <cellStyle name="Total 2 3 2 18 2 2" xfId="45300" xr:uid="{AC160BF4-676B-48D3-BB2F-541AE9C12F94}"/>
    <cellStyle name="Total 2 3 2 18 3" xfId="45301" xr:uid="{1AF85EF4-0BD2-4332-A1CE-CC3AF08EC1B2}"/>
    <cellStyle name="Total 2 3 2 19" xfId="45302" xr:uid="{1A7BD9B0-EF12-4789-B497-F3080AE286E4}"/>
    <cellStyle name="Total 2 3 2 19 2" xfId="45303" xr:uid="{C6F93D0B-A6D4-4DFD-ACA4-BD9758E22090}"/>
    <cellStyle name="Total 2 3 2 19 2 2" xfId="45304" xr:uid="{231A3CBD-7721-4274-8C90-3F78EF2A7805}"/>
    <cellStyle name="Total 2 3 2 19 3" xfId="45305" xr:uid="{770F4CA9-8ED9-45BC-A995-9CB5B100D2AB}"/>
    <cellStyle name="Total 2 3 2 2" xfId="45306" xr:uid="{1CFA773D-D948-4080-B47C-6F609D8F68F9}"/>
    <cellStyle name="Total 2 3 2 2 2" xfId="45307" xr:uid="{21F38190-251C-4378-9932-A7C06E16C9CD}"/>
    <cellStyle name="Total 2 3 2 2 2 2" xfId="45308" xr:uid="{490FB692-1AB0-4862-AF8A-46A9609DC715}"/>
    <cellStyle name="Total 2 3 2 2 2 2 2" xfId="45309" xr:uid="{DFD08182-1561-45CA-B070-8B5B7E26A639}"/>
    <cellStyle name="Total 2 3 2 2 2 3" xfId="45310" xr:uid="{D2EB8A95-A85F-488B-B013-E8298968D08A}"/>
    <cellStyle name="Total 2 3 2 2 2 4" xfId="45311" xr:uid="{928C5A9E-32F0-4B5F-AC17-0D0703EEFE02}"/>
    <cellStyle name="Total 2 3 2 2 3" xfId="45312" xr:uid="{B6EE13C0-62D4-4D71-938C-0083777906BB}"/>
    <cellStyle name="Total 2 3 2 2 3 2" xfId="45313" xr:uid="{39131F35-5C2F-4119-A958-268B43A3B0DE}"/>
    <cellStyle name="Total 2 3 2 2 4" xfId="45314" xr:uid="{E6D92F2A-EDD6-4FEA-8834-AE1D1F9B9D33}"/>
    <cellStyle name="Total 2 3 2 2 5" xfId="45315" xr:uid="{92C6BA95-0285-4778-B940-C286FEB50354}"/>
    <cellStyle name="Total 2 3 2 20" xfId="45316" xr:uid="{75179B21-BFBC-4589-9028-6445924ACC89}"/>
    <cellStyle name="Total 2 3 2 20 2" xfId="45317" xr:uid="{20767B30-AFA9-4681-BABB-D9FA20EF78C7}"/>
    <cellStyle name="Total 2 3 2 20 2 2" xfId="45318" xr:uid="{095623C4-BDF3-4D80-A521-BE6DFCF74999}"/>
    <cellStyle name="Total 2 3 2 20 3" xfId="45319" xr:uid="{CEB91642-F738-43E9-B390-583567E0D169}"/>
    <cellStyle name="Total 2 3 2 21" xfId="45320" xr:uid="{B3DA4C0D-6533-4B24-924E-51B24D5D8DD0}"/>
    <cellStyle name="Total 2 3 2 21 2" xfId="45321" xr:uid="{4150BA09-EAB3-4E36-B705-17546D270564}"/>
    <cellStyle name="Total 2 3 2 22" xfId="45322" xr:uid="{CFA07B3A-3A99-4EFB-9FA7-B0F29824C707}"/>
    <cellStyle name="Total 2 3 2 23" xfId="45323" xr:uid="{696D4DF6-53F5-4C4E-AFDC-8469C80FFDDC}"/>
    <cellStyle name="Total 2 3 2 3" xfId="45324" xr:uid="{6767BAB1-47D6-4550-A352-675466F1DF79}"/>
    <cellStyle name="Total 2 3 2 3 2" xfId="45325" xr:uid="{FE3CE982-B35A-4C3A-B459-21EEBAC9F77C}"/>
    <cellStyle name="Total 2 3 2 3 2 2" xfId="45326" xr:uid="{590A0643-2AAC-4CD9-A34A-040427C1B475}"/>
    <cellStyle name="Total 2 3 2 3 2 3" xfId="45327" xr:uid="{9A740297-C575-43EC-8A96-D30DF8299349}"/>
    <cellStyle name="Total 2 3 2 3 3" xfId="45328" xr:uid="{F1EE59FE-3716-4326-83BF-5A935A36CCE0}"/>
    <cellStyle name="Total 2 3 2 3 3 2" xfId="45329" xr:uid="{F7AB1767-33D5-42DA-AA86-3442638C6A97}"/>
    <cellStyle name="Total 2 3 2 3 4" xfId="45330" xr:uid="{C7F13F09-8371-4ACF-838D-5F68484C6474}"/>
    <cellStyle name="Total 2 3 2 4" xfId="45331" xr:uid="{7F814EA2-0F33-4007-9FCF-3E4CD454F4D3}"/>
    <cellStyle name="Total 2 3 2 4 2" xfId="45332" xr:uid="{CFE7D4C4-10C6-47E6-B732-1B5C806E12FC}"/>
    <cellStyle name="Total 2 3 2 4 2 2" xfId="45333" xr:uid="{FFF5FD90-7F99-4265-A0E2-567E83A4FA80}"/>
    <cellStyle name="Total 2 3 2 4 3" xfId="45334" xr:uid="{9585EFBD-E4C1-41AA-A34A-148671CB8093}"/>
    <cellStyle name="Total 2 3 2 4 4" xfId="45335" xr:uid="{E2E545E3-5346-4BA2-B0F9-4DAB7DDDCE18}"/>
    <cellStyle name="Total 2 3 2 5" xfId="45336" xr:uid="{8A38CE75-DA44-4AA5-B7D5-E0BF80DB9EE8}"/>
    <cellStyle name="Total 2 3 2 5 2" xfId="45337" xr:uid="{918A686A-A8E3-4922-828F-69A5B088D733}"/>
    <cellStyle name="Total 2 3 2 5 2 2" xfId="45338" xr:uid="{7689DD65-2623-4AE6-98A5-91F0B811B554}"/>
    <cellStyle name="Total 2 3 2 5 3" xfId="45339" xr:uid="{9705258A-0991-4BC6-B2EF-3F87114282DA}"/>
    <cellStyle name="Total 2 3 2 5 4" xfId="45340" xr:uid="{72854BAC-B7C0-42E6-A9FC-A38CDD440CA8}"/>
    <cellStyle name="Total 2 3 2 6" xfId="45341" xr:uid="{6B664552-0FC8-4FF5-B316-AE3C5F0B5C79}"/>
    <cellStyle name="Total 2 3 2 6 2" xfId="45342" xr:uid="{4DF5A3ED-C443-4EA1-8331-876288A85C71}"/>
    <cellStyle name="Total 2 3 2 6 2 2" xfId="45343" xr:uid="{6C1B0A9E-3214-4FE2-BECB-D657A04EB849}"/>
    <cellStyle name="Total 2 3 2 6 3" xfId="45344" xr:uid="{5B71B96B-FFDB-4EAB-AE4A-AE3704A11818}"/>
    <cellStyle name="Total 2 3 2 7" xfId="45345" xr:uid="{9C0B8D36-02F0-4DB0-AA31-76516AC99962}"/>
    <cellStyle name="Total 2 3 2 7 2" xfId="45346" xr:uid="{9F5E845C-C780-4F6F-97F8-951EBF784923}"/>
    <cellStyle name="Total 2 3 2 7 2 2" xfId="45347" xr:uid="{C9085F5C-3F93-429C-9652-D2AB216AF252}"/>
    <cellStyle name="Total 2 3 2 7 3" xfId="45348" xr:uid="{08A0A5F8-4484-4E1D-907D-C721586060CB}"/>
    <cellStyle name="Total 2 3 2 8" xfId="45349" xr:uid="{0B7CF906-89F7-44CA-B224-2FFD3767AA4E}"/>
    <cellStyle name="Total 2 3 2 8 2" xfId="45350" xr:uid="{D6F2FD4A-98BF-4E6A-B257-A1403A968C54}"/>
    <cellStyle name="Total 2 3 2 8 2 2" xfId="45351" xr:uid="{E93459B8-6CF0-46FF-8687-82187C8B76EA}"/>
    <cellStyle name="Total 2 3 2 8 3" xfId="45352" xr:uid="{3ECDFAC3-4806-494E-8A3A-7E65CF71FCDA}"/>
    <cellStyle name="Total 2 3 2 9" xfId="45353" xr:uid="{3E0EC8C9-D233-47CA-A6AA-EFADCC8EA8CD}"/>
    <cellStyle name="Total 2 3 2 9 2" xfId="45354" xr:uid="{09F63165-B371-47E8-B8B8-00FC0DA0C383}"/>
    <cellStyle name="Total 2 3 2 9 2 2" xfId="45355" xr:uid="{CE89FB93-4861-46E0-BF96-0BE1DB987DA1}"/>
    <cellStyle name="Total 2 3 2 9 3" xfId="45356" xr:uid="{6B647E0A-9B45-48A2-A37E-4F7EF1FB077C}"/>
    <cellStyle name="Total 2 3 20" xfId="45357" xr:uid="{BAF3ED6D-A6FF-4BF7-8382-BB038AF57E91}"/>
    <cellStyle name="Total 2 3 3" xfId="45358" xr:uid="{E9B92D79-AC8A-4598-B2FF-A4CAD31EBF64}"/>
    <cellStyle name="Total 2 3 3 2" xfId="45359" xr:uid="{C7669AE0-71DF-4A17-B00C-8B927AA5F41B}"/>
    <cellStyle name="Total 2 3 3 2 2" xfId="45360" xr:uid="{2A0F0AA3-0932-4554-9A5F-5FB0FEB56D45}"/>
    <cellStyle name="Total 2 3 3 2 2 2" xfId="45361" xr:uid="{4EF4A26C-1374-400A-88B5-296D62488749}"/>
    <cellStyle name="Total 2 3 3 2 3" xfId="45362" xr:uid="{6CFCFC94-CAB7-4C12-BAF1-D49B5041A233}"/>
    <cellStyle name="Total 2 3 3 2 4" xfId="45363" xr:uid="{D2B1B927-B9C9-44A1-BC4B-15BCE9CC1577}"/>
    <cellStyle name="Total 2 3 3 3" xfId="45364" xr:uid="{911AB0FF-4846-4FF7-9576-1EB8C709DB45}"/>
    <cellStyle name="Total 2 3 3 3 2" xfId="45365" xr:uid="{44CD4B3E-4A9D-444C-8A9A-437A4164753B}"/>
    <cellStyle name="Total 2 3 3 4" xfId="45366" xr:uid="{0F44336D-B4B0-48E7-89DC-72BDE1D822D1}"/>
    <cellStyle name="Total 2 3 3 5" xfId="45367" xr:uid="{2CA3F2FD-AFCD-4C90-ADF8-E9C433524603}"/>
    <cellStyle name="Total 2 3 4" xfId="45368" xr:uid="{77814FA0-8FB2-4352-8475-69CDBA0206F9}"/>
    <cellStyle name="Total 2 3 4 2" xfId="45369" xr:uid="{C6400055-C879-49F3-A875-612FC7D7E1F8}"/>
    <cellStyle name="Total 2 3 4 2 2" xfId="45370" xr:uid="{5B2C6058-727E-46B7-A4F6-957E0B5D9756}"/>
    <cellStyle name="Total 2 3 4 2 3" xfId="45371" xr:uid="{E84888D5-5580-44BF-AF9C-6821DE2A4F69}"/>
    <cellStyle name="Total 2 3 4 3" xfId="45372" xr:uid="{B07018F1-06A3-4389-ADFF-E2336C96F793}"/>
    <cellStyle name="Total 2 3 4 3 2" xfId="45373" xr:uid="{A9B5C145-99DF-4ABA-9729-BD68056B48BF}"/>
    <cellStyle name="Total 2 3 4 4" xfId="45374" xr:uid="{892DB8FE-7F6C-4992-829A-6B4EC34E53AA}"/>
    <cellStyle name="Total 2 3 5" xfId="45375" xr:uid="{CBF9C554-E4F2-4C62-9471-414046AF2962}"/>
    <cellStyle name="Total 2 3 5 2" xfId="45376" xr:uid="{32144214-370C-47A6-9C6B-9B9F5067FEF4}"/>
    <cellStyle name="Total 2 3 5 2 2" xfId="45377" xr:uid="{C570A9B1-9528-4C2F-B7BA-07B395A943EC}"/>
    <cellStyle name="Total 2 3 5 2 3" xfId="45378" xr:uid="{0B756BCD-4A6D-4E8D-9006-6A83B3FF33AA}"/>
    <cellStyle name="Total 2 3 5 3" xfId="45379" xr:uid="{8155E69C-6768-4551-9BA3-69EF13174AAD}"/>
    <cellStyle name="Total 2 3 5 4" xfId="45380" xr:uid="{58814ADD-AF42-42F8-A872-65D310CFAE73}"/>
    <cellStyle name="Total 2 3 6" xfId="45381" xr:uid="{C50B9042-F830-4002-9AC9-E5E69111088C}"/>
    <cellStyle name="Total 2 3 6 2" xfId="45382" xr:uid="{8238E96A-87BD-419F-896C-EFD074AD469E}"/>
    <cellStyle name="Total 2 3 6 2 2" xfId="45383" xr:uid="{F1905EB2-399B-4A77-99D8-52145EF8BE49}"/>
    <cellStyle name="Total 2 3 6 3" xfId="45384" xr:uid="{FD36328C-685D-4925-A556-26415F3A1B2D}"/>
    <cellStyle name="Total 2 3 6 4" xfId="45385" xr:uid="{344CAF5C-41AE-4CE5-B60E-8C626E9CE7B7}"/>
    <cellStyle name="Total 2 3 7" xfId="45386" xr:uid="{85EDFC3F-858C-423B-B0C7-E64AFF5B38A7}"/>
    <cellStyle name="Total 2 3 7 2" xfId="45387" xr:uid="{87B6974E-94C1-4730-9B0C-99CB45A444BC}"/>
    <cellStyle name="Total 2 3 7 2 2" xfId="45388" xr:uid="{3506C495-25C0-4E82-BD67-B27E19E5C653}"/>
    <cellStyle name="Total 2 3 7 3" xfId="45389" xr:uid="{A7EDE91D-417F-4DDC-84C1-7E9FE41D9A5C}"/>
    <cellStyle name="Total 2 3 8" xfId="45390" xr:uid="{C90F6439-94D5-45ED-9F2B-3A26AEEDC7E9}"/>
    <cellStyle name="Total 2 3 8 2" xfId="45391" xr:uid="{D25DC029-5EF2-4CE8-932B-3C79D2EA1A8F}"/>
    <cellStyle name="Total 2 3 8 2 2" xfId="45392" xr:uid="{E8B10186-1824-4F5C-A777-E9974459BED8}"/>
    <cellStyle name="Total 2 3 8 3" xfId="45393" xr:uid="{10E7F5A2-D8AD-46D3-90F6-22117E9B00DB}"/>
    <cellStyle name="Total 2 3 9" xfId="45394" xr:uid="{F2437886-0455-4AF4-9495-AA142F49F496}"/>
    <cellStyle name="Total 2 3 9 2" xfId="45395" xr:uid="{F20C7277-D3B0-4CDC-B67C-E2AF0BCF8EA5}"/>
    <cellStyle name="Total 2 3 9 2 2" xfId="45396" xr:uid="{C1047916-D8AA-4A9A-A9FC-E7E90A8A17E1}"/>
    <cellStyle name="Total 2 3 9 3" xfId="45397" xr:uid="{7A4704B1-A1C8-44EA-9CD8-4D73B5BB2D42}"/>
    <cellStyle name="Total 2 4" xfId="45398" xr:uid="{9604E99A-426A-4682-AF74-DC3995A82147}"/>
    <cellStyle name="Total 2 4 10" xfId="45399" xr:uid="{1EF4E329-565F-4D64-BE95-A4F7846A5CF7}"/>
    <cellStyle name="Total 2 4 10 2" xfId="45400" xr:uid="{23E1E839-9E75-4CAD-A988-72C03C1ED4AF}"/>
    <cellStyle name="Total 2 4 10 2 2" xfId="45401" xr:uid="{17E4190D-F2A7-4D2B-928B-5685852C9588}"/>
    <cellStyle name="Total 2 4 10 3" xfId="45402" xr:uid="{CA8349E3-0A6A-4A3A-A657-46908F4B1D7F}"/>
    <cellStyle name="Total 2 4 11" xfId="45403" xr:uid="{7870DF04-FF5A-43E7-BE8E-A10895A78115}"/>
    <cellStyle name="Total 2 4 11 2" xfId="45404" xr:uid="{6D91FF26-5F72-4A27-97DE-30170E047FDC}"/>
    <cellStyle name="Total 2 4 11 2 2" xfId="45405" xr:uid="{F0451FFC-372E-4D0A-94A7-A3AAD3E836F3}"/>
    <cellStyle name="Total 2 4 11 3" xfId="45406" xr:uid="{6C5ADC2F-F447-43A0-8785-BAAD7D4AB55A}"/>
    <cellStyle name="Total 2 4 12" xfId="45407" xr:uid="{6DD4647E-EEFE-485A-8D5B-2CCF459DC571}"/>
    <cellStyle name="Total 2 4 12 2" xfId="45408" xr:uid="{5B936008-F6CA-4DF4-AE6B-8F7F93235327}"/>
    <cellStyle name="Total 2 4 12 2 2" xfId="45409" xr:uid="{49CF7EFC-150F-4BCB-AFC8-3E6683A22843}"/>
    <cellStyle name="Total 2 4 12 3" xfId="45410" xr:uid="{AD020B65-9986-4841-9E81-4DE80C1518D6}"/>
    <cellStyle name="Total 2 4 13" xfId="45411" xr:uid="{4151231A-1B9F-432E-97AD-8D5506A6E03D}"/>
    <cellStyle name="Total 2 4 13 2" xfId="45412" xr:uid="{076F9C51-C703-405E-8A71-86E1AF3E2CE6}"/>
    <cellStyle name="Total 2 4 13 2 2" xfId="45413" xr:uid="{158B7966-2871-4435-8BC1-158E8E359755}"/>
    <cellStyle name="Total 2 4 13 3" xfId="45414" xr:uid="{8DEC197D-E85D-485E-882D-2FF749CDAD9C}"/>
    <cellStyle name="Total 2 4 14" xfId="45415" xr:uid="{65105951-8D58-46F5-8638-9A5F2DD4DF16}"/>
    <cellStyle name="Total 2 4 14 2" xfId="45416" xr:uid="{4B5CA9C7-9416-4B51-902C-2632125E8064}"/>
    <cellStyle name="Total 2 4 14 2 2" xfId="45417" xr:uid="{5FB0C8EF-C9BE-4615-B4D5-10806CBEF58C}"/>
    <cellStyle name="Total 2 4 14 3" xfId="45418" xr:uid="{A400DA9E-C483-446D-AC62-314D7D382632}"/>
    <cellStyle name="Total 2 4 15" xfId="45419" xr:uid="{095A8E25-4379-4D09-B33D-56540194FFA0}"/>
    <cellStyle name="Total 2 4 15 2" xfId="45420" xr:uid="{5894BDB2-92D4-440C-9889-2DE973E552F9}"/>
    <cellStyle name="Total 2 4 15 2 2" xfId="45421" xr:uid="{FDE72A48-DAFA-4EB8-A04F-4303484DF15A}"/>
    <cellStyle name="Total 2 4 15 3" xfId="45422" xr:uid="{F4BBA727-3465-4BCD-AEEA-FDE7615A4DA5}"/>
    <cellStyle name="Total 2 4 16" xfId="45423" xr:uid="{D802E3E7-8406-4948-8EDA-306B3E28861E}"/>
    <cellStyle name="Total 2 4 16 2" xfId="45424" xr:uid="{F87B2BCB-4882-4C60-9CED-1BC03B907BD9}"/>
    <cellStyle name="Total 2 4 16 2 2" xfId="45425" xr:uid="{25AA325C-61D2-4491-B439-D267DE1A06F5}"/>
    <cellStyle name="Total 2 4 16 3" xfId="45426" xr:uid="{35F5B6B9-AAB5-46F8-BE4F-615639C7137F}"/>
    <cellStyle name="Total 2 4 17" xfId="45427" xr:uid="{D7137FD1-D331-4AAF-A81A-56B3F9E87435}"/>
    <cellStyle name="Total 2 4 17 2" xfId="45428" xr:uid="{1BD0B774-B1B3-4AA2-A99B-A031516AE868}"/>
    <cellStyle name="Total 2 4 17 2 2" xfId="45429" xr:uid="{AE9FECF9-70D2-49A0-AC85-EAF24851FDAB}"/>
    <cellStyle name="Total 2 4 17 3" xfId="45430" xr:uid="{ACA94B31-BFA1-4E7F-AE42-AE5F7CA9D1B5}"/>
    <cellStyle name="Total 2 4 18" xfId="45431" xr:uid="{E22F6793-9B5E-4777-B85E-1DED29C2DFA2}"/>
    <cellStyle name="Total 2 4 18 2" xfId="45432" xr:uid="{1A5F2B32-B16C-4739-9185-066F817E7CB3}"/>
    <cellStyle name="Total 2 4 19" xfId="45433" xr:uid="{40694508-04F2-49DD-B880-4FBFCA3E7766}"/>
    <cellStyle name="Total 2 4 2" xfId="45434" xr:uid="{FDB51E8D-76DE-4854-9D79-D9DD8D4CAA71}"/>
    <cellStyle name="Total 2 4 2 10" xfId="45435" xr:uid="{F0E6D7A3-0C25-468B-8D2C-3785C0315963}"/>
    <cellStyle name="Total 2 4 2 10 2" xfId="45436" xr:uid="{568CF40B-E567-48DA-BB7D-B0A40EC08D0B}"/>
    <cellStyle name="Total 2 4 2 10 2 2" xfId="45437" xr:uid="{AD1084C5-E09B-4BD9-803D-D138C76B41BE}"/>
    <cellStyle name="Total 2 4 2 10 3" xfId="45438" xr:uid="{FFA44058-7F1E-4A90-96D8-D31299B8520A}"/>
    <cellStyle name="Total 2 4 2 11" xfId="45439" xr:uid="{A3D3FD2D-EAA5-41C7-B9DA-BFE0EDCED70E}"/>
    <cellStyle name="Total 2 4 2 11 2" xfId="45440" xr:uid="{C44ECDAF-16BA-472C-B0B0-C3CF11E2AFEB}"/>
    <cellStyle name="Total 2 4 2 11 2 2" xfId="45441" xr:uid="{5276464C-D991-4CB2-BACF-81E1C3CE628E}"/>
    <cellStyle name="Total 2 4 2 11 3" xfId="45442" xr:uid="{006E1850-F2A8-4065-9FC2-3C8509A1F106}"/>
    <cellStyle name="Total 2 4 2 12" xfId="45443" xr:uid="{549E6103-39DE-43C9-B368-428997A8D90E}"/>
    <cellStyle name="Total 2 4 2 12 2" xfId="45444" xr:uid="{FDF8C464-607E-4382-AE32-F774B8EBE98E}"/>
    <cellStyle name="Total 2 4 2 12 2 2" xfId="45445" xr:uid="{D4354624-9D66-4C90-AE72-5A5AD21D0083}"/>
    <cellStyle name="Total 2 4 2 12 3" xfId="45446" xr:uid="{D39F7D2E-7E40-492E-9367-EFDB9B4C0ECB}"/>
    <cellStyle name="Total 2 4 2 13" xfId="45447" xr:uid="{9CA2D5C2-AE9E-45E6-A92A-A212D5F76122}"/>
    <cellStyle name="Total 2 4 2 13 2" xfId="45448" xr:uid="{937B7ECB-D2A8-4CAA-B399-58A2AAABA92B}"/>
    <cellStyle name="Total 2 4 2 13 2 2" xfId="45449" xr:uid="{34092E49-E440-43ED-9FB6-89F45CCF7B05}"/>
    <cellStyle name="Total 2 4 2 13 3" xfId="45450" xr:uid="{94D567E4-B3A9-4709-9293-A2E74A96DEEC}"/>
    <cellStyle name="Total 2 4 2 14" xfId="45451" xr:uid="{5C0C4D5A-3C2D-472C-B83E-519021F9DDF8}"/>
    <cellStyle name="Total 2 4 2 14 2" xfId="45452" xr:uid="{88CEE3F1-76AA-4032-8A4D-C52B5DD5CF38}"/>
    <cellStyle name="Total 2 4 2 14 2 2" xfId="45453" xr:uid="{FC3AAFE8-25CA-4A54-B0EF-D622C676EEAF}"/>
    <cellStyle name="Total 2 4 2 14 3" xfId="45454" xr:uid="{05D0854F-5F2D-480C-B599-E3DBA7D9E155}"/>
    <cellStyle name="Total 2 4 2 15" xfId="45455" xr:uid="{13926F17-BE37-4883-8883-1549AD1F5F8D}"/>
    <cellStyle name="Total 2 4 2 15 2" xfId="45456" xr:uid="{9EC4AC3F-040A-459F-949B-54BD0FACB58F}"/>
    <cellStyle name="Total 2 4 2 15 2 2" xfId="45457" xr:uid="{41F3EF66-F939-47FE-A09C-D04789DDF87E}"/>
    <cellStyle name="Total 2 4 2 15 3" xfId="45458" xr:uid="{F0D1B420-4224-412F-AC42-8E9A9CD1A0AB}"/>
    <cellStyle name="Total 2 4 2 16" xfId="45459" xr:uid="{AFAE1309-09DB-4EB5-A4DB-B6E012A9A647}"/>
    <cellStyle name="Total 2 4 2 16 2" xfId="45460" xr:uid="{3957372A-D9C4-44F6-8C3E-B173C0B945C2}"/>
    <cellStyle name="Total 2 4 2 16 2 2" xfId="45461" xr:uid="{54A605DE-2C04-44CD-9EF8-035B878F00D0}"/>
    <cellStyle name="Total 2 4 2 16 3" xfId="45462" xr:uid="{419AD345-CA46-4955-B89D-10BF89C2682A}"/>
    <cellStyle name="Total 2 4 2 17" xfId="45463" xr:uid="{98B81A7C-1716-4855-8CC6-19A6EE883A0A}"/>
    <cellStyle name="Total 2 4 2 17 2" xfId="45464" xr:uid="{B74D8ECD-8320-448C-A03B-6C7D3E4B4F5E}"/>
    <cellStyle name="Total 2 4 2 17 2 2" xfId="45465" xr:uid="{CC6DB40B-D664-4911-A02A-F1476B0C2659}"/>
    <cellStyle name="Total 2 4 2 17 3" xfId="45466" xr:uid="{E8259C7D-E279-4762-8805-023689A7DF5E}"/>
    <cellStyle name="Total 2 4 2 18" xfId="45467" xr:uid="{6DF822F3-5D48-4367-83AD-5916F856DB2D}"/>
    <cellStyle name="Total 2 4 2 18 2" xfId="45468" xr:uid="{7CB7B876-EA1C-47EF-88C2-114B052F92C7}"/>
    <cellStyle name="Total 2 4 2 18 2 2" xfId="45469" xr:uid="{5C3565E0-17E3-4AA6-8C59-F05DA113087F}"/>
    <cellStyle name="Total 2 4 2 18 3" xfId="45470" xr:uid="{74FDDE29-F788-4ABF-B9F2-6AB45A93B8D7}"/>
    <cellStyle name="Total 2 4 2 19" xfId="45471" xr:uid="{0E7C30F9-8F36-4103-9147-39B92D7991EC}"/>
    <cellStyle name="Total 2 4 2 19 2" xfId="45472" xr:uid="{77018C55-A543-449A-8E8B-733EC7429D7A}"/>
    <cellStyle name="Total 2 4 2 19 2 2" xfId="45473" xr:uid="{F169010F-5DEE-4CAE-9C6C-CB7A5EF8D9B3}"/>
    <cellStyle name="Total 2 4 2 19 3" xfId="45474" xr:uid="{AAAAB936-887B-4457-9B32-3F867136E573}"/>
    <cellStyle name="Total 2 4 2 2" xfId="45475" xr:uid="{E5300405-CAD0-487D-90A2-624571C3F911}"/>
    <cellStyle name="Total 2 4 2 2 2" xfId="45476" xr:uid="{B6334C06-B1F3-4097-8D43-7F607A0473F2}"/>
    <cellStyle name="Total 2 4 2 2 2 2" xfId="45477" xr:uid="{E7AA2721-CAE1-4B6C-986F-E5BABFD87020}"/>
    <cellStyle name="Total 2 4 2 2 2 2 2" xfId="45478" xr:uid="{0EECE400-CDBF-4E77-A696-7DA02DCBEC51}"/>
    <cellStyle name="Total 2 4 2 2 2 3" xfId="45479" xr:uid="{0068F003-34F0-4AE2-8658-91A351265547}"/>
    <cellStyle name="Total 2 4 2 2 2 4" xfId="45480" xr:uid="{0CFCCB47-324B-4E0D-83D3-227180E181BE}"/>
    <cellStyle name="Total 2 4 2 2 3" xfId="45481" xr:uid="{B29C5F17-F9C9-4C99-B5B8-F6446F2D3755}"/>
    <cellStyle name="Total 2 4 2 2 3 2" xfId="45482" xr:uid="{0A405F64-FF83-461E-80BB-87C10924BBC7}"/>
    <cellStyle name="Total 2 4 2 2 4" xfId="45483" xr:uid="{503F28D2-3E51-4A48-AAB9-3F67EC52E945}"/>
    <cellStyle name="Total 2 4 2 2 5" xfId="45484" xr:uid="{D4C42D87-49D7-41E2-A335-8DA24D082548}"/>
    <cellStyle name="Total 2 4 2 20" xfId="45485" xr:uid="{0EE7F058-9726-4C40-A00E-4974092455E7}"/>
    <cellStyle name="Total 2 4 2 20 2" xfId="45486" xr:uid="{162458D1-C811-4FA5-B3D4-47FC3A8D2673}"/>
    <cellStyle name="Total 2 4 2 20 2 2" xfId="45487" xr:uid="{38B6149E-4F45-4406-8F4A-245B139FE348}"/>
    <cellStyle name="Total 2 4 2 20 3" xfId="45488" xr:uid="{6A4A8896-303F-4C72-B0E9-2EBC84FFFD17}"/>
    <cellStyle name="Total 2 4 2 21" xfId="45489" xr:uid="{E5230347-B040-44D7-8EAF-788352F6B12A}"/>
    <cellStyle name="Total 2 4 2 21 2" xfId="45490" xr:uid="{992853B6-E9DD-4BBB-AA0E-28101197F757}"/>
    <cellStyle name="Total 2 4 2 22" xfId="45491" xr:uid="{8D2A6A49-0CE5-4350-BDD2-890AE709EBFB}"/>
    <cellStyle name="Total 2 4 2 23" xfId="45492" xr:uid="{98FBD56D-1441-4DCF-AA54-108FB8FEA8A3}"/>
    <cellStyle name="Total 2 4 2 3" xfId="45493" xr:uid="{52570816-DD76-474F-B3DD-7C0A4E803771}"/>
    <cellStyle name="Total 2 4 2 3 2" xfId="45494" xr:uid="{94DE71EE-8FE0-4319-B2E5-DBCE2B0283D9}"/>
    <cellStyle name="Total 2 4 2 3 2 2" xfId="45495" xr:uid="{715D986D-584C-408B-A4B8-5DF0FF8D91F6}"/>
    <cellStyle name="Total 2 4 2 3 2 3" xfId="45496" xr:uid="{61E9196F-D981-474A-AAEC-AC2F4D8DFB05}"/>
    <cellStyle name="Total 2 4 2 3 3" xfId="45497" xr:uid="{94C02C2B-C3A0-437F-95B3-DD50C7238A00}"/>
    <cellStyle name="Total 2 4 2 3 3 2" xfId="45498" xr:uid="{6A5D7F8C-940C-4274-8776-E18CF6EE74F6}"/>
    <cellStyle name="Total 2 4 2 3 4" xfId="45499" xr:uid="{591FC0E9-9BAE-4248-8BD9-C9298B29CE88}"/>
    <cellStyle name="Total 2 4 2 4" xfId="45500" xr:uid="{E5002368-9C94-402D-A695-E4C6229BDDB9}"/>
    <cellStyle name="Total 2 4 2 4 2" xfId="45501" xr:uid="{C440B282-2298-4F51-A477-693351642EBE}"/>
    <cellStyle name="Total 2 4 2 4 2 2" xfId="45502" xr:uid="{27143F5F-DFA2-4EFE-99A2-848594C65F70}"/>
    <cellStyle name="Total 2 4 2 4 3" xfId="45503" xr:uid="{DA07A0D1-0019-45A9-B933-56C82D8CF752}"/>
    <cellStyle name="Total 2 4 2 4 4" xfId="45504" xr:uid="{52D172F2-71B3-401A-96EB-299D8E938623}"/>
    <cellStyle name="Total 2 4 2 5" xfId="45505" xr:uid="{CD4E4C9E-2E29-447D-AA9B-482B4328C4C1}"/>
    <cellStyle name="Total 2 4 2 5 2" xfId="45506" xr:uid="{B913C9D3-1CE2-4673-A593-DF7E1ED137B5}"/>
    <cellStyle name="Total 2 4 2 5 2 2" xfId="45507" xr:uid="{5B822E27-AC38-420E-9772-591A6B0F43EC}"/>
    <cellStyle name="Total 2 4 2 5 3" xfId="45508" xr:uid="{8105D7F0-24DB-4949-B7D8-0D90B548012A}"/>
    <cellStyle name="Total 2 4 2 5 4" xfId="45509" xr:uid="{E56C5DA9-BB6D-4331-B4FD-835D43CFC4AB}"/>
    <cellStyle name="Total 2 4 2 6" xfId="45510" xr:uid="{3F06B7DF-77C0-492C-B39A-547535DCA781}"/>
    <cellStyle name="Total 2 4 2 6 2" xfId="45511" xr:uid="{52C760D3-4E1F-42B7-A63C-AA4C80D5AF07}"/>
    <cellStyle name="Total 2 4 2 6 2 2" xfId="45512" xr:uid="{A9D13420-216B-4511-AB87-65A7E4499084}"/>
    <cellStyle name="Total 2 4 2 6 3" xfId="45513" xr:uid="{883C0D24-B2A0-4D58-BC9A-4C37E93A5326}"/>
    <cellStyle name="Total 2 4 2 7" xfId="45514" xr:uid="{385A3CE7-1BD1-4C9B-A7EC-5942E9F3C8A6}"/>
    <cellStyle name="Total 2 4 2 7 2" xfId="45515" xr:uid="{DF579802-9A43-47EB-95D3-3975C6782B4F}"/>
    <cellStyle name="Total 2 4 2 7 2 2" xfId="45516" xr:uid="{4356637C-5744-4595-BA15-44C3BFABBF3E}"/>
    <cellStyle name="Total 2 4 2 7 3" xfId="45517" xr:uid="{39A4934F-8E49-4EF0-80AE-DA51D6520954}"/>
    <cellStyle name="Total 2 4 2 8" xfId="45518" xr:uid="{352B2DFD-A7EA-48C3-8B28-E85972427139}"/>
    <cellStyle name="Total 2 4 2 8 2" xfId="45519" xr:uid="{3BAF59CC-5C42-497D-94DA-60723C3925D2}"/>
    <cellStyle name="Total 2 4 2 8 2 2" xfId="45520" xr:uid="{8398602B-31B4-4EEF-87C2-2727297BBFCC}"/>
    <cellStyle name="Total 2 4 2 8 3" xfId="45521" xr:uid="{0C37D326-9198-41D8-9338-0D239001AE1C}"/>
    <cellStyle name="Total 2 4 2 9" xfId="45522" xr:uid="{BD989BD8-E656-4622-A469-630E3943912A}"/>
    <cellStyle name="Total 2 4 2 9 2" xfId="45523" xr:uid="{D56CAD07-7763-4AFD-BE8E-0EB0CAFEDD58}"/>
    <cellStyle name="Total 2 4 2 9 2 2" xfId="45524" xr:uid="{5D6DCBFB-5DAB-4CCF-A9CA-939C8148E447}"/>
    <cellStyle name="Total 2 4 2 9 3" xfId="45525" xr:uid="{4512F462-3329-4DF9-A4B3-33D2644D0132}"/>
    <cellStyle name="Total 2 4 20" xfId="45526" xr:uid="{561489D3-3F9D-407B-B95F-1DDBFAE71705}"/>
    <cellStyle name="Total 2 4 3" xfId="45527" xr:uid="{BC49E39C-CF1E-48D3-B6F1-D1FE31CB3785}"/>
    <cellStyle name="Total 2 4 3 2" xfId="45528" xr:uid="{CD9D4625-0B53-4ADD-882F-CF3D9DEB3142}"/>
    <cellStyle name="Total 2 4 3 2 2" xfId="45529" xr:uid="{42DD1540-2961-4B0B-BDD2-E8B615E837F6}"/>
    <cellStyle name="Total 2 4 3 2 2 2" xfId="45530" xr:uid="{3C2DBBDC-304A-4509-8D7C-14E8FB65063E}"/>
    <cellStyle name="Total 2 4 3 2 3" xfId="45531" xr:uid="{21E3604E-1114-477E-926A-41F4573B5000}"/>
    <cellStyle name="Total 2 4 3 2 4" xfId="45532" xr:uid="{C1E0C64A-C683-4B77-8776-CA33B52D991B}"/>
    <cellStyle name="Total 2 4 3 3" xfId="45533" xr:uid="{840DAF91-6D74-4C38-9AC1-91F8D32865A9}"/>
    <cellStyle name="Total 2 4 3 3 2" xfId="45534" xr:uid="{879D72BA-2227-4BA3-A0D3-1E22617A9344}"/>
    <cellStyle name="Total 2 4 3 4" xfId="45535" xr:uid="{C315EC34-F0DA-40D7-BC93-7233C418557C}"/>
    <cellStyle name="Total 2 4 3 5" xfId="45536" xr:uid="{73878177-5CBE-4506-8B9A-9DE8CF82AABA}"/>
    <cellStyle name="Total 2 4 4" xfId="45537" xr:uid="{136E3C27-D42B-4A64-A53E-1AF5BA060344}"/>
    <cellStyle name="Total 2 4 4 2" xfId="45538" xr:uid="{E348C677-564C-4992-8ACF-DCE7B7F3A4B6}"/>
    <cellStyle name="Total 2 4 4 2 2" xfId="45539" xr:uid="{038D6DCF-EA4A-4E63-9416-7611D7F0C7CA}"/>
    <cellStyle name="Total 2 4 4 2 3" xfId="45540" xr:uid="{B974691D-7DBA-4618-97EA-E5876E006023}"/>
    <cellStyle name="Total 2 4 4 3" xfId="45541" xr:uid="{923F8A66-4916-48C9-8530-7EADA7A63F96}"/>
    <cellStyle name="Total 2 4 4 3 2" xfId="45542" xr:uid="{39EFCBEF-B6C3-44CD-897B-881A54660F92}"/>
    <cellStyle name="Total 2 4 4 4" xfId="45543" xr:uid="{DDE358D6-CFA3-4902-B877-671504E68D09}"/>
    <cellStyle name="Total 2 4 5" xfId="45544" xr:uid="{F957B149-1091-4A97-A79D-A7156BAE80C4}"/>
    <cellStyle name="Total 2 4 5 2" xfId="45545" xr:uid="{B5069235-83B5-4DA8-A8FD-92953FB1EC3C}"/>
    <cellStyle name="Total 2 4 5 2 2" xfId="45546" xr:uid="{A404D7A3-D8AA-48E3-B44A-B20E16DAC0D9}"/>
    <cellStyle name="Total 2 4 5 2 3" xfId="45547" xr:uid="{25E5D8E0-DF2E-43A7-A083-F440F943D7D0}"/>
    <cellStyle name="Total 2 4 5 3" xfId="45548" xr:uid="{F0CC1C2A-3B83-411B-AECB-6369C41CE6CC}"/>
    <cellStyle name="Total 2 4 5 4" xfId="45549" xr:uid="{4ABB8258-FCCC-4432-BE3A-EDCD5ADA4CC2}"/>
    <cellStyle name="Total 2 4 6" xfId="45550" xr:uid="{368EAE88-4BEE-428C-8CD7-9DE9EDC98B6F}"/>
    <cellStyle name="Total 2 4 6 2" xfId="45551" xr:uid="{8F137203-4B43-414E-A5CF-DBF9C646DF4A}"/>
    <cellStyle name="Total 2 4 6 2 2" xfId="45552" xr:uid="{31D40818-425B-432C-B474-8A295AE4A23C}"/>
    <cellStyle name="Total 2 4 6 3" xfId="45553" xr:uid="{76815038-D53A-4654-9852-A80DF8DF8793}"/>
    <cellStyle name="Total 2 4 6 4" xfId="45554" xr:uid="{B4819E4C-7E07-4BC7-A265-B804FFB650BB}"/>
    <cellStyle name="Total 2 4 7" xfId="45555" xr:uid="{E5C15D54-6EAC-442C-B93F-A2CB5CE0997F}"/>
    <cellStyle name="Total 2 4 7 2" xfId="45556" xr:uid="{8887B0DC-23C8-4B28-8DF6-F96270A96BF3}"/>
    <cellStyle name="Total 2 4 7 2 2" xfId="45557" xr:uid="{873B7463-7338-41D6-B87A-44C28EAD15CE}"/>
    <cellStyle name="Total 2 4 7 3" xfId="45558" xr:uid="{2B796E3F-1F78-4496-B2C2-BEA91451008C}"/>
    <cellStyle name="Total 2 4 8" xfId="45559" xr:uid="{90EFB152-FD96-41F8-9B6F-8E680491028D}"/>
    <cellStyle name="Total 2 4 8 2" xfId="45560" xr:uid="{28997687-26D8-4914-A01A-D3142E2FD0B1}"/>
    <cellStyle name="Total 2 4 8 2 2" xfId="45561" xr:uid="{EC08A6A1-CD9F-4FBE-A1AE-990144EE15A8}"/>
    <cellStyle name="Total 2 4 8 3" xfId="45562" xr:uid="{EF14DDF7-458B-45F9-98AD-3B840C4F135C}"/>
    <cellStyle name="Total 2 4 9" xfId="45563" xr:uid="{EBFF5D31-BEA2-4683-9797-BA02B1086694}"/>
    <cellStyle name="Total 2 4 9 2" xfId="45564" xr:uid="{A79EDAE2-FA91-4331-9547-2C05A17081F0}"/>
    <cellStyle name="Total 2 4 9 2 2" xfId="45565" xr:uid="{211BFC4E-C4DA-4517-BEBA-4EAD44C0DB95}"/>
    <cellStyle name="Total 2 4 9 3" xfId="45566" xr:uid="{776EF840-EF48-4316-B314-3E3085DAD65F}"/>
    <cellStyle name="Total 2 5" xfId="45567" xr:uid="{C1BE9AFB-E33C-4516-9F23-4293324BC2E9}"/>
    <cellStyle name="Total 2 5 10" xfId="45568" xr:uid="{AA0654A8-0D67-4469-81CC-DF5C85AD0215}"/>
    <cellStyle name="Total 2 5 10 2" xfId="45569" xr:uid="{F439BC72-21E0-4A76-895A-48594AA979D9}"/>
    <cellStyle name="Total 2 5 10 2 2" xfId="45570" xr:uid="{6CD56E66-8052-4B73-8C85-8014E9F67058}"/>
    <cellStyle name="Total 2 5 10 3" xfId="45571" xr:uid="{B86CC6DD-30B6-4553-8A7D-79125C9CF38F}"/>
    <cellStyle name="Total 2 5 11" xfId="45572" xr:uid="{543DC442-8FD0-4F57-9ABA-C02034421FCE}"/>
    <cellStyle name="Total 2 5 11 2" xfId="45573" xr:uid="{63D69684-46FF-4E63-8269-393482EF1374}"/>
    <cellStyle name="Total 2 5 11 2 2" xfId="45574" xr:uid="{81EAFD63-C72E-47B1-99D3-A79B1B175701}"/>
    <cellStyle name="Total 2 5 11 3" xfId="45575" xr:uid="{9105B3EF-1716-447C-BB40-843D4D90D384}"/>
    <cellStyle name="Total 2 5 12" xfId="45576" xr:uid="{5CB912C0-C3C7-4795-9525-F2244139A7B6}"/>
    <cellStyle name="Total 2 5 12 2" xfId="45577" xr:uid="{D9F96AE5-888A-40B5-BC64-B2494D8BB8C7}"/>
    <cellStyle name="Total 2 5 12 2 2" xfId="45578" xr:uid="{816A6325-84C3-46D2-8702-DCDEFA8D99B1}"/>
    <cellStyle name="Total 2 5 12 3" xfId="45579" xr:uid="{61D24C95-01A7-486A-ADB7-42A1F5C60CD6}"/>
    <cellStyle name="Total 2 5 13" xfId="45580" xr:uid="{D730C7C0-B27F-4BC7-90F2-95778E7776A9}"/>
    <cellStyle name="Total 2 5 13 2" xfId="45581" xr:uid="{7F7C026B-2195-4CB3-BC3B-605704A5A14F}"/>
    <cellStyle name="Total 2 5 13 2 2" xfId="45582" xr:uid="{2BAFD45D-23D1-4C83-86C3-C340B9960D71}"/>
    <cellStyle name="Total 2 5 13 3" xfId="45583" xr:uid="{37E21B9B-D815-40C7-A7B5-1716641F48E2}"/>
    <cellStyle name="Total 2 5 14" xfId="45584" xr:uid="{231910B1-8F1F-4115-80C2-567A749252C2}"/>
    <cellStyle name="Total 2 5 14 2" xfId="45585" xr:uid="{ABEAD6C9-BAA8-4BC2-97AA-B210E312958C}"/>
    <cellStyle name="Total 2 5 14 2 2" xfId="45586" xr:uid="{A1FB8507-6597-4972-AC2A-B040584B46EB}"/>
    <cellStyle name="Total 2 5 14 3" xfId="45587" xr:uid="{76575882-B74B-4BD0-8FC8-8BF5E485094C}"/>
    <cellStyle name="Total 2 5 15" xfId="45588" xr:uid="{8CD0B41B-E77F-419E-835C-4104ADA262F3}"/>
    <cellStyle name="Total 2 5 15 2" xfId="45589" xr:uid="{9F29A267-EFE9-4266-93C7-0FF13DC781B9}"/>
    <cellStyle name="Total 2 5 15 2 2" xfId="45590" xr:uid="{C6C1E4D2-7950-48FB-9455-22C0ABA97D27}"/>
    <cellStyle name="Total 2 5 15 3" xfId="45591" xr:uid="{844D44B5-3869-46EE-950D-EB8F4043B236}"/>
    <cellStyle name="Total 2 5 16" xfId="45592" xr:uid="{5DD65B27-29FE-473C-9783-A1940F2997E7}"/>
    <cellStyle name="Total 2 5 16 2" xfId="45593" xr:uid="{9E71EA3C-43B0-44DC-A8D7-EFE0AC444242}"/>
    <cellStyle name="Total 2 5 16 2 2" xfId="45594" xr:uid="{31FBB1C7-955A-4AAA-BD0D-EA3E2C75822D}"/>
    <cellStyle name="Total 2 5 16 3" xfId="45595" xr:uid="{614D1DA5-1F2C-4EFB-A71F-FA3CE008618A}"/>
    <cellStyle name="Total 2 5 17" xfId="45596" xr:uid="{1D10237A-94F8-4914-A279-D1C24F1585A1}"/>
    <cellStyle name="Total 2 5 17 2" xfId="45597" xr:uid="{99346197-1AB1-4256-8CFE-0D631E3BBAF7}"/>
    <cellStyle name="Total 2 5 17 2 2" xfId="45598" xr:uid="{F77232D3-CECE-41D6-A886-ECC20DD33250}"/>
    <cellStyle name="Total 2 5 17 3" xfId="45599" xr:uid="{D4EFD82B-EDBA-459D-972D-2682CDBC389E}"/>
    <cellStyle name="Total 2 5 18" xfId="45600" xr:uid="{F047BCBB-AC6A-48EC-AD3E-998C2F5AE44D}"/>
    <cellStyle name="Total 2 5 18 2" xfId="45601" xr:uid="{BD1EDE05-CB91-4786-8750-33F8AB909026}"/>
    <cellStyle name="Total 2 5 18 2 2" xfId="45602" xr:uid="{BBAAD28A-3364-4092-811C-4672AC0F76D4}"/>
    <cellStyle name="Total 2 5 18 3" xfId="45603" xr:uid="{427B6BAF-73AF-49F2-B11C-FE5258B18A09}"/>
    <cellStyle name="Total 2 5 19" xfId="45604" xr:uid="{AA20742C-A6BF-4420-9821-70B63CDF077D}"/>
    <cellStyle name="Total 2 5 19 2" xfId="45605" xr:uid="{231EB7EC-272E-49AD-8A04-F3F5A8725026}"/>
    <cellStyle name="Total 2 5 19 2 2" xfId="45606" xr:uid="{82AA11E1-9126-4C97-8632-3E360A98903B}"/>
    <cellStyle name="Total 2 5 19 3" xfId="45607" xr:uid="{1CB35002-2F00-4C61-86FC-97229120A292}"/>
    <cellStyle name="Total 2 5 2" xfId="45608" xr:uid="{2158886F-4C9F-4A93-9D1D-D6AD0295804E}"/>
    <cellStyle name="Total 2 5 2 10" xfId="45609" xr:uid="{73EE7C9F-E8E9-42D7-A027-FA29786341AB}"/>
    <cellStyle name="Total 2 5 2 10 2" xfId="45610" xr:uid="{2B1C6A11-76D6-4336-92C7-ACA0BF683EB9}"/>
    <cellStyle name="Total 2 5 2 10 2 2" xfId="45611" xr:uid="{016E6D9D-7436-4FBA-9278-64A15500EA69}"/>
    <cellStyle name="Total 2 5 2 10 3" xfId="45612" xr:uid="{DF967067-FF29-4927-8AE9-0374BCFCE7E9}"/>
    <cellStyle name="Total 2 5 2 11" xfId="45613" xr:uid="{0B09C37A-C0B1-42B4-89DB-6137883D768B}"/>
    <cellStyle name="Total 2 5 2 11 2" xfId="45614" xr:uid="{0EFEC78B-2AA0-4B1E-A1A1-1CE792B391F7}"/>
    <cellStyle name="Total 2 5 2 11 2 2" xfId="45615" xr:uid="{6D6DCB75-402D-47A6-AAA9-040E998BB5B9}"/>
    <cellStyle name="Total 2 5 2 11 3" xfId="45616" xr:uid="{B56A08EF-14F1-48BE-A1B2-A93BF6AF9EBD}"/>
    <cellStyle name="Total 2 5 2 12" xfId="45617" xr:uid="{A474528B-C30E-4B6E-BA39-1507DF33B640}"/>
    <cellStyle name="Total 2 5 2 12 2" xfId="45618" xr:uid="{FDB8E442-5E30-4DCE-B31D-7AE85F0F28A7}"/>
    <cellStyle name="Total 2 5 2 12 2 2" xfId="45619" xr:uid="{52CD2203-D218-4631-A5CD-4D34D85A7412}"/>
    <cellStyle name="Total 2 5 2 12 3" xfId="45620" xr:uid="{812B7213-984E-46C4-A6E6-29DE289C009B}"/>
    <cellStyle name="Total 2 5 2 13" xfId="45621" xr:uid="{63FB0AC8-81CA-4767-BC32-37A68FEDB5A9}"/>
    <cellStyle name="Total 2 5 2 13 2" xfId="45622" xr:uid="{5E437808-C2E6-4088-B843-8A14C0AD7C9B}"/>
    <cellStyle name="Total 2 5 2 13 2 2" xfId="45623" xr:uid="{3418FD61-749E-4EEC-ABC8-3C1783ACEB6C}"/>
    <cellStyle name="Total 2 5 2 13 3" xfId="45624" xr:uid="{C1AEB1CB-2D69-4F45-828A-0A747C4485A5}"/>
    <cellStyle name="Total 2 5 2 14" xfId="45625" xr:uid="{35DAF49C-F6A9-428F-9F39-22F94288A6CB}"/>
    <cellStyle name="Total 2 5 2 14 2" xfId="45626" xr:uid="{863A0F21-A487-43E8-BE28-3668B74C0931}"/>
    <cellStyle name="Total 2 5 2 14 2 2" xfId="45627" xr:uid="{2B136EDD-D708-4D26-B35B-736968E99DC3}"/>
    <cellStyle name="Total 2 5 2 14 3" xfId="45628" xr:uid="{205FED37-175D-4736-BD27-D79442A406C4}"/>
    <cellStyle name="Total 2 5 2 15" xfId="45629" xr:uid="{C324DE5A-0C7E-4C14-8E7F-9873AC76162D}"/>
    <cellStyle name="Total 2 5 2 15 2" xfId="45630" xr:uid="{1C1620D3-E10D-4434-8065-2B3535D594EA}"/>
    <cellStyle name="Total 2 5 2 15 2 2" xfId="45631" xr:uid="{ECED414E-C097-4B82-AFF6-5E44ADD75E9C}"/>
    <cellStyle name="Total 2 5 2 15 3" xfId="45632" xr:uid="{2B1478A2-3B23-4EF3-AB58-07316B1257B0}"/>
    <cellStyle name="Total 2 5 2 16" xfId="45633" xr:uid="{6AFFD42C-F3EE-49A9-9C73-5712CE0BD466}"/>
    <cellStyle name="Total 2 5 2 16 2" xfId="45634" xr:uid="{2DC32DD0-E055-4011-8CE5-0670078BDD38}"/>
    <cellStyle name="Total 2 5 2 16 2 2" xfId="45635" xr:uid="{57475121-FFE4-42FC-8FE3-00AD9ED5825E}"/>
    <cellStyle name="Total 2 5 2 16 3" xfId="45636" xr:uid="{B41AB484-D20F-4D3D-A503-C554C964A398}"/>
    <cellStyle name="Total 2 5 2 17" xfId="45637" xr:uid="{B15C20BC-6DE0-4626-B8F5-061B088071BA}"/>
    <cellStyle name="Total 2 5 2 17 2" xfId="45638" xr:uid="{3F1600A5-6A0A-40DA-990C-AEEF32CC427B}"/>
    <cellStyle name="Total 2 5 2 17 2 2" xfId="45639" xr:uid="{21B272C8-D754-42AA-8549-2FC798F9DC4E}"/>
    <cellStyle name="Total 2 5 2 17 3" xfId="45640" xr:uid="{ECD169EE-FE37-4CB2-A621-5D2F10CCEE2B}"/>
    <cellStyle name="Total 2 5 2 18" xfId="45641" xr:uid="{AF4F2D89-1623-4859-BB84-381C197C7637}"/>
    <cellStyle name="Total 2 5 2 18 2" xfId="45642" xr:uid="{6A39F135-4629-40A1-A5FA-AEC89D0F0880}"/>
    <cellStyle name="Total 2 5 2 18 2 2" xfId="45643" xr:uid="{2BDDB208-E56F-4AB9-BE0A-A7075FE6624D}"/>
    <cellStyle name="Total 2 5 2 18 3" xfId="45644" xr:uid="{BEC58CF1-D990-4BCC-8994-2D0ADCA81AF5}"/>
    <cellStyle name="Total 2 5 2 19" xfId="45645" xr:uid="{3729550E-E552-454B-A8C3-E2688372F185}"/>
    <cellStyle name="Total 2 5 2 19 2" xfId="45646" xr:uid="{2FEEDAFC-3E8A-4841-8B61-D3F7286C9818}"/>
    <cellStyle name="Total 2 5 2 19 2 2" xfId="45647" xr:uid="{7BE98A3F-4177-4563-85F7-23397FDAAE7D}"/>
    <cellStyle name="Total 2 5 2 19 3" xfId="45648" xr:uid="{2B28A474-B700-49E1-8695-94E206DEB0B5}"/>
    <cellStyle name="Total 2 5 2 2" xfId="45649" xr:uid="{75BD7411-40E5-4932-912B-C7A17F899112}"/>
    <cellStyle name="Total 2 5 2 2 2" xfId="45650" xr:uid="{71C166FA-B127-4CA1-9D0E-FAEC529DDC29}"/>
    <cellStyle name="Total 2 5 2 2 2 2" xfId="45651" xr:uid="{2D54A2EB-5FF9-4DDF-8C6D-EA197EE311D3}"/>
    <cellStyle name="Total 2 5 2 2 2 3" xfId="45652" xr:uid="{746A6434-FC65-45A4-817B-838A85999C31}"/>
    <cellStyle name="Total 2 5 2 2 3" xfId="45653" xr:uid="{3595CE73-397C-4322-A8D9-5AB6E55B7631}"/>
    <cellStyle name="Total 2 5 2 2 3 2" xfId="45654" xr:uid="{5D00D681-0898-498B-BD50-4298017F610C}"/>
    <cellStyle name="Total 2 5 2 2 4" xfId="45655" xr:uid="{DC8FF811-15E9-4F1B-8CAF-C37522C80A51}"/>
    <cellStyle name="Total 2 5 2 20" xfId="45656" xr:uid="{A24A1BBF-695B-4D12-845C-C550F9A9E028}"/>
    <cellStyle name="Total 2 5 2 20 2" xfId="45657" xr:uid="{69513A50-9F07-4B4E-9DC6-947F5DD696E6}"/>
    <cellStyle name="Total 2 5 2 20 2 2" xfId="45658" xr:uid="{D95A1A9E-63AA-495F-839F-24B5FFDC1659}"/>
    <cellStyle name="Total 2 5 2 20 3" xfId="45659" xr:uid="{1A63EFDB-A461-4324-80C7-8E441DBF8AB2}"/>
    <cellStyle name="Total 2 5 2 21" xfId="45660" xr:uid="{DB350E02-A35B-4A1E-8062-4A12AD4DD6FC}"/>
    <cellStyle name="Total 2 5 2 21 2" xfId="45661" xr:uid="{206CCAA0-33EB-4814-9F67-89F40BB14FEA}"/>
    <cellStyle name="Total 2 5 2 22" xfId="45662" xr:uid="{67DC24DB-3F18-40CA-81FB-F6651BB4DB98}"/>
    <cellStyle name="Total 2 5 2 23" xfId="45663" xr:uid="{C438B101-835C-4D76-95DE-C20B89C5087B}"/>
    <cellStyle name="Total 2 5 2 3" xfId="45664" xr:uid="{44272F86-55FC-4606-A283-2149B3853886}"/>
    <cellStyle name="Total 2 5 2 3 2" xfId="45665" xr:uid="{1547BEE9-87C6-4438-9B09-242F979AB967}"/>
    <cellStyle name="Total 2 5 2 3 2 2" xfId="45666" xr:uid="{EFE6FB73-ADC6-4960-B3AA-87358708EA5F}"/>
    <cellStyle name="Total 2 5 2 3 3" xfId="45667" xr:uid="{2FE749BF-70A3-47CE-AF0E-8CA2739AC596}"/>
    <cellStyle name="Total 2 5 2 3 4" xfId="45668" xr:uid="{340184C8-6A48-4BE8-8DA7-B5579E1FBAB3}"/>
    <cellStyle name="Total 2 5 2 4" xfId="45669" xr:uid="{15A2DF22-67DA-4245-9CB8-E69F8ABE973E}"/>
    <cellStyle name="Total 2 5 2 4 2" xfId="45670" xr:uid="{6D3821D0-1C86-4E51-9658-380D879D8B14}"/>
    <cellStyle name="Total 2 5 2 4 2 2" xfId="45671" xr:uid="{C86D311F-8D80-45A1-9E6C-35884EE23041}"/>
    <cellStyle name="Total 2 5 2 4 3" xfId="45672" xr:uid="{F575D1D2-029C-4EBC-B084-2A7CC9DF0CAA}"/>
    <cellStyle name="Total 2 5 2 4 4" xfId="45673" xr:uid="{CF4CF020-C4BC-4845-B6F5-412385762917}"/>
    <cellStyle name="Total 2 5 2 5" xfId="45674" xr:uid="{6A31B333-178A-493E-AB46-4E13571A0786}"/>
    <cellStyle name="Total 2 5 2 5 2" xfId="45675" xr:uid="{41F08D82-56CD-442A-AE79-C1EA483D51BD}"/>
    <cellStyle name="Total 2 5 2 5 2 2" xfId="45676" xr:uid="{A293678B-E2DE-4946-8372-933E2E11EBC8}"/>
    <cellStyle name="Total 2 5 2 5 3" xfId="45677" xr:uid="{E1C3159B-0130-4241-A6B2-418E8F84C4F9}"/>
    <cellStyle name="Total 2 5 2 6" xfId="45678" xr:uid="{3B4E9C59-C097-4B9C-9C0F-A181591DB22A}"/>
    <cellStyle name="Total 2 5 2 6 2" xfId="45679" xr:uid="{F1C5BE18-625A-4EBB-B1AF-6C8D21310866}"/>
    <cellStyle name="Total 2 5 2 6 2 2" xfId="45680" xr:uid="{5772D89A-3584-4CDC-849F-0862FC9F9171}"/>
    <cellStyle name="Total 2 5 2 6 3" xfId="45681" xr:uid="{4F697749-9853-435F-901A-2E9891E7EF52}"/>
    <cellStyle name="Total 2 5 2 7" xfId="45682" xr:uid="{DC472D06-100D-47B4-B76C-F7A64F9D573B}"/>
    <cellStyle name="Total 2 5 2 7 2" xfId="45683" xr:uid="{71E61F0E-BDE0-45C0-90C3-05D37FFB5811}"/>
    <cellStyle name="Total 2 5 2 7 2 2" xfId="45684" xr:uid="{CF54ACA6-AFFA-4D15-9024-0F65093B82D6}"/>
    <cellStyle name="Total 2 5 2 7 3" xfId="45685" xr:uid="{4B35A9FE-B1D7-4A27-9F99-9C72F3DF57A5}"/>
    <cellStyle name="Total 2 5 2 8" xfId="45686" xr:uid="{3EE4F577-F69E-4A4D-AB9D-3457F5B0D7BF}"/>
    <cellStyle name="Total 2 5 2 8 2" xfId="45687" xr:uid="{0023E98C-7E86-47D2-8E85-B0932CD85A2C}"/>
    <cellStyle name="Total 2 5 2 8 2 2" xfId="45688" xr:uid="{B9E247A6-B3BA-4D10-920F-895092D44FC2}"/>
    <cellStyle name="Total 2 5 2 8 3" xfId="45689" xr:uid="{58A0024A-5778-4A26-81BE-E459F6BC24DB}"/>
    <cellStyle name="Total 2 5 2 9" xfId="45690" xr:uid="{85AD99D8-2E2E-4E75-BC15-57CD74C255D6}"/>
    <cellStyle name="Total 2 5 2 9 2" xfId="45691" xr:uid="{BE4A9887-C47A-46C8-A045-727C2D7C654C}"/>
    <cellStyle name="Total 2 5 2 9 2 2" xfId="45692" xr:uid="{0A7D3A71-456A-40EC-B952-4CB957E6C15A}"/>
    <cellStyle name="Total 2 5 2 9 3" xfId="45693" xr:uid="{2395AB9F-7A5C-402C-8CE7-B490B692F705}"/>
    <cellStyle name="Total 2 5 20" xfId="45694" xr:uid="{3A74ADE9-27F7-480E-B88B-61BF948DE123}"/>
    <cellStyle name="Total 2 5 20 2" xfId="45695" xr:uid="{4503504B-6E61-4574-AC18-2FFFF0FC6CC3}"/>
    <cellStyle name="Total 2 5 20 2 2" xfId="45696" xr:uid="{7124DFAA-1C1D-4CEB-AE19-8CC08099EC50}"/>
    <cellStyle name="Total 2 5 20 3" xfId="45697" xr:uid="{6591917E-750E-4294-A340-FF364B0D4F25}"/>
    <cellStyle name="Total 2 5 21" xfId="45698" xr:uid="{53ED490B-DFC0-420C-88D2-291EF23591B8}"/>
    <cellStyle name="Total 2 5 21 2" xfId="45699" xr:uid="{92F50046-B446-4D81-826F-D0A73B99AE43}"/>
    <cellStyle name="Total 2 5 21 2 2" xfId="45700" xr:uid="{D41F1BE1-6988-4B08-B4C8-74E0DCAD51D8}"/>
    <cellStyle name="Total 2 5 21 3" xfId="45701" xr:uid="{A36EC5ED-B346-49EB-8FA4-E7F9B4E2CCDE}"/>
    <cellStyle name="Total 2 5 22" xfId="45702" xr:uid="{3574EA37-DE90-4063-9CD3-6CAE750AB567}"/>
    <cellStyle name="Total 2 5 22 2" xfId="45703" xr:uid="{4D1B6186-FC89-4DB4-BDE3-05078736F58A}"/>
    <cellStyle name="Total 2 5 23" xfId="45704" xr:uid="{C81177F5-9AAF-41D2-B036-88FD55A2FD04}"/>
    <cellStyle name="Total 2 5 24" xfId="45705" xr:uid="{1B484FC1-C74A-436D-9F68-7A9A03A45C75}"/>
    <cellStyle name="Total 2 5 3" xfId="45706" xr:uid="{4407B320-B9ED-4A9C-9CC5-99290428B6F9}"/>
    <cellStyle name="Total 2 5 3 2" xfId="45707" xr:uid="{F3D6845D-4B1B-496A-987E-40F5213301AB}"/>
    <cellStyle name="Total 2 5 3 2 2" xfId="45708" xr:uid="{6382254C-2519-4A05-B84D-820B2028A440}"/>
    <cellStyle name="Total 2 5 3 2 3" xfId="45709" xr:uid="{12CB7255-8F52-4447-BBD5-80F902CCCBB1}"/>
    <cellStyle name="Total 2 5 3 3" xfId="45710" xr:uid="{FCD23A4F-3AD1-4970-AFCB-8A277E19AA01}"/>
    <cellStyle name="Total 2 5 3 3 2" xfId="45711" xr:uid="{4B0F9DFB-1BA7-4BFF-B6BA-58FE34CB6C9F}"/>
    <cellStyle name="Total 2 5 3 4" xfId="45712" xr:uid="{CD4D23E7-A1CE-44EB-A33C-C0AF2CF340AA}"/>
    <cellStyle name="Total 2 5 4" xfId="45713" xr:uid="{9A8F32D1-2241-4D5D-BFDB-40BC5D7CB196}"/>
    <cellStyle name="Total 2 5 4 2" xfId="45714" xr:uid="{C88BA225-F64B-424B-AEFC-A1C1C206D20A}"/>
    <cellStyle name="Total 2 5 4 2 2" xfId="45715" xr:uid="{C3999415-C627-4D63-949F-2EEAC3B6D3D4}"/>
    <cellStyle name="Total 2 5 4 3" xfId="45716" xr:uid="{9C1C1056-75C0-4EDC-9D10-1C79B96E0F69}"/>
    <cellStyle name="Total 2 5 4 4" xfId="45717" xr:uid="{C0D0284E-3244-44C9-9D2F-C96EE4E5C618}"/>
    <cellStyle name="Total 2 5 5" xfId="45718" xr:uid="{75A8C65F-588F-41F6-9DAC-8A88732F90F9}"/>
    <cellStyle name="Total 2 5 5 2" xfId="45719" xr:uid="{CAD9455E-061A-4AFF-8FD6-443C9FFD45B1}"/>
    <cellStyle name="Total 2 5 5 2 2" xfId="45720" xr:uid="{F03D795B-888C-467F-8C4D-CD92C292C14D}"/>
    <cellStyle name="Total 2 5 5 3" xfId="45721" xr:uid="{53A024AF-8812-4436-9079-4D7FED89A0B0}"/>
    <cellStyle name="Total 2 5 5 4" xfId="45722" xr:uid="{DF3DC058-4EE5-4E29-B090-96658E8078EA}"/>
    <cellStyle name="Total 2 5 6" xfId="45723" xr:uid="{68F9FF77-5709-4DEC-8800-A4A77B3022BB}"/>
    <cellStyle name="Total 2 5 6 2" xfId="45724" xr:uid="{3E49474A-FF63-47B3-B96C-5A607C7E35AD}"/>
    <cellStyle name="Total 2 5 6 2 2" xfId="45725" xr:uid="{02D98F02-9B9E-40C3-9AB9-15E2C8C4DC8B}"/>
    <cellStyle name="Total 2 5 6 3" xfId="45726" xr:uid="{3EFC728C-4F58-4203-87CA-DB44785AEE53}"/>
    <cellStyle name="Total 2 5 7" xfId="45727" xr:uid="{EA0314DD-D0F7-4046-BF56-BDD8F18B9419}"/>
    <cellStyle name="Total 2 5 7 2" xfId="45728" xr:uid="{F4D6D1BA-062E-49BA-B3DE-8327922A3A34}"/>
    <cellStyle name="Total 2 5 7 2 2" xfId="45729" xr:uid="{124B5E81-8C89-4D08-B2E9-4FB28F6902F5}"/>
    <cellStyle name="Total 2 5 7 3" xfId="45730" xr:uid="{44D74BA7-1C61-4C5D-AAB7-93A03DE44BA8}"/>
    <cellStyle name="Total 2 5 8" xfId="45731" xr:uid="{B6BE867F-50F4-4274-85FF-0224740851AE}"/>
    <cellStyle name="Total 2 5 8 2" xfId="45732" xr:uid="{39608F34-4A1E-4297-8D72-360679B77C7C}"/>
    <cellStyle name="Total 2 5 8 2 2" xfId="45733" xr:uid="{523AD525-F270-4C7A-9976-7017B85894D3}"/>
    <cellStyle name="Total 2 5 8 3" xfId="45734" xr:uid="{4008CFC1-946D-40D7-BE0F-1E54B9C54453}"/>
    <cellStyle name="Total 2 5 9" xfId="45735" xr:uid="{A348EF39-0897-4A3B-8AAE-8AC54B146F64}"/>
    <cellStyle name="Total 2 5 9 2" xfId="45736" xr:uid="{A4961C3B-D690-4325-A0B0-0DD91EF287E3}"/>
    <cellStyle name="Total 2 5 9 2 2" xfId="45737" xr:uid="{C7CE91E5-39C4-4089-ABF7-EBCB8DD34B6A}"/>
    <cellStyle name="Total 2 5 9 3" xfId="45738" xr:uid="{DC4134BC-69A3-45C3-B04B-16E28700EB67}"/>
    <cellStyle name="Total 2 6" xfId="45739" xr:uid="{6B929587-B499-4A8D-BFC7-9DA3922F0D83}"/>
    <cellStyle name="Total 2 6 10" xfId="45740" xr:uid="{1FBBC9C5-9C41-4FFC-B95B-FA570241DD7F}"/>
    <cellStyle name="Total 2 6 10 2" xfId="45741" xr:uid="{9074CDB7-7D06-48B9-B4D8-DA63643C4527}"/>
    <cellStyle name="Total 2 6 10 2 2" xfId="45742" xr:uid="{965D3619-289B-432B-A765-468EA74A4873}"/>
    <cellStyle name="Total 2 6 10 3" xfId="45743" xr:uid="{27683205-BD77-469C-8220-DBC64C1AC253}"/>
    <cellStyle name="Total 2 6 11" xfId="45744" xr:uid="{D569A641-02DF-4C45-ABE9-774EF363B803}"/>
    <cellStyle name="Total 2 6 11 2" xfId="45745" xr:uid="{BEC737D2-F2D6-4E74-8CE1-03BA64437AFD}"/>
    <cellStyle name="Total 2 6 11 2 2" xfId="45746" xr:uid="{186B543D-E6ED-4A3F-B6C0-716153B7EA65}"/>
    <cellStyle name="Total 2 6 11 3" xfId="45747" xr:uid="{11E32AF1-0C7F-4D65-9C4F-F31EDB1055A2}"/>
    <cellStyle name="Total 2 6 12" xfId="45748" xr:uid="{4BCA450E-E46E-4F33-81DC-668FCCD8F9D6}"/>
    <cellStyle name="Total 2 6 12 2" xfId="45749" xr:uid="{83CA3666-56B9-451D-960E-F59997627E2D}"/>
    <cellStyle name="Total 2 6 12 2 2" xfId="45750" xr:uid="{1398AB2D-101A-4BD7-8A81-A8A44D779A5C}"/>
    <cellStyle name="Total 2 6 12 3" xfId="45751" xr:uid="{E19EA720-C7DF-4E68-A882-0CF401C3E90E}"/>
    <cellStyle name="Total 2 6 13" xfId="45752" xr:uid="{EAE3E58C-DA34-46F4-9F6E-4B6E8A576C99}"/>
    <cellStyle name="Total 2 6 13 2" xfId="45753" xr:uid="{E75EB6BC-D093-4629-A192-FCD05EEE72E8}"/>
    <cellStyle name="Total 2 6 13 2 2" xfId="45754" xr:uid="{1B5B4079-449F-43F3-B49F-26C0D594E920}"/>
    <cellStyle name="Total 2 6 13 3" xfId="45755" xr:uid="{547DA5AC-85E1-4104-A652-E1E773ABF174}"/>
    <cellStyle name="Total 2 6 14" xfId="45756" xr:uid="{BD31DC0C-15D9-4FAA-807D-1A5338F156F7}"/>
    <cellStyle name="Total 2 6 14 2" xfId="45757" xr:uid="{FB7081ED-84A4-435C-97A1-B36298450991}"/>
    <cellStyle name="Total 2 6 14 2 2" xfId="45758" xr:uid="{1F57C6B6-4F18-478C-807E-9C0836095CA9}"/>
    <cellStyle name="Total 2 6 14 3" xfId="45759" xr:uid="{F2751B91-3FCE-4046-9310-E3CBB81EA269}"/>
    <cellStyle name="Total 2 6 15" xfId="45760" xr:uid="{3804A777-91B6-48EA-871F-206F42F961E9}"/>
    <cellStyle name="Total 2 6 15 2" xfId="45761" xr:uid="{E493DDEA-D646-4E2F-B7B6-A60328191E89}"/>
    <cellStyle name="Total 2 6 15 2 2" xfId="45762" xr:uid="{31678220-3BF0-4F70-AB8C-47DBCF1153A6}"/>
    <cellStyle name="Total 2 6 15 3" xfId="45763" xr:uid="{55135158-152B-4CE0-B7FF-2E3193E49277}"/>
    <cellStyle name="Total 2 6 16" xfId="45764" xr:uid="{54440912-D711-4B98-BD6C-C76E02DBB70B}"/>
    <cellStyle name="Total 2 6 16 2" xfId="45765" xr:uid="{89BBE0D5-6F9F-42B6-BAE9-A032BD87C478}"/>
    <cellStyle name="Total 2 6 16 2 2" xfId="45766" xr:uid="{16C4AE58-4958-43B2-92CA-608131A0D7A2}"/>
    <cellStyle name="Total 2 6 16 3" xfId="45767" xr:uid="{0643F574-BF1B-44FB-9A61-AC6715738906}"/>
    <cellStyle name="Total 2 6 17" xfId="45768" xr:uid="{E6EC5442-DA3A-4565-8EFD-ADCC6C741BD7}"/>
    <cellStyle name="Total 2 6 17 2" xfId="45769" xr:uid="{762223B8-CF44-4BED-A430-91FF5E56259B}"/>
    <cellStyle name="Total 2 6 17 2 2" xfId="45770" xr:uid="{92C1C3EB-3CB0-42A4-9518-434AD7BABA68}"/>
    <cellStyle name="Total 2 6 17 3" xfId="45771" xr:uid="{47CA5688-775B-4EA2-8868-06F07A5043B1}"/>
    <cellStyle name="Total 2 6 18" xfId="45772" xr:uid="{E44D703B-D5FD-431A-AF7D-FB88E3E426A2}"/>
    <cellStyle name="Total 2 6 18 2" xfId="45773" xr:uid="{D36FE1FA-01B7-4B7E-AAD4-563ADCAF23AD}"/>
    <cellStyle name="Total 2 6 18 2 2" xfId="45774" xr:uid="{BF205CE0-A451-427A-9E74-2FAA43307708}"/>
    <cellStyle name="Total 2 6 18 3" xfId="45775" xr:uid="{D530CDCC-E5B4-4E3F-83E0-E90D4361C0F3}"/>
    <cellStyle name="Total 2 6 19" xfId="45776" xr:uid="{6D3FDD7E-4C93-4679-B8C3-D450DFCE5996}"/>
    <cellStyle name="Total 2 6 19 2" xfId="45777" xr:uid="{5505D39E-3456-4A3F-BB52-7B78F8817C01}"/>
    <cellStyle name="Total 2 6 19 2 2" xfId="45778" xr:uid="{35D49F51-6EF9-436D-9EA8-B029EB1A342E}"/>
    <cellStyle name="Total 2 6 19 3" xfId="45779" xr:uid="{78C91C71-C1A7-4867-991D-8EF383208AD5}"/>
    <cellStyle name="Total 2 6 2" xfId="45780" xr:uid="{8E1B620C-88A5-458A-B875-0F556556D846}"/>
    <cellStyle name="Total 2 6 2 2" xfId="45781" xr:uid="{9A2611D5-317B-4629-9813-8C6110EF54A7}"/>
    <cellStyle name="Total 2 6 2 2 2" xfId="45782" xr:uid="{7FE27D04-0976-48DD-84C0-4E67B8B69781}"/>
    <cellStyle name="Total 2 6 2 2 3" xfId="45783" xr:uid="{CEE3FD87-AB7A-4F61-AD37-4598588D44FB}"/>
    <cellStyle name="Total 2 6 2 3" xfId="45784" xr:uid="{587A9126-6364-4336-9B06-862B1FCC10FD}"/>
    <cellStyle name="Total 2 6 2 3 2" xfId="45785" xr:uid="{A5ACEFBF-F2E5-400A-83FE-843A2F3AE0A2}"/>
    <cellStyle name="Total 2 6 2 4" xfId="45786" xr:uid="{5198E066-B29D-4D3B-BC37-961CC1D74E6A}"/>
    <cellStyle name="Total 2 6 20" xfId="45787" xr:uid="{4C3E619F-F24F-4DA5-B315-30B1FCE17E55}"/>
    <cellStyle name="Total 2 6 20 2" xfId="45788" xr:uid="{1B7106B0-DB52-44F4-B0D5-917DC803B88A}"/>
    <cellStyle name="Total 2 6 20 2 2" xfId="45789" xr:uid="{41A271BF-D3F0-42EA-9CDD-1C42F2ADB299}"/>
    <cellStyle name="Total 2 6 20 3" xfId="45790" xr:uid="{4B210502-C108-4FDE-AF74-E79EE297CCF9}"/>
    <cellStyle name="Total 2 6 21" xfId="45791" xr:uid="{6155D673-B8C1-4B34-A196-0E5AD5488A67}"/>
    <cellStyle name="Total 2 6 21 2" xfId="45792" xr:uid="{89B5B21E-D6BC-4B0A-8108-D16D7C5891C2}"/>
    <cellStyle name="Total 2 6 22" xfId="45793" xr:uid="{45240E60-46B2-4E83-93D1-8A36EF82F523}"/>
    <cellStyle name="Total 2 6 23" xfId="45794" xr:uid="{8F940A31-3491-4B73-AB1E-A32A48B9B24A}"/>
    <cellStyle name="Total 2 6 3" xfId="45795" xr:uid="{043E447B-B2BF-4C35-A801-EC9F2073CDBE}"/>
    <cellStyle name="Total 2 6 3 2" xfId="45796" xr:uid="{152DB89B-616D-48D9-9FF5-AD41FC8702CB}"/>
    <cellStyle name="Total 2 6 3 2 2" xfId="45797" xr:uid="{4FF75D58-E9DF-40C8-BF92-7DA5618E09D5}"/>
    <cellStyle name="Total 2 6 3 3" xfId="45798" xr:uid="{E99FAC4C-E95A-4754-8C36-B350DF86B074}"/>
    <cellStyle name="Total 2 6 3 4" xfId="45799" xr:uid="{E2E76C1F-2BB2-477E-8088-53B9A8653FB5}"/>
    <cellStyle name="Total 2 6 4" xfId="45800" xr:uid="{AA4657A8-435F-4C27-8B28-7FF1D97BEFC3}"/>
    <cellStyle name="Total 2 6 4 2" xfId="45801" xr:uid="{743D462B-1E37-4E3E-A789-35F3E1B241FF}"/>
    <cellStyle name="Total 2 6 4 2 2" xfId="45802" xr:uid="{95191501-5278-4155-AB99-6C7420AFE288}"/>
    <cellStyle name="Total 2 6 4 3" xfId="45803" xr:uid="{2FF2376B-FBE2-476D-9C2C-999A71F26B73}"/>
    <cellStyle name="Total 2 6 4 4" xfId="45804" xr:uid="{D613B5F2-35CA-4FA7-93A6-C68740C3E35A}"/>
    <cellStyle name="Total 2 6 5" xfId="45805" xr:uid="{0F085070-D76C-47C2-B18F-2DF45B269269}"/>
    <cellStyle name="Total 2 6 5 2" xfId="45806" xr:uid="{92955887-4F3C-4D59-9B8B-7300E346B98E}"/>
    <cellStyle name="Total 2 6 5 2 2" xfId="45807" xr:uid="{EA41C4FC-64DC-4E98-A835-70E0F6E786DF}"/>
    <cellStyle name="Total 2 6 5 3" xfId="45808" xr:uid="{111FD661-D308-4F50-9B6A-5C075A7A78FB}"/>
    <cellStyle name="Total 2 6 6" xfId="45809" xr:uid="{25F0EFC3-78A5-496E-B98C-513C831117DF}"/>
    <cellStyle name="Total 2 6 6 2" xfId="45810" xr:uid="{26E7F783-EA11-4D55-B254-E09081FF1907}"/>
    <cellStyle name="Total 2 6 6 2 2" xfId="45811" xr:uid="{14ABDD7F-548C-4D73-99BB-F9DABACCB76C}"/>
    <cellStyle name="Total 2 6 6 3" xfId="45812" xr:uid="{8E50EA87-FDA2-4230-94DD-82A7D2120F80}"/>
    <cellStyle name="Total 2 6 7" xfId="45813" xr:uid="{EEE0A659-7B09-4258-BB47-4111100E3858}"/>
    <cellStyle name="Total 2 6 7 2" xfId="45814" xr:uid="{115CB85B-0198-418E-9D05-5395BC0B528D}"/>
    <cellStyle name="Total 2 6 7 2 2" xfId="45815" xr:uid="{CA70AC1D-09D8-4124-97F7-45AED1F00E65}"/>
    <cellStyle name="Total 2 6 7 3" xfId="45816" xr:uid="{101948C6-3271-4EE5-A029-726CAFF8D186}"/>
    <cellStyle name="Total 2 6 8" xfId="45817" xr:uid="{B123EA5A-1061-4B1B-8D5F-49D56D52C2CA}"/>
    <cellStyle name="Total 2 6 8 2" xfId="45818" xr:uid="{FE3470C8-537F-433E-8F07-288A4B22427A}"/>
    <cellStyle name="Total 2 6 8 2 2" xfId="45819" xr:uid="{295D3E2B-C990-4314-A327-82948293781F}"/>
    <cellStyle name="Total 2 6 8 3" xfId="45820" xr:uid="{6EBD330D-D12D-4AA1-A8D2-8987A81956D5}"/>
    <cellStyle name="Total 2 6 9" xfId="45821" xr:uid="{605B916F-581D-48E2-A869-4CCB32C8A352}"/>
    <cellStyle name="Total 2 6 9 2" xfId="45822" xr:uid="{26E7DEF1-0AE4-4B40-8466-FF7609A683CD}"/>
    <cellStyle name="Total 2 6 9 2 2" xfId="45823" xr:uid="{5C0C2AB1-6587-4F3D-9E48-F0C9CFCA8BF6}"/>
    <cellStyle name="Total 2 6 9 3" xfId="45824" xr:uid="{FBF63806-DD40-4FF1-BAB3-E465928D5422}"/>
    <cellStyle name="Total 2 7" xfId="45825" xr:uid="{2B5002AF-9326-4208-9D40-E5DDE601FC1C}"/>
    <cellStyle name="Total 2 7 2" xfId="45826" xr:uid="{A7A154C0-164D-4609-9188-513531E0DC5C}"/>
    <cellStyle name="Total 2 7 2 2" xfId="45827" xr:uid="{8DC65921-B905-4220-B8AC-96AF06A74896}"/>
    <cellStyle name="Total 2 7 2 3" xfId="45828" xr:uid="{5FDA98C2-8331-4284-A8C8-67CAB43E9C5F}"/>
    <cellStyle name="Total 2 7 3" xfId="45829" xr:uid="{E11384A6-7A76-4B91-A279-AB7241C2C02C}"/>
    <cellStyle name="Total 2 7 3 2" xfId="45830" xr:uid="{89D8F5C2-8413-46E3-B2CE-597536188727}"/>
    <cellStyle name="Total 2 7 4" xfId="45831" xr:uid="{2FD5599D-0661-477C-920A-A31536CDDC7A}"/>
    <cellStyle name="Total 2 8" xfId="45832" xr:uid="{ABF58B61-EDFD-4EC5-BE81-E42B3B808FB7}"/>
    <cellStyle name="Total 2 8 2" xfId="45833" xr:uid="{92BCF8E8-6382-4AB4-911D-5DC27332F30A}"/>
    <cellStyle name="Total 2 8 2 2" xfId="45834" xr:uid="{6A5C8619-F912-4D8F-A832-B93EA59C0A2A}"/>
    <cellStyle name="Total 2 8 2 3" xfId="45835" xr:uid="{D0FDF062-63E5-4A2D-9A04-5DFF4F0D90FD}"/>
    <cellStyle name="Total 2 8 3" xfId="45836" xr:uid="{7CB18284-EA84-40E6-ABD9-8098CA2AFED4}"/>
    <cellStyle name="Total 2 8 4" xfId="45837" xr:uid="{E7D811B1-EDBB-4BAE-8F1D-D8CD81672485}"/>
    <cellStyle name="Total 2 9" xfId="45838" xr:uid="{B0A0771D-3644-4AC3-9FE8-5353F98DE5CE}"/>
    <cellStyle name="Total 2 9 2" xfId="45839" xr:uid="{A098BF34-F68B-435A-9F51-D340350C60BB}"/>
    <cellStyle name="Total 2 9 2 2" xfId="45840" xr:uid="{84054D71-0720-4E26-966F-E62B39D21B5B}"/>
    <cellStyle name="Total 2 9 3" xfId="45841" xr:uid="{5B665AAB-C49D-4975-B5BE-A46D296033FE}"/>
    <cellStyle name="Total 2 9 4" xfId="45842" xr:uid="{8576F72B-A78E-4430-8D16-E932B57F725A}"/>
    <cellStyle name="Total 3" xfId="486" xr:uid="{4D97688F-7741-4ED7-A88C-229B6D11226E}"/>
    <cellStyle name="Total 3 10" xfId="45843" xr:uid="{090BE5E3-BD42-43C6-993F-117CB94D6A8D}"/>
    <cellStyle name="Total 3 10 2" xfId="45844" xr:uid="{F2527D4F-0A57-44F6-A596-A48BC856E27A}"/>
    <cellStyle name="Total 3 10 2 2" xfId="45845" xr:uid="{0BCE0BDA-2CDF-40ED-85B5-D83C9AEEC59F}"/>
    <cellStyle name="Total 3 10 3" xfId="45846" xr:uid="{D9E8040A-2BD9-4FF4-9607-CCC6522E03BB}"/>
    <cellStyle name="Total 3 11" xfId="45847" xr:uid="{952F13E1-2453-4BE1-9880-9251B63775C6}"/>
    <cellStyle name="Total 3 11 2" xfId="45848" xr:uid="{8F1FFA52-F949-474C-8A28-91F1ADAFAE74}"/>
    <cellStyle name="Total 3 11 2 2" xfId="45849" xr:uid="{BFFAE3B5-F931-4C77-9BCA-756C0B4EE315}"/>
    <cellStyle name="Total 3 11 3" xfId="45850" xr:uid="{869B7BC4-D41E-4614-9E89-1EF1AB0FA114}"/>
    <cellStyle name="Total 3 12" xfId="45851" xr:uid="{99ACAEF8-A539-4682-A980-4D5C06E2DA12}"/>
    <cellStyle name="Total 3 12 2" xfId="45852" xr:uid="{ECA46368-607D-4485-8084-5EDDA28059AB}"/>
    <cellStyle name="Total 3 12 2 2" xfId="45853" xr:uid="{A3DBBFE0-F41D-48B7-BAC8-2EDECD1537B7}"/>
    <cellStyle name="Total 3 12 3" xfId="45854" xr:uid="{0C2AD547-06EF-4E11-B5CA-574EC73D455E}"/>
    <cellStyle name="Total 3 13" xfId="45855" xr:uid="{05717DC1-3233-4D02-A09B-1AA31DFD5323}"/>
    <cellStyle name="Total 3 13 2" xfId="45856" xr:uid="{7DF5AC50-1CB8-47AA-AB24-756D087DAC9B}"/>
    <cellStyle name="Total 3 13 2 2" xfId="45857" xr:uid="{4463BB1B-0EB1-4C62-929B-DF6BC727DBC7}"/>
    <cellStyle name="Total 3 13 3" xfId="45858" xr:uid="{B43C6826-5396-4DF1-B399-FB34264DFE8C}"/>
    <cellStyle name="Total 3 14" xfId="45859" xr:uid="{22CBA772-18FB-47ED-B6CE-C9EA49682844}"/>
    <cellStyle name="Total 3 14 2" xfId="45860" xr:uid="{C2B7D7F9-646D-40E6-829D-B1DE3485A6CB}"/>
    <cellStyle name="Total 3 14 2 2" xfId="45861" xr:uid="{D1F79E99-2169-4F5F-A2C3-45462D12A6B2}"/>
    <cellStyle name="Total 3 14 3" xfId="45862" xr:uid="{0B48CB46-E463-42A4-8FE3-25950F5E1541}"/>
    <cellStyle name="Total 3 15" xfId="45863" xr:uid="{898471C9-BD77-4551-BD8C-131808861B07}"/>
    <cellStyle name="Total 3 15 2" xfId="45864" xr:uid="{82F7D468-785C-47DC-8398-96211079E4C4}"/>
    <cellStyle name="Total 3 15 2 2" xfId="45865" xr:uid="{6FE772A8-19DD-437F-B993-B9870C73A730}"/>
    <cellStyle name="Total 3 15 3" xfId="45866" xr:uid="{A1824F55-25A6-4BFA-B54F-3294228D774F}"/>
    <cellStyle name="Total 3 16" xfId="45867" xr:uid="{1CB0AE39-088E-4C79-B7E8-2C3E40B996E7}"/>
    <cellStyle name="Total 3 16 2" xfId="45868" xr:uid="{C3495DD3-A51E-4EC9-9762-DF319C0D8680}"/>
    <cellStyle name="Total 3 16 2 2" xfId="45869" xr:uid="{B1F0D0F5-2D71-4566-A773-64BCC3E42EB1}"/>
    <cellStyle name="Total 3 16 3" xfId="45870" xr:uid="{5C7B9D2E-76BA-47B2-AB78-D8478D3FE8D0}"/>
    <cellStyle name="Total 3 17" xfId="45871" xr:uid="{477463B4-DDFF-4B6D-B785-3C3338BAC21A}"/>
    <cellStyle name="Total 3 17 2" xfId="45872" xr:uid="{98CF53C8-A1B1-4A07-BEBD-AC3EB15D2B7C}"/>
    <cellStyle name="Total 3 17 2 2" xfId="45873" xr:uid="{5E81CC2E-177A-4467-A806-FF426B67E52D}"/>
    <cellStyle name="Total 3 17 3" xfId="45874" xr:uid="{9F25FF5E-AE9D-40E7-95BA-11ED55FD47AE}"/>
    <cellStyle name="Total 3 18" xfId="45875" xr:uid="{E757BEAC-E77B-4674-A73D-84392CBFAAC7}"/>
    <cellStyle name="Total 3 18 2" xfId="45876" xr:uid="{92AC562D-D578-4256-8A0E-8E36213262D5}"/>
    <cellStyle name="Total 3 18 2 2" xfId="45877" xr:uid="{0479F7B8-EE61-41BB-BB90-93C50927E307}"/>
    <cellStyle name="Total 3 18 3" xfId="45878" xr:uid="{2E3A3381-4191-480A-8025-FBC7758FAEBD}"/>
    <cellStyle name="Total 3 19" xfId="45879" xr:uid="{13030B24-B972-4498-A4DD-73BD37F52789}"/>
    <cellStyle name="Total 3 19 2" xfId="45880" xr:uid="{6E0C3175-9EDA-4593-A77B-F47B02DA6352}"/>
    <cellStyle name="Total 3 19 2 2" xfId="45881" xr:uid="{083AB9E7-3480-4D0D-8D06-FEBAFB826D90}"/>
    <cellStyle name="Total 3 19 3" xfId="45882" xr:uid="{8CE652F7-F6D9-4512-9118-CDD12606502E}"/>
    <cellStyle name="Total 3 2" xfId="45883" xr:uid="{9593328D-812F-4AE3-8792-BE684E594082}"/>
    <cellStyle name="Total 3 2 10" xfId="45884" xr:uid="{17FE7A69-D053-45C0-964E-97EE5285E44A}"/>
    <cellStyle name="Total 3 2 10 2" xfId="45885" xr:uid="{B017BD7A-22DE-4CD6-824B-7EFF011B8007}"/>
    <cellStyle name="Total 3 2 10 2 2" xfId="45886" xr:uid="{E8E1C6C2-E86C-4BC5-AB27-09A8A70FECB6}"/>
    <cellStyle name="Total 3 2 10 3" xfId="45887" xr:uid="{17B9C404-0BC8-49F8-823E-D9D08BB11B04}"/>
    <cellStyle name="Total 3 2 11" xfId="45888" xr:uid="{72CFE736-3A8C-4FD6-8157-96D47CBE553B}"/>
    <cellStyle name="Total 3 2 11 2" xfId="45889" xr:uid="{3DFF9D97-3A63-4BDB-B2CD-7DFF85D1F85A}"/>
    <cellStyle name="Total 3 2 11 2 2" xfId="45890" xr:uid="{DE091E9B-5ED4-4804-9B7B-65C6977B2C55}"/>
    <cellStyle name="Total 3 2 11 3" xfId="45891" xr:uid="{672E4EDD-C0DE-46EB-95C7-00E5348BE041}"/>
    <cellStyle name="Total 3 2 12" xfId="45892" xr:uid="{93D8A771-F8EA-412F-92D6-28A1E12E8630}"/>
    <cellStyle name="Total 3 2 12 2" xfId="45893" xr:uid="{E431D490-DB6F-4CC9-983D-C652AE442D5E}"/>
    <cellStyle name="Total 3 2 12 2 2" xfId="45894" xr:uid="{F7035B0F-EE80-434E-9ABD-46E4792C634C}"/>
    <cellStyle name="Total 3 2 12 3" xfId="45895" xr:uid="{AAF81CF0-6B27-444C-AD6F-C56ACC4476D0}"/>
    <cellStyle name="Total 3 2 13" xfId="45896" xr:uid="{3AD0181B-ABA7-49FB-BB64-944766715825}"/>
    <cellStyle name="Total 3 2 13 2" xfId="45897" xr:uid="{094CDAF1-C32A-4917-85E7-347FB8DD1AA7}"/>
    <cellStyle name="Total 3 2 13 2 2" xfId="45898" xr:uid="{1A80B16F-53EC-4F99-817F-BA57C05E799F}"/>
    <cellStyle name="Total 3 2 13 3" xfId="45899" xr:uid="{3A9C6BB3-60C6-4752-89BA-FCC076ED755F}"/>
    <cellStyle name="Total 3 2 14" xfId="45900" xr:uid="{57F494BA-6FD3-46FE-BD27-78F4B7376DAD}"/>
    <cellStyle name="Total 3 2 14 2" xfId="45901" xr:uid="{E1FC9E53-2C69-4F91-88D1-36234152C700}"/>
    <cellStyle name="Total 3 2 14 2 2" xfId="45902" xr:uid="{AEDD5F94-FBB6-4898-A8ED-56C1E3BDB563}"/>
    <cellStyle name="Total 3 2 14 3" xfId="45903" xr:uid="{2337B798-E79D-4C7C-A633-A03BA8A5B4EA}"/>
    <cellStyle name="Total 3 2 15" xfId="45904" xr:uid="{22D15C11-3744-404F-8B5D-DE3C6872AF15}"/>
    <cellStyle name="Total 3 2 15 2" xfId="45905" xr:uid="{1FBB5F7F-E70B-433F-B267-CEA157DCA21D}"/>
    <cellStyle name="Total 3 2 15 2 2" xfId="45906" xr:uid="{A64BC249-C452-430F-BB29-C35117996DEC}"/>
    <cellStyle name="Total 3 2 15 3" xfId="45907" xr:uid="{CBF85A9C-1CF3-4807-93E6-3E9B87B99D52}"/>
    <cellStyle name="Total 3 2 16" xfId="45908" xr:uid="{A8856F0C-1AF9-4BC1-BA69-9823941F5C54}"/>
    <cellStyle name="Total 3 2 16 2" xfId="45909" xr:uid="{1508FE6F-B39F-45B7-9C69-C6934D2C705D}"/>
    <cellStyle name="Total 3 2 16 2 2" xfId="45910" xr:uid="{B472444B-6FD4-46E6-AA89-E0E844E59D69}"/>
    <cellStyle name="Total 3 2 16 3" xfId="45911" xr:uid="{14ECE173-A352-4BCA-BDD0-68EFFB409820}"/>
    <cellStyle name="Total 3 2 17" xfId="45912" xr:uid="{FC7F99CE-B636-434B-8C81-BB1406CAE835}"/>
    <cellStyle name="Total 3 2 17 2" xfId="45913" xr:uid="{BCA7AC47-AA55-42F4-927C-7C6E72E0F4DE}"/>
    <cellStyle name="Total 3 2 17 2 2" xfId="45914" xr:uid="{75A47A3A-EA60-49B9-895C-12586F072CDF}"/>
    <cellStyle name="Total 3 2 17 3" xfId="45915" xr:uid="{D6E9AA5B-63FE-48F1-9C4F-A25F7ED9D2A1}"/>
    <cellStyle name="Total 3 2 18" xfId="45916" xr:uid="{8166F58E-030F-40A5-8331-FEF9554056D2}"/>
    <cellStyle name="Total 3 2 18 2" xfId="45917" xr:uid="{3220FAD6-8D7A-40F0-98A1-4889AB00D3CE}"/>
    <cellStyle name="Total 3 2 18 2 2" xfId="45918" xr:uid="{055454BD-CF9F-4B5D-A698-21BE46F5B5A2}"/>
    <cellStyle name="Total 3 2 18 3" xfId="45919" xr:uid="{6E86BC2D-31F0-45BD-B220-0A75171A987C}"/>
    <cellStyle name="Total 3 2 19" xfId="45920" xr:uid="{0181B2DD-8CE8-4749-88A2-06B8DFA2A0E9}"/>
    <cellStyle name="Total 3 2 19 2" xfId="45921" xr:uid="{9F13EA1E-DA21-4087-B520-5815EC933334}"/>
    <cellStyle name="Total 3 2 19 2 2" xfId="45922" xr:uid="{E6D7A390-3138-480D-ADD7-0916EA08F3BB}"/>
    <cellStyle name="Total 3 2 19 3" xfId="45923" xr:uid="{17879F6D-6E16-4E9A-B911-B7674F536784}"/>
    <cellStyle name="Total 3 2 2" xfId="45924" xr:uid="{74ADDE14-9E7D-41B2-A3DD-331F5C37BB8A}"/>
    <cellStyle name="Total 3 2 2 10" xfId="45925" xr:uid="{4E7331D4-B29C-4A35-AF1A-2832F062704C}"/>
    <cellStyle name="Total 3 2 2 10 2" xfId="45926" xr:uid="{ABE3E421-C432-4F4A-A7BD-7D672B04CB4A}"/>
    <cellStyle name="Total 3 2 2 10 2 2" xfId="45927" xr:uid="{59D1ABD4-6B60-4B88-B4AA-6F8E84851C33}"/>
    <cellStyle name="Total 3 2 2 10 3" xfId="45928" xr:uid="{470803D1-81D2-4272-BBEA-CC8254A5C6CF}"/>
    <cellStyle name="Total 3 2 2 11" xfId="45929" xr:uid="{DD220453-34D3-4297-A585-F4389ACCAEF6}"/>
    <cellStyle name="Total 3 2 2 11 2" xfId="45930" xr:uid="{291AF23A-1132-4DFA-9FFD-BE0BE1D9BFD0}"/>
    <cellStyle name="Total 3 2 2 11 2 2" xfId="45931" xr:uid="{2E23DA7B-81BA-4496-B5D6-A88E57379773}"/>
    <cellStyle name="Total 3 2 2 11 3" xfId="45932" xr:uid="{551A9C01-D652-4B18-9693-866A18DCB111}"/>
    <cellStyle name="Total 3 2 2 12" xfId="45933" xr:uid="{2FC102F4-0C7E-47B4-B84F-F545AF77FF80}"/>
    <cellStyle name="Total 3 2 2 12 2" xfId="45934" xr:uid="{ACF4798E-3329-45B3-BDC5-23769FFC29A9}"/>
    <cellStyle name="Total 3 2 2 12 2 2" xfId="45935" xr:uid="{565EFF13-A927-43EE-BFD6-554E041E114F}"/>
    <cellStyle name="Total 3 2 2 12 3" xfId="45936" xr:uid="{9AE8B7F7-0BF6-40D9-BB57-0214116EA9FE}"/>
    <cellStyle name="Total 3 2 2 13" xfId="45937" xr:uid="{C99C0CE5-5B56-461A-91A4-AC64AD19CBFC}"/>
    <cellStyle name="Total 3 2 2 13 2" xfId="45938" xr:uid="{C5B1BB06-F401-4256-A416-4D816A40A273}"/>
    <cellStyle name="Total 3 2 2 13 2 2" xfId="45939" xr:uid="{1F35ECB1-C0F5-42FB-BC3E-A65CF9BF62E8}"/>
    <cellStyle name="Total 3 2 2 13 3" xfId="45940" xr:uid="{FBBAD3D9-E419-4842-A98C-E9498C553306}"/>
    <cellStyle name="Total 3 2 2 14" xfId="45941" xr:uid="{CC35C8EB-F99C-4F87-8865-DE331A0B56B4}"/>
    <cellStyle name="Total 3 2 2 14 2" xfId="45942" xr:uid="{18482652-D66A-47ED-B4D0-AD1107EBCBA5}"/>
    <cellStyle name="Total 3 2 2 14 2 2" xfId="45943" xr:uid="{8E4E4394-9DAE-4D14-9C51-995715DA36C0}"/>
    <cellStyle name="Total 3 2 2 14 3" xfId="45944" xr:uid="{6EA86CE2-45D4-4F48-A391-0B0E77496223}"/>
    <cellStyle name="Total 3 2 2 15" xfId="45945" xr:uid="{2F03FD8E-D514-457C-AA33-0F7FCA6841C8}"/>
    <cellStyle name="Total 3 2 2 15 2" xfId="45946" xr:uid="{EC41F0BC-15A3-4230-B563-591ACD8A7ABC}"/>
    <cellStyle name="Total 3 2 2 15 2 2" xfId="45947" xr:uid="{F37AB870-3208-4887-8541-EFA52A49D77E}"/>
    <cellStyle name="Total 3 2 2 15 3" xfId="45948" xr:uid="{9531F437-9784-4B54-83CC-A999B3D5D4E5}"/>
    <cellStyle name="Total 3 2 2 16" xfId="45949" xr:uid="{AAAD5D4F-4452-4123-BAD0-7B8E357C950B}"/>
    <cellStyle name="Total 3 2 2 16 2" xfId="45950" xr:uid="{26F5C3A1-D81B-4708-A43B-EB2E691B09A8}"/>
    <cellStyle name="Total 3 2 2 16 2 2" xfId="45951" xr:uid="{EADFB61D-14B4-4D58-A5FF-34269B88892F}"/>
    <cellStyle name="Total 3 2 2 16 3" xfId="45952" xr:uid="{1C740B79-6783-46F5-B053-ED25016FB24E}"/>
    <cellStyle name="Total 3 2 2 17" xfId="45953" xr:uid="{845DA05C-CF34-437A-A290-27A7F2DDCE44}"/>
    <cellStyle name="Total 3 2 2 17 2" xfId="45954" xr:uid="{2D871444-D5BA-427E-8E79-47332D366220}"/>
    <cellStyle name="Total 3 2 2 17 2 2" xfId="45955" xr:uid="{3114059E-8E32-489F-BD1F-427A1358D9F6}"/>
    <cellStyle name="Total 3 2 2 17 3" xfId="45956" xr:uid="{17EB2ACB-E06C-4AA0-A9FF-086978600C1D}"/>
    <cellStyle name="Total 3 2 2 18" xfId="45957" xr:uid="{14115D11-CC9D-4CA4-9F51-F6630C4020E6}"/>
    <cellStyle name="Total 3 2 2 18 2" xfId="45958" xr:uid="{4180391D-9557-488F-ADED-A376111721C9}"/>
    <cellStyle name="Total 3 2 2 19" xfId="45959" xr:uid="{301E23A4-1DBE-4EC8-AE84-81CADA2D5AA5}"/>
    <cellStyle name="Total 3 2 2 2" xfId="45960" xr:uid="{4F1B0210-B808-4818-8C69-299CC46E31BA}"/>
    <cellStyle name="Total 3 2 2 2 10" xfId="45961" xr:uid="{F7E23E39-E4AE-4D9C-962D-BC8A03D0DC85}"/>
    <cellStyle name="Total 3 2 2 2 10 2" xfId="45962" xr:uid="{6D725FD7-1374-40D6-B228-D6279C3B5C26}"/>
    <cellStyle name="Total 3 2 2 2 10 2 2" xfId="45963" xr:uid="{A2F02DAB-1C08-4E8B-B4FA-5865DB14D046}"/>
    <cellStyle name="Total 3 2 2 2 10 3" xfId="45964" xr:uid="{699AD263-0D44-435C-AD88-FF3B63BB5C7E}"/>
    <cellStyle name="Total 3 2 2 2 11" xfId="45965" xr:uid="{CFC52CA7-5DC0-4EA8-8039-BB8BDF87054B}"/>
    <cellStyle name="Total 3 2 2 2 11 2" xfId="45966" xr:uid="{E57F1C26-CA4E-43BB-81BD-EB6BD381CA62}"/>
    <cellStyle name="Total 3 2 2 2 11 2 2" xfId="45967" xr:uid="{B905C2EA-67C2-4154-8243-6659D9BEF728}"/>
    <cellStyle name="Total 3 2 2 2 11 3" xfId="45968" xr:uid="{EBCFCD13-211E-40FE-B69D-6190CF243E1F}"/>
    <cellStyle name="Total 3 2 2 2 12" xfId="45969" xr:uid="{76749FAF-C07C-431A-841D-E4F21853D141}"/>
    <cellStyle name="Total 3 2 2 2 12 2" xfId="45970" xr:uid="{7856309C-4396-4762-B9AD-0ACDF0D95375}"/>
    <cellStyle name="Total 3 2 2 2 12 2 2" xfId="45971" xr:uid="{D11DB281-D5FE-457C-AFFA-5222F152211D}"/>
    <cellStyle name="Total 3 2 2 2 12 3" xfId="45972" xr:uid="{A29E365E-A05F-411A-BB0D-771C693E26C3}"/>
    <cellStyle name="Total 3 2 2 2 13" xfId="45973" xr:uid="{699833B5-4ADB-4BE9-A313-9761236ADF64}"/>
    <cellStyle name="Total 3 2 2 2 13 2" xfId="45974" xr:uid="{02B0CE80-F6A1-45B5-B4AA-0404523674B6}"/>
    <cellStyle name="Total 3 2 2 2 13 2 2" xfId="45975" xr:uid="{62A7A634-295F-44EE-B08E-9D73C616C9BC}"/>
    <cellStyle name="Total 3 2 2 2 13 3" xfId="45976" xr:uid="{1F1BA962-5DEE-438A-A77E-17BF64AB0E42}"/>
    <cellStyle name="Total 3 2 2 2 14" xfId="45977" xr:uid="{6AF1B7B5-4186-4FB8-9941-F8BC61A5010D}"/>
    <cellStyle name="Total 3 2 2 2 14 2" xfId="45978" xr:uid="{33A91257-AB3E-43B6-AB3F-F90F5FA52541}"/>
    <cellStyle name="Total 3 2 2 2 14 2 2" xfId="45979" xr:uid="{3242AC0F-7AB9-4E1F-A1C8-2F8E39AE1196}"/>
    <cellStyle name="Total 3 2 2 2 14 3" xfId="45980" xr:uid="{1F722A4A-625F-433D-A213-38F015E2B161}"/>
    <cellStyle name="Total 3 2 2 2 15" xfId="45981" xr:uid="{70E098DC-57DA-47BD-9D03-1F4FD521467B}"/>
    <cellStyle name="Total 3 2 2 2 15 2" xfId="45982" xr:uid="{9B4C3395-DD50-458D-9E89-A4E861F349CE}"/>
    <cellStyle name="Total 3 2 2 2 15 2 2" xfId="45983" xr:uid="{BB9D7C54-86BE-4765-8574-5A0111B3F338}"/>
    <cellStyle name="Total 3 2 2 2 15 3" xfId="45984" xr:uid="{E54AAE25-EA9C-441A-B9E6-C55F087EDEAB}"/>
    <cellStyle name="Total 3 2 2 2 16" xfId="45985" xr:uid="{02148905-091F-4EDB-9249-ADEC5F719A0E}"/>
    <cellStyle name="Total 3 2 2 2 16 2" xfId="45986" xr:uid="{9AD4E70B-0C3C-41FC-BEBC-E69F713F3D5F}"/>
    <cellStyle name="Total 3 2 2 2 16 2 2" xfId="45987" xr:uid="{005F66DA-007D-4514-BD79-1A387DE089CB}"/>
    <cellStyle name="Total 3 2 2 2 16 3" xfId="45988" xr:uid="{8716C91B-D54D-44F4-A746-D97919BAF5F1}"/>
    <cellStyle name="Total 3 2 2 2 17" xfId="45989" xr:uid="{950B778A-19E4-4D04-A1C5-0F5A5BDEBB0A}"/>
    <cellStyle name="Total 3 2 2 2 17 2" xfId="45990" xr:uid="{4579948E-9663-4D42-9348-6D940CD97D2A}"/>
    <cellStyle name="Total 3 2 2 2 17 2 2" xfId="45991" xr:uid="{2907A534-2BF6-49B6-8F21-FE9CABEC028F}"/>
    <cellStyle name="Total 3 2 2 2 17 3" xfId="45992" xr:uid="{E0EE4395-469F-46C1-922E-47BB5CC33BEF}"/>
    <cellStyle name="Total 3 2 2 2 18" xfId="45993" xr:uid="{93706099-57C7-40AB-B13B-AEA84CA33D71}"/>
    <cellStyle name="Total 3 2 2 2 18 2" xfId="45994" xr:uid="{97A4CE16-E64A-4FB4-A9BD-3854224E46DF}"/>
    <cellStyle name="Total 3 2 2 2 18 2 2" xfId="45995" xr:uid="{830A5643-400D-4529-8041-457976AB6CB6}"/>
    <cellStyle name="Total 3 2 2 2 18 3" xfId="45996" xr:uid="{F2F3D57F-DD34-4BB8-93BC-9E7C40117AAF}"/>
    <cellStyle name="Total 3 2 2 2 19" xfId="45997" xr:uid="{1F8FCE98-3803-4459-9A32-54201E7A8C40}"/>
    <cellStyle name="Total 3 2 2 2 19 2" xfId="45998" xr:uid="{E13109BD-1301-438D-AD28-B379AFE4F30A}"/>
    <cellStyle name="Total 3 2 2 2 19 2 2" xfId="45999" xr:uid="{0636265D-575B-4321-A59C-651DE057947B}"/>
    <cellStyle name="Total 3 2 2 2 19 3" xfId="46000" xr:uid="{FAFD9A84-E751-41BF-9D17-115EA8E9CAEF}"/>
    <cellStyle name="Total 3 2 2 2 2" xfId="46001" xr:uid="{A6EB5B06-F54C-40BE-9775-97D949709344}"/>
    <cellStyle name="Total 3 2 2 2 2 2" xfId="46002" xr:uid="{014CF031-055F-47DB-BFC5-EDF14DBBD1BD}"/>
    <cellStyle name="Total 3 2 2 2 2 2 2" xfId="46003" xr:uid="{1C26A901-8C79-4C6E-91AB-88E94015BDA5}"/>
    <cellStyle name="Total 3 2 2 2 2 2 3" xfId="46004" xr:uid="{BE66518F-CFE8-48A8-8099-4869D07CF407}"/>
    <cellStyle name="Total 3 2 2 2 2 3" xfId="46005" xr:uid="{9183B25A-C4C4-4B36-801C-C6271024D931}"/>
    <cellStyle name="Total 3 2 2 2 2 3 2" xfId="46006" xr:uid="{25ABA9E2-688A-46BA-BFE9-D5682A559906}"/>
    <cellStyle name="Total 3 2 2 2 2 4" xfId="46007" xr:uid="{0544AE20-7E63-4E68-8703-5F986CBF5CD1}"/>
    <cellStyle name="Total 3 2 2 2 20" xfId="46008" xr:uid="{218C1086-20B7-43B3-9914-2AF183EF8D64}"/>
    <cellStyle name="Total 3 2 2 2 20 2" xfId="46009" xr:uid="{32E098B0-D650-4FBE-B156-9A7BD006AE8C}"/>
    <cellStyle name="Total 3 2 2 2 20 2 2" xfId="46010" xr:uid="{B3B35D75-F270-4035-BAE3-C5D45783A6BC}"/>
    <cellStyle name="Total 3 2 2 2 20 3" xfId="46011" xr:uid="{FAC393A0-8D98-4248-A41A-671ED7BB7ECA}"/>
    <cellStyle name="Total 3 2 2 2 21" xfId="46012" xr:uid="{6C7B5FAB-1D77-4689-AA09-7C1AAFEFA42E}"/>
    <cellStyle name="Total 3 2 2 2 21 2" xfId="46013" xr:uid="{6CD3A38C-93BE-40F6-BE98-B9FA69EEFB66}"/>
    <cellStyle name="Total 3 2 2 2 22" xfId="46014" xr:uid="{40C046BF-0479-41E4-88F1-285119B503A0}"/>
    <cellStyle name="Total 3 2 2 2 23" xfId="46015" xr:uid="{DE041340-91B9-46E3-A11B-A1AE45FCF941}"/>
    <cellStyle name="Total 3 2 2 2 3" xfId="46016" xr:uid="{61476213-830D-41B4-BB43-899BBC48BD94}"/>
    <cellStyle name="Total 3 2 2 2 3 2" xfId="46017" xr:uid="{C01BA37D-71FF-4C40-9A4D-C5F149025B11}"/>
    <cellStyle name="Total 3 2 2 2 3 2 2" xfId="46018" xr:uid="{F70D5B12-0E60-4372-B71A-0DEA9262429D}"/>
    <cellStyle name="Total 3 2 2 2 3 3" xfId="46019" xr:uid="{04CC6639-D038-4E50-9FF9-8C941ADB609C}"/>
    <cellStyle name="Total 3 2 2 2 3 4" xfId="46020" xr:uid="{5178121C-202F-4A8E-869D-285BEA1A0D52}"/>
    <cellStyle name="Total 3 2 2 2 4" xfId="46021" xr:uid="{973A44B9-D07D-4261-A0BD-91EE003A7986}"/>
    <cellStyle name="Total 3 2 2 2 4 2" xfId="46022" xr:uid="{B4AADD2F-4105-478A-9F9F-483659BC15A7}"/>
    <cellStyle name="Total 3 2 2 2 4 2 2" xfId="46023" xr:uid="{EC845B8F-5981-465F-A6B9-96470A3CA74E}"/>
    <cellStyle name="Total 3 2 2 2 4 3" xfId="46024" xr:uid="{BDCE1C96-6136-4592-84B8-7CA3786A6865}"/>
    <cellStyle name="Total 3 2 2 2 4 4" xfId="46025" xr:uid="{D7BC044C-C6F7-4814-AB39-4F6E454AE9C1}"/>
    <cellStyle name="Total 3 2 2 2 5" xfId="46026" xr:uid="{504EDE54-DE74-410C-9808-88F5311F4BC9}"/>
    <cellStyle name="Total 3 2 2 2 5 2" xfId="46027" xr:uid="{F32AE5D4-EE8F-4351-8BA0-95AF25D734E8}"/>
    <cellStyle name="Total 3 2 2 2 5 2 2" xfId="46028" xr:uid="{8144490C-DFA9-4543-A212-C43833FC076D}"/>
    <cellStyle name="Total 3 2 2 2 5 3" xfId="46029" xr:uid="{6904119B-E63C-4299-967A-F608CC898825}"/>
    <cellStyle name="Total 3 2 2 2 6" xfId="46030" xr:uid="{C5774EAF-5D68-4925-83E7-96D391803831}"/>
    <cellStyle name="Total 3 2 2 2 6 2" xfId="46031" xr:uid="{F039DE95-5F8F-40CE-A681-F31C669F2715}"/>
    <cellStyle name="Total 3 2 2 2 6 2 2" xfId="46032" xr:uid="{FAF5A566-E029-42D4-8027-364B581B64EB}"/>
    <cellStyle name="Total 3 2 2 2 6 3" xfId="46033" xr:uid="{3CCE5E00-7F0D-468D-B2BC-E80FD6910D33}"/>
    <cellStyle name="Total 3 2 2 2 7" xfId="46034" xr:uid="{0F8F21B9-0340-4581-B620-CF5D9E6DCAAE}"/>
    <cellStyle name="Total 3 2 2 2 7 2" xfId="46035" xr:uid="{18231E94-B843-4202-B677-A914600662B7}"/>
    <cellStyle name="Total 3 2 2 2 7 2 2" xfId="46036" xr:uid="{51D46895-15BF-4A29-8202-F8D9DA74C673}"/>
    <cellStyle name="Total 3 2 2 2 7 3" xfId="46037" xr:uid="{913164FE-7530-44AD-94C4-859818916BAD}"/>
    <cellStyle name="Total 3 2 2 2 8" xfId="46038" xr:uid="{D9B436ED-312C-4352-B63B-47BD1461CCB0}"/>
    <cellStyle name="Total 3 2 2 2 8 2" xfId="46039" xr:uid="{EC37F069-B08C-4730-A0B3-AA5E898794B4}"/>
    <cellStyle name="Total 3 2 2 2 8 2 2" xfId="46040" xr:uid="{6DB148F2-B556-4BC4-A239-3DA8BF62E735}"/>
    <cellStyle name="Total 3 2 2 2 8 3" xfId="46041" xr:uid="{3F4D3EA8-2C96-4278-8027-17D929C9B429}"/>
    <cellStyle name="Total 3 2 2 2 9" xfId="46042" xr:uid="{91BD07C9-326D-4E31-97C8-567322F810BD}"/>
    <cellStyle name="Total 3 2 2 2 9 2" xfId="46043" xr:uid="{0B60238A-3E70-4344-AF22-9B940B91D7EF}"/>
    <cellStyle name="Total 3 2 2 2 9 2 2" xfId="46044" xr:uid="{9DF97B0C-81F2-4A64-8128-468AFCA88DE5}"/>
    <cellStyle name="Total 3 2 2 2 9 3" xfId="46045" xr:uid="{16FE7A7F-D1C2-41E4-B4A0-C917D1D29E48}"/>
    <cellStyle name="Total 3 2 2 20" xfId="46046" xr:uid="{EA3BA126-A43D-4FB7-80DC-B3E4D0D28785}"/>
    <cellStyle name="Total 3 2 2 3" xfId="46047" xr:uid="{F38A7910-F1F3-4364-A8BE-99F0C4F04B5D}"/>
    <cellStyle name="Total 3 2 2 3 2" xfId="46048" xr:uid="{F96968DF-8229-40F3-9D1D-73A70B8799A9}"/>
    <cellStyle name="Total 3 2 2 3 2 2" xfId="46049" xr:uid="{F3A6B2E3-DCFA-4111-94FE-6B527329CD39}"/>
    <cellStyle name="Total 3 2 2 3 2 3" xfId="46050" xr:uid="{AD4F3B12-02EB-4EB2-84BA-DF6C5758EEDC}"/>
    <cellStyle name="Total 3 2 2 3 3" xfId="46051" xr:uid="{D149095A-6DD3-497B-8DA3-9246D4885280}"/>
    <cellStyle name="Total 3 2 2 3 3 2" xfId="46052" xr:uid="{76E10C3D-3A6C-44CE-933B-5BE8A44C926F}"/>
    <cellStyle name="Total 3 2 2 3 4" xfId="46053" xr:uid="{725A91B3-2616-4D19-824D-646DE5243730}"/>
    <cellStyle name="Total 3 2 2 4" xfId="46054" xr:uid="{AE45E6A3-8698-4B1F-B2E8-5283D22F5121}"/>
    <cellStyle name="Total 3 2 2 4 2" xfId="46055" xr:uid="{5BD9EA14-3BA9-4650-AE9B-60F6C940759F}"/>
    <cellStyle name="Total 3 2 2 4 2 2" xfId="46056" xr:uid="{B62385AB-20F5-4DB3-A333-33078BAED9E3}"/>
    <cellStyle name="Total 3 2 2 4 3" xfId="46057" xr:uid="{FBB9C1F5-2C02-4503-9CDF-091392D4556D}"/>
    <cellStyle name="Total 3 2 2 4 4" xfId="46058" xr:uid="{613DCE50-50F2-4AFE-B73A-834FB96759E3}"/>
    <cellStyle name="Total 3 2 2 5" xfId="46059" xr:uid="{18E98F30-FA2C-4277-A62A-B59262DABB79}"/>
    <cellStyle name="Total 3 2 2 5 2" xfId="46060" xr:uid="{FD5CAE2E-75C5-4361-BAAE-591A8C6A7419}"/>
    <cellStyle name="Total 3 2 2 5 2 2" xfId="46061" xr:uid="{8DC2124D-59AA-4649-AD55-C13F2CDFBFCC}"/>
    <cellStyle name="Total 3 2 2 5 3" xfId="46062" xr:uid="{4D972BF1-6218-43A2-B574-FBD3054FE597}"/>
    <cellStyle name="Total 3 2 2 5 4" xfId="46063" xr:uid="{6FE47F82-8B05-4983-84C1-A757F457E0BB}"/>
    <cellStyle name="Total 3 2 2 6" xfId="46064" xr:uid="{8326D15E-A87A-4430-9AF1-F2BA1D4B56AE}"/>
    <cellStyle name="Total 3 2 2 6 2" xfId="46065" xr:uid="{E67EDE21-F43B-414B-8CD1-A46AB5C7CE1C}"/>
    <cellStyle name="Total 3 2 2 6 2 2" xfId="46066" xr:uid="{F32D1DC0-1B88-4F45-80F4-0679E6617E93}"/>
    <cellStyle name="Total 3 2 2 6 3" xfId="46067" xr:uid="{21B8D54F-D737-4A3D-8649-C25A48139B7E}"/>
    <cellStyle name="Total 3 2 2 7" xfId="46068" xr:uid="{81F36DBB-27D4-4D62-A0BE-90FDC1C12964}"/>
    <cellStyle name="Total 3 2 2 7 2" xfId="46069" xr:uid="{A87000D4-2372-445C-ABC7-3CE237ABA3F5}"/>
    <cellStyle name="Total 3 2 2 7 2 2" xfId="46070" xr:uid="{6A7755EF-9C99-468C-8A25-3627E82770EC}"/>
    <cellStyle name="Total 3 2 2 7 3" xfId="46071" xr:uid="{0D8E3D2E-BD81-4CCB-BC9A-DA48601FFC19}"/>
    <cellStyle name="Total 3 2 2 8" xfId="46072" xr:uid="{4AE5C359-6F80-479E-9908-EB87594054F5}"/>
    <cellStyle name="Total 3 2 2 8 2" xfId="46073" xr:uid="{0DF3FC8C-BCCF-4104-BA76-E35225911EDC}"/>
    <cellStyle name="Total 3 2 2 8 2 2" xfId="46074" xr:uid="{6723D3E8-A841-4EBC-8FA3-16BB0370B44F}"/>
    <cellStyle name="Total 3 2 2 8 3" xfId="46075" xr:uid="{B45A3B9D-0573-46E0-B71B-62FBDDA25BFB}"/>
    <cellStyle name="Total 3 2 2 9" xfId="46076" xr:uid="{DD989AF1-35D4-4922-A9DE-717158B92D16}"/>
    <cellStyle name="Total 3 2 2 9 2" xfId="46077" xr:uid="{3EF0830C-2069-4203-AE49-470DF02D3E1F}"/>
    <cellStyle name="Total 3 2 2 9 2 2" xfId="46078" xr:uid="{3B32CEEC-8A66-47F7-B766-C731EA8F66F3}"/>
    <cellStyle name="Total 3 2 2 9 3" xfId="46079" xr:uid="{4B3FDA4E-412B-4928-904B-3B220C8336AA}"/>
    <cellStyle name="Total 3 2 20" xfId="46080" xr:uid="{74AD64CF-C8EA-4B8C-8616-9986939CC1F3}"/>
    <cellStyle name="Total 3 2 20 2" xfId="46081" xr:uid="{F78B893C-54B7-4458-8129-03470CC1245B}"/>
    <cellStyle name="Total 3 2 20 2 2" xfId="46082" xr:uid="{A50378A1-A3B0-44F7-964C-2E715BD57DC9}"/>
    <cellStyle name="Total 3 2 20 3" xfId="46083" xr:uid="{11BAFFD4-6F82-4327-B79B-EDF750C7C92A}"/>
    <cellStyle name="Total 3 2 21" xfId="46084" xr:uid="{9123CFB1-1181-4386-AF9F-29E7E509FB26}"/>
    <cellStyle name="Total 3 2 21 2" xfId="46085" xr:uid="{73033093-BA9A-4930-ACD4-BA89DECD8237}"/>
    <cellStyle name="Total 3 2 22" xfId="46086" xr:uid="{5D9DD50D-5E4C-4C5E-909D-9BD66B3D7DFF}"/>
    <cellStyle name="Total 3 2 23" xfId="46087" xr:uid="{F11F03CD-58B5-472E-A12C-ED56F0382D00}"/>
    <cellStyle name="Total 3 2 3" xfId="46088" xr:uid="{7B21743B-8CBA-4E0C-9B7E-85E0319EE5F1}"/>
    <cellStyle name="Total 3 2 3 10" xfId="46089" xr:uid="{C664C467-7980-4E21-AADB-3A09C13B5FC0}"/>
    <cellStyle name="Total 3 2 3 10 2" xfId="46090" xr:uid="{9637855C-3F4E-49F0-9F34-F10A5F8F275A}"/>
    <cellStyle name="Total 3 2 3 10 2 2" xfId="46091" xr:uid="{553A7855-B0EF-43AF-8CBA-225890FE04DA}"/>
    <cellStyle name="Total 3 2 3 10 3" xfId="46092" xr:uid="{14604E22-52FC-4696-9AC7-227C8DB3F686}"/>
    <cellStyle name="Total 3 2 3 11" xfId="46093" xr:uid="{1BA2B16E-5A2D-4893-A3C0-509FA658ADBE}"/>
    <cellStyle name="Total 3 2 3 11 2" xfId="46094" xr:uid="{1DB576B8-9F9B-42EC-880E-242774CD3765}"/>
    <cellStyle name="Total 3 2 3 11 2 2" xfId="46095" xr:uid="{1B079CC4-A842-4231-BD2D-F6F79706EB14}"/>
    <cellStyle name="Total 3 2 3 11 3" xfId="46096" xr:uid="{EFA1CC5D-DAF9-4151-AA94-C7E00A37EF53}"/>
    <cellStyle name="Total 3 2 3 12" xfId="46097" xr:uid="{EB3F06DE-15FE-4353-881C-3A74027036B3}"/>
    <cellStyle name="Total 3 2 3 12 2" xfId="46098" xr:uid="{F11014E5-A9C6-4293-99C2-0B2E2A6FD5D5}"/>
    <cellStyle name="Total 3 2 3 12 2 2" xfId="46099" xr:uid="{23790F34-3312-45B1-960C-994D0C97BE46}"/>
    <cellStyle name="Total 3 2 3 12 3" xfId="46100" xr:uid="{8A4C6D52-5577-4DD2-8DC7-AB031D4708D8}"/>
    <cellStyle name="Total 3 2 3 13" xfId="46101" xr:uid="{A05A6BAB-A53B-4771-BE4E-0ECDE39DDFB5}"/>
    <cellStyle name="Total 3 2 3 13 2" xfId="46102" xr:uid="{7BD0D835-B510-470B-AF86-0D3142A8BE3A}"/>
    <cellStyle name="Total 3 2 3 13 2 2" xfId="46103" xr:uid="{508B5D6F-6BCD-4BE0-B0D4-5F7DEED70031}"/>
    <cellStyle name="Total 3 2 3 13 3" xfId="46104" xr:uid="{51F0301D-294F-4D9C-A323-10964CB79BB8}"/>
    <cellStyle name="Total 3 2 3 14" xfId="46105" xr:uid="{B84F84A7-720E-4154-A049-D7DDBD846A33}"/>
    <cellStyle name="Total 3 2 3 14 2" xfId="46106" xr:uid="{40D1499F-C28E-4445-A1AB-57009F16B749}"/>
    <cellStyle name="Total 3 2 3 14 2 2" xfId="46107" xr:uid="{E1EBD1E6-8E0D-41C1-9F19-9DDD03AE813F}"/>
    <cellStyle name="Total 3 2 3 14 3" xfId="46108" xr:uid="{098064EB-0FF5-4E90-8A58-3E99389CC785}"/>
    <cellStyle name="Total 3 2 3 15" xfId="46109" xr:uid="{C07AAB2C-7DCF-4A92-B522-88A10E7F8541}"/>
    <cellStyle name="Total 3 2 3 15 2" xfId="46110" xr:uid="{6213FF97-4724-4F20-9F9B-C8DA8C572DFF}"/>
    <cellStyle name="Total 3 2 3 15 2 2" xfId="46111" xr:uid="{5B1A9ADB-C7FA-4AD1-B2DC-81D6B3CA4B32}"/>
    <cellStyle name="Total 3 2 3 15 3" xfId="46112" xr:uid="{25A7CC04-6338-436C-86BD-7D2652D6C9B2}"/>
    <cellStyle name="Total 3 2 3 16" xfId="46113" xr:uid="{3E332AE5-FC69-42E5-B907-FE0EA6A44B8B}"/>
    <cellStyle name="Total 3 2 3 16 2" xfId="46114" xr:uid="{1540747C-0963-4FB3-8ACE-F8453AC75BA2}"/>
    <cellStyle name="Total 3 2 3 16 2 2" xfId="46115" xr:uid="{5F1B26E6-DFBE-434E-861D-EBAD0B6EE312}"/>
    <cellStyle name="Total 3 2 3 16 3" xfId="46116" xr:uid="{514FB592-7BE5-4089-A4E6-B9C3224E6E9F}"/>
    <cellStyle name="Total 3 2 3 17" xfId="46117" xr:uid="{E71E6956-EF29-4845-A87E-AD8D75E36AC7}"/>
    <cellStyle name="Total 3 2 3 17 2" xfId="46118" xr:uid="{8D2AC974-7F09-4C41-83E2-6D088E250D7E}"/>
    <cellStyle name="Total 3 2 3 17 2 2" xfId="46119" xr:uid="{EBCA6E74-0EDC-487F-9CE7-246B324B477F}"/>
    <cellStyle name="Total 3 2 3 17 3" xfId="46120" xr:uid="{E2C96CAA-17BF-40B9-BFDE-ADD02414DD21}"/>
    <cellStyle name="Total 3 2 3 18" xfId="46121" xr:uid="{EBDE4D32-E92D-44CD-A553-8AE7A2DF66AE}"/>
    <cellStyle name="Total 3 2 3 18 2" xfId="46122" xr:uid="{3BF662FC-3D33-43E3-AFCE-1B4115ED2234}"/>
    <cellStyle name="Total 3 2 3 19" xfId="46123" xr:uid="{48FF5937-399E-4C01-9EE8-B7050BC3795D}"/>
    <cellStyle name="Total 3 2 3 2" xfId="46124" xr:uid="{0EC0EFB9-2729-4DC9-ACAE-EAF3588EE15A}"/>
    <cellStyle name="Total 3 2 3 2 10" xfId="46125" xr:uid="{F7CF98C7-5B70-4451-8FEC-399E9CB51877}"/>
    <cellStyle name="Total 3 2 3 2 10 2" xfId="46126" xr:uid="{FC40C448-6DC3-458E-BC0E-8357A8D9BCEB}"/>
    <cellStyle name="Total 3 2 3 2 10 2 2" xfId="46127" xr:uid="{3E13FD46-CE1F-44C4-92F2-86E72504897F}"/>
    <cellStyle name="Total 3 2 3 2 10 3" xfId="46128" xr:uid="{BBA9DE40-B0A2-4C62-B4C2-BE97E774F6A4}"/>
    <cellStyle name="Total 3 2 3 2 11" xfId="46129" xr:uid="{417008B0-2FF7-4589-8C98-6CAC71D734C2}"/>
    <cellStyle name="Total 3 2 3 2 11 2" xfId="46130" xr:uid="{AB0A4D85-2514-4C4C-888E-212DEF674AE5}"/>
    <cellStyle name="Total 3 2 3 2 11 2 2" xfId="46131" xr:uid="{B228FAFF-454E-4A85-913D-0C1BE9F2ECA3}"/>
    <cellStyle name="Total 3 2 3 2 11 3" xfId="46132" xr:uid="{74C0F2EB-B61A-42BE-BD32-99CC1E74A4AD}"/>
    <cellStyle name="Total 3 2 3 2 12" xfId="46133" xr:uid="{F06BC5AF-220D-4BC3-B0E0-9F0E30DA40C0}"/>
    <cellStyle name="Total 3 2 3 2 12 2" xfId="46134" xr:uid="{2DAD4BF9-330F-44AD-AB51-679115644D2D}"/>
    <cellStyle name="Total 3 2 3 2 12 2 2" xfId="46135" xr:uid="{E4C68065-EE66-4413-9450-369AF6763930}"/>
    <cellStyle name="Total 3 2 3 2 12 3" xfId="46136" xr:uid="{ACEA5182-F921-447A-A714-D69A6B700892}"/>
    <cellStyle name="Total 3 2 3 2 13" xfId="46137" xr:uid="{5051C59B-09D6-40F3-A538-227D958AE140}"/>
    <cellStyle name="Total 3 2 3 2 13 2" xfId="46138" xr:uid="{2422F861-2146-45F7-9918-CB492F41581D}"/>
    <cellStyle name="Total 3 2 3 2 13 2 2" xfId="46139" xr:uid="{65AC08D6-3D99-4FDE-A862-55BFBD7D7F99}"/>
    <cellStyle name="Total 3 2 3 2 13 3" xfId="46140" xr:uid="{4BD882E2-C80A-4A19-A8BA-9B9CB1AE606F}"/>
    <cellStyle name="Total 3 2 3 2 14" xfId="46141" xr:uid="{1988DBC4-96C5-4DAA-8320-8BB585F4680F}"/>
    <cellStyle name="Total 3 2 3 2 14 2" xfId="46142" xr:uid="{90E12A9F-03ED-430E-9B3A-35974328616B}"/>
    <cellStyle name="Total 3 2 3 2 14 2 2" xfId="46143" xr:uid="{1DA219CE-5E32-4AF4-96AE-0BF50FDE553A}"/>
    <cellStyle name="Total 3 2 3 2 14 3" xfId="46144" xr:uid="{91B3B5F9-2555-4955-8994-FE12CE66A719}"/>
    <cellStyle name="Total 3 2 3 2 15" xfId="46145" xr:uid="{9399FE74-B17C-445A-94C2-854EE1195AC1}"/>
    <cellStyle name="Total 3 2 3 2 15 2" xfId="46146" xr:uid="{2803AA7C-ABC5-41AE-8368-41F28AEEB3C9}"/>
    <cellStyle name="Total 3 2 3 2 15 2 2" xfId="46147" xr:uid="{121B0684-3B38-4807-93FC-5C1CC8C94739}"/>
    <cellStyle name="Total 3 2 3 2 15 3" xfId="46148" xr:uid="{53927D42-76D0-485F-B673-31691AAA3E70}"/>
    <cellStyle name="Total 3 2 3 2 16" xfId="46149" xr:uid="{3723E018-A3F6-4C69-BB84-1B9541A0B9BF}"/>
    <cellStyle name="Total 3 2 3 2 16 2" xfId="46150" xr:uid="{B62EC52A-AAD3-4002-8AC1-A9329636DC8B}"/>
    <cellStyle name="Total 3 2 3 2 16 2 2" xfId="46151" xr:uid="{C3A564B1-98CA-48C8-866F-E8B8A1237482}"/>
    <cellStyle name="Total 3 2 3 2 16 3" xfId="46152" xr:uid="{2CDB231C-B172-4B25-A361-1C1240B62F73}"/>
    <cellStyle name="Total 3 2 3 2 17" xfId="46153" xr:uid="{B494370C-EB6B-4EC7-9411-84918B91A100}"/>
    <cellStyle name="Total 3 2 3 2 17 2" xfId="46154" xr:uid="{EC3845B6-4EE1-484A-813A-FFCAE0FC653C}"/>
    <cellStyle name="Total 3 2 3 2 17 2 2" xfId="46155" xr:uid="{09BC5D57-D721-4264-B0FE-B4FF31000461}"/>
    <cellStyle name="Total 3 2 3 2 17 3" xfId="46156" xr:uid="{51666119-D010-4113-B07E-BF70EB6A102E}"/>
    <cellStyle name="Total 3 2 3 2 18" xfId="46157" xr:uid="{EB9AFE47-4926-4245-89CE-30E1204B688F}"/>
    <cellStyle name="Total 3 2 3 2 18 2" xfId="46158" xr:uid="{E7856D84-FEC8-48AB-A67C-E37D67A451F5}"/>
    <cellStyle name="Total 3 2 3 2 18 2 2" xfId="46159" xr:uid="{7ACD1916-A679-43DE-890B-DAEBE40A0DDE}"/>
    <cellStyle name="Total 3 2 3 2 18 3" xfId="46160" xr:uid="{4F152FBD-8607-4DA3-9399-C3ACA29E9BA2}"/>
    <cellStyle name="Total 3 2 3 2 19" xfId="46161" xr:uid="{E477373E-03CB-4398-BCDE-F406C4D242D0}"/>
    <cellStyle name="Total 3 2 3 2 19 2" xfId="46162" xr:uid="{7F898E20-4792-4DEA-80A6-849EA14F8F12}"/>
    <cellStyle name="Total 3 2 3 2 19 2 2" xfId="46163" xr:uid="{87C3E954-F0F6-4C80-86F2-7A5376ACC6A2}"/>
    <cellStyle name="Total 3 2 3 2 19 3" xfId="46164" xr:uid="{17925255-7BA9-4AD0-B099-63B0AC6C71A8}"/>
    <cellStyle name="Total 3 2 3 2 2" xfId="46165" xr:uid="{804C8F6E-F0C5-4549-865E-46182DC61110}"/>
    <cellStyle name="Total 3 2 3 2 2 2" xfId="46166" xr:uid="{3B415A1B-BBFB-4772-B1F0-CA5E2BE20DD1}"/>
    <cellStyle name="Total 3 2 3 2 2 2 2" xfId="46167" xr:uid="{F936A631-6BF5-408D-8CC1-8FDBBC440CBB}"/>
    <cellStyle name="Total 3 2 3 2 2 3" xfId="46168" xr:uid="{C52CBCDB-7307-4C95-8914-D4B1718618E3}"/>
    <cellStyle name="Total 3 2 3 2 2 4" xfId="46169" xr:uid="{4CBB5AC8-E5E0-4830-9560-AE2CC85538F5}"/>
    <cellStyle name="Total 3 2 3 2 20" xfId="46170" xr:uid="{007AC932-728D-49BB-94C8-0E26460068D1}"/>
    <cellStyle name="Total 3 2 3 2 20 2" xfId="46171" xr:uid="{4F069F63-DAA3-4827-889E-32DA8C75533A}"/>
    <cellStyle name="Total 3 2 3 2 20 2 2" xfId="46172" xr:uid="{1D4A9BCA-9A5A-42A4-81B9-AEE48169640A}"/>
    <cellStyle name="Total 3 2 3 2 20 3" xfId="46173" xr:uid="{E3D87032-05CB-4F45-AFFA-3EBE261D2EB6}"/>
    <cellStyle name="Total 3 2 3 2 21" xfId="46174" xr:uid="{337AA0D5-5881-4777-85F0-984E7E649353}"/>
    <cellStyle name="Total 3 2 3 2 21 2" xfId="46175" xr:uid="{EF46DEA6-0DF9-415F-A216-8108C3472569}"/>
    <cellStyle name="Total 3 2 3 2 22" xfId="46176" xr:uid="{E1DCF81C-7099-43E3-AA29-D35DB1D3A7DA}"/>
    <cellStyle name="Total 3 2 3 2 23" xfId="46177" xr:uid="{FE9D9E2C-9D6B-46AB-90C8-A770D2E9EED6}"/>
    <cellStyle name="Total 3 2 3 2 3" xfId="46178" xr:uid="{D8F872D3-738F-4044-8911-D19D79CE3CC0}"/>
    <cellStyle name="Total 3 2 3 2 3 2" xfId="46179" xr:uid="{73E9E04C-E494-4932-8BD8-6CA9A86D1AB5}"/>
    <cellStyle name="Total 3 2 3 2 3 2 2" xfId="46180" xr:uid="{043B2675-1939-495D-B887-F8B019C97DE2}"/>
    <cellStyle name="Total 3 2 3 2 3 3" xfId="46181" xr:uid="{AE9499DC-C401-436F-9D88-FD6C697AE016}"/>
    <cellStyle name="Total 3 2 3 2 3 4" xfId="46182" xr:uid="{4E1D717D-0D4B-4C82-B35E-BFD2D6DCC352}"/>
    <cellStyle name="Total 3 2 3 2 4" xfId="46183" xr:uid="{60EEC8CF-F456-4801-93A6-1690608E4BE2}"/>
    <cellStyle name="Total 3 2 3 2 4 2" xfId="46184" xr:uid="{E8913B9E-EF48-476B-8530-C4B009BA27CD}"/>
    <cellStyle name="Total 3 2 3 2 4 2 2" xfId="46185" xr:uid="{FFD13789-A62E-4765-BED2-71B6F405C89C}"/>
    <cellStyle name="Total 3 2 3 2 4 3" xfId="46186" xr:uid="{29AB301C-4071-4F6D-956D-7E106F49AF10}"/>
    <cellStyle name="Total 3 2 3 2 5" xfId="46187" xr:uid="{E5C86550-00E9-4FB3-ABCC-089311659205}"/>
    <cellStyle name="Total 3 2 3 2 5 2" xfId="46188" xr:uid="{1F0719F5-52B2-476E-93DE-4D4E5E5D32DD}"/>
    <cellStyle name="Total 3 2 3 2 5 2 2" xfId="46189" xr:uid="{855EB568-6369-44CB-ABFB-E289309FE38B}"/>
    <cellStyle name="Total 3 2 3 2 5 3" xfId="46190" xr:uid="{21FC91FF-E316-4D60-B5B8-E20E7013A4B2}"/>
    <cellStyle name="Total 3 2 3 2 6" xfId="46191" xr:uid="{48CC468A-D5C9-4CE3-8E92-B0289C3DB350}"/>
    <cellStyle name="Total 3 2 3 2 6 2" xfId="46192" xr:uid="{B1FCF5D0-4D75-4BE6-B226-A1E0682006D6}"/>
    <cellStyle name="Total 3 2 3 2 6 2 2" xfId="46193" xr:uid="{F09B6C2F-94F7-467C-A21D-19758B853226}"/>
    <cellStyle name="Total 3 2 3 2 6 3" xfId="46194" xr:uid="{B2106A70-01FA-4B6C-8F51-E1D9A2E73F07}"/>
    <cellStyle name="Total 3 2 3 2 7" xfId="46195" xr:uid="{B43C31CA-1396-4035-AF2A-961EE693AF3E}"/>
    <cellStyle name="Total 3 2 3 2 7 2" xfId="46196" xr:uid="{C4F844A4-4024-4DDA-AA15-59C6DB5C438A}"/>
    <cellStyle name="Total 3 2 3 2 7 2 2" xfId="46197" xr:uid="{8EAD7C2A-9EAA-4B4F-8500-606D1A3CE2DB}"/>
    <cellStyle name="Total 3 2 3 2 7 3" xfId="46198" xr:uid="{CA8866D4-479F-4F82-8AE7-184DA0C226C1}"/>
    <cellStyle name="Total 3 2 3 2 8" xfId="46199" xr:uid="{571188F5-9B4A-45E7-BB36-1F12B76E3BED}"/>
    <cellStyle name="Total 3 2 3 2 8 2" xfId="46200" xr:uid="{2D5E589D-AC0B-4F22-AA57-824CD83DD405}"/>
    <cellStyle name="Total 3 2 3 2 8 2 2" xfId="46201" xr:uid="{2EAA10AC-3777-4F0E-BDE9-02F834A71E95}"/>
    <cellStyle name="Total 3 2 3 2 8 3" xfId="46202" xr:uid="{652D5403-487C-4AE5-A0F4-B3E9EFB9E16A}"/>
    <cellStyle name="Total 3 2 3 2 9" xfId="46203" xr:uid="{E749F7CD-6D9B-4C4F-8FF0-435A92B4051F}"/>
    <cellStyle name="Total 3 2 3 2 9 2" xfId="46204" xr:uid="{2041C082-8872-4BA3-B101-D2A6110DFCD6}"/>
    <cellStyle name="Total 3 2 3 2 9 2 2" xfId="46205" xr:uid="{802A34BA-C001-4A6B-A2A8-787FDFA79A71}"/>
    <cellStyle name="Total 3 2 3 2 9 3" xfId="46206" xr:uid="{A9BF62F0-DE5A-488B-98E0-5EFA84343BAC}"/>
    <cellStyle name="Total 3 2 3 20" xfId="46207" xr:uid="{1C298D1A-9304-4E8C-A40F-8AA667093F01}"/>
    <cellStyle name="Total 3 2 3 3" xfId="46208" xr:uid="{20414848-8F9B-4934-AD6B-1E425918C854}"/>
    <cellStyle name="Total 3 2 3 3 2" xfId="46209" xr:uid="{8B43998F-A168-4476-903F-9958C628C57D}"/>
    <cellStyle name="Total 3 2 3 3 2 2" xfId="46210" xr:uid="{13E9A90B-4C70-4F3B-993A-DBE8D9802355}"/>
    <cellStyle name="Total 3 2 3 3 3" xfId="46211" xr:uid="{72635752-34D2-4BAC-96D5-6A82F34675A1}"/>
    <cellStyle name="Total 3 2 3 3 4" xfId="46212" xr:uid="{550C9268-7018-46AA-830E-81B331036961}"/>
    <cellStyle name="Total 3 2 3 4" xfId="46213" xr:uid="{81E1B243-1F6E-4666-8A90-A3D48B102F7C}"/>
    <cellStyle name="Total 3 2 3 4 2" xfId="46214" xr:uid="{F5D0EC2A-F62A-4D24-B9B2-9E6A3625E2DA}"/>
    <cellStyle name="Total 3 2 3 4 2 2" xfId="46215" xr:uid="{A26C95D0-B2CA-49F8-9262-BD1F4B42835B}"/>
    <cellStyle name="Total 3 2 3 4 3" xfId="46216" xr:uid="{A785D6EB-0E4E-4FF8-940D-9E8E04CD6ACE}"/>
    <cellStyle name="Total 3 2 3 4 4" xfId="46217" xr:uid="{D8C0DC5D-990E-4019-B88A-1E94A3D83795}"/>
    <cellStyle name="Total 3 2 3 5" xfId="46218" xr:uid="{78EF9C6C-C3C3-416A-803F-0ED329AC6872}"/>
    <cellStyle name="Total 3 2 3 5 2" xfId="46219" xr:uid="{3A1963EE-1675-4780-9C56-0009E754F885}"/>
    <cellStyle name="Total 3 2 3 5 2 2" xfId="46220" xr:uid="{8B72E95E-3C9D-4721-8EDD-4B36DA9F5F1E}"/>
    <cellStyle name="Total 3 2 3 5 3" xfId="46221" xr:uid="{E1F88ADA-8EB0-46D0-9346-D9916CFFA21D}"/>
    <cellStyle name="Total 3 2 3 6" xfId="46222" xr:uid="{A5311C3B-105B-431A-A301-46F43EB5EE09}"/>
    <cellStyle name="Total 3 2 3 6 2" xfId="46223" xr:uid="{0084C293-6A65-411B-AD4C-F787BBD0EBA2}"/>
    <cellStyle name="Total 3 2 3 6 2 2" xfId="46224" xr:uid="{FCE9C285-3397-40B1-B93C-87EE9D58FDE5}"/>
    <cellStyle name="Total 3 2 3 6 3" xfId="46225" xr:uid="{094C5842-DDA5-45C5-BCF1-89AC625CFB51}"/>
    <cellStyle name="Total 3 2 3 7" xfId="46226" xr:uid="{40534745-3FB6-4A2C-B573-159D4C41F0EE}"/>
    <cellStyle name="Total 3 2 3 7 2" xfId="46227" xr:uid="{D317CD0B-9156-423F-B730-BB35CBA8074F}"/>
    <cellStyle name="Total 3 2 3 7 2 2" xfId="46228" xr:uid="{E769D76D-BB8B-4409-9358-059FF68F1714}"/>
    <cellStyle name="Total 3 2 3 7 3" xfId="46229" xr:uid="{1E29FE85-4283-4F3A-8C2F-9514EC5693B3}"/>
    <cellStyle name="Total 3 2 3 8" xfId="46230" xr:uid="{E7B493A9-DE34-42C4-8A19-8DBF9049A1AE}"/>
    <cellStyle name="Total 3 2 3 8 2" xfId="46231" xr:uid="{BA2A9E72-6B5F-4282-A719-665046C7175C}"/>
    <cellStyle name="Total 3 2 3 8 2 2" xfId="46232" xr:uid="{B325E613-D6BA-40D6-9B1C-7933FF5923D6}"/>
    <cellStyle name="Total 3 2 3 8 3" xfId="46233" xr:uid="{89E4B255-719E-4D99-A996-89B2133FE8F4}"/>
    <cellStyle name="Total 3 2 3 9" xfId="46234" xr:uid="{ED367AF6-7DFC-4B6F-ABBB-BBEF3987D3F5}"/>
    <cellStyle name="Total 3 2 3 9 2" xfId="46235" xr:uid="{BDF9AB30-5C6F-4DFD-99C5-577DF2F139A9}"/>
    <cellStyle name="Total 3 2 3 9 2 2" xfId="46236" xr:uid="{8A8D75C4-9ECD-4A36-82DD-7EFB5DF7C50B}"/>
    <cellStyle name="Total 3 2 3 9 3" xfId="46237" xr:uid="{B6A12CFD-65A8-4876-B67B-71BFA24B097D}"/>
    <cellStyle name="Total 3 2 4" xfId="46238" xr:uid="{4594ECCA-61C2-44CF-8795-D1E6162DDC63}"/>
    <cellStyle name="Total 3 2 4 10" xfId="46239" xr:uid="{18460DCC-45A1-44BE-94EE-EA6563834E5E}"/>
    <cellStyle name="Total 3 2 4 10 2" xfId="46240" xr:uid="{09D8369E-2A1B-4CD8-8CA3-A256903B8A8C}"/>
    <cellStyle name="Total 3 2 4 10 2 2" xfId="46241" xr:uid="{C4196065-0CEA-498E-AC7D-26940C82B436}"/>
    <cellStyle name="Total 3 2 4 10 3" xfId="46242" xr:uid="{3A632926-840F-4231-AC75-E2283E0CDAF5}"/>
    <cellStyle name="Total 3 2 4 11" xfId="46243" xr:uid="{66F27E94-15CF-42D8-91C1-18B3762C2BBE}"/>
    <cellStyle name="Total 3 2 4 11 2" xfId="46244" xr:uid="{9489679D-235F-4116-BFE6-3B3E747900EF}"/>
    <cellStyle name="Total 3 2 4 11 2 2" xfId="46245" xr:uid="{E60E6E5A-DC75-40EA-9DCB-007873435FD7}"/>
    <cellStyle name="Total 3 2 4 11 3" xfId="46246" xr:uid="{1F54EEC6-2009-479D-86CC-D86CB693ED7F}"/>
    <cellStyle name="Total 3 2 4 12" xfId="46247" xr:uid="{15A35234-8118-4851-9714-B3783AE6F9D7}"/>
    <cellStyle name="Total 3 2 4 12 2" xfId="46248" xr:uid="{B3FFB760-A358-42B1-AEC2-45E78599FD12}"/>
    <cellStyle name="Total 3 2 4 12 2 2" xfId="46249" xr:uid="{D9DC7E0C-C0BD-4D0E-8824-F6776C2D66B4}"/>
    <cellStyle name="Total 3 2 4 12 3" xfId="46250" xr:uid="{EB3E67BC-ADC5-40DC-9836-A7A11C626F0B}"/>
    <cellStyle name="Total 3 2 4 13" xfId="46251" xr:uid="{1F77691B-74DC-4F4F-AF1E-C5386B4CC958}"/>
    <cellStyle name="Total 3 2 4 13 2" xfId="46252" xr:uid="{8EE643A0-590C-4EE5-8DFE-A57E7AD32239}"/>
    <cellStyle name="Total 3 2 4 13 2 2" xfId="46253" xr:uid="{0C43A4BC-FDF8-40BA-85F9-53C2E2C27A7B}"/>
    <cellStyle name="Total 3 2 4 13 3" xfId="46254" xr:uid="{BECA1DAE-6266-4926-A01E-35347828F622}"/>
    <cellStyle name="Total 3 2 4 14" xfId="46255" xr:uid="{BADF1516-C86F-4CC6-922B-37905047CBED}"/>
    <cellStyle name="Total 3 2 4 14 2" xfId="46256" xr:uid="{14851639-EA23-4C17-90E8-32CBD247AB26}"/>
    <cellStyle name="Total 3 2 4 14 2 2" xfId="46257" xr:uid="{CB2D6DCB-2B4F-40AF-B07F-CA6D3154FBDB}"/>
    <cellStyle name="Total 3 2 4 14 3" xfId="46258" xr:uid="{9B58292A-75CD-44E9-94AD-8072BDEEF111}"/>
    <cellStyle name="Total 3 2 4 15" xfId="46259" xr:uid="{E4D26383-BEE2-4450-8CBD-9C80DDCAF227}"/>
    <cellStyle name="Total 3 2 4 15 2" xfId="46260" xr:uid="{BFC57392-72F8-4454-86B0-E0BA1BE8185C}"/>
    <cellStyle name="Total 3 2 4 15 2 2" xfId="46261" xr:uid="{3E526F2F-6E2F-4D7F-8328-1B5618C531AD}"/>
    <cellStyle name="Total 3 2 4 15 3" xfId="46262" xr:uid="{DC73B5D5-E89D-4C2C-9325-9372E380AED6}"/>
    <cellStyle name="Total 3 2 4 16" xfId="46263" xr:uid="{6EE803E7-46E8-4018-BE20-F7AFB52591E8}"/>
    <cellStyle name="Total 3 2 4 16 2" xfId="46264" xr:uid="{850E74CA-63F6-4F22-9C92-6D26D7B9912F}"/>
    <cellStyle name="Total 3 2 4 16 2 2" xfId="46265" xr:uid="{9FF0CA13-5B12-4103-801D-DC69FBA55D48}"/>
    <cellStyle name="Total 3 2 4 16 3" xfId="46266" xr:uid="{DBA7973D-C960-4FA3-85B8-92CCCA76CEBF}"/>
    <cellStyle name="Total 3 2 4 17" xfId="46267" xr:uid="{FD416EA6-60B7-4E8A-8330-89205594400E}"/>
    <cellStyle name="Total 3 2 4 17 2" xfId="46268" xr:uid="{4049C0C2-348B-46CA-AA80-6F568C017A84}"/>
    <cellStyle name="Total 3 2 4 17 2 2" xfId="46269" xr:uid="{42686B3A-1310-4F03-83FA-A084E9AA5DBF}"/>
    <cellStyle name="Total 3 2 4 17 3" xfId="46270" xr:uid="{73DB82E1-A18B-4E16-84C3-AA2557A6E8F5}"/>
    <cellStyle name="Total 3 2 4 18" xfId="46271" xr:uid="{6740344D-6EBD-4A1F-97A8-8052E61BB324}"/>
    <cellStyle name="Total 3 2 4 18 2" xfId="46272" xr:uid="{DD03D4F8-1511-4F25-8E89-B8D2570DDAAF}"/>
    <cellStyle name="Total 3 2 4 18 2 2" xfId="46273" xr:uid="{35F61646-0781-4ACC-964D-5C96E5BA47FE}"/>
    <cellStyle name="Total 3 2 4 18 3" xfId="46274" xr:uid="{DB625039-C2D0-413F-888D-DBC71B8DBBED}"/>
    <cellStyle name="Total 3 2 4 19" xfId="46275" xr:uid="{5B2C411C-9F63-48F7-994B-40ABA99AF9AE}"/>
    <cellStyle name="Total 3 2 4 19 2" xfId="46276" xr:uid="{2628DAA8-4C3B-499C-A46F-068686500EA2}"/>
    <cellStyle name="Total 3 2 4 19 2 2" xfId="46277" xr:uid="{DFE1236E-E1D7-4F92-96E8-83BD08F2D53F}"/>
    <cellStyle name="Total 3 2 4 19 3" xfId="46278" xr:uid="{637002BC-7483-4344-90DB-624B96791646}"/>
    <cellStyle name="Total 3 2 4 2" xfId="46279" xr:uid="{6DE54B58-C808-4FD9-8C06-4CC9EA5F1469}"/>
    <cellStyle name="Total 3 2 4 2 10" xfId="46280" xr:uid="{E03B1671-083B-4B71-9417-75D3B5A2779E}"/>
    <cellStyle name="Total 3 2 4 2 10 2" xfId="46281" xr:uid="{6F5DEB1A-E529-4466-88DE-EF1030D3F007}"/>
    <cellStyle name="Total 3 2 4 2 10 2 2" xfId="46282" xr:uid="{6E4729C4-539C-4486-921B-B7FA1EC888B2}"/>
    <cellStyle name="Total 3 2 4 2 10 3" xfId="46283" xr:uid="{707517EB-981C-48B7-ADC5-896AFD7ABD23}"/>
    <cellStyle name="Total 3 2 4 2 11" xfId="46284" xr:uid="{9F9E2BF1-1D32-4821-969F-388DAADBDA21}"/>
    <cellStyle name="Total 3 2 4 2 11 2" xfId="46285" xr:uid="{E03E77C8-48B8-4742-BF00-896CA42182B5}"/>
    <cellStyle name="Total 3 2 4 2 11 2 2" xfId="46286" xr:uid="{B2CB3C8C-D757-4A42-9860-0060BE3C5D21}"/>
    <cellStyle name="Total 3 2 4 2 11 3" xfId="46287" xr:uid="{B32DD159-E543-4B38-9AAB-CF047F20F134}"/>
    <cellStyle name="Total 3 2 4 2 12" xfId="46288" xr:uid="{884F5D2D-04EC-4770-A025-059E6327205E}"/>
    <cellStyle name="Total 3 2 4 2 12 2" xfId="46289" xr:uid="{9E74988B-9725-4F7B-8BD1-7947CFE207CD}"/>
    <cellStyle name="Total 3 2 4 2 12 2 2" xfId="46290" xr:uid="{30290A98-D939-47AC-A8ED-D9EED44DFDAD}"/>
    <cellStyle name="Total 3 2 4 2 12 3" xfId="46291" xr:uid="{C93169B2-EE1E-418B-A5D7-9C1FF3FC6A66}"/>
    <cellStyle name="Total 3 2 4 2 13" xfId="46292" xr:uid="{8FF261FE-D5C9-46B6-8C90-F293352CBFC3}"/>
    <cellStyle name="Total 3 2 4 2 13 2" xfId="46293" xr:uid="{CE042C5B-88B4-4AA2-9762-900CD7A9AFFE}"/>
    <cellStyle name="Total 3 2 4 2 13 2 2" xfId="46294" xr:uid="{A40FFCD0-3162-45B8-BF5A-CB3F4C1BB2D3}"/>
    <cellStyle name="Total 3 2 4 2 13 3" xfId="46295" xr:uid="{86B80DB6-75E5-42FA-9490-830336DCEB88}"/>
    <cellStyle name="Total 3 2 4 2 14" xfId="46296" xr:uid="{F43167FB-B998-4669-B783-EF9880095597}"/>
    <cellStyle name="Total 3 2 4 2 14 2" xfId="46297" xr:uid="{A26B6372-3304-49F3-BAC7-62DA5F9A40D4}"/>
    <cellStyle name="Total 3 2 4 2 14 2 2" xfId="46298" xr:uid="{9376BB42-C902-46D4-B1C2-68D368255DAB}"/>
    <cellStyle name="Total 3 2 4 2 14 3" xfId="46299" xr:uid="{82613E6C-CD09-45EA-A51F-545DC91B91AD}"/>
    <cellStyle name="Total 3 2 4 2 15" xfId="46300" xr:uid="{B7C73478-8BAE-43BC-946E-2D3CE6A65BEF}"/>
    <cellStyle name="Total 3 2 4 2 15 2" xfId="46301" xr:uid="{518CD7E9-0324-4D06-8CB4-0BC00A6E1D68}"/>
    <cellStyle name="Total 3 2 4 2 15 2 2" xfId="46302" xr:uid="{004AE445-8CAC-4B5F-9A22-F8A4C33699FE}"/>
    <cellStyle name="Total 3 2 4 2 15 3" xfId="46303" xr:uid="{B937A132-362D-4EA8-A542-0586F91C8C69}"/>
    <cellStyle name="Total 3 2 4 2 16" xfId="46304" xr:uid="{23B2BAA3-70D3-4A86-8A11-1A22C20DC73A}"/>
    <cellStyle name="Total 3 2 4 2 16 2" xfId="46305" xr:uid="{2AF054A1-9DA9-4671-9E8F-EB1AE99CB584}"/>
    <cellStyle name="Total 3 2 4 2 16 2 2" xfId="46306" xr:uid="{715AC7BF-E4C4-4575-A45C-D8221681D277}"/>
    <cellStyle name="Total 3 2 4 2 16 3" xfId="46307" xr:uid="{4337DDC7-CC9B-45B4-A7DA-4D30020E36D0}"/>
    <cellStyle name="Total 3 2 4 2 17" xfId="46308" xr:uid="{0702ADF1-7762-4A40-99E6-02F3DFE250D6}"/>
    <cellStyle name="Total 3 2 4 2 17 2" xfId="46309" xr:uid="{1D94FD34-2BD9-4395-8F14-0CED522605C2}"/>
    <cellStyle name="Total 3 2 4 2 17 2 2" xfId="46310" xr:uid="{97BCD08F-3C75-4936-B3D8-9A1A8EC65145}"/>
    <cellStyle name="Total 3 2 4 2 17 3" xfId="46311" xr:uid="{AFD2127F-5FB3-4F62-8B40-DBF13050E5AD}"/>
    <cellStyle name="Total 3 2 4 2 18" xfId="46312" xr:uid="{7C5EE92A-967F-47C8-AE17-C5C2787DE309}"/>
    <cellStyle name="Total 3 2 4 2 18 2" xfId="46313" xr:uid="{01D9AD45-2ECB-4FD4-8CFE-742CEAA50E8D}"/>
    <cellStyle name="Total 3 2 4 2 18 2 2" xfId="46314" xr:uid="{80A0C52D-2E37-4BDF-BC69-81B4254CD534}"/>
    <cellStyle name="Total 3 2 4 2 18 3" xfId="46315" xr:uid="{BCFD4FFE-08C2-4D1E-A263-C5E91725A827}"/>
    <cellStyle name="Total 3 2 4 2 19" xfId="46316" xr:uid="{4729CE37-23EC-4BF4-A8A7-1E0FE6414F59}"/>
    <cellStyle name="Total 3 2 4 2 19 2" xfId="46317" xr:uid="{4BEBC56A-0FCC-49FF-B305-0CE9992B9FFD}"/>
    <cellStyle name="Total 3 2 4 2 19 2 2" xfId="46318" xr:uid="{B5EBA860-A0CD-4A5F-8E7D-51937985B387}"/>
    <cellStyle name="Total 3 2 4 2 19 3" xfId="46319" xr:uid="{7FDC8DBC-BE11-42F0-BA9E-6BD5AC38C1D8}"/>
    <cellStyle name="Total 3 2 4 2 2" xfId="46320" xr:uid="{8CD9E4FF-0BEE-409F-BE2A-FF6169311173}"/>
    <cellStyle name="Total 3 2 4 2 2 2" xfId="46321" xr:uid="{7C6C1D16-4746-4F1C-8BD5-342942B3185B}"/>
    <cellStyle name="Total 3 2 4 2 2 2 2" xfId="46322" xr:uid="{721DD242-9F87-4925-BAA0-0A4CE3408EF4}"/>
    <cellStyle name="Total 3 2 4 2 2 3" xfId="46323" xr:uid="{956666EA-8538-454B-BE0C-BADC8E554B83}"/>
    <cellStyle name="Total 3 2 4 2 2 4" xfId="46324" xr:uid="{1AA8BA6F-0627-4B96-B5C3-753DE9E4DAFF}"/>
    <cellStyle name="Total 3 2 4 2 20" xfId="46325" xr:uid="{2CFFFC99-FF0C-4861-9FAD-C12D158915FA}"/>
    <cellStyle name="Total 3 2 4 2 20 2" xfId="46326" xr:uid="{0AAE7CFB-07D9-425B-945B-4A5FD33D0601}"/>
    <cellStyle name="Total 3 2 4 2 20 2 2" xfId="46327" xr:uid="{EE25C7B6-07E1-491C-BE5E-6CEC318147BA}"/>
    <cellStyle name="Total 3 2 4 2 20 3" xfId="46328" xr:uid="{960480AB-57D1-454C-ABEA-65BBDFF81916}"/>
    <cellStyle name="Total 3 2 4 2 21" xfId="46329" xr:uid="{35D32B3B-4228-45D3-B36A-54F3391A4917}"/>
    <cellStyle name="Total 3 2 4 2 21 2" xfId="46330" xr:uid="{904C667E-53D3-4DE7-900C-9752CDA32F02}"/>
    <cellStyle name="Total 3 2 4 2 22" xfId="46331" xr:uid="{5ECE47CB-3E29-4BB7-922B-860AF5A5C35C}"/>
    <cellStyle name="Total 3 2 4 2 23" xfId="46332" xr:uid="{016111E5-240A-45BE-836C-55A55CBE64A4}"/>
    <cellStyle name="Total 3 2 4 2 3" xfId="46333" xr:uid="{5FFF7FE9-EE2E-457D-9984-C33112FD4D56}"/>
    <cellStyle name="Total 3 2 4 2 3 2" xfId="46334" xr:uid="{0333A8A3-4E93-40A1-84EE-8211B1DC4A61}"/>
    <cellStyle name="Total 3 2 4 2 3 2 2" xfId="46335" xr:uid="{44D174C8-BBE2-4300-BD6D-CBC455448819}"/>
    <cellStyle name="Total 3 2 4 2 3 3" xfId="46336" xr:uid="{09006B5B-50F2-4291-9B16-A63688794F1D}"/>
    <cellStyle name="Total 3 2 4 2 4" xfId="46337" xr:uid="{22EEBFD4-425C-4B05-9F76-FD59D17CC4CC}"/>
    <cellStyle name="Total 3 2 4 2 4 2" xfId="46338" xr:uid="{B55552AF-6536-4C47-928C-A021434B4679}"/>
    <cellStyle name="Total 3 2 4 2 4 2 2" xfId="46339" xr:uid="{DCB7CD67-EE16-4CC1-A098-6088F9F5BD25}"/>
    <cellStyle name="Total 3 2 4 2 4 3" xfId="46340" xr:uid="{64E4F1AD-7E5D-4017-81AA-9C9B5F5A345B}"/>
    <cellStyle name="Total 3 2 4 2 5" xfId="46341" xr:uid="{D226E098-9A83-4C46-8E47-ADA0101BC0F4}"/>
    <cellStyle name="Total 3 2 4 2 5 2" xfId="46342" xr:uid="{FE6C2739-9DDF-46E7-A335-679140DDBC02}"/>
    <cellStyle name="Total 3 2 4 2 5 2 2" xfId="46343" xr:uid="{7999A2EF-B6ED-45DC-94FD-DBE7C468BBD6}"/>
    <cellStyle name="Total 3 2 4 2 5 3" xfId="46344" xr:uid="{ACCC0CBB-A772-496C-BF0D-AF0A1FD59288}"/>
    <cellStyle name="Total 3 2 4 2 6" xfId="46345" xr:uid="{6C46FE03-F172-4E02-B8EA-AA2B16BCBD5E}"/>
    <cellStyle name="Total 3 2 4 2 6 2" xfId="46346" xr:uid="{D3D27C06-6685-4B22-89AA-7BBB65E1215C}"/>
    <cellStyle name="Total 3 2 4 2 6 2 2" xfId="46347" xr:uid="{34E95A03-638D-4D5E-8E3A-445943B9181B}"/>
    <cellStyle name="Total 3 2 4 2 6 3" xfId="46348" xr:uid="{470B4BD4-1C0D-4F56-BFC9-01E337A5CED3}"/>
    <cellStyle name="Total 3 2 4 2 7" xfId="46349" xr:uid="{169880DD-00A0-45FB-AD87-FED80E825A1A}"/>
    <cellStyle name="Total 3 2 4 2 7 2" xfId="46350" xr:uid="{044042E6-6307-4AC6-81F0-E175765EB32F}"/>
    <cellStyle name="Total 3 2 4 2 7 2 2" xfId="46351" xr:uid="{CB7D26BC-DB19-4327-9936-0A04198905DC}"/>
    <cellStyle name="Total 3 2 4 2 7 3" xfId="46352" xr:uid="{0F7A46CE-F97A-45D2-BD55-97EDEA0A7237}"/>
    <cellStyle name="Total 3 2 4 2 8" xfId="46353" xr:uid="{67FE448B-3031-4967-B250-5E9AB707E119}"/>
    <cellStyle name="Total 3 2 4 2 8 2" xfId="46354" xr:uid="{7085693F-42DF-41D7-8378-395A9B69AADC}"/>
    <cellStyle name="Total 3 2 4 2 8 2 2" xfId="46355" xr:uid="{B0F58328-AEC1-4A56-93EE-EC3B9C352C99}"/>
    <cellStyle name="Total 3 2 4 2 8 3" xfId="46356" xr:uid="{34B278A6-C776-425A-B27C-F6E14E61CABF}"/>
    <cellStyle name="Total 3 2 4 2 9" xfId="46357" xr:uid="{38F168B5-CD27-4FE5-B961-D9647361D606}"/>
    <cellStyle name="Total 3 2 4 2 9 2" xfId="46358" xr:uid="{5B22182B-AF6A-402C-B4B0-497A9BEE66A2}"/>
    <cellStyle name="Total 3 2 4 2 9 2 2" xfId="46359" xr:uid="{BFBC4FBD-AA9C-42DA-AE67-DA4D8B36078F}"/>
    <cellStyle name="Total 3 2 4 2 9 3" xfId="46360" xr:uid="{D6D4AAAB-F779-4202-A4CA-4B0879AD2D4D}"/>
    <cellStyle name="Total 3 2 4 20" xfId="46361" xr:uid="{8C01EEE3-636C-47B8-AB77-99902E92501F}"/>
    <cellStyle name="Total 3 2 4 20 2" xfId="46362" xr:uid="{8887185A-F0DA-4A47-B105-F2665167AC24}"/>
    <cellStyle name="Total 3 2 4 20 2 2" xfId="46363" xr:uid="{4282DB81-62A5-42BD-9C25-1B53AAEE2BCA}"/>
    <cellStyle name="Total 3 2 4 20 3" xfId="46364" xr:uid="{4CFBA534-B34C-4FEF-A7C9-6CF23FA7B4D4}"/>
    <cellStyle name="Total 3 2 4 21" xfId="46365" xr:uid="{9ADFE638-90E0-435B-97C2-40A641E5D5AB}"/>
    <cellStyle name="Total 3 2 4 21 2" xfId="46366" xr:uid="{2222707C-3645-4DEE-8D01-E410F99F281E}"/>
    <cellStyle name="Total 3 2 4 21 2 2" xfId="46367" xr:uid="{D6C19C49-90D3-4ACB-A8E0-C46B6812E520}"/>
    <cellStyle name="Total 3 2 4 21 3" xfId="46368" xr:uid="{898001DA-32FB-4218-AA9E-BEB290C40C70}"/>
    <cellStyle name="Total 3 2 4 22" xfId="46369" xr:uid="{3F1016CC-7B20-428E-8A52-0B6D4422A7AA}"/>
    <cellStyle name="Total 3 2 4 22 2" xfId="46370" xr:uid="{2CC2E3CA-EBD2-4E79-84F2-01475C88D530}"/>
    <cellStyle name="Total 3 2 4 23" xfId="46371" xr:uid="{81961405-2B5E-4C15-A968-CCD8A9B4D284}"/>
    <cellStyle name="Total 3 2 4 24" xfId="46372" xr:uid="{186CB1A1-A96B-49B1-A6D7-5FB2A2BE083D}"/>
    <cellStyle name="Total 3 2 4 3" xfId="46373" xr:uid="{9FF3AACC-AF57-473D-9C7F-832E36EA0BE3}"/>
    <cellStyle name="Total 3 2 4 3 2" xfId="46374" xr:uid="{25714BE6-B01D-423B-B4FD-54184B6700A2}"/>
    <cellStyle name="Total 3 2 4 3 2 2" xfId="46375" xr:uid="{9B18BE8B-6CB9-40FC-BB82-0DC03EE8FCD5}"/>
    <cellStyle name="Total 3 2 4 3 3" xfId="46376" xr:uid="{030E03BA-3282-404B-B6B9-C5966E8522F3}"/>
    <cellStyle name="Total 3 2 4 3 4" xfId="46377" xr:uid="{56975380-B978-49BF-A787-4A3B716DC6AE}"/>
    <cellStyle name="Total 3 2 4 4" xfId="46378" xr:uid="{406C1464-1BE0-4BE8-8748-6E6710D6B337}"/>
    <cellStyle name="Total 3 2 4 4 2" xfId="46379" xr:uid="{BE3237C9-2106-4E91-84D6-CEC1FE35820E}"/>
    <cellStyle name="Total 3 2 4 4 2 2" xfId="46380" xr:uid="{A0E9E824-6E7C-49C4-8A4A-51C49D6DDB5D}"/>
    <cellStyle name="Total 3 2 4 4 3" xfId="46381" xr:uid="{64E1341E-723C-4440-B905-5108C4C95502}"/>
    <cellStyle name="Total 3 2 4 4 4" xfId="46382" xr:uid="{10299037-1ED4-46B7-89A4-78674916D5D9}"/>
    <cellStyle name="Total 3 2 4 5" xfId="46383" xr:uid="{6B583D18-8AD5-4772-950E-25828D963A5C}"/>
    <cellStyle name="Total 3 2 4 5 2" xfId="46384" xr:uid="{BE2C3DAF-B939-4CFB-B0CA-3BE0D1E39259}"/>
    <cellStyle name="Total 3 2 4 5 2 2" xfId="46385" xr:uid="{04BF268B-7618-49F7-B836-96E9F5C95FAD}"/>
    <cellStyle name="Total 3 2 4 5 3" xfId="46386" xr:uid="{FD8A9C1D-7620-4D8C-84CB-423C654140EC}"/>
    <cellStyle name="Total 3 2 4 6" xfId="46387" xr:uid="{CF906DE8-051F-4AF6-B1D4-35EF92AEDDB7}"/>
    <cellStyle name="Total 3 2 4 6 2" xfId="46388" xr:uid="{E9DF0615-280F-4B50-9515-F82E5DCCE5E9}"/>
    <cellStyle name="Total 3 2 4 6 2 2" xfId="46389" xr:uid="{1183FE12-DCDE-4DF7-A777-4497A6A151CB}"/>
    <cellStyle name="Total 3 2 4 6 3" xfId="46390" xr:uid="{8961057F-50EB-4DD1-A21F-3EDE1976BD2B}"/>
    <cellStyle name="Total 3 2 4 7" xfId="46391" xr:uid="{FEA94646-DAB7-4C93-9A61-ACA7DB347686}"/>
    <cellStyle name="Total 3 2 4 7 2" xfId="46392" xr:uid="{10A8CD04-6418-454B-BDD0-6F0102C1C6A6}"/>
    <cellStyle name="Total 3 2 4 7 2 2" xfId="46393" xr:uid="{E4944602-70CC-4C8A-84D1-7808B6E2481F}"/>
    <cellStyle name="Total 3 2 4 7 3" xfId="46394" xr:uid="{4EAE44AE-0258-41DD-91A6-B272E44F00EF}"/>
    <cellStyle name="Total 3 2 4 8" xfId="46395" xr:uid="{BF429518-3F37-4E85-B25E-181D32B58542}"/>
    <cellStyle name="Total 3 2 4 8 2" xfId="46396" xr:uid="{410721FC-B631-4595-9ADD-47B130BA142A}"/>
    <cellStyle name="Total 3 2 4 8 2 2" xfId="46397" xr:uid="{A988491E-6C21-4A3B-8858-AA4DB486BE70}"/>
    <cellStyle name="Total 3 2 4 8 3" xfId="46398" xr:uid="{F3E4D9F8-EB88-4FEE-B117-76CEEE0D346B}"/>
    <cellStyle name="Total 3 2 4 9" xfId="46399" xr:uid="{EA040623-6B26-4735-925E-95FD59A44E4C}"/>
    <cellStyle name="Total 3 2 4 9 2" xfId="46400" xr:uid="{68428EC8-795A-4EDB-89DA-E43248F12104}"/>
    <cellStyle name="Total 3 2 4 9 2 2" xfId="46401" xr:uid="{142609EE-9CF1-4498-A709-6D10B7C4494C}"/>
    <cellStyle name="Total 3 2 4 9 3" xfId="46402" xr:uid="{650E2496-2305-46AE-8CD4-FA0E863C27EB}"/>
    <cellStyle name="Total 3 2 5" xfId="46403" xr:uid="{83D0C9EE-0C35-4044-8BAF-F1585CF45D62}"/>
    <cellStyle name="Total 3 2 5 10" xfId="46404" xr:uid="{2737ABD6-4B84-4F21-A5B9-82F07ADDDC52}"/>
    <cellStyle name="Total 3 2 5 10 2" xfId="46405" xr:uid="{E8B7E207-4E0E-46C5-BEE5-969430D46FD1}"/>
    <cellStyle name="Total 3 2 5 10 2 2" xfId="46406" xr:uid="{60BD92EC-2CBE-48CE-997C-0539AA9683FD}"/>
    <cellStyle name="Total 3 2 5 10 3" xfId="46407" xr:uid="{F215CDAD-0A2C-4736-AB70-60AE769BE8B0}"/>
    <cellStyle name="Total 3 2 5 11" xfId="46408" xr:uid="{A5CBBC37-454C-422E-B8F3-711430D4C0A9}"/>
    <cellStyle name="Total 3 2 5 11 2" xfId="46409" xr:uid="{9BDF2D1E-4B0B-42AF-BCB7-9B2E4A0F604B}"/>
    <cellStyle name="Total 3 2 5 11 2 2" xfId="46410" xr:uid="{DCD8AC83-DB12-4CBB-A540-E5CEB0772978}"/>
    <cellStyle name="Total 3 2 5 11 3" xfId="46411" xr:uid="{BC12045C-5FB8-4626-AAEC-27E648FF4853}"/>
    <cellStyle name="Total 3 2 5 12" xfId="46412" xr:uid="{99B79A54-6055-4E50-91EF-84C73EEF4565}"/>
    <cellStyle name="Total 3 2 5 12 2" xfId="46413" xr:uid="{07FD8AEA-243F-4214-B847-D6B459DA36D5}"/>
    <cellStyle name="Total 3 2 5 12 2 2" xfId="46414" xr:uid="{06CA648A-D4F3-424F-8754-CFB5391EFEC7}"/>
    <cellStyle name="Total 3 2 5 12 3" xfId="46415" xr:uid="{51EE2C48-9E3E-4559-81E7-E19A4846B7F3}"/>
    <cellStyle name="Total 3 2 5 13" xfId="46416" xr:uid="{D25BA54C-3348-4584-A001-F5D7EB30D1C0}"/>
    <cellStyle name="Total 3 2 5 13 2" xfId="46417" xr:uid="{25D19FEB-91D0-418E-897E-553514296523}"/>
    <cellStyle name="Total 3 2 5 13 2 2" xfId="46418" xr:uid="{C0EE0DDE-D54A-4D7C-A92D-1C83FCBB5625}"/>
    <cellStyle name="Total 3 2 5 13 3" xfId="46419" xr:uid="{1A4A9D6A-CD06-4A26-977F-4C8F5F3C75BD}"/>
    <cellStyle name="Total 3 2 5 14" xfId="46420" xr:uid="{CF2A25DE-5C32-463A-9743-098E93CBB74E}"/>
    <cellStyle name="Total 3 2 5 14 2" xfId="46421" xr:uid="{5DD7E2A8-93E9-4884-AA38-6E70641F5A1F}"/>
    <cellStyle name="Total 3 2 5 14 2 2" xfId="46422" xr:uid="{01754F2A-D5E9-4861-BFDC-23270C82D623}"/>
    <cellStyle name="Total 3 2 5 14 3" xfId="46423" xr:uid="{EA58B2E9-BD7B-41AA-AEC1-5A3F8BF2464D}"/>
    <cellStyle name="Total 3 2 5 15" xfId="46424" xr:uid="{D1466756-6C14-4141-A5C3-06FB7E1351C9}"/>
    <cellStyle name="Total 3 2 5 15 2" xfId="46425" xr:uid="{9FFE65A2-0F9D-4035-ABE6-4A5B24BCED0D}"/>
    <cellStyle name="Total 3 2 5 15 2 2" xfId="46426" xr:uid="{E6BB8AE1-A744-4EFC-B105-CDB7A0B25C66}"/>
    <cellStyle name="Total 3 2 5 15 3" xfId="46427" xr:uid="{10CEC778-B6F2-4123-884C-7DC536682075}"/>
    <cellStyle name="Total 3 2 5 16" xfId="46428" xr:uid="{57FE6751-BFAA-4C9B-BCB7-9C3E3B6701E3}"/>
    <cellStyle name="Total 3 2 5 16 2" xfId="46429" xr:uid="{475AB1E2-006C-478C-B06E-63B79FE840F4}"/>
    <cellStyle name="Total 3 2 5 16 2 2" xfId="46430" xr:uid="{1DC86085-023C-4412-966E-C44AEDDDC68C}"/>
    <cellStyle name="Total 3 2 5 16 3" xfId="46431" xr:uid="{94C27334-ABDC-4A33-B251-B4135172E7BA}"/>
    <cellStyle name="Total 3 2 5 17" xfId="46432" xr:uid="{31B2AD78-48BF-44CC-B1F7-DAF87C58D17C}"/>
    <cellStyle name="Total 3 2 5 17 2" xfId="46433" xr:uid="{38405765-A5CA-493A-BEDD-69B3C0C22A75}"/>
    <cellStyle name="Total 3 2 5 17 2 2" xfId="46434" xr:uid="{47B7B54B-22AC-4815-9B29-8208ACCD91FF}"/>
    <cellStyle name="Total 3 2 5 17 3" xfId="46435" xr:uid="{96F01613-A729-4982-92CE-04355EFE00EE}"/>
    <cellStyle name="Total 3 2 5 18" xfId="46436" xr:uid="{E8682B2B-09B4-481C-A4FC-7330C766F6B6}"/>
    <cellStyle name="Total 3 2 5 18 2" xfId="46437" xr:uid="{68BE3EC2-3DD0-4DCF-8715-4D995AABAFD5}"/>
    <cellStyle name="Total 3 2 5 18 2 2" xfId="46438" xr:uid="{AC93C533-B2B1-442D-AE81-3A2F6BC6F30D}"/>
    <cellStyle name="Total 3 2 5 18 3" xfId="46439" xr:uid="{F1CD7BBD-D798-4307-B6C2-B1E93BD9D504}"/>
    <cellStyle name="Total 3 2 5 19" xfId="46440" xr:uid="{55DECFF3-FF58-47F2-A1BA-BBFEB95DF450}"/>
    <cellStyle name="Total 3 2 5 19 2" xfId="46441" xr:uid="{822F0405-461E-421D-A1C3-D16F59296E46}"/>
    <cellStyle name="Total 3 2 5 19 2 2" xfId="46442" xr:uid="{59A4CE33-0920-46AB-8075-78E505C327D6}"/>
    <cellStyle name="Total 3 2 5 19 3" xfId="46443" xr:uid="{04E6AA60-2DEB-4CB2-AD30-330F50070E2A}"/>
    <cellStyle name="Total 3 2 5 2" xfId="46444" xr:uid="{6BBD53D6-F83B-465F-91D1-6E0ED17F53F0}"/>
    <cellStyle name="Total 3 2 5 2 2" xfId="46445" xr:uid="{CA78215E-29F9-4E33-95C1-4B2DCA2CB3B4}"/>
    <cellStyle name="Total 3 2 5 2 2 2" xfId="46446" xr:uid="{834AA1F0-FB24-49F5-A2C0-7E7DBA63A728}"/>
    <cellStyle name="Total 3 2 5 2 3" xfId="46447" xr:uid="{4BEFCE19-97EC-4728-973C-016E03B42E89}"/>
    <cellStyle name="Total 3 2 5 2 4" xfId="46448" xr:uid="{F4E6C780-44AD-4871-815D-EA1BC36F3F4C}"/>
    <cellStyle name="Total 3 2 5 20" xfId="46449" xr:uid="{5FC50B27-0EAA-4408-8C06-1FE457E29B76}"/>
    <cellStyle name="Total 3 2 5 20 2" xfId="46450" xr:uid="{4AA42296-ADB5-4659-878B-AC5B4FDD7EDB}"/>
    <cellStyle name="Total 3 2 5 20 2 2" xfId="46451" xr:uid="{4534B349-4925-4DBA-9606-AAD3BE3CCD78}"/>
    <cellStyle name="Total 3 2 5 20 3" xfId="46452" xr:uid="{38F5B42E-7F44-40B8-A520-0D246B56FD62}"/>
    <cellStyle name="Total 3 2 5 21" xfId="46453" xr:uid="{DCAC3AA8-CFC6-4A08-95CE-C202B2A89D8A}"/>
    <cellStyle name="Total 3 2 5 21 2" xfId="46454" xr:uid="{8498DF6F-4149-48BB-BD98-526A11D481A7}"/>
    <cellStyle name="Total 3 2 5 22" xfId="46455" xr:uid="{715D64EE-21A3-4781-9C76-7C30B3DA4B58}"/>
    <cellStyle name="Total 3 2 5 23" xfId="46456" xr:uid="{26F6B599-DAFB-4A74-9860-95BF1947D20C}"/>
    <cellStyle name="Total 3 2 5 3" xfId="46457" xr:uid="{2DF65CD2-D050-46C2-909D-D8C32B325B58}"/>
    <cellStyle name="Total 3 2 5 3 2" xfId="46458" xr:uid="{E11772AC-7879-4CF4-B0EE-9287C8E1E7D8}"/>
    <cellStyle name="Total 3 2 5 3 2 2" xfId="46459" xr:uid="{B4631027-88B2-427C-B6E2-F77315C16A65}"/>
    <cellStyle name="Total 3 2 5 3 3" xfId="46460" xr:uid="{79159BA8-8413-414F-BDAB-F0CFB01DE6AA}"/>
    <cellStyle name="Total 3 2 5 4" xfId="46461" xr:uid="{B61FB34B-6735-471D-8C78-48888647162B}"/>
    <cellStyle name="Total 3 2 5 4 2" xfId="46462" xr:uid="{A993C7BC-DC06-4E99-AD14-632C6C9B213D}"/>
    <cellStyle name="Total 3 2 5 4 2 2" xfId="46463" xr:uid="{E6F1FBF1-70BF-4796-A059-35DC2C3A5D09}"/>
    <cellStyle name="Total 3 2 5 4 3" xfId="46464" xr:uid="{313E4DA3-D8E9-43D6-977E-60CBF840D1A6}"/>
    <cellStyle name="Total 3 2 5 5" xfId="46465" xr:uid="{85EC41DF-98D9-4FDF-AFD0-C2B722652C82}"/>
    <cellStyle name="Total 3 2 5 5 2" xfId="46466" xr:uid="{77DA74BA-E1C5-4BFE-8E56-73BE44F2F09B}"/>
    <cellStyle name="Total 3 2 5 5 2 2" xfId="46467" xr:uid="{17072118-E5DF-4029-9E88-19BC380CF303}"/>
    <cellStyle name="Total 3 2 5 5 3" xfId="46468" xr:uid="{CB22F2B2-CF01-49D1-9C91-3DADFDC44070}"/>
    <cellStyle name="Total 3 2 5 6" xfId="46469" xr:uid="{CEFE77BD-BB9B-4204-8FEA-D0E34F50B3B2}"/>
    <cellStyle name="Total 3 2 5 6 2" xfId="46470" xr:uid="{731396AC-1C22-48FB-9E97-B9E0D276754F}"/>
    <cellStyle name="Total 3 2 5 6 2 2" xfId="46471" xr:uid="{B7A274ED-4145-4188-A502-C23679B864B5}"/>
    <cellStyle name="Total 3 2 5 6 3" xfId="46472" xr:uid="{99D806D7-07EF-4848-9DDC-E130CB31FD09}"/>
    <cellStyle name="Total 3 2 5 7" xfId="46473" xr:uid="{2F9F9629-CBD0-4E4D-B756-642891EA6EFC}"/>
    <cellStyle name="Total 3 2 5 7 2" xfId="46474" xr:uid="{66E59731-9E00-47AD-8B01-94D57A2ABA69}"/>
    <cellStyle name="Total 3 2 5 7 2 2" xfId="46475" xr:uid="{E76B3F84-6B97-44DE-8A64-94E7D1168C02}"/>
    <cellStyle name="Total 3 2 5 7 3" xfId="46476" xr:uid="{93A6E669-5FD7-4196-BA1D-308A7A9BDAB1}"/>
    <cellStyle name="Total 3 2 5 8" xfId="46477" xr:uid="{B080420D-DC33-473E-BF42-ECEB4AE0B41B}"/>
    <cellStyle name="Total 3 2 5 8 2" xfId="46478" xr:uid="{8A3CA73D-8CDC-4954-90BF-5E795112B4EC}"/>
    <cellStyle name="Total 3 2 5 8 2 2" xfId="46479" xr:uid="{E337F1BF-53A4-4761-B017-B5CDF83EE8F9}"/>
    <cellStyle name="Total 3 2 5 8 3" xfId="46480" xr:uid="{1A484C6D-764A-4796-A1A1-EAEFDD6A34E3}"/>
    <cellStyle name="Total 3 2 5 9" xfId="46481" xr:uid="{DD517771-7338-41C5-B6D0-EEED63482BC0}"/>
    <cellStyle name="Total 3 2 5 9 2" xfId="46482" xr:uid="{6F28D694-9290-4458-AB38-E463C7DCC8DA}"/>
    <cellStyle name="Total 3 2 5 9 2 2" xfId="46483" xr:uid="{B46D6002-0C46-4D26-AC0C-F713657EA348}"/>
    <cellStyle name="Total 3 2 5 9 3" xfId="46484" xr:uid="{37A254F3-791B-471D-8A02-FC017461CE20}"/>
    <cellStyle name="Total 3 2 6" xfId="46485" xr:uid="{AC958C29-BB69-4262-AAB1-405312616CCB}"/>
    <cellStyle name="Total 3 2 6 2" xfId="46486" xr:uid="{625EE397-B015-48F1-9471-6C9A813F1B80}"/>
    <cellStyle name="Total 3 2 6 2 2" xfId="46487" xr:uid="{70D25ADF-C0AF-4E37-8CF1-11A58171107E}"/>
    <cellStyle name="Total 3 2 6 3" xfId="46488" xr:uid="{DC3D81D2-F1DF-462B-8A3A-F7802BD98D64}"/>
    <cellStyle name="Total 3 2 6 4" xfId="46489" xr:uid="{162A648E-78F4-4A70-995B-B410BFA35635}"/>
    <cellStyle name="Total 3 2 7" xfId="46490" xr:uid="{CDB519D0-381F-4E66-BCB9-CE1965727D40}"/>
    <cellStyle name="Total 3 2 7 2" xfId="46491" xr:uid="{69AD94BB-9661-4C33-8A6F-4129FBB5C7CB}"/>
    <cellStyle name="Total 3 2 7 2 2" xfId="46492" xr:uid="{814587C9-F190-4E36-8B46-8AA92A4B2199}"/>
    <cellStyle name="Total 3 2 7 3" xfId="46493" xr:uid="{8AA1321E-187E-4E08-BA4F-D950907761B5}"/>
    <cellStyle name="Total 3 2 8" xfId="46494" xr:uid="{968E4297-5E89-4390-BD1A-FF0F72B83ACC}"/>
    <cellStyle name="Total 3 2 8 2" xfId="46495" xr:uid="{C90B0996-EDB0-4520-A895-F3C9B0618171}"/>
    <cellStyle name="Total 3 2 8 2 2" xfId="46496" xr:uid="{FE368255-18F3-4ADA-88BD-992F473A5B75}"/>
    <cellStyle name="Total 3 2 8 3" xfId="46497" xr:uid="{EFB2E489-9FF4-473F-871B-CAC27710A382}"/>
    <cellStyle name="Total 3 2 9" xfId="46498" xr:uid="{62782B09-3D1E-40B6-AB95-860CF0CE2F59}"/>
    <cellStyle name="Total 3 2 9 2" xfId="46499" xr:uid="{643F3553-157D-4646-9112-8DD9AF46A37F}"/>
    <cellStyle name="Total 3 2 9 2 2" xfId="46500" xr:uid="{CF319F20-CC6E-4C94-9B74-1E622E964A80}"/>
    <cellStyle name="Total 3 2 9 3" xfId="46501" xr:uid="{533D352D-6223-4FD2-B824-186E03C31021}"/>
    <cellStyle name="Total 3 20" xfId="46502" xr:uid="{EC12A111-3CBD-4695-A4E2-3EF357140628}"/>
    <cellStyle name="Total 3 20 2" xfId="46503" xr:uid="{6C05E411-0A2E-422B-B2C8-FB143F2FDE44}"/>
    <cellStyle name="Total 3 20 2 2" xfId="46504" xr:uid="{1D98313F-EC86-4528-A2BB-A02AE4FF75F7}"/>
    <cellStyle name="Total 3 20 3" xfId="46505" xr:uid="{818276E9-5CC0-4BDB-BA80-DA8AA10333DB}"/>
    <cellStyle name="Total 3 21" xfId="46506" xr:uid="{D71D060E-10CA-4FD7-8653-C3FF1D56DFDD}"/>
    <cellStyle name="Total 3 21 2" xfId="46507" xr:uid="{CDA9C231-924A-405E-A52E-6D0292DAA641}"/>
    <cellStyle name="Total 3 21 2 2" xfId="46508" xr:uid="{11425E09-32F7-469C-B4A5-D41320B1DF5B}"/>
    <cellStyle name="Total 3 21 3" xfId="46509" xr:uid="{CDAE4A5B-8F98-4125-B6EB-F9FB493D3C3D}"/>
    <cellStyle name="Total 3 22" xfId="46510" xr:uid="{C9035D08-58A7-4F06-BDC3-1207AE4C909F}"/>
    <cellStyle name="Total 3 22 2" xfId="46511" xr:uid="{A52203B0-5E86-4C94-8F10-D83B70CB495F}"/>
    <cellStyle name="Total 3 23" xfId="46512" xr:uid="{DA6504F1-EC2E-4BD1-8163-BB8941C0B1E7}"/>
    <cellStyle name="Total 3 24" xfId="46513" xr:uid="{593756B0-CEF7-4E0C-8AD5-62B3515683A3}"/>
    <cellStyle name="Total 3 25" xfId="46514" xr:uid="{DFEDE1B4-FA5E-4D66-B232-3EA25DC636CC}"/>
    <cellStyle name="Total 3 26" xfId="46515" xr:uid="{3FBC0EF6-8DB0-42D4-BD68-B8616A9CFB26}"/>
    <cellStyle name="Total 3 27" xfId="46516" xr:uid="{EF66BEC5-3736-4DB2-8F41-9852EBC2BF92}"/>
    <cellStyle name="Total 3 28" xfId="46517" xr:uid="{0A49156C-8921-46D0-B490-AE33FB92112D}"/>
    <cellStyle name="Total 3 29" xfId="46518" xr:uid="{7304CDAC-5862-4608-9A50-361DB1B6274D}"/>
    <cellStyle name="Total 3 3" xfId="46519" xr:uid="{76370030-F92A-4485-9AE4-D99BB61B4F3A}"/>
    <cellStyle name="Total 3 3 10" xfId="46520" xr:uid="{422989D1-98C0-403F-A460-3C4ECBE56B4A}"/>
    <cellStyle name="Total 3 3 10 2" xfId="46521" xr:uid="{95C3A968-9696-4622-A60B-A437E950DF42}"/>
    <cellStyle name="Total 3 3 10 2 2" xfId="46522" xr:uid="{559E97D5-008B-41A2-AC80-A1CA354FF32C}"/>
    <cellStyle name="Total 3 3 10 3" xfId="46523" xr:uid="{55665E3F-1B1F-4CAE-B98A-70144800DF5E}"/>
    <cellStyle name="Total 3 3 11" xfId="46524" xr:uid="{4D9FA8B9-8EF7-4A5A-A856-EDD98CEEE6B2}"/>
    <cellStyle name="Total 3 3 11 2" xfId="46525" xr:uid="{FA283C79-4084-4D43-AFFC-41FFDA378371}"/>
    <cellStyle name="Total 3 3 11 2 2" xfId="46526" xr:uid="{1480B0DC-89B8-4540-B1E9-FF61FE50E177}"/>
    <cellStyle name="Total 3 3 11 3" xfId="46527" xr:uid="{02BDE0A7-257E-4A33-AA7F-6736D5487548}"/>
    <cellStyle name="Total 3 3 12" xfId="46528" xr:uid="{6EA199B3-5ACC-4D7A-A018-BCACBB1FC1D0}"/>
    <cellStyle name="Total 3 3 12 2" xfId="46529" xr:uid="{0763CC81-3D10-48B3-9338-E1AC804783BA}"/>
    <cellStyle name="Total 3 3 12 2 2" xfId="46530" xr:uid="{8E12E209-119F-4C43-A4C3-40E068011791}"/>
    <cellStyle name="Total 3 3 12 3" xfId="46531" xr:uid="{C51136CB-7797-4C3D-B5FD-93ED372563E4}"/>
    <cellStyle name="Total 3 3 13" xfId="46532" xr:uid="{E2704FDC-C659-4338-941B-58B367F3A204}"/>
    <cellStyle name="Total 3 3 13 2" xfId="46533" xr:uid="{D7779035-75D1-4196-95C6-595ADBCFA818}"/>
    <cellStyle name="Total 3 3 13 2 2" xfId="46534" xr:uid="{A1F379C0-0698-4167-952A-3C906A872998}"/>
    <cellStyle name="Total 3 3 13 3" xfId="46535" xr:uid="{C3B674D7-3769-4BB7-B6C4-DD9ED63362CA}"/>
    <cellStyle name="Total 3 3 14" xfId="46536" xr:uid="{4A19B900-EA9E-4E80-90CC-DFD86837EB3E}"/>
    <cellStyle name="Total 3 3 14 2" xfId="46537" xr:uid="{EF692726-6B1F-40B4-88AA-9C0CA9CDE6B7}"/>
    <cellStyle name="Total 3 3 14 2 2" xfId="46538" xr:uid="{2B3BA222-D6D0-42ED-91EF-4A5335DDC9CD}"/>
    <cellStyle name="Total 3 3 14 3" xfId="46539" xr:uid="{B386CECB-A70E-4107-A0C7-D06A7506EA3A}"/>
    <cellStyle name="Total 3 3 15" xfId="46540" xr:uid="{456D85E4-937D-4AA5-856C-A88689DFC767}"/>
    <cellStyle name="Total 3 3 15 2" xfId="46541" xr:uid="{07E4AE88-77FE-4403-9721-E755EFC77315}"/>
    <cellStyle name="Total 3 3 15 2 2" xfId="46542" xr:uid="{DCBE20A9-8318-4430-AC9E-468F45646C8D}"/>
    <cellStyle name="Total 3 3 15 3" xfId="46543" xr:uid="{F26B3992-A4C9-48FF-9C09-F345A3D8CFF7}"/>
    <cellStyle name="Total 3 3 16" xfId="46544" xr:uid="{69AD54A9-8C66-416D-A88A-0EA659FE19A9}"/>
    <cellStyle name="Total 3 3 16 2" xfId="46545" xr:uid="{18D7E900-B136-4AE1-8F14-CF5BFAF7B798}"/>
    <cellStyle name="Total 3 3 16 2 2" xfId="46546" xr:uid="{7C4280FD-5199-47A6-858F-54D7D36E8D17}"/>
    <cellStyle name="Total 3 3 16 3" xfId="46547" xr:uid="{98AE24E4-6C50-4019-B5DE-8282B63C5B24}"/>
    <cellStyle name="Total 3 3 17" xfId="46548" xr:uid="{AE0F72B5-0467-4170-9CBD-39CAB62B170F}"/>
    <cellStyle name="Total 3 3 17 2" xfId="46549" xr:uid="{FEE9766B-05A1-4781-B453-2C4D743FB112}"/>
    <cellStyle name="Total 3 3 17 2 2" xfId="46550" xr:uid="{B53C7494-C5CF-4DA5-BCEF-2106B048451B}"/>
    <cellStyle name="Total 3 3 17 3" xfId="46551" xr:uid="{3E7647A9-BA36-4BD0-813B-D68F8FDDA73E}"/>
    <cellStyle name="Total 3 3 18" xfId="46552" xr:uid="{1739C030-62F3-4DB5-AC12-3501832A2AAD}"/>
    <cellStyle name="Total 3 3 18 2" xfId="46553" xr:uid="{15D2E88D-1B01-4FF6-B23A-FA9D9C1A25C7}"/>
    <cellStyle name="Total 3 3 19" xfId="46554" xr:uid="{60ECF3B6-01C4-4EE6-A452-DE24DC3CA83D}"/>
    <cellStyle name="Total 3 3 2" xfId="46555" xr:uid="{8A91EAC1-47B2-4C9D-B3B1-CB63B9409558}"/>
    <cellStyle name="Total 3 3 2 10" xfId="46556" xr:uid="{69CB06B4-277F-4A76-92AD-DD83A0D7E31D}"/>
    <cellStyle name="Total 3 3 2 10 2" xfId="46557" xr:uid="{BF38C2ED-E55B-4EEF-B914-540A4B3B15C7}"/>
    <cellStyle name="Total 3 3 2 10 2 2" xfId="46558" xr:uid="{822C29EC-9E1B-4802-B3C0-F147A41A2936}"/>
    <cellStyle name="Total 3 3 2 10 3" xfId="46559" xr:uid="{BB6D794B-CCC4-4B79-B566-7F042814F398}"/>
    <cellStyle name="Total 3 3 2 11" xfId="46560" xr:uid="{C976631B-1970-4741-AFDA-6EE626591414}"/>
    <cellStyle name="Total 3 3 2 11 2" xfId="46561" xr:uid="{2261E5BF-40A7-4FC0-8A59-28ADB27C6204}"/>
    <cellStyle name="Total 3 3 2 11 2 2" xfId="46562" xr:uid="{85C647D2-A022-47EC-8143-141280D81595}"/>
    <cellStyle name="Total 3 3 2 11 3" xfId="46563" xr:uid="{73BC254C-4FD3-49CD-8449-7E2B78D17B3A}"/>
    <cellStyle name="Total 3 3 2 12" xfId="46564" xr:uid="{17750487-87A1-4058-9C7B-5190DF09D2FE}"/>
    <cellStyle name="Total 3 3 2 12 2" xfId="46565" xr:uid="{C1278C49-3BD9-459E-A4EB-0B69FF3287AC}"/>
    <cellStyle name="Total 3 3 2 12 2 2" xfId="46566" xr:uid="{B416DCB3-FD83-4B03-B8B0-73E23DDA4A86}"/>
    <cellStyle name="Total 3 3 2 12 3" xfId="46567" xr:uid="{79E7B69E-32BA-44C9-BEE5-701ACF7DB088}"/>
    <cellStyle name="Total 3 3 2 13" xfId="46568" xr:uid="{AED7C02B-0F30-421F-8863-32F845DE9B17}"/>
    <cellStyle name="Total 3 3 2 13 2" xfId="46569" xr:uid="{D9F6B64D-AC48-49BB-AC59-50625C632D47}"/>
    <cellStyle name="Total 3 3 2 13 2 2" xfId="46570" xr:uid="{C2A979D3-A39F-451B-9F40-40A1BB280972}"/>
    <cellStyle name="Total 3 3 2 13 3" xfId="46571" xr:uid="{5C57BF58-E4CF-4678-8CEF-71F80C1AF7F9}"/>
    <cellStyle name="Total 3 3 2 14" xfId="46572" xr:uid="{143F5672-C457-494F-B617-69E30B801839}"/>
    <cellStyle name="Total 3 3 2 14 2" xfId="46573" xr:uid="{4E4AF1CD-AC0A-4C87-8ADB-B2DE0805EE78}"/>
    <cellStyle name="Total 3 3 2 14 2 2" xfId="46574" xr:uid="{BFDE7CA2-172B-4A54-BDD5-36D0376F07FE}"/>
    <cellStyle name="Total 3 3 2 14 3" xfId="46575" xr:uid="{082DDF9D-7DCF-4B79-8498-B10FAF861ED9}"/>
    <cellStyle name="Total 3 3 2 15" xfId="46576" xr:uid="{5ED979EF-6AC1-47BD-9549-99561E3B6517}"/>
    <cellStyle name="Total 3 3 2 15 2" xfId="46577" xr:uid="{56396242-AC60-4EA4-9BF6-8B53F80E8694}"/>
    <cellStyle name="Total 3 3 2 15 2 2" xfId="46578" xr:uid="{F713D0C6-8911-4DCF-8583-11AF0FC814C2}"/>
    <cellStyle name="Total 3 3 2 15 3" xfId="46579" xr:uid="{CD34752D-454F-4EB9-9778-7FFE2A4F3C02}"/>
    <cellStyle name="Total 3 3 2 16" xfId="46580" xr:uid="{FFA50942-B630-481B-806E-EEE7A73DD300}"/>
    <cellStyle name="Total 3 3 2 16 2" xfId="46581" xr:uid="{47965B32-2774-47AD-939D-8A75936F9087}"/>
    <cellStyle name="Total 3 3 2 16 2 2" xfId="46582" xr:uid="{B821FB4A-D748-456D-A741-4004CBDF2CB6}"/>
    <cellStyle name="Total 3 3 2 16 3" xfId="46583" xr:uid="{200B3E32-3BB7-4293-80ED-76FB8C5E1C48}"/>
    <cellStyle name="Total 3 3 2 17" xfId="46584" xr:uid="{222A19A3-4D86-4E02-A867-5C66E1B5BDD4}"/>
    <cellStyle name="Total 3 3 2 17 2" xfId="46585" xr:uid="{184565C1-F71A-4DDB-AE0A-907754386C5A}"/>
    <cellStyle name="Total 3 3 2 17 2 2" xfId="46586" xr:uid="{8B2C1BE6-BBF7-45DA-8CC0-E81E9EA1A209}"/>
    <cellStyle name="Total 3 3 2 17 3" xfId="46587" xr:uid="{C923C20F-CC45-4747-A384-792AAC33E193}"/>
    <cellStyle name="Total 3 3 2 18" xfId="46588" xr:uid="{54D86B6C-57F2-4EE8-ACEB-D417F9CBD14E}"/>
    <cellStyle name="Total 3 3 2 18 2" xfId="46589" xr:uid="{3996E75C-53C9-4502-82A3-7913E64C0666}"/>
    <cellStyle name="Total 3 3 2 18 2 2" xfId="46590" xr:uid="{BA16288A-87D6-4753-8919-A6831EC4B088}"/>
    <cellStyle name="Total 3 3 2 18 3" xfId="46591" xr:uid="{4F6CA336-04C2-4187-9955-739A7539B1F5}"/>
    <cellStyle name="Total 3 3 2 19" xfId="46592" xr:uid="{004FDC95-70F3-4106-9CF9-B54F5DAE9720}"/>
    <cellStyle name="Total 3 3 2 19 2" xfId="46593" xr:uid="{C1F1DF51-E3C3-4F14-B75A-71FDF3F7174F}"/>
    <cellStyle name="Total 3 3 2 19 2 2" xfId="46594" xr:uid="{1B1841F5-0E61-40EF-90AA-983607A4820B}"/>
    <cellStyle name="Total 3 3 2 19 3" xfId="46595" xr:uid="{B2F2CD5B-8C93-4C4A-981B-E1F73BC56F14}"/>
    <cellStyle name="Total 3 3 2 2" xfId="46596" xr:uid="{9AA93114-AD7B-4804-B0B6-16CAE630D6DE}"/>
    <cellStyle name="Total 3 3 2 2 2" xfId="46597" xr:uid="{73F504BA-0444-4016-82F6-6A9E1002E70E}"/>
    <cellStyle name="Total 3 3 2 2 2 2" xfId="46598" xr:uid="{6DB552D3-1E1C-4E88-9D82-C35895B07635}"/>
    <cellStyle name="Total 3 3 2 2 2 2 2" xfId="46599" xr:uid="{A1F7CC84-25CD-48EF-AF97-917ACF82C56D}"/>
    <cellStyle name="Total 3 3 2 2 2 3" xfId="46600" xr:uid="{F932F290-D631-44CF-AC1E-0BEDC9935046}"/>
    <cellStyle name="Total 3 3 2 2 2 4" xfId="46601" xr:uid="{E1240981-A70B-4D79-9052-F3D6547FB107}"/>
    <cellStyle name="Total 3 3 2 2 3" xfId="46602" xr:uid="{3C1D28BE-4CBD-4002-9A75-2C8D3C4634AC}"/>
    <cellStyle name="Total 3 3 2 2 3 2" xfId="46603" xr:uid="{77FBF0DA-D914-43CF-B676-5F3A4D661644}"/>
    <cellStyle name="Total 3 3 2 2 4" xfId="46604" xr:uid="{D26313FD-F474-47BA-BC85-3DFAC1A22EEC}"/>
    <cellStyle name="Total 3 3 2 2 5" xfId="46605" xr:uid="{EF5333A3-D88C-492B-BF6F-8678F519D64D}"/>
    <cellStyle name="Total 3 3 2 20" xfId="46606" xr:uid="{975D6330-DC71-4B66-BEE4-86B51B459752}"/>
    <cellStyle name="Total 3 3 2 20 2" xfId="46607" xr:uid="{7412A14B-DD5B-460F-9FB9-96E5DB2858CF}"/>
    <cellStyle name="Total 3 3 2 20 2 2" xfId="46608" xr:uid="{575FEDBF-80AD-488E-9E39-4E65A6D93F3E}"/>
    <cellStyle name="Total 3 3 2 20 3" xfId="46609" xr:uid="{791CD0AF-FF76-4600-9CE8-093A77E46BB0}"/>
    <cellStyle name="Total 3 3 2 21" xfId="46610" xr:uid="{2AB01992-5551-4A29-942B-3640CEE5B941}"/>
    <cellStyle name="Total 3 3 2 21 2" xfId="46611" xr:uid="{E29940A0-AC13-4E88-B7EB-9DB73422F973}"/>
    <cellStyle name="Total 3 3 2 22" xfId="46612" xr:uid="{E4D48832-993E-4977-8CC4-E654FB6A6808}"/>
    <cellStyle name="Total 3 3 2 23" xfId="46613" xr:uid="{E877D88D-1636-4C0F-B236-2148B83F75B8}"/>
    <cellStyle name="Total 3 3 2 3" xfId="46614" xr:uid="{243774BE-E79C-457B-94D1-2701A0B1DC5D}"/>
    <cellStyle name="Total 3 3 2 3 2" xfId="46615" xr:uid="{17E80914-522A-40D0-B6E8-B8ECEA4E1E93}"/>
    <cellStyle name="Total 3 3 2 3 2 2" xfId="46616" xr:uid="{CE702CB6-B98D-4F01-8CDC-B176686AA905}"/>
    <cellStyle name="Total 3 3 2 3 2 3" xfId="46617" xr:uid="{B5642E31-A278-4441-A98F-DD15C3FAA171}"/>
    <cellStyle name="Total 3 3 2 3 3" xfId="46618" xr:uid="{10D66C21-9516-4321-BC5C-CE63C76D03E4}"/>
    <cellStyle name="Total 3 3 2 3 3 2" xfId="46619" xr:uid="{B9FA9C8C-587A-41C5-8D73-EFF678D07D7E}"/>
    <cellStyle name="Total 3 3 2 3 4" xfId="46620" xr:uid="{D7BB1868-E34C-4831-9193-A23720B74A90}"/>
    <cellStyle name="Total 3 3 2 4" xfId="46621" xr:uid="{959C3BE3-0719-4603-AEE5-8B5C646D07DC}"/>
    <cellStyle name="Total 3 3 2 4 2" xfId="46622" xr:uid="{D572B343-6E31-4771-80E0-0B6E2D0B2F26}"/>
    <cellStyle name="Total 3 3 2 4 2 2" xfId="46623" xr:uid="{218DACA4-B6CE-4F1B-8F32-5C5368BE2D7B}"/>
    <cellStyle name="Total 3 3 2 4 3" xfId="46624" xr:uid="{3D84B819-1EE1-47D6-A1AF-C4B70CCB3E5C}"/>
    <cellStyle name="Total 3 3 2 4 4" xfId="46625" xr:uid="{F78CEAAC-0D72-468A-8426-FAB70817B74A}"/>
    <cellStyle name="Total 3 3 2 5" xfId="46626" xr:uid="{FFE5FE13-D7F9-4135-9ADA-44129B454647}"/>
    <cellStyle name="Total 3 3 2 5 2" xfId="46627" xr:uid="{C9D172AA-B2E9-480C-9AEA-6CF5B1BB5DEB}"/>
    <cellStyle name="Total 3 3 2 5 2 2" xfId="46628" xr:uid="{94682EEC-4CF7-4563-B69D-26170F514BD3}"/>
    <cellStyle name="Total 3 3 2 5 3" xfId="46629" xr:uid="{1C345E82-FB7D-4534-AB19-52F2F3458252}"/>
    <cellStyle name="Total 3 3 2 5 4" xfId="46630" xr:uid="{CCA17FF5-5827-421B-9E7D-6E07D481381C}"/>
    <cellStyle name="Total 3 3 2 6" xfId="46631" xr:uid="{43E5B7F2-803D-4ED6-B98D-F705955BFAA7}"/>
    <cellStyle name="Total 3 3 2 6 2" xfId="46632" xr:uid="{B1FFB300-093C-4AA2-91DF-7AC3976D8BFE}"/>
    <cellStyle name="Total 3 3 2 6 2 2" xfId="46633" xr:uid="{32BD77D3-EAB1-4876-A770-0FD5DC44B92E}"/>
    <cellStyle name="Total 3 3 2 6 3" xfId="46634" xr:uid="{F4D870ED-20B8-4CB9-BC48-354B5B41FBB4}"/>
    <cellStyle name="Total 3 3 2 7" xfId="46635" xr:uid="{477C5FDF-5F06-4E8D-B142-718C3E7AB9B8}"/>
    <cellStyle name="Total 3 3 2 7 2" xfId="46636" xr:uid="{1B3A1F83-3B69-4813-A480-3F26A1ACFFEF}"/>
    <cellStyle name="Total 3 3 2 7 2 2" xfId="46637" xr:uid="{3ADDD282-798F-4FCE-9BD9-DB40C0316B53}"/>
    <cellStyle name="Total 3 3 2 7 3" xfId="46638" xr:uid="{879F932A-E4E9-4845-8876-F6A9F0CF90E8}"/>
    <cellStyle name="Total 3 3 2 8" xfId="46639" xr:uid="{7E6FD2B0-B8E9-4A3F-9052-FF01D5CF0403}"/>
    <cellStyle name="Total 3 3 2 8 2" xfId="46640" xr:uid="{84FFCD2C-D507-4526-90FC-C8CBFE5B00F7}"/>
    <cellStyle name="Total 3 3 2 8 2 2" xfId="46641" xr:uid="{C75F7154-D5AC-484B-8B29-2A10D4244EBB}"/>
    <cellStyle name="Total 3 3 2 8 3" xfId="46642" xr:uid="{8AE766D8-902C-4788-A6A6-B6A9621F4416}"/>
    <cellStyle name="Total 3 3 2 9" xfId="46643" xr:uid="{05726101-9025-4392-A4F7-0F0AE0650F6D}"/>
    <cellStyle name="Total 3 3 2 9 2" xfId="46644" xr:uid="{89F8B65F-EDEA-4A68-AF4A-FB67FB255311}"/>
    <cellStyle name="Total 3 3 2 9 2 2" xfId="46645" xr:uid="{12330DE0-F637-4876-A8A5-BF3E669F6621}"/>
    <cellStyle name="Total 3 3 2 9 3" xfId="46646" xr:uid="{6FB8B4BF-15BA-401F-83F6-8CB3F240BA7E}"/>
    <cellStyle name="Total 3 3 20" xfId="46647" xr:uid="{D57AD7E8-FC5B-4697-B853-D906841EE0EA}"/>
    <cellStyle name="Total 3 3 3" xfId="46648" xr:uid="{35CA52E8-23E5-4465-84A9-A577486076F4}"/>
    <cellStyle name="Total 3 3 3 2" xfId="46649" xr:uid="{2CA1A19C-B540-47AE-8809-EF6375A1FD4C}"/>
    <cellStyle name="Total 3 3 3 2 2" xfId="46650" xr:uid="{B47CBD65-2A61-474C-A506-CEE7AF10C42C}"/>
    <cellStyle name="Total 3 3 3 2 2 2" xfId="46651" xr:uid="{78B69180-E950-49B3-B122-C82C70C2D6D6}"/>
    <cellStyle name="Total 3 3 3 2 3" xfId="46652" xr:uid="{DE6301BE-04EF-4AD3-A291-748AB97B6C56}"/>
    <cellStyle name="Total 3 3 3 2 4" xfId="46653" xr:uid="{9048B382-B3FF-49C9-9FD9-94B30C592B39}"/>
    <cellStyle name="Total 3 3 3 3" xfId="46654" xr:uid="{63405FC8-46E0-4D7D-833A-57984EDB24C7}"/>
    <cellStyle name="Total 3 3 3 3 2" xfId="46655" xr:uid="{F3331256-90B8-43E7-B202-C6296DB736D8}"/>
    <cellStyle name="Total 3 3 3 4" xfId="46656" xr:uid="{07B0D2E5-DF70-45DF-B7C1-FF30262205C8}"/>
    <cellStyle name="Total 3 3 3 5" xfId="46657" xr:uid="{CE03530D-8AE2-484A-AC25-4D9209CD5C19}"/>
    <cellStyle name="Total 3 3 4" xfId="46658" xr:uid="{89CBEC68-678A-47AC-80F0-70E3C123A3D1}"/>
    <cellStyle name="Total 3 3 4 2" xfId="46659" xr:uid="{59769535-B6F9-4F55-BD40-D769D24C5A09}"/>
    <cellStyle name="Total 3 3 4 2 2" xfId="46660" xr:uid="{CADC28AB-551A-42D8-B66B-F49A996AB4D7}"/>
    <cellStyle name="Total 3 3 4 2 3" xfId="46661" xr:uid="{74F79AD5-E92F-41EE-9DD6-0B11041668FB}"/>
    <cellStyle name="Total 3 3 4 3" xfId="46662" xr:uid="{7B91E193-B699-440A-90B0-F24E3C4F8FCA}"/>
    <cellStyle name="Total 3 3 4 3 2" xfId="46663" xr:uid="{771140A6-FAD7-4724-9870-4AA6B655B139}"/>
    <cellStyle name="Total 3 3 4 4" xfId="46664" xr:uid="{C2E23DE6-09FB-4300-AFA2-CB5321D5EFD8}"/>
    <cellStyle name="Total 3 3 5" xfId="46665" xr:uid="{4ADECD11-05BC-4949-A8DC-088A9380F955}"/>
    <cellStyle name="Total 3 3 5 2" xfId="46666" xr:uid="{B1DB2ED5-10F9-4A1F-8793-BF1812CAAD06}"/>
    <cellStyle name="Total 3 3 5 2 2" xfId="46667" xr:uid="{96E83DCE-5431-44D8-B108-AEFCDF8684D7}"/>
    <cellStyle name="Total 3 3 5 2 3" xfId="46668" xr:uid="{8FED9237-DF02-4D0D-BA33-34B8D0696C7B}"/>
    <cellStyle name="Total 3 3 5 3" xfId="46669" xr:uid="{A974EE9A-D827-499F-A58D-0C37A0571D71}"/>
    <cellStyle name="Total 3 3 5 4" xfId="46670" xr:uid="{F9E57BE0-F4FF-4648-9DF3-0061F71AFEB0}"/>
    <cellStyle name="Total 3 3 6" xfId="46671" xr:uid="{5B2DFB0A-C868-4816-B0B9-843CC4D3C366}"/>
    <cellStyle name="Total 3 3 6 2" xfId="46672" xr:uid="{CFCF4D8F-B945-4F4C-B975-28316A96C360}"/>
    <cellStyle name="Total 3 3 6 2 2" xfId="46673" xr:uid="{5459EBBC-83E2-497D-A1DB-B6221C499860}"/>
    <cellStyle name="Total 3 3 6 3" xfId="46674" xr:uid="{F1B1BE69-2E45-483C-A92E-EA2BCCB3075E}"/>
    <cellStyle name="Total 3 3 6 4" xfId="46675" xr:uid="{54F90F7D-D87F-4502-A014-92CFF19C926E}"/>
    <cellStyle name="Total 3 3 7" xfId="46676" xr:uid="{F338D7DC-ED49-4176-A2D6-06983851DBE2}"/>
    <cellStyle name="Total 3 3 7 2" xfId="46677" xr:uid="{CFD6E91F-D78A-492D-A1C6-357A55E318DE}"/>
    <cellStyle name="Total 3 3 7 2 2" xfId="46678" xr:uid="{66CC61F3-2AA8-4CC2-BE6E-4240B3E7B466}"/>
    <cellStyle name="Total 3 3 7 3" xfId="46679" xr:uid="{D024CF6B-0774-40DC-A5AE-FE0C34EBF157}"/>
    <cellStyle name="Total 3 3 8" xfId="46680" xr:uid="{829F319B-BBE3-41CE-8DD0-A2E841383B4C}"/>
    <cellStyle name="Total 3 3 8 2" xfId="46681" xr:uid="{4B8A7C64-528D-443A-B96C-560E27278EEB}"/>
    <cellStyle name="Total 3 3 8 2 2" xfId="46682" xr:uid="{14427916-B567-4572-AA8A-319C1EE62539}"/>
    <cellStyle name="Total 3 3 8 3" xfId="46683" xr:uid="{DEDB2BD0-E118-4CBF-B2C2-2F2C002D0F36}"/>
    <cellStyle name="Total 3 3 9" xfId="46684" xr:uid="{84A3FE01-5E79-478E-8452-BCC92F0BACE0}"/>
    <cellStyle name="Total 3 3 9 2" xfId="46685" xr:uid="{2C83B020-DE43-4304-A245-D0B7F3A47BF9}"/>
    <cellStyle name="Total 3 3 9 2 2" xfId="46686" xr:uid="{0D17B15A-5C18-427B-BFD7-F4C951522FFF}"/>
    <cellStyle name="Total 3 3 9 3" xfId="46687" xr:uid="{4077DA32-7332-4A17-B064-7ADAA5907B87}"/>
    <cellStyle name="Total 3 4" xfId="46688" xr:uid="{850FA905-AA6F-4983-9039-D6E1098B9CC5}"/>
    <cellStyle name="Total 3 4 10" xfId="46689" xr:uid="{E8041611-68A3-46C2-9D02-DE371ED8ECA1}"/>
    <cellStyle name="Total 3 4 10 2" xfId="46690" xr:uid="{4A55C226-A25D-47C0-9F35-7C4BA29CCCE4}"/>
    <cellStyle name="Total 3 4 10 2 2" xfId="46691" xr:uid="{0B92B185-F0DD-4EAA-933C-F0406EE5F37D}"/>
    <cellStyle name="Total 3 4 10 3" xfId="46692" xr:uid="{DF6CE7CD-7F86-4336-9F30-B5FD9FCDC5C8}"/>
    <cellStyle name="Total 3 4 11" xfId="46693" xr:uid="{ACDA3BC3-77AE-49C0-BF79-22603BB5B788}"/>
    <cellStyle name="Total 3 4 11 2" xfId="46694" xr:uid="{D1DC26DB-2BC1-431F-8BEB-86A254228D00}"/>
    <cellStyle name="Total 3 4 11 2 2" xfId="46695" xr:uid="{2892A2C4-8C0B-438A-BD69-B7C41D54D70A}"/>
    <cellStyle name="Total 3 4 11 3" xfId="46696" xr:uid="{AE30C1A0-BAF8-45D8-B8A3-F67DF1B7B772}"/>
    <cellStyle name="Total 3 4 12" xfId="46697" xr:uid="{761871CE-48BC-47A7-952B-E4EB0B8FB807}"/>
    <cellStyle name="Total 3 4 12 2" xfId="46698" xr:uid="{E6086184-4D18-449D-8579-9672E4BD9493}"/>
    <cellStyle name="Total 3 4 12 2 2" xfId="46699" xr:uid="{071FEECD-3CC1-4B4C-A8C0-3BCBC79861EF}"/>
    <cellStyle name="Total 3 4 12 3" xfId="46700" xr:uid="{7256E6EA-1066-4685-BAA7-DFDBC9E76DEC}"/>
    <cellStyle name="Total 3 4 13" xfId="46701" xr:uid="{F6AD1174-D8CB-4DA9-855A-4266F7233C63}"/>
    <cellStyle name="Total 3 4 13 2" xfId="46702" xr:uid="{B673F176-6AED-4D23-A98C-2B136A27F325}"/>
    <cellStyle name="Total 3 4 13 2 2" xfId="46703" xr:uid="{D306EDE2-B775-416C-85EC-9BBEF1DB44DE}"/>
    <cellStyle name="Total 3 4 13 3" xfId="46704" xr:uid="{CEB9FE75-3724-483A-89E5-F7235137C5BB}"/>
    <cellStyle name="Total 3 4 14" xfId="46705" xr:uid="{7F058D9F-CC6E-4BD0-8DB7-41DC64AC7A95}"/>
    <cellStyle name="Total 3 4 14 2" xfId="46706" xr:uid="{BAD48FF8-B8B3-46A6-A06A-ECD5D16CA417}"/>
    <cellStyle name="Total 3 4 14 2 2" xfId="46707" xr:uid="{1440B3BA-16A9-4B79-AD41-CA6A29AE361D}"/>
    <cellStyle name="Total 3 4 14 3" xfId="46708" xr:uid="{37FBCBB2-BC67-4457-9E8F-616F1A2790F3}"/>
    <cellStyle name="Total 3 4 15" xfId="46709" xr:uid="{65E729AE-CA2B-4D56-BF03-9D3848DB7B45}"/>
    <cellStyle name="Total 3 4 15 2" xfId="46710" xr:uid="{0F9FBCCD-1EEE-4AB0-887E-95A8145EBAB8}"/>
    <cellStyle name="Total 3 4 15 2 2" xfId="46711" xr:uid="{13DEB925-14F9-48BD-BD82-61F892119F36}"/>
    <cellStyle name="Total 3 4 15 3" xfId="46712" xr:uid="{F6EE9FF6-05A7-4208-BCFA-28B5BD7633A4}"/>
    <cellStyle name="Total 3 4 16" xfId="46713" xr:uid="{7934AA80-211A-4942-AACA-79A9FDD7468C}"/>
    <cellStyle name="Total 3 4 16 2" xfId="46714" xr:uid="{93E43AE0-A2AE-427E-96D9-65DE1731F04B}"/>
    <cellStyle name="Total 3 4 16 2 2" xfId="46715" xr:uid="{F3C290E3-7B35-4EC3-BDF7-4C0490B95E33}"/>
    <cellStyle name="Total 3 4 16 3" xfId="46716" xr:uid="{20C83D46-2160-47C3-8BB1-25EB476E2C3A}"/>
    <cellStyle name="Total 3 4 17" xfId="46717" xr:uid="{4F50C076-42DB-4B8B-A7B5-29A302E4763D}"/>
    <cellStyle name="Total 3 4 17 2" xfId="46718" xr:uid="{F7B40950-F780-4B8E-859E-58C92D8BE007}"/>
    <cellStyle name="Total 3 4 17 2 2" xfId="46719" xr:uid="{678C6DA0-9F3A-41B4-98D3-B6CFFDED2470}"/>
    <cellStyle name="Total 3 4 17 3" xfId="46720" xr:uid="{CA3DFB01-50FD-4831-BAF8-7D73E9E534C2}"/>
    <cellStyle name="Total 3 4 18" xfId="46721" xr:uid="{AD0C0F4A-3B0C-4458-AAFD-018D604E2BEA}"/>
    <cellStyle name="Total 3 4 18 2" xfId="46722" xr:uid="{104EED79-59A3-4C9B-9193-58A7AAEE4FAD}"/>
    <cellStyle name="Total 3 4 19" xfId="46723" xr:uid="{6EEAC4F6-ED02-4031-A24E-45D654C3347D}"/>
    <cellStyle name="Total 3 4 2" xfId="46724" xr:uid="{86E4E173-975E-4EFD-8311-F34A38E076D9}"/>
    <cellStyle name="Total 3 4 2 10" xfId="46725" xr:uid="{5CD5F26E-F82A-43CD-901F-5D132C2F1418}"/>
    <cellStyle name="Total 3 4 2 10 2" xfId="46726" xr:uid="{66A19F84-2814-4DF4-A8FF-835B4ACBAEC3}"/>
    <cellStyle name="Total 3 4 2 10 2 2" xfId="46727" xr:uid="{EDDF307F-D806-4ED6-9D44-F4068A7C365E}"/>
    <cellStyle name="Total 3 4 2 10 3" xfId="46728" xr:uid="{2B3D0105-E656-468B-9AAC-623742DFCD4C}"/>
    <cellStyle name="Total 3 4 2 11" xfId="46729" xr:uid="{982BD811-C922-4625-947D-1A7103FC792E}"/>
    <cellStyle name="Total 3 4 2 11 2" xfId="46730" xr:uid="{A0273EC7-E94B-4912-B236-9A4716D7A36B}"/>
    <cellStyle name="Total 3 4 2 11 2 2" xfId="46731" xr:uid="{2BEC281B-D080-41B0-A777-98BBB38B84A4}"/>
    <cellStyle name="Total 3 4 2 11 3" xfId="46732" xr:uid="{7B5B4E16-550B-444D-A6BC-50982C59891D}"/>
    <cellStyle name="Total 3 4 2 12" xfId="46733" xr:uid="{105B2CB7-41F4-4530-917C-006D4A123412}"/>
    <cellStyle name="Total 3 4 2 12 2" xfId="46734" xr:uid="{C013F4A6-9FD1-4483-8AA5-1ABEDB4D59B7}"/>
    <cellStyle name="Total 3 4 2 12 2 2" xfId="46735" xr:uid="{1069FAB6-E07B-47F1-A20F-8385FFFA8771}"/>
    <cellStyle name="Total 3 4 2 12 3" xfId="46736" xr:uid="{1A67222C-06E6-45F8-9FAE-506939C6666F}"/>
    <cellStyle name="Total 3 4 2 13" xfId="46737" xr:uid="{0E4D087F-30D8-4919-9727-892B67A557CA}"/>
    <cellStyle name="Total 3 4 2 13 2" xfId="46738" xr:uid="{21CFB135-331A-460B-AE59-B6F324711926}"/>
    <cellStyle name="Total 3 4 2 13 2 2" xfId="46739" xr:uid="{A289F733-14BD-4CD4-94AE-8191BAB5CCCB}"/>
    <cellStyle name="Total 3 4 2 13 3" xfId="46740" xr:uid="{17E09BA5-0938-48B8-953A-536AFA7E1FEA}"/>
    <cellStyle name="Total 3 4 2 14" xfId="46741" xr:uid="{8821AEDC-433E-4BC1-A42E-F4E78E3D05A6}"/>
    <cellStyle name="Total 3 4 2 14 2" xfId="46742" xr:uid="{4E5F08BF-B4CA-45FB-82E6-FB187A6F2B6D}"/>
    <cellStyle name="Total 3 4 2 14 2 2" xfId="46743" xr:uid="{3F3A54E1-BEDF-46D2-81A3-7FDD05850C03}"/>
    <cellStyle name="Total 3 4 2 14 3" xfId="46744" xr:uid="{570EA0DE-6846-4B61-86F9-9752A6970858}"/>
    <cellStyle name="Total 3 4 2 15" xfId="46745" xr:uid="{44F92FCE-4FD8-4394-9374-85D34BDF09DA}"/>
    <cellStyle name="Total 3 4 2 15 2" xfId="46746" xr:uid="{8DBB729A-CB40-4BF0-953F-19F7125A21FB}"/>
    <cellStyle name="Total 3 4 2 15 2 2" xfId="46747" xr:uid="{A1392CAD-1A94-4940-9E16-33E5E1B85462}"/>
    <cellStyle name="Total 3 4 2 15 3" xfId="46748" xr:uid="{15308AAF-D356-4464-A320-63E83D26DFE0}"/>
    <cellStyle name="Total 3 4 2 16" xfId="46749" xr:uid="{2F70AD4A-A010-4FFE-BEEC-3E8342E1483B}"/>
    <cellStyle name="Total 3 4 2 16 2" xfId="46750" xr:uid="{4D8D634B-F7E7-4138-AA3A-A127B4D83C57}"/>
    <cellStyle name="Total 3 4 2 16 2 2" xfId="46751" xr:uid="{1C50F00B-D50D-41D4-97B5-4684B5A158F5}"/>
    <cellStyle name="Total 3 4 2 16 3" xfId="46752" xr:uid="{D609C96B-0797-483B-8FB3-68220B141D69}"/>
    <cellStyle name="Total 3 4 2 17" xfId="46753" xr:uid="{79C5E7A7-42D4-4D47-9EE6-DECCD530BC4A}"/>
    <cellStyle name="Total 3 4 2 17 2" xfId="46754" xr:uid="{EC980DC2-D347-4B14-A631-883A6EF78FB4}"/>
    <cellStyle name="Total 3 4 2 17 2 2" xfId="46755" xr:uid="{77D9D793-B139-4AA6-83C8-752F9010AA52}"/>
    <cellStyle name="Total 3 4 2 17 3" xfId="46756" xr:uid="{63CB795A-3B04-4247-A1D0-AF11F438308C}"/>
    <cellStyle name="Total 3 4 2 18" xfId="46757" xr:uid="{1E8806DC-72C6-40CF-A006-541373F38DBC}"/>
    <cellStyle name="Total 3 4 2 18 2" xfId="46758" xr:uid="{6033C512-A6EE-449C-88C0-F39EFE038AC7}"/>
    <cellStyle name="Total 3 4 2 18 2 2" xfId="46759" xr:uid="{EB4F1E54-2F6F-4B48-A6FC-EF64E1A4A38D}"/>
    <cellStyle name="Total 3 4 2 18 3" xfId="46760" xr:uid="{08269156-D564-4538-9E4B-89ED372CCC60}"/>
    <cellStyle name="Total 3 4 2 19" xfId="46761" xr:uid="{8CE22164-7C31-4C18-90F1-158DFFE838BA}"/>
    <cellStyle name="Total 3 4 2 19 2" xfId="46762" xr:uid="{FD99A0D9-352A-4D2E-85A4-B61D37A75FF0}"/>
    <cellStyle name="Total 3 4 2 19 2 2" xfId="46763" xr:uid="{5A9750D0-60BD-441E-98F0-4BD8C368B1FF}"/>
    <cellStyle name="Total 3 4 2 19 3" xfId="46764" xr:uid="{F2075453-9894-4318-AA80-524B768F5930}"/>
    <cellStyle name="Total 3 4 2 2" xfId="46765" xr:uid="{94AB8264-5B3E-47A6-9B70-66FC6DE770BA}"/>
    <cellStyle name="Total 3 4 2 2 2" xfId="46766" xr:uid="{F1940065-31DF-404A-985F-CF1003C6DE15}"/>
    <cellStyle name="Total 3 4 2 2 2 2" xfId="46767" xr:uid="{6B4C71C7-FB70-4DFB-B0F3-A52A1FCD8DCA}"/>
    <cellStyle name="Total 3 4 2 2 2 2 2" xfId="46768" xr:uid="{9D09C958-4393-4209-A53D-E718FBBE95B1}"/>
    <cellStyle name="Total 3 4 2 2 2 3" xfId="46769" xr:uid="{CB243D02-D529-4AF9-AF55-B9CB7EC0F7AC}"/>
    <cellStyle name="Total 3 4 2 2 2 4" xfId="46770" xr:uid="{599BA5A2-447A-4CD4-BB8B-8363E96C2415}"/>
    <cellStyle name="Total 3 4 2 2 3" xfId="46771" xr:uid="{E7A06018-6295-4E66-BC40-F9BA37516A52}"/>
    <cellStyle name="Total 3 4 2 2 3 2" xfId="46772" xr:uid="{D75461EC-74B6-4241-BEC9-4E23DD5DF5D2}"/>
    <cellStyle name="Total 3 4 2 2 4" xfId="46773" xr:uid="{C0DFBD18-3A39-42E1-8CF7-D001BF0FB8A5}"/>
    <cellStyle name="Total 3 4 2 2 5" xfId="46774" xr:uid="{E01AEA32-FF7F-4165-A7D2-EB6EE4112620}"/>
    <cellStyle name="Total 3 4 2 20" xfId="46775" xr:uid="{AD2C8A7F-6077-480E-8B2A-E67867114768}"/>
    <cellStyle name="Total 3 4 2 20 2" xfId="46776" xr:uid="{D7D3653C-97FC-467B-936E-C3B1C779D578}"/>
    <cellStyle name="Total 3 4 2 20 2 2" xfId="46777" xr:uid="{6A77DF84-132F-4286-B11A-05F00C12B39A}"/>
    <cellStyle name="Total 3 4 2 20 3" xfId="46778" xr:uid="{74A5FB66-23AA-4240-9485-ECF77A8C1CB0}"/>
    <cellStyle name="Total 3 4 2 21" xfId="46779" xr:uid="{04E9C6B6-D974-45D1-BB0B-A050BB0722F6}"/>
    <cellStyle name="Total 3 4 2 21 2" xfId="46780" xr:uid="{67275224-BF36-4013-9E26-E33E1DB7D8B4}"/>
    <cellStyle name="Total 3 4 2 22" xfId="46781" xr:uid="{5B9943FB-9A2C-467A-9825-8D8467BC12B6}"/>
    <cellStyle name="Total 3 4 2 23" xfId="46782" xr:uid="{E1BD18DD-0A16-46C7-A722-C377EDD3BBF2}"/>
    <cellStyle name="Total 3 4 2 3" xfId="46783" xr:uid="{37F6123B-C5C5-4543-8BAD-E64C09D439F2}"/>
    <cellStyle name="Total 3 4 2 3 2" xfId="46784" xr:uid="{E7862D2D-6857-44C9-B600-C5616004B472}"/>
    <cellStyle name="Total 3 4 2 3 2 2" xfId="46785" xr:uid="{8C641F07-DA1F-41E6-8227-15A10036B906}"/>
    <cellStyle name="Total 3 4 2 3 2 3" xfId="46786" xr:uid="{71EB4085-5CF1-44D3-957A-B30CFFA408B8}"/>
    <cellStyle name="Total 3 4 2 3 3" xfId="46787" xr:uid="{DEF2BBF9-DC0D-47DB-8236-1AFF576606B1}"/>
    <cellStyle name="Total 3 4 2 3 3 2" xfId="46788" xr:uid="{F28134C6-7907-438A-925B-3E93E8F2EDCE}"/>
    <cellStyle name="Total 3 4 2 3 4" xfId="46789" xr:uid="{12A0AD8B-FA5C-4BC3-8E8B-07E4EFF500BC}"/>
    <cellStyle name="Total 3 4 2 4" xfId="46790" xr:uid="{4893D661-B825-4BF4-B118-3C1068E69169}"/>
    <cellStyle name="Total 3 4 2 4 2" xfId="46791" xr:uid="{9A9ED0EB-987E-496B-ACB7-70674CC6C5DC}"/>
    <cellStyle name="Total 3 4 2 4 2 2" xfId="46792" xr:uid="{5F9A044D-2C07-413B-BF80-44F46791ED69}"/>
    <cellStyle name="Total 3 4 2 4 3" xfId="46793" xr:uid="{DFE5244B-86B4-44A4-841C-3DAD693B863F}"/>
    <cellStyle name="Total 3 4 2 4 4" xfId="46794" xr:uid="{C030A28C-B03C-4291-8479-7F5A39B7FD0B}"/>
    <cellStyle name="Total 3 4 2 5" xfId="46795" xr:uid="{E77B2CF5-84A4-47C9-9E95-8BA4A4C72F17}"/>
    <cellStyle name="Total 3 4 2 5 2" xfId="46796" xr:uid="{3D43554C-4C6E-4E12-AB57-619F75871860}"/>
    <cellStyle name="Total 3 4 2 5 2 2" xfId="46797" xr:uid="{BE1EEF7E-8A49-4122-9862-D5697265444F}"/>
    <cellStyle name="Total 3 4 2 5 3" xfId="46798" xr:uid="{9CF40728-9E08-4213-B9BD-5CCA9384FEBC}"/>
    <cellStyle name="Total 3 4 2 5 4" xfId="46799" xr:uid="{2DDAEABA-15D9-45DC-9D6D-8B2349FF293E}"/>
    <cellStyle name="Total 3 4 2 6" xfId="46800" xr:uid="{938EC7F2-FE6F-436A-9D53-6E1C51CD3516}"/>
    <cellStyle name="Total 3 4 2 6 2" xfId="46801" xr:uid="{7A0C3510-3B90-42ED-A2EB-BDFF27E01E9C}"/>
    <cellStyle name="Total 3 4 2 6 2 2" xfId="46802" xr:uid="{9D80DE11-5D34-42C5-A3F9-515199D91E00}"/>
    <cellStyle name="Total 3 4 2 6 3" xfId="46803" xr:uid="{939908C4-A376-4F68-8BF5-E6C819107278}"/>
    <cellStyle name="Total 3 4 2 7" xfId="46804" xr:uid="{37D803C6-D81D-41A3-B8B7-177174DC0BDD}"/>
    <cellStyle name="Total 3 4 2 7 2" xfId="46805" xr:uid="{69EEEE90-28D1-459C-B0EF-6B3165471DFC}"/>
    <cellStyle name="Total 3 4 2 7 2 2" xfId="46806" xr:uid="{FE2FC567-F9E4-41ED-8F0A-573A83C89FAA}"/>
    <cellStyle name="Total 3 4 2 7 3" xfId="46807" xr:uid="{35A4A32C-1B76-4A6C-B22F-B4B3AA2D1923}"/>
    <cellStyle name="Total 3 4 2 8" xfId="46808" xr:uid="{5CCAE39C-1885-4446-9530-2D81B522D698}"/>
    <cellStyle name="Total 3 4 2 8 2" xfId="46809" xr:uid="{90D7C962-7033-4A98-B1F4-43E186AD4878}"/>
    <cellStyle name="Total 3 4 2 8 2 2" xfId="46810" xr:uid="{1C065FAF-2309-4BE6-97E7-8A0C6B02AC6E}"/>
    <cellStyle name="Total 3 4 2 8 3" xfId="46811" xr:uid="{65A29B47-AF1D-4443-8472-673C3CE3337F}"/>
    <cellStyle name="Total 3 4 2 9" xfId="46812" xr:uid="{E17C3F3F-9706-4032-9CCC-4CCB85A11FC3}"/>
    <cellStyle name="Total 3 4 2 9 2" xfId="46813" xr:uid="{7E509A23-4603-4D3B-8DAF-6A93AA992057}"/>
    <cellStyle name="Total 3 4 2 9 2 2" xfId="46814" xr:uid="{D9D285F8-0B1B-41B4-8806-F5BE82034A72}"/>
    <cellStyle name="Total 3 4 2 9 3" xfId="46815" xr:uid="{044B85C8-CDD4-4942-9AB7-CABE8585890D}"/>
    <cellStyle name="Total 3 4 20" xfId="46816" xr:uid="{74C534E3-CEB0-468F-88A6-390418C2D88C}"/>
    <cellStyle name="Total 3 4 3" xfId="46817" xr:uid="{E1F9F629-CAB4-45C7-823D-8067569F06D6}"/>
    <cellStyle name="Total 3 4 3 2" xfId="46818" xr:uid="{BDC4AD50-7966-41D6-8000-4490F978C98A}"/>
    <cellStyle name="Total 3 4 3 2 2" xfId="46819" xr:uid="{11102FEF-0BD0-4936-ACC6-582D46477D9D}"/>
    <cellStyle name="Total 3 4 3 2 2 2" xfId="46820" xr:uid="{DF8C7B40-8357-4C0B-BA4A-1FD11D4C742A}"/>
    <cellStyle name="Total 3 4 3 2 3" xfId="46821" xr:uid="{4BF9768F-8503-457B-85CD-4BE1C88B3125}"/>
    <cellStyle name="Total 3 4 3 2 4" xfId="46822" xr:uid="{BC7E2F86-4E85-4289-B7DA-5AB122BD2F28}"/>
    <cellStyle name="Total 3 4 3 3" xfId="46823" xr:uid="{71E893DC-29A3-4F1E-8B5A-7870C1BE0F79}"/>
    <cellStyle name="Total 3 4 3 3 2" xfId="46824" xr:uid="{0A83852F-21CA-4B27-A2AF-0E7449DA0AB6}"/>
    <cellStyle name="Total 3 4 3 4" xfId="46825" xr:uid="{9B9C6124-9636-4A5F-89CD-0FCAEC3D17A2}"/>
    <cellStyle name="Total 3 4 3 5" xfId="46826" xr:uid="{CCA1928F-A28C-432D-A3E6-38AA1BBDE1CD}"/>
    <cellStyle name="Total 3 4 4" xfId="46827" xr:uid="{5018E31B-866D-4250-B396-A10D91C764D8}"/>
    <cellStyle name="Total 3 4 4 2" xfId="46828" xr:uid="{173C54AC-E039-4F7B-A2E3-112FE43EA2F1}"/>
    <cellStyle name="Total 3 4 4 2 2" xfId="46829" xr:uid="{A8DEAE5B-93D8-4002-8634-92366BF591AB}"/>
    <cellStyle name="Total 3 4 4 2 3" xfId="46830" xr:uid="{103D902C-625D-4087-9073-2E00882EEFB9}"/>
    <cellStyle name="Total 3 4 4 3" xfId="46831" xr:uid="{852194D7-6A1E-45A5-8895-F9855557B779}"/>
    <cellStyle name="Total 3 4 4 3 2" xfId="46832" xr:uid="{BF594471-E443-458F-A480-31FF4A4DC01E}"/>
    <cellStyle name="Total 3 4 4 4" xfId="46833" xr:uid="{01D021F2-89F8-4723-B11C-60D1668AF12B}"/>
    <cellStyle name="Total 3 4 5" xfId="46834" xr:uid="{C82A565B-B193-468E-A6E9-0D4B3C3F37F7}"/>
    <cellStyle name="Total 3 4 5 2" xfId="46835" xr:uid="{F7687E06-995B-4EBC-945F-21472E3CC4F2}"/>
    <cellStyle name="Total 3 4 5 2 2" xfId="46836" xr:uid="{A77F8FA0-9E3D-43AD-86F1-4DB7312C82D9}"/>
    <cellStyle name="Total 3 4 5 2 3" xfId="46837" xr:uid="{FA6DE94B-215E-4897-BA83-D02103BC92A8}"/>
    <cellStyle name="Total 3 4 5 3" xfId="46838" xr:uid="{BB69763C-1FFB-454D-99F5-7B6DB16C16F3}"/>
    <cellStyle name="Total 3 4 5 4" xfId="46839" xr:uid="{EE3B353E-6278-42BA-818A-3E2A3515A312}"/>
    <cellStyle name="Total 3 4 6" xfId="46840" xr:uid="{F2F19444-4D99-4E91-9946-788287BD6809}"/>
    <cellStyle name="Total 3 4 6 2" xfId="46841" xr:uid="{07AEB9CE-4D10-41EC-B34A-E99C8596FB8A}"/>
    <cellStyle name="Total 3 4 6 2 2" xfId="46842" xr:uid="{5C5A80F2-192B-4235-B795-F47BB7952553}"/>
    <cellStyle name="Total 3 4 6 3" xfId="46843" xr:uid="{32FC7BDC-1EB8-482B-98BC-63A3406D2010}"/>
    <cellStyle name="Total 3 4 6 4" xfId="46844" xr:uid="{290ECE17-95D7-4843-B4BF-CB4BA2F8A562}"/>
    <cellStyle name="Total 3 4 7" xfId="46845" xr:uid="{DCDAF162-EA21-437F-9EB1-46025AED46AD}"/>
    <cellStyle name="Total 3 4 7 2" xfId="46846" xr:uid="{6E78E9D8-1F31-42CD-BB44-3E3DED8769C3}"/>
    <cellStyle name="Total 3 4 7 2 2" xfId="46847" xr:uid="{34991543-BFF4-4ACF-9617-0297A0691A14}"/>
    <cellStyle name="Total 3 4 7 3" xfId="46848" xr:uid="{21F4D0CA-AC95-4ABF-961B-7768012367D1}"/>
    <cellStyle name="Total 3 4 8" xfId="46849" xr:uid="{E494659E-30B8-4B35-9B72-9F32761D8C9D}"/>
    <cellStyle name="Total 3 4 8 2" xfId="46850" xr:uid="{64E9DEAB-5375-49E1-849D-F86077ECE591}"/>
    <cellStyle name="Total 3 4 8 2 2" xfId="46851" xr:uid="{0F904CF0-6B95-4CBE-906F-A5208998A1D0}"/>
    <cellStyle name="Total 3 4 8 3" xfId="46852" xr:uid="{CAE1F213-2F44-4344-8556-0EA9A4A2D61F}"/>
    <cellStyle name="Total 3 4 9" xfId="46853" xr:uid="{B7CA95D2-4038-4672-A76F-637376413D89}"/>
    <cellStyle name="Total 3 4 9 2" xfId="46854" xr:uid="{9A8ADD3F-F723-4401-A700-558B532BE9C4}"/>
    <cellStyle name="Total 3 4 9 2 2" xfId="46855" xr:uid="{DCE43F3E-FA82-4713-B0BC-DE37851D15D5}"/>
    <cellStyle name="Total 3 4 9 3" xfId="46856" xr:uid="{745F0C49-C672-4DA4-96B3-A90BD0D1A337}"/>
    <cellStyle name="Total 3 5" xfId="46857" xr:uid="{7C3456DD-4877-4F78-A11D-65E9FC71A335}"/>
    <cellStyle name="Total 3 5 10" xfId="46858" xr:uid="{F43A4AE2-D887-45A8-89E2-0A08BB050B2F}"/>
    <cellStyle name="Total 3 5 10 2" xfId="46859" xr:uid="{47CC4ACA-AB68-468D-A869-2F6810335B40}"/>
    <cellStyle name="Total 3 5 10 2 2" xfId="46860" xr:uid="{1EC34CB9-6053-4748-829E-FCDFD5D7DCCD}"/>
    <cellStyle name="Total 3 5 10 3" xfId="46861" xr:uid="{5019A530-595D-480F-A859-14EAA0ADFE98}"/>
    <cellStyle name="Total 3 5 11" xfId="46862" xr:uid="{C625DEF9-0CF5-4861-8EA2-01D4840155DD}"/>
    <cellStyle name="Total 3 5 11 2" xfId="46863" xr:uid="{1BEE7028-FD1E-42D4-B4ED-764FA9CDE25B}"/>
    <cellStyle name="Total 3 5 11 2 2" xfId="46864" xr:uid="{7CCBE979-147C-4B4A-8AC9-4B45124BDB43}"/>
    <cellStyle name="Total 3 5 11 3" xfId="46865" xr:uid="{1D79D8F9-BED3-4048-AE7D-287AFDF9A3FE}"/>
    <cellStyle name="Total 3 5 12" xfId="46866" xr:uid="{21CD0CBE-C851-49ED-BFBE-16B88EFD80F7}"/>
    <cellStyle name="Total 3 5 12 2" xfId="46867" xr:uid="{D2F4268E-506C-4189-B9FA-0E354EAFD318}"/>
    <cellStyle name="Total 3 5 12 2 2" xfId="46868" xr:uid="{5202B4D0-9801-46F6-BF1C-61F83EFB2631}"/>
    <cellStyle name="Total 3 5 12 3" xfId="46869" xr:uid="{9DB409C5-F624-42EF-B899-875A5C562621}"/>
    <cellStyle name="Total 3 5 13" xfId="46870" xr:uid="{0508CA59-9AA1-406B-BFEB-41D74AA175A4}"/>
    <cellStyle name="Total 3 5 13 2" xfId="46871" xr:uid="{A16A2090-720F-469B-836E-E95F5AE2E3BA}"/>
    <cellStyle name="Total 3 5 13 2 2" xfId="46872" xr:uid="{C451006F-DA0E-4F36-BDCE-AC9672B4FCB3}"/>
    <cellStyle name="Total 3 5 13 3" xfId="46873" xr:uid="{88248FFD-BE5B-40F7-AEA7-9BCD584D5DCF}"/>
    <cellStyle name="Total 3 5 14" xfId="46874" xr:uid="{5D880290-1B5B-4B78-86FB-7D1F39E6CE79}"/>
    <cellStyle name="Total 3 5 14 2" xfId="46875" xr:uid="{F04FB651-41AE-40D5-B08B-405CDBFE3435}"/>
    <cellStyle name="Total 3 5 14 2 2" xfId="46876" xr:uid="{F8A35786-14CA-4995-83A8-9C7112955D10}"/>
    <cellStyle name="Total 3 5 14 3" xfId="46877" xr:uid="{0198D47D-F834-4694-A361-4DD8A25B56D1}"/>
    <cellStyle name="Total 3 5 15" xfId="46878" xr:uid="{16BDE0CF-E627-4732-AECC-94345976B2BF}"/>
    <cellStyle name="Total 3 5 15 2" xfId="46879" xr:uid="{78072CB0-C514-4823-961F-7C98EBA0F359}"/>
    <cellStyle name="Total 3 5 15 2 2" xfId="46880" xr:uid="{AD40738D-631D-400F-9A0E-EC0A96E40DC0}"/>
    <cellStyle name="Total 3 5 15 3" xfId="46881" xr:uid="{AEA2BC6D-4DE7-4665-89F3-631E1F49C447}"/>
    <cellStyle name="Total 3 5 16" xfId="46882" xr:uid="{308D5077-4EC4-4402-90EB-E7C465738E9C}"/>
    <cellStyle name="Total 3 5 16 2" xfId="46883" xr:uid="{893C7A31-6579-46B0-9ACB-11CE1E23FFC2}"/>
    <cellStyle name="Total 3 5 16 2 2" xfId="46884" xr:uid="{23FB3C27-4B0F-40B6-9EAA-9FEBC9E889BD}"/>
    <cellStyle name="Total 3 5 16 3" xfId="46885" xr:uid="{B8E20DF6-8114-4543-8832-5228123282B8}"/>
    <cellStyle name="Total 3 5 17" xfId="46886" xr:uid="{49278122-4C07-4FF5-9B09-4A6AFB3C22C9}"/>
    <cellStyle name="Total 3 5 17 2" xfId="46887" xr:uid="{3AC73612-F887-4292-819E-2E883CA55D62}"/>
    <cellStyle name="Total 3 5 17 2 2" xfId="46888" xr:uid="{59EF108F-EC17-4866-B23C-D858F5B78F4D}"/>
    <cellStyle name="Total 3 5 17 3" xfId="46889" xr:uid="{5D397E5D-4C2C-45F5-B51B-5FE241395376}"/>
    <cellStyle name="Total 3 5 18" xfId="46890" xr:uid="{60DC5C3F-D7A2-4046-9C3F-5EB9EDC4E764}"/>
    <cellStyle name="Total 3 5 18 2" xfId="46891" xr:uid="{02830BC1-AB64-43F8-A74E-C6BA7A7EDF63}"/>
    <cellStyle name="Total 3 5 18 2 2" xfId="46892" xr:uid="{80482FBA-299D-47A8-A35C-822E35417EE1}"/>
    <cellStyle name="Total 3 5 18 3" xfId="46893" xr:uid="{D8BBCB9B-26FC-4D3E-8CC1-8EBF8052531F}"/>
    <cellStyle name="Total 3 5 19" xfId="46894" xr:uid="{DA0263E5-C3D5-4138-9FA6-8481BA9F3F07}"/>
    <cellStyle name="Total 3 5 19 2" xfId="46895" xr:uid="{7588412D-A3A2-4636-935D-4D8C2CF875C8}"/>
    <cellStyle name="Total 3 5 19 2 2" xfId="46896" xr:uid="{D52CD6AF-F7E9-4F4F-9796-5858FA4505D4}"/>
    <cellStyle name="Total 3 5 19 3" xfId="46897" xr:uid="{1169B8C5-0A01-4144-A8D9-FA2E85B409E3}"/>
    <cellStyle name="Total 3 5 2" xfId="46898" xr:uid="{D054F6BE-F473-4356-9147-200AE4C5690F}"/>
    <cellStyle name="Total 3 5 2 10" xfId="46899" xr:uid="{A1978599-9D6E-46F5-BB30-0FDC277EEC79}"/>
    <cellStyle name="Total 3 5 2 10 2" xfId="46900" xr:uid="{757DCCEF-93E8-4B4F-9DF7-1028C6DC185C}"/>
    <cellStyle name="Total 3 5 2 10 2 2" xfId="46901" xr:uid="{1440BF85-E32E-4550-949F-40DE139BC192}"/>
    <cellStyle name="Total 3 5 2 10 3" xfId="46902" xr:uid="{417F2C7F-7143-4B6E-9CE4-328B5AFEC183}"/>
    <cellStyle name="Total 3 5 2 11" xfId="46903" xr:uid="{F8899F82-B3C6-41D4-B723-B5F6B00D487A}"/>
    <cellStyle name="Total 3 5 2 11 2" xfId="46904" xr:uid="{349E6209-D6E4-46EF-BF6F-6B6AB70A389C}"/>
    <cellStyle name="Total 3 5 2 11 2 2" xfId="46905" xr:uid="{279B78F4-A51A-4680-A125-463AB9425C97}"/>
    <cellStyle name="Total 3 5 2 11 3" xfId="46906" xr:uid="{128C39C4-B759-4F41-8524-4E5669939EA6}"/>
    <cellStyle name="Total 3 5 2 12" xfId="46907" xr:uid="{1936E601-B1EF-42EE-B87D-83C23DAA00A5}"/>
    <cellStyle name="Total 3 5 2 12 2" xfId="46908" xr:uid="{430F2ACE-96A8-46C8-BBDB-5EA08E055063}"/>
    <cellStyle name="Total 3 5 2 12 2 2" xfId="46909" xr:uid="{9C1C870D-8D06-4160-BFA2-9A99E4BD3A85}"/>
    <cellStyle name="Total 3 5 2 12 3" xfId="46910" xr:uid="{1D9A8E69-3B62-4847-9501-AEE2E46767D4}"/>
    <cellStyle name="Total 3 5 2 13" xfId="46911" xr:uid="{75AFAC83-1F66-41D7-81EA-B32DD8C10448}"/>
    <cellStyle name="Total 3 5 2 13 2" xfId="46912" xr:uid="{93DAADE1-D132-4173-A41D-2AC608E63806}"/>
    <cellStyle name="Total 3 5 2 13 2 2" xfId="46913" xr:uid="{A5880D0B-121F-4F92-B7F2-79D3942A2774}"/>
    <cellStyle name="Total 3 5 2 13 3" xfId="46914" xr:uid="{1E4834B1-8448-4F10-BBD4-EE854AF716B6}"/>
    <cellStyle name="Total 3 5 2 14" xfId="46915" xr:uid="{0D8E9550-A406-4157-A12B-673D6EB49E53}"/>
    <cellStyle name="Total 3 5 2 14 2" xfId="46916" xr:uid="{BFD390D8-0E86-47F8-9E04-61A81DBF6769}"/>
    <cellStyle name="Total 3 5 2 14 2 2" xfId="46917" xr:uid="{B3B679F9-A368-429B-953A-6215D49AA62E}"/>
    <cellStyle name="Total 3 5 2 14 3" xfId="46918" xr:uid="{677B187F-B14D-481B-BBB1-8D146770EEAA}"/>
    <cellStyle name="Total 3 5 2 15" xfId="46919" xr:uid="{D6330CE7-0B53-429A-8695-15868BBDF811}"/>
    <cellStyle name="Total 3 5 2 15 2" xfId="46920" xr:uid="{C3D36B4A-2C51-4B80-B8C5-F1349472076B}"/>
    <cellStyle name="Total 3 5 2 15 2 2" xfId="46921" xr:uid="{278254FC-DCBC-4E22-9600-4D5DDFB44C6A}"/>
    <cellStyle name="Total 3 5 2 15 3" xfId="46922" xr:uid="{A859BE4C-1BC5-48E0-BC75-044C47067353}"/>
    <cellStyle name="Total 3 5 2 16" xfId="46923" xr:uid="{09FAC1E7-685C-4E24-BB05-31C87929A7D8}"/>
    <cellStyle name="Total 3 5 2 16 2" xfId="46924" xr:uid="{268AC80B-F467-43F4-8CA9-0DE3D874668D}"/>
    <cellStyle name="Total 3 5 2 16 2 2" xfId="46925" xr:uid="{9FF8DB07-6F14-48A6-9FEA-BEE14B7399F4}"/>
    <cellStyle name="Total 3 5 2 16 3" xfId="46926" xr:uid="{15732268-2E20-4F4E-AAAC-3C460826BCD8}"/>
    <cellStyle name="Total 3 5 2 17" xfId="46927" xr:uid="{A480FA63-BEB3-4134-8B2C-737D8C594991}"/>
    <cellStyle name="Total 3 5 2 17 2" xfId="46928" xr:uid="{68084C2A-F8CC-4786-8F4F-794CE4DF35FE}"/>
    <cellStyle name="Total 3 5 2 17 2 2" xfId="46929" xr:uid="{D2D4732A-48A0-4EA6-B8E9-715E3E812630}"/>
    <cellStyle name="Total 3 5 2 17 3" xfId="46930" xr:uid="{573AB725-AC31-4E5D-9BFE-2A25EA1C167B}"/>
    <cellStyle name="Total 3 5 2 18" xfId="46931" xr:uid="{B3791B97-0135-4AAA-B30D-4016792B5DF3}"/>
    <cellStyle name="Total 3 5 2 18 2" xfId="46932" xr:uid="{1C73BFAE-9564-4D82-BF89-5826EAA0A0A1}"/>
    <cellStyle name="Total 3 5 2 18 2 2" xfId="46933" xr:uid="{EECD5046-911C-41C8-9581-07BEE43C03C6}"/>
    <cellStyle name="Total 3 5 2 18 3" xfId="46934" xr:uid="{8A4EB1F3-81E2-4220-9B4F-80A38A0EBC18}"/>
    <cellStyle name="Total 3 5 2 19" xfId="46935" xr:uid="{A445C11C-4ECA-4FFE-98F4-E5FFF4C59022}"/>
    <cellStyle name="Total 3 5 2 19 2" xfId="46936" xr:uid="{0F80E96E-4138-4752-9C56-7ED953473532}"/>
    <cellStyle name="Total 3 5 2 19 2 2" xfId="46937" xr:uid="{D3D9EF92-1CA0-478A-8FF3-9FFA885A1EAB}"/>
    <cellStyle name="Total 3 5 2 19 3" xfId="46938" xr:uid="{301E5011-19A2-49D3-8A0B-DD7C34134697}"/>
    <cellStyle name="Total 3 5 2 2" xfId="46939" xr:uid="{60524105-7D49-4EA6-9938-C5DBA72AFFF4}"/>
    <cellStyle name="Total 3 5 2 2 2" xfId="46940" xr:uid="{3C1BB3F3-B49B-431F-AC84-D08B12BCDC03}"/>
    <cellStyle name="Total 3 5 2 2 2 2" xfId="46941" xr:uid="{999E374A-A25F-42D0-8F7D-1C8F4B29EC11}"/>
    <cellStyle name="Total 3 5 2 2 2 3" xfId="46942" xr:uid="{F4F8E4EB-90A8-4892-AF90-89FE74EA9EE2}"/>
    <cellStyle name="Total 3 5 2 2 3" xfId="46943" xr:uid="{EC7B4431-9608-4041-A16E-0E69665F73C9}"/>
    <cellStyle name="Total 3 5 2 2 3 2" xfId="46944" xr:uid="{89D30A74-96CB-4155-8429-EA0369C8DC62}"/>
    <cellStyle name="Total 3 5 2 2 4" xfId="46945" xr:uid="{9D81FA46-504D-481A-93AC-FB64065913FE}"/>
    <cellStyle name="Total 3 5 2 20" xfId="46946" xr:uid="{14D92372-78C9-4965-A1C5-BFB437521FFB}"/>
    <cellStyle name="Total 3 5 2 20 2" xfId="46947" xr:uid="{8AB33D39-E151-495E-BEF1-1EEE7293CCE8}"/>
    <cellStyle name="Total 3 5 2 20 2 2" xfId="46948" xr:uid="{638B1FDF-48F0-42E0-BD05-72222E30B336}"/>
    <cellStyle name="Total 3 5 2 20 3" xfId="46949" xr:uid="{C5CB5C54-B018-4531-AF22-0FF67A6D7EE9}"/>
    <cellStyle name="Total 3 5 2 21" xfId="46950" xr:uid="{8E4CF176-D05D-487D-980B-2CF5C1A7F9BB}"/>
    <cellStyle name="Total 3 5 2 21 2" xfId="46951" xr:uid="{F06B52D8-DC47-4FB1-9905-8B2EB7EA3484}"/>
    <cellStyle name="Total 3 5 2 22" xfId="46952" xr:uid="{A7F473B1-0126-4C45-BD54-A7C56328680C}"/>
    <cellStyle name="Total 3 5 2 23" xfId="46953" xr:uid="{CAAFC152-41FF-4AE5-9910-0F692D26CD67}"/>
    <cellStyle name="Total 3 5 2 3" xfId="46954" xr:uid="{E20E8BE1-7ADB-48E1-9686-F8BD0BDE6D3D}"/>
    <cellStyle name="Total 3 5 2 3 2" xfId="46955" xr:uid="{57AB92D6-667B-4014-AB78-C9C3BF533A99}"/>
    <cellStyle name="Total 3 5 2 3 2 2" xfId="46956" xr:uid="{2D2C4F0B-0D86-42EB-BF85-D32A55F2C2A6}"/>
    <cellStyle name="Total 3 5 2 3 3" xfId="46957" xr:uid="{85BDB40D-A1B4-4EDC-A51E-4930CB38F9A1}"/>
    <cellStyle name="Total 3 5 2 3 4" xfId="46958" xr:uid="{8A54DBB3-FCC0-4E92-BCC1-C966002C7AE3}"/>
    <cellStyle name="Total 3 5 2 4" xfId="46959" xr:uid="{16962C39-5AAC-45A1-A092-4BC4CEDEBA41}"/>
    <cellStyle name="Total 3 5 2 4 2" xfId="46960" xr:uid="{FC5A52A3-2F0D-4599-8578-40F675900B96}"/>
    <cellStyle name="Total 3 5 2 4 2 2" xfId="46961" xr:uid="{9A374098-5F69-4176-8005-6A438A808F4F}"/>
    <cellStyle name="Total 3 5 2 4 3" xfId="46962" xr:uid="{AFB3CA75-A6DB-4C23-92C8-D81615B04D08}"/>
    <cellStyle name="Total 3 5 2 4 4" xfId="46963" xr:uid="{D0510955-6907-42EF-BAF8-8770811CD870}"/>
    <cellStyle name="Total 3 5 2 5" xfId="46964" xr:uid="{132C6686-491A-40DB-85FB-47FA20838501}"/>
    <cellStyle name="Total 3 5 2 5 2" xfId="46965" xr:uid="{556DC370-43FA-4B1D-974C-368C0F7085BD}"/>
    <cellStyle name="Total 3 5 2 5 2 2" xfId="46966" xr:uid="{9751ACB9-EF56-471C-B2EC-D84D317899EA}"/>
    <cellStyle name="Total 3 5 2 5 3" xfId="46967" xr:uid="{8A68F52E-7601-4A31-AFF3-72640965CB5A}"/>
    <cellStyle name="Total 3 5 2 6" xfId="46968" xr:uid="{2CEA51F5-D049-4446-B89D-6FA228E39856}"/>
    <cellStyle name="Total 3 5 2 6 2" xfId="46969" xr:uid="{4BEA26A2-D412-4322-B868-109146F0BE9D}"/>
    <cellStyle name="Total 3 5 2 6 2 2" xfId="46970" xr:uid="{A69677A9-817E-45E8-A1BC-A328BB05F62F}"/>
    <cellStyle name="Total 3 5 2 6 3" xfId="46971" xr:uid="{ECD867AF-A227-4473-A032-5E1D6EDF3FF1}"/>
    <cellStyle name="Total 3 5 2 7" xfId="46972" xr:uid="{B625D27F-806B-4FA0-ADB2-2A383F13D8E1}"/>
    <cellStyle name="Total 3 5 2 7 2" xfId="46973" xr:uid="{E6CB0C0D-E9BA-4AAD-8693-BBCE8B625A11}"/>
    <cellStyle name="Total 3 5 2 7 2 2" xfId="46974" xr:uid="{B525D830-4DEB-455B-8A0C-DB31685C11DB}"/>
    <cellStyle name="Total 3 5 2 7 3" xfId="46975" xr:uid="{E0698B49-5D0E-47FC-9DB3-EB3830A2DDD7}"/>
    <cellStyle name="Total 3 5 2 8" xfId="46976" xr:uid="{32B22854-D221-479A-86B8-6C06C98B9A67}"/>
    <cellStyle name="Total 3 5 2 8 2" xfId="46977" xr:uid="{95CB521D-16B2-4190-BAEE-4C8769858190}"/>
    <cellStyle name="Total 3 5 2 8 2 2" xfId="46978" xr:uid="{81AD1C20-3552-44D2-98C3-8345E0220F3E}"/>
    <cellStyle name="Total 3 5 2 8 3" xfId="46979" xr:uid="{7D64E190-857E-4866-98BA-6F2D4142A528}"/>
    <cellStyle name="Total 3 5 2 9" xfId="46980" xr:uid="{6887C898-445C-4754-AA36-F87360DE3638}"/>
    <cellStyle name="Total 3 5 2 9 2" xfId="46981" xr:uid="{83431AAF-9044-4E3B-8EBC-18B06B7759CC}"/>
    <cellStyle name="Total 3 5 2 9 2 2" xfId="46982" xr:uid="{4E1EE9F9-BF7C-47E8-9F0D-2B7B9CCDD853}"/>
    <cellStyle name="Total 3 5 2 9 3" xfId="46983" xr:uid="{9E049554-E4CA-4160-A75D-6EB5A2487129}"/>
    <cellStyle name="Total 3 5 20" xfId="46984" xr:uid="{D93CC864-6DE2-422A-90D6-887AA727B45B}"/>
    <cellStyle name="Total 3 5 20 2" xfId="46985" xr:uid="{0E68488C-C514-4EF1-A3AA-7635D56D14CE}"/>
    <cellStyle name="Total 3 5 20 2 2" xfId="46986" xr:uid="{6F87CBC6-1D96-4214-9414-F4ABDB9B4D6C}"/>
    <cellStyle name="Total 3 5 20 3" xfId="46987" xr:uid="{BAEAAC5B-0BC3-4B6C-B290-75356703A22E}"/>
    <cellStyle name="Total 3 5 21" xfId="46988" xr:uid="{F7B042C9-7709-4743-A247-E87919E5A7D4}"/>
    <cellStyle name="Total 3 5 21 2" xfId="46989" xr:uid="{5E6E178B-F1B8-4C55-BEB7-7E4B568541B7}"/>
    <cellStyle name="Total 3 5 21 2 2" xfId="46990" xr:uid="{849A04CB-D6E9-4044-86BD-52F0DBA1046F}"/>
    <cellStyle name="Total 3 5 21 3" xfId="46991" xr:uid="{D833844E-67E4-4046-9948-709FFA0A971A}"/>
    <cellStyle name="Total 3 5 22" xfId="46992" xr:uid="{80D5AABA-669C-4A1E-AA66-420E9CF3E87D}"/>
    <cellStyle name="Total 3 5 22 2" xfId="46993" xr:uid="{A7D2F4C3-789B-4D90-A5F6-0F4503BF4C7F}"/>
    <cellStyle name="Total 3 5 23" xfId="46994" xr:uid="{35C317EA-2D7C-44FA-8E82-E127A6DCB2EF}"/>
    <cellStyle name="Total 3 5 24" xfId="46995" xr:uid="{6556F8B8-6D2E-4311-83DF-FF2F28E59DA8}"/>
    <cellStyle name="Total 3 5 3" xfId="46996" xr:uid="{38B5E1DD-DB64-4953-B27C-9B2C43ACC718}"/>
    <cellStyle name="Total 3 5 3 2" xfId="46997" xr:uid="{BE2E66B0-BA09-4606-8822-CBD19C558D22}"/>
    <cellStyle name="Total 3 5 3 2 2" xfId="46998" xr:uid="{76CD9AF4-6D4B-4804-AFD0-9EBAB4448B0F}"/>
    <cellStyle name="Total 3 5 3 2 3" xfId="46999" xr:uid="{76B3149A-2D60-4828-9749-EB5C6EEC9413}"/>
    <cellStyle name="Total 3 5 3 3" xfId="47000" xr:uid="{121B4279-205E-4C3C-80D8-2682C430E321}"/>
    <cellStyle name="Total 3 5 3 3 2" xfId="47001" xr:uid="{E552B925-D8F1-47A5-9E13-CF788D9D14F4}"/>
    <cellStyle name="Total 3 5 3 4" xfId="47002" xr:uid="{44670092-768E-4C5F-98A2-A7B870EABCB8}"/>
    <cellStyle name="Total 3 5 4" xfId="47003" xr:uid="{1CD435B8-A532-4AA3-9E19-482E317277A9}"/>
    <cellStyle name="Total 3 5 4 2" xfId="47004" xr:uid="{8F493528-E966-47C7-BD98-45785A0AB206}"/>
    <cellStyle name="Total 3 5 4 2 2" xfId="47005" xr:uid="{CB9A191A-8E83-4D3E-A9C7-3A9A94DDBBE5}"/>
    <cellStyle name="Total 3 5 4 3" xfId="47006" xr:uid="{37CE8492-10E9-4842-9484-5FEBFE6BBD36}"/>
    <cellStyle name="Total 3 5 4 4" xfId="47007" xr:uid="{EFFDD5F8-7862-476C-B2FE-5D5F53752472}"/>
    <cellStyle name="Total 3 5 5" xfId="47008" xr:uid="{76B8DC94-AEB3-4845-8686-028D443A8131}"/>
    <cellStyle name="Total 3 5 5 2" xfId="47009" xr:uid="{20EE4000-D54B-4328-8D78-8C1EE6D5DCB5}"/>
    <cellStyle name="Total 3 5 5 2 2" xfId="47010" xr:uid="{E0E51D27-F427-4059-8F04-61BEFC4C17DB}"/>
    <cellStyle name="Total 3 5 5 3" xfId="47011" xr:uid="{2F56082F-F630-4F35-9405-89EB904F3CE4}"/>
    <cellStyle name="Total 3 5 5 4" xfId="47012" xr:uid="{E3B9818A-107E-4DA0-A3AF-D229719A1F8F}"/>
    <cellStyle name="Total 3 5 6" xfId="47013" xr:uid="{8D2BFAEC-C44E-4D64-B7DA-A6ED90997AA5}"/>
    <cellStyle name="Total 3 5 6 2" xfId="47014" xr:uid="{EECFFD45-E435-41A2-B239-84DC1AB6C64E}"/>
    <cellStyle name="Total 3 5 6 2 2" xfId="47015" xr:uid="{E9CCF7EE-7779-4001-84FB-8E5C3B181285}"/>
    <cellStyle name="Total 3 5 6 3" xfId="47016" xr:uid="{82DE1001-9E69-4AD1-83AD-2B2C19BB57E7}"/>
    <cellStyle name="Total 3 5 7" xfId="47017" xr:uid="{0CA923E7-F6BC-43A2-9A3E-28A92DEBC626}"/>
    <cellStyle name="Total 3 5 7 2" xfId="47018" xr:uid="{29DCB252-9728-4FF0-BFBD-79D0E5A9C3A9}"/>
    <cellStyle name="Total 3 5 7 2 2" xfId="47019" xr:uid="{CE270C45-EC6B-4E05-AC7E-B576D3005235}"/>
    <cellStyle name="Total 3 5 7 3" xfId="47020" xr:uid="{783444CE-9512-4465-9E0E-5A6E540ACBD3}"/>
    <cellStyle name="Total 3 5 8" xfId="47021" xr:uid="{57C80CA1-3FD9-4117-A1B9-463525F0B1A2}"/>
    <cellStyle name="Total 3 5 8 2" xfId="47022" xr:uid="{4C615227-1880-4A42-B04A-8BF993EF29C9}"/>
    <cellStyle name="Total 3 5 8 2 2" xfId="47023" xr:uid="{577700BD-088E-4D71-9EBB-FB5EB1B5BBFF}"/>
    <cellStyle name="Total 3 5 8 3" xfId="47024" xr:uid="{4F6D4F64-D6D5-4137-876C-5A1C964FD7F7}"/>
    <cellStyle name="Total 3 5 9" xfId="47025" xr:uid="{5C010266-7869-4402-9769-0E084F33F02F}"/>
    <cellStyle name="Total 3 5 9 2" xfId="47026" xr:uid="{7070B53C-5B92-4492-9ADC-1856148C0E03}"/>
    <cellStyle name="Total 3 5 9 2 2" xfId="47027" xr:uid="{4E17AA21-3EB3-4D4A-A195-5918CFDD6C76}"/>
    <cellStyle name="Total 3 5 9 3" xfId="47028" xr:uid="{67C15AD5-3296-41A2-9FD1-6D9B0B4FA64F}"/>
    <cellStyle name="Total 3 6" xfId="47029" xr:uid="{6C8A975B-E75B-45B9-89DA-C18384F7CCFA}"/>
    <cellStyle name="Total 3 6 10" xfId="47030" xr:uid="{AC2ECB74-E357-490B-BA37-02D483B89FA8}"/>
    <cellStyle name="Total 3 6 10 2" xfId="47031" xr:uid="{ED9C8951-AAEB-42B1-B4F0-4F6B5523FE17}"/>
    <cellStyle name="Total 3 6 10 2 2" xfId="47032" xr:uid="{097E8EF0-3405-4005-ACFE-40736E1DFC63}"/>
    <cellStyle name="Total 3 6 10 3" xfId="47033" xr:uid="{46544657-97CF-4583-A083-0B413A7C9918}"/>
    <cellStyle name="Total 3 6 11" xfId="47034" xr:uid="{FE5292A3-15FD-4A57-B9A3-89BEC715D314}"/>
    <cellStyle name="Total 3 6 11 2" xfId="47035" xr:uid="{227526F4-1248-4FA2-9497-94DF58F113DD}"/>
    <cellStyle name="Total 3 6 11 2 2" xfId="47036" xr:uid="{1DB18421-18AB-40A2-B8F9-36083783B08C}"/>
    <cellStyle name="Total 3 6 11 3" xfId="47037" xr:uid="{2782FA63-9AC1-42C0-B39D-0C865361EF13}"/>
    <cellStyle name="Total 3 6 12" xfId="47038" xr:uid="{BAA0BF29-B59B-412A-B5EB-67E16A813152}"/>
    <cellStyle name="Total 3 6 12 2" xfId="47039" xr:uid="{FBA2636B-B808-485B-B507-322F03B0E9B9}"/>
    <cellStyle name="Total 3 6 12 2 2" xfId="47040" xr:uid="{30D0F4DD-96B4-46D8-A9E2-C003A0EB1DA6}"/>
    <cellStyle name="Total 3 6 12 3" xfId="47041" xr:uid="{A33ED764-F179-4D26-A25E-7205380E5598}"/>
    <cellStyle name="Total 3 6 13" xfId="47042" xr:uid="{2B1BECAE-2D24-442E-B9A0-3EAD6F7160F2}"/>
    <cellStyle name="Total 3 6 13 2" xfId="47043" xr:uid="{2AFB5C77-E5E1-4A9F-9093-0E23C40745C9}"/>
    <cellStyle name="Total 3 6 13 2 2" xfId="47044" xr:uid="{C34CDD4B-22B4-4429-AD80-CF3364629F3E}"/>
    <cellStyle name="Total 3 6 13 3" xfId="47045" xr:uid="{740C8892-B07B-4AA2-AFB6-65CB6564D5BC}"/>
    <cellStyle name="Total 3 6 14" xfId="47046" xr:uid="{A0A681BE-A621-40B6-9947-6B478124EAB7}"/>
    <cellStyle name="Total 3 6 14 2" xfId="47047" xr:uid="{387CD35B-1072-4EA3-8897-BDB5A509BCC2}"/>
    <cellStyle name="Total 3 6 14 2 2" xfId="47048" xr:uid="{8C9C3B3F-B8D7-4EB1-A3C6-36E8263373BD}"/>
    <cellStyle name="Total 3 6 14 3" xfId="47049" xr:uid="{97FED497-0649-4031-AF56-C747B794EC0F}"/>
    <cellStyle name="Total 3 6 15" xfId="47050" xr:uid="{10EDFC71-F0E1-4071-8E4B-E4F7334C1198}"/>
    <cellStyle name="Total 3 6 15 2" xfId="47051" xr:uid="{D753BBC1-80B4-4DB2-8379-35D2763F84AF}"/>
    <cellStyle name="Total 3 6 15 2 2" xfId="47052" xr:uid="{B2D49A33-8ABC-47E0-B969-7116D7DE57F4}"/>
    <cellStyle name="Total 3 6 15 3" xfId="47053" xr:uid="{EEF4543C-D6A5-4143-B135-E9C42D77DE1F}"/>
    <cellStyle name="Total 3 6 16" xfId="47054" xr:uid="{4E74514B-564D-4942-8217-B2042C3DBDE8}"/>
    <cellStyle name="Total 3 6 16 2" xfId="47055" xr:uid="{1FA47E63-1E6D-4F24-B02E-2B214E297E76}"/>
    <cellStyle name="Total 3 6 16 2 2" xfId="47056" xr:uid="{6643875A-86B2-4EEE-A837-424611156F28}"/>
    <cellStyle name="Total 3 6 16 3" xfId="47057" xr:uid="{2E896394-8AE3-45AA-A4A0-D95E00AF14BD}"/>
    <cellStyle name="Total 3 6 17" xfId="47058" xr:uid="{C6C7EF0D-B85B-43DC-99A6-D1F7E61A170A}"/>
    <cellStyle name="Total 3 6 17 2" xfId="47059" xr:uid="{74DC11AD-FF63-46DA-9A37-6F17FCDB1825}"/>
    <cellStyle name="Total 3 6 17 2 2" xfId="47060" xr:uid="{6FA8EA83-89D3-4AD7-88BB-6F5C691296CE}"/>
    <cellStyle name="Total 3 6 17 3" xfId="47061" xr:uid="{EAF8D5F4-586D-445A-99A4-ADA41E6F37AA}"/>
    <cellStyle name="Total 3 6 18" xfId="47062" xr:uid="{29DD6AD6-830F-4465-85BA-272D541765C4}"/>
    <cellStyle name="Total 3 6 18 2" xfId="47063" xr:uid="{D2A12B49-D8DB-4A40-ADF8-509DF1DC5752}"/>
    <cellStyle name="Total 3 6 18 2 2" xfId="47064" xr:uid="{5082F46C-8535-4395-9268-76003FA2B5F2}"/>
    <cellStyle name="Total 3 6 18 3" xfId="47065" xr:uid="{B2320778-C29D-496F-A7E8-3BB8E904F685}"/>
    <cellStyle name="Total 3 6 19" xfId="47066" xr:uid="{36A9E8AD-A0FB-4DD7-9367-4DD88079575F}"/>
    <cellStyle name="Total 3 6 19 2" xfId="47067" xr:uid="{45399309-DA7D-4FA5-BD02-C32C274E68E5}"/>
    <cellStyle name="Total 3 6 19 2 2" xfId="47068" xr:uid="{E0CFD8C7-5065-4E2B-8225-E7DE0707D230}"/>
    <cellStyle name="Total 3 6 19 3" xfId="47069" xr:uid="{A91A1AE2-0A0F-4EFF-9437-C3E19A09BB2B}"/>
    <cellStyle name="Total 3 6 2" xfId="47070" xr:uid="{22EF1A95-3385-4501-BC9E-BB569B6DF03D}"/>
    <cellStyle name="Total 3 6 2 2" xfId="47071" xr:uid="{846AD76A-B539-4BFA-801B-612352CEB41A}"/>
    <cellStyle name="Total 3 6 2 2 2" xfId="47072" xr:uid="{1C9AEA17-BC58-46D9-91F3-171482F7FCB8}"/>
    <cellStyle name="Total 3 6 2 2 3" xfId="47073" xr:uid="{F0BAF15D-4950-4AD5-B7D6-38957564D295}"/>
    <cellStyle name="Total 3 6 2 3" xfId="47074" xr:uid="{0F65D1D6-A9C8-413B-9AB6-9ECFE82856AC}"/>
    <cellStyle name="Total 3 6 2 3 2" xfId="47075" xr:uid="{4BF12073-6952-4CBB-8221-EE458F1382B1}"/>
    <cellStyle name="Total 3 6 2 4" xfId="47076" xr:uid="{0EF5389E-1A89-4301-BE52-F9EAC94C440C}"/>
    <cellStyle name="Total 3 6 20" xfId="47077" xr:uid="{7ADB09D1-B07A-43D4-907F-89D8080BEFFA}"/>
    <cellStyle name="Total 3 6 20 2" xfId="47078" xr:uid="{1EFBC72B-0DFC-4409-90B8-A1A0741098B7}"/>
    <cellStyle name="Total 3 6 20 2 2" xfId="47079" xr:uid="{70A54F85-5DFC-42FD-9F8D-3AA58ADF1294}"/>
    <cellStyle name="Total 3 6 20 3" xfId="47080" xr:uid="{F0BB3A76-7DAA-452C-9E62-3D20AE97D658}"/>
    <cellStyle name="Total 3 6 21" xfId="47081" xr:uid="{FCEE42FE-D249-4B81-900F-742CE30C1C54}"/>
    <cellStyle name="Total 3 6 21 2" xfId="47082" xr:uid="{99D979EB-D779-446A-AADA-C8DECC47D42A}"/>
    <cellStyle name="Total 3 6 22" xfId="47083" xr:uid="{87909596-B267-43DF-89F3-2512CF2E91A0}"/>
    <cellStyle name="Total 3 6 23" xfId="47084" xr:uid="{68822D83-0703-47DF-8864-CFC76CEB1CAC}"/>
    <cellStyle name="Total 3 6 3" xfId="47085" xr:uid="{70C64520-FBA5-4A90-B3B7-40914ECB6B7A}"/>
    <cellStyle name="Total 3 6 3 2" xfId="47086" xr:uid="{C5EAD885-B695-4D24-8918-F649AAFDD3EA}"/>
    <cellStyle name="Total 3 6 3 2 2" xfId="47087" xr:uid="{CDB1F60A-35C9-453F-A8FD-EB4B7D383B8F}"/>
    <cellStyle name="Total 3 6 3 3" xfId="47088" xr:uid="{FEF221AA-516E-4A3A-BF58-A0F6C77476A2}"/>
    <cellStyle name="Total 3 6 3 4" xfId="47089" xr:uid="{7C603FE2-EFFC-421D-973B-A81ADB7BA5E5}"/>
    <cellStyle name="Total 3 6 4" xfId="47090" xr:uid="{83C2FBEC-C2C8-4FC8-B3A0-59FEBF575E73}"/>
    <cellStyle name="Total 3 6 4 2" xfId="47091" xr:uid="{C5071EB4-7908-4A94-BAB3-14E728039DD2}"/>
    <cellStyle name="Total 3 6 4 2 2" xfId="47092" xr:uid="{8BEA2680-8B90-43FA-82EA-9614E6D90236}"/>
    <cellStyle name="Total 3 6 4 3" xfId="47093" xr:uid="{5709A66F-3131-4F3E-B25F-83EB07A8626A}"/>
    <cellStyle name="Total 3 6 4 4" xfId="47094" xr:uid="{112FDDA1-7E5B-4CE5-B546-B652F7665043}"/>
    <cellStyle name="Total 3 6 5" xfId="47095" xr:uid="{469A8770-BB95-464C-8389-052D59CA5762}"/>
    <cellStyle name="Total 3 6 5 2" xfId="47096" xr:uid="{FFA9BF7C-2579-4463-AC12-5F132309D4A8}"/>
    <cellStyle name="Total 3 6 5 2 2" xfId="47097" xr:uid="{B2A940E5-E964-4C26-A55F-190A5177B5E8}"/>
    <cellStyle name="Total 3 6 5 3" xfId="47098" xr:uid="{06ACC703-0C69-4F03-9E70-C2914A9502F5}"/>
    <cellStyle name="Total 3 6 6" xfId="47099" xr:uid="{74E06F13-8D00-42BD-A7F1-FEF394C61332}"/>
    <cellStyle name="Total 3 6 6 2" xfId="47100" xr:uid="{2550AA0D-E72E-43F8-BBBA-C2BE439AF4F8}"/>
    <cellStyle name="Total 3 6 6 2 2" xfId="47101" xr:uid="{7AFDD7C3-3B86-43F6-9502-D017CEF17A51}"/>
    <cellStyle name="Total 3 6 6 3" xfId="47102" xr:uid="{0F332B53-9B41-48D3-88C7-D8DA1CCED62B}"/>
    <cellStyle name="Total 3 6 7" xfId="47103" xr:uid="{5BD1D9DC-897A-4F51-8C68-07BDE94E6304}"/>
    <cellStyle name="Total 3 6 7 2" xfId="47104" xr:uid="{7303D992-2E51-47CA-BAD0-8F8C02D58DB5}"/>
    <cellStyle name="Total 3 6 7 2 2" xfId="47105" xr:uid="{17824027-3B5E-469B-89C6-68CBEF748F54}"/>
    <cellStyle name="Total 3 6 7 3" xfId="47106" xr:uid="{81F93A4B-7D28-4152-8074-DE0846043703}"/>
    <cellStyle name="Total 3 6 8" xfId="47107" xr:uid="{D3829185-344E-4FA5-AA8B-7EE9F7BE837C}"/>
    <cellStyle name="Total 3 6 8 2" xfId="47108" xr:uid="{5CD9A5CB-E107-46B7-92C8-4AF84EA81096}"/>
    <cellStyle name="Total 3 6 8 2 2" xfId="47109" xr:uid="{56FE2B6F-49F5-4C35-9F5A-6AC8A9ACFACB}"/>
    <cellStyle name="Total 3 6 8 3" xfId="47110" xr:uid="{F6E36341-383D-48C4-8D2E-B15DC78F974E}"/>
    <cellStyle name="Total 3 6 9" xfId="47111" xr:uid="{D7B33D64-8E88-4F39-BB22-7AFC695EF020}"/>
    <cellStyle name="Total 3 6 9 2" xfId="47112" xr:uid="{2367A4D6-2702-4A4E-A004-6947E8D162D2}"/>
    <cellStyle name="Total 3 6 9 2 2" xfId="47113" xr:uid="{E9EA8B18-12D6-401D-BB90-0489D13BEAFD}"/>
    <cellStyle name="Total 3 6 9 3" xfId="47114" xr:uid="{4D4769A0-7AD8-4C1F-B3E0-27134E69E30E}"/>
    <cellStyle name="Total 3 7" xfId="47115" xr:uid="{36424E18-94E4-4EC7-BC50-F0FCC5F6DC07}"/>
    <cellStyle name="Total 3 7 2" xfId="47116" xr:uid="{695150F0-844B-4A23-A3BC-D8BFAA1C15D6}"/>
    <cellStyle name="Total 3 7 2 2" xfId="47117" xr:uid="{206A86C0-3371-4EFD-BC86-D2B16BEB8D63}"/>
    <cellStyle name="Total 3 7 2 3" xfId="47118" xr:uid="{F95F4E61-8026-4377-A1AF-54774138B54A}"/>
    <cellStyle name="Total 3 7 3" xfId="47119" xr:uid="{81B817DB-4FAE-4BE3-9167-CCDCAAF94B39}"/>
    <cellStyle name="Total 3 7 3 2" xfId="47120" xr:uid="{516754D7-A800-42E7-BCE0-CA5B76936CD7}"/>
    <cellStyle name="Total 3 7 4" xfId="47121" xr:uid="{51C9C348-456D-4EEF-B8CE-51F65A3E44E9}"/>
    <cellStyle name="Total 3 8" xfId="47122" xr:uid="{3BF07AF0-FE95-4061-BBF1-572697C6E786}"/>
    <cellStyle name="Total 3 8 2" xfId="47123" xr:uid="{9D5435D5-6299-4C9E-9CE0-DDD6635FEAF5}"/>
    <cellStyle name="Total 3 8 2 2" xfId="47124" xr:uid="{4DABBDA9-467E-4292-86FD-0826E3664F50}"/>
    <cellStyle name="Total 3 8 2 3" xfId="47125" xr:uid="{6780ACA4-F2AF-4CA5-8084-65E6F5222A60}"/>
    <cellStyle name="Total 3 8 3" xfId="47126" xr:uid="{71565A61-E146-4BCA-921D-7F0D0C8BCCF8}"/>
    <cellStyle name="Total 3 8 4" xfId="47127" xr:uid="{906B4E63-BCDD-41B5-87BA-71742182E39A}"/>
    <cellStyle name="Total 3 9" xfId="47128" xr:uid="{EFB683B6-5A3E-4CFE-A231-A6600828FBE2}"/>
    <cellStyle name="Total 3 9 2" xfId="47129" xr:uid="{61722419-2254-4763-AE9C-3B22FD399FE1}"/>
    <cellStyle name="Total 3 9 2 2" xfId="47130" xr:uid="{688DF5C9-63C1-4EFF-8442-C593650E8EFA}"/>
    <cellStyle name="Total 3 9 3" xfId="47131" xr:uid="{69D2921B-8407-4BD6-A4C9-EA5CB61D9ADA}"/>
    <cellStyle name="Total 3 9 4" xfId="47132" xr:uid="{3BAB7A52-F239-4EA5-AC27-2B2ABDA609CA}"/>
    <cellStyle name="Total 4" xfId="47133" xr:uid="{E48CFF55-A5C8-47CA-A4AE-54B0752F8900}"/>
    <cellStyle name="Total 4 10" xfId="47134" xr:uid="{3FFA178E-29B7-4F2B-8F4D-3C46B410D11D}"/>
    <cellStyle name="Total 4 10 2" xfId="47135" xr:uid="{7BD2464A-F5D6-4DB4-B110-8C5D710189C6}"/>
    <cellStyle name="Total 4 10 2 2" xfId="47136" xr:uid="{0E6B336F-FF86-479B-A3D2-053998920561}"/>
    <cellStyle name="Total 4 10 3" xfId="47137" xr:uid="{36025D78-A903-4258-9E91-A102C48CEF80}"/>
    <cellStyle name="Total 4 11" xfId="47138" xr:uid="{C6EC7A44-C553-47E7-8BAC-E2B8B13FB7A5}"/>
    <cellStyle name="Total 4 11 2" xfId="47139" xr:uid="{FBE9563A-A919-4092-86F9-423399938F24}"/>
    <cellStyle name="Total 4 11 2 2" xfId="47140" xr:uid="{C40B2614-C196-460A-9595-CB3225513433}"/>
    <cellStyle name="Total 4 11 3" xfId="47141" xr:uid="{EA6972F6-9273-47E5-82C5-8CADA32FD01A}"/>
    <cellStyle name="Total 4 12" xfId="47142" xr:uid="{D7D09BA3-511C-4E89-95C5-C5E7C9E67234}"/>
    <cellStyle name="Total 4 12 2" xfId="47143" xr:uid="{BC33DADE-0422-4AA3-8C8A-025178DC69F8}"/>
    <cellStyle name="Total 4 12 2 2" xfId="47144" xr:uid="{EC6E517F-6432-42E7-B0BC-51D5F35A09D5}"/>
    <cellStyle name="Total 4 12 3" xfId="47145" xr:uid="{8609A9E2-F3F9-41EE-8107-3FA4EBBBE621}"/>
    <cellStyle name="Total 4 13" xfId="47146" xr:uid="{39D4AE6A-B196-4D68-8AA7-F599973671DB}"/>
    <cellStyle name="Total 4 13 2" xfId="47147" xr:uid="{A5E3A2F0-EB00-45B3-AAD6-6656F3E912B4}"/>
    <cellStyle name="Total 4 13 2 2" xfId="47148" xr:uid="{422DA2F9-6FCF-4D4B-9350-92E01C074B30}"/>
    <cellStyle name="Total 4 13 3" xfId="47149" xr:uid="{7F750435-75E5-4370-8244-6940DBD09848}"/>
    <cellStyle name="Total 4 14" xfId="47150" xr:uid="{74D0225B-63D1-4006-A593-FEBC7D5CFE5A}"/>
    <cellStyle name="Total 4 14 2" xfId="47151" xr:uid="{1A92D5BE-9639-49E8-A3DB-02BF3F98C2F6}"/>
    <cellStyle name="Total 4 14 2 2" xfId="47152" xr:uid="{C45128D2-6056-478F-A7DC-80E9904E6B0A}"/>
    <cellStyle name="Total 4 14 3" xfId="47153" xr:uid="{394DB466-5990-46AB-BCD3-E387D5DBDE5B}"/>
    <cellStyle name="Total 4 15" xfId="47154" xr:uid="{490C7657-F690-4106-9989-D75D6989E1F4}"/>
    <cellStyle name="Total 4 15 2" xfId="47155" xr:uid="{D8361FEB-2D8C-48CC-B372-178D9C44D4DD}"/>
    <cellStyle name="Total 4 15 2 2" xfId="47156" xr:uid="{18974F03-0368-4E1F-8E6F-8A927CD84217}"/>
    <cellStyle name="Total 4 15 3" xfId="47157" xr:uid="{F0C20453-80D7-4322-A424-DD387D7328D2}"/>
    <cellStyle name="Total 4 16" xfId="47158" xr:uid="{CF25191E-21F7-4C88-89AD-797F57A44EE6}"/>
    <cellStyle name="Total 4 16 2" xfId="47159" xr:uid="{0C64695A-7B9F-45B1-B1B1-6BAD12BAFF49}"/>
    <cellStyle name="Total 4 16 2 2" xfId="47160" xr:uid="{841E232A-3AF5-4DCB-B58B-E603581A1A07}"/>
    <cellStyle name="Total 4 16 3" xfId="47161" xr:uid="{41BD7CD8-589A-41C9-96E8-A9132EA56105}"/>
    <cellStyle name="Total 4 17" xfId="47162" xr:uid="{6FD95B4F-0C30-4D4D-BF5D-C5FC8EBD24E8}"/>
    <cellStyle name="Total 4 17 2" xfId="47163" xr:uid="{DC737B0A-8B40-4E7A-8A72-1323C2BB400F}"/>
    <cellStyle name="Total 4 17 2 2" xfId="47164" xr:uid="{1774CA9A-1986-4E7D-9411-F7EACB2E4851}"/>
    <cellStyle name="Total 4 17 3" xfId="47165" xr:uid="{40C9D383-B711-499B-8BB1-7BFF1C12A791}"/>
    <cellStyle name="Total 4 18" xfId="47166" xr:uid="{FC8C772A-9FA7-4279-BF1A-A4D326342783}"/>
    <cellStyle name="Total 4 18 2" xfId="47167" xr:uid="{618560EA-893B-4728-A496-0231EB3398A7}"/>
    <cellStyle name="Total 4 18 2 2" xfId="47168" xr:uid="{A338B7D8-5017-4190-B30F-1C171CB332A4}"/>
    <cellStyle name="Total 4 18 3" xfId="47169" xr:uid="{F026B61E-3EC0-4E3C-BDEF-3E89BE2CEDC2}"/>
    <cellStyle name="Total 4 19" xfId="47170" xr:uid="{48B6A8A4-BD9F-42CB-9623-D7C7748579C3}"/>
    <cellStyle name="Total 4 19 2" xfId="47171" xr:uid="{5AC5B27E-5ADA-471F-A424-58AF96AF1604}"/>
    <cellStyle name="Total 4 19 2 2" xfId="47172" xr:uid="{4EFBF880-3E8F-44FC-98C9-8AD0A52CEA2F}"/>
    <cellStyle name="Total 4 19 3" xfId="47173" xr:uid="{668529CE-8FD9-4D9A-A08C-3E90C15B153B}"/>
    <cellStyle name="Total 4 2" xfId="47174" xr:uid="{B72D9364-F5CE-4CBF-BB52-3E2986C5889B}"/>
    <cellStyle name="Total 4 2 10" xfId="47175" xr:uid="{2B0522D2-431F-444C-A68A-2CF978426446}"/>
    <cellStyle name="Total 4 2 10 2" xfId="47176" xr:uid="{A2DA2770-83F1-4546-BFD5-6901B54FAE82}"/>
    <cellStyle name="Total 4 2 10 2 2" xfId="47177" xr:uid="{3C569FF5-FF8B-42A5-B92B-E67F66C4B198}"/>
    <cellStyle name="Total 4 2 10 3" xfId="47178" xr:uid="{F54AB08E-163D-4B51-915A-855006F242E4}"/>
    <cellStyle name="Total 4 2 11" xfId="47179" xr:uid="{B28B017E-4834-443A-B4ED-77E225061E12}"/>
    <cellStyle name="Total 4 2 11 2" xfId="47180" xr:uid="{E7B189DB-DCD6-45B8-9A9E-6C08CACE243A}"/>
    <cellStyle name="Total 4 2 11 2 2" xfId="47181" xr:uid="{99FDD69B-3327-4FD5-8A88-442869F3B321}"/>
    <cellStyle name="Total 4 2 11 3" xfId="47182" xr:uid="{DB6356D1-78DF-4466-9680-F86AC97334CF}"/>
    <cellStyle name="Total 4 2 12" xfId="47183" xr:uid="{712CBFD1-7186-4C27-8D88-8F38EEAC8AE0}"/>
    <cellStyle name="Total 4 2 12 2" xfId="47184" xr:uid="{03FF345C-B102-43CC-AFB4-95A146D74B1A}"/>
    <cellStyle name="Total 4 2 12 2 2" xfId="47185" xr:uid="{21E3A10F-E32B-4BA7-8B03-53B8112D2345}"/>
    <cellStyle name="Total 4 2 12 3" xfId="47186" xr:uid="{8110DB93-FF25-40E4-81AA-4791ECA2BCC4}"/>
    <cellStyle name="Total 4 2 13" xfId="47187" xr:uid="{E16C0FA6-C4F7-42D0-B0FE-F7B670F4A6D0}"/>
    <cellStyle name="Total 4 2 13 2" xfId="47188" xr:uid="{6FFB4664-6328-45E5-9457-5BA02DA91F58}"/>
    <cellStyle name="Total 4 2 13 2 2" xfId="47189" xr:uid="{CFE9B509-CADF-424F-BDF8-737595F1077C}"/>
    <cellStyle name="Total 4 2 13 3" xfId="47190" xr:uid="{775BE049-AF48-48B1-9AEC-A7BCF491AA9F}"/>
    <cellStyle name="Total 4 2 14" xfId="47191" xr:uid="{03B43B85-D7F5-4125-A4B0-5280C70BE44F}"/>
    <cellStyle name="Total 4 2 14 2" xfId="47192" xr:uid="{0374417F-D28B-42BC-AF97-12923FC10344}"/>
    <cellStyle name="Total 4 2 14 2 2" xfId="47193" xr:uid="{F9B726DA-2436-4F0D-874C-126DC344A81F}"/>
    <cellStyle name="Total 4 2 14 3" xfId="47194" xr:uid="{0B855D43-FDEA-46C8-B02C-41CF5378FB9F}"/>
    <cellStyle name="Total 4 2 15" xfId="47195" xr:uid="{887F248B-6329-40E1-B164-78EA1B316B10}"/>
    <cellStyle name="Total 4 2 15 2" xfId="47196" xr:uid="{0F96CF73-320F-4187-8E27-416348116929}"/>
    <cellStyle name="Total 4 2 15 2 2" xfId="47197" xr:uid="{4647D07D-97BA-44E4-96FC-8D0C9DC39165}"/>
    <cellStyle name="Total 4 2 15 3" xfId="47198" xr:uid="{4F4EC8DD-9392-426E-83C5-41355DC517A2}"/>
    <cellStyle name="Total 4 2 16" xfId="47199" xr:uid="{66F687A1-C0E2-4A91-B5B6-6080D4FACB40}"/>
    <cellStyle name="Total 4 2 16 2" xfId="47200" xr:uid="{7D8B37BA-E1B4-4EE8-A0A8-E738F4BB2B64}"/>
    <cellStyle name="Total 4 2 16 2 2" xfId="47201" xr:uid="{C8C33284-4635-4E34-88EE-88CC1F31C040}"/>
    <cellStyle name="Total 4 2 16 3" xfId="47202" xr:uid="{2656DF61-25B5-4A56-8530-98A3109E657A}"/>
    <cellStyle name="Total 4 2 17" xfId="47203" xr:uid="{AB82679E-92DE-4758-80CA-C1961A451561}"/>
    <cellStyle name="Total 4 2 17 2" xfId="47204" xr:uid="{14D007E2-0D45-4EA5-9A2A-FFAA8E043376}"/>
    <cellStyle name="Total 4 2 17 2 2" xfId="47205" xr:uid="{9A9A6C88-838A-4259-8D57-060F3A7AE2ED}"/>
    <cellStyle name="Total 4 2 17 3" xfId="47206" xr:uid="{56A54077-522C-473E-8724-84216160F6B9}"/>
    <cellStyle name="Total 4 2 18" xfId="47207" xr:uid="{4D758E7A-75C3-4A60-8AD4-523045B3029C}"/>
    <cellStyle name="Total 4 2 18 2" xfId="47208" xr:uid="{15823B09-EC95-4E49-9AC4-ACDF91C0C828}"/>
    <cellStyle name="Total 4 2 18 2 2" xfId="47209" xr:uid="{3F52386D-9263-4986-AF6F-A1785D69814E}"/>
    <cellStyle name="Total 4 2 18 3" xfId="47210" xr:uid="{F489CF65-28C9-4898-A319-A2A1362A32A5}"/>
    <cellStyle name="Total 4 2 19" xfId="47211" xr:uid="{DAABD97F-18A0-43D4-B761-1F28D312C8E5}"/>
    <cellStyle name="Total 4 2 19 2" xfId="47212" xr:uid="{A46ECD8A-4B77-4E57-88DF-5080D770EDCE}"/>
    <cellStyle name="Total 4 2 19 2 2" xfId="47213" xr:uid="{6CF4081F-8032-4FFB-AAC5-CA242178EFC2}"/>
    <cellStyle name="Total 4 2 19 3" xfId="47214" xr:uid="{92E1C0B7-B181-4584-9860-868F4D270A5D}"/>
    <cellStyle name="Total 4 2 2" xfId="47215" xr:uid="{E231A502-E04C-4893-8DF6-5B95ED0BD9AB}"/>
    <cellStyle name="Total 4 2 2 10" xfId="47216" xr:uid="{C67CCA33-2599-4918-9F01-6DE651F770D0}"/>
    <cellStyle name="Total 4 2 2 10 2" xfId="47217" xr:uid="{60F06EC4-2706-4F68-8CE0-20AF122B39D9}"/>
    <cellStyle name="Total 4 2 2 10 2 2" xfId="47218" xr:uid="{A1342025-A55C-4017-9562-7A2FD13A693E}"/>
    <cellStyle name="Total 4 2 2 10 3" xfId="47219" xr:uid="{AD31AEE6-A903-4665-BDA2-23AA1A5A2211}"/>
    <cellStyle name="Total 4 2 2 11" xfId="47220" xr:uid="{42389B03-250E-483F-9628-515BC22FA265}"/>
    <cellStyle name="Total 4 2 2 11 2" xfId="47221" xr:uid="{166E49A0-2CBF-4646-B14A-A68F209E2E3E}"/>
    <cellStyle name="Total 4 2 2 11 2 2" xfId="47222" xr:uid="{02F5ABAC-5407-4F2C-A951-21B625814CD0}"/>
    <cellStyle name="Total 4 2 2 11 3" xfId="47223" xr:uid="{075E1848-B101-47C6-B276-AA5B600BF0BF}"/>
    <cellStyle name="Total 4 2 2 12" xfId="47224" xr:uid="{FFBAF884-A805-4C1E-9121-E0E51DEADD94}"/>
    <cellStyle name="Total 4 2 2 12 2" xfId="47225" xr:uid="{2263DB7F-85B8-4B85-954F-2429DF7FA2AF}"/>
    <cellStyle name="Total 4 2 2 12 2 2" xfId="47226" xr:uid="{E1001151-42E3-452F-B6B2-CB2CA577A323}"/>
    <cellStyle name="Total 4 2 2 12 3" xfId="47227" xr:uid="{AE685EEC-3A6E-4765-8628-1C5D9619059E}"/>
    <cellStyle name="Total 4 2 2 13" xfId="47228" xr:uid="{5C51AB74-4B04-4402-AB75-692065381A3B}"/>
    <cellStyle name="Total 4 2 2 13 2" xfId="47229" xr:uid="{540B1A57-21E8-43E3-B74A-D4A9F9FC61AB}"/>
    <cellStyle name="Total 4 2 2 13 2 2" xfId="47230" xr:uid="{9F14114D-9A89-4F62-A6F9-309155984BE0}"/>
    <cellStyle name="Total 4 2 2 13 3" xfId="47231" xr:uid="{71AFFB72-F3F2-41EF-8850-263805141514}"/>
    <cellStyle name="Total 4 2 2 14" xfId="47232" xr:uid="{98E824E2-7C0C-4B03-AEBA-A219D6A08C96}"/>
    <cellStyle name="Total 4 2 2 14 2" xfId="47233" xr:uid="{6F99A353-D6E1-4A8C-B922-1063A360C5C9}"/>
    <cellStyle name="Total 4 2 2 14 2 2" xfId="47234" xr:uid="{E1DD2793-F9C0-4DA1-9202-FAC2237DF019}"/>
    <cellStyle name="Total 4 2 2 14 3" xfId="47235" xr:uid="{2EC6FC49-BD7C-4AED-9E33-884DB1549E7C}"/>
    <cellStyle name="Total 4 2 2 15" xfId="47236" xr:uid="{62639A0E-270F-4534-A520-1BA84F657246}"/>
    <cellStyle name="Total 4 2 2 15 2" xfId="47237" xr:uid="{35987560-95C2-449C-9A9F-40DD51FF17AE}"/>
    <cellStyle name="Total 4 2 2 15 2 2" xfId="47238" xr:uid="{ED9FC12C-3F47-4E35-B6E6-75FBC2874797}"/>
    <cellStyle name="Total 4 2 2 15 3" xfId="47239" xr:uid="{A9C5E507-09A2-40AF-887F-37267110EF65}"/>
    <cellStyle name="Total 4 2 2 16" xfId="47240" xr:uid="{06ED2ECD-A0E6-4657-9D79-692C41C47CE8}"/>
    <cellStyle name="Total 4 2 2 16 2" xfId="47241" xr:uid="{D906ABF7-0DFF-4773-AFA8-A58199A12055}"/>
    <cellStyle name="Total 4 2 2 16 2 2" xfId="47242" xr:uid="{2232AA59-7D03-4CED-A6F6-B2FD78D5EB11}"/>
    <cellStyle name="Total 4 2 2 16 3" xfId="47243" xr:uid="{4DE205BE-57D2-46B7-9571-F0EA4898A50B}"/>
    <cellStyle name="Total 4 2 2 17" xfId="47244" xr:uid="{BBC455F2-A1F3-4CC6-839E-994A575904C0}"/>
    <cellStyle name="Total 4 2 2 17 2" xfId="47245" xr:uid="{C17B94F8-5343-42B2-B513-321328CF92DC}"/>
    <cellStyle name="Total 4 2 2 17 2 2" xfId="47246" xr:uid="{A42434B5-F780-4D6C-8514-F9C10AA70B2C}"/>
    <cellStyle name="Total 4 2 2 17 3" xfId="47247" xr:uid="{EE31403D-531F-4166-AD87-55BA2A538175}"/>
    <cellStyle name="Total 4 2 2 18" xfId="47248" xr:uid="{E21E477C-178B-4CCE-B0C0-4008A75F1564}"/>
    <cellStyle name="Total 4 2 2 18 2" xfId="47249" xr:uid="{0984193E-5BDA-424C-809D-EBF77AB4EC23}"/>
    <cellStyle name="Total 4 2 2 19" xfId="47250" xr:uid="{58579FEC-39EB-4307-8D02-BDFF7C103221}"/>
    <cellStyle name="Total 4 2 2 2" xfId="47251" xr:uid="{1C76CEDE-A978-4A7C-A091-459AE85F24C1}"/>
    <cellStyle name="Total 4 2 2 2 10" xfId="47252" xr:uid="{94CFBDCD-559F-4614-99B8-DE2FF1D0A6EB}"/>
    <cellStyle name="Total 4 2 2 2 10 2" xfId="47253" xr:uid="{E7FC5B4A-E0A7-4BE5-B456-D8553E11817E}"/>
    <cellStyle name="Total 4 2 2 2 10 2 2" xfId="47254" xr:uid="{330B5C94-41D9-4AD5-A757-80A5D68DE3A0}"/>
    <cellStyle name="Total 4 2 2 2 10 3" xfId="47255" xr:uid="{74940018-2BA2-4FB0-85CE-78761FF5B133}"/>
    <cellStyle name="Total 4 2 2 2 11" xfId="47256" xr:uid="{EDD7EE9B-6592-4EB0-AD6A-109FD19461A9}"/>
    <cellStyle name="Total 4 2 2 2 11 2" xfId="47257" xr:uid="{8CFC6B98-2D9B-4830-87D1-6498D27E8582}"/>
    <cellStyle name="Total 4 2 2 2 11 2 2" xfId="47258" xr:uid="{F61DE62A-37F4-496A-985B-23BE7BD58F74}"/>
    <cellStyle name="Total 4 2 2 2 11 3" xfId="47259" xr:uid="{D0592BB5-5B13-4598-A5AD-AD529900FD7D}"/>
    <cellStyle name="Total 4 2 2 2 12" xfId="47260" xr:uid="{062301C1-F795-4259-B955-28C49722CE17}"/>
    <cellStyle name="Total 4 2 2 2 12 2" xfId="47261" xr:uid="{ACFF7BAA-7714-475D-8F89-AA04161C9EC8}"/>
    <cellStyle name="Total 4 2 2 2 12 2 2" xfId="47262" xr:uid="{5DC85225-9A71-4EBC-A753-834AA8EFACCC}"/>
    <cellStyle name="Total 4 2 2 2 12 3" xfId="47263" xr:uid="{A505A52F-32C4-4FE5-A954-7CAF4544A56A}"/>
    <cellStyle name="Total 4 2 2 2 13" xfId="47264" xr:uid="{C6F7AEE9-F31C-4952-A53E-7FF834C74753}"/>
    <cellStyle name="Total 4 2 2 2 13 2" xfId="47265" xr:uid="{187110E8-E575-446C-B538-B198DDD8E17C}"/>
    <cellStyle name="Total 4 2 2 2 13 2 2" xfId="47266" xr:uid="{A499BD67-EB49-44F9-A510-3D5973372673}"/>
    <cellStyle name="Total 4 2 2 2 13 3" xfId="47267" xr:uid="{684D774E-5CD0-4BF0-8DC3-0DF6B7D2ADCB}"/>
    <cellStyle name="Total 4 2 2 2 14" xfId="47268" xr:uid="{84DA8D43-B9B1-4684-830E-2281A0B973D5}"/>
    <cellStyle name="Total 4 2 2 2 14 2" xfId="47269" xr:uid="{9F6843DC-7320-459E-898E-DB1441A9648C}"/>
    <cellStyle name="Total 4 2 2 2 14 2 2" xfId="47270" xr:uid="{33EE5578-30E5-4DC2-A02F-554374E101FA}"/>
    <cellStyle name="Total 4 2 2 2 14 3" xfId="47271" xr:uid="{492FAA86-C966-4816-87F8-7ABED06E4B25}"/>
    <cellStyle name="Total 4 2 2 2 15" xfId="47272" xr:uid="{3518A012-7034-4865-A7D2-61583AD2BBA2}"/>
    <cellStyle name="Total 4 2 2 2 15 2" xfId="47273" xr:uid="{146BF519-2C1A-42DD-8E6B-724221112E6F}"/>
    <cellStyle name="Total 4 2 2 2 15 2 2" xfId="47274" xr:uid="{D341581B-B5CD-4ECD-A4CA-CCB5F1D4E06C}"/>
    <cellStyle name="Total 4 2 2 2 15 3" xfId="47275" xr:uid="{2D30329F-8FFD-4E1E-8A5A-6E31E962040C}"/>
    <cellStyle name="Total 4 2 2 2 16" xfId="47276" xr:uid="{9565EFD2-744D-4AF3-9054-8A225D504103}"/>
    <cellStyle name="Total 4 2 2 2 16 2" xfId="47277" xr:uid="{71748E1F-8475-4AC0-B0D1-D2CED157CB7A}"/>
    <cellStyle name="Total 4 2 2 2 16 2 2" xfId="47278" xr:uid="{7C9E58F9-5EAB-4523-ADEE-F67BF5CEBBF8}"/>
    <cellStyle name="Total 4 2 2 2 16 3" xfId="47279" xr:uid="{8D4594E7-2E1D-4865-A3BB-D14750C1FE80}"/>
    <cellStyle name="Total 4 2 2 2 17" xfId="47280" xr:uid="{97AC6750-BC30-42B5-A51B-7AEE9B90A306}"/>
    <cellStyle name="Total 4 2 2 2 17 2" xfId="47281" xr:uid="{0DB593E8-1E4F-4F87-83D3-734AEF42EF95}"/>
    <cellStyle name="Total 4 2 2 2 17 2 2" xfId="47282" xr:uid="{AF24E862-C80F-4D7E-81F4-98A06043F52F}"/>
    <cellStyle name="Total 4 2 2 2 17 3" xfId="47283" xr:uid="{EC37D9D6-AD04-4B9E-B1D1-F270B1ECE884}"/>
    <cellStyle name="Total 4 2 2 2 18" xfId="47284" xr:uid="{C90B37BC-2FDD-45E7-945E-8F323A968324}"/>
    <cellStyle name="Total 4 2 2 2 18 2" xfId="47285" xr:uid="{082C5C76-82F2-47C2-B2E0-A59258554AC8}"/>
    <cellStyle name="Total 4 2 2 2 18 2 2" xfId="47286" xr:uid="{95307F43-A1A3-4B7E-9D0D-99052BDC110A}"/>
    <cellStyle name="Total 4 2 2 2 18 3" xfId="47287" xr:uid="{1555EABF-DEEF-485A-8F1C-75B5A8E9F9FB}"/>
    <cellStyle name="Total 4 2 2 2 19" xfId="47288" xr:uid="{05F7A083-B0BF-40CB-847E-3CA0BCCA69BC}"/>
    <cellStyle name="Total 4 2 2 2 19 2" xfId="47289" xr:uid="{4E06CB67-FCA3-4D77-A967-F6C613000021}"/>
    <cellStyle name="Total 4 2 2 2 19 2 2" xfId="47290" xr:uid="{6C91B2F9-7889-4FC7-931A-EAFBC84FCF22}"/>
    <cellStyle name="Total 4 2 2 2 19 3" xfId="47291" xr:uid="{82515964-EE28-4565-9F62-574716564105}"/>
    <cellStyle name="Total 4 2 2 2 2" xfId="47292" xr:uid="{7096678B-E80C-41C4-9480-11531B513DD2}"/>
    <cellStyle name="Total 4 2 2 2 2 2" xfId="47293" xr:uid="{5770A2DC-A85A-4948-B7B1-D92266631CEA}"/>
    <cellStyle name="Total 4 2 2 2 2 2 2" xfId="47294" xr:uid="{ED4ECAB4-9716-4C74-88EA-AFECB6A0AD51}"/>
    <cellStyle name="Total 4 2 2 2 2 2 3" xfId="47295" xr:uid="{9F187C9F-B07C-46B5-8A0F-18EEC630BD03}"/>
    <cellStyle name="Total 4 2 2 2 2 3" xfId="47296" xr:uid="{19B0F4BA-C989-4804-8131-10731CA8BB3E}"/>
    <cellStyle name="Total 4 2 2 2 2 3 2" xfId="47297" xr:uid="{7C7B600F-242B-4950-87E6-3E7E04B70FEE}"/>
    <cellStyle name="Total 4 2 2 2 2 4" xfId="47298" xr:uid="{AC2F34CD-29C7-44DC-996F-1424A6D6A738}"/>
    <cellStyle name="Total 4 2 2 2 20" xfId="47299" xr:uid="{EDF53DE7-4472-48B8-8A1A-CB91FE496265}"/>
    <cellStyle name="Total 4 2 2 2 20 2" xfId="47300" xr:uid="{08E46C28-A7D9-4F8F-8C41-A98767402336}"/>
    <cellStyle name="Total 4 2 2 2 20 2 2" xfId="47301" xr:uid="{D68CA0BA-EC0B-41D2-9141-3537595A00B6}"/>
    <cellStyle name="Total 4 2 2 2 20 3" xfId="47302" xr:uid="{E9DC78F1-A993-4E82-AA48-D0F56B0F3195}"/>
    <cellStyle name="Total 4 2 2 2 21" xfId="47303" xr:uid="{4160818C-25F4-4F9F-B261-8F28F7049622}"/>
    <cellStyle name="Total 4 2 2 2 21 2" xfId="47304" xr:uid="{2BB7C9F5-30D7-4095-BAC1-E79866D52AF2}"/>
    <cellStyle name="Total 4 2 2 2 22" xfId="47305" xr:uid="{BF0F6ABC-F5E8-46A9-93DE-9CC08FDF0763}"/>
    <cellStyle name="Total 4 2 2 2 23" xfId="47306" xr:uid="{BB0A9F9B-67C3-407C-B274-332C5FA6CCE8}"/>
    <cellStyle name="Total 4 2 2 2 3" xfId="47307" xr:uid="{92045BD9-199B-488C-A010-F08D00B52FEA}"/>
    <cellStyle name="Total 4 2 2 2 3 2" xfId="47308" xr:uid="{4CD9BE12-35A5-4596-9DE2-8F777306C0B6}"/>
    <cellStyle name="Total 4 2 2 2 3 2 2" xfId="47309" xr:uid="{E4BB60C0-561D-480A-9D35-027DBBC9413F}"/>
    <cellStyle name="Total 4 2 2 2 3 3" xfId="47310" xr:uid="{DAB5D80A-1C81-4B76-994C-59FACB815544}"/>
    <cellStyle name="Total 4 2 2 2 3 4" xfId="47311" xr:uid="{64197A9D-C918-4E10-AA1E-70FC902946DA}"/>
    <cellStyle name="Total 4 2 2 2 4" xfId="47312" xr:uid="{7C0DA324-F9D8-4D6E-8CAD-BF9830376563}"/>
    <cellStyle name="Total 4 2 2 2 4 2" xfId="47313" xr:uid="{9CAB9A71-05C3-41CE-B2AB-3600DD0DF235}"/>
    <cellStyle name="Total 4 2 2 2 4 2 2" xfId="47314" xr:uid="{DD5B2E70-8475-428E-A944-DB0137AF87A7}"/>
    <cellStyle name="Total 4 2 2 2 4 3" xfId="47315" xr:uid="{404376CC-DF50-48C2-B765-7B27422A743B}"/>
    <cellStyle name="Total 4 2 2 2 4 4" xfId="47316" xr:uid="{59B07A52-3602-4179-9F20-8A4149154C5C}"/>
    <cellStyle name="Total 4 2 2 2 5" xfId="47317" xr:uid="{C228C3C9-0384-4C4B-9693-6B9682B1C6F2}"/>
    <cellStyle name="Total 4 2 2 2 5 2" xfId="47318" xr:uid="{E124D31C-82DB-43A2-882D-D305AB2DE031}"/>
    <cellStyle name="Total 4 2 2 2 5 2 2" xfId="47319" xr:uid="{7D60547C-0D6A-4597-B5D0-BDCF6D7EB6E2}"/>
    <cellStyle name="Total 4 2 2 2 5 3" xfId="47320" xr:uid="{8ADE22EF-82D7-4317-B2B0-849AB436B358}"/>
    <cellStyle name="Total 4 2 2 2 6" xfId="47321" xr:uid="{3AFF6EF2-8AF9-42CE-BD63-4B12446B0CFA}"/>
    <cellStyle name="Total 4 2 2 2 6 2" xfId="47322" xr:uid="{BE4BDC49-14B9-44FE-A978-7E3685D2D1EE}"/>
    <cellStyle name="Total 4 2 2 2 6 2 2" xfId="47323" xr:uid="{B1DF6CE8-3AA6-4F3A-8E80-AA1CBBB3B4A5}"/>
    <cellStyle name="Total 4 2 2 2 6 3" xfId="47324" xr:uid="{468A9A92-9CD8-466F-8647-A74EAA86D58A}"/>
    <cellStyle name="Total 4 2 2 2 7" xfId="47325" xr:uid="{E1EE924E-A144-4E6C-99E1-8DDDCA70DF07}"/>
    <cellStyle name="Total 4 2 2 2 7 2" xfId="47326" xr:uid="{8AE2C72D-89E7-4A0A-A491-BBD6611CA04B}"/>
    <cellStyle name="Total 4 2 2 2 7 2 2" xfId="47327" xr:uid="{9B63EDBE-2F44-4E56-B309-F0005855F7DB}"/>
    <cellStyle name="Total 4 2 2 2 7 3" xfId="47328" xr:uid="{90977A02-4C8E-47ED-839E-E792E12BD2AA}"/>
    <cellStyle name="Total 4 2 2 2 8" xfId="47329" xr:uid="{EB884EC8-1355-45E7-AED4-97D7346C851E}"/>
    <cellStyle name="Total 4 2 2 2 8 2" xfId="47330" xr:uid="{CDE29B84-ECC7-436B-AF1F-73B8B3178E10}"/>
    <cellStyle name="Total 4 2 2 2 8 2 2" xfId="47331" xr:uid="{D09FA9F9-091E-4878-A2A4-0C02FABBB131}"/>
    <cellStyle name="Total 4 2 2 2 8 3" xfId="47332" xr:uid="{0F3F9A93-BA42-47DC-905F-9380F9DC5911}"/>
    <cellStyle name="Total 4 2 2 2 9" xfId="47333" xr:uid="{9E14AB50-D242-4F80-A0A4-AA02158EDC42}"/>
    <cellStyle name="Total 4 2 2 2 9 2" xfId="47334" xr:uid="{E27566C9-837D-409D-AA9B-27FAA43D02D7}"/>
    <cellStyle name="Total 4 2 2 2 9 2 2" xfId="47335" xr:uid="{289686D6-C39C-4198-8542-2AFAF97F0BA9}"/>
    <cellStyle name="Total 4 2 2 2 9 3" xfId="47336" xr:uid="{7E0724BA-D892-457A-B324-0B1CB359AAF9}"/>
    <cellStyle name="Total 4 2 2 20" xfId="47337" xr:uid="{DC86F326-2A16-4AC7-A84B-86BC45564B73}"/>
    <cellStyle name="Total 4 2 2 3" xfId="47338" xr:uid="{6B76C702-1051-4680-9657-57C441B61EF3}"/>
    <cellStyle name="Total 4 2 2 3 2" xfId="47339" xr:uid="{110601E4-4D9C-41CA-B253-D1A9A523C458}"/>
    <cellStyle name="Total 4 2 2 3 2 2" xfId="47340" xr:uid="{6D60A536-06D6-4A5B-ACFC-0B7F6EFF9CF1}"/>
    <cellStyle name="Total 4 2 2 3 2 3" xfId="47341" xr:uid="{DB52AAC0-7308-4DF4-86A4-D6B703034E1D}"/>
    <cellStyle name="Total 4 2 2 3 3" xfId="47342" xr:uid="{98955E1E-7E90-4862-A1B4-0DD4D4E1820D}"/>
    <cellStyle name="Total 4 2 2 3 3 2" xfId="47343" xr:uid="{67CCC3FB-A012-449D-AF34-7963A7F14DAC}"/>
    <cellStyle name="Total 4 2 2 3 4" xfId="47344" xr:uid="{E5EA8E60-6C29-4DCD-A92F-AFDC5BDB3426}"/>
    <cellStyle name="Total 4 2 2 4" xfId="47345" xr:uid="{28DFB771-157B-47C4-8601-64CFAF919661}"/>
    <cellStyle name="Total 4 2 2 4 2" xfId="47346" xr:uid="{E6A9D945-FDA2-40E0-B345-47C7C05D4633}"/>
    <cellStyle name="Total 4 2 2 4 2 2" xfId="47347" xr:uid="{C924CF5A-A850-4590-BBCF-740046184374}"/>
    <cellStyle name="Total 4 2 2 4 3" xfId="47348" xr:uid="{1528B3A4-56D0-40DE-8914-DCEA619E8512}"/>
    <cellStyle name="Total 4 2 2 4 4" xfId="47349" xr:uid="{CC66B745-2C92-420F-9572-69BB899BA1D7}"/>
    <cellStyle name="Total 4 2 2 5" xfId="47350" xr:uid="{A7CFE212-8C9F-4E68-9196-B8636CAF0DEF}"/>
    <cellStyle name="Total 4 2 2 5 2" xfId="47351" xr:uid="{51AE047A-4D04-4E02-989A-CFC5F6DB14EB}"/>
    <cellStyle name="Total 4 2 2 5 2 2" xfId="47352" xr:uid="{E8C75644-9967-4573-B6A6-76A6B8687D10}"/>
    <cellStyle name="Total 4 2 2 5 3" xfId="47353" xr:uid="{13C8C8F4-6C63-47EB-BE5D-CB9E59F12BE9}"/>
    <cellStyle name="Total 4 2 2 5 4" xfId="47354" xr:uid="{EB6CF22A-1DA1-4118-A149-C9B91BDE367B}"/>
    <cellStyle name="Total 4 2 2 6" xfId="47355" xr:uid="{E2717A9D-E8DF-43B2-A384-A1A12F4D959D}"/>
    <cellStyle name="Total 4 2 2 6 2" xfId="47356" xr:uid="{A55BAC9D-8BC7-4275-99A3-CF64CABD8FAC}"/>
    <cellStyle name="Total 4 2 2 6 2 2" xfId="47357" xr:uid="{D988CC3C-3BCB-4ADC-9491-B82C008969E9}"/>
    <cellStyle name="Total 4 2 2 6 3" xfId="47358" xr:uid="{B9959335-2199-43F0-BE2F-80B28387E9BC}"/>
    <cellStyle name="Total 4 2 2 7" xfId="47359" xr:uid="{0A175BEB-09CB-4F39-9D65-7FF4ED1B3B77}"/>
    <cellStyle name="Total 4 2 2 7 2" xfId="47360" xr:uid="{86FAC016-20B9-40A6-A455-092CEB864582}"/>
    <cellStyle name="Total 4 2 2 7 2 2" xfId="47361" xr:uid="{D868D544-8185-47F2-AF4D-9C85BFCAD32D}"/>
    <cellStyle name="Total 4 2 2 7 3" xfId="47362" xr:uid="{33CF5455-D887-4D4B-AE5D-5BA03F5D61A6}"/>
    <cellStyle name="Total 4 2 2 8" xfId="47363" xr:uid="{B090B112-BB54-4EA6-A5F4-104614950BE9}"/>
    <cellStyle name="Total 4 2 2 8 2" xfId="47364" xr:uid="{9E8FB90E-2A91-4835-A301-B94DBA5D9FBA}"/>
    <cellStyle name="Total 4 2 2 8 2 2" xfId="47365" xr:uid="{5914DAC8-4A90-40AB-B7A5-A4E5E5D78E9C}"/>
    <cellStyle name="Total 4 2 2 8 3" xfId="47366" xr:uid="{954FC246-E386-4BE2-A524-C213D8274BAD}"/>
    <cellStyle name="Total 4 2 2 9" xfId="47367" xr:uid="{BC6BBC30-8446-4A8C-87BE-74F2256C0F43}"/>
    <cellStyle name="Total 4 2 2 9 2" xfId="47368" xr:uid="{190F9A8C-2B12-4907-8A63-7F5D4999C863}"/>
    <cellStyle name="Total 4 2 2 9 2 2" xfId="47369" xr:uid="{A8577AEC-2B76-48A8-864D-2D1F2856617E}"/>
    <cellStyle name="Total 4 2 2 9 3" xfId="47370" xr:uid="{FD973D61-97B5-40A5-A369-5BCF7F197439}"/>
    <cellStyle name="Total 4 2 20" xfId="47371" xr:uid="{9BBA0342-1F6F-421C-B4F8-3D7292EABF99}"/>
    <cellStyle name="Total 4 2 20 2" xfId="47372" xr:uid="{CF1D0D2B-6941-4C29-B06A-6D3F26AEF263}"/>
    <cellStyle name="Total 4 2 20 2 2" xfId="47373" xr:uid="{0613ECF9-9EA8-4545-9978-9DC64DF4CBD8}"/>
    <cellStyle name="Total 4 2 20 3" xfId="47374" xr:uid="{D1C71A09-E0B7-462E-8879-71347DD7BACC}"/>
    <cellStyle name="Total 4 2 21" xfId="47375" xr:uid="{EC87090B-08A7-4BFA-9AD7-C0A78408D9D0}"/>
    <cellStyle name="Total 4 2 21 2" xfId="47376" xr:uid="{BC5FC18D-4369-4916-974F-4578BC67635C}"/>
    <cellStyle name="Total 4 2 22" xfId="47377" xr:uid="{1DA58C42-ED80-4949-A18C-2268D3AE8C68}"/>
    <cellStyle name="Total 4 2 23" xfId="47378" xr:uid="{6EDF63CC-BB9C-415D-B38C-74AFA234A1CD}"/>
    <cellStyle name="Total 4 2 3" xfId="47379" xr:uid="{FDE09FFF-1670-43B6-BFA9-8A4EF5D358E6}"/>
    <cellStyle name="Total 4 2 3 10" xfId="47380" xr:uid="{B2F2AEE4-4E6C-436B-ADCF-D39CEE01461D}"/>
    <cellStyle name="Total 4 2 3 10 2" xfId="47381" xr:uid="{F1FB1B1A-751F-4ED9-8666-45F8D357A783}"/>
    <cellStyle name="Total 4 2 3 10 2 2" xfId="47382" xr:uid="{4E1610A1-8B0B-4DC9-80D8-F9BCB1F3060C}"/>
    <cellStyle name="Total 4 2 3 10 3" xfId="47383" xr:uid="{CC627692-2E16-46A0-8C43-CC24CEA9EE67}"/>
    <cellStyle name="Total 4 2 3 11" xfId="47384" xr:uid="{2A2037E8-E676-434E-8448-5F7C2F6A1D46}"/>
    <cellStyle name="Total 4 2 3 11 2" xfId="47385" xr:uid="{3A506A21-0F2F-4434-B654-1277AAB4B70C}"/>
    <cellStyle name="Total 4 2 3 11 2 2" xfId="47386" xr:uid="{44A0FFE4-760F-45E8-980D-194B5E332984}"/>
    <cellStyle name="Total 4 2 3 11 3" xfId="47387" xr:uid="{5A6A98B1-F155-45A3-9B07-91AB66B5BEED}"/>
    <cellStyle name="Total 4 2 3 12" xfId="47388" xr:uid="{4E8772B7-DF72-4627-93DB-72C04F35D3BF}"/>
    <cellStyle name="Total 4 2 3 12 2" xfId="47389" xr:uid="{1C74B577-45B9-4356-BE2E-FF4AF821DB8E}"/>
    <cellStyle name="Total 4 2 3 12 2 2" xfId="47390" xr:uid="{F34754B3-A824-4D88-9CBE-5807D5327E00}"/>
    <cellStyle name="Total 4 2 3 12 3" xfId="47391" xr:uid="{A6BD1F24-C8A5-402F-8268-82A195DF5894}"/>
    <cellStyle name="Total 4 2 3 13" xfId="47392" xr:uid="{0F9AB8FE-2E06-45DF-A338-24574F7A7B99}"/>
    <cellStyle name="Total 4 2 3 13 2" xfId="47393" xr:uid="{AF157252-79F3-4760-B7C9-9C512E716A88}"/>
    <cellStyle name="Total 4 2 3 13 2 2" xfId="47394" xr:uid="{EE9F7281-7C21-4E84-9A5D-59BA57D1D167}"/>
    <cellStyle name="Total 4 2 3 13 3" xfId="47395" xr:uid="{E6E3C679-6A2B-4DAB-A906-1688F52255B7}"/>
    <cellStyle name="Total 4 2 3 14" xfId="47396" xr:uid="{137AEA8F-2420-496B-B1CA-AE7CD6D605E4}"/>
    <cellStyle name="Total 4 2 3 14 2" xfId="47397" xr:uid="{B2A4368C-C026-4A8F-86F4-7F60C6C2CBAF}"/>
    <cellStyle name="Total 4 2 3 14 2 2" xfId="47398" xr:uid="{5ED07BE6-C6F4-4286-B215-76A629699B50}"/>
    <cellStyle name="Total 4 2 3 14 3" xfId="47399" xr:uid="{5F04A695-15F8-4CE6-B53B-2E08DFBA63D8}"/>
    <cellStyle name="Total 4 2 3 15" xfId="47400" xr:uid="{BC9B8724-F88A-4718-AB4C-E3759F51421D}"/>
    <cellStyle name="Total 4 2 3 15 2" xfId="47401" xr:uid="{D10B99C6-5649-4E77-998F-9C88ED07896A}"/>
    <cellStyle name="Total 4 2 3 15 2 2" xfId="47402" xr:uid="{5B29B9EE-E290-4F98-A397-D1D1A7165BB7}"/>
    <cellStyle name="Total 4 2 3 15 3" xfId="47403" xr:uid="{704A3717-8EE6-4577-A81F-ED9673A772C8}"/>
    <cellStyle name="Total 4 2 3 16" xfId="47404" xr:uid="{236B3334-4EBA-43F7-A38E-3D965AD05FC0}"/>
    <cellStyle name="Total 4 2 3 16 2" xfId="47405" xr:uid="{74E1590B-2201-40FF-B7B5-5FF92DA7DB46}"/>
    <cellStyle name="Total 4 2 3 16 2 2" xfId="47406" xr:uid="{E678C5F8-CE5B-4CB6-8181-929E80CEBC53}"/>
    <cellStyle name="Total 4 2 3 16 3" xfId="47407" xr:uid="{BA87FC64-ADEE-4027-8306-F4A2BB387FAE}"/>
    <cellStyle name="Total 4 2 3 17" xfId="47408" xr:uid="{A5E994E4-4293-4B0B-90A9-F7C03716A5D0}"/>
    <cellStyle name="Total 4 2 3 17 2" xfId="47409" xr:uid="{CCD68D39-22F8-4FD3-A662-4E932FBC4E50}"/>
    <cellStyle name="Total 4 2 3 17 2 2" xfId="47410" xr:uid="{FBA2D6BE-5F22-408D-819E-594CC6E4931D}"/>
    <cellStyle name="Total 4 2 3 17 3" xfId="47411" xr:uid="{433B2603-CEB9-4BDA-87DB-5C15779A950E}"/>
    <cellStyle name="Total 4 2 3 18" xfId="47412" xr:uid="{60E002E2-D153-4ABC-A176-1B998A5C48D9}"/>
    <cellStyle name="Total 4 2 3 18 2" xfId="47413" xr:uid="{4E109D4D-8B98-4369-9963-D1823EE1B0DA}"/>
    <cellStyle name="Total 4 2 3 19" xfId="47414" xr:uid="{858749DD-0645-4056-8C33-A0E13C43B72F}"/>
    <cellStyle name="Total 4 2 3 2" xfId="47415" xr:uid="{14776185-91D2-4CB9-A6C6-26C6489EB24A}"/>
    <cellStyle name="Total 4 2 3 2 10" xfId="47416" xr:uid="{31F51644-3AD3-4404-BDF9-363D91B1A2EA}"/>
    <cellStyle name="Total 4 2 3 2 10 2" xfId="47417" xr:uid="{982EDC6E-6FEB-4068-AE2C-08C5260E5285}"/>
    <cellStyle name="Total 4 2 3 2 10 2 2" xfId="47418" xr:uid="{B7C5255D-B9FE-41B3-B3D7-3A772FD71858}"/>
    <cellStyle name="Total 4 2 3 2 10 3" xfId="47419" xr:uid="{11D22612-2986-48C8-9F8B-B7776430C5BE}"/>
    <cellStyle name="Total 4 2 3 2 11" xfId="47420" xr:uid="{DCA0CA00-5DA8-4C1D-A21C-712BE3BAFFDC}"/>
    <cellStyle name="Total 4 2 3 2 11 2" xfId="47421" xr:uid="{3FB8ECA9-82C5-478D-B30A-AF36FEBEBAFA}"/>
    <cellStyle name="Total 4 2 3 2 11 2 2" xfId="47422" xr:uid="{C112E9A7-BF39-4C17-AFD0-608CC5C85A70}"/>
    <cellStyle name="Total 4 2 3 2 11 3" xfId="47423" xr:uid="{313D655A-2544-4096-9FEE-7128C15F1002}"/>
    <cellStyle name="Total 4 2 3 2 12" xfId="47424" xr:uid="{65DD8DE7-B4A3-4352-8660-8635B85EEC1B}"/>
    <cellStyle name="Total 4 2 3 2 12 2" xfId="47425" xr:uid="{9B501EA1-6A88-4B64-B085-8275AE467F37}"/>
    <cellStyle name="Total 4 2 3 2 12 2 2" xfId="47426" xr:uid="{AAC1B169-EB4D-4E9D-A211-59D09C1B0CB1}"/>
    <cellStyle name="Total 4 2 3 2 12 3" xfId="47427" xr:uid="{2FF193F2-2F90-47D0-A882-1702050F9676}"/>
    <cellStyle name="Total 4 2 3 2 13" xfId="47428" xr:uid="{A13E3AA5-F6BA-4EF8-B055-C325F89553BF}"/>
    <cellStyle name="Total 4 2 3 2 13 2" xfId="47429" xr:uid="{654F737C-B4E0-4EFD-B2E5-6666FE80AA80}"/>
    <cellStyle name="Total 4 2 3 2 13 2 2" xfId="47430" xr:uid="{99C090A8-DB64-4E6C-B45B-37584A5AF3FE}"/>
    <cellStyle name="Total 4 2 3 2 13 3" xfId="47431" xr:uid="{78511D84-310D-4BD2-B229-EBCAA6D10752}"/>
    <cellStyle name="Total 4 2 3 2 14" xfId="47432" xr:uid="{6816582E-59E8-49D9-8679-05F1E71DC78B}"/>
    <cellStyle name="Total 4 2 3 2 14 2" xfId="47433" xr:uid="{1F875193-1C5E-4258-99A9-B6A3E9343D68}"/>
    <cellStyle name="Total 4 2 3 2 14 2 2" xfId="47434" xr:uid="{680D7ACB-C06A-428A-BC94-D5B973684A86}"/>
    <cellStyle name="Total 4 2 3 2 14 3" xfId="47435" xr:uid="{4DE71A84-E4D9-4B55-8C22-BDCF7CEEE9BE}"/>
    <cellStyle name="Total 4 2 3 2 15" xfId="47436" xr:uid="{AE94DFC6-A57A-4504-AF40-B6207464A94E}"/>
    <cellStyle name="Total 4 2 3 2 15 2" xfId="47437" xr:uid="{029C377A-24F5-4F8E-BA52-BC44E8C3B5D8}"/>
    <cellStyle name="Total 4 2 3 2 15 2 2" xfId="47438" xr:uid="{91716DE5-5941-4843-BAE4-C8FFE76B970D}"/>
    <cellStyle name="Total 4 2 3 2 15 3" xfId="47439" xr:uid="{4A6B43D7-158F-40AC-8241-C8D908A5F491}"/>
    <cellStyle name="Total 4 2 3 2 16" xfId="47440" xr:uid="{E1F8CB00-884A-43D2-B5AE-41EFAAB59CAF}"/>
    <cellStyle name="Total 4 2 3 2 16 2" xfId="47441" xr:uid="{BA1FF86F-D6CD-4B71-8578-E9A1D5B09901}"/>
    <cellStyle name="Total 4 2 3 2 16 2 2" xfId="47442" xr:uid="{C655D3D3-9D5D-4852-BF87-3DA96D2F40BB}"/>
    <cellStyle name="Total 4 2 3 2 16 3" xfId="47443" xr:uid="{3D81C300-6A17-4442-8682-673F02BFC15A}"/>
    <cellStyle name="Total 4 2 3 2 17" xfId="47444" xr:uid="{3A8B29EC-9E08-4941-8527-0DCD0F5B4FEE}"/>
    <cellStyle name="Total 4 2 3 2 17 2" xfId="47445" xr:uid="{322D5783-9F1C-4ED5-A60C-A56B3BD11A77}"/>
    <cellStyle name="Total 4 2 3 2 17 2 2" xfId="47446" xr:uid="{1B7F9317-8B50-41F9-9325-D1094BEB7A76}"/>
    <cellStyle name="Total 4 2 3 2 17 3" xfId="47447" xr:uid="{D8F7F3B8-E688-46C9-AD09-76C7576E33E3}"/>
    <cellStyle name="Total 4 2 3 2 18" xfId="47448" xr:uid="{10B8302A-4D96-4014-9678-6FA88BEE583A}"/>
    <cellStyle name="Total 4 2 3 2 18 2" xfId="47449" xr:uid="{78DFC6D9-A584-4B84-8898-F05D74736AB7}"/>
    <cellStyle name="Total 4 2 3 2 18 2 2" xfId="47450" xr:uid="{A9A082C2-E680-4F2E-A99E-E9802B08E118}"/>
    <cellStyle name="Total 4 2 3 2 18 3" xfId="47451" xr:uid="{B7E585FB-DAC2-4616-98DF-87F3742F4987}"/>
    <cellStyle name="Total 4 2 3 2 19" xfId="47452" xr:uid="{CD96697E-CCFD-41A3-8B33-8F6A17F35055}"/>
    <cellStyle name="Total 4 2 3 2 19 2" xfId="47453" xr:uid="{AAF51A28-BEC1-4F17-BD9E-E067AB7EE92D}"/>
    <cellStyle name="Total 4 2 3 2 19 2 2" xfId="47454" xr:uid="{B2623FDE-43ED-43E8-84C3-C6A922153E72}"/>
    <cellStyle name="Total 4 2 3 2 19 3" xfId="47455" xr:uid="{25AE40E1-93BB-48AF-B309-C36DBB030FCC}"/>
    <cellStyle name="Total 4 2 3 2 2" xfId="47456" xr:uid="{446C860B-4769-466C-87B9-E6538A3379D5}"/>
    <cellStyle name="Total 4 2 3 2 2 2" xfId="47457" xr:uid="{5E13223F-3CA3-4581-AF19-7B0E3C3C9247}"/>
    <cellStyle name="Total 4 2 3 2 2 2 2" xfId="47458" xr:uid="{6D907970-5C75-450E-9BAE-F06C74A715DB}"/>
    <cellStyle name="Total 4 2 3 2 2 3" xfId="47459" xr:uid="{23CE993B-9DD1-4216-8042-49CE5E2147B3}"/>
    <cellStyle name="Total 4 2 3 2 2 4" xfId="47460" xr:uid="{08446C5E-A5FA-427C-BB91-43BE1A4F0D99}"/>
    <cellStyle name="Total 4 2 3 2 20" xfId="47461" xr:uid="{E94D455C-0B3F-4265-9B1C-4DC7EDB89AA3}"/>
    <cellStyle name="Total 4 2 3 2 20 2" xfId="47462" xr:uid="{15628A36-60D2-4DFD-8701-B707B266C077}"/>
    <cellStyle name="Total 4 2 3 2 20 2 2" xfId="47463" xr:uid="{137CC5B4-6558-4EF4-BF0D-FB3AA64AD140}"/>
    <cellStyle name="Total 4 2 3 2 20 3" xfId="47464" xr:uid="{020482C9-AA90-46E0-B6F7-9C0E27CA3871}"/>
    <cellStyle name="Total 4 2 3 2 21" xfId="47465" xr:uid="{181B46DD-F932-4A1B-A4A7-218432FE41E3}"/>
    <cellStyle name="Total 4 2 3 2 21 2" xfId="47466" xr:uid="{1811091E-B3E7-42E4-8A09-ECA38AB82220}"/>
    <cellStyle name="Total 4 2 3 2 22" xfId="47467" xr:uid="{BF1FB120-EC85-457A-A4D4-E3D8E32EEE1B}"/>
    <cellStyle name="Total 4 2 3 2 23" xfId="47468" xr:uid="{59E9F923-0BDD-4828-BD6E-9921D63979C4}"/>
    <cellStyle name="Total 4 2 3 2 3" xfId="47469" xr:uid="{B1344CBA-F382-4581-9B20-7A2DC26F91A9}"/>
    <cellStyle name="Total 4 2 3 2 3 2" xfId="47470" xr:uid="{9351E043-6383-494D-8FFC-1D1592BEBADF}"/>
    <cellStyle name="Total 4 2 3 2 3 2 2" xfId="47471" xr:uid="{981C32DC-2321-4FD6-A388-E74D93EA0896}"/>
    <cellStyle name="Total 4 2 3 2 3 3" xfId="47472" xr:uid="{F0A3D07A-1DF4-4CB7-9829-3263C8304676}"/>
    <cellStyle name="Total 4 2 3 2 3 4" xfId="47473" xr:uid="{2E212EA8-557E-4921-B1C2-CAB46E1D3E2C}"/>
    <cellStyle name="Total 4 2 3 2 4" xfId="47474" xr:uid="{0F8CC90B-22C2-4319-A36E-44C8245318CA}"/>
    <cellStyle name="Total 4 2 3 2 4 2" xfId="47475" xr:uid="{628AF189-B248-468B-BE47-685A43003E74}"/>
    <cellStyle name="Total 4 2 3 2 4 2 2" xfId="47476" xr:uid="{62C6DA26-8363-40E7-B873-CA9852C2E7C5}"/>
    <cellStyle name="Total 4 2 3 2 4 3" xfId="47477" xr:uid="{9B89B52F-E14F-44BE-9BDF-13BA09BE282F}"/>
    <cellStyle name="Total 4 2 3 2 5" xfId="47478" xr:uid="{136F2852-2B22-4FB8-9F87-DE0B1A901376}"/>
    <cellStyle name="Total 4 2 3 2 5 2" xfId="47479" xr:uid="{B5DE021C-BECD-4641-8AC5-8CDC14C9D97D}"/>
    <cellStyle name="Total 4 2 3 2 5 2 2" xfId="47480" xr:uid="{90745800-F0AA-4C89-A587-357AEAA5A388}"/>
    <cellStyle name="Total 4 2 3 2 5 3" xfId="47481" xr:uid="{2D767F60-E9D0-4BB4-8136-67BE09FEC32C}"/>
    <cellStyle name="Total 4 2 3 2 6" xfId="47482" xr:uid="{EC7FC8E6-15A0-42EB-A67E-F4ED5C907373}"/>
    <cellStyle name="Total 4 2 3 2 6 2" xfId="47483" xr:uid="{D7A7082B-7708-4F13-AB10-81D3EDB84093}"/>
    <cellStyle name="Total 4 2 3 2 6 2 2" xfId="47484" xr:uid="{2076BED1-CA1F-4F1B-BC2E-6F2A0440E1E6}"/>
    <cellStyle name="Total 4 2 3 2 6 3" xfId="47485" xr:uid="{C64B11EE-B30B-44B1-85A5-8A354C88AEF8}"/>
    <cellStyle name="Total 4 2 3 2 7" xfId="47486" xr:uid="{A8733B2E-9F55-4233-B4E8-9E36EBB75AD1}"/>
    <cellStyle name="Total 4 2 3 2 7 2" xfId="47487" xr:uid="{4AD10307-C799-4773-A7FE-321CC67963F4}"/>
    <cellStyle name="Total 4 2 3 2 7 2 2" xfId="47488" xr:uid="{D807BFC9-21EA-4544-A756-FB30634F039D}"/>
    <cellStyle name="Total 4 2 3 2 7 3" xfId="47489" xr:uid="{8D9F5A36-D77C-45C6-A33C-B0D997840E62}"/>
    <cellStyle name="Total 4 2 3 2 8" xfId="47490" xr:uid="{47F9F2B9-5DEC-4BDB-A530-5BE35FF2C9EF}"/>
    <cellStyle name="Total 4 2 3 2 8 2" xfId="47491" xr:uid="{5DC4E3FB-33A5-4DEB-A2B5-6D24A856E851}"/>
    <cellStyle name="Total 4 2 3 2 8 2 2" xfId="47492" xr:uid="{357C6CBB-E708-4B1A-9E62-356C272F5515}"/>
    <cellStyle name="Total 4 2 3 2 8 3" xfId="47493" xr:uid="{6F02B22C-0CAC-4C55-9FF3-62278BE2CC76}"/>
    <cellStyle name="Total 4 2 3 2 9" xfId="47494" xr:uid="{4DC086BF-658C-41BF-83E2-3426E3ACFE24}"/>
    <cellStyle name="Total 4 2 3 2 9 2" xfId="47495" xr:uid="{A2B0628A-94E0-47AF-9E7E-CAFA0CD21E64}"/>
    <cellStyle name="Total 4 2 3 2 9 2 2" xfId="47496" xr:uid="{8200D1BF-5369-4277-B91F-1CE7881E7948}"/>
    <cellStyle name="Total 4 2 3 2 9 3" xfId="47497" xr:uid="{5D647A49-03D2-4465-A898-3A6B0815746B}"/>
    <cellStyle name="Total 4 2 3 20" xfId="47498" xr:uid="{93C8744A-618D-4322-9A47-3A5A753F1846}"/>
    <cellStyle name="Total 4 2 3 3" xfId="47499" xr:uid="{99A99028-08BE-44C1-BAB7-1FC7EBE82E00}"/>
    <cellStyle name="Total 4 2 3 3 2" xfId="47500" xr:uid="{5822A49E-DCC5-4A24-85AB-A23FA61DAF5E}"/>
    <cellStyle name="Total 4 2 3 3 2 2" xfId="47501" xr:uid="{678E5DE0-4E25-46A3-A65D-4AA189651FBD}"/>
    <cellStyle name="Total 4 2 3 3 3" xfId="47502" xr:uid="{B3108DB7-B17C-48E0-99C8-41D8BDFC549F}"/>
    <cellStyle name="Total 4 2 3 3 4" xfId="47503" xr:uid="{9EFC0F1B-A12D-478A-B8E3-FA2B3127EF88}"/>
    <cellStyle name="Total 4 2 3 4" xfId="47504" xr:uid="{E207A54A-BDAF-4C82-973A-34D5FD4A6891}"/>
    <cellStyle name="Total 4 2 3 4 2" xfId="47505" xr:uid="{D45A04DA-0083-4223-99F8-A6B6C4F90347}"/>
    <cellStyle name="Total 4 2 3 4 2 2" xfId="47506" xr:uid="{BF2BF0EC-9EDB-44E5-B6DF-99E5B60A8358}"/>
    <cellStyle name="Total 4 2 3 4 3" xfId="47507" xr:uid="{A2E7CEBC-B965-434B-B6A2-9896C9A55F12}"/>
    <cellStyle name="Total 4 2 3 4 4" xfId="47508" xr:uid="{F1947837-6A69-44D1-9AFF-E0A4B4300929}"/>
    <cellStyle name="Total 4 2 3 5" xfId="47509" xr:uid="{B73109B0-FC53-406A-B877-027235C518E0}"/>
    <cellStyle name="Total 4 2 3 5 2" xfId="47510" xr:uid="{BF183E01-7DBE-443A-97CC-D8C87C34956D}"/>
    <cellStyle name="Total 4 2 3 5 2 2" xfId="47511" xr:uid="{6DA52AF6-C85B-413D-92A3-0779CDAAA66B}"/>
    <cellStyle name="Total 4 2 3 5 3" xfId="47512" xr:uid="{0493181F-D3DE-42E0-B41B-F398633A7487}"/>
    <cellStyle name="Total 4 2 3 6" xfId="47513" xr:uid="{AC52697F-9F48-400F-AD77-755CC9993FEF}"/>
    <cellStyle name="Total 4 2 3 6 2" xfId="47514" xr:uid="{F4A7B408-8FAF-49E8-8C63-01E60A804073}"/>
    <cellStyle name="Total 4 2 3 6 2 2" xfId="47515" xr:uid="{04B34B61-DD51-4F0A-9569-11E75919031E}"/>
    <cellStyle name="Total 4 2 3 6 3" xfId="47516" xr:uid="{4C9067F5-1DCB-44C2-8200-EC0FB2D79B71}"/>
    <cellStyle name="Total 4 2 3 7" xfId="47517" xr:uid="{E20ECAC8-3553-4221-832A-C9D1C62DF63B}"/>
    <cellStyle name="Total 4 2 3 7 2" xfId="47518" xr:uid="{88A85185-5705-41DA-B7C3-7E3E0E5CA9D9}"/>
    <cellStyle name="Total 4 2 3 7 2 2" xfId="47519" xr:uid="{933683F3-3A25-44BE-864D-0D8CF78B9478}"/>
    <cellStyle name="Total 4 2 3 7 3" xfId="47520" xr:uid="{D3327788-1177-451D-9DB9-B14ECEDFF630}"/>
    <cellStyle name="Total 4 2 3 8" xfId="47521" xr:uid="{FD8407A2-D966-4CD6-9842-FF537E37DE21}"/>
    <cellStyle name="Total 4 2 3 8 2" xfId="47522" xr:uid="{8876B4B8-070D-4B8E-94C4-AFD1B76CE531}"/>
    <cellStyle name="Total 4 2 3 8 2 2" xfId="47523" xr:uid="{F9B6D9EE-F1A4-4362-8D14-7EE19AB82178}"/>
    <cellStyle name="Total 4 2 3 8 3" xfId="47524" xr:uid="{6F85C8A3-C100-4B66-860B-42F28AF79839}"/>
    <cellStyle name="Total 4 2 3 9" xfId="47525" xr:uid="{A83D74B5-08DD-47B3-94D8-3D37A2EBE15F}"/>
    <cellStyle name="Total 4 2 3 9 2" xfId="47526" xr:uid="{A4602EB0-EDD6-48B1-AA48-7F80916ED03F}"/>
    <cellStyle name="Total 4 2 3 9 2 2" xfId="47527" xr:uid="{45A2C09F-1D80-4309-9D75-658F81A9E3AD}"/>
    <cellStyle name="Total 4 2 3 9 3" xfId="47528" xr:uid="{80E32240-5376-4DE6-8BB6-49BFB7ABE551}"/>
    <cellStyle name="Total 4 2 4" xfId="47529" xr:uid="{4AE809F7-5981-403E-8DE7-E69B135C98AB}"/>
    <cellStyle name="Total 4 2 4 10" xfId="47530" xr:uid="{32F38257-273D-4A55-9110-E4F5FB3BBEAA}"/>
    <cellStyle name="Total 4 2 4 10 2" xfId="47531" xr:uid="{9077AC82-B08C-4CEA-840B-72D95685094C}"/>
    <cellStyle name="Total 4 2 4 10 2 2" xfId="47532" xr:uid="{17685572-6AC4-49C3-87D1-8EAE97F286E2}"/>
    <cellStyle name="Total 4 2 4 10 3" xfId="47533" xr:uid="{66B817AF-3029-417D-B723-23377C64DA69}"/>
    <cellStyle name="Total 4 2 4 11" xfId="47534" xr:uid="{C44ECA55-603D-44EC-BD06-1686FC3F41C8}"/>
    <cellStyle name="Total 4 2 4 11 2" xfId="47535" xr:uid="{BCF9F02A-4AB3-42DF-AF17-3FF545567DDB}"/>
    <cellStyle name="Total 4 2 4 11 2 2" xfId="47536" xr:uid="{08119CC2-1EFB-4103-B342-A5D08E541018}"/>
    <cellStyle name="Total 4 2 4 11 3" xfId="47537" xr:uid="{EBD5F241-26CB-4D85-9FCB-E85FAB789CDF}"/>
    <cellStyle name="Total 4 2 4 12" xfId="47538" xr:uid="{C7D3C701-30E7-40DE-9DA6-38119D7D07B6}"/>
    <cellStyle name="Total 4 2 4 12 2" xfId="47539" xr:uid="{5D6C78FF-35B4-4FF2-A00C-A7692FE64D63}"/>
    <cellStyle name="Total 4 2 4 12 2 2" xfId="47540" xr:uid="{A73DD2FE-E197-4084-91CC-B4286B523544}"/>
    <cellStyle name="Total 4 2 4 12 3" xfId="47541" xr:uid="{3A6D0C15-12AA-43A7-B479-3D1E28361A2E}"/>
    <cellStyle name="Total 4 2 4 13" xfId="47542" xr:uid="{FC98DE60-153D-4B31-8605-821B73DEAE5D}"/>
    <cellStyle name="Total 4 2 4 13 2" xfId="47543" xr:uid="{375305C6-84AE-4115-B281-9B7A0185B5D1}"/>
    <cellStyle name="Total 4 2 4 13 2 2" xfId="47544" xr:uid="{75704273-9DA4-4FFC-930F-3C868FE32249}"/>
    <cellStyle name="Total 4 2 4 13 3" xfId="47545" xr:uid="{D1B0E5A6-2E38-4C1B-A5B8-081B9E7684C6}"/>
    <cellStyle name="Total 4 2 4 14" xfId="47546" xr:uid="{382801E9-6B78-4C4C-AC80-A58ACE252619}"/>
    <cellStyle name="Total 4 2 4 14 2" xfId="47547" xr:uid="{208FBA03-167B-4E45-8FF0-D6849E5DB638}"/>
    <cellStyle name="Total 4 2 4 14 2 2" xfId="47548" xr:uid="{9B8AF4DE-2B86-4EE4-98EC-053B70844C68}"/>
    <cellStyle name="Total 4 2 4 14 3" xfId="47549" xr:uid="{FCDE8CE8-AE3F-4B58-9A35-8B09BDCD1343}"/>
    <cellStyle name="Total 4 2 4 15" xfId="47550" xr:uid="{7AC062E0-0D90-41BA-B719-83B950CDBB8A}"/>
    <cellStyle name="Total 4 2 4 15 2" xfId="47551" xr:uid="{FA418D4E-7C3B-4CF0-891B-AE23A062D72F}"/>
    <cellStyle name="Total 4 2 4 15 2 2" xfId="47552" xr:uid="{5C7B0574-329D-48A7-8AC5-F75515361A44}"/>
    <cellStyle name="Total 4 2 4 15 3" xfId="47553" xr:uid="{A4919693-26CC-4264-8EC5-0B333F0973E3}"/>
    <cellStyle name="Total 4 2 4 16" xfId="47554" xr:uid="{FBD766CB-A4CB-436F-B643-B093269971F4}"/>
    <cellStyle name="Total 4 2 4 16 2" xfId="47555" xr:uid="{EB0982F9-F5C1-4E23-8D29-A665BF49AD8A}"/>
    <cellStyle name="Total 4 2 4 16 2 2" xfId="47556" xr:uid="{E6890D6A-C7AB-47C6-9704-25EA255DEAF5}"/>
    <cellStyle name="Total 4 2 4 16 3" xfId="47557" xr:uid="{4A299507-F274-43FC-BA4D-D02D87ED393B}"/>
    <cellStyle name="Total 4 2 4 17" xfId="47558" xr:uid="{79043299-67AC-47C5-B985-36404BD28155}"/>
    <cellStyle name="Total 4 2 4 17 2" xfId="47559" xr:uid="{F02ADA5F-9BA8-45DA-A141-CF3569C438D7}"/>
    <cellStyle name="Total 4 2 4 17 2 2" xfId="47560" xr:uid="{6116CF75-72A3-4828-AF76-9C21B9516DD3}"/>
    <cellStyle name="Total 4 2 4 17 3" xfId="47561" xr:uid="{254B99DC-4E93-49E9-A565-E6F8EC956B53}"/>
    <cellStyle name="Total 4 2 4 18" xfId="47562" xr:uid="{A336AD10-20D6-4400-9943-0A7A3566BB8E}"/>
    <cellStyle name="Total 4 2 4 18 2" xfId="47563" xr:uid="{7825D196-F05E-49C4-BE48-5E2376B76136}"/>
    <cellStyle name="Total 4 2 4 18 2 2" xfId="47564" xr:uid="{985A4ED9-5D9F-4F65-BB91-62965CC1FD93}"/>
    <cellStyle name="Total 4 2 4 18 3" xfId="47565" xr:uid="{5669509D-F499-4E8C-AFD2-6C3F08CF1151}"/>
    <cellStyle name="Total 4 2 4 19" xfId="47566" xr:uid="{E5D1A001-26E0-43B7-ADDC-2388E081036B}"/>
    <cellStyle name="Total 4 2 4 19 2" xfId="47567" xr:uid="{424A6C70-C490-44C3-86FB-6B91836A9414}"/>
    <cellStyle name="Total 4 2 4 19 2 2" xfId="47568" xr:uid="{509D2FA0-9087-43A0-9A9F-50E986ECB962}"/>
    <cellStyle name="Total 4 2 4 19 3" xfId="47569" xr:uid="{85B7E8DE-ADE3-4AAA-800D-6606FEEA6A0E}"/>
    <cellStyle name="Total 4 2 4 2" xfId="47570" xr:uid="{705A277D-6063-4190-9523-0B6DEF3CF5C9}"/>
    <cellStyle name="Total 4 2 4 2 10" xfId="47571" xr:uid="{C68512DE-C784-4057-9C91-F910D9A8AB9D}"/>
    <cellStyle name="Total 4 2 4 2 10 2" xfId="47572" xr:uid="{B5FC7180-AD8C-469A-AC5F-1423012CBBE4}"/>
    <cellStyle name="Total 4 2 4 2 10 2 2" xfId="47573" xr:uid="{58CC6DE5-C201-4F73-BC5F-AAE3B2DEC987}"/>
    <cellStyle name="Total 4 2 4 2 10 3" xfId="47574" xr:uid="{40035330-11AC-4C6A-91CA-EAA1C6852185}"/>
    <cellStyle name="Total 4 2 4 2 11" xfId="47575" xr:uid="{84663EC4-B4D2-4B9B-A76C-7DFE946DB74B}"/>
    <cellStyle name="Total 4 2 4 2 11 2" xfId="47576" xr:uid="{86C75011-30F3-4D83-ADA0-2EF490E48B26}"/>
    <cellStyle name="Total 4 2 4 2 11 2 2" xfId="47577" xr:uid="{E56F53E9-FC9E-4B87-ABA4-8C8C6525F5AD}"/>
    <cellStyle name="Total 4 2 4 2 11 3" xfId="47578" xr:uid="{B50F46C9-BF89-47FF-B790-8B1247C22B6F}"/>
    <cellStyle name="Total 4 2 4 2 12" xfId="47579" xr:uid="{2348E3D6-EED1-4FA3-9667-A530F9DA6866}"/>
    <cellStyle name="Total 4 2 4 2 12 2" xfId="47580" xr:uid="{D086FC4A-812C-4B19-944B-E91036F59766}"/>
    <cellStyle name="Total 4 2 4 2 12 2 2" xfId="47581" xr:uid="{D8A7341F-6664-43A9-9C96-B002F87C6746}"/>
    <cellStyle name="Total 4 2 4 2 12 3" xfId="47582" xr:uid="{A9714DAA-60C5-4A6F-9748-EC2242AE5E1B}"/>
    <cellStyle name="Total 4 2 4 2 13" xfId="47583" xr:uid="{5AC462C1-6F3E-4F5E-8A02-1D95614115BF}"/>
    <cellStyle name="Total 4 2 4 2 13 2" xfId="47584" xr:uid="{3BEA57CE-FBB8-44FA-8CA9-DE34D853C246}"/>
    <cellStyle name="Total 4 2 4 2 13 2 2" xfId="47585" xr:uid="{643650E6-4EE8-4D1E-A5CE-B43C9936E3AE}"/>
    <cellStyle name="Total 4 2 4 2 13 3" xfId="47586" xr:uid="{538A7F1A-75E8-4FAC-94FD-DD6A1B695B8E}"/>
    <cellStyle name="Total 4 2 4 2 14" xfId="47587" xr:uid="{B7BF12B4-721A-4832-8325-15652C0F25AA}"/>
    <cellStyle name="Total 4 2 4 2 14 2" xfId="47588" xr:uid="{05D2992B-8CEC-472A-9ED8-923AD975C1AF}"/>
    <cellStyle name="Total 4 2 4 2 14 2 2" xfId="47589" xr:uid="{B97D5299-5907-4606-8249-AFD736154D79}"/>
    <cellStyle name="Total 4 2 4 2 14 3" xfId="47590" xr:uid="{0E5ECF4F-89C2-4CD6-911C-24110FF63C45}"/>
    <cellStyle name="Total 4 2 4 2 15" xfId="47591" xr:uid="{F8F6D01F-0A7C-49AC-B410-2D71D22A84BE}"/>
    <cellStyle name="Total 4 2 4 2 15 2" xfId="47592" xr:uid="{5D1FCFD6-7D43-4596-85A1-90AA94B11EBD}"/>
    <cellStyle name="Total 4 2 4 2 15 2 2" xfId="47593" xr:uid="{691C1446-A1BE-46C8-94DF-FA08B03F3583}"/>
    <cellStyle name="Total 4 2 4 2 15 3" xfId="47594" xr:uid="{76ED8F3B-08B4-4AB6-8734-E3E4B058CC9D}"/>
    <cellStyle name="Total 4 2 4 2 16" xfId="47595" xr:uid="{328CF496-5752-430D-9045-D99399E2B95F}"/>
    <cellStyle name="Total 4 2 4 2 16 2" xfId="47596" xr:uid="{090456C3-15B8-499E-A0D8-E726EBCB1B79}"/>
    <cellStyle name="Total 4 2 4 2 16 2 2" xfId="47597" xr:uid="{0BCF0D88-34CA-413D-859F-34E42B658CFE}"/>
    <cellStyle name="Total 4 2 4 2 16 3" xfId="47598" xr:uid="{4940AA92-1D13-4FD1-8F2B-2ECA4278988B}"/>
    <cellStyle name="Total 4 2 4 2 17" xfId="47599" xr:uid="{8C18DE1C-E87B-4BA7-B858-1AA87440E61F}"/>
    <cellStyle name="Total 4 2 4 2 17 2" xfId="47600" xr:uid="{B94CF743-9663-49D0-873C-ADBC59BF91D1}"/>
    <cellStyle name="Total 4 2 4 2 17 2 2" xfId="47601" xr:uid="{6DC5739F-7E45-43F5-81DC-884117624ECE}"/>
    <cellStyle name="Total 4 2 4 2 17 3" xfId="47602" xr:uid="{1107054C-8A58-4EAF-9E83-07EE13264167}"/>
    <cellStyle name="Total 4 2 4 2 18" xfId="47603" xr:uid="{BC3FA3AB-486D-4A40-962E-AF33995A1098}"/>
    <cellStyle name="Total 4 2 4 2 18 2" xfId="47604" xr:uid="{5CA3D104-B227-40F6-BE8E-D55DE3A7E88C}"/>
    <cellStyle name="Total 4 2 4 2 18 2 2" xfId="47605" xr:uid="{5E061CF9-6894-4A2F-9C6B-9E3CD236416D}"/>
    <cellStyle name="Total 4 2 4 2 18 3" xfId="47606" xr:uid="{F2477606-0073-4BCC-BB44-4FC06CAFB57C}"/>
    <cellStyle name="Total 4 2 4 2 19" xfId="47607" xr:uid="{BDE9AC0A-C1CE-4B29-9706-4589E4A92ECC}"/>
    <cellStyle name="Total 4 2 4 2 19 2" xfId="47608" xr:uid="{C54E505D-330E-4DAD-82E9-9C13F9944A2E}"/>
    <cellStyle name="Total 4 2 4 2 19 2 2" xfId="47609" xr:uid="{99EF3AAF-B01D-486A-A2A3-0820A9465227}"/>
    <cellStyle name="Total 4 2 4 2 19 3" xfId="47610" xr:uid="{7FDD4004-33CC-49C8-AD57-4DC8203CE7C6}"/>
    <cellStyle name="Total 4 2 4 2 2" xfId="47611" xr:uid="{A9C97AB6-5801-4094-921B-3B9AF22FB313}"/>
    <cellStyle name="Total 4 2 4 2 2 2" xfId="47612" xr:uid="{9F249A85-83C8-4979-B709-B0C930EA5B28}"/>
    <cellStyle name="Total 4 2 4 2 2 2 2" xfId="47613" xr:uid="{1BF86D47-74AA-46C7-BDC4-E54DDEA992A8}"/>
    <cellStyle name="Total 4 2 4 2 2 3" xfId="47614" xr:uid="{9C14B559-9534-475A-9A9F-2FB65F8B0841}"/>
    <cellStyle name="Total 4 2 4 2 2 4" xfId="47615" xr:uid="{67A0F67B-B9F7-45C7-8FAE-7E731D97494F}"/>
    <cellStyle name="Total 4 2 4 2 20" xfId="47616" xr:uid="{31487CAF-20C0-4845-ACDC-202B4CDF710F}"/>
    <cellStyle name="Total 4 2 4 2 20 2" xfId="47617" xr:uid="{178F5BC8-B263-487A-8AE8-44607AAE34CA}"/>
    <cellStyle name="Total 4 2 4 2 20 2 2" xfId="47618" xr:uid="{15B8129C-EA9C-431B-840C-CA57F6DE14DA}"/>
    <cellStyle name="Total 4 2 4 2 20 3" xfId="47619" xr:uid="{6E82F516-117E-4750-A2F1-D1B36C48FAA3}"/>
    <cellStyle name="Total 4 2 4 2 21" xfId="47620" xr:uid="{7AC0EEA9-F780-437B-83A6-C51A8444319F}"/>
    <cellStyle name="Total 4 2 4 2 21 2" xfId="47621" xr:uid="{3E0AB25F-B39B-4FB6-BDB3-3415C2C62A75}"/>
    <cellStyle name="Total 4 2 4 2 22" xfId="47622" xr:uid="{11D02D80-879F-45E2-ABE5-FF794F618111}"/>
    <cellStyle name="Total 4 2 4 2 23" xfId="47623" xr:uid="{02D583F2-0F33-48C4-A54D-41017A05980D}"/>
    <cellStyle name="Total 4 2 4 2 3" xfId="47624" xr:uid="{B21BF0FF-DF46-436C-AC23-626CDAA1FCFD}"/>
    <cellStyle name="Total 4 2 4 2 3 2" xfId="47625" xr:uid="{E2C2619E-B420-42BC-8527-F4D20BB87CA2}"/>
    <cellStyle name="Total 4 2 4 2 3 2 2" xfId="47626" xr:uid="{5751E283-1789-4815-91DB-3DD1B956ED6D}"/>
    <cellStyle name="Total 4 2 4 2 3 3" xfId="47627" xr:uid="{7431449D-AAA2-4BB4-9F52-20E343D394D7}"/>
    <cellStyle name="Total 4 2 4 2 4" xfId="47628" xr:uid="{F82C3844-3554-4295-A96F-ACC167EEE354}"/>
    <cellStyle name="Total 4 2 4 2 4 2" xfId="47629" xr:uid="{868F8323-F4D7-4D08-B8F6-D1E4F63C6A13}"/>
    <cellStyle name="Total 4 2 4 2 4 2 2" xfId="47630" xr:uid="{8835F381-EFD4-46AB-A153-D97169971232}"/>
    <cellStyle name="Total 4 2 4 2 4 3" xfId="47631" xr:uid="{ACDB0E38-05C4-4233-B6D2-4946664BFA0C}"/>
    <cellStyle name="Total 4 2 4 2 5" xfId="47632" xr:uid="{06E56534-C40E-4D75-A9FC-A289CAE0F7A5}"/>
    <cellStyle name="Total 4 2 4 2 5 2" xfId="47633" xr:uid="{7FE0A7D0-B0EF-4F3F-BE7A-95618687190D}"/>
    <cellStyle name="Total 4 2 4 2 5 2 2" xfId="47634" xr:uid="{EBEF8677-101C-4843-A39E-CC4F51000413}"/>
    <cellStyle name="Total 4 2 4 2 5 3" xfId="47635" xr:uid="{13BAF6D5-7802-4A58-9147-F91A1CEB169D}"/>
    <cellStyle name="Total 4 2 4 2 6" xfId="47636" xr:uid="{A5C66994-3174-46D0-B0A8-B2146ED98C87}"/>
    <cellStyle name="Total 4 2 4 2 6 2" xfId="47637" xr:uid="{965C6C2F-8D7D-4A65-B422-C7406574F3BD}"/>
    <cellStyle name="Total 4 2 4 2 6 2 2" xfId="47638" xr:uid="{0A927814-1F50-418B-A041-85D3B3EF4B5B}"/>
    <cellStyle name="Total 4 2 4 2 6 3" xfId="47639" xr:uid="{581CD332-C010-4E6D-8E8A-B4E12D0D42F3}"/>
    <cellStyle name="Total 4 2 4 2 7" xfId="47640" xr:uid="{3C2C4BBD-CF61-46FF-BDF8-926CCD2C2268}"/>
    <cellStyle name="Total 4 2 4 2 7 2" xfId="47641" xr:uid="{9FEA26E1-7FCA-4B0B-8379-26DBFCAE5D51}"/>
    <cellStyle name="Total 4 2 4 2 7 2 2" xfId="47642" xr:uid="{C0D0840F-DF91-4FBB-A65A-D6C14264C825}"/>
    <cellStyle name="Total 4 2 4 2 7 3" xfId="47643" xr:uid="{EF874C61-0F55-44B3-A0D9-28F220F23E8A}"/>
    <cellStyle name="Total 4 2 4 2 8" xfId="47644" xr:uid="{2B1DDD98-2658-4B47-BF67-9435F33E0B02}"/>
    <cellStyle name="Total 4 2 4 2 8 2" xfId="47645" xr:uid="{E53A93C9-75A2-4D44-93CD-79560426B965}"/>
    <cellStyle name="Total 4 2 4 2 8 2 2" xfId="47646" xr:uid="{7B5B0893-0890-4E59-BF84-FFBC82ADFF4E}"/>
    <cellStyle name="Total 4 2 4 2 8 3" xfId="47647" xr:uid="{3F68F3C0-395C-4451-9A21-9FB9711BDCBB}"/>
    <cellStyle name="Total 4 2 4 2 9" xfId="47648" xr:uid="{D2A3A6F9-2521-436A-A339-9E1E16664F88}"/>
    <cellStyle name="Total 4 2 4 2 9 2" xfId="47649" xr:uid="{40C53AD7-C47F-4336-B76B-FBA9A88C868A}"/>
    <cellStyle name="Total 4 2 4 2 9 2 2" xfId="47650" xr:uid="{2711A73A-6DDB-4CD3-80CE-A213227A4C42}"/>
    <cellStyle name="Total 4 2 4 2 9 3" xfId="47651" xr:uid="{2808BA90-5644-463D-AB86-264E243DDB69}"/>
    <cellStyle name="Total 4 2 4 20" xfId="47652" xr:uid="{B2D16FEF-BF9D-47B2-8EDF-053A378BA4BA}"/>
    <cellStyle name="Total 4 2 4 20 2" xfId="47653" xr:uid="{5F80A0CD-19CC-4335-83D6-EB6C2F5FCE37}"/>
    <cellStyle name="Total 4 2 4 20 2 2" xfId="47654" xr:uid="{1C3E6DEE-228F-4299-9B7F-38E6FB092877}"/>
    <cellStyle name="Total 4 2 4 20 3" xfId="47655" xr:uid="{D8D9E575-8D24-4005-926C-CED8906AE6C8}"/>
    <cellStyle name="Total 4 2 4 21" xfId="47656" xr:uid="{FD069B9A-A7E4-4AB3-AF6F-146DBD3AD2D0}"/>
    <cellStyle name="Total 4 2 4 21 2" xfId="47657" xr:uid="{73B2195B-0575-4EF0-B474-F989CC10D549}"/>
    <cellStyle name="Total 4 2 4 21 2 2" xfId="47658" xr:uid="{2440EA0A-3803-4835-8EEC-AD638A2638DA}"/>
    <cellStyle name="Total 4 2 4 21 3" xfId="47659" xr:uid="{633695B5-EC76-47A1-AC6E-B38486B862EC}"/>
    <cellStyle name="Total 4 2 4 22" xfId="47660" xr:uid="{D0176890-6930-4EF0-BC27-69AD5B8CD9C8}"/>
    <cellStyle name="Total 4 2 4 22 2" xfId="47661" xr:uid="{8590F7B2-36A2-4E0E-9EC8-C8ACC8FDABC0}"/>
    <cellStyle name="Total 4 2 4 23" xfId="47662" xr:uid="{D91B2E8D-9F17-4007-A84D-85F35DF2A124}"/>
    <cellStyle name="Total 4 2 4 24" xfId="47663" xr:uid="{858E8DFE-C6F8-4C64-BB2F-443EBE036BA3}"/>
    <cellStyle name="Total 4 2 4 3" xfId="47664" xr:uid="{5DFF5DFE-F808-494C-93AD-5EEAE5E7332D}"/>
    <cellStyle name="Total 4 2 4 3 2" xfId="47665" xr:uid="{3185270C-46FC-4C0B-B4A5-4F39420396D9}"/>
    <cellStyle name="Total 4 2 4 3 2 2" xfId="47666" xr:uid="{B40F6323-A518-4276-8D17-015453A31BEC}"/>
    <cellStyle name="Total 4 2 4 3 3" xfId="47667" xr:uid="{93818349-751C-40B9-AC4A-5E7A56B309DC}"/>
    <cellStyle name="Total 4 2 4 3 4" xfId="47668" xr:uid="{DB5D8527-D61C-4D30-8272-8AE8C8307C51}"/>
    <cellStyle name="Total 4 2 4 4" xfId="47669" xr:uid="{F050D6AC-870F-4853-9737-C47081662925}"/>
    <cellStyle name="Total 4 2 4 4 2" xfId="47670" xr:uid="{D7FE914D-EB31-4540-B9FB-6371BE616C9D}"/>
    <cellStyle name="Total 4 2 4 4 2 2" xfId="47671" xr:uid="{F5811D8B-37A3-4A00-A21F-26D1B628EF7A}"/>
    <cellStyle name="Total 4 2 4 4 3" xfId="47672" xr:uid="{61009478-E195-4481-96B9-DE118948EF33}"/>
    <cellStyle name="Total 4 2 4 4 4" xfId="47673" xr:uid="{1B9AF780-68BA-49F3-9E46-E9BB2B5B8902}"/>
    <cellStyle name="Total 4 2 4 5" xfId="47674" xr:uid="{200A9C7A-6F6B-47A1-A067-AADAD66C9B29}"/>
    <cellStyle name="Total 4 2 4 5 2" xfId="47675" xr:uid="{CF4AD0A1-3627-4637-ADA8-2FE64976A618}"/>
    <cellStyle name="Total 4 2 4 5 2 2" xfId="47676" xr:uid="{494556B1-7481-420B-8717-ACB18F63188D}"/>
    <cellStyle name="Total 4 2 4 5 3" xfId="47677" xr:uid="{698B0628-EEF1-4D23-8091-7F7BFB380516}"/>
    <cellStyle name="Total 4 2 4 6" xfId="47678" xr:uid="{EFA46541-45BB-4C4A-8A8E-B27BAE70C137}"/>
    <cellStyle name="Total 4 2 4 6 2" xfId="47679" xr:uid="{E921FA00-419B-433A-B568-88094C0C5C3B}"/>
    <cellStyle name="Total 4 2 4 6 2 2" xfId="47680" xr:uid="{11DEC477-7126-4E1F-B7C6-DF827F0F4BC8}"/>
    <cellStyle name="Total 4 2 4 6 3" xfId="47681" xr:uid="{03CBAFB3-D3A5-458D-92C5-6B37E1323C62}"/>
    <cellStyle name="Total 4 2 4 7" xfId="47682" xr:uid="{1D5AFE58-28ED-4291-8F96-FAC0032359C8}"/>
    <cellStyle name="Total 4 2 4 7 2" xfId="47683" xr:uid="{C3C79516-6129-4F83-BBFD-354D3CFFC4C5}"/>
    <cellStyle name="Total 4 2 4 7 2 2" xfId="47684" xr:uid="{6DEFD099-90E6-45C7-BB8A-043008E95E7B}"/>
    <cellStyle name="Total 4 2 4 7 3" xfId="47685" xr:uid="{65DA8954-4300-40A8-B9A9-703D1A8D5194}"/>
    <cellStyle name="Total 4 2 4 8" xfId="47686" xr:uid="{D7B2E6FC-B49A-47CF-B96E-128158BF5944}"/>
    <cellStyle name="Total 4 2 4 8 2" xfId="47687" xr:uid="{BF44C0F0-5C30-46E4-9814-D0339FE918A9}"/>
    <cellStyle name="Total 4 2 4 8 2 2" xfId="47688" xr:uid="{79ADD291-6821-4F5E-A10F-4E39C1893073}"/>
    <cellStyle name="Total 4 2 4 8 3" xfId="47689" xr:uid="{A65D1901-C907-49B2-983A-3F77C6E0C424}"/>
    <cellStyle name="Total 4 2 4 9" xfId="47690" xr:uid="{AB10E4CF-E268-4E7A-B431-0E2AE9E8C172}"/>
    <cellStyle name="Total 4 2 4 9 2" xfId="47691" xr:uid="{A8D290BE-1C45-41BB-829F-7562C0BDF017}"/>
    <cellStyle name="Total 4 2 4 9 2 2" xfId="47692" xr:uid="{163681BB-7D31-40BC-B04E-B5F18AD3DF97}"/>
    <cellStyle name="Total 4 2 4 9 3" xfId="47693" xr:uid="{DF5F6D6D-52B7-4520-9A3E-A7F0EB7C5A5B}"/>
    <cellStyle name="Total 4 2 5" xfId="47694" xr:uid="{12831469-33B4-42BB-BFF8-265BD52E389E}"/>
    <cellStyle name="Total 4 2 5 10" xfId="47695" xr:uid="{B7655C8D-D338-4485-B3C0-1C384D9F6C1A}"/>
    <cellStyle name="Total 4 2 5 10 2" xfId="47696" xr:uid="{6C69475D-EC4A-49CF-ABDE-480DD5760D0D}"/>
    <cellStyle name="Total 4 2 5 10 2 2" xfId="47697" xr:uid="{41EF7F1E-1A0A-4E1F-AF30-3A4014F4B8F6}"/>
    <cellStyle name="Total 4 2 5 10 3" xfId="47698" xr:uid="{084BB788-4FEC-4D2A-BF16-E409784CBB99}"/>
    <cellStyle name="Total 4 2 5 11" xfId="47699" xr:uid="{9FC7B92C-65C8-45D1-9137-58FA8565C253}"/>
    <cellStyle name="Total 4 2 5 11 2" xfId="47700" xr:uid="{34172CED-4ABB-4E55-A769-F95F1577CACC}"/>
    <cellStyle name="Total 4 2 5 11 2 2" xfId="47701" xr:uid="{D8FDA625-4988-472E-9C37-018B35CA6F65}"/>
    <cellStyle name="Total 4 2 5 11 3" xfId="47702" xr:uid="{0D68A65B-31AA-498A-947D-D9B93330A63C}"/>
    <cellStyle name="Total 4 2 5 12" xfId="47703" xr:uid="{C342F4B0-846C-4F0B-BCA5-97343EF519BB}"/>
    <cellStyle name="Total 4 2 5 12 2" xfId="47704" xr:uid="{E45BCA55-F6C1-49CA-AAC3-129E9EC51882}"/>
    <cellStyle name="Total 4 2 5 12 2 2" xfId="47705" xr:uid="{5A19D27C-D48E-4E3C-9A2E-A160DB107617}"/>
    <cellStyle name="Total 4 2 5 12 3" xfId="47706" xr:uid="{8DA67436-5395-45B9-88C5-F3D3434CFE49}"/>
    <cellStyle name="Total 4 2 5 13" xfId="47707" xr:uid="{099E149A-05F4-4A47-AB4D-BCBB0598E1F6}"/>
    <cellStyle name="Total 4 2 5 13 2" xfId="47708" xr:uid="{66E13799-2531-4A6B-B203-D425A808760E}"/>
    <cellStyle name="Total 4 2 5 13 2 2" xfId="47709" xr:uid="{8D60A033-61EC-4FE0-9EB8-D4E032EC6A51}"/>
    <cellStyle name="Total 4 2 5 13 3" xfId="47710" xr:uid="{78B96655-AA8E-430A-9D52-D429818CA913}"/>
    <cellStyle name="Total 4 2 5 14" xfId="47711" xr:uid="{160F380B-6E57-43CB-BD72-A0A24795C998}"/>
    <cellStyle name="Total 4 2 5 14 2" xfId="47712" xr:uid="{395B271B-5B78-4829-A8B5-B24BA46B5445}"/>
    <cellStyle name="Total 4 2 5 14 2 2" xfId="47713" xr:uid="{F5B76647-4FB6-4891-890C-AFAE8208DFA9}"/>
    <cellStyle name="Total 4 2 5 14 3" xfId="47714" xr:uid="{48529F5B-EE7F-43EC-A39A-3CB2E2217F1E}"/>
    <cellStyle name="Total 4 2 5 15" xfId="47715" xr:uid="{A5BC9D95-D5C7-4B37-9146-C72BBFED64DE}"/>
    <cellStyle name="Total 4 2 5 15 2" xfId="47716" xr:uid="{DDEE28CE-98E4-423C-899A-BA4DC2672200}"/>
    <cellStyle name="Total 4 2 5 15 2 2" xfId="47717" xr:uid="{CCF5C06C-293E-47EA-A381-C0D6A5B39752}"/>
    <cellStyle name="Total 4 2 5 15 3" xfId="47718" xr:uid="{87A3E8CC-22A3-446A-BD0F-0AB927AC4C42}"/>
    <cellStyle name="Total 4 2 5 16" xfId="47719" xr:uid="{1AE0F50D-922E-457B-BE33-E0C49298244D}"/>
    <cellStyle name="Total 4 2 5 16 2" xfId="47720" xr:uid="{3693AED3-12DB-4BE7-805C-B0BC624FE56B}"/>
    <cellStyle name="Total 4 2 5 16 2 2" xfId="47721" xr:uid="{6164DE9C-5B8B-4AE5-B25B-D617968A2A86}"/>
    <cellStyle name="Total 4 2 5 16 3" xfId="47722" xr:uid="{628AA347-7BAC-48D5-BC27-E16F3ACBF17F}"/>
    <cellStyle name="Total 4 2 5 17" xfId="47723" xr:uid="{41993F5D-4115-400C-BC7C-B3B0A69E3AFE}"/>
    <cellStyle name="Total 4 2 5 17 2" xfId="47724" xr:uid="{A3554552-6909-44DC-917A-17114D9BF1C2}"/>
    <cellStyle name="Total 4 2 5 17 2 2" xfId="47725" xr:uid="{DECCA595-B0B3-4763-8107-E61C5DCB2DBC}"/>
    <cellStyle name="Total 4 2 5 17 3" xfId="47726" xr:uid="{0B28C97A-58E8-4526-9C75-A21A2B9A74F6}"/>
    <cellStyle name="Total 4 2 5 18" xfId="47727" xr:uid="{6049D9D4-120A-4A4E-81A6-67A5F97130E3}"/>
    <cellStyle name="Total 4 2 5 18 2" xfId="47728" xr:uid="{EA68AD20-FBA9-4633-ADB9-4BA014B52CE3}"/>
    <cellStyle name="Total 4 2 5 18 2 2" xfId="47729" xr:uid="{A57B2374-B4EE-4124-876E-A896559FF2D0}"/>
    <cellStyle name="Total 4 2 5 18 3" xfId="47730" xr:uid="{E0444420-91DF-45DD-A8F1-9111554102E7}"/>
    <cellStyle name="Total 4 2 5 19" xfId="47731" xr:uid="{757A4FFD-119F-4FBF-8F07-7275C762E846}"/>
    <cellStyle name="Total 4 2 5 19 2" xfId="47732" xr:uid="{DA3CA31F-37C1-48A0-BBA6-863900D0629F}"/>
    <cellStyle name="Total 4 2 5 19 2 2" xfId="47733" xr:uid="{A34C825B-A81B-42AC-A5CB-216AFF02FFA3}"/>
    <cellStyle name="Total 4 2 5 19 3" xfId="47734" xr:uid="{9202A9DA-291A-4310-A4D5-39EE78BC2232}"/>
    <cellStyle name="Total 4 2 5 2" xfId="47735" xr:uid="{1305FA7D-EE33-4D39-A3C5-CFB4444DA66C}"/>
    <cellStyle name="Total 4 2 5 2 2" xfId="47736" xr:uid="{14B00788-5956-4F51-8590-B379E2B31D57}"/>
    <cellStyle name="Total 4 2 5 2 2 2" xfId="47737" xr:uid="{2AB66AA7-4B2A-4087-815B-3D6446C649CD}"/>
    <cellStyle name="Total 4 2 5 2 3" xfId="47738" xr:uid="{E28B725D-9C96-4D2F-9D84-00306AA30521}"/>
    <cellStyle name="Total 4 2 5 2 4" xfId="47739" xr:uid="{ED085AF4-71FE-4226-8940-4E51BAECFDFB}"/>
    <cellStyle name="Total 4 2 5 20" xfId="47740" xr:uid="{456551BC-0A79-46F1-9BA1-219E0EA2C123}"/>
    <cellStyle name="Total 4 2 5 20 2" xfId="47741" xr:uid="{FF11BA77-763C-4365-A872-8685C13FE6E1}"/>
    <cellStyle name="Total 4 2 5 20 2 2" xfId="47742" xr:uid="{9CA26288-D25E-4D13-95B4-81766D50616F}"/>
    <cellStyle name="Total 4 2 5 20 3" xfId="47743" xr:uid="{C9E69A2A-848F-43D2-B3E9-E010771EF4A5}"/>
    <cellStyle name="Total 4 2 5 21" xfId="47744" xr:uid="{872FC4B5-878D-44A5-A7D6-C1E4BA29C146}"/>
    <cellStyle name="Total 4 2 5 21 2" xfId="47745" xr:uid="{46E46445-E385-4EEC-9B0A-F6667B6BE118}"/>
    <cellStyle name="Total 4 2 5 22" xfId="47746" xr:uid="{27815FFA-F924-4893-942D-6CD99549B2D9}"/>
    <cellStyle name="Total 4 2 5 23" xfId="47747" xr:uid="{01EFFFF8-03E4-40E4-91CB-F0C68BDDB469}"/>
    <cellStyle name="Total 4 2 5 3" xfId="47748" xr:uid="{8AF4F7F0-E23B-4486-A978-6D742C515941}"/>
    <cellStyle name="Total 4 2 5 3 2" xfId="47749" xr:uid="{5A654DE9-05C4-49E3-BE6D-9B3AD6DB32D7}"/>
    <cellStyle name="Total 4 2 5 3 2 2" xfId="47750" xr:uid="{6A1046B1-CA47-4681-803C-3DD6CDAAE7FD}"/>
    <cellStyle name="Total 4 2 5 3 3" xfId="47751" xr:uid="{44DD1F3D-EA38-42F1-B9BB-CD158E9C797A}"/>
    <cellStyle name="Total 4 2 5 4" xfId="47752" xr:uid="{AE854299-4D6B-4ABE-9269-B82770F85D17}"/>
    <cellStyle name="Total 4 2 5 4 2" xfId="47753" xr:uid="{E00F7806-1FBB-4A11-B3BE-09B08251CB32}"/>
    <cellStyle name="Total 4 2 5 4 2 2" xfId="47754" xr:uid="{2EA658A3-EEFC-45B3-903F-B6D1B9EFD44B}"/>
    <cellStyle name="Total 4 2 5 4 3" xfId="47755" xr:uid="{0E6BE634-69D5-47ED-A62D-CA80BAF6EDBB}"/>
    <cellStyle name="Total 4 2 5 5" xfId="47756" xr:uid="{DA65C841-5D6F-471A-8A1B-A21BE2B64C21}"/>
    <cellStyle name="Total 4 2 5 5 2" xfId="47757" xr:uid="{820FF932-49AB-4FDE-9630-373908322E76}"/>
    <cellStyle name="Total 4 2 5 5 2 2" xfId="47758" xr:uid="{15590A8E-4F7A-4D3F-ACA2-EFE18DB27AEF}"/>
    <cellStyle name="Total 4 2 5 5 3" xfId="47759" xr:uid="{FE8BE4BF-31E6-4FBF-8977-FC532549ECEA}"/>
    <cellStyle name="Total 4 2 5 6" xfId="47760" xr:uid="{CD3B6B3C-74F1-463B-927B-4FF8BD6000FD}"/>
    <cellStyle name="Total 4 2 5 6 2" xfId="47761" xr:uid="{E2B957F6-6E5E-4F23-993A-9ABB2252FC04}"/>
    <cellStyle name="Total 4 2 5 6 2 2" xfId="47762" xr:uid="{9EEF244F-A3F5-4B6E-8BF8-4021429D951C}"/>
    <cellStyle name="Total 4 2 5 6 3" xfId="47763" xr:uid="{B441BE15-D477-4A68-B20F-D2390B866C3F}"/>
    <cellStyle name="Total 4 2 5 7" xfId="47764" xr:uid="{6AF4FDAD-4909-43B9-8ECF-F55F6B569CBD}"/>
    <cellStyle name="Total 4 2 5 7 2" xfId="47765" xr:uid="{BDF8386C-99D6-42DF-9B19-4417C1C08E92}"/>
    <cellStyle name="Total 4 2 5 7 2 2" xfId="47766" xr:uid="{81578BDF-2552-47E2-AD8C-F2A2C69F3299}"/>
    <cellStyle name="Total 4 2 5 7 3" xfId="47767" xr:uid="{C5134EBD-848F-4FAA-9973-46F3C94685DD}"/>
    <cellStyle name="Total 4 2 5 8" xfId="47768" xr:uid="{A98416F0-AF49-4D60-A133-BCD9F2F32C61}"/>
    <cellStyle name="Total 4 2 5 8 2" xfId="47769" xr:uid="{60717768-0601-4691-9687-A5C2168B259C}"/>
    <cellStyle name="Total 4 2 5 8 2 2" xfId="47770" xr:uid="{E4F55465-A701-4690-80C2-C823D527480B}"/>
    <cellStyle name="Total 4 2 5 8 3" xfId="47771" xr:uid="{F9101DF5-F30F-4A05-8E91-30E987CFC70A}"/>
    <cellStyle name="Total 4 2 5 9" xfId="47772" xr:uid="{D7E30D1E-B59E-4DCF-A5D6-267E8FB9C737}"/>
    <cellStyle name="Total 4 2 5 9 2" xfId="47773" xr:uid="{291BEE61-F9FD-43BD-9B30-43F1ACED98B8}"/>
    <cellStyle name="Total 4 2 5 9 2 2" xfId="47774" xr:uid="{2EB5457C-76B4-48A1-9038-ECA95613BE17}"/>
    <cellStyle name="Total 4 2 5 9 3" xfId="47775" xr:uid="{F1884251-38FE-4635-881E-0D516C908C85}"/>
    <cellStyle name="Total 4 2 6" xfId="47776" xr:uid="{3509C06B-95DF-450F-91F1-2D6237DC3201}"/>
    <cellStyle name="Total 4 2 6 2" xfId="47777" xr:uid="{FCB348EB-E5F5-47A6-9264-788C3D52D93B}"/>
    <cellStyle name="Total 4 2 6 2 2" xfId="47778" xr:uid="{13424B2B-CB87-4B54-AEE6-27D433C468BC}"/>
    <cellStyle name="Total 4 2 6 3" xfId="47779" xr:uid="{F22EFC4F-B440-4088-94CF-A63737A3C2D9}"/>
    <cellStyle name="Total 4 2 6 4" xfId="47780" xr:uid="{6598896C-38DB-43AA-A62E-29A3001FD055}"/>
    <cellStyle name="Total 4 2 7" xfId="47781" xr:uid="{6DEE2C3B-630E-4321-9B38-D716BFD74300}"/>
    <cellStyle name="Total 4 2 7 2" xfId="47782" xr:uid="{0DA55A75-82C1-4B45-9407-72E17D2D438A}"/>
    <cellStyle name="Total 4 2 7 2 2" xfId="47783" xr:uid="{D5C6FFCC-386E-41EA-AE09-1C041C0BEDDC}"/>
    <cellStyle name="Total 4 2 7 3" xfId="47784" xr:uid="{6CF5F26E-5411-4733-9C92-15331FA81749}"/>
    <cellStyle name="Total 4 2 8" xfId="47785" xr:uid="{60F4935D-162E-4D6D-A4BB-EC6C1746C9F6}"/>
    <cellStyle name="Total 4 2 8 2" xfId="47786" xr:uid="{92AD36B4-9550-4EBC-B8F5-A87F869C97B2}"/>
    <cellStyle name="Total 4 2 8 2 2" xfId="47787" xr:uid="{339683A5-1483-4394-87F5-846F27279E44}"/>
    <cellStyle name="Total 4 2 8 3" xfId="47788" xr:uid="{A077E0B7-C251-49CD-A93D-1394B233156C}"/>
    <cellStyle name="Total 4 2 9" xfId="47789" xr:uid="{ACF5531B-6910-42B2-8B88-942917D04BC2}"/>
    <cellStyle name="Total 4 2 9 2" xfId="47790" xr:uid="{0D6FCD26-A127-44A3-BEAD-9DF505D7D2EF}"/>
    <cellStyle name="Total 4 2 9 2 2" xfId="47791" xr:uid="{DC6B1D13-2787-4CAC-902B-AA363FC60551}"/>
    <cellStyle name="Total 4 2 9 3" xfId="47792" xr:uid="{B27B28AE-0BCD-4A32-BE50-7805B5114825}"/>
    <cellStyle name="Total 4 20" xfId="47793" xr:uid="{6E9A00EC-568D-4742-90C9-55BE5668D2FD}"/>
    <cellStyle name="Total 4 20 2" xfId="47794" xr:uid="{C2A766E9-44D1-4A63-9723-A18D74DF057B}"/>
    <cellStyle name="Total 4 20 2 2" xfId="47795" xr:uid="{0F4BA4B4-EB12-4487-A322-FF3EA4CA6523}"/>
    <cellStyle name="Total 4 20 3" xfId="47796" xr:uid="{E6921E19-B37A-4753-A382-9DF9A0BEB80C}"/>
    <cellStyle name="Total 4 21" xfId="47797" xr:uid="{DFD69779-954F-4FD7-AF7D-10A95D3F8E34}"/>
    <cellStyle name="Total 4 21 2" xfId="47798" xr:uid="{7E1005FD-4F38-4580-B38C-D7A0D7E42B9C}"/>
    <cellStyle name="Total 4 21 2 2" xfId="47799" xr:uid="{F6FCA012-1970-4FD7-98EB-9D0A30B652DA}"/>
    <cellStyle name="Total 4 21 3" xfId="47800" xr:uid="{34963272-7940-4D90-A8EC-061103A2BDF9}"/>
    <cellStyle name="Total 4 22" xfId="47801" xr:uid="{04114703-E175-4D5E-9959-85CA79ABB5C0}"/>
    <cellStyle name="Total 4 22 2" xfId="47802" xr:uid="{C7FCCADC-B9A0-4B12-BDD2-0E53A8723F46}"/>
    <cellStyle name="Total 4 23" xfId="47803" xr:uid="{A991B8EF-F04E-48DF-946C-1125B6B8AAA8}"/>
    <cellStyle name="Total 4 24" xfId="47804" xr:uid="{83050824-36F2-4D61-8FD9-DF3EA9BDB0D8}"/>
    <cellStyle name="Total 4 25" xfId="47805" xr:uid="{2956E8C7-87F4-425F-8D12-F6D141D67FAF}"/>
    <cellStyle name="Total 4 26" xfId="47806" xr:uid="{AA85B60E-79BB-4C87-9BD6-CCB42BFBC551}"/>
    <cellStyle name="Total 4 27" xfId="47807" xr:uid="{E525383D-A72E-484C-8B79-E5E1F2B10C5D}"/>
    <cellStyle name="Total 4 3" xfId="47808" xr:uid="{221EC9F5-7858-46A0-B39C-66E6D3C6F17D}"/>
    <cellStyle name="Total 4 3 10" xfId="47809" xr:uid="{EAF35639-E25E-47DC-BE41-B63F512F9AB2}"/>
    <cellStyle name="Total 4 3 10 2" xfId="47810" xr:uid="{9B9FB6DF-E32C-4C04-9EB7-19F30F2D62C5}"/>
    <cellStyle name="Total 4 3 10 2 2" xfId="47811" xr:uid="{4E6E67D3-82C7-43F4-9678-D46BA69CC3C7}"/>
    <cellStyle name="Total 4 3 10 3" xfId="47812" xr:uid="{8BC3DFBF-97EB-4EAB-BA5D-4FF412BE4013}"/>
    <cellStyle name="Total 4 3 11" xfId="47813" xr:uid="{2094B8EB-8765-4ED9-9AAC-4A5C0E4FB486}"/>
    <cellStyle name="Total 4 3 11 2" xfId="47814" xr:uid="{52167DEA-423A-40B6-BD36-31B449D7D2CA}"/>
    <cellStyle name="Total 4 3 11 2 2" xfId="47815" xr:uid="{804B6DA2-613C-4436-A65D-1AA5FF5BE732}"/>
    <cellStyle name="Total 4 3 11 3" xfId="47816" xr:uid="{4B960C55-9ECA-4D85-BDED-A7541EA61A22}"/>
    <cellStyle name="Total 4 3 12" xfId="47817" xr:uid="{C37A2100-9FA8-40DF-AFCF-05B36A3A3837}"/>
    <cellStyle name="Total 4 3 12 2" xfId="47818" xr:uid="{995B7A12-15BD-4082-8CCC-4119F9B98685}"/>
    <cellStyle name="Total 4 3 12 2 2" xfId="47819" xr:uid="{8269F8F3-0E76-42C4-92CD-EBEE966FCB6B}"/>
    <cellStyle name="Total 4 3 12 3" xfId="47820" xr:uid="{6A72F8D6-C64C-46FC-B076-05A4FD50AC20}"/>
    <cellStyle name="Total 4 3 13" xfId="47821" xr:uid="{C3046176-8353-4557-BEB2-491CCBDA283B}"/>
    <cellStyle name="Total 4 3 13 2" xfId="47822" xr:uid="{F99BD6C5-635E-4944-A7C5-1C51EC16D3BC}"/>
    <cellStyle name="Total 4 3 13 2 2" xfId="47823" xr:uid="{D6A7C679-365E-4FDF-8D33-01FBB1DFEF8B}"/>
    <cellStyle name="Total 4 3 13 3" xfId="47824" xr:uid="{EB370385-C3DE-479D-8A16-3918B3F17507}"/>
    <cellStyle name="Total 4 3 14" xfId="47825" xr:uid="{D3E93001-C773-4395-B2F8-2A3C23DE6A67}"/>
    <cellStyle name="Total 4 3 14 2" xfId="47826" xr:uid="{1D04F2BE-D819-4537-A8DB-47E1D3FE372A}"/>
    <cellStyle name="Total 4 3 14 2 2" xfId="47827" xr:uid="{8B870504-2E7C-47C6-BF5F-CDA4789D9C7A}"/>
    <cellStyle name="Total 4 3 14 3" xfId="47828" xr:uid="{DD55DF9F-8CE3-4BC9-ADEC-33C03BCDF3F7}"/>
    <cellStyle name="Total 4 3 15" xfId="47829" xr:uid="{C1606693-844C-4BC3-8D89-272FC8C3C8FB}"/>
    <cellStyle name="Total 4 3 15 2" xfId="47830" xr:uid="{71B3FE3F-261F-41EF-9A8E-42BFC4F5F5A3}"/>
    <cellStyle name="Total 4 3 15 2 2" xfId="47831" xr:uid="{D962824B-3030-4AFB-9340-A5113A0C8FF1}"/>
    <cellStyle name="Total 4 3 15 3" xfId="47832" xr:uid="{2F697701-46EA-4BDF-9667-C318F9FD03E2}"/>
    <cellStyle name="Total 4 3 16" xfId="47833" xr:uid="{27680FA7-F198-444F-AE94-8BDC28B5ADE7}"/>
    <cellStyle name="Total 4 3 16 2" xfId="47834" xr:uid="{559D7F03-BEEE-4CEE-B874-420124CB17A3}"/>
    <cellStyle name="Total 4 3 16 2 2" xfId="47835" xr:uid="{60C8FE65-366B-45BE-8EF7-CBEC23406F65}"/>
    <cellStyle name="Total 4 3 16 3" xfId="47836" xr:uid="{BD7A75D2-31F8-4D6B-A337-6D2998285A19}"/>
    <cellStyle name="Total 4 3 17" xfId="47837" xr:uid="{7CAE295C-E0CE-48C2-A8CE-4DF05B6A4CBE}"/>
    <cellStyle name="Total 4 3 17 2" xfId="47838" xr:uid="{0F712976-6B86-419A-A6D2-99DF1CD7807A}"/>
    <cellStyle name="Total 4 3 17 2 2" xfId="47839" xr:uid="{A9E41287-BB3C-4DAD-9A3D-4C76DC46F923}"/>
    <cellStyle name="Total 4 3 17 3" xfId="47840" xr:uid="{B5C98A96-AC3C-4F10-9555-2032DD65A7D2}"/>
    <cellStyle name="Total 4 3 18" xfId="47841" xr:uid="{CC931B59-F254-4F9C-B401-6038F15E2E90}"/>
    <cellStyle name="Total 4 3 18 2" xfId="47842" xr:uid="{7A1D93BA-1A62-44F4-A47E-80C7BF26E237}"/>
    <cellStyle name="Total 4 3 19" xfId="47843" xr:uid="{2A2AF80B-2026-4927-8BEC-EFC9D0C17C51}"/>
    <cellStyle name="Total 4 3 2" xfId="47844" xr:uid="{C73C2BC3-EDB4-4E56-B222-60708D25770F}"/>
    <cellStyle name="Total 4 3 2 10" xfId="47845" xr:uid="{3BA99862-E9A1-4452-8400-3EDE493DD7E2}"/>
    <cellStyle name="Total 4 3 2 10 2" xfId="47846" xr:uid="{5ED220A2-CF10-4C6B-B2EB-67528140C11D}"/>
    <cellStyle name="Total 4 3 2 10 2 2" xfId="47847" xr:uid="{687C6885-7928-4E46-950B-2435D8DE2850}"/>
    <cellStyle name="Total 4 3 2 10 3" xfId="47848" xr:uid="{BBFC4F26-A809-4F0C-A582-34EB5E4139C9}"/>
    <cellStyle name="Total 4 3 2 11" xfId="47849" xr:uid="{78E1348D-39F0-411D-BDF6-4C8669E12660}"/>
    <cellStyle name="Total 4 3 2 11 2" xfId="47850" xr:uid="{A2B7FCE5-6B8D-4539-BDB0-232B651DB919}"/>
    <cellStyle name="Total 4 3 2 11 2 2" xfId="47851" xr:uid="{8109E0FF-ADF1-45AC-8126-F4ADD99BEEC7}"/>
    <cellStyle name="Total 4 3 2 11 3" xfId="47852" xr:uid="{42259860-FAAA-4434-9259-A9107106C8E6}"/>
    <cellStyle name="Total 4 3 2 12" xfId="47853" xr:uid="{2F966CEF-33A7-4880-935C-E969AB67677F}"/>
    <cellStyle name="Total 4 3 2 12 2" xfId="47854" xr:uid="{128CCBAB-7F73-49F4-A837-1ACD950661B9}"/>
    <cellStyle name="Total 4 3 2 12 2 2" xfId="47855" xr:uid="{362A4145-9C0A-4E98-BEB3-A8E5244B9A04}"/>
    <cellStyle name="Total 4 3 2 12 3" xfId="47856" xr:uid="{E7D1D7B7-E399-4B1C-8187-A451650A0661}"/>
    <cellStyle name="Total 4 3 2 13" xfId="47857" xr:uid="{1E947E1A-F821-449C-98D6-233EF5EDE7B6}"/>
    <cellStyle name="Total 4 3 2 13 2" xfId="47858" xr:uid="{E841A5C5-3578-49DB-A8FE-D647DE74E04E}"/>
    <cellStyle name="Total 4 3 2 13 2 2" xfId="47859" xr:uid="{27A57FEB-13AF-4C7F-94BB-8469669A81C9}"/>
    <cellStyle name="Total 4 3 2 13 3" xfId="47860" xr:uid="{049CC4C0-A095-40F7-B533-587F4D112022}"/>
    <cellStyle name="Total 4 3 2 14" xfId="47861" xr:uid="{BD7B92D7-1E14-46F2-92F7-53966B2C5E86}"/>
    <cellStyle name="Total 4 3 2 14 2" xfId="47862" xr:uid="{829C1FEA-EFDF-4565-8191-2CC076EC5C44}"/>
    <cellStyle name="Total 4 3 2 14 2 2" xfId="47863" xr:uid="{1BC6401B-795A-4FFA-A746-EDA0195E6EB8}"/>
    <cellStyle name="Total 4 3 2 14 3" xfId="47864" xr:uid="{9D426AEA-E5B4-4DCD-9003-5E0F5643D3CA}"/>
    <cellStyle name="Total 4 3 2 15" xfId="47865" xr:uid="{A6428C0C-D62C-4885-96C5-DCE730D8821E}"/>
    <cellStyle name="Total 4 3 2 15 2" xfId="47866" xr:uid="{7D5372AF-69C6-4F54-BEC2-8560C5F8BF0B}"/>
    <cellStyle name="Total 4 3 2 15 2 2" xfId="47867" xr:uid="{9316344B-B8B3-4395-AF6E-64A34504DE64}"/>
    <cellStyle name="Total 4 3 2 15 3" xfId="47868" xr:uid="{0242397D-7946-40F1-A5F3-39A016BCFFCF}"/>
    <cellStyle name="Total 4 3 2 16" xfId="47869" xr:uid="{90E8BB2F-800F-4A5A-A96A-527494606614}"/>
    <cellStyle name="Total 4 3 2 16 2" xfId="47870" xr:uid="{7D4E604B-C8AF-41B2-BCAB-2B921B9AC5FE}"/>
    <cellStyle name="Total 4 3 2 16 2 2" xfId="47871" xr:uid="{04154DC8-2639-4D90-A167-00B7F22C3EE7}"/>
    <cellStyle name="Total 4 3 2 16 3" xfId="47872" xr:uid="{60CBB7CC-01F8-4BA6-9C8F-C565D191400C}"/>
    <cellStyle name="Total 4 3 2 17" xfId="47873" xr:uid="{6723E7E2-7D3E-4C0D-97BC-8FFF03D126AB}"/>
    <cellStyle name="Total 4 3 2 17 2" xfId="47874" xr:uid="{69085476-5168-48CA-8342-360A9CEE6466}"/>
    <cellStyle name="Total 4 3 2 17 2 2" xfId="47875" xr:uid="{40F81FB1-CE08-407B-94BA-775022F67898}"/>
    <cellStyle name="Total 4 3 2 17 3" xfId="47876" xr:uid="{ABB323F8-D892-4DE0-9473-F3F40FE11A67}"/>
    <cellStyle name="Total 4 3 2 18" xfId="47877" xr:uid="{78F9C022-FAEC-4A61-8BC1-CBA02C7D30CE}"/>
    <cellStyle name="Total 4 3 2 18 2" xfId="47878" xr:uid="{774CB063-2F94-4679-8FE4-9A469C906632}"/>
    <cellStyle name="Total 4 3 2 18 2 2" xfId="47879" xr:uid="{AC4C279C-B95E-4D88-9999-68B611AAAAAC}"/>
    <cellStyle name="Total 4 3 2 18 3" xfId="47880" xr:uid="{7AD232A3-57DC-4A1A-96AB-9F1F0CECDC56}"/>
    <cellStyle name="Total 4 3 2 19" xfId="47881" xr:uid="{375AF6D0-9F71-4916-850B-6D8B3040727D}"/>
    <cellStyle name="Total 4 3 2 19 2" xfId="47882" xr:uid="{BF413ADF-8796-446A-867A-63BF1752293B}"/>
    <cellStyle name="Total 4 3 2 19 2 2" xfId="47883" xr:uid="{5BA8AAA2-2AA6-4595-8E83-95D8CD5E6316}"/>
    <cellStyle name="Total 4 3 2 19 3" xfId="47884" xr:uid="{530FFFDB-EA35-41B4-8EC8-CA6BC763CCDC}"/>
    <cellStyle name="Total 4 3 2 2" xfId="47885" xr:uid="{8895E056-13C3-402F-8706-10A2490FF8A0}"/>
    <cellStyle name="Total 4 3 2 2 2" xfId="47886" xr:uid="{8DAEFAD1-E217-4438-AFC9-8960B064F509}"/>
    <cellStyle name="Total 4 3 2 2 2 2" xfId="47887" xr:uid="{0B1DDBFA-490A-4D1F-A71B-58D3D796064C}"/>
    <cellStyle name="Total 4 3 2 2 2 2 2" xfId="47888" xr:uid="{61078BB6-166C-494B-99C1-747594974B36}"/>
    <cellStyle name="Total 4 3 2 2 2 3" xfId="47889" xr:uid="{22F246F0-25BC-4BB2-9BF1-261D83AFB110}"/>
    <cellStyle name="Total 4 3 2 2 2 4" xfId="47890" xr:uid="{79A75157-A360-4E20-A315-907FBE7D7C2D}"/>
    <cellStyle name="Total 4 3 2 2 3" xfId="47891" xr:uid="{7709E18C-1532-4239-881A-2801BD47E9D7}"/>
    <cellStyle name="Total 4 3 2 2 3 2" xfId="47892" xr:uid="{4C1FACF6-3CC0-4773-9ED9-046C03587FE8}"/>
    <cellStyle name="Total 4 3 2 2 4" xfId="47893" xr:uid="{64E006CE-830B-4058-A4F1-6B7BDC321B97}"/>
    <cellStyle name="Total 4 3 2 2 5" xfId="47894" xr:uid="{794BEAAA-87A4-4AF4-984B-18E35AE95AB9}"/>
    <cellStyle name="Total 4 3 2 20" xfId="47895" xr:uid="{C1E717A3-8962-4EB2-91EB-77B980D8A1BD}"/>
    <cellStyle name="Total 4 3 2 20 2" xfId="47896" xr:uid="{50EC1C49-12DA-4508-9BE9-4E3315914BC2}"/>
    <cellStyle name="Total 4 3 2 20 2 2" xfId="47897" xr:uid="{5D7B6466-EC3A-45B1-8CB3-AE382496A8A0}"/>
    <cellStyle name="Total 4 3 2 20 3" xfId="47898" xr:uid="{D1519D63-ADE3-4685-9C1B-A52B0743740F}"/>
    <cellStyle name="Total 4 3 2 21" xfId="47899" xr:uid="{C6305EC7-C87C-48C8-8D6D-08A1FF36FA79}"/>
    <cellStyle name="Total 4 3 2 21 2" xfId="47900" xr:uid="{2C83A032-9AC7-4CAA-8E62-340F567B781D}"/>
    <cellStyle name="Total 4 3 2 22" xfId="47901" xr:uid="{E94997B9-FDCB-42EC-800B-CD686C0B70FE}"/>
    <cellStyle name="Total 4 3 2 23" xfId="47902" xr:uid="{1504943B-E351-4E87-9520-911D3276E83F}"/>
    <cellStyle name="Total 4 3 2 3" xfId="47903" xr:uid="{A84CFE01-8FB5-490B-8430-766AFF4CDEAC}"/>
    <cellStyle name="Total 4 3 2 3 2" xfId="47904" xr:uid="{7782EA67-E762-40BE-BD97-34345F41881B}"/>
    <cellStyle name="Total 4 3 2 3 2 2" xfId="47905" xr:uid="{8EDAD4EA-9D0A-4D3D-BB76-9BA1B9F310F7}"/>
    <cellStyle name="Total 4 3 2 3 2 3" xfId="47906" xr:uid="{6E0ADD9E-AD81-402A-9AF0-56B5D9EF07FE}"/>
    <cellStyle name="Total 4 3 2 3 3" xfId="47907" xr:uid="{FC33E41C-B577-429A-865C-A08ED946AC98}"/>
    <cellStyle name="Total 4 3 2 3 3 2" xfId="47908" xr:uid="{0D2CD07E-AD69-4E85-9F95-1F9B2704EEB3}"/>
    <cellStyle name="Total 4 3 2 3 4" xfId="47909" xr:uid="{75232077-1D27-4C2E-A0C0-D71B918D4294}"/>
    <cellStyle name="Total 4 3 2 4" xfId="47910" xr:uid="{2FB5D6FB-DE0D-4D54-837A-4D8FD7717468}"/>
    <cellStyle name="Total 4 3 2 4 2" xfId="47911" xr:uid="{4B30E140-D0FD-45AD-A750-8E3F7A63B60D}"/>
    <cellStyle name="Total 4 3 2 4 2 2" xfId="47912" xr:uid="{CA8CAFC6-2ADB-4283-9778-6E3215B798AC}"/>
    <cellStyle name="Total 4 3 2 4 3" xfId="47913" xr:uid="{204417CE-0931-4199-817A-F3BB5416B1F9}"/>
    <cellStyle name="Total 4 3 2 4 4" xfId="47914" xr:uid="{E1F50900-10A5-4013-AC0E-2EDEB22EABD5}"/>
    <cellStyle name="Total 4 3 2 5" xfId="47915" xr:uid="{6A2A9748-8813-4A09-9996-AD28C193C2B7}"/>
    <cellStyle name="Total 4 3 2 5 2" xfId="47916" xr:uid="{90962A4F-0F60-4935-B08B-56F4857BF346}"/>
    <cellStyle name="Total 4 3 2 5 2 2" xfId="47917" xr:uid="{EF1FD445-F8A0-47C2-9C6B-D57D8CE51B25}"/>
    <cellStyle name="Total 4 3 2 5 3" xfId="47918" xr:uid="{22A875F5-7253-479B-A59D-85C274D0E8E3}"/>
    <cellStyle name="Total 4 3 2 5 4" xfId="47919" xr:uid="{1BE0DA7B-D8E9-4D2A-8C43-94D1BC4C9935}"/>
    <cellStyle name="Total 4 3 2 6" xfId="47920" xr:uid="{D064D09C-EE56-45FA-BD90-021E8C87CFA6}"/>
    <cellStyle name="Total 4 3 2 6 2" xfId="47921" xr:uid="{7CF7E31A-4EAF-4D13-8BCE-383F3EDCADDC}"/>
    <cellStyle name="Total 4 3 2 6 2 2" xfId="47922" xr:uid="{23C727C7-0D18-43CB-9A44-2AF7F1B38E5D}"/>
    <cellStyle name="Total 4 3 2 6 3" xfId="47923" xr:uid="{D8DD8ECA-9A39-4672-9EF7-D6D94B9D721A}"/>
    <cellStyle name="Total 4 3 2 7" xfId="47924" xr:uid="{F6E7F2E2-1660-4AC0-9F81-BCE780A3C4F6}"/>
    <cellStyle name="Total 4 3 2 7 2" xfId="47925" xr:uid="{340729EB-15FF-4B13-9F61-51BCAAD99928}"/>
    <cellStyle name="Total 4 3 2 7 2 2" xfId="47926" xr:uid="{55BFB542-F9BC-4568-A800-14EB32DF1187}"/>
    <cellStyle name="Total 4 3 2 7 3" xfId="47927" xr:uid="{E9137A45-37E4-4643-A2D6-C8B31C4BDD28}"/>
    <cellStyle name="Total 4 3 2 8" xfId="47928" xr:uid="{8980ADB0-193D-4F1F-91C3-DF4D32128761}"/>
    <cellStyle name="Total 4 3 2 8 2" xfId="47929" xr:uid="{D66E7014-69E0-4473-9BF7-BA957D679DCE}"/>
    <cellStyle name="Total 4 3 2 8 2 2" xfId="47930" xr:uid="{97DA32A4-C499-47C7-A7F6-4C6A0FE0116B}"/>
    <cellStyle name="Total 4 3 2 8 3" xfId="47931" xr:uid="{7B44B361-1AD1-4992-9C63-58F13DAEE5DF}"/>
    <cellStyle name="Total 4 3 2 9" xfId="47932" xr:uid="{CA4D5323-D911-4527-810D-AC1893B10D18}"/>
    <cellStyle name="Total 4 3 2 9 2" xfId="47933" xr:uid="{DE2F2A49-F09F-44C3-B2A6-1313AD2EEBE5}"/>
    <cellStyle name="Total 4 3 2 9 2 2" xfId="47934" xr:uid="{841989B6-877B-42CB-8FE7-7C76D1BB8A26}"/>
    <cellStyle name="Total 4 3 2 9 3" xfId="47935" xr:uid="{937E6A3E-6A2D-4F41-AC7C-02188AB85B1D}"/>
    <cellStyle name="Total 4 3 20" xfId="47936" xr:uid="{E3A43ECB-B10A-4FDC-B374-F393B0449BAC}"/>
    <cellStyle name="Total 4 3 3" xfId="47937" xr:uid="{C3CBC311-DD75-4E8E-9827-E63376D0391F}"/>
    <cellStyle name="Total 4 3 3 2" xfId="47938" xr:uid="{79945F84-9D0B-4FA2-89BB-0ABC9CD6C80F}"/>
    <cellStyle name="Total 4 3 3 2 2" xfId="47939" xr:uid="{695D7B49-F58D-4034-8561-4D4B37314D75}"/>
    <cellStyle name="Total 4 3 3 2 2 2" xfId="47940" xr:uid="{55A2EA6B-2193-4497-94BD-2C1A69D2A559}"/>
    <cellStyle name="Total 4 3 3 2 3" xfId="47941" xr:uid="{3AD3118A-9527-4E4C-AC56-A5454778FAB0}"/>
    <cellStyle name="Total 4 3 3 2 4" xfId="47942" xr:uid="{931089A7-FE01-4DCA-946D-EED9EBB2B496}"/>
    <cellStyle name="Total 4 3 3 3" xfId="47943" xr:uid="{921D6060-9802-4A42-B6FE-9BBD66AD31FA}"/>
    <cellStyle name="Total 4 3 3 3 2" xfId="47944" xr:uid="{0C9079CB-BA20-48F2-A0C6-569203843684}"/>
    <cellStyle name="Total 4 3 3 4" xfId="47945" xr:uid="{656CB4D8-9481-4B4B-BA76-15795DBC4EAD}"/>
    <cellStyle name="Total 4 3 3 5" xfId="47946" xr:uid="{9FAFF015-2A5E-4CDC-BAC4-BDE48F88944A}"/>
    <cellStyle name="Total 4 3 4" xfId="47947" xr:uid="{F9D73B13-4CE0-42A2-9F63-EC40C1FF7676}"/>
    <cellStyle name="Total 4 3 4 2" xfId="47948" xr:uid="{B6D1FB42-66CC-4A97-ABC3-32115EF7C915}"/>
    <cellStyle name="Total 4 3 4 2 2" xfId="47949" xr:uid="{3B15F0F7-EEF6-4389-84F7-3351A0BB1C47}"/>
    <cellStyle name="Total 4 3 4 2 3" xfId="47950" xr:uid="{BB1F9114-07B6-4BEB-99B0-FE5DC49DB585}"/>
    <cellStyle name="Total 4 3 4 3" xfId="47951" xr:uid="{1F0EF6A5-9D57-4EBE-ACAD-02FCBC5A6114}"/>
    <cellStyle name="Total 4 3 4 3 2" xfId="47952" xr:uid="{547ABF31-5128-4B2D-BC4B-E6599FCEC533}"/>
    <cellStyle name="Total 4 3 4 4" xfId="47953" xr:uid="{E89F9304-C636-43FD-918B-B563A357B847}"/>
    <cellStyle name="Total 4 3 5" xfId="47954" xr:uid="{1D7AFF19-D584-452B-B9A7-1488A5EECB98}"/>
    <cellStyle name="Total 4 3 5 2" xfId="47955" xr:uid="{59F78ED0-5638-4F0F-90EB-0D358CE6D8E6}"/>
    <cellStyle name="Total 4 3 5 2 2" xfId="47956" xr:uid="{11C35ECC-98AF-40F7-8EF9-E0900583D83D}"/>
    <cellStyle name="Total 4 3 5 2 3" xfId="47957" xr:uid="{45FA2A5A-F420-4E10-A9A5-F8AF8DC422FC}"/>
    <cellStyle name="Total 4 3 5 3" xfId="47958" xr:uid="{73D81480-6DFB-4294-9A4F-FE06860E1158}"/>
    <cellStyle name="Total 4 3 5 4" xfId="47959" xr:uid="{959424A7-41AE-48D2-A22C-0713670CD77D}"/>
    <cellStyle name="Total 4 3 6" xfId="47960" xr:uid="{F3E34E2D-A756-4ECC-B529-4E6872053601}"/>
    <cellStyle name="Total 4 3 6 2" xfId="47961" xr:uid="{180F047F-E70A-48B0-9CD3-76C83AC758FB}"/>
    <cellStyle name="Total 4 3 6 2 2" xfId="47962" xr:uid="{F43D5016-768B-43CE-B918-174B301A644C}"/>
    <cellStyle name="Total 4 3 6 3" xfId="47963" xr:uid="{DCE982E7-F06D-4255-A4BF-439CB3852C61}"/>
    <cellStyle name="Total 4 3 6 4" xfId="47964" xr:uid="{4092CC30-654A-42CC-A83E-7A6E287736BB}"/>
    <cellStyle name="Total 4 3 7" xfId="47965" xr:uid="{A06F286D-6A95-4A15-A784-8668D6A521B1}"/>
    <cellStyle name="Total 4 3 7 2" xfId="47966" xr:uid="{F0212759-E65D-4CBA-853D-5E8098545C8E}"/>
    <cellStyle name="Total 4 3 7 2 2" xfId="47967" xr:uid="{B5ACE591-EA44-4859-9379-40DB32338C49}"/>
    <cellStyle name="Total 4 3 7 3" xfId="47968" xr:uid="{A0119A56-19DA-46CB-B857-C7FB3447E97E}"/>
    <cellStyle name="Total 4 3 8" xfId="47969" xr:uid="{F76E4A5C-3425-4695-B4B7-A5DD1D34AE76}"/>
    <cellStyle name="Total 4 3 8 2" xfId="47970" xr:uid="{2E7F0F5B-1ADE-4BED-841C-96E84D4BC2D9}"/>
    <cellStyle name="Total 4 3 8 2 2" xfId="47971" xr:uid="{7B1A8D83-8A27-42BF-AE77-2738698447EE}"/>
    <cellStyle name="Total 4 3 8 3" xfId="47972" xr:uid="{82A57B08-471B-494E-BFBB-6D7285AF0A7D}"/>
    <cellStyle name="Total 4 3 9" xfId="47973" xr:uid="{84C4C6A2-EF2F-4B3B-BBCD-15C6CA7A4303}"/>
    <cellStyle name="Total 4 3 9 2" xfId="47974" xr:uid="{A043ACC7-1892-4DD4-A190-F20DE7F69A3C}"/>
    <cellStyle name="Total 4 3 9 2 2" xfId="47975" xr:uid="{496173F3-A427-465E-9760-5D1EAC2BBE0B}"/>
    <cellStyle name="Total 4 3 9 3" xfId="47976" xr:uid="{A20EB3E1-0A8A-43AF-A31D-34F71F085C87}"/>
    <cellStyle name="Total 4 4" xfId="47977" xr:uid="{6606F294-E0D3-4F46-8836-5C61E755DB6F}"/>
    <cellStyle name="Total 4 4 10" xfId="47978" xr:uid="{4EC6AB5F-17DD-4971-8CF9-E2670F094BC2}"/>
    <cellStyle name="Total 4 4 10 2" xfId="47979" xr:uid="{066BD28D-0FCC-4A78-8EAC-FD4A38D3DE0D}"/>
    <cellStyle name="Total 4 4 10 2 2" xfId="47980" xr:uid="{B63F923B-2ACE-4FFA-A714-9C963F4ED14E}"/>
    <cellStyle name="Total 4 4 10 3" xfId="47981" xr:uid="{A6AEA2AC-1558-489F-9069-214FB928196C}"/>
    <cellStyle name="Total 4 4 11" xfId="47982" xr:uid="{3AE975B1-FE0B-4E20-9DDF-472CB40E35AE}"/>
    <cellStyle name="Total 4 4 11 2" xfId="47983" xr:uid="{B06A0C94-63A8-4AC1-AE2E-EC4E1CE764D1}"/>
    <cellStyle name="Total 4 4 11 2 2" xfId="47984" xr:uid="{A91DF462-CEB2-467C-8668-EF788D17141B}"/>
    <cellStyle name="Total 4 4 11 3" xfId="47985" xr:uid="{2243FDA2-4B13-43D8-9F88-F56DB2B585CC}"/>
    <cellStyle name="Total 4 4 12" xfId="47986" xr:uid="{881967F7-FC53-4629-96F2-818B4C5C21C2}"/>
    <cellStyle name="Total 4 4 12 2" xfId="47987" xr:uid="{8BF1CFC7-7F73-4164-A89B-C18CAAD42D63}"/>
    <cellStyle name="Total 4 4 12 2 2" xfId="47988" xr:uid="{D9AD34EC-77FC-4C16-B47E-37B8E8FEB0DD}"/>
    <cellStyle name="Total 4 4 12 3" xfId="47989" xr:uid="{A74F4DE6-F5E6-4728-AD67-7F98888BDAA1}"/>
    <cellStyle name="Total 4 4 13" xfId="47990" xr:uid="{6C065DAC-8815-48F1-93ED-4395144A0C91}"/>
    <cellStyle name="Total 4 4 13 2" xfId="47991" xr:uid="{9EE77760-344B-44B1-B41E-674D26D2249D}"/>
    <cellStyle name="Total 4 4 13 2 2" xfId="47992" xr:uid="{31D1DA57-6BC8-4E3E-A7EE-0A8E651977CB}"/>
    <cellStyle name="Total 4 4 13 3" xfId="47993" xr:uid="{E22FB787-64C9-413B-A422-96AC97673D15}"/>
    <cellStyle name="Total 4 4 14" xfId="47994" xr:uid="{5EAF8981-7B56-4AD0-B737-D7AACFD66206}"/>
    <cellStyle name="Total 4 4 14 2" xfId="47995" xr:uid="{AA4D98F7-813A-491A-A052-D5FB4FA09B2E}"/>
    <cellStyle name="Total 4 4 14 2 2" xfId="47996" xr:uid="{0299C93F-2035-4443-87B4-1BB2398D38E3}"/>
    <cellStyle name="Total 4 4 14 3" xfId="47997" xr:uid="{F8F64029-9B73-42E7-A788-5A5AE48D4C30}"/>
    <cellStyle name="Total 4 4 15" xfId="47998" xr:uid="{3765B534-1597-4957-B06E-BECCABF59D7E}"/>
    <cellStyle name="Total 4 4 15 2" xfId="47999" xr:uid="{0ED45BC2-EFEF-4155-A62B-1E936A092759}"/>
    <cellStyle name="Total 4 4 15 2 2" xfId="48000" xr:uid="{F7AB48BD-FF0C-4D35-9B27-253FE0982C81}"/>
    <cellStyle name="Total 4 4 15 3" xfId="48001" xr:uid="{CA2ED3F6-50DB-49BF-AEC0-49BB40E63584}"/>
    <cellStyle name="Total 4 4 16" xfId="48002" xr:uid="{DF717315-ADD0-46A6-8D2A-F17D6C41D109}"/>
    <cellStyle name="Total 4 4 16 2" xfId="48003" xr:uid="{319A0DD2-2532-44CF-99E5-E5FE573C8366}"/>
    <cellStyle name="Total 4 4 16 2 2" xfId="48004" xr:uid="{8E35DEF2-A3D3-47D2-ABFE-953AF72EA2A4}"/>
    <cellStyle name="Total 4 4 16 3" xfId="48005" xr:uid="{9768B62A-3891-4017-AE8C-50914E756B94}"/>
    <cellStyle name="Total 4 4 17" xfId="48006" xr:uid="{B8966CB3-04B2-4D38-9E1E-C908D88EE830}"/>
    <cellStyle name="Total 4 4 17 2" xfId="48007" xr:uid="{248CF7FB-94E5-4F21-AA94-9ADDD0FD1AA8}"/>
    <cellStyle name="Total 4 4 17 2 2" xfId="48008" xr:uid="{0535DA78-7AD6-44C0-A68A-F32719EC7D0A}"/>
    <cellStyle name="Total 4 4 17 3" xfId="48009" xr:uid="{7B833B88-A188-4B1A-B1E6-EBA0F0BF1A10}"/>
    <cellStyle name="Total 4 4 18" xfId="48010" xr:uid="{911604D8-A465-41FD-BDCD-B7187BA697A4}"/>
    <cellStyle name="Total 4 4 18 2" xfId="48011" xr:uid="{81F2D3F8-CF66-425C-9C76-8DB1AD0646B7}"/>
    <cellStyle name="Total 4 4 19" xfId="48012" xr:uid="{EA50E2F5-9FB6-4D7E-B692-CC2B8EF15D6D}"/>
    <cellStyle name="Total 4 4 2" xfId="48013" xr:uid="{468CB55A-7246-4DDE-A583-BBF09610FCA5}"/>
    <cellStyle name="Total 4 4 2 10" xfId="48014" xr:uid="{18AB41F5-279A-4F88-A2F0-9FCF25FB8971}"/>
    <cellStyle name="Total 4 4 2 10 2" xfId="48015" xr:uid="{F6AC1240-0A90-43C6-BB69-0BCA9B2B452E}"/>
    <cellStyle name="Total 4 4 2 10 2 2" xfId="48016" xr:uid="{F17AA24E-5A66-4919-BBB1-57F488639977}"/>
    <cellStyle name="Total 4 4 2 10 3" xfId="48017" xr:uid="{092F8502-E0AE-47A0-91D8-4BE8D7D3367B}"/>
    <cellStyle name="Total 4 4 2 11" xfId="48018" xr:uid="{BEC9388B-0DC0-48FC-8985-A11497C83725}"/>
    <cellStyle name="Total 4 4 2 11 2" xfId="48019" xr:uid="{D5D85E3F-1F19-4402-BE99-2D946C3A300C}"/>
    <cellStyle name="Total 4 4 2 11 2 2" xfId="48020" xr:uid="{CD72854F-4664-4FE3-9554-D54AF6EC394A}"/>
    <cellStyle name="Total 4 4 2 11 3" xfId="48021" xr:uid="{ABAE0ADD-FD06-4E89-A27D-917980F6ED73}"/>
    <cellStyle name="Total 4 4 2 12" xfId="48022" xr:uid="{8F1CC658-33E1-4F0D-A4E1-9FCB549F99B9}"/>
    <cellStyle name="Total 4 4 2 12 2" xfId="48023" xr:uid="{59E190CB-3705-46A6-9D94-AF504783342B}"/>
    <cellStyle name="Total 4 4 2 12 2 2" xfId="48024" xr:uid="{51575684-4243-40F2-A6B5-DC290BBABAA2}"/>
    <cellStyle name="Total 4 4 2 12 3" xfId="48025" xr:uid="{576ADAA9-A247-47C3-96F8-34364A32C32F}"/>
    <cellStyle name="Total 4 4 2 13" xfId="48026" xr:uid="{A92B4E30-EE88-4C03-95D3-C0D42701804C}"/>
    <cellStyle name="Total 4 4 2 13 2" xfId="48027" xr:uid="{B6667761-18DD-4666-ABF1-A74DCC8D9A26}"/>
    <cellStyle name="Total 4 4 2 13 2 2" xfId="48028" xr:uid="{483EECFE-EFD7-4B79-8883-144044F4742B}"/>
    <cellStyle name="Total 4 4 2 13 3" xfId="48029" xr:uid="{B231A1E1-60C8-4FCF-9237-D62900E107E4}"/>
    <cellStyle name="Total 4 4 2 14" xfId="48030" xr:uid="{B739DF9C-0087-4749-836B-3F420CD8226A}"/>
    <cellStyle name="Total 4 4 2 14 2" xfId="48031" xr:uid="{7737F43F-FAC7-49CF-9C85-BA127B2353DF}"/>
    <cellStyle name="Total 4 4 2 14 2 2" xfId="48032" xr:uid="{0E24FE03-76B9-4483-99A9-2EAA0ED25480}"/>
    <cellStyle name="Total 4 4 2 14 3" xfId="48033" xr:uid="{3D448EE1-662E-468A-B177-4EC2E02D60C9}"/>
    <cellStyle name="Total 4 4 2 15" xfId="48034" xr:uid="{25940845-B9E5-4C02-890B-CBA8B9BB65DD}"/>
    <cellStyle name="Total 4 4 2 15 2" xfId="48035" xr:uid="{2F9B871B-1E8A-4154-A693-8403957A7DF1}"/>
    <cellStyle name="Total 4 4 2 15 2 2" xfId="48036" xr:uid="{218AD8D4-2A9B-4E5C-A73C-B18866B4E19A}"/>
    <cellStyle name="Total 4 4 2 15 3" xfId="48037" xr:uid="{78DC1F79-E49A-43AB-A9A9-24824F95819A}"/>
    <cellStyle name="Total 4 4 2 16" xfId="48038" xr:uid="{73D45739-7154-4B95-9DBD-156F713336B2}"/>
    <cellStyle name="Total 4 4 2 16 2" xfId="48039" xr:uid="{8CD735B9-0CAC-4603-8770-D216810D77BF}"/>
    <cellStyle name="Total 4 4 2 16 2 2" xfId="48040" xr:uid="{56177CFC-ECB3-4DB2-862C-C7B3FEDA0A25}"/>
    <cellStyle name="Total 4 4 2 16 3" xfId="48041" xr:uid="{3C0000E6-6FC7-4E5C-BC32-8817EF0465C1}"/>
    <cellStyle name="Total 4 4 2 17" xfId="48042" xr:uid="{6949240C-4C95-4A82-A690-987DFCE07166}"/>
    <cellStyle name="Total 4 4 2 17 2" xfId="48043" xr:uid="{99EDA263-82E8-4434-9B6E-DB20332B6896}"/>
    <cellStyle name="Total 4 4 2 17 2 2" xfId="48044" xr:uid="{0F224F23-DD6B-4B9A-8814-7B6F2B3BF9D5}"/>
    <cellStyle name="Total 4 4 2 17 3" xfId="48045" xr:uid="{B22D2601-A737-4E52-8D8D-4E347002E02A}"/>
    <cellStyle name="Total 4 4 2 18" xfId="48046" xr:uid="{DC973964-6B4C-4C21-A6D7-C70AF509FFAD}"/>
    <cellStyle name="Total 4 4 2 18 2" xfId="48047" xr:uid="{2AE895EC-D19B-4C8E-B81B-C723E7DD6923}"/>
    <cellStyle name="Total 4 4 2 18 2 2" xfId="48048" xr:uid="{9BA788E5-906D-4442-A622-FB819CE8C756}"/>
    <cellStyle name="Total 4 4 2 18 3" xfId="48049" xr:uid="{F2E4E9EB-8472-4E2E-934F-6A9194FB0048}"/>
    <cellStyle name="Total 4 4 2 19" xfId="48050" xr:uid="{58E7233C-E2F8-4A19-A689-58F0AF44A72D}"/>
    <cellStyle name="Total 4 4 2 19 2" xfId="48051" xr:uid="{D1E4F36D-9BF2-4C2C-BA28-B0066EB02E16}"/>
    <cellStyle name="Total 4 4 2 19 2 2" xfId="48052" xr:uid="{4763DD6E-45E8-44CF-AE62-198F2BB7B0BC}"/>
    <cellStyle name="Total 4 4 2 19 3" xfId="48053" xr:uid="{9F67394C-C580-4B22-A482-2D6202B402C1}"/>
    <cellStyle name="Total 4 4 2 2" xfId="48054" xr:uid="{4C73EACC-7F57-4FF8-BC8B-F3CB42998962}"/>
    <cellStyle name="Total 4 4 2 2 2" xfId="48055" xr:uid="{1F9B44BB-5E7B-4C91-B44B-98A89EB863D6}"/>
    <cellStyle name="Total 4 4 2 2 2 2" xfId="48056" xr:uid="{DB072B5E-AA39-4E95-8123-EE09088ECB66}"/>
    <cellStyle name="Total 4 4 2 2 2 2 2" xfId="48057" xr:uid="{053E4220-B702-4D26-B523-55258E299253}"/>
    <cellStyle name="Total 4 4 2 2 2 3" xfId="48058" xr:uid="{327E841C-2479-4196-978A-57F3A8353F2A}"/>
    <cellStyle name="Total 4 4 2 2 2 4" xfId="48059" xr:uid="{F09EDB76-485F-4D6B-B4EF-EFC7F3F199B5}"/>
    <cellStyle name="Total 4 4 2 2 3" xfId="48060" xr:uid="{4DBF832B-BB04-45C8-9857-7DE0D41D3310}"/>
    <cellStyle name="Total 4 4 2 2 3 2" xfId="48061" xr:uid="{07F9D3AD-23BB-410D-9D89-802909CA0119}"/>
    <cellStyle name="Total 4 4 2 2 4" xfId="48062" xr:uid="{79A98295-3922-44F7-A65D-E2860B88EF13}"/>
    <cellStyle name="Total 4 4 2 2 5" xfId="48063" xr:uid="{D0AF3EB7-7251-44C3-9976-5FBDA27F1C16}"/>
    <cellStyle name="Total 4 4 2 20" xfId="48064" xr:uid="{1423E80D-59DC-4FE3-94BD-D2FD73C8AAF1}"/>
    <cellStyle name="Total 4 4 2 20 2" xfId="48065" xr:uid="{6170ECCD-8AAC-4BE0-98FD-6CFCB9D87043}"/>
    <cellStyle name="Total 4 4 2 20 2 2" xfId="48066" xr:uid="{6ED7C44C-A19B-4302-886A-E4DCDAEF0CE3}"/>
    <cellStyle name="Total 4 4 2 20 3" xfId="48067" xr:uid="{B5DF201F-53A6-4A39-8175-A4C04142DEA3}"/>
    <cellStyle name="Total 4 4 2 21" xfId="48068" xr:uid="{9FFFDF75-16FC-4CDA-9231-D120FD4D0C23}"/>
    <cellStyle name="Total 4 4 2 21 2" xfId="48069" xr:uid="{A82973E0-7535-4A7E-BB4F-D09138CDC162}"/>
    <cellStyle name="Total 4 4 2 22" xfId="48070" xr:uid="{AF4A39AC-DF67-42F0-80D3-6176A92D48D2}"/>
    <cellStyle name="Total 4 4 2 23" xfId="48071" xr:uid="{BDE0EF74-0F0B-4140-88C5-3DC0EFC20B64}"/>
    <cellStyle name="Total 4 4 2 3" xfId="48072" xr:uid="{F11A8DDF-A670-44F4-A962-E5065DA5E016}"/>
    <cellStyle name="Total 4 4 2 3 2" xfId="48073" xr:uid="{59C2B1DA-7403-48F8-8408-074D1BF4E57A}"/>
    <cellStyle name="Total 4 4 2 3 2 2" xfId="48074" xr:uid="{02F8EC79-571F-49DD-A737-50E39DC6A7FF}"/>
    <cellStyle name="Total 4 4 2 3 2 3" xfId="48075" xr:uid="{687AE4B9-75FA-44A6-AEDA-39A0990238C6}"/>
    <cellStyle name="Total 4 4 2 3 3" xfId="48076" xr:uid="{7E4CB8DF-4B72-41E0-ADC5-DFD4704D3D33}"/>
    <cellStyle name="Total 4 4 2 3 3 2" xfId="48077" xr:uid="{A3474868-E3D8-49CD-9683-00AD2F5CD322}"/>
    <cellStyle name="Total 4 4 2 3 4" xfId="48078" xr:uid="{5E4559E8-7B60-451E-B72A-0FC54B3CFFE3}"/>
    <cellStyle name="Total 4 4 2 4" xfId="48079" xr:uid="{59332A11-4CF7-464E-B444-5B530525A09A}"/>
    <cellStyle name="Total 4 4 2 4 2" xfId="48080" xr:uid="{D6AD8E8B-DBD5-4DD1-996B-0768A5BD29D8}"/>
    <cellStyle name="Total 4 4 2 4 2 2" xfId="48081" xr:uid="{47926F44-9AE2-48A4-83F8-2CD80D82CA4E}"/>
    <cellStyle name="Total 4 4 2 4 3" xfId="48082" xr:uid="{E7CA6E45-BF21-4699-B202-DC3DF0160715}"/>
    <cellStyle name="Total 4 4 2 4 4" xfId="48083" xr:uid="{7E8B7D4C-7B33-465D-9FFB-D595DB529E6F}"/>
    <cellStyle name="Total 4 4 2 5" xfId="48084" xr:uid="{4C2C238A-696C-4089-A62E-E21154B8F976}"/>
    <cellStyle name="Total 4 4 2 5 2" xfId="48085" xr:uid="{E3151325-2FCE-40DC-B6E4-0307054FE420}"/>
    <cellStyle name="Total 4 4 2 5 2 2" xfId="48086" xr:uid="{F98A78F9-3510-46D1-B7D9-168A81D2C91D}"/>
    <cellStyle name="Total 4 4 2 5 3" xfId="48087" xr:uid="{727BC2D1-4811-4A7E-BCE9-748BD74F4160}"/>
    <cellStyle name="Total 4 4 2 5 4" xfId="48088" xr:uid="{E4CE8F48-1649-4D74-8D94-3610CE817976}"/>
    <cellStyle name="Total 4 4 2 6" xfId="48089" xr:uid="{6274D0BB-AA3C-49C5-A4F4-55F53DA2F044}"/>
    <cellStyle name="Total 4 4 2 6 2" xfId="48090" xr:uid="{3463F243-F17E-4DB4-AF2D-D047568161C5}"/>
    <cellStyle name="Total 4 4 2 6 2 2" xfId="48091" xr:uid="{9B7F588A-7FBB-4748-876F-16EEEDC6F263}"/>
    <cellStyle name="Total 4 4 2 6 3" xfId="48092" xr:uid="{3A310FF1-DBF9-4E64-926B-39E4C6FC44C5}"/>
    <cellStyle name="Total 4 4 2 7" xfId="48093" xr:uid="{75BCA46C-19F6-4650-9C03-45EADF856024}"/>
    <cellStyle name="Total 4 4 2 7 2" xfId="48094" xr:uid="{1EBD52D0-0919-41A5-8D78-87E7CC0093FE}"/>
    <cellStyle name="Total 4 4 2 7 2 2" xfId="48095" xr:uid="{C77A7AE6-BBB6-44AB-B3FE-EB53CE830827}"/>
    <cellStyle name="Total 4 4 2 7 3" xfId="48096" xr:uid="{92806501-0982-4DE2-8D64-E70C78B7CD0E}"/>
    <cellStyle name="Total 4 4 2 8" xfId="48097" xr:uid="{3C930BAF-27DB-457A-B13C-156C3909A081}"/>
    <cellStyle name="Total 4 4 2 8 2" xfId="48098" xr:uid="{FD5E0926-206C-4601-AFB7-84358A4C2EBE}"/>
    <cellStyle name="Total 4 4 2 8 2 2" xfId="48099" xr:uid="{C7E4E505-090B-4759-AC2C-1A3CE543BB66}"/>
    <cellStyle name="Total 4 4 2 8 3" xfId="48100" xr:uid="{F22FC430-20D6-4525-AD09-A4F99BA93A75}"/>
    <cellStyle name="Total 4 4 2 9" xfId="48101" xr:uid="{565D7A33-4404-4120-82F6-9470249000FE}"/>
    <cellStyle name="Total 4 4 2 9 2" xfId="48102" xr:uid="{47B83320-2B24-4F9E-B10C-BCF965558CFF}"/>
    <cellStyle name="Total 4 4 2 9 2 2" xfId="48103" xr:uid="{2A3E39E9-59A6-40CA-BC24-20CF8EC08BA2}"/>
    <cellStyle name="Total 4 4 2 9 3" xfId="48104" xr:uid="{04D81F50-924F-444A-94E1-D75C03757BD0}"/>
    <cellStyle name="Total 4 4 20" xfId="48105" xr:uid="{46F5337A-07E8-40EA-9DA7-08D4723DFCBA}"/>
    <cellStyle name="Total 4 4 3" xfId="48106" xr:uid="{1E0825A0-5027-48E5-94AB-18764C0CB805}"/>
    <cellStyle name="Total 4 4 3 2" xfId="48107" xr:uid="{BD69C3B8-A9A0-44BF-BAFF-FC584331F686}"/>
    <cellStyle name="Total 4 4 3 2 2" xfId="48108" xr:uid="{311FBC79-C8CC-466F-ADD3-959080295C7F}"/>
    <cellStyle name="Total 4 4 3 2 2 2" xfId="48109" xr:uid="{4FF80471-3944-4C1F-B250-A990C9FDB199}"/>
    <cellStyle name="Total 4 4 3 2 3" xfId="48110" xr:uid="{3A2F4690-E03B-4E29-BE75-6E8A483F594F}"/>
    <cellStyle name="Total 4 4 3 2 4" xfId="48111" xr:uid="{7995B871-E886-4B1B-AEC3-23A62DAB419B}"/>
    <cellStyle name="Total 4 4 3 3" xfId="48112" xr:uid="{09BC9C84-011B-4195-B1AA-0834012E8EE9}"/>
    <cellStyle name="Total 4 4 3 3 2" xfId="48113" xr:uid="{C623336B-8FB6-4393-9D6F-1674C4E706CB}"/>
    <cellStyle name="Total 4 4 3 4" xfId="48114" xr:uid="{71C6F4ED-D7F0-4335-9E06-092860B7E785}"/>
    <cellStyle name="Total 4 4 3 5" xfId="48115" xr:uid="{A574E6CF-DEEF-49BC-AE00-DD754645384D}"/>
    <cellStyle name="Total 4 4 4" xfId="48116" xr:uid="{E7EAE240-C8A3-42F2-9B2D-498F771884E9}"/>
    <cellStyle name="Total 4 4 4 2" xfId="48117" xr:uid="{5B1B2516-92F4-486E-8106-6C0DE4C74CB0}"/>
    <cellStyle name="Total 4 4 4 2 2" xfId="48118" xr:uid="{6072FE72-54B8-4FD9-ACBA-36211E98335D}"/>
    <cellStyle name="Total 4 4 4 2 3" xfId="48119" xr:uid="{8AD88883-B9BB-4D84-9322-CCF8F7CDD2F6}"/>
    <cellStyle name="Total 4 4 4 3" xfId="48120" xr:uid="{66B53022-EE0F-4C4C-9CE5-CA4B07597FF6}"/>
    <cellStyle name="Total 4 4 4 3 2" xfId="48121" xr:uid="{76F8D424-B9E1-419F-8F0C-E511A3433A83}"/>
    <cellStyle name="Total 4 4 4 4" xfId="48122" xr:uid="{853EB016-7B27-426E-BA29-8E478BCA97E4}"/>
    <cellStyle name="Total 4 4 5" xfId="48123" xr:uid="{0D093C7C-ACA4-4C4B-8C3B-76DAD1E0313B}"/>
    <cellStyle name="Total 4 4 5 2" xfId="48124" xr:uid="{3136F922-1DE2-40FC-BADA-F3F09258EE9D}"/>
    <cellStyle name="Total 4 4 5 2 2" xfId="48125" xr:uid="{2C515E7C-6A0D-47A5-99A7-D51DD44C99AE}"/>
    <cellStyle name="Total 4 4 5 2 3" xfId="48126" xr:uid="{28775E45-740A-46AF-98D6-A223D6C90265}"/>
    <cellStyle name="Total 4 4 5 3" xfId="48127" xr:uid="{1160C7DC-85F5-47B4-94E6-2CCB3DF058E8}"/>
    <cellStyle name="Total 4 4 5 4" xfId="48128" xr:uid="{76DE2003-25D4-4C7B-99EB-786ADCF4C884}"/>
    <cellStyle name="Total 4 4 6" xfId="48129" xr:uid="{EE8DAC7D-D39C-4F0F-A343-729A50BDA9E8}"/>
    <cellStyle name="Total 4 4 6 2" xfId="48130" xr:uid="{916523C9-0E32-4DFD-90C5-803DA8310EB2}"/>
    <cellStyle name="Total 4 4 6 2 2" xfId="48131" xr:uid="{78205EEC-091F-4C82-81F5-5C92E41CFEF0}"/>
    <cellStyle name="Total 4 4 6 3" xfId="48132" xr:uid="{3518A606-3A15-44EE-BE28-214CCC898AFC}"/>
    <cellStyle name="Total 4 4 6 4" xfId="48133" xr:uid="{82170CE9-A195-4FF2-8587-64828F69C885}"/>
    <cellStyle name="Total 4 4 7" xfId="48134" xr:uid="{62713705-D95E-400E-AB60-437296A97E98}"/>
    <cellStyle name="Total 4 4 7 2" xfId="48135" xr:uid="{B67B06A6-5EFB-4F70-9C24-4551271D82D4}"/>
    <cellStyle name="Total 4 4 7 2 2" xfId="48136" xr:uid="{170A773F-F4C5-420E-B60E-950CF778D136}"/>
    <cellStyle name="Total 4 4 7 3" xfId="48137" xr:uid="{FBFA4E4E-8071-4653-B7AD-1C3967B6C5E0}"/>
    <cellStyle name="Total 4 4 8" xfId="48138" xr:uid="{AE3F4060-98B6-4CCD-A9FE-3D6E9497AAD2}"/>
    <cellStyle name="Total 4 4 8 2" xfId="48139" xr:uid="{8F9518E7-18A9-4890-BF6C-67EB53B152BD}"/>
    <cellStyle name="Total 4 4 8 2 2" xfId="48140" xr:uid="{E62155E0-297B-4C45-8344-C55371036362}"/>
    <cellStyle name="Total 4 4 8 3" xfId="48141" xr:uid="{B78BA26E-B31B-4500-97D5-383A267FEA7D}"/>
    <cellStyle name="Total 4 4 9" xfId="48142" xr:uid="{41B68058-506E-4772-9136-AC95BC2BEBCB}"/>
    <cellStyle name="Total 4 4 9 2" xfId="48143" xr:uid="{A06DC2E6-A189-4B87-91B2-0643376934DB}"/>
    <cellStyle name="Total 4 4 9 2 2" xfId="48144" xr:uid="{B6B642C9-8CB7-43E5-9F18-2B1A91885D4C}"/>
    <cellStyle name="Total 4 4 9 3" xfId="48145" xr:uid="{F9ACAB23-FB12-46AA-983B-CCF0B6D8EEA3}"/>
    <cellStyle name="Total 4 5" xfId="48146" xr:uid="{C4047A70-49CF-4BF3-A408-69D047B9665A}"/>
    <cellStyle name="Total 4 5 10" xfId="48147" xr:uid="{0A988576-AA6C-404E-B665-CBD42F46590A}"/>
    <cellStyle name="Total 4 5 10 2" xfId="48148" xr:uid="{2C32987E-0EEA-4CC0-B5F2-83BAAD766A01}"/>
    <cellStyle name="Total 4 5 10 2 2" xfId="48149" xr:uid="{D8A4C442-9A13-4990-BBCC-09BFC4259D46}"/>
    <cellStyle name="Total 4 5 10 3" xfId="48150" xr:uid="{4E0F54C5-B1A5-4502-9039-2C52F7B87623}"/>
    <cellStyle name="Total 4 5 11" xfId="48151" xr:uid="{46A6E242-6956-47A4-AEB2-A9C603F36BBE}"/>
    <cellStyle name="Total 4 5 11 2" xfId="48152" xr:uid="{E857278A-F0D5-4C8D-AC2A-3526AE7CE3C4}"/>
    <cellStyle name="Total 4 5 11 2 2" xfId="48153" xr:uid="{3EF5874B-18CE-4A78-AEF0-1557CF492105}"/>
    <cellStyle name="Total 4 5 11 3" xfId="48154" xr:uid="{404BC76F-2995-4133-84EC-4A25CE3FB64C}"/>
    <cellStyle name="Total 4 5 12" xfId="48155" xr:uid="{E873CDA5-5265-4F8D-A1CC-7C6096C207C0}"/>
    <cellStyle name="Total 4 5 12 2" xfId="48156" xr:uid="{C19983FA-9B53-438D-B12C-769E9539ECED}"/>
    <cellStyle name="Total 4 5 12 2 2" xfId="48157" xr:uid="{516A6968-6C74-46EB-9474-470FDCA89EBE}"/>
    <cellStyle name="Total 4 5 12 3" xfId="48158" xr:uid="{225E805D-CDA8-40CB-8335-742B442C6C4E}"/>
    <cellStyle name="Total 4 5 13" xfId="48159" xr:uid="{0329670D-E983-4BFC-B1F5-C9E81D398DB4}"/>
    <cellStyle name="Total 4 5 13 2" xfId="48160" xr:uid="{9FEC1637-EC3C-4FE7-A973-D1AD1F2C2510}"/>
    <cellStyle name="Total 4 5 13 2 2" xfId="48161" xr:uid="{3F59DC52-75AE-4503-B9EC-D2FD855D3B2D}"/>
    <cellStyle name="Total 4 5 13 3" xfId="48162" xr:uid="{04A181D4-497B-4AF7-835A-33FE25C20F1F}"/>
    <cellStyle name="Total 4 5 14" xfId="48163" xr:uid="{2D5A175F-22B7-42CB-AABF-95B0452DC017}"/>
    <cellStyle name="Total 4 5 14 2" xfId="48164" xr:uid="{B3BE4DB0-6A03-4AA6-BB50-E85023377D22}"/>
    <cellStyle name="Total 4 5 14 2 2" xfId="48165" xr:uid="{A535C522-A79B-4341-A127-53A79010E3E6}"/>
    <cellStyle name="Total 4 5 14 3" xfId="48166" xr:uid="{1AE4ECA6-19CD-4D5D-9D46-8EFC8519A7C1}"/>
    <cellStyle name="Total 4 5 15" xfId="48167" xr:uid="{66C80CB9-6CBF-42FE-835C-470963075783}"/>
    <cellStyle name="Total 4 5 15 2" xfId="48168" xr:uid="{37A55746-2D73-4E46-A785-D103A298C224}"/>
    <cellStyle name="Total 4 5 15 2 2" xfId="48169" xr:uid="{637CC602-0DF7-4145-958E-0161F34C0122}"/>
    <cellStyle name="Total 4 5 15 3" xfId="48170" xr:uid="{C89AE824-9ED1-4738-AAB1-30206BE3A46E}"/>
    <cellStyle name="Total 4 5 16" xfId="48171" xr:uid="{E79E987C-B450-4417-A1ED-05C5CC61FFED}"/>
    <cellStyle name="Total 4 5 16 2" xfId="48172" xr:uid="{AD34EEE0-1D30-477D-9CED-56B880915A0B}"/>
    <cellStyle name="Total 4 5 16 2 2" xfId="48173" xr:uid="{F36FD64A-A751-4A0A-9307-C626F93DA80B}"/>
    <cellStyle name="Total 4 5 16 3" xfId="48174" xr:uid="{1EB44FE2-765A-43AF-A76F-1D56154269D4}"/>
    <cellStyle name="Total 4 5 17" xfId="48175" xr:uid="{56FB1C41-BB43-45F9-967F-EC988CC32A06}"/>
    <cellStyle name="Total 4 5 17 2" xfId="48176" xr:uid="{12F534C0-E6E1-4E82-A1BE-D6CCAF269BB8}"/>
    <cellStyle name="Total 4 5 17 2 2" xfId="48177" xr:uid="{F6D05532-A8D0-4146-A9B4-03FCD1AAC50A}"/>
    <cellStyle name="Total 4 5 17 3" xfId="48178" xr:uid="{A993B61C-F314-4FDD-9CCD-DC508D6A4DDD}"/>
    <cellStyle name="Total 4 5 18" xfId="48179" xr:uid="{B3C92F43-69EE-4225-9C6C-5DA69EDF7396}"/>
    <cellStyle name="Total 4 5 18 2" xfId="48180" xr:uid="{C80424F9-4757-4B1F-AD79-2492C5709788}"/>
    <cellStyle name="Total 4 5 18 2 2" xfId="48181" xr:uid="{DCFF040D-BDF3-47CF-B17A-46A0455BCC83}"/>
    <cellStyle name="Total 4 5 18 3" xfId="48182" xr:uid="{96535876-4155-4E1A-BBE9-1E0198EACE8C}"/>
    <cellStyle name="Total 4 5 19" xfId="48183" xr:uid="{B3A1B08A-8AA5-4302-9D57-AD8E8D488536}"/>
    <cellStyle name="Total 4 5 19 2" xfId="48184" xr:uid="{A8E18CBC-E066-4A67-96BD-C1F9EA5F4D54}"/>
    <cellStyle name="Total 4 5 19 2 2" xfId="48185" xr:uid="{109BA4F0-B352-476A-A903-B892AC3BBDC2}"/>
    <cellStyle name="Total 4 5 19 3" xfId="48186" xr:uid="{295F3BAB-125F-4D96-8477-A44CDFF858E0}"/>
    <cellStyle name="Total 4 5 2" xfId="48187" xr:uid="{E7A4FB13-E10B-43F6-87A3-5DF3A6E99884}"/>
    <cellStyle name="Total 4 5 2 10" xfId="48188" xr:uid="{8A963C83-8226-4883-90B0-2BCC4CC7E0D1}"/>
    <cellStyle name="Total 4 5 2 10 2" xfId="48189" xr:uid="{CB0FB76D-FCC9-486A-9F75-CC24BC018770}"/>
    <cellStyle name="Total 4 5 2 10 2 2" xfId="48190" xr:uid="{2B044E37-12D5-423F-9B43-C6F4C750C133}"/>
    <cellStyle name="Total 4 5 2 10 3" xfId="48191" xr:uid="{CCE06229-2A08-4B88-BC62-006A915023CE}"/>
    <cellStyle name="Total 4 5 2 11" xfId="48192" xr:uid="{B05EC2CA-04E2-4F18-A208-61DD746228BE}"/>
    <cellStyle name="Total 4 5 2 11 2" xfId="48193" xr:uid="{9D1F5366-4F1F-405D-A66A-395D020E25C9}"/>
    <cellStyle name="Total 4 5 2 11 2 2" xfId="48194" xr:uid="{CF973534-11F8-43FA-8F0D-FD28D57E8FA5}"/>
    <cellStyle name="Total 4 5 2 11 3" xfId="48195" xr:uid="{0D5C00A5-9D52-4ED9-AABF-D5867F4DFDD3}"/>
    <cellStyle name="Total 4 5 2 12" xfId="48196" xr:uid="{E80457FE-9279-4DAD-B113-420E82C0CD23}"/>
    <cellStyle name="Total 4 5 2 12 2" xfId="48197" xr:uid="{8074A799-F6FB-45B7-B6F2-2C781C65F2B3}"/>
    <cellStyle name="Total 4 5 2 12 2 2" xfId="48198" xr:uid="{C2DCCF24-CE2A-4401-A6E2-1A807BDD91A3}"/>
    <cellStyle name="Total 4 5 2 12 3" xfId="48199" xr:uid="{7CE1CE90-9480-41FB-8B5F-BEA4B96359B8}"/>
    <cellStyle name="Total 4 5 2 13" xfId="48200" xr:uid="{FC9138A1-5A36-470E-AC0C-744F69636EB0}"/>
    <cellStyle name="Total 4 5 2 13 2" xfId="48201" xr:uid="{A91DE9A6-AEC2-4FDF-8EE4-5EB68E2CF825}"/>
    <cellStyle name="Total 4 5 2 13 2 2" xfId="48202" xr:uid="{717E02B0-DAF9-45AB-981C-828F733BD788}"/>
    <cellStyle name="Total 4 5 2 13 3" xfId="48203" xr:uid="{B95A8B23-85CD-44C6-B0AC-3D6327BBE88D}"/>
    <cellStyle name="Total 4 5 2 14" xfId="48204" xr:uid="{6CFA3978-8918-4424-AB60-DBC91590557B}"/>
    <cellStyle name="Total 4 5 2 14 2" xfId="48205" xr:uid="{2D6333ED-D743-4CA6-92C5-7CE361F3FC34}"/>
    <cellStyle name="Total 4 5 2 14 2 2" xfId="48206" xr:uid="{AFDAA828-AF95-419E-BE79-CD9705CB34B5}"/>
    <cellStyle name="Total 4 5 2 14 3" xfId="48207" xr:uid="{E81BAD0A-D691-4DE8-AAAD-4E96990A7234}"/>
    <cellStyle name="Total 4 5 2 15" xfId="48208" xr:uid="{2A228267-620D-4285-8B75-8E753EA2300D}"/>
    <cellStyle name="Total 4 5 2 15 2" xfId="48209" xr:uid="{17EFE47B-75A0-4694-BBCD-664AD2C81699}"/>
    <cellStyle name="Total 4 5 2 15 2 2" xfId="48210" xr:uid="{6BC1C815-A595-41DD-A8C4-1E4C762694F7}"/>
    <cellStyle name="Total 4 5 2 15 3" xfId="48211" xr:uid="{7E934C11-C213-446F-977F-F59DC030472D}"/>
    <cellStyle name="Total 4 5 2 16" xfId="48212" xr:uid="{8DFB1340-BA91-442C-9C25-3CED14DCDDB0}"/>
    <cellStyle name="Total 4 5 2 16 2" xfId="48213" xr:uid="{500838C7-A49C-4C2E-B80F-8E7948D0B8BF}"/>
    <cellStyle name="Total 4 5 2 16 2 2" xfId="48214" xr:uid="{A595E053-CAC7-4329-A871-BA0B140DBEFB}"/>
    <cellStyle name="Total 4 5 2 16 3" xfId="48215" xr:uid="{B2ECAA6C-FBEA-44E2-9780-9D3CDD08D468}"/>
    <cellStyle name="Total 4 5 2 17" xfId="48216" xr:uid="{8554BA57-B392-45A3-B973-A3B556B38382}"/>
    <cellStyle name="Total 4 5 2 17 2" xfId="48217" xr:uid="{BBBBD3E2-460E-4BF0-9765-9819F340DEB9}"/>
    <cellStyle name="Total 4 5 2 17 2 2" xfId="48218" xr:uid="{8100916C-E126-404D-87A0-71F892AAEC6F}"/>
    <cellStyle name="Total 4 5 2 17 3" xfId="48219" xr:uid="{025B81DC-D4A2-4EC8-9D80-1267FC5CAFF9}"/>
    <cellStyle name="Total 4 5 2 18" xfId="48220" xr:uid="{F544EFE0-BC4F-40D9-B57B-737FD0DE408A}"/>
    <cellStyle name="Total 4 5 2 18 2" xfId="48221" xr:uid="{FA2A1809-C6C2-4E5F-95F8-40DD1BE5A58D}"/>
    <cellStyle name="Total 4 5 2 18 2 2" xfId="48222" xr:uid="{2E06E67F-2D72-4B62-BD44-6CB8E97D5DB6}"/>
    <cellStyle name="Total 4 5 2 18 3" xfId="48223" xr:uid="{CA2BD4D6-E8B2-415A-AECA-93A6FC7C2636}"/>
    <cellStyle name="Total 4 5 2 19" xfId="48224" xr:uid="{FF714583-5F10-4980-9862-9C147757AA8C}"/>
    <cellStyle name="Total 4 5 2 19 2" xfId="48225" xr:uid="{B50BC958-9EDB-44A7-8B0F-DD10410815F8}"/>
    <cellStyle name="Total 4 5 2 19 2 2" xfId="48226" xr:uid="{5F0E9745-2AC8-40F6-B223-231FCA904520}"/>
    <cellStyle name="Total 4 5 2 19 3" xfId="48227" xr:uid="{620C8243-33F1-47C0-AA3F-F048159E3AF9}"/>
    <cellStyle name="Total 4 5 2 2" xfId="48228" xr:uid="{4A17198F-9E9A-4067-9334-AFDB57E50A97}"/>
    <cellStyle name="Total 4 5 2 2 2" xfId="48229" xr:uid="{17598B60-EE64-4B89-87E7-C149524E759A}"/>
    <cellStyle name="Total 4 5 2 2 2 2" xfId="48230" xr:uid="{72A081B2-039F-404B-806C-982DF1B7A2E5}"/>
    <cellStyle name="Total 4 5 2 2 2 3" xfId="48231" xr:uid="{7DFA9478-47C7-4953-8603-32CA8D983D39}"/>
    <cellStyle name="Total 4 5 2 2 3" xfId="48232" xr:uid="{054D7B07-3D3E-4DDC-BC24-22577312B0CB}"/>
    <cellStyle name="Total 4 5 2 2 3 2" xfId="48233" xr:uid="{E03D9567-595A-489F-A321-FE0D3E60FB63}"/>
    <cellStyle name="Total 4 5 2 2 4" xfId="48234" xr:uid="{87E10227-35B7-4328-A4CF-EB97523AFFE1}"/>
    <cellStyle name="Total 4 5 2 20" xfId="48235" xr:uid="{34638114-5EA4-4CF2-B46D-A19F497EBC3F}"/>
    <cellStyle name="Total 4 5 2 20 2" xfId="48236" xr:uid="{2156D0C6-0736-40D4-9AA8-0EAE830734F4}"/>
    <cellStyle name="Total 4 5 2 20 2 2" xfId="48237" xr:uid="{2D8D9EB6-5798-4A68-8498-9C53630C4439}"/>
    <cellStyle name="Total 4 5 2 20 3" xfId="48238" xr:uid="{2A15640B-5F3D-4A47-9346-1894D4D72726}"/>
    <cellStyle name="Total 4 5 2 21" xfId="48239" xr:uid="{E5695F89-D462-4805-88EA-8F5C09650414}"/>
    <cellStyle name="Total 4 5 2 21 2" xfId="48240" xr:uid="{2249CA15-1729-4A64-BF21-F6788CDC9AD3}"/>
    <cellStyle name="Total 4 5 2 22" xfId="48241" xr:uid="{AFDCB9B8-9342-42A1-B7C0-A9CEFFD9ECB1}"/>
    <cellStyle name="Total 4 5 2 23" xfId="48242" xr:uid="{36D7A6BB-2448-496A-892B-2DC44748E0BF}"/>
    <cellStyle name="Total 4 5 2 3" xfId="48243" xr:uid="{DFE8CD29-4F77-4D01-8C4A-6C1ED0E61FB0}"/>
    <cellStyle name="Total 4 5 2 3 2" xfId="48244" xr:uid="{B24CDBCE-FAAC-4FD5-A51C-76E083F59E23}"/>
    <cellStyle name="Total 4 5 2 3 2 2" xfId="48245" xr:uid="{7C50073F-36B8-4BA0-B1F0-28755B6A28C0}"/>
    <cellStyle name="Total 4 5 2 3 3" xfId="48246" xr:uid="{74571C60-6EAB-48BB-8528-6B35ABAEA07B}"/>
    <cellStyle name="Total 4 5 2 3 4" xfId="48247" xr:uid="{B39360A8-F1AB-42A1-B97F-B405D4F895E9}"/>
    <cellStyle name="Total 4 5 2 4" xfId="48248" xr:uid="{EB9F1BA6-C02B-422C-80ED-E6C75EAA0328}"/>
    <cellStyle name="Total 4 5 2 4 2" xfId="48249" xr:uid="{41E7CB37-40C5-4CC5-B555-E1712834491A}"/>
    <cellStyle name="Total 4 5 2 4 2 2" xfId="48250" xr:uid="{3EB9AFB6-165F-4CE5-8CAC-D5A67C0D6AEC}"/>
    <cellStyle name="Total 4 5 2 4 3" xfId="48251" xr:uid="{3FF54BA8-0A0C-4B34-8DEB-EDF275E6C12C}"/>
    <cellStyle name="Total 4 5 2 4 4" xfId="48252" xr:uid="{32E2EA98-E0B5-42F3-A164-23D6BC932331}"/>
    <cellStyle name="Total 4 5 2 5" xfId="48253" xr:uid="{66F65205-465B-441E-8978-43D4229145A1}"/>
    <cellStyle name="Total 4 5 2 5 2" xfId="48254" xr:uid="{CFCDC180-E699-45A9-81D8-7835AFEE9A4E}"/>
    <cellStyle name="Total 4 5 2 5 2 2" xfId="48255" xr:uid="{F4F27623-D901-4FAE-8143-D5070849B209}"/>
    <cellStyle name="Total 4 5 2 5 3" xfId="48256" xr:uid="{610E617B-7B30-439A-ADF1-A9AA65CE6057}"/>
    <cellStyle name="Total 4 5 2 6" xfId="48257" xr:uid="{013C0971-DF75-4AA5-B2FF-2B7DDABDC300}"/>
    <cellStyle name="Total 4 5 2 6 2" xfId="48258" xr:uid="{54B625D6-8E4B-4617-82B6-21BF955AF879}"/>
    <cellStyle name="Total 4 5 2 6 2 2" xfId="48259" xr:uid="{6DA12F47-2591-4E08-ACD8-3FB38D46BF2C}"/>
    <cellStyle name="Total 4 5 2 6 3" xfId="48260" xr:uid="{AEC7D58E-DD2E-44ED-BC22-3E314FA5891F}"/>
    <cellStyle name="Total 4 5 2 7" xfId="48261" xr:uid="{142A77FD-4BA3-49ED-8982-C5CDECF412BA}"/>
    <cellStyle name="Total 4 5 2 7 2" xfId="48262" xr:uid="{7C006F49-E6AB-465B-BFB2-DE05E593CD57}"/>
    <cellStyle name="Total 4 5 2 7 2 2" xfId="48263" xr:uid="{CC6ACD5E-F0B4-41F3-9E72-AFC278A662FE}"/>
    <cellStyle name="Total 4 5 2 7 3" xfId="48264" xr:uid="{34F8FFF0-4690-4EC6-A1F7-261622BB71E0}"/>
    <cellStyle name="Total 4 5 2 8" xfId="48265" xr:uid="{FADC42E1-A10C-4D0E-AB96-182901422076}"/>
    <cellStyle name="Total 4 5 2 8 2" xfId="48266" xr:uid="{ED539BAC-7403-4D1E-B9E2-2E12126C6BDE}"/>
    <cellStyle name="Total 4 5 2 8 2 2" xfId="48267" xr:uid="{9595D7FC-C157-448B-9C75-93D614A2F24B}"/>
    <cellStyle name="Total 4 5 2 8 3" xfId="48268" xr:uid="{4D58BC79-FEDC-4DB0-BC33-262D59A7BFB1}"/>
    <cellStyle name="Total 4 5 2 9" xfId="48269" xr:uid="{6DA2B795-51B7-4C6B-B91C-D57E2DF9CE46}"/>
    <cellStyle name="Total 4 5 2 9 2" xfId="48270" xr:uid="{C0A38AB4-E3F9-49CC-BC87-A20812E47663}"/>
    <cellStyle name="Total 4 5 2 9 2 2" xfId="48271" xr:uid="{AAA4AEA5-740F-45CD-BB5D-9F98A2A2668B}"/>
    <cellStyle name="Total 4 5 2 9 3" xfId="48272" xr:uid="{29478757-8A7A-4F2E-8F27-28B2F1FB0C8D}"/>
    <cellStyle name="Total 4 5 20" xfId="48273" xr:uid="{2A1D6A46-54AF-4E57-8021-0B349C7727DF}"/>
    <cellStyle name="Total 4 5 20 2" xfId="48274" xr:uid="{3700702A-F176-4003-8F4B-819C6F50AE75}"/>
    <cellStyle name="Total 4 5 20 2 2" xfId="48275" xr:uid="{1503E5BB-2966-4DAC-8AA4-92E968ABC550}"/>
    <cellStyle name="Total 4 5 20 3" xfId="48276" xr:uid="{742BFA68-E78D-464C-9113-C3A9ADA78762}"/>
    <cellStyle name="Total 4 5 21" xfId="48277" xr:uid="{15A2619B-A67F-4D85-A376-622999FED65B}"/>
    <cellStyle name="Total 4 5 21 2" xfId="48278" xr:uid="{BBEBD977-6B9F-49AE-BED0-9B734C5D1D46}"/>
    <cellStyle name="Total 4 5 21 2 2" xfId="48279" xr:uid="{748501BC-80C5-4EB1-94C5-8B950FEE4B88}"/>
    <cellStyle name="Total 4 5 21 3" xfId="48280" xr:uid="{333F14CF-5C7D-4AB5-84FF-BAE924091B4A}"/>
    <cellStyle name="Total 4 5 22" xfId="48281" xr:uid="{F2977878-F922-47FB-A093-E1213CCCB148}"/>
    <cellStyle name="Total 4 5 22 2" xfId="48282" xr:uid="{02CCEE6C-0A7F-4278-B107-B6623A16A9C8}"/>
    <cellStyle name="Total 4 5 23" xfId="48283" xr:uid="{D8BB549C-ABC2-4186-8075-74D383209A21}"/>
    <cellStyle name="Total 4 5 24" xfId="48284" xr:uid="{3436A790-6DA8-4551-8283-D8688195A4B5}"/>
    <cellStyle name="Total 4 5 3" xfId="48285" xr:uid="{85F7389F-220C-440B-9945-EEB9B246F961}"/>
    <cellStyle name="Total 4 5 3 2" xfId="48286" xr:uid="{D0A03A9A-1805-41BB-9084-CE6DFA887947}"/>
    <cellStyle name="Total 4 5 3 2 2" xfId="48287" xr:uid="{BCBD9E14-F309-4893-9A82-3F8A862CD95C}"/>
    <cellStyle name="Total 4 5 3 2 3" xfId="48288" xr:uid="{D57976D5-FD73-4571-98C8-B7458E70BBB4}"/>
    <cellStyle name="Total 4 5 3 3" xfId="48289" xr:uid="{73568BFA-7558-4467-8C97-4B66F40B82F7}"/>
    <cellStyle name="Total 4 5 3 3 2" xfId="48290" xr:uid="{742A0515-B01A-4F44-9A50-EE0681D07679}"/>
    <cellStyle name="Total 4 5 3 4" xfId="48291" xr:uid="{290D6A97-C2A9-42B9-A19F-BDD99B685DA9}"/>
    <cellStyle name="Total 4 5 4" xfId="48292" xr:uid="{F70FB87B-9D92-46E1-AD05-2A516037AE49}"/>
    <cellStyle name="Total 4 5 4 2" xfId="48293" xr:uid="{04E67B3F-288B-45E2-BE05-A48303D35EB9}"/>
    <cellStyle name="Total 4 5 4 2 2" xfId="48294" xr:uid="{EED71F9C-CAEE-4249-9335-6771062D7A28}"/>
    <cellStyle name="Total 4 5 4 3" xfId="48295" xr:uid="{23399354-83FD-4377-BCB0-B905D2607980}"/>
    <cellStyle name="Total 4 5 4 4" xfId="48296" xr:uid="{26342C1D-2ADE-4A55-B45F-3FF8D529CE03}"/>
    <cellStyle name="Total 4 5 5" xfId="48297" xr:uid="{1D9517A9-E69E-4ECB-8FE5-175F3C20CE10}"/>
    <cellStyle name="Total 4 5 5 2" xfId="48298" xr:uid="{D53D4C52-FD0C-49AB-B552-A1321BD412C6}"/>
    <cellStyle name="Total 4 5 5 2 2" xfId="48299" xr:uid="{F249F0C3-4A2B-4B78-8E7E-DF06619AF4EF}"/>
    <cellStyle name="Total 4 5 5 3" xfId="48300" xr:uid="{F2E7FB36-214F-41E7-A836-6D867CA71EC4}"/>
    <cellStyle name="Total 4 5 5 4" xfId="48301" xr:uid="{AA80A4A7-1749-4AC0-A725-81D35EAF35B4}"/>
    <cellStyle name="Total 4 5 6" xfId="48302" xr:uid="{FF9C3312-EA8D-4F15-B881-5CB73F971423}"/>
    <cellStyle name="Total 4 5 6 2" xfId="48303" xr:uid="{34996283-8BCC-4359-A0D5-07BFE8330468}"/>
    <cellStyle name="Total 4 5 6 2 2" xfId="48304" xr:uid="{B1B5B435-6391-4AB4-A49F-714C0FF1E74F}"/>
    <cellStyle name="Total 4 5 6 3" xfId="48305" xr:uid="{859860C6-3D5F-4663-A30F-6622E415C955}"/>
    <cellStyle name="Total 4 5 7" xfId="48306" xr:uid="{0441A689-8A2D-4500-9D91-FBD96CBB9F79}"/>
    <cellStyle name="Total 4 5 7 2" xfId="48307" xr:uid="{84C6B8E6-54DC-470C-9D68-C52DB2CB6EA4}"/>
    <cellStyle name="Total 4 5 7 2 2" xfId="48308" xr:uid="{83B0B14F-502C-4B55-B57C-5434D9562DA1}"/>
    <cellStyle name="Total 4 5 7 3" xfId="48309" xr:uid="{B10343D4-6167-4FF3-8D63-A690A1950EFA}"/>
    <cellStyle name="Total 4 5 8" xfId="48310" xr:uid="{A14869A9-4AA1-475C-817A-2DF9E68120CC}"/>
    <cellStyle name="Total 4 5 8 2" xfId="48311" xr:uid="{F1325A63-8356-4D73-AB0A-F8C11F28E444}"/>
    <cellStyle name="Total 4 5 8 2 2" xfId="48312" xr:uid="{D24FEC04-3AE2-434E-A351-992D27B29AB8}"/>
    <cellStyle name="Total 4 5 8 3" xfId="48313" xr:uid="{75A35BD2-BC54-46E6-9E98-2222270189C3}"/>
    <cellStyle name="Total 4 5 9" xfId="48314" xr:uid="{08F87490-24FA-4AD2-A43F-1986A23A85E0}"/>
    <cellStyle name="Total 4 5 9 2" xfId="48315" xr:uid="{49D77019-3CAF-4411-816B-C8D63B37635B}"/>
    <cellStyle name="Total 4 5 9 2 2" xfId="48316" xr:uid="{C0029938-4C15-4F00-A9D4-36E48407FD5D}"/>
    <cellStyle name="Total 4 5 9 3" xfId="48317" xr:uid="{191EBFB9-3DE3-41C5-AEDF-CCAC024BD39F}"/>
    <cellStyle name="Total 4 6" xfId="48318" xr:uid="{C4FB3F2E-1D2B-4F55-9432-59912C36190C}"/>
    <cellStyle name="Total 4 6 10" xfId="48319" xr:uid="{0ACB570C-4B03-4809-B495-E8077A2ACAA2}"/>
    <cellStyle name="Total 4 6 10 2" xfId="48320" xr:uid="{940B88A9-9321-4091-A71D-983925968D37}"/>
    <cellStyle name="Total 4 6 10 2 2" xfId="48321" xr:uid="{62857B76-9347-48C8-851B-B5D2E5C880C7}"/>
    <cellStyle name="Total 4 6 10 3" xfId="48322" xr:uid="{B6E6DB2E-8F11-43D6-81A4-0EFCDC2F52AB}"/>
    <cellStyle name="Total 4 6 11" xfId="48323" xr:uid="{4416EB5F-A925-4B50-98A8-700735A16E74}"/>
    <cellStyle name="Total 4 6 11 2" xfId="48324" xr:uid="{1ADD73D0-2124-48CD-A398-C22484C72D37}"/>
    <cellStyle name="Total 4 6 11 2 2" xfId="48325" xr:uid="{191BEAF6-2DD6-4840-9FDE-8BF22C7522EA}"/>
    <cellStyle name="Total 4 6 11 3" xfId="48326" xr:uid="{694701F8-22FB-4C3B-B6C1-FA3CA2315965}"/>
    <cellStyle name="Total 4 6 12" xfId="48327" xr:uid="{25FA0236-4F17-4A46-8D21-D274D512D804}"/>
    <cellStyle name="Total 4 6 12 2" xfId="48328" xr:uid="{63FDD680-B25B-4D36-9D0E-6023C00373F3}"/>
    <cellStyle name="Total 4 6 12 2 2" xfId="48329" xr:uid="{52750E28-85AD-494F-A6EB-99B07CCA6E15}"/>
    <cellStyle name="Total 4 6 12 3" xfId="48330" xr:uid="{E02B94D8-AFFE-4EFA-867E-6F07F56F4012}"/>
    <cellStyle name="Total 4 6 13" xfId="48331" xr:uid="{14ADB673-4CF7-4F18-A7B3-D4A6174C968A}"/>
    <cellStyle name="Total 4 6 13 2" xfId="48332" xr:uid="{9DCE3D92-7FE0-42C1-ABAC-B41652525D7A}"/>
    <cellStyle name="Total 4 6 13 2 2" xfId="48333" xr:uid="{85E50FBF-4D50-4F51-A517-93FD0BB8227F}"/>
    <cellStyle name="Total 4 6 13 3" xfId="48334" xr:uid="{2278EB21-148A-4FCC-8826-7687DE4B6D3F}"/>
    <cellStyle name="Total 4 6 14" xfId="48335" xr:uid="{826478D8-CA89-421A-9FD2-F1CA70467AB4}"/>
    <cellStyle name="Total 4 6 14 2" xfId="48336" xr:uid="{0295331A-C9E8-484F-ABC0-C2482ED37A4F}"/>
    <cellStyle name="Total 4 6 14 2 2" xfId="48337" xr:uid="{B437D5A3-2537-4404-B1C4-44519BEB2EE4}"/>
    <cellStyle name="Total 4 6 14 3" xfId="48338" xr:uid="{D996E90A-EFFF-42E9-95FB-1ECF0CC25791}"/>
    <cellStyle name="Total 4 6 15" xfId="48339" xr:uid="{C077F79E-51DE-4875-8827-B13739A23DDB}"/>
    <cellStyle name="Total 4 6 15 2" xfId="48340" xr:uid="{4DE86278-0163-4BCC-8E41-4C675C63D18B}"/>
    <cellStyle name="Total 4 6 15 2 2" xfId="48341" xr:uid="{2150B431-EFE1-4ACE-88E1-A8DC072966F8}"/>
    <cellStyle name="Total 4 6 15 3" xfId="48342" xr:uid="{05FE29A2-B9FA-4B48-9D20-D3EA12E660B5}"/>
    <cellStyle name="Total 4 6 16" xfId="48343" xr:uid="{5563DACF-F1C7-42E7-A5F1-A7CC7A746DD3}"/>
    <cellStyle name="Total 4 6 16 2" xfId="48344" xr:uid="{20FD8448-BA10-4757-943D-3838C7CE37D2}"/>
    <cellStyle name="Total 4 6 16 2 2" xfId="48345" xr:uid="{740FDE9B-5585-4F8D-94C7-8878C91FC73D}"/>
    <cellStyle name="Total 4 6 16 3" xfId="48346" xr:uid="{060CE405-82C9-4D30-ACA0-AC1B75DB8745}"/>
    <cellStyle name="Total 4 6 17" xfId="48347" xr:uid="{F7288F98-14EF-4332-AD37-E05E0321FFE3}"/>
    <cellStyle name="Total 4 6 17 2" xfId="48348" xr:uid="{9D923927-884D-4616-961B-79F811FEA840}"/>
    <cellStyle name="Total 4 6 17 2 2" xfId="48349" xr:uid="{6AB77327-0A9F-4F98-88D9-CEC234F6F241}"/>
    <cellStyle name="Total 4 6 17 3" xfId="48350" xr:uid="{9210D295-D331-48D1-9657-B5E75347F088}"/>
    <cellStyle name="Total 4 6 18" xfId="48351" xr:uid="{841140F7-1D23-4BFC-B3B0-F17CAD5695BA}"/>
    <cellStyle name="Total 4 6 18 2" xfId="48352" xr:uid="{183080BE-4F7A-4402-AB60-A08FE3E03838}"/>
    <cellStyle name="Total 4 6 18 2 2" xfId="48353" xr:uid="{4C29110F-2F57-456F-8DA2-9877496B1FB8}"/>
    <cellStyle name="Total 4 6 18 3" xfId="48354" xr:uid="{6BBF9A3A-01F7-46C8-911E-E4A8584BF060}"/>
    <cellStyle name="Total 4 6 19" xfId="48355" xr:uid="{D6E4CD57-BC3B-4FC1-B048-6AB3918ECF36}"/>
    <cellStyle name="Total 4 6 19 2" xfId="48356" xr:uid="{904E62DE-9BD2-42CA-9133-F1E2350228D1}"/>
    <cellStyle name="Total 4 6 19 2 2" xfId="48357" xr:uid="{F3D4D4CD-F1D8-4EE7-AF3B-2016A8B8604A}"/>
    <cellStyle name="Total 4 6 19 3" xfId="48358" xr:uid="{76214F1D-5088-4780-B444-4B969DE75484}"/>
    <cellStyle name="Total 4 6 2" xfId="48359" xr:uid="{8B5CEE75-A73B-4492-ABAC-4A0F49E3FFED}"/>
    <cellStyle name="Total 4 6 2 2" xfId="48360" xr:uid="{35CC9E2D-BD99-4175-823C-3357D65FF4C6}"/>
    <cellStyle name="Total 4 6 2 2 2" xfId="48361" xr:uid="{E037749A-7471-4403-B853-0AD1B9F78E0C}"/>
    <cellStyle name="Total 4 6 2 2 3" xfId="48362" xr:uid="{A20F73FC-DEE8-407F-9127-1E316C2D3A47}"/>
    <cellStyle name="Total 4 6 2 3" xfId="48363" xr:uid="{402FEBD5-4B7D-4216-94FB-1346EF1BCE74}"/>
    <cellStyle name="Total 4 6 2 3 2" xfId="48364" xr:uid="{CDC81017-AEEB-4D29-9F69-A895611DF697}"/>
    <cellStyle name="Total 4 6 2 4" xfId="48365" xr:uid="{D74F74E1-2E78-41D5-8867-CA15F609714F}"/>
    <cellStyle name="Total 4 6 20" xfId="48366" xr:uid="{30DAA04F-BE66-48EC-B936-0C1BF18AA65E}"/>
    <cellStyle name="Total 4 6 20 2" xfId="48367" xr:uid="{A56CFA52-BF33-4BBE-AC84-4A660FB39AC1}"/>
    <cellStyle name="Total 4 6 20 2 2" xfId="48368" xr:uid="{7C9C2510-D5E3-420D-BC68-5F20098ED756}"/>
    <cellStyle name="Total 4 6 20 3" xfId="48369" xr:uid="{3742A035-20D1-49A2-B5CA-82513A18F1F4}"/>
    <cellStyle name="Total 4 6 21" xfId="48370" xr:uid="{72D89C65-70B5-417A-B089-69B9547D17A9}"/>
    <cellStyle name="Total 4 6 21 2" xfId="48371" xr:uid="{69197858-0DEA-4283-8BB9-D719C31FAA93}"/>
    <cellStyle name="Total 4 6 22" xfId="48372" xr:uid="{4A454755-993B-474C-A9A7-89BB544F86D4}"/>
    <cellStyle name="Total 4 6 23" xfId="48373" xr:uid="{2E742513-8386-4CDF-A5C0-253E26FDFAF6}"/>
    <cellStyle name="Total 4 6 3" xfId="48374" xr:uid="{76167C9E-5F63-4E88-9B5B-02D46333BE00}"/>
    <cellStyle name="Total 4 6 3 2" xfId="48375" xr:uid="{3A2BC94E-6491-42F8-8DE4-A954A039F00A}"/>
    <cellStyle name="Total 4 6 3 2 2" xfId="48376" xr:uid="{A5B83EF4-0386-4320-A398-E1AD25EEAE4A}"/>
    <cellStyle name="Total 4 6 3 3" xfId="48377" xr:uid="{6C86D470-1073-43BA-ABC8-7926CDAD432E}"/>
    <cellStyle name="Total 4 6 3 4" xfId="48378" xr:uid="{D3AD309C-5E87-49A2-A136-EF960A5ABE9E}"/>
    <cellStyle name="Total 4 6 4" xfId="48379" xr:uid="{0B4ADCA5-B907-432B-A5CF-43DD8478E11A}"/>
    <cellStyle name="Total 4 6 4 2" xfId="48380" xr:uid="{9E16511B-3358-4573-B50F-B3B3221BCB7D}"/>
    <cellStyle name="Total 4 6 4 2 2" xfId="48381" xr:uid="{CABCC5AE-E94B-4313-BE46-31A3A3100687}"/>
    <cellStyle name="Total 4 6 4 3" xfId="48382" xr:uid="{D02D33E5-6CCB-46AF-A56D-E73CB8CF45BE}"/>
    <cellStyle name="Total 4 6 4 4" xfId="48383" xr:uid="{50C9B01A-838C-42C3-A8E1-4CF1DC1B7990}"/>
    <cellStyle name="Total 4 6 5" xfId="48384" xr:uid="{5EAC79E4-54A1-4594-8123-EB7D1A65DC46}"/>
    <cellStyle name="Total 4 6 5 2" xfId="48385" xr:uid="{2343EEEE-D4A8-4B88-B348-9598C802F986}"/>
    <cellStyle name="Total 4 6 5 2 2" xfId="48386" xr:uid="{0558C316-E352-4454-B9FE-ABA03879A266}"/>
    <cellStyle name="Total 4 6 5 3" xfId="48387" xr:uid="{3515FE8B-EDEF-4280-B833-F022A79B819E}"/>
    <cellStyle name="Total 4 6 6" xfId="48388" xr:uid="{A86D2F06-9CC0-496A-BCAA-1115711B5F04}"/>
    <cellStyle name="Total 4 6 6 2" xfId="48389" xr:uid="{2EE3FA75-7D8A-416C-A1F7-91C5093429AC}"/>
    <cellStyle name="Total 4 6 6 2 2" xfId="48390" xr:uid="{22C658ED-24E4-4E18-9BC2-0D2D0E805EDA}"/>
    <cellStyle name="Total 4 6 6 3" xfId="48391" xr:uid="{72436212-8DFA-4362-8FE1-60B2F863D769}"/>
    <cellStyle name="Total 4 6 7" xfId="48392" xr:uid="{AFE5BC8F-7BDF-4F5B-9DBB-F43772B086DB}"/>
    <cellStyle name="Total 4 6 7 2" xfId="48393" xr:uid="{38D87037-BA4C-466F-94A5-FB8B88145A29}"/>
    <cellStyle name="Total 4 6 7 2 2" xfId="48394" xr:uid="{2F54C22A-494D-4B1E-A821-1A9D6F71BB77}"/>
    <cellStyle name="Total 4 6 7 3" xfId="48395" xr:uid="{62F17BBF-AA54-443F-9A4A-54D4786D552B}"/>
    <cellStyle name="Total 4 6 8" xfId="48396" xr:uid="{7AFE11AB-3571-46AA-90FA-08B576A41ED0}"/>
    <cellStyle name="Total 4 6 8 2" xfId="48397" xr:uid="{99ABAAEC-6BF7-4756-870B-B1B3232B8721}"/>
    <cellStyle name="Total 4 6 8 2 2" xfId="48398" xr:uid="{0B4835B5-B853-4FD2-A28C-41D34F7E92CE}"/>
    <cellStyle name="Total 4 6 8 3" xfId="48399" xr:uid="{0BE2EA7D-1DD0-4338-9651-86D3649E84D4}"/>
    <cellStyle name="Total 4 6 9" xfId="48400" xr:uid="{EDCDA53A-6387-43E7-9650-8123943A42C6}"/>
    <cellStyle name="Total 4 6 9 2" xfId="48401" xr:uid="{908BCFD5-65FF-41B1-A68D-964A9DC6BE17}"/>
    <cellStyle name="Total 4 6 9 2 2" xfId="48402" xr:uid="{79C60546-E37E-43B1-9506-52C29DF23747}"/>
    <cellStyle name="Total 4 6 9 3" xfId="48403" xr:uid="{983152CE-7DF8-45CB-84C4-26F3FB4BE598}"/>
    <cellStyle name="Total 4 7" xfId="48404" xr:uid="{9AC855B4-689C-4901-B922-7E77602151DF}"/>
    <cellStyle name="Total 4 7 2" xfId="48405" xr:uid="{CB3F33DC-A72F-4719-BAFC-1F1CEF058078}"/>
    <cellStyle name="Total 4 7 2 2" xfId="48406" xr:uid="{EF800550-F657-4E92-B63A-29553AD4DDFB}"/>
    <cellStyle name="Total 4 7 2 3" xfId="48407" xr:uid="{573DBAC9-FE8F-4013-9E74-C0164256ED09}"/>
    <cellStyle name="Total 4 7 3" xfId="48408" xr:uid="{8576F62B-D58D-460D-AB2B-D73FA86A39B3}"/>
    <cellStyle name="Total 4 7 3 2" xfId="48409" xr:uid="{789F171B-42BA-4F7E-832D-E376278FA13D}"/>
    <cellStyle name="Total 4 7 4" xfId="48410" xr:uid="{6EFBFAB3-182E-4E73-BF1A-372A4700A242}"/>
    <cellStyle name="Total 4 8" xfId="48411" xr:uid="{5B8AB339-E85E-4D16-ABA8-2993852C21DE}"/>
    <cellStyle name="Total 4 8 2" xfId="48412" xr:uid="{3A6EAE8A-4CC0-4039-AF72-356662FE257F}"/>
    <cellStyle name="Total 4 8 2 2" xfId="48413" xr:uid="{2B2ECA5F-4CF5-4B11-BAC6-F46CD62610C6}"/>
    <cellStyle name="Total 4 8 2 3" xfId="48414" xr:uid="{827FDFEA-C9F8-41E4-BBA5-0167389528E4}"/>
    <cellStyle name="Total 4 8 3" xfId="48415" xr:uid="{7F9EE891-C4C9-4C5D-9959-BE2B045F9141}"/>
    <cellStyle name="Total 4 8 4" xfId="48416" xr:uid="{0992D9EE-7869-4DA0-8120-4653CE7EAEEA}"/>
    <cellStyle name="Total 4 9" xfId="48417" xr:uid="{AD28BB73-5E61-471B-AF6F-2482906EDDC4}"/>
    <cellStyle name="Total 4 9 2" xfId="48418" xr:uid="{DB3F3042-6CFD-414C-BD89-050C9F18FCF1}"/>
    <cellStyle name="Total 4 9 2 2" xfId="48419" xr:uid="{A095A087-C1FC-4A43-A254-13D9593F63EB}"/>
    <cellStyle name="Total 4 9 3" xfId="48420" xr:uid="{7CE48F0A-D792-45AF-B9F3-A641BF6306B5}"/>
    <cellStyle name="Total 4 9 4" xfId="48421" xr:uid="{C57AC53E-29F9-4746-B234-B0314A654EC3}"/>
    <cellStyle name="Total 5" xfId="48422" xr:uid="{723A4A0F-E600-4836-AC7C-8A6F07667827}"/>
    <cellStyle name="Total 5 10" xfId="48423" xr:uid="{D402F580-8FB8-436C-957A-69212CEF1F73}"/>
    <cellStyle name="Total 5 10 2" xfId="48424" xr:uid="{72E7D669-0C6E-43E2-9093-6DF6154D544A}"/>
    <cellStyle name="Total 5 10 2 2" xfId="48425" xr:uid="{6AE1BC13-8570-4313-AB67-E7F96F5F7179}"/>
    <cellStyle name="Total 5 10 3" xfId="48426" xr:uid="{1DD84FE6-61A1-42A5-8360-A6A04B16EABD}"/>
    <cellStyle name="Total 5 11" xfId="48427" xr:uid="{3CC072D5-9163-4A16-A210-1B80D6D0B306}"/>
    <cellStyle name="Total 5 11 2" xfId="48428" xr:uid="{9FEA4038-74A7-4726-87F7-A6F038E89347}"/>
    <cellStyle name="Total 5 11 2 2" xfId="48429" xr:uid="{7C8EE82C-1DB8-4FAD-BB87-443C7C06FA71}"/>
    <cellStyle name="Total 5 11 3" xfId="48430" xr:uid="{BA41001A-E4CA-4F07-A0B8-E4E3C014C548}"/>
    <cellStyle name="Total 5 12" xfId="48431" xr:uid="{9E55E8DE-5CBF-4BC0-9B9D-30329ED5EFD4}"/>
    <cellStyle name="Total 5 12 2" xfId="48432" xr:uid="{3360D8E8-C09B-4B24-AADC-A7DAC78C0DFB}"/>
    <cellStyle name="Total 5 12 2 2" xfId="48433" xr:uid="{AF3246E9-E411-4E8C-BE6D-22E2DAD9FEE0}"/>
    <cellStyle name="Total 5 12 3" xfId="48434" xr:uid="{DDDCD817-C02B-4777-ABFE-451C48C8BC34}"/>
    <cellStyle name="Total 5 13" xfId="48435" xr:uid="{8674EFB9-E24E-4A24-B6C9-741D66A593A2}"/>
    <cellStyle name="Total 5 13 2" xfId="48436" xr:uid="{7BEAD449-C8E6-4ADE-AB32-C1085D69DA0A}"/>
    <cellStyle name="Total 5 13 2 2" xfId="48437" xr:uid="{7E5AE941-DE7C-4307-8463-B031A7B87EED}"/>
    <cellStyle name="Total 5 13 3" xfId="48438" xr:uid="{032B9917-71CF-4E8E-8242-F8ED7BC0671C}"/>
    <cellStyle name="Total 5 14" xfId="48439" xr:uid="{778D3826-618E-4095-AB4A-3CE4AB51E69C}"/>
    <cellStyle name="Total 5 14 2" xfId="48440" xr:uid="{6ABA76FC-4CF1-43B1-9B30-C5B0962EED4C}"/>
    <cellStyle name="Total 5 14 2 2" xfId="48441" xr:uid="{D4949ED7-43B8-427D-83EE-0C916137FD5A}"/>
    <cellStyle name="Total 5 14 3" xfId="48442" xr:uid="{F0D44508-D136-4A19-A1D3-CBBEA4D6C904}"/>
    <cellStyle name="Total 5 15" xfId="48443" xr:uid="{07FAEFA5-EE5E-473D-8276-7AF0B438D001}"/>
    <cellStyle name="Total 5 15 2" xfId="48444" xr:uid="{44798378-622C-4435-B2CB-796E229B1171}"/>
    <cellStyle name="Total 5 15 2 2" xfId="48445" xr:uid="{CD574B2F-7B2E-4CC8-8BA1-D2B4168B5BE3}"/>
    <cellStyle name="Total 5 15 3" xfId="48446" xr:uid="{B0DAB5E8-A761-4EE5-883C-EAA7FC12CED9}"/>
    <cellStyle name="Total 5 16" xfId="48447" xr:uid="{F57A61A7-E6B1-434D-9A73-545A53F509F7}"/>
    <cellStyle name="Total 5 16 2" xfId="48448" xr:uid="{02C4F7FE-A20D-4C02-B943-8E476B5851FA}"/>
    <cellStyle name="Total 5 16 2 2" xfId="48449" xr:uid="{3398567D-1097-4C8E-9A8A-55BCDA526B23}"/>
    <cellStyle name="Total 5 16 3" xfId="48450" xr:uid="{AED2C590-D22B-4D6C-8E80-0D63D8D075BF}"/>
    <cellStyle name="Total 5 17" xfId="48451" xr:uid="{703EA428-FBFD-40E5-8C3D-28BC2636DD4E}"/>
    <cellStyle name="Total 5 17 2" xfId="48452" xr:uid="{952A2E3C-3BC5-4807-A3AA-118559E2510D}"/>
    <cellStyle name="Total 5 17 2 2" xfId="48453" xr:uid="{E70B8963-72AC-42F8-8FEB-DD6479352638}"/>
    <cellStyle name="Total 5 17 3" xfId="48454" xr:uid="{49656D8B-C2A8-46AE-B938-EE1CB42B2CD1}"/>
    <cellStyle name="Total 5 18" xfId="48455" xr:uid="{4AED8C38-D9EF-430F-8965-F7ACB942DE34}"/>
    <cellStyle name="Total 5 18 2" xfId="48456" xr:uid="{D1365C6C-AD62-4673-BBC3-EA9DA0ACD628}"/>
    <cellStyle name="Total 5 18 2 2" xfId="48457" xr:uid="{7B82713B-E104-4827-B925-505CFA1CF463}"/>
    <cellStyle name="Total 5 18 3" xfId="48458" xr:uid="{0D01389D-F97C-46F5-A5DD-A941D7098D4C}"/>
    <cellStyle name="Total 5 19" xfId="48459" xr:uid="{B16FDEC5-D42B-4A9F-AA1F-139F0B7E482D}"/>
    <cellStyle name="Total 5 19 2" xfId="48460" xr:uid="{704A19E8-5BA5-4FA1-8C1E-86A37032169C}"/>
    <cellStyle name="Total 5 19 2 2" xfId="48461" xr:uid="{0011B7D0-3F59-4625-B1B9-C260DF6D915E}"/>
    <cellStyle name="Total 5 19 3" xfId="48462" xr:uid="{8DB41080-AA1E-47AC-9F84-B6D1D9286726}"/>
    <cellStyle name="Total 5 2" xfId="48463" xr:uid="{24FCCAC0-66AE-40E0-B617-DD6A94FD79BD}"/>
    <cellStyle name="Total 5 2 10" xfId="48464" xr:uid="{B7A54AC3-DDA1-4CCA-A5FE-4B20D44A3851}"/>
    <cellStyle name="Total 5 2 10 2" xfId="48465" xr:uid="{A81C5186-967C-4E9E-BF4F-07E59C0BF6C2}"/>
    <cellStyle name="Total 5 2 10 2 2" xfId="48466" xr:uid="{4EF548F8-28FF-47BA-8716-D7081C43C450}"/>
    <cellStyle name="Total 5 2 10 3" xfId="48467" xr:uid="{8F8408BF-DA07-4A1A-AF4E-3DC4C40CC163}"/>
    <cellStyle name="Total 5 2 11" xfId="48468" xr:uid="{C5CEB65B-399D-4CFA-8941-9856043AFFF1}"/>
    <cellStyle name="Total 5 2 11 2" xfId="48469" xr:uid="{3B513069-AC51-455D-BA4B-8E389F38F1FD}"/>
    <cellStyle name="Total 5 2 11 2 2" xfId="48470" xr:uid="{F557763A-67FC-4E58-8A10-3E40DE36DF03}"/>
    <cellStyle name="Total 5 2 11 3" xfId="48471" xr:uid="{9BE950CD-52DA-424C-8C4E-A8116B3D9EBE}"/>
    <cellStyle name="Total 5 2 12" xfId="48472" xr:uid="{459CDC41-36C6-4991-8C14-AB8B9C3B1FB8}"/>
    <cellStyle name="Total 5 2 12 2" xfId="48473" xr:uid="{16844349-8002-44C2-A88B-2D6331EBC2AA}"/>
    <cellStyle name="Total 5 2 12 2 2" xfId="48474" xr:uid="{0B2B1428-C048-4985-85EA-C6B7C93669BD}"/>
    <cellStyle name="Total 5 2 12 3" xfId="48475" xr:uid="{23D49CCF-F548-4457-8990-6FDDEB07C5DB}"/>
    <cellStyle name="Total 5 2 13" xfId="48476" xr:uid="{8F688833-C83E-4D3B-9376-3C6538509EC6}"/>
    <cellStyle name="Total 5 2 13 2" xfId="48477" xr:uid="{9C87BD04-3CA9-4CAA-94A8-809E3FCA5900}"/>
    <cellStyle name="Total 5 2 13 2 2" xfId="48478" xr:uid="{B1479B1A-ACCE-436E-B4FF-29C13461B9D3}"/>
    <cellStyle name="Total 5 2 13 3" xfId="48479" xr:uid="{6C0D41D7-B349-4720-A545-529CD16E3982}"/>
    <cellStyle name="Total 5 2 14" xfId="48480" xr:uid="{03D42D74-6779-4DEC-B1E0-578412882414}"/>
    <cellStyle name="Total 5 2 14 2" xfId="48481" xr:uid="{D3A4427E-B67E-47E5-B114-C05C244E27D7}"/>
    <cellStyle name="Total 5 2 14 2 2" xfId="48482" xr:uid="{D8DF6CB7-8F7A-4B7E-9D20-087CC0067514}"/>
    <cellStyle name="Total 5 2 14 3" xfId="48483" xr:uid="{90E925B9-B060-4413-B1B4-EC772D786ECC}"/>
    <cellStyle name="Total 5 2 15" xfId="48484" xr:uid="{E7E48F0B-3746-42CE-9A9C-0D09EEBA3D37}"/>
    <cellStyle name="Total 5 2 15 2" xfId="48485" xr:uid="{BAE517A3-7F40-42B1-A87A-1623D75972DD}"/>
    <cellStyle name="Total 5 2 15 2 2" xfId="48486" xr:uid="{DE7F1164-90DC-40DB-AAA1-43C77DC94F0C}"/>
    <cellStyle name="Total 5 2 15 3" xfId="48487" xr:uid="{D237356F-3B2A-4F3B-B232-4F2793EE637B}"/>
    <cellStyle name="Total 5 2 16" xfId="48488" xr:uid="{18CC79D5-3701-4AA8-8E4A-8625D1F015BF}"/>
    <cellStyle name="Total 5 2 16 2" xfId="48489" xr:uid="{6A38AA29-32F7-431A-81BD-B3A52E5D1663}"/>
    <cellStyle name="Total 5 2 16 2 2" xfId="48490" xr:uid="{8BCAD73B-A3AD-498A-96C7-60CBE85BE1C2}"/>
    <cellStyle name="Total 5 2 16 3" xfId="48491" xr:uid="{EB4DE7A2-4ABC-440C-A61B-75015DB870FA}"/>
    <cellStyle name="Total 5 2 17" xfId="48492" xr:uid="{5F1E4438-A8A9-49A2-9704-CD6B7A545328}"/>
    <cellStyle name="Total 5 2 17 2" xfId="48493" xr:uid="{81E9A374-DD51-4F42-B542-70A58BCEB2D4}"/>
    <cellStyle name="Total 5 2 17 2 2" xfId="48494" xr:uid="{3A0AFFCF-CD4A-4C89-A3B0-FC03ECA13181}"/>
    <cellStyle name="Total 5 2 17 3" xfId="48495" xr:uid="{965CD623-661F-4C09-97B6-AC81C1A1CF0D}"/>
    <cellStyle name="Total 5 2 18" xfId="48496" xr:uid="{C7ACAAD7-686E-4B8E-B9F2-18FC48F6308D}"/>
    <cellStyle name="Total 5 2 18 2" xfId="48497" xr:uid="{B2132F26-2C9C-4F44-9735-D99FA5D6065D}"/>
    <cellStyle name="Total 5 2 18 2 2" xfId="48498" xr:uid="{2A2D5D52-C150-4A14-BB83-654A8CEAF20C}"/>
    <cellStyle name="Total 5 2 18 3" xfId="48499" xr:uid="{1497FEBF-F1ED-4A24-B007-B4CC497BE64A}"/>
    <cellStyle name="Total 5 2 19" xfId="48500" xr:uid="{7686953C-768D-497A-A4EA-CDF4B828262D}"/>
    <cellStyle name="Total 5 2 19 2" xfId="48501" xr:uid="{5D670940-1CDB-4780-8B2C-2FE20952C504}"/>
    <cellStyle name="Total 5 2 19 2 2" xfId="48502" xr:uid="{81BAD8E8-4C34-4EB5-9A5C-803DCFDD010A}"/>
    <cellStyle name="Total 5 2 19 3" xfId="48503" xr:uid="{87E55B67-A691-4BA0-8201-C81F56509BAA}"/>
    <cellStyle name="Total 5 2 2" xfId="48504" xr:uid="{521B21B7-DCF0-45F6-B726-ADD8AB621377}"/>
    <cellStyle name="Total 5 2 2 10" xfId="48505" xr:uid="{0F961E8E-ADEC-4EAA-8B5A-ED8CE4C14460}"/>
    <cellStyle name="Total 5 2 2 10 2" xfId="48506" xr:uid="{F9BBFD9D-FDBE-4275-9673-070BF805736D}"/>
    <cellStyle name="Total 5 2 2 10 2 2" xfId="48507" xr:uid="{E8832680-D34A-460B-A325-27BA646CFD43}"/>
    <cellStyle name="Total 5 2 2 10 3" xfId="48508" xr:uid="{17DA22CE-BF41-47D7-AB89-2D69A4FF291A}"/>
    <cellStyle name="Total 5 2 2 11" xfId="48509" xr:uid="{7A0474C5-CB0F-42B2-9C7D-3955A62DB92D}"/>
    <cellStyle name="Total 5 2 2 11 2" xfId="48510" xr:uid="{C343C503-49F4-475B-B176-153D5CE09DE1}"/>
    <cellStyle name="Total 5 2 2 11 2 2" xfId="48511" xr:uid="{7DFD4118-CD8B-45F0-BD67-3DFED7FD3CB8}"/>
    <cellStyle name="Total 5 2 2 11 3" xfId="48512" xr:uid="{46F5BE8A-E20F-46BE-9715-BC38395C630C}"/>
    <cellStyle name="Total 5 2 2 12" xfId="48513" xr:uid="{E2858C52-345D-4D71-898D-679CB456B98A}"/>
    <cellStyle name="Total 5 2 2 12 2" xfId="48514" xr:uid="{4595F262-D749-473E-BFF2-6528E8C5094A}"/>
    <cellStyle name="Total 5 2 2 12 2 2" xfId="48515" xr:uid="{A1123FB1-02C7-42B8-AB1E-F5BB240BEBB9}"/>
    <cellStyle name="Total 5 2 2 12 3" xfId="48516" xr:uid="{31558EA8-1298-47E7-A472-B715B93C1CDA}"/>
    <cellStyle name="Total 5 2 2 13" xfId="48517" xr:uid="{2B5435A6-4897-4B78-B23A-53D509DA7C57}"/>
    <cellStyle name="Total 5 2 2 13 2" xfId="48518" xr:uid="{EE5EE3A4-2189-4B4E-83A6-3611C1ED3D02}"/>
    <cellStyle name="Total 5 2 2 13 2 2" xfId="48519" xr:uid="{4F71E9FB-667A-4882-A791-81EF0B07D18E}"/>
    <cellStyle name="Total 5 2 2 13 3" xfId="48520" xr:uid="{3DDD9876-154E-4AC8-A216-63C63FE88E95}"/>
    <cellStyle name="Total 5 2 2 14" xfId="48521" xr:uid="{A4FB74DC-0FB7-4AB1-BFFE-A6E365958091}"/>
    <cellStyle name="Total 5 2 2 14 2" xfId="48522" xr:uid="{B852A416-54FB-4030-9A0D-303E3DD07C51}"/>
    <cellStyle name="Total 5 2 2 14 2 2" xfId="48523" xr:uid="{7705A237-A84A-41D1-8401-1404BF54A85E}"/>
    <cellStyle name="Total 5 2 2 14 3" xfId="48524" xr:uid="{883A07E4-27E2-486B-88AA-6F31B049A174}"/>
    <cellStyle name="Total 5 2 2 15" xfId="48525" xr:uid="{6A628D2A-719D-4F3C-A355-3810B4DE48E3}"/>
    <cellStyle name="Total 5 2 2 15 2" xfId="48526" xr:uid="{9A35979A-1691-487F-83B3-5AC94D356398}"/>
    <cellStyle name="Total 5 2 2 15 2 2" xfId="48527" xr:uid="{62B3CB2B-850C-4048-89A8-DB466BAC0FDF}"/>
    <cellStyle name="Total 5 2 2 15 3" xfId="48528" xr:uid="{66C3E154-77FC-409C-BC9B-10C7A1E7963D}"/>
    <cellStyle name="Total 5 2 2 16" xfId="48529" xr:uid="{F944DECA-F98F-494F-8FBB-C19620046900}"/>
    <cellStyle name="Total 5 2 2 16 2" xfId="48530" xr:uid="{56F4C9A1-01FC-4E22-BF72-E64387F8D387}"/>
    <cellStyle name="Total 5 2 2 16 2 2" xfId="48531" xr:uid="{357CC1AF-8EB8-4F80-A081-32B15A88CC45}"/>
    <cellStyle name="Total 5 2 2 16 3" xfId="48532" xr:uid="{1076C79A-469E-4E4D-A012-DF3C39737442}"/>
    <cellStyle name="Total 5 2 2 17" xfId="48533" xr:uid="{2EBE86B2-F94B-4627-94A5-8ECC1AB0E552}"/>
    <cellStyle name="Total 5 2 2 17 2" xfId="48534" xr:uid="{825C602B-C3F9-4F43-99E0-244DB7E34883}"/>
    <cellStyle name="Total 5 2 2 17 2 2" xfId="48535" xr:uid="{68FDDB90-5913-4028-92EE-A9BB367FBA4A}"/>
    <cellStyle name="Total 5 2 2 17 3" xfId="48536" xr:uid="{1A58DE36-8CD6-49E3-9DD0-F7A60420CC62}"/>
    <cellStyle name="Total 5 2 2 18" xfId="48537" xr:uid="{DB380FD6-D0E4-4BB7-8518-33F9DF8DF66E}"/>
    <cellStyle name="Total 5 2 2 18 2" xfId="48538" xr:uid="{511A2C79-968E-4491-A58A-1B90EA18C02F}"/>
    <cellStyle name="Total 5 2 2 19" xfId="48539" xr:uid="{F5318595-1442-4B60-AAD1-E6ED37D2B075}"/>
    <cellStyle name="Total 5 2 2 2" xfId="48540" xr:uid="{610EA8A8-3978-43DF-A9F1-9AF3F620A2B7}"/>
    <cellStyle name="Total 5 2 2 2 10" xfId="48541" xr:uid="{53BA6517-9146-4E62-93ED-6D1860DB4392}"/>
    <cellStyle name="Total 5 2 2 2 10 2" xfId="48542" xr:uid="{9915EDE7-53CA-4122-A0EB-55B9333DD086}"/>
    <cellStyle name="Total 5 2 2 2 10 2 2" xfId="48543" xr:uid="{01BCBC2D-BCC6-4D22-88BF-5A2620ACB41B}"/>
    <cellStyle name="Total 5 2 2 2 10 3" xfId="48544" xr:uid="{B25AA06F-E368-4B60-B027-33A84E9745CC}"/>
    <cellStyle name="Total 5 2 2 2 11" xfId="48545" xr:uid="{742A90F0-8B52-4021-BB11-5A166122E9E6}"/>
    <cellStyle name="Total 5 2 2 2 11 2" xfId="48546" xr:uid="{8337D2F6-95BC-4A77-A067-1EDA2DD8C636}"/>
    <cellStyle name="Total 5 2 2 2 11 2 2" xfId="48547" xr:uid="{77FF0CBE-2614-4666-88BF-5C8ACCEDCEB8}"/>
    <cellStyle name="Total 5 2 2 2 11 3" xfId="48548" xr:uid="{B1846D2F-FDCA-4957-9A4A-2A147195C7F1}"/>
    <cellStyle name="Total 5 2 2 2 12" xfId="48549" xr:uid="{3DCA03CC-80EB-48B9-B9A2-5B1BF387367A}"/>
    <cellStyle name="Total 5 2 2 2 12 2" xfId="48550" xr:uid="{19703205-C9BD-4C07-B56D-862E7D80AAAB}"/>
    <cellStyle name="Total 5 2 2 2 12 2 2" xfId="48551" xr:uid="{BB156DF3-4AAF-43B7-8466-4D23E1ED7D06}"/>
    <cellStyle name="Total 5 2 2 2 12 3" xfId="48552" xr:uid="{3E44CC77-1F7C-458D-AFCA-9133E66AA027}"/>
    <cellStyle name="Total 5 2 2 2 13" xfId="48553" xr:uid="{9AE23D7A-78E2-442F-8087-A550D5719195}"/>
    <cellStyle name="Total 5 2 2 2 13 2" xfId="48554" xr:uid="{1FAF0B31-85CE-4170-A6BA-D2482CDFAF23}"/>
    <cellStyle name="Total 5 2 2 2 13 2 2" xfId="48555" xr:uid="{DD2A240C-9099-4AD8-A82D-651C2D13DDE9}"/>
    <cellStyle name="Total 5 2 2 2 13 3" xfId="48556" xr:uid="{91550A8F-6C5B-41B6-BA31-05BAA87DE8F6}"/>
    <cellStyle name="Total 5 2 2 2 14" xfId="48557" xr:uid="{C9186E93-9406-4DEC-BE3B-A172EE68EE3A}"/>
    <cellStyle name="Total 5 2 2 2 14 2" xfId="48558" xr:uid="{766BE16F-89C7-49F9-B5BD-CF2E8025C9C3}"/>
    <cellStyle name="Total 5 2 2 2 14 2 2" xfId="48559" xr:uid="{C4B88F32-C186-4685-8676-F9DEEE3F86BB}"/>
    <cellStyle name="Total 5 2 2 2 14 3" xfId="48560" xr:uid="{677C838D-1DAE-4A3F-AAE7-24C96B0C8C9F}"/>
    <cellStyle name="Total 5 2 2 2 15" xfId="48561" xr:uid="{A191DA21-012C-4E00-AA6E-5416E19E1B27}"/>
    <cellStyle name="Total 5 2 2 2 15 2" xfId="48562" xr:uid="{2C21A288-FE77-44FD-B33A-FA286333614A}"/>
    <cellStyle name="Total 5 2 2 2 15 2 2" xfId="48563" xr:uid="{6EE1FD33-0C15-4897-AB34-A53BCB648760}"/>
    <cellStyle name="Total 5 2 2 2 15 3" xfId="48564" xr:uid="{3C7F80B1-5D65-4EBC-BD40-CEE184804903}"/>
    <cellStyle name="Total 5 2 2 2 16" xfId="48565" xr:uid="{C35D7E09-4B98-436A-924A-66E7E90C278F}"/>
    <cellStyle name="Total 5 2 2 2 16 2" xfId="48566" xr:uid="{6C002F5F-848C-4090-8499-BB6835B90CDC}"/>
    <cellStyle name="Total 5 2 2 2 16 2 2" xfId="48567" xr:uid="{41A60024-8720-4D58-AAD2-7054ED741BB7}"/>
    <cellStyle name="Total 5 2 2 2 16 3" xfId="48568" xr:uid="{4A0DF212-93DB-46BE-9F1F-87B1E3B67F60}"/>
    <cellStyle name="Total 5 2 2 2 17" xfId="48569" xr:uid="{0F8252DA-F6C1-4343-A5F2-6AA64DB1C380}"/>
    <cellStyle name="Total 5 2 2 2 17 2" xfId="48570" xr:uid="{3B11413B-4063-4410-914D-7F03F7FE18D6}"/>
    <cellStyle name="Total 5 2 2 2 17 2 2" xfId="48571" xr:uid="{DA2EE3C2-B984-4A5E-B7C8-80CC0D0400F5}"/>
    <cellStyle name="Total 5 2 2 2 17 3" xfId="48572" xr:uid="{B8D72EC1-965D-493D-9898-1EF8E6B75A67}"/>
    <cellStyle name="Total 5 2 2 2 18" xfId="48573" xr:uid="{C9B6A7BC-089B-4210-B7E2-69222EA448C5}"/>
    <cellStyle name="Total 5 2 2 2 18 2" xfId="48574" xr:uid="{DF857922-6AA4-4B41-BBDB-C18D7865CC11}"/>
    <cellStyle name="Total 5 2 2 2 18 2 2" xfId="48575" xr:uid="{494D26A6-DF44-43E7-9DEF-76F1B8965B2B}"/>
    <cellStyle name="Total 5 2 2 2 18 3" xfId="48576" xr:uid="{74D2FE98-F5EC-4FFD-BC7B-A15BB1B59BFE}"/>
    <cellStyle name="Total 5 2 2 2 19" xfId="48577" xr:uid="{FB5119D5-37E9-4FF6-9739-CD099B7ABECA}"/>
    <cellStyle name="Total 5 2 2 2 19 2" xfId="48578" xr:uid="{9DC57BCE-D77E-499E-8027-98CD7D0D2476}"/>
    <cellStyle name="Total 5 2 2 2 19 2 2" xfId="48579" xr:uid="{3BBF209D-467E-40B4-BF4A-175B5B146168}"/>
    <cellStyle name="Total 5 2 2 2 19 3" xfId="48580" xr:uid="{82F7B26C-764F-470F-8380-9E9BD8194BE1}"/>
    <cellStyle name="Total 5 2 2 2 2" xfId="48581" xr:uid="{3329B7E6-93FD-40EC-8F95-F47A8C07CDA3}"/>
    <cellStyle name="Total 5 2 2 2 2 2" xfId="48582" xr:uid="{2042C1F2-2C70-494C-A360-3AA0C0CEA0C7}"/>
    <cellStyle name="Total 5 2 2 2 2 2 2" xfId="48583" xr:uid="{C3110364-F635-47E5-AD63-4DB49D99C6BF}"/>
    <cellStyle name="Total 5 2 2 2 2 2 3" xfId="48584" xr:uid="{96A72F81-AF0C-49A3-950B-C4282E8B4984}"/>
    <cellStyle name="Total 5 2 2 2 2 3" xfId="48585" xr:uid="{5020E16F-89B9-4DB5-92F0-09FF7FFD3E61}"/>
    <cellStyle name="Total 5 2 2 2 2 3 2" xfId="48586" xr:uid="{A85A0B04-A624-4968-B9D9-D73E9BA3C11D}"/>
    <cellStyle name="Total 5 2 2 2 2 4" xfId="48587" xr:uid="{179C287C-7501-4B78-AAB4-61677EED4922}"/>
    <cellStyle name="Total 5 2 2 2 20" xfId="48588" xr:uid="{233D958C-D04A-4667-A207-75D217C9DA9F}"/>
    <cellStyle name="Total 5 2 2 2 20 2" xfId="48589" xr:uid="{F0C27D60-99F5-40E4-B4ED-35C2BD0A493D}"/>
    <cellStyle name="Total 5 2 2 2 20 2 2" xfId="48590" xr:uid="{58FF4452-1171-43A9-A858-07300A04C0AB}"/>
    <cellStyle name="Total 5 2 2 2 20 3" xfId="48591" xr:uid="{CF796837-5BB9-4C6F-891C-6C612F298BF3}"/>
    <cellStyle name="Total 5 2 2 2 21" xfId="48592" xr:uid="{72EF6619-802F-4020-8CC6-1DCC76777A82}"/>
    <cellStyle name="Total 5 2 2 2 21 2" xfId="48593" xr:uid="{7C481160-31ED-4DFF-B5C1-3E5BF711371B}"/>
    <cellStyle name="Total 5 2 2 2 22" xfId="48594" xr:uid="{5BEC0945-8720-439B-8C34-A22949A5E3CA}"/>
    <cellStyle name="Total 5 2 2 2 23" xfId="48595" xr:uid="{47B75E1F-1952-417D-BF97-DACA841314B2}"/>
    <cellStyle name="Total 5 2 2 2 3" xfId="48596" xr:uid="{74BDD61D-371E-4A48-9947-18098A81E6D2}"/>
    <cellStyle name="Total 5 2 2 2 3 2" xfId="48597" xr:uid="{1B4BF2ED-F209-4338-917F-93201D8BDBF2}"/>
    <cellStyle name="Total 5 2 2 2 3 2 2" xfId="48598" xr:uid="{095F0D35-6CAB-41BD-AE49-E3D4C66C306A}"/>
    <cellStyle name="Total 5 2 2 2 3 3" xfId="48599" xr:uid="{DF0143C3-0AFE-4EE9-9734-60A898E45B00}"/>
    <cellStyle name="Total 5 2 2 2 3 4" xfId="48600" xr:uid="{D9038BA2-E304-445C-A6C2-07E354B7EA4B}"/>
    <cellStyle name="Total 5 2 2 2 4" xfId="48601" xr:uid="{527F3031-BAA2-4BE3-96D7-99A4F248D829}"/>
    <cellStyle name="Total 5 2 2 2 4 2" xfId="48602" xr:uid="{D6522F9F-2190-4078-9B59-11B3393F39F9}"/>
    <cellStyle name="Total 5 2 2 2 4 2 2" xfId="48603" xr:uid="{9AAEBB87-EE14-4D90-9763-532B49AB7A05}"/>
    <cellStyle name="Total 5 2 2 2 4 3" xfId="48604" xr:uid="{A6507B68-4AAC-424A-B242-26BC26C9EB08}"/>
    <cellStyle name="Total 5 2 2 2 4 4" xfId="48605" xr:uid="{6A39AAF4-77F5-4739-AAF5-DE3C81F0E23E}"/>
    <cellStyle name="Total 5 2 2 2 5" xfId="48606" xr:uid="{746DCCD4-BF06-4560-9B27-865BF6AE7209}"/>
    <cellStyle name="Total 5 2 2 2 5 2" xfId="48607" xr:uid="{3CDCDBE5-CCAB-48B4-8DB9-9917509F8D33}"/>
    <cellStyle name="Total 5 2 2 2 5 2 2" xfId="48608" xr:uid="{CDAF785B-3DD8-4112-A010-973A06BDCCC6}"/>
    <cellStyle name="Total 5 2 2 2 5 3" xfId="48609" xr:uid="{4041F455-9D1A-47B2-AD8A-0DCFDB377F5B}"/>
    <cellStyle name="Total 5 2 2 2 6" xfId="48610" xr:uid="{7A3D7B39-D4C8-4AC9-B6B7-928BE4CF3057}"/>
    <cellStyle name="Total 5 2 2 2 6 2" xfId="48611" xr:uid="{538F9A26-4D1B-4B2F-846A-1EB086CAFCD3}"/>
    <cellStyle name="Total 5 2 2 2 6 2 2" xfId="48612" xr:uid="{68AC4FE4-D53A-465B-8069-188758315CC4}"/>
    <cellStyle name="Total 5 2 2 2 6 3" xfId="48613" xr:uid="{6F54C5AD-B3DF-4565-ABC9-70919FF61A8C}"/>
    <cellStyle name="Total 5 2 2 2 7" xfId="48614" xr:uid="{29D09468-41BC-415E-81A7-2078CD0BAEBF}"/>
    <cellStyle name="Total 5 2 2 2 7 2" xfId="48615" xr:uid="{8C4F78AB-472F-4E88-B063-BAA63A39C5D1}"/>
    <cellStyle name="Total 5 2 2 2 7 2 2" xfId="48616" xr:uid="{43B51029-4C8B-4B16-AB6C-8169D77C5ADC}"/>
    <cellStyle name="Total 5 2 2 2 7 3" xfId="48617" xr:uid="{5EF534FD-EDB9-40D7-8E5D-ED2D61432014}"/>
    <cellStyle name="Total 5 2 2 2 8" xfId="48618" xr:uid="{045FD566-E4DC-4B56-8A11-1BA8465DB721}"/>
    <cellStyle name="Total 5 2 2 2 8 2" xfId="48619" xr:uid="{40DDAAB8-903C-4A7C-946D-CE77489462FE}"/>
    <cellStyle name="Total 5 2 2 2 8 2 2" xfId="48620" xr:uid="{2E4A6EF6-D047-4CAD-A050-ADA55CB1BCBB}"/>
    <cellStyle name="Total 5 2 2 2 8 3" xfId="48621" xr:uid="{B0E752B6-F43C-4E60-B1FA-61512E1091A7}"/>
    <cellStyle name="Total 5 2 2 2 9" xfId="48622" xr:uid="{E02BD819-F231-4015-B186-FEAB3188CE56}"/>
    <cellStyle name="Total 5 2 2 2 9 2" xfId="48623" xr:uid="{5A9BD56D-32F2-427C-9D43-5D13DCAAAAF2}"/>
    <cellStyle name="Total 5 2 2 2 9 2 2" xfId="48624" xr:uid="{2BB4E85D-B01A-4535-9E4D-BE172872FE88}"/>
    <cellStyle name="Total 5 2 2 2 9 3" xfId="48625" xr:uid="{E02C63B5-9AEB-4EBA-B6E5-D4640576051F}"/>
    <cellStyle name="Total 5 2 2 20" xfId="48626" xr:uid="{E22737F7-A413-4E40-91A8-1B798826E480}"/>
    <cellStyle name="Total 5 2 2 3" xfId="48627" xr:uid="{B13DD54A-80FF-4987-A4CD-803DAF36F541}"/>
    <cellStyle name="Total 5 2 2 3 2" xfId="48628" xr:uid="{EF241CAF-7E7E-4858-83F3-7D394F113FA0}"/>
    <cellStyle name="Total 5 2 2 3 2 2" xfId="48629" xr:uid="{26A91CAC-D1A8-43B2-9378-038B27284789}"/>
    <cellStyle name="Total 5 2 2 3 2 3" xfId="48630" xr:uid="{1FE7D6FE-2C5E-4DE7-971E-ACF70C2F2194}"/>
    <cellStyle name="Total 5 2 2 3 3" xfId="48631" xr:uid="{795A6367-13C1-49B9-8F9C-4F215637C8F7}"/>
    <cellStyle name="Total 5 2 2 3 3 2" xfId="48632" xr:uid="{8620ABA2-877E-41B2-93A1-703ADABACB05}"/>
    <cellStyle name="Total 5 2 2 3 4" xfId="48633" xr:uid="{9186C932-6399-41BF-81DE-18966A8FDA2A}"/>
    <cellStyle name="Total 5 2 2 4" xfId="48634" xr:uid="{29861EBB-9981-47EC-873A-F2F4708B47E4}"/>
    <cellStyle name="Total 5 2 2 4 2" xfId="48635" xr:uid="{A7CDA061-6BCB-4187-88A1-65CB1F2F9C00}"/>
    <cellStyle name="Total 5 2 2 4 2 2" xfId="48636" xr:uid="{BE712C31-9D37-4317-94CA-F22EF877EE3F}"/>
    <cellStyle name="Total 5 2 2 4 3" xfId="48637" xr:uid="{90CDBC93-EF63-418C-A87F-CCB6BCB6862F}"/>
    <cellStyle name="Total 5 2 2 4 4" xfId="48638" xr:uid="{5A7D099D-7EB3-4E95-B02A-7519CCFD4B21}"/>
    <cellStyle name="Total 5 2 2 5" xfId="48639" xr:uid="{DDB5BD6A-A7E3-4350-A07A-4C63E7E6E184}"/>
    <cellStyle name="Total 5 2 2 5 2" xfId="48640" xr:uid="{7FBFCBEF-7486-4D95-82FA-D7C2CB95A02C}"/>
    <cellStyle name="Total 5 2 2 5 2 2" xfId="48641" xr:uid="{70539428-D0EA-4E22-BDDF-DF0E75F59DDA}"/>
    <cellStyle name="Total 5 2 2 5 3" xfId="48642" xr:uid="{322E73CE-CC76-4CDD-9AC9-7BDADCE0AA18}"/>
    <cellStyle name="Total 5 2 2 5 4" xfId="48643" xr:uid="{3B26F0D2-562A-4E67-B1D2-6BCAF6A2F43F}"/>
    <cellStyle name="Total 5 2 2 6" xfId="48644" xr:uid="{F64A78BC-799C-4E48-A9C1-A649E05E7A81}"/>
    <cellStyle name="Total 5 2 2 6 2" xfId="48645" xr:uid="{C150B3B7-8E2A-48F8-A032-ECEAD8299D2F}"/>
    <cellStyle name="Total 5 2 2 6 2 2" xfId="48646" xr:uid="{4ACDF32C-BB69-4719-80C1-B29BE2AA87D8}"/>
    <cellStyle name="Total 5 2 2 6 3" xfId="48647" xr:uid="{D2909CEA-1AC3-407A-B228-A3D7E10ECB60}"/>
    <cellStyle name="Total 5 2 2 7" xfId="48648" xr:uid="{B3319521-738C-4A9C-BCE7-1C83206B33B5}"/>
    <cellStyle name="Total 5 2 2 7 2" xfId="48649" xr:uid="{75D21374-6A0A-4F62-95B3-5F3464C90C90}"/>
    <cellStyle name="Total 5 2 2 7 2 2" xfId="48650" xr:uid="{9914B305-193F-454A-B825-778949918063}"/>
    <cellStyle name="Total 5 2 2 7 3" xfId="48651" xr:uid="{21BCE0E2-8F86-42D1-BDE9-DE87DB66B5D1}"/>
    <cellStyle name="Total 5 2 2 8" xfId="48652" xr:uid="{3F3E271A-1200-42AB-B957-57E3A6CE434B}"/>
    <cellStyle name="Total 5 2 2 8 2" xfId="48653" xr:uid="{0FCD0ACA-C902-4091-8B82-AEA09FEC6BDF}"/>
    <cellStyle name="Total 5 2 2 8 2 2" xfId="48654" xr:uid="{28D573FC-9EC0-4B65-961A-D8CC26604188}"/>
    <cellStyle name="Total 5 2 2 8 3" xfId="48655" xr:uid="{7BA64200-709D-4A3E-BC7E-999943E4C5FE}"/>
    <cellStyle name="Total 5 2 2 9" xfId="48656" xr:uid="{EA32CC8D-863C-44FC-9106-B14A23FEE5EE}"/>
    <cellStyle name="Total 5 2 2 9 2" xfId="48657" xr:uid="{F666184E-3E06-477F-AFFF-6D9AD4FC7BD2}"/>
    <cellStyle name="Total 5 2 2 9 2 2" xfId="48658" xr:uid="{4C4D3495-B205-4353-A4A8-509E148A4277}"/>
    <cellStyle name="Total 5 2 2 9 3" xfId="48659" xr:uid="{E16C0AC6-4A1F-43F5-9FCF-E17BD675AA0A}"/>
    <cellStyle name="Total 5 2 20" xfId="48660" xr:uid="{7B6DA48C-4318-4779-B2E5-000ECECCDC63}"/>
    <cellStyle name="Total 5 2 20 2" xfId="48661" xr:uid="{7832E628-AEAB-4671-9336-6849BFA26E44}"/>
    <cellStyle name="Total 5 2 20 2 2" xfId="48662" xr:uid="{DD6C3B36-03E5-4A32-B03A-595C4ADA4D88}"/>
    <cellStyle name="Total 5 2 20 3" xfId="48663" xr:uid="{3E0FD8C7-7D91-4391-BB63-832C731D12D6}"/>
    <cellStyle name="Total 5 2 21" xfId="48664" xr:uid="{8F8AF1D7-F3D5-45FB-8B76-C6713371ECE1}"/>
    <cellStyle name="Total 5 2 21 2" xfId="48665" xr:uid="{A5047A5C-710B-43EF-BD44-96444210EC51}"/>
    <cellStyle name="Total 5 2 22" xfId="48666" xr:uid="{C84A2860-8AFF-46CE-B6BB-ACABF93B0850}"/>
    <cellStyle name="Total 5 2 23" xfId="48667" xr:uid="{813F974E-DE47-4032-82CF-7C133FCC4675}"/>
    <cellStyle name="Total 5 2 3" xfId="48668" xr:uid="{F19E3FC4-2313-4041-AA1A-6F299A33299A}"/>
    <cellStyle name="Total 5 2 3 10" xfId="48669" xr:uid="{4CA204E0-672E-4B55-B221-AF9EE39A4EFB}"/>
    <cellStyle name="Total 5 2 3 10 2" xfId="48670" xr:uid="{91AEC11B-DB1E-4B3F-A155-E4FBF2510111}"/>
    <cellStyle name="Total 5 2 3 10 2 2" xfId="48671" xr:uid="{CC11073B-9CD9-4EEF-ACFB-772102B17F01}"/>
    <cellStyle name="Total 5 2 3 10 3" xfId="48672" xr:uid="{03441013-9824-423E-89FF-C1728394C5B9}"/>
    <cellStyle name="Total 5 2 3 11" xfId="48673" xr:uid="{7B9D0FFF-957E-4145-8536-FD496D63A176}"/>
    <cellStyle name="Total 5 2 3 11 2" xfId="48674" xr:uid="{09D5C4E5-EDF9-409B-9041-754B399A2553}"/>
    <cellStyle name="Total 5 2 3 11 2 2" xfId="48675" xr:uid="{94178D32-FF43-47CF-AE81-1F2295DFC468}"/>
    <cellStyle name="Total 5 2 3 11 3" xfId="48676" xr:uid="{AD3B6A5E-BCEC-4860-AA42-771C61221F2B}"/>
    <cellStyle name="Total 5 2 3 12" xfId="48677" xr:uid="{681045FA-0F6C-40E4-BAAB-D711A57C96F8}"/>
    <cellStyle name="Total 5 2 3 12 2" xfId="48678" xr:uid="{35C8CE88-18E6-42D1-BFC3-0EB6A3115815}"/>
    <cellStyle name="Total 5 2 3 12 2 2" xfId="48679" xr:uid="{74B95BF9-B915-4EC8-8669-05F5B653A628}"/>
    <cellStyle name="Total 5 2 3 12 3" xfId="48680" xr:uid="{6560C2C0-8FD3-46C0-A6C0-A1A4D041D6E4}"/>
    <cellStyle name="Total 5 2 3 13" xfId="48681" xr:uid="{D09CE75D-F1DA-477A-BF2E-0CE6721AD5FA}"/>
    <cellStyle name="Total 5 2 3 13 2" xfId="48682" xr:uid="{C0DCE0F3-154B-42DC-818A-C704D92FF9F7}"/>
    <cellStyle name="Total 5 2 3 13 2 2" xfId="48683" xr:uid="{40E76698-7F0B-4BE7-A82B-0AFCE62E8D50}"/>
    <cellStyle name="Total 5 2 3 13 3" xfId="48684" xr:uid="{729AA578-8388-4C41-9560-13B5F65AC123}"/>
    <cellStyle name="Total 5 2 3 14" xfId="48685" xr:uid="{6A7B1289-13F0-43CB-B290-A21D2B5FBA44}"/>
    <cellStyle name="Total 5 2 3 14 2" xfId="48686" xr:uid="{778B15EC-34C1-412D-A361-010D82E0C9AF}"/>
    <cellStyle name="Total 5 2 3 14 2 2" xfId="48687" xr:uid="{D331D2C8-AEFB-4903-BD08-87B531B7DB8C}"/>
    <cellStyle name="Total 5 2 3 14 3" xfId="48688" xr:uid="{D35732A2-AA90-4E1A-B26D-BF2D300FF636}"/>
    <cellStyle name="Total 5 2 3 15" xfId="48689" xr:uid="{E812B8B2-ADF0-4DDE-887F-2B92A45576AE}"/>
    <cellStyle name="Total 5 2 3 15 2" xfId="48690" xr:uid="{F22B2C12-B1B3-4705-8FE2-07CF318B7CED}"/>
    <cellStyle name="Total 5 2 3 15 2 2" xfId="48691" xr:uid="{86C94129-DCA7-4FA5-9C9F-1B112DC55245}"/>
    <cellStyle name="Total 5 2 3 15 3" xfId="48692" xr:uid="{901EA9A2-4C95-4BAB-AD43-444A8AC4C863}"/>
    <cellStyle name="Total 5 2 3 16" xfId="48693" xr:uid="{C2DAC759-187E-41BD-84DD-BD13E461EDE0}"/>
    <cellStyle name="Total 5 2 3 16 2" xfId="48694" xr:uid="{3389AA44-95DC-4598-AC66-3782D2268026}"/>
    <cellStyle name="Total 5 2 3 16 2 2" xfId="48695" xr:uid="{D8F7177F-B86A-44C5-9DB8-3E28F9E73DE8}"/>
    <cellStyle name="Total 5 2 3 16 3" xfId="48696" xr:uid="{5DA18E8E-F786-459D-9DC8-30C218CBCCC6}"/>
    <cellStyle name="Total 5 2 3 17" xfId="48697" xr:uid="{5376349D-BF52-4740-AF71-58DADD5E606B}"/>
    <cellStyle name="Total 5 2 3 17 2" xfId="48698" xr:uid="{0ED37703-A8AB-47DB-80E4-B8841F114188}"/>
    <cellStyle name="Total 5 2 3 17 2 2" xfId="48699" xr:uid="{F85D93BC-FC26-48CC-AF9D-5B1024B72B48}"/>
    <cellStyle name="Total 5 2 3 17 3" xfId="48700" xr:uid="{FB9652C1-E7D2-4A11-85AD-06C77921208A}"/>
    <cellStyle name="Total 5 2 3 18" xfId="48701" xr:uid="{C433DF8D-D2CD-4CAD-AC2A-68B82585CA68}"/>
    <cellStyle name="Total 5 2 3 18 2" xfId="48702" xr:uid="{0088C427-9987-493E-A86F-FA9F155978B3}"/>
    <cellStyle name="Total 5 2 3 19" xfId="48703" xr:uid="{C2E1730F-3759-4221-AA06-FDCAA5A8C663}"/>
    <cellStyle name="Total 5 2 3 2" xfId="48704" xr:uid="{C79E1406-A564-4872-95BF-6DA83DB51AF9}"/>
    <cellStyle name="Total 5 2 3 2 10" xfId="48705" xr:uid="{A542B36F-F1F0-493C-B7B3-B56B43EBB917}"/>
    <cellStyle name="Total 5 2 3 2 10 2" xfId="48706" xr:uid="{2BF6CB9A-73CF-4DC2-8D70-3931A22715CE}"/>
    <cellStyle name="Total 5 2 3 2 10 2 2" xfId="48707" xr:uid="{AC265DE0-7D8F-418D-BDA9-75B727F39818}"/>
    <cellStyle name="Total 5 2 3 2 10 3" xfId="48708" xr:uid="{25437256-FCD1-42D3-B391-59FFDD03991F}"/>
    <cellStyle name="Total 5 2 3 2 11" xfId="48709" xr:uid="{068C71B7-D392-4456-8E06-4FF8976AE4D1}"/>
    <cellStyle name="Total 5 2 3 2 11 2" xfId="48710" xr:uid="{DFF4130D-AFF3-49D9-B501-B75D9BC88D30}"/>
    <cellStyle name="Total 5 2 3 2 11 2 2" xfId="48711" xr:uid="{759BD1AD-C2B8-4A01-A935-C7CCC0275810}"/>
    <cellStyle name="Total 5 2 3 2 11 3" xfId="48712" xr:uid="{8F473BA1-C739-450A-9C40-BA2F8DE3C056}"/>
    <cellStyle name="Total 5 2 3 2 12" xfId="48713" xr:uid="{812E6E58-4185-435D-9461-F655C0683262}"/>
    <cellStyle name="Total 5 2 3 2 12 2" xfId="48714" xr:uid="{D9ABE5B6-12B6-46DD-A89B-4BE07AE88524}"/>
    <cellStyle name="Total 5 2 3 2 12 2 2" xfId="48715" xr:uid="{B0B882D5-0AA6-45E9-9BDC-B06E5D96B033}"/>
    <cellStyle name="Total 5 2 3 2 12 3" xfId="48716" xr:uid="{1AEAC395-E15C-4DBE-81CE-93D3CC577794}"/>
    <cellStyle name="Total 5 2 3 2 13" xfId="48717" xr:uid="{8E2A8305-9907-4A57-A7C0-D8C69AE5D178}"/>
    <cellStyle name="Total 5 2 3 2 13 2" xfId="48718" xr:uid="{79C7D791-B5EB-4525-9166-42ACE6687482}"/>
    <cellStyle name="Total 5 2 3 2 13 2 2" xfId="48719" xr:uid="{0EA3E8B4-8655-4E0F-A437-7DE33DABD0F3}"/>
    <cellStyle name="Total 5 2 3 2 13 3" xfId="48720" xr:uid="{132A8965-E852-4562-82E4-FB59D0DF4D42}"/>
    <cellStyle name="Total 5 2 3 2 14" xfId="48721" xr:uid="{D31F74DD-CD0B-4602-857C-1A34D904AA1E}"/>
    <cellStyle name="Total 5 2 3 2 14 2" xfId="48722" xr:uid="{EC9CDB68-52A0-4917-9D04-176AD21E0BD5}"/>
    <cellStyle name="Total 5 2 3 2 14 2 2" xfId="48723" xr:uid="{88748073-EBE7-49BE-94B0-5DFF5A553897}"/>
    <cellStyle name="Total 5 2 3 2 14 3" xfId="48724" xr:uid="{B45E5DE5-9EBD-47EE-B414-BAF85F0486FD}"/>
    <cellStyle name="Total 5 2 3 2 15" xfId="48725" xr:uid="{BF03748E-1603-4311-B597-56D71C1537B4}"/>
    <cellStyle name="Total 5 2 3 2 15 2" xfId="48726" xr:uid="{4140CA96-10CF-4865-96E7-2499D94C3825}"/>
    <cellStyle name="Total 5 2 3 2 15 2 2" xfId="48727" xr:uid="{E2A2FBFE-F71B-4949-9119-6955D8099B54}"/>
    <cellStyle name="Total 5 2 3 2 15 3" xfId="48728" xr:uid="{D0E8A3A8-C85D-4E77-ABA8-2721EBBE2D1B}"/>
    <cellStyle name="Total 5 2 3 2 16" xfId="48729" xr:uid="{24761B8A-C5EC-44BF-837B-99B392823488}"/>
    <cellStyle name="Total 5 2 3 2 16 2" xfId="48730" xr:uid="{86A4D665-5C28-4A9F-B6C0-8112099C8CAC}"/>
    <cellStyle name="Total 5 2 3 2 16 2 2" xfId="48731" xr:uid="{B3D7B4A1-94C1-49B7-A973-2E6DA5CD3CEF}"/>
    <cellStyle name="Total 5 2 3 2 16 3" xfId="48732" xr:uid="{BF7B6720-B88F-4992-91B0-581AD590C8F0}"/>
    <cellStyle name="Total 5 2 3 2 17" xfId="48733" xr:uid="{B2BA2C93-745D-4D80-A7D7-F1DF0CE3970D}"/>
    <cellStyle name="Total 5 2 3 2 17 2" xfId="48734" xr:uid="{844286E1-4C92-4ECB-A5E0-5D1C89C9778A}"/>
    <cellStyle name="Total 5 2 3 2 17 2 2" xfId="48735" xr:uid="{E8B69D64-52F5-42D0-9DDC-A2678AD88318}"/>
    <cellStyle name="Total 5 2 3 2 17 3" xfId="48736" xr:uid="{357D5C91-FD00-4F1F-B006-1715A130B469}"/>
    <cellStyle name="Total 5 2 3 2 18" xfId="48737" xr:uid="{06E20A3E-84E7-414F-9102-6A0A48FFF446}"/>
    <cellStyle name="Total 5 2 3 2 18 2" xfId="48738" xr:uid="{0FA387A8-291E-4166-94DF-173CDFC736AF}"/>
    <cellStyle name="Total 5 2 3 2 18 2 2" xfId="48739" xr:uid="{37E0B095-C1CB-4083-B05F-68F0FCF0D5C1}"/>
    <cellStyle name="Total 5 2 3 2 18 3" xfId="48740" xr:uid="{E8348CBF-34D0-4DFA-87C3-1B2468280B1F}"/>
    <cellStyle name="Total 5 2 3 2 19" xfId="48741" xr:uid="{0D5EC4B5-1683-49C2-AEFB-3C48B5668085}"/>
    <cellStyle name="Total 5 2 3 2 19 2" xfId="48742" xr:uid="{057BFE40-AA26-4763-A67A-BA2DA55DDAE3}"/>
    <cellStyle name="Total 5 2 3 2 19 2 2" xfId="48743" xr:uid="{903A5DDC-BF0B-4405-B59A-0C0ACD90CD1A}"/>
    <cellStyle name="Total 5 2 3 2 19 3" xfId="48744" xr:uid="{92641D88-CD7E-457E-85C7-92E0D6E0F370}"/>
    <cellStyle name="Total 5 2 3 2 2" xfId="48745" xr:uid="{E9490E83-0A3F-4BAB-B392-95B701B3DF11}"/>
    <cellStyle name="Total 5 2 3 2 2 2" xfId="48746" xr:uid="{A778D071-12D3-44BA-8E55-E7ECF19C6930}"/>
    <cellStyle name="Total 5 2 3 2 2 2 2" xfId="48747" xr:uid="{EE2333B3-5C5C-460D-81F9-4523742FB8C1}"/>
    <cellStyle name="Total 5 2 3 2 2 3" xfId="48748" xr:uid="{16EC10AE-79C0-4343-B86E-A22A3FBA0147}"/>
    <cellStyle name="Total 5 2 3 2 2 4" xfId="48749" xr:uid="{A75902BD-3CB5-4EC5-8534-9EBD575342F7}"/>
    <cellStyle name="Total 5 2 3 2 20" xfId="48750" xr:uid="{5CE348B7-5554-400C-8FEF-56C00C66B6F3}"/>
    <cellStyle name="Total 5 2 3 2 20 2" xfId="48751" xr:uid="{FB819B21-203F-4A71-AF62-8A869135E6B5}"/>
    <cellStyle name="Total 5 2 3 2 20 2 2" xfId="48752" xr:uid="{386B9EA4-40BF-4DE2-B45A-401EDB0E6156}"/>
    <cellStyle name="Total 5 2 3 2 20 3" xfId="48753" xr:uid="{BF5B8E13-F048-4E74-8106-313FD661C2C7}"/>
    <cellStyle name="Total 5 2 3 2 21" xfId="48754" xr:uid="{FB581CA4-C815-4F63-BC8C-07DC38E3D3AB}"/>
    <cellStyle name="Total 5 2 3 2 21 2" xfId="48755" xr:uid="{8FADF5A0-7110-408F-995D-5C591655C24A}"/>
    <cellStyle name="Total 5 2 3 2 22" xfId="48756" xr:uid="{436FC124-A25E-4E31-92B7-63A518093C20}"/>
    <cellStyle name="Total 5 2 3 2 23" xfId="48757" xr:uid="{1550AEBF-7D47-413D-B8BA-EE3F07AF0DD5}"/>
    <cellStyle name="Total 5 2 3 2 3" xfId="48758" xr:uid="{60811421-9838-4A58-A80B-A283900AC3BC}"/>
    <cellStyle name="Total 5 2 3 2 3 2" xfId="48759" xr:uid="{A2C8EDE1-E003-4389-9E1F-B3444F5328B9}"/>
    <cellStyle name="Total 5 2 3 2 3 2 2" xfId="48760" xr:uid="{4A2D58DE-5323-4D1D-AAD9-D8FECEDEBB58}"/>
    <cellStyle name="Total 5 2 3 2 3 3" xfId="48761" xr:uid="{CAAE973A-C8AA-42EB-A2F4-6E775146AD72}"/>
    <cellStyle name="Total 5 2 3 2 3 4" xfId="48762" xr:uid="{0251A8A4-F111-4592-A557-3C3CF278D2E4}"/>
    <cellStyle name="Total 5 2 3 2 4" xfId="48763" xr:uid="{6BE2FE43-E0A0-499C-B471-E4313196987A}"/>
    <cellStyle name="Total 5 2 3 2 4 2" xfId="48764" xr:uid="{A96FDBC4-F74E-411D-A7DE-2DDED1E19B3A}"/>
    <cellStyle name="Total 5 2 3 2 4 2 2" xfId="48765" xr:uid="{7F0EF3AA-0C23-44F7-905E-D428BDC652A8}"/>
    <cellStyle name="Total 5 2 3 2 4 3" xfId="48766" xr:uid="{56172A48-9417-4427-B10E-429E64798AC9}"/>
    <cellStyle name="Total 5 2 3 2 5" xfId="48767" xr:uid="{8BA069D8-9AD9-42A2-B93F-9B6C429FFE71}"/>
    <cellStyle name="Total 5 2 3 2 5 2" xfId="48768" xr:uid="{3A986460-AE67-4E1E-BCF3-E546EB304F64}"/>
    <cellStyle name="Total 5 2 3 2 5 2 2" xfId="48769" xr:uid="{27185300-D50B-4D85-8F1E-E83CCEA4A593}"/>
    <cellStyle name="Total 5 2 3 2 5 3" xfId="48770" xr:uid="{4395A162-1B19-40D5-B686-51E6C54968C0}"/>
    <cellStyle name="Total 5 2 3 2 6" xfId="48771" xr:uid="{8CC60E4E-6231-4743-B3D5-3CF152BE4E33}"/>
    <cellStyle name="Total 5 2 3 2 6 2" xfId="48772" xr:uid="{603F7A52-5818-4DED-9A0E-D6CBBFEF3C14}"/>
    <cellStyle name="Total 5 2 3 2 6 2 2" xfId="48773" xr:uid="{7B2EFA37-792A-417F-9D9D-0751407B5EF6}"/>
    <cellStyle name="Total 5 2 3 2 6 3" xfId="48774" xr:uid="{32E3C2FE-128D-4C8A-9B02-7655BD02C4F3}"/>
    <cellStyle name="Total 5 2 3 2 7" xfId="48775" xr:uid="{566EBDC4-5602-4FBE-A277-AFAB7834E4A6}"/>
    <cellStyle name="Total 5 2 3 2 7 2" xfId="48776" xr:uid="{C9FCBAF0-9886-48C1-8F2D-951D4BDE55CB}"/>
    <cellStyle name="Total 5 2 3 2 7 2 2" xfId="48777" xr:uid="{ACA571E3-1489-4F22-805A-7C5018E9077A}"/>
    <cellStyle name="Total 5 2 3 2 7 3" xfId="48778" xr:uid="{2833DD35-CE17-4DF3-84F9-2545B94613D0}"/>
    <cellStyle name="Total 5 2 3 2 8" xfId="48779" xr:uid="{2C7253E9-2A63-4C29-B75D-38526DC97B3C}"/>
    <cellStyle name="Total 5 2 3 2 8 2" xfId="48780" xr:uid="{F658C70A-4C75-40EC-BFA5-6A98D673B962}"/>
    <cellStyle name="Total 5 2 3 2 8 2 2" xfId="48781" xr:uid="{2DA8438A-411F-4A80-A2F4-AC48463EB97D}"/>
    <cellStyle name="Total 5 2 3 2 8 3" xfId="48782" xr:uid="{83829F18-4EDF-41D7-B514-A1F7D002F546}"/>
    <cellStyle name="Total 5 2 3 2 9" xfId="48783" xr:uid="{C92698CF-24C0-482D-B891-D76A3240E116}"/>
    <cellStyle name="Total 5 2 3 2 9 2" xfId="48784" xr:uid="{AFF9302F-093E-4EA7-92E2-65FB692543E1}"/>
    <cellStyle name="Total 5 2 3 2 9 2 2" xfId="48785" xr:uid="{3794F218-A40D-47E6-89D5-FB0078F72F4C}"/>
    <cellStyle name="Total 5 2 3 2 9 3" xfId="48786" xr:uid="{035787EA-B5CB-4824-B3EB-C552D7D7DF13}"/>
    <cellStyle name="Total 5 2 3 20" xfId="48787" xr:uid="{594C5381-3B80-4D11-9A64-66560086C007}"/>
    <cellStyle name="Total 5 2 3 3" xfId="48788" xr:uid="{B6711500-04BA-4DE0-9000-0EEB667A222D}"/>
    <cellStyle name="Total 5 2 3 3 2" xfId="48789" xr:uid="{DBF68AC4-4899-4596-A3FC-2127F1CE3FA6}"/>
    <cellStyle name="Total 5 2 3 3 2 2" xfId="48790" xr:uid="{4529C20E-89C4-41D3-96B8-A422DDF1B95B}"/>
    <cellStyle name="Total 5 2 3 3 3" xfId="48791" xr:uid="{5249C506-E57E-47FD-AB01-35179B970047}"/>
    <cellStyle name="Total 5 2 3 3 4" xfId="48792" xr:uid="{D01BFEA6-6C1E-4CA3-AA79-AC8E48D906BC}"/>
    <cellStyle name="Total 5 2 3 4" xfId="48793" xr:uid="{6CA30DF9-EF03-4E6F-8566-8F67FBDF9EFA}"/>
    <cellStyle name="Total 5 2 3 4 2" xfId="48794" xr:uid="{56075D4B-5BBF-4334-9CF1-C18A59E8C8A2}"/>
    <cellStyle name="Total 5 2 3 4 2 2" xfId="48795" xr:uid="{BB6644ED-EAA0-49B1-A3AC-2796050262D3}"/>
    <cellStyle name="Total 5 2 3 4 3" xfId="48796" xr:uid="{F51E3D57-08C2-4543-BC53-14CF04480EEA}"/>
    <cellStyle name="Total 5 2 3 4 4" xfId="48797" xr:uid="{D5770E18-A0B2-41B4-AA39-9BE1A1EBF10C}"/>
    <cellStyle name="Total 5 2 3 5" xfId="48798" xr:uid="{62258CBA-25D6-4BC2-8219-69C0EA785201}"/>
    <cellStyle name="Total 5 2 3 5 2" xfId="48799" xr:uid="{B58A4F38-FFD9-4968-AD0B-D6C083CAB1C9}"/>
    <cellStyle name="Total 5 2 3 5 2 2" xfId="48800" xr:uid="{F35BC132-F4D1-4938-AE6C-06C442008F26}"/>
    <cellStyle name="Total 5 2 3 5 3" xfId="48801" xr:uid="{9130DCE4-34DB-4A8F-A4CA-3A43E729494A}"/>
    <cellStyle name="Total 5 2 3 6" xfId="48802" xr:uid="{2F63642B-6984-4794-AAF4-D2CD3578F038}"/>
    <cellStyle name="Total 5 2 3 6 2" xfId="48803" xr:uid="{B6EC4534-FF3E-4931-98FC-91CD1839CF01}"/>
    <cellStyle name="Total 5 2 3 6 2 2" xfId="48804" xr:uid="{7E07BFB7-DAA2-40BF-84CF-87A3F78BC385}"/>
    <cellStyle name="Total 5 2 3 6 3" xfId="48805" xr:uid="{2DAB41B1-2F29-4867-8467-98F00D5FBAC3}"/>
    <cellStyle name="Total 5 2 3 7" xfId="48806" xr:uid="{492D16B4-081F-4566-A3F7-8A8503B29E15}"/>
    <cellStyle name="Total 5 2 3 7 2" xfId="48807" xr:uid="{B61DED74-0C46-4595-A974-B34DE1B74520}"/>
    <cellStyle name="Total 5 2 3 7 2 2" xfId="48808" xr:uid="{52FD78DA-BA60-440B-B73E-B49AD2B5FBBE}"/>
    <cellStyle name="Total 5 2 3 7 3" xfId="48809" xr:uid="{EE507C17-EF61-433F-8439-0C6F65A7C92D}"/>
    <cellStyle name="Total 5 2 3 8" xfId="48810" xr:uid="{EE1A71FD-54D5-4680-B1BE-B84C78538445}"/>
    <cellStyle name="Total 5 2 3 8 2" xfId="48811" xr:uid="{07E89F1B-712F-4258-9731-5322477C9FC5}"/>
    <cellStyle name="Total 5 2 3 8 2 2" xfId="48812" xr:uid="{A461D213-9272-4585-A565-1A5FC989EEFE}"/>
    <cellStyle name="Total 5 2 3 8 3" xfId="48813" xr:uid="{4F2FD183-CA07-432B-B16C-10D1AD320D08}"/>
    <cellStyle name="Total 5 2 3 9" xfId="48814" xr:uid="{ECD08021-7FF6-4FED-A46C-F43FE29EB8D5}"/>
    <cellStyle name="Total 5 2 3 9 2" xfId="48815" xr:uid="{661049D0-807D-413F-8ADC-D05A31601190}"/>
    <cellStyle name="Total 5 2 3 9 2 2" xfId="48816" xr:uid="{66FECF12-8DFB-44EF-858A-7BD717A6FDB3}"/>
    <cellStyle name="Total 5 2 3 9 3" xfId="48817" xr:uid="{1431FA8D-FF4A-437D-8036-C71817B8FE2F}"/>
    <cellStyle name="Total 5 2 4" xfId="48818" xr:uid="{06FB7227-2062-4FEF-AFC3-828662172FF7}"/>
    <cellStyle name="Total 5 2 4 10" xfId="48819" xr:uid="{44BC316E-4EC7-416F-944A-5656001B1A45}"/>
    <cellStyle name="Total 5 2 4 10 2" xfId="48820" xr:uid="{F2C89DCD-BD5C-4531-BF24-30CB5C50E7C5}"/>
    <cellStyle name="Total 5 2 4 10 2 2" xfId="48821" xr:uid="{7ADFDD91-F162-42F3-89AC-3E6DB1BBB947}"/>
    <cellStyle name="Total 5 2 4 10 3" xfId="48822" xr:uid="{04FD2102-2874-40C0-9AEE-75502880EB08}"/>
    <cellStyle name="Total 5 2 4 11" xfId="48823" xr:uid="{D5ABF109-B707-455E-80B1-ABA4DD4E9CC7}"/>
    <cellStyle name="Total 5 2 4 11 2" xfId="48824" xr:uid="{8BC04C83-1BDE-4CE7-B034-B51B9E4275B5}"/>
    <cellStyle name="Total 5 2 4 11 2 2" xfId="48825" xr:uid="{61AD2CB9-0166-4ADA-ACE8-47C938C93A15}"/>
    <cellStyle name="Total 5 2 4 11 3" xfId="48826" xr:uid="{9702BF3A-F911-4B8F-B560-A9AC535A57DC}"/>
    <cellStyle name="Total 5 2 4 12" xfId="48827" xr:uid="{D16347E6-F143-4504-82B2-A29EAEACD788}"/>
    <cellStyle name="Total 5 2 4 12 2" xfId="48828" xr:uid="{F6F53E4C-9C66-44D0-9E52-8C6DAADA63B4}"/>
    <cellStyle name="Total 5 2 4 12 2 2" xfId="48829" xr:uid="{16915CBD-4AD5-45F4-B793-56F5301606BC}"/>
    <cellStyle name="Total 5 2 4 12 3" xfId="48830" xr:uid="{8E263B3E-F88B-4088-AF1B-C8719E57AEE0}"/>
    <cellStyle name="Total 5 2 4 13" xfId="48831" xr:uid="{985938F8-DB47-40A1-87E2-31DE1E91A6C2}"/>
    <cellStyle name="Total 5 2 4 13 2" xfId="48832" xr:uid="{5E582588-6CEC-42EA-A91B-6F3E08CA8BAB}"/>
    <cellStyle name="Total 5 2 4 13 2 2" xfId="48833" xr:uid="{7ED16B51-4C16-4F7E-B78B-39E72A4AF264}"/>
    <cellStyle name="Total 5 2 4 13 3" xfId="48834" xr:uid="{9A69859D-A334-4A50-8B8E-1B6942DDFFE1}"/>
    <cellStyle name="Total 5 2 4 14" xfId="48835" xr:uid="{0B788BA9-9E97-4460-9F1B-5DD9C22F3D83}"/>
    <cellStyle name="Total 5 2 4 14 2" xfId="48836" xr:uid="{1A7A9705-EB23-4792-B3D6-039A76D69F93}"/>
    <cellStyle name="Total 5 2 4 14 2 2" xfId="48837" xr:uid="{B8F6CFDB-F16B-4D2C-98E5-D71F401138F7}"/>
    <cellStyle name="Total 5 2 4 14 3" xfId="48838" xr:uid="{0A3B846B-9086-4590-891A-7F1834ECB4FB}"/>
    <cellStyle name="Total 5 2 4 15" xfId="48839" xr:uid="{76D1FCBF-D601-4939-90ED-75CB5AD167E0}"/>
    <cellStyle name="Total 5 2 4 15 2" xfId="48840" xr:uid="{E5A33A8F-4C98-4FC6-9F5A-31D2BDE91DBC}"/>
    <cellStyle name="Total 5 2 4 15 2 2" xfId="48841" xr:uid="{CD1BF138-375B-46E5-8F6B-B8941A75583B}"/>
    <cellStyle name="Total 5 2 4 15 3" xfId="48842" xr:uid="{C58D9A2A-4FCD-4814-AEBA-A088F4DC5B3E}"/>
    <cellStyle name="Total 5 2 4 16" xfId="48843" xr:uid="{AEE6FD25-2153-4096-A29A-05DA846A87B9}"/>
    <cellStyle name="Total 5 2 4 16 2" xfId="48844" xr:uid="{019114D0-69AE-4154-859E-A0934D05500E}"/>
    <cellStyle name="Total 5 2 4 16 2 2" xfId="48845" xr:uid="{8F63882F-860B-4D21-8780-E0B228EC5B25}"/>
    <cellStyle name="Total 5 2 4 16 3" xfId="48846" xr:uid="{261F2CD9-DF53-4206-A3F3-BD0C24C31C04}"/>
    <cellStyle name="Total 5 2 4 17" xfId="48847" xr:uid="{CA9C710D-CA16-4578-A8A9-811ACAE4C2B4}"/>
    <cellStyle name="Total 5 2 4 17 2" xfId="48848" xr:uid="{81C57D1D-43BD-454E-8EB8-3AC2FBB529E6}"/>
    <cellStyle name="Total 5 2 4 17 2 2" xfId="48849" xr:uid="{48351751-F936-468E-947D-9077C124B9BF}"/>
    <cellStyle name="Total 5 2 4 17 3" xfId="48850" xr:uid="{15E467CB-3633-49D3-9A51-33DF45278835}"/>
    <cellStyle name="Total 5 2 4 18" xfId="48851" xr:uid="{20319937-51B7-41C3-9481-AD5895379442}"/>
    <cellStyle name="Total 5 2 4 18 2" xfId="48852" xr:uid="{9D6EE8C9-1698-4700-B63E-938F3F12E0C4}"/>
    <cellStyle name="Total 5 2 4 18 2 2" xfId="48853" xr:uid="{A34ADA3B-A73D-4D2D-A105-78EFA23E642D}"/>
    <cellStyle name="Total 5 2 4 18 3" xfId="48854" xr:uid="{BF446F3C-3202-434F-80EC-E3D28CFB76BC}"/>
    <cellStyle name="Total 5 2 4 19" xfId="48855" xr:uid="{9044113D-5C97-4297-B90F-F99F4BF1BB33}"/>
    <cellStyle name="Total 5 2 4 19 2" xfId="48856" xr:uid="{AB19DE69-3F4C-4D50-BDF2-B561672A7186}"/>
    <cellStyle name="Total 5 2 4 19 2 2" xfId="48857" xr:uid="{DFA9FCCA-F28B-4204-A7D4-EE20D4FE2442}"/>
    <cellStyle name="Total 5 2 4 19 3" xfId="48858" xr:uid="{668E526B-6020-4D0C-A782-039B1E742959}"/>
    <cellStyle name="Total 5 2 4 2" xfId="48859" xr:uid="{AE66566E-10D0-435E-BD9C-813575EBE437}"/>
    <cellStyle name="Total 5 2 4 2 10" xfId="48860" xr:uid="{ABBDE6BD-D9FD-4955-A235-633DE8399B29}"/>
    <cellStyle name="Total 5 2 4 2 10 2" xfId="48861" xr:uid="{82874022-5603-459D-9BE2-26663A056FB1}"/>
    <cellStyle name="Total 5 2 4 2 10 2 2" xfId="48862" xr:uid="{5A26A678-D17C-4286-B24E-89F80550EE7A}"/>
    <cellStyle name="Total 5 2 4 2 10 3" xfId="48863" xr:uid="{645AA027-FAD0-411D-8BC2-1AD3BC807759}"/>
    <cellStyle name="Total 5 2 4 2 11" xfId="48864" xr:uid="{D184F1D7-ABDD-4001-BD8B-AC56C4D38496}"/>
    <cellStyle name="Total 5 2 4 2 11 2" xfId="48865" xr:uid="{CD38E607-B691-4758-92ED-68E568352C26}"/>
    <cellStyle name="Total 5 2 4 2 11 2 2" xfId="48866" xr:uid="{CF532726-90C2-423F-95FB-EC3050DD464F}"/>
    <cellStyle name="Total 5 2 4 2 11 3" xfId="48867" xr:uid="{75D99DD2-626F-43D6-87AB-9E42CE88E013}"/>
    <cellStyle name="Total 5 2 4 2 12" xfId="48868" xr:uid="{5B0875C3-BE4E-4DE8-A933-213095D8D5C5}"/>
    <cellStyle name="Total 5 2 4 2 12 2" xfId="48869" xr:uid="{EBA9775F-E040-4936-AB0E-1A0A1B9CFA89}"/>
    <cellStyle name="Total 5 2 4 2 12 2 2" xfId="48870" xr:uid="{FA48C716-5D71-4339-8F38-A001B697F918}"/>
    <cellStyle name="Total 5 2 4 2 12 3" xfId="48871" xr:uid="{6E0D068B-0900-46C0-B678-59D51C72D5BB}"/>
    <cellStyle name="Total 5 2 4 2 13" xfId="48872" xr:uid="{6B11A5F8-F344-4860-8950-9AB8355171C8}"/>
    <cellStyle name="Total 5 2 4 2 13 2" xfId="48873" xr:uid="{9144AFA5-4401-4E3B-BB58-63528EBA82DC}"/>
    <cellStyle name="Total 5 2 4 2 13 2 2" xfId="48874" xr:uid="{D98DFBEF-06BF-44A0-BA78-56ACD1670499}"/>
    <cellStyle name="Total 5 2 4 2 13 3" xfId="48875" xr:uid="{95674DD6-633F-46E7-A9E8-B3B5D9E7E051}"/>
    <cellStyle name="Total 5 2 4 2 14" xfId="48876" xr:uid="{E3FEFEB7-546A-43DE-A2B5-9B59FF48CDFC}"/>
    <cellStyle name="Total 5 2 4 2 14 2" xfId="48877" xr:uid="{656AABA0-9A59-4DA5-8E54-7C445677F3E9}"/>
    <cellStyle name="Total 5 2 4 2 14 2 2" xfId="48878" xr:uid="{8E185AB1-C38E-4D2E-9AEB-C5E71432A821}"/>
    <cellStyle name="Total 5 2 4 2 14 3" xfId="48879" xr:uid="{F910FE28-073D-4AEA-8473-D265ACB22AA4}"/>
    <cellStyle name="Total 5 2 4 2 15" xfId="48880" xr:uid="{025941A8-7496-4A24-9F75-7C40D893812F}"/>
    <cellStyle name="Total 5 2 4 2 15 2" xfId="48881" xr:uid="{52B02BE5-258B-4D2F-A7C4-A4908EED337B}"/>
    <cellStyle name="Total 5 2 4 2 15 2 2" xfId="48882" xr:uid="{4F1C5A21-B4B9-4DDE-B92E-4FD7B4965997}"/>
    <cellStyle name="Total 5 2 4 2 15 3" xfId="48883" xr:uid="{1AA3CB4B-3224-412E-8C59-BBF00E7B8C49}"/>
    <cellStyle name="Total 5 2 4 2 16" xfId="48884" xr:uid="{A7FEF217-5378-4B0A-9B57-5965B8BE5BA2}"/>
    <cellStyle name="Total 5 2 4 2 16 2" xfId="48885" xr:uid="{92DF5ADE-22B8-4A74-9F1F-A5F170407DA2}"/>
    <cellStyle name="Total 5 2 4 2 16 2 2" xfId="48886" xr:uid="{166B681D-AD49-440C-BD76-F0406F495296}"/>
    <cellStyle name="Total 5 2 4 2 16 3" xfId="48887" xr:uid="{FD7B09F0-7BA4-4BF6-B82F-03CED6FF3C4A}"/>
    <cellStyle name="Total 5 2 4 2 17" xfId="48888" xr:uid="{F5836FEE-51BD-489B-8523-7B7FF822D667}"/>
    <cellStyle name="Total 5 2 4 2 17 2" xfId="48889" xr:uid="{2D608268-3868-4B75-A169-FC0F8386471E}"/>
    <cellStyle name="Total 5 2 4 2 17 2 2" xfId="48890" xr:uid="{45280657-9698-4EA1-9249-CE1F821197D1}"/>
    <cellStyle name="Total 5 2 4 2 17 3" xfId="48891" xr:uid="{6C99653D-E0F4-4BE4-A674-AA3F2062E940}"/>
    <cellStyle name="Total 5 2 4 2 18" xfId="48892" xr:uid="{C83E4F2B-EB8B-4C52-A736-7C70A84906A1}"/>
    <cellStyle name="Total 5 2 4 2 18 2" xfId="48893" xr:uid="{8E19C28E-7771-41D6-90B8-AE7EB7915AB6}"/>
    <cellStyle name="Total 5 2 4 2 18 2 2" xfId="48894" xr:uid="{A6C840C4-051B-4C94-BF12-C6264392C3C9}"/>
    <cellStyle name="Total 5 2 4 2 18 3" xfId="48895" xr:uid="{3367C770-DCC1-45A3-AEEF-0F011DB305A0}"/>
    <cellStyle name="Total 5 2 4 2 19" xfId="48896" xr:uid="{03F4D2A7-5FA1-4FC5-996B-7E4E073B48B0}"/>
    <cellStyle name="Total 5 2 4 2 19 2" xfId="48897" xr:uid="{82A8DF83-C44A-4C15-AE1E-2788E6742491}"/>
    <cellStyle name="Total 5 2 4 2 19 2 2" xfId="48898" xr:uid="{AC504E9D-734A-4AE2-9825-DB5CE59980C7}"/>
    <cellStyle name="Total 5 2 4 2 19 3" xfId="48899" xr:uid="{2E18C32F-E11F-4830-B2FB-04854EA3D09B}"/>
    <cellStyle name="Total 5 2 4 2 2" xfId="48900" xr:uid="{7D4AF859-EECE-43C0-AB74-0DC865B4B805}"/>
    <cellStyle name="Total 5 2 4 2 2 2" xfId="48901" xr:uid="{E1F47F32-B145-4188-9F32-AE2D6FDA2D6E}"/>
    <cellStyle name="Total 5 2 4 2 2 2 2" xfId="48902" xr:uid="{FCC58242-59E9-4CC0-B659-D0D95F39053C}"/>
    <cellStyle name="Total 5 2 4 2 2 3" xfId="48903" xr:uid="{0072C828-5D5E-4669-B9D6-FDF1EC4F25DE}"/>
    <cellStyle name="Total 5 2 4 2 2 4" xfId="48904" xr:uid="{0ED3AA76-4627-4E02-9092-0D773EAA938F}"/>
    <cellStyle name="Total 5 2 4 2 20" xfId="48905" xr:uid="{F5511460-5205-44C0-B055-CF91E72DC98C}"/>
    <cellStyle name="Total 5 2 4 2 20 2" xfId="48906" xr:uid="{23B7252E-B63F-46B7-B030-47358AF915B7}"/>
    <cellStyle name="Total 5 2 4 2 20 2 2" xfId="48907" xr:uid="{0879EE4C-85C5-4DCF-86F9-A1DB73E5B4CF}"/>
    <cellStyle name="Total 5 2 4 2 20 3" xfId="48908" xr:uid="{55F7D809-5536-4E9A-B0F3-E9059394DDB5}"/>
    <cellStyle name="Total 5 2 4 2 21" xfId="48909" xr:uid="{0D42A3D2-C4BA-4AE1-A378-5EB9007323FC}"/>
    <cellStyle name="Total 5 2 4 2 21 2" xfId="48910" xr:uid="{79EC895D-829F-4C43-95BF-EED3FC7AC39D}"/>
    <cellStyle name="Total 5 2 4 2 22" xfId="48911" xr:uid="{F0E74E14-9ED5-4B65-8FEC-6ABB2F5794FE}"/>
    <cellStyle name="Total 5 2 4 2 23" xfId="48912" xr:uid="{71670B5D-CCFC-4DCA-8ADD-4E12E7B1727E}"/>
    <cellStyle name="Total 5 2 4 2 3" xfId="48913" xr:uid="{B678D9B6-98A6-4571-94AD-B520583E6F97}"/>
    <cellStyle name="Total 5 2 4 2 3 2" xfId="48914" xr:uid="{04BA4823-596C-436C-BFC9-18DFAE9F6206}"/>
    <cellStyle name="Total 5 2 4 2 3 2 2" xfId="48915" xr:uid="{4497DDCE-E06B-4AD1-9733-848ADDA8FEC0}"/>
    <cellStyle name="Total 5 2 4 2 3 3" xfId="48916" xr:uid="{E020CFD3-AD34-4FA0-B6E8-BCD5DEE5E1D9}"/>
    <cellStyle name="Total 5 2 4 2 4" xfId="48917" xr:uid="{A620B884-E0D4-4373-975B-F34BDE6F55D4}"/>
    <cellStyle name="Total 5 2 4 2 4 2" xfId="48918" xr:uid="{49B1818E-3471-4216-858A-6BCBE0916A09}"/>
    <cellStyle name="Total 5 2 4 2 4 2 2" xfId="48919" xr:uid="{606602D1-AEB2-418C-B27C-16B33A8F7D26}"/>
    <cellStyle name="Total 5 2 4 2 4 3" xfId="48920" xr:uid="{C4B4B6A0-1123-41FE-8E89-DAE0499BC7D7}"/>
    <cellStyle name="Total 5 2 4 2 5" xfId="48921" xr:uid="{0E4BB722-E8D7-4AEF-8A92-0E70FE9A60CF}"/>
    <cellStyle name="Total 5 2 4 2 5 2" xfId="48922" xr:uid="{E8C3472F-27FA-4C49-815A-B3A8DC4A17E8}"/>
    <cellStyle name="Total 5 2 4 2 5 2 2" xfId="48923" xr:uid="{55CAC567-DF15-4D88-896E-D6BDA11EEFAF}"/>
    <cellStyle name="Total 5 2 4 2 5 3" xfId="48924" xr:uid="{5A1143B4-DF20-4271-A467-2362F1DA11AD}"/>
    <cellStyle name="Total 5 2 4 2 6" xfId="48925" xr:uid="{DD700367-C48B-4B36-A39B-D02486FA6B91}"/>
    <cellStyle name="Total 5 2 4 2 6 2" xfId="48926" xr:uid="{DF70A913-09A6-495A-A431-CD4819BA06CF}"/>
    <cellStyle name="Total 5 2 4 2 6 2 2" xfId="48927" xr:uid="{3535419C-5CF8-4AEE-802B-5FC3252D0E37}"/>
    <cellStyle name="Total 5 2 4 2 6 3" xfId="48928" xr:uid="{C93729C0-4D50-4869-AD26-CF7A41F6C30D}"/>
    <cellStyle name="Total 5 2 4 2 7" xfId="48929" xr:uid="{0824EAF5-6CAD-4A1D-91E9-A7625D0FE3C4}"/>
    <cellStyle name="Total 5 2 4 2 7 2" xfId="48930" xr:uid="{8D4F9C2B-65B4-40D5-B8BA-5C92512B6777}"/>
    <cellStyle name="Total 5 2 4 2 7 2 2" xfId="48931" xr:uid="{581D3990-2ACC-4ED1-8E03-96EF3BA1BED1}"/>
    <cellStyle name="Total 5 2 4 2 7 3" xfId="48932" xr:uid="{2C43E9DD-1DAD-4753-AF25-BD996FAA1B8F}"/>
    <cellStyle name="Total 5 2 4 2 8" xfId="48933" xr:uid="{74B46C76-2306-4D6B-B73D-1861FA072211}"/>
    <cellStyle name="Total 5 2 4 2 8 2" xfId="48934" xr:uid="{F2D1115D-4375-4579-A96D-8720D3F251A9}"/>
    <cellStyle name="Total 5 2 4 2 8 2 2" xfId="48935" xr:uid="{48814B7F-D111-4E7D-AEBF-F294520B772A}"/>
    <cellStyle name="Total 5 2 4 2 8 3" xfId="48936" xr:uid="{9426B309-2B88-4133-B399-A71691C4654E}"/>
    <cellStyle name="Total 5 2 4 2 9" xfId="48937" xr:uid="{49A6E7A8-79FF-4DDF-B615-0BB94DE75972}"/>
    <cellStyle name="Total 5 2 4 2 9 2" xfId="48938" xr:uid="{3DD8017D-0628-4D9E-BD6E-7BF6BB589AAC}"/>
    <cellStyle name="Total 5 2 4 2 9 2 2" xfId="48939" xr:uid="{22685E54-5C22-47EF-B497-D88DE5494158}"/>
    <cellStyle name="Total 5 2 4 2 9 3" xfId="48940" xr:uid="{D13CBDA5-730F-4142-B78F-FB00FB161C5F}"/>
    <cellStyle name="Total 5 2 4 20" xfId="48941" xr:uid="{00FC652A-8AC6-4A6B-8C1F-2C89AD7D5022}"/>
    <cellStyle name="Total 5 2 4 20 2" xfId="48942" xr:uid="{7DFF630B-6CA9-417C-8C1F-AD2E6D5846E1}"/>
    <cellStyle name="Total 5 2 4 20 2 2" xfId="48943" xr:uid="{6C15CC3F-4D59-4B94-B503-FB2BA7FE73F7}"/>
    <cellStyle name="Total 5 2 4 20 3" xfId="48944" xr:uid="{A376065E-50CA-4F0B-93BB-7ABD9FFFA669}"/>
    <cellStyle name="Total 5 2 4 21" xfId="48945" xr:uid="{1CD42DBE-C304-4539-A064-A6C14FC8228B}"/>
    <cellStyle name="Total 5 2 4 21 2" xfId="48946" xr:uid="{B4A51CD4-5D64-4192-8192-E1973DB48EBC}"/>
    <cellStyle name="Total 5 2 4 21 2 2" xfId="48947" xr:uid="{64C86DF1-9ABE-44A0-B328-DEBF9C96538D}"/>
    <cellStyle name="Total 5 2 4 21 3" xfId="48948" xr:uid="{3B0FDFD8-FF7D-481A-B958-771F710270F9}"/>
    <cellStyle name="Total 5 2 4 22" xfId="48949" xr:uid="{4A6F1D44-D5E2-4C1A-B6B4-366EA5783349}"/>
    <cellStyle name="Total 5 2 4 22 2" xfId="48950" xr:uid="{27567B5E-AD76-4E1C-A767-1F09A084E0F2}"/>
    <cellStyle name="Total 5 2 4 23" xfId="48951" xr:uid="{FF2EADD2-A6A8-4439-8EA9-89D5AC3AABF6}"/>
    <cellStyle name="Total 5 2 4 24" xfId="48952" xr:uid="{2C8B5206-018B-4921-9553-AAF83CE51FE8}"/>
    <cellStyle name="Total 5 2 4 3" xfId="48953" xr:uid="{6F0014D4-23DE-498A-9E6A-73B45C22083E}"/>
    <cellStyle name="Total 5 2 4 3 2" xfId="48954" xr:uid="{13E74134-1372-46A7-BCB7-2531A13B208A}"/>
    <cellStyle name="Total 5 2 4 3 2 2" xfId="48955" xr:uid="{310B08F3-1A2D-4293-86EA-FA60BA7766DB}"/>
    <cellStyle name="Total 5 2 4 3 3" xfId="48956" xr:uid="{E024A70A-5503-4D86-B74F-2EBDF457B4F7}"/>
    <cellStyle name="Total 5 2 4 3 4" xfId="48957" xr:uid="{7CFA5CC9-A2A6-40A2-893E-9ED6994C0D1C}"/>
    <cellStyle name="Total 5 2 4 4" xfId="48958" xr:uid="{1B3D0903-4670-4666-AEDB-1AAE32752AC4}"/>
    <cellStyle name="Total 5 2 4 4 2" xfId="48959" xr:uid="{D41E2FFB-0AA1-4E87-8E24-C387FC6C3F4E}"/>
    <cellStyle name="Total 5 2 4 4 2 2" xfId="48960" xr:uid="{26D5F7A8-56FC-4E67-898F-E7F7C0454B12}"/>
    <cellStyle name="Total 5 2 4 4 3" xfId="48961" xr:uid="{F1DA5E4F-E42E-4CF2-A459-CBF2C6E3B813}"/>
    <cellStyle name="Total 5 2 4 4 4" xfId="48962" xr:uid="{DEBFD4EB-094A-4CE2-941F-C410A1E85229}"/>
    <cellStyle name="Total 5 2 4 5" xfId="48963" xr:uid="{437BD577-B586-4EE0-80BF-F6554ADA9F98}"/>
    <cellStyle name="Total 5 2 4 5 2" xfId="48964" xr:uid="{F27ED87A-3963-46EC-BEE2-5DD3C361F382}"/>
    <cellStyle name="Total 5 2 4 5 2 2" xfId="48965" xr:uid="{6FD6137B-50FD-448A-9B81-FEEB3B3D5B14}"/>
    <cellStyle name="Total 5 2 4 5 3" xfId="48966" xr:uid="{105CB7C8-BC67-4057-9EF0-84067D604156}"/>
    <cellStyle name="Total 5 2 4 6" xfId="48967" xr:uid="{5C8CB5E3-99EA-41AB-B83D-11FE2D17337A}"/>
    <cellStyle name="Total 5 2 4 6 2" xfId="48968" xr:uid="{40721F32-D809-4A8B-BB4D-7990D138FBBE}"/>
    <cellStyle name="Total 5 2 4 6 2 2" xfId="48969" xr:uid="{84B0D81C-F074-4430-8BC5-C4D9E0ADA365}"/>
    <cellStyle name="Total 5 2 4 6 3" xfId="48970" xr:uid="{DF62B145-9234-43E6-8FCD-C6832E98B982}"/>
    <cellStyle name="Total 5 2 4 7" xfId="48971" xr:uid="{20E5DB89-DD64-4CC5-84DC-7B3F170A11EA}"/>
    <cellStyle name="Total 5 2 4 7 2" xfId="48972" xr:uid="{5853F051-34C2-4995-B9F1-8B5CFEE6193C}"/>
    <cellStyle name="Total 5 2 4 7 2 2" xfId="48973" xr:uid="{1377D696-0B9D-4051-9C1B-23794A1CA68F}"/>
    <cellStyle name="Total 5 2 4 7 3" xfId="48974" xr:uid="{01D13387-092B-485A-9C7F-1205B7F6953E}"/>
    <cellStyle name="Total 5 2 4 8" xfId="48975" xr:uid="{64169112-C848-43A1-A91C-03AA28DFBF7A}"/>
    <cellStyle name="Total 5 2 4 8 2" xfId="48976" xr:uid="{0D7C39D2-B472-4D70-A1A3-7074C67DC3F7}"/>
    <cellStyle name="Total 5 2 4 8 2 2" xfId="48977" xr:uid="{5B2DCC9C-751D-4D77-B1AF-2BC6844FD299}"/>
    <cellStyle name="Total 5 2 4 8 3" xfId="48978" xr:uid="{CBF3FAEB-A9BD-42C8-BB36-E6002B9E1089}"/>
    <cellStyle name="Total 5 2 4 9" xfId="48979" xr:uid="{29068981-DA4C-4741-9529-481EB9A46208}"/>
    <cellStyle name="Total 5 2 4 9 2" xfId="48980" xr:uid="{23B002B1-D6F5-4D98-8F83-55FF889A5CB7}"/>
    <cellStyle name="Total 5 2 4 9 2 2" xfId="48981" xr:uid="{5AB783F9-A1E6-4D07-9983-EFD9C2D48B1F}"/>
    <cellStyle name="Total 5 2 4 9 3" xfId="48982" xr:uid="{08D701E0-CEBA-4C87-9F02-CC555204A84E}"/>
    <cellStyle name="Total 5 2 5" xfId="48983" xr:uid="{75EF255F-8B96-4100-8A76-8F2EA6EC2CCE}"/>
    <cellStyle name="Total 5 2 5 10" xfId="48984" xr:uid="{2DB61201-C3D2-48D7-8D49-4BF05147F0D2}"/>
    <cellStyle name="Total 5 2 5 10 2" xfId="48985" xr:uid="{089CDBB3-478F-48F5-B72F-59922D869DF5}"/>
    <cellStyle name="Total 5 2 5 10 2 2" xfId="48986" xr:uid="{C3A05B3A-7FE6-4C54-A2E1-3410E0BACE02}"/>
    <cellStyle name="Total 5 2 5 10 3" xfId="48987" xr:uid="{87FA1F4D-7B69-4FDC-BF98-C353660539E7}"/>
    <cellStyle name="Total 5 2 5 11" xfId="48988" xr:uid="{356B4547-6027-414E-92BC-C1B08FD01339}"/>
    <cellStyle name="Total 5 2 5 11 2" xfId="48989" xr:uid="{7A7C3230-9C22-4CED-8207-B309F8F69F53}"/>
    <cellStyle name="Total 5 2 5 11 2 2" xfId="48990" xr:uid="{5617382F-6397-4754-8211-F991171B4F6D}"/>
    <cellStyle name="Total 5 2 5 11 3" xfId="48991" xr:uid="{D67DAFF6-75B5-435F-908E-99C126CE78FE}"/>
    <cellStyle name="Total 5 2 5 12" xfId="48992" xr:uid="{5268E165-6031-4050-AAE4-6CD0B34499CD}"/>
    <cellStyle name="Total 5 2 5 12 2" xfId="48993" xr:uid="{13284F42-AB0C-400B-ADA5-443E04160D99}"/>
    <cellStyle name="Total 5 2 5 12 2 2" xfId="48994" xr:uid="{542CABC1-0929-4B53-A274-3D6E27774507}"/>
    <cellStyle name="Total 5 2 5 12 3" xfId="48995" xr:uid="{D594DA61-1EB7-4D68-9998-DDA54613132F}"/>
    <cellStyle name="Total 5 2 5 13" xfId="48996" xr:uid="{FE57D243-21FA-40BE-B375-C8B65901CED4}"/>
    <cellStyle name="Total 5 2 5 13 2" xfId="48997" xr:uid="{1A7AD193-51EB-4289-816E-492854D37901}"/>
    <cellStyle name="Total 5 2 5 13 2 2" xfId="48998" xr:uid="{92F40F50-03CB-41C0-B39A-EFFE2C875DD1}"/>
    <cellStyle name="Total 5 2 5 13 3" xfId="48999" xr:uid="{ED7A9436-DD9A-4DCC-B2BC-C5873DE29A6E}"/>
    <cellStyle name="Total 5 2 5 14" xfId="49000" xr:uid="{F69EB851-7144-4890-8B23-0930CBBEF356}"/>
    <cellStyle name="Total 5 2 5 14 2" xfId="49001" xr:uid="{7C907D0F-F40A-4EDA-A283-D4A6829764E3}"/>
    <cellStyle name="Total 5 2 5 14 2 2" xfId="49002" xr:uid="{CFCDAA94-34B7-4CE2-9F39-F607805BCD1A}"/>
    <cellStyle name="Total 5 2 5 14 3" xfId="49003" xr:uid="{306FEE1D-C836-4772-9375-E048CDB4C8B7}"/>
    <cellStyle name="Total 5 2 5 15" xfId="49004" xr:uid="{C35CC9B5-1421-4046-94F6-3DB3C5A88EB1}"/>
    <cellStyle name="Total 5 2 5 15 2" xfId="49005" xr:uid="{E1ABDF4F-98B7-4AB3-B698-ECDF8B1496C6}"/>
    <cellStyle name="Total 5 2 5 15 2 2" xfId="49006" xr:uid="{46EBEBDD-A199-4384-88A3-9089AE671C10}"/>
    <cellStyle name="Total 5 2 5 15 3" xfId="49007" xr:uid="{237314F4-D236-4D0F-B207-F345CE52F193}"/>
    <cellStyle name="Total 5 2 5 16" xfId="49008" xr:uid="{8CBF7AF8-417D-459B-B318-7D0D3B688D2A}"/>
    <cellStyle name="Total 5 2 5 16 2" xfId="49009" xr:uid="{D508A11B-BCEB-40DE-8A9B-CD1E536A1E8A}"/>
    <cellStyle name="Total 5 2 5 16 2 2" xfId="49010" xr:uid="{76EA7BB4-9326-4018-9ECD-C6C8CB491A27}"/>
    <cellStyle name="Total 5 2 5 16 3" xfId="49011" xr:uid="{FDA3C293-C983-4D51-910E-CACFBA6EBA3F}"/>
    <cellStyle name="Total 5 2 5 17" xfId="49012" xr:uid="{917FEE2F-2EEC-462C-8820-5A18FF9C20A8}"/>
    <cellStyle name="Total 5 2 5 17 2" xfId="49013" xr:uid="{65EF76A4-ABAC-43AD-8C2A-CCD95BCD5155}"/>
    <cellStyle name="Total 5 2 5 17 2 2" xfId="49014" xr:uid="{2B46B8E3-4C30-4172-A223-2C71A2A1438D}"/>
    <cellStyle name="Total 5 2 5 17 3" xfId="49015" xr:uid="{2031707F-6EB5-45C8-96A7-A2DCBD360B2A}"/>
    <cellStyle name="Total 5 2 5 18" xfId="49016" xr:uid="{1C907748-B060-4E76-9A00-C37ADF3FC501}"/>
    <cellStyle name="Total 5 2 5 18 2" xfId="49017" xr:uid="{1E38CA5B-450E-44F6-ADC1-66E0DBBB7597}"/>
    <cellStyle name="Total 5 2 5 18 2 2" xfId="49018" xr:uid="{8CACD3E2-F3FE-4FAF-9EA8-C07C0CF94F18}"/>
    <cellStyle name="Total 5 2 5 18 3" xfId="49019" xr:uid="{48A593CE-6A0F-4CB6-9DAA-D635EAE9D1A7}"/>
    <cellStyle name="Total 5 2 5 19" xfId="49020" xr:uid="{ABA0FD73-5D05-45B7-A593-A4B70C417CEC}"/>
    <cellStyle name="Total 5 2 5 19 2" xfId="49021" xr:uid="{E85DA384-E4C4-486C-8BC7-D70D1CFC9389}"/>
    <cellStyle name="Total 5 2 5 19 2 2" xfId="49022" xr:uid="{F44583D9-849D-46BB-BCA6-4234F4FC3D3F}"/>
    <cellStyle name="Total 5 2 5 19 3" xfId="49023" xr:uid="{7387655C-0071-4C75-A46D-A942C4A1F1E7}"/>
    <cellStyle name="Total 5 2 5 2" xfId="49024" xr:uid="{14AA1DBA-FEC0-4AB1-A7F5-0B2C55BD97E3}"/>
    <cellStyle name="Total 5 2 5 2 2" xfId="49025" xr:uid="{7BFD40C1-1F7E-46DB-AC6C-F8DFFA7B5471}"/>
    <cellStyle name="Total 5 2 5 2 2 2" xfId="49026" xr:uid="{925F3F38-A4EF-4B67-B302-A40D64CFC508}"/>
    <cellStyle name="Total 5 2 5 2 3" xfId="49027" xr:uid="{9B5C4E09-8EAC-4EBC-8A96-20AD4906414F}"/>
    <cellStyle name="Total 5 2 5 2 4" xfId="49028" xr:uid="{0650D48F-DAA7-49B4-9457-3CE8D827C762}"/>
    <cellStyle name="Total 5 2 5 20" xfId="49029" xr:uid="{2FCB6D75-276B-40D0-82C8-1A8C9D98CA85}"/>
    <cellStyle name="Total 5 2 5 20 2" xfId="49030" xr:uid="{1CAD9E35-654D-409B-8A3B-DB52A467A2EE}"/>
    <cellStyle name="Total 5 2 5 20 2 2" xfId="49031" xr:uid="{B9D2FAA2-9B75-4C76-A942-A4F34D08E553}"/>
    <cellStyle name="Total 5 2 5 20 3" xfId="49032" xr:uid="{F008883D-D69E-4873-8711-33BD6B4F7B1A}"/>
    <cellStyle name="Total 5 2 5 21" xfId="49033" xr:uid="{FCE06DA5-445A-49F4-B867-64A5E255C051}"/>
    <cellStyle name="Total 5 2 5 21 2" xfId="49034" xr:uid="{585DEB8B-6F46-413F-8EA9-7138DAEB5115}"/>
    <cellStyle name="Total 5 2 5 22" xfId="49035" xr:uid="{9609B0B6-386F-46C9-8F05-1A34EAE80047}"/>
    <cellStyle name="Total 5 2 5 23" xfId="49036" xr:uid="{338C50A1-DFF8-4357-A9DC-0A877BCDA244}"/>
    <cellStyle name="Total 5 2 5 3" xfId="49037" xr:uid="{46464FDC-BC43-465C-BD01-B6EAB78D01B1}"/>
    <cellStyle name="Total 5 2 5 3 2" xfId="49038" xr:uid="{58EB50F7-7D2E-4E33-9582-93B83D5A3C83}"/>
    <cellStyle name="Total 5 2 5 3 2 2" xfId="49039" xr:uid="{2106E4BF-AAEB-41D2-B8C0-EDE6DC14D6C3}"/>
    <cellStyle name="Total 5 2 5 3 3" xfId="49040" xr:uid="{E7703B12-CD97-4086-BE85-8891802A559D}"/>
    <cellStyle name="Total 5 2 5 4" xfId="49041" xr:uid="{EB1D3211-5A79-49E2-9D84-38553591930D}"/>
    <cellStyle name="Total 5 2 5 4 2" xfId="49042" xr:uid="{3283230D-5BEC-41E4-A49F-F85924748273}"/>
    <cellStyle name="Total 5 2 5 4 2 2" xfId="49043" xr:uid="{888415F0-B895-4C5A-B04D-4378D5F79042}"/>
    <cellStyle name="Total 5 2 5 4 3" xfId="49044" xr:uid="{43744090-D7B2-4AF5-8F13-CED96077623F}"/>
    <cellStyle name="Total 5 2 5 5" xfId="49045" xr:uid="{4A348CC3-4B8F-4C62-B9E0-F1FDB84B4681}"/>
    <cellStyle name="Total 5 2 5 5 2" xfId="49046" xr:uid="{08788AF3-A072-43FC-AA23-3D91EF83C384}"/>
    <cellStyle name="Total 5 2 5 5 2 2" xfId="49047" xr:uid="{566E46C7-78D4-4FA8-9FCF-33E985F093C0}"/>
    <cellStyle name="Total 5 2 5 5 3" xfId="49048" xr:uid="{9BA7F5B5-7A6C-4F64-AEE1-C1A2FC3DEDC9}"/>
    <cellStyle name="Total 5 2 5 6" xfId="49049" xr:uid="{F0CC7CDD-9F76-4C2C-8761-0C2EEF86255D}"/>
    <cellStyle name="Total 5 2 5 6 2" xfId="49050" xr:uid="{3B7C3A4A-8725-4F88-B842-968E66EE8444}"/>
    <cellStyle name="Total 5 2 5 6 2 2" xfId="49051" xr:uid="{31540E15-DFAC-4F3F-8188-2C1FD5975565}"/>
    <cellStyle name="Total 5 2 5 6 3" xfId="49052" xr:uid="{3C096FB1-43F5-4967-89B0-995FEF63898C}"/>
    <cellStyle name="Total 5 2 5 7" xfId="49053" xr:uid="{6EFBB734-3812-4EE2-BC7C-490CA28FBF3A}"/>
    <cellStyle name="Total 5 2 5 7 2" xfId="49054" xr:uid="{F3F1D3CC-8044-4704-8875-966B1DDBD47E}"/>
    <cellStyle name="Total 5 2 5 7 2 2" xfId="49055" xr:uid="{7EC9565F-3384-4087-82EB-6A08C9F9D8BA}"/>
    <cellStyle name="Total 5 2 5 7 3" xfId="49056" xr:uid="{6C4F36CB-7B19-4CD6-94F7-3D7B356C03A1}"/>
    <cellStyle name="Total 5 2 5 8" xfId="49057" xr:uid="{FDE5673D-BBD1-4692-91B5-3F795E50F0D5}"/>
    <cellStyle name="Total 5 2 5 8 2" xfId="49058" xr:uid="{B5E2BA08-091F-48C3-80FD-67D95AF0CFD3}"/>
    <cellStyle name="Total 5 2 5 8 2 2" xfId="49059" xr:uid="{A029FA17-57DD-4D4C-A3BD-F262242E6BB8}"/>
    <cellStyle name="Total 5 2 5 8 3" xfId="49060" xr:uid="{9273C2F5-6C4E-4FA6-BC1C-44D085AF1BF7}"/>
    <cellStyle name="Total 5 2 5 9" xfId="49061" xr:uid="{B39569A5-9547-496A-9788-9E7450002D55}"/>
    <cellStyle name="Total 5 2 5 9 2" xfId="49062" xr:uid="{2DB51B32-3DDB-4AC1-AF38-EA0954D82442}"/>
    <cellStyle name="Total 5 2 5 9 2 2" xfId="49063" xr:uid="{44336768-9BC4-4279-AA48-989978361438}"/>
    <cellStyle name="Total 5 2 5 9 3" xfId="49064" xr:uid="{96A8A0A0-018A-469B-A499-1110B9BBEE05}"/>
    <cellStyle name="Total 5 2 6" xfId="49065" xr:uid="{952279FA-CEF0-453A-A081-DF9F320A22D0}"/>
    <cellStyle name="Total 5 2 6 2" xfId="49066" xr:uid="{623314E4-4A10-4FA1-8488-1FD8AC1DD626}"/>
    <cellStyle name="Total 5 2 6 2 2" xfId="49067" xr:uid="{E79979FC-82B7-48F5-8D78-34929D6F9060}"/>
    <cellStyle name="Total 5 2 6 3" xfId="49068" xr:uid="{2460DE80-13C8-4765-A768-40D0916DEAAF}"/>
    <cellStyle name="Total 5 2 6 4" xfId="49069" xr:uid="{C4D820C1-0260-42E0-9ADA-061A9D123330}"/>
    <cellStyle name="Total 5 2 7" xfId="49070" xr:uid="{ADBA0FB7-7D72-4B37-9D42-94966925E003}"/>
    <cellStyle name="Total 5 2 7 2" xfId="49071" xr:uid="{FF35F2EF-8BEC-45CE-8AA0-63528CFF1E48}"/>
    <cellStyle name="Total 5 2 7 2 2" xfId="49072" xr:uid="{689BC7DC-F76B-4A22-A2B8-9A584352E386}"/>
    <cellStyle name="Total 5 2 7 3" xfId="49073" xr:uid="{E119D5A7-5F80-41C1-BEB3-4EF0923D603D}"/>
    <cellStyle name="Total 5 2 8" xfId="49074" xr:uid="{7BCBDAC0-86BE-461D-9624-9106E47C64DE}"/>
    <cellStyle name="Total 5 2 8 2" xfId="49075" xr:uid="{16893A29-6FAC-49F9-9391-C32958C5B91E}"/>
    <cellStyle name="Total 5 2 8 2 2" xfId="49076" xr:uid="{6476C0F3-F757-4924-B4AC-7E8DF9AEE94A}"/>
    <cellStyle name="Total 5 2 8 3" xfId="49077" xr:uid="{BC86A12A-2409-4048-B7F8-C3C7EA486075}"/>
    <cellStyle name="Total 5 2 9" xfId="49078" xr:uid="{9059F207-2224-4EDD-ADAC-0F5629848628}"/>
    <cellStyle name="Total 5 2 9 2" xfId="49079" xr:uid="{53DC6B00-E115-44F9-8312-2A132653E92D}"/>
    <cellStyle name="Total 5 2 9 2 2" xfId="49080" xr:uid="{126E537F-3E25-467D-BBD2-6CF6B499495B}"/>
    <cellStyle name="Total 5 2 9 3" xfId="49081" xr:uid="{1C514785-85AE-4A5B-AED5-3CEAB54AA37B}"/>
    <cellStyle name="Total 5 20" xfId="49082" xr:uid="{A0BC65D7-0620-4F86-A1E2-CBC7F21AFD09}"/>
    <cellStyle name="Total 5 20 2" xfId="49083" xr:uid="{641709FA-B3C1-4A1C-A682-FCC465CE0B01}"/>
    <cellStyle name="Total 5 20 2 2" xfId="49084" xr:uid="{3D235DDF-30EC-476E-9ADC-557202081D52}"/>
    <cellStyle name="Total 5 20 3" xfId="49085" xr:uid="{9AA90860-FEDF-41C8-8520-52B0E99663D9}"/>
    <cellStyle name="Total 5 21" xfId="49086" xr:uid="{A627CE7D-8AB3-474B-99F2-D4254B965EF1}"/>
    <cellStyle name="Total 5 21 2" xfId="49087" xr:uid="{F2879512-837D-4A76-B0EC-2E88102CE6BF}"/>
    <cellStyle name="Total 5 21 2 2" xfId="49088" xr:uid="{D0E49330-92E6-4B2D-B371-90598FBD9783}"/>
    <cellStyle name="Total 5 21 3" xfId="49089" xr:uid="{A029A2A7-C339-4280-AB30-43C0A1623FED}"/>
    <cellStyle name="Total 5 22" xfId="49090" xr:uid="{DC1EC6A1-2CFE-4291-9FE5-B31611B0B038}"/>
    <cellStyle name="Total 5 22 2" xfId="49091" xr:uid="{7D022D6D-8F68-4E52-854B-5BD5917E57A6}"/>
    <cellStyle name="Total 5 23" xfId="49092" xr:uid="{3B94A7DA-B3C6-4CB4-B90D-000B8A1DC71F}"/>
    <cellStyle name="Total 5 24" xfId="49093" xr:uid="{2DE5C0E0-B764-437C-BFD4-8377A9C2AAE2}"/>
    <cellStyle name="Total 5 25" xfId="49094" xr:uid="{49B7D2A1-3E02-49E3-8236-1FF9F4411134}"/>
    <cellStyle name="Total 5 26" xfId="49095" xr:uid="{2760B797-D668-4715-8830-9FB1852859CA}"/>
    <cellStyle name="Total 5 27" xfId="49096" xr:uid="{AE8BAA5D-BD11-49AA-B3E0-E955D52B2276}"/>
    <cellStyle name="Total 5 3" xfId="49097" xr:uid="{1299ACB8-487A-4925-8809-6DD0A7A25C27}"/>
    <cellStyle name="Total 5 3 10" xfId="49098" xr:uid="{4DC000AD-1867-4357-A040-74D79FD8581E}"/>
    <cellStyle name="Total 5 3 10 2" xfId="49099" xr:uid="{85D8F763-E686-4CED-9818-EEB5D447A58F}"/>
    <cellStyle name="Total 5 3 10 2 2" xfId="49100" xr:uid="{9B1912C3-57CC-441D-A025-C5F62C26D254}"/>
    <cellStyle name="Total 5 3 10 3" xfId="49101" xr:uid="{2EDFBC03-4984-4384-879B-783FD84E8AE7}"/>
    <cellStyle name="Total 5 3 11" xfId="49102" xr:uid="{73FA1BCE-62E4-49A3-8116-A826A79C0890}"/>
    <cellStyle name="Total 5 3 11 2" xfId="49103" xr:uid="{2488D172-322D-4B7C-A524-453A6498D108}"/>
    <cellStyle name="Total 5 3 11 2 2" xfId="49104" xr:uid="{34744869-E5D0-44CD-8B12-D4342477A68D}"/>
    <cellStyle name="Total 5 3 11 3" xfId="49105" xr:uid="{3249C6FD-FE62-4BC0-9C42-D3385ACE4CCA}"/>
    <cellStyle name="Total 5 3 12" xfId="49106" xr:uid="{C7F36644-DDD2-422E-96B2-BA81D1F674C5}"/>
    <cellStyle name="Total 5 3 12 2" xfId="49107" xr:uid="{5B65BD48-EDD7-481E-9CE8-1E613B9B7F88}"/>
    <cellStyle name="Total 5 3 12 2 2" xfId="49108" xr:uid="{4D002C7B-40EA-4155-BA77-7FA3E06D8F5B}"/>
    <cellStyle name="Total 5 3 12 3" xfId="49109" xr:uid="{C0D581E3-D2B8-4E67-A945-05DFD60EC35D}"/>
    <cellStyle name="Total 5 3 13" xfId="49110" xr:uid="{FA6958D8-DFEB-493E-B558-E8A81C58FA1E}"/>
    <cellStyle name="Total 5 3 13 2" xfId="49111" xr:uid="{61EF0E5E-8A1B-43FE-B6F1-4C176A644F2C}"/>
    <cellStyle name="Total 5 3 13 2 2" xfId="49112" xr:uid="{2A1F11ED-B786-4DCB-B08C-81B864BF6F18}"/>
    <cellStyle name="Total 5 3 13 3" xfId="49113" xr:uid="{82648306-4FF6-4597-829B-C2572B1953D1}"/>
    <cellStyle name="Total 5 3 14" xfId="49114" xr:uid="{66CD7803-C473-4A76-AE35-6B70D549FB96}"/>
    <cellStyle name="Total 5 3 14 2" xfId="49115" xr:uid="{F0140C37-B440-49CC-B84F-917C5E8989B2}"/>
    <cellStyle name="Total 5 3 14 2 2" xfId="49116" xr:uid="{0229E6E5-C446-43AA-95D5-2424271B727D}"/>
    <cellStyle name="Total 5 3 14 3" xfId="49117" xr:uid="{A0177F17-D794-4E79-9C3A-E0ADFBDE0A6C}"/>
    <cellStyle name="Total 5 3 15" xfId="49118" xr:uid="{01E59094-D414-44A6-8549-717542DD4CD0}"/>
    <cellStyle name="Total 5 3 15 2" xfId="49119" xr:uid="{05E4F59C-2738-4BB4-A077-55E38F7DFF92}"/>
    <cellStyle name="Total 5 3 15 2 2" xfId="49120" xr:uid="{3083A212-8B35-4510-BB00-EFAC89BD4B04}"/>
    <cellStyle name="Total 5 3 15 3" xfId="49121" xr:uid="{366DD1E2-EE46-4BB7-AF62-EB25F80BB637}"/>
    <cellStyle name="Total 5 3 16" xfId="49122" xr:uid="{BA05744C-0A0E-412D-8B56-011815666C1C}"/>
    <cellStyle name="Total 5 3 16 2" xfId="49123" xr:uid="{CA3C2892-0EB4-41FB-B648-3EB37CF06B23}"/>
    <cellStyle name="Total 5 3 16 2 2" xfId="49124" xr:uid="{FDB3A451-2E02-42AB-98E1-0CD68B7B45E9}"/>
    <cellStyle name="Total 5 3 16 3" xfId="49125" xr:uid="{12968B7B-4D65-42E5-A85F-DCA8EA2A07AD}"/>
    <cellStyle name="Total 5 3 17" xfId="49126" xr:uid="{8E6DFF0B-5079-4FEC-88A1-73E62AB4568B}"/>
    <cellStyle name="Total 5 3 17 2" xfId="49127" xr:uid="{D15428ED-2652-4EEE-9A54-DC3495AD3656}"/>
    <cellStyle name="Total 5 3 17 2 2" xfId="49128" xr:uid="{4F0DB5A0-CE89-41B7-BC54-023A35A90BCB}"/>
    <cellStyle name="Total 5 3 17 3" xfId="49129" xr:uid="{3E87924C-1EA7-42C7-AE1C-0D4C0FB05DAC}"/>
    <cellStyle name="Total 5 3 18" xfId="49130" xr:uid="{874C2CAF-CA53-4DBE-B968-F301913A17B3}"/>
    <cellStyle name="Total 5 3 18 2" xfId="49131" xr:uid="{F2CF4916-7305-4185-A2F4-9C1E6395A254}"/>
    <cellStyle name="Total 5 3 19" xfId="49132" xr:uid="{3BF11C93-1E8F-4112-BD15-E3CD2CFCA4A2}"/>
    <cellStyle name="Total 5 3 2" xfId="49133" xr:uid="{11CEB05C-8D44-4FD7-9D7C-E7AEAF14F3E0}"/>
    <cellStyle name="Total 5 3 2 10" xfId="49134" xr:uid="{16BCC076-10A2-4C70-8AD8-70160B5901B3}"/>
    <cellStyle name="Total 5 3 2 10 2" xfId="49135" xr:uid="{A316ACB0-1789-4E17-81B5-3CECE1E11CF7}"/>
    <cellStyle name="Total 5 3 2 10 2 2" xfId="49136" xr:uid="{F9E815C7-3E1A-4306-995D-35CF20739617}"/>
    <cellStyle name="Total 5 3 2 10 3" xfId="49137" xr:uid="{6461A33B-98D0-4119-AB1C-B77F4551D224}"/>
    <cellStyle name="Total 5 3 2 11" xfId="49138" xr:uid="{2DE37008-4B8F-4572-9163-F72B063E5DA5}"/>
    <cellStyle name="Total 5 3 2 11 2" xfId="49139" xr:uid="{82A1451B-9806-4C19-9F05-4E737115FA17}"/>
    <cellStyle name="Total 5 3 2 11 2 2" xfId="49140" xr:uid="{15086EAA-06C3-4600-8BA1-D898609AFEB3}"/>
    <cellStyle name="Total 5 3 2 11 3" xfId="49141" xr:uid="{D6D71FA3-C0FF-4B13-BE54-FDAEE0B827EC}"/>
    <cellStyle name="Total 5 3 2 12" xfId="49142" xr:uid="{6D22059B-C605-4076-870C-66454F748635}"/>
    <cellStyle name="Total 5 3 2 12 2" xfId="49143" xr:uid="{C7182F34-D825-49E1-B1E2-63C9A90848D0}"/>
    <cellStyle name="Total 5 3 2 12 2 2" xfId="49144" xr:uid="{7D7F19AE-455E-440B-98FB-8F66901E959A}"/>
    <cellStyle name="Total 5 3 2 12 3" xfId="49145" xr:uid="{FF082FE1-69AD-4501-9337-082555CE4568}"/>
    <cellStyle name="Total 5 3 2 13" xfId="49146" xr:uid="{D87E8FCC-63C4-4283-A1D4-3B7BAD5AE007}"/>
    <cellStyle name="Total 5 3 2 13 2" xfId="49147" xr:uid="{B6E2030A-2B2A-424E-88D6-D3E9112DC458}"/>
    <cellStyle name="Total 5 3 2 13 2 2" xfId="49148" xr:uid="{00558A1C-2D02-43BA-A7B5-64A6829822CA}"/>
    <cellStyle name="Total 5 3 2 13 3" xfId="49149" xr:uid="{D564FEB3-4DC0-4256-9AFB-E800B7295DFC}"/>
    <cellStyle name="Total 5 3 2 14" xfId="49150" xr:uid="{8CD052BA-F8B3-4027-B924-41EAEA3A8F57}"/>
    <cellStyle name="Total 5 3 2 14 2" xfId="49151" xr:uid="{E38B1067-9A8E-4E45-8D94-24B685853990}"/>
    <cellStyle name="Total 5 3 2 14 2 2" xfId="49152" xr:uid="{D797D470-5457-4715-AA0F-7059E129CCA5}"/>
    <cellStyle name="Total 5 3 2 14 3" xfId="49153" xr:uid="{AC72701A-E163-4E9A-8C00-AC772E8CC415}"/>
    <cellStyle name="Total 5 3 2 15" xfId="49154" xr:uid="{20AA8C15-CA56-4A5F-83BB-6CD853F07015}"/>
    <cellStyle name="Total 5 3 2 15 2" xfId="49155" xr:uid="{57E83BBE-5030-42C8-A89C-92D4C1BD07FB}"/>
    <cellStyle name="Total 5 3 2 15 2 2" xfId="49156" xr:uid="{D64273E8-8C9F-467D-9708-FA4A2E7C470A}"/>
    <cellStyle name="Total 5 3 2 15 3" xfId="49157" xr:uid="{82C4F360-EBE7-41C7-8EB4-EF69119E485C}"/>
    <cellStyle name="Total 5 3 2 16" xfId="49158" xr:uid="{7CF91D28-6897-4D82-B1F6-F03911AFB333}"/>
    <cellStyle name="Total 5 3 2 16 2" xfId="49159" xr:uid="{87DF0FE1-B098-40BA-81B4-B3A11E7E3DF2}"/>
    <cellStyle name="Total 5 3 2 16 2 2" xfId="49160" xr:uid="{7328FB38-B3AC-4B2F-9F34-E326E85DE8CB}"/>
    <cellStyle name="Total 5 3 2 16 3" xfId="49161" xr:uid="{2386A3B0-8B73-404E-979B-8DC65DF488F1}"/>
    <cellStyle name="Total 5 3 2 17" xfId="49162" xr:uid="{64633C07-079A-4B01-9081-8A1B99C84E8B}"/>
    <cellStyle name="Total 5 3 2 17 2" xfId="49163" xr:uid="{0A4573FB-BD5D-42CE-B45B-D66C91EF193B}"/>
    <cellStyle name="Total 5 3 2 17 2 2" xfId="49164" xr:uid="{ADBB9127-6C7B-4F72-A279-9AEABE6CC3D8}"/>
    <cellStyle name="Total 5 3 2 17 3" xfId="49165" xr:uid="{89C1DC18-06EF-4700-A03B-A9FC76E12055}"/>
    <cellStyle name="Total 5 3 2 18" xfId="49166" xr:uid="{D78813DD-9F0F-4578-9982-68474D9E5401}"/>
    <cellStyle name="Total 5 3 2 18 2" xfId="49167" xr:uid="{0FDEC92D-11E5-4D4B-80B3-8E95014FFB12}"/>
    <cellStyle name="Total 5 3 2 18 2 2" xfId="49168" xr:uid="{E358E077-DE23-496B-895B-7D59D22C8F95}"/>
    <cellStyle name="Total 5 3 2 18 3" xfId="49169" xr:uid="{4D70897A-791B-4F4B-B841-4591717148DC}"/>
    <cellStyle name="Total 5 3 2 19" xfId="49170" xr:uid="{6C821BD5-8FD5-4006-9FEB-AE7DD4A563B7}"/>
    <cellStyle name="Total 5 3 2 19 2" xfId="49171" xr:uid="{5BE1D772-50D3-43B5-B9C8-AB9A698DEFD7}"/>
    <cellStyle name="Total 5 3 2 19 2 2" xfId="49172" xr:uid="{AFBEF79E-98E8-459E-B70B-CAF1404755C9}"/>
    <cellStyle name="Total 5 3 2 19 3" xfId="49173" xr:uid="{7E81B0B9-5223-4A5F-9C29-6603E9261076}"/>
    <cellStyle name="Total 5 3 2 2" xfId="49174" xr:uid="{D72848B5-5F34-4D77-9D25-50298F1B1072}"/>
    <cellStyle name="Total 5 3 2 2 2" xfId="49175" xr:uid="{684A5EDC-6026-4DD3-9918-1FFC16BF7998}"/>
    <cellStyle name="Total 5 3 2 2 2 2" xfId="49176" xr:uid="{F67F4991-2F91-4E4E-82A7-225C6676ECD9}"/>
    <cellStyle name="Total 5 3 2 2 2 2 2" xfId="49177" xr:uid="{11D5357D-48FA-4D5E-BA60-352192956A61}"/>
    <cellStyle name="Total 5 3 2 2 2 3" xfId="49178" xr:uid="{322C08CB-BF23-4894-B652-1D09BE080EBB}"/>
    <cellStyle name="Total 5 3 2 2 2 4" xfId="49179" xr:uid="{A0524D54-59C9-4F4F-A804-3E03275D26A5}"/>
    <cellStyle name="Total 5 3 2 2 3" xfId="49180" xr:uid="{DF24B28B-87EB-4F79-8EA8-BF660A6D4601}"/>
    <cellStyle name="Total 5 3 2 2 3 2" xfId="49181" xr:uid="{773DC84C-A1DE-4B8C-AD11-1A687621BEE8}"/>
    <cellStyle name="Total 5 3 2 2 4" xfId="49182" xr:uid="{A394A155-356F-4319-9415-B2CD7EF834B9}"/>
    <cellStyle name="Total 5 3 2 2 5" xfId="49183" xr:uid="{D77FC781-53A2-4EE9-B52C-64D95E41F442}"/>
    <cellStyle name="Total 5 3 2 20" xfId="49184" xr:uid="{826472DC-843E-4F18-A898-56C2E1401495}"/>
    <cellStyle name="Total 5 3 2 20 2" xfId="49185" xr:uid="{DBED2B33-0C06-45E3-B9D1-E67312A6AA0A}"/>
    <cellStyle name="Total 5 3 2 20 2 2" xfId="49186" xr:uid="{C6B74598-5A91-49C7-9FE0-53CCC11CBF89}"/>
    <cellStyle name="Total 5 3 2 20 3" xfId="49187" xr:uid="{7FC7C11E-D49B-4AF4-8B8D-579B9431631A}"/>
    <cellStyle name="Total 5 3 2 21" xfId="49188" xr:uid="{00BAFA04-5BFF-40A4-A142-DBAF10E2A3FC}"/>
    <cellStyle name="Total 5 3 2 21 2" xfId="49189" xr:uid="{65642E57-7A29-4C37-B8C5-901DB8E9D68B}"/>
    <cellStyle name="Total 5 3 2 22" xfId="49190" xr:uid="{911180FA-139F-441C-B3BA-2D4D401D6468}"/>
    <cellStyle name="Total 5 3 2 23" xfId="49191" xr:uid="{2B3BA148-C29B-4572-9376-96B3CD028C02}"/>
    <cellStyle name="Total 5 3 2 3" xfId="49192" xr:uid="{F6078528-A42C-4202-B975-89A56287B855}"/>
    <cellStyle name="Total 5 3 2 3 2" xfId="49193" xr:uid="{AB2D1096-5ED4-4F56-BE22-363A326D3E16}"/>
    <cellStyle name="Total 5 3 2 3 2 2" xfId="49194" xr:uid="{0DD91BC6-1132-4958-9504-C9C44B54CE87}"/>
    <cellStyle name="Total 5 3 2 3 2 3" xfId="49195" xr:uid="{7945DF93-30BD-452E-8039-2FF15DEB69A5}"/>
    <cellStyle name="Total 5 3 2 3 3" xfId="49196" xr:uid="{E2996E01-7050-402A-8FBD-AB5DE32736A8}"/>
    <cellStyle name="Total 5 3 2 3 3 2" xfId="49197" xr:uid="{83B6753A-FB77-4EA7-9F0A-B51D7993F628}"/>
    <cellStyle name="Total 5 3 2 3 4" xfId="49198" xr:uid="{18D2F571-561C-416B-84FD-4B3DF89E3F76}"/>
    <cellStyle name="Total 5 3 2 4" xfId="49199" xr:uid="{21E71E5C-7E5D-45E4-A5C1-55491AD17D9F}"/>
    <cellStyle name="Total 5 3 2 4 2" xfId="49200" xr:uid="{0DC7060B-9D92-4EF6-8B56-12CE604EDBA9}"/>
    <cellStyle name="Total 5 3 2 4 2 2" xfId="49201" xr:uid="{28901685-52D0-4B7B-838B-CBCE6083C046}"/>
    <cellStyle name="Total 5 3 2 4 3" xfId="49202" xr:uid="{73CA7344-40DD-47AC-A575-094A5AA31D2E}"/>
    <cellStyle name="Total 5 3 2 4 4" xfId="49203" xr:uid="{168346DD-893E-43BA-843F-41ABC2685C9B}"/>
    <cellStyle name="Total 5 3 2 5" xfId="49204" xr:uid="{09875B78-93AD-4469-85A9-DEB0D5EC7500}"/>
    <cellStyle name="Total 5 3 2 5 2" xfId="49205" xr:uid="{1AF96183-9891-4A6B-B7E1-D0B8B92F463C}"/>
    <cellStyle name="Total 5 3 2 5 2 2" xfId="49206" xr:uid="{2E21BF35-E06F-4621-A4BD-7E0033E3E53F}"/>
    <cellStyle name="Total 5 3 2 5 3" xfId="49207" xr:uid="{1D6FB0D5-AF9E-4CFC-9B0E-05117E989ADA}"/>
    <cellStyle name="Total 5 3 2 5 4" xfId="49208" xr:uid="{4ECD1CBC-7B64-4BC7-9D50-574B4AC7C62B}"/>
    <cellStyle name="Total 5 3 2 6" xfId="49209" xr:uid="{A1CFE1F4-EEE9-4861-A090-055A65C2881B}"/>
    <cellStyle name="Total 5 3 2 6 2" xfId="49210" xr:uid="{F4D62536-443D-4E60-BF07-7B5AE65645D9}"/>
    <cellStyle name="Total 5 3 2 6 2 2" xfId="49211" xr:uid="{783F1AD0-5B6F-44AC-8038-307B61065301}"/>
    <cellStyle name="Total 5 3 2 6 3" xfId="49212" xr:uid="{110FE1E6-026D-4CDB-A06F-7542AD16A27B}"/>
    <cellStyle name="Total 5 3 2 7" xfId="49213" xr:uid="{941ED278-A73E-4A91-833A-D4F8B8CC4154}"/>
    <cellStyle name="Total 5 3 2 7 2" xfId="49214" xr:uid="{2ADCE328-5140-44E8-9308-824574BD18A8}"/>
    <cellStyle name="Total 5 3 2 7 2 2" xfId="49215" xr:uid="{2C2A5A2E-439C-4897-BDB2-C907F303B35A}"/>
    <cellStyle name="Total 5 3 2 7 3" xfId="49216" xr:uid="{95AC44D5-3CA1-441D-8954-F32A0A827C9E}"/>
    <cellStyle name="Total 5 3 2 8" xfId="49217" xr:uid="{6F397601-2BE1-4F2F-9E39-2A406691F677}"/>
    <cellStyle name="Total 5 3 2 8 2" xfId="49218" xr:uid="{7C823DC7-4F01-4339-979D-A9704D7E55F4}"/>
    <cellStyle name="Total 5 3 2 8 2 2" xfId="49219" xr:uid="{38AF2E29-A258-4442-A1AB-FB2DE9A386A9}"/>
    <cellStyle name="Total 5 3 2 8 3" xfId="49220" xr:uid="{F11F6260-7179-4D9C-90E8-D13945606ABF}"/>
    <cellStyle name="Total 5 3 2 9" xfId="49221" xr:uid="{C1D4D78E-78A0-4B92-8C48-359AF054F484}"/>
    <cellStyle name="Total 5 3 2 9 2" xfId="49222" xr:uid="{93D23D49-5AB6-4D78-82FF-EE7275D3FEA4}"/>
    <cellStyle name="Total 5 3 2 9 2 2" xfId="49223" xr:uid="{443A8693-24A4-401A-BB4C-432AA5E8B86A}"/>
    <cellStyle name="Total 5 3 2 9 3" xfId="49224" xr:uid="{BD16F4FD-D446-4378-A2D0-A63A45793A91}"/>
    <cellStyle name="Total 5 3 20" xfId="49225" xr:uid="{687ECD89-68CF-48ED-8832-EFD1BBA663F6}"/>
    <cellStyle name="Total 5 3 3" xfId="49226" xr:uid="{F303FE89-8C6F-4191-A5E9-2073EC5FE306}"/>
    <cellStyle name="Total 5 3 3 2" xfId="49227" xr:uid="{1BCC073A-204D-413E-A74C-DEBD6603390A}"/>
    <cellStyle name="Total 5 3 3 2 2" xfId="49228" xr:uid="{4C5161CE-26CC-499D-A8D3-02901A6A414B}"/>
    <cellStyle name="Total 5 3 3 2 2 2" xfId="49229" xr:uid="{D0F2149E-73DD-4BD2-B4A6-F8AE656D70EA}"/>
    <cellStyle name="Total 5 3 3 2 3" xfId="49230" xr:uid="{D9FC1682-55F8-4587-939E-B9F66AFBAE51}"/>
    <cellStyle name="Total 5 3 3 2 4" xfId="49231" xr:uid="{DF14FF9B-EFC8-48BD-8768-35E24F68EB39}"/>
    <cellStyle name="Total 5 3 3 3" xfId="49232" xr:uid="{7CBE302F-A6B5-4F65-860B-5A74A4CEAD0C}"/>
    <cellStyle name="Total 5 3 3 3 2" xfId="49233" xr:uid="{45545CC3-4FB8-48E6-B468-4B87D02A548C}"/>
    <cellStyle name="Total 5 3 3 4" xfId="49234" xr:uid="{B58DAE65-1480-479F-ACD3-13AE1796D3C9}"/>
    <cellStyle name="Total 5 3 3 5" xfId="49235" xr:uid="{2D5343D5-DEE7-4083-B235-5D290EE05498}"/>
    <cellStyle name="Total 5 3 4" xfId="49236" xr:uid="{93158A58-BA56-4511-A891-85317358AA5E}"/>
    <cellStyle name="Total 5 3 4 2" xfId="49237" xr:uid="{79A926F3-6A1A-4358-860E-E468AF638F99}"/>
    <cellStyle name="Total 5 3 4 2 2" xfId="49238" xr:uid="{C32DB316-1324-48A1-89F8-B81C15062EB1}"/>
    <cellStyle name="Total 5 3 4 2 3" xfId="49239" xr:uid="{9E9690D4-0207-4B85-8595-A0D87F979DBB}"/>
    <cellStyle name="Total 5 3 4 3" xfId="49240" xr:uid="{814057F7-AF87-4D4A-B9E5-68DA12A1CACD}"/>
    <cellStyle name="Total 5 3 4 3 2" xfId="49241" xr:uid="{8D45581C-D155-4A1C-8176-EFF010B07CB0}"/>
    <cellStyle name="Total 5 3 4 4" xfId="49242" xr:uid="{4752C946-1E9D-4242-9EFE-0638B20029AA}"/>
    <cellStyle name="Total 5 3 5" xfId="49243" xr:uid="{AFA2F15B-5006-43E7-89FD-22A970B7242D}"/>
    <cellStyle name="Total 5 3 5 2" xfId="49244" xr:uid="{C2BAD6BA-B9F3-455A-A4BA-62A5C5AB9D9D}"/>
    <cellStyle name="Total 5 3 5 2 2" xfId="49245" xr:uid="{B84A7B90-AAD4-4CD0-8B83-2F380E4E2CA4}"/>
    <cellStyle name="Total 5 3 5 2 3" xfId="49246" xr:uid="{46BF25BA-12FD-4727-AEAF-B44BCB0526BA}"/>
    <cellStyle name="Total 5 3 5 3" xfId="49247" xr:uid="{D7A003E9-9AD8-42B5-89F1-4E105BC55B1A}"/>
    <cellStyle name="Total 5 3 5 4" xfId="49248" xr:uid="{D01A62B4-6AD7-4360-B5FD-00AE166168DD}"/>
    <cellStyle name="Total 5 3 6" xfId="49249" xr:uid="{4B675B12-D249-4769-9C71-DA982C125E61}"/>
    <cellStyle name="Total 5 3 6 2" xfId="49250" xr:uid="{B7FB6ECC-A1E5-4520-8AB7-95DA8720A77E}"/>
    <cellStyle name="Total 5 3 6 2 2" xfId="49251" xr:uid="{33707101-CAC4-46BC-8688-1ED8DBC355A3}"/>
    <cellStyle name="Total 5 3 6 3" xfId="49252" xr:uid="{733B90E3-0ACF-43B0-966E-2A722E5A6757}"/>
    <cellStyle name="Total 5 3 6 4" xfId="49253" xr:uid="{D988553D-D6EE-4ED8-B6B3-34DBCF766CD4}"/>
    <cellStyle name="Total 5 3 7" xfId="49254" xr:uid="{0FC9F017-BB32-458A-B01C-6EE76C5EC262}"/>
    <cellStyle name="Total 5 3 7 2" xfId="49255" xr:uid="{B1134820-89B3-4D54-AD2A-F94138642762}"/>
    <cellStyle name="Total 5 3 7 2 2" xfId="49256" xr:uid="{9D12C70B-B22F-417C-8E95-8779D027E15D}"/>
    <cellStyle name="Total 5 3 7 3" xfId="49257" xr:uid="{AF202B20-61CE-4A90-93EB-D6D8C7E578C8}"/>
    <cellStyle name="Total 5 3 8" xfId="49258" xr:uid="{99164BAC-E3EF-411A-9751-C39AB686231C}"/>
    <cellStyle name="Total 5 3 8 2" xfId="49259" xr:uid="{6FA19AEB-DB55-41F0-8A39-0BF5795A0B1A}"/>
    <cellStyle name="Total 5 3 8 2 2" xfId="49260" xr:uid="{28DFDC96-15D2-46C0-BDAC-188CC4E57056}"/>
    <cellStyle name="Total 5 3 8 3" xfId="49261" xr:uid="{F3BD01D9-A85C-41C3-AAEC-DD4214DA585D}"/>
    <cellStyle name="Total 5 3 9" xfId="49262" xr:uid="{1697CA60-6774-4716-92CF-853D72CA0486}"/>
    <cellStyle name="Total 5 3 9 2" xfId="49263" xr:uid="{421F53AE-BFD8-443C-8127-C162D30A1CCA}"/>
    <cellStyle name="Total 5 3 9 2 2" xfId="49264" xr:uid="{4165F484-F5C9-4A2D-B238-FB551DF00B08}"/>
    <cellStyle name="Total 5 3 9 3" xfId="49265" xr:uid="{F0A2E291-3762-4A13-AE38-0D6FB663BE02}"/>
    <cellStyle name="Total 5 4" xfId="49266" xr:uid="{98A94720-C94C-4249-AE38-83D35BB4B308}"/>
    <cellStyle name="Total 5 4 10" xfId="49267" xr:uid="{0CFBF8FC-9D09-4FD8-A878-DBF75B3E4A8D}"/>
    <cellStyle name="Total 5 4 10 2" xfId="49268" xr:uid="{63CC2755-5FDB-4E34-903A-3A23D8AD1C9E}"/>
    <cellStyle name="Total 5 4 10 2 2" xfId="49269" xr:uid="{FBC43840-0A27-4149-9371-0CE95F290E9B}"/>
    <cellStyle name="Total 5 4 10 3" xfId="49270" xr:uid="{B5B56691-A117-46F0-B973-AB83CFEC0C84}"/>
    <cellStyle name="Total 5 4 11" xfId="49271" xr:uid="{E79EE995-9A2E-4D02-A95B-1D880F5EC2C1}"/>
    <cellStyle name="Total 5 4 11 2" xfId="49272" xr:uid="{F2E9B119-467E-40B0-A892-B0E30EC69263}"/>
    <cellStyle name="Total 5 4 11 2 2" xfId="49273" xr:uid="{8C58EEA8-C056-4DCD-AECA-3C823C9B580D}"/>
    <cellStyle name="Total 5 4 11 3" xfId="49274" xr:uid="{8B461E83-A2C8-470B-A81F-6E062A44C420}"/>
    <cellStyle name="Total 5 4 12" xfId="49275" xr:uid="{A2326065-229B-4EC7-A476-467AF6304981}"/>
    <cellStyle name="Total 5 4 12 2" xfId="49276" xr:uid="{FB344DDE-EE83-4762-8D2D-1548671B0030}"/>
    <cellStyle name="Total 5 4 12 2 2" xfId="49277" xr:uid="{E265C315-371E-4EC6-8015-8A7225FCAF47}"/>
    <cellStyle name="Total 5 4 12 3" xfId="49278" xr:uid="{4D0A6F04-CD40-495A-AC6B-EC8A81445CCB}"/>
    <cellStyle name="Total 5 4 13" xfId="49279" xr:uid="{FE2C4AA1-D5D5-4021-AE51-CA9F0686722B}"/>
    <cellStyle name="Total 5 4 13 2" xfId="49280" xr:uid="{9D555EB0-6BE8-4E37-8B3C-6F439B5404DA}"/>
    <cellStyle name="Total 5 4 13 2 2" xfId="49281" xr:uid="{2AF0A676-2577-4BC9-8C4F-91D9A5FCD102}"/>
    <cellStyle name="Total 5 4 13 3" xfId="49282" xr:uid="{41CAC42B-A266-4226-BEDC-3F1E2A32017D}"/>
    <cellStyle name="Total 5 4 14" xfId="49283" xr:uid="{F405E40A-2B67-4B5D-866A-72F4EBA7F832}"/>
    <cellStyle name="Total 5 4 14 2" xfId="49284" xr:uid="{6ECE1597-DEDB-40DE-ABFC-28E5145CB537}"/>
    <cellStyle name="Total 5 4 14 2 2" xfId="49285" xr:uid="{5D36098E-65F8-4A5C-B629-83A6F5F9F18B}"/>
    <cellStyle name="Total 5 4 14 3" xfId="49286" xr:uid="{EFA05EA2-1232-468D-834C-F824ECDB1332}"/>
    <cellStyle name="Total 5 4 15" xfId="49287" xr:uid="{17C01026-2409-4A46-B169-211A999EDD1C}"/>
    <cellStyle name="Total 5 4 15 2" xfId="49288" xr:uid="{D2FC164E-8328-4D0B-94F5-62882A0DF511}"/>
    <cellStyle name="Total 5 4 15 2 2" xfId="49289" xr:uid="{B62E4342-449C-44C6-BA5B-71E4F3D3396D}"/>
    <cellStyle name="Total 5 4 15 3" xfId="49290" xr:uid="{437117E7-D8FF-4516-A29C-F2335F6C7F53}"/>
    <cellStyle name="Total 5 4 16" xfId="49291" xr:uid="{74908787-A411-4297-9CC0-A8C68D5FEC3D}"/>
    <cellStyle name="Total 5 4 16 2" xfId="49292" xr:uid="{B5DA9FA7-AB8A-403C-B0E2-5AD896400837}"/>
    <cellStyle name="Total 5 4 16 2 2" xfId="49293" xr:uid="{B45FE6FC-96E2-482F-B619-FBB2E8AA7DCC}"/>
    <cellStyle name="Total 5 4 16 3" xfId="49294" xr:uid="{29F85BA3-5F9C-4F44-85DC-4E364B7E8BD6}"/>
    <cellStyle name="Total 5 4 17" xfId="49295" xr:uid="{A59D92B4-B15E-4BBE-ADD2-B2AB71F5DC50}"/>
    <cellStyle name="Total 5 4 17 2" xfId="49296" xr:uid="{46AE2A8F-AB96-45D0-BF93-E714F5840F70}"/>
    <cellStyle name="Total 5 4 17 2 2" xfId="49297" xr:uid="{6A16CE2A-0281-44C4-A9C1-BDC113DD6F52}"/>
    <cellStyle name="Total 5 4 17 3" xfId="49298" xr:uid="{6D547F8D-4D6B-4DD2-9DA8-5CFA2AEC1CC8}"/>
    <cellStyle name="Total 5 4 18" xfId="49299" xr:uid="{4520C19E-4D51-467B-8833-12F2B9B94C67}"/>
    <cellStyle name="Total 5 4 18 2" xfId="49300" xr:uid="{D3F62B5D-C2FA-4170-AF81-94B29D3A6439}"/>
    <cellStyle name="Total 5 4 19" xfId="49301" xr:uid="{56DE41CC-959E-46E5-969D-EC07BF8BAFF2}"/>
    <cellStyle name="Total 5 4 2" xfId="49302" xr:uid="{1040BF82-5E76-43A1-9E0C-ED9D720E83D7}"/>
    <cellStyle name="Total 5 4 2 10" xfId="49303" xr:uid="{4693981C-492B-47CD-9CDD-EC21BB0EB0D0}"/>
    <cellStyle name="Total 5 4 2 10 2" xfId="49304" xr:uid="{ADF7BA52-083C-4C44-9BD6-6EB25F1222FD}"/>
    <cellStyle name="Total 5 4 2 10 2 2" xfId="49305" xr:uid="{3DD19A21-6D65-4A5B-A122-9CA0F01D0856}"/>
    <cellStyle name="Total 5 4 2 10 3" xfId="49306" xr:uid="{2DBC23A7-1313-4106-BEED-F1748FCDCF63}"/>
    <cellStyle name="Total 5 4 2 11" xfId="49307" xr:uid="{93311E9C-716E-49BF-B7F0-8EBE3F4EE0A1}"/>
    <cellStyle name="Total 5 4 2 11 2" xfId="49308" xr:uid="{D2AA82AC-128B-49E9-8894-35A29537173A}"/>
    <cellStyle name="Total 5 4 2 11 2 2" xfId="49309" xr:uid="{0FE77BA9-B854-4971-98BF-528410664059}"/>
    <cellStyle name="Total 5 4 2 11 3" xfId="49310" xr:uid="{D0E1E3D1-5DC2-4B36-B072-45A1DA4DF15E}"/>
    <cellStyle name="Total 5 4 2 12" xfId="49311" xr:uid="{C5221F7D-CB4B-46E4-BDBD-886540355079}"/>
    <cellStyle name="Total 5 4 2 12 2" xfId="49312" xr:uid="{A8A0915D-0124-43FC-8C3E-9A7C3C51A8DC}"/>
    <cellStyle name="Total 5 4 2 12 2 2" xfId="49313" xr:uid="{AE850FBC-7B3C-4639-83BE-2E25F6E787C2}"/>
    <cellStyle name="Total 5 4 2 12 3" xfId="49314" xr:uid="{2D643AF4-0DF5-4BFD-9478-BF056D96EA88}"/>
    <cellStyle name="Total 5 4 2 13" xfId="49315" xr:uid="{D134AC90-B791-4712-80B7-5FFF76D5825B}"/>
    <cellStyle name="Total 5 4 2 13 2" xfId="49316" xr:uid="{F51A3E04-2820-4887-B242-9AACAF151D3B}"/>
    <cellStyle name="Total 5 4 2 13 2 2" xfId="49317" xr:uid="{9E0D30E0-9061-4CED-BA54-E2CC9E4B8017}"/>
    <cellStyle name="Total 5 4 2 13 3" xfId="49318" xr:uid="{CEA64873-9B9D-42C1-927A-BA14F80294EC}"/>
    <cellStyle name="Total 5 4 2 14" xfId="49319" xr:uid="{91D78A22-9FD6-4F4B-B585-0288C2F4E98E}"/>
    <cellStyle name="Total 5 4 2 14 2" xfId="49320" xr:uid="{934B74FC-D2E9-43B1-91C4-712CA210D027}"/>
    <cellStyle name="Total 5 4 2 14 2 2" xfId="49321" xr:uid="{EB8FF276-AF47-42EE-8B03-7436418E18C9}"/>
    <cellStyle name="Total 5 4 2 14 3" xfId="49322" xr:uid="{9EF48470-267E-4E91-933C-5DC85EE89AD5}"/>
    <cellStyle name="Total 5 4 2 15" xfId="49323" xr:uid="{875D9B4F-8B45-4B26-ABD9-88035910BD4C}"/>
    <cellStyle name="Total 5 4 2 15 2" xfId="49324" xr:uid="{328B0B27-FD21-4BE3-844D-6668F5297B8E}"/>
    <cellStyle name="Total 5 4 2 15 2 2" xfId="49325" xr:uid="{457BC596-D9F5-42FC-88C6-D6FFC7A84C18}"/>
    <cellStyle name="Total 5 4 2 15 3" xfId="49326" xr:uid="{3659A20B-0994-45C5-98E5-7AC7F33D2A26}"/>
    <cellStyle name="Total 5 4 2 16" xfId="49327" xr:uid="{1C22D5E4-9811-4435-98D0-F60A03D066E5}"/>
    <cellStyle name="Total 5 4 2 16 2" xfId="49328" xr:uid="{EC105E06-C14C-4F27-9729-035D37BE1E12}"/>
    <cellStyle name="Total 5 4 2 16 2 2" xfId="49329" xr:uid="{DBDDCEB4-1F6D-4FA5-B451-20A3B8DE058F}"/>
    <cellStyle name="Total 5 4 2 16 3" xfId="49330" xr:uid="{F6A75814-999B-4921-92FF-4A1A9875E11E}"/>
    <cellStyle name="Total 5 4 2 17" xfId="49331" xr:uid="{1A69D4BD-70C8-42C2-A6E3-1E762D9CF675}"/>
    <cellStyle name="Total 5 4 2 17 2" xfId="49332" xr:uid="{F430C481-0C75-49AB-A004-C102F07E62D8}"/>
    <cellStyle name="Total 5 4 2 17 2 2" xfId="49333" xr:uid="{EEA72862-8467-4D6F-9469-72B4FDA64E90}"/>
    <cellStyle name="Total 5 4 2 17 3" xfId="49334" xr:uid="{11F64114-3D6E-40D4-98CC-B2230CB3B65E}"/>
    <cellStyle name="Total 5 4 2 18" xfId="49335" xr:uid="{930FD3D1-CA66-43A7-AB3D-57B55DB1D140}"/>
    <cellStyle name="Total 5 4 2 18 2" xfId="49336" xr:uid="{0BAFBFF3-202F-45ED-90EA-B8DF2244028B}"/>
    <cellStyle name="Total 5 4 2 18 2 2" xfId="49337" xr:uid="{109EAB0C-BD2B-48FF-B8FB-84A3354BD1DA}"/>
    <cellStyle name="Total 5 4 2 18 3" xfId="49338" xr:uid="{CD6A3C27-45B4-4570-89FA-55691D33319C}"/>
    <cellStyle name="Total 5 4 2 19" xfId="49339" xr:uid="{131730ED-C98E-4FB7-B2F8-0BE473E39789}"/>
    <cellStyle name="Total 5 4 2 19 2" xfId="49340" xr:uid="{6571C431-64DD-4CAA-A61F-2FD5E1A33850}"/>
    <cellStyle name="Total 5 4 2 19 2 2" xfId="49341" xr:uid="{8DA558D8-8CF6-42BF-AA1F-A9FF7656C1F7}"/>
    <cellStyle name="Total 5 4 2 19 3" xfId="49342" xr:uid="{E9065CAE-A441-4CE0-973C-62BB25107751}"/>
    <cellStyle name="Total 5 4 2 2" xfId="49343" xr:uid="{80C862CC-D2C5-4596-B721-3DA12F03168F}"/>
    <cellStyle name="Total 5 4 2 2 2" xfId="49344" xr:uid="{5A947841-F64B-42D0-9E0B-7A05EE26DA83}"/>
    <cellStyle name="Total 5 4 2 2 2 2" xfId="49345" xr:uid="{683A91FD-EB05-400B-B3F3-21C08B24DFE8}"/>
    <cellStyle name="Total 5 4 2 2 2 2 2" xfId="49346" xr:uid="{D1FAB625-C470-4DDF-A41A-1BD05E04B31D}"/>
    <cellStyle name="Total 5 4 2 2 2 3" xfId="49347" xr:uid="{C752DEA1-BE80-46D8-99CF-AA00AA9BD9E1}"/>
    <cellStyle name="Total 5 4 2 2 2 4" xfId="49348" xr:uid="{D98EDAD6-8596-4184-BEC6-C01ABE666B38}"/>
    <cellStyle name="Total 5 4 2 2 3" xfId="49349" xr:uid="{43700F97-A3DC-4A29-B684-0F04B9B1FB78}"/>
    <cellStyle name="Total 5 4 2 2 3 2" xfId="49350" xr:uid="{3D7BC21A-5F49-4FC5-851A-C5D3FBE672DD}"/>
    <cellStyle name="Total 5 4 2 2 4" xfId="49351" xr:uid="{D8A80ABD-D4EB-4E8F-9B2B-877745737F53}"/>
    <cellStyle name="Total 5 4 2 2 5" xfId="49352" xr:uid="{C94CC3C8-ED81-4E3F-8183-FDE087EFEB28}"/>
    <cellStyle name="Total 5 4 2 20" xfId="49353" xr:uid="{A9315A11-8BD5-4A19-B6C5-28D0879770AB}"/>
    <cellStyle name="Total 5 4 2 20 2" xfId="49354" xr:uid="{F8DA1241-E9BD-4867-850E-4392CBF6FECF}"/>
    <cellStyle name="Total 5 4 2 20 2 2" xfId="49355" xr:uid="{740E4991-360E-4E41-8F96-EE22891BCE25}"/>
    <cellStyle name="Total 5 4 2 20 3" xfId="49356" xr:uid="{3EA27C22-23D2-4B59-9AFE-2689E644A75C}"/>
    <cellStyle name="Total 5 4 2 21" xfId="49357" xr:uid="{F5D6294B-A65A-4504-AAD4-FFFF74D84724}"/>
    <cellStyle name="Total 5 4 2 21 2" xfId="49358" xr:uid="{0AE70F04-65E5-43D3-B0E8-FD9E24972E5A}"/>
    <cellStyle name="Total 5 4 2 22" xfId="49359" xr:uid="{A796AC28-D402-4034-B8F7-BA419064023A}"/>
    <cellStyle name="Total 5 4 2 23" xfId="49360" xr:uid="{34985DBA-1591-487A-AE83-CA07D040DD16}"/>
    <cellStyle name="Total 5 4 2 3" xfId="49361" xr:uid="{B1726355-1063-4780-9976-F9326DE82EB7}"/>
    <cellStyle name="Total 5 4 2 3 2" xfId="49362" xr:uid="{01FD57BD-B26A-4CC4-8CBB-54B9C7BEAF3E}"/>
    <cellStyle name="Total 5 4 2 3 2 2" xfId="49363" xr:uid="{B34BB209-9B1C-404E-96B7-F93EB4F33603}"/>
    <cellStyle name="Total 5 4 2 3 2 3" xfId="49364" xr:uid="{2C06EA5C-73C9-4170-BA71-B4D9FA817102}"/>
    <cellStyle name="Total 5 4 2 3 3" xfId="49365" xr:uid="{38894182-729C-45D8-8BE0-E0112B9FAF6C}"/>
    <cellStyle name="Total 5 4 2 3 3 2" xfId="49366" xr:uid="{68E7B8A7-1462-4403-B8E4-ACAE8F56929E}"/>
    <cellStyle name="Total 5 4 2 3 4" xfId="49367" xr:uid="{9D8C4D58-B5F2-4597-AF70-D7676469A8B9}"/>
    <cellStyle name="Total 5 4 2 4" xfId="49368" xr:uid="{797ED71E-20D8-4B2C-974D-F6C58C78F411}"/>
    <cellStyle name="Total 5 4 2 4 2" xfId="49369" xr:uid="{66597E22-F7D1-433C-BA2F-5055F761D59D}"/>
    <cellStyle name="Total 5 4 2 4 2 2" xfId="49370" xr:uid="{9D3E1A13-415D-4956-A4CD-1632C905673A}"/>
    <cellStyle name="Total 5 4 2 4 3" xfId="49371" xr:uid="{2F878593-EF58-4EED-9A9E-7F093B7F4D0B}"/>
    <cellStyle name="Total 5 4 2 4 4" xfId="49372" xr:uid="{282C2B4D-EDCD-47E8-892A-2730B68F3538}"/>
    <cellStyle name="Total 5 4 2 5" xfId="49373" xr:uid="{B63828C3-B4F1-467F-833B-E9B17E6CBFBA}"/>
    <cellStyle name="Total 5 4 2 5 2" xfId="49374" xr:uid="{F483C157-F73F-4A79-8712-5B7B6CDD1129}"/>
    <cellStyle name="Total 5 4 2 5 2 2" xfId="49375" xr:uid="{A48557F7-7F3E-425F-A201-6C4C0BB521CE}"/>
    <cellStyle name="Total 5 4 2 5 3" xfId="49376" xr:uid="{E6671E98-6737-43B8-B1A1-91E5111B51EF}"/>
    <cellStyle name="Total 5 4 2 5 4" xfId="49377" xr:uid="{E2DB5555-F36A-4485-90AE-DF6F314A6377}"/>
    <cellStyle name="Total 5 4 2 6" xfId="49378" xr:uid="{E4F6FB09-6DDA-4049-85C4-7DDCA6372479}"/>
    <cellStyle name="Total 5 4 2 6 2" xfId="49379" xr:uid="{97A80A5C-04B4-40F0-B66E-4649E6FECF0D}"/>
    <cellStyle name="Total 5 4 2 6 2 2" xfId="49380" xr:uid="{629DAE67-8A19-41FD-8331-603BE6711D46}"/>
    <cellStyle name="Total 5 4 2 6 3" xfId="49381" xr:uid="{0ED2A086-60E3-4F1C-89AA-F349EF1C31B6}"/>
    <cellStyle name="Total 5 4 2 7" xfId="49382" xr:uid="{F5B255F3-A943-4468-92E0-288EF6E53D15}"/>
    <cellStyle name="Total 5 4 2 7 2" xfId="49383" xr:uid="{DF60D106-8065-4415-9C96-BF8E2D5AAFCE}"/>
    <cellStyle name="Total 5 4 2 7 2 2" xfId="49384" xr:uid="{9EEE5A5E-8532-4819-A61C-A325AE610FF3}"/>
    <cellStyle name="Total 5 4 2 7 3" xfId="49385" xr:uid="{B792EE1F-3E56-4032-9D86-74E88A0E2994}"/>
    <cellStyle name="Total 5 4 2 8" xfId="49386" xr:uid="{05C83F07-619A-4F94-B23E-1600E08D7460}"/>
    <cellStyle name="Total 5 4 2 8 2" xfId="49387" xr:uid="{A27158C1-4253-4AB2-996B-A78439FA2D24}"/>
    <cellStyle name="Total 5 4 2 8 2 2" xfId="49388" xr:uid="{38759301-5E78-4104-A8EF-D0D0DD609471}"/>
    <cellStyle name="Total 5 4 2 8 3" xfId="49389" xr:uid="{95881287-8D0F-44B0-B096-5D2201E64AF0}"/>
    <cellStyle name="Total 5 4 2 9" xfId="49390" xr:uid="{B7C36A6A-7110-4842-A6CB-357E91285B71}"/>
    <cellStyle name="Total 5 4 2 9 2" xfId="49391" xr:uid="{85200CD0-A56F-4513-AE56-A5B9325C01B2}"/>
    <cellStyle name="Total 5 4 2 9 2 2" xfId="49392" xr:uid="{D44D7224-C885-4557-A9B5-74788FBE7DD5}"/>
    <cellStyle name="Total 5 4 2 9 3" xfId="49393" xr:uid="{F7825039-1A95-48B4-ACD6-CEF0777BE371}"/>
    <cellStyle name="Total 5 4 20" xfId="49394" xr:uid="{9DB1E096-8BCF-4D3B-AC98-F5661501BBFE}"/>
    <cellStyle name="Total 5 4 3" xfId="49395" xr:uid="{E2959D03-655F-4398-91A1-9FFBAB2F478C}"/>
    <cellStyle name="Total 5 4 3 2" xfId="49396" xr:uid="{78A6D3FE-A14D-4A0F-9105-3190B5CF5B73}"/>
    <cellStyle name="Total 5 4 3 2 2" xfId="49397" xr:uid="{72824B0A-0396-429E-A441-3CA9223C9423}"/>
    <cellStyle name="Total 5 4 3 2 2 2" xfId="49398" xr:uid="{B0D481AA-C435-414F-A51D-B8B3A831A3F2}"/>
    <cellStyle name="Total 5 4 3 2 3" xfId="49399" xr:uid="{78F4A372-23C0-4F09-B2A2-8B86065B7847}"/>
    <cellStyle name="Total 5 4 3 2 4" xfId="49400" xr:uid="{839F52A0-8F21-48F4-A824-1BBA6C630590}"/>
    <cellStyle name="Total 5 4 3 3" xfId="49401" xr:uid="{EC0BEB45-0B7D-4C2A-BEDC-4D07FB89254D}"/>
    <cellStyle name="Total 5 4 3 3 2" xfId="49402" xr:uid="{614844FA-486B-40CA-9964-EF300DD4A146}"/>
    <cellStyle name="Total 5 4 3 4" xfId="49403" xr:uid="{651DE3CF-63B5-49C9-BF41-960FC8EE8F3B}"/>
    <cellStyle name="Total 5 4 3 5" xfId="49404" xr:uid="{9192D2ED-31F3-4037-9EBA-0DFCDFC3D9E7}"/>
    <cellStyle name="Total 5 4 4" xfId="49405" xr:uid="{E0B91887-8C0F-4E13-9F8A-37792CF486BE}"/>
    <cellStyle name="Total 5 4 4 2" xfId="49406" xr:uid="{B8B5D876-987E-4D4D-AF6C-ED3764850CD5}"/>
    <cellStyle name="Total 5 4 4 2 2" xfId="49407" xr:uid="{7915B765-681F-4BF8-BE17-697F0BA3BCCE}"/>
    <cellStyle name="Total 5 4 4 2 3" xfId="49408" xr:uid="{27E64242-65C2-4772-9696-E0D586DAF640}"/>
    <cellStyle name="Total 5 4 4 3" xfId="49409" xr:uid="{2285BD88-96A2-4A88-A3D9-892F9D3E51EF}"/>
    <cellStyle name="Total 5 4 4 3 2" xfId="49410" xr:uid="{EB97B796-3094-4AD9-9B62-62CA5602D9B5}"/>
    <cellStyle name="Total 5 4 4 4" xfId="49411" xr:uid="{4646977F-5C81-4763-A227-A5533E10B84C}"/>
    <cellStyle name="Total 5 4 5" xfId="49412" xr:uid="{537801F9-7334-4CD5-9051-CB52DE1ED6F0}"/>
    <cellStyle name="Total 5 4 5 2" xfId="49413" xr:uid="{EFC9FCB9-0E0F-4225-938E-68F24405F4FF}"/>
    <cellStyle name="Total 5 4 5 2 2" xfId="49414" xr:uid="{60F01E06-CB72-4293-B3BF-E4517D23FC1A}"/>
    <cellStyle name="Total 5 4 5 2 3" xfId="49415" xr:uid="{708C690F-B888-48B5-823A-023E5B5F9DBB}"/>
    <cellStyle name="Total 5 4 5 3" xfId="49416" xr:uid="{A4369FF9-B792-435A-945B-60BA0192C004}"/>
    <cellStyle name="Total 5 4 5 4" xfId="49417" xr:uid="{592D5C5B-C2A2-4FE6-8FC3-01AFF6979582}"/>
    <cellStyle name="Total 5 4 6" xfId="49418" xr:uid="{53C1FC12-AAD5-4865-89DB-F38FE4F70D99}"/>
    <cellStyle name="Total 5 4 6 2" xfId="49419" xr:uid="{38AF9508-9860-45D8-8C97-DB93B97A5C6F}"/>
    <cellStyle name="Total 5 4 6 2 2" xfId="49420" xr:uid="{DBEB508B-856E-4549-812D-59956E53E119}"/>
    <cellStyle name="Total 5 4 6 3" xfId="49421" xr:uid="{7B612C48-749C-4594-AD78-C8D3E3BB2AA7}"/>
    <cellStyle name="Total 5 4 6 4" xfId="49422" xr:uid="{62531AE7-60F1-420F-8F97-110DE2C3F3B4}"/>
    <cellStyle name="Total 5 4 7" xfId="49423" xr:uid="{209EB064-0089-4F61-AE65-CB965A5A42FB}"/>
    <cellStyle name="Total 5 4 7 2" xfId="49424" xr:uid="{9F51487C-893C-42AD-B6D7-89CC7F79BE8F}"/>
    <cellStyle name="Total 5 4 7 2 2" xfId="49425" xr:uid="{FFE4229D-36CF-4CBE-88FF-B092020CFD6E}"/>
    <cellStyle name="Total 5 4 7 3" xfId="49426" xr:uid="{8152D696-101C-4F94-9C8E-4BBAC3761771}"/>
    <cellStyle name="Total 5 4 8" xfId="49427" xr:uid="{16EF3686-A29B-48CB-8339-46CA4A383201}"/>
    <cellStyle name="Total 5 4 8 2" xfId="49428" xr:uid="{79FB91A4-D3C6-40AC-95B8-63CB572643B5}"/>
    <cellStyle name="Total 5 4 8 2 2" xfId="49429" xr:uid="{87264A7F-0660-4DD7-836F-266B4875C5C3}"/>
    <cellStyle name="Total 5 4 8 3" xfId="49430" xr:uid="{EE67571A-267D-415F-8349-D453342EAF4B}"/>
    <cellStyle name="Total 5 4 9" xfId="49431" xr:uid="{FC85B6F7-2AC1-4789-83C2-FC501B0F933D}"/>
    <cellStyle name="Total 5 4 9 2" xfId="49432" xr:uid="{7B89E12E-10F9-435E-AC2A-7BA04E2CE6C0}"/>
    <cellStyle name="Total 5 4 9 2 2" xfId="49433" xr:uid="{736CBC73-DB22-40D6-9046-6C4F4D20AA36}"/>
    <cellStyle name="Total 5 4 9 3" xfId="49434" xr:uid="{97DBA650-A4EB-4631-8A91-517D4BD8E623}"/>
    <cellStyle name="Total 5 5" xfId="49435" xr:uid="{E4D896F2-C5F3-49AC-846E-A76C92269E53}"/>
    <cellStyle name="Total 5 5 10" xfId="49436" xr:uid="{819F054A-EEE8-4C77-A389-604906F26C61}"/>
    <cellStyle name="Total 5 5 10 2" xfId="49437" xr:uid="{25BAD710-1D18-4358-AA29-FC3AE1726E6B}"/>
    <cellStyle name="Total 5 5 10 2 2" xfId="49438" xr:uid="{F4ED17A0-C0E0-4188-8D3C-9A61F77D04B7}"/>
    <cellStyle name="Total 5 5 10 3" xfId="49439" xr:uid="{5779D11C-4F12-4F31-8694-B197D2A611DA}"/>
    <cellStyle name="Total 5 5 11" xfId="49440" xr:uid="{2A9DFECB-B648-4D97-9187-01D57022AE45}"/>
    <cellStyle name="Total 5 5 11 2" xfId="49441" xr:uid="{07D0CC31-3934-477C-AB50-9F8FD51DF157}"/>
    <cellStyle name="Total 5 5 11 2 2" xfId="49442" xr:uid="{D83497FF-1E21-408B-8016-7D7DF9AD7538}"/>
    <cellStyle name="Total 5 5 11 3" xfId="49443" xr:uid="{CECD76F9-745C-45A8-94FE-7D408AD3F02C}"/>
    <cellStyle name="Total 5 5 12" xfId="49444" xr:uid="{039C6986-34D6-4C6B-B5A1-ED095C45E0ED}"/>
    <cellStyle name="Total 5 5 12 2" xfId="49445" xr:uid="{7A9E5FB5-3740-4F98-B9D8-2A2A8C2978B9}"/>
    <cellStyle name="Total 5 5 12 2 2" xfId="49446" xr:uid="{ED40624B-2758-4D8F-9207-611151A3CF3F}"/>
    <cellStyle name="Total 5 5 12 3" xfId="49447" xr:uid="{B01A939D-93A4-405D-9316-58F4151B7CFF}"/>
    <cellStyle name="Total 5 5 13" xfId="49448" xr:uid="{28305D19-8717-4F7A-B45F-7688575720FF}"/>
    <cellStyle name="Total 5 5 13 2" xfId="49449" xr:uid="{4F1E2138-8928-4DA8-95DD-7680C9BA0915}"/>
    <cellStyle name="Total 5 5 13 2 2" xfId="49450" xr:uid="{6A2A7205-87DD-4B1C-AF4F-FDC0645C0C7B}"/>
    <cellStyle name="Total 5 5 13 3" xfId="49451" xr:uid="{EC58016D-CD64-4986-84C0-E84DE258FCFD}"/>
    <cellStyle name="Total 5 5 14" xfId="49452" xr:uid="{C82DF0D4-321A-425B-9057-21C5195B6B77}"/>
    <cellStyle name="Total 5 5 14 2" xfId="49453" xr:uid="{DCF0C8E5-AB30-44C7-B8A0-8C2F47E522A5}"/>
    <cellStyle name="Total 5 5 14 2 2" xfId="49454" xr:uid="{6E506CE0-4E25-4614-9D09-01750918BC4F}"/>
    <cellStyle name="Total 5 5 14 3" xfId="49455" xr:uid="{B14EAB6C-9D07-4865-8C96-6AD6ECDEF9D9}"/>
    <cellStyle name="Total 5 5 15" xfId="49456" xr:uid="{9F3A2BFF-E4E7-42F9-91F0-824C26C5AD07}"/>
    <cellStyle name="Total 5 5 15 2" xfId="49457" xr:uid="{9B8C2BD0-B520-4547-9BC1-32A27B250956}"/>
    <cellStyle name="Total 5 5 15 2 2" xfId="49458" xr:uid="{8174D6C6-1C4A-4260-8C53-8621A70451B5}"/>
    <cellStyle name="Total 5 5 15 3" xfId="49459" xr:uid="{5EAA8E08-10E9-4F66-898D-A076AD568F02}"/>
    <cellStyle name="Total 5 5 16" xfId="49460" xr:uid="{29219847-5D8A-4C4E-A68B-2E864FF8664B}"/>
    <cellStyle name="Total 5 5 16 2" xfId="49461" xr:uid="{B8C9A42E-9B51-43BD-A1AA-A4AE92EABE08}"/>
    <cellStyle name="Total 5 5 16 2 2" xfId="49462" xr:uid="{E6BEBAD9-EE59-474E-A184-8988611A9556}"/>
    <cellStyle name="Total 5 5 16 3" xfId="49463" xr:uid="{F04A5581-D921-4CAE-A890-F3758C7807F1}"/>
    <cellStyle name="Total 5 5 17" xfId="49464" xr:uid="{146F05AE-ADAC-4427-B446-E67A0E75BDED}"/>
    <cellStyle name="Total 5 5 17 2" xfId="49465" xr:uid="{A989D4CC-833F-4EFB-8EB7-AA342C46F807}"/>
    <cellStyle name="Total 5 5 17 2 2" xfId="49466" xr:uid="{0B59A238-4893-4F2E-9D04-EDB90E65A978}"/>
    <cellStyle name="Total 5 5 17 3" xfId="49467" xr:uid="{EC0F7F72-E4D8-42DB-A09A-1479C6F18B07}"/>
    <cellStyle name="Total 5 5 18" xfId="49468" xr:uid="{FA6878B3-FE9F-4908-8FA7-BA0316251AC1}"/>
    <cellStyle name="Total 5 5 18 2" xfId="49469" xr:uid="{2DF86071-C146-4777-8D5E-E00A60035754}"/>
    <cellStyle name="Total 5 5 18 2 2" xfId="49470" xr:uid="{1EDB08D1-1321-41E9-AE0D-6E0837F3AA06}"/>
    <cellStyle name="Total 5 5 18 3" xfId="49471" xr:uid="{3BFB3965-67D3-4461-BC20-6DFF18A73592}"/>
    <cellStyle name="Total 5 5 19" xfId="49472" xr:uid="{684CB218-0B9C-43AF-8A54-852737130CF1}"/>
    <cellStyle name="Total 5 5 19 2" xfId="49473" xr:uid="{27AEF3EA-C089-41E8-822C-5BEFE5BE457B}"/>
    <cellStyle name="Total 5 5 19 2 2" xfId="49474" xr:uid="{A5D03369-3296-4B8D-9E7B-11E81B31C8D5}"/>
    <cellStyle name="Total 5 5 19 3" xfId="49475" xr:uid="{223B46B3-3591-481B-86E6-E9E1BB20FBB1}"/>
    <cellStyle name="Total 5 5 2" xfId="49476" xr:uid="{F4883BE5-608B-4AEE-91E6-6703794D2B9E}"/>
    <cellStyle name="Total 5 5 2 10" xfId="49477" xr:uid="{19106492-2224-4195-B59E-4B7198772517}"/>
    <cellStyle name="Total 5 5 2 10 2" xfId="49478" xr:uid="{E7C515F6-A592-4608-BDB0-9A6A70C5F4C3}"/>
    <cellStyle name="Total 5 5 2 10 2 2" xfId="49479" xr:uid="{718BCFDF-A8E8-423B-B1D4-F9D96691F1E4}"/>
    <cellStyle name="Total 5 5 2 10 3" xfId="49480" xr:uid="{A195C499-FDA6-49DE-BCC4-A35D28FCC6AF}"/>
    <cellStyle name="Total 5 5 2 11" xfId="49481" xr:uid="{11FCF01E-F940-4553-BFAF-966B0249D592}"/>
    <cellStyle name="Total 5 5 2 11 2" xfId="49482" xr:uid="{6142749A-C979-4B71-A780-6E430395C8D7}"/>
    <cellStyle name="Total 5 5 2 11 2 2" xfId="49483" xr:uid="{799A9789-CA36-41B0-8F04-664479087C20}"/>
    <cellStyle name="Total 5 5 2 11 3" xfId="49484" xr:uid="{61229EC2-D867-4FED-BA8A-5B5D9C46614C}"/>
    <cellStyle name="Total 5 5 2 12" xfId="49485" xr:uid="{329630DB-F53F-41BB-A65B-993B868DC609}"/>
    <cellStyle name="Total 5 5 2 12 2" xfId="49486" xr:uid="{41FFB439-B29C-41A3-9FDF-A41C6FC6EA45}"/>
    <cellStyle name="Total 5 5 2 12 2 2" xfId="49487" xr:uid="{6C81BD1F-241A-4309-96A9-B4FE16480EFD}"/>
    <cellStyle name="Total 5 5 2 12 3" xfId="49488" xr:uid="{9CF2EE6F-74D4-4627-9E2D-84493B0C2E9A}"/>
    <cellStyle name="Total 5 5 2 13" xfId="49489" xr:uid="{ED665445-E28D-47D4-907D-267CB89A9134}"/>
    <cellStyle name="Total 5 5 2 13 2" xfId="49490" xr:uid="{6033DCC1-FE3C-4BD9-A645-C3DADD202C12}"/>
    <cellStyle name="Total 5 5 2 13 2 2" xfId="49491" xr:uid="{8E9CF2AB-8A72-4C86-B8E1-B7868417104E}"/>
    <cellStyle name="Total 5 5 2 13 3" xfId="49492" xr:uid="{808BAEAC-B1A0-4F3A-BEF8-E6670AE21C3E}"/>
    <cellStyle name="Total 5 5 2 14" xfId="49493" xr:uid="{17262498-0A5C-4E88-9ACD-08E0C2078470}"/>
    <cellStyle name="Total 5 5 2 14 2" xfId="49494" xr:uid="{16021DC2-4B39-4365-9CF0-5A0AACD7511B}"/>
    <cellStyle name="Total 5 5 2 14 2 2" xfId="49495" xr:uid="{454B657B-7EA0-4727-8189-3E17387912B0}"/>
    <cellStyle name="Total 5 5 2 14 3" xfId="49496" xr:uid="{4DBD9E75-2837-423A-9B73-2C3FD36A36A0}"/>
    <cellStyle name="Total 5 5 2 15" xfId="49497" xr:uid="{B57F6EE1-5420-4D87-9502-57215776F89D}"/>
    <cellStyle name="Total 5 5 2 15 2" xfId="49498" xr:uid="{59791AF2-62B8-445D-9F54-54E9E1140205}"/>
    <cellStyle name="Total 5 5 2 15 2 2" xfId="49499" xr:uid="{56706444-D864-4D29-BC4A-9B26DBFD362F}"/>
    <cellStyle name="Total 5 5 2 15 3" xfId="49500" xr:uid="{06DCAEC0-C366-4835-85FF-FEA6666C4AF1}"/>
    <cellStyle name="Total 5 5 2 16" xfId="49501" xr:uid="{11302AAD-1DC7-49AE-AD18-793718136A66}"/>
    <cellStyle name="Total 5 5 2 16 2" xfId="49502" xr:uid="{503786F4-0DE6-46B4-A4A3-A967EBF53924}"/>
    <cellStyle name="Total 5 5 2 16 2 2" xfId="49503" xr:uid="{F71A1C7F-155C-4214-AC02-A979A64704AD}"/>
    <cellStyle name="Total 5 5 2 16 3" xfId="49504" xr:uid="{BD7FA600-40A7-4F15-9343-6754BCC03AE3}"/>
    <cellStyle name="Total 5 5 2 17" xfId="49505" xr:uid="{532E02ED-7EF2-4FCD-9F6D-C602206B50F0}"/>
    <cellStyle name="Total 5 5 2 17 2" xfId="49506" xr:uid="{9EE0FF7F-75B7-4DC8-A416-F32F9A174A51}"/>
    <cellStyle name="Total 5 5 2 17 2 2" xfId="49507" xr:uid="{0E74C268-FE27-4D9E-80AA-9566B6254944}"/>
    <cellStyle name="Total 5 5 2 17 3" xfId="49508" xr:uid="{199CF8D8-8959-45BD-85C0-3B1560B8016E}"/>
    <cellStyle name="Total 5 5 2 18" xfId="49509" xr:uid="{D06A76D3-2770-4211-97F9-C85478646348}"/>
    <cellStyle name="Total 5 5 2 18 2" xfId="49510" xr:uid="{6B8235F5-DE3C-4B9F-9350-6C8E7B5346A2}"/>
    <cellStyle name="Total 5 5 2 18 2 2" xfId="49511" xr:uid="{504C3210-AFF1-42A7-B693-B92309ABEBF0}"/>
    <cellStyle name="Total 5 5 2 18 3" xfId="49512" xr:uid="{73149AC9-EEA4-42CA-874A-77BF9DB738D2}"/>
    <cellStyle name="Total 5 5 2 19" xfId="49513" xr:uid="{05FFC78C-D751-4142-8AB3-4B22E2D5B9EF}"/>
    <cellStyle name="Total 5 5 2 19 2" xfId="49514" xr:uid="{55EEB2D1-2069-4CB2-82C9-5716152B1770}"/>
    <cellStyle name="Total 5 5 2 19 2 2" xfId="49515" xr:uid="{EE1D5ED6-A8A1-4F79-A2A1-6AD0AC6B9811}"/>
    <cellStyle name="Total 5 5 2 19 3" xfId="49516" xr:uid="{9FE80965-C92F-4850-A166-ECE15295459C}"/>
    <cellStyle name="Total 5 5 2 2" xfId="49517" xr:uid="{9A735846-1F06-4E8F-9641-1F80613B9B81}"/>
    <cellStyle name="Total 5 5 2 2 2" xfId="49518" xr:uid="{3610764D-08FD-49DD-BC72-DA54476248A2}"/>
    <cellStyle name="Total 5 5 2 2 2 2" xfId="49519" xr:uid="{52854813-3A16-4B71-BA87-E21DAB21F399}"/>
    <cellStyle name="Total 5 5 2 2 2 3" xfId="49520" xr:uid="{957B14E3-0359-40FC-9929-6B788C2A9566}"/>
    <cellStyle name="Total 5 5 2 2 3" xfId="49521" xr:uid="{4CF6516D-73AC-4B58-8E0C-193B19E3CD8A}"/>
    <cellStyle name="Total 5 5 2 2 3 2" xfId="49522" xr:uid="{EB277373-D1A4-4339-A3D7-F51E64E516B1}"/>
    <cellStyle name="Total 5 5 2 2 4" xfId="49523" xr:uid="{C2B4786C-BEDC-44E4-BD1F-26663D06F6C8}"/>
    <cellStyle name="Total 5 5 2 20" xfId="49524" xr:uid="{35078418-E138-418B-8DA6-8539BE148BD1}"/>
    <cellStyle name="Total 5 5 2 20 2" xfId="49525" xr:uid="{80EB0132-878B-4469-AE74-8938E23B4510}"/>
    <cellStyle name="Total 5 5 2 20 2 2" xfId="49526" xr:uid="{2AD73999-5757-45D3-B6DE-1C429185E13F}"/>
    <cellStyle name="Total 5 5 2 20 3" xfId="49527" xr:uid="{34EDADAD-EBDA-4146-BD10-7E2DC69F5A63}"/>
    <cellStyle name="Total 5 5 2 21" xfId="49528" xr:uid="{F0ECD099-BC46-4447-A600-E911376F5DAC}"/>
    <cellStyle name="Total 5 5 2 21 2" xfId="49529" xr:uid="{66D0B4C4-E9DD-4929-A820-155C0D8E5532}"/>
    <cellStyle name="Total 5 5 2 22" xfId="49530" xr:uid="{8190DDFA-5CB8-49CC-89BD-D71F05D38DB9}"/>
    <cellStyle name="Total 5 5 2 23" xfId="49531" xr:uid="{03E22BE3-D47D-4D7C-8799-CD1E4F4FD769}"/>
    <cellStyle name="Total 5 5 2 3" xfId="49532" xr:uid="{A7BFB631-7697-4541-A5EB-8D48D5A38505}"/>
    <cellStyle name="Total 5 5 2 3 2" xfId="49533" xr:uid="{497B4094-0FCA-462E-A252-343DB7F1E0F8}"/>
    <cellStyle name="Total 5 5 2 3 2 2" xfId="49534" xr:uid="{39DAAA0E-BC7D-4F02-A4D4-31C72BC24205}"/>
    <cellStyle name="Total 5 5 2 3 3" xfId="49535" xr:uid="{46CA47C0-A343-44F4-9D74-78FF19A64F52}"/>
    <cellStyle name="Total 5 5 2 3 4" xfId="49536" xr:uid="{88AD6861-7551-41B0-8EF4-1C0812656FE1}"/>
    <cellStyle name="Total 5 5 2 4" xfId="49537" xr:uid="{F01EFDFA-BBCB-491D-9397-54E03F41FB8D}"/>
    <cellStyle name="Total 5 5 2 4 2" xfId="49538" xr:uid="{3D541BC3-F981-4DC0-B8CB-97D4DCCC4E36}"/>
    <cellStyle name="Total 5 5 2 4 2 2" xfId="49539" xr:uid="{ED70A848-84F8-4380-9E4E-386198F4BEB0}"/>
    <cellStyle name="Total 5 5 2 4 3" xfId="49540" xr:uid="{344CB2CD-E3B6-48C7-A2ED-DF3E1FC30283}"/>
    <cellStyle name="Total 5 5 2 4 4" xfId="49541" xr:uid="{B0AD0EB2-BB2D-49FF-9004-AA80BCDC38FD}"/>
    <cellStyle name="Total 5 5 2 5" xfId="49542" xr:uid="{63E045E5-3EA3-4ACD-BC9C-F99099B353CF}"/>
    <cellStyle name="Total 5 5 2 5 2" xfId="49543" xr:uid="{6CBCDBFF-2413-4F8E-9962-639258A7FCEF}"/>
    <cellStyle name="Total 5 5 2 5 2 2" xfId="49544" xr:uid="{7A42B22F-12BB-4979-A930-CC19DAC9D151}"/>
    <cellStyle name="Total 5 5 2 5 3" xfId="49545" xr:uid="{D0555754-C193-4CDF-A7E2-B3C49C597A36}"/>
    <cellStyle name="Total 5 5 2 6" xfId="49546" xr:uid="{8B01F589-2FD8-4E13-BF65-C5548446355B}"/>
    <cellStyle name="Total 5 5 2 6 2" xfId="49547" xr:uid="{13A5A829-5C7E-4FDA-9561-C157492A1290}"/>
    <cellStyle name="Total 5 5 2 6 2 2" xfId="49548" xr:uid="{CDF238A6-3A59-4E3F-AF0E-07A4AD5D6642}"/>
    <cellStyle name="Total 5 5 2 6 3" xfId="49549" xr:uid="{EF2D2232-CFFB-476D-BA57-68176DD3ACAD}"/>
    <cellStyle name="Total 5 5 2 7" xfId="49550" xr:uid="{3C5D3FBA-A599-4DA2-8135-89C146110D3D}"/>
    <cellStyle name="Total 5 5 2 7 2" xfId="49551" xr:uid="{9C397A24-A383-4A59-AA8A-7E2B6CD61AAB}"/>
    <cellStyle name="Total 5 5 2 7 2 2" xfId="49552" xr:uid="{67A5ACC6-8CFA-4B95-B03B-FF9344F2E8E9}"/>
    <cellStyle name="Total 5 5 2 7 3" xfId="49553" xr:uid="{A265C617-56A0-45FE-BB89-475B7A3CD061}"/>
    <cellStyle name="Total 5 5 2 8" xfId="49554" xr:uid="{2321105F-58B7-4B04-8B00-6E2585C972B9}"/>
    <cellStyle name="Total 5 5 2 8 2" xfId="49555" xr:uid="{A2D90D73-176B-4945-B047-597E595D1E16}"/>
    <cellStyle name="Total 5 5 2 8 2 2" xfId="49556" xr:uid="{D586E29C-C78C-4CA8-AAA1-92767264EB7D}"/>
    <cellStyle name="Total 5 5 2 8 3" xfId="49557" xr:uid="{45F8E31E-0262-4393-B101-98EC1B32968C}"/>
    <cellStyle name="Total 5 5 2 9" xfId="49558" xr:uid="{94E328EE-0099-419D-A4DE-317E65B26E76}"/>
    <cellStyle name="Total 5 5 2 9 2" xfId="49559" xr:uid="{6D1B2EBB-2B26-4D79-8316-825A307287A4}"/>
    <cellStyle name="Total 5 5 2 9 2 2" xfId="49560" xr:uid="{A920B62E-BAC4-4D7C-AF5F-42436FC7EA4B}"/>
    <cellStyle name="Total 5 5 2 9 3" xfId="49561" xr:uid="{7813EBC2-B5B1-40E9-91D9-70A9028D6736}"/>
    <cellStyle name="Total 5 5 20" xfId="49562" xr:uid="{01F26A2E-F0CE-4391-8EFD-E192CF026DB6}"/>
    <cellStyle name="Total 5 5 20 2" xfId="49563" xr:uid="{D526A986-92A0-4B7A-8B3F-DBB9E6A1E71A}"/>
    <cellStyle name="Total 5 5 20 2 2" xfId="49564" xr:uid="{5FA34785-F167-454F-933B-7F2BB17C1405}"/>
    <cellStyle name="Total 5 5 20 3" xfId="49565" xr:uid="{EB7A4C65-5599-4C32-90F0-6355738B4493}"/>
    <cellStyle name="Total 5 5 21" xfId="49566" xr:uid="{9606CEDC-7829-40B2-8F21-58775EC5F2EF}"/>
    <cellStyle name="Total 5 5 21 2" xfId="49567" xr:uid="{3CFFECC6-9E6A-4111-A3AC-B6CC75D415DF}"/>
    <cellStyle name="Total 5 5 21 2 2" xfId="49568" xr:uid="{9723FDBF-82A5-418F-8882-4927D964A48E}"/>
    <cellStyle name="Total 5 5 21 3" xfId="49569" xr:uid="{AA700627-03FE-4C7D-8AB2-62FF5988BE54}"/>
    <cellStyle name="Total 5 5 22" xfId="49570" xr:uid="{71186FB1-6A18-4DA5-B46C-0E0EBC21A73B}"/>
    <cellStyle name="Total 5 5 22 2" xfId="49571" xr:uid="{6A756997-A924-460B-8EAD-FF86465E9116}"/>
    <cellStyle name="Total 5 5 23" xfId="49572" xr:uid="{0A51BC8F-9976-43F3-B34B-B09ACC392420}"/>
    <cellStyle name="Total 5 5 24" xfId="49573" xr:uid="{222F1D1E-2A04-49A2-A1C4-34EF2DB595F3}"/>
    <cellStyle name="Total 5 5 3" xfId="49574" xr:uid="{96658A88-DF49-43F3-8E4D-7ADAB0DAE515}"/>
    <cellStyle name="Total 5 5 3 2" xfId="49575" xr:uid="{202804D9-F1B1-40F5-81D2-F6BD58C4567A}"/>
    <cellStyle name="Total 5 5 3 2 2" xfId="49576" xr:uid="{4A6285A5-AA00-40E9-989E-35A6216A5990}"/>
    <cellStyle name="Total 5 5 3 2 3" xfId="49577" xr:uid="{2249F655-2A62-4BC9-B1AE-761262C1BFD2}"/>
    <cellStyle name="Total 5 5 3 3" xfId="49578" xr:uid="{4D1AFA55-57CA-4AB7-B2AF-50B57A346444}"/>
    <cellStyle name="Total 5 5 3 3 2" xfId="49579" xr:uid="{09719E8C-1472-4B2A-827D-1C78654BBB43}"/>
    <cellStyle name="Total 5 5 3 4" xfId="49580" xr:uid="{87E13505-6FAD-496A-9325-91F2567925A2}"/>
    <cellStyle name="Total 5 5 4" xfId="49581" xr:uid="{9ACF56AC-1571-4B72-B738-4A09A8773EFA}"/>
    <cellStyle name="Total 5 5 4 2" xfId="49582" xr:uid="{45A16958-60B3-4345-A028-97D4ABA8F4A5}"/>
    <cellStyle name="Total 5 5 4 2 2" xfId="49583" xr:uid="{16ADD1F6-53DB-4216-90E0-45EA3A89F858}"/>
    <cellStyle name="Total 5 5 4 3" xfId="49584" xr:uid="{32835CDC-42EE-499F-A169-A9CA9579FAE3}"/>
    <cellStyle name="Total 5 5 4 4" xfId="49585" xr:uid="{0214D38F-FC60-4DEE-BEEB-FBEE0D93CE0E}"/>
    <cellStyle name="Total 5 5 5" xfId="49586" xr:uid="{18268408-58D3-4BB5-8BA9-C68BFDBFCB9A}"/>
    <cellStyle name="Total 5 5 5 2" xfId="49587" xr:uid="{F4F864CD-6E89-42EC-8722-BAAC11A8C70F}"/>
    <cellStyle name="Total 5 5 5 2 2" xfId="49588" xr:uid="{3FE5EF45-6081-4DDC-9A69-C29BE6E1A4A5}"/>
    <cellStyle name="Total 5 5 5 3" xfId="49589" xr:uid="{67AFDB2B-F627-4D81-B427-7272F021C712}"/>
    <cellStyle name="Total 5 5 5 4" xfId="49590" xr:uid="{9B81AD9F-4D81-416F-9500-462A238F178A}"/>
    <cellStyle name="Total 5 5 6" xfId="49591" xr:uid="{AC860552-374C-4728-8942-8661211FA761}"/>
    <cellStyle name="Total 5 5 6 2" xfId="49592" xr:uid="{26227BB4-A8CA-4CAE-B44E-FA7954E95A32}"/>
    <cellStyle name="Total 5 5 6 2 2" xfId="49593" xr:uid="{4F75A0A2-673B-4025-AC93-9EBF0C5385FC}"/>
    <cellStyle name="Total 5 5 6 3" xfId="49594" xr:uid="{BD2BFB81-BBD5-458E-98DF-02ACD2D4F27A}"/>
    <cellStyle name="Total 5 5 7" xfId="49595" xr:uid="{B17AB752-8A99-4BC7-A8BB-C5CEEE6900D0}"/>
    <cellStyle name="Total 5 5 7 2" xfId="49596" xr:uid="{6E07E12A-DC8A-441E-8222-BF877E57B981}"/>
    <cellStyle name="Total 5 5 7 2 2" xfId="49597" xr:uid="{CD853ECA-C8FB-4347-AA47-8E3B9C5F2C3A}"/>
    <cellStyle name="Total 5 5 7 3" xfId="49598" xr:uid="{7E19BF1C-7A1F-41A7-96E2-C2AEF44EADC4}"/>
    <cellStyle name="Total 5 5 8" xfId="49599" xr:uid="{2BB471BB-9C84-417F-BC68-BCF2106AEFA7}"/>
    <cellStyle name="Total 5 5 8 2" xfId="49600" xr:uid="{4EBC2CAC-F67F-4A9E-A0AF-51D06CBD5CB8}"/>
    <cellStyle name="Total 5 5 8 2 2" xfId="49601" xr:uid="{C73D1D40-26E0-423F-908C-158FA5F3F17C}"/>
    <cellStyle name="Total 5 5 8 3" xfId="49602" xr:uid="{89E7BF09-DD7B-41AB-B85F-C9A39ED07322}"/>
    <cellStyle name="Total 5 5 9" xfId="49603" xr:uid="{56DCCB4A-9E76-4E4A-A842-5E0888F4AE6E}"/>
    <cellStyle name="Total 5 5 9 2" xfId="49604" xr:uid="{077853BD-BC0B-40D0-908B-BFC4CB0F56AF}"/>
    <cellStyle name="Total 5 5 9 2 2" xfId="49605" xr:uid="{B4A509BE-AC97-4838-8C02-CF1AD539A9B8}"/>
    <cellStyle name="Total 5 5 9 3" xfId="49606" xr:uid="{27EBB06B-2342-49B6-B350-EF5B32A02903}"/>
    <cellStyle name="Total 5 6" xfId="49607" xr:uid="{13E6E95C-BC82-48DB-8827-A5E9B237A4D7}"/>
    <cellStyle name="Total 5 6 10" xfId="49608" xr:uid="{FED8B40A-2580-45C4-940E-FC457233A4C6}"/>
    <cellStyle name="Total 5 6 10 2" xfId="49609" xr:uid="{C8D84EA1-0F4E-4FAF-8640-2E9F0DFB12A3}"/>
    <cellStyle name="Total 5 6 10 2 2" xfId="49610" xr:uid="{B4FACA20-8719-4AB4-B876-1DF779AE392E}"/>
    <cellStyle name="Total 5 6 10 3" xfId="49611" xr:uid="{962CB311-5C54-4606-8524-5E3A2F55D7F4}"/>
    <cellStyle name="Total 5 6 11" xfId="49612" xr:uid="{B037AF3F-E8F9-465F-94B4-8C08FFD556A5}"/>
    <cellStyle name="Total 5 6 11 2" xfId="49613" xr:uid="{11E3FADF-8761-4CF0-BCE0-D827A3417889}"/>
    <cellStyle name="Total 5 6 11 2 2" xfId="49614" xr:uid="{00440B9C-E816-4216-A6C4-F068C4ACF210}"/>
    <cellStyle name="Total 5 6 11 3" xfId="49615" xr:uid="{2940B394-8655-4B1E-BE8E-8B47FFF11A17}"/>
    <cellStyle name="Total 5 6 12" xfId="49616" xr:uid="{197E259D-647A-4C5C-93CF-1DB170A7B414}"/>
    <cellStyle name="Total 5 6 12 2" xfId="49617" xr:uid="{173E8FC1-AB63-4AEE-92AA-9B864D33F922}"/>
    <cellStyle name="Total 5 6 12 2 2" xfId="49618" xr:uid="{BFC594E9-BB7F-4955-910E-ACE9729F9938}"/>
    <cellStyle name="Total 5 6 12 3" xfId="49619" xr:uid="{BAECE549-AD54-473F-94AE-18AE001D8551}"/>
    <cellStyle name="Total 5 6 13" xfId="49620" xr:uid="{52FE10E6-7FD9-44A1-AC69-7AFF69F789D1}"/>
    <cellStyle name="Total 5 6 13 2" xfId="49621" xr:uid="{D9233662-4ACE-4816-9BA4-5E82B2501EDC}"/>
    <cellStyle name="Total 5 6 13 2 2" xfId="49622" xr:uid="{7BB191D9-E727-4427-BA78-98F3C3C111EA}"/>
    <cellStyle name="Total 5 6 13 3" xfId="49623" xr:uid="{BDB41FA7-EFCA-4D78-91EC-B8791C73B751}"/>
    <cellStyle name="Total 5 6 14" xfId="49624" xr:uid="{A11CCE5C-F0A4-4433-90CB-12CB618DB6B8}"/>
    <cellStyle name="Total 5 6 14 2" xfId="49625" xr:uid="{7BA025A2-F4CB-4B8D-B780-FC54BD6A5C03}"/>
    <cellStyle name="Total 5 6 14 2 2" xfId="49626" xr:uid="{1B7B0FA5-8648-470C-BA65-01BE7EE9C88B}"/>
    <cellStyle name="Total 5 6 14 3" xfId="49627" xr:uid="{F259F021-3228-4218-BCD4-BF5FCEDB489A}"/>
    <cellStyle name="Total 5 6 15" xfId="49628" xr:uid="{D0DEED6C-4458-4A58-9CE7-DC25BA575024}"/>
    <cellStyle name="Total 5 6 15 2" xfId="49629" xr:uid="{C1481862-84B9-4ABB-8295-89F0EBFFACF5}"/>
    <cellStyle name="Total 5 6 15 2 2" xfId="49630" xr:uid="{0878841F-C425-4718-A23E-10C3E3D121BD}"/>
    <cellStyle name="Total 5 6 15 3" xfId="49631" xr:uid="{ECC8C2C0-B7BC-411C-A269-EE11963CFEB1}"/>
    <cellStyle name="Total 5 6 16" xfId="49632" xr:uid="{9C822762-BF13-42A7-8853-6D6A6D97E0C7}"/>
    <cellStyle name="Total 5 6 16 2" xfId="49633" xr:uid="{6795F522-A419-427D-8F50-1655EE115CFC}"/>
    <cellStyle name="Total 5 6 16 2 2" xfId="49634" xr:uid="{2C7BD473-1700-4BBC-AAA9-77F4CF9634CE}"/>
    <cellStyle name="Total 5 6 16 3" xfId="49635" xr:uid="{63218016-4866-48DF-9408-9C70F179567B}"/>
    <cellStyle name="Total 5 6 17" xfId="49636" xr:uid="{89EB76CC-CC7A-4AD2-A11E-911EAD8C9B53}"/>
    <cellStyle name="Total 5 6 17 2" xfId="49637" xr:uid="{EBA29B0B-8C63-40D2-BC4B-4A7C02DB47F2}"/>
    <cellStyle name="Total 5 6 17 2 2" xfId="49638" xr:uid="{5CC99A2A-2F49-4B97-A20A-BFA5862A80E5}"/>
    <cellStyle name="Total 5 6 17 3" xfId="49639" xr:uid="{0C465242-84A9-4389-BF09-637D61292DC6}"/>
    <cellStyle name="Total 5 6 18" xfId="49640" xr:uid="{1BD86E5B-03F7-4425-AB54-534AA84D45A3}"/>
    <cellStyle name="Total 5 6 18 2" xfId="49641" xr:uid="{9CCF7841-473A-4D98-956A-FAFF9136993C}"/>
    <cellStyle name="Total 5 6 18 2 2" xfId="49642" xr:uid="{47FED4EB-7B20-4A2F-AFF9-81883D5D734E}"/>
    <cellStyle name="Total 5 6 18 3" xfId="49643" xr:uid="{3B9BD561-B6A4-4638-A32F-C149D9291ACF}"/>
    <cellStyle name="Total 5 6 19" xfId="49644" xr:uid="{B1863797-6ABB-42C5-8CAC-ABEBB3FE2674}"/>
    <cellStyle name="Total 5 6 19 2" xfId="49645" xr:uid="{C914C70D-96ED-410C-9473-2CAAE2599F17}"/>
    <cellStyle name="Total 5 6 19 2 2" xfId="49646" xr:uid="{0EA3A23B-56F5-4BC1-95AC-A14A49106FD0}"/>
    <cellStyle name="Total 5 6 19 3" xfId="49647" xr:uid="{4E49FABB-B565-4CF0-84D1-3C4EA5172428}"/>
    <cellStyle name="Total 5 6 2" xfId="49648" xr:uid="{36B4CC7A-50EE-4124-8BCA-DBAF38F3E4C9}"/>
    <cellStyle name="Total 5 6 2 2" xfId="49649" xr:uid="{F4783A9F-106B-441F-90D1-09DD20EDDBFD}"/>
    <cellStyle name="Total 5 6 2 2 2" xfId="49650" xr:uid="{336CE83C-2D89-40E4-B101-4777A085E7DB}"/>
    <cellStyle name="Total 5 6 2 2 3" xfId="49651" xr:uid="{7EFCAEEB-C196-46E0-A37D-49AAB686C595}"/>
    <cellStyle name="Total 5 6 2 3" xfId="49652" xr:uid="{E87A7EA8-64C7-4385-9764-83E841658232}"/>
    <cellStyle name="Total 5 6 2 3 2" xfId="49653" xr:uid="{25E0E4FE-D992-4B65-9AE5-C18EABA094E1}"/>
    <cellStyle name="Total 5 6 2 4" xfId="49654" xr:uid="{5713796A-63FA-4C52-BE71-1DDAB02CC8FE}"/>
    <cellStyle name="Total 5 6 20" xfId="49655" xr:uid="{3BF7A124-79ED-434D-9B58-3F5EC10DD53E}"/>
    <cellStyle name="Total 5 6 20 2" xfId="49656" xr:uid="{B47F9757-CABE-4CC5-86AB-18A1109390D7}"/>
    <cellStyle name="Total 5 6 20 2 2" xfId="49657" xr:uid="{87FDBEB1-56D1-45FF-890F-79EF93702FBE}"/>
    <cellStyle name="Total 5 6 20 3" xfId="49658" xr:uid="{BCAA14A7-03D2-4F7D-8607-3D243E2F1BEF}"/>
    <cellStyle name="Total 5 6 21" xfId="49659" xr:uid="{4040760E-3DFF-4560-9964-3588A96CFFB1}"/>
    <cellStyle name="Total 5 6 21 2" xfId="49660" xr:uid="{6817C15A-B60D-4CAA-A53A-1B6D7F770E3C}"/>
    <cellStyle name="Total 5 6 22" xfId="49661" xr:uid="{66845090-767F-4D03-8449-2DB613A4E20B}"/>
    <cellStyle name="Total 5 6 23" xfId="49662" xr:uid="{D0943F71-E72C-43E4-BCCB-1B3E7D064CA3}"/>
    <cellStyle name="Total 5 6 3" xfId="49663" xr:uid="{3DCA7C17-0362-4C2F-B451-4F699E91431F}"/>
    <cellStyle name="Total 5 6 3 2" xfId="49664" xr:uid="{8B53E3B7-6CB2-461E-96FE-770D47466471}"/>
    <cellStyle name="Total 5 6 3 2 2" xfId="49665" xr:uid="{C9A292A1-A9A7-4D80-AC11-14947F1DCE9E}"/>
    <cellStyle name="Total 5 6 3 3" xfId="49666" xr:uid="{D8B22A39-7287-49A2-BC01-5C2CF254F43F}"/>
    <cellStyle name="Total 5 6 3 4" xfId="49667" xr:uid="{C9AA05FB-AB4A-4504-82AB-B102892466BA}"/>
    <cellStyle name="Total 5 6 4" xfId="49668" xr:uid="{302AC7C3-E984-46DB-8984-32DD5A356F0E}"/>
    <cellStyle name="Total 5 6 4 2" xfId="49669" xr:uid="{005DCB4D-9FB4-4237-A183-22E60B9F5305}"/>
    <cellStyle name="Total 5 6 4 2 2" xfId="49670" xr:uid="{1CE8870D-7A77-410D-8187-D80D2F53C139}"/>
    <cellStyle name="Total 5 6 4 3" xfId="49671" xr:uid="{98202E46-212D-40C2-BF63-BE9E7C00FB29}"/>
    <cellStyle name="Total 5 6 4 4" xfId="49672" xr:uid="{E5089448-48B4-4E2C-A965-1ED52D1A0371}"/>
    <cellStyle name="Total 5 6 5" xfId="49673" xr:uid="{23BF6AE2-1B46-4C55-AA61-2307F70DC79E}"/>
    <cellStyle name="Total 5 6 5 2" xfId="49674" xr:uid="{6B52D9F4-AA40-463A-B23E-912D86C1FE98}"/>
    <cellStyle name="Total 5 6 5 2 2" xfId="49675" xr:uid="{CD517C1A-3A33-4A40-A1F5-8DDC67544E60}"/>
    <cellStyle name="Total 5 6 5 3" xfId="49676" xr:uid="{17368779-09F6-437F-981F-4DC4778DF6C5}"/>
    <cellStyle name="Total 5 6 6" xfId="49677" xr:uid="{EA40988F-BB1D-40F6-A087-1F8F8670A2C5}"/>
    <cellStyle name="Total 5 6 6 2" xfId="49678" xr:uid="{AA7F5F40-6F56-4C52-8B97-67F05638D1AC}"/>
    <cellStyle name="Total 5 6 6 2 2" xfId="49679" xr:uid="{9ED0B08E-471A-4246-8115-4C20D990A960}"/>
    <cellStyle name="Total 5 6 6 3" xfId="49680" xr:uid="{DCF0076A-E25B-4EFA-A685-2D29846B6700}"/>
    <cellStyle name="Total 5 6 7" xfId="49681" xr:uid="{79E35972-7A84-4862-BB73-EF92220F4BFD}"/>
    <cellStyle name="Total 5 6 7 2" xfId="49682" xr:uid="{4772DCA5-A60E-4061-B91C-233D4D1A669A}"/>
    <cellStyle name="Total 5 6 7 2 2" xfId="49683" xr:uid="{090A14CE-9E50-478C-A92D-A1F6DE4B971E}"/>
    <cellStyle name="Total 5 6 7 3" xfId="49684" xr:uid="{B301B4A1-696E-48BB-B009-F97EAF9E4A5F}"/>
    <cellStyle name="Total 5 6 8" xfId="49685" xr:uid="{CE30D035-FC3A-4350-A605-5BF773481E1C}"/>
    <cellStyle name="Total 5 6 8 2" xfId="49686" xr:uid="{CE23137D-49D3-4DEA-AB12-A2361B9DEE5D}"/>
    <cellStyle name="Total 5 6 8 2 2" xfId="49687" xr:uid="{C4A49B5F-0EB4-48CB-AF4B-8B0FC6C0919B}"/>
    <cellStyle name="Total 5 6 8 3" xfId="49688" xr:uid="{DF0EFCB1-D949-4B16-8342-C1F92224E545}"/>
    <cellStyle name="Total 5 6 9" xfId="49689" xr:uid="{2BB94C17-0099-40C4-A779-462FB6F7520C}"/>
    <cellStyle name="Total 5 6 9 2" xfId="49690" xr:uid="{D16AAF3D-EBC5-4555-AAE5-57CF6D5C9259}"/>
    <cellStyle name="Total 5 6 9 2 2" xfId="49691" xr:uid="{A606C80D-D70E-49E3-AB6F-72294AFCAADC}"/>
    <cellStyle name="Total 5 6 9 3" xfId="49692" xr:uid="{E808D6B4-4557-4A22-9258-964B0F5136C3}"/>
    <cellStyle name="Total 5 7" xfId="49693" xr:uid="{C47C70F1-041B-4DDA-A89B-DC5FF748266B}"/>
    <cellStyle name="Total 5 7 2" xfId="49694" xr:uid="{16422416-8A5B-49BE-8EF1-397352C6E35A}"/>
    <cellStyle name="Total 5 7 2 2" xfId="49695" xr:uid="{C6CCEB34-E41D-4E6C-844B-25E3851D9D7D}"/>
    <cellStyle name="Total 5 7 2 3" xfId="49696" xr:uid="{84737909-F212-4104-AC0D-E5097562F467}"/>
    <cellStyle name="Total 5 7 3" xfId="49697" xr:uid="{47D4B810-2073-4DF8-B305-182364229163}"/>
    <cellStyle name="Total 5 7 3 2" xfId="49698" xr:uid="{6C30B571-55C1-404C-9598-8D6EBA6F48A4}"/>
    <cellStyle name="Total 5 7 4" xfId="49699" xr:uid="{24858FEE-03AA-41CE-92D5-F81447D86BB8}"/>
    <cellStyle name="Total 5 8" xfId="49700" xr:uid="{DBE2C797-F19F-448A-86B9-B38AE503E296}"/>
    <cellStyle name="Total 5 8 2" xfId="49701" xr:uid="{F5D6F8B6-4B98-4439-8C5C-5F33DD3B01F9}"/>
    <cellStyle name="Total 5 8 2 2" xfId="49702" xr:uid="{75AC2C40-AF8E-4A77-80D6-CB1B6725BE79}"/>
    <cellStyle name="Total 5 8 2 3" xfId="49703" xr:uid="{F13BB4D9-D5BA-402F-9429-3D6CFCC452B7}"/>
    <cellStyle name="Total 5 8 3" xfId="49704" xr:uid="{2F23AFC5-A686-44DC-BBF6-B443FE883530}"/>
    <cellStyle name="Total 5 8 4" xfId="49705" xr:uid="{2EA1757F-1A4E-493E-AE2C-14B2EBF79B8E}"/>
    <cellStyle name="Total 5 9" xfId="49706" xr:uid="{9BE4A7A9-6F6B-487B-8510-9B3DC128CA5F}"/>
    <cellStyle name="Total 5 9 2" xfId="49707" xr:uid="{D80A2D43-57E3-409F-9FD5-9872DAD3AFB4}"/>
    <cellStyle name="Total 5 9 2 2" xfId="49708" xr:uid="{0C285BF6-39DC-4293-B592-213E892C9F92}"/>
    <cellStyle name="Total 5 9 3" xfId="49709" xr:uid="{E963E6F3-CA54-4E61-B713-9269896FC5B4}"/>
    <cellStyle name="Total 5 9 4" xfId="49710" xr:uid="{AC300BF7-78C9-426E-AE01-BDC807CF1B5C}"/>
    <cellStyle name="Total 6" xfId="49711" xr:uid="{16E6336B-AA75-4E11-A7CA-52B6BAF50C2E}"/>
    <cellStyle name="Total 6 10" xfId="49712" xr:uid="{8175270B-4621-4619-BC74-4BB514013BDA}"/>
    <cellStyle name="Total 6 10 2" xfId="49713" xr:uid="{8184B999-FFF9-4F20-BD93-3F8F130930FC}"/>
    <cellStyle name="Total 6 10 2 2" xfId="49714" xr:uid="{3E7696DC-1AB7-4737-873C-9FBD13F197A1}"/>
    <cellStyle name="Total 6 10 3" xfId="49715" xr:uid="{A2AA4D7A-FFA1-418B-BB4E-1B83F179C33A}"/>
    <cellStyle name="Total 6 11" xfId="49716" xr:uid="{8C239E8F-FF92-47C7-BF90-3F5C5207D7FB}"/>
    <cellStyle name="Total 6 11 2" xfId="49717" xr:uid="{6610DAC5-9858-4B71-99C9-BC77A3FD63A3}"/>
    <cellStyle name="Total 6 11 2 2" xfId="49718" xr:uid="{2E8F73A4-8671-448B-8E6F-7BEE4599CC8B}"/>
    <cellStyle name="Total 6 11 3" xfId="49719" xr:uid="{74FA4B26-EA60-4537-8D14-CAC31ED22E43}"/>
    <cellStyle name="Total 6 12" xfId="49720" xr:uid="{D0BC08C5-9C37-40A3-864D-CC1621304728}"/>
    <cellStyle name="Total 6 12 2" xfId="49721" xr:uid="{2D911F35-D9DF-4A1B-A7B5-ADDCAD5A3B42}"/>
    <cellStyle name="Total 6 12 2 2" xfId="49722" xr:uid="{53EAF97A-FCE2-42DB-BE5B-CC2639EC4EA3}"/>
    <cellStyle name="Total 6 12 3" xfId="49723" xr:uid="{D6D99D2A-5EC6-4F26-BCC6-694A19B8E3DC}"/>
    <cellStyle name="Total 6 13" xfId="49724" xr:uid="{84518AD9-B1E7-49AC-8737-4E9AB0250B4F}"/>
    <cellStyle name="Total 6 13 2" xfId="49725" xr:uid="{6E8255B1-65EA-45B3-B7D6-0FEC44D9F45D}"/>
    <cellStyle name="Total 6 13 2 2" xfId="49726" xr:uid="{4BE42BAB-48A5-42AA-AE97-4A0DE260FF5D}"/>
    <cellStyle name="Total 6 13 3" xfId="49727" xr:uid="{AD1212EA-2342-40D8-975F-985735D5D3C4}"/>
    <cellStyle name="Total 6 14" xfId="49728" xr:uid="{C73535A8-38BD-40CC-AD33-32808D980230}"/>
    <cellStyle name="Total 6 14 2" xfId="49729" xr:uid="{EA3E3A36-D987-4601-85D4-4758BE5EDD08}"/>
    <cellStyle name="Total 6 14 2 2" xfId="49730" xr:uid="{51921AAB-1970-4D86-9B3B-1F31EDEAD695}"/>
    <cellStyle name="Total 6 14 3" xfId="49731" xr:uid="{59892822-8B6A-4401-BFA3-48557A689E14}"/>
    <cellStyle name="Total 6 15" xfId="49732" xr:uid="{88D6B81E-9A43-4C77-A103-8D08BA8B2C29}"/>
    <cellStyle name="Total 6 15 2" xfId="49733" xr:uid="{54968A3F-17AF-4423-90EC-E62226317E34}"/>
    <cellStyle name="Total 6 15 2 2" xfId="49734" xr:uid="{FA47EDDA-EB8E-4F57-A10E-7919244ADE5B}"/>
    <cellStyle name="Total 6 15 3" xfId="49735" xr:uid="{7EEEDF63-BD38-4EC0-9F25-79CB675D4773}"/>
    <cellStyle name="Total 6 16" xfId="49736" xr:uid="{7E0D2EAD-4398-42B4-AF62-D36D1E2FB7DB}"/>
    <cellStyle name="Total 6 16 2" xfId="49737" xr:uid="{0F8FD959-C2FB-43CA-8C16-E77926850AF2}"/>
    <cellStyle name="Total 6 16 2 2" xfId="49738" xr:uid="{65F731E4-FC70-448E-851E-52F281D829A1}"/>
    <cellStyle name="Total 6 16 3" xfId="49739" xr:uid="{495A37E6-87BD-4281-BD3E-963ED1E9E751}"/>
    <cellStyle name="Total 6 17" xfId="49740" xr:uid="{60B97B77-1399-4F84-9F96-2FB68CE5993A}"/>
    <cellStyle name="Total 6 17 2" xfId="49741" xr:uid="{4672C653-3A67-43BB-BC52-8E850608BBFD}"/>
    <cellStyle name="Total 6 17 2 2" xfId="49742" xr:uid="{F789D566-FBEE-4688-97D4-8FC304FF659C}"/>
    <cellStyle name="Total 6 17 3" xfId="49743" xr:uid="{1A714B89-F076-4FD4-B852-B916ADEB9317}"/>
    <cellStyle name="Total 6 18" xfId="49744" xr:uid="{0EBF09B1-1BFD-47CE-A82F-123438F15033}"/>
    <cellStyle name="Total 6 18 2" xfId="49745" xr:uid="{39B1BD69-F0D9-4CE9-BE06-C0AFAF78195B}"/>
    <cellStyle name="Total 6 18 2 2" xfId="49746" xr:uid="{FDB6A76C-9C3E-4198-B0D3-E100BBD1182A}"/>
    <cellStyle name="Total 6 18 3" xfId="49747" xr:uid="{515C357A-3A76-49B5-9BBF-5C76CB37CC8C}"/>
    <cellStyle name="Total 6 19" xfId="49748" xr:uid="{D75BC6C8-8326-4AE3-ACCD-331D2DB6AB3E}"/>
    <cellStyle name="Total 6 19 2" xfId="49749" xr:uid="{BF9A0A88-1056-443B-BC5F-0A6F0F885A4D}"/>
    <cellStyle name="Total 6 19 2 2" xfId="49750" xr:uid="{AC480F75-B508-4123-A615-477F57FAE74B}"/>
    <cellStyle name="Total 6 19 3" xfId="49751" xr:uid="{6440DD20-D38B-4810-A336-9525C2923E20}"/>
    <cellStyle name="Total 6 2" xfId="49752" xr:uid="{AE5249D6-5004-4C78-8D10-679E819FAF98}"/>
    <cellStyle name="Total 6 2 10" xfId="49753" xr:uid="{D498926E-CB83-46D7-8028-F799923E2CBA}"/>
    <cellStyle name="Total 6 2 10 2" xfId="49754" xr:uid="{CC949921-C889-432D-B938-164A84A1F361}"/>
    <cellStyle name="Total 6 2 10 2 2" xfId="49755" xr:uid="{A1D60AAA-B60D-495B-A618-1805A9383B49}"/>
    <cellStyle name="Total 6 2 10 3" xfId="49756" xr:uid="{8C3A4464-0011-445E-B644-48893C98E1A5}"/>
    <cellStyle name="Total 6 2 11" xfId="49757" xr:uid="{5BEB75B3-3645-4E2B-A234-C2AE11B2725A}"/>
    <cellStyle name="Total 6 2 11 2" xfId="49758" xr:uid="{627D7DDA-F7C1-40AE-A579-E737CD174BF9}"/>
    <cellStyle name="Total 6 2 11 2 2" xfId="49759" xr:uid="{809A9DF7-49D5-4A6B-A27D-02A9EB8AC05E}"/>
    <cellStyle name="Total 6 2 11 3" xfId="49760" xr:uid="{48F013DB-BF07-486E-B7F9-72F93CD85CBD}"/>
    <cellStyle name="Total 6 2 12" xfId="49761" xr:uid="{1F86A713-AF4F-4AF5-A08C-21675C7936EF}"/>
    <cellStyle name="Total 6 2 12 2" xfId="49762" xr:uid="{21CA2916-CC12-4FD7-A6F0-AA6DBEBE7C79}"/>
    <cellStyle name="Total 6 2 12 2 2" xfId="49763" xr:uid="{63A34867-D663-42D8-9ADF-450CA7419D57}"/>
    <cellStyle name="Total 6 2 12 3" xfId="49764" xr:uid="{99D90CD3-87CC-43A7-A9E7-8D08BAC1AC7F}"/>
    <cellStyle name="Total 6 2 13" xfId="49765" xr:uid="{3D2EDA3E-5FCA-4E78-8BB9-9EBACE73FC7B}"/>
    <cellStyle name="Total 6 2 13 2" xfId="49766" xr:uid="{1F60808F-0829-4976-B64F-43F83F02F2BD}"/>
    <cellStyle name="Total 6 2 13 2 2" xfId="49767" xr:uid="{FFB8F1AF-C310-4431-A71F-C451267E286A}"/>
    <cellStyle name="Total 6 2 13 3" xfId="49768" xr:uid="{A01BCDAB-AD35-419F-BCE3-88F6692EB3F3}"/>
    <cellStyle name="Total 6 2 14" xfId="49769" xr:uid="{85D119A8-2A98-4E55-978C-515AE5F705E3}"/>
    <cellStyle name="Total 6 2 14 2" xfId="49770" xr:uid="{6A758C64-8208-460A-A20C-CBF15EF31F50}"/>
    <cellStyle name="Total 6 2 14 2 2" xfId="49771" xr:uid="{23947C1E-3666-4359-B168-07E6CC70C8DD}"/>
    <cellStyle name="Total 6 2 14 3" xfId="49772" xr:uid="{AFD993FC-F24B-42F0-9C57-E9C8AB7D7441}"/>
    <cellStyle name="Total 6 2 15" xfId="49773" xr:uid="{FEC46800-2E5D-4B9D-A1C7-ED9E21FE9EC0}"/>
    <cellStyle name="Total 6 2 15 2" xfId="49774" xr:uid="{26E6E787-9FF8-4859-ADD7-DEBF198DC027}"/>
    <cellStyle name="Total 6 2 15 2 2" xfId="49775" xr:uid="{FE216826-941A-4276-AC86-23B3E1F2EB40}"/>
    <cellStyle name="Total 6 2 15 3" xfId="49776" xr:uid="{E2E671DF-A2EE-4DFE-8F6B-01A966463949}"/>
    <cellStyle name="Total 6 2 16" xfId="49777" xr:uid="{D08EFDBC-CCCE-48FF-BEED-BC620C8A06B0}"/>
    <cellStyle name="Total 6 2 16 2" xfId="49778" xr:uid="{385E5223-38A7-422A-A999-8F2B446AC40E}"/>
    <cellStyle name="Total 6 2 16 2 2" xfId="49779" xr:uid="{18EE8F3A-BB4E-494A-B0B8-11B44AD0BE6C}"/>
    <cellStyle name="Total 6 2 16 3" xfId="49780" xr:uid="{06672A6D-7152-4902-88B8-725F375B3335}"/>
    <cellStyle name="Total 6 2 17" xfId="49781" xr:uid="{C5D8C093-B52F-404D-AAE1-57675777A787}"/>
    <cellStyle name="Total 6 2 17 2" xfId="49782" xr:uid="{40E56145-1D81-4A56-BD12-F44AEA04C5FB}"/>
    <cellStyle name="Total 6 2 17 2 2" xfId="49783" xr:uid="{9CD3A789-2CBA-4B2A-A04A-6180E8CC50EC}"/>
    <cellStyle name="Total 6 2 17 3" xfId="49784" xr:uid="{0E99BF6F-8535-49B1-B08B-EDDC12285B73}"/>
    <cellStyle name="Total 6 2 18" xfId="49785" xr:uid="{C3D9B8D7-6C4E-4EAF-A56B-975CB0EB8379}"/>
    <cellStyle name="Total 6 2 18 2" xfId="49786" xr:uid="{8A73E52B-CF7F-4D26-A8E9-3C4445DB1B84}"/>
    <cellStyle name="Total 6 2 18 2 2" xfId="49787" xr:uid="{FAF00DB0-E2EF-4CB7-ACD1-48156194B14B}"/>
    <cellStyle name="Total 6 2 18 3" xfId="49788" xr:uid="{F1DA4F3D-9827-4B49-85EF-38C5FDE86495}"/>
    <cellStyle name="Total 6 2 19" xfId="49789" xr:uid="{8A6C2D84-2018-4385-8A96-5B07A072A162}"/>
    <cellStyle name="Total 6 2 19 2" xfId="49790" xr:uid="{9DA515A0-6D43-4323-BDEC-765903F78116}"/>
    <cellStyle name="Total 6 2 19 2 2" xfId="49791" xr:uid="{05B5C0D6-AA09-46E7-9BCD-60B43D497DF6}"/>
    <cellStyle name="Total 6 2 19 3" xfId="49792" xr:uid="{5CCD9AED-902F-4A8C-A6A8-2E80E8B742B7}"/>
    <cellStyle name="Total 6 2 2" xfId="49793" xr:uid="{3058F8F0-9B04-4B3B-93DB-F342DD8AC1B2}"/>
    <cellStyle name="Total 6 2 2 10" xfId="49794" xr:uid="{6EE0D34B-6FC0-4079-AFC3-5B5E9B6F94E4}"/>
    <cellStyle name="Total 6 2 2 10 2" xfId="49795" xr:uid="{EA451D88-7E99-4F90-802E-C580BC54172D}"/>
    <cellStyle name="Total 6 2 2 10 2 2" xfId="49796" xr:uid="{479C8745-3D04-44A4-9842-7922BFF342A6}"/>
    <cellStyle name="Total 6 2 2 10 3" xfId="49797" xr:uid="{C140AF8B-4D6A-44B7-B53B-B440D9A1838E}"/>
    <cellStyle name="Total 6 2 2 11" xfId="49798" xr:uid="{34828909-3690-4B50-8F5E-B0982AE998B3}"/>
    <cellStyle name="Total 6 2 2 11 2" xfId="49799" xr:uid="{8EF97279-80F6-4EDE-BB5C-67A37D3CAACD}"/>
    <cellStyle name="Total 6 2 2 11 2 2" xfId="49800" xr:uid="{2D6522BF-8BE6-4C96-91D1-268090785CD0}"/>
    <cellStyle name="Total 6 2 2 11 3" xfId="49801" xr:uid="{8C0C40B8-A4D4-4386-B529-ACED9A772DB0}"/>
    <cellStyle name="Total 6 2 2 12" xfId="49802" xr:uid="{AED51F14-5E78-4D66-BC32-8D9CAFF88354}"/>
    <cellStyle name="Total 6 2 2 12 2" xfId="49803" xr:uid="{10C29A13-2D8E-4557-BB06-79D1737BA329}"/>
    <cellStyle name="Total 6 2 2 12 2 2" xfId="49804" xr:uid="{B1BC0F0A-3E75-4EB8-90A3-BD5CB62A3B9E}"/>
    <cellStyle name="Total 6 2 2 12 3" xfId="49805" xr:uid="{8736A37F-54C6-4FB4-B595-10203FB10EB9}"/>
    <cellStyle name="Total 6 2 2 13" xfId="49806" xr:uid="{30B7F44D-C51A-4405-B97D-1CE33F2EBD28}"/>
    <cellStyle name="Total 6 2 2 13 2" xfId="49807" xr:uid="{0C851529-41AB-43ED-AEFC-87EAE40BFB60}"/>
    <cellStyle name="Total 6 2 2 13 2 2" xfId="49808" xr:uid="{9714CF73-D1E6-464C-AD65-56B1558F5B77}"/>
    <cellStyle name="Total 6 2 2 13 3" xfId="49809" xr:uid="{68ADD2B6-CF83-428A-8DB9-411C083EF07D}"/>
    <cellStyle name="Total 6 2 2 14" xfId="49810" xr:uid="{69D03E17-2347-4FFC-8F85-C533F1D795B7}"/>
    <cellStyle name="Total 6 2 2 14 2" xfId="49811" xr:uid="{931A4E65-B22D-428B-9CBC-AC877A123EB2}"/>
    <cellStyle name="Total 6 2 2 14 2 2" xfId="49812" xr:uid="{5C9A0609-C27D-46E9-9F98-A5C52BB78BB8}"/>
    <cellStyle name="Total 6 2 2 14 3" xfId="49813" xr:uid="{E6F7817C-1135-4AF2-88F3-C92A480781EA}"/>
    <cellStyle name="Total 6 2 2 15" xfId="49814" xr:uid="{1D234152-3BA6-4135-867F-FDCFA73C4AC7}"/>
    <cellStyle name="Total 6 2 2 15 2" xfId="49815" xr:uid="{A30EEE7E-677F-4FBA-B64E-C4320256A6D0}"/>
    <cellStyle name="Total 6 2 2 15 2 2" xfId="49816" xr:uid="{7C6FF1CE-7894-42CB-BA46-26237F2A9F7C}"/>
    <cellStyle name="Total 6 2 2 15 3" xfId="49817" xr:uid="{C5DB72B9-751D-4DEC-8257-69ED7C43A024}"/>
    <cellStyle name="Total 6 2 2 16" xfId="49818" xr:uid="{EA126B67-EB72-41A3-A4C0-FB9B2AD447E0}"/>
    <cellStyle name="Total 6 2 2 16 2" xfId="49819" xr:uid="{3E98E129-CE36-43A8-952A-4B8AACE42E85}"/>
    <cellStyle name="Total 6 2 2 16 2 2" xfId="49820" xr:uid="{2E5A3E12-A0AC-4394-B7EB-4BE775B44165}"/>
    <cellStyle name="Total 6 2 2 16 3" xfId="49821" xr:uid="{8100BD65-0883-4BDB-948A-ABE0D518D73B}"/>
    <cellStyle name="Total 6 2 2 17" xfId="49822" xr:uid="{03808DAD-3343-441F-A20F-ECEE25F01452}"/>
    <cellStyle name="Total 6 2 2 17 2" xfId="49823" xr:uid="{9A1DEEF1-1D04-4A9D-A39C-24C1F1D5AEC0}"/>
    <cellStyle name="Total 6 2 2 17 2 2" xfId="49824" xr:uid="{D9189676-2926-4EBF-9680-5A55EB1E5AA9}"/>
    <cellStyle name="Total 6 2 2 17 3" xfId="49825" xr:uid="{2C56E179-12B2-4A4D-A92E-AD0B85DD0B8D}"/>
    <cellStyle name="Total 6 2 2 18" xfId="49826" xr:uid="{F160BA99-2C6B-49F7-A1B0-D90824A2BA24}"/>
    <cellStyle name="Total 6 2 2 18 2" xfId="49827" xr:uid="{5668A9AA-549B-439C-9F75-A4C3E859E04B}"/>
    <cellStyle name="Total 6 2 2 19" xfId="49828" xr:uid="{29D09A68-D8A1-4FD6-9B13-82BAE2CEE5B2}"/>
    <cellStyle name="Total 6 2 2 2" xfId="49829" xr:uid="{55792A5B-5A5C-429E-84FC-04F88BB6DD4F}"/>
    <cellStyle name="Total 6 2 2 2 10" xfId="49830" xr:uid="{0A8B6274-9C13-4A34-9784-E42B5CA5DCAB}"/>
    <cellStyle name="Total 6 2 2 2 10 2" xfId="49831" xr:uid="{EC8016C7-37F4-4399-A2B8-1186EEBCE917}"/>
    <cellStyle name="Total 6 2 2 2 10 2 2" xfId="49832" xr:uid="{92EAA6FD-EF5D-4ADC-8AC0-535737DA8DE5}"/>
    <cellStyle name="Total 6 2 2 2 10 3" xfId="49833" xr:uid="{F63D3B61-E399-4E96-BC1E-97B045039E2F}"/>
    <cellStyle name="Total 6 2 2 2 11" xfId="49834" xr:uid="{DB8DF269-3EE6-4762-9EA3-B014EE55202B}"/>
    <cellStyle name="Total 6 2 2 2 11 2" xfId="49835" xr:uid="{DF8DA3E4-10C3-4C7F-9621-A11F93B726E2}"/>
    <cellStyle name="Total 6 2 2 2 11 2 2" xfId="49836" xr:uid="{89331485-09EC-41D2-AD4D-C4BAA6911BB7}"/>
    <cellStyle name="Total 6 2 2 2 11 3" xfId="49837" xr:uid="{C87F6447-4A91-4A66-8BA3-F60916C82841}"/>
    <cellStyle name="Total 6 2 2 2 12" xfId="49838" xr:uid="{C8EA327F-0C49-4B71-9A48-B5847E846B7B}"/>
    <cellStyle name="Total 6 2 2 2 12 2" xfId="49839" xr:uid="{170F65DD-58E9-40CC-8C51-216745DBD55A}"/>
    <cellStyle name="Total 6 2 2 2 12 2 2" xfId="49840" xr:uid="{3D96532D-051E-4C88-B346-97847E8C38D1}"/>
    <cellStyle name="Total 6 2 2 2 12 3" xfId="49841" xr:uid="{ACD41509-986C-46B6-9D52-5FA7BFB8568E}"/>
    <cellStyle name="Total 6 2 2 2 13" xfId="49842" xr:uid="{6163BC8A-F1FC-43A2-856A-52DC1008637A}"/>
    <cellStyle name="Total 6 2 2 2 13 2" xfId="49843" xr:uid="{9A99145D-3749-4C42-95B2-102428C5EE32}"/>
    <cellStyle name="Total 6 2 2 2 13 2 2" xfId="49844" xr:uid="{7818CCAC-D6A9-45EA-A04C-676E19F6CB55}"/>
    <cellStyle name="Total 6 2 2 2 13 3" xfId="49845" xr:uid="{6DB09B73-2405-4B8E-A488-0FEBEE961EF5}"/>
    <cellStyle name="Total 6 2 2 2 14" xfId="49846" xr:uid="{8535FA21-7795-4967-B4B6-D5ACCFB45EC8}"/>
    <cellStyle name="Total 6 2 2 2 14 2" xfId="49847" xr:uid="{65F16DF4-B668-4C20-9628-ED833003D0A7}"/>
    <cellStyle name="Total 6 2 2 2 14 2 2" xfId="49848" xr:uid="{2C42E2F4-5011-4E0F-A4F6-E93D4EB1F221}"/>
    <cellStyle name="Total 6 2 2 2 14 3" xfId="49849" xr:uid="{B93B6FE7-7B15-4F35-A77F-2B5652285CDA}"/>
    <cellStyle name="Total 6 2 2 2 15" xfId="49850" xr:uid="{B63841AF-9971-4974-9D2A-413382D82185}"/>
    <cellStyle name="Total 6 2 2 2 15 2" xfId="49851" xr:uid="{F8023480-A52F-46E3-977C-3FC67F885653}"/>
    <cellStyle name="Total 6 2 2 2 15 2 2" xfId="49852" xr:uid="{28607B91-C9D9-423C-9B7A-10E2A0A1C931}"/>
    <cellStyle name="Total 6 2 2 2 15 3" xfId="49853" xr:uid="{B5B5896E-6A33-4C13-9A9F-8EB5135FE38D}"/>
    <cellStyle name="Total 6 2 2 2 16" xfId="49854" xr:uid="{759BFA84-20F4-4C70-BD46-718C0B1EA511}"/>
    <cellStyle name="Total 6 2 2 2 16 2" xfId="49855" xr:uid="{1C0E64BF-D7C9-4F9C-92F8-02DD00972554}"/>
    <cellStyle name="Total 6 2 2 2 16 2 2" xfId="49856" xr:uid="{FF7B8D20-A574-4C61-9028-3F0F00F4700D}"/>
    <cellStyle name="Total 6 2 2 2 16 3" xfId="49857" xr:uid="{508F16E9-30DC-4762-A87E-853855D5C65F}"/>
    <cellStyle name="Total 6 2 2 2 17" xfId="49858" xr:uid="{33C88E4C-C4E5-46D9-B84B-84CCC1CFF322}"/>
    <cellStyle name="Total 6 2 2 2 17 2" xfId="49859" xr:uid="{81DE626B-E254-42C3-88F9-C08B681E2E55}"/>
    <cellStyle name="Total 6 2 2 2 17 2 2" xfId="49860" xr:uid="{F1003E5F-4A25-427D-9284-D894088772B8}"/>
    <cellStyle name="Total 6 2 2 2 17 3" xfId="49861" xr:uid="{78B91FF4-5E53-4DAD-97E4-31C914013631}"/>
    <cellStyle name="Total 6 2 2 2 18" xfId="49862" xr:uid="{BA67B880-7462-48FC-A1EA-BA55967FB7CA}"/>
    <cellStyle name="Total 6 2 2 2 18 2" xfId="49863" xr:uid="{12EEFB76-44B7-476A-994B-785CB49BFFB9}"/>
    <cellStyle name="Total 6 2 2 2 18 2 2" xfId="49864" xr:uid="{7E7ECCE8-BF1F-4F2E-8D3F-DBE9689F190C}"/>
    <cellStyle name="Total 6 2 2 2 18 3" xfId="49865" xr:uid="{FDDFA4E0-D1E7-4190-AD9D-BD13F4F72BF5}"/>
    <cellStyle name="Total 6 2 2 2 19" xfId="49866" xr:uid="{B116E0B6-86F5-4D25-A238-6D3AF3CE61E1}"/>
    <cellStyle name="Total 6 2 2 2 19 2" xfId="49867" xr:uid="{ACF43EF3-6565-4370-9D35-7BF6D5DA466B}"/>
    <cellStyle name="Total 6 2 2 2 19 2 2" xfId="49868" xr:uid="{76AA4E57-AD97-43E3-A514-C661DA121ADD}"/>
    <cellStyle name="Total 6 2 2 2 19 3" xfId="49869" xr:uid="{AD50F008-9158-4B68-9F51-7571247C7130}"/>
    <cellStyle name="Total 6 2 2 2 2" xfId="49870" xr:uid="{FB9B3F80-5828-4CD4-BEC1-0FFF13A588B7}"/>
    <cellStyle name="Total 6 2 2 2 2 2" xfId="49871" xr:uid="{CDF6CAA8-7480-428F-8836-702B8C92F3D0}"/>
    <cellStyle name="Total 6 2 2 2 2 2 2" xfId="49872" xr:uid="{576ACE5D-0F7C-4E51-A9FF-B62B00361425}"/>
    <cellStyle name="Total 6 2 2 2 2 2 3" xfId="49873" xr:uid="{E6AB051B-2C0D-4C3D-B1E2-620A22656244}"/>
    <cellStyle name="Total 6 2 2 2 2 3" xfId="49874" xr:uid="{AF7E6ABD-88F3-4FC4-AA36-488FBFEB633E}"/>
    <cellStyle name="Total 6 2 2 2 2 3 2" xfId="49875" xr:uid="{D784F7AB-6C0A-451D-A97B-FE5DA86E30EA}"/>
    <cellStyle name="Total 6 2 2 2 2 4" xfId="49876" xr:uid="{1886FA1F-9FDA-46FD-95A8-682B9183A37A}"/>
    <cellStyle name="Total 6 2 2 2 20" xfId="49877" xr:uid="{111E3CF2-820A-4301-9690-0D285D8354B6}"/>
    <cellStyle name="Total 6 2 2 2 20 2" xfId="49878" xr:uid="{D97C2C0D-B741-4B50-8938-4746E58EDC6A}"/>
    <cellStyle name="Total 6 2 2 2 20 2 2" xfId="49879" xr:uid="{07D64CAD-8272-4530-866B-299709A3F7F0}"/>
    <cellStyle name="Total 6 2 2 2 20 3" xfId="49880" xr:uid="{29BCC855-B707-47DF-90A8-F0193013F57A}"/>
    <cellStyle name="Total 6 2 2 2 21" xfId="49881" xr:uid="{2C47DE61-B427-406F-BF80-28996A983F0C}"/>
    <cellStyle name="Total 6 2 2 2 21 2" xfId="49882" xr:uid="{3158D961-FEF2-4A2F-A98E-8A2145D6D0AE}"/>
    <cellStyle name="Total 6 2 2 2 22" xfId="49883" xr:uid="{226E1D37-7D4F-4BF5-9FA5-2520822AFD56}"/>
    <cellStyle name="Total 6 2 2 2 23" xfId="49884" xr:uid="{7E34E195-BA5E-4D8C-B316-9E95F3079DC1}"/>
    <cellStyle name="Total 6 2 2 2 3" xfId="49885" xr:uid="{F9BEF2C2-0DFE-44D4-9FBE-1F03C20F862B}"/>
    <cellStyle name="Total 6 2 2 2 3 2" xfId="49886" xr:uid="{EB542170-7360-447F-8948-D1978F036416}"/>
    <cellStyle name="Total 6 2 2 2 3 2 2" xfId="49887" xr:uid="{F67A0D60-E261-4D55-8D8D-D62746EAF030}"/>
    <cellStyle name="Total 6 2 2 2 3 3" xfId="49888" xr:uid="{C67E572A-F169-44CC-A9A9-F8CD7DE022CC}"/>
    <cellStyle name="Total 6 2 2 2 3 4" xfId="49889" xr:uid="{890CB9A7-0446-46BA-A053-BD0168A4B3B8}"/>
    <cellStyle name="Total 6 2 2 2 4" xfId="49890" xr:uid="{1905DF11-AD82-44DA-9316-631213832F0F}"/>
    <cellStyle name="Total 6 2 2 2 4 2" xfId="49891" xr:uid="{874296E5-34D0-4BCC-BC57-6C952409464B}"/>
    <cellStyle name="Total 6 2 2 2 4 2 2" xfId="49892" xr:uid="{D19E5397-6F99-4DDA-BC25-EE389F121D25}"/>
    <cellStyle name="Total 6 2 2 2 4 3" xfId="49893" xr:uid="{A4A23737-66EC-4EBB-A83E-9D91FDEADC74}"/>
    <cellStyle name="Total 6 2 2 2 4 4" xfId="49894" xr:uid="{2C7278E1-2F5C-4C9F-A79D-9709D44FB632}"/>
    <cellStyle name="Total 6 2 2 2 5" xfId="49895" xr:uid="{370D26A0-6A62-461C-BC41-488FF40FA33A}"/>
    <cellStyle name="Total 6 2 2 2 5 2" xfId="49896" xr:uid="{F9A7BEE0-63FC-44EE-9B8E-868730AF75EF}"/>
    <cellStyle name="Total 6 2 2 2 5 2 2" xfId="49897" xr:uid="{B156F1DF-1C21-4E87-B3C2-FBD161141AAA}"/>
    <cellStyle name="Total 6 2 2 2 5 3" xfId="49898" xr:uid="{BF0EBBEB-EFF2-402D-B3FB-E4679FDB41A6}"/>
    <cellStyle name="Total 6 2 2 2 6" xfId="49899" xr:uid="{F291708B-7278-471B-98D0-D0D4BABA0943}"/>
    <cellStyle name="Total 6 2 2 2 6 2" xfId="49900" xr:uid="{5D3D20BE-18F2-401E-82E2-BAF7A882DF80}"/>
    <cellStyle name="Total 6 2 2 2 6 2 2" xfId="49901" xr:uid="{79A1515E-476B-43F5-87CB-362D687AA712}"/>
    <cellStyle name="Total 6 2 2 2 6 3" xfId="49902" xr:uid="{B9AAE55B-196B-4314-A2DC-C9C31534359F}"/>
    <cellStyle name="Total 6 2 2 2 7" xfId="49903" xr:uid="{1D60F45F-DC5A-4417-9C50-63973F665A5E}"/>
    <cellStyle name="Total 6 2 2 2 7 2" xfId="49904" xr:uid="{5FF6DF08-AF64-4C70-8321-921EF0D5F1BE}"/>
    <cellStyle name="Total 6 2 2 2 7 2 2" xfId="49905" xr:uid="{C71C24FB-DF82-4AE9-8D15-A57894965A95}"/>
    <cellStyle name="Total 6 2 2 2 7 3" xfId="49906" xr:uid="{802EE029-3459-430C-A557-DEE0F765320E}"/>
    <cellStyle name="Total 6 2 2 2 8" xfId="49907" xr:uid="{6408597C-7C4A-45FE-A0BA-BE25FF356CA9}"/>
    <cellStyle name="Total 6 2 2 2 8 2" xfId="49908" xr:uid="{C75E7FCA-D438-4C1B-B74A-E3071A2DA360}"/>
    <cellStyle name="Total 6 2 2 2 8 2 2" xfId="49909" xr:uid="{D58280BC-A9BB-4563-A750-C846F3AB4068}"/>
    <cellStyle name="Total 6 2 2 2 8 3" xfId="49910" xr:uid="{50298BC3-87F9-409F-AE4B-4F6363E5B69F}"/>
    <cellStyle name="Total 6 2 2 2 9" xfId="49911" xr:uid="{D91B30A9-7866-47F5-8F78-FD6EB96BFACE}"/>
    <cellStyle name="Total 6 2 2 2 9 2" xfId="49912" xr:uid="{5156E501-584A-4D2A-883C-AB7AFB4AE7EB}"/>
    <cellStyle name="Total 6 2 2 2 9 2 2" xfId="49913" xr:uid="{D417293D-AAC4-49AD-ACF0-BCCE0F65C43B}"/>
    <cellStyle name="Total 6 2 2 2 9 3" xfId="49914" xr:uid="{FDC6AB35-A7A2-48F8-BA78-1B2A7D9F3D84}"/>
    <cellStyle name="Total 6 2 2 20" xfId="49915" xr:uid="{5044FDFF-157B-4014-9955-3E8D3A80C30E}"/>
    <cellStyle name="Total 6 2 2 3" xfId="49916" xr:uid="{F631A86E-388B-450C-B160-D8538D29FE76}"/>
    <cellStyle name="Total 6 2 2 3 2" xfId="49917" xr:uid="{937F46B6-8955-4171-B17B-454C2501B918}"/>
    <cellStyle name="Total 6 2 2 3 2 2" xfId="49918" xr:uid="{00FF0B81-C4F7-4FC1-BD7D-09FFF31F2612}"/>
    <cellStyle name="Total 6 2 2 3 2 3" xfId="49919" xr:uid="{6517E28E-3B13-4C5A-86C1-3B4E3D915965}"/>
    <cellStyle name="Total 6 2 2 3 3" xfId="49920" xr:uid="{15B37CF0-C840-4F2D-88CB-C1A3E7207956}"/>
    <cellStyle name="Total 6 2 2 3 3 2" xfId="49921" xr:uid="{26C6E73A-D3FC-41E3-9BCF-E5111B0E6067}"/>
    <cellStyle name="Total 6 2 2 3 4" xfId="49922" xr:uid="{D474AF93-8139-4E74-AD5C-9336445DF6D0}"/>
    <cellStyle name="Total 6 2 2 4" xfId="49923" xr:uid="{E479DF36-7CB6-4B39-BBDB-7C6BF10FC36D}"/>
    <cellStyle name="Total 6 2 2 4 2" xfId="49924" xr:uid="{571D2BEA-65D9-493A-BF56-B50999EA4763}"/>
    <cellStyle name="Total 6 2 2 4 2 2" xfId="49925" xr:uid="{85D016A2-7BFB-489C-A904-79994791E152}"/>
    <cellStyle name="Total 6 2 2 4 3" xfId="49926" xr:uid="{9FD61328-CFAA-42C1-9506-43B03EF2D431}"/>
    <cellStyle name="Total 6 2 2 4 4" xfId="49927" xr:uid="{5DC0E7B2-6A1C-4C94-85CB-B75D339F1E5D}"/>
    <cellStyle name="Total 6 2 2 5" xfId="49928" xr:uid="{01E01BD3-8A99-4E2B-9DCE-29A71C072472}"/>
    <cellStyle name="Total 6 2 2 5 2" xfId="49929" xr:uid="{A6E8B6A2-639B-41CE-BC3C-9E779F78A241}"/>
    <cellStyle name="Total 6 2 2 5 2 2" xfId="49930" xr:uid="{69700498-90D6-496E-922D-1B2D529A0FAA}"/>
    <cellStyle name="Total 6 2 2 5 3" xfId="49931" xr:uid="{593E6CDB-2B86-43FC-98B4-BB880ADE58A9}"/>
    <cellStyle name="Total 6 2 2 5 4" xfId="49932" xr:uid="{2D4C4324-FBA2-4AC3-818F-482F3A7D1546}"/>
    <cellStyle name="Total 6 2 2 6" xfId="49933" xr:uid="{490D377D-8403-40B6-8309-D15D4A60CE1E}"/>
    <cellStyle name="Total 6 2 2 6 2" xfId="49934" xr:uid="{51E901F4-7F16-4F0B-930F-51CA30465E55}"/>
    <cellStyle name="Total 6 2 2 6 2 2" xfId="49935" xr:uid="{503408C7-B2FB-49CE-9FD3-338572D5AD70}"/>
    <cellStyle name="Total 6 2 2 6 3" xfId="49936" xr:uid="{28D1D17F-8D7E-4354-AC28-E20282AFC3D0}"/>
    <cellStyle name="Total 6 2 2 7" xfId="49937" xr:uid="{41DC4BBA-E69A-405C-A141-E9B9DD4AA79C}"/>
    <cellStyle name="Total 6 2 2 7 2" xfId="49938" xr:uid="{E60DD22C-7933-4AF9-9AAF-565BDA17A7EE}"/>
    <cellStyle name="Total 6 2 2 7 2 2" xfId="49939" xr:uid="{20BC0888-041C-4E76-95EC-F70587831C82}"/>
    <cellStyle name="Total 6 2 2 7 3" xfId="49940" xr:uid="{FFBD9BBD-D21E-4276-AC1D-F5196B75CF9D}"/>
    <cellStyle name="Total 6 2 2 8" xfId="49941" xr:uid="{E39F1D96-8BF0-46EE-B983-8D81894F7C51}"/>
    <cellStyle name="Total 6 2 2 8 2" xfId="49942" xr:uid="{67CDC855-97EE-4288-A82C-C4D9325D6A04}"/>
    <cellStyle name="Total 6 2 2 8 2 2" xfId="49943" xr:uid="{C567EA33-D465-410D-BFC0-97D8A55296E0}"/>
    <cellStyle name="Total 6 2 2 8 3" xfId="49944" xr:uid="{D9435E97-CF07-41EA-8B20-A4AABD46EF0F}"/>
    <cellStyle name="Total 6 2 2 9" xfId="49945" xr:uid="{92681FB3-8B49-422B-A29A-8F4418350013}"/>
    <cellStyle name="Total 6 2 2 9 2" xfId="49946" xr:uid="{A0624C7D-90F5-45F4-9CC6-DB4B12CCF904}"/>
    <cellStyle name="Total 6 2 2 9 2 2" xfId="49947" xr:uid="{F2D20803-5B97-45E1-A9FA-2BFFFA4C5ECA}"/>
    <cellStyle name="Total 6 2 2 9 3" xfId="49948" xr:uid="{B691483F-52AA-4DEF-B4E4-7C0AC52375C9}"/>
    <cellStyle name="Total 6 2 20" xfId="49949" xr:uid="{575DF658-15F9-4C61-A672-70EAB71FF21C}"/>
    <cellStyle name="Total 6 2 20 2" xfId="49950" xr:uid="{C50EEC6D-AABA-4256-939E-F4D843597965}"/>
    <cellStyle name="Total 6 2 20 2 2" xfId="49951" xr:uid="{B2D2414C-3719-4D4D-899D-BD9B7CAF540A}"/>
    <cellStyle name="Total 6 2 20 3" xfId="49952" xr:uid="{DD389C2F-059A-4AF9-96A6-98FE3E3EAA8E}"/>
    <cellStyle name="Total 6 2 21" xfId="49953" xr:uid="{B175204E-E20F-4774-B29F-6A1CFFC43F46}"/>
    <cellStyle name="Total 6 2 21 2" xfId="49954" xr:uid="{E770A5AC-51A7-42DB-B67D-95E037310D08}"/>
    <cellStyle name="Total 6 2 22" xfId="49955" xr:uid="{49309D7D-F0C2-4F47-9486-A522E085FE84}"/>
    <cellStyle name="Total 6 2 23" xfId="49956" xr:uid="{E190EC78-3400-43D0-B899-4C0C8708FC76}"/>
    <cellStyle name="Total 6 2 3" xfId="49957" xr:uid="{6D201B8A-2DE4-49E7-A024-908C0F2426BA}"/>
    <cellStyle name="Total 6 2 3 10" xfId="49958" xr:uid="{12D86D9A-CADD-421F-9569-E4FF04A9FC5E}"/>
    <cellStyle name="Total 6 2 3 10 2" xfId="49959" xr:uid="{73F77FB0-F251-4BC6-A44A-2CF3059D4260}"/>
    <cellStyle name="Total 6 2 3 10 2 2" xfId="49960" xr:uid="{E60D7E02-E757-4544-8B9C-095445B74219}"/>
    <cellStyle name="Total 6 2 3 10 3" xfId="49961" xr:uid="{4AECD472-C034-4D28-877C-94D16051F305}"/>
    <cellStyle name="Total 6 2 3 11" xfId="49962" xr:uid="{5CB615B9-8403-415F-8344-FBA817FFDC1A}"/>
    <cellStyle name="Total 6 2 3 11 2" xfId="49963" xr:uid="{F1616E37-C371-410F-89BA-B5C53C0391A6}"/>
    <cellStyle name="Total 6 2 3 11 2 2" xfId="49964" xr:uid="{C5CF0B41-998A-4B47-8475-B1486F4484E2}"/>
    <cellStyle name="Total 6 2 3 11 3" xfId="49965" xr:uid="{64723078-B2E9-4009-844A-D89514A41C8F}"/>
    <cellStyle name="Total 6 2 3 12" xfId="49966" xr:uid="{87C226FD-F77C-43C8-9A2C-A19F26AB2AB3}"/>
    <cellStyle name="Total 6 2 3 12 2" xfId="49967" xr:uid="{4C3C6D7E-04FD-44A6-8C6F-E671886E9B89}"/>
    <cellStyle name="Total 6 2 3 12 2 2" xfId="49968" xr:uid="{6549318A-6B80-4B4B-80F4-8AB47AA07115}"/>
    <cellStyle name="Total 6 2 3 12 3" xfId="49969" xr:uid="{7292E686-B5B6-467F-9D6B-7229301AC494}"/>
    <cellStyle name="Total 6 2 3 13" xfId="49970" xr:uid="{396A0135-B549-4DF9-981C-5CCB7E75DE7F}"/>
    <cellStyle name="Total 6 2 3 13 2" xfId="49971" xr:uid="{AF5F4A9E-8198-4438-971A-618DED190696}"/>
    <cellStyle name="Total 6 2 3 13 2 2" xfId="49972" xr:uid="{209441EB-5C25-49D5-95B6-AFCF7A72DDEA}"/>
    <cellStyle name="Total 6 2 3 13 3" xfId="49973" xr:uid="{904DC623-0F36-40DE-A5D8-D88DA9730818}"/>
    <cellStyle name="Total 6 2 3 14" xfId="49974" xr:uid="{D50814AC-D4CB-4CD8-B6B4-27DBA210FA74}"/>
    <cellStyle name="Total 6 2 3 14 2" xfId="49975" xr:uid="{8F21369B-CEF1-4B7B-956B-29639C005CFC}"/>
    <cellStyle name="Total 6 2 3 14 2 2" xfId="49976" xr:uid="{743E50F8-86AF-4297-9B1A-4E5271663703}"/>
    <cellStyle name="Total 6 2 3 14 3" xfId="49977" xr:uid="{41A1B58E-38DD-4987-BE23-B38D90B11999}"/>
    <cellStyle name="Total 6 2 3 15" xfId="49978" xr:uid="{F88FFC2A-F617-4BB6-93B3-7B3C1892B8EB}"/>
    <cellStyle name="Total 6 2 3 15 2" xfId="49979" xr:uid="{277641A3-9670-450F-825F-3923BDFAB293}"/>
    <cellStyle name="Total 6 2 3 15 2 2" xfId="49980" xr:uid="{1FE6C5A6-2EE0-4B42-ADE7-FFFC359EE37D}"/>
    <cellStyle name="Total 6 2 3 15 3" xfId="49981" xr:uid="{38A62D20-516D-4ED8-B185-13FF55BF2531}"/>
    <cellStyle name="Total 6 2 3 16" xfId="49982" xr:uid="{B1492A70-6181-4A22-AC72-6C5B4147966E}"/>
    <cellStyle name="Total 6 2 3 16 2" xfId="49983" xr:uid="{A098B1DB-44A9-4BBD-AB4C-CB98C38874B7}"/>
    <cellStyle name="Total 6 2 3 16 2 2" xfId="49984" xr:uid="{D2088337-31A3-408A-B2E9-485B15EBB63E}"/>
    <cellStyle name="Total 6 2 3 16 3" xfId="49985" xr:uid="{6D39EEE8-866F-4FD2-8B51-B4772AB8B9D8}"/>
    <cellStyle name="Total 6 2 3 17" xfId="49986" xr:uid="{B4C7A5DE-B607-45CE-8CD7-1AB6DF1C8968}"/>
    <cellStyle name="Total 6 2 3 17 2" xfId="49987" xr:uid="{C353BBF8-39CD-4DDD-8817-1DDBD2504941}"/>
    <cellStyle name="Total 6 2 3 17 2 2" xfId="49988" xr:uid="{095D1092-48CE-43B2-B1AE-2725B9A4B677}"/>
    <cellStyle name="Total 6 2 3 17 3" xfId="49989" xr:uid="{1993971C-9193-4B9B-83E1-DD6C11688950}"/>
    <cellStyle name="Total 6 2 3 18" xfId="49990" xr:uid="{9B18F2C3-83A4-49C5-9958-5A6FDE86ADD7}"/>
    <cellStyle name="Total 6 2 3 18 2" xfId="49991" xr:uid="{A86CF37A-DA20-45EB-85E7-9A55A0BA6A79}"/>
    <cellStyle name="Total 6 2 3 19" xfId="49992" xr:uid="{5E505F9D-E9C2-45D8-8F8E-D1D69B944932}"/>
    <cellStyle name="Total 6 2 3 2" xfId="49993" xr:uid="{634D9B26-3969-4BE1-8BD2-C34D8373FDD2}"/>
    <cellStyle name="Total 6 2 3 2 10" xfId="49994" xr:uid="{4BE9C42B-E386-4C16-ABA3-E62BB680103C}"/>
    <cellStyle name="Total 6 2 3 2 10 2" xfId="49995" xr:uid="{03F081F6-A4E5-45BF-9BCD-9B2B3FBF4EC0}"/>
    <cellStyle name="Total 6 2 3 2 10 2 2" xfId="49996" xr:uid="{0EB88CFF-E192-49ED-BF3E-7B7816C49773}"/>
    <cellStyle name="Total 6 2 3 2 10 3" xfId="49997" xr:uid="{245B3855-2A56-4C4A-9CA9-B64331E27492}"/>
    <cellStyle name="Total 6 2 3 2 11" xfId="49998" xr:uid="{8F8F5E5B-BF3E-46B8-A360-5960EC35AB15}"/>
    <cellStyle name="Total 6 2 3 2 11 2" xfId="49999" xr:uid="{9795AA33-290B-4A16-BEE8-7220D7D31795}"/>
    <cellStyle name="Total 6 2 3 2 11 2 2" xfId="50000" xr:uid="{316FEE86-1D74-4145-85D1-E969EC2BF7DB}"/>
    <cellStyle name="Total 6 2 3 2 11 3" xfId="50001" xr:uid="{A47CA7E4-0B80-41C7-A312-F9649C60EFE6}"/>
    <cellStyle name="Total 6 2 3 2 12" xfId="50002" xr:uid="{16CB7BB8-453F-41B4-9B83-90209338C712}"/>
    <cellStyle name="Total 6 2 3 2 12 2" xfId="50003" xr:uid="{FCC61B46-02BA-4CF9-8B50-66E322FD1241}"/>
    <cellStyle name="Total 6 2 3 2 12 2 2" xfId="50004" xr:uid="{F624A31F-EA10-441A-99E9-60CAE9495B10}"/>
    <cellStyle name="Total 6 2 3 2 12 3" xfId="50005" xr:uid="{B19C1D12-DC40-40C6-9476-1C582B8EFC9A}"/>
    <cellStyle name="Total 6 2 3 2 13" xfId="50006" xr:uid="{B63712D2-73B0-4712-ACED-9E0A464959E0}"/>
    <cellStyle name="Total 6 2 3 2 13 2" xfId="50007" xr:uid="{C4878C9C-10CA-42E6-99B9-B18F1BD48C61}"/>
    <cellStyle name="Total 6 2 3 2 13 2 2" xfId="50008" xr:uid="{FB77A949-95B4-4D56-9102-38A5BF7A39C4}"/>
    <cellStyle name="Total 6 2 3 2 13 3" xfId="50009" xr:uid="{4AA5ABDB-4F78-4198-8884-CDC8CF2FCD48}"/>
    <cellStyle name="Total 6 2 3 2 14" xfId="50010" xr:uid="{EA066E41-3CEB-4491-B32F-8E0EE63D65C4}"/>
    <cellStyle name="Total 6 2 3 2 14 2" xfId="50011" xr:uid="{61CE8E80-9BA7-4FCE-A828-2389B3BFEF66}"/>
    <cellStyle name="Total 6 2 3 2 14 2 2" xfId="50012" xr:uid="{466382D1-71A1-4990-8F50-6DFECF8A77AE}"/>
    <cellStyle name="Total 6 2 3 2 14 3" xfId="50013" xr:uid="{7380EB42-C321-48F3-9C72-2AE196560106}"/>
    <cellStyle name="Total 6 2 3 2 15" xfId="50014" xr:uid="{1897F318-1A14-4C3F-9C5C-552ADC490A72}"/>
    <cellStyle name="Total 6 2 3 2 15 2" xfId="50015" xr:uid="{030DAC48-C680-40B0-B740-18E4FEB9A379}"/>
    <cellStyle name="Total 6 2 3 2 15 2 2" xfId="50016" xr:uid="{2EC5FA66-A042-4265-8F9A-EBE7307C357C}"/>
    <cellStyle name="Total 6 2 3 2 15 3" xfId="50017" xr:uid="{3B3C37F3-8A05-4DE1-85A9-3D818BD9FAC1}"/>
    <cellStyle name="Total 6 2 3 2 16" xfId="50018" xr:uid="{A9DA1D5B-2EBE-4DB0-8461-42772DBD1CC1}"/>
    <cellStyle name="Total 6 2 3 2 16 2" xfId="50019" xr:uid="{12379552-DF49-43B7-BBFC-03946C054DE0}"/>
    <cellStyle name="Total 6 2 3 2 16 2 2" xfId="50020" xr:uid="{9DBB7B15-8064-4F8E-8BD0-066812372D12}"/>
    <cellStyle name="Total 6 2 3 2 16 3" xfId="50021" xr:uid="{BDE4C9B2-9715-4DFF-A135-B7E40DB462EB}"/>
    <cellStyle name="Total 6 2 3 2 17" xfId="50022" xr:uid="{A992CD35-2A4B-4968-90B5-21D9826755F1}"/>
    <cellStyle name="Total 6 2 3 2 17 2" xfId="50023" xr:uid="{F599B74E-C94F-4FF3-92D4-33C72A66EEF7}"/>
    <cellStyle name="Total 6 2 3 2 17 2 2" xfId="50024" xr:uid="{C49A2ED7-99CD-494A-B87D-65E3AF9A411E}"/>
    <cellStyle name="Total 6 2 3 2 17 3" xfId="50025" xr:uid="{54B7D9DB-3FF4-4932-9898-1A16BEA2C013}"/>
    <cellStyle name="Total 6 2 3 2 18" xfId="50026" xr:uid="{D61114C6-0A0B-4A71-99C5-468654278B5E}"/>
    <cellStyle name="Total 6 2 3 2 18 2" xfId="50027" xr:uid="{752B39F2-C6AC-4332-BC5C-4D07F5944E2A}"/>
    <cellStyle name="Total 6 2 3 2 18 2 2" xfId="50028" xr:uid="{8989B83D-A2CA-40D4-B27A-0F5D874C2F30}"/>
    <cellStyle name="Total 6 2 3 2 18 3" xfId="50029" xr:uid="{27621311-6DDB-42E4-BCD0-C0285119C661}"/>
    <cellStyle name="Total 6 2 3 2 19" xfId="50030" xr:uid="{B9C95DA8-82E7-4F37-B6D3-329C6BD2F670}"/>
    <cellStyle name="Total 6 2 3 2 19 2" xfId="50031" xr:uid="{DCE63D8C-3E0D-4426-BF0C-6F1BC5A8FD6B}"/>
    <cellStyle name="Total 6 2 3 2 19 2 2" xfId="50032" xr:uid="{78DB1E32-32A9-4358-BFF8-2127036C99F7}"/>
    <cellStyle name="Total 6 2 3 2 19 3" xfId="50033" xr:uid="{05F1107B-7EFF-445C-8FB8-3C09E6CD1E0E}"/>
    <cellStyle name="Total 6 2 3 2 2" xfId="50034" xr:uid="{0ABCD47E-0F8A-4A86-8FB0-38903C55ACE0}"/>
    <cellStyle name="Total 6 2 3 2 2 2" xfId="50035" xr:uid="{FE122C2D-49FF-4639-BE86-582FB5404A6C}"/>
    <cellStyle name="Total 6 2 3 2 2 2 2" xfId="50036" xr:uid="{B243683F-CB89-4FBD-A037-37DD175BFDB2}"/>
    <cellStyle name="Total 6 2 3 2 2 3" xfId="50037" xr:uid="{9216099B-B52F-46B8-838C-2CEE1A1672B5}"/>
    <cellStyle name="Total 6 2 3 2 2 4" xfId="50038" xr:uid="{28876491-05CD-43EA-A787-C4263B4063A5}"/>
    <cellStyle name="Total 6 2 3 2 20" xfId="50039" xr:uid="{F6D992A0-29D6-4AD9-B7CA-64DAEC19A2E3}"/>
    <cellStyle name="Total 6 2 3 2 20 2" xfId="50040" xr:uid="{F7D3811C-3FE1-46C7-A8AA-4678BE5B156E}"/>
    <cellStyle name="Total 6 2 3 2 20 2 2" xfId="50041" xr:uid="{DE76A52B-22BE-4426-A060-53E7FCF71465}"/>
    <cellStyle name="Total 6 2 3 2 20 3" xfId="50042" xr:uid="{A9BB1C3A-C760-4084-B081-3832FAA70BE7}"/>
    <cellStyle name="Total 6 2 3 2 21" xfId="50043" xr:uid="{D7589ADF-075F-499E-A78D-BD64141F7814}"/>
    <cellStyle name="Total 6 2 3 2 21 2" xfId="50044" xr:uid="{E9D1F5C8-7010-43A9-8E22-381784242392}"/>
    <cellStyle name="Total 6 2 3 2 22" xfId="50045" xr:uid="{D6F1ADC2-0041-4797-B13C-32125B8F6DBA}"/>
    <cellStyle name="Total 6 2 3 2 23" xfId="50046" xr:uid="{0E7582D1-6769-45B6-92BE-9C72C2299812}"/>
    <cellStyle name="Total 6 2 3 2 3" xfId="50047" xr:uid="{4E145A0E-C604-4DA2-A449-13A7B3ED13DD}"/>
    <cellStyle name="Total 6 2 3 2 3 2" xfId="50048" xr:uid="{76B31EBF-0806-45D6-9A23-459BD3680818}"/>
    <cellStyle name="Total 6 2 3 2 3 2 2" xfId="50049" xr:uid="{54BA3843-C368-42E4-A713-80B76D63A53F}"/>
    <cellStyle name="Total 6 2 3 2 3 3" xfId="50050" xr:uid="{9A2EEC67-5AC9-4A4A-82A5-CCF667CBE1BF}"/>
    <cellStyle name="Total 6 2 3 2 3 4" xfId="50051" xr:uid="{2F3BCD57-EE54-4159-8803-A917B5C5DC6B}"/>
    <cellStyle name="Total 6 2 3 2 4" xfId="50052" xr:uid="{8584B21C-73C2-4B3F-BE9C-7496906810B1}"/>
    <cellStyle name="Total 6 2 3 2 4 2" xfId="50053" xr:uid="{6EA3E723-39CD-4954-B924-7B2AAC6F00B2}"/>
    <cellStyle name="Total 6 2 3 2 4 2 2" xfId="50054" xr:uid="{545C826F-8236-4A16-9D76-DB40970E7077}"/>
    <cellStyle name="Total 6 2 3 2 4 3" xfId="50055" xr:uid="{DD9A3266-EB85-4E64-B99A-69677BDA7FEA}"/>
    <cellStyle name="Total 6 2 3 2 5" xfId="50056" xr:uid="{6AECDBAD-A720-4306-8101-19B77ED1638B}"/>
    <cellStyle name="Total 6 2 3 2 5 2" xfId="50057" xr:uid="{7DA87089-2F60-4A43-B0D7-6832C5CBC94D}"/>
    <cellStyle name="Total 6 2 3 2 5 2 2" xfId="50058" xr:uid="{5BB09DB9-8E9D-4745-9DB0-EF6CF5A12093}"/>
    <cellStyle name="Total 6 2 3 2 5 3" xfId="50059" xr:uid="{3925A2F1-7AD9-4BF1-9617-C0021E65583C}"/>
    <cellStyle name="Total 6 2 3 2 6" xfId="50060" xr:uid="{E327DF52-5589-44AF-871B-D6E314CCBF8E}"/>
    <cellStyle name="Total 6 2 3 2 6 2" xfId="50061" xr:uid="{AC64F370-E0F0-4D82-86BB-8B726711FFBA}"/>
    <cellStyle name="Total 6 2 3 2 6 2 2" xfId="50062" xr:uid="{C2F078EF-85DC-4D56-8346-D4401DEAC054}"/>
    <cellStyle name="Total 6 2 3 2 6 3" xfId="50063" xr:uid="{8611799F-AEA1-4A50-B5F3-8A63D85EF502}"/>
    <cellStyle name="Total 6 2 3 2 7" xfId="50064" xr:uid="{90CDBC40-B5AC-413A-9164-368F2B44C464}"/>
    <cellStyle name="Total 6 2 3 2 7 2" xfId="50065" xr:uid="{41F20220-AA95-4BBB-BC58-8EC1D5618806}"/>
    <cellStyle name="Total 6 2 3 2 7 2 2" xfId="50066" xr:uid="{33033AF8-0DA8-48C0-A872-C2B60FFFD4EA}"/>
    <cellStyle name="Total 6 2 3 2 7 3" xfId="50067" xr:uid="{A835950F-F854-447B-9580-C9056E7EB988}"/>
    <cellStyle name="Total 6 2 3 2 8" xfId="50068" xr:uid="{A391816C-9816-4431-BD98-2068AF24A1C9}"/>
    <cellStyle name="Total 6 2 3 2 8 2" xfId="50069" xr:uid="{3398E0B7-DC92-4B90-A2E1-1992A135FBA8}"/>
    <cellStyle name="Total 6 2 3 2 8 2 2" xfId="50070" xr:uid="{6599CEA1-4580-46C8-A6B2-80EDC4CEE934}"/>
    <cellStyle name="Total 6 2 3 2 8 3" xfId="50071" xr:uid="{ADB5261F-1835-4CB5-817F-9FC59B8C1290}"/>
    <cellStyle name="Total 6 2 3 2 9" xfId="50072" xr:uid="{4E212B48-BDDD-410B-9FCD-8FF7FAE6A4CE}"/>
    <cellStyle name="Total 6 2 3 2 9 2" xfId="50073" xr:uid="{BC7E7A7C-1F63-4B67-A851-7932C806E40D}"/>
    <cellStyle name="Total 6 2 3 2 9 2 2" xfId="50074" xr:uid="{F20301BF-9CFA-4F33-B021-745D569DF0D9}"/>
    <cellStyle name="Total 6 2 3 2 9 3" xfId="50075" xr:uid="{D19E9E84-6EF3-448E-A6C4-7A03D83C2A85}"/>
    <cellStyle name="Total 6 2 3 20" xfId="50076" xr:uid="{81E99397-79F6-459C-960B-0D5A9797260A}"/>
    <cellStyle name="Total 6 2 3 3" xfId="50077" xr:uid="{FC0F6991-75C3-4F16-B619-2E228C70FF05}"/>
    <cellStyle name="Total 6 2 3 3 2" xfId="50078" xr:uid="{6EE92251-16C9-4042-B8E8-E84421A517B9}"/>
    <cellStyle name="Total 6 2 3 3 2 2" xfId="50079" xr:uid="{7A4DEBCF-4885-4B5B-AE25-954AC97819C0}"/>
    <cellStyle name="Total 6 2 3 3 3" xfId="50080" xr:uid="{2256627F-62E5-430B-BAD2-69CB5006B178}"/>
    <cellStyle name="Total 6 2 3 3 4" xfId="50081" xr:uid="{1ABB8739-D14D-49AC-8501-4F01049183A5}"/>
    <cellStyle name="Total 6 2 3 4" xfId="50082" xr:uid="{42622C55-B0C0-43A6-96EF-8B454D5BFA26}"/>
    <cellStyle name="Total 6 2 3 4 2" xfId="50083" xr:uid="{E31AD052-B9CB-4ECD-B774-953E4C9CA9D3}"/>
    <cellStyle name="Total 6 2 3 4 2 2" xfId="50084" xr:uid="{3F964E0C-8EA3-48F8-BF89-F9F84AA057E6}"/>
    <cellStyle name="Total 6 2 3 4 3" xfId="50085" xr:uid="{CE642B72-8273-4343-9D7C-90948F3242A9}"/>
    <cellStyle name="Total 6 2 3 4 4" xfId="50086" xr:uid="{7220DD4A-45D6-4E88-BA8F-F5A8812C8D3C}"/>
    <cellStyle name="Total 6 2 3 5" xfId="50087" xr:uid="{0650D7B2-E6D8-4EFF-B258-2FDB42B1880A}"/>
    <cellStyle name="Total 6 2 3 5 2" xfId="50088" xr:uid="{8DF53A00-FD41-48B9-8343-3041D6268F0A}"/>
    <cellStyle name="Total 6 2 3 5 2 2" xfId="50089" xr:uid="{49C142AE-805D-4AB7-9F0F-2CA5A2C83D0A}"/>
    <cellStyle name="Total 6 2 3 5 3" xfId="50090" xr:uid="{B5299C64-27A2-4F3B-A6B8-A0F8789FF730}"/>
    <cellStyle name="Total 6 2 3 6" xfId="50091" xr:uid="{ECA27C6B-75B1-49B4-BED6-8E4C0223F29C}"/>
    <cellStyle name="Total 6 2 3 6 2" xfId="50092" xr:uid="{3568E4D7-558A-4711-9372-A522828B6F90}"/>
    <cellStyle name="Total 6 2 3 6 2 2" xfId="50093" xr:uid="{0223458A-C015-46A3-BDD6-588AC50F2845}"/>
    <cellStyle name="Total 6 2 3 6 3" xfId="50094" xr:uid="{CFCEF1D7-C555-4DFA-BD73-0653CBD0E97A}"/>
    <cellStyle name="Total 6 2 3 7" xfId="50095" xr:uid="{5E847802-05E9-4DBD-8B60-9AA5F2B65C1A}"/>
    <cellStyle name="Total 6 2 3 7 2" xfId="50096" xr:uid="{CCFCF2B7-A9D2-4894-9D44-1922A5347207}"/>
    <cellStyle name="Total 6 2 3 7 2 2" xfId="50097" xr:uid="{0E8A3DF0-1C93-47CD-A0FF-2BFF3AC4A31A}"/>
    <cellStyle name="Total 6 2 3 7 3" xfId="50098" xr:uid="{63CD8CE3-CC0C-4419-9FA8-EEC67E05786D}"/>
    <cellStyle name="Total 6 2 3 8" xfId="50099" xr:uid="{D46CD728-4BB5-49D3-9150-FDB94609B688}"/>
    <cellStyle name="Total 6 2 3 8 2" xfId="50100" xr:uid="{B3FF47C7-C385-444D-BDE7-3E9CCFBC97D5}"/>
    <cellStyle name="Total 6 2 3 8 2 2" xfId="50101" xr:uid="{3918534A-3957-4B7F-9E5F-D1C93D1A2132}"/>
    <cellStyle name="Total 6 2 3 8 3" xfId="50102" xr:uid="{C82585E2-CFCA-4A5A-B706-376D0A17D026}"/>
    <cellStyle name="Total 6 2 3 9" xfId="50103" xr:uid="{7B905686-73D7-440B-8F6F-70DD09E671E6}"/>
    <cellStyle name="Total 6 2 3 9 2" xfId="50104" xr:uid="{5E710D8C-3701-4948-A1D8-69944E303C21}"/>
    <cellStyle name="Total 6 2 3 9 2 2" xfId="50105" xr:uid="{0E6CD5BE-7CB5-4450-9101-D609766491EC}"/>
    <cellStyle name="Total 6 2 3 9 3" xfId="50106" xr:uid="{8935364E-4155-4072-B747-C601ED06D870}"/>
    <cellStyle name="Total 6 2 4" xfId="50107" xr:uid="{3608FE80-8BCC-40B3-8CB5-E95E748FCB46}"/>
    <cellStyle name="Total 6 2 4 10" xfId="50108" xr:uid="{A98F85FE-6DB1-40A6-A7D6-A40352DA94AA}"/>
    <cellStyle name="Total 6 2 4 10 2" xfId="50109" xr:uid="{ECD7DD3F-5FE6-4311-828C-65CABA9175F0}"/>
    <cellStyle name="Total 6 2 4 10 2 2" xfId="50110" xr:uid="{906CE079-22DA-4D68-85E8-7ED5227E1915}"/>
    <cellStyle name="Total 6 2 4 10 3" xfId="50111" xr:uid="{88FDB774-A723-4971-AA8C-0136084ADD43}"/>
    <cellStyle name="Total 6 2 4 11" xfId="50112" xr:uid="{8E8A6552-3351-4BA8-B5A3-20AF63D3A276}"/>
    <cellStyle name="Total 6 2 4 11 2" xfId="50113" xr:uid="{51842E5A-0C6F-45ED-80A0-D7E5C0B3FD97}"/>
    <cellStyle name="Total 6 2 4 11 2 2" xfId="50114" xr:uid="{A98F4944-981C-451D-8C94-5CCF2D2C25B2}"/>
    <cellStyle name="Total 6 2 4 11 3" xfId="50115" xr:uid="{05C574FA-5586-4F12-A561-266B05A6C331}"/>
    <cellStyle name="Total 6 2 4 12" xfId="50116" xr:uid="{FD24F715-B320-40C3-9A0C-21A2E31142E6}"/>
    <cellStyle name="Total 6 2 4 12 2" xfId="50117" xr:uid="{504CDF2A-0904-4E55-9322-DC1D3FDCC6EB}"/>
    <cellStyle name="Total 6 2 4 12 2 2" xfId="50118" xr:uid="{63ABEE18-C8F8-4096-BE19-02EFAFCA3DFA}"/>
    <cellStyle name="Total 6 2 4 12 3" xfId="50119" xr:uid="{CCC8BF34-601A-4339-BB9F-955AB95A10F0}"/>
    <cellStyle name="Total 6 2 4 13" xfId="50120" xr:uid="{82F92334-E722-493F-AFF4-078598DFF00C}"/>
    <cellStyle name="Total 6 2 4 13 2" xfId="50121" xr:uid="{E082816A-B173-425E-83A1-1101B0C30FAC}"/>
    <cellStyle name="Total 6 2 4 13 2 2" xfId="50122" xr:uid="{3D28BFE4-1639-4EA4-952F-B4635BBF8D52}"/>
    <cellStyle name="Total 6 2 4 13 3" xfId="50123" xr:uid="{C3DA2586-C58A-4882-AE7D-51D20765822B}"/>
    <cellStyle name="Total 6 2 4 14" xfId="50124" xr:uid="{0742ECDA-3003-4E94-AF07-9EBC2D3D1641}"/>
    <cellStyle name="Total 6 2 4 14 2" xfId="50125" xr:uid="{76B4CF1D-7E28-48E3-9554-2DF144051970}"/>
    <cellStyle name="Total 6 2 4 14 2 2" xfId="50126" xr:uid="{6124829E-4127-46AC-8344-848EA18A8482}"/>
    <cellStyle name="Total 6 2 4 14 3" xfId="50127" xr:uid="{3DFB091D-7821-4C17-9BB5-A57593A6D63B}"/>
    <cellStyle name="Total 6 2 4 15" xfId="50128" xr:uid="{2021A571-05DC-4D1B-9C18-B16BB1E3DB06}"/>
    <cellStyle name="Total 6 2 4 15 2" xfId="50129" xr:uid="{7AFC451B-788C-4C12-B933-047D57FD31B2}"/>
    <cellStyle name="Total 6 2 4 15 2 2" xfId="50130" xr:uid="{99F348C4-BF27-48E5-84E1-56568FD884FB}"/>
    <cellStyle name="Total 6 2 4 15 3" xfId="50131" xr:uid="{79DC9BC9-5793-4307-B084-60894953A791}"/>
    <cellStyle name="Total 6 2 4 16" xfId="50132" xr:uid="{D4A792B0-2079-4E76-A495-C477015FED1F}"/>
    <cellStyle name="Total 6 2 4 16 2" xfId="50133" xr:uid="{1534E99D-52E3-4AD7-A0A8-CAB58BEE0E1F}"/>
    <cellStyle name="Total 6 2 4 16 2 2" xfId="50134" xr:uid="{C646D33D-53EE-4329-B939-BFA3144257A4}"/>
    <cellStyle name="Total 6 2 4 16 3" xfId="50135" xr:uid="{401F7962-0D33-45EC-A138-A47CE44E4163}"/>
    <cellStyle name="Total 6 2 4 17" xfId="50136" xr:uid="{A9493CE6-FD1C-4790-A757-25091C20F9FC}"/>
    <cellStyle name="Total 6 2 4 17 2" xfId="50137" xr:uid="{98CFF941-918B-41BC-B6CE-813B77498D8D}"/>
    <cellStyle name="Total 6 2 4 17 2 2" xfId="50138" xr:uid="{AADA4F45-5DC5-451F-B155-1E17825C4351}"/>
    <cellStyle name="Total 6 2 4 17 3" xfId="50139" xr:uid="{CFF88341-F1C8-42E3-9408-5B0543681A27}"/>
    <cellStyle name="Total 6 2 4 18" xfId="50140" xr:uid="{6DB3C74D-FCBB-4A9F-8293-67FCBC868FE9}"/>
    <cellStyle name="Total 6 2 4 18 2" xfId="50141" xr:uid="{84D334B0-CC03-40E3-9F09-34E807A79C72}"/>
    <cellStyle name="Total 6 2 4 18 2 2" xfId="50142" xr:uid="{CD7A9D7D-7405-463A-A79F-A4EBA8DD9878}"/>
    <cellStyle name="Total 6 2 4 18 3" xfId="50143" xr:uid="{4F73D083-64F4-4D64-9FEB-3274D333B77D}"/>
    <cellStyle name="Total 6 2 4 19" xfId="50144" xr:uid="{8E8E34C3-DD29-4713-AB77-BC8DD0AF59BD}"/>
    <cellStyle name="Total 6 2 4 19 2" xfId="50145" xr:uid="{8AE24C1F-8DFA-4D0D-91AA-BA3BCE144A3B}"/>
    <cellStyle name="Total 6 2 4 19 2 2" xfId="50146" xr:uid="{8F06A3CF-9E0A-4968-8D10-A4F87FCCFD22}"/>
    <cellStyle name="Total 6 2 4 19 3" xfId="50147" xr:uid="{07A1B800-C6F1-41EE-8847-8D35664EE659}"/>
    <cellStyle name="Total 6 2 4 2" xfId="50148" xr:uid="{3F290D36-F7AB-4149-BDD2-A3FEAB405A3A}"/>
    <cellStyle name="Total 6 2 4 2 10" xfId="50149" xr:uid="{F5B068F9-7AEF-4B0F-91A2-4B01DCF77BE2}"/>
    <cellStyle name="Total 6 2 4 2 10 2" xfId="50150" xr:uid="{CCE71A92-E9DE-47FE-92C2-B9D9E97D7D50}"/>
    <cellStyle name="Total 6 2 4 2 10 2 2" xfId="50151" xr:uid="{BA73C7E6-AFD9-4D8B-AE2C-D36A61E2B759}"/>
    <cellStyle name="Total 6 2 4 2 10 3" xfId="50152" xr:uid="{37D25352-589F-46B3-8CD7-F03A8B717B80}"/>
    <cellStyle name="Total 6 2 4 2 11" xfId="50153" xr:uid="{6C23F470-C3BB-4CB3-AB52-F1A1015AD3CB}"/>
    <cellStyle name="Total 6 2 4 2 11 2" xfId="50154" xr:uid="{836763F2-7EE5-430E-AD98-B400A91708F8}"/>
    <cellStyle name="Total 6 2 4 2 11 2 2" xfId="50155" xr:uid="{B31D81E3-F9C2-47A1-AC72-E56F4A4F62A0}"/>
    <cellStyle name="Total 6 2 4 2 11 3" xfId="50156" xr:uid="{ED47C98A-DA2A-4565-977F-A30142B0E551}"/>
    <cellStyle name="Total 6 2 4 2 12" xfId="50157" xr:uid="{935D3B43-D425-4753-8318-034610709225}"/>
    <cellStyle name="Total 6 2 4 2 12 2" xfId="50158" xr:uid="{D192A8BD-2F1F-4B74-838F-C02E609E0031}"/>
    <cellStyle name="Total 6 2 4 2 12 2 2" xfId="50159" xr:uid="{C1B3E56B-7A6B-41D8-ACF8-F939751592DE}"/>
    <cellStyle name="Total 6 2 4 2 12 3" xfId="50160" xr:uid="{E7524242-60BE-4343-A72E-6FA0B7D3BBAE}"/>
    <cellStyle name="Total 6 2 4 2 13" xfId="50161" xr:uid="{1DCF3E80-AEA5-4FBF-ADD8-05BCD1CD0DB5}"/>
    <cellStyle name="Total 6 2 4 2 13 2" xfId="50162" xr:uid="{D22D8F80-7759-4F4E-A1B5-94F44F48AB24}"/>
    <cellStyle name="Total 6 2 4 2 13 2 2" xfId="50163" xr:uid="{5261027C-C592-40A8-9530-429D4DA49BD5}"/>
    <cellStyle name="Total 6 2 4 2 13 3" xfId="50164" xr:uid="{D7688C89-AFC4-48C7-B81F-943CFD7AA194}"/>
    <cellStyle name="Total 6 2 4 2 14" xfId="50165" xr:uid="{E9444C22-066D-4BC6-AE87-0E89B6220216}"/>
    <cellStyle name="Total 6 2 4 2 14 2" xfId="50166" xr:uid="{BC4EF249-F794-46BF-957C-27FECB64CB13}"/>
    <cellStyle name="Total 6 2 4 2 14 2 2" xfId="50167" xr:uid="{D20A0D8D-383C-4E96-A090-24D3E88CE9B9}"/>
    <cellStyle name="Total 6 2 4 2 14 3" xfId="50168" xr:uid="{28D06CB4-6F67-4319-BA5C-AE725D85C89D}"/>
    <cellStyle name="Total 6 2 4 2 15" xfId="50169" xr:uid="{FCE3B723-5EE2-4A96-B86B-C6EED0C47243}"/>
    <cellStyle name="Total 6 2 4 2 15 2" xfId="50170" xr:uid="{721F8B9F-AD76-4AE2-83D7-0E8BB70BC729}"/>
    <cellStyle name="Total 6 2 4 2 15 2 2" xfId="50171" xr:uid="{447278AA-1778-4EF4-86D1-D0AA495C7D77}"/>
    <cellStyle name="Total 6 2 4 2 15 3" xfId="50172" xr:uid="{9BF4438B-79EA-479E-A226-599947F88B5A}"/>
    <cellStyle name="Total 6 2 4 2 16" xfId="50173" xr:uid="{2A73B411-6697-4D14-92CB-AEE196205F17}"/>
    <cellStyle name="Total 6 2 4 2 16 2" xfId="50174" xr:uid="{7D4D2995-EE98-4296-8EF0-BFAEEF52A976}"/>
    <cellStyle name="Total 6 2 4 2 16 2 2" xfId="50175" xr:uid="{E385C4BD-67B4-42F3-9BD4-FEDA0C2C8F5D}"/>
    <cellStyle name="Total 6 2 4 2 16 3" xfId="50176" xr:uid="{5391E107-AD8A-4842-B225-01794BC5ABE8}"/>
    <cellStyle name="Total 6 2 4 2 17" xfId="50177" xr:uid="{FEE03938-0ACB-448A-BDB2-D7CD8A21EBCF}"/>
    <cellStyle name="Total 6 2 4 2 17 2" xfId="50178" xr:uid="{7132CF24-22D3-430D-BF57-898084B02C30}"/>
    <cellStyle name="Total 6 2 4 2 17 2 2" xfId="50179" xr:uid="{46D83C37-B8AF-4489-980D-D57938B1EA3B}"/>
    <cellStyle name="Total 6 2 4 2 17 3" xfId="50180" xr:uid="{73E179D7-E839-49CB-B90D-35E468386A1A}"/>
    <cellStyle name="Total 6 2 4 2 18" xfId="50181" xr:uid="{4A02EF89-EDA8-423E-9A06-3402A25BAD23}"/>
    <cellStyle name="Total 6 2 4 2 18 2" xfId="50182" xr:uid="{3F861D94-9B8E-4C24-BB0C-269063CBC7CA}"/>
    <cellStyle name="Total 6 2 4 2 18 2 2" xfId="50183" xr:uid="{E8434FC1-9F84-4F45-99D6-90BACFCC9029}"/>
    <cellStyle name="Total 6 2 4 2 18 3" xfId="50184" xr:uid="{7ADC5B29-99B1-4CE0-A411-FE19953BAAD4}"/>
    <cellStyle name="Total 6 2 4 2 19" xfId="50185" xr:uid="{1EF172DE-2621-4E21-A1A0-72492ACEEE43}"/>
    <cellStyle name="Total 6 2 4 2 19 2" xfId="50186" xr:uid="{945E3740-0ED6-4005-95AB-84144B6CDC81}"/>
    <cellStyle name="Total 6 2 4 2 19 2 2" xfId="50187" xr:uid="{E3BDB591-E5BF-4243-8EDD-DFBCD34B3117}"/>
    <cellStyle name="Total 6 2 4 2 19 3" xfId="50188" xr:uid="{9AB6FA4C-8AFD-46B1-B32A-B7DB588FAECB}"/>
    <cellStyle name="Total 6 2 4 2 2" xfId="50189" xr:uid="{8597F335-DA40-46BC-9AD3-3AE548881C24}"/>
    <cellStyle name="Total 6 2 4 2 2 2" xfId="50190" xr:uid="{243C124F-BD24-4797-89CE-BFCAF524BD84}"/>
    <cellStyle name="Total 6 2 4 2 2 2 2" xfId="50191" xr:uid="{5E7A178D-1C2F-4954-A9AA-B06EE500451F}"/>
    <cellStyle name="Total 6 2 4 2 2 3" xfId="50192" xr:uid="{BDE405BE-53E3-4F61-9DFB-BA3201794CD4}"/>
    <cellStyle name="Total 6 2 4 2 2 4" xfId="50193" xr:uid="{83B99D4D-7D95-4BA8-91A8-741253EBF3E7}"/>
    <cellStyle name="Total 6 2 4 2 20" xfId="50194" xr:uid="{0DFFE265-4925-4D5A-A691-7FF020FCA2B4}"/>
    <cellStyle name="Total 6 2 4 2 20 2" xfId="50195" xr:uid="{D118E779-9CE0-4606-B368-D6F8A5246BAD}"/>
    <cellStyle name="Total 6 2 4 2 20 2 2" xfId="50196" xr:uid="{0C795551-EBBE-42FD-B934-3DE666043E04}"/>
    <cellStyle name="Total 6 2 4 2 20 3" xfId="50197" xr:uid="{CCCD348E-556D-49F3-964C-3441AAF4B579}"/>
    <cellStyle name="Total 6 2 4 2 21" xfId="50198" xr:uid="{04BE94BF-7E0A-4F1D-BEF2-8804C208A255}"/>
    <cellStyle name="Total 6 2 4 2 21 2" xfId="50199" xr:uid="{FD83260A-C4B7-4A91-A2B1-6B2F29C65D7B}"/>
    <cellStyle name="Total 6 2 4 2 22" xfId="50200" xr:uid="{1A7C08DC-DF1D-4895-B094-6EE1C07FA167}"/>
    <cellStyle name="Total 6 2 4 2 23" xfId="50201" xr:uid="{8EE9B216-701D-4CB7-8665-1CADD9A64AE0}"/>
    <cellStyle name="Total 6 2 4 2 3" xfId="50202" xr:uid="{46637341-F9C9-4B72-9BDC-C5786705356A}"/>
    <cellStyle name="Total 6 2 4 2 3 2" xfId="50203" xr:uid="{A1BE9572-1A82-4C93-9973-BBF1165A64B9}"/>
    <cellStyle name="Total 6 2 4 2 3 2 2" xfId="50204" xr:uid="{8674ECFF-037A-4DDB-9CB3-4C128A9B2E96}"/>
    <cellStyle name="Total 6 2 4 2 3 3" xfId="50205" xr:uid="{2EB1BE5B-9955-4C88-AB5E-F05A22B53D4F}"/>
    <cellStyle name="Total 6 2 4 2 4" xfId="50206" xr:uid="{15059103-E46C-4EA8-B73C-45C3FA9E8349}"/>
    <cellStyle name="Total 6 2 4 2 4 2" xfId="50207" xr:uid="{60DE5FF9-63C6-4625-8C89-E430FA5B179A}"/>
    <cellStyle name="Total 6 2 4 2 4 2 2" xfId="50208" xr:uid="{28838CD3-A5CE-4453-B831-3CA4497EB4E5}"/>
    <cellStyle name="Total 6 2 4 2 4 3" xfId="50209" xr:uid="{4BA99D9F-268E-4787-A52B-53033BFD3657}"/>
    <cellStyle name="Total 6 2 4 2 5" xfId="50210" xr:uid="{7E6C9317-5C6A-4312-90D8-34D6CDEC4D91}"/>
    <cellStyle name="Total 6 2 4 2 5 2" xfId="50211" xr:uid="{B20C5219-C273-47DE-AA5A-74D40B9A5573}"/>
    <cellStyle name="Total 6 2 4 2 5 2 2" xfId="50212" xr:uid="{0B7CB8B6-C2EA-4789-BFD1-AAD64D07982B}"/>
    <cellStyle name="Total 6 2 4 2 5 3" xfId="50213" xr:uid="{6B871866-5152-45A0-91FF-FBD1E2281A29}"/>
    <cellStyle name="Total 6 2 4 2 6" xfId="50214" xr:uid="{CF7A5C2D-518C-4696-8114-B3C65504E24B}"/>
    <cellStyle name="Total 6 2 4 2 6 2" xfId="50215" xr:uid="{E05FC49F-CD34-4F10-A4A7-DA6BEEAFF7B3}"/>
    <cellStyle name="Total 6 2 4 2 6 2 2" xfId="50216" xr:uid="{4DAA1850-5CCF-4D44-AFB3-C7B0868C0B53}"/>
    <cellStyle name="Total 6 2 4 2 6 3" xfId="50217" xr:uid="{2058646E-6E7F-46ED-A05D-0CC971D80A7A}"/>
    <cellStyle name="Total 6 2 4 2 7" xfId="50218" xr:uid="{002ADD92-87F5-4EF0-8B75-E7FE022BFACF}"/>
    <cellStyle name="Total 6 2 4 2 7 2" xfId="50219" xr:uid="{5A713D81-B571-4344-B4F0-8D5BEB22D37F}"/>
    <cellStyle name="Total 6 2 4 2 7 2 2" xfId="50220" xr:uid="{FEEBFD31-56C9-4BA4-86A4-B810D65255F3}"/>
    <cellStyle name="Total 6 2 4 2 7 3" xfId="50221" xr:uid="{D1C07AB7-DEEF-4756-A1ED-90E01880CB21}"/>
    <cellStyle name="Total 6 2 4 2 8" xfId="50222" xr:uid="{818A6045-EFA9-44E1-8CB1-05D9E0FF9204}"/>
    <cellStyle name="Total 6 2 4 2 8 2" xfId="50223" xr:uid="{0162FF97-3C99-43D8-84B0-CD84F1A8C328}"/>
    <cellStyle name="Total 6 2 4 2 8 2 2" xfId="50224" xr:uid="{EB9286A3-051B-497A-97F9-DFAE4F113691}"/>
    <cellStyle name="Total 6 2 4 2 8 3" xfId="50225" xr:uid="{92A07FD3-040C-4669-A715-113A32C598F9}"/>
    <cellStyle name="Total 6 2 4 2 9" xfId="50226" xr:uid="{47A877C0-F173-4299-A5D2-28F43C0F5E66}"/>
    <cellStyle name="Total 6 2 4 2 9 2" xfId="50227" xr:uid="{763711D3-FCA7-49AD-8205-B46B8155D131}"/>
    <cellStyle name="Total 6 2 4 2 9 2 2" xfId="50228" xr:uid="{221C7EDB-512B-4E39-8188-43579F84DDD4}"/>
    <cellStyle name="Total 6 2 4 2 9 3" xfId="50229" xr:uid="{5CB1140A-8DA7-4BE8-A574-AC4A14E9E7CF}"/>
    <cellStyle name="Total 6 2 4 20" xfId="50230" xr:uid="{4867D8E6-96FA-451A-B774-E875124F7FC9}"/>
    <cellStyle name="Total 6 2 4 20 2" xfId="50231" xr:uid="{EAA1D8F8-28CD-4BA2-9FE2-CFFA106A0E5E}"/>
    <cellStyle name="Total 6 2 4 20 2 2" xfId="50232" xr:uid="{279EB8A1-12D1-4EC6-B588-B64811C892F5}"/>
    <cellStyle name="Total 6 2 4 20 3" xfId="50233" xr:uid="{DAD80AF4-FB28-49D9-8EB1-E3939EE2FCB7}"/>
    <cellStyle name="Total 6 2 4 21" xfId="50234" xr:uid="{C6336607-5541-4C3A-99CA-320C836B6072}"/>
    <cellStyle name="Total 6 2 4 21 2" xfId="50235" xr:uid="{0985E897-18DC-4E0F-AC39-2B9A95821469}"/>
    <cellStyle name="Total 6 2 4 21 2 2" xfId="50236" xr:uid="{D1E5B2E4-962D-4DEC-8D58-EA221513E7AD}"/>
    <cellStyle name="Total 6 2 4 21 3" xfId="50237" xr:uid="{7D7EFA45-FF7B-4AD3-90AF-9EFEDBEC2E24}"/>
    <cellStyle name="Total 6 2 4 22" xfId="50238" xr:uid="{3BAA7ED3-F089-4AF2-AA7A-C22E23DB6E27}"/>
    <cellStyle name="Total 6 2 4 22 2" xfId="50239" xr:uid="{B1C3ABF5-68BA-48EC-B4F4-E4DDCD521BFE}"/>
    <cellStyle name="Total 6 2 4 23" xfId="50240" xr:uid="{E12EF7FE-45FE-42D4-B3D4-02463538A7FA}"/>
    <cellStyle name="Total 6 2 4 24" xfId="50241" xr:uid="{B105C8DD-E322-40D7-BF50-9CF0C271673A}"/>
    <cellStyle name="Total 6 2 4 3" xfId="50242" xr:uid="{15980B80-8BA9-45C2-97D5-935010388D6C}"/>
    <cellStyle name="Total 6 2 4 3 2" xfId="50243" xr:uid="{2195CF8B-B8CA-4805-897C-3092F6385FBB}"/>
    <cellStyle name="Total 6 2 4 3 2 2" xfId="50244" xr:uid="{6EA308C0-0E44-42DE-A9EB-ACDC55543AC9}"/>
    <cellStyle name="Total 6 2 4 3 3" xfId="50245" xr:uid="{ABCFD8A8-8732-4098-BD33-C2E8AC67A5D6}"/>
    <cellStyle name="Total 6 2 4 3 4" xfId="50246" xr:uid="{59F70E9E-22DD-427F-BC2E-74E12CB788CC}"/>
    <cellStyle name="Total 6 2 4 4" xfId="50247" xr:uid="{6404AE94-2139-4DE3-9D01-84E962239D5B}"/>
    <cellStyle name="Total 6 2 4 4 2" xfId="50248" xr:uid="{3A7CAC99-B83B-41BE-9C05-DB009965CE02}"/>
    <cellStyle name="Total 6 2 4 4 2 2" xfId="50249" xr:uid="{6B50C9ED-B638-4752-A638-0ABC985A7F8E}"/>
    <cellStyle name="Total 6 2 4 4 3" xfId="50250" xr:uid="{D1DCB1F2-E1CF-4BA3-9123-319CDBBFA023}"/>
    <cellStyle name="Total 6 2 4 4 4" xfId="50251" xr:uid="{B3C4B9C4-304E-4AF5-8195-5E599970F327}"/>
    <cellStyle name="Total 6 2 4 5" xfId="50252" xr:uid="{3BAFEBE1-EEA7-4F67-8459-85C24E8268A4}"/>
    <cellStyle name="Total 6 2 4 5 2" xfId="50253" xr:uid="{854814B9-A8B5-47E6-B510-D63E0BC399BF}"/>
    <cellStyle name="Total 6 2 4 5 2 2" xfId="50254" xr:uid="{55342371-3D5D-4720-AC5B-F185E86D4DDE}"/>
    <cellStyle name="Total 6 2 4 5 3" xfId="50255" xr:uid="{8C8399FE-4655-4D0D-B1F4-E4B9A19F68A0}"/>
    <cellStyle name="Total 6 2 4 6" xfId="50256" xr:uid="{070412D3-7336-4A45-A65F-26227FF8472E}"/>
    <cellStyle name="Total 6 2 4 6 2" xfId="50257" xr:uid="{4CCFD494-CE3C-4FFD-91EA-186FE10CC0AB}"/>
    <cellStyle name="Total 6 2 4 6 2 2" xfId="50258" xr:uid="{EC430C80-5487-426A-ACAD-48C5B9DEFECB}"/>
    <cellStyle name="Total 6 2 4 6 3" xfId="50259" xr:uid="{F303351E-63B3-40AA-869B-2FECA17FB128}"/>
    <cellStyle name="Total 6 2 4 7" xfId="50260" xr:uid="{8D4557A6-72C5-41ED-93BB-60FEFD8EE46A}"/>
    <cellStyle name="Total 6 2 4 7 2" xfId="50261" xr:uid="{74F7703B-6DBA-45D4-ACAE-49C2A43FED8C}"/>
    <cellStyle name="Total 6 2 4 7 2 2" xfId="50262" xr:uid="{A1C6AD6A-AA2E-482C-AC44-F99B65DE18E1}"/>
    <cellStyle name="Total 6 2 4 7 3" xfId="50263" xr:uid="{D862A737-C283-444B-AACE-6DC830F03C2C}"/>
    <cellStyle name="Total 6 2 4 8" xfId="50264" xr:uid="{55139C01-DEB5-4DCD-BD7D-CD5AF3E38A5C}"/>
    <cellStyle name="Total 6 2 4 8 2" xfId="50265" xr:uid="{FE01FFB8-11A8-4ADC-9C64-F2BE2AD4FE78}"/>
    <cellStyle name="Total 6 2 4 8 2 2" xfId="50266" xr:uid="{714ABAC8-2FD3-4996-9CC6-7E3DA0ED2472}"/>
    <cellStyle name="Total 6 2 4 8 3" xfId="50267" xr:uid="{52695DA8-4B0B-49AC-8E46-C6F05F64E0AB}"/>
    <cellStyle name="Total 6 2 4 9" xfId="50268" xr:uid="{1EDFA893-DAA7-4375-A853-37E38FFF96DC}"/>
    <cellStyle name="Total 6 2 4 9 2" xfId="50269" xr:uid="{6AD712DD-19ED-480D-9669-734F2C5EA41F}"/>
    <cellStyle name="Total 6 2 4 9 2 2" xfId="50270" xr:uid="{A0E7C15B-5BAB-499F-8806-9F84E830BAC6}"/>
    <cellStyle name="Total 6 2 4 9 3" xfId="50271" xr:uid="{226B16FB-AB58-4823-B32C-2003909EC056}"/>
    <cellStyle name="Total 6 2 5" xfId="50272" xr:uid="{E3027DCC-778F-4869-8D5F-BA69184E8129}"/>
    <cellStyle name="Total 6 2 5 10" xfId="50273" xr:uid="{3CC4095E-3842-405B-AE0E-9AEA2FB7ABAA}"/>
    <cellStyle name="Total 6 2 5 10 2" xfId="50274" xr:uid="{DB24C477-3E5D-4638-A31A-FB9FA8EF488B}"/>
    <cellStyle name="Total 6 2 5 10 2 2" xfId="50275" xr:uid="{CBE26654-BA1B-452C-B55E-E55107B1E68C}"/>
    <cellStyle name="Total 6 2 5 10 3" xfId="50276" xr:uid="{4CC87420-8032-4901-B40E-ED7A3A3BD4C1}"/>
    <cellStyle name="Total 6 2 5 11" xfId="50277" xr:uid="{0D9D4387-1F3F-45D4-AF9D-7B56ED6F6417}"/>
    <cellStyle name="Total 6 2 5 11 2" xfId="50278" xr:uid="{6300A468-FD77-44CE-8424-13E8CD1BF294}"/>
    <cellStyle name="Total 6 2 5 11 2 2" xfId="50279" xr:uid="{2DB1E51B-53A3-4120-B92F-E2E287E05CDA}"/>
    <cellStyle name="Total 6 2 5 11 3" xfId="50280" xr:uid="{721F3931-24A5-4589-86A9-483628ABB5B1}"/>
    <cellStyle name="Total 6 2 5 12" xfId="50281" xr:uid="{CF1FEFDC-B396-48B3-B2F2-FEE9302E991E}"/>
    <cellStyle name="Total 6 2 5 12 2" xfId="50282" xr:uid="{4E46B590-AD43-4E49-82C7-3795A5FB8BDD}"/>
    <cellStyle name="Total 6 2 5 12 2 2" xfId="50283" xr:uid="{0070EFD5-B93F-4A78-84CF-A1B1EA3BB543}"/>
    <cellStyle name="Total 6 2 5 12 3" xfId="50284" xr:uid="{CCCE9540-8F80-42F5-A3F4-AAFD7F88B074}"/>
    <cellStyle name="Total 6 2 5 13" xfId="50285" xr:uid="{F0A208A5-968E-4D03-973F-F73A64991DFF}"/>
    <cellStyle name="Total 6 2 5 13 2" xfId="50286" xr:uid="{B10469DC-4EEC-4B6C-8D49-74C8939E8505}"/>
    <cellStyle name="Total 6 2 5 13 2 2" xfId="50287" xr:uid="{D329A516-89F5-4972-BCBE-07023703A4C1}"/>
    <cellStyle name="Total 6 2 5 13 3" xfId="50288" xr:uid="{A83076B8-BB7B-4210-A122-003385AC6F56}"/>
    <cellStyle name="Total 6 2 5 14" xfId="50289" xr:uid="{369D486C-B1C4-4943-B650-1F27CF6CAAF4}"/>
    <cellStyle name="Total 6 2 5 14 2" xfId="50290" xr:uid="{6C3BAE1A-5E18-46B3-8E26-4C0758FF760F}"/>
    <cellStyle name="Total 6 2 5 14 2 2" xfId="50291" xr:uid="{DD60291A-514C-4942-93AF-9AAE15B0DF90}"/>
    <cellStyle name="Total 6 2 5 14 3" xfId="50292" xr:uid="{5C815863-FBE1-40A3-8C70-EDC773C876E8}"/>
    <cellStyle name="Total 6 2 5 15" xfId="50293" xr:uid="{CC89483E-AAD0-4F7F-987C-F151736A9793}"/>
    <cellStyle name="Total 6 2 5 15 2" xfId="50294" xr:uid="{81BFCAAE-B9EF-4301-A6FC-1252A42C3826}"/>
    <cellStyle name="Total 6 2 5 15 2 2" xfId="50295" xr:uid="{8F965391-8976-4E38-9BC4-437A0F4D9F3A}"/>
    <cellStyle name="Total 6 2 5 15 3" xfId="50296" xr:uid="{4605E040-CD5A-48F0-8571-5D052BCE0BC9}"/>
    <cellStyle name="Total 6 2 5 16" xfId="50297" xr:uid="{1F7D7634-C1D2-4E47-A888-66B7EFB2D1EF}"/>
    <cellStyle name="Total 6 2 5 16 2" xfId="50298" xr:uid="{87FD54D5-8D14-4970-9E37-D41A959D0B3B}"/>
    <cellStyle name="Total 6 2 5 16 2 2" xfId="50299" xr:uid="{6FEBAB6B-D061-4F71-98FD-7DDD53883AA1}"/>
    <cellStyle name="Total 6 2 5 16 3" xfId="50300" xr:uid="{7369128E-644E-408F-B87B-4F6F733CCEC5}"/>
    <cellStyle name="Total 6 2 5 17" xfId="50301" xr:uid="{3310A838-EF00-482F-BFA6-25EFFF7E5BA1}"/>
    <cellStyle name="Total 6 2 5 17 2" xfId="50302" xr:uid="{774FC8F7-A806-4A8E-813A-B6B88218DB91}"/>
    <cellStyle name="Total 6 2 5 17 2 2" xfId="50303" xr:uid="{8579E135-4222-4398-A35F-1B8965D17D79}"/>
    <cellStyle name="Total 6 2 5 17 3" xfId="50304" xr:uid="{A1CE46E3-47B4-4244-8B11-72ECE122B88A}"/>
    <cellStyle name="Total 6 2 5 18" xfId="50305" xr:uid="{A6E941EC-DE1E-456F-92E4-67FB04967937}"/>
    <cellStyle name="Total 6 2 5 18 2" xfId="50306" xr:uid="{65422458-4983-4DBF-B815-0DFDF93BBCE7}"/>
    <cellStyle name="Total 6 2 5 18 2 2" xfId="50307" xr:uid="{F3EED6D7-51B9-4E24-B881-57A129214494}"/>
    <cellStyle name="Total 6 2 5 18 3" xfId="50308" xr:uid="{A7A93595-7A26-4228-A88A-CC2763AE3FC7}"/>
    <cellStyle name="Total 6 2 5 19" xfId="50309" xr:uid="{83199A62-D2BE-4BE4-8807-02B6E8663201}"/>
    <cellStyle name="Total 6 2 5 19 2" xfId="50310" xr:uid="{CDE0F34F-38AA-4102-98A0-2BE2E17DD43D}"/>
    <cellStyle name="Total 6 2 5 19 2 2" xfId="50311" xr:uid="{431581D3-4A4D-458B-8A12-FEA6EBCC1D69}"/>
    <cellStyle name="Total 6 2 5 19 3" xfId="50312" xr:uid="{5A25D399-E696-4B7B-9DF2-144D337304BF}"/>
    <cellStyle name="Total 6 2 5 2" xfId="50313" xr:uid="{2EEB86FE-68FD-480A-A669-D458965D50CB}"/>
    <cellStyle name="Total 6 2 5 2 2" xfId="50314" xr:uid="{D18B8827-9461-4305-8412-1AD3B07A0101}"/>
    <cellStyle name="Total 6 2 5 2 2 2" xfId="50315" xr:uid="{5B4F4D43-2338-4CD3-A738-56D97566F8C7}"/>
    <cellStyle name="Total 6 2 5 2 3" xfId="50316" xr:uid="{6E82F241-F24F-4C67-B58D-BA7CFB7F94A6}"/>
    <cellStyle name="Total 6 2 5 2 4" xfId="50317" xr:uid="{C6831D9D-F61D-460D-A6A7-5077BD0B5A74}"/>
    <cellStyle name="Total 6 2 5 20" xfId="50318" xr:uid="{9F9C9814-00B0-452D-915D-27B1D4742E64}"/>
    <cellStyle name="Total 6 2 5 20 2" xfId="50319" xr:uid="{984A00CA-4B94-43B2-826A-D18157BBC6A9}"/>
    <cellStyle name="Total 6 2 5 20 2 2" xfId="50320" xr:uid="{E058384E-15B8-4079-A4E8-2B255CEEB3AB}"/>
    <cellStyle name="Total 6 2 5 20 3" xfId="50321" xr:uid="{23532AB9-F7F9-4DB5-A88C-AAA60A645FAD}"/>
    <cellStyle name="Total 6 2 5 21" xfId="50322" xr:uid="{47B1D749-DAB2-4135-9C1F-4B0E32CD0480}"/>
    <cellStyle name="Total 6 2 5 21 2" xfId="50323" xr:uid="{0BBFFAD8-6C6B-4E02-A68C-CBF45DE494B1}"/>
    <cellStyle name="Total 6 2 5 22" xfId="50324" xr:uid="{985C3ADE-03E5-40BC-8336-602304BE6F2C}"/>
    <cellStyle name="Total 6 2 5 23" xfId="50325" xr:uid="{27F1F813-4C96-4041-93F4-28F951398C7C}"/>
    <cellStyle name="Total 6 2 5 3" xfId="50326" xr:uid="{FC6120FD-7660-481A-B24F-97306BEC63FE}"/>
    <cellStyle name="Total 6 2 5 3 2" xfId="50327" xr:uid="{93F7E05F-0A0C-4AE0-8831-C8C8E9A6F846}"/>
    <cellStyle name="Total 6 2 5 3 2 2" xfId="50328" xr:uid="{2AB23DA8-C239-448D-BA64-2A15A73A4E3E}"/>
    <cellStyle name="Total 6 2 5 3 3" xfId="50329" xr:uid="{8AE280D3-605A-462D-8853-D821CE240372}"/>
    <cellStyle name="Total 6 2 5 4" xfId="50330" xr:uid="{5C068DD7-B702-48F9-89F0-D75A8F7C1A89}"/>
    <cellStyle name="Total 6 2 5 4 2" xfId="50331" xr:uid="{69D6CD88-C4A6-4F68-A324-82666F012D10}"/>
    <cellStyle name="Total 6 2 5 4 2 2" xfId="50332" xr:uid="{00B2A2B9-1778-45DA-848D-AA6FAA6E2938}"/>
    <cellStyle name="Total 6 2 5 4 3" xfId="50333" xr:uid="{F00CE6DA-EE75-4975-979A-230D40C2C820}"/>
    <cellStyle name="Total 6 2 5 5" xfId="50334" xr:uid="{5FB2CD63-FE91-4EBC-929D-8F03EFF70E4F}"/>
    <cellStyle name="Total 6 2 5 5 2" xfId="50335" xr:uid="{634D3E3A-F195-4451-A52E-9BDA12FCD49C}"/>
    <cellStyle name="Total 6 2 5 5 2 2" xfId="50336" xr:uid="{86770C94-F746-4554-873D-17C53214E658}"/>
    <cellStyle name="Total 6 2 5 5 3" xfId="50337" xr:uid="{3D9ABD4B-C71B-411D-8CC1-9D9E42C18706}"/>
    <cellStyle name="Total 6 2 5 6" xfId="50338" xr:uid="{9E9E3668-20F8-4FD4-A663-F3973810B357}"/>
    <cellStyle name="Total 6 2 5 6 2" xfId="50339" xr:uid="{6C645977-3E14-4C71-8FD9-2C83BE1FA653}"/>
    <cellStyle name="Total 6 2 5 6 2 2" xfId="50340" xr:uid="{FDEBD6CB-4356-4D5A-B523-8AC34CFA7E48}"/>
    <cellStyle name="Total 6 2 5 6 3" xfId="50341" xr:uid="{902C7398-DBA6-4940-BC4C-3F06A8F44B61}"/>
    <cellStyle name="Total 6 2 5 7" xfId="50342" xr:uid="{89A74C61-1C07-4BBC-8C2F-A0F9DF71B77D}"/>
    <cellStyle name="Total 6 2 5 7 2" xfId="50343" xr:uid="{94757CFD-43D3-4F5C-BCCD-3B68E39FD536}"/>
    <cellStyle name="Total 6 2 5 7 2 2" xfId="50344" xr:uid="{02E916C7-E075-4A9B-90A3-8D3FF62C49A5}"/>
    <cellStyle name="Total 6 2 5 7 3" xfId="50345" xr:uid="{207ACFFB-D2E3-4109-8EC8-B95CC8037D45}"/>
    <cellStyle name="Total 6 2 5 8" xfId="50346" xr:uid="{1E813CBA-FE70-46A8-92A3-6FCE1D409F52}"/>
    <cellStyle name="Total 6 2 5 8 2" xfId="50347" xr:uid="{0CBFBFAD-6B54-4F0F-B8EF-C4CDAEA414C2}"/>
    <cellStyle name="Total 6 2 5 8 2 2" xfId="50348" xr:uid="{88EB3CB7-6287-43ED-B912-F11DBAD690B0}"/>
    <cellStyle name="Total 6 2 5 8 3" xfId="50349" xr:uid="{7561CE44-FEDA-4601-93A8-A3AADC99C30C}"/>
    <cellStyle name="Total 6 2 5 9" xfId="50350" xr:uid="{DB74FD3B-5430-497B-B5BB-7122514A67CB}"/>
    <cellStyle name="Total 6 2 5 9 2" xfId="50351" xr:uid="{D6931443-9231-46EF-A88C-F65E02A95FD0}"/>
    <cellStyle name="Total 6 2 5 9 2 2" xfId="50352" xr:uid="{2DE045BB-CA28-4181-8EFB-0B3A75F1738D}"/>
    <cellStyle name="Total 6 2 5 9 3" xfId="50353" xr:uid="{99ABF235-7D38-4EF9-AE2D-A5F1D4EC04DB}"/>
    <cellStyle name="Total 6 2 6" xfId="50354" xr:uid="{77A3E34F-CF6E-437B-BD43-014A8CF5CB8F}"/>
    <cellStyle name="Total 6 2 6 2" xfId="50355" xr:uid="{3A8A425B-212E-4236-B7FD-D5ED8D68F28D}"/>
    <cellStyle name="Total 6 2 6 2 2" xfId="50356" xr:uid="{DA1B5138-D3AE-40AD-A2D4-03029D2EE322}"/>
    <cellStyle name="Total 6 2 6 3" xfId="50357" xr:uid="{7355E8C5-2686-4847-8F30-057E2422269C}"/>
    <cellStyle name="Total 6 2 6 4" xfId="50358" xr:uid="{3B971931-BACD-4695-A217-1E0868786C29}"/>
    <cellStyle name="Total 6 2 7" xfId="50359" xr:uid="{A83D6C46-7E54-44AA-B4CD-242548A62EA0}"/>
    <cellStyle name="Total 6 2 7 2" xfId="50360" xr:uid="{B0579CAA-86C1-435C-8ED0-BD888A29A904}"/>
    <cellStyle name="Total 6 2 7 2 2" xfId="50361" xr:uid="{DA5B64A9-8E31-471C-89C4-05B9D373CC1A}"/>
    <cellStyle name="Total 6 2 7 3" xfId="50362" xr:uid="{3B3A5266-470A-40EE-898D-DEC903F761A6}"/>
    <cellStyle name="Total 6 2 8" xfId="50363" xr:uid="{385DB6D7-811B-4F4E-94C7-4FB2D6E8515D}"/>
    <cellStyle name="Total 6 2 8 2" xfId="50364" xr:uid="{120E3888-0922-41DC-A7E5-AC712DA89AA3}"/>
    <cellStyle name="Total 6 2 8 2 2" xfId="50365" xr:uid="{FC6E52E5-B440-4387-B2A8-813D3979920F}"/>
    <cellStyle name="Total 6 2 8 3" xfId="50366" xr:uid="{4CB66DBF-C220-4C51-A69B-8BFD89FE86BB}"/>
    <cellStyle name="Total 6 2 9" xfId="50367" xr:uid="{905E30D9-CE18-48B7-8BD1-93E971B16DD6}"/>
    <cellStyle name="Total 6 2 9 2" xfId="50368" xr:uid="{A28A27EB-6BE9-4EE6-84B3-F8CE5BB254E0}"/>
    <cellStyle name="Total 6 2 9 2 2" xfId="50369" xr:uid="{6814BE4A-0292-4E25-81AE-51FDFC0778A2}"/>
    <cellStyle name="Total 6 2 9 3" xfId="50370" xr:uid="{B4C2E025-F2C2-4D9E-818C-E88D18ECB55D}"/>
    <cellStyle name="Total 6 20" xfId="50371" xr:uid="{DF11096B-9559-4CAE-B6C5-23F8EE48C7FB}"/>
    <cellStyle name="Total 6 20 2" xfId="50372" xr:uid="{302C9BFA-BAD5-4951-8564-A361A601D13B}"/>
    <cellStyle name="Total 6 20 2 2" xfId="50373" xr:uid="{91C5D12E-F7C2-4652-A26B-FA84F8F4397F}"/>
    <cellStyle name="Total 6 20 3" xfId="50374" xr:uid="{A7C8A3F1-46C3-457A-96F4-0405B90D3684}"/>
    <cellStyle name="Total 6 21" xfId="50375" xr:uid="{351801EB-E9AF-44DA-B22E-36AB13A72504}"/>
    <cellStyle name="Total 6 21 2" xfId="50376" xr:uid="{E8E1D62E-E20F-448B-911D-B6AF6BEA06AA}"/>
    <cellStyle name="Total 6 21 2 2" xfId="50377" xr:uid="{620A9561-ABD0-4CFF-A6CD-1BEE1FD792A2}"/>
    <cellStyle name="Total 6 21 3" xfId="50378" xr:uid="{F7341E04-99EB-4B3C-9C10-0F4E8EAD3C65}"/>
    <cellStyle name="Total 6 22" xfId="50379" xr:uid="{F181DDA8-6867-4E1A-A241-A70736D475C2}"/>
    <cellStyle name="Total 6 22 2" xfId="50380" xr:uid="{2874EFEC-3C58-4F40-87ED-87F28FBB3ACA}"/>
    <cellStyle name="Total 6 23" xfId="50381" xr:uid="{FDBECFAA-E332-47CA-910F-B0D4C7249132}"/>
    <cellStyle name="Total 6 24" xfId="50382" xr:uid="{520B5D6B-1A2F-44A7-8103-679A56ED4F09}"/>
    <cellStyle name="Total 6 25" xfId="50383" xr:uid="{EA125B7A-AF2F-4894-BDAE-B106C0B2E6D1}"/>
    <cellStyle name="Total 6 26" xfId="50384" xr:uid="{3A80C821-CC49-4B0C-B499-D70D79DB376C}"/>
    <cellStyle name="Total 6 27" xfId="50385" xr:uid="{08B28701-708D-4736-85FF-223BD47777F9}"/>
    <cellStyle name="Total 6 3" xfId="50386" xr:uid="{0708E7AF-8E57-493F-BE75-22BA072281CA}"/>
    <cellStyle name="Total 6 3 10" xfId="50387" xr:uid="{7109C539-A91D-4B9D-9A7B-C9CCEB527079}"/>
    <cellStyle name="Total 6 3 10 2" xfId="50388" xr:uid="{3EF24D70-B92D-4C0C-ADD2-283784308EA3}"/>
    <cellStyle name="Total 6 3 10 2 2" xfId="50389" xr:uid="{8E70B630-AC14-46BF-8189-38965DC542C3}"/>
    <cellStyle name="Total 6 3 10 3" xfId="50390" xr:uid="{53032038-57F0-464A-8BBD-BBBC0899BB3F}"/>
    <cellStyle name="Total 6 3 11" xfId="50391" xr:uid="{CCB4A274-81DA-4A27-8F66-FC89E3C2F85D}"/>
    <cellStyle name="Total 6 3 11 2" xfId="50392" xr:uid="{AF31238F-5343-4F9F-A5D6-E6A4D15943E9}"/>
    <cellStyle name="Total 6 3 11 2 2" xfId="50393" xr:uid="{68F9D459-3E3A-4A69-ADD6-A23413F51FF0}"/>
    <cellStyle name="Total 6 3 11 3" xfId="50394" xr:uid="{DE72AA14-9625-45F5-9F9D-D70E36B91293}"/>
    <cellStyle name="Total 6 3 12" xfId="50395" xr:uid="{BFF2BEB0-3E87-420A-AA06-F758E325BC46}"/>
    <cellStyle name="Total 6 3 12 2" xfId="50396" xr:uid="{CF1F9C53-3FE5-4A72-BDBB-E3DA6944A8E4}"/>
    <cellStyle name="Total 6 3 12 2 2" xfId="50397" xr:uid="{E29EE95B-DC38-40FD-BD76-747D2E23554B}"/>
    <cellStyle name="Total 6 3 12 3" xfId="50398" xr:uid="{B236798D-9B34-4BE1-8D47-5AEF6F2585BC}"/>
    <cellStyle name="Total 6 3 13" xfId="50399" xr:uid="{A4F24708-A9B2-4133-B48C-5F99920A4512}"/>
    <cellStyle name="Total 6 3 13 2" xfId="50400" xr:uid="{849519CC-618E-43CD-A949-3C9CB44A0E12}"/>
    <cellStyle name="Total 6 3 13 2 2" xfId="50401" xr:uid="{1741739B-41CB-4579-865A-8399A3056EB3}"/>
    <cellStyle name="Total 6 3 13 3" xfId="50402" xr:uid="{0272E217-953F-47A2-9805-184AA643D27A}"/>
    <cellStyle name="Total 6 3 14" xfId="50403" xr:uid="{8472CEBD-1780-4925-A73A-78EAAC622AA8}"/>
    <cellStyle name="Total 6 3 14 2" xfId="50404" xr:uid="{1010CEA1-E54F-4F8F-95FD-9AF97F99AC9F}"/>
    <cellStyle name="Total 6 3 14 2 2" xfId="50405" xr:uid="{26C2FBFA-194E-4ECC-9CCE-7745E980E297}"/>
    <cellStyle name="Total 6 3 14 3" xfId="50406" xr:uid="{A7381C37-90D3-4E7F-AED6-56F488614867}"/>
    <cellStyle name="Total 6 3 15" xfId="50407" xr:uid="{FCAD40E1-30B7-468C-9D0D-C970AA10FA33}"/>
    <cellStyle name="Total 6 3 15 2" xfId="50408" xr:uid="{C43172D4-F695-4F92-BEAA-BF27C6CBA1BB}"/>
    <cellStyle name="Total 6 3 15 2 2" xfId="50409" xr:uid="{20ED037B-8F41-497C-A790-D643010C521A}"/>
    <cellStyle name="Total 6 3 15 3" xfId="50410" xr:uid="{80FB660A-71AF-45B3-9955-1FF77E6D00F7}"/>
    <cellStyle name="Total 6 3 16" xfId="50411" xr:uid="{1D031B08-62F5-4A56-AD6E-2EED6B30315C}"/>
    <cellStyle name="Total 6 3 16 2" xfId="50412" xr:uid="{13C86618-7393-43D8-9911-2685B0E2EA34}"/>
    <cellStyle name="Total 6 3 16 2 2" xfId="50413" xr:uid="{91655B68-320C-4D15-BB55-8A58DD436B30}"/>
    <cellStyle name="Total 6 3 16 3" xfId="50414" xr:uid="{B2FA3263-DF9A-4D06-B73E-6905DCF8F89B}"/>
    <cellStyle name="Total 6 3 17" xfId="50415" xr:uid="{D1F0E72E-9AF5-4333-BE47-3E0531D06B56}"/>
    <cellStyle name="Total 6 3 17 2" xfId="50416" xr:uid="{DF4723CE-B1FE-47F8-A820-D3BB2685B084}"/>
    <cellStyle name="Total 6 3 17 2 2" xfId="50417" xr:uid="{235B2126-7308-4F23-99D7-971ED41E5EAD}"/>
    <cellStyle name="Total 6 3 17 3" xfId="50418" xr:uid="{01BE4B34-4C15-49EC-912D-C129BD50196A}"/>
    <cellStyle name="Total 6 3 18" xfId="50419" xr:uid="{60AF3E98-8AF3-4121-B600-E19E16BD0966}"/>
    <cellStyle name="Total 6 3 18 2" xfId="50420" xr:uid="{DD06635C-C77E-4D06-A1C1-8A08133DAFE7}"/>
    <cellStyle name="Total 6 3 19" xfId="50421" xr:uid="{8D92E761-8F36-449B-B200-D5069F56293B}"/>
    <cellStyle name="Total 6 3 2" xfId="50422" xr:uid="{011E35A5-A398-4704-A15D-FC68F533C427}"/>
    <cellStyle name="Total 6 3 2 10" xfId="50423" xr:uid="{CA674E03-9BD6-4F7D-AE54-B2AEC08B8187}"/>
    <cellStyle name="Total 6 3 2 10 2" xfId="50424" xr:uid="{3EDFA0C8-1FF7-4612-A4E0-FA6CCDDC2D88}"/>
    <cellStyle name="Total 6 3 2 10 2 2" xfId="50425" xr:uid="{DE4F01A4-AE92-4255-9E58-7388379A0FD8}"/>
    <cellStyle name="Total 6 3 2 10 3" xfId="50426" xr:uid="{D65705F0-B396-447F-9A4A-39CCB3AA3858}"/>
    <cellStyle name="Total 6 3 2 11" xfId="50427" xr:uid="{50DCB612-5306-4647-9A5A-564DF16C5AC7}"/>
    <cellStyle name="Total 6 3 2 11 2" xfId="50428" xr:uid="{E25EDBAE-1E68-4048-9A0F-2D97E6FA419A}"/>
    <cellStyle name="Total 6 3 2 11 2 2" xfId="50429" xr:uid="{74470464-F954-4F78-B017-B5239C82A655}"/>
    <cellStyle name="Total 6 3 2 11 3" xfId="50430" xr:uid="{34387026-58F2-4109-9021-4F532EDB14AB}"/>
    <cellStyle name="Total 6 3 2 12" xfId="50431" xr:uid="{2754BEFE-45D2-4E2B-AE87-EA108CF612A8}"/>
    <cellStyle name="Total 6 3 2 12 2" xfId="50432" xr:uid="{44C2530F-E168-4666-8ADD-671E0F580C92}"/>
    <cellStyle name="Total 6 3 2 12 2 2" xfId="50433" xr:uid="{66173330-6047-47AD-8EA5-4AE7EAFC5C6D}"/>
    <cellStyle name="Total 6 3 2 12 3" xfId="50434" xr:uid="{1BFC3813-AA30-4C65-A4D9-BB7EB79CA47A}"/>
    <cellStyle name="Total 6 3 2 13" xfId="50435" xr:uid="{58FE121B-0B8F-4BAE-AF9B-08386FC58BFC}"/>
    <cellStyle name="Total 6 3 2 13 2" xfId="50436" xr:uid="{834686CC-90D2-4E62-8528-6FC4BB23CA65}"/>
    <cellStyle name="Total 6 3 2 13 2 2" xfId="50437" xr:uid="{C3B1C6D7-37E6-4E33-8634-646F19D905EC}"/>
    <cellStyle name="Total 6 3 2 13 3" xfId="50438" xr:uid="{B3C87B5D-3C76-45F8-86AE-E24D295B56DE}"/>
    <cellStyle name="Total 6 3 2 14" xfId="50439" xr:uid="{FAADC984-AE68-49F7-8C54-1B85346DA817}"/>
    <cellStyle name="Total 6 3 2 14 2" xfId="50440" xr:uid="{09BD6E5B-98C7-4072-A1E3-A1E2FCC77DCF}"/>
    <cellStyle name="Total 6 3 2 14 2 2" xfId="50441" xr:uid="{E44EB25D-7D0F-4369-ACAF-9212490F7083}"/>
    <cellStyle name="Total 6 3 2 14 3" xfId="50442" xr:uid="{5C40C0A4-8230-4072-A2EA-764623C83604}"/>
    <cellStyle name="Total 6 3 2 15" xfId="50443" xr:uid="{83FEC243-8E46-4FBE-9850-F19DFD8EF37F}"/>
    <cellStyle name="Total 6 3 2 15 2" xfId="50444" xr:uid="{7B17288C-4A86-44ED-B010-6E6679F6E364}"/>
    <cellStyle name="Total 6 3 2 15 2 2" xfId="50445" xr:uid="{60B10215-0156-4058-AB08-E9C2E502E317}"/>
    <cellStyle name="Total 6 3 2 15 3" xfId="50446" xr:uid="{8DDA9EBD-7F51-4CDD-BFD6-DE9BEFBD337E}"/>
    <cellStyle name="Total 6 3 2 16" xfId="50447" xr:uid="{6B79C335-C2F9-43AF-B684-C6C98649390E}"/>
    <cellStyle name="Total 6 3 2 16 2" xfId="50448" xr:uid="{9748F34F-26AC-4AAC-8936-AC5676C8535D}"/>
    <cellStyle name="Total 6 3 2 16 2 2" xfId="50449" xr:uid="{B6FC2CB0-4FDA-4CF1-886F-F2A08F2D8E6F}"/>
    <cellStyle name="Total 6 3 2 16 3" xfId="50450" xr:uid="{D0CAC5C3-44FF-4469-9B07-BFD80C5D8AA8}"/>
    <cellStyle name="Total 6 3 2 17" xfId="50451" xr:uid="{A2679767-0A23-4E18-9B60-05ED2CFEB0B6}"/>
    <cellStyle name="Total 6 3 2 17 2" xfId="50452" xr:uid="{558F569C-F18A-4E2E-8CCB-D7C4837CB176}"/>
    <cellStyle name="Total 6 3 2 17 2 2" xfId="50453" xr:uid="{E0072AE6-C721-41C0-9150-3617D174C4BA}"/>
    <cellStyle name="Total 6 3 2 17 3" xfId="50454" xr:uid="{113E0BC7-6576-4062-AE4E-39559913E04E}"/>
    <cellStyle name="Total 6 3 2 18" xfId="50455" xr:uid="{845DD751-BDF2-413B-BBB6-13262BA292AB}"/>
    <cellStyle name="Total 6 3 2 18 2" xfId="50456" xr:uid="{A72E2F6B-6466-45C3-9F5D-6A5878E1EFFF}"/>
    <cellStyle name="Total 6 3 2 18 2 2" xfId="50457" xr:uid="{38A075EC-B95E-4DBD-806F-9495593FFD7C}"/>
    <cellStyle name="Total 6 3 2 18 3" xfId="50458" xr:uid="{5809D698-E5A2-49D9-A039-DA39A57BB3D9}"/>
    <cellStyle name="Total 6 3 2 19" xfId="50459" xr:uid="{5AED2655-205A-46E0-905F-7A33C26CCA90}"/>
    <cellStyle name="Total 6 3 2 19 2" xfId="50460" xr:uid="{BD4F4969-0410-4F52-A65D-8713D86BC83E}"/>
    <cellStyle name="Total 6 3 2 19 2 2" xfId="50461" xr:uid="{BC12648E-12DC-42D3-8CA6-B1AAB5CC312D}"/>
    <cellStyle name="Total 6 3 2 19 3" xfId="50462" xr:uid="{5D2F6BCE-7871-447B-8382-30056FE3EDE3}"/>
    <cellStyle name="Total 6 3 2 2" xfId="50463" xr:uid="{E1A2F5DF-D816-4A94-BE8B-7446640D4A18}"/>
    <cellStyle name="Total 6 3 2 2 2" xfId="50464" xr:uid="{F33D0026-3205-413B-BBA4-4ECC5F50AE85}"/>
    <cellStyle name="Total 6 3 2 2 2 2" xfId="50465" xr:uid="{1F01CC02-C633-4E5B-96C2-D8B45F25758B}"/>
    <cellStyle name="Total 6 3 2 2 2 2 2" xfId="50466" xr:uid="{2FD6DAE0-55C4-4512-8A07-B16780EC3507}"/>
    <cellStyle name="Total 6 3 2 2 2 3" xfId="50467" xr:uid="{01C6BD86-E13A-4A15-A749-A64933D36DB3}"/>
    <cellStyle name="Total 6 3 2 2 2 4" xfId="50468" xr:uid="{A5428564-BD84-4922-BC8D-08230788A7C0}"/>
    <cellStyle name="Total 6 3 2 2 3" xfId="50469" xr:uid="{7428F7AC-8BE8-48B0-A3C8-E2B3F07A0140}"/>
    <cellStyle name="Total 6 3 2 2 3 2" xfId="50470" xr:uid="{B27DADB3-01FA-428C-B862-32D6310CC0B3}"/>
    <cellStyle name="Total 6 3 2 2 4" xfId="50471" xr:uid="{75097A7B-CE03-4463-9C89-09178B968C80}"/>
    <cellStyle name="Total 6 3 2 2 5" xfId="50472" xr:uid="{2119A407-D4BE-49E1-A2F6-D08621D81695}"/>
    <cellStyle name="Total 6 3 2 20" xfId="50473" xr:uid="{E98A2C33-7E53-4B3D-BC13-ECBAA5A6B129}"/>
    <cellStyle name="Total 6 3 2 20 2" xfId="50474" xr:uid="{104699BB-F652-4D6E-840B-1595567B63D0}"/>
    <cellStyle name="Total 6 3 2 20 2 2" xfId="50475" xr:uid="{0662895B-3540-4126-B2E2-06431DC1CF49}"/>
    <cellStyle name="Total 6 3 2 20 3" xfId="50476" xr:uid="{75EB9607-14CE-452E-8E42-A443F995D413}"/>
    <cellStyle name="Total 6 3 2 21" xfId="50477" xr:uid="{1C265BA7-5041-4597-8AD6-EC9545A646B4}"/>
    <cellStyle name="Total 6 3 2 21 2" xfId="50478" xr:uid="{F83B1961-C248-411A-8A92-78A56B5753B4}"/>
    <cellStyle name="Total 6 3 2 22" xfId="50479" xr:uid="{2F2AE4FF-EAB6-43F1-943B-25312313883D}"/>
    <cellStyle name="Total 6 3 2 23" xfId="50480" xr:uid="{81339C7A-68E4-4E2A-9A89-710FB7E79D14}"/>
    <cellStyle name="Total 6 3 2 3" xfId="50481" xr:uid="{0E59FFF5-1113-40F2-8E5F-17CCB4A6F4E4}"/>
    <cellStyle name="Total 6 3 2 3 2" xfId="50482" xr:uid="{6FDD40CC-CA2C-4E4E-BA1C-68E27A95A6DF}"/>
    <cellStyle name="Total 6 3 2 3 2 2" xfId="50483" xr:uid="{3C791B41-3A6B-476F-B40A-391DC8CB774A}"/>
    <cellStyle name="Total 6 3 2 3 2 3" xfId="50484" xr:uid="{91FC60BD-3E34-45B8-98C5-4D989B38D1AE}"/>
    <cellStyle name="Total 6 3 2 3 3" xfId="50485" xr:uid="{CD5D6995-6ACD-4CD2-855E-0D2A4FFD4A02}"/>
    <cellStyle name="Total 6 3 2 3 3 2" xfId="50486" xr:uid="{04191D60-DECF-438C-90E5-1CA81A40EE52}"/>
    <cellStyle name="Total 6 3 2 3 4" xfId="50487" xr:uid="{AA24A2B3-40E9-4BEC-B841-75DDF30ED80A}"/>
    <cellStyle name="Total 6 3 2 4" xfId="50488" xr:uid="{83EEC19E-7070-4696-919B-76B5B0911FD2}"/>
    <cellStyle name="Total 6 3 2 4 2" xfId="50489" xr:uid="{D5B2B54B-BE00-4F42-B43C-554ADA30A712}"/>
    <cellStyle name="Total 6 3 2 4 2 2" xfId="50490" xr:uid="{78E654F1-C822-4157-B002-ECF11ECFDEB6}"/>
    <cellStyle name="Total 6 3 2 4 3" xfId="50491" xr:uid="{C90B9D0E-192B-4FE8-AD76-27EA552ECF69}"/>
    <cellStyle name="Total 6 3 2 4 4" xfId="50492" xr:uid="{86D4ED8E-4DC2-4C9E-AA77-4E17BFACC2A4}"/>
    <cellStyle name="Total 6 3 2 5" xfId="50493" xr:uid="{6622F332-A50E-4B3F-8977-696D4F7D9E3E}"/>
    <cellStyle name="Total 6 3 2 5 2" xfId="50494" xr:uid="{7310F06E-37F3-492A-8E09-101EAF776CEE}"/>
    <cellStyle name="Total 6 3 2 5 2 2" xfId="50495" xr:uid="{A690D896-040A-4CEB-9BD5-C5F2D06BEF29}"/>
    <cellStyle name="Total 6 3 2 5 3" xfId="50496" xr:uid="{8E70B029-FBCA-4F51-9575-058B163D0E68}"/>
    <cellStyle name="Total 6 3 2 5 4" xfId="50497" xr:uid="{71A5E810-56F7-410D-9493-51C4D5973058}"/>
    <cellStyle name="Total 6 3 2 6" xfId="50498" xr:uid="{C9404FB7-78C4-420A-85FE-21AF1DF56755}"/>
    <cellStyle name="Total 6 3 2 6 2" xfId="50499" xr:uid="{AB6DF08C-1AD1-411F-8657-0EBC95E8D1B1}"/>
    <cellStyle name="Total 6 3 2 6 2 2" xfId="50500" xr:uid="{2B245A96-F571-46A4-A447-196E6D48E482}"/>
    <cellStyle name="Total 6 3 2 6 3" xfId="50501" xr:uid="{095E11D4-BBD8-43C2-837D-A55D30219101}"/>
    <cellStyle name="Total 6 3 2 7" xfId="50502" xr:uid="{546AFA42-9044-46D9-8FB8-3DF1F463DE86}"/>
    <cellStyle name="Total 6 3 2 7 2" xfId="50503" xr:uid="{796157C5-1061-4DF1-976D-F1D083993571}"/>
    <cellStyle name="Total 6 3 2 7 2 2" xfId="50504" xr:uid="{80B51375-EF2F-4149-B33B-F45F66A9B671}"/>
    <cellStyle name="Total 6 3 2 7 3" xfId="50505" xr:uid="{0CD8E176-324E-494C-B968-6DB735294976}"/>
    <cellStyle name="Total 6 3 2 8" xfId="50506" xr:uid="{E3A8C72C-F63D-4536-9550-D51A4EF7613C}"/>
    <cellStyle name="Total 6 3 2 8 2" xfId="50507" xr:uid="{3A8FB7AA-B8BC-4DE1-833F-383C4DFB4359}"/>
    <cellStyle name="Total 6 3 2 8 2 2" xfId="50508" xr:uid="{F173AA05-E1BC-4FFD-B4F4-E79DD1B389ED}"/>
    <cellStyle name="Total 6 3 2 8 3" xfId="50509" xr:uid="{970C21C5-E78A-4925-BF3E-25B5BB1D69C7}"/>
    <cellStyle name="Total 6 3 2 9" xfId="50510" xr:uid="{BEE0F1F7-FF15-44C1-9B43-E2A54EE84BC5}"/>
    <cellStyle name="Total 6 3 2 9 2" xfId="50511" xr:uid="{5AF887E7-79D4-4B3C-839A-7B2E20FDFC60}"/>
    <cellStyle name="Total 6 3 2 9 2 2" xfId="50512" xr:uid="{0AFC5043-0FCC-4EB4-8E9E-55AB4399110F}"/>
    <cellStyle name="Total 6 3 2 9 3" xfId="50513" xr:uid="{BBEBC9B1-1EC5-4EC1-84FC-50C5DEC039BB}"/>
    <cellStyle name="Total 6 3 20" xfId="50514" xr:uid="{29079914-25E8-4833-9506-DEC6B3BC8278}"/>
    <cellStyle name="Total 6 3 3" xfId="50515" xr:uid="{6CDB49EE-91DE-4EF8-A02C-0BF94DFC0FF8}"/>
    <cellStyle name="Total 6 3 3 2" xfId="50516" xr:uid="{A8CE514E-A171-418C-872A-1582CB33CF3C}"/>
    <cellStyle name="Total 6 3 3 2 2" xfId="50517" xr:uid="{6F8000A9-FEA3-44EC-B335-993E12EF802B}"/>
    <cellStyle name="Total 6 3 3 2 2 2" xfId="50518" xr:uid="{3F58D1DC-21E4-416F-8216-A20FA2D72016}"/>
    <cellStyle name="Total 6 3 3 2 3" xfId="50519" xr:uid="{67263724-9D9A-40BC-823D-39D57A7344E5}"/>
    <cellStyle name="Total 6 3 3 2 4" xfId="50520" xr:uid="{4EA064AB-43ED-4BF7-ACE0-3D0D65116E73}"/>
    <cellStyle name="Total 6 3 3 3" xfId="50521" xr:uid="{69F0BD17-BD35-4FF6-85AD-DA3396269827}"/>
    <cellStyle name="Total 6 3 3 3 2" xfId="50522" xr:uid="{B8767E4E-86A2-4C23-9658-14F0063B9A54}"/>
    <cellStyle name="Total 6 3 3 4" xfId="50523" xr:uid="{253054A7-04B6-4DCE-966E-670A1DB95F53}"/>
    <cellStyle name="Total 6 3 3 5" xfId="50524" xr:uid="{0F936D6A-BCE8-4679-A8B7-7200C791D4BC}"/>
    <cellStyle name="Total 6 3 4" xfId="50525" xr:uid="{1763EEFC-C3D1-46ED-AE6B-43891C3BD470}"/>
    <cellStyle name="Total 6 3 4 2" xfId="50526" xr:uid="{875F7E72-27FD-488D-9518-09AE5D52EF59}"/>
    <cellStyle name="Total 6 3 4 2 2" xfId="50527" xr:uid="{6DE9C4F8-DE0F-4870-8AF8-2CD424B65BE0}"/>
    <cellStyle name="Total 6 3 4 2 3" xfId="50528" xr:uid="{EE7AEF56-F715-4C50-94DA-55ADC4036CC1}"/>
    <cellStyle name="Total 6 3 4 3" xfId="50529" xr:uid="{C567893B-5468-4AD9-939E-F541A5950CFA}"/>
    <cellStyle name="Total 6 3 4 3 2" xfId="50530" xr:uid="{6D5E7D8E-5E72-44E3-952F-60CBD4B21CF7}"/>
    <cellStyle name="Total 6 3 4 4" xfId="50531" xr:uid="{DC085E25-D250-4817-A480-4BD94969FB99}"/>
    <cellStyle name="Total 6 3 5" xfId="50532" xr:uid="{F628A425-A2A2-4FA6-9D1E-DE4E5FF1788C}"/>
    <cellStyle name="Total 6 3 5 2" xfId="50533" xr:uid="{B914698F-804E-4B81-8D3D-E0553E62B423}"/>
    <cellStyle name="Total 6 3 5 2 2" xfId="50534" xr:uid="{9C87C0F0-826F-4D35-B78E-A818497B0C95}"/>
    <cellStyle name="Total 6 3 5 2 3" xfId="50535" xr:uid="{9CF73585-3FD9-4375-ABA8-D6CAB75FB1DE}"/>
    <cellStyle name="Total 6 3 5 3" xfId="50536" xr:uid="{0B36B22B-AC13-4AE9-9A98-BFDE7FAE0EE4}"/>
    <cellStyle name="Total 6 3 5 4" xfId="50537" xr:uid="{AB148B67-642C-402F-BD28-2416A89A0D88}"/>
    <cellStyle name="Total 6 3 6" xfId="50538" xr:uid="{A8BB6318-165E-4AD1-B6DA-9BDECA5EF605}"/>
    <cellStyle name="Total 6 3 6 2" xfId="50539" xr:uid="{6491E104-1115-4468-B403-E5E17237466A}"/>
    <cellStyle name="Total 6 3 6 2 2" xfId="50540" xr:uid="{832936BC-81FF-4BAC-A6AE-FC638A66FBFA}"/>
    <cellStyle name="Total 6 3 6 3" xfId="50541" xr:uid="{9F9BB65E-3F4F-48F3-9BB0-DA6914B661A2}"/>
    <cellStyle name="Total 6 3 6 4" xfId="50542" xr:uid="{AFFB4DE0-88F9-48B2-9796-4576DAE2E5CA}"/>
    <cellStyle name="Total 6 3 7" xfId="50543" xr:uid="{AA9AF633-B14C-45AC-B040-9A7AE0566BD0}"/>
    <cellStyle name="Total 6 3 7 2" xfId="50544" xr:uid="{30590D6F-D311-4F65-B890-5984C0BEEC46}"/>
    <cellStyle name="Total 6 3 7 2 2" xfId="50545" xr:uid="{3EB83CD4-C2FE-406A-9D25-AA20688A59B1}"/>
    <cellStyle name="Total 6 3 7 3" xfId="50546" xr:uid="{272DBB28-1E8C-496B-9742-79C928F80EEF}"/>
    <cellStyle name="Total 6 3 8" xfId="50547" xr:uid="{5F2508F4-BC43-4EF8-8BCF-2684CE65A0DA}"/>
    <cellStyle name="Total 6 3 8 2" xfId="50548" xr:uid="{6D2EA777-FEC9-448A-AF55-72482D95A72E}"/>
    <cellStyle name="Total 6 3 8 2 2" xfId="50549" xr:uid="{66F69CD6-5E41-4104-924F-6385802074CC}"/>
    <cellStyle name="Total 6 3 8 3" xfId="50550" xr:uid="{981F8C79-1534-4061-AC78-8A6F57BE72D6}"/>
    <cellStyle name="Total 6 3 9" xfId="50551" xr:uid="{A769279A-E15E-40FD-84C4-81CDF9349554}"/>
    <cellStyle name="Total 6 3 9 2" xfId="50552" xr:uid="{C4A6526A-7EDA-4630-969B-46F050C57579}"/>
    <cellStyle name="Total 6 3 9 2 2" xfId="50553" xr:uid="{0FE93318-1B50-4670-945A-B734FCD8D7F8}"/>
    <cellStyle name="Total 6 3 9 3" xfId="50554" xr:uid="{BC8F592F-DEBB-43A8-B93F-901C20D1ABC3}"/>
    <cellStyle name="Total 6 4" xfId="50555" xr:uid="{78AB9095-3251-4102-A789-BFAA2C9E75AA}"/>
    <cellStyle name="Total 6 4 10" xfId="50556" xr:uid="{481FABE2-CC89-47A4-8EFD-9AA1A1C4EA14}"/>
    <cellStyle name="Total 6 4 10 2" xfId="50557" xr:uid="{42346513-D699-4F6C-B8B3-4FDFE84151BF}"/>
    <cellStyle name="Total 6 4 10 2 2" xfId="50558" xr:uid="{2D3611DC-04D4-4CD7-BEFC-3FDF7A697BD9}"/>
    <cellStyle name="Total 6 4 10 3" xfId="50559" xr:uid="{6C419D13-6446-4443-8DE9-FC5C67373B87}"/>
    <cellStyle name="Total 6 4 11" xfId="50560" xr:uid="{8B6A91E6-306F-4C44-B4C2-878088D265AF}"/>
    <cellStyle name="Total 6 4 11 2" xfId="50561" xr:uid="{36BCB109-7B06-4023-8937-F7DDB32E3E66}"/>
    <cellStyle name="Total 6 4 11 2 2" xfId="50562" xr:uid="{31CFB72F-8F72-408B-ACB6-5512131FF229}"/>
    <cellStyle name="Total 6 4 11 3" xfId="50563" xr:uid="{E28E9AD0-7EB0-4206-B880-42AC05CBAB81}"/>
    <cellStyle name="Total 6 4 12" xfId="50564" xr:uid="{EF070E36-CEAC-414E-B945-E19546BD5817}"/>
    <cellStyle name="Total 6 4 12 2" xfId="50565" xr:uid="{7943DBB8-B10C-485A-987A-21D39FE3373F}"/>
    <cellStyle name="Total 6 4 12 2 2" xfId="50566" xr:uid="{6ECB61C0-5B52-4FC4-9753-016AFD30FC7F}"/>
    <cellStyle name="Total 6 4 12 3" xfId="50567" xr:uid="{5293FA5B-5B68-416D-A9E5-847F31C3DDF4}"/>
    <cellStyle name="Total 6 4 13" xfId="50568" xr:uid="{D8E08EE7-D195-4DC7-9EA0-BBEE4016378A}"/>
    <cellStyle name="Total 6 4 13 2" xfId="50569" xr:uid="{57A9869C-BFA8-4CFC-9B19-EAA22BBA6820}"/>
    <cellStyle name="Total 6 4 13 2 2" xfId="50570" xr:uid="{A4F1A52F-5260-4868-9A7A-1F3F91DDB82B}"/>
    <cellStyle name="Total 6 4 13 3" xfId="50571" xr:uid="{72279EA9-B882-4226-A8BA-063B030E751C}"/>
    <cellStyle name="Total 6 4 14" xfId="50572" xr:uid="{A984BFF4-4D47-4771-AE57-151CFF545C76}"/>
    <cellStyle name="Total 6 4 14 2" xfId="50573" xr:uid="{A469EFCA-EA08-4020-BAC9-2E255BFFE5DC}"/>
    <cellStyle name="Total 6 4 14 2 2" xfId="50574" xr:uid="{AB2BC714-514B-4CEC-931D-B50670CEE377}"/>
    <cellStyle name="Total 6 4 14 3" xfId="50575" xr:uid="{659783C2-4FC1-4DCE-BA89-C74FBEE75E60}"/>
    <cellStyle name="Total 6 4 15" xfId="50576" xr:uid="{72511928-529C-46A2-917E-BA96DB768C5D}"/>
    <cellStyle name="Total 6 4 15 2" xfId="50577" xr:uid="{015E15BB-E503-4B8E-AED3-2F4892B4F926}"/>
    <cellStyle name="Total 6 4 15 2 2" xfId="50578" xr:uid="{C3FFB668-E5E8-405B-8016-672A98849758}"/>
    <cellStyle name="Total 6 4 15 3" xfId="50579" xr:uid="{A6BFD642-C13A-47E6-829A-E794D8C0033A}"/>
    <cellStyle name="Total 6 4 16" xfId="50580" xr:uid="{76E526D3-B395-417C-8D7B-C968F139E637}"/>
    <cellStyle name="Total 6 4 16 2" xfId="50581" xr:uid="{3302648B-0A26-42FB-94D0-A4ABAE8603A7}"/>
    <cellStyle name="Total 6 4 16 2 2" xfId="50582" xr:uid="{8C6E3B4A-1E8C-4CAD-85F5-3659E5429A13}"/>
    <cellStyle name="Total 6 4 16 3" xfId="50583" xr:uid="{C7A1E780-A6CD-4528-94F0-541DE84EB2B5}"/>
    <cellStyle name="Total 6 4 17" xfId="50584" xr:uid="{03A658EA-B074-436C-B25F-7F5D746BC7AF}"/>
    <cellStyle name="Total 6 4 17 2" xfId="50585" xr:uid="{D3805911-7A33-4F74-A42F-30A41F63A682}"/>
    <cellStyle name="Total 6 4 17 2 2" xfId="50586" xr:uid="{81120B6B-B3D6-4348-9FB8-795CE1CBA5D7}"/>
    <cellStyle name="Total 6 4 17 3" xfId="50587" xr:uid="{F66634BB-655B-4068-AE0D-961FABF00449}"/>
    <cellStyle name="Total 6 4 18" xfId="50588" xr:uid="{F7A189ED-B259-41AC-BB18-B72D9BB177A6}"/>
    <cellStyle name="Total 6 4 18 2" xfId="50589" xr:uid="{1C189F80-6272-4A7C-9759-AB329045BEEB}"/>
    <cellStyle name="Total 6 4 19" xfId="50590" xr:uid="{2E7A1B88-57F8-4E23-8285-43772A9A98B3}"/>
    <cellStyle name="Total 6 4 2" xfId="50591" xr:uid="{A6BF9DE2-1FC0-494D-9525-D6AF82C30E05}"/>
    <cellStyle name="Total 6 4 2 10" xfId="50592" xr:uid="{A344C812-C23A-455A-B841-27FBF90490FC}"/>
    <cellStyle name="Total 6 4 2 10 2" xfId="50593" xr:uid="{FFA0053F-4F90-4AF0-8991-AC6BA2D211EF}"/>
    <cellStyle name="Total 6 4 2 10 2 2" xfId="50594" xr:uid="{54572E1E-0DA8-4399-8947-13B7B57E77E2}"/>
    <cellStyle name="Total 6 4 2 10 3" xfId="50595" xr:uid="{72392F09-D7D5-4780-988B-DBD955FBA39B}"/>
    <cellStyle name="Total 6 4 2 11" xfId="50596" xr:uid="{276856AF-89F7-42AA-AF97-31B6694DE199}"/>
    <cellStyle name="Total 6 4 2 11 2" xfId="50597" xr:uid="{B7273DAB-338B-4BFD-89D1-F205791AB9FE}"/>
    <cellStyle name="Total 6 4 2 11 2 2" xfId="50598" xr:uid="{FA06EE34-1B5C-49A3-8EB2-2C6F0D005D7B}"/>
    <cellStyle name="Total 6 4 2 11 3" xfId="50599" xr:uid="{39DD8116-5604-40B9-916C-A00D65987563}"/>
    <cellStyle name="Total 6 4 2 12" xfId="50600" xr:uid="{68C04F3C-F7F8-4C3E-827A-52218AB48CE0}"/>
    <cellStyle name="Total 6 4 2 12 2" xfId="50601" xr:uid="{B25DED70-A319-4EFE-9414-1D898E1093E4}"/>
    <cellStyle name="Total 6 4 2 12 2 2" xfId="50602" xr:uid="{0F4CE556-35EB-4849-9E04-5E0F722C7047}"/>
    <cellStyle name="Total 6 4 2 12 3" xfId="50603" xr:uid="{307EFF3C-0C05-4336-95DA-A4D3E8966A84}"/>
    <cellStyle name="Total 6 4 2 13" xfId="50604" xr:uid="{45788E2F-67D7-4B3E-96C0-C6143727DEB6}"/>
    <cellStyle name="Total 6 4 2 13 2" xfId="50605" xr:uid="{E8DE7457-5997-4F12-9AFA-06B2C5C079C8}"/>
    <cellStyle name="Total 6 4 2 13 2 2" xfId="50606" xr:uid="{3C27CAE5-14E1-4F2B-9993-63960C8D0097}"/>
    <cellStyle name="Total 6 4 2 13 3" xfId="50607" xr:uid="{27648748-996F-4342-8F22-E40FF80E6FC6}"/>
    <cellStyle name="Total 6 4 2 14" xfId="50608" xr:uid="{BE843180-99B1-4041-B023-63B5A0F8B5FF}"/>
    <cellStyle name="Total 6 4 2 14 2" xfId="50609" xr:uid="{1B56638D-4566-4FD6-AAE0-599B9C9516E1}"/>
    <cellStyle name="Total 6 4 2 14 2 2" xfId="50610" xr:uid="{BFC3816E-5294-4000-97EC-7DBE4BD8B3AF}"/>
    <cellStyle name="Total 6 4 2 14 3" xfId="50611" xr:uid="{281D0360-F9CF-482F-91BE-01C5EAFCEA01}"/>
    <cellStyle name="Total 6 4 2 15" xfId="50612" xr:uid="{014BBBD2-2B07-4BD4-9AC1-EF99F3E571A2}"/>
    <cellStyle name="Total 6 4 2 15 2" xfId="50613" xr:uid="{0AD51DB4-D749-47B6-A47E-DD14DD3BB774}"/>
    <cellStyle name="Total 6 4 2 15 2 2" xfId="50614" xr:uid="{8F24B050-C800-483A-8C8E-FBFAB53E1413}"/>
    <cellStyle name="Total 6 4 2 15 3" xfId="50615" xr:uid="{15C59002-CF85-4EFE-B15A-2DD4C7219B11}"/>
    <cellStyle name="Total 6 4 2 16" xfId="50616" xr:uid="{35E7B0DC-AE20-4D8F-BDB8-7896D378A487}"/>
    <cellStyle name="Total 6 4 2 16 2" xfId="50617" xr:uid="{A294391C-CD11-4998-920D-513C538C644D}"/>
    <cellStyle name="Total 6 4 2 16 2 2" xfId="50618" xr:uid="{CE873EEC-9BEA-4530-97C6-6FE16DA65902}"/>
    <cellStyle name="Total 6 4 2 16 3" xfId="50619" xr:uid="{F501D959-AAC6-4225-A81C-3FBDBA926BDD}"/>
    <cellStyle name="Total 6 4 2 17" xfId="50620" xr:uid="{F54395AC-11D6-4309-9322-C0B7BB875A84}"/>
    <cellStyle name="Total 6 4 2 17 2" xfId="50621" xr:uid="{BBE3B962-C1EC-4CCF-8C62-0E716B9CDA07}"/>
    <cellStyle name="Total 6 4 2 17 2 2" xfId="50622" xr:uid="{83597B58-FE16-463E-8C38-182993E10F26}"/>
    <cellStyle name="Total 6 4 2 17 3" xfId="50623" xr:uid="{719867DA-7B82-4C03-BF5E-1855FB3C06BE}"/>
    <cellStyle name="Total 6 4 2 18" xfId="50624" xr:uid="{65BD52CD-14F6-4139-84B4-D367C6F049BA}"/>
    <cellStyle name="Total 6 4 2 18 2" xfId="50625" xr:uid="{2AA3B711-CD82-4120-A3EB-86E3B2111185}"/>
    <cellStyle name="Total 6 4 2 18 2 2" xfId="50626" xr:uid="{A4941E06-7633-4CF3-8D73-D1DAE0411F7C}"/>
    <cellStyle name="Total 6 4 2 18 3" xfId="50627" xr:uid="{4A979468-A3AF-4406-B0C3-5B03579E74EC}"/>
    <cellStyle name="Total 6 4 2 19" xfId="50628" xr:uid="{1867C282-E183-41BC-8836-C60BC008628C}"/>
    <cellStyle name="Total 6 4 2 19 2" xfId="50629" xr:uid="{516CF774-9709-47B7-94F3-9D7F70BC4ACA}"/>
    <cellStyle name="Total 6 4 2 19 2 2" xfId="50630" xr:uid="{62D5FB12-ADF5-4D0A-B313-F5647BB9ABFF}"/>
    <cellStyle name="Total 6 4 2 19 3" xfId="50631" xr:uid="{260A3182-D811-4DA2-853E-95A30821CA61}"/>
    <cellStyle name="Total 6 4 2 2" xfId="50632" xr:uid="{68FF393A-9E5F-4C01-A416-66A4C7576A78}"/>
    <cellStyle name="Total 6 4 2 2 2" xfId="50633" xr:uid="{4A0FD2D4-CEB6-4E18-B4E8-92C79E77C23C}"/>
    <cellStyle name="Total 6 4 2 2 2 2" xfId="50634" xr:uid="{D6A8437B-30DA-4F04-9992-1A825A03510E}"/>
    <cellStyle name="Total 6 4 2 2 2 2 2" xfId="50635" xr:uid="{471163B2-D5FC-4816-878A-1072AB3ABB22}"/>
    <cellStyle name="Total 6 4 2 2 2 3" xfId="50636" xr:uid="{2C4D7797-6B67-43DC-8E80-EE7423CFDB14}"/>
    <cellStyle name="Total 6 4 2 2 2 4" xfId="50637" xr:uid="{37717E9D-5CC7-4772-83DE-02D309834C06}"/>
    <cellStyle name="Total 6 4 2 2 3" xfId="50638" xr:uid="{B8319FBC-964E-4F3E-A156-5B65FC1412EA}"/>
    <cellStyle name="Total 6 4 2 2 3 2" xfId="50639" xr:uid="{EAD94A27-5BD4-4B4B-82D9-64A62717229A}"/>
    <cellStyle name="Total 6 4 2 2 4" xfId="50640" xr:uid="{084A8461-EC35-4F04-B8D5-5584616DCA30}"/>
    <cellStyle name="Total 6 4 2 2 5" xfId="50641" xr:uid="{FAB751D7-3592-4634-BCD0-CAFD9167997F}"/>
    <cellStyle name="Total 6 4 2 20" xfId="50642" xr:uid="{25F09E42-8E7E-4F13-88AF-D536E4D69346}"/>
    <cellStyle name="Total 6 4 2 20 2" xfId="50643" xr:uid="{40F9E080-BC17-47AD-8F5D-5264FD672F1D}"/>
    <cellStyle name="Total 6 4 2 20 2 2" xfId="50644" xr:uid="{3AACBB2D-2944-451C-B5D6-BAACC10C355E}"/>
    <cellStyle name="Total 6 4 2 20 3" xfId="50645" xr:uid="{12DCF72E-D2BC-49DD-B29F-A974A1895C49}"/>
    <cellStyle name="Total 6 4 2 21" xfId="50646" xr:uid="{D428F6B6-CC00-443A-97F9-A1A36BBDAD76}"/>
    <cellStyle name="Total 6 4 2 21 2" xfId="50647" xr:uid="{18343E49-5BF8-470E-9AB0-0B3D2F226616}"/>
    <cellStyle name="Total 6 4 2 22" xfId="50648" xr:uid="{07E0B412-1A3E-48A1-9DD2-68AC582E2F37}"/>
    <cellStyle name="Total 6 4 2 23" xfId="50649" xr:uid="{1686113A-F841-4DE7-BC27-C811270769A1}"/>
    <cellStyle name="Total 6 4 2 3" xfId="50650" xr:uid="{32A297D7-05AC-4B7A-984B-F2AD7CD9187E}"/>
    <cellStyle name="Total 6 4 2 3 2" xfId="50651" xr:uid="{E3F54B53-5BEE-4849-BAB3-FD3F26120C27}"/>
    <cellStyle name="Total 6 4 2 3 2 2" xfId="50652" xr:uid="{43D7698D-2E56-435F-82D6-C5FB3939E88B}"/>
    <cellStyle name="Total 6 4 2 3 2 3" xfId="50653" xr:uid="{9ED29F83-A1C3-4E7A-9AE0-E9C09E37C119}"/>
    <cellStyle name="Total 6 4 2 3 3" xfId="50654" xr:uid="{B0EDDA57-7A92-40E6-9118-0E788B893A24}"/>
    <cellStyle name="Total 6 4 2 3 3 2" xfId="50655" xr:uid="{6D030C70-7C53-47AA-A52E-4EC5094F879A}"/>
    <cellStyle name="Total 6 4 2 3 4" xfId="50656" xr:uid="{66BA3557-4BCC-449D-A013-0BA2B1CBD51E}"/>
    <cellStyle name="Total 6 4 2 4" xfId="50657" xr:uid="{D3320269-8C74-4151-890D-DB50D8D0274D}"/>
    <cellStyle name="Total 6 4 2 4 2" xfId="50658" xr:uid="{64634982-17B7-4B3E-8C3E-259D27BB08F1}"/>
    <cellStyle name="Total 6 4 2 4 2 2" xfId="50659" xr:uid="{77BADED4-94D4-4022-AD70-ED3DC8B1E228}"/>
    <cellStyle name="Total 6 4 2 4 3" xfId="50660" xr:uid="{3180E7A9-1D6B-480D-BD7F-B75695B7E502}"/>
    <cellStyle name="Total 6 4 2 4 4" xfId="50661" xr:uid="{5FF2B9CF-0C39-4F79-8BCE-778FFD9AEEF5}"/>
    <cellStyle name="Total 6 4 2 5" xfId="50662" xr:uid="{C785BCF7-7A95-4D5C-8F7E-2BD4DD8CCE2A}"/>
    <cellStyle name="Total 6 4 2 5 2" xfId="50663" xr:uid="{60AF24A7-23AF-4829-B48B-B88573E9C72B}"/>
    <cellStyle name="Total 6 4 2 5 2 2" xfId="50664" xr:uid="{B490B465-2EEC-46DB-953C-BF1B0CDB8849}"/>
    <cellStyle name="Total 6 4 2 5 3" xfId="50665" xr:uid="{88684F75-24FE-4895-8CEF-E78503070FF5}"/>
    <cellStyle name="Total 6 4 2 5 4" xfId="50666" xr:uid="{3EC3FAD1-7C8C-4B45-957A-869890F48DA3}"/>
    <cellStyle name="Total 6 4 2 6" xfId="50667" xr:uid="{3F8723D3-E300-4CE1-8AA7-9A397EC66146}"/>
    <cellStyle name="Total 6 4 2 6 2" xfId="50668" xr:uid="{AD0A804F-DE9A-49A2-84B2-B685DA0A746B}"/>
    <cellStyle name="Total 6 4 2 6 2 2" xfId="50669" xr:uid="{ED9DF270-85C8-40D2-B88D-16972774C26C}"/>
    <cellStyle name="Total 6 4 2 6 3" xfId="50670" xr:uid="{4F51633D-CDE4-4496-B2C5-6E3BB8CC1AA4}"/>
    <cellStyle name="Total 6 4 2 7" xfId="50671" xr:uid="{60E343E6-0EAD-4C38-ADC3-7A8C8702C728}"/>
    <cellStyle name="Total 6 4 2 7 2" xfId="50672" xr:uid="{FD98E42D-349D-45CE-8170-2F25F63231C4}"/>
    <cellStyle name="Total 6 4 2 7 2 2" xfId="50673" xr:uid="{339D9FB1-CF84-4DBA-BFE7-C5F2AB83E2FD}"/>
    <cellStyle name="Total 6 4 2 7 3" xfId="50674" xr:uid="{FD37EE46-F336-4B34-A467-98DBC71F7C82}"/>
    <cellStyle name="Total 6 4 2 8" xfId="50675" xr:uid="{41B8CE03-2DFF-4626-AA99-2EF5E44074CC}"/>
    <cellStyle name="Total 6 4 2 8 2" xfId="50676" xr:uid="{F59ED223-576E-4F51-93CA-62635AA00817}"/>
    <cellStyle name="Total 6 4 2 8 2 2" xfId="50677" xr:uid="{BB742ADD-9A15-4E4C-A1B2-B9E62D419B93}"/>
    <cellStyle name="Total 6 4 2 8 3" xfId="50678" xr:uid="{2F6E6ADA-49A0-4055-8395-942C7D63695A}"/>
    <cellStyle name="Total 6 4 2 9" xfId="50679" xr:uid="{7ECC2C2A-221E-46EB-B50C-1CF987B4A184}"/>
    <cellStyle name="Total 6 4 2 9 2" xfId="50680" xr:uid="{DD2D0C6D-7590-45E8-A3AA-5B5B0BE22E88}"/>
    <cellStyle name="Total 6 4 2 9 2 2" xfId="50681" xr:uid="{47203191-4823-4362-8E9D-770E2AF56452}"/>
    <cellStyle name="Total 6 4 2 9 3" xfId="50682" xr:uid="{FC6F5677-2A18-4728-86F3-4CE510A07FDD}"/>
    <cellStyle name="Total 6 4 20" xfId="50683" xr:uid="{0172D5F6-8793-4065-ABA4-9CA16B1F6B70}"/>
    <cellStyle name="Total 6 4 3" xfId="50684" xr:uid="{54912613-3FF6-4382-9B48-64284752C930}"/>
    <cellStyle name="Total 6 4 3 2" xfId="50685" xr:uid="{82B7D2F4-3903-4C2C-9859-40D224AADA85}"/>
    <cellStyle name="Total 6 4 3 2 2" xfId="50686" xr:uid="{08FD9E65-93B9-412D-B617-6EAC69CA22D4}"/>
    <cellStyle name="Total 6 4 3 2 2 2" xfId="50687" xr:uid="{8422D915-51DA-439B-8F91-D75470797396}"/>
    <cellStyle name="Total 6 4 3 2 3" xfId="50688" xr:uid="{BB369474-32BD-4434-9839-2D63E9E0F1A2}"/>
    <cellStyle name="Total 6 4 3 2 4" xfId="50689" xr:uid="{A7A9B226-8E25-4B4F-9526-0172E0D72565}"/>
    <cellStyle name="Total 6 4 3 3" xfId="50690" xr:uid="{96624532-37E8-4018-8C34-92CF9053D8A4}"/>
    <cellStyle name="Total 6 4 3 3 2" xfId="50691" xr:uid="{2F81D300-87A4-4004-AA52-E847D4D37573}"/>
    <cellStyle name="Total 6 4 3 4" xfId="50692" xr:uid="{F0FBBD9A-D0F8-42EE-ABEF-525886ED4958}"/>
    <cellStyle name="Total 6 4 3 5" xfId="50693" xr:uid="{579920FF-DDF8-434B-8D75-CC93994E3ECB}"/>
    <cellStyle name="Total 6 4 4" xfId="50694" xr:uid="{FAA35F0C-4814-4E79-9FD6-C171B5C6EA05}"/>
    <cellStyle name="Total 6 4 4 2" xfId="50695" xr:uid="{97F22BAF-68BD-4603-9061-2AB921507AAE}"/>
    <cellStyle name="Total 6 4 4 2 2" xfId="50696" xr:uid="{F1E549DB-48E0-4D2A-A812-943455949F0D}"/>
    <cellStyle name="Total 6 4 4 2 3" xfId="50697" xr:uid="{A2D0A283-503A-4D71-B023-C65C1F3F9FC7}"/>
    <cellStyle name="Total 6 4 4 3" xfId="50698" xr:uid="{8066D190-DEE2-4A73-9E1B-D1B4591E2DAF}"/>
    <cellStyle name="Total 6 4 4 3 2" xfId="50699" xr:uid="{53780515-7E57-4EF1-90FB-2227D9C350AC}"/>
    <cellStyle name="Total 6 4 4 4" xfId="50700" xr:uid="{29641A9E-E360-4F09-80C3-70A05538AAF9}"/>
    <cellStyle name="Total 6 4 5" xfId="50701" xr:uid="{7776C455-7FE8-4659-A5F4-6E5507B77C3F}"/>
    <cellStyle name="Total 6 4 5 2" xfId="50702" xr:uid="{94CEB105-BE9C-4504-A15F-4C893E6473D0}"/>
    <cellStyle name="Total 6 4 5 2 2" xfId="50703" xr:uid="{5B9AE96A-FDC2-4BD3-A063-AE23B92818E1}"/>
    <cellStyle name="Total 6 4 5 2 3" xfId="50704" xr:uid="{87040FF7-6B68-4B3F-99D0-69C6E2470090}"/>
    <cellStyle name="Total 6 4 5 3" xfId="50705" xr:uid="{A650A1C1-7605-4DB5-8F62-41A5A1D406D9}"/>
    <cellStyle name="Total 6 4 5 4" xfId="50706" xr:uid="{8FB28429-9092-46DC-A61F-E08F0C269139}"/>
    <cellStyle name="Total 6 4 6" xfId="50707" xr:uid="{72880C7D-281B-4BC0-B71A-88AA255BA4D7}"/>
    <cellStyle name="Total 6 4 6 2" xfId="50708" xr:uid="{0976D7B3-F95D-4100-9AA8-1483E795BA35}"/>
    <cellStyle name="Total 6 4 6 2 2" xfId="50709" xr:uid="{0F6C6FE5-4151-44DE-B591-E1B6193A66ED}"/>
    <cellStyle name="Total 6 4 6 3" xfId="50710" xr:uid="{5753CDA9-C7D5-4AB2-BB21-E95AB4AEFB66}"/>
    <cellStyle name="Total 6 4 6 4" xfId="50711" xr:uid="{DB61A017-7C2F-467E-AD17-FF902DA030E9}"/>
    <cellStyle name="Total 6 4 7" xfId="50712" xr:uid="{9B87294C-9241-4467-B416-F9B6A5F971E8}"/>
    <cellStyle name="Total 6 4 7 2" xfId="50713" xr:uid="{189CD76E-4953-49C4-988D-057647A51B8F}"/>
    <cellStyle name="Total 6 4 7 2 2" xfId="50714" xr:uid="{2CA5D1D8-67E6-497C-B4AF-366488F46DA2}"/>
    <cellStyle name="Total 6 4 7 3" xfId="50715" xr:uid="{03D251A4-F85D-466C-BDE3-BFAA9113F5C6}"/>
    <cellStyle name="Total 6 4 8" xfId="50716" xr:uid="{8F06ED9D-6A54-4A14-A115-A0B2D546A74B}"/>
    <cellStyle name="Total 6 4 8 2" xfId="50717" xr:uid="{0B361E85-7F1C-4276-9053-C84A24803B08}"/>
    <cellStyle name="Total 6 4 8 2 2" xfId="50718" xr:uid="{725FFF02-A2A2-4F65-BB98-61E139503BE0}"/>
    <cellStyle name="Total 6 4 8 3" xfId="50719" xr:uid="{69B3D6FA-FA29-4CB4-A026-4D7BDC591B7E}"/>
    <cellStyle name="Total 6 4 9" xfId="50720" xr:uid="{B792A120-650E-4955-8272-7CE196725DB7}"/>
    <cellStyle name="Total 6 4 9 2" xfId="50721" xr:uid="{D94C12AF-1DAC-4E45-BDC1-ACFC1E811854}"/>
    <cellStyle name="Total 6 4 9 2 2" xfId="50722" xr:uid="{55A8422F-2636-420D-B17F-7E9A6D07CBD8}"/>
    <cellStyle name="Total 6 4 9 3" xfId="50723" xr:uid="{A42F2635-879C-4A0A-A8D2-8EA84E90E2FE}"/>
    <cellStyle name="Total 6 5" xfId="50724" xr:uid="{594B504C-C321-4412-A933-7D215760345C}"/>
    <cellStyle name="Total 6 5 10" xfId="50725" xr:uid="{2EAABE54-AFFA-44A3-B8FF-7556381D6AC6}"/>
    <cellStyle name="Total 6 5 10 2" xfId="50726" xr:uid="{1A870033-EDAB-4D0A-8A91-A8E4D8D73107}"/>
    <cellStyle name="Total 6 5 10 2 2" xfId="50727" xr:uid="{6974F93E-C1E6-4AB9-95BB-153BAC825509}"/>
    <cellStyle name="Total 6 5 10 3" xfId="50728" xr:uid="{53464F7A-DC22-496C-90D0-C31B973CE544}"/>
    <cellStyle name="Total 6 5 11" xfId="50729" xr:uid="{DC6B7F26-2EF2-4399-A735-DF8F7AED5C86}"/>
    <cellStyle name="Total 6 5 11 2" xfId="50730" xr:uid="{EE3F51AE-4D55-488D-8560-2C87EF56430C}"/>
    <cellStyle name="Total 6 5 11 2 2" xfId="50731" xr:uid="{A9029224-5BC7-4FA8-A9F0-7276DD9B313D}"/>
    <cellStyle name="Total 6 5 11 3" xfId="50732" xr:uid="{944EAF88-E099-4A9B-8FDC-FBB04DF2AAF8}"/>
    <cellStyle name="Total 6 5 12" xfId="50733" xr:uid="{207F3EB6-D1BC-42EE-B041-E271BEDE5219}"/>
    <cellStyle name="Total 6 5 12 2" xfId="50734" xr:uid="{97A184D5-ABB2-49B3-97D8-626C1E1DCC09}"/>
    <cellStyle name="Total 6 5 12 2 2" xfId="50735" xr:uid="{00931C2D-4E41-40E5-B5B3-B3153B28946D}"/>
    <cellStyle name="Total 6 5 12 3" xfId="50736" xr:uid="{0383895A-B967-4B9E-95D5-E3129927DE06}"/>
    <cellStyle name="Total 6 5 13" xfId="50737" xr:uid="{F3CEFA1D-5044-4961-B531-F9DECC053F27}"/>
    <cellStyle name="Total 6 5 13 2" xfId="50738" xr:uid="{4C5557DC-4394-4E1D-8FC0-DA0F083CAA4F}"/>
    <cellStyle name="Total 6 5 13 2 2" xfId="50739" xr:uid="{569A27A7-5781-4512-B51A-AF3A8C5E6A96}"/>
    <cellStyle name="Total 6 5 13 3" xfId="50740" xr:uid="{5BC6A629-CB81-4799-B867-2229023C31C2}"/>
    <cellStyle name="Total 6 5 14" xfId="50741" xr:uid="{F2CD4D02-8971-43D6-878D-F09F6352F46A}"/>
    <cellStyle name="Total 6 5 14 2" xfId="50742" xr:uid="{0A136E38-4185-4D5B-97C3-776CDA7B36FC}"/>
    <cellStyle name="Total 6 5 14 2 2" xfId="50743" xr:uid="{BCF73B85-5E13-4238-821C-4B39CA4B869B}"/>
    <cellStyle name="Total 6 5 14 3" xfId="50744" xr:uid="{4EF18E6C-3376-4E8D-894F-874AFF867C75}"/>
    <cellStyle name="Total 6 5 15" xfId="50745" xr:uid="{B4033360-1F77-4600-A087-D5A3A70BEB98}"/>
    <cellStyle name="Total 6 5 15 2" xfId="50746" xr:uid="{12F35901-EC02-4AC4-B8CE-2EA499D479C3}"/>
    <cellStyle name="Total 6 5 15 2 2" xfId="50747" xr:uid="{2C984597-A190-4861-AB6F-CFA00BF152A6}"/>
    <cellStyle name="Total 6 5 15 3" xfId="50748" xr:uid="{E65BB18D-D6EE-4A32-910F-40CA8869775B}"/>
    <cellStyle name="Total 6 5 16" xfId="50749" xr:uid="{D57529EF-7D04-4BC7-95EE-44A26708BC32}"/>
    <cellStyle name="Total 6 5 16 2" xfId="50750" xr:uid="{762744E4-BF5F-4FB6-8D76-A61F151879DD}"/>
    <cellStyle name="Total 6 5 16 2 2" xfId="50751" xr:uid="{35BBB027-06CA-4104-BE30-E6A890F9F12C}"/>
    <cellStyle name="Total 6 5 16 3" xfId="50752" xr:uid="{79119BB6-AC47-4890-AF3F-10EE47F23AC2}"/>
    <cellStyle name="Total 6 5 17" xfId="50753" xr:uid="{D06E6AC3-4753-4FB7-AED1-0CB8D0C46619}"/>
    <cellStyle name="Total 6 5 17 2" xfId="50754" xr:uid="{133E8467-3D7A-48AC-A3C9-37D74FC9C557}"/>
    <cellStyle name="Total 6 5 17 2 2" xfId="50755" xr:uid="{B3468744-049F-40BC-A5E9-847B5A42363A}"/>
    <cellStyle name="Total 6 5 17 3" xfId="50756" xr:uid="{2C769DCA-4827-4E10-AE77-FDD53FE99668}"/>
    <cellStyle name="Total 6 5 18" xfId="50757" xr:uid="{AD757896-9E0F-4A0C-BA03-C10B520C903E}"/>
    <cellStyle name="Total 6 5 18 2" xfId="50758" xr:uid="{D148E213-70D1-4F98-81CE-1D6FA230AC0E}"/>
    <cellStyle name="Total 6 5 18 2 2" xfId="50759" xr:uid="{977B9DFB-510F-4CCA-B927-47A2D3DE5E7E}"/>
    <cellStyle name="Total 6 5 18 3" xfId="50760" xr:uid="{D52AA225-E86D-49F3-AB1C-5629C6309EC5}"/>
    <cellStyle name="Total 6 5 19" xfId="50761" xr:uid="{9AA123EC-50A7-408F-B064-2626FC0FF290}"/>
    <cellStyle name="Total 6 5 19 2" xfId="50762" xr:uid="{9F7EB617-93D5-42C2-899A-2FDF5E592D2B}"/>
    <cellStyle name="Total 6 5 19 2 2" xfId="50763" xr:uid="{1247B0EF-B71C-4DA9-9667-3EDCE998CF54}"/>
    <cellStyle name="Total 6 5 19 3" xfId="50764" xr:uid="{D7861CAB-4A12-44D7-914E-AE5ED3DCEBEA}"/>
    <cellStyle name="Total 6 5 2" xfId="50765" xr:uid="{2622EA73-EA0B-4C0A-88E9-206E00A28628}"/>
    <cellStyle name="Total 6 5 2 10" xfId="50766" xr:uid="{2740DE7A-D1BB-4C7B-9DDB-4397AF48F760}"/>
    <cellStyle name="Total 6 5 2 10 2" xfId="50767" xr:uid="{C9DBA31B-C53C-41E7-9F9F-0699E95182D6}"/>
    <cellStyle name="Total 6 5 2 10 2 2" xfId="50768" xr:uid="{91E2EADF-A8D2-429E-BCC4-98729FE891FC}"/>
    <cellStyle name="Total 6 5 2 10 3" xfId="50769" xr:uid="{4A7CC995-AE22-4703-BDE0-12C5F27CCDE3}"/>
    <cellStyle name="Total 6 5 2 11" xfId="50770" xr:uid="{5F93C571-F2D1-499A-80D7-4ADD80A13BE6}"/>
    <cellStyle name="Total 6 5 2 11 2" xfId="50771" xr:uid="{DB42EEA2-672C-44CF-89AC-5DC59E0312A6}"/>
    <cellStyle name="Total 6 5 2 11 2 2" xfId="50772" xr:uid="{8DE63FF6-F391-467A-9AFA-95182106CEE8}"/>
    <cellStyle name="Total 6 5 2 11 3" xfId="50773" xr:uid="{80967466-9A12-4C1B-B5E5-9F79AE0C59F3}"/>
    <cellStyle name="Total 6 5 2 12" xfId="50774" xr:uid="{9F2A0F3D-3AD8-4067-B401-AAAA8A5E3610}"/>
    <cellStyle name="Total 6 5 2 12 2" xfId="50775" xr:uid="{F0112D48-0256-4B05-9EFD-3764009E376E}"/>
    <cellStyle name="Total 6 5 2 12 2 2" xfId="50776" xr:uid="{712057B1-B3D6-4FEC-A700-798336F30AC7}"/>
    <cellStyle name="Total 6 5 2 12 3" xfId="50777" xr:uid="{6B718866-80A1-41BD-84EF-8871EC6F200F}"/>
    <cellStyle name="Total 6 5 2 13" xfId="50778" xr:uid="{3198190E-E7DA-4526-BCE0-238554E64400}"/>
    <cellStyle name="Total 6 5 2 13 2" xfId="50779" xr:uid="{8EAAD49D-CCBA-405A-B06F-6BC4C0EBF893}"/>
    <cellStyle name="Total 6 5 2 13 2 2" xfId="50780" xr:uid="{CDB43D34-33FB-4EA7-9835-2BAF00C61099}"/>
    <cellStyle name="Total 6 5 2 13 3" xfId="50781" xr:uid="{97F58D37-1235-409D-BEA9-C3198216D05A}"/>
    <cellStyle name="Total 6 5 2 14" xfId="50782" xr:uid="{667443CB-530B-48E9-A348-4915E16A98CF}"/>
    <cellStyle name="Total 6 5 2 14 2" xfId="50783" xr:uid="{EE729225-8C24-43EE-A992-A5C712BCDD40}"/>
    <cellStyle name="Total 6 5 2 14 2 2" xfId="50784" xr:uid="{933DB6E9-1E6A-476A-A1DE-29C4806DB2C8}"/>
    <cellStyle name="Total 6 5 2 14 3" xfId="50785" xr:uid="{A657BE5B-12EF-458C-ACA6-FDFBCCCA98C8}"/>
    <cellStyle name="Total 6 5 2 15" xfId="50786" xr:uid="{64FAA178-B95E-4759-923E-684C2952CC2A}"/>
    <cellStyle name="Total 6 5 2 15 2" xfId="50787" xr:uid="{D849035F-51C3-4F2D-B25B-4F7827CF8549}"/>
    <cellStyle name="Total 6 5 2 15 2 2" xfId="50788" xr:uid="{4AB6D2E8-2A59-4A30-917C-5158C50EEFDD}"/>
    <cellStyle name="Total 6 5 2 15 3" xfId="50789" xr:uid="{0F5D3EA0-5B97-447E-91A6-EFAD4E9D9E5C}"/>
    <cellStyle name="Total 6 5 2 16" xfId="50790" xr:uid="{D4FB9394-B08C-4E97-881B-E0D232EE39CC}"/>
    <cellStyle name="Total 6 5 2 16 2" xfId="50791" xr:uid="{E3441B83-7DFA-4DF0-8C99-ED80261964DE}"/>
    <cellStyle name="Total 6 5 2 16 2 2" xfId="50792" xr:uid="{80724313-35BF-4E69-A5F6-BB46BE9B0B1B}"/>
    <cellStyle name="Total 6 5 2 16 3" xfId="50793" xr:uid="{EFB19B06-189F-4019-AA0E-726968B5CDC7}"/>
    <cellStyle name="Total 6 5 2 17" xfId="50794" xr:uid="{6E4AFC0A-15DF-4086-AFD3-DA355C316662}"/>
    <cellStyle name="Total 6 5 2 17 2" xfId="50795" xr:uid="{CC4231EB-F429-41DB-AC38-AC2C696075C3}"/>
    <cellStyle name="Total 6 5 2 17 2 2" xfId="50796" xr:uid="{BB2121F1-7469-4CB0-AB40-76A178BAC47A}"/>
    <cellStyle name="Total 6 5 2 17 3" xfId="50797" xr:uid="{1C9F6214-EAEB-44FD-BEDD-339EE6ED9BD0}"/>
    <cellStyle name="Total 6 5 2 18" xfId="50798" xr:uid="{215BD33C-54AF-42BA-812F-8AE56B61360D}"/>
    <cellStyle name="Total 6 5 2 18 2" xfId="50799" xr:uid="{B9F9E147-AD19-4043-AACD-380BBFC4C868}"/>
    <cellStyle name="Total 6 5 2 18 2 2" xfId="50800" xr:uid="{DBC80DFF-3C3F-4E70-97AF-38E7A4DF9499}"/>
    <cellStyle name="Total 6 5 2 18 3" xfId="50801" xr:uid="{41AB23A1-0DD8-4E55-82C1-71EEA190DB27}"/>
    <cellStyle name="Total 6 5 2 19" xfId="50802" xr:uid="{CAB257B4-E0CF-4819-80C1-3239156BA4A7}"/>
    <cellStyle name="Total 6 5 2 19 2" xfId="50803" xr:uid="{464713A3-2041-4E6A-ACE4-DD2EB8B610C7}"/>
    <cellStyle name="Total 6 5 2 19 2 2" xfId="50804" xr:uid="{31A642BA-3014-49C7-A55F-F16168FB19AA}"/>
    <cellStyle name="Total 6 5 2 19 3" xfId="50805" xr:uid="{3E308C88-AA44-4822-97D0-F7ABCC9AF7AA}"/>
    <cellStyle name="Total 6 5 2 2" xfId="50806" xr:uid="{BAC02E93-1C1B-433F-859B-7095C520ACCA}"/>
    <cellStyle name="Total 6 5 2 2 2" xfId="50807" xr:uid="{D30F7AC9-2749-4744-812D-894541E18059}"/>
    <cellStyle name="Total 6 5 2 2 2 2" xfId="50808" xr:uid="{F4E700B5-3330-417A-8981-1B354A5D541C}"/>
    <cellStyle name="Total 6 5 2 2 2 3" xfId="50809" xr:uid="{33457BFD-C505-434D-BAD3-40D928057C06}"/>
    <cellStyle name="Total 6 5 2 2 3" xfId="50810" xr:uid="{3FFF5A89-79B5-4B61-97FA-86BA729D2FE7}"/>
    <cellStyle name="Total 6 5 2 2 3 2" xfId="50811" xr:uid="{9BD00A36-4341-49B4-80B9-02D7EF0E88A2}"/>
    <cellStyle name="Total 6 5 2 2 4" xfId="50812" xr:uid="{99B3C210-C06E-4D99-8714-A28C747A8026}"/>
    <cellStyle name="Total 6 5 2 20" xfId="50813" xr:uid="{D8812B64-427C-4729-B7E5-5F9842E21BA4}"/>
    <cellStyle name="Total 6 5 2 20 2" xfId="50814" xr:uid="{87447ED0-4A34-4F32-B2BB-D5A46C97D943}"/>
    <cellStyle name="Total 6 5 2 20 2 2" xfId="50815" xr:uid="{8FB45558-334D-4C9D-9762-AACE56EE142A}"/>
    <cellStyle name="Total 6 5 2 20 3" xfId="50816" xr:uid="{0DD373C8-36B7-4423-8B11-4D3DC8AACDE7}"/>
    <cellStyle name="Total 6 5 2 21" xfId="50817" xr:uid="{2F46AA58-D790-4D25-A57A-BC37DC6F6138}"/>
    <cellStyle name="Total 6 5 2 21 2" xfId="50818" xr:uid="{BBB7DA5A-66A3-442C-9BE6-3E3FBFAF406E}"/>
    <cellStyle name="Total 6 5 2 22" xfId="50819" xr:uid="{3E66AE5F-6B38-413F-AC6A-61E96F4A9B35}"/>
    <cellStyle name="Total 6 5 2 23" xfId="50820" xr:uid="{E6B53399-274A-40DD-8C22-7E2B5EE886C9}"/>
    <cellStyle name="Total 6 5 2 3" xfId="50821" xr:uid="{EF0D7D46-7B33-4F4D-8AAC-ABED53A4CB29}"/>
    <cellStyle name="Total 6 5 2 3 2" xfId="50822" xr:uid="{2C6C325C-E30D-4515-8253-0FC555B84845}"/>
    <cellStyle name="Total 6 5 2 3 2 2" xfId="50823" xr:uid="{55A1A42F-D29D-4E92-9758-A84754D832D8}"/>
    <cellStyle name="Total 6 5 2 3 3" xfId="50824" xr:uid="{6E9EE1BB-149A-4554-B5C9-541C7C34D117}"/>
    <cellStyle name="Total 6 5 2 3 4" xfId="50825" xr:uid="{26C76185-2140-4494-99DE-A42AA4903537}"/>
    <cellStyle name="Total 6 5 2 4" xfId="50826" xr:uid="{DA45942C-33CE-43B0-A67C-7885E66CE363}"/>
    <cellStyle name="Total 6 5 2 4 2" xfId="50827" xr:uid="{855D9D71-FB5F-48AF-B520-166A1D311F60}"/>
    <cellStyle name="Total 6 5 2 4 2 2" xfId="50828" xr:uid="{65B54310-EB25-4C22-AC21-29ACEBFC60DD}"/>
    <cellStyle name="Total 6 5 2 4 3" xfId="50829" xr:uid="{313E6217-03FE-4FDC-833D-0204ABEAFA35}"/>
    <cellStyle name="Total 6 5 2 4 4" xfId="50830" xr:uid="{879AD14E-6F86-4EB1-B044-90EA0FC28ADB}"/>
    <cellStyle name="Total 6 5 2 5" xfId="50831" xr:uid="{36606694-1F2F-4C03-8F7E-C8F51CAB2783}"/>
    <cellStyle name="Total 6 5 2 5 2" xfId="50832" xr:uid="{CB391470-6E20-44C3-BCF2-2FB7BD05824E}"/>
    <cellStyle name="Total 6 5 2 5 2 2" xfId="50833" xr:uid="{D667D7A5-2E27-49A0-BF04-DBAFE7C3564F}"/>
    <cellStyle name="Total 6 5 2 5 3" xfId="50834" xr:uid="{615E5CDF-B09C-4F19-AB41-6DD546DEDFCB}"/>
    <cellStyle name="Total 6 5 2 6" xfId="50835" xr:uid="{FD1BC8A0-124D-44B1-A4E0-DE349130A3C3}"/>
    <cellStyle name="Total 6 5 2 6 2" xfId="50836" xr:uid="{3C3C4EF1-2E10-488A-8324-6B2A464992B6}"/>
    <cellStyle name="Total 6 5 2 6 2 2" xfId="50837" xr:uid="{C1D1D950-AE13-4CA1-8C1F-47DC8E569097}"/>
    <cellStyle name="Total 6 5 2 6 3" xfId="50838" xr:uid="{50F8BC64-159E-4C68-8300-E75E3A3536BA}"/>
    <cellStyle name="Total 6 5 2 7" xfId="50839" xr:uid="{0B3DE045-2A21-4E88-819D-B9F74F0DBEBF}"/>
    <cellStyle name="Total 6 5 2 7 2" xfId="50840" xr:uid="{7AF3F705-5C2F-4C07-BF78-BEB814497C4E}"/>
    <cellStyle name="Total 6 5 2 7 2 2" xfId="50841" xr:uid="{F226A773-0005-4A8B-BD80-96AEC39A8006}"/>
    <cellStyle name="Total 6 5 2 7 3" xfId="50842" xr:uid="{7761C3E2-D42B-4217-944F-7F2303497854}"/>
    <cellStyle name="Total 6 5 2 8" xfId="50843" xr:uid="{C8FE62BE-A174-4A85-9C84-774DD5838FD8}"/>
    <cellStyle name="Total 6 5 2 8 2" xfId="50844" xr:uid="{96616BBB-3F37-4203-A136-FD68535ACAA2}"/>
    <cellStyle name="Total 6 5 2 8 2 2" xfId="50845" xr:uid="{A87725BA-B5D1-4C9F-93A0-82E4AA4C68FB}"/>
    <cellStyle name="Total 6 5 2 8 3" xfId="50846" xr:uid="{FC42E002-8AB2-41FE-AD20-C0F22F291ED1}"/>
    <cellStyle name="Total 6 5 2 9" xfId="50847" xr:uid="{3A3ADE8A-EDE2-4405-83E9-C7A97202E6CC}"/>
    <cellStyle name="Total 6 5 2 9 2" xfId="50848" xr:uid="{8BD57E8A-BCBB-4189-A47C-55ACEB5DFCD8}"/>
    <cellStyle name="Total 6 5 2 9 2 2" xfId="50849" xr:uid="{066C0570-D052-41B6-8903-DAFD861846D6}"/>
    <cellStyle name="Total 6 5 2 9 3" xfId="50850" xr:uid="{4AE2E0BC-2883-457C-AE0A-F5F74C904F77}"/>
    <cellStyle name="Total 6 5 20" xfId="50851" xr:uid="{638681DC-7A1F-4307-B823-F7B30D961833}"/>
    <cellStyle name="Total 6 5 20 2" xfId="50852" xr:uid="{27DCB0AA-0005-4C66-857F-CAE30E516055}"/>
    <cellStyle name="Total 6 5 20 2 2" xfId="50853" xr:uid="{FAA5F3DB-3310-4103-AA17-1B8EBD9017CF}"/>
    <cellStyle name="Total 6 5 20 3" xfId="50854" xr:uid="{B4F8A01C-BED3-4D91-AFE1-D42452B0ACBA}"/>
    <cellStyle name="Total 6 5 21" xfId="50855" xr:uid="{7DA41550-6CAD-456A-BDB9-1520F41B4606}"/>
    <cellStyle name="Total 6 5 21 2" xfId="50856" xr:uid="{AA524983-BBCD-4031-831A-DF264E26C2F5}"/>
    <cellStyle name="Total 6 5 21 2 2" xfId="50857" xr:uid="{0DC970BF-F91C-4D7C-9EEE-51D49DF42B84}"/>
    <cellStyle name="Total 6 5 21 3" xfId="50858" xr:uid="{FA4A924C-6022-4D07-85E8-B00624225B1A}"/>
    <cellStyle name="Total 6 5 22" xfId="50859" xr:uid="{68D1F67C-C0F2-44CB-BE0C-131BA350BEEE}"/>
    <cellStyle name="Total 6 5 22 2" xfId="50860" xr:uid="{D27FEBE8-7A9D-41C4-8122-549B8BDA7023}"/>
    <cellStyle name="Total 6 5 23" xfId="50861" xr:uid="{2BAED208-2544-4491-B322-50D6642E99C4}"/>
    <cellStyle name="Total 6 5 24" xfId="50862" xr:uid="{811EB4FF-CBFE-4F9D-9BE9-7C701866338A}"/>
    <cellStyle name="Total 6 5 3" xfId="50863" xr:uid="{A385BA4C-9363-49C7-958A-D74E17A0E44F}"/>
    <cellStyle name="Total 6 5 3 2" xfId="50864" xr:uid="{3529D64E-4085-4A35-98AE-C2EA438E02A8}"/>
    <cellStyle name="Total 6 5 3 2 2" xfId="50865" xr:uid="{674FE847-E8C6-4BAE-8804-03C95D41A5DB}"/>
    <cellStyle name="Total 6 5 3 2 3" xfId="50866" xr:uid="{688FEDE4-307F-48EC-9309-5D5A182DD193}"/>
    <cellStyle name="Total 6 5 3 3" xfId="50867" xr:uid="{7F59181F-8CB3-4129-8B88-4ED8D86D69BD}"/>
    <cellStyle name="Total 6 5 3 3 2" xfId="50868" xr:uid="{423FFB3C-59AC-48E0-8F7C-8E3E18E11D22}"/>
    <cellStyle name="Total 6 5 3 4" xfId="50869" xr:uid="{42268082-CDD7-4901-A254-DA9C4F561191}"/>
    <cellStyle name="Total 6 5 4" xfId="50870" xr:uid="{F763C628-7E27-4448-BAF6-3AD31A72568F}"/>
    <cellStyle name="Total 6 5 4 2" xfId="50871" xr:uid="{014A226B-066B-4F6A-B89B-C477AAC68693}"/>
    <cellStyle name="Total 6 5 4 2 2" xfId="50872" xr:uid="{E16B6877-1CB9-4F34-B17A-6EEB75EDD1AF}"/>
    <cellStyle name="Total 6 5 4 3" xfId="50873" xr:uid="{CFE6C635-D2E9-464C-8A91-84617EEC23CE}"/>
    <cellStyle name="Total 6 5 4 4" xfId="50874" xr:uid="{5A09D214-1701-438D-A816-8FF31D82633A}"/>
    <cellStyle name="Total 6 5 5" xfId="50875" xr:uid="{B4F01D19-B959-4897-8A13-31551B60302B}"/>
    <cellStyle name="Total 6 5 5 2" xfId="50876" xr:uid="{6FEF1D12-787C-48A4-9310-ED9A5ADADD17}"/>
    <cellStyle name="Total 6 5 5 2 2" xfId="50877" xr:uid="{47CE1B46-9F58-4DB2-96EC-739D0285042C}"/>
    <cellStyle name="Total 6 5 5 3" xfId="50878" xr:uid="{29F930F1-424B-44EB-B891-9E53473FE99E}"/>
    <cellStyle name="Total 6 5 5 4" xfId="50879" xr:uid="{87348C6C-1F86-4082-A6D2-0426457C921B}"/>
    <cellStyle name="Total 6 5 6" xfId="50880" xr:uid="{644432F9-7289-4AE7-B6AC-677F0CD01512}"/>
    <cellStyle name="Total 6 5 6 2" xfId="50881" xr:uid="{D2C7ABB3-FBD4-4B11-AA17-2F90A2ADF765}"/>
    <cellStyle name="Total 6 5 6 2 2" xfId="50882" xr:uid="{14E86379-49C9-49DD-81DF-8124B447AB86}"/>
    <cellStyle name="Total 6 5 6 3" xfId="50883" xr:uid="{D9F3345B-2A3A-483D-AB64-0D472EC8E6F9}"/>
    <cellStyle name="Total 6 5 7" xfId="50884" xr:uid="{3958284B-2B54-45A2-A3CC-A02C20501435}"/>
    <cellStyle name="Total 6 5 7 2" xfId="50885" xr:uid="{B5795629-1C96-47F3-92FC-BB18D2592554}"/>
    <cellStyle name="Total 6 5 7 2 2" xfId="50886" xr:uid="{8189C4CA-70E7-409A-BFCA-FAB3CAB0554A}"/>
    <cellStyle name="Total 6 5 7 3" xfId="50887" xr:uid="{F943C536-02CF-48D6-9B68-C0246F5A243A}"/>
    <cellStyle name="Total 6 5 8" xfId="50888" xr:uid="{C26B18A7-4C4E-4FE2-9B12-9512781DA3EA}"/>
    <cellStyle name="Total 6 5 8 2" xfId="50889" xr:uid="{B910AD77-CDC3-4C70-A845-28F0E00B3B3E}"/>
    <cellStyle name="Total 6 5 8 2 2" xfId="50890" xr:uid="{4B9C25C6-C364-41FB-B05C-3A335A804E5D}"/>
    <cellStyle name="Total 6 5 8 3" xfId="50891" xr:uid="{0E3AFB0A-E1F2-4F02-95D0-FEA8058056B8}"/>
    <cellStyle name="Total 6 5 9" xfId="50892" xr:uid="{2ACA1A83-8963-4EC0-8425-B9246E96ED68}"/>
    <cellStyle name="Total 6 5 9 2" xfId="50893" xr:uid="{B3C31243-AB2A-461D-90CC-169E8F72FB91}"/>
    <cellStyle name="Total 6 5 9 2 2" xfId="50894" xr:uid="{F234D00B-9BDD-4481-85A6-93C3572FA7C3}"/>
    <cellStyle name="Total 6 5 9 3" xfId="50895" xr:uid="{6FFCEFD5-EF55-4D41-B0A8-7F26C4064BBB}"/>
    <cellStyle name="Total 6 6" xfId="50896" xr:uid="{EBB283C9-1788-4C83-966A-DE4EF700CA19}"/>
    <cellStyle name="Total 6 6 10" xfId="50897" xr:uid="{01636027-9876-4893-9D97-929E59B74D21}"/>
    <cellStyle name="Total 6 6 10 2" xfId="50898" xr:uid="{5DC2DE2E-E261-446C-9E33-83B97E14156D}"/>
    <cellStyle name="Total 6 6 10 2 2" xfId="50899" xr:uid="{282A332E-5484-43EF-A6AC-A82F319439BD}"/>
    <cellStyle name="Total 6 6 10 3" xfId="50900" xr:uid="{D29FB23A-B83A-4378-B20C-873F304AAC55}"/>
    <cellStyle name="Total 6 6 11" xfId="50901" xr:uid="{849628D2-ACC6-48CF-9DF2-38E25264986D}"/>
    <cellStyle name="Total 6 6 11 2" xfId="50902" xr:uid="{19FFD569-5EC9-43DF-A1D1-B9CE04D2CB00}"/>
    <cellStyle name="Total 6 6 11 2 2" xfId="50903" xr:uid="{CC0E070C-E4D7-4B32-B858-DB3CE7785689}"/>
    <cellStyle name="Total 6 6 11 3" xfId="50904" xr:uid="{0B3E022A-5402-4C66-8049-1EED93027A7B}"/>
    <cellStyle name="Total 6 6 12" xfId="50905" xr:uid="{79681CFB-0AEA-41F4-A461-E7D4482E7AAC}"/>
    <cellStyle name="Total 6 6 12 2" xfId="50906" xr:uid="{4E9A105E-D67A-47DC-8C09-125872CC05F6}"/>
    <cellStyle name="Total 6 6 12 2 2" xfId="50907" xr:uid="{02C6D372-5304-4AA1-B5DD-201F9A7EDF2D}"/>
    <cellStyle name="Total 6 6 12 3" xfId="50908" xr:uid="{828D326A-5624-4CDB-BBE1-F0CA20B5DBB8}"/>
    <cellStyle name="Total 6 6 13" xfId="50909" xr:uid="{567BC956-9C13-4094-8416-56C7D9BC5C50}"/>
    <cellStyle name="Total 6 6 13 2" xfId="50910" xr:uid="{2B97BE88-5AB5-4B24-8443-6AFE5D5F9922}"/>
    <cellStyle name="Total 6 6 13 2 2" xfId="50911" xr:uid="{0EAD1188-81FD-4B5F-8A8A-902CDD78E9A8}"/>
    <cellStyle name="Total 6 6 13 3" xfId="50912" xr:uid="{D0529037-D16B-40ED-9177-6331FD5D6DBD}"/>
    <cellStyle name="Total 6 6 14" xfId="50913" xr:uid="{C2BA128B-8C16-477A-A9E7-DC19DE47B02A}"/>
    <cellStyle name="Total 6 6 14 2" xfId="50914" xr:uid="{7F2845EA-3B3A-4A2A-91A6-990ED4569429}"/>
    <cellStyle name="Total 6 6 14 2 2" xfId="50915" xr:uid="{9129EF6D-6361-4A0F-B2CC-8FFD09AC01B4}"/>
    <cellStyle name="Total 6 6 14 3" xfId="50916" xr:uid="{719C3AA4-49DF-4798-AD4E-9E7C428428C1}"/>
    <cellStyle name="Total 6 6 15" xfId="50917" xr:uid="{F66C1B98-F8E4-4CA4-9DB1-4BD29C83CB0D}"/>
    <cellStyle name="Total 6 6 15 2" xfId="50918" xr:uid="{CE3618A0-583A-4E78-8251-2C67B0A19AC9}"/>
    <cellStyle name="Total 6 6 15 2 2" xfId="50919" xr:uid="{20949870-195C-4C4B-BF90-18F99CAC056F}"/>
    <cellStyle name="Total 6 6 15 3" xfId="50920" xr:uid="{C27AE65B-80F6-444F-81EE-BC2574D918E6}"/>
    <cellStyle name="Total 6 6 16" xfId="50921" xr:uid="{41F97937-79C8-4DCE-BB7F-95C673324631}"/>
    <cellStyle name="Total 6 6 16 2" xfId="50922" xr:uid="{6E594B64-408C-4170-B4A5-15C94FF37C2C}"/>
    <cellStyle name="Total 6 6 16 2 2" xfId="50923" xr:uid="{1D6A801D-AE8D-45AD-BACD-916877E50028}"/>
    <cellStyle name="Total 6 6 16 3" xfId="50924" xr:uid="{BCEF1CD0-A820-4CE6-8667-EC26B9C94AE9}"/>
    <cellStyle name="Total 6 6 17" xfId="50925" xr:uid="{4613D1A4-B2AA-42BC-B9F3-4E1445FD6B35}"/>
    <cellStyle name="Total 6 6 17 2" xfId="50926" xr:uid="{A4568441-A99A-4E01-AA7C-C847ED66A158}"/>
    <cellStyle name="Total 6 6 17 2 2" xfId="50927" xr:uid="{34F62CD1-8FA0-4F59-B298-0207F2D74B64}"/>
    <cellStyle name="Total 6 6 17 3" xfId="50928" xr:uid="{CC8D01F0-8A02-4F57-9D58-4611798E1484}"/>
    <cellStyle name="Total 6 6 18" xfId="50929" xr:uid="{E914E1ED-9F16-4F32-86EB-F985508AB9D8}"/>
    <cellStyle name="Total 6 6 18 2" xfId="50930" xr:uid="{83F9F623-C6FC-481B-AEE8-A1C4AD457AA1}"/>
    <cellStyle name="Total 6 6 18 2 2" xfId="50931" xr:uid="{0A048056-DCD3-4B83-A060-B66FB0B52C74}"/>
    <cellStyle name="Total 6 6 18 3" xfId="50932" xr:uid="{45B65C63-1153-4629-8D83-C10D966CDDAE}"/>
    <cellStyle name="Total 6 6 19" xfId="50933" xr:uid="{E22A2CC2-9C25-400C-813F-A4ACA58075CF}"/>
    <cellStyle name="Total 6 6 19 2" xfId="50934" xr:uid="{9B6B453D-74E7-4171-B385-56924D177B3F}"/>
    <cellStyle name="Total 6 6 19 2 2" xfId="50935" xr:uid="{AEA6327C-8330-4598-A13E-36D5BA3FEAEE}"/>
    <cellStyle name="Total 6 6 19 3" xfId="50936" xr:uid="{87AA3ABB-B462-452F-8FDE-E346EAEF787C}"/>
    <cellStyle name="Total 6 6 2" xfId="50937" xr:uid="{7130B158-56EA-4D0B-A279-38CB0710B193}"/>
    <cellStyle name="Total 6 6 2 2" xfId="50938" xr:uid="{51138D7C-BEC6-45A7-BF5E-A158708B190A}"/>
    <cellStyle name="Total 6 6 2 2 2" xfId="50939" xr:uid="{61F33102-CB83-44B0-9990-4247166DFB5D}"/>
    <cellStyle name="Total 6 6 2 2 3" xfId="50940" xr:uid="{B48E4EFD-B89B-4A10-8C7B-BE3CE32DB33E}"/>
    <cellStyle name="Total 6 6 2 3" xfId="50941" xr:uid="{442423D6-57D6-40C5-B45F-C022CCB2E08D}"/>
    <cellStyle name="Total 6 6 2 3 2" xfId="50942" xr:uid="{FEF3C952-3B26-4769-8E97-776E89DAE8CD}"/>
    <cellStyle name="Total 6 6 2 4" xfId="50943" xr:uid="{F9B9ADB1-CB82-4A6F-B11A-6D5198239EDF}"/>
    <cellStyle name="Total 6 6 20" xfId="50944" xr:uid="{22211AEA-8800-47E9-9132-0AA872DA47D7}"/>
    <cellStyle name="Total 6 6 20 2" xfId="50945" xr:uid="{8E6A11F6-4ABD-41F5-A31D-13EF77E02A73}"/>
    <cellStyle name="Total 6 6 20 2 2" xfId="50946" xr:uid="{8C89D1F9-5CB6-4B7A-9026-A4C7392A6426}"/>
    <cellStyle name="Total 6 6 20 3" xfId="50947" xr:uid="{0D50AB5F-C651-41E2-AF46-47FB3CA3673D}"/>
    <cellStyle name="Total 6 6 21" xfId="50948" xr:uid="{93094475-0C9A-4DBA-A575-14D681D54B5C}"/>
    <cellStyle name="Total 6 6 21 2" xfId="50949" xr:uid="{BF85937C-FA7D-4D0A-BBA4-21C03A91EBC6}"/>
    <cellStyle name="Total 6 6 22" xfId="50950" xr:uid="{5B52AA23-0953-4DEF-AFDC-AE593F15B120}"/>
    <cellStyle name="Total 6 6 23" xfId="50951" xr:uid="{0102FD19-B8CD-437A-9C26-A2F029576C95}"/>
    <cellStyle name="Total 6 6 3" xfId="50952" xr:uid="{934B81D2-726F-44E0-8486-79523CDEFC6E}"/>
    <cellStyle name="Total 6 6 3 2" xfId="50953" xr:uid="{D2AC44A0-00DF-4A7B-8063-B72699223FB9}"/>
    <cellStyle name="Total 6 6 3 2 2" xfId="50954" xr:uid="{BACE7566-E8A1-4EE1-902F-FF20DD583B22}"/>
    <cellStyle name="Total 6 6 3 3" xfId="50955" xr:uid="{7C98ADBC-84F3-425E-9006-9E5A93B3CC8B}"/>
    <cellStyle name="Total 6 6 3 4" xfId="50956" xr:uid="{99EFB4AC-E225-46AF-8F85-CFE2E9CC3B9F}"/>
    <cellStyle name="Total 6 6 4" xfId="50957" xr:uid="{CA4FB2F2-0257-4988-9780-E15728E63724}"/>
    <cellStyle name="Total 6 6 4 2" xfId="50958" xr:uid="{BC53065A-842D-42CF-9909-09EC0D621466}"/>
    <cellStyle name="Total 6 6 4 2 2" xfId="50959" xr:uid="{58F8B76C-3AAF-453A-8FE7-755241E6410E}"/>
    <cellStyle name="Total 6 6 4 3" xfId="50960" xr:uid="{24404C8D-1C3C-495F-A998-E8075CDF60DF}"/>
    <cellStyle name="Total 6 6 4 4" xfId="50961" xr:uid="{5B2C3816-D475-4005-887E-C138E8278809}"/>
    <cellStyle name="Total 6 6 5" xfId="50962" xr:uid="{F1EF34AD-3D26-4660-A3F1-239C48B216C1}"/>
    <cellStyle name="Total 6 6 5 2" xfId="50963" xr:uid="{65D62462-09F9-4BD2-B565-DFD5EC044F39}"/>
    <cellStyle name="Total 6 6 5 2 2" xfId="50964" xr:uid="{F364DFEC-F06E-4760-A1FD-971A897A2DCF}"/>
    <cellStyle name="Total 6 6 5 3" xfId="50965" xr:uid="{2029A01C-CE16-4876-9EE2-C20C596DAA3A}"/>
    <cellStyle name="Total 6 6 6" xfId="50966" xr:uid="{CFFBF44B-1B5C-4A60-80B2-2CFC71B14C12}"/>
    <cellStyle name="Total 6 6 6 2" xfId="50967" xr:uid="{0896F62E-1E20-46BD-9221-FB8D4E3A1D0D}"/>
    <cellStyle name="Total 6 6 6 2 2" xfId="50968" xr:uid="{F7BB0D33-2546-439E-969F-051440B78618}"/>
    <cellStyle name="Total 6 6 6 3" xfId="50969" xr:uid="{67681664-46F0-490C-BFF5-42C8673C77C8}"/>
    <cellStyle name="Total 6 6 7" xfId="50970" xr:uid="{682A0613-C334-464F-B428-A59122168D8C}"/>
    <cellStyle name="Total 6 6 7 2" xfId="50971" xr:uid="{221BF7D1-D43D-4CB9-9C2E-BD139D07D51E}"/>
    <cellStyle name="Total 6 6 7 2 2" xfId="50972" xr:uid="{BA28341E-8817-4F30-A95F-0F95B881D131}"/>
    <cellStyle name="Total 6 6 7 3" xfId="50973" xr:uid="{4CC853D5-D095-4937-BC8C-9AC2F1A4360F}"/>
    <cellStyle name="Total 6 6 8" xfId="50974" xr:uid="{5A41AF86-9C62-442E-B8FC-EF4193A3407E}"/>
    <cellStyle name="Total 6 6 8 2" xfId="50975" xr:uid="{19A11C09-EF7C-4715-B734-B8C59247BF89}"/>
    <cellStyle name="Total 6 6 8 2 2" xfId="50976" xr:uid="{E047DBD2-E090-4FF4-B0B6-06557115C47B}"/>
    <cellStyle name="Total 6 6 8 3" xfId="50977" xr:uid="{155C7B4B-8ED1-4292-A5C0-71FD437FA1DD}"/>
    <cellStyle name="Total 6 6 9" xfId="50978" xr:uid="{D206041C-CA6E-4549-B982-E65A9CB50611}"/>
    <cellStyle name="Total 6 6 9 2" xfId="50979" xr:uid="{5300F62D-6926-4AB5-B495-205E392B19E2}"/>
    <cellStyle name="Total 6 6 9 2 2" xfId="50980" xr:uid="{B4F48926-1715-4B69-B8BE-6F8BB1B3071F}"/>
    <cellStyle name="Total 6 6 9 3" xfId="50981" xr:uid="{93734545-5EE1-4A39-A314-AB63BE05D4C2}"/>
    <cellStyle name="Total 6 7" xfId="50982" xr:uid="{57410E94-702A-4116-B173-80D20E9D5DF1}"/>
    <cellStyle name="Total 6 7 2" xfId="50983" xr:uid="{F298F7EF-FC6B-4116-9F04-78F2876FF5D4}"/>
    <cellStyle name="Total 6 7 2 2" xfId="50984" xr:uid="{D274B381-7463-43B8-BD40-08186FB99FEE}"/>
    <cellStyle name="Total 6 7 2 3" xfId="50985" xr:uid="{3563596F-FF39-4E6F-B115-07ED8DAF1B3A}"/>
    <cellStyle name="Total 6 7 3" xfId="50986" xr:uid="{4C3D73E1-931D-4840-BCBC-F7320DA9F896}"/>
    <cellStyle name="Total 6 7 3 2" xfId="50987" xr:uid="{00C76B5E-A987-4838-980A-05BA529FAFE0}"/>
    <cellStyle name="Total 6 7 4" xfId="50988" xr:uid="{68090FEE-2399-41DA-BDFE-8D497792902B}"/>
    <cellStyle name="Total 6 8" xfId="50989" xr:uid="{79A9D3D7-C342-41A5-9166-E7D4511F2A9E}"/>
    <cellStyle name="Total 6 8 2" xfId="50990" xr:uid="{3E8995B0-0477-4FAE-8761-E17694E85462}"/>
    <cellStyle name="Total 6 8 2 2" xfId="50991" xr:uid="{9088CD4D-2E82-4022-BEC0-49DE82228264}"/>
    <cellStyle name="Total 6 8 2 3" xfId="50992" xr:uid="{3F01E3C0-9166-4FF1-8FC7-BA90ABE901E1}"/>
    <cellStyle name="Total 6 8 3" xfId="50993" xr:uid="{BCCC9BC9-4D3E-42AE-8AC6-3068B7AE9F8A}"/>
    <cellStyle name="Total 6 8 4" xfId="50994" xr:uid="{4C6AE0CA-7729-4780-B4FE-AAED768F3E94}"/>
    <cellStyle name="Total 6 9" xfId="50995" xr:uid="{EB814F9A-95B3-45AE-9330-2BEFF27354E3}"/>
    <cellStyle name="Total 6 9 2" xfId="50996" xr:uid="{C6311D4F-0707-4166-8222-572AEA816538}"/>
    <cellStyle name="Total 6 9 2 2" xfId="50997" xr:uid="{79CABB84-79CE-4C46-9ECB-AE293BB0BA98}"/>
    <cellStyle name="Total 6 9 3" xfId="50998" xr:uid="{EA3D5365-3F86-497A-9B9F-FDCFD769737D}"/>
    <cellStyle name="Total 6 9 4" xfId="50999" xr:uid="{A28691C3-CAC6-4012-8DEE-9987E91D260C}"/>
    <cellStyle name="Total 7" xfId="51000" xr:uid="{3D68FEDD-C0C0-4E09-9917-D4D336F6315A}"/>
    <cellStyle name="Total 8" xfId="51001" xr:uid="{EE56D51D-014A-4DF3-99C0-7CF8654E095A}"/>
    <cellStyle name="Total Currency" xfId="51002" xr:uid="{451597D9-B184-447B-9DF7-8809CED145B1}"/>
    <cellStyle name="Total Normal" xfId="51003" xr:uid="{3F0C1126-8860-4AD9-A70F-34DBB27B8112}"/>
    <cellStyle name="TSQL" xfId="51004" xr:uid="{F2E31997-5C07-4039-941F-95562DB90976}"/>
    <cellStyle name="TypeNote" xfId="51005" xr:uid="{435F24E9-83A9-4FAE-B824-335800BC845E}"/>
    <cellStyle name="u5shares" xfId="51006" xr:uid="{F4564194-AC0D-4460-A459-18DFDFA7A630}"/>
    <cellStyle name="Unit" xfId="51007" xr:uid="{6FDA6E1A-670F-4524-9997-1ED3B4F1644A}"/>
    <cellStyle name="UnitOfMeasure" xfId="51008" xr:uid="{96F0EAE8-75D9-48C2-A216-55B580094360}"/>
    <cellStyle name="ValNum" xfId="51009" xr:uid="{21741937-BE43-4FF4-8522-917AB0D23466}"/>
    <cellStyle name="Value" xfId="51010" xr:uid="{B22F8F60-C1A0-491D-A2D5-196ED5CA47EE}"/>
    <cellStyle name="Variable assumptions" xfId="51011" xr:uid="{8873BC92-3F41-4C03-AF90-C9BD4FF29525}"/>
    <cellStyle name="Vertical" xfId="51012" xr:uid="{01029694-6D35-4818-AB44-2488EAA55391}"/>
    <cellStyle name="Warning Text 2" xfId="487" xr:uid="{53E99EEA-1021-466F-8639-7C474D040F84}"/>
    <cellStyle name="Warning Text 3" xfId="488" xr:uid="{3BDDA89D-655D-4C72-A177-BFFCD1079638}"/>
    <cellStyle name="Warning Text 4" xfId="51013" xr:uid="{E8ED8647-06C8-439E-95D5-44ADB43FFCCA}"/>
    <cellStyle name="Warning Text 5" xfId="51014" xr:uid="{691B7AF4-AC63-4C94-A7C4-09DBD740C57C}"/>
    <cellStyle name="Warning Text 6" xfId="51015" xr:uid="{3051E3BB-983A-4D80-AE5F-BF2EC6BE9BCD}"/>
    <cellStyle name="Warnings" xfId="51016" xr:uid="{534094C0-2EC8-4642-82B1-B70B0B27E1FF}"/>
    <cellStyle name="Warnings 2" xfId="51017" xr:uid="{B19D75F7-D894-415C-80BB-756050B7E0E6}"/>
    <cellStyle name="Warnings 3" xfId="51018" xr:uid="{BF25F229-925A-4F83-98F9-B85A818692C5}"/>
    <cellStyle name="whole number" xfId="489" xr:uid="{566A2E9F-831F-4FE8-8FDF-58DB03A7C056}"/>
    <cellStyle name="whole number 2" xfId="51019" xr:uid="{A625E007-2129-4F68-B5AB-0D43444C2871}"/>
    <cellStyle name="whole number 3" xfId="51020" xr:uid="{7DA24CA6-C4F8-42D5-B9A5-E6F84161A4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haredStrings" Target="sharedStrings.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Data"/>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HIS19FIN(A)"/>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settlement-funding-assessment-calculation-model-final-local-government-finance-settlement-2019-to-202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E860-58E0-4FA3-859A-A9F0004449B6}">
  <sheetPr>
    <tabColor rgb="FFFFFF00"/>
    <pageSetUpPr autoPageBreaks="0"/>
  </sheetPr>
  <dimension ref="B2:AF72"/>
  <sheetViews>
    <sheetView showGridLines="0" tabSelected="1" zoomScaleNormal="100" workbookViewId="0">
      <selection activeCell="B9" sqref="B9:V9"/>
    </sheetView>
  </sheetViews>
  <sheetFormatPr defaultRowHeight="14.4" outlineLevelCol="1"/>
  <cols>
    <col min="2" max="2" width="8" customWidth="1"/>
    <col min="9" max="9" width="17.33203125" customWidth="1"/>
    <col min="10" max="10" width="8.88671875" customWidth="1"/>
    <col min="24" max="24" width="8.88671875" customWidth="1"/>
    <col min="25" max="25" width="10.6640625" hidden="1" customWidth="1" outlineLevel="1"/>
    <col min="26" max="30" width="12.6640625" hidden="1" customWidth="1" outlineLevel="1"/>
    <col min="31" max="31" width="14" hidden="1" customWidth="1" outlineLevel="1"/>
    <col min="32" max="32" width="8.88671875" customWidth="1" collapsed="1"/>
  </cols>
  <sheetData>
    <row r="2" spans="2:31" ht="17.399999999999999">
      <c r="B2" s="232" t="s">
        <v>1995</v>
      </c>
      <c r="C2" s="232"/>
      <c r="D2" s="232"/>
      <c r="E2" s="232"/>
      <c r="F2" s="232"/>
      <c r="G2" s="232"/>
      <c r="H2" s="232"/>
      <c r="I2" s="232"/>
      <c r="J2" s="232"/>
      <c r="K2" s="232"/>
      <c r="L2" s="232"/>
      <c r="M2" s="232"/>
      <c r="N2" s="232"/>
      <c r="O2" s="232"/>
      <c r="P2" s="232"/>
      <c r="Q2" s="232"/>
      <c r="R2" s="232"/>
      <c r="S2" s="232"/>
      <c r="T2" s="232"/>
      <c r="U2" s="232"/>
      <c r="V2" s="232"/>
      <c r="Y2" t="s">
        <v>1857</v>
      </c>
      <c r="Z2" t="s">
        <v>1857</v>
      </c>
      <c r="AA2" t="s">
        <v>1857</v>
      </c>
      <c r="AB2" t="s">
        <v>1857</v>
      </c>
      <c r="AC2" t="s">
        <v>1857</v>
      </c>
      <c r="AD2" t="s">
        <v>1857</v>
      </c>
      <c r="AE2" t="s">
        <v>1857</v>
      </c>
    </row>
    <row r="4" spans="2:31" ht="26.4" customHeight="1">
      <c r="B4" s="236" t="s">
        <v>1996</v>
      </c>
      <c r="C4" s="236"/>
      <c r="D4" s="236"/>
      <c r="E4" s="236"/>
      <c r="F4" s="236"/>
      <c r="G4" s="236"/>
      <c r="H4" s="236"/>
      <c r="I4" s="236"/>
      <c r="J4" s="236"/>
      <c r="K4" s="236"/>
      <c r="L4" s="236"/>
      <c r="M4" s="236"/>
      <c r="N4" s="236"/>
      <c r="O4" s="236"/>
      <c r="P4" s="236"/>
      <c r="Q4" s="236"/>
      <c r="R4" s="236"/>
      <c r="S4" s="236"/>
      <c r="T4" s="236"/>
      <c r="U4" s="236"/>
      <c r="V4" s="236"/>
      <c r="W4" s="122"/>
      <c r="X4" s="122"/>
      <c r="Y4" s="122"/>
      <c r="Z4" s="122"/>
      <c r="AA4" s="122"/>
      <c r="AB4" s="122"/>
    </row>
    <row r="6" spans="2:31">
      <c r="B6" t="s">
        <v>1997</v>
      </c>
    </row>
    <row r="8" spans="2:31" ht="18.600000000000001" thickBot="1">
      <c r="B8" s="131" t="s">
        <v>1856</v>
      </c>
      <c r="Y8" s="81" t="s">
        <v>4</v>
      </c>
      <c r="Z8" s="81" t="s">
        <v>1963</v>
      </c>
    </row>
    <row r="9" spans="2:31" ht="21.6" thickBot="1">
      <c r="B9" s="233" t="s">
        <v>55</v>
      </c>
      <c r="C9" s="234"/>
      <c r="D9" s="234"/>
      <c r="E9" s="234"/>
      <c r="F9" s="234"/>
      <c r="G9" s="234"/>
      <c r="H9" s="234"/>
      <c r="I9" s="234"/>
      <c r="J9" s="234"/>
      <c r="K9" s="234"/>
      <c r="L9" s="234"/>
      <c r="M9" s="234"/>
      <c r="N9" s="234"/>
      <c r="O9" s="234"/>
      <c r="P9" s="234"/>
      <c r="Q9" s="234"/>
      <c r="R9" s="234"/>
      <c r="S9" s="234"/>
      <c r="T9" s="234"/>
      <c r="U9" s="234"/>
      <c r="V9" s="235"/>
      <c r="Y9" t="str">
        <f>INDEX('Calculations for 2021-22'!$D$8:$D$390,MATCH(B9,'Calculations for 2021-22'!$H$8:$H$390,0))</f>
        <v>E3831</v>
      </c>
      <c r="Z9" t="str">
        <f>INDEX('Calculations for 2021-22'!$E$8:$E$390,MATCH(B9,'Calculations for 2021-22'!$H$8:$H$390,0))</f>
        <v>SD</v>
      </c>
    </row>
    <row r="12" spans="2:31" ht="17.399999999999999">
      <c r="B12" s="232" t="str">
        <f>"SFA for "&amp;B9&amp;" from 2016-17 to 2021-22"</f>
        <v>SFA for Adur from 2016-17 to 2021-22</v>
      </c>
      <c r="C12" s="232"/>
      <c r="D12" s="232"/>
      <c r="E12" s="232"/>
      <c r="F12" s="232"/>
      <c r="G12" s="232"/>
      <c r="H12" s="232"/>
      <c r="I12" s="232"/>
      <c r="J12" s="232"/>
      <c r="K12" s="232"/>
      <c r="L12" s="232"/>
      <c r="M12" s="232"/>
      <c r="N12" s="232"/>
      <c r="O12" s="232"/>
      <c r="P12" s="232"/>
      <c r="Q12" s="232"/>
      <c r="R12" s="232"/>
      <c r="S12" s="232"/>
      <c r="T12" s="232"/>
      <c r="U12" s="232"/>
      <c r="V12" s="232"/>
    </row>
    <row r="14" spans="2:31">
      <c r="B14" t="s">
        <v>1998</v>
      </c>
    </row>
    <row r="16" spans="2:31">
      <c r="J16" s="81" t="s">
        <v>1853</v>
      </c>
      <c r="Z16" s="81" t="s">
        <v>1853</v>
      </c>
    </row>
    <row r="17" spans="2:31">
      <c r="J17" s="170" t="s">
        <v>1846</v>
      </c>
      <c r="K17" s="171" t="s">
        <v>1847</v>
      </c>
      <c r="L17" s="171" t="s">
        <v>1848</v>
      </c>
      <c r="M17" s="171" t="s">
        <v>1849</v>
      </c>
      <c r="N17" s="171" t="s">
        <v>1850</v>
      </c>
      <c r="O17" s="172" t="s">
        <v>1975</v>
      </c>
      <c r="Z17" s="124" t="s">
        <v>1846</v>
      </c>
      <c r="AA17" s="123" t="s">
        <v>1847</v>
      </c>
      <c r="AB17" s="123" t="s">
        <v>1848</v>
      </c>
      <c r="AC17" s="123" t="s">
        <v>1849</v>
      </c>
      <c r="AD17" s="123" t="s">
        <v>1850</v>
      </c>
      <c r="AE17" s="126" t="s">
        <v>1975</v>
      </c>
    </row>
    <row r="18" spans="2:31" ht="15.6">
      <c r="I18" s="128" t="s">
        <v>1844</v>
      </c>
      <c r="J18" s="141">
        <f>_xlfn.IFNA(INDEX('Other Years for Dropdown'!$G$8:$BM$383,MATCH($Y$9,'Other Years for Dropdown'!$C$8:$C$383,0),MATCH(Z18,'Other Years for Dropdown'!$G$4:$BM$4,0)),"")</f>
        <v>2.3912040853029999</v>
      </c>
      <c r="K18" s="142">
        <f>_xlfn.IFNA(INDEX('Other Years for Dropdown'!$G$8:$BM$383,MATCH($Y$9,'Other Years for Dropdown'!$C$8:$C$383,0),MATCH(AA18,'Other Years for Dropdown'!$G$4:$BM$4,0)),"")</f>
        <v>1.9214826449181599</v>
      </c>
      <c r="L18" s="142">
        <f>_xlfn.IFNA(INDEX('Other Years for Dropdown'!$G$8:$BM$383,MATCH($Y$9,'Other Years for Dropdown'!$C$8:$C$383,0),MATCH(AB18,'Other Years for Dropdown'!$G$4:$BM$4,0)),"")</f>
        <v>1.6998669914752291</v>
      </c>
      <c r="M18" s="139">
        <f>IF(ISBLANK(INDEX('Calculations for 2021-22'!$I$8:$BO$390,MATCH($Y$9,'Calculations for 2021-22'!$D$8:$D$390,0),MATCH(AC18,'Calculations for 2021-22'!$I$4:$BO$4,0))),"",INDEX('Calculations for 2021-22'!$I$8:$BO$390,MATCH($Y$9,'Calculations for 2021-22'!$D$8:$D$390,0),MATCH(AC18,'Calculations for 2021-22'!$I$4:$BO$4,0)))</f>
        <v>1.7388222766959629</v>
      </c>
      <c r="N18" s="139">
        <f>IF(ISBLANK(INDEX('Calculations for 2021-22'!$I$8:$BO$390,MATCH($Y$9,'Calculations for 2021-22'!$D$8:$D$390,0),MATCH(AD18,'Calculations for 2021-22'!$I$4:$BO$4,0))),"",INDEX('Calculations for 2021-22'!$I$8:$BO$390,MATCH($Y$9,'Calculations for 2021-22'!$D$8:$D$390,0),MATCH(AD18,'Calculations for 2021-22'!$I$4:$BO$4,0)))</f>
        <v>1.7671533932205408</v>
      </c>
      <c r="O18" s="140">
        <f>IF(ISBLANK(INDEX('Calculations for 2021-22'!$I$8:$BO$390,MATCH($Y$9,'Calculations for 2021-22'!$D$8:$D$390,0),MATCH(AE18,'Calculations for 2021-22'!$I$4:$BO$4,0))),"",INDEX('Calculations for 2021-22'!$I$8:$BO$390,MATCH($Y$9,'Calculations for 2021-22'!$D$8:$D$390,0),MATCH(AE18,'Calculations for 2021-22'!$I$4:$BO$4,0)))</f>
        <v>1.7671533932205408</v>
      </c>
      <c r="Y18" s="128" t="s">
        <v>1844</v>
      </c>
      <c r="Z18" s="12" t="s">
        <v>1858</v>
      </c>
      <c r="AA18" s="12" t="s">
        <v>1797</v>
      </c>
      <c r="AB18" s="12" t="s">
        <v>1820</v>
      </c>
      <c r="AC18" s="12" t="s">
        <v>1585</v>
      </c>
      <c r="AD18" s="220" t="s">
        <v>1859</v>
      </c>
      <c r="AE18" s="221" t="s">
        <v>1976</v>
      </c>
    </row>
    <row r="19" spans="2:31" ht="15.6">
      <c r="I19" s="121" t="s">
        <v>1845</v>
      </c>
      <c r="J19" s="141">
        <f>_xlfn.IFNA(INDEX('Other Years for Dropdown'!$G$8:$BM$383,MATCH($Y$9,'Other Years for Dropdown'!$C$8:$C$383,0),MATCH(Z19,'Other Years for Dropdown'!$G$4:$BM$4,0)),"")</f>
        <v>0</v>
      </c>
      <c r="K19" s="142">
        <f>_xlfn.IFNA(INDEX('Other Years for Dropdown'!$G$8:$BM$383,MATCH($Y$9,'Other Years for Dropdown'!$C$8:$C$383,0),MATCH(AA19,'Other Years for Dropdown'!$G$4:$BM$4,0)),"")</f>
        <v>0</v>
      </c>
      <c r="L19" s="142">
        <f>_xlfn.IFNA(INDEX('Other Years for Dropdown'!$G$8:$BM$383,MATCH($Y$9,'Other Years for Dropdown'!$C$8:$C$383,0),MATCH(AB19,'Other Years for Dropdown'!$G$4:$BM$4,0)),"")</f>
        <v>0</v>
      </c>
      <c r="M19" s="142">
        <f>IF(ISBLANK(INDEX('Calculations for 2021-22'!$I$8:$BO$390,MATCH($Y$9,'Calculations for 2021-22'!$D$8:$D$390,0),MATCH(AC19,'Calculations for 2021-22'!$I$4:$BO$4,0))),"",INDEX('Calculations for 2021-22'!$I$8:$BO$390,MATCH($Y$9,'Calculations for 2021-22'!$D$8:$D$390,0),MATCH(AC19,'Calculations for 2021-22'!$I$4:$BO$4,0)))</f>
        <v>0</v>
      </c>
      <c r="N19" s="142">
        <f>IF(ISBLANK(INDEX('Calculations for 2021-22'!$I$8:$BO$390,MATCH($Y$9,'Calculations for 2021-22'!$D$8:$D$390,0),MATCH(AD19,'Calculations for 2021-22'!$I$4:$BO$4,0))),"",INDEX('Calculations for 2021-22'!$I$8:$BO$390,MATCH($Y$9,'Calculations for 2021-22'!$D$8:$D$390,0),MATCH(AD19,'Calculations for 2021-22'!$I$4:$BO$4,0)))</f>
        <v>0</v>
      </c>
      <c r="O19" s="143">
        <f>IF(ISBLANK(INDEX('Calculations for 2021-22'!$I$8:$BO$390,MATCH($Y$9,'Calculations for 2021-22'!$D$8:$D$390,0),MATCH(AE19,'Calculations for 2021-22'!$I$4:$BO$4,0))),"",INDEX('Calculations for 2021-22'!$I$8:$BO$390,MATCH($Y$9,'Calculations for 2021-22'!$D$8:$D$390,0),MATCH(AE19,'Calculations for 2021-22'!$I$4:$BO$4,0)))</f>
        <v>0</v>
      </c>
      <c r="Y19" s="129" t="s">
        <v>1845</v>
      </c>
      <c r="Z19" s="12" t="s">
        <v>1861</v>
      </c>
      <c r="AA19" s="12" t="s">
        <v>1813</v>
      </c>
      <c r="AB19" s="12" t="s">
        <v>1836</v>
      </c>
      <c r="AC19" s="12" t="s">
        <v>1601</v>
      </c>
      <c r="AD19" s="220" t="s">
        <v>1860</v>
      </c>
      <c r="AE19" s="221" t="s">
        <v>1977</v>
      </c>
    </row>
    <row r="20" spans="2:31" ht="15.6">
      <c r="I20" s="121" t="s">
        <v>1911</v>
      </c>
      <c r="J20" s="144">
        <f>_xlfn.IFNA(INDEX('Other Years for Dropdown'!$G$8:$BM$383,MATCH($Y$9,'Other Years for Dropdown'!$C$8:$C$383,0),MATCH(Z20,'Other Years for Dropdown'!$G$4:$BM$4,0)),"")</f>
        <v>2.3912040853029999</v>
      </c>
      <c r="K20" s="145">
        <f>_xlfn.IFNA(INDEX('Other Years for Dropdown'!$G$8:$BM$383,MATCH($Y$9,'Other Years for Dropdown'!$C$8:$C$383,0),MATCH(AA20,'Other Years for Dropdown'!$G$4:$BM$4,0)),"")</f>
        <v>1.9214826449181599</v>
      </c>
      <c r="L20" s="145">
        <f>_xlfn.IFNA(INDEX('Other Years for Dropdown'!$G$8:$BM$383,MATCH($Y$9,'Other Years for Dropdown'!$C$8:$C$383,0),MATCH(AB20,'Other Years for Dropdown'!$G$4:$BM$4,0)),"")</f>
        <v>1.6998669914752291</v>
      </c>
      <c r="M20" s="145">
        <f>IF(ISBLANK(INDEX('Calculations for 2021-22'!$I$8:$BO$390,MATCH($Y$9,'Calculations for 2021-22'!$D$8:$D$390,0),MATCH(AC20,'Calculations for 2021-22'!$I$4:$BO$4,0))),"",INDEX('Calculations for 2021-22'!$I$8:$BO$390,MATCH($Y$9,'Calculations for 2021-22'!$D$8:$D$390,0),MATCH(AC20,'Calculations for 2021-22'!$I$4:$BO$4,0)))</f>
        <v>1.7388222766959629</v>
      </c>
      <c r="N20" s="145">
        <f>IF(ISBLANK(INDEX('Calculations for 2021-22'!$I$8:$BO$390,MATCH($Y$9,'Calculations for 2021-22'!$D$8:$D$390,0),MATCH(AD20,'Calculations for 2021-22'!$I$4:$BO$4,0))),"",INDEX('Calculations for 2021-22'!$I$8:$BO$390,MATCH($Y$9,'Calculations for 2021-22'!$D$8:$D$390,0),MATCH(AD20,'Calculations for 2021-22'!$I$4:$BO$4,0)))</f>
        <v>1.7671533932205408</v>
      </c>
      <c r="O20" s="198">
        <f>IF(ISBLANK(INDEX('Calculations for 2021-22'!$I$8:$BO$390,MATCH($Y$9,'Calculations for 2021-22'!$D$8:$D$390,0),MATCH(AE20,'Calculations for 2021-22'!$I$4:$BO$4,0))),"",INDEX('Calculations for 2021-22'!$I$8:$BO$390,MATCH($Y$9,'Calculations for 2021-22'!$D$8:$D$390,0),MATCH(AE20,'Calculations for 2021-22'!$I$4:$BO$4,0)))</f>
        <v>1.7671533932205408</v>
      </c>
      <c r="Y20" s="129" t="s">
        <v>44</v>
      </c>
      <c r="Z20" s="12" t="s">
        <v>1863</v>
      </c>
      <c r="AA20" s="12" t="s">
        <v>1814</v>
      </c>
      <c r="AB20" s="12" t="s">
        <v>1837</v>
      </c>
      <c r="AC20" s="12" t="s">
        <v>1602</v>
      </c>
      <c r="AD20" s="220" t="s">
        <v>1862</v>
      </c>
      <c r="AE20" s="221" t="s">
        <v>1978</v>
      </c>
    </row>
    <row r="21" spans="2:31" ht="15.6">
      <c r="I21" s="121" t="s">
        <v>1908</v>
      </c>
      <c r="J21" s="144">
        <f>_xlfn.IFNA(INDEX('Other Years for Dropdown'!$G$8:$BM$383,MATCH($Y$9,'Other Years for Dropdown'!$C$8:$C$383,0),MATCH(Z21,'Other Years for Dropdown'!$G$4:$BM$4,0)),"")</f>
        <v>0</v>
      </c>
      <c r="K21" s="145">
        <f>_xlfn.IFNA(INDEX('Other Years for Dropdown'!$G$8:$BM$383,MATCH($Y$9,'Other Years for Dropdown'!$C$8:$C$383,0),MATCH(AA21,'Other Years for Dropdown'!$G$4:$BM$4,0)),"")</f>
        <v>0</v>
      </c>
      <c r="L21" s="145">
        <f>_xlfn.IFNA(INDEX('Other Years for Dropdown'!$G$8:$BM$383,MATCH($Y$9,'Other Years for Dropdown'!$C$8:$C$383,0),MATCH(AB21,'Other Years for Dropdown'!$G$4:$BM$4,0)),"")</f>
        <v>0</v>
      </c>
      <c r="M21" s="145">
        <f>IF(ISBLANK(INDEX('Calculations for 2021-22'!$I$8:$BO$390,MATCH($Y$9,'Calculations for 2021-22'!$D$8:$D$390,0),MATCH(AC21,'Calculations for 2021-22'!$I$4:$BO$4,0))),"",INDEX('Calculations for 2021-22'!$I$8:$BO$390,MATCH($Y$9,'Calculations for 2021-22'!$D$8:$D$390,0),MATCH(AC21,'Calculations for 2021-22'!$I$4:$BO$4,0)))</f>
        <v>0</v>
      </c>
      <c r="N21" s="145">
        <f>IF(ISBLANK(INDEX('Calculations for 2021-22'!$I$8:$BO$390,MATCH($Y$9,'Calculations for 2021-22'!$D$8:$D$390,0),MATCH(AD21,'Calculations for 2021-22'!$I$4:$BO$4,0))),"",INDEX('Calculations for 2021-22'!$I$8:$BO$390,MATCH($Y$9,'Calculations for 2021-22'!$D$8:$D$390,0),MATCH(AD21,'Calculations for 2021-22'!$I$4:$BO$4,0)))</f>
        <v>0</v>
      </c>
      <c r="O21" s="198">
        <f>IF(ISBLANK(INDEX('Calculations for 2021-22'!$I$8:$BO$390,MATCH($Y$9,'Calculations for 2021-22'!$D$8:$D$390,0),MATCH(AE21,'Calculations for 2021-22'!$I$4:$BO$4,0))),"",INDEX('Calculations for 2021-22'!$I$8:$BO$390,MATCH($Y$9,'Calculations for 2021-22'!$D$8:$D$390,0),MATCH(AE21,'Calculations for 2021-22'!$I$4:$BO$4,0)))</f>
        <v>0</v>
      </c>
      <c r="Y21" s="129" t="s">
        <v>45</v>
      </c>
      <c r="Z21" s="12" t="s">
        <v>1865</v>
      </c>
      <c r="AA21" s="12" t="s">
        <v>1815</v>
      </c>
      <c r="AB21" s="12" t="s">
        <v>1838</v>
      </c>
      <c r="AC21" s="12" t="s">
        <v>1603</v>
      </c>
      <c r="AD21" s="220" t="s">
        <v>1864</v>
      </c>
      <c r="AE21" s="221" t="s">
        <v>1979</v>
      </c>
    </row>
    <row r="22" spans="2:31" ht="15.6">
      <c r="I22" s="121" t="s">
        <v>1910</v>
      </c>
      <c r="J22" s="144">
        <f>_xlfn.IFNA(INDEX('Other Years for Dropdown'!$G$8:$BM$383,MATCH($Y$9,'Other Years for Dropdown'!$C$8:$C$383,0),MATCH(Z22,'Other Years for Dropdown'!$G$4:$BM$4,0)),"")</f>
        <v>0</v>
      </c>
      <c r="K22" s="145">
        <f>_xlfn.IFNA(INDEX('Other Years for Dropdown'!$G$8:$BM$383,MATCH($Y$9,'Other Years for Dropdown'!$C$8:$C$383,0),MATCH(AA22,'Other Years for Dropdown'!$G$4:$BM$4,0)),"")</f>
        <v>0</v>
      </c>
      <c r="L22" s="145">
        <f>_xlfn.IFNA(INDEX('Other Years for Dropdown'!$G$8:$BM$383,MATCH($Y$9,'Other Years for Dropdown'!$C$8:$C$383,0),MATCH(AB22,'Other Years for Dropdown'!$G$4:$BM$4,0)),"")</f>
        <v>0</v>
      </c>
      <c r="M22" s="145">
        <f>IF(ISBLANK(INDEX('Calculations for 2021-22'!$I$8:$BO$390,MATCH($Y$9,'Calculations for 2021-22'!$D$8:$D$390,0),MATCH(AC22,'Calculations for 2021-22'!$I$4:$BO$4,0))),"",INDEX('Calculations for 2021-22'!$I$8:$BO$390,MATCH($Y$9,'Calculations for 2021-22'!$D$8:$D$390,0),MATCH(AC22,'Calculations for 2021-22'!$I$4:$BO$4,0)))</f>
        <v>0</v>
      </c>
      <c r="N22" s="145">
        <f>IF(ISBLANK(INDEX('Calculations for 2021-22'!$I$8:$BO$390,MATCH($Y$9,'Calculations for 2021-22'!$D$8:$D$390,0),MATCH(AD22,'Calculations for 2021-22'!$I$4:$BO$4,0))),"",INDEX('Calculations for 2021-22'!$I$8:$BO$390,MATCH($Y$9,'Calculations for 2021-22'!$D$8:$D$390,0),MATCH(AD22,'Calculations for 2021-22'!$I$4:$BO$4,0)))</f>
        <v>0</v>
      </c>
      <c r="O22" s="198">
        <f>IF(ISBLANK(INDEX('Calculations for 2021-22'!$I$8:$BO$390,MATCH($Y$9,'Calculations for 2021-22'!$D$8:$D$390,0),MATCH(AE22,'Calculations for 2021-22'!$I$4:$BO$4,0))),"",INDEX('Calculations for 2021-22'!$I$8:$BO$390,MATCH($Y$9,'Calculations for 2021-22'!$D$8:$D$390,0),MATCH(AE22,'Calculations for 2021-22'!$I$4:$BO$4,0)))</f>
        <v>0</v>
      </c>
      <c r="Y22" s="129" t="s">
        <v>47</v>
      </c>
      <c r="Z22" s="12" t="s">
        <v>1867</v>
      </c>
      <c r="AA22" s="12" t="s">
        <v>1817</v>
      </c>
      <c r="AB22" s="12" t="s">
        <v>1840</v>
      </c>
      <c r="AC22" s="12" t="s">
        <v>1605</v>
      </c>
      <c r="AD22" s="220" t="s">
        <v>1866</v>
      </c>
      <c r="AE22" s="221" t="s">
        <v>1980</v>
      </c>
    </row>
    <row r="23" spans="2:31" ht="15.6">
      <c r="I23" s="150" t="s">
        <v>1909</v>
      </c>
      <c r="J23" s="146">
        <f>_xlfn.IFNA(INDEX('Other Years for Dropdown'!$G$8:$BM$383,MATCH($Y$9,'Other Years for Dropdown'!$C$8:$C$383,0),MATCH(Z23,'Other Years for Dropdown'!$G$4:$BM$4,0)),"")</f>
        <v>0</v>
      </c>
      <c r="K23" s="147">
        <f>_xlfn.IFNA(INDEX('Other Years for Dropdown'!$G$8:$BM$383,MATCH($Y$9,'Other Years for Dropdown'!$C$8:$C$383,0),MATCH(AA23,'Other Years for Dropdown'!$G$4:$BM$4,0)),"")</f>
        <v>0</v>
      </c>
      <c r="L23" s="147">
        <f>_xlfn.IFNA(INDEX('Other Years for Dropdown'!$G$8:$BM$383,MATCH($Y$9,'Other Years for Dropdown'!$C$8:$C$383,0),MATCH(AB23,'Other Years for Dropdown'!$G$4:$BM$4,0)),"")</f>
        <v>0</v>
      </c>
      <c r="M23" s="147">
        <f>IF(ISBLANK(INDEX('Calculations for 2021-22'!$I$8:$BO$390,MATCH($Y$9,'Calculations for 2021-22'!$D$8:$D$390,0),MATCH(AC23,'Calculations for 2021-22'!$I$4:$BO$4,0))),"",INDEX('Calculations for 2021-22'!$I$8:$BO$390,MATCH($Y$9,'Calculations for 2021-22'!$D$8:$D$390,0),MATCH(AC23,'Calculations for 2021-22'!$I$4:$BO$4,0)))</f>
        <v>0</v>
      </c>
      <c r="N23" s="147">
        <f>IF(ISBLANK(INDEX('Calculations for 2021-22'!$I$8:$BO$390,MATCH($Y$9,'Calculations for 2021-22'!$D$8:$D$390,0),MATCH(AD23,'Calculations for 2021-22'!$I$4:$BO$4,0))),"",INDEX('Calculations for 2021-22'!$I$8:$BO$390,MATCH($Y$9,'Calculations for 2021-22'!$D$8:$D$390,0),MATCH(AD23,'Calculations for 2021-22'!$I$4:$BO$4,0)))</f>
        <v>0</v>
      </c>
      <c r="O23" s="148">
        <f>IF(ISBLANK(INDEX('Calculations for 2021-22'!$I$8:$BO$390,MATCH($Y$9,'Calculations for 2021-22'!$D$8:$D$390,0),MATCH(AE23,'Calculations for 2021-22'!$I$4:$BO$4,0))),"",INDEX('Calculations for 2021-22'!$I$8:$BO$390,MATCH($Y$9,'Calculations for 2021-22'!$D$8:$D$390,0),MATCH(AE23,'Calculations for 2021-22'!$I$4:$BO$4,0)))</f>
        <v>0</v>
      </c>
      <c r="Y23" s="130" t="s">
        <v>46</v>
      </c>
      <c r="Z23" s="134" t="s">
        <v>1869</v>
      </c>
      <c r="AA23" s="135" t="s">
        <v>1816</v>
      </c>
      <c r="AB23" s="135" t="s">
        <v>1839</v>
      </c>
      <c r="AC23" s="135" t="s">
        <v>1604</v>
      </c>
      <c r="AD23" s="135" t="s">
        <v>1868</v>
      </c>
      <c r="AE23" s="137" t="s">
        <v>1981</v>
      </c>
    </row>
    <row r="25" spans="2:31" ht="17.399999999999999">
      <c r="B25" s="232" t="str">
        <f>"BFL for "&amp;$B$9&amp;" from 2016-17 to 2021-22"</f>
        <v>BFL for Adur from 2016-17 to 2021-22</v>
      </c>
      <c r="C25" s="232"/>
      <c r="D25" s="232"/>
      <c r="E25" s="232"/>
      <c r="F25" s="232"/>
      <c r="G25" s="232"/>
      <c r="H25" s="232"/>
      <c r="I25" s="232"/>
      <c r="J25" s="232"/>
      <c r="K25" s="232"/>
      <c r="L25" s="232"/>
      <c r="M25" s="232"/>
      <c r="N25" s="232"/>
      <c r="O25" s="232"/>
      <c r="P25" s="232"/>
      <c r="Q25" s="232"/>
      <c r="R25" s="232"/>
      <c r="S25" s="232"/>
      <c r="T25" s="232"/>
      <c r="U25" s="232"/>
      <c r="V25" s="232"/>
    </row>
    <row r="27" spans="2:31">
      <c r="B27" t="s">
        <v>1946</v>
      </c>
    </row>
    <row r="29" spans="2:31">
      <c r="B29" t="s">
        <v>1947</v>
      </c>
    </row>
    <row r="31" spans="2:31">
      <c r="B31" t="s">
        <v>1948</v>
      </c>
    </row>
    <row r="33" spans="2:31">
      <c r="B33" t="s">
        <v>1949</v>
      </c>
    </row>
    <row r="35" spans="2:31">
      <c r="B35" t="s">
        <v>1999</v>
      </c>
    </row>
    <row r="37" spans="2:31" ht="34.200000000000003" customHeight="1">
      <c r="B37" s="236" t="s">
        <v>2000</v>
      </c>
      <c r="C37" s="236"/>
      <c r="D37" s="236"/>
      <c r="E37" s="236"/>
      <c r="F37" s="236"/>
      <c r="G37" s="236"/>
      <c r="H37" s="236"/>
      <c r="I37" s="236"/>
      <c r="J37" s="236"/>
      <c r="K37" s="236"/>
      <c r="L37" s="236"/>
      <c r="M37" s="236"/>
      <c r="N37" s="236"/>
      <c r="O37" s="236"/>
      <c r="P37" s="236"/>
      <c r="Q37" s="236"/>
      <c r="R37" s="236"/>
      <c r="S37" s="236"/>
      <c r="T37" s="236"/>
      <c r="U37" s="236"/>
      <c r="V37" s="236"/>
    </row>
    <row r="39" spans="2:31">
      <c r="J39" s="81" t="s">
        <v>1854</v>
      </c>
      <c r="Z39" s="81" t="s">
        <v>1854</v>
      </c>
    </row>
    <row r="40" spans="2:31">
      <c r="J40" s="170" t="s">
        <v>1846</v>
      </c>
      <c r="K40" s="171" t="s">
        <v>1847</v>
      </c>
      <c r="L40" s="171" t="s">
        <v>1848</v>
      </c>
      <c r="M40" s="171" t="s">
        <v>1849</v>
      </c>
      <c r="N40" s="171" t="s">
        <v>1850</v>
      </c>
      <c r="O40" s="172" t="s">
        <v>1975</v>
      </c>
      <c r="Z40" s="124" t="s">
        <v>1846</v>
      </c>
      <c r="AA40" s="123" t="s">
        <v>1847</v>
      </c>
      <c r="AB40" s="123" t="s">
        <v>1848</v>
      </c>
      <c r="AC40" s="123" t="s">
        <v>1849</v>
      </c>
      <c r="AD40" s="123" t="s">
        <v>1850</v>
      </c>
      <c r="AE40" s="126" t="s">
        <v>1975</v>
      </c>
    </row>
    <row r="41" spans="2:31" ht="15.6">
      <c r="I41" s="128" t="s">
        <v>1844</v>
      </c>
      <c r="J41" s="138">
        <f>_xlfn.IFNA(INDEX('Other Years for Dropdown'!$G$8:$BM$383,MATCH($Y$9,'Other Years for Dropdown'!$C$8:$C$383,0),MATCH(Z41,'Other Years for Dropdown'!$G$4:$BM$4,0)),"")</f>
        <v>1.617269327104</v>
      </c>
      <c r="K41" s="139">
        <f>_xlfn.IFNA(INDEX('Other Years for Dropdown'!$G$8:$BM$383,MATCH($Y$9,'Other Years for Dropdown'!$C$8:$C$383,0),MATCH(AA41,'Other Years for Dropdown'!$G$4:$BM$4,0)),"")</f>
        <v>1.6502875375572017</v>
      </c>
      <c r="L41" s="139">
        <f>_xlfn.IFNA(INDEX('Other Years for Dropdown'!$G$8:$BM$383,MATCH($Y$9,'Other Years for Dropdown'!$C$8:$C$383,0),MATCH(AB41,'Other Years for Dropdown'!$G$4:$BM$4,0)),"")</f>
        <v>1.6998669914752291</v>
      </c>
      <c r="M41" s="142">
        <f>IF(ISBLANK(INDEX('Calculations for 2021-22'!$I$8:$BO$390,MATCH($Y$9,'Calculations for 2021-22'!$D$8:$D$390,0),MATCH(AC41,'Calculations for 2021-22'!$I$4:$BO$4,0))),"",INDEX('Calculations for 2021-22'!$I$8:$BO$390,MATCH($Y$9,'Calculations for 2021-22'!$D$8:$D$390,0),MATCH(AC41,'Calculations for 2021-22'!$I$4:$BO$4,0)))</f>
        <v>1.7388222766959629</v>
      </c>
      <c r="N41" s="142">
        <f>IF(ISBLANK(INDEX('Calculations for 2021-22'!$I$8:$BO$390,MATCH($Y$9,'Calculations for 2021-22'!$D$8:$D$390,0),MATCH(AD41,'Calculations for 2021-22'!$I$4:$BO$4,0))),"",INDEX('Calculations for 2021-22'!$I$8:$BO$390,MATCH($Y$9,'Calculations for 2021-22'!$D$8:$D$390,0),MATCH(AD41,'Calculations for 2021-22'!$I$4:$BO$4,0)))</f>
        <v>1.7671533932205408</v>
      </c>
      <c r="O41" s="143">
        <f>IF(ISBLANK(INDEX('Calculations for 2021-22'!$I$8:$BO$390,MATCH($Y$9,'Calculations for 2021-22'!$D$8:$D$390,0),MATCH(AE41,'Calculations for 2021-22'!$I$4:$BO$4,0))),"",INDEX('Calculations for 2021-22'!$I$8:$BO$390,MATCH($Y$9,'Calculations for 2021-22'!$D$8:$D$390,0),MATCH(AE41,'Calculations for 2021-22'!$I$4:$BO$4,0)))</f>
        <v>1.7671533932205408</v>
      </c>
      <c r="Y41" s="128" t="s">
        <v>1844</v>
      </c>
      <c r="Z41" s="12" t="s">
        <v>1870</v>
      </c>
      <c r="AA41" s="12" t="s">
        <v>1799</v>
      </c>
      <c r="AB41" s="12" t="s">
        <v>1822</v>
      </c>
      <c r="AC41" s="12" t="s">
        <v>1587</v>
      </c>
      <c r="AD41" s="220" t="s">
        <v>1871</v>
      </c>
      <c r="AE41" s="221" t="s">
        <v>1993</v>
      </c>
    </row>
    <row r="42" spans="2:31" ht="15.6">
      <c r="I42" s="129" t="s">
        <v>1845</v>
      </c>
      <c r="J42" s="141">
        <f>_xlfn.IFNA(INDEX('Other Years for Dropdown'!$G$8:$BM$383,MATCH($Y$9,'Other Years for Dropdown'!$C$8:$C$383,0),MATCH(Z42,'Other Years for Dropdown'!$G$4:$BM$4,0)),"")</f>
        <v>0</v>
      </c>
      <c r="K42" s="142">
        <f>_xlfn.IFNA(INDEX('Other Years for Dropdown'!$G$8:$BM$383,MATCH($Y$9,'Other Years for Dropdown'!$C$8:$C$383,0),MATCH(AA42,'Other Years for Dropdown'!$G$4:$BM$4,0)),"")</f>
        <v>0</v>
      </c>
      <c r="L42" s="142">
        <f>_xlfn.IFNA(INDEX('Other Years for Dropdown'!$G$8:$BM$383,MATCH($Y$9,'Other Years for Dropdown'!$C$8:$C$383,0),MATCH(AB42,'Other Years for Dropdown'!$G$4:$BM$4,0)),"")</f>
        <v>0</v>
      </c>
      <c r="M42" s="142">
        <f>IF(ISBLANK(INDEX('Calculations for 2021-22'!$I$8:$BO$390,MATCH($Y$9,'Calculations for 2021-22'!$D$8:$D$390,0),MATCH(AC42,'Calculations for 2021-22'!$I$4:$BO$4,0))),"",INDEX('Calculations for 2021-22'!$I$8:$BO$390,MATCH($Y$9,'Calculations for 2021-22'!$D$8:$D$390,0),MATCH(AC42,'Calculations for 2021-22'!$I$4:$BO$4,0)))</f>
        <v>0</v>
      </c>
      <c r="N42" s="142">
        <f>IF(ISBLANK(INDEX('Calculations for 2021-22'!$I$8:$BO$390,MATCH($Y$9,'Calculations for 2021-22'!$D$8:$D$390,0),MATCH(AD42,'Calculations for 2021-22'!$I$4:$BO$4,0))),"",INDEX('Calculations for 2021-22'!$I$8:$BO$390,MATCH($Y$9,'Calculations for 2021-22'!$D$8:$D$390,0),MATCH(AD42,'Calculations for 2021-22'!$I$4:$BO$4,0)))</f>
        <v>0</v>
      </c>
      <c r="O42" s="143">
        <f>IF(ISBLANK(INDEX('Calculations for 2021-22'!$I$8:$BO$390,MATCH($Y$9,'Calculations for 2021-22'!$D$8:$D$390,0),MATCH(AE42,'Calculations for 2021-22'!$I$4:$BO$4,0))),"",INDEX('Calculations for 2021-22'!$I$8:$BO$390,MATCH($Y$9,'Calculations for 2021-22'!$D$8:$D$390,0),MATCH(AE42,'Calculations for 2021-22'!$I$4:$BO$4,0)))</f>
        <v>0</v>
      </c>
      <c r="Y42" s="129" t="s">
        <v>1845</v>
      </c>
      <c r="Z42" s="12" t="s">
        <v>1872</v>
      </c>
      <c r="AA42" s="12" t="s">
        <v>1808</v>
      </c>
      <c r="AB42" s="12" t="s">
        <v>1831</v>
      </c>
      <c r="AC42" s="12" t="s">
        <v>1596</v>
      </c>
      <c r="AD42" s="220" t="s">
        <v>1873</v>
      </c>
      <c r="AE42" s="136" t="s">
        <v>1987</v>
      </c>
    </row>
    <row r="43" spans="2:31" ht="15.6">
      <c r="I43" s="129" t="s">
        <v>1911</v>
      </c>
      <c r="J43" s="144">
        <f>_xlfn.IFNA(INDEX('Other Years for Dropdown'!$G$8:$BM$383,MATCH($Y$9,'Other Years for Dropdown'!$C$8:$C$383,0),MATCH(Z43,'Other Years for Dropdown'!$G$4:$BM$4,0)),"")</f>
        <v>1.617269327104</v>
      </c>
      <c r="K43" s="145">
        <f>_xlfn.IFNA(INDEX('Other Years for Dropdown'!$G$8:$BM$383,MATCH($Y$9,'Other Years for Dropdown'!$C$8:$C$383,0),MATCH(AA43,'Other Years for Dropdown'!$G$4:$BM$4,0)),"")</f>
        <v>1.6502875375572017</v>
      </c>
      <c r="L43" s="145">
        <f>_xlfn.IFNA(INDEX('Other Years for Dropdown'!$G$8:$BM$383,MATCH($Y$9,'Other Years for Dropdown'!$C$8:$C$383,0),MATCH(AB43,'Other Years for Dropdown'!$G$4:$BM$4,0)),"")</f>
        <v>1.6998669914752291</v>
      </c>
      <c r="M43" s="145">
        <f>IF(ISBLANK(INDEX('Calculations for 2021-22'!$I$8:$BO$390,MATCH($Y$9,'Calculations for 2021-22'!$D$8:$D$390,0),MATCH(AC43,'Calculations for 2021-22'!$I$4:$BO$4,0))),"",INDEX('Calculations for 2021-22'!$I$8:$BO$390,MATCH($Y$9,'Calculations for 2021-22'!$D$8:$D$390,0),MATCH(AC43,'Calculations for 2021-22'!$I$4:$BO$4,0)))</f>
        <v>1.7388222766959629</v>
      </c>
      <c r="N43" s="145">
        <f>IF(ISBLANK(INDEX('Calculations for 2021-22'!$I$8:$BO$390,MATCH($Y$9,'Calculations for 2021-22'!$D$8:$D$390,0),MATCH(AD43,'Calculations for 2021-22'!$I$4:$BO$4,0))),"",INDEX('Calculations for 2021-22'!$I$8:$BO$390,MATCH($Y$9,'Calculations for 2021-22'!$D$8:$D$390,0),MATCH(AD43,'Calculations for 2021-22'!$I$4:$BO$4,0)))</f>
        <v>1.7671533932205408</v>
      </c>
      <c r="O43" s="198">
        <f>IF(ISBLANK(INDEX('Calculations for 2021-22'!$I$8:$BO$390,MATCH($Y$9,'Calculations for 2021-22'!$D$8:$D$390,0),MATCH(AE43,'Calculations for 2021-22'!$I$4:$BO$4,0))),"",INDEX('Calculations for 2021-22'!$I$8:$BO$390,MATCH($Y$9,'Calculations for 2021-22'!$D$8:$D$390,0),MATCH(AE43,'Calculations for 2021-22'!$I$4:$BO$4,0)))</f>
        <v>1.7671533932205408</v>
      </c>
      <c r="Y43" s="129" t="s">
        <v>44</v>
      </c>
      <c r="Z43" s="12" t="s">
        <v>1874</v>
      </c>
      <c r="AA43" s="12" t="s">
        <v>1809</v>
      </c>
      <c r="AB43" s="12" t="s">
        <v>1832</v>
      </c>
      <c r="AC43" s="12" t="s">
        <v>1597</v>
      </c>
      <c r="AD43" s="220" t="s">
        <v>1875</v>
      </c>
      <c r="AE43" s="221" t="s">
        <v>1988</v>
      </c>
    </row>
    <row r="44" spans="2:31" ht="15.6">
      <c r="I44" s="129" t="s">
        <v>1908</v>
      </c>
      <c r="J44" s="144">
        <f>_xlfn.IFNA(INDEX('Other Years for Dropdown'!$G$8:$BM$383,MATCH($Y$9,'Other Years for Dropdown'!$C$8:$C$383,0),MATCH(Z44,'Other Years for Dropdown'!$G$4:$BM$4,0)),"")</f>
        <v>0</v>
      </c>
      <c r="K44" s="145">
        <f>_xlfn.IFNA(INDEX('Other Years for Dropdown'!$G$8:$BM$383,MATCH($Y$9,'Other Years for Dropdown'!$C$8:$C$383,0),MATCH(AA44,'Other Years for Dropdown'!$G$4:$BM$4,0)),"")</f>
        <v>0</v>
      </c>
      <c r="L44" s="145">
        <f>_xlfn.IFNA(INDEX('Other Years for Dropdown'!$G$8:$BM$383,MATCH($Y$9,'Other Years for Dropdown'!$C$8:$C$383,0),MATCH(AB44,'Other Years for Dropdown'!$G$4:$BM$4,0)),"")</f>
        <v>0</v>
      </c>
      <c r="M44" s="145">
        <f>IF(ISBLANK(INDEX('Calculations for 2021-22'!$I$8:$BO$390,MATCH($Y$9,'Calculations for 2021-22'!$D$8:$D$390,0),MATCH(AC44,'Calculations for 2021-22'!$I$4:$BO$4,0))),"",INDEX('Calculations for 2021-22'!$I$8:$BO$390,MATCH($Y$9,'Calculations for 2021-22'!$D$8:$D$390,0),MATCH(AC44,'Calculations for 2021-22'!$I$4:$BO$4,0)))</f>
        <v>0</v>
      </c>
      <c r="N44" s="145">
        <f>IF(ISBLANK(INDEX('Calculations for 2021-22'!$I$8:$BO$390,MATCH($Y$9,'Calculations for 2021-22'!$D$8:$D$390,0),MATCH(AD44,'Calculations for 2021-22'!$I$4:$BO$4,0))),"",INDEX('Calculations for 2021-22'!$I$8:$BO$390,MATCH($Y$9,'Calculations for 2021-22'!$D$8:$D$390,0),MATCH(AD44,'Calculations for 2021-22'!$I$4:$BO$4,0)))</f>
        <v>0</v>
      </c>
      <c r="O44" s="198">
        <f>IF(ISBLANK(INDEX('Calculations for 2021-22'!$I$8:$BO$390,MATCH($Y$9,'Calculations for 2021-22'!$D$8:$D$390,0),MATCH(AE44,'Calculations for 2021-22'!$I$4:$BO$4,0))),"",INDEX('Calculations for 2021-22'!$I$8:$BO$390,MATCH($Y$9,'Calculations for 2021-22'!$D$8:$D$390,0),MATCH(AE44,'Calculations for 2021-22'!$I$4:$BO$4,0)))</f>
        <v>0</v>
      </c>
      <c r="Y44" s="129" t="s">
        <v>45</v>
      </c>
      <c r="Z44" s="12" t="s">
        <v>1876</v>
      </c>
      <c r="AA44" s="12" t="s">
        <v>1810</v>
      </c>
      <c r="AB44" s="12" t="s">
        <v>1833</v>
      </c>
      <c r="AC44" s="12" t="s">
        <v>1598</v>
      </c>
      <c r="AD44" s="220" t="s">
        <v>1877</v>
      </c>
      <c r="AE44" s="221" t="s">
        <v>1989</v>
      </c>
    </row>
    <row r="45" spans="2:31" ht="15.6">
      <c r="I45" s="129" t="s">
        <v>1910</v>
      </c>
      <c r="J45" s="144">
        <f>_xlfn.IFNA(INDEX('Other Years for Dropdown'!$G$8:$BM$383,MATCH($Y$9,'Other Years for Dropdown'!$C$8:$C$383,0),MATCH(Z45,'Other Years for Dropdown'!$G$4:$BM$4,0)),"")</f>
        <v>0</v>
      </c>
      <c r="K45" s="145">
        <f>_xlfn.IFNA(INDEX('Other Years for Dropdown'!$G$8:$BM$383,MATCH($Y$9,'Other Years for Dropdown'!$C$8:$C$383,0),MATCH(AA45,'Other Years for Dropdown'!$G$4:$BM$4,0)),"")</f>
        <v>0</v>
      </c>
      <c r="L45" s="145">
        <f>_xlfn.IFNA(INDEX('Other Years for Dropdown'!$G$8:$BM$383,MATCH($Y$9,'Other Years for Dropdown'!$C$8:$C$383,0),MATCH(AB45,'Other Years for Dropdown'!$G$4:$BM$4,0)),"")</f>
        <v>0</v>
      </c>
      <c r="M45" s="145">
        <f>IF(ISBLANK(INDEX('Calculations for 2021-22'!$I$8:$BO$390,MATCH($Y$9,'Calculations for 2021-22'!$D$8:$D$390,0),MATCH(AC45,'Calculations for 2021-22'!$I$4:$BO$4,0))),"",INDEX('Calculations for 2021-22'!$I$8:$BO$390,MATCH($Y$9,'Calculations for 2021-22'!$D$8:$D$390,0),MATCH(AC45,'Calculations for 2021-22'!$I$4:$BO$4,0)))</f>
        <v>0</v>
      </c>
      <c r="N45" s="145">
        <f>IF(ISBLANK(INDEX('Calculations for 2021-22'!$I$8:$BO$390,MATCH($Y$9,'Calculations for 2021-22'!$D$8:$D$390,0),MATCH(AD45,'Calculations for 2021-22'!$I$4:$BO$4,0))),"",INDEX('Calculations for 2021-22'!$I$8:$BO$390,MATCH($Y$9,'Calculations for 2021-22'!$D$8:$D$390,0),MATCH(AD45,'Calculations for 2021-22'!$I$4:$BO$4,0)))</f>
        <v>0</v>
      </c>
      <c r="O45" s="198">
        <f>IF(ISBLANK(INDEX('Calculations for 2021-22'!$I$8:$BO$390,MATCH($Y$9,'Calculations for 2021-22'!$D$8:$D$390,0),MATCH(AE45,'Calculations for 2021-22'!$I$4:$BO$4,0))),"",INDEX('Calculations for 2021-22'!$I$8:$BO$390,MATCH($Y$9,'Calculations for 2021-22'!$D$8:$D$390,0),MATCH(AE45,'Calculations for 2021-22'!$I$4:$BO$4,0)))</f>
        <v>0</v>
      </c>
      <c r="Y45" s="129" t="s">
        <v>47</v>
      </c>
      <c r="Z45" s="12" t="s">
        <v>1878</v>
      </c>
      <c r="AA45" s="12" t="s">
        <v>1812</v>
      </c>
      <c r="AB45" s="12" t="s">
        <v>1835</v>
      </c>
      <c r="AC45" s="12" t="s">
        <v>1600</v>
      </c>
      <c r="AD45" s="220" t="s">
        <v>1879</v>
      </c>
      <c r="AE45" s="221" t="s">
        <v>1991</v>
      </c>
    </row>
    <row r="46" spans="2:31" ht="15.6">
      <c r="I46" s="130" t="s">
        <v>1909</v>
      </c>
      <c r="J46" s="146">
        <f>_xlfn.IFNA(INDEX('Other Years for Dropdown'!$G$8:$BM$383,MATCH($Y$9,'Other Years for Dropdown'!$C$8:$C$383,0),MATCH(Z46,'Other Years for Dropdown'!$G$4:$BM$4,0)),"")</f>
        <v>0</v>
      </c>
      <c r="K46" s="147">
        <f>_xlfn.IFNA(INDEX('Other Years for Dropdown'!$G$8:$BM$383,MATCH($Y$9,'Other Years for Dropdown'!$C$8:$C$383,0),MATCH(AA46,'Other Years for Dropdown'!$G$4:$BM$4,0)),"")</f>
        <v>0</v>
      </c>
      <c r="L46" s="147">
        <f>_xlfn.IFNA(INDEX('Other Years for Dropdown'!$G$8:$BM$383,MATCH($Y$9,'Other Years for Dropdown'!$C$8:$C$383,0),MATCH(AB46,'Other Years for Dropdown'!$G$4:$BM$4,0)),"")</f>
        <v>0</v>
      </c>
      <c r="M46" s="147">
        <f>IF(ISBLANK(INDEX('Calculations for 2021-22'!$I$8:$BO$390,MATCH($Y$9,'Calculations for 2021-22'!$D$8:$D$390,0),MATCH(AC46,'Calculations for 2021-22'!$I$4:$BO$4,0))),"",INDEX('Calculations for 2021-22'!$I$8:$BO$390,MATCH($Y$9,'Calculations for 2021-22'!$D$8:$D$390,0),MATCH(AC46,'Calculations for 2021-22'!$I$4:$BO$4,0)))</f>
        <v>0</v>
      </c>
      <c r="N46" s="147">
        <f>IF(ISBLANK(INDEX('Calculations for 2021-22'!$I$8:$BO$390,MATCH($Y$9,'Calculations for 2021-22'!$D$8:$D$390,0),MATCH(AD46,'Calculations for 2021-22'!$I$4:$BO$4,0))),"",INDEX('Calculations for 2021-22'!$I$8:$BO$390,MATCH($Y$9,'Calculations for 2021-22'!$D$8:$D$390,0),MATCH(AD46,'Calculations for 2021-22'!$I$4:$BO$4,0)))</f>
        <v>0</v>
      </c>
      <c r="O46" s="148">
        <f>IF(ISBLANK(INDEX('Calculations for 2021-22'!$I$8:$BO$390,MATCH($Y$9,'Calculations for 2021-22'!$D$8:$D$390,0),MATCH(AE46,'Calculations for 2021-22'!$I$4:$BO$4,0))),"",INDEX('Calculations for 2021-22'!$I$8:$BO$390,MATCH($Y$9,'Calculations for 2021-22'!$D$8:$D$390,0),MATCH(AE46,'Calculations for 2021-22'!$I$4:$BO$4,0)))</f>
        <v>0</v>
      </c>
      <c r="Y46" s="130" t="s">
        <v>46</v>
      </c>
      <c r="Z46" s="134" t="s">
        <v>1880</v>
      </c>
      <c r="AA46" s="135" t="s">
        <v>1811</v>
      </c>
      <c r="AB46" s="135" t="s">
        <v>1834</v>
      </c>
      <c r="AC46" s="135" t="s">
        <v>1599</v>
      </c>
      <c r="AD46" s="135" t="s">
        <v>1881</v>
      </c>
      <c r="AE46" s="137" t="s">
        <v>1990</v>
      </c>
    </row>
    <row r="48" spans="2:31" ht="17.399999999999999">
      <c r="B48" s="232" t="str">
        <f>"RSG for "&amp;B9&amp;" from 2016-17 to 2021-22"</f>
        <v>RSG for Adur from 2016-17 to 2021-22</v>
      </c>
      <c r="C48" s="232"/>
      <c r="D48" s="232"/>
      <c r="E48" s="232"/>
      <c r="F48" s="232"/>
      <c r="G48" s="232"/>
      <c r="H48" s="232"/>
      <c r="I48" s="232"/>
      <c r="J48" s="232"/>
      <c r="K48" s="232"/>
      <c r="L48" s="232"/>
      <c r="M48" s="232"/>
      <c r="N48" s="232"/>
      <c r="O48" s="232"/>
      <c r="P48" s="232"/>
      <c r="Q48" s="232"/>
      <c r="R48" s="232"/>
      <c r="S48" s="232"/>
      <c r="T48" s="232"/>
      <c r="U48" s="232"/>
      <c r="V48" s="232"/>
    </row>
    <row r="50" spans="2:31" ht="60" customHeight="1">
      <c r="B50" s="238" t="s">
        <v>2021</v>
      </c>
      <c r="C50" s="238"/>
      <c r="D50" s="238"/>
      <c r="E50" s="238"/>
      <c r="F50" s="238"/>
      <c r="G50" s="238"/>
      <c r="H50" s="238"/>
      <c r="I50" s="238"/>
      <c r="J50" s="238"/>
      <c r="K50" s="238"/>
      <c r="L50" s="238"/>
      <c r="M50" s="238"/>
      <c r="N50" s="238"/>
      <c r="O50" s="238"/>
      <c r="P50" s="238"/>
      <c r="Q50" s="238"/>
      <c r="R50" s="238"/>
      <c r="S50" s="238"/>
      <c r="T50" s="238"/>
      <c r="U50" s="238"/>
      <c r="V50" s="238"/>
      <c r="W50" s="122"/>
      <c r="X50" s="122"/>
      <c r="Y50" s="122"/>
      <c r="Z50" s="122"/>
      <c r="AA50" s="122"/>
      <c r="AB50" s="122"/>
    </row>
    <row r="51" spans="2:31" ht="14.25" customHeight="1">
      <c r="B51" s="197" t="s">
        <v>2006</v>
      </c>
      <c r="C51" s="196"/>
      <c r="D51" s="196"/>
      <c r="E51" s="196"/>
      <c r="F51" s="196"/>
      <c r="H51" s="196"/>
      <c r="I51" s="196"/>
      <c r="J51" s="196"/>
      <c r="K51" s="196"/>
      <c r="L51" s="196"/>
      <c r="M51" s="196"/>
      <c r="N51" s="196"/>
      <c r="O51" s="196"/>
      <c r="P51" s="196"/>
      <c r="Q51" s="196"/>
      <c r="R51" s="196"/>
      <c r="S51" s="196"/>
      <c r="T51" s="196"/>
      <c r="U51" s="196"/>
      <c r="V51" s="196"/>
      <c r="W51" s="122"/>
      <c r="X51" s="122"/>
      <c r="Y51" s="122"/>
      <c r="Z51" s="122"/>
      <c r="AA51" s="122"/>
      <c r="AB51" s="122"/>
    </row>
    <row r="52" spans="2:31" ht="14.25" customHeight="1"/>
    <row r="53" spans="2:31" ht="43.95" customHeight="1">
      <c r="B53" s="237" t="s">
        <v>2022</v>
      </c>
      <c r="C53" s="237"/>
      <c r="D53" s="237"/>
      <c r="E53" s="237"/>
      <c r="F53" s="237"/>
      <c r="G53" s="237"/>
      <c r="H53" s="237"/>
      <c r="I53" s="237"/>
      <c r="J53" s="237"/>
      <c r="K53" s="237"/>
      <c r="L53" s="237"/>
      <c r="M53" s="237"/>
      <c r="N53" s="237"/>
      <c r="O53" s="237"/>
      <c r="P53" s="237"/>
      <c r="Q53" s="237"/>
      <c r="R53" s="237"/>
      <c r="S53" s="237"/>
      <c r="T53" s="237"/>
      <c r="U53" s="237"/>
      <c r="V53" s="237"/>
    </row>
    <row r="55" spans="2:31">
      <c r="J55" s="81" t="s">
        <v>1855</v>
      </c>
      <c r="Z55" s="81" t="s">
        <v>1855</v>
      </c>
    </row>
    <row r="56" spans="2:31">
      <c r="J56" s="170" t="s">
        <v>1846</v>
      </c>
      <c r="K56" s="171" t="s">
        <v>1847</v>
      </c>
      <c r="L56" s="171" t="s">
        <v>1848</v>
      </c>
      <c r="M56" s="171" t="s">
        <v>1849</v>
      </c>
      <c r="N56" s="171" t="s">
        <v>1850</v>
      </c>
      <c r="O56" s="172" t="s">
        <v>1975</v>
      </c>
      <c r="Z56" s="124" t="s">
        <v>1846</v>
      </c>
      <c r="AA56" s="123" t="s">
        <v>1847</v>
      </c>
      <c r="AB56" s="123" t="s">
        <v>1848</v>
      </c>
      <c r="AC56" s="123" t="s">
        <v>1849</v>
      </c>
      <c r="AD56" s="123" t="s">
        <v>1850</v>
      </c>
      <c r="AE56" s="126" t="s">
        <v>1975</v>
      </c>
    </row>
    <row r="57" spans="2:31" ht="15.6">
      <c r="I57" s="128" t="s">
        <v>1844</v>
      </c>
      <c r="J57" s="138">
        <f>_xlfn.IFNA(INDEX('Other Years for Dropdown'!$G$8:$BM$383,MATCH($Y$9,'Other Years for Dropdown'!$C$8:$C$383,0),MATCH(Z57,'Other Years for Dropdown'!$G$4:$BM$4,0)),"")</f>
        <v>0.77393475819900004</v>
      </c>
      <c r="K57" s="139">
        <f>_xlfn.IFNA(INDEX('Other Years for Dropdown'!$G$8:$BM$383,MATCH($Y$9,'Other Years for Dropdown'!$C$8:$C$383,0),MATCH(AA57,'Other Years for Dropdown'!$G$4:$BM$4,0)),"")</f>
        <v>0.27119510736095814</v>
      </c>
      <c r="L57" s="139">
        <f>_xlfn.IFNA(INDEX('Other Years for Dropdown'!$G$8:$BM$383,MATCH($Y$9,'Other Years for Dropdown'!$C$8:$C$383,0),MATCH(AB57,'Other Years for Dropdown'!$G$4:$BM$4,0)),"")</f>
        <v>0</v>
      </c>
      <c r="M57" s="142">
        <f>IF(ISBLANK(INDEX('Calculations for 2021-22'!$I$8:$BO$390,MATCH($Y$9,'Calculations for 2021-22'!$D$8:$D$390,0),MATCH(AC57,'Calculations for 2021-22'!$I$4:$BO$4,0))),"",INDEX('Calculations for 2021-22'!$I$8:$BO$390,MATCH($Y$9,'Calculations for 2021-22'!$D$8:$D$390,0),MATCH(AC57,'Calculations for 2021-22'!$I$4:$BO$4,0)))</f>
        <v>0</v>
      </c>
      <c r="N57" s="142">
        <f>IF(ISBLANK(INDEX('Calculations for 2021-22'!$I$8:$BO$390,MATCH($Y$9,'Calculations for 2021-22'!$D$8:$D$390,0),MATCH(AD57,'Calculations for 2021-22'!$I$4:$BO$4,0))),"",INDEX('Calculations for 2021-22'!$I$8:$BO$390,MATCH($Y$9,'Calculations for 2021-22'!$D$8:$D$390,0),MATCH(AD57,'Calculations for 2021-22'!$I$4:$BO$4,0)))</f>
        <v>0</v>
      </c>
      <c r="O57" s="143">
        <f>IF(ISBLANK(INDEX('Calculations for 2021-22'!$I$8:$BO$390,MATCH($Y$9,'Calculations for 2021-22'!$D$8:$D$390,0),MATCH(AE57,'Calculations for 2021-22'!$I$4:$BO$4,0))),"",INDEX('Calculations for 2021-22'!$I$8:$BO$390,MATCH($Y$9,'Calculations for 2021-22'!$D$8:$D$390,0),MATCH(AE57,'Calculations for 2021-22'!$I$4:$BO$4,0)))</f>
        <v>0</v>
      </c>
      <c r="Y57" s="219" t="s">
        <v>1844</v>
      </c>
      <c r="Z57" s="12" t="s">
        <v>1882</v>
      </c>
      <c r="AA57" s="12" t="s">
        <v>1798</v>
      </c>
      <c r="AB57" s="12" t="s">
        <v>1821</v>
      </c>
      <c r="AC57" s="12" t="s">
        <v>1586</v>
      </c>
      <c r="AD57" s="220" t="s">
        <v>1883</v>
      </c>
      <c r="AE57" s="221" t="s">
        <v>1992</v>
      </c>
    </row>
    <row r="58" spans="2:31" ht="15.6">
      <c r="I58" s="129" t="s">
        <v>1845</v>
      </c>
      <c r="J58" s="145">
        <f>_xlfn.IFNA(INDEX('Other Years for Dropdown'!$G$8:$BM$383,MATCH($Y$9,'Other Years for Dropdown'!$C$8:$C$383,0),MATCH(Z58,'Other Years for Dropdown'!$G$4:$BM$4,0)),"")</f>
        <v>0</v>
      </c>
      <c r="K58" s="145">
        <f>_xlfn.IFNA(INDEX('Other Years for Dropdown'!$G$8:$BM$383,MATCH($Y$9,'Other Years for Dropdown'!$C$8:$C$383,0),MATCH(AA58,'Other Years for Dropdown'!$G$4:$BM$4,0)),"")</f>
        <v>0</v>
      </c>
      <c r="L58" s="145">
        <f>_xlfn.IFNA(INDEX('Other Years for Dropdown'!$G$8:$BM$383,MATCH($Y$9,'Other Years for Dropdown'!$C$8:$C$383,0),MATCH(AB58,'Other Years for Dropdown'!$G$4:$BM$4,0)),"")</f>
        <v>0</v>
      </c>
      <c r="M58" s="142">
        <f>IF(ISBLANK(INDEX('Calculations for 2021-22'!$I$8:$BO$390,MATCH($Y$9,'Calculations for 2021-22'!$D$8:$D$390,0),MATCH(AC58,'Calculations for 2021-22'!$I$4:$BO$4,0))),"",INDEX('Calculations for 2021-22'!$I$8:$BO$390,MATCH($Y$9,'Calculations for 2021-22'!$D$8:$D$390,0),MATCH(AC58,'Calculations for 2021-22'!$I$4:$BO$4,0)))</f>
        <v>0</v>
      </c>
      <c r="N58" s="142">
        <f>IF(ISBLANK(INDEX('Calculations for 2021-22'!$I$8:$BO$390,MATCH($Y$9,'Calculations for 2021-22'!$D$8:$D$390,0),MATCH(AD58,'Calculations for 2021-22'!$I$4:$BO$4,0))),"",INDEX('Calculations for 2021-22'!$I$8:$BO$390,MATCH($Y$9,'Calculations for 2021-22'!$D$8:$D$390,0),MATCH(AD58,'Calculations for 2021-22'!$I$4:$BO$4,0)))</f>
        <v>0</v>
      </c>
      <c r="O58" s="143">
        <f>IF(ISBLANK(INDEX('Calculations for 2021-22'!$I$8:$BO$390,MATCH($Y$9,'Calculations for 2021-22'!$D$8:$D$390,0),MATCH(AE58,'Calculations for 2021-22'!$I$4:$BO$4,0))),"",INDEX('Calculations for 2021-22'!$I$8:$BO$390,MATCH($Y$9,'Calculations for 2021-22'!$D$8:$D$390,0),MATCH(AE58,'Calculations for 2021-22'!$I$4:$BO$4,0)))</f>
        <v>0</v>
      </c>
      <c r="Y58" s="129" t="s">
        <v>1845</v>
      </c>
      <c r="Z58" s="12" t="s">
        <v>1884</v>
      </c>
      <c r="AA58" s="12" t="s">
        <v>1803</v>
      </c>
      <c r="AB58" s="12" t="s">
        <v>1826</v>
      </c>
      <c r="AC58" s="12" t="s">
        <v>1591</v>
      </c>
      <c r="AD58" s="220" t="s">
        <v>1885</v>
      </c>
      <c r="AE58" s="221" t="s">
        <v>1982</v>
      </c>
    </row>
    <row r="59" spans="2:31" ht="15.6">
      <c r="I59" s="129" t="s">
        <v>1911</v>
      </c>
      <c r="J59" s="145">
        <f>_xlfn.IFNA(INDEX('Other Years for Dropdown'!$G$8:$BM$383,MATCH($Y$9,'Other Years for Dropdown'!$C$8:$C$383,0),MATCH(Z59,'Other Years for Dropdown'!$G$4:$BM$4,0)),"")</f>
        <v>0.77393475819900004</v>
      </c>
      <c r="K59" s="145">
        <f>_xlfn.IFNA(INDEX('Other Years for Dropdown'!$G$8:$BM$383,MATCH($Y$9,'Other Years for Dropdown'!$C$8:$C$383,0),MATCH(AA59,'Other Years for Dropdown'!$G$4:$BM$4,0)),"")</f>
        <v>0.27119510736095814</v>
      </c>
      <c r="L59" s="145">
        <f>_xlfn.IFNA(INDEX('Other Years for Dropdown'!$G$8:$BM$383,MATCH($Y$9,'Other Years for Dropdown'!$C$8:$C$383,0),MATCH(AB59,'Other Years for Dropdown'!$G$4:$BM$4,0)),"")</f>
        <v>0</v>
      </c>
      <c r="M59" s="145">
        <f>IF(ISBLANK(INDEX('Calculations for 2021-22'!$I$8:$BO$390,MATCH($Y$9,'Calculations for 2021-22'!$D$8:$D$390,0),MATCH(AC59,'Calculations for 2021-22'!$I$4:$BO$4,0))),"",INDEX('Calculations for 2021-22'!$I$8:$BO$390,MATCH($Y$9,'Calculations for 2021-22'!$D$8:$D$390,0),MATCH(AC59,'Calculations for 2021-22'!$I$4:$BO$4,0)))</f>
        <v>0</v>
      </c>
      <c r="N59" s="145">
        <f>IF(ISBLANK(INDEX('Calculations for 2021-22'!$I$8:$BO$390,MATCH($Y$9,'Calculations for 2021-22'!$D$8:$D$390,0),MATCH(AD59,'Calculations for 2021-22'!$I$4:$BO$4,0))),"",INDEX('Calculations for 2021-22'!$I$8:$BO$390,MATCH($Y$9,'Calculations for 2021-22'!$D$8:$D$390,0),MATCH(AD59,'Calculations for 2021-22'!$I$4:$BO$4,0)))</f>
        <v>0</v>
      </c>
      <c r="O59" s="198">
        <f>IF(ISBLANK(INDEX('Calculations for 2021-22'!$I$8:$BO$390,MATCH($Y$9,'Calculations for 2021-22'!$D$8:$D$390,0),MATCH(AE59,'Calculations for 2021-22'!$I$4:$BO$4,0))),"",INDEX('Calculations for 2021-22'!$I$8:$BO$390,MATCH($Y$9,'Calculations for 2021-22'!$D$8:$D$390,0),MATCH(AE59,'Calculations for 2021-22'!$I$4:$BO$4,0)))</f>
        <v>0</v>
      </c>
      <c r="Y59" s="129" t="s">
        <v>44</v>
      </c>
      <c r="Z59" s="12" t="s">
        <v>1886</v>
      </c>
      <c r="AA59" s="12" t="s">
        <v>1804</v>
      </c>
      <c r="AB59" s="12" t="s">
        <v>1827</v>
      </c>
      <c r="AC59" s="12" t="s">
        <v>1592</v>
      </c>
      <c r="AD59" s="220" t="s">
        <v>1887</v>
      </c>
      <c r="AE59" s="221" t="s">
        <v>1983</v>
      </c>
    </row>
    <row r="60" spans="2:31" ht="15.6">
      <c r="I60" s="129" t="s">
        <v>1908</v>
      </c>
      <c r="J60" s="145">
        <f>_xlfn.IFNA(INDEX('Other Years for Dropdown'!$G$8:$BM$383,MATCH($Y$9,'Other Years for Dropdown'!$C$8:$C$383,0),MATCH(Z60,'Other Years for Dropdown'!$G$4:$BM$4,0)),"")</f>
        <v>0</v>
      </c>
      <c r="K60" s="145">
        <f>_xlfn.IFNA(INDEX('Other Years for Dropdown'!$G$8:$BM$383,MATCH($Y$9,'Other Years for Dropdown'!$C$8:$C$383,0),MATCH(AA60,'Other Years for Dropdown'!$G$4:$BM$4,0)),"")</f>
        <v>0</v>
      </c>
      <c r="L60" s="145">
        <f>_xlfn.IFNA(INDEX('Other Years for Dropdown'!$G$8:$BM$383,MATCH($Y$9,'Other Years for Dropdown'!$C$8:$C$383,0),MATCH(AB60,'Other Years for Dropdown'!$G$4:$BM$4,0)),"")</f>
        <v>0</v>
      </c>
      <c r="M60" s="145">
        <f>IF(ISBLANK(INDEX('Calculations for 2021-22'!$I$8:$BO$390,MATCH($Y$9,'Calculations for 2021-22'!$D$8:$D$390,0),MATCH(AC60,'Calculations for 2021-22'!$I$4:$BO$4,0))),"",INDEX('Calculations for 2021-22'!$I$8:$BO$390,MATCH($Y$9,'Calculations for 2021-22'!$D$8:$D$390,0),MATCH(AC60,'Calculations for 2021-22'!$I$4:$BO$4,0)))</f>
        <v>0</v>
      </c>
      <c r="N60" s="145">
        <f>IF(ISBLANK(INDEX('Calculations for 2021-22'!$I$8:$BO$390,MATCH($Y$9,'Calculations for 2021-22'!$D$8:$D$390,0),MATCH(AD60,'Calculations for 2021-22'!$I$4:$BO$4,0))),"",INDEX('Calculations for 2021-22'!$I$8:$BO$390,MATCH($Y$9,'Calculations for 2021-22'!$D$8:$D$390,0),MATCH(AD60,'Calculations for 2021-22'!$I$4:$BO$4,0)))</f>
        <v>0</v>
      </c>
      <c r="O60" s="198">
        <f>IF(ISBLANK(INDEX('Calculations for 2021-22'!$I$8:$BO$390,MATCH($Y$9,'Calculations for 2021-22'!$D$8:$D$390,0),MATCH(AE60,'Calculations for 2021-22'!$I$4:$BO$4,0))),"",INDEX('Calculations for 2021-22'!$I$8:$BO$390,MATCH($Y$9,'Calculations for 2021-22'!$D$8:$D$390,0),MATCH(AE60,'Calculations for 2021-22'!$I$4:$BO$4,0)))</f>
        <v>0</v>
      </c>
      <c r="Y60" s="129" t="s">
        <v>45</v>
      </c>
      <c r="Z60" s="12" t="s">
        <v>1888</v>
      </c>
      <c r="AA60" s="12" t="s">
        <v>1805</v>
      </c>
      <c r="AB60" s="12" t="s">
        <v>1828</v>
      </c>
      <c r="AC60" s="12" t="s">
        <v>1593</v>
      </c>
      <c r="AD60" s="220" t="s">
        <v>1889</v>
      </c>
      <c r="AE60" s="221" t="s">
        <v>1984</v>
      </c>
    </row>
    <row r="61" spans="2:31" ht="15.6">
      <c r="I61" s="129" t="s">
        <v>1910</v>
      </c>
      <c r="J61" s="145">
        <f>_xlfn.IFNA(INDEX('Other Years for Dropdown'!$G$8:$BM$383,MATCH($Y$9,'Other Years for Dropdown'!$C$8:$C$383,0),MATCH(Z61,'Other Years for Dropdown'!$G$4:$BM$4,0)),"")</f>
        <v>0</v>
      </c>
      <c r="K61" s="145">
        <f>_xlfn.IFNA(INDEX('Other Years for Dropdown'!$G$8:$BM$383,MATCH($Y$9,'Other Years for Dropdown'!$C$8:$C$383,0),MATCH(AA61,'Other Years for Dropdown'!$G$4:$BM$4,0)),"")</f>
        <v>0</v>
      </c>
      <c r="L61" s="145">
        <f>_xlfn.IFNA(INDEX('Other Years for Dropdown'!$G$8:$BM$383,MATCH($Y$9,'Other Years for Dropdown'!$C$8:$C$383,0),MATCH(AB61,'Other Years for Dropdown'!$G$4:$BM$4,0)),"")</f>
        <v>0</v>
      </c>
      <c r="M61" s="145">
        <f>IF(ISBLANK(INDEX('Calculations for 2021-22'!$I$8:$BO$390,MATCH($Y$9,'Calculations for 2021-22'!$D$8:$D$390,0),MATCH(AC61,'Calculations for 2021-22'!$I$4:$BO$4,0))),"",INDEX('Calculations for 2021-22'!$I$8:$BO$390,MATCH($Y$9,'Calculations for 2021-22'!$D$8:$D$390,0),MATCH(AC61,'Calculations for 2021-22'!$I$4:$BO$4,0)))</f>
        <v>0</v>
      </c>
      <c r="N61" s="145">
        <f>IF(ISBLANK(INDEX('Calculations for 2021-22'!$I$8:$BO$390,MATCH($Y$9,'Calculations for 2021-22'!$D$8:$D$390,0),MATCH(AD61,'Calculations for 2021-22'!$I$4:$BO$4,0))),"",INDEX('Calculations for 2021-22'!$I$8:$BO$390,MATCH($Y$9,'Calculations for 2021-22'!$D$8:$D$390,0),MATCH(AD61,'Calculations for 2021-22'!$I$4:$BO$4,0)))</f>
        <v>0</v>
      </c>
      <c r="O61" s="198">
        <f>IF(ISBLANK(INDEX('Calculations for 2021-22'!$I$8:$BO$390,MATCH($Y$9,'Calculations for 2021-22'!$D$8:$D$390,0),MATCH(AE61,'Calculations for 2021-22'!$I$4:$BO$4,0))),"",INDEX('Calculations for 2021-22'!$I$8:$BO$390,MATCH($Y$9,'Calculations for 2021-22'!$D$8:$D$390,0),MATCH(AE61,'Calculations for 2021-22'!$I$4:$BO$4,0)))</f>
        <v>0</v>
      </c>
      <c r="Y61" s="129" t="s">
        <v>47</v>
      </c>
      <c r="Z61" s="12" t="s">
        <v>1890</v>
      </c>
      <c r="AA61" s="12" t="s">
        <v>1807</v>
      </c>
      <c r="AB61" s="12" t="s">
        <v>1830</v>
      </c>
      <c r="AC61" s="12" t="s">
        <v>1595</v>
      </c>
      <c r="AD61" s="220" t="s">
        <v>1891</v>
      </c>
      <c r="AE61" s="221" t="s">
        <v>1986</v>
      </c>
    </row>
    <row r="62" spans="2:31" ht="15.6">
      <c r="I62" s="130" t="s">
        <v>1909</v>
      </c>
      <c r="J62" s="146">
        <f>_xlfn.IFNA(INDEX('Other Years for Dropdown'!$G$8:$BM$383,MATCH($Y$9,'Other Years for Dropdown'!$C$8:$C$383,0),MATCH(Z62,'Other Years for Dropdown'!$G$4:$BM$4,0)),"")</f>
        <v>0</v>
      </c>
      <c r="K62" s="147">
        <f>_xlfn.IFNA(INDEX('Other Years for Dropdown'!$G$8:$BM$383,MATCH($Y$9,'Other Years for Dropdown'!$C$8:$C$383,0),MATCH(AA62,'Other Years for Dropdown'!$G$4:$BM$4,0)),"")</f>
        <v>0</v>
      </c>
      <c r="L62" s="147">
        <f>_xlfn.IFNA(INDEX('Other Years for Dropdown'!$G$8:$BM$383,MATCH($Y$9,'Other Years for Dropdown'!$C$8:$C$383,0),MATCH(AB62,'Other Years for Dropdown'!$G$4:$BM$4,0)),"")</f>
        <v>0</v>
      </c>
      <c r="M62" s="147">
        <f>IF(ISBLANK(INDEX('Calculations for 2021-22'!$I$8:$BO$390,MATCH($Y$9,'Calculations for 2021-22'!$D$8:$D$390,0),MATCH(AC62,'Calculations for 2021-22'!$I$4:$BO$4,0))),"",INDEX('Calculations for 2021-22'!$I$8:$BO$390,MATCH($Y$9,'Calculations for 2021-22'!$D$8:$D$390,0),MATCH(AC62,'Calculations for 2021-22'!$I$4:$BO$4,0)))</f>
        <v>0</v>
      </c>
      <c r="N62" s="147">
        <f>IF(ISBLANK(INDEX('Calculations for 2021-22'!$I$8:$BO$390,MATCH($Y$9,'Calculations for 2021-22'!$D$8:$D$390,0),MATCH(AD62,'Calculations for 2021-22'!$I$4:$BO$4,0))),"",INDEX('Calculations for 2021-22'!$I$8:$BO$390,MATCH($Y$9,'Calculations for 2021-22'!$D$8:$D$390,0),MATCH(AD62,'Calculations for 2021-22'!$I$4:$BO$4,0)))</f>
        <v>0</v>
      </c>
      <c r="O62" s="148">
        <f>IF(ISBLANK(INDEX('Calculations for 2021-22'!$I$8:$BO$390,MATCH($Y$9,'Calculations for 2021-22'!$D$8:$D$390,0),MATCH(AE62,'Calculations for 2021-22'!$I$4:$BO$4,0))),"",INDEX('Calculations for 2021-22'!$I$8:$BO$390,MATCH($Y$9,'Calculations for 2021-22'!$D$8:$D$390,0),MATCH(AE62,'Calculations for 2021-22'!$I$4:$BO$4,0)))</f>
        <v>0</v>
      </c>
      <c r="Y62" s="130" t="s">
        <v>46</v>
      </c>
      <c r="Z62" s="134" t="s">
        <v>1892</v>
      </c>
      <c r="AA62" s="135" t="s">
        <v>1806</v>
      </c>
      <c r="AB62" s="135" t="s">
        <v>1829</v>
      </c>
      <c r="AC62" s="135" t="s">
        <v>1594</v>
      </c>
      <c r="AD62" s="135" t="s">
        <v>1893</v>
      </c>
      <c r="AE62" s="137" t="s">
        <v>1985</v>
      </c>
    </row>
    <row r="64" spans="2:31" ht="17.399999999999999">
      <c r="B64" s="232" t="s">
        <v>2001</v>
      </c>
      <c r="C64" s="232"/>
      <c r="D64" s="232"/>
      <c r="E64" s="232"/>
      <c r="F64" s="232"/>
      <c r="G64" s="232"/>
      <c r="H64" s="232"/>
      <c r="I64" s="232"/>
      <c r="J64" s="232"/>
      <c r="K64" s="232"/>
      <c r="L64" s="232"/>
      <c r="M64" s="232"/>
      <c r="N64" s="232"/>
      <c r="O64" s="232"/>
      <c r="P64" s="232"/>
      <c r="Q64" s="232"/>
      <c r="R64" s="232"/>
      <c r="S64" s="232"/>
      <c r="T64" s="232"/>
      <c r="U64" s="232"/>
      <c r="V64" s="232"/>
    </row>
    <row r="66" spans="2:22">
      <c r="B66" t="s">
        <v>1994</v>
      </c>
    </row>
    <row r="68" spans="2:22">
      <c r="J68" s="81" t="s">
        <v>1851</v>
      </c>
    </row>
    <row r="69" spans="2:22">
      <c r="I69" s="169" t="s">
        <v>1852</v>
      </c>
      <c r="J69" s="169" t="s">
        <v>1846</v>
      </c>
      <c r="K69" s="169" t="s">
        <v>1847</v>
      </c>
      <c r="L69" s="169" t="s">
        <v>1848</v>
      </c>
      <c r="M69" s="169" t="s">
        <v>1849</v>
      </c>
      <c r="N69" s="169" t="s">
        <v>1850</v>
      </c>
      <c r="O69" s="169" t="s">
        <v>1975</v>
      </c>
    </row>
    <row r="70" spans="2:22">
      <c r="I70" s="133">
        <v>0.48</v>
      </c>
      <c r="J70" s="125">
        <v>0.48399999999999999</v>
      </c>
      <c r="K70" s="125">
        <v>0.46600000000000003</v>
      </c>
      <c r="L70" s="132">
        <v>0.48</v>
      </c>
      <c r="M70" s="125">
        <v>0.49099999999999999</v>
      </c>
      <c r="N70" s="125">
        <v>0.499</v>
      </c>
      <c r="O70" s="127">
        <f>'Other inputs'!C7</f>
        <v>0.499</v>
      </c>
    </row>
    <row r="72" spans="2:22" ht="17.399999999999999">
      <c r="B72" s="232" t="s">
        <v>1622</v>
      </c>
      <c r="C72" s="232"/>
      <c r="D72" s="232"/>
      <c r="E72" s="232"/>
      <c r="F72" s="232"/>
      <c r="G72" s="232"/>
      <c r="H72" s="232"/>
      <c r="I72" s="232"/>
      <c r="J72" s="232"/>
      <c r="K72" s="232"/>
      <c r="L72" s="232"/>
      <c r="M72" s="232"/>
      <c r="N72" s="232"/>
      <c r="O72" s="232"/>
      <c r="P72" s="232"/>
      <c r="Q72" s="232"/>
      <c r="R72" s="232"/>
      <c r="S72" s="232"/>
      <c r="T72" s="232"/>
      <c r="U72" s="232"/>
      <c r="V72" s="232"/>
    </row>
  </sheetData>
  <sheetProtection sheet="1" formatCells="0" formatColumns="0" formatRows="0" insertColumns="0" insertRows="0" insertHyperlinks="0" deleteColumns="0" deleteRows="0" sort="0" autoFilter="0" pivotTables="0"/>
  <protectedRanges>
    <protectedRange sqref="B9:V9" name="Range1"/>
  </protectedRanges>
  <mergeCells count="11">
    <mergeCell ref="B64:V64"/>
    <mergeCell ref="B72:V72"/>
    <mergeCell ref="B4:V4"/>
    <mergeCell ref="B37:V37"/>
    <mergeCell ref="B53:V53"/>
    <mergeCell ref="B50:V50"/>
    <mergeCell ref="B2:V2"/>
    <mergeCell ref="B9:V9"/>
    <mergeCell ref="B12:V12"/>
    <mergeCell ref="B25:V25"/>
    <mergeCell ref="B48:V48"/>
  </mergeCells>
  <phoneticPr fontId="185" type="noConversion"/>
  <hyperlinks>
    <hyperlink ref="B51" r:id="rId1" xr:uid="{CB839B2E-33CA-40CD-B164-9D7764996D54}"/>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853A4DFA-27C6-413D-B095-06EF3C706653}">
          <x14:formula1>
            <xm:f>Lists!$E$8:$E$387</xm:f>
          </x14:formula1>
          <xm:sqref>B9:V9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27313-2F01-4AFB-B9DC-3198863B6C57}">
  <sheetPr>
    <tabColor rgb="FF92D050"/>
  </sheetPr>
  <dimension ref="A1:AD160"/>
  <sheetViews>
    <sheetView topLeftCell="F1" workbookViewId="0">
      <selection activeCell="F1" sqref="F1"/>
    </sheetView>
  </sheetViews>
  <sheetFormatPr defaultColWidth="10.6640625" defaultRowHeight="14.4" outlineLevelCol="1"/>
  <cols>
    <col min="1" max="5" width="10.6640625" style="1" hidden="1" customWidth="1" outlineLevel="1"/>
    <col min="6" max="6" width="37.5546875" style="1" customWidth="1" collapsed="1"/>
    <col min="7" max="7" width="8.33203125" style="55" bestFit="1" customWidth="1"/>
    <col min="8" max="8" width="15.5546875" style="5" bestFit="1" customWidth="1"/>
    <col min="9" max="9" width="14.6640625" style="5" bestFit="1" customWidth="1"/>
    <col min="10" max="10" width="15.5546875" style="5" bestFit="1" customWidth="1"/>
    <col min="11" max="11" width="13.6640625" style="5" bestFit="1" customWidth="1"/>
    <col min="12" max="12" width="13.44140625" style="5" customWidth="1"/>
    <col min="13" max="13" width="13.6640625" style="5" bestFit="1" customWidth="1"/>
    <col min="14" max="14" width="14.6640625" style="5" bestFit="1" customWidth="1"/>
    <col min="15" max="15" width="8.5546875" style="6" bestFit="1" customWidth="1"/>
    <col min="16" max="16" width="14.6640625" style="5" bestFit="1" customWidth="1"/>
    <col min="17" max="17" width="12" style="5" bestFit="1" customWidth="1"/>
    <col min="18" max="18" width="13.109375" style="5" customWidth="1"/>
    <col min="19" max="20" width="10.6640625" style="5" customWidth="1"/>
    <col min="21" max="21" width="15.5546875" style="5" bestFit="1" customWidth="1"/>
    <col min="22" max="22" width="14.6640625" style="5" bestFit="1" customWidth="1"/>
    <col min="23" max="24" width="13.109375" style="5" customWidth="1"/>
    <col min="25" max="25" width="12" style="5" bestFit="1" customWidth="1"/>
    <col min="26" max="26" width="15.5546875" style="5" bestFit="1" customWidth="1"/>
    <col min="27" max="28" width="14.6640625" style="5" bestFit="1" customWidth="1"/>
    <col min="29" max="29" width="13.109375" style="5" customWidth="1"/>
    <col min="30" max="30" width="12" style="5" bestFit="1" customWidth="1"/>
    <col min="31" max="16384" width="10.6640625" style="1"/>
  </cols>
  <sheetData>
    <row r="1" spans="1:30">
      <c r="F1" s="3" t="s">
        <v>1819</v>
      </c>
      <c r="G1" s="4"/>
      <c r="P1" s="7"/>
      <c r="Q1" s="7"/>
      <c r="R1" s="7"/>
      <c r="S1" s="7"/>
      <c r="T1" s="7"/>
      <c r="U1" s="7"/>
      <c r="V1" s="7"/>
      <c r="W1" s="7"/>
      <c r="X1" s="7"/>
      <c r="Y1" s="7"/>
      <c r="Z1" s="7"/>
      <c r="AA1" s="7"/>
      <c r="AB1" s="7"/>
      <c r="AC1" s="7"/>
      <c r="AD1" s="7"/>
    </row>
    <row r="2" spans="1:30">
      <c r="F2" s="56" t="s">
        <v>1582</v>
      </c>
      <c r="G2" s="4"/>
      <c r="H2" s="9"/>
      <c r="I2" s="9"/>
      <c r="J2" s="9"/>
      <c r="K2" s="9"/>
      <c r="L2" s="9"/>
      <c r="M2" s="9"/>
      <c r="N2" s="9"/>
      <c r="O2" s="10"/>
      <c r="P2" s="9"/>
      <c r="Q2" s="9"/>
      <c r="R2" s="57"/>
      <c r="S2" s="9"/>
      <c r="T2" s="9"/>
      <c r="U2" s="9"/>
      <c r="V2" s="9"/>
      <c r="W2" s="9"/>
      <c r="X2" s="9"/>
      <c r="Y2" s="9"/>
      <c r="Z2" s="9"/>
      <c r="AA2" s="9"/>
      <c r="AB2" s="9"/>
      <c r="AC2" s="9"/>
      <c r="AD2" s="9"/>
    </row>
    <row r="3" spans="1:30" s="58" customFormat="1" hidden="1">
      <c r="H3" s="60" t="s">
        <v>1820</v>
      </c>
      <c r="I3" s="60" t="s">
        <v>1821</v>
      </c>
      <c r="J3" s="60" t="s">
        <v>1822</v>
      </c>
      <c r="M3" s="60" t="s">
        <v>1823</v>
      </c>
      <c r="N3" s="60" t="s">
        <v>1824</v>
      </c>
      <c r="O3" s="60" t="s">
        <v>1825</v>
      </c>
      <c r="P3" s="60" t="s">
        <v>1826</v>
      </c>
      <c r="Q3" s="60" t="s">
        <v>1827</v>
      </c>
      <c r="R3" s="60" t="s">
        <v>1828</v>
      </c>
      <c r="S3" s="60" t="s">
        <v>1829</v>
      </c>
      <c r="T3" s="60" t="s">
        <v>1830</v>
      </c>
      <c r="U3" s="60" t="s">
        <v>1831</v>
      </c>
      <c r="V3" s="60" t="s">
        <v>1832</v>
      </c>
      <c r="W3" s="60" t="s">
        <v>1833</v>
      </c>
      <c r="X3" s="60" t="s">
        <v>1834</v>
      </c>
      <c r="Y3" s="60" t="s">
        <v>1835</v>
      </c>
      <c r="Z3" s="60" t="s">
        <v>1836</v>
      </c>
      <c r="AA3" s="60" t="s">
        <v>1837</v>
      </c>
      <c r="AB3" s="60" t="s">
        <v>1838</v>
      </c>
      <c r="AC3" s="60" t="s">
        <v>1839</v>
      </c>
      <c r="AD3" s="60" t="s">
        <v>1840</v>
      </c>
    </row>
    <row r="4" spans="1:30" s="58" customFormat="1" ht="15" thickBot="1">
      <c r="F4" s="165" t="s">
        <v>1930</v>
      </c>
    </row>
    <row r="5" spans="1:30">
      <c r="A5" s="20"/>
      <c r="B5" s="21"/>
      <c r="C5" s="21"/>
      <c r="D5" s="21"/>
      <c r="E5" s="21"/>
      <c r="F5" s="22"/>
      <c r="G5" s="61"/>
      <c r="H5" s="259" t="s">
        <v>27</v>
      </c>
      <c r="I5" s="259"/>
      <c r="J5" s="259"/>
      <c r="K5" s="259"/>
      <c r="L5" s="259"/>
      <c r="M5" s="259"/>
      <c r="N5" s="259"/>
      <c r="O5" s="62"/>
      <c r="P5" s="260" t="s">
        <v>28</v>
      </c>
      <c r="Q5" s="259"/>
      <c r="R5" s="259"/>
      <c r="S5" s="259"/>
      <c r="T5" s="261"/>
      <c r="U5" s="260" t="s">
        <v>29</v>
      </c>
      <c r="V5" s="259"/>
      <c r="W5" s="259"/>
      <c r="X5" s="259"/>
      <c r="Y5" s="261"/>
      <c r="Z5" s="260" t="s">
        <v>1606</v>
      </c>
      <c r="AA5" s="259"/>
      <c r="AB5" s="259"/>
      <c r="AC5" s="259"/>
      <c r="AD5" s="262"/>
    </row>
    <row r="6" spans="1:30" ht="61.5" customHeight="1" thickBot="1">
      <c r="A6" s="52" t="s">
        <v>1607</v>
      </c>
      <c r="B6" s="26" t="s">
        <v>4</v>
      </c>
      <c r="C6" s="26" t="s">
        <v>1608</v>
      </c>
      <c r="D6" s="26" t="s">
        <v>33</v>
      </c>
      <c r="E6" s="26" t="s">
        <v>34</v>
      </c>
      <c r="F6" s="28" t="s">
        <v>35</v>
      </c>
      <c r="G6" s="63" t="s">
        <v>36</v>
      </c>
      <c r="H6" s="31" t="s">
        <v>37</v>
      </c>
      <c r="I6" s="31" t="s">
        <v>38</v>
      </c>
      <c r="J6" s="31" t="s">
        <v>39</v>
      </c>
      <c r="K6" s="31" t="s">
        <v>1782</v>
      </c>
      <c r="L6" s="31" t="s">
        <v>1841</v>
      </c>
      <c r="M6" s="31" t="s">
        <v>1784</v>
      </c>
      <c r="N6" s="31" t="s">
        <v>1610</v>
      </c>
      <c r="O6" s="64" t="s">
        <v>1656</v>
      </c>
      <c r="P6" s="34" t="s">
        <v>43</v>
      </c>
      <c r="Q6" s="35" t="s">
        <v>44</v>
      </c>
      <c r="R6" s="35" t="s">
        <v>45</v>
      </c>
      <c r="S6" s="35" t="s">
        <v>46</v>
      </c>
      <c r="T6" s="36" t="s">
        <v>47</v>
      </c>
      <c r="U6" s="34" t="s">
        <v>43</v>
      </c>
      <c r="V6" s="35" t="s">
        <v>44</v>
      </c>
      <c r="W6" s="35" t="s">
        <v>45</v>
      </c>
      <c r="X6" s="35" t="s">
        <v>46</v>
      </c>
      <c r="Y6" s="36" t="s">
        <v>47</v>
      </c>
      <c r="Z6" s="34" t="s">
        <v>43</v>
      </c>
      <c r="AA6" s="35" t="s">
        <v>44</v>
      </c>
      <c r="AB6" s="35" t="s">
        <v>45</v>
      </c>
      <c r="AC6" s="35" t="s">
        <v>46</v>
      </c>
      <c r="AD6" s="65" t="s">
        <v>47</v>
      </c>
    </row>
    <row r="7" spans="1:30">
      <c r="A7" s="48"/>
      <c r="F7" s="66"/>
      <c r="G7" s="67"/>
      <c r="H7" s="68"/>
      <c r="I7" s="68"/>
      <c r="J7" s="68"/>
      <c r="K7" s="68"/>
      <c r="L7" s="68"/>
      <c r="M7" s="68"/>
      <c r="N7" s="68"/>
      <c r="O7" s="69"/>
      <c r="P7" s="70"/>
      <c r="Q7" s="68"/>
      <c r="R7" s="68"/>
      <c r="S7" s="68"/>
      <c r="T7" s="71"/>
      <c r="U7" s="70"/>
      <c r="V7" s="68"/>
      <c r="W7" s="68"/>
      <c r="X7" s="68"/>
      <c r="Y7" s="71"/>
      <c r="Z7" s="68"/>
      <c r="AA7" s="68"/>
      <c r="AB7" s="68"/>
      <c r="AC7" s="68"/>
      <c r="AD7" s="72"/>
    </row>
    <row r="8" spans="1:30">
      <c r="A8" s="48" t="s">
        <v>60</v>
      </c>
      <c r="B8" s="55" t="s">
        <v>61</v>
      </c>
      <c r="C8" s="1" t="s">
        <v>62</v>
      </c>
      <c r="D8" s="1" t="s">
        <v>53</v>
      </c>
      <c r="E8" s="1" t="s">
        <v>1785</v>
      </c>
      <c r="F8" s="44" t="s">
        <v>63</v>
      </c>
      <c r="G8" s="49">
        <v>0.4</v>
      </c>
      <c r="H8" s="5">
        <v>3.5672974820664227</v>
      </c>
      <c r="I8" s="5">
        <v>0.46765328282597007</v>
      </c>
      <c r="J8" s="5">
        <v>3.0996441992404526</v>
      </c>
      <c r="K8" s="5">
        <v>-8.9247845022403851</v>
      </c>
      <c r="L8" s="5">
        <v>-4.8595435485943028E-2</v>
      </c>
      <c r="M8" s="5">
        <v>-8.9733799377263281</v>
      </c>
      <c r="N8" s="5">
        <v>2.8671708842974186</v>
      </c>
      <c r="O8" s="73">
        <v>0.5</v>
      </c>
      <c r="P8" s="5">
        <v>0</v>
      </c>
      <c r="Q8" s="5">
        <v>0.46765328282597007</v>
      </c>
      <c r="R8" s="5">
        <v>0</v>
      </c>
      <c r="S8" s="5">
        <v>0</v>
      </c>
      <c r="T8" s="47">
        <v>0</v>
      </c>
      <c r="U8" s="5">
        <v>0</v>
      </c>
      <c r="V8" s="5">
        <v>3.0996441992404526</v>
      </c>
      <c r="W8" s="5">
        <v>0</v>
      </c>
      <c r="X8" s="5">
        <v>0</v>
      </c>
      <c r="Y8" s="47">
        <v>0</v>
      </c>
      <c r="Z8" s="5">
        <v>0</v>
      </c>
      <c r="AA8" s="5">
        <v>3.5672974820664227</v>
      </c>
      <c r="AB8" s="5">
        <v>0</v>
      </c>
      <c r="AC8" s="5">
        <v>0</v>
      </c>
      <c r="AD8" s="72">
        <v>0</v>
      </c>
    </row>
    <row r="9" spans="1:30">
      <c r="A9" s="48" t="s">
        <v>72</v>
      </c>
      <c r="B9" s="55" t="s">
        <v>73</v>
      </c>
      <c r="C9" s="1" t="s">
        <v>74</v>
      </c>
      <c r="D9" s="1" t="s">
        <v>53</v>
      </c>
      <c r="E9" s="1" t="s">
        <v>1786</v>
      </c>
      <c r="F9" s="44" t="s">
        <v>75</v>
      </c>
      <c r="G9" s="49">
        <v>0.4</v>
      </c>
      <c r="H9" s="5">
        <v>2.9809311643935845</v>
      </c>
      <c r="I9" s="5">
        <v>0.21287168234466017</v>
      </c>
      <c r="J9" s="5">
        <v>2.7680594820489244</v>
      </c>
      <c r="K9" s="5">
        <v>-15.504486426259248</v>
      </c>
      <c r="L9" s="5">
        <v>0.21017298366544068</v>
      </c>
      <c r="M9" s="5">
        <v>-15.294313442593808</v>
      </c>
      <c r="N9" s="5">
        <v>2.560455020895255</v>
      </c>
      <c r="O9" s="73">
        <v>0.5</v>
      </c>
      <c r="P9" s="5">
        <v>0</v>
      </c>
      <c r="Q9" s="5">
        <v>0.21287168234466017</v>
      </c>
      <c r="R9" s="5">
        <v>0</v>
      </c>
      <c r="S9" s="5">
        <v>0</v>
      </c>
      <c r="T9" s="47">
        <v>0</v>
      </c>
      <c r="U9" s="5">
        <v>0</v>
      </c>
      <c r="V9" s="5">
        <v>2.7680594820489244</v>
      </c>
      <c r="W9" s="5">
        <v>0</v>
      </c>
      <c r="X9" s="5">
        <v>0</v>
      </c>
      <c r="Y9" s="47">
        <v>0</v>
      </c>
      <c r="Z9" s="5">
        <v>0</v>
      </c>
      <c r="AA9" s="5">
        <v>2.9809311643935845</v>
      </c>
      <c r="AB9" s="5">
        <v>0</v>
      </c>
      <c r="AC9" s="5">
        <v>0</v>
      </c>
      <c r="AD9" s="72">
        <v>0</v>
      </c>
    </row>
    <row r="10" spans="1:30">
      <c r="A10" s="48" t="s">
        <v>86</v>
      </c>
      <c r="B10" s="55" t="s">
        <v>87</v>
      </c>
      <c r="C10" s="1" t="s">
        <v>88</v>
      </c>
      <c r="D10" s="1" t="s">
        <v>53</v>
      </c>
      <c r="E10" s="1" t="s">
        <v>1787</v>
      </c>
      <c r="F10" s="44" t="s">
        <v>89</v>
      </c>
      <c r="G10" s="49">
        <v>0.4</v>
      </c>
      <c r="H10" s="5">
        <v>2.2613635884601093</v>
      </c>
      <c r="I10" s="5">
        <v>0.20410003098689114</v>
      </c>
      <c r="J10" s="5">
        <v>2.0572635574732181</v>
      </c>
      <c r="K10" s="5">
        <v>-6.9212267748204033</v>
      </c>
      <c r="L10" s="5">
        <v>-3.6501419324643791E-3</v>
      </c>
      <c r="M10" s="5">
        <v>-6.9248769167528677</v>
      </c>
      <c r="N10" s="5">
        <v>1.9029687906627268</v>
      </c>
      <c r="O10" s="73">
        <v>0.5</v>
      </c>
      <c r="P10" s="5">
        <v>0</v>
      </c>
      <c r="Q10" s="5">
        <v>0.20410003098689114</v>
      </c>
      <c r="R10" s="5">
        <v>0</v>
      </c>
      <c r="S10" s="5">
        <v>0</v>
      </c>
      <c r="T10" s="47">
        <v>0</v>
      </c>
      <c r="U10" s="5">
        <v>0</v>
      </c>
      <c r="V10" s="5">
        <v>2.0572635574732181</v>
      </c>
      <c r="W10" s="5">
        <v>0</v>
      </c>
      <c r="X10" s="5">
        <v>0</v>
      </c>
      <c r="Y10" s="47">
        <v>0</v>
      </c>
      <c r="Z10" s="5">
        <v>0</v>
      </c>
      <c r="AA10" s="5">
        <v>2.2613635884601093</v>
      </c>
      <c r="AB10" s="5">
        <v>0</v>
      </c>
      <c r="AC10" s="5">
        <v>0</v>
      </c>
      <c r="AD10" s="72">
        <v>0</v>
      </c>
    </row>
    <row r="11" spans="1:30">
      <c r="A11" s="48" t="s">
        <v>90</v>
      </c>
      <c r="B11" s="55" t="s">
        <v>91</v>
      </c>
      <c r="C11" s="1" t="s">
        <v>92</v>
      </c>
      <c r="D11" s="1" t="s">
        <v>93</v>
      </c>
      <c r="E11" s="1" t="s">
        <v>1788</v>
      </c>
      <c r="F11" s="44" t="s">
        <v>95</v>
      </c>
      <c r="G11" s="49">
        <v>0.3</v>
      </c>
      <c r="H11" s="5">
        <v>78.793495752442027</v>
      </c>
      <c r="I11" s="5">
        <v>23.291607532016904</v>
      </c>
      <c r="J11" s="5">
        <v>55.50188822042513</v>
      </c>
      <c r="K11" s="5">
        <v>37.358707653314582</v>
      </c>
      <c r="L11" s="5">
        <v>-0.1647800280218874</v>
      </c>
      <c r="M11" s="5">
        <v>37.193927625292694</v>
      </c>
      <c r="N11" s="5">
        <v>51.339246603893244</v>
      </c>
      <c r="O11" s="73">
        <v>0</v>
      </c>
      <c r="P11" s="5">
        <v>20.77068906897626</v>
      </c>
      <c r="Q11" s="5">
        <v>2.5209184630406405</v>
      </c>
      <c r="R11" s="5">
        <v>0</v>
      </c>
      <c r="S11" s="5">
        <v>0</v>
      </c>
      <c r="T11" s="47">
        <v>0</v>
      </c>
      <c r="U11" s="5">
        <v>46.188847682866495</v>
      </c>
      <c r="V11" s="5">
        <v>9.3130405375586367</v>
      </c>
      <c r="W11" s="5">
        <v>0</v>
      </c>
      <c r="X11" s="5">
        <v>0</v>
      </c>
      <c r="Y11" s="47">
        <v>0</v>
      </c>
      <c r="Z11" s="5">
        <v>66.959536751842762</v>
      </c>
      <c r="AA11" s="5">
        <v>11.833959000599277</v>
      </c>
      <c r="AB11" s="5">
        <v>0</v>
      </c>
      <c r="AC11" s="5">
        <v>0</v>
      </c>
      <c r="AD11" s="72">
        <v>0</v>
      </c>
    </row>
    <row r="12" spans="1:30">
      <c r="A12" s="48" t="s">
        <v>96</v>
      </c>
      <c r="B12" s="55" t="s">
        <v>97</v>
      </c>
      <c r="C12" s="1" t="s">
        <v>98</v>
      </c>
      <c r="D12" s="1" t="s">
        <v>93</v>
      </c>
      <c r="E12" s="1" t="s">
        <v>1788</v>
      </c>
      <c r="F12" s="44" t="s">
        <v>99</v>
      </c>
      <c r="G12" s="49">
        <v>0.3</v>
      </c>
      <c r="H12" s="5">
        <v>71.359389440818205</v>
      </c>
      <c r="I12" s="5">
        <v>14.864778746181884</v>
      </c>
      <c r="J12" s="5">
        <v>56.494610694636322</v>
      </c>
      <c r="K12" s="5">
        <v>18.979922839078093</v>
      </c>
      <c r="L12" s="5">
        <v>6.3980150726244744E-2</v>
      </c>
      <c r="M12" s="5">
        <v>19.043902989804337</v>
      </c>
      <c r="N12" s="5">
        <v>52.257514892538602</v>
      </c>
      <c r="O12" s="73">
        <v>0</v>
      </c>
      <c r="P12" s="5">
        <v>14.743764502444163</v>
      </c>
      <c r="Q12" s="5">
        <v>0.12101424373771995</v>
      </c>
      <c r="R12" s="5">
        <v>0</v>
      </c>
      <c r="S12" s="5">
        <v>0</v>
      </c>
      <c r="T12" s="47">
        <v>0</v>
      </c>
      <c r="U12" s="5">
        <v>43.22932521204153</v>
      </c>
      <c r="V12" s="5">
        <v>13.265285482594793</v>
      </c>
      <c r="W12" s="5">
        <v>0</v>
      </c>
      <c r="X12" s="5">
        <v>0</v>
      </c>
      <c r="Y12" s="47">
        <v>0</v>
      </c>
      <c r="Z12" s="5">
        <v>57.973089714485695</v>
      </c>
      <c r="AA12" s="5">
        <v>13.386299726332513</v>
      </c>
      <c r="AB12" s="5">
        <v>0</v>
      </c>
      <c r="AC12" s="5">
        <v>0</v>
      </c>
      <c r="AD12" s="72">
        <v>0</v>
      </c>
    </row>
    <row r="13" spans="1:30">
      <c r="A13" s="48" t="s">
        <v>121</v>
      </c>
      <c r="B13" s="55" t="s">
        <v>122</v>
      </c>
      <c r="C13" s="1" t="s">
        <v>123</v>
      </c>
      <c r="D13" s="1" t="s">
        <v>124</v>
      </c>
      <c r="E13" s="1" t="s">
        <v>125</v>
      </c>
      <c r="F13" s="44" t="s">
        <v>126</v>
      </c>
      <c r="G13" s="49">
        <v>0.49</v>
      </c>
      <c r="H13" s="5">
        <v>27.170502954610509</v>
      </c>
      <c r="I13" s="5">
        <v>4.3837963155501747</v>
      </c>
      <c r="J13" s="5">
        <v>22.786706639060334</v>
      </c>
      <c r="K13" s="5">
        <v>-9.2039737140108304</v>
      </c>
      <c r="L13" s="5">
        <v>-3.1155194087169491E-2</v>
      </c>
      <c r="M13" s="5">
        <v>-9.2351289080979999</v>
      </c>
      <c r="N13" s="5">
        <v>21.07770364113081</v>
      </c>
      <c r="O13" s="73">
        <v>0.28770797394070224</v>
      </c>
      <c r="P13" s="5">
        <v>4.6657295806557686</v>
      </c>
      <c r="Q13" s="5">
        <v>-0.28193326510559397</v>
      </c>
      <c r="R13" s="5">
        <v>0</v>
      </c>
      <c r="S13" s="5">
        <v>0</v>
      </c>
      <c r="T13" s="47">
        <v>0</v>
      </c>
      <c r="U13" s="5">
        <v>18.394670831733077</v>
      </c>
      <c r="V13" s="5">
        <v>4.3920358073272574</v>
      </c>
      <c r="W13" s="5">
        <v>0</v>
      </c>
      <c r="X13" s="5">
        <v>0</v>
      </c>
      <c r="Y13" s="47">
        <v>0</v>
      </c>
      <c r="Z13" s="5">
        <v>23.060400412388844</v>
      </c>
      <c r="AA13" s="5">
        <v>4.1101025422216635</v>
      </c>
      <c r="AB13" s="5">
        <v>0</v>
      </c>
      <c r="AC13" s="5">
        <v>0</v>
      </c>
      <c r="AD13" s="72">
        <v>0</v>
      </c>
    </row>
    <row r="14" spans="1:30">
      <c r="A14" s="48" t="s">
        <v>139</v>
      </c>
      <c r="B14" s="55" t="s">
        <v>140</v>
      </c>
      <c r="C14" s="1" t="s">
        <v>141</v>
      </c>
      <c r="D14" s="1" t="s">
        <v>93</v>
      </c>
      <c r="E14" s="1" t="s">
        <v>1788</v>
      </c>
      <c r="F14" s="44" t="s">
        <v>142</v>
      </c>
      <c r="G14" s="49">
        <v>0.3</v>
      </c>
      <c r="H14" s="5">
        <v>43.782905709468949</v>
      </c>
      <c r="I14" s="5">
        <v>8.5266340759280244</v>
      </c>
      <c r="J14" s="5">
        <v>35.256271633540926</v>
      </c>
      <c r="K14" s="5">
        <v>16.154419294096012</v>
      </c>
      <c r="L14" s="5">
        <v>-4.4544226426818767E-2</v>
      </c>
      <c r="M14" s="5">
        <v>16.109875067669194</v>
      </c>
      <c r="N14" s="5">
        <v>32.612051261025357</v>
      </c>
      <c r="O14" s="73">
        <v>0</v>
      </c>
      <c r="P14" s="5">
        <v>8.4051423358644701</v>
      </c>
      <c r="Q14" s="5">
        <v>0.12149174006355554</v>
      </c>
      <c r="R14" s="5">
        <v>0</v>
      </c>
      <c r="S14" s="5">
        <v>0</v>
      </c>
      <c r="T14" s="47">
        <v>0</v>
      </c>
      <c r="U14" s="5">
        <v>28.034582460733233</v>
      </c>
      <c r="V14" s="5">
        <v>7.2216891728076904</v>
      </c>
      <c r="W14" s="5">
        <v>0</v>
      </c>
      <c r="X14" s="5">
        <v>0</v>
      </c>
      <c r="Y14" s="47">
        <v>0</v>
      </c>
      <c r="Z14" s="5">
        <v>36.439724796597702</v>
      </c>
      <c r="AA14" s="5">
        <v>7.3431809128712455</v>
      </c>
      <c r="AB14" s="5">
        <v>0</v>
      </c>
      <c r="AC14" s="5">
        <v>0</v>
      </c>
      <c r="AD14" s="72">
        <v>0</v>
      </c>
    </row>
    <row r="15" spans="1:30">
      <c r="A15" s="48" t="s">
        <v>143</v>
      </c>
      <c r="B15" s="55" t="s">
        <v>144</v>
      </c>
      <c r="C15" s="1" t="s">
        <v>145</v>
      </c>
      <c r="D15" s="1" t="s">
        <v>103</v>
      </c>
      <c r="E15" s="1" t="s">
        <v>146</v>
      </c>
      <c r="F15" s="44" t="s">
        <v>147</v>
      </c>
      <c r="G15" s="49">
        <v>0.49</v>
      </c>
      <c r="H15" s="5">
        <v>488.56479292965287</v>
      </c>
      <c r="I15" s="5">
        <v>143.99173001816942</v>
      </c>
      <c r="J15" s="5">
        <v>344.57306291148342</v>
      </c>
      <c r="K15" s="5">
        <v>147.27137407748174</v>
      </c>
      <c r="L15" s="5">
        <v>0.89541222943259413</v>
      </c>
      <c r="M15" s="5">
        <v>148.16678630691433</v>
      </c>
      <c r="N15" s="5">
        <v>318.7300831931222</v>
      </c>
      <c r="O15" s="73">
        <v>0</v>
      </c>
      <c r="P15" s="5">
        <v>130.89624275309032</v>
      </c>
      <c r="Q15" s="5">
        <v>13.095487265079104</v>
      </c>
      <c r="R15" s="5">
        <v>0</v>
      </c>
      <c r="S15" s="5">
        <v>0</v>
      </c>
      <c r="T15" s="47">
        <v>0</v>
      </c>
      <c r="U15" s="5">
        <v>293.865392663585</v>
      </c>
      <c r="V15" s="5">
        <v>50.707670247898399</v>
      </c>
      <c r="W15" s="5">
        <v>0</v>
      </c>
      <c r="X15" s="5">
        <v>0</v>
      </c>
      <c r="Y15" s="47">
        <v>0</v>
      </c>
      <c r="Z15" s="5">
        <v>424.76163541667529</v>
      </c>
      <c r="AA15" s="5">
        <v>63.803157512977506</v>
      </c>
      <c r="AB15" s="5">
        <v>0</v>
      </c>
      <c r="AC15" s="5">
        <v>0</v>
      </c>
      <c r="AD15" s="72">
        <v>0</v>
      </c>
    </row>
    <row r="16" spans="1:30">
      <c r="A16" s="48" t="s">
        <v>162</v>
      </c>
      <c r="B16" s="55" t="s">
        <v>163</v>
      </c>
      <c r="C16" s="1" t="s">
        <v>164</v>
      </c>
      <c r="D16" s="1" t="s">
        <v>53</v>
      </c>
      <c r="E16" s="1" t="s">
        <v>1785</v>
      </c>
      <c r="F16" s="44" t="s">
        <v>165</v>
      </c>
      <c r="G16" s="49">
        <v>0.4</v>
      </c>
      <c r="H16" s="5">
        <v>4.372881712201413</v>
      </c>
      <c r="I16" s="5">
        <v>1.557898782341375</v>
      </c>
      <c r="J16" s="5">
        <v>2.814982929860038</v>
      </c>
      <c r="K16" s="5">
        <v>-5.477469277644909</v>
      </c>
      <c r="L16" s="5">
        <v>3.6646141932481058E-2</v>
      </c>
      <c r="M16" s="5">
        <v>-5.4408231357124279</v>
      </c>
      <c r="N16" s="5">
        <v>2.6038592101205351</v>
      </c>
      <c r="O16" s="73">
        <v>0.5</v>
      </c>
      <c r="P16" s="5">
        <v>0</v>
      </c>
      <c r="Q16" s="5">
        <v>1.557898782341375</v>
      </c>
      <c r="R16" s="5">
        <v>0</v>
      </c>
      <c r="S16" s="5">
        <v>0</v>
      </c>
      <c r="T16" s="47">
        <v>0</v>
      </c>
      <c r="U16" s="5">
        <v>0</v>
      </c>
      <c r="V16" s="5">
        <v>2.814982929860038</v>
      </c>
      <c r="W16" s="5">
        <v>0</v>
      </c>
      <c r="X16" s="5">
        <v>0</v>
      </c>
      <c r="Y16" s="47">
        <v>0</v>
      </c>
      <c r="Z16" s="5">
        <v>0</v>
      </c>
      <c r="AA16" s="5">
        <v>4.372881712201413</v>
      </c>
      <c r="AB16" s="5">
        <v>0</v>
      </c>
      <c r="AC16" s="5">
        <v>0</v>
      </c>
      <c r="AD16" s="72">
        <v>0</v>
      </c>
    </row>
    <row r="17" spans="1:30">
      <c r="A17" s="48" t="s">
        <v>166</v>
      </c>
      <c r="B17" s="55" t="s">
        <v>167</v>
      </c>
      <c r="C17" s="1" t="s">
        <v>168</v>
      </c>
      <c r="D17" s="1" t="s">
        <v>103</v>
      </c>
      <c r="E17" s="1" t="s">
        <v>169</v>
      </c>
      <c r="F17" s="44" t="s">
        <v>170</v>
      </c>
      <c r="G17" s="49">
        <v>0.49</v>
      </c>
      <c r="H17" s="5">
        <v>88.88044764652328</v>
      </c>
      <c r="I17" s="5">
        <v>23.317323781879313</v>
      </c>
      <c r="J17" s="5">
        <v>65.56312386464397</v>
      </c>
      <c r="K17" s="5">
        <v>25.689002157065406</v>
      </c>
      <c r="L17" s="5">
        <v>0.24090603699416135</v>
      </c>
      <c r="M17" s="5">
        <v>25.929908194059568</v>
      </c>
      <c r="N17" s="5">
        <v>60.645889574795675</v>
      </c>
      <c r="O17" s="73">
        <v>0</v>
      </c>
      <c r="P17" s="5">
        <v>21.682842753105415</v>
      </c>
      <c r="Q17" s="5">
        <v>1.6344810287738964</v>
      </c>
      <c r="R17" s="5">
        <v>0</v>
      </c>
      <c r="S17" s="5">
        <v>0</v>
      </c>
      <c r="T17" s="47">
        <v>0</v>
      </c>
      <c r="U17" s="5">
        <v>55.759981450174443</v>
      </c>
      <c r="V17" s="5">
        <v>9.8031424144695229</v>
      </c>
      <c r="W17" s="5">
        <v>0</v>
      </c>
      <c r="X17" s="5">
        <v>0</v>
      </c>
      <c r="Y17" s="47">
        <v>0</v>
      </c>
      <c r="Z17" s="5">
        <v>77.442824203279855</v>
      </c>
      <c r="AA17" s="5">
        <v>11.437623443243419</v>
      </c>
      <c r="AB17" s="5">
        <v>0</v>
      </c>
      <c r="AC17" s="5">
        <v>0</v>
      </c>
      <c r="AD17" s="72">
        <v>0</v>
      </c>
    </row>
    <row r="18" spans="1:30">
      <c r="A18" s="48" t="s">
        <v>171</v>
      </c>
      <c r="B18" s="55" t="s">
        <v>172</v>
      </c>
      <c r="C18" s="1" t="s">
        <v>173</v>
      </c>
      <c r="D18" s="1" t="s">
        <v>53</v>
      </c>
      <c r="E18" s="1" t="s">
        <v>1789</v>
      </c>
      <c r="F18" s="44" t="s">
        <v>174</v>
      </c>
      <c r="G18" s="49">
        <v>0.4</v>
      </c>
      <c r="H18" s="5">
        <v>3.2730492612437865</v>
      </c>
      <c r="I18" s="5">
        <v>0.67299033581866041</v>
      </c>
      <c r="J18" s="5">
        <v>2.6000589254251261</v>
      </c>
      <c r="K18" s="5">
        <v>-4.9449714487820247</v>
      </c>
      <c r="L18" s="5">
        <v>2.9329486788857828E-2</v>
      </c>
      <c r="M18" s="5">
        <v>-4.9156419619931668</v>
      </c>
      <c r="N18" s="5">
        <v>2.4050545060182418</v>
      </c>
      <c r="O18" s="73">
        <v>0.5</v>
      </c>
      <c r="P18" s="5">
        <v>0</v>
      </c>
      <c r="Q18" s="5">
        <v>0.67299033581866041</v>
      </c>
      <c r="R18" s="5">
        <v>0</v>
      </c>
      <c r="S18" s="5">
        <v>0</v>
      </c>
      <c r="T18" s="47">
        <v>0</v>
      </c>
      <c r="U18" s="5">
        <v>0</v>
      </c>
      <c r="V18" s="5">
        <v>2.6000589254251261</v>
      </c>
      <c r="W18" s="5">
        <v>0</v>
      </c>
      <c r="X18" s="5">
        <v>0</v>
      </c>
      <c r="Y18" s="47">
        <v>0</v>
      </c>
      <c r="Z18" s="5">
        <v>0</v>
      </c>
      <c r="AA18" s="5">
        <v>3.2730492612437865</v>
      </c>
      <c r="AB18" s="5">
        <v>0</v>
      </c>
      <c r="AC18" s="5">
        <v>0</v>
      </c>
      <c r="AD18" s="72">
        <v>0</v>
      </c>
    </row>
    <row r="19" spans="1:30">
      <c r="A19" s="48" t="s">
        <v>178</v>
      </c>
      <c r="B19" s="55" t="s">
        <v>179</v>
      </c>
      <c r="C19" s="1" t="s">
        <v>180</v>
      </c>
      <c r="D19" s="1" t="s">
        <v>124</v>
      </c>
      <c r="E19" s="1" t="s">
        <v>1790</v>
      </c>
      <c r="F19" s="44" t="s">
        <v>181</v>
      </c>
      <c r="G19" s="49">
        <v>0.49</v>
      </c>
      <c r="H19" s="5">
        <v>20.635515552838157</v>
      </c>
      <c r="I19" s="5">
        <v>4.4445101289755069</v>
      </c>
      <c r="J19" s="5">
        <v>16.191005423862649</v>
      </c>
      <c r="K19" s="5">
        <v>-9.1401496682145353</v>
      </c>
      <c r="L19" s="5">
        <v>2.5833909585362136E-2</v>
      </c>
      <c r="M19" s="5">
        <v>-9.1143157586291732</v>
      </c>
      <c r="N19" s="5">
        <v>14.976680017072951</v>
      </c>
      <c r="O19" s="73">
        <v>0.3608264135335425</v>
      </c>
      <c r="P19" s="5">
        <v>5.075889361911889</v>
      </c>
      <c r="Q19" s="5">
        <v>-0.63137923293638232</v>
      </c>
      <c r="R19" s="5">
        <v>0</v>
      </c>
      <c r="S19" s="5">
        <v>0</v>
      </c>
      <c r="T19" s="47">
        <v>0</v>
      </c>
      <c r="U19" s="5">
        <v>11.920735369789137</v>
      </c>
      <c r="V19" s="5">
        <v>4.2702700540735119</v>
      </c>
      <c r="W19" s="5">
        <v>0</v>
      </c>
      <c r="X19" s="5">
        <v>0</v>
      </c>
      <c r="Y19" s="47">
        <v>0</v>
      </c>
      <c r="Z19" s="5">
        <v>16.996624731701026</v>
      </c>
      <c r="AA19" s="5">
        <v>3.6388908211371298</v>
      </c>
      <c r="AB19" s="5">
        <v>0</v>
      </c>
      <c r="AC19" s="5">
        <v>0</v>
      </c>
      <c r="AD19" s="72">
        <v>0</v>
      </c>
    </row>
    <row r="20" spans="1:30">
      <c r="A20" s="48" t="s">
        <v>182</v>
      </c>
      <c r="B20" s="55" t="s">
        <v>183</v>
      </c>
      <c r="C20" s="1" t="s">
        <v>184</v>
      </c>
      <c r="D20" s="1" t="s">
        <v>103</v>
      </c>
      <c r="E20" s="1" t="s">
        <v>1791</v>
      </c>
      <c r="F20" s="44" t="s">
        <v>186</v>
      </c>
      <c r="G20" s="49">
        <v>0.49</v>
      </c>
      <c r="H20" s="5">
        <v>182.49412975425906</v>
      </c>
      <c r="I20" s="5">
        <v>48.538923691472604</v>
      </c>
      <c r="J20" s="5">
        <v>133.95520606278646</v>
      </c>
      <c r="K20" s="5">
        <v>66.622117684978548</v>
      </c>
      <c r="L20" s="5">
        <v>0.16700514874588634</v>
      </c>
      <c r="M20" s="5">
        <v>66.789122833724434</v>
      </c>
      <c r="N20" s="5">
        <v>123.90856560807748</v>
      </c>
      <c r="O20" s="73">
        <v>0</v>
      </c>
      <c r="P20" s="5">
        <v>44.605432462667125</v>
      </c>
      <c r="Q20" s="5">
        <v>3.9334912288054786</v>
      </c>
      <c r="R20" s="5">
        <v>0</v>
      </c>
      <c r="S20" s="5">
        <v>0</v>
      </c>
      <c r="T20" s="47">
        <v>0</v>
      </c>
      <c r="U20" s="5">
        <v>113.26693322260923</v>
      </c>
      <c r="V20" s="5">
        <v>20.688272840177241</v>
      </c>
      <c r="W20" s="5">
        <v>0</v>
      </c>
      <c r="X20" s="5">
        <v>0</v>
      </c>
      <c r="Y20" s="47">
        <v>0</v>
      </c>
      <c r="Z20" s="5">
        <v>157.87236568527635</v>
      </c>
      <c r="AA20" s="5">
        <v>24.621764068982721</v>
      </c>
      <c r="AB20" s="5">
        <v>0</v>
      </c>
      <c r="AC20" s="5">
        <v>0</v>
      </c>
      <c r="AD20" s="72">
        <v>0</v>
      </c>
    </row>
    <row r="21" spans="1:30">
      <c r="A21" s="48" t="s">
        <v>196</v>
      </c>
      <c r="B21" s="55" t="s">
        <v>197</v>
      </c>
      <c r="C21" s="1" t="s">
        <v>198</v>
      </c>
      <c r="D21" s="1" t="s">
        <v>93</v>
      </c>
      <c r="E21" s="1" t="s">
        <v>1788</v>
      </c>
      <c r="F21" s="44" t="s">
        <v>199</v>
      </c>
      <c r="G21" s="49">
        <v>0.3</v>
      </c>
      <c r="H21" s="5">
        <v>118.66124106219192</v>
      </c>
      <c r="I21" s="5">
        <v>33.703197429240298</v>
      </c>
      <c r="J21" s="5">
        <v>84.958043632951615</v>
      </c>
      <c r="K21" s="5">
        <v>50.98668552938711</v>
      </c>
      <c r="L21" s="5">
        <v>4.8539335014346818E-2</v>
      </c>
      <c r="M21" s="5">
        <v>51.035224864401457</v>
      </c>
      <c r="N21" s="5">
        <v>78.586190360480245</v>
      </c>
      <c r="O21" s="73">
        <v>0</v>
      </c>
      <c r="P21" s="5">
        <v>28.752975896042884</v>
      </c>
      <c r="Q21" s="5">
        <v>4.9502215331974142</v>
      </c>
      <c r="R21" s="5">
        <v>0</v>
      </c>
      <c r="S21" s="5">
        <v>0</v>
      </c>
      <c r="T21" s="47">
        <v>0</v>
      </c>
      <c r="U21" s="5">
        <v>65.584125567206627</v>
      </c>
      <c r="V21" s="5">
        <v>19.373918065744981</v>
      </c>
      <c r="W21" s="5">
        <v>0</v>
      </c>
      <c r="X21" s="5">
        <v>0</v>
      </c>
      <c r="Y21" s="47">
        <v>0</v>
      </c>
      <c r="Z21" s="5">
        <v>94.33710146324951</v>
      </c>
      <c r="AA21" s="5">
        <v>24.324139598942395</v>
      </c>
      <c r="AB21" s="5">
        <v>0</v>
      </c>
      <c r="AC21" s="5">
        <v>0</v>
      </c>
      <c r="AD21" s="72">
        <v>0</v>
      </c>
    </row>
    <row r="22" spans="1:30">
      <c r="A22" s="48" t="s">
        <v>208</v>
      </c>
      <c r="B22" s="55" t="s">
        <v>209</v>
      </c>
      <c r="C22" s="1" t="s">
        <v>210</v>
      </c>
      <c r="D22" s="1" t="s">
        <v>124</v>
      </c>
      <c r="E22" s="1" t="s">
        <v>125</v>
      </c>
      <c r="F22" s="44" t="s">
        <v>211</v>
      </c>
      <c r="G22" s="49">
        <v>0.49</v>
      </c>
      <c r="H22" s="5">
        <v>127.76395921520967</v>
      </c>
      <c r="I22" s="5">
        <v>29.649039840712021</v>
      </c>
      <c r="J22" s="5">
        <v>98.114919374497646</v>
      </c>
      <c r="K22" s="5">
        <v>-4.2581476538784431</v>
      </c>
      <c r="L22" s="5">
        <v>-5.6583245874519683E-2</v>
      </c>
      <c r="M22" s="5">
        <v>-4.3147308997529628</v>
      </c>
      <c r="N22" s="5">
        <v>90.75630042141033</v>
      </c>
      <c r="O22" s="73">
        <v>4.1594414132272384E-2</v>
      </c>
      <c r="P22" s="5">
        <v>27.976658989176215</v>
      </c>
      <c r="Q22" s="5">
        <v>1.6723808515358083</v>
      </c>
      <c r="R22" s="5">
        <v>0</v>
      </c>
      <c r="S22" s="5">
        <v>0</v>
      </c>
      <c r="T22" s="47">
        <v>0</v>
      </c>
      <c r="U22" s="5">
        <v>80.661322540715972</v>
      </c>
      <c r="V22" s="5">
        <v>17.453596833781678</v>
      </c>
      <c r="W22" s="5">
        <v>0</v>
      </c>
      <c r="X22" s="5">
        <v>0</v>
      </c>
      <c r="Y22" s="47">
        <v>0</v>
      </c>
      <c r="Z22" s="5">
        <v>108.63798152989219</v>
      </c>
      <c r="AA22" s="5">
        <v>19.125977685317487</v>
      </c>
      <c r="AB22" s="5">
        <v>0</v>
      </c>
      <c r="AC22" s="5">
        <v>0</v>
      </c>
      <c r="AD22" s="72">
        <v>0</v>
      </c>
    </row>
    <row r="23" spans="1:30">
      <c r="A23" s="48" t="s">
        <v>216</v>
      </c>
      <c r="B23" s="55" t="s">
        <v>217</v>
      </c>
      <c r="C23" s="1" t="s">
        <v>218</v>
      </c>
      <c r="D23" s="1" t="s">
        <v>93</v>
      </c>
      <c r="E23" s="1" t="s">
        <v>1788</v>
      </c>
      <c r="F23" s="44" t="s">
        <v>219</v>
      </c>
      <c r="G23" s="49">
        <v>0.3</v>
      </c>
      <c r="H23" s="5">
        <v>41.353465670746878</v>
      </c>
      <c r="I23" s="5">
        <v>4.3449950788987577</v>
      </c>
      <c r="J23" s="5">
        <v>37.008470591848123</v>
      </c>
      <c r="K23" s="5">
        <v>9.3407938103308457</v>
      </c>
      <c r="L23" s="5">
        <v>0.23835499823046824</v>
      </c>
      <c r="M23" s="5">
        <v>9.5791488085613139</v>
      </c>
      <c r="N23" s="5">
        <v>34.232835297459516</v>
      </c>
      <c r="O23" s="73">
        <v>0</v>
      </c>
      <c r="P23" s="5">
        <v>6.3189927724448145</v>
      </c>
      <c r="Q23" s="5">
        <v>-1.9739976935460568</v>
      </c>
      <c r="R23" s="5">
        <v>0</v>
      </c>
      <c r="S23" s="5">
        <v>0</v>
      </c>
      <c r="T23" s="47">
        <v>0</v>
      </c>
      <c r="U23" s="5">
        <v>28.075157958820679</v>
      </c>
      <c r="V23" s="5">
        <v>8.9333126330274411</v>
      </c>
      <c r="W23" s="5">
        <v>0</v>
      </c>
      <c r="X23" s="5">
        <v>0</v>
      </c>
      <c r="Y23" s="47">
        <v>0</v>
      </c>
      <c r="Z23" s="5">
        <v>34.394150731265491</v>
      </c>
      <c r="AA23" s="5">
        <v>6.9593149394813842</v>
      </c>
      <c r="AB23" s="5">
        <v>0</v>
      </c>
      <c r="AC23" s="5">
        <v>0</v>
      </c>
      <c r="AD23" s="72">
        <v>0</v>
      </c>
    </row>
    <row r="24" spans="1:30">
      <c r="A24" s="48" t="s">
        <v>247</v>
      </c>
      <c r="B24" s="55" t="s">
        <v>248</v>
      </c>
      <c r="C24" s="1" t="s">
        <v>249</v>
      </c>
      <c r="D24" s="1" t="s">
        <v>103</v>
      </c>
      <c r="E24" s="1" t="s">
        <v>169</v>
      </c>
      <c r="F24" s="44" t="s">
        <v>250</v>
      </c>
      <c r="G24" s="49">
        <v>0.49</v>
      </c>
      <c r="H24" s="5">
        <v>45.417236397422862</v>
      </c>
      <c r="I24" s="5">
        <v>10.779376015671687</v>
      </c>
      <c r="J24" s="5">
        <v>34.637860381751175</v>
      </c>
      <c r="K24" s="5">
        <v>10.429270779786641</v>
      </c>
      <c r="L24" s="5">
        <v>-2.543436720493375E-2</v>
      </c>
      <c r="M24" s="5">
        <v>10.403836412581708</v>
      </c>
      <c r="N24" s="5">
        <v>32.040020853119834</v>
      </c>
      <c r="O24" s="73">
        <v>0</v>
      </c>
      <c r="P24" s="5">
        <v>10.085600440666049</v>
      </c>
      <c r="Q24" s="5">
        <v>0.69377557500563747</v>
      </c>
      <c r="R24" s="5">
        <v>0</v>
      </c>
      <c r="S24" s="5">
        <v>0</v>
      </c>
      <c r="T24" s="47">
        <v>0</v>
      </c>
      <c r="U24" s="5">
        <v>28.939106979259844</v>
      </c>
      <c r="V24" s="5">
        <v>5.6987534024913291</v>
      </c>
      <c r="W24" s="5">
        <v>0</v>
      </c>
      <c r="X24" s="5">
        <v>0</v>
      </c>
      <c r="Y24" s="47">
        <v>0</v>
      </c>
      <c r="Z24" s="5">
        <v>39.024707419925889</v>
      </c>
      <c r="AA24" s="5">
        <v>6.3925289774969665</v>
      </c>
      <c r="AB24" s="5">
        <v>0</v>
      </c>
      <c r="AC24" s="5">
        <v>0</v>
      </c>
      <c r="AD24" s="72">
        <v>0</v>
      </c>
    </row>
    <row r="25" spans="1:30">
      <c r="A25" s="48" t="s">
        <v>251</v>
      </c>
      <c r="B25" s="55" t="s">
        <v>252</v>
      </c>
      <c r="C25" s="1" t="s">
        <v>253</v>
      </c>
      <c r="D25" s="1" t="s">
        <v>103</v>
      </c>
      <c r="E25" s="1" t="s">
        <v>1791</v>
      </c>
      <c r="F25" s="44" t="s">
        <v>254</v>
      </c>
      <c r="G25" s="49">
        <v>0.49</v>
      </c>
      <c r="H25" s="5">
        <v>52.977711939511607</v>
      </c>
      <c r="I25" s="5">
        <v>12.357085894140003</v>
      </c>
      <c r="J25" s="5">
        <v>40.620626045371608</v>
      </c>
      <c r="K25" s="5">
        <v>13.064917211385643</v>
      </c>
      <c r="L25" s="5">
        <v>-0.17537946221548495</v>
      </c>
      <c r="M25" s="5">
        <v>12.889537749170158</v>
      </c>
      <c r="N25" s="5">
        <v>37.574079091968741</v>
      </c>
      <c r="O25" s="73">
        <v>0</v>
      </c>
      <c r="P25" s="5">
        <v>11.520612536332965</v>
      </c>
      <c r="Q25" s="5">
        <v>0.83647335780703835</v>
      </c>
      <c r="R25" s="5">
        <v>0</v>
      </c>
      <c r="S25" s="5">
        <v>0</v>
      </c>
      <c r="T25" s="47">
        <v>0</v>
      </c>
      <c r="U25" s="5">
        <v>34.088438831510757</v>
      </c>
      <c r="V25" s="5">
        <v>6.5321872138608432</v>
      </c>
      <c r="W25" s="5">
        <v>0</v>
      </c>
      <c r="X25" s="5">
        <v>0</v>
      </c>
      <c r="Y25" s="47">
        <v>0</v>
      </c>
      <c r="Z25" s="5">
        <v>45.609051367843719</v>
      </c>
      <c r="AA25" s="5">
        <v>7.3686605716678812</v>
      </c>
      <c r="AB25" s="5">
        <v>0</v>
      </c>
      <c r="AC25" s="5">
        <v>0</v>
      </c>
      <c r="AD25" s="72">
        <v>0</v>
      </c>
    </row>
    <row r="26" spans="1:30">
      <c r="A26" s="48" t="s">
        <v>267</v>
      </c>
      <c r="B26" s="55" t="s">
        <v>268</v>
      </c>
      <c r="C26" s="1" t="s">
        <v>269</v>
      </c>
      <c r="D26" s="1" t="s">
        <v>270</v>
      </c>
      <c r="E26" s="1" t="s">
        <v>1788</v>
      </c>
      <c r="F26" s="44" t="s">
        <v>271</v>
      </c>
      <c r="G26" s="49">
        <v>0.3</v>
      </c>
      <c r="H26" s="5">
        <v>119.87728096416396</v>
      </c>
      <c r="I26" s="5">
        <v>31.874147656992101</v>
      </c>
      <c r="J26" s="5">
        <v>88.003133307171851</v>
      </c>
      <c r="K26" s="5">
        <v>-94.657977368415871</v>
      </c>
      <c r="L26" s="5">
        <v>1.90904859154017</v>
      </c>
      <c r="M26" s="5">
        <v>-92.748928776875701</v>
      </c>
      <c r="N26" s="5">
        <v>81.40289830913396</v>
      </c>
      <c r="O26" s="73">
        <v>0.5</v>
      </c>
      <c r="P26" s="5">
        <v>25.002952630941511</v>
      </c>
      <c r="Q26" s="5">
        <v>6.8711950260505903</v>
      </c>
      <c r="R26" s="5">
        <v>0</v>
      </c>
      <c r="S26" s="5">
        <v>0</v>
      </c>
      <c r="T26" s="47">
        <v>0</v>
      </c>
      <c r="U26" s="5">
        <v>60.186839943932817</v>
      </c>
      <c r="V26" s="5">
        <v>27.816293363239037</v>
      </c>
      <c r="W26" s="5">
        <v>0</v>
      </c>
      <c r="X26" s="5">
        <v>0</v>
      </c>
      <c r="Y26" s="47">
        <v>0</v>
      </c>
      <c r="Z26" s="5">
        <v>85.189792574874332</v>
      </c>
      <c r="AA26" s="5">
        <v>34.687488389289626</v>
      </c>
      <c r="AB26" s="5">
        <v>0</v>
      </c>
      <c r="AC26" s="5">
        <v>0</v>
      </c>
      <c r="AD26" s="72">
        <v>0</v>
      </c>
    </row>
    <row r="27" spans="1:30">
      <c r="A27" s="48" t="s">
        <v>277</v>
      </c>
      <c r="B27" s="55" t="s">
        <v>278</v>
      </c>
      <c r="C27" s="1" t="s">
        <v>279</v>
      </c>
      <c r="D27" s="1" t="s">
        <v>53</v>
      </c>
      <c r="E27" s="1" t="s">
        <v>1786</v>
      </c>
      <c r="F27" s="44" t="s">
        <v>280</v>
      </c>
      <c r="G27" s="49">
        <v>0.4</v>
      </c>
      <c r="H27" s="5">
        <v>4.8890541821823721</v>
      </c>
      <c r="I27" s="5">
        <v>0.3801814727302566</v>
      </c>
      <c r="J27" s="5">
        <v>4.5088727094521159</v>
      </c>
      <c r="K27" s="5">
        <v>-15.924099091795807</v>
      </c>
      <c r="L27" s="5">
        <v>0.22863409793064982</v>
      </c>
      <c r="M27" s="5">
        <v>-15.695464993865157</v>
      </c>
      <c r="N27" s="5">
        <v>4.1707072562432073</v>
      </c>
      <c r="O27" s="73">
        <v>0.5</v>
      </c>
      <c r="P27" s="5">
        <v>0</v>
      </c>
      <c r="Q27" s="5">
        <v>0.3801814727302566</v>
      </c>
      <c r="R27" s="5">
        <v>0</v>
      </c>
      <c r="S27" s="5">
        <v>0</v>
      </c>
      <c r="T27" s="47">
        <v>0</v>
      </c>
      <c r="U27" s="5">
        <v>0</v>
      </c>
      <c r="V27" s="5">
        <v>4.5088727094521159</v>
      </c>
      <c r="W27" s="5">
        <v>0</v>
      </c>
      <c r="X27" s="5">
        <v>0</v>
      </c>
      <c r="Y27" s="47">
        <v>0</v>
      </c>
      <c r="Z27" s="5">
        <v>0</v>
      </c>
      <c r="AA27" s="5">
        <v>4.8890541821823721</v>
      </c>
      <c r="AB27" s="5">
        <v>0</v>
      </c>
      <c r="AC27" s="5">
        <v>0</v>
      </c>
      <c r="AD27" s="72">
        <v>0</v>
      </c>
    </row>
    <row r="28" spans="1:30">
      <c r="A28" s="48" t="s">
        <v>301</v>
      </c>
      <c r="B28" s="55" t="s">
        <v>302</v>
      </c>
      <c r="C28" s="1" t="s">
        <v>303</v>
      </c>
      <c r="D28" s="1" t="s">
        <v>53</v>
      </c>
      <c r="E28" s="1" t="s">
        <v>1792</v>
      </c>
      <c r="F28" s="44" t="s">
        <v>304</v>
      </c>
      <c r="G28" s="49">
        <v>0.4</v>
      </c>
      <c r="H28" s="5">
        <v>2.8355509264119658</v>
      </c>
      <c r="I28" s="5">
        <v>0.10229877491269819</v>
      </c>
      <c r="J28" s="5">
        <v>2.7332521514992676</v>
      </c>
      <c r="K28" s="5">
        <v>-18.512125741167971</v>
      </c>
      <c r="L28" s="5">
        <v>-0.15383378584894203</v>
      </c>
      <c r="M28" s="5">
        <v>-18.665959527016913</v>
      </c>
      <c r="N28" s="5">
        <v>2.5282582401368225</v>
      </c>
      <c r="O28" s="73">
        <v>0.5</v>
      </c>
      <c r="P28" s="5">
        <v>0</v>
      </c>
      <c r="Q28" s="5">
        <v>0.10229877491269819</v>
      </c>
      <c r="R28" s="5">
        <v>0</v>
      </c>
      <c r="S28" s="5">
        <v>0</v>
      </c>
      <c r="T28" s="47">
        <v>0</v>
      </c>
      <c r="U28" s="5">
        <v>0</v>
      </c>
      <c r="V28" s="5">
        <v>2.7332521514992676</v>
      </c>
      <c r="W28" s="5">
        <v>0</v>
      </c>
      <c r="X28" s="5">
        <v>0</v>
      </c>
      <c r="Y28" s="47">
        <v>0</v>
      </c>
      <c r="Z28" s="5">
        <v>0</v>
      </c>
      <c r="AA28" s="5">
        <v>2.8355509264119658</v>
      </c>
      <c r="AB28" s="5">
        <v>0</v>
      </c>
      <c r="AC28" s="5">
        <v>0</v>
      </c>
      <c r="AD28" s="72">
        <v>0</v>
      </c>
    </row>
    <row r="29" spans="1:30">
      <c r="A29" s="48" t="s">
        <v>321</v>
      </c>
      <c r="B29" s="55" t="s">
        <v>322</v>
      </c>
      <c r="C29" s="1" t="s">
        <v>323</v>
      </c>
      <c r="D29" s="1" t="s">
        <v>53</v>
      </c>
      <c r="E29" s="1" t="s">
        <v>1785</v>
      </c>
      <c r="F29" s="44" t="s">
        <v>324</v>
      </c>
      <c r="G29" s="49">
        <v>0.4</v>
      </c>
      <c r="H29" s="5">
        <v>4.1042627444937176</v>
      </c>
      <c r="I29" s="5">
        <v>0.85919291021680455</v>
      </c>
      <c r="J29" s="5">
        <v>3.2450698342769133</v>
      </c>
      <c r="K29" s="5">
        <v>-11.02913433948083</v>
      </c>
      <c r="L29" s="5">
        <v>0.18009179480287862</v>
      </c>
      <c r="M29" s="5">
        <v>-10.849042544677951</v>
      </c>
      <c r="N29" s="5">
        <v>3.0016895967061448</v>
      </c>
      <c r="O29" s="73">
        <v>0.5</v>
      </c>
      <c r="P29" s="5">
        <v>0</v>
      </c>
      <c r="Q29" s="5">
        <v>0.85919291021680455</v>
      </c>
      <c r="R29" s="5">
        <v>0</v>
      </c>
      <c r="S29" s="5">
        <v>0</v>
      </c>
      <c r="T29" s="47">
        <v>0</v>
      </c>
      <c r="U29" s="5">
        <v>0</v>
      </c>
      <c r="V29" s="5">
        <v>3.2450698342769133</v>
      </c>
      <c r="W29" s="5">
        <v>0</v>
      </c>
      <c r="X29" s="5">
        <v>0</v>
      </c>
      <c r="Y29" s="47">
        <v>0</v>
      </c>
      <c r="Z29" s="5">
        <v>0</v>
      </c>
      <c r="AA29" s="5">
        <v>4.1042627444937176</v>
      </c>
      <c r="AB29" s="5">
        <v>0</v>
      </c>
      <c r="AC29" s="5">
        <v>0</v>
      </c>
      <c r="AD29" s="72">
        <v>0</v>
      </c>
    </row>
    <row r="30" spans="1:30">
      <c r="A30" s="48" t="s">
        <v>337</v>
      </c>
      <c r="B30" s="55" t="s">
        <v>338</v>
      </c>
      <c r="C30" s="1" t="s">
        <v>339</v>
      </c>
      <c r="D30" s="1" t="s">
        <v>270</v>
      </c>
      <c r="E30" s="1" t="s">
        <v>1788</v>
      </c>
      <c r="F30" s="44" t="s">
        <v>340</v>
      </c>
      <c r="G30" s="49">
        <v>0.3</v>
      </c>
      <c r="H30" s="5">
        <v>23.580464646105014</v>
      </c>
      <c r="I30" s="5">
        <v>7.5415139075211091</v>
      </c>
      <c r="J30" s="5">
        <v>16.038950738583903</v>
      </c>
      <c r="K30" s="5">
        <v>-264.26340874507673</v>
      </c>
      <c r="L30" s="5">
        <v>2.9279463271700479</v>
      </c>
      <c r="M30" s="5">
        <v>-261.33546241790668</v>
      </c>
      <c r="N30" s="5">
        <v>14.836029433190111</v>
      </c>
      <c r="O30" s="73">
        <v>0.5</v>
      </c>
      <c r="P30" s="5">
        <v>4.5894381452540269</v>
      </c>
      <c r="Q30" s="5">
        <v>2.8203285636395399</v>
      </c>
      <c r="R30" s="5">
        <v>0</v>
      </c>
      <c r="S30" s="5">
        <v>0</v>
      </c>
      <c r="T30" s="47">
        <v>0.13174719862754225</v>
      </c>
      <c r="U30" s="5">
        <v>8.9308449474729166</v>
      </c>
      <c r="V30" s="5">
        <v>7.0761114175109032</v>
      </c>
      <c r="W30" s="5">
        <v>0</v>
      </c>
      <c r="X30" s="5">
        <v>0</v>
      </c>
      <c r="Y30" s="47">
        <v>3.1994373600083323E-2</v>
      </c>
      <c r="Z30" s="5">
        <v>13.520283092726944</v>
      </c>
      <c r="AA30" s="5">
        <v>9.8964399811504435</v>
      </c>
      <c r="AB30" s="5">
        <v>0</v>
      </c>
      <c r="AC30" s="5">
        <v>0</v>
      </c>
      <c r="AD30" s="72">
        <v>0.16374157222762559</v>
      </c>
    </row>
    <row r="31" spans="1:30">
      <c r="A31" s="48" t="s">
        <v>358</v>
      </c>
      <c r="B31" s="55" t="s">
        <v>359</v>
      </c>
      <c r="C31" s="1" t="s">
        <v>360</v>
      </c>
      <c r="D31" s="1" t="s">
        <v>361</v>
      </c>
      <c r="E31" s="1" t="s">
        <v>362</v>
      </c>
      <c r="F31" s="44" t="s">
        <v>363</v>
      </c>
      <c r="G31" s="49">
        <v>0.5</v>
      </c>
      <c r="H31" s="5">
        <v>136.49249664816583</v>
      </c>
      <c r="I31" s="5">
        <v>28.626405972136602</v>
      </c>
      <c r="J31" s="5">
        <v>107.86609067602923</v>
      </c>
      <c r="K31" s="5">
        <v>26.589901874408042</v>
      </c>
      <c r="L31" s="5">
        <v>0.24413751559182728</v>
      </c>
      <c r="M31" s="5">
        <v>26.834039389999869</v>
      </c>
      <c r="N31" s="5">
        <v>99.776133875327048</v>
      </c>
      <c r="O31" s="73">
        <v>0</v>
      </c>
      <c r="P31" s="5">
        <v>23.392570138230116</v>
      </c>
      <c r="Q31" s="5">
        <v>1.1089045838160589</v>
      </c>
      <c r="R31" s="5">
        <v>4.1249312500904276</v>
      </c>
      <c r="S31" s="5">
        <v>0</v>
      </c>
      <c r="T31" s="47">
        <v>0</v>
      </c>
      <c r="U31" s="5">
        <v>85.100369660942235</v>
      </c>
      <c r="V31" s="5">
        <v>15.300066596050103</v>
      </c>
      <c r="W31" s="5">
        <v>7.4656544190368921</v>
      </c>
      <c r="X31" s="5">
        <v>0</v>
      </c>
      <c r="Y31" s="47">
        <v>0</v>
      </c>
      <c r="Z31" s="5">
        <v>108.49293979917235</v>
      </c>
      <c r="AA31" s="5">
        <v>16.40897117986616</v>
      </c>
      <c r="AB31" s="5">
        <v>11.59058566912732</v>
      </c>
      <c r="AC31" s="5">
        <v>0</v>
      </c>
      <c r="AD31" s="72">
        <v>0</v>
      </c>
    </row>
    <row r="32" spans="1:30">
      <c r="A32" s="48" t="s">
        <v>364</v>
      </c>
      <c r="B32" s="55" t="s">
        <v>365</v>
      </c>
      <c r="C32" s="1" t="s">
        <v>366</v>
      </c>
      <c r="D32" s="1" t="s">
        <v>53</v>
      </c>
      <c r="E32" s="1" t="s">
        <v>1792</v>
      </c>
      <c r="F32" s="44" t="s">
        <v>367</v>
      </c>
      <c r="G32" s="49">
        <v>0.4</v>
      </c>
      <c r="H32" s="5">
        <v>1.9075210811748284</v>
      </c>
      <c r="I32" s="5">
        <v>0.10072426822221558</v>
      </c>
      <c r="J32" s="5">
        <v>1.8067968129526129</v>
      </c>
      <c r="K32" s="5">
        <v>-11.047963189598256</v>
      </c>
      <c r="L32" s="5">
        <v>-4.2368028572425942E-3</v>
      </c>
      <c r="M32" s="5">
        <v>-11.052199992455499</v>
      </c>
      <c r="N32" s="5">
        <v>1.6712870519811669</v>
      </c>
      <c r="O32" s="73">
        <v>0.5</v>
      </c>
      <c r="P32" s="5">
        <v>0</v>
      </c>
      <c r="Q32" s="5">
        <v>0.10072426822221558</v>
      </c>
      <c r="R32" s="5">
        <v>0</v>
      </c>
      <c r="S32" s="5">
        <v>0</v>
      </c>
      <c r="T32" s="47">
        <v>0</v>
      </c>
      <c r="U32" s="5">
        <v>0</v>
      </c>
      <c r="V32" s="5">
        <v>1.8067968129526129</v>
      </c>
      <c r="W32" s="5">
        <v>0</v>
      </c>
      <c r="X32" s="5">
        <v>0</v>
      </c>
      <c r="Y32" s="47">
        <v>0</v>
      </c>
      <c r="Z32" s="5">
        <v>0</v>
      </c>
      <c r="AA32" s="5">
        <v>1.9075210811748284</v>
      </c>
      <c r="AB32" s="5">
        <v>0</v>
      </c>
      <c r="AC32" s="5">
        <v>0</v>
      </c>
      <c r="AD32" s="72">
        <v>0</v>
      </c>
    </row>
    <row r="33" spans="1:30">
      <c r="A33" s="48" t="s">
        <v>372</v>
      </c>
      <c r="B33" s="55" t="s">
        <v>373</v>
      </c>
      <c r="C33" s="1" t="s">
        <v>374</v>
      </c>
      <c r="D33" s="1" t="s">
        <v>103</v>
      </c>
      <c r="E33" s="1" t="s">
        <v>146</v>
      </c>
      <c r="F33" s="44" t="s">
        <v>375</v>
      </c>
      <c r="G33" s="49">
        <v>0.49</v>
      </c>
      <c r="H33" s="5">
        <v>103.71235399638799</v>
      </c>
      <c r="I33" s="5">
        <v>25.928240563924007</v>
      </c>
      <c r="J33" s="5">
        <v>77.784113432463982</v>
      </c>
      <c r="K33" s="5">
        <v>21.512971742180881</v>
      </c>
      <c r="L33" s="5">
        <v>0.25902515953207939</v>
      </c>
      <c r="M33" s="5">
        <v>21.77199690171296</v>
      </c>
      <c r="N33" s="5">
        <v>71.950304925029187</v>
      </c>
      <c r="O33" s="73">
        <v>0</v>
      </c>
      <c r="P33" s="5">
        <v>23.598214096144527</v>
      </c>
      <c r="Q33" s="5">
        <v>2.3300264677794797</v>
      </c>
      <c r="R33" s="5">
        <v>0</v>
      </c>
      <c r="S33" s="5">
        <v>0</v>
      </c>
      <c r="T33" s="47">
        <v>0</v>
      </c>
      <c r="U33" s="5">
        <v>65.110894065856726</v>
      </c>
      <c r="V33" s="5">
        <v>12.673219366607267</v>
      </c>
      <c r="W33" s="5">
        <v>0</v>
      </c>
      <c r="X33" s="5">
        <v>0</v>
      </c>
      <c r="Y33" s="47">
        <v>0</v>
      </c>
      <c r="Z33" s="5">
        <v>88.709108162001257</v>
      </c>
      <c r="AA33" s="5">
        <v>15.003245834386746</v>
      </c>
      <c r="AB33" s="5">
        <v>0</v>
      </c>
      <c r="AC33" s="5">
        <v>0</v>
      </c>
      <c r="AD33" s="72">
        <v>0</v>
      </c>
    </row>
    <row r="34" spans="1:30">
      <c r="A34" s="48" t="s">
        <v>384</v>
      </c>
      <c r="B34" s="55" t="s">
        <v>385</v>
      </c>
      <c r="C34" s="1" t="s">
        <v>386</v>
      </c>
      <c r="D34" s="1" t="s">
        <v>93</v>
      </c>
      <c r="E34" s="1" t="s">
        <v>1788</v>
      </c>
      <c r="F34" s="44" t="s">
        <v>387</v>
      </c>
      <c r="G34" s="49">
        <v>0.3</v>
      </c>
      <c r="H34" s="5">
        <v>94.526056407480979</v>
      </c>
      <c r="I34" s="5">
        <v>23.301142221111935</v>
      </c>
      <c r="J34" s="5">
        <v>71.224914186369048</v>
      </c>
      <c r="K34" s="5">
        <v>32.890535363988249</v>
      </c>
      <c r="L34" s="5">
        <v>-2.5211516467670947E-2</v>
      </c>
      <c r="M34" s="5">
        <v>32.865323847520578</v>
      </c>
      <c r="N34" s="5">
        <v>65.883045622391379</v>
      </c>
      <c r="O34" s="73">
        <v>0</v>
      </c>
      <c r="P34" s="5">
        <v>21.816548918396144</v>
      </c>
      <c r="Q34" s="5">
        <v>1.4845933027157896</v>
      </c>
      <c r="R34" s="5">
        <v>0</v>
      </c>
      <c r="S34" s="5">
        <v>0</v>
      </c>
      <c r="T34" s="47">
        <v>0</v>
      </c>
      <c r="U34" s="5">
        <v>56.899089475367454</v>
      </c>
      <c r="V34" s="5">
        <v>14.325824711001593</v>
      </c>
      <c r="W34" s="5">
        <v>0</v>
      </c>
      <c r="X34" s="5">
        <v>0</v>
      </c>
      <c r="Y34" s="47">
        <v>0</v>
      </c>
      <c r="Z34" s="5">
        <v>78.715638393763598</v>
      </c>
      <c r="AA34" s="5">
        <v>15.810418013717381</v>
      </c>
      <c r="AB34" s="5">
        <v>0</v>
      </c>
      <c r="AC34" s="5">
        <v>0</v>
      </c>
      <c r="AD34" s="72">
        <v>0</v>
      </c>
    </row>
    <row r="35" spans="1:30">
      <c r="A35" s="48" t="s">
        <v>401</v>
      </c>
      <c r="B35" s="55" t="s">
        <v>402</v>
      </c>
      <c r="C35" s="1" t="s">
        <v>403</v>
      </c>
      <c r="D35" s="1" t="s">
        <v>53</v>
      </c>
      <c r="E35" s="1" t="s">
        <v>1786</v>
      </c>
      <c r="F35" s="44" t="s">
        <v>404</v>
      </c>
      <c r="G35" s="49">
        <v>0.4</v>
      </c>
      <c r="H35" s="5">
        <v>2.9273254420206882</v>
      </c>
      <c r="I35" s="5">
        <v>0.31482931049971469</v>
      </c>
      <c r="J35" s="5">
        <v>2.6124961315209734</v>
      </c>
      <c r="K35" s="5">
        <v>-28.602722865286047</v>
      </c>
      <c r="L35" s="5">
        <v>0.18296377946493436</v>
      </c>
      <c r="M35" s="5">
        <v>-28.419759085821113</v>
      </c>
      <c r="N35" s="5">
        <v>2.4165589216569003</v>
      </c>
      <c r="O35" s="73">
        <v>0.5</v>
      </c>
      <c r="P35" s="5">
        <v>0</v>
      </c>
      <c r="Q35" s="5">
        <v>0.31482931049971469</v>
      </c>
      <c r="R35" s="5">
        <v>0</v>
      </c>
      <c r="S35" s="5">
        <v>0</v>
      </c>
      <c r="T35" s="47">
        <v>0</v>
      </c>
      <c r="U35" s="5">
        <v>0</v>
      </c>
      <c r="V35" s="5">
        <v>2.6124961315209734</v>
      </c>
      <c r="W35" s="5">
        <v>0</v>
      </c>
      <c r="X35" s="5">
        <v>0</v>
      </c>
      <c r="Y35" s="47">
        <v>0</v>
      </c>
      <c r="Z35" s="5">
        <v>0</v>
      </c>
      <c r="AA35" s="5">
        <v>2.9273254420206882</v>
      </c>
      <c r="AB35" s="5">
        <v>0</v>
      </c>
      <c r="AC35" s="5">
        <v>0</v>
      </c>
      <c r="AD35" s="72">
        <v>0</v>
      </c>
    </row>
    <row r="36" spans="1:30">
      <c r="A36" s="48" t="s">
        <v>409</v>
      </c>
      <c r="B36" s="55" t="s">
        <v>410</v>
      </c>
      <c r="C36" s="1" t="s">
        <v>411</v>
      </c>
      <c r="D36" s="1" t="s">
        <v>124</v>
      </c>
      <c r="E36" s="1" t="s">
        <v>1785</v>
      </c>
      <c r="F36" s="44" t="s">
        <v>412</v>
      </c>
      <c r="G36" s="49">
        <v>0.49</v>
      </c>
      <c r="H36" s="5">
        <v>74.420322956436706</v>
      </c>
      <c r="I36" s="5">
        <v>18.897620842428797</v>
      </c>
      <c r="J36" s="5">
        <v>55.522702114007906</v>
      </c>
      <c r="K36" s="5">
        <v>15.92210849928232</v>
      </c>
      <c r="L36" s="5">
        <v>0.16669746623355408</v>
      </c>
      <c r="M36" s="5">
        <v>16.088805965515874</v>
      </c>
      <c r="N36" s="5">
        <v>51.358499455457313</v>
      </c>
      <c r="O36" s="73">
        <v>0</v>
      </c>
      <c r="P36" s="5">
        <v>17.5051602864907</v>
      </c>
      <c r="Q36" s="5">
        <v>1.3924605559380949</v>
      </c>
      <c r="R36" s="5">
        <v>0</v>
      </c>
      <c r="S36" s="5">
        <v>0</v>
      </c>
      <c r="T36" s="47">
        <v>0</v>
      </c>
      <c r="U36" s="5">
        <v>46.659464414536686</v>
      </c>
      <c r="V36" s="5">
        <v>8.8632376994712203</v>
      </c>
      <c r="W36" s="5">
        <v>0</v>
      </c>
      <c r="X36" s="5">
        <v>0</v>
      </c>
      <c r="Y36" s="47">
        <v>0</v>
      </c>
      <c r="Z36" s="5">
        <v>64.164624701027378</v>
      </c>
      <c r="AA36" s="5">
        <v>10.255698255409316</v>
      </c>
      <c r="AB36" s="5">
        <v>0</v>
      </c>
      <c r="AC36" s="5">
        <v>0</v>
      </c>
      <c r="AD36" s="72">
        <v>0</v>
      </c>
    </row>
    <row r="37" spans="1:30">
      <c r="A37" s="48" t="s">
        <v>413</v>
      </c>
      <c r="B37" s="55" t="s">
        <v>414</v>
      </c>
      <c r="C37" s="1" t="s">
        <v>415</v>
      </c>
      <c r="D37" s="1" t="s">
        <v>237</v>
      </c>
      <c r="E37" s="1" t="s">
        <v>1785</v>
      </c>
      <c r="F37" s="44" t="s">
        <v>416</v>
      </c>
      <c r="G37" s="49">
        <v>0.09</v>
      </c>
      <c r="H37" s="5">
        <v>137.20979059688787</v>
      </c>
      <c r="I37" s="5">
        <v>28.633051090265095</v>
      </c>
      <c r="J37" s="5">
        <v>108.57673950662279</v>
      </c>
      <c r="K37" s="5">
        <v>91.278620524160416</v>
      </c>
      <c r="L37" s="5">
        <v>1.2474254610623348E-2</v>
      </c>
      <c r="M37" s="5">
        <v>91.29109477877104</v>
      </c>
      <c r="N37" s="5">
        <v>100.43348404362608</v>
      </c>
      <c r="O37" s="73">
        <v>0</v>
      </c>
      <c r="P37" s="5">
        <v>28.633051090265095</v>
      </c>
      <c r="Q37" s="5">
        <v>0</v>
      </c>
      <c r="R37" s="5">
        <v>0</v>
      </c>
      <c r="S37" s="5">
        <v>0</v>
      </c>
      <c r="T37" s="47">
        <v>0</v>
      </c>
      <c r="U37" s="5">
        <v>108.57673950662279</v>
      </c>
      <c r="V37" s="5">
        <v>0</v>
      </c>
      <c r="W37" s="5">
        <v>0</v>
      </c>
      <c r="X37" s="5">
        <v>0</v>
      </c>
      <c r="Y37" s="47">
        <v>0</v>
      </c>
      <c r="Z37" s="5">
        <v>137.20979059688787</v>
      </c>
      <c r="AA37" s="5">
        <v>0</v>
      </c>
      <c r="AB37" s="5">
        <v>0</v>
      </c>
      <c r="AC37" s="5">
        <v>0</v>
      </c>
      <c r="AD37" s="72">
        <v>0</v>
      </c>
    </row>
    <row r="38" spans="1:30">
      <c r="A38" s="48" t="s">
        <v>417</v>
      </c>
      <c r="B38" s="55" t="s">
        <v>418</v>
      </c>
      <c r="C38" s="1" t="s">
        <v>419</v>
      </c>
      <c r="D38" s="1" t="s">
        <v>53</v>
      </c>
      <c r="E38" s="1" t="s">
        <v>1785</v>
      </c>
      <c r="F38" s="44" t="s">
        <v>420</v>
      </c>
      <c r="G38" s="49">
        <v>0.4</v>
      </c>
      <c r="H38" s="5">
        <v>1.6113229152058888</v>
      </c>
      <c r="I38" s="5">
        <v>0</v>
      </c>
      <c r="J38" s="5">
        <v>1.6113229152058888</v>
      </c>
      <c r="K38" s="5">
        <v>-6.337338358093028</v>
      </c>
      <c r="L38" s="5">
        <v>2.5628300321829833E-2</v>
      </c>
      <c r="M38" s="5">
        <v>-6.3117100577711982</v>
      </c>
      <c r="N38" s="5">
        <v>1.4904736965654473</v>
      </c>
      <c r="O38" s="73">
        <v>0.5</v>
      </c>
      <c r="P38" s="5">
        <v>0</v>
      </c>
      <c r="Q38" s="5">
        <v>0</v>
      </c>
      <c r="R38" s="5">
        <v>0</v>
      </c>
      <c r="S38" s="5">
        <v>0</v>
      </c>
      <c r="T38" s="47">
        <v>0</v>
      </c>
      <c r="U38" s="5">
        <v>0</v>
      </c>
      <c r="V38" s="5">
        <v>1.6113229152058888</v>
      </c>
      <c r="W38" s="5">
        <v>0</v>
      </c>
      <c r="X38" s="5">
        <v>0</v>
      </c>
      <c r="Y38" s="47">
        <v>0</v>
      </c>
      <c r="Z38" s="5">
        <v>0</v>
      </c>
      <c r="AA38" s="5">
        <v>1.6113229152058888</v>
      </c>
      <c r="AB38" s="5">
        <v>0</v>
      </c>
      <c r="AC38" s="5">
        <v>0</v>
      </c>
      <c r="AD38" s="72">
        <v>0</v>
      </c>
    </row>
    <row r="39" spans="1:30">
      <c r="A39" s="48" t="s">
        <v>421</v>
      </c>
      <c r="B39" s="55" t="s">
        <v>422</v>
      </c>
      <c r="C39" s="1" t="s">
        <v>423</v>
      </c>
      <c r="D39" s="1" t="s">
        <v>79</v>
      </c>
      <c r="E39" s="1" t="s">
        <v>1785</v>
      </c>
      <c r="F39" s="44" t="s">
        <v>424</v>
      </c>
      <c r="G39" s="49">
        <v>0.01</v>
      </c>
      <c r="H39" s="5">
        <v>13.352083288024851</v>
      </c>
      <c r="I39" s="5">
        <v>4.7109615701616967</v>
      </c>
      <c r="J39" s="5">
        <v>8.6411217178631539</v>
      </c>
      <c r="K39" s="5">
        <v>5.9110233615587884</v>
      </c>
      <c r="L39" s="5">
        <v>5.119695644780542E-3</v>
      </c>
      <c r="M39" s="5">
        <v>5.9161430572035689</v>
      </c>
      <c r="N39" s="5">
        <v>7.9930375890234178</v>
      </c>
      <c r="O39" s="73">
        <v>0</v>
      </c>
      <c r="P39" s="5">
        <v>0</v>
      </c>
      <c r="Q39" s="5">
        <v>0</v>
      </c>
      <c r="R39" s="5">
        <v>4.7109615701616967</v>
      </c>
      <c r="S39" s="5">
        <v>0</v>
      </c>
      <c r="T39" s="47">
        <v>0</v>
      </c>
      <c r="U39" s="5">
        <v>0</v>
      </c>
      <c r="V39" s="5">
        <v>0</v>
      </c>
      <c r="W39" s="5">
        <v>8.6411217178631539</v>
      </c>
      <c r="X39" s="5">
        <v>0</v>
      </c>
      <c r="Y39" s="47">
        <v>0</v>
      </c>
      <c r="Z39" s="5">
        <v>0</v>
      </c>
      <c r="AA39" s="5">
        <v>0</v>
      </c>
      <c r="AB39" s="5">
        <v>13.352083288024851</v>
      </c>
      <c r="AC39" s="5">
        <v>0</v>
      </c>
      <c r="AD39" s="72">
        <v>0</v>
      </c>
    </row>
    <row r="40" spans="1:30">
      <c r="A40" s="48" t="s">
        <v>425</v>
      </c>
      <c r="B40" s="55" t="s">
        <v>426</v>
      </c>
      <c r="C40" s="1" t="s">
        <v>427</v>
      </c>
      <c r="D40" s="1" t="s">
        <v>237</v>
      </c>
      <c r="E40" s="1" t="s">
        <v>1793</v>
      </c>
      <c r="F40" s="44" t="s">
        <v>428</v>
      </c>
      <c r="G40" s="49">
        <v>0.09</v>
      </c>
      <c r="H40" s="5">
        <v>115.03618824068576</v>
      </c>
      <c r="I40" s="5">
        <v>16.293955159167052</v>
      </c>
      <c r="J40" s="5">
        <v>98.742233081518705</v>
      </c>
      <c r="K40" s="5">
        <v>77.582533049222675</v>
      </c>
      <c r="L40" s="5">
        <v>0.20033902324023245</v>
      </c>
      <c r="M40" s="5">
        <v>77.782872072462908</v>
      </c>
      <c r="N40" s="5">
        <v>91.336565600404811</v>
      </c>
      <c r="O40" s="73">
        <v>0</v>
      </c>
      <c r="P40" s="5">
        <v>16.293955159167052</v>
      </c>
      <c r="Q40" s="5">
        <v>0</v>
      </c>
      <c r="R40" s="5">
        <v>0</v>
      </c>
      <c r="S40" s="5">
        <v>0</v>
      </c>
      <c r="T40" s="47">
        <v>0</v>
      </c>
      <c r="U40" s="5">
        <v>98.742233081518705</v>
      </c>
      <c r="V40" s="5">
        <v>0</v>
      </c>
      <c r="W40" s="5">
        <v>0</v>
      </c>
      <c r="X40" s="5">
        <v>0</v>
      </c>
      <c r="Y40" s="47">
        <v>0</v>
      </c>
      <c r="Z40" s="5">
        <v>115.03618824068576</v>
      </c>
      <c r="AA40" s="5">
        <v>0</v>
      </c>
      <c r="AB40" s="5">
        <v>0</v>
      </c>
      <c r="AC40" s="5">
        <v>0</v>
      </c>
      <c r="AD40" s="72">
        <v>0</v>
      </c>
    </row>
    <row r="41" spans="1:30">
      <c r="A41" s="48" t="s">
        <v>444</v>
      </c>
      <c r="B41" s="55" t="s">
        <v>445</v>
      </c>
      <c r="C41" s="1" t="s">
        <v>446</v>
      </c>
      <c r="D41" s="1" t="s">
        <v>53</v>
      </c>
      <c r="E41" s="1" t="s">
        <v>1786</v>
      </c>
      <c r="F41" s="44" t="s">
        <v>447</v>
      </c>
      <c r="G41" s="49">
        <v>0.4</v>
      </c>
      <c r="H41" s="5">
        <v>4.132435910317203</v>
      </c>
      <c r="I41" s="5">
        <v>0.56849283185990152</v>
      </c>
      <c r="J41" s="5">
        <v>3.5639430784573012</v>
      </c>
      <c r="K41" s="5">
        <v>-11.802664270008535</v>
      </c>
      <c r="L41" s="5">
        <v>1.1369453665171463</v>
      </c>
      <c r="M41" s="5">
        <v>-10.665718903491388</v>
      </c>
      <c r="N41" s="5">
        <v>3.2966473475730038</v>
      </c>
      <c r="O41" s="73">
        <v>0.5</v>
      </c>
      <c r="P41" s="5">
        <v>0</v>
      </c>
      <c r="Q41" s="5">
        <v>0.56849283185990152</v>
      </c>
      <c r="R41" s="5">
        <v>0</v>
      </c>
      <c r="S41" s="5">
        <v>0</v>
      </c>
      <c r="T41" s="47">
        <v>0</v>
      </c>
      <c r="U41" s="5">
        <v>0</v>
      </c>
      <c r="V41" s="5">
        <v>3.5639430784573012</v>
      </c>
      <c r="W41" s="5">
        <v>0</v>
      </c>
      <c r="X41" s="5">
        <v>0</v>
      </c>
      <c r="Y41" s="47">
        <v>0</v>
      </c>
      <c r="Z41" s="5">
        <v>0</v>
      </c>
      <c r="AA41" s="5">
        <v>4.132435910317203</v>
      </c>
      <c r="AB41" s="5">
        <v>0</v>
      </c>
      <c r="AC41" s="5">
        <v>0</v>
      </c>
      <c r="AD41" s="72">
        <v>0</v>
      </c>
    </row>
    <row r="42" spans="1:30">
      <c r="A42" s="48" t="s">
        <v>448</v>
      </c>
      <c r="B42" s="55" t="s">
        <v>449</v>
      </c>
      <c r="C42" s="1" t="s">
        <v>450</v>
      </c>
      <c r="D42" s="1" t="s">
        <v>103</v>
      </c>
      <c r="E42" s="1" t="s">
        <v>146</v>
      </c>
      <c r="F42" s="44" t="s">
        <v>451</v>
      </c>
      <c r="G42" s="49">
        <v>0.49</v>
      </c>
      <c r="H42" s="5">
        <v>91.636161803245017</v>
      </c>
      <c r="I42" s="5">
        <v>25.382107079100741</v>
      </c>
      <c r="J42" s="5">
        <v>66.254054724144268</v>
      </c>
      <c r="K42" s="5">
        <v>22.073654485643722</v>
      </c>
      <c r="L42" s="5">
        <v>-0.34533887495643256</v>
      </c>
      <c r="M42" s="5">
        <v>21.728315610687289</v>
      </c>
      <c r="N42" s="5">
        <v>61.285000619833454</v>
      </c>
      <c r="O42" s="73">
        <v>0</v>
      </c>
      <c r="P42" s="5">
        <v>23.731703186319784</v>
      </c>
      <c r="Q42" s="5">
        <v>1.6504038927809597</v>
      </c>
      <c r="R42" s="5">
        <v>0</v>
      </c>
      <c r="S42" s="5">
        <v>0</v>
      </c>
      <c r="T42" s="47">
        <v>0</v>
      </c>
      <c r="U42" s="5">
        <v>57.401494621380863</v>
      </c>
      <c r="V42" s="5">
        <v>8.8525601027634089</v>
      </c>
      <c r="W42" s="5">
        <v>0</v>
      </c>
      <c r="X42" s="5">
        <v>0</v>
      </c>
      <c r="Y42" s="47">
        <v>0</v>
      </c>
      <c r="Z42" s="5">
        <v>81.13319780770064</v>
      </c>
      <c r="AA42" s="5">
        <v>10.502963995544368</v>
      </c>
      <c r="AB42" s="5">
        <v>0</v>
      </c>
      <c r="AC42" s="5">
        <v>0</v>
      </c>
      <c r="AD42" s="72">
        <v>0</v>
      </c>
    </row>
    <row r="43" spans="1:30">
      <c r="A43" s="48" t="s">
        <v>456</v>
      </c>
      <c r="B43" s="55" t="s">
        <v>457</v>
      </c>
      <c r="C43" s="1" t="s">
        <v>458</v>
      </c>
      <c r="D43" s="1" t="s">
        <v>93</v>
      </c>
      <c r="E43" s="1" t="s">
        <v>1788</v>
      </c>
      <c r="F43" s="44" t="s">
        <v>459</v>
      </c>
      <c r="G43" s="49">
        <v>0.3</v>
      </c>
      <c r="H43" s="5">
        <v>100.33562270711641</v>
      </c>
      <c r="I43" s="5">
        <v>26.166502074622304</v>
      </c>
      <c r="J43" s="5">
        <v>74.169120632494113</v>
      </c>
      <c r="K43" s="5">
        <v>30.299568219080108</v>
      </c>
      <c r="L43" s="5">
        <v>-7.9506277987306362E-2</v>
      </c>
      <c r="M43" s="5">
        <v>30.220061941092801</v>
      </c>
      <c r="N43" s="5">
        <v>68.606436585057054</v>
      </c>
      <c r="O43" s="73">
        <v>0</v>
      </c>
      <c r="P43" s="5">
        <v>23.100033843509824</v>
      </c>
      <c r="Q43" s="5">
        <v>3.0664682311124802</v>
      </c>
      <c r="R43" s="5">
        <v>0</v>
      </c>
      <c r="S43" s="5">
        <v>0</v>
      </c>
      <c r="T43" s="47">
        <v>0</v>
      </c>
      <c r="U43" s="5">
        <v>57.801891319301212</v>
      </c>
      <c r="V43" s="5">
        <v>16.367229313192901</v>
      </c>
      <c r="W43" s="5">
        <v>0</v>
      </c>
      <c r="X43" s="5">
        <v>0</v>
      </c>
      <c r="Y43" s="47">
        <v>0</v>
      </c>
      <c r="Z43" s="5">
        <v>80.90192516281104</v>
      </c>
      <c r="AA43" s="5">
        <v>19.433697544305382</v>
      </c>
      <c r="AB43" s="5">
        <v>0</v>
      </c>
      <c r="AC43" s="5">
        <v>0</v>
      </c>
      <c r="AD43" s="72">
        <v>0</v>
      </c>
    </row>
    <row r="44" spans="1:30">
      <c r="A44" s="48" t="s">
        <v>464</v>
      </c>
      <c r="B44" s="55" t="s">
        <v>465</v>
      </c>
      <c r="C44" s="1" t="s">
        <v>466</v>
      </c>
      <c r="D44" s="1" t="s">
        <v>53</v>
      </c>
      <c r="E44" s="1" t="s">
        <v>1793</v>
      </c>
      <c r="F44" s="44" t="s">
        <v>467</v>
      </c>
      <c r="G44" s="49">
        <v>0.4</v>
      </c>
      <c r="H44" s="5">
        <v>2.6924200041381963</v>
      </c>
      <c r="I44" s="5">
        <v>0.12666501587625592</v>
      </c>
      <c r="J44" s="5">
        <v>2.5657549882619404</v>
      </c>
      <c r="K44" s="5">
        <v>-10.038305211400736</v>
      </c>
      <c r="L44" s="5">
        <v>-8.7899574621044252E-3</v>
      </c>
      <c r="M44" s="5">
        <v>-10.047095168862841</v>
      </c>
      <c r="N44" s="5">
        <v>2.3733233641422951</v>
      </c>
      <c r="O44" s="73">
        <v>0.5</v>
      </c>
      <c r="P44" s="5">
        <v>0</v>
      </c>
      <c r="Q44" s="5">
        <v>0.12666501587625592</v>
      </c>
      <c r="R44" s="5">
        <v>0</v>
      </c>
      <c r="S44" s="5">
        <v>0</v>
      </c>
      <c r="T44" s="47">
        <v>0</v>
      </c>
      <c r="U44" s="5">
        <v>0</v>
      </c>
      <c r="V44" s="5">
        <v>2.5657549882619404</v>
      </c>
      <c r="W44" s="5">
        <v>0</v>
      </c>
      <c r="X44" s="5">
        <v>0</v>
      </c>
      <c r="Y44" s="47">
        <v>0</v>
      </c>
      <c r="Z44" s="5">
        <v>0</v>
      </c>
      <c r="AA44" s="5">
        <v>2.6924200041381963</v>
      </c>
      <c r="AB44" s="5">
        <v>0</v>
      </c>
      <c r="AC44" s="5">
        <v>0</v>
      </c>
      <c r="AD44" s="72">
        <v>0</v>
      </c>
    </row>
    <row r="45" spans="1:30">
      <c r="A45" s="48" t="s">
        <v>476</v>
      </c>
      <c r="B45" s="55" t="s">
        <v>477</v>
      </c>
      <c r="C45" s="1" t="s">
        <v>478</v>
      </c>
      <c r="D45" s="1" t="s">
        <v>53</v>
      </c>
      <c r="E45" s="1" t="s">
        <v>1789</v>
      </c>
      <c r="F45" s="44" t="s">
        <v>479</v>
      </c>
      <c r="G45" s="49">
        <v>0.4</v>
      </c>
      <c r="H45" s="5">
        <v>7.516429586367531</v>
      </c>
      <c r="I45" s="5">
        <v>1.599609528852135</v>
      </c>
      <c r="J45" s="5">
        <v>5.9168200575153955</v>
      </c>
      <c r="K45" s="5">
        <v>-7.1298690682621642</v>
      </c>
      <c r="L45" s="5">
        <v>0.20836943080995418</v>
      </c>
      <c r="M45" s="5">
        <v>-6.92149963745221</v>
      </c>
      <c r="N45" s="5">
        <v>5.4730585532017413</v>
      </c>
      <c r="O45" s="73">
        <v>0.5</v>
      </c>
      <c r="P45" s="5">
        <v>0</v>
      </c>
      <c r="Q45" s="5">
        <v>1.599609528852135</v>
      </c>
      <c r="R45" s="5">
        <v>0</v>
      </c>
      <c r="S45" s="5">
        <v>0</v>
      </c>
      <c r="T45" s="47">
        <v>0</v>
      </c>
      <c r="U45" s="5">
        <v>0</v>
      </c>
      <c r="V45" s="5">
        <v>5.9168200575153955</v>
      </c>
      <c r="W45" s="5">
        <v>0</v>
      </c>
      <c r="X45" s="5">
        <v>0</v>
      </c>
      <c r="Y45" s="47">
        <v>0</v>
      </c>
      <c r="Z45" s="5">
        <v>0</v>
      </c>
      <c r="AA45" s="5">
        <v>7.516429586367531</v>
      </c>
      <c r="AB45" s="5">
        <v>0</v>
      </c>
      <c r="AC45" s="5">
        <v>0</v>
      </c>
      <c r="AD45" s="72">
        <v>0</v>
      </c>
    </row>
    <row r="46" spans="1:30">
      <c r="A46" s="48" t="s">
        <v>516</v>
      </c>
      <c r="B46" s="55" t="s">
        <v>517</v>
      </c>
      <c r="C46" s="1" t="s">
        <v>518</v>
      </c>
      <c r="D46" s="1" t="s">
        <v>53</v>
      </c>
      <c r="E46" s="1" t="s">
        <v>1794</v>
      </c>
      <c r="F46" s="44" t="s">
        <v>519</v>
      </c>
      <c r="G46" s="49">
        <v>0.4</v>
      </c>
      <c r="H46" s="5">
        <v>2.2396817580002382</v>
      </c>
      <c r="I46" s="5">
        <v>0</v>
      </c>
      <c r="J46" s="5">
        <v>2.2396817580002382</v>
      </c>
      <c r="K46" s="5">
        <v>-22.228355555650165</v>
      </c>
      <c r="L46" s="5">
        <v>0.36412451297395165</v>
      </c>
      <c r="M46" s="5">
        <v>-21.864231042676213</v>
      </c>
      <c r="N46" s="5">
        <v>2.0717056261502202</v>
      </c>
      <c r="O46" s="73">
        <v>0.5</v>
      </c>
      <c r="P46" s="5">
        <v>0</v>
      </c>
      <c r="Q46" s="5">
        <v>0</v>
      </c>
      <c r="R46" s="5">
        <v>0</v>
      </c>
      <c r="S46" s="5">
        <v>0</v>
      </c>
      <c r="T46" s="47">
        <v>0</v>
      </c>
      <c r="U46" s="5">
        <v>0</v>
      </c>
      <c r="V46" s="5">
        <v>2.2396817580002382</v>
      </c>
      <c r="W46" s="5">
        <v>0</v>
      </c>
      <c r="X46" s="5">
        <v>0</v>
      </c>
      <c r="Y46" s="47">
        <v>0</v>
      </c>
      <c r="Z46" s="5">
        <v>0</v>
      </c>
      <c r="AA46" s="5">
        <v>2.2396817580002382</v>
      </c>
      <c r="AB46" s="5">
        <v>0</v>
      </c>
      <c r="AC46" s="5">
        <v>0</v>
      </c>
      <c r="AD46" s="72">
        <v>0</v>
      </c>
    </row>
    <row r="47" spans="1:30">
      <c r="A47" s="48" t="s">
        <v>520</v>
      </c>
      <c r="B47" s="55" t="s">
        <v>521</v>
      </c>
      <c r="C47" s="1" t="s">
        <v>522</v>
      </c>
      <c r="D47" s="1" t="s">
        <v>93</v>
      </c>
      <c r="E47" s="1" t="s">
        <v>1788</v>
      </c>
      <c r="F47" s="44" t="s">
        <v>523</v>
      </c>
      <c r="G47" s="49">
        <v>0.3</v>
      </c>
      <c r="H47" s="5">
        <v>97.072685261677535</v>
      </c>
      <c r="I47" s="5">
        <v>25.73245303158561</v>
      </c>
      <c r="J47" s="5">
        <v>71.340232230091928</v>
      </c>
      <c r="K47" s="5">
        <v>37.970969719714617</v>
      </c>
      <c r="L47" s="5">
        <v>-1.5134145203873572E-2</v>
      </c>
      <c r="M47" s="5">
        <v>37.955835574510743</v>
      </c>
      <c r="N47" s="5">
        <v>65.989714812835032</v>
      </c>
      <c r="O47" s="73">
        <v>0</v>
      </c>
      <c r="P47" s="5">
        <v>22.937168962029695</v>
      </c>
      <c r="Q47" s="5">
        <v>2.7952840695559158</v>
      </c>
      <c r="R47" s="5">
        <v>0</v>
      </c>
      <c r="S47" s="5">
        <v>0</v>
      </c>
      <c r="T47" s="47">
        <v>0</v>
      </c>
      <c r="U47" s="5">
        <v>57.238533245388659</v>
      </c>
      <c r="V47" s="5">
        <v>14.101698984703276</v>
      </c>
      <c r="W47" s="5">
        <v>0</v>
      </c>
      <c r="X47" s="5">
        <v>0</v>
      </c>
      <c r="Y47" s="47">
        <v>0</v>
      </c>
      <c r="Z47" s="5">
        <v>80.175702207418354</v>
      </c>
      <c r="AA47" s="5">
        <v>16.896983054259191</v>
      </c>
      <c r="AB47" s="5">
        <v>0</v>
      </c>
      <c r="AC47" s="5">
        <v>0</v>
      </c>
      <c r="AD47" s="72">
        <v>0</v>
      </c>
    </row>
    <row r="48" spans="1:30">
      <c r="A48" s="48" t="s">
        <v>528</v>
      </c>
      <c r="B48" s="55" t="s">
        <v>529</v>
      </c>
      <c r="C48" s="1" t="s">
        <v>530</v>
      </c>
      <c r="D48" s="1" t="s">
        <v>53</v>
      </c>
      <c r="E48" s="1" t="s">
        <v>1794</v>
      </c>
      <c r="F48" s="44" t="s">
        <v>531</v>
      </c>
      <c r="G48" s="49">
        <v>0.4</v>
      </c>
      <c r="H48" s="5">
        <v>1.3656627494393958</v>
      </c>
      <c r="I48" s="5">
        <v>0</v>
      </c>
      <c r="J48" s="5">
        <v>1.3656627494393958</v>
      </c>
      <c r="K48" s="5">
        <v>-8.599014596239817</v>
      </c>
      <c r="L48" s="5">
        <v>8.277049898881117E-2</v>
      </c>
      <c r="M48" s="5">
        <v>-8.5162440972510058</v>
      </c>
      <c r="N48" s="5">
        <v>1.2632380432314412</v>
      </c>
      <c r="O48" s="73">
        <v>0.5</v>
      </c>
      <c r="P48" s="5">
        <v>0</v>
      </c>
      <c r="Q48" s="5">
        <v>0</v>
      </c>
      <c r="R48" s="5">
        <v>0</v>
      </c>
      <c r="S48" s="5">
        <v>0</v>
      </c>
      <c r="T48" s="47">
        <v>0</v>
      </c>
      <c r="U48" s="5">
        <v>0</v>
      </c>
      <c r="V48" s="5">
        <v>1.3656627494393958</v>
      </c>
      <c r="W48" s="5">
        <v>0</v>
      </c>
      <c r="X48" s="5">
        <v>0</v>
      </c>
      <c r="Y48" s="47">
        <v>0</v>
      </c>
      <c r="Z48" s="5">
        <v>0</v>
      </c>
      <c r="AA48" s="5">
        <v>1.3656627494393958</v>
      </c>
      <c r="AB48" s="5">
        <v>0</v>
      </c>
      <c r="AC48" s="5">
        <v>0</v>
      </c>
      <c r="AD48" s="72">
        <v>0</v>
      </c>
    </row>
    <row r="49" spans="1:30">
      <c r="A49" s="48" t="s">
        <v>532</v>
      </c>
      <c r="B49" s="55" t="s">
        <v>533</v>
      </c>
      <c r="C49" s="1" t="s">
        <v>534</v>
      </c>
      <c r="D49" s="1" t="s">
        <v>53</v>
      </c>
      <c r="E49" s="1" t="s">
        <v>1785</v>
      </c>
      <c r="F49" s="44" t="s">
        <v>535</v>
      </c>
      <c r="G49" s="49">
        <v>0.4</v>
      </c>
      <c r="H49" s="5">
        <v>3.7594449754979991</v>
      </c>
      <c r="I49" s="5">
        <v>0.5618948618319537</v>
      </c>
      <c r="J49" s="5">
        <v>3.1975501136660456</v>
      </c>
      <c r="K49" s="5">
        <v>-6.2592982766843823</v>
      </c>
      <c r="L49" s="5">
        <v>-0.12887571521407271</v>
      </c>
      <c r="M49" s="5">
        <v>-6.388173991898455</v>
      </c>
      <c r="N49" s="5">
        <v>2.9577338551410923</v>
      </c>
      <c r="O49" s="73">
        <v>0.5</v>
      </c>
      <c r="P49" s="5">
        <v>0</v>
      </c>
      <c r="Q49" s="5">
        <v>0.5618948618319537</v>
      </c>
      <c r="R49" s="5">
        <v>0</v>
      </c>
      <c r="S49" s="5">
        <v>0</v>
      </c>
      <c r="T49" s="47">
        <v>0</v>
      </c>
      <c r="U49" s="5">
        <v>0</v>
      </c>
      <c r="V49" s="5">
        <v>3.1975501136660456</v>
      </c>
      <c r="W49" s="5">
        <v>0</v>
      </c>
      <c r="X49" s="5">
        <v>0</v>
      </c>
      <c r="Y49" s="47">
        <v>0</v>
      </c>
      <c r="Z49" s="5">
        <v>0</v>
      </c>
      <c r="AA49" s="5">
        <v>3.7594449754979991</v>
      </c>
      <c r="AB49" s="5">
        <v>0</v>
      </c>
      <c r="AC49" s="5">
        <v>0</v>
      </c>
      <c r="AD49" s="72">
        <v>0</v>
      </c>
    </row>
    <row r="50" spans="1:30">
      <c r="A50" s="48" t="s">
        <v>544</v>
      </c>
      <c r="B50" s="55" t="s">
        <v>545</v>
      </c>
      <c r="C50" s="1" t="s">
        <v>546</v>
      </c>
      <c r="D50" s="1" t="s">
        <v>53</v>
      </c>
      <c r="E50" s="1" t="s">
        <v>1793</v>
      </c>
      <c r="F50" s="44" t="s">
        <v>547</v>
      </c>
      <c r="G50" s="49">
        <v>0.4</v>
      </c>
      <c r="H50" s="5">
        <v>4.8416623134283565</v>
      </c>
      <c r="I50" s="5">
        <v>0.86888574036389032</v>
      </c>
      <c r="J50" s="5">
        <v>3.9727765730644666</v>
      </c>
      <c r="K50" s="5">
        <v>-24.571195002582808</v>
      </c>
      <c r="L50" s="5">
        <v>0.30454341758355952</v>
      </c>
      <c r="M50" s="5">
        <v>-24.266651584999249</v>
      </c>
      <c r="N50" s="5">
        <v>3.6748183300846318</v>
      </c>
      <c r="O50" s="73">
        <v>0.5</v>
      </c>
      <c r="P50" s="5">
        <v>0</v>
      </c>
      <c r="Q50" s="5">
        <v>0.86888574036389032</v>
      </c>
      <c r="R50" s="5">
        <v>0</v>
      </c>
      <c r="S50" s="5">
        <v>0</v>
      </c>
      <c r="T50" s="47">
        <v>0</v>
      </c>
      <c r="U50" s="5">
        <v>0</v>
      </c>
      <c r="V50" s="5">
        <v>3.9727765730644666</v>
      </c>
      <c r="W50" s="5">
        <v>0</v>
      </c>
      <c r="X50" s="5">
        <v>0</v>
      </c>
      <c r="Y50" s="47">
        <v>0</v>
      </c>
      <c r="Z50" s="5">
        <v>0</v>
      </c>
      <c r="AA50" s="5">
        <v>4.8416623134283565</v>
      </c>
      <c r="AB50" s="5">
        <v>0</v>
      </c>
      <c r="AC50" s="5">
        <v>0</v>
      </c>
      <c r="AD50" s="72">
        <v>0</v>
      </c>
    </row>
    <row r="51" spans="1:30">
      <c r="A51" s="48" t="s">
        <v>1673</v>
      </c>
      <c r="B51" s="55" t="s">
        <v>1674</v>
      </c>
      <c r="C51" s="1" t="s">
        <v>1487</v>
      </c>
      <c r="D51" s="1" t="s">
        <v>53</v>
      </c>
      <c r="E51" s="1" t="s">
        <v>1787</v>
      </c>
      <c r="F51" s="44" t="s">
        <v>1675</v>
      </c>
      <c r="G51" s="49">
        <v>0.4</v>
      </c>
      <c r="H51" s="5">
        <v>2.3691012018046163</v>
      </c>
      <c r="I51" s="5">
        <v>0.44130878963565734</v>
      </c>
      <c r="J51" s="5">
        <v>1.9277924121689587</v>
      </c>
      <c r="K51" s="5">
        <v>-7.4906037248657045</v>
      </c>
      <c r="L51" s="5">
        <v>6.8863823576219119E-2</v>
      </c>
      <c r="M51" s="5">
        <v>-7.4217399012894854</v>
      </c>
      <c r="N51" s="5">
        <v>1.7832079812562869</v>
      </c>
      <c r="O51" s="73">
        <v>0.5</v>
      </c>
      <c r="P51" s="5">
        <v>0</v>
      </c>
      <c r="Q51" s="5">
        <v>0.44130878963565734</v>
      </c>
      <c r="R51" s="5">
        <v>0</v>
      </c>
      <c r="S51" s="5">
        <v>0</v>
      </c>
      <c r="T51" s="47">
        <v>0</v>
      </c>
      <c r="U51" s="5">
        <v>0</v>
      </c>
      <c r="V51" s="5">
        <v>1.9277924121689587</v>
      </c>
      <c r="W51" s="5">
        <v>0</v>
      </c>
      <c r="X51" s="5">
        <v>0</v>
      </c>
      <c r="Y51" s="47">
        <v>0</v>
      </c>
      <c r="Z51" s="5">
        <v>0</v>
      </c>
      <c r="AA51" s="5">
        <v>2.3691012018046163</v>
      </c>
      <c r="AB51" s="5">
        <v>0</v>
      </c>
      <c r="AC51" s="5">
        <v>0</v>
      </c>
      <c r="AD51" s="72">
        <v>0</v>
      </c>
    </row>
    <row r="52" spans="1:30">
      <c r="A52" s="48" t="s">
        <v>556</v>
      </c>
      <c r="B52" s="55" t="s">
        <v>557</v>
      </c>
      <c r="C52" s="1" t="s">
        <v>558</v>
      </c>
      <c r="D52" s="1" t="s">
        <v>53</v>
      </c>
      <c r="E52" s="1" t="s">
        <v>1792</v>
      </c>
      <c r="F52" s="44" t="s">
        <v>559</v>
      </c>
      <c r="G52" s="49">
        <v>0.4</v>
      </c>
      <c r="H52" s="5">
        <v>2.8865812588815838</v>
      </c>
      <c r="I52" s="5">
        <v>0.39310840542736647</v>
      </c>
      <c r="J52" s="5">
        <v>2.4934728534542172</v>
      </c>
      <c r="K52" s="5">
        <v>-2.5574175158483663</v>
      </c>
      <c r="L52" s="5">
        <v>-3.8447594896349191E-2</v>
      </c>
      <c r="M52" s="5">
        <v>-2.5958651107447155</v>
      </c>
      <c r="N52" s="5">
        <v>2.306462389445151</v>
      </c>
      <c r="O52" s="73">
        <v>0.5</v>
      </c>
      <c r="P52" s="5">
        <v>0</v>
      </c>
      <c r="Q52" s="5">
        <v>0.39310840542736647</v>
      </c>
      <c r="R52" s="5">
        <v>0</v>
      </c>
      <c r="S52" s="5">
        <v>0</v>
      </c>
      <c r="T52" s="47">
        <v>0</v>
      </c>
      <c r="U52" s="5">
        <v>0</v>
      </c>
      <c r="V52" s="5">
        <v>2.4934728534542172</v>
      </c>
      <c r="W52" s="5">
        <v>0</v>
      </c>
      <c r="X52" s="5">
        <v>0</v>
      </c>
      <c r="Y52" s="47">
        <v>0</v>
      </c>
      <c r="Z52" s="5">
        <v>0</v>
      </c>
      <c r="AA52" s="5">
        <v>2.8865812588815838</v>
      </c>
      <c r="AB52" s="5">
        <v>0</v>
      </c>
      <c r="AC52" s="5">
        <v>0</v>
      </c>
      <c r="AD52" s="72">
        <v>0</v>
      </c>
    </row>
    <row r="53" spans="1:30">
      <c r="A53" s="48" t="s">
        <v>592</v>
      </c>
      <c r="B53" s="55" t="s">
        <v>593</v>
      </c>
      <c r="C53" s="1" t="s">
        <v>594</v>
      </c>
      <c r="D53" s="1" t="s">
        <v>46</v>
      </c>
      <c r="E53" s="1" t="s">
        <v>1788</v>
      </c>
      <c r="F53" s="44" t="s">
        <v>595</v>
      </c>
      <c r="G53" s="49">
        <v>0.2</v>
      </c>
      <c r="H53" s="5">
        <v>1175.3715060667255</v>
      </c>
      <c r="I53" s="5">
        <v>136.45394479138733</v>
      </c>
      <c r="J53" s="5">
        <v>1038.9175612753381</v>
      </c>
      <c r="K53" s="5">
        <v>-538.14561137725821</v>
      </c>
      <c r="L53" s="5">
        <v>2.6509771183100383</v>
      </c>
      <c r="M53" s="5">
        <v>-535.49463425894817</v>
      </c>
      <c r="N53" s="5">
        <v>960.99874417968783</v>
      </c>
      <c r="O53" s="73">
        <v>0.34123275519709906</v>
      </c>
      <c r="P53" s="5">
        <v>0</v>
      </c>
      <c r="Q53" s="5">
        <v>0</v>
      </c>
      <c r="R53" s="5">
        <v>84.934320282446237</v>
      </c>
      <c r="S53" s="5">
        <v>22.277726253328606</v>
      </c>
      <c r="T53" s="47">
        <v>29.241898255612494</v>
      </c>
      <c r="U53" s="5">
        <v>0</v>
      </c>
      <c r="V53" s="5">
        <v>0</v>
      </c>
      <c r="W53" s="5">
        <v>126.35247407432726</v>
      </c>
      <c r="X53" s="5">
        <v>905.29616864667378</v>
      </c>
      <c r="Y53" s="47">
        <v>7.268918554337052</v>
      </c>
      <c r="Z53" s="5">
        <v>0</v>
      </c>
      <c r="AA53" s="5">
        <v>0</v>
      </c>
      <c r="AB53" s="5">
        <v>211.2867943567735</v>
      </c>
      <c r="AC53" s="5">
        <v>927.57389490000241</v>
      </c>
      <c r="AD53" s="72">
        <v>36.510816809949546</v>
      </c>
    </row>
    <row r="54" spans="1:30">
      <c r="A54" s="48" t="s">
        <v>572</v>
      </c>
      <c r="B54" s="55" t="s">
        <v>573</v>
      </c>
      <c r="C54" s="1" t="s">
        <v>574</v>
      </c>
      <c r="D54" s="1" t="s">
        <v>53</v>
      </c>
      <c r="E54" s="1" t="s">
        <v>1792</v>
      </c>
      <c r="F54" s="44" t="s">
        <v>575</v>
      </c>
      <c r="G54" s="49">
        <v>0.4</v>
      </c>
      <c r="H54" s="5">
        <v>4.1803079345803029</v>
      </c>
      <c r="I54" s="5">
        <v>0.61683903691934605</v>
      </c>
      <c r="J54" s="5">
        <v>3.563468897660957</v>
      </c>
      <c r="K54" s="5">
        <v>-15.708659316654719</v>
      </c>
      <c r="L54" s="5">
        <v>2.3410897762179417E-3</v>
      </c>
      <c r="M54" s="5">
        <v>-15.706318226878501</v>
      </c>
      <c r="N54" s="5">
        <v>3.2962087303363852</v>
      </c>
      <c r="O54" s="73">
        <v>0.5</v>
      </c>
      <c r="P54" s="5">
        <v>0</v>
      </c>
      <c r="Q54" s="5">
        <v>0.61683903691934605</v>
      </c>
      <c r="R54" s="5">
        <v>0</v>
      </c>
      <c r="S54" s="5">
        <v>0</v>
      </c>
      <c r="T54" s="47">
        <v>0</v>
      </c>
      <c r="U54" s="5">
        <v>0</v>
      </c>
      <c r="V54" s="5">
        <v>3.563468897660957</v>
      </c>
      <c r="W54" s="5">
        <v>0</v>
      </c>
      <c r="X54" s="5">
        <v>0</v>
      </c>
      <c r="Y54" s="47">
        <v>0</v>
      </c>
      <c r="Z54" s="5">
        <v>0</v>
      </c>
      <c r="AA54" s="5">
        <v>4.1803079345803029</v>
      </c>
      <c r="AB54" s="5">
        <v>0</v>
      </c>
      <c r="AC54" s="5">
        <v>0</v>
      </c>
      <c r="AD54" s="72">
        <v>0</v>
      </c>
    </row>
    <row r="55" spans="1:30">
      <c r="A55" s="48" t="s">
        <v>576</v>
      </c>
      <c r="B55" s="55" t="s">
        <v>577</v>
      </c>
      <c r="C55" s="1" t="s">
        <v>578</v>
      </c>
      <c r="D55" s="1" t="s">
        <v>391</v>
      </c>
      <c r="E55" s="1" t="s">
        <v>1792</v>
      </c>
      <c r="F55" s="44" t="s">
        <v>579</v>
      </c>
      <c r="G55" s="49">
        <v>0.1</v>
      </c>
      <c r="H55" s="5">
        <v>92.269351795089676</v>
      </c>
      <c r="I55" s="5">
        <v>19.385186739225723</v>
      </c>
      <c r="J55" s="5">
        <v>72.884165055863946</v>
      </c>
      <c r="K55" s="5">
        <v>52.171287882754513</v>
      </c>
      <c r="L55" s="5">
        <v>-2.4350394341858816E-2</v>
      </c>
      <c r="M55" s="5">
        <v>52.146937488412654</v>
      </c>
      <c r="N55" s="5">
        <v>67.417852676674158</v>
      </c>
      <c r="O55" s="73">
        <v>0</v>
      </c>
      <c r="P55" s="5">
        <v>17.357895141136407</v>
      </c>
      <c r="Q55" s="5">
        <v>0</v>
      </c>
      <c r="R55" s="5">
        <v>2.0272915980893149</v>
      </c>
      <c r="S55" s="5">
        <v>0</v>
      </c>
      <c r="T55" s="47">
        <v>0</v>
      </c>
      <c r="U55" s="5">
        <v>69.030702568491591</v>
      </c>
      <c r="V55" s="5">
        <v>0</v>
      </c>
      <c r="W55" s="5">
        <v>3.8534624873723464</v>
      </c>
      <c r="X55" s="5">
        <v>0</v>
      </c>
      <c r="Y55" s="47">
        <v>0</v>
      </c>
      <c r="Z55" s="5">
        <v>86.388597709628002</v>
      </c>
      <c r="AA55" s="5">
        <v>0</v>
      </c>
      <c r="AB55" s="5">
        <v>5.8807540854616613</v>
      </c>
      <c r="AC55" s="5">
        <v>0</v>
      </c>
      <c r="AD55" s="72">
        <v>0</v>
      </c>
    </row>
    <row r="56" spans="1:30">
      <c r="A56" s="48" t="s">
        <v>584</v>
      </c>
      <c r="B56" s="55" t="s">
        <v>585</v>
      </c>
      <c r="C56" s="1" t="s">
        <v>586</v>
      </c>
      <c r="D56" s="1" t="s">
        <v>53</v>
      </c>
      <c r="E56" s="1" t="s">
        <v>1786</v>
      </c>
      <c r="F56" s="44" t="s">
        <v>587</v>
      </c>
      <c r="G56" s="49">
        <v>0.4</v>
      </c>
      <c r="H56" s="5">
        <v>3.0481883553328308</v>
      </c>
      <c r="I56" s="5">
        <v>0.19626465791093931</v>
      </c>
      <c r="J56" s="5">
        <v>2.8519236974218916</v>
      </c>
      <c r="K56" s="5">
        <v>-6.0835281967032033</v>
      </c>
      <c r="L56" s="5">
        <v>-6.7440930298954704E-2</v>
      </c>
      <c r="M56" s="5">
        <v>-6.150969127002158</v>
      </c>
      <c r="N56" s="5">
        <v>2.6380294201152497</v>
      </c>
      <c r="O56" s="73">
        <v>0.5</v>
      </c>
      <c r="P56" s="5">
        <v>0</v>
      </c>
      <c r="Q56" s="5">
        <v>0.19626465791093931</v>
      </c>
      <c r="R56" s="5">
        <v>0</v>
      </c>
      <c r="S56" s="5">
        <v>0</v>
      </c>
      <c r="T56" s="47">
        <v>0</v>
      </c>
      <c r="U56" s="5">
        <v>0</v>
      </c>
      <c r="V56" s="5">
        <v>2.8519236974218916</v>
      </c>
      <c r="W56" s="5">
        <v>0</v>
      </c>
      <c r="X56" s="5">
        <v>0</v>
      </c>
      <c r="Y56" s="47">
        <v>0</v>
      </c>
      <c r="Z56" s="5">
        <v>0</v>
      </c>
      <c r="AA56" s="5">
        <v>3.0481883553328308</v>
      </c>
      <c r="AB56" s="5">
        <v>0</v>
      </c>
      <c r="AC56" s="5">
        <v>0</v>
      </c>
      <c r="AD56" s="72">
        <v>0</v>
      </c>
    </row>
    <row r="57" spans="1:30">
      <c r="A57" s="48" t="s">
        <v>596</v>
      </c>
      <c r="B57" s="55" t="s">
        <v>597</v>
      </c>
      <c r="C57" s="1" t="s">
        <v>598</v>
      </c>
      <c r="D57" s="1" t="s">
        <v>270</v>
      </c>
      <c r="E57" s="1" t="s">
        <v>1788</v>
      </c>
      <c r="F57" s="44" t="s">
        <v>599</v>
      </c>
      <c r="G57" s="49">
        <v>0.3</v>
      </c>
      <c r="H57" s="5">
        <v>113.65132049709683</v>
      </c>
      <c r="I57" s="5">
        <v>33.343450581486501</v>
      </c>
      <c r="J57" s="5">
        <v>80.307869915610326</v>
      </c>
      <c r="K57" s="5">
        <v>58.431687183619843</v>
      </c>
      <c r="L57" s="5">
        <v>-0.24125733099157998</v>
      </c>
      <c r="M57" s="5">
        <v>58.190429852628263</v>
      </c>
      <c r="N57" s="5">
        <v>74.28477967193956</v>
      </c>
      <c r="O57" s="73">
        <v>0</v>
      </c>
      <c r="P57" s="5">
        <v>29.518009626000509</v>
      </c>
      <c r="Q57" s="5">
        <v>3.8254409554859921</v>
      </c>
      <c r="R57" s="5">
        <v>0</v>
      </c>
      <c r="S57" s="5">
        <v>0</v>
      </c>
      <c r="T57" s="47">
        <v>0</v>
      </c>
      <c r="U57" s="5">
        <v>65.944904101902367</v>
      </c>
      <c r="V57" s="5">
        <v>14.362965813707968</v>
      </c>
      <c r="W57" s="5">
        <v>0</v>
      </c>
      <c r="X57" s="5">
        <v>0</v>
      </c>
      <c r="Y57" s="47">
        <v>0</v>
      </c>
      <c r="Z57" s="5">
        <v>95.462913727902873</v>
      </c>
      <c r="AA57" s="5">
        <v>18.188406769193961</v>
      </c>
      <c r="AB57" s="5">
        <v>0</v>
      </c>
      <c r="AC57" s="5">
        <v>0</v>
      </c>
      <c r="AD57" s="72">
        <v>0</v>
      </c>
    </row>
    <row r="58" spans="1:30">
      <c r="A58" s="48" t="s">
        <v>600</v>
      </c>
      <c r="B58" s="55" t="s">
        <v>601</v>
      </c>
      <c r="C58" s="1" t="s">
        <v>602</v>
      </c>
      <c r="D58" s="1" t="s">
        <v>53</v>
      </c>
      <c r="E58" s="1" t="s">
        <v>1794</v>
      </c>
      <c r="F58" s="44" t="s">
        <v>603</v>
      </c>
      <c r="G58" s="49">
        <v>0.4</v>
      </c>
      <c r="H58" s="5">
        <v>2.8170217064043257</v>
      </c>
      <c r="I58" s="5">
        <v>0</v>
      </c>
      <c r="J58" s="5">
        <v>2.8170217064043257</v>
      </c>
      <c r="K58" s="5">
        <v>-30.63103183246977</v>
      </c>
      <c r="L58" s="5">
        <v>0.4757736667220307</v>
      </c>
      <c r="M58" s="5">
        <v>-30.155258165747739</v>
      </c>
      <c r="N58" s="5">
        <v>2.6057450784240013</v>
      </c>
      <c r="O58" s="73">
        <v>0.5</v>
      </c>
      <c r="P58" s="5">
        <v>0</v>
      </c>
      <c r="Q58" s="5">
        <v>0</v>
      </c>
      <c r="R58" s="5">
        <v>0</v>
      </c>
      <c r="S58" s="5">
        <v>0</v>
      </c>
      <c r="T58" s="47">
        <v>0</v>
      </c>
      <c r="U58" s="5">
        <v>0</v>
      </c>
      <c r="V58" s="5">
        <v>2.8170217064043257</v>
      </c>
      <c r="W58" s="5">
        <v>0</v>
      </c>
      <c r="X58" s="5">
        <v>0</v>
      </c>
      <c r="Y58" s="47">
        <v>0</v>
      </c>
      <c r="Z58" s="5">
        <v>0</v>
      </c>
      <c r="AA58" s="5">
        <v>2.8170217064043257</v>
      </c>
      <c r="AB58" s="5">
        <v>0</v>
      </c>
      <c r="AC58" s="5">
        <v>0</v>
      </c>
      <c r="AD58" s="72">
        <v>0</v>
      </c>
    </row>
    <row r="59" spans="1:30">
      <c r="A59" s="48" t="s">
        <v>604</v>
      </c>
      <c r="B59" s="55" t="s">
        <v>605</v>
      </c>
      <c r="C59" s="1" t="s">
        <v>606</v>
      </c>
      <c r="D59" s="1" t="s">
        <v>270</v>
      </c>
      <c r="E59" s="1" t="s">
        <v>1788</v>
      </c>
      <c r="F59" s="44" t="s">
        <v>607</v>
      </c>
      <c r="G59" s="49">
        <v>0.3</v>
      </c>
      <c r="H59" s="5">
        <v>151.79370312005574</v>
      </c>
      <c r="I59" s="5">
        <v>44.985258022226915</v>
      </c>
      <c r="J59" s="5">
        <v>106.80844509782884</v>
      </c>
      <c r="K59" s="5">
        <v>69.764410285500034</v>
      </c>
      <c r="L59" s="5">
        <v>-0.24739945168394684</v>
      </c>
      <c r="M59" s="5">
        <v>69.517010833816087</v>
      </c>
      <c r="N59" s="5">
        <v>98.797811715491676</v>
      </c>
      <c r="O59" s="73">
        <v>0</v>
      </c>
      <c r="P59" s="5">
        <v>37.390527538186078</v>
      </c>
      <c r="Q59" s="5">
        <v>7.5947304840408298</v>
      </c>
      <c r="R59" s="5">
        <v>0</v>
      </c>
      <c r="S59" s="5">
        <v>0</v>
      </c>
      <c r="T59" s="47">
        <v>0</v>
      </c>
      <c r="U59" s="5">
        <v>81.96416501064509</v>
      </c>
      <c r="V59" s="5">
        <v>24.844280087183751</v>
      </c>
      <c r="W59" s="5">
        <v>0</v>
      </c>
      <c r="X59" s="5">
        <v>0</v>
      </c>
      <c r="Y59" s="47">
        <v>0</v>
      </c>
      <c r="Z59" s="5">
        <v>119.35469254883117</v>
      </c>
      <c r="AA59" s="5">
        <v>32.439010571224578</v>
      </c>
      <c r="AB59" s="5">
        <v>0</v>
      </c>
      <c r="AC59" s="5">
        <v>0</v>
      </c>
      <c r="AD59" s="72">
        <v>0</v>
      </c>
    </row>
    <row r="60" spans="1:30">
      <c r="A60" s="48" t="s">
        <v>608</v>
      </c>
      <c r="B60" s="55" t="s">
        <v>609</v>
      </c>
      <c r="C60" s="1" t="s">
        <v>610</v>
      </c>
      <c r="D60" s="1" t="s">
        <v>124</v>
      </c>
      <c r="E60" s="1" t="s">
        <v>611</v>
      </c>
      <c r="F60" s="44" t="s">
        <v>612</v>
      </c>
      <c r="G60" s="49">
        <v>0.49</v>
      </c>
      <c r="H60" s="5">
        <v>47.810906937114098</v>
      </c>
      <c r="I60" s="5">
        <v>13.081784132097381</v>
      </c>
      <c r="J60" s="5">
        <v>34.729122805016715</v>
      </c>
      <c r="K60" s="5">
        <v>12.420173628370883</v>
      </c>
      <c r="L60" s="5">
        <v>-6.9804578506573733E-2</v>
      </c>
      <c r="M60" s="5">
        <v>12.350369049864309</v>
      </c>
      <c r="N60" s="5">
        <v>32.124438594640466</v>
      </c>
      <c r="O60" s="73">
        <v>0</v>
      </c>
      <c r="P60" s="5">
        <v>12.234245770155207</v>
      </c>
      <c r="Q60" s="5">
        <v>0.84753836194217391</v>
      </c>
      <c r="R60" s="5">
        <v>0</v>
      </c>
      <c r="S60" s="5">
        <v>0</v>
      </c>
      <c r="T60" s="47">
        <v>0</v>
      </c>
      <c r="U60" s="5">
        <v>30.20563721281853</v>
      </c>
      <c r="V60" s="5">
        <v>4.5234855921981829</v>
      </c>
      <c r="W60" s="5">
        <v>0</v>
      </c>
      <c r="X60" s="5">
        <v>0</v>
      </c>
      <c r="Y60" s="47">
        <v>0</v>
      </c>
      <c r="Z60" s="5">
        <v>42.439882982973735</v>
      </c>
      <c r="AA60" s="5">
        <v>5.371023954140357</v>
      </c>
      <c r="AB60" s="5">
        <v>0</v>
      </c>
      <c r="AC60" s="5">
        <v>0</v>
      </c>
      <c r="AD60" s="72">
        <v>0</v>
      </c>
    </row>
    <row r="61" spans="1:30">
      <c r="A61" s="48" t="s">
        <v>617</v>
      </c>
      <c r="B61" s="55" t="s">
        <v>618</v>
      </c>
      <c r="C61" s="1" t="s">
        <v>619</v>
      </c>
      <c r="D61" s="1" t="s">
        <v>270</v>
      </c>
      <c r="E61" s="1" t="s">
        <v>1788</v>
      </c>
      <c r="F61" s="44" t="s">
        <v>620</v>
      </c>
      <c r="G61" s="49">
        <v>0.3</v>
      </c>
      <c r="H61" s="5">
        <v>82.92790329254359</v>
      </c>
      <c r="I61" s="5">
        <v>23.42725687600343</v>
      </c>
      <c r="J61" s="5">
        <v>59.500646416540164</v>
      </c>
      <c r="K61" s="5">
        <v>-15.678405208994327</v>
      </c>
      <c r="L61" s="5">
        <v>2.8380707337337903</v>
      </c>
      <c r="M61" s="5">
        <v>-12.840334475260537</v>
      </c>
      <c r="N61" s="5">
        <v>55.038097935299653</v>
      </c>
      <c r="O61" s="73">
        <v>0.20854752270034382</v>
      </c>
      <c r="P61" s="5">
        <v>18.019268190895929</v>
      </c>
      <c r="Q61" s="5">
        <v>5.4079886851074992</v>
      </c>
      <c r="R61" s="5">
        <v>0</v>
      </c>
      <c r="S61" s="5">
        <v>0</v>
      </c>
      <c r="T61" s="47">
        <v>0</v>
      </c>
      <c r="U61" s="5">
        <v>39.799796535022111</v>
      </c>
      <c r="V61" s="5">
        <v>19.700849881518046</v>
      </c>
      <c r="W61" s="5">
        <v>0</v>
      </c>
      <c r="X61" s="5">
        <v>0</v>
      </c>
      <c r="Y61" s="47">
        <v>0</v>
      </c>
      <c r="Z61" s="5">
        <v>57.819064725918039</v>
      </c>
      <c r="AA61" s="5">
        <v>25.108838566625543</v>
      </c>
      <c r="AB61" s="5">
        <v>0</v>
      </c>
      <c r="AC61" s="5">
        <v>0</v>
      </c>
      <c r="AD61" s="72">
        <v>0</v>
      </c>
    </row>
    <row r="62" spans="1:30">
      <c r="A62" s="48" t="s">
        <v>633</v>
      </c>
      <c r="B62" s="55" t="s">
        <v>634</v>
      </c>
      <c r="C62" s="1" t="s">
        <v>635</v>
      </c>
      <c r="D62" s="1" t="s">
        <v>93</v>
      </c>
      <c r="E62" s="1" t="s">
        <v>1788</v>
      </c>
      <c r="F62" s="44" t="s">
        <v>636</v>
      </c>
      <c r="G62" s="49">
        <v>0.3</v>
      </c>
      <c r="H62" s="5">
        <v>109.06939556523086</v>
      </c>
      <c r="I62" s="5">
        <v>30.201978807864503</v>
      </c>
      <c r="J62" s="5">
        <v>78.867416757366357</v>
      </c>
      <c r="K62" s="5">
        <v>56.187739032973269</v>
      </c>
      <c r="L62" s="5">
        <v>0.31652672929212855</v>
      </c>
      <c r="M62" s="5">
        <v>56.504265762265398</v>
      </c>
      <c r="N62" s="5">
        <v>72.952360500563884</v>
      </c>
      <c r="O62" s="73">
        <v>0</v>
      </c>
      <c r="P62" s="5">
        <v>26.022644792022056</v>
      </c>
      <c r="Q62" s="5">
        <v>4.1793340158424455</v>
      </c>
      <c r="R62" s="5">
        <v>0</v>
      </c>
      <c r="S62" s="5">
        <v>0</v>
      </c>
      <c r="T62" s="47">
        <v>0</v>
      </c>
      <c r="U62" s="5">
        <v>61.796618207157621</v>
      </c>
      <c r="V62" s="5">
        <v>17.070798550208742</v>
      </c>
      <c r="W62" s="5">
        <v>0</v>
      </c>
      <c r="X62" s="5">
        <v>0</v>
      </c>
      <c r="Y62" s="47">
        <v>0</v>
      </c>
      <c r="Z62" s="5">
        <v>87.819262999179671</v>
      </c>
      <c r="AA62" s="5">
        <v>21.250132566051189</v>
      </c>
      <c r="AB62" s="5">
        <v>0</v>
      </c>
      <c r="AC62" s="5">
        <v>0</v>
      </c>
      <c r="AD62" s="72">
        <v>0</v>
      </c>
    </row>
    <row r="63" spans="1:30">
      <c r="A63" s="48" t="s">
        <v>641</v>
      </c>
      <c r="B63" s="55" t="s">
        <v>642</v>
      </c>
      <c r="C63" s="1" t="s">
        <v>643</v>
      </c>
      <c r="D63" s="1" t="s">
        <v>53</v>
      </c>
      <c r="E63" s="1" t="s">
        <v>1791</v>
      </c>
      <c r="F63" s="44" t="s">
        <v>644</v>
      </c>
      <c r="G63" s="49">
        <v>0.4</v>
      </c>
      <c r="H63" s="5">
        <v>3.6000499098769883</v>
      </c>
      <c r="I63" s="5">
        <v>0</v>
      </c>
      <c r="J63" s="5">
        <v>3.6000499098769883</v>
      </c>
      <c r="K63" s="5">
        <v>-21.011926424847751</v>
      </c>
      <c r="L63" s="5">
        <v>2.7591390892151679E-2</v>
      </c>
      <c r="M63" s="5">
        <v>-20.984335033955599</v>
      </c>
      <c r="N63" s="5">
        <v>3.3300461666362144</v>
      </c>
      <c r="O63" s="73">
        <v>0.5</v>
      </c>
      <c r="P63" s="5">
        <v>0</v>
      </c>
      <c r="Q63" s="5">
        <v>0</v>
      </c>
      <c r="R63" s="5">
        <v>0</v>
      </c>
      <c r="S63" s="5">
        <v>0</v>
      </c>
      <c r="T63" s="47">
        <v>0</v>
      </c>
      <c r="U63" s="5">
        <v>0</v>
      </c>
      <c r="V63" s="5">
        <v>3.6000499098769883</v>
      </c>
      <c r="W63" s="5">
        <v>0</v>
      </c>
      <c r="X63" s="5">
        <v>0</v>
      </c>
      <c r="Y63" s="47">
        <v>0</v>
      </c>
      <c r="Z63" s="5">
        <v>0</v>
      </c>
      <c r="AA63" s="5">
        <v>3.6000499098769883</v>
      </c>
      <c r="AB63" s="5">
        <v>0</v>
      </c>
      <c r="AC63" s="5">
        <v>0</v>
      </c>
      <c r="AD63" s="72">
        <v>0</v>
      </c>
    </row>
    <row r="64" spans="1:30">
      <c r="A64" s="48" t="s">
        <v>645</v>
      </c>
      <c r="B64" s="55" t="s">
        <v>646</v>
      </c>
      <c r="C64" s="1" t="s">
        <v>647</v>
      </c>
      <c r="D64" s="1" t="s">
        <v>93</v>
      </c>
      <c r="E64" s="1" t="s">
        <v>1788</v>
      </c>
      <c r="F64" s="44" t="s">
        <v>648</v>
      </c>
      <c r="G64" s="49">
        <v>0.3</v>
      </c>
      <c r="H64" s="5">
        <v>45.496933015165453</v>
      </c>
      <c r="I64" s="5">
        <v>7.3321104374951309</v>
      </c>
      <c r="J64" s="5">
        <v>38.164822577670321</v>
      </c>
      <c r="K64" s="5">
        <v>21.761915125108917</v>
      </c>
      <c r="L64" s="5">
        <v>7.7885993003185661E-2</v>
      </c>
      <c r="M64" s="5">
        <v>21.839801118112103</v>
      </c>
      <c r="N64" s="5">
        <v>35.302460884345052</v>
      </c>
      <c r="O64" s="73">
        <v>0</v>
      </c>
      <c r="P64" s="5">
        <v>7.5405737876577081</v>
      </c>
      <c r="Q64" s="5">
        <v>-0.20846335016257689</v>
      </c>
      <c r="R64" s="5">
        <v>0</v>
      </c>
      <c r="S64" s="5">
        <v>0</v>
      </c>
      <c r="T64" s="47">
        <v>0</v>
      </c>
      <c r="U64" s="5">
        <v>29.162730376299358</v>
      </c>
      <c r="V64" s="5">
        <v>9.0020922013709654</v>
      </c>
      <c r="W64" s="5">
        <v>0</v>
      </c>
      <c r="X64" s="5">
        <v>0</v>
      </c>
      <c r="Y64" s="47">
        <v>0</v>
      </c>
      <c r="Z64" s="5">
        <v>36.703304163957064</v>
      </c>
      <c r="AA64" s="5">
        <v>8.7936288512083891</v>
      </c>
      <c r="AB64" s="5">
        <v>0</v>
      </c>
      <c r="AC64" s="5">
        <v>0</v>
      </c>
      <c r="AD64" s="72">
        <v>0</v>
      </c>
    </row>
    <row r="65" spans="1:30">
      <c r="A65" s="48" t="s">
        <v>665</v>
      </c>
      <c r="B65" s="55" t="s">
        <v>666</v>
      </c>
      <c r="C65" s="1" t="s">
        <v>667</v>
      </c>
      <c r="D65" s="1" t="s">
        <v>93</v>
      </c>
      <c r="E65" s="1" t="s">
        <v>1788</v>
      </c>
      <c r="F65" s="44" t="s">
        <v>668</v>
      </c>
      <c r="G65" s="49">
        <v>0.3</v>
      </c>
      <c r="H65" s="5">
        <v>40.088911991078469</v>
      </c>
      <c r="I65" s="5">
        <v>6.8470493563318291</v>
      </c>
      <c r="J65" s="5">
        <v>33.241862634746639</v>
      </c>
      <c r="K65" s="5">
        <v>9.566195657130228</v>
      </c>
      <c r="L65" s="5">
        <v>5.5345852503513981E-2</v>
      </c>
      <c r="M65" s="5">
        <v>9.621541509633742</v>
      </c>
      <c r="N65" s="5">
        <v>30.748722937140641</v>
      </c>
      <c r="O65" s="73">
        <v>0</v>
      </c>
      <c r="P65" s="5">
        <v>7.3434135165574697</v>
      </c>
      <c r="Q65" s="5">
        <v>-0.496364160225641</v>
      </c>
      <c r="R65" s="5">
        <v>0</v>
      </c>
      <c r="S65" s="5">
        <v>0</v>
      </c>
      <c r="T65" s="47">
        <v>0</v>
      </c>
      <c r="U65" s="5">
        <v>26.942215467841763</v>
      </c>
      <c r="V65" s="5">
        <v>6.2996471669048733</v>
      </c>
      <c r="W65" s="5">
        <v>0</v>
      </c>
      <c r="X65" s="5">
        <v>0</v>
      </c>
      <c r="Y65" s="47">
        <v>0</v>
      </c>
      <c r="Z65" s="5">
        <v>34.285628984399231</v>
      </c>
      <c r="AA65" s="5">
        <v>5.8032830066792318</v>
      </c>
      <c r="AB65" s="5">
        <v>0</v>
      </c>
      <c r="AC65" s="5">
        <v>0</v>
      </c>
      <c r="AD65" s="72">
        <v>0</v>
      </c>
    </row>
    <row r="66" spans="1:30">
      <c r="A66" s="48" t="s">
        <v>685</v>
      </c>
      <c r="B66" s="55" t="s">
        <v>686</v>
      </c>
      <c r="C66" s="1" t="s">
        <v>687</v>
      </c>
      <c r="D66" s="1" t="s">
        <v>53</v>
      </c>
      <c r="E66" s="1" t="s">
        <v>1785</v>
      </c>
      <c r="F66" s="44" t="s">
        <v>688</v>
      </c>
      <c r="G66" s="49">
        <v>0.4</v>
      </c>
      <c r="H66" s="5">
        <v>2.5233240314339174</v>
      </c>
      <c r="I66" s="5">
        <v>0.24576291458161362</v>
      </c>
      <c r="J66" s="5">
        <v>2.2775611168523038</v>
      </c>
      <c r="K66" s="5">
        <v>-7.9338091986436892</v>
      </c>
      <c r="L66" s="5">
        <v>-1.9194600852610044E-2</v>
      </c>
      <c r="M66" s="5">
        <v>-7.9530037994962992</v>
      </c>
      <c r="N66" s="5">
        <v>2.1067440330883813</v>
      </c>
      <c r="O66" s="73">
        <v>0.5</v>
      </c>
      <c r="P66" s="5">
        <v>0</v>
      </c>
      <c r="Q66" s="5">
        <v>0.24576291458161362</v>
      </c>
      <c r="R66" s="5">
        <v>0</v>
      </c>
      <c r="S66" s="5">
        <v>0</v>
      </c>
      <c r="T66" s="47">
        <v>0</v>
      </c>
      <c r="U66" s="5">
        <v>0</v>
      </c>
      <c r="V66" s="5">
        <v>2.2775611168523038</v>
      </c>
      <c r="W66" s="5">
        <v>0</v>
      </c>
      <c r="X66" s="5">
        <v>0</v>
      </c>
      <c r="Y66" s="47">
        <v>0</v>
      </c>
      <c r="Z66" s="5">
        <v>0</v>
      </c>
      <c r="AA66" s="5">
        <v>2.5233240314339174</v>
      </c>
      <c r="AB66" s="5">
        <v>0</v>
      </c>
      <c r="AC66" s="5">
        <v>0</v>
      </c>
      <c r="AD66" s="72">
        <v>0</v>
      </c>
    </row>
    <row r="67" spans="1:30">
      <c r="A67" s="48" t="s">
        <v>689</v>
      </c>
      <c r="B67" s="55" t="s">
        <v>690</v>
      </c>
      <c r="C67" s="1" t="s">
        <v>691</v>
      </c>
      <c r="D67" s="1" t="s">
        <v>93</v>
      </c>
      <c r="E67" s="1" t="s">
        <v>1788</v>
      </c>
      <c r="F67" s="44" t="s">
        <v>692</v>
      </c>
      <c r="G67" s="49">
        <v>0.3</v>
      </c>
      <c r="H67" s="5">
        <v>58.547513285044268</v>
      </c>
      <c r="I67" s="5">
        <v>13.124281360826508</v>
      </c>
      <c r="J67" s="5">
        <v>45.42323192421776</v>
      </c>
      <c r="K67" s="5">
        <v>-51.622974397146876</v>
      </c>
      <c r="L67" s="5">
        <v>1.2949524086119197</v>
      </c>
      <c r="M67" s="5">
        <v>-50.328021988534957</v>
      </c>
      <c r="N67" s="5">
        <v>42.016489529901428</v>
      </c>
      <c r="O67" s="73">
        <v>0.5</v>
      </c>
      <c r="P67" s="5">
        <v>12.36808422774382</v>
      </c>
      <c r="Q67" s="5">
        <v>0.75619713308268788</v>
      </c>
      <c r="R67" s="5">
        <v>0</v>
      </c>
      <c r="S67" s="5">
        <v>0</v>
      </c>
      <c r="T67" s="47">
        <v>0</v>
      </c>
      <c r="U67" s="5">
        <v>35.773620739077558</v>
      </c>
      <c r="V67" s="5">
        <v>9.6496111851402038</v>
      </c>
      <c r="W67" s="5">
        <v>0</v>
      </c>
      <c r="X67" s="5">
        <v>0</v>
      </c>
      <c r="Y67" s="47">
        <v>0</v>
      </c>
      <c r="Z67" s="5">
        <v>48.141704966821379</v>
      </c>
      <c r="AA67" s="5">
        <v>10.405808318222892</v>
      </c>
      <c r="AB67" s="5">
        <v>0</v>
      </c>
      <c r="AC67" s="5">
        <v>0</v>
      </c>
      <c r="AD67" s="72">
        <v>0</v>
      </c>
    </row>
    <row r="68" spans="1:30">
      <c r="A68" s="48" t="s">
        <v>701</v>
      </c>
      <c r="B68" s="55" t="s">
        <v>702</v>
      </c>
      <c r="C68" s="1" t="s">
        <v>703</v>
      </c>
      <c r="D68" s="1" t="s">
        <v>93</v>
      </c>
      <c r="E68" s="1" t="s">
        <v>1788</v>
      </c>
      <c r="F68" s="44" t="s">
        <v>704</v>
      </c>
      <c r="G68" s="49">
        <v>0.3</v>
      </c>
      <c r="H68" s="5">
        <v>63.110939747873601</v>
      </c>
      <c r="I68" s="5">
        <v>15.68693672806825</v>
      </c>
      <c r="J68" s="5">
        <v>47.424003019805355</v>
      </c>
      <c r="K68" s="5">
        <v>-5.5125306367165878</v>
      </c>
      <c r="L68" s="5">
        <v>0.20990115499607942</v>
      </c>
      <c r="M68" s="5">
        <v>-5.3026294817205084</v>
      </c>
      <c r="N68" s="5">
        <v>43.867202793319954</v>
      </c>
      <c r="O68" s="73">
        <v>0.10413470365135791</v>
      </c>
      <c r="P68" s="5">
        <v>14.210114581076182</v>
      </c>
      <c r="Q68" s="5">
        <v>1.4768221469920688</v>
      </c>
      <c r="R68" s="5">
        <v>0</v>
      </c>
      <c r="S68" s="5">
        <v>0</v>
      </c>
      <c r="T68" s="47">
        <v>0</v>
      </c>
      <c r="U68" s="5">
        <v>36.487387684877774</v>
      </c>
      <c r="V68" s="5">
        <v>10.936615334927581</v>
      </c>
      <c r="W68" s="5">
        <v>0</v>
      </c>
      <c r="X68" s="5">
        <v>0</v>
      </c>
      <c r="Y68" s="47">
        <v>0</v>
      </c>
      <c r="Z68" s="5">
        <v>50.697502265953958</v>
      </c>
      <c r="AA68" s="5">
        <v>12.413437481919649</v>
      </c>
      <c r="AB68" s="5">
        <v>0</v>
      </c>
      <c r="AC68" s="5">
        <v>0</v>
      </c>
      <c r="AD68" s="72">
        <v>0</v>
      </c>
    </row>
    <row r="69" spans="1:30">
      <c r="A69" s="48" t="s">
        <v>717</v>
      </c>
      <c r="B69" s="55" t="s">
        <v>718</v>
      </c>
      <c r="C69" s="1" t="s">
        <v>719</v>
      </c>
      <c r="D69" s="1" t="s">
        <v>53</v>
      </c>
      <c r="E69" s="1" t="s">
        <v>1787</v>
      </c>
      <c r="F69" s="44" t="s">
        <v>720</v>
      </c>
      <c r="G69" s="49">
        <v>0.4</v>
      </c>
      <c r="H69" s="5">
        <v>4.1913251441263917</v>
      </c>
      <c r="I69" s="5">
        <v>0</v>
      </c>
      <c r="J69" s="5">
        <v>4.1913251441263917</v>
      </c>
      <c r="K69" s="5">
        <v>-16.501112496104746</v>
      </c>
      <c r="L69" s="5">
        <v>-6.0682902806568961E-2</v>
      </c>
      <c r="M69" s="5">
        <v>-16.561795398911315</v>
      </c>
      <c r="N69" s="5">
        <v>3.8769757583169127</v>
      </c>
      <c r="O69" s="73">
        <v>0.5</v>
      </c>
      <c r="P69" s="5">
        <v>0</v>
      </c>
      <c r="Q69" s="5">
        <v>0</v>
      </c>
      <c r="R69" s="5">
        <v>0</v>
      </c>
      <c r="S69" s="5">
        <v>0</v>
      </c>
      <c r="T69" s="47">
        <v>0</v>
      </c>
      <c r="U69" s="5">
        <v>0</v>
      </c>
      <c r="V69" s="5">
        <v>4.1913251441263917</v>
      </c>
      <c r="W69" s="5">
        <v>0</v>
      </c>
      <c r="X69" s="5">
        <v>0</v>
      </c>
      <c r="Y69" s="47">
        <v>0</v>
      </c>
      <c r="Z69" s="5">
        <v>0</v>
      </c>
      <c r="AA69" s="5">
        <v>4.1913251441263917</v>
      </c>
      <c r="AB69" s="5">
        <v>0</v>
      </c>
      <c r="AC69" s="5">
        <v>0</v>
      </c>
      <c r="AD69" s="72">
        <v>0</v>
      </c>
    </row>
    <row r="70" spans="1:30">
      <c r="A70" s="48" t="s">
        <v>721</v>
      </c>
      <c r="B70" s="55" t="s">
        <v>722</v>
      </c>
      <c r="C70" s="1" t="s">
        <v>723</v>
      </c>
      <c r="D70" s="1" t="s">
        <v>361</v>
      </c>
      <c r="E70" s="1" t="s">
        <v>1795</v>
      </c>
      <c r="F70" s="44" t="s">
        <v>725</v>
      </c>
      <c r="G70" s="49">
        <v>0.5</v>
      </c>
      <c r="H70" s="5">
        <v>40.074314867967146</v>
      </c>
      <c r="I70" s="5">
        <v>8.5520239436960175</v>
      </c>
      <c r="J70" s="5">
        <v>31.522290924271129</v>
      </c>
      <c r="K70" s="5">
        <v>12.652099790229359</v>
      </c>
      <c r="L70" s="5">
        <v>-8.2285971519560519E-2</v>
      </c>
      <c r="M70" s="5">
        <v>12.569813818709799</v>
      </c>
      <c r="N70" s="5">
        <v>29.158119104950796</v>
      </c>
      <c r="O70" s="73">
        <v>0</v>
      </c>
      <c r="P70" s="5">
        <v>7.2489388655385749</v>
      </c>
      <c r="Q70" s="5">
        <v>0.31140156427996979</v>
      </c>
      <c r="R70" s="5">
        <v>0.99168351387747289</v>
      </c>
      <c r="S70" s="5">
        <v>0</v>
      </c>
      <c r="T70" s="47">
        <v>0</v>
      </c>
      <c r="U70" s="5">
        <v>25.581044672170783</v>
      </c>
      <c r="V70" s="5">
        <v>4.16178496995924</v>
      </c>
      <c r="W70" s="5">
        <v>1.7794612821411067</v>
      </c>
      <c r="X70" s="5">
        <v>0</v>
      </c>
      <c r="Y70" s="47">
        <v>0</v>
      </c>
      <c r="Z70" s="5">
        <v>32.82998353770936</v>
      </c>
      <c r="AA70" s="5">
        <v>4.4731865342392094</v>
      </c>
      <c r="AB70" s="5">
        <v>2.7711447960185795</v>
      </c>
      <c r="AC70" s="5">
        <v>0</v>
      </c>
      <c r="AD70" s="72">
        <v>0</v>
      </c>
    </row>
    <row r="71" spans="1:30">
      <c r="A71" s="48" t="s">
        <v>730</v>
      </c>
      <c r="B71" s="55" t="s">
        <v>731</v>
      </c>
      <c r="C71" s="1" t="s">
        <v>732</v>
      </c>
      <c r="D71" s="1" t="s">
        <v>270</v>
      </c>
      <c r="E71" s="1" t="s">
        <v>1788</v>
      </c>
      <c r="F71" s="44" t="s">
        <v>733</v>
      </c>
      <c r="G71" s="49">
        <v>0.3</v>
      </c>
      <c r="H71" s="5">
        <v>114.56387552381378</v>
      </c>
      <c r="I71" s="5">
        <v>32.556199177361528</v>
      </c>
      <c r="J71" s="5">
        <v>82.007676346452243</v>
      </c>
      <c r="K71" s="5">
        <v>2.691430864503694</v>
      </c>
      <c r="L71" s="5">
        <v>-2.4451367115673417E-2</v>
      </c>
      <c r="M71" s="5">
        <v>2.6669794973880205</v>
      </c>
      <c r="N71" s="5">
        <v>75.85710062046833</v>
      </c>
      <c r="O71" s="73">
        <v>0</v>
      </c>
      <c r="P71" s="5">
        <v>27.185383358338317</v>
      </c>
      <c r="Q71" s="5">
        <v>5.3708158190232105</v>
      </c>
      <c r="R71" s="5">
        <v>0</v>
      </c>
      <c r="S71" s="5">
        <v>0</v>
      </c>
      <c r="T71" s="47">
        <v>0</v>
      </c>
      <c r="U71" s="5">
        <v>61.187879956619255</v>
      </c>
      <c r="V71" s="5">
        <v>20.819796389832973</v>
      </c>
      <c r="W71" s="5">
        <v>0</v>
      </c>
      <c r="X71" s="5">
        <v>0</v>
      </c>
      <c r="Y71" s="47">
        <v>0</v>
      </c>
      <c r="Z71" s="5">
        <v>88.373263314957569</v>
      </c>
      <c r="AA71" s="5">
        <v>26.190612208856184</v>
      </c>
      <c r="AB71" s="5">
        <v>0</v>
      </c>
      <c r="AC71" s="5">
        <v>0</v>
      </c>
      <c r="AD71" s="72">
        <v>0</v>
      </c>
    </row>
    <row r="72" spans="1:30">
      <c r="A72" s="48" t="s">
        <v>734</v>
      </c>
      <c r="B72" s="55" t="s">
        <v>735</v>
      </c>
      <c r="C72" s="1" t="s">
        <v>736</v>
      </c>
      <c r="D72" s="1" t="s">
        <v>270</v>
      </c>
      <c r="E72" s="1" t="s">
        <v>1788</v>
      </c>
      <c r="F72" s="44" t="s">
        <v>737</v>
      </c>
      <c r="G72" s="49">
        <v>0.3</v>
      </c>
      <c r="H72" s="5">
        <v>66.997577950330111</v>
      </c>
      <c r="I72" s="5">
        <v>16.275709587102472</v>
      </c>
      <c r="J72" s="5">
        <v>50.721868363227635</v>
      </c>
      <c r="K72" s="5">
        <v>-51.628780853107614</v>
      </c>
      <c r="L72" s="5">
        <v>-8.3687651174756184E-2</v>
      </c>
      <c r="M72" s="5">
        <v>-51.71246850428237</v>
      </c>
      <c r="N72" s="5">
        <v>46.917728235985564</v>
      </c>
      <c r="O72" s="73">
        <v>0.5</v>
      </c>
      <c r="P72" s="5">
        <v>11.790405571736731</v>
      </c>
      <c r="Q72" s="5">
        <v>4.4853040153657417</v>
      </c>
      <c r="R72" s="5">
        <v>0</v>
      </c>
      <c r="S72" s="5">
        <v>0</v>
      </c>
      <c r="T72" s="47">
        <v>0</v>
      </c>
      <c r="U72" s="5">
        <v>28.215774479559276</v>
      </c>
      <c r="V72" s="5">
        <v>22.50609388366836</v>
      </c>
      <c r="W72" s="5">
        <v>0</v>
      </c>
      <c r="X72" s="5">
        <v>0</v>
      </c>
      <c r="Y72" s="47">
        <v>0</v>
      </c>
      <c r="Z72" s="5">
        <v>40.006180051296006</v>
      </c>
      <c r="AA72" s="5">
        <v>26.991397899034101</v>
      </c>
      <c r="AB72" s="5">
        <v>0</v>
      </c>
      <c r="AC72" s="5">
        <v>0</v>
      </c>
      <c r="AD72" s="72">
        <v>0</v>
      </c>
    </row>
    <row r="73" spans="1:30">
      <c r="A73" s="48" t="s">
        <v>738</v>
      </c>
      <c r="B73" s="55" t="s">
        <v>739</v>
      </c>
      <c r="C73" s="1" t="s">
        <v>740</v>
      </c>
      <c r="D73" s="1" t="s">
        <v>237</v>
      </c>
      <c r="E73" s="1" t="s">
        <v>1786</v>
      </c>
      <c r="F73" s="44" t="s">
        <v>741</v>
      </c>
      <c r="G73" s="49">
        <v>0.09</v>
      </c>
      <c r="H73" s="5">
        <v>218.38359637585461</v>
      </c>
      <c r="I73" s="5">
        <v>37.640069719996333</v>
      </c>
      <c r="J73" s="5">
        <v>180.74352665585829</v>
      </c>
      <c r="K73" s="5">
        <v>133.15819965659216</v>
      </c>
      <c r="L73" s="5">
        <v>0.41065495534715524</v>
      </c>
      <c r="M73" s="5">
        <v>133.56885461193932</v>
      </c>
      <c r="N73" s="5">
        <v>167.18776215666892</v>
      </c>
      <c r="O73" s="73">
        <v>0</v>
      </c>
      <c r="P73" s="5">
        <v>37.640069719996333</v>
      </c>
      <c r="Q73" s="5">
        <v>0</v>
      </c>
      <c r="R73" s="5">
        <v>0</v>
      </c>
      <c r="S73" s="5">
        <v>0</v>
      </c>
      <c r="T73" s="47">
        <v>0</v>
      </c>
      <c r="U73" s="5">
        <v>180.74352665585829</v>
      </c>
      <c r="V73" s="5">
        <v>0</v>
      </c>
      <c r="W73" s="5">
        <v>0</v>
      </c>
      <c r="X73" s="5">
        <v>0</v>
      </c>
      <c r="Y73" s="47">
        <v>0</v>
      </c>
      <c r="Z73" s="5">
        <v>218.38359637585461</v>
      </c>
      <c r="AA73" s="5">
        <v>0</v>
      </c>
      <c r="AB73" s="5">
        <v>0</v>
      </c>
      <c r="AC73" s="5">
        <v>0</v>
      </c>
      <c r="AD73" s="72">
        <v>0</v>
      </c>
    </row>
    <row r="74" spans="1:30">
      <c r="A74" s="48" t="s">
        <v>742</v>
      </c>
      <c r="B74" s="55" t="s">
        <v>743</v>
      </c>
      <c r="C74" s="1" t="s">
        <v>744</v>
      </c>
      <c r="D74" s="1" t="s">
        <v>79</v>
      </c>
      <c r="E74" s="1" t="s">
        <v>1786</v>
      </c>
      <c r="F74" s="44" t="s">
        <v>745</v>
      </c>
      <c r="G74" s="49">
        <v>0.01</v>
      </c>
      <c r="H74" s="5">
        <v>21.598171659039423</v>
      </c>
      <c r="I74" s="5">
        <v>7.2624958702357558</v>
      </c>
      <c r="J74" s="5">
        <v>14.335675788803668</v>
      </c>
      <c r="K74" s="5">
        <v>8.1900223265695384</v>
      </c>
      <c r="L74" s="5">
        <v>4.0388324440726819E-2</v>
      </c>
      <c r="M74" s="5">
        <v>8.2304106510102653</v>
      </c>
      <c r="N74" s="5">
        <v>13.260500104643393</v>
      </c>
      <c r="O74" s="73">
        <v>0</v>
      </c>
      <c r="P74" s="5">
        <v>0</v>
      </c>
      <c r="Q74" s="5">
        <v>0</v>
      </c>
      <c r="R74" s="5">
        <v>7.2624958702357558</v>
      </c>
      <c r="S74" s="5">
        <v>0</v>
      </c>
      <c r="T74" s="47">
        <v>0</v>
      </c>
      <c r="U74" s="5">
        <v>0</v>
      </c>
      <c r="V74" s="5">
        <v>0</v>
      </c>
      <c r="W74" s="5">
        <v>14.335675788803668</v>
      </c>
      <c r="X74" s="5">
        <v>0</v>
      </c>
      <c r="Y74" s="47">
        <v>0</v>
      </c>
      <c r="Z74" s="5">
        <v>0</v>
      </c>
      <c r="AA74" s="5">
        <v>0</v>
      </c>
      <c r="AB74" s="5">
        <v>21.598171659039423</v>
      </c>
      <c r="AC74" s="5">
        <v>0</v>
      </c>
      <c r="AD74" s="72">
        <v>0</v>
      </c>
    </row>
    <row r="75" spans="1:30">
      <c r="A75" s="48" t="s">
        <v>758</v>
      </c>
      <c r="B75" s="55" t="s">
        <v>759</v>
      </c>
      <c r="C75" s="1" t="s">
        <v>760</v>
      </c>
      <c r="D75" s="1" t="s">
        <v>93</v>
      </c>
      <c r="E75" s="1" t="s">
        <v>1788</v>
      </c>
      <c r="F75" s="44" t="s">
        <v>761</v>
      </c>
      <c r="G75" s="49">
        <v>0.3</v>
      </c>
      <c r="H75" s="5">
        <v>22.770145599160021</v>
      </c>
      <c r="I75" s="5">
        <v>1.5452994988877886</v>
      </c>
      <c r="J75" s="5">
        <v>21.224846100272231</v>
      </c>
      <c r="K75" s="5">
        <v>-4.1537447505265606</v>
      </c>
      <c r="L75" s="5">
        <v>0.11489141856169027</v>
      </c>
      <c r="M75" s="5">
        <v>-4.0388533319648703</v>
      </c>
      <c r="N75" s="5">
        <v>19.632982642751813</v>
      </c>
      <c r="O75" s="73">
        <v>0.16367121473259516</v>
      </c>
      <c r="P75" s="5">
        <v>2.8223413265199064</v>
      </c>
      <c r="Q75" s="5">
        <v>-1.277041827632118</v>
      </c>
      <c r="R75" s="5">
        <v>0</v>
      </c>
      <c r="S75" s="5">
        <v>0</v>
      </c>
      <c r="T75" s="47">
        <v>0</v>
      </c>
      <c r="U75" s="5">
        <v>15.143303855637276</v>
      </c>
      <c r="V75" s="5">
        <v>6.081542244634953</v>
      </c>
      <c r="W75" s="5">
        <v>0</v>
      </c>
      <c r="X75" s="5">
        <v>0</v>
      </c>
      <c r="Y75" s="47">
        <v>0</v>
      </c>
      <c r="Z75" s="5">
        <v>17.965645182157182</v>
      </c>
      <c r="AA75" s="5">
        <v>4.8045004170028349</v>
      </c>
      <c r="AB75" s="5">
        <v>0</v>
      </c>
      <c r="AC75" s="5">
        <v>0</v>
      </c>
      <c r="AD75" s="72">
        <v>0</v>
      </c>
    </row>
    <row r="76" spans="1:30">
      <c r="A76" s="48" t="s">
        <v>762</v>
      </c>
      <c r="B76" s="55" t="s">
        <v>763</v>
      </c>
      <c r="C76" s="1" t="s">
        <v>764</v>
      </c>
      <c r="D76" s="1" t="s">
        <v>103</v>
      </c>
      <c r="E76" s="1" t="s">
        <v>1791</v>
      </c>
      <c r="F76" s="44" t="s">
        <v>765</v>
      </c>
      <c r="G76" s="49">
        <v>0.49</v>
      </c>
      <c r="H76" s="5">
        <v>102.35553186521753</v>
      </c>
      <c r="I76" s="5">
        <v>22.824954911219578</v>
      </c>
      <c r="J76" s="5">
        <v>79.530576953997951</v>
      </c>
      <c r="K76" s="5">
        <v>27.711427741280907</v>
      </c>
      <c r="L76" s="5">
        <v>0.22673973753613552</v>
      </c>
      <c r="M76" s="5">
        <v>27.938167478817043</v>
      </c>
      <c r="N76" s="5">
        <v>73.565783682448114</v>
      </c>
      <c r="O76" s="73">
        <v>0</v>
      </c>
      <c r="P76" s="5">
        <v>21.451729428949147</v>
      </c>
      <c r="Q76" s="5">
        <v>1.3732254822704308</v>
      </c>
      <c r="R76" s="5">
        <v>0</v>
      </c>
      <c r="S76" s="5">
        <v>0</v>
      </c>
      <c r="T76" s="47">
        <v>0</v>
      </c>
      <c r="U76" s="5">
        <v>67.465867312704859</v>
      </c>
      <c r="V76" s="5">
        <v>12.06470964129309</v>
      </c>
      <c r="W76" s="5">
        <v>0</v>
      </c>
      <c r="X76" s="5">
        <v>0</v>
      </c>
      <c r="Y76" s="47">
        <v>0</v>
      </c>
      <c r="Z76" s="5">
        <v>88.917596741654009</v>
      </c>
      <c r="AA76" s="5">
        <v>13.437935123563522</v>
      </c>
      <c r="AB76" s="5">
        <v>0</v>
      </c>
      <c r="AC76" s="5">
        <v>0</v>
      </c>
      <c r="AD76" s="72">
        <v>0</v>
      </c>
    </row>
    <row r="77" spans="1:30">
      <c r="A77" s="48" t="s">
        <v>766</v>
      </c>
      <c r="B77" s="55" t="s">
        <v>767</v>
      </c>
      <c r="C77" s="1" t="s">
        <v>768</v>
      </c>
      <c r="D77" s="1" t="s">
        <v>103</v>
      </c>
      <c r="E77" s="1" t="s">
        <v>611</v>
      </c>
      <c r="F77" s="44" t="s">
        <v>769</v>
      </c>
      <c r="G77" s="49">
        <v>0.49</v>
      </c>
      <c r="H77" s="5">
        <v>87.121210101275153</v>
      </c>
      <c r="I77" s="5">
        <v>27.109168160644927</v>
      </c>
      <c r="J77" s="5">
        <v>60.012041940630219</v>
      </c>
      <c r="K77" s="5">
        <v>39.791273849193885</v>
      </c>
      <c r="L77" s="5">
        <v>0.62465650674047879</v>
      </c>
      <c r="M77" s="5">
        <v>40.415930355934364</v>
      </c>
      <c r="N77" s="5">
        <v>55.511138795082957</v>
      </c>
      <c r="O77" s="73">
        <v>0</v>
      </c>
      <c r="P77" s="5">
        <v>25.035454365708954</v>
      </c>
      <c r="Q77" s="5">
        <v>2.0737137949359714</v>
      </c>
      <c r="R77" s="5">
        <v>0</v>
      </c>
      <c r="S77" s="5">
        <v>0</v>
      </c>
      <c r="T77" s="47">
        <v>0</v>
      </c>
      <c r="U77" s="5">
        <v>52.788465321438061</v>
      </c>
      <c r="V77" s="5">
        <v>7.2235766191921611</v>
      </c>
      <c r="W77" s="5">
        <v>0</v>
      </c>
      <c r="X77" s="5">
        <v>0</v>
      </c>
      <c r="Y77" s="47">
        <v>0</v>
      </c>
      <c r="Z77" s="5">
        <v>77.823919687147011</v>
      </c>
      <c r="AA77" s="5">
        <v>9.297290414128133</v>
      </c>
      <c r="AB77" s="5">
        <v>0</v>
      </c>
      <c r="AC77" s="5">
        <v>0</v>
      </c>
      <c r="AD77" s="72">
        <v>0</v>
      </c>
    </row>
    <row r="78" spans="1:30">
      <c r="A78" s="48" t="s">
        <v>770</v>
      </c>
      <c r="B78" s="55" t="s">
        <v>771</v>
      </c>
      <c r="C78" s="1" t="s">
        <v>772</v>
      </c>
      <c r="D78" s="1" t="s">
        <v>270</v>
      </c>
      <c r="E78" s="1" t="s">
        <v>1788</v>
      </c>
      <c r="F78" s="44" t="s">
        <v>773</v>
      </c>
      <c r="G78" s="49">
        <v>0.3</v>
      </c>
      <c r="H78" s="5">
        <v>150.04293773602214</v>
      </c>
      <c r="I78" s="5">
        <v>42.761630562565195</v>
      </c>
      <c r="J78" s="5">
        <v>107.28130717345695</v>
      </c>
      <c r="K78" s="5">
        <v>61.326242012699723</v>
      </c>
      <c r="L78" s="5">
        <v>0.87555932561252092</v>
      </c>
      <c r="M78" s="5">
        <v>62.201801338312244</v>
      </c>
      <c r="N78" s="5">
        <v>99.23520913544769</v>
      </c>
      <c r="O78" s="73">
        <v>0</v>
      </c>
      <c r="P78" s="5">
        <v>35.707504958827094</v>
      </c>
      <c r="Q78" s="5">
        <v>7.0541256037380959</v>
      </c>
      <c r="R78" s="5">
        <v>0</v>
      </c>
      <c r="S78" s="5">
        <v>0</v>
      </c>
      <c r="T78" s="47">
        <v>0</v>
      </c>
      <c r="U78" s="5">
        <v>81.517268171397404</v>
      </c>
      <c r="V78" s="5">
        <v>25.764039002059544</v>
      </c>
      <c r="W78" s="5">
        <v>0</v>
      </c>
      <c r="X78" s="5">
        <v>0</v>
      </c>
      <c r="Y78" s="47">
        <v>0</v>
      </c>
      <c r="Z78" s="5">
        <v>117.22477313022449</v>
      </c>
      <c r="AA78" s="5">
        <v>32.818164605797641</v>
      </c>
      <c r="AB78" s="5">
        <v>0</v>
      </c>
      <c r="AC78" s="5">
        <v>0</v>
      </c>
      <c r="AD78" s="72">
        <v>0</v>
      </c>
    </row>
    <row r="79" spans="1:30">
      <c r="A79" s="48" t="s">
        <v>786</v>
      </c>
      <c r="B79" s="55" t="s">
        <v>787</v>
      </c>
      <c r="C79" s="1" t="s">
        <v>788</v>
      </c>
      <c r="D79" s="1" t="s">
        <v>103</v>
      </c>
      <c r="E79" s="1" t="s">
        <v>1791</v>
      </c>
      <c r="F79" s="44" t="s">
        <v>789</v>
      </c>
      <c r="G79" s="49">
        <v>0.49</v>
      </c>
      <c r="H79" s="5">
        <v>198.88432525607084</v>
      </c>
      <c r="I79" s="5">
        <v>46.482481554515999</v>
      </c>
      <c r="J79" s="5">
        <v>152.40184370155484</v>
      </c>
      <c r="K79" s="5">
        <v>-13.811653154485969</v>
      </c>
      <c r="L79" s="5">
        <v>-1.927933152605199E-2</v>
      </c>
      <c r="M79" s="5">
        <v>-13.830932486012021</v>
      </c>
      <c r="N79" s="5">
        <v>140.97170542393823</v>
      </c>
      <c r="O79" s="73">
        <v>8.3095857009091501E-2</v>
      </c>
      <c r="P79" s="5">
        <v>42.935430709093602</v>
      </c>
      <c r="Q79" s="5">
        <v>3.5470508454224019</v>
      </c>
      <c r="R79" s="5">
        <v>0</v>
      </c>
      <c r="S79" s="5">
        <v>0</v>
      </c>
      <c r="T79" s="47">
        <v>0</v>
      </c>
      <c r="U79" s="5">
        <v>126.22317257836715</v>
      </c>
      <c r="V79" s="5">
        <v>26.178671123187687</v>
      </c>
      <c r="W79" s="5">
        <v>0</v>
      </c>
      <c r="X79" s="5">
        <v>0</v>
      </c>
      <c r="Y79" s="47">
        <v>0</v>
      </c>
      <c r="Z79" s="5">
        <v>169.15860328746075</v>
      </c>
      <c r="AA79" s="5">
        <v>29.725721968610088</v>
      </c>
      <c r="AB79" s="5">
        <v>0</v>
      </c>
      <c r="AC79" s="5">
        <v>0</v>
      </c>
      <c r="AD79" s="72">
        <v>0</v>
      </c>
    </row>
    <row r="80" spans="1:30">
      <c r="A80" s="48" t="s">
        <v>806</v>
      </c>
      <c r="B80" s="55" t="s">
        <v>807</v>
      </c>
      <c r="C80" s="1" t="s">
        <v>808</v>
      </c>
      <c r="D80" s="1" t="s">
        <v>270</v>
      </c>
      <c r="E80" s="1" t="s">
        <v>1788</v>
      </c>
      <c r="F80" s="44" t="s">
        <v>809</v>
      </c>
      <c r="G80" s="49">
        <v>0.3</v>
      </c>
      <c r="H80" s="5">
        <v>128.4700806434966</v>
      </c>
      <c r="I80" s="5">
        <v>36.939854003693789</v>
      </c>
      <c r="J80" s="5">
        <v>91.530226639802805</v>
      </c>
      <c r="K80" s="5">
        <v>72.313225644645016</v>
      </c>
      <c r="L80" s="5">
        <v>1.0272200944794605</v>
      </c>
      <c r="M80" s="5">
        <v>73.340445739124476</v>
      </c>
      <c r="N80" s="5">
        <v>84.665459641817606</v>
      </c>
      <c r="O80" s="73">
        <v>0</v>
      </c>
      <c r="P80" s="5">
        <v>32.568132032800165</v>
      </c>
      <c r="Q80" s="5">
        <v>4.3717219708936197</v>
      </c>
      <c r="R80" s="5">
        <v>0</v>
      </c>
      <c r="S80" s="5">
        <v>0</v>
      </c>
      <c r="T80" s="47">
        <v>0</v>
      </c>
      <c r="U80" s="5">
        <v>74.335769330646301</v>
      </c>
      <c r="V80" s="5">
        <v>17.194457309156494</v>
      </c>
      <c r="W80" s="5">
        <v>0</v>
      </c>
      <c r="X80" s="5">
        <v>0</v>
      </c>
      <c r="Y80" s="47">
        <v>0</v>
      </c>
      <c r="Z80" s="5">
        <v>106.90390136344647</v>
      </c>
      <c r="AA80" s="5">
        <v>21.566179280050115</v>
      </c>
      <c r="AB80" s="5">
        <v>0</v>
      </c>
      <c r="AC80" s="5">
        <v>0</v>
      </c>
      <c r="AD80" s="72">
        <v>0</v>
      </c>
    </row>
    <row r="81" spans="1:30">
      <c r="A81" s="48" t="s">
        <v>814</v>
      </c>
      <c r="B81" s="55" t="s">
        <v>815</v>
      </c>
      <c r="C81" s="1" t="s">
        <v>816</v>
      </c>
      <c r="D81" s="1" t="s">
        <v>53</v>
      </c>
      <c r="E81" s="1" t="s">
        <v>1789</v>
      </c>
      <c r="F81" s="44" t="s">
        <v>817</v>
      </c>
      <c r="G81" s="49">
        <v>0.4</v>
      </c>
      <c r="H81" s="5">
        <v>4.1969162657858483</v>
      </c>
      <c r="I81" s="5">
        <v>0.52795727360197064</v>
      </c>
      <c r="J81" s="5">
        <v>3.6689589921838777</v>
      </c>
      <c r="K81" s="5">
        <v>-12.595311820247908</v>
      </c>
      <c r="L81" s="5">
        <v>0.16948709998254863</v>
      </c>
      <c r="M81" s="5">
        <v>-12.425824720265359</v>
      </c>
      <c r="N81" s="5">
        <v>3.393787067770087</v>
      </c>
      <c r="O81" s="73">
        <v>0.5</v>
      </c>
      <c r="P81" s="5">
        <v>0</v>
      </c>
      <c r="Q81" s="5">
        <v>0.52795727360197064</v>
      </c>
      <c r="R81" s="5">
        <v>0</v>
      </c>
      <c r="S81" s="5">
        <v>0</v>
      </c>
      <c r="T81" s="47">
        <v>0</v>
      </c>
      <c r="U81" s="5">
        <v>0</v>
      </c>
      <c r="V81" s="5">
        <v>3.6689589921838777</v>
      </c>
      <c r="W81" s="5">
        <v>0</v>
      </c>
      <c r="X81" s="5">
        <v>0</v>
      </c>
      <c r="Y81" s="47">
        <v>0</v>
      </c>
      <c r="Z81" s="5">
        <v>0</v>
      </c>
      <c r="AA81" s="5">
        <v>4.1969162657858483</v>
      </c>
      <c r="AB81" s="5">
        <v>0</v>
      </c>
      <c r="AC81" s="5">
        <v>0</v>
      </c>
      <c r="AD81" s="72">
        <v>0</v>
      </c>
    </row>
    <row r="82" spans="1:30">
      <c r="A82" s="48" t="s">
        <v>818</v>
      </c>
      <c r="B82" s="55" t="s">
        <v>819</v>
      </c>
      <c r="C82" s="1" t="s">
        <v>820</v>
      </c>
      <c r="D82" s="1" t="s">
        <v>391</v>
      </c>
      <c r="E82" s="1" t="s">
        <v>1789</v>
      </c>
      <c r="F82" s="44" t="s">
        <v>821</v>
      </c>
      <c r="G82" s="49">
        <v>0.1</v>
      </c>
      <c r="H82" s="5">
        <v>141.18407633122573</v>
      </c>
      <c r="I82" s="5">
        <v>33.964283494682213</v>
      </c>
      <c r="J82" s="5">
        <v>107.2197928365435</v>
      </c>
      <c r="K82" s="5">
        <v>87.825788278845565</v>
      </c>
      <c r="L82" s="5">
        <v>0.11957121938065995</v>
      </c>
      <c r="M82" s="5">
        <v>87.945359498226225</v>
      </c>
      <c r="N82" s="5">
        <v>99.17830837380275</v>
      </c>
      <c r="O82" s="73">
        <v>0</v>
      </c>
      <c r="P82" s="5">
        <v>30.360052800633341</v>
      </c>
      <c r="Q82" s="5">
        <v>0</v>
      </c>
      <c r="R82" s="5">
        <v>3.6042306940488742</v>
      </c>
      <c r="S82" s="5">
        <v>0</v>
      </c>
      <c r="T82" s="47">
        <v>0</v>
      </c>
      <c r="U82" s="5">
        <v>100.9709070093902</v>
      </c>
      <c r="V82" s="5">
        <v>0</v>
      </c>
      <c r="W82" s="5">
        <v>6.248885827153301</v>
      </c>
      <c r="X82" s="5">
        <v>0</v>
      </c>
      <c r="Y82" s="47">
        <v>0</v>
      </c>
      <c r="Z82" s="5">
        <v>131.33095981002356</v>
      </c>
      <c r="AA82" s="5">
        <v>0</v>
      </c>
      <c r="AB82" s="5">
        <v>9.8531165212021747</v>
      </c>
      <c r="AC82" s="5">
        <v>0</v>
      </c>
      <c r="AD82" s="72">
        <v>0</v>
      </c>
    </row>
    <row r="83" spans="1:30">
      <c r="A83" s="48" t="s">
        <v>822</v>
      </c>
      <c r="B83" s="55" t="s">
        <v>823</v>
      </c>
      <c r="C83" s="1" t="s">
        <v>824</v>
      </c>
      <c r="D83" s="1" t="s">
        <v>103</v>
      </c>
      <c r="E83" s="1" t="s">
        <v>611</v>
      </c>
      <c r="F83" s="44" t="s">
        <v>825</v>
      </c>
      <c r="G83" s="49">
        <v>0.49</v>
      </c>
      <c r="H83" s="5">
        <v>239.05490627686865</v>
      </c>
      <c r="I83" s="5">
        <v>69.076433304482805</v>
      </c>
      <c r="J83" s="5">
        <v>169.97847297238584</v>
      </c>
      <c r="K83" s="5">
        <v>75.192728608242291</v>
      </c>
      <c r="L83" s="5">
        <v>0.1804893256136495</v>
      </c>
      <c r="M83" s="5">
        <v>75.37321793385594</v>
      </c>
      <c r="N83" s="5">
        <v>157.23008749945691</v>
      </c>
      <c r="O83" s="73">
        <v>0</v>
      </c>
      <c r="P83" s="5">
        <v>62.457746688363059</v>
      </c>
      <c r="Q83" s="5">
        <v>6.6186866161197422</v>
      </c>
      <c r="R83" s="5">
        <v>0</v>
      </c>
      <c r="S83" s="5">
        <v>0</v>
      </c>
      <c r="T83" s="47">
        <v>0</v>
      </c>
      <c r="U83" s="5">
        <v>143.73643173383206</v>
      </c>
      <c r="V83" s="5">
        <v>26.242041238553796</v>
      </c>
      <c r="W83" s="5">
        <v>0</v>
      </c>
      <c r="X83" s="5">
        <v>0</v>
      </c>
      <c r="Y83" s="47">
        <v>0</v>
      </c>
      <c r="Z83" s="5">
        <v>206.19417842219514</v>
      </c>
      <c r="AA83" s="5">
        <v>32.860727854673542</v>
      </c>
      <c r="AB83" s="5">
        <v>0</v>
      </c>
      <c r="AC83" s="5">
        <v>0</v>
      </c>
      <c r="AD83" s="72">
        <v>0</v>
      </c>
    </row>
    <row r="84" spans="1:30">
      <c r="A84" s="48" t="s">
        <v>830</v>
      </c>
      <c r="B84" s="55" t="s">
        <v>831</v>
      </c>
      <c r="C84" s="1" t="s">
        <v>832</v>
      </c>
      <c r="D84" s="1" t="s">
        <v>53</v>
      </c>
      <c r="E84" s="1" t="s">
        <v>1786</v>
      </c>
      <c r="F84" s="44" t="s">
        <v>833</v>
      </c>
      <c r="G84" s="49">
        <v>0.4</v>
      </c>
      <c r="H84" s="5">
        <v>3.135707016154103</v>
      </c>
      <c r="I84" s="5">
        <v>0</v>
      </c>
      <c r="J84" s="5">
        <v>3.135707016154103</v>
      </c>
      <c r="K84" s="5">
        <v>-18.602194413172441</v>
      </c>
      <c r="L84" s="5">
        <v>5.1000979980571515E-2</v>
      </c>
      <c r="M84" s="5">
        <v>-18.55119343319187</v>
      </c>
      <c r="N84" s="5">
        <v>2.9005289899425453</v>
      </c>
      <c r="O84" s="73">
        <v>0.5</v>
      </c>
      <c r="P84" s="5">
        <v>0</v>
      </c>
      <c r="Q84" s="5">
        <v>0</v>
      </c>
      <c r="R84" s="5">
        <v>0</v>
      </c>
      <c r="S84" s="5">
        <v>0</v>
      </c>
      <c r="T84" s="47">
        <v>0</v>
      </c>
      <c r="U84" s="5">
        <v>0</v>
      </c>
      <c r="V84" s="5">
        <v>3.135707016154103</v>
      </c>
      <c r="W84" s="5">
        <v>0</v>
      </c>
      <c r="X84" s="5">
        <v>0</v>
      </c>
      <c r="Y84" s="47">
        <v>0</v>
      </c>
      <c r="Z84" s="5">
        <v>0</v>
      </c>
      <c r="AA84" s="5">
        <v>3.135707016154103</v>
      </c>
      <c r="AB84" s="5">
        <v>0</v>
      </c>
      <c r="AC84" s="5">
        <v>0</v>
      </c>
      <c r="AD84" s="72">
        <v>0</v>
      </c>
    </row>
    <row r="85" spans="1:30">
      <c r="A85" s="48" t="s">
        <v>842</v>
      </c>
      <c r="B85" s="55" t="s">
        <v>843</v>
      </c>
      <c r="C85" s="1" t="s">
        <v>844</v>
      </c>
      <c r="D85" s="1" t="s">
        <v>103</v>
      </c>
      <c r="E85" s="1" t="s">
        <v>169</v>
      </c>
      <c r="F85" s="44" t="s">
        <v>845</v>
      </c>
      <c r="G85" s="49">
        <v>0.49</v>
      </c>
      <c r="H85" s="5">
        <v>245.70053301848554</v>
      </c>
      <c r="I85" s="5">
        <v>73.739867266391698</v>
      </c>
      <c r="J85" s="5">
        <v>171.96066575209383</v>
      </c>
      <c r="K85" s="5">
        <v>15.261412592923211</v>
      </c>
      <c r="L85" s="5">
        <v>1.1803082033073835</v>
      </c>
      <c r="M85" s="5">
        <v>16.441720796230594</v>
      </c>
      <c r="N85" s="5">
        <v>159.06361582068681</v>
      </c>
      <c r="O85" s="73">
        <v>0</v>
      </c>
      <c r="P85" s="5">
        <v>65.754135046671621</v>
      </c>
      <c r="Q85" s="5">
        <v>7.9857322197200764</v>
      </c>
      <c r="R85" s="5">
        <v>0</v>
      </c>
      <c r="S85" s="5">
        <v>0</v>
      </c>
      <c r="T85" s="47">
        <v>0</v>
      </c>
      <c r="U85" s="5">
        <v>144.03923252735888</v>
      </c>
      <c r="V85" s="5">
        <v>27.921433224734923</v>
      </c>
      <c r="W85" s="5">
        <v>0</v>
      </c>
      <c r="X85" s="5">
        <v>0</v>
      </c>
      <c r="Y85" s="47">
        <v>0</v>
      </c>
      <c r="Z85" s="5">
        <v>209.7933675740305</v>
      </c>
      <c r="AA85" s="5">
        <v>35.907165444454996</v>
      </c>
      <c r="AB85" s="5">
        <v>0</v>
      </c>
      <c r="AC85" s="5">
        <v>0</v>
      </c>
      <c r="AD85" s="72">
        <v>0</v>
      </c>
    </row>
    <row r="86" spans="1:30">
      <c r="A86" s="48" t="s">
        <v>850</v>
      </c>
      <c r="B86" s="55" t="s">
        <v>851</v>
      </c>
      <c r="C86" s="1" t="s">
        <v>852</v>
      </c>
      <c r="D86" s="1" t="s">
        <v>124</v>
      </c>
      <c r="E86" s="1" t="s">
        <v>1786</v>
      </c>
      <c r="F86" s="44" t="s">
        <v>853</v>
      </c>
      <c r="G86" s="49">
        <v>0.49</v>
      </c>
      <c r="H86" s="5">
        <v>58.684663184106057</v>
      </c>
      <c r="I86" s="5">
        <v>12.306285250541427</v>
      </c>
      <c r="J86" s="5">
        <v>46.378377933564629</v>
      </c>
      <c r="K86" s="5">
        <v>4.323478676153905</v>
      </c>
      <c r="L86" s="5">
        <v>-0.34322667832908804</v>
      </c>
      <c r="M86" s="5">
        <v>3.980251997824817</v>
      </c>
      <c r="N86" s="5">
        <v>42.899999588547281</v>
      </c>
      <c r="O86" s="73">
        <v>0</v>
      </c>
      <c r="P86" s="5">
        <v>12.129353020665452</v>
      </c>
      <c r="Q86" s="5">
        <v>0.17693222987597435</v>
      </c>
      <c r="R86" s="5">
        <v>0</v>
      </c>
      <c r="S86" s="5">
        <v>0</v>
      </c>
      <c r="T86" s="47">
        <v>0</v>
      </c>
      <c r="U86" s="5">
        <v>38.163650510925962</v>
      </c>
      <c r="V86" s="5">
        <v>8.2147274226386635</v>
      </c>
      <c r="W86" s="5">
        <v>0</v>
      </c>
      <c r="X86" s="5">
        <v>0</v>
      </c>
      <c r="Y86" s="47">
        <v>0</v>
      </c>
      <c r="Z86" s="5">
        <v>50.29300353159141</v>
      </c>
      <c r="AA86" s="5">
        <v>8.3916596525146385</v>
      </c>
      <c r="AB86" s="5">
        <v>0</v>
      </c>
      <c r="AC86" s="5">
        <v>0</v>
      </c>
      <c r="AD86" s="72">
        <v>0</v>
      </c>
    </row>
    <row r="87" spans="1:30">
      <c r="A87" s="48" t="s">
        <v>868</v>
      </c>
      <c r="B87" s="55" t="s">
        <v>869</v>
      </c>
      <c r="C87" s="1" t="s">
        <v>870</v>
      </c>
      <c r="D87" s="1" t="s">
        <v>93</v>
      </c>
      <c r="E87" s="1" t="s">
        <v>1788</v>
      </c>
      <c r="F87" s="44" t="s">
        <v>871</v>
      </c>
      <c r="G87" s="49">
        <v>0.3</v>
      </c>
      <c r="H87" s="5">
        <v>44.662386875858395</v>
      </c>
      <c r="I87" s="5">
        <v>10.070889694256946</v>
      </c>
      <c r="J87" s="5">
        <v>34.591497181601447</v>
      </c>
      <c r="K87" s="5">
        <v>9.1711878780371219</v>
      </c>
      <c r="L87" s="5">
        <v>-0.17908568585980156</v>
      </c>
      <c r="M87" s="5">
        <v>8.9921021921773203</v>
      </c>
      <c r="N87" s="5">
        <v>31.99713489298134</v>
      </c>
      <c r="O87" s="73">
        <v>0</v>
      </c>
      <c r="P87" s="5">
        <v>9.544347907436288</v>
      </c>
      <c r="Q87" s="5">
        <v>0.52654178682065755</v>
      </c>
      <c r="R87" s="5">
        <v>0</v>
      </c>
      <c r="S87" s="5">
        <v>0</v>
      </c>
      <c r="T87" s="47">
        <v>0</v>
      </c>
      <c r="U87" s="5">
        <v>25.577805161096421</v>
      </c>
      <c r="V87" s="5">
        <v>9.0136920205050313</v>
      </c>
      <c r="W87" s="5">
        <v>0</v>
      </c>
      <c r="X87" s="5">
        <v>0</v>
      </c>
      <c r="Y87" s="47">
        <v>0</v>
      </c>
      <c r="Z87" s="5">
        <v>35.122153068532711</v>
      </c>
      <c r="AA87" s="5">
        <v>9.5402338073256896</v>
      </c>
      <c r="AB87" s="5">
        <v>0</v>
      </c>
      <c r="AC87" s="5">
        <v>0</v>
      </c>
      <c r="AD87" s="72">
        <v>0</v>
      </c>
    </row>
    <row r="88" spans="1:30">
      <c r="A88" s="48" t="s">
        <v>872</v>
      </c>
      <c r="B88" s="55" t="s">
        <v>873</v>
      </c>
      <c r="C88" s="1" t="s">
        <v>874</v>
      </c>
      <c r="D88" s="1" t="s">
        <v>53</v>
      </c>
      <c r="E88" s="1" t="s">
        <v>1793</v>
      </c>
      <c r="F88" s="44" t="s">
        <v>875</v>
      </c>
      <c r="G88" s="49">
        <v>0.4</v>
      </c>
      <c r="H88" s="5">
        <v>2.3080747326261273</v>
      </c>
      <c r="I88" s="5">
        <v>0.17926448776922749</v>
      </c>
      <c r="J88" s="5">
        <v>2.1288102448568997</v>
      </c>
      <c r="K88" s="5">
        <v>-3.8768696110070584</v>
      </c>
      <c r="L88" s="5">
        <v>1.0756084441480684E-2</v>
      </c>
      <c r="M88" s="5">
        <v>-3.8661135265655777</v>
      </c>
      <c r="N88" s="5">
        <v>1.9691494764926323</v>
      </c>
      <c r="O88" s="73">
        <v>0.5</v>
      </c>
      <c r="P88" s="5">
        <v>0</v>
      </c>
      <c r="Q88" s="5">
        <v>0.17926448776922749</v>
      </c>
      <c r="R88" s="5">
        <v>0</v>
      </c>
      <c r="S88" s="5">
        <v>0</v>
      </c>
      <c r="T88" s="47">
        <v>0</v>
      </c>
      <c r="U88" s="5">
        <v>0</v>
      </c>
      <c r="V88" s="5">
        <v>2.1288102448568997</v>
      </c>
      <c r="W88" s="5">
        <v>0</v>
      </c>
      <c r="X88" s="5">
        <v>0</v>
      </c>
      <c r="Y88" s="47">
        <v>0</v>
      </c>
      <c r="Z88" s="5">
        <v>0</v>
      </c>
      <c r="AA88" s="5">
        <v>2.3080747326261273</v>
      </c>
      <c r="AB88" s="5">
        <v>0</v>
      </c>
      <c r="AC88" s="5">
        <v>0</v>
      </c>
      <c r="AD88" s="72">
        <v>0</v>
      </c>
    </row>
    <row r="89" spans="1:30">
      <c r="A89" s="48" t="s">
        <v>876</v>
      </c>
      <c r="B89" s="55" t="s">
        <v>877</v>
      </c>
      <c r="C89" s="1" t="s">
        <v>878</v>
      </c>
      <c r="D89" s="1" t="s">
        <v>53</v>
      </c>
      <c r="E89" s="1" t="s">
        <v>1787</v>
      </c>
      <c r="F89" s="44" t="s">
        <v>879</v>
      </c>
      <c r="G89" s="49">
        <v>0.4</v>
      </c>
      <c r="H89" s="5">
        <v>2.2237120572423774</v>
      </c>
      <c r="I89" s="5">
        <v>3.6107234741526655E-2</v>
      </c>
      <c r="J89" s="5">
        <v>2.1876048225008509</v>
      </c>
      <c r="K89" s="5">
        <v>-6.5433237514287343</v>
      </c>
      <c r="L89" s="5">
        <v>0.15684601560235478</v>
      </c>
      <c r="M89" s="5">
        <v>-6.3864777358263796</v>
      </c>
      <c r="N89" s="5">
        <v>2.0235344608132873</v>
      </c>
      <c r="O89" s="73">
        <v>0.5</v>
      </c>
      <c r="P89" s="5">
        <v>0</v>
      </c>
      <c r="Q89" s="5">
        <v>3.6107234741526655E-2</v>
      </c>
      <c r="R89" s="5">
        <v>0</v>
      </c>
      <c r="S89" s="5">
        <v>0</v>
      </c>
      <c r="T89" s="47">
        <v>0</v>
      </c>
      <c r="U89" s="5">
        <v>0</v>
      </c>
      <c r="V89" s="5">
        <v>2.1876048225008509</v>
      </c>
      <c r="W89" s="5">
        <v>0</v>
      </c>
      <c r="X89" s="5">
        <v>0</v>
      </c>
      <c r="Y89" s="47">
        <v>0</v>
      </c>
      <c r="Z89" s="5">
        <v>0</v>
      </c>
      <c r="AA89" s="5">
        <v>2.2237120572423774</v>
      </c>
      <c r="AB89" s="5">
        <v>0</v>
      </c>
      <c r="AC89" s="5">
        <v>0</v>
      </c>
      <c r="AD89" s="72">
        <v>0</v>
      </c>
    </row>
    <row r="90" spans="1:30">
      <c r="A90" s="48" t="s">
        <v>892</v>
      </c>
      <c r="B90" s="55" t="s">
        <v>893</v>
      </c>
      <c r="C90" s="1" t="s">
        <v>894</v>
      </c>
      <c r="D90" s="1" t="s">
        <v>53</v>
      </c>
      <c r="E90" s="1" t="s">
        <v>1794</v>
      </c>
      <c r="F90" s="44" t="s">
        <v>895</v>
      </c>
      <c r="G90" s="49">
        <v>0.4</v>
      </c>
      <c r="H90" s="5">
        <v>1.2372361774617797</v>
      </c>
      <c r="I90" s="5">
        <v>0</v>
      </c>
      <c r="J90" s="5">
        <v>1.2372361774617797</v>
      </c>
      <c r="K90" s="5">
        <v>-15.58813281425571</v>
      </c>
      <c r="L90" s="5">
        <v>0.31850290393865244</v>
      </c>
      <c r="M90" s="5">
        <v>-15.269629910317057</v>
      </c>
      <c r="N90" s="5">
        <v>1.1444434641521464</v>
      </c>
      <c r="O90" s="73">
        <v>0.5</v>
      </c>
      <c r="P90" s="5">
        <v>0</v>
      </c>
      <c r="Q90" s="5">
        <v>0</v>
      </c>
      <c r="R90" s="5">
        <v>0</v>
      </c>
      <c r="S90" s="5">
        <v>0</v>
      </c>
      <c r="T90" s="47">
        <v>0</v>
      </c>
      <c r="U90" s="5">
        <v>0</v>
      </c>
      <c r="V90" s="5">
        <v>1.2372361774617797</v>
      </c>
      <c r="W90" s="5">
        <v>0</v>
      </c>
      <c r="X90" s="5">
        <v>0</v>
      </c>
      <c r="Y90" s="47">
        <v>0</v>
      </c>
      <c r="Z90" s="5">
        <v>0</v>
      </c>
      <c r="AA90" s="5">
        <v>1.2372361774617797</v>
      </c>
      <c r="AB90" s="5">
        <v>0</v>
      </c>
      <c r="AC90" s="5">
        <v>0</v>
      </c>
      <c r="AD90" s="72">
        <v>0</v>
      </c>
    </row>
    <row r="91" spans="1:30">
      <c r="A91" s="48" t="s">
        <v>913</v>
      </c>
      <c r="B91" s="55" t="s">
        <v>914</v>
      </c>
      <c r="C91" s="1" t="s">
        <v>915</v>
      </c>
      <c r="D91" s="1" t="s">
        <v>93</v>
      </c>
      <c r="E91" s="1" t="s">
        <v>1788</v>
      </c>
      <c r="F91" s="44" t="s">
        <v>916</v>
      </c>
      <c r="G91" s="49">
        <v>0.3</v>
      </c>
      <c r="H91" s="5">
        <v>153.63791550239102</v>
      </c>
      <c r="I91" s="5">
        <v>46.411746927983685</v>
      </c>
      <c r="J91" s="5">
        <v>107.22616857440734</v>
      </c>
      <c r="K91" s="5">
        <v>71.887527149559375</v>
      </c>
      <c r="L91" s="5">
        <v>0.38307379856826174</v>
      </c>
      <c r="M91" s="5">
        <v>72.270600948127637</v>
      </c>
      <c r="N91" s="5">
        <v>99.184205931326787</v>
      </c>
      <c r="O91" s="73">
        <v>0</v>
      </c>
      <c r="P91" s="5">
        <v>39.473826900208131</v>
      </c>
      <c r="Q91" s="5">
        <v>6.9379200277755544</v>
      </c>
      <c r="R91" s="5">
        <v>0</v>
      </c>
      <c r="S91" s="5">
        <v>0</v>
      </c>
      <c r="T91" s="47">
        <v>0</v>
      </c>
      <c r="U91" s="5">
        <v>84.068019402135619</v>
      </c>
      <c r="V91" s="5">
        <v>23.15814917227171</v>
      </c>
      <c r="W91" s="5">
        <v>0</v>
      </c>
      <c r="X91" s="5">
        <v>0</v>
      </c>
      <c r="Y91" s="47">
        <v>0</v>
      </c>
      <c r="Z91" s="5">
        <v>123.54184630234374</v>
      </c>
      <c r="AA91" s="5">
        <v>30.096069200047264</v>
      </c>
      <c r="AB91" s="5">
        <v>0</v>
      </c>
      <c r="AC91" s="5">
        <v>0</v>
      </c>
      <c r="AD91" s="72">
        <v>0</v>
      </c>
    </row>
    <row r="92" spans="1:30">
      <c r="A92" s="48" t="s">
        <v>921</v>
      </c>
      <c r="B92" s="55" t="s">
        <v>922</v>
      </c>
      <c r="C92" s="1" t="s">
        <v>923</v>
      </c>
      <c r="D92" s="1" t="s">
        <v>53</v>
      </c>
      <c r="E92" s="1" t="s">
        <v>1793</v>
      </c>
      <c r="F92" s="44" t="s">
        <v>924</v>
      </c>
      <c r="G92" s="49">
        <v>0.4</v>
      </c>
      <c r="H92" s="5">
        <v>3.3219477989493185</v>
      </c>
      <c r="I92" s="5">
        <v>0.44508046975121834</v>
      </c>
      <c r="J92" s="5">
        <v>2.8768673291981002</v>
      </c>
      <c r="K92" s="5">
        <v>-9.618628644987318</v>
      </c>
      <c r="L92" s="5">
        <v>1.6943026768940328E-2</v>
      </c>
      <c r="M92" s="5">
        <v>-9.6016856182183776</v>
      </c>
      <c r="N92" s="5">
        <v>2.6611022795082429</v>
      </c>
      <c r="O92" s="73">
        <v>0.5</v>
      </c>
      <c r="P92" s="5">
        <v>0</v>
      </c>
      <c r="Q92" s="5">
        <v>0.44508046975121834</v>
      </c>
      <c r="R92" s="5">
        <v>0</v>
      </c>
      <c r="S92" s="5">
        <v>0</v>
      </c>
      <c r="T92" s="47">
        <v>0</v>
      </c>
      <c r="U92" s="5">
        <v>0</v>
      </c>
      <c r="V92" s="5">
        <v>2.8768673291981002</v>
      </c>
      <c r="W92" s="5">
        <v>0</v>
      </c>
      <c r="X92" s="5">
        <v>0</v>
      </c>
      <c r="Y92" s="47">
        <v>0</v>
      </c>
      <c r="Z92" s="5">
        <v>0</v>
      </c>
      <c r="AA92" s="5">
        <v>3.3219477989493185</v>
      </c>
      <c r="AB92" s="5">
        <v>0</v>
      </c>
      <c r="AC92" s="5">
        <v>0</v>
      </c>
      <c r="AD92" s="72">
        <v>0</v>
      </c>
    </row>
    <row r="93" spans="1:30">
      <c r="A93" s="48" t="s">
        <v>925</v>
      </c>
      <c r="B93" s="55" t="s">
        <v>926</v>
      </c>
      <c r="C93" s="1" t="s">
        <v>927</v>
      </c>
      <c r="D93" s="1" t="s">
        <v>53</v>
      </c>
      <c r="E93" s="1" t="s">
        <v>1785</v>
      </c>
      <c r="F93" s="44" t="s">
        <v>928</v>
      </c>
      <c r="G93" s="49">
        <v>0.4</v>
      </c>
      <c r="H93" s="5">
        <v>3.0360320848327551</v>
      </c>
      <c r="I93" s="5">
        <v>0.34080381334135124</v>
      </c>
      <c r="J93" s="5">
        <v>2.6952282714914038</v>
      </c>
      <c r="K93" s="5">
        <v>-3.134190442085294</v>
      </c>
      <c r="L93" s="5">
        <v>1.8874915614373045E-3</v>
      </c>
      <c r="M93" s="5">
        <v>-3.1323029505238567</v>
      </c>
      <c r="N93" s="5">
        <v>2.4930861511295488</v>
      </c>
      <c r="O93" s="73">
        <v>0.5</v>
      </c>
      <c r="P93" s="5">
        <v>0</v>
      </c>
      <c r="Q93" s="5">
        <v>0.34080381334135124</v>
      </c>
      <c r="R93" s="5">
        <v>0</v>
      </c>
      <c r="S93" s="5">
        <v>0</v>
      </c>
      <c r="T93" s="47">
        <v>0</v>
      </c>
      <c r="U93" s="5">
        <v>0</v>
      </c>
      <c r="V93" s="5">
        <v>2.6952282714914038</v>
      </c>
      <c r="W93" s="5">
        <v>0</v>
      </c>
      <c r="X93" s="5">
        <v>0</v>
      </c>
      <c r="Y93" s="47">
        <v>0</v>
      </c>
      <c r="Z93" s="5">
        <v>0</v>
      </c>
      <c r="AA93" s="5">
        <v>3.0360320848327551</v>
      </c>
      <c r="AB93" s="5">
        <v>0</v>
      </c>
      <c r="AC93" s="5">
        <v>0</v>
      </c>
      <c r="AD93" s="72">
        <v>0</v>
      </c>
    </row>
    <row r="94" spans="1:30">
      <c r="A94" s="48" t="s">
        <v>937</v>
      </c>
      <c r="B94" s="55" t="s">
        <v>938</v>
      </c>
      <c r="C94" s="1" t="s">
        <v>939</v>
      </c>
      <c r="D94" s="1" t="s">
        <v>53</v>
      </c>
      <c r="E94" s="1" t="s">
        <v>1789</v>
      </c>
      <c r="F94" s="44" t="s">
        <v>940</v>
      </c>
      <c r="G94" s="49">
        <v>0.4</v>
      </c>
      <c r="H94" s="5">
        <v>3.335875449808233</v>
      </c>
      <c r="I94" s="5">
        <v>0.34071434019608332</v>
      </c>
      <c r="J94" s="5">
        <v>2.9951611096121495</v>
      </c>
      <c r="K94" s="5">
        <v>-6.2656450679311249</v>
      </c>
      <c r="L94" s="5">
        <v>7.6602415627968767E-2</v>
      </c>
      <c r="M94" s="5">
        <v>-6.1890426523031561</v>
      </c>
      <c r="N94" s="5">
        <v>2.7705240263912385</v>
      </c>
      <c r="O94" s="73">
        <v>0.5</v>
      </c>
      <c r="P94" s="5">
        <v>0</v>
      </c>
      <c r="Q94" s="5">
        <v>0.34071434019608332</v>
      </c>
      <c r="R94" s="5">
        <v>0</v>
      </c>
      <c r="S94" s="5">
        <v>0</v>
      </c>
      <c r="T94" s="47">
        <v>0</v>
      </c>
      <c r="U94" s="5">
        <v>0</v>
      </c>
      <c r="V94" s="5">
        <v>2.9951611096121495</v>
      </c>
      <c r="W94" s="5">
        <v>0</v>
      </c>
      <c r="X94" s="5">
        <v>0</v>
      </c>
      <c r="Y94" s="47">
        <v>0</v>
      </c>
      <c r="Z94" s="5">
        <v>0</v>
      </c>
      <c r="AA94" s="5">
        <v>3.335875449808233</v>
      </c>
      <c r="AB94" s="5">
        <v>0</v>
      </c>
      <c r="AC94" s="5">
        <v>0</v>
      </c>
      <c r="AD94" s="72">
        <v>0</v>
      </c>
    </row>
    <row r="95" spans="1:30">
      <c r="A95" s="48" t="s">
        <v>941</v>
      </c>
      <c r="B95" s="55" t="s">
        <v>942</v>
      </c>
      <c r="C95" s="1" t="s">
        <v>943</v>
      </c>
      <c r="D95" s="1" t="s">
        <v>124</v>
      </c>
      <c r="E95" s="1" t="s">
        <v>1789</v>
      </c>
      <c r="F95" s="44" t="s">
        <v>944</v>
      </c>
      <c r="G95" s="49">
        <v>0.49</v>
      </c>
      <c r="H95" s="5">
        <v>42.122748412177991</v>
      </c>
      <c r="I95" s="5">
        <v>10.214764782988327</v>
      </c>
      <c r="J95" s="5">
        <v>31.907983629189662</v>
      </c>
      <c r="K95" s="5">
        <v>-3.6043680920855379</v>
      </c>
      <c r="L95" s="5">
        <v>-1.460760235387859E-2</v>
      </c>
      <c r="M95" s="5">
        <v>-3.6189756944394165</v>
      </c>
      <c r="N95" s="5">
        <v>29.514884857000439</v>
      </c>
      <c r="O95" s="73">
        <v>0.10149618671020444</v>
      </c>
      <c r="P95" s="5">
        <v>9.4202123223239482</v>
      </c>
      <c r="Q95" s="5">
        <v>0.79455246066437846</v>
      </c>
      <c r="R95" s="5">
        <v>0</v>
      </c>
      <c r="S95" s="5">
        <v>0</v>
      </c>
      <c r="T95" s="47">
        <v>0</v>
      </c>
      <c r="U95" s="5">
        <v>26.207426096666701</v>
      </c>
      <c r="V95" s="5">
        <v>5.7005575325229634</v>
      </c>
      <c r="W95" s="5">
        <v>0</v>
      </c>
      <c r="X95" s="5">
        <v>0</v>
      </c>
      <c r="Y95" s="47">
        <v>0</v>
      </c>
      <c r="Z95" s="5">
        <v>35.627638418990649</v>
      </c>
      <c r="AA95" s="5">
        <v>6.4951099931873415</v>
      </c>
      <c r="AB95" s="5">
        <v>0</v>
      </c>
      <c r="AC95" s="5">
        <v>0</v>
      </c>
      <c r="AD95" s="72">
        <v>0</v>
      </c>
    </row>
    <row r="96" spans="1:30">
      <c r="A96" s="48" t="s">
        <v>1011</v>
      </c>
      <c r="B96" s="55" t="s">
        <v>1012</v>
      </c>
      <c r="C96" s="1" t="s">
        <v>1013</v>
      </c>
      <c r="D96" s="1" t="s">
        <v>103</v>
      </c>
      <c r="E96" s="1" t="s">
        <v>169</v>
      </c>
      <c r="F96" s="44" t="s">
        <v>1014</v>
      </c>
      <c r="G96" s="49">
        <v>0.49</v>
      </c>
      <c r="H96" s="5">
        <v>85.925057457517681</v>
      </c>
      <c r="I96" s="5">
        <v>23.599867664225044</v>
      </c>
      <c r="J96" s="5">
        <v>62.325189793292644</v>
      </c>
      <c r="K96" s="5">
        <v>35.110188723825949</v>
      </c>
      <c r="L96" s="5">
        <v>7.154808959712966E-2</v>
      </c>
      <c r="M96" s="5">
        <v>35.181736813423079</v>
      </c>
      <c r="N96" s="5">
        <v>57.650800558795702</v>
      </c>
      <c r="O96" s="73">
        <v>0</v>
      </c>
      <c r="P96" s="5">
        <v>21.714662975873068</v>
      </c>
      <c r="Q96" s="5">
        <v>1.8852046883519775</v>
      </c>
      <c r="R96" s="5">
        <v>0</v>
      </c>
      <c r="S96" s="5">
        <v>0</v>
      </c>
      <c r="T96" s="47">
        <v>0</v>
      </c>
      <c r="U96" s="5">
        <v>53.142370153286187</v>
      </c>
      <c r="V96" s="5">
        <v>9.182819640006457</v>
      </c>
      <c r="W96" s="5">
        <v>0</v>
      </c>
      <c r="X96" s="5">
        <v>0</v>
      </c>
      <c r="Y96" s="47">
        <v>0</v>
      </c>
      <c r="Z96" s="5">
        <v>74.857033129159248</v>
      </c>
      <c r="AA96" s="5">
        <v>11.068024328358435</v>
      </c>
      <c r="AB96" s="5">
        <v>0</v>
      </c>
      <c r="AC96" s="5">
        <v>0</v>
      </c>
      <c r="AD96" s="72">
        <v>0</v>
      </c>
    </row>
    <row r="97" spans="1:30">
      <c r="A97" s="48" t="s">
        <v>1031</v>
      </c>
      <c r="B97" s="55" t="s">
        <v>1032</v>
      </c>
      <c r="C97" s="1" t="s">
        <v>1033</v>
      </c>
      <c r="D97" s="1" t="s">
        <v>124</v>
      </c>
      <c r="E97" s="1" t="s">
        <v>1793</v>
      </c>
      <c r="F97" s="44" t="s">
        <v>1034</v>
      </c>
      <c r="G97" s="49">
        <v>0.49</v>
      </c>
      <c r="H97" s="5">
        <v>72.436398588400607</v>
      </c>
      <c r="I97" s="5">
        <v>16.322745562191699</v>
      </c>
      <c r="J97" s="5">
        <v>56.113653026208901</v>
      </c>
      <c r="K97" s="5">
        <v>14.270590939838467</v>
      </c>
      <c r="L97" s="5">
        <v>8.8991401629384015E-2</v>
      </c>
      <c r="M97" s="5">
        <v>14.359582341467851</v>
      </c>
      <c r="N97" s="5">
        <v>51.905129049243236</v>
      </c>
      <c r="O97" s="73">
        <v>0</v>
      </c>
      <c r="P97" s="5">
        <v>15.115703293908879</v>
      </c>
      <c r="Q97" s="5">
        <v>1.2070422682828195</v>
      </c>
      <c r="R97" s="5">
        <v>0</v>
      </c>
      <c r="S97" s="5">
        <v>0</v>
      </c>
      <c r="T97" s="47">
        <v>0</v>
      </c>
      <c r="U97" s="5">
        <v>47.368949811644669</v>
      </c>
      <c r="V97" s="5">
        <v>8.744703214564236</v>
      </c>
      <c r="W97" s="5">
        <v>0</v>
      </c>
      <c r="X97" s="5">
        <v>0</v>
      </c>
      <c r="Y97" s="47">
        <v>0</v>
      </c>
      <c r="Z97" s="5">
        <v>62.484653105553548</v>
      </c>
      <c r="AA97" s="5">
        <v>9.9517454828470555</v>
      </c>
      <c r="AB97" s="5">
        <v>0</v>
      </c>
      <c r="AC97" s="5">
        <v>0</v>
      </c>
      <c r="AD97" s="72">
        <v>0</v>
      </c>
    </row>
    <row r="98" spans="1:30">
      <c r="A98" s="48" t="s">
        <v>1035</v>
      </c>
      <c r="B98" s="55" t="s">
        <v>1036</v>
      </c>
      <c r="C98" s="1" t="s">
        <v>1037</v>
      </c>
      <c r="D98" s="1" t="s">
        <v>124</v>
      </c>
      <c r="E98" s="1" t="s">
        <v>1795</v>
      </c>
      <c r="F98" s="44" t="s">
        <v>1038</v>
      </c>
      <c r="G98" s="49">
        <v>0.49</v>
      </c>
      <c r="H98" s="5">
        <v>63.630060497087371</v>
      </c>
      <c r="I98" s="5">
        <v>16.956584241191162</v>
      </c>
      <c r="J98" s="5">
        <v>46.673476255896205</v>
      </c>
      <c r="K98" s="5">
        <v>6.687711835799937</v>
      </c>
      <c r="L98" s="5">
        <v>0.50864909389011626</v>
      </c>
      <c r="M98" s="5">
        <v>7.1963609296900533</v>
      </c>
      <c r="N98" s="5">
        <v>43.172965536703991</v>
      </c>
      <c r="O98" s="73">
        <v>0</v>
      </c>
      <c r="P98" s="5">
        <v>14.873799320374056</v>
      </c>
      <c r="Q98" s="5">
        <v>2.082784920817105</v>
      </c>
      <c r="R98" s="5">
        <v>0</v>
      </c>
      <c r="S98" s="5">
        <v>0</v>
      </c>
      <c r="T98" s="47">
        <v>0</v>
      </c>
      <c r="U98" s="5">
        <v>35.476601610306318</v>
      </c>
      <c r="V98" s="5">
        <v>11.196874645589888</v>
      </c>
      <c r="W98" s="5">
        <v>0</v>
      </c>
      <c r="X98" s="5">
        <v>0</v>
      </c>
      <c r="Y98" s="47">
        <v>0</v>
      </c>
      <c r="Z98" s="5">
        <v>50.350400930680372</v>
      </c>
      <c r="AA98" s="5">
        <v>13.279659566406993</v>
      </c>
      <c r="AB98" s="5">
        <v>0</v>
      </c>
      <c r="AC98" s="5">
        <v>0</v>
      </c>
      <c r="AD98" s="72">
        <v>0</v>
      </c>
    </row>
    <row r="99" spans="1:30">
      <c r="A99" s="48" t="s">
        <v>1043</v>
      </c>
      <c r="B99" s="55" t="s">
        <v>1044</v>
      </c>
      <c r="C99" s="1" t="s">
        <v>1045</v>
      </c>
      <c r="D99" s="1" t="s">
        <v>124</v>
      </c>
      <c r="E99" s="1" t="s">
        <v>1790</v>
      </c>
      <c r="F99" s="44" t="s">
        <v>1046</v>
      </c>
      <c r="G99" s="49">
        <v>0.49</v>
      </c>
      <c r="H99" s="5">
        <v>35.735714774908189</v>
      </c>
      <c r="I99" s="5">
        <v>6.2094766165624353</v>
      </c>
      <c r="J99" s="5">
        <v>29.526238158345752</v>
      </c>
      <c r="K99" s="5">
        <v>-28.270286113626526</v>
      </c>
      <c r="L99" s="5">
        <v>3.7813739052484863E-2</v>
      </c>
      <c r="M99" s="5">
        <v>-28.232472374574041</v>
      </c>
      <c r="N99" s="5">
        <v>27.31177029646982</v>
      </c>
      <c r="O99" s="73">
        <v>0.48913470670560721</v>
      </c>
      <c r="P99" s="5">
        <v>6.3134515957693758</v>
      </c>
      <c r="Q99" s="5">
        <v>-0.10397497920694015</v>
      </c>
      <c r="R99" s="5">
        <v>0</v>
      </c>
      <c r="S99" s="5">
        <v>0</v>
      </c>
      <c r="T99" s="47">
        <v>0</v>
      </c>
      <c r="U99" s="5">
        <v>23.357648760203119</v>
      </c>
      <c r="V99" s="5">
        <v>6.1685893981426299</v>
      </c>
      <c r="W99" s="5">
        <v>0</v>
      </c>
      <c r="X99" s="5">
        <v>0</v>
      </c>
      <c r="Y99" s="47">
        <v>0</v>
      </c>
      <c r="Z99" s="5">
        <v>29.671100355972495</v>
      </c>
      <c r="AA99" s="5">
        <v>6.0646144189356894</v>
      </c>
      <c r="AB99" s="5">
        <v>0</v>
      </c>
      <c r="AC99" s="5">
        <v>0</v>
      </c>
      <c r="AD99" s="72">
        <v>0</v>
      </c>
    </row>
    <row r="100" spans="1:30">
      <c r="A100" s="48" t="s">
        <v>1047</v>
      </c>
      <c r="B100" s="55" t="s">
        <v>1048</v>
      </c>
      <c r="C100" s="1" t="s">
        <v>1049</v>
      </c>
      <c r="D100" s="1" t="s">
        <v>93</v>
      </c>
      <c r="E100" s="1" t="s">
        <v>1788</v>
      </c>
      <c r="F100" s="44" t="s">
        <v>1050</v>
      </c>
      <c r="G100" s="49">
        <v>0.3</v>
      </c>
      <c r="H100" s="5">
        <v>68.184933657028552</v>
      </c>
      <c r="I100" s="5">
        <v>16.77971901987641</v>
      </c>
      <c r="J100" s="5">
        <v>51.405214637152149</v>
      </c>
      <c r="K100" s="5">
        <v>32.750486772495044</v>
      </c>
      <c r="L100" s="5">
        <v>1.1478188652844779E-2</v>
      </c>
      <c r="M100" s="5">
        <v>32.761964961147889</v>
      </c>
      <c r="N100" s="5">
        <v>47.54982353936574</v>
      </c>
      <c r="O100" s="73">
        <v>0</v>
      </c>
      <c r="P100" s="5">
        <v>14.979639192033977</v>
      </c>
      <c r="Q100" s="5">
        <v>1.800079827842433</v>
      </c>
      <c r="R100" s="5">
        <v>0</v>
      </c>
      <c r="S100" s="5">
        <v>0</v>
      </c>
      <c r="T100" s="47">
        <v>0</v>
      </c>
      <c r="U100" s="5">
        <v>40.188180960995702</v>
      </c>
      <c r="V100" s="5">
        <v>11.217033676156442</v>
      </c>
      <c r="W100" s="5">
        <v>0</v>
      </c>
      <c r="X100" s="5">
        <v>0</v>
      </c>
      <c r="Y100" s="47">
        <v>0</v>
      </c>
      <c r="Z100" s="5">
        <v>55.16782015302968</v>
      </c>
      <c r="AA100" s="5">
        <v>13.017113503998875</v>
      </c>
      <c r="AB100" s="5">
        <v>0</v>
      </c>
      <c r="AC100" s="5">
        <v>0</v>
      </c>
      <c r="AD100" s="72">
        <v>0</v>
      </c>
    </row>
    <row r="101" spans="1:30">
      <c r="A101" s="48" t="s">
        <v>1059</v>
      </c>
      <c r="B101" s="55" t="s">
        <v>1060</v>
      </c>
      <c r="C101" s="1" t="s">
        <v>1061</v>
      </c>
      <c r="D101" s="1" t="s">
        <v>53</v>
      </c>
      <c r="E101" s="1" t="s">
        <v>1794</v>
      </c>
      <c r="F101" s="44" t="s">
        <v>1062</v>
      </c>
      <c r="G101" s="49">
        <v>0.4</v>
      </c>
      <c r="H101" s="5">
        <v>2.2947267955904986</v>
      </c>
      <c r="I101" s="5">
        <v>0</v>
      </c>
      <c r="J101" s="5">
        <v>2.2947267955904986</v>
      </c>
      <c r="K101" s="5">
        <v>-18.752189364617919</v>
      </c>
      <c r="L101" s="5">
        <v>0.20687978136756868</v>
      </c>
      <c r="M101" s="5">
        <v>-18.545309583250351</v>
      </c>
      <c r="N101" s="5">
        <v>2.1226222859212114</v>
      </c>
      <c r="O101" s="73">
        <v>0.5</v>
      </c>
      <c r="P101" s="5">
        <v>0</v>
      </c>
      <c r="Q101" s="5">
        <v>0</v>
      </c>
      <c r="R101" s="5">
        <v>0</v>
      </c>
      <c r="S101" s="5">
        <v>0</v>
      </c>
      <c r="T101" s="47">
        <v>0</v>
      </c>
      <c r="U101" s="5">
        <v>0</v>
      </c>
      <c r="V101" s="5">
        <v>2.2947267955904986</v>
      </c>
      <c r="W101" s="5">
        <v>0</v>
      </c>
      <c r="X101" s="5">
        <v>0</v>
      </c>
      <c r="Y101" s="47">
        <v>0</v>
      </c>
      <c r="Z101" s="5">
        <v>0</v>
      </c>
      <c r="AA101" s="5">
        <v>2.2947267955904986</v>
      </c>
      <c r="AB101" s="5">
        <v>0</v>
      </c>
      <c r="AC101" s="5">
        <v>0</v>
      </c>
      <c r="AD101" s="72">
        <v>0</v>
      </c>
    </row>
    <row r="102" spans="1:30">
      <c r="A102" s="48" t="s">
        <v>1067</v>
      </c>
      <c r="B102" s="55" t="s">
        <v>1068</v>
      </c>
      <c r="C102" s="1" t="s">
        <v>1069</v>
      </c>
      <c r="D102" s="1" t="s">
        <v>93</v>
      </c>
      <c r="E102" s="1" t="s">
        <v>1788</v>
      </c>
      <c r="F102" s="44" t="s">
        <v>1070</v>
      </c>
      <c r="G102" s="49">
        <v>0.3</v>
      </c>
      <c r="H102" s="5">
        <v>21.714303706927137</v>
      </c>
      <c r="I102" s="5">
        <v>0</v>
      </c>
      <c r="J102" s="5">
        <v>21.714303706927137</v>
      </c>
      <c r="K102" s="5">
        <v>-4.7681380807418687</v>
      </c>
      <c r="L102" s="5">
        <v>1.1311438070164215E-2</v>
      </c>
      <c r="M102" s="5">
        <v>-4.7568266426717045</v>
      </c>
      <c r="N102" s="5">
        <v>20.085730928907601</v>
      </c>
      <c r="O102" s="73">
        <v>0.18004902720255012</v>
      </c>
      <c r="P102" s="5">
        <v>0</v>
      </c>
      <c r="Q102" s="5">
        <v>0</v>
      </c>
      <c r="R102" s="5">
        <v>0</v>
      </c>
      <c r="S102" s="5">
        <v>0</v>
      </c>
      <c r="T102" s="47">
        <v>0</v>
      </c>
      <c r="U102" s="5">
        <v>7.8649799541059613</v>
      </c>
      <c r="V102" s="5">
        <v>13.849323752821176</v>
      </c>
      <c r="W102" s="5">
        <v>0</v>
      </c>
      <c r="X102" s="5">
        <v>0</v>
      </c>
      <c r="Y102" s="47">
        <v>0</v>
      </c>
      <c r="Z102" s="5">
        <v>7.8649799541059613</v>
      </c>
      <c r="AA102" s="5">
        <v>13.849323752821176</v>
      </c>
      <c r="AB102" s="5">
        <v>0</v>
      </c>
      <c r="AC102" s="5">
        <v>0</v>
      </c>
      <c r="AD102" s="72">
        <v>0</v>
      </c>
    </row>
    <row r="103" spans="1:30">
      <c r="A103" s="48" t="s">
        <v>1075</v>
      </c>
      <c r="B103" s="55" t="s">
        <v>1076</v>
      </c>
      <c r="C103" s="1" t="s">
        <v>1077</v>
      </c>
      <c r="D103" s="1" t="s">
        <v>103</v>
      </c>
      <c r="E103" s="1" t="s">
        <v>169</v>
      </c>
      <c r="F103" s="44" t="s">
        <v>1078</v>
      </c>
      <c r="G103" s="49">
        <v>0.49</v>
      </c>
      <c r="H103" s="5">
        <v>82.431473768091976</v>
      </c>
      <c r="I103" s="5">
        <v>23.410140857536152</v>
      </c>
      <c r="J103" s="5">
        <v>59.021332910555827</v>
      </c>
      <c r="K103" s="5">
        <v>30.951453306268171</v>
      </c>
      <c r="L103" s="5">
        <v>-8.5837626664105215E-2</v>
      </c>
      <c r="M103" s="5">
        <v>30.865615679604065</v>
      </c>
      <c r="N103" s="5">
        <v>54.594732942264145</v>
      </c>
      <c r="O103" s="73">
        <v>0</v>
      </c>
      <c r="P103" s="5">
        <v>21.680302295618041</v>
      </c>
      <c r="Q103" s="5">
        <v>1.7298385619181096</v>
      </c>
      <c r="R103" s="5">
        <v>0</v>
      </c>
      <c r="S103" s="5">
        <v>0</v>
      </c>
      <c r="T103" s="47">
        <v>0</v>
      </c>
      <c r="U103" s="5">
        <v>50.842773818658678</v>
      </c>
      <c r="V103" s="5">
        <v>8.1785590918971476</v>
      </c>
      <c r="W103" s="5">
        <v>0</v>
      </c>
      <c r="X103" s="5">
        <v>0</v>
      </c>
      <c r="Y103" s="47">
        <v>0</v>
      </c>
      <c r="Z103" s="5">
        <v>72.523076114276719</v>
      </c>
      <c r="AA103" s="5">
        <v>9.9083976538152569</v>
      </c>
      <c r="AB103" s="5">
        <v>0</v>
      </c>
      <c r="AC103" s="5">
        <v>0</v>
      </c>
      <c r="AD103" s="72">
        <v>0</v>
      </c>
    </row>
    <row r="104" spans="1:30">
      <c r="A104" s="48" t="s">
        <v>1099</v>
      </c>
      <c r="B104" s="55" t="s">
        <v>1100</v>
      </c>
      <c r="C104" s="1" t="s">
        <v>1101</v>
      </c>
      <c r="D104" s="1" t="s">
        <v>53</v>
      </c>
      <c r="E104" s="1" t="s">
        <v>1794</v>
      </c>
      <c r="F104" s="44" t="s">
        <v>1102</v>
      </c>
      <c r="G104" s="49">
        <v>0.4</v>
      </c>
      <c r="H104" s="5">
        <v>1.7934417948476722</v>
      </c>
      <c r="I104" s="5">
        <v>1.051440163297113E-2</v>
      </c>
      <c r="J104" s="5">
        <v>1.782927393214701</v>
      </c>
      <c r="K104" s="5">
        <v>-19.141340602510621</v>
      </c>
      <c r="L104" s="5">
        <v>0.17738748484010003</v>
      </c>
      <c r="M104" s="5">
        <v>-18.96395311767052</v>
      </c>
      <c r="N104" s="5">
        <v>1.6492078387235984</v>
      </c>
      <c r="O104" s="73">
        <v>0.5</v>
      </c>
      <c r="P104" s="5">
        <v>0</v>
      </c>
      <c r="Q104" s="5">
        <v>1.051440163297113E-2</v>
      </c>
      <c r="R104" s="5">
        <v>0</v>
      </c>
      <c r="S104" s="5">
        <v>0</v>
      </c>
      <c r="T104" s="47">
        <v>0</v>
      </c>
      <c r="U104" s="5">
        <v>0</v>
      </c>
      <c r="V104" s="5">
        <v>1.782927393214701</v>
      </c>
      <c r="W104" s="5">
        <v>0</v>
      </c>
      <c r="X104" s="5">
        <v>0</v>
      </c>
      <c r="Y104" s="47">
        <v>0</v>
      </c>
      <c r="Z104" s="5">
        <v>0</v>
      </c>
      <c r="AA104" s="5">
        <v>1.7934417948476722</v>
      </c>
      <c r="AB104" s="5">
        <v>0</v>
      </c>
      <c r="AC104" s="5">
        <v>0</v>
      </c>
      <c r="AD104" s="72">
        <v>0</v>
      </c>
    </row>
    <row r="105" spans="1:30">
      <c r="A105" s="48" t="s">
        <v>1119</v>
      </c>
      <c r="B105" s="55" t="s">
        <v>1120</v>
      </c>
      <c r="C105" s="1" t="s">
        <v>1121</v>
      </c>
      <c r="D105" s="1" t="s">
        <v>103</v>
      </c>
      <c r="E105" s="1" t="s">
        <v>169</v>
      </c>
      <c r="F105" s="44" t="s">
        <v>1122</v>
      </c>
      <c r="G105" s="49">
        <v>0.49</v>
      </c>
      <c r="H105" s="5">
        <v>97.956753392126018</v>
      </c>
      <c r="I105" s="5">
        <v>28.089791529259994</v>
      </c>
      <c r="J105" s="5">
        <v>69.86696186286602</v>
      </c>
      <c r="K105" s="5">
        <v>32.80580170520755</v>
      </c>
      <c r="L105" s="5">
        <v>-6.0464277282790135E-5</v>
      </c>
      <c r="M105" s="5">
        <v>32.805741240930267</v>
      </c>
      <c r="N105" s="5">
        <v>64.626939723151068</v>
      </c>
      <c r="O105" s="73">
        <v>0</v>
      </c>
      <c r="P105" s="5">
        <v>25.856987968369214</v>
      </c>
      <c r="Q105" s="5">
        <v>2.232803560890777</v>
      </c>
      <c r="R105" s="5">
        <v>0</v>
      </c>
      <c r="S105" s="5">
        <v>0</v>
      </c>
      <c r="T105" s="47">
        <v>0</v>
      </c>
      <c r="U105" s="5">
        <v>60.088368789677048</v>
      </c>
      <c r="V105" s="5">
        <v>9.7785930731889703</v>
      </c>
      <c r="W105" s="5">
        <v>0</v>
      </c>
      <c r="X105" s="5">
        <v>0</v>
      </c>
      <c r="Y105" s="47">
        <v>0</v>
      </c>
      <c r="Z105" s="5">
        <v>85.945356758046259</v>
      </c>
      <c r="AA105" s="5">
        <v>12.011396634079748</v>
      </c>
      <c r="AB105" s="5">
        <v>0</v>
      </c>
      <c r="AC105" s="5">
        <v>0</v>
      </c>
      <c r="AD105" s="72">
        <v>0</v>
      </c>
    </row>
    <row r="106" spans="1:30">
      <c r="A106" s="48" t="s">
        <v>1123</v>
      </c>
      <c r="B106" s="55" t="s">
        <v>1124</v>
      </c>
      <c r="C106" s="1" t="s">
        <v>1125</v>
      </c>
      <c r="D106" s="1" t="s">
        <v>103</v>
      </c>
      <c r="E106" s="1" t="s">
        <v>146</v>
      </c>
      <c r="F106" s="44" t="s">
        <v>1126</v>
      </c>
      <c r="G106" s="49">
        <v>0.49</v>
      </c>
      <c r="H106" s="5">
        <v>141.4093475127149</v>
      </c>
      <c r="I106" s="5">
        <v>43.523043835704108</v>
      </c>
      <c r="J106" s="5">
        <v>97.886303677010787</v>
      </c>
      <c r="K106" s="5">
        <v>52.950027766561718</v>
      </c>
      <c r="L106" s="5">
        <v>-0.24624210778890898</v>
      </c>
      <c r="M106" s="5">
        <v>52.703785658772809</v>
      </c>
      <c r="N106" s="5">
        <v>90.544830901234988</v>
      </c>
      <c r="O106" s="73">
        <v>0</v>
      </c>
      <c r="P106" s="5">
        <v>40.099302128198104</v>
      </c>
      <c r="Q106" s="5">
        <v>3.4237417075060086</v>
      </c>
      <c r="R106" s="5">
        <v>0</v>
      </c>
      <c r="S106" s="5">
        <v>0</v>
      </c>
      <c r="T106" s="47">
        <v>0</v>
      </c>
      <c r="U106" s="5">
        <v>85.098063362062248</v>
      </c>
      <c r="V106" s="5">
        <v>12.788240314948546</v>
      </c>
      <c r="W106" s="5">
        <v>0</v>
      </c>
      <c r="X106" s="5">
        <v>0</v>
      </c>
      <c r="Y106" s="47">
        <v>0</v>
      </c>
      <c r="Z106" s="5">
        <v>125.19736549026035</v>
      </c>
      <c r="AA106" s="5">
        <v>16.211982022454553</v>
      </c>
      <c r="AB106" s="5">
        <v>0</v>
      </c>
      <c r="AC106" s="5">
        <v>0</v>
      </c>
      <c r="AD106" s="72">
        <v>0</v>
      </c>
    </row>
    <row r="107" spans="1:30">
      <c r="A107" s="48" t="s">
        <v>1135</v>
      </c>
      <c r="B107" s="55" t="s">
        <v>1136</v>
      </c>
      <c r="C107" s="1" t="s">
        <v>1137</v>
      </c>
      <c r="D107" s="1" t="s">
        <v>103</v>
      </c>
      <c r="E107" s="1" t="s">
        <v>611</v>
      </c>
      <c r="F107" s="44" t="s">
        <v>1138</v>
      </c>
      <c r="G107" s="49">
        <v>0.49</v>
      </c>
      <c r="H107" s="5">
        <v>81.90668509873133</v>
      </c>
      <c r="I107" s="5">
        <v>19.439720086580053</v>
      </c>
      <c r="J107" s="5">
        <v>62.466965012151277</v>
      </c>
      <c r="K107" s="5">
        <v>28.70724217199966</v>
      </c>
      <c r="L107" s="5">
        <v>0.45984476531892327</v>
      </c>
      <c r="M107" s="5">
        <v>29.167086937318583</v>
      </c>
      <c r="N107" s="5">
        <v>57.781942636239933</v>
      </c>
      <c r="O107" s="73">
        <v>0</v>
      </c>
      <c r="P107" s="5">
        <v>18.177591433004931</v>
      </c>
      <c r="Q107" s="5">
        <v>1.2621286535751242</v>
      </c>
      <c r="R107" s="5">
        <v>0</v>
      </c>
      <c r="S107" s="5">
        <v>0</v>
      </c>
      <c r="T107" s="47">
        <v>0</v>
      </c>
      <c r="U107" s="5">
        <v>52.757398148752273</v>
      </c>
      <c r="V107" s="5">
        <v>9.7095668633990044</v>
      </c>
      <c r="W107" s="5">
        <v>0</v>
      </c>
      <c r="X107" s="5">
        <v>0</v>
      </c>
      <c r="Y107" s="47">
        <v>0</v>
      </c>
      <c r="Z107" s="5">
        <v>70.934989581757208</v>
      </c>
      <c r="AA107" s="5">
        <v>10.971695516974128</v>
      </c>
      <c r="AB107" s="5">
        <v>0</v>
      </c>
      <c r="AC107" s="5">
        <v>0</v>
      </c>
      <c r="AD107" s="72">
        <v>0</v>
      </c>
    </row>
    <row r="108" spans="1:30">
      <c r="A108" s="48" t="s">
        <v>1143</v>
      </c>
      <c r="B108" s="55" t="s">
        <v>1144</v>
      </c>
      <c r="C108" s="1" t="s">
        <v>1145</v>
      </c>
      <c r="D108" s="1" t="s">
        <v>53</v>
      </c>
      <c r="E108" s="1" t="s">
        <v>1786</v>
      </c>
      <c r="F108" s="44" t="s">
        <v>1146</v>
      </c>
      <c r="G108" s="49">
        <v>0.4</v>
      </c>
      <c r="H108" s="5">
        <v>2.2165084428466986</v>
      </c>
      <c r="I108" s="5">
        <v>0</v>
      </c>
      <c r="J108" s="5">
        <v>2.2165084428466986</v>
      </c>
      <c r="K108" s="5">
        <v>-12.121162692526946</v>
      </c>
      <c r="L108" s="5">
        <v>3.542010169783083E-2</v>
      </c>
      <c r="M108" s="5">
        <v>-12.085742590829115</v>
      </c>
      <c r="N108" s="5">
        <v>2.0502703096331962</v>
      </c>
      <c r="O108" s="73">
        <v>0.5</v>
      </c>
      <c r="P108" s="5">
        <v>0</v>
      </c>
      <c r="Q108" s="5">
        <v>0</v>
      </c>
      <c r="R108" s="5">
        <v>0</v>
      </c>
      <c r="S108" s="5">
        <v>0</v>
      </c>
      <c r="T108" s="47">
        <v>0</v>
      </c>
      <c r="U108" s="5">
        <v>0</v>
      </c>
      <c r="V108" s="5">
        <v>2.2165084428466986</v>
      </c>
      <c r="W108" s="5">
        <v>0</v>
      </c>
      <c r="X108" s="5">
        <v>0</v>
      </c>
      <c r="Y108" s="47">
        <v>0</v>
      </c>
      <c r="Z108" s="5">
        <v>0</v>
      </c>
      <c r="AA108" s="5">
        <v>2.2165084428466986</v>
      </c>
      <c r="AB108" s="5">
        <v>0</v>
      </c>
      <c r="AC108" s="5">
        <v>0</v>
      </c>
      <c r="AD108" s="72">
        <v>0</v>
      </c>
    </row>
    <row r="109" spans="1:30">
      <c r="A109" s="48" t="s">
        <v>1151</v>
      </c>
      <c r="B109" s="55" t="s">
        <v>1152</v>
      </c>
      <c r="C109" s="1" t="s">
        <v>1153</v>
      </c>
      <c r="D109" s="1" t="s">
        <v>53</v>
      </c>
      <c r="E109" s="1" t="s">
        <v>1786</v>
      </c>
      <c r="F109" s="44" t="s">
        <v>1842</v>
      </c>
      <c r="G109" s="49">
        <v>0.4</v>
      </c>
      <c r="H109" s="5">
        <v>3.8955631628946543</v>
      </c>
      <c r="I109" s="5">
        <v>0.30513500415923445</v>
      </c>
      <c r="J109" s="5">
        <v>3.5904281587354197</v>
      </c>
      <c r="K109" s="5">
        <v>-5.968239695438351</v>
      </c>
      <c r="L109" s="5">
        <v>0.29515576120122855</v>
      </c>
      <c r="M109" s="5">
        <v>-5.6730839342371224</v>
      </c>
      <c r="N109" s="5">
        <v>3.3211460468302634</v>
      </c>
      <c r="O109" s="73">
        <v>0.5</v>
      </c>
      <c r="P109" s="5">
        <v>0</v>
      </c>
      <c r="Q109" s="5">
        <v>0.30513500415923445</v>
      </c>
      <c r="R109" s="5">
        <v>0</v>
      </c>
      <c r="S109" s="5">
        <v>0</v>
      </c>
      <c r="T109" s="47">
        <v>0</v>
      </c>
      <c r="U109" s="5">
        <v>0</v>
      </c>
      <c r="V109" s="5">
        <v>3.5904281587354197</v>
      </c>
      <c r="W109" s="5">
        <v>0</v>
      </c>
      <c r="X109" s="5">
        <v>0</v>
      </c>
      <c r="Y109" s="47">
        <v>0</v>
      </c>
      <c r="Z109" s="5">
        <v>0</v>
      </c>
      <c r="AA109" s="5">
        <v>3.8955631628946543</v>
      </c>
      <c r="AB109" s="5">
        <v>0</v>
      </c>
      <c r="AC109" s="5">
        <v>0</v>
      </c>
      <c r="AD109" s="72">
        <v>0</v>
      </c>
    </row>
    <row r="110" spans="1:30">
      <c r="A110" s="48" t="s">
        <v>1163</v>
      </c>
      <c r="B110" s="55" t="s">
        <v>1164</v>
      </c>
      <c r="C110" s="1" t="s">
        <v>1165</v>
      </c>
      <c r="D110" s="1" t="s">
        <v>124</v>
      </c>
      <c r="E110" s="1" t="s">
        <v>1790</v>
      </c>
      <c r="F110" s="44" t="s">
        <v>1166</v>
      </c>
      <c r="G110" s="49">
        <v>0.49</v>
      </c>
      <c r="H110" s="5">
        <v>38.808855089167025</v>
      </c>
      <c r="I110" s="5">
        <v>9.6804037309050095</v>
      </c>
      <c r="J110" s="5">
        <v>29.128451358262016</v>
      </c>
      <c r="K110" s="5">
        <v>-18.944378282898469</v>
      </c>
      <c r="L110" s="5">
        <v>0.38719415739504726</v>
      </c>
      <c r="M110" s="5">
        <v>-18.557184125503422</v>
      </c>
      <c r="N110" s="5">
        <v>26.943817506392367</v>
      </c>
      <c r="O110" s="73">
        <v>0.39407661557760099</v>
      </c>
      <c r="P110" s="5">
        <v>8.7490848426130867</v>
      </c>
      <c r="Q110" s="5">
        <v>0.93131888829192333</v>
      </c>
      <c r="R110" s="5">
        <v>0</v>
      </c>
      <c r="S110" s="5">
        <v>0</v>
      </c>
      <c r="T110" s="47">
        <v>0</v>
      </c>
      <c r="U110" s="5">
        <v>22.99033407211882</v>
      </c>
      <c r="V110" s="5">
        <v>6.1381172861432001</v>
      </c>
      <c r="W110" s="5">
        <v>0</v>
      </c>
      <c r="X110" s="5">
        <v>0</v>
      </c>
      <c r="Y110" s="47">
        <v>0</v>
      </c>
      <c r="Z110" s="5">
        <v>31.739418914731907</v>
      </c>
      <c r="AA110" s="5">
        <v>7.0694361744351237</v>
      </c>
      <c r="AB110" s="5">
        <v>0</v>
      </c>
      <c r="AC110" s="5">
        <v>0</v>
      </c>
      <c r="AD110" s="72">
        <v>0</v>
      </c>
    </row>
    <row r="111" spans="1:30">
      <c r="A111" s="48" t="s">
        <v>1167</v>
      </c>
      <c r="B111" s="55" t="s">
        <v>1168</v>
      </c>
      <c r="C111" s="1" t="s">
        <v>1169</v>
      </c>
      <c r="D111" s="1" t="s">
        <v>103</v>
      </c>
      <c r="E111" s="1" t="s">
        <v>146</v>
      </c>
      <c r="F111" s="44" t="s">
        <v>1170</v>
      </c>
      <c r="G111" s="49">
        <v>0.49</v>
      </c>
      <c r="H111" s="5">
        <v>36.279845343847164</v>
      </c>
      <c r="I111" s="5">
        <v>7.2169704381151645</v>
      </c>
      <c r="J111" s="5">
        <v>29.062874905731999</v>
      </c>
      <c r="K111" s="5">
        <v>-20.63990100512925</v>
      </c>
      <c r="L111" s="5">
        <v>-0.85777494735786064</v>
      </c>
      <c r="M111" s="5">
        <v>-21.497675952487111</v>
      </c>
      <c r="N111" s="5">
        <v>26.883159287802101</v>
      </c>
      <c r="O111" s="73">
        <v>0.41526656931512562</v>
      </c>
      <c r="P111" s="5">
        <v>7.2368542878790798</v>
      </c>
      <c r="Q111" s="5">
        <v>-1.9883849763914944E-2</v>
      </c>
      <c r="R111" s="5">
        <v>0</v>
      </c>
      <c r="S111" s="5">
        <v>0</v>
      </c>
      <c r="T111" s="47">
        <v>0</v>
      </c>
      <c r="U111" s="5">
        <v>24.74669079221135</v>
      </c>
      <c r="V111" s="5">
        <v>4.3161841135206505</v>
      </c>
      <c r="W111" s="5">
        <v>0</v>
      </c>
      <c r="X111" s="5">
        <v>0</v>
      </c>
      <c r="Y111" s="47">
        <v>0</v>
      </c>
      <c r="Z111" s="5">
        <v>31.98354508009043</v>
      </c>
      <c r="AA111" s="5">
        <v>4.2963002637567351</v>
      </c>
      <c r="AB111" s="5">
        <v>0</v>
      </c>
      <c r="AC111" s="5">
        <v>0</v>
      </c>
      <c r="AD111" s="72">
        <v>0</v>
      </c>
    </row>
    <row r="112" spans="1:30">
      <c r="A112" s="48" t="s">
        <v>1186</v>
      </c>
      <c r="B112" s="55" t="s">
        <v>1187</v>
      </c>
      <c r="C112" s="1" t="s">
        <v>1188</v>
      </c>
      <c r="D112" s="1" t="s">
        <v>53</v>
      </c>
      <c r="E112" s="1" t="s">
        <v>1785</v>
      </c>
      <c r="F112" s="44" t="s">
        <v>1189</v>
      </c>
      <c r="G112" s="49">
        <v>0.4</v>
      </c>
      <c r="H112" s="5">
        <v>2.766074118553485</v>
      </c>
      <c r="I112" s="5">
        <v>0.33836724748569635</v>
      </c>
      <c r="J112" s="5">
        <v>2.4277068710677887</v>
      </c>
      <c r="K112" s="5">
        <v>-6.378704260297936</v>
      </c>
      <c r="L112" s="5">
        <v>1.018428953396544E-3</v>
      </c>
      <c r="M112" s="5">
        <v>-6.3776858313445395</v>
      </c>
      <c r="N112" s="5">
        <v>2.2456288557377047</v>
      </c>
      <c r="O112" s="73">
        <v>0.5</v>
      </c>
      <c r="P112" s="5">
        <v>0</v>
      </c>
      <c r="Q112" s="5">
        <v>0.33836724748569635</v>
      </c>
      <c r="R112" s="5">
        <v>0</v>
      </c>
      <c r="S112" s="5">
        <v>0</v>
      </c>
      <c r="T112" s="47">
        <v>0</v>
      </c>
      <c r="U112" s="5">
        <v>0</v>
      </c>
      <c r="V112" s="5">
        <v>2.4277068710677887</v>
      </c>
      <c r="W112" s="5">
        <v>0</v>
      </c>
      <c r="X112" s="5">
        <v>0</v>
      </c>
      <c r="Y112" s="47">
        <v>0</v>
      </c>
      <c r="Z112" s="5">
        <v>0</v>
      </c>
      <c r="AA112" s="5">
        <v>2.766074118553485</v>
      </c>
      <c r="AB112" s="5">
        <v>0</v>
      </c>
      <c r="AC112" s="5">
        <v>0</v>
      </c>
      <c r="AD112" s="72">
        <v>0</v>
      </c>
    </row>
    <row r="113" spans="1:30">
      <c r="A113" s="48" t="s">
        <v>1190</v>
      </c>
      <c r="B113" s="55" t="s">
        <v>1191</v>
      </c>
      <c r="C113" s="1" t="s">
        <v>1192</v>
      </c>
      <c r="D113" s="1" t="s">
        <v>124</v>
      </c>
      <c r="E113" s="1" t="s">
        <v>125</v>
      </c>
      <c r="F113" s="44" t="s">
        <v>1193</v>
      </c>
      <c r="G113" s="49">
        <v>0.49</v>
      </c>
      <c r="H113" s="5">
        <v>46.130582031607375</v>
      </c>
      <c r="I113" s="5">
        <v>9.898700131608825</v>
      </c>
      <c r="J113" s="5">
        <v>36.231881899998548</v>
      </c>
      <c r="K113" s="5">
        <v>-26.158059375057324</v>
      </c>
      <c r="L113" s="5">
        <v>-0.32763035313166</v>
      </c>
      <c r="M113" s="5">
        <v>-26.485689728188984</v>
      </c>
      <c r="N113" s="5">
        <v>33.514490757498656</v>
      </c>
      <c r="O113" s="73">
        <v>0.41926725762389316</v>
      </c>
      <c r="P113" s="5">
        <v>10.534463515048861</v>
      </c>
      <c r="Q113" s="5">
        <v>-0.63576338344003636</v>
      </c>
      <c r="R113" s="5">
        <v>0</v>
      </c>
      <c r="S113" s="5">
        <v>0</v>
      </c>
      <c r="T113" s="47">
        <v>0</v>
      </c>
      <c r="U113" s="5">
        <v>30.179403195627295</v>
      </c>
      <c r="V113" s="5">
        <v>6.0524787043712482</v>
      </c>
      <c r="W113" s="5">
        <v>0</v>
      </c>
      <c r="X113" s="5">
        <v>0</v>
      </c>
      <c r="Y113" s="47">
        <v>0</v>
      </c>
      <c r="Z113" s="5">
        <v>40.713866710676157</v>
      </c>
      <c r="AA113" s="5">
        <v>5.4167153209312122</v>
      </c>
      <c r="AB113" s="5">
        <v>0</v>
      </c>
      <c r="AC113" s="5">
        <v>0</v>
      </c>
      <c r="AD113" s="72">
        <v>0</v>
      </c>
    </row>
    <row r="114" spans="1:30">
      <c r="A114" s="48" t="s">
        <v>1194</v>
      </c>
      <c r="B114" s="55" t="s">
        <v>1195</v>
      </c>
      <c r="C114" s="1" t="s">
        <v>1196</v>
      </c>
      <c r="D114" s="1" t="s">
        <v>53</v>
      </c>
      <c r="E114" s="1" t="s">
        <v>1793</v>
      </c>
      <c r="F114" s="44" t="s">
        <v>1197</v>
      </c>
      <c r="G114" s="49">
        <v>0.4</v>
      </c>
      <c r="H114" s="5">
        <v>1.8549315152872594</v>
      </c>
      <c r="I114" s="5">
        <v>0</v>
      </c>
      <c r="J114" s="5">
        <v>1.8549315152872594</v>
      </c>
      <c r="K114" s="5">
        <v>-11.027210407903397</v>
      </c>
      <c r="L114" s="5">
        <v>0.6573333034603337</v>
      </c>
      <c r="M114" s="5">
        <v>-10.369877104443063</v>
      </c>
      <c r="N114" s="5">
        <v>1.7158116516407151</v>
      </c>
      <c r="O114" s="73">
        <v>0.5</v>
      </c>
      <c r="P114" s="5">
        <v>0</v>
      </c>
      <c r="Q114" s="5">
        <v>0</v>
      </c>
      <c r="R114" s="5">
        <v>0</v>
      </c>
      <c r="S114" s="5">
        <v>0</v>
      </c>
      <c r="T114" s="47">
        <v>0</v>
      </c>
      <c r="U114" s="5">
        <v>0</v>
      </c>
      <c r="V114" s="5">
        <v>1.8549315152872594</v>
      </c>
      <c r="W114" s="5">
        <v>0</v>
      </c>
      <c r="X114" s="5">
        <v>0</v>
      </c>
      <c r="Y114" s="47">
        <v>0</v>
      </c>
      <c r="Z114" s="5">
        <v>0</v>
      </c>
      <c r="AA114" s="5">
        <v>1.8549315152872594</v>
      </c>
      <c r="AB114" s="5">
        <v>0</v>
      </c>
      <c r="AC114" s="5">
        <v>0</v>
      </c>
      <c r="AD114" s="72">
        <v>0</v>
      </c>
    </row>
    <row r="115" spans="1:30">
      <c r="A115" s="48" t="s">
        <v>1198</v>
      </c>
      <c r="B115" s="55" t="s">
        <v>1199</v>
      </c>
      <c r="C115" s="1" t="s">
        <v>1200</v>
      </c>
      <c r="D115" s="1" t="s">
        <v>53</v>
      </c>
      <c r="E115" s="1" t="s">
        <v>1789</v>
      </c>
      <c r="F115" s="44" t="s">
        <v>1201</v>
      </c>
      <c r="G115" s="49">
        <v>0.4</v>
      </c>
      <c r="H115" s="5">
        <v>3.9116397349252643</v>
      </c>
      <c r="I115" s="5">
        <v>0.69329465393803924</v>
      </c>
      <c r="J115" s="5">
        <v>3.2183450809872252</v>
      </c>
      <c r="K115" s="5">
        <v>-5.6685417654311152</v>
      </c>
      <c r="L115" s="5">
        <v>-0.33056707217856385</v>
      </c>
      <c r="M115" s="5">
        <v>-5.9991088376096791</v>
      </c>
      <c r="N115" s="5">
        <v>2.9769691999131833</v>
      </c>
      <c r="O115" s="73">
        <v>0.5</v>
      </c>
      <c r="P115" s="5">
        <v>0</v>
      </c>
      <c r="Q115" s="5">
        <v>0.69329465393803924</v>
      </c>
      <c r="R115" s="5">
        <v>0</v>
      </c>
      <c r="S115" s="5">
        <v>0</v>
      </c>
      <c r="T115" s="47">
        <v>0</v>
      </c>
      <c r="U115" s="5">
        <v>0</v>
      </c>
      <c r="V115" s="5">
        <v>3.2183450809872252</v>
      </c>
      <c r="W115" s="5">
        <v>0</v>
      </c>
      <c r="X115" s="5">
        <v>0</v>
      </c>
      <c r="Y115" s="47">
        <v>0</v>
      </c>
      <c r="Z115" s="5">
        <v>0</v>
      </c>
      <c r="AA115" s="5">
        <v>3.9116397349252643</v>
      </c>
      <c r="AB115" s="5">
        <v>0</v>
      </c>
      <c r="AC115" s="5">
        <v>0</v>
      </c>
      <c r="AD115" s="72">
        <v>0</v>
      </c>
    </row>
    <row r="116" spans="1:30">
      <c r="A116" s="48" t="s">
        <v>1202</v>
      </c>
      <c r="B116" s="55" t="s">
        <v>1203</v>
      </c>
      <c r="C116" s="1" t="s">
        <v>1204</v>
      </c>
      <c r="D116" s="1" t="s">
        <v>53</v>
      </c>
      <c r="E116" s="1" t="s">
        <v>1789</v>
      </c>
      <c r="F116" s="44" t="s">
        <v>1205</v>
      </c>
      <c r="G116" s="49">
        <v>0.4</v>
      </c>
      <c r="H116" s="5">
        <v>4.022011728514685</v>
      </c>
      <c r="I116" s="5">
        <v>0.49246518798828032</v>
      </c>
      <c r="J116" s="5">
        <v>3.5295465405264044</v>
      </c>
      <c r="K116" s="5">
        <v>-12.721166922515094</v>
      </c>
      <c r="L116" s="5">
        <v>8.198780096185132E-2</v>
      </c>
      <c r="M116" s="5">
        <v>-12.639179121553243</v>
      </c>
      <c r="N116" s="5">
        <v>3.2648305499869243</v>
      </c>
      <c r="O116" s="73">
        <v>0.5</v>
      </c>
      <c r="P116" s="5">
        <v>0</v>
      </c>
      <c r="Q116" s="5">
        <v>0.49246518798828032</v>
      </c>
      <c r="R116" s="5">
        <v>0</v>
      </c>
      <c r="S116" s="5">
        <v>0</v>
      </c>
      <c r="T116" s="47">
        <v>0</v>
      </c>
      <c r="U116" s="5">
        <v>0</v>
      </c>
      <c r="V116" s="5">
        <v>3.5295465405264044</v>
      </c>
      <c r="W116" s="5">
        <v>0</v>
      </c>
      <c r="X116" s="5">
        <v>0</v>
      </c>
      <c r="Y116" s="47">
        <v>0</v>
      </c>
      <c r="Z116" s="5">
        <v>0</v>
      </c>
      <c r="AA116" s="5">
        <v>4.022011728514685</v>
      </c>
      <c r="AB116" s="5">
        <v>0</v>
      </c>
      <c r="AC116" s="5">
        <v>0</v>
      </c>
      <c r="AD116" s="72">
        <v>0</v>
      </c>
    </row>
    <row r="117" spans="1:30">
      <c r="A117" s="48" t="s">
        <v>1242</v>
      </c>
      <c r="B117" s="55" t="s">
        <v>1243</v>
      </c>
      <c r="C117" s="1" t="s">
        <v>1244</v>
      </c>
      <c r="D117" s="1" t="s">
        <v>124</v>
      </c>
      <c r="E117" s="1" t="s">
        <v>1795</v>
      </c>
      <c r="F117" s="44" t="s">
        <v>1245</v>
      </c>
      <c r="G117" s="49">
        <v>0.49</v>
      </c>
      <c r="H117" s="5">
        <v>70.304606584636943</v>
      </c>
      <c r="I117" s="5">
        <v>17.057695913845858</v>
      </c>
      <c r="J117" s="5">
        <v>53.246910670791088</v>
      </c>
      <c r="K117" s="5">
        <v>4.4522180902870998</v>
      </c>
      <c r="L117" s="5">
        <v>0.53898301802364479</v>
      </c>
      <c r="M117" s="5">
        <v>4.9912011083107446</v>
      </c>
      <c r="N117" s="5">
        <v>49.253392370481762</v>
      </c>
      <c r="O117" s="73">
        <v>0</v>
      </c>
      <c r="P117" s="5">
        <v>15.621031513272174</v>
      </c>
      <c r="Q117" s="5">
        <v>1.4366644005736857</v>
      </c>
      <c r="R117" s="5">
        <v>0</v>
      </c>
      <c r="S117" s="5">
        <v>0</v>
      </c>
      <c r="T117" s="47">
        <v>0</v>
      </c>
      <c r="U117" s="5">
        <v>43.660177937037176</v>
      </c>
      <c r="V117" s="5">
        <v>9.5867327337539159</v>
      </c>
      <c r="W117" s="5">
        <v>0</v>
      </c>
      <c r="X117" s="5">
        <v>0</v>
      </c>
      <c r="Y117" s="47">
        <v>0</v>
      </c>
      <c r="Z117" s="5">
        <v>59.281209450309348</v>
      </c>
      <c r="AA117" s="5">
        <v>11.023397134327602</v>
      </c>
      <c r="AB117" s="5">
        <v>0</v>
      </c>
      <c r="AC117" s="5">
        <v>0</v>
      </c>
      <c r="AD117" s="72">
        <v>0</v>
      </c>
    </row>
    <row r="118" spans="1:30">
      <c r="A118" s="48" t="s">
        <v>1250</v>
      </c>
      <c r="B118" s="55" t="s">
        <v>1251</v>
      </c>
      <c r="C118" s="1" t="s">
        <v>1252</v>
      </c>
      <c r="D118" s="1" t="s">
        <v>270</v>
      </c>
      <c r="E118" s="1" t="s">
        <v>1788</v>
      </c>
      <c r="F118" s="44" t="s">
        <v>1253</v>
      </c>
      <c r="G118" s="49">
        <v>0.3</v>
      </c>
      <c r="H118" s="5">
        <v>158.44037126415046</v>
      </c>
      <c r="I118" s="5">
        <v>46.983113840871098</v>
      </c>
      <c r="J118" s="5">
        <v>111.45725742327936</v>
      </c>
      <c r="K118" s="5">
        <v>34.488534151774488</v>
      </c>
      <c r="L118" s="5">
        <v>-0.4171171326586105</v>
      </c>
      <c r="M118" s="5">
        <v>34.071417019115877</v>
      </c>
      <c r="N118" s="5">
        <v>103.09796311653341</v>
      </c>
      <c r="O118" s="73">
        <v>0</v>
      </c>
      <c r="P118" s="5">
        <v>38.750513125719479</v>
      </c>
      <c r="Q118" s="5">
        <v>8.2326007151516158</v>
      </c>
      <c r="R118" s="5">
        <v>0</v>
      </c>
      <c r="S118" s="5">
        <v>0</v>
      </c>
      <c r="T118" s="47">
        <v>0</v>
      </c>
      <c r="U118" s="5">
        <v>82.913812320822927</v>
      </c>
      <c r="V118" s="5">
        <v>28.543445102456431</v>
      </c>
      <c r="W118" s="5">
        <v>0</v>
      </c>
      <c r="X118" s="5">
        <v>0</v>
      </c>
      <c r="Y118" s="47">
        <v>0</v>
      </c>
      <c r="Z118" s="5">
        <v>121.66432544654241</v>
      </c>
      <c r="AA118" s="5">
        <v>36.77604581760805</v>
      </c>
      <c r="AB118" s="5">
        <v>0</v>
      </c>
      <c r="AC118" s="5">
        <v>0</v>
      </c>
      <c r="AD118" s="72">
        <v>0</v>
      </c>
    </row>
    <row r="119" spans="1:30">
      <c r="A119" s="48" t="s">
        <v>1254</v>
      </c>
      <c r="B119" s="55" t="s">
        <v>1255</v>
      </c>
      <c r="C119" s="1" t="s">
        <v>1256</v>
      </c>
      <c r="D119" s="1" t="s">
        <v>53</v>
      </c>
      <c r="E119" s="1" t="s">
        <v>1794</v>
      </c>
      <c r="F119" s="44" t="s">
        <v>1257</v>
      </c>
      <c r="G119" s="49">
        <v>0.4</v>
      </c>
      <c r="H119" s="5">
        <v>1.8554255340926169</v>
      </c>
      <c r="I119" s="5">
        <v>0</v>
      </c>
      <c r="J119" s="5">
        <v>1.8554255340926169</v>
      </c>
      <c r="K119" s="5">
        <v>-15.435830444561971</v>
      </c>
      <c r="L119" s="5">
        <v>1.5510997896431178E-2</v>
      </c>
      <c r="M119" s="5">
        <v>-15.420319446665539</v>
      </c>
      <c r="N119" s="5">
        <v>1.7162686190356706</v>
      </c>
      <c r="O119" s="73">
        <v>0.5</v>
      </c>
      <c r="P119" s="5">
        <v>0</v>
      </c>
      <c r="Q119" s="5">
        <v>0</v>
      </c>
      <c r="R119" s="5">
        <v>0</v>
      </c>
      <c r="S119" s="5">
        <v>0</v>
      </c>
      <c r="T119" s="47">
        <v>0</v>
      </c>
      <c r="U119" s="5">
        <v>0</v>
      </c>
      <c r="V119" s="5">
        <v>1.8554255340926169</v>
      </c>
      <c r="W119" s="5">
        <v>0</v>
      </c>
      <c r="X119" s="5">
        <v>0</v>
      </c>
      <c r="Y119" s="47">
        <v>0</v>
      </c>
      <c r="Z119" s="5">
        <v>0</v>
      </c>
      <c r="AA119" s="5">
        <v>1.8554255340926169</v>
      </c>
      <c r="AB119" s="5">
        <v>0</v>
      </c>
      <c r="AC119" s="5">
        <v>0</v>
      </c>
      <c r="AD119" s="72">
        <v>0</v>
      </c>
    </row>
    <row r="120" spans="1:30">
      <c r="A120" s="48" t="s">
        <v>1698</v>
      </c>
      <c r="B120" s="55" t="s">
        <v>1699</v>
      </c>
      <c r="C120" s="1" t="s">
        <v>1700</v>
      </c>
      <c r="D120" s="1" t="s">
        <v>53</v>
      </c>
      <c r="E120" s="1" t="s">
        <v>1787</v>
      </c>
      <c r="F120" s="44" t="s">
        <v>1701</v>
      </c>
      <c r="G120" s="49">
        <v>0.4</v>
      </c>
      <c r="H120" s="5">
        <v>2.5674308732028681</v>
      </c>
      <c r="I120" s="5">
        <v>0.1437274858748801</v>
      </c>
      <c r="J120" s="5">
        <v>2.4237033873279881</v>
      </c>
      <c r="K120" s="5">
        <v>-15.090736169287901</v>
      </c>
      <c r="L120" s="5">
        <v>-1.1970418936465776E-2</v>
      </c>
      <c r="M120" s="5">
        <v>-15.102706588224367</v>
      </c>
      <c r="N120" s="5">
        <v>2.241925633278389</v>
      </c>
      <c r="O120" s="73">
        <v>0.5</v>
      </c>
      <c r="P120" s="5">
        <v>0</v>
      </c>
      <c r="Q120" s="5">
        <v>0.1437274858748801</v>
      </c>
      <c r="R120" s="5">
        <v>0</v>
      </c>
      <c r="S120" s="5">
        <v>0</v>
      </c>
      <c r="T120" s="47">
        <v>0</v>
      </c>
      <c r="U120" s="5">
        <v>0</v>
      </c>
      <c r="V120" s="5">
        <v>2.4237033873279881</v>
      </c>
      <c r="W120" s="5">
        <v>0</v>
      </c>
      <c r="X120" s="5">
        <v>0</v>
      </c>
      <c r="Y120" s="47">
        <v>0</v>
      </c>
      <c r="Z120" s="5">
        <v>0</v>
      </c>
      <c r="AA120" s="5">
        <v>2.5674308732028681</v>
      </c>
      <c r="AB120" s="5">
        <v>0</v>
      </c>
      <c r="AC120" s="5">
        <v>0</v>
      </c>
      <c r="AD120" s="72">
        <v>0</v>
      </c>
    </row>
    <row r="121" spans="1:30">
      <c r="A121" s="48" t="s">
        <v>1262</v>
      </c>
      <c r="B121" s="55" t="s">
        <v>1263</v>
      </c>
      <c r="C121" s="1" t="s">
        <v>1264</v>
      </c>
      <c r="D121" s="1" t="s">
        <v>103</v>
      </c>
      <c r="E121" s="1" t="s">
        <v>611</v>
      </c>
      <c r="F121" s="44" t="s">
        <v>1265</v>
      </c>
      <c r="G121" s="49">
        <v>0.49</v>
      </c>
      <c r="H121" s="5">
        <v>60.120784640434508</v>
      </c>
      <c r="I121" s="5">
        <v>15.660163347669865</v>
      </c>
      <c r="J121" s="5">
        <v>44.460621292764642</v>
      </c>
      <c r="K121" s="5">
        <v>22.158632245524739</v>
      </c>
      <c r="L121" s="5">
        <v>0.1655298238510774</v>
      </c>
      <c r="M121" s="5">
        <v>22.324162069375816</v>
      </c>
      <c r="N121" s="5">
        <v>41.126074695807297</v>
      </c>
      <c r="O121" s="73">
        <v>0</v>
      </c>
      <c r="P121" s="5">
        <v>14.571573438146814</v>
      </c>
      <c r="Q121" s="5">
        <v>1.0885899095230522</v>
      </c>
      <c r="R121" s="5">
        <v>0</v>
      </c>
      <c r="S121" s="5">
        <v>0</v>
      </c>
      <c r="T121" s="47">
        <v>0</v>
      </c>
      <c r="U121" s="5">
        <v>38.342719408487831</v>
      </c>
      <c r="V121" s="5">
        <v>6.1179018842768045</v>
      </c>
      <c r="W121" s="5">
        <v>0</v>
      </c>
      <c r="X121" s="5">
        <v>0</v>
      </c>
      <c r="Y121" s="47">
        <v>0</v>
      </c>
      <c r="Z121" s="5">
        <v>52.914292846634645</v>
      </c>
      <c r="AA121" s="5">
        <v>7.2064917937998567</v>
      </c>
      <c r="AB121" s="5">
        <v>0</v>
      </c>
      <c r="AC121" s="5">
        <v>0</v>
      </c>
      <c r="AD121" s="72">
        <v>0</v>
      </c>
    </row>
    <row r="122" spans="1:30">
      <c r="A122" s="48" t="s">
        <v>1285</v>
      </c>
      <c r="B122" s="55" t="s">
        <v>1286</v>
      </c>
      <c r="C122" s="1" t="s">
        <v>1287</v>
      </c>
      <c r="D122" s="1" t="s">
        <v>103</v>
      </c>
      <c r="E122" s="1" t="s">
        <v>169</v>
      </c>
      <c r="F122" s="44" t="s">
        <v>1288</v>
      </c>
      <c r="G122" s="49">
        <v>0.49</v>
      </c>
      <c r="H122" s="5">
        <v>56.33074633703356</v>
      </c>
      <c r="I122" s="5">
        <v>10.239570540484708</v>
      </c>
      <c r="J122" s="5">
        <v>46.091175796548853</v>
      </c>
      <c r="K122" s="5">
        <v>6.0783889477223498</v>
      </c>
      <c r="L122" s="5">
        <v>0.51256479298345958</v>
      </c>
      <c r="M122" s="5">
        <v>6.5909537407058094</v>
      </c>
      <c r="N122" s="5">
        <v>42.634337611807695</v>
      </c>
      <c r="O122" s="73">
        <v>0</v>
      </c>
      <c r="P122" s="5">
        <v>10.30585532543245</v>
      </c>
      <c r="Q122" s="5">
        <v>-6.6284784947741773E-2</v>
      </c>
      <c r="R122" s="5">
        <v>0</v>
      </c>
      <c r="S122" s="5">
        <v>0</v>
      </c>
      <c r="T122" s="47">
        <v>0</v>
      </c>
      <c r="U122" s="5">
        <v>38.927797228629998</v>
      </c>
      <c r="V122" s="5">
        <v>7.1633785679188549</v>
      </c>
      <c r="W122" s="5">
        <v>0</v>
      </c>
      <c r="X122" s="5">
        <v>0</v>
      </c>
      <c r="Y122" s="47">
        <v>0</v>
      </c>
      <c r="Z122" s="5">
        <v>49.233652554062445</v>
      </c>
      <c r="AA122" s="5">
        <v>7.0970937829711129</v>
      </c>
      <c r="AB122" s="5">
        <v>0</v>
      </c>
      <c r="AC122" s="5">
        <v>0</v>
      </c>
      <c r="AD122" s="72">
        <v>0</v>
      </c>
    </row>
    <row r="123" spans="1:30">
      <c r="A123" s="48" t="s">
        <v>1301</v>
      </c>
      <c r="B123" s="55" t="s">
        <v>1302</v>
      </c>
      <c r="C123" s="1" t="s">
        <v>1303</v>
      </c>
      <c r="D123" s="1" t="s">
        <v>53</v>
      </c>
      <c r="E123" s="1" t="s">
        <v>1792</v>
      </c>
      <c r="F123" s="44" t="s">
        <v>1304</v>
      </c>
      <c r="G123" s="49">
        <v>0.4</v>
      </c>
      <c r="H123" s="5">
        <v>2.3761095772855074</v>
      </c>
      <c r="I123" s="5">
        <v>0</v>
      </c>
      <c r="J123" s="5">
        <v>2.3761095772855074</v>
      </c>
      <c r="K123" s="5">
        <v>-7.6741484248218388</v>
      </c>
      <c r="L123" s="5">
        <v>-5.5571620090939078E-2</v>
      </c>
      <c r="M123" s="5">
        <v>-7.7297200449127779</v>
      </c>
      <c r="N123" s="5">
        <v>2.1979013589890943</v>
      </c>
      <c r="O123" s="73">
        <v>0.5</v>
      </c>
      <c r="P123" s="5">
        <v>0</v>
      </c>
      <c r="Q123" s="5">
        <v>0</v>
      </c>
      <c r="R123" s="5">
        <v>0</v>
      </c>
      <c r="S123" s="5">
        <v>0</v>
      </c>
      <c r="T123" s="47">
        <v>0</v>
      </c>
      <c r="U123" s="5">
        <v>0</v>
      </c>
      <c r="V123" s="5">
        <v>2.3761095772855074</v>
      </c>
      <c r="W123" s="5">
        <v>0</v>
      </c>
      <c r="X123" s="5">
        <v>0</v>
      </c>
      <c r="Y123" s="47">
        <v>0</v>
      </c>
      <c r="Z123" s="5">
        <v>0</v>
      </c>
      <c r="AA123" s="5">
        <v>2.3761095772855074</v>
      </c>
      <c r="AB123" s="5">
        <v>0</v>
      </c>
      <c r="AC123" s="5">
        <v>0</v>
      </c>
      <c r="AD123" s="72">
        <v>0</v>
      </c>
    </row>
    <row r="124" spans="1:30">
      <c r="A124" s="48" t="s">
        <v>1305</v>
      </c>
      <c r="B124" s="55" t="s">
        <v>1306</v>
      </c>
      <c r="C124" s="1" t="s">
        <v>1307</v>
      </c>
      <c r="D124" s="1" t="s">
        <v>391</v>
      </c>
      <c r="E124" s="1" t="s">
        <v>1787</v>
      </c>
      <c r="F124" s="44" t="s">
        <v>1308</v>
      </c>
      <c r="G124" s="49">
        <v>0.1</v>
      </c>
      <c r="H124" s="5">
        <v>129.24875098211592</v>
      </c>
      <c r="I124" s="5">
        <v>30.454575489289514</v>
      </c>
      <c r="J124" s="5">
        <v>98.794175492826412</v>
      </c>
      <c r="K124" s="5">
        <v>75.430948295924679</v>
      </c>
      <c r="L124" s="5">
        <v>0.2968521731700946</v>
      </c>
      <c r="M124" s="5">
        <v>75.727800469094774</v>
      </c>
      <c r="N124" s="5">
        <v>91.384612330864442</v>
      </c>
      <c r="O124" s="73">
        <v>0</v>
      </c>
      <c r="P124" s="5">
        <v>27.500945711221249</v>
      </c>
      <c r="Q124" s="5">
        <v>0</v>
      </c>
      <c r="R124" s="5">
        <v>2.9536297780682648</v>
      </c>
      <c r="S124" s="5">
        <v>0</v>
      </c>
      <c r="T124" s="47">
        <v>0</v>
      </c>
      <c r="U124" s="5">
        <v>93.538992990321503</v>
      </c>
      <c r="V124" s="5">
        <v>0</v>
      </c>
      <c r="W124" s="5">
        <v>5.2551825025049084</v>
      </c>
      <c r="X124" s="5">
        <v>0</v>
      </c>
      <c r="Y124" s="47">
        <v>0</v>
      </c>
      <c r="Z124" s="5">
        <v>121.03993870154275</v>
      </c>
      <c r="AA124" s="5">
        <v>0</v>
      </c>
      <c r="AB124" s="5">
        <v>8.2088122805731736</v>
      </c>
      <c r="AC124" s="5">
        <v>0</v>
      </c>
      <c r="AD124" s="72">
        <v>0</v>
      </c>
    </row>
    <row r="125" spans="1:30">
      <c r="A125" s="48" t="s">
        <v>1706</v>
      </c>
      <c r="B125" s="55" t="s">
        <v>1707</v>
      </c>
      <c r="C125" s="1" t="s">
        <v>494</v>
      </c>
      <c r="D125" s="1" t="s">
        <v>53</v>
      </c>
      <c r="E125" s="1" t="s">
        <v>1787</v>
      </c>
      <c r="F125" s="44" t="s">
        <v>1708</v>
      </c>
      <c r="G125" s="49">
        <v>0.4</v>
      </c>
      <c r="H125" s="5">
        <v>2.938803581098079</v>
      </c>
      <c r="I125" s="5">
        <v>0.16759370293479411</v>
      </c>
      <c r="J125" s="5">
        <v>2.771209878163285</v>
      </c>
      <c r="K125" s="5">
        <v>-14.189107532348679</v>
      </c>
      <c r="L125" s="5">
        <v>1.0384018437288294</v>
      </c>
      <c r="M125" s="5">
        <v>-13.150705688619849</v>
      </c>
      <c r="N125" s="5">
        <v>2.5633691373010388</v>
      </c>
      <c r="O125" s="73">
        <v>0.5</v>
      </c>
      <c r="P125" s="5">
        <v>0</v>
      </c>
      <c r="Q125" s="5">
        <v>0.16759370293479411</v>
      </c>
      <c r="R125" s="5">
        <v>0</v>
      </c>
      <c r="S125" s="5">
        <v>0</v>
      </c>
      <c r="T125" s="47">
        <v>0</v>
      </c>
      <c r="U125" s="5">
        <v>0</v>
      </c>
      <c r="V125" s="5">
        <v>2.771209878163285</v>
      </c>
      <c r="W125" s="5">
        <v>0</v>
      </c>
      <c r="X125" s="5">
        <v>0</v>
      </c>
      <c r="Y125" s="47">
        <v>0</v>
      </c>
      <c r="Z125" s="5">
        <v>0</v>
      </c>
      <c r="AA125" s="5">
        <v>2.938803581098079</v>
      </c>
      <c r="AB125" s="5">
        <v>0</v>
      </c>
      <c r="AC125" s="5">
        <v>0</v>
      </c>
      <c r="AD125" s="72">
        <v>0</v>
      </c>
    </row>
    <row r="126" spans="1:30">
      <c r="A126" s="48" t="s">
        <v>1313</v>
      </c>
      <c r="B126" s="55" t="s">
        <v>1314</v>
      </c>
      <c r="C126" s="1" t="s">
        <v>1315</v>
      </c>
      <c r="D126" s="1" t="s">
        <v>391</v>
      </c>
      <c r="E126" s="1" t="s">
        <v>1794</v>
      </c>
      <c r="F126" s="44" t="s">
        <v>1316</v>
      </c>
      <c r="G126" s="49">
        <v>0.1</v>
      </c>
      <c r="H126" s="5">
        <v>115.19090725873042</v>
      </c>
      <c r="I126" s="5">
        <v>4.4526779737990942</v>
      </c>
      <c r="J126" s="5">
        <v>110.73822928493132</v>
      </c>
      <c r="K126" s="5">
        <v>60.686288161131635</v>
      </c>
      <c r="L126" s="5">
        <v>0.36460129356948556</v>
      </c>
      <c r="M126" s="5">
        <v>61.050889454701121</v>
      </c>
      <c r="N126" s="5">
        <v>102.43286208856148</v>
      </c>
      <c r="O126" s="73">
        <v>0</v>
      </c>
      <c r="P126" s="5">
        <v>4.7319304665229325</v>
      </c>
      <c r="Q126" s="5">
        <v>0</v>
      </c>
      <c r="R126" s="5">
        <v>-0.27925249272383751</v>
      </c>
      <c r="S126" s="5">
        <v>0</v>
      </c>
      <c r="T126" s="47">
        <v>0</v>
      </c>
      <c r="U126" s="5">
        <v>99.510388160099865</v>
      </c>
      <c r="V126" s="5">
        <v>0</v>
      </c>
      <c r="W126" s="5">
        <v>11.227841124831452</v>
      </c>
      <c r="X126" s="5">
        <v>0</v>
      </c>
      <c r="Y126" s="47">
        <v>0</v>
      </c>
      <c r="Z126" s="5">
        <v>104.24231862662279</v>
      </c>
      <c r="AA126" s="5">
        <v>0</v>
      </c>
      <c r="AB126" s="5">
        <v>10.948588632107613</v>
      </c>
      <c r="AC126" s="5">
        <v>0</v>
      </c>
      <c r="AD126" s="72">
        <v>0</v>
      </c>
    </row>
    <row r="127" spans="1:30">
      <c r="A127" s="48" t="s">
        <v>1317</v>
      </c>
      <c r="B127" s="55" t="s">
        <v>1318</v>
      </c>
      <c r="C127" s="1" t="s">
        <v>1319</v>
      </c>
      <c r="D127" s="1" t="s">
        <v>53</v>
      </c>
      <c r="E127" s="1" t="s">
        <v>1794</v>
      </c>
      <c r="F127" s="44" t="s">
        <v>1320</v>
      </c>
      <c r="G127" s="49">
        <v>0.4</v>
      </c>
      <c r="H127" s="5">
        <v>1.5086660860289922</v>
      </c>
      <c r="I127" s="5">
        <v>0</v>
      </c>
      <c r="J127" s="5">
        <v>1.5086660860289922</v>
      </c>
      <c r="K127" s="5">
        <v>-12.098674514918459</v>
      </c>
      <c r="L127" s="5">
        <v>0.17937242628489969</v>
      </c>
      <c r="M127" s="5">
        <v>-11.919302088633559</v>
      </c>
      <c r="N127" s="5">
        <v>1.3955161295768179</v>
      </c>
      <c r="O127" s="73">
        <v>0.5</v>
      </c>
      <c r="P127" s="5">
        <v>0</v>
      </c>
      <c r="Q127" s="5">
        <v>0</v>
      </c>
      <c r="R127" s="5">
        <v>0</v>
      </c>
      <c r="S127" s="5">
        <v>0</v>
      </c>
      <c r="T127" s="47">
        <v>0</v>
      </c>
      <c r="U127" s="5">
        <v>0</v>
      </c>
      <c r="V127" s="5">
        <v>1.5086660860289922</v>
      </c>
      <c r="W127" s="5">
        <v>0</v>
      </c>
      <c r="X127" s="5">
        <v>0</v>
      </c>
      <c r="Y127" s="47">
        <v>0</v>
      </c>
      <c r="Z127" s="5">
        <v>0</v>
      </c>
      <c r="AA127" s="5">
        <v>1.5086660860289922</v>
      </c>
      <c r="AB127" s="5">
        <v>0</v>
      </c>
      <c r="AC127" s="5">
        <v>0</v>
      </c>
      <c r="AD127" s="72">
        <v>0</v>
      </c>
    </row>
    <row r="128" spans="1:30">
      <c r="A128" s="48" t="s">
        <v>1321</v>
      </c>
      <c r="B128" s="55" t="s">
        <v>1322</v>
      </c>
      <c r="C128" s="1" t="s">
        <v>1323</v>
      </c>
      <c r="D128" s="1" t="s">
        <v>93</v>
      </c>
      <c r="E128" s="1" t="s">
        <v>1788</v>
      </c>
      <c r="F128" s="44" t="s">
        <v>1324</v>
      </c>
      <c r="G128" s="49">
        <v>0.3</v>
      </c>
      <c r="H128" s="5">
        <v>46.784952318826733</v>
      </c>
      <c r="I128" s="5">
        <v>11.754272678570326</v>
      </c>
      <c r="J128" s="5">
        <v>35.030679640256409</v>
      </c>
      <c r="K128" s="5">
        <v>18.709915196617626</v>
      </c>
      <c r="L128" s="5">
        <v>5.223826845295676E-2</v>
      </c>
      <c r="M128" s="5">
        <v>18.762153465070583</v>
      </c>
      <c r="N128" s="5">
        <v>32.403378667237178</v>
      </c>
      <c r="O128" s="73">
        <v>0</v>
      </c>
      <c r="P128" s="5">
        <v>12.049092485112034</v>
      </c>
      <c r="Q128" s="5">
        <v>-0.29481980654170736</v>
      </c>
      <c r="R128" s="5">
        <v>0</v>
      </c>
      <c r="S128" s="5">
        <v>0</v>
      </c>
      <c r="T128" s="47">
        <v>0</v>
      </c>
      <c r="U128" s="5">
        <v>28.073042927798756</v>
      </c>
      <c r="V128" s="5">
        <v>6.9576367124576572</v>
      </c>
      <c r="W128" s="5">
        <v>0</v>
      </c>
      <c r="X128" s="5">
        <v>0</v>
      </c>
      <c r="Y128" s="47">
        <v>0</v>
      </c>
      <c r="Z128" s="5">
        <v>40.122135412910794</v>
      </c>
      <c r="AA128" s="5">
        <v>6.6628169059159497</v>
      </c>
      <c r="AB128" s="5">
        <v>0</v>
      </c>
      <c r="AC128" s="5">
        <v>0</v>
      </c>
      <c r="AD128" s="72">
        <v>0</v>
      </c>
    </row>
    <row r="129" spans="1:30">
      <c r="A129" s="48" t="s">
        <v>1325</v>
      </c>
      <c r="B129" s="55" t="s">
        <v>1326</v>
      </c>
      <c r="C129" s="1" t="s">
        <v>1327</v>
      </c>
      <c r="D129" s="1" t="s">
        <v>53</v>
      </c>
      <c r="E129" s="1" t="s">
        <v>1786</v>
      </c>
      <c r="F129" s="44" t="s">
        <v>1328</v>
      </c>
      <c r="G129" s="49">
        <v>0.4</v>
      </c>
      <c r="H129" s="5">
        <v>4.8336610124393991</v>
      </c>
      <c r="I129" s="5">
        <v>0.70670940981549768</v>
      </c>
      <c r="J129" s="5">
        <v>4.126951602623901</v>
      </c>
      <c r="K129" s="5">
        <v>-11.30017023968</v>
      </c>
      <c r="L129" s="5">
        <v>-9.76027513776625E-2</v>
      </c>
      <c r="M129" s="5">
        <v>-11.397772991057662</v>
      </c>
      <c r="N129" s="5">
        <v>3.8174302324271085</v>
      </c>
      <c r="O129" s="73">
        <v>0.5</v>
      </c>
      <c r="P129" s="5">
        <v>0</v>
      </c>
      <c r="Q129" s="5">
        <v>0.70670940981549768</v>
      </c>
      <c r="R129" s="5">
        <v>0</v>
      </c>
      <c r="S129" s="5">
        <v>0</v>
      </c>
      <c r="T129" s="47">
        <v>0</v>
      </c>
      <c r="U129" s="5">
        <v>0</v>
      </c>
      <c r="V129" s="5">
        <v>4.126951602623901</v>
      </c>
      <c r="W129" s="5">
        <v>0</v>
      </c>
      <c r="X129" s="5">
        <v>0</v>
      </c>
      <c r="Y129" s="47">
        <v>0</v>
      </c>
      <c r="Z129" s="5">
        <v>0</v>
      </c>
      <c r="AA129" s="5">
        <v>4.8336610124393991</v>
      </c>
      <c r="AB129" s="5">
        <v>0</v>
      </c>
      <c r="AC129" s="5">
        <v>0</v>
      </c>
      <c r="AD129" s="72">
        <v>0</v>
      </c>
    </row>
    <row r="130" spans="1:30">
      <c r="A130" s="48" t="s">
        <v>1333</v>
      </c>
      <c r="B130" s="55" t="s">
        <v>1334</v>
      </c>
      <c r="C130" s="1" t="s">
        <v>1335</v>
      </c>
      <c r="D130" s="1" t="s">
        <v>103</v>
      </c>
      <c r="E130" s="1" t="s">
        <v>169</v>
      </c>
      <c r="F130" s="44" t="s">
        <v>1336</v>
      </c>
      <c r="G130" s="49">
        <v>0.49</v>
      </c>
      <c r="H130" s="5">
        <v>73.525938183094269</v>
      </c>
      <c r="I130" s="5">
        <v>19.371400346467297</v>
      </c>
      <c r="J130" s="5">
        <v>54.154537836626965</v>
      </c>
      <c r="K130" s="5">
        <v>28.493966164009862</v>
      </c>
      <c r="L130" s="5">
        <v>-0.31264251077645611</v>
      </c>
      <c r="M130" s="5">
        <v>28.181323653233406</v>
      </c>
      <c r="N130" s="5">
        <v>50.092947498879944</v>
      </c>
      <c r="O130" s="73">
        <v>0</v>
      </c>
      <c r="P130" s="5">
        <v>17.97696188682168</v>
      </c>
      <c r="Q130" s="5">
        <v>1.3944384596456179</v>
      </c>
      <c r="R130" s="5">
        <v>0</v>
      </c>
      <c r="S130" s="5">
        <v>0</v>
      </c>
      <c r="T130" s="47">
        <v>0</v>
      </c>
      <c r="U130" s="5">
        <v>46.24793538035297</v>
      </c>
      <c r="V130" s="5">
        <v>7.9066024562739914</v>
      </c>
      <c r="W130" s="5">
        <v>0</v>
      </c>
      <c r="X130" s="5">
        <v>0</v>
      </c>
      <c r="Y130" s="47">
        <v>0</v>
      </c>
      <c r="Z130" s="5">
        <v>64.224897267174654</v>
      </c>
      <c r="AA130" s="5">
        <v>9.301040915919609</v>
      </c>
      <c r="AB130" s="5">
        <v>0</v>
      </c>
      <c r="AC130" s="5">
        <v>0</v>
      </c>
      <c r="AD130" s="72">
        <v>0</v>
      </c>
    </row>
    <row r="131" spans="1:30">
      <c r="A131" s="48" t="s">
        <v>1341</v>
      </c>
      <c r="B131" s="55" t="s">
        <v>1342</v>
      </c>
      <c r="C131" s="1" t="s">
        <v>1343</v>
      </c>
      <c r="D131" s="1" t="s">
        <v>53</v>
      </c>
      <c r="E131" s="1" t="s">
        <v>1794</v>
      </c>
      <c r="F131" s="44" t="s">
        <v>1344</v>
      </c>
      <c r="G131" s="49">
        <v>0.4</v>
      </c>
      <c r="H131" s="5">
        <v>1.4036013453630527</v>
      </c>
      <c r="I131" s="5">
        <v>0</v>
      </c>
      <c r="J131" s="5">
        <v>1.4036013453630527</v>
      </c>
      <c r="K131" s="5">
        <v>-7.648775575591265</v>
      </c>
      <c r="L131" s="5">
        <v>-0.22886279201020887</v>
      </c>
      <c r="M131" s="5">
        <v>-7.8776383676014738</v>
      </c>
      <c r="N131" s="5">
        <v>1.2983312444608237</v>
      </c>
      <c r="O131" s="73">
        <v>0.5</v>
      </c>
      <c r="P131" s="5">
        <v>0</v>
      </c>
      <c r="Q131" s="5">
        <v>0</v>
      </c>
      <c r="R131" s="5">
        <v>0</v>
      </c>
      <c r="S131" s="5">
        <v>0</v>
      </c>
      <c r="T131" s="47">
        <v>0</v>
      </c>
      <c r="U131" s="5">
        <v>0</v>
      </c>
      <c r="V131" s="5">
        <v>1.4036013453630527</v>
      </c>
      <c r="W131" s="5">
        <v>0</v>
      </c>
      <c r="X131" s="5">
        <v>0</v>
      </c>
      <c r="Y131" s="47">
        <v>0</v>
      </c>
      <c r="Z131" s="5">
        <v>0</v>
      </c>
      <c r="AA131" s="5">
        <v>1.4036013453630527</v>
      </c>
      <c r="AB131" s="5">
        <v>0</v>
      </c>
      <c r="AC131" s="5">
        <v>0</v>
      </c>
      <c r="AD131" s="72">
        <v>0</v>
      </c>
    </row>
    <row r="132" spans="1:30">
      <c r="A132" s="48" t="s">
        <v>1345</v>
      </c>
      <c r="B132" s="55" t="s">
        <v>1346</v>
      </c>
      <c r="C132" s="1" t="s">
        <v>1347</v>
      </c>
      <c r="D132" s="1" t="s">
        <v>53</v>
      </c>
      <c r="E132" s="1" t="s">
        <v>1793</v>
      </c>
      <c r="F132" s="44" t="s">
        <v>1348</v>
      </c>
      <c r="G132" s="49">
        <v>0.4</v>
      </c>
      <c r="H132" s="5">
        <v>3.6463696703077972</v>
      </c>
      <c r="I132" s="5">
        <v>0.38179744614967703</v>
      </c>
      <c r="J132" s="5">
        <v>3.2645722241581203</v>
      </c>
      <c r="K132" s="5">
        <v>-8.7983872294753311</v>
      </c>
      <c r="L132" s="5">
        <v>-4.5670986609392727E-2</v>
      </c>
      <c r="M132" s="5">
        <v>-8.8440582160847239</v>
      </c>
      <c r="N132" s="5">
        <v>3.0197293073462617</v>
      </c>
      <c r="O132" s="73">
        <v>0.5</v>
      </c>
      <c r="P132" s="5">
        <v>0</v>
      </c>
      <c r="Q132" s="5">
        <v>0.38179744614967703</v>
      </c>
      <c r="R132" s="5">
        <v>0</v>
      </c>
      <c r="S132" s="5">
        <v>0</v>
      </c>
      <c r="T132" s="47">
        <v>0</v>
      </c>
      <c r="U132" s="5">
        <v>0</v>
      </c>
      <c r="V132" s="5">
        <v>3.2645722241581203</v>
      </c>
      <c r="W132" s="5">
        <v>0</v>
      </c>
      <c r="X132" s="5">
        <v>0</v>
      </c>
      <c r="Y132" s="47">
        <v>0</v>
      </c>
      <c r="Z132" s="5">
        <v>0</v>
      </c>
      <c r="AA132" s="5">
        <v>3.6463696703077972</v>
      </c>
      <c r="AB132" s="5">
        <v>0</v>
      </c>
      <c r="AC132" s="5">
        <v>0</v>
      </c>
      <c r="AD132" s="72">
        <v>0</v>
      </c>
    </row>
    <row r="133" spans="1:30">
      <c r="A133" s="48" t="s">
        <v>1361</v>
      </c>
      <c r="B133" s="55" t="s">
        <v>1362</v>
      </c>
      <c r="C133" s="1" t="s">
        <v>1363</v>
      </c>
      <c r="D133" s="1" t="s">
        <v>53</v>
      </c>
      <c r="E133" s="1" t="s">
        <v>1792</v>
      </c>
      <c r="F133" s="44" t="s">
        <v>1364</v>
      </c>
      <c r="G133" s="49">
        <v>0.4</v>
      </c>
      <c r="H133" s="5">
        <v>2.0585637415534692</v>
      </c>
      <c r="I133" s="5">
        <v>0.28262730471615122</v>
      </c>
      <c r="J133" s="5">
        <v>1.7759364368373178</v>
      </c>
      <c r="K133" s="5">
        <v>-12.524616899215044</v>
      </c>
      <c r="L133" s="5">
        <v>0.16409118429869274</v>
      </c>
      <c r="M133" s="5">
        <v>-12.360525714916351</v>
      </c>
      <c r="N133" s="5">
        <v>1.6427412040745191</v>
      </c>
      <c r="O133" s="73">
        <v>0.5</v>
      </c>
      <c r="P133" s="5">
        <v>0</v>
      </c>
      <c r="Q133" s="5">
        <v>0.28262730471615122</v>
      </c>
      <c r="R133" s="5">
        <v>0</v>
      </c>
      <c r="S133" s="5">
        <v>0</v>
      </c>
      <c r="T133" s="47">
        <v>0</v>
      </c>
      <c r="U133" s="5">
        <v>0</v>
      </c>
      <c r="V133" s="5">
        <v>1.7759364368373178</v>
      </c>
      <c r="W133" s="5">
        <v>0</v>
      </c>
      <c r="X133" s="5">
        <v>0</v>
      </c>
      <c r="Y133" s="47">
        <v>0</v>
      </c>
      <c r="Z133" s="5">
        <v>0</v>
      </c>
      <c r="AA133" s="5">
        <v>2.0585637415534692</v>
      </c>
      <c r="AB133" s="5">
        <v>0</v>
      </c>
      <c r="AC133" s="5">
        <v>0</v>
      </c>
      <c r="AD133" s="72">
        <v>0</v>
      </c>
    </row>
    <row r="134" spans="1:30">
      <c r="A134" s="48" t="s">
        <v>1365</v>
      </c>
      <c r="B134" s="55" t="s">
        <v>1366</v>
      </c>
      <c r="C134" s="1" t="s">
        <v>1367</v>
      </c>
      <c r="D134" s="1" t="s">
        <v>53</v>
      </c>
      <c r="E134" s="1" t="s">
        <v>1786</v>
      </c>
      <c r="F134" s="44" t="s">
        <v>1368</v>
      </c>
      <c r="G134" s="49">
        <v>0.4</v>
      </c>
      <c r="H134" s="5">
        <v>5.6702956026772995</v>
      </c>
      <c r="I134" s="5">
        <v>0.80887155839470593</v>
      </c>
      <c r="J134" s="5">
        <v>4.8614240442825931</v>
      </c>
      <c r="K134" s="5">
        <v>-8.2428678098497024</v>
      </c>
      <c r="L134" s="5">
        <v>-2.1421935714545981E-2</v>
      </c>
      <c r="M134" s="5">
        <v>-8.2642897455642483</v>
      </c>
      <c r="N134" s="5">
        <v>4.4968172409613985</v>
      </c>
      <c r="O134" s="73">
        <v>0.5</v>
      </c>
      <c r="P134" s="5">
        <v>0</v>
      </c>
      <c r="Q134" s="5">
        <v>0.80887155839470593</v>
      </c>
      <c r="R134" s="5">
        <v>0</v>
      </c>
      <c r="S134" s="5">
        <v>0</v>
      </c>
      <c r="T134" s="47">
        <v>0</v>
      </c>
      <c r="U134" s="5">
        <v>0</v>
      </c>
      <c r="V134" s="5">
        <v>4.8614240442825931</v>
      </c>
      <c r="W134" s="5">
        <v>0</v>
      </c>
      <c r="X134" s="5">
        <v>0</v>
      </c>
      <c r="Y134" s="47">
        <v>0</v>
      </c>
      <c r="Z134" s="5">
        <v>0</v>
      </c>
      <c r="AA134" s="5">
        <v>5.6702956026772995</v>
      </c>
      <c r="AB134" s="5">
        <v>0</v>
      </c>
      <c r="AC134" s="5">
        <v>0</v>
      </c>
      <c r="AD134" s="72">
        <v>0</v>
      </c>
    </row>
    <row r="135" spans="1:30">
      <c r="A135" s="48" t="s">
        <v>1377</v>
      </c>
      <c r="B135" s="55" t="s">
        <v>1378</v>
      </c>
      <c r="C135" s="1" t="s">
        <v>1379</v>
      </c>
      <c r="D135" s="1" t="s">
        <v>53</v>
      </c>
      <c r="E135" s="1" t="s">
        <v>1786</v>
      </c>
      <c r="F135" s="44" t="s">
        <v>1380</v>
      </c>
      <c r="G135" s="49">
        <v>0.4</v>
      </c>
      <c r="H135" s="5">
        <v>2.2141097913676835</v>
      </c>
      <c r="I135" s="5">
        <v>0</v>
      </c>
      <c r="J135" s="5">
        <v>2.2141097913676835</v>
      </c>
      <c r="K135" s="5">
        <v>-20.498842829225485</v>
      </c>
      <c r="L135" s="5">
        <v>6.9675411167416712E-2</v>
      </c>
      <c r="M135" s="5">
        <v>-20.429167418058068</v>
      </c>
      <c r="N135" s="5">
        <v>2.0480515570151074</v>
      </c>
      <c r="O135" s="73">
        <v>0.5</v>
      </c>
      <c r="P135" s="5">
        <v>0</v>
      </c>
      <c r="Q135" s="5">
        <v>0</v>
      </c>
      <c r="R135" s="5">
        <v>0</v>
      </c>
      <c r="S135" s="5">
        <v>0</v>
      </c>
      <c r="T135" s="47">
        <v>0</v>
      </c>
      <c r="U135" s="5">
        <v>0</v>
      </c>
      <c r="V135" s="5">
        <v>2.2141097913676835</v>
      </c>
      <c r="W135" s="5">
        <v>0</v>
      </c>
      <c r="X135" s="5">
        <v>0</v>
      </c>
      <c r="Y135" s="47">
        <v>0</v>
      </c>
      <c r="Z135" s="5">
        <v>0</v>
      </c>
      <c r="AA135" s="5">
        <v>2.2141097913676835</v>
      </c>
      <c r="AB135" s="5">
        <v>0</v>
      </c>
      <c r="AC135" s="5">
        <v>0</v>
      </c>
      <c r="AD135" s="72">
        <v>0</v>
      </c>
    </row>
    <row r="136" spans="1:30">
      <c r="A136" s="48" t="s">
        <v>1381</v>
      </c>
      <c r="B136" s="55" t="s">
        <v>1382</v>
      </c>
      <c r="C136" s="1" t="s">
        <v>1383</v>
      </c>
      <c r="D136" s="1" t="s">
        <v>124</v>
      </c>
      <c r="E136" s="1" t="s">
        <v>1793</v>
      </c>
      <c r="F136" s="44" t="s">
        <v>1384</v>
      </c>
      <c r="G136" s="49">
        <v>0.49</v>
      </c>
      <c r="H136" s="5">
        <v>41.611624758644382</v>
      </c>
      <c r="I136" s="5">
        <v>10.31011287130281</v>
      </c>
      <c r="J136" s="5">
        <v>31.301511887341576</v>
      </c>
      <c r="K136" s="5">
        <v>14.481218953020322</v>
      </c>
      <c r="L136" s="5">
        <v>6.1545339193507687E-2</v>
      </c>
      <c r="M136" s="5">
        <v>14.54276429221383</v>
      </c>
      <c r="N136" s="5">
        <v>28.953898495790959</v>
      </c>
      <c r="O136" s="73">
        <v>0</v>
      </c>
      <c r="P136" s="5">
        <v>9.6141724226810563</v>
      </c>
      <c r="Q136" s="5">
        <v>0.69594044862175453</v>
      </c>
      <c r="R136" s="5">
        <v>0</v>
      </c>
      <c r="S136" s="5">
        <v>0</v>
      </c>
      <c r="T136" s="47">
        <v>0</v>
      </c>
      <c r="U136" s="5">
        <v>27.283661846489125</v>
      </c>
      <c r="V136" s="5">
        <v>4.017850040852454</v>
      </c>
      <c r="W136" s="5">
        <v>0</v>
      </c>
      <c r="X136" s="5">
        <v>0</v>
      </c>
      <c r="Y136" s="47">
        <v>0</v>
      </c>
      <c r="Z136" s="5">
        <v>36.897834269170183</v>
      </c>
      <c r="AA136" s="5">
        <v>4.7137904894742082</v>
      </c>
      <c r="AB136" s="5">
        <v>0</v>
      </c>
      <c r="AC136" s="5">
        <v>0</v>
      </c>
      <c r="AD136" s="72">
        <v>0</v>
      </c>
    </row>
    <row r="137" spans="1:30">
      <c r="A137" s="48" t="s">
        <v>1385</v>
      </c>
      <c r="B137" s="55" t="s">
        <v>1386</v>
      </c>
      <c r="C137" s="1" t="s">
        <v>1387</v>
      </c>
      <c r="D137" s="1" t="s">
        <v>53</v>
      </c>
      <c r="E137" s="1" t="s">
        <v>1793</v>
      </c>
      <c r="F137" s="44" t="s">
        <v>1388</v>
      </c>
      <c r="G137" s="49">
        <v>0.4</v>
      </c>
      <c r="H137" s="5">
        <v>2.7294292472246466</v>
      </c>
      <c r="I137" s="5">
        <v>0.43953295245116158</v>
      </c>
      <c r="J137" s="5">
        <v>2.2898962947734849</v>
      </c>
      <c r="K137" s="5">
        <v>-2.3257255019555449</v>
      </c>
      <c r="L137" s="5">
        <v>-1.9825390118846098E-2</v>
      </c>
      <c r="M137" s="5">
        <v>-2.345550892074391</v>
      </c>
      <c r="N137" s="5">
        <v>2.1181540726654737</v>
      </c>
      <c r="O137" s="73">
        <v>0.5</v>
      </c>
      <c r="P137" s="5">
        <v>0</v>
      </c>
      <c r="Q137" s="5">
        <v>0.43953295245116158</v>
      </c>
      <c r="R137" s="5">
        <v>0</v>
      </c>
      <c r="S137" s="5">
        <v>0</v>
      </c>
      <c r="T137" s="47">
        <v>0</v>
      </c>
      <c r="U137" s="5">
        <v>0</v>
      </c>
      <c r="V137" s="5">
        <v>2.2898962947734849</v>
      </c>
      <c r="W137" s="5">
        <v>0</v>
      </c>
      <c r="X137" s="5">
        <v>0</v>
      </c>
      <c r="Y137" s="47">
        <v>0</v>
      </c>
      <c r="Z137" s="5">
        <v>0</v>
      </c>
      <c r="AA137" s="5">
        <v>2.7294292472246466</v>
      </c>
      <c r="AB137" s="5">
        <v>0</v>
      </c>
      <c r="AC137" s="5">
        <v>0</v>
      </c>
      <c r="AD137" s="72">
        <v>0</v>
      </c>
    </row>
    <row r="138" spans="1:30">
      <c r="A138" s="48" t="s">
        <v>1389</v>
      </c>
      <c r="B138" s="55" t="s">
        <v>1390</v>
      </c>
      <c r="C138" s="1" t="s">
        <v>1391</v>
      </c>
      <c r="D138" s="1" t="s">
        <v>270</v>
      </c>
      <c r="E138" s="1" t="s">
        <v>1788</v>
      </c>
      <c r="F138" s="44" t="s">
        <v>1392</v>
      </c>
      <c r="G138" s="49">
        <v>0.3</v>
      </c>
      <c r="H138" s="5">
        <v>151.07064169646287</v>
      </c>
      <c r="I138" s="5">
        <v>43.795125854379869</v>
      </c>
      <c r="J138" s="5">
        <v>107.27551584208301</v>
      </c>
      <c r="K138" s="5">
        <v>-5.7965272530209768</v>
      </c>
      <c r="L138" s="5">
        <v>7.7776209283111797E-2</v>
      </c>
      <c r="M138" s="5">
        <v>-5.718751043737865</v>
      </c>
      <c r="N138" s="5">
        <v>99.229852153926785</v>
      </c>
      <c r="O138" s="73">
        <v>5.1264022283958988E-2</v>
      </c>
      <c r="P138" s="5">
        <v>34.253587943615912</v>
      </c>
      <c r="Q138" s="5">
        <v>9.5415379107639566</v>
      </c>
      <c r="R138" s="5">
        <v>0</v>
      </c>
      <c r="S138" s="5">
        <v>0</v>
      </c>
      <c r="T138" s="47">
        <v>0</v>
      </c>
      <c r="U138" s="5">
        <v>75.557856454621145</v>
      </c>
      <c r="V138" s="5">
        <v>31.717659387461865</v>
      </c>
      <c r="W138" s="5">
        <v>0</v>
      </c>
      <c r="X138" s="5">
        <v>0</v>
      </c>
      <c r="Y138" s="47">
        <v>0</v>
      </c>
      <c r="Z138" s="5">
        <v>109.81144439823706</v>
      </c>
      <c r="AA138" s="5">
        <v>41.259197298225821</v>
      </c>
      <c r="AB138" s="5">
        <v>0</v>
      </c>
      <c r="AC138" s="5">
        <v>0</v>
      </c>
      <c r="AD138" s="72">
        <v>0</v>
      </c>
    </row>
    <row r="139" spans="1:30">
      <c r="A139" s="48" t="s">
        <v>1393</v>
      </c>
      <c r="B139" s="55" t="s">
        <v>1394</v>
      </c>
      <c r="C139" s="1" t="s">
        <v>1395</v>
      </c>
      <c r="D139" s="1" t="s">
        <v>103</v>
      </c>
      <c r="E139" s="1" t="s">
        <v>169</v>
      </c>
      <c r="F139" s="44" t="s">
        <v>1396</v>
      </c>
      <c r="G139" s="49">
        <v>0.49</v>
      </c>
      <c r="H139" s="5">
        <v>45.334323416047098</v>
      </c>
      <c r="I139" s="5">
        <v>10.302852815066579</v>
      </c>
      <c r="J139" s="5">
        <v>35.031470600980519</v>
      </c>
      <c r="K139" s="5">
        <v>-36.476831634139216</v>
      </c>
      <c r="L139" s="5">
        <v>-0.4249389321265582</v>
      </c>
      <c r="M139" s="5">
        <v>-36.901770566265775</v>
      </c>
      <c r="N139" s="5">
        <v>32.404110305906983</v>
      </c>
      <c r="O139" s="73">
        <v>0.5</v>
      </c>
      <c r="P139" s="5">
        <v>9.9170994182153862</v>
      </c>
      <c r="Q139" s="5">
        <v>0.38575339685119314</v>
      </c>
      <c r="R139" s="5">
        <v>0</v>
      </c>
      <c r="S139" s="5">
        <v>0</v>
      </c>
      <c r="T139" s="47">
        <v>0</v>
      </c>
      <c r="U139" s="5">
        <v>29.027239186197217</v>
      </c>
      <c r="V139" s="5">
        <v>6.0042314147833018</v>
      </c>
      <c r="W139" s="5">
        <v>0</v>
      </c>
      <c r="X139" s="5">
        <v>0</v>
      </c>
      <c r="Y139" s="47">
        <v>0</v>
      </c>
      <c r="Z139" s="5">
        <v>38.944338604412607</v>
      </c>
      <c r="AA139" s="5">
        <v>6.3899848116344948</v>
      </c>
      <c r="AB139" s="5">
        <v>0</v>
      </c>
      <c r="AC139" s="5">
        <v>0</v>
      </c>
      <c r="AD139" s="72">
        <v>0</v>
      </c>
    </row>
    <row r="140" spans="1:30">
      <c r="A140" s="48" t="s">
        <v>1397</v>
      </c>
      <c r="B140" s="55" t="s">
        <v>1398</v>
      </c>
      <c r="C140" s="1" t="s">
        <v>1399</v>
      </c>
      <c r="D140" s="1" t="s">
        <v>53</v>
      </c>
      <c r="E140" s="1" t="s">
        <v>1786</v>
      </c>
      <c r="F140" s="44" t="s">
        <v>1400</v>
      </c>
      <c r="G140" s="49">
        <v>0.4</v>
      </c>
      <c r="H140" s="5">
        <v>2.2842648422677727</v>
      </c>
      <c r="I140" s="5">
        <v>0</v>
      </c>
      <c r="J140" s="5">
        <v>2.2842648422677727</v>
      </c>
      <c r="K140" s="5">
        <v>-17.953572197878827</v>
      </c>
      <c r="L140" s="5">
        <v>-8.1270746767877711E-2</v>
      </c>
      <c r="M140" s="5">
        <v>-18.034842944646705</v>
      </c>
      <c r="N140" s="5">
        <v>2.1129449790976897</v>
      </c>
      <c r="O140" s="73">
        <v>0.5</v>
      </c>
      <c r="P140" s="5">
        <v>0</v>
      </c>
      <c r="Q140" s="5">
        <v>0</v>
      </c>
      <c r="R140" s="5">
        <v>0</v>
      </c>
      <c r="S140" s="5">
        <v>0</v>
      </c>
      <c r="T140" s="47">
        <v>0</v>
      </c>
      <c r="U140" s="5">
        <v>0</v>
      </c>
      <c r="V140" s="5">
        <v>2.2842648422677727</v>
      </c>
      <c r="W140" s="5">
        <v>0</v>
      </c>
      <c r="X140" s="5">
        <v>0</v>
      </c>
      <c r="Y140" s="47">
        <v>0</v>
      </c>
      <c r="Z140" s="5">
        <v>0</v>
      </c>
      <c r="AA140" s="5">
        <v>2.2842648422677727</v>
      </c>
      <c r="AB140" s="5">
        <v>0</v>
      </c>
      <c r="AC140" s="5">
        <v>0</v>
      </c>
      <c r="AD140" s="72">
        <v>0</v>
      </c>
    </row>
    <row r="141" spans="1:30">
      <c r="A141" s="48" t="s">
        <v>1413</v>
      </c>
      <c r="B141" s="55" t="s">
        <v>1414</v>
      </c>
      <c r="C141" s="1" t="s">
        <v>1415</v>
      </c>
      <c r="D141" s="1" t="s">
        <v>103</v>
      </c>
      <c r="E141" s="1" t="s">
        <v>1791</v>
      </c>
      <c r="F141" s="44" t="s">
        <v>1416</v>
      </c>
      <c r="G141" s="49">
        <v>0.49</v>
      </c>
      <c r="H141" s="5">
        <v>91.736960908783288</v>
      </c>
      <c r="I141" s="5">
        <v>22.348765495589625</v>
      </c>
      <c r="J141" s="5">
        <v>69.388195413193671</v>
      </c>
      <c r="K141" s="5">
        <v>14.066880676547928</v>
      </c>
      <c r="L141" s="5">
        <v>0.6131612501698509</v>
      </c>
      <c r="M141" s="5">
        <v>14.680041926717779</v>
      </c>
      <c r="N141" s="5">
        <v>64.184080757204143</v>
      </c>
      <c r="O141" s="73">
        <v>0</v>
      </c>
      <c r="P141" s="5">
        <v>21.154008098808244</v>
      </c>
      <c r="Q141" s="5">
        <v>1.1947573967813812</v>
      </c>
      <c r="R141" s="5">
        <v>0</v>
      </c>
      <c r="S141" s="5">
        <v>0</v>
      </c>
      <c r="T141" s="47">
        <v>0</v>
      </c>
      <c r="U141" s="5">
        <v>59.686170385902457</v>
      </c>
      <c r="V141" s="5">
        <v>9.7020250272912101</v>
      </c>
      <c r="W141" s="5">
        <v>0</v>
      </c>
      <c r="X141" s="5">
        <v>0</v>
      </c>
      <c r="Y141" s="47">
        <v>0</v>
      </c>
      <c r="Z141" s="5">
        <v>80.840178484710705</v>
      </c>
      <c r="AA141" s="5">
        <v>10.89678242407259</v>
      </c>
      <c r="AB141" s="5">
        <v>0</v>
      </c>
      <c r="AC141" s="5">
        <v>0</v>
      </c>
      <c r="AD141" s="72">
        <v>0</v>
      </c>
    </row>
    <row r="142" spans="1:30">
      <c r="A142" s="48" t="s">
        <v>1417</v>
      </c>
      <c r="B142" s="55" t="s">
        <v>1418</v>
      </c>
      <c r="C142" s="1" t="s">
        <v>1419</v>
      </c>
      <c r="D142" s="1" t="s">
        <v>103</v>
      </c>
      <c r="E142" s="1" t="s">
        <v>146</v>
      </c>
      <c r="F142" s="44" t="s">
        <v>1420</v>
      </c>
      <c r="G142" s="49">
        <v>0.49</v>
      </c>
      <c r="H142" s="5">
        <v>97.601797024438625</v>
      </c>
      <c r="I142" s="5">
        <v>25.686662788706183</v>
      </c>
      <c r="J142" s="5">
        <v>71.915134235732438</v>
      </c>
      <c r="K142" s="5">
        <v>36.391232756313926</v>
      </c>
      <c r="L142" s="5">
        <v>0.6560400885722899</v>
      </c>
      <c r="M142" s="5">
        <v>37.047272844886216</v>
      </c>
      <c r="N142" s="5">
        <v>66.521499168052515</v>
      </c>
      <c r="O142" s="73">
        <v>0</v>
      </c>
      <c r="P142" s="5">
        <v>23.896790763066054</v>
      </c>
      <c r="Q142" s="5">
        <v>1.7898720256401282</v>
      </c>
      <c r="R142" s="5">
        <v>0</v>
      </c>
      <c r="S142" s="5">
        <v>0</v>
      </c>
      <c r="T142" s="47">
        <v>0</v>
      </c>
      <c r="U142" s="5">
        <v>62.000378537171287</v>
      </c>
      <c r="V142" s="5">
        <v>9.9147556985611391</v>
      </c>
      <c r="W142" s="5">
        <v>0</v>
      </c>
      <c r="X142" s="5">
        <v>0</v>
      </c>
      <c r="Y142" s="47">
        <v>0</v>
      </c>
      <c r="Z142" s="5">
        <v>85.897169300237337</v>
      </c>
      <c r="AA142" s="5">
        <v>11.704627724201266</v>
      </c>
      <c r="AB142" s="5">
        <v>0</v>
      </c>
      <c r="AC142" s="5">
        <v>0</v>
      </c>
      <c r="AD142" s="72">
        <v>0</v>
      </c>
    </row>
    <row r="143" spans="1:30">
      <c r="A143" s="48" t="s">
        <v>1421</v>
      </c>
      <c r="B143" s="55" t="s">
        <v>1422</v>
      </c>
      <c r="C143" s="1" t="s">
        <v>1423</v>
      </c>
      <c r="D143" s="1" t="s">
        <v>93</v>
      </c>
      <c r="E143" s="1" t="s">
        <v>1788</v>
      </c>
      <c r="F143" s="44" t="s">
        <v>1424</v>
      </c>
      <c r="G143" s="49">
        <v>0.3</v>
      </c>
      <c r="H143" s="5">
        <v>93.538005112875368</v>
      </c>
      <c r="I143" s="5">
        <v>26.053177669575618</v>
      </c>
      <c r="J143" s="5">
        <v>67.48482744329975</v>
      </c>
      <c r="K143" s="5">
        <v>46.594172028956464</v>
      </c>
      <c r="L143" s="5">
        <v>0.59865748002181363</v>
      </c>
      <c r="M143" s="5">
        <v>47.192829508978278</v>
      </c>
      <c r="N143" s="5">
        <v>62.423465385052275</v>
      </c>
      <c r="O143" s="73">
        <v>0</v>
      </c>
      <c r="P143" s="5">
        <v>22.919023537836029</v>
      </c>
      <c r="Q143" s="5">
        <v>3.1341541317395865</v>
      </c>
      <c r="R143" s="5">
        <v>0</v>
      </c>
      <c r="S143" s="5">
        <v>0</v>
      </c>
      <c r="T143" s="47">
        <v>0</v>
      </c>
      <c r="U143" s="5">
        <v>53.30402542898711</v>
      </c>
      <c r="V143" s="5">
        <v>14.180802014312642</v>
      </c>
      <c r="W143" s="5">
        <v>0</v>
      </c>
      <c r="X143" s="5">
        <v>0</v>
      </c>
      <c r="Y143" s="47">
        <v>0</v>
      </c>
      <c r="Z143" s="5">
        <v>76.223048966823143</v>
      </c>
      <c r="AA143" s="5">
        <v>17.314956146052229</v>
      </c>
      <c r="AB143" s="5">
        <v>0</v>
      </c>
      <c r="AC143" s="5">
        <v>0</v>
      </c>
      <c r="AD143" s="72">
        <v>0</v>
      </c>
    </row>
    <row r="144" spans="1:30">
      <c r="A144" s="48" t="s">
        <v>1425</v>
      </c>
      <c r="B144" s="55" t="s">
        <v>1426</v>
      </c>
      <c r="C144" s="1" t="s">
        <v>1427</v>
      </c>
      <c r="D144" s="1" t="s">
        <v>270</v>
      </c>
      <c r="E144" s="1" t="s">
        <v>1788</v>
      </c>
      <c r="F144" s="44" t="s">
        <v>1428</v>
      </c>
      <c r="G144" s="49">
        <v>0.3</v>
      </c>
      <c r="H144" s="5">
        <v>101.28215411270612</v>
      </c>
      <c r="I144" s="5">
        <v>30.185433331397579</v>
      </c>
      <c r="J144" s="5">
        <v>71.096720781308548</v>
      </c>
      <c r="K144" s="5">
        <v>35.580886594483417</v>
      </c>
      <c r="L144" s="5">
        <v>4.7638043315814116E-3</v>
      </c>
      <c r="M144" s="5">
        <v>35.585650398814998</v>
      </c>
      <c r="N144" s="5">
        <v>65.764466722710409</v>
      </c>
      <c r="O144" s="73">
        <v>0</v>
      </c>
      <c r="P144" s="5">
        <v>23.226091362525658</v>
      </c>
      <c r="Q144" s="5">
        <v>6.9593419688719216</v>
      </c>
      <c r="R144" s="5">
        <v>0</v>
      </c>
      <c r="S144" s="5">
        <v>0</v>
      </c>
      <c r="T144" s="47">
        <v>0</v>
      </c>
      <c r="U144" s="5">
        <v>46.110940908680426</v>
      </c>
      <c r="V144" s="5">
        <v>24.985779872628125</v>
      </c>
      <c r="W144" s="5">
        <v>0</v>
      </c>
      <c r="X144" s="5">
        <v>0</v>
      </c>
      <c r="Y144" s="47">
        <v>0</v>
      </c>
      <c r="Z144" s="5">
        <v>69.337032271206084</v>
      </c>
      <c r="AA144" s="5">
        <v>31.945121841500047</v>
      </c>
      <c r="AB144" s="5">
        <v>0</v>
      </c>
      <c r="AC144" s="5">
        <v>0</v>
      </c>
      <c r="AD144" s="72">
        <v>0</v>
      </c>
    </row>
    <row r="145" spans="1:30">
      <c r="A145" s="48" t="s">
        <v>1712</v>
      </c>
      <c r="B145" s="55" t="s">
        <v>1713</v>
      </c>
      <c r="C145" s="1" t="s">
        <v>1714</v>
      </c>
      <c r="D145" s="1" t="s">
        <v>53</v>
      </c>
      <c r="E145" s="1" t="s">
        <v>1787</v>
      </c>
      <c r="F145" s="44" t="s">
        <v>1715</v>
      </c>
      <c r="G145" s="49">
        <v>0.4</v>
      </c>
      <c r="H145" s="5">
        <v>4.7260663772055782</v>
      </c>
      <c r="I145" s="5">
        <v>0.83597937267206612</v>
      </c>
      <c r="J145" s="5">
        <v>3.8900870045335116</v>
      </c>
      <c r="K145" s="5">
        <v>-7.1588427241446633</v>
      </c>
      <c r="L145" s="5">
        <v>4.0585624319213309E-2</v>
      </c>
      <c r="M145" s="5">
        <v>-7.11825709982545</v>
      </c>
      <c r="N145" s="5">
        <v>3.5983304791934985</v>
      </c>
      <c r="O145" s="73">
        <v>0.5</v>
      </c>
      <c r="P145" s="5">
        <v>0</v>
      </c>
      <c r="Q145" s="5">
        <v>0.83597937267206612</v>
      </c>
      <c r="R145" s="5">
        <v>0</v>
      </c>
      <c r="S145" s="5">
        <v>0</v>
      </c>
      <c r="T145" s="47">
        <v>0</v>
      </c>
      <c r="U145" s="5">
        <v>0</v>
      </c>
      <c r="V145" s="5">
        <v>3.8900870045335116</v>
      </c>
      <c r="W145" s="5">
        <v>0</v>
      </c>
      <c r="X145" s="5">
        <v>0</v>
      </c>
      <c r="Y145" s="47">
        <v>0</v>
      </c>
      <c r="Z145" s="5">
        <v>0</v>
      </c>
      <c r="AA145" s="5">
        <v>4.7260663772055782</v>
      </c>
      <c r="AB145" s="5">
        <v>0</v>
      </c>
      <c r="AC145" s="5">
        <v>0</v>
      </c>
      <c r="AD145" s="72">
        <v>0</v>
      </c>
    </row>
    <row r="146" spans="1:30">
      <c r="A146" s="48" t="s">
        <v>1445</v>
      </c>
      <c r="B146" s="55" t="s">
        <v>1446</v>
      </c>
      <c r="C146" s="1" t="s">
        <v>1447</v>
      </c>
      <c r="D146" s="1" t="s">
        <v>53</v>
      </c>
      <c r="E146" s="1" t="s">
        <v>1794</v>
      </c>
      <c r="F146" s="44" t="s">
        <v>1448</v>
      </c>
      <c r="G146" s="49">
        <v>0.4</v>
      </c>
      <c r="H146" s="5">
        <v>1.9263911244199814</v>
      </c>
      <c r="I146" s="5">
        <v>0</v>
      </c>
      <c r="J146" s="5">
        <v>1.9263911244199814</v>
      </c>
      <c r="K146" s="5">
        <v>-13.853983933180285</v>
      </c>
      <c r="L146" s="5">
        <v>6.8153490809953254E-2</v>
      </c>
      <c r="M146" s="5">
        <v>-13.785830442370331</v>
      </c>
      <c r="N146" s="5">
        <v>1.7819117900884829</v>
      </c>
      <c r="O146" s="73">
        <v>0.5</v>
      </c>
      <c r="P146" s="5">
        <v>0</v>
      </c>
      <c r="Q146" s="5">
        <v>0</v>
      </c>
      <c r="R146" s="5">
        <v>0</v>
      </c>
      <c r="S146" s="5">
        <v>0</v>
      </c>
      <c r="T146" s="47">
        <v>0</v>
      </c>
      <c r="U146" s="5">
        <v>0</v>
      </c>
      <c r="V146" s="5">
        <v>1.9263911244199814</v>
      </c>
      <c r="W146" s="5">
        <v>0</v>
      </c>
      <c r="X146" s="5">
        <v>0</v>
      </c>
      <c r="Y146" s="47">
        <v>0</v>
      </c>
      <c r="Z146" s="5">
        <v>0</v>
      </c>
      <c r="AA146" s="5">
        <v>1.9263911244199814</v>
      </c>
      <c r="AB146" s="5">
        <v>0</v>
      </c>
      <c r="AC146" s="5">
        <v>0</v>
      </c>
      <c r="AD146" s="72">
        <v>0</v>
      </c>
    </row>
    <row r="147" spans="1:30">
      <c r="A147" s="48" t="s">
        <v>1461</v>
      </c>
      <c r="B147" s="55" t="s">
        <v>1462</v>
      </c>
      <c r="C147" s="1" t="s">
        <v>1463</v>
      </c>
      <c r="D147" s="1" t="s">
        <v>124</v>
      </c>
      <c r="E147" s="1" t="s">
        <v>1790</v>
      </c>
      <c r="F147" s="44" t="s">
        <v>1464</v>
      </c>
      <c r="G147" s="49">
        <v>0.49</v>
      </c>
      <c r="H147" s="5">
        <v>17.531586663639438</v>
      </c>
      <c r="I147" s="5">
        <v>0.11995482930048927</v>
      </c>
      <c r="J147" s="5">
        <v>17.411631834338948</v>
      </c>
      <c r="K147" s="5">
        <v>-21.024654062727851</v>
      </c>
      <c r="L147" s="5">
        <v>0.35240986570759603</v>
      </c>
      <c r="M147" s="5">
        <v>-20.672244197020255</v>
      </c>
      <c r="N147" s="5">
        <v>16.105759446763528</v>
      </c>
      <c r="O147" s="73">
        <v>0.5</v>
      </c>
      <c r="P147" s="5">
        <v>1.602227336087048</v>
      </c>
      <c r="Q147" s="5">
        <v>-1.4822725067865588</v>
      </c>
      <c r="R147" s="5">
        <v>0</v>
      </c>
      <c r="S147" s="5">
        <v>0</v>
      </c>
      <c r="T147" s="47">
        <v>0</v>
      </c>
      <c r="U147" s="5">
        <v>13.011436334475302</v>
      </c>
      <c r="V147" s="5">
        <v>4.4001954998636457</v>
      </c>
      <c r="W147" s="5">
        <v>0</v>
      </c>
      <c r="X147" s="5">
        <v>0</v>
      </c>
      <c r="Y147" s="47">
        <v>0</v>
      </c>
      <c r="Z147" s="5">
        <v>14.613663670562349</v>
      </c>
      <c r="AA147" s="5">
        <v>2.9179229930770871</v>
      </c>
      <c r="AB147" s="5">
        <v>0</v>
      </c>
      <c r="AC147" s="5">
        <v>0</v>
      </c>
      <c r="AD147" s="72">
        <v>0</v>
      </c>
    </row>
    <row r="148" spans="1:30">
      <c r="A148" s="48" t="s">
        <v>1465</v>
      </c>
      <c r="B148" s="55" t="s">
        <v>1466</v>
      </c>
      <c r="C148" s="1" t="s">
        <v>1467</v>
      </c>
      <c r="D148" s="1" t="s">
        <v>53</v>
      </c>
      <c r="E148" s="1" t="s">
        <v>1793</v>
      </c>
      <c r="F148" s="44" t="s">
        <v>1468</v>
      </c>
      <c r="G148" s="49">
        <v>0.4</v>
      </c>
      <c r="H148" s="5">
        <v>1.5852080457196513</v>
      </c>
      <c r="I148" s="5">
        <v>0</v>
      </c>
      <c r="J148" s="5">
        <v>1.5852080457196513</v>
      </c>
      <c r="K148" s="5">
        <v>-3.1077097410320937</v>
      </c>
      <c r="L148" s="5">
        <v>-5.1484846499003201E-2</v>
      </c>
      <c r="M148" s="5">
        <v>-3.1591945875310969</v>
      </c>
      <c r="N148" s="5">
        <v>1.4663174422906775</v>
      </c>
      <c r="O148" s="73">
        <v>0.5</v>
      </c>
      <c r="P148" s="5">
        <v>0</v>
      </c>
      <c r="Q148" s="5">
        <v>0</v>
      </c>
      <c r="R148" s="5">
        <v>0</v>
      </c>
      <c r="S148" s="5">
        <v>0</v>
      </c>
      <c r="T148" s="47">
        <v>0</v>
      </c>
      <c r="U148" s="5">
        <v>0</v>
      </c>
      <c r="V148" s="5">
        <v>1.5852080457196513</v>
      </c>
      <c r="W148" s="5">
        <v>0</v>
      </c>
      <c r="X148" s="5">
        <v>0</v>
      </c>
      <c r="Y148" s="47">
        <v>0</v>
      </c>
      <c r="Z148" s="5">
        <v>0</v>
      </c>
      <c r="AA148" s="5">
        <v>1.5852080457196513</v>
      </c>
      <c r="AB148" s="5">
        <v>0</v>
      </c>
      <c r="AC148" s="5">
        <v>0</v>
      </c>
      <c r="AD148" s="72">
        <v>0</v>
      </c>
    </row>
    <row r="149" spans="1:30">
      <c r="A149" s="48" t="s">
        <v>1473</v>
      </c>
      <c r="B149" s="55" t="s">
        <v>1474</v>
      </c>
      <c r="C149" s="1" t="s">
        <v>1475</v>
      </c>
      <c r="D149" s="1" t="s">
        <v>53</v>
      </c>
      <c r="E149" s="1" t="s">
        <v>1789</v>
      </c>
      <c r="F149" s="44" t="s">
        <v>1476</v>
      </c>
      <c r="G149" s="49">
        <v>0.4</v>
      </c>
      <c r="H149" s="5">
        <v>3.2783479264628821</v>
      </c>
      <c r="I149" s="5">
        <v>0.37074643349400443</v>
      </c>
      <c r="J149" s="5">
        <v>2.9076014929688778</v>
      </c>
      <c r="K149" s="5">
        <v>-3.4461802768161758</v>
      </c>
      <c r="L149" s="5">
        <v>4.2855583637987138E-2</v>
      </c>
      <c r="M149" s="5">
        <v>-3.4033246931781886</v>
      </c>
      <c r="N149" s="5">
        <v>2.689531380996212</v>
      </c>
      <c r="O149" s="73">
        <v>0.5</v>
      </c>
      <c r="P149" s="5">
        <v>0</v>
      </c>
      <c r="Q149" s="5">
        <v>0.37074643349400443</v>
      </c>
      <c r="R149" s="5">
        <v>0</v>
      </c>
      <c r="S149" s="5">
        <v>0</v>
      </c>
      <c r="T149" s="47">
        <v>0</v>
      </c>
      <c r="U149" s="5">
        <v>0</v>
      </c>
      <c r="V149" s="5">
        <v>2.9076014929688778</v>
      </c>
      <c r="W149" s="5">
        <v>0</v>
      </c>
      <c r="X149" s="5">
        <v>0</v>
      </c>
      <c r="Y149" s="47">
        <v>0</v>
      </c>
      <c r="Z149" s="5">
        <v>0</v>
      </c>
      <c r="AA149" s="5">
        <v>3.2783479264628821</v>
      </c>
      <c r="AB149" s="5">
        <v>0</v>
      </c>
      <c r="AC149" s="5">
        <v>0</v>
      </c>
      <c r="AD149" s="72">
        <v>0</v>
      </c>
    </row>
    <row r="150" spans="1:30">
      <c r="A150" s="48" t="s">
        <v>1496</v>
      </c>
      <c r="B150" s="55" t="s">
        <v>1497</v>
      </c>
      <c r="C150" s="1" t="s">
        <v>1498</v>
      </c>
      <c r="D150" s="1" t="s">
        <v>270</v>
      </c>
      <c r="E150" s="1" t="s">
        <v>1788</v>
      </c>
      <c r="F150" s="44" t="s">
        <v>1499</v>
      </c>
      <c r="G150" s="49">
        <v>0.3</v>
      </c>
      <c r="H150" s="5">
        <v>125.03904193286448</v>
      </c>
      <c r="I150" s="5">
        <v>38.098078815239766</v>
      </c>
      <c r="J150" s="5">
        <v>86.940963117624705</v>
      </c>
      <c r="K150" s="5">
        <v>-560.43396800161895</v>
      </c>
      <c r="L150" s="5">
        <v>-5.6363854218691358</v>
      </c>
      <c r="M150" s="5">
        <v>-566.07035342348809</v>
      </c>
      <c r="N150" s="5">
        <v>80.420390883802852</v>
      </c>
      <c r="O150" s="73">
        <v>0.5</v>
      </c>
      <c r="P150" s="5">
        <v>25.472018532010605</v>
      </c>
      <c r="Q150" s="5">
        <v>12.626060283229162</v>
      </c>
      <c r="R150" s="5">
        <v>0</v>
      </c>
      <c r="S150" s="5">
        <v>0</v>
      </c>
      <c r="T150" s="47">
        <v>0</v>
      </c>
      <c r="U150" s="5">
        <v>51.316390633356683</v>
      </c>
      <c r="V150" s="5">
        <v>35.624572484268008</v>
      </c>
      <c r="W150" s="5">
        <v>0</v>
      </c>
      <c r="X150" s="5">
        <v>0</v>
      </c>
      <c r="Y150" s="47">
        <v>0</v>
      </c>
      <c r="Z150" s="5">
        <v>76.788409165367284</v>
      </c>
      <c r="AA150" s="5">
        <v>48.250632767497166</v>
      </c>
      <c r="AB150" s="5">
        <v>0</v>
      </c>
      <c r="AC150" s="5">
        <v>0</v>
      </c>
      <c r="AD150" s="72">
        <v>0</v>
      </c>
    </row>
    <row r="151" spans="1:30">
      <c r="A151" s="48" t="s">
        <v>1500</v>
      </c>
      <c r="B151" s="55" t="s">
        <v>1501</v>
      </c>
      <c r="C151" s="1" t="s">
        <v>1502</v>
      </c>
      <c r="D151" s="1" t="s">
        <v>103</v>
      </c>
      <c r="E151" s="1" t="s">
        <v>169</v>
      </c>
      <c r="F151" s="44" t="s">
        <v>1503</v>
      </c>
      <c r="G151" s="49">
        <v>0.49</v>
      </c>
      <c r="H151" s="5">
        <v>91.777283204691486</v>
      </c>
      <c r="I151" s="5">
        <v>23.871864282634473</v>
      </c>
      <c r="J151" s="5">
        <v>67.905418922057009</v>
      </c>
      <c r="K151" s="5">
        <v>31.397192927115981</v>
      </c>
      <c r="L151" s="5">
        <v>0.19989823828624864</v>
      </c>
      <c r="M151" s="5">
        <v>31.59709116540223</v>
      </c>
      <c r="N151" s="5">
        <v>62.812512502902734</v>
      </c>
      <c r="O151" s="73">
        <v>0</v>
      </c>
      <c r="P151" s="5">
        <v>22.185696187163099</v>
      </c>
      <c r="Q151" s="5">
        <v>1.6861680954713765</v>
      </c>
      <c r="R151" s="5">
        <v>0</v>
      </c>
      <c r="S151" s="5">
        <v>0</v>
      </c>
      <c r="T151" s="47">
        <v>0</v>
      </c>
      <c r="U151" s="5">
        <v>57.50088567122112</v>
      </c>
      <c r="V151" s="5">
        <v>10.404533250835884</v>
      </c>
      <c r="W151" s="5">
        <v>0</v>
      </c>
      <c r="X151" s="5">
        <v>0</v>
      </c>
      <c r="Y151" s="47">
        <v>0</v>
      </c>
      <c r="Z151" s="5">
        <v>79.686581858384216</v>
      </c>
      <c r="AA151" s="5">
        <v>12.090701346307261</v>
      </c>
      <c r="AB151" s="5">
        <v>0</v>
      </c>
      <c r="AC151" s="5">
        <v>0</v>
      </c>
      <c r="AD151" s="72">
        <v>0</v>
      </c>
    </row>
    <row r="152" spans="1:30">
      <c r="A152" s="48" t="s">
        <v>1512</v>
      </c>
      <c r="B152" s="55" t="s">
        <v>1513</v>
      </c>
      <c r="C152" s="1" t="s">
        <v>1514</v>
      </c>
      <c r="D152" s="1" t="s">
        <v>124</v>
      </c>
      <c r="E152" s="1" t="s">
        <v>1790</v>
      </c>
      <c r="F152" s="44" t="s">
        <v>1515</v>
      </c>
      <c r="G152" s="49">
        <v>0.49</v>
      </c>
      <c r="H152" s="5">
        <v>12.794217908092191</v>
      </c>
      <c r="I152" s="5">
        <v>0.551195595021572</v>
      </c>
      <c r="J152" s="5">
        <v>12.24302231307062</v>
      </c>
      <c r="K152" s="5">
        <v>-29.627080369565423</v>
      </c>
      <c r="L152" s="5">
        <v>1.6217729046379326</v>
      </c>
      <c r="M152" s="5">
        <v>-28.00530746492749</v>
      </c>
      <c r="N152" s="5">
        <v>11.324795639590324</v>
      </c>
      <c r="O152" s="73">
        <v>0.5</v>
      </c>
      <c r="P152" s="5">
        <v>2.2883189686844161</v>
      </c>
      <c r="Q152" s="5">
        <v>-1.7371233736628442</v>
      </c>
      <c r="R152" s="5">
        <v>0</v>
      </c>
      <c r="S152" s="5">
        <v>0</v>
      </c>
      <c r="T152" s="47">
        <v>0</v>
      </c>
      <c r="U152" s="5">
        <v>8.2048333945097198</v>
      </c>
      <c r="V152" s="5">
        <v>4.0381889185608983</v>
      </c>
      <c r="W152" s="5">
        <v>0</v>
      </c>
      <c r="X152" s="5">
        <v>0</v>
      </c>
      <c r="Y152" s="47">
        <v>0</v>
      </c>
      <c r="Z152" s="5">
        <v>10.493152363194136</v>
      </c>
      <c r="AA152" s="5">
        <v>2.3010655448980541</v>
      </c>
      <c r="AB152" s="5">
        <v>0</v>
      </c>
      <c r="AC152" s="5">
        <v>0</v>
      </c>
      <c r="AD152" s="72">
        <v>0</v>
      </c>
    </row>
    <row r="153" spans="1:30">
      <c r="A153" s="48" t="s">
        <v>1516</v>
      </c>
      <c r="B153" s="55" t="s">
        <v>1517</v>
      </c>
      <c r="C153" s="1" t="s">
        <v>1518</v>
      </c>
      <c r="D153" s="1" t="s">
        <v>103</v>
      </c>
      <c r="E153" s="1" t="s">
        <v>611</v>
      </c>
      <c r="F153" s="44" t="s">
        <v>1519</v>
      </c>
      <c r="G153" s="49">
        <v>0.49</v>
      </c>
      <c r="H153" s="5">
        <v>106.15511091109875</v>
      </c>
      <c r="I153" s="5">
        <v>27.796665778340206</v>
      </c>
      <c r="J153" s="5">
        <v>78.358445132758533</v>
      </c>
      <c r="K153" s="5">
        <v>46.95096640428099</v>
      </c>
      <c r="L153" s="5">
        <v>0.49471854047057917</v>
      </c>
      <c r="M153" s="5">
        <v>47.445684944751569</v>
      </c>
      <c r="N153" s="5">
        <v>72.481561747801649</v>
      </c>
      <c r="O153" s="73">
        <v>0</v>
      </c>
      <c r="P153" s="5">
        <v>25.924469966397091</v>
      </c>
      <c r="Q153" s="5">
        <v>1.8721958119431119</v>
      </c>
      <c r="R153" s="5">
        <v>0</v>
      </c>
      <c r="S153" s="5">
        <v>0</v>
      </c>
      <c r="T153" s="47">
        <v>0</v>
      </c>
      <c r="U153" s="5">
        <v>67.426331685419257</v>
      </c>
      <c r="V153" s="5">
        <v>10.932113447339271</v>
      </c>
      <c r="W153" s="5">
        <v>0</v>
      </c>
      <c r="X153" s="5">
        <v>0</v>
      </c>
      <c r="Y153" s="47">
        <v>0</v>
      </c>
      <c r="Z153" s="5">
        <v>93.35080165181634</v>
      </c>
      <c r="AA153" s="5">
        <v>12.804309259282382</v>
      </c>
      <c r="AB153" s="5">
        <v>0</v>
      </c>
      <c r="AC153" s="5">
        <v>0</v>
      </c>
      <c r="AD153" s="72">
        <v>0</v>
      </c>
    </row>
    <row r="154" spans="1:30">
      <c r="A154" s="48" t="s">
        <v>1520</v>
      </c>
      <c r="B154" s="55" t="s">
        <v>1521</v>
      </c>
      <c r="C154" s="1" t="s">
        <v>1522</v>
      </c>
      <c r="D154" s="1" t="s">
        <v>53</v>
      </c>
      <c r="E154" s="1" t="s">
        <v>1794</v>
      </c>
      <c r="F154" s="44" t="s">
        <v>1523</v>
      </c>
      <c r="G154" s="49">
        <v>0.4</v>
      </c>
      <c r="H154" s="5">
        <v>2.0533469538730147</v>
      </c>
      <c r="I154" s="5">
        <v>0</v>
      </c>
      <c r="J154" s="5">
        <v>2.0533469538730147</v>
      </c>
      <c r="K154" s="5">
        <v>-15.791690497683337</v>
      </c>
      <c r="L154" s="5">
        <v>-4.0991929209576838E-2</v>
      </c>
      <c r="M154" s="5">
        <v>-15.832682426892914</v>
      </c>
      <c r="N154" s="5">
        <v>1.8993459323325388</v>
      </c>
      <c r="O154" s="73">
        <v>0.5</v>
      </c>
      <c r="P154" s="5">
        <v>0</v>
      </c>
      <c r="Q154" s="5">
        <v>0</v>
      </c>
      <c r="R154" s="5">
        <v>0</v>
      </c>
      <c r="S154" s="5">
        <v>0</v>
      </c>
      <c r="T154" s="47">
        <v>0</v>
      </c>
      <c r="U154" s="5">
        <v>0</v>
      </c>
      <c r="V154" s="5">
        <v>2.0533469538730147</v>
      </c>
      <c r="W154" s="5">
        <v>0</v>
      </c>
      <c r="X154" s="5">
        <v>0</v>
      </c>
      <c r="Y154" s="47">
        <v>0</v>
      </c>
      <c r="Z154" s="5">
        <v>0</v>
      </c>
      <c r="AA154" s="5">
        <v>2.0533469538730147</v>
      </c>
      <c r="AB154" s="5">
        <v>0</v>
      </c>
      <c r="AC154" s="5">
        <v>0</v>
      </c>
      <c r="AD154" s="72">
        <v>0</v>
      </c>
    </row>
    <row r="155" spans="1:30">
      <c r="A155" s="48" t="s">
        <v>1524</v>
      </c>
      <c r="B155" s="55" t="s">
        <v>1525</v>
      </c>
      <c r="C155" s="1" t="s">
        <v>1526</v>
      </c>
      <c r="D155" s="1" t="s">
        <v>124</v>
      </c>
      <c r="E155" s="1" t="s">
        <v>1790</v>
      </c>
      <c r="F155" s="44" t="s">
        <v>1527</v>
      </c>
      <c r="G155" s="49">
        <v>0.49</v>
      </c>
      <c r="H155" s="5">
        <v>13.583676081846013</v>
      </c>
      <c r="I155" s="5">
        <v>0</v>
      </c>
      <c r="J155" s="5">
        <v>13.583676081846013</v>
      </c>
      <c r="K155" s="5">
        <v>-18.721049856362956</v>
      </c>
      <c r="L155" s="5">
        <v>-1.112119484190643</v>
      </c>
      <c r="M155" s="5">
        <v>-19.833169340553599</v>
      </c>
      <c r="N155" s="5">
        <v>12.564900375707563</v>
      </c>
      <c r="O155" s="73">
        <v>0.5</v>
      </c>
      <c r="P155" s="5">
        <v>0</v>
      </c>
      <c r="Q155" s="5">
        <v>0</v>
      </c>
      <c r="R155" s="5">
        <v>0</v>
      </c>
      <c r="S155" s="5">
        <v>0</v>
      </c>
      <c r="T155" s="47">
        <v>0</v>
      </c>
      <c r="U155" s="5">
        <v>6.4863706401744672</v>
      </c>
      <c r="V155" s="5">
        <v>7.097305441671546</v>
      </c>
      <c r="W155" s="5">
        <v>0</v>
      </c>
      <c r="X155" s="5">
        <v>0</v>
      </c>
      <c r="Y155" s="47">
        <v>0</v>
      </c>
      <c r="Z155" s="5">
        <v>6.4863706401744672</v>
      </c>
      <c r="AA155" s="5">
        <v>7.097305441671546</v>
      </c>
      <c r="AB155" s="5">
        <v>0</v>
      </c>
      <c r="AC155" s="5">
        <v>0</v>
      </c>
      <c r="AD155" s="72">
        <v>0</v>
      </c>
    </row>
    <row r="156" spans="1:30">
      <c r="A156" s="48" t="s">
        <v>1528</v>
      </c>
      <c r="B156" s="55" t="s">
        <v>1529</v>
      </c>
      <c r="C156" s="1" t="s">
        <v>1530</v>
      </c>
      <c r="D156" s="1" t="s">
        <v>103</v>
      </c>
      <c r="E156" s="1" t="s">
        <v>146</v>
      </c>
      <c r="F156" s="44" t="s">
        <v>1531</v>
      </c>
      <c r="G156" s="49">
        <v>0.49</v>
      </c>
      <c r="H156" s="5">
        <v>106.9385754605189</v>
      </c>
      <c r="I156" s="5">
        <v>30.297897391370984</v>
      </c>
      <c r="J156" s="5">
        <v>76.640678069147924</v>
      </c>
      <c r="K156" s="5">
        <v>40.65637252380121</v>
      </c>
      <c r="L156" s="5">
        <v>5.4103741291719132E-2</v>
      </c>
      <c r="M156" s="5">
        <v>40.710476265092929</v>
      </c>
      <c r="N156" s="5">
        <v>70.892627213961831</v>
      </c>
      <c r="O156" s="73">
        <v>0</v>
      </c>
      <c r="P156" s="5">
        <v>28.103348971901895</v>
      </c>
      <c r="Q156" s="5">
        <v>2.1945484194690921</v>
      </c>
      <c r="R156" s="5">
        <v>0</v>
      </c>
      <c r="S156" s="5">
        <v>0</v>
      </c>
      <c r="T156" s="47">
        <v>0</v>
      </c>
      <c r="U156" s="5">
        <v>66.393209267859817</v>
      </c>
      <c r="V156" s="5">
        <v>10.247468801288116</v>
      </c>
      <c r="W156" s="5">
        <v>0</v>
      </c>
      <c r="X156" s="5">
        <v>0</v>
      </c>
      <c r="Y156" s="47">
        <v>0</v>
      </c>
      <c r="Z156" s="5">
        <v>94.496558239761711</v>
      </c>
      <c r="AA156" s="5">
        <v>12.442017220757208</v>
      </c>
      <c r="AB156" s="5">
        <v>0</v>
      </c>
      <c r="AC156" s="5">
        <v>0</v>
      </c>
      <c r="AD156" s="72">
        <v>0</v>
      </c>
    </row>
    <row r="157" spans="1:30" ht="15" thickBot="1">
      <c r="A157" s="52" t="s">
        <v>1560</v>
      </c>
      <c r="B157" s="74" t="s">
        <v>1561</v>
      </c>
      <c r="C157" s="26" t="s">
        <v>1562</v>
      </c>
      <c r="D157" s="26" t="s">
        <v>124</v>
      </c>
      <c r="E157" s="26" t="s">
        <v>1791</v>
      </c>
      <c r="F157" s="28" t="s">
        <v>1563</v>
      </c>
      <c r="G157" s="63">
        <v>0.49</v>
      </c>
      <c r="H157" s="35">
        <v>30.119602335348372</v>
      </c>
      <c r="I157" s="35">
        <v>4.575692213201795</v>
      </c>
      <c r="J157" s="35">
        <v>25.543910122146578</v>
      </c>
      <c r="K157" s="35">
        <v>-20.735386201973569</v>
      </c>
      <c r="L157" s="35">
        <v>0.24795664408185658</v>
      </c>
      <c r="M157" s="35">
        <v>-20.487429557891712</v>
      </c>
      <c r="N157" s="35">
        <v>23.628116862985586</v>
      </c>
      <c r="O157" s="75">
        <v>0.44804887119890724</v>
      </c>
      <c r="P157" s="35">
        <v>4.9343997923852649</v>
      </c>
      <c r="Q157" s="35">
        <v>-0.35870757918347046</v>
      </c>
      <c r="R157" s="35">
        <v>0</v>
      </c>
      <c r="S157" s="35">
        <v>0</v>
      </c>
      <c r="T157" s="36">
        <v>0</v>
      </c>
      <c r="U157" s="35">
        <v>20.069959971905885</v>
      </c>
      <c r="V157" s="35">
        <v>5.4739501502406949</v>
      </c>
      <c r="W157" s="35">
        <v>0</v>
      </c>
      <c r="X157" s="35">
        <v>0</v>
      </c>
      <c r="Y157" s="36">
        <v>0</v>
      </c>
      <c r="Z157" s="35">
        <v>25.004359764291149</v>
      </c>
      <c r="AA157" s="35">
        <v>5.115242571057224</v>
      </c>
      <c r="AB157" s="35">
        <v>0</v>
      </c>
      <c r="AC157" s="35">
        <v>0</v>
      </c>
      <c r="AD157" s="65">
        <v>0</v>
      </c>
    </row>
    <row r="159" spans="1:30">
      <c r="A159" s="3"/>
      <c r="H159" s="9"/>
    </row>
    <row r="160" spans="1:30" ht="29.25" customHeight="1">
      <c r="A160" s="116"/>
      <c r="F160" s="263" t="s">
        <v>1957</v>
      </c>
      <c r="G160" s="265"/>
      <c r="H160" s="265"/>
      <c r="I160" s="265"/>
      <c r="J160" s="265"/>
      <c r="K160" s="265"/>
      <c r="L160" s="265"/>
      <c r="M160" s="265"/>
      <c r="N160" s="265"/>
    </row>
  </sheetData>
  <sheetProtection sheet="1" objects="1" scenarios="1"/>
  <mergeCells count="5">
    <mergeCell ref="H5:N5"/>
    <mergeCell ref="P5:T5"/>
    <mergeCell ref="U5:Y5"/>
    <mergeCell ref="Z5:AD5"/>
    <mergeCell ref="F160:N160"/>
  </mergeCells>
  <pageMargins left="0.7" right="0.7" top="0.75" bottom="0.75" header="0.3" footer="0.3"/>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E808D-0FC6-480C-890F-FDAECB514867}">
  <sheetPr>
    <tabColor rgb="FF92D050"/>
  </sheetPr>
  <dimension ref="A1:AC398"/>
  <sheetViews>
    <sheetView topLeftCell="F1" workbookViewId="0">
      <selection activeCell="F1" sqref="F1"/>
    </sheetView>
  </sheetViews>
  <sheetFormatPr defaultRowHeight="14.4" outlineLevelCol="1"/>
  <cols>
    <col min="1" max="1" width="12.33203125" style="1" hidden="1" customWidth="1" outlineLevel="1"/>
    <col min="2" max="2" width="7.88671875" style="1" hidden="1" customWidth="1" outlineLevel="1"/>
    <col min="3" max="3" width="10" style="1" hidden="1" customWidth="1" outlineLevel="1"/>
    <col min="4" max="4" width="8.44140625" style="1" hidden="1" customWidth="1" outlineLevel="1"/>
    <col min="5" max="5" width="6.33203125" style="1" hidden="1" customWidth="1" outlineLevel="1"/>
    <col min="6" max="6" width="48.6640625" style="1" customWidth="1" collapsed="1"/>
    <col min="7" max="7" width="12.33203125" style="55" customWidth="1"/>
    <col min="8" max="12" width="12.6640625" style="5" customWidth="1"/>
    <col min="13" max="13" width="11.44140625" style="6" customWidth="1"/>
    <col min="14" max="14" width="15.44140625" style="5" bestFit="1" customWidth="1"/>
    <col min="15" max="15" width="12.6640625" style="5" bestFit="1" customWidth="1"/>
    <col min="16" max="16" width="13.6640625" style="5" customWidth="1"/>
    <col min="17" max="18" width="12.6640625" style="5" bestFit="1" customWidth="1"/>
    <col min="19" max="20" width="15.44140625" style="5" bestFit="1" customWidth="1"/>
    <col min="21" max="22" width="13.6640625" style="5" customWidth="1"/>
    <col min="23" max="23" width="11.6640625" style="5" bestFit="1" customWidth="1"/>
    <col min="24" max="24" width="16.44140625" style="5" bestFit="1" customWidth="1"/>
    <col min="25" max="25" width="15.44140625" style="5" bestFit="1" customWidth="1"/>
    <col min="26" max="27" width="13.6640625" style="5" customWidth="1"/>
    <col min="28" max="28" width="12.6640625" style="5" bestFit="1" customWidth="1"/>
    <col min="29" max="29" width="11.44140625" style="1" bestFit="1" customWidth="1"/>
  </cols>
  <sheetData>
    <row r="1" spans="1:29" s="1" customFormat="1">
      <c r="D1" s="2"/>
      <c r="E1" s="2"/>
      <c r="F1" s="3" t="s">
        <v>0</v>
      </c>
      <c r="G1" s="4"/>
      <c r="H1" s="5"/>
      <c r="I1" s="5"/>
      <c r="J1" s="5"/>
      <c r="K1" s="5"/>
      <c r="L1" s="5"/>
      <c r="M1" s="6"/>
      <c r="N1" s="7"/>
      <c r="O1" s="7"/>
      <c r="P1" s="7"/>
      <c r="Q1" s="7"/>
      <c r="R1" s="7"/>
      <c r="S1" s="7"/>
      <c r="T1" s="7"/>
      <c r="U1" s="7"/>
      <c r="V1" s="7"/>
      <c r="W1" s="7"/>
      <c r="X1" s="7"/>
      <c r="Y1" s="7"/>
      <c r="Z1" s="7"/>
      <c r="AA1" s="7"/>
      <c r="AB1" s="7"/>
    </row>
    <row r="2" spans="1:29" s="1" customFormat="1">
      <c r="D2" s="6"/>
      <c r="E2" s="6"/>
      <c r="F2" s="8" t="s">
        <v>1</v>
      </c>
      <c r="G2" s="4"/>
      <c r="H2" s="9"/>
      <c r="I2" s="9"/>
      <c r="J2" s="9"/>
      <c r="K2" s="9"/>
      <c r="L2" s="9"/>
      <c r="M2" s="10"/>
      <c r="N2" s="9"/>
      <c r="O2" s="9"/>
      <c r="P2" s="9"/>
      <c r="Q2" s="9"/>
      <c r="R2" s="9"/>
      <c r="S2" s="9"/>
      <c r="T2" s="9"/>
      <c r="U2" s="9"/>
      <c r="V2" s="9"/>
      <c r="W2" s="9"/>
      <c r="X2" s="9"/>
      <c r="Y2" s="9"/>
      <c r="Z2" s="9"/>
      <c r="AA2" s="9"/>
      <c r="AB2" s="9"/>
    </row>
    <row r="3" spans="1:29" s="1" customFormat="1" ht="16.5" hidden="1" customHeight="1">
      <c r="A3" s="11" t="s">
        <v>2</v>
      </c>
      <c r="C3" s="11" t="s">
        <v>3</v>
      </c>
      <c r="D3" s="11"/>
      <c r="E3" s="11"/>
      <c r="F3" s="11" t="s">
        <v>4</v>
      </c>
      <c r="G3" s="12" t="s">
        <v>5</v>
      </c>
      <c r="H3" s="13" t="s">
        <v>6</v>
      </c>
      <c r="I3" s="14" t="s">
        <v>7</v>
      </c>
      <c r="J3" s="14" t="s">
        <v>8</v>
      </c>
      <c r="K3" s="14" t="s">
        <v>9</v>
      </c>
      <c r="L3" s="14" t="s">
        <v>10</v>
      </c>
      <c r="M3" s="14" t="s">
        <v>11</v>
      </c>
      <c r="N3" s="14" t="s">
        <v>12</v>
      </c>
      <c r="O3" s="14" t="s">
        <v>13</v>
      </c>
      <c r="P3" s="14" t="s">
        <v>14</v>
      </c>
      <c r="Q3" s="14" t="s">
        <v>15</v>
      </c>
      <c r="R3" s="14" t="s">
        <v>16</v>
      </c>
      <c r="S3" s="14" t="s">
        <v>17</v>
      </c>
      <c r="T3" s="14" t="s">
        <v>18</v>
      </c>
      <c r="U3" s="14" t="s">
        <v>19</v>
      </c>
      <c r="V3" s="14" t="s">
        <v>20</v>
      </c>
      <c r="W3" s="14" t="s">
        <v>21</v>
      </c>
      <c r="X3" s="14" t="s">
        <v>22</v>
      </c>
      <c r="Y3" s="14" t="s">
        <v>23</v>
      </c>
      <c r="Z3" s="14" t="s">
        <v>24</v>
      </c>
      <c r="AA3" s="14" t="s">
        <v>25</v>
      </c>
      <c r="AB3" s="14" t="s">
        <v>26</v>
      </c>
    </row>
    <row r="4" spans="1:29" s="1" customFormat="1" ht="15" thickBot="1">
      <c r="A4" s="15"/>
      <c r="C4" s="15"/>
      <c r="D4" s="15"/>
      <c r="E4" s="15"/>
      <c r="F4" s="164" t="s">
        <v>1929</v>
      </c>
      <c r="G4" s="16"/>
      <c r="H4" s="17"/>
      <c r="I4" s="18"/>
      <c r="J4" s="18"/>
      <c r="K4" s="18"/>
      <c r="L4" s="18"/>
      <c r="M4" s="19"/>
      <c r="N4" s="18"/>
      <c r="O4" s="18"/>
      <c r="P4" s="18"/>
      <c r="Q4" s="18"/>
      <c r="R4" s="18"/>
      <c r="S4" s="18"/>
      <c r="T4" s="18"/>
      <c r="U4" s="18"/>
      <c r="V4" s="18"/>
      <c r="W4" s="18"/>
      <c r="X4" s="18"/>
      <c r="Y4" s="18"/>
      <c r="Z4" s="18"/>
      <c r="AA4" s="18"/>
      <c r="AB4" s="18"/>
    </row>
    <row r="5" spans="1:29" s="1" customFormat="1">
      <c r="A5" s="20"/>
      <c r="B5" s="21"/>
      <c r="C5" s="21"/>
      <c r="D5" s="21"/>
      <c r="E5" s="21"/>
      <c r="F5" s="22"/>
      <c r="G5" s="23"/>
      <c r="H5" s="266" t="s">
        <v>27</v>
      </c>
      <c r="I5" s="259"/>
      <c r="J5" s="259"/>
      <c r="K5" s="259"/>
      <c r="L5" s="261"/>
      <c r="M5" s="24"/>
      <c r="N5" s="260" t="s">
        <v>28</v>
      </c>
      <c r="O5" s="259"/>
      <c r="P5" s="259"/>
      <c r="Q5" s="259"/>
      <c r="R5" s="261"/>
      <c r="S5" s="260" t="s">
        <v>29</v>
      </c>
      <c r="T5" s="259"/>
      <c r="U5" s="259"/>
      <c r="V5" s="259"/>
      <c r="W5" s="261"/>
      <c r="X5" s="260" t="s">
        <v>30</v>
      </c>
      <c r="Y5" s="259"/>
      <c r="Z5" s="259"/>
      <c r="AA5" s="259"/>
      <c r="AB5" s="261"/>
    </row>
    <row r="6" spans="1:29" s="1" customFormat="1" ht="61.5" customHeight="1" thickBot="1">
      <c r="A6" s="25" t="s">
        <v>31</v>
      </c>
      <c r="B6" s="26" t="s">
        <v>4</v>
      </c>
      <c r="C6" s="27" t="s">
        <v>32</v>
      </c>
      <c r="D6" s="27" t="s">
        <v>33</v>
      </c>
      <c r="E6" s="27" t="s">
        <v>34</v>
      </c>
      <c r="F6" s="28" t="s">
        <v>35</v>
      </c>
      <c r="G6" s="29" t="s">
        <v>36</v>
      </c>
      <c r="H6" s="30" t="s">
        <v>37</v>
      </c>
      <c r="I6" s="31" t="s">
        <v>38</v>
      </c>
      <c r="J6" s="31" t="s">
        <v>39</v>
      </c>
      <c r="K6" s="31" t="s">
        <v>40</v>
      </c>
      <c r="L6" s="32" t="s">
        <v>41</v>
      </c>
      <c r="M6" s="33" t="s">
        <v>42</v>
      </c>
      <c r="N6" s="34" t="s">
        <v>43</v>
      </c>
      <c r="O6" s="35" t="s">
        <v>44</v>
      </c>
      <c r="P6" s="35" t="s">
        <v>45</v>
      </c>
      <c r="Q6" s="35" t="s">
        <v>46</v>
      </c>
      <c r="R6" s="36" t="s">
        <v>47</v>
      </c>
      <c r="S6" s="34" t="s">
        <v>43</v>
      </c>
      <c r="T6" s="35" t="s">
        <v>44</v>
      </c>
      <c r="U6" s="35" t="s">
        <v>45</v>
      </c>
      <c r="V6" s="35" t="s">
        <v>46</v>
      </c>
      <c r="W6" s="36" t="s">
        <v>47</v>
      </c>
      <c r="X6" s="34" t="s">
        <v>43</v>
      </c>
      <c r="Y6" s="35" t="s">
        <v>44</v>
      </c>
      <c r="Z6" s="35" t="s">
        <v>45</v>
      </c>
      <c r="AA6" s="35" t="s">
        <v>46</v>
      </c>
      <c r="AB6" s="36" t="s">
        <v>47</v>
      </c>
    </row>
    <row r="7" spans="1:29" s="1" customFormat="1">
      <c r="A7" s="20"/>
      <c r="B7" s="21"/>
      <c r="C7" s="21"/>
      <c r="D7" s="21"/>
      <c r="E7" s="21"/>
      <c r="F7" s="37"/>
      <c r="G7" s="38"/>
      <c r="H7" s="39"/>
      <c r="I7" s="40"/>
      <c r="J7" s="40"/>
      <c r="K7" s="40"/>
      <c r="L7" s="41"/>
      <c r="M7" s="42"/>
      <c r="N7" s="39"/>
      <c r="O7" s="40"/>
      <c r="P7" s="40"/>
      <c r="Q7" s="40"/>
      <c r="R7" s="41"/>
      <c r="S7" s="39"/>
      <c r="T7" s="40"/>
      <c r="U7" s="40"/>
      <c r="V7" s="40"/>
      <c r="W7" s="41"/>
      <c r="X7" s="39"/>
      <c r="Y7" s="40"/>
      <c r="Z7" s="40"/>
      <c r="AA7" s="40"/>
      <c r="AB7" s="41"/>
    </row>
    <row r="8" spans="1:29" s="1" customFormat="1">
      <c r="A8" s="43" t="s">
        <v>48</v>
      </c>
      <c r="F8" s="44" t="s">
        <v>49</v>
      </c>
      <c r="G8" s="45"/>
      <c r="H8" s="46">
        <v>15958.163169336376</v>
      </c>
      <c r="I8" s="5">
        <v>653.0545492367786</v>
      </c>
      <c r="J8" s="5">
        <v>15305.108620099596</v>
      </c>
      <c r="K8" s="5">
        <v>-1590.4647008976717</v>
      </c>
      <c r="L8" s="47"/>
      <c r="M8" s="5"/>
      <c r="N8" s="46">
        <v>494.72592508374015</v>
      </c>
      <c r="O8" s="5">
        <v>4.3484266157504656</v>
      </c>
      <c r="P8" s="5">
        <v>152.20652550728806</v>
      </c>
      <c r="Q8" s="5">
        <v>0</v>
      </c>
      <c r="R8" s="47">
        <v>0</v>
      </c>
      <c r="S8" s="46">
        <v>10487.721952699323</v>
      </c>
      <c r="T8" s="5">
        <v>2073.0573442463078</v>
      </c>
      <c r="U8" s="5">
        <v>655.77673931929826</v>
      </c>
      <c r="V8" s="5">
        <v>1939.6904659432591</v>
      </c>
      <c r="W8" s="47">
        <v>36.608814419677664</v>
      </c>
      <c r="X8" s="46">
        <v>10982.44787778307</v>
      </c>
      <c r="Y8" s="5">
        <v>2077.405770862058</v>
      </c>
      <c r="Z8" s="5">
        <v>807.98326482658661</v>
      </c>
      <c r="AA8" s="5">
        <v>1939.6904659432591</v>
      </c>
      <c r="AB8" s="47">
        <v>36.608814419677664</v>
      </c>
      <c r="AC8" s="6"/>
    </row>
    <row r="9" spans="1:29" s="1" customFormat="1">
      <c r="A9" s="48" t="s">
        <v>50</v>
      </c>
      <c r="B9" s="1" t="s">
        <v>51</v>
      </c>
      <c r="C9" s="1" t="s">
        <v>52</v>
      </c>
      <c r="D9" s="1" t="s">
        <v>53</v>
      </c>
      <c r="E9" s="1" t="s">
        <v>54</v>
      </c>
      <c r="F9" s="44" t="s">
        <v>55</v>
      </c>
      <c r="G9" s="49">
        <v>0.2</v>
      </c>
      <c r="H9" s="46">
        <v>1.7388222766959629</v>
      </c>
      <c r="I9" s="5">
        <v>0</v>
      </c>
      <c r="J9" s="5">
        <v>1.7388222766959629</v>
      </c>
      <c r="K9" s="5">
        <v>-1.6523774098471842</v>
      </c>
      <c r="L9" s="47">
        <v>1.6518811628611647</v>
      </c>
      <c r="M9" s="5">
        <v>0</v>
      </c>
      <c r="N9" s="46">
        <v>0</v>
      </c>
      <c r="O9" s="5">
        <v>0</v>
      </c>
      <c r="P9" s="5">
        <v>0</v>
      </c>
      <c r="Q9" s="5">
        <v>0</v>
      </c>
      <c r="R9" s="47">
        <v>0</v>
      </c>
      <c r="S9" s="46">
        <v>0</v>
      </c>
      <c r="T9" s="5">
        <v>1.7388222766959629</v>
      </c>
      <c r="U9" s="5">
        <v>0</v>
      </c>
      <c r="V9" s="5">
        <v>0</v>
      </c>
      <c r="W9" s="47">
        <v>0</v>
      </c>
      <c r="X9" s="46">
        <v>0</v>
      </c>
      <c r="Y9" s="5">
        <v>1.7388222766959629</v>
      </c>
      <c r="Z9" s="5">
        <v>0</v>
      </c>
      <c r="AA9" s="5">
        <v>0</v>
      </c>
      <c r="AB9" s="47">
        <v>0</v>
      </c>
      <c r="AC9" s="6"/>
    </row>
    <row r="10" spans="1:29" s="1" customFormat="1">
      <c r="A10" s="48" t="s">
        <v>56</v>
      </c>
      <c r="B10" s="1" t="s">
        <v>57</v>
      </c>
      <c r="C10" s="1" t="s">
        <v>58</v>
      </c>
      <c r="D10" s="1" t="s">
        <v>53</v>
      </c>
      <c r="E10" s="1">
        <v>0</v>
      </c>
      <c r="F10" s="44" t="s">
        <v>59</v>
      </c>
      <c r="G10" s="45">
        <v>0.4</v>
      </c>
      <c r="H10" s="46">
        <v>3.7931831165447849</v>
      </c>
      <c r="I10" s="5">
        <v>0.19618684916647711</v>
      </c>
      <c r="J10" s="5">
        <v>3.5969962673783078</v>
      </c>
      <c r="K10" s="5">
        <v>-7.2987340193127048</v>
      </c>
      <c r="L10" s="47">
        <v>3.3272215473249349</v>
      </c>
      <c r="M10" s="5">
        <v>0.5</v>
      </c>
      <c r="N10" s="46">
        <v>0</v>
      </c>
      <c r="O10" s="5">
        <v>0.19618684916647711</v>
      </c>
      <c r="P10" s="5">
        <v>0</v>
      </c>
      <c r="Q10" s="5">
        <v>0</v>
      </c>
      <c r="R10" s="47">
        <v>0</v>
      </c>
      <c r="S10" s="46">
        <v>0</v>
      </c>
      <c r="T10" s="5">
        <v>3.5969962673783078</v>
      </c>
      <c r="U10" s="5">
        <v>0</v>
      </c>
      <c r="V10" s="5">
        <v>0</v>
      </c>
      <c r="W10" s="47">
        <v>0</v>
      </c>
      <c r="X10" s="46">
        <v>0</v>
      </c>
      <c r="Y10" s="5">
        <v>3.7931831165447849</v>
      </c>
      <c r="Z10" s="5">
        <v>0</v>
      </c>
      <c r="AA10" s="5">
        <v>0</v>
      </c>
      <c r="AB10" s="47">
        <v>0</v>
      </c>
      <c r="AC10" s="6"/>
    </row>
    <row r="11" spans="1:29" s="1" customFormat="1">
      <c r="A11" s="48" t="s">
        <v>60</v>
      </c>
      <c r="B11" s="1" t="s">
        <v>61</v>
      </c>
      <c r="C11" s="1" t="s">
        <v>62</v>
      </c>
      <c r="D11" s="1" t="s">
        <v>53</v>
      </c>
      <c r="E11" s="1">
        <v>0</v>
      </c>
      <c r="F11" s="44" t="s">
        <v>63</v>
      </c>
      <c r="G11" s="45">
        <v>0.4</v>
      </c>
      <c r="H11" s="46">
        <v>3.1752905519255723</v>
      </c>
      <c r="I11" s="5">
        <v>4.6128397865854206E-3</v>
      </c>
      <c r="J11" s="5">
        <v>3.1706777121389869</v>
      </c>
      <c r="K11" s="5">
        <v>-9.1293108137500614</v>
      </c>
      <c r="L11" s="47">
        <v>2.932876883728563</v>
      </c>
      <c r="M11" s="5">
        <v>0.5</v>
      </c>
      <c r="N11" s="46">
        <v>0</v>
      </c>
      <c r="O11" s="5">
        <v>4.6128397865854206E-3</v>
      </c>
      <c r="P11" s="5">
        <v>0</v>
      </c>
      <c r="Q11" s="5">
        <v>0</v>
      </c>
      <c r="R11" s="47">
        <v>0</v>
      </c>
      <c r="S11" s="46">
        <v>0</v>
      </c>
      <c r="T11" s="5">
        <v>3.1706777121389869</v>
      </c>
      <c r="U11" s="5">
        <v>0</v>
      </c>
      <c r="V11" s="5">
        <v>0</v>
      </c>
      <c r="W11" s="47">
        <v>0</v>
      </c>
      <c r="X11" s="46">
        <v>0</v>
      </c>
      <c r="Y11" s="5">
        <v>3.1752905519255723</v>
      </c>
      <c r="Z11" s="5">
        <v>0</v>
      </c>
      <c r="AA11" s="5">
        <v>0</v>
      </c>
      <c r="AB11" s="47">
        <v>0</v>
      </c>
    </row>
    <row r="12" spans="1:29" s="1" customFormat="1">
      <c r="A12" s="48" t="s">
        <v>64</v>
      </c>
      <c r="B12" s="1" t="s">
        <v>65</v>
      </c>
      <c r="C12" s="1" t="s">
        <v>66</v>
      </c>
      <c r="D12" s="1" t="s">
        <v>53</v>
      </c>
      <c r="E12" s="1" t="s">
        <v>54</v>
      </c>
      <c r="F12" s="44" t="s">
        <v>67</v>
      </c>
      <c r="G12" s="45">
        <v>0.2</v>
      </c>
      <c r="H12" s="46">
        <v>3.6098748878002578</v>
      </c>
      <c r="I12" s="5">
        <v>0</v>
      </c>
      <c r="J12" s="5">
        <v>3.6098748878002578</v>
      </c>
      <c r="K12" s="5">
        <v>-2.6439784814828697</v>
      </c>
      <c r="L12" s="47">
        <v>3.4293811434102444</v>
      </c>
      <c r="M12" s="5">
        <v>0</v>
      </c>
      <c r="N12" s="46">
        <v>0</v>
      </c>
      <c r="O12" s="5">
        <v>0</v>
      </c>
      <c r="P12" s="5">
        <v>0</v>
      </c>
      <c r="Q12" s="5">
        <v>0</v>
      </c>
      <c r="R12" s="47">
        <v>0</v>
      </c>
      <c r="S12" s="46">
        <v>0</v>
      </c>
      <c r="T12" s="5">
        <v>3.6098748878002578</v>
      </c>
      <c r="U12" s="5">
        <v>0</v>
      </c>
      <c r="V12" s="5">
        <v>0</v>
      </c>
      <c r="W12" s="47">
        <v>0</v>
      </c>
      <c r="X12" s="46">
        <v>0</v>
      </c>
      <c r="Y12" s="5">
        <v>3.6098748878002578</v>
      </c>
      <c r="Z12" s="5">
        <v>0</v>
      </c>
      <c r="AA12" s="5">
        <v>0</v>
      </c>
      <c r="AB12" s="47">
        <v>0</v>
      </c>
    </row>
    <row r="13" spans="1:29" s="1" customFormat="1">
      <c r="A13" s="48" t="s">
        <v>68</v>
      </c>
      <c r="B13" s="1" t="s">
        <v>69</v>
      </c>
      <c r="C13" s="1" t="s">
        <v>70</v>
      </c>
      <c r="D13" s="1" t="s">
        <v>53</v>
      </c>
      <c r="E13" s="1">
        <v>0</v>
      </c>
      <c r="F13" s="44" t="s">
        <v>71</v>
      </c>
      <c r="G13" s="45">
        <v>0.4</v>
      </c>
      <c r="H13" s="46">
        <v>4.0166663880102886</v>
      </c>
      <c r="I13" s="5">
        <v>0.19373958807779196</v>
      </c>
      <c r="J13" s="5">
        <v>3.822926799932497</v>
      </c>
      <c r="K13" s="5">
        <v>-9.6290655514528467</v>
      </c>
      <c r="L13" s="47">
        <v>3.5362072899375598</v>
      </c>
      <c r="M13" s="5">
        <v>0.5</v>
      </c>
      <c r="N13" s="46">
        <v>0</v>
      </c>
      <c r="O13" s="5">
        <v>0.19373958807779196</v>
      </c>
      <c r="P13" s="5">
        <v>0</v>
      </c>
      <c r="Q13" s="5">
        <v>0</v>
      </c>
      <c r="R13" s="47">
        <v>0</v>
      </c>
      <c r="S13" s="46">
        <v>0</v>
      </c>
      <c r="T13" s="5">
        <v>3.822926799932497</v>
      </c>
      <c r="U13" s="5">
        <v>0</v>
      </c>
      <c r="V13" s="5">
        <v>0</v>
      </c>
      <c r="W13" s="47">
        <v>0</v>
      </c>
      <c r="X13" s="46">
        <v>0</v>
      </c>
      <c r="Y13" s="5">
        <v>4.0166663880102886</v>
      </c>
      <c r="Z13" s="5">
        <v>0</v>
      </c>
      <c r="AA13" s="5">
        <v>0</v>
      </c>
      <c r="AB13" s="47">
        <v>0</v>
      </c>
    </row>
    <row r="14" spans="1:29" s="1" customFormat="1">
      <c r="A14" s="48" t="s">
        <v>72</v>
      </c>
      <c r="B14" s="1" t="s">
        <v>73</v>
      </c>
      <c r="C14" s="1" t="s">
        <v>74</v>
      </c>
      <c r="D14" s="1" t="s">
        <v>53</v>
      </c>
      <c r="E14" s="1">
        <v>0</v>
      </c>
      <c r="F14" s="44" t="s">
        <v>75</v>
      </c>
      <c r="G14" s="45">
        <v>0.4</v>
      </c>
      <c r="H14" s="46">
        <v>2.831494178511587</v>
      </c>
      <c r="I14" s="5">
        <v>0</v>
      </c>
      <c r="J14" s="5">
        <v>2.831494178511587</v>
      </c>
      <c r="K14" s="5">
        <v>-15.85979757352769</v>
      </c>
      <c r="L14" s="47">
        <v>2.6191321151232181</v>
      </c>
      <c r="M14" s="5">
        <v>0.5</v>
      </c>
      <c r="N14" s="46">
        <v>0</v>
      </c>
      <c r="O14" s="5">
        <v>0</v>
      </c>
      <c r="P14" s="5">
        <v>0</v>
      </c>
      <c r="Q14" s="5">
        <v>0</v>
      </c>
      <c r="R14" s="47">
        <v>0</v>
      </c>
      <c r="S14" s="46">
        <v>0</v>
      </c>
      <c r="T14" s="5">
        <v>2.831494178511587</v>
      </c>
      <c r="U14" s="5">
        <v>0</v>
      </c>
      <c r="V14" s="5">
        <v>0</v>
      </c>
      <c r="W14" s="47">
        <v>0</v>
      </c>
      <c r="X14" s="46">
        <v>0</v>
      </c>
      <c r="Y14" s="5">
        <v>2.831494178511587</v>
      </c>
      <c r="Z14" s="5">
        <v>0</v>
      </c>
      <c r="AA14" s="5">
        <v>0</v>
      </c>
      <c r="AB14" s="47">
        <v>0</v>
      </c>
    </row>
    <row r="15" spans="1:29" s="1" customFormat="1">
      <c r="A15" s="48" t="s">
        <v>76</v>
      </c>
      <c r="B15" s="1" t="s">
        <v>77</v>
      </c>
      <c r="C15" s="1" t="s">
        <v>78</v>
      </c>
      <c r="D15" s="1" t="s">
        <v>79</v>
      </c>
      <c r="E15" s="1">
        <v>0</v>
      </c>
      <c r="F15" s="44" t="s">
        <v>1912</v>
      </c>
      <c r="G15" s="45">
        <v>0.01</v>
      </c>
      <c r="H15" s="46">
        <v>15.766399352475924</v>
      </c>
      <c r="I15" s="5">
        <v>5.0339208809736071</v>
      </c>
      <c r="J15" s="5">
        <v>10.732478471502317</v>
      </c>
      <c r="K15" s="5">
        <v>6.0377002465086314</v>
      </c>
      <c r="L15" s="47">
        <v>9.9275425861396442</v>
      </c>
      <c r="M15" s="5">
        <v>0</v>
      </c>
      <c r="N15" s="46">
        <v>0</v>
      </c>
      <c r="O15" s="5">
        <v>0</v>
      </c>
      <c r="P15" s="5">
        <v>5.0339208809736071</v>
      </c>
      <c r="Q15" s="5">
        <v>0</v>
      </c>
      <c r="R15" s="47">
        <v>0</v>
      </c>
      <c r="S15" s="46">
        <v>0</v>
      </c>
      <c r="T15" s="5">
        <v>0</v>
      </c>
      <c r="U15" s="5">
        <v>10.732478471502317</v>
      </c>
      <c r="V15" s="5">
        <v>0</v>
      </c>
      <c r="W15" s="47">
        <v>0</v>
      </c>
      <c r="X15" s="46">
        <v>0</v>
      </c>
      <c r="Y15" s="5">
        <v>0</v>
      </c>
      <c r="Z15" s="5">
        <v>15.766399352475924</v>
      </c>
      <c r="AA15" s="5">
        <v>0</v>
      </c>
      <c r="AB15" s="47">
        <v>0</v>
      </c>
    </row>
    <row r="16" spans="1:29" s="1" customFormat="1">
      <c r="A16" s="48" t="s">
        <v>81</v>
      </c>
      <c r="B16" s="1" t="s">
        <v>82</v>
      </c>
      <c r="C16" s="1" t="s">
        <v>83</v>
      </c>
      <c r="D16" s="1" t="s">
        <v>53</v>
      </c>
      <c r="E16" s="1" t="s">
        <v>84</v>
      </c>
      <c r="F16" s="44" t="s">
        <v>85</v>
      </c>
      <c r="G16" s="45">
        <v>0.42499999999999999</v>
      </c>
      <c r="H16" s="46">
        <v>3.919111956810823</v>
      </c>
      <c r="I16" s="5">
        <v>0</v>
      </c>
      <c r="J16" s="5">
        <v>3.919111956810823</v>
      </c>
      <c r="K16" s="5">
        <v>-17.598934229426323</v>
      </c>
      <c r="L16" s="47">
        <v>3.7231563589702819</v>
      </c>
      <c r="M16" s="5">
        <v>0</v>
      </c>
      <c r="N16" s="46">
        <v>0</v>
      </c>
      <c r="O16" s="5">
        <v>0</v>
      </c>
      <c r="P16" s="5">
        <v>0</v>
      </c>
      <c r="Q16" s="5">
        <v>0</v>
      </c>
      <c r="R16" s="47">
        <v>0</v>
      </c>
      <c r="S16" s="46">
        <v>0</v>
      </c>
      <c r="T16" s="5">
        <v>3.919111956810823</v>
      </c>
      <c r="U16" s="5">
        <v>0</v>
      </c>
      <c r="V16" s="5">
        <v>0</v>
      </c>
      <c r="W16" s="47">
        <v>0</v>
      </c>
      <c r="X16" s="46">
        <v>0</v>
      </c>
      <c r="Y16" s="5">
        <v>3.919111956810823</v>
      </c>
      <c r="Z16" s="5">
        <v>0</v>
      </c>
      <c r="AA16" s="5">
        <v>0</v>
      </c>
      <c r="AB16" s="47">
        <v>0</v>
      </c>
    </row>
    <row r="17" spans="1:28" s="1" customFormat="1">
      <c r="A17" s="48" t="s">
        <v>86</v>
      </c>
      <c r="B17" s="1" t="s">
        <v>87</v>
      </c>
      <c r="C17" s="1" t="s">
        <v>88</v>
      </c>
      <c r="D17" s="1" t="s">
        <v>53</v>
      </c>
      <c r="E17" s="1">
        <v>0</v>
      </c>
      <c r="F17" s="44" t="s">
        <v>89</v>
      </c>
      <c r="G17" s="45">
        <v>0.4</v>
      </c>
      <c r="H17" s="46">
        <v>2.1044091806655461</v>
      </c>
      <c r="I17" s="5">
        <v>0</v>
      </c>
      <c r="J17" s="5">
        <v>2.1044091806655461</v>
      </c>
      <c r="K17" s="5">
        <v>-7.07983822174337</v>
      </c>
      <c r="L17" s="47">
        <v>1.9465784921156304</v>
      </c>
      <c r="M17" s="5">
        <v>0.5</v>
      </c>
      <c r="N17" s="46">
        <v>0</v>
      </c>
      <c r="O17" s="5">
        <v>0</v>
      </c>
      <c r="P17" s="5">
        <v>0</v>
      </c>
      <c r="Q17" s="5">
        <v>0</v>
      </c>
      <c r="R17" s="47">
        <v>0</v>
      </c>
      <c r="S17" s="46">
        <v>0</v>
      </c>
      <c r="T17" s="5">
        <v>2.1044091806655461</v>
      </c>
      <c r="U17" s="5">
        <v>0</v>
      </c>
      <c r="V17" s="5">
        <v>0</v>
      </c>
      <c r="W17" s="47">
        <v>0</v>
      </c>
      <c r="X17" s="46">
        <v>0</v>
      </c>
      <c r="Y17" s="5">
        <v>2.1044091806655461</v>
      </c>
      <c r="Z17" s="5">
        <v>0</v>
      </c>
      <c r="AA17" s="5">
        <v>0</v>
      </c>
      <c r="AB17" s="47">
        <v>0</v>
      </c>
    </row>
    <row r="18" spans="1:28" s="1" customFormat="1">
      <c r="A18" s="48" t="s">
        <v>90</v>
      </c>
      <c r="B18" s="1" t="s">
        <v>91</v>
      </c>
      <c r="C18" s="1" t="s">
        <v>92</v>
      </c>
      <c r="D18" s="1" t="s">
        <v>93</v>
      </c>
      <c r="E18" s="1" t="s">
        <v>94</v>
      </c>
      <c r="F18" s="44" t="s">
        <v>95</v>
      </c>
      <c r="G18" s="45">
        <v>0.48</v>
      </c>
      <c r="H18" s="46">
        <v>74.504296206114674</v>
      </c>
      <c r="I18" s="5">
        <v>0</v>
      </c>
      <c r="J18" s="5">
        <v>74.504296206114674</v>
      </c>
      <c r="K18" s="5">
        <v>44.809957344612123</v>
      </c>
      <c r="L18" s="47">
        <v>70.77908139580893</v>
      </c>
      <c r="M18" s="5">
        <v>0</v>
      </c>
      <c r="N18" s="46">
        <v>0</v>
      </c>
      <c r="O18" s="5">
        <v>0</v>
      </c>
      <c r="P18" s="5">
        <v>0</v>
      </c>
      <c r="Q18" s="5">
        <v>0</v>
      </c>
      <c r="R18" s="47">
        <v>0</v>
      </c>
      <c r="S18" s="46">
        <v>63.53096685454382</v>
      </c>
      <c r="T18" s="5">
        <v>10.973329351570866</v>
      </c>
      <c r="U18" s="5">
        <v>0</v>
      </c>
      <c r="V18" s="5">
        <v>0</v>
      </c>
      <c r="W18" s="47">
        <v>0</v>
      </c>
      <c r="X18" s="46">
        <v>63.53096685454382</v>
      </c>
      <c r="Y18" s="5">
        <v>10.973329351570866</v>
      </c>
      <c r="Z18" s="5">
        <v>0</v>
      </c>
      <c r="AA18" s="5">
        <v>0</v>
      </c>
      <c r="AB18" s="47">
        <v>0</v>
      </c>
    </row>
    <row r="19" spans="1:28" s="1" customFormat="1">
      <c r="A19" s="48" t="s">
        <v>96</v>
      </c>
      <c r="B19" s="1" t="s">
        <v>97</v>
      </c>
      <c r="C19" s="1" t="s">
        <v>98</v>
      </c>
      <c r="D19" s="1" t="s">
        <v>93</v>
      </c>
      <c r="E19" s="1" t="s">
        <v>94</v>
      </c>
      <c r="F19" s="44" t="s">
        <v>99</v>
      </c>
      <c r="G19" s="45">
        <v>0.48</v>
      </c>
      <c r="H19" s="46">
        <v>63.971758448377315</v>
      </c>
      <c r="I19" s="5">
        <v>0</v>
      </c>
      <c r="J19" s="5">
        <v>63.971758448377315</v>
      </c>
      <c r="K19" s="5">
        <v>2.572719324780397</v>
      </c>
      <c r="L19" s="47">
        <v>60.773170525958449</v>
      </c>
      <c r="M19" s="5">
        <v>0</v>
      </c>
      <c r="N19" s="46">
        <v>0</v>
      </c>
      <c r="O19" s="5">
        <v>0</v>
      </c>
      <c r="P19" s="5">
        <v>0</v>
      </c>
      <c r="Q19" s="5">
        <v>0</v>
      </c>
      <c r="R19" s="47">
        <v>0</v>
      </c>
      <c r="S19" s="46">
        <v>52.805003996787235</v>
      </c>
      <c r="T19" s="5">
        <v>11.166754451590084</v>
      </c>
      <c r="U19" s="5">
        <v>0</v>
      </c>
      <c r="V19" s="5">
        <v>0</v>
      </c>
      <c r="W19" s="47">
        <v>0</v>
      </c>
      <c r="X19" s="46">
        <v>52.805003996787235</v>
      </c>
      <c r="Y19" s="5">
        <v>11.166754451590084</v>
      </c>
      <c r="Z19" s="5">
        <v>0</v>
      </c>
      <c r="AA19" s="5">
        <v>0</v>
      </c>
      <c r="AB19" s="47">
        <v>0</v>
      </c>
    </row>
    <row r="20" spans="1:28" s="1" customFormat="1">
      <c r="A20" s="48" t="s">
        <v>100</v>
      </c>
      <c r="B20" s="1" t="s">
        <v>101</v>
      </c>
      <c r="C20" s="1" t="s">
        <v>102</v>
      </c>
      <c r="D20" s="1" t="s">
        <v>103</v>
      </c>
      <c r="E20" s="1">
        <v>0</v>
      </c>
      <c r="F20" s="44" t="s">
        <v>104</v>
      </c>
      <c r="G20" s="45">
        <v>0.49</v>
      </c>
      <c r="H20" s="46">
        <v>68.768263681899882</v>
      </c>
      <c r="I20" s="5">
        <v>12.746403151986916</v>
      </c>
      <c r="J20" s="5">
        <v>56.021860529912964</v>
      </c>
      <c r="K20" s="5">
        <v>32.210231564575132</v>
      </c>
      <c r="L20" s="47">
        <v>51.820220990169496</v>
      </c>
      <c r="M20" s="5">
        <v>0</v>
      </c>
      <c r="N20" s="46">
        <v>12.494638845572331</v>
      </c>
      <c r="O20" s="5">
        <v>0.25176430641458558</v>
      </c>
      <c r="P20" s="5">
        <v>0</v>
      </c>
      <c r="Q20" s="5">
        <v>0</v>
      </c>
      <c r="R20" s="47">
        <v>0</v>
      </c>
      <c r="S20" s="46">
        <v>48.980217188636402</v>
      </c>
      <c r="T20" s="5">
        <v>7.0416433412765613</v>
      </c>
      <c r="U20" s="5">
        <v>0</v>
      </c>
      <c r="V20" s="5">
        <v>0</v>
      </c>
      <c r="W20" s="47">
        <v>0</v>
      </c>
      <c r="X20" s="46">
        <v>61.474856034208727</v>
      </c>
      <c r="Y20" s="5">
        <v>7.2934076476911462</v>
      </c>
      <c r="Z20" s="5">
        <v>0</v>
      </c>
      <c r="AA20" s="5">
        <v>0</v>
      </c>
      <c r="AB20" s="47">
        <v>0</v>
      </c>
    </row>
    <row r="21" spans="1:28" s="1" customFormat="1">
      <c r="A21" s="48" t="s">
        <v>105</v>
      </c>
      <c r="B21" s="1" t="s">
        <v>106</v>
      </c>
      <c r="C21" s="1" t="s">
        <v>107</v>
      </c>
      <c r="D21" s="1" t="s">
        <v>53</v>
      </c>
      <c r="E21" s="1">
        <v>0</v>
      </c>
      <c r="F21" s="44" t="s">
        <v>108</v>
      </c>
      <c r="G21" s="45">
        <v>0.4</v>
      </c>
      <c r="H21" s="46">
        <v>4.3311736525870277</v>
      </c>
      <c r="I21" s="5">
        <v>1.2518709247882376</v>
      </c>
      <c r="J21" s="5">
        <v>3.0793027277987899</v>
      </c>
      <c r="K21" s="5">
        <v>-5.0880278206449541</v>
      </c>
      <c r="L21" s="47">
        <v>2.8483550232138808</v>
      </c>
      <c r="M21" s="5">
        <v>0.5</v>
      </c>
      <c r="N21" s="46">
        <v>0</v>
      </c>
      <c r="O21" s="5">
        <v>1.2518709247882376</v>
      </c>
      <c r="P21" s="5">
        <v>0</v>
      </c>
      <c r="Q21" s="5">
        <v>0</v>
      </c>
      <c r="R21" s="47">
        <v>0</v>
      </c>
      <c r="S21" s="46">
        <v>0</v>
      </c>
      <c r="T21" s="5">
        <v>3.0793027277987899</v>
      </c>
      <c r="U21" s="5">
        <v>0</v>
      </c>
      <c r="V21" s="5">
        <v>0</v>
      </c>
      <c r="W21" s="47">
        <v>0</v>
      </c>
      <c r="X21" s="46">
        <v>0</v>
      </c>
      <c r="Y21" s="5">
        <v>4.3311736525870277</v>
      </c>
      <c r="Z21" s="5">
        <v>0</v>
      </c>
      <c r="AA21" s="5">
        <v>0</v>
      </c>
      <c r="AB21" s="47">
        <v>0</v>
      </c>
    </row>
    <row r="22" spans="1:28" s="1" customFormat="1">
      <c r="A22" s="48" t="s">
        <v>109</v>
      </c>
      <c r="B22" s="1" t="s">
        <v>110</v>
      </c>
      <c r="C22" s="1" t="s">
        <v>111</v>
      </c>
      <c r="D22" s="1" t="s">
        <v>53</v>
      </c>
      <c r="E22" s="1">
        <v>0</v>
      </c>
      <c r="F22" s="44" t="s">
        <v>112</v>
      </c>
      <c r="G22" s="45">
        <v>0.4</v>
      </c>
      <c r="H22" s="46">
        <v>5.6100643818984457</v>
      </c>
      <c r="I22" s="5">
        <v>0</v>
      </c>
      <c r="J22" s="5">
        <v>5.6100643818984457</v>
      </c>
      <c r="K22" s="5">
        <v>-25.258323217205461</v>
      </c>
      <c r="L22" s="47">
        <v>5.1893095532560629</v>
      </c>
      <c r="M22" s="5">
        <v>0.5</v>
      </c>
      <c r="N22" s="46">
        <v>0</v>
      </c>
      <c r="O22" s="5">
        <v>0</v>
      </c>
      <c r="P22" s="5">
        <v>0</v>
      </c>
      <c r="Q22" s="5">
        <v>0</v>
      </c>
      <c r="R22" s="47">
        <v>0</v>
      </c>
      <c r="S22" s="46">
        <v>0</v>
      </c>
      <c r="T22" s="5">
        <v>5.6100643818984457</v>
      </c>
      <c r="U22" s="5">
        <v>0</v>
      </c>
      <c r="V22" s="5">
        <v>0</v>
      </c>
      <c r="W22" s="47">
        <v>0</v>
      </c>
      <c r="X22" s="46">
        <v>0</v>
      </c>
      <c r="Y22" s="5">
        <v>5.6100643818984457</v>
      </c>
      <c r="Z22" s="5">
        <v>0</v>
      </c>
      <c r="AA22" s="5">
        <v>0</v>
      </c>
      <c r="AB22" s="47">
        <v>0</v>
      </c>
    </row>
    <row r="23" spans="1:28" s="1" customFormat="1">
      <c r="A23" s="48" t="s">
        <v>113</v>
      </c>
      <c r="B23" s="1" t="s">
        <v>114</v>
      </c>
      <c r="C23" s="1" t="s">
        <v>115</v>
      </c>
      <c r="D23" s="1" t="s">
        <v>53</v>
      </c>
      <c r="E23" s="1">
        <v>0</v>
      </c>
      <c r="F23" s="44" t="s">
        <v>116</v>
      </c>
      <c r="G23" s="45">
        <v>0.4</v>
      </c>
      <c r="H23" s="46">
        <v>3.0032449987248526</v>
      </c>
      <c r="I23" s="5">
        <v>0</v>
      </c>
      <c r="J23" s="5">
        <v>3.0032449987248526</v>
      </c>
      <c r="K23" s="5">
        <v>-26.968769259081807</v>
      </c>
      <c r="L23" s="47">
        <v>2.7780016238204888</v>
      </c>
      <c r="M23" s="5">
        <v>0.5</v>
      </c>
      <c r="N23" s="46">
        <v>0</v>
      </c>
      <c r="O23" s="5">
        <v>0</v>
      </c>
      <c r="P23" s="5">
        <v>0</v>
      </c>
      <c r="Q23" s="5">
        <v>0</v>
      </c>
      <c r="R23" s="47">
        <v>0</v>
      </c>
      <c r="S23" s="46">
        <v>0</v>
      </c>
      <c r="T23" s="5">
        <v>3.0032449987248526</v>
      </c>
      <c r="U23" s="5">
        <v>0</v>
      </c>
      <c r="V23" s="5">
        <v>0</v>
      </c>
      <c r="W23" s="47">
        <v>0</v>
      </c>
      <c r="X23" s="46">
        <v>0</v>
      </c>
      <c r="Y23" s="5">
        <v>3.0032449987248526</v>
      </c>
      <c r="Z23" s="5">
        <v>0</v>
      </c>
      <c r="AA23" s="5">
        <v>0</v>
      </c>
      <c r="AB23" s="47">
        <v>0</v>
      </c>
    </row>
    <row r="24" spans="1:28" s="1" customFormat="1">
      <c r="A24" s="48" t="s">
        <v>117</v>
      </c>
      <c r="B24" s="1" t="s">
        <v>118</v>
      </c>
      <c r="C24" s="1" t="s">
        <v>119</v>
      </c>
      <c r="D24" s="1" t="s">
        <v>53</v>
      </c>
      <c r="E24" s="1">
        <v>0</v>
      </c>
      <c r="F24" s="44" t="s">
        <v>120</v>
      </c>
      <c r="G24" s="45">
        <v>0.4</v>
      </c>
      <c r="H24" s="46">
        <v>4.2151002719883381</v>
      </c>
      <c r="I24" s="5">
        <v>0.22389876449046192</v>
      </c>
      <c r="J24" s="5">
        <v>3.9912015074978755</v>
      </c>
      <c r="K24" s="5">
        <v>-12.596492051846836</v>
      </c>
      <c r="L24" s="47">
        <v>3.6918613944355352</v>
      </c>
      <c r="M24" s="5">
        <v>0.5</v>
      </c>
      <c r="N24" s="46">
        <v>0</v>
      </c>
      <c r="O24" s="5">
        <v>0.22389876449046192</v>
      </c>
      <c r="P24" s="5">
        <v>0</v>
      </c>
      <c r="Q24" s="5">
        <v>0</v>
      </c>
      <c r="R24" s="47">
        <v>0</v>
      </c>
      <c r="S24" s="46">
        <v>0</v>
      </c>
      <c r="T24" s="5">
        <v>3.9912015074978755</v>
      </c>
      <c r="U24" s="5">
        <v>0</v>
      </c>
      <c r="V24" s="5">
        <v>0</v>
      </c>
      <c r="W24" s="47">
        <v>0</v>
      </c>
      <c r="X24" s="46">
        <v>0</v>
      </c>
      <c r="Y24" s="5">
        <v>4.2151002719883381</v>
      </c>
      <c r="Z24" s="5">
        <v>0</v>
      </c>
      <c r="AA24" s="5">
        <v>0</v>
      </c>
      <c r="AB24" s="47">
        <v>0</v>
      </c>
    </row>
    <row r="25" spans="1:28" s="1" customFormat="1">
      <c r="A25" s="48" t="s">
        <v>121</v>
      </c>
      <c r="B25" s="1" t="s">
        <v>122</v>
      </c>
      <c r="C25" s="1" t="s">
        <v>123</v>
      </c>
      <c r="D25" s="1" t="s">
        <v>124</v>
      </c>
      <c r="E25" s="1" t="s">
        <v>125</v>
      </c>
      <c r="F25" s="44" t="s">
        <v>126</v>
      </c>
      <c r="G25" s="45">
        <v>0.94</v>
      </c>
      <c r="H25" s="46">
        <v>23.796619811716354</v>
      </c>
      <c r="I25" s="5">
        <v>0</v>
      </c>
      <c r="J25" s="5">
        <v>23.796619811716354</v>
      </c>
      <c r="K25" s="5">
        <v>-38.97964978928961</v>
      </c>
      <c r="L25" s="47">
        <v>23.082721217364863</v>
      </c>
      <c r="M25" s="5">
        <v>0</v>
      </c>
      <c r="N25" s="46">
        <v>0</v>
      </c>
      <c r="O25" s="5">
        <v>0</v>
      </c>
      <c r="P25" s="5">
        <v>0</v>
      </c>
      <c r="Q25" s="5">
        <v>0</v>
      </c>
      <c r="R25" s="47">
        <v>0</v>
      </c>
      <c r="S25" s="46">
        <v>20.507174914445581</v>
      </c>
      <c r="T25" s="5">
        <v>3.2894448972707737</v>
      </c>
      <c r="U25" s="5">
        <v>0</v>
      </c>
      <c r="V25" s="5">
        <v>0</v>
      </c>
      <c r="W25" s="47">
        <v>0</v>
      </c>
      <c r="X25" s="46">
        <v>20.507174914445581</v>
      </c>
      <c r="Y25" s="5">
        <v>3.2894448972707737</v>
      </c>
      <c r="Z25" s="5">
        <v>0</v>
      </c>
      <c r="AA25" s="5">
        <v>0</v>
      </c>
      <c r="AB25" s="47">
        <v>0</v>
      </c>
    </row>
    <row r="26" spans="1:28" s="1" customFormat="1">
      <c r="A26" s="48" t="s">
        <v>127</v>
      </c>
      <c r="B26" s="1" t="s">
        <v>128</v>
      </c>
      <c r="C26" s="1" t="s">
        <v>129</v>
      </c>
      <c r="D26" s="1" t="s">
        <v>124</v>
      </c>
      <c r="E26" s="1">
        <v>0</v>
      </c>
      <c r="F26" s="44" t="s">
        <v>130</v>
      </c>
      <c r="G26" s="45">
        <v>0.49</v>
      </c>
      <c r="H26" s="46">
        <v>37.390886042239593</v>
      </c>
      <c r="I26" s="5">
        <v>5.7668473031496372</v>
      </c>
      <c r="J26" s="5">
        <v>31.624038739089951</v>
      </c>
      <c r="K26" s="5">
        <v>2.4371625472294012</v>
      </c>
      <c r="L26" s="47">
        <v>29.252235833658208</v>
      </c>
      <c r="M26" s="5">
        <v>0</v>
      </c>
      <c r="N26" s="46">
        <v>6.5701346646945771</v>
      </c>
      <c r="O26" s="5">
        <v>-0.80328736154494063</v>
      </c>
      <c r="P26" s="5">
        <v>0</v>
      </c>
      <c r="Q26" s="5">
        <v>0</v>
      </c>
      <c r="R26" s="47">
        <v>0</v>
      </c>
      <c r="S26" s="46">
        <v>25.900249250389731</v>
      </c>
      <c r="T26" s="5">
        <v>5.7237894887002199</v>
      </c>
      <c r="U26" s="5">
        <v>0</v>
      </c>
      <c r="V26" s="5">
        <v>0</v>
      </c>
      <c r="W26" s="47">
        <v>0</v>
      </c>
      <c r="X26" s="46">
        <v>32.470383915084312</v>
      </c>
      <c r="Y26" s="5">
        <v>4.9205021271552791</v>
      </c>
      <c r="Z26" s="5">
        <v>0</v>
      </c>
      <c r="AA26" s="5">
        <v>0</v>
      </c>
      <c r="AB26" s="47">
        <v>0</v>
      </c>
    </row>
    <row r="27" spans="1:28" s="1" customFormat="1">
      <c r="A27" s="48" t="s">
        <v>131</v>
      </c>
      <c r="B27" s="1" t="s">
        <v>132</v>
      </c>
      <c r="C27" s="1" t="s">
        <v>133</v>
      </c>
      <c r="D27" s="1" t="s">
        <v>79</v>
      </c>
      <c r="E27" s="1">
        <v>0</v>
      </c>
      <c r="F27" s="44" t="s">
        <v>1914</v>
      </c>
      <c r="G27" s="45">
        <v>0.01</v>
      </c>
      <c r="H27" s="46">
        <v>8.1298098592985504</v>
      </c>
      <c r="I27" s="163">
        <v>2.2831065840866298</v>
      </c>
      <c r="J27" s="5">
        <v>5.8467032752119188</v>
      </c>
      <c r="K27" s="5">
        <v>3.7786619502644121</v>
      </c>
      <c r="L27" s="47">
        <v>5.408200529571026</v>
      </c>
      <c r="M27" s="5">
        <v>0</v>
      </c>
      <c r="N27" s="46">
        <v>0</v>
      </c>
      <c r="O27" s="5">
        <v>0</v>
      </c>
      <c r="P27" s="5">
        <v>2.2831065840866298</v>
      </c>
      <c r="Q27" s="5">
        <v>0</v>
      </c>
      <c r="R27" s="47">
        <v>0</v>
      </c>
      <c r="S27" s="46">
        <v>0</v>
      </c>
      <c r="T27" s="5">
        <v>0</v>
      </c>
      <c r="U27" s="5">
        <v>5.8467032752119188</v>
      </c>
      <c r="V27" s="5">
        <v>0</v>
      </c>
      <c r="W27" s="47">
        <v>0</v>
      </c>
      <c r="X27" s="46">
        <v>0</v>
      </c>
      <c r="Y27" s="5">
        <v>0</v>
      </c>
      <c r="Z27" s="5">
        <v>8.1298098592985504</v>
      </c>
      <c r="AA27" s="5">
        <v>0</v>
      </c>
      <c r="AB27" s="47">
        <v>0</v>
      </c>
    </row>
    <row r="28" spans="1:28" s="1" customFormat="1">
      <c r="A28" s="48" t="s">
        <v>134</v>
      </c>
      <c r="B28" s="1" t="s">
        <v>135</v>
      </c>
      <c r="C28" s="1" t="s">
        <v>136</v>
      </c>
      <c r="D28" s="1" t="s">
        <v>79</v>
      </c>
      <c r="E28" s="1" t="s">
        <v>137</v>
      </c>
      <c r="F28" s="44" t="s">
        <v>1612</v>
      </c>
      <c r="G28" s="45">
        <v>0.01</v>
      </c>
      <c r="H28" s="46">
        <v>10.232371933505103</v>
      </c>
      <c r="I28" s="5">
        <v>0</v>
      </c>
      <c r="J28" s="5">
        <v>10.232371933505103</v>
      </c>
      <c r="K28" s="5">
        <v>5.1397470960688123</v>
      </c>
      <c r="L28" s="47">
        <v>9.720753336829846</v>
      </c>
      <c r="M28" s="5">
        <v>0</v>
      </c>
      <c r="N28" s="46">
        <v>0</v>
      </c>
      <c r="O28" s="5">
        <v>0</v>
      </c>
      <c r="P28" s="5">
        <v>0</v>
      </c>
      <c r="Q28" s="5">
        <v>0</v>
      </c>
      <c r="R28" s="47">
        <v>0</v>
      </c>
      <c r="S28" s="46">
        <v>0</v>
      </c>
      <c r="T28" s="5">
        <v>0</v>
      </c>
      <c r="U28" s="5">
        <v>10.232371933505103</v>
      </c>
      <c r="V28" s="5">
        <v>0</v>
      </c>
      <c r="W28" s="47">
        <v>0</v>
      </c>
      <c r="X28" s="46">
        <v>0</v>
      </c>
      <c r="Y28" s="5">
        <v>0</v>
      </c>
      <c r="Z28" s="5">
        <v>10.232371933505103</v>
      </c>
      <c r="AA28" s="5">
        <v>0</v>
      </c>
      <c r="AB28" s="47">
        <v>0</v>
      </c>
    </row>
    <row r="29" spans="1:28" s="1" customFormat="1">
      <c r="A29" s="48" t="s">
        <v>139</v>
      </c>
      <c r="B29" s="1" t="s">
        <v>140</v>
      </c>
      <c r="C29" s="1" t="s">
        <v>141</v>
      </c>
      <c r="D29" s="1" t="s">
        <v>93</v>
      </c>
      <c r="E29" s="1" t="s">
        <v>94</v>
      </c>
      <c r="F29" s="44" t="s">
        <v>142</v>
      </c>
      <c r="G29" s="45">
        <v>0.48</v>
      </c>
      <c r="H29" s="46">
        <v>39.313915554657697</v>
      </c>
      <c r="I29" s="5">
        <v>0</v>
      </c>
      <c r="J29" s="5">
        <v>39.313915554657697</v>
      </c>
      <c r="K29" s="5">
        <v>8.0505505591015663</v>
      </c>
      <c r="L29" s="47">
        <v>37.348219776924815</v>
      </c>
      <c r="M29" s="5">
        <v>0</v>
      </c>
      <c r="N29" s="46">
        <v>0</v>
      </c>
      <c r="O29" s="5">
        <v>0</v>
      </c>
      <c r="P29" s="5">
        <v>0</v>
      </c>
      <c r="Q29" s="5">
        <v>0</v>
      </c>
      <c r="R29" s="47">
        <v>0</v>
      </c>
      <c r="S29" s="46">
        <v>33.107194201716567</v>
      </c>
      <c r="T29" s="5">
        <v>6.2067213529411323</v>
      </c>
      <c r="U29" s="5">
        <v>0</v>
      </c>
      <c r="V29" s="5">
        <v>0</v>
      </c>
      <c r="W29" s="47">
        <v>0</v>
      </c>
      <c r="X29" s="46">
        <v>33.107194201716567</v>
      </c>
      <c r="Y29" s="5">
        <v>6.2067213529411323</v>
      </c>
      <c r="Z29" s="5">
        <v>0</v>
      </c>
      <c r="AA29" s="5">
        <v>0</v>
      </c>
      <c r="AB29" s="47">
        <v>0</v>
      </c>
    </row>
    <row r="30" spans="1:28" s="1" customFormat="1">
      <c r="A30" s="48" t="s">
        <v>143</v>
      </c>
      <c r="B30" s="1" t="s">
        <v>144</v>
      </c>
      <c r="C30" s="1" t="s">
        <v>145</v>
      </c>
      <c r="D30" s="1" t="s">
        <v>103</v>
      </c>
      <c r="E30" s="1" t="s">
        <v>146</v>
      </c>
      <c r="F30" s="44" t="s">
        <v>147</v>
      </c>
      <c r="G30" s="45">
        <v>0.99</v>
      </c>
      <c r="H30" s="46">
        <v>462.21227596518145</v>
      </c>
      <c r="I30" s="5">
        <v>0</v>
      </c>
      <c r="J30" s="5">
        <v>462.21227596518145</v>
      </c>
      <c r="K30" s="5">
        <v>54.447063697665335</v>
      </c>
      <c r="L30" s="47">
        <v>448.34590768622598</v>
      </c>
      <c r="M30" s="5">
        <v>0</v>
      </c>
      <c r="N30" s="46">
        <v>0</v>
      </c>
      <c r="O30" s="5">
        <v>0</v>
      </c>
      <c r="P30" s="5">
        <v>0</v>
      </c>
      <c r="Q30" s="5">
        <v>0</v>
      </c>
      <c r="R30" s="47">
        <v>0</v>
      </c>
      <c r="S30" s="46">
        <v>403.05302818706394</v>
      </c>
      <c r="T30" s="5">
        <v>59.159247778117532</v>
      </c>
      <c r="U30" s="5">
        <v>0</v>
      </c>
      <c r="V30" s="5">
        <v>0</v>
      </c>
      <c r="W30" s="47">
        <v>0</v>
      </c>
      <c r="X30" s="46">
        <v>403.05302818706394</v>
      </c>
      <c r="Y30" s="5">
        <v>59.159247778117532</v>
      </c>
      <c r="Z30" s="5">
        <v>0</v>
      </c>
      <c r="AA30" s="5">
        <v>0</v>
      </c>
      <c r="AB30" s="47">
        <v>0</v>
      </c>
    </row>
    <row r="31" spans="1:28" s="1" customFormat="1">
      <c r="A31" s="48" t="s">
        <v>148</v>
      </c>
      <c r="B31" s="1" t="s">
        <v>149</v>
      </c>
      <c r="C31" s="1" t="s">
        <v>150</v>
      </c>
      <c r="D31" s="1" t="s">
        <v>53</v>
      </c>
      <c r="E31" s="1" t="s">
        <v>151</v>
      </c>
      <c r="F31" s="44" t="s">
        <v>152</v>
      </c>
      <c r="G31" s="45">
        <v>0.375</v>
      </c>
      <c r="H31" s="46">
        <v>2.1944834206235821</v>
      </c>
      <c r="I31" s="5">
        <v>0</v>
      </c>
      <c r="J31" s="5">
        <v>2.1944834206235821</v>
      </c>
      <c r="K31" s="5">
        <v>-13.265268164823604</v>
      </c>
      <c r="L31" s="47">
        <v>2.0847592495924032</v>
      </c>
      <c r="M31" s="5">
        <v>0</v>
      </c>
      <c r="N31" s="46">
        <v>0</v>
      </c>
      <c r="O31" s="5">
        <v>0</v>
      </c>
      <c r="P31" s="5">
        <v>0</v>
      </c>
      <c r="Q31" s="5">
        <v>0</v>
      </c>
      <c r="R31" s="47">
        <v>0</v>
      </c>
      <c r="S31" s="46">
        <v>0</v>
      </c>
      <c r="T31" s="5">
        <v>2.1944834206235821</v>
      </c>
      <c r="U31" s="5">
        <v>0</v>
      </c>
      <c r="V31" s="5">
        <v>0</v>
      </c>
      <c r="W31" s="47">
        <v>0</v>
      </c>
      <c r="X31" s="46">
        <v>0</v>
      </c>
      <c r="Y31" s="5">
        <v>2.1944834206235821</v>
      </c>
      <c r="Z31" s="5">
        <v>0</v>
      </c>
      <c r="AA31" s="5">
        <v>0</v>
      </c>
      <c r="AB31" s="47">
        <v>0</v>
      </c>
    </row>
    <row r="32" spans="1:28" s="1" customFormat="1">
      <c r="A32" s="48" t="s">
        <v>153</v>
      </c>
      <c r="B32" s="1" t="s">
        <v>154</v>
      </c>
      <c r="C32" s="1" t="s">
        <v>155</v>
      </c>
      <c r="D32" s="1" t="s">
        <v>124</v>
      </c>
      <c r="E32" s="1" t="s">
        <v>156</v>
      </c>
      <c r="F32" s="44" t="s">
        <v>157</v>
      </c>
      <c r="G32" s="45">
        <v>0.73499999999999999</v>
      </c>
      <c r="H32" s="46">
        <v>57.157334470000905</v>
      </c>
      <c r="I32" s="5">
        <v>0</v>
      </c>
      <c r="J32" s="5">
        <v>57.157334470000905</v>
      </c>
      <c r="K32" s="5">
        <v>27.209155269597382</v>
      </c>
      <c r="L32" s="47">
        <v>54.299467746500859</v>
      </c>
      <c r="M32" s="5">
        <v>0</v>
      </c>
      <c r="N32" s="46">
        <v>0</v>
      </c>
      <c r="O32" s="5">
        <v>0</v>
      </c>
      <c r="P32" s="5">
        <v>0</v>
      </c>
      <c r="Q32" s="5">
        <v>0</v>
      </c>
      <c r="R32" s="47">
        <v>0</v>
      </c>
      <c r="S32" s="46">
        <v>48.970620826919642</v>
      </c>
      <c r="T32" s="5">
        <v>8.1867136430812604</v>
      </c>
      <c r="U32" s="5">
        <v>0</v>
      </c>
      <c r="V32" s="5">
        <v>0</v>
      </c>
      <c r="W32" s="47">
        <v>0</v>
      </c>
      <c r="X32" s="46">
        <v>48.970620826919642</v>
      </c>
      <c r="Y32" s="5">
        <v>8.1867136430812604</v>
      </c>
      <c r="Z32" s="5">
        <v>0</v>
      </c>
      <c r="AA32" s="5">
        <v>0</v>
      </c>
      <c r="AB32" s="47">
        <v>0</v>
      </c>
    </row>
    <row r="33" spans="1:28" s="1" customFormat="1">
      <c r="A33" s="48" t="s">
        <v>158</v>
      </c>
      <c r="B33" s="1" t="s">
        <v>159</v>
      </c>
      <c r="C33" s="1" t="s">
        <v>160</v>
      </c>
      <c r="D33" s="1" t="s">
        <v>124</v>
      </c>
      <c r="E33" s="1" t="s">
        <v>156</v>
      </c>
      <c r="F33" s="44" t="s">
        <v>161</v>
      </c>
      <c r="G33" s="45">
        <v>0.73499999999999999</v>
      </c>
      <c r="H33" s="46">
        <v>62.321368846508385</v>
      </c>
      <c r="I33" s="5">
        <v>0</v>
      </c>
      <c r="J33" s="5">
        <v>62.321368846508385</v>
      </c>
      <c r="K33" s="5">
        <v>27.136666473855549</v>
      </c>
      <c r="L33" s="47">
        <v>59.205300404182964</v>
      </c>
      <c r="M33" s="5">
        <v>0</v>
      </c>
      <c r="N33" s="46">
        <v>0</v>
      </c>
      <c r="O33" s="5">
        <v>0</v>
      </c>
      <c r="P33" s="5">
        <v>0</v>
      </c>
      <c r="Q33" s="5">
        <v>0</v>
      </c>
      <c r="R33" s="47">
        <v>0</v>
      </c>
      <c r="S33" s="46">
        <v>54.309177230295873</v>
      </c>
      <c r="T33" s="5">
        <v>8.0121916162125082</v>
      </c>
      <c r="U33" s="5">
        <v>0</v>
      </c>
      <c r="V33" s="5">
        <v>0</v>
      </c>
      <c r="W33" s="47">
        <v>0</v>
      </c>
      <c r="X33" s="46">
        <v>54.309177230295873</v>
      </c>
      <c r="Y33" s="5">
        <v>8.0121916162125082</v>
      </c>
      <c r="Z33" s="5">
        <v>0</v>
      </c>
      <c r="AA33" s="5">
        <v>0</v>
      </c>
      <c r="AB33" s="47">
        <v>0</v>
      </c>
    </row>
    <row r="34" spans="1:28" s="1" customFormat="1">
      <c r="A34" s="48" t="s">
        <v>162</v>
      </c>
      <c r="B34" s="1" t="s">
        <v>163</v>
      </c>
      <c r="C34" s="1" t="s">
        <v>164</v>
      </c>
      <c r="D34" s="1" t="s">
        <v>53</v>
      </c>
      <c r="E34" s="1">
        <v>0</v>
      </c>
      <c r="F34" s="44" t="s">
        <v>165</v>
      </c>
      <c r="G34" s="45">
        <v>0.4</v>
      </c>
      <c r="H34" s="46">
        <v>4.0487828320821464</v>
      </c>
      <c r="I34" s="5">
        <v>1.1692898767464459</v>
      </c>
      <c r="J34" s="5">
        <v>2.8794929553357007</v>
      </c>
      <c r="K34" s="5">
        <v>-5.6029946152576047</v>
      </c>
      <c r="L34" s="47">
        <v>2.6635309836855234</v>
      </c>
      <c r="M34" s="5">
        <v>0.5</v>
      </c>
      <c r="N34" s="46">
        <v>0</v>
      </c>
      <c r="O34" s="5">
        <v>1.1692898767464459</v>
      </c>
      <c r="P34" s="5">
        <v>0</v>
      </c>
      <c r="Q34" s="5">
        <v>0</v>
      </c>
      <c r="R34" s="47">
        <v>0</v>
      </c>
      <c r="S34" s="46">
        <v>0</v>
      </c>
      <c r="T34" s="5">
        <v>2.8794929553357007</v>
      </c>
      <c r="U34" s="5">
        <v>0</v>
      </c>
      <c r="V34" s="5">
        <v>0</v>
      </c>
      <c r="W34" s="47">
        <v>0</v>
      </c>
      <c r="X34" s="46">
        <v>0</v>
      </c>
      <c r="Y34" s="5">
        <v>4.0487828320821464</v>
      </c>
      <c r="Z34" s="5">
        <v>0</v>
      </c>
      <c r="AA34" s="5">
        <v>0</v>
      </c>
      <c r="AB34" s="47">
        <v>0</v>
      </c>
    </row>
    <row r="35" spans="1:28" s="1" customFormat="1">
      <c r="A35" s="48" t="s">
        <v>166</v>
      </c>
      <c r="B35" s="1" t="s">
        <v>167</v>
      </c>
      <c r="C35" s="1" t="s">
        <v>168</v>
      </c>
      <c r="D35" s="1" t="s">
        <v>103</v>
      </c>
      <c r="E35" s="1" t="s">
        <v>169</v>
      </c>
      <c r="F35" s="44" t="s">
        <v>170</v>
      </c>
      <c r="G35" s="45">
        <v>0.99</v>
      </c>
      <c r="H35" s="46">
        <v>103.72674127890544</v>
      </c>
      <c r="I35" s="5">
        <v>0</v>
      </c>
      <c r="J35" s="5">
        <v>103.72674127890544</v>
      </c>
      <c r="K35" s="5">
        <v>21.318527754942522</v>
      </c>
      <c r="L35" s="47">
        <v>100.61493904053826</v>
      </c>
      <c r="M35" s="5">
        <v>0</v>
      </c>
      <c r="N35" s="46">
        <v>0</v>
      </c>
      <c r="O35" s="5">
        <v>0</v>
      </c>
      <c r="P35" s="5">
        <v>0</v>
      </c>
      <c r="Q35" s="5">
        <v>0</v>
      </c>
      <c r="R35" s="47">
        <v>0</v>
      </c>
      <c r="S35" s="46">
        <v>93.396737101858648</v>
      </c>
      <c r="T35" s="5">
        <v>10.330004177046789</v>
      </c>
      <c r="U35" s="5">
        <v>0</v>
      </c>
      <c r="V35" s="5">
        <v>0</v>
      </c>
      <c r="W35" s="47">
        <v>0</v>
      </c>
      <c r="X35" s="46">
        <v>93.396737101858648</v>
      </c>
      <c r="Y35" s="5">
        <v>10.330004177046789</v>
      </c>
      <c r="Z35" s="5">
        <v>0</v>
      </c>
      <c r="AA35" s="5">
        <v>0</v>
      </c>
      <c r="AB35" s="47">
        <v>0</v>
      </c>
    </row>
    <row r="36" spans="1:28" s="1" customFormat="1">
      <c r="A36" s="48" t="s">
        <v>171</v>
      </c>
      <c r="B36" s="1" t="s">
        <v>172</v>
      </c>
      <c r="C36" s="1" t="s">
        <v>173</v>
      </c>
      <c r="D36" s="1" t="s">
        <v>53</v>
      </c>
      <c r="E36" s="1">
        <v>0</v>
      </c>
      <c r="F36" s="44" t="s">
        <v>174</v>
      </c>
      <c r="G36" s="45">
        <v>0.4</v>
      </c>
      <c r="H36" s="46">
        <v>3.0021124927286422</v>
      </c>
      <c r="I36" s="5">
        <v>0.34246888359611621</v>
      </c>
      <c r="J36" s="5">
        <v>2.6596436091325262</v>
      </c>
      <c r="K36" s="5">
        <v>-5.058293711149946</v>
      </c>
      <c r="L36" s="47">
        <v>2.4601703384475866</v>
      </c>
      <c r="M36" s="5">
        <v>0.5</v>
      </c>
      <c r="N36" s="46">
        <v>0</v>
      </c>
      <c r="O36" s="5">
        <v>0.34246888359611621</v>
      </c>
      <c r="P36" s="5">
        <v>0</v>
      </c>
      <c r="Q36" s="5">
        <v>0</v>
      </c>
      <c r="R36" s="47">
        <v>0</v>
      </c>
      <c r="S36" s="46">
        <v>0</v>
      </c>
      <c r="T36" s="5">
        <v>2.6596436091325262</v>
      </c>
      <c r="U36" s="5">
        <v>0</v>
      </c>
      <c r="V36" s="5">
        <v>0</v>
      </c>
      <c r="W36" s="47">
        <v>0</v>
      </c>
      <c r="X36" s="46">
        <v>0</v>
      </c>
      <c r="Y36" s="5">
        <v>3.0021124927286422</v>
      </c>
      <c r="Z36" s="5">
        <v>0</v>
      </c>
      <c r="AA36" s="5">
        <v>0</v>
      </c>
      <c r="AB36" s="47">
        <v>0</v>
      </c>
    </row>
    <row r="37" spans="1:28" s="1" customFormat="1">
      <c r="A37" s="48" t="s">
        <v>175</v>
      </c>
      <c r="B37" s="1" t="s">
        <v>176</v>
      </c>
      <c r="C37" s="1" t="s">
        <v>177</v>
      </c>
      <c r="D37" s="1" t="s">
        <v>124</v>
      </c>
      <c r="E37" s="1">
        <v>0</v>
      </c>
      <c r="F37" s="44" t="s">
        <v>1924</v>
      </c>
      <c r="G37" s="45">
        <v>0.49</v>
      </c>
      <c r="H37" s="46">
        <v>56.975700036379472</v>
      </c>
      <c r="I37" s="5">
        <v>2.9571321182183752</v>
      </c>
      <c r="J37" s="5">
        <v>54.018567918161096</v>
      </c>
      <c r="K37" s="5">
        <v>-18.164941583327817</v>
      </c>
      <c r="L37" s="47">
        <v>49.967175324299014</v>
      </c>
      <c r="M37" s="5">
        <v>0.25164946549118861</v>
      </c>
      <c r="N37" s="46">
        <v>3.5077600534853266</v>
      </c>
      <c r="O37" s="5">
        <v>-0.55062793526695109</v>
      </c>
      <c r="P37" s="5">
        <v>0</v>
      </c>
      <c r="Q37" s="5">
        <v>0</v>
      </c>
      <c r="R37" s="47">
        <v>0</v>
      </c>
      <c r="S37" s="46">
        <v>43.729038876872657</v>
      </c>
      <c r="T37" s="5">
        <v>10.289529041288434</v>
      </c>
      <c r="U37" s="5">
        <v>0</v>
      </c>
      <c r="V37" s="5">
        <v>0</v>
      </c>
      <c r="W37" s="47">
        <v>0</v>
      </c>
      <c r="X37" s="46">
        <v>47.236798930357985</v>
      </c>
      <c r="Y37" s="5">
        <v>9.7389011060214816</v>
      </c>
      <c r="Z37" s="5">
        <v>0</v>
      </c>
      <c r="AA37" s="5">
        <v>0</v>
      </c>
      <c r="AB37" s="47">
        <v>0</v>
      </c>
    </row>
    <row r="38" spans="1:28" s="1" customFormat="1">
      <c r="A38" s="48" t="s">
        <v>178</v>
      </c>
      <c r="B38" s="1" t="s">
        <v>179</v>
      </c>
      <c r="C38" s="1" t="s">
        <v>180</v>
      </c>
      <c r="D38" s="1" t="s">
        <v>124</v>
      </c>
      <c r="E38" s="1" t="s">
        <v>137</v>
      </c>
      <c r="F38" s="44" t="s">
        <v>181</v>
      </c>
      <c r="G38" s="45">
        <v>0.74</v>
      </c>
      <c r="H38" s="46">
        <v>18.304676358935748</v>
      </c>
      <c r="I38" s="5">
        <v>0</v>
      </c>
      <c r="J38" s="5">
        <v>18.304676358935748</v>
      </c>
      <c r="K38" s="5">
        <v>-20.82721943679126</v>
      </c>
      <c r="L38" s="47">
        <v>17.389442540988959</v>
      </c>
      <c r="M38" s="5">
        <v>0</v>
      </c>
      <c r="N38" s="46">
        <v>0</v>
      </c>
      <c r="O38" s="5">
        <v>0</v>
      </c>
      <c r="P38" s="5">
        <v>0</v>
      </c>
      <c r="Q38" s="5">
        <v>0</v>
      </c>
      <c r="R38" s="47">
        <v>0</v>
      </c>
      <c r="S38" s="46">
        <v>15.547878932003753</v>
      </c>
      <c r="T38" s="5">
        <v>2.756797426931993</v>
      </c>
      <c r="U38" s="5">
        <v>0</v>
      </c>
      <c r="V38" s="5">
        <v>0</v>
      </c>
      <c r="W38" s="47">
        <v>0</v>
      </c>
      <c r="X38" s="46">
        <v>15.547878932003753</v>
      </c>
      <c r="Y38" s="5">
        <v>2.756797426931993</v>
      </c>
      <c r="Z38" s="5">
        <v>0</v>
      </c>
      <c r="AA38" s="5">
        <v>0</v>
      </c>
      <c r="AB38" s="47">
        <v>0</v>
      </c>
    </row>
    <row r="39" spans="1:28" s="1" customFormat="1">
      <c r="A39" s="48" t="s">
        <v>182</v>
      </c>
      <c r="B39" s="1" t="s">
        <v>183</v>
      </c>
      <c r="C39" s="1" t="s">
        <v>184</v>
      </c>
      <c r="D39" s="1" t="s">
        <v>103</v>
      </c>
      <c r="E39" s="1" t="s">
        <v>185</v>
      </c>
      <c r="F39" s="44" t="s">
        <v>186</v>
      </c>
      <c r="G39" s="45">
        <v>0.74</v>
      </c>
      <c r="H39" s="46">
        <v>171.0787611558215</v>
      </c>
      <c r="I39" s="5">
        <v>0</v>
      </c>
      <c r="J39" s="5">
        <v>171.0787611558215</v>
      </c>
      <c r="K39" s="5">
        <v>67.061735938167985</v>
      </c>
      <c r="L39" s="47">
        <v>162.52482309803045</v>
      </c>
      <c r="M39" s="5">
        <v>0</v>
      </c>
      <c r="N39" s="46">
        <v>0</v>
      </c>
      <c r="O39" s="5">
        <v>0</v>
      </c>
      <c r="P39" s="5">
        <v>0</v>
      </c>
      <c r="Q39" s="5">
        <v>0</v>
      </c>
      <c r="R39" s="47">
        <v>0</v>
      </c>
      <c r="S39" s="46">
        <v>148.59280070899445</v>
      </c>
      <c r="T39" s="5">
        <v>22.485960446827058</v>
      </c>
      <c r="U39" s="5">
        <v>0</v>
      </c>
      <c r="V39" s="5">
        <v>0</v>
      </c>
      <c r="W39" s="47">
        <v>0</v>
      </c>
      <c r="X39" s="46">
        <v>148.59280070899445</v>
      </c>
      <c r="Y39" s="5">
        <v>22.485960446827058</v>
      </c>
      <c r="Z39" s="5">
        <v>0</v>
      </c>
      <c r="AA39" s="5">
        <v>0</v>
      </c>
      <c r="AB39" s="47">
        <v>0</v>
      </c>
    </row>
    <row r="40" spans="1:28" s="1" customFormat="1">
      <c r="A40" s="48" t="s">
        <v>187</v>
      </c>
      <c r="B40" s="1" t="s">
        <v>188</v>
      </c>
      <c r="C40" s="1" t="s">
        <v>189</v>
      </c>
      <c r="D40" s="1" t="s">
        <v>53</v>
      </c>
      <c r="E40" s="1">
        <v>0</v>
      </c>
      <c r="F40" s="44" t="s">
        <v>190</v>
      </c>
      <c r="G40" s="45">
        <v>0.4</v>
      </c>
      <c r="H40" s="46">
        <v>3.4310264029503705</v>
      </c>
      <c r="I40" s="5">
        <v>0</v>
      </c>
      <c r="J40" s="5">
        <v>3.4310264029503705</v>
      </c>
      <c r="K40" s="5">
        <v>-13.027511981848999</v>
      </c>
      <c r="L40" s="47">
        <v>3.1736994227290931</v>
      </c>
      <c r="M40" s="5">
        <v>0.5</v>
      </c>
      <c r="N40" s="46">
        <v>0</v>
      </c>
      <c r="O40" s="5">
        <v>0</v>
      </c>
      <c r="P40" s="5">
        <v>0</v>
      </c>
      <c r="Q40" s="5">
        <v>0</v>
      </c>
      <c r="R40" s="47">
        <v>0</v>
      </c>
      <c r="S40" s="46">
        <v>0</v>
      </c>
      <c r="T40" s="5">
        <v>3.4310264029503705</v>
      </c>
      <c r="U40" s="5">
        <v>0</v>
      </c>
      <c r="V40" s="5">
        <v>0</v>
      </c>
      <c r="W40" s="47">
        <v>0</v>
      </c>
      <c r="X40" s="46">
        <v>0</v>
      </c>
      <c r="Y40" s="5">
        <v>3.4310264029503705</v>
      </c>
      <c r="Z40" s="5">
        <v>0</v>
      </c>
      <c r="AA40" s="5">
        <v>0</v>
      </c>
      <c r="AB40" s="47">
        <v>0</v>
      </c>
    </row>
    <row r="41" spans="1:28" s="1" customFormat="1">
      <c r="A41" s="48" t="s">
        <v>191</v>
      </c>
      <c r="B41" s="1" t="s">
        <v>192</v>
      </c>
      <c r="C41" s="1" t="s">
        <v>193</v>
      </c>
      <c r="D41" s="1" t="s">
        <v>53</v>
      </c>
      <c r="E41" s="1" t="s">
        <v>194</v>
      </c>
      <c r="F41" s="44" t="s">
        <v>195</v>
      </c>
      <c r="G41" s="45">
        <v>0.42499999999999999</v>
      </c>
      <c r="H41" s="46">
        <v>5.0146400751131015</v>
      </c>
      <c r="I41" s="5">
        <v>0</v>
      </c>
      <c r="J41" s="5">
        <v>5.0146400751131015</v>
      </c>
      <c r="K41" s="5">
        <v>-8.0271693734743792</v>
      </c>
      <c r="L41" s="47">
        <v>4.7639080713574469</v>
      </c>
      <c r="M41" s="5">
        <v>0</v>
      </c>
      <c r="N41" s="46">
        <v>0</v>
      </c>
      <c r="O41" s="5">
        <v>0</v>
      </c>
      <c r="P41" s="5">
        <v>0</v>
      </c>
      <c r="Q41" s="5">
        <v>0</v>
      </c>
      <c r="R41" s="47">
        <v>0</v>
      </c>
      <c r="S41" s="46">
        <v>0</v>
      </c>
      <c r="T41" s="5">
        <v>5.0146400751131015</v>
      </c>
      <c r="U41" s="5">
        <v>0</v>
      </c>
      <c r="V41" s="5">
        <v>0</v>
      </c>
      <c r="W41" s="47">
        <v>0</v>
      </c>
      <c r="X41" s="46">
        <v>0</v>
      </c>
      <c r="Y41" s="5">
        <v>5.0146400751131015</v>
      </c>
      <c r="Z41" s="5">
        <v>0</v>
      </c>
      <c r="AA41" s="5">
        <v>0</v>
      </c>
      <c r="AB41" s="47">
        <v>0</v>
      </c>
    </row>
    <row r="42" spans="1:28" s="1" customFormat="1">
      <c r="A42" s="48" t="s">
        <v>196</v>
      </c>
      <c r="B42" s="1" t="s">
        <v>197</v>
      </c>
      <c r="C42" s="1" t="s">
        <v>198</v>
      </c>
      <c r="D42" s="1" t="s">
        <v>93</v>
      </c>
      <c r="E42" s="1" t="s">
        <v>94</v>
      </c>
      <c r="F42" s="44" t="s">
        <v>199</v>
      </c>
      <c r="G42" s="45">
        <v>0.48</v>
      </c>
      <c r="H42" s="46">
        <v>111.40874173482065</v>
      </c>
      <c r="I42" s="5">
        <v>0</v>
      </c>
      <c r="J42" s="5">
        <v>111.40874173482065</v>
      </c>
      <c r="K42" s="5">
        <v>55.808952305320673</v>
      </c>
      <c r="L42" s="47">
        <v>105.83830464807961</v>
      </c>
      <c r="M42" s="5">
        <v>0</v>
      </c>
      <c r="N42" s="46">
        <v>0</v>
      </c>
      <c r="O42" s="5">
        <v>0</v>
      </c>
      <c r="P42" s="5">
        <v>0</v>
      </c>
      <c r="Q42" s="5">
        <v>0</v>
      </c>
      <c r="R42" s="47">
        <v>0</v>
      </c>
      <c r="S42" s="46">
        <v>89.055816896464108</v>
      </c>
      <c r="T42" s="5">
        <v>22.352924838356536</v>
      </c>
      <c r="U42" s="5">
        <v>0</v>
      </c>
      <c r="V42" s="5">
        <v>0</v>
      </c>
      <c r="W42" s="47">
        <v>0</v>
      </c>
      <c r="X42" s="46">
        <v>89.055816896464108</v>
      </c>
      <c r="Y42" s="5">
        <v>22.352924838356536</v>
      </c>
      <c r="Z42" s="5">
        <v>0</v>
      </c>
      <c r="AA42" s="5">
        <v>0</v>
      </c>
      <c r="AB42" s="47">
        <v>0</v>
      </c>
    </row>
    <row r="43" spans="1:28" s="1" customFormat="1">
      <c r="A43" s="48" t="s">
        <v>200</v>
      </c>
      <c r="B43" s="1" t="s">
        <v>201</v>
      </c>
      <c r="C43" s="1" t="s">
        <v>202</v>
      </c>
      <c r="D43" s="1" t="s">
        <v>53</v>
      </c>
      <c r="E43" s="1">
        <v>0</v>
      </c>
      <c r="F43" s="44" t="s">
        <v>203</v>
      </c>
      <c r="G43" s="45">
        <v>0.4</v>
      </c>
      <c r="H43" s="46">
        <v>1.6326391900882835</v>
      </c>
      <c r="I43" s="5">
        <v>0</v>
      </c>
      <c r="J43" s="5">
        <v>1.6326391900882835</v>
      </c>
      <c r="K43" s="5">
        <v>-9.972965708482322</v>
      </c>
      <c r="L43" s="47">
        <v>1.5101912508316622</v>
      </c>
      <c r="M43" s="5">
        <v>0.5</v>
      </c>
      <c r="N43" s="46">
        <v>0</v>
      </c>
      <c r="O43" s="5">
        <v>0</v>
      </c>
      <c r="P43" s="5">
        <v>0</v>
      </c>
      <c r="Q43" s="5">
        <v>0</v>
      </c>
      <c r="R43" s="47">
        <v>0</v>
      </c>
      <c r="S43" s="46">
        <v>0</v>
      </c>
      <c r="T43" s="5">
        <v>1.6326391900882835</v>
      </c>
      <c r="U43" s="5">
        <v>0</v>
      </c>
      <c r="V43" s="5">
        <v>0</v>
      </c>
      <c r="W43" s="47">
        <v>0</v>
      </c>
      <c r="X43" s="46">
        <v>0</v>
      </c>
      <c r="Y43" s="5">
        <v>1.6326391900882835</v>
      </c>
      <c r="Z43" s="5">
        <v>0</v>
      </c>
      <c r="AA43" s="5">
        <v>0</v>
      </c>
      <c r="AB43" s="47">
        <v>0</v>
      </c>
    </row>
    <row r="44" spans="1:28" s="1" customFormat="1">
      <c r="A44" s="48" t="s">
        <v>204</v>
      </c>
      <c r="B44" s="1" t="s">
        <v>205</v>
      </c>
      <c r="C44" s="1" t="s">
        <v>206</v>
      </c>
      <c r="D44" s="1" t="s">
        <v>124</v>
      </c>
      <c r="E44" s="1">
        <v>0</v>
      </c>
      <c r="F44" s="44" t="s">
        <v>207</v>
      </c>
      <c r="G44" s="45">
        <v>0.49</v>
      </c>
      <c r="H44" s="46">
        <v>64.710583856586524</v>
      </c>
      <c r="I44" s="5">
        <v>6.5234333990704902</v>
      </c>
      <c r="J44" s="5">
        <v>58.187150457516047</v>
      </c>
      <c r="K44" s="5">
        <v>-1.1650904830335362</v>
      </c>
      <c r="L44" s="47">
        <v>53.823114173202342</v>
      </c>
      <c r="M44" s="5">
        <v>1.9630100979684206E-2</v>
      </c>
      <c r="N44" s="46">
        <v>7.8449194968573455</v>
      </c>
      <c r="O44" s="5">
        <v>-1.321486097786855</v>
      </c>
      <c r="P44" s="5">
        <v>0</v>
      </c>
      <c r="Q44" s="5">
        <v>0</v>
      </c>
      <c r="R44" s="47">
        <v>0</v>
      </c>
      <c r="S44" s="46">
        <v>43.777603955146674</v>
      </c>
      <c r="T44" s="5">
        <v>14.40954650236937</v>
      </c>
      <c r="U44" s="5">
        <v>0</v>
      </c>
      <c r="V44" s="5">
        <v>0</v>
      </c>
      <c r="W44" s="47">
        <v>0</v>
      </c>
      <c r="X44" s="46">
        <v>51.622523452004017</v>
      </c>
      <c r="Y44" s="5">
        <v>13.088060404582516</v>
      </c>
      <c r="Z44" s="5">
        <v>0</v>
      </c>
      <c r="AA44" s="5">
        <v>0</v>
      </c>
      <c r="AB44" s="47">
        <v>0</v>
      </c>
    </row>
    <row r="45" spans="1:28" s="1" customFormat="1">
      <c r="A45" s="48" t="s">
        <v>208</v>
      </c>
      <c r="B45" s="1" t="s">
        <v>209</v>
      </c>
      <c r="C45" s="1" t="s">
        <v>210</v>
      </c>
      <c r="D45" s="1" t="s">
        <v>124</v>
      </c>
      <c r="E45" s="1" t="s">
        <v>125</v>
      </c>
      <c r="F45" s="44" t="s">
        <v>211</v>
      </c>
      <c r="G45" s="45">
        <v>0.94</v>
      </c>
      <c r="H45" s="46">
        <v>117.68477412844646</v>
      </c>
      <c r="I45" s="5">
        <v>0</v>
      </c>
      <c r="J45" s="5">
        <v>117.68477412844646</v>
      </c>
      <c r="K45" s="5">
        <v>-83.204959529190987</v>
      </c>
      <c r="L45" s="47">
        <v>114.15423090459306</v>
      </c>
      <c r="M45" s="5">
        <v>0</v>
      </c>
      <c r="N45" s="46">
        <v>0</v>
      </c>
      <c r="O45" s="5">
        <v>0</v>
      </c>
      <c r="P45" s="5">
        <v>0</v>
      </c>
      <c r="Q45" s="5">
        <v>0</v>
      </c>
      <c r="R45" s="47">
        <v>0</v>
      </c>
      <c r="S45" s="46">
        <v>100.7791241013861</v>
      </c>
      <c r="T45" s="5">
        <v>16.905650027060361</v>
      </c>
      <c r="U45" s="5">
        <v>0</v>
      </c>
      <c r="V45" s="5">
        <v>0</v>
      </c>
      <c r="W45" s="47">
        <v>0</v>
      </c>
      <c r="X45" s="46">
        <v>100.7791241013861</v>
      </c>
      <c r="Y45" s="5">
        <v>16.905650027060361</v>
      </c>
      <c r="Z45" s="5">
        <v>0</v>
      </c>
      <c r="AA45" s="5">
        <v>0</v>
      </c>
      <c r="AB45" s="47">
        <v>0</v>
      </c>
    </row>
    <row r="46" spans="1:28" s="1" customFormat="1">
      <c r="A46" s="48" t="s">
        <v>212</v>
      </c>
      <c r="B46" s="1" t="s">
        <v>213</v>
      </c>
      <c r="C46" s="1" t="s">
        <v>214</v>
      </c>
      <c r="D46" s="1" t="s">
        <v>53</v>
      </c>
      <c r="E46" s="1" t="s">
        <v>194</v>
      </c>
      <c r="F46" s="44" t="s">
        <v>215</v>
      </c>
      <c r="G46" s="45">
        <v>0.42499999999999999</v>
      </c>
      <c r="H46" s="46">
        <v>2.8594208888664805</v>
      </c>
      <c r="I46" s="5">
        <v>0</v>
      </c>
      <c r="J46" s="5">
        <v>2.8594208888664805</v>
      </c>
      <c r="K46" s="5">
        <v>-9.5518047246909692</v>
      </c>
      <c r="L46" s="47">
        <v>2.7164498444231562</v>
      </c>
      <c r="M46" s="5">
        <v>0</v>
      </c>
      <c r="N46" s="46">
        <v>0</v>
      </c>
      <c r="O46" s="5">
        <v>0</v>
      </c>
      <c r="P46" s="5">
        <v>0</v>
      </c>
      <c r="Q46" s="5">
        <v>0</v>
      </c>
      <c r="R46" s="47">
        <v>0</v>
      </c>
      <c r="S46" s="46">
        <v>0</v>
      </c>
      <c r="T46" s="5">
        <v>2.8594208888664805</v>
      </c>
      <c r="U46" s="5">
        <v>0</v>
      </c>
      <c r="V46" s="5">
        <v>0</v>
      </c>
      <c r="W46" s="47">
        <v>0</v>
      </c>
      <c r="X46" s="46">
        <v>0</v>
      </c>
      <c r="Y46" s="5">
        <v>2.8594208888664805</v>
      </c>
      <c r="Z46" s="5">
        <v>0</v>
      </c>
      <c r="AA46" s="5">
        <v>0</v>
      </c>
      <c r="AB46" s="47">
        <v>0</v>
      </c>
    </row>
    <row r="47" spans="1:28" s="1" customFormat="1">
      <c r="A47" s="48" t="s">
        <v>216</v>
      </c>
      <c r="B47" s="1" t="s">
        <v>217</v>
      </c>
      <c r="C47" s="1" t="s">
        <v>218</v>
      </c>
      <c r="D47" s="1" t="s">
        <v>93</v>
      </c>
      <c r="E47" s="1" t="s">
        <v>94</v>
      </c>
      <c r="F47" s="44" t="s">
        <v>219</v>
      </c>
      <c r="G47" s="45">
        <v>0.48</v>
      </c>
      <c r="H47" s="46">
        <v>37.856581376245984</v>
      </c>
      <c r="I47" s="5">
        <v>0</v>
      </c>
      <c r="J47" s="5">
        <v>37.856581376245984</v>
      </c>
      <c r="K47" s="5">
        <v>-7.4261829561727719</v>
      </c>
      <c r="L47" s="47">
        <v>35.96375230743368</v>
      </c>
      <c r="M47" s="5">
        <v>0</v>
      </c>
      <c r="N47" s="46">
        <v>0</v>
      </c>
      <c r="O47" s="5">
        <v>0</v>
      </c>
      <c r="P47" s="5">
        <v>0</v>
      </c>
      <c r="Q47" s="5">
        <v>0</v>
      </c>
      <c r="R47" s="47">
        <v>0</v>
      </c>
      <c r="S47" s="46">
        <v>28.71854699537738</v>
      </c>
      <c r="T47" s="5">
        <v>9.1380343808686018</v>
      </c>
      <c r="U47" s="5">
        <v>0</v>
      </c>
      <c r="V47" s="5">
        <v>0</v>
      </c>
      <c r="W47" s="47">
        <v>0</v>
      </c>
      <c r="X47" s="46">
        <v>28.71854699537738</v>
      </c>
      <c r="Y47" s="5">
        <v>9.1380343808686018</v>
      </c>
      <c r="Z47" s="5">
        <v>0</v>
      </c>
      <c r="AA47" s="5">
        <v>0</v>
      </c>
      <c r="AB47" s="47">
        <v>0</v>
      </c>
    </row>
    <row r="48" spans="1:28" s="1" customFormat="1">
      <c r="A48" s="48" t="s">
        <v>220</v>
      </c>
      <c r="B48" s="1" t="s">
        <v>221</v>
      </c>
      <c r="C48" s="1" t="s">
        <v>222</v>
      </c>
      <c r="D48" s="1" t="s">
        <v>53</v>
      </c>
      <c r="E48" s="1" t="s">
        <v>223</v>
      </c>
      <c r="F48" s="44" t="s">
        <v>224</v>
      </c>
      <c r="G48" s="45">
        <v>0</v>
      </c>
      <c r="H48" s="46">
        <v>1.7181792584438382</v>
      </c>
      <c r="I48" s="5">
        <v>0</v>
      </c>
      <c r="J48" s="5">
        <v>1.7181792584438382</v>
      </c>
      <c r="K48" s="5">
        <v>1.7181792584438382</v>
      </c>
      <c r="L48" s="47">
        <v>1.6322702955216464</v>
      </c>
      <c r="M48" s="5">
        <v>0</v>
      </c>
      <c r="N48" s="46">
        <v>0</v>
      </c>
      <c r="O48" s="5">
        <v>0</v>
      </c>
      <c r="P48" s="5">
        <v>0</v>
      </c>
      <c r="Q48" s="5">
        <v>0</v>
      </c>
      <c r="R48" s="47">
        <v>0</v>
      </c>
      <c r="S48" s="46">
        <v>0</v>
      </c>
      <c r="T48" s="5">
        <v>1.7181792584438382</v>
      </c>
      <c r="U48" s="5">
        <v>0</v>
      </c>
      <c r="V48" s="5">
        <v>0</v>
      </c>
      <c r="W48" s="47">
        <v>0</v>
      </c>
      <c r="X48" s="46">
        <v>0</v>
      </c>
      <c r="Y48" s="5">
        <v>1.7181792584438382</v>
      </c>
      <c r="Z48" s="5">
        <v>0</v>
      </c>
      <c r="AA48" s="5">
        <v>0</v>
      </c>
      <c r="AB48" s="47">
        <v>0</v>
      </c>
    </row>
    <row r="49" spans="1:28" s="1" customFormat="1">
      <c r="A49" s="48" t="s">
        <v>225</v>
      </c>
      <c r="B49" s="1" t="s">
        <v>226</v>
      </c>
      <c r="C49" s="1" t="s">
        <v>227</v>
      </c>
      <c r="D49" s="1" t="s">
        <v>53</v>
      </c>
      <c r="E49" s="1" t="s">
        <v>228</v>
      </c>
      <c r="F49" s="44" t="s">
        <v>229</v>
      </c>
      <c r="G49" s="45">
        <v>0.35</v>
      </c>
      <c r="H49" s="46">
        <v>2.3705613027023853</v>
      </c>
      <c r="I49" s="5">
        <v>0</v>
      </c>
      <c r="J49" s="5">
        <v>2.3705613027023853</v>
      </c>
      <c r="K49" s="5">
        <v>-11.376089334831789</v>
      </c>
      <c r="L49" s="47">
        <v>2.2520332375672658</v>
      </c>
      <c r="M49" s="5">
        <v>0</v>
      </c>
      <c r="N49" s="46">
        <v>0</v>
      </c>
      <c r="O49" s="5">
        <v>0</v>
      </c>
      <c r="P49" s="5">
        <v>0</v>
      </c>
      <c r="Q49" s="5">
        <v>0</v>
      </c>
      <c r="R49" s="47">
        <v>0</v>
      </c>
      <c r="S49" s="46">
        <v>0</v>
      </c>
      <c r="T49" s="5">
        <v>2.3705613027023853</v>
      </c>
      <c r="U49" s="5">
        <v>0</v>
      </c>
      <c r="V49" s="5">
        <v>0</v>
      </c>
      <c r="W49" s="47">
        <v>0</v>
      </c>
      <c r="X49" s="46">
        <v>0</v>
      </c>
      <c r="Y49" s="5">
        <v>2.3705613027023853</v>
      </c>
      <c r="Z49" s="5">
        <v>0</v>
      </c>
      <c r="AA49" s="5">
        <v>0</v>
      </c>
      <c r="AB49" s="47">
        <v>0</v>
      </c>
    </row>
    <row r="50" spans="1:28" s="1" customFormat="1">
      <c r="A50" s="48" t="s">
        <v>230</v>
      </c>
      <c r="B50" s="1" t="s">
        <v>231</v>
      </c>
      <c r="C50" s="1" t="s">
        <v>232</v>
      </c>
      <c r="D50" s="1" t="s">
        <v>53</v>
      </c>
      <c r="E50" s="1">
        <v>0</v>
      </c>
      <c r="F50" s="44" t="s">
        <v>233</v>
      </c>
      <c r="G50" s="45">
        <v>0.4</v>
      </c>
      <c r="H50" s="46">
        <v>2.8510238320652204</v>
      </c>
      <c r="I50" s="5">
        <v>0</v>
      </c>
      <c r="J50" s="5">
        <v>2.8510238320652204</v>
      </c>
      <c r="K50" s="5">
        <v>-7.8900076859767383</v>
      </c>
      <c r="L50" s="47">
        <v>2.6371970446603288</v>
      </c>
      <c r="M50" s="5">
        <v>0.5</v>
      </c>
      <c r="N50" s="46">
        <v>0</v>
      </c>
      <c r="O50" s="5">
        <v>0</v>
      </c>
      <c r="P50" s="5">
        <v>0</v>
      </c>
      <c r="Q50" s="5">
        <v>0</v>
      </c>
      <c r="R50" s="47">
        <v>0</v>
      </c>
      <c r="S50" s="46">
        <v>0</v>
      </c>
      <c r="T50" s="5">
        <v>2.8510238320652204</v>
      </c>
      <c r="U50" s="5">
        <v>0</v>
      </c>
      <c r="V50" s="5">
        <v>0</v>
      </c>
      <c r="W50" s="47">
        <v>0</v>
      </c>
      <c r="X50" s="46">
        <v>0</v>
      </c>
      <c r="Y50" s="5">
        <v>2.8510238320652204</v>
      </c>
      <c r="Z50" s="5">
        <v>0</v>
      </c>
      <c r="AA50" s="5">
        <v>0</v>
      </c>
      <c r="AB50" s="47">
        <v>0</v>
      </c>
    </row>
    <row r="51" spans="1:28" s="1" customFormat="1">
      <c r="A51" s="48" t="s">
        <v>234</v>
      </c>
      <c r="B51" s="1" t="s">
        <v>235</v>
      </c>
      <c r="C51" s="1" t="s">
        <v>236</v>
      </c>
      <c r="D51" s="1" t="s">
        <v>237</v>
      </c>
      <c r="E51" s="1" t="s">
        <v>84</v>
      </c>
      <c r="F51" s="44" t="s">
        <v>238</v>
      </c>
      <c r="G51" s="45">
        <v>0.315</v>
      </c>
      <c r="H51" s="46">
        <v>43.793675688036011</v>
      </c>
      <c r="I51" s="5">
        <v>0</v>
      </c>
      <c r="J51" s="5">
        <v>43.793675688036011</v>
      </c>
      <c r="K51" s="5">
        <v>-11.06263206894689</v>
      </c>
      <c r="L51" s="47">
        <v>41.603991903634203</v>
      </c>
      <c r="M51" s="5">
        <v>0</v>
      </c>
      <c r="N51" s="46">
        <v>0</v>
      </c>
      <c r="O51" s="5">
        <v>0</v>
      </c>
      <c r="P51" s="5">
        <v>0</v>
      </c>
      <c r="Q51" s="5">
        <v>0</v>
      </c>
      <c r="R51" s="47">
        <v>0</v>
      </c>
      <c r="S51" s="46">
        <v>43.793675688036011</v>
      </c>
      <c r="T51" s="5">
        <v>0</v>
      </c>
      <c r="U51" s="5">
        <v>0</v>
      </c>
      <c r="V51" s="5">
        <v>0</v>
      </c>
      <c r="W51" s="47">
        <v>0</v>
      </c>
      <c r="X51" s="46">
        <v>43.793675688036011</v>
      </c>
      <c r="Y51" s="5">
        <v>0</v>
      </c>
      <c r="Z51" s="5">
        <v>0</v>
      </c>
      <c r="AA51" s="5">
        <v>0</v>
      </c>
      <c r="AB51" s="47">
        <v>0</v>
      </c>
    </row>
    <row r="52" spans="1:28" s="1" customFormat="1">
      <c r="A52" s="48" t="s">
        <v>239</v>
      </c>
      <c r="B52" s="1" t="s">
        <v>240</v>
      </c>
      <c r="C52" s="1" t="s">
        <v>241</v>
      </c>
      <c r="D52" s="1" t="s">
        <v>79</v>
      </c>
      <c r="E52" s="1">
        <v>0</v>
      </c>
      <c r="F52" s="44" t="s">
        <v>1915</v>
      </c>
      <c r="G52" s="45">
        <v>0.01</v>
      </c>
      <c r="H52" s="46">
        <v>7.349217048017203</v>
      </c>
      <c r="I52" s="5">
        <v>2.2861130688183309</v>
      </c>
      <c r="J52" s="5">
        <v>5.0631039791988721</v>
      </c>
      <c r="K52" s="5">
        <v>1.8139646925259376</v>
      </c>
      <c r="L52" s="47">
        <v>4.6833711807589564</v>
      </c>
      <c r="M52" s="5">
        <v>0</v>
      </c>
      <c r="N52" s="46">
        <v>0</v>
      </c>
      <c r="O52" s="5">
        <v>0</v>
      </c>
      <c r="P52" s="5">
        <v>2.2861130688183309</v>
      </c>
      <c r="Q52" s="5">
        <v>0</v>
      </c>
      <c r="R52" s="47">
        <v>0</v>
      </c>
      <c r="S52" s="46">
        <v>0</v>
      </c>
      <c r="T52" s="5">
        <v>0</v>
      </c>
      <c r="U52" s="5">
        <v>5.0631039791988721</v>
      </c>
      <c r="V52" s="5">
        <v>0</v>
      </c>
      <c r="W52" s="47">
        <v>0</v>
      </c>
      <c r="X52" s="46">
        <v>0</v>
      </c>
      <c r="Y52" s="5">
        <v>0</v>
      </c>
      <c r="Z52" s="5">
        <v>7.349217048017203</v>
      </c>
      <c r="AA52" s="5">
        <v>0</v>
      </c>
      <c r="AB52" s="47">
        <v>0</v>
      </c>
    </row>
    <row r="53" spans="1:28" s="1" customFormat="1">
      <c r="A53" s="48" t="s">
        <v>243</v>
      </c>
      <c r="B53" s="1" t="s">
        <v>244</v>
      </c>
      <c r="C53" s="1" t="s">
        <v>245</v>
      </c>
      <c r="D53" s="1" t="s">
        <v>53</v>
      </c>
      <c r="E53" s="1" t="s">
        <v>156</v>
      </c>
      <c r="F53" s="44" t="s">
        <v>246</v>
      </c>
      <c r="G53" s="45">
        <v>0.56000000000000005</v>
      </c>
      <c r="H53" s="46">
        <v>5.8099895526582266</v>
      </c>
      <c r="I53" s="5">
        <v>0</v>
      </c>
      <c r="J53" s="5">
        <v>5.8099895526582266</v>
      </c>
      <c r="K53" s="5">
        <v>-8.3898408311064667</v>
      </c>
      <c r="L53" s="47">
        <v>5.5194900750253142</v>
      </c>
      <c r="M53" s="5">
        <v>0</v>
      </c>
      <c r="N53" s="46">
        <v>0</v>
      </c>
      <c r="O53" s="5">
        <v>0</v>
      </c>
      <c r="P53" s="5">
        <v>0</v>
      </c>
      <c r="Q53" s="5">
        <v>0</v>
      </c>
      <c r="R53" s="47">
        <v>0</v>
      </c>
      <c r="S53" s="46">
        <v>0</v>
      </c>
      <c r="T53" s="5">
        <v>5.8099895526582266</v>
      </c>
      <c r="U53" s="5">
        <v>0</v>
      </c>
      <c r="V53" s="5">
        <v>0</v>
      </c>
      <c r="W53" s="47">
        <v>0</v>
      </c>
      <c r="X53" s="46">
        <v>0</v>
      </c>
      <c r="Y53" s="5">
        <v>5.8099895526582266</v>
      </c>
      <c r="Z53" s="5">
        <v>0</v>
      </c>
      <c r="AA53" s="5">
        <v>0</v>
      </c>
      <c r="AB53" s="47">
        <v>0</v>
      </c>
    </row>
    <row r="54" spans="1:28" s="1" customFormat="1">
      <c r="A54" s="48" t="s">
        <v>247</v>
      </c>
      <c r="B54" s="1" t="s">
        <v>248</v>
      </c>
      <c r="C54" s="1" t="s">
        <v>249</v>
      </c>
      <c r="D54" s="1" t="s">
        <v>103</v>
      </c>
      <c r="E54" s="1" t="s">
        <v>169</v>
      </c>
      <c r="F54" s="44" t="s">
        <v>250</v>
      </c>
      <c r="G54" s="45">
        <v>0.99</v>
      </c>
      <c r="H54" s="46">
        <v>52.972424599756089</v>
      </c>
      <c r="I54" s="5">
        <v>0</v>
      </c>
      <c r="J54" s="5">
        <v>52.972424599756089</v>
      </c>
      <c r="K54" s="5">
        <v>2.9403101455959306</v>
      </c>
      <c r="L54" s="47">
        <v>51.383251861763412</v>
      </c>
      <c r="M54" s="5">
        <v>0</v>
      </c>
      <c r="N54" s="46">
        <v>0</v>
      </c>
      <c r="O54" s="5">
        <v>0</v>
      </c>
      <c r="P54" s="5">
        <v>0</v>
      </c>
      <c r="Q54" s="5">
        <v>0</v>
      </c>
      <c r="R54" s="47">
        <v>0</v>
      </c>
      <c r="S54" s="46">
        <v>47.339126302179316</v>
      </c>
      <c r="T54" s="5">
        <v>5.6332982975767782</v>
      </c>
      <c r="U54" s="5">
        <v>0</v>
      </c>
      <c r="V54" s="5">
        <v>0</v>
      </c>
      <c r="W54" s="47">
        <v>0</v>
      </c>
      <c r="X54" s="46">
        <v>47.339126302179316</v>
      </c>
      <c r="Y54" s="5">
        <v>5.6332982975767782</v>
      </c>
      <c r="Z54" s="5">
        <v>0</v>
      </c>
      <c r="AA54" s="5">
        <v>0</v>
      </c>
      <c r="AB54" s="47">
        <v>0</v>
      </c>
    </row>
    <row r="55" spans="1:28" s="1" customFormat="1">
      <c r="A55" s="48" t="s">
        <v>251</v>
      </c>
      <c r="B55" s="1" t="s">
        <v>252</v>
      </c>
      <c r="C55" s="1" t="s">
        <v>253</v>
      </c>
      <c r="D55" s="1" t="s">
        <v>103</v>
      </c>
      <c r="E55" s="1" t="s">
        <v>185</v>
      </c>
      <c r="F55" s="44" t="s">
        <v>254</v>
      </c>
      <c r="G55" s="45">
        <v>0.74</v>
      </c>
      <c r="H55" s="46">
        <v>48.736481545462269</v>
      </c>
      <c r="I55" s="5">
        <v>0</v>
      </c>
      <c r="J55" s="5">
        <v>48.736481545462269</v>
      </c>
      <c r="K55" s="5">
        <v>6.1680663764977757</v>
      </c>
      <c r="L55" s="47">
        <v>46.299657468189153</v>
      </c>
      <c r="M55" s="5">
        <v>0</v>
      </c>
      <c r="N55" s="46">
        <v>0</v>
      </c>
      <c r="O55" s="5">
        <v>0</v>
      </c>
      <c r="P55" s="5">
        <v>0</v>
      </c>
      <c r="Q55" s="5">
        <v>0</v>
      </c>
      <c r="R55" s="47">
        <v>0</v>
      </c>
      <c r="S55" s="46">
        <v>42.197063593063163</v>
      </c>
      <c r="T55" s="5">
        <v>6.539417952399103</v>
      </c>
      <c r="U55" s="5">
        <v>0</v>
      </c>
      <c r="V55" s="5">
        <v>0</v>
      </c>
      <c r="W55" s="47">
        <v>0</v>
      </c>
      <c r="X55" s="46">
        <v>42.197063593063163</v>
      </c>
      <c r="Y55" s="5">
        <v>6.539417952399103</v>
      </c>
      <c r="Z55" s="5">
        <v>0</v>
      </c>
      <c r="AA55" s="5">
        <v>0</v>
      </c>
      <c r="AB55" s="47">
        <v>0</v>
      </c>
    </row>
    <row r="56" spans="1:28" s="1" customFormat="1">
      <c r="A56" s="48" t="s">
        <v>255</v>
      </c>
      <c r="B56" s="1" t="s">
        <v>256</v>
      </c>
      <c r="C56" s="1" t="s">
        <v>257</v>
      </c>
      <c r="D56" s="1" t="s">
        <v>53</v>
      </c>
      <c r="E56" s="1">
        <v>0</v>
      </c>
      <c r="F56" s="44" t="s">
        <v>258</v>
      </c>
      <c r="G56" s="45">
        <v>0.4</v>
      </c>
      <c r="H56" s="46">
        <v>4.203294965909337</v>
      </c>
      <c r="I56" s="5">
        <v>0</v>
      </c>
      <c r="J56" s="5">
        <v>4.203294965909337</v>
      </c>
      <c r="K56" s="5">
        <v>-36.664491900098312</v>
      </c>
      <c r="L56" s="47">
        <v>3.8880478434661367</v>
      </c>
      <c r="M56" s="5">
        <v>0.5</v>
      </c>
      <c r="N56" s="46">
        <v>0</v>
      </c>
      <c r="O56" s="5">
        <v>0</v>
      </c>
      <c r="P56" s="5">
        <v>0</v>
      </c>
      <c r="Q56" s="5">
        <v>0</v>
      </c>
      <c r="R56" s="47">
        <v>0</v>
      </c>
      <c r="S56" s="46">
        <v>0</v>
      </c>
      <c r="T56" s="5">
        <v>4.203294965909337</v>
      </c>
      <c r="U56" s="5">
        <v>0</v>
      </c>
      <c r="V56" s="5">
        <v>0</v>
      </c>
      <c r="W56" s="47">
        <v>0</v>
      </c>
      <c r="X56" s="46">
        <v>0</v>
      </c>
      <c r="Y56" s="5">
        <v>4.203294965909337</v>
      </c>
      <c r="Z56" s="5">
        <v>0</v>
      </c>
      <c r="AA56" s="5">
        <v>0</v>
      </c>
      <c r="AB56" s="47">
        <v>0</v>
      </c>
    </row>
    <row r="57" spans="1:28" s="1" customFormat="1">
      <c r="A57" s="48" t="s">
        <v>259</v>
      </c>
      <c r="B57" s="1" t="s">
        <v>260</v>
      </c>
      <c r="C57" s="1" t="s">
        <v>261</v>
      </c>
      <c r="D57" s="1" t="s">
        <v>237</v>
      </c>
      <c r="E57" s="1">
        <v>0</v>
      </c>
      <c r="F57" s="44" t="s">
        <v>262</v>
      </c>
      <c r="G57" s="45">
        <v>0.09</v>
      </c>
      <c r="H57" s="46">
        <v>64.344275136752373</v>
      </c>
      <c r="I57" s="5">
        <v>0</v>
      </c>
      <c r="J57" s="5">
        <v>64.344275136752373</v>
      </c>
      <c r="K57" s="5">
        <v>39.703425459163007</v>
      </c>
      <c r="L57" s="47">
        <v>59.518454501495945</v>
      </c>
      <c r="M57" s="5">
        <v>0</v>
      </c>
      <c r="N57" s="46">
        <v>0</v>
      </c>
      <c r="O57" s="5">
        <v>0</v>
      </c>
      <c r="P57" s="5">
        <v>0</v>
      </c>
      <c r="Q57" s="5">
        <v>0</v>
      </c>
      <c r="R57" s="47">
        <v>0</v>
      </c>
      <c r="S57" s="46">
        <v>64.344275136752373</v>
      </c>
      <c r="T57" s="5">
        <v>0</v>
      </c>
      <c r="U57" s="5">
        <v>0</v>
      </c>
      <c r="V57" s="5">
        <v>0</v>
      </c>
      <c r="W57" s="47">
        <v>0</v>
      </c>
      <c r="X57" s="46">
        <v>64.344275136752373</v>
      </c>
      <c r="Y57" s="5">
        <v>0</v>
      </c>
      <c r="Z57" s="5">
        <v>0</v>
      </c>
      <c r="AA57" s="5">
        <v>0</v>
      </c>
      <c r="AB57" s="47">
        <v>0</v>
      </c>
    </row>
    <row r="58" spans="1:28" s="1" customFormat="1">
      <c r="A58" s="48" t="s">
        <v>263</v>
      </c>
      <c r="B58" s="1" t="s">
        <v>264</v>
      </c>
      <c r="C58" s="1" t="s">
        <v>265</v>
      </c>
      <c r="D58" s="1" t="s">
        <v>79</v>
      </c>
      <c r="E58" s="1">
        <v>0</v>
      </c>
      <c r="F58" s="44" t="s">
        <v>1919</v>
      </c>
      <c r="G58" s="45">
        <v>0.01</v>
      </c>
      <c r="H58" s="46">
        <v>8.767882459091517</v>
      </c>
      <c r="I58" s="5">
        <v>2.7503994456663801</v>
      </c>
      <c r="J58" s="5">
        <v>6.017483013425136</v>
      </c>
      <c r="K58" s="5">
        <v>2.3852932477946074</v>
      </c>
      <c r="L58" s="47">
        <v>5.5661717874182512</v>
      </c>
      <c r="M58" s="5">
        <v>0</v>
      </c>
      <c r="N58" s="46">
        <v>0</v>
      </c>
      <c r="O58" s="5">
        <v>0</v>
      </c>
      <c r="P58" s="5">
        <v>2.7503994456663801</v>
      </c>
      <c r="Q58" s="5">
        <v>0</v>
      </c>
      <c r="R58" s="47">
        <v>0</v>
      </c>
      <c r="S58" s="46">
        <v>0</v>
      </c>
      <c r="T58" s="5">
        <v>0</v>
      </c>
      <c r="U58" s="5">
        <v>6.017483013425136</v>
      </c>
      <c r="V58" s="5">
        <v>0</v>
      </c>
      <c r="W58" s="47">
        <v>0</v>
      </c>
      <c r="X58" s="46">
        <v>0</v>
      </c>
      <c r="Y58" s="5">
        <v>0</v>
      </c>
      <c r="Z58" s="5">
        <v>8.767882459091517</v>
      </c>
      <c r="AA58" s="5">
        <v>0</v>
      </c>
      <c r="AB58" s="47">
        <v>0</v>
      </c>
    </row>
    <row r="59" spans="1:28" s="1" customFormat="1">
      <c r="A59" s="48" t="s">
        <v>267</v>
      </c>
      <c r="B59" s="1" t="s">
        <v>268</v>
      </c>
      <c r="C59" s="1" t="s">
        <v>269</v>
      </c>
      <c r="D59" s="1" t="s">
        <v>270</v>
      </c>
      <c r="E59" s="1" t="s">
        <v>94</v>
      </c>
      <c r="F59" s="44" t="s">
        <v>271</v>
      </c>
      <c r="G59" s="45">
        <v>0.48</v>
      </c>
      <c r="H59" s="46">
        <v>112.3377293642541</v>
      </c>
      <c r="I59" s="5">
        <v>0</v>
      </c>
      <c r="J59" s="5">
        <v>112.3377293642541</v>
      </c>
      <c r="K59" s="5">
        <v>-186.6176217747911</v>
      </c>
      <c r="L59" s="47">
        <v>106.72084289604138</v>
      </c>
      <c r="M59" s="5">
        <v>0</v>
      </c>
      <c r="N59" s="46">
        <v>0</v>
      </c>
      <c r="O59" s="5">
        <v>0</v>
      </c>
      <c r="P59" s="5">
        <v>0</v>
      </c>
      <c r="Q59" s="5">
        <v>0</v>
      </c>
      <c r="R59" s="47">
        <v>0</v>
      </c>
      <c r="S59" s="46">
        <v>80.434058700421346</v>
      </c>
      <c r="T59" s="5">
        <v>31.903670663832749</v>
      </c>
      <c r="U59" s="5">
        <v>0</v>
      </c>
      <c r="V59" s="5">
        <v>0</v>
      </c>
      <c r="W59" s="47">
        <v>0</v>
      </c>
      <c r="X59" s="46">
        <v>80.434058700421346</v>
      </c>
      <c r="Y59" s="5">
        <v>31.903670663832749</v>
      </c>
      <c r="Z59" s="5">
        <v>0</v>
      </c>
      <c r="AA59" s="5">
        <v>0</v>
      </c>
      <c r="AB59" s="47">
        <v>0</v>
      </c>
    </row>
    <row r="60" spans="1:28" s="1" customFormat="1">
      <c r="A60" s="48" t="s">
        <v>272</v>
      </c>
      <c r="B60" s="1" t="s">
        <v>273</v>
      </c>
      <c r="C60" s="1" t="s">
        <v>274</v>
      </c>
      <c r="D60" s="1" t="s">
        <v>53</v>
      </c>
      <c r="E60" s="1" t="s">
        <v>275</v>
      </c>
      <c r="F60" s="44" t="s">
        <v>276</v>
      </c>
      <c r="G60" s="45">
        <v>0.4</v>
      </c>
      <c r="H60" s="46">
        <v>2.9967409055314707</v>
      </c>
      <c r="I60" s="5">
        <v>0</v>
      </c>
      <c r="J60" s="5">
        <v>2.9967409055314707</v>
      </c>
      <c r="K60" s="5">
        <v>-9.32347721869548</v>
      </c>
      <c r="L60" s="47">
        <v>2.8469038602548968</v>
      </c>
      <c r="M60" s="5">
        <v>0</v>
      </c>
      <c r="N60" s="46">
        <v>0</v>
      </c>
      <c r="O60" s="5">
        <v>0</v>
      </c>
      <c r="P60" s="5">
        <v>0</v>
      </c>
      <c r="Q60" s="5">
        <v>0</v>
      </c>
      <c r="R60" s="47">
        <v>0</v>
      </c>
      <c r="S60" s="46">
        <v>0</v>
      </c>
      <c r="T60" s="5">
        <v>2.9967409055314707</v>
      </c>
      <c r="U60" s="5">
        <v>0</v>
      </c>
      <c r="V60" s="5">
        <v>0</v>
      </c>
      <c r="W60" s="47">
        <v>0</v>
      </c>
      <c r="X60" s="46">
        <v>0</v>
      </c>
      <c r="Y60" s="5">
        <v>2.9967409055314707</v>
      </c>
      <c r="Z60" s="5">
        <v>0</v>
      </c>
      <c r="AA60" s="5">
        <v>0</v>
      </c>
      <c r="AB60" s="47">
        <v>0</v>
      </c>
    </row>
    <row r="61" spans="1:28" s="1" customFormat="1">
      <c r="A61" s="48" t="s">
        <v>277</v>
      </c>
      <c r="B61" s="1" t="s">
        <v>278</v>
      </c>
      <c r="C61" s="1" t="s">
        <v>279</v>
      </c>
      <c r="D61" s="1" t="s">
        <v>53</v>
      </c>
      <c r="E61" s="1">
        <v>0</v>
      </c>
      <c r="F61" s="44" t="s">
        <v>280</v>
      </c>
      <c r="G61" s="45">
        <v>0.4</v>
      </c>
      <c r="H61" s="46">
        <v>4.6122010423771682</v>
      </c>
      <c r="I61" s="5">
        <v>0</v>
      </c>
      <c r="J61" s="5">
        <v>4.6122010423771682</v>
      </c>
      <c r="K61" s="5">
        <v>-16.289026362649462</v>
      </c>
      <c r="L61" s="47">
        <v>4.2662859641988806</v>
      </c>
      <c r="M61" s="5">
        <v>0.5</v>
      </c>
      <c r="N61" s="46">
        <v>0</v>
      </c>
      <c r="O61" s="5">
        <v>0</v>
      </c>
      <c r="P61" s="5">
        <v>0</v>
      </c>
      <c r="Q61" s="5">
        <v>0</v>
      </c>
      <c r="R61" s="47">
        <v>0</v>
      </c>
      <c r="S61" s="46">
        <v>0</v>
      </c>
      <c r="T61" s="5">
        <v>4.6122010423771682</v>
      </c>
      <c r="U61" s="5">
        <v>0</v>
      </c>
      <c r="V61" s="5">
        <v>0</v>
      </c>
      <c r="W61" s="47">
        <v>0</v>
      </c>
      <c r="X61" s="46">
        <v>0</v>
      </c>
      <c r="Y61" s="5">
        <v>4.6122010423771682</v>
      </c>
      <c r="Z61" s="5">
        <v>0</v>
      </c>
      <c r="AA61" s="5">
        <v>0</v>
      </c>
      <c r="AB61" s="47">
        <v>0</v>
      </c>
    </row>
    <row r="62" spans="1:28" s="1" customFormat="1">
      <c r="A62" s="48" t="s">
        <v>281</v>
      </c>
      <c r="B62" s="1" t="s">
        <v>282</v>
      </c>
      <c r="C62" s="1" t="s">
        <v>283</v>
      </c>
      <c r="D62" s="1" t="s">
        <v>53</v>
      </c>
      <c r="E62" s="1">
        <v>0</v>
      </c>
      <c r="F62" s="44" t="s">
        <v>284</v>
      </c>
      <c r="G62" s="45">
        <v>0.4</v>
      </c>
      <c r="H62" s="46">
        <v>3.2817083702052798</v>
      </c>
      <c r="I62" s="5">
        <v>0</v>
      </c>
      <c r="J62" s="5">
        <v>3.2817083702052798</v>
      </c>
      <c r="K62" s="5">
        <v>-12.36734236478199</v>
      </c>
      <c r="L62" s="47">
        <v>3.0355802424398841</v>
      </c>
      <c r="M62" s="5">
        <v>0.5</v>
      </c>
      <c r="N62" s="46">
        <v>0</v>
      </c>
      <c r="O62" s="5">
        <v>0</v>
      </c>
      <c r="P62" s="5">
        <v>0</v>
      </c>
      <c r="Q62" s="5">
        <v>0</v>
      </c>
      <c r="R62" s="47">
        <v>0</v>
      </c>
      <c r="S62" s="46">
        <v>0</v>
      </c>
      <c r="T62" s="5">
        <v>3.2817083702052798</v>
      </c>
      <c r="U62" s="5">
        <v>0</v>
      </c>
      <c r="V62" s="5">
        <v>0</v>
      </c>
      <c r="W62" s="47">
        <v>0</v>
      </c>
      <c r="X62" s="46">
        <v>0</v>
      </c>
      <c r="Y62" s="5">
        <v>3.2817083702052798</v>
      </c>
      <c r="Z62" s="5">
        <v>0</v>
      </c>
      <c r="AA62" s="5">
        <v>0</v>
      </c>
      <c r="AB62" s="47">
        <v>0</v>
      </c>
    </row>
    <row r="63" spans="1:28" s="1" customFormat="1">
      <c r="A63" s="48" t="s">
        <v>285</v>
      </c>
      <c r="B63" s="1" t="s">
        <v>286</v>
      </c>
      <c r="C63" s="1" t="s">
        <v>287</v>
      </c>
      <c r="D63" s="1" t="s">
        <v>53</v>
      </c>
      <c r="E63" s="1">
        <v>0</v>
      </c>
      <c r="F63" s="44" t="s">
        <v>288</v>
      </c>
      <c r="G63" s="45">
        <v>0.4</v>
      </c>
      <c r="H63" s="46">
        <v>2.2269513526419207</v>
      </c>
      <c r="I63" s="5">
        <v>0</v>
      </c>
      <c r="J63" s="5">
        <v>2.2269513526419207</v>
      </c>
      <c r="K63" s="5">
        <v>-3.8011218542589527</v>
      </c>
      <c r="L63" s="47">
        <v>2.0599300011937767</v>
      </c>
      <c r="M63" s="5">
        <v>0.5</v>
      </c>
      <c r="N63" s="46">
        <v>0</v>
      </c>
      <c r="O63" s="5">
        <v>0</v>
      </c>
      <c r="P63" s="5">
        <v>0</v>
      </c>
      <c r="Q63" s="5">
        <v>0</v>
      </c>
      <c r="R63" s="47">
        <v>0</v>
      </c>
      <c r="S63" s="46">
        <v>0</v>
      </c>
      <c r="T63" s="5">
        <v>2.2269513526419207</v>
      </c>
      <c r="U63" s="5">
        <v>0</v>
      </c>
      <c r="V63" s="5">
        <v>0</v>
      </c>
      <c r="W63" s="47">
        <v>0</v>
      </c>
      <c r="X63" s="46">
        <v>0</v>
      </c>
      <c r="Y63" s="5">
        <v>2.2269513526419207</v>
      </c>
      <c r="Z63" s="5">
        <v>0</v>
      </c>
      <c r="AA63" s="5">
        <v>0</v>
      </c>
      <c r="AB63" s="47">
        <v>0</v>
      </c>
    </row>
    <row r="64" spans="1:28" s="1" customFormat="1">
      <c r="A64" s="48" t="s">
        <v>289</v>
      </c>
      <c r="B64" s="1" t="s">
        <v>290</v>
      </c>
      <c r="C64" s="1" t="s">
        <v>291</v>
      </c>
      <c r="D64" s="1" t="s">
        <v>124</v>
      </c>
      <c r="E64" s="1">
        <v>0</v>
      </c>
      <c r="F64" s="44" t="s">
        <v>292</v>
      </c>
      <c r="G64" s="45">
        <v>0.49</v>
      </c>
      <c r="H64" s="46">
        <v>31.657281220078655</v>
      </c>
      <c r="I64" s="5">
        <v>0</v>
      </c>
      <c r="J64" s="5">
        <v>31.657281220078655</v>
      </c>
      <c r="K64" s="5">
        <v>-6.7890057700791022</v>
      </c>
      <c r="L64" s="47">
        <v>29.282985128572758</v>
      </c>
      <c r="M64" s="5">
        <v>0.17658417240180002</v>
      </c>
      <c r="N64" s="46">
        <v>0</v>
      </c>
      <c r="O64" s="5">
        <v>0</v>
      </c>
      <c r="P64" s="5">
        <v>0</v>
      </c>
      <c r="Q64" s="5">
        <v>0</v>
      </c>
      <c r="R64" s="47">
        <v>0</v>
      </c>
      <c r="S64" s="46">
        <v>25.222737473665735</v>
      </c>
      <c r="T64" s="5">
        <v>6.4345437464129196</v>
      </c>
      <c r="U64" s="5">
        <v>0</v>
      </c>
      <c r="V64" s="5">
        <v>0</v>
      </c>
      <c r="W64" s="47">
        <v>0</v>
      </c>
      <c r="X64" s="46">
        <v>25.222737473665735</v>
      </c>
      <c r="Y64" s="5">
        <v>6.4345437464129196</v>
      </c>
      <c r="Z64" s="5">
        <v>0</v>
      </c>
      <c r="AA64" s="5">
        <v>0</v>
      </c>
      <c r="AB64" s="47">
        <v>0</v>
      </c>
    </row>
    <row r="65" spans="1:28" s="1" customFormat="1">
      <c r="A65" s="48" t="s">
        <v>293</v>
      </c>
      <c r="B65" s="1" t="s">
        <v>294</v>
      </c>
      <c r="C65" s="1" t="s">
        <v>295</v>
      </c>
      <c r="D65" s="1" t="s">
        <v>53</v>
      </c>
      <c r="E65" s="1" t="s">
        <v>151</v>
      </c>
      <c r="F65" s="44" t="s">
        <v>296</v>
      </c>
      <c r="G65" s="45">
        <v>0.375</v>
      </c>
      <c r="H65" s="46">
        <v>4.3888152899610224</v>
      </c>
      <c r="I65" s="5">
        <v>0</v>
      </c>
      <c r="J65" s="5">
        <v>4.3888152899610224</v>
      </c>
      <c r="K65" s="5">
        <v>-13.750836794231356</v>
      </c>
      <c r="L65" s="47">
        <v>4.1693745254629713</v>
      </c>
      <c r="M65" s="5">
        <v>0</v>
      </c>
      <c r="N65" s="46">
        <v>0</v>
      </c>
      <c r="O65" s="5">
        <v>0</v>
      </c>
      <c r="P65" s="5">
        <v>0</v>
      </c>
      <c r="Q65" s="5">
        <v>0</v>
      </c>
      <c r="R65" s="47">
        <v>0</v>
      </c>
      <c r="S65" s="46">
        <v>0</v>
      </c>
      <c r="T65" s="5">
        <v>4.3888152899610224</v>
      </c>
      <c r="U65" s="5">
        <v>0</v>
      </c>
      <c r="V65" s="5">
        <v>0</v>
      </c>
      <c r="W65" s="47">
        <v>0</v>
      </c>
      <c r="X65" s="46">
        <v>0</v>
      </c>
      <c r="Y65" s="5">
        <v>4.3888152899610224</v>
      </c>
      <c r="Z65" s="5">
        <v>0</v>
      </c>
      <c r="AA65" s="5">
        <v>0</v>
      </c>
      <c r="AB65" s="47">
        <v>0</v>
      </c>
    </row>
    <row r="66" spans="1:28" s="1" customFormat="1">
      <c r="A66" s="48" t="s">
        <v>297</v>
      </c>
      <c r="B66" s="1" t="s">
        <v>298</v>
      </c>
      <c r="C66" s="1" t="s">
        <v>299</v>
      </c>
      <c r="D66" s="1" t="s">
        <v>53</v>
      </c>
      <c r="E66" s="1">
        <v>0</v>
      </c>
      <c r="F66" s="44" t="s">
        <v>300</v>
      </c>
      <c r="G66" s="45">
        <v>0.4</v>
      </c>
      <c r="H66" s="46">
        <v>3.3534957981811711</v>
      </c>
      <c r="I66" s="5">
        <v>0</v>
      </c>
      <c r="J66" s="5">
        <v>3.3534957981811711</v>
      </c>
      <c r="K66" s="5">
        <v>-27.067896287491731</v>
      </c>
      <c r="L66" s="47">
        <v>3.1019836133175831</v>
      </c>
      <c r="M66" s="5">
        <v>0.5</v>
      </c>
      <c r="N66" s="46">
        <v>0</v>
      </c>
      <c r="O66" s="5">
        <v>0</v>
      </c>
      <c r="P66" s="5">
        <v>0</v>
      </c>
      <c r="Q66" s="5">
        <v>0</v>
      </c>
      <c r="R66" s="47">
        <v>0</v>
      </c>
      <c r="S66" s="46">
        <v>0</v>
      </c>
      <c r="T66" s="5">
        <v>3.3534957981811711</v>
      </c>
      <c r="U66" s="5">
        <v>0</v>
      </c>
      <c r="V66" s="5">
        <v>0</v>
      </c>
      <c r="W66" s="47">
        <v>0</v>
      </c>
      <c r="X66" s="46">
        <v>0</v>
      </c>
      <c r="Y66" s="5">
        <v>3.3534957981811711</v>
      </c>
      <c r="Z66" s="5">
        <v>0</v>
      </c>
      <c r="AA66" s="5">
        <v>0</v>
      </c>
      <c r="AB66" s="47">
        <v>0</v>
      </c>
    </row>
    <row r="67" spans="1:28" s="1" customFormat="1">
      <c r="A67" s="48" t="s">
        <v>301</v>
      </c>
      <c r="B67" s="1" t="s">
        <v>302</v>
      </c>
      <c r="C67" s="1" t="s">
        <v>303</v>
      </c>
      <c r="D67" s="1" t="s">
        <v>53</v>
      </c>
      <c r="E67" s="1">
        <v>0</v>
      </c>
      <c r="F67" s="44" t="s">
        <v>304</v>
      </c>
      <c r="G67" s="45">
        <v>0.4</v>
      </c>
      <c r="H67" s="46">
        <v>2.7958891799704721</v>
      </c>
      <c r="I67" s="5">
        <v>0</v>
      </c>
      <c r="J67" s="5">
        <v>2.7958891799704721</v>
      </c>
      <c r="K67" s="5">
        <v>-18.936361956069739</v>
      </c>
      <c r="L67" s="47">
        <v>2.5861974914726868</v>
      </c>
      <c r="M67" s="5">
        <v>0.5</v>
      </c>
      <c r="N67" s="46">
        <v>0</v>
      </c>
      <c r="O67" s="5">
        <v>0</v>
      </c>
      <c r="P67" s="5">
        <v>0</v>
      </c>
      <c r="Q67" s="5">
        <v>0</v>
      </c>
      <c r="R67" s="47">
        <v>0</v>
      </c>
      <c r="S67" s="46">
        <v>0</v>
      </c>
      <c r="T67" s="5">
        <v>2.7958891799704721</v>
      </c>
      <c r="U67" s="5">
        <v>0</v>
      </c>
      <c r="V67" s="5">
        <v>0</v>
      </c>
      <c r="W67" s="47">
        <v>0</v>
      </c>
      <c r="X67" s="46">
        <v>0</v>
      </c>
      <c r="Y67" s="5">
        <v>2.7958891799704721</v>
      </c>
      <c r="Z67" s="5">
        <v>0</v>
      </c>
      <c r="AA67" s="5">
        <v>0</v>
      </c>
      <c r="AB67" s="47">
        <v>0</v>
      </c>
    </row>
    <row r="68" spans="1:28" s="1" customFormat="1">
      <c r="A68" s="48" t="s">
        <v>305</v>
      </c>
      <c r="B68" s="1" t="s">
        <v>306</v>
      </c>
      <c r="C68" s="1" t="s">
        <v>307</v>
      </c>
      <c r="D68" s="1" t="s">
        <v>53</v>
      </c>
      <c r="E68" s="1">
        <v>0</v>
      </c>
      <c r="F68" s="44" t="s">
        <v>308</v>
      </c>
      <c r="G68" s="45">
        <v>0.4</v>
      </c>
      <c r="H68" s="46">
        <v>3.8718406608804021</v>
      </c>
      <c r="I68" s="5">
        <v>0.11422431428833306</v>
      </c>
      <c r="J68" s="5">
        <v>3.7576163465920693</v>
      </c>
      <c r="K68" s="5">
        <v>-28.606121522465831</v>
      </c>
      <c r="L68" s="47">
        <v>3.475795120597664</v>
      </c>
      <c r="M68" s="5">
        <v>0.5</v>
      </c>
      <c r="N68" s="46">
        <v>0</v>
      </c>
      <c r="O68" s="5">
        <v>0.11422431428833306</v>
      </c>
      <c r="P68" s="5">
        <v>0</v>
      </c>
      <c r="Q68" s="5">
        <v>0</v>
      </c>
      <c r="R68" s="47">
        <v>0</v>
      </c>
      <c r="S68" s="46">
        <v>0</v>
      </c>
      <c r="T68" s="5">
        <v>3.7576163465920693</v>
      </c>
      <c r="U68" s="5">
        <v>0</v>
      </c>
      <c r="V68" s="5">
        <v>0</v>
      </c>
      <c r="W68" s="47">
        <v>0</v>
      </c>
      <c r="X68" s="46">
        <v>0</v>
      </c>
      <c r="Y68" s="5">
        <v>3.8718406608804021</v>
      </c>
      <c r="Z68" s="5">
        <v>0</v>
      </c>
      <c r="AA68" s="5">
        <v>0</v>
      </c>
      <c r="AB68" s="47">
        <v>0</v>
      </c>
    </row>
    <row r="69" spans="1:28" s="1" customFormat="1">
      <c r="A69" s="48" t="s">
        <v>309</v>
      </c>
      <c r="B69" s="1" t="s">
        <v>310</v>
      </c>
      <c r="C69" s="1" t="s">
        <v>311</v>
      </c>
      <c r="D69" s="1" t="s">
        <v>124</v>
      </c>
      <c r="E69" s="1">
        <v>0</v>
      </c>
      <c r="F69" s="44" t="s">
        <v>312</v>
      </c>
      <c r="G69" s="45">
        <v>0.49</v>
      </c>
      <c r="H69" s="46">
        <v>41.854451546542847</v>
      </c>
      <c r="I69" s="5">
        <v>0</v>
      </c>
      <c r="J69" s="5">
        <v>41.854451546542847</v>
      </c>
      <c r="K69" s="5">
        <v>-24.256470104790246</v>
      </c>
      <c r="L69" s="47">
        <v>38.715367680552134</v>
      </c>
      <c r="M69" s="5">
        <v>0.36690564129052838</v>
      </c>
      <c r="N69" s="46">
        <v>0</v>
      </c>
      <c r="O69" s="5">
        <v>0</v>
      </c>
      <c r="P69" s="5">
        <v>0</v>
      </c>
      <c r="Q69" s="5">
        <v>0</v>
      </c>
      <c r="R69" s="47">
        <v>0</v>
      </c>
      <c r="S69" s="46">
        <v>34.108321247622357</v>
      </c>
      <c r="T69" s="5">
        <v>7.7461302989204892</v>
      </c>
      <c r="U69" s="5">
        <v>0</v>
      </c>
      <c r="V69" s="5">
        <v>0</v>
      </c>
      <c r="W69" s="47">
        <v>0</v>
      </c>
      <c r="X69" s="46">
        <v>34.108321247622357</v>
      </c>
      <c r="Y69" s="5">
        <v>7.7461302989204892</v>
      </c>
      <c r="Z69" s="5">
        <v>0</v>
      </c>
      <c r="AA69" s="5">
        <v>0</v>
      </c>
      <c r="AB69" s="47">
        <v>0</v>
      </c>
    </row>
    <row r="70" spans="1:28" s="1" customFormat="1">
      <c r="A70" s="48" t="s">
        <v>313</v>
      </c>
      <c r="B70" s="1" t="s">
        <v>314</v>
      </c>
      <c r="C70" s="1" t="s">
        <v>315</v>
      </c>
      <c r="D70" s="1" t="s">
        <v>79</v>
      </c>
      <c r="E70" s="1">
        <v>0</v>
      </c>
      <c r="F70" s="44" t="s">
        <v>1920</v>
      </c>
      <c r="G70" s="45">
        <v>0.01</v>
      </c>
      <c r="H70" s="46">
        <v>13.244628633597971</v>
      </c>
      <c r="I70" s="5">
        <v>3.9273200556330159</v>
      </c>
      <c r="J70" s="5">
        <v>9.3173085779649565</v>
      </c>
      <c r="K70" s="5">
        <v>5.1063128061666037</v>
      </c>
      <c r="L70" s="47">
        <v>8.6185104346175851</v>
      </c>
      <c r="M70" s="5">
        <v>0</v>
      </c>
      <c r="N70" s="46">
        <v>0</v>
      </c>
      <c r="O70" s="5">
        <v>0</v>
      </c>
      <c r="P70" s="5">
        <v>3.9273200556330159</v>
      </c>
      <c r="Q70" s="5">
        <v>0</v>
      </c>
      <c r="R70" s="47">
        <v>0</v>
      </c>
      <c r="S70" s="46">
        <v>0</v>
      </c>
      <c r="T70" s="5">
        <v>0</v>
      </c>
      <c r="U70" s="5">
        <v>9.3173085779649565</v>
      </c>
      <c r="V70" s="5">
        <v>0</v>
      </c>
      <c r="W70" s="47">
        <v>0</v>
      </c>
      <c r="X70" s="46">
        <v>0</v>
      </c>
      <c r="Y70" s="5">
        <v>0</v>
      </c>
      <c r="Z70" s="5">
        <v>13.244628633597971</v>
      </c>
      <c r="AA70" s="5">
        <v>0</v>
      </c>
      <c r="AB70" s="47">
        <v>0</v>
      </c>
    </row>
    <row r="71" spans="1:28" s="1" customFormat="1">
      <c r="A71" s="48" t="s">
        <v>317</v>
      </c>
      <c r="B71" s="1" t="s">
        <v>318</v>
      </c>
      <c r="C71" s="1" t="s">
        <v>319</v>
      </c>
      <c r="D71" s="1" t="s">
        <v>124</v>
      </c>
      <c r="E71" s="1">
        <v>0</v>
      </c>
      <c r="F71" s="44" t="s">
        <v>320</v>
      </c>
      <c r="G71" s="45">
        <v>0.49</v>
      </c>
      <c r="H71" s="46">
        <v>55.390171810828257</v>
      </c>
      <c r="I71" s="5">
        <v>3.2863675769599117</v>
      </c>
      <c r="J71" s="5">
        <v>52.103804233868345</v>
      </c>
      <c r="K71" s="5">
        <v>-17.697865593437704</v>
      </c>
      <c r="L71" s="47">
        <v>48.196018916328221</v>
      </c>
      <c r="M71" s="5">
        <v>0.25354501743616442</v>
      </c>
      <c r="N71" s="46">
        <v>5.0664569252685752</v>
      </c>
      <c r="O71" s="5">
        <v>-1.7800893483086637</v>
      </c>
      <c r="P71" s="5">
        <v>0</v>
      </c>
      <c r="Q71" s="5">
        <v>0</v>
      </c>
      <c r="R71" s="47">
        <v>0</v>
      </c>
      <c r="S71" s="46">
        <v>43.618444794866342</v>
      </c>
      <c r="T71" s="5">
        <v>8.4853594390020071</v>
      </c>
      <c r="U71" s="5">
        <v>0</v>
      </c>
      <c r="V71" s="5">
        <v>0</v>
      </c>
      <c r="W71" s="47">
        <v>0</v>
      </c>
      <c r="X71" s="46">
        <v>48.684901720134917</v>
      </c>
      <c r="Y71" s="5">
        <v>6.7052700906933431</v>
      </c>
      <c r="Z71" s="5">
        <v>0</v>
      </c>
      <c r="AA71" s="5">
        <v>0</v>
      </c>
      <c r="AB71" s="47">
        <v>0</v>
      </c>
    </row>
    <row r="72" spans="1:28" s="1" customFormat="1">
      <c r="A72" s="48" t="s">
        <v>321</v>
      </c>
      <c r="B72" s="1" t="s">
        <v>322</v>
      </c>
      <c r="C72" s="1" t="s">
        <v>323</v>
      </c>
      <c r="D72" s="1" t="s">
        <v>53</v>
      </c>
      <c r="E72" s="1">
        <v>0</v>
      </c>
      <c r="F72" s="44" t="s">
        <v>324</v>
      </c>
      <c r="G72" s="45">
        <v>0.4</v>
      </c>
      <c r="H72" s="46">
        <v>3.7538871800102345</v>
      </c>
      <c r="I72" s="5">
        <v>0.43445116203182377</v>
      </c>
      <c r="J72" s="5">
        <v>3.3194360179784108</v>
      </c>
      <c r="K72" s="5">
        <v>-11.281885334760599</v>
      </c>
      <c r="L72" s="47">
        <v>3.0704783166300302</v>
      </c>
      <c r="M72" s="5">
        <v>0.5</v>
      </c>
      <c r="N72" s="46">
        <v>0</v>
      </c>
      <c r="O72" s="5">
        <v>0.43445116203182377</v>
      </c>
      <c r="P72" s="5">
        <v>0</v>
      </c>
      <c r="Q72" s="5">
        <v>0</v>
      </c>
      <c r="R72" s="47">
        <v>0</v>
      </c>
      <c r="S72" s="46">
        <v>0</v>
      </c>
      <c r="T72" s="5">
        <v>3.3194360179784108</v>
      </c>
      <c r="U72" s="5">
        <v>0</v>
      </c>
      <c r="V72" s="5">
        <v>0</v>
      </c>
      <c r="W72" s="47">
        <v>0</v>
      </c>
      <c r="X72" s="46">
        <v>0</v>
      </c>
      <c r="Y72" s="5">
        <v>3.7538871800102345</v>
      </c>
      <c r="Z72" s="5">
        <v>0</v>
      </c>
      <c r="AA72" s="5">
        <v>0</v>
      </c>
      <c r="AB72" s="47">
        <v>0</v>
      </c>
    </row>
    <row r="73" spans="1:28" s="1" customFormat="1">
      <c r="A73" s="48" t="s">
        <v>325</v>
      </c>
      <c r="B73" s="1" t="s">
        <v>326</v>
      </c>
      <c r="C73" s="1" t="s">
        <v>327</v>
      </c>
      <c r="D73" s="1" t="s">
        <v>53</v>
      </c>
      <c r="E73" s="1" t="s">
        <v>54</v>
      </c>
      <c r="F73" s="44" t="s">
        <v>328</v>
      </c>
      <c r="G73" s="45">
        <v>0.2</v>
      </c>
      <c r="H73" s="46">
        <v>2.4048702330553891</v>
      </c>
      <c r="I73" s="5">
        <v>0</v>
      </c>
      <c r="J73" s="5">
        <v>2.4048702330553891</v>
      </c>
      <c r="K73" s="5">
        <v>-7.22931491426269</v>
      </c>
      <c r="L73" s="47">
        <v>2.2846267214026197</v>
      </c>
      <c r="M73" s="5">
        <v>0</v>
      </c>
      <c r="N73" s="46">
        <v>0</v>
      </c>
      <c r="O73" s="5">
        <v>0</v>
      </c>
      <c r="P73" s="5">
        <v>0</v>
      </c>
      <c r="Q73" s="5">
        <v>0</v>
      </c>
      <c r="R73" s="47">
        <v>0</v>
      </c>
      <c r="S73" s="46">
        <v>0</v>
      </c>
      <c r="T73" s="5">
        <v>2.4048702330553891</v>
      </c>
      <c r="U73" s="5">
        <v>0</v>
      </c>
      <c r="V73" s="5">
        <v>0</v>
      </c>
      <c r="W73" s="47">
        <v>0</v>
      </c>
      <c r="X73" s="46">
        <v>0</v>
      </c>
      <c r="Y73" s="5">
        <v>2.4048702330553891</v>
      </c>
      <c r="Z73" s="5">
        <v>0</v>
      </c>
      <c r="AA73" s="5">
        <v>0</v>
      </c>
      <c r="AB73" s="47">
        <v>0</v>
      </c>
    </row>
    <row r="74" spans="1:28" s="1" customFormat="1">
      <c r="A74" s="48" t="s">
        <v>329</v>
      </c>
      <c r="B74" s="1" t="s">
        <v>330</v>
      </c>
      <c r="C74" s="1" t="s">
        <v>331</v>
      </c>
      <c r="D74" s="1" t="s">
        <v>53</v>
      </c>
      <c r="E74" s="1" t="s">
        <v>84</v>
      </c>
      <c r="F74" s="44" t="s">
        <v>332</v>
      </c>
      <c r="G74" s="45">
        <v>0.42499999999999999</v>
      </c>
      <c r="H74" s="46">
        <v>1.4692646865599894</v>
      </c>
      <c r="I74" s="5">
        <v>0</v>
      </c>
      <c r="J74" s="5">
        <v>1.4692646865599894</v>
      </c>
      <c r="K74" s="5">
        <v>-7.9143544647590902</v>
      </c>
      <c r="L74" s="47">
        <v>1.3958014522319897</v>
      </c>
      <c r="M74" s="5">
        <v>0</v>
      </c>
      <c r="N74" s="46">
        <v>0</v>
      </c>
      <c r="O74" s="5">
        <v>0</v>
      </c>
      <c r="P74" s="5">
        <v>0</v>
      </c>
      <c r="Q74" s="5">
        <v>0</v>
      </c>
      <c r="R74" s="47">
        <v>0</v>
      </c>
      <c r="S74" s="46">
        <v>0</v>
      </c>
      <c r="T74" s="5">
        <v>1.4692646865599894</v>
      </c>
      <c r="U74" s="5">
        <v>0</v>
      </c>
      <c r="V74" s="5">
        <v>0</v>
      </c>
      <c r="W74" s="47">
        <v>0</v>
      </c>
      <c r="X74" s="46">
        <v>0</v>
      </c>
      <c r="Y74" s="5">
        <v>1.4692646865599894</v>
      </c>
      <c r="Z74" s="5">
        <v>0</v>
      </c>
      <c r="AA74" s="5">
        <v>0</v>
      </c>
      <c r="AB74" s="47">
        <v>0</v>
      </c>
    </row>
    <row r="75" spans="1:28" s="1" customFormat="1">
      <c r="A75" s="48" t="s">
        <v>333</v>
      </c>
      <c r="B75" s="1" t="s">
        <v>334</v>
      </c>
      <c r="C75" s="1" t="s">
        <v>335</v>
      </c>
      <c r="D75" s="1" t="s">
        <v>53</v>
      </c>
      <c r="E75" s="1" t="s">
        <v>156</v>
      </c>
      <c r="F75" s="44" t="s">
        <v>336</v>
      </c>
      <c r="G75" s="45">
        <v>0.56000000000000005</v>
      </c>
      <c r="H75" s="46">
        <v>2.893898691883988</v>
      </c>
      <c r="I75" s="5">
        <v>0</v>
      </c>
      <c r="J75" s="5">
        <v>2.893898691883988</v>
      </c>
      <c r="K75" s="5">
        <v>-10.116103035033282</v>
      </c>
      <c r="L75" s="47">
        <v>2.7492037572897883</v>
      </c>
      <c r="M75" s="5">
        <v>0</v>
      </c>
      <c r="N75" s="46">
        <v>0</v>
      </c>
      <c r="O75" s="5">
        <v>0</v>
      </c>
      <c r="P75" s="5">
        <v>0</v>
      </c>
      <c r="Q75" s="5">
        <v>0</v>
      </c>
      <c r="R75" s="47">
        <v>0</v>
      </c>
      <c r="S75" s="46">
        <v>0</v>
      </c>
      <c r="T75" s="5">
        <v>2.893898691883988</v>
      </c>
      <c r="U75" s="5">
        <v>0</v>
      </c>
      <c r="V75" s="5">
        <v>0</v>
      </c>
      <c r="W75" s="47">
        <v>0</v>
      </c>
      <c r="X75" s="46">
        <v>0</v>
      </c>
      <c r="Y75" s="5">
        <v>2.893898691883988</v>
      </c>
      <c r="Z75" s="5">
        <v>0</v>
      </c>
      <c r="AA75" s="5">
        <v>0</v>
      </c>
      <c r="AB75" s="47">
        <v>0</v>
      </c>
    </row>
    <row r="76" spans="1:28" s="1" customFormat="1">
      <c r="A76" s="48" t="s">
        <v>337</v>
      </c>
      <c r="B76" s="1" t="s">
        <v>338</v>
      </c>
      <c r="C76" s="1" t="s">
        <v>339</v>
      </c>
      <c r="D76" s="1" t="s">
        <v>270</v>
      </c>
      <c r="E76" s="1" t="s">
        <v>94</v>
      </c>
      <c r="F76" s="44" t="s">
        <v>340</v>
      </c>
      <c r="G76" s="45">
        <v>0.48</v>
      </c>
      <c r="H76" s="46">
        <v>22.582741635775253</v>
      </c>
      <c r="I76" s="5">
        <v>0</v>
      </c>
      <c r="J76" s="5">
        <v>22.582741635775253</v>
      </c>
      <c r="K76" s="5">
        <v>-443.30138671914682</v>
      </c>
      <c r="L76" s="47">
        <v>21.453604553986487</v>
      </c>
      <c r="M76" s="5">
        <v>0</v>
      </c>
      <c r="N76" s="46">
        <v>0</v>
      </c>
      <c r="O76" s="5">
        <v>0</v>
      </c>
      <c r="P76" s="5">
        <v>0</v>
      </c>
      <c r="Q76" s="5">
        <v>0</v>
      </c>
      <c r="R76" s="47">
        <v>0</v>
      </c>
      <c r="S76" s="46">
        <v>13.013101107408287</v>
      </c>
      <c r="T76" s="5">
        <v>9.4061870621504085</v>
      </c>
      <c r="U76" s="5">
        <v>0</v>
      </c>
      <c r="V76" s="5">
        <v>0</v>
      </c>
      <c r="W76" s="47">
        <v>0.16345346621655574</v>
      </c>
      <c r="X76" s="46">
        <v>13.013101107408287</v>
      </c>
      <c r="Y76" s="5">
        <v>9.4061870621504085</v>
      </c>
      <c r="Z76" s="5">
        <v>0</v>
      </c>
      <c r="AA76" s="5">
        <v>0</v>
      </c>
      <c r="AB76" s="47">
        <v>0.16345346621655574</v>
      </c>
    </row>
    <row r="77" spans="1:28" s="1" customFormat="1">
      <c r="A77" s="48" t="s">
        <v>341</v>
      </c>
      <c r="B77" s="1" t="s">
        <v>342</v>
      </c>
      <c r="C77" s="1" t="s">
        <v>343</v>
      </c>
      <c r="D77" s="1" t="s">
        <v>79</v>
      </c>
      <c r="E77" s="1">
        <v>0</v>
      </c>
      <c r="F77" s="44" t="s">
        <v>344</v>
      </c>
      <c r="G77" s="45">
        <v>0.01</v>
      </c>
      <c r="H77" s="46">
        <v>14.453743328138863</v>
      </c>
      <c r="I77" s="5">
        <v>5.2387991151760556</v>
      </c>
      <c r="J77" s="5">
        <v>9.2149442129628074</v>
      </c>
      <c r="K77" s="5">
        <v>7.3152146062770509</v>
      </c>
      <c r="L77" s="47">
        <v>8.523823396990597</v>
      </c>
      <c r="M77" s="5">
        <v>0</v>
      </c>
      <c r="N77" s="46">
        <v>0</v>
      </c>
      <c r="O77" s="5">
        <v>0</v>
      </c>
      <c r="P77" s="5">
        <v>5.2387991151760556</v>
      </c>
      <c r="Q77" s="5">
        <v>0</v>
      </c>
      <c r="R77" s="47">
        <v>0</v>
      </c>
      <c r="S77" s="46">
        <v>0</v>
      </c>
      <c r="T77" s="5">
        <v>0</v>
      </c>
      <c r="U77" s="5">
        <v>9.2149442129628074</v>
      </c>
      <c r="V77" s="5">
        <v>0</v>
      </c>
      <c r="W77" s="47">
        <v>0</v>
      </c>
      <c r="X77" s="46">
        <v>0</v>
      </c>
      <c r="Y77" s="5">
        <v>0</v>
      </c>
      <c r="Z77" s="5">
        <v>14.453743328138863</v>
      </c>
      <c r="AA77" s="5">
        <v>0</v>
      </c>
      <c r="AB77" s="47">
        <v>0</v>
      </c>
    </row>
    <row r="78" spans="1:28" s="1" customFormat="1">
      <c r="A78" s="48" t="s">
        <v>345</v>
      </c>
      <c r="B78" s="1" t="s">
        <v>346</v>
      </c>
      <c r="C78" s="1" t="s">
        <v>347</v>
      </c>
      <c r="D78" s="1" t="s">
        <v>53</v>
      </c>
      <c r="E78" s="1">
        <v>0</v>
      </c>
      <c r="F78" s="44" t="s">
        <v>348</v>
      </c>
      <c r="G78" s="45">
        <v>0.4</v>
      </c>
      <c r="H78" s="46">
        <v>4.2575402852238433</v>
      </c>
      <c r="I78" s="5">
        <v>0</v>
      </c>
      <c r="J78" s="5">
        <v>4.2575402852238433</v>
      </c>
      <c r="K78" s="5">
        <v>-19.71798186353238</v>
      </c>
      <c r="L78" s="47">
        <v>3.9382247638320553</v>
      </c>
      <c r="M78" s="5">
        <v>0.5</v>
      </c>
      <c r="N78" s="46">
        <v>0</v>
      </c>
      <c r="O78" s="5">
        <v>0</v>
      </c>
      <c r="P78" s="5">
        <v>0</v>
      </c>
      <c r="Q78" s="5">
        <v>0</v>
      </c>
      <c r="R78" s="47">
        <v>0</v>
      </c>
      <c r="S78" s="46">
        <v>0</v>
      </c>
      <c r="T78" s="5">
        <v>4.2575402852238433</v>
      </c>
      <c r="U78" s="5">
        <v>0</v>
      </c>
      <c r="V78" s="5">
        <v>0</v>
      </c>
      <c r="W78" s="47">
        <v>0</v>
      </c>
      <c r="X78" s="46">
        <v>0</v>
      </c>
      <c r="Y78" s="5">
        <v>4.2575402852238433</v>
      </c>
      <c r="Z78" s="5">
        <v>0</v>
      </c>
      <c r="AA78" s="5">
        <v>0</v>
      </c>
      <c r="AB78" s="47">
        <v>0</v>
      </c>
    </row>
    <row r="79" spans="1:28" s="1" customFormat="1">
      <c r="A79" s="48" t="s">
        <v>349</v>
      </c>
      <c r="B79" s="1" t="s">
        <v>350</v>
      </c>
      <c r="C79" s="1" t="s">
        <v>351</v>
      </c>
      <c r="D79" s="1" t="s">
        <v>53</v>
      </c>
      <c r="E79" s="1">
        <v>0</v>
      </c>
      <c r="F79" s="44" t="s">
        <v>352</v>
      </c>
      <c r="G79" s="45">
        <v>0.4</v>
      </c>
      <c r="H79" s="46">
        <v>2.5203659478832492</v>
      </c>
      <c r="I79" s="5">
        <v>3.895536608371418E-2</v>
      </c>
      <c r="J79" s="5">
        <v>2.4814105817995351</v>
      </c>
      <c r="K79" s="5">
        <v>-11.583473661983952</v>
      </c>
      <c r="L79" s="47">
        <v>2.2953047881645698</v>
      </c>
      <c r="M79" s="5">
        <v>0.5</v>
      </c>
      <c r="N79" s="46">
        <v>0</v>
      </c>
      <c r="O79" s="5">
        <v>3.895536608371418E-2</v>
      </c>
      <c r="P79" s="5">
        <v>0</v>
      </c>
      <c r="Q79" s="5">
        <v>0</v>
      </c>
      <c r="R79" s="47">
        <v>0</v>
      </c>
      <c r="S79" s="46">
        <v>0</v>
      </c>
      <c r="T79" s="5">
        <v>2.4814105817995351</v>
      </c>
      <c r="U79" s="5">
        <v>0</v>
      </c>
      <c r="V79" s="5">
        <v>0</v>
      </c>
      <c r="W79" s="47">
        <v>0</v>
      </c>
      <c r="X79" s="46">
        <v>0</v>
      </c>
      <c r="Y79" s="5">
        <v>2.5203659478832492</v>
      </c>
      <c r="Z79" s="5">
        <v>0</v>
      </c>
      <c r="AA79" s="5">
        <v>0</v>
      </c>
      <c r="AB79" s="47">
        <v>0</v>
      </c>
    </row>
    <row r="80" spans="1:28" s="1" customFormat="1">
      <c r="A80" s="48" t="s">
        <v>353</v>
      </c>
      <c r="B80" s="1" t="s">
        <v>354</v>
      </c>
      <c r="C80" s="1" t="s">
        <v>355</v>
      </c>
      <c r="D80" s="1" t="s">
        <v>53</v>
      </c>
      <c r="E80" s="1" t="s">
        <v>356</v>
      </c>
      <c r="F80" s="44" t="s">
        <v>357</v>
      </c>
      <c r="G80" s="45">
        <v>0.4</v>
      </c>
      <c r="H80" s="46">
        <v>2.188316432193345</v>
      </c>
      <c r="I80" s="5">
        <v>0</v>
      </c>
      <c r="J80" s="5">
        <v>2.188316432193345</v>
      </c>
      <c r="K80" s="5">
        <v>-10.013805711659618</v>
      </c>
      <c r="L80" s="47">
        <v>2.0789006105836778</v>
      </c>
      <c r="M80" s="5">
        <v>0</v>
      </c>
      <c r="N80" s="46">
        <v>0</v>
      </c>
      <c r="O80" s="5">
        <v>0</v>
      </c>
      <c r="P80" s="5">
        <v>0</v>
      </c>
      <c r="Q80" s="5">
        <v>0</v>
      </c>
      <c r="R80" s="47">
        <v>0</v>
      </c>
      <c r="S80" s="46">
        <v>0</v>
      </c>
      <c r="T80" s="5">
        <v>2.188316432193345</v>
      </c>
      <c r="U80" s="5">
        <v>0</v>
      </c>
      <c r="V80" s="5">
        <v>0</v>
      </c>
      <c r="W80" s="47">
        <v>0</v>
      </c>
      <c r="X80" s="46">
        <v>0</v>
      </c>
      <c r="Y80" s="5">
        <v>2.188316432193345</v>
      </c>
      <c r="Z80" s="5">
        <v>0</v>
      </c>
      <c r="AA80" s="5">
        <v>0</v>
      </c>
      <c r="AB80" s="47">
        <v>0</v>
      </c>
    </row>
    <row r="81" spans="1:28" s="1" customFormat="1">
      <c r="A81" s="48" t="s">
        <v>358</v>
      </c>
      <c r="B81" s="1" t="s">
        <v>359</v>
      </c>
      <c r="C81" s="1" t="s">
        <v>360</v>
      </c>
      <c r="D81" s="1" t="s">
        <v>361</v>
      </c>
      <c r="E81" s="1" t="s">
        <v>362</v>
      </c>
      <c r="F81" s="44" t="s">
        <v>363</v>
      </c>
      <c r="G81" s="45">
        <v>1</v>
      </c>
      <c r="H81" s="46">
        <v>154.96646806936923</v>
      </c>
      <c r="I81" s="5">
        <v>0</v>
      </c>
      <c r="J81" s="5">
        <v>154.96646806936923</v>
      </c>
      <c r="K81" s="5">
        <v>-11.311068187281132</v>
      </c>
      <c r="L81" s="47">
        <v>150.31747402728814</v>
      </c>
      <c r="M81" s="5">
        <v>0</v>
      </c>
      <c r="N81" s="46">
        <v>0</v>
      </c>
      <c r="O81" s="5">
        <v>0</v>
      </c>
      <c r="P81" s="5">
        <v>0</v>
      </c>
      <c r="Q81" s="5">
        <v>0</v>
      </c>
      <c r="R81" s="47">
        <v>0</v>
      </c>
      <c r="S81" s="46">
        <v>129.34355930248208</v>
      </c>
      <c r="T81" s="5">
        <v>14.32280269280562</v>
      </c>
      <c r="U81" s="5">
        <v>11.30010607408154</v>
      </c>
      <c r="V81" s="5">
        <v>0</v>
      </c>
      <c r="W81" s="47">
        <v>0</v>
      </c>
      <c r="X81" s="46">
        <v>129.34355930248208</v>
      </c>
      <c r="Y81" s="5">
        <v>14.32280269280562</v>
      </c>
      <c r="Z81" s="5">
        <v>11.30010607408154</v>
      </c>
      <c r="AA81" s="5">
        <v>0</v>
      </c>
      <c r="AB81" s="47">
        <v>0</v>
      </c>
    </row>
    <row r="82" spans="1:28" s="1" customFormat="1">
      <c r="A82" s="48" t="s">
        <v>364</v>
      </c>
      <c r="B82" s="1" t="s">
        <v>365</v>
      </c>
      <c r="C82" s="1" t="s">
        <v>366</v>
      </c>
      <c r="D82" s="1" t="s">
        <v>53</v>
      </c>
      <c r="E82" s="1">
        <v>0</v>
      </c>
      <c r="F82" s="44" t="s">
        <v>367</v>
      </c>
      <c r="G82" s="45">
        <v>0.4</v>
      </c>
      <c r="H82" s="46">
        <v>1.8482025732487803</v>
      </c>
      <c r="I82" s="5">
        <v>0</v>
      </c>
      <c r="J82" s="5">
        <v>1.8482025732487803</v>
      </c>
      <c r="K82" s="5">
        <v>-11.301145679359884</v>
      </c>
      <c r="L82" s="47">
        <v>1.709587380255122</v>
      </c>
      <c r="M82" s="5">
        <v>0.5</v>
      </c>
      <c r="N82" s="46">
        <v>0</v>
      </c>
      <c r="O82" s="5">
        <v>0</v>
      </c>
      <c r="P82" s="5">
        <v>0</v>
      </c>
      <c r="Q82" s="5">
        <v>0</v>
      </c>
      <c r="R82" s="47">
        <v>0</v>
      </c>
      <c r="S82" s="46">
        <v>0</v>
      </c>
      <c r="T82" s="5">
        <v>1.8482025732487803</v>
      </c>
      <c r="U82" s="5">
        <v>0</v>
      </c>
      <c r="V82" s="5">
        <v>0</v>
      </c>
      <c r="W82" s="47">
        <v>0</v>
      </c>
      <c r="X82" s="46">
        <v>0</v>
      </c>
      <c r="Y82" s="5">
        <v>1.8482025732487803</v>
      </c>
      <c r="Z82" s="5">
        <v>0</v>
      </c>
      <c r="AA82" s="5">
        <v>0</v>
      </c>
      <c r="AB82" s="47">
        <v>0</v>
      </c>
    </row>
    <row r="83" spans="1:28" s="1" customFormat="1">
      <c r="A83" s="48" t="s">
        <v>368</v>
      </c>
      <c r="B83" s="1" t="s">
        <v>369</v>
      </c>
      <c r="C83" s="1" t="s">
        <v>370</v>
      </c>
      <c r="D83" s="1" t="s">
        <v>124</v>
      </c>
      <c r="E83" s="1">
        <v>0</v>
      </c>
      <c r="F83" s="44" t="s">
        <v>371</v>
      </c>
      <c r="G83" s="45">
        <v>0.49</v>
      </c>
      <c r="H83" s="46">
        <v>152.88154281946524</v>
      </c>
      <c r="I83" s="5">
        <v>27.621329938664001</v>
      </c>
      <c r="J83" s="5">
        <v>125.26021288080126</v>
      </c>
      <c r="K83" s="5">
        <v>71.613338895775257</v>
      </c>
      <c r="L83" s="47">
        <v>115.86569691474118</v>
      </c>
      <c r="M83" s="5">
        <v>0</v>
      </c>
      <c r="N83" s="46">
        <v>27.080157720652728</v>
      </c>
      <c r="O83" s="5">
        <v>0.54117221801127124</v>
      </c>
      <c r="P83" s="5">
        <v>0</v>
      </c>
      <c r="Q83" s="5">
        <v>0</v>
      </c>
      <c r="R83" s="47">
        <v>0</v>
      </c>
      <c r="S83" s="46">
        <v>108.0032522734051</v>
      </c>
      <c r="T83" s="5">
        <v>17.256960607396174</v>
      </c>
      <c r="U83" s="5">
        <v>0</v>
      </c>
      <c r="V83" s="5">
        <v>0</v>
      </c>
      <c r="W83" s="47">
        <v>0</v>
      </c>
      <c r="X83" s="46">
        <v>135.08340999405783</v>
      </c>
      <c r="Y83" s="5">
        <v>17.798132825407446</v>
      </c>
      <c r="Z83" s="5">
        <v>0</v>
      </c>
      <c r="AA83" s="5">
        <v>0</v>
      </c>
      <c r="AB83" s="47">
        <v>0</v>
      </c>
    </row>
    <row r="84" spans="1:28" s="1" customFormat="1">
      <c r="A84" s="48" t="s">
        <v>372</v>
      </c>
      <c r="B84" s="1" t="s">
        <v>373</v>
      </c>
      <c r="C84" s="1" t="s">
        <v>374</v>
      </c>
      <c r="D84" s="1" t="s">
        <v>103</v>
      </c>
      <c r="E84" s="1" t="s">
        <v>146</v>
      </c>
      <c r="F84" s="44" t="s">
        <v>375</v>
      </c>
      <c r="G84" s="45">
        <v>0.99</v>
      </c>
      <c r="H84" s="46">
        <v>96.678206270253014</v>
      </c>
      <c r="I84" s="5">
        <v>0</v>
      </c>
      <c r="J84" s="5">
        <v>96.678206270253014</v>
      </c>
      <c r="K84" s="5">
        <v>-19.617879036845952</v>
      </c>
      <c r="L84" s="47">
        <v>93.777860082145438</v>
      </c>
      <c r="M84" s="5">
        <v>0</v>
      </c>
      <c r="N84" s="46">
        <v>0</v>
      </c>
      <c r="O84" s="5">
        <v>0</v>
      </c>
      <c r="P84" s="5">
        <v>0</v>
      </c>
      <c r="Q84" s="5">
        <v>0</v>
      </c>
      <c r="R84" s="47">
        <v>0</v>
      </c>
      <c r="S84" s="46">
        <v>83.049080109920354</v>
      </c>
      <c r="T84" s="5">
        <v>13.629126160332667</v>
      </c>
      <c r="U84" s="5">
        <v>0</v>
      </c>
      <c r="V84" s="5">
        <v>0</v>
      </c>
      <c r="W84" s="47">
        <v>0</v>
      </c>
      <c r="X84" s="46">
        <v>83.049080109920354</v>
      </c>
      <c r="Y84" s="5">
        <v>13.629126160332667</v>
      </c>
      <c r="Z84" s="5">
        <v>0</v>
      </c>
      <c r="AA84" s="5">
        <v>0</v>
      </c>
      <c r="AB84" s="47">
        <v>0</v>
      </c>
    </row>
    <row r="85" spans="1:28" s="1" customFormat="1">
      <c r="A85" s="48" t="s">
        <v>376</v>
      </c>
      <c r="B85" s="1" t="s">
        <v>377</v>
      </c>
      <c r="C85" s="1" t="s">
        <v>378</v>
      </c>
      <c r="D85" s="1" t="s">
        <v>53</v>
      </c>
      <c r="E85" s="1" t="s">
        <v>185</v>
      </c>
      <c r="F85" s="44" t="s">
        <v>379</v>
      </c>
      <c r="G85" s="45">
        <v>0.52500000000000002</v>
      </c>
      <c r="H85" s="46">
        <v>1.7416316908480898</v>
      </c>
      <c r="I85" s="5">
        <v>0</v>
      </c>
      <c r="J85" s="5">
        <v>1.7416316908480898</v>
      </c>
      <c r="K85" s="5">
        <v>-7.9280044130891394</v>
      </c>
      <c r="L85" s="47">
        <v>1.6545501063056851</v>
      </c>
      <c r="M85" s="5">
        <v>0</v>
      </c>
      <c r="N85" s="46">
        <v>0</v>
      </c>
      <c r="O85" s="5">
        <v>0</v>
      </c>
      <c r="P85" s="5">
        <v>0</v>
      </c>
      <c r="Q85" s="5">
        <v>0</v>
      </c>
      <c r="R85" s="47">
        <v>0</v>
      </c>
      <c r="S85" s="46">
        <v>0</v>
      </c>
      <c r="T85" s="5">
        <v>1.7416316908480898</v>
      </c>
      <c r="U85" s="5">
        <v>0</v>
      </c>
      <c r="V85" s="5">
        <v>0</v>
      </c>
      <c r="W85" s="47">
        <v>0</v>
      </c>
      <c r="X85" s="46">
        <v>0</v>
      </c>
      <c r="Y85" s="5">
        <v>1.7416316908480898</v>
      </c>
      <c r="Z85" s="5">
        <v>0</v>
      </c>
      <c r="AA85" s="5">
        <v>0</v>
      </c>
      <c r="AB85" s="47">
        <v>0</v>
      </c>
    </row>
    <row r="86" spans="1:28" s="1" customFormat="1">
      <c r="A86" s="48" t="s">
        <v>380</v>
      </c>
      <c r="B86" s="1" t="s">
        <v>381</v>
      </c>
      <c r="C86" s="1" t="s">
        <v>382</v>
      </c>
      <c r="D86" s="1" t="s">
        <v>53</v>
      </c>
      <c r="E86" s="1" t="s">
        <v>54</v>
      </c>
      <c r="F86" s="44" t="s">
        <v>383</v>
      </c>
      <c r="G86" s="45">
        <v>0.2</v>
      </c>
      <c r="H86" s="46">
        <v>3.6436296424493788</v>
      </c>
      <c r="I86" s="5">
        <v>0</v>
      </c>
      <c r="J86" s="5">
        <v>3.6436296424493788</v>
      </c>
      <c r="K86" s="5">
        <v>-19.103425223767857</v>
      </c>
      <c r="L86" s="47">
        <v>3.4614481603269098</v>
      </c>
      <c r="M86" s="5">
        <v>0</v>
      </c>
      <c r="N86" s="46">
        <v>0</v>
      </c>
      <c r="O86" s="5">
        <v>0</v>
      </c>
      <c r="P86" s="5">
        <v>0</v>
      </c>
      <c r="Q86" s="5">
        <v>0</v>
      </c>
      <c r="R86" s="47">
        <v>0</v>
      </c>
      <c r="S86" s="46">
        <v>0</v>
      </c>
      <c r="T86" s="5">
        <v>3.6436296424493788</v>
      </c>
      <c r="U86" s="5">
        <v>0</v>
      </c>
      <c r="V86" s="5">
        <v>0</v>
      </c>
      <c r="W86" s="47">
        <v>0</v>
      </c>
      <c r="X86" s="46">
        <v>0</v>
      </c>
      <c r="Y86" s="5">
        <v>3.6436296424493788</v>
      </c>
      <c r="Z86" s="5">
        <v>0</v>
      </c>
      <c r="AA86" s="5">
        <v>0</v>
      </c>
      <c r="AB86" s="47">
        <v>0</v>
      </c>
    </row>
    <row r="87" spans="1:28" s="1" customFormat="1">
      <c r="A87" s="48" t="s">
        <v>384</v>
      </c>
      <c r="B87" s="1" t="s">
        <v>385</v>
      </c>
      <c r="C87" s="1" t="s">
        <v>386</v>
      </c>
      <c r="D87" s="1" t="s">
        <v>93</v>
      </c>
      <c r="E87" s="1" t="s">
        <v>94</v>
      </c>
      <c r="F87" s="44" t="s">
        <v>387</v>
      </c>
      <c r="G87" s="45">
        <v>0.48</v>
      </c>
      <c r="H87" s="46">
        <v>86.757293799182591</v>
      </c>
      <c r="I87" s="5">
        <v>0</v>
      </c>
      <c r="J87" s="5">
        <v>86.757293799182591</v>
      </c>
      <c r="K87" s="5">
        <v>24.016693793219172</v>
      </c>
      <c r="L87" s="47">
        <v>82.419429109223458</v>
      </c>
      <c r="M87" s="5">
        <v>0</v>
      </c>
      <c r="N87" s="46">
        <v>0</v>
      </c>
      <c r="O87" s="5">
        <v>0</v>
      </c>
      <c r="P87" s="5">
        <v>0</v>
      </c>
      <c r="Q87" s="5">
        <v>0</v>
      </c>
      <c r="R87" s="47">
        <v>0</v>
      </c>
      <c r="S87" s="46">
        <v>72.908015913981259</v>
      </c>
      <c r="T87" s="5">
        <v>13.849277885201342</v>
      </c>
      <c r="U87" s="5">
        <v>0</v>
      </c>
      <c r="V87" s="5">
        <v>0</v>
      </c>
      <c r="W87" s="47">
        <v>0</v>
      </c>
      <c r="X87" s="46">
        <v>72.908015913981259</v>
      </c>
      <c r="Y87" s="5">
        <v>13.849277885201342</v>
      </c>
      <c r="Z87" s="5">
        <v>0</v>
      </c>
      <c r="AA87" s="5">
        <v>0</v>
      </c>
      <c r="AB87" s="47">
        <v>0</v>
      </c>
    </row>
    <row r="88" spans="1:28" s="1" customFormat="1">
      <c r="A88" s="48" t="s">
        <v>388</v>
      </c>
      <c r="B88" s="1" t="s">
        <v>389</v>
      </c>
      <c r="C88" s="1" t="s">
        <v>390</v>
      </c>
      <c r="D88" s="1" t="s">
        <v>391</v>
      </c>
      <c r="E88" s="1">
        <v>0</v>
      </c>
      <c r="F88" s="44" t="s">
        <v>392</v>
      </c>
      <c r="G88" s="45">
        <v>0.1</v>
      </c>
      <c r="H88" s="46">
        <v>105.18172461893657</v>
      </c>
      <c r="I88" s="5">
        <v>17.75699623433189</v>
      </c>
      <c r="J88" s="5">
        <v>87.424728384604677</v>
      </c>
      <c r="K88" s="5">
        <v>68.694279549944554</v>
      </c>
      <c r="L88" s="47">
        <v>80.867873755759334</v>
      </c>
      <c r="M88" s="5">
        <v>0</v>
      </c>
      <c r="N88" s="46">
        <v>15.072650860761613</v>
      </c>
      <c r="O88" s="5">
        <v>0</v>
      </c>
      <c r="P88" s="5">
        <v>2.68434537357028</v>
      </c>
      <c r="Q88" s="5">
        <v>0</v>
      </c>
      <c r="R88" s="47">
        <v>0</v>
      </c>
      <c r="S88" s="46">
        <v>81.866525658189914</v>
      </c>
      <c r="T88" s="5">
        <v>0</v>
      </c>
      <c r="U88" s="5">
        <v>5.5582027264147733</v>
      </c>
      <c r="V88" s="5">
        <v>0</v>
      </c>
      <c r="W88" s="47">
        <v>0</v>
      </c>
      <c r="X88" s="46">
        <v>96.939176518951527</v>
      </c>
      <c r="Y88" s="5">
        <v>0</v>
      </c>
      <c r="Z88" s="5">
        <v>8.2425480999850542</v>
      </c>
      <c r="AA88" s="5">
        <v>0</v>
      </c>
      <c r="AB88" s="47">
        <v>0</v>
      </c>
    </row>
    <row r="89" spans="1:28" s="1" customFormat="1">
      <c r="A89" s="48" t="s">
        <v>393</v>
      </c>
      <c r="B89" s="1" t="s">
        <v>394</v>
      </c>
      <c r="C89" s="1" t="s">
        <v>395</v>
      </c>
      <c r="D89" s="1" t="s">
        <v>53</v>
      </c>
      <c r="E89" s="1" t="s">
        <v>228</v>
      </c>
      <c r="F89" s="44" t="s">
        <v>396</v>
      </c>
      <c r="G89" s="45">
        <v>0.35</v>
      </c>
      <c r="H89" s="46">
        <v>2.9687644535812918</v>
      </c>
      <c r="I89" s="5">
        <v>0</v>
      </c>
      <c r="J89" s="5">
        <v>2.9687644535812918</v>
      </c>
      <c r="K89" s="5">
        <v>-19.345376796315687</v>
      </c>
      <c r="L89" s="47">
        <v>2.8203262309022272</v>
      </c>
      <c r="M89" s="5">
        <v>0</v>
      </c>
      <c r="N89" s="46">
        <v>0</v>
      </c>
      <c r="O89" s="5">
        <v>0</v>
      </c>
      <c r="P89" s="5">
        <v>0</v>
      </c>
      <c r="Q89" s="5">
        <v>0</v>
      </c>
      <c r="R89" s="47">
        <v>0</v>
      </c>
      <c r="S89" s="46">
        <v>0</v>
      </c>
      <c r="T89" s="5">
        <v>2.9687644535812918</v>
      </c>
      <c r="U89" s="5">
        <v>0</v>
      </c>
      <c r="V89" s="5">
        <v>0</v>
      </c>
      <c r="W89" s="47">
        <v>0</v>
      </c>
      <c r="X89" s="46">
        <v>0</v>
      </c>
      <c r="Y89" s="5">
        <v>2.9687644535812918</v>
      </c>
      <c r="Z89" s="5">
        <v>0</v>
      </c>
      <c r="AA89" s="5">
        <v>0</v>
      </c>
      <c r="AB89" s="47">
        <v>0</v>
      </c>
    </row>
    <row r="90" spans="1:28" s="1" customFormat="1">
      <c r="A90" s="48" t="s">
        <v>397</v>
      </c>
      <c r="B90" s="1" t="s">
        <v>398</v>
      </c>
      <c r="C90" s="1" t="s">
        <v>399</v>
      </c>
      <c r="D90" s="1" t="s">
        <v>124</v>
      </c>
      <c r="E90" s="1">
        <v>0</v>
      </c>
      <c r="F90" s="44" t="s">
        <v>400</v>
      </c>
      <c r="G90" s="45">
        <v>0.49</v>
      </c>
      <c r="H90" s="46">
        <v>26.095879288113476</v>
      </c>
      <c r="I90" s="5">
        <v>3.5562826934300067</v>
      </c>
      <c r="J90" s="5">
        <v>22.53959659468347</v>
      </c>
      <c r="K90" s="5">
        <v>7.1803510345873836</v>
      </c>
      <c r="L90" s="47">
        <v>20.849126850082207</v>
      </c>
      <c r="M90" s="5">
        <v>0</v>
      </c>
      <c r="N90" s="46">
        <v>3.7762956872805358</v>
      </c>
      <c r="O90" s="5">
        <v>-0.22001299385052919</v>
      </c>
      <c r="P90" s="5">
        <v>0</v>
      </c>
      <c r="Q90" s="5">
        <v>0</v>
      </c>
      <c r="R90" s="47">
        <v>0</v>
      </c>
      <c r="S90" s="46">
        <v>19.227111190914304</v>
      </c>
      <c r="T90" s="5">
        <v>3.3124854037691671</v>
      </c>
      <c r="U90" s="5">
        <v>0</v>
      </c>
      <c r="V90" s="5">
        <v>0</v>
      </c>
      <c r="W90" s="47">
        <v>0</v>
      </c>
      <c r="X90" s="46">
        <v>23.003406878194838</v>
      </c>
      <c r="Y90" s="5">
        <v>3.092472409918638</v>
      </c>
      <c r="Z90" s="5">
        <v>0</v>
      </c>
      <c r="AA90" s="5">
        <v>0</v>
      </c>
      <c r="AB90" s="47">
        <v>0</v>
      </c>
    </row>
    <row r="91" spans="1:28" s="1" customFormat="1">
      <c r="A91" s="48" t="s">
        <v>401</v>
      </c>
      <c r="B91" s="1" t="s">
        <v>402</v>
      </c>
      <c r="C91" s="1" t="s">
        <v>403</v>
      </c>
      <c r="D91" s="1" t="s">
        <v>53</v>
      </c>
      <c r="E91" s="1">
        <v>0</v>
      </c>
      <c r="F91" s="44" t="s">
        <v>404</v>
      </c>
      <c r="G91" s="45">
        <v>0.4</v>
      </c>
      <c r="H91" s="46">
        <v>2.6723658345359733</v>
      </c>
      <c r="I91" s="5">
        <v>0</v>
      </c>
      <c r="J91" s="5">
        <v>2.6723658345359733</v>
      </c>
      <c r="K91" s="5">
        <v>-29.258201930948854</v>
      </c>
      <c r="L91" s="47">
        <v>2.4719383969457756</v>
      </c>
      <c r="M91" s="5">
        <v>0.5</v>
      </c>
      <c r="N91" s="46">
        <v>0</v>
      </c>
      <c r="O91" s="5">
        <v>0</v>
      </c>
      <c r="P91" s="5">
        <v>0</v>
      </c>
      <c r="Q91" s="5">
        <v>0</v>
      </c>
      <c r="R91" s="47">
        <v>0</v>
      </c>
      <c r="S91" s="46">
        <v>0</v>
      </c>
      <c r="T91" s="5">
        <v>2.6723658345359733</v>
      </c>
      <c r="U91" s="5">
        <v>0</v>
      </c>
      <c r="V91" s="5">
        <v>0</v>
      </c>
      <c r="W91" s="47">
        <v>0</v>
      </c>
      <c r="X91" s="46">
        <v>0</v>
      </c>
      <c r="Y91" s="5">
        <v>2.6723658345359733</v>
      </c>
      <c r="Z91" s="5">
        <v>0</v>
      </c>
      <c r="AA91" s="5">
        <v>0</v>
      </c>
      <c r="AB91" s="47">
        <v>0</v>
      </c>
    </row>
    <row r="92" spans="1:28" s="1" customFormat="1">
      <c r="A92" s="48" t="s">
        <v>405</v>
      </c>
      <c r="B92" s="1" t="s">
        <v>406</v>
      </c>
      <c r="C92" s="1" t="s">
        <v>407</v>
      </c>
      <c r="D92" s="1" t="s">
        <v>53</v>
      </c>
      <c r="E92" s="1" t="s">
        <v>356</v>
      </c>
      <c r="F92" s="44" t="s">
        <v>408</v>
      </c>
      <c r="G92" s="45">
        <v>0.4</v>
      </c>
      <c r="H92" s="46">
        <v>2.2695815308122231</v>
      </c>
      <c r="I92" s="5">
        <v>0</v>
      </c>
      <c r="J92" s="5">
        <v>2.2695815308122231</v>
      </c>
      <c r="K92" s="5">
        <v>-12.340717166719113</v>
      </c>
      <c r="L92" s="47">
        <v>2.1561024542716116</v>
      </c>
      <c r="M92" s="5">
        <v>0</v>
      </c>
      <c r="N92" s="46">
        <v>0</v>
      </c>
      <c r="O92" s="5">
        <v>0</v>
      </c>
      <c r="P92" s="5">
        <v>0</v>
      </c>
      <c r="Q92" s="5">
        <v>0</v>
      </c>
      <c r="R92" s="47">
        <v>0</v>
      </c>
      <c r="S92" s="46">
        <v>0</v>
      </c>
      <c r="T92" s="5">
        <v>2.2695815308122231</v>
      </c>
      <c r="U92" s="5">
        <v>0</v>
      </c>
      <c r="V92" s="5">
        <v>0</v>
      </c>
      <c r="W92" s="47">
        <v>0</v>
      </c>
      <c r="X92" s="46">
        <v>0</v>
      </c>
      <c r="Y92" s="5">
        <v>2.2695815308122231</v>
      </c>
      <c r="Z92" s="5">
        <v>0</v>
      </c>
      <c r="AA92" s="5">
        <v>0</v>
      </c>
      <c r="AB92" s="47">
        <v>0</v>
      </c>
    </row>
    <row r="93" spans="1:28" s="1" customFormat="1">
      <c r="A93" s="48" t="s">
        <v>409</v>
      </c>
      <c r="B93" s="1" t="s">
        <v>410</v>
      </c>
      <c r="C93" s="1" t="s">
        <v>411</v>
      </c>
      <c r="D93" s="1" t="s">
        <v>124</v>
      </c>
      <c r="E93" s="1">
        <v>0</v>
      </c>
      <c r="F93" s="44" t="s">
        <v>412</v>
      </c>
      <c r="G93" s="45">
        <v>0.49</v>
      </c>
      <c r="H93" s="46">
        <v>69.318947888818769</v>
      </c>
      <c r="I93" s="5">
        <v>12.523850518031526</v>
      </c>
      <c r="J93" s="5">
        <v>56.795097370787246</v>
      </c>
      <c r="K93" s="5">
        <v>16.286990152390874</v>
      </c>
      <c r="L93" s="47">
        <v>52.535465067978201</v>
      </c>
      <c r="M93" s="5">
        <v>0</v>
      </c>
      <c r="N93" s="46">
        <v>12.324480880103991</v>
      </c>
      <c r="O93" s="5">
        <v>0.19936963792753593</v>
      </c>
      <c r="P93" s="5">
        <v>0</v>
      </c>
      <c r="Q93" s="5">
        <v>0</v>
      </c>
      <c r="R93" s="47">
        <v>0</v>
      </c>
      <c r="S93" s="46">
        <v>47.728743807370805</v>
      </c>
      <c r="T93" s="5">
        <v>9.0663535634164401</v>
      </c>
      <c r="U93" s="5">
        <v>0</v>
      </c>
      <c r="V93" s="5">
        <v>0</v>
      </c>
      <c r="W93" s="47">
        <v>0</v>
      </c>
      <c r="X93" s="46">
        <v>60.053224687474795</v>
      </c>
      <c r="Y93" s="5">
        <v>9.2657232013439756</v>
      </c>
      <c r="Z93" s="5">
        <v>0</v>
      </c>
      <c r="AA93" s="5">
        <v>0</v>
      </c>
      <c r="AB93" s="47">
        <v>0</v>
      </c>
    </row>
    <row r="94" spans="1:28" s="1" customFormat="1">
      <c r="A94" s="48" t="s">
        <v>413</v>
      </c>
      <c r="B94" s="1" t="s">
        <v>414</v>
      </c>
      <c r="C94" s="1" t="s">
        <v>415</v>
      </c>
      <c r="D94" s="1" t="s">
        <v>237</v>
      </c>
      <c r="E94" s="1">
        <v>0</v>
      </c>
      <c r="F94" s="44" t="s">
        <v>416</v>
      </c>
      <c r="G94" s="45">
        <v>0.09</v>
      </c>
      <c r="H94" s="46">
        <v>124.5822303921305</v>
      </c>
      <c r="I94" s="5">
        <v>13.517273938481271</v>
      </c>
      <c r="J94" s="5">
        <v>111.06495645364922</v>
      </c>
      <c r="K94" s="5">
        <v>93.370422244505761</v>
      </c>
      <c r="L94" s="47">
        <v>102.73508471962553</v>
      </c>
      <c r="M94" s="5">
        <v>0</v>
      </c>
      <c r="N94" s="46">
        <v>13.517273938481271</v>
      </c>
      <c r="O94" s="5">
        <v>0</v>
      </c>
      <c r="P94" s="5">
        <v>0</v>
      </c>
      <c r="Q94" s="5">
        <v>0</v>
      </c>
      <c r="R94" s="47">
        <v>0</v>
      </c>
      <c r="S94" s="46">
        <v>111.06495645364922</v>
      </c>
      <c r="T94" s="5">
        <v>0</v>
      </c>
      <c r="U94" s="5">
        <v>0</v>
      </c>
      <c r="V94" s="5">
        <v>0</v>
      </c>
      <c r="W94" s="47">
        <v>0</v>
      </c>
      <c r="X94" s="46">
        <v>124.5822303921305</v>
      </c>
      <c r="Y94" s="5">
        <v>0</v>
      </c>
      <c r="Z94" s="5">
        <v>0</v>
      </c>
      <c r="AA94" s="5">
        <v>0</v>
      </c>
      <c r="AB94" s="47">
        <v>0</v>
      </c>
    </row>
    <row r="95" spans="1:28" s="1" customFormat="1">
      <c r="A95" s="48" t="s">
        <v>417</v>
      </c>
      <c r="B95" s="1" t="s">
        <v>418</v>
      </c>
      <c r="C95" s="1" t="s">
        <v>419</v>
      </c>
      <c r="D95" s="1" t="s">
        <v>53</v>
      </c>
      <c r="E95" s="1">
        <v>0</v>
      </c>
      <c r="F95" s="44" t="s">
        <v>420</v>
      </c>
      <c r="G95" s="45">
        <v>0.4</v>
      </c>
      <c r="H95" s="46">
        <v>1.6482490653460597</v>
      </c>
      <c r="I95" s="5">
        <v>0</v>
      </c>
      <c r="J95" s="5">
        <v>1.6482490653460597</v>
      </c>
      <c r="K95" s="5">
        <v>-6.4825690287993272</v>
      </c>
      <c r="L95" s="47">
        <v>1.5246303854451053</v>
      </c>
      <c r="M95" s="5">
        <v>0.5</v>
      </c>
      <c r="N95" s="46">
        <v>0</v>
      </c>
      <c r="O95" s="5">
        <v>0</v>
      </c>
      <c r="P95" s="5">
        <v>0</v>
      </c>
      <c r="Q95" s="5">
        <v>0</v>
      </c>
      <c r="R95" s="47">
        <v>0</v>
      </c>
      <c r="S95" s="46">
        <v>0</v>
      </c>
      <c r="T95" s="5">
        <v>1.6482490653460597</v>
      </c>
      <c r="U95" s="5">
        <v>0</v>
      </c>
      <c r="V95" s="5">
        <v>0</v>
      </c>
      <c r="W95" s="47">
        <v>0</v>
      </c>
      <c r="X95" s="46">
        <v>0</v>
      </c>
      <c r="Y95" s="5">
        <v>1.6482490653460597</v>
      </c>
      <c r="Z95" s="5">
        <v>0</v>
      </c>
      <c r="AA95" s="5">
        <v>0</v>
      </c>
      <c r="AB95" s="47">
        <v>0</v>
      </c>
    </row>
    <row r="96" spans="1:28" s="1" customFormat="1">
      <c r="A96" s="48" t="s">
        <v>421</v>
      </c>
      <c r="B96" s="1" t="s">
        <v>422</v>
      </c>
      <c r="C96" s="1" t="s">
        <v>423</v>
      </c>
      <c r="D96" s="1" t="s">
        <v>79</v>
      </c>
      <c r="E96" s="1">
        <v>0</v>
      </c>
      <c r="F96" s="44" t="s">
        <v>1916</v>
      </c>
      <c r="G96" s="45">
        <v>0.01</v>
      </c>
      <c r="H96" s="46">
        <v>13.010631428741288</v>
      </c>
      <c r="I96" s="5">
        <v>4.1714840048440847</v>
      </c>
      <c r="J96" s="5">
        <v>8.8391474238972023</v>
      </c>
      <c r="K96" s="5">
        <v>6.0464843135945108</v>
      </c>
      <c r="L96" s="47">
        <v>8.1762113671049139</v>
      </c>
      <c r="M96" s="5">
        <v>0</v>
      </c>
      <c r="N96" s="46">
        <v>0</v>
      </c>
      <c r="O96" s="5">
        <v>0</v>
      </c>
      <c r="P96" s="5">
        <v>4.1714840048440847</v>
      </c>
      <c r="Q96" s="5">
        <v>0</v>
      </c>
      <c r="R96" s="47">
        <v>0</v>
      </c>
      <c r="S96" s="46">
        <v>0</v>
      </c>
      <c r="T96" s="5">
        <v>0</v>
      </c>
      <c r="U96" s="5">
        <v>8.8391474238972023</v>
      </c>
      <c r="V96" s="5">
        <v>0</v>
      </c>
      <c r="W96" s="47">
        <v>0</v>
      </c>
      <c r="X96" s="46">
        <v>0</v>
      </c>
      <c r="Y96" s="5">
        <v>0</v>
      </c>
      <c r="Z96" s="5">
        <v>13.010631428741288</v>
      </c>
      <c r="AA96" s="5">
        <v>0</v>
      </c>
      <c r="AB96" s="47">
        <v>0</v>
      </c>
    </row>
    <row r="97" spans="1:28" s="1" customFormat="1">
      <c r="A97" s="48" t="s">
        <v>425</v>
      </c>
      <c r="B97" s="1" t="s">
        <v>426</v>
      </c>
      <c r="C97" s="1" t="s">
        <v>427</v>
      </c>
      <c r="D97" s="1" t="s">
        <v>237</v>
      </c>
      <c r="E97" s="1">
        <v>0</v>
      </c>
      <c r="F97" s="44" t="s">
        <v>428</v>
      </c>
      <c r="G97" s="45">
        <v>0.09</v>
      </c>
      <c r="H97" s="46">
        <v>101.54242504970301</v>
      </c>
      <c r="I97" s="5">
        <v>0.53734912673372026</v>
      </c>
      <c r="J97" s="5">
        <v>101.0050759229693</v>
      </c>
      <c r="K97" s="5">
        <v>79.360466098267366</v>
      </c>
      <c r="L97" s="47">
        <v>93.42969522874661</v>
      </c>
      <c r="M97" s="5">
        <v>0</v>
      </c>
      <c r="N97" s="46">
        <v>0.53734912673372026</v>
      </c>
      <c r="O97" s="5">
        <v>0</v>
      </c>
      <c r="P97" s="5">
        <v>0</v>
      </c>
      <c r="Q97" s="5">
        <v>0</v>
      </c>
      <c r="R97" s="47">
        <v>0</v>
      </c>
      <c r="S97" s="46">
        <v>101.0050759229693</v>
      </c>
      <c r="T97" s="5">
        <v>0</v>
      </c>
      <c r="U97" s="5">
        <v>0</v>
      </c>
      <c r="V97" s="5">
        <v>0</v>
      </c>
      <c r="W97" s="47">
        <v>0</v>
      </c>
      <c r="X97" s="46">
        <v>101.54242504970301</v>
      </c>
      <c r="Y97" s="5">
        <v>0</v>
      </c>
      <c r="Z97" s="5">
        <v>0</v>
      </c>
      <c r="AA97" s="5">
        <v>0</v>
      </c>
      <c r="AB97" s="47">
        <v>0</v>
      </c>
    </row>
    <row r="98" spans="1:28" s="1" customFormat="1">
      <c r="A98" s="48" t="s">
        <v>429</v>
      </c>
      <c r="B98" s="1" t="s">
        <v>430</v>
      </c>
      <c r="C98" s="1" t="s">
        <v>431</v>
      </c>
      <c r="D98" s="1" t="s">
        <v>79</v>
      </c>
      <c r="E98" s="1">
        <v>0</v>
      </c>
      <c r="F98" s="44" t="s">
        <v>432</v>
      </c>
      <c r="G98" s="45">
        <v>0.01</v>
      </c>
      <c r="H98" s="46">
        <v>21.961013536800607</v>
      </c>
      <c r="I98" s="5">
        <v>6.2864766729671731</v>
      </c>
      <c r="J98" s="5">
        <v>15.674536863833433</v>
      </c>
      <c r="K98" s="5">
        <v>10.38536975213483</v>
      </c>
      <c r="L98" s="47">
        <v>14.498946599045926</v>
      </c>
      <c r="M98" s="5">
        <v>0</v>
      </c>
      <c r="N98" s="46">
        <v>0</v>
      </c>
      <c r="O98" s="5">
        <v>0</v>
      </c>
      <c r="P98" s="5">
        <v>6.2864766729671731</v>
      </c>
      <c r="Q98" s="5">
        <v>0</v>
      </c>
      <c r="R98" s="47">
        <v>0</v>
      </c>
      <c r="S98" s="46">
        <v>0</v>
      </c>
      <c r="T98" s="5">
        <v>0</v>
      </c>
      <c r="U98" s="5">
        <v>15.674536863833433</v>
      </c>
      <c r="V98" s="5">
        <v>0</v>
      </c>
      <c r="W98" s="47">
        <v>0</v>
      </c>
      <c r="X98" s="46">
        <v>0</v>
      </c>
      <c r="Y98" s="5">
        <v>0</v>
      </c>
      <c r="Z98" s="5">
        <v>21.961013536800607</v>
      </c>
      <c r="AA98" s="5">
        <v>0</v>
      </c>
      <c r="AB98" s="47">
        <v>0</v>
      </c>
    </row>
    <row r="99" spans="1:28" s="1" customFormat="1">
      <c r="A99" s="48" t="s">
        <v>433</v>
      </c>
      <c r="B99" s="1" t="s">
        <v>434</v>
      </c>
      <c r="C99" s="1" t="s">
        <v>435</v>
      </c>
      <c r="D99" s="1" t="s">
        <v>103</v>
      </c>
      <c r="E99" s="1">
        <v>0</v>
      </c>
      <c r="F99" s="44" t="s">
        <v>436</v>
      </c>
      <c r="G99" s="45">
        <v>0.49</v>
      </c>
      <c r="H99" s="46">
        <v>95.183302209306248</v>
      </c>
      <c r="I99" s="5">
        <v>20.041002934732305</v>
      </c>
      <c r="J99" s="5">
        <v>75.142299274573958</v>
      </c>
      <c r="K99" s="5">
        <v>34.295688417186064</v>
      </c>
      <c r="L99" s="47">
        <v>69.506626828980913</v>
      </c>
      <c r="M99" s="5">
        <v>0</v>
      </c>
      <c r="N99" s="46">
        <v>19.42298210637054</v>
      </c>
      <c r="O99" s="5">
        <v>0.61802082836176453</v>
      </c>
      <c r="P99" s="5">
        <v>0</v>
      </c>
      <c r="Q99" s="5">
        <v>0</v>
      </c>
      <c r="R99" s="47">
        <v>0</v>
      </c>
      <c r="S99" s="46">
        <v>64.955364786069055</v>
      </c>
      <c r="T99" s="5">
        <v>10.186934488504898</v>
      </c>
      <c r="U99" s="5">
        <v>0</v>
      </c>
      <c r="V99" s="5">
        <v>0</v>
      </c>
      <c r="W99" s="47">
        <v>0</v>
      </c>
      <c r="X99" s="46">
        <v>84.378346892439609</v>
      </c>
      <c r="Y99" s="5">
        <v>10.804955316866662</v>
      </c>
      <c r="Z99" s="5">
        <v>0</v>
      </c>
      <c r="AA99" s="5">
        <v>0</v>
      </c>
      <c r="AB99" s="47">
        <v>0</v>
      </c>
    </row>
    <row r="100" spans="1:28" s="1" customFormat="1">
      <c r="A100" s="48" t="s">
        <v>437</v>
      </c>
      <c r="B100" s="1" t="s">
        <v>438</v>
      </c>
      <c r="C100" s="1" t="s">
        <v>439</v>
      </c>
      <c r="D100" s="1" t="s">
        <v>124</v>
      </c>
      <c r="E100" s="1">
        <v>0</v>
      </c>
      <c r="F100" s="44" t="s">
        <v>1905</v>
      </c>
      <c r="G100" s="45">
        <v>0.49</v>
      </c>
      <c r="H100" s="46">
        <v>43.601190244852063</v>
      </c>
      <c r="I100" s="5">
        <v>0</v>
      </c>
      <c r="J100" s="5">
        <v>43.601190244852063</v>
      </c>
      <c r="K100" s="6">
        <v>-8.8242442061771076</v>
      </c>
      <c r="L100" s="47">
        <v>40.331100976488166</v>
      </c>
      <c r="M100" s="5">
        <v>0.16831990614059422</v>
      </c>
      <c r="N100" s="46">
        <v>0</v>
      </c>
      <c r="O100" s="5">
        <v>0</v>
      </c>
      <c r="P100" s="5">
        <v>0</v>
      </c>
      <c r="Q100" s="5">
        <v>0</v>
      </c>
      <c r="R100" s="47">
        <v>0</v>
      </c>
      <c r="S100" s="46">
        <v>34.588883515001982</v>
      </c>
      <c r="T100" s="5">
        <v>9.0123067298500814</v>
      </c>
      <c r="U100" s="5">
        <v>0</v>
      </c>
      <c r="V100" s="5">
        <v>0</v>
      </c>
      <c r="W100" s="47">
        <v>0</v>
      </c>
      <c r="X100" s="46">
        <v>34.588883515001982</v>
      </c>
      <c r="Y100" s="5">
        <v>9.0123067298500814</v>
      </c>
      <c r="Z100" s="5">
        <v>0</v>
      </c>
      <c r="AA100" s="5">
        <v>0</v>
      </c>
      <c r="AB100" s="47">
        <v>0</v>
      </c>
    </row>
    <row r="101" spans="1:28" s="1" customFormat="1">
      <c r="A101" s="48" t="s">
        <v>440</v>
      </c>
      <c r="B101" s="1" t="s">
        <v>441</v>
      </c>
      <c r="C101" s="1" t="s">
        <v>442</v>
      </c>
      <c r="D101" s="1" t="s">
        <v>79</v>
      </c>
      <c r="E101" s="1">
        <v>0</v>
      </c>
      <c r="F101" s="44" t="s">
        <v>443</v>
      </c>
      <c r="G101" s="45">
        <v>0.01</v>
      </c>
      <c r="H101" s="46">
        <v>14.08167471421813</v>
      </c>
      <c r="I101" s="5">
        <v>3.795406538472101</v>
      </c>
      <c r="J101" s="5">
        <v>10.286268175746029</v>
      </c>
      <c r="K101" s="5">
        <v>5.2899353060744376</v>
      </c>
      <c r="L101" s="47">
        <v>9.5147980625650774</v>
      </c>
      <c r="M101" s="5">
        <v>0</v>
      </c>
      <c r="N101" s="46">
        <v>0</v>
      </c>
      <c r="O101" s="5">
        <v>0</v>
      </c>
      <c r="P101" s="5">
        <v>3.795406538472101</v>
      </c>
      <c r="Q101" s="5">
        <v>0</v>
      </c>
      <c r="R101" s="47">
        <v>0</v>
      </c>
      <c r="S101" s="46">
        <v>0</v>
      </c>
      <c r="T101" s="5">
        <v>0</v>
      </c>
      <c r="U101" s="5">
        <v>10.286268175746029</v>
      </c>
      <c r="V101" s="5">
        <v>0</v>
      </c>
      <c r="W101" s="47">
        <v>0</v>
      </c>
      <c r="X101" s="46">
        <v>0</v>
      </c>
      <c r="Y101" s="5">
        <v>0</v>
      </c>
      <c r="Z101" s="5">
        <v>14.08167471421813</v>
      </c>
      <c r="AA101" s="5">
        <v>0</v>
      </c>
      <c r="AB101" s="47">
        <v>0</v>
      </c>
    </row>
    <row r="102" spans="1:28" s="1" customFormat="1">
      <c r="A102" s="48" t="s">
        <v>444</v>
      </c>
      <c r="B102" s="1" t="s">
        <v>445</v>
      </c>
      <c r="C102" s="1" t="s">
        <v>446</v>
      </c>
      <c r="D102" s="1" t="s">
        <v>53</v>
      </c>
      <c r="E102" s="1">
        <v>0</v>
      </c>
      <c r="F102" s="44" t="s">
        <v>447</v>
      </c>
      <c r="G102" s="45">
        <v>0.4</v>
      </c>
      <c r="H102" s="46">
        <v>3.7021549662864661</v>
      </c>
      <c r="I102" s="5">
        <v>5.6538192280468531E-2</v>
      </c>
      <c r="J102" s="5">
        <v>3.6456167740059975</v>
      </c>
      <c r="K102" s="5">
        <v>-12.073141992862897</v>
      </c>
      <c r="L102" s="47">
        <v>3.3721955159555477</v>
      </c>
      <c r="M102" s="5">
        <v>0.5</v>
      </c>
      <c r="N102" s="46">
        <v>0</v>
      </c>
      <c r="O102" s="5">
        <v>5.6538192280468531E-2</v>
      </c>
      <c r="P102" s="5">
        <v>0</v>
      </c>
      <c r="Q102" s="5">
        <v>0</v>
      </c>
      <c r="R102" s="47">
        <v>0</v>
      </c>
      <c r="S102" s="46">
        <v>0</v>
      </c>
      <c r="T102" s="5">
        <v>3.6456167740059975</v>
      </c>
      <c r="U102" s="5">
        <v>0</v>
      </c>
      <c r="V102" s="5">
        <v>0</v>
      </c>
      <c r="W102" s="47">
        <v>0</v>
      </c>
      <c r="X102" s="46">
        <v>0</v>
      </c>
      <c r="Y102" s="5">
        <v>3.7021549662864661</v>
      </c>
      <c r="Z102" s="5">
        <v>0</v>
      </c>
      <c r="AA102" s="5">
        <v>0</v>
      </c>
      <c r="AB102" s="47">
        <v>0</v>
      </c>
    </row>
    <row r="103" spans="1:28" s="1" customFormat="1">
      <c r="A103" s="48" t="s">
        <v>448</v>
      </c>
      <c r="B103" s="1" t="s">
        <v>449</v>
      </c>
      <c r="C103" s="1" t="s">
        <v>450</v>
      </c>
      <c r="D103" s="1" t="s">
        <v>103</v>
      </c>
      <c r="E103" s="1" t="s">
        <v>146</v>
      </c>
      <c r="F103" s="44" t="s">
        <v>451</v>
      </c>
      <c r="G103" s="45">
        <v>0.99</v>
      </c>
      <c r="H103" s="46">
        <v>85.298045747225856</v>
      </c>
      <c r="I103" s="5">
        <v>0</v>
      </c>
      <c r="J103" s="5">
        <v>85.298045747225856</v>
      </c>
      <c r="K103" s="5">
        <v>-6.0099931640524122</v>
      </c>
      <c r="L103" s="47">
        <v>82.739104374809074</v>
      </c>
      <c r="M103" s="5">
        <v>0</v>
      </c>
      <c r="N103" s="46">
        <v>0</v>
      </c>
      <c r="O103" s="5">
        <v>0</v>
      </c>
      <c r="P103" s="5">
        <v>0</v>
      </c>
      <c r="Q103" s="5">
        <v>0</v>
      </c>
      <c r="R103" s="47">
        <v>0</v>
      </c>
      <c r="S103" s="46">
        <v>75.829370748604148</v>
      </c>
      <c r="T103" s="5">
        <v>9.4686749986216956</v>
      </c>
      <c r="U103" s="5">
        <v>0</v>
      </c>
      <c r="V103" s="5">
        <v>0</v>
      </c>
      <c r="W103" s="47">
        <v>0</v>
      </c>
      <c r="X103" s="46">
        <v>75.829370748604148</v>
      </c>
      <c r="Y103" s="5">
        <v>9.4686749986216956</v>
      </c>
      <c r="Z103" s="5">
        <v>0</v>
      </c>
      <c r="AA103" s="5">
        <v>0</v>
      </c>
      <c r="AB103" s="47">
        <v>0</v>
      </c>
    </row>
    <row r="104" spans="1:28" s="1" customFormat="1">
      <c r="A104" s="48" t="s">
        <v>452</v>
      </c>
      <c r="B104" s="1" t="s">
        <v>453</v>
      </c>
      <c r="C104" s="1" t="s">
        <v>454</v>
      </c>
      <c r="D104" s="1" t="s">
        <v>79</v>
      </c>
      <c r="E104" s="1">
        <v>0</v>
      </c>
      <c r="F104" s="44" t="s">
        <v>1917</v>
      </c>
      <c r="G104" s="45">
        <v>0.01</v>
      </c>
      <c r="H104" s="46">
        <v>10.432805824047801</v>
      </c>
      <c r="I104" s="5">
        <v>3.4240347863425575</v>
      </c>
      <c r="J104" s="5">
        <v>7.0087710377052419</v>
      </c>
      <c r="K104" s="5">
        <v>5.5998860001827149</v>
      </c>
      <c r="L104" s="47">
        <v>6.4831132098773487</v>
      </c>
      <c r="M104" s="5">
        <v>0</v>
      </c>
      <c r="N104" s="46">
        <v>0</v>
      </c>
      <c r="O104" s="5">
        <v>0</v>
      </c>
      <c r="P104" s="5">
        <v>3.4240347863425575</v>
      </c>
      <c r="Q104" s="5">
        <v>0</v>
      </c>
      <c r="R104" s="47">
        <v>0</v>
      </c>
      <c r="S104" s="46">
        <v>0</v>
      </c>
      <c r="T104" s="5">
        <v>0</v>
      </c>
      <c r="U104" s="5">
        <v>7.0087710377052419</v>
      </c>
      <c r="V104" s="5">
        <v>0</v>
      </c>
      <c r="W104" s="47">
        <v>0</v>
      </c>
      <c r="X104" s="46">
        <v>0</v>
      </c>
      <c r="Y104" s="5">
        <v>0</v>
      </c>
      <c r="Z104" s="5">
        <v>10.432805824047801</v>
      </c>
      <c r="AA104" s="5">
        <v>0</v>
      </c>
      <c r="AB104" s="47">
        <v>0</v>
      </c>
    </row>
    <row r="105" spans="1:28" s="1" customFormat="1">
      <c r="A105" s="48" t="s">
        <v>456</v>
      </c>
      <c r="B105" s="1" t="s">
        <v>457</v>
      </c>
      <c r="C105" s="1" t="s">
        <v>458</v>
      </c>
      <c r="D105" s="1" t="s">
        <v>93</v>
      </c>
      <c r="E105" s="1" t="s">
        <v>94</v>
      </c>
      <c r="F105" s="44" t="s">
        <v>459</v>
      </c>
      <c r="G105" s="45">
        <v>0.48</v>
      </c>
      <c r="H105" s="46">
        <v>93.035571168897889</v>
      </c>
      <c r="I105" s="5">
        <v>0</v>
      </c>
      <c r="J105" s="5">
        <v>93.035571168897889</v>
      </c>
      <c r="K105" s="5">
        <v>21.235737052279561</v>
      </c>
      <c r="L105" s="47">
        <v>88.383792610452986</v>
      </c>
      <c r="M105" s="5">
        <v>0</v>
      </c>
      <c r="N105" s="46">
        <v>0</v>
      </c>
      <c r="O105" s="5">
        <v>0</v>
      </c>
      <c r="P105" s="5">
        <v>0</v>
      </c>
      <c r="Q105" s="5">
        <v>0</v>
      </c>
      <c r="R105" s="47">
        <v>0</v>
      </c>
      <c r="S105" s="46">
        <v>75.55567482833473</v>
      </c>
      <c r="T105" s="5">
        <v>17.479896340563148</v>
      </c>
      <c r="U105" s="5">
        <v>0</v>
      </c>
      <c r="V105" s="5">
        <v>0</v>
      </c>
      <c r="W105" s="47">
        <v>0</v>
      </c>
      <c r="X105" s="46">
        <v>75.55567482833473</v>
      </c>
      <c r="Y105" s="5">
        <v>17.479896340563148</v>
      </c>
      <c r="Z105" s="5">
        <v>0</v>
      </c>
      <c r="AA105" s="5">
        <v>0</v>
      </c>
      <c r="AB105" s="47">
        <v>0</v>
      </c>
    </row>
    <row r="106" spans="1:28" s="1" customFormat="1">
      <c r="A106" s="48" t="s">
        <v>460</v>
      </c>
      <c r="B106" s="1" t="s">
        <v>461</v>
      </c>
      <c r="C106" s="1" t="s">
        <v>462</v>
      </c>
      <c r="D106" s="1" t="s">
        <v>53</v>
      </c>
      <c r="E106" s="1">
        <v>0</v>
      </c>
      <c r="F106" s="44" t="s">
        <v>463</v>
      </c>
      <c r="G106" s="45">
        <v>0.4</v>
      </c>
      <c r="H106" s="46">
        <v>2.4381400399068847</v>
      </c>
      <c r="I106" s="5">
        <v>1.157553524191631E-2</v>
      </c>
      <c r="J106" s="5">
        <v>2.4265645046649684</v>
      </c>
      <c r="K106" s="5">
        <v>-5.1293541879410869</v>
      </c>
      <c r="L106" s="47">
        <v>2.2445721668150957</v>
      </c>
      <c r="M106" s="5">
        <v>0.5</v>
      </c>
      <c r="N106" s="46">
        <v>0</v>
      </c>
      <c r="O106" s="5">
        <v>1.157553524191631E-2</v>
      </c>
      <c r="P106" s="5">
        <v>0</v>
      </c>
      <c r="Q106" s="5">
        <v>0</v>
      </c>
      <c r="R106" s="47">
        <v>0</v>
      </c>
      <c r="S106" s="46">
        <v>0</v>
      </c>
      <c r="T106" s="5">
        <v>2.4265645046649684</v>
      </c>
      <c r="U106" s="5">
        <v>0</v>
      </c>
      <c r="V106" s="5">
        <v>0</v>
      </c>
      <c r="W106" s="47">
        <v>0</v>
      </c>
      <c r="X106" s="46">
        <v>0</v>
      </c>
      <c r="Y106" s="5">
        <v>2.4381400399068847</v>
      </c>
      <c r="Z106" s="5">
        <v>0</v>
      </c>
      <c r="AA106" s="5">
        <v>0</v>
      </c>
      <c r="AB106" s="47">
        <v>0</v>
      </c>
    </row>
    <row r="107" spans="1:28" s="1" customFormat="1">
      <c r="A107" s="48" t="s">
        <v>464</v>
      </c>
      <c r="B107" s="1" t="s">
        <v>465</v>
      </c>
      <c r="C107" s="1" t="s">
        <v>466</v>
      </c>
      <c r="D107" s="1" t="s">
        <v>53</v>
      </c>
      <c r="E107" s="1">
        <v>0</v>
      </c>
      <c r="F107" s="44" t="s">
        <v>467</v>
      </c>
      <c r="G107" s="45">
        <v>0.4</v>
      </c>
      <c r="H107" s="46">
        <v>2.6245535400756221</v>
      </c>
      <c r="I107" s="5">
        <v>0</v>
      </c>
      <c r="J107" s="5">
        <v>2.6245535400756221</v>
      </c>
      <c r="K107" s="5">
        <v>-10.268349705828671</v>
      </c>
      <c r="L107" s="47">
        <v>2.4277120245699506</v>
      </c>
      <c r="M107" s="5">
        <v>0.5</v>
      </c>
      <c r="N107" s="46">
        <v>0</v>
      </c>
      <c r="O107" s="5">
        <v>0</v>
      </c>
      <c r="P107" s="5">
        <v>0</v>
      </c>
      <c r="Q107" s="5">
        <v>0</v>
      </c>
      <c r="R107" s="47">
        <v>0</v>
      </c>
      <c r="S107" s="46">
        <v>0</v>
      </c>
      <c r="T107" s="5">
        <v>2.6245535400756221</v>
      </c>
      <c r="U107" s="5">
        <v>0</v>
      </c>
      <c r="V107" s="5">
        <v>0</v>
      </c>
      <c r="W107" s="47">
        <v>0</v>
      </c>
      <c r="X107" s="46">
        <v>0</v>
      </c>
      <c r="Y107" s="5">
        <v>2.6245535400756221</v>
      </c>
      <c r="Z107" s="5">
        <v>0</v>
      </c>
      <c r="AA107" s="5">
        <v>0</v>
      </c>
      <c r="AB107" s="47">
        <v>0</v>
      </c>
    </row>
    <row r="108" spans="1:28" s="1" customFormat="1">
      <c r="A108" s="48" t="s">
        <v>468</v>
      </c>
      <c r="B108" s="1" t="s">
        <v>469</v>
      </c>
      <c r="C108" s="1" t="s">
        <v>470</v>
      </c>
      <c r="D108" s="1" t="s">
        <v>53</v>
      </c>
      <c r="E108" s="1">
        <v>0</v>
      </c>
      <c r="F108" s="44" t="s">
        <v>471</v>
      </c>
      <c r="G108" s="45">
        <v>0.4</v>
      </c>
      <c r="H108" s="46">
        <v>1.865328240637719</v>
      </c>
      <c r="I108" s="5">
        <v>0</v>
      </c>
      <c r="J108" s="5">
        <v>1.865328240637719</v>
      </c>
      <c r="K108" s="5">
        <v>-10.910506048296549</v>
      </c>
      <c r="L108" s="47">
        <v>1.72542862258989</v>
      </c>
      <c r="M108" s="5">
        <v>0.5</v>
      </c>
      <c r="N108" s="46">
        <v>0</v>
      </c>
      <c r="O108" s="5">
        <v>0</v>
      </c>
      <c r="P108" s="5">
        <v>0</v>
      </c>
      <c r="Q108" s="5">
        <v>0</v>
      </c>
      <c r="R108" s="47">
        <v>0</v>
      </c>
      <c r="S108" s="46">
        <v>0</v>
      </c>
      <c r="T108" s="5">
        <v>1.865328240637719</v>
      </c>
      <c r="U108" s="5">
        <v>0</v>
      </c>
      <c r="V108" s="5">
        <v>0</v>
      </c>
      <c r="W108" s="47">
        <v>0</v>
      </c>
      <c r="X108" s="46">
        <v>0</v>
      </c>
      <c r="Y108" s="5">
        <v>1.865328240637719</v>
      </c>
      <c r="Z108" s="5">
        <v>0</v>
      </c>
      <c r="AA108" s="5">
        <v>0</v>
      </c>
      <c r="AB108" s="47">
        <v>0</v>
      </c>
    </row>
    <row r="109" spans="1:28" s="1" customFormat="1">
      <c r="A109" s="48" t="s">
        <v>472</v>
      </c>
      <c r="B109" s="1" t="s">
        <v>473</v>
      </c>
      <c r="C109" s="1" t="s">
        <v>474</v>
      </c>
      <c r="D109" s="1" t="s">
        <v>53</v>
      </c>
      <c r="E109" s="1" t="s">
        <v>228</v>
      </c>
      <c r="F109" s="44" t="s">
        <v>475</v>
      </c>
      <c r="G109" s="45">
        <v>0.35</v>
      </c>
      <c r="H109" s="46">
        <v>2.6769021597398344</v>
      </c>
      <c r="I109" s="5">
        <v>0</v>
      </c>
      <c r="J109" s="5">
        <v>2.6769021597398344</v>
      </c>
      <c r="K109" s="5">
        <v>-13.314705945170466</v>
      </c>
      <c r="L109" s="47">
        <v>2.5430570517528426</v>
      </c>
      <c r="M109" s="5">
        <v>0</v>
      </c>
      <c r="N109" s="46">
        <v>0</v>
      </c>
      <c r="O109" s="5">
        <v>0</v>
      </c>
      <c r="P109" s="5">
        <v>0</v>
      </c>
      <c r="Q109" s="5">
        <v>0</v>
      </c>
      <c r="R109" s="47">
        <v>0</v>
      </c>
      <c r="S109" s="46">
        <v>0</v>
      </c>
      <c r="T109" s="5">
        <v>2.6769021597398344</v>
      </c>
      <c r="U109" s="5">
        <v>0</v>
      </c>
      <c r="V109" s="5">
        <v>0</v>
      </c>
      <c r="W109" s="47">
        <v>0</v>
      </c>
      <c r="X109" s="46">
        <v>0</v>
      </c>
      <c r="Y109" s="5">
        <v>2.6769021597398344</v>
      </c>
      <c r="Z109" s="5">
        <v>0</v>
      </c>
      <c r="AA109" s="5">
        <v>0</v>
      </c>
      <c r="AB109" s="47">
        <v>0</v>
      </c>
    </row>
    <row r="110" spans="1:28" s="1" customFormat="1">
      <c r="A110" s="48" t="s">
        <v>476</v>
      </c>
      <c r="B110" s="1" t="s">
        <v>477</v>
      </c>
      <c r="C110" s="1" t="s">
        <v>478</v>
      </c>
      <c r="D110" s="1" t="s">
        <v>53</v>
      </c>
      <c r="E110" s="1">
        <v>0</v>
      </c>
      <c r="F110" s="44" t="s">
        <v>479</v>
      </c>
      <c r="G110" s="45">
        <v>0.4</v>
      </c>
      <c r="H110" s="46">
        <v>6.9673580160071529</v>
      </c>
      <c r="I110" s="5">
        <v>0.91494416550641977</v>
      </c>
      <c r="J110" s="5">
        <v>6.0524138505007334</v>
      </c>
      <c r="K110" s="5">
        <v>-7.2932619010765061</v>
      </c>
      <c r="L110" s="47">
        <v>5.5984828117131791</v>
      </c>
      <c r="M110" s="5">
        <v>0.5</v>
      </c>
      <c r="N110" s="46">
        <v>0</v>
      </c>
      <c r="O110" s="5">
        <v>0.91494416550641977</v>
      </c>
      <c r="P110" s="5">
        <v>0</v>
      </c>
      <c r="Q110" s="5">
        <v>0</v>
      </c>
      <c r="R110" s="47">
        <v>0</v>
      </c>
      <c r="S110" s="46">
        <v>0</v>
      </c>
      <c r="T110" s="5">
        <v>6.0524138505007334</v>
      </c>
      <c r="U110" s="5">
        <v>0</v>
      </c>
      <c r="V110" s="5">
        <v>0</v>
      </c>
      <c r="W110" s="47">
        <v>0</v>
      </c>
      <c r="X110" s="46">
        <v>0</v>
      </c>
      <c r="Y110" s="5">
        <v>6.9673580160071529</v>
      </c>
      <c r="Z110" s="5">
        <v>0</v>
      </c>
      <c r="AA110" s="5">
        <v>0</v>
      </c>
      <c r="AB110" s="47">
        <v>0</v>
      </c>
    </row>
    <row r="111" spans="1:28" s="1" customFormat="1">
      <c r="A111" s="48" t="s">
        <v>480</v>
      </c>
      <c r="B111" s="1" t="s">
        <v>481</v>
      </c>
      <c r="C111" s="1" t="s">
        <v>482</v>
      </c>
      <c r="D111" s="1" t="s">
        <v>53</v>
      </c>
      <c r="E111" s="1" t="s">
        <v>356</v>
      </c>
      <c r="F111" s="44" t="s">
        <v>483</v>
      </c>
      <c r="G111" s="45">
        <v>0.4</v>
      </c>
      <c r="H111" s="46">
        <v>2.4933758312386027</v>
      </c>
      <c r="I111" s="5">
        <v>0</v>
      </c>
      <c r="J111" s="5">
        <v>2.4933758312386027</v>
      </c>
      <c r="K111" s="5">
        <v>-5.3875538775313556</v>
      </c>
      <c r="L111" s="47">
        <v>2.3687070396766723</v>
      </c>
      <c r="M111" s="5">
        <v>0</v>
      </c>
      <c r="N111" s="46">
        <v>0</v>
      </c>
      <c r="O111" s="5">
        <v>0</v>
      </c>
      <c r="P111" s="5">
        <v>0</v>
      </c>
      <c r="Q111" s="5">
        <v>0</v>
      </c>
      <c r="R111" s="47">
        <v>0</v>
      </c>
      <c r="S111" s="46">
        <v>0</v>
      </c>
      <c r="T111" s="5">
        <v>2.4933758312386027</v>
      </c>
      <c r="U111" s="5">
        <v>0</v>
      </c>
      <c r="V111" s="5">
        <v>0</v>
      </c>
      <c r="W111" s="47">
        <v>0</v>
      </c>
      <c r="X111" s="46">
        <v>0</v>
      </c>
      <c r="Y111" s="5">
        <v>2.4933758312386027</v>
      </c>
      <c r="Z111" s="5">
        <v>0</v>
      </c>
      <c r="AA111" s="5">
        <v>0</v>
      </c>
      <c r="AB111" s="47">
        <v>0</v>
      </c>
    </row>
    <row r="112" spans="1:28" s="1" customFormat="1">
      <c r="A112" s="48" t="s">
        <v>484</v>
      </c>
      <c r="B112" s="1" t="s">
        <v>485</v>
      </c>
      <c r="C112" s="1" t="s">
        <v>486</v>
      </c>
      <c r="D112" s="1" t="s">
        <v>124</v>
      </c>
      <c r="E112" s="1">
        <v>0</v>
      </c>
      <c r="F112" s="44" t="s">
        <v>487</v>
      </c>
      <c r="G112" s="45">
        <v>0.49</v>
      </c>
      <c r="H112" s="46">
        <v>57.147370984766241</v>
      </c>
      <c r="I112" s="5">
        <v>4.7715931513192578</v>
      </c>
      <c r="J112" s="5">
        <v>52.375777833446982</v>
      </c>
      <c r="K112" s="5">
        <v>14.28590673120153</v>
      </c>
      <c r="L112" s="47">
        <v>48.447594495938461</v>
      </c>
      <c r="M112" s="5">
        <v>0</v>
      </c>
      <c r="N112" s="46">
        <v>6.1480407920792848</v>
      </c>
      <c r="O112" s="5">
        <v>-1.3764476407600268</v>
      </c>
      <c r="P112" s="5">
        <v>0</v>
      </c>
      <c r="Q112" s="5">
        <v>0</v>
      </c>
      <c r="R112" s="47">
        <v>0</v>
      </c>
      <c r="S112" s="46">
        <v>42.782779709649667</v>
      </c>
      <c r="T112" s="5">
        <v>9.5929981237973081</v>
      </c>
      <c r="U112" s="5">
        <v>0</v>
      </c>
      <c r="V112" s="5">
        <v>0</v>
      </c>
      <c r="W112" s="47">
        <v>0</v>
      </c>
      <c r="X112" s="46">
        <v>48.930820501728952</v>
      </c>
      <c r="Y112" s="5">
        <v>8.2165504830372811</v>
      </c>
      <c r="Z112" s="5">
        <v>0</v>
      </c>
      <c r="AA112" s="5">
        <v>0</v>
      </c>
      <c r="AB112" s="47">
        <v>0</v>
      </c>
    </row>
    <row r="113" spans="1:28" s="1" customFormat="1">
      <c r="A113" s="48" t="s">
        <v>488</v>
      </c>
      <c r="B113" s="1" t="s">
        <v>489</v>
      </c>
      <c r="C113" s="1" t="s">
        <v>490</v>
      </c>
      <c r="D113" s="1" t="s">
        <v>53</v>
      </c>
      <c r="E113" s="1" t="s">
        <v>275</v>
      </c>
      <c r="F113" s="44" t="s">
        <v>491</v>
      </c>
      <c r="G113" s="45">
        <v>0.4</v>
      </c>
      <c r="H113" s="46">
        <v>3.148012343921069</v>
      </c>
      <c r="I113" s="5">
        <v>0</v>
      </c>
      <c r="J113" s="5">
        <v>3.148012343921069</v>
      </c>
      <c r="K113" s="5">
        <v>-18.609814802288017</v>
      </c>
      <c r="L113" s="47">
        <v>2.9906117267250152</v>
      </c>
      <c r="M113" s="5">
        <v>0</v>
      </c>
      <c r="N113" s="46">
        <v>0</v>
      </c>
      <c r="O113" s="5">
        <v>0</v>
      </c>
      <c r="P113" s="5">
        <v>0</v>
      </c>
      <c r="Q113" s="5">
        <v>0</v>
      </c>
      <c r="R113" s="47">
        <v>0</v>
      </c>
      <c r="S113" s="46">
        <v>0</v>
      </c>
      <c r="T113" s="5">
        <v>3.148012343921069</v>
      </c>
      <c r="U113" s="5">
        <v>0</v>
      </c>
      <c r="V113" s="5">
        <v>0</v>
      </c>
      <c r="W113" s="47">
        <v>0</v>
      </c>
      <c r="X113" s="46">
        <v>0</v>
      </c>
      <c r="Y113" s="5">
        <v>3.148012343921069</v>
      </c>
      <c r="Z113" s="5">
        <v>0</v>
      </c>
      <c r="AA113" s="5">
        <v>0</v>
      </c>
      <c r="AB113" s="47">
        <v>0</v>
      </c>
    </row>
    <row r="114" spans="1:28" s="1" customFormat="1">
      <c r="A114" s="48" t="s">
        <v>492</v>
      </c>
      <c r="B114" s="1" t="s">
        <v>493</v>
      </c>
      <c r="C114" s="1" t="s">
        <v>494</v>
      </c>
      <c r="D114" s="1" t="s">
        <v>53</v>
      </c>
      <c r="E114" s="1">
        <v>0</v>
      </c>
      <c r="F114" s="44" t="s">
        <v>1925</v>
      </c>
      <c r="G114" s="45">
        <v>0.4</v>
      </c>
      <c r="H114" s="46">
        <v>7.1364171730607255</v>
      </c>
      <c r="I114" s="5">
        <v>0.32246557013575639</v>
      </c>
      <c r="J114" s="5">
        <v>6.8139516029249689</v>
      </c>
      <c r="K114" s="5">
        <v>-21.83717411653798</v>
      </c>
      <c r="L114" s="47">
        <v>6.302905232705597</v>
      </c>
      <c r="M114" s="5">
        <v>0.5</v>
      </c>
      <c r="N114" s="46">
        <v>0</v>
      </c>
      <c r="O114" s="5">
        <v>0.32246557013575639</v>
      </c>
      <c r="P114" s="5">
        <v>0</v>
      </c>
      <c r="Q114" s="5">
        <v>0</v>
      </c>
      <c r="R114" s="47">
        <v>0</v>
      </c>
      <c r="S114" s="46">
        <v>0</v>
      </c>
      <c r="T114" s="5">
        <v>6.8139516029249689</v>
      </c>
      <c r="U114" s="5">
        <v>0</v>
      </c>
      <c r="V114" s="5">
        <v>0</v>
      </c>
      <c r="W114" s="47">
        <v>0</v>
      </c>
      <c r="X114" s="46">
        <v>0</v>
      </c>
      <c r="Y114" s="5">
        <v>7.1364171730607255</v>
      </c>
      <c r="Z114" s="5">
        <v>0</v>
      </c>
      <c r="AA114" s="5">
        <v>0</v>
      </c>
      <c r="AB114" s="47">
        <v>0</v>
      </c>
    </row>
    <row r="115" spans="1:28" s="1" customFormat="1">
      <c r="A115" s="48" t="s">
        <v>495</v>
      </c>
      <c r="B115" s="1" t="s">
        <v>496</v>
      </c>
      <c r="C115" s="1" t="s">
        <v>497</v>
      </c>
      <c r="D115" s="1" t="s">
        <v>237</v>
      </c>
      <c r="E115" s="1" t="s">
        <v>498</v>
      </c>
      <c r="F115" s="44" t="s">
        <v>499</v>
      </c>
      <c r="G115" s="45">
        <v>0.26</v>
      </c>
      <c r="H115" s="46">
        <v>77.352049593572843</v>
      </c>
      <c r="I115" s="5">
        <v>0</v>
      </c>
      <c r="J115" s="5">
        <v>77.352049593572843</v>
      </c>
      <c r="K115" s="5">
        <v>42.41325113082199</v>
      </c>
      <c r="L115" s="47">
        <v>73.484447113894191</v>
      </c>
      <c r="M115" s="5">
        <v>0</v>
      </c>
      <c r="N115" s="46">
        <v>0</v>
      </c>
      <c r="O115" s="5">
        <v>0</v>
      </c>
      <c r="P115" s="5">
        <v>0</v>
      </c>
      <c r="Q115" s="5">
        <v>0</v>
      </c>
      <c r="R115" s="47">
        <v>0</v>
      </c>
      <c r="S115" s="46">
        <v>77.352049593572843</v>
      </c>
      <c r="T115" s="5">
        <v>0</v>
      </c>
      <c r="U115" s="5">
        <v>0</v>
      </c>
      <c r="V115" s="5">
        <v>0</v>
      </c>
      <c r="W115" s="47">
        <v>0</v>
      </c>
      <c r="X115" s="46">
        <v>77.352049593572843</v>
      </c>
      <c r="Y115" s="5">
        <v>0</v>
      </c>
      <c r="Z115" s="5">
        <v>0</v>
      </c>
      <c r="AA115" s="5">
        <v>0</v>
      </c>
      <c r="AB115" s="47">
        <v>0</v>
      </c>
    </row>
    <row r="116" spans="1:28" s="1" customFormat="1">
      <c r="A116" s="48" t="s">
        <v>500</v>
      </c>
      <c r="B116" s="1" t="s">
        <v>501</v>
      </c>
      <c r="C116" s="1" t="s">
        <v>502</v>
      </c>
      <c r="D116" s="1" t="s">
        <v>79</v>
      </c>
      <c r="E116" s="1" t="s">
        <v>498</v>
      </c>
      <c r="F116" s="44" t="s">
        <v>1613</v>
      </c>
      <c r="G116" s="45">
        <v>0.05</v>
      </c>
      <c r="H116" s="46">
        <v>10.795680936606578</v>
      </c>
      <c r="I116" s="5">
        <v>0</v>
      </c>
      <c r="J116" s="5">
        <v>10.795680936606578</v>
      </c>
      <c r="K116" s="5">
        <v>2.8646347563824683</v>
      </c>
      <c r="L116" s="47">
        <v>10.255896889776249</v>
      </c>
      <c r="M116" s="5">
        <v>0</v>
      </c>
      <c r="N116" s="46">
        <v>0</v>
      </c>
      <c r="O116" s="5">
        <v>0</v>
      </c>
      <c r="P116" s="5">
        <v>0</v>
      </c>
      <c r="Q116" s="5">
        <v>0</v>
      </c>
      <c r="R116" s="47">
        <v>0</v>
      </c>
      <c r="S116" s="46">
        <v>0</v>
      </c>
      <c r="T116" s="5">
        <v>0</v>
      </c>
      <c r="U116" s="5">
        <v>10.795680936606578</v>
      </c>
      <c r="V116" s="5">
        <v>0</v>
      </c>
      <c r="W116" s="47">
        <v>0</v>
      </c>
      <c r="X116" s="46">
        <v>0</v>
      </c>
      <c r="Y116" s="5">
        <v>0</v>
      </c>
      <c r="Z116" s="5">
        <v>10.795680936606578</v>
      </c>
      <c r="AA116" s="5">
        <v>0</v>
      </c>
      <c r="AB116" s="47">
        <v>0</v>
      </c>
    </row>
    <row r="117" spans="1:28" s="1" customFormat="1">
      <c r="A117" s="48" t="s">
        <v>504</v>
      </c>
      <c r="B117" s="1" t="s">
        <v>505</v>
      </c>
      <c r="C117" s="1" t="s">
        <v>506</v>
      </c>
      <c r="D117" s="1" t="s">
        <v>53</v>
      </c>
      <c r="E117" s="1" t="s">
        <v>498</v>
      </c>
      <c r="F117" s="44" t="s">
        <v>507</v>
      </c>
      <c r="G117" s="45">
        <v>0.44</v>
      </c>
      <c r="H117" s="46">
        <v>3.5936338101978844</v>
      </c>
      <c r="I117" s="5">
        <v>0</v>
      </c>
      <c r="J117" s="5">
        <v>3.5936338101978844</v>
      </c>
      <c r="K117" s="5">
        <v>-12.361896503844493</v>
      </c>
      <c r="L117" s="47">
        <v>3.4139521196879898</v>
      </c>
      <c r="M117" s="5">
        <v>0</v>
      </c>
      <c r="N117" s="46">
        <v>0</v>
      </c>
      <c r="O117" s="5">
        <v>0</v>
      </c>
      <c r="P117" s="5">
        <v>0</v>
      </c>
      <c r="Q117" s="5">
        <v>0</v>
      </c>
      <c r="R117" s="47">
        <v>0</v>
      </c>
      <c r="S117" s="46">
        <v>0</v>
      </c>
      <c r="T117" s="5">
        <v>3.5936338101978844</v>
      </c>
      <c r="U117" s="5">
        <v>0</v>
      </c>
      <c r="V117" s="5">
        <v>0</v>
      </c>
      <c r="W117" s="47">
        <v>0</v>
      </c>
      <c r="X117" s="46">
        <v>0</v>
      </c>
      <c r="Y117" s="5">
        <v>3.5936338101978844</v>
      </c>
      <c r="Z117" s="5">
        <v>0</v>
      </c>
      <c r="AA117" s="5">
        <v>0</v>
      </c>
      <c r="AB117" s="47">
        <v>0</v>
      </c>
    </row>
    <row r="118" spans="1:28" s="1" customFormat="1">
      <c r="A118" s="48" t="s">
        <v>508</v>
      </c>
      <c r="B118" s="1" t="s">
        <v>509</v>
      </c>
      <c r="C118" s="1" t="s">
        <v>510</v>
      </c>
      <c r="D118" s="1" t="s">
        <v>53</v>
      </c>
      <c r="E118" s="1">
        <v>0</v>
      </c>
      <c r="F118" s="44" t="s">
        <v>511</v>
      </c>
      <c r="G118" s="45">
        <v>0.4</v>
      </c>
      <c r="H118" s="46">
        <v>2.5421912548581203</v>
      </c>
      <c r="I118" s="5">
        <v>0</v>
      </c>
      <c r="J118" s="5">
        <v>2.5421912548581203</v>
      </c>
      <c r="K118" s="5">
        <v>-19.932986118242109</v>
      </c>
      <c r="L118" s="47">
        <v>2.3515269107437615</v>
      </c>
      <c r="M118" s="5">
        <v>0.5</v>
      </c>
      <c r="N118" s="46">
        <v>0</v>
      </c>
      <c r="O118" s="5">
        <v>0</v>
      </c>
      <c r="P118" s="5">
        <v>0</v>
      </c>
      <c r="Q118" s="5">
        <v>0</v>
      </c>
      <c r="R118" s="47">
        <v>0</v>
      </c>
      <c r="S118" s="46">
        <v>0</v>
      </c>
      <c r="T118" s="5">
        <v>2.5421912548581203</v>
      </c>
      <c r="U118" s="5">
        <v>0</v>
      </c>
      <c r="V118" s="5">
        <v>0</v>
      </c>
      <c r="W118" s="47">
        <v>0</v>
      </c>
      <c r="X118" s="46">
        <v>0</v>
      </c>
      <c r="Y118" s="5">
        <v>2.5421912548581203</v>
      </c>
      <c r="Z118" s="5">
        <v>0</v>
      </c>
      <c r="AA118" s="5">
        <v>0</v>
      </c>
      <c r="AB118" s="47">
        <v>0</v>
      </c>
    </row>
    <row r="119" spans="1:28" s="1" customFormat="1">
      <c r="A119" s="48" t="s">
        <v>512</v>
      </c>
      <c r="B119" s="1" t="s">
        <v>513</v>
      </c>
      <c r="C119" s="1" t="s">
        <v>514</v>
      </c>
      <c r="D119" s="1" t="s">
        <v>53</v>
      </c>
      <c r="E119" s="1">
        <v>0</v>
      </c>
      <c r="F119" s="44" t="s">
        <v>515</v>
      </c>
      <c r="G119" s="45">
        <v>0.4</v>
      </c>
      <c r="H119" s="46">
        <v>1.6881344634694719</v>
      </c>
      <c r="I119" s="5">
        <v>0</v>
      </c>
      <c r="J119" s="5">
        <v>1.6881344634694719</v>
      </c>
      <c r="K119" s="5">
        <v>-6.7595387531908688</v>
      </c>
      <c r="L119" s="47">
        <v>1.5615243787092619</v>
      </c>
      <c r="M119" s="5">
        <v>0.5</v>
      </c>
      <c r="N119" s="46">
        <v>0</v>
      </c>
      <c r="O119" s="5">
        <v>0</v>
      </c>
      <c r="P119" s="5">
        <v>0</v>
      </c>
      <c r="Q119" s="5">
        <v>0</v>
      </c>
      <c r="R119" s="47">
        <v>0</v>
      </c>
      <c r="S119" s="46">
        <v>0</v>
      </c>
      <c r="T119" s="5">
        <v>1.6881344634694719</v>
      </c>
      <c r="U119" s="5">
        <v>0</v>
      </c>
      <c r="V119" s="5">
        <v>0</v>
      </c>
      <c r="W119" s="47">
        <v>0</v>
      </c>
      <c r="X119" s="46">
        <v>0</v>
      </c>
      <c r="Y119" s="5">
        <v>1.6881344634694719</v>
      </c>
      <c r="Z119" s="5">
        <v>0</v>
      </c>
      <c r="AA119" s="5">
        <v>0</v>
      </c>
      <c r="AB119" s="47">
        <v>0</v>
      </c>
    </row>
    <row r="120" spans="1:28" s="1" customFormat="1">
      <c r="A120" s="48" t="s">
        <v>516</v>
      </c>
      <c r="B120" s="1" t="s">
        <v>517</v>
      </c>
      <c r="C120" s="1" t="s">
        <v>518</v>
      </c>
      <c r="D120" s="1" t="s">
        <v>53</v>
      </c>
      <c r="E120" s="1">
        <v>0</v>
      </c>
      <c r="F120" s="44" t="s">
        <v>519</v>
      </c>
      <c r="G120" s="45">
        <v>0.4</v>
      </c>
      <c r="H120" s="46">
        <v>2.2910077982872687</v>
      </c>
      <c r="I120" s="5">
        <v>0</v>
      </c>
      <c r="J120" s="5">
        <v>2.2910077982872687</v>
      </c>
      <c r="K120" s="5">
        <v>-22.737755370467148</v>
      </c>
      <c r="L120" s="47">
        <v>2.1191822134157237</v>
      </c>
      <c r="M120" s="5">
        <v>0.5</v>
      </c>
      <c r="N120" s="46">
        <v>0</v>
      </c>
      <c r="O120" s="5">
        <v>0</v>
      </c>
      <c r="P120" s="5">
        <v>0</v>
      </c>
      <c r="Q120" s="5">
        <v>0</v>
      </c>
      <c r="R120" s="47">
        <v>0</v>
      </c>
      <c r="S120" s="46">
        <v>0</v>
      </c>
      <c r="T120" s="5">
        <v>2.2910077982872687</v>
      </c>
      <c r="U120" s="5">
        <v>0</v>
      </c>
      <c r="V120" s="5">
        <v>0</v>
      </c>
      <c r="W120" s="47">
        <v>0</v>
      </c>
      <c r="X120" s="46">
        <v>0</v>
      </c>
      <c r="Y120" s="5">
        <v>2.2910077982872687</v>
      </c>
      <c r="Z120" s="5">
        <v>0</v>
      </c>
      <c r="AA120" s="5">
        <v>0</v>
      </c>
      <c r="AB120" s="47">
        <v>0</v>
      </c>
    </row>
    <row r="121" spans="1:28" s="1" customFormat="1">
      <c r="A121" s="48" t="s">
        <v>520</v>
      </c>
      <c r="B121" s="1" t="s">
        <v>521</v>
      </c>
      <c r="C121" s="1" t="s">
        <v>522</v>
      </c>
      <c r="D121" s="1" t="s">
        <v>93</v>
      </c>
      <c r="E121" s="1" t="s">
        <v>94</v>
      </c>
      <c r="F121" s="44" t="s">
        <v>523</v>
      </c>
      <c r="G121" s="45">
        <v>0.48</v>
      </c>
      <c r="H121" s="46">
        <v>90.263856433167092</v>
      </c>
      <c r="I121" s="5">
        <v>0</v>
      </c>
      <c r="J121" s="5">
        <v>90.263856433167092</v>
      </c>
      <c r="K121" s="5">
        <v>35.649496791182251</v>
      </c>
      <c r="L121" s="47">
        <v>85.750663611508713</v>
      </c>
      <c r="M121" s="5">
        <v>0</v>
      </c>
      <c r="N121" s="46">
        <v>0</v>
      </c>
      <c r="O121" s="5">
        <v>0</v>
      </c>
      <c r="P121" s="5">
        <v>0</v>
      </c>
      <c r="Q121" s="5">
        <v>0</v>
      </c>
      <c r="R121" s="47">
        <v>0</v>
      </c>
      <c r="S121" s="46">
        <v>74.993117784951366</v>
      </c>
      <c r="T121" s="5">
        <v>15.270738648215724</v>
      </c>
      <c r="U121" s="5">
        <v>0</v>
      </c>
      <c r="V121" s="5">
        <v>0</v>
      </c>
      <c r="W121" s="47">
        <v>0</v>
      </c>
      <c r="X121" s="46">
        <v>74.993117784951366</v>
      </c>
      <c r="Y121" s="5">
        <v>15.270738648215724</v>
      </c>
      <c r="Z121" s="5">
        <v>0</v>
      </c>
      <c r="AA121" s="5">
        <v>0</v>
      </c>
      <c r="AB121" s="47">
        <v>0</v>
      </c>
    </row>
    <row r="122" spans="1:28" s="1" customFormat="1">
      <c r="A122" s="48" t="s">
        <v>524</v>
      </c>
      <c r="B122" s="1" t="s">
        <v>525</v>
      </c>
      <c r="C122" s="1" t="s">
        <v>526</v>
      </c>
      <c r="D122" s="1" t="s">
        <v>53</v>
      </c>
      <c r="E122" s="1">
        <v>0</v>
      </c>
      <c r="F122" s="44" t="s">
        <v>527</v>
      </c>
      <c r="G122" s="45">
        <v>0.4</v>
      </c>
      <c r="H122" s="46">
        <v>3.2768802002666755</v>
      </c>
      <c r="I122" s="5">
        <v>0</v>
      </c>
      <c r="J122" s="5">
        <v>3.2768802002666755</v>
      </c>
      <c r="K122" s="5">
        <v>-10.706119853902001</v>
      </c>
      <c r="L122" s="47">
        <v>3.031114185246675</v>
      </c>
      <c r="M122" s="5">
        <v>0.5</v>
      </c>
      <c r="N122" s="46">
        <v>0</v>
      </c>
      <c r="O122" s="5">
        <v>0</v>
      </c>
      <c r="P122" s="5">
        <v>0</v>
      </c>
      <c r="Q122" s="5">
        <v>0</v>
      </c>
      <c r="R122" s="47">
        <v>0</v>
      </c>
      <c r="S122" s="46">
        <v>0</v>
      </c>
      <c r="T122" s="5">
        <v>3.2768802002666755</v>
      </c>
      <c r="U122" s="5">
        <v>0</v>
      </c>
      <c r="V122" s="5">
        <v>0</v>
      </c>
      <c r="W122" s="47">
        <v>0</v>
      </c>
      <c r="X122" s="46">
        <v>0</v>
      </c>
      <c r="Y122" s="5">
        <v>3.2768802002666755</v>
      </c>
      <c r="Z122" s="5">
        <v>0</v>
      </c>
      <c r="AA122" s="5">
        <v>0</v>
      </c>
      <c r="AB122" s="47">
        <v>0</v>
      </c>
    </row>
    <row r="123" spans="1:28" s="1" customFormat="1">
      <c r="A123" s="48" t="s">
        <v>528</v>
      </c>
      <c r="B123" s="1" t="s">
        <v>529</v>
      </c>
      <c r="C123" s="1" t="s">
        <v>530</v>
      </c>
      <c r="D123" s="1" t="s">
        <v>53</v>
      </c>
      <c r="E123" s="1">
        <v>0</v>
      </c>
      <c r="F123" s="44" t="s">
        <v>531</v>
      </c>
      <c r="G123" s="45">
        <v>0.4</v>
      </c>
      <c r="H123" s="46">
        <v>1.3969591874475973</v>
      </c>
      <c r="I123" s="5">
        <v>0</v>
      </c>
      <c r="J123" s="5">
        <v>1.3969591874475973</v>
      </c>
      <c r="K123" s="5">
        <v>-8.7960753474036473</v>
      </c>
      <c r="L123" s="47">
        <v>1.2921872483890275</v>
      </c>
      <c r="M123" s="5">
        <v>0.5</v>
      </c>
      <c r="N123" s="46">
        <v>0</v>
      </c>
      <c r="O123" s="5">
        <v>0</v>
      </c>
      <c r="P123" s="5">
        <v>0</v>
      </c>
      <c r="Q123" s="5">
        <v>0</v>
      </c>
      <c r="R123" s="47">
        <v>0</v>
      </c>
      <c r="S123" s="46">
        <v>0</v>
      </c>
      <c r="T123" s="5">
        <v>1.3969591874475973</v>
      </c>
      <c r="U123" s="5">
        <v>0</v>
      </c>
      <c r="V123" s="5">
        <v>0</v>
      </c>
      <c r="W123" s="47">
        <v>0</v>
      </c>
      <c r="X123" s="46">
        <v>0</v>
      </c>
      <c r="Y123" s="5">
        <v>1.3969591874475973</v>
      </c>
      <c r="Z123" s="5">
        <v>0</v>
      </c>
      <c r="AA123" s="5">
        <v>0</v>
      </c>
      <c r="AB123" s="47">
        <v>0</v>
      </c>
    </row>
    <row r="124" spans="1:28" s="1" customFormat="1">
      <c r="A124" s="48" t="s">
        <v>532</v>
      </c>
      <c r="B124" s="1" t="s">
        <v>533</v>
      </c>
      <c r="C124" s="1" t="s">
        <v>534</v>
      </c>
      <c r="D124" s="1" t="s">
        <v>53</v>
      </c>
      <c r="E124" s="1">
        <v>0</v>
      </c>
      <c r="F124" s="44" t="s">
        <v>535</v>
      </c>
      <c r="G124" s="45">
        <v>0.4</v>
      </c>
      <c r="H124" s="46">
        <v>3.3746146102695604</v>
      </c>
      <c r="I124" s="5">
        <v>0.10378730649859645</v>
      </c>
      <c r="J124" s="5">
        <v>3.2708273037709641</v>
      </c>
      <c r="K124" s="5">
        <v>-6.4027405288583994</v>
      </c>
      <c r="L124" s="47">
        <v>3.0255152559881422</v>
      </c>
      <c r="M124" s="5">
        <v>0.5</v>
      </c>
      <c r="N124" s="46">
        <v>0</v>
      </c>
      <c r="O124" s="5">
        <v>0.10378730649859645</v>
      </c>
      <c r="P124" s="5">
        <v>0</v>
      </c>
      <c r="Q124" s="5">
        <v>0</v>
      </c>
      <c r="R124" s="47">
        <v>0</v>
      </c>
      <c r="S124" s="46">
        <v>0</v>
      </c>
      <c r="T124" s="5">
        <v>3.2708273037709641</v>
      </c>
      <c r="U124" s="5">
        <v>0</v>
      </c>
      <c r="V124" s="5">
        <v>0</v>
      </c>
      <c r="W124" s="47">
        <v>0</v>
      </c>
      <c r="X124" s="46">
        <v>0</v>
      </c>
      <c r="Y124" s="5">
        <v>3.3746146102695604</v>
      </c>
      <c r="Z124" s="5">
        <v>0</v>
      </c>
      <c r="AA124" s="5">
        <v>0</v>
      </c>
      <c r="AB124" s="47">
        <v>0</v>
      </c>
    </row>
    <row r="125" spans="1:28" s="1" customFormat="1">
      <c r="A125" s="48" t="s">
        <v>536</v>
      </c>
      <c r="B125" s="1" t="s">
        <v>537</v>
      </c>
      <c r="C125" s="1" t="s">
        <v>538</v>
      </c>
      <c r="D125" s="1" t="s">
        <v>237</v>
      </c>
      <c r="E125" s="1">
        <v>0</v>
      </c>
      <c r="F125" s="44" t="s">
        <v>539</v>
      </c>
      <c r="G125" s="45">
        <v>0.09</v>
      </c>
      <c r="H125" s="46">
        <v>192.10444634332435</v>
      </c>
      <c r="I125" s="5">
        <v>18.300037421716809</v>
      </c>
      <c r="J125" s="5">
        <v>173.80440892160755</v>
      </c>
      <c r="K125" s="5">
        <v>130.76817496754873</v>
      </c>
      <c r="L125" s="47">
        <v>160.76907825248699</v>
      </c>
      <c r="M125" s="5">
        <v>0</v>
      </c>
      <c r="N125" s="46">
        <v>18.300037421716809</v>
      </c>
      <c r="O125" s="5">
        <v>0</v>
      </c>
      <c r="P125" s="5">
        <v>0</v>
      </c>
      <c r="Q125" s="5">
        <v>0</v>
      </c>
      <c r="R125" s="47">
        <v>0</v>
      </c>
      <c r="S125" s="46">
        <v>173.80440892160755</v>
      </c>
      <c r="T125" s="5">
        <v>0</v>
      </c>
      <c r="U125" s="5">
        <v>0</v>
      </c>
      <c r="V125" s="5">
        <v>0</v>
      </c>
      <c r="W125" s="47">
        <v>0</v>
      </c>
      <c r="X125" s="46">
        <v>192.10444634332435</v>
      </c>
      <c r="Y125" s="5">
        <v>0</v>
      </c>
      <c r="Z125" s="5">
        <v>0</v>
      </c>
      <c r="AA125" s="5">
        <v>0</v>
      </c>
      <c r="AB125" s="47">
        <v>0</v>
      </c>
    </row>
    <row r="126" spans="1:28" s="1" customFormat="1">
      <c r="A126" s="48" t="s">
        <v>540</v>
      </c>
      <c r="B126" s="1" t="s">
        <v>541</v>
      </c>
      <c r="C126" s="1" t="s">
        <v>542</v>
      </c>
      <c r="D126" s="1" t="s">
        <v>79</v>
      </c>
      <c r="E126" s="1">
        <v>0</v>
      </c>
      <c r="F126" s="44" t="s">
        <v>1921</v>
      </c>
      <c r="G126" s="45">
        <v>0.01</v>
      </c>
      <c r="H126" s="46">
        <v>24.591466984024642</v>
      </c>
      <c r="I126" s="5">
        <v>8.3371005098325384</v>
      </c>
      <c r="J126" s="5">
        <v>16.2543664741921</v>
      </c>
      <c r="K126" s="5">
        <v>9.8965867076140519</v>
      </c>
      <c r="L126" s="47">
        <v>15.035288988627695</v>
      </c>
      <c r="M126" s="5">
        <v>0</v>
      </c>
      <c r="N126" s="46">
        <v>0</v>
      </c>
      <c r="O126" s="5">
        <v>0</v>
      </c>
      <c r="P126" s="5">
        <v>8.3371005098325384</v>
      </c>
      <c r="Q126" s="5">
        <v>0</v>
      </c>
      <c r="R126" s="47">
        <v>0</v>
      </c>
      <c r="S126" s="46">
        <v>0</v>
      </c>
      <c r="T126" s="5">
        <v>0</v>
      </c>
      <c r="U126" s="5">
        <v>16.2543664741921</v>
      </c>
      <c r="V126" s="5">
        <v>0</v>
      </c>
      <c r="W126" s="47">
        <v>0</v>
      </c>
      <c r="X126" s="46">
        <v>0</v>
      </c>
      <c r="Y126" s="5">
        <v>0</v>
      </c>
      <c r="Z126" s="5">
        <v>24.591466984024642</v>
      </c>
      <c r="AA126" s="5">
        <v>0</v>
      </c>
      <c r="AB126" s="47">
        <v>0</v>
      </c>
    </row>
    <row r="127" spans="1:28" s="1" customFormat="1">
      <c r="A127" s="48" t="s">
        <v>544</v>
      </c>
      <c r="B127" s="1" t="s">
        <v>545</v>
      </c>
      <c r="C127" s="1" t="s">
        <v>546</v>
      </c>
      <c r="D127" s="1" t="s">
        <v>53</v>
      </c>
      <c r="E127" s="1">
        <v>0</v>
      </c>
      <c r="F127" s="44" t="s">
        <v>547</v>
      </c>
      <c r="G127" s="45">
        <v>0.4</v>
      </c>
      <c r="H127" s="46">
        <v>4.4292328007171973</v>
      </c>
      <c r="I127" s="5">
        <v>0.36541343118680453</v>
      </c>
      <c r="J127" s="5">
        <v>4.0638193695303926</v>
      </c>
      <c r="K127" s="5">
        <v>-25.134284888058666</v>
      </c>
      <c r="L127" s="47">
        <v>3.7590329168156136</v>
      </c>
      <c r="M127" s="5">
        <v>0.5</v>
      </c>
      <c r="N127" s="46">
        <v>0</v>
      </c>
      <c r="O127" s="5">
        <v>0.36541343118680453</v>
      </c>
      <c r="P127" s="5">
        <v>0</v>
      </c>
      <c r="Q127" s="5">
        <v>0</v>
      </c>
      <c r="R127" s="47">
        <v>0</v>
      </c>
      <c r="S127" s="46">
        <v>0</v>
      </c>
      <c r="T127" s="5">
        <v>4.0638193695303926</v>
      </c>
      <c r="U127" s="5">
        <v>0</v>
      </c>
      <c r="V127" s="5">
        <v>0</v>
      </c>
      <c r="W127" s="47">
        <v>0</v>
      </c>
      <c r="X127" s="46">
        <v>0</v>
      </c>
      <c r="Y127" s="5">
        <v>4.4292328007171973</v>
      </c>
      <c r="Z127" s="5">
        <v>0</v>
      </c>
      <c r="AA127" s="5">
        <v>0</v>
      </c>
      <c r="AB127" s="47">
        <v>0</v>
      </c>
    </row>
    <row r="128" spans="1:28" s="1" customFormat="1">
      <c r="A128" s="48" t="s">
        <v>548</v>
      </c>
      <c r="B128" s="1" t="s">
        <v>549</v>
      </c>
      <c r="C128" s="1" t="s">
        <v>550</v>
      </c>
      <c r="D128" s="1" t="s">
        <v>53</v>
      </c>
      <c r="E128" s="1">
        <v>0</v>
      </c>
      <c r="F128" s="44" t="s">
        <v>551</v>
      </c>
      <c r="G128" s="45">
        <v>0.4</v>
      </c>
      <c r="H128" s="46">
        <v>1.8976921595861338</v>
      </c>
      <c r="I128" s="5">
        <v>0</v>
      </c>
      <c r="J128" s="5">
        <v>1.8976921595861338</v>
      </c>
      <c r="K128" s="5">
        <v>-14.847940214929544</v>
      </c>
      <c r="L128" s="47">
        <v>1.7553652476171739</v>
      </c>
      <c r="M128" s="5">
        <v>0.5</v>
      </c>
      <c r="N128" s="46">
        <v>0</v>
      </c>
      <c r="O128" s="5">
        <v>0</v>
      </c>
      <c r="P128" s="5">
        <v>0</v>
      </c>
      <c r="Q128" s="5">
        <v>0</v>
      </c>
      <c r="R128" s="47">
        <v>0</v>
      </c>
      <c r="S128" s="46">
        <v>0</v>
      </c>
      <c r="T128" s="5">
        <v>1.8976921595861338</v>
      </c>
      <c r="U128" s="5">
        <v>0</v>
      </c>
      <c r="V128" s="5">
        <v>0</v>
      </c>
      <c r="W128" s="47">
        <v>0</v>
      </c>
      <c r="X128" s="46">
        <v>0</v>
      </c>
      <c r="Y128" s="5">
        <v>1.8976921595861338</v>
      </c>
      <c r="Z128" s="5">
        <v>0</v>
      </c>
      <c r="AA128" s="5">
        <v>0</v>
      </c>
      <c r="AB128" s="47">
        <v>0</v>
      </c>
    </row>
    <row r="129" spans="1:28" s="1" customFormat="1">
      <c r="A129" s="48" t="s">
        <v>552</v>
      </c>
      <c r="B129" s="1" t="s">
        <v>553</v>
      </c>
      <c r="C129" s="1" t="s">
        <v>554</v>
      </c>
      <c r="D129" s="1" t="s">
        <v>53</v>
      </c>
      <c r="E129" s="1">
        <v>0</v>
      </c>
      <c r="F129" s="44" t="s">
        <v>555</v>
      </c>
      <c r="G129" s="45">
        <v>0.4</v>
      </c>
      <c r="H129" s="46">
        <v>3.6425291998610372</v>
      </c>
      <c r="I129" s="5">
        <v>0</v>
      </c>
      <c r="J129" s="5">
        <v>3.6425291998610372</v>
      </c>
      <c r="K129" s="5">
        <v>-5.9306125533933418</v>
      </c>
      <c r="L129" s="47">
        <v>3.3693395098714594</v>
      </c>
      <c r="M129" s="5">
        <v>0.5</v>
      </c>
      <c r="N129" s="46">
        <v>0</v>
      </c>
      <c r="O129" s="5">
        <v>0</v>
      </c>
      <c r="P129" s="5">
        <v>0</v>
      </c>
      <c r="Q129" s="5">
        <v>0</v>
      </c>
      <c r="R129" s="47">
        <v>0</v>
      </c>
      <c r="S129" s="46">
        <v>0</v>
      </c>
      <c r="T129" s="5">
        <v>3.6425291998610372</v>
      </c>
      <c r="U129" s="5">
        <v>0</v>
      </c>
      <c r="V129" s="5">
        <v>0</v>
      </c>
      <c r="W129" s="47">
        <v>0</v>
      </c>
      <c r="X129" s="46">
        <v>0</v>
      </c>
      <c r="Y129" s="5">
        <v>3.6425291998610372</v>
      </c>
      <c r="Z129" s="5">
        <v>0</v>
      </c>
      <c r="AA129" s="5">
        <v>0</v>
      </c>
      <c r="AB129" s="47">
        <v>0</v>
      </c>
    </row>
    <row r="130" spans="1:28" s="1" customFormat="1">
      <c r="A130" s="48" t="s">
        <v>556</v>
      </c>
      <c r="B130" s="1" t="s">
        <v>557</v>
      </c>
      <c r="C130" s="1" t="s">
        <v>558</v>
      </c>
      <c r="D130" s="1" t="s">
        <v>53</v>
      </c>
      <c r="E130" s="1">
        <v>0</v>
      </c>
      <c r="F130" s="44" t="s">
        <v>559</v>
      </c>
      <c r="G130" s="45">
        <v>0.4</v>
      </c>
      <c r="H130" s="46">
        <v>2.5770006512056853</v>
      </c>
      <c r="I130" s="5">
        <v>2.6385711527129634E-2</v>
      </c>
      <c r="J130" s="5">
        <v>2.5506149396785558</v>
      </c>
      <c r="K130" s="5">
        <v>-2.616025000586558</v>
      </c>
      <c r="L130" s="47">
        <v>2.3593188192026644</v>
      </c>
      <c r="M130" s="5">
        <v>0.5</v>
      </c>
      <c r="N130" s="46">
        <v>0</v>
      </c>
      <c r="O130" s="5">
        <v>2.6385711527129634E-2</v>
      </c>
      <c r="P130" s="5">
        <v>0</v>
      </c>
      <c r="Q130" s="5">
        <v>0</v>
      </c>
      <c r="R130" s="47">
        <v>0</v>
      </c>
      <c r="S130" s="46">
        <v>0</v>
      </c>
      <c r="T130" s="5">
        <v>2.5506149396785558</v>
      </c>
      <c r="U130" s="5">
        <v>0</v>
      </c>
      <c r="V130" s="5">
        <v>0</v>
      </c>
      <c r="W130" s="47">
        <v>0</v>
      </c>
      <c r="X130" s="46">
        <v>0</v>
      </c>
      <c r="Y130" s="5">
        <v>2.5770006512056853</v>
      </c>
      <c r="Z130" s="5">
        <v>0</v>
      </c>
      <c r="AA130" s="5">
        <v>0</v>
      </c>
      <c r="AB130" s="47">
        <v>0</v>
      </c>
    </row>
    <row r="131" spans="1:28" s="1" customFormat="1">
      <c r="A131" s="48" t="s">
        <v>560</v>
      </c>
      <c r="B131" s="1" t="s">
        <v>561</v>
      </c>
      <c r="C131" s="1" t="s">
        <v>562</v>
      </c>
      <c r="D131" s="1" t="s">
        <v>53</v>
      </c>
      <c r="E131" s="1" t="s">
        <v>156</v>
      </c>
      <c r="F131" s="44" t="s">
        <v>563</v>
      </c>
      <c r="G131" s="45">
        <v>0.56000000000000005</v>
      </c>
      <c r="H131" s="46">
        <v>1.90429892453292</v>
      </c>
      <c r="I131" s="5">
        <v>0</v>
      </c>
      <c r="J131" s="5">
        <v>1.90429892453292</v>
      </c>
      <c r="K131" s="5">
        <v>-11.921669151058609</v>
      </c>
      <c r="L131" s="47">
        <v>1.809083978306274</v>
      </c>
      <c r="M131" s="5">
        <v>0</v>
      </c>
      <c r="N131" s="46">
        <v>0</v>
      </c>
      <c r="O131" s="5">
        <v>0</v>
      </c>
      <c r="P131" s="5">
        <v>0</v>
      </c>
      <c r="Q131" s="5">
        <v>0</v>
      </c>
      <c r="R131" s="47">
        <v>0</v>
      </c>
      <c r="S131" s="46">
        <v>0</v>
      </c>
      <c r="T131" s="5">
        <v>1.90429892453292</v>
      </c>
      <c r="U131" s="5">
        <v>0</v>
      </c>
      <c r="V131" s="5">
        <v>0</v>
      </c>
      <c r="W131" s="47">
        <v>0</v>
      </c>
      <c r="X131" s="46">
        <v>0</v>
      </c>
      <c r="Y131" s="5">
        <v>1.90429892453292</v>
      </c>
      <c r="Z131" s="5">
        <v>0</v>
      </c>
      <c r="AA131" s="5">
        <v>0</v>
      </c>
      <c r="AB131" s="47">
        <v>0</v>
      </c>
    </row>
    <row r="132" spans="1:28" s="1" customFormat="1">
      <c r="A132" s="48" t="s">
        <v>564</v>
      </c>
      <c r="B132" s="1" t="s">
        <v>565</v>
      </c>
      <c r="C132" s="1" t="s">
        <v>566</v>
      </c>
      <c r="D132" s="1" t="s">
        <v>103</v>
      </c>
      <c r="E132" s="1">
        <v>0</v>
      </c>
      <c r="F132" s="44" t="s">
        <v>567</v>
      </c>
      <c r="G132" s="45">
        <v>0.49</v>
      </c>
      <c r="H132" s="46">
        <v>72.543595498193739</v>
      </c>
      <c r="I132" s="5">
        <v>15.011658638718153</v>
      </c>
      <c r="J132" s="5">
        <v>57.531936859475593</v>
      </c>
      <c r="K132" s="5">
        <v>15.108972848843271</v>
      </c>
      <c r="L132" s="47">
        <v>53.217041595014919</v>
      </c>
      <c r="M132" s="5">
        <v>0</v>
      </c>
      <c r="N132" s="46">
        <v>14.603927028270087</v>
      </c>
      <c r="O132" s="5">
        <v>0.40773161044806427</v>
      </c>
      <c r="P132" s="5">
        <v>0</v>
      </c>
      <c r="Q132" s="5">
        <v>0</v>
      </c>
      <c r="R132" s="47">
        <v>0</v>
      </c>
      <c r="S132" s="46">
        <v>49.573786469664078</v>
      </c>
      <c r="T132" s="5">
        <v>7.9581503898115074</v>
      </c>
      <c r="U132" s="5">
        <v>0</v>
      </c>
      <c r="V132" s="5">
        <v>0</v>
      </c>
      <c r="W132" s="47">
        <v>0</v>
      </c>
      <c r="X132" s="46">
        <v>64.177713497934164</v>
      </c>
      <c r="Y132" s="5">
        <v>8.3658820002595711</v>
      </c>
      <c r="Z132" s="5">
        <v>0</v>
      </c>
      <c r="AA132" s="5">
        <v>0</v>
      </c>
      <c r="AB132" s="47">
        <v>0</v>
      </c>
    </row>
    <row r="133" spans="1:28" s="1" customFormat="1">
      <c r="A133" s="48" t="s">
        <v>568</v>
      </c>
      <c r="B133" s="1" t="s">
        <v>569</v>
      </c>
      <c r="C133" s="1" t="s">
        <v>570</v>
      </c>
      <c r="D133" s="1" t="s">
        <v>53</v>
      </c>
      <c r="E133" s="1">
        <v>0</v>
      </c>
      <c r="F133" s="44" t="s">
        <v>571</v>
      </c>
      <c r="G133" s="45">
        <v>0.4</v>
      </c>
      <c r="H133" s="46">
        <v>3.0271224372264847</v>
      </c>
      <c r="I133" s="5">
        <v>0</v>
      </c>
      <c r="J133" s="5">
        <v>3.0271224372264847</v>
      </c>
      <c r="K133" s="5">
        <v>-5.7833002002072291</v>
      </c>
      <c r="L133" s="47">
        <v>2.8000882544344985</v>
      </c>
      <c r="M133" s="5">
        <v>0.5</v>
      </c>
      <c r="N133" s="46">
        <v>0</v>
      </c>
      <c r="O133" s="5">
        <v>0</v>
      </c>
      <c r="P133" s="5">
        <v>0</v>
      </c>
      <c r="Q133" s="5">
        <v>0</v>
      </c>
      <c r="R133" s="47">
        <v>0</v>
      </c>
      <c r="S133" s="46">
        <v>0</v>
      </c>
      <c r="T133" s="5">
        <v>3.0271224372264847</v>
      </c>
      <c r="U133" s="5">
        <v>0</v>
      </c>
      <c r="V133" s="5">
        <v>0</v>
      </c>
      <c r="W133" s="47">
        <v>0</v>
      </c>
      <c r="X133" s="46">
        <v>0</v>
      </c>
      <c r="Y133" s="5">
        <v>3.0271224372264847</v>
      </c>
      <c r="Z133" s="5">
        <v>0</v>
      </c>
      <c r="AA133" s="5">
        <v>0</v>
      </c>
      <c r="AB133" s="47">
        <v>0</v>
      </c>
    </row>
    <row r="134" spans="1:28" s="1" customFormat="1">
      <c r="A134" s="48" t="s">
        <v>572</v>
      </c>
      <c r="B134" s="1" t="s">
        <v>573</v>
      </c>
      <c r="C134" s="1" t="s">
        <v>574</v>
      </c>
      <c r="D134" s="1" t="s">
        <v>53</v>
      </c>
      <c r="E134" s="1">
        <v>0</v>
      </c>
      <c r="F134" s="44" t="s">
        <v>575</v>
      </c>
      <c r="G134" s="45">
        <v>0.4</v>
      </c>
      <c r="H134" s="46">
        <v>3.7304514893992287</v>
      </c>
      <c r="I134" s="5">
        <v>8.5319762832887475E-2</v>
      </c>
      <c r="J134" s="5">
        <v>3.6451317265663414</v>
      </c>
      <c r="K134" s="5">
        <v>-16.068649425994725</v>
      </c>
      <c r="L134" s="47">
        <v>3.3717468470738656</v>
      </c>
      <c r="M134" s="5">
        <v>0.5</v>
      </c>
      <c r="N134" s="46">
        <v>0</v>
      </c>
      <c r="O134" s="5">
        <v>8.5319762832887475E-2</v>
      </c>
      <c r="P134" s="5">
        <v>0</v>
      </c>
      <c r="Q134" s="5">
        <v>0</v>
      </c>
      <c r="R134" s="47">
        <v>0</v>
      </c>
      <c r="S134" s="46">
        <v>0</v>
      </c>
      <c r="T134" s="5">
        <v>3.6451317265663414</v>
      </c>
      <c r="U134" s="5">
        <v>0</v>
      </c>
      <c r="V134" s="5">
        <v>0</v>
      </c>
      <c r="W134" s="47">
        <v>0</v>
      </c>
      <c r="X134" s="46">
        <v>0</v>
      </c>
      <c r="Y134" s="5">
        <v>3.7304514893992287</v>
      </c>
      <c r="Z134" s="5">
        <v>0</v>
      </c>
      <c r="AA134" s="5">
        <v>0</v>
      </c>
      <c r="AB134" s="47">
        <v>0</v>
      </c>
    </row>
    <row r="135" spans="1:28" s="1" customFormat="1">
      <c r="A135" s="48" t="s">
        <v>576</v>
      </c>
      <c r="B135" s="1" t="s">
        <v>577</v>
      </c>
      <c r="C135" s="1" t="s">
        <v>578</v>
      </c>
      <c r="D135" s="1" t="s">
        <v>391</v>
      </c>
      <c r="E135" s="1">
        <v>0</v>
      </c>
      <c r="F135" s="44" t="s">
        <v>579</v>
      </c>
      <c r="G135" s="45">
        <v>0.1</v>
      </c>
      <c r="H135" s="46">
        <v>82.599019865088252</v>
      </c>
      <c r="I135" s="5">
        <v>8.044592693361011</v>
      </c>
      <c r="J135" s="5">
        <v>74.554427171727241</v>
      </c>
      <c r="K135" s="5">
        <v>53.366879896734304</v>
      </c>
      <c r="L135" s="47">
        <v>68.962845133847694</v>
      </c>
      <c r="M135" s="5">
        <v>0</v>
      </c>
      <c r="N135" s="46">
        <v>6.2911709989963773</v>
      </c>
      <c r="O135" s="5">
        <v>0</v>
      </c>
      <c r="P135" s="5">
        <v>1.7534216943646335</v>
      </c>
      <c r="Q135" s="5">
        <v>0</v>
      </c>
      <c r="R135" s="47">
        <v>0</v>
      </c>
      <c r="S135" s="46">
        <v>70.612656169019431</v>
      </c>
      <c r="T135" s="5">
        <v>0</v>
      </c>
      <c r="U135" s="5">
        <v>3.9417710027078017</v>
      </c>
      <c r="V135" s="5">
        <v>0</v>
      </c>
      <c r="W135" s="47">
        <v>0</v>
      </c>
      <c r="X135" s="46">
        <v>76.903827168015809</v>
      </c>
      <c r="Y135" s="5">
        <v>0</v>
      </c>
      <c r="Z135" s="5">
        <v>5.6951926970724349</v>
      </c>
      <c r="AA135" s="5">
        <v>0</v>
      </c>
      <c r="AB135" s="47">
        <v>0</v>
      </c>
    </row>
    <row r="136" spans="1:28" s="1" customFormat="1">
      <c r="A136" s="48" t="s">
        <v>580</v>
      </c>
      <c r="B136" s="1" t="s">
        <v>581</v>
      </c>
      <c r="C136" s="1" t="s">
        <v>582</v>
      </c>
      <c r="D136" s="1" t="s">
        <v>53</v>
      </c>
      <c r="E136" s="1">
        <v>0</v>
      </c>
      <c r="F136" s="44" t="s">
        <v>583</v>
      </c>
      <c r="G136" s="45">
        <v>0.4</v>
      </c>
      <c r="H136" s="46">
        <v>2.4647714742071485</v>
      </c>
      <c r="I136" s="5">
        <v>0</v>
      </c>
      <c r="J136" s="5">
        <v>2.4647714742071485</v>
      </c>
      <c r="K136" s="5">
        <v>-3.4224727377259887</v>
      </c>
      <c r="L136" s="47">
        <v>2.2799136136416123</v>
      </c>
      <c r="M136" s="5">
        <v>0.5</v>
      </c>
      <c r="N136" s="46">
        <v>0</v>
      </c>
      <c r="O136" s="5">
        <v>0</v>
      </c>
      <c r="P136" s="5">
        <v>0</v>
      </c>
      <c r="Q136" s="5">
        <v>0</v>
      </c>
      <c r="R136" s="47">
        <v>0</v>
      </c>
      <c r="S136" s="46">
        <v>0</v>
      </c>
      <c r="T136" s="5">
        <v>2.4647714742071485</v>
      </c>
      <c r="U136" s="5">
        <v>0</v>
      </c>
      <c r="V136" s="5">
        <v>0</v>
      </c>
      <c r="W136" s="47">
        <v>0</v>
      </c>
      <c r="X136" s="46">
        <v>0</v>
      </c>
      <c r="Y136" s="5">
        <v>2.4647714742071485</v>
      </c>
      <c r="Z136" s="5">
        <v>0</v>
      </c>
      <c r="AA136" s="5">
        <v>0</v>
      </c>
      <c r="AB136" s="47">
        <v>0</v>
      </c>
    </row>
    <row r="137" spans="1:28" s="1" customFormat="1">
      <c r="A137" s="48" t="s">
        <v>584</v>
      </c>
      <c r="B137" s="1" t="s">
        <v>585</v>
      </c>
      <c r="C137" s="1" t="s">
        <v>586</v>
      </c>
      <c r="D137" s="1" t="s">
        <v>53</v>
      </c>
      <c r="E137" s="1">
        <v>0</v>
      </c>
      <c r="F137" s="44" t="s">
        <v>587</v>
      </c>
      <c r="G137" s="45">
        <v>0.4</v>
      </c>
      <c r="H137" s="46">
        <v>2.9172802821542256</v>
      </c>
      <c r="I137" s="5">
        <v>0</v>
      </c>
      <c r="J137" s="5">
        <v>2.9172802821542256</v>
      </c>
      <c r="K137" s="5">
        <v>-6.2229423845443188</v>
      </c>
      <c r="L137" s="47">
        <v>2.6984842609926587</v>
      </c>
      <c r="M137" s="5">
        <v>0.5</v>
      </c>
      <c r="N137" s="46">
        <v>0</v>
      </c>
      <c r="O137" s="5">
        <v>0</v>
      </c>
      <c r="P137" s="5">
        <v>0</v>
      </c>
      <c r="Q137" s="5">
        <v>0</v>
      </c>
      <c r="R137" s="47">
        <v>0</v>
      </c>
      <c r="S137" s="46">
        <v>0</v>
      </c>
      <c r="T137" s="5">
        <v>2.9172802821542256</v>
      </c>
      <c r="U137" s="5">
        <v>0</v>
      </c>
      <c r="V137" s="5">
        <v>0</v>
      </c>
      <c r="W137" s="47">
        <v>0</v>
      </c>
      <c r="X137" s="46">
        <v>0</v>
      </c>
      <c r="Y137" s="5">
        <v>2.9172802821542256</v>
      </c>
      <c r="Z137" s="5">
        <v>0</v>
      </c>
      <c r="AA137" s="5">
        <v>0</v>
      </c>
      <c r="AB137" s="47">
        <v>0</v>
      </c>
    </row>
    <row r="138" spans="1:28" s="1" customFormat="1">
      <c r="A138" s="48" t="s">
        <v>588</v>
      </c>
      <c r="B138" s="1" t="s">
        <v>589</v>
      </c>
      <c r="C138" s="1" t="s">
        <v>590</v>
      </c>
      <c r="D138" s="1" t="s">
        <v>53</v>
      </c>
      <c r="E138" s="1" t="s">
        <v>194</v>
      </c>
      <c r="F138" s="44" t="s">
        <v>591</v>
      </c>
      <c r="G138" s="45">
        <v>0.42499999999999999</v>
      </c>
      <c r="H138" s="46">
        <v>5.8082296790612151</v>
      </c>
      <c r="I138" s="5">
        <v>0</v>
      </c>
      <c r="J138" s="5">
        <v>5.8082296790612151</v>
      </c>
      <c r="K138" s="5">
        <v>-6.9912963717099705</v>
      </c>
      <c r="L138" s="47">
        <v>5.5178181951081546</v>
      </c>
      <c r="M138" s="5">
        <v>0</v>
      </c>
      <c r="N138" s="46">
        <v>0</v>
      </c>
      <c r="O138" s="5">
        <v>0</v>
      </c>
      <c r="P138" s="5">
        <v>0</v>
      </c>
      <c r="Q138" s="5">
        <v>0</v>
      </c>
      <c r="R138" s="47">
        <v>0</v>
      </c>
      <c r="S138" s="46">
        <v>0</v>
      </c>
      <c r="T138" s="5">
        <v>5.8082296790612151</v>
      </c>
      <c r="U138" s="5">
        <v>0</v>
      </c>
      <c r="V138" s="5">
        <v>0</v>
      </c>
      <c r="W138" s="47">
        <v>0</v>
      </c>
      <c r="X138" s="46">
        <v>0</v>
      </c>
      <c r="Y138" s="5">
        <v>5.8082296790612151</v>
      </c>
      <c r="Z138" s="5">
        <v>0</v>
      </c>
      <c r="AA138" s="5">
        <v>0</v>
      </c>
      <c r="AB138" s="47">
        <v>0</v>
      </c>
    </row>
    <row r="139" spans="1:28" s="1" customFormat="1">
      <c r="A139" s="48" t="s">
        <v>592</v>
      </c>
      <c r="B139" s="1" t="s">
        <v>593</v>
      </c>
      <c r="C139" s="1" t="s">
        <v>594</v>
      </c>
      <c r="D139" s="1" t="s">
        <v>46</v>
      </c>
      <c r="E139" s="1" t="s">
        <v>94</v>
      </c>
      <c r="F139" s="44" t="s">
        <v>595</v>
      </c>
      <c r="G139" s="45">
        <v>0.27</v>
      </c>
      <c r="H139" s="46">
        <v>2183.5838455931694</v>
      </c>
      <c r="I139" s="5">
        <v>0</v>
      </c>
      <c r="J139" s="5">
        <v>2183.5838455931694</v>
      </c>
      <c r="K139" s="5">
        <v>5.7581706082248685</v>
      </c>
      <c r="L139" s="47">
        <v>2074.4046533135106</v>
      </c>
      <c r="M139" s="5">
        <v>0</v>
      </c>
      <c r="N139" s="46">
        <v>0</v>
      </c>
      <c r="O139" s="5">
        <v>0</v>
      </c>
      <c r="P139" s="5">
        <v>0</v>
      </c>
      <c r="Q139" s="5">
        <v>0</v>
      </c>
      <c r="R139" s="47">
        <v>0</v>
      </c>
      <c r="S139" s="46">
        <v>0</v>
      </c>
      <c r="T139" s="5">
        <v>0</v>
      </c>
      <c r="U139" s="5">
        <v>207.44801869644905</v>
      </c>
      <c r="V139" s="5">
        <v>1939.6904659432591</v>
      </c>
      <c r="W139" s="47">
        <v>36.445360953461112</v>
      </c>
      <c r="X139" s="46">
        <v>0</v>
      </c>
      <c r="Y139" s="5">
        <v>0</v>
      </c>
      <c r="Z139" s="5">
        <v>207.44801869644905</v>
      </c>
      <c r="AA139" s="5">
        <v>1939.6904659432591</v>
      </c>
      <c r="AB139" s="47">
        <v>36.445360953461112</v>
      </c>
    </row>
    <row r="140" spans="1:28" s="1" customFormat="1">
      <c r="A140" s="48" t="s">
        <v>596</v>
      </c>
      <c r="B140" s="1" t="s">
        <v>597</v>
      </c>
      <c r="C140" s="1" t="s">
        <v>598</v>
      </c>
      <c r="D140" s="1" t="s">
        <v>270</v>
      </c>
      <c r="E140" s="1" t="s">
        <v>94</v>
      </c>
      <c r="F140" s="44" t="s">
        <v>599</v>
      </c>
      <c r="G140" s="45">
        <v>0.48</v>
      </c>
      <c r="H140" s="46">
        <v>107.29725146192085</v>
      </c>
      <c r="I140" s="5">
        <v>0</v>
      </c>
      <c r="J140" s="5">
        <v>107.29725146192085</v>
      </c>
      <c r="K140" s="5">
        <v>71.493232390561289</v>
      </c>
      <c r="L140" s="47">
        <v>101.9323888888248</v>
      </c>
      <c r="M140" s="5">
        <v>0</v>
      </c>
      <c r="N140" s="46">
        <v>0</v>
      </c>
      <c r="O140" s="5">
        <v>0</v>
      </c>
      <c r="P140" s="5">
        <v>0</v>
      </c>
      <c r="Q140" s="5">
        <v>0</v>
      </c>
      <c r="R140" s="47">
        <v>0</v>
      </c>
      <c r="S140" s="46">
        <v>90.471513298647722</v>
      </c>
      <c r="T140" s="5">
        <v>16.82573816327314</v>
      </c>
      <c r="U140" s="5">
        <v>0</v>
      </c>
      <c r="V140" s="5">
        <v>0</v>
      </c>
      <c r="W140" s="47">
        <v>0</v>
      </c>
      <c r="X140" s="46">
        <v>90.471513298647722</v>
      </c>
      <c r="Y140" s="5">
        <v>16.82573816327314</v>
      </c>
      <c r="Z140" s="5">
        <v>0</v>
      </c>
      <c r="AA140" s="5">
        <v>0</v>
      </c>
      <c r="AB140" s="47">
        <v>0</v>
      </c>
    </row>
    <row r="141" spans="1:28" s="1" customFormat="1">
      <c r="A141" s="48" t="s">
        <v>600</v>
      </c>
      <c r="B141" s="1" t="s">
        <v>601</v>
      </c>
      <c r="C141" s="1" t="s">
        <v>602</v>
      </c>
      <c r="D141" s="1" t="s">
        <v>53</v>
      </c>
      <c r="E141" s="1">
        <v>0</v>
      </c>
      <c r="F141" s="44" t="s">
        <v>603</v>
      </c>
      <c r="G141" s="45">
        <v>0.4</v>
      </c>
      <c r="H141" s="46">
        <v>2.8815784538421938</v>
      </c>
      <c r="I141" s="5">
        <v>0</v>
      </c>
      <c r="J141" s="5">
        <v>2.8815784538421938</v>
      </c>
      <c r="K141" s="5">
        <v>-31.332992978630536</v>
      </c>
      <c r="L141" s="47">
        <v>2.6654600698040296</v>
      </c>
      <c r="M141" s="5">
        <v>0.5</v>
      </c>
      <c r="N141" s="46">
        <v>0</v>
      </c>
      <c r="O141" s="5">
        <v>0</v>
      </c>
      <c r="P141" s="5">
        <v>0</v>
      </c>
      <c r="Q141" s="5">
        <v>0</v>
      </c>
      <c r="R141" s="47">
        <v>0</v>
      </c>
      <c r="S141" s="46">
        <v>0</v>
      </c>
      <c r="T141" s="5">
        <v>2.8815784538421938</v>
      </c>
      <c r="U141" s="5">
        <v>0</v>
      </c>
      <c r="V141" s="5">
        <v>0</v>
      </c>
      <c r="W141" s="47">
        <v>0</v>
      </c>
      <c r="X141" s="46">
        <v>0</v>
      </c>
      <c r="Y141" s="5">
        <v>2.8815784538421938</v>
      </c>
      <c r="Z141" s="5">
        <v>0</v>
      </c>
      <c r="AA141" s="5">
        <v>0</v>
      </c>
      <c r="AB141" s="47">
        <v>0</v>
      </c>
    </row>
    <row r="142" spans="1:28" s="1" customFormat="1">
      <c r="A142" s="48" t="s">
        <v>604</v>
      </c>
      <c r="B142" s="1" t="s">
        <v>605</v>
      </c>
      <c r="C142" s="1" t="s">
        <v>606</v>
      </c>
      <c r="D142" s="1" t="s">
        <v>270</v>
      </c>
      <c r="E142" s="1" t="s">
        <v>94</v>
      </c>
      <c r="F142" s="44" t="s">
        <v>607</v>
      </c>
      <c r="G142" s="45">
        <v>0.48</v>
      </c>
      <c r="H142" s="46">
        <v>144.05002629493336</v>
      </c>
      <c r="I142" s="5">
        <v>0</v>
      </c>
      <c r="J142" s="5">
        <v>144.05002629493336</v>
      </c>
      <c r="K142" s="5">
        <v>83.421289318757687</v>
      </c>
      <c r="L142" s="47">
        <v>136.84752498018671</v>
      </c>
      <c r="M142" s="5">
        <v>0</v>
      </c>
      <c r="N142" s="46">
        <v>0</v>
      </c>
      <c r="O142" s="5">
        <v>0</v>
      </c>
      <c r="P142" s="5">
        <v>0</v>
      </c>
      <c r="Q142" s="5">
        <v>0</v>
      </c>
      <c r="R142" s="47">
        <v>0</v>
      </c>
      <c r="S142" s="46">
        <v>113.72825245010168</v>
      </c>
      <c r="T142" s="5">
        <v>30.321773844831686</v>
      </c>
      <c r="U142" s="5">
        <v>0</v>
      </c>
      <c r="V142" s="5">
        <v>0</v>
      </c>
      <c r="W142" s="47">
        <v>0</v>
      </c>
      <c r="X142" s="46">
        <v>113.72825245010168</v>
      </c>
      <c r="Y142" s="5">
        <v>30.321773844831686</v>
      </c>
      <c r="Z142" s="5">
        <v>0</v>
      </c>
      <c r="AA142" s="5">
        <v>0</v>
      </c>
      <c r="AB142" s="47">
        <v>0</v>
      </c>
    </row>
    <row r="143" spans="1:28" s="1" customFormat="1">
      <c r="A143" s="48" t="s">
        <v>608</v>
      </c>
      <c r="B143" s="1" t="s">
        <v>609</v>
      </c>
      <c r="C143" s="1" t="s">
        <v>610</v>
      </c>
      <c r="D143" s="1" t="s">
        <v>124</v>
      </c>
      <c r="E143" s="1" t="s">
        <v>611</v>
      </c>
      <c r="F143" s="44" t="s">
        <v>612</v>
      </c>
      <c r="G143" s="45">
        <v>0.99</v>
      </c>
      <c r="H143" s="46">
        <v>51.001822545949558</v>
      </c>
      <c r="I143" s="5">
        <v>0</v>
      </c>
      <c r="J143" s="5">
        <v>51.001822545949558</v>
      </c>
      <c r="K143" s="5">
        <v>4.8957124044687372</v>
      </c>
      <c r="L143" s="47">
        <v>49.471767869571075</v>
      </c>
      <c r="M143" s="5">
        <v>0</v>
      </c>
      <c r="N143" s="46">
        <v>0</v>
      </c>
      <c r="O143" s="5">
        <v>0</v>
      </c>
      <c r="P143" s="5">
        <v>0</v>
      </c>
      <c r="Q143" s="5">
        <v>0</v>
      </c>
      <c r="R143" s="47">
        <v>0</v>
      </c>
      <c r="S143" s="46">
        <v>46.102163487561981</v>
      </c>
      <c r="T143" s="5">
        <v>4.8996590583875781</v>
      </c>
      <c r="U143" s="5">
        <v>0</v>
      </c>
      <c r="V143" s="5">
        <v>0</v>
      </c>
      <c r="W143" s="47">
        <v>0</v>
      </c>
      <c r="X143" s="46">
        <v>46.102163487561981</v>
      </c>
      <c r="Y143" s="5">
        <v>4.8996590583875781</v>
      </c>
      <c r="Z143" s="5">
        <v>0</v>
      </c>
      <c r="AA143" s="5">
        <v>0</v>
      </c>
      <c r="AB143" s="47">
        <v>0</v>
      </c>
    </row>
    <row r="144" spans="1:28" s="1" customFormat="1">
      <c r="A144" s="48" t="s">
        <v>613</v>
      </c>
      <c r="B144" s="1" t="s">
        <v>614</v>
      </c>
      <c r="C144" s="1" t="s">
        <v>615</v>
      </c>
      <c r="D144" s="1" t="s">
        <v>53</v>
      </c>
      <c r="E144" s="1" t="s">
        <v>185</v>
      </c>
      <c r="F144" s="44" t="s">
        <v>616</v>
      </c>
      <c r="G144" s="45">
        <v>0.52500000000000002</v>
      </c>
      <c r="H144" s="46">
        <v>2.7725068591849311</v>
      </c>
      <c r="I144" s="5">
        <v>0</v>
      </c>
      <c r="J144" s="5">
        <v>2.7725068591849311</v>
      </c>
      <c r="K144" s="5">
        <v>-11.645373990979422</v>
      </c>
      <c r="L144" s="47">
        <v>2.6338815162256846</v>
      </c>
      <c r="M144" s="5">
        <v>0</v>
      </c>
      <c r="N144" s="46">
        <v>0</v>
      </c>
      <c r="O144" s="5">
        <v>0</v>
      </c>
      <c r="P144" s="5">
        <v>0</v>
      </c>
      <c r="Q144" s="5">
        <v>0</v>
      </c>
      <c r="R144" s="47">
        <v>0</v>
      </c>
      <c r="S144" s="46">
        <v>0</v>
      </c>
      <c r="T144" s="5">
        <v>2.7725068591849311</v>
      </c>
      <c r="U144" s="5">
        <v>0</v>
      </c>
      <c r="V144" s="5">
        <v>0</v>
      </c>
      <c r="W144" s="47">
        <v>0</v>
      </c>
      <c r="X144" s="46">
        <v>0</v>
      </c>
      <c r="Y144" s="5">
        <v>2.7725068591849311</v>
      </c>
      <c r="Z144" s="5">
        <v>0</v>
      </c>
      <c r="AA144" s="5">
        <v>0</v>
      </c>
      <c r="AB144" s="47">
        <v>0</v>
      </c>
    </row>
    <row r="145" spans="1:28" s="1" customFormat="1">
      <c r="A145" s="48" t="s">
        <v>617</v>
      </c>
      <c r="B145" s="1" t="s">
        <v>618</v>
      </c>
      <c r="C145" s="1" t="s">
        <v>619</v>
      </c>
      <c r="D145" s="1" t="s">
        <v>270</v>
      </c>
      <c r="E145" s="1" t="s">
        <v>94</v>
      </c>
      <c r="F145" s="44" t="s">
        <v>620</v>
      </c>
      <c r="G145" s="45">
        <v>0.48</v>
      </c>
      <c r="H145" s="46">
        <v>77.995226067535071</v>
      </c>
      <c r="I145" s="5">
        <v>0</v>
      </c>
      <c r="J145" s="5">
        <v>77.995226067535071</v>
      </c>
      <c r="K145" s="5">
        <v>-45.04782175958821</v>
      </c>
      <c r="L145" s="47">
        <v>74.095464764158308</v>
      </c>
      <c r="M145" s="5">
        <v>0</v>
      </c>
      <c r="N145" s="46">
        <v>0</v>
      </c>
      <c r="O145" s="5">
        <v>0</v>
      </c>
      <c r="P145" s="5">
        <v>0</v>
      </c>
      <c r="Q145" s="5">
        <v>0</v>
      </c>
      <c r="R145" s="47">
        <v>0</v>
      </c>
      <c r="S145" s="46">
        <v>54.786524916343552</v>
      </c>
      <c r="T145" s="5">
        <v>23.208701151191523</v>
      </c>
      <c r="U145" s="5">
        <v>0</v>
      </c>
      <c r="V145" s="5">
        <v>0</v>
      </c>
      <c r="W145" s="47">
        <v>0</v>
      </c>
      <c r="X145" s="46">
        <v>54.786524916343552</v>
      </c>
      <c r="Y145" s="5">
        <v>23.208701151191523</v>
      </c>
      <c r="Z145" s="5">
        <v>0</v>
      </c>
      <c r="AA145" s="5">
        <v>0</v>
      </c>
      <c r="AB145" s="47">
        <v>0</v>
      </c>
    </row>
    <row r="146" spans="1:28" s="1" customFormat="1">
      <c r="A146" s="48" t="s">
        <v>621</v>
      </c>
      <c r="B146" s="1" t="s">
        <v>622</v>
      </c>
      <c r="C146" s="1" t="s">
        <v>623</v>
      </c>
      <c r="D146" s="1" t="s">
        <v>237</v>
      </c>
      <c r="E146" s="1">
        <v>0</v>
      </c>
      <c r="F146" s="44" t="s">
        <v>624</v>
      </c>
      <c r="G146" s="45">
        <v>0.09</v>
      </c>
      <c r="H146" s="46">
        <v>118.32582214209492</v>
      </c>
      <c r="I146" s="5">
        <v>0</v>
      </c>
      <c r="J146" s="5">
        <v>118.32582214209492</v>
      </c>
      <c r="K146" s="5">
        <v>73.174412817129451</v>
      </c>
      <c r="L146" s="47">
        <v>109.45138548143781</v>
      </c>
      <c r="M146" s="5">
        <v>0</v>
      </c>
      <c r="N146" s="46">
        <v>0</v>
      </c>
      <c r="O146" s="5">
        <v>0</v>
      </c>
      <c r="P146" s="5">
        <v>0</v>
      </c>
      <c r="Q146" s="5">
        <v>0</v>
      </c>
      <c r="R146" s="47">
        <v>0</v>
      </c>
      <c r="S146" s="46">
        <v>118.32582214209492</v>
      </c>
      <c r="T146" s="5">
        <v>0</v>
      </c>
      <c r="U146" s="5">
        <v>0</v>
      </c>
      <c r="V146" s="5">
        <v>0</v>
      </c>
      <c r="W146" s="47">
        <v>0</v>
      </c>
      <c r="X146" s="46">
        <v>118.32582214209492</v>
      </c>
      <c r="Y146" s="5">
        <v>0</v>
      </c>
      <c r="Z146" s="5">
        <v>0</v>
      </c>
      <c r="AA146" s="5">
        <v>0</v>
      </c>
      <c r="AB146" s="47">
        <v>0</v>
      </c>
    </row>
    <row r="147" spans="1:28" s="1" customFormat="1">
      <c r="A147" s="48" t="s">
        <v>625</v>
      </c>
      <c r="B147" s="1" t="s">
        <v>626</v>
      </c>
      <c r="C147" s="1" t="s">
        <v>627</v>
      </c>
      <c r="D147" s="1" t="s">
        <v>79</v>
      </c>
      <c r="E147" s="1">
        <v>0</v>
      </c>
      <c r="F147" s="44" t="s">
        <v>1918</v>
      </c>
      <c r="G147" s="45">
        <v>0.01</v>
      </c>
      <c r="H147" s="46">
        <v>21.548778510965139</v>
      </c>
      <c r="I147" s="5">
        <v>7.2152071211232318</v>
      </c>
      <c r="J147" s="5">
        <v>14.333571389841909</v>
      </c>
      <c r="K147" s="5">
        <v>7.4636155793103436</v>
      </c>
      <c r="L147" s="47">
        <v>13.258553535603765</v>
      </c>
      <c r="M147" s="5">
        <v>0</v>
      </c>
      <c r="N147" s="46">
        <v>0</v>
      </c>
      <c r="O147" s="5">
        <v>0</v>
      </c>
      <c r="P147" s="5">
        <v>7.2152071211232318</v>
      </c>
      <c r="Q147" s="5">
        <v>0</v>
      </c>
      <c r="R147" s="47">
        <v>0</v>
      </c>
      <c r="S147" s="46">
        <v>0</v>
      </c>
      <c r="T147" s="5">
        <v>0</v>
      </c>
      <c r="U147" s="5">
        <v>14.333571389841909</v>
      </c>
      <c r="V147" s="5">
        <v>0</v>
      </c>
      <c r="W147" s="47">
        <v>0</v>
      </c>
      <c r="X147" s="46">
        <v>0</v>
      </c>
      <c r="Y147" s="5">
        <v>0</v>
      </c>
      <c r="Z147" s="5">
        <v>21.548778510965139</v>
      </c>
      <c r="AA147" s="5">
        <v>0</v>
      </c>
      <c r="AB147" s="47">
        <v>0</v>
      </c>
    </row>
    <row r="148" spans="1:28" s="1" customFormat="1">
      <c r="A148" s="48" t="s">
        <v>629</v>
      </c>
      <c r="B148" s="1" t="s">
        <v>630</v>
      </c>
      <c r="C148" s="1" t="s">
        <v>631</v>
      </c>
      <c r="D148" s="1" t="s">
        <v>53</v>
      </c>
      <c r="E148" s="1" t="s">
        <v>151</v>
      </c>
      <c r="F148" s="44" t="s">
        <v>632</v>
      </c>
      <c r="G148" s="45">
        <v>0.375</v>
      </c>
      <c r="H148" s="46">
        <v>1.8764895342430472</v>
      </c>
      <c r="I148" s="5">
        <v>0</v>
      </c>
      <c r="J148" s="5">
        <v>1.8764895342430472</v>
      </c>
      <c r="K148" s="5">
        <v>-12.34367306962946</v>
      </c>
      <c r="L148" s="47">
        <v>1.7826650575308949</v>
      </c>
      <c r="M148" s="5">
        <v>0</v>
      </c>
      <c r="N148" s="46">
        <v>0</v>
      </c>
      <c r="O148" s="5">
        <v>0</v>
      </c>
      <c r="P148" s="5">
        <v>0</v>
      </c>
      <c r="Q148" s="5">
        <v>0</v>
      </c>
      <c r="R148" s="47">
        <v>0</v>
      </c>
      <c r="S148" s="46">
        <v>0</v>
      </c>
      <c r="T148" s="5">
        <v>1.8764895342430472</v>
      </c>
      <c r="U148" s="5">
        <v>0</v>
      </c>
      <c r="V148" s="5">
        <v>0</v>
      </c>
      <c r="W148" s="47">
        <v>0</v>
      </c>
      <c r="X148" s="46">
        <v>0</v>
      </c>
      <c r="Y148" s="5">
        <v>1.8764895342430472</v>
      </c>
      <c r="Z148" s="5">
        <v>0</v>
      </c>
      <c r="AA148" s="5">
        <v>0</v>
      </c>
      <c r="AB148" s="47">
        <v>0</v>
      </c>
    </row>
    <row r="149" spans="1:28" s="1" customFormat="1">
      <c r="A149" s="48" t="s">
        <v>633</v>
      </c>
      <c r="B149" s="1" t="s">
        <v>634</v>
      </c>
      <c r="C149" s="1" t="s">
        <v>635</v>
      </c>
      <c r="D149" s="1" t="s">
        <v>93</v>
      </c>
      <c r="E149" s="1" t="s">
        <v>94</v>
      </c>
      <c r="F149" s="44" t="s">
        <v>636</v>
      </c>
      <c r="G149" s="45">
        <v>0.48</v>
      </c>
      <c r="H149" s="46">
        <v>102.31530074959163</v>
      </c>
      <c r="I149" s="5">
        <v>0</v>
      </c>
      <c r="J149" s="5">
        <v>102.31530074959163</v>
      </c>
      <c r="K149" s="5">
        <v>65.196228207337299</v>
      </c>
      <c r="L149" s="47">
        <v>97.199535712112052</v>
      </c>
      <c r="M149" s="5">
        <v>0</v>
      </c>
      <c r="N149" s="46">
        <v>0</v>
      </c>
      <c r="O149" s="5">
        <v>0</v>
      </c>
      <c r="P149" s="5">
        <v>0</v>
      </c>
      <c r="Q149" s="5">
        <v>0</v>
      </c>
      <c r="R149" s="47">
        <v>0</v>
      </c>
      <c r="S149" s="46">
        <v>82.814954445946341</v>
      </c>
      <c r="T149" s="5">
        <v>19.500346303645301</v>
      </c>
      <c r="U149" s="5">
        <v>0</v>
      </c>
      <c r="V149" s="5">
        <v>0</v>
      </c>
      <c r="W149" s="47">
        <v>0</v>
      </c>
      <c r="X149" s="46">
        <v>82.814954445946341</v>
      </c>
      <c r="Y149" s="5">
        <v>19.500346303645301</v>
      </c>
      <c r="Z149" s="5">
        <v>0</v>
      </c>
      <c r="AA149" s="5">
        <v>0</v>
      </c>
      <c r="AB149" s="47">
        <v>0</v>
      </c>
    </row>
    <row r="150" spans="1:28" s="1" customFormat="1">
      <c r="A150" s="48" t="s">
        <v>637</v>
      </c>
      <c r="B150" s="1" t="s">
        <v>638</v>
      </c>
      <c r="C150" s="1" t="s">
        <v>639</v>
      </c>
      <c r="D150" s="1" t="s">
        <v>53</v>
      </c>
      <c r="E150" s="1">
        <v>0</v>
      </c>
      <c r="F150" s="44" t="s">
        <v>640</v>
      </c>
      <c r="G150" s="45">
        <v>0.4</v>
      </c>
      <c r="H150" s="46">
        <v>3.0681948414444045</v>
      </c>
      <c r="I150" s="5">
        <v>0</v>
      </c>
      <c r="J150" s="5">
        <v>3.0681948414444045</v>
      </c>
      <c r="K150" s="5">
        <v>-15.523611651400744</v>
      </c>
      <c r="L150" s="47">
        <v>2.8380802283360738</v>
      </c>
      <c r="M150" s="5">
        <v>0.5</v>
      </c>
      <c r="N150" s="46">
        <v>0</v>
      </c>
      <c r="O150" s="5">
        <v>0</v>
      </c>
      <c r="P150" s="5">
        <v>0</v>
      </c>
      <c r="Q150" s="5">
        <v>0</v>
      </c>
      <c r="R150" s="47">
        <v>0</v>
      </c>
      <c r="S150" s="46">
        <v>0</v>
      </c>
      <c r="T150" s="5">
        <v>3.0681948414444045</v>
      </c>
      <c r="U150" s="5">
        <v>0</v>
      </c>
      <c r="V150" s="5">
        <v>0</v>
      </c>
      <c r="W150" s="47">
        <v>0</v>
      </c>
      <c r="X150" s="46">
        <v>0</v>
      </c>
      <c r="Y150" s="5">
        <v>3.0681948414444045</v>
      </c>
      <c r="Z150" s="5">
        <v>0</v>
      </c>
      <c r="AA150" s="5">
        <v>0</v>
      </c>
      <c r="AB150" s="47">
        <v>0</v>
      </c>
    </row>
    <row r="151" spans="1:28" s="1" customFormat="1">
      <c r="A151" s="48" t="s">
        <v>641</v>
      </c>
      <c r="B151" s="1" t="s">
        <v>642</v>
      </c>
      <c r="C151" s="1" t="s">
        <v>643</v>
      </c>
      <c r="D151" s="1" t="s">
        <v>53</v>
      </c>
      <c r="E151" s="1" t="s">
        <v>185</v>
      </c>
      <c r="F151" s="44" t="s">
        <v>644</v>
      </c>
      <c r="G151" s="45">
        <v>0.52500000000000002</v>
      </c>
      <c r="H151" s="46">
        <v>3.9229848552349007</v>
      </c>
      <c r="I151" s="5">
        <v>0</v>
      </c>
      <c r="J151" s="5">
        <v>3.9229848552349007</v>
      </c>
      <c r="K151" s="5">
        <v>-29.120516184782765</v>
      </c>
      <c r="L151" s="47">
        <v>3.7268356124731552</v>
      </c>
      <c r="M151" s="5">
        <v>0</v>
      </c>
      <c r="N151" s="46">
        <v>0</v>
      </c>
      <c r="O151" s="5">
        <v>0</v>
      </c>
      <c r="P151" s="5">
        <v>0</v>
      </c>
      <c r="Q151" s="5">
        <v>0</v>
      </c>
      <c r="R151" s="47">
        <v>0</v>
      </c>
      <c r="S151" s="46">
        <v>0</v>
      </c>
      <c r="T151" s="5">
        <v>3.9229848552349007</v>
      </c>
      <c r="U151" s="5">
        <v>0</v>
      </c>
      <c r="V151" s="5">
        <v>0</v>
      </c>
      <c r="W151" s="47">
        <v>0</v>
      </c>
      <c r="X151" s="46">
        <v>0</v>
      </c>
      <c r="Y151" s="5">
        <v>3.9229848552349007</v>
      </c>
      <c r="Z151" s="5">
        <v>0</v>
      </c>
      <c r="AA151" s="5">
        <v>0</v>
      </c>
      <c r="AB151" s="47">
        <v>0</v>
      </c>
    </row>
    <row r="152" spans="1:28" s="1" customFormat="1">
      <c r="A152" s="48" t="s">
        <v>645</v>
      </c>
      <c r="B152" s="1" t="s">
        <v>646</v>
      </c>
      <c r="C152" s="1" t="s">
        <v>647</v>
      </c>
      <c r="D152" s="1" t="s">
        <v>93</v>
      </c>
      <c r="E152" s="1" t="s">
        <v>94</v>
      </c>
      <c r="F152" s="44" t="s">
        <v>648</v>
      </c>
      <c r="G152" s="45">
        <v>0.48</v>
      </c>
      <c r="H152" s="46">
        <v>40.599144832383978</v>
      </c>
      <c r="I152" s="5">
        <v>0</v>
      </c>
      <c r="J152" s="5">
        <v>40.599144832383978</v>
      </c>
      <c r="K152" s="5">
        <v>13.753052968358167</v>
      </c>
      <c r="L152" s="47">
        <v>38.56918759076477</v>
      </c>
      <c r="M152" s="5">
        <v>0</v>
      </c>
      <c r="N152" s="46">
        <v>0</v>
      </c>
      <c r="O152" s="5">
        <v>0</v>
      </c>
      <c r="P152" s="5">
        <v>0</v>
      </c>
      <c r="Q152" s="5">
        <v>0</v>
      </c>
      <c r="R152" s="47">
        <v>0</v>
      </c>
      <c r="S152" s="46">
        <v>33.240222404326495</v>
      </c>
      <c r="T152" s="5">
        <v>7.3589224280574772</v>
      </c>
      <c r="U152" s="5">
        <v>0</v>
      </c>
      <c r="V152" s="5">
        <v>0</v>
      </c>
      <c r="W152" s="47">
        <v>0</v>
      </c>
      <c r="X152" s="46">
        <v>33.240222404326495</v>
      </c>
      <c r="Y152" s="5">
        <v>7.3589224280574772</v>
      </c>
      <c r="Z152" s="5">
        <v>0</v>
      </c>
      <c r="AA152" s="5">
        <v>0</v>
      </c>
      <c r="AB152" s="47">
        <v>0</v>
      </c>
    </row>
    <row r="153" spans="1:28" s="1" customFormat="1">
      <c r="A153" s="48" t="s">
        <v>649</v>
      </c>
      <c r="B153" s="1" t="s">
        <v>650</v>
      </c>
      <c r="C153" s="1" t="s">
        <v>651</v>
      </c>
      <c r="D153" s="1" t="s">
        <v>53</v>
      </c>
      <c r="E153" s="1">
        <v>0</v>
      </c>
      <c r="F153" s="44" t="s">
        <v>652</v>
      </c>
      <c r="G153" s="45">
        <v>0.4</v>
      </c>
      <c r="H153" s="46">
        <v>1.3598954898650726</v>
      </c>
      <c r="I153" s="5">
        <v>0</v>
      </c>
      <c r="J153" s="5">
        <v>1.3598954898650726</v>
      </c>
      <c r="K153" s="5">
        <v>-11.447554583302745</v>
      </c>
      <c r="L153" s="47">
        <v>1.2579033281251921</v>
      </c>
      <c r="M153" s="5">
        <v>0.5</v>
      </c>
      <c r="N153" s="46">
        <v>0</v>
      </c>
      <c r="O153" s="5">
        <v>0</v>
      </c>
      <c r="P153" s="5">
        <v>0</v>
      </c>
      <c r="Q153" s="5">
        <v>0</v>
      </c>
      <c r="R153" s="47">
        <v>0</v>
      </c>
      <c r="S153" s="46">
        <v>0</v>
      </c>
      <c r="T153" s="5">
        <v>1.3598954898650726</v>
      </c>
      <c r="U153" s="5">
        <v>0</v>
      </c>
      <c r="V153" s="5">
        <v>0</v>
      </c>
      <c r="W153" s="47">
        <v>0</v>
      </c>
      <c r="X153" s="46">
        <v>0</v>
      </c>
      <c r="Y153" s="5">
        <v>1.3598954898650726</v>
      </c>
      <c r="Z153" s="5">
        <v>0</v>
      </c>
      <c r="AA153" s="5">
        <v>0</v>
      </c>
      <c r="AB153" s="47">
        <v>0</v>
      </c>
    </row>
    <row r="154" spans="1:28" s="1" customFormat="1">
      <c r="A154" s="48" t="s">
        <v>653</v>
      </c>
      <c r="B154" s="1" t="s">
        <v>654</v>
      </c>
      <c r="C154" s="1" t="s">
        <v>655</v>
      </c>
      <c r="D154" s="1" t="s">
        <v>124</v>
      </c>
      <c r="E154" s="1">
        <v>0</v>
      </c>
      <c r="F154" s="44" t="s">
        <v>656</v>
      </c>
      <c r="G154" s="45">
        <v>0.49</v>
      </c>
      <c r="H154" s="46">
        <v>35.811971287088944</v>
      </c>
      <c r="I154" s="5">
        <v>7.7777977109860466</v>
      </c>
      <c r="J154" s="5">
        <v>28.034173576102898</v>
      </c>
      <c r="K154" s="5">
        <v>10.356631216022901</v>
      </c>
      <c r="L154" s="47">
        <v>25.93161055789518</v>
      </c>
      <c r="M154" s="5">
        <v>0</v>
      </c>
      <c r="N154" s="46">
        <v>7.3515069292228779</v>
      </c>
      <c r="O154" s="5">
        <v>0.42629078176316804</v>
      </c>
      <c r="P154" s="5">
        <v>0</v>
      </c>
      <c r="Q154" s="5">
        <v>0</v>
      </c>
      <c r="R154" s="47">
        <v>0</v>
      </c>
      <c r="S154" s="46">
        <v>23.604351640042342</v>
      </c>
      <c r="T154" s="5">
        <v>4.4298219360605575</v>
      </c>
      <c r="U154" s="5">
        <v>0</v>
      </c>
      <c r="V154" s="5">
        <v>0</v>
      </c>
      <c r="W154" s="47">
        <v>0</v>
      </c>
      <c r="X154" s="46">
        <v>30.955858569265221</v>
      </c>
      <c r="Y154" s="5">
        <v>4.8561127178237253</v>
      </c>
      <c r="Z154" s="5">
        <v>0</v>
      </c>
      <c r="AA154" s="5">
        <v>0</v>
      </c>
      <c r="AB154" s="47">
        <v>0</v>
      </c>
    </row>
    <row r="155" spans="1:28" s="1" customFormat="1">
      <c r="A155" s="48" t="s">
        <v>657</v>
      </c>
      <c r="B155" s="1" t="s">
        <v>658</v>
      </c>
      <c r="C155" s="1" t="s">
        <v>659</v>
      </c>
      <c r="D155" s="1" t="s">
        <v>53</v>
      </c>
      <c r="E155" s="1" t="s">
        <v>498</v>
      </c>
      <c r="F155" s="44" t="s">
        <v>660</v>
      </c>
      <c r="G155" s="45">
        <v>0.44</v>
      </c>
      <c r="H155" s="46">
        <v>4.7464654898539766</v>
      </c>
      <c r="I155" s="5">
        <v>0</v>
      </c>
      <c r="J155" s="5">
        <v>4.7464654898539766</v>
      </c>
      <c r="K155" s="5">
        <v>-5.5218444283214492</v>
      </c>
      <c r="L155" s="47">
        <v>4.5091422153612779</v>
      </c>
      <c r="M155" s="5">
        <v>0</v>
      </c>
      <c r="N155" s="46">
        <v>0</v>
      </c>
      <c r="O155" s="5">
        <v>0</v>
      </c>
      <c r="P155" s="5">
        <v>0</v>
      </c>
      <c r="Q155" s="5">
        <v>0</v>
      </c>
      <c r="R155" s="47">
        <v>0</v>
      </c>
      <c r="S155" s="46">
        <v>0</v>
      </c>
      <c r="T155" s="5">
        <v>4.7464654898539766</v>
      </c>
      <c r="U155" s="5">
        <v>0</v>
      </c>
      <c r="V155" s="5">
        <v>0</v>
      </c>
      <c r="W155" s="47">
        <v>0</v>
      </c>
      <c r="X155" s="46">
        <v>0</v>
      </c>
      <c r="Y155" s="5">
        <v>4.7464654898539766</v>
      </c>
      <c r="Z155" s="5">
        <v>0</v>
      </c>
      <c r="AA155" s="5">
        <v>0</v>
      </c>
      <c r="AB155" s="47">
        <v>0</v>
      </c>
    </row>
    <row r="156" spans="1:28" s="1" customFormat="1">
      <c r="A156" s="48" t="s">
        <v>661</v>
      </c>
      <c r="B156" s="1" t="s">
        <v>662</v>
      </c>
      <c r="C156" s="1" t="s">
        <v>663</v>
      </c>
      <c r="D156" s="1" t="s">
        <v>53</v>
      </c>
      <c r="E156" s="1">
        <v>0</v>
      </c>
      <c r="F156" s="44" t="s">
        <v>664</v>
      </c>
      <c r="G156" s="45">
        <v>0.4</v>
      </c>
      <c r="H156" s="46">
        <v>3.2941527352257185</v>
      </c>
      <c r="I156" s="5">
        <v>0</v>
      </c>
      <c r="J156" s="5">
        <v>3.2941527352257185</v>
      </c>
      <c r="K156" s="5">
        <v>-9.5640658636497431</v>
      </c>
      <c r="L156" s="47">
        <v>3.0470912800837899</v>
      </c>
      <c r="M156" s="5">
        <v>0.5</v>
      </c>
      <c r="N156" s="46">
        <v>0</v>
      </c>
      <c r="O156" s="5">
        <v>0</v>
      </c>
      <c r="P156" s="5">
        <v>0</v>
      </c>
      <c r="Q156" s="5">
        <v>0</v>
      </c>
      <c r="R156" s="47">
        <v>0</v>
      </c>
      <c r="S156" s="46">
        <v>0</v>
      </c>
      <c r="T156" s="5">
        <v>3.2941527352257185</v>
      </c>
      <c r="U156" s="5">
        <v>0</v>
      </c>
      <c r="V156" s="5">
        <v>0</v>
      </c>
      <c r="W156" s="47">
        <v>0</v>
      </c>
      <c r="X156" s="46">
        <v>0</v>
      </c>
      <c r="Y156" s="5">
        <v>3.2941527352257185</v>
      </c>
      <c r="Z156" s="5">
        <v>0</v>
      </c>
      <c r="AA156" s="5">
        <v>0</v>
      </c>
      <c r="AB156" s="47">
        <v>0</v>
      </c>
    </row>
    <row r="157" spans="1:28" s="1" customFormat="1">
      <c r="A157" s="48" t="s">
        <v>665</v>
      </c>
      <c r="B157" s="1" t="s">
        <v>666</v>
      </c>
      <c r="C157" s="1" t="s">
        <v>667</v>
      </c>
      <c r="D157" s="1" t="s">
        <v>93</v>
      </c>
      <c r="E157" s="1" t="s">
        <v>94</v>
      </c>
      <c r="F157" s="44" t="s">
        <v>668</v>
      </c>
      <c r="G157" s="45">
        <v>0.48</v>
      </c>
      <c r="H157" s="46">
        <v>35.379317894154241</v>
      </c>
      <c r="I157" s="5">
        <v>0</v>
      </c>
      <c r="J157" s="5">
        <v>35.379317894154241</v>
      </c>
      <c r="K157" s="5">
        <v>-3.369857059211999</v>
      </c>
      <c r="L157" s="47">
        <v>33.610351999446529</v>
      </c>
      <c r="M157" s="5">
        <v>0</v>
      </c>
      <c r="N157" s="46">
        <v>0</v>
      </c>
      <c r="O157" s="5">
        <v>0</v>
      </c>
      <c r="P157" s="5">
        <v>0</v>
      </c>
      <c r="Q157" s="5">
        <v>0</v>
      </c>
      <c r="R157" s="47">
        <v>0</v>
      </c>
      <c r="S157" s="46">
        <v>30.7251669795771</v>
      </c>
      <c r="T157" s="5">
        <v>4.6541509145771442</v>
      </c>
      <c r="U157" s="5">
        <v>0</v>
      </c>
      <c r="V157" s="5">
        <v>0</v>
      </c>
      <c r="W157" s="47">
        <v>0</v>
      </c>
      <c r="X157" s="46">
        <v>30.7251669795771</v>
      </c>
      <c r="Y157" s="5">
        <v>4.6541509145771442</v>
      </c>
      <c r="Z157" s="5">
        <v>0</v>
      </c>
      <c r="AA157" s="5">
        <v>0</v>
      </c>
      <c r="AB157" s="47">
        <v>0</v>
      </c>
    </row>
    <row r="158" spans="1:28" s="1" customFormat="1">
      <c r="A158" s="48" t="s">
        <v>669</v>
      </c>
      <c r="B158" s="1" t="s">
        <v>670</v>
      </c>
      <c r="C158" s="1" t="s">
        <v>671</v>
      </c>
      <c r="D158" s="1" t="s">
        <v>79</v>
      </c>
      <c r="E158" s="1">
        <v>0</v>
      </c>
      <c r="F158" s="44" t="s">
        <v>1922</v>
      </c>
      <c r="G158" s="45">
        <v>0.01</v>
      </c>
      <c r="H158" s="46">
        <v>7.6322012207537711</v>
      </c>
      <c r="I158" s="5">
        <v>2.0356900626535639</v>
      </c>
      <c r="J158" s="5">
        <v>5.5965111581002072</v>
      </c>
      <c r="K158" s="5">
        <v>3.3182133475349396</v>
      </c>
      <c r="L158" s="47">
        <v>5.1767728212426922</v>
      </c>
      <c r="M158" s="5">
        <v>0</v>
      </c>
      <c r="N158" s="46">
        <v>0</v>
      </c>
      <c r="O158" s="5">
        <v>0</v>
      </c>
      <c r="P158" s="5">
        <v>2.0356900626535639</v>
      </c>
      <c r="Q158" s="5">
        <v>0</v>
      </c>
      <c r="R158" s="47">
        <v>0</v>
      </c>
      <c r="S158" s="46">
        <v>0</v>
      </c>
      <c r="T158" s="5">
        <v>0</v>
      </c>
      <c r="U158" s="5">
        <v>5.5965111581002072</v>
      </c>
      <c r="V158" s="5">
        <v>0</v>
      </c>
      <c r="W158" s="47">
        <v>0</v>
      </c>
      <c r="X158" s="46">
        <v>0</v>
      </c>
      <c r="Y158" s="5">
        <v>0</v>
      </c>
      <c r="Z158" s="5">
        <v>7.6322012207537711</v>
      </c>
      <c r="AA158" s="5">
        <v>0</v>
      </c>
      <c r="AB158" s="47">
        <v>0</v>
      </c>
    </row>
    <row r="159" spans="1:28" s="1" customFormat="1">
      <c r="A159" s="48" t="s">
        <v>673</v>
      </c>
      <c r="B159" s="1" t="s">
        <v>674</v>
      </c>
      <c r="C159" s="1" t="s">
        <v>675</v>
      </c>
      <c r="D159" s="1" t="s">
        <v>124</v>
      </c>
      <c r="E159" s="1">
        <v>0</v>
      </c>
      <c r="F159" s="44" t="s">
        <v>676</v>
      </c>
      <c r="G159" s="45">
        <v>0.49</v>
      </c>
      <c r="H159" s="46">
        <v>32.742040770747273</v>
      </c>
      <c r="I159" s="5">
        <v>0.62447941421919684</v>
      </c>
      <c r="J159" s="5">
        <v>32.117561356528071</v>
      </c>
      <c r="K159" s="5">
        <v>9.2808902212694004</v>
      </c>
      <c r="L159" s="47">
        <v>29.708744254788471</v>
      </c>
      <c r="M159" s="5">
        <v>0</v>
      </c>
      <c r="N159" s="46">
        <v>2.0435104663544892</v>
      </c>
      <c r="O159" s="5">
        <v>-1.4190310521352925</v>
      </c>
      <c r="P159" s="5">
        <v>0</v>
      </c>
      <c r="Q159" s="5">
        <v>0</v>
      </c>
      <c r="R159" s="47">
        <v>0</v>
      </c>
      <c r="S159" s="46">
        <v>26.332107612426338</v>
      </c>
      <c r="T159" s="5">
        <v>5.7854537441017344</v>
      </c>
      <c r="U159" s="5">
        <v>0</v>
      </c>
      <c r="V159" s="5">
        <v>0</v>
      </c>
      <c r="W159" s="47">
        <v>0</v>
      </c>
      <c r="X159" s="46">
        <v>28.375618078780825</v>
      </c>
      <c r="Y159" s="5">
        <v>4.3664226919664424</v>
      </c>
      <c r="Z159" s="5">
        <v>0</v>
      </c>
      <c r="AA159" s="5">
        <v>0</v>
      </c>
      <c r="AB159" s="47">
        <v>0</v>
      </c>
    </row>
    <row r="160" spans="1:28" s="1" customFormat="1">
      <c r="A160" s="48" t="s">
        <v>677</v>
      </c>
      <c r="B160" s="1" t="s">
        <v>678</v>
      </c>
      <c r="C160" s="1" t="s">
        <v>679</v>
      </c>
      <c r="D160" s="1" t="s">
        <v>391</v>
      </c>
      <c r="E160" s="1" t="s">
        <v>228</v>
      </c>
      <c r="F160" s="44" t="s">
        <v>680</v>
      </c>
      <c r="G160" s="45">
        <v>0.4</v>
      </c>
      <c r="H160" s="46">
        <v>123.9639783650167</v>
      </c>
      <c r="I160" s="5">
        <v>0</v>
      </c>
      <c r="J160" s="5">
        <v>123.9639783650167</v>
      </c>
      <c r="K160" s="5">
        <v>-71.846504159008617</v>
      </c>
      <c r="L160" s="47">
        <v>117.76577944676586</v>
      </c>
      <c r="M160" s="5">
        <v>0</v>
      </c>
      <c r="N160" s="46">
        <v>0</v>
      </c>
      <c r="O160" s="5">
        <v>0</v>
      </c>
      <c r="P160" s="5">
        <v>0</v>
      </c>
      <c r="Q160" s="5">
        <v>0</v>
      </c>
      <c r="R160" s="47">
        <v>0</v>
      </c>
      <c r="S160" s="46">
        <v>111.76451254639927</v>
      </c>
      <c r="T160" s="5">
        <v>0</v>
      </c>
      <c r="U160" s="5">
        <v>12.199465818617423</v>
      </c>
      <c r="V160" s="5">
        <v>0</v>
      </c>
      <c r="W160" s="47">
        <v>0</v>
      </c>
      <c r="X160" s="46">
        <v>111.76451254639927</v>
      </c>
      <c r="Y160" s="5">
        <v>0</v>
      </c>
      <c r="Z160" s="5">
        <v>12.199465818617423</v>
      </c>
      <c r="AA160" s="5">
        <v>0</v>
      </c>
      <c r="AB160" s="47">
        <v>0</v>
      </c>
    </row>
    <row r="161" spans="1:28" s="1" customFormat="1">
      <c r="A161" s="48" t="s">
        <v>681</v>
      </c>
      <c r="B161" s="1" t="s">
        <v>682</v>
      </c>
      <c r="C161" s="1" t="s">
        <v>683</v>
      </c>
      <c r="D161" s="1" t="s">
        <v>53</v>
      </c>
      <c r="E161" s="1" t="s">
        <v>228</v>
      </c>
      <c r="F161" s="44" t="s">
        <v>684</v>
      </c>
      <c r="G161" s="45">
        <v>0.35</v>
      </c>
      <c r="H161" s="46">
        <v>2.6791177083212441</v>
      </c>
      <c r="I161" s="5">
        <v>0</v>
      </c>
      <c r="J161" s="5">
        <v>2.6791177083212441</v>
      </c>
      <c r="K161" s="5">
        <v>-13.166247756180066</v>
      </c>
      <c r="L161" s="47">
        <v>2.5451618229051816</v>
      </c>
      <c r="M161" s="5">
        <v>0</v>
      </c>
      <c r="N161" s="46">
        <v>0</v>
      </c>
      <c r="O161" s="5">
        <v>0</v>
      </c>
      <c r="P161" s="5">
        <v>0</v>
      </c>
      <c r="Q161" s="5">
        <v>0</v>
      </c>
      <c r="R161" s="47">
        <v>0</v>
      </c>
      <c r="S161" s="46">
        <v>0</v>
      </c>
      <c r="T161" s="5">
        <v>2.6791177083212441</v>
      </c>
      <c r="U161" s="5">
        <v>0</v>
      </c>
      <c r="V161" s="5">
        <v>0</v>
      </c>
      <c r="W161" s="47">
        <v>0</v>
      </c>
      <c r="X161" s="46">
        <v>0</v>
      </c>
      <c r="Y161" s="5">
        <v>2.6791177083212441</v>
      </c>
      <c r="Z161" s="5">
        <v>0</v>
      </c>
      <c r="AA161" s="5">
        <v>0</v>
      </c>
      <c r="AB161" s="47">
        <v>0</v>
      </c>
    </row>
    <row r="162" spans="1:28" s="1" customFormat="1">
      <c r="A162" s="48" t="s">
        <v>685</v>
      </c>
      <c r="B162" s="1" t="s">
        <v>686</v>
      </c>
      <c r="C162" s="1" t="s">
        <v>687</v>
      </c>
      <c r="D162" s="1" t="s">
        <v>53</v>
      </c>
      <c r="E162" s="1">
        <v>0</v>
      </c>
      <c r="F162" s="44" t="s">
        <v>688</v>
      </c>
      <c r="G162" s="45">
        <v>0.4</v>
      </c>
      <c r="H162" s="46">
        <v>2.3297552257800977</v>
      </c>
      <c r="I162" s="5">
        <v>0</v>
      </c>
      <c r="J162" s="5">
        <v>2.3297552257800977</v>
      </c>
      <c r="K162" s="5">
        <v>-8.1156256594459411</v>
      </c>
      <c r="L162" s="47">
        <v>2.1550235838465905</v>
      </c>
      <c r="M162" s="5">
        <v>0.5</v>
      </c>
      <c r="N162" s="46">
        <v>0</v>
      </c>
      <c r="O162" s="5">
        <v>0</v>
      </c>
      <c r="P162" s="5">
        <v>0</v>
      </c>
      <c r="Q162" s="5">
        <v>0</v>
      </c>
      <c r="R162" s="47">
        <v>0</v>
      </c>
      <c r="S162" s="46">
        <v>0</v>
      </c>
      <c r="T162" s="5">
        <v>2.3297552257800977</v>
      </c>
      <c r="U162" s="5">
        <v>0</v>
      </c>
      <c r="V162" s="5">
        <v>0</v>
      </c>
      <c r="W162" s="47">
        <v>0</v>
      </c>
      <c r="X162" s="46">
        <v>0</v>
      </c>
      <c r="Y162" s="5">
        <v>2.3297552257800977</v>
      </c>
      <c r="Z162" s="5">
        <v>0</v>
      </c>
      <c r="AA162" s="5">
        <v>0</v>
      </c>
      <c r="AB162" s="47">
        <v>0</v>
      </c>
    </row>
    <row r="163" spans="1:28" s="1" customFormat="1">
      <c r="A163" s="48" t="s">
        <v>689</v>
      </c>
      <c r="B163" s="1" t="s">
        <v>690</v>
      </c>
      <c r="C163" s="1" t="s">
        <v>691</v>
      </c>
      <c r="D163" s="1" t="s">
        <v>93</v>
      </c>
      <c r="E163" s="1" t="s">
        <v>94</v>
      </c>
      <c r="F163" s="44" t="s">
        <v>692</v>
      </c>
      <c r="G163" s="45">
        <v>0.48</v>
      </c>
      <c r="H163" s="46">
        <v>53.118857330964097</v>
      </c>
      <c r="I163" s="5">
        <v>0</v>
      </c>
      <c r="J163" s="5">
        <v>53.118857330964097</v>
      </c>
      <c r="K163" s="5">
        <v>-105.71343368167129</v>
      </c>
      <c r="L163" s="47">
        <v>50.462914464415888</v>
      </c>
      <c r="M163" s="5">
        <v>0</v>
      </c>
      <c r="N163" s="46">
        <v>0</v>
      </c>
      <c r="O163" s="5">
        <v>0</v>
      </c>
      <c r="P163" s="5">
        <v>0</v>
      </c>
      <c r="Q163" s="5">
        <v>0</v>
      </c>
      <c r="R163" s="47">
        <v>0</v>
      </c>
      <c r="S163" s="46">
        <v>44.143597020394857</v>
      </c>
      <c r="T163" s="5">
        <v>8.9752603105692437</v>
      </c>
      <c r="U163" s="5">
        <v>0</v>
      </c>
      <c r="V163" s="5">
        <v>0</v>
      </c>
      <c r="W163" s="47">
        <v>0</v>
      </c>
      <c r="X163" s="46">
        <v>44.143597020394857</v>
      </c>
      <c r="Y163" s="5">
        <v>8.9752603105692437</v>
      </c>
      <c r="Z163" s="5">
        <v>0</v>
      </c>
      <c r="AA163" s="5">
        <v>0</v>
      </c>
      <c r="AB163" s="47">
        <v>0</v>
      </c>
    </row>
    <row r="164" spans="1:28" s="1" customFormat="1">
      <c r="A164" s="48" t="s">
        <v>693</v>
      </c>
      <c r="B164" s="1" t="s">
        <v>694</v>
      </c>
      <c r="C164" s="1" t="s">
        <v>695</v>
      </c>
      <c r="D164" s="1" t="s">
        <v>53</v>
      </c>
      <c r="E164" s="1" t="s">
        <v>151</v>
      </c>
      <c r="F164" s="44" t="s">
        <v>696</v>
      </c>
      <c r="G164" s="45">
        <v>0.375</v>
      </c>
      <c r="H164" s="46">
        <v>2.6410898047551221</v>
      </c>
      <c r="I164" s="5">
        <v>0</v>
      </c>
      <c r="J164" s="5">
        <v>2.6410898047551221</v>
      </c>
      <c r="K164" s="5">
        <v>-8.6539176656671053</v>
      </c>
      <c r="L164" s="47">
        <v>2.5090353145173658</v>
      </c>
      <c r="M164" s="5">
        <v>0</v>
      </c>
      <c r="N164" s="46">
        <v>0</v>
      </c>
      <c r="O164" s="5">
        <v>0</v>
      </c>
      <c r="P164" s="5">
        <v>0</v>
      </c>
      <c r="Q164" s="5">
        <v>0</v>
      </c>
      <c r="R164" s="47">
        <v>0</v>
      </c>
      <c r="S164" s="46">
        <v>0</v>
      </c>
      <c r="T164" s="5">
        <v>2.6410898047551221</v>
      </c>
      <c r="U164" s="5">
        <v>0</v>
      </c>
      <c r="V164" s="5">
        <v>0</v>
      </c>
      <c r="W164" s="47">
        <v>0</v>
      </c>
      <c r="X164" s="46">
        <v>0</v>
      </c>
      <c r="Y164" s="5">
        <v>2.6410898047551221</v>
      </c>
      <c r="Z164" s="5">
        <v>0</v>
      </c>
      <c r="AA164" s="5">
        <v>0</v>
      </c>
      <c r="AB164" s="47">
        <v>0</v>
      </c>
    </row>
    <row r="165" spans="1:28" s="1" customFormat="1">
      <c r="A165" s="48" t="s">
        <v>697</v>
      </c>
      <c r="B165" s="1" t="s">
        <v>698</v>
      </c>
      <c r="C165" s="1" t="s">
        <v>699</v>
      </c>
      <c r="D165" s="1" t="s">
        <v>53</v>
      </c>
      <c r="E165" s="1" t="s">
        <v>54</v>
      </c>
      <c r="F165" s="44" t="s">
        <v>700</v>
      </c>
      <c r="G165" s="45">
        <v>0.2</v>
      </c>
      <c r="H165" s="46">
        <v>2.0294280368997417</v>
      </c>
      <c r="I165" s="5">
        <v>0</v>
      </c>
      <c r="J165" s="5">
        <v>2.0294280368997417</v>
      </c>
      <c r="K165" s="5">
        <v>-6.4295950605982899</v>
      </c>
      <c r="L165" s="47">
        <v>1.9279566350547546</v>
      </c>
      <c r="M165" s="5">
        <v>0</v>
      </c>
      <c r="N165" s="46">
        <v>0</v>
      </c>
      <c r="O165" s="5">
        <v>0</v>
      </c>
      <c r="P165" s="5">
        <v>0</v>
      </c>
      <c r="Q165" s="5">
        <v>0</v>
      </c>
      <c r="R165" s="47">
        <v>0</v>
      </c>
      <c r="S165" s="46">
        <v>0</v>
      </c>
      <c r="T165" s="5">
        <v>2.0294280368997417</v>
      </c>
      <c r="U165" s="5">
        <v>0</v>
      </c>
      <c r="V165" s="5">
        <v>0</v>
      </c>
      <c r="W165" s="47">
        <v>0</v>
      </c>
      <c r="X165" s="46">
        <v>0</v>
      </c>
      <c r="Y165" s="5">
        <v>2.0294280368997417</v>
      </c>
      <c r="Z165" s="5">
        <v>0</v>
      </c>
      <c r="AA165" s="5">
        <v>0</v>
      </c>
      <c r="AB165" s="47">
        <v>0</v>
      </c>
    </row>
    <row r="166" spans="1:28" s="1" customFormat="1">
      <c r="A166" s="48" t="s">
        <v>701</v>
      </c>
      <c r="B166" s="1" t="s">
        <v>702</v>
      </c>
      <c r="C166" s="1" t="s">
        <v>703</v>
      </c>
      <c r="D166" s="1" t="s">
        <v>93</v>
      </c>
      <c r="E166" s="1" t="s">
        <v>94</v>
      </c>
      <c r="F166" s="44" t="s">
        <v>704</v>
      </c>
      <c r="G166" s="45">
        <v>0.48</v>
      </c>
      <c r="H166" s="46">
        <v>58.00836742208967</v>
      </c>
      <c r="I166" s="5">
        <v>0</v>
      </c>
      <c r="J166" s="5">
        <v>58.00836742208967</v>
      </c>
      <c r="K166" s="5">
        <v>-28.631092662417142</v>
      </c>
      <c r="L166" s="47">
        <v>55.107949050985177</v>
      </c>
      <c r="M166" s="5">
        <v>0</v>
      </c>
      <c r="N166" s="46">
        <v>0</v>
      </c>
      <c r="O166" s="5">
        <v>0</v>
      </c>
      <c r="P166" s="5">
        <v>0</v>
      </c>
      <c r="Q166" s="5">
        <v>0</v>
      </c>
      <c r="R166" s="47">
        <v>0</v>
      </c>
      <c r="S166" s="46">
        <v>47.048299452443125</v>
      </c>
      <c r="T166" s="5">
        <v>10.96006796964654</v>
      </c>
      <c r="U166" s="5">
        <v>0</v>
      </c>
      <c r="V166" s="5">
        <v>0</v>
      </c>
      <c r="W166" s="47">
        <v>0</v>
      </c>
      <c r="X166" s="46">
        <v>47.048299452443125</v>
      </c>
      <c r="Y166" s="5">
        <v>10.96006796964654</v>
      </c>
      <c r="Z166" s="5">
        <v>0</v>
      </c>
      <c r="AA166" s="5">
        <v>0</v>
      </c>
      <c r="AB166" s="47">
        <v>0</v>
      </c>
    </row>
    <row r="167" spans="1:28" s="1" customFormat="1">
      <c r="A167" s="48" t="s">
        <v>705</v>
      </c>
      <c r="B167" s="1" t="s">
        <v>706</v>
      </c>
      <c r="C167" s="1" t="s">
        <v>707</v>
      </c>
      <c r="D167" s="1" t="s">
        <v>79</v>
      </c>
      <c r="E167" s="1">
        <v>0</v>
      </c>
      <c r="F167" s="44" t="s">
        <v>1913</v>
      </c>
      <c r="G167" s="45">
        <v>0.01</v>
      </c>
      <c r="H167" s="46">
        <v>19.798579935779536</v>
      </c>
      <c r="I167" s="5">
        <v>7.2196918488076847</v>
      </c>
      <c r="J167" s="5">
        <v>12.578888086971848</v>
      </c>
      <c r="K167" s="5">
        <v>9.6098632224419163</v>
      </c>
      <c r="L167" s="47">
        <v>11.63547148044896</v>
      </c>
      <c r="M167" s="5">
        <v>0</v>
      </c>
      <c r="N167" s="46">
        <v>0</v>
      </c>
      <c r="O167" s="5">
        <v>0</v>
      </c>
      <c r="P167" s="5">
        <v>7.2196918488076847</v>
      </c>
      <c r="Q167" s="5">
        <v>0</v>
      </c>
      <c r="R167" s="47">
        <v>0</v>
      </c>
      <c r="S167" s="46">
        <v>0</v>
      </c>
      <c r="T167" s="5">
        <v>0</v>
      </c>
      <c r="U167" s="5">
        <v>12.578888086971848</v>
      </c>
      <c r="V167" s="5">
        <v>0</v>
      </c>
      <c r="W167" s="47">
        <v>0</v>
      </c>
      <c r="X167" s="46">
        <v>0</v>
      </c>
      <c r="Y167" s="5">
        <v>0</v>
      </c>
      <c r="Z167" s="5">
        <v>19.798579935779536</v>
      </c>
      <c r="AA167" s="5">
        <v>0</v>
      </c>
      <c r="AB167" s="47">
        <v>0</v>
      </c>
    </row>
    <row r="168" spans="1:28" s="1" customFormat="1">
      <c r="A168" s="48" t="s">
        <v>709</v>
      </c>
      <c r="B168" s="1" t="s">
        <v>710</v>
      </c>
      <c r="C168" s="1" t="s">
        <v>711</v>
      </c>
      <c r="D168" s="1" t="s">
        <v>53</v>
      </c>
      <c r="E168" s="1">
        <v>0</v>
      </c>
      <c r="F168" s="44" t="s">
        <v>712</v>
      </c>
      <c r="G168" s="45">
        <v>0.4</v>
      </c>
      <c r="H168" s="46">
        <v>4.510099594414112</v>
      </c>
      <c r="I168" s="5">
        <v>0</v>
      </c>
      <c r="J168" s="5">
        <v>4.510099594414112</v>
      </c>
      <c r="K168" s="5">
        <v>-18.239059362581152</v>
      </c>
      <c r="L168" s="47">
        <v>4.1718421248330539</v>
      </c>
      <c r="M168" s="5">
        <v>0.5</v>
      </c>
      <c r="N168" s="46">
        <v>0</v>
      </c>
      <c r="O168" s="5">
        <v>0</v>
      </c>
      <c r="P168" s="5">
        <v>0</v>
      </c>
      <c r="Q168" s="5">
        <v>0</v>
      </c>
      <c r="R168" s="47">
        <v>0</v>
      </c>
      <c r="S168" s="46">
        <v>0</v>
      </c>
      <c r="T168" s="5">
        <v>4.510099594414112</v>
      </c>
      <c r="U168" s="5">
        <v>0</v>
      </c>
      <c r="V168" s="5">
        <v>0</v>
      </c>
      <c r="W168" s="47">
        <v>0</v>
      </c>
      <c r="X168" s="46">
        <v>0</v>
      </c>
      <c r="Y168" s="5">
        <v>4.510099594414112</v>
      </c>
      <c r="Z168" s="5">
        <v>0</v>
      </c>
      <c r="AA168" s="5">
        <v>0</v>
      </c>
      <c r="AB168" s="47">
        <v>0</v>
      </c>
    </row>
    <row r="169" spans="1:28" s="1" customFormat="1">
      <c r="A169" s="48" t="s">
        <v>713</v>
      </c>
      <c r="B169" s="1" t="s">
        <v>714</v>
      </c>
      <c r="C169" s="1" t="s">
        <v>715</v>
      </c>
      <c r="D169" s="1" t="s">
        <v>53</v>
      </c>
      <c r="E169" s="1" t="s">
        <v>156</v>
      </c>
      <c r="F169" s="44" t="s">
        <v>716</v>
      </c>
      <c r="G169" s="45">
        <v>0.56000000000000005</v>
      </c>
      <c r="H169" s="46">
        <v>5.0776386957858914</v>
      </c>
      <c r="I169" s="5">
        <v>0</v>
      </c>
      <c r="J169" s="5">
        <v>5.0776386957858914</v>
      </c>
      <c r="K169" s="5">
        <v>-5.3502061060991508</v>
      </c>
      <c r="L169" s="47">
        <v>4.8237567609965968</v>
      </c>
      <c r="M169" s="5">
        <v>0</v>
      </c>
      <c r="N169" s="46">
        <v>0</v>
      </c>
      <c r="O169" s="5">
        <v>0</v>
      </c>
      <c r="P169" s="5">
        <v>0</v>
      </c>
      <c r="Q169" s="5">
        <v>0</v>
      </c>
      <c r="R169" s="47">
        <v>0</v>
      </c>
      <c r="S169" s="46">
        <v>0</v>
      </c>
      <c r="T169" s="5">
        <v>5.0776386957858914</v>
      </c>
      <c r="U169" s="5">
        <v>0</v>
      </c>
      <c r="V169" s="5">
        <v>0</v>
      </c>
      <c r="W169" s="47">
        <v>0</v>
      </c>
      <c r="X169" s="46">
        <v>0</v>
      </c>
      <c r="Y169" s="5">
        <v>5.0776386957858914</v>
      </c>
      <c r="Z169" s="5">
        <v>0</v>
      </c>
      <c r="AA169" s="5">
        <v>0</v>
      </c>
      <c r="AB169" s="47">
        <v>0</v>
      </c>
    </row>
    <row r="170" spans="1:28" s="1" customFormat="1">
      <c r="A170" s="48" t="s">
        <v>717</v>
      </c>
      <c r="B170" s="1" t="s">
        <v>718</v>
      </c>
      <c r="C170" s="1" t="s">
        <v>719</v>
      </c>
      <c r="D170" s="1" t="s">
        <v>53</v>
      </c>
      <c r="E170" s="1">
        <v>0</v>
      </c>
      <c r="F170" s="44" t="s">
        <v>720</v>
      </c>
      <c r="G170" s="45">
        <v>0.4</v>
      </c>
      <c r="H170" s="46">
        <v>4.2873763453459004</v>
      </c>
      <c r="I170" s="5">
        <v>0</v>
      </c>
      <c r="J170" s="5">
        <v>4.2873763453459004</v>
      </c>
      <c r="K170" s="5">
        <v>-16.879262990807145</v>
      </c>
      <c r="L170" s="47">
        <v>3.9658231194449578</v>
      </c>
      <c r="M170" s="5">
        <v>0.5</v>
      </c>
      <c r="N170" s="46">
        <v>0</v>
      </c>
      <c r="O170" s="5">
        <v>0</v>
      </c>
      <c r="P170" s="5">
        <v>0</v>
      </c>
      <c r="Q170" s="5">
        <v>0</v>
      </c>
      <c r="R170" s="47">
        <v>0</v>
      </c>
      <c r="S170" s="46">
        <v>0</v>
      </c>
      <c r="T170" s="5">
        <v>4.2873763453459004</v>
      </c>
      <c r="U170" s="5">
        <v>0</v>
      </c>
      <c r="V170" s="5">
        <v>0</v>
      </c>
      <c r="W170" s="47">
        <v>0</v>
      </c>
      <c r="X170" s="46">
        <v>0</v>
      </c>
      <c r="Y170" s="5">
        <v>4.2873763453459004</v>
      </c>
      <c r="Z170" s="5">
        <v>0</v>
      </c>
      <c r="AA170" s="5">
        <v>0</v>
      </c>
      <c r="AB170" s="47">
        <v>0</v>
      </c>
    </row>
    <row r="171" spans="1:28" s="1" customFormat="1">
      <c r="A171" s="48" t="s">
        <v>721</v>
      </c>
      <c r="B171" s="1" t="s">
        <v>722</v>
      </c>
      <c r="C171" s="1" t="s">
        <v>723</v>
      </c>
      <c r="D171" s="1" t="s">
        <v>361</v>
      </c>
      <c r="E171" s="1" t="s">
        <v>724</v>
      </c>
      <c r="F171" s="93" t="s">
        <v>2014</v>
      </c>
      <c r="G171" s="45">
        <v>0.75</v>
      </c>
      <c r="H171" s="46">
        <v>36.69135646763678</v>
      </c>
      <c r="I171" s="5">
        <v>0</v>
      </c>
      <c r="J171" s="5">
        <v>36.69135646763678</v>
      </c>
      <c r="K171" s="5">
        <v>7.7374069463422854</v>
      </c>
      <c r="L171" s="47">
        <v>34.856788644254941</v>
      </c>
      <c r="M171" s="5">
        <v>0</v>
      </c>
      <c r="N171" s="46">
        <v>0</v>
      </c>
      <c r="O171" s="5">
        <v>0</v>
      </c>
      <c r="P171" s="5">
        <v>0</v>
      </c>
      <c r="Q171" s="5">
        <v>0</v>
      </c>
      <c r="R171" s="47">
        <v>0</v>
      </c>
      <c r="S171" s="46">
        <v>30.078140305363288</v>
      </c>
      <c r="T171" s="5">
        <v>3.9105355872075025</v>
      </c>
      <c r="U171" s="5">
        <v>2.7026805750659908</v>
      </c>
      <c r="V171" s="5">
        <v>0</v>
      </c>
      <c r="W171" s="47">
        <v>0</v>
      </c>
      <c r="X171" s="46">
        <v>30.078140305363288</v>
      </c>
      <c r="Y171" s="5">
        <v>3.9105355872075025</v>
      </c>
      <c r="Z171" s="5">
        <v>2.7026805750659908</v>
      </c>
      <c r="AA171" s="5">
        <v>0</v>
      </c>
      <c r="AB171" s="47">
        <v>0</v>
      </c>
    </row>
    <row r="172" spans="1:28" s="1" customFormat="1">
      <c r="A172" s="48" t="s">
        <v>726</v>
      </c>
      <c r="B172" s="1" t="s">
        <v>727</v>
      </c>
      <c r="C172" s="1" t="s">
        <v>728</v>
      </c>
      <c r="D172" s="1" t="s">
        <v>361</v>
      </c>
      <c r="E172" s="1">
        <v>0</v>
      </c>
      <c r="F172" s="44" t="s">
        <v>729</v>
      </c>
      <c r="G172" s="45">
        <v>0.5</v>
      </c>
      <c r="H172" s="46">
        <v>3.3004505552006891</v>
      </c>
      <c r="I172" s="5">
        <v>1.77367203</v>
      </c>
      <c r="J172" s="5">
        <v>1.5267785252006889</v>
      </c>
      <c r="K172" s="5">
        <v>0.57363062933500042</v>
      </c>
      <c r="L172" s="47">
        <v>1.4122701358106373</v>
      </c>
      <c r="M172" s="5">
        <v>0</v>
      </c>
      <c r="N172" s="46">
        <v>0</v>
      </c>
      <c r="O172" s="5">
        <v>0</v>
      </c>
      <c r="P172" s="5">
        <v>0</v>
      </c>
      <c r="Q172" s="5">
        <v>0</v>
      </c>
      <c r="R172" s="47">
        <v>0</v>
      </c>
      <c r="S172" s="46">
        <v>0</v>
      </c>
      <c r="T172" s="5">
        <v>0</v>
      </c>
      <c r="U172" s="5">
        <v>0</v>
      </c>
      <c r="V172" s="5">
        <v>0</v>
      </c>
      <c r="W172" s="47">
        <v>0</v>
      </c>
      <c r="X172" s="46">
        <v>0</v>
      </c>
      <c r="Y172" s="5">
        <v>0</v>
      </c>
      <c r="Z172" s="5">
        <v>0</v>
      </c>
      <c r="AA172" s="5">
        <v>0</v>
      </c>
      <c r="AB172" s="47">
        <v>0</v>
      </c>
    </row>
    <row r="173" spans="1:28" s="1" customFormat="1">
      <c r="A173" s="48" t="s">
        <v>730</v>
      </c>
      <c r="B173" s="1" t="s">
        <v>731</v>
      </c>
      <c r="C173" s="1" t="s">
        <v>732</v>
      </c>
      <c r="D173" s="1" t="s">
        <v>270</v>
      </c>
      <c r="E173" s="1" t="s">
        <v>94</v>
      </c>
      <c r="F173" s="44" t="s">
        <v>733</v>
      </c>
      <c r="G173" s="45">
        <v>0.48</v>
      </c>
      <c r="H173" s="46">
        <v>107.95351920325092</v>
      </c>
      <c r="I173" s="5">
        <v>0</v>
      </c>
      <c r="J173" s="5">
        <v>107.95351920325092</v>
      </c>
      <c r="K173" s="5">
        <v>-21.860735902203277</v>
      </c>
      <c r="L173" s="47">
        <v>102.55584324308836</v>
      </c>
      <c r="M173" s="5">
        <v>0</v>
      </c>
      <c r="N173" s="46">
        <v>0</v>
      </c>
      <c r="O173" s="5">
        <v>0</v>
      </c>
      <c r="P173" s="5">
        <v>0</v>
      </c>
      <c r="Q173" s="5">
        <v>0</v>
      </c>
      <c r="R173" s="47">
        <v>0</v>
      </c>
      <c r="S173" s="46">
        <v>83.751593942503135</v>
      </c>
      <c r="T173" s="5">
        <v>24.201925260747782</v>
      </c>
      <c r="U173" s="5">
        <v>0</v>
      </c>
      <c r="V173" s="5">
        <v>0</v>
      </c>
      <c r="W173" s="47">
        <v>0</v>
      </c>
      <c r="X173" s="46">
        <v>83.751593942503135</v>
      </c>
      <c r="Y173" s="5">
        <v>24.201925260747782</v>
      </c>
      <c r="Z173" s="5">
        <v>0</v>
      </c>
      <c r="AA173" s="5">
        <v>0</v>
      </c>
      <c r="AB173" s="47">
        <v>0</v>
      </c>
    </row>
    <row r="174" spans="1:28" s="1" customFormat="1">
      <c r="A174" s="48" t="s">
        <v>734</v>
      </c>
      <c r="B174" s="1" t="s">
        <v>735</v>
      </c>
      <c r="C174" s="1" t="s">
        <v>736</v>
      </c>
      <c r="D174" s="1" t="s">
        <v>270</v>
      </c>
      <c r="E174" s="1" t="s">
        <v>94</v>
      </c>
      <c r="F174" s="44" t="s">
        <v>737</v>
      </c>
      <c r="G174" s="45">
        <v>0.48</v>
      </c>
      <c r="H174" s="46">
        <v>61.83003982445036</v>
      </c>
      <c r="I174" s="5">
        <v>0</v>
      </c>
      <c r="J174" s="5">
        <v>61.83003982445036</v>
      </c>
      <c r="K174" s="5">
        <v>-105.68385605961618</v>
      </c>
      <c r="L174" s="47">
        <v>58.738537833227831</v>
      </c>
      <c r="M174" s="5">
        <v>0</v>
      </c>
      <c r="N174" s="46">
        <v>0</v>
      </c>
      <c r="O174" s="5">
        <v>0</v>
      </c>
      <c r="P174" s="5">
        <v>0</v>
      </c>
      <c r="Q174" s="5">
        <v>0</v>
      </c>
      <c r="R174" s="47">
        <v>0</v>
      </c>
      <c r="S174" s="46">
        <v>37.484149597410159</v>
      </c>
      <c r="T174" s="5">
        <v>24.345890227040197</v>
      </c>
      <c r="U174" s="5">
        <v>0</v>
      </c>
      <c r="V174" s="5">
        <v>0</v>
      </c>
      <c r="W174" s="47">
        <v>0</v>
      </c>
      <c r="X174" s="46">
        <v>37.484149597410159</v>
      </c>
      <c r="Y174" s="5">
        <v>24.345890227040197</v>
      </c>
      <c r="Z174" s="5">
        <v>0</v>
      </c>
      <c r="AA174" s="5">
        <v>0</v>
      </c>
      <c r="AB174" s="47">
        <v>0</v>
      </c>
    </row>
    <row r="175" spans="1:28" s="1" customFormat="1">
      <c r="A175" s="48" t="s">
        <v>738</v>
      </c>
      <c r="B175" s="1" t="s">
        <v>739</v>
      </c>
      <c r="C175" s="1" t="s">
        <v>740</v>
      </c>
      <c r="D175" s="1" t="s">
        <v>237</v>
      </c>
      <c r="E175" s="1">
        <v>0</v>
      </c>
      <c r="F175" s="44" t="s">
        <v>741</v>
      </c>
      <c r="G175" s="45">
        <v>0.09</v>
      </c>
      <c r="H175" s="46">
        <v>194.37267654129852</v>
      </c>
      <c r="I175" s="5">
        <v>9.487110732910276</v>
      </c>
      <c r="J175" s="5">
        <v>184.88556580838824</v>
      </c>
      <c r="K175" s="5">
        <v>136.20974173205573</v>
      </c>
      <c r="L175" s="47">
        <v>171.01914837275913</v>
      </c>
      <c r="M175" s="5">
        <v>0</v>
      </c>
      <c r="N175" s="46">
        <v>9.487110732910276</v>
      </c>
      <c r="O175" s="5">
        <v>0</v>
      </c>
      <c r="P175" s="5">
        <v>0</v>
      </c>
      <c r="Q175" s="5">
        <v>0</v>
      </c>
      <c r="R175" s="47">
        <v>0</v>
      </c>
      <c r="S175" s="46">
        <v>184.88556580838824</v>
      </c>
      <c r="T175" s="5">
        <v>0</v>
      </c>
      <c r="U175" s="5">
        <v>0</v>
      </c>
      <c r="V175" s="5">
        <v>0</v>
      </c>
      <c r="W175" s="47">
        <v>0</v>
      </c>
      <c r="X175" s="46">
        <v>194.37267654129852</v>
      </c>
      <c r="Y175" s="5">
        <v>0</v>
      </c>
      <c r="Z175" s="5">
        <v>0</v>
      </c>
      <c r="AA175" s="5">
        <v>0</v>
      </c>
      <c r="AB175" s="47">
        <v>0</v>
      </c>
    </row>
    <row r="176" spans="1:28" s="1" customFormat="1">
      <c r="A176" s="48" t="s">
        <v>742</v>
      </c>
      <c r="B176" s="1" t="s">
        <v>743</v>
      </c>
      <c r="C176" s="1" t="s">
        <v>744</v>
      </c>
      <c r="D176" s="1" t="s">
        <v>79</v>
      </c>
      <c r="E176" s="1">
        <v>0</v>
      </c>
      <c r="F176" s="44" t="s">
        <v>745</v>
      </c>
      <c r="G176" s="45">
        <v>0.01</v>
      </c>
      <c r="H176" s="46">
        <v>20.983180995270445</v>
      </c>
      <c r="I176" s="5">
        <v>6.3189793029735908</v>
      </c>
      <c r="J176" s="5">
        <v>14.664201692296855</v>
      </c>
      <c r="K176" s="5">
        <v>8.3777103382200906</v>
      </c>
      <c r="L176" s="47">
        <v>13.564386565374592</v>
      </c>
      <c r="M176" s="5">
        <v>0</v>
      </c>
      <c r="N176" s="46">
        <v>0</v>
      </c>
      <c r="O176" s="5">
        <v>0</v>
      </c>
      <c r="P176" s="5">
        <v>6.3189793029735908</v>
      </c>
      <c r="Q176" s="5">
        <v>0</v>
      </c>
      <c r="R176" s="47">
        <v>0</v>
      </c>
      <c r="S176" s="46">
        <v>0</v>
      </c>
      <c r="T176" s="5">
        <v>0</v>
      </c>
      <c r="U176" s="5">
        <v>14.664201692296855</v>
      </c>
      <c r="V176" s="5">
        <v>0</v>
      </c>
      <c r="W176" s="47">
        <v>0</v>
      </c>
      <c r="X176" s="46">
        <v>0</v>
      </c>
      <c r="Y176" s="5">
        <v>0</v>
      </c>
      <c r="Z176" s="5">
        <v>20.983180995270445</v>
      </c>
      <c r="AA176" s="5">
        <v>0</v>
      </c>
      <c r="AB176" s="47">
        <v>0</v>
      </c>
    </row>
    <row r="177" spans="1:28" s="1" customFormat="1">
      <c r="A177" s="48" t="s">
        <v>746</v>
      </c>
      <c r="B177" s="1" t="s">
        <v>747</v>
      </c>
      <c r="C177" s="1" t="s">
        <v>748</v>
      </c>
      <c r="D177" s="1" t="s">
        <v>53</v>
      </c>
      <c r="E177" s="1" t="s">
        <v>356</v>
      </c>
      <c r="F177" s="44" t="s">
        <v>749</v>
      </c>
      <c r="G177" s="45">
        <v>0.4</v>
      </c>
      <c r="H177" s="46">
        <v>2.4838685804690357</v>
      </c>
      <c r="I177" s="5">
        <v>0</v>
      </c>
      <c r="J177" s="5">
        <v>2.4838685804690357</v>
      </c>
      <c r="K177" s="5">
        <v>-8.4891141639657324</v>
      </c>
      <c r="L177" s="47">
        <v>2.3596751514455834</v>
      </c>
      <c r="M177" s="5">
        <v>0</v>
      </c>
      <c r="N177" s="46">
        <v>0</v>
      </c>
      <c r="O177" s="5">
        <v>0</v>
      </c>
      <c r="P177" s="5">
        <v>0</v>
      </c>
      <c r="Q177" s="5">
        <v>0</v>
      </c>
      <c r="R177" s="47">
        <v>0</v>
      </c>
      <c r="S177" s="46">
        <v>0</v>
      </c>
      <c r="T177" s="5">
        <v>2.4838685804690357</v>
      </c>
      <c r="U177" s="5">
        <v>0</v>
      </c>
      <c r="V177" s="5">
        <v>0</v>
      </c>
      <c r="W177" s="47">
        <v>0</v>
      </c>
      <c r="X177" s="46">
        <v>0</v>
      </c>
      <c r="Y177" s="5">
        <v>2.4838685804690357</v>
      </c>
      <c r="Z177" s="5">
        <v>0</v>
      </c>
      <c r="AA177" s="5">
        <v>0</v>
      </c>
      <c r="AB177" s="47">
        <v>0</v>
      </c>
    </row>
    <row r="178" spans="1:28" s="1" customFormat="1">
      <c r="A178" s="48" t="s">
        <v>750</v>
      </c>
      <c r="B178" s="1" t="s">
        <v>751</v>
      </c>
      <c r="C178" s="1" t="s">
        <v>752</v>
      </c>
      <c r="D178" s="1" t="s">
        <v>53</v>
      </c>
      <c r="E178" s="1" t="s">
        <v>194</v>
      </c>
      <c r="F178" s="44" t="s">
        <v>753</v>
      </c>
      <c r="G178" s="45">
        <v>0.42499999999999999</v>
      </c>
      <c r="H178" s="46">
        <v>6.480227516303076</v>
      </c>
      <c r="I178" s="5">
        <v>0</v>
      </c>
      <c r="J178" s="5">
        <v>6.480227516303076</v>
      </c>
      <c r="K178" s="5">
        <v>-11.182436425940919</v>
      </c>
      <c r="L178" s="47">
        <v>6.1562161404879223</v>
      </c>
      <c r="M178" s="5">
        <v>0</v>
      </c>
      <c r="N178" s="46">
        <v>0</v>
      </c>
      <c r="O178" s="5">
        <v>0</v>
      </c>
      <c r="P178" s="5">
        <v>0</v>
      </c>
      <c r="Q178" s="5">
        <v>0</v>
      </c>
      <c r="R178" s="47">
        <v>0</v>
      </c>
      <c r="S178" s="46">
        <v>0</v>
      </c>
      <c r="T178" s="5">
        <v>6.480227516303076</v>
      </c>
      <c r="U178" s="5">
        <v>0</v>
      </c>
      <c r="V178" s="5">
        <v>0</v>
      </c>
      <c r="W178" s="47">
        <v>0</v>
      </c>
      <c r="X178" s="46">
        <v>0</v>
      </c>
      <c r="Y178" s="5">
        <v>6.480227516303076</v>
      </c>
      <c r="Z178" s="5">
        <v>0</v>
      </c>
      <c r="AA178" s="5">
        <v>0</v>
      </c>
      <c r="AB178" s="47">
        <v>0</v>
      </c>
    </row>
    <row r="179" spans="1:28" s="1" customFormat="1">
      <c r="A179" s="48" t="s">
        <v>754</v>
      </c>
      <c r="B179" s="1" t="s">
        <v>755</v>
      </c>
      <c r="C179" s="1" t="s">
        <v>756</v>
      </c>
      <c r="D179" s="1" t="s">
        <v>124</v>
      </c>
      <c r="E179" s="1">
        <v>0</v>
      </c>
      <c r="F179" s="44" t="s">
        <v>757</v>
      </c>
      <c r="G179" s="45">
        <v>0.49</v>
      </c>
      <c r="H179" s="46">
        <v>104.2617343357113</v>
      </c>
      <c r="I179" s="5">
        <v>23.988165962652303</v>
      </c>
      <c r="J179" s="5">
        <v>80.273568373058993</v>
      </c>
      <c r="K179" s="5">
        <v>39.256549859236152</v>
      </c>
      <c r="L179" s="47">
        <v>74.253050745079562</v>
      </c>
      <c r="M179" s="5">
        <v>0</v>
      </c>
      <c r="N179" s="46">
        <v>22.487733976351947</v>
      </c>
      <c r="O179" s="5">
        <v>1.5004319863003568</v>
      </c>
      <c r="P179" s="5">
        <v>0</v>
      </c>
      <c r="Q179" s="5">
        <v>0</v>
      </c>
      <c r="R179" s="47">
        <v>0</v>
      </c>
      <c r="S179" s="46">
        <v>68.115087957142322</v>
      </c>
      <c r="T179" s="5">
        <v>12.158480415916673</v>
      </c>
      <c r="U179" s="5">
        <v>0</v>
      </c>
      <c r="V179" s="5">
        <v>0</v>
      </c>
      <c r="W179" s="47">
        <v>0</v>
      </c>
      <c r="X179" s="46">
        <v>90.602821933494269</v>
      </c>
      <c r="Y179" s="5">
        <v>13.658912402217029</v>
      </c>
      <c r="Z179" s="5">
        <v>0</v>
      </c>
      <c r="AA179" s="5">
        <v>0</v>
      </c>
      <c r="AB179" s="47">
        <v>0</v>
      </c>
    </row>
    <row r="180" spans="1:28" s="1" customFormat="1">
      <c r="A180" s="48" t="s">
        <v>758</v>
      </c>
      <c r="B180" s="1" t="s">
        <v>759</v>
      </c>
      <c r="C180" s="1" t="s">
        <v>760</v>
      </c>
      <c r="D180" s="1" t="s">
        <v>93</v>
      </c>
      <c r="E180" s="1" t="s">
        <v>94</v>
      </c>
      <c r="F180" s="44" t="s">
        <v>761</v>
      </c>
      <c r="G180" s="45">
        <v>0.48</v>
      </c>
      <c r="H180" s="46">
        <v>21.71124882340435</v>
      </c>
      <c r="I180" s="5">
        <v>0</v>
      </c>
      <c r="J180" s="5">
        <v>21.71124882340435</v>
      </c>
      <c r="K180" s="5">
        <v>-19.825044869071089</v>
      </c>
      <c r="L180" s="47">
        <v>20.625686382234129</v>
      </c>
      <c r="M180" s="5">
        <v>0</v>
      </c>
      <c r="N180" s="46">
        <v>0</v>
      </c>
      <c r="O180" s="5">
        <v>0</v>
      </c>
      <c r="P180" s="5">
        <v>0</v>
      </c>
      <c r="Q180" s="5">
        <v>0</v>
      </c>
      <c r="R180" s="47">
        <v>0</v>
      </c>
      <c r="S180" s="46">
        <v>15.49033790232909</v>
      </c>
      <c r="T180" s="5">
        <v>6.2209109210752587</v>
      </c>
      <c r="U180" s="5">
        <v>0</v>
      </c>
      <c r="V180" s="5">
        <v>0</v>
      </c>
      <c r="W180" s="47">
        <v>0</v>
      </c>
      <c r="X180" s="46">
        <v>15.49033790232909</v>
      </c>
      <c r="Y180" s="5">
        <v>6.2209109210752587</v>
      </c>
      <c r="Z180" s="5">
        <v>0</v>
      </c>
      <c r="AA180" s="5">
        <v>0</v>
      </c>
      <c r="AB180" s="47">
        <v>0</v>
      </c>
    </row>
    <row r="181" spans="1:28" s="1" customFormat="1">
      <c r="A181" s="48" t="s">
        <v>762</v>
      </c>
      <c r="B181" s="1" t="s">
        <v>763</v>
      </c>
      <c r="C181" s="1" t="s">
        <v>764</v>
      </c>
      <c r="D181" s="1" t="s">
        <v>103</v>
      </c>
      <c r="E181" s="1" t="s">
        <v>185</v>
      </c>
      <c r="F181" s="44" t="s">
        <v>765</v>
      </c>
      <c r="G181" s="45">
        <v>0.74</v>
      </c>
      <c r="H181" s="46">
        <v>94.176837274447806</v>
      </c>
      <c r="I181" s="5">
        <v>0</v>
      </c>
      <c r="J181" s="5">
        <v>94.176837274447806</v>
      </c>
      <c r="K181" s="5">
        <v>14.125945799326718</v>
      </c>
      <c r="L181" s="47">
        <v>89.467995410725393</v>
      </c>
      <c r="M181" s="5">
        <v>0</v>
      </c>
      <c r="N181" s="46">
        <v>0</v>
      </c>
      <c r="O181" s="5">
        <v>0</v>
      </c>
      <c r="P181" s="5">
        <v>0</v>
      </c>
      <c r="Q181" s="5">
        <v>0</v>
      </c>
      <c r="R181" s="47">
        <v>0</v>
      </c>
      <c r="S181" s="46">
        <v>82.24582218814399</v>
      </c>
      <c r="T181" s="5">
        <v>11.931015086303811</v>
      </c>
      <c r="U181" s="5">
        <v>0</v>
      </c>
      <c r="V181" s="5">
        <v>0</v>
      </c>
      <c r="W181" s="47">
        <v>0</v>
      </c>
      <c r="X181" s="46">
        <v>82.24582218814399</v>
      </c>
      <c r="Y181" s="5">
        <v>11.931015086303811</v>
      </c>
      <c r="Z181" s="5">
        <v>0</v>
      </c>
      <c r="AA181" s="5">
        <v>0</v>
      </c>
      <c r="AB181" s="47">
        <v>0</v>
      </c>
    </row>
    <row r="182" spans="1:28" s="1" customFormat="1">
      <c r="A182" s="48" t="s">
        <v>766</v>
      </c>
      <c r="B182" s="1" t="s">
        <v>767</v>
      </c>
      <c r="C182" s="1" t="s">
        <v>768</v>
      </c>
      <c r="D182" s="1" t="s">
        <v>103</v>
      </c>
      <c r="E182" s="1" t="s">
        <v>611</v>
      </c>
      <c r="F182" s="44" t="s">
        <v>769</v>
      </c>
      <c r="G182" s="45">
        <v>0.99</v>
      </c>
      <c r="H182" s="46">
        <v>93.503488349711048</v>
      </c>
      <c r="I182" s="5">
        <v>0</v>
      </c>
      <c r="J182" s="5">
        <v>93.503488349711048</v>
      </c>
      <c r="K182" s="5">
        <v>51.713041234210259</v>
      </c>
      <c r="L182" s="47">
        <v>90.698383699219733</v>
      </c>
      <c r="M182" s="5">
        <v>0</v>
      </c>
      <c r="N182" s="46">
        <v>0</v>
      </c>
      <c r="O182" s="5">
        <v>0</v>
      </c>
      <c r="P182" s="5">
        <v>0</v>
      </c>
      <c r="Q182" s="5">
        <v>0</v>
      </c>
      <c r="R182" s="47">
        <v>0</v>
      </c>
      <c r="S182" s="46">
        <v>84.845600982442178</v>
      </c>
      <c r="T182" s="5">
        <v>8.6578873672688648</v>
      </c>
      <c r="U182" s="5">
        <v>0</v>
      </c>
      <c r="V182" s="5">
        <v>0</v>
      </c>
      <c r="W182" s="47">
        <v>0</v>
      </c>
      <c r="X182" s="46">
        <v>84.845600982442178</v>
      </c>
      <c r="Y182" s="5">
        <v>8.6578873672688648</v>
      </c>
      <c r="Z182" s="5">
        <v>0</v>
      </c>
      <c r="AA182" s="5">
        <v>0</v>
      </c>
      <c r="AB182" s="47">
        <v>0</v>
      </c>
    </row>
    <row r="183" spans="1:28" s="1" customFormat="1">
      <c r="A183" s="48" t="s">
        <v>770</v>
      </c>
      <c r="B183" s="1" t="s">
        <v>771</v>
      </c>
      <c r="C183" s="1" t="s">
        <v>772</v>
      </c>
      <c r="D183" s="1" t="s">
        <v>270</v>
      </c>
      <c r="E183" s="1" t="s">
        <v>94</v>
      </c>
      <c r="F183" s="44" t="s">
        <v>773</v>
      </c>
      <c r="G183" s="45">
        <v>0.48</v>
      </c>
      <c r="H183" s="46">
        <v>141.43081100146728</v>
      </c>
      <c r="I183" s="5">
        <v>0</v>
      </c>
      <c r="J183" s="5">
        <v>141.43081100146728</v>
      </c>
      <c r="K183" s="5">
        <v>66.217687688362432</v>
      </c>
      <c r="L183" s="47">
        <v>134.35927045139391</v>
      </c>
      <c r="M183" s="5">
        <v>0</v>
      </c>
      <c r="N183" s="46">
        <v>0</v>
      </c>
      <c r="O183" s="5">
        <v>0</v>
      </c>
      <c r="P183" s="5">
        <v>0</v>
      </c>
      <c r="Q183" s="5">
        <v>0</v>
      </c>
      <c r="R183" s="47">
        <v>0</v>
      </c>
      <c r="S183" s="46">
        <v>111.06059754732733</v>
      </c>
      <c r="T183" s="5">
        <v>30.37021345413995</v>
      </c>
      <c r="U183" s="5">
        <v>0</v>
      </c>
      <c r="V183" s="5">
        <v>0</v>
      </c>
      <c r="W183" s="47">
        <v>0</v>
      </c>
      <c r="X183" s="46">
        <v>111.06059754732733</v>
      </c>
      <c r="Y183" s="5">
        <v>30.37021345413995</v>
      </c>
      <c r="Z183" s="5">
        <v>0</v>
      </c>
      <c r="AA183" s="5">
        <v>0</v>
      </c>
      <c r="AB183" s="47">
        <v>0</v>
      </c>
    </row>
    <row r="184" spans="1:28" s="1" customFormat="1">
      <c r="A184" s="48" t="s">
        <v>774</v>
      </c>
      <c r="B184" s="1" t="s">
        <v>775</v>
      </c>
      <c r="C184" s="1" t="s">
        <v>776</v>
      </c>
      <c r="D184" s="1" t="s">
        <v>237</v>
      </c>
      <c r="E184" s="1" t="s">
        <v>156</v>
      </c>
      <c r="F184" s="44" t="s">
        <v>777</v>
      </c>
      <c r="G184" s="45">
        <v>0.17499999999999999</v>
      </c>
      <c r="H184" s="46">
        <v>219.33508091348662</v>
      </c>
      <c r="I184" s="5">
        <v>0</v>
      </c>
      <c r="J184" s="5">
        <v>219.33508091348662</v>
      </c>
      <c r="K184" s="5">
        <v>164.64554174163132</v>
      </c>
      <c r="L184" s="47">
        <v>208.36832686781227</v>
      </c>
      <c r="M184" s="5">
        <v>0</v>
      </c>
      <c r="N184" s="46">
        <v>0</v>
      </c>
      <c r="O184" s="5">
        <v>0</v>
      </c>
      <c r="P184" s="5">
        <v>0</v>
      </c>
      <c r="Q184" s="5">
        <v>0</v>
      </c>
      <c r="R184" s="47">
        <v>0</v>
      </c>
      <c r="S184" s="46">
        <v>219.33508091348662</v>
      </c>
      <c r="T184" s="5">
        <v>0</v>
      </c>
      <c r="U184" s="5">
        <v>0</v>
      </c>
      <c r="V184" s="5">
        <v>0</v>
      </c>
      <c r="W184" s="47">
        <v>0</v>
      </c>
      <c r="X184" s="46">
        <v>219.33508091348662</v>
      </c>
      <c r="Y184" s="5">
        <v>0</v>
      </c>
      <c r="Z184" s="5">
        <v>0</v>
      </c>
      <c r="AA184" s="5">
        <v>0</v>
      </c>
      <c r="AB184" s="47">
        <v>0</v>
      </c>
    </row>
    <row r="185" spans="1:28" s="1" customFormat="1">
      <c r="A185" s="48" t="s">
        <v>778</v>
      </c>
      <c r="B185" s="1" t="s">
        <v>779</v>
      </c>
      <c r="C185" s="1" t="s">
        <v>780</v>
      </c>
      <c r="D185" s="1" t="s">
        <v>79</v>
      </c>
      <c r="E185" s="1" t="s">
        <v>156</v>
      </c>
      <c r="F185" s="44" t="s">
        <v>1615</v>
      </c>
      <c r="G185" s="45">
        <v>1.4999999999999999E-2</v>
      </c>
      <c r="H185" s="46">
        <v>23.81619483922621</v>
      </c>
      <c r="I185" s="5">
        <v>0</v>
      </c>
      <c r="J185" s="5">
        <v>23.81619483922621</v>
      </c>
      <c r="K185" s="5">
        <v>17.656850275911921</v>
      </c>
      <c r="L185" s="47">
        <v>22.625385097264896</v>
      </c>
      <c r="M185" s="5">
        <v>0</v>
      </c>
      <c r="N185" s="46">
        <v>0</v>
      </c>
      <c r="O185" s="5">
        <v>0</v>
      </c>
      <c r="P185" s="5">
        <v>0</v>
      </c>
      <c r="Q185" s="5">
        <v>0</v>
      </c>
      <c r="R185" s="47">
        <v>0</v>
      </c>
      <c r="S185" s="46">
        <v>0</v>
      </c>
      <c r="T185" s="5">
        <v>0</v>
      </c>
      <c r="U185" s="5">
        <v>23.81619483922621</v>
      </c>
      <c r="V185" s="5">
        <v>0</v>
      </c>
      <c r="W185" s="47">
        <v>0</v>
      </c>
      <c r="X185" s="46">
        <v>0</v>
      </c>
      <c r="Y185" s="5">
        <v>0</v>
      </c>
      <c r="Z185" s="5">
        <v>23.81619483922621</v>
      </c>
      <c r="AA185" s="5">
        <v>0</v>
      </c>
      <c r="AB185" s="47">
        <v>0</v>
      </c>
    </row>
    <row r="186" spans="1:28" s="1" customFormat="1">
      <c r="A186" s="48" t="s">
        <v>782</v>
      </c>
      <c r="B186" s="1" t="s">
        <v>783</v>
      </c>
      <c r="C186" s="1" t="s">
        <v>784</v>
      </c>
      <c r="D186" s="1" t="s">
        <v>53</v>
      </c>
      <c r="E186" s="1">
        <v>0</v>
      </c>
      <c r="F186" s="44" t="s">
        <v>785</v>
      </c>
      <c r="G186" s="45">
        <v>0.4</v>
      </c>
      <c r="H186" s="46">
        <v>5.8444802556552569</v>
      </c>
      <c r="I186" s="5">
        <v>0.19969082393962612</v>
      </c>
      <c r="J186" s="5">
        <v>5.6447894317156306</v>
      </c>
      <c r="K186" s="5">
        <v>-19.279987380975232</v>
      </c>
      <c r="L186" s="47">
        <v>5.2214302243369586</v>
      </c>
      <c r="M186" s="5">
        <v>0.5</v>
      </c>
      <c r="N186" s="46">
        <v>0</v>
      </c>
      <c r="O186" s="5">
        <v>0.19969082393962612</v>
      </c>
      <c r="P186" s="5">
        <v>0</v>
      </c>
      <c r="Q186" s="5">
        <v>0</v>
      </c>
      <c r="R186" s="47">
        <v>0</v>
      </c>
      <c r="S186" s="46">
        <v>0</v>
      </c>
      <c r="T186" s="5">
        <v>5.6447894317156306</v>
      </c>
      <c r="U186" s="5">
        <v>0</v>
      </c>
      <c r="V186" s="5">
        <v>0</v>
      </c>
      <c r="W186" s="47">
        <v>0</v>
      </c>
      <c r="X186" s="46">
        <v>0</v>
      </c>
      <c r="Y186" s="5">
        <v>5.8444802556552569</v>
      </c>
      <c r="Z186" s="5">
        <v>0</v>
      </c>
      <c r="AA186" s="5">
        <v>0</v>
      </c>
      <c r="AB186" s="47">
        <v>0</v>
      </c>
    </row>
    <row r="187" spans="1:28" s="1" customFormat="1">
      <c r="A187" s="48" t="s">
        <v>786</v>
      </c>
      <c r="B187" s="1" t="s">
        <v>787</v>
      </c>
      <c r="C187" s="1" t="s">
        <v>788</v>
      </c>
      <c r="D187" s="1" t="s">
        <v>103</v>
      </c>
      <c r="E187" s="1" t="s">
        <v>185</v>
      </c>
      <c r="F187" s="44" t="s">
        <v>789</v>
      </c>
      <c r="G187" s="45">
        <v>0.74</v>
      </c>
      <c r="H187" s="46">
        <v>183.65529723166244</v>
      </c>
      <c r="I187" s="5">
        <v>0</v>
      </c>
      <c r="J187" s="5">
        <v>183.65529723166244</v>
      </c>
      <c r="K187" s="5">
        <v>-73.113461049264941</v>
      </c>
      <c r="L187" s="47">
        <v>174.47253237007931</v>
      </c>
      <c r="M187" s="5">
        <v>0</v>
      </c>
      <c r="N187" s="46">
        <v>0</v>
      </c>
      <c r="O187" s="5">
        <v>0</v>
      </c>
      <c r="P187" s="5">
        <v>0</v>
      </c>
      <c r="Q187" s="5">
        <v>0</v>
      </c>
      <c r="R187" s="47">
        <v>0</v>
      </c>
      <c r="S187" s="46">
        <v>157.10022912981003</v>
      </c>
      <c r="T187" s="5">
        <v>26.55506810185242</v>
      </c>
      <c r="U187" s="5">
        <v>0</v>
      </c>
      <c r="V187" s="5">
        <v>0</v>
      </c>
      <c r="W187" s="47">
        <v>0</v>
      </c>
      <c r="X187" s="46">
        <v>157.10022912981003</v>
      </c>
      <c r="Y187" s="5">
        <v>26.55506810185242</v>
      </c>
      <c r="Z187" s="5">
        <v>0</v>
      </c>
      <c r="AA187" s="5">
        <v>0</v>
      </c>
      <c r="AB187" s="47">
        <v>0</v>
      </c>
    </row>
    <row r="188" spans="1:28" s="1" customFormat="1">
      <c r="A188" s="48" t="s">
        <v>790</v>
      </c>
      <c r="B188" s="1" t="s">
        <v>791</v>
      </c>
      <c r="C188" s="1" t="s">
        <v>792</v>
      </c>
      <c r="D188" s="1" t="s">
        <v>124</v>
      </c>
      <c r="E188" s="1" t="s">
        <v>151</v>
      </c>
      <c r="F188" s="44" t="s">
        <v>793</v>
      </c>
      <c r="G188" s="45">
        <v>0.74</v>
      </c>
      <c r="H188" s="46">
        <v>128.1087324703247</v>
      </c>
      <c r="I188" s="5">
        <v>0</v>
      </c>
      <c r="J188" s="5">
        <v>128.1087324703247</v>
      </c>
      <c r="K188" s="5">
        <v>45.833195063473624</v>
      </c>
      <c r="L188" s="47">
        <v>121.70329584680846</v>
      </c>
      <c r="M188" s="5">
        <v>0</v>
      </c>
      <c r="N188" s="46">
        <v>0</v>
      </c>
      <c r="O188" s="5">
        <v>0</v>
      </c>
      <c r="P188" s="5">
        <v>0</v>
      </c>
      <c r="Q188" s="5">
        <v>0</v>
      </c>
      <c r="R188" s="47">
        <v>0</v>
      </c>
      <c r="S188" s="46">
        <v>109.01040874782134</v>
      </c>
      <c r="T188" s="5">
        <v>19.098323722503356</v>
      </c>
      <c r="U188" s="5">
        <v>0</v>
      </c>
      <c r="V188" s="5">
        <v>0</v>
      </c>
      <c r="W188" s="47">
        <v>0</v>
      </c>
      <c r="X188" s="46">
        <v>109.01040874782134</v>
      </c>
      <c r="Y188" s="5">
        <v>19.098323722503356</v>
      </c>
      <c r="Z188" s="5">
        <v>0</v>
      </c>
      <c r="AA188" s="5">
        <v>0</v>
      </c>
      <c r="AB188" s="47">
        <v>0</v>
      </c>
    </row>
    <row r="189" spans="1:28" s="1" customFormat="1">
      <c r="A189" s="48" t="s">
        <v>794</v>
      </c>
      <c r="B189" s="1" t="s">
        <v>795</v>
      </c>
      <c r="C189" s="1" t="s">
        <v>796</v>
      </c>
      <c r="D189" s="1" t="s">
        <v>237</v>
      </c>
      <c r="E189" s="1" t="s">
        <v>151</v>
      </c>
      <c r="F189" s="44" t="s">
        <v>797</v>
      </c>
      <c r="G189" s="45">
        <v>0.36499999999999999</v>
      </c>
      <c r="H189" s="46">
        <v>60.882646431516918</v>
      </c>
      <c r="I189" s="5">
        <v>0</v>
      </c>
      <c r="J189" s="5">
        <v>60.882646431516918</v>
      </c>
      <c r="K189" s="5">
        <v>-25.026706830998076</v>
      </c>
      <c r="L189" s="47">
        <v>57.838514109941066</v>
      </c>
      <c r="M189" s="5">
        <v>0</v>
      </c>
      <c r="N189" s="46">
        <v>0</v>
      </c>
      <c r="O189" s="5">
        <v>0</v>
      </c>
      <c r="P189" s="5">
        <v>0</v>
      </c>
      <c r="Q189" s="5">
        <v>0</v>
      </c>
      <c r="R189" s="47">
        <v>0</v>
      </c>
      <c r="S189" s="46">
        <v>60.882646431516918</v>
      </c>
      <c r="T189" s="5">
        <v>0</v>
      </c>
      <c r="U189" s="5">
        <v>0</v>
      </c>
      <c r="V189" s="5">
        <v>0</v>
      </c>
      <c r="W189" s="47">
        <v>0</v>
      </c>
      <c r="X189" s="46">
        <v>60.882646431516918</v>
      </c>
      <c r="Y189" s="5">
        <v>0</v>
      </c>
      <c r="Z189" s="5">
        <v>0</v>
      </c>
      <c r="AA189" s="5">
        <v>0</v>
      </c>
      <c r="AB189" s="47">
        <v>0</v>
      </c>
    </row>
    <row r="190" spans="1:28" s="1" customFormat="1">
      <c r="A190" s="48" t="s">
        <v>798</v>
      </c>
      <c r="B190" s="1" t="s">
        <v>799</v>
      </c>
      <c r="C190" s="1" t="s">
        <v>800</v>
      </c>
      <c r="D190" s="1" t="s">
        <v>79</v>
      </c>
      <c r="E190" s="1" t="s">
        <v>151</v>
      </c>
      <c r="F190" s="44" t="s">
        <v>1616</v>
      </c>
      <c r="G190" s="45">
        <v>0.01</v>
      </c>
      <c r="H190" s="46">
        <v>13.112341120077696</v>
      </c>
      <c r="I190" s="5">
        <v>0</v>
      </c>
      <c r="J190" s="5">
        <v>13.112341120077696</v>
      </c>
      <c r="K190" s="5">
        <v>9.5344064025028423</v>
      </c>
      <c r="L190" s="47">
        <v>12.456724064073811</v>
      </c>
      <c r="M190" s="5">
        <v>0</v>
      </c>
      <c r="N190" s="46">
        <v>0</v>
      </c>
      <c r="O190" s="5">
        <v>0</v>
      </c>
      <c r="P190" s="5">
        <v>0</v>
      </c>
      <c r="Q190" s="5">
        <v>0</v>
      </c>
      <c r="R190" s="47">
        <v>0</v>
      </c>
      <c r="S190" s="46">
        <v>0</v>
      </c>
      <c r="T190" s="5">
        <v>0</v>
      </c>
      <c r="U190" s="5">
        <v>13.112341120077696</v>
      </c>
      <c r="V190" s="5">
        <v>0</v>
      </c>
      <c r="W190" s="47">
        <v>0</v>
      </c>
      <c r="X190" s="46">
        <v>0</v>
      </c>
      <c r="Y190" s="5">
        <v>0</v>
      </c>
      <c r="Z190" s="5">
        <v>13.112341120077696</v>
      </c>
      <c r="AA190" s="5">
        <v>0</v>
      </c>
      <c r="AB190" s="47">
        <v>0</v>
      </c>
    </row>
    <row r="191" spans="1:28" s="1" customFormat="1">
      <c r="A191" s="48" t="s">
        <v>802</v>
      </c>
      <c r="B191" s="1" t="s">
        <v>803</v>
      </c>
      <c r="C191" s="1" t="s">
        <v>804</v>
      </c>
      <c r="D191" s="1" t="s">
        <v>53</v>
      </c>
      <c r="E191" s="1" t="s">
        <v>498</v>
      </c>
      <c r="F191" s="44" t="s">
        <v>805</v>
      </c>
      <c r="G191" s="45">
        <v>0.44</v>
      </c>
      <c r="H191" s="46">
        <v>2.2069038591043935</v>
      </c>
      <c r="I191" s="5">
        <v>0</v>
      </c>
      <c r="J191" s="5">
        <v>2.2069038591043935</v>
      </c>
      <c r="K191" s="5">
        <v>-8.6685237054593749</v>
      </c>
      <c r="L191" s="47">
        <v>2.0965586661491735</v>
      </c>
      <c r="M191" s="5">
        <v>0</v>
      </c>
      <c r="N191" s="46">
        <v>0</v>
      </c>
      <c r="O191" s="5">
        <v>0</v>
      </c>
      <c r="P191" s="5">
        <v>0</v>
      </c>
      <c r="Q191" s="5">
        <v>0</v>
      </c>
      <c r="R191" s="47">
        <v>0</v>
      </c>
      <c r="S191" s="46">
        <v>0</v>
      </c>
      <c r="T191" s="5">
        <v>2.2069038591043935</v>
      </c>
      <c r="U191" s="5">
        <v>0</v>
      </c>
      <c r="V191" s="5">
        <v>0</v>
      </c>
      <c r="W191" s="47">
        <v>0</v>
      </c>
      <c r="X191" s="46">
        <v>0</v>
      </c>
      <c r="Y191" s="5">
        <v>2.2069038591043935</v>
      </c>
      <c r="Z191" s="5">
        <v>0</v>
      </c>
      <c r="AA191" s="5">
        <v>0</v>
      </c>
      <c r="AB191" s="47">
        <v>0</v>
      </c>
    </row>
    <row r="192" spans="1:28" s="1" customFormat="1">
      <c r="A192" s="48" t="s">
        <v>806</v>
      </c>
      <c r="B192" s="1" t="s">
        <v>807</v>
      </c>
      <c r="C192" s="1" t="s">
        <v>808</v>
      </c>
      <c r="D192" s="1" t="s">
        <v>270</v>
      </c>
      <c r="E192" s="1" t="s">
        <v>94</v>
      </c>
      <c r="F192" s="44" t="s">
        <v>809</v>
      </c>
      <c r="G192" s="45">
        <v>0.48</v>
      </c>
      <c r="H192" s="46">
        <v>121.17486843337861</v>
      </c>
      <c r="I192" s="5">
        <v>0</v>
      </c>
      <c r="J192" s="5">
        <v>121.17486843337861</v>
      </c>
      <c r="K192" s="5">
        <v>89.72304347130509</v>
      </c>
      <c r="L192" s="47">
        <v>115.11612501170967</v>
      </c>
      <c r="M192" s="5">
        <v>0</v>
      </c>
      <c r="N192" s="46">
        <v>0</v>
      </c>
      <c r="O192" s="5">
        <v>0</v>
      </c>
      <c r="P192" s="5">
        <v>0</v>
      </c>
      <c r="Q192" s="5">
        <v>0</v>
      </c>
      <c r="R192" s="47">
        <v>0</v>
      </c>
      <c r="S192" s="46">
        <v>101.25162104937569</v>
      </c>
      <c r="T192" s="5">
        <v>19.923247384002924</v>
      </c>
      <c r="U192" s="5">
        <v>0</v>
      </c>
      <c r="V192" s="5">
        <v>0</v>
      </c>
      <c r="W192" s="47">
        <v>0</v>
      </c>
      <c r="X192" s="46">
        <v>101.25162104937569</v>
      </c>
      <c r="Y192" s="5">
        <v>19.923247384002924</v>
      </c>
      <c r="Z192" s="5">
        <v>0</v>
      </c>
      <c r="AA192" s="5">
        <v>0</v>
      </c>
      <c r="AB192" s="47">
        <v>0</v>
      </c>
    </row>
    <row r="193" spans="1:28" s="1" customFormat="1">
      <c r="A193" s="48" t="s">
        <v>810</v>
      </c>
      <c r="B193" s="1" t="s">
        <v>811</v>
      </c>
      <c r="C193" s="1" t="s">
        <v>812</v>
      </c>
      <c r="D193" s="1" t="s">
        <v>53</v>
      </c>
      <c r="E193" s="1" t="s">
        <v>275</v>
      </c>
      <c r="F193" s="44" t="s">
        <v>813</v>
      </c>
      <c r="G193" s="45">
        <v>0.4</v>
      </c>
      <c r="H193" s="46">
        <v>2.0828164702553917</v>
      </c>
      <c r="I193" s="5">
        <v>0</v>
      </c>
      <c r="J193" s="5">
        <v>2.0828164702553917</v>
      </c>
      <c r="K193" s="5">
        <v>-11.445580982967968</v>
      </c>
      <c r="L193" s="47">
        <v>1.9786756467426221</v>
      </c>
      <c r="M193" s="5">
        <v>0</v>
      </c>
      <c r="N193" s="46">
        <v>0</v>
      </c>
      <c r="O193" s="5">
        <v>0</v>
      </c>
      <c r="P193" s="5">
        <v>0</v>
      </c>
      <c r="Q193" s="5">
        <v>0</v>
      </c>
      <c r="R193" s="47">
        <v>0</v>
      </c>
      <c r="S193" s="46">
        <v>0</v>
      </c>
      <c r="T193" s="5">
        <v>2.0828164702553917</v>
      </c>
      <c r="U193" s="5">
        <v>0</v>
      </c>
      <c r="V193" s="5">
        <v>0</v>
      </c>
      <c r="W193" s="47">
        <v>0</v>
      </c>
      <c r="X193" s="46">
        <v>0</v>
      </c>
      <c r="Y193" s="5">
        <v>2.0828164702553917</v>
      </c>
      <c r="Z193" s="5">
        <v>0</v>
      </c>
      <c r="AA193" s="5">
        <v>0</v>
      </c>
      <c r="AB193" s="47">
        <v>0</v>
      </c>
    </row>
    <row r="194" spans="1:28" s="1" customFormat="1">
      <c r="A194" s="48" t="s">
        <v>814</v>
      </c>
      <c r="B194" s="1" t="s">
        <v>815</v>
      </c>
      <c r="C194" s="1" t="s">
        <v>816</v>
      </c>
      <c r="D194" s="1" t="s">
        <v>53</v>
      </c>
      <c r="E194" s="1">
        <v>0</v>
      </c>
      <c r="F194" s="44" t="s">
        <v>817</v>
      </c>
      <c r="G194" s="45">
        <v>0.4</v>
      </c>
      <c r="H194" s="46">
        <v>3.7753933477125932</v>
      </c>
      <c r="I194" s="5">
        <v>2.2354045291114597E-2</v>
      </c>
      <c r="J194" s="5">
        <v>3.7530393024214788</v>
      </c>
      <c r="K194" s="5">
        <v>-12.883954382795256</v>
      </c>
      <c r="L194" s="47">
        <v>3.4715613547398676</v>
      </c>
      <c r="M194" s="5">
        <v>0.5</v>
      </c>
      <c r="N194" s="46">
        <v>0</v>
      </c>
      <c r="O194" s="5">
        <v>2.2354045291114597E-2</v>
      </c>
      <c r="P194" s="5">
        <v>0</v>
      </c>
      <c r="Q194" s="5">
        <v>0</v>
      </c>
      <c r="R194" s="47">
        <v>0</v>
      </c>
      <c r="S194" s="46">
        <v>0</v>
      </c>
      <c r="T194" s="5">
        <v>3.7530393024214788</v>
      </c>
      <c r="U194" s="5">
        <v>0</v>
      </c>
      <c r="V194" s="5">
        <v>0</v>
      </c>
      <c r="W194" s="47">
        <v>0</v>
      </c>
      <c r="X194" s="46">
        <v>0</v>
      </c>
      <c r="Y194" s="5">
        <v>3.7753933477125932</v>
      </c>
      <c r="Z194" s="5">
        <v>0</v>
      </c>
      <c r="AA194" s="5">
        <v>0</v>
      </c>
      <c r="AB194" s="47">
        <v>0</v>
      </c>
    </row>
    <row r="195" spans="1:28" s="1" customFormat="1">
      <c r="A195" s="48" t="s">
        <v>818</v>
      </c>
      <c r="B195" s="1" t="s">
        <v>819</v>
      </c>
      <c r="C195" s="1" t="s">
        <v>820</v>
      </c>
      <c r="D195" s="1" t="s">
        <v>391</v>
      </c>
      <c r="E195" s="1">
        <v>0</v>
      </c>
      <c r="F195" s="44" t="s">
        <v>821</v>
      </c>
      <c r="G195" s="45">
        <v>0.1</v>
      </c>
      <c r="H195" s="46">
        <v>129.81550694871203</v>
      </c>
      <c r="I195" s="5">
        <v>20.138593859665132</v>
      </c>
      <c r="J195" s="5">
        <v>109.67691308904688</v>
      </c>
      <c r="K195" s="5">
        <v>89.838462593569105</v>
      </c>
      <c r="L195" s="47">
        <v>101.45114460736836</v>
      </c>
      <c r="M195" s="5">
        <v>0</v>
      </c>
      <c r="N195" s="46">
        <v>16.921022839200646</v>
      </c>
      <c r="O195" s="5">
        <v>0</v>
      </c>
      <c r="P195" s="5">
        <v>3.2175710204644856</v>
      </c>
      <c r="Q195" s="5">
        <v>0</v>
      </c>
      <c r="R195" s="47">
        <v>0</v>
      </c>
      <c r="S195" s="46">
        <v>103.28482362835481</v>
      </c>
      <c r="T195" s="5">
        <v>0</v>
      </c>
      <c r="U195" s="5">
        <v>6.39208946069206</v>
      </c>
      <c r="V195" s="5">
        <v>0</v>
      </c>
      <c r="W195" s="47">
        <v>0</v>
      </c>
      <c r="X195" s="46">
        <v>120.20584646755546</v>
      </c>
      <c r="Y195" s="5">
        <v>0</v>
      </c>
      <c r="Z195" s="5">
        <v>9.6096604811565474</v>
      </c>
      <c r="AA195" s="5">
        <v>0</v>
      </c>
      <c r="AB195" s="47">
        <v>0</v>
      </c>
    </row>
    <row r="196" spans="1:28" s="1" customFormat="1">
      <c r="A196" s="48" t="s">
        <v>822</v>
      </c>
      <c r="B196" s="1" t="s">
        <v>823</v>
      </c>
      <c r="C196" s="1" t="s">
        <v>824</v>
      </c>
      <c r="D196" s="1" t="s">
        <v>103</v>
      </c>
      <c r="E196" s="1" t="s">
        <v>611</v>
      </c>
      <c r="F196" s="44" t="s">
        <v>825</v>
      </c>
      <c r="G196" s="45">
        <v>0.99</v>
      </c>
      <c r="H196" s="46">
        <v>258.16414798473528</v>
      </c>
      <c r="I196" s="5">
        <v>0</v>
      </c>
      <c r="J196" s="5">
        <v>258.16414798473528</v>
      </c>
      <c r="K196" s="5">
        <v>62.269579626034172</v>
      </c>
      <c r="L196" s="47">
        <v>250.41922354519326</v>
      </c>
      <c r="M196" s="5">
        <v>0</v>
      </c>
      <c r="N196" s="46">
        <v>0</v>
      </c>
      <c r="O196" s="5">
        <v>0</v>
      </c>
      <c r="P196" s="5">
        <v>0</v>
      </c>
      <c r="Q196" s="5">
        <v>0</v>
      </c>
      <c r="R196" s="47">
        <v>0</v>
      </c>
      <c r="S196" s="46">
        <v>227.67923993725566</v>
      </c>
      <c r="T196" s="5">
        <v>30.484908047479635</v>
      </c>
      <c r="U196" s="5">
        <v>0</v>
      </c>
      <c r="V196" s="5">
        <v>0</v>
      </c>
      <c r="W196" s="47">
        <v>0</v>
      </c>
      <c r="X196" s="46">
        <v>227.67923993725566</v>
      </c>
      <c r="Y196" s="5">
        <v>30.484908047479635</v>
      </c>
      <c r="Z196" s="5">
        <v>0</v>
      </c>
      <c r="AA196" s="5">
        <v>0</v>
      </c>
      <c r="AB196" s="47">
        <v>0</v>
      </c>
    </row>
    <row r="197" spans="1:28" s="1" customFormat="1">
      <c r="A197" s="48" t="s">
        <v>826</v>
      </c>
      <c r="B197" s="1" t="s">
        <v>827</v>
      </c>
      <c r="C197" s="1" t="s">
        <v>828</v>
      </c>
      <c r="D197" s="1" t="s">
        <v>124</v>
      </c>
      <c r="E197" s="1">
        <v>0</v>
      </c>
      <c r="F197" s="44" t="s">
        <v>829</v>
      </c>
      <c r="G197" s="45">
        <v>0.49</v>
      </c>
      <c r="H197" s="46">
        <v>58.658013325343695</v>
      </c>
      <c r="I197" s="5">
        <v>10.704461026832458</v>
      </c>
      <c r="J197" s="5">
        <v>47.953552298511248</v>
      </c>
      <c r="K197" s="5">
        <v>14.275469648327249</v>
      </c>
      <c r="L197" s="47">
        <v>44.357035876122907</v>
      </c>
      <c r="M197" s="5">
        <v>0</v>
      </c>
      <c r="N197" s="46">
        <v>10.333733628119953</v>
      </c>
      <c r="O197" s="5">
        <v>0.37072739871250465</v>
      </c>
      <c r="P197" s="5">
        <v>0</v>
      </c>
      <c r="Q197" s="5">
        <v>0</v>
      </c>
      <c r="R197" s="47">
        <v>0</v>
      </c>
      <c r="S197" s="46">
        <v>39.329623921600607</v>
      </c>
      <c r="T197" s="5">
        <v>8.6239283769106319</v>
      </c>
      <c r="U197" s="5">
        <v>0</v>
      </c>
      <c r="V197" s="5">
        <v>0</v>
      </c>
      <c r="W197" s="47">
        <v>0</v>
      </c>
      <c r="X197" s="46">
        <v>49.663357549720565</v>
      </c>
      <c r="Y197" s="5">
        <v>8.9946557756231371</v>
      </c>
      <c r="Z197" s="5">
        <v>0</v>
      </c>
      <c r="AA197" s="5">
        <v>0</v>
      </c>
      <c r="AB197" s="47">
        <v>0</v>
      </c>
    </row>
    <row r="198" spans="1:28" s="1" customFormat="1">
      <c r="A198" s="48" t="s">
        <v>830</v>
      </c>
      <c r="B198" s="1" t="s">
        <v>831</v>
      </c>
      <c r="C198" s="1" t="s">
        <v>832</v>
      </c>
      <c r="D198" s="1" t="s">
        <v>53</v>
      </c>
      <c r="E198" s="1">
        <v>0</v>
      </c>
      <c r="F198" s="44" t="s">
        <v>833</v>
      </c>
      <c r="G198" s="45">
        <v>0.4</v>
      </c>
      <c r="H198" s="46">
        <v>3.2075669686071597</v>
      </c>
      <c r="I198" s="5">
        <v>0</v>
      </c>
      <c r="J198" s="5">
        <v>3.2075669686071597</v>
      </c>
      <c r="K198" s="5">
        <v>-19.028494701807645</v>
      </c>
      <c r="L198" s="47">
        <v>2.9669994459616231</v>
      </c>
      <c r="M198" s="5">
        <v>0.5</v>
      </c>
      <c r="N198" s="46">
        <v>0</v>
      </c>
      <c r="O198" s="5">
        <v>0</v>
      </c>
      <c r="P198" s="5">
        <v>0</v>
      </c>
      <c r="Q198" s="5">
        <v>0</v>
      </c>
      <c r="R198" s="47">
        <v>0</v>
      </c>
      <c r="S198" s="46">
        <v>0</v>
      </c>
      <c r="T198" s="5">
        <v>3.2075669686071597</v>
      </c>
      <c r="U198" s="5">
        <v>0</v>
      </c>
      <c r="V198" s="5">
        <v>0</v>
      </c>
      <c r="W198" s="47">
        <v>0</v>
      </c>
      <c r="X198" s="46">
        <v>0</v>
      </c>
      <c r="Y198" s="5">
        <v>3.2075669686071597</v>
      </c>
      <c r="Z198" s="5">
        <v>0</v>
      </c>
      <c r="AA198" s="5">
        <v>0</v>
      </c>
      <c r="AB198" s="47">
        <v>0</v>
      </c>
    </row>
    <row r="199" spans="1:28" s="1" customFormat="1">
      <c r="A199" s="48" t="s">
        <v>834</v>
      </c>
      <c r="B199" s="1" t="s">
        <v>835</v>
      </c>
      <c r="C199" s="1" t="s">
        <v>836</v>
      </c>
      <c r="D199" s="1" t="s">
        <v>53</v>
      </c>
      <c r="E199" s="1">
        <v>0</v>
      </c>
      <c r="F199" s="44" t="s">
        <v>837</v>
      </c>
      <c r="G199" s="45">
        <v>0.4</v>
      </c>
      <c r="H199" s="46">
        <v>1.50791685583278</v>
      </c>
      <c r="I199" s="5">
        <v>0</v>
      </c>
      <c r="J199" s="5">
        <v>1.50791685583278</v>
      </c>
      <c r="K199" s="5">
        <v>-3.8045442693772324</v>
      </c>
      <c r="L199" s="47">
        <v>1.3948230916453215</v>
      </c>
      <c r="M199" s="5">
        <v>0.5</v>
      </c>
      <c r="N199" s="46">
        <v>0</v>
      </c>
      <c r="O199" s="5">
        <v>0</v>
      </c>
      <c r="P199" s="5">
        <v>0</v>
      </c>
      <c r="Q199" s="5">
        <v>0</v>
      </c>
      <c r="R199" s="47">
        <v>0</v>
      </c>
      <c r="S199" s="46">
        <v>0</v>
      </c>
      <c r="T199" s="5">
        <v>1.50791685583278</v>
      </c>
      <c r="U199" s="5">
        <v>0</v>
      </c>
      <c r="V199" s="5">
        <v>0</v>
      </c>
      <c r="W199" s="47">
        <v>0</v>
      </c>
      <c r="X199" s="46">
        <v>0</v>
      </c>
      <c r="Y199" s="5">
        <v>1.50791685583278</v>
      </c>
      <c r="Z199" s="5">
        <v>0</v>
      </c>
      <c r="AA199" s="5">
        <v>0</v>
      </c>
      <c r="AB199" s="47">
        <v>0</v>
      </c>
    </row>
    <row r="200" spans="1:28" s="1" customFormat="1">
      <c r="A200" s="48" t="s">
        <v>838</v>
      </c>
      <c r="B200" s="1" t="s">
        <v>839</v>
      </c>
      <c r="C200" s="1" t="s">
        <v>840</v>
      </c>
      <c r="D200" s="1" t="s">
        <v>53</v>
      </c>
      <c r="E200" s="1" t="s">
        <v>223</v>
      </c>
      <c r="F200" s="44" t="s">
        <v>841</v>
      </c>
      <c r="G200" s="45">
        <v>0</v>
      </c>
      <c r="H200" s="46">
        <v>2.0265408984407602</v>
      </c>
      <c r="I200" s="5">
        <v>0</v>
      </c>
      <c r="J200" s="5">
        <v>2.0265408984407602</v>
      </c>
      <c r="K200" s="5">
        <v>2.0265408984407602</v>
      </c>
      <c r="L200" s="47">
        <v>1.9252138535187222</v>
      </c>
      <c r="M200" s="5">
        <v>0</v>
      </c>
      <c r="N200" s="46">
        <v>0</v>
      </c>
      <c r="O200" s="5">
        <v>0</v>
      </c>
      <c r="P200" s="5">
        <v>0</v>
      </c>
      <c r="Q200" s="5">
        <v>0</v>
      </c>
      <c r="R200" s="47">
        <v>0</v>
      </c>
      <c r="S200" s="46">
        <v>0</v>
      </c>
      <c r="T200" s="5">
        <v>2.0265408984407602</v>
      </c>
      <c r="U200" s="5">
        <v>0</v>
      </c>
      <c r="V200" s="5">
        <v>0</v>
      </c>
      <c r="W200" s="47">
        <v>0</v>
      </c>
      <c r="X200" s="46">
        <v>0</v>
      </c>
      <c r="Y200" s="5">
        <v>2.0265408984407602</v>
      </c>
      <c r="Z200" s="5">
        <v>0</v>
      </c>
      <c r="AA200" s="5">
        <v>0</v>
      </c>
      <c r="AB200" s="47">
        <v>0</v>
      </c>
    </row>
    <row r="201" spans="1:28" s="1" customFormat="1">
      <c r="A201" s="48" t="s">
        <v>842</v>
      </c>
      <c r="B201" s="1" t="s">
        <v>843</v>
      </c>
      <c r="C201" s="1" t="s">
        <v>844</v>
      </c>
      <c r="D201" s="1" t="s">
        <v>103</v>
      </c>
      <c r="E201" s="1" t="s">
        <v>169</v>
      </c>
      <c r="F201" s="44" t="s">
        <v>845</v>
      </c>
      <c r="G201" s="45">
        <v>0.99</v>
      </c>
      <c r="H201" s="46">
        <v>283.45352473830161</v>
      </c>
      <c r="I201" s="5">
        <v>0</v>
      </c>
      <c r="J201" s="5">
        <v>283.45352473830161</v>
      </c>
      <c r="K201" s="5">
        <v>-40.398260840528849</v>
      </c>
      <c r="L201" s="47">
        <v>274.94991899615252</v>
      </c>
      <c r="M201" s="5">
        <v>0</v>
      </c>
      <c r="N201" s="46">
        <v>0</v>
      </c>
      <c r="O201" s="5">
        <v>0</v>
      </c>
      <c r="P201" s="5">
        <v>0</v>
      </c>
      <c r="Q201" s="5">
        <v>0</v>
      </c>
      <c r="R201" s="47">
        <v>0</v>
      </c>
      <c r="S201" s="46">
        <v>250.01690915903254</v>
      </c>
      <c r="T201" s="5">
        <v>33.436615579269102</v>
      </c>
      <c r="U201" s="5">
        <v>0</v>
      </c>
      <c r="V201" s="5">
        <v>0</v>
      </c>
      <c r="W201" s="47">
        <v>0</v>
      </c>
      <c r="X201" s="46">
        <v>250.01690915903254</v>
      </c>
      <c r="Y201" s="5">
        <v>33.436615579269102</v>
      </c>
      <c r="Z201" s="5">
        <v>0</v>
      </c>
      <c r="AA201" s="5">
        <v>0</v>
      </c>
      <c r="AB201" s="47">
        <v>0</v>
      </c>
    </row>
    <row r="202" spans="1:28" s="1" customFormat="1">
      <c r="A202" s="48" t="s">
        <v>846</v>
      </c>
      <c r="B202" s="1" t="s">
        <v>847</v>
      </c>
      <c r="C202" s="1" t="s">
        <v>848</v>
      </c>
      <c r="D202" s="1" t="s">
        <v>53</v>
      </c>
      <c r="E202" s="1">
        <v>0</v>
      </c>
      <c r="F202" s="44" t="s">
        <v>849</v>
      </c>
      <c r="G202" s="45">
        <v>0.4</v>
      </c>
      <c r="H202" s="46">
        <v>3.9163348129585036</v>
      </c>
      <c r="I202" s="5">
        <v>0.24414350321584194</v>
      </c>
      <c r="J202" s="5">
        <v>3.6721913097426615</v>
      </c>
      <c r="K202" s="5">
        <v>-7.2674732657793868</v>
      </c>
      <c r="L202" s="47">
        <v>3.3967769615119621</v>
      </c>
      <c r="M202" s="5">
        <v>0.5</v>
      </c>
      <c r="N202" s="46">
        <v>0</v>
      </c>
      <c r="O202" s="5">
        <v>0.24414350321584194</v>
      </c>
      <c r="P202" s="5">
        <v>0</v>
      </c>
      <c r="Q202" s="5">
        <v>0</v>
      </c>
      <c r="R202" s="47">
        <v>0</v>
      </c>
      <c r="S202" s="46">
        <v>0</v>
      </c>
      <c r="T202" s="5">
        <v>3.6721913097426615</v>
      </c>
      <c r="U202" s="5">
        <v>0</v>
      </c>
      <c r="V202" s="5">
        <v>0</v>
      </c>
      <c r="W202" s="47">
        <v>0</v>
      </c>
      <c r="X202" s="46">
        <v>0</v>
      </c>
      <c r="Y202" s="5">
        <v>3.9163348129585036</v>
      </c>
      <c r="Z202" s="5">
        <v>0</v>
      </c>
      <c r="AA202" s="5">
        <v>0</v>
      </c>
      <c r="AB202" s="47">
        <v>0</v>
      </c>
    </row>
    <row r="203" spans="1:28" s="1" customFormat="1">
      <c r="A203" s="48" t="s">
        <v>850</v>
      </c>
      <c r="B203" s="1" t="s">
        <v>851</v>
      </c>
      <c r="C203" s="1" t="s">
        <v>852</v>
      </c>
      <c r="D203" s="1" t="s">
        <v>124</v>
      </c>
      <c r="E203" s="1">
        <v>0</v>
      </c>
      <c r="F203" s="44" t="s">
        <v>853</v>
      </c>
      <c r="G203" s="45">
        <v>0.49</v>
      </c>
      <c r="H203" s="46">
        <v>53.493902015615149</v>
      </c>
      <c r="I203" s="5">
        <v>6.0526862544075284</v>
      </c>
      <c r="J203" s="5">
        <v>47.441215761207623</v>
      </c>
      <c r="K203" s="5">
        <v>4.4225583958157655</v>
      </c>
      <c r="L203" s="47">
        <v>43.883124579117052</v>
      </c>
      <c r="M203" s="5">
        <v>0</v>
      </c>
      <c r="N203" s="46">
        <v>7.2214647973740105</v>
      </c>
      <c r="O203" s="5">
        <v>-1.1687785429664812</v>
      </c>
      <c r="P203" s="5">
        <v>0</v>
      </c>
      <c r="Q203" s="5">
        <v>0</v>
      </c>
      <c r="R203" s="47">
        <v>0</v>
      </c>
      <c r="S203" s="46">
        <v>39.03823416846663</v>
      </c>
      <c r="T203" s="5">
        <v>8.4029815927409981</v>
      </c>
      <c r="U203" s="5">
        <v>0</v>
      </c>
      <c r="V203" s="5">
        <v>0</v>
      </c>
      <c r="W203" s="47">
        <v>0</v>
      </c>
      <c r="X203" s="46">
        <v>46.259698965840634</v>
      </c>
      <c r="Y203" s="5">
        <v>7.234203049774516</v>
      </c>
      <c r="Z203" s="5">
        <v>0</v>
      </c>
      <c r="AA203" s="5">
        <v>0</v>
      </c>
      <c r="AB203" s="47">
        <v>0</v>
      </c>
    </row>
    <row r="204" spans="1:28" s="1" customFormat="1">
      <c r="A204" s="48" t="s">
        <v>854</v>
      </c>
      <c r="B204" s="1" t="s">
        <v>855</v>
      </c>
      <c r="C204" s="1" t="s">
        <v>856</v>
      </c>
      <c r="D204" s="1" t="s">
        <v>53</v>
      </c>
      <c r="E204" s="1" t="s">
        <v>151</v>
      </c>
      <c r="F204" s="44" t="s">
        <v>857</v>
      </c>
      <c r="G204" s="45">
        <v>0.375</v>
      </c>
      <c r="H204" s="46">
        <v>1.488055681807696</v>
      </c>
      <c r="I204" s="5">
        <v>0</v>
      </c>
      <c r="J204" s="5">
        <v>1.488055681807696</v>
      </c>
      <c r="K204" s="5">
        <v>-3.7337757079736034</v>
      </c>
      <c r="L204" s="47">
        <v>1.4136528977173111</v>
      </c>
      <c r="M204" s="5">
        <v>0</v>
      </c>
      <c r="N204" s="46">
        <v>0</v>
      </c>
      <c r="O204" s="5">
        <v>0</v>
      </c>
      <c r="P204" s="5">
        <v>0</v>
      </c>
      <c r="Q204" s="5">
        <v>0</v>
      </c>
      <c r="R204" s="47">
        <v>0</v>
      </c>
      <c r="S204" s="46">
        <v>0</v>
      </c>
      <c r="T204" s="5">
        <v>1.488055681807696</v>
      </c>
      <c r="U204" s="5">
        <v>0</v>
      </c>
      <c r="V204" s="5">
        <v>0</v>
      </c>
      <c r="W204" s="47">
        <v>0</v>
      </c>
      <c r="X204" s="46">
        <v>0</v>
      </c>
      <c r="Y204" s="5">
        <v>1.488055681807696</v>
      </c>
      <c r="Z204" s="5">
        <v>0</v>
      </c>
      <c r="AA204" s="5">
        <v>0</v>
      </c>
      <c r="AB204" s="47">
        <v>0</v>
      </c>
    </row>
    <row r="205" spans="1:28" s="1" customFormat="1">
      <c r="A205" s="48" t="s">
        <v>858</v>
      </c>
      <c r="B205" s="1" t="s">
        <v>859</v>
      </c>
      <c r="C205" s="1" t="s">
        <v>860</v>
      </c>
      <c r="D205" s="1" t="s">
        <v>53</v>
      </c>
      <c r="E205" s="1" t="s">
        <v>861</v>
      </c>
      <c r="F205" s="44" t="s">
        <v>862</v>
      </c>
      <c r="G205" s="45">
        <v>0.44</v>
      </c>
      <c r="H205" s="46">
        <v>3.1031028179646194</v>
      </c>
      <c r="I205" s="5">
        <v>0</v>
      </c>
      <c r="J205" s="5">
        <v>3.1031028179646194</v>
      </c>
      <c r="K205" s="5">
        <v>-11.371241462668802</v>
      </c>
      <c r="L205" s="47">
        <v>2.9479476770663884</v>
      </c>
      <c r="M205" s="5">
        <v>0</v>
      </c>
      <c r="N205" s="46">
        <v>0</v>
      </c>
      <c r="O205" s="5">
        <v>0</v>
      </c>
      <c r="P205" s="5">
        <v>0</v>
      </c>
      <c r="Q205" s="5">
        <v>0</v>
      </c>
      <c r="R205" s="47">
        <v>0</v>
      </c>
      <c r="S205" s="46">
        <v>0</v>
      </c>
      <c r="T205" s="5">
        <v>3.1031028179646194</v>
      </c>
      <c r="U205" s="5">
        <v>0</v>
      </c>
      <c r="V205" s="5">
        <v>0</v>
      </c>
      <c r="W205" s="47">
        <v>0</v>
      </c>
      <c r="X205" s="46">
        <v>0</v>
      </c>
      <c r="Y205" s="5">
        <v>3.1031028179646194</v>
      </c>
      <c r="Z205" s="5">
        <v>0</v>
      </c>
      <c r="AA205" s="5">
        <v>0</v>
      </c>
      <c r="AB205" s="47">
        <v>0</v>
      </c>
    </row>
    <row r="206" spans="1:28" s="1" customFormat="1">
      <c r="A206" s="48" t="s">
        <v>863</v>
      </c>
      <c r="B206" s="1" t="s">
        <v>864</v>
      </c>
      <c r="C206" s="1" t="s">
        <v>865</v>
      </c>
      <c r="D206" s="1" t="s">
        <v>866</v>
      </c>
      <c r="E206" s="1">
        <v>0</v>
      </c>
      <c r="F206" s="44" t="s">
        <v>867</v>
      </c>
      <c r="G206" s="45">
        <v>0.01</v>
      </c>
      <c r="H206" s="46">
        <v>30.813073747117354</v>
      </c>
      <c r="I206" s="5">
        <v>10.999894769501671</v>
      </c>
      <c r="J206" s="5">
        <v>19.813178977615685</v>
      </c>
      <c r="K206" s="5">
        <v>15.585517195349819</v>
      </c>
      <c r="L206" s="47">
        <v>18.327190554294507</v>
      </c>
      <c r="M206" s="5">
        <v>0</v>
      </c>
      <c r="N206" s="46">
        <v>0</v>
      </c>
      <c r="O206" s="5">
        <v>0</v>
      </c>
      <c r="P206" s="5">
        <v>10.999894769501671</v>
      </c>
      <c r="Q206" s="5">
        <v>0</v>
      </c>
      <c r="R206" s="47">
        <v>0</v>
      </c>
      <c r="S206" s="46">
        <v>0</v>
      </c>
      <c r="T206" s="5">
        <v>0</v>
      </c>
      <c r="U206" s="5">
        <v>19.813178977615685</v>
      </c>
      <c r="V206" s="5">
        <v>0</v>
      </c>
      <c r="W206" s="47">
        <v>0</v>
      </c>
      <c r="X206" s="46">
        <v>0</v>
      </c>
      <c r="Y206" s="5">
        <v>0</v>
      </c>
      <c r="Z206" s="5">
        <v>30.813073747117354</v>
      </c>
      <c r="AA206" s="5">
        <v>0</v>
      </c>
      <c r="AB206" s="47">
        <v>0</v>
      </c>
    </row>
    <row r="207" spans="1:28" s="1" customFormat="1">
      <c r="A207" s="48" t="s">
        <v>868</v>
      </c>
      <c r="B207" s="1" t="s">
        <v>869</v>
      </c>
      <c r="C207" s="1" t="s">
        <v>870</v>
      </c>
      <c r="D207" s="1" t="s">
        <v>93</v>
      </c>
      <c r="E207" s="1" t="s">
        <v>94</v>
      </c>
      <c r="F207" s="44" t="s">
        <v>871</v>
      </c>
      <c r="G207" s="45">
        <v>0.48</v>
      </c>
      <c r="H207" s="46">
        <v>40.460473308625055</v>
      </c>
      <c r="I207" s="5">
        <v>0</v>
      </c>
      <c r="J207" s="5">
        <v>40.460473308625055</v>
      </c>
      <c r="K207" s="5">
        <v>-1.1440995848745108</v>
      </c>
      <c r="L207" s="47">
        <v>38.437449643193801</v>
      </c>
      <c r="M207" s="5">
        <v>0</v>
      </c>
      <c r="N207" s="46">
        <v>0</v>
      </c>
      <c r="O207" s="5">
        <v>0</v>
      </c>
      <c r="P207" s="5">
        <v>0</v>
      </c>
      <c r="Q207" s="5">
        <v>0</v>
      </c>
      <c r="R207" s="47">
        <v>0</v>
      </c>
      <c r="S207" s="46">
        <v>32.30226085579816</v>
      </c>
      <c r="T207" s="5">
        <v>8.1582124528268913</v>
      </c>
      <c r="U207" s="5">
        <v>0</v>
      </c>
      <c r="V207" s="5">
        <v>0</v>
      </c>
      <c r="W207" s="47">
        <v>0</v>
      </c>
      <c r="X207" s="46">
        <v>32.30226085579816</v>
      </c>
      <c r="Y207" s="5">
        <v>8.1582124528268913</v>
      </c>
      <c r="Z207" s="5">
        <v>0</v>
      </c>
      <c r="AA207" s="5">
        <v>0</v>
      </c>
      <c r="AB207" s="47">
        <v>0</v>
      </c>
    </row>
    <row r="208" spans="1:28" s="1" customFormat="1">
      <c r="A208" s="48" t="s">
        <v>872</v>
      </c>
      <c r="B208" s="1" t="s">
        <v>873</v>
      </c>
      <c r="C208" s="1" t="s">
        <v>874</v>
      </c>
      <c r="D208" s="1" t="s">
        <v>53</v>
      </c>
      <c r="E208" s="1">
        <v>0</v>
      </c>
      <c r="F208" s="44" t="s">
        <v>875</v>
      </c>
      <c r="G208" s="45">
        <v>0.4</v>
      </c>
      <c r="H208" s="46">
        <v>2.1775954796350496</v>
      </c>
      <c r="I208" s="5">
        <v>0</v>
      </c>
      <c r="J208" s="5">
        <v>2.1775954796350496</v>
      </c>
      <c r="K208" s="5">
        <v>-3.9657145395926365</v>
      </c>
      <c r="L208" s="47">
        <v>2.014275818662421</v>
      </c>
      <c r="M208" s="5">
        <v>0.5</v>
      </c>
      <c r="N208" s="46">
        <v>0</v>
      </c>
      <c r="O208" s="5">
        <v>0</v>
      </c>
      <c r="P208" s="5">
        <v>0</v>
      </c>
      <c r="Q208" s="5">
        <v>0</v>
      </c>
      <c r="R208" s="47">
        <v>0</v>
      </c>
      <c r="S208" s="46">
        <v>0</v>
      </c>
      <c r="T208" s="5">
        <v>2.1775954796350496</v>
      </c>
      <c r="U208" s="5">
        <v>0</v>
      </c>
      <c r="V208" s="5">
        <v>0</v>
      </c>
      <c r="W208" s="47">
        <v>0</v>
      </c>
      <c r="X208" s="46">
        <v>0</v>
      </c>
      <c r="Y208" s="5">
        <v>2.1775954796350496</v>
      </c>
      <c r="Z208" s="5">
        <v>0</v>
      </c>
      <c r="AA208" s="5">
        <v>0</v>
      </c>
      <c r="AB208" s="47">
        <v>0</v>
      </c>
    </row>
    <row r="209" spans="1:28" s="1" customFormat="1">
      <c r="A209" s="48" t="s">
        <v>876</v>
      </c>
      <c r="B209" s="1" t="s">
        <v>877</v>
      </c>
      <c r="C209" s="1" t="s">
        <v>878</v>
      </c>
      <c r="D209" s="1" t="s">
        <v>53</v>
      </c>
      <c r="E209" s="1">
        <v>0</v>
      </c>
      <c r="F209" s="44" t="s">
        <v>879</v>
      </c>
      <c r="G209" s="45">
        <v>0.4</v>
      </c>
      <c r="H209" s="46">
        <v>2.2377374330156088</v>
      </c>
      <c r="I209" s="5">
        <v>0</v>
      </c>
      <c r="J209" s="5">
        <v>2.2377374330156088</v>
      </c>
      <c r="K209" s="5">
        <v>-6.6932749207323097</v>
      </c>
      <c r="L209" s="47">
        <v>2.0699071255394381</v>
      </c>
      <c r="M209" s="5">
        <v>0.5</v>
      </c>
      <c r="N209" s="46">
        <v>0</v>
      </c>
      <c r="O209" s="5">
        <v>0</v>
      </c>
      <c r="P209" s="5">
        <v>0</v>
      </c>
      <c r="Q209" s="5">
        <v>0</v>
      </c>
      <c r="R209" s="47">
        <v>0</v>
      </c>
      <c r="S209" s="46">
        <v>0</v>
      </c>
      <c r="T209" s="5">
        <v>2.2377374330156088</v>
      </c>
      <c r="U209" s="5">
        <v>0</v>
      </c>
      <c r="V209" s="5">
        <v>0</v>
      </c>
      <c r="W209" s="47">
        <v>0</v>
      </c>
      <c r="X209" s="46">
        <v>0</v>
      </c>
      <c r="Y209" s="5">
        <v>2.2377374330156088</v>
      </c>
      <c r="Z209" s="5">
        <v>0</v>
      </c>
      <c r="AA209" s="5">
        <v>0</v>
      </c>
      <c r="AB209" s="47">
        <v>0</v>
      </c>
    </row>
    <row r="210" spans="1:28" s="1" customFormat="1">
      <c r="A210" s="48" t="s">
        <v>880</v>
      </c>
      <c r="B210" s="1" t="s">
        <v>881</v>
      </c>
      <c r="C210" s="1" t="s">
        <v>882</v>
      </c>
      <c r="D210" s="1" t="s">
        <v>53</v>
      </c>
      <c r="E210" s="1" t="s">
        <v>54</v>
      </c>
      <c r="F210" s="44" t="s">
        <v>883</v>
      </c>
      <c r="G210" s="45">
        <v>0.2</v>
      </c>
      <c r="H210" s="46">
        <v>2.1079276400979037</v>
      </c>
      <c r="I210" s="5">
        <v>0</v>
      </c>
      <c r="J210" s="5">
        <v>2.1079276400979037</v>
      </c>
      <c r="K210" s="5">
        <v>-6.8373316600521576</v>
      </c>
      <c r="L210" s="47">
        <v>2.0025312580930081</v>
      </c>
      <c r="M210" s="5">
        <v>0</v>
      </c>
      <c r="N210" s="46">
        <v>0</v>
      </c>
      <c r="O210" s="5">
        <v>0</v>
      </c>
      <c r="P210" s="5">
        <v>0</v>
      </c>
      <c r="Q210" s="5">
        <v>0</v>
      </c>
      <c r="R210" s="47">
        <v>0</v>
      </c>
      <c r="S210" s="46">
        <v>0</v>
      </c>
      <c r="T210" s="5">
        <v>2.1079276400979037</v>
      </c>
      <c r="U210" s="5">
        <v>0</v>
      </c>
      <c r="V210" s="5">
        <v>0</v>
      </c>
      <c r="W210" s="47">
        <v>0</v>
      </c>
      <c r="X210" s="46">
        <v>0</v>
      </c>
      <c r="Y210" s="5">
        <v>2.1079276400979037</v>
      </c>
      <c r="Z210" s="5">
        <v>0</v>
      </c>
      <c r="AA210" s="5">
        <v>0</v>
      </c>
      <c r="AB210" s="47">
        <v>0</v>
      </c>
    </row>
    <row r="211" spans="1:28" s="1" customFormat="1">
      <c r="A211" s="48" t="s">
        <v>884</v>
      </c>
      <c r="B211" s="1" t="s">
        <v>885</v>
      </c>
      <c r="C211" s="1" t="s">
        <v>886</v>
      </c>
      <c r="D211" s="1" t="s">
        <v>124</v>
      </c>
      <c r="E211" s="1">
        <v>0</v>
      </c>
      <c r="F211" s="44" t="s">
        <v>887</v>
      </c>
      <c r="G211" s="45">
        <v>0.49</v>
      </c>
      <c r="H211" s="46">
        <v>57.239020326092181</v>
      </c>
      <c r="I211" s="5">
        <v>11.958845194196787</v>
      </c>
      <c r="J211" s="5">
        <v>45.28017513189539</v>
      </c>
      <c r="K211" s="5">
        <v>26.861355435680498</v>
      </c>
      <c r="L211" s="47">
        <v>41.88416199700324</v>
      </c>
      <c r="M211" s="5">
        <v>0</v>
      </c>
      <c r="N211" s="46">
        <v>11.282900986201875</v>
      </c>
      <c r="O211" s="5">
        <v>0.67594420799491184</v>
      </c>
      <c r="P211" s="5">
        <v>0</v>
      </c>
      <c r="Q211" s="5">
        <v>0</v>
      </c>
      <c r="R211" s="47">
        <v>0</v>
      </c>
      <c r="S211" s="46">
        <v>38.692867166520053</v>
      </c>
      <c r="T211" s="5">
        <v>6.5873079653753415</v>
      </c>
      <c r="U211" s="5">
        <v>0</v>
      </c>
      <c r="V211" s="5">
        <v>0</v>
      </c>
      <c r="W211" s="47">
        <v>0</v>
      </c>
      <c r="X211" s="46">
        <v>49.975768152721926</v>
      </c>
      <c r="Y211" s="5">
        <v>7.2632521733702529</v>
      </c>
      <c r="Z211" s="5">
        <v>0</v>
      </c>
      <c r="AA211" s="5">
        <v>0</v>
      </c>
      <c r="AB211" s="47">
        <v>0</v>
      </c>
    </row>
    <row r="212" spans="1:28" s="1" customFormat="1">
      <c r="A212" s="48" t="s">
        <v>888</v>
      </c>
      <c r="B212" s="1" t="s">
        <v>889</v>
      </c>
      <c r="C212" s="1" t="s">
        <v>890</v>
      </c>
      <c r="D212" s="1" t="s">
        <v>124</v>
      </c>
      <c r="E212" s="1">
        <v>0</v>
      </c>
      <c r="F212" s="44" t="s">
        <v>891</v>
      </c>
      <c r="G212" s="45">
        <v>0.49</v>
      </c>
      <c r="H212" s="46">
        <v>51.22824606089408</v>
      </c>
      <c r="I212" s="5">
        <v>5.502478684615979</v>
      </c>
      <c r="J212" s="5">
        <v>45.7257673762781</v>
      </c>
      <c r="K212" s="5">
        <v>-28.19588725414394</v>
      </c>
      <c r="L212" s="47">
        <v>42.296334823057251</v>
      </c>
      <c r="M212" s="5">
        <v>0.3814293307571619</v>
      </c>
      <c r="N212" s="46">
        <v>6.1386374709867981</v>
      </c>
      <c r="O212" s="5">
        <v>-0.63615878637081946</v>
      </c>
      <c r="P212" s="5">
        <v>0</v>
      </c>
      <c r="Q212" s="5">
        <v>0</v>
      </c>
      <c r="R212" s="47">
        <v>0</v>
      </c>
      <c r="S212" s="46">
        <v>37.936762231883904</v>
      </c>
      <c r="T212" s="5">
        <v>7.7890051443941939</v>
      </c>
      <c r="U212" s="5">
        <v>0</v>
      </c>
      <c r="V212" s="5">
        <v>0</v>
      </c>
      <c r="W212" s="47">
        <v>0</v>
      </c>
      <c r="X212" s="46">
        <v>44.075399702870705</v>
      </c>
      <c r="Y212" s="5">
        <v>7.1528463580233748</v>
      </c>
      <c r="Z212" s="5">
        <v>0</v>
      </c>
      <c r="AA212" s="5">
        <v>0</v>
      </c>
      <c r="AB212" s="47">
        <v>0</v>
      </c>
    </row>
    <row r="213" spans="1:28" s="1" customFormat="1">
      <c r="A213" s="48" t="s">
        <v>892</v>
      </c>
      <c r="B213" s="1" t="s">
        <v>893</v>
      </c>
      <c r="C213" s="1" t="s">
        <v>894</v>
      </c>
      <c r="D213" s="1" t="s">
        <v>53</v>
      </c>
      <c r="E213" s="1">
        <v>0</v>
      </c>
      <c r="F213" s="44" t="s">
        <v>895</v>
      </c>
      <c r="G213" s="45">
        <v>0.4</v>
      </c>
      <c r="H213" s="46">
        <v>1.2655895065280476</v>
      </c>
      <c r="I213" s="5">
        <v>0</v>
      </c>
      <c r="J213" s="5">
        <v>1.2655895065280476</v>
      </c>
      <c r="K213" s="5">
        <v>-15.945360857915738</v>
      </c>
      <c r="L213" s="47">
        <v>1.1706702935384443</v>
      </c>
      <c r="M213" s="5">
        <v>0.5</v>
      </c>
      <c r="N213" s="46">
        <v>0</v>
      </c>
      <c r="O213" s="5">
        <v>0</v>
      </c>
      <c r="P213" s="5">
        <v>0</v>
      </c>
      <c r="Q213" s="5">
        <v>0</v>
      </c>
      <c r="R213" s="47">
        <v>0</v>
      </c>
      <c r="S213" s="46">
        <v>0</v>
      </c>
      <c r="T213" s="5">
        <v>1.2655895065280476</v>
      </c>
      <c r="U213" s="5">
        <v>0</v>
      </c>
      <c r="V213" s="5">
        <v>0</v>
      </c>
      <c r="W213" s="47">
        <v>0</v>
      </c>
      <c r="X213" s="46">
        <v>0</v>
      </c>
      <c r="Y213" s="5">
        <v>1.2655895065280476</v>
      </c>
      <c r="Z213" s="5">
        <v>0</v>
      </c>
      <c r="AA213" s="5">
        <v>0</v>
      </c>
      <c r="AB213" s="47">
        <v>0</v>
      </c>
    </row>
    <row r="214" spans="1:28" s="1" customFormat="1">
      <c r="A214" s="48" t="s">
        <v>896</v>
      </c>
      <c r="B214" s="1" t="s">
        <v>897</v>
      </c>
      <c r="C214" s="1" t="s">
        <v>898</v>
      </c>
      <c r="D214" s="1" t="s">
        <v>53</v>
      </c>
      <c r="E214" s="1">
        <v>0</v>
      </c>
      <c r="F214" s="44" t="s">
        <v>899</v>
      </c>
      <c r="G214" s="45">
        <v>0.4</v>
      </c>
      <c r="H214" s="46">
        <v>3.9333112145032216</v>
      </c>
      <c r="I214" s="5">
        <v>0</v>
      </c>
      <c r="J214" s="5">
        <v>3.9333112145032216</v>
      </c>
      <c r="K214" s="5">
        <v>-23.195758878891407</v>
      </c>
      <c r="L214" s="47">
        <v>3.6383128734154804</v>
      </c>
      <c r="M214" s="5">
        <v>0.5</v>
      </c>
      <c r="N214" s="46">
        <v>0</v>
      </c>
      <c r="O214" s="5">
        <v>0</v>
      </c>
      <c r="P214" s="5">
        <v>0</v>
      </c>
      <c r="Q214" s="5">
        <v>0</v>
      </c>
      <c r="R214" s="47">
        <v>0</v>
      </c>
      <c r="S214" s="46">
        <v>0</v>
      </c>
      <c r="T214" s="5">
        <v>3.9333112145032216</v>
      </c>
      <c r="U214" s="5">
        <v>0</v>
      </c>
      <c r="V214" s="5">
        <v>0</v>
      </c>
      <c r="W214" s="47">
        <v>0</v>
      </c>
      <c r="X214" s="46">
        <v>0</v>
      </c>
      <c r="Y214" s="5">
        <v>3.9333112145032216</v>
      </c>
      <c r="Z214" s="5">
        <v>0</v>
      </c>
      <c r="AA214" s="5">
        <v>0</v>
      </c>
      <c r="AB214" s="47">
        <v>0</v>
      </c>
    </row>
    <row r="215" spans="1:28" s="1" customFormat="1">
      <c r="A215" s="48" t="s">
        <v>900</v>
      </c>
      <c r="B215" s="1" t="s">
        <v>901</v>
      </c>
      <c r="C215" s="1" t="s">
        <v>902</v>
      </c>
      <c r="D215" s="1" t="s">
        <v>53</v>
      </c>
      <c r="E215" s="1">
        <v>0</v>
      </c>
      <c r="F215" s="44" t="s">
        <v>903</v>
      </c>
      <c r="G215" s="45">
        <v>0.4</v>
      </c>
      <c r="H215" s="46">
        <v>3.70155966116549</v>
      </c>
      <c r="I215" s="5">
        <v>8.2785191232413985E-2</v>
      </c>
      <c r="J215" s="5">
        <v>3.6187744699330757</v>
      </c>
      <c r="K215" s="5">
        <v>-11.205542414060162</v>
      </c>
      <c r="L215" s="47">
        <v>3.3473663846880952</v>
      </c>
      <c r="M215" s="5">
        <v>0.5</v>
      </c>
      <c r="N215" s="46">
        <v>0</v>
      </c>
      <c r="O215" s="5">
        <v>8.2785191232413985E-2</v>
      </c>
      <c r="P215" s="5">
        <v>0</v>
      </c>
      <c r="Q215" s="5">
        <v>0</v>
      </c>
      <c r="R215" s="47">
        <v>0</v>
      </c>
      <c r="S215" s="46">
        <v>0</v>
      </c>
      <c r="T215" s="5">
        <v>3.6187744699330757</v>
      </c>
      <c r="U215" s="5">
        <v>0</v>
      </c>
      <c r="V215" s="5">
        <v>0</v>
      </c>
      <c r="W215" s="47">
        <v>0</v>
      </c>
      <c r="X215" s="46">
        <v>0</v>
      </c>
      <c r="Y215" s="5">
        <v>3.70155966116549</v>
      </c>
      <c r="Z215" s="5">
        <v>0</v>
      </c>
      <c r="AA215" s="5">
        <v>0</v>
      </c>
      <c r="AB215" s="47">
        <v>0</v>
      </c>
    </row>
    <row r="216" spans="1:28" s="1" customFormat="1">
      <c r="A216" s="48" t="s">
        <v>904</v>
      </c>
      <c r="B216" s="1" t="s">
        <v>905</v>
      </c>
      <c r="C216" s="1" t="s">
        <v>906</v>
      </c>
      <c r="D216" s="1" t="s">
        <v>103</v>
      </c>
      <c r="E216" s="1" t="s">
        <v>907</v>
      </c>
      <c r="F216" s="44" t="s">
        <v>908</v>
      </c>
      <c r="G216" s="45">
        <v>0.74</v>
      </c>
      <c r="H216" s="46">
        <v>115.15229749036862</v>
      </c>
      <c r="I216" s="5">
        <v>0</v>
      </c>
      <c r="J216" s="5">
        <v>115.15229749036862</v>
      </c>
      <c r="K216" s="5">
        <v>6.9129646503703892</v>
      </c>
      <c r="L216" s="47">
        <v>109.39468261585017</v>
      </c>
      <c r="M216" s="5">
        <v>0</v>
      </c>
      <c r="N216" s="46">
        <v>0</v>
      </c>
      <c r="O216" s="5">
        <v>0</v>
      </c>
      <c r="P216" s="5">
        <v>0</v>
      </c>
      <c r="Q216" s="5">
        <v>0</v>
      </c>
      <c r="R216" s="47">
        <v>0</v>
      </c>
      <c r="S216" s="46">
        <v>100.11693244987462</v>
      </c>
      <c r="T216" s="5">
        <v>15.035365040493994</v>
      </c>
      <c r="U216" s="5">
        <v>0</v>
      </c>
      <c r="V216" s="5">
        <v>0</v>
      </c>
      <c r="W216" s="47">
        <v>0</v>
      </c>
      <c r="X216" s="46">
        <v>100.11693244987462</v>
      </c>
      <c r="Y216" s="5">
        <v>15.035365040493994</v>
      </c>
      <c r="Z216" s="5">
        <v>0</v>
      </c>
      <c r="AA216" s="5">
        <v>0</v>
      </c>
      <c r="AB216" s="47">
        <v>0</v>
      </c>
    </row>
    <row r="217" spans="1:28" s="1" customFormat="1">
      <c r="A217" s="48" t="s">
        <v>909</v>
      </c>
      <c r="B217" s="1" t="s">
        <v>910</v>
      </c>
      <c r="C217" s="1" t="s">
        <v>911</v>
      </c>
      <c r="D217" s="1" t="s">
        <v>53</v>
      </c>
      <c r="E217" s="1" t="s">
        <v>275</v>
      </c>
      <c r="F217" s="44" t="s">
        <v>912</v>
      </c>
      <c r="G217" s="45">
        <v>0.4</v>
      </c>
      <c r="H217" s="46">
        <v>3.7385991837517412</v>
      </c>
      <c r="I217" s="5">
        <v>0</v>
      </c>
      <c r="J217" s="5">
        <v>3.7385991837517412</v>
      </c>
      <c r="K217" s="5">
        <v>-9.1496122884935414</v>
      </c>
      <c r="L217" s="47">
        <v>3.5516692245641539</v>
      </c>
      <c r="M217" s="5">
        <v>0</v>
      </c>
      <c r="N217" s="46">
        <v>0</v>
      </c>
      <c r="O217" s="5">
        <v>0</v>
      </c>
      <c r="P217" s="5">
        <v>0</v>
      </c>
      <c r="Q217" s="5">
        <v>0</v>
      </c>
      <c r="R217" s="47">
        <v>0</v>
      </c>
      <c r="S217" s="46">
        <v>0</v>
      </c>
      <c r="T217" s="5">
        <v>3.7385991837517412</v>
      </c>
      <c r="U217" s="5">
        <v>0</v>
      </c>
      <c r="V217" s="5">
        <v>0</v>
      </c>
      <c r="W217" s="47">
        <v>0</v>
      </c>
      <c r="X217" s="46">
        <v>0</v>
      </c>
      <c r="Y217" s="5">
        <v>3.7385991837517412</v>
      </c>
      <c r="Z217" s="5">
        <v>0</v>
      </c>
      <c r="AA217" s="5">
        <v>0</v>
      </c>
      <c r="AB217" s="47">
        <v>0</v>
      </c>
    </row>
    <row r="218" spans="1:28" s="1" customFormat="1">
      <c r="A218" s="48" t="s">
        <v>913</v>
      </c>
      <c r="B218" s="1" t="s">
        <v>914</v>
      </c>
      <c r="C218" s="1" t="s">
        <v>915</v>
      </c>
      <c r="D218" s="1" t="s">
        <v>93</v>
      </c>
      <c r="E218" s="1" t="s">
        <v>94</v>
      </c>
      <c r="F218" s="44" t="s">
        <v>916</v>
      </c>
      <c r="G218" s="45">
        <v>0.48</v>
      </c>
      <c r="H218" s="46">
        <v>145.8803223792228</v>
      </c>
      <c r="I218" s="5">
        <v>0</v>
      </c>
      <c r="J218" s="5">
        <v>145.8803223792228</v>
      </c>
      <c r="K218" s="5">
        <v>88.042745913887984</v>
      </c>
      <c r="L218" s="47">
        <v>138.58630626026167</v>
      </c>
      <c r="M218" s="5">
        <v>0</v>
      </c>
      <c r="N218" s="46">
        <v>0</v>
      </c>
      <c r="O218" s="5">
        <v>0</v>
      </c>
      <c r="P218" s="5">
        <v>0</v>
      </c>
      <c r="Q218" s="5">
        <v>0</v>
      </c>
      <c r="R218" s="47">
        <v>0</v>
      </c>
      <c r="S218" s="46">
        <v>117.75843312927658</v>
      </c>
      <c r="T218" s="5">
        <v>28.121889249946236</v>
      </c>
      <c r="U218" s="5">
        <v>0</v>
      </c>
      <c r="V218" s="5">
        <v>0</v>
      </c>
      <c r="W218" s="47">
        <v>0</v>
      </c>
      <c r="X218" s="46">
        <v>117.75843312927658</v>
      </c>
      <c r="Y218" s="5">
        <v>28.121889249946236</v>
      </c>
      <c r="Z218" s="5">
        <v>0</v>
      </c>
      <c r="AA218" s="5">
        <v>0</v>
      </c>
      <c r="AB218" s="47">
        <v>0</v>
      </c>
    </row>
    <row r="219" spans="1:28" s="1" customFormat="1">
      <c r="A219" s="48" t="s">
        <v>917</v>
      </c>
      <c r="B219" s="1" t="s">
        <v>918</v>
      </c>
      <c r="C219" s="1" t="s">
        <v>919</v>
      </c>
      <c r="D219" s="1" t="s">
        <v>391</v>
      </c>
      <c r="E219" s="1" t="s">
        <v>194</v>
      </c>
      <c r="F219" s="44" t="s">
        <v>920</v>
      </c>
      <c r="G219" s="45">
        <v>0.32500000000000001</v>
      </c>
      <c r="H219" s="46">
        <v>195.3246499893649</v>
      </c>
      <c r="I219" s="5">
        <v>0</v>
      </c>
      <c r="J219" s="5">
        <v>195.3246499893649</v>
      </c>
      <c r="K219" s="5">
        <v>108.59266730300416</v>
      </c>
      <c r="L219" s="47">
        <v>185.55841748989661</v>
      </c>
      <c r="M219" s="5">
        <v>0</v>
      </c>
      <c r="N219" s="46">
        <v>0</v>
      </c>
      <c r="O219" s="5">
        <v>0</v>
      </c>
      <c r="P219" s="5">
        <v>0</v>
      </c>
      <c r="Q219" s="5">
        <v>0</v>
      </c>
      <c r="R219" s="47">
        <v>0</v>
      </c>
      <c r="S219" s="46">
        <v>183.54760810054066</v>
      </c>
      <c r="T219" s="5">
        <v>0</v>
      </c>
      <c r="U219" s="5">
        <v>11.77704188882422</v>
      </c>
      <c r="V219" s="5">
        <v>0</v>
      </c>
      <c r="W219" s="47">
        <v>0</v>
      </c>
      <c r="X219" s="46">
        <v>183.54760810054066</v>
      </c>
      <c r="Y219" s="5">
        <v>0</v>
      </c>
      <c r="Z219" s="5">
        <v>11.77704188882422</v>
      </c>
      <c r="AA219" s="5">
        <v>0</v>
      </c>
      <c r="AB219" s="47">
        <v>0</v>
      </c>
    </row>
    <row r="220" spans="1:28" s="1" customFormat="1">
      <c r="A220" s="48" t="s">
        <v>921</v>
      </c>
      <c r="B220" s="1" t="s">
        <v>922</v>
      </c>
      <c r="C220" s="1" t="s">
        <v>923</v>
      </c>
      <c r="D220" s="1" t="s">
        <v>53</v>
      </c>
      <c r="E220" s="1">
        <v>0</v>
      </c>
      <c r="F220" s="44" t="s">
        <v>924</v>
      </c>
      <c r="G220" s="45">
        <v>0.4</v>
      </c>
      <c r="H220" s="46">
        <v>2.9585829715117855</v>
      </c>
      <c r="I220" s="5">
        <v>1.5787432686416431E-2</v>
      </c>
      <c r="J220" s="5">
        <v>2.942795538825369</v>
      </c>
      <c r="K220" s="5">
        <v>-9.839055551434944</v>
      </c>
      <c r="L220" s="47">
        <v>2.7220858734134663</v>
      </c>
      <c r="M220" s="5">
        <v>0.5</v>
      </c>
      <c r="N220" s="46">
        <v>0</v>
      </c>
      <c r="O220" s="5">
        <v>1.5787432686416431E-2</v>
      </c>
      <c r="P220" s="5">
        <v>0</v>
      </c>
      <c r="Q220" s="5">
        <v>0</v>
      </c>
      <c r="R220" s="47">
        <v>0</v>
      </c>
      <c r="S220" s="46">
        <v>0</v>
      </c>
      <c r="T220" s="5">
        <v>2.942795538825369</v>
      </c>
      <c r="U220" s="5">
        <v>0</v>
      </c>
      <c r="V220" s="5">
        <v>0</v>
      </c>
      <c r="W220" s="47">
        <v>0</v>
      </c>
      <c r="X220" s="46">
        <v>0</v>
      </c>
      <c r="Y220" s="5">
        <v>2.9585829715117855</v>
      </c>
      <c r="Z220" s="5">
        <v>0</v>
      </c>
      <c r="AA220" s="5">
        <v>0</v>
      </c>
      <c r="AB220" s="47">
        <v>0</v>
      </c>
    </row>
    <row r="221" spans="1:28" s="1" customFormat="1">
      <c r="A221" s="48" t="s">
        <v>925</v>
      </c>
      <c r="B221" s="1" t="s">
        <v>926</v>
      </c>
      <c r="C221" s="1" t="s">
        <v>927</v>
      </c>
      <c r="D221" s="1" t="s">
        <v>53</v>
      </c>
      <c r="E221" s="1">
        <v>0</v>
      </c>
      <c r="F221" s="44" t="s">
        <v>928</v>
      </c>
      <c r="G221" s="45">
        <v>0.4</v>
      </c>
      <c r="H221" s="46">
        <v>2.7569939193792012</v>
      </c>
      <c r="I221" s="5">
        <v>0</v>
      </c>
      <c r="J221" s="5">
        <v>2.7569939193792012</v>
      </c>
      <c r="K221" s="5">
        <v>-3.2060156397164152</v>
      </c>
      <c r="L221" s="47">
        <v>2.5502193754257609</v>
      </c>
      <c r="M221" s="5">
        <v>0.5</v>
      </c>
      <c r="N221" s="46">
        <v>0</v>
      </c>
      <c r="O221" s="5">
        <v>0</v>
      </c>
      <c r="P221" s="5">
        <v>0</v>
      </c>
      <c r="Q221" s="5">
        <v>0</v>
      </c>
      <c r="R221" s="47">
        <v>0</v>
      </c>
      <c r="S221" s="46">
        <v>0</v>
      </c>
      <c r="T221" s="5">
        <v>2.7569939193792012</v>
      </c>
      <c r="U221" s="5">
        <v>0</v>
      </c>
      <c r="V221" s="5">
        <v>0</v>
      </c>
      <c r="W221" s="47">
        <v>0</v>
      </c>
      <c r="X221" s="46">
        <v>0</v>
      </c>
      <c r="Y221" s="5">
        <v>2.7569939193792012</v>
      </c>
      <c r="Z221" s="5">
        <v>0</v>
      </c>
      <c r="AA221" s="5">
        <v>0</v>
      </c>
      <c r="AB221" s="47">
        <v>0</v>
      </c>
    </row>
    <row r="222" spans="1:28" s="1" customFormat="1">
      <c r="A222" s="48" t="s">
        <v>929</v>
      </c>
      <c r="B222" s="1" t="s">
        <v>930</v>
      </c>
      <c r="C222" s="1" t="s">
        <v>931</v>
      </c>
      <c r="D222" s="1" t="s">
        <v>124</v>
      </c>
      <c r="E222" s="1">
        <v>0</v>
      </c>
      <c r="F222" s="44" t="s">
        <v>932</v>
      </c>
      <c r="G222" s="45">
        <v>0.49</v>
      </c>
      <c r="H222" s="46">
        <v>48.089816224494179</v>
      </c>
      <c r="I222" s="5">
        <v>8.995111648941144</v>
      </c>
      <c r="J222" s="5">
        <v>39.094704575553038</v>
      </c>
      <c r="K222" s="5">
        <v>9.1136020654715608</v>
      </c>
      <c r="L222" s="47">
        <v>36.162601732386563</v>
      </c>
      <c r="M222" s="5">
        <v>0</v>
      </c>
      <c r="N222" s="46">
        <v>8.8226432270769841</v>
      </c>
      <c r="O222" s="5">
        <v>0.17246842186415939</v>
      </c>
      <c r="P222" s="5">
        <v>0</v>
      </c>
      <c r="Q222" s="5">
        <v>0</v>
      </c>
      <c r="R222" s="47">
        <v>0</v>
      </c>
      <c r="S222" s="46">
        <v>33.157425031739763</v>
      </c>
      <c r="T222" s="5">
        <v>5.9372795438132773</v>
      </c>
      <c r="U222" s="5">
        <v>0</v>
      </c>
      <c r="V222" s="5">
        <v>0</v>
      </c>
      <c r="W222" s="47">
        <v>0</v>
      </c>
      <c r="X222" s="46">
        <v>41.98006825881675</v>
      </c>
      <c r="Y222" s="5">
        <v>6.1097479656774363</v>
      </c>
      <c r="Z222" s="5">
        <v>0</v>
      </c>
      <c r="AA222" s="5">
        <v>0</v>
      </c>
      <c r="AB222" s="47">
        <v>0</v>
      </c>
    </row>
    <row r="223" spans="1:28" s="1" customFormat="1">
      <c r="A223" s="48" t="s">
        <v>933</v>
      </c>
      <c r="B223" s="1" t="s">
        <v>934</v>
      </c>
      <c r="C223" s="1" t="s">
        <v>935</v>
      </c>
      <c r="D223" s="1" t="s">
        <v>53</v>
      </c>
      <c r="E223" s="1" t="s">
        <v>228</v>
      </c>
      <c r="F223" s="44" t="s">
        <v>936</v>
      </c>
      <c r="G223" s="45">
        <v>0.35</v>
      </c>
      <c r="H223" s="46">
        <v>2.6822494294010615</v>
      </c>
      <c r="I223" s="5">
        <v>0</v>
      </c>
      <c r="J223" s="5">
        <v>2.6822494294010615</v>
      </c>
      <c r="K223" s="5">
        <v>-10.83526816246432</v>
      </c>
      <c r="L223" s="47">
        <v>2.5481369579310083</v>
      </c>
      <c r="M223" s="5">
        <v>0</v>
      </c>
      <c r="N223" s="46">
        <v>0</v>
      </c>
      <c r="O223" s="5">
        <v>0</v>
      </c>
      <c r="P223" s="5">
        <v>0</v>
      </c>
      <c r="Q223" s="5">
        <v>0</v>
      </c>
      <c r="R223" s="47">
        <v>0</v>
      </c>
      <c r="S223" s="46">
        <v>0</v>
      </c>
      <c r="T223" s="5">
        <v>2.6822494294010615</v>
      </c>
      <c r="U223" s="5">
        <v>0</v>
      </c>
      <c r="V223" s="5">
        <v>0</v>
      </c>
      <c r="W223" s="47">
        <v>0</v>
      </c>
      <c r="X223" s="46">
        <v>0</v>
      </c>
      <c r="Y223" s="5">
        <v>2.6822494294010615</v>
      </c>
      <c r="Z223" s="5">
        <v>0</v>
      </c>
      <c r="AA223" s="5">
        <v>0</v>
      </c>
      <c r="AB223" s="47">
        <v>0</v>
      </c>
    </row>
    <row r="224" spans="1:28" s="1" customFormat="1">
      <c r="A224" s="48" t="s">
        <v>937</v>
      </c>
      <c r="B224" s="1" t="s">
        <v>938</v>
      </c>
      <c r="C224" s="1" t="s">
        <v>939</v>
      </c>
      <c r="D224" s="1" t="s">
        <v>53</v>
      </c>
      <c r="E224" s="1">
        <v>0</v>
      </c>
      <c r="F224" s="44" t="s">
        <v>940</v>
      </c>
      <c r="G224" s="45">
        <v>0.4</v>
      </c>
      <c r="H224" s="46">
        <v>3.0638002183748112</v>
      </c>
      <c r="I224" s="5">
        <v>0</v>
      </c>
      <c r="J224" s="5">
        <v>3.0638002183748112</v>
      </c>
      <c r="K224" s="5">
        <v>-6.4092327674045464</v>
      </c>
      <c r="L224" s="47">
        <v>2.8340152019967002</v>
      </c>
      <c r="M224" s="5">
        <v>0.5</v>
      </c>
      <c r="N224" s="46">
        <v>0</v>
      </c>
      <c r="O224" s="5">
        <v>0</v>
      </c>
      <c r="P224" s="5">
        <v>0</v>
      </c>
      <c r="Q224" s="5">
        <v>0</v>
      </c>
      <c r="R224" s="47">
        <v>0</v>
      </c>
      <c r="S224" s="46">
        <v>0</v>
      </c>
      <c r="T224" s="5">
        <v>3.0638002183748112</v>
      </c>
      <c r="U224" s="5">
        <v>0</v>
      </c>
      <c r="V224" s="5">
        <v>0</v>
      </c>
      <c r="W224" s="47">
        <v>0</v>
      </c>
      <c r="X224" s="46">
        <v>0</v>
      </c>
      <c r="Y224" s="5">
        <v>3.0638002183748112</v>
      </c>
      <c r="Z224" s="5">
        <v>0</v>
      </c>
      <c r="AA224" s="5">
        <v>0</v>
      </c>
      <c r="AB224" s="47">
        <v>0</v>
      </c>
    </row>
    <row r="225" spans="1:29">
      <c r="A225" s="48" t="s">
        <v>941</v>
      </c>
      <c r="B225" s="1" t="s">
        <v>942</v>
      </c>
      <c r="C225" s="1" t="s">
        <v>943</v>
      </c>
      <c r="D225" s="1" t="s">
        <v>124</v>
      </c>
      <c r="E225" s="1">
        <v>0</v>
      </c>
      <c r="F225" s="44" t="s">
        <v>944</v>
      </c>
      <c r="G225" s="45">
        <v>0.49</v>
      </c>
      <c r="H225" s="46">
        <v>38.737691446972697</v>
      </c>
      <c r="I225" s="5">
        <v>6.0984831929491721</v>
      </c>
      <c r="J225" s="5">
        <v>32.639208254023522</v>
      </c>
      <c r="K225" s="5">
        <v>-3.6869681941958317</v>
      </c>
      <c r="L225" s="47">
        <v>30.191267634971759</v>
      </c>
      <c r="M225" s="5">
        <v>0.1014961813955666</v>
      </c>
      <c r="N225" s="46">
        <v>6.1743682115080132</v>
      </c>
      <c r="O225" s="5">
        <v>-7.5885018558841194E-2</v>
      </c>
      <c r="P225" s="5">
        <v>0</v>
      </c>
      <c r="Q225" s="5">
        <v>0</v>
      </c>
      <c r="R225" s="47">
        <v>0</v>
      </c>
      <c r="S225" s="46">
        <v>26.808012944715099</v>
      </c>
      <c r="T225" s="5">
        <v>5.8311953093084243</v>
      </c>
      <c r="U225" s="5">
        <v>0</v>
      </c>
      <c r="V225" s="5">
        <v>0</v>
      </c>
      <c r="W225" s="47">
        <v>0</v>
      </c>
      <c r="X225" s="46">
        <v>32.982381156223113</v>
      </c>
      <c r="Y225" s="5">
        <v>5.7553102907495832</v>
      </c>
      <c r="Z225" s="5">
        <v>0</v>
      </c>
      <c r="AA225" s="5">
        <v>0</v>
      </c>
      <c r="AB225" s="47">
        <v>0</v>
      </c>
    </row>
    <row r="226" spans="1:29">
      <c r="A226" s="48" t="s">
        <v>945</v>
      </c>
      <c r="B226" s="1" t="s">
        <v>946</v>
      </c>
      <c r="C226" s="1" t="s">
        <v>947</v>
      </c>
      <c r="D226" s="1" t="s">
        <v>53</v>
      </c>
      <c r="E226" s="1" t="s">
        <v>194</v>
      </c>
      <c r="F226" s="44" t="s">
        <v>948</v>
      </c>
      <c r="G226" s="45">
        <v>0.42499999999999999</v>
      </c>
      <c r="H226" s="46">
        <v>3.7456493502414134</v>
      </c>
      <c r="I226" s="5">
        <v>0</v>
      </c>
      <c r="J226" s="5">
        <v>3.7456493502414134</v>
      </c>
      <c r="K226" s="5">
        <v>-7.9820168677333765</v>
      </c>
      <c r="L226" s="47">
        <v>3.5583668827293429</v>
      </c>
      <c r="M226" s="5">
        <v>0</v>
      </c>
      <c r="N226" s="46">
        <v>0</v>
      </c>
      <c r="O226" s="5">
        <v>0</v>
      </c>
      <c r="P226" s="5">
        <v>0</v>
      </c>
      <c r="Q226" s="5">
        <v>0</v>
      </c>
      <c r="R226" s="47">
        <v>0</v>
      </c>
      <c r="S226" s="46">
        <v>0</v>
      </c>
      <c r="T226" s="5">
        <v>3.7456493502414134</v>
      </c>
      <c r="U226" s="5">
        <v>0</v>
      </c>
      <c r="V226" s="5">
        <v>0</v>
      </c>
      <c r="W226" s="47">
        <v>0</v>
      </c>
      <c r="X226" s="46">
        <v>0</v>
      </c>
      <c r="Y226" s="5">
        <v>3.7456493502414134</v>
      </c>
      <c r="Z226" s="5">
        <v>0</v>
      </c>
      <c r="AA226" s="5">
        <v>0</v>
      </c>
      <c r="AB226" s="47">
        <v>0</v>
      </c>
    </row>
    <row r="227" spans="1:29">
      <c r="A227" s="48" t="s">
        <v>949</v>
      </c>
      <c r="B227" s="1" t="s">
        <v>950</v>
      </c>
      <c r="C227" s="1" t="s">
        <v>951</v>
      </c>
      <c r="D227" s="1" t="s">
        <v>124</v>
      </c>
      <c r="E227" s="1">
        <v>0</v>
      </c>
      <c r="F227" s="44" t="s">
        <v>952</v>
      </c>
      <c r="G227" s="45">
        <v>0.49</v>
      </c>
      <c r="H227" s="46">
        <v>33.405797738856016</v>
      </c>
      <c r="I227" s="5">
        <v>2.1323018084277363</v>
      </c>
      <c r="J227" s="5">
        <v>31.273495930428282</v>
      </c>
      <c r="K227" s="5">
        <v>2.609528597339136</v>
      </c>
      <c r="L227" s="47">
        <v>28.927983735646162</v>
      </c>
      <c r="M227" s="5">
        <v>0</v>
      </c>
      <c r="N227" s="46">
        <v>3.2745473596311658</v>
      </c>
      <c r="O227" s="5">
        <v>-1.1422455512034297</v>
      </c>
      <c r="P227" s="5">
        <v>0</v>
      </c>
      <c r="Q227" s="5">
        <v>0</v>
      </c>
      <c r="R227" s="47">
        <v>0</v>
      </c>
      <c r="S227" s="46">
        <v>26.356832053680968</v>
      </c>
      <c r="T227" s="5">
        <v>4.9166638767473136</v>
      </c>
      <c r="U227" s="5">
        <v>0</v>
      </c>
      <c r="V227" s="5">
        <v>0</v>
      </c>
      <c r="W227" s="47">
        <v>0</v>
      </c>
      <c r="X227" s="46">
        <v>29.631379413312132</v>
      </c>
      <c r="Y227" s="5">
        <v>3.7744183255438841</v>
      </c>
      <c r="Z227" s="5">
        <v>0</v>
      </c>
      <c r="AA227" s="5">
        <v>0</v>
      </c>
      <c r="AB227" s="47">
        <v>0</v>
      </c>
    </row>
    <row r="228" spans="1:29">
      <c r="A228" s="48" t="s">
        <v>953</v>
      </c>
      <c r="B228" s="1" t="s">
        <v>954</v>
      </c>
      <c r="C228" s="1" t="s">
        <v>955</v>
      </c>
      <c r="D228" s="1" t="s">
        <v>103</v>
      </c>
      <c r="E228" s="1" t="s">
        <v>907</v>
      </c>
      <c r="F228" s="44" t="s">
        <v>956</v>
      </c>
      <c r="G228" s="45">
        <v>0.74</v>
      </c>
      <c r="H228" s="46">
        <v>58.72445838008246</v>
      </c>
      <c r="I228" s="5">
        <v>0</v>
      </c>
      <c r="J228" s="5">
        <v>58.72445838008246</v>
      </c>
      <c r="K228" s="5">
        <v>17.41937297704348</v>
      </c>
      <c r="L228" s="47">
        <v>55.788235461078337</v>
      </c>
      <c r="M228" s="5">
        <v>0</v>
      </c>
      <c r="N228" s="46">
        <v>0</v>
      </c>
      <c r="O228" s="5">
        <v>0</v>
      </c>
      <c r="P228" s="5">
        <v>0</v>
      </c>
      <c r="Q228" s="5">
        <v>0</v>
      </c>
      <c r="R228" s="47">
        <v>0</v>
      </c>
      <c r="S228" s="46">
        <v>51.747899256826003</v>
      </c>
      <c r="T228" s="5">
        <v>6.9765591232564557</v>
      </c>
      <c r="U228" s="5">
        <v>0</v>
      </c>
      <c r="V228" s="5">
        <v>0</v>
      </c>
      <c r="W228" s="47">
        <v>0</v>
      </c>
      <c r="X228" s="46">
        <v>51.747899256826003</v>
      </c>
      <c r="Y228" s="5">
        <v>6.9765591232564557</v>
      </c>
      <c r="Z228" s="5">
        <v>0</v>
      </c>
      <c r="AA228" s="5">
        <v>0</v>
      </c>
      <c r="AB228" s="47">
        <v>0</v>
      </c>
    </row>
    <row r="229" spans="1:29">
      <c r="A229" s="48" t="s">
        <v>957</v>
      </c>
      <c r="B229" s="1" t="s">
        <v>958</v>
      </c>
      <c r="C229" s="1" t="s">
        <v>959</v>
      </c>
      <c r="D229" s="1" t="s">
        <v>53</v>
      </c>
      <c r="E229" s="1">
        <v>0</v>
      </c>
      <c r="F229" s="44" t="s">
        <v>960</v>
      </c>
      <c r="G229" s="45">
        <v>0.4</v>
      </c>
      <c r="H229" s="46">
        <v>1.8908475732104875</v>
      </c>
      <c r="I229" s="5">
        <v>0</v>
      </c>
      <c r="J229" s="5">
        <v>1.8908475732104875</v>
      </c>
      <c r="K229" s="5">
        <v>-15.099194982016845</v>
      </c>
      <c r="L229" s="47">
        <v>1.7490340052197009</v>
      </c>
      <c r="M229" s="5">
        <v>0.5</v>
      </c>
      <c r="N229" s="46">
        <v>0</v>
      </c>
      <c r="O229" s="5">
        <v>0</v>
      </c>
      <c r="P229" s="5">
        <v>0</v>
      </c>
      <c r="Q229" s="5">
        <v>0</v>
      </c>
      <c r="R229" s="47">
        <v>0</v>
      </c>
      <c r="S229" s="46">
        <v>0</v>
      </c>
      <c r="T229" s="5">
        <v>1.8908475732104875</v>
      </c>
      <c r="U229" s="5">
        <v>0</v>
      </c>
      <c r="V229" s="5">
        <v>0</v>
      </c>
      <c r="W229" s="47">
        <v>0</v>
      </c>
      <c r="X229" s="46">
        <v>0</v>
      </c>
      <c r="Y229" s="5">
        <v>1.8908475732104875</v>
      </c>
      <c r="Z229" s="5">
        <v>0</v>
      </c>
      <c r="AA229" s="5">
        <v>0</v>
      </c>
      <c r="AB229" s="47">
        <v>0</v>
      </c>
    </row>
    <row r="230" spans="1:29">
      <c r="A230" s="48" t="s">
        <v>961</v>
      </c>
      <c r="B230" s="1" t="s">
        <v>962</v>
      </c>
      <c r="C230" s="1" t="s">
        <v>963</v>
      </c>
      <c r="D230" s="1" t="s">
        <v>53</v>
      </c>
      <c r="E230" s="1" t="s">
        <v>151</v>
      </c>
      <c r="F230" s="44" t="s">
        <v>964</v>
      </c>
      <c r="G230" s="45">
        <v>0.375</v>
      </c>
      <c r="H230" s="46">
        <v>2.3650823535848673</v>
      </c>
      <c r="I230" s="5">
        <v>0</v>
      </c>
      <c r="J230" s="5">
        <v>2.3650823535848673</v>
      </c>
      <c r="K230" s="5">
        <v>-16.656969415088394</v>
      </c>
      <c r="L230" s="47">
        <v>2.2468282359056242</v>
      </c>
      <c r="M230" s="5">
        <v>0</v>
      </c>
      <c r="N230" s="46">
        <v>0</v>
      </c>
      <c r="O230" s="5">
        <v>0</v>
      </c>
      <c r="P230" s="5">
        <v>0</v>
      </c>
      <c r="Q230" s="5">
        <v>0</v>
      </c>
      <c r="R230" s="47">
        <v>0</v>
      </c>
      <c r="S230" s="46">
        <v>0</v>
      </c>
      <c r="T230" s="5">
        <v>2.3650823535848673</v>
      </c>
      <c r="U230" s="5">
        <v>0</v>
      </c>
      <c r="V230" s="5">
        <v>0</v>
      </c>
      <c r="W230" s="47">
        <v>0</v>
      </c>
      <c r="X230" s="46">
        <v>0</v>
      </c>
      <c r="Y230" s="5">
        <v>2.3650823535848673</v>
      </c>
      <c r="Z230" s="5">
        <v>0</v>
      </c>
      <c r="AA230" s="5">
        <v>0</v>
      </c>
      <c r="AB230" s="47">
        <v>0</v>
      </c>
    </row>
    <row r="231" spans="1:29">
      <c r="A231" s="48" t="s">
        <v>965</v>
      </c>
      <c r="B231" s="1" t="s">
        <v>966</v>
      </c>
      <c r="C231" s="1" t="s">
        <v>967</v>
      </c>
      <c r="D231" s="1" t="s">
        <v>237</v>
      </c>
      <c r="E231" s="1" t="s">
        <v>185</v>
      </c>
      <c r="F231" s="44" t="s">
        <v>968</v>
      </c>
      <c r="G231" s="45">
        <v>0.215</v>
      </c>
      <c r="H231" s="46">
        <v>74.915491211523502</v>
      </c>
      <c r="I231" s="5">
        <v>0</v>
      </c>
      <c r="J231" s="5">
        <v>74.915491211523502</v>
      </c>
      <c r="K231" s="5">
        <v>28.67096037598078</v>
      </c>
      <c r="L231" s="47">
        <v>71.169716650947322</v>
      </c>
      <c r="M231" s="5">
        <v>0</v>
      </c>
      <c r="N231" s="46">
        <v>0</v>
      </c>
      <c r="O231" s="5">
        <v>0</v>
      </c>
      <c r="P231" s="5">
        <v>0</v>
      </c>
      <c r="Q231" s="5">
        <v>0</v>
      </c>
      <c r="R231" s="47">
        <v>0</v>
      </c>
      <c r="S231" s="46">
        <v>74.915491211523502</v>
      </c>
      <c r="T231" s="5">
        <v>0</v>
      </c>
      <c r="U231" s="5">
        <v>0</v>
      </c>
      <c r="V231" s="5">
        <v>0</v>
      </c>
      <c r="W231" s="47">
        <v>0</v>
      </c>
      <c r="X231" s="46">
        <v>74.915491211523502</v>
      </c>
      <c r="Y231" s="5">
        <v>0</v>
      </c>
      <c r="Z231" s="5">
        <v>0</v>
      </c>
      <c r="AA231" s="5">
        <v>0</v>
      </c>
      <c r="AB231" s="47">
        <v>0</v>
      </c>
    </row>
    <row r="232" spans="1:29">
      <c r="A232" s="48" t="s">
        <v>969</v>
      </c>
      <c r="B232" s="1" t="s">
        <v>970</v>
      </c>
      <c r="C232" s="1" t="s">
        <v>971</v>
      </c>
      <c r="D232" s="50" t="s">
        <v>866</v>
      </c>
      <c r="E232" s="1">
        <v>0</v>
      </c>
      <c r="F232" s="44" t="s">
        <v>1906</v>
      </c>
      <c r="G232" s="45">
        <v>0.01</v>
      </c>
      <c r="H232" s="46">
        <v>8.555029583002872</v>
      </c>
      <c r="I232" s="5">
        <v>2.49898769113189</v>
      </c>
      <c r="J232" s="5">
        <v>6.056041891870982</v>
      </c>
      <c r="K232" s="5">
        <v>2.9387872936955231</v>
      </c>
      <c r="L232" s="47">
        <v>5.6018387499806579</v>
      </c>
      <c r="M232" s="5">
        <v>0</v>
      </c>
      <c r="N232" s="46">
        <v>0</v>
      </c>
      <c r="O232" s="5">
        <v>0</v>
      </c>
      <c r="P232" s="5">
        <v>2.49898769113189</v>
      </c>
      <c r="Q232" s="5">
        <v>0</v>
      </c>
      <c r="R232" s="47">
        <v>0</v>
      </c>
      <c r="S232" s="46">
        <v>0</v>
      </c>
      <c r="T232" s="5">
        <v>0</v>
      </c>
      <c r="U232" s="5">
        <v>6.056041891870982</v>
      </c>
      <c r="V232" s="5">
        <v>0</v>
      </c>
      <c r="W232" s="47">
        <v>0</v>
      </c>
      <c r="X232" s="46">
        <v>0</v>
      </c>
      <c r="Y232" s="5">
        <v>0</v>
      </c>
      <c r="Z232" s="5">
        <v>8.555029583002872</v>
      </c>
      <c r="AA232" s="5">
        <v>0</v>
      </c>
      <c r="AB232" s="47">
        <v>0</v>
      </c>
    </row>
    <row r="233" spans="1:29">
      <c r="A233" s="48" t="s">
        <v>972</v>
      </c>
      <c r="B233" s="1" t="s">
        <v>973</v>
      </c>
      <c r="C233" s="1" t="s">
        <v>974</v>
      </c>
      <c r="D233" s="1" t="s">
        <v>53</v>
      </c>
      <c r="E233" s="1" t="s">
        <v>356</v>
      </c>
      <c r="F233" s="44" t="s">
        <v>975</v>
      </c>
      <c r="G233" s="45">
        <v>0.4</v>
      </c>
      <c r="H233" s="46">
        <v>6.7221676096551608</v>
      </c>
      <c r="I233" s="5">
        <v>0</v>
      </c>
      <c r="J233" s="5">
        <v>6.7221676096551608</v>
      </c>
      <c r="K233" s="5">
        <v>-30.682369295121966</v>
      </c>
      <c r="L233" s="47">
        <v>6.3860592291724023</v>
      </c>
      <c r="M233" s="5">
        <v>0</v>
      </c>
      <c r="N233" s="46">
        <v>0</v>
      </c>
      <c r="O233" s="5">
        <v>0</v>
      </c>
      <c r="P233" s="5">
        <v>0</v>
      </c>
      <c r="Q233" s="5">
        <v>0</v>
      </c>
      <c r="R233" s="47">
        <v>0</v>
      </c>
      <c r="S233" s="46">
        <v>0</v>
      </c>
      <c r="T233" s="5">
        <v>6.7221676096551608</v>
      </c>
      <c r="U233" s="5">
        <v>0</v>
      </c>
      <c r="V233" s="5">
        <v>0</v>
      </c>
      <c r="W233" s="47">
        <v>0</v>
      </c>
      <c r="X233" s="46">
        <v>0</v>
      </c>
      <c r="Y233" s="5">
        <v>6.7221676096551608</v>
      </c>
      <c r="Z233" s="5">
        <v>0</v>
      </c>
      <c r="AA233" s="5">
        <v>0</v>
      </c>
      <c r="AB233" s="47">
        <v>0</v>
      </c>
    </row>
    <row r="234" spans="1:29">
      <c r="A234" s="48" t="s">
        <v>976</v>
      </c>
      <c r="B234" s="1" t="s">
        <v>977</v>
      </c>
      <c r="C234" s="1" t="s">
        <v>978</v>
      </c>
      <c r="D234" s="1" t="s">
        <v>237</v>
      </c>
      <c r="E234" s="1" t="s">
        <v>356</v>
      </c>
      <c r="F234" s="44" t="s">
        <v>1688</v>
      </c>
      <c r="G234" s="45">
        <v>0.33999999999999997</v>
      </c>
      <c r="H234" s="46">
        <v>92.982290315543523</v>
      </c>
      <c r="I234" s="5">
        <v>0</v>
      </c>
      <c r="J234" s="5">
        <v>92.982290315543523</v>
      </c>
      <c r="K234" s="5">
        <v>6.4511965523645136</v>
      </c>
      <c r="L234" s="47">
        <v>88.333175799766337</v>
      </c>
      <c r="M234" s="5">
        <v>0</v>
      </c>
      <c r="N234" s="46">
        <v>0</v>
      </c>
      <c r="O234" s="5">
        <v>0</v>
      </c>
      <c r="P234" s="5">
        <v>0</v>
      </c>
      <c r="Q234" s="5">
        <v>0</v>
      </c>
      <c r="R234" s="47">
        <v>0</v>
      </c>
      <c r="S234" s="46">
        <v>92.982290315543523</v>
      </c>
      <c r="T234" s="5">
        <v>0</v>
      </c>
      <c r="U234" s="5">
        <v>0</v>
      </c>
      <c r="V234" s="5">
        <v>0</v>
      </c>
      <c r="W234" s="47">
        <v>0</v>
      </c>
      <c r="X234" s="46">
        <v>92.982290315543523</v>
      </c>
      <c r="Y234" s="5">
        <v>0</v>
      </c>
      <c r="Z234" s="5">
        <v>0</v>
      </c>
      <c r="AA234" s="5">
        <v>0</v>
      </c>
      <c r="AB234" s="47">
        <v>0</v>
      </c>
    </row>
    <row r="235" spans="1:29">
      <c r="A235" s="51" t="s">
        <v>980</v>
      </c>
      <c r="B235" s="1" t="s">
        <v>981</v>
      </c>
      <c r="C235" s="1" t="s">
        <v>982</v>
      </c>
      <c r="D235" s="1" t="s">
        <v>866</v>
      </c>
      <c r="E235" s="1">
        <v>0</v>
      </c>
      <c r="F235" s="44" t="s">
        <v>1926</v>
      </c>
      <c r="G235" s="45">
        <v>0.01</v>
      </c>
      <c r="H235" s="46">
        <v>7.5433686283071051</v>
      </c>
      <c r="I235" s="5">
        <v>2.2297087682739738</v>
      </c>
      <c r="J235" s="5">
        <v>5.3136598600331313</v>
      </c>
      <c r="K235" s="5">
        <v>2.7686276905278628</v>
      </c>
      <c r="L235" s="47">
        <v>4.9151353705306464</v>
      </c>
      <c r="M235" s="5">
        <v>0</v>
      </c>
      <c r="N235" s="46">
        <v>0</v>
      </c>
      <c r="O235" s="5">
        <v>0</v>
      </c>
      <c r="P235" s="5">
        <v>2.2297087682739738</v>
      </c>
      <c r="Q235" s="5">
        <v>0</v>
      </c>
      <c r="R235" s="47">
        <v>0</v>
      </c>
      <c r="S235" s="46">
        <v>0</v>
      </c>
      <c r="T235" s="5">
        <v>0</v>
      </c>
      <c r="U235" s="5">
        <v>5.3136598600331313</v>
      </c>
      <c r="V235" s="5">
        <v>0</v>
      </c>
      <c r="W235" s="47">
        <v>0</v>
      </c>
      <c r="X235" s="46">
        <v>0</v>
      </c>
      <c r="Y235" s="5">
        <v>0</v>
      </c>
      <c r="Z235" s="5">
        <v>7.5433686283071051</v>
      </c>
      <c r="AA235" s="5">
        <v>0</v>
      </c>
      <c r="AB235" s="47">
        <v>0</v>
      </c>
      <c r="AC235"/>
    </row>
    <row r="236" spans="1:29">
      <c r="A236" s="48" t="s">
        <v>983</v>
      </c>
      <c r="B236" s="1" t="s">
        <v>984</v>
      </c>
      <c r="C236" s="1" t="s">
        <v>985</v>
      </c>
      <c r="D236" s="1" t="s">
        <v>361</v>
      </c>
      <c r="E236" s="1" t="s">
        <v>907</v>
      </c>
      <c r="F236" s="44" t="s">
        <v>986</v>
      </c>
      <c r="G236" s="45">
        <v>0.75</v>
      </c>
      <c r="H236" s="46">
        <v>80.433089504891981</v>
      </c>
      <c r="I236" s="5">
        <v>0</v>
      </c>
      <c r="J236" s="5">
        <v>80.433089504891981</v>
      </c>
      <c r="K236" s="5">
        <v>19.358495784878446</v>
      </c>
      <c r="L236" s="47">
        <v>76.411435029647365</v>
      </c>
      <c r="M236" s="5">
        <v>0</v>
      </c>
      <c r="N236" s="46">
        <v>0</v>
      </c>
      <c r="O236" s="5">
        <v>0</v>
      </c>
      <c r="P236" s="5">
        <v>0</v>
      </c>
      <c r="Q236" s="5">
        <v>0</v>
      </c>
      <c r="R236" s="47">
        <v>0</v>
      </c>
      <c r="S236" s="46">
        <v>66.158009457339176</v>
      </c>
      <c r="T236" s="5">
        <v>8.8996112685748159</v>
      </c>
      <c r="U236" s="5">
        <v>5.3754687789779858</v>
      </c>
      <c r="V236" s="5">
        <v>0</v>
      </c>
      <c r="W236" s="47">
        <v>0</v>
      </c>
      <c r="X236" s="46">
        <v>66.158009457339176</v>
      </c>
      <c r="Y236" s="5">
        <v>8.8996112685748159</v>
      </c>
      <c r="Z236" s="5">
        <v>5.3754687789779858</v>
      </c>
      <c r="AA236" s="5">
        <v>0</v>
      </c>
      <c r="AB236" s="47">
        <v>0</v>
      </c>
    </row>
    <row r="237" spans="1:29">
      <c r="A237" s="48" t="s">
        <v>987</v>
      </c>
      <c r="B237" s="1" t="s">
        <v>988</v>
      </c>
      <c r="C237" s="1" t="s">
        <v>989</v>
      </c>
      <c r="D237" s="1" t="s">
        <v>53</v>
      </c>
      <c r="E237" s="1" t="s">
        <v>194</v>
      </c>
      <c r="F237" s="44" t="s">
        <v>990</v>
      </c>
      <c r="G237" s="45">
        <v>0.42499999999999999</v>
      </c>
      <c r="H237" s="46">
        <v>6.1032265409195583</v>
      </c>
      <c r="I237" s="5">
        <v>0</v>
      </c>
      <c r="J237" s="5">
        <v>6.1032265409195583</v>
      </c>
      <c r="K237" s="5">
        <v>-27.866408534707723</v>
      </c>
      <c r="L237" s="47">
        <v>5.7980652138735804</v>
      </c>
      <c r="M237" s="5">
        <v>0</v>
      </c>
      <c r="N237" s="46">
        <v>0</v>
      </c>
      <c r="O237" s="5">
        <v>0</v>
      </c>
      <c r="P237" s="5">
        <v>0</v>
      </c>
      <c r="Q237" s="5">
        <v>0</v>
      </c>
      <c r="R237" s="47">
        <v>0</v>
      </c>
      <c r="S237" s="46">
        <v>0</v>
      </c>
      <c r="T237" s="5">
        <v>6.1032265409195583</v>
      </c>
      <c r="U237" s="5">
        <v>0</v>
      </c>
      <c r="V237" s="5">
        <v>0</v>
      </c>
      <c r="W237" s="47">
        <v>0</v>
      </c>
      <c r="X237" s="46">
        <v>0</v>
      </c>
      <c r="Y237" s="5">
        <v>6.1032265409195583</v>
      </c>
      <c r="Z237" s="5">
        <v>0</v>
      </c>
      <c r="AA237" s="5">
        <v>0</v>
      </c>
      <c r="AB237" s="47">
        <v>0</v>
      </c>
    </row>
    <row r="238" spans="1:29">
      <c r="A238" s="48" t="s">
        <v>991</v>
      </c>
      <c r="B238" s="1" t="s">
        <v>992</v>
      </c>
      <c r="C238" s="1" t="s">
        <v>993</v>
      </c>
      <c r="D238" s="1" t="s">
        <v>124</v>
      </c>
      <c r="E238" s="1">
        <v>0</v>
      </c>
      <c r="F238" s="44" t="s">
        <v>994</v>
      </c>
      <c r="G238" s="45">
        <v>0.49</v>
      </c>
      <c r="H238" s="46">
        <v>120.36218529636967</v>
      </c>
      <c r="I238" s="5">
        <v>25.331965503863202</v>
      </c>
      <c r="J238" s="5">
        <v>95.030219792506472</v>
      </c>
      <c r="K238" s="5">
        <v>28.125320224749888</v>
      </c>
      <c r="L238" s="47">
        <v>87.90295330806849</v>
      </c>
      <c r="M238" s="5">
        <v>0</v>
      </c>
      <c r="N238" s="46">
        <v>23.696998747814821</v>
      </c>
      <c r="O238" s="5">
        <v>1.6349667560483832</v>
      </c>
      <c r="P238" s="5">
        <v>0</v>
      </c>
      <c r="Q238" s="5">
        <v>0</v>
      </c>
      <c r="R238" s="47">
        <v>0</v>
      </c>
      <c r="S238" s="46">
        <v>79.246709064891377</v>
      </c>
      <c r="T238" s="5">
        <v>15.78351072761509</v>
      </c>
      <c r="U238" s="5">
        <v>0</v>
      </c>
      <c r="V238" s="5">
        <v>0</v>
      </c>
      <c r="W238" s="47">
        <v>0</v>
      </c>
      <c r="X238" s="46">
        <v>102.94370781270621</v>
      </c>
      <c r="Y238" s="5">
        <v>17.418477483663473</v>
      </c>
      <c r="Z238" s="5">
        <v>0</v>
      </c>
      <c r="AA238" s="5">
        <v>0</v>
      </c>
      <c r="AB238" s="47">
        <v>0</v>
      </c>
    </row>
    <row r="239" spans="1:29">
      <c r="A239" s="48" t="s">
        <v>995</v>
      </c>
      <c r="B239" s="1" t="s">
        <v>996</v>
      </c>
      <c r="C239" s="1" t="s">
        <v>997</v>
      </c>
      <c r="D239" s="1" t="s">
        <v>237</v>
      </c>
      <c r="E239" s="1">
        <v>0</v>
      </c>
      <c r="F239" s="44" t="s">
        <v>998</v>
      </c>
      <c r="G239" s="45">
        <v>0.09</v>
      </c>
      <c r="H239" s="46">
        <v>114.10388936760296</v>
      </c>
      <c r="I239" s="5">
        <v>6.9511680042285917</v>
      </c>
      <c r="J239" s="5">
        <v>107.15272136337437</v>
      </c>
      <c r="K239" s="5">
        <v>87.87734766777092</v>
      </c>
      <c r="L239" s="47">
        <v>99.116267261121294</v>
      </c>
      <c r="M239" s="5">
        <v>0</v>
      </c>
      <c r="N239" s="46">
        <v>6.9511680042285917</v>
      </c>
      <c r="O239" s="5">
        <v>0</v>
      </c>
      <c r="P239" s="5">
        <v>0</v>
      </c>
      <c r="Q239" s="5">
        <v>0</v>
      </c>
      <c r="R239" s="47">
        <v>0</v>
      </c>
      <c r="S239" s="46">
        <v>107.15272136337437</v>
      </c>
      <c r="T239" s="5">
        <v>0</v>
      </c>
      <c r="U239" s="5">
        <v>0</v>
      </c>
      <c r="V239" s="5">
        <v>0</v>
      </c>
      <c r="W239" s="47">
        <v>0</v>
      </c>
      <c r="X239" s="46">
        <v>114.10388936760296</v>
      </c>
      <c r="Y239" s="5">
        <v>0</v>
      </c>
      <c r="Z239" s="5">
        <v>0</v>
      </c>
      <c r="AA239" s="5">
        <v>0</v>
      </c>
      <c r="AB239" s="47">
        <v>0</v>
      </c>
    </row>
    <row r="240" spans="1:29">
      <c r="A240" s="48" t="s">
        <v>999</v>
      </c>
      <c r="B240" s="1" t="s">
        <v>1000</v>
      </c>
      <c r="C240" s="1" t="s">
        <v>1001</v>
      </c>
      <c r="D240" s="1" t="s">
        <v>79</v>
      </c>
      <c r="E240" s="1">
        <v>0</v>
      </c>
      <c r="F240" s="44" t="s">
        <v>1923</v>
      </c>
      <c r="G240" s="45">
        <v>0.01</v>
      </c>
      <c r="H240" s="46">
        <v>16.007833722382372</v>
      </c>
      <c r="I240" s="5">
        <v>5.3353089400236238</v>
      </c>
      <c r="J240" s="5">
        <v>10.672524782358749</v>
      </c>
      <c r="K240" s="5">
        <v>7.1603545596615845</v>
      </c>
      <c r="L240" s="47">
        <v>9.8720854236818436</v>
      </c>
      <c r="M240" s="5">
        <v>0</v>
      </c>
      <c r="N240" s="46">
        <v>0</v>
      </c>
      <c r="O240" s="5">
        <v>0</v>
      </c>
      <c r="P240" s="5">
        <v>5.3353089400236238</v>
      </c>
      <c r="Q240" s="5">
        <v>0</v>
      </c>
      <c r="R240" s="47">
        <v>0</v>
      </c>
      <c r="S240" s="46">
        <v>0</v>
      </c>
      <c r="T240" s="5">
        <v>0</v>
      </c>
      <c r="U240" s="5">
        <v>10.672524782358749</v>
      </c>
      <c r="V240" s="5">
        <v>0</v>
      </c>
      <c r="W240" s="47">
        <v>0</v>
      </c>
      <c r="X240" s="46">
        <v>0</v>
      </c>
      <c r="Y240" s="5">
        <v>0</v>
      </c>
      <c r="Z240" s="5">
        <v>16.007833722382372</v>
      </c>
      <c r="AA240" s="5">
        <v>0</v>
      </c>
      <c r="AB240" s="47">
        <v>0</v>
      </c>
    </row>
    <row r="241" spans="1:28" s="1" customFormat="1">
      <c r="A241" s="48" t="s">
        <v>1003</v>
      </c>
      <c r="B241" s="1" t="s">
        <v>1004</v>
      </c>
      <c r="C241" s="1" t="s">
        <v>1005</v>
      </c>
      <c r="D241" s="1" t="s">
        <v>53</v>
      </c>
      <c r="E241" s="1">
        <v>0</v>
      </c>
      <c r="F241" s="44" t="s">
        <v>1006</v>
      </c>
      <c r="G241" s="45">
        <v>0.4</v>
      </c>
      <c r="H241" s="46">
        <v>3.632536896993515</v>
      </c>
      <c r="I241" s="5">
        <v>0</v>
      </c>
      <c r="J241" s="5">
        <v>3.632536896993515</v>
      </c>
      <c r="K241" s="5">
        <v>-9.2635571028183712</v>
      </c>
      <c r="L241" s="47">
        <v>3.3600966297190018</v>
      </c>
      <c r="M241" s="5">
        <v>0.5</v>
      </c>
      <c r="N241" s="46">
        <v>0</v>
      </c>
      <c r="O241" s="5">
        <v>0</v>
      </c>
      <c r="P241" s="5">
        <v>0</v>
      </c>
      <c r="Q241" s="5">
        <v>0</v>
      </c>
      <c r="R241" s="47">
        <v>0</v>
      </c>
      <c r="S241" s="46">
        <v>0</v>
      </c>
      <c r="T241" s="5">
        <v>3.632536896993515</v>
      </c>
      <c r="U241" s="5">
        <v>0</v>
      </c>
      <c r="V241" s="5">
        <v>0</v>
      </c>
      <c r="W241" s="47">
        <v>0</v>
      </c>
      <c r="X241" s="46">
        <v>0</v>
      </c>
      <c r="Y241" s="5">
        <v>3.632536896993515</v>
      </c>
      <c r="Z241" s="5">
        <v>0</v>
      </c>
      <c r="AA241" s="5">
        <v>0</v>
      </c>
      <c r="AB241" s="47">
        <v>0</v>
      </c>
    </row>
    <row r="242" spans="1:28" s="1" customFormat="1">
      <c r="A242" s="48" t="s">
        <v>1007</v>
      </c>
      <c r="B242" s="1" t="s">
        <v>1008</v>
      </c>
      <c r="C242" s="1" t="s">
        <v>1009</v>
      </c>
      <c r="D242" s="1" t="s">
        <v>53</v>
      </c>
      <c r="E242" s="1" t="s">
        <v>151</v>
      </c>
      <c r="F242" s="44" t="s">
        <v>1010</v>
      </c>
      <c r="G242" s="45">
        <v>0.375</v>
      </c>
      <c r="H242" s="46">
        <v>1.5175466254539434</v>
      </c>
      <c r="I242" s="5">
        <v>0</v>
      </c>
      <c r="J242" s="5">
        <v>1.5175466254539434</v>
      </c>
      <c r="K242" s="5">
        <v>-3.3748028281083657</v>
      </c>
      <c r="L242" s="47">
        <v>1.4416692941812461</v>
      </c>
      <c r="M242" s="5">
        <v>0</v>
      </c>
      <c r="N242" s="46">
        <v>0</v>
      </c>
      <c r="O242" s="5">
        <v>0</v>
      </c>
      <c r="P242" s="5">
        <v>0</v>
      </c>
      <c r="Q242" s="5">
        <v>0</v>
      </c>
      <c r="R242" s="47">
        <v>0</v>
      </c>
      <c r="S242" s="46">
        <v>0</v>
      </c>
      <c r="T242" s="5">
        <v>1.5175466254539434</v>
      </c>
      <c r="U242" s="5">
        <v>0</v>
      </c>
      <c r="V242" s="5">
        <v>0</v>
      </c>
      <c r="W242" s="47">
        <v>0</v>
      </c>
      <c r="X242" s="46">
        <v>0</v>
      </c>
      <c r="Y242" s="5">
        <v>1.5175466254539434</v>
      </c>
      <c r="Z242" s="5">
        <v>0</v>
      </c>
      <c r="AA242" s="5">
        <v>0</v>
      </c>
      <c r="AB242" s="47">
        <v>0</v>
      </c>
    </row>
    <row r="243" spans="1:28" s="1" customFormat="1">
      <c r="A243" s="48" t="s">
        <v>1011</v>
      </c>
      <c r="B243" s="1" t="s">
        <v>1012</v>
      </c>
      <c r="C243" s="1" t="s">
        <v>1013</v>
      </c>
      <c r="D243" s="1" t="s">
        <v>103</v>
      </c>
      <c r="E243" s="1" t="s">
        <v>169</v>
      </c>
      <c r="F243" s="44" t="s">
        <v>1014</v>
      </c>
      <c r="G243" s="45">
        <v>0.99</v>
      </c>
      <c r="H243" s="46">
        <v>96.898990169606137</v>
      </c>
      <c r="I243" s="5">
        <v>0</v>
      </c>
      <c r="J243" s="5">
        <v>96.898990169606137</v>
      </c>
      <c r="K243" s="5">
        <v>40.653497525651161</v>
      </c>
      <c r="L243" s="47">
        <v>93.99202046451795</v>
      </c>
      <c r="M243" s="5">
        <v>0</v>
      </c>
      <c r="N243" s="46">
        <v>0</v>
      </c>
      <c r="O243" s="5">
        <v>0</v>
      </c>
      <c r="P243" s="5">
        <v>0</v>
      </c>
      <c r="Q243" s="5">
        <v>0</v>
      </c>
      <c r="R243" s="47">
        <v>0</v>
      </c>
      <c r="S243" s="46">
        <v>86.811033860574341</v>
      </c>
      <c r="T243" s="5">
        <v>10.087956309031799</v>
      </c>
      <c r="U243" s="5">
        <v>0</v>
      </c>
      <c r="V243" s="5">
        <v>0</v>
      </c>
      <c r="W243" s="47">
        <v>0</v>
      </c>
      <c r="X243" s="46">
        <v>86.811033860574341</v>
      </c>
      <c r="Y243" s="5">
        <v>10.087956309031799</v>
      </c>
      <c r="Z243" s="5">
        <v>0</v>
      </c>
      <c r="AA243" s="5">
        <v>0</v>
      </c>
      <c r="AB243" s="47">
        <v>0</v>
      </c>
    </row>
    <row r="244" spans="1:28" s="1" customFormat="1">
      <c r="A244" s="48" t="s">
        <v>1015</v>
      </c>
      <c r="B244" s="1" t="s">
        <v>1016</v>
      </c>
      <c r="C244" s="1" t="s">
        <v>1017</v>
      </c>
      <c r="D244" s="1" t="s">
        <v>53</v>
      </c>
      <c r="E244" s="1">
        <v>0</v>
      </c>
      <c r="F244" s="44" t="s">
        <v>1018</v>
      </c>
      <c r="G244" s="45">
        <v>0.4</v>
      </c>
      <c r="H244" s="46">
        <v>6.1594672006099307</v>
      </c>
      <c r="I244" s="5">
        <v>0</v>
      </c>
      <c r="J244" s="5">
        <v>6.1594672006099307</v>
      </c>
      <c r="K244" s="5">
        <v>-29.909986141030512</v>
      </c>
      <c r="L244" s="47">
        <v>5.6975071605641858</v>
      </c>
      <c r="M244" s="5">
        <v>0.5</v>
      </c>
      <c r="N244" s="46">
        <v>0</v>
      </c>
      <c r="O244" s="5">
        <v>0</v>
      </c>
      <c r="P244" s="5">
        <v>0</v>
      </c>
      <c r="Q244" s="5">
        <v>0</v>
      </c>
      <c r="R244" s="47">
        <v>0</v>
      </c>
      <c r="S244" s="46">
        <v>0</v>
      </c>
      <c r="T244" s="5">
        <v>6.1594672006099307</v>
      </c>
      <c r="U244" s="5">
        <v>0</v>
      </c>
      <c r="V244" s="5">
        <v>0</v>
      </c>
      <c r="W244" s="47">
        <v>0</v>
      </c>
      <c r="X244" s="46">
        <v>0</v>
      </c>
      <c r="Y244" s="5">
        <v>6.1594672006099307</v>
      </c>
      <c r="Z244" s="5">
        <v>0</v>
      </c>
      <c r="AA244" s="5">
        <v>0</v>
      </c>
      <c r="AB244" s="47">
        <v>0</v>
      </c>
    </row>
    <row r="245" spans="1:28" s="1" customFormat="1">
      <c r="A245" s="48" t="s">
        <v>1019</v>
      </c>
      <c r="B245" s="1" t="s">
        <v>1020</v>
      </c>
      <c r="C245" s="1" t="s">
        <v>1021</v>
      </c>
      <c r="D245" s="1" t="s">
        <v>391</v>
      </c>
      <c r="E245" s="1">
        <v>0</v>
      </c>
      <c r="F245" s="44" t="s">
        <v>1022</v>
      </c>
      <c r="G245" s="45">
        <v>0.1</v>
      </c>
      <c r="H245" s="46">
        <v>70.802265169791397</v>
      </c>
      <c r="I245" s="5">
        <v>0</v>
      </c>
      <c r="J245" s="5">
        <v>70.802265169791397</v>
      </c>
      <c r="K245" s="5">
        <v>39.896372109745123</v>
      </c>
      <c r="L245" s="47">
        <v>65.492095282057051</v>
      </c>
      <c r="M245" s="5">
        <v>0</v>
      </c>
      <c r="N245" s="46">
        <v>0</v>
      </c>
      <c r="O245" s="5">
        <v>0</v>
      </c>
      <c r="P245" s="5">
        <v>0</v>
      </c>
      <c r="Q245" s="5">
        <v>0</v>
      </c>
      <c r="R245" s="47">
        <v>0</v>
      </c>
      <c r="S245" s="46">
        <v>65.683868663160268</v>
      </c>
      <c r="T245" s="5">
        <v>0</v>
      </c>
      <c r="U245" s="5">
        <v>5.1183965066311332</v>
      </c>
      <c r="V245" s="5">
        <v>0</v>
      </c>
      <c r="W245" s="47">
        <v>0</v>
      </c>
      <c r="X245" s="46">
        <v>65.683868663160268</v>
      </c>
      <c r="Y245" s="5">
        <v>0</v>
      </c>
      <c r="Z245" s="5">
        <v>5.1183965066311332</v>
      </c>
      <c r="AA245" s="5">
        <v>0</v>
      </c>
      <c r="AB245" s="47">
        <v>0</v>
      </c>
    </row>
    <row r="246" spans="1:28" s="1" customFormat="1">
      <c r="A246" s="48" t="s">
        <v>1023</v>
      </c>
      <c r="B246" s="1" t="s">
        <v>1024</v>
      </c>
      <c r="C246" s="1" t="s">
        <v>1025</v>
      </c>
      <c r="D246" s="1" t="s">
        <v>53</v>
      </c>
      <c r="E246" s="1" t="s">
        <v>156</v>
      </c>
      <c r="F246" s="44" t="s">
        <v>1026</v>
      </c>
      <c r="G246" s="45">
        <v>0.56000000000000005</v>
      </c>
      <c r="H246" s="46">
        <v>5.1514022094981549</v>
      </c>
      <c r="I246" s="5">
        <v>0</v>
      </c>
      <c r="J246" s="5">
        <v>5.1514022094981549</v>
      </c>
      <c r="K246" s="5">
        <v>-5.1251682236977789</v>
      </c>
      <c r="L246" s="47">
        <v>4.8938320990232471</v>
      </c>
      <c r="M246" s="5">
        <v>0</v>
      </c>
      <c r="N246" s="46">
        <v>0</v>
      </c>
      <c r="O246" s="5">
        <v>0</v>
      </c>
      <c r="P246" s="5">
        <v>0</v>
      </c>
      <c r="Q246" s="5">
        <v>0</v>
      </c>
      <c r="R246" s="47">
        <v>0</v>
      </c>
      <c r="S246" s="46">
        <v>0</v>
      </c>
      <c r="T246" s="5">
        <v>5.1514022094981549</v>
      </c>
      <c r="U246" s="5">
        <v>0</v>
      </c>
      <c r="V246" s="5">
        <v>0</v>
      </c>
      <c r="W246" s="47">
        <v>0</v>
      </c>
      <c r="X246" s="46">
        <v>0</v>
      </c>
      <c r="Y246" s="5">
        <v>5.1514022094981549</v>
      </c>
      <c r="Z246" s="5">
        <v>0</v>
      </c>
      <c r="AA246" s="5">
        <v>0</v>
      </c>
      <c r="AB246" s="47">
        <v>0</v>
      </c>
    </row>
    <row r="247" spans="1:28" s="1" customFormat="1">
      <c r="A247" s="48" t="s">
        <v>1027</v>
      </c>
      <c r="B247" s="1" t="s">
        <v>1028</v>
      </c>
      <c r="C247" s="1" t="s">
        <v>1029</v>
      </c>
      <c r="D247" s="1" t="s">
        <v>124</v>
      </c>
      <c r="E247" s="1">
        <v>0</v>
      </c>
      <c r="F247" s="44" t="s">
        <v>1030</v>
      </c>
      <c r="G247" s="45">
        <v>0.49</v>
      </c>
      <c r="H247" s="46">
        <v>51.58370341050324</v>
      </c>
      <c r="I247" s="5">
        <v>10.246087262016735</v>
      </c>
      <c r="J247" s="5">
        <v>41.337616148486504</v>
      </c>
      <c r="K247" s="5">
        <v>-2.4241586029862305</v>
      </c>
      <c r="L247" s="47">
        <v>38.237294937350022</v>
      </c>
      <c r="M247" s="5">
        <v>5.5394430796128713E-2</v>
      </c>
      <c r="N247" s="46">
        <v>9.9839474384125246</v>
      </c>
      <c r="O247" s="5">
        <v>0.26213982360420934</v>
      </c>
      <c r="P247" s="5">
        <v>0</v>
      </c>
      <c r="Q247" s="5">
        <v>0</v>
      </c>
      <c r="R247" s="47">
        <v>0</v>
      </c>
      <c r="S247" s="46">
        <v>34.834476503578898</v>
      </c>
      <c r="T247" s="5">
        <v>6.5031396449076011</v>
      </c>
      <c r="U247" s="5">
        <v>0</v>
      </c>
      <c r="V247" s="5">
        <v>0</v>
      </c>
      <c r="W247" s="47">
        <v>0</v>
      </c>
      <c r="X247" s="46">
        <v>44.818423941991426</v>
      </c>
      <c r="Y247" s="5">
        <v>6.7652794685118103</v>
      </c>
      <c r="Z247" s="5">
        <v>0</v>
      </c>
      <c r="AA247" s="5">
        <v>0</v>
      </c>
      <c r="AB247" s="47">
        <v>0</v>
      </c>
    </row>
    <row r="248" spans="1:28" s="1" customFormat="1">
      <c r="A248" s="48" t="s">
        <v>1031</v>
      </c>
      <c r="B248" s="1" t="s">
        <v>1032</v>
      </c>
      <c r="C248" s="1" t="s">
        <v>1033</v>
      </c>
      <c r="D248" s="1" t="s">
        <v>124</v>
      </c>
      <c r="E248" s="1">
        <v>0</v>
      </c>
      <c r="F248" s="44" t="s">
        <v>1034</v>
      </c>
      <c r="G248" s="45">
        <v>0.49</v>
      </c>
      <c r="H248" s="46">
        <v>66.932431251457771</v>
      </c>
      <c r="I248" s="5">
        <v>9.5328403433989894</v>
      </c>
      <c r="J248" s="5">
        <v>57.399590908058777</v>
      </c>
      <c r="K248" s="5">
        <v>14.597625315543098</v>
      </c>
      <c r="L248" s="47">
        <v>53.094621589954372</v>
      </c>
      <c r="M248" s="5">
        <v>0</v>
      </c>
      <c r="N248" s="46">
        <v>9.5584426333759573</v>
      </c>
      <c r="O248" s="5">
        <v>-2.56022899769675E-2</v>
      </c>
      <c r="P248" s="5">
        <v>0</v>
      </c>
      <c r="Q248" s="5">
        <v>0</v>
      </c>
      <c r="R248" s="47">
        <v>0</v>
      </c>
      <c r="S248" s="46">
        <v>48.454488244827445</v>
      </c>
      <c r="T248" s="5">
        <v>8.9451026632313333</v>
      </c>
      <c r="U248" s="5">
        <v>0</v>
      </c>
      <c r="V248" s="5">
        <v>0</v>
      </c>
      <c r="W248" s="47">
        <v>0</v>
      </c>
      <c r="X248" s="46">
        <v>58.012930878203399</v>
      </c>
      <c r="Y248" s="5">
        <v>8.9195003732543654</v>
      </c>
      <c r="Z248" s="5">
        <v>0</v>
      </c>
      <c r="AA248" s="5">
        <v>0</v>
      </c>
      <c r="AB248" s="47">
        <v>0</v>
      </c>
    </row>
    <row r="249" spans="1:28" s="1" customFormat="1">
      <c r="A249" s="48" t="s">
        <v>1035</v>
      </c>
      <c r="B249" s="1" t="s">
        <v>1036</v>
      </c>
      <c r="C249" s="1" t="s">
        <v>1037</v>
      </c>
      <c r="D249" s="1" t="s">
        <v>124</v>
      </c>
      <c r="E249" s="1" t="s">
        <v>724</v>
      </c>
      <c r="F249" s="44" t="s">
        <v>1038</v>
      </c>
      <c r="G249" s="45">
        <v>0.74</v>
      </c>
      <c r="H249" s="46">
        <v>59.225683581027425</v>
      </c>
      <c r="I249" s="5">
        <v>0</v>
      </c>
      <c r="J249" s="5">
        <v>59.225683581027425</v>
      </c>
      <c r="K249" s="5">
        <v>-2.5448421179416179</v>
      </c>
      <c r="L249" s="47">
        <v>56.26439940197605</v>
      </c>
      <c r="M249" s="5">
        <v>0</v>
      </c>
      <c r="N249" s="46">
        <v>0</v>
      </c>
      <c r="O249" s="5">
        <v>0</v>
      </c>
      <c r="P249" s="5">
        <v>0</v>
      </c>
      <c r="Q249" s="5">
        <v>0</v>
      </c>
      <c r="R249" s="47">
        <v>0</v>
      </c>
      <c r="S249" s="46">
        <v>47.224398167416133</v>
      </c>
      <c r="T249" s="5">
        <v>12.00128541361129</v>
      </c>
      <c r="U249" s="5">
        <v>0</v>
      </c>
      <c r="V249" s="5">
        <v>0</v>
      </c>
      <c r="W249" s="47">
        <v>0</v>
      </c>
      <c r="X249" s="46">
        <v>47.224398167416133</v>
      </c>
      <c r="Y249" s="5">
        <v>12.00128541361129</v>
      </c>
      <c r="Z249" s="5">
        <v>0</v>
      </c>
      <c r="AA249" s="5">
        <v>0</v>
      </c>
      <c r="AB249" s="47">
        <v>0</v>
      </c>
    </row>
    <row r="250" spans="1:28" s="1" customFormat="1">
      <c r="A250" s="48" t="s">
        <v>1039</v>
      </c>
      <c r="B250" s="1" t="s">
        <v>1040</v>
      </c>
      <c r="C250" s="1" t="s">
        <v>1041</v>
      </c>
      <c r="D250" s="1" t="s">
        <v>53</v>
      </c>
      <c r="E250" s="1" t="s">
        <v>156</v>
      </c>
      <c r="F250" s="44" t="s">
        <v>1042</v>
      </c>
      <c r="G250" s="45">
        <v>0.56000000000000005</v>
      </c>
      <c r="H250" s="46">
        <v>5.4704532760487865</v>
      </c>
      <c r="I250" s="5">
        <v>0</v>
      </c>
      <c r="J250" s="5">
        <v>5.4704532760487865</v>
      </c>
      <c r="K250" s="5">
        <v>-27.181714866896211</v>
      </c>
      <c r="L250" s="47">
        <v>5.1969306122463479</v>
      </c>
      <c r="M250" s="5">
        <v>0</v>
      </c>
      <c r="N250" s="46">
        <v>0</v>
      </c>
      <c r="O250" s="5">
        <v>0</v>
      </c>
      <c r="P250" s="5">
        <v>0</v>
      </c>
      <c r="Q250" s="5">
        <v>0</v>
      </c>
      <c r="R250" s="47">
        <v>0</v>
      </c>
      <c r="S250" s="46">
        <v>0</v>
      </c>
      <c r="T250" s="5">
        <v>5.4704532760487865</v>
      </c>
      <c r="U250" s="5">
        <v>0</v>
      </c>
      <c r="V250" s="5">
        <v>0</v>
      </c>
      <c r="W250" s="47">
        <v>0</v>
      </c>
      <c r="X250" s="46">
        <v>0</v>
      </c>
      <c r="Y250" s="5">
        <v>5.4704532760487865</v>
      </c>
      <c r="Z250" s="5">
        <v>0</v>
      </c>
      <c r="AA250" s="5">
        <v>0</v>
      </c>
      <c r="AB250" s="47">
        <v>0</v>
      </c>
    </row>
    <row r="251" spans="1:28" s="1" customFormat="1">
      <c r="A251" s="48" t="s">
        <v>1043</v>
      </c>
      <c r="B251" s="1" t="s">
        <v>1044</v>
      </c>
      <c r="C251" s="1" t="s">
        <v>1045</v>
      </c>
      <c r="D251" s="1" t="s">
        <v>124</v>
      </c>
      <c r="E251" s="1" t="s">
        <v>137</v>
      </c>
      <c r="F251" s="44" t="s">
        <v>1046</v>
      </c>
      <c r="G251" s="45">
        <v>0.74</v>
      </c>
      <c r="H251" s="46">
        <v>32.200751854190571</v>
      </c>
      <c r="I251" s="5">
        <v>0</v>
      </c>
      <c r="J251" s="5">
        <v>32.200751854190571</v>
      </c>
      <c r="K251" s="5">
        <v>-57.084065871056723</v>
      </c>
      <c r="L251" s="47">
        <v>30.590714261481047</v>
      </c>
      <c r="M251" s="5">
        <v>0</v>
      </c>
      <c r="N251" s="46">
        <v>0</v>
      </c>
      <c r="O251" s="5">
        <v>0</v>
      </c>
      <c r="P251" s="5">
        <v>0</v>
      </c>
      <c r="Q251" s="5">
        <v>0</v>
      </c>
      <c r="R251" s="47">
        <v>0</v>
      </c>
      <c r="S251" s="46">
        <v>27.070622364810834</v>
      </c>
      <c r="T251" s="5">
        <v>5.1301294893797396</v>
      </c>
      <c r="U251" s="5">
        <v>0</v>
      </c>
      <c r="V251" s="5">
        <v>0</v>
      </c>
      <c r="W251" s="47">
        <v>0</v>
      </c>
      <c r="X251" s="46">
        <v>27.070622364810834</v>
      </c>
      <c r="Y251" s="5">
        <v>5.1301294893797396</v>
      </c>
      <c r="Z251" s="5">
        <v>0</v>
      </c>
      <c r="AA251" s="5">
        <v>0</v>
      </c>
      <c r="AB251" s="47">
        <v>0</v>
      </c>
    </row>
    <row r="252" spans="1:28" s="1" customFormat="1">
      <c r="A252" s="48" t="s">
        <v>1047</v>
      </c>
      <c r="B252" s="1" t="s">
        <v>1048</v>
      </c>
      <c r="C252" s="1" t="s">
        <v>1049</v>
      </c>
      <c r="D252" s="1" t="s">
        <v>93</v>
      </c>
      <c r="E252" s="1" t="s">
        <v>94</v>
      </c>
      <c r="F252" s="44" t="s">
        <v>1050</v>
      </c>
      <c r="G252" s="45">
        <v>0.48</v>
      </c>
      <c r="H252" s="46">
        <v>62.817430968917684</v>
      </c>
      <c r="I252" s="5">
        <v>0</v>
      </c>
      <c r="J252" s="5">
        <v>62.817430968917684</v>
      </c>
      <c r="K252" s="5">
        <v>32.285859697095269</v>
      </c>
      <c r="L252" s="47">
        <v>59.67655942047179</v>
      </c>
      <c r="M252" s="5">
        <v>0</v>
      </c>
      <c r="N252" s="46">
        <v>0</v>
      </c>
      <c r="O252" s="5">
        <v>0</v>
      </c>
      <c r="P252" s="5">
        <v>0</v>
      </c>
      <c r="Q252" s="5">
        <v>0</v>
      </c>
      <c r="R252" s="47">
        <v>0</v>
      </c>
      <c r="S252" s="46">
        <v>51.207073275039782</v>
      </c>
      <c r="T252" s="5">
        <v>11.610357693877894</v>
      </c>
      <c r="U252" s="5">
        <v>0</v>
      </c>
      <c r="V252" s="5">
        <v>0</v>
      </c>
      <c r="W252" s="47">
        <v>0</v>
      </c>
      <c r="X252" s="46">
        <v>51.207073275039782</v>
      </c>
      <c r="Y252" s="5">
        <v>11.610357693877894</v>
      </c>
      <c r="Z252" s="5">
        <v>0</v>
      </c>
      <c r="AA252" s="5">
        <v>0</v>
      </c>
      <c r="AB252" s="47">
        <v>0</v>
      </c>
    </row>
    <row r="253" spans="1:28" s="1" customFormat="1">
      <c r="A253" s="48" t="s">
        <v>1051</v>
      </c>
      <c r="B253" s="1" t="s">
        <v>1052</v>
      </c>
      <c r="C253" s="1" t="s">
        <v>1053</v>
      </c>
      <c r="D253" s="1" t="s">
        <v>124</v>
      </c>
      <c r="E253" s="1">
        <v>0</v>
      </c>
      <c r="F253" s="44" t="s">
        <v>1054</v>
      </c>
      <c r="G253" s="45">
        <v>0.49</v>
      </c>
      <c r="H253" s="46">
        <v>42.789823653014082</v>
      </c>
      <c r="I253" s="5">
        <v>7.3121468037858355</v>
      </c>
      <c r="J253" s="5">
        <v>35.477676849228239</v>
      </c>
      <c r="K253" s="5">
        <v>14.496212222036164</v>
      </c>
      <c r="L253" s="47">
        <v>32.816851085536122</v>
      </c>
      <c r="M253" s="5">
        <v>0</v>
      </c>
      <c r="N253" s="46">
        <v>7.2241080382974223</v>
      </c>
      <c r="O253" s="5">
        <v>8.8038765488413162E-2</v>
      </c>
      <c r="P253" s="5">
        <v>0</v>
      </c>
      <c r="Q253" s="5">
        <v>0</v>
      </c>
      <c r="R253" s="47">
        <v>0</v>
      </c>
      <c r="S253" s="46">
        <v>30.335475556862743</v>
      </c>
      <c r="T253" s="5">
        <v>5.1422012923654972</v>
      </c>
      <c r="U253" s="5">
        <v>0</v>
      </c>
      <c r="V253" s="5">
        <v>0</v>
      </c>
      <c r="W253" s="47">
        <v>0</v>
      </c>
      <c r="X253" s="46">
        <v>37.559583595160163</v>
      </c>
      <c r="Y253" s="5">
        <v>5.2302400578539103</v>
      </c>
      <c r="Z253" s="5">
        <v>0</v>
      </c>
      <c r="AA253" s="5">
        <v>0</v>
      </c>
      <c r="AB253" s="47">
        <v>0</v>
      </c>
    </row>
    <row r="254" spans="1:28" s="1" customFormat="1">
      <c r="A254" s="48" t="s">
        <v>1055</v>
      </c>
      <c r="B254" s="1" t="s">
        <v>1056</v>
      </c>
      <c r="C254" s="1" t="s">
        <v>1057</v>
      </c>
      <c r="D254" s="1" t="s">
        <v>53</v>
      </c>
      <c r="E254" s="1" t="s">
        <v>223</v>
      </c>
      <c r="F254" s="44" t="s">
        <v>1058</v>
      </c>
      <c r="G254" s="45">
        <v>0</v>
      </c>
      <c r="H254" s="46">
        <v>2.1710090121979628</v>
      </c>
      <c r="I254" s="5">
        <v>0</v>
      </c>
      <c r="J254" s="5">
        <v>2.1710090121979628</v>
      </c>
      <c r="K254" s="5">
        <v>2.1710090121979628</v>
      </c>
      <c r="L254" s="47">
        <v>2.0624585615880648</v>
      </c>
      <c r="M254" s="5">
        <v>0</v>
      </c>
      <c r="N254" s="46">
        <v>0</v>
      </c>
      <c r="O254" s="5">
        <v>0</v>
      </c>
      <c r="P254" s="5">
        <v>0</v>
      </c>
      <c r="Q254" s="5">
        <v>0</v>
      </c>
      <c r="R254" s="47">
        <v>0</v>
      </c>
      <c r="S254" s="46">
        <v>0</v>
      </c>
      <c r="T254" s="5">
        <v>2.1710090121979628</v>
      </c>
      <c r="U254" s="5">
        <v>0</v>
      </c>
      <c r="V254" s="5">
        <v>0</v>
      </c>
      <c r="W254" s="47">
        <v>0</v>
      </c>
      <c r="X254" s="46">
        <v>0</v>
      </c>
      <c r="Y254" s="5">
        <v>2.1710090121979628</v>
      </c>
      <c r="Z254" s="5">
        <v>0</v>
      </c>
      <c r="AA254" s="5">
        <v>0</v>
      </c>
      <c r="AB254" s="47">
        <v>0</v>
      </c>
    </row>
    <row r="255" spans="1:28" s="1" customFormat="1">
      <c r="A255" s="48" t="s">
        <v>1059</v>
      </c>
      <c r="B255" s="1" t="s">
        <v>1060</v>
      </c>
      <c r="C255" s="1" t="s">
        <v>1061</v>
      </c>
      <c r="D255" s="1" t="s">
        <v>53</v>
      </c>
      <c r="E255" s="1">
        <v>0</v>
      </c>
      <c r="F255" s="44" t="s">
        <v>1062</v>
      </c>
      <c r="G255" s="45">
        <v>0.4</v>
      </c>
      <c r="H255" s="46">
        <v>2.347314284655603</v>
      </c>
      <c r="I255" s="5">
        <v>0</v>
      </c>
      <c r="J255" s="5">
        <v>2.347314284655603</v>
      </c>
      <c r="K255" s="5">
        <v>-19.181927037557081</v>
      </c>
      <c r="L255" s="47">
        <v>2.171265713306433</v>
      </c>
      <c r="M255" s="5">
        <v>0.5</v>
      </c>
      <c r="N255" s="46">
        <v>0</v>
      </c>
      <c r="O255" s="5">
        <v>0</v>
      </c>
      <c r="P255" s="5">
        <v>0</v>
      </c>
      <c r="Q255" s="5">
        <v>0</v>
      </c>
      <c r="R255" s="47">
        <v>0</v>
      </c>
      <c r="S255" s="46">
        <v>0</v>
      </c>
      <c r="T255" s="5">
        <v>2.347314284655603</v>
      </c>
      <c r="U255" s="5">
        <v>0</v>
      </c>
      <c r="V255" s="5">
        <v>0</v>
      </c>
      <c r="W255" s="47">
        <v>0</v>
      </c>
      <c r="X255" s="46">
        <v>0</v>
      </c>
      <c r="Y255" s="5">
        <v>2.347314284655603</v>
      </c>
      <c r="Z255" s="5">
        <v>0</v>
      </c>
      <c r="AA255" s="5">
        <v>0</v>
      </c>
      <c r="AB255" s="47">
        <v>0</v>
      </c>
    </row>
    <row r="256" spans="1:28" s="1" customFormat="1">
      <c r="A256" s="48" t="s">
        <v>1063</v>
      </c>
      <c r="B256" s="1" t="s">
        <v>1064</v>
      </c>
      <c r="C256" s="1" t="s">
        <v>1065</v>
      </c>
      <c r="D256" s="1" t="s">
        <v>53</v>
      </c>
      <c r="E256" s="1" t="s">
        <v>156</v>
      </c>
      <c r="F256" s="44" t="s">
        <v>1066</v>
      </c>
      <c r="G256" s="45">
        <v>0.56000000000000005</v>
      </c>
      <c r="H256" s="46">
        <v>1.4406001169028062</v>
      </c>
      <c r="I256" s="5">
        <v>0</v>
      </c>
      <c r="J256" s="5">
        <v>1.4406001169028062</v>
      </c>
      <c r="K256" s="5">
        <v>-6.3643754458109916</v>
      </c>
      <c r="L256" s="47">
        <v>1.3685701110576656</v>
      </c>
      <c r="M256" s="5">
        <v>0</v>
      </c>
      <c r="N256" s="46">
        <v>0</v>
      </c>
      <c r="O256" s="5">
        <v>0</v>
      </c>
      <c r="P256" s="5">
        <v>0</v>
      </c>
      <c r="Q256" s="5">
        <v>0</v>
      </c>
      <c r="R256" s="47">
        <v>0</v>
      </c>
      <c r="S256" s="46">
        <v>0</v>
      </c>
      <c r="T256" s="5">
        <v>1.4406001169028062</v>
      </c>
      <c r="U256" s="5">
        <v>0</v>
      </c>
      <c r="V256" s="5">
        <v>0</v>
      </c>
      <c r="W256" s="47">
        <v>0</v>
      </c>
      <c r="X256" s="46">
        <v>0</v>
      </c>
      <c r="Y256" s="5">
        <v>1.4406001169028062</v>
      </c>
      <c r="Z256" s="5">
        <v>0</v>
      </c>
      <c r="AA256" s="5">
        <v>0</v>
      </c>
      <c r="AB256" s="47">
        <v>0</v>
      </c>
    </row>
    <row r="257" spans="1:28" s="1" customFormat="1">
      <c r="A257" s="48" t="s">
        <v>1067</v>
      </c>
      <c r="B257" s="1" t="s">
        <v>1068</v>
      </c>
      <c r="C257" s="1" t="s">
        <v>1069</v>
      </c>
      <c r="D257" s="1" t="s">
        <v>93</v>
      </c>
      <c r="E257" s="1" t="s">
        <v>94</v>
      </c>
      <c r="F257" s="44" t="s">
        <v>1070</v>
      </c>
      <c r="G257" s="45">
        <v>0.48</v>
      </c>
      <c r="H257" s="46">
        <v>22.211923166877657</v>
      </c>
      <c r="I257" s="5">
        <v>0</v>
      </c>
      <c r="J257" s="5">
        <v>22.211923166877657</v>
      </c>
      <c r="K257" s="5">
        <v>-21.13100655894079</v>
      </c>
      <c r="L257" s="47">
        <v>21.101327008533772</v>
      </c>
      <c r="M257" s="5">
        <v>0</v>
      </c>
      <c r="N257" s="46">
        <v>0</v>
      </c>
      <c r="O257" s="5">
        <v>0</v>
      </c>
      <c r="P257" s="5">
        <v>0</v>
      </c>
      <c r="Q257" s="5">
        <v>0</v>
      </c>
      <c r="R257" s="47">
        <v>0</v>
      </c>
      <c r="S257" s="46">
        <v>8.0452190780532309</v>
      </c>
      <c r="T257" s="5">
        <v>14.166704088824428</v>
      </c>
      <c r="U257" s="5">
        <v>0</v>
      </c>
      <c r="V257" s="5">
        <v>0</v>
      </c>
      <c r="W257" s="47">
        <v>0</v>
      </c>
      <c r="X257" s="46">
        <v>8.0452190780532309</v>
      </c>
      <c r="Y257" s="5">
        <v>14.166704088824428</v>
      </c>
      <c r="Z257" s="5">
        <v>0</v>
      </c>
      <c r="AA257" s="5">
        <v>0</v>
      </c>
      <c r="AB257" s="47">
        <v>0</v>
      </c>
    </row>
    <row r="258" spans="1:28" s="1" customFormat="1">
      <c r="A258" s="48" t="s">
        <v>1071</v>
      </c>
      <c r="B258" s="1" t="s">
        <v>1072</v>
      </c>
      <c r="C258" s="1" t="s">
        <v>1073</v>
      </c>
      <c r="D258" s="1" t="s">
        <v>53</v>
      </c>
      <c r="E258" s="1" t="s">
        <v>185</v>
      </c>
      <c r="F258" s="44" t="s">
        <v>1074</v>
      </c>
      <c r="G258" s="45">
        <v>0.52500000000000002</v>
      </c>
      <c r="H258" s="46">
        <v>1.8420209098546347</v>
      </c>
      <c r="I258" s="5">
        <v>0</v>
      </c>
      <c r="J258" s="5">
        <v>1.8420209098546347</v>
      </c>
      <c r="K258" s="5">
        <v>-5.087351663670213</v>
      </c>
      <c r="L258" s="47">
        <v>1.7499198643619029</v>
      </c>
      <c r="M258" s="5">
        <v>0</v>
      </c>
      <c r="N258" s="46">
        <v>0</v>
      </c>
      <c r="O258" s="5">
        <v>0</v>
      </c>
      <c r="P258" s="5">
        <v>0</v>
      </c>
      <c r="Q258" s="5">
        <v>0</v>
      </c>
      <c r="R258" s="47">
        <v>0</v>
      </c>
      <c r="S258" s="46">
        <v>0</v>
      </c>
      <c r="T258" s="5">
        <v>1.8420209098546347</v>
      </c>
      <c r="U258" s="5">
        <v>0</v>
      </c>
      <c r="V258" s="5">
        <v>0</v>
      </c>
      <c r="W258" s="47">
        <v>0</v>
      </c>
      <c r="X258" s="46">
        <v>0</v>
      </c>
      <c r="Y258" s="5">
        <v>1.8420209098546347</v>
      </c>
      <c r="Z258" s="5">
        <v>0</v>
      </c>
      <c r="AA258" s="5">
        <v>0</v>
      </c>
      <c r="AB258" s="47">
        <v>0</v>
      </c>
    </row>
    <row r="259" spans="1:28" s="1" customFormat="1">
      <c r="A259" s="48" t="s">
        <v>1075</v>
      </c>
      <c r="B259" s="1" t="s">
        <v>1076</v>
      </c>
      <c r="C259" s="1" t="s">
        <v>1077</v>
      </c>
      <c r="D259" s="1" t="s">
        <v>103</v>
      </c>
      <c r="E259" s="1" t="s">
        <v>169</v>
      </c>
      <c r="F259" s="44" t="s">
        <v>1078</v>
      </c>
      <c r="G259" s="45">
        <v>0.99</v>
      </c>
      <c r="H259" s="46">
        <v>93.610112010407335</v>
      </c>
      <c r="I259" s="5">
        <v>0</v>
      </c>
      <c r="J259" s="5">
        <v>93.610112010407335</v>
      </c>
      <c r="K259" s="5">
        <v>35.597834047613119</v>
      </c>
      <c r="L259" s="47">
        <v>90.801808650095111</v>
      </c>
      <c r="M259" s="5">
        <v>0</v>
      </c>
      <c r="N259" s="46">
        <v>0</v>
      </c>
      <c r="O259" s="5">
        <v>0</v>
      </c>
      <c r="P259" s="5">
        <v>0</v>
      </c>
      <c r="Q259" s="5">
        <v>0</v>
      </c>
      <c r="R259" s="47">
        <v>0</v>
      </c>
      <c r="S259" s="46">
        <v>84.567699776588469</v>
      </c>
      <c r="T259" s="5">
        <v>9.0424122338188671</v>
      </c>
      <c r="U259" s="5">
        <v>0</v>
      </c>
      <c r="V259" s="5">
        <v>0</v>
      </c>
      <c r="W259" s="47">
        <v>0</v>
      </c>
      <c r="X259" s="46">
        <v>84.567699776588469</v>
      </c>
      <c r="Y259" s="5">
        <v>9.0424122338188671</v>
      </c>
      <c r="Z259" s="5">
        <v>0</v>
      </c>
      <c r="AA259" s="5">
        <v>0</v>
      </c>
      <c r="AB259" s="47">
        <v>0</v>
      </c>
    </row>
    <row r="260" spans="1:28" s="1" customFormat="1">
      <c r="A260" s="48" t="s">
        <v>1079</v>
      </c>
      <c r="B260" s="1" t="s">
        <v>1080</v>
      </c>
      <c r="C260" s="1" t="s">
        <v>1081</v>
      </c>
      <c r="D260" s="1" t="s">
        <v>53</v>
      </c>
      <c r="E260" s="1">
        <v>0</v>
      </c>
      <c r="F260" s="44" t="s">
        <v>1082</v>
      </c>
      <c r="G260" s="45">
        <v>0.4</v>
      </c>
      <c r="H260" s="46">
        <v>1.7099433634618249</v>
      </c>
      <c r="I260" s="5">
        <v>0</v>
      </c>
      <c r="J260" s="5">
        <v>1.7099433634618249</v>
      </c>
      <c r="K260" s="5">
        <v>-5.0760239630374242</v>
      </c>
      <c r="L260" s="47">
        <v>1.5816976112021881</v>
      </c>
      <c r="M260" s="5">
        <v>0.5</v>
      </c>
      <c r="N260" s="46">
        <v>0</v>
      </c>
      <c r="O260" s="5">
        <v>0</v>
      </c>
      <c r="P260" s="5">
        <v>0</v>
      </c>
      <c r="Q260" s="5">
        <v>0</v>
      </c>
      <c r="R260" s="47">
        <v>0</v>
      </c>
      <c r="S260" s="46">
        <v>0</v>
      </c>
      <c r="T260" s="5">
        <v>1.7099433634618249</v>
      </c>
      <c r="U260" s="5">
        <v>0</v>
      </c>
      <c r="V260" s="5">
        <v>0</v>
      </c>
      <c r="W260" s="47">
        <v>0</v>
      </c>
      <c r="X260" s="46">
        <v>0</v>
      </c>
      <c r="Y260" s="5">
        <v>1.7099433634618249</v>
      </c>
      <c r="Z260" s="5">
        <v>0</v>
      </c>
      <c r="AA260" s="5">
        <v>0</v>
      </c>
      <c r="AB260" s="47">
        <v>0</v>
      </c>
    </row>
    <row r="261" spans="1:28" s="1" customFormat="1">
      <c r="A261" s="48" t="s">
        <v>1083</v>
      </c>
      <c r="B261" s="1" t="s">
        <v>1084</v>
      </c>
      <c r="C261" s="1" t="s">
        <v>1085</v>
      </c>
      <c r="D261" s="1" t="s">
        <v>53</v>
      </c>
      <c r="E261" s="1" t="s">
        <v>156</v>
      </c>
      <c r="F261" s="44" t="s">
        <v>1086</v>
      </c>
      <c r="G261" s="45">
        <v>0.56000000000000005</v>
      </c>
      <c r="H261" s="46">
        <v>2.1446149834243822</v>
      </c>
      <c r="I261" s="5">
        <v>0</v>
      </c>
      <c r="J261" s="5">
        <v>2.1446149834243822</v>
      </c>
      <c r="K261" s="5">
        <v>-4.5958682975910419</v>
      </c>
      <c r="L261" s="47">
        <v>2.037384234253163</v>
      </c>
      <c r="M261" s="5">
        <v>0</v>
      </c>
      <c r="N261" s="46">
        <v>0</v>
      </c>
      <c r="O261" s="5">
        <v>0</v>
      </c>
      <c r="P261" s="5">
        <v>0</v>
      </c>
      <c r="Q261" s="5">
        <v>0</v>
      </c>
      <c r="R261" s="47">
        <v>0</v>
      </c>
      <c r="S261" s="46">
        <v>0</v>
      </c>
      <c r="T261" s="5">
        <v>2.1446149834243822</v>
      </c>
      <c r="U261" s="5">
        <v>0</v>
      </c>
      <c r="V261" s="5">
        <v>0</v>
      </c>
      <c r="W261" s="47">
        <v>0</v>
      </c>
      <c r="X261" s="46">
        <v>0</v>
      </c>
      <c r="Y261" s="5">
        <v>2.1446149834243822</v>
      </c>
      <c r="Z261" s="5">
        <v>0</v>
      </c>
      <c r="AA261" s="5">
        <v>0</v>
      </c>
      <c r="AB261" s="47">
        <v>0</v>
      </c>
    </row>
    <row r="262" spans="1:28" s="1" customFormat="1">
      <c r="A262" s="48" t="s">
        <v>1087</v>
      </c>
      <c r="B262" s="1" t="s">
        <v>1088</v>
      </c>
      <c r="C262" s="1" t="s">
        <v>1089</v>
      </c>
      <c r="D262" s="1" t="s">
        <v>53</v>
      </c>
      <c r="E262" s="1" t="s">
        <v>498</v>
      </c>
      <c r="F262" s="44" t="s">
        <v>1090</v>
      </c>
      <c r="G262" s="45">
        <v>0.44</v>
      </c>
      <c r="H262" s="46">
        <v>2.3987220642466394</v>
      </c>
      <c r="I262" s="5">
        <v>0</v>
      </c>
      <c r="J262" s="5">
        <v>2.3987220642466394</v>
      </c>
      <c r="K262" s="5">
        <v>-5.714873290088212</v>
      </c>
      <c r="L262" s="47">
        <v>2.2787859610343073</v>
      </c>
      <c r="M262" s="5">
        <v>0</v>
      </c>
      <c r="N262" s="46">
        <v>0</v>
      </c>
      <c r="O262" s="5">
        <v>0</v>
      </c>
      <c r="P262" s="5">
        <v>0</v>
      </c>
      <c r="Q262" s="5">
        <v>0</v>
      </c>
      <c r="R262" s="47">
        <v>0</v>
      </c>
      <c r="S262" s="46">
        <v>0</v>
      </c>
      <c r="T262" s="5">
        <v>2.3987220642466394</v>
      </c>
      <c r="U262" s="5">
        <v>0</v>
      </c>
      <c r="V262" s="5">
        <v>0</v>
      </c>
      <c r="W262" s="47">
        <v>0</v>
      </c>
      <c r="X262" s="46">
        <v>0</v>
      </c>
      <c r="Y262" s="5">
        <v>2.3987220642466394</v>
      </c>
      <c r="Z262" s="5">
        <v>0</v>
      </c>
      <c r="AA262" s="5">
        <v>0</v>
      </c>
      <c r="AB262" s="47">
        <v>0</v>
      </c>
    </row>
    <row r="263" spans="1:28" s="1" customFormat="1">
      <c r="A263" s="48" t="s">
        <v>1091</v>
      </c>
      <c r="B263" s="1" t="s">
        <v>1092</v>
      </c>
      <c r="C263" s="1" t="s">
        <v>1093</v>
      </c>
      <c r="D263" s="1" t="s">
        <v>103</v>
      </c>
      <c r="E263" s="1">
        <v>0</v>
      </c>
      <c r="F263" s="44" t="s">
        <v>1094</v>
      </c>
      <c r="G263" s="45">
        <v>0.49</v>
      </c>
      <c r="H263" s="46">
        <v>78.028023106791892</v>
      </c>
      <c r="I263" s="5">
        <v>14.857473008079371</v>
      </c>
      <c r="J263" s="5">
        <v>63.170550098712525</v>
      </c>
      <c r="K263" s="5">
        <v>28.943620491722832</v>
      </c>
      <c r="L263" s="47">
        <v>58.432758841309095</v>
      </c>
      <c r="M263" s="5">
        <v>0</v>
      </c>
      <c r="N263" s="46">
        <v>14.555450322162672</v>
      </c>
      <c r="O263" s="5">
        <v>0.30202268591669762</v>
      </c>
      <c r="P263" s="5">
        <v>0</v>
      </c>
      <c r="Q263" s="5">
        <v>0</v>
      </c>
      <c r="R263" s="47">
        <v>0</v>
      </c>
      <c r="S263" s="46">
        <v>54.990720486633606</v>
      </c>
      <c r="T263" s="5">
        <v>8.1798296120789171</v>
      </c>
      <c r="U263" s="5">
        <v>0</v>
      </c>
      <c r="V263" s="5">
        <v>0</v>
      </c>
      <c r="W263" s="47">
        <v>0</v>
      </c>
      <c r="X263" s="46">
        <v>69.54617080879629</v>
      </c>
      <c r="Y263" s="5">
        <v>8.4818522979956157</v>
      </c>
      <c r="Z263" s="5">
        <v>0</v>
      </c>
      <c r="AA263" s="5">
        <v>0</v>
      </c>
      <c r="AB263" s="47">
        <v>0</v>
      </c>
    </row>
    <row r="264" spans="1:28" s="1" customFormat="1">
      <c r="A264" s="48" t="s">
        <v>1095</v>
      </c>
      <c r="B264" s="1" t="s">
        <v>1096</v>
      </c>
      <c r="C264" s="1" t="s">
        <v>1097</v>
      </c>
      <c r="D264" s="1" t="s">
        <v>53</v>
      </c>
      <c r="E264" s="1">
        <v>0</v>
      </c>
      <c r="F264" s="44" t="s">
        <v>1098</v>
      </c>
      <c r="G264" s="45">
        <v>0.4</v>
      </c>
      <c r="H264" s="46">
        <v>2.3756519957488331</v>
      </c>
      <c r="I264" s="5">
        <v>0</v>
      </c>
      <c r="J264" s="5">
        <v>2.3756519957488331</v>
      </c>
      <c r="K264" s="5">
        <v>-13.059710480781355</v>
      </c>
      <c r="L264" s="47">
        <v>2.1974780960676705</v>
      </c>
      <c r="M264" s="5">
        <v>0.5</v>
      </c>
      <c r="N264" s="46">
        <v>0</v>
      </c>
      <c r="O264" s="5">
        <v>0</v>
      </c>
      <c r="P264" s="5">
        <v>0</v>
      </c>
      <c r="Q264" s="5">
        <v>0</v>
      </c>
      <c r="R264" s="47">
        <v>0</v>
      </c>
      <c r="S264" s="46">
        <v>0</v>
      </c>
      <c r="T264" s="5">
        <v>2.3756519957488331</v>
      </c>
      <c r="U264" s="5">
        <v>0</v>
      </c>
      <c r="V264" s="5">
        <v>0</v>
      </c>
      <c r="W264" s="47">
        <v>0</v>
      </c>
      <c r="X264" s="46">
        <v>0</v>
      </c>
      <c r="Y264" s="5">
        <v>2.3756519957488331</v>
      </c>
      <c r="Z264" s="5">
        <v>0</v>
      </c>
      <c r="AA264" s="5">
        <v>0</v>
      </c>
      <c r="AB264" s="47">
        <v>0</v>
      </c>
    </row>
    <row r="265" spans="1:28" s="1" customFormat="1">
      <c r="A265" s="48" t="s">
        <v>1099</v>
      </c>
      <c r="B265" s="1" t="s">
        <v>1100</v>
      </c>
      <c r="C265" s="1" t="s">
        <v>1101</v>
      </c>
      <c r="D265" s="1" t="s">
        <v>53</v>
      </c>
      <c r="E265" s="1">
        <v>0</v>
      </c>
      <c r="F265" s="44" t="s">
        <v>1102</v>
      </c>
      <c r="G265" s="45">
        <v>0.4</v>
      </c>
      <c r="H265" s="46">
        <v>1.8237861459751008</v>
      </c>
      <c r="I265" s="5">
        <v>0</v>
      </c>
      <c r="J265" s="5">
        <v>1.8237861459751008</v>
      </c>
      <c r="K265" s="5">
        <v>-19.579996324651489</v>
      </c>
      <c r="L265" s="47">
        <v>1.6870021850269683</v>
      </c>
      <c r="M265" s="5">
        <v>0.5</v>
      </c>
      <c r="N265" s="46">
        <v>0</v>
      </c>
      <c r="O265" s="5">
        <v>0</v>
      </c>
      <c r="P265" s="5">
        <v>0</v>
      </c>
      <c r="Q265" s="5">
        <v>0</v>
      </c>
      <c r="R265" s="47">
        <v>0</v>
      </c>
      <c r="S265" s="46">
        <v>0</v>
      </c>
      <c r="T265" s="5">
        <v>1.8237861459751008</v>
      </c>
      <c r="U265" s="5">
        <v>0</v>
      </c>
      <c r="V265" s="5">
        <v>0</v>
      </c>
      <c r="W265" s="47">
        <v>0</v>
      </c>
      <c r="X265" s="46">
        <v>0</v>
      </c>
      <c r="Y265" s="5">
        <v>1.8237861459751008</v>
      </c>
      <c r="Z265" s="5">
        <v>0</v>
      </c>
      <c r="AA265" s="5">
        <v>0</v>
      </c>
      <c r="AB265" s="47">
        <v>0</v>
      </c>
    </row>
    <row r="266" spans="1:28" s="1" customFormat="1">
      <c r="A266" s="48" t="s">
        <v>1103</v>
      </c>
      <c r="B266" s="1" t="s">
        <v>1104</v>
      </c>
      <c r="C266" s="1" t="s">
        <v>1105</v>
      </c>
      <c r="D266" s="1" t="s">
        <v>53</v>
      </c>
      <c r="E266" s="1">
        <v>0</v>
      </c>
      <c r="F266" s="44" t="s">
        <v>1106</v>
      </c>
      <c r="G266" s="45">
        <v>0.4</v>
      </c>
      <c r="H266" s="46">
        <v>2.3460975536801936</v>
      </c>
      <c r="I266" s="5">
        <v>0</v>
      </c>
      <c r="J266" s="5">
        <v>2.3460975536801936</v>
      </c>
      <c r="K266" s="5">
        <v>-8.0358047864678035</v>
      </c>
      <c r="L266" s="47">
        <v>2.1701402371541794</v>
      </c>
      <c r="M266" s="5">
        <v>0.5</v>
      </c>
      <c r="N266" s="46">
        <v>0</v>
      </c>
      <c r="O266" s="5">
        <v>0</v>
      </c>
      <c r="P266" s="5">
        <v>0</v>
      </c>
      <c r="Q266" s="5">
        <v>0</v>
      </c>
      <c r="R266" s="47">
        <v>0</v>
      </c>
      <c r="S266" s="46">
        <v>0</v>
      </c>
      <c r="T266" s="5">
        <v>2.3460975536801936</v>
      </c>
      <c r="U266" s="5">
        <v>0</v>
      </c>
      <c r="V266" s="5">
        <v>0</v>
      </c>
      <c r="W266" s="47">
        <v>0</v>
      </c>
      <c r="X266" s="46">
        <v>0</v>
      </c>
      <c r="Y266" s="5">
        <v>2.3460975536801936</v>
      </c>
      <c r="Z266" s="5">
        <v>0</v>
      </c>
      <c r="AA266" s="5">
        <v>0</v>
      </c>
      <c r="AB266" s="47">
        <v>0</v>
      </c>
    </row>
    <row r="267" spans="1:28" s="1" customFormat="1">
      <c r="A267" s="48" t="s">
        <v>1107</v>
      </c>
      <c r="B267" s="1" t="s">
        <v>1108</v>
      </c>
      <c r="C267" s="1" t="s">
        <v>1109</v>
      </c>
      <c r="D267" s="1" t="s">
        <v>53</v>
      </c>
      <c r="E267" s="1">
        <v>0</v>
      </c>
      <c r="F267" s="44" t="s">
        <v>1110</v>
      </c>
      <c r="G267" s="45">
        <v>0.4</v>
      </c>
      <c r="H267" s="46">
        <v>2.3427649016531817</v>
      </c>
      <c r="I267" s="5">
        <v>0</v>
      </c>
      <c r="J267" s="5">
        <v>2.3427649016531817</v>
      </c>
      <c r="K267" s="5">
        <v>-16.069975858853734</v>
      </c>
      <c r="L267" s="47">
        <v>2.1670575340291931</v>
      </c>
      <c r="M267" s="5">
        <v>0.5</v>
      </c>
      <c r="N267" s="46">
        <v>0</v>
      </c>
      <c r="O267" s="5">
        <v>0</v>
      </c>
      <c r="P267" s="5">
        <v>0</v>
      </c>
      <c r="Q267" s="5">
        <v>0</v>
      </c>
      <c r="R267" s="47">
        <v>0</v>
      </c>
      <c r="S267" s="46">
        <v>0</v>
      </c>
      <c r="T267" s="5">
        <v>2.3427649016531817</v>
      </c>
      <c r="U267" s="5">
        <v>0</v>
      </c>
      <c r="V267" s="5">
        <v>0</v>
      </c>
      <c r="W267" s="47">
        <v>0</v>
      </c>
      <c r="X267" s="46">
        <v>0</v>
      </c>
      <c r="Y267" s="5">
        <v>2.3427649016531817</v>
      </c>
      <c r="Z267" s="5">
        <v>0</v>
      </c>
      <c r="AA267" s="5">
        <v>0</v>
      </c>
      <c r="AB267" s="47">
        <v>0</v>
      </c>
    </row>
    <row r="268" spans="1:28" s="1" customFormat="1">
      <c r="A268" s="48" t="s">
        <v>1111</v>
      </c>
      <c r="B268" s="1" t="s">
        <v>1112</v>
      </c>
      <c r="C268" s="1" t="s">
        <v>1113</v>
      </c>
      <c r="D268" s="1" t="s">
        <v>124</v>
      </c>
      <c r="E268" s="1">
        <v>0</v>
      </c>
      <c r="F268" s="44" t="s">
        <v>1114</v>
      </c>
      <c r="G268" s="45">
        <v>0.49</v>
      </c>
      <c r="H268" s="46">
        <v>4.3830393016609746</v>
      </c>
      <c r="I268" s="5">
        <v>0</v>
      </c>
      <c r="J268" s="5">
        <v>4.3830393016609746</v>
      </c>
      <c r="K268" s="5">
        <v>-1.0227851832623698</v>
      </c>
      <c r="L268" s="47">
        <v>4.0543113540364013</v>
      </c>
      <c r="M268" s="5">
        <v>0.18920059023649061</v>
      </c>
      <c r="N268" s="46">
        <v>0</v>
      </c>
      <c r="O268" s="5">
        <v>0</v>
      </c>
      <c r="P268" s="5">
        <v>0</v>
      </c>
      <c r="Q268" s="5">
        <v>0</v>
      </c>
      <c r="R268" s="47">
        <v>0</v>
      </c>
      <c r="S268" s="46">
        <v>3.3500054184031915</v>
      </c>
      <c r="T268" s="5">
        <v>1.0330338832577828</v>
      </c>
      <c r="U268" s="5">
        <v>0</v>
      </c>
      <c r="V268" s="5">
        <v>0</v>
      </c>
      <c r="W268" s="47">
        <v>0</v>
      </c>
      <c r="X268" s="46">
        <v>3.3500054184031915</v>
      </c>
      <c r="Y268" s="5">
        <v>1.0330338832577828</v>
      </c>
      <c r="Z268" s="5">
        <v>0</v>
      </c>
      <c r="AA268" s="5">
        <v>0</v>
      </c>
      <c r="AB268" s="47">
        <v>0</v>
      </c>
    </row>
    <row r="269" spans="1:28" s="1" customFormat="1">
      <c r="A269" s="48" t="s">
        <v>1115</v>
      </c>
      <c r="B269" s="1" t="s">
        <v>1116</v>
      </c>
      <c r="C269" s="1" t="s">
        <v>1117</v>
      </c>
      <c r="D269" s="1" t="s">
        <v>53</v>
      </c>
      <c r="E269" s="1" t="s">
        <v>185</v>
      </c>
      <c r="F269" s="44" t="s">
        <v>1118</v>
      </c>
      <c r="G269" s="45">
        <v>0.52500000000000002</v>
      </c>
      <c r="H269" s="46">
        <v>2.1845745767572544</v>
      </c>
      <c r="I269" s="5">
        <v>0</v>
      </c>
      <c r="J269" s="5">
        <v>2.1845745767572544</v>
      </c>
      <c r="K269" s="5">
        <v>-7.3203634707147645</v>
      </c>
      <c r="L269" s="47">
        <v>2.0753458479193916</v>
      </c>
      <c r="M269" s="5">
        <v>0</v>
      </c>
      <c r="N269" s="46">
        <v>0</v>
      </c>
      <c r="O269" s="5">
        <v>0</v>
      </c>
      <c r="P269" s="5">
        <v>0</v>
      </c>
      <c r="Q269" s="5">
        <v>0</v>
      </c>
      <c r="R269" s="47">
        <v>0</v>
      </c>
      <c r="S269" s="46">
        <v>0</v>
      </c>
      <c r="T269" s="5">
        <v>2.1845745767572544</v>
      </c>
      <c r="U269" s="5">
        <v>0</v>
      </c>
      <c r="V269" s="5">
        <v>0</v>
      </c>
      <c r="W269" s="47">
        <v>0</v>
      </c>
      <c r="X269" s="46">
        <v>0</v>
      </c>
      <c r="Y269" s="5">
        <v>2.1845745767572544</v>
      </c>
      <c r="Z269" s="5">
        <v>0</v>
      </c>
      <c r="AA269" s="5">
        <v>0</v>
      </c>
      <c r="AB269" s="47">
        <v>0</v>
      </c>
    </row>
    <row r="270" spans="1:28" s="1" customFormat="1">
      <c r="A270" s="48" t="s">
        <v>1119</v>
      </c>
      <c r="B270" s="1" t="s">
        <v>1120</v>
      </c>
      <c r="C270" s="1" t="s">
        <v>1121</v>
      </c>
      <c r="D270" s="1" t="s">
        <v>103</v>
      </c>
      <c r="E270" s="1" t="s">
        <v>169</v>
      </c>
      <c r="F270" s="44" t="s">
        <v>1122</v>
      </c>
      <c r="G270" s="45">
        <v>0.99</v>
      </c>
      <c r="H270" s="46">
        <v>112.15586953716873</v>
      </c>
      <c r="I270" s="5">
        <v>0</v>
      </c>
      <c r="J270" s="5">
        <v>112.15586953716873</v>
      </c>
      <c r="K270" s="5">
        <v>35.561229481746182</v>
      </c>
      <c r="L270" s="47">
        <v>108.79119345105364</v>
      </c>
      <c r="M270" s="5">
        <v>0</v>
      </c>
      <c r="N270" s="46">
        <v>0</v>
      </c>
      <c r="O270" s="5">
        <v>0</v>
      </c>
      <c r="P270" s="5">
        <v>0</v>
      </c>
      <c r="Q270" s="5">
        <v>0</v>
      </c>
      <c r="R270" s="47">
        <v>0</v>
      </c>
      <c r="S270" s="46">
        <v>101.16695491040683</v>
      </c>
      <c r="T270" s="5">
        <v>10.988914626761895</v>
      </c>
      <c r="U270" s="5">
        <v>0</v>
      </c>
      <c r="V270" s="5">
        <v>0</v>
      </c>
      <c r="W270" s="47">
        <v>0</v>
      </c>
      <c r="X270" s="46">
        <v>101.16695491040683</v>
      </c>
      <c r="Y270" s="5">
        <v>10.988914626761895</v>
      </c>
      <c r="Z270" s="5">
        <v>0</v>
      </c>
      <c r="AA270" s="5">
        <v>0</v>
      </c>
      <c r="AB270" s="47">
        <v>0</v>
      </c>
    </row>
    <row r="271" spans="1:28" s="1" customFormat="1">
      <c r="A271" s="48" t="s">
        <v>1123</v>
      </c>
      <c r="B271" s="1" t="s">
        <v>1124</v>
      </c>
      <c r="C271" s="1" t="s">
        <v>1125</v>
      </c>
      <c r="D271" s="1" t="s">
        <v>103</v>
      </c>
      <c r="E271" s="1" t="s">
        <v>146</v>
      </c>
      <c r="F271" s="44" t="s">
        <v>1126</v>
      </c>
      <c r="G271" s="45">
        <v>0.99</v>
      </c>
      <c r="H271" s="46">
        <v>133.78519197858935</v>
      </c>
      <c r="I271" s="5">
        <v>0</v>
      </c>
      <c r="J271" s="5">
        <v>133.78519197858935</v>
      </c>
      <c r="K271" s="5">
        <v>40.914977874377428</v>
      </c>
      <c r="L271" s="47">
        <v>129.77163621923165</v>
      </c>
      <c r="M271" s="5">
        <v>0</v>
      </c>
      <c r="N271" s="46">
        <v>0</v>
      </c>
      <c r="O271" s="5">
        <v>0</v>
      </c>
      <c r="P271" s="5">
        <v>0</v>
      </c>
      <c r="Q271" s="5">
        <v>0</v>
      </c>
      <c r="R271" s="47">
        <v>0</v>
      </c>
      <c r="S271" s="46">
        <v>118.7747006019608</v>
      </c>
      <c r="T271" s="5">
        <v>15.010491376628535</v>
      </c>
      <c r="U271" s="5">
        <v>0</v>
      </c>
      <c r="V271" s="5">
        <v>0</v>
      </c>
      <c r="W271" s="47">
        <v>0</v>
      </c>
      <c r="X271" s="46">
        <v>118.7747006019608</v>
      </c>
      <c r="Y271" s="5">
        <v>15.010491376628535</v>
      </c>
      <c r="Z271" s="5">
        <v>0</v>
      </c>
      <c r="AA271" s="5">
        <v>0</v>
      </c>
      <c r="AB271" s="47">
        <v>0</v>
      </c>
    </row>
    <row r="272" spans="1:28" s="1" customFormat="1">
      <c r="A272" s="48" t="s">
        <v>1127</v>
      </c>
      <c r="B272" s="1" t="s">
        <v>1128</v>
      </c>
      <c r="C272" s="1" t="s">
        <v>1129</v>
      </c>
      <c r="D272" s="1" t="s">
        <v>53</v>
      </c>
      <c r="E272" s="1" t="s">
        <v>185</v>
      </c>
      <c r="F272" s="44" t="s">
        <v>1130</v>
      </c>
      <c r="G272" s="45">
        <v>0.52500000000000002</v>
      </c>
      <c r="H272" s="46">
        <v>4.287012258008903</v>
      </c>
      <c r="I272" s="5">
        <v>0</v>
      </c>
      <c r="J272" s="5">
        <v>4.287012258008903</v>
      </c>
      <c r="K272" s="5">
        <v>-14.80774406588672</v>
      </c>
      <c r="L272" s="47">
        <v>4.0726616451084574</v>
      </c>
      <c r="M272" s="5">
        <v>0</v>
      </c>
      <c r="N272" s="46">
        <v>0</v>
      </c>
      <c r="O272" s="5">
        <v>0</v>
      </c>
      <c r="P272" s="5">
        <v>0</v>
      </c>
      <c r="Q272" s="5">
        <v>0</v>
      </c>
      <c r="R272" s="47">
        <v>0</v>
      </c>
      <c r="S272" s="46">
        <v>0</v>
      </c>
      <c r="T272" s="5">
        <v>4.287012258008903</v>
      </c>
      <c r="U272" s="5">
        <v>0</v>
      </c>
      <c r="V272" s="5">
        <v>0</v>
      </c>
      <c r="W272" s="47">
        <v>0</v>
      </c>
      <c r="X272" s="46">
        <v>0</v>
      </c>
      <c r="Y272" s="5">
        <v>4.287012258008903</v>
      </c>
      <c r="Z272" s="5">
        <v>0</v>
      </c>
      <c r="AA272" s="5">
        <v>0</v>
      </c>
      <c r="AB272" s="47">
        <v>0</v>
      </c>
    </row>
    <row r="273" spans="1:28" s="1" customFormat="1">
      <c r="A273" s="48" t="s">
        <v>1131</v>
      </c>
      <c r="B273" s="1" t="s">
        <v>1132</v>
      </c>
      <c r="C273" s="1" t="s">
        <v>1133</v>
      </c>
      <c r="D273" s="1" t="s">
        <v>53</v>
      </c>
      <c r="E273" s="1" t="s">
        <v>861</v>
      </c>
      <c r="F273" s="44" t="s">
        <v>1134</v>
      </c>
      <c r="G273" s="45">
        <v>0.44</v>
      </c>
      <c r="H273" s="46">
        <v>3.5159535808096392</v>
      </c>
      <c r="I273" s="5">
        <v>0</v>
      </c>
      <c r="J273" s="5">
        <v>3.5159535808096392</v>
      </c>
      <c r="K273" s="5">
        <v>-12.191342229170237</v>
      </c>
      <c r="L273" s="47">
        <v>3.3401559017691569</v>
      </c>
      <c r="M273" s="5">
        <v>0</v>
      </c>
      <c r="N273" s="46">
        <v>0</v>
      </c>
      <c r="O273" s="5">
        <v>0</v>
      </c>
      <c r="P273" s="5">
        <v>0</v>
      </c>
      <c r="Q273" s="5">
        <v>0</v>
      </c>
      <c r="R273" s="47">
        <v>0</v>
      </c>
      <c r="S273" s="46">
        <v>0</v>
      </c>
      <c r="T273" s="5">
        <v>3.5159535808096392</v>
      </c>
      <c r="U273" s="5">
        <v>0</v>
      </c>
      <c r="V273" s="5">
        <v>0</v>
      </c>
      <c r="W273" s="47">
        <v>0</v>
      </c>
      <c r="X273" s="46">
        <v>0</v>
      </c>
      <c r="Y273" s="5">
        <v>3.5159535808096392</v>
      </c>
      <c r="Z273" s="5">
        <v>0</v>
      </c>
      <c r="AA273" s="5">
        <v>0</v>
      </c>
      <c r="AB273" s="47">
        <v>0</v>
      </c>
    </row>
    <row r="274" spans="1:28" s="1" customFormat="1">
      <c r="A274" s="48" t="s">
        <v>1135</v>
      </c>
      <c r="B274" s="1" t="s">
        <v>1136</v>
      </c>
      <c r="C274" s="1" t="s">
        <v>1137</v>
      </c>
      <c r="D274" s="1" t="s">
        <v>103</v>
      </c>
      <c r="E274" s="1" t="s">
        <v>611</v>
      </c>
      <c r="F274" s="44" t="s">
        <v>1138</v>
      </c>
      <c r="G274" s="45">
        <v>0.99</v>
      </c>
      <c r="H274" s="46">
        <v>89.399516305494998</v>
      </c>
      <c r="I274" s="5">
        <v>0</v>
      </c>
      <c r="J274" s="5">
        <v>89.399516305494998</v>
      </c>
      <c r="K274" s="5">
        <v>19.627987073480352</v>
      </c>
      <c r="L274" s="47">
        <v>86.717530816330139</v>
      </c>
      <c r="M274" s="5">
        <v>0</v>
      </c>
      <c r="N274" s="46">
        <v>0</v>
      </c>
      <c r="O274" s="5">
        <v>0</v>
      </c>
      <c r="P274" s="5">
        <v>0</v>
      </c>
      <c r="Q274" s="5">
        <v>0</v>
      </c>
      <c r="R274" s="47">
        <v>0</v>
      </c>
      <c r="S274" s="46">
        <v>79.604372819137566</v>
      </c>
      <c r="T274" s="5">
        <v>9.7951434863574178</v>
      </c>
      <c r="U274" s="5">
        <v>0</v>
      </c>
      <c r="V274" s="5">
        <v>0</v>
      </c>
      <c r="W274" s="47">
        <v>0</v>
      </c>
      <c r="X274" s="46">
        <v>79.604372819137566</v>
      </c>
      <c r="Y274" s="5">
        <v>9.7951434863574178</v>
      </c>
      <c r="Z274" s="5">
        <v>0</v>
      </c>
      <c r="AA274" s="5">
        <v>0</v>
      </c>
      <c r="AB274" s="47">
        <v>0</v>
      </c>
    </row>
    <row r="275" spans="1:28" s="1" customFormat="1">
      <c r="A275" s="48" t="s">
        <v>1139</v>
      </c>
      <c r="B275" s="1" t="s">
        <v>1140</v>
      </c>
      <c r="C275" s="1" t="s">
        <v>1141</v>
      </c>
      <c r="D275" s="1" t="s">
        <v>53</v>
      </c>
      <c r="E275" s="1" t="s">
        <v>185</v>
      </c>
      <c r="F275" s="44" t="s">
        <v>1142</v>
      </c>
      <c r="G275" s="45">
        <v>0.52500000000000002</v>
      </c>
      <c r="H275" s="46">
        <v>2.5544031292272709</v>
      </c>
      <c r="I275" s="5">
        <v>0</v>
      </c>
      <c r="J275" s="5">
        <v>2.5544031292272709</v>
      </c>
      <c r="K275" s="5">
        <v>-18.016846236078244</v>
      </c>
      <c r="L275" s="47">
        <v>2.4266829727659074</v>
      </c>
      <c r="M275" s="5">
        <v>0</v>
      </c>
      <c r="N275" s="46">
        <v>0</v>
      </c>
      <c r="O275" s="5">
        <v>0</v>
      </c>
      <c r="P275" s="5">
        <v>0</v>
      </c>
      <c r="Q275" s="5">
        <v>0</v>
      </c>
      <c r="R275" s="47">
        <v>0</v>
      </c>
      <c r="S275" s="46">
        <v>0</v>
      </c>
      <c r="T275" s="5">
        <v>2.5544031292272709</v>
      </c>
      <c r="U275" s="5">
        <v>0</v>
      </c>
      <c r="V275" s="5">
        <v>0</v>
      </c>
      <c r="W275" s="47">
        <v>0</v>
      </c>
      <c r="X275" s="46">
        <v>0</v>
      </c>
      <c r="Y275" s="5">
        <v>2.5544031292272709</v>
      </c>
      <c r="Z275" s="5">
        <v>0</v>
      </c>
      <c r="AA275" s="5">
        <v>0</v>
      </c>
      <c r="AB275" s="47">
        <v>0</v>
      </c>
    </row>
    <row r="276" spans="1:28" s="1" customFormat="1">
      <c r="A276" s="48" t="s">
        <v>1143</v>
      </c>
      <c r="B276" s="1" t="s">
        <v>1144</v>
      </c>
      <c r="C276" s="1" t="s">
        <v>1145</v>
      </c>
      <c r="D276" s="1" t="s">
        <v>53</v>
      </c>
      <c r="E276" s="1">
        <v>0</v>
      </c>
      <c r="F276" s="44" t="s">
        <v>1146</v>
      </c>
      <c r="G276" s="45">
        <v>0.4</v>
      </c>
      <c r="H276" s="46">
        <v>2.2673034279954929</v>
      </c>
      <c r="I276" s="5">
        <v>0</v>
      </c>
      <c r="J276" s="5">
        <v>2.2673034279954929</v>
      </c>
      <c r="K276" s="5">
        <v>-12.398939337564022</v>
      </c>
      <c r="L276" s="47">
        <v>2.0972556708958305</v>
      </c>
      <c r="M276" s="5">
        <v>0.5</v>
      </c>
      <c r="N276" s="46">
        <v>0</v>
      </c>
      <c r="O276" s="5">
        <v>0</v>
      </c>
      <c r="P276" s="5">
        <v>0</v>
      </c>
      <c r="Q276" s="5">
        <v>0</v>
      </c>
      <c r="R276" s="47">
        <v>0</v>
      </c>
      <c r="S276" s="46">
        <v>0</v>
      </c>
      <c r="T276" s="5">
        <v>2.2673034279954929</v>
      </c>
      <c r="U276" s="5">
        <v>0</v>
      </c>
      <c r="V276" s="5">
        <v>0</v>
      </c>
      <c r="W276" s="47">
        <v>0</v>
      </c>
      <c r="X276" s="46">
        <v>0</v>
      </c>
      <c r="Y276" s="5">
        <v>2.2673034279954929</v>
      </c>
      <c r="Z276" s="5">
        <v>0</v>
      </c>
      <c r="AA276" s="5">
        <v>0</v>
      </c>
      <c r="AB276" s="47">
        <v>0</v>
      </c>
    </row>
    <row r="277" spans="1:28" s="1" customFormat="1">
      <c r="A277" s="48" t="s">
        <v>1147</v>
      </c>
      <c r="B277" s="1" t="s">
        <v>1148</v>
      </c>
      <c r="C277" s="1" t="s">
        <v>1149</v>
      </c>
      <c r="D277" s="1" t="s">
        <v>103</v>
      </c>
      <c r="E277" s="1">
        <v>0</v>
      </c>
      <c r="F277" s="44" t="s">
        <v>1150</v>
      </c>
      <c r="G277" s="45">
        <v>0.49</v>
      </c>
      <c r="H277" s="46">
        <v>179.34527117259501</v>
      </c>
      <c r="I277" s="5">
        <v>36.892805201611608</v>
      </c>
      <c r="J277" s="5">
        <v>142.45246597098338</v>
      </c>
      <c r="K277" s="5">
        <v>42.52922908928408</v>
      </c>
      <c r="L277" s="47">
        <v>131.76853102315962</v>
      </c>
      <c r="M277" s="5">
        <v>0</v>
      </c>
      <c r="N277" s="46">
        <v>35.346437266538651</v>
      </c>
      <c r="O277" s="5">
        <v>1.5463679350729584</v>
      </c>
      <c r="P277" s="5">
        <v>0</v>
      </c>
      <c r="Q277" s="5">
        <v>0</v>
      </c>
      <c r="R277" s="47">
        <v>0</v>
      </c>
      <c r="S277" s="46">
        <v>121.81687567467483</v>
      </c>
      <c r="T277" s="5">
        <v>20.635590296308536</v>
      </c>
      <c r="U277" s="5">
        <v>0</v>
      </c>
      <c r="V277" s="5">
        <v>0</v>
      </c>
      <c r="W277" s="47">
        <v>0</v>
      </c>
      <c r="X277" s="46">
        <v>157.16331294121349</v>
      </c>
      <c r="Y277" s="5">
        <v>22.181958231381493</v>
      </c>
      <c r="Z277" s="5">
        <v>0</v>
      </c>
      <c r="AA277" s="5">
        <v>0</v>
      </c>
      <c r="AB277" s="47">
        <v>0</v>
      </c>
    </row>
    <row r="278" spans="1:28" s="1" customFormat="1">
      <c r="A278" s="48" t="s">
        <v>1151</v>
      </c>
      <c r="B278" s="1" t="s">
        <v>1152</v>
      </c>
      <c r="C278" s="1" t="s">
        <v>1153</v>
      </c>
      <c r="D278" s="1" t="s">
        <v>53</v>
      </c>
      <c r="E278" s="1">
        <v>0</v>
      </c>
      <c r="F278" s="44" t="s">
        <v>1154</v>
      </c>
      <c r="G278" s="45">
        <v>0.4</v>
      </c>
      <c r="H278" s="46">
        <v>3.6727088040400235</v>
      </c>
      <c r="I278" s="5">
        <v>0</v>
      </c>
      <c r="J278" s="5">
        <v>3.6727088040400235</v>
      </c>
      <c r="K278" s="5">
        <v>-6.1050118551254799</v>
      </c>
      <c r="L278" s="47">
        <v>3.3972556437370218</v>
      </c>
      <c r="M278" s="5">
        <v>0.5</v>
      </c>
      <c r="N278" s="46">
        <v>0</v>
      </c>
      <c r="O278" s="5">
        <v>0</v>
      </c>
      <c r="P278" s="5">
        <v>0</v>
      </c>
      <c r="Q278" s="5">
        <v>0</v>
      </c>
      <c r="R278" s="47">
        <v>0</v>
      </c>
      <c r="S278" s="46">
        <v>0</v>
      </c>
      <c r="T278" s="5">
        <v>3.6727088040400235</v>
      </c>
      <c r="U278" s="5">
        <v>0</v>
      </c>
      <c r="V278" s="5">
        <v>0</v>
      </c>
      <c r="W278" s="47">
        <v>0</v>
      </c>
      <c r="X278" s="46">
        <v>0</v>
      </c>
      <c r="Y278" s="5">
        <v>3.6727088040400235</v>
      </c>
      <c r="Z278" s="5">
        <v>0</v>
      </c>
      <c r="AA278" s="5">
        <v>0</v>
      </c>
      <c r="AB278" s="47">
        <v>0</v>
      </c>
    </row>
    <row r="279" spans="1:28" s="1" customFormat="1">
      <c r="A279" s="48" t="s">
        <v>1155</v>
      </c>
      <c r="B279" s="1" t="s">
        <v>1156</v>
      </c>
      <c r="C279" s="1" t="s">
        <v>1157</v>
      </c>
      <c r="D279" s="1" t="s">
        <v>124</v>
      </c>
      <c r="E279" s="1">
        <v>0</v>
      </c>
      <c r="F279" s="44" t="s">
        <v>1158</v>
      </c>
      <c r="G279" s="45">
        <v>0.49</v>
      </c>
      <c r="H279" s="46">
        <v>56.379933305412052</v>
      </c>
      <c r="I279" s="5">
        <v>6.1190501436060707</v>
      </c>
      <c r="J279" s="5">
        <v>50.260883161805978</v>
      </c>
      <c r="K279" s="5">
        <v>9.8704397810514717</v>
      </c>
      <c r="L279" s="47">
        <v>46.491316924670535</v>
      </c>
      <c r="M279" s="5">
        <v>0</v>
      </c>
      <c r="N279" s="46">
        <v>7.1087341061273817</v>
      </c>
      <c r="O279" s="5">
        <v>-0.98968396252131086</v>
      </c>
      <c r="P279" s="5">
        <v>0</v>
      </c>
      <c r="Q279" s="5">
        <v>0</v>
      </c>
      <c r="R279" s="47">
        <v>0</v>
      </c>
      <c r="S279" s="46">
        <v>41.714621488730145</v>
      </c>
      <c r="T279" s="5">
        <v>8.5462616730758327</v>
      </c>
      <c r="U279" s="5">
        <v>0</v>
      </c>
      <c r="V279" s="5">
        <v>0</v>
      </c>
      <c r="W279" s="47">
        <v>0</v>
      </c>
      <c r="X279" s="46">
        <v>48.823355594857532</v>
      </c>
      <c r="Y279" s="5">
        <v>7.5565777105545218</v>
      </c>
      <c r="Z279" s="5">
        <v>0</v>
      </c>
      <c r="AA279" s="5">
        <v>0</v>
      </c>
      <c r="AB279" s="47">
        <v>0</v>
      </c>
    </row>
    <row r="280" spans="1:28" s="1" customFormat="1">
      <c r="A280" s="48" t="s">
        <v>1159</v>
      </c>
      <c r="B280" s="1" t="s">
        <v>1160</v>
      </c>
      <c r="C280" s="1" t="s">
        <v>1161</v>
      </c>
      <c r="D280" s="1" t="s">
        <v>79</v>
      </c>
      <c r="E280" s="1">
        <v>0</v>
      </c>
      <c r="F280" s="44" t="s">
        <v>1162</v>
      </c>
      <c r="G280" s="45">
        <v>0.01</v>
      </c>
      <c r="H280" s="46">
        <v>5.1522693720442474</v>
      </c>
      <c r="I280" s="5">
        <v>1.2936772184360885</v>
      </c>
      <c r="J280" s="5">
        <v>3.8585921536081593</v>
      </c>
      <c r="K280" s="5">
        <v>2.3504104709519407</v>
      </c>
      <c r="L280" s="47">
        <v>3.5691977420875474</v>
      </c>
      <c r="M280" s="5">
        <v>0</v>
      </c>
      <c r="N280" s="46">
        <v>0</v>
      </c>
      <c r="O280" s="5">
        <v>0</v>
      </c>
      <c r="P280" s="5">
        <v>1.2936772184360885</v>
      </c>
      <c r="Q280" s="5">
        <v>0</v>
      </c>
      <c r="R280" s="47">
        <v>0</v>
      </c>
      <c r="S280" s="46">
        <v>0</v>
      </c>
      <c r="T280" s="5">
        <v>0</v>
      </c>
      <c r="U280" s="5">
        <v>3.8585921536081593</v>
      </c>
      <c r="V280" s="5">
        <v>0</v>
      </c>
      <c r="W280" s="47">
        <v>0</v>
      </c>
      <c r="X280" s="46">
        <v>0</v>
      </c>
      <c r="Y280" s="5">
        <v>0</v>
      </c>
      <c r="Z280" s="5">
        <v>5.1522693720442474</v>
      </c>
      <c r="AA280" s="5">
        <v>0</v>
      </c>
      <c r="AB280" s="47">
        <v>0</v>
      </c>
    </row>
    <row r="281" spans="1:28" s="1" customFormat="1">
      <c r="A281" s="48" t="s">
        <v>1163</v>
      </c>
      <c r="B281" s="1" t="s">
        <v>1164</v>
      </c>
      <c r="C281" s="1" t="s">
        <v>1165</v>
      </c>
      <c r="D281" s="1" t="s">
        <v>124</v>
      </c>
      <c r="E281" s="1" t="s">
        <v>137</v>
      </c>
      <c r="F281" s="44" t="s">
        <v>1166</v>
      </c>
      <c r="G281" s="45">
        <v>0.74</v>
      </c>
      <c r="H281" s="46">
        <v>35.918374009995517</v>
      </c>
      <c r="I281" s="5">
        <v>0</v>
      </c>
      <c r="J281" s="5">
        <v>35.918374009995517</v>
      </c>
      <c r="K281" s="5">
        <v>-38.34515456916931</v>
      </c>
      <c r="L281" s="47">
        <v>34.122455309495741</v>
      </c>
      <c r="M281" s="5">
        <v>0</v>
      </c>
      <c r="N281" s="46">
        <v>0</v>
      </c>
      <c r="O281" s="5">
        <v>0</v>
      </c>
      <c r="P281" s="5">
        <v>0</v>
      </c>
      <c r="Q281" s="5">
        <v>0</v>
      </c>
      <c r="R281" s="47">
        <v>0</v>
      </c>
      <c r="S281" s="46">
        <v>29.593072257672318</v>
      </c>
      <c r="T281" s="5">
        <v>6.3253017523232025</v>
      </c>
      <c r="U281" s="5">
        <v>0</v>
      </c>
      <c r="V281" s="5">
        <v>0</v>
      </c>
      <c r="W281" s="47">
        <v>0</v>
      </c>
      <c r="X281" s="46">
        <v>29.593072257672318</v>
      </c>
      <c r="Y281" s="5">
        <v>6.3253017523232025</v>
      </c>
      <c r="Z281" s="5">
        <v>0</v>
      </c>
      <c r="AA281" s="5">
        <v>0</v>
      </c>
      <c r="AB281" s="47">
        <v>0</v>
      </c>
    </row>
    <row r="282" spans="1:28" s="1" customFormat="1">
      <c r="A282" s="48" t="s">
        <v>1167</v>
      </c>
      <c r="B282" s="1" t="s">
        <v>1168</v>
      </c>
      <c r="C282" s="1" t="s">
        <v>1169</v>
      </c>
      <c r="D282" s="1" t="s">
        <v>103</v>
      </c>
      <c r="E282" s="1" t="s">
        <v>146</v>
      </c>
      <c r="F282" s="44" t="s">
        <v>1170</v>
      </c>
      <c r="G282" s="45">
        <v>0.99</v>
      </c>
      <c r="H282" s="46">
        <v>32.293696854119624</v>
      </c>
      <c r="I282" s="5">
        <v>0</v>
      </c>
      <c r="J282" s="5">
        <v>32.293696854119624</v>
      </c>
      <c r="K282" s="5">
        <v>-70.427486574922611</v>
      </c>
      <c r="L282" s="47">
        <v>31.324885948496039</v>
      </c>
      <c r="M282" s="5">
        <v>0</v>
      </c>
      <c r="N282" s="46">
        <v>0</v>
      </c>
      <c r="O282" s="5">
        <v>0</v>
      </c>
      <c r="P282" s="5">
        <v>0</v>
      </c>
      <c r="Q282" s="5">
        <v>0</v>
      </c>
      <c r="R282" s="47">
        <v>0</v>
      </c>
      <c r="S282" s="46">
        <v>28.739591287570647</v>
      </c>
      <c r="T282" s="5">
        <v>3.5541055665489778</v>
      </c>
      <c r="U282" s="5">
        <v>0</v>
      </c>
      <c r="V282" s="5">
        <v>0</v>
      </c>
      <c r="W282" s="47">
        <v>0</v>
      </c>
      <c r="X282" s="46">
        <v>28.739591287570647</v>
      </c>
      <c r="Y282" s="5">
        <v>3.5541055665489778</v>
      </c>
      <c r="Z282" s="5">
        <v>0</v>
      </c>
      <c r="AA282" s="5">
        <v>0</v>
      </c>
      <c r="AB282" s="47">
        <v>0</v>
      </c>
    </row>
    <row r="283" spans="1:28" s="1" customFormat="1">
      <c r="A283" s="48" t="s">
        <v>1171</v>
      </c>
      <c r="B283" s="1" t="s">
        <v>1172</v>
      </c>
      <c r="C283" s="1" t="s">
        <v>1173</v>
      </c>
      <c r="D283" s="1" t="s">
        <v>237</v>
      </c>
      <c r="E283" s="1" t="s">
        <v>861</v>
      </c>
      <c r="F283" s="44" t="s">
        <v>1174</v>
      </c>
      <c r="G283" s="45">
        <v>0.3</v>
      </c>
      <c r="H283" s="46">
        <v>75.68539604311546</v>
      </c>
      <c r="I283" s="5">
        <v>0</v>
      </c>
      <c r="J283" s="5">
        <v>75.68539604311546</v>
      </c>
      <c r="K283" s="5">
        <v>25.858318429309563</v>
      </c>
      <c r="L283" s="47">
        <v>71.901126240959684</v>
      </c>
      <c r="M283" s="5">
        <v>0</v>
      </c>
      <c r="N283" s="46">
        <v>0</v>
      </c>
      <c r="O283" s="5">
        <v>0</v>
      </c>
      <c r="P283" s="5">
        <v>0</v>
      </c>
      <c r="Q283" s="5">
        <v>0</v>
      </c>
      <c r="R283" s="47">
        <v>0</v>
      </c>
      <c r="S283" s="46">
        <v>75.68539604311546</v>
      </c>
      <c r="T283" s="5">
        <v>0</v>
      </c>
      <c r="U283" s="5">
        <v>0</v>
      </c>
      <c r="V283" s="5">
        <v>0</v>
      </c>
      <c r="W283" s="47">
        <v>0</v>
      </c>
      <c r="X283" s="46">
        <v>75.68539604311546</v>
      </c>
      <c r="Y283" s="5">
        <v>0</v>
      </c>
      <c r="Z283" s="5">
        <v>0</v>
      </c>
      <c r="AA283" s="5">
        <v>0</v>
      </c>
      <c r="AB283" s="47">
        <v>0</v>
      </c>
    </row>
    <row r="284" spans="1:28" s="1" customFormat="1">
      <c r="A284" s="48" t="s">
        <v>1175</v>
      </c>
      <c r="B284" s="1" t="s">
        <v>1176</v>
      </c>
      <c r="C284" s="1" t="s">
        <v>1177</v>
      </c>
      <c r="D284" s="1" t="s">
        <v>53</v>
      </c>
      <c r="E284" s="1" t="s">
        <v>861</v>
      </c>
      <c r="F284" s="44" t="s">
        <v>1927</v>
      </c>
      <c r="G284" s="45">
        <v>0.44</v>
      </c>
      <c r="H284" s="46">
        <v>4.0959802978969488</v>
      </c>
      <c r="I284" s="5">
        <v>0</v>
      </c>
      <c r="J284" s="5">
        <v>4.0959802978969488</v>
      </c>
      <c r="K284" s="5">
        <v>-20.046812965253746</v>
      </c>
      <c r="L284" s="47">
        <v>3.8911812830021009</v>
      </c>
      <c r="M284" s="5">
        <v>0</v>
      </c>
      <c r="N284" s="46">
        <v>0</v>
      </c>
      <c r="O284" s="5">
        <v>0</v>
      </c>
      <c r="P284" s="5">
        <v>0</v>
      </c>
      <c r="Q284" s="5">
        <v>0</v>
      </c>
      <c r="R284" s="47">
        <v>0</v>
      </c>
      <c r="S284" s="46">
        <v>0</v>
      </c>
      <c r="T284" s="5">
        <v>4.0959802978969488</v>
      </c>
      <c r="U284" s="5">
        <v>0</v>
      </c>
      <c r="V284" s="5">
        <v>0</v>
      </c>
      <c r="W284" s="47">
        <v>0</v>
      </c>
      <c r="X284" s="46">
        <v>0</v>
      </c>
      <c r="Y284" s="5">
        <v>4.0959802978969488</v>
      </c>
      <c r="Z284" s="5">
        <v>0</v>
      </c>
      <c r="AA284" s="5">
        <v>0</v>
      </c>
      <c r="AB284" s="47">
        <v>0</v>
      </c>
    </row>
    <row r="285" spans="1:28" s="1" customFormat="1">
      <c r="A285" s="48" t="s">
        <v>1178</v>
      </c>
      <c r="B285" s="1" t="s">
        <v>1179</v>
      </c>
      <c r="C285" s="1" t="s">
        <v>1180</v>
      </c>
      <c r="D285" s="1" t="s">
        <v>53</v>
      </c>
      <c r="E285" s="1" t="s">
        <v>84</v>
      </c>
      <c r="F285" s="44" t="s">
        <v>1181</v>
      </c>
      <c r="G285" s="45">
        <v>0.42499999999999999</v>
      </c>
      <c r="H285" s="46">
        <v>1.0879587987590553</v>
      </c>
      <c r="I285" s="5">
        <v>0</v>
      </c>
      <c r="J285" s="5">
        <v>1.0879587987590553</v>
      </c>
      <c r="K285" s="5">
        <v>-12.109868037850033</v>
      </c>
      <c r="L285" s="47">
        <v>1.0335608588211025</v>
      </c>
      <c r="M285" s="5">
        <v>0</v>
      </c>
      <c r="N285" s="46">
        <v>0</v>
      </c>
      <c r="O285" s="5">
        <v>0</v>
      </c>
      <c r="P285" s="5">
        <v>0</v>
      </c>
      <c r="Q285" s="5">
        <v>0</v>
      </c>
      <c r="R285" s="47">
        <v>0</v>
      </c>
      <c r="S285" s="46">
        <v>0</v>
      </c>
      <c r="T285" s="5">
        <v>1.0879587987590553</v>
      </c>
      <c r="U285" s="5">
        <v>0</v>
      </c>
      <c r="V285" s="5">
        <v>0</v>
      </c>
      <c r="W285" s="47">
        <v>0</v>
      </c>
      <c r="X285" s="46">
        <v>0</v>
      </c>
      <c r="Y285" s="5">
        <v>1.0879587987590553</v>
      </c>
      <c r="Z285" s="5">
        <v>0</v>
      </c>
      <c r="AA285" s="5">
        <v>0</v>
      </c>
      <c r="AB285" s="47">
        <v>0</v>
      </c>
    </row>
    <row r="286" spans="1:28" s="1" customFormat="1">
      <c r="A286" s="48" t="s">
        <v>1182</v>
      </c>
      <c r="B286" s="1" t="s">
        <v>1183</v>
      </c>
      <c r="C286" s="1" t="s">
        <v>1184</v>
      </c>
      <c r="D286" s="1" t="s">
        <v>53</v>
      </c>
      <c r="E286" s="1">
        <v>0</v>
      </c>
      <c r="F286" s="44" t="s">
        <v>1185</v>
      </c>
      <c r="G286" s="45">
        <v>0.4</v>
      </c>
      <c r="H286" s="46">
        <v>2.6047193389531089</v>
      </c>
      <c r="I286" s="5">
        <v>0</v>
      </c>
      <c r="J286" s="5">
        <v>2.6047193389531089</v>
      </c>
      <c r="K286" s="5">
        <v>-26.057561066063467</v>
      </c>
      <c r="L286" s="47">
        <v>2.4093653885316257</v>
      </c>
      <c r="M286" s="5">
        <v>0.5</v>
      </c>
      <c r="N286" s="46">
        <v>0</v>
      </c>
      <c r="O286" s="5">
        <v>0</v>
      </c>
      <c r="P286" s="5">
        <v>0</v>
      </c>
      <c r="Q286" s="5">
        <v>0</v>
      </c>
      <c r="R286" s="47">
        <v>0</v>
      </c>
      <c r="S286" s="46">
        <v>0</v>
      </c>
      <c r="T286" s="5">
        <v>2.6047193389531089</v>
      </c>
      <c r="U286" s="5">
        <v>0</v>
      </c>
      <c r="V286" s="5">
        <v>0</v>
      </c>
      <c r="W286" s="47">
        <v>0</v>
      </c>
      <c r="X286" s="46">
        <v>0</v>
      </c>
      <c r="Y286" s="5">
        <v>2.6047193389531089</v>
      </c>
      <c r="Z286" s="5">
        <v>0</v>
      </c>
      <c r="AA286" s="5">
        <v>0</v>
      </c>
      <c r="AB286" s="47">
        <v>0</v>
      </c>
    </row>
    <row r="287" spans="1:28" s="1" customFormat="1">
      <c r="A287" s="48" t="s">
        <v>1186</v>
      </c>
      <c r="B287" s="1" t="s">
        <v>1187</v>
      </c>
      <c r="C287" s="1" t="s">
        <v>1188</v>
      </c>
      <c r="D287" s="1" t="s">
        <v>53</v>
      </c>
      <c r="E287" s="1">
        <v>0</v>
      </c>
      <c r="F287" s="44" t="s">
        <v>1189</v>
      </c>
      <c r="G287" s="45">
        <v>0.4</v>
      </c>
      <c r="H287" s="46">
        <v>2.4833418201954407</v>
      </c>
      <c r="I287" s="5">
        <v>0</v>
      </c>
      <c r="J287" s="5">
        <v>2.4833418201954407</v>
      </c>
      <c r="K287" s="5">
        <v>-6.524882899596431</v>
      </c>
      <c r="L287" s="47">
        <v>2.2970911836807826</v>
      </c>
      <c r="M287" s="5">
        <v>0.5</v>
      </c>
      <c r="N287" s="46">
        <v>0</v>
      </c>
      <c r="O287" s="5">
        <v>0</v>
      </c>
      <c r="P287" s="5">
        <v>0</v>
      </c>
      <c r="Q287" s="5">
        <v>0</v>
      </c>
      <c r="R287" s="47">
        <v>0</v>
      </c>
      <c r="S287" s="46">
        <v>0</v>
      </c>
      <c r="T287" s="5">
        <v>2.4833418201954407</v>
      </c>
      <c r="U287" s="5">
        <v>0</v>
      </c>
      <c r="V287" s="5">
        <v>0</v>
      </c>
      <c r="W287" s="47">
        <v>0</v>
      </c>
      <c r="X287" s="46">
        <v>0</v>
      </c>
      <c r="Y287" s="5">
        <v>2.4833418201954407</v>
      </c>
      <c r="Z287" s="5">
        <v>0</v>
      </c>
      <c r="AA287" s="5">
        <v>0</v>
      </c>
      <c r="AB287" s="47">
        <v>0</v>
      </c>
    </row>
    <row r="288" spans="1:28" s="1" customFormat="1">
      <c r="A288" s="48" t="s">
        <v>1190</v>
      </c>
      <c r="B288" s="1" t="s">
        <v>1191</v>
      </c>
      <c r="C288" s="1" t="s">
        <v>1192</v>
      </c>
      <c r="D288" s="1" t="s">
        <v>124</v>
      </c>
      <c r="E288" s="1" t="s">
        <v>125</v>
      </c>
      <c r="F288" s="44" t="s">
        <v>1193</v>
      </c>
      <c r="G288" s="45">
        <v>0.94</v>
      </c>
      <c r="H288" s="46">
        <v>40.977551359200113</v>
      </c>
      <c r="I288" s="5">
        <v>0</v>
      </c>
      <c r="J288" s="5">
        <v>40.977551359200113</v>
      </c>
      <c r="K288" s="5">
        <v>-81.452097858865471</v>
      </c>
      <c r="L288" s="47">
        <v>39.748224818424113</v>
      </c>
      <c r="M288" s="5">
        <v>0</v>
      </c>
      <c r="N288" s="46">
        <v>0</v>
      </c>
      <c r="O288" s="5">
        <v>0</v>
      </c>
      <c r="P288" s="5">
        <v>0</v>
      </c>
      <c r="Q288" s="5">
        <v>0</v>
      </c>
      <c r="R288" s="47">
        <v>0</v>
      </c>
      <c r="S288" s="46">
        <v>36.744115322558017</v>
      </c>
      <c r="T288" s="5">
        <v>4.2334360366420993</v>
      </c>
      <c r="U288" s="5">
        <v>0</v>
      </c>
      <c r="V288" s="5">
        <v>0</v>
      </c>
      <c r="W288" s="47">
        <v>0</v>
      </c>
      <c r="X288" s="46">
        <v>36.744115322558017</v>
      </c>
      <c r="Y288" s="5">
        <v>4.2334360366420993</v>
      </c>
      <c r="Z288" s="5">
        <v>0</v>
      </c>
      <c r="AA288" s="5">
        <v>0</v>
      </c>
      <c r="AB288" s="47">
        <v>0</v>
      </c>
    </row>
    <row r="289" spans="1:28" s="1" customFormat="1">
      <c r="A289" s="48" t="s">
        <v>1194</v>
      </c>
      <c r="B289" s="1" t="s">
        <v>1195</v>
      </c>
      <c r="C289" s="1" t="s">
        <v>1196</v>
      </c>
      <c r="D289" s="1" t="s">
        <v>53</v>
      </c>
      <c r="E289" s="1">
        <v>0</v>
      </c>
      <c r="F289" s="44" t="s">
        <v>1197</v>
      </c>
      <c r="G289" s="45">
        <v>0.4</v>
      </c>
      <c r="H289" s="46">
        <v>1.8974403625110154</v>
      </c>
      <c r="I289" s="5">
        <v>0</v>
      </c>
      <c r="J289" s="5">
        <v>1.8974403625110154</v>
      </c>
      <c r="K289" s="5">
        <v>-11.279917313084516</v>
      </c>
      <c r="L289" s="47">
        <v>1.7551323353226895</v>
      </c>
      <c r="M289" s="5">
        <v>0.5</v>
      </c>
      <c r="N289" s="46">
        <v>0</v>
      </c>
      <c r="O289" s="5">
        <v>0</v>
      </c>
      <c r="P289" s="5">
        <v>0</v>
      </c>
      <c r="Q289" s="5">
        <v>0</v>
      </c>
      <c r="R289" s="47">
        <v>0</v>
      </c>
      <c r="S289" s="46">
        <v>0</v>
      </c>
      <c r="T289" s="5">
        <v>1.8974403625110154</v>
      </c>
      <c r="U289" s="5">
        <v>0</v>
      </c>
      <c r="V289" s="5">
        <v>0</v>
      </c>
      <c r="W289" s="47">
        <v>0</v>
      </c>
      <c r="X289" s="46">
        <v>0</v>
      </c>
      <c r="Y289" s="5">
        <v>1.8974403625110154</v>
      </c>
      <c r="Z289" s="5">
        <v>0</v>
      </c>
      <c r="AA289" s="5">
        <v>0</v>
      </c>
      <c r="AB289" s="47">
        <v>0</v>
      </c>
    </row>
    <row r="290" spans="1:28" s="1" customFormat="1">
      <c r="A290" s="48" t="s">
        <v>1198</v>
      </c>
      <c r="B290" s="1" t="s">
        <v>1199</v>
      </c>
      <c r="C290" s="1" t="s">
        <v>1200</v>
      </c>
      <c r="D290" s="1" t="s">
        <v>53</v>
      </c>
      <c r="E290" s="1">
        <v>0</v>
      </c>
      <c r="F290" s="44" t="s">
        <v>1201</v>
      </c>
      <c r="G290" s="45">
        <v>0.4</v>
      </c>
      <c r="H290" s="46">
        <v>3.5628130589141507</v>
      </c>
      <c r="I290" s="5">
        <v>0.27071423648766146</v>
      </c>
      <c r="J290" s="5">
        <v>3.2920988224264889</v>
      </c>
      <c r="K290" s="5">
        <v>-5.7984458475555787</v>
      </c>
      <c r="L290" s="47">
        <v>3.0451914107445028</v>
      </c>
      <c r="M290" s="5">
        <v>0.5</v>
      </c>
      <c r="N290" s="46">
        <v>0</v>
      </c>
      <c r="O290" s="5">
        <v>0.27071423648766146</v>
      </c>
      <c r="P290" s="5">
        <v>0</v>
      </c>
      <c r="Q290" s="5">
        <v>0</v>
      </c>
      <c r="R290" s="47">
        <v>0</v>
      </c>
      <c r="S290" s="46">
        <v>0</v>
      </c>
      <c r="T290" s="5">
        <v>3.2920988224264889</v>
      </c>
      <c r="U290" s="5">
        <v>0</v>
      </c>
      <c r="V290" s="5">
        <v>0</v>
      </c>
      <c r="W290" s="47">
        <v>0</v>
      </c>
      <c r="X290" s="46">
        <v>0</v>
      </c>
      <c r="Y290" s="5">
        <v>3.5628130589141507</v>
      </c>
      <c r="Z290" s="5">
        <v>0</v>
      </c>
      <c r="AA290" s="5">
        <v>0</v>
      </c>
      <c r="AB290" s="47">
        <v>0</v>
      </c>
    </row>
    <row r="291" spans="1:28" s="1" customFormat="1">
      <c r="A291" s="48" t="s">
        <v>1202</v>
      </c>
      <c r="B291" s="1" t="s">
        <v>1203</v>
      </c>
      <c r="C291" s="1" t="s">
        <v>1204</v>
      </c>
      <c r="D291" s="1" t="s">
        <v>53</v>
      </c>
      <c r="E291" s="1">
        <v>0</v>
      </c>
      <c r="F291" s="44" t="s">
        <v>1205</v>
      </c>
      <c r="G291" s="45">
        <v>0.4</v>
      </c>
      <c r="H291" s="46">
        <v>3.6104319820800455</v>
      </c>
      <c r="I291" s="5">
        <v>0</v>
      </c>
      <c r="J291" s="5">
        <v>3.6104319820800455</v>
      </c>
      <c r="K291" s="5">
        <v>-13.012693664489399</v>
      </c>
      <c r="L291" s="47">
        <v>3.3396495834240425</v>
      </c>
      <c r="M291" s="5">
        <v>0.5</v>
      </c>
      <c r="N291" s="46">
        <v>0</v>
      </c>
      <c r="O291" s="5">
        <v>0</v>
      </c>
      <c r="P291" s="5">
        <v>0</v>
      </c>
      <c r="Q291" s="5">
        <v>0</v>
      </c>
      <c r="R291" s="47">
        <v>0</v>
      </c>
      <c r="S291" s="46">
        <v>0</v>
      </c>
      <c r="T291" s="5">
        <v>3.6104319820800455</v>
      </c>
      <c r="U291" s="5">
        <v>0</v>
      </c>
      <c r="V291" s="5">
        <v>0</v>
      </c>
      <c r="W291" s="47">
        <v>0</v>
      </c>
      <c r="X291" s="46">
        <v>0</v>
      </c>
      <c r="Y291" s="5">
        <v>3.6104319820800455</v>
      </c>
      <c r="Z291" s="5">
        <v>0</v>
      </c>
      <c r="AA291" s="5">
        <v>0</v>
      </c>
      <c r="AB291" s="47">
        <v>0</v>
      </c>
    </row>
    <row r="292" spans="1:28" s="1" customFormat="1">
      <c r="A292" s="48" t="s">
        <v>1206</v>
      </c>
      <c r="B292" s="1" t="s">
        <v>1207</v>
      </c>
      <c r="C292" s="1" t="s">
        <v>1208</v>
      </c>
      <c r="D292" s="1" t="s">
        <v>53</v>
      </c>
      <c r="E292" s="1">
        <v>0</v>
      </c>
      <c r="F292" s="44" t="s">
        <v>1209</v>
      </c>
      <c r="G292" s="45">
        <v>0.4</v>
      </c>
      <c r="H292" s="46">
        <v>2.21308638278729</v>
      </c>
      <c r="I292" s="5">
        <v>0</v>
      </c>
      <c r="J292" s="5">
        <v>2.21308638278729</v>
      </c>
      <c r="K292" s="5">
        <v>-15.112393523613319</v>
      </c>
      <c r="L292" s="47">
        <v>2.0471049040782434</v>
      </c>
      <c r="M292" s="5">
        <v>0.5</v>
      </c>
      <c r="N292" s="46">
        <v>0</v>
      </c>
      <c r="O292" s="5">
        <v>0</v>
      </c>
      <c r="P292" s="5">
        <v>0</v>
      </c>
      <c r="Q292" s="5">
        <v>0</v>
      </c>
      <c r="R292" s="47">
        <v>0</v>
      </c>
      <c r="S292" s="46">
        <v>0</v>
      </c>
      <c r="T292" s="5">
        <v>2.21308638278729</v>
      </c>
      <c r="U292" s="5">
        <v>0</v>
      </c>
      <c r="V292" s="5">
        <v>0</v>
      </c>
      <c r="W292" s="47">
        <v>0</v>
      </c>
      <c r="X292" s="46">
        <v>0</v>
      </c>
      <c r="Y292" s="5">
        <v>2.21308638278729</v>
      </c>
      <c r="Z292" s="5">
        <v>0</v>
      </c>
      <c r="AA292" s="5">
        <v>0</v>
      </c>
      <c r="AB292" s="47">
        <v>0</v>
      </c>
    </row>
    <row r="293" spans="1:28" s="1" customFormat="1">
      <c r="A293" s="48" t="s">
        <v>1210</v>
      </c>
      <c r="B293" s="1" t="s">
        <v>1211</v>
      </c>
      <c r="C293" s="1" t="s">
        <v>1212</v>
      </c>
      <c r="D293" s="1" t="s">
        <v>53</v>
      </c>
      <c r="E293" s="1" t="s">
        <v>194</v>
      </c>
      <c r="F293" s="44" t="s">
        <v>1213</v>
      </c>
      <c r="G293" s="45">
        <v>0.42499999999999999</v>
      </c>
      <c r="H293" s="46">
        <v>3.3566033450902224</v>
      </c>
      <c r="I293" s="5">
        <v>0</v>
      </c>
      <c r="J293" s="5">
        <v>3.3566033450902224</v>
      </c>
      <c r="K293" s="5">
        <v>-8.4311279745349701</v>
      </c>
      <c r="L293" s="47">
        <v>3.1887731778357113</v>
      </c>
      <c r="M293" s="5">
        <v>0</v>
      </c>
      <c r="N293" s="46">
        <v>0</v>
      </c>
      <c r="O293" s="5">
        <v>0</v>
      </c>
      <c r="P293" s="5">
        <v>0</v>
      </c>
      <c r="Q293" s="5">
        <v>0</v>
      </c>
      <c r="R293" s="47">
        <v>0</v>
      </c>
      <c r="S293" s="46">
        <v>0</v>
      </c>
      <c r="T293" s="5">
        <v>3.3566033450902224</v>
      </c>
      <c r="U293" s="5">
        <v>0</v>
      </c>
      <c r="V293" s="5">
        <v>0</v>
      </c>
      <c r="W293" s="47">
        <v>0</v>
      </c>
      <c r="X293" s="46">
        <v>0</v>
      </c>
      <c r="Y293" s="5">
        <v>3.3566033450902224</v>
      </c>
      <c r="Z293" s="5">
        <v>0</v>
      </c>
      <c r="AA293" s="5">
        <v>0</v>
      </c>
      <c r="AB293" s="47">
        <v>0</v>
      </c>
    </row>
    <row r="294" spans="1:28" s="1" customFormat="1">
      <c r="A294" s="48" t="s">
        <v>1214</v>
      </c>
      <c r="B294" s="1" t="s">
        <v>1215</v>
      </c>
      <c r="C294" s="1" t="s">
        <v>1216</v>
      </c>
      <c r="D294" s="1" t="s">
        <v>53</v>
      </c>
      <c r="E294" s="1" t="s">
        <v>356</v>
      </c>
      <c r="F294" s="44" t="s">
        <v>1217</v>
      </c>
      <c r="G294" s="45">
        <v>0.4</v>
      </c>
      <c r="H294" s="46">
        <v>2.0441942793985723</v>
      </c>
      <c r="I294" s="5">
        <v>0</v>
      </c>
      <c r="J294" s="5">
        <v>2.0441942793985723</v>
      </c>
      <c r="K294" s="5">
        <v>-6.3049133465763374</v>
      </c>
      <c r="L294" s="47">
        <v>1.9419845654286436</v>
      </c>
      <c r="M294" s="5">
        <v>0</v>
      </c>
      <c r="N294" s="46">
        <v>0</v>
      </c>
      <c r="O294" s="5">
        <v>0</v>
      </c>
      <c r="P294" s="5">
        <v>0</v>
      </c>
      <c r="Q294" s="5">
        <v>0</v>
      </c>
      <c r="R294" s="47">
        <v>0</v>
      </c>
      <c r="S294" s="46">
        <v>0</v>
      </c>
      <c r="T294" s="5">
        <v>2.0441942793985723</v>
      </c>
      <c r="U294" s="5">
        <v>0</v>
      </c>
      <c r="V294" s="5">
        <v>0</v>
      </c>
      <c r="W294" s="47">
        <v>0</v>
      </c>
      <c r="X294" s="46">
        <v>0</v>
      </c>
      <c r="Y294" s="5">
        <v>2.0441942793985723</v>
      </c>
      <c r="Z294" s="5">
        <v>0</v>
      </c>
      <c r="AA294" s="5">
        <v>0</v>
      </c>
      <c r="AB294" s="47">
        <v>0</v>
      </c>
    </row>
    <row r="295" spans="1:28" s="1" customFormat="1">
      <c r="A295" s="48" t="s">
        <v>1218</v>
      </c>
      <c r="B295" s="1" t="s">
        <v>1219</v>
      </c>
      <c r="C295" s="1" t="s">
        <v>1220</v>
      </c>
      <c r="D295" s="1" t="s">
        <v>53</v>
      </c>
      <c r="E295" s="1">
        <v>0</v>
      </c>
      <c r="F295" s="44" t="s">
        <v>1221</v>
      </c>
      <c r="G295" s="45">
        <v>0.4</v>
      </c>
      <c r="H295" s="46">
        <v>2.5631299033848438</v>
      </c>
      <c r="I295" s="5">
        <v>0</v>
      </c>
      <c r="J295" s="5">
        <v>2.5631299033848438</v>
      </c>
      <c r="K295" s="5">
        <v>-16.12742176018666</v>
      </c>
      <c r="L295" s="47">
        <v>2.3708951606309805</v>
      </c>
      <c r="M295" s="5">
        <v>0.5</v>
      </c>
      <c r="N295" s="46">
        <v>0</v>
      </c>
      <c r="O295" s="5">
        <v>0</v>
      </c>
      <c r="P295" s="5">
        <v>0</v>
      </c>
      <c r="Q295" s="5">
        <v>0</v>
      </c>
      <c r="R295" s="47">
        <v>0</v>
      </c>
      <c r="S295" s="46">
        <v>0</v>
      </c>
      <c r="T295" s="5">
        <v>2.5631299033848438</v>
      </c>
      <c r="U295" s="5">
        <v>0</v>
      </c>
      <c r="V295" s="5">
        <v>0</v>
      </c>
      <c r="W295" s="47">
        <v>0</v>
      </c>
      <c r="X295" s="46">
        <v>0</v>
      </c>
      <c r="Y295" s="5">
        <v>2.5631299033848438</v>
      </c>
      <c r="Z295" s="5">
        <v>0</v>
      </c>
      <c r="AA295" s="5">
        <v>0</v>
      </c>
      <c r="AB295" s="47">
        <v>0</v>
      </c>
    </row>
    <row r="296" spans="1:28" s="1" customFormat="1">
      <c r="A296" s="48" t="s">
        <v>1222</v>
      </c>
      <c r="B296" s="1" t="s">
        <v>1223</v>
      </c>
      <c r="C296" s="1" t="s">
        <v>1224</v>
      </c>
      <c r="D296" s="1" t="s">
        <v>53</v>
      </c>
      <c r="E296" s="1" t="s">
        <v>156</v>
      </c>
      <c r="F296" s="44" t="s">
        <v>1225</v>
      </c>
      <c r="G296" s="45">
        <v>0.56000000000000005</v>
      </c>
      <c r="H296" s="46">
        <v>2.3088297374317994</v>
      </c>
      <c r="I296" s="5">
        <v>0</v>
      </c>
      <c r="J296" s="5">
        <v>2.3088297374317994</v>
      </c>
      <c r="K296" s="5">
        <v>-15.149823123420308</v>
      </c>
      <c r="L296" s="47">
        <v>2.1933882505602096</v>
      </c>
      <c r="M296" s="5">
        <v>0</v>
      </c>
      <c r="N296" s="46">
        <v>0</v>
      </c>
      <c r="O296" s="5">
        <v>0</v>
      </c>
      <c r="P296" s="5">
        <v>0</v>
      </c>
      <c r="Q296" s="5">
        <v>0</v>
      </c>
      <c r="R296" s="47">
        <v>0</v>
      </c>
      <c r="S296" s="46">
        <v>0</v>
      </c>
      <c r="T296" s="5">
        <v>2.3088297374317994</v>
      </c>
      <c r="U296" s="5">
        <v>0</v>
      </c>
      <c r="V296" s="5">
        <v>0</v>
      </c>
      <c r="W296" s="47">
        <v>0</v>
      </c>
      <c r="X296" s="46">
        <v>0</v>
      </c>
      <c r="Y296" s="5">
        <v>2.3088297374317994</v>
      </c>
      <c r="Z296" s="5">
        <v>0</v>
      </c>
      <c r="AA296" s="5">
        <v>0</v>
      </c>
      <c r="AB296" s="47">
        <v>0</v>
      </c>
    </row>
    <row r="297" spans="1:28" s="1" customFormat="1">
      <c r="A297" s="48" t="s">
        <v>1226</v>
      </c>
      <c r="B297" s="1" t="s">
        <v>1227</v>
      </c>
      <c r="C297" s="1" t="s">
        <v>1228</v>
      </c>
      <c r="D297" s="1" t="s">
        <v>53</v>
      </c>
      <c r="E297" s="1" t="s">
        <v>861</v>
      </c>
      <c r="F297" s="44" t="s">
        <v>1229</v>
      </c>
      <c r="G297" s="45">
        <v>0.44</v>
      </c>
      <c r="H297" s="46">
        <v>3.7747168907641471</v>
      </c>
      <c r="I297" s="5">
        <v>0</v>
      </c>
      <c r="J297" s="5">
        <v>3.7747168907641471</v>
      </c>
      <c r="K297" s="5">
        <v>-15.20040121385359</v>
      </c>
      <c r="L297" s="47">
        <v>3.5859810462259394</v>
      </c>
      <c r="M297" s="5">
        <v>0</v>
      </c>
      <c r="N297" s="46">
        <v>0</v>
      </c>
      <c r="O297" s="5">
        <v>0</v>
      </c>
      <c r="P297" s="5">
        <v>0</v>
      </c>
      <c r="Q297" s="5">
        <v>0</v>
      </c>
      <c r="R297" s="47">
        <v>0</v>
      </c>
      <c r="S297" s="46">
        <v>0</v>
      </c>
      <c r="T297" s="5">
        <v>3.7747168907641471</v>
      </c>
      <c r="U297" s="5">
        <v>0</v>
      </c>
      <c r="V297" s="5">
        <v>0</v>
      </c>
      <c r="W297" s="47">
        <v>0</v>
      </c>
      <c r="X297" s="46">
        <v>0</v>
      </c>
      <c r="Y297" s="5">
        <v>3.7747168907641471</v>
      </c>
      <c r="Z297" s="5">
        <v>0</v>
      </c>
      <c r="AA297" s="5">
        <v>0</v>
      </c>
      <c r="AB297" s="47">
        <v>0</v>
      </c>
    </row>
    <row r="298" spans="1:28" s="1" customFormat="1">
      <c r="A298" s="48" t="s">
        <v>1230</v>
      </c>
      <c r="B298" s="1" t="s">
        <v>1231</v>
      </c>
      <c r="C298" s="1" t="s">
        <v>1232</v>
      </c>
      <c r="D298" s="1" t="s">
        <v>53</v>
      </c>
      <c r="E298" s="1" t="s">
        <v>275</v>
      </c>
      <c r="F298" s="44" t="s">
        <v>1233</v>
      </c>
      <c r="G298" s="45">
        <v>0.4</v>
      </c>
      <c r="H298" s="46">
        <v>2.4032545284676772</v>
      </c>
      <c r="I298" s="5">
        <v>0</v>
      </c>
      <c r="J298" s="5">
        <v>2.4032545284676772</v>
      </c>
      <c r="K298" s="5">
        <v>-5.7091954621169272</v>
      </c>
      <c r="L298" s="47">
        <v>2.283091802044293</v>
      </c>
      <c r="M298" s="5">
        <v>0</v>
      </c>
      <c r="N298" s="46">
        <v>0</v>
      </c>
      <c r="O298" s="5">
        <v>0</v>
      </c>
      <c r="P298" s="5">
        <v>0</v>
      </c>
      <c r="Q298" s="5">
        <v>0</v>
      </c>
      <c r="R298" s="47">
        <v>0</v>
      </c>
      <c r="S298" s="46">
        <v>0</v>
      </c>
      <c r="T298" s="5">
        <v>2.4032545284676772</v>
      </c>
      <c r="U298" s="5">
        <v>0</v>
      </c>
      <c r="V298" s="5">
        <v>0</v>
      </c>
      <c r="W298" s="47">
        <v>0</v>
      </c>
      <c r="X298" s="46">
        <v>0</v>
      </c>
      <c r="Y298" s="5">
        <v>2.4032545284676772</v>
      </c>
      <c r="Z298" s="5">
        <v>0</v>
      </c>
      <c r="AA298" s="5">
        <v>0</v>
      </c>
      <c r="AB298" s="47">
        <v>0</v>
      </c>
    </row>
    <row r="299" spans="1:28" s="1" customFormat="1">
      <c r="A299" s="48" t="s">
        <v>1234</v>
      </c>
      <c r="B299" s="1" t="s">
        <v>1235</v>
      </c>
      <c r="C299" s="1" t="s">
        <v>1236</v>
      </c>
      <c r="D299" s="1" t="s">
        <v>103</v>
      </c>
      <c r="E299" s="1">
        <v>0</v>
      </c>
      <c r="F299" s="44" t="s">
        <v>1237</v>
      </c>
      <c r="G299" s="45">
        <v>0.49</v>
      </c>
      <c r="H299" s="46">
        <v>63.33397435681416</v>
      </c>
      <c r="I299" s="5">
        <v>14.666312696173943</v>
      </c>
      <c r="J299" s="5">
        <v>48.667661660640221</v>
      </c>
      <c r="K299" s="5">
        <v>34.376926958692437</v>
      </c>
      <c r="L299" s="47">
        <v>45.017587036092209</v>
      </c>
      <c r="M299" s="5">
        <v>0</v>
      </c>
      <c r="N299" s="46">
        <v>14.001886538148501</v>
      </c>
      <c r="O299" s="5">
        <v>0.66442615802544358</v>
      </c>
      <c r="P299" s="5">
        <v>0</v>
      </c>
      <c r="Q299" s="5">
        <v>0</v>
      </c>
      <c r="R299" s="47">
        <v>0</v>
      </c>
      <c r="S299" s="46">
        <v>42.375273756027212</v>
      </c>
      <c r="T299" s="5">
        <v>6.292387904613002</v>
      </c>
      <c r="U299" s="5">
        <v>0</v>
      </c>
      <c r="V299" s="5">
        <v>0</v>
      </c>
      <c r="W299" s="47">
        <v>0</v>
      </c>
      <c r="X299" s="46">
        <v>56.377160294175717</v>
      </c>
      <c r="Y299" s="5">
        <v>6.956814062638446</v>
      </c>
      <c r="Z299" s="5">
        <v>0</v>
      </c>
      <c r="AA299" s="5">
        <v>0</v>
      </c>
      <c r="AB299" s="47">
        <v>0</v>
      </c>
    </row>
    <row r="300" spans="1:28" s="1" customFormat="1">
      <c r="A300" s="48" t="s">
        <v>1238</v>
      </c>
      <c r="B300" s="1" t="s">
        <v>1239</v>
      </c>
      <c r="C300" s="1" t="s">
        <v>1240</v>
      </c>
      <c r="D300" s="1" t="s">
        <v>866</v>
      </c>
      <c r="E300" s="1">
        <v>0</v>
      </c>
      <c r="F300" s="44" t="s">
        <v>1241</v>
      </c>
      <c r="G300" s="45">
        <v>0.01</v>
      </c>
      <c r="H300" s="46">
        <v>23.699495814758837</v>
      </c>
      <c r="I300" s="5">
        <v>8.2763604861157614</v>
      </c>
      <c r="J300" s="5">
        <v>15.423135328643077</v>
      </c>
      <c r="K300" s="5">
        <v>11.36571750003127</v>
      </c>
      <c r="L300" s="47">
        <v>14.266400178994848</v>
      </c>
      <c r="M300" s="5">
        <v>0</v>
      </c>
      <c r="N300" s="46">
        <v>0</v>
      </c>
      <c r="O300" s="5">
        <v>0</v>
      </c>
      <c r="P300" s="5">
        <v>8.2763604861157614</v>
      </c>
      <c r="Q300" s="5">
        <v>0</v>
      </c>
      <c r="R300" s="47">
        <v>0</v>
      </c>
      <c r="S300" s="46">
        <v>0</v>
      </c>
      <c r="T300" s="5">
        <v>0</v>
      </c>
      <c r="U300" s="5">
        <v>15.423135328643077</v>
      </c>
      <c r="V300" s="5">
        <v>0</v>
      </c>
      <c r="W300" s="47">
        <v>0</v>
      </c>
      <c r="X300" s="46">
        <v>0</v>
      </c>
      <c r="Y300" s="5">
        <v>0</v>
      </c>
      <c r="Z300" s="5">
        <v>23.699495814758837</v>
      </c>
      <c r="AA300" s="5">
        <v>0</v>
      </c>
      <c r="AB300" s="47">
        <v>0</v>
      </c>
    </row>
    <row r="301" spans="1:28" s="1" customFormat="1">
      <c r="A301" s="48" t="s">
        <v>1242</v>
      </c>
      <c r="B301" s="1" t="s">
        <v>1243</v>
      </c>
      <c r="C301" s="1" t="s">
        <v>1244</v>
      </c>
      <c r="D301" s="1" t="s">
        <v>124</v>
      </c>
      <c r="E301" s="1" t="s">
        <v>724</v>
      </c>
      <c r="F301" s="44" t="s">
        <v>1245</v>
      </c>
      <c r="G301" s="45">
        <v>0.74</v>
      </c>
      <c r="H301" s="46">
        <v>65.255243902498464</v>
      </c>
      <c r="I301" s="5">
        <v>0</v>
      </c>
      <c r="J301" s="5">
        <v>65.255243902498464</v>
      </c>
      <c r="K301" s="5">
        <v>-10.123427875562504</v>
      </c>
      <c r="L301" s="47">
        <v>61.992481707373543</v>
      </c>
      <c r="M301" s="5">
        <v>0</v>
      </c>
      <c r="N301" s="46">
        <v>0</v>
      </c>
      <c r="O301" s="5">
        <v>0</v>
      </c>
      <c r="P301" s="5">
        <v>0</v>
      </c>
      <c r="Q301" s="5">
        <v>0</v>
      </c>
      <c r="R301" s="47">
        <v>0</v>
      </c>
      <c r="S301" s="46">
        <v>55.335043980420345</v>
      </c>
      <c r="T301" s="5">
        <v>9.9201999220781261</v>
      </c>
      <c r="U301" s="5">
        <v>0</v>
      </c>
      <c r="V301" s="5">
        <v>0</v>
      </c>
      <c r="W301" s="47">
        <v>0</v>
      </c>
      <c r="X301" s="46">
        <v>55.335043980420345</v>
      </c>
      <c r="Y301" s="5">
        <v>9.9201999220781261</v>
      </c>
      <c r="Z301" s="5">
        <v>0</v>
      </c>
      <c r="AA301" s="5">
        <v>0</v>
      </c>
      <c r="AB301" s="47">
        <v>0</v>
      </c>
    </row>
    <row r="302" spans="1:28" s="1" customFormat="1">
      <c r="A302" s="48" t="s">
        <v>1246</v>
      </c>
      <c r="B302" s="1" t="s">
        <v>1247</v>
      </c>
      <c r="C302" s="1" t="s">
        <v>1248</v>
      </c>
      <c r="D302" s="1" t="s">
        <v>124</v>
      </c>
      <c r="E302" s="1">
        <v>0</v>
      </c>
      <c r="F302" s="44" t="s">
        <v>1249</v>
      </c>
      <c r="G302" s="45">
        <v>0.49</v>
      </c>
      <c r="H302" s="46">
        <v>40.65394274720402</v>
      </c>
      <c r="I302" s="5">
        <v>5.9252551616904849</v>
      </c>
      <c r="J302" s="5">
        <v>34.728687585513541</v>
      </c>
      <c r="K302" s="5">
        <v>12.337328177289841</v>
      </c>
      <c r="L302" s="47">
        <v>32.124036016600023</v>
      </c>
      <c r="M302" s="5">
        <v>0</v>
      </c>
      <c r="N302" s="46">
        <v>6.2413706061522811</v>
      </c>
      <c r="O302" s="5">
        <v>-0.31611544446179646</v>
      </c>
      <c r="P302" s="5">
        <v>0</v>
      </c>
      <c r="Q302" s="5">
        <v>0</v>
      </c>
      <c r="R302" s="47">
        <v>0</v>
      </c>
      <c r="S302" s="46">
        <v>29.231581610382676</v>
      </c>
      <c r="T302" s="5">
        <v>5.4971059751308617</v>
      </c>
      <c r="U302" s="5">
        <v>0</v>
      </c>
      <c r="V302" s="5">
        <v>0</v>
      </c>
      <c r="W302" s="47">
        <v>0</v>
      </c>
      <c r="X302" s="46">
        <v>35.472952216534956</v>
      </c>
      <c r="Y302" s="5">
        <v>5.1809905306690656</v>
      </c>
      <c r="Z302" s="5">
        <v>0</v>
      </c>
      <c r="AA302" s="5">
        <v>0</v>
      </c>
      <c r="AB302" s="47">
        <v>0</v>
      </c>
    </row>
    <row r="303" spans="1:28" s="1" customFormat="1">
      <c r="A303" s="48" t="s">
        <v>1250</v>
      </c>
      <c r="B303" s="1" t="s">
        <v>1251</v>
      </c>
      <c r="C303" s="1" t="s">
        <v>1252</v>
      </c>
      <c r="D303" s="1" t="s">
        <v>270</v>
      </c>
      <c r="E303" s="1" t="s">
        <v>94</v>
      </c>
      <c r="F303" s="44" t="s">
        <v>1253</v>
      </c>
      <c r="G303" s="45">
        <v>0.48</v>
      </c>
      <c r="H303" s="46">
        <v>149.87507403209793</v>
      </c>
      <c r="I303" s="5">
        <v>0</v>
      </c>
      <c r="J303" s="5">
        <v>149.87507403209793</v>
      </c>
      <c r="K303" s="5">
        <v>23.90293027773583</v>
      </c>
      <c r="L303" s="47">
        <v>142.38132033049303</v>
      </c>
      <c r="M303" s="5">
        <v>0</v>
      </c>
      <c r="N303" s="46">
        <v>0</v>
      </c>
      <c r="O303" s="5">
        <v>0</v>
      </c>
      <c r="P303" s="5">
        <v>0</v>
      </c>
      <c r="Q303" s="5">
        <v>0</v>
      </c>
      <c r="R303" s="47">
        <v>0</v>
      </c>
      <c r="S303" s="46">
        <v>115.68001495928641</v>
      </c>
      <c r="T303" s="5">
        <v>34.195059072811524</v>
      </c>
      <c r="U303" s="5">
        <v>0</v>
      </c>
      <c r="V303" s="5">
        <v>0</v>
      </c>
      <c r="W303" s="47">
        <v>0</v>
      </c>
      <c r="X303" s="46">
        <v>115.68001495928641</v>
      </c>
      <c r="Y303" s="5">
        <v>34.195059072811524</v>
      </c>
      <c r="Z303" s="5">
        <v>0</v>
      </c>
      <c r="AA303" s="5">
        <v>0</v>
      </c>
      <c r="AB303" s="47">
        <v>0</v>
      </c>
    </row>
    <row r="304" spans="1:28" s="1" customFormat="1">
      <c r="A304" s="48" t="s">
        <v>1254</v>
      </c>
      <c r="B304" s="1" t="s">
        <v>1255</v>
      </c>
      <c r="C304" s="1" t="s">
        <v>1256</v>
      </c>
      <c r="D304" s="1" t="s">
        <v>53</v>
      </c>
      <c r="E304" s="1">
        <v>0</v>
      </c>
      <c r="F304" s="44" t="s">
        <v>1257</v>
      </c>
      <c r="G304" s="45">
        <v>0.4</v>
      </c>
      <c r="H304" s="46">
        <v>1.8979457025818365</v>
      </c>
      <c r="I304" s="5">
        <v>0</v>
      </c>
      <c r="J304" s="5">
        <v>1.8979457025818365</v>
      </c>
      <c r="K304" s="5">
        <v>-15.789568225583183</v>
      </c>
      <c r="L304" s="47">
        <v>1.7555997748881988</v>
      </c>
      <c r="M304" s="5">
        <v>0.5</v>
      </c>
      <c r="N304" s="46">
        <v>0</v>
      </c>
      <c r="O304" s="5">
        <v>0</v>
      </c>
      <c r="P304" s="5">
        <v>0</v>
      </c>
      <c r="Q304" s="5">
        <v>0</v>
      </c>
      <c r="R304" s="47">
        <v>0</v>
      </c>
      <c r="S304" s="46">
        <v>0</v>
      </c>
      <c r="T304" s="5">
        <v>1.8979457025818365</v>
      </c>
      <c r="U304" s="5">
        <v>0</v>
      </c>
      <c r="V304" s="5">
        <v>0</v>
      </c>
      <c r="W304" s="47">
        <v>0</v>
      </c>
      <c r="X304" s="46">
        <v>0</v>
      </c>
      <c r="Y304" s="5">
        <v>1.8979457025818365</v>
      </c>
      <c r="Z304" s="5">
        <v>0</v>
      </c>
      <c r="AA304" s="5">
        <v>0</v>
      </c>
      <c r="AB304" s="47">
        <v>0</v>
      </c>
    </row>
    <row r="305" spans="1:28" s="1" customFormat="1">
      <c r="A305" s="48" t="s">
        <v>1258</v>
      </c>
      <c r="B305" s="1" t="s">
        <v>1259</v>
      </c>
      <c r="C305" s="1" t="s">
        <v>1260</v>
      </c>
      <c r="D305" s="1" t="s">
        <v>53</v>
      </c>
      <c r="E305" s="1" t="s">
        <v>228</v>
      </c>
      <c r="F305" s="44" t="s">
        <v>1261</v>
      </c>
      <c r="G305" s="45">
        <v>0.35</v>
      </c>
      <c r="H305" s="46">
        <v>2.4845755343129192</v>
      </c>
      <c r="I305" s="5">
        <v>0</v>
      </c>
      <c r="J305" s="5">
        <v>2.4845755343129192</v>
      </c>
      <c r="K305" s="5">
        <v>-19.786647947126546</v>
      </c>
      <c r="L305" s="47">
        <v>2.3603467575972732</v>
      </c>
      <c r="M305" s="5">
        <v>0</v>
      </c>
      <c r="N305" s="46">
        <v>0</v>
      </c>
      <c r="O305" s="5">
        <v>0</v>
      </c>
      <c r="P305" s="5">
        <v>0</v>
      </c>
      <c r="Q305" s="5">
        <v>0</v>
      </c>
      <c r="R305" s="47">
        <v>0</v>
      </c>
      <c r="S305" s="46">
        <v>0</v>
      </c>
      <c r="T305" s="5">
        <v>2.4845755343129192</v>
      </c>
      <c r="U305" s="5">
        <v>0</v>
      </c>
      <c r="V305" s="5">
        <v>0</v>
      </c>
      <c r="W305" s="47">
        <v>0</v>
      </c>
      <c r="X305" s="46">
        <v>0</v>
      </c>
      <c r="Y305" s="5">
        <v>2.4845755343129192</v>
      </c>
      <c r="Z305" s="5">
        <v>0</v>
      </c>
      <c r="AA305" s="5">
        <v>0</v>
      </c>
      <c r="AB305" s="47">
        <v>0</v>
      </c>
    </row>
    <row r="306" spans="1:28" s="1" customFormat="1">
      <c r="A306" s="48" t="s">
        <v>1262</v>
      </c>
      <c r="B306" s="1" t="s">
        <v>1263</v>
      </c>
      <c r="C306" s="1" t="s">
        <v>1264</v>
      </c>
      <c r="D306" s="1" t="s">
        <v>103</v>
      </c>
      <c r="E306" s="1" t="s">
        <v>611</v>
      </c>
      <c r="F306" s="44" t="s">
        <v>1265</v>
      </c>
      <c r="G306" s="45">
        <v>0.99</v>
      </c>
      <c r="H306" s="46">
        <v>65.33187944942479</v>
      </c>
      <c r="I306" s="5">
        <v>0</v>
      </c>
      <c r="J306" s="5">
        <v>65.33187944942479</v>
      </c>
      <c r="K306" s="5">
        <v>19.240153871309893</v>
      </c>
      <c r="L306" s="47">
        <v>63.371923065942042</v>
      </c>
      <c r="M306" s="5">
        <v>0</v>
      </c>
      <c r="N306" s="46">
        <v>0</v>
      </c>
      <c r="O306" s="5">
        <v>0</v>
      </c>
      <c r="P306" s="5">
        <v>0</v>
      </c>
      <c r="Q306" s="5">
        <v>0</v>
      </c>
      <c r="R306" s="47">
        <v>0</v>
      </c>
      <c r="S306" s="46">
        <v>58.796258523029287</v>
      </c>
      <c r="T306" s="5">
        <v>6.5356209263955005</v>
      </c>
      <c r="U306" s="5">
        <v>0</v>
      </c>
      <c r="V306" s="5">
        <v>0</v>
      </c>
      <c r="W306" s="47">
        <v>0</v>
      </c>
      <c r="X306" s="46">
        <v>58.796258523029287</v>
      </c>
      <c r="Y306" s="5">
        <v>6.5356209263955005</v>
      </c>
      <c r="Z306" s="5">
        <v>0</v>
      </c>
      <c r="AA306" s="5">
        <v>0</v>
      </c>
      <c r="AB306" s="47">
        <v>0</v>
      </c>
    </row>
    <row r="307" spans="1:28" s="1" customFormat="1">
      <c r="A307" s="48" t="s">
        <v>1266</v>
      </c>
      <c r="B307" s="1" t="s">
        <v>1267</v>
      </c>
      <c r="C307" s="1" t="s">
        <v>1268</v>
      </c>
      <c r="D307" s="1" t="s">
        <v>53</v>
      </c>
      <c r="E307" s="1" t="s">
        <v>275</v>
      </c>
      <c r="F307" s="44" t="s">
        <v>1269</v>
      </c>
      <c r="G307" s="45">
        <v>0.4</v>
      </c>
      <c r="H307" s="46">
        <v>2.8042844420180595</v>
      </c>
      <c r="I307" s="5">
        <v>0</v>
      </c>
      <c r="J307" s="5">
        <v>2.8042844420180595</v>
      </c>
      <c r="K307" s="5">
        <v>-14.473653561341385</v>
      </c>
      <c r="L307" s="47">
        <v>2.6640702199171562</v>
      </c>
      <c r="M307" s="5">
        <v>0</v>
      </c>
      <c r="N307" s="46">
        <v>0</v>
      </c>
      <c r="O307" s="5">
        <v>0</v>
      </c>
      <c r="P307" s="5">
        <v>0</v>
      </c>
      <c r="Q307" s="5">
        <v>0</v>
      </c>
      <c r="R307" s="47">
        <v>0</v>
      </c>
      <c r="S307" s="46">
        <v>0</v>
      </c>
      <c r="T307" s="5">
        <v>2.8042844420180595</v>
      </c>
      <c r="U307" s="5">
        <v>0</v>
      </c>
      <c r="V307" s="5">
        <v>0</v>
      </c>
      <c r="W307" s="47">
        <v>0</v>
      </c>
      <c r="X307" s="46">
        <v>0</v>
      </c>
      <c r="Y307" s="5">
        <v>2.8042844420180595</v>
      </c>
      <c r="Z307" s="5">
        <v>0</v>
      </c>
      <c r="AA307" s="5">
        <v>0</v>
      </c>
      <c r="AB307" s="47">
        <v>0</v>
      </c>
    </row>
    <row r="308" spans="1:28" s="1" customFormat="1">
      <c r="A308" s="48" t="s">
        <v>1270</v>
      </c>
      <c r="B308" s="1" t="s">
        <v>1271</v>
      </c>
      <c r="C308" s="1" t="s">
        <v>1272</v>
      </c>
      <c r="D308" s="1" t="s">
        <v>237</v>
      </c>
      <c r="E308" s="1" t="s">
        <v>275</v>
      </c>
      <c r="F308" s="44" t="s">
        <v>1273</v>
      </c>
      <c r="G308" s="45">
        <v>0.33999999999999997</v>
      </c>
      <c r="H308" s="46">
        <v>110.26086424975345</v>
      </c>
      <c r="I308" s="5">
        <v>0</v>
      </c>
      <c r="J308" s="5">
        <v>110.26086424975345</v>
      </c>
      <c r="K308" s="5">
        <v>19.854088832562223</v>
      </c>
      <c r="L308" s="47">
        <v>104.74782103726578</v>
      </c>
      <c r="M308" s="5">
        <v>0</v>
      </c>
      <c r="N308" s="46">
        <v>0</v>
      </c>
      <c r="O308" s="5">
        <v>0</v>
      </c>
      <c r="P308" s="5">
        <v>0</v>
      </c>
      <c r="Q308" s="5">
        <v>0</v>
      </c>
      <c r="R308" s="47">
        <v>0</v>
      </c>
      <c r="S308" s="46">
        <v>110.26086424975345</v>
      </c>
      <c r="T308" s="5">
        <v>0</v>
      </c>
      <c r="U308" s="5">
        <v>0</v>
      </c>
      <c r="V308" s="5">
        <v>0</v>
      </c>
      <c r="W308" s="47">
        <v>0</v>
      </c>
      <c r="X308" s="46">
        <v>110.26086424975345</v>
      </c>
      <c r="Y308" s="5">
        <v>0</v>
      </c>
      <c r="Z308" s="5">
        <v>0</v>
      </c>
      <c r="AA308" s="5">
        <v>0</v>
      </c>
      <c r="AB308" s="47">
        <v>0</v>
      </c>
    </row>
    <row r="309" spans="1:28" s="1" customFormat="1">
      <c r="A309" s="48" t="s">
        <v>1274</v>
      </c>
      <c r="B309" s="1" t="s">
        <v>1275</v>
      </c>
      <c r="C309" s="1" t="s">
        <v>1276</v>
      </c>
      <c r="D309" s="50" t="s">
        <v>866</v>
      </c>
      <c r="E309" s="1" t="s">
        <v>275</v>
      </c>
      <c r="F309" s="44" t="s">
        <v>1618</v>
      </c>
      <c r="G309" s="45">
        <v>0.01</v>
      </c>
      <c r="H309" s="46">
        <v>14.139093509922223</v>
      </c>
      <c r="I309" s="5">
        <v>0</v>
      </c>
      <c r="J309" s="5">
        <v>14.139093509922223</v>
      </c>
      <c r="K309" s="5">
        <v>10.636462134145923</v>
      </c>
      <c r="L309" s="47">
        <v>13.432138834426111</v>
      </c>
      <c r="M309" s="5">
        <v>0</v>
      </c>
      <c r="N309" s="46">
        <v>0</v>
      </c>
      <c r="O309" s="5">
        <v>0</v>
      </c>
      <c r="P309" s="5">
        <v>0</v>
      </c>
      <c r="Q309" s="5">
        <v>0</v>
      </c>
      <c r="R309" s="47">
        <v>0</v>
      </c>
      <c r="S309" s="46">
        <v>0</v>
      </c>
      <c r="T309" s="5">
        <v>0</v>
      </c>
      <c r="U309" s="5">
        <v>14.139093509922223</v>
      </c>
      <c r="V309" s="5">
        <v>0</v>
      </c>
      <c r="W309" s="47">
        <v>0</v>
      </c>
      <c r="X309" s="46">
        <v>0</v>
      </c>
      <c r="Y309" s="5">
        <v>0</v>
      </c>
      <c r="Z309" s="5">
        <v>14.139093509922223</v>
      </c>
      <c r="AA309" s="5">
        <v>0</v>
      </c>
      <c r="AB309" s="47">
        <v>0</v>
      </c>
    </row>
    <row r="310" spans="1:28" s="1" customFormat="1">
      <c r="A310" s="48" t="s">
        <v>1277</v>
      </c>
      <c r="B310" s="1" t="s">
        <v>1278</v>
      </c>
      <c r="C310" s="1" t="s">
        <v>1279</v>
      </c>
      <c r="D310" s="1" t="s">
        <v>53</v>
      </c>
      <c r="E310" s="1" t="s">
        <v>275</v>
      </c>
      <c r="F310" s="44" t="s">
        <v>1280</v>
      </c>
      <c r="G310" s="45">
        <v>0.4</v>
      </c>
      <c r="H310" s="46">
        <v>2.6408353450896143</v>
      </c>
      <c r="I310" s="5">
        <v>0</v>
      </c>
      <c r="J310" s="5">
        <v>2.6408353450896143</v>
      </c>
      <c r="K310" s="5">
        <v>-5.2581810314197694</v>
      </c>
      <c r="L310" s="47">
        <v>2.5087935778351338</v>
      </c>
      <c r="M310" s="5">
        <v>0</v>
      </c>
      <c r="N310" s="46">
        <v>0</v>
      </c>
      <c r="O310" s="5">
        <v>0</v>
      </c>
      <c r="P310" s="5">
        <v>0</v>
      </c>
      <c r="Q310" s="5">
        <v>0</v>
      </c>
      <c r="R310" s="47">
        <v>0</v>
      </c>
      <c r="S310" s="46">
        <v>0</v>
      </c>
      <c r="T310" s="5">
        <v>2.6408353450896143</v>
      </c>
      <c r="U310" s="5">
        <v>0</v>
      </c>
      <c r="V310" s="5">
        <v>0</v>
      </c>
      <c r="W310" s="47">
        <v>0</v>
      </c>
      <c r="X310" s="46">
        <v>0</v>
      </c>
      <c r="Y310" s="5">
        <v>2.6408353450896143</v>
      </c>
      <c r="Z310" s="5">
        <v>0</v>
      </c>
      <c r="AA310" s="5">
        <v>0</v>
      </c>
      <c r="AB310" s="47">
        <v>0</v>
      </c>
    </row>
    <row r="311" spans="1:28" s="1" customFormat="1">
      <c r="A311" s="48" t="s">
        <v>1281</v>
      </c>
      <c r="B311" s="1" t="s">
        <v>1282</v>
      </c>
      <c r="C311" s="1" t="s">
        <v>1283</v>
      </c>
      <c r="D311" s="1" t="s">
        <v>53</v>
      </c>
      <c r="E311" s="1" t="s">
        <v>228</v>
      </c>
      <c r="F311" s="44" t="s">
        <v>1284</v>
      </c>
      <c r="G311" s="45">
        <v>0.35</v>
      </c>
      <c r="H311" s="46">
        <v>2.5311972586330986</v>
      </c>
      <c r="I311" s="5">
        <v>0</v>
      </c>
      <c r="J311" s="5">
        <v>2.5311972586330986</v>
      </c>
      <c r="K311" s="5">
        <v>-12.96783458750955</v>
      </c>
      <c r="L311" s="47">
        <v>2.4046373957014433</v>
      </c>
      <c r="M311" s="5">
        <v>0</v>
      </c>
      <c r="N311" s="46">
        <v>0</v>
      </c>
      <c r="O311" s="5">
        <v>0</v>
      </c>
      <c r="P311" s="5">
        <v>0</v>
      </c>
      <c r="Q311" s="5">
        <v>0</v>
      </c>
      <c r="R311" s="47">
        <v>0</v>
      </c>
      <c r="S311" s="46">
        <v>0</v>
      </c>
      <c r="T311" s="5">
        <v>2.5311972586330986</v>
      </c>
      <c r="U311" s="5">
        <v>0</v>
      </c>
      <c r="V311" s="5">
        <v>0</v>
      </c>
      <c r="W311" s="47">
        <v>0</v>
      </c>
      <c r="X311" s="46">
        <v>0</v>
      </c>
      <c r="Y311" s="5">
        <v>2.5311972586330986</v>
      </c>
      <c r="Z311" s="5">
        <v>0</v>
      </c>
      <c r="AA311" s="5">
        <v>0</v>
      </c>
      <c r="AB311" s="47">
        <v>0</v>
      </c>
    </row>
    <row r="312" spans="1:28" s="1" customFormat="1">
      <c r="A312" s="48" t="s">
        <v>1285</v>
      </c>
      <c r="B312" s="1" t="s">
        <v>1286</v>
      </c>
      <c r="C312" s="1" t="s">
        <v>1287</v>
      </c>
      <c r="D312" s="1" t="s">
        <v>103</v>
      </c>
      <c r="E312" s="1" t="s">
        <v>169</v>
      </c>
      <c r="F312" s="44" t="s">
        <v>1288</v>
      </c>
      <c r="G312" s="45">
        <v>0.99</v>
      </c>
      <c r="H312" s="46">
        <v>65.591427222667889</v>
      </c>
      <c r="I312" s="5">
        <v>0</v>
      </c>
      <c r="J312" s="5">
        <v>65.591427222667889</v>
      </c>
      <c r="K312" s="5">
        <v>-17.103366822168649</v>
      </c>
      <c r="L312" s="47">
        <v>63.623684405987852</v>
      </c>
      <c r="M312" s="5">
        <v>0</v>
      </c>
      <c r="N312" s="46">
        <v>0</v>
      </c>
      <c r="O312" s="5">
        <v>0</v>
      </c>
      <c r="P312" s="5">
        <v>0</v>
      </c>
      <c r="Q312" s="5">
        <v>0</v>
      </c>
      <c r="R312" s="47">
        <v>0</v>
      </c>
      <c r="S312" s="46">
        <v>59.656631477110253</v>
      </c>
      <c r="T312" s="5">
        <v>5.9347957455576319</v>
      </c>
      <c r="U312" s="5">
        <v>0</v>
      </c>
      <c r="V312" s="5">
        <v>0</v>
      </c>
      <c r="W312" s="47">
        <v>0</v>
      </c>
      <c r="X312" s="46">
        <v>59.656631477110253</v>
      </c>
      <c r="Y312" s="5">
        <v>5.9347957455576319</v>
      </c>
      <c r="Z312" s="5">
        <v>0</v>
      </c>
      <c r="AA312" s="5">
        <v>0</v>
      </c>
      <c r="AB312" s="47">
        <v>0</v>
      </c>
    </row>
    <row r="313" spans="1:28" s="1" customFormat="1">
      <c r="A313" s="48" t="s">
        <v>1289</v>
      </c>
      <c r="B313" s="1" t="s">
        <v>1290</v>
      </c>
      <c r="C313" s="1" t="s">
        <v>1291</v>
      </c>
      <c r="D313" s="1" t="s">
        <v>124</v>
      </c>
      <c r="E313" s="1">
        <v>0</v>
      </c>
      <c r="F313" s="44" t="s">
        <v>1292</v>
      </c>
      <c r="G313" s="45">
        <v>0.49</v>
      </c>
      <c r="H313" s="46">
        <v>44.029226844135472</v>
      </c>
      <c r="I313" s="5">
        <v>4.9951024183084796</v>
      </c>
      <c r="J313" s="5">
        <v>39.034124425826988</v>
      </c>
      <c r="K313" s="5">
        <v>2.3690861508384535</v>
      </c>
      <c r="L313" s="47">
        <v>36.106565093889969</v>
      </c>
      <c r="M313" s="5">
        <v>0</v>
      </c>
      <c r="N313" s="46">
        <v>5.3827307323932798</v>
      </c>
      <c r="O313" s="5">
        <v>-0.38762831408479997</v>
      </c>
      <c r="P313" s="5">
        <v>0</v>
      </c>
      <c r="Q313" s="5">
        <v>0</v>
      </c>
      <c r="R313" s="47">
        <v>0</v>
      </c>
      <c r="S313" s="46">
        <v>32.746158672467203</v>
      </c>
      <c r="T313" s="5">
        <v>6.2879657533597868</v>
      </c>
      <c r="U313" s="5">
        <v>0</v>
      </c>
      <c r="V313" s="5">
        <v>0</v>
      </c>
      <c r="W313" s="47">
        <v>0</v>
      </c>
      <c r="X313" s="46">
        <v>38.12888940486048</v>
      </c>
      <c r="Y313" s="5">
        <v>5.9003374392749874</v>
      </c>
      <c r="Z313" s="5">
        <v>0</v>
      </c>
      <c r="AA313" s="5">
        <v>0</v>
      </c>
      <c r="AB313" s="47">
        <v>0</v>
      </c>
    </row>
    <row r="314" spans="1:28" s="1" customFormat="1">
      <c r="A314" s="48" t="s">
        <v>1293</v>
      </c>
      <c r="B314" s="1" t="s">
        <v>1294</v>
      </c>
      <c r="C314" s="1" t="s">
        <v>1295</v>
      </c>
      <c r="D314" s="1" t="s">
        <v>124</v>
      </c>
      <c r="E314" s="1" t="s">
        <v>275</v>
      </c>
      <c r="F314" s="44" t="s">
        <v>1296</v>
      </c>
      <c r="G314" s="45">
        <v>0.74</v>
      </c>
      <c r="H314" s="46">
        <v>94.680851767838064</v>
      </c>
      <c r="I314" s="5">
        <v>0</v>
      </c>
      <c r="J314" s="5">
        <v>94.680851767838064</v>
      </c>
      <c r="K314" s="5">
        <v>32.254332170756513</v>
      </c>
      <c r="L314" s="47">
        <v>89.946809179446149</v>
      </c>
      <c r="M314" s="5">
        <v>0</v>
      </c>
      <c r="N314" s="46">
        <v>0</v>
      </c>
      <c r="O314" s="5">
        <v>0</v>
      </c>
      <c r="P314" s="5">
        <v>0</v>
      </c>
      <c r="Q314" s="5">
        <v>0</v>
      </c>
      <c r="R314" s="47">
        <v>0</v>
      </c>
      <c r="S314" s="46">
        <v>83.782745067903306</v>
      </c>
      <c r="T314" s="5">
        <v>10.898106699934749</v>
      </c>
      <c r="U314" s="5">
        <v>0</v>
      </c>
      <c r="V314" s="5">
        <v>0</v>
      </c>
      <c r="W314" s="47">
        <v>0</v>
      </c>
      <c r="X314" s="46">
        <v>83.782745067903306</v>
      </c>
      <c r="Y314" s="5">
        <v>10.898106699934749</v>
      </c>
      <c r="Z314" s="5">
        <v>0</v>
      </c>
      <c r="AA314" s="5">
        <v>0</v>
      </c>
      <c r="AB314" s="47">
        <v>0</v>
      </c>
    </row>
    <row r="315" spans="1:28" s="1" customFormat="1">
      <c r="A315" s="48" t="s">
        <v>1297</v>
      </c>
      <c r="B315" s="1" t="s">
        <v>1298</v>
      </c>
      <c r="C315" s="1" t="s">
        <v>1299</v>
      </c>
      <c r="D315" s="1" t="s">
        <v>53</v>
      </c>
      <c r="E315" s="1">
        <v>0</v>
      </c>
      <c r="F315" s="44" t="s">
        <v>1300</v>
      </c>
      <c r="G315" s="45">
        <v>0.4</v>
      </c>
      <c r="H315" s="46">
        <v>2.4308051674609432</v>
      </c>
      <c r="I315" s="5">
        <v>0</v>
      </c>
      <c r="J315" s="5">
        <v>2.4308051674609432</v>
      </c>
      <c r="K315" s="5">
        <v>-18.907393416522876</v>
      </c>
      <c r="L315" s="47">
        <v>2.2484947799013724</v>
      </c>
      <c r="M315" s="5">
        <v>0.5</v>
      </c>
      <c r="N315" s="46">
        <v>0</v>
      </c>
      <c r="O315" s="5">
        <v>0</v>
      </c>
      <c r="P315" s="5">
        <v>0</v>
      </c>
      <c r="Q315" s="5">
        <v>0</v>
      </c>
      <c r="R315" s="47">
        <v>0</v>
      </c>
      <c r="S315" s="46">
        <v>0</v>
      </c>
      <c r="T315" s="5">
        <v>2.4308051674609432</v>
      </c>
      <c r="U315" s="5">
        <v>0</v>
      </c>
      <c r="V315" s="5">
        <v>0</v>
      </c>
      <c r="W315" s="47">
        <v>0</v>
      </c>
      <c r="X315" s="46">
        <v>0</v>
      </c>
      <c r="Y315" s="5">
        <v>2.4308051674609432</v>
      </c>
      <c r="Z315" s="5">
        <v>0</v>
      </c>
      <c r="AA315" s="5">
        <v>0</v>
      </c>
      <c r="AB315" s="47">
        <v>0</v>
      </c>
    </row>
    <row r="316" spans="1:28" s="1" customFormat="1">
      <c r="A316" s="48" t="s">
        <v>1301</v>
      </c>
      <c r="B316" s="1" t="s">
        <v>1302</v>
      </c>
      <c r="C316" s="1" t="s">
        <v>1303</v>
      </c>
      <c r="D316" s="1" t="s">
        <v>53</v>
      </c>
      <c r="E316" s="1">
        <v>0</v>
      </c>
      <c r="F316" s="44" t="s">
        <v>1304</v>
      </c>
      <c r="G316" s="45">
        <v>0.4</v>
      </c>
      <c r="H316" s="46">
        <v>2.430562088430952</v>
      </c>
      <c r="I316" s="5">
        <v>0</v>
      </c>
      <c r="J316" s="5">
        <v>2.430562088430952</v>
      </c>
      <c r="K316" s="5">
        <v>-7.8500143262240059</v>
      </c>
      <c r="L316" s="47">
        <v>2.2482699317986303</v>
      </c>
      <c r="M316" s="5">
        <v>0.5</v>
      </c>
      <c r="N316" s="46">
        <v>0</v>
      </c>
      <c r="O316" s="5">
        <v>0</v>
      </c>
      <c r="P316" s="5">
        <v>0</v>
      </c>
      <c r="Q316" s="5">
        <v>0</v>
      </c>
      <c r="R316" s="47">
        <v>0</v>
      </c>
      <c r="S316" s="46">
        <v>0</v>
      </c>
      <c r="T316" s="5">
        <v>2.430562088430952</v>
      </c>
      <c r="U316" s="5">
        <v>0</v>
      </c>
      <c r="V316" s="5">
        <v>0</v>
      </c>
      <c r="W316" s="47">
        <v>0</v>
      </c>
      <c r="X316" s="46">
        <v>0</v>
      </c>
      <c r="Y316" s="5">
        <v>2.430562088430952</v>
      </c>
      <c r="Z316" s="5">
        <v>0</v>
      </c>
      <c r="AA316" s="5">
        <v>0</v>
      </c>
      <c r="AB316" s="47">
        <v>0</v>
      </c>
    </row>
    <row r="317" spans="1:28" s="1" customFormat="1">
      <c r="A317" s="48" t="s">
        <v>1305</v>
      </c>
      <c r="B317" s="1" t="s">
        <v>1306</v>
      </c>
      <c r="C317" s="1" t="s">
        <v>1307</v>
      </c>
      <c r="D317" s="1" t="s">
        <v>391</v>
      </c>
      <c r="E317" s="1">
        <v>0</v>
      </c>
      <c r="F317" s="44" t="s">
        <v>1308</v>
      </c>
      <c r="G317" s="45">
        <v>0.1</v>
      </c>
      <c r="H317" s="46">
        <v>117.33735706838229</v>
      </c>
      <c r="I317" s="5">
        <v>16.279148387178562</v>
      </c>
      <c r="J317" s="5">
        <v>101.05820868120374</v>
      </c>
      <c r="K317" s="5">
        <v>77.159574194372951</v>
      </c>
      <c r="L317" s="47">
        <v>93.478843030113453</v>
      </c>
      <c r="M317" s="5">
        <v>0</v>
      </c>
      <c r="N317" s="46">
        <v>13.677654889695704</v>
      </c>
      <c r="O317" s="5">
        <v>0</v>
      </c>
      <c r="P317" s="5">
        <v>2.6014934974828567</v>
      </c>
      <c r="Q317" s="5">
        <v>0</v>
      </c>
      <c r="R317" s="47">
        <v>0</v>
      </c>
      <c r="S317" s="46">
        <v>95.6825949130168</v>
      </c>
      <c r="T317" s="5">
        <v>0</v>
      </c>
      <c r="U317" s="5">
        <v>5.3756137681869465</v>
      </c>
      <c r="V317" s="5">
        <v>0</v>
      </c>
      <c r="W317" s="47">
        <v>0</v>
      </c>
      <c r="X317" s="46">
        <v>109.3602498027125</v>
      </c>
      <c r="Y317" s="5">
        <v>0</v>
      </c>
      <c r="Z317" s="5">
        <v>7.9771072656698028</v>
      </c>
      <c r="AA317" s="5">
        <v>0</v>
      </c>
      <c r="AB317" s="47">
        <v>0</v>
      </c>
    </row>
    <row r="318" spans="1:28" s="1" customFormat="1">
      <c r="A318" s="48" t="s">
        <v>1309</v>
      </c>
      <c r="B318" s="1" t="s">
        <v>1310</v>
      </c>
      <c r="C318" s="1" t="s">
        <v>1311</v>
      </c>
      <c r="D318" s="1" t="s">
        <v>103</v>
      </c>
      <c r="E318" s="1">
        <v>0</v>
      </c>
      <c r="F318" s="44" t="s">
        <v>1312</v>
      </c>
      <c r="G318" s="45">
        <v>0.49</v>
      </c>
      <c r="H318" s="46">
        <v>112.00015482671577</v>
      </c>
      <c r="I318" s="5">
        <v>27.507382788301722</v>
      </c>
      <c r="J318" s="5">
        <v>84.492772038414046</v>
      </c>
      <c r="K318" s="5">
        <v>43.022700645790174</v>
      </c>
      <c r="L318" s="47">
        <v>78.155814135532992</v>
      </c>
      <c r="M318" s="5">
        <v>0</v>
      </c>
      <c r="N318" s="46">
        <v>26.089025766351483</v>
      </c>
      <c r="O318" s="5">
        <v>1.4183570219502393</v>
      </c>
      <c r="P318" s="5">
        <v>0</v>
      </c>
      <c r="Q318" s="5">
        <v>0</v>
      </c>
      <c r="R318" s="47">
        <v>0</v>
      </c>
      <c r="S318" s="46">
        <v>72.970041000722048</v>
      </c>
      <c r="T318" s="5">
        <v>11.52273103769199</v>
      </c>
      <c r="U318" s="5">
        <v>0</v>
      </c>
      <c r="V318" s="5">
        <v>0</v>
      </c>
      <c r="W318" s="47">
        <v>0</v>
      </c>
      <c r="X318" s="46">
        <v>99.059066767073546</v>
      </c>
      <c r="Y318" s="5">
        <v>12.94108805964223</v>
      </c>
      <c r="Z318" s="5">
        <v>0</v>
      </c>
      <c r="AA318" s="5">
        <v>0</v>
      </c>
      <c r="AB318" s="47">
        <v>0</v>
      </c>
    </row>
    <row r="319" spans="1:28" s="1" customFormat="1">
      <c r="A319" s="48" t="s">
        <v>1313</v>
      </c>
      <c r="B319" s="1" t="s">
        <v>1314</v>
      </c>
      <c r="C319" s="1" t="s">
        <v>1315</v>
      </c>
      <c r="D319" s="1" t="s">
        <v>391</v>
      </c>
      <c r="E319" s="1">
        <v>0</v>
      </c>
      <c r="F319" s="44" t="s">
        <v>1316</v>
      </c>
      <c r="G319" s="45">
        <v>0.1</v>
      </c>
      <c r="H319" s="46">
        <v>113.27598037271126</v>
      </c>
      <c r="I319" s="5">
        <v>0</v>
      </c>
      <c r="J319" s="5">
        <v>113.27598037271126</v>
      </c>
      <c r="K319" s="5">
        <v>62.077015598157573</v>
      </c>
      <c r="L319" s="47">
        <v>104.78028184475791</v>
      </c>
      <c r="M319" s="5">
        <v>0</v>
      </c>
      <c r="N319" s="46">
        <v>0</v>
      </c>
      <c r="O319" s="5">
        <v>0</v>
      </c>
      <c r="P319" s="5">
        <v>0</v>
      </c>
      <c r="Q319" s="5">
        <v>0</v>
      </c>
      <c r="R319" s="47">
        <v>0</v>
      </c>
      <c r="S319" s="46">
        <v>101.79083455543561</v>
      </c>
      <c r="T319" s="5">
        <v>0</v>
      </c>
      <c r="U319" s="5">
        <v>11.485145817275638</v>
      </c>
      <c r="V319" s="5">
        <v>0</v>
      </c>
      <c r="W319" s="47">
        <v>0</v>
      </c>
      <c r="X319" s="46">
        <v>101.79083455543561</v>
      </c>
      <c r="Y319" s="5">
        <v>0</v>
      </c>
      <c r="Z319" s="5">
        <v>11.485145817275638</v>
      </c>
      <c r="AA319" s="5">
        <v>0</v>
      </c>
      <c r="AB319" s="47">
        <v>0</v>
      </c>
    </row>
    <row r="320" spans="1:28" s="1" customFormat="1">
      <c r="A320" s="48" t="s">
        <v>1317</v>
      </c>
      <c r="B320" s="1" t="s">
        <v>1318</v>
      </c>
      <c r="C320" s="1" t="s">
        <v>1319</v>
      </c>
      <c r="D320" s="1" t="s">
        <v>53</v>
      </c>
      <c r="E320" s="1">
        <v>0</v>
      </c>
      <c r="F320" s="44" t="s">
        <v>1320</v>
      </c>
      <c r="G320" s="45">
        <v>0.4</v>
      </c>
      <c r="H320" s="46">
        <v>1.5432396838339042</v>
      </c>
      <c r="I320" s="5">
        <v>0</v>
      </c>
      <c r="J320" s="5">
        <v>1.5432396838339042</v>
      </c>
      <c r="K320" s="5">
        <v>-12.375935805885341</v>
      </c>
      <c r="L320" s="47">
        <v>1.4274967075463612</v>
      </c>
      <c r="M320" s="5">
        <v>0.5</v>
      </c>
      <c r="N320" s="46">
        <v>0</v>
      </c>
      <c r="O320" s="5">
        <v>0</v>
      </c>
      <c r="P320" s="5">
        <v>0</v>
      </c>
      <c r="Q320" s="5">
        <v>0</v>
      </c>
      <c r="R320" s="47">
        <v>0</v>
      </c>
      <c r="S320" s="46">
        <v>0</v>
      </c>
      <c r="T320" s="5">
        <v>1.5432396838339042</v>
      </c>
      <c r="U320" s="5">
        <v>0</v>
      </c>
      <c r="V320" s="5">
        <v>0</v>
      </c>
      <c r="W320" s="47">
        <v>0</v>
      </c>
      <c r="X320" s="46">
        <v>0</v>
      </c>
      <c r="Y320" s="5">
        <v>1.5432396838339042</v>
      </c>
      <c r="Z320" s="5">
        <v>0</v>
      </c>
      <c r="AA320" s="5">
        <v>0</v>
      </c>
      <c r="AB320" s="47">
        <v>0</v>
      </c>
    </row>
    <row r="321" spans="1:28" s="1" customFormat="1">
      <c r="A321" s="48" t="s">
        <v>1321</v>
      </c>
      <c r="B321" s="1" t="s">
        <v>1322</v>
      </c>
      <c r="C321" s="1" t="s">
        <v>1323</v>
      </c>
      <c r="D321" s="1" t="s">
        <v>93</v>
      </c>
      <c r="E321" s="1" t="s">
        <v>94</v>
      </c>
      <c r="F321" s="44" t="s">
        <v>1324</v>
      </c>
      <c r="G321" s="45">
        <v>0.48</v>
      </c>
      <c r="H321" s="46">
        <v>42.442697355506233</v>
      </c>
      <c r="I321" s="5">
        <v>0</v>
      </c>
      <c r="J321" s="5">
        <v>42.442697355506233</v>
      </c>
      <c r="K321" s="5">
        <v>15.731046216085568</v>
      </c>
      <c r="L321" s="47">
        <v>40.320562487730925</v>
      </c>
      <c r="M321" s="5">
        <v>0</v>
      </c>
      <c r="N321" s="46">
        <v>0</v>
      </c>
      <c r="O321" s="5">
        <v>0</v>
      </c>
      <c r="P321" s="5">
        <v>0</v>
      </c>
      <c r="Q321" s="5">
        <v>0</v>
      </c>
      <c r="R321" s="47">
        <v>0</v>
      </c>
      <c r="S321" s="46">
        <v>36.973349824115154</v>
      </c>
      <c r="T321" s="5">
        <v>5.4693475313910787</v>
      </c>
      <c r="U321" s="5">
        <v>0</v>
      </c>
      <c r="V321" s="5">
        <v>0</v>
      </c>
      <c r="W321" s="47">
        <v>0</v>
      </c>
      <c r="X321" s="46">
        <v>36.973349824115154</v>
      </c>
      <c r="Y321" s="5">
        <v>5.4693475313910787</v>
      </c>
      <c r="Z321" s="5">
        <v>0</v>
      </c>
      <c r="AA321" s="5">
        <v>0</v>
      </c>
      <c r="AB321" s="47">
        <v>0</v>
      </c>
    </row>
    <row r="322" spans="1:28" s="1" customFormat="1">
      <c r="A322" s="48" t="s">
        <v>1325</v>
      </c>
      <c r="B322" s="1" t="s">
        <v>1326</v>
      </c>
      <c r="C322" s="1" t="s">
        <v>1327</v>
      </c>
      <c r="D322" s="1" t="s">
        <v>53</v>
      </c>
      <c r="E322" s="1">
        <v>0</v>
      </c>
      <c r="F322" s="44" t="s">
        <v>1328</v>
      </c>
      <c r="G322" s="45">
        <v>0.4</v>
      </c>
      <c r="H322" s="46">
        <v>4.3346713278259283</v>
      </c>
      <c r="I322" s="5">
        <v>0.11314375097513944</v>
      </c>
      <c r="J322" s="5">
        <v>4.2215275768507885</v>
      </c>
      <c r="K322" s="5">
        <v>-11.559132474339334</v>
      </c>
      <c r="L322" s="47">
        <v>3.9049130085869801</v>
      </c>
      <c r="M322" s="5">
        <v>0.5</v>
      </c>
      <c r="N322" s="46">
        <v>0</v>
      </c>
      <c r="O322" s="5">
        <v>0.11314375097513944</v>
      </c>
      <c r="P322" s="5">
        <v>0</v>
      </c>
      <c r="Q322" s="5">
        <v>0</v>
      </c>
      <c r="R322" s="47">
        <v>0</v>
      </c>
      <c r="S322" s="46">
        <v>0</v>
      </c>
      <c r="T322" s="5">
        <v>4.2215275768507885</v>
      </c>
      <c r="U322" s="5">
        <v>0</v>
      </c>
      <c r="V322" s="5">
        <v>0</v>
      </c>
      <c r="W322" s="47">
        <v>0</v>
      </c>
      <c r="X322" s="46">
        <v>0</v>
      </c>
      <c r="Y322" s="5">
        <v>4.3346713278259283</v>
      </c>
      <c r="Z322" s="5">
        <v>0</v>
      </c>
      <c r="AA322" s="5">
        <v>0</v>
      </c>
      <c r="AB322" s="47">
        <v>0</v>
      </c>
    </row>
    <row r="323" spans="1:28" s="1" customFormat="1">
      <c r="A323" s="48" t="s">
        <v>1329</v>
      </c>
      <c r="B323" s="1" t="s">
        <v>1330</v>
      </c>
      <c r="C323" s="1" t="s">
        <v>1331</v>
      </c>
      <c r="D323" s="1" t="s">
        <v>124</v>
      </c>
      <c r="E323" s="1">
        <v>0</v>
      </c>
      <c r="F323" s="44" t="s">
        <v>1332</v>
      </c>
      <c r="G323" s="45">
        <v>0.49</v>
      </c>
      <c r="H323" s="46">
        <v>36.0407520258142</v>
      </c>
      <c r="I323" s="5">
        <v>4.2678953007975888</v>
      </c>
      <c r="J323" s="5">
        <v>31.772856725016609</v>
      </c>
      <c r="K323" s="5">
        <v>-17.011066456703446</v>
      </c>
      <c r="L323" s="47">
        <v>29.389892470640365</v>
      </c>
      <c r="M323" s="5">
        <v>0.3487023049240473</v>
      </c>
      <c r="N323" s="46">
        <v>5.4540163032482045</v>
      </c>
      <c r="O323" s="5">
        <v>-1.1861210024506152</v>
      </c>
      <c r="P323" s="5">
        <v>0</v>
      </c>
      <c r="Q323" s="5">
        <v>0</v>
      </c>
      <c r="R323" s="47">
        <v>0</v>
      </c>
      <c r="S323" s="46">
        <v>25.287142348995971</v>
      </c>
      <c r="T323" s="5">
        <v>6.4857143760206375</v>
      </c>
      <c r="U323" s="5">
        <v>0</v>
      </c>
      <c r="V323" s="5">
        <v>0</v>
      </c>
      <c r="W323" s="47">
        <v>0</v>
      </c>
      <c r="X323" s="46">
        <v>30.741158652244177</v>
      </c>
      <c r="Y323" s="5">
        <v>5.2995933735700218</v>
      </c>
      <c r="Z323" s="5">
        <v>0</v>
      </c>
      <c r="AA323" s="5">
        <v>0</v>
      </c>
      <c r="AB323" s="47">
        <v>0</v>
      </c>
    </row>
    <row r="324" spans="1:28" s="1" customFormat="1">
      <c r="A324" s="48" t="s">
        <v>1333</v>
      </c>
      <c r="B324" s="1" t="s">
        <v>1334</v>
      </c>
      <c r="C324" s="1" t="s">
        <v>1335</v>
      </c>
      <c r="D324" s="1" t="s">
        <v>103</v>
      </c>
      <c r="E324" s="1" t="s">
        <v>169</v>
      </c>
      <c r="F324" s="44" t="s">
        <v>1336</v>
      </c>
      <c r="G324" s="45">
        <v>0.99</v>
      </c>
      <c r="H324" s="46">
        <v>83.156761469371958</v>
      </c>
      <c r="I324" s="5">
        <v>0</v>
      </c>
      <c r="J324" s="5">
        <v>83.156761469371958</v>
      </c>
      <c r="K324" s="5">
        <v>30.123822335262812</v>
      </c>
      <c r="L324" s="47">
        <v>80.662058625290797</v>
      </c>
      <c r="M324" s="5">
        <v>0</v>
      </c>
      <c r="N324" s="46">
        <v>0</v>
      </c>
      <c r="O324" s="5">
        <v>0</v>
      </c>
      <c r="P324" s="5">
        <v>0</v>
      </c>
      <c r="Q324" s="5">
        <v>0</v>
      </c>
      <c r="R324" s="47">
        <v>0</v>
      </c>
      <c r="S324" s="46">
        <v>74.726230852435904</v>
      </c>
      <c r="T324" s="5">
        <v>8.4305306169360623</v>
      </c>
      <c r="U324" s="5">
        <v>0</v>
      </c>
      <c r="V324" s="5">
        <v>0</v>
      </c>
      <c r="W324" s="47">
        <v>0</v>
      </c>
      <c r="X324" s="46">
        <v>74.726230852435904</v>
      </c>
      <c r="Y324" s="5">
        <v>8.4305306169360623</v>
      </c>
      <c r="Z324" s="5">
        <v>0</v>
      </c>
      <c r="AA324" s="5">
        <v>0</v>
      </c>
      <c r="AB324" s="47">
        <v>0</v>
      </c>
    </row>
    <row r="325" spans="1:28" s="1" customFormat="1">
      <c r="A325" s="48" t="s">
        <v>1337</v>
      </c>
      <c r="B325" s="1" t="s">
        <v>1338</v>
      </c>
      <c r="C325" s="1" t="s">
        <v>1339</v>
      </c>
      <c r="D325" s="1" t="s">
        <v>53</v>
      </c>
      <c r="E325" s="1" t="s">
        <v>275</v>
      </c>
      <c r="F325" s="44" t="s">
        <v>1340</v>
      </c>
      <c r="G325" s="45">
        <v>0.4</v>
      </c>
      <c r="H325" s="46">
        <v>2.4855439405382591</v>
      </c>
      <c r="I325" s="5">
        <v>0</v>
      </c>
      <c r="J325" s="5">
        <v>2.4855439405382591</v>
      </c>
      <c r="K325" s="5">
        <v>-10.054485189484369</v>
      </c>
      <c r="L325" s="47">
        <v>2.3612667435113464</v>
      </c>
      <c r="M325" s="5">
        <v>0</v>
      </c>
      <c r="N325" s="46">
        <v>0</v>
      </c>
      <c r="O325" s="5">
        <v>0</v>
      </c>
      <c r="P325" s="5">
        <v>0</v>
      </c>
      <c r="Q325" s="5">
        <v>0</v>
      </c>
      <c r="R325" s="47">
        <v>0</v>
      </c>
      <c r="S325" s="46">
        <v>0</v>
      </c>
      <c r="T325" s="5">
        <v>2.4855439405382591</v>
      </c>
      <c r="U325" s="5">
        <v>0</v>
      </c>
      <c r="V325" s="5">
        <v>0</v>
      </c>
      <c r="W325" s="47">
        <v>0</v>
      </c>
      <c r="X325" s="46">
        <v>0</v>
      </c>
      <c r="Y325" s="5">
        <v>2.4855439405382591</v>
      </c>
      <c r="Z325" s="5">
        <v>0</v>
      </c>
      <c r="AA325" s="5">
        <v>0</v>
      </c>
      <c r="AB325" s="47">
        <v>0</v>
      </c>
    </row>
    <row r="326" spans="1:28" s="1" customFormat="1">
      <c r="A326" s="48" t="s">
        <v>1341</v>
      </c>
      <c r="B326" s="1" t="s">
        <v>1342</v>
      </c>
      <c r="C326" s="1" t="s">
        <v>1343</v>
      </c>
      <c r="D326" s="1" t="s">
        <v>53</v>
      </c>
      <c r="E326" s="1">
        <v>0</v>
      </c>
      <c r="F326" s="44" t="s">
        <v>1344</v>
      </c>
      <c r="G326" s="45">
        <v>0.4</v>
      </c>
      <c r="H326" s="46">
        <v>1.435767209527596</v>
      </c>
      <c r="I326" s="5">
        <v>0</v>
      </c>
      <c r="J326" s="5">
        <v>1.435767209527596</v>
      </c>
      <c r="K326" s="5">
        <v>-7.824060015865232</v>
      </c>
      <c r="L326" s="47">
        <v>1.3280846688130263</v>
      </c>
      <c r="M326" s="5">
        <v>0.5</v>
      </c>
      <c r="N326" s="46">
        <v>0</v>
      </c>
      <c r="O326" s="5">
        <v>0</v>
      </c>
      <c r="P326" s="5">
        <v>0</v>
      </c>
      <c r="Q326" s="5">
        <v>0</v>
      </c>
      <c r="R326" s="47">
        <v>0</v>
      </c>
      <c r="S326" s="46">
        <v>0</v>
      </c>
      <c r="T326" s="5">
        <v>1.435767209527596</v>
      </c>
      <c r="U326" s="5">
        <v>0</v>
      </c>
      <c r="V326" s="5">
        <v>0</v>
      </c>
      <c r="W326" s="47">
        <v>0</v>
      </c>
      <c r="X326" s="46">
        <v>0</v>
      </c>
      <c r="Y326" s="5">
        <v>1.435767209527596</v>
      </c>
      <c r="Z326" s="5">
        <v>0</v>
      </c>
      <c r="AA326" s="5">
        <v>0</v>
      </c>
      <c r="AB326" s="47">
        <v>0</v>
      </c>
    </row>
    <row r="327" spans="1:28" s="1" customFormat="1">
      <c r="A327" s="48" t="s">
        <v>1345</v>
      </c>
      <c r="B327" s="1" t="s">
        <v>1346</v>
      </c>
      <c r="C327" s="1" t="s">
        <v>1347</v>
      </c>
      <c r="D327" s="1" t="s">
        <v>53</v>
      </c>
      <c r="E327" s="1">
        <v>0</v>
      </c>
      <c r="F327" s="44" t="s">
        <v>1348</v>
      </c>
      <c r="G327" s="45">
        <v>0.4</v>
      </c>
      <c r="H327" s="46">
        <v>3.3393853376271387</v>
      </c>
      <c r="I327" s="5">
        <v>0</v>
      </c>
      <c r="J327" s="5">
        <v>3.3393853376271387</v>
      </c>
      <c r="K327" s="5">
        <v>-9.0000169368174738</v>
      </c>
      <c r="L327" s="47">
        <v>3.0889314373051033</v>
      </c>
      <c r="M327" s="5">
        <v>0.5</v>
      </c>
      <c r="N327" s="46">
        <v>0</v>
      </c>
      <c r="O327" s="5">
        <v>0</v>
      </c>
      <c r="P327" s="5">
        <v>0</v>
      </c>
      <c r="Q327" s="5">
        <v>0</v>
      </c>
      <c r="R327" s="47">
        <v>0</v>
      </c>
      <c r="S327" s="46">
        <v>0</v>
      </c>
      <c r="T327" s="5">
        <v>3.3393853376271387</v>
      </c>
      <c r="U327" s="5">
        <v>0</v>
      </c>
      <c r="V327" s="5">
        <v>0</v>
      </c>
      <c r="W327" s="47">
        <v>0</v>
      </c>
      <c r="X327" s="46">
        <v>0</v>
      </c>
      <c r="Y327" s="5">
        <v>3.3393853376271387</v>
      </c>
      <c r="Z327" s="5">
        <v>0</v>
      </c>
      <c r="AA327" s="5">
        <v>0</v>
      </c>
      <c r="AB327" s="47">
        <v>0</v>
      </c>
    </row>
    <row r="328" spans="1:28" s="1" customFormat="1">
      <c r="A328" s="48" t="s">
        <v>1349</v>
      </c>
      <c r="B328" s="1" t="s">
        <v>1350</v>
      </c>
      <c r="C328" s="1" t="s">
        <v>1351</v>
      </c>
      <c r="D328" s="1" t="s">
        <v>124</v>
      </c>
      <c r="E328" s="1">
        <v>0</v>
      </c>
      <c r="F328" s="44" t="s">
        <v>1352</v>
      </c>
      <c r="G328" s="45">
        <v>0.49</v>
      </c>
      <c r="H328" s="46">
        <v>47.931082304549577</v>
      </c>
      <c r="I328" s="5">
        <v>9.8117196946867793</v>
      </c>
      <c r="J328" s="5">
        <v>38.119362609862797</v>
      </c>
      <c r="K328" s="5">
        <v>4.7023058440097723</v>
      </c>
      <c r="L328" s="47">
        <v>35.260410414123086</v>
      </c>
      <c r="M328" s="5">
        <v>0</v>
      </c>
      <c r="N328" s="46">
        <v>9.6383048257218533</v>
      </c>
      <c r="O328" s="5">
        <v>0.17341486896492728</v>
      </c>
      <c r="P328" s="5">
        <v>0</v>
      </c>
      <c r="Q328" s="5">
        <v>0</v>
      </c>
      <c r="R328" s="47">
        <v>0</v>
      </c>
      <c r="S328" s="46">
        <v>33.17416470205773</v>
      </c>
      <c r="T328" s="5">
        <v>4.9451979078050696</v>
      </c>
      <c r="U328" s="5">
        <v>0</v>
      </c>
      <c r="V328" s="5">
        <v>0</v>
      </c>
      <c r="W328" s="47">
        <v>0</v>
      </c>
      <c r="X328" s="46">
        <v>42.812469527779577</v>
      </c>
      <c r="Y328" s="5">
        <v>5.1186127767699965</v>
      </c>
      <c r="Z328" s="5">
        <v>0</v>
      </c>
      <c r="AA328" s="5">
        <v>0</v>
      </c>
      <c r="AB328" s="47">
        <v>0</v>
      </c>
    </row>
    <row r="329" spans="1:28" s="1" customFormat="1">
      <c r="A329" s="48" t="s">
        <v>1353</v>
      </c>
      <c r="B329" s="1" t="s">
        <v>1354</v>
      </c>
      <c r="C329" s="1" t="s">
        <v>1355</v>
      </c>
      <c r="D329" s="1" t="s">
        <v>53</v>
      </c>
      <c r="E329" s="1">
        <v>0</v>
      </c>
      <c r="F329" s="44" t="s">
        <v>1356</v>
      </c>
      <c r="G329" s="45">
        <v>0.4</v>
      </c>
      <c r="H329" s="46">
        <v>5.3997392468260026</v>
      </c>
      <c r="I329" s="5">
        <v>0.42191919627471269</v>
      </c>
      <c r="J329" s="5">
        <v>4.9778200505512897</v>
      </c>
      <c r="K329" s="5">
        <v>-5.427203238981293</v>
      </c>
      <c r="L329" s="47">
        <v>4.6044835467599432</v>
      </c>
      <c r="M329" s="5">
        <v>0.5</v>
      </c>
      <c r="N329" s="46">
        <v>0</v>
      </c>
      <c r="O329" s="5">
        <v>0.42191919627471269</v>
      </c>
      <c r="P329" s="5">
        <v>0</v>
      </c>
      <c r="Q329" s="5">
        <v>0</v>
      </c>
      <c r="R329" s="47">
        <v>0</v>
      </c>
      <c r="S329" s="46">
        <v>0</v>
      </c>
      <c r="T329" s="5">
        <v>4.9778200505512897</v>
      </c>
      <c r="U329" s="5">
        <v>0</v>
      </c>
      <c r="V329" s="5">
        <v>0</v>
      </c>
      <c r="W329" s="47">
        <v>0</v>
      </c>
      <c r="X329" s="46">
        <v>0</v>
      </c>
      <c r="Y329" s="5">
        <v>5.3997392468260026</v>
      </c>
      <c r="Z329" s="5">
        <v>0</v>
      </c>
      <c r="AA329" s="5">
        <v>0</v>
      </c>
      <c r="AB329" s="47">
        <v>0</v>
      </c>
    </row>
    <row r="330" spans="1:28" s="1" customFormat="1">
      <c r="A330" s="48" t="s">
        <v>1357</v>
      </c>
      <c r="B330" s="1" t="s">
        <v>1358</v>
      </c>
      <c r="C330" s="1" t="s">
        <v>1359</v>
      </c>
      <c r="D330" s="1" t="s">
        <v>53</v>
      </c>
      <c r="E330" s="1">
        <v>0</v>
      </c>
      <c r="F330" s="44" t="s">
        <v>1360</v>
      </c>
      <c r="G330" s="45">
        <v>0.4</v>
      </c>
      <c r="H330" s="46">
        <v>2.3431042792108272</v>
      </c>
      <c r="I330" s="5">
        <v>0</v>
      </c>
      <c r="J330" s="5">
        <v>2.3431042792108272</v>
      </c>
      <c r="K330" s="5">
        <v>-16.875722426543504</v>
      </c>
      <c r="L330" s="47">
        <v>2.167371458270015</v>
      </c>
      <c r="M330" s="5">
        <v>0.5</v>
      </c>
      <c r="N330" s="46">
        <v>0</v>
      </c>
      <c r="O330" s="5">
        <v>0</v>
      </c>
      <c r="P330" s="5">
        <v>0</v>
      </c>
      <c r="Q330" s="5">
        <v>0</v>
      </c>
      <c r="R330" s="47">
        <v>0</v>
      </c>
      <c r="S330" s="46">
        <v>0</v>
      </c>
      <c r="T330" s="5">
        <v>2.3431042792108272</v>
      </c>
      <c r="U330" s="5">
        <v>0</v>
      </c>
      <c r="V330" s="5">
        <v>0</v>
      </c>
      <c r="W330" s="47">
        <v>0</v>
      </c>
      <c r="X330" s="46">
        <v>0</v>
      </c>
      <c r="Y330" s="5">
        <v>2.3431042792108272</v>
      </c>
      <c r="Z330" s="5">
        <v>0</v>
      </c>
      <c r="AA330" s="5">
        <v>0</v>
      </c>
      <c r="AB330" s="47">
        <v>0</v>
      </c>
    </row>
    <row r="331" spans="1:28" s="1" customFormat="1">
      <c r="A331" s="48" t="s">
        <v>1361</v>
      </c>
      <c r="B331" s="1" t="s">
        <v>1362</v>
      </c>
      <c r="C331" s="1" t="s">
        <v>1363</v>
      </c>
      <c r="D331" s="1" t="s">
        <v>53</v>
      </c>
      <c r="E331" s="1">
        <v>0</v>
      </c>
      <c r="F331" s="44" t="s">
        <v>1364</v>
      </c>
      <c r="G331" s="45">
        <v>0.4</v>
      </c>
      <c r="H331" s="46">
        <v>1.8394211648228347</v>
      </c>
      <c r="I331" s="5">
        <v>2.2786184641650879E-2</v>
      </c>
      <c r="J331" s="5">
        <v>1.8166349801811839</v>
      </c>
      <c r="K331" s="5">
        <v>-12.811639369822055</v>
      </c>
      <c r="L331" s="47">
        <v>1.6803873566675953</v>
      </c>
      <c r="M331" s="5">
        <v>0.5</v>
      </c>
      <c r="N331" s="46">
        <v>0</v>
      </c>
      <c r="O331" s="5">
        <v>2.2786184641650879E-2</v>
      </c>
      <c r="P331" s="5">
        <v>0</v>
      </c>
      <c r="Q331" s="5">
        <v>0</v>
      </c>
      <c r="R331" s="47">
        <v>0</v>
      </c>
      <c r="S331" s="46">
        <v>0</v>
      </c>
      <c r="T331" s="5">
        <v>1.8166349801811839</v>
      </c>
      <c r="U331" s="5">
        <v>0</v>
      </c>
      <c r="V331" s="5">
        <v>0</v>
      </c>
      <c r="W331" s="47">
        <v>0</v>
      </c>
      <c r="X331" s="46">
        <v>0</v>
      </c>
      <c r="Y331" s="5">
        <v>1.8394211648228347</v>
      </c>
      <c r="Z331" s="5">
        <v>0</v>
      </c>
      <c r="AA331" s="5">
        <v>0</v>
      </c>
      <c r="AB331" s="47">
        <v>0</v>
      </c>
    </row>
    <row r="332" spans="1:28" s="1" customFormat="1">
      <c r="A332" s="48" t="s">
        <v>1365</v>
      </c>
      <c r="B332" s="1" t="s">
        <v>1366</v>
      </c>
      <c r="C332" s="1" t="s">
        <v>1367</v>
      </c>
      <c r="D332" s="1" t="s">
        <v>53</v>
      </c>
      <c r="E332" s="1">
        <v>0</v>
      </c>
      <c r="F332" s="44" t="s">
        <v>1368</v>
      </c>
      <c r="G332" s="45">
        <v>0.4</v>
      </c>
      <c r="H332" s="46">
        <v>5.0702850422114523</v>
      </c>
      <c r="I332" s="5">
        <v>9.7453363580401992E-2</v>
      </c>
      <c r="J332" s="5">
        <v>4.9728316786310502</v>
      </c>
      <c r="K332" s="5">
        <v>-8.4317668638254251</v>
      </c>
      <c r="L332" s="47">
        <v>4.5998693027337225</v>
      </c>
      <c r="M332" s="5">
        <v>0.5</v>
      </c>
      <c r="N332" s="46">
        <v>0</v>
      </c>
      <c r="O332" s="5">
        <v>9.7453363580401992E-2</v>
      </c>
      <c r="P332" s="5">
        <v>0</v>
      </c>
      <c r="Q332" s="5">
        <v>0</v>
      </c>
      <c r="R332" s="47">
        <v>0</v>
      </c>
      <c r="S332" s="46">
        <v>0</v>
      </c>
      <c r="T332" s="5">
        <v>4.9728316786310502</v>
      </c>
      <c r="U332" s="5">
        <v>0</v>
      </c>
      <c r="V332" s="5">
        <v>0</v>
      </c>
      <c r="W332" s="47">
        <v>0</v>
      </c>
      <c r="X332" s="46">
        <v>0</v>
      </c>
      <c r="Y332" s="5">
        <v>5.0702850422114523</v>
      </c>
      <c r="Z332" s="5">
        <v>0</v>
      </c>
      <c r="AA332" s="5">
        <v>0</v>
      </c>
      <c r="AB332" s="47">
        <v>0</v>
      </c>
    </row>
    <row r="333" spans="1:28" s="1" customFormat="1">
      <c r="A333" s="48" t="s">
        <v>1369</v>
      </c>
      <c r="B333" s="1" t="s">
        <v>1370</v>
      </c>
      <c r="C333" s="1" t="s">
        <v>1371</v>
      </c>
      <c r="D333" s="1" t="s">
        <v>53</v>
      </c>
      <c r="E333" s="1" t="s">
        <v>228</v>
      </c>
      <c r="F333" s="44" t="s">
        <v>1372</v>
      </c>
      <c r="G333" s="45">
        <v>0.35</v>
      </c>
      <c r="H333" s="46">
        <v>1.9628186114282749</v>
      </c>
      <c r="I333" s="5">
        <v>0</v>
      </c>
      <c r="J333" s="5">
        <v>1.9628186114282749</v>
      </c>
      <c r="K333" s="5">
        <v>-7.2710223152512841</v>
      </c>
      <c r="L333" s="47">
        <v>1.864677680856861</v>
      </c>
      <c r="M333" s="5">
        <v>0</v>
      </c>
      <c r="N333" s="46">
        <v>0</v>
      </c>
      <c r="O333" s="5">
        <v>0</v>
      </c>
      <c r="P333" s="5">
        <v>0</v>
      </c>
      <c r="Q333" s="5">
        <v>0</v>
      </c>
      <c r="R333" s="47">
        <v>0</v>
      </c>
      <c r="S333" s="46">
        <v>0</v>
      </c>
      <c r="T333" s="5">
        <v>1.9628186114282749</v>
      </c>
      <c r="U333" s="5">
        <v>0</v>
      </c>
      <c r="V333" s="5">
        <v>0</v>
      </c>
      <c r="W333" s="47">
        <v>0</v>
      </c>
      <c r="X333" s="46">
        <v>0</v>
      </c>
      <c r="Y333" s="5">
        <v>1.9628186114282749</v>
      </c>
      <c r="Z333" s="5">
        <v>0</v>
      </c>
      <c r="AA333" s="5">
        <v>0</v>
      </c>
      <c r="AB333" s="47">
        <v>0</v>
      </c>
    </row>
    <row r="334" spans="1:28" s="1" customFormat="1">
      <c r="A334" s="48" t="s">
        <v>1373</v>
      </c>
      <c r="B334" s="1" t="s">
        <v>1374</v>
      </c>
      <c r="C334" s="1" t="s">
        <v>1375</v>
      </c>
      <c r="D334" s="1" t="s">
        <v>124</v>
      </c>
      <c r="E334" s="1">
        <v>0</v>
      </c>
      <c r="F334" s="44" t="s">
        <v>1376</v>
      </c>
      <c r="G334" s="45">
        <v>0.49</v>
      </c>
      <c r="H334" s="46">
        <v>39.372022605871166</v>
      </c>
      <c r="I334" s="5">
        <v>6.6973264092727058</v>
      </c>
      <c r="J334" s="5">
        <v>32.674696196598454</v>
      </c>
      <c r="K334" s="5">
        <v>-22.19253794981655</v>
      </c>
      <c r="L334" s="47">
        <v>30.224093981853571</v>
      </c>
      <c r="M334" s="5">
        <v>0.4044770671434802</v>
      </c>
      <c r="N334" s="46">
        <v>6.8210977649465425</v>
      </c>
      <c r="O334" s="5">
        <v>-0.12377135567383654</v>
      </c>
      <c r="P334" s="5">
        <v>0</v>
      </c>
      <c r="Q334" s="5">
        <v>0</v>
      </c>
      <c r="R334" s="47">
        <v>0</v>
      </c>
      <c r="S334" s="46">
        <v>27.163673295702566</v>
      </c>
      <c r="T334" s="5">
        <v>5.51102290089589</v>
      </c>
      <c r="U334" s="5">
        <v>0</v>
      </c>
      <c r="V334" s="5">
        <v>0</v>
      </c>
      <c r="W334" s="47">
        <v>0</v>
      </c>
      <c r="X334" s="46">
        <v>33.984771060649109</v>
      </c>
      <c r="Y334" s="5">
        <v>5.3872515452220533</v>
      </c>
      <c r="Z334" s="5">
        <v>0</v>
      </c>
      <c r="AA334" s="5">
        <v>0</v>
      </c>
      <c r="AB334" s="47">
        <v>0</v>
      </c>
    </row>
    <row r="335" spans="1:28" s="1" customFormat="1">
      <c r="A335" s="48" t="s">
        <v>1377</v>
      </c>
      <c r="B335" s="1" t="s">
        <v>1378</v>
      </c>
      <c r="C335" s="1" t="s">
        <v>1379</v>
      </c>
      <c r="D335" s="1" t="s">
        <v>53</v>
      </c>
      <c r="E335" s="1">
        <v>0</v>
      </c>
      <c r="F335" s="44" t="s">
        <v>1380</v>
      </c>
      <c r="G335" s="45">
        <v>0.4</v>
      </c>
      <c r="H335" s="46">
        <v>2.2648498074192949</v>
      </c>
      <c r="I335" s="5">
        <v>0</v>
      </c>
      <c r="J335" s="5">
        <v>2.2648498074192949</v>
      </c>
      <c r="K335" s="5">
        <v>-20.968607977395237</v>
      </c>
      <c r="L335" s="47">
        <v>2.0949860718628481</v>
      </c>
      <c r="M335" s="5">
        <v>0.5</v>
      </c>
      <c r="N335" s="46">
        <v>0</v>
      </c>
      <c r="O335" s="5">
        <v>0</v>
      </c>
      <c r="P335" s="5">
        <v>0</v>
      </c>
      <c r="Q335" s="5">
        <v>0</v>
      </c>
      <c r="R335" s="47">
        <v>0</v>
      </c>
      <c r="S335" s="46">
        <v>0</v>
      </c>
      <c r="T335" s="5">
        <v>2.2648498074192949</v>
      </c>
      <c r="U335" s="5">
        <v>0</v>
      </c>
      <c r="V335" s="5">
        <v>0</v>
      </c>
      <c r="W335" s="47">
        <v>0</v>
      </c>
      <c r="X335" s="46">
        <v>0</v>
      </c>
      <c r="Y335" s="5">
        <v>2.2648498074192949</v>
      </c>
      <c r="Z335" s="5">
        <v>0</v>
      </c>
      <c r="AA335" s="5">
        <v>0</v>
      </c>
      <c r="AB335" s="47">
        <v>0</v>
      </c>
    </row>
    <row r="336" spans="1:28" s="1" customFormat="1">
      <c r="A336" s="48" t="s">
        <v>1381</v>
      </c>
      <c r="B336" s="1" t="s">
        <v>1382</v>
      </c>
      <c r="C336" s="1" t="s">
        <v>1383</v>
      </c>
      <c r="D336" s="1" t="s">
        <v>124</v>
      </c>
      <c r="E336" s="1">
        <v>0</v>
      </c>
      <c r="F336" s="44" t="s">
        <v>1384</v>
      </c>
      <c r="G336" s="45">
        <v>0.49</v>
      </c>
      <c r="H336" s="46">
        <v>38.439959405828787</v>
      </c>
      <c r="I336" s="5">
        <v>6.4211212044010519</v>
      </c>
      <c r="J336" s="5">
        <v>32.018838201427741</v>
      </c>
      <c r="K336" s="5">
        <v>14.813080220693704</v>
      </c>
      <c r="L336" s="47">
        <v>29.617425336320661</v>
      </c>
      <c r="M336" s="5">
        <v>0</v>
      </c>
      <c r="N336" s="46">
        <v>6.3035052138724401</v>
      </c>
      <c r="O336" s="5">
        <v>0.11761599052861146</v>
      </c>
      <c r="P336" s="5">
        <v>0</v>
      </c>
      <c r="Q336" s="5">
        <v>0</v>
      </c>
      <c r="R336" s="47">
        <v>0</v>
      </c>
      <c r="S336" s="46">
        <v>27.908912430471915</v>
      </c>
      <c r="T336" s="5">
        <v>4.1099257709558241</v>
      </c>
      <c r="U336" s="5">
        <v>0</v>
      </c>
      <c r="V336" s="5">
        <v>0</v>
      </c>
      <c r="W336" s="47">
        <v>0</v>
      </c>
      <c r="X336" s="46">
        <v>34.212417644344363</v>
      </c>
      <c r="Y336" s="5">
        <v>4.2275417614844359</v>
      </c>
      <c r="Z336" s="5">
        <v>0</v>
      </c>
      <c r="AA336" s="5">
        <v>0</v>
      </c>
      <c r="AB336" s="47">
        <v>0</v>
      </c>
    </row>
    <row r="337" spans="1:28" s="1" customFormat="1">
      <c r="A337" s="48" t="s">
        <v>1385</v>
      </c>
      <c r="B337" s="1" t="s">
        <v>1386</v>
      </c>
      <c r="C337" s="1" t="s">
        <v>1387</v>
      </c>
      <c r="D337" s="1" t="s">
        <v>53</v>
      </c>
      <c r="E337" s="1">
        <v>0</v>
      </c>
      <c r="F337" s="44" t="s">
        <v>1388</v>
      </c>
      <c r="G337" s="45">
        <v>0.4</v>
      </c>
      <c r="H337" s="46">
        <v>2.4730368983316509</v>
      </c>
      <c r="I337" s="5">
        <v>0.13066381346954406</v>
      </c>
      <c r="J337" s="5">
        <v>2.3423730848621069</v>
      </c>
      <c r="K337" s="5">
        <v>-2.3790233780420262</v>
      </c>
      <c r="L337" s="47">
        <v>2.1666951034974486</v>
      </c>
      <c r="M337" s="5">
        <v>0.5</v>
      </c>
      <c r="N337" s="46">
        <v>0</v>
      </c>
      <c r="O337" s="5">
        <v>0.13066381346954406</v>
      </c>
      <c r="P337" s="5">
        <v>0</v>
      </c>
      <c r="Q337" s="5">
        <v>0</v>
      </c>
      <c r="R337" s="47">
        <v>0</v>
      </c>
      <c r="S337" s="46">
        <v>0</v>
      </c>
      <c r="T337" s="5">
        <v>2.3423730848621069</v>
      </c>
      <c r="U337" s="5">
        <v>0</v>
      </c>
      <c r="V337" s="5">
        <v>0</v>
      </c>
      <c r="W337" s="47">
        <v>0</v>
      </c>
      <c r="X337" s="46">
        <v>0</v>
      </c>
      <c r="Y337" s="5">
        <v>2.4730368983316509</v>
      </c>
      <c r="Z337" s="5">
        <v>0</v>
      </c>
      <c r="AA337" s="5">
        <v>0</v>
      </c>
      <c r="AB337" s="47">
        <v>0</v>
      </c>
    </row>
    <row r="338" spans="1:28" s="1" customFormat="1">
      <c r="A338" s="48" t="s">
        <v>1389</v>
      </c>
      <c r="B338" s="1" t="s">
        <v>1390</v>
      </c>
      <c r="C338" s="1" t="s">
        <v>1391</v>
      </c>
      <c r="D338" s="1" t="s">
        <v>270</v>
      </c>
      <c r="E338" s="1" t="s">
        <v>94</v>
      </c>
      <c r="F338" s="44" t="s">
        <v>1392</v>
      </c>
      <c r="G338" s="45">
        <v>0.48</v>
      </c>
      <c r="H338" s="46">
        <v>143.01452606789294</v>
      </c>
      <c r="I338" s="5">
        <v>0</v>
      </c>
      <c r="J338" s="5">
        <v>143.01452606789294</v>
      </c>
      <c r="K338" s="5">
        <v>-42.046717797760103</v>
      </c>
      <c r="L338" s="47">
        <v>135.86379976449828</v>
      </c>
      <c r="M338" s="5">
        <v>0</v>
      </c>
      <c r="N338" s="46">
        <v>0</v>
      </c>
      <c r="O338" s="5">
        <v>0</v>
      </c>
      <c r="P338" s="5">
        <v>0</v>
      </c>
      <c r="Q338" s="5">
        <v>0</v>
      </c>
      <c r="R338" s="47">
        <v>0</v>
      </c>
      <c r="S338" s="46">
        <v>104.52178446315438</v>
      </c>
      <c r="T338" s="5">
        <v>38.492741604738562</v>
      </c>
      <c r="U338" s="5">
        <v>0</v>
      </c>
      <c r="V338" s="5">
        <v>0</v>
      </c>
      <c r="W338" s="47">
        <v>0</v>
      </c>
      <c r="X338" s="46">
        <v>104.52178446315438</v>
      </c>
      <c r="Y338" s="5">
        <v>38.492741604738562</v>
      </c>
      <c r="Z338" s="5">
        <v>0</v>
      </c>
      <c r="AA338" s="5">
        <v>0</v>
      </c>
      <c r="AB338" s="47">
        <v>0</v>
      </c>
    </row>
    <row r="339" spans="1:28" s="1" customFormat="1">
      <c r="A339" s="48" t="s">
        <v>1393</v>
      </c>
      <c r="B339" s="1" t="s">
        <v>1394</v>
      </c>
      <c r="C339" s="1" t="s">
        <v>1395</v>
      </c>
      <c r="D339" s="1" t="s">
        <v>103</v>
      </c>
      <c r="E339" s="1" t="s">
        <v>169</v>
      </c>
      <c r="F339" s="44" t="s">
        <v>1396</v>
      </c>
      <c r="G339" s="45">
        <v>0.99</v>
      </c>
      <c r="H339" s="46">
        <v>53.196875980895264</v>
      </c>
      <c r="I339" s="5">
        <v>0</v>
      </c>
      <c r="J339" s="5">
        <v>53.196875980895264</v>
      </c>
      <c r="K339" s="5">
        <v>-94.589988957326923</v>
      </c>
      <c r="L339" s="47">
        <v>51.600969701468401</v>
      </c>
      <c r="M339" s="5">
        <v>0</v>
      </c>
      <c r="N339" s="46">
        <v>0</v>
      </c>
      <c r="O339" s="5">
        <v>0</v>
      </c>
      <c r="P339" s="5">
        <v>0</v>
      </c>
      <c r="Q339" s="5">
        <v>0</v>
      </c>
      <c r="R339" s="47">
        <v>0</v>
      </c>
      <c r="S339" s="46">
        <v>47.706308328646323</v>
      </c>
      <c r="T339" s="5">
        <v>5.4905676522489415</v>
      </c>
      <c r="U339" s="5">
        <v>0</v>
      </c>
      <c r="V339" s="5">
        <v>0</v>
      </c>
      <c r="W339" s="47">
        <v>0</v>
      </c>
      <c r="X339" s="46">
        <v>47.706308328646323</v>
      </c>
      <c r="Y339" s="5">
        <v>5.4905676522489415</v>
      </c>
      <c r="Z339" s="5">
        <v>0</v>
      </c>
      <c r="AA339" s="5">
        <v>0</v>
      </c>
      <c r="AB339" s="47">
        <v>0</v>
      </c>
    </row>
    <row r="340" spans="1:28" s="1" customFormat="1">
      <c r="A340" s="48" t="s">
        <v>1397</v>
      </c>
      <c r="B340" s="1" t="s">
        <v>1398</v>
      </c>
      <c r="C340" s="1" t="s">
        <v>1399</v>
      </c>
      <c r="D340" s="1" t="s">
        <v>53</v>
      </c>
      <c r="E340" s="1">
        <v>0</v>
      </c>
      <c r="F340" s="44" t="s">
        <v>1400</v>
      </c>
      <c r="G340" s="45">
        <v>0.4</v>
      </c>
      <c r="H340" s="46">
        <v>2.3366125782363016</v>
      </c>
      <c r="I340" s="5">
        <v>0</v>
      </c>
      <c r="J340" s="5">
        <v>2.3366125782363016</v>
      </c>
      <c r="K340" s="5">
        <v>-18.365008227413551</v>
      </c>
      <c r="L340" s="47">
        <v>2.1613666348685792</v>
      </c>
      <c r="M340" s="5">
        <v>0.5</v>
      </c>
      <c r="N340" s="46">
        <v>0</v>
      </c>
      <c r="O340" s="5">
        <v>0</v>
      </c>
      <c r="P340" s="5">
        <v>0</v>
      </c>
      <c r="Q340" s="5">
        <v>0</v>
      </c>
      <c r="R340" s="47">
        <v>0</v>
      </c>
      <c r="S340" s="46">
        <v>0</v>
      </c>
      <c r="T340" s="5">
        <v>2.3366125782363016</v>
      </c>
      <c r="U340" s="5">
        <v>0</v>
      </c>
      <c r="V340" s="5">
        <v>0</v>
      </c>
      <c r="W340" s="47">
        <v>0</v>
      </c>
      <c r="X340" s="46">
        <v>0</v>
      </c>
      <c r="Y340" s="5">
        <v>2.3366125782363016</v>
      </c>
      <c r="Z340" s="5">
        <v>0</v>
      </c>
      <c r="AA340" s="5">
        <v>0</v>
      </c>
      <c r="AB340" s="47">
        <v>0</v>
      </c>
    </row>
    <row r="341" spans="1:28" s="1" customFormat="1">
      <c r="A341" s="48" t="s">
        <v>1401</v>
      </c>
      <c r="B341" s="1" t="s">
        <v>1402</v>
      </c>
      <c r="C341" s="1" t="s">
        <v>1403</v>
      </c>
      <c r="D341" s="1" t="s">
        <v>866</v>
      </c>
      <c r="E341" s="1">
        <v>0</v>
      </c>
      <c r="F341" s="44" t="s">
        <v>1404</v>
      </c>
      <c r="G341" s="45">
        <v>0.01</v>
      </c>
      <c r="H341" s="46">
        <v>24.09224377230511</v>
      </c>
      <c r="I341" s="5">
        <v>8.7962248364876618</v>
      </c>
      <c r="J341" s="5">
        <v>15.296018935817445</v>
      </c>
      <c r="K341" s="5">
        <v>11.273372903025304</v>
      </c>
      <c r="L341" s="47">
        <v>14.148817515631137</v>
      </c>
      <c r="M341" s="5">
        <v>0</v>
      </c>
      <c r="N341" s="46">
        <v>0</v>
      </c>
      <c r="O341" s="5">
        <v>0</v>
      </c>
      <c r="P341" s="5">
        <v>8.7962248364876618</v>
      </c>
      <c r="Q341" s="5">
        <v>0</v>
      </c>
      <c r="R341" s="47">
        <v>0</v>
      </c>
      <c r="S341" s="46">
        <v>0</v>
      </c>
      <c r="T341" s="5">
        <v>0</v>
      </c>
      <c r="U341" s="5">
        <v>15.296018935817445</v>
      </c>
      <c r="V341" s="5">
        <v>0</v>
      </c>
      <c r="W341" s="47">
        <v>0</v>
      </c>
      <c r="X341" s="46">
        <v>0</v>
      </c>
      <c r="Y341" s="5">
        <v>0</v>
      </c>
      <c r="Z341" s="5">
        <v>24.09224377230511</v>
      </c>
      <c r="AA341" s="5">
        <v>0</v>
      </c>
      <c r="AB341" s="47">
        <v>0</v>
      </c>
    </row>
    <row r="342" spans="1:28" s="1" customFormat="1">
      <c r="A342" s="48" t="s">
        <v>1405</v>
      </c>
      <c r="B342" s="1" t="s">
        <v>1406</v>
      </c>
      <c r="C342" s="1" t="s">
        <v>1407</v>
      </c>
      <c r="D342" s="1" t="s">
        <v>53</v>
      </c>
      <c r="E342" s="1">
        <v>0</v>
      </c>
      <c r="F342" s="44" t="s">
        <v>1408</v>
      </c>
      <c r="G342" s="45">
        <v>0.4</v>
      </c>
      <c r="H342" s="46">
        <v>1.5273928949169964</v>
      </c>
      <c r="I342" s="5">
        <v>0</v>
      </c>
      <c r="J342" s="5">
        <v>1.5273928949169964</v>
      </c>
      <c r="K342" s="5">
        <v>-15.20555261137976</v>
      </c>
      <c r="L342" s="47">
        <v>1.4128384277982216</v>
      </c>
      <c r="M342" s="5">
        <v>0.5</v>
      </c>
      <c r="N342" s="46">
        <v>0</v>
      </c>
      <c r="O342" s="5">
        <v>0</v>
      </c>
      <c r="P342" s="5">
        <v>0</v>
      </c>
      <c r="Q342" s="5">
        <v>0</v>
      </c>
      <c r="R342" s="47">
        <v>0</v>
      </c>
      <c r="S342" s="46">
        <v>0</v>
      </c>
      <c r="T342" s="5">
        <v>1.5273928949169964</v>
      </c>
      <c r="U342" s="5">
        <v>0</v>
      </c>
      <c r="V342" s="5">
        <v>0</v>
      </c>
      <c r="W342" s="47">
        <v>0</v>
      </c>
      <c r="X342" s="46">
        <v>0</v>
      </c>
      <c r="Y342" s="5">
        <v>1.5273928949169964</v>
      </c>
      <c r="Z342" s="5">
        <v>0</v>
      </c>
      <c r="AA342" s="5">
        <v>0</v>
      </c>
      <c r="AB342" s="47">
        <v>0</v>
      </c>
    </row>
    <row r="343" spans="1:28" s="1" customFormat="1">
      <c r="A343" s="48" t="s">
        <v>1409</v>
      </c>
      <c r="B343" s="1" t="s">
        <v>1410</v>
      </c>
      <c r="C343" s="1" t="s">
        <v>1411</v>
      </c>
      <c r="D343" s="1" t="s">
        <v>53</v>
      </c>
      <c r="E343" s="1">
        <v>0</v>
      </c>
      <c r="F343" s="44" t="s">
        <v>1412</v>
      </c>
      <c r="G343" s="45">
        <v>0.4</v>
      </c>
      <c r="H343" s="46">
        <v>2.3320499446843761</v>
      </c>
      <c r="I343" s="5">
        <v>0</v>
      </c>
      <c r="J343" s="5">
        <v>2.3320499446843761</v>
      </c>
      <c r="K343" s="5">
        <v>-20.439775080472984</v>
      </c>
      <c r="L343" s="47">
        <v>2.1571461988330478</v>
      </c>
      <c r="M343" s="5">
        <v>0.5</v>
      </c>
      <c r="N343" s="46">
        <v>0</v>
      </c>
      <c r="O343" s="5">
        <v>0</v>
      </c>
      <c r="P343" s="5">
        <v>0</v>
      </c>
      <c r="Q343" s="5">
        <v>0</v>
      </c>
      <c r="R343" s="47">
        <v>0</v>
      </c>
      <c r="S343" s="46">
        <v>0</v>
      </c>
      <c r="T343" s="5">
        <v>2.3320499446843761</v>
      </c>
      <c r="U343" s="5">
        <v>0</v>
      </c>
      <c r="V343" s="5">
        <v>0</v>
      </c>
      <c r="W343" s="47">
        <v>0</v>
      </c>
      <c r="X343" s="46">
        <v>0</v>
      </c>
      <c r="Y343" s="5">
        <v>2.3320499446843761</v>
      </c>
      <c r="Z343" s="5">
        <v>0</v>
      </c>
      <c r="AA343" s="5">
        <v>0</v>
      </c>
      <c r="AB343" s="47">
        <v>0</v>
      </c>
    </row>
    <row r="344" spans="1:28" s="1" customFormat="1">
      <c r="A344" s="48" t="s">
        <v>1413</v>
      </c>
      <c r="B344" s="1" t="s">
        <v>1414</v>
      </c>
      <c r="C344" s="1" t="s">
        <v>1415</v>
      </c>
      <c r="D344" s="1" t="s">
        <v>103</v>
      </c>
      <c r="E344" s="1" t="s">
        <v>185</v>
      </c>
      <c r="F344" s="44" t="s">
        <v>1416</v>
      </c>
      <c r="G344" s="45">
        <v>0.74</v>
      </c>
      <c r="H344" s="46">
        <v>85.054229863198103</v>
      </c>
      <c r="I344" s="5">
        <v>0</v>
      </c>
      <c r="J344" s="5">
        <v>85.054229863198103</v>
      </c>
      <c r="K344" s="5">
        <v>-0.40685217937394974</v>
      </c>
      <c r="L344" s="47">
        <v>80.801518370038195</v>
      </c>
      <c r="M344" s="5">
        <v>0</v>
      </c>
      <c r="N344" s="46">
        <v>0</v>
      </c>
      <c r="O344" s="5">
        <v>0</v>
      </c>
      <c r="P344" s="5">
        <v>0</v>
      </c>
      <c r="Q344" s="5">
        <v>0</v>
      </c>
      <c r="R344" s="47">
        <v>0</v>
      </c>
      <c r="S344" s="46">
        <v>75.304492281562844</v>
      </c>
      <c r="T344" s="5">
        <v>9.7497375816352516</v>
      </c>
      <c r="U344" s="5">
        <v>0</v>
      </c>
      <c r="V344" s="5">
        <v>0</v>
      </c>
      <c r="W344" s="47">
        <v>0</v>
      </c>
      <c r="X344" s="46">
        <v>75.304492281562844</v>
      </c>
      <c r="Y344" s="5">
        <v>9.7497375816352516</v>
      </c>
      <c r="Z344" s="5">
        <v>0</v>
      </c>
      <c r="AA344" s="5">
        <v>0</v>
      </c>
      <c r="AB344" s="47">
        <v>0</v>
      </c>
    </row>
    <row r="345" spans="1:28" s="1" customFormat="1">
      <c r="A345" s="48" t="s">
        <v>1417</v>
      </c>
      <c r="B345" s="1" t="s">
        <v>1418</v>
      </c>
      <c r="C345" s="1" t="s">
        <v>1419</v>
      </c>
      <c r="D345" s="1" t="s">
        <v>103</v>
      </c>
      <c r="E345" s="1" t="s">
        <v>146</v>
      </c>
      <c r="F345" s="44" t="s">
        <v>1420</v>
      </c>
      <c r="G345" s="45">
        <v>0.99</v>
      </c>
      <c r="H345" s="46">
        <v>91.114586410478765</v>
      </c>
      <c r="I345" s="5">
        <v>0</v>
      </c>
      <c r="J345" s="5">
        <v>91.114586410478765</v>
      </c>
      <c r="K345" s="5">
        <v>17.697012983051657</v>
      </c>
      <c r="L345" s="47">
        <v>88.381148818164405</v>
      </c>
      <c r="M345" s="5">
        <v>0</v>
      </c>
      <c r="N345" s="46">
        <v>0</v>
      </c>
      <c r="O345" s="5">
        <v>0</v>
      </c>
      <c r="P345" s="5">
        <v>0</v>
      </c>
      <c r="Q345" s="5">
        <v>0</v>
      </c>
      <c r="R345" s="47">
        <v>0</v>
      </c>
      <c r="S345" s="46">
        <v>80.495319387108395</v>
      </c>
      <c r="T345" s="5">
        <v>10.619267023370378</v>
      </c>
      <c r="U345" s="5">
        <v>0</v>
      </c>
      <c r="V345" s="5">
        <v>0</v>
      </c>
      <c r="W345" s="47">
        <v>0</v>
      </c>
      <c r="X345" s="46">
        <v>80.495319387108395</v>
      </c>
      <c r="Y345" s="5">
        <v>10.619267023370378</v>
      </c>
      <c r="Z345" s="5">
        <v>0</v>
      </c>
      <c r="AA345" s="5">
        <v>0</v>
      </c>
      <c r="AB345" s="47">
        <v>0</v>
      </c>
    </row>
    <row r="346" spans="1:28" s="1" customFormat="1">
      <c r="A346" s="48" t="s">
        <v>1421</v>
      </c>
      <c r="B346" s="1" t="s">
        <v>1422</v>
      </c>
      <c r="C346" s="1" t="s">
        <v>1423</v>
      </c>
      <c r="D346" s="1" t="s">
        <v>93</v>
      </c>
      <c r="E346" s="1" t="s">
        <v>94</v>
      </c>
      <c r="F346" s="44" t="s">
        <v>1424</v>
      </c>
      <c r="G346" s="45">
        <v>0.48</v>
      </c>
      <c r="H346" s="46">
        <v>87.533549659440226</v>
      </c>
      <c r="I346" s="5">
        <v>0</v>
      </c>
      <c r="J346" s="5">
        <v>87.533549659440226</v>
      </c>
      <c r="K346" s="5">
        <v>53.342510297964211</v>
      </c>
      <c r="L346" s="47">
        <v>83.156872176468198</v>
      </c>
      <c r="M346" s="5">
        <v>0</v>
      </c>
      <c r="N346" s="46">
        <v>0</v>
      </c>
      <c r="O346" s="5">
        <v>0</v>
      </c>
      <c r="P346" s="5">
        <v>0</v>
      </c>
      <c r="Q346" s="5">
        <v>0</v>
      </c>
      <c r="R346" s="47">
        <v>0</v>
      </c>
      <c r="S346" s="46">
        <v>71.746426513645616</v>
      </c>
      <c r="T346" s="5">
        <v>15.787123145794595</v>
      </c>
      <c r="U346" s="5">
        <v>0</v>
      </c>
      <c r="V346" s="5">
        <v>0</v>
      </c>
      <c r="W346" s="47">
        <v>0</v>
      </c>
      <c r="X346" s="46">
        <v>71.746426513645616</v>
      </c>
      <c r="Y346" s="5">
        <v>15.787123145794595</v>
      </c>
      <c r="Z346" s="5">
        <v>0</v>
      </c>
      <c r="AA346" s="5">
        <v>0</v>
      </c>
      <c r="AB346" s="47">
        <v>0</v>
      </c>
    </row>
    <row r="347" spans="1:28" s="1" customFormat="1">
      <c r="A347" s="48" t="s">
        <v>1425</v>
      </c>
      <c r="B347" s="1" t="s">
        <v>1426</v>
      </c>
      <c r="C347" s="1" t="s">
        <v>1427</v>
      </c>
      <c r="D347" s="1" t="s">
        <v>270</v>
      </c>
      <c r="E347" s="1" t="s">
        <v>94</v>
      </c>
      <c r="F347" s="44" t="s">
        <v>1428</v>
      </c>
      <c r="G347" s="45">
        <v>0.48</v>
      </c>
      <c r="H347" s="46">
        <v>95.802385134004609</v>
      </c>
      <c r="I347" s="5">
        <v>0</v>
      </c>
      <c r="J347" s="5">
        <v>95.802385134004609</v>
      </c>
      <c r="K347" s="5">
        <v>37.674803181563078</v>
      </c>
      <c r="L347" s="47">
        <v>91.012265877304358</v>
      </c>
      <c r="M347" s="5">
        <v>0</v>
      </c>
      <c r="N347" s="46">
        <v>0</v>
      </c>
      <c r="O347" s="5">
        <v>0</v>
      </c>
      <c r="P347" s="5">
        <v>0</v>
      </c>
      <c r="Q347" s="5">
        <v>0</v>
      </c>
      <c r="R347" s="47">
        <v>0</v>
      </c>
      <c r="S347" s="46">
        <v>66.069821302217832</v>
      </c>
      <c r="T347" s="5">
        <v>29.732563831786777</v>
      </c>
      <c r="U347" s="5">
        <v>0</v>
      </c>
      <c r="V347" s="5">
        <v>0</v>
      </c>
      <c r="W347" s="47">
        <v>0</v>
      </c>
      <c r="X347" s="46">
        <v>66.069821302217832</v>
      </c>
      <c r="Y347" s="5">
        <v>29.732563831786777</v>
      </c>
      <c r="Z347" s="5">
        <v>0</v>
      </c>
      <c r="AA347" s="5">
        <v>0</v>
      </c>
      <c r="AB347" s="47">
        <v>0</v>
      </c>
    </row>
    <row r="348" spans="1:28" s="1" customFormat="1">
      <c r="A348" s="48" t="s">
        <v>1429</v>
      </c>
      <c r="B348" s="1" t="s">
        <v>1430</v>
      </c>
      <c r="C348" s="1" t="s">
        <v>1431</v>
      </c>
      <c r="D348" s="1" t="s">
        <v>124</v>
      </c>
      <c r="E348" s="1">
        <v>0</v>
      </c>
      <c r="F348" s="44" t="s">
        <v>1432</v>
      </c>
      <c r="G348" s="45">
        <v>0.49</v>
      </c>
      <c r="H348" s="46">
        <v>32.17071407092817</v>
      </c>
      <c r="I348" s="5">
        <v>1.3427967288118545</v>
      </c>
      <c r="J348" s="5">
        <v>30.827917342116315</v>
      </c>
      <c r="K348" s="5">
        <v>-16.766064403058447</v>
      </c>
      <c r="L348" s="47">
        <v>28.515823541457593</v>
      </c>
      <c r="M348" s="5">
        <v>0.35227278299232123</v>
      </c>
      <c r="N348" s="46">
        <v>2.5935887139876037</v>
      </c>
      <c r="O348" s="5">
        <v>-1.2507919851757492</v>
      </c>
      <c r="P348" s="5">
        <v>0</v>
      </c>
      <c r="Q348" s="5">
        <v>0</v>
      </c>
      <c r="R348" s="47">
        <v>0</v>
      </c>
      <c r="S348" s="46">
        <v>25.484763065368753</v>
      </c>
      <c r="T348" s="5">
        <v>5.3431542767475619</v>
      </c>
      <c r="U348" s="5">
        <v>0</v>
      </c>
      <c r="V348" s="5">
        <v>0</v>
      </c>
      <c r="W348" s="47">
        <v>0</v>
      </c>
      <c r="X348" s="46">
        <v>28.078351779356357</v>
      </c>
      <c r="Y348" s="5">
        <v>4.0923622915718125</v>
      </c>
      <c r="Z348" s="5">
        <v>0</v>
      </c>
      <c r="AA348" s="5">
        <v>0</v>
      </c>
      <c r="AB348" s="47">
        <v>0</v>
      </c>
    </row>
    <row r="349" spans="1:28" s="1" customFormat="1">
      <c r="A349" s="48" t="s">
        <v>1433</v>
      </c>
      <c r="B349" s="1" t="s">
        <v>1434</v>
      </c>
      <c r="C349" s="1" t="s">
        <v>1435</v>
      </c>
      <c r="D349" s="1" t="s">
        <v>53</v>
      </c>
      <c r="E349" s="1">
        <v>0</v>
      </c>
      <c r="F349" s="44" t="s">
        <v>1436</v>
      </c>
      <c r="G349" s="45">
        <v>0.4</v>
      </c>
      <c r="H349" s="46">
        <v>3.3916088260401227</v>
      </c>
      <c r="I349" s="5">
        <v>0</v>
      </c>
      <c r="J349" s="5">
        <v>3.3916088260401227</v>
      </c>
      <c r="K349" s="5">
        <v>-22.667225013981028</v>
      </c>
      <c r="L349" s="47">
        <v>3.1372381640871136</v>
      </c>
      <c r="M349" s="5">
        <v>0.5</v>
      </c>
      <c r="N349" s="46">
        <v>0</v>
      </c>
      <c r="O349" s="5">
        <v>0</v>
      </c>
      <c r="P349" s="5">
        <v>0</v>
      </c>
      <c r="Q349" s="5">
        <v>0</v>
      </c>
      <c r="R349" s="47">
        <v>0</v>
      </c>
      <c r="S349" s="46">
        <v>0</v>
      </c>
      <c r="T349" s="5">
        <v>3.3916088260401227</v>
      </c>
      <c r="U349" s="5">
        <v>0</v>
      </c>
      <c r="V349" s="5">
        <v>0</v>
      </c>
      <c r="W349" s="47">
        <v>0</v>
      </c>
      <c r="X349" s="46">
        <v>0</v>
      </c>
      <c r="Y349" s="5">
        <v>3.3916088260401227</v>
      </c>
      <c r="Z349" s="5">
        <v>0</v>
      </c>
      <c r="AA349" s="5">
        <v>0</v>
      </c>
      <c r="AB349" s="47">
        <v>0</v>
      </c>
    </row>
    <row r="350" spans="1:28" s="1" customFormat="1">
      <c r="A350" s="48" t="s">
        <v>1437</v>
      </c>
      <c r="B350" s="1" t="s">
        <v>1438</v>
      </c>
      <c r="C350" s="1" t="s">
        <v>1439</v>
      </c>
      <c r="D350" s="1" t="s">
        <v>391</v>
      </c>
      <c r="E350" s="1">
        <v>0</v>
      </c>
      <c r="F350" s="44" t="s">
        <v>1440</v>
      </c>
      <c r="G350" s="45">
        <v>0.1</v>
      </c>
      <c r="H350" s="46">
        <v>63.068415273158237</v>
      </c>
      <c r="I350" s="5">
        <v>0</v>
      </c>
      <c r="J350" s="5">
        <v>63.068415273158237</v>
      </c>
      <c r="K350" s="5">
        <v>39.888887038829075</v>
      </c>
      <c r="L350" s="47">
        <v>58.338284127671379</v>
      </c>
      <c r="M350" s="5">
        <v>0</v>
      </c>
      <c r="N350" s="46">
        <v>0</v>
      </c>
      <c r="O350" s="5">
        <v>0</v>
      </c>
      <c r="P350" s="5">
        <v>0</v>
      </c>
      <c r="Q350" s="5">
        <v>0</v>
      </c>
      <c r="R350" s="47">
        <v>0</v>
      </c>
      <c r="S350" s="46">
        <v>58.903101242039888</v>
      </c>
      <c r="T350" s="5">
        <v>0</v>
      </c>
      <c r="U350" s="5">
        <v>4.1653140311183519</v>
      </c>
      <c r="V350" s="5">
        <v>0</v>
      </c>
      <c r="W350" s="47">
        <v>0</v>
      </c>
      <c r="X350" s="46">
        <v>58.903101242039888</v>
      </c>
      <c r="Y350" s="5">
        <v>0</v>
      </c>
      <c r="Z350" s="5">
        <v>4.1653140311183519</v>
      </c>
      <c r="AA350" s="5">
        <v>0</v>
      </c>
      <c r="AB350" s="47">
        <v>0</v>
      </c>
    </row>
    <row r="351" spans="1:28" s="1" customFormat="1">
      <c r="A351" s="48" t="s">
        <v>1441</v>
      </c>
      <c r="B351" s="1" t="s">
        <v>1442</v>
      </c>
      <c r="C351" s="1" t="s">
        <v>1443</v>
      </c>
      <c r="D351" s="1" t="s">
        <v>53</v>
      </c>
      <c r="E351" s="1" t="s">
        <v>228</v>
      </c>
      <c r="F351" s="44" t="s">
        <v>1444</v>
      </c>
      <c r="G351" s="45">
        <v>0.35</v>
      </c>
      <c r="H351" s="46">
        <v>2.7936072731762756</v>
      </c>
      <c r="I351" s="5">
        <v>0</v>
      </c>
      <c r="J351" s="5">
        <v>2.7936072731762756</v>
      </c>
      <c r="K351" s="5">
        <v>-20.108012712424657</v>
      </c>
      <c r="L351" s="47">
        <v>2.653926909517462</v>
      </c>
      <c r="M351" s="5">
        <v>0</v>
      </c>
      <c r="N351" s="46">
        <v>0</v>
      </c>
      <c r="O351" s="5">
        <v>0</v>
      </c>
      <c r="P351" s="5">
        <v>0</v>
      </c>
      <c r="Q351" s="5">
        <v>0</v>
      </c>
      <c r="R351" s="47">
        <v>0</v>
      </c>
      <c r="S351" s="46">
        <v>0</v>
      </c>
      <c r="T351" s="5">
        <v>2.7936072731762756</v>
      </c>
      <c r="U351" s="5">
        <v>0</v>
      </c>
      <c r="V351" s="5">
        <v>0</v>
      </c>
      <c r="W351" s="47">
        <v>0</v>
      </c>
      <c r="X351" s="46">
        <v>0</v>
      </c>
      <c r="Y351" s="5">
        <v>2.7936072731762756</v>
      </c>
      <c r="Z351" s="5">
        <v>0</v>
      </c>
      <c r="AA351" s="5">
        <v>0</v>
      </c>
      <c r="AB351" s="47">
        <v>0</v>
      </c>
    </row>
    <row r="352" spans="1:28" s="1" customFormat="1">
      <c r="A352" s="48" t="s">
        <v>1445</v>
      </c>
      <c r="B352" s="1" t="s">
        <v>1446</v>
      </c>
      <c r="C352" s="1" t="s">
        <v>1447</v>
      </c>
      <c r="D352" s="1" t="s">
        <v>53</v>
      </c>
      <c r="E352" s="1">
        <v>0</v>
      </c>
      <c r="F352" s="44" t="s">
        <v>1448</v>
      </c>
      <c r="G352" s="45">
        <v>0.4</v>
      </c>
      <c r="H352" s="46">
        <v>1.9705375876879838</v>
      </c>
      <c r="I352" s="5">
        <v>0</v>
      </c>
      <c r="J352" s="5">
        <v>1.9705375876879838</v>
      </c>
      <c r="K352" s="5">
        <v>-14.171471064982333</v>
      </c>
      <c r="L352" s="47">
        <v>1.8227472686113853</v>
      </c>
      <c r="M352" s="5">
        <v>0.5</v>
      </c>
      <c r="N352" s="46">
        <v>0</v>
      </c>
      <c r="O352" s="5">
        <v>0</v>
      </c>
      <c r="P352" s="5">
        <v>0</v>
      </c>
      <c r="Q352" s="5">
        <v>0</v>
      </c>
      <c r="R352" s="47">
        <v>0</v>
      </c>
      <c r="S352" s="46">
        <v>0</v>
      </c>
      <c r="T352" s="5">
        <v>1.9705375876879838</v>
      </c>
      <c r="U352" s="5">
        <v>0</v>
      </c>
      <c r="V352" s="5">
        <v>0</v>
      </c>
      <c r="W352" s="47">
        <v>0</v>
      </c>
      <c r="X352" s="46">
        <v>0</v>
      </c>
      <c r="Y352" s="5">
        <v>1.9705375876879838</v>
      </c>
      <c r="Z352" s="5">
        <v>0</v>
      </c>
      <c r="AA352" s="5">
        <v>0</v>
      </c>
      <c r="AB352" s="47">
        <v>0</v>
      </c>
    </row>
    <row r="353" spans="1:28" s="1" customFormat="1">
      <c r="A353" s="48" t="s">
        <v>1449</v>
      </c>
      <c r="B353" s="1" t="s">
        <v>1450</v>
      </c>
      <c r="C353" s="1" t="s">
        <v>1451</v>
      </c>
      <c r="D353" s="1" t="s">
        <v>53</v>
      </c>
      <c r="E353" s="1" t="s">
        <v>498</v>
      </c>
      <c r="F353" s="44" t="s">
        <v>1452</v>
      </c>
      <c r="G353" s="45">
        <v>0.44</v>
      </c>
      <c r="H353" s="46">
        <v>3.1120999899298236</v>
      </c>
      <c r="I353" s="5">
        <v>0</v>
      </c>
      <c r="J353" s="5">
        <v>3.1120999899298236</v>
      </c>
      <c r="K353" s="5">
        <v>-10.809065280093746</v>
      </c>
      <c r="L353" s="47">
        <v>2.9564949904333324</v>
      </c>
      <c r="M353" s="5">
        <v>0</v>
      </c>
      <c r="N353" s="46">
        <v>0</v>
      </c>
      <c r="O353" s="5">
        <v>0</v>
      </c>
      <c r="P353" s="5">
        <v>0</v>
      </c>
      <c r="Q353" s="5">
        <v>0</v>
      </c>
      <c r="R353" s="47">
        <v>0</v>
      </c>
      <c r="S353" s="46">
        <v>0</v>
      </c>
      <c r="T353" s="5">
        <v>3.1120999899298236</v>
      </c>
      <c r="U353" s="5">
        <v>0</v>
      </c>
      <c r="V353" s="5">
        <v>0</v>
      </c>
      <c r="W353" s="47">
        <v>0</v>
      </c>
      <c r="X353" s="46">
        <v>0</v>
      </c>
      <c r="Y353" s="5">
        <v>3.1120999899298236</v>
      </c>
      <c r="Z353" s="5">
        <v>0</v>
      </c>
      <c r="AA353" s="5">
        <v>0</v>
      </c>
      <c r="AB353" s="47">
        <v>0</v>
      </c>
    </row>
    <row r="354" spans="1:28" s="1" customFormat="1">
      <c r="A354" s="48" t="s">
        <v>1453</v>
      </c>
      <c r="B354" s="1" t="s">
        <v>1454</v>
      </c>
      <c r="C354" s="1" t="s">
        <v>1455</v>
      </c>
      <c r="D354" s="1" t="s">
        <v>53</v>
      </c>
      <c r="E354" s="1" t="s">
        <v>356</v>
      </c>
      <c r="F354" s="44" t="s">
        <v>1456</v>
      </c>
      <c r="G354" s="45">
        <v>0.4</v>
      </c>
      <c r="H354" s="46">
        <v>2.6049434101968516</v>
      </c>
      <c r="I354" s="5">
        <v>0</v>
      </c>
      <c r="J354" s="5">
        <v>2.6049434101968516</v>
      </c>
      <c r="K354" s="5">
        <v>-7.759477395276595</v>
      </c>
      <c r="L354" s="47">
        <v>2.4746962396870087</v>
      </c>
      <c r="M354" s="5">
        <v>0</v>
      </c>
      <c r="N354" s="46">
        <v>0</v>
      </c>
      <c r="O354" s="5">
        <v>0</v>
      </c>
      <c r="P354" s="5">
        <v>0</v>
      </c>
      <c r="Q354" s="5">
        <v>0</v>
      </c>
      <c r="R354" s="47">
        <v>0</v>
      </c>
      <c r="S354" s="46">
        <v>0</v>
      </c>
      <c r="T354" s="5">
        <v>2.6049434101968516</v>
      </c>
      <c r="U354" s="5">
        <v>0</v>
      </c>
      <c r="V354" s="5">
        <v>0</v>
      </c>
      <c r="W354" s="47">
        <v>0</v>
      </c>
      <c r="X354" s="46">
        <v>0</v>
      </c>
      <c r="Y354" s="5">
        <v>2.6049434101968516</v>
      </c>
      <c r="Z354" s="5">
        <v>0</v>
      </c>
      <c r="AA354" s="5">
        <v>0</v>
      </c>
      <c r="AB354" s="47">
        <v>0</v>
      </c>
    </row>
    <row r="355" spans="1:28" s="1" customFormat="1">
      <c r="A355" s="48" t="s">
        <v>1457</v>
      </c>
      <c r="B355" s="1" t="s">
        <v>1458</v>
      </c>
      <c r="C355" s="1" t="s">
        <v>1459</v>
      </c>
      <c r="D355" s="1" t="s">
        <v>53</v>
      </c>
      <c r="E355" s="1" t="s">
        <v>228</v>
      </c>
      <c r="F355" s="44" t="s">
        <v>1460</v>
      </c>
      <c r="G355" s="45">
        <v>0.35</v>
      </c>
      <c r="H355" s="46">
        <v>2.8642481438250655</v>
      </c>
      <c r="I355" s="5">
        <v>0</v>
      </c>
      <c r="J355" s="5">
        <v>2.8642481438250655</v>
      </c>
      <c r="K355" s="5">
        <v>-17.166249385692197</v>
      </c>
      <c r="L355" s="47">
        <v>2.7210357366338123</v>
      </c>
      <c r="M355" s="5">
        <v>0</v>
      </c>
      <c r="N355" s="46">
        <v>0</v>
      </c>
      <c r="O355" s="5">
        <v>0</v>
      </c>
      <c r="P355" s="5">
        <v>0</v>
      </c>
      <c r="Q355" s="5">
        <v>0</v>
      </c>
      <c r="R355" s="47">
        <v>0</v>
      </c>
      <c r="S355" s="46">
        <v>0</v>
      </c>
      <c r="T355" s="5">
        <v>2.8642481438250655</v>
      </c>
      <c r="U355" s="5">
        <v>0</v>
      </c>
      <c r="V355" s="5">
        <v>0</v>
      </c>
      <c r="W355" s="47">
        <v>0</v>
      </c>
      <c r="X355" s="46">
        <v>0</v>
      </c>
      <c r="Y355" s="5">
        <v>2.8642481438250655</v>
      </c>
      <c r="Z355" s="5">
        <v>0</v>
      </c>
      <c r="AA355" s="5">
        <v>0</v>
      </c>
      <c r="AB355" s="47">
        <v>0</v>
      </c>
    </row>
    <row r="356" spans="1:28" s="1" customFormat="1">
      <c r="A356" s="48" t="s">
        <v>1461</v>
      </c>
      <c r="B356" s="1" t="s">
        <v>1462</v>
      </c>
      <c r="C356" s="1" t="s">
        <v>1463</v>
      </c>
      <c r="D356" s="1" t="s">
        <v>124</v>
      </c>
      <c r="E356" s="1" t="s">
        <v>137</v>
      </c>
      <c r="F356" s="44" t="s">
        <v>1464</v>
      </c>
      <c r="G356" s="45">
        <v>0.74</v>
      </c>
      <c r="H356" s="46">
        <v>17.810648397210695</v>
      </c>
      <c r="I356" s="5">
        <v>0</v>
      </c>
      <c r="J356" s="5">
        <v>17.810648397210695</v>
      </c>
      <c r="K356" s="5">
        <v>-41.566222852112332</v>
      </c>
      <c r="L356" s="47">
        <v>16.920115977350161</v>
      </c>
      <c r="M356" s="5">
        <v>0</v>
      </c>
      <c r="N356" s="46">
        <v>0</v>
      </c>
      <c r="O356" s="5">
        <v>0</v>
      </c>
      <c r="P356" s="5">
        <v>0</v>
      </c>
      <c r="Q356" s="5">
        <v>0</v>
      </c>
      <c r="R356" s="47">
        <v>0</v>
      </c>
      <c r="S356" s="46">
        <v>13.309615083808747</v>
      </c>
      <c r="T356" s="5">
        <v>4.5010333134019458</v>
      </c>
      <c r="U356" s="5">
        <v>0</v>
      </c>
      <c r="V356" s="5">
        <v>0</v>
      </c>
      <c r="W356" s="47">
        <v>0</v>
      </c>
      <c r="X356" s="46">
        <v>13.309615083808747</v>
      </c>
      <c r="Y356" s="5">
        <v>4.5010333134019458</v>
      </c>
      <c r="Z356" s="5">
        <v>0</v>
      </c>
      <c r="AA356" s="5">
        <v>0</v>
      </c>
      <c r="AB356" s="47">
        <v>0</v>
      </c>
    </row>
    <row r="357" spans="1:28" s="1" customFormat="1">
      <c r="A357" s="48" t="s">
        <v>1465</v>
      </c>
      <c r="B357" s="1" t="s">
        <v>1466</v>
      </c>
      <c r="C357" s="1" t="s">
        <v>1467</v>
      </c>
      <c r="D357" s="1" t="s">
        <v>53</v>
      </c>
      <c r="E357" s="1">
        <v>0</v>
      </c>
      <c r="F357" s="44" t="s">
        <v>1468</v>
      </c>
      <c r="G357" s="45">
        <v>0.4</v>
      </c>
      <c r="H357" s="46">
        <v>1.6215357301008522</v>
      </c>
      <c r="I357" s="5">
        <v>0</v>
      </c>
      <c r="J357" s="5">
        <v>1.6215357301008522</v>
      </c>
      <c r="K357" s="5">
        <v>-3.1789280892640792</v>
      </c>
      <c r="L357" s="47">
        <v>1.4999205503432884</v>
      </c>
      <c r="M357" s="5">
        <v>0.5</v>
      </c>
      <c r="N357" s="46">
        <v>0</v>
      </c>
      <c r="O357" s="5">
        <v>0</v>
      </c>
      <c r="P357" s="5">
        <v>0</v>
      </c>
      <c r="Q357" s="5">
        <v>0</v>
      </c>
      <c r="R357" s="47">
        <v>0</v>
      </c>
      <c r="S357" s="46">
        <v>0</v>
      </c>
      <c r="T357" s="5">
        <v>1.6215357301008522</v>
      </c>
      <c r="U357" s="5">
        <v>0</v>
      </c>
      <c r="V357" s="5">
        <v>0</v>
      </c>
      <c r="W357" s="47">
        <v>0</v>
      </c>
      <c r="X357" s="46">
        <v>0</v>
      </c>
      <c r="Y357" s="5">
        <v>1.6215357301008522</v>
      </c>
      <c r="Z357" s="5">
        <v>0</v>
      </c>
      <c r="AA357" s="5">
        <v>0</v>
      </c>
      <c r="AB357" s="47">
        <v>0</v>
      </c>
    </row>
    <row r="358" spans="1:28" s="1" customFormat="1">
      <c r="A358" s="48" t="s">
        <v>1469</v>
      </c>
      <c r="B358" s="1" t="s">
        <v>1470</v>
      </c>
      <c r="C358" s="1" t="s">
        <v>1471</v>
      </c>
      <c r="D358" s="1" t="s">
        <v>53</v>
      </c>
      <c r="E358" s="1" t="s">
        <v>156</v>
      </c>
      <c r="F358" s="44" t="s">
        <v>1472</v>
      </c>
      <c r="G358" s="45">
        <v>0.56000000000000005</v>
      </c>
      <c r="H358" s="46">
        <v>3.2615920759076777</v>
      </c>
      <c r="I358" s="5">
        <v>0</v>
      </c>
      <c r="J358" s="5">
        <v>3.2615920759076777</v>
      </c>
      <c r="K358" s="5">
        <v>-13.287104158953072</v>
      </c>
      <c r="L358" s="47">
        <v>3.0985124721122936</v>
      </c>
      <c r="M358" s="5">
        <v>0</v>
      </c>
      <c r="N358" s="46">
        <v>0</v>
      </c>
      <c r="O358" s="5">
        <v>0</v>
      </c>
      <c r="P358" s="5">
        <v>0</v>
      </c>
      <c r="Q358" s="5">
        <v>0</v>
      </c>
      <c r="R358" s="47">
        <v>0</v>
      </c>
      <c r="S358" s="46">
        <v>0</v>
      </c>
      <c r="T358" s="5">
        <v>3.2615920759076777</v>
      </c>
      <c r="U358" s="5">
        <v>0</v>
      </c>
      <c r="V358" s="5">
        <v>0</v>
      </c>
      <c r="W358" s="47">
        <v>0</v>
      </c>
      <c r="X358" s="46">
        <v>0</v>
      </c>
      <c r="Y358" s="5">
        <v>3.2615920759076777</v>
      </c>
      <c r="Z358" s="5">
        <v>0</v>
      </c>
      <c r="AA358" s="5">
        <v>0</v>
      </c>
      <c r="AB358" s="47">
        <v>0</v>
      </c>
    </row>
    <row r="359" spans="1:28" s="1" customFormat="1">
      <c r="A359" s="48" t="s">
        <v>1473</v>
      </c>
      <c r="B359" s="1" t="s">
        <v>1474</v>
      </c>
      <c r="C359" s="1" t="s">
        <v>1475</v>
      </c>
      <c r="D359" s="1" t="s">
        <v>53</v>
      </c>
      <c r="E359" s="1">
        <v>0</v>
      </c>
      <c r="F359" s="44" t="s">
        <v>1476</v>
      </c>
      <c r="G359" s="45">
        <v>0.4</v>
      </c>
      <c r="H359" s="46">
        <v>2.9742340271828556</v>
      </c>
      <c r="I359" s="5">
        <v>0</v>
      </c>
      <c r="J359" s="5">
        <v>2.9742340271828556</v>
      </c>
      <c r="K359" s="5">
        <v>-3.5251552414932132</v>
      </c>
      <c r="L359" s="47">
        <v>2.7511664751441418</v>
      </c>
      <c r="M359" s="5">
        <v>0.5</v>
      </c>
      <c r="N359" s="46">
        <v>0</v>
      </c>
      <c r="O359" s="5">
        <v>0</v>
      </c>
      <c r="P359" s="5">
        <v>0</v>
      </c>
      <c r="Q359" s="5">
        <v>0</v>
      </c>
      <c r="R359" s="47">
        <v>0</v>
      </c>
      <c r="S359" s="46">
        <v>0</v>
      </c>
      <c r="T359" s="5">
        <v>2.9742340271828556</v>
      </c>
      <c r="U359" s="5">
        <v>0</v>
      </c>
      <c r="V359" s="5">
        <v>0</v>
      </c>
      <c r="W359" s="47">
        <v>0</v>
      </c>
      <c r="X359" s="46">
        <v>0</v>
      </c>
      <c r="Y359" s="5">
        <v>2.9742340271828556</v>
      </c>
      <c r="Z359" s="5">
        <v>0</v>
      </c>
      <c r="AA359" s="5">
        <v>0</v>
      </c>
      <c r="AB359" s="47">
        <v>0</v>
      </c>
    </row>
    <row r="360" spans="1:28" s="1" customFormat="1">
      <c r="A360" s="48" t="s">
        <v>1477</v>
      </c>
      <c r="B360" s="1" t="s">
        <v>1478</v>
      </c>
      <c r="C360" s="1" t="s">
        <v>1479</v>
      </c>
      <c r="D360" s="1" t="s">
        <v>866</v>
      </c>
      <c r="E360" s="1">
        <v>0</v>
      </c>
      <c r="F360" s="44" t="s">
        <v>1480</v>
      </c>
      <c r="G360" s="45">
        <v>0.01</v>
      </c>
      <c r="H360" s="46">
        <v>52.047981119674965</v>
      </c>
      <c r="I360" s="5">
        <v>18.856799613504759</v>
      </c>
      <c r="J360" s="5">
        <v>33.191181506170203</v>
      </c>
      <c r="K360" s="5">
        <v>23.502935359672399</v>
      </c>
      <c r="L360" s="47">
        <v>30.701842893207438</v>
      </c>
      <c r="M360" s="5">
        <v>0</v>
      </c>
      <c r="N360" s="46">
        <v>0</v>
      </c>
      <c r="O360" s="5">
        <v>0</v>
      </c>
      <c r="P360" s="5">
        <v>18.856799613504759</v>
      </c>
      <c r="Q360" s="5">
        <v>0</v>
      </c>
      <c r="R360" s="47">
        <v>0</v>
      </c>
      <c r="S360" s="46">
        <v>0</v>
      </c>
      <c r="T360" s="5">
        <v>0</v>
      </c>
      <c r="U360" s="5">
        <v>33.191181506170203</v>
      </c>
      <c r="V360" s="5">
        <v>0</v>
      </c>
      <c r="W360" s="47">
        <v>0</v>
      </c>
      <c r="X360" s="46">
        <v>0</v>
      </c>
      <c r="Y360" s="5">
        <v>0</v>
      </c>
      <c r="Z360" s="5">
        <v>52.047981119674965</v>
      </c>
      <c r="AA360" s="5">
        <v>0</v>
      </c>
      <c r="AB360" s="47">
        <v>0</v>
      </c>
    </row>
    <row r="361" spans="1:28" s="1" customFormat="1">
      <c r="A361" s="48" t="s">
        <v>1481</v>
      </c>
      <c r="B361" s="1" t="s">
        <v>1482</v>
      </c>
      <c r="C361" s="1" t="s">
        <v>1483</v>
      </c>
      <c r="D361" s="1" t="s">
        <v>53</v>
      </c>
      <c r="E361" s="1">
        <v>0</v>
      </c>
      <c r="F361" s="44" t="s">
        <v>1484</v>
      </c>
      <c r="G361" s="45">
        <v>0.4</v>
      </c>
      <c r="H361" s="46">
        <v>2.1892315720263</v>
      </c>
      <c r="I361" s="5">
        <v>7.7568433854578067E-2</v>
      </c>
      <c r="J361" s="5">
        <v>2.1116631381717221</v>
      </c>
      <c r="K361" s="5">
        <v>-11.842115444682561</v>
      </c>
      <c r="L361" s="47">
        <v>1.9532884028088431</v>
      </c>
      <c r="M361" s="5">
        <v>0.5</v>
      </c>
      <c r="N361" s="46">
        <v>0</v>
      </c>
      <c r="O361" s="5">
        <v>7.7568433854578067E-2</v>
      </c>
      <c r="P361" s="5">
        <v>0</v>
      </c>
      <c r="Q361" s="5">
        <v>0</v>
      </c>
      <c r="R361" s="47">
        <v>0</v>
      </c>
      <c r="S361" s="46">
        <v>0</v>
      </c>
      <c r="T361" s="5">
        <v>2.1116631381717221</v>
      </c>
      <c r="U361" s="5">
        <v>0</v>
      </c>
      <c r="V361" s="5">
        <v>0</v>
      </c>
      <c r="W361" s="47">
        <v>0</v>
      </c>
      <c r="X361" s="46">
        <v>0</v>
      </c>
      <c r="Y361" s="5">
        <v>2.1892315720263</v>
      </c>
      <c r="Z361" s="5">
        <v>0</v>
      </c>
      <c r="AA361" s="5">
        <v>0</v>
      </c>
      <c r="AB361" s="47">
        <v>0</v>
      </c>
    </row>
    <row r="362" spans="1:28" s="1" customFormat="1">
      <c r="A362" s="48" t="s">
        <v>1485</v>
      </c>
      <c r="B362" s="1" t="s">
        <v>1486</v>
      </c>
      <c r="C362" s="1" t="s">
        <v>1487</v>
      </c>
      <c r="D362" s="50" t="s">
        <v>53</v>
      </c>
      <c r="E362" s="1">
        <v>0</v>
      </c>
      <c r="F362" s="44" t="s">
        <v>1928</v>
      </c>
      <c r="G362" s="45">
        <v>0.4</v>
      </c>
      <c r="H362" s="46">
        <v>4.6469992537693123</v>
      </c>
      <c r="I362" s="5">
        <v>0.19578167553509446</v>
      </c>
      <c r="J362" s="5">
        <v>4.4512175782342185</v>
      </c>
      <c r="K362" s="5">
        <v>-23.098828933394628</v>
      </c>
      <c r="L362" s="47">
        <v>4.1173762598666519</v>
      </c>
      <c r="M362" s="5">
        <v>0.5</v>
      </c>
      <c r="N362" s="46">
        <v>0</v>
      </c>
      <c r="O362" s="5">
        <v>0.19578167553509446</v>
      </c>
      <c r="P362" s="5">
        <v>0</v>
      </c>
      <c r="Q362" s="5">
        <v>0</v>
      </c>
      <c r="R362" s="47">
        <v>0</v>
      </c>
      <c r="S362" s="46">
        <v>0</v>
      </c>
      <c r="T362" s="5">
        <v>4.4512175782342185</v>
      </c>
      <c r="U362" s="5">
        <v>0</v>
      </c>
      <c r="V362" s="5">
        <v>0</v>
      </c>
      <c r="W362" s="47">
        <v>0</v>
      </c>
      <c r="X362" s="46">
        <v>0</v>
      </c>
      <c r="Y362" s="5">
        <v>4.6469992537693123</v>
      </c>
      <c r="Z362" s="5">
        <v>0</v>
      </c>
      <c r="AA362" s="5">
        <v>0</v>
      </c>
      <c r="AB362" s="47">
        <v>0</v>
      </c>
    </row>
    <row r="363" spans="1:28" s="1" customFormat="1">
      <c r="A363" s="48" t="s">
        <v>1488</v>
      </c>
      <c r="B363" s="1" t="s">
        <v>1489</v>
      </c>
      <c r="C363" s="1" t="s">
        <v>1490</v>
      </c>
      <c r="D363" s="1" t="s">
        <v>391</v>
      </c>
      <c r="E363" s="1" t="s">
        <v>54</v>
      </c>
      <c r="F363" s="44" t="s">
        <v>1491</v>
      </c>
      <c r="G363" s="45">
        <v>0.55000000000000004</v>
      </c>
      <c r="H363" s="46">
        <v>77.986186249939422</v>
      </c>
      <c r="I363" s="5">
        <v>0</v>
      </c>
      <c r="J363" s="5">
        <v>77.986186249939422</v>
      </c>
      <c r="K363" s="5">
        <v>-103.12028905816753</v>
      </c>
      <c r="L363" s="47">
        <v>74.086876937442455</v>
      </c>
      <c r="M363" s="5">
        <v>0</v>
      </c>
      <c r="N363" s="46">
        <v>0</v>
      </c>
      <c r="O363" s="5">
        <v>0</v>
      </c>
      <c r="P363" s="5">
        <v>0</v>
      </c>
      <c r="Q363" s="5">
        <v>0</v>
      </c>
      <c r="R363" s="47">
        <v>0</v>
      </c>
      <c r="S363" s="46">
        <v>72.536374821482838</v>
      </c>
      <c r="T363" s="5">
        <v>0</v>
      </c>
      <c r="U363" s="5">
        <v>5.4498114284565853</v>
      </c>
      <c r="V363" s="5">
        <v>0</v>
      </c>
      <c r="W363" s="47">
        <v>0</v>
      </c>
      <c r="X363" s="46">
        <v>72.536374821482838</v>
      </c>
      <c r="Y363" s="5">
        <v>0</v>
      </c>
      <c r="Z363" s="5">
        <v>5.4498114284565853</v>
      </c>
      <c r="AA363" s="5">
        <v>0</v>
      </c>
      <c r="AB363" s="47">
        <v>0</v>
      </c>
    </row>
    <row r="364" spans="1:28" s="1" customFormat="1">
      <c r="A364" s="48" t="s">
        <v>1492</v>
      </c>
      <c r="B364" s="1" t="s">
        <v>1493</v>
      </c>
      <c r="C364" s="1" t="s">
        <v>1494</v>
      </c>
      <c r="D364" s="1" t="s">
        <v>866</v>
      </c>
      <c r="E364" s="1">
        <v>0</v>
      </c>
      <c r="F364" s="44" t="s">
        <v>1495</v>
      </c>
      <c r="G364" s="45">
        <v>0.01</v>
      </c>
      <c r="H364" s="46">
        <v>37.678314737052574</v>
      </c>
      <c r="I364" s="5">
        <v>13.339001599559829</v>
      </c>
      <c r="J364" s="5">
        <v>24.339313137492745</v>
      </c>
      <c r="K364" s="5">
        <v>16.650219753931314</v>
      </c>
      <c r="L364" s="47">
        <v>22.513864652180789</v>
      </c>
      <c r="M364" s="5">
        <v>0</v>
      </c>
      <c r="N364" s="46">
        <v>0</v>
      </c>
      <c r="O364" s="5">
        <v>0</v>
      </c>
      <c r="P364" s="5">
        <v>13.339001599559829</v>
      </c>
      <c r="Q364" s="5">
        <v>0</v>
      </c>
      <c r="R364" s="47">
        <v>0</v>
      </c>
      <c r="S364" s="46">
        <v>0</v>
      </c>
      <c r="T364" s="5">
        <v>0</v>
      </c>
      <c r="U364" s="5">
        <v>24.339313137492745</v>
      </c>
      <c r="V364" s="5">
        <v>0</v>
      </c>
      <c r="W364" s="47">
        <v>0</v>
      </c>
      <c r="X364" s="46">
        <v>0</v>
      </c>
      <c r="Y364" s="5">
        <v>0</v>
      </c>
      <c r="Z364" s="5">
        <v>37.678314737052574</v>
      </c>
      <c r="AA364" s="5">
        <v>0</v>
      </c>
      <c r="AB364" s="47">
        <v>0</v>
      </c>
    </row>
    <row r="365" spans="1:28" s="1" customFormat="1">
      <c r="A365" s="48" t="s">
        <v>1496</v>
      </c>
      <c r="B365" s="1" t="s">
        <v>1497</v>
      </c>
      <c r="C365" s="1" t="s">
        <v>1498</v>
      </c>
      <c r="D365" s="1" t="s">
        <v>270</v>
      </c>
      <c r="E365" s="1" t="s">
        <v>94</v>
      </c>
      <c r="F365" s="44" t="s">
        <v>1499</v>
      </c>
      <c r="G365" s="45">
        <v>0.48</v>
      </c>
      <c r="H365" s="46">
        <v>118.56927874241119</v>
      </c>
      <c r="I365" s="5">
        <v>0</v>
      </c>
      <c r="J365" s="5">
        <v>118.56927874241119</v>
      </c>
      <c r="K365" s="5">
        <v>-940.96769185608287</v>
      </c>
      <c r="L365" s="47">
        <v>112.6408148052906</v>
      </c>
      <c r="M365" s="5">
        <v>0</v>
      </c>
      <c r="N365" s="46">
        <v>0</v>
      </c>
      <c r="O365" s="5">
        <v>0</v>
      </c>
      <c r="P365" s="5">
        <v>0</v>
      </c>
      <c r="Q365" s="5">
        <v>0</v>
      </c>
      <c r="R365" s="47">
        <v>0</v>
      </c>
      <c r="S365" s="46">
        <v>73.304011094985839</v>
      </c>
      <c r="T365" s="5">
        <v>45.26526764742534</v>
      </c>
      <c r="U365" s="5">
        <v>0</v>
      </c>
      <c r="V365" s="5">
        <v>0</v>
      </c>
      <c r="W365" s="47">
        <v>0</v>
      </c>
      <c r="X365" s="46">
        <v>73.304011094985839</v>
      </c>
      <c r="Y365" s="5">
        <v>45.26526764742534</v>
      </c>
      <c r="Z365" s="5">
        <v>0</v>
      </c>
      <c r="AA365" s="5">
        <v>0</v>
      </c>
      <c r="AB365" s="47">
        <v>0</v>
      </c>
    </row>
    <row r="366" spans="1:28" s="1" customFormat="1">
      <c r="A366" s="48" t="s">
        <v>1500</v>
      </c>
      <c r="B366" s="1" t="s">
        <v>1501</v>
      </c>
      <c r="C366" s="1" t="s">
        <v>1502</v>
      </c>
      <c r="D366" s="1" t="s">
        <v>103</v>
      </c>
      <c r="E366" s="1" t="s">
        <v>169</v>
      </c>
      <c r="F366" s="44" t="s">
        <v>1503</v>
      </c>
      <c r="G366" s="45">
        <v>0.99</v>
      </c>
      <c r="H366" s="46">
        <v>110.14392138419676</v>
      </c>
      <c r="I366" s="5">
        <v>0</v>
      </c>
      <c r="J366" s="5">
        <v>110.14392138419676</v>
      </c>
      <c r="K366" s="5">
        <v>34.692035440824895</v>
      </c>
      <c r="L366" s="47">
        <v>106.83960374267086</v>
      </c>
      <c r="M366" s="5">
        <v>0</v>
      </c>
      <c r="N366" s="46">
        <v>0</v>
      </c>
      <c r="O366" s="5">
        <v>0</v>
      </c>
      <c r="P366" s="5">
        <v>0</v>
      </c>
      <c r="Q366" s="5">
        <v>0</v>
      </c>
      <c r="R366" s="47">
        <v>0</v>
      </c>
      <c r="S366" s="46">
        <v>99.27884365832378</v>
      </c>
      <c r="T366" s="5">
        <v>10.865077725872979</v>
      </c>
      <c r="U366" s="5">
        <v>0</v>
      </c>
      <c r="V366" s="5">
        <v>0</v>
      </c>
      <c r="W366" s="47">
        <v>0</v>
      </c>
      <c r="X366" s="46">
        <v>99.27884365832378</v>
      </c>
      <c r="Y366" s="5">
        <v>10.865077725872979</v>
      </c>
      <c r="Z366" s="5">
        <v>0</v>
      </c>
      <c r="AA366" s="5">
        <v>0</v>
      </c>
      <c r="AB366" s="47">
        <v>0</v>
      </c>
    </row>
    <row r="367" spans="1:28" s="1" customFormat="1">
      <c r="A367" s="48" t="s">
        <v>1504</v>
      </c>
      <c r="B367" s="1" t="s">
        <v>1505</v>
      </c>
      <c r="C367" s="1" t="s">
        <v>1506</v>
      </c>
      <c r="D367" s="1" t="s">
        <v>124</v>
      </c>
      <c r="E367" s="1">
        <v>0</v>
      </c>
      <c r="F367" s="44" t="s">
        <v>1507</v>
      </c>
      <c r="G367" s="45">
        <v>0.49</v>
      </c>
      <c r="H367" s="46">
        <v>56.961570608457727</v>
      </c>
      <c r="I367" s="5">
        <v>0</v>
      </c>
      <c r="J367" s="5">
        <v>56.961570608457727</v>
      </c>
      <c r="K367" s="5">
        <v>-14.078348227055915</v>
      </c>
      <c r="L367" s="47">
        <v>52.689452812823397</v>
      </c>
      <c r="M367" s="5">
        <v>0.19817517330858769</v>
      </c>
      <c r="N367" s="46">
        <v>0</v>
      </c>
      <c r="O367" s="5">
        <v>0</v>
      </c>
      <c r="P367" s="5">
        <v>0</v>
      </c>
      <c r="Q367" s="5">
        <v>0</v>
      </c>
      <c r="R367" s="47">
        <v>0</v>
      </c>
      <c r="S367" s="46">
        <v>46.031309195024512</v>
      </c>
      <c r="T367" s="5">
        <v>10.930261413433216</v>
      </c>
      <c r="U367" s="5">
        <v>0</v>
      </c>
      <c r="V367" s="5">
        <v>0</v>
      </c>
      <c r="W367" s="47">
        <v>0</v>
      </c>
      <c r="X367" s="46">
        <v>46.031309195024512</v>
      </c>
      <c r="Y367" s="5">
        <v>10.930261413433216</v>
      </c>
      <c r="Z367" s="5">
        <v>0</v>
      </c>
      <c r="AA367" s="5">
        <v>0</v>
      </c>
      <c r="AB367" s="47">
        <v>0</v>
      </c>
    </row>
    <row r="368" spans="1:28" s="1" customFormat="1">
      <c r="A368" s="48" t="s">
        <v>1508</v>
      </c>
      <c r="B368" s="1" t="s">
        <v>1509</v>
      </c>
      <c r="C368" s="1" t="s">
        <v>1510</v>
      </c>
      <c r="D368" s="1" t="s">
        <v>53</v>
      </c>
      <c r="E368" s="1">
        <v>0</v>
      </c>
      <c r="F368" s="44" t="s">
        <v>1511</v>
      </c>
      <c r="G368" s="45">
        <v>0.4</v>
      </c>
      <c r="H368" s="46">
        <v>2.1942917373917208</v>
      </c>
      <c r="I368" s="5">
        <v>0</v>
      </c>
      <c r="J368" s="5">
        <v>2.1942917373917208</v>
      </c>
      <c r="K368" s="5">
        <v>-20.101504458760388</v>
      </c>
      <c r="L368" s="47">
        <v>2.029719857087342</v>
      </c>
      <c r="M368" s="5">
        <v>0.5</v>
      </c>
      <c r="N368" s="46">
        <v>0</v>
      </c>
      <c r="O368" s="5">
        <v>0</v>
      </c>
      <c r="P368" s="5">
        <v>0</v>
      </c>
      <c r="Q368" s="5">
        <v>0</v>
      </c>
      <c r="R368" s="47">
        <v>0</v>
      </c>
      <c r="S368" s="46">
        <v>0</v>
      </c>
      <c r="T368" s="5">
        <v>2.1942917373917208</v>
      </c>
      <c r="U368" s="5">
        <v>0</v>
      </c>
      <c r="V368" s="5">
        <v>0</v>
      </c>
      <c r="W368" s="47">
        <v>0</v>
      </c>
      <c r="X368" s="46">
        <v>0</v>
      </c>
      <c r="Y368" s="5">
        <v>2.1942917373917208</v>
      </c>
      <c r="Z368" s="5">
        <v>0</v>
      </c>
      <c r="AA368" s="5">
        <v>0</v>
      </c>
      <c r="AB368" s="47">
        <v>0</v>
      </c>
    </row>
    <row r="369" spans="1:28" s="1" customFormat="1">
      <c r="A369" s="48" t="s">
        <v>1512</v>
      </c>
      <c r="B369" s="1" t="s">
        <v>1513</v>
      </c>
      <c r="C369" s="1" t="s">
        <v>1514</v>
      </c>
      <c r="D369" s="1" t="s">
        <v>124</v>
      </c>
      <c r="E369" s="1" t="s">
        <v>137</v>
      </c>
      <c r="F369" s="44" t="s">
        <v>1515</v>
      </c>
      <c r="G369" s="45">
        <v>0.74</v>
      </c>
      <c r="H369" s="46">
        <v>12.523591574411247</v>
      </c>
      <c r="I369" s="5">
        <v>0</v>
      </c>
      <c r="J369" s="5">
        <v>12.523591574411247</v>
      </c>
      <c r="K369" s="5">
        <v>-52.157884227921976</v>
      </c>
      <c r="L369" s="47">
        <v>11.897411995690685</v>
      </c>
      <c r="M369" s="5">
        <v>0</v>
      </c>
      <c r="N369" s="46">
        <v>0</v>
      </c>
      <c r="O369" s="5">
        <v>0</v>
      </c>
      <c r="P369" s="5">
        <v>0</v>
      </c>
      <c r="Q369" s="5">
        <v>0</v>
      </c>
      <c r="R369" s="47">
        <v>0</v>
      </c>
      <c r="S369" s="46">
        <v>8.3928608264663929</v>
      </c>
      <c r="T369" s="5">
        <v>4.1307307479448534</v>
      </c>
      <c r="U369" s="5">
        <v>0</v>
      </c>
      <c r="V369" s="5">
        <v>0</v>
      </c>
      <c r="W369" s="47">
        <v>0</v>
      </c>
      <c r="X369" s="46">
        <v>8.3928608264663929</v>
      </c>
      <c r="Y369" s="5">
        <v>4.1307307479448534</v>
      </c>
      <c r="Z369" s="5">
        <v>0</v>
      </c>
      <c r="AA369" s="5">
        <v>0</v>
      </c>
      <c r="AB369" s="47">
        <v>0</v>
      </c>
    </row>
    <row r="370" spans="1:28" s="1" customFormat="1">
      <c r="A370" s="48" t="s">
        <v>1516</v>
      </c>
      <c r="B370" s="1" t="s">
        <v>1517</v>
      </c>
      <c r="C370" s="1" t="s">
        <v>1518</v>
      </c>
      <c r="D370" s="1" t="s">
        <v>103</v>
      </c>
      <c r="E370" s="1" t="s">
        <v>611</v>
      </c>
      <c r="F370" s="44" t="s">
        <v>1519</v>
      </c>
      <c r="G370" s="45">
        <v>0.99</v>
      </c>
      <c r="H370" s="46">
        <v>115.5916575380882</v>
      </c>
      <c r="I370" s="5">
        <v>0</v>
      </c>
      <c r="J370" s="5">
        <v>115.5916575380882</v>
      </c>
      <c r="K370" s="5">
        <v>50.68153281391524</v>
      </c>
      <c r="L370" s="47">
        <v>112.12390781194556</v>
      </c>
      <c r="M370" s="5">
        <v>0</v>
      </c>
      <c r="N370" s="46">
        <v>0</v>
      </c>
      <c r="O370" s="5">
        <v>0</v>
      </c>
      <c r="P370" s="5">
        <v>0</v>
      </c>
      <c r="Q370" s="5">
        <v>0</v>
      </c>
      <c r="R370" s="47">
        <v>0</v>
      </c>
      <c r="S370" s="46">
        <v>104.0482407060841</v>
      </c>
      <c r="T370" s="5">
        <v>11.543416832004102</v>
      </c>
      <c r="U370" s="5">
        <v>0</v>
      </c>
      <c r="V370" s="5">
        <v>0</v>
      </c>
      <c r="W370" s="47">
        <v>0</v>
      </c>
      <c r="X370" s="46">
        <v>104.0482407060841</v>
      </c>
      <c r="Y370" s="5">
        <v>11.543416832004102</v>
      </c>
      <c r="Z370" s="5">
        <v>0</v>
      </c>
      <c r="AA370" s="5">
        <v>0</v>
      </c>
      <c r="AB370" s="47">
        <v>0</v>
      </c>
    </row>
    <row r="371" spans="1:28" s="1" customFormat="1">
      <c r="A371" s="48" t="s">
        <v>1520</v>
      </c>
      <c r="B371" s="1" t="s">
        <v>1521</v>
      </c>
      <c r="C371" s="1" t="s">
        <v>1522</v>
      </c>
      <c r="D371" s="1" t="s">
        <v>53</v>
      </c>
      <c r="E371" s="1">
        <v>0</v>
      </c>
      <c r="F371" s="44" t="s">
        <v>1523</v>
      </c>
      <c r="G371" s="45">
        <v>0.4</v>
      </c>
      <c r="H371" s="46">
        <v>2.1004028215652486</v>
      </c>
      <c r="I371" s="5">
        <v>0</v>
      </c>
      <c r="J371" s="5">
        <v>2.1004028215652486</v>
      </c>
      <c r="K371" s="5">
        <v>-16.153583404921914</v>
      </c>
      <c r="L371" s="47">
        <v>1.9428726099478548</v>
      </c>
      <c r="M371" s="5">
        <v>0.5</v>
      </c>
      <c r="N371" s="46">
        <v>0</v>
      </c>
      <c r="O371" s="5">
        <v>0</v>
      </c>
      <c r="P371" s="5">
        <v>0</v>
      </c>
      <c r="Q371" s="5">
        <v>0</v>
      </c>
      <c r="R371" s="47">
        <v>0</v>
      </c>
      <c r="S371" s="46">
        <v>0</v>
      </c>
      <c r="T371" s="5">
        <v>2.1004028215652486</v>
      </c>
      <c r="U371" s="5">
        <v>0</v>
      </c>
      <c r="V371" s="5">
        <v>0</v>
      </c>
      <c r="W371" s="47">
        <v>0</v>
      </c>
      <c r="X371" s="46">
        <v>0</v>
      </c>
      <c r="Y371" s="5">
        <v>2.1004028215652486</v>
      </c>
      <c r="Z371" s="5">
        <v>0</v>
      </c>
      <c r="AA371" s="5">
        <v>0</v>
      </c>
      <c r="AB371" s="47">
        <v>0</v>
      </c>
    </row>
    <row r="372" spans="1:28" s="1" customFormat="1">
      <c r="A372" s="48" t="s">
        <v>1524</v>
      </c>
      <c r="B372" s="1" t="s">
        <v>1525</v>
      </c>
      <c r="C372" s="1" t="s">
        <v>1526</v>
      </c>
      <c r="D372" s="1" t="s">
        <v>124</v>
      </c>
      <c r="E372" s="1" t="s">
        <v>137</v>
      </c>
      <c r="F372" s="44" t="s">
        <v>1527</v>
      </c>
      <c r="G372" s="45">
        <v>0.74</v>
      </c>
      <c r="H372" s="46">
        <v>13.894968658721309</v>
      </c>
      <c r="I372" s="5">
        <v>0</v>
      </c>
      <c r="J372" s="5">
        <v>13.894968658721309</v>
      </c>
      <c r="K372" s="5">
        <v>-36.009789514700145</v>
      </c>
      <c r="L372" s="47">
        <v>13.200220225785243</v>
      </c>
      <c r="M372" s="5">
        <v>0</v>
      </c>
      <c r="N372" s="46">
        <v>0</v>
      </c>
      <c r="O372" s="5">
        <v>0</v>
      </c>
      <c r="P372" s="5">
        <v>0</v>
      </c>
      <c r="Q372" s="5">
        <v>0</v>
      </c>
      <c r="R372" s="47">
        <v>0</v>
      </c>
      <c r="S372" s="46">
        <v>6.635016634012004</v>
      </c>
      <c r="T372" s="5">
        <v>7.2599520247093041</v>
      </c>
      <c r="U372" s="5">
        <v>0</v>
      </c>
      <c r="V372" s="5">
        <v>0</v>
      </c>
      <c r="W372" s="47">
        <v>0</v>
      </c>
      <c r="X372" s="46">
        <v>6.635016634012004</v>
      </c>
      <c r="Y372" s="5">
        <v>7.2599520247093041</v>
      </c>
      <c r="Z372" s="5">
        <v>0</v>
      </c>
      <c r="AA372" s="5">
        <v>0</v>
      </c>
      <c r="AB372" s="47">
        <v>0</v>
      </c>
    </row>
    <row r="373" spans="1:28" s="1" customFormat="1">
      <c r="A373" s="48" t="s">
        <v>1528</v>
      </c>
      <c r="B373" s="1" t="s">
        <v>1529</v>
      </c>
      <c r="C373" s="1" t="s">
        <v>1530</v>
      </c>
      <c r="D373" s="1" t="s">
        <v>103</v>
      </c>
      <c r="E373" s="1" t="s">
        <v>146</v>
      </c>
      <c r="F373" s="44" t="s">
        <v>1531</v>
      </c>
      <c r="G373" s="45">
        <v>0.99</v>
      </c>
      <c r="H373" s="46">
        <v>100.52098565097894</v>
      </c>
      <c r="I373" s="5">
        <v>0</v>
      </c>
      <c r="J373" s="5">
        <v>100.52098565097894</v>
      </c>
      <c r="K373" s="5">
        <v>26.151890912300349</v>
      </c>
      <c r="L373" s="47">
        <v>97.505356081449563</v>
      </c>
      <c r="M373" s="5">
        <v>0</v>
      </c>
      <c r="N373" s="46">
        <v>0</v>
      </c>
      <c r="O373" s="5">
        <v>0</v>
      </c>
      <c r="P373" s="5">
        <v>0</v>
      </c>
      <c r="Q373" s="5">
        <v>0</v>
      </c>
      <c r="R373" s="47">
        <v>0</v>
      </c>
      <c r="S373" s="46">
        <v>89.120079185492258</v>
      </c>
      <c r="T373" s="5">
        <v>11.400906465486678</v>
      </c>
      <c r="U373" s="5">
        <v>0</v>
      </c>
      <c r="V373" s="5">
        <v>0</v>
      </c>
      <c r="W373" s="47">
        <v>0</v>
      </c>
      <c r="X373" s="46">
        <v>89.120079185492258</v>
      </c>
      <c r="Y373" s="5">
        <v>11.400906465486678</v>
      </c>
      <c r="Z373" s="5">
        <v>0</v>
      </c>
      <c r="AA373" s="5">
        <v>0</v>
      </c>
      <c r="AB373" s="47">
        <v>0</v>
      </c>
    </row>
    <row r="374" spans="1:28" s="1" customFormat="1">
      <c r="A374" s="48" t="s">
        <v>1532</v>
      </c>
      <c r="B374" s="1" t="s">
        <v>1533</v>
      </c>
      <c r="C374" s="1" t="s">
        <v>1534</v>
      </c>
      <c r="D374" s="1" t="s">
        <v>53</v>
      </c>
      <c r="E374" s="1" t="s">
        <v>223</v>
      </c>
      <c r="F374" s="44" t="s">
        <v>1535</v>
      </c>
      <c r="G374" s="45">
        <v>0</v>
      </c>
      <c r="H374" s="46">
        <v>2.573246502955266</v>
      </c>
      <c r="I374" s="5">
        <v>0</v>
      </c>
      <c r="J374" s="5">
        <v>2.573246502955266</v>
      </c>
      <c r="K374" s="5">
        <v>2.573246502955266</v>
      </c>
      <c r="L374" s="47">
        <v>2.4445841778075024</v>
      </c>
      <c r="M374" s="5">
        <v>0</v>
      </c>
      <c r="N374" s="46">
        <v>0</v>
      </c>
      <c r="O374" s="5">
        <v>0</v>
      </c>
      <c r="P374" s="5">
        <v>0</v>
      </c>
      <c r="Q374" s="5">
        <v>0</v>
      </c>
      <c r="R374" s="47">
        <v>0</v>
      </c>
      <c r="S374" s="46">
        <v>0</v>
      </c>
      <c r="T374" s="5">
        <v>2.573246502955266</v>
      </c>
      <c r="U374" s="5">
        <v>0</v>
      </c>
      <c r="V374" s="5">
        <v>0</v>
      </c>
      <c r="W374" s="47">
        <v>0</v>
      </c>
      <c r="X374" s="46">
        <v>0</v>
      </c>
      <c r="Y374" s="5">
        <v>2.573246502955266</v>
      </c>
      <c r="Z374" s="5">
        <v>0</v>
      </c>
      <c r="AA374" s="5">
        <v>0</v>
      </c>
      <c r="AB374" s="47">
        <v>0</v>
      </c>
    </row>
    <row r="375" spans="1:28" s="1" customFormat="1">
      <c r="A375" s="48" t="s">
        <v>1536</v>
      </c>
      <c r="B375" s="1" t="s">
        <v>1537</v>
      </c>
      <c r="C375" s="1" t="s">
        <v>1538</v>
      </c>
      <c r="D375" s="1" t="s">
        <v>237</v>
      </c>
      <c r="E375" s="1" t="s">
        <v>223</v>
      </c>
      <c r="F375" s="44" t="s">
        <v>1539</v>
      </c>
      <c r="G375" s="45">
        <v>0.74</v>
      </c>
      <c r="H375" s="46">
        <v>62.470646614407656</v>
      </c>
      <c r="I375" s="5">
        <v>0</v>
      </c>
      <c r="J375" s="5">
        <v>62.470646614407656</v>
      </c>
      <c r="K375" s="5">
        <v>-71.556377319395793</v>
      </c>
      <c r="L375" s="47">
        <v>59.347114283687269</v>
      </c>
      <c r="M375" s="5">
        <v>0</v>
      </c>
      <c r="N375" s="46">
        <v>0</v>
      </c>
      <c r="O375" s="5">
        <v>0</v>
      </c>
      <c r="P375" s="5">
        <v>0</v>
      </c>
      <c r="Q375" s="5">
        <v>0</v>
      </c>
      <c r="R375" s="47">
        <v>0</v>
      </c>
      <c r="S375" s="46">
        <v>62.470646614407656</v>
      </c>
      <c r="T375" s="5">
        <v>0</v>
      </c>
      <c r="U375" s="5">
        <v>0</v>
      </c>
      <c r="V375" s="5">
        <v>0</v>
      </c>
      <c r="W375" s="47">
        <v>0</v>
      </c>
      <c r="X375" s="46">
        <v>62.470646614407656</v>
      </c>
      <c r="Y375" s="5">
        <v>0</v>
      </c>
      <c r="Z375" s="5">
        <v>0</v>
      </c>
      <c r="AA375" s="5">
        <v>0</v>
      </c>
      <c r="AB375" s="47">
        <v>0</v>
      </c>
    </row>
    <row r="376" spans="1:28" s="1" customFormat="1">
      <c r="A376" s="48" t="s">
        <v>1540</v>
      </c>
      <c r="B376" s="1" t="s">
        <v>1541</v>
      </c>
      <c r="C376" s="1" t="s">
        <v>1542</v>
      </c>
      <c r="D376" s="1" t="s">
        <v>53</v>
      </c>
      <c r="E376" s="1" t="s">
        <v>54</v>
      </c>
      <c r="F376" s="44" t="s">
        <v>1543</v>
      </c>
      <c r="G376" s="45">
        <v>0.2</v>
      </c>
      <c r="H376" s="46">
        <v>2.6493854449223164</v>
      </c>
      <c r="I376" s="5">
        <v>0</v>
      </c>
      <c r="J376" s="5">
        <v>2.6493854449223164</v>
      </c>
      <c r="K376" s="5">
        <v>-3.7073123255512366</v>
      </c>
      <c r="L376" s="47">
        <v>2.5169161726762006</v>
      </c>
      <c r="M376" s="5">
        <v>0</v>
      </c>
      <c r="N376" s="46">
        <v>0</v>
      </c>
      <c r="O376" s="5">
        <v>0</v>
      </c>
      <c r="P376" s="5">
        <v>0</v>
      </c>
      <c r="Q376" s="5">
        <v>0</v>
      </c>
      <c r="R376" s="47">
        <v>0</v>
      </c>
      <c r="S376" s="46">
        <v>0</v>
      </c>
      <c r="T376" s="5">
        <v>2.6493854449223164</v>
      </c>
      <c r="U376" s="5">
        <v>0</v>
      </c>
      <c r="V376" s="5">
        <v>0</v>
      </c>
      <c r="W376" s="47">
        <v>0</v>
      </c>
      <c r="X376" s="46">
        <v>0</v>
      </c>
      <c r="Y376" s="5">
        <v>2.6493854449223164</v>
      </c>
      <c r="Z376" s="5">
        <v>0</v>
      </c>
      <c r="AA376" s="5">
        <v>0</v>
      </c>
      <c r="AB376" s="47">
        <v>0</v>
      </c>
    </row>
    <row r="377" spans="1:28" s="1" customFormat="1">
      <c r="A377" s="48" t="s">
        <v>1544</v>
      </c>
      <c r="B377" s="1" t="s">
        <v>1545</v>
      </c>
      <c r="C377" s="1" t="s">
        <v>1546</v>
      </c>
      <c r="D377" s="1" t="s">
        <v>53</v>
      </c>
      <c r="E377" s="1" t="s">
        <v>223</v>
      </c>
      <c r="F377" s="44" t="s">
        <v>1547</v>
      </c>
      <c r="G377" s="45">
        <v>0</v>
      </c>
      <c r="H377" s="46">
        <v>2.6648972496230052</v>
      </c>
      <c r="I377" s="5">
        <v>0</v>
      </c>
      <c r="J377" s="5">
        <v>2.6648972496230052</v>
      </c>
      <c r="K377" s="5">
        <v>2.6648972496230052</v>
      </c>
      <c r="L377" s="47">
        <v>2.5316523871418548</v>
      </c>
      <c r="M377" s="5">
        <v>0</v>
      </c>
      <c r="N377" s="46">
        <v>0</v>
      </c>
      <c r="O377" s="5">
        <v>0</v>
      </c>
      <c r="P377" s="5">
        <v>0</v>
      </c>
      <c r="Q377" s="5">
        <v>0</v>
      </c>
      <c r="R377" s="47">
        <v>0</v>
      </c>
      <c r="S377" s="46">
        <v>0</v>
      </c>
      <c r="T377" s="5">
        <v>2.6648972496230052</v>
      </c>
      <c r="U377" s="5">
        <v>0</v>
      </c>
      <c r="V377" s="5">
        <v>0</v>
      </c>
      <c r="W377" s="47">
        <v>0</v>
      </c>
      <c r="X377" s="46">
        <v>0</v>
      </c>
      <c r="Y377" s="5">
        <v>2.6648972496230052</v>
      </c>
      <c r="Z377" s="5">
        <v>0</v>
      </c>
      <c r="AA377" s="5">
        <v>0</v>
      </c>
      <c r="AB377" s="47">
        <v>0</v>
      </c>
    </row>
    <row r="378" spans="1:28" s="1" customFormat="1">
      <c r="A378" s="48" t="s">
        <v>1548</v>
      </c>
      <c r="B378" s="1" t="s">
        <v>1549</v>
      </c>
      <c r="C378" s="1" t="s">
        <v>1550</v>
      </c>
      <c r="D378" s="1" t="s">
        <v>53</v>
      </c>
      <c r="E378" s="1" t="s">
        <v>84</v>
      </c>
      <c r="F378" s="44" t="s">
        <v>1551</v>
      </c>
      <c r="G378" s="45">
        <v>0.42499999999999999</v>
      </c>
      <c r="H378" s="46">
        <v>3.2925739288187454</v>
      </c>
      <c r="I378" s="5">
        <v>0</v>
      </c>
      <c r="J378" s="5">
        <v>3.2925739288187454</v>
      </c>
      <c r="K378" s="5">
        <v>-26.584666193875506</v>
      </c>
      <c r="L378" s="47">
        <v>3.1279452323778081</v>
      </c>
      <c r="M378" s="5">
        <v>0</v>
      </c>
      <c r="N378" s="46">
        <v>0</v>
      </c>
      <c r="O378" s="5">
        <v>0</v>
      </c>
      <c r="P378" s="5">
        <v>0</v>
      </c>
      <c r="Q378" s="5">
        <v>0</v>
      </c>
      <c r="R378" s="47">
        <v>0</v>
      </c>
      <c r="S378" s="46">
        <v>0</v>
      </c>
      <c r="T378" s="5">
        <v>3.2925739288187454</v>
      </c>
      <c r="U378" s="5">
        <v>0</v>
      </c>
      <c r="V378" s="5">
        <v>0</v>
      </c>
      <c r="W378" s="47">
        <v>0</v>
      </c>
      <c r="X378" s="46">
        <v>0</v>
      </c>
      <c r="Y378" s="5">
        <v>3.2925739288187454</v>
      </c>
      <c r="Z378" s="5">
        <v>0</v>
      </c>
      <c r="AA378" s="5">
        <v>0</v>
      </c>
      <c r="AB378" s="47">
        <v>0</v>
      </c>
    </row>
    <row r="379" spans="1:28" s="1" customFormat="1">
      <c r="A379" s="48" t="s">
        <v>1552</v>
      </c>
      <c r="B379" s="1" t="s">
        <v>1553</v>
      </c>
      <c r="C379" s="1" t="s">
        <v>1554</v>
      </c>
      <c r="D379" s="1" t="s">
        <v>53</v>
      </c>
      <c r="E379" s="1" t="s">
        <v>156</v>
      </c>
      <c r="F379" s="44" t="s">
        <v>1555</v>
      </c>
      <c r="G379" s="45">
        <v>0.56000000000000005</v>
      </c>
      <c r="H379" s="46">
        <v>3.3546063235610677</v>
      </c>
      <c r="I379" s="5">
        <v>0</v>
      </c>
      <c r="J379" s="5">
        <v>3.3546063235610677</v>
      </c>
      <c r="K379" s="5">
        <v>-10.760888217494447</v>
      </c>
      <c r="L379" s="47">
        <v>3.186876007383014</v>
      </c>
      <c r="M379" s="5">
        <v>0</v>
      </c>
      <c r="N379" s="46">
        <v>0</v>
      </c>
      <c r="O379" s="5">
        <v>0</v>
      </c>
      <c r="P379" s="5">
        <v>0</v>
      </c>
      <c r="Q379" s="5">
        <v>0</v>
      </c>
      <c r="R379" s="47">
        <v>0</v>
      </c>
      <c r="S379" s="46">
        <v>0</v>
      </c>
      <c r="T379" s="5">
        <v>3.3546063235610677</v>
      </c>
      <c r="U379" s="5">
        <v>0</v>
      </c>
      <c r="V379" s="5">
        <v>0</v>
      </c>
      <c r="W379" s="47">
        <v>0</v>
      </c>
      <c r="X379" s="46">
        <v>0</v>
      </c>
      <c r="Y379" s="5">
        <v>3.3546063235610677</v>
      </c>
      <c r="Z379" s="5">
        <v>0</v>
      </c>
      <c r="AA379" s="5">
        <v>0</v>
      </c>
      <c r="AB379" s="47">
        <v>0</v>
      </c>
    </row>
    <row r="380" spans="1:28" s="1" customFormat="1">
      <c r="A380" s="48" t="s">
        <v>1556</v>
      </c>
      <c r="B380" s="1" t="s">
        <v>1557</v>
      </c>
      <c r="C380" s="1" t="s">
        <v>1558</v>
      </c>
      <c r="D380" s="1" t="s">
        <v>53</v>
      </c>
      <c r="E380" s="1" t="s">
        <v>223</v>
      </c>
      <c r="F380" s="44" t="s">
        <v>1559</v>
      </c>
      <c r="G380" s="45">
        <v>0</v>
      </c>
      <c r="H380" s="46">
        <v>2.7976287533693971</v>
      </c>
      <c r="I380" s="5">
        <v>0</v>
      </c>
      <c r="J380" s="5">
        <v>2.7976287533693971</v>
      </c>
      <c r="K380" s="5">
        <v>2.7976287533693971</v>
      </c>
      <c r="L380" s="47">
        <v>2.6577473157009268</v>
      </c>
      <c r="M380" s="5">
        <v>0</v>
      </c>
      <c r="N380" s="46">
        <v>0</v>
      </c>
      <c r="O380" s="5">
        <v>0</v>
      </c>
      <c r="P380" s="5">
        <v>0</v>
      </c>
      <c r="Q380" s="5">
        <v>0</v>
      </c>
      <c r="R380" s="47">
        <v>0</v>
      </c>
      <c r="S380" s="46">
        <v>0</v>
      </c>
      <c r="T380" s="5">
        <v>2.7976287533693971</v>
      </c>
      <c r="U380" s="5">
        <v>0</v>
      </c>
      <c r="V380" s="5">
        <v>0</v>
      </c>
      <c r="W380" s="47">
        <v>0</v>
      </c>
      <c r="X380" s="46">
        <v>0</v>
      </c>
      <c r="Y380" s="5">
        <v>2.7976287533693971</v>
      </c>
      <c r="Z380" s="5">
        <v>0</v>
      </c>
      <c r="AA380" s="5">
        <v>0</v>
      </c>
      <c r="AB380" s="47">
        <v>0</v>
      </c>
    </row>
    <row r="381" spans="1:28" s="1" customFormat="1">
      <c r="A381" s="48" t="s">
        <v>1560</v>
      </c>
      <c r="B381" s="1" t="s">
        <v>1561</v>
      </c>
      <c r="C381" s="1" t="s">
        <v>1562</v>
      </c>
      <c r="D381" s="1" t="s">
        <v>124</v>
      </c>
      <c r="E381" s="1" t="s">
        <v>185</v>
      </c>
      <c r="F381" s="44" t="s">
        <v>1563</v>
      </c>
      <c r="G381" s="45">
        <v>0.74</v>
      </c>
      <c r="H381" s="46">
        <v>26.657959514233092</v>
      </c>
      <c r="I381" s="5">
        <v>0</v>
      </c>
      <c r="J381" s="5">
        <v>26.657959514233092</v>
      </c>
      <c r="K381" s="5">
        <v>-44.834895615043997</v>
      </c>
      <c r="L381" s="47">
        <v>25.325061538521439</v>
      </c>
      <c r="M381" s="5">
        <v>0</v>
      </c>
      <c r="N381" s="46">
        <v>0</v>
      </c>
      <c r="O381" s="5">
        <v>0</v>
      </c>
      <c r="P381" s="5">
        <v>0</v>
      </c>
      <c r="Q381" s="5">
        <v>0</v>
      </c>
      <c r="R381" s="47">
        <v>0</v>
      </c>
      <c r="S381" s="46">
        <v>22.476786504504041</v>
      </c>
      <c r="T381" s="5">
        <v>4.1811730097290516</v>
      </c>
      <c r="U381" s="5">
        <v>0</v>
      </c>
      <c r="V381" s="5">
        <v>0</v>
      </c>
      <c r="W381" s="47">
        <v>0</v>
      </c>
      <c r="X381" s="46">
        <v>22.476786504504041</v>
      </c>
      <c r="Y381" s="5">
        <v>4.1811730097290516</v>
      </c>
      <c r="Z381" s="5">
        <v>0</v>
      </c>
      <c r="AA381" s="5">
        <v>0</v>
      </c>
      <c r="AB381" s="47">
        <v>0</v>
      </c>
    </row>
    <row r="382" spans="1:28" s="1" customFormat="1">
      <c r="A382" s="48" t="s">
        <v>1564</v>
      </c>
      <c r="B382" s="1" t="s">
        <v>1565</v>
      </c>
      <c r="C382" s="50" t="s">
        <v>594</v>
      </c>
      <c r="D382" s="1" t="s">
        <v>1566</v>
      </c>
      <c r="E382" s="1" t="s">
        <v>169</v>
      </c>
      <c r="F382" s="44" t="s">
        <v>1907</v>
      </c>
      <c r="G382" s="45">
        <v>0.01</v>
      </c>
      <c r="H382" s="46">
        <v>93.154524946532845</v>
      </c>
      <c r="I382" s="5">
        <v>0</v>
      </c>
      <c r="J382" s="5">
        <v>93.154524946532845</v>
      </c>
      <c r="K382" s="5">
        <v>82.981802531149739</v>
      </c>
      <c r="L382" s="47">
        <v>90.359889198136855</v>
      </c>
      <c r="M382" s="5">
        <v>0</v>
      </c>
      <c r="N382" s="46">
        <v>0</v>
      </c>
      <c r="O382" s="5">
        <v>0</v>
      </c>
      <c r="P382" s="5">
        <v>0</v>
      </c>
      <c r="Q382" s="5">
        <v>0</v>
      </c>
      <c r="R382" s="47">
        <v>0</v>
      </c>
      <c r="S382" s="46">
        <v>0</v>
      </c>
      <c r="T382" s="5">
        <v>0</v>
      </c>
      <c r="U382" s="5">
        <v>0</v>
      </c>
      <c r="V382" s="5">
        <v>0</v>
      </c>
      <c r="W382" s="47">
        <v>0</v>
      </c>
      <c r="X382" s="46">
        <v>0</v>
      </c>
      <c r="Y382" s="5">
        <v>0</v>
      </c>
      <c r="Z382" s="5">
        <v>0</v>
      </c>
      <c r="AA382" s="5">
        <v>0</v>
      </c>
      <c r="AB382" s="47">
        <v>0</v>
      </c>
    </row>
    <row r="383" spans="1:28" s="1" customFormat="1" ht="15" thickBot="1">
      <c r="A383" s="52" t="s">
        <v>1567</v>
      </c>
      <c r="B383" s="26" t="s">
        <v>1568</v>
      </c>
      <c r="C383" s="27" t="s">
        <v>594</v>
      </c>
      <c r="D383" s="26" t="s">
        <v>1566</v>
      </c>
      <c r="E383" s="26" t="s">
        <v>125</v>
      </c>
      <c r="F383" s="28" t="s">
        <v>1569</v>
      </c>
      <c r="G383" s="53">
        <v>0.05</v>
      </c>
      <c r="H383" s="34">
        <v>17.571999999999999</v>
      </c>
      <c r="I383" s="35">
        <v>0</v>
      </c>
      <c r="J383" s="35">
        <v>17.571999999999999</v>
      </c>
      <c r="K383" s="35">
        <v>-2.9650027913143111</v>
      </c>
      <c r="L383" s="36">
        <v>17.044840000000001</v>
      </c>
      <c r="M383" s="54">
        <v>0</v>
      </c>
      <c r="N383" s="34">
        <v>0</v>
      </c>
      <c r="O383" s="35">
        <v>0</v>
      </c>
      <c r="P383" s="35">
        <v>0</v>
      </c>
      <c r="Q383" s="35">
        <v>0</v>
      </c>
      <c r="R383" s="36">
        <v>0</v>
      </c>
      <c r="S383" s="34">
        <v>0</v>
      </c>
      <c r="T383" s="35">
        <v>0</v>
      </c>
      <c r="U383" s="35">
        <v>0</v>
      </c>
      <c r="V383" s="35">
        <v>0</v>
      </c>
      <c r="W383" s="36">
        <v>0</v>
      </c>
      <c r="X383" s="34">
        <v>0</v>
      </c>
      <c r="Y383" s="35">
        <v>0</v>
      </c>
      <c r="Z383" s="35">
        <v>0</v>
      </c>
      <c r="AA383" s="35">
        <v>0</v>
      </c>
      <c r="AB383" s="36">
        <v>0</v>
      </c>
    </row>
    <row r="385" spans="6:28" s="55" customFormat="1" ht="16.2">
      <c r="F385" s="8" t="s">
        <v>1958</v>
      </c>
    </row>
    <row r="386" spans="6:28" s="55" customFormat="1" ht="16.2">
      <c r="F386" s="8" t="s">
        <v>1961</v>
      </c>
    </row>
    <row r="387" spans="6:28" s="1" customFormat="1">
      <c r="F387" s="3" t="s">
        <v>1570</v>
      </c>
      <c r="G387" s="55"/>
      <c r="H387" s="5"/>
      <c r="I387" s="5"/>
      <c r="J387" s="5"/>
      <c r="K387" s="5"/>
      <c r="L387" s="5"/>
      <c r="M387" s="6"/>
      <c r="N387" s="5"/>
      <c r="O387" s="5"/>
      <c r="P387" s="5"/>
      <c r="Q387" s="5"/>
      <c r="R387" s="5"/>
      <c r="S387" s="5"/>
      <c r="T387" s="5"/>
      <c r="U387" s="5"/>
      <c r="V387" s="5"/>
      <c r="W387" s="5"/>
      <c r="X387" s="5"/>
      <c r="Y387" s="5"/>
      <c r="Z387" s="5"/>
      <c r="AA387" s="5"/>
      <c r="AB387" s="5"/>
    </row>
    <row r="388" spans="6:28" s="1" customFormat="1">
      <c r="F388" s="50" t="s">
        <v>1571</v>
      </c>
      <c r="G388" s="55"/>
      <c r="H388" s="5"/>
      <c r="I388" s="5"/>
      <c r="J388" s="5"/>
      <c r="K388" s="5"/>
      <c r="L388" s="5"/>
      <c r="M388" s="6"/>
      <c r="N388" s="5"/>
      <c r="O388" s="5"/>
      <c r="P388" s="5"/>
      <c r="Q388" s="5"/>
      <c r="R388" s="5"/>
      <c r="S388" s="5"/>
      <c r="T388" s="5"/>
      <c r="U388" s="5"/>
      <c r="V388" s="5"/>
      <c r="W388" s="5"/>
      <c r="X388" s="5"/>
      <c r="Y388" s="5"/>
      <c r="Z388" s="5"/>
      <c r="AA388" s="5"/>
      <c r="AB388" s="5"/>
    </row>
    <row r="389" spans="6:28" s="1" customFormat="1">
      <c r="F389" s="50" t="s">
        <v>1572</v>
      </c>
      <c r="G389" s="55"/>
      <c r="H389" s="5"/>
      <c r="I389" s="5"/>
      <c r="J389" s="5"/>
      <c r="K389" s="5"/>
      <c r="L389" s="5"/>
      <c r="M389" s="6"/>
      <c r="N389" s="5"/>
      <c r="O389" s="5"/>
      <c r="P389" s="5"/>
      <c r="Q389" s="5"/>
      <c r="R389" s="5"/>
      <c r="S389" s="5"/>
      <c r="T389" s="5"/>
      <c r="U389" s="5"/>
      <c r="V389" s="5"/>
      <c r="W389" s="5"/>
      <c r="X389" s="5"/>
      <c r="Y389" s="5"/>
      <c r="Z389" s="5"/>
      <c r="AA389" s="5"/>
      <c r="AB389" s="5"/>
    </row>
    <row r="390" spans="6:28" s="1" customFormat="1">
      <c r="F390" s="50" t="s">
        <v>1573</v>
      </c>
      <c r="G390" s="55"/>
      <c r="H390" s="5"/>
      <c r="I390" s="5"/>
      <c r="J390" s="5"/>
      <c r="K390" s="5"/>
      <c r="L390" s="5"/>
      <c r="M390" s="6"/>
      <c r="N390" s="5"/>
      <c r="O390" s="5"/>
      <c r="P390" s="5"/>
      <c r="Q390" s="5"/>
      <c r="R390" s="5"/>
      <c r="S390" s="5"/>
      <c r="T390" s="5"/>
      <c r="U390" s="5"/>
      <c r="V390" s="5"/>
      <c r="W390" s="5"/>
      <c r="X390" s="5"/>
      <c r="Y390" s="5"/>
      <c r="Z390" s="5"/>
      <c r="AA390" s="5"/>
      <c r="AB390" s="5"/>
    </row>
    <row r="391" spans="6:28" s="1" customFormat="1">
      <c r="F391" s="50" t="s">
        <v>1574</v>
      </c>
      <c r="G391" s="55"/>
      <c r="H391" s="5"/>
      <c r="I391" s="5"/>
      <c r="J391" s="5"/>
      <c r="K391" s="5"/>
      <c r="L391" s="5"/>
      <c r="M391" s="6"/>
      <c r="N391" s="5"/>
      <c r="O391" s="5"/>
      <c r="P391" s="5"/>
      <c r="Q391" s="5"/>
      <c r="R391" s="5"/>
      <c r="S391" s="5"/>
      <c r="T391" s="5"/>
      <c r="U391" s="5"/>
      <c r="V391" s="5"/>
      <c r="W391" s="5"/>
      <c r="X391" s="5"/>
      <c r="Y391" s="5"/>
      <c r="Z391" s="5"/>
      <c r="AA391" s="5"/>
      <c r="AB391" s="5"/>
    </row>
    <row r="392" spans="6:28" s="1" customFormat="1">
      <c r="F392" s="50" t="s">
        <v>1575</v>
      </c>
      <c r="G392" s="55"/>
      <c r="H392" s="5"/>
      <c r="I392" s="5"/>
      <c r="J392" s="5"/>
      <c r="K392" s="5"/>
      <c r="L392" s="5"/>
      <c r="M392" s="6"/>
      <c r="N392" s="5"/>
      <c r="O392" s="5"/>
      <c r="P392" s="5"/>
      <c r="Q392" s="5"/>
      <c r="R392" s="5"/>
      <c r="S392" s="5"/>
      <c r="T392" s="5"/>
      <c r="U392" s="5"/>
      <c r="V392" s="5"/>
      <c r="W392" s="5"/>
      <c r="X392" s="5"/>
      <c r="Y392" s="5"/>
      <c r="Z392" s="5"/>
      <c r="AA392" s="5"/>
      <c r="AB392" s="5"/>
    </row>
    <row r="393" spans="6:28" s="1" customFormat="1">
      <c r="F393" s="50" t="s">
        <v>1576</v>
      </c>
      <c r="G393" s="55"/>
      <c r="H393" s="5"/>
      <c r="I393" s="5"/>
      <c r="J393" s="5"/>
      <c r="K393" s="5"/>
      <c r="L393" s="5"/>
      <c r="M393" s="6"/>
      <c r="N393" s="5"/>
      <c r="O393" s="5"/>
      <c r="P393" s="5"/>
      <c r="Q393" s="5"/>
      <c r="R393" s="5"/>
      <c r="S393" s="5"/>
      <c r="T393" s="5"/>
      <c r="U393" s="5"/>
      <c r="V393" s="5"/>
      <c r="W393" s="5"/>
      <c r="X393" s="5"/>
      <c r="Y393" s="5"/>
      <c r="Z393" s="5"/>
      <c r="AA393" s="5"/>
      <c r="AB393" s="5"/>
    </row>
    <row r="394" spans="6:28" s="1" customFormat="1">
      <c r="F394" s="50" t="s">
        <v>1577</v>
      </c>
      <c r="G394" s="55"/>
      <c r="H394" s="5"/>
      <c r="I394" s="5"/>
      <c r="J394" s="5"/>
      <c r="K394" s="5"/>
      <c r="L394" s="5"/>
      <c r="M394" s="6"/>
      <c r="N394" s="5"/>
      <c r="O394" s="5"/>
      <c r="P394" s="5"/>
      <c r="Q394" s="5"/>
      <c r="R394" s="5"/>
      <c r="S394" s="5"/>
      <c r="T394" s="5"/>
      <c r="U394" s="5"/>
      <c r="V394" s="5"/>
      <c r="W394" s="5"/>
      <c r="X394" s="5"/>
      <c r="Y394" s="5"/>
      <c r="Z394" s="5"/>
      <c r="AA394" s="5"/>
      <c r="AB394" s="5"/>
    </row>
    <row r="395" spans="6:28" s="1" customFormat="1">
      <c r="F395" s="50" t="s">
        <v>1578</v>
      </c>
      <c r="G395" s="55"/>
      <c r="H395" s="5"/>
      <c r="I395" s="5"/>
      <c r="J395" s="5"/>
      <c r="K395" s="5"/>
      <c r="L395" s="5"/>
      <c r="M395" s="6"/>
      <c r="N395" s="5"/>
      <c r="O395" s="5"/>
      <c r="P395" s="5"/>
      <c r="Q395" s="5"/>
      <c r="R395" s="5"/>
      <c r="S395" s="5"/>
      <c r="T395" s="5"/>
      <c r="U395" s="5"/>
      <c r="V395" s="5"/>
      <c r="W395" s="5"/>
      <c r="X395" s="5"/>
      <c r="Y395" s="5"/>
      <c r="Z395" s="5"/>
      <c r="AA395" s="5"/>
      <c r="AB395" s="5"/>
    </row>
    <row r="396" spans="6:28" s="1" customFormat="1">
      <c r="F396" s="50" t="s">
        <v>1579</v>
      </c>
      <c r="G396" s="55"/>
      <c r="H396" s="5"/>
      <c r="I396" s="5"/>
      <c r="J396" s="5"/>
      <c r="K396" s="5"/>
      <c r="L396" s="5"/>
      <c r="M396" s="6"/>
      <c r="N396" s="5"/>
      <c r="O396" s="5"/>
      <c r="P396" s="5"/>
      <c r="Q396" s="5"/>
      <c r="R396" s="5"/>
      <c r="S396" s="5"/>
      <c r="T396" s="5"/>
      <c r="U396" s="5"/>
      <c r="V396" s="5"/>
      <c r="W396" s="5"/>
      <c r="X396" s="5"/>
      <c r="Y396" s="5"/>
      <c r="Z396" s="5"/>
      <c r="AA396" s="5"/>
      <c r="AB396" s="5"/>
    </row>
    <row r="397" spans="6:28" s="1" customFormat="1">
      <c r="F397" s="50" t="s">
        <v>1580</v>
      </c>
      <c r="G397" s="55"/>
      <c r="H397" s="5"/>
      <c r="I397" s="5"/>
      <c r="J397" s="5"/>
      <c r="K397" s="5"/>
      <c r="L397" s="5"/>
      <c r="M397" s="6"/>
      <c r="N397" s="5"/>
      <c r="O397" s="5"/>
      <c r="P397" s="5"/>
      <c r="Q397" s="5"/>
      <c r="R397" s="5"/>
      <c r="S397" s="5"/>
      <c r="T397" s="5"/>
      <c r="U397" s="5"/>
      <c r="V397" s="5"/>
      <c r="W397" s="5"/>
      <c r="X397" s="5"/>
      <c r="Y397" s="5"/>
      <c r="Z397" s="5"/>
      <c r="AA397" s="5"/>
      <c r="AB397" s="5"/>
    </row>
    <row r="398" spans="6:28">
      <c r="F398" s="50"/>
    </row>
  </sheetData>
  <sheetProtection sheet="1" objects="1" scenarios="1"/>
  <mergeCells count="4">
    <mergeCell ref="H5:L5"/>
    <mergeCell ref="N5:R5"/>
    <mergeCell ref="S5:W5"/>
    <mergeCell ref="X5:A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1A109-69FE-4263-878C-F460C41A5A1F}">
  <sheetPr>
    <tabColor rgb="FF92D050"/>
  </sheetPr>
  <dimension ref="A1:AB197"/>
  <sheetViews>
    <sheetView topLeftCell="F1" workbookViewId="0">
      <selection activeCell="F1" sqref="F1"/>
    </sheetView>
  </sheetViews>
  <sheetFormatPr defaultColWidth="10.6640625" defaultRowHeight="14.4" outlineLevelCol="1"/>
  <cols>
    <col min="1" max="5" width="0" style="1" hidden="1" customWidth="1" outlineLevel="1"/>
    <col min="6" max="6" width="43.109375" style="1" customWidth="1" collapsed="1"/>
    <col min="7" max="7" width="8.33203125" style="55" bestFit="1" customWidth="1"/>
    <col min="8" max="8" width="15.5546875" style="5" bestFit="1" customWidth="1"/>
    <col min="9" max="9" width="14.6640625" style="5" bestFit="1" customWidth="1"/>
    <col min="10" max="10" width="15.5546875" style="5" bestFit="1" customWidth="1"/>
    <col min="11" max="11" width="13.6640625" style="5" bestFit="1" customWidth="1"/>
    <col min="12" max="12" width="14.6640625" style="5" bestFit="1" customWidth="1"/>
    <col min="13" max="13" width="10.6640625" style="6" customWidth="1"/>
    <col min="14" max="14" width="14.6640625" style="5" bestFit="1" customWidth="1"/>
    <col min="15" max="15" width="12" style="5" bestFit="1" customWidth="1"/>
    <col min="16" max="16" width="13.109375" style="5" customWidth="1"/>
    <col min="17" max="18" width="11" style="5" customWidth="1"/>
    <col min="19" max="19" width="15.5546875" style="5" bestFit="1" customWidth="1"/>
    <col min="20" max="20" width="14.6640625" style="5" bestFit="1" customWidth="1"/>
    <col min="21" max="22" width="13.109375" style="5" customWidth="1"/>
    <col min="23" max="23" width="12" style="5" bestFit="1" customWidth="1"/>
    <col min="24" max="24" width="15.5546875" style="5" bestFit="1" customWidth="1"/>
    <col min="25" max="26" width="14.6640625" style="5" bestFit="1" customWidth="1"/>
    <col min="27" max="27" width="13.109375" style="5" customWidth="1"/>
    <col min="28" max="28" width="12" style="5" bestFit="1" customWidth="1"/>
    <col min="29" max="16384" width="10.6640625" style="1"/>
  </cols>
  <sheetData>
    <row r="1" spans="1:28">
      <c r="F1" s="3" t="s">
        <v>1581</v>
      </c>
      <c r="G1" s="4"/>
      <c r="N1" s="7"/>
      <c r="O1" s="7"/>
      <c r="P1" s="7"/>
      <c r="Q1" s="7"/>
      <c r="R1" s="7"/>
      <c r="S1" s="7"/>
      <c r="T1" s="7"/>
      <c r="U1" s="7"/>
      <c r="V1" s="7"/>
      <c r="W1" s="7"/>
      <c r="X1" s="7"/>
      <c r="Y1" s="7"/>
      <c r="Z1" s="7"/>
      <c r="AA1" s="7"/>
      <c r="AB1" s="7"/>
    </row>
    <row r="2" spans="1:28">
      <c r="F2" s="56" t="s">
        <v>1582</v>
      </c>
      <c r="G2" s="4"/>
      <c r="H2" s="9"/>
      <c r="I2" s="9"/>
      <c r="J2" s="9"/>
      <c r="K2" s="9"/>
      <c r="L2" s="9"/>
      <c r="M2" s="10"/>
      <c r="N2" s="9"/>
      <c r="O2" s="9"/>
      <c r="P2" s="57"/>
      <c r="Q2" s="9"/>
      <c r="R2" s="9"/>
      <c r="S2" s="9"/>
      <c r="T2" s="9"/>
      <c r="U2" s="9"/>
      <c r="V2" s="9"/>
      <c r="W2" s="9"/>
      <c r="X2" s="9"/>
      <c r="Y2" s="9"/>
      <c r="Z2" s="9"/>
      <c r="AA2" s="9"/>
      <c r="AB2" s="9"/>
    </row>
    <row r="3" spans="1:28" s="58" customFormat="1" ht="28.8" hidden="1">
      <c r="B3" s="58" t="s">
        <v>4</v>
      </c>
      <c r="C3" s="58" t="s">
        <v>3</v>
      </c>
      <c r="F3" s="58" t="s">
        <v>1583</v>
      </c>
      <c r="G3" s="58" t="s">
        <v>1584</v>
      </c>
      <c r="H3" s="59" t="s">
        <v>1585</v>
      </c>
      <c r="I3" s="59" t="s">
        <v>1586</v>
      </c>
      <c r="J3" s="59" t="s">
        <v>1587</v>
      </c>
      <c r="K3" s="59" t="s">
        <v>1588</v>
      </c>
      <c r="L3" s="59" t="s">
        <v>1589</v>
      </c>
      <c r="M3" s="59" t="s">
        <v>1590</v>
      </c>
      <c r="N3" s="59" t="s">
        <v>1591</v>
      </c>
      <c r="O3" s="59" t="s">
        <v>1592</v>
      </c>
      <c r="P3" s="59" t="s">
        <v>1593</v>
      </c>
      <c r="Q3" s="59" t="s">
        <v>1594</v>
      </c>
      <c r="R3" s="59" t="s">
        <v>1595</v>
      </c>
      <c r="S3" s="60" t="s">
        <v>1596</v>
      </c>
      <c r="T3" s="60" t="s">
        <v>1597</v>
      </c>
      <c r="U3" s="60" t="s">
        <v>1598</v>
      </c>
      <c r="V3" s="60" t="s">
        <v>1599</v>
      </c>
      <c r="W3" s="60" t="s">
        <v>1600</v>
      </c>
      <c r="X3" s="60" t="s">
        <v>1601</v>
      </c>
      <c r="Y3" s="60" t="s">
        <v>1602</v>
      </c>
      <c r="Z3" s="60" t="s">
        <v>1603</v>
      </c>
      <c r="AA3" s="60" t="s">
        <v>1604</v>
      </c>
      <c r="AB3" s="60" t="s">
        <v>1605</v>
      </c>
    </row>
    <row r="4" spans="1:28" ht="15" thickBot="1">
      <c r="B4" s="58"/>
      <c r="C4" s="58"/>
      <c r="D4" s="58"/>
      <c r="E4" s="58"/>
      <c r="F4" s="165" t="s">
        <v>1930</v>
      </c>
      <c r="G4" s="58"/>
      <c r="H4" s="58"/>
      <c r="I4" s="58"/>
      <c r="J4" s="58"/>
      <c r="K4" s="58"/>
      <c r="L4" s="58"/>
      <c r="M4" s="58"/>
      <c r="N4" s="58"/>
      <c r="O4" s="58"/>
      <c r="P4" s="58"/>
      <c r="Q4" s="58"/>
      <c r="R4" s="58"/>
      <c r="S4" s="58"/>
      <c r="T4" s="58"/>
      <c r="U4" s="58"/>
      <c r="V4" s="58"/>
      <c r="W4" s="58"/>
      <c r="X4" s="58"/>
      <c r="Y4" s="58"/>
      <c r="Z4" s="58"/>
      <c r="AA4" s="58"/>
      <c r="AB4" s="58"/>
    </row>
    <row r="5" spans="1:28">
      <c r="A5" s="20"/>
      <c r="B5" s="21"/>
      <c r="C5" s="21"/>
      <c r="D5" s="21"/>
      <c r="E5" s="21"/>
      <c r="F5" s="22"/>
      <c r="G5" s="61"/>
      <c r="H5" s="259" t="s">
        <v>27</v>
      </c>
      <c r="I5" s="259"/>
      <c r="J5" s="259"/>
      <c r="K5" s="259"/>
      <c r="L5" s="259"/>
      <c r="M5" s="62"/>
      <c r="N5" s="260" t="s">
        <v>28</v>
      </c>
      <c r="O5" s="259"/>
      <c r="P5" s="259"/>
      <c r="Q5" s="259"/>
      <c r="R5" s="261"/>
      <c r="S5" s="260" t="s">
        <v>29</v>
      </c>
      <c r="T5" s="259"/>
      <c r="U5" s="259"/>
      <c r="V5" s="259"/>
      <c r="W5" s="261"/>
      <c r="X5" s="260" t="s">
        <v>1606</v>
      </c>
      <c r="Y5" s="259"/>
      <c r="Z5" s="259"/>
      <c r="AA5" s="259"/>
      <c r="AB5" s="262"/>
    </row>
    <row r="6" spans="1:28" ht="61.5" customHeight="1" thickBot="1">
      <c r="A6" s="52" t="s">
        <v>1607</v>
      </c>
      <c r="B6" s="26" t="s">
        <v>4</v>
      </c>
      <c r="C6" s="26" t="s">
        <v>1608</v>
      </c>
      <c r="D6" s="26" t="s">
        <v>33</v>
      </c>
      <c r="E6" s="26" t="s">
        <v>34</v>
      </c>
      <c r="F6" s="28" t="s">
        <v>35</v>
      </c>
      <c r="G6" s="63" t="s">
        <v>36</v>
      </c>
      <c r="H6" s="31" t="s">
        <v>37</v>
      </c>
      <c r="I6" s="31" t="s">
        <v>38</v>
      </c>
      <c r="J6" s="31" t="s">
        <v>39</v>
      </c>
      <c r="K6" s="31" t="s">
        <v>1609</v>
      </c>
      <c r="L6" s="31" t="s">
        <v>1610</v>
      </c>
      <c r="M6" s="64" t="s">
        <v>1611</v>
      </c>
      <c r="N6" s="34" t="s">
        <v>43</v>
      </c>
      <c r="O6" s="35" t="s">
        <v>44</v>
      </c>
      <c r="P6" s="35" t="s">
        <v>45</v>
      </c>
      <c r="Q6" s="35" t="s">
        <v>46</v>
      </c>
      <c r="R6" s="36" t="s">
        <v>47</v>
      </c>
      <c r="S6" s="34" t="s">
        <v>43</v>
      </c>
      <c r="T6" s="35" t="s">
        <v>44</v>
      </c>
      <c r="U6" s="35" t="s">
        <v>45</v>
      </c>
      <c r="V6" s="35" t="s">
        <v>46</v>
      </c>
      <c r="W6" s="36" t="s">
        <v>47</v>
      </c>
      <c r="X6" s="34" t="s">
        <v>43</v>
      </c>
      <c r="Y6" s="35" t="s">
        <v>44</v>
      </c>
      <c r="Z6" s="35" t="s">
        <v>45</v>
      </c>
      <c r="AA6" s="35" t="s">
        <v>46</v>
      </c>
      <c r="AB6" s="65" t="s">
        <v>47</v>
      </c>
    </row>
    <row r="7" spans="1:28">
      <c r="A7" s="48"/>
      <c r="F7" s="66"/>
      <c r="G7" s="67"/>
      <c r="H7" s="68"/>
      <c r="I7" s="68"/>
      <c r="J7" s="68"/>
      <c r="K7" s="68"/>
      <c r="L7" s="68"/>
      <c r="M7" s="69"/>
      <c r="N7" s="70"/>
      <c r="O7" s="68"/>
      <c r="P7" s="68"/>
      <c r="Q7" s="68"/>
      <c r="R7" s="173"/>
      <c r="S7" s="174"/>
      <c r="T7" s="68"/>
      <c r="U7" s="68"/>
      <c r="V7" s="68"/>
      <c r="W7" s="41"/>
      <c r="X7" s="68"/>
      <c r="Y7" s="68"/>
      <c r="Z7" s="68"/>
      <c r="AA7" s="68"/>
      <c r="AB7" s="72"/>
    </row>
    <row r="8" spans="1:28">
      <c r="A8" s="48" t="s">
        <v>50</v>
      </c>
      <c r="B8" s="55" t="s">
        <v>51</v>
      </c>
      <c r="C8" s="1" t="s">
        <v>52</v>
      </c>
      <c r="D8" s="1" t="s">
        <v>53</v>
      </c>
      <c r="E8" s="1" t="s">
        <v>54</v>
      </c>
      <c r="F8" s="44" t="s">
        <v>55</v>
      </c>
      <c r="G8" s="49">
        <v>0.4</v>
      </c>
      <c r="H8" s="5">
        <v>1.7388222766959629</v>
      </c>
      <c r="I8" s="5">
        <v>0</v>
      </c>
      <c r="J8" s="5">
        <v>1.7388222766959629</v>
      </c>
      <c r="K8" s="5">
        <v>-5.0435770963903312</v>
      </c>
      <c r="L8" s="5">
        <v>1.6084106059437659</v>
      </c>
      <c r="M8" s="73">
        <v>0.5</v>
      </c>
      <c r="N8" s="5">
        <v>0</v>
      </c>
      <c r="O8" s="5">
        <v>0</v>
      </c>
      <c r="P8" s="5">
        <v>0</v>
      </c>
      <c r="Q8" s="5">
        <v>0</v>
      </c>
      <c r="R8" s="5">
        <v>0</v>
      </c>
      <c r="S8" s="46">
        <v>0</v>
      </c>
      <c r="T8" s="5">
        <v>1.7388222766959629</v>
      </c>
      <c r="U8" s="5">
        <v>0</v>
      </c>
      <c r="V8" s="5">
        <v>0</v>
      </c>
      <c r="W8" s="175">
        <v>0</v>
      </c>
      <c r="X8" s="5">
        <v>0</v>
      </c>
      <c r="Y8" s="5">
        <v>1.7388222766959629</v>
      </c>
      <c r="Z8" s="5">
        <v>0</v>
      </c>
      <c r="AA8" s="5">
        <v>0</v>
      </c>
      <c r="AB8" s="72">
        <v>0</v>
      </c>
    </row>
    <row r="9" spans="1:28">
      <c r="A9" s="48" t="s">
        <v>64</v>
      </c>
      <c r="B9" s="55" t="s">
        <v>65</v>
      </c>
      <c r="C9" s="1" t="s">
        <v>66</v>
      </c>
      <c r="D9" s="1" t="s">
        <v>53</v>
      </c>
      <c r="E9" s="1" t="s">
        <v>54</v>
      </c>
      <c r="F9" s="44" t="s">
        <v>67</v>
      </c>
      <c r="G9" s="49">
        <v>0.4</v>
      </c>
      <c r="H9" s="5">
        <v>3.6098748878002578</v>
      </c>
      <c r="I9" s="5">
        <v>0</v>
      </c>
      <c r="J9" s="5">
        <v>3.6098748878002578</v>
      </c>
      <c r="K9" s="5">
        <v>-8.8978318507659981</v>
      </c>
      <c r="L9" s="5">
        <v>3.3391342712152388</v>
      </c>
      <c r="M9" s="73">
        <v>0.5</v>
      </c>
      <c r="N9" s="5">
        <v>0</v>
      </c>
      <c r="O9" s="5">
        <v>0</v>
      </c>
      <c r="P9" s="5">
        <v>0</v>
      </c>
      <c r="Q9" s="5">
        <v>0</v>
      </c>
      <c r="R9" s="5">
        <v>0</v>
      </c>
      <c r="S9" s="46">
        <v>0</v>
      </c>
      <c r="T9" s="5">
        <v>3.6098748878002578</v>
      </c>
      <c r="U9" s="5">
        <v>0</v>
      </c>
      <c r="V9" s="5">
        <v>0</v>
      </c>
      <c r="W9" s="175">
        <v>0</v>
      </c>
      <c r="X9" s="5">
        <v>0</v>
      </c>
      <c r="Y9" s="5">
        <v>3.6098748878002578</v>
      </c>
      <c r="Z9" s="5">
        <v>0</v>
      </c>
      <c r="AA9" s="5">
        <v>0</v>
      </c>
      <c r="AB9" s="72">
        <v>0</v>
      </c>
    </row>
    <row r="10" spans="1:28">
      <c r="A10" s="48" t="s">
        <v>81</v>
      </c>
      <c r="B10" s="55" t="s">
        <v>82</v>
      </c>
      <c r="C10" s="1" t="s">
        <v>83</v>
      </c>
      <c r="D10" s="1" t="s">
        <v>53</v>
      </c>
      <c r="E10" s="1" t="s">
        <v>84</v>
      </c>
      <c r="F10" s="44" t="s">
        <v>85</v>
      </c>
      <c r="G10" s="49">
        <v>0.4</v>
      </c>
      <c r="H10" s="5">
        <v>3.919111956810823</v>
      </c>
      <c r="I10" s="5">
        <v>0</v>
      </c>
      <c r="J10" s="5">
        <v>3.919111956810823</v>
      </c>
      <c r="K10" s="5">
        <v>-16.333166806706494</v>
      </c>
      <c r="L10" s="5">
        <v>3.6251785600500117</v>
      </c>
      <c r="M10" s="73">
        <v>0.5</v>
      </c>
      <c r="N10" s="5">
        <v>0</v>
      </c>
      <c r="O10" s="5">
        <v>0</v>
      </c>
      <c r="P10" s="5">
        <v>0</v>
      </c>
      <c r="Q10" s="5">
        <v>0</v>
      </c>
      <c r="R10" s="5">
        <v>0</v>
      </c>
      <c r="S10" s="46">
        <v>0</v>
      </c>
      <c r="T10" s="5">
        <v>3.919111956810823</v>
      </c>
      <c r="U10" s="5">
        <v>0</v>
      </c>
      <c r="V10" s="5">
        <v>0</v>
      </c>
      <c r="W10" s="175">
        <v>0</v>
      </c>
      <c r="X10" s="5">
        <v>0</v>
      </c>
      <c r="Y10" s="5">
        <v>3.919111956810823</v>
      </c>
      <c r="Z10" s="5">
        <v>0</v>
      </c>
      <c r="AA10" s="5">
        <v>0</v>
      </c>
      <c r="AB10" s="72">
        <v>0</v>
      </c>
    </row>
    <row r="11" spans="1:28">
      <c r="A11" s="48" t="s">
        <v>90</v>
      </c>
      <c r="B11" s="55" t="s">
        <v>91</v>
      </c>
      <c r="C11" s="1" t="s">
        <v>92</v>
      </c>
      <c r="D11" s="1" t="s">
        <v>93</v>
      </c>
      <c r="E11" s="1" t="s">
        <v>94</v>
      </c>
      <c r="F11" s="44" t="s">
        <v>95</v>
      </c>
      <c r="G11" s="49">
        <v>0.3</v>
      </c>
      <c r="H11" s="5">
        <v>74.504296206114674</v>
      </c>
      <c r="I11" s="5">
        <v>17.730489713972545</v>
      </c>
      <c r="J11" s="5">
        <v>56.773806492142143</v>
      </c>
      <c r="K11" s="5">
        <v>38.214844703703044</v>
      </c>
      <c r="L11" s="5">
        <v>52.515771005231485</v>
      </c>
      <c r="M11" s="73">
        <v>0</v>
      </c>
      <c r="N11" s="5">
        <v>16.283624745612578</v>
      </c>
      <c r="O11" s="5">
        <v>1.4468649683599706</v>
      </c>
      <c r="P11" s="5">
        <v>0</v>
      </c>
      <c r="Q11" s="5">
        <v>0</v>
      </c>
      <c r="R11" s="5">
        <v>0</v>
      </c>
      <c r="S11" s="46">
        <v>47.247342108931242</v>
      </c>
      <c r="T11" s="5">
        <v>9.5264643832108966</v>
      </c>
      <c r="U11" s="5">
        <v>0</v>
      </c>
      <c r="V11" s="5">
        <v>0</v>
      </c>
      <c r="W11" s="175">
        <v>0</v>
      </c>
      <c r="X11" s="5">
        <v>63.53096685454382</v>
      </c>
      <c r="Y11" s="5">
        <v>10.973329351570866</v>
      </c>
      <c r="Z11" s="5">
        <v>0</v>
      </c>
      <c r="AA11" s="5">
        <v>0</v>
      </c>
      <c r="AB11" s="72">
        <v>0</v>
      </c>
    </row>
    <row r="12" spans="1:28">
      <c r="A12" s="48" t="s">
        <v>96</v>
      </c>
      <c r="B12" s="55" t="s">
        <v>97</v>
      </c>
      <c r="C12" s="1" t="s">
        <v>98</v>
      </c>
      <c r="D12" s="1" t="s">
        <v>93</v>
      </c>
      <c r="E12" s="1" t="s">
        <v>94</v>
      </c>
      <c r="F12" s="44" t="s">
        <v>99</v>
      </c>
      <c r="G12" s="49">
        <v>0.3</v>
      </c>
      <c r="H12" s="5">
        <v>63.971758448377315</v>
      </c>
      <c r="I12" s="5">
        <v>6.1824795919889439</v>
      </c>
      <c r="J12" s="5">
        <v>57.789278856388378</v>
      </c>
      <c r="K12" s="5">
        <v>19.414879404140301</v>
      </c>
      <c r="L12" s="5">
        <v>53.455082942159251</v>
      </c>
      <c r="M12" s="73">
        <v>0</v>
      </c>
      <c r="N12" s="5">
        <v>8.5850067486364239</v>
      </c>
      <c r="O12" s="5">
        <v>-2.4025271566474808</v>
      </c>
      <c r="P12" s="5">
        <v>0</v>
      </c>
      <c r="Q12" s="5">
        <v>0</v>
      </c>
      <c r="R12" s="5">
        <v>0</v>
      </c>
      <c r="S12" s="46">
        <v>44.219997248150811</v>
      </c>
      <c r="T12" s="5">
        <v>13.569281608237565</v>
      </c>
      <c r="U12" s="5">
        <v>0</v>
      </c>
      <c r="V12" s="5">
        <v>0</v>
      </c>
      <c r="W12" s="175">
        <v>0</v>
      </c>
      <c r="X12" s="5">
        <v>52.805003996787235</v>
      </c>
      <c r="Y12" s="5">
        <v>11.166754451590084</v>
      </c>
      <c r="Z12" s="5">
        <v>0</v>
      </c>
      <c r="AA12" s="5">
        <v>0</v>
      </c>
      <c r="AB12" s="72">
        <v>0</v>
      </c>
    </row>
    <row r="13" spans="1:28">
      <c r="A13" s="48" t="s">
        <v>121</v>
      </c>
      <c r="B13" s="55" t="s">
        <v>122</v>
      </c>
      <c r="C13" s="1" t="s">
        <v>123</v>
      </c>
      <c r="D13" s="1" t="s">
        <v>124</v>
      </c>
      <c r="E13" s="1" t="s">
        <v>125</v>
      </c>
      <c r="F13" s="44" t="s">
        <v>126</v>
      </c>
      <c r="G13" s="49">
        <v>0.49</v>
      </c>
      <c r="H13" s="5">
        <v>23.796619811716354</v>
      </c>
      <c r="I13" s="5">
        <v>0.48771781217725019</v>
      </c>
      <c r="J13" s="5">
        <v>23.308901999539106</v>
      </c>
      <c r="K13" s="5">
        <v>-9.4148981116235788</v>
      </c>
      <c r="L13" s="5">
        <v>21.560734349573675</v>
      </c>
      <c r="M13" s="73">
        <v>0.28770797394070224</v>
      </c>
      <c r="N13" s="5">
        <v>1.6909595428180397</v>
      </c>
      <c r="O13" s="5">
        <v>-1.2032417306407894</v>
      </c>
      <c r="P13" s="5">
        <v>0</v>
      </c>
      <c r="Q13" s="5">
        <v>0</v>
      </c>
      <c r="R13" s="5">
        <v>0</v>
      </c>
      <c r="S13" s="46">
        <v>18.816215371627543</v>
      </c>
      <c r="T13" s="5">
        <v>4.4926866279115627</v>
      </c>
      <c r="U13" s="5">
        <v>0</v>
      </c>
      <c r="V13" s="5">
        <v>0</v>
      </c>
      <c r="W13" s="175">
        <v>0</v>
      </c>
      <c r="X13" s="5">
        <v>20.507174914445581</v>
      </c>
      <c r="Y13" s="5">
        <v>3.2894448972707737</v>
      </c>
      <c r="Z13" s="5">
        <v>0</v>
      </c>
      <c r="AA13" s="5">
        <v>0</v>
      </c>
      <c r="AB13" s="72">
        <v>0</v>
      </c>
    </row>
    <row r="14" spans="1:28">
      <c r="A14" s="48" t="s">
        <v>134</v>
      </c>
      <c r="B14" s="55" t="s">
        <v>135</v>
      </c>
      <c r="C14" s="1" t="s">
        <v>136</v>
      </c>
      <c r="D14" s="1" t="s">
        <v>79</v>
      </c>
      <c r="E14" s="1" t="s">
        <v>137</v>
      </c>
      <c r="F14" s="44" t="s">
        <v>1612</v>
      </c>
      <c r="G14" s="49">
        <v>0.01</v>
      </c>
      <c r="H14" s="5">
        <v>10.232371933505103</v>
      </c>
      <c r="I14" s="5">
        <v>3.2194507732365403</v>
      </c>
      <c r="J14" s="5">
        <v>7.0129211602685633</v>
      </c>
      <c r="K14" s="5">
        <v>1.9202963228322727</v>
      </c>
      <c r="L14" s="5">
        <v>6.4869520732484212</v>
      </c>
      <c r="M14" s="73">
        <v>0</v>
      </c>
      <c r="N14" s="5">
        <v>0</v>
      </c>
      <c r="O14" s="5">
        <v>0</v>
      </c>
      <c r="P14" s="5">
        <v>3.2194507732365403</v>
      </c>
      <c r="Q14" s="5">
        <v>0</v>
      </c>
      <c r="R14" s="5">
        <v>0</v>
      </c>
      <c r="S14" s="46">
        <v>0</v>
      </c>
      <c r="T14" s="5">
        <v>0</v>
      </c>
      <c r="U14" s="5">
        <v>7.0129211602685633</v>
      </c>
      <c r="V14" s="5">
        <v>0</v>
      </c>
      <c r="W14" s="175">
        <v>0</v>
      </c>
      <c r="X14" s="5">
        <v>0</v>
      </c>
      <c r="Y14" s="5">
        <v>0</v>
      </c>
      <c r="Z14" s="5">
        <v>10.232371933505103</v>
      </c>
      <c r="AA14" s="5">
        <v>0</v>
      </c>
      <c r="AB14" s="72">
        <v>0</v>
      </c>
    </row>
    <row r="15" spans="1:28">
      <c r="A15" s="48" t="s">
        <v>139</v>
      </c>
      <c r="B15" s="55" t="s">
        <v>140</v>
      </c>
      <c r="C15" s="1" t="s">
        <v>141</v>
      </c>
      <c r="D15" s="1" t="s">
        <v>93</v>
      </c>
      <c r="E15" s="1" t="s">
        <v>94</v>
      </c>
      <c r="F15" s="44" t="s">
        <v>142</v>
      </c>
      <c r="G15" s="49">
        <v>0.3</v>
      </c>
      <c r="H15" s="5">
        <v>39.313915554657697</v>
      </c>
      <c r="I15" s="5">
        <v>3.2496876961827317</v>
      </c>
      <c r="J15" s="5">
        <v>36.064227858474965</v>
      </c>
      <c r="K15" s="5">
        <v>16.524624736252381</v>
      </c>
      <c r="L15" s="5">
        <v>33.359410769089344</v>
      </c>
      <c r="M15" s="73">
        <v>0</v>
      </c>
      <c r="N15" s="5">
        <v>4.4301525595930071</v>
      </c>
      <c r="O15" s="5">
        <v>-1.1804648634102755</v>
      </c>
      <c r="P15" s="5">
        <v>0</v>
      </c>
      <c r="Q15" s="5">
        <v>0</v>
      </c>
      <c r="R15" s="5">
        <v>0</v>
      </c>
      <c r="S15" s="46">
        <v>28.677041642123559</v>
      </c>
      <c r="T15" s="5">
        <v>7.3871862163514077</v>
      </c>
      <c r="U15" s="5">
        <v>0</v>
      </c>
      <c r="V15" s="5">
        <v>0</v>
      </c>
      <c r="W15" s="175">
        <v>0</v>
      </c>
      <c r="X15" s="5">
        <v>33.107194201716567</v>
      </c>
      <c r="Y15" s="5">
        <v>6.2067213529411323</v>
      </c>
      <c r="Z15" s="5">
        <v>0</v>
      </c>
      <c r="AA15" s="5">
        <v>0</v>
      </c>
      <c r="AB15" s="72">
        <v>0</v>
      </c>
    </row>
    <row r="16" spans="1:28">
      <c r="A16" s="48" t="s">
        <v>143</v>
      </c>
      <c r="B16" s="55" t="s">
        <v>144</v>
      </c>
      <c r="C16" s="1" t="s">
        <v>145</v>
      </c>
      <c r="D16" s="1" t="s">
        <v>103</v>
      </c>
      <c r="E16" s="1" t="s">
        <v>146</v>
      </c>
      <c r="F16" s="44" t="s">
        <v>147</v>
      </c>
      <c r="G16" s="49">
        <v>0.49</v>
      </c>
      <c r="H16" s="5">
        <v>462.21227596518145</v>
      </c>
      <c r="I16" s="5">
        <v>109.74274702864336</v>
      </c>
      <c r="J16" s="5">
        <v>352.4695289365381</v>
      </c>
      <c r="K16" s="5">
        <v>150.64634306675737</v>
      </c>
      <c r="L16" s="5">
        <v>326.03431426629777</v>
      </c>
      <c r="M16" s="73">
        <v>0</v>
      </c>
      <c r="N16" s="5">
        <v>102.45322027493766</v>
      </c>
      <c r="O16" s="5">
        <v>7.2895267537057027</v>
      </c>
      <c r="P16" s="5">
        <v>0</v>
      </c>
      <c r="Q16" s="5">
        <v>0</v>
      </c>
      <c r="R16" s="5">
        <v>0</v>
      </c>
      <c r="S16" s="46">
        <v>300.59980791212632</v>
      </c>
      <c r="T16" s="5">
        <v>51.869721024411824</v>
      </c>
      <c r="U16" s="5">
        <v>0</v>
      </c>
      <c r="V16" s="5">
        <v>0</v>
      </c>
      <c r="W16" s="175">
        <v>0</v>
      </c>
      <c r="X16" s="5">
        <v>403.05302818706394</v>
      </c>
      <c r="Y16" s="5">
        <v>59.159247778117532</v>
      </c>
      <c r="Z16" s="5">
        <v>0</v>
      </c>
      <c r="AA16" s="5">
        <v>0</v>
      </c>
      <c r="AB16" s="72">
        <v>0</v>
      </c>
    </row>
    <row r="17" spans="1:28">
      <c r="A17" s="48" t="s">
        <v>148</v>
      </c>
      <c r="B17" s="55" t="s">
        <v>149</v>
      </c>
      <c r="C17" s="1" t="s">
        <v>150</v>
      </c>
      <c r="D17" s="1" t="s">
        <v>53</v>
      </c>
      <c r="E17" s="1" t="s">
        <v>151</v>
      </c>
      <c r="F17" s="44" t="s">
        <v>152</v>
      </c>
      <c r="G17" s="49">
        <v>0.4</v>
      </c>
      <c r="H17" s="5">
        <v>2.1944834206235821</v>
      </c>
      <c r="I17" s="5">
        <v>0</v>
      </c>
      <c r="J17" s="5">
        <v>2.1944834206235821</v>
      </c>
      <c r="K17" s="5">
        <v>-14.295918270520083</v>
      </c>
      <c r="L17" s="5">
        <v>2.0298971640768135</v>
      </c>
      <c r="M17" s="73">
        <v>0.5</v>
      </c>
      <c r="N17" s="5">
        <v>0</v>
      </c>
      <c r="O17" s="5">
        <v>0</v>
      </c>
      <c r="P17" s="5">
        <v>0</v>
      </c>
      <c r="Q17" s="5">
        <v>0</v>
      </c>
      <c r="R17" s="5">
        <v>0</v>
      </c>
      <c r="S17" s="46">
        <v>0</v>
      </c>
      <c r="T17" s="5">
        <v>2.1944834206235821</v>
      </c>
      <c r="U17" s="5">
        <v>0</v>
      </c>
      <c r="V17" s="5">
        <v>0</v>
      </c>
      <c r="W17" s="175">
        <v>0</v>
      </c>
      <c r="X17" s="5">
        <v>0</v>
      </c>
      <c r="Y17" s="5">
        <v>2.1944834206235821</v>
      </c>
      <c r="Z17" s="5">
        <v>0</v>
      </c>
      <c r="AA17" s="5">
        <v>0</v>
      </c>
      <c r="AB17" s="72">
        <v>0</v>
      </c>
    </row>
    <row r="18" spans="1:28">
      <c r="A18" s="48" t="s">
        <v>153</v>
      </c>
      <c r="B18" s="55" t="s">
        <v>154</v>
      </c>
      <c r="C18" s="1" t="s">
        <v>155</v>
      </c>
      <c r="D18" s="1" t="s">
        <v>124</v>
      </c>
      <c r="E18" s="1" t="s">
        <v>156</v>
      </c>
      <c r="F18" s="44" t="s">
        <v>157</v>
      </c>
      <c r="G18" s="49">
        <v>0.49</v>
      </c>
      <c r="H18" s="5">
        <v>57.157334470000905</v>
      </c>
      <c r="I18" s="5">
        <v>13.305642328075891</v>
      </c>
      <c r="J18" s="5">
        <v>43.851692141925014</v>
      </c>
      <c r="K18" s="5">
        <v>23.886239341655994</v>
      </c>
      <c r="L18" s="5">
        <v>40.562815231280638</v>
      </c>
      <c r="M18" s="73">
        <v>0</v>
      </c>
      <c r="N18" s="5">
        <v>12.44411525955484</v>
      </c>
      <c r="O18" s="5">
        <v>0.86152706852105077</v>
      </c>
      <c r="P18" s="5">
        <v>0</v>
      </c>
      <c r="Q18" s="5">
        <v>0</v>
      </c>
      <c r="R18" s="5">
        <v>0</v>
      </c>
      <c r="S18" s="46">
        <v>36.526505567364808</v>
      </c>
      <c r="T18" s="5">
        <v>7.3251865745602096</v>
      </c>
      <c r="U18" s="5">
        <v>0</v>
      </c>
      <c r="V18" s="5">
        <v>0</v>
      </c>
      <c r="W18" s="175">
        <v>0</v>
      </c>
      <c r="X18" s="5">
        <v>48.970620826919642</v>
      </c>
      <c r="Y18" s="5">
        <v>8.1867136430812604</v>
      </c>
      <c r="Z18" s="5">
        <v>0</v>
      </c>
      <c r="AA18" s="5">
        <v>0</v>
      </c>
      <c r="AB18" s="72">
        <v>0</v>
      </c>
    </row>
    <row r="19" spans="1:28">
      <c r="A19" s="48" t="s">
        <v>158</v>
      </c>
      <c r="B19" s="55" t="s">
        <v>159</v>
      </c>
      <c r="C19" s="1" t="s">
        <v>160</v>
      </c>
      <c r="D19" s="1" t="s">
        <v>124</v>
      </c>
      <c r="E19" s="1" t="s">
        <v>156</v>
      </c>
      <c r="F19" s="44" t="s">
        <v>161</v>
      </c>
      <c r="G19" s="49">
        <v>0.49</v>
      </c>
      <c r="H19" s="5">
        <v>62.321368846508385</v>
      </c>
      <c r="I19" s="5">
        <v>14.789150709046528</v>
      </c>
      <c r="J19" s="5">
        <v>47.532218137461854</v>
      </c>
      <c r="K19" s="5">
        <v>24.075749889026632</v>
      </c>
      <c r="L19" s="5">
        <v>43.967301777152215</v>
      </c>
      <c r="M19" s="73">
        <v>0</v>
      </c>
      <c r="N19" s="5">
        <v>13.776165551867507</v>
      </c>
      <c r="O19" s="5">
        <v>1.0129851571790214</v>
      </c>
      <c r="P19" s="5">
        <v>0</v>
      </c>
      <c r="Q19" s="5">
        <v>0</v>
      </c>
      <c r="R19" s="5">
        <v>0</v>
      </c>
      <c r="S19" s="46">
        <v>40.533011678428366</v>
      </c>
      <c r="T19" s="5">
        <v>6.9992064590334877</v>
      </c>
      <c r="U19" s="5">
        <v>0</v>
      </c>
      <c r="V19" s="5">
        <v>0</v>
      </c>
      <c r="W19" s="175">
        <v>0</v>
      </c>
      <c r="X19" s="5">
        <v>54.309177230295873</v>
      </c>
      <c r="Y19" s="5">
        <v>8.0121916162125082</v>
      </c>
      <c r="Z19" s="5">
        <v>0</v>
      </c>
      <c r="AA19" s="5">
        <v>0</v>
      </c>
      <c r="AB19" s="72">
        <v>0</v>
      </c>
    </row>
    <row r="20" spans="1:28">
      <c r="A20" s="48" t="s">
        <v>166</v>
      </c>
      <c r="B20" s="55" t="s">
        <v>167</v>
      </c>
      <c r="C20" s="1" t="s">
        <v>168</v>
      </c>
      <c r="D20" s="1" t="s">
        <v>103</v>
      </c>
      <c r="E20" s="1" t="s">
        <v>169</v>
      </c>
      <c r="F20" s="44" t="s">
        <v>170</v>
      </c>
      <c r="G20" s="49">
        <v>0.49</v>
      </c>
      <c r="H20" s="5">
        <v>82.818741278905435</v>
      </c>
      <c r="I20" s="5">
        <v>15.753129159031694</v>
      </c>
      <c r="J20" s="5">
        <v>67.065612119873734</v>
      </c>
      <c r="K20" s="5">
        <v>26.277708456498157</v>
      </c>
      <c r="L20" s="5">
        <v>62.035691210883215</v>
      </c>
      <c r="M20" s="73">
        <v>0</v>
      </c>
      <c r="N20" s="5">
        <v>15.450922743452088</v>
      </c>
      <c r="O20" s="5">
        <v>0.3022064155796077</v>
      </c>
      <c r="P20" s="5">
        <v>0</v>
      </c>
      <c r="Q20" s="5">
        <v>0</v>
      </c>
      <c r="R20" s="5">
        <v>0</v>
      </c>
      <c r="S20" s="46">
        <v>57.037814358406557</v>
      </c>
      <c r="T20" s="5">
        <v>10.02779776146718</v>
      </c>
      <c r="U20" s="5">
        <v>0</v>
      </c>
      <c r="V20" s="5">
        <v>0</v>
      </c>
      <c r="W20" s="175">
        <v>0</v>
      </c>
      <c r="X20" s="5">
        <v>72.488737101858646</v>
      </c>
      <c r="Y20" s="5">
        <v>10.330004177046789</v>
      </c>
      <c r="Z20" s="5">
        <v>0</v>
      </c>
      <c r="AA20" s="5">
        <v>0</v>
      </c>
      <c r="AB20" s="72">
        <v>0</v>
      </c>
    </row>
    <row r="21" spans="1:28">
      <c r="A21" s="48" t="s">
        <v>178</v>
      </c>
      <c r="B21" s="55" t="s">
        <v>179</v>
      </c>
      <c r="C21" s="1" t="s">
        <v>180</v>
      </c>
      <c r="D21" s="1" t="s">
        <v>124</v>
      </c>
      <c r="E21" s="1" t="s">
        <v>137</v>
      </c>
      <c r="F21" s="44" t="s">
        <v>181</v>
      </c>
      <c r="G21" s="49">
        <v>0.49</v>
      </c>
      <c r="H21" s="5">
        <v>18.304676358935748</v>
      </c>
      <c r="I21" s="5">
        <v>1.7426270607771761</v>
      </c>
      <c r="J21" s="5">
        <v>16.56204929815857</v>
      </c>
      <c r="K21" s="5">
        <v>-9.3496114314444512</v>
      </c>
      <c r="L21" s="5">
        <v>15.319895600796679</v>
      </c>
      <c r="M21" s="73">
        <v>0.3608264135335425</v>
      </c>
      <c r="N21" s="5">
        <v>3.3539600433240273</v>
      </c>
      <c r="O21" s="5">
        <v>-1.611332982546851</v>
      </c>
      <c r="P21" s="5">
        <v>0</v>
      </c>
      <c r="Q21" s="5">
        <v>0</v>
      </c>
      <c r="R21" s="5">
        <v>0</v>
      </c>
      <c r="S21" s="46">
        <v>12.193918888679725</v>
      </c>
      <c r="T21" s="5">
        <v>4.3681304094788445</v>
      </c>
      <c r="U21" s="5">
        <v>0</v>
      </c>
      <c r="V21" s="5">
        <v>0</v>
      </c>
      <c r="W21" s="175">
        <v>0</v>
      </c>
      <c r="X21" s="5">
        <v>15.547878932003753</v>
      </c>
      <c r="Y21" s="5">
        <v>2.756797426931993</v>
      </c>
      <c r="Z21" s="5">
        <v>0</v>
      </c>
      <c r="AA21" s="5">
        <v>0</v>
      </c>
      <c r="AB21" s="72">
        <v>0</v>
      </c>
    </row>
    <row r="22" spans="1:28">
      <c r="A22" s="48" t="s">
        <v>182</v>
      </c>
      <c r="B22" s="55" t="s">
        <v>183</v>
      </c>
      <c r="C22" s="1" t="s">
        <v>184</v>
      </c>
      <c r="D22" s="1" t="s">
        <v>103</v>
      </c>
      <c r="E22" s="1" t="s">
        <v>185</v>
      </c>
      <c r="F22" s="44" t="s">
        <v>186</v>
      </c>
      <c r="G22" s="49">
        <v>0.49</v>
      </c>
      <c r="H22" s="5">
        <v>171.07876115582152</v>
      </c>
      <c r="I22" s="5">
        <v>34.053748287431262</v>
      </c>
      <c r="J22" s="5">
        <v>137.02501286839026</v>
      </c>
      <c r="K22" s="5">
        <v>68.148874548592644</v>
      </c>
      <c r="L22" s="5">
        <v>126.748136903261</v>
      </c>
      <c r="M22" s="73">
        <v>0</v>
      </c>
      <c r="N22" s="5">
        <v>32.730166933367492</v>
      </c>
      <c r="O22" s="5">
        <v>1.3235813540637718</v>
      </c>
      <c r="P22" s="5">
        <v>0</v>
      </c>
      <c r="Q22" s="5">
        <v>0</v>
      </c>
      <c r="R22" s="5">
        <v>0</v>
      </c>
      <c r="S22" s="46">
        <v>115.86263377562697</v>
      </c>
      <c r="T22" s="5">
        <v>21.162379092763285</v>
      </c>
      <c r="U22" s="5">
        <v>0</v>
      </c>
      <c r="V22" s="5">
        <v>0</v>
      </c>
      <c r="W22" s="175">
        <v>0</v>
      </c>
      <c r="X22" s="5">
        <v>148.59280070899445</v>
      </c>
      <c r="Y22" s="5">
        <v>22.485960446827058</v>
      </c>
      <c r="Z22" s="5">
        <v>0</v>
      </c>
      <c r="AA22" s="5">
        <v>0</v>
      </c>
      <c r="AB22" s="72">
        <v>0</v>
      </c>
    </row>
    <row r="23" spans="1:28">
      <c r="A23" s="48" t="s">
        <v>191</v>
      </c>
      <c r="B23" s="55" t="s">
        <v>192</v>
      </c>
      <c r="C23" s="1" t="s">
        <v>193</v>
      </c>
      <c r="D23" s="1" t="s">
        <v>53</v>
      </c>
      <c r="E23" s="1" t="s">
        <v>194</v>
      </c>
      <c r="F23" s="44" t="s">
        <v>195</v>
      </c>
      <c r="G23" s="49">
        <v>0.4</v>
      </c>
      <c r="H23" s="5">
        <v>4.5422012976269617</v>
      </c>
      <c r="I23" s="5">
        <v>0.64626548590437971</v>
      </c>
      <c r="J23" s="5">
        <v>3.8959358117225822</v>
      </c>
      <c r="K23" s="5">
        <v>-8.3787083751832832</v>
      </c>
      <c r="L23" s="5">
        <v>3.6037406258433884</v>
      </c>
      <c r="M23" s="73">
        <v>0.5</v>
      </c>
      <c r="N23" s="5">
        <v>0</v>
      </c>
      <c r="O23" s="5">
        <v>0.64626548590437971</v>
      </c>
      <c r="P23" s="5">
        <v>0</v>
      </c>
      <c r="Q23" s="5">
        <v>0</v>
      </c>
      <c r="R23" s="5">
        <v>0</v>
      </c>
      <c r="S23" s="46">
        <v>0</v>
      </c>
      <c r="T23" s="5">
        <v>3.8959358117225822</v>
      </c>
      <c r="U23" s="5">
        <v>0</v>
      </c>
      <c r="V23" s="5">
        <v>0</v>
      </c>
      <c r="W23" s="175">
        <v>0</v>
      </c>
      <c r="X23" s="5">
        <v>0</v>
      </c>
      <c r="Y23" s="5">
        <v>4.5422012976269617</v>
      </c>
      <c r="Z23" s="5">
        <v>0</v>
      </c>
      <c r="AA23" s="5">
        <v>0</v>
      </c>
      <c r="AB23" s="72">
        <v>0</v>
      </c>
    </row>
    <row r="24" spans="1:28">
      <c r="A24" s="48" t="s">
        <v>196</v>
      </c>
      <c r="B24" s="55" t="s">
        <v>197</v>
      </c>
      <c r="C24" s="1" t="s">
        <v>198</v>
      </c>
      <c r="D24" s="1" t="s">
        <v>93</v>
      </c>
      <c r="E24" s="1" t="s">
        <v>94</v>
      </c>
      <c r="F24" s="44" t="s">
        <v>199</v>
      </c>
      <c r="G24" s="49">
        <v>0.3</v>
      </c>
      <c r="H24" s="5">
        <v>111.40874173482065</v>
      </c>
      <c r="I24" s="5">
        <v>24.503742935280929</v>
      </c>
      <c r="J24" s="5">
        <v>86.904998799539712</v>
      </c>
      <c r="K24" s="5">
        <v>52.155130406102231</v>
      </c>
      <c r="L24" s="5">
        <v>80.387123889574241</v>
      </c>
      <c r="M24" s="73">
        <v>0</v>
      </c>
      <c r="N24" s="5">
        <v>21.968721785008729</v>
      </c>
      <c r="O24" s="5">
        <v>2.5350211502722018</v>
      </c>
      <c r="P24" s="5">
        <v>0</v>
      </c>
      <c r="Q24" s="5">
        <v>0</v>
      </c>
      <c r="R24" s="5">
        <v>0</v>
      </c>
      <c r="S24" s="46">
        <v>67.087095111455383</v>
      </c>
      <c r="T24" s="5">
        <v>19.817903688084336</v>
      </c>
      <c r="U24" s="5">
        <v>0</v>
      </c>
      <c r="V24" s="5">
        <v>0</v>
      </c>
      <c r="W24" s="175">
        <v>0</v>
      </c>
      <c r="X24" s="5">
        <v>89.055816896464108</v>
      </c>
      <c r="Y24" s="5">
        <v>22.352924838356536</v>
      </c>
      <c r="Z24" s="5">
        <v>0</v>
      </c>
      <c r="AA24" s="5">
        <v>0</v>
      </c>
      <c r="AB24" s="72">
        <v>0</v>
      </c>
    </row>
    <row r="25" spans="1:28">
      <c r="A25" s="48" t="s">
        <v>208</v>
      </c>
      <c r="B25" s="55" t="s">
        <v>209</v>
      </c>
      <c r="C25" s="1" t="s">
        <v>210</v>
      </c>
      <c r="D25" s="1" t="s">
        <v>124</v>
      </c>
      <c r="E25" s="1" t="s">
        <v>125</v>
      </c>
      <c r="F25" s="44" t="s">
        <v>211</v>
      </c>
      <c r="G25" s="49">
        <v>0.49</v>
      </c>
      <c r="H25" s="5">
        <v>117.68477412844646</v>
      </c>
      <c r="I25" s="5">
        <v>17.321387851617391</v>
      </c>
      <c r="J25" s="5">
        <v>100.36338627682906</v>
      </c>
      <c r="K25" s="5">
        <v>-4.3557302042798245</v>
      </c>
      <c r="L25" s="5">
        <v>92.836132306066887</v>
      </c>
      <c r="M25" s="73">
        <v>4.1594414132272384E-2</v>
      </c>
      <c r="N25" s="5">
        <v>18.269312919112174</v>
      </c>
      <c r="O25" s="5">
        <v>-0.94792506749478356</v>
      </c>
      <c r="P25" s="5">
        <v>0</v>
      </c>
      <c r="Q25" s="5">
        <v>0</v>
      </c>
      <c r="R25" s="5">
        <v>0</v>
      </c>
      <c r="S25" s="46">
        <v>82.509811182273921</v>
      </c>
      <c r="T25" s="5">
        <v>17.853575094555143</v>
      </c>
      <c r="U25" s="5">
        <v>0</v>
      </c>
      <c r="V25" s="5">
        <v>0</v>
      </c>
      <c r="W25" s="175">
        <v>0</v>
      </c>
      <c r="X25" s="5">
        <v>100.7791241013861</v>
      </c>
      <c r="Y25" s="5">
        <v>16.905650027060361</v>
      </c>
      <c r="Z25" s="5">
        <v>0</v>
      </c>
      <c r="AA25" s="5">
        <v>0</v>
      </c>
      <c r="AB25" s="72">
        <v>0</v>
      </c>
    </row>
    <row r="26" spans="1:28">
      <c r="A26" s="48" t="s">
        <v>212</v>
      </c>
      <c r="B26" s="55" t="s">
        <v>213</v>
      </c>
      <c r="C26" s="1" t="s">
        <v>214</v>
      </c>
      <c r="D26" s="1" t="s">
        <v>53</v>
      </c>
      <c r="E26" s="1" t="s">
        <v>194</v>
      </c>
      <c r="F26" s="44" t="s">
        <v>215</v>
      </c>
      <c r="G26" s="49">
        <v>0.4</v>
      </c>
      <c r="H26" s="5">
        <v>2.8594208888664805</v>
      </c>
      <c r="I26" s="5">
        <v>2.9972930911099538E-2</v>
      </c>
      <c r="J26" s="5">
        <v>2.8294479579553808</v>
      </c>
      <c r="K26" s="5">
        <v>-8.8517055606869253</v>
      </c>
      <c r="L26" s="5">
        <v>2.6172393611087275</v>
      </c>
      <c r="M26" s="73">
        <v>0.5</v>
      </c>
      <c r="N26" s="5">
        <v>0</v>
      </c>
      <c r="O26" s="5">
        <v>2.9972930911099538E-2</v>
      </c>
      <c r="P26" s="5">
        <v>0</v>
      </c>
      <c r="Q26" s="5">
        <v>0</v>
      </c>
      <c r="R26" s="5">
        <v>0</v>
      </c>
      <c r="S26" s="46">
        <v>0</v>
      </c>
      <c r="T26" s="5">
        <v>2.8294479579553808</v>
      </c>
      <c r="U26" s="5">
        <v>0</v>
      </c>
      <c r="V26" s="5">
        <v>0</v>
      </c>
      <c r="W26" s="175">
        <v>0</v>
      </c>
      <c r="X26" s="5">
        <v>0</v>
      </c>
      <c r="Y26" s="5">
        <v>2.8594208888664805</v>
      </c>
      <c r="Z26" s="5">
        <v>0</v>
      </c>
      <c r="AA26" s="5">
        <v>0</v>
      </c>
      <c r="AB26" s="72">
        <v>0</v>
      </c>
    </row>
    <row r="27" spans="1:28">
      <c r="A27" s="48" t="s">
        <v>216</v>
      </c>
      <c r="B27" s="55" t="s">
        <v>217</v>
      </c>
      <c r="C27" s="1" t="s">
        <v>218</v>
      </c>
      <c r="D27" s="1" t="s">
        <v>93</v>
      </c>
      <c r="E27" s="1" t="s">
        <v>94</v>
      </c>
      <c r="F27" s="44" t="s">
        <v>219</v>
      </c>
      <c r="G27" s="49">
        <v>0.3</v>
      </c>
      <c r="H27" s="5">
        <v>37.856581376245984</v>
      </c>
      <c r="I27" s="5">
        <v>0</v>
      </c>
      <c r="J27" s="5">
        <v>37.856581376245984</v>
      </c>
      <c r="K27" s="5">
        <v>9.5548536684842613</v>
      </c>
      <c r="L27" s="5">
        <v>35.017337773027542</v>
      </c>
      <c r="M27" s="73">
        <v>0</v>
      </c>
      <c r="N27" s="5">
        <v>0</v>
      </c>
      <c r="O27" s="5">
        <v>0</v>
      </c>
      <c r="P27" s="5">
        <v>0</v>
      </c>
      <c r="Q27" s="5">
        <v>0</v>
      </c>
      <c r="R27" s="5">
        <v>0</v>
      </c>
      <c r="S27" s="46">
        <v>28.71854699537738</v>
      </c>
      <c r="T27" s="5">
        <v>9.1380343808686018</v>
      </c>
      <c r="U27" s="5">
        <v>0</v>
      </c>
      <c r="V27" s="5">
        <v>0</v>
      </c>
      <c r="W27" s="175">
        <v>0</v>
      </c>
      <c r="X27" s="5">
        <v>28.71854699537738</v>
      </c>
      <c r="Y27" s="5">
        <v>9.1380343808686018</v>
      </c>
      <c r="Z27" s="5">
        <v>0</v>
      </c>
      <c r="AA27" s="5">
        <v>0</v>
      </c>
      <c r="AB27" s="72">
        <v>0</v>
      </c>
    </row>
    <row r="28" spans="1:28">
      <c r="A28" s="48" t="s">
        <v>220</v>
      </c>
      <c r="B28" s="55" t="s">
        <v>221</v>
      </c>
      <c r="C28" s="1" t="s">
        <v>222</v>
      </c>
      <c r="D28" s="1" t="s">
        <v>53</v>
      </c>
      <c r="E28" s="1" t="s">
        <v>223</v>
      </c>
      <c r="F28" s="44" t="s">
        <v>224</v>
      </c>
      <c r="G28" s="49">
        <v>0.4</v>
      </c>
      <c r="H28" s="5">
        <v>1.7181792584438382</v>
      </c>
      <c r="I28" s="5">
        <v>0</v>
      </c>
      <c r="J28" s="5">
        <v>1.7181792584438382</v>
      </c>
      <c r="K28" s="5">
        <v>-8.1307785315447916</v>
      </c>
      <c r="L28" s="5">
        <v>1.5893158140605503</v>
      </c>
      <c r="M28" s="73">
        <v>0.5</v>
      </c>
      <c r="N28" s="5">
        <v>0</v>
      </c>
      <c r="O28" s="5">
        <v>0</v>
      </c>
      <c r="P28" s="5">
        <v>0</v>
      </c>
      <c r="Q28" s="5">
        <v>0</v>
      </c>
      <c r="R28" s="5">
        <v>0</v>
      </c>
      <c r="S28" s="46">
        <v>0</v>
      </c>
      <c r="T28" s="5">
        <v>1.7181792584438382</v>
      </c>
      <c r="U28" s="5">
        <v>0</v>
      </c>
      <c r="V28" s="5">
        <v>0</v>
      </c>
      <c r="W28" s="175">
        <v>0</v>
      </c>
      <c r="X28" s="5">
        <v>0</v>
      </c>
      <c r="Y28" s="5">
        <v>1.7181792584438382</v>
      </c>
      <c r="Z28" s="5">
        <v>0</v>
      </c>
      <c r="AA28" s="5">
        <v>0</v>
      </c>
      <c r="AB28" s="72">
        <v>0</v>
      </c>
    </row>
    <row r="29" spans="1:28">
      <c r="A29" s="48" t="s">
        <v>225</v>
      </c>
      <c r="B29" s="55" t="s">
        <v>226</v>
      </c>
      <c r="C29" s="1" t="s">
        <v>227</v>
      </c>
      <c r="D29" s="1" t="s">
        <v>53</v>
      </c>
      <c r="E29" s="1" t="s">
        <v>228</v>
      </c>
      <c r="F29" s="44" t="s">
        <v>229</v>
      </c>
      <c r="G29" s="49">
        <v>0.4</v>
      </c>
      <c r="H29" s="5">
        <v>2.3705613027023853</v>
      </c>
      <c r="I29" s="5">
        <v>5.4180740956649182E-2</v>
      </c>
      <c r="J29" s="5">
        <v>2.3163805617457363</v>
      </c>
      <c r="K29" s="5">
        <v>-13.394077309721894</v>
      </c>
      <c r="L29" s="5">
        <v>2.1426520196148058</v>
      </c>
      <c r="M29" s="73">
        <v>0.5</v>
      </c>
      <c r="N29" s="5">
        <v>0</v>
      </c>
      <c r="O29" s="5">
        <v>5.4180740956649182E-2</v>
      </c>
      <c r="P29" s="5">
        <v>0</v>
      </c>
      <c r="Q29" s="5">
        <v>0</v>
      </c>
      <c r="R29" s="5">
        <v>0</v>
      </c>
      <c r="S29" s="46">
        <v>0</v>
      </c>
      <c r="T29" s="5">
        <v>2.3163805617457363</v>
      </c>
      <c r="U29" s="5">
        <v>0</v>
      </c>
      <c r="V29" s="5">
        <v>0</v>
      </c>
      <c r="W29" s="175">
        <v>0</v>
      </c>
      <c r="X29" s="5">
        <v>0</v>
      </c>
      <c r="Y29" s="5">
        <v>2.3705613027023853</v>
      </c>
      <c r="Z29" s="5">
        <v>0</v>
      </c>
      <c r="AA29" s="5">
        <v>0</v>
      </c>
      <c r="AB29" s="72">
        <v>0</v>
      </c>
    </row>
    <row r="30" spans="1:28">
      <c r="A30" s="48" t="s">
        <v>234</v>
      </c>
      <c r="B30" s="55" t="s">
        <v>235</v>
      </c>
      <c r="C30" s="1" t="s">
        <v>236</v>
      </c>
      <c r="D30" s="1" t="s">
        <v>237</v>
      </c>
      <c r="E30" s="1" t="s">
        <v>84</v>
      </c>
      <c r="F30" s="44" t="s">
        <v>238</v>
      </c>
      <c r="G30" s="49">
        <v>0.09</v>
      </c>
      <c r="H30" s="5">
        <v>43.793675688036011</v>
      </c>
      <c r="I30" s="5">
        <v>0</v>
      </c>
      <c r="J30" s="5">
        <v>43.793675688036011</v>
      </c>
      <c r="K30" s="5">
        <v>28.120444900326611</v>
      </c>
      <c r="L30" s="5">
        <v>40.509150011433313</v>
      </c>
      <c r="M30" s="73">
        <v>0</v>
      </c>
      <c r="N30" s="5">
        <v>0</v>
      </c>
      <c r="O30" s="5">
        <v>0</v>
      </c>
      <c r="P30" s="5">
        <v>0</v>
      </c>
      <c r="Q30" s="5">
        <v>0</v>
      </c>
      <c r="R30" s="5">
        <v>0</v>
      </c>
      <c r="S30" s="46">
        <v>43.793675688036011</v>
      </c>
      <c r="T30" s="5">
        <v>0</v>
      </c>
      <c r="U30" s="5">
        <v>0</v>
      </c>
      <c r="V30" s="5">
        <v>0</v>
      </c>
      <c r="W30" s="175">
        <v>0</v>
      </c>
      <c r="X30" s="5">
        <v>43.793675688036011</v>
      </c>
      <c r="Y30" s="5">
        <v>0</v>
      </c>
      <c r="Z30" s="5">
        <v>0</v>
      </c>
      <c r="AA30" s="5">
        <v>0</v>
      </c>
      <c r="AB30" s="72">
        <v>0</v>
      </c>
    </row>
    <row r="31" spans="1:28">
      <c r="A31" s="48" t="s">
        <v>243</v>
      </c>
      <c r="B31" s="55" t="s">
        <v>244</v>
      </c>
      <c r="C31" s="1" t="s">
        <v>245</v>
      </c>
      <c r="D31" s="1" t="s">
        <v>53</v>
      </c>
      <c r="E31" s="1" t="s">
        <v>156</v>
      </c>
      <c r="F31" s="44" t="s">
        <v>246</v>
      </c>
      <c r="G31" s="49">
        <v>0.4</v>
      </c>
      <c r="H31" s="5">
        <v>5.8099895526582266</v>
      </c>
      <c r="I31" s="5">
        <v>1.6138629276411607</v>
      </c>
      <c r="J31" s="5">
        <v>4.1961266250170652</v>
      </c>
      <c r="K31" s="5">
        <v>-5.946609363386286</v>
      </c>
      <c r="L31" s="5">
        <v>3.8814171281407859</v>
      </c>
      <c r="M31" s="73">
        <v>0.5</v>
      </c>
      <c r="N31" s="5">
        <v>0</v>
      </c>
      <c r="O31" s="5">
        <v>1.6138629276411607</v>
      </c>
      <c r="P31" s="5">
        <v>0</v>
      </c>
      <c r="Q31" s="5">
        <v>0</v>
      </c>
      <c r="R31" s="5">
        <v>0</v>
      </c>
      <c r="S31" s="46">
        <v>0</v>
      </c>
      <c r="T31" s="5">
        <v>4.1961266250170652</v>
      </c>
      <c r="U31" s="5">
        <v>0</v>
      </c>
      <c r="V31" s="5">
        <v>0</v>
      </c>
      <c r="W31" s="175">
        <v>0</v>
      </c>
      <c r="X31" s="5">
        <v>0</v>
      </c>
      <c r="Y31" s="5">
        <v>5.8099895526582266</v>
      </c>
      <c r="Z31" s="5">
        <v>0</v>
      </c>
      <c r="AA31" s="5">
        <v>0</v>
      </c>
      <c r="AB31" s="72">
        <v>0</v>
      </c>
    </row>
    <row r="32" spans="1:28">
      <c r="A32" s="48" t="s">
        <v>247</v>
      </c>
      <c r="B32" s="55" t="s">
        <v>248</v>
      </c>
      <c r="C32" s="1" t="s">
        <v>249</v>
      </c>
      <c r="D32" s="1" t="s">
        <v>103</v>
      </c>
      <c r="E32" s="1" t="s">
        <v>169</v>
      </c>
      <c r="F32" s="44" t="s">
        <v>250</v>
      </c>
      <c r="G32" s="49">
        <v>0.49</v>
      </c>
      <c r="H32" s="5">
        <v>41.647424599756093</v>
      </c>
      <c r="I32" s="5">
        <v>6.2157799175907744</v>
      </c>
      <c r="J32" s="5">
        <v>35.43164468216532</v>
      </c>
      <c r="K32" s="5">
        <v>10.668274901823418</v>
      </c>
      <c r="L32" s="5">
        <v>32.774271331002922</v>
      </c>
      <c r="M32" s="73">
        <v>0</v>
      </c>
      <c r="N32" s="5">
        <v>6.4118314546456192</v>
      </c>
      <c r="O32" s="5">
        <v>-0.19605153705484421</v>
      </c>
      <c r="P32" s="5">
        <v>0</v>
      </c>
      <c r="Q32" s="5">
        <v>0</v>
      </c>
      <c r="R32" s="5">
        <v>0</v>
      </c>
      <c r="S32" s="46">
        <v>29.602294847533695</v>
      </c>
      <c r="T32" s="5">
        <v>5.829349834631623</v>
      </c>
      <c r="U32" s="5">
        <v>0</v>
      </c>
      <c r="V32" s="5">
        <v>0</v>
      </c>
      <c r="W32" s="175">
        <v>0</v>
      </c>
      <c r="X32" s="5">
        <v>36.014126302179314</v>
      </c>
      <c r="Y32" s="5">
        <v>5.6332982975767782</v>
      </c>
      <c r="Z32" s="5">
        <v>0</v>
      </c>
      <c r="AA32" s="5">
        <v>0</v>
      </c>
      <c r="AB32" s="72">
        <v>0</v>
      </c>
    </row>
    <row r="33" spans="1:28">
      <c r="A33" s="48" t="s">
        <v>251</v>
      </c>
      <c r="B33" s="55" t="s">
        <v>252</v>
      </c>
      <c r="C33" s="1" t="s">
        <v>253</v>
      </c>
      <c r="D33" s="1" t="s">
        <v>103</v>
      </c>
      <c r="E33" s="1" t="s">
        <v>185</v>
      </c>
      <c r="F33" s="44" t="s">
        <v>254</v>
      </c>
      <c r="G33" s="49">
        <v>0.49</v>
      </c>
      <c r="H33" s="5">
        <v>48.736481545462269</v>
      </c>
      <c r="I33" s="5">
        <v>7.1849661532175872</v>
      </c>
      <c r="J33" s="5">
        <v>41.551515392244674</v>
      </c>
      <c r="K33" s="5">
        <v>13.364321564146564</v>
      </c>
      <c r="L33" s="5">
        <v>38.435151737826324</v>
      </c>
      <c r="M33" s="73">
        <v>0</v>
      </c>
      <c r="N33" s="5">
        <v>7.3274313716631454</v>
      </c>
      <c r="O33" s="5">
        <v>-0.14246521844555809</v>
      </c>
      <c r="P33" s="5">
        <v>0</v>
      </c>
      <c r="Q33" s="5">
        <v>0</v>
      </c>
      <c r="R33" s="5">
        <v>0</v>
      </c>
      <c r="S33" s="46">
        <v>34.869632221400018</v>
      </c>
      <c r="T33" s="5">
        <v>6.6818831708446611</v>
      </c>
      <c r="U33" s="5">
        <v>0</v>
      </c>
      <c r="V33" s="5">
        <v>0</v>
      </c>
      <c r="W33" s="175">
        <v>0</v>
      </c>
      <c r="X33" s="5">
        <v>42.197063593063163</v>
      </c>
      <c r="Y33" s="5">
        <v>6.539417952399103</v>
      </c>
      <c r="Z33" s="5">
        <v>0</v>
      </c>
      <c r="AA33" s="5">
        <v>0</v>
      </c>
      <c r="AB33" s="72">
        <v>0</v>
      </c>
    </row>
    <row r="34" spans="1:28">
      <c r="A34" s="48" t="s">
        <v>267</v>
      </c>
      <c r="B34" s="55" t="s">
        <v>268</v>
      </c>
      <c r="C34" s="1" t="s">
        <v>269</v>
      </c>
      <c r="D34" s="1" t="s">
        <v>270</v>
      </c>
      <c r="E34" s="1" t="s">
        <v>94</v>
      </c>
      <c r="F34" s="44" t="s">
        <v>271</v>
      </c>
      <c r="G34" s="49">
        <v>0.3</v>
      </c>
      <c r="H34" s="5">
        <v>112.33772936425409</v>
      </c>
      <c r="I34" s="5">
        <v>22.317857585459592</v>
      </c>
      <c r="J34" s="5">
        <v>90.019871778794496</v>
      </c>
      <c r="K34" s="5">
        <v>-96.827222683108744</v>
      </c>
      <c r="L34" s="5">
        <v>83.268381395384907</v>
      </c>
      <c r="M34" s="73">
        <v>0.5</v>
      </c>
      <c r="N34" s="5">
        <v>18.867937007773353</v>
      </c>
      <c r="O34" s="5">
        <v>3.4499205776862389</v>
      </c>
      <c r="P34" s="5">
        <v>0</v>
      </c>
      <c r="Q34" s="5">
        <v>0</v>
      </c>
      <c r="R34" s="5">
        <v>0</v>
      </c>
      <c r="S34" s="46">
        <v>61.566121692647997</v>
      </c>
      <c r="T34" s="5">
        <v>28.45375008614651</v>
      </c>
      <c r="U34" s="5">
        <v>0</v>
      </c>
      <c r="V34" s="5">
        <v>0</v>
      </c>
      <c r="W34" s="175">
        <v>0</v>
      </c>
      <c r="X34" s="5">
        <v>80.434058700421346</v>
      </c>
      <c r="Y34" s="5">
        <v>31.903670663832749</v>
      </c>
      <c r="Z34" s="5">
        <v>0</v>
      </c>
      <c r="AA34" s="5">
        <v>0</v>
      </c>
      <c r="AB34" s="72">
        <v>0</v>
      </c>
    </row>
    <row r="35" spans="1:28">
      <c r="A35" s="48" t="s">
        <v>272</v>
      </c>
      <c r="B35" s="55" t="s">
        <v>273</v>
      </c>
      <c r="C35" s="1" t="s">
        <v>274</v>
      </c>
      <c r="D35" s="1" t="s">
        <v>53</v>
      </c>
      <c r="E35" s="1" t="s">
        <v>275</v>
      </c>
      <c r="F35" s="44" t="s">
        <v>276</v>
      </c>
      <c r="G35" s="49">
        <v>0.4</v>
      </c>
      <c r="H35" s="5">
        <v>2.9967409055314707</v>
      </c>
      <c r="I35" s="5">
        <v>0</v>
      </c>
      <c r="J35" s="5">
        <v>2.9967409055314707</v>
      </c>
      <c r="K35" s="5">
        <v>-9.32347721869548</v>
      </c>
      <c r="L35" s="5">
        <v>2.7719853376166101</v>
      </c>
      <c r="M35" s="73">
        <v>0.5</v>
      </c>
      <c r="N35" s="5">
        <v>0</v>
      </c>
      <c r="O35" s="5">
        <v>0</v>
      </c>
      <c r="P35" s="5">
        <v>0</v>
      </c>
      <c r="Q35" s="5">
        <v>0</v>
      </c>
      <c r="R35" s="5">
        <v>0</v>
      </c>
      <c r="S35" s="46">
        <v>0</v>
      </c>
      <c r="T35" s="5">
        <v>2.9967409055314707</v>
      </c>
      <c r="U35" s="5">
        <v>0</v>
      </c>
      <c r="V35" s="5">
        <v>0</v>
      </c>
      <c r="W35" s="175">
        <v>0</v>
      </c>
      <c r="X35" s="5">
        <v>0</v>
      </c>
      <c r="Y35" s="5">
        <v>2.9967409055314707</v>
      </c>
      <c r="Z35" s="5">
        <v>0</v>
      </c>
      <c r="AA35" s="5">
        <v>0</v>
      </c>
      <c r="AB35" s="72">
        <v>0</v>
      </c>
    </row>
    <row r="36" spans="1:28">
      <c r="A36" s="48" t="s">
        <v>293</v>
      </c>
      <c r="B36" s="55" t="s">
        <v>294</v>
      </c>
      <c r="C36" s="1" t="s">
        <v>295</v>
      </c>
      <c r="D36" s="1" t="s">
        <v>53</v>
      </c>
      <c r="E36" s="1" t="s">
        <v>151</v>
      </c>
      <c r="F36" s="44" t="s">
        <v>296</v>
      </c>
      <c r="G36" s="49">
        <v>0.4</v>
      </c>
      <c r="H36" s="5">
        <v>4.3888152899610224</v>
      </c>
      <c r="I36" s="5">
        <v>0.16487571454481872</v>
      </c>
      <c r="J36" s="5">
        <v>4.2239395754162032</v>
      </c>
      <c r="K36" s="5">
        <v>-15.12502264772233</v>
      </c>
      <c r="L36" s="5">
        <v>3.9071441072599882</v>
      </c>
      <c r="M36" s="73">
        <v>0.5</v>
      </c>
      <c r="N36" s="5">
        <v>0</v>
      </c>
      <c r="O36" s="5">
        <v>0.16487571454481872</v>
      </c>
      <c r="P36" s="5">
        <v>0</v>
      </c>
      <c r="Q36" s="5">
        <v>0</v>
      </c>
      <c r="R36" s="5">
        <v>0</v>
      </c>
      <c r="S36" s="46">
        <v>0</v>
      </c>
      <c r="T36" s="5">
        <v>4.2239395754162032</v>
      </c>
      <c r="U36" s="5">
        <v>0</v>
      </c>
      <c r="V36" s="5">
        <v>0</v>
      </c>
      <c r="W36" s="175">
        <v>0</v>
      </c>
      <c r="X36" s="5">
        <v>0</v>
      </c>
      <c r="Y36" s="5">
        <v>4.3888152899610224</v>
      </c>
      <c r="Z36" s="5">
        <v>0</v>
      </c>
      <c r="AA36" s="5">
        <v>0</v>
      </c>
      <c r="AB36" s="72">
        <v>0</v>
      </c>
    </row>
    <row r="37" spans="1:28">
      <c r="A37" s="48" t="s">
        <v>325</v>
      </c>
      <c r="B37" s="55" t="s">
        <v>326</v>
      </c>
      <c r="C37" s="1" t="s">
        <v>327</v>
      </c>
      <c r="D37" s="1" t="s">
        <v>53</v>
      </c>
      <c r="E37" s="1" t="s">
        <v>54</v>
      </c>
      <c r="F37" s="44" t="s">
        <v>328</v>
      </c>
      <c r="G37" s="49">
        <v>0.4</v>
      </c>
      <c r="H37" s="5">
        <v>2.2158012010244801</v>
      </c>
      <c r="I37" s="5">
        <v>0</v>
      </c>
      <c r="J37" s="5">
        <v>2.2158012010244801</v>
      </c>
      <c r="K37" s="5">
        <v>-17.052569093611677</v>
      </c>
      <c r="L37" s="5">
        <v>2.0496161109476443</v>
      </c>
      <c r="M37" s="73">
        <v>0.5</v>
      </c>
      <c r="N37" s="5">
        <v>0</v>
      </c>
      <c r="O37" s="5">
        <v>0</v>
      </c>
      <c r="P37" s="5">
        <v>0</v>
      </c>
      <c r="Q37" s="5">
        <v>0</v>
      </c>
      <c r="R37" s="5">
        <v>0</v>
      </c>
      <c r="S37" s="46">
        <v>0</v>
      </c>
      <c r="T37" s="5">
        <v>2.2158012010244801</v>
      </c>
      <c r="U37" s="5">
        <v>0</v>
      </c>
      <c r="V37" s="5">
        <v>0</v>
      </c>
      <c r="W37" s="175">
        <v>0</v>
      </c>
      <c r="X37" s="5">
        <v>0</v>
      </c>
      <c r="Y37" s="5">
        <v>2.2158012010244801</v>
      </c>
      <c r="Z37" s="5">
        <v>0</v>
      </c>
      <c r="AA37" s="5">
        <v>0</v>
      </c>
      <c r="AB37" s="72">
        <v>0</v>
      </c>
    </row>
    <row r="38" spans="1:28">
      <c r="A38" s="48" t="s">
        <v>329</v>
      </c>
      <c r="B38" s="55" t="s">
        <v>330</v>
      </c>
      <c r="C38" s="1" t="s">
        <v>331</v>
      </c>
      <c r="D38" s="1" t="s">
        <v>53</v>
      </c>
      <c r="E38" s="1" t="s">
        <v>84</v>
      </c>
      <c r="F38" s="44" t="s">
        <v>332</v>
      </c>
      <c r="G38" s="49">
        <v>0.4</v>
      </c>
      <c r="H38" s="5">
        <v>1.4692646865599894</v>
      </c>
      <c r="I38" s="5">
        <v>0</v>
      </c>
      <c r="J38" s="5">
        <v>1.4692646865599894</v>
      </c>
      <c r="K38" s="5">
        <v>-7.3623768676226735</v>
      </c>
      <c r="L38" s="5">
        <v>1.3590698350679902</v>
      </c>
      <c r="M38" s="73">
        <v>0.5</v>
      </c>
      <c r="N38" s="5">
        <v>0</v>
      </c>
      <c r="O38" s="5">
        <v>0</v>
      </c>
      <c r="P38" s="5">
        <v>0</v>
      </c>
      <c r="Q38" s="5">
        <v>0</v>
      </c>
      <c r="R38" s="5">
        <v>0</v>
      </c>
      <c r="S38" s="46">
        <v>0</v>
      </c>
      <c r="T38" s="5">
        <v>1.4692646865599894</v>
      </c>
      <c r="U38" s="5">
        <v>0</v>
      </c>
      <c r="V38" s="5">
        <v>0</v>
      </c>
      <c r="W38" s="175">
        <v>0</v>
      </c>
      <c r="X38" s="5">
        <v>0</v>
      </c>
      <c r="Y38" s="5">
        <v>1.4692646865599894</v>
      </c>
      <c r="Z38" s="5">
        <v>0</v>
      </c>
      <c r="AA38" s="5">
        <v>0</v>
      </c>
      <c r="AB38" s="72">
        <v>0</v>
      </c>
    </row>
    <row r="39" spans="1:28">
      <c r="A39" s="48" t="s">
        <v>333</v>
      </c>
      <c r="B39" s="55" t="s">
        <v>334</v>
      </c>
      <c r="C39" s="1" t="s">
        <v>335</v>
      </c>
      <c r="D39" s="1" t="s">
        <v>53</v>
      </c>
      <c r="E39" s="1" t="s">
        <v>156</v>
      </c>
      <c r="F39" s="44" t="s">
        <v>336</v>
      </c>
      <c r="G39" s="49">
        <v>0.4</v>
      </c>
      <c r="H39" s="5">
        <v>2.893898691883988</v>
      </c>
      <c r="I39" s="5">
        <v>0</v>
      </c>
      <c r="J39" s="5">
        <v>2.893898691883988</v>
      </c>
      <c r="K39" s="5">
        <v>-6.3989596844854892</v>
      </c>
      <c r="L39" s="5">
        <v>2.6768562899926889</v>
      </c>
      <c r="M39" s="73">
        <v>0.5</v>
      </c>
      <c r="N39" s="5">
        <v>0</v>
      </c>
      <c r="O39" s="5">
        <v>0</v>
      </c>
      <c r="P39" s="5">
        <v>0</v>
      </c>
      <c r="Q39" s="5">
        <v>0</v>
      </c>
      <c r="R39" s="5">
        <v>0</v>
      </c>
      <c r="S39" s="46">
        <v>0</v>
      </c>
      <c r="T39" s="5">
        <v>2.893898691883988</v>
      </c>
      <c r="U39" s="5">
        <v>0</v>
      </c>
      <c r="V39" s="5">
        <v>0</v>
      </c>
      <c r="W39" s="175">
        <v>0</v>
      </c>
      <c r="X39" s="5">
        <v>0</v>
      </c>
      <c r="Y39" s="5">
        <v>2.893898691883988</v>
      </c>
      <c r="Z39" s="5">
        <v>0</v>
      </c>
      <c r="AA39" s="5">
        <v>0</v>
      </c>
      <c r="AB39" s="72">
        <v>0</v>
      </c>
    </row>
    <row r="40" spans="1:28">
      <c r="A40" s="48" t="s">
        <v>337</v>
      </c>
      <c r="B40" s="55" t="s">
        <v>338</v>
      </c>
      <c r="C40" s="1" t="s">
        <v>339</v>
      </c>
      <c r="D40" s="1" t="s">
        <v>270</v>
      </c>
      <c r="E40" s="1" t="s">
        <v>94</v>
      </c>
      <c r="F40" s="44" t="s">
        <v>340</v>
      </c>
      <c r="G40" s="49">
        <v>0.3</v>
      </c>
      <c r="H40" s="5">
        <v>22.58274163577525</v>
      </c>
      <c r="I40" s="5">
        <v>6.1762316094336622</v>
      </c>
      <c r="J40" s="5">
        <v>16.406510026341586</v>
      </c>
      <c r="K40" s="5">
        <v>-270.31944519548478</v>
      </c>
      <c r="L40" s="5">
        <v>15.176021774365969</v>
      </c>
      <c r="M40" s="73">
        <v>0.5</v>
      </c>
      <c r="N40" s="5">
        <v>3.8775909632236698</v>
      </c>
      <c r="O40" s="5">
        <v>2.1679147579880649</v>
      </c>
      <c r="P40" s="5">
        <v>0</v>
      </c>
      <c r="Q40" s="5">
        <v>0</v>
      </c>
      <c r="R40" s="5">
        <v>0.13072588822192746</v>
      </c>
      <c r="S40" s="46">
        <v>9.135510144184618</v>
      </c>
      <c r="T40" s="5">
        <v>7.2382723041623427</v>
      </c>
      <c r="U40" s="5">
        <v>0</v>
      </c>
      <c r="V40" s="5">
        <v>0</v>
      </c>
      <c r="W40" s="175">
        <v>3.2727577994628283E-2</v>
      </c>
      <c r="X40" s="5">
        <v>13.013101107408287</v>
      </c>
      <c r="Y40" s="5">
        <v>9.4061870621504085</v>
      </c>
      <c r="Z40" s="5">
        <v>0</v>
      </c>
      <c r="AA40" s="5">
        <v>0</v>
      </c>
      <c r="AB40" s="72">
        <v>0.16345346621655574</v>
      </c>
    </row>
    <row r="41" spans="1:28">
      <c r="A41" s="48" t="s">
        <v>353</v>
      </c>
      <c r="B41" s="55" t="s">
        <v>354</v>
      </c>
      <c r="C41" s="1" t="s">
        <v>355</v>
      </c>
      <c r="D41" s="1" t="s">
        <v>53</v>
      </c>
      <c r="E41" s="1" t="s">
        <v>356</v>
      </c>
      <c r="F41" s="44" t="s">
        <v>357</v>
      </c>
      <c r="G41" s="49">
        <v>0.4</v>
      </c>
      <c r="H41" s="5">
        <v>2.188316432193345</v>
      </c>
      <c r="I41" s="5">
        <v>0.1076875697135292</v>
      </c>
      <c r="J41" s="5">
        <v>2.0806288624798159</v>
      </c>
      <c r="K41" s="5">
        <v>-10.121493281373146</v>
      </c>
      <c r="L41" s="5">
        <v>1.9245816977938297</v>
      </c>
      <c r="M41" s="73">
        <v>0.5</v>
      </c>
      <c r="N41" s="5">
        <v>0</v>
      </c>
      <c r="O41" s="5">
        <v>0.1076875697135292</v>
      </c>
      <c r="P41" s="5">
        <v>0</v>
      </c>
      <c r="Q41" s="5">
        <v>0</v>
      </c>
      <c r="R41" s="5">
        <v>0</v>
      </c>
      <c r="S41" s="46">
        <v>0</v>
      </c>
      <c r="T41" s="5">
        <v>2.0806288624798159</v>
      </c>
      <c r="U41" s="5">
        <v>0</v>
      </c>
      <c r="V41" s="5">
        <v>0</v>
      </c>
      <c r="W41" s="175">
        <v>0</v>
      </c>
      <c r="X41" s="5">
        <v>0</v>
      </c>
      <c r="Y41" s="5">
        <v>2.188316432193345</v>
      </c>
      <c r="Z41" s="5">
        <v>0</v>
      </c>
      <c r="AA41" s="5">
        <v>0</v>
      </c>
      <c r="AB41" s="72">
        <v>0</v>
      </c>
    </row>
    <row r="42" spans="1:28">
      <c r="A42" s="48" t="s">
        <v>358</v>
      </c>
      <c r="B42" s="55" t="s">
        <v>359</v>
      </c>
      <c r="C42" s="1" t="s">
        <v>360</v>
      </c>
      <c r="D42" s="1" t="s">
        <v>361</v>
      </c>
      <c r="E42" s="1" t="s">
        <v>362</v>
      </c>
      <c r="F42" s="44" t="s">
        <v>363</v>
      </c>
      <c r="G42" s="49">
        <v>0.5</v>
      </c>
      <c r="H42" s="5">
        <v>124.86242899502059</v>
      </c>
      <c r="I42" s="5">
        <v>14.524407074332192</v>
      </c>
      <c r="J42" s="5">
        <v>110.3380219206884</v>
      </c>
      <c r="K42" s="5">
        <v>27.199253792363226</v>
      </c>
      <c r="L42" s="5">
        <v>102.06267027663678</v>
      </c>
      <c r="M42" s="73">
        <v>0</v>
      </c>
      <c r="N42" s="5">
        <v>12.188933762461811</v>
      </c>
      <c r="O42" s="5">
        <v>-1.3278904294045717</v>
      </c>
      <c r="P42" s="5">
        <v>3.6633637412749529</v>
      </c>
      <c r="Q42" s="5">
        <v>0</v>
      </c>
      <c r="R42" s="5">
        <v>0</v>
      </c>
      <c r="S42" s="46">
        <v>87.050586465671628</v>
      </c>
      <c r="T42" s="5">
        <v>15.650693122210191</v>
      </c>
      <c r="U42" s="5">
        <v>7.6367423328065867</v>
      </c>
      <c r="V42" s="5">
        <v>0</v>
      </c>
      <c r="W42" s="175">
        <v>0</v>
      </c>
      <c r="X42" s="5">
        <v>99.239520228133443</v>
      </c>
      <c r="Y42" s="5">
        <v>14.32280269280562</v>
      </c>
      <c r="Z42" s="5">
        <v>11.30010607408154</v>
      </c>
      <c r="AA42" s="5">
        <v>0</v>
      </c>
      <c r="AB42" s="72">
        <v>0</v>
      </c>
    </row>
    <row r="43" spans="1:28">
      <c r="A43" s="48" t="s">
        <v>372</v>
      </c>
      <c r="B43" s="55" t="s">
        <v>373</v>
      </c>
      <c r="C43" s="1" t="s">
        <v>374</v>
      </c>
      <c r="D43" s="1" t="s">
        <v>103</v>
      </c>
      <c r="E43" s="1" t="s">
        <v>146</v>
      </c>
      <c r="F43" s="44" t="s">
        <v>375</v>
      </c>
      <c r="G43" s="49">
        <v>0.49</v>
      </c>
      <c r="H43" s="5">
        <v>96.678206270253028</v>
      </c>
      <c r="I43" s="5">
        <v>17.111540238295131</v>
      </c>
      <c r="J43" s="5">
        <v>79.566666031957894</v>
      </c>
      <c r="K43" s="5">
        <v>22.00597734460586</v>
      </c>
      <c r="L43" s="5">
        <v>73.599166079561058</v>
      </c>
      <c r="M43" s="73">
        <v>0</v>
      </c>
      <c r="N43" s="5">
        <v>16.446061388388038</v>
      </c>
      <c r="O43" s="5">
        <v>0.66547884990709272</v>
      </c>
      <c r="P43" s="5">
        <v>0</v>
      </c>
      <c r="Q43" s="5">
        <v>0</v>
      </c>
      <c r="R43" s="5">
        <v>0</v>
      </c>
      <c r="S43" s="46">
        <v>66.603018721532322</v>
      </c>
      <c r="T43" s="5">
        <v>12.963647310425573</v>
      </c>
      <c r="U43" s="5">
        <v>0</v>
      </c>
      <c r="V43" s="5">
        <v>0</v>
      </c>
      <c r="W43" s="175">
        <v>0</v>
      </c>
      <c r="X43" s="5">
        <v>83.049080109920354</v>
      </c>
      <c r="Y43" s="5">
        <v>13.629126160332667</v>
      </c>
      <c r="Z43" s="5">
        <v>0</v>
      </c>
      <c r="AA43" s="5">
        <v>0</v>
      </c>
      <c r="AB43" s="72">
        <v>0</v>
      </c>
    </row>
    <row r="44" spans="1:28">
      <c r="A44" s="48" t="s">
        <v>376</v>
      </c>
      <c r="B44" s="55" t="s">
        <v>377</v>
      </c>
      <c r="C44" s="1" t="s">
        <v>378</v>
      </c>
      <c r="D44" s="1" t="s">
        <v>53</v>
      </c>
      <c r="E44" s="1" t="s">
        <v>185</v>
      </c>
      <c r="F44" s="44" t="s">
        <v>379</v>
      </c>
      <c r="G44" s="49">
        <v>0.4</v>
      </c>
      <c r="H44" s="5">
        <v>1.4617175174899781</v>
      </c>
      <c r="I44" s="5">
        <v>0</v>
      </c>
      <c r="J44" s="5">
        <v>1.4617175174899781</v>
      </c>
      <c r="K44" s="5">
        <v>-5.9056242759860051</v>
      </c>
      <c r="L44" s="5">
        <v>1.3520887036782299</v>
      </c>
      <c r="M44" s="73">
        <v>0.5</v>
      </c>
      <c r="N44" s="5">
        <v>0</v>
      </c>
      <c r="O44" s="5">
        <v>0</v>
      </c>
      <c r="P44" s="5">
        <v>0</v>
      </c>
      <c r="Q44" s="5">
        <v>0</v>
      </c>
      <c r="R44" s="5">
        <v>0</v>
      </c>
      <c r="S44" s="46">
        <v>0</v>
      </c>
      <c r="T44" s="5">
        <v>1.4617175174899781</v>
      </c>
      <c r="U44" s="5">
        <v>0</v>
      </c>
      <c r="V44" s="5">
        <v>0</v>
      </c>
      <c r="W44" s="175">
        <v>0</v>
      </c>
      <c r="X44" s="5">
        <v>0</v>
      </c>
      <c r="Y44" s="5">
        <v>1.4617175174899781</v>
      </c>
      <c r="Z44" s="5">
        <v>0</v>
      </c>
      <c r="AA44" s="5">
        <v>0</v>
      </c>
      <c r="AB44" s="72">
        <v>0</v>
      </c>
    </row>
    <row r="45" spans="1:28">
      <c r="A45" s="48" t="s">
        <v>380</v>
      </c>
      <c r="B45" s="55" t="s">
        <v>381</v>
      </c>
      <c r="C45" s="1" t="s">
        <v>382</v>
      </c>
      <c r="D45" s="1" t="s">
        <v>53</v>
      </c>
      <c r="E45" s="1" t="s">
        <v>54</v>
      </c>
      <c r="F45" s="44" t="s">
        <v>383</v>
      </c>
      <c r="G45" s="49">
        <v>0.4</v>
      </c>
      <c r="H45" s="5">
        <v>3.6436296424493788</v>
      </c>
      <c r="I45" s="5">
        <v>5.9106829628787938E-2</v>
      </c>
      <c r="J45" s="5">
        <v>3.584522812820591</v>
      </c>
      <c r="K45" s="5">
        <v>-41.909586919613886</v>
      </c>
      <c r="L45" s="5">
        <v>3.315683601859047</v>
      </c>
      <c r="M45" s="73">
        <v>0.5</v>
      </c>
      <c r="N45" s="5">
        <v>0</v>
      </c>
      <c r="O45" s="5">
        <v>5.9106829628787938E-2</v>
      </c>
      <c r="P45" s="5">
        <v>0</v>
      </c>
      <c r="Q45" s="5">
        <v>0</v>
      </c>
      <c r="R45" s="5">
        <v>0</v>
      </c>
      <c r="S45" s="46">
        <v>0</v>
      </c>
      <c r="T45" s="5">
        <v>3.584522812820591</v>
      </c>
      <c r="U45" s="5">
        <v>0</v>
      </c>
      <c r="V45" s="5">
        <v>0</v>
      </c>
      <c r="W45" s="175">
        <v>0</v>
      </c>
      <c r="X45" s="5">
        <v>0</v>
      </c>
      <c r="Y45" s="5">
        <v>3.6436296424493788</v>
      </c>
      <c r="Z45" s="5">
        <v>0</v>
      </c>
      <c r="AA45" s="5">
        <v>0</v>
      </c>
      <c r="AB45" s="72">
        <v>0</v>
      </c>
    </row>
    <row r="46" spans="1:28">
      <c r="A46" s="48" t="s">
        <v>384</v>
      </c>
      <c r="B46" s="55" t="s">
        <v>385</v>
      </c>
      <c r="C46" s="1" t="s">
        <v>386</v>
      </c>
      <c r="D46" s="1" t="s">
        <v>93</v>
      </c>
      <c r="E46" s="1" t="s">
        <v>94</v>
      </c>
      <c r="F46" s="44" t="s">
        <v>387</v>
      </c>
      <c r="G46" s="49">
        <v>0.3</v>
      </c>
      <c r="H46" s="5">
        <v>86.757293799182591</v>
      </c>
      <c r="I46" s="5">
        <v>13.900141996042478</v>
      </c>
      <c r="J46" s="5">
        <v>72.857151803140113</v>
      </c>
      <c r="K46" s="5">
        <v>33.644276799412978</v>
      </c>
      <c r="L46" s="5">
        <v>67.392865417904616</v>
      </c>
      <c r="M46" s="73">
        <v>0</v>
      </c>
      <c r="N46" s="5">
        <v>14.704988971469193</v>
      </c>
      <c r="O46" s="5">
        <v>-0.80484697542671491</v>
      </c>
      <c r="P46" s="5">
        <v>0</v>
      </c>
      <c r="Q46" s="5">
        <v>0</v>
      </c>
      <c r="R46" s="5">
        <v>0</v>
      </c>
      <c r="S46" s="46">
        <v>58.203026942512068</v>
      </c>
      <c r="T46" s="5">
        <v>14.654124860628057</v>
      </c>
      <c r="U46" s="5">
        <v>0</v>
      </c>
      <c r="V46" s="5">
        <v>0</v>
      </c>
      <c r="W46" s="175">
        <v>0</v>
      </c>
      <c r="X46" s="5">
        <v>72.908015913981259</v>
      </c>
      <c r="Y46" s="5">
        <v>13.849277885201342</v>
      </c>
      <c r="Z46" s="5">
        <v>0</v>
      </c>
      <c r="AA46" s="5">
        <v>0</v>
      </c>
      <c r="AB46" s="72">
        <v>0</v>
      </c>
    </row>
    <row r="47" spans="1:28">
      <c r="A47" s="48" t="s">
        <v>393</v>
      </c>
      <c r="B47" s="55" t="s">
        <v>394</v>
      </c>
      <c r="C47" s="1" t="s">
        <v>395</v>
      </c>
      <c r="D47" s="1" t="s">
        <v>53</v>
      </c>
      <c r="E47" s="1" t="s">
        <v>228</v>
      </c>
      <c r="F47" s="44" t="s">
        <v>396</v>
      </c>
      <c r="G47" s="49">
        <v>0.4</v>
      </c>
      <c r="H47" s="5">
        <v>2.9687644535812918</v>
      </c>
      <c r="I47" s="5">
        <v>0</v>
      </c>
      <c r="J47" s="5">
        <v>2.9687644535812918</v>
      </c>
      <c r="K47" s="5">
        <v>-22.53311126058669</v>
      </c>
      <c r="L47" s="5">
        <v>2.7461071195626947</v>
      </c>
      <c r="M47" s="73">
        <v>0.5</v>
      </c>
      <c r="N47" s="5">
        <v>0</v>
      </c>
      <c r="O47" s="5">
        <v>0</v>
      </c>
      <c r="P47" s="5">
        <v>0</v>
      </c>
      <c r="Q47" s="5">
        <v>0</v>
      </c>
      <c r="R47" s="5">
        <v>0</v>
      </c>
      <c r="S47" s="46">
        <v>0</v>
      </c>
      <c r="T47" s="5">
        <v>2.9687644535812918</v>
      </c>
      <c r="U47" s="5">
        <v>0</v>
      </c>
      <c r="V47" s="5">
        <v>0</v>
      </c>
      <c r="W47" s="175">
        <v>0</v>
      </c>
      <c r="X47" s="5">
        <v>0</v>
      </c>
      <c r="Y47" s="5">
        <v>2.9687644535812918</v>
      </c>
      <c r="Z47" s="5">
        <v>0</v>
      </c>
      <c r="AA47" s="5">
        <v>0</v>
      </c>
      <c r="AB47" s="72">
        <v>0</v>
      </c>
    </row>
    <row r="48" spans="1:28">
      <c r="A48" s="48" t="s">
        <v>405</v>
      </c>
      <c r="B48" s="55" t="s">
        <v>406</v>
      </c>
      <c r="C48" s="1" t="s">
        <v>407</v>
      </c>
      <c r="D48" s="1" t="s">
        <v>53</v>
      </c>
      <c r="E48" s="1" t="s">
        <v>356</v>
      </c>
      <c r="F48" s="44" t="s">
        <v>408</v>
      </c>
      <c r="G48" s="49">
        <v>0.4</v>
      </c>
      <c r="H48" s="5">
        <v>2.0839072388494722</v>
      </c>
      <c r="I48" s="5">
        <v>0</v>
      </c>
      <c r="J48" s="5">
        <v>2.0839072388494722</v>
      </c>
      <c r="K48" s="5">
        <v>-12.526391458681863</v>
      </c>
      <c r="L48" s="5">
        <v>1.927614195935762</v>
      </c>
      <c r="M48" s="73">
        <v>0.5</v>
      </c>
      <c r="N48" s="5">
        <v>0</v>
      </c>
      <c r="O48" s="5">
        <v>0</v>
      </c>
      <c r="P48" s="5">
        <v>0</v>
      </c>
      <c r="Q48" s="5">
        <v>0</v>
      </c>
      <c r="R48" s="5">
        <v>0</v>
      </c>
      <c r="S48" s="46">
        <v>0</v>
      </c>
      <c r="T48" s="5">
        <v>2.0839072388494722</v>
      </c>
      <c r="U48" s="5">
        <v>0</v>
      </c>
      <c r="V48" s="5">
        <v>0</v>
      </c>
      <c r="W48" s="175">
        <v>0</v>
      </c>
      <c r="X48" s="5">
        <v>0</v>
      </c>
      <c r="Y48" s="5">
        <v>2.0839072388494722</v>
      </c>
      <c r="Z48" s="5">
        <v>0</v>
      </c>
      <c r="AA48" s="5">
        <v>0</v>
      </c>
      <c r="AB48" s="72">
        <v>0</v>
      </c>
    </row>
    <row r="49" spans="1:28">
      <c r="A49" s="48" t="s">
        <v>448</v>
      </c>
      <c r="B49" s="55" t="s">
        <v>449</v>
      </c>
      <c r="C49" s="1" t="s">
        <v>450</v>
      </c>
      <c r="D49" s="1" t="s">
        <v>103</v>
      </c>
      <c r="E49" s="1" t="s">
        <v>146</v>
      </c>
      <c r="F49" s="44" t="s">
        <v>451</v>
      </c>
      <c r="G49" s="49">
        <v>0.49</v>
      </c>
      <c r="H49" s="5">
        <v>85.298045747225856</v>
      </c>
      <c r="I49" s="5">
        <v>17.525668935653442</v>
      </c>
      <c r="J49" s="5">
        <v>67.7723768115724</v>
      </c>
      <c r="K49" s="5">
        <v>22.579509067606395</v>
      </c>
      <c r="L49" s="5">
        <v>62.689448550704476</v>
      </c>
      <c r="M49" s="73">
        <v>0</v>
      </c>
      <c r="N49" s="5">
        <v>17.112425208815591</v>
      </c>
      <c r="O49" s="5">
        <v>0.4132437268378511</v>
      </c>
      <c r="P49" s="5">
        <v>0</v>
      </c>
      <c r="Q49" s="5">
        <v>0</v>
      </c>
      <c r="R49" s="5">
        <v>0</v>
      </c>
      <c r="S49" s="46">
        <v>58.716945539788561</v>
      </c>
      <c r="T49" s="5">
        <v>9.0554312717838439</v>
      </c>
      <c r="U49" s="5">
        <v>0</v>
      </c>
      <c r="V49" s="5">
        <v>0</v>
      </c>
      <c r="W49" s="175">
        <v>0</v>
      </c>
      <c r="X49" s="5">
        <v>75.829370748604148</v>
      </c>
      <c r="Y49" s="5">
        <v>9.4686749986216956</v>
      </c>
      <c r="Z49" s="5">
        <v>0</v>
      </c>
      <c r="AA49" s="5">
        <v>0</v>
      </c>
      <c r="AB49" s="72">
        <v>0</v>
      </c>
    </row>
    <row r="50" spans="1:28">
      <c r="A50" s="48" t="s">
        <v>456</v>
      </c>
      <c r="B50" s="55" t="s">
        <v>457</v>
      </c>
      <c r="C50" s="1" t="s">
        <v>458</v>
      </c>
      <c r="D50" s="1" t="s">
        <v>93</v>
      </c>
      <c r="E50" s="1" t="s">
        <v>94</v>
      </c>
      <c r="F50" s="44" t="s">
        <v>459</v>
      </c>
      <c r="G50" s="49">
        <v>0.3</v>
      </c>
      <c r="H50" s="5">
        <v>93.035571168897889</v>
      </c>
      <c r="I50" s="5">
        <v>17.16674152191074</v>
      </c>
      <c r="J50" s="5">
        <v>75.868829646987137</v>
      </c>
      <c r="K50" s="5">
        <v>30.993933324100695</v>
      </c>
      <c r="L50" s="5">
        <v>70.178667423463111</v>
      </c>
      <c r="M50" s="73">
        <v>0</v>
      </c>
      <c r="N50" s="5">
        <v>16.429156832967834</v>
      </c>
      <c r="O50" s="5">
        <v>0.73758468894290929</v>
      </c>
      <c r="P50" s="5">
        <v>0</v>
      </c>
      <c r="Q50" s="5">
        <v>0</v>
      </c>
      <c r="R50" s="5">
        <v>0</v>
      </c>
      <c r="S50" s="46">
        <v>59.126517995366903</v>
      </c>
      <c r="T50" s="5">
        <v>16.742311651620241</v>
      </c>
      <c r="U50" s="5">
        <v>0</v>
      </c>
      <c r="V50" s="5">
        <v>0</v>
      </c>
      <c r="W50" s="175">
        <v>0</v>
      </c>
      <c r="X50" s="5">
        <v>75.55567482833473</v>
      </c>
      <c r="Y50" s="5">
        <v>17.479896340563148</v>
      </c>
      <c r="Z50" s="5">
        <v>0</v>
      </c>
      <c r="AA50" s="5">
        <v>0</v>
      </c>
      <c r="AB50" s="72">
        <v>0</v>
      </c>
    </row>
    <row r="51" spans="1:28">
      <c r="A51" s="48" t="s">
        <v>472</v>
      </c>
      <c r="B51" s="55" t="s">
        <v>473</v>
      </c>
      <c r="C51" s="1" t="s">
        <v>474</v>
      </c>
      <c r="D51" s="1" t="s">
        <v>53</v>
      </c>
      <c r="E51" s="1" t="s">
        <v>228</v>
      </c>
      <c r="F51" s="44" t="s">
        <v>475</v>
      </c>
      <c r="G51" s="49">
        <v>0.4</v>
      </c>
      <c r="H51" s="5">
        <v>2.6769021597398344</v>
      </c>
      <c r="I51" s="5">
        <v>0</v>
      </c>
      <c r="J51" s="5">
        <v>2.6769021597398344</v>
      </c>
      <c r="K51" s="5">
        <v>-15.599221388729084</v>
      </c>
      <c r="L51" s="5">
        <v>2.4761344977593467</v>
      </c>
      <c r="M51" s="73">
        <v>0.5</v>
      </c>
      <c r="N51" s="5">
        <v>0</v>
      </c>
      <c r="O51" s="5">
        <v>0</v>
      </c>
      <c r="P51" s="5">
        <v>0</v>
      </c>
      <c r="Q51" s="5">
        <v>0</v>
      </c>
      <c r="R51" s="5">
        <v>0</v>
      </c>
      <c r="S51" s="46">
        <v>0</v>
      </c>
      <c r="T51" s="5">
        <v>2.6769021597398344</v>
      </c>
      <c r="U51" s="5">
        <v>0</v>
      </c>
      <c r="V51" s="5">
        <v>0</v>
      </c>
      <c r="W51" s="175">
        <v>0</v>
      </c>
      <c r="X51" s="5">
        <v>0</v>
      </c>
      <c r="Y51" s="5">
        <v>2.6769021597398344</v>
      </c>
      <c r="Z51" s="5">
        <v>0</v>
      </c>
      <c r="AA51" s="5">
        <v>0</v>
      </c>
      <c r="AB51" s="72">
        <v>0</v>
      </c>
    </row>
    <row r="52" spans="1:28">
      <c r="A52" s="48" t="s">
        <v>480</v>
      </c>
      <c r="B52" s="55" t="s">
        <v>481</v>
      </c>
      <c r="C52" s="1" t="s">
        <v>482</v>
      </c>
      <c r="D52" s="1" t="s">
        <v>53</v>
      </c>
      <c r="E52" s="1" t="s">
        <v>356</v>
      </c>
      <c r="F52" s="44" t="s">
        <v>483</v>
      </c>
      <c r="G52" s="49">
        <v>0.4</v>
      </c>
      <c r="H52" s="5">
        <v>2.459677499756598</v>
      </c>
      <c r="I52" s="5">
        <v>8.8393914805007162E-2</v>
      </c>
      <c r="J52" s="5">
        <v>2.3712835849515908</v>
      </c>
      <c r="K52" s="5">
        <v>-5.509646123818368</v>
      </c>
      <c r="L52" s="5">
        <v>2.1934373160802214</v>
      </c>
      <c r="M52" s="73">
        <v>0.5</v>
      </c>
      <c r="N52" s="5">
        <v>0</v>
      </c>
      <c r="O52" s="5">
        <v>8.8393914805007162E-2</v>
      </c>
      <c r="P52" s="5">
        <v>0</v>
      </c>
      <c r="Q52" s="5">
        <v>0</v>
      </c>
      <c r="R52" s="5">
        <v>0</v>
      </c>
      <c r="S52" s="46">
        <v>0</v>
      </c>
      <c r="T52" s="5">
        <v>2.3712835849515908</v>
      </c>
      <c r="U52" s="5">
        <v>0</v>
      </c>
      <c r="V52" s="5">
        <v>0</v>
      </c>
      <c r="W52" s="175">
        <v>0</v>
      </c>
      <c r="X52" s="5">
        <v>0</v>
      </c>
      <c r="Y52" s="5">
        <v>2.459677499756598</v>
      </c>
      <c r="Z52" s="5">
        <v>0</v>
      </c>
      <c r="AA52" s="5">
        <v>0</v>
      </c>
      <c r="AB52" s="72">
        <v>0</v>
      </c>
    </row>
    <row r="53" spans="1:28">
      <c r="A53" s="48" t="s">
        <v>488</v>
      </c>
      <c r="B53" s="55" t="s">
        <v>489</v>
      </c>
      <c r="C53" s="1" t="s">
        <v>490</v>
      </c>
      <c r="D53" s="1" t="s">
        <v>53</v>
      </c>
      <c r="E53" s="1" t="s">
        <v>275</v>
      </c>
      <c r="F53" s="44" t="s">
        <v>491</v>
      </c>
      <c r="G53" s="49">
        <v>0.4</v>
      </c>
      <c r="H53" s="5">
        <v>3.148012343921069</v>
      </c>
      <c r="I53" s="5">
        <v>0</v>
      </c>
      <c r="J53" s="5">
        <v>3.148012343921069</v>
      </c>
      <c r="K53" s="5">
        <v>-18.609814802288017</v>
      </c>
      <c r="L53" s="5">
        <v>2.9119114181269889</v>
      </c>
      <c r="M53" s="73">
        <v>0.5</v>
      </c>
      <c r="N53" s="5">
        <v>0</v>
      </c>
      <c r="O53" s="5">
        <v>0</v>
      </c>
      <c r="P53" s="5">
        <v>0</v>
      </c>
      <c r="Q53" s="5">
        <v>0</v>
      </c>
      <c r="R53" s="5">
        <v>0</v>
      </c>
      <c r="S53" s="46">
        <v>0</v>
      </c>
      <c r="T53" s="5">
        <v>3.148012343921069</v>
      </c>
      <c r="U53" s="5">
        <v>0</v>
      </c>
      <c r="V53" s="5">
        <v>0</v>
      </c>
      <c r="W53" s="175">
        <v>0</v>
      </c>
      <c r="X53" s="5">
        <v>0</v>
      </c>
      <c r="Y53" s="5">
        <v>3.148012343921069</v>
      </c>
      <c r="Z53" s="5">
        <v>0</v>
      </c>
      <c r="AA53" s="5">
        <v>0</v>
      </c>
      <c r="AB53" s="72">
        <v>0</v>
      </c>
    </row>
    <row r="54" spans="1:28">
      <c r="A54" s="48" t="s">
        <v>495</v>
      </c>
      <c r="B54" s="55" t="s">
        <v>496</v>
      </c>
      <c r="C54" s="1" t="s">
        <v>497</v>
      </c>
      <c r="D54" s="1" t="s">
        <v>237</v>
      </c>
      <c r="E54" s="1" t="s">
        <v>498</v>
      </c>
      <c r="F54" s="44" t="s">
        <v>499</v>
      </c>
      <c r="G54" s="49">
        <v>0.09</v>
      </c>
      <c r="H54" s="5">
        <v>77.352049593572843</v>
      </c>
      <c r="I54" s="5">
        <v>3.4910806698478161</v>
      </c>
      <c r="J54" s="5">
        <v>73.860968923725025</v>
      </c>
      <c r="K54" s="5">
        <v>61.766769455849726</v>
      </c>
      <c r="L54" s="5">
        <v>68.321396254445659</v>
      </c>
      <c r="M54" s="73">
        <v>0</v>
      </c>
      <c r="N54" s="5">
        <v>3.4910806698478161</v>
      </c>
      <c r="O54" s="5">
        <v>0</v>
      </c>
      <c r="P54" s="5">
        <v>0</v>
      </c>
      <c r="Q54" s="5">
        <v>0</v>
      </c>
      <c r="R54" s="5">
        <v>0</v>
      </c>
      <c r="S54" s="46">
        <v>73.860968923725025</v>
      </c>
      <c r="T54" s="5">
        <v>0</v>
      </c>
      <c r="U54" s="5">
        <v>0</v>
      </c>
      <c r="V54" s="5">
        <v>0</v>
      </c>
      <c r="W54" s="175">
        <v>0</v>
      </c>
      <c r="X54" s="5">
        <v>77.352049593572843</v>
      </c>
      <c r="Y54" s="5">
        <v>0</v>
      </c>
      <c r="Z54" s="5">
        <v>0</v>
      </c>
      <c r="AA54" s="5">
        <v>0</v>
      </c>
      <c r="AB54" s="72">
        <v>0</v>
      </c>
    </row>
    <row r="55" spans="1:28">
      <c r="A55" s="48" t="s">
        <v>500</v>
      </c>
      <c r="B55" s="55" t="s">
        <v>501</v>
      </c>
      <c r="C55" s="1" t="s">
        <v>502</v>
      </c>
      <c r="D55" s="1" t="s">
        <v>79</v>
      </c>
      <c r="E55" s="1" t="s">
        <v>498</v>
      </c>
      <c r="F55" s="44" t="s">
        <v>1613</v>
      </c>
      <c r="G55" s="49">
        <v>0.01</v>
      </c>
      <c r="H55" s="5">
        <v>10.795680936606578</v>
      </c>
      <c r="I55" s="5">
        <v>3.1565576327690592</v>
      </c>
      <c r="J55" s="5">
        <v>7.6391233038375184</v>
      </c>
      <c r="K55" s="5">
        <v>5.0870965663694596</v>
      </c>
      <c r="L55" s="5">
        <v>7.0661890560497049</v>
      </c>
      <c r="M55" s="73">
        <v>0</v>
      </c>
      <c r="N55" s="5">
        <v>0</v>
      </c>
      <c r="O55" s="5">
        <v>0</v>
      </c>
      <c r="P55" s="5">
        <v>3.1565576327690592</v>
      </c>
      <c r="Q55" s="5">
        <v>0</v>
      </c>
      <c r="R55" s="5">
        <v>0</v>
      </c>
      <c r="S55" s="46">
        <v>0</v>
      </c>
      <c r="T55" s="5">
        <v>0</v>
      </c>
      <c r="U55" s="5">
        <v>7.6391233038375184</v>
      </c>
      <c r="V55" s="5">
        <v>0</v>
      </c>
      <c r="W55" s="175">
        <v>0</v>
      </c>
      <c r="X55" s="5">
        <v>0</v>
      </c>
      <c r="Y55" s="5">
        <v>0</v>
      </c>
      <c r="Z55" s="5">
        <v>10.795680936606578</v>
      </c>
      <c r="AA55" s="5">
        <v>0</v>
      </c>
      <c r="AB55" s="72">
        <v>0</v>
      </c>
    </row>
    <row r="56" spans="1:28">
      <c r="A56" s="48" t="s">
        <v>504</v>
      </c>
      <c r="B56" s="55" t="s">
        <v>505</v>
      </c>
      <c r="C56" s="1" t="s">
        <v>506</v>
      </c>
      <c r="D56" s="1" t="s">
        <v>53</v>
      </c>
      <c r="E56" s="1" t="s">
        <v>498</v>
      </c>
      <c r="F56" s="44" t="s">
        <v>507</v>
      </c>
      <c r="G56" s="49">
        <v>0.4</v>
      </c>
      <c r="H56" s="5">
        <v>3.5936338101978844</v>
      </c>
      <c r="I56" s="5">
        <v>0</v>
      </c>
      <c r="J56" s="5">
        <v>3.5936338101978844</v>
      </c>
      <c r="K56" s="5">
        <v>-10.91139374802246</v>
      </c>
      <c r="L56" s="5">
        <v>3.3241112744330428</v>
      </c>
      <c r="M56" s="73">
        <v>0.5</v>
      </c>
      <c r="N56" s="5">
        <v>0</v>
      </c>
      <c r="O56" s="5">
        <v>0</v>
      </c>
      <c r="P56" s="5">
        <v>0</v>
      </c>
      <c r="Q56" s="5">
        <v>0</v>
      </c>
      <c r="R56" s="5">
        <v>0</v>
      </c>
      <c r="S56" s="46">
        <v>0</v>
      </c>
      <c r="T56" s="5">
        <v>3.5936338101978844</v>
      </c>
      <c r="U56" s="5">
        <v>0</v>
      </c>
      <c r="V56" s="5">
        <v>0</v>
      </c>
      <c r="W56" s="175">
        <v>0</v>
      </c>
      <c r="X56" s="5">
        <v>0</v>
      </c>
      <c r="Y56" s="5">
        <v>3.5936338101978844</v>
      </c>
      <c r="Z56" s="5">
        <v>0</v>
      </c>
      <c r="AA56" s="5">
        <v>0</v>
      </c>
      <c r="AB56" s="72">
        <v>0</v>
      </c>
    </row>
    <row r="57" spans="1:28">
      <c r="A57" s="48" t="s">
        <v>520</v>
      </c>
      <c r="B57" s="55" t="s">
        <v>521</v>
      </c>
      <c r="C57" s="1" t="s">
        <v>522</v>
      </c>
      <c r="D57" s="1" t="s">
        <v>93</v>
      </c>
      <c r="E57" s="1" t="s">
        <v>94</v>
      </c>
      <c r="F57" s="44" t="s">
        <v>523</v>
      </c>
      <c r="G57" s="49">
        <v>0.3</v>
      </c>
      <c r="H57" s="5">
        <v>90.263856433167064</v>
      </c>
      <c r="I57" s="5">
        <v>17.288743881135151</v>
      </c>
      <c r="J57" s="5">
        <v>72.975112552031916</v>
      </c>
      <c r="K57" s="5">
        <v>38.84113777579141</v>
      </c>
      <c r="L57" s="5">
        <v>67.501979110629534</v>
      </c>
      <c r="M57" s="73">
        <v>0</v>
      </c>
      <c r="N57" s="5">
        <v>16.442868152689321</v>
      </c>
      <c r="O57" s="5">
        <v>0.84587572844582792</v>
      </c>
      <c r="P57" s="5">
        <v>0</v>
      </c>
      <c r="Q57" s="5">
        <v>0</v>
      </c>
      <c r="R57" s="5">
        <v>0</v>
      </c>
      <c r="S57" s="46">
        <v>58.55024963226203</v>
      </c>
      <c r="T57" s="5">
        <v>14.424862919769897</v>
      </c>
      <c r="U57" s="5">
        <v>0</v>
      </c>
      <c r="V57" s="5">
        <v>0</v>
      </c>
      <c r="W57" s="175">
        <v>0</v>
      </c>
      <c r="X57" s="5">
        <v>74.993117784951366</v>
      </c>
      <c r="Y57" s="5">
        <v>15.270738648215724</v>
      </c>
      <c r="Z57" s="5">
        <v>0</v>
      </c>
      <c r="AA57" s="5">
        <v>0</v>
      </c>
      <c r="AB57" s="72">
        <v>0</v>
      </c>
    </row>
    <row r="58" spans="1:28">
      <c r="A58" s="48" t="s">
        <v>560</v>
      </c>
      <c r="B58" s="55" t="s">
        <v>561</v>
      </c>
      <c r="C58" s="1" t="s">
        <v>562</v>
      </c>
      <c r="D58" s="1" t="s">
        <v>53</v>
      </c>
      <c r="E58" s="1" t="s">
        <v>156</v>
      </c>
      <c r="F58" s="44" t="s">
        <v>563</v>
      </c>
      <c r="G58" s="49">
        <v>0.4</v>
      </c>
      <c r="H58" s="5">
        <v>1.90429892453292</v>
      </c>
      <c r="I58" s="5">
        <v>0</v>
      </c>
      <c r="J58" s="5">
        <v>1.90429892453292</v>
      </c>
      <c r="K58" s="5">
        <v>-7.9713925580324565</v>
      </c>
      <c r="L58" s="5">
        <v>1.7614765051929513</v>
      </c>
      <c r="M58" s="73">
        <v>0.5</v>
      </c>
      <c r="N58" s="5">
        <v>0</v>
      </c>
      <c r="O58" s="5">
        <v>0</v>
      </c>
      <c r="P58" s="5">
        <v>0</v>
      </c>
      <c r="Q58" s="5">
        <v>0</v>
      </c>
      <c r="R58" s="5">
        <v>0</v>
      </c>
      <c r="S58" s="46">
        <v>0</v>
      </c>
      <c r="T58" s="5">
        <v>1.90429892453292</v>
      </c>
      <c r="U58" s="5">
        <v>0</v>
      </c>
      <c r="V58" s="5">
        <v>0</v>
      </c>
      <c r="W58" s="175">
        <v>0</v>
      </c>
      <c r="X58" s="5">
        <v>0</v>
      </c>
      <c r="Y58" s="5">
        <v>1.90429892453292</v>
      </c>
      <c r="Z58" s="5">
        <v>0</v>
      </c>
      <c r="AA58" s="5">
        <v>0</v>
      </c>
      <c r="AB58" s="72">
        <v>0</v>
      </c>
    </row>
    <row r="59" spans="1:28">
      <c r="A59" s="48" t="s">
        <v>588</v>
      </c>
      <c r="B59" s="55" t="s">
        <v>589</v>
      </c>
      <c r="C59" s="1" t="s">
        <v>590</v>
      </c>
      <c r="D59" s="1" t="s">
        <v>53</v>
      </c>
      <c r="E59" s="1" t="s">
        <v>194</v>
      </c>
      <c r="F59" s="44" t="s">
        <v>591</v>
      </c>
      <c r="G59" s="49">
        <v>0.4</v>
      </c>
      <c r="H59" s="5">
        <v>5.8082296790612151</v>
      </c>
      <c r="I59" s="5">
        <v>2.0291226995763982</v>
      </c>
      <c r="J59" s="5">
        <v>3.7791069794848173</v>
      </c>
      <c r="K59" s="5">
        <v>-8.2675057741821814</v>
      </c>
      <c r="L59" s="5">
        <v>3.4956739560234564</v>
      </c>
      <c r="M59" s="73">
        <v>0.5</v>
      </c>
      <c r="N59" s="5">
        <v>0</v>
      </c>
      <c r="O59" s="5">
        <v>2.0291226995763982</v>
      </c>
      <c r="P59" s="5">
        <v>0</v>
      </c>
      <c r="Q59" s="5">
        <v>0</v>
      </c>
      <c r="R59" s="5">
        <v>0</v>
      </c>
      <c r="S59" s="46">
        <v>0</v>
      </c>
      <c r="T59" s="5">
        <v>3.7791069794848173</v>
      </c>
      <c r="U59" s="5">
        <v>0</v>
      </c>
      <c r="V59" s="5">
        <v>0</v>
      </c>
      <c r="W59" s="175">
        <v>0</v>
      </c>
      <c r="X59" s="5">
        <v>0</v>
      </c>
      <c r="Y59" s="5">
        <v>5.8082296790612151</v>
      </c>
      <c r="Z59" s="5">
        <v>0</v>
      </c>
      <c r="AA59" s="5">
        <v>0</v>
      </c>
      <c r="AB59" s="72">
        <v>0</v>
      </c>
    </row>
    <row r="60" spans="1:28">
      <c r="A60" s="48" t="s">
        <v>592</v>
      </c>
      <c r="B60" s="55" t="s">
        <v>593</v>
      </c>
      <c r="C60" s="1" t="s">
        <v>594</v>
      </c>
      <c r="D60" s="1" t="s">
        <v>46</v>
      </c>
      <c r="E60" s="1" t="s">
        <v>94</v>
      </c>
      <c r="F60" s="44" t="s">
        <v>595</v>
      </c>
      <c r="G60" s="49">
        <v>0.2</v>
      </c>
      <c r="H60" s="5">
        <v>1190.5838455931694</v>
      </c>
      <c r="I60" s="5">
        <v>127.85775687193842</v>
      </c>
      <c r="J60" s="5">
        <v>1062.726088721231</v>
      </c>
      <c r="K60" s="5">
        <v>-550.47811497132034</v>
      </c>
      <c r="L60" s="5">
        <v>983.02163206713874</v>
      </c>
      <c r="M60" s="73">
        <v>0.34123275519709906</v>
      </c>
      <c r="N60" s="5">
        <v>0</v>
      </c>
      <c r="O60" s="5">
        <v>0</v>
      </c>
      <c r="P60" s="5">
        <v>78.199967091251281</v>
      </c>
      <c r="Q60" s="5">
        <v>20.647926765099808</v>
      </c>
      <c r="R60" s="5">
        <v>29.009863015587332</v>
      </c>
      <c r="S60" s="46">
        <v>0</v>
      </c>
      <c r="T60" s="5">
        <v>0</v>
      </c>
      <c r="U60" s="5">
        <v>129.24805160519773</v>
      </c>
      <c r="V60" s="5">
        <v>926.04253917815947</v>
      </c>
      <c r="W60" s="175">
        <v>7.4354979378737838</v>
      </c>
      <c r="X60" s="5">
        <v>0</v>
      </c>
      <c r="Y60" s="5">
        <v>0</v>
      </c>
      <c r="Z60" s="5">
        <v>207.44801869644905</v>
      </c>
      <c r="AA60" s="5">
        <v>946.69046594325926</v>
      </c>
      <c r="AB60" s="72">
        <v>36.445360953461112</v>
      </c>
    </row>
    <row r="61" spans="1:28">
      <c r="A61" s="48" t="s">
        <v>1564</v>
      </c>
      <c r="B61" s="55" t="s">
        <v>1565</v>
      </c>
      <c r="C61" s="1" t="s">
        <v>594</v>
      </c>
      <c r="D61" s="1" t="s">
        <v>1566</v>
      </c>
      <c r="E61" s="1" t="s">
        <v>169</v>
      </c>
      <c r="F61" s="44" t="s">
        <v>1614</v>
      </c>
      <c r="G61" s="49">
        <v>0.01</v>
      </c>
      <c r="H61" s="5">
        <v>49.777524946533184</v>
      </c>
      <c r="I61" s="5">
        <v>18.254566570180685</v>
      </c>
      <c r="J61" s="5">
        <v>31.522958376352495</v>
      </c>
      <c r="K61" s="5">
        <v>21.350235960969396</v>
      </c>
      <c r="L61" s="5">
        <v>0</v>
      </c>
      <c r="M61" s="73">
        <v>0</v>
      </c>
      <c r="N61" s="5">
        <v>0</v>
      </c>
      <c r="O61" s="5">
        <v>0</v>
      </c>
      <c r="P61" s="5">
        <v>18.254566570180685</v>
      </c>
      <c r="Q61" s="5">
        <v>0</v>
      </c>
      <c r="R61" s="5">
        <v>0</v>
      </c>
      <c r="S61" s="46">
        <v>0</v>
      </c>
      <c r="T61" s="5">
        <v>0</v>
      </c>
      <c r="U61" s="5">
        <v>31.522958376352495</v>
      </c>
      <c r="V61" s="5">
        <v>0</v>
      </c>
      <c r="W61" s="175">
        <v>0</v>
      </c>
      <c r="X61" s="5">
        <v>0</v>
      </c>
      <c r="Y61" s="5">
        <v>0</v>
      </c>
      <c r="Z61" s="5">
        <v>49.777524946533184</v>
      </c>
      <c r="AA61" s="5">
        <v>0</v>
      </c>
      <c r="AB61" s="72">
        <v>0</v>
      </c>
    </row>
    <row r="62" spans="1:28">
      <c r="A62" s="48" t="s">
        <v>596</v>
      </c>
      <c r="B62" s="55" t="s">
        <v>597</v>
      </c>
      <c r="C62" s="1" t="s">
        <v>598</v>
      </c>
      <c r="D62" s="1" t="s">
        <v>270</v>
      </c>
      <c r="E62" s="1" t="s">
        <v>94</v>
      </c>
      <c r="F62" s="44" t="s">
        <v>599</v>
      </c>
      <c r="G62" s="49">
        <v>0.3</v>
      </c>
      <c r="H62" s="5">
        <v>107.29725146192085</v>
      </c>
      <c r="I62" s="5">
        <v>25.148992860743331</v>
      </c>
      <c r="J62" s="5">
        <v>82.148258601177531</v>
      </c>
      <c r="K62" s="5">
        <v>59.770746681577798</v>
      </c>
      <c r="L62" s="5">
        <v>75.987139206089211</v>
      </c>
      <c r="M62" s="73">
        <v>0</v>
      </c>
      <c r="N62" s="5">
        <v>23.015371811076776</v>
      </c>
      <c r="O62" s="5">
        <v>2.1336210496665555</v>
      </c>
      <c r="P62" s="5">
        <v>0</v>
      </c>
      <c r="Q62" s="5">
        <v>0</v>
      </c>
      <c r="R62" s="5">
        <v>0</v>
      </c>
      <c r="S62" s="46">
        <v>67.456141487570946</v>
      </c>
      <c r="T62" s="5">
        <v>14.692117113606585</v>
      </c>
      <c r="U62" s="5">
        <v>0</v>
      </c>
      <c r="V62" s="5">
        <v>0</v>
      </c>
      <c r="W62" s="175">
        <v>0</v>
      </c>
      <c r="X62" s="5">
        <v>90.471513298647722</v>
      </c>
      <c r="Y62" s="5">
        <v>16.82573816327314</v>
      </c>
      <c r="Z62" s="5">
        <v>0</v>
      </c>
      <c r="AA62" s="5">
        <v>0</v>
      </c>
      <c r="AB62" s="72">
        <v>0</v>
      </c>
    </row>
    <row r="63" spans="1:28">
      <c r="A63" s="48" t="s">
        <v>604</v>
      </c>
      <c r="B63" s="55" t="s">
        <v>605</v>
      </c>
      <c r="C63" s="1" t="s">
        <v>606</v>
      </c>
      <c r="D63" s="1" t="s">
        <v>270</v>
      </c>
      <c r="E63" s="1" t="s">
        <v>94</v>
      </c>
      <c r="F63" s="44" t="s">
        <v>607</v>
      </c>
      <c r="G63" s="49">
        <v>0.3</v>
      </c>
      <c r="H63" s="5">
        <v>144.05002629493339</v>
      </c>
      <c r="I63" s="5">
        <v>34.793887663614157</v>
      </c>
      <c r="J63" s="5">
        <v>109.2561386313192</v>
      </c>
      <c r="K63" s="5">
        <v>71.363178021209407</v>
      </c>
      <c r="L63" s="5">
        <v>101.06192823397026</v>
      </c>
      <c r="M63" s="73">
        <v>0</v>
      </c>
      <c r="N63" s="5">
        <v>29.885741991297177</v>
      </c>
      <c r="O63" s="5">
        <v>4.9081456723169792</v>
      </c>
      <c r="P63" s="5">
        <v>0</v>
      </c>
      <c r="Q63" s="5">
        <v>0</v>
      </c>
      <c r="R63" s="5">
        <v>0</v>
      </c>
      <c r="S63" s="46">
        <v>83.842510458804497</v>
      </c>
      <c r="T63" s="5">
        <v>25.413628172514706</v>
      </c>
      <c r="U63" s="5">
        <v>0</v>
      </c>
      <c r="V63" s="5">
        <v>0</v>
      </c>
      <c r="W63" s="175">
        <v>0</v>
      </c>
      <c r="X63" s="5">
        <v>113.72825245010168</v>
      </c>
      <c r="Y63" s="5">
        <v>30.321773844831686</v>
      </c>
      <c r="Z63" s="5">
        <v>0</v>
      </c>
      <c r="AA63" s="5">
        <v>0</v>
      </c>
      <c r="AB63" s="72">
        <v>0</v>
      </c>
    </row>
    <row r="64" spans="1:28">
      <c r="A64" s="48" t="s">
        <v>608</v>
      </c>
      <c r="B64" s="55" t="s">
        <v>609</v>
      </c>
      <c r="C64" s="1" t="s">
        <v>610</v>
      </c>
      <c r="D64" s="1" t="s">
        <v>124</v>
      </c>
      <c r="E64" s="1" t="s">
        <v>611</v>
      </c>
      <c r="F64" s="44" t="s">
        <v>612</v>
      </c>
      <c r="G64" s="49">
        <v>0.49</v>
      </c>
      <c r="H64" s="5">
        <v>44.864173545949562</v>
      </c>
      <c r="I64" s="5">
        <v>9.339175009983455</v>
      </c>
      <c r="J64" s="5">
        <v>35.524998535966105</v>
      </c>
      <c r="K64" s="5">
        <v>12.704802607354383</v>
      </c>
      <c r="L64" s="5">
        <v>32.860623645768648</v>
      </c>
      <c r="M64" s="73">
        <v>0</v>
      </c>
      <c r="N64" s="5">
        <v>9.066664755282007</v>
      </c>
      <c r="O64" s="5">
        <v>0.27251025470144863</v>
      </c>
      <c r="P64" s="5">
        <v>0</v>
      </c>
      <c r="Q64" s="5">
        <v>0</v>
      </c>
      <c r="R64" s="5">
        <v>0</v>
      </c>
      <c r="S64" s="46">
        <v>30.897849732279976</v>
      </c>
      <c r="T64" s="5">
        <v>4.6271488036861301</v>
      </c>
      <c r="U64" s="5">
        <v>0</v>
      </c>
      <c r="V64" s="5">
        <v>0</v>
      </c>
      <c r="W64" s="175">
        <v>0</v>
      </c>
      <c r="X64" s="5">
        <v>39.964514487561985</v>
      </c>
      <c r="Y64" s="5">
        <v>4.8996590583875781</v>
      </c>
      <c r="Z64" s="5">
        <v>0</v>
      </c>
      <c r="AA64" s="5">
        <v>0</v>
      </c>
      <c r="AB64" s="72">
        <v>0</v>
      </c>
    </row>
    <row r="65" spans="1:28">
      <c r="A65" s="48" t="s">
        <v>613</v>
      </c>
      <c r="B65" s="55" t="s">
        <v>614</v>
      </c>
      <c r="C65" s="1" t="s">
        <v>615</v>
      </c>
      <c r="D65" s="1" t="s">
        <v>53</v>
      </c>
      <c r="E65" s="1" t="s">
        <v>185</v>
      </c>
      <c r="F65" s="44" t="s">
        <v>616</v>
      </c>
      <c r="G65" s="49">
        <v>0.4</v>
      </c>
      <c r="H65" s="5">
        <v>2.1436636344156237</v>
      </c>
      <c r="I65" s="5">
        <v>8.9510374645580537E-2</v>
      </c>
      <c r="J65" s="5">
        <v>2.0541532597700436</v>
      </c>
      <c r="K65" s="5">
        <v>-8.9308988165456533</v>
      </c>
      <c r="L65" s="5">
        <v>1.9000917652872904</v>
      </c>
      <c r="M65" s="73">
        <v>0.5</v>
      </c>
      <c r="N65" s="5">
        <v>0</v>
      </c>
      <c r="O65" s="5">
        <v>8.9510374645580537E-2</v>
      </c>
      <c r="P65" s="5">
        <v>0</v>
      </c>
      <c r="Q65" s="5">
        <v>0</v>
      </c>
      <c r="R65" s="5">
        <v>0</v>
      </c>
      <c r="S65" s="46">
        <v>0</v>
      </c>
      <c r="T65" s="5">
        <v>2.0541532597700436</v>
      </c>
      <c r="U65" s="5">
        <v>0</v>
      </c>
      <c r="V65" s="5">
        <v>0</v>
      </c>
      <c r="W65" s="175">
        <v>0</v>
      </c>
      <c r="X65" s="5">
        <v>0</v>
      </c>
      <c r="Y65" s="5">
        <v>2.1436636344156237</v>
      </c>
      <c r="Z65" s="5">
        <v>0</v>
      </c>
      <c r="AA65" s="5">
        <v>0</v>
      </c>
      <c r="AB65" s="72">
        <v>0</v>
      </c>
    </row>
    <row r="66" spans="1:28">
      <c r="A66" s="48" t="s">
        <v>617</v>
      </c>
      <c r="B66" s="55" t="s">
        <v>618</v>
      </c>
      <c r="C66" s="1" t="s">
        <v>619</v>
      </c>
      <c r="D66" s="1" t="s">
        <v>270</v>
      </c>
      <c r="E66" s="1" t="s">
        <v>94</v>
      </c>
      <c r="F66" s="44" t="s">
        <v>620</v>
      </c>
      <c r="G66" s="49">
        <v>0.3</v>
      </c>
      <c r="H66" s="5">
        <v>77.995226067535071</v>
      </c>
      <c r="I66" s="5">
        <v>17.131023170616814</v>
      </c>
      <c r="J66" s="5">
        <v>60.864202896918265</v>
      </c>
      <c r="K66" s="5">
        <v>-16.037701995033782</v>
      </c>
      <c r="L66" s="5">
        <v>56.299387679649399</v>
      </c>
      <c r="M66" s="73">
        <v>0.20854752270034382</v>
      </c>
      <c r="N66" s="5">
        <v>14.074649710728311</v>
      </c>
      <c r="O66" s="5">
        <v>3.0563734598885031</v>
      </c>
      <c r="P66" s="5">
        <v>0</v>
      </c>
      <c r="Q66" s="5">
        <v>0</v>
      </c>
      <c r="R66" s="5">
        <v>0</v>
      </c>
      <c r="S66" s="46">
        <v>40.711875205615243</v>
      </c>
      <c r="T66" s="5">
        <v>20.152327691303018</v>
      </c>
      <c r="U66" s="5">
        <v>0</v>
      </c>
      <c r="V66" s="5">
        <v>0</v>
      </c>
      <c r="W66" s="175">
        <v>0</v>
      </c>
      <c r="X66" s="5">
        <v>54.786524916343552</v>
      </c>
      <c r="Y66" s="5">
        <v>23.208701151191523</v>
      </c>
      <c r="Z66" s="5">
        <v>0</v>
      </c>
      <c r="AA66" s="5">
        <v>0</v>
      </c>
      <c r="AB66" s="72">
        <v>0</v>
      </c>
    </row>
    <row r="67" spans="1:28">
      <c r="A67" s="48" t="s">
        <v>629</v>
      </c>
      <c r="B67" s="55" t="s">
        <v>630</v>
      </c>
      <c r="C67" s="1" t="s">
        <v>631</v>
      </c>
      <c r="D67" s="1" t="s">
        <v>53</v>
      </c>
      <c r="E67" s="1" t="s">
        <v>151</v>
      </c>
      <c r="F67" s="44" t="s">
        <v>632</v>
      </c>
      <c r="G67" s="49">
        <v>0.4</v>
      </c>
      <c r="H67" s="5">
        <v>1.7421885621858231</v>
      </c>
      <c r="I67" s="5">
        <v>0</v>
      </c>
      <c r="J67" s="5">
        <v>1.7421885621858231</v>
      </c>
      <c r="K67" s="5">
        <v>-13.425984881944851</v>
      </c>
      <c r="L67" s="5">
        <v>1.6115244200218863</v>
      </c>
      <c r="M67" s="73">
        <v>0.5</v>
      </c>
      <c r="N67" s="5">
        <v>0</v>
      </c>
      <c r="O67" s="5">
        <v>0</v>
      </c>
      <c r="P67" s="5">
        <v>0</v>
      </c>
      <c r="Q67" s="5">
        <v>0</v>
      </c>
      <c r="R67" s="5">
        <v>0</v>
      </c>
      <c r="S67" s="46">
        <v>0</v>
      </c>
      <c r="T67" s="5">
        <v>1.7421885621858231</v>
      </c>
      <c r="U67" s="5">
        <v>0</v>
      </c>
      <c r="V67" s="5">
        <v>0</v>
      </c>
      <c r="W67" s="175">
        <v>0</v>
      </c>
      <c r="X67" s="5">
        <v>0</v>
      </c>
      <c r="Y67" s="5">
        <v>1.7421885621858231</v>
      </c>
      <c r="Z67" s="5">
        <v>0</v>
      </c>
      <c r="AA67" s="5">
        <v>0</v>
      </c>
      <c r="AB67" s="72">
        <v>0</v>
      </c>
    </row>
    <row r="68" spans="1:28">
      <c r="A68" s="48" t="s">
        <v>633</v>
      </c>
      <c r="B68" s="55" t="s">
        <v>634</v>
      </c>
      <c r="C68" s="1" t="s">
        <v>635</v>
      </c>
      <c r="D68" s="1" t="s">
        <v>93</v>
      </c>
      <c r="E68" s="1" t="s">
        <v>94</v>
      </c>
      <c r="F68" s="44" t="s">
        <v>636</v>
      </c>
      <c r="G68" s="49">
        <v>0.3</v>
      </c>
      <c r="H68" s="5">
        <v>102.31530074959164</v>
      </c>
      <c r="I68" s="5">
        <v>21.640505691537111</v>
      </c>
      <c r="J68" s="5">
        <v>80.674795058054542</v>
      </c>
      <c r="K68" s="5">
        <v>57.47537471914557</v>
      </c>
      <c r="L68" s="5">
        <v>74.624185428700443</v>
      </c>
      <c r="M68" s="73">
        <v>0</v>
      </c>
      <c r="N68" s="5">
        <v>19.602163738209121</v>
      </c>
      <c r="O68" s="5">
        <v>2.0383419533279912</v>
      </c>
      <c r="P68" s="5">
        <v>0</v>
      </c>
      <c r="Q68" s="5">
        <v>0</v>
      </c>
      <c r="R68" s="5">
        <v>0</v>
      </c>
      <c r="S68" s="46">
        <v>63.21279070773722</v>
      </c>
      <c r="T68" s="5">
        <v>17.462004350317311</v>
      </c>
      <c r="U68" s="5">
        <v>0</v>
      </c>
      <c r="V68" s="5">
        <v>0</v>
      </c>
      <c r="W68" s="175">
        <v>0</v>
      </c>
      <c r="X68" s="5">
        <v>82.814954445946341</v>
      </c>
      <c r="Y68" s="5">
        <v>19.500346303645301</v>
      </c>
      <c r="Z68" s="5">
        <v>0</v>
      </c>
      <c r="AA68" s="5">
        <v>0</v>
      </c>
      <c r="AB68" s="72">
        <v>0</v>
      </c>
    </row>
    <row r="69" spans="1:28">
      <c r="A69" s="48" t="s">
        <v>641</v>
      </c>
      <c r="B69" s="55" t="s">
        <v>642</v>
      </c>
      <c r="C69" s="1" t="s">
        <v>643</v>
      </c>
      <c r="D69" s="1" t="s">
        <v>53</v>
      </c>
      <c r="E69" s="1" t="s">
        <v>185</v>
      </c>
      <c r="F69" s="44" t="s">
        <v>644</v>
      </c>
      <c r="G69" s="49">
        <v>0.4</v>
      </c>
      <c r="H69" s="5">
        <v>3.6825510536439001</v>
      </c>
      <c r="I69" s="5">
        <v>0</v>
      </c>
      <c r="J69" s="5">
        <v>3.6825510536439001</v>
      </c>
      <c r="K69" s="5">
        <v>-21.493449738750513</v>
      </c>
      <c r="L69" s="5">
        <v>3.4063597246206077</v>
      </c>
      <c r="M69" s="73">
        <v>0.5</v>
      </c>
      <c r="N69" s="5">
        <v>0</v>
      </c>
      <c r="O69" s="5">
        <v>0</v>
      </c>
      <c r="P69" s="5">
        <v>0</v>
      </c>
      <c r="Q69" s="5">
        <v>0</v>
      </c>
      <c r="R69" s="5">
        <v>0</v>
      </c>
      <c r="S69" s="46">
        <v>0</v>
      </c>
      <c r="T69" s="5">
        <v>3.6825510536439001</v>
      </c>
      <c r="U69" s="5">
        <v>0</v>
      </c>
      <c r="V69" s="5">
        <v>0</v>
      </c>
      <c r="W69" s="175">
        <v>0</v>
      </c>
      <c r="X69" s="5">
        <v>0</v>
      </c>
      <c r="Y69" s="5">
        <v>3.6825510536439001</v>
      </c>
      <c r="Z69" s="5">
        <v>0</v>
      </c>
      <c r="AA69" s="5">
        <v>0</v>
      </c>
      <c r="AB69" s="72">
        <v>0</v>
      </c>
    </row>
    <row r="70" spans="1:28">
      <c r="A70" s="48" t="s">
        <v>645</v>
      </c>
      <c r="B70" s="55" t="s">
        <v>646</v>
      </c>
      <c r="C70" s="1" t="s">
        <v>647</v>
      </c>
      <c r="D70" s="1" t="s">
        <v>93</v>
      </c>
      <c r="E70" s="1" t="s">
        <v>94</v>
      </c>
      <c r="F70" s="44" t="s">
        <v>648</v>
      </c>
      <c r="G70" s="49">
        <v>0.3</v>
      </c>
      <c r="H70" s="5">
        <v>40.599144832383971</v>
      </c>
      <c r="I70" s="5">
        <v>1.5597117373085096</v>
      </c>
      <c r="J70" s="5">
        <v>39.039433095075459</v>
      </c>
      <c r="K70" s="5">
        <v>22.260625680059331</v>
      </c>
      <c r="L70" s="5">
        <v>36.111475612944801</v>
      </c>
      <c r="M70" s="73">
        <v>0</v>
      </c>
      <c r="N70" s="5">
        <v>3.4091794569037108</v>
      </c>
      <c r="O70" s="5">
        <v>-1.8494677195952014</v>
      </c>
      <c r="P70" s="5">
        <v>0</v>
      </c>
      <c r="Q70" s="5">
        <v>0</v>
      </c>
      <c r="R70" s="5">
        <v>0</v>
      </c>
      <c r="S70" s="46">
        <v>29.831042947422784</v>
      </c>
      <c r="T70" s="5">
        <v>9.208390147652679</v>
      </c>
      <c r="U70" s="5">
        <v>0</v>
      </c>
      <c r="V70" s="5">
        <v>0</v>
      </c>
      <c r="W70" s="175">
        <v>0</v>
      </c>
      <c r="X70" s="5">
        <v>33.240222404326495</v>
      </c>
      <c r="Y70" s="5">
        <v>7.3589224280574772</v>
      </c>
      <c r="Z70" s="5">
        <v>0</v>
      </c>
      <c r="AA70" s="5">
        <v>0</v>
      </c>
      <c r="AB70" s="72">
        <v>0</v>
      </c>
    </row>
    <row r="71" spans="1:28">
      <c r="A71" s="48" t="s">
        <v>657</v>
      </c>
      <c r="B71" s="55" t="s">
        <v>658</v>
      </c>
      <c r="C71" s="1" t="s">
        <v>659</v>
      </c>
      <c r="D71" s="1" t="s">
        <v>53</v>
      </c>
      <c r="E71" s="1" t="s">
        <v>498</v>
      </c>
      <c r="F71" s="44" t="s">
        <v>660</v>
      </c>
      <c r="G71" s="49">
        <v>0.4</v>
      </c>
      <c r="H71" s="5">
        <v>4.7464654898539766</v>
      </c>
      <c r="I71" s="5">
        <v>0.98818273472839591</v>
      </c>
      <c r="J71" s="5">
        <v>3.7582827551255797</v>
      </c>
      <c r="K71" s="5">
        <v>-5.5765444432157167</v>
      </c>
      <c r="L71" s="5">
        <v>3.476411548491162</v>
      </c>
      <c r="M71" s="73">
        <v>0.5</v>
      </c>
      <c r="N71" s="5">
        <v>0</v>
      </c>
      <c r="O71" s="5">
        <v>0.98818273472839591</v>
      </c>
      <c r="P71" s="5">
        <v>0</v>
      </c>
      <c r="Q71" s="5">
        <v>0</v>
      </c>
      <c r="R71" s="5">
        <v>0</v>
      </c>
      <c r="S71" s="46">
        <v>0</v>
      </c>
      <c r="T71" s="5">
        <v>3.7582827551255797</v>
      </c>
      <c r="U71" s="5">
        <v>0</v>
      </c>
      <c r="V71" s="5">
        <v>0</v>
      </c>
      <c r="W71" s="175">
        <v>0</v>
      </c>
      <c r="X71" s="5">
        <v>0</v>
      </c>
      <c r="Y71" s="5">
        <v>4.7464654898539766</v>
      </c>
      <c r="Z71" s="5">
        <v>0</v>
      </c>
      <c r="AA71" s="5">
        <v>0</v>
      </c>
      <c r="AB71" s="72">
        <v>0</v>
      </c>
    </row>
    <row r="72" spans="1:28">
      <c r="A72" s="48" t="s">
        <v>665</v>
      </c>
      <c r="B72" s="55" t="s">
        <v>666</v>
      </c>
      <c r="C72" s="1" t="s">
        <v>667</v>
      </c>
      <c r="D72" s="1" t="s">
        <v>93</v>
      </c>
      <c r="E72" s="1" t="s">
        <v>94</v>
      </c>
      <c r="F72" s="44" t="s">
        <v>668</v>
      </c>
      <c r="G72" s="49">
        <v>0.3</v>
      </c>
      <c r="H72" s="5">
        <v>35.379317894154241</v>
      </c>
      <c r="I72" s="5">
        <v>1.3756625740275457</v>
      </c>
      <c r="J72" s="5">
        <v>34.003655320126697</v>
      </c>
      <c r="K72" s="5">
        <v>9.785420974272796</v>
      </c>
      <c r="L72" s="5">
        <v>31.453381171117197</v>
      </c>
      <c r="M72" s="73">
        <v>0</v>
      </c>
      <c r="N72" s="5">
        <v>3.165525740597293</v>
      </c>
      <c r="O72" s="5">
        <v>-1.7898631665697471</v>
      </c>
      <c r="P72" s="5">
        <v>0</v>
      </c>
      <c r="Q72" s="5">
        <v>0</v>
      </c>
      <c r="R72" s="5">
        <v>0</v>
      </c>
      <c r="S72" s="46">
        <v>27.559641238979808</v>
      </c>
      <c r="T72" s="5">
        <v>6.4440140811468911</v>
      </c>
      <c r="U72" s="5">
        <v>0</v>
      </c>
      <c r="V72" s="5">
        <v>0</v>
      </c>
      <c r="W72" s="175">
        <v>0</v>
      </c>
      <c r="X72" s="5">
        <v>30.7251669795771</v>
      </c>
      <c r="Y72" s="5">
        <v>4.6541509145771442</v>
      </c>
      <c r="Z72" s="5">
        <v>0</v>
      </c>
      <c r="AA72" s="5">
        <v>0</v>
      </c>
      <c r="AB72" s="72">
        <v>0</v>
      </c>
    </row>
    <row r="73" spans="1:28">
      <c r="A73" s="48" t="s">
        <v>677</v>
      </c>
      <c r="B73" s="55" t="s">
        <v>678</v>
      </c>
      <c r="C73" s="1" t="s">
        <v>679</v>
      </c>
      <c r="D73" s="1" t="s">
        <v>391</v>
      </c>
      <c r="E73" s="1" t="s">
        <v>228</v>
      </c>
      <c r="F73" s="44" t="s">
        <v>680</v>
      </c>
      <c r="G73" s="49">
        <v>0.1</v>
      </c>
      <c r="H73" s="5">
        <v>123.9639783650167</v>
      </c>
      <c r="I73" s="5">
        <v>1.8903905812338069</v>
      </c>
      <c r="J73" s="5">
        <v>122.0735877837829</v>
      </c>
      <c r="K73" s="5">
        <v>73.120967152776572</v>
      </c>
      <c r="L73" s="5">
        <v>112.91806869999918</v>
      </c>
      <c r="M73" s="73">
        <v>0</v>
      </c>
      <c r="N73" s="5">
        <v>-0.83938163525593279</v>
      </c>
      <c r="O73" s="5">
        <v>0</v>
      </c>
      <c r="P73" s="5">
        <v>2.7297722164897396</v>
      </c>
      <c r="Q73" s="5">
        <v>0</v>
      </c>
      <c r="R73" s="5">
        <v>0</v>
      </c>
      <c r="S73" s="46">
        <v>112.60389418165521</v>
      </c>
      <c r="T73" s="5">
        <v>0</v>
      </c>
      <c r="U73" s="5">
        <v>9.4696936021276823</v>
      </c>
      <c r="V73" s="5">
        <v>0</v>
      </c>
      <c r="W73" s="175">
        <v>0</v>
      </c>
      <c r="X73" s="5">
        <v>111.76451254639927</v>
      </c>
      <c r="Y73" s="5">
        <v>0</v>
      </c>
      <c r="Z73" s="5">
        <v>12.199465818617423</v>
      </c>
      <c r="AA73" s="5">
        <v>0</v>
      </c>
      <c r="AB73" s="72">
        <v>0</v>
      </c>
    </row>
    <row r="74" spans="1:28">
      <c r="A74" s="48" t="s">
        <v>681</v>
      </c>
      <c r="B74" s="55" t="s">
        <v>682</v>
      </c>
      <c r="C74" s="1" t="s">
        <v>683</v>
      </c>
      <c r="D74" s="1" t="s">
        <v>53</v>
      </c>
      <c r="E74" s="1" t="s">
        <v>228</v>
      </c>
      <c r="F74" s="44" t="s">
        <v>684</v>
      </c>
      <c r="G74" s="49">
        <v>0.4</v>
      </c>
      <c r="H74" s="5">
        <v>2.6791177083212441</v>
      </c>
      <c r="I74" s="5">
        <v>0</v>
      </c>
      <c r="J74" s="5">
        <v>2.6791177083212441</v>
      </c>
      <c r="K74" s="5">
        <v>-15.429871393965971</v>
      </c>
      <c r="L74" s="5">
        <v>2.4781838801971507</v>
      </c>
      <c r="M74" s="73">
        <v>0.5</v>
      </c>
      <c r="N74" s="5">
        <v>0</v>
      </c>
      <c r="O74" s="5">
        <v>0</v>
      </c>
      <c r="P74" s="5">
        <v>0</v>
      </c>
      <c r="Q74" s="5">
        <v>0</v>
      </c>
      <c r="R74" s="5">
        <v>0</v>
      </c>
      <c r="S74" s="46">
        <v>0</v>
      </c>
      <c r="T74" s="5">
        <v>2.6791177083212441</v>
      </c>
      <c r="U74" s="5">
        <v>0</v>
      </c>
      <c r="V74" s="5">
        <v>0</v>
      </c>
      <c r="W74" s="175">
        <v>0</v>
      </c>
      <c r="X74" s="5">
        <v>0</v>
      </c>
      <c r="Y74" s="5">
        <v>2.6791177083212441</v>
      </c>
      <c r="Z74" s="5">
        <v>0</v>
      </c>
      <c r="AA74" s="5">
        <v>0</v>
      </c>
      <c r="AB74" s="72">
        <v>0</v>
      </c>
    </row>
    <row r="75" spans="1:28">
      <c r="A75" s="48" t="s">
        <v>689</v>
      </c>
      <c r="B75" s="55" t="s">
        <v>690</v>
      </c>
      <c r="C75" s="1" t="s">
        <v>691</v>
      </c>
      <c r="D75" s="1" t="s">
        <v>93</v>
      </c>
      <c r="E75" s="1" t="s">
        <v>94</v>
      </c>
      <c r="F75" s="44" t="s">
        <v>692</v>
      </c>
      <c r="G75" s="49">
        <v>0.3</v>
      </c>
      <c r="H75" s="5">
        <v>53.118857330964097</v>
      </c>
      <c r="I75" s="5">
        <v>6.6546763418151516</v>
      </c>
      <c r="J75" s="5">
        <v>46.464180989148943</v>
      </c>
      <c r="K75" s="5">
        <v>-52.806000893748163</v>
      </c>
      <c r="L75" s="5">
        <v>42.979367414962773</v>
      </c>
      <c r="M75" s="73">
        <v>0.5</v>
      </c>
      <c r="N75" s="5">
        <v>7.5501641393797252</v>
      </c>
      <c r="O75" s="5">
        <v>-0.89548779756457364</v>
      </c>
      <c r="P75" s="5">
        <v>0</v>
      </c>
      <c r="Q75" s="5">
        <v>0</v>
      </c>
      <c r="R75" s="5">
        <v>0</v>
      </c>
      <c r="S75" s="46">
        <v>36.593432881015133</v>
      </c>
      <c r="T75" s="5">
        <v>9.8707481081338173</v>
      </c>
      <c r="U75" s="5">
        <v>0</v>
      </c>
      <c r="V75" s="5">
        <v>0</v>
      </c>
      <c r="W75" s="175">
        <v>0</v>
      </c>
      <c r="X75" s="5">
        <v>44.143597020394857</v>
      </c>
      <c r="Y75" s="5">
        <v>8.9752603105692437</v>
      </c>
      <c r="Z75" s="5">
        <v>0</v>
      </c>
      <c r="AA75" s="5">
        <v>0</v>
      </c>
      <c r="AB75" s="72">
        <v>0</v>
      </c>
    </row>
    <row r="76" spans="1:28">
      <c r="A76" s="48" t="s">
        <v>693</v>
      </c>
      <c r="B76" s="55" t="s">
        <v>694</v>
      </c>
      <c r="C76" s="1" t="s">
        <v>695</v>
      </c>
      <c r="D76" s="1" t="s">
        <v>53</v>
      </c>
      <c r="E76" s="1" t="s">
        <v>151</v>
      </c>
      <c r="F76" s="44" t="s">
        <v>696</v>
      </c>
      <c r="G76" s="49">
        <v>0.4</v>
      </c>
      <c r="H76" s="5">
        <v>2.6410898047551221</v>
      </c>
      <c r="I76" s="5">
        <v>8.3975477083384528E-2</v>
      </c>
      <c r="J76" s="5">
        <v>2.5571143276717376</v>
      </c>
      <c r="K76" s="5">
        <v>-9.4908936407786371</v>
      </c>
      <c r="L76" s="5">
        <v>2.365330753096357</v>
      </c>
      <c r="M76" s="73">
        <v>0.5</v>
      </c>
      <c r="N76" s="5">
        <v>0</v>
      </c>
      <c r="O76" s="5">
        <v>8.3975477083384528E-2</v>
      </c>
      <c r="P76" s="5">
        <v>0</v>
      </c>
      <c r="Q76" s="5">
        <v>0</v>
      </c>
      <c r="R76" s="5">
        <v>0</v>
      </c>
      <c r="S76" s="46">
        <v>0</v>
      </c>
      <c r="T76" s="5">
        <v>2.5571143276717376</v>
      </c>
      <c r="U76" s="5">
        <v>0</v>
      </c>
      <c r="V76" s="5">
        <v>0</v>
      </c>
      <c r="W76" s="175">
        <v>0</v>
      </c>
      <c r="X76" s="5">
        <v>0</v>
      </c>
      <c r="Y76" s="5">
        <v>2.6410898047551221</v>
      </c>
      <c r="Z76" s="5">
        <v>0</v>
      </c>
      <c r="AA76" s="5">
        <v>0</v>
      </c>
      <c r="AB76" s="72">
        <v>0</v>
      </c>
    </row>
    <row r="77" spans="1:28">
      <c r="A77" s="48" t="s">
        <v>697</v>
      </c>
      <c r="B77" s="55" t="s">
        <v>698</v>
      </c>
      <c r="C77" s="1" t="s">
        <v>699</v>
      </c>
      <c r="D77" s="1" t="s">
        <v>53</v>
      </c>
      <c r="E77" s="1" t="s">
        <v>54</v>
      </c>
      <c r="F77" s="44" t="s">
        <v>700</v>
      </c>
      <c r="G77" s="49">
        <v>0.4</v>
      </c>
      <c r="H77" s="5">
        <v>2.0192356140521341</v>
      </c>
      <c r="I77" s="5">
        <v>0</v>
      </c>
      <c r="J77" s="5">
        <v>2.0192356140521341</v>
      </c>
      <c r="K77" s="5">
        <v>-14.898810580943929</v>
      </c>
      <c r="L77" s="5">
        <v>1.8677929429982245</v>
      </c>
      <c r="M77" s="73">
        <v>0.5</v>
      </c>
      <c r="N77" s="5">
        <v>0</v>
      </c>
      <c r="O77" s="5">
        <v>0</v>
      </c>
      <c r="P77" s="5">
        <v>0</v>
      </c>
      <c r="Q77" s="5">
        <v>0</v>
      </c>
      <c r="R77" s="5">
        <v>0</v>
      </c>
      <c r="S77" s="46">
        <v>0</v>
      </c>
      <c r="T77" s="5">
        <v>2.0192356140521341</v>
      </c>
      <c r="U77" s="5">
        <v>0</v>
      </c>
      <c r="V77" s="5">
        <v>0</v>
      </c>
      <c r="W77" s="175">
        <v>0</v>
      </c>
      <c r="X77" s="5">
        <v>0</v>
      </c>
      <c r="Y77" s="5">
        <v>2.0192356140521341</v>
      </c>
      <c r="Z77" s="5">
        <v>0</v>
      </c>
      <c r="AA77" s="5">
        <v>0</v>
      </c>
      <c r="AB77" s="72">
        <v>0</v>
      </c>
    </row>
    <row r="78" spans="1:28">
      <c r="A78" s="48" t="s">
        <v>701</v>
      </c>
      <c r="B78" s="55" t="s">
        <v>702</v>
      </c>
      <c r="C78" s="1" t="s">
        <v>703</v>
      </c>
      <c r="D78" s="1" t="s">
        <v>93</v>
      </c>
      <c r="E78" s="1" t="s">
        <v>94</v>
      </c>
      <c r="F78" s="44" t="s">
        <v>704</v>
      </c>
      <c r="G78" s="49">
        <v>0.3</v>
      </c>
      <c r="H78" s="5">
        <v>58.00836742208967</v>
      </c>
      <c r="I78" s="5">
        <v>9.4975643330809145</v>
      </c>
      <c r="J78" s="5">
        <v>48.510803089008746</v>
      </c>
      <c r="K78" s="5">
        <v>-5.6388594638080098</v>
      </c>
      <c r="L78" s="5">
        <v>44.872492857333093</v>
      </c>
      <c r="M78" s="73">
        <v>0.10413470365135791</v>
      </c>
      <c r="N78" s="5">
        <v>9.7247424664539395</v>
      </c>
      <c r="O78" s="5">
        <v>-0.22717813337302581</v>
      </c>
      <c r="P78" s="5">
        <v>0</v>
      </c>
      <c r="Q78" s="5">
        <v>0</v>
      </c>
      <c r="R78" s="5">
        <v>0</v>
      </c>
      <c r="S78" s="46">
        <v>37.323556985989185</v>
      </c>
      <c r="T78" s="5">
        <v>11.187246103019564</v>
      </c>
      <c r="U78" s="5">
        <v>0</v>
      </c>
      <c r="V78" s="5">
        <v>0</v>
      </c>
      <c r="W78" s="175">
        <v>0</v>
      </c>
      <c r="X78" s="5">
        <v>47.048299452443125</v>
      </c>
      <c r="Y78" s="5">
        <v>10.96006796964654</v>
      </c>
      <c r="Z78" s="5">
        <v>0</v>
      </c>
      <c r="AA78" s="5">
        <v>0</v>
      </c>
      <c r="AB78" s="72">
        <v>0</v>
      </c>
    </row>
    <row r="79" spans="1:28">
      <c r="A79" s="48" t="s">
        <v>713</v>
      </c>
      <c r="B79" s="55" t="s">
        <v>714</v>
      </c>
      <c r="C79" s="1" t="s">
        <v>715</v>
      </c>
      <c r="D79" s="1" t="s">
        <v>53</v>
      </c>
      <c r="E79" s="1" t="s">
        <v>156</v>
      </c>
      <c r="F79" s="44" t="s">
        <v>716</v>
      </c>
      <c r="G79" s="49">
        <v>0.4</v>
      </c>
      <c r="H79" s="5">
        <v>5.0776386957858914</v>
      </c>
      <c r="I79" s="5">
        <v>1.5346509066826739</v>
      </c>
      <c r="J79" s="5">
        <v>3.542987789103218</v>
      </c>
      <c r="K79" s="5">
        <v>-3.9054727836718115</v>
      </c>
      <c r="L79" s="5">
        <v>3.2772637049204767</v>
      </c>
      <c r="M79" s="73">
        <v>0.5</v>
      </c>
      <c r="N79" s="5">
        <v>0</v>
      </c>
      <c r="O79" s="5">
        <v>1.5346509066826739</v>
      </c>
      <c r="P79" s="5">
        <v>0</v>
      </c>
      <c r="Q79" s="5">
        <v>0</v>
      </c>
      <c r="R79" s="5">
        <v>0</v>
      </c>
      <c r="S79" s="46">
        <v>0</v>
      </c>
      <c r="T79" s="5">
        <v>3.542987789103218</v>
      </c>
      <c r="U79" s="5">
        <v>0</v>
      </c>
      <c r="V79" s="5">
        <v>0</v>
      </c>
      <c r="W79" s="175">
        <v>0</v>
      </c>
      <c r="X79" s="5">
        <v>0</v>
      </c>
      <c r="Y79" s="5">
        <v>5.0776386957858914</v>
      </c>
      <c r="Z79" s="5">
        <v>0</v>
      </c>
      <c r="AA79" s="5">
        <v>0</v>
      </c>
      <c r="AB79" s="72">
        <v>0</v>
      </c>
    </row>
    <row r="80" spans="1:28">
      <c r="A80" s="48" t="s">
        <v>721</v>
      </c>
      <c r="B80" s="55" t="s">
        <v>722</v>
      </c>
      <c r="C80" s="1" t="s">
        <v>723</v>
      </c>
      <c r="D80" s="1" t="s">
        <v>361</v>
      </c>
      <c r="E80" s="1" t="s">
        <v>724</v>
      </c>
      <c r="F80" s="44" t="s">
        <v>725</v>
      </c>
      <c r="G80" s="49">
        <v>0.5</v>
      </c>
      <c r="H80" s="5">
        <v>36.69135646763678</v>
      </c>
      <c r="I80" s="5">
        <v>4.4466797096849993</v>
      </c>
      <c r="J80" s="5">
        <v>32.24467675795178</v>
      </c>
      <c r="K80" s="5">
        <v>12.942043743755448</v>
      </c>
      <c r="L80" s="5">
        <v>29.826326001105397</v>
      </c>
      <c r="M80" s="73">
        <v>0</v>
      </c>
      <c r="N80" s="5">
        <v>3.9108633594551829</v>
      </c>
      <c r="O80" s="5">
        <v>-0.34662362164675259</v>
      </c>
      <c r="P80" s="5">
        <v>0.88243997187656953</v>
      </c>
      <c r="Q80" s="5">
        <v>0</v>
      </c>
      <c r="R80" s="5">
        <v>0</v>
      </c>
      <c r="S80" s="46">
        <v>26.167276945908103</v>
      </c>
      <c r="T80" s="5">
        <v>4.2571592088542554</v>
      </c>
      <c r="U80" s="5">
        <v>1.8202406031894212</v>
      </c>
      <c r="V80" s="5">
        <v>0</v>
      </c>
      <c r="W80" s="175">
        <v>0</v>
      </c>
      <c r="X80" s="5">
        <v>30.078140305363288</v>
      </c>
      <c r="Y80" s="5">
        <v>3.9105355872075025</v>
      </c>
      <c r="Z80" s="5">
        <v>2.7026805750659908</v>
      </c>
      <c r="AA80" s="5">
        <v>0</v>
      </c>
      <c r="AB80" s="72">
        <v>0</v>
      </c>
    </row>
    <row r="81" spans="1:28">
      <c r="A81" s="48" t="s">
        <v>730</v>
      </c>
      <c r="B81" s="55" t="s">
        <v>731</v>
      </c>
      <c r="C81" s="1" t="s">
        <v>732</v>
      </c>
      <c r="D81" s="1" t="s">
        <v>270</v>
      </c>
      <c r="E81" s="1" t="s">
        <v>94</v>
      </c>
      <c r="F81" s="44" t="s">
        <v>733</v>
      </c>
      <c r="G81" s="49">
        <v>0.3</v>
      </c>
      <c r="H81" s="5">
        <v>107.95351920325092</v>
      </c>
      <c r="I81" s="5">
        <v>24.06650027386015</v>
      </c>
      <c r="J81" s="5">
        <v>83.887018929390777</v>
      </c>
      <c r="K81" s="5">
        <v>2.7531094884819036</v>
      </c>
      <c r="L81" s="5">
        <v>77.595492509686466</v>
      </c>
      <c r="M81" s="73">
        <v>0</v>
      </c>
      <c r="N81" s="5">
        <v>21.161491736878201</v>
      </c>
      <c r="O81" s="5">
        <v>2.9050085369819478</v>
      </c>
      <c r="P81" s="5">
        <v>0</v>
      </c>
      <c r="Q81" s="5">
        <v>0</v>
      </c>
      <c r="R81" s="5">
        <v>0</v>
      </c>
      <c r="S81" s="46">
        <v>62.590102205624937</v>
      </c>
      <c r="T81" s="5">
        <v>21.296916723765836</v>
      </c>
      <c r="U81" s="5">
        <v>0</v>
      </c>
      <c r="V81" s="5">
        <v>0</v>
      </c>
      <c r="W81" s="175">
        <v>0</v>
      </c>
      <c r="X81" s="5">
        <v>83.751593942503135</v>
      </c>
      <c r="Y81" s="5">
        <v>24.201925260747782</v>
      </c>
      <c r="Z81" s="5">
        <v>0</v>
      </c>
      <c r="AA81" s="5">
        <v>0</v>
      </c>
      <c r="AB81" s="72">
        <v>0</v>
      </c>
    </row>
    <row r="82" spans="1:28">
      <c r="A82" s="48" t="s">
        <v>734</v>
      </c>
      <c r="B82" s="55" t="s">
        <v>735</v>
      </c>
      <c r="C82" s="1" t="s">
        <v>736</v>
      </c>
      <c r="D82" s="1" t="s">
        <v>270</v>
      </c>
      <c r="E82" s="1" t="s">
        <v>94</v>
      </c>
      <c r="F82" s="44" t="s">
        <v>737</v>
      </c>
      <c r="G82" s="49">
        <v>0.3</v>
      </c>
      <c r="H82" s="5">
        <v>61.830039824450353</v>
      </c>
      <c r="I82" s="5">
        <v>9.9457953112334465</v>
      </c>
      <c r="J82" s="5">
        <v>51.884244513216906</v>
      </c>
      <c r="K82" s="5">
        <v>-52.811940414324667</v>
      </c>
      <c r="L82" s="5">
        <v>47.992926174725639</v>
      </c>
      <c r="M82" s="73">
        <v>0.5</v>
      </c>
      <c r="N82" s="5">
        <v>8.621763619361289</v>
      </c>
      <c r="O82" s="5">
        <v>1.3240316918721571</v>
      </c>
      <c r="P82" s="5">
        <v>0</v>
      </c>
      <c r="Q82" s="5">
        <v>0</v>
      </c>
      <c r="R82" s="5">
        <v>0</v>
      </c>
      <c r="S82" s="46">
        <v>28.862385978048867</v>
      </c>
      <c r="T82" s="5">
        <v>23.02185853516804</v>
      </c>
      <c r="U82" s="5">
        <v>0</v>
      </c>
      <c r="V82" s="5">
        <v>0</v>
      </c>
      <c r="W82" s="175">
        <v>0</v>
      </c>
      <c r="X82" s="5">
        <v>37.484149597410159</v>
      </c>
      <c r="Y82" s="5">
        <v>24.345890227040197</v>
      </c>
      <c r="Z82" s="5">
        <v>0</v>
      </c>
      <c r="AA82" s="5">
        <v>0</v>
      </c>
      <c r="AB82" s="72">
        <v>0</v>
      </c>
    </row>
    <row r="83" spans="1:28">
      <c r="A83" s="48" t="s">
        <v>746</v>
      </c>
      <c r="B83" s="55" t="s">
        <v>747</v>
      </c>
      <c r="C83" s="1" t="s">
        <v>748</v>
      </c>
      <c r="D83" s="1" t="s">
        <v>53</v>
      </c>
      <c r="E83" s="1" t="s">
        <v>356</v>
      </c>
      <c r="F83" s="44" t="s">
        <v>749</v>
      </c>
      <c r="G83" s="49">
        <v>0.4</v>
      </c>
      <c r="H83" s="5">
        <v>2.4838685804690357</v>
      </c>
      <c r="I83" s="5">
        <v>0</v>
      </c>
      <c r="J83" s="5">
        <v>2.4838685804690357</v>
      </c>
      <c r="K83" s="5">
        <v>-8.4891141639657306</v>
      </c>
      <c r="L83" s="5">
        <v>2.2975784369338577</v>
      </c>
      <c r="M83" s="73">
        <v>0.5</v>
      </c>
      <c r="N83" s="5">
        <v>0</v>
      </c>
      <c r="O83" s="5">
        <v>0</v>
      </c>
      <c r="P83" s="5">
        <v>0</v>
      </c>
      <c r="Q83" s="5">
        <v>0</v>
      </c>
      <c r="R83" s="5">
        <v>0</v>
      </c>
      <c r="S83" s="46">
        <v>0</v>
      </c>
      <c r="T83" s="5">
        <v>2.4838685804690357</v>
      </c>
      <c r="U83" s="5">
        <v>0</v>
      </c>
      <c r="V83" s="5">
        <v>0</v>
      </c>
      <c r="W83" s="175">
        <v>0</v>
      </c>
      <c r="X83" s="5">
        <v>0</v>
      </c>
      <c r="Y83" s="5">
        <v>2.4838685804690357</v>
      </c>
      <c r="Z83" s="5">
        <v>0</v>
      </c>
      <c r="AA83" s="5">
        <v>0</v>
      </c>
      <c r="AB83" s="72">
        <v>0</v>
      </c>
    </row>
    <row r="84" spans="1:28">
      <c r="A84" s="48" t="s">
        <v>750</v>
      </c>
      <c r="B84" s="55" t="s">
        <v>751</v>
      </c>
      <c r="C84" s="1" t="s">
        <v>752</v>
      </c>
      <c r="D84" s="1" t="s">
        <v>53</v>
      </c>
      <c r="E84" s="1" t="s">
        <v>194</v>
      </c>
      <c r="F84" s="44" t="s">
        <v>753</v>
      </c>
      <c r="G84" s="49">
        <v>0.4</v>
      </c>
      <c r="H84" s="5">
        <v>6.0173973792698554</v>
      </c>
      <c r="I84" s="5">
        <v>0.61420724930667037</v>
      </c>
      <c r="J84" s="5">
        <v>5.4031901299631846</v>
      </c>
      <c r="K84" s="5">
        <v>-11.220493580384108</v>
      </c>
      <c r="L84" s="5">
        <v>4.9979508702159459</v>
      </c>
      <c r="M84" s="73">
        <v>0.5</v>
      </c>
      <c r="N84" s="5">
        <v>0</v>
      </c>
      <c r="O84" s="5">
        <v>0.61420724930667037</v>
      </c>
      <c r="P84" s="5">
        <v>0</v>
      </c>
      <c r="Q84" s="5">
        <v>0</v>
      </c>
      <c r="R84" s="5">
        <v>0</v>
      </c>
      <c r="S84" s="46">
        <v>0</v>
      </c>
      <c r="T84" s="5">
        <v>5.4031901299631846</v>
      </c>
      <c r="U84" s="5">
        <v>0</v>
      </c>
      <c r="V84" s="5">
        <v>0</v>
      </c>
      <c r="W84" s="175">
        <v>0</v>
      </c>
      <c r="X84" s="5">
        <v>0</v>
      </c>
      <c r="Y84" s="5">
        <v>6.0173973792698554</v>
      </c>
      <c r="Z84" s="5">
        <v>0</v>
      </c>
      <c r="AA84" s="5">
        <v>0</v>
      </c>
      <c r="AB84" s="72">
        <v>0</v>
      </c>
    </row>
    <row r="85" spans="1:28">
      <c r="A85" s="48" t="s">
        <v>758</v>
      </c>
      <c r="B85" s="55" t="s">
        <v>759</v>
      </c>
      <c r="C85" s="1" t="s">
        <v>760</v>
      </c>
      <c r="D85" s="1" t="s">
        <v>93</v>
      </c>
      <c r="E85" s="1" t="s">
        <v>94</v>
      </c>
      <c r="F85" s="44" t="s">
        <v>761</v>
      </c>
      <c r="G85" s="49">
        <v>0.3</v>
      </c>
      <c r="H85" s="5">
        <v>21.71124882340435</v>
      </c>
      <c r="I85" s="5">
        <v>0</v>
      </c>
      <c r="J85" s="5">
        <v>21.71124882340435</v>
      </c>
      <c r="K85" s="5">
        <v>-4.2489347343927948</v>
      </c>
      <c r="L85" s="5">
        <v>20.082905161649027</v>
      </c>
      <c r="M85" s="73">
        <v>0.16367121473259516</v>
      </c>
      <c r="N85" s="5">
        <v>0</v>
      </c>
      <c r="O85" s="5">
        <v>0</v>
      </c>
      <c r="P85" s="5">
        <v>0</v>
      </c>
      <c r="Q85" s="5">
        <v>0</v>
      </c>
      <c r="R85" s="5">
        <v>0</v>
      </c>
      <c r="S85" s="46">
        <v>15.49033790232909</v>
      </c>
      <c r="T85" s="5">
        <v>6.2209109210752587</v>
      </c>
      <c r="U85" s="5">
        <v>0</v>
      </c>
      <c r="V85" s="5">
        <v>0</v>
      </c>
      <c r="W85" s="175">
        <v>0</v>
      </c>
      <c r="X85" s="5">
        <v>15.49033790232909</v>
      </c>
      <c r="Y85" s="5">
        <v>6.2209109210752587</v>
      </c>
      <c r="Z85" s="5">
        <v>0</v>
      </c>
      <c r="AA85" s="5">
        <v>0</v>
      </c>
      <c r="AB85" s="72">
        <v>0</v>
      </c>
    </row>
    <row r="86" spans="1:28">
      <c r="A86" s="48" t="s">
        <v>762</v>
      </c>
      <c r="B86" s="55" t="s">
        <v>763</v>
      </c>
      <c r="C86" s="1" t="s">
        <v>764</v>
      </c>
      <c r="D86" s="1" t="s">
        <v>103</v>
      </c>
      <c r="E86" s="1" t="s">
        <v>185</v>
      </c>
      <c r="F86" s="44" t="s">
        <v>765</v>
      </c>
      <c r="G86" s="49">
        <v>0.49</v>
      </c>
      <c r="H86" s="5">
        <v>94.176837274447806</v>
      </c>
      <c r="I86" s="5">
        <v>12.823684598587759</v>
      </c>
      <c r="J86" s="5">
        <v>81.353152675860031</v>
      </c>
      <c r="K86" s="5">
        <v>28.346481293685262</v>
      </c>
      <c r="L86" s="5">
        <v>75.251666225170538</v>
      </c>
      <c r="M86" s="73">
        <v>0</v>
      </c>
      <c r="N86" s="5">
        <v>13.233862082856774</v>
      </c>
      <c r="O86" s="5">
        <v>-0.41017748426901551</v>
      </c>
      <c r="P86" s="5">
        <v>0</v>
      </c>
      <c r="Q86" s="5">
        <v>0</v>
      </c>
      <c r="R86" s="5">
        <v>0</v>
      </c>
      <c r="S86" s="46">
        <v>69.011960105287216</v>
      </c>
      <c r="T86" s="5">
        <v>12.341192570572828</v>
      </c>
      <c r="U86" s="5">
        <v>0</v>
      </c>
      <c r="V86" s="5">
        <v>0</v>
      </c>
      <c r="W86" s="175">
        <v>0</v>
      </c>
      <c r="X86" s="5">
        <v>82.24582218814399</v>
      </c>
      <c r="Y86" s="5">
        <v>11.931015086303811</v>
      </c>
      <c r="Z86" s="5">
        <v>0</v>
      </c>
      <c r="AA86" s="5">
        <v>0</v>
      </c>
      <c r="AB86" s="72">
        <v>0</v>
      </c>
    </row>
    <row r="87" spans="1:28">
      <c r="A87" s="48" t="s">
        <v>766</v>
      </c>
      <c r="B87" s="55" t="s">
        <v>767</v>
      </c>
      <c r="C87" s="1" t="s">
        <v>768</v>
      </c>
      <c r="D87" s="1" t="s">
        <v>103</v>
      </c>
      <c r="E87" s="1" t="s">
        <v>611</v>
      </c>
      <c r="F87" s="44" t="s">
        <v>769</v>
      </c>
      <c r="G87" s="49">
        <v>0.49</v>
      </c>
      <c r="H87" s="5">
        <v>82.705000349711057</v>
      </c>
      <c r="I87" s="5">
        <v>21.317682447942442</v>
      </c>
      <c r="J87" s="5">
        <v>61.387317901768611</v>
      </c>
      <c r="K87" s="5">
        <v>40.703157208237911</v>
      </c>
      <c r="L87" s="5">
        <v>56.783269059135968</v>
      </c>
      <c r="M87" s="73">
        <v>0</v>
      </c>
      <c r="N87" s="5">
        <v>20.048911997387791</v>
      </c>
      <c r="O87" s="5">
        <v>1.268770450554654</v>
      </c>
      <c r="P87" s="5">
        <v>0</v>
      </c>
      <c r="Q87" s="5">
        <v>0</v>
      </c>
      <c r="R87" s="5">
        <v>0</v>
      </c>
      <c r="S87" s="46">
        <v>53.998200985054396</v>
      </c>
      <c r="T87" s="5">
        <v>7.3891169167142099</v>
      </c>
      <c r="U87" s="5">
        <v>0</v>
      </c>
      <c r="V87" s="5">
        <v>0</v>
      </c>
      <c r="W87" s="175">
        <v>0</v>
      </c>
      <c r="X87" s="5">
        <v>74.047112982442187</v>
      </c>
      <c r="Y87" s="5">
        <v>8.6578873672688648</v>
      </c>
      <c r="Z87" s="5">
        <v>0</v>
      </c>
      <c r="AA87" s="5">
        <v>0</v>
      </c>
      <c r="AB87" s="72">
        <v>0</v>
      </c>
    </row>
    <row r="88" spans="1:28">
      <c r="A88" s="48" t="s">
        <v>770</v>
      </c>
      <c r="B88" s="55" t="s">
        <v>771</v>
      </c>
      <c r="C88" s="1" t="s">
        <v>772</v>
      </c>
      <c r="D88" s="1" t="s">
        <v>270</v>
      </c>
      <c r="E88" s="1" t="s">
        <v>94</v>
      </c>
      <c r="F88" s="44" t="s">
        <v>773</v>
      </c>
      <c r="G88" s="49">
        <v>0.3</v>
      </c>
      <c r="H88" s="5">
        <v>141.43081100146728</v>
      </c>
      <c r="I88" s="5">
        <v>31.69097387195265</v>
      </c>
      <c r="J88" s="5">
        <v>109.73983712951464</v>
      </c>
      <c r="K88" s="5">
        <v>62.731635058824097</v>
      </c>
      <c r="L88" s="5">
        <v>101.50934934480104</v>
      </c>
      <c r="M88" s="73">
        <v>0</v>
      </c>
      <c r="N88" s="5">
        <v>27.675225313668935</v>
      </c>
      <c r="O88" s="5">
        <v>4.0157485582837129</v>
      </c>
      <c r="P88" s="5">
        <v>0</v>
      </c>
      <c r="Q88" s="5">
        <v>0</v>
      </c>
      <c r="R88" s="5">
        <v>0</v>
      </c>
      <c r="S88" s="46">
        <v>83.385372233658401</v>
      </c>
      <c r="T88" s="5">
        <v>26.354464895856239</v>
      </c>
      <c r="U88" s="5">
        <v>0</v>
      </c>
      <c r="V88" s="5">
        <v>0</v>
      </c>
      <c r="W88" s="175">
        <v>0</v>
      </c>
      <c r="X88" s="5">
        <v>111.06059754732733</v>
      </c>
      <c r="Y88" s="5">
        <v>30.37021345413995</v>
      </c>
      <c r="Z88" s="5">
        <v>0</v>
      </c>
      <c r="AA88" s="5">
        <v>0</v>
      </c>
      <c r="AB88" s="72">
        <v>0</v>
      </c>
    </row>
    <row r="89" spans="1:28">
      <c r="A89" s="48" t="s">
        <v>774</v>
      </c>
      <c r="B89" s="55" t="s">
        <v>775</v>
      </c>
      <c r="C89" s="1" t="s">
        <v>776</v>
      </c>
      <c r="D89" s="1" t="s">
        <v>237</v>
      </c>
      <c r="E89" s="1" t="s">
        <v>156</v>
      </c>
      <c r="F89" s="44" t="s">
        <v>777</v>
      </c>
      <c r="G89" s="49">
        <v>0.09</v>
      </c>
      <c r="H89" s="5">
        <v>219.33508091348662</v>
      </c>
      <c r="I89" s="5">
        <v>32.893985288544776</v>
      </c>
      <c r="J89" s="5">
        <v>186.44109562494185</v>
      </c>
      <c r="K89" s="5">
        <v>155.564032528741</v>
      </c>
      <c r="L89" s="5">
        <v>172.45801345307123</v>
      </c>
      <c r="M89" s="73">
        <v>0</v>
      </c>
      <c r="N89" s="5">
        <v>32.893985288544776</v>
      </c>
      <c r="O89" s="5">
        <v>0</v>
      </c>
      <c r="P89" s="5">
        <v>0</v>
      </c>
      <c r="Q89" s="5">
        <v>0</v>
      </c>
      <c r="R89" s="5">
        <v>0</v>
      </c>
      <c r="S89" s="46">
        <v>186.44109562494185</v>
      </c>
      <c r="T89" s="5">
        <v>0</v>
      </c>
      <c r="U89" s="5">
        <v>0</v>
      </c>
      <c r="V89" s="5">
        <v>0</v>
      </c>
      <c r="W89" s="175">
        <v>0</v>
      </c>
      <c r="X89" s="5">
        <v>219.33508091348662</v>
      </c>
      <c r="Y89" s="5">
        <v>0</v>
      </c>
      <c r="Z89" s="5">
        <v>0</v>
      </c>
      <c r="AA89" s="5">
        <v>0</v>
      </c>
      <c r="AB89" s="72">
        <v>0</v>
      </c>
    </row>
    <row r="90" spans="1:28">
      <c r="A90" s="48" t="s">
        <v>778</v>
      </c>
      <c r="B90" s="55" t="s">
        <v>779</v>
      </c>
      <c r="C90" s="1" t="s">
        <v>780</v>
      </c>
      <c r="D90" s="1" t="s">
        <v>79</v>
      </c>
      <c r="E90" s="1" t="s">
        <v>156</v>
      </c>
      <c r="F90" s="44" t="s">
        <v>1615</v>
      </c>
      <c r="G90" s="49">
        <v>0.01</v>
      </c>
      <c r="H90" s="5">
        <v>23.81619483922621</v>
      </c>
      <c r="I90" s="5">
        <v>8.3860863929388891</v>
      </c>
      <c r="J90" s="5">
        <v>15.430108446287319</v>
      </c>
      <c r="K90" s="5">
        <v>11.11420818714274</v>
      </c>
      <c r="L90" s="5">
        <v>14.27285031281577</v>
      </c>
      <c r="M90" s="73">
        <v>0</v>
      </c>
      <c r="N90" s="5">
        <v>0</v>
      </c>
      <c r="O90" s="5">
        <v>0</v>
      </c>
      <c r="P90" s="5">
        <v>8.3860863929388891</v>
      </c>
      <c r="Q90" s="5">
        <v>0</v>
      </c>
      <c r="R90" s="5">
        <v>0</v>
      </c>
      <c r="S90" s="46">
        <v>0</v>
      </c>
      <c r="T90" s="5">
        <v>0</v>
      </c>
      <c r="U90" s="5">
        <v>15.430108446287319</v>
      </c>
      <c r="V90" s="5">
        <v>0</v>
      </c>
      <c r="W90" s="175">
        <v>0</v>
      </c>
      <c r="X90" s="5">
        <v>0</v>
      </c>
      <c r="Y90" s="5">
        <v>0</v>
      </c>
      <c r="Z90" s="5">
        <v>23.81619483922621</v>
      </c>
      <c r="AA90" s="5">
        <v>0</v>
      </c>
      <c r="AB90" s="72">
        <v>0</v>
      </c>
    </row>
    <row r="91" spans="1:28">
      <c r="A91" s="48" t="s">
        <v>786</v>
      </c>
      <c r="B91" s="55" t="s">
        <v>787</v>
      </c>
      <c r="C91" s="1" t="s">
        <v>788</v>
      </c>
      <c r="D91" s="1" t="s">
        <v>103</v>
      </c>
      <c r="E91" s="1" t="s">
        <v>185</v>
      </c>
      <c r="F91" s="44" t="s">
        <v>789</v>
      </c>
      <c r="G91" s="49">
        <v>0.49</v>
      </c>
      <c r="H91" s="5">
        <v>183.65529723166244</v>
      </c>
      <c r="I91" s="5">
        <v>27.760911278612912</v>
      </c>
      <c r="J91" s="5">
        <v>155.89438595304955</v>
      </c>
      <c r="K91" s="5">
        <v>-14.12817020594294</v>
      </c>
      <c r="L91" s="5">
        <v>144.20230700657083</v>
      </c>
      <c r="M91" s="73">
        <v>8.3095857009091501E-2</v>
      </c>
      <c r="N91" s="5">
        <v>27.984442179854899</v>
      </c>
      <c r="O91" s="5">
        <v>-0.22353090124198793</v>
      </c>
      <c r="P91" s="5">
        <v>0</v>
      </c>
      <c r="Q91" s="5">
        <v>0</v>
      </c>
      <c r="R91" s="5">
        <v>0</v>
      </c>
      <c r="S91" s="46">
        <v>129.11578694995512</v>
      </c>
      <c r="T91" s="5">
        <v>26.77859900309441</v>
      </c>
      <c r="U91" s="5">
        <v>0</v>
      </c>
      <c r="V91" s="5">
        <v>0</v>
      </c>
      <c r="W91" s="175">
        <v>0</v>
      </c>
      <c r="X91" s="5">
        <v>157.10022912981003</v>
      </c>
      <c r="Y91" s="5">
        <v>26.55506810185242</v>
      </c>
      <c r="Z91" s="5">
        <v>0</v>
      </c>
      <c r="AA91" s="5">
        <v>0</v>
      </c>
      <c r="AB91" s="72">
        <v>0</v>
      </c>
    </row>
    <row r="92" spans="1:28">
      <c r="A92" s="48" t="s">
        <v>790</v>
      </c>
      <c r="B92" s="55" t="s">
        <v>791</v>
      </c>
      <c r="C92" s="1" t="s">
        <v>792</v>
      </c>
      <c r="D92" s="1" t="s">
        <v>124</v>
      </c>
      <c r="E92" s="1" t="s">
        <v>151</v>
      </c>
      <c r="F92" s="44" t="s">
        <v>793</v>
      </c>
      <c r="G92" s="49">
        <v>0.49</v>
      </c>
      <c r="H92" s="5">
        <v>128.1087324703247</v>
      </c>
      <c r="I92" s="5">
        <v>28.406728740793245</v>
      </c>
      <c r="J92" s="5">
        <v>99.702003729531469</v>
      </c>
      <c r="K92" s="5">
        <v>45.222255987157098</v>
      </c>
      <c r="L92" s="5">
        <v>92.224353449816618</v>
      </c>
      <c r="M92" s="73">
        <v>0</v>
      </c>
      <c r="N92" s="5">
        <v>26.450479949520304</v>
      </c>
      <c r="O92" s="5">
        <v>1.9562487912729383</v>
      </c>
      <c r="P92" s="5">
        <v>0</v>
      </c>
      <c r="Q92" s="5">
        <v>0</v>
      </c>
      <c r="R92" s="5">
        <v>0</v>
      </c>
      <c r="S92" s="46">
        <v>82.559928798301044</v>
      </c>
      <c r="T92" s="5">
        <v>17.142074931230418</v>
      </c>
      <c r="U92" s="5">
        <v>0</v>
      </c>
      <c r="V92" s="5">
        <v>0</v>
      </c>
      <c r="W92" s="175">
        <v>0</v>
      </c>
      <c r="X92" s="5">
        <v>109.01040874782134</v>
      </c>
      <c r="Y92" s="5">
        <v>19.098323722503356</v>
      </c>
      <c r="Z92" s="5">
        <v>0</v>
      </c>
      <c r="AA92" s="5">
        <v>0</v>
      </c>
      <c r="AB92" s="72">
        <v>0</v>
      </c>
    </row>
    <row r="93" spans="1:28">
      <c r="A93" s="48" t="s">
        <v>794</v>
      </c>
      <c r="B93" s="55" t="s">
        <v>795</v>
      </c>
      <c r="C93" s="1" t="s">
        <v>796</v>
      </c>
      <c r="D93" s="1" t="s">
        <v>237</v>
      </c>
      <c r="E93" s="1" t="s">
        <v>151</v>
      </c>
      <c r="F93" s="44" t="s">
        <v>797</v>
      </c>
      <c r="G93" s="49">
        <v>0.09</v>
      </c>
      <c r="H93" s="5">
        <v>60.882646431516918</v>
      </c>
      <c r="I93" s="5">
        <v>0</v>
      </c>
      <c r="J93" s="5">
        <v>60.882646431516918</v>
      </c>
      <c r="K93" s="5">
        <v>39.699518229800887</v>
      </c>
      <c r="L93" s="5">
        <v>56.316447949153151</v>
      </c>
      <c r="M93" s="73">
        <v>0</v>
      </c>
      <c r="N93" s="5">
        <v>0</v>
      </c>
      <c r="O93" s="5">
        <v>0</v>
      </c>
      <c r="P93" s="5">
        <v>0</v>
      </c>
      <c r="Q93" s="5">
        <v>0</v>
      </c>
      <c r="R93" s="5">
        <v>0</v>
      </c>
      <c r="S93" s="46">
        <v>60.882646431516918</v>
      </c>
      <c r="T93" s="5">
        <v>0</v>
      </c>
      <c r="U93" s="5">
        <v>0</v>
      </c>
      <c r="V93" s="5">
        <v>0</v>
      </c>
      <c r="W93" s="175">
        <v>0</v>
      </c>
      <c r="X93" s="5">
        <v>60.882646431516918</v>
      </c>
      <c r="Y93" s="5">
        <v>0</v>
      </c>
      <c r="Z93" s="5">
        <v>0</v>
      </c>
      <c r="AA93" s="5">
        <v>0</v>
      </c>
      <c r="AB93" s="72">
        <v>0</v>
      </c>
    </row>
    <row r="94" spans="1:28">
      <c r="A94" s="48" t="s">
        <v>798</v>
      </c>
      <c r="B94" s="55" t="s">
        <v>799</v>
      </c>
      <c r="C94" s="1" t="s">
        <v>800</v>
      </c>
      <c r="D94" s="1" t="s">
        <v>79</v>
      </c>
      <c r="E94" s="1" t="s">
        <v>151</v>
      </c>
      <c r="F94" s="44" t="s">
        <v>1616</v>
      </c>
      <c r="G94" s="49">
        <v>0.01</v>
      </c>
      <c r="H94" s="5">
        <v>13.112341120077696</v>
      </c>
      <c r="I94" s="5">
        <v>4.2491378042627277</v>
      </c>
      <c r="J94" s="5">
        <v>8.8632033158149675</v>
      </c>
      <c r="K94" s="5">
        <v>5.2852685982401146</v>
      </c>
      <c r="L94" s="5">
        <v>8.1984630671288468</v>
      </c>
      <c r="M94" s="73">
        <v>0</v>
      </c>
      <c r="N94" s="5">
        <v>0</v>
      </c>
      <c r="O94" s="5">
        <v>0</v>
      </c>
      <c r="P94" s="5">
        <v>4.2491378042627277</v>
      </c>
      <c r="Q94" s="5">
        <v>0</v>
      </c>
      <c r="R94" s="5">
        <v>0</v>
      </c>
      <c r="S94" s="46">
        <v>0</v>
      </c>
      <c r="T94" s="5">
        <v>0</v>
      </c>
      <c r="U94" s="5">
        <v>8.8632033158149675</v>
      </c>
      <c r="V94" s="5">
        <v>0</v>
      </c>
      <c r="W94" s="175">
        <v>0</v>
      </c>
      <c r="X94" s="5">
        <v>0</v>
      </c>
      <c r="Y94" s="5">
        <v>0</v>
      </c>
      <c r="Z94" s="5">
        <v>13.112341120077696</v>
      </c>
      <c r="AA94" s="5">
        <v>0</v>
      </c>
      <c r="AB94" s="72">
        <v>0</v>
      </c>
    </row>
    <row r="95" spans="1:28">
      <c r="A95" s="48" t="s">
        <v>802</v>
      </c>
      <c r="B95" s="55" t="s">
        <v>803</v>
      </c>
      <c r="C95" s="1" t="s">
        <v>804</v>
      </c>
      <c r="D95" s="1" t="s">
        <v>53</v>
      </c>
      <c r="E95" s="1" t="s">
        <v>498</v>
      </c>
      <c r="F95" s="44" t="s">
        <v>805</v>
      </c>
      <c r="G95" s="49">
        <v>0.4</v>
      </c>
      <c r="H95" s="5">
        <v>2.2069038591043935</v>
      </c>
      <c r="I95" s="5">
        <v>0</v>
      </c>
      <c r="J95" s="5">
        <v>2.2069038591043935</v>
      </c>
      <c r="K95" s="5">
        <v>-7.6798484723172153</v>
      </c>
      <c r="L95" s="5">
        <v>2.0413860696715642</v>
      </c>
      <c r="M95" s="73">
        <v>0.5</v>
      </c>
      <c r="N95" s="5">
        <v>0</v>
      </c>
      <c r="O95" s="5">
        <v>0</v>
      </c>
      <c r="P95" s="5">
        <v>0</v>
      </c>
      <c r="Q95" s="5">
        <v>0</v>
      </c>
      <c r="R95" s="5">
        <v>0</v>
      </c>
      <c r="S95" s="46">
        <v>0</v>
      </c>
      <c r="T95" s="5">
        <v>2.2069038591043935</v>
      </c>
      <c r="U95" s="5">
        <v>0</v>
      </c>
      <c r="V95" s="5">
        <v>0</v>
      </c>
      <c r="W95" s="175">
        <v>0</v>
      </c>
      <c r="X95" s="5">
        <v>0</v>
      </c>
      <c r="Y95" s="5">
        <v>2.2069038591043935</v>
      </c>
      <c r="Z95" s="5">
        <v>0</v>
      </c>
      <c r="AA95" s="5">
        <v>0</v>
      </c>
      <c r="AB95" s="72">
        <v>0</v>
      </c>
    </row>
    <row r="96" spans="1:28">
      <c r="A96" s="48" t="s">
        <v>806</v>
      </c>
      <c r="B96" s="55" t="s">
        <v>807</v>
      </c>
      <c r="C96" s="1" t="s">
        <v>808</v>
      </c>
      <c r="D96" s="1" t="s">
        <v>270</v>
      </c>
      <c r="E96" s="1" t="s">
        <v>94</v>
      </c>
      <c r="F96" s="44" t="s">
        <v>809</v>
      </c>
      <c r="G96" s="49">
        <v>0.3</v>
      </c>
      <c r="H96" s="5">
        <v>121.17486843337861</v>
      </c>
      <c r="I96" s="5">
        <v>27.547074099747853</v>
      </c>
      <c r="J96" s="5">
        <v>93.62779433363076</v>
      </c>
      <c r="K96" s="5">
        <v>73.970403732334802</v>
      </c>
      <c r="L96" s="5">
        <v>86.605709758608455</v>
      </c>
      <c r="M96" s="73">
        <v>0</v>
      </c>
      <c r="N96" s="5">
        <v>25.212323671569468</v>
      </c>
      <c r="O96" s="5">
        <v>2.3347504281783866</v>
      </c>
      <c r="P96" s="5">
        <v>0</v>
      </c>
      <c r="Q96" s="5">
        <v>0</v>
      </c>
      <c r="R96" s="5">
        <v>0</v>
      </c>
      <c r="S96" s="46">
        <v>76.039297377806221</v>
      </c>
      <c r="T96" s="5">
        <v>17.588496955824539</v>
      </c>
      <c r="U96" s="5">
        <v>0</v>
      </c>
      <c r="V96" s="5">
        <v>0</v>
      </c>
      <c r="W96" s="175">
        <v>0</v>
      </c>
      <c r="X96" s="5">
        <v>101.25162104937569</v>
      </c>
      <c r="Y96" s="5">
        <v>19.923247384002924</v>
      </c>
      <c r="Z96" s="5">
        <v>0</v>
      </c>
      <c r="AA96" s="5">
        <v>0</v>
      </c>
      <c r="AB96" s="72">
        <v>0</v>
      </c>
    </row>
    <row r="97" spans="1:28">
      <c r="A97" s="48" t="s">
        <v>810</v>
      </c>
      <c r="B97" s="55" t="s">
        <v>811</v>
      </c>
      <c r="C97" s="1" t="s">
        <v>812</v>
      </c>
      <c r="D97" s="1" t="s">
        <v>53</v>
      </c>
      <c r="E97" s="1" t="s">
        <v>275</v>
      </c>
      <c r="F97" s="44" t="s">
        <v>813</v>
      </c>
      <c r="G97" s="49">
        <v>0.4</v>
      </c>
      <c r="H97" s="5">
        <v>2.0828164702553917</v>
      </c>
      <c r="I97" s="5">
        <v>0</v>
      </c>
      <c r="J97" s="5">
        <v>2.0828164702553917</v>
      </c>
      <c r="K97" s="5">
        <v>-11.445580982967968</v>
      </c>
      <c r="L97" s="5">
        <v>1.9266052349862377</v>
      </c>
      <c r="M97" s="73">
        <v>0.5</v>
      </c>
      <c r="N97" s="5">
        <v>0</v>
      </c>
      <c r="O97" s="5">
        <v>0</v>
      </c>
      <c r="P97" s="5">
        <v>0</v>
      </c>
      <c r="Q97" s="5">
        <v>0</v>
      </c>
      <c r="R97" s="5">
        <v>0</v>
      </c>
      <c r="S97" s="46">
        <v>0</v>
      </c>
      <c r="T97" s="5">
        <v>2.0828164702553917</v>
      </c>
      <c r="U97" s="5">
        <v>0</v>
      </c>
      <c r="V97" s="5">
        <v>0</v>
      </c>
      <c r="W97" s="175">
        <v>0</v>
      </c>
      <c r="X97" s="5">
        <v>0</v>
      </c>
      <c r="Y97" s="5">
        <v>2.0828164702553917</v>
      </c>
      <c r="Z97" s="5">
        <v>0</v>
      </c>
      <c r="AA97" s="5">
        <v>0</v>
      </c>
      <c r="AB97" s="72">
        <v>0</v>
      </c>
    </row>
    <row r="98" spans="1:28">
      <c r="A98" s="48" t="s">
        <v>822</v>
      </c>
      <c r="B98" s="55" t="s">
        <v>823</v>
      </c>
      <c r="C98" s="1" t="s">
        <v>824</v>
      </c>
      <c r="D98" s="1" t="s">
        <v>103</v>
      </c>
      <c r="E98" s="1" t="s">
        <v>611</v>
      </c>
      <c r="F98" s="44" t="s">
        <v>825</v>
      </c>
      <c r="G98" s="49">
        <v>0.49</v>
      </c>
      <c r="H98" s="5">
        <v>226.18005198473531</v>
      </c>
      <c r="I98" s="5">
        <v>52.306239006732341</v>
      </c>
      <c r="J98" s="5">
        <v>173.87381297800297</v>
      </c>
      <c r="K98" s="5">
        <v>76.91589530551451</v>
      </c>
      <c r="L98" s="5">
        <v>160.83327700465273</v>
      </c>
      <c r="M98" s="73">
        <v>0</v>
      </c>
      <c r="N98" s="5">
        <v>48.664752309523102</v>
      </c>
      <c r="O98" s="5">
        <v>3.6414866972092317</v>
      </c>
      <c r="P98" s="5">
        <v>0</v>
      </c>
      <c r="Q98" s="5">
        <v>0</v>
      </c>
      <c r="R98" s="5">
        <v>0</v>
      </c>
      <c r="S98" s="46">
        <v>147.03039162773254</v>
      </c>
      <c r="T98" s="5">
        <v>26.843421350270404</v>
      </c>
      <c r="U98" s="5">
        <v>0</v>
      </c>
      <c r="V98" s="5">
        <v>0</v>
      </c>
      <c r="W98" s="175">
        <v>0</v>
      </c>
      <c r="X98" s="5">
        <v>195.69514393725566</v>
      </c>
      <c r="Y98" s="5">
        <v>30.484908047479635</v>
      </c>
      <c r="Z98" s="5">
        <v>0</v>
      </c>
      <c r="AA98" s="5">
        <v>0</v>
      </c>
      <c r="AB98" s="72">
        <v>0</v>
      </c>
    </row>
    <row r="99" spans="1:28">
      <c r="A99" s="48" t="s">
        <v>838</v>
      </c>
      <c r="B99" s="55" t="s">
        <v>839</v>
      </c>
      <c r="C99" s="1" t="s">
        <v>840</v>
      </c>
      <c r="D99" s="1" t="s">
        <v>53</v>
      </c>
      <c r="E99" s="1" t="s">
        <v>223</v>
      </c>
      <c r="F99" s="44" t="s">
        <v>841</v>
      </c>
      <c r="G99" s="49">
        <v>0.4</v>
      </c>
      <c r="H99" s="5">
        <v>1.7990637063619674</v>
      </c>
      <c r="I99" s="5">
        <v>0</v>
      </c>
      <c r="J99" s="5">
        <v>1.7990637063619674</v>
      </c>
      <c r="K99" s="5">
        <v>-4.9000556102275992</v>
      </c>
      <c r="L99" s="5">
        <v>1.66413392838482</v>
      </c>
      <c r="M99" s="73">
        <v>0.5</v>
      </c>
      <c r="N99" s="5">
        <v>0</v>
      </c>
      <c r="O99" s="5">
        <v>0</v>
      </c>
      <c r="P99" s="5">
        <v>0</v>
      </c>
      <c r="Q99" s="5">
        <v>0</v>
      </c>
      <c r="R99" s="5">
        <v>0</v>
      </c>
      <c r="S99" s="46">
        <v>0</v>
      </c>
      <c r="T99" s="5">
        <v>1.7990637063619674</v>
      </c>
      <c r="U99" s="5">
        <v>0</v>
      </c>
      <c r="V99" s="5">
        <v>0</v>
      </c>
      <c r="W99" s="175">
        <v>0</v>
      </c>
      <c r="X99" s="5">
        <v>0</v>
      </c>
      <c r="Y99" s="5">
        <v>1.7990637063619674</v>
      </c>
      <c r="Z99" s="5">
        <v>0</v>
      </c>
      <c r="AA99" s="5">
        <v>0</v>
      </c>
      <c r="AB99" s="72">
        <v>0</v>
      </c>
    </row>
    <row r="100" spans="1:28">
      <c r="A100" s="48" t="s">
        <v>842</v>
      </c>
      <c r="B100" s="55" t="s">
        <v>843</v>
      </c>
      <c r="C100" s="1" t="s">
        <v>844</v>
      </c>
      <c r="D100" s="1" t="s">
        <v>103</v>
      </c>
      <c r="E100" s="1" t="s">
        <v>169</v>
      </c>
      <c r="F100" s="44" t="s">
        <v>845</v>
      </c>
      <c r="G100" s="49">
        <v>0.49</v>
      </c>
      <c r="H100" s="5">
        <v>232.94252473830161</v>
      </c>
      <c r="I100" s="5">
        <v>57.041093729389637</v>
      </c>
      <c r="J100" s="5">
        <v>175.90143100891197</v>
      </c>
      <c r="K100" s="5">
        <v>15.611153298177701</v>
      </c>
      <c r="L100" s="5">
        <v>162.70882368324357</v>
      </c>
      <c r="M100" s="73">
        <v>0</v>
      </c>
      <c r="N100" s="5">
        <v>52.165777552922982</v>
      </c>
      <c r="O100" s="5">
        <v>4.8753161764666624</v>
      </c>
      <c r="P100" s="5">
        <v>0</v>
      </c>
      <c r="Q100" s="5">
        <v>0</v>
      </c>
      <c r="R100" s="5">
        <v>0</v>
      </c>
      <c r="S100" s="46">
        <v>147.34013160610954</v>
      </c>
      <c r="T100" s="5">
        <v>28.561299402802437</v>
      </c>
      <c r="U100" s="5">
        <v>0</v>
      </c>
      <c r="V100" s="5">
        <v>0</v>
      </c>
      <c r="W100" s="175">
        <v>0</v>
      </c>
      <c r="X100" s="5">
        <v>199.50590915903251</v>
      </c>
      <c r="Y100" s="5">
        <v>33.436615579269102</v>
      </c>
      <c r="Z100" s="5">
        <v>0</v>
      </c>
      <c r="AA100" s="5">
        <v>0</v>
      </c>
      <c r="AB100" s="72">
        <v>0</v>
      </c>
    </row>
    <row r="101" spans="1:28">
      <c r="A101" s="48" t="s">
        <v>854</v>
      </c>
      <c r="B101" s="55" t="s">
        <v>855</v>
      </c>
      <c r="C101" s="1" t="s">
        <v>856</v>
      </c>
      <c r="D101" s="1" t="s">
        <v>53</v>
      </c>
      <c r="E101" s="1" t="s">
        <v>151</v>
      </c>
      <c r="F101" s="44" t="s">
        <v>857</v>
      </c>
      <c r="G101" s="49">
        <v>0.4</v>
      </c>
      <c r="H101" s="5">
        <v>1.3063461097396316</v>
      </c>
      <c r="I101" s="5">
        <v>0</v>
      </c>
      <c r="J101" s="5">
        <v>1.3063461097396316</v>
      </c>
      <c r="K101" s="5">
        <v>-4.2636073726937536</v>
      </c>
      <c r="L101" s="5">
        <v>1.2083701515091592</v>
      </c>
      <c r="M101" s="73">
        <v>0.5</v>
      </c>
      <c r="N101" s="5">
        <v>0</v>
      </c>
      <c r="O101" s="5">
        <v>0</v>
      </c>
      <c r="P101" s="5">
        <v>0</v>
      </c>
      <c r="Q101" s="5">
        <v>0</v>
      </c>
      <c r="R101" s="5">
        <v>0</v>
      </c>
      <c r="S101" s="46">
        <v>0</v>
      </c>
      <c r="T101" s="5">
        <v>1.3063461097396316</v>
      </c>
      <c r="U101" s="5">
        <v>0</v>
      </c>
      <c r="V101" s="5">
        <v>0</v>
      </c>
      <c r="W101" s="175">
        <v>0</v>
      </c>
      <c r="X101" s="5">
        <v>0</v>
      </c>
      <c r="Y101" s="5">
        <v>1.3063461097396316</v>
      </c>
      <c r="Z101" s="5">
        <v>0</v>
      </c>
      <c r="AA101" s="5">
        <v>0</v>
      </c>
      <c r="AB101" s="72">
        <v>0</v>
      </c>
    </row>
    <row r="102" spans="1:28">
      <c r="A102" s="48" t="s">
        <v>858</v>
      </c>
      <c r="B102" s="55" t="s">
        <v>859</v>
      </c>
      <c r="C102" s="1" t="s">
        <v>860</v>
      </c>
      <c r="D102" s="1" t="s">
        <v>53</v>
      </c>
      <c r="E102" s="1" t="s">
        <v>861</v>
      </c>
      <c r="F102" s="44" t="s">
        <v>862</v>
      </c>
      <c r="G102" s="49">
        <v>0.4</v>
      </c>
      <c r="H102" s="5">
        <v>2.8598287712469923</v>
      </c>
      <c r="I102" s="5">
        <v>0</v>
      </c>
      <c r="J102" s="5">
        <v>2.8598287712469923</v>
      </c>
      <c r="K102" s="5">
        <v>-10.298666029328848</v>
      </c>
      <c r="L102" s="5">
        <v>2.6453416134034682</v>
      </c>
      <c r="M102" s="73">
        <v>0.5</v>
      </c>
      <c r="N102" s="5">
        <v>0</v>
      </c>
      <c r="O102" s="5">
        <v>0</v>
      </c>
      <c r="P102" s="5">
        <v>0</v>
      </c>
      <c r="Q102" s="5">
        <v>0</v>
      </c>
      <c r="R102" s="5">
        <v>0</v>
      </c>
      <c r="S102" s="46">
        <v>0</v>
      </c>
      <c r="T102" s="5">
        <v>2.8598287712469923</v>
      </c>
      <c r="U102" s="5">
        <v>0</v>
      </c>
      <c r="V102" s="5">
        <v>0</v>
      </c>
      <c r="W102" s="175">
        <v>0</v>
      </c>
      <c r="X102" s="5">
        <v>0</v>
      </c>
      <c r="Y102" s="5">
        <v>2.8598287712469923</v>
      </c>
      <c r="Z102" s="5">
        <v>0</v>
      </c>
      <c r="AA102" s="5">
        <v>0</v>
      </c>
      <c r="AB102" s="72">
        <v>0</v>
      </c>
    </row>
    <row r="103" spans="1:28">
      <c r="A103" s="48" t="s">
        <v>868</v>
      </c>
      <c r="B103" s="55" t="s">
        <v>869</v>
      </c>
      <c r="C103" s="1" t="s">
        <v>870</v>
      </c>
      <c r="D103" s="1" t="s">
        <v>93</v>
      </c>
      <c r="E103" s="1" t="s">
        <v>94</v>
      </c>
      <c r="F103" s="44" t="s">
        <v>871</v>
      </c>
      <c r="G103" s="49">
        <v>0.3</v>
      </c>
      <c r="H103" s="5">
        <v>40.460473308625055</v>
      </c>
      <c r="I103" s="5">
        <v>5.0762543166123519</v>
      </c>
      <c r="J103" s="5">
        <v>35.384218992012698</v>
      </c>
      <c r="K103" s="5">
        <v>9.3813609335754737</v>
      </c>
      <c r="L103" s="5">
        <v>32.730402567611748</v>
      </c>
      <c r="M103" s="73">
        <v>0</v>
      </c>
      <c r="N103" s="5">
        <v>6.1382976597607133</v>
      </c>
      <c r="O103" s="5">
        <v>-1.0620433431483618</v>
      </c>
      <c r="P103" s="5">
        <v>0</v>
      </c>
      <c r="Q103" s="5">
        <v>0</v>
      </c>
      <c r="R103" s="5">
        <v>0</v>
      </c>
      <c r="S103" s="46">
        <v>26.16396319603745</v>
      </c>
      <c r="T103" s="5">
        <v>9.2202557959752536</v>
      </c>
      <c r="U103" s="5">
        <v>0</v>
      </c>
      <c r="V103" s="5">
        <v>0</v>
      </c>
      <c r="W103" s="175">
        <v>0</v>
      </c>
      <c r="X103" s="5">
        <v>32.30226085579816</v>
      </c>
      <c r="Y103" s="5">
        <v>8.1582124528268913</v>
      </c>
      <c r="Z103" s="5">
        <v>0</v>
      </c>
      <c r="AA103" s="5">
        <v>0</v>
      </c>
      <c r="AB103" s="72">
        <v>0</v>
      </c>
    </row>
    <row r="104" spans="1:28">
      <c r="A104" s="48" t="s">
        <v>880</v>
      </c>
      <c r="B104" s="55" t="s">
        <v>881</v>
      </c>
      <c r="C104" s="1" t="s">
        <v>882</v>
      </c>
      <c r="D104" s="1" t="s">
        <v>53</v>
      </c>
      <c r="E104" s="1" t="s">
        <v>54</v>
      </c>
      <c r="F104" s="44" t="s">
        <v>883</v>
      </c>
      <c r="G104" s="49">
        <v>0.4</v>
      </c>
      <c r="H104" s="5">
        <v>2.1079276400979037</v>
      </c>
      <c r="I104" s="5">
        <v>0</v>
      </c>
      <c r="J104" s="5">
        <v>2.1079276400979037</v>
      </c>
      <c r="K104" s="5">
        <v>-15.782590960202219</v>
      </c>
      <c r="L104" s="5">
        <v>1.9498330670905608</v>
      </c>
      <c r="M104" s="73">
        <v>0.5</v>
      </c>
      <c r="N104" s="5">
        <v>0</v>
      </c>
      <c r="O104" s="5">
        <v>0</v>
      </c>
      <c r="P104" s="5">
        <v>0</v>
      </c>
      <c r="Q104" s="5">
        <v>0</v>
      </c>
      <c r="R104" s="5">
        <v>0</v>
      </c>
      <c r="S104" s="46">
        <v>0</v>
      </c>
      <c r="T104" s="5">
        <v>2.1079276400979037</v>
      </c>
      <c r="U104" s="5">
        <v>0</v>
      </c>
      <c r="V104" s="5">
        <v>0</v>
      </c>
      <c r="W104" s="175">
        <v>0</v>
      </c>
      <c r="X104" s="5">
        <v>0</v>
      </c>
      <c r="Y104" s="5">
        <v>2.1079276400979037</v>
      </c>
      <c r="Z104" s="5">
        <v>0</v>
      </c>
      <c r="AA104" s="5">
        <v>0</v>
      </c>
      <c r="AB104" s="72">
        <v>0</v>
      </c>
    </row>
    <row r="105" spans="1:28">
      <c r="A105" s="48" t="s">
        <v>904</v>
      </c>
      <c r="B105" s="55" t="s">
        <v>905</v>
      </c>
      <c r="C105" s="1" t="s">
        <v>906</v>
      </c>
      <c r="D105" s="1" t="s">
        <v>103</v>
      </c>
      <c r="E105" s="1" t="s">
        <v>907</v>
      </c>
      <c r="F105" s="44" t="s">
        <v>908</v>
      </c>
      <c r="G105" s="49">
        <v>0.49</v>
      </c>
      <c r="H105" s="5">
        <v>115.15229749036861</v>
      </c>
      <c r="I105" s="5">
        <v>26.209606725517979</v>
      </c>
      <c r="J105" s="5">
        <v>88.942690764850624</v>
      </c>
      <c r="K105" s="5">
        <v>17.270700100527481</v>
      </c>
      <c r="L105" s="5">
        <v>82.27198895748684</v>
      </c>
      <c r="M105" s="73">
        <v>0</v>
      </c>
      <c r="N105" s="5">
        <v>24.686149717691062</v>
      </c>
      <c r="O105" s="5">
        <v>1.5234570078269187</v>
      </c>
      <c r="P105" s="5">
        <v>0</v>
      </c>
      <c r="Q105" s="5">
        <v>0</v>
      </c>
      <c r="R105" s="5">
        <v>0</v>
      </c>
      <c r="S105" s="46">
        <v>75.430782732183559</v>
      </c>
      <c r="T105" s="5">
        <v>13.511908032667076</v>
      </c>
      <c r="U105" s="5">
        <v>0</v>
      </c>
      <c r="V105" s="5">
        <v>0</v>
      </c>
      <c r="W105" s="175">
        <v>0</v>
      </c>
      <c r="X105" s="5">
        <v>100.11693244987462</v>
      </c>
      <c r="Y105" s="5">
        <v>15.035365040493994</v>
      </c>
      <c r="Z105" s="5">
        <v>0</v>
      </c>
      <c r="AA105" s="5">
        <v>0</v>
      </c>
      <c r="AB105" s="72">
        <v>0</v>
      </c>
    </row>
    <row r="106" spans="1:28">
      <c r="A106" s="48" t="s">
        <v>909</v>
      </c>
      <c r="B106" s="55" t="s">
        <v>910</v>
      </c>
      <c r="C106" s="1" t="s">
        <v>911</v>
      </c>
      <c r="D106" s="1" t="s">
        <v>53</v>
      </c>
      <c r="E106" s="1" t="s">
        <v>275</v>
      </c>
      <c r="F106" s="44" t="s">
        <v>912</v>
      </c>
      <c r="G106" s="49">
        <v>0.4</v>
      </c>
      <c r="H106" s="5">
        <v>3.7385991837517412</v>
      </c>
      <c r="I106" s="5">
        <v>6.2477238610170779E-2</v>
      </c>
      <c r="J106" s="5">
        <v>3.6761219451415701</v>
      </c>
      <c r="K106" s="5">
        <v>-9.2120895271037124</v>
      </c>
      <c r="L106" s="5">
        <v>3.4004127992559527</v>
      </c>
      <c r="M106" s="73">
        <v>0.5</v>
      </c>
      <c r="N106" s="5">
        <v>0</v>
      </c>
      <c r="O106" s="5">
        <v>6.2477238610170779E-2</v>
      </c>
      <c r="P106" s="5">
        <v>0</v>
      </c>
      <c r="Q106" s="5">
        <v>0</v>
      </c>
      <c r="R106" s="5">
        <v>0</v>
      </c>
      <c r="S106" s="46">
        <v>0</v>
      </c>
      <c r="T106" s="5">
        <v>3.6761219451415701</v>
      </c>
      <c r="U106" s="5">
        <v>0</v>
      </c>
      <c r="V106" s="5">
        <v>0</v>
      </c>
      <c r="W106" s="175">
        <v>0</v>
      </c>
      <c r="X106" s="5">
        <v>0</v>
      </c>
      <c r="Y106" s="5">
        <v>3.7385991837517412</v>
      </c>
      <c r="Z106" s="5">
        <v>0</v>
      </c>
      <c r="AA106" s="5">
        <v>0</v>
      </c>
      <c r="AB106" s="72">
        <v>0</v>
      </c>
    </row>
    <row r="107" spans="1:28">
      <c r="A107" s="48" t="s">
        <v>913</v>
      </c>
      <c r="B107" s="55" t="s">
        <v>914</v>
      </c>
      <c r="C107" s="1" t="s">
        <v>915</v>
      </c>
      <c r="D107" s="1" t="s">
        <v>93</v>
      </c>
      <c r="E107" s="1" t="s">
        <v>94</v>
      </c>
      <c r="F107" s="44" t="s">
        <v>916</v>
      </c>
      <c r="G107" s="49">
        <v>0.3</v>
      </c>
      <c r="H107" s="5">
        <v>145.8803223792228</v>
      </c>
      <c r="I107" s="5">
        <v>36.196887441651782</v>
      </c>
      <c r="J107" s="5">
        <v>109.68343493757104</v>
      </c>
      <c r="K107" s="5">
        <v>73.534949646736777</v>
      </c>
      <c r="L107" s="5">
        <v>101.45717731725321</v>
      </c>
      <c r="M107" s="73">
        <v>0</v>
      </c>
      <c r="N107" s="5">
        <v>31.76385494917427</v>
      </c>
      <c r="O107" s="5">
        <v>4.4330324924775155</v>
      </c>
      <c r="P107" s="5">
        <v>0</v>
      </c>
      <c r="Q107" s="5">
        <v>0</v>
      </c>
      <c r="R107" s="5">
        <v>0</v>
      </c>
      <c r="S107" s="46">
        <v>85.994578180102323</v>
      </c>
      <c r="T107" s="5">
        <v>23.68885675746872</v>
      </c>
      <c r="U107" s="5">
        <v>0</v>
      </c>
      <c r="V107" s="5">
        <v>0</v>
      </c>
      <c r="W107" s="175">
        <v>0</v>
      </c>
      <c r="X107" s="5">
        <v>117.75843312927658</v>
      </c>
      <c r="Y107" s="5">
        <v>28.121889249946236</v>
      </c>
      <c r="Z107" s="5">
        <v>0</v>
      </c>
      <c r="AA107" s="5">
        <v>0</v>
      </c>
      <c r="AB107" s="72">
        <v>0</v>
      </c>
    </row>
    <row r="108" spans="1:28">
      <c r="A108" s="48" t="s">
        <v>917</v>
      </c>
      <c r="B108" s="55" t="s">
        <v>918</v>
      </c>
      <c r="C108" s="1" t="s">
        <v>919</v>
      </c>
      <c r="D108" s="1" t="s">
        <v>391</v>
      </c>
      <c r="E108" s="1" t="s">
        <v>194</v>
      </c>
      <c r="F108" s="44" t="s">
        <v>920</v>
      </c>
      <c r="G108" s="49">
        <v>0.1</v>
      </c>
      <c r="H108" s="5">
        <v>191.34317520152246</v>
      </c>
      <c r="I108" s="5">
        <v>38.809892397773659</v>
      </c>
      <c r="J108" s="5">
        <v>152.53328280374882</v>
      </c>
      <c r="K108" s="5">
        <v>125.8465189002532</v>
      </c>
      <c r="L108" s="5">
        <v>141.09328659346767</v>
      </c>
      <c r="M108" s="73">
        <v>0</v>
      </c>
      <c r="N108" s="5">
        <v>34.790641101716581</v>
      </c>
      <c r="O108" s="5">
        <v>0</v>
      </c>
      <c r="P108" s="5">
        <v>4.0192512960570825</v>
      </c>
      <c r="Q108" s="5">
        <v>0</v>
      </c>
      <c r="R108" s="5">
        <v>0</v>
      </c>
      <c r="S108" s="46">
        <v>144.77549221098167</v>
      </c>
      <c r="T108" s="5">
        <v>0</v>
      </c>
      <c r="U108" s="5">
        <v>7.7577905927671384</v>
      </c>
      <c r="V108" s="5">
        <v>0</v>
      </c>
      <c r="W108" s="175">
        <v>0</v>
      </c>
      <c r="X108" s="5">
        <v>179.56613331269824</v>
      </c>
      <c r="Y108" s="5">
        <v>0</v>
      </c>
      <c r="Z108" s="5">
        <v>11.77704188882422</v>
      </c>
      <c r="AA108" s="5">
        <v>0</v>
      </c>
      <c r="AB108" s="72">
        <v>0</v>
      </c>
    </row>
    <row r="109" spans="1:28">
      <c r="A109" s="48" t="s">
        <v>933</v>
      </c>
      <c r="B109" s="55" t="s">
        <v>934</v>
      </c>
      <c r="C109" s="1" t="s">
        <v>935</v>
      </c>
      <c r="D109" s="1" t="s">
        <v>53</v>
      </c>
      <c r="E109" s="1" t="s">
        <v>228</v>
      </c>
      <c r="F109" s="44" t="s">
        <v>936</v>
      </c>
      <c r="G109" s="49">
        <v>0.4</v>
      </c>
      <c r="H109" s="5">
        <v>2.6822494294010615</v>
      </c>
      <c r="I109" s="5">
        <v>0</v>
      </c>
      <c r="J109" s="5">
        <v>2.6822494294010615</v>
      </c>
      <c r="K109" s="5">
        <v>-12.76634210415938</v>
      </c>
      <c r="L109" s="5">
        <v>2.4810807221959821</v>
      </c>
      <c r="M109" s="73">
        <v>0.5</v>
      </c>
      <c r="N109" s="5">
        <v>0</v>
      </c>
      <c r="O109" s="5">
        <v>0</v>
      </c>
      <c r="P109" s="5">
        <v>0</v>
      </c>
      <c r="Q109" s="5">
        <v>0</v>
      </c>
      <c r="R109" s="5">
        <v>0</v>
      </c>
      <c r="S109" s="46">
        <v>0</v>
      </c>
      <c r="T109" s="5">
        <v>2.6822494294010615</v>
      </c>
      <c r="U109" s="5">
        <v>0</v>
      </c>
      <c r="V109" s="5">
        <v>0</v>
      </c>
      <c r="W109" s="175">
        <v>0</v>
      </c>
      <c r="X109" s="5">
        <v>0</v>
      </c>
      <c r="Y109" s="5">
        <v>2.6822494294010615</v>
      </c>
      <c r="Z109" s="5">
        <v>0</v>
      </c>
      <c r="AA109" s="5">
        <v>0</v>
      </c>
      <c r="AB109" s="72">
        <v>0</v>
      </c>
    </row>
    <row r="110" spans="1:28">
      <c r="A110" s="48" t="s">
        <v>945</v>
      </c>
      <c r="B110" s="55" t="s">
        <v>946</v>
      </c>
      <c r="C110" s="1" t="s">
        <v>947</v>
      </c>
      <c r="D110" s="1" t="s">
        <v>53</v>
      </c>
      <c r="E110" s="1" t="s">
        <v>194</v>
      </c>
      <c r="F110" s="44" t="s">
        <v>948</v>
      </c>
      <c r="G110" s="49">
        <v>0.4</v>
      </c>
      <c r="H110" s="5">
        <v>3.2618779438262338</v>
      </c>
      <c r="I110" s="5">
        <v>8.8359356840354397E-2</v>
      </c>
      <c r="J110" s="5">
        <v>3.1735185869858795</v>
      </c>
      <c r="K110" s="5">
        <v>-7.8642849122845115</v>
      </c>
      <c r="L110" s="5">
        <v>2.9355046929619388</v>
      </c>
      <c r="M110" s="73">
        <v>0.5</v>
      </c>
      <c r="N110" s="5">
        <v>0</v>
      </c>
      <c r="O110" s="5">
        <v>8.8359356840354397E-2</v>
      </c>
      <c r="P110" s="5">
        <v>0</v>
      </c>
      <c r="Q110" s="5">
        <v>0</v>
      </c>
      <c r="R110" s="5">
        <v>0</v>
      </c>
      <c r="S110" s="46">
        <v>0</v>
      </c>
      <c r="T110" s="5">
        <v>3.1735185869858795</v>
      </c>
      <c r="U110" s="5">
        <v>0</v>
      </c>
      <c r="V110" s="5">
        <v>0</v>
      </c>
      <c r="W110" s="175">
        <v>0</v>
      </c>
      <c r="X110" s="5">
        <v>0</v>
      </c>
      <c r="Y110" s="5">
        <v>3.2618779438262338</v>
      </c>
      <c r="Z110" s="5">
        <v>0</v>
      </c>
      <c r="AA110" s="5">
        <v>0</v>
      </c>
      <c r="AB110" s="72">
        <v>0</v>
      </c>
    </row>
    <row r="111" spans="1:28">
      <c r="A111" s="48" t="s">
        <v>953</v>
      </c>
      <c r="B111" s="55" t="s">
        <v>954</v>
      </c>
      <c r="C111" s="1" t="s">
        <v>955</v>
      </c>
      <c r="D111" s="1" t="s">
        <v>103</v>
      </c>
      <c r="E111" s="1" t="s">
        <v>907</v>
      </c>
      <c r="F111" s="44" t="s">
        <v>956</v>
      </c>
      <c r="G111" s="49">
        <v>0.49</v>
      </c>
      <c r="H111" s="5">
        <v>58.724458380082467</v>
      </c>
      <c r="I111" s="5">
        <v>11.1975079377918</v>
      </c>
      <c r="J111" s="5">
        <v>47.526950442290662</v>
      </c>
      <c r="K111" s="5">
        <v>20.176285783521603</v>
      </c>
      <c r="L111" s="5">
        <v>43.962429159118869</v>
      </c>
      <c r="M111" s="73">
        <v>0</v>
      </c>
      <c r="N111" s="5">
        <v>11.071561819653697</v>
      </c>
      <c r="O111" s="5">
        <v>0.1259461181381028</v>
      </c>
      <c r="P111" s="5">
        <v>0</v>
      </c>
      <c r="Q111" s="5">
        <v>0</v>
      </c>
      <c r="R111" s="5">
        <v>0</v>
      </c>
      <c r="S111" s="46">
        <v>40.676337437172307</v>
      </c>
      <c r="T111" s="5">
        <v>6.8506130051183529</v>
      </c>
      <c r="U111" s="5">
        <v>0</v>
      </c>
      <c r="V111" s="5">
        <v>0</v>
      </c>
      <c r="W111" s="175">
        <v>0</v>
      </c>
      <c r="X111" s="5">
        <v>51.747899256826003</v>
      </c>
      <c r="Y111" s="5">
        <v>6.9765591232564557</v>
      </c>
      <c r="Z111" s="5">
        <v>0</v>
      </c>
      <c r="AA111" s="5">
        <v>0</v>
      </c>
      <c r="AB111" s="72">
        <v>0</v>
      </c>
    </row>
    <row r="112" spans="1:28">
      <c r="A112" s="48" t="s">
        <v>961</v>
      </c>
      <c r="B112" s="55" t="s">
        <v>962</v>
      </c>
      <c r="C112" s="1" t="s">
        <v>963</v>
      </c>
      <c r="D112" s="1" t="s">
        <v>53</v>
      </c>
      <c r="E112" s="1" t="s">
        <v>151</v>
      </c>
      <c r="F112" s="44" t="s">
        <v>964</v>
      </c>
      <c r="G112" s="49">
        <v>0.4</v>
      </c>
      <c r="H112" s="5">
        <v>2.3650823535848673</v>
      </c>
      <c r="I112" s="5">
        <v>0</v>
      </c>
      <c r="J112" s="5">
        <v>2.3650823535848673</v>
      </c>
      <c r="K112" s="5">
        <v>-17.925106199666612</v>
      </c>
      <c r="L112" s="5">
        <v>2.1877011770660024</v>
      </c>
      <c r="M112" s="73">
        <v>0.5</v>
      </c>
      <c r="N112" s="5">
        <v>0</v>
      </c>
      <c r="O112" s="5">
        <v>0</v>
      </c>
      <c r="P112" s="5">
        <v>0</v>
      </c>
      <c r="Q112" s="5">
        <v>0</v>
      </c>
      <c r="R112" s="5">
        <v>0</v>
      </c>
      <c r="S112" s="46">
        <v>0</v>
      </c>
      <c r="T112" s="5">
        <v>2.3650823535848673</v>
      </c>
      <c r="U112" s="5">
        <v>0</v>
      </c>
      <c r="V112" s="5">
        <v>0</v>
      </c>
      <c r="W112" s="175">
        <v>0</v>
      </c>
      <c r="X112" s="5">
        <v>0</v>
      </c>
      <c r="Y112" s="5">
        <v>2.3650823535848673</v>
      </c>
      <c r="Z112" s="5">
        <v>0</v>
      </c>
      <c r="AA112" s="5">
        <v>0</v>
      </c>
      <c r="AB112" s="72">
        <v>0</v>
      </c>
    </row>
    <row r="113" spans="1:28">
      <c r="A113" s="48" t="s">
        <v>965</v>
      </c>
      <c r="B113" s="55" t="s">
        <v>966</v>
      </c>
      <c r="C113" s="1" t="s">
        <v>967</v>
      </c>
      <c r="D113" s="1" t="s">
        <v>237</v>
      </c>
      <c r="E113" s="1" t="s">
        <v>185</v>
      </c>
      <c r="F113" s="44" t="s">
        <v>968</v>
      </c>
      <c r="G113" s="49">
        <v>0.09</v>
      </c>
      <c r="H113" s="5">
        <v>66.630786795079857</v>
      </c>
      <c r="I113" s="5">
        <v>0</v>
      </c>
      <c r="J113" s="5">
        <v>66.630786795079857</v>
      </c>
      <c r="K113" s="5">
        <v>47.272611096480581</v>
      </c>
      <c r="L113" s="5">
        <v>61.633477785448875</v>
      </c>
      <c r="M113" s="73">
        <v>0</v>
      </c>
      <c r="N113" s="5">
        <v>0</v>
      </c>
      <c r="O113" s="5">
        <v>0</v>
      </c>
      <c r="P113" s="5">
        <v>0</v>
      </c>
      <c r="Q113" s="5">
        <v>0</v>
      </c>
      <c r="R113" s="5">
        <v>0</v>
      </c>
      <c r="S113" s="46">
        <v>66.630786795079857</v>
      </c>
      <c r="T113" s="5">
        <v>0</v>
      </c>
      <c r="U113" s="5">
        <v>0</v>
      </c>
      <c r="V113" s="5">
        <v>0</v>
      </c>
      <c r="W113" s="175">
        <v>0</v>
      </c>
      <c r="X113" s="5">
        <v>66.630786795079857</v>
      </c>
      <c r="Y113" s="5">
        <v>0</v>
      </c>
      <c r="Z113" s="5">
        <v>0</v>
      </c>
      <c r="AA113" s="5">
        <v>0</v>
      </c>
      <c r="AB113" s="72">
        <v>0</v>
      </c>
    </row>
    <row r="114" spans="1:28">
      <c r="A114" s="48" t="s">
        <v>972</v>
      </c>
      <c r="B114" s="55" t="s">
        <v>973</v>
      </c>
      <c r="C114" s="1" t="s">
        <v>974</v>
      </c>
      <c r="D114" s="1" t="s">
        <v>53</v>
      </c>
      <c r="E114" s="1" t="s">
        <v>356</v>
      </c>
      <c r="F114" s="44" t="s">
        <v>975</v>
      </c>
      <c r="G114" s="49">
        <v>0.4</v>
      </c>
      <c r="H114" s="5">
        <v>6.7221676096551608</v>
      </c>
      <c r="I114" s="5">
        <v>0</v>
      </c>
      <c r="J114" s="5">
        <v>6.7221676096551608</v>
      </c>
      <c r="K114" s="5">
        <v>-30.682369295121962</v>
      </c>
      <c r="L114" s="5">
        <v>6.2180050389310235</v>
      </c>
      <c r="M114" s="73">
        <v>0.5</v>
      </c>
      <c r="N114" s="5">
        <v>0</v>
      </c>
      <c r="O114" s="5">
        <v>0</v>
      </c>
      <c r="P114" s="5">
        <v>0</v>
      </c>
      <c r="Q114" s="5">
        <v>0</v>
      </c>
      <c r="R114" s="5">
        <v>0</v>
      </c>
      <c r="S114" s="46">
        <v>0</v>
      </c>
      <c r="T114" s="5">
        <v>6.7221676096551608</v>
      </c>
      <c r="U114" s="5">
        <v>0</v>
      </c>
      <c r="V114" s="5">
        <v>0</v>
      </c>
      <c r="W114" s="175">
        <v>0</v>
      </c>
      <c r="X114" s="5">
        <v>0</v>
      </c>
      <c r="Y114" s="5">
        <v>6.7221676096551608</v>
      </c>
      <c r="Z114" s="5">
        <v>0</v>
      </c>
      <c r="AA114" s="5">
        <v>0</v>
      </c>
      <c r="AB114" s="72">
        <v>0</v>
      </c>
    </row>
    <row r="115" spans="1:28">
      <c r="A115" s="48" t="s">
        <v>976</v>
      </c>
      <c r="B115" s="55" t="s">
        <v>977</v>
      </c>
      <c r="C115" s="1" t="s">
        <v>978</v>
      </c>
      <c r="D115" s="1" t="s">
        <v>237</v>
      </c>
      <c r="E115" s="1" t="s">
        <v>356</v>
      </c>
      <c r="F115" s="44" t="s">
        <v>979</v>
      </c>
      <c r="G115" s="49">
        <v>0.09</v>
      </c>
      <c r="H115" s="5">
        <v>92.982290315543523</v>
      </c>
      <c r="I115" s="5">
        <v>7.7536581396328508</v>
      </c>
      <c r="J115" s="5">
        <v>85.228632175910661</v>
      </c>
      <c r="K115" s="5">
        <v>62.32334265036328</v>
      </c>
      <c r="L115" s="5">
        <v>78.836484762717362</v>
      </c>
      <c r="M115" s="73">
        <v>0</v>
      </c>
      <c r="N115" s="5">
        <v>7.7536581396328508</v>
      </c>
      <c r="O115" s="5">
        <v>0</v>
      </c>
      <c r="P115" s="5">
        <v>0</v>
      </c>
      <c r="Q115" s="5">
        <v>0</v>
      </c>
      <c r="R115" s="5">
        <v>0</v>
      </c>
      <c r="S115" s="46">
        <v>85.228632175910661</v>
      </c>
      <c r="T115" s="5">
        <v>0</v>
      </c>
      <c r="U115" s="5">
        <v>0</v>
      </c>
      <c r="V115" s="5">
        <v>0</v>
      </c>
      <c r="W115" s="175">
        <v>0</v>
      </c>
      <c r="X115" s="5">
        <v>92.982290315543523</v>
      </c>
      <c r="Y115" s="5">
        <v>0</v>
      </c>
      <c r="Z115" s="5">
        <v>0</v>
      </c>
      <c r="AA115" s="5">
        <v>0</v>
      </c>
      <c r="AB115" s="72">
        <v>0</v>
      </c>
    </row>
    <row r="116" spans="1:28">
      <c r="A116" s="48" t="s">
        <v>983</v>
      </c>
      <c r="B116" s="55" t="s">
        <v>984</v>
      </c>
      <c r="C116" s="1" t="s">
        <v>985</v>
      </c>
      <c r="D116" s="1" t="s">
        <v>361</v>
      </c>
      <c r="E116" s="1" t="s">
        <v>907</v>
      </c>
      <c r="F116" s="44" t="s">
        <v>986</v>
      </c>
      <c r="G116" s="49">
        <v>0.5</v>
      </c>
      <c r="H116" s="5">
        <v>78.092838397629137</v>
      </c>
      <c r="I116" s="5">
        <v>10.283147250130481</v>
      </c>
      <c r="J116" s="5">
        <v>67.809691147498668</v>
      </c>
      <c r="K116" s="5">
        <v>27.093295334156327</v>
      </c>
      <c r="L116" s="5">
        <v>62.723964311436276</v>
      </c>
      <c r="M116" s="73">
        <v>0</v>
      </c>
      <c r="N116" s="5">
        <v>9.5530911506786502</v>
      </c>
      <c r="O116" s="5">
        <v>-1.0093464482989869</v>
      </c>
      <c r="P116" s="5">
        <v>1.7394025477508204</v>
      </c>
      <c r="Q116" s="5">
        <v>0</v>
      </c>
      <c r="R116" s="5">
        <v>0</v>
      </c>
      <c r="S116" s="46">
        <v>54.264667199397707</v>
      </c>
      <c r="T116" s="5">
        <v>9.9089577168738021</v>
      </c>
      <c r="U116" s="5">
        <v>3.636066231227165</v>
      </c>
      <c r="V116" s="5">
        <v>0</v>
      </c>
      <c r="W116" s="175">
        <v>0</v>
      </c>
      <c r="X116" s="5">
        <v>63.817758350076353</v>
      </c>
      <c r="Y116" s="5">
        <v>8.8996112685748159</v>
      </c>
      <c r="Z116" s="5">
        <v>5.3754687789779858</v>
      </c>
      <c r="AA116" s="5">
        <v>0</v>
      </c>
      <c r="AB116" s="72">
        <v>0</v>
      </c>
    </row>
    <row r="117" spans="1:28">
      <c r="A117" s="48" t="s">
        <v>987</v>
      </c>
      <c r="B117" s="55" t="s">
        <v>988</v>
      </c>
      <c r="C117" s="1" t="s">
        <v>989</v>
      </c>
      <c r="D117" s="1" t="s">
        <v>53</v>
      </c>
      <c r="E117" s="1" t="s">
        <v>194</v>
      </c>
      <c r="F117" s="44" t="s">
        <v>990</v>
      </c>
      <c r="G117" s="49">
        <v>0.4</v>
      </c>
      <c r="H117" s="5">
        <v>6.1032265409195583</v>
      </c>
      <c r="I117" s="5">
        <v>0.21262092964821588</v>
      </c>
      <c r="J117" s="5">
        <v>5.8906056112713419</v>
      </c>
      <c r="K117" s="5">
        <v>-26.080815636377864</v>
      </c>
      <c r="L117" s="5">
        <v>5.4488101904259922</v>
      </c>
      <c r="M117" s="73">
        <v>0.5</v>
      </c>
      <c r="N117" s="5">
        <v>0</v>
      </c>
      <c r="O117" s="5">
        <v>0.21262092964821588</v>
      </c>
      <c r="P117" s="5">
        <v>0</v>
      </c>
      <c r="Q117" s="5">
        <v>0</v>
      </c>
      <c r="R117" s="5">
        <v>0</v>
      </c>
      <c r="S117" s="46">
        <v>0</v>
      </c>
      <c r="T117" s="5">
        <v>5.8906056112713419</v>
      </c>
      <c r="U117" s="5">
        <v>0</v>
      </c>
      <c r="V117" s="5">
        <v>0</v>
      </c>
      <c r="W117" s="175">
        <v>0</v>
      </c>
      <c r="X117" s="5">
        <v>0</v>
      </c>
      <c r="Y117" s="5">
        <v>6.1032265409195583</v>
      </c>
      <c r="Z117" s="5">
        <v>0</v>
      </c>
      <c r="AA117" s="5">
        <v>0</v>
      </c>
      <c r="AB117" s="72">
        <v>0</v>
      </c>
    </row>
    <row r="118" spans="1:28">
      <c r="A118" s="48" t="s">
        <v>1007</v>
      </c>
      <c r="B118" s="55" t="s">
        <v>1008</v>
      </c>
      <c r="C118" s="1" t="s">
        <v>1009</v>
      </c>
      <c r="D118" s="1" t="s">
        <v>53</v>
      </c>
      <c r="E118" s="1" t="s">
        <v>151</v>
      </c>
      <c r="F118" s="44" t="s">
        <v>1010</v>
      </c>
      <c r="G118" s="49">
        <v>0.4</v>
      </c>
      <c r="H118" s="5">
        <v>1.5175466254539434</v>
      </c>
      <c r="I118" s="5">
        <v>0</v>
      </c>
      <c r="J118" s="5">
        <v>1.5175466254539434</v>
      </c>
      <c r="K118" s="5">
        <v>-3.7009594583458529</v>
      </c>
      <c r="L118" s="5">
        <v>1.4037306285448978</v>
      </c>
      <c r="M118" s="73">
        <v>0.5</v>
      </c>
      <c r="N118" s="5">
        <v>0</v>
      </c>
      <c r="O118" s="5">
        <v>0</v>
      </c>
      <c r="P118" s="5">
        <v>0</v>
      </c>
      <c r="Q118" s="5">
        <v>0</v>
      </c>
      <c r="R118" s="5">
        <v>0</v>
      </c>
      <c r="S118" s="46">
        <v>0</v>
      </c>
      <c r="T118" s="5">
        <v>1.5175466254539434</v>
      </c>
      <c r="U118" s="5">
        <v>0</v>
      </c>
      <c r="V118" s="5">
        <v>0</v>
      </c>
      <c r="W118" s="175">
        <v>0</v>
      </c>
      <c r="X118" s="5">
        <v>0</v>
      </c>
      <c r="Y118" s="5">
        <v>1.5175466254539434</v>
      </c>
      <c r="Z118" s="5">
        <v>0</v>
      </c>
      <c r="AA118" s="5">
        <v>0</v>
      </c>
      <c r="AB118" s="72">
        <v>0</v>
      </c>
    </row>
    <row r="119" spans="1:28">
      <c r="A119" s="48" t="s">
        <v>1011</v>
      </c>
      <c r="B119" s="55" t="s">
        <v>1012</v>
      </c>
      <c r="C119" s="1" t="s">
        <v>1013</v>
      </c>
      <c r="D119" s="1" t="s">
        <v>103</v>
      </c>
      <c r="E119" s="1" t="s">
        <v>169</v>
      </c>
      <c r="F119" s="44" t="s">
        <v>1014</v>
      </c>
      <c r="G119" s="49">
        <v>0.49</v>
      </c>
      <c r="H119" s="5">
        <v>80.453990169606129</v>
      </c>
      <c r="I119" s="5">
        <v>16.700514776881452</v>
      </c>
      <c r="J119" s="5">
        <v>63.753475392724681</v>
      </c>
      <c r="K119" s="5">
        <v>35.914797215413628</v>
      </c>
      <c r="L119" s="5">
        <v>58.97196473827033</v>
      </c>
      <c r="M119" s="73">
        <v>0</v>
      </c>
      <c r="N119" s="5">
        <v>16.005817724607109</v>
      </c>
      <c r="O119" s="5">
        <v>0.69469705227434264</v>
      </c>
      <c r="P119" s="5">
        <v>0</v>
      </c>
      <c r="Q119" s="5">
        <v>0</v>
      </c>
      <c r="R119" s="5">
        <v>0</v>
      </c>
      <c r="S119" s="46">
        <v>54.360216135967228</v>
      </c>
      <c r="T119" s="5">
        <v>9.3932592567574567</v>
      </c>
      <c r="U119" s="5">
        <v>0</v>
      </c>
      <c r="V119" s="5">
        <v>0</v>
      </c>
      <c r="W119" s="175">
        <v>0</v>
      </c>
      <c r="X119" s="5">
        <v>70.366033860574333</v>
      </c>
      <c r="Y119" s="5">
        <v>10.087956309031799</v>
      </c>
      <c r="Z119" s="5">
        <v>0</v>
      </c>
      <c r="AA119" s="5">
        <v>0</v>
      </c>
      <c r="AB119" s="72">
        <v>0</v>
      </c>
    </row>
    <row r="120" spans="1:28">
      <c r="A120" s="48" t="s">
        <v>1023</v>
      </c>
      <c r="B120" s="55" t="s">
        <v>1024</v>
      </c>
      <c r="C120" s="1" t="s">
        <v>1025</v>
      </c>
      <c r="D120" s="1" t="s">
        <v>53</v>
      </c>
      <c r="E120" s="1" t="s">
        <v>156</v>
      </c>
      <c r="F120" s="44" t="s">
        <v>1026</v>
      </c>
      <c r="G120" s="49">
        <v>0.4</v>
      </c>
      <c r="H120" s="5">
        <v>5.1514022094981549</v>
      </c>
      <c r="I120" s="5">
        <v>1.1452864959024545</v>
      </c>
      <c r="J120" s="5">
        <v>4.0061157135957002</v>
      </c>
      <c r="K120" s="5">
        <v>-3.3342917386871083</v>
      </c>
      <c r="L120" s="5">
        <v>3.705657035076023</v>
      </c>
      <c r="M120" s="73">
        <v>0.45423799423206235</v>
      </c>
      <c r="N120" s="5">
        <v>0</v>
      </c>
      <c r="O120" s="5">
        <v>1.1452864959024545</v>
      </c>
      <c r="P120" s="5">
        <v>0</v>
      </c>
      <c r="Q120" s="5">
        <v>0</v>
      </c>
      <c r="R120" s="5">
        <v>0</v>
      </c>
      <c r="S120" s="46">
        <v>0</v>
      </c>
      <c r="T120" s="5">
        <v>4.0061157135957002</v>
      </c>
      <c r="U120" s="5">
        <v>0</v>
      </c>
      <c r="V120" s="5">
        <v>0</v>
      </c>
      <c r="W120" s="175">
        <v>0</v>
      </c>
      <c r="X120" s="5">
        <v>0</v>
      </c>
      <c r="Y120" s="5">
        <v>5.1514022094981549</v>
      </c>
      <c r="Z120" s="5">
        <v>0</v>
      </c>
      <c r="AA120" s="5">
        <v>0</v>
      </c>
      <c r="AB120" s="72">
        <v>0</v>
      </c>
    </row>
    <row r="121" spans="1:28">
      <c r="A121" s="48" t="s">
        <v>1035</v>
      </c>
      <c r="B121" s="55" t="s">
        <v>1036</v>
      </c>
      <c r="C121" s="1" t="s">
        <v>1037</v>
      </c>
      <c r="D121" s="1" t="s">
        <v>124</v>
      </c>
      <c r="E121" s="1" t="s">
        <v>724</v>
      </c>
      <c r="F121" s="44" t="s">
        <v>1038</v>
      </c>
      <c r="G121" s="49">
        <v>0.49</v>
      </c>
      <c r="H121" s="5">
        <v>59.225683581027425</v>
      </c>
      <c r="I121" s="5">
        <v>11.482606827600991</v>
      </c>
      <c r="J121" s="5">
        <v>47.743076753426429</v>
      </c>
      <c r="K121" s="5">
        <v>6.8409718987036854</v>
      </c>
      <c r="L121" s="5">
        <v>44.162345996919456</v>
      </c>
      <c r="M121" s="73">
        <v>0</v>
      </c>
      <c r="N121" s="5">
        <v>10.934791103540524</v>
      </c>
      <c r="O121" s="5">
        <v>0.54781572406046652</v>
      </c>
      <c r="P121" s="5">
        <v>0</v>
      </c>
      <c r="Q121" s="5">
        <v>0</v>
      </c>
      <c r="R121" s="5">
        <v>0</v>
      </c>
      <c r="S121" s="46">
        <v>36.289607063875607</v>
      </c>
      <c r="T121" s="5">
        <v>11.453469689550824</v>
      </c>
      <c r="U121" s="5">
        <v>0</v>
      </c>
      <c r="V121" s="5">
        <v>0</v>
      </c>
      <c r="W121" s="175">
        <v>0</v>
      </c>
      <c r="X121" s="5">
        <v>47.224398167416133</v>
      </c>
      <c r="Y121" s="5">
        <v>12.00128541361129</v>
      </c>
      <c r="Z121" s="5">
        <v>0</v>
      </c>
      <c r="AA121" s="5">
        <v>0</v>
      </c>
      <c r="AB121" s="72">
        <v>0</v>
      </c>
    </row>
    <row r="122" spans="1:28">
      <c r="A122" s="48" t="s">
        <v>1039</v>
      </c>
      <c r="B122" s="55" t="s">
        <v>1040</v>
      </c>
      <c r="C122" s="1" t="s">
        <v>1041</v>
      </c>
      <c r="D122" s="1" t="s">
        <v>53</v>
      </c>
      <c r="E122" s="1" t="s">
        <v>156</v>
      </c>
      <c r="F122" s="44" t="s">
        <v>1042</v>
      </c>
      <c r="G122" s="49">
        <v>0.4</v>
      </c>
      <c r="H122" s="5">
        <v>5.4704532760487865</v>
      </c>
      <c r="I122" s="5">
        <v>0</v>
      </c>
      <c r="J122" s="5">
        <v>5.4704532760487865</v>
      </c>
      <c r="K122" s="5">
        <v>-17.852523968911925</v>
      </c>
      <c r="L122" s="5">
        <v>5.0601692803451277</v>
      </c>
      <c r="M122" s="73">
        <v>0.5</v>
      </c>
      <c r="N122" s="5">
        <v>0</v>
      </c>
      <c r="O122" s="5">
        <v>0</v>
      </c>
      <c r="P122" s="5">
        <v>0</v>
      </c>
      <c r="Q122" s="5">
        <v>0</v>
      </c>
      <c r="R122" s="5">
        <v>0</v>
      </c>
      <c r="S122" s="46">
        <v>0</v>
      </c>
      <c r="T122" s="5">
        <v>5.4704532760487865</v>
      </c>
      <c r="U122" s="5">
        <v>0</v>
      </c>
      <c r="V122" s="5">
        <v>0</v>
      </c>
      <c r="W122" s="175">
        <v>0</v>
      </c>
      <c r="X122" s="5">
        <v>0</v>
      </c>
      <c r="Y122" s="5">
        <v>5.4704532760487865</v>
      </c>
      <c r="Z122" s="5">
        <v>0</v>
      </c>
      <c r="AA122" s="5">
        <v>0</v>
      </c>
      <c r="AB122" s="72">
        <v>0</v>
      </c>
    </row>
    <row r="123" spans="1:28">
      <c r="A123" s="48" t="s">
        <v>1043</v>
      </c>
      <c r="B123" s="55" t="s">
        <v>1044</v>
      </c>
      <c r="C123" s="1" t="s">
        <v>1045</v>
      </c>
      <c r="D123" s="1" t="s">
        <v>124</v>
      </c>
      <c r="E123" s="1" t="s">
        <v>137</v>
      </c>
      <c r="F123" s="44" t="s">
        <v>1046</v>
      </c>
      <c r="G123" s="49">
        <v>0.49</v>
      </c>
      <c r="H123" s="5">
        <v>32.200751854190578</v>
      </c>
      <c r="I123" s="5">
        <v>1.9978707380500846</v>
      </c>
      <c r="J123" s="5">
        <v>30.202881116140492</v>
      </c>
      <c r="K123" s="5">
        <v>-28.918146837063802</v>
      </c>
      <c r="L123" s="5">
        <v>27.937665032429955</v>
      </c>
      <c r="M123" s="73">
        <v>0.48913470670560721</v>
      </c>
      <c r="N123" s="5">
        <v>3.1776941538542731</v>
      </c>
      <c r="O123" s="5">
        <v>-1.1798234158041887</v>
      </c>
      <c r="P123" s="5">
        <v>0</v>
      </c>
      <c r="Q123" s="5">
        <v>0</v>
      </c>
      <c r="R123" s="5">
        <v>0</v>
      </c>
      <c r="S123" s="46">
        <v>23.892928210956562</v>
      </c>
      <c r="T123" s="5">
        <v>6.3099529051839278</v>
      </c>
      <c r="U123" s="5">
        <v>0</v>
      </c>
      <c r="V123" s="5">
        <v>0</v>
      </c>
      <c r="W123" s="175">
        <v>0</v>
      </c>
      <c r="X123" s="5">
        <v>27.070622364810834</v>
      </c>
      <c r="Y123" s="5">
        <v>5.1301294893797396</v>
      </c>
      <c r="Z123" s="5">
        <v>0</v>
      </c>
      <c r="AA123" s="5">
        <v>0</v>
      </c>
      <c r="AB123" s="72">
        <v>0</v>
      </c>
    </row>
    <row r="124" spans="1:28">
      <c r="A124" s="48" t="s">
        <v>1047</v>
      </c>
      <c r="B124" s="55" t="s">
        <v>1048</v>
      </c>
      <c r="C124" s="1" t="s">
        <v>1049</v>
      </c>
      <c r="D124" s="1" t="s">
        <v>93</v>
      </c>
      <c r="E124" s="1" t="s">
        <v>94</v>
      </c>
      <c r="F124" s="44" t="s">
        <v>1050</v>
      </c>
      <c r="G124" s="49">
        <v>0.3</v>
      </c>
      <c r="H124" s="5">
        <v>62.817430968917677</v>
      </c>
      <c r="I124" s="5">
        <v>10.234180162997284</v>
      </c>
      <c r="J124" s="5">
        <v>52.583250805920393</v>
      </c>
      <c r="K124" s="5">
        <v>33.501018761031389</v>
      </c>
      <c r="L124" s="5">
        <v>48.639506995476367</v>
      </c>
      <c r="M124" s="73">
        <v>0</v>
      </c>
      <c r="N124" s="5">
        <v>10.097913167020604</v>
      </c>
      <c r="O124" s="5">
        <v>0.13626699597667902</v>
      </c>
      <c r="P124" s="5">
        <v>0</v>
      </c>
      <c r="Q124" s="5">
        <v>0</v>
      </c>
      <c r="R124" s="5">
        <v>0</v>
      </c>
      <c r="S124" s="46">
        <v>41.109160108019182</v>
      </c>
      <c r="T124" s="5">
        <v>11.474090697901216</v>
      </c>
      <c r="U124" s="5">
        <v>0</v>
      </c>
      <c r="V124" s="5">
        <v>0</v>
      </c>
      <c r="W124" s="175">
        <v>0</v>
      </c>
      <c r="X124" s="5">
        <v>51.207073275039782</v>
      </c>
      <c r="Y124" s="5">
        <v>11.610357693877894</v>
      </c>
      <c r="Z124" s="5">
        <v>0</v>
      </c>
      <c r="AA124" s="5">
        <v>0</v>
      </c>
      <c r="AB124" s="72">
        <v>0</v>
      </c>
    </row>
    <row r="125" spans="1:28">
      <c r="A125" s="48" t="s">
        <v>1055</v>
      </c>
      <c r="B125" s="55" t="s">
        <v>1056</v>
      </c>
      <c r="C125" s="1" t="s">
        <v>1057</v>
      </c>
      <c r="D125" s="1" t="s">
        <v>53</v>
      </c>
      <c r="E125" s="1" t="s">
        <v>223</v>
      </c>
      <c r="F125" s="44" t="s">
        <v>1058</v>
      </c>
      <c r="G125" s="49">
        <v>0.4</v>
      </c>
      <c r="H125" s="5">
        <v>2.1710090121979628</v>
      </c>
      <c r="I125" s="5">
        <v>0</v>
      </c>
      <c r="J125" s="5">
        <v>2.1710090121979628</v>
      </c>
      <c r="K125" s="5">
        <v>-11.018748759108751</v>
      </c>
      <c r="L125" s="5">
        <v>2.0081833362831158</v>
      </c>
      <c r="M125" s="73">
        <v>0.5</v>
      </c>
      <c r="N125" s="5">
        <v>0</v>
      </c>
      <c r="O125" s="5">
        <v>0</v>
      </c>
      <c r="P125" s="5">
        <v>0</v>
      </c>
      <c r="Q125" s="5">
        <v>0</v>
      </c>
      <c r="R125" s="5">
        <v>0</v>
      </c>
      <c r="S125" s="46">
        <v>0</v>
      </c>
      <c r="T125" s="5">
        <v>2.1710090121979628</v>
      </c>
      <c r="U125" s="5">
        <v>0</v>
      </c>
      <c r="V125" s="5">
        <v>0</v>
      </c>
      <c r="W125" s="175">
        <v>0</v>
      </c>
      <c r="X125" s="5">
        <v>0</v>
      </c>
      <c r="Y125" s="5">
        <v>2.1710090121979628</v>
      </c>
      <c r="Z125" s="5">
        <v>0</v>
      </c>
      <c r="AA125" s="5">
        <v>0</v>
      </c>
      <c r="AB125" s="72">
        <v>0</v>
      </c>
    </row>
    <row r="126" spans="1:28">
      <c r="A126" s="48" t="s">
        <v>1063</v>
      </c>
      <c r="B126" s="55" t="s">
        <v>1064</v>
      </c>
      <c r="C126" s="1" t="s">
        <v>1065</v>
      </c>
      <c r="D126" s="1" t="s">
        <v>53</v>
      </c>
      <c r="E126" s="1" t="s">
        <v>156</v>
      </c>
      <c r="F126" s="44" t="s">
        <v>1066</v>
      </c>
      <c r="G126" s="49">
        <v>0.4</v>
      </c>
      <c r="H126" s="5">
        <v>1.3326795168794408</v>
      </c>
      <c r="I126" s="5">
        <v>0</v>
      </c>
      <c r="J126" s="5">
        <v>1.3326795168794408</v>
      </c>
      <c r="K126" s="5">
        <v>-4.2423030279161278</v>
      </c>
      <c r="L126" s="5">
        <v>1.2327285531134826</v>
      </c>
      <c r="M126" s="73">
        <v>0.5</v>
      </c>
      <c r="N126" s="5">
        <v>0</v>
      </c>
      <c r="O126" s="5">
        <v>0</v>
      </c>
      <c r="P126" s="5">
        <v>0</v>
      </c>
      <c r="Q126" s="5">
        <v>0</v>
      </c>
      <c r="R126" s="5">
        <v>0</v>
      </c>
      <c r="S126" s="46">
        <v>0</v>
      </c>
      <c r="T126" s="5">
        <v>1.3326795168794408</v>
      </c>
      <c r="U126" s="5">
        <v>0</v>
      </c>
      <c r="V126" s="5">
        <v>0</v>
      </c>
      <c r="W126" s="175">
        <v>0</v>
      </c>
      <c r="X126" s="5">
        <v>0</v>
      </c>
      <c r="Y126" s="5">
        <v>1.3326795168794408</v>
      </c>
      <c r="Z126" s="5">
        <v>0</v>
      </c>
      <c r="AA126" s="5">
        <v>0</v>
      </c>
      <c r="AB126" s="72">
        <v>0</v>
      </c>
    </row>
    <row r="127" spans="1:28">
      <c r="A127" s="48" t="s">
        <v>1067</v>
      </c>
      <c r="B127" s="55" t="s">
        <v>1068</v>
      </c>
      <c r="C127" s="1" t="s">
        <v>1069</v>
      </c>
      <c r="D127" s="1" t="s">
        <v>93</v>
      </c>
      <c r="E127" s="1" t="s">
        <v>94</v>
      </c>
      <c r="F127" s="44" t="s">
        <v>1070</v>
      </c>
      <c r="G127" s="49">
        <v>0.3</v>
      </c>
      <c r="H127" s="5">
        <v>22.211923166877657</v>
      </c>
      <c r="I127" s="5">
        <v>0</v>
      </c>
      <c r="J127" s="5">
        <v>22.211923166877657</v>
      </c>
      <c r="K127" s="5">
        <v>-4.87740791175887</v>
      </c>
      <c r="L127" s="5">
        <v>20.546028929361835</v>
      </c>
      <c r="M127" s="73">
        <v>0.18004902720255012</v>
      </c>
      <c r="N127" s="5">
        <v>0</v>
      </c>
      <c r="O127" s="5">
        <v>0</v>
      </c>
      <c r="P127" s="5">
        <v>0</v>
      </c>
      <c r="Q127" s="5">
        <v>0</v>
      </c>
      <c r="R127" s="5">
        <v>0</v>
      </c>
      <c r="S127" s="46">
        <v>8.0452190780532309</v>
      </c>
      <c r="T127" s="5">
        <v>14.166704088824428</v>
      </c>
      <c r="U127" s="5">
        <v>0</v>
      </c>
      <c r="V127" s="5">
        <v>0</v>
      </c>
      <c r="W127" s="175">
        <v>0</v>
      </c>
      <c r="X127" s="5">
        <v>8.0452190780532309</v>
      </c>
      <c r="Y127" s="5">
        <v>14.166704088824428</v>
      </c>
      <c r="Z127" s="5">
        <v>0</v>
      </c>
      <c r="AA127" s="5">
        <v>0</v>
      </c>
      <c r="AB127" s="72">
        <v>0</v>
      </c>
    </row>
    <row r="128" spans="1:28">
      <c r="A128" s="48" t="s">
        <v>1071</v>
      </c>
      <c r="B128" s="55" t="s">
        <v>1072</v>
      </c>
      <c r="C128" s="1" t="s">
        <v>1073</v>
      </c>
      <c r="D128" s="1" t="s">
        <v>53</v>
      </c>
      <c r="E128" s="1" t="s">
        <v>185</v>
      </c>
      <c r="F128" s="44" t="s">
        <v>1074</v>
      </c>
      <c r="G128" s="49">
        <v>0.4</v>
      </c>
      <c r="H128" s="5">
        <v>1.4801366973881174</v>
      </c>
      <c r="I128" s="5">
        <v>0</v>
      </c>
      <c r="J128" s="5">
        <v>1.4801366973881174</v>
      </c>
      <c r="K128" s="5">
        <v>-3.7993852633927196</v>
      </c>
      <c r="L128" s="5">
        <v>1.3691264450840086</v>
      </c>
      <c r="M128" s="73">
        <v>0.5</v>
      </c>
      <c r="N128" s="5">
        <v>0</v>
      </c>
      <c r="O128" s="5">
        <v>0</v>
      </c>
      <c r="P128" s="5">
        <v>0</v>
      </c>
      <c r="Q128" s="5">
        <v>0</v>
      </c>
      <c r="R128" s="5">
        <v>0</v>
      </c>
      <c r="S128" s="46">
        <v>0</v>
      </c>
      <c r="T128" s="5">
        <v>1.4801366973881174</v>
      </c>
      <c r="U128" s="5">
        <v>0</v>
      </c>
      <c r="V128" s="5">
        <v>0</v>
      </c>
      <c r="W128" s="175">
        <v>0</v>
      </c>
      <c r="X128" s="5">
        <v>0</v>
      </c>
      <c r="Y128" s="5">
        <v>1.4801366973881174</v>
      </c>
      <c r="Z128" s="5">
        <v>0</v>
      </c>
      <c r="AA128" s="5">
        <v>0</v>
      </c>
      <c r="AB128" s="72">
        <v>0</v>
      </c>
    </row>
    <row r="129" spans="1:28">
      <c r="A129" s="48" t="s">
        <v>1075</v>
      </c>
      <c r="B129" s="55" t="s">
        <v>1076</v>
      </c>
      <c r="C129" s="1" t="s">
        <v>1077</v>
      </c>
      <c r="D129" s="1" t="s">
        <v>103</v>
      </c>
      <c r="E129" s="1" t="s">
        <v>169</v>
      </c>
      <c r="F129" s="44" t="s">
        <v>1078</v>
      </c>
      <c r="G129" s="49">
        <v>0.49</v>
      </c>
      <c r="H129" s="5">
        <v>77.320112010407328</v>
      </c>
      <c r="I129" s="5">
        <v>16.94620688731581</v>
      </c>
      <c r="J129" s="5">
        <v>60.373905123091525</v>
      </c>
      <c r="K129" s="5">
        <v>31.660757444536817</v>
      </c>
      <c r="L129" s="5">
        <v>55.845862238859659</v>
      </c>
      <c r="M129" s="73">
        <v>0</v>
      </c>
      <c r="N129" s="5">
        <v>16.269779057917425</v>
      </c>
      <c r="O129" s="5">
        <v>0.67642782939838619</v>
      </c>
      <c r="P129" s="5">
        <v>0</v>
      </c>
      <c r="Q129" s="5">
        <v>0</v>
      </c>
      <c r="R129" s="5">
        <v>0</v>
      </c>
      <c r="S129" s="46">
        <v>52.007920718671045</v>
      </c>
      <c r="T129" s="5">
        <v>8.3659844044204785</v>
      </c>
      <c r="U129" s="5">
        <v>0</v>
      </c>
      <c r="V129" s="5">
        <v>0</v>
      </c>
      <c r="W129" s="175">
        <v>0</v>
      </c>
      <c r="X129" s="5">
        <v>68.277699776588463</v>
      </c>
      <c r="Y129" s="5">
        <v>9.0424122338188671</v>
      </c>
      <c r="Z129" s="5">
        <v>0</v>
      </c>
      <c r="AA129" s="5">
        <v>0</v>
      </c>
      <c r="AB129" s="72">
        <v>0</v>
      </c>
    </row>
    <row r="130" spans="1:28">
      <c r="A130" s="48" t="s">
        <v>1083</v>
      </c>
      <c r="B130" s="55" t="s">
        <v>1084</v>
      </c>
      <c r="C130" s="1" t="s">
        <v>1085</v>
      </c>
      <c r="D130" s="1" t="s">
        <v>53</v>
      </c>
      <c r="E130" s="1" t="s">
        <v>156</v>
      </c>
      <c r="F130" s="44" t="s">
        <v>1086</v>
      </c>
      <c r="G130" s="49">
        <v>0.4</v>
      </c>
      <c r="H130" s="5">
        <v>2.1446149834243822</v>
      </c>
      <c r="I130" s="5">
        <v>0</v>
      </c>
      <c r="J130" s="5">
        <v>2.1446149834243822</v>
      </c>
      <c r="K130" s="5">
        <v>-2.6700159315866339</v>
      </c>
      <c r="L130" s="5">
        <v>1.9837688596675538</v>
      </c>
      <c r="M130" s="73">
        <v>0.5</v>
      </c>
      <c r="N130" s="5">
        <v>0</v>
      </c>
      <c r="O130" s="5">
        <v>0</v>
      </c>
      <c r="P130" s="5">
        <v>0</v>
      </c>
      <c r="Q130" s="5">
        <v>0</v>
      </c>
      <c r="R130" s="5">
        <v>0</v>
      </c>
      <c r="S130" s="46">
        <v>0</v>
      </c>
      <c r="T130" s="5">
        <v>2.1446149834243822</v>
      </c>
      <c r="U130" s="5">
        <v>0</v>
      </c>
      <c r="V130" s="5">
        <v>0</v>
      </c>
      <c r="W130" s="175">
        <v>0</v>
      </c>
      <c r="X130" s="5">
        <v>0</v>
      </c>
      <c r="Y130" s="5">
        <v>2.1446149834243822</v>
      </c>
      <c r="Z130" s="5">
        <v>0</v>
      </c>
      <c r="AA130" s="5">
        <v>0</v>
      </c>
      <c r="AB130" s="72">
        <v>0</v>
      </c>
    </row>
    <row r="131" spans="1:28">
      <c r="A131" s="48" t="s">
        <v>1087</v>
      </c>
      <c r="B131" s="55" t="s">
        <v>1088</v>
      </c>
      <c r="C131" s="1" t="s">
        <v>1089</v>
      </c>
      <c r="D131" s="1" t="s">
        <v>53</v>
      </c>
      <c r="E131" s="1" t="s">
        <v>498</v>
      </c>
      <c r="F131" s="44" t="s">
        <v>1090</v>
      </c>
      <c r="G131" s="49">
        <v>0.4</v>
      </c>
      <c r="H131" s="5">
        <v>2.3373226945388881</v>
      </c>
      <c r="I131" s="5">
        <v>0</v>
      </c>
      <c r="J131" s="5">
        <v>2.3373226945388881</v>
      </c>
      <c r="K131" s="5">
        <v>-5.0386730821291597</v>
      </c>
      <c r="L131" s="5">
        <v>2.1620234924484714</v>
      </c>
      <c r="M131" s="73">
        <v>0.5</v>
      </c>
      <c r="N131" s="5">
        <v>0</v>
      </c>
      <c r="O131" s="5">
        <v>0</v>
      </c>
      <c r="P131" s="5">
        <v>0</v>
      </c>
      <c r="Q131" s="5">
        <v>0</v>
      </c>
      <c r="R131" s="5">
        <v>0</v>
      </c>
      <c r="S131" s="46">
        <v>0</v>
      </c>
      <c r="T131" s="5">
        <v>2.3373226945388881</v>
      </c>
      <c r="U131" s="5">
        <v>0</v>
      </c>
      <c r="V131" s="5">
        <v>0</v>
      </c>
      <c r="W131" s="175">
        <v>0</v>
      </c>
      <c r="X131" s="5">
        <v>0</v>
      </c>
      <c r="Y131" s="5">
        <v>2.3373226945388881</v>
      </c>
      <c r="Z131" s="5">
        <v>0</v>
      </c>
      <c r="AA131" s="5">
        <v>0</v>
      </c>
      <c r="AB131" s="72">
        <v>0</v>
      </c>
    </row>
    <row r="132" spans="1:28">
      <c r="A132" s="48" t="s">
        <v>1115</v>
      </c>
      <c r="B132" s="55" t="s">
        <v>1116</v>
      </c>
      <c r="C132" s="1" t="s">
        <v>1117</v>
      </c>
      <c r="D132" s="1" t="s">
        <v>53</v>
      </c>
      <c r="E132" s="1" t="s">
        <v>185</v>
      </c>
      <c r="F132" s="44" t="s">
        <v>1118</v>
      </c>
      <c r="G132" s="49">
        <v>0.4</v>
      </c>
      <c r="H132" s="5">
        <v>1.6123645937265718</v>
      </c>
      <c r="I132" s="5">
        <v>0</v>
      </c>
      <c r="J132" s="5">
        <v>1.6123645937265718</v>
      </c>
      <c r="K132" s="5">
        <v>-5.6294929662521094</v>
      </c>
      <c r="L132" s="5">
        <v>1.4914372491970791</v>
      </c>
      <c r="M132" s="73">
        <v>0.5</v>
      </c>
      <c r="N132" s="5">
        <v>0</v>
      </c>
      <c r="O132" s="5">
        <v>0</v>
      </c>
      <c r="P132" s="5">
        <v>0</v>
      </c>
      <c r="Q132" s="5">
        <v>0</v>
      </c>
      <c r="R132" s="5">
        <v>0</v>
      </c>
      <c r="S132" s="46">
        <v>0</v>
      </c>
      <c r="T132" s="5">
        <v>1.6123645937265718</v>
      </c>
      <c r="U132" s="5">
        <v>0</v>
      </c>
      <c r="V132" s="5">
        <v>0</v>
      </c>
      <c r="W132" s="175">
        <v>0</v>
      </c>
      <c r="X132" s="5">
        <v>0</v>
      </c>
      <c r="Y132" s="5">
        <v>1.6123645937265718</v>
      </c>
      <c r="Z132" s="5">
        <v>0</v>
      </c>
      <c r="AA132" s="5">
        <v>0</v>
      </c>
      <c r="AB132" s="72">
        <v>0</v>
      </c>
    </row>
    <row r="133" spans="1:28">
      <c r="A133" s="48" t="s">
        <v>1119</v>
      </c>
      <c r="B133" s="55" t="s">
        <v>1120</v>
      </c>
      <c r="C133" s="1" t="s">
        <v>1121</v>
      </c>
      <c r="D133" s="1" t="s">
        <v>103</v>
      </c>
      <c r="E133" s="1" t="s">
        <v>169</v>
      </c>
      <c r="F133" s="44" t="s">
        <v>1122</v>
      </c>
      <c r="G133" s="49">
        <v>0.49</v>
      </c>
      <c r="H133" s="5">
        <v>91.944869537168714</v>
      </c>
      <c r="I133" s="5">
        <v>20.476789798280425</v>
      </c>
      <c r="J133" s="5">
        <v>71.468079738888292</v>
      </c>
      <c r="K133" s="5">
        <v>33.557601327618556</v>
      </c>
      <c r="L133" s="5">
        <v>66.107973758471672</v>
      </c>
      <c r="M133" s="73">
        <v>0</v>
      </c>
      <c r="N133" s="5">
        <v>19.490561002633697</v>
      </c>
      <c r="O133" s="5">
        <v>0.98622879564672705</v>
      </c>
      <c r="P133" s="5">
        <v>0</v>
      </c>
      <c r="Q133" s="5">
        <v>0</v>
      </c>
      <c r="R133" s="5">
        <v>0</v>
      </c>
      <c r="S133" s="46">
        <v>61.46539390777312</v>
      </c>
      <c r="T133" s="5">
        <v>10.002685831115167</v>
      </c>
      <c r="U133" s="5">
        <v>0</v>
      </c>
      <c r="V133" s="5">
        <v>0</v>
      </c>
      <c r="W133" s="175">
        <v>0</v>
      </c>
      <c r="X133" s="5">
        <v>80.955954910406831</v>
      </c>
      <c r="Y133" s="5">
        <v>10.988914626761895</v>
      </c>
      <c r="Z133" s="5">
        <v>0</v>
      </c>
      <c r="AA133" s="5">
        <v>0</v>
      </c>
      <c r="AB133" s="72">
        <v>0</v>
      </c>
    </row>
    <row r="134" spans="1:28">
      <c r="A134" s="48" t="s">
        <v>1123</v>
      </c>
      <c r="B134" s="55" t="s">
        <v>1124</v>
      </c>
      <c r="C134" s="1" t="s">
        <v>1125</v>
      </c>
      <c r="D134" s="1" t="s">
        <v>103</v>
      </c>
      <c r="E134" s="1" t="s">
        <v>146</v>
      </c>
      <c r="F134" s="44" t="s">
        <v>1126</v>
      </c>
      <c r="G134" s="49">
        <v>0.49</v>
      </c>
      <c r="H134" s="5">
        <v>133.78519197858935</v>
      </c>
      <c r="I134" s="5">
        <v>33.65566050897943</v>
      </c>
      <c r="J134" s="5">
        <v>100.12953146960992</v>
      </c>
      <c r="K134" s="5">
        <v>54.163465902878755</v>
      </c>
      <c r="L134" s="5">
        <v>92.619816609389176</v>
      </c>
      <c r="M134" s="73">
        <v>0</v>
      </c>
      <c r="N134" s="5">
        <v>31.726473287850364</v>
      </c>
      <c r="O134" s="5">
        <v>1.9291872211290673</v>
      </c>
      <c r="P134" s="5">
        <v>0</v>
      </c>
      <c r="Q134" s="5">
        <v>0</v>
      </c>
      <c r="R134" s="5">
        <v>0</v>
      </c>
      <c r="S134" s="46">
        <v>87.048227314110449</v>
      </c>
      <c r="T134" s="5">
        <v>13.081304155499467</v>
      </c>
      <c r="U134" s="5">
        <v>0</v>
      </c>
      <c r="V134" s="5">
        <v>0</v>
      </c>
      <c r="W134" s="175">
        <v>0</v>
      </c>
      <c r="X134" s="5">
        <v>118.7747006019608</v>
      </c>
      <c r="Y134" s="5">
        <v>15.010491376628535</v>
      </c>
      <c r="Z134" s="5">
        <v>0</v>
      </c>
      <c r="AA134" s="5">
        <v>0</v>
      </c>
      <c r="AB134" s="72">
        <v>0</v>
      </c>
    </row>
    <row r="135" spans="1:28">
      <c r="A135" s="48" t="s">
        <v>1127</v>
      </c>
      <c r="B135" s="55" t="s">
        <v>1128</v>
      </c>
      <c r="C135" s="1" t="s">
        <v>1129</v>
      </c>
      <c r="D135" s="1" t="s">
        <v>53</v>
      </c>
      <c r="E135" s="1" t="s">
        <v>185</v>
      </c>
      <c r="F135" s="44" t="s">
        <v>1130</v>
      </c>
      <c r="G135" s="49">
        <v>0.4</v>
      </c>
      <c r="H135" s="5">
        <v>4.2662845480931821</v>
      </c>
      <c r="I135" s="5">
        <v>4.8930457567227074E-2</v>
      </c>
      <c r="J135" s="5">
        <v>4.217354090525955</v>
      </c>
      <c r="K135" s="5">
        <v>-10.331031680061185</v>
      </c>
      <c r="L135" s="5">
        <v>3.9010525337365083</v>
      </c>
      <c r="M135" s="73">
        <v>0.5</v>
      </c>
      <c r="N135" s="5">
        <v>0</v>
      </c>
      <c r="O135" s="5">
        <v>4.8930457567227074E-2</v>
      </c>
      <c r="P135" s="5">
        <v>0</v>
      </c>
      <c r="Q135" s="5">
        <v>0</v>
      </c>
      <c r="R135" s="5">
        <v>0</v>
      </c>
      <c r="S135" s="46">
        <v>0</v>
      </c>
      <c r="T135" s="5">
        <v>4.217354090525955</v>
      </c>
      <c r="U135" s="5">
        <v>0</v>
      </c>
      <c r="V135" s="5">
        <v>0</v>
      </c>
      <c r="W135" s="175">
        <v>0</v>
      </c>
      <c r="X135" s="5">
        <v>0</v>
      </c>
      <c r="Y135" s="5">
        <v>4.2662845480931821</v>
      </c>
      <c r="Z135" s="5">
        <v>0</v>
      </c>
      <c r="AA135" s="5">
        <v>0</v>
      </c>
      <c r="AB135" s="72">
        <v>0</v>
      </c>
    </row>
    <row r="136" spans="1:28">
      <c r="A136" s="48" t="s">
        <v>1131</v>
      </c>
      <c r="B136" s="55" t="s">
        <v>1132</v>
      </c>
      <c r="C136" s="1" t="s">
        <v>1133</v>
      </c>
      <c r="D136" s="1" t="s">
        <v>53</v>
      </c>
      <c r="E136" s="1" t="s">
        <v>861</v>
      </c>
      <c r="F136" s="44" t="s">
        <v>1134</v>
      </c>
      <c r="G136" s="49">
        <v>0.4</v>
      </c>
      <c r="H136" s="5">
        <v>3.5159535808096392</v>
      </c>
      <c r="I136" s="5">
        <v>2.0049578652050346E-2</v>
      </c>
      <c r="J136" s="5">
        <v>3.4959040021575891</v>
      </c>
      <c r="K136" s="5">
        <v>-10.783455825096846</v>
      </c>
      <c r="L136" s="5">
        <v>3.2337112019957699</v>
      </c>
      <c r="M136" s="73">
        <v>0.5</v>
      </c>
      <c r="N136" s="5">
        <v>0</v>
      </c>
      <c r="O136" s="5">
        <v>2.0049578652050346E-2</v>
      </c>
      <c r="P136" s="5">
        <v>0</v>
      </c>
      <c r="Q136" s="5">
        <v>0</v>
      </c>
      <c r="R136" s="5">
        <v>0</v>
      </c>
      <c r="S136" s="46">
        <v>0</v>
      </c>
      <c r="T136" s="5">
        <v>3.4959040021575891</v>
      </c>
      <c r="U136" s="5">
        <v>0</v>
      </c>
      <c r="V136" s="5">
        <v>0</v>
      </c>
      <c r="W136" s="175">
        <v>0</v>
      </c>
      <c r="X136" s="5">
        <v>0</v>
      </c>
      <c r="Y136" s="5">
        <v>3.5159535808096392</v>
      </c>
      <c r="Z136" s="5">
        <v>0</v>
      </c>
      <c r="AA136" s="5">
        <v>0</v>
      </c>
      <c r="AB136" s="72">
        <v>0</v>
      </c>
    </row>
    <row r="137" spans="1:28">
      <c r="A137" s="48" t="s">
        <v>1135</v>
      </c>
      <c r="B137" s="55" t="s">
        <v>1136</v>
      </c>
      <c r="C137" s="1" t="s">
        <v>1137</v>
      </c>
      <c r="D137" s="1" t="s">
        <v>103</v>
      </c>
      <c r="E137" s="1" t="s">
        <v>611</v>
      </c>
      <c r="F137" s="44" t="s">
        <v>1138</v>
      </c>
      <c r="G137" s="49">
        <v>0.49</v>
      </c>
      <c r="H137" s="5">
        <v>75.660881305494996</v>
      </c>
      <c r="I137" s="5">
        <v>11.762381678480764</v>
      </c>
      <c r="J137" s="5">
        <v>63.898499627014225</v>
      </c>
      <c r="K137" s="5">
        <v>29.365116471774652</v>
      </c>
      <c r="L137" s="5">
        <v>59.106112154988161</v>
      </c>
      <c r="M137" s="73">
        <v>0</v>
      </c>
      <c r="N137" s="5">
        <v>11.899315962809444</v>
      </c>
      <c r="O137" s="5">
        <v>-0.13693428432867863</v>
      </c>
      <c r="P137" s="5">
        <v>0</v>
      </c>
      <c r="Q137" s="5">
        <v>0</v>
      </c>
      <c r="R137" s="5">
        <v>0</v>
      </c>
      <c r="S137" s="46">
        <v>53.966421856328132</v>
      </c>
      <c r="T137" s="5">
        <v>9.9320777706860959</v>
      </c>
      <c r="U137" s="5">
        <v>0</v>
      </c>
      <c r="V137" s="5">
        <v>0</v>
      </c>
      <c r="W137" s="175">
        <v>0</v>
      </c>
      <c r="X137" s="5">
        <v>65.865737819137578</v>
      </c>
      <c r="Y137" s="5">
        <v>9.7951434863574178</v>
      </c>
      <c r="Z137" s="5">
        <v>0</v>
      </c>
      <c r="AA137" s="5">
        <v>0</v>
      </c>
      <c r="AB137" s="72">
        <v>0</v>
      </c>
    </row>
    <row r="138" spans="1:28">
      <c r="A138" s="48" t="s">
        <v>1139</v>
      </c>
      <c r="B138" s="55" t="s">
        <v>1140</v>
      </c>
      <c r="C138" s="1" t="s">
        <v>1141</v>
      </c>
      <c r="D138" s="1" t="s">
        <v>53</v>
      </c>
      <c r="E138" s="1" t="s">
        <v>185</v>
      </c>
      <c r="F138" s="44" t="s">
        <v>1142</v>
      </c>
      <c r="G138" s="49">
        <v>0.4</v>
      </c>
      <c r="H138" s="5">
        <v>2.419317179918302</v>
      </c>
      <c r="I138" s="5">
        <v>0</v>
      </c>
      <c r="J138" s="5">
        <v>2.419317179918302</v>
      </c>
      <c r="K138" s="5">
        <v>-13.25401566983828</v>
      </c>
      <c r="L138" s="5">
        <v>2.2378683914244291</v>
      </c>
      <c r="M138" s="73">
        <v>0.5</v>
      </c>
      <c r="N138" s="5">
        <v>0</v>
      </c>
      <c r="O138" s="5">
        <v>0</v>
      </c>
      <c r="P138" s="5">
        <v>0</v>
      </c>
      <c r="Q138" s="5">
        <v>0</v>
      </c>
      <c r="R138" s="5">
        <v>0</v>
      </c>
      <c r="S138" s="46">
        <v>0</v>
      </c>
      <c r="T138" s="5">
        <v>2.419317179918302</v>
      </c>
      <c r="U138" s="5">
        <v>0</v>
      </c>
      <c r="V138" s="5">
        <v>0</v>
      </c>
      <c r="W138" s="175">
        <v>0</v>
      </c>
      <c r="X138" s="5">
        <v>0</v>
      </c>
      <c r="Y138" s="5">
        <v>2.419317179918302</v>
      </c>
      <c r="Z138" s="5">
        <v>0</v>
      </c>
      <c r="AA138" s="5">
        <v>0</v>
      </c>
      <c r="AB138" s="72">
        <v>0</v>
      </c>
    </row>
    <row r="139" spans="1:28">
      <c r="A139" s="48" t="s">
        <v>1163</v>
      </c>
      <c r="B139" s="55" t="s">
        <v>1164</v>
      </c>
      <c r="C139" s="1" t="s">
        <v>1165</v>
      </c>
      <c r="D139" s="1" t="s">
        <v>124</v>
      </c>
      <c r="E139" s="1" t="s">
        <v>137</v>
      </c>
      <c r="F139" s="44" t="s">
        <v>1166</v>
      </c>
      <c r="G139" s="49">
        <v>0.49</v>
      </c>
      <c r="H139" s="5">
        <v>35.918374009995517</v>
      </c>
      <c r="I139" s="5">
        <v>6.1223956414391063</v>
      </c>
      <c r="J139" s="5">
        <v>29.795978368556415</v>
      </c>
      <c r="K139" s="5">
        <v>-19.378520285214893</v>
      </c>
      <c r="L139" s="5">
        <v>27.561279990914684</v>
      </c>
      <c r="M139" s="73">
        <v>0.39407661557760099</v>
      </c>
      <c r="N139" s="5">
        <v>6.075876363067314</v>
      </c>
      <c r="O139" s="5">
        <v>4.6519278371792289E-2</v>
      </c>
      <c r="P139" s="5">
        <v>0</v>
      </c>
      <c r="Q139" s="5">
        <v>0</v>
      </c>
      <c r="R139" s="5">
        <v>0</v>
      </c>
      <c r="S139" s="46">
        <v>23.517195894605003</v>
      </c>
      <c r="T139" s="5">
        <v>6.2787824739514102</v>
      </c>
      <c r="U139" s="5">
        <v>0</v>
      </c>
      <c r="V139" s="5">
        <v>0</v>
      </c>
      <c r="W139" s="175">
        <v>0</v>
      </c>
      <c r="X139" s="5">
        <v>29.593072257672318</v>
      </c>
      <c r="Y139" s="5">
        <v>6.3253017523232025</v>
      </c>
      <c r="Z139" s="5">
        <v>0</v>
      </c>
      <c r="AA139" s="5">
        <v>0</v>
      </c>
      <c r="AB139" s="72">
        <v>0</v>
      </c>
    </row>
    <row r="140" spans="1:28">
      <c r="A140" s="48" t="s">
        <v>1167</v>
      </c>
      <c r="B140" s="55" t="s">
        <v>1168</v>
      </c>
      <c r="C140" s="1" t="s">
        <v>1169</v>
      </c>
      <c r="D140" s="1" t="s">
        <v>103</v>
      </c>
      <c r="E140" s="1" t="s">
        <v>146</v>
      </c>
      <c r="F140" s="44" t="s">
        <v>1170</v>
      </c>
      <c r="G140" s="49">
        <v>0.49</v>
      </c>
      <c r="H140" s="5">
        <v>32.293696854119631</v>
      </c>
      <c r="I140" s="5">
        <v>2.5647977317975332</v>
      </c>
      <c r="J140" s="5">
        <v>29.728899122322094</v>
      </c>
      <c r="K140" s="5">
        <v>-21.112898736496795</v>
      </c>
      <c r="L140" s="5">
        <v>27.49923168814794</v>
      </c>
      <c r="M140" s="73">
        <v>0.41526656931512562</v>
      </c>
      <c r="N140" s="5">
        <v>3.4257888313711584</v>
      </c>
      <c r="O140" s="5">
        <v>-0.8609910995736253</v>
      </c>
      <c r="P140" s="5">
        <v>0</v>
      </c>
      <c r="Q140" s="5">
        <v>0</v>
      </c>
      <c r="R140" s="5">
        <v>0</v>
      </c>
      <c r="S140" s="46">
        <v>25.31380245619949</v>
      </c>
      <c r="T140" s="5">
        <v>4.4150966661226034</v>
      </c>
      <c r="U140" s="5">
        <v>0</v>
      </c>
      <c r="V140" s="5">
        <v>0</v>
      </c>
      <c r="W140" s="175">
        <v>0</v>
      </c>
      <c r="X140" s="5">
        <v>28.739591287570647</v>
      </c>
      <c r="Y140" s="5">
        <v>3.5541055665489778</v>
      </c>
      <c r="Z140" s="5">
        <v>0</v>
      </c>
      <c r="AA140" s="5">
        <v>0</v>
      </c>
      <c r="AB140" s="72">
        <v>0</v>
      </c>
    </row>
    <row r="141" spans="1:28">
      <c r="A141" s="48" t="s">
        <v>1171</v>
      </c>
      <c r="B141" s="55" t="s">
        <v>1172</v>
      </c>
      <c r="C141" s="1" t="s">
        <v>1173</v>
      </c>
      <c r="D141" s="1" t="s">
        <v>237</v>
      </c>
      <c r="E141" s="1" t="s">
        <v>861</v>
      </c>
      <c r="F141" s="44" t="s">
        <v>1174</v>
      </c>
      <c r="G141" s="49">
        <v>0.09</v>
      </c>
      <c r="H141" s="5">
        <v>73.28275582433362</v>
      </c>
      <c r="I141" s="5">
        <v>6.0754886785383526</v>
      </c>
      <c r="J141" s="5">
        <v>67.207267145795271</v>
      </c>
      <c r="K141" s="5">
        <v>52.259143861653499</v>
      </c>
      <c r="L141" s="5">
        <v>62.166722109860629</v>
      </c>
      <c r="M141" s="73">
        <v>0</v>
      </c>
      <c r="N141" s="5">
        <v>6.0754886785383526</v>
      </c>
      <c r="O141" s="5">
        <v>0</v>
      </c>
      <c r="P141" s="5">
        <v>0</v>
      </c>
      <c r="Q141" s="5">
        <v>0</v>
      </c>
      <c r="R141" s="5">
        <v>0</v>
      </c>
      <c r="S141" s="46">
        <v>67.207267145795271</v>
      </c>
      <c r="T141" s="5">
        <v>0</v>
      </c>
      <c r="U141" s="5">
        <v>0</v>
      </c>
      <c r="V141" s="5">
        <v>0</v>
      </c>
      <c r="W141" s="175">
        <v>0</v>
      </c>
      <c r="X141" s="5">
        <v>73.28275582433362</v>
      </c>
      <c r="Y141" s="5">
        <v>0</v>
      </c>
      <c r="Z141" s="5">
        <v>0</v>
      </c>
      <c r="AA141" s="5">
        <v>0</v>
      </c>
      <c r="AB141" s="72">
        <v>0</v>
      </c>
    </row>
    <row r="142" spans="1:28">
      <c r="A142" s="48" t="s">
        <v>1175</v>
      </c>
      <c r="B142" s="55" t="s">
        <v>1176</v>
      </c>
      <c r="C142" s="1" t="s">
        <v>1177</v>
      </c>
      <c r="D142" s="1" t="s">
        <v>53</v>
      </c>
      <c r="E142" s="1" t="s">
        <v>861</v>
      </c>
      <c r="F142" s="44" t="s">
        <v>1617</v>
      </c>
      <c r="G142" s="49">
        <v>0.4</v>
      </c>
      <c r="H142" s="5">
        <v>3.8544743795764327</v>
      </c>
      <c r="I142" s="5">
        <v>6.3404336094611789E-3</v>
      </c>
      <c r="J142" s="5">
        <v>3.8481339459669712</v>
      </c>
      <c r="K142" s="5">
        <v>-18.099859929624571</v>
      </c>
      <c r="L142" s="5">
        <v>3.5595239000194483</v>
      </c>
      <c r="M142" s="73">
        <v>0.5</v>
      </c>
      <c r="N142" s="5">
        <v>0</v>
      </c>
      <c r="O142" s="5">
        <v>6.3404336094611789E-3</v>
      </c>
      <c r="P142" s="5">
        <v>0</v>
      </c>
      <c r="Q142" s="5">
        <v>0</v>
      </c>
      <c r="R142" s="5">
        <v>0</v>
      </c>
      <c r="S142" s="46">
        <v>0</v>
      </c>
      <c r="T142" s="5">
        <v>3.8481339459669712</v>
      </c>
      <c r="U142" s="5">
        <v>0</v>
      </c>
      <c r="V142" s="5">
        <v>0</v>
      </c>
      <c r="W142" s="175">
        <v>0</v>
      </c>
      <c r="X142" s="5">
        <v>0</v>
      </c>
      <c r="Y142" s="5">
        <v>3.8544743795764327</v>
      </c>
      <c r="Z142" s="5">
        <v>0</v>
      </c>
      <c r="AA142" s="5">
        <v>0</v>
      </c>
      <c r="AB142" s="72">
        <v>0</v>
      </c>
    </row>
    <row r="143" spans="1:28">
      <c r="A143" s="48" t="s">
        <v>1178</v>
      </c>
      <c r="B143" s="55" t="s">
        <v>1179</v>
      </c>
      <c r="C143" s="1" t="s">
        <v>1180</v>
      </c>
      <c r="D143" s="1" t="s">
        <v>53</v>
      </c>
      <c r="E143" s="1" t="s">
        <v>84</v>
      </c>
      <c r="F143" s="44" t="s">
        <v>1181</v>
      </c>
      <c r="G143" s="49">
        <v>0.4</v>
      </c>
      <c r="H143" s="5">
        <v>1.0879587987590553</v>
      </c>
      <c r="I143" s="5">
        <v>0</v>
      </c>
      <c r="J143" s="5">
        <v>1.0879587987590553</v>
      </c>
      <c r="K143" s="5">
        <v>-11.33352528275538</v>
      </c>
      <c r="L143" s="5">
        <v>1.0063618888521262</v>
      </c>
      <c r="M143" s="73">
        <v>0.5</v>
      </c>
      <c r="N143" s="5">
        <v>0</v>
      </c>
      <c r="O143" s="5">
        <v>0</v>
      </c>
      <c r="P143" s="5">
        <v>0</v>
      </c>
      <c r="Q143" s="5">
        <v>0</v>
      </c>
      <c r="R143" s="5">
        <v>0</v>
      </c>
      <c r="S143" s="46">
        <v>0</v>
      </c>
      <c r="T143" s="5">
        <v>1.0879587987590553</v>
      </c>
      <c r="U143" s="5">
        <v>0</v>
      </c>
      <c r="V143" s="5">
        <v>0</v>
      </c>
      <c r="W143" s="175">
        <v>0</v>
      </c>
      <c r="X143" s="5">
        <v>0</v>
      </c>
      <c r="Y143" s="5">
        <v>1.0879587987590553</v>
      </c>
      <c r="Z143" s="5">
        <v>0</v>
      </c>
      <c r="AA143" s="5">
        <v>0</v>
      </c>
      <c r="AB143" s="72">
        <v>0</v>
      </c>
    </row>
    <row r="144" spans="1:28">
      <c r="A144" s="48" t="s">
        <v>1190</v>
      </c>
      <c r="B144" s="55" t="s">
        <v>1191</v>
      </c>
      <c r="C144" s="1" t="s">
        <v>1192</v>
      </c>
      <c r="D144" s="1" t="s">
        <v>124</v>
      </c>
      <c r="E144" s="1" t="s">
        <v>125</v>
      </c>
      <c r="F144" s="44" t="s">
        <v>1193</v>
      </c>
      <c r="G144" s="49">
        <v>0.49</v>
      </c>
      <c r="H144" s="5">
        <v>40.97755135920012</v>
      </c>
      <c r="I144" s="5">
        <v>3.9153554989938399</v>
      </c>
      <c r="J144" s="5">
        <v>37.062195860206273</v>
      </c>
      <c r="K144" s="5">
        <v>-26.757514902402391</v>
      </c>
      <c r="L144" s="5">
        <v>34.282531170690802</v>
      </c>
      <c r="M144" s="73">
        <v>0.41926725762389316</v>
      </c>
      <c r="N144" s="5">
        <v>5.8731008036975263</v>
      </c>
      <c r="O144" s="5">
        <v>-1.9577453047036864</v>
      </c>
      <c r="P144" s="5">
        <v>0</v>
      </c>
      <c r="Q144" s="5">
        <v>0</v>
      </c>
      <c r="R144" s="5">
        <v>0</v>
      </c>
      <c r="S144" s="46">
        <v>30.871014518860491</v>
      </c>
      <c r="T144" s="5">
        <v>6.1911813413457857</v>
      </c>
      <c r="U144" s="5">
        <v>0</v>
      </c>
      <c r="V144" s="5">
        <v>0</v>
      </c>
      <c r="W144" s="175">
        <v>0</v>
      </c>
      <c r="X144" s="5">
        <v>36.744115322558017</v>
      </c>
      <c r="Y144" s="5">
        <v>4.2334360366420993</v>
      </c>
      <c r="Z144" s="5">
        <v>0</v>
      </c>
      <c r="AA144" s="5">
        <v>0</v>
      </c>
      <c r="AB144" s="72">
        <v>0</v>
      </c>
    </row>
    <row r="145" spans="1:28">
      <c r="A145" s="48" t="s">
        <v>1210</v>
      </c>
      <c r="B145" s="55" t="s">
        <v>1211</v>
      </c>
      <c r="C145" s="1" t="s">
        <v>1212</v>
      </c>
      <c r="D145" s="1" t="s">
        <v>53</v>
      </c>
      <c r="E145" s="1" t="s">
        <v>194</v>
      </c>
      <c r="F145" s="44" t="s">
        <v>1213</v>
      </c>
      <c r="G145" s="49">
        <v>0.4</v>
      </c>
      <c r="H145" s="5">
        <v>3.0713999957921487</v>
      </c>
      <c r="I145" s="5">
        <v>0</v>
      </c>
      <c r="J145" s="5">
        <v>3.0713999957921487</v>
      </c>
      <c r="K145" s="5">
        <v>-8.0229353638550922</v>
      </c>
      <c r="L145" s="5">
        <v>2.8410449961077378</v>
      </c>
      <c r="M145" s="73">
        <v>0.5</v>
      </c>
      <c r="N145" s="5">
        <v>0</v>
      </c>
      <c r="O145" s="5">
        <v>0</v>
      </c>
      <c r="P145" s="5">
        <v>0</v>
      </c>
      <c r="Q145" s="5">
        <v>0</v>
      </c>
      <c r="R145" s="5">
        <v>0</v>
      </c>
      <c r="S145" s="46">
        <v>0</v>
      </c>
      <c r="T145" s="5">
        <v>3.0713999957921487</v>
      </c>
      <c r="U145" s="5">
        <v>0</v>
      </c>
      <c r="V145" s="5">
        <v>0</v>
      </c>
      <c r="W145" s="175">
        <v>0</v>
      </c>
      <c r="X145" s="5">
        <v>0</v>
      </c>
      <c r="Y145" s="5">
        <v>3.0713999957921487</v>
      </c>
      <c r="Z145" s="5">
        <v>0</v>
      </c>
      <c r="AA145" s="5">
        <v>0</v>
      </c>
      <c r="AB145" s="72">
        <v>0</v>
      </c>
    </row>
    <row r="146" spans="1:28">
      <c r="A146" s="48" t="s">
        <v>1214</v>
      </c>
      <c r="B146" s="55" t="s">
        <v>1215</v>
      </c>
      <c r="C146" s="1" t="s">
        <v>1216</v>
      </c>
      <c r="D146" s="1" t="s">
        <v>53</v>
      </c>
      <c r="E146" s="1" t="s">
        <v>356</v>
      </c>
      <c r="F146" s="44" t="s">
        <v>1217</v>
      </c>
      <c r="G146" s="49">
        <v>0.4</v>
      </c>
      <c r="H146" s="5">
        <v>1.855579223070096</v>
      </c>
      <c r="I146" s="5">
        <v>0</v>
      </c>
      <c r="J146" s="5">
        <v>1.855579223070096</v>
      </c>
      <c r="K146" s="5">
        <v>-6.4935284029048139</v>
      </c>
      <c r="L146" s="5">
        <v>1.7164107813398388</v>
      </c>
      <c r="M146" s="73">
        <v>0.5</v>
      </c>
      <c r="N146" s="5">
        <v>0</v>
      </c>
      <c r="O146" s="5">
        <v>0</v>
      </c>
      <c r="P146" s="5">
        <v>0</v>
      </c>
      <c r="Q146" s="5">
        <v>0</v>
      </c>
      <c r="R146" s="5">
        <v>0</v>
      </c>
      <c r="S146" s="46">
        <v>0</v>
      </c>
      <c r="T146" s="5">
        <v>1.855579223070096</v>
      </c>
      <c r="U146" s="5">
        <v>0</v>
      </c>
      <c r="V146" s="5">
        <v>0</v>
      </c>
      <c r="W146" s="175">
        <v>0</v>
      </c>
      <c r="X146" s="5">
        <v>0</v>
      </c>
      <c r="Y146" s="5">
        <v>1.855579223070096</v>
      </c>
      <c r="Z146" s="5">
        <v>0</v>
      </c>
      <c r="AA146" s="5">
        <v>0</v>
      </c>
      <c r="AB146" s="72">
        <v>0</v>
      </c>
    </row>
    <row r="147" spans="1:28">
      <c r="A147" s="48" t="s">
        <v>1222</v>
      </c>
      <c r="B147" s="55" t="s">
        <v>1223</v>
      </c>
      <c r="C147" s="1" t="s">
        <v>1224</v>
      </c>
      <c r="D147" s="1" t="s">
        <v>53</v>
      </c>
      <c r="E147" s="1" t="s">
        <v>156</v>
      </c>
      <c r="F147" s="44" t="s">
        <v>1225</v>
      </c>
      <c r="G147" s="49">
        <v>0.4</v>
      </c>
      <c r="H147" s="5">
        <v>2.3088297374317994</v>
      </c>
      <c r="I147" s="5">
        <v>0</v>
      </c>
      <c r="J147" s="5">
        <v>2.3088297374317994</v>
      </c>
      <c r="K147" s="5">
        <v>-10.161636591748275</v>
      </c>
      <c r="L147" s="5">
        <v>2.1356675071244147</v>
      </c>
      <c r="M147" s="73">
        <v>0.5</v>
      </c>
      <c r="N147" s="5">
        <v>0</v>
      </c>
      <c r="O147" s="5">
        <v>0</v>
      </c>
      <c r="P147" s="5">
        <v>0</v>
      </c>
      <c r="Q147" s="5">
        <v>0</v>
      </c>
      <c r="R147" s="5">
        <v>0</v>
      </c>
      <c r="S147" s="46">
        <v>0</v>
      </c>
      <c r="T147" s="5">
        <v>2.3088297374317994</v>
      </c>
      <c r="U147" s="5">
        <v>0</v>
      </c>
      <c r="V147" s="5">
        <v>0</v>
      </c>
      <c r="W147" s="175">
        <v>0</v>
      </c>
      <c r="X147" s="5">
        <v>0</v>
      </c>
      <c r="Y147" s="5">
        <v>2.3088297374317994</v>
      </c>
      <c r="Z147" s="5">
        <v>0</v>
      </c>
      <c r="AA147" s="5">
        <v>0</v>
      </c>
      <c r="AB147" s="72">
        <v>0</v>
      </c>
    </row>
    <row r="148" spans="1:28">
      <c r="A148" s="48" t="s">
        <v>1226</v>
      </c>
      <c r="B148" s="55" t="s">
        <v>1227</v>
      </c>
      <c r="C148" s="1" t="s">
        <v>1228</v>
      </c>
      <c r="D148" s="1" t="s">
        <v>53</v>
      </c>
      <c r="E148" s="1" t="s">
        <v>861</v>
      </c>
      <c r="F148" s="44" t="s">
        <v>1229</v>
      </c>
      <c r="G148" s="49">
        <v>0.4</v>
      </c>
      <c r="H148" s="5">
        <v>3.6084326318838804</v>
      </c>
      <c r="I148" s="5">
        <v>0</v>
      </c>
      <c r="J148" s="5">
        <v>3.6084326318838804</v>
      </c>
      <c r="K148" s="5">
        <v>-13.641674735950426</v>
      </c>
      <c r="L148" s="5">
        <v>3.3378001844925898</v>
      </c>
      <c r="M148" s="73">
        <v>0.5</v>
      </c>
      <c r="N148" s="5">
        <v>0</v>
      </c>
      <c r="O148" s="5">
        <v>0</v>
      </c>
      <c r="P148" s="5">
        <v>0</v>
      </c>
      <c r="Q148" s="5">
        <v>0</v>
      </c>
      <c r="R148" s="5">
        <v>0</v>
      </c>
      <c r="S148" s="46">
        <v>0</v>
      </c>
      <c r="T148" s="5">
        <v>3.6084326318838804</v>
      </c>
      <c r="U148" s="5">
        <v>0</v>
      </c>
      <c r="V148" s="5">
        <v>0</v>
      </c>
      <c r="W148" s="175">
        <v>0</v>
      </c>
      <c r="X148" s="5">
        <v>0</v>
      </c>
      <c r="Y148" s="5">
        <v>3.6084326318838804</v>
      </c>
      <c r="Z148" s="5">
        <v>0</v>
      </c>
      <c r="AA148" s="5">
        <v>0</v>
      </c>
      <c r="AB148" s="72">
        <v>0</v>
      </c>
    </row>
    <row r="149" spans="1:28">
      <c r="A149" s="48" t="s">
        <v>1230</v>
      </c>
      <c r="B149" s="55" t="s">
        <v>1231</v>
      </c>
      <c r="C149" s="1" t="s">
        <v>1232</v>
      </c>
      <c r="D149" s="1" t="s">
        <v>53</v>
      </c>
      <c r="E149" s="1" t="s">
        <v>275</v>
      </c>
      <c r="F149" s="44" t="s">
        <v>1233</v>
      </c>
      <c r="G149" s="49">
        <v>0.4</v>
      </c>
      <c r="H149" s="5">
        <v>2.4032545284676772</v>
      </c>
      <c r="I149" s="5">
        <v>9.3054953692124229E-2</v>
      </c>
      <c r="J149" s="5">
        <v>2.3101995747755528</v>
      </c>
      <c r="K149" s="5">
        <v>-5.802250415809052</v>
      </c>
      <c r="L149" s="5">
        <v>2.1369346066673862</v>
      </c>
      <c r="M149" s="73">
        <v>0.5</v>
      </c>
      <c r="N149" s="5">
        <v>0</v>
      </c>
      <c r="O149" s="5">
        <v>9.3054953692124229E-2</v>
      </c>
      <c r="P149" s="5">
        <v>0</v>
      </c>
      <c r="Q149" s="5">
        <v>0</v>
      </c>
      <c r="R149" s="5">
        <v>0</v>
      </c>
      <c r="S149" s="46">
        <v>0</v>
      </c>
      <c r="T149" s="5">
        <v>2.3101995747755528</v>
      </c>
      <c r="U149" s="5">
        <v>0</v>
      </c>
      <c r="V149" s="5">
        <v>0</v>
      </c>
      <c r="W149" s="175">
        <v>0</v>
      </c>
      <c r="X149" s="5">
        <v>0</v>
      </c>
      <c r="Y149" s="5">
        <v>2.4032545284676772</v>
      </c>
      <c r="Z149" s="5">
        <v>0</v>
      </c>
      <c r="AA149" s="5">
        <v>0</v>
      </c>
      <c r="AB149" s="72">
        <v>0</v>
      </c>
    </row>
    <row r="150" spans="1:28">
      <c r="A150" s="48" t="s">
        <v>1242</v>
      </c>
      <c r="B150" s="55" t="s">
        <v>1243</v>
      </c>
      <c r="C150" s="1" t="s">
        <v>1244</v>
      </c>
      <c r="D150" s="1" t="s">
        <v>124</v>
      </c>
      <c r="E150" s="1" t="s">
        <v>724</v>
      </c>
      <c r="F150" s="44" t="s">
        <v>1245</v>
      </c>
      <c r="G150" s="49">
        <v>0.49</v>
      </c>
      <c r="H150" s="5">
        <v>65.255243902498464</v>
      </c>
      <c r="I150" s="5">
        <v>10.788091528836146</v>
      </c>
      <c r="J150" s="5">
        <v>54.467152373662323</v>
      </c>
      <c r="K150" s="5">
        <v>4.5542480881895129</v>
      </c>
      <c r="L150" s="5">
        <v>50.382115945637651</v>
      </c>
      <c r="M150" s="73">
        <v>0</v>
      </c>
      <c r="N150" s="5">
        <v>10.674320298994497</v>
      </c>
      <c r="O150" s="5">
        <v>0.11377122984164953</v>
      </c>
      <c r="P150" s="5">
        <v>0</v>
      </c>
      <c r="Q150" s="5">
        <v>0</v>
      </c>
      <c r="R150" s="5">
        <v>0</v>
      </c>
      <c r="S150" s="46">
        <v>44.66072368142585</v>
      </c>
      <c r="T150" s="5">
        <v>9.8064286922364765</v>
      </c>
      <c r="U150" s="5">
        <v>0</v>
      </c>
      <c r="V150" s="5">
        <v>0</v>
      </c>
      <c r="W150" s="175">
        <v>0</v>
      </c>
      <c r="X150" s="5">
        <v>55.335043980420345</v>
      </c>
      <c r="Y150" s="5">
        <v>9.9201999220781261</v>
      </c>
      <c r="Z150" s="5">
        <v>0</v>
      </c>
      <c r="AA150" s="5">
        <v>0</v>
      </c>
      <c r="AB150" s="72">
        <v>0</v>
      </c>
    </row>
    <row r="151" spans="1:28">
      <c r="A151" s="48" t="s">
        <v>1250</v>
      </c>
      <c r="B151" s="55" t="s">
        <v>1251</v>
      </c>
      <c r="C151" s="1" t="s">
        <v>1252</v>
      </c>
      <c r="D151" s="1" t="s">
        <v>270</v>
      </c>
      <c r="E151" s="1" t="s">
        <v>94</v>
      </c>
      <c r="F151" s="44" t="s">
        <v>1253</v>
      </c>
      <c r="G151" s="49">
        <v>0.3</v>
      </c>
      <c r="H151" s="5">
        <v>149.87507403209793</v>
      </c>
      <c r="I151" s="5">
        <v>35.863587792868948</v>
      </c>
      <c r="J151" s="5">
        <v>114.01148623922897</v>
      </c>
      <c r="K151" s="5">
        <v>35.278896392752657</v>
      </c>
      <c r="L151" s="5">
        <v>105.46062477128682</v>
      </c>
      <c r="M151" s="73">
        <v>0</v>
      </c>
      <c r="N151" s="5">
        <v>30.866094439444588</v>
      </c>
      <c r="O151" s="5">
        <v>4.9974933534243631</v>
      </c>
      <c r="P151" s="5">
        <v>0</v>
      </c>
      <c r="Q151" s="5">
        <v>0</v>
      </c>
      <c r="R151" s="5">
        <v>0</v>
      </c>
      <c r="S151" s="46">
        <v>84.813920519841815</v>
      </c>
      <c r="T151" s="5">
        <v>29.19756571938716</v>
      </c>
      <c r="U151" s="5">
        <v>0</v>
      </c>
      <c r="V151" s="5">
        <v>0</v>
      </c>
      <c r="W151" s="175">
        <v>0</v>
      </c>
      <c r="X151" s="5">
        <v>115.68001495928641</v>
      </c>
      <c r="Y151" s="5">
        <v>34.195059072811524</v>
      </c>
      <c r="Z151" s="5">
        <v>0</v>
      </c>
      <c r="AA151" s="5">
        <v>0</v>
      </c>
      <c r="AB151" s="72">
        <v>0</v>
      </c>
    </row>
    <row r="152" spans="1:28">
      <c r="A152" s="48" t="s">
        <v>1258</v>
      </c>
      <c r="B152" s="55" t="s">
        <v>1259</v>
      </c>
      <c r="C152" s="1" t="s">
        <v>1260</v>
      </c>
      <c r="D152" s="1" t="s">
        <v>53</v>
      </c>
      <c r="E152" s="1" t="s">
        <v>228</v>
      </c>
      <c r="F152" s="44" t="s">
        <v>1261</v>
      </c>
      <c r="G152" s="49">
        <v>0.4</v>
      </c>
      <c r="H152" s="5">
        <v>2.4845755343129192</v>
      </c>
      <c r="I152" s="5">
        <v>0</v>
      </c>
      <c r="J152" s="5">
        <v>2.4845755343129192</v>
      </c>
      <c r="K152" s="5">
        <v>-22.968251301617901</v>
      </c>
      <c r="L152" s="5">
        <v>2.2982323692394506</v>
      </c>
      <c r="M152" s="73">
        <v>0.5</v>
      </c>
      <c r="N152" s="5">
        <v>0</v>
      </c>
      <c r="O152" s="5">
        <v>0</v>
      </c>
      <c r="P152" s="5">
        <v>0</v>
      </c>
      <c r="Q152" s="5">
        <v>0</v>
      </c>
      <c r="R152" s="5">
        <v>0</v>
      </c>
      <c r="S152" s="46">
        <v>0</v>
      </c>
      <c r="T152" s="5">
        <v>2.4845755343129192</v>
      </c>
      <c r="U152" s="5">
        <v>0</v>
      </c>
      <c r="V152" s="5">
        <v>0</v>
      </c>
      <c r="W152" s="175">
        <v>0</v>
      </c>
      <c r="X152" s="5">
        <v>0</v>
      </c>
      <c r="Y152" s="5">
        <v>2.4845755343129192</v>
      </c>
      <c r="Z152" s="5">
        <v>0</v>
      </c>
      <c r="AA152" s="5">
        <v>0</v>
      </c>
      <c r="AB152" s="72">
        <v>0</v>
      </c>
    </row>
    <row r="153" spans="1:28">
      <c r="A153" s="48" t="s">
        <v>1262</v>
      </c>
      <c r="B153" s="55" t="s">
        <v>1263</v>
      </c>
      <c r="C153" s="1" t="s">
        <v>1264</v>
      </c>
      <c r="D153" s="1" t="s">
        <v>103</v>
      </c>
      <c r="E153" s="1" t="s">
        <v>611</v>
      </c>
      <c r="F153" s="44" t="s">
        <v>1265</v>
      </c>
      <c r="G153" s="49">
        <v>0.49</v>
      </c>
      <c r="H153" s="5">
        <v>56.114333449424791</v>
      </c>
      <c r="I153" s="5">
        <v>10.634822918701422</v>
      </c>
      <c r="J153" s="5">
        <v>45.479510530723374</v>
      </c>
      <c r="K153" s="5">
        <v>22.666434234484683</v>
      </c>
      <c r="L153" s="5">
        <v>42.068547240919123</v>
      </c>
      <c r="M153" s="73">
        <v>0</v>
      </c>
      <c r="N153" s="5">
        <v>10.357305794763549</v>
      </c>
      <c r="O153" s="5">
        <v>0.27751712393787226</v>
      </c>
      <c r="P153" s="5">
        <v>0</v>
      </c>
      <c r="Q153" s="5">
        <v>0</v>
      </c>
      <c r="R153" s="5">
        <v>0</v>
      </c>
      <c r="S153" s="46">
        <v>39.221406728265741</v>
      </c>
      <c r="T153" s="5">
        <v>6.2581038024576277</v>
      </c>
      <c r="U153" s="5">
        <v>0</v>
      </c>
      <c r="V153" s="5">
        <v>0</v>
      </c>
      <c r="W153" s="175">
        <v>0</v>
      </c>
      <c r="X153" s="5">
        <v>49.578712523029289</v>
      </c>
      <c r="Y153" s="5">
        <v>6.5356209263955005</v>
      </c>
      <c r="Z153" s="5">
        <v>0</v>
      </c>
      <c r="AA153" s="5">
        <v>0</v>
      </c>
      <c r="AB153" s="72">
        <v>0</v>
      </c>
    </row>
    <row r="154" spans="1:28">
      <c r="A154" s="48" t="s">
        <v>1266</v>
      </c>
      <c r="B154" s="55" t="s">
        <v>1267</v>
      </c>
      <c r="C154" s="1" t="s">
        <v>1268</v>
      </c>
      <c r="D154" s="1" t="s">
        <v>53</v>
      </c>
      <c r="E154" s="1" t="s">
        <v>275</v>
      </c>
      <c r="F154" s="44" t="s">
        <v>1269</v>
      </c>
      <c r="G154" s="49">
        <v>0.4</v>
      </c>
      <c r="H154" s="5">
        <v>2.7791415501437835</v>
      </c>
      <c r="I154" s="5">
        <v>0</v>
      </c>
      <c r="J154" s="5">
        <v>2.7791415501437835</v>
      </c>
      <c r="K154" s="5">
        <v>-14.498796453215661</v>
      </c>
      <c r="L154" s="5">
        <v>2.5707059338829996</v>
      </c>
      <c r="M154" s="73">
        <v>0.5</v>
      </c>
      <c r="N154" s="5">
        <v>0</v>
      </c>
      <c r="O154" s="5">
        <v>0</v>
      </c>
      <c r="P154" s="5">
        <v>0</v>
      </c>
      <c r="Q154" s="5">
        <v>0</v>
      </c>
      <c r="R154" s="5">
        <v>0</v>
      </c>
      <c r="S154" s="46">
        <v>0</v>
      </c>
      <c r="T154" s="5">
        <v>2.7791415501437835</v>
      </c>
      <c r="U154" s="5">
        <v>0</v>
      </c>
      <c r="V154" s="5">
        <v>0</v>
      </c>
      <c r="W154" s="175">
        <v>0</v>
      </c>
      <c r="X154" s="5">
        <v>0</v>
      </c>
      <c r="Y154" s="5">
        <v>2.7791415501437835</v>
      </c>
      <c r="Z154" s="5">
        <v>0</v>
      </c>
      <c r="AA154" s="5">
        <v>0</v>
      </c>
      <c r="AB154" s="72">
        <v>0</v>
      </c>
    </row>
    <row r="155" spans="1:28">
      <c r="A155" s="48" t="s">
        <v>1270</v>
      </c>
      <c r="B155" s="55" t="s">
        <v>1271</v>
      </c>
      <c r="C155" s="1" t="s">
        <v>1272</v>
      </c>
      <c r="D155" s="1" t="s">
        <v>237</v>
      </c>
      <c r="E155" s="1" t="s">
        <v>275</v>
      </c>
      <c r="F155" s="44" t="s">
        <v>1273</v>
      </c>
      <c r="G155" s="49">
        <v>0.09</v>
      </c>
      <c r="H155" s="5">
        <v>110.26086424975345</v>
      </c>
      <c r="I155" s="5">
        <v>10.691152269623519</v>
      </c>
      <c r="J155" s="5">
        <v>99.569711980129938</v>
      </c>
      <c r="K155" s="5">
        <v>75.638506722638141</v>
      </c>
      <c r="L155" s="5">
        <v>92.101983581620203</v>
      </c>
      <c r="M155" s="73">
        <v>0</v>
      </c>
      <c r="N155" s="5">
        <v>10.691152269623519</v>
      </c>
      <c r="O155" s="5">
        <v>0</v>
      </c>
      <c r="P155" s="5">
        <v>0</v>
      </c>
      <c r="Q155" s="5">
        <v>0</v>
      </c>
      <c r="R155" s="5">
        <v>0</v>
      </c>
      <c r="S155" s="46">
        <v>99.569711980129938</v>
      </c>
      <c r="T155" s="5">
        <v>0</v>
      </c>
      <c r="U155" s="5">
        <v>0</v>
      </c>
      <c r="V155" s="5">
        <v>0</v>
      </c>
      <c r="W155" s="175">
        <v>0</v>
      </c>
      <c r="X155" s="5">
        <v>110.26086424975345</v>
      </c>
      <c r="Y155" s="5">
        <v>0</v>
      </c>
      <c r="Z155" s="5">
        <v>0</v>
      </c>
      <c r="AA155" s="5">
        <v>0</v>
      </c>
      <c r="AB155" s="72">
        <v>0</v>
      </c>
    </row>
    <row r="156" spans="1:28">
      <c r="A156" s="48" t="s">
        <v>1274</v>
      </c>
      <c r="B156" s="55" t="s">
        <v>1275</v>
      </c>
      <c r="C156" s="1" t="s">
        <v>1276</v>
      </c>
      <c r="D156" s="1" t="s">
        <v>866</v>
      </c>
      <c r="E156" s="1" t="s">
        <v>275</v>
      </c>
      <c r="F156" s="44" t="s">
        <v>1618</v>
      </c>
      <c r="G156" s="49">
        <v>0.01</v>
      </c>
      <c r="H156" s="5">
        <v>14.139093509922223</v>
      </c>
      <c r="I156" s="5">
        <v>4.6745244857113732</v>
      </c>
      <c r="J156" s="5">
        <v>9.4645690242108493</v>
      </c>
      <c r="K156" s="5">
        <v>5.9619376484345485</v>
      </c>
      <c r="L156" s="5">
        <v>8.754726347395037</v>
      </c>
      <c r="M156" s="73">
        <v>0</v>
      </c>
      <c r="N156" s="5">
        <v>0</v>
      </c>
      <c r="O156" s="5">
        <v>0</v>
      </c>
      <c r="P156" s="5">
        <v>4.6745244857113732</v>
      </c>
      <c r="Q156" s="5">
        <v>0</v>
      </c>
      <c r="R156" s="5">
        <v>0</v>
      </c>
      <c r="S156" s="46">
        <v>0</v>
      </c>
      <c r="T156" s="5">
        <v>0</v>
      </c>
      <c r="U156" s="5">
        <v>9.4645690242108493</v>
      </c>
      <c r="V156" s="5">
        <v>0</v>
      </c>
      <c r="W156" s="175">
        <v>0</v>
      </c>
      <c r="X156" s="5">
        <v>0</v>
      </c>
      <c r="Y156" s="5">
        <v>0</v>
      </c>
      <c r="Z156" s="5">
        <v>14.139093509922223</v>
      </c>
      <c r="AA156" s="5">
        <v>0</v>
      </c>
      <c r="AB156" s="72">
        <v>0</v>
      </c>
    </row>
    <row r="157" spans="1:28">
      <c r="A157" s="48" t="s">
        <v>1277</v>
      </c>
      <c r="B157" s="55" t="s">
        <v>1278</v>
      </c>
      <c r="C157" s="1" t="s">
        <v>1279</v>
      </c>
      <c r="D157" s="1" t="s">
        <v>53</v>
      </c>
      <c r="E157" s="1" t="s">
        <v>275</v>
      </c>
      <c r="F157" s="44" t="s">
        <v>1280</v>
      </c>
      <c r="G157" s="49">
        <v>0.4</v>
      </c>
      <c r="H157" s="5">
        <v>2.5803832884891014</v>
      </c>
      <c r="I157" s="5">
        <v>0</v>
      </c>
      <c r="J157" s="5">
        <v>2.5803832884891014</v>
      </c>
      <c r="K157" s="5">
        <v>-5.3186330880202828</v>
      </c>
      <c r="L157" s="5">
        <v>2.386854541852419</v>
      </c>
      <c r="M157" s="73">
        <v>0.5</v>
      </c>
      <c r="N157" s="5">
        <v>0</v>
      </c>
      <c r="O157" s="5">
        <v>0</v>
      </c>
      <c r="P157" s="5">
        <v>0</v>
      </c>
      <c r="Q157" s="5">
        <v>0</v>
      </c>
      <c r="R157" s="5">
        <v>0</v>
      </c>
      <c r="S157" s="46">
        <v>0</v>
      </c>
      <c r="T157" s="5">
        <v>2.5803832884891014</v>
      </c>
      <c r="U157" s="5">
        <v>0</v>
      </c>
      <c r="V157" s="5">
        <v>0</v>
      </c>
      <c r="W157" s="175">
        <v>0</v>
      </c>
      <c r="X157" s="5">
        <v>0</v>
      </c>
      <c r="Y157" s="5">
        <v>2.5803832884891014</v>
      </c>
      <c r="Z157" s="5">
        <v>0</v>
      </c>
      <c r="AA157" s="5">
        <v>0</v>
      </c>
      <c r="AB157" s="72">
        <v>0</v>
      </c>
    </row>
    <row r="158" spans="1:28">
      <c r="A158" s="48" t="s">
        <v>1281</v>
      </c>
      <c r="B158" s="55" t="s">
        <v>1282</v>
      </c>
      <c r="C158" s="1" t="s">
        <v>1283</v>
      </c>
      <c r="D158" s="1" t="s">
        <v>53</v>
      </c>
      <c r="E158" s="1" t="s">
        <v>228</v>
      </c>
      <c r="F158" s="44" t="s">
        <v>1284</v>
      </c>
      <c r="G158" s="49">
        <v>0.4</v>
      </c>
      <c r="H158" s="5">
        <v>2.5311972586330986</v>
      </c>
      <c r="I158" s="5">
        <v>0</v>
      </c>
      <c r="J158" s="5">
        <v>2.5311972586330986</v>
      </c>
      <c r="K158" s="5">
        <v>-15.181981994101358</v>
      </c>
      <c r="L158" s="5">
        <v>2.3413574642356165</v>
      </c>
      <c r="M158" s="73">
        <v>0.5</v>
      </c>
      <c r="N158" s="5">
        <v>0</v>
      </c>
      <c r="O158" s="5">
        <v>0</v>
      </c>
      <c r="P158" s="5">
        <v>0</v>
      </c>
      <c r="Q158" s="5">
        <v>0</v>
      </c>
      <c r="R158" s="5">
        <v>0</v>
      </c>
      <c r="S158" s="46">
        <v>0</v>
      </c>
      <c r="T158" s="5">
        <v>2.5311972586330986</v>
      </c>
      <c r="U158" s="5">
        <v>0</v>
      </c>
      <c r="V158" s="5">
        <v>0</v>
      </c>
      <c r="W158" s="175">
        <v>0</v>
      </c>
      <c r="X158" s="5">
        <v>0</v>
      </c>
      <c r="Y158" s="5">
        <v>2.5311972586330986</v>
      </c>
      <c r="Z158" s="5">
        <v>0</v>
      </c>
      <c r="AA158" s="5">
        <v>0</v>
      </c>
      <c r="AB158" s="72">
        <v>0</v>
      </c>
    </row>
    <row r="159" spans="1:28">
      <c r="A159" s="48" t="s">
        <v>1285</v>
      </c>
      <c r="B159" s="55" t="s">
        <v>1286</v>
      </c>
      <c r="C159" s="1" t="s">
        <v>1287</v>
      </c>
      <c r="D159" s="1" t="s">
        <v>103</v>
      </c>
      <c r="E159" s="1" t="s">
        <v>169</v>
      </c>
      <c r="F159" s="44" t="s">
        <v>1288</v>
      </c>
      <c r="G159" s="49">
        <v>0.49</v>
      </c>
      <c r="H159" s="5">
        <v>50.338427222667889</v>
      </c>
      <c r="I159" s="5">
        <v>3.1909953141158818</v>
      </c>
      <c r="J159" s="5">
        <v>47.147431908552008</v>
      </c>
      <c r="K159" s="5">
        <v>6.2176853611076526</v>
      </c>
      <c r="L159" s="5">
        <v>43.61137451541061</v>
      </c>
      <c r="M159" s="73">
        <v>0</v>
      </c>
      <c r="N159" s="5">
        <v>4.5837388953244833</v>
      </c>
      <c r="O159" s="5">
        <v>-1.3927435812086015</v>
      </c>
      <c r="P159" s="5">
        <v>0</v>
      </c>
      <c r="Q159" s="5">
        <v>0</v>
      </c>
      <c r="R159" s="5">
        <v>0</v>
      </c>
      <c r="S159" s="46">
        <v>39.819892581785766</v>
      </c>
      <c r="T159" s="5">
        <v>7.3275393267662343</v>
      </c>
      <c r="U159" s="5">
        <v>0</v>
      </c>
      <c r="V159" s="5">
        <v>0</v>
      </c>
      <c r="W159" s="175">
        <v>0</v>
      </c>
      <c r="X159" s="5">
        <v>44.403631477110252</v>
      </c>
      <c r="Y159" s="5">
        <v>5.9347957455576319</v>
      </c>
      <c r="Z159" s="5">
        <v>0</v>
      </c>
      <c r="AA159" s="5">
        <v>0</v>
      </c>
      <c r="AB159" s="72">
        <v>0</v>
      </c>
    </row>
    <row r="160" spans="1:28">
      <c r="A160" s="48" t="s">
        <v>1293</v>
      </c>
      <c r="B160" s="55" t="s">
        <v>1294</v>
      </c>
      <c r="C160" s="1" t="s">
        <v>1295</v>
      </c>
      <c r="D160" s="1" t="s">
        <v>124</v>
      </c>
      <c r="E160" s="1" t="s">
        <v>275</v>
      </c>
      <c r="F160" s="44" t="s">
        <v>1296</v>
      </c>
      <c r="G160" s="49">
        <v>0.49</v>
      </c>
      <c r="H160" s="5">
        <v>94.68085176783805</v>
      </c>
      <c r="I160" s="5">
        <v>22.981260735029743</v>
      </c>
      <c r="J160" s="5">
        <v>71.6995910328083</v>
      </c>
      <c r="K160" s="5">
        <v>30.363111840146207</v>
      </c>
      <c r="L160" s="5">
        <v>66.322121705347683</v>
      </c>
      <c r="M160" s="73">
        <v>0</v>
      </c>
      <c r="N160" s="5">
        <v>21.726880911836005</v>
      </c>
      <c r="O160" s="5">
        <v>1.2543798231937344</v>
      </c>
      <c r="P160" s="5">
        <v>0</v>
      </c>
      <c r="Q160" s="5">
        <v>0</v>
      </c>
      <c r="R160" s="5">
        <v>0</v>
      </c>
      <c r="S160" s="46">
        <v>62.055864156067294</v>
      </c>
      <c r="T160" s="5">
        <v>9.6437268767410149</v>
      </c>
      <c r="U160" s="5">
        <v>0</v>
      </c>
      <c r="V160" s="5">
        <v>0</v>
      </c>
      <c r="W160" s="175">
        <v>0</v>
      </c>
      <c r="X160" s="5">
        <v>83.782745067903306</v>
      </c>
      <c r="Y160" s="5">
        <v>10.898106699934749</v>
      </c>
      <c r="Z160" s="5">
        <v>0</v>
      </c>
      <c r="AA160" s="5">
        <v>0</v>
      </c>
      <c r="AB160" s="72">
        <v>0</v>
      </c>
    </row>
    <row r="161" spans="1:28">
      <c r="A161" s="48" t="s">
        <v>1321</v>
      </c>
      <c r="B161" s="55" t="s">
        <v>1322</v>
      </c>
      <c r="C161" s="1" t="s">
        <v>1323</v>
      </c>
      <c r="D161" s="1" t="s">
        <v>93</v>
      </c>
      <c r="E161" s="1" t="s">
        <v>94</v>
      </c>
      <c r="F161" s="44" t="s">
        <v>1324</v>
      </c>
      <c r="G161" s="49">
        <v>0.3</v>
      </c>
      <c r="H161" s="5">
        <v>42.44269735550624</v>
      </c>
      <c r="I161" s="5">
        <v>6.6092313068282085</v>
      </c>
      <c r="J161" s="5">
        <v>35.833466048678034</v>
      </c>
      <c r="K161" s="5">
        <v>19.138684086540113</v>
      </c>
      <c r="L161" s="5">
        <v>33.145956095027181</v>
      </c>
      <c r="M161" s="73">
        <v>0</v>
      </c>
      <c r="N161" s="5">
        <v>8.2569663292218074</v>
      </c>
      <c r="O161" s="5">
        <v>-1.6477350223935991</v>
      </c>
      <c r="P161" s="5">
        <v>0</v>
      </c>
      <c r="Q161" s="5">
        <v>0</v>
      </c>
      <c r="R161" s="5">
        <v>0</v>
      </c>
      <c r="S161" s="46">
        <v>28.716383494893353</v>
      </c>
      <c r="T161" s="5">
        <v>7.1170825537846776</v>
      </c>
      <c r="U161" s="5">
        <v>0</v>
      </c>
      <c r="V161" s="5">
        <v>0</v>
      </c>
      <c r="W161" s="175">
        <v>0</v>
      </c>
      <c r="X161" s="5">
        <v>36.973349824115154</v>
      </c>
      <c r="Y161" s="5">
        <v>5.4693475313910787</v>
      </c>
      <c r="Z161" s="5">
        <v>0</v>
      </c>
      <c r="AA161" s="5">
        <v>0</v>
      </c>
      <c r="AB161" s="72">
        <v>0</v>
      </c>
    </row>
    <row r="162" spans="1:28">
      <c r="A162" s="48" t="s">
        <v>1333</v>
      </c>
      <c r="B162" s="55" t="s">
        <v>1334</v>
      </c>
      <c r="C162" s="1" t="s">
        <v>1335</v>
      </c>
      <c r="D162" s="1" t="s">
        <v>103</v>
      </c>
      <c r="E162" s="1" t="s">
        <v>169</v>
      </c>
      <c r="F162" s="44" t="s">
        <v>1336</v>
      </c>
      <c r="G162" s="49">
        <v>0.49</v>
      </c>
      <c r="H162" s="5">
        <v>68.632761469371957</v>
      </c>
      <c r="I162" s="5">
        <v>13.237182140655573</v>
      </c>
      <c r="J162" s="5">
        <v>55.395579328716387</v>
      </c>
      <c r="K162" s="5">
        <v>29.146952888601756</v>
      </c>
      <c r="L162" s="5">
        <v>51.24091087906266</v>
      </c>
      <c r="M162" s="73">
        <v>0</v>
      </c>
      <c r="N162" s="5">
        <v>12.894446952950515</v>
      </c>
      <c r="O162" s="5">
        <v>0.34273518770505862</v>
      </c>
      <c r="P162" s="5">
        <v>0</v>
      </c>
      <c r="Q162" s="5">
        <v>0</v>
      </c>
      <c r="R162" s="5">
        <v>0</v>
      </c>
      <c r="S162" s="46">
        <v>47.307783899485386</v>
      </c>
      <c r="T162" s="5">
        <v>8.0877954292310044</v>
      </c>
      <c r="U162" s="5">
        <v>0</v>
      </c>
      <c r="V162" s="5">
        <v>0</v>
      </c>
      <c r="W162" s="175">
        <v>0</v>
      </c>
      <c r="X162" s="5">
        <v>60.202230852435903</v>
      </c>
      <c r="Y162" s="5">
        <v>8.4305306169360623</v>
      </c>
      <c r="Z162" s="5">
        <v>0</v>
      </c>
      <c r="AA162" s="5">
        <v>0</v>
      </c>
      <c r="AB162" s="72">
        <v>0</v>
      </c>
    </row>
    <row r="163" spans="1:28">
      <c r="A163" s="48" t="s">
        <v>1337</v>
      </c>
      <c r="B163" s="55" t="s">
        <v>1338</v>
      </c>
      <c r="C163" s="1" t="s">
        <v>1339</v>
      </c>
      <c r="D163" s="1" t="s">
        <v>53</v>
      </c>
      <c r="E163" s="1" t="s">
        <v>275</v>
      </c>
      <c r="F163" s="44" t="s">
        <v>1340</v>
      </c>
      <c r="G163" s="49">
        <v>0.4</v>
      </c>
      <c r="H163" s="5">
        <v>2.4855439405382591</v>
      </c>
      <c r="I163" s="5">
        <v>0.18452885133156552</v>
      </c>
      <c r="J163" s="5">
        <v>2.3010150892066936</v>
      </c>
      <c r="K163" s="5">
        <v>-10.239014040815935</v>
      </c>
      <c r="L163" s="5">
        <v>2.1284389575161922</v>
      </c>
      <c r="M163" s="73">
        <v>0.5</v>
      </c>
      <c r="N163" s="5">
        <v>0</v>
      </c>
      <c r="O163" s="5">
        <v>0.18452885133156552</v>
      </c>
      <c r="P163" s="5">
        <v>0</v>
      </c>
      <c r="Q163" s="5">
        <v>0</v>
      </c>
      <c r="R163" s="5">
        <v>0</v>
      </c>
      <c r="S163" s="46">
        <v>0</v>
      </c>
      <c r="T163" s="5">
        <v>2.3010150892066936</v>
      </c>
      <c r="U163" s="5">
        <v>0</v>
      </c>
      <c r="V163" s="5">
        <v>0</v>
      </c>
      <c r="W163" s="175">
        <v>0</v>
      </c>
      <c r="X163" s="5">
        <v>0</v>
      </c>
      <c r="Y163" s="5">
        <v>2.4855439405382591</v>
      </c>
      <c r="Z163" s="5">
        <v>0</v>
      </c>
      <c r="AA163" s="5">
        <v>0</v>
      </c>
      <c r="AB163" s="72">
        <v>0</v>
      </c>
    </row>
    <row r="164" spans="1:28">
      <c r="A164" s="48" t="s">
        <v>1369</v>
      </c>
      <c r="B164" s="55" t="s">
        <v>1370</v>
      </c>
      <c r="C164" s="1" t="s">
        <v>1371</v>
      </c>
      <c r="D164" s="1" t="s">
        <v>53</v>
      </c>
      <c r="E164" s="1" t="s">
        <v>228</v>
      </c>
      <c r="F164" s="44" t="s">
        <v>1372</v>
      </c>
      <c r="G164" s="49">
        <v>0.4</v>
      </c>
      <c r="H164" s="5">
        <v>1.9628186114282749</v>
      </c>
      <c r="I164" s="5">
        <v>0</v>
      </c>
      <c r="J164" s="5">
        <v>1.9628186114282749</v>
      </c>
      <c r="K164" s="5">
        <v>-8.5901424476340793</v>
      </c>
      <c r="L164" s="5">
        <v>1.8156072155711542</v>
      </c>
      <c r="M164" s="73">
        <v>0.5</v>
      </c>
      <c r="N164" s="5">
        <v>0</v>
      </c>
      <c r="O164" s="5">
        <v>0</v>
      </c>
      <c r="P164" s="5">
        <v>0</v>
      </c>
      <c r="Q164" s="5">
        <v>0</v>
      </c>
      <c r="R164" s="5">
        <v>0</v>
      </c>
      <c r="S164" s="46">
        <v>0</v>
      </c>
      <c r="T164" s="5">
        <v>1.9628186114282749</v>
      </c>
      <c r="U164" s="5">
        <v>0</v>
      </c>
      <c r="V164" s="5">
        <v>0</v>
      </c>
      <c r="W164" s="175">
        <v>0</v>
      </c>
      <c r="X164" s="5">
        <v>0</v>
      </c>
      <c r="Y164" s="5">
        <v>1.9628186114282749</v>
      </c>
      <c r="Z164" s="5">
        <v>0</v>
      </c>
      <c r="AA164" s="5">
        <v>0</v>
      </c>
      <c r="AB164" s="72">
        <v>0</v>
      </c>
    </row>
    <row r="165" spans="1:28">
      <c r="A165" s="48" t="s">
        <v>1389</v>
      </c>
      <c r="B165" s="55" t="s">
        <v>1390</v>
      </c>
      <c r="C165" s="1" t="s">
        <v>1391</v>
      </c>
      <c r="D165" s="1" t="s">
        <v>270</v>
      </c>
      <c r="E165" s="1" t="s">
        <v>94</v>
      </c>
      <c r="F165" s="44" t="s">
        <v>1392</v>
      </c>
      <c r="G165" s="49">
        <v>0.3</v>
      </c>
      <c r="H165" s="5">
        <v>143.01452606789294</v>
      </c>
      <c r="I165" s="5">
        <v>33.280612987762517</v>
      </c>
      <c r="J165" s="5">
        <v>109.73391308013043</v>
      </c>
      <c r="K165" s="5">
        <v>-5.9293643359027079</v>
      </c>
      <c r="L165" s="5">
        <v>101.50386959912065</v>
      </c>
      <c r="M165" s="73">
        <v>5.1264022283958988E-2</v>
      </c>
      <c r="N165" s="5">
        <v>27.232393798114963</v>
      </c>
      <c r="O165" s="5">
        <v>6.0482191896475515</v>
      </c>
      <c r="P165" s="5">
        <v>0</v>
      </c>
      <c r="Q165" s="5">
        <v>0</v>
      </c>
      <c r="R165" s="5">
        <v>0</v>
      </c>
      <c r="S165" s="46">
        <v>77.28939066503942</v>
      </c>
      <c r="T165" s="5">
        <v>32.444522415091008</v>
      </c>
      <c r="U165" s="5">
        <v>0</v>
      </c>
      <c r="V165" s="5">
        <v>0</v>
      </c>
      <c r="W165" s="175">
        <v>0</v>
      </c>
      <c r="X165" s="5">
        <v>104.52178446315438</v>
      </c>
      <c r="Y165" s="5">
        <v>38.492741604738562</v>
      </c>
      <c r="Z165" s="5">
        <v>0</v>
      </c>
      <c r="AA165" s="5">
        <v>0</v>
      </c>
      <c r="AB165" s="72">
        <v>0</v>
      </c>
    </row>
    <row r="166" spans="1:28">
      <c r="A166" s="48" t="s">
        <v>1393</v>
      </c>
      <c r="B166" s="55" t="s">
        <v>1394</v>
      </c>
      <c r="C166" s="1" t="s">
        <v>1395</v>
      </c>
      <c r="D166" s="1" t="s">
        <v>103</v>
      </c>
      <c r="E166" s="1" t="s">
        <v>169</v>
      </c>
      <c r="F166" s="44" t="s">
        <v>1396</v>
      </c>
      <c r="G166" s="49">
        <v>0.49</v>
      </c>
      <c r="H166" s="5">
        <v>41.132875980895257</v>
      </c>
      <c r="I166" s="5">
        <v>5.2986008453078641</v>
      </c>
      <c r="J166" s="5">
        <v>35.834275135587397</v>
      </c>
      <c r="K166" s="5">
        <v>-37.312759025754907</v>
      </c>
      <c r="L166" s="5">
        <v>33.146704500418345</v>
      </c>
      <c r="M166" s="73">
        <v>0.5</v>
      </c>
      <c r="N166" s="5">
        <v>5.9498615777647723</v>
      </c>
      <c r="O166" s="5">
        <v>-0.65126073245690763</v>
      </c>
      <c r="P166" s="5">
        <v>0</v>
      </c>
      <c r="Q166" s="5">
        <v>0</v>
      </c>
      <c r="R166" s="5">
        <v>0</v>
      </c>
      <c r="S166" s="46">
        <v>29.692446750881548</v>
      </c>
      <c r="T166" s="5">
        <v>6.1418283847058488</v>
      </c>
      <c r="U166" s="5">
        <v>0</v>
      </c>
      <c r="V166" s="5">
        <v>0</v>
      </c>
      <c r="W166" s="175">
        <v>0</v>
      </c>
      <c r="X166" s="5">
        <v>35.642308328646315</v>
      </c>
      <c r="Y166" s="5">
        <v>5.4905676522489415</v>
      </c>
      <c r="Z166" s="5">
        <v>0</v>
      </c>
      <c r="AA166" s="5">
        <v>0</v>
      </c>
      <c r="AB166" s="72">
        <v>0</v>
      </c>
    </row>
    <row r="167" spans="1:28">
      <c r="A167" s="48" t="s">
        <v>1413</v>
      </c>
      <c r="B167" s="55" t="s">
        <v>1414</v>
      </c>
      <c r="C167" s="1" t="s">
        <v>1415</v>
      </c>
      <c r="D167" s="1" t="s">
        <v>103</v>
      </c>
      <c r="E167" s="1" t="s">
        <v>185</v>
      </c>
      <c r="F167" s="44" t="s">
        <v>1416</v>
      </c>
      <c r="G167" s="49">
        <v>0.49</v>
      </c>
      <c r="H167" s="5">
        <v>85.054229863198103</v>
      </c>
      <c r="I167" s="5">
        <v>14.075888305118504</v>
      </c>
      <c r="J167" s="5">
        <v>70.978341558079606</v>
      </c>
      <c r="K167" s="5">
        <v>14.389246692052152</v>
      </c>
      <c r="L167" s="5">
        <v>65.654965941223637</v>
      </c>
      <c r="M167" s="73">
        <v>0</v>
      </c>
      <c r="N167" s="5">
        <v>14.25051382431665</v>
      </c>
      <c r="O167" s="5">
        <v>-0.17462551919814759</v>
      </c>
      <c r="P167" s="5">
        <v>0</v>
      </c>
      <c r="Q167" s="5">
        <v>0</v>
      </c>
      <c r="R167" s="5">
        <v>0</v>
      </c>
      <c r="S167" s="46">
        <v>61.053978457246203</v>
      </c>
      <c r="T167" s="5">
        <v>9.9243631008333999</v>
      </c>
      <c r="U167" s="5">
        <v>0</v>
      </c>
      <c r="V167" s="5">
        <v>0</v>
      </c>
      <c r="W167" s="175">
        <v>0</v>
      </c>
      <c r="X167" s="5">
        <v>75.304492281562844</v>
      </c>
      <c r="Y167" s="5">
        <v>9.7497375816352516</v>
      </c>
      <c r="Z167" s="5">
        <v>0</v>
      </c>
      <c r="AA167" s="5">
        <v>0</v>
      </c>
      <c r="AB167" s="72">
        <v>0</v>
      </c>
    </row>
    <row r="168" spans="1:28">
      <c r="A168" s="48" t="s">
        <v>1417</v>
      </c>
      <c r="B168" s="55" t="s">
        <v>1418</v>
      </c>
      <c r="C168" s="1" t="s">
        <v>1419</v>
      </c>
      <c r="D168" s="1" t="s">
        <v>103</v>
      </c>
      <c r="E168" s="1" t="s">
        <v>146</v>
      </c>
      <c r="F168" s="44" t="s">
        <v>1420</v>
      </c>
      <c r="G168" s="49">
        <v>0.49</v>
      </c>
      <c r="H168" s="5">
        <v>91.114586410478765</v>
      </c>
      <c r="I168" s="5">
        <v>17.551397015176811</v>
      </c>
      <c r="J168" s="5">
        <v>73.563189395301961</v>
      </c>
      <c r="K168" s="5">
        <v>37.225198506979453</v>
      </c>
      <c r="L168" s="5">
        <v>68.045950190654324</v>
      </c>
      <c r="M168" s="73">
        <v>0</v>
      </c>
      <c r="N168" s="5">
        <v>17.074098841794072</v>
      </c>
      <c r="O168" s="5">
        <v>0.47729817338273861</v>
      </c>
      <c r="P168" s="5">
        <v>0</v>
      </c>
      <c r="Q168" s="5">
        <v>0</v>
      </c>
      <c r="R168" s="5">
        <v>0</v>
      </c>
      <c r="S168" s="46">
        <v>63.421220545314327</v>
      </c>
      <c r="T168" s="5">
        <v>10.14196884998764</v>
      </c>
      <c r="U168" s="5">
        <v>0</v>
      </c>
      <c r="V168" s="5">
        <v>0</v>
      </c>
      <c r="W168" s="175">
        <v>0</v>
      </c>
      <c r="X168" s="5">
        <v>80.495319387108395</v>
      </c>
      <c r="Y168" s="5">
        <v>10.619267023370378</v>
      </c>
      <c r="Z168" s="5">
        <v>0</v>
      </c>
      <c r="AA168" s="5">
        <v>0</v>
      </c>
      <c r="AB168" s="72">
        <v>0</v>
      </c>
    </row>
    <row r="169" spans="1:28">
      <c r="A169" s="48" t="s">
        <v>1421</v>
      </c>
      <c r="B169" s="55" t="s">
        <v>1422</v>
      </c>
      <c r="C169" s="1" t="s">
        <v>1423</v>
      </c>
      <c r="D169" s="1" t="s">
        <v>93</v>
      </c>
      <c r="E169" s="1" t="s">
        <v>94</v>
      </c>
      <c r="F169" s="44" t="s">
        <v>1424</v>
      </c>
      <c r="G169" s="49">
        <v>0.3</v>
      </c>
      <c r="H169" s="5">
        <v>87.533549659440212</v>
      </c>
      <c r="I169" s="5">
        <v>18.502194920564328</v>
      </c>
      <c r="J169" s="5">
        <v>69.031354738875876</v>
      </c>
      <c r="K169" s="5">
        <v>47.661955137953385</v>
      </c>
      <c r="L169" s="5">
        <v>63.854003133460196</v>
      </c>
      <c r="M169" s="73">
        <v>0</v>
      </c>
      <c r="N169" s="5">
        <v>17.220850501910462</v>
      </c>
      <c r="O169" s="5">
        <v>1.2813444186538645</v>
      </c>
      <c r="P169" s="5">
        <v>0</v>
      </c>
      <c r="Q169" s="5">
        <v>0</v>
      </c>
      <c r="R169" s="5">
        <v>0</v>
      </c>
      <c r="S169" s="46">
        <v>54.525576011735154</v>
      </c>
      <c r="T169" s="5">
        <v>14.505778727140731</v>
      </c>
      <c r="U169" s="5">
        <v>0</v>
      </c>
      <c r="V169" s="5">
        <v>0</v>
      </c>
      <c r="W169" s="175">
        <v>0</v>
      </c>
      <c r="X169" s="5">
        <v>71.746426513645616</v>
      </c>
      <c r="Y169" s="5">
        <v>15.787123145794595</v>
      </c>
      <c r="Z169" s="5">
        <v>0</v>
      </c>
      <c r="AA169" s="5">
        <v>0</v>
      </c>
      <c r="AB169" s="72">
        <v>0</v>
      </c>
    </row>
    <row r="170" spans="1:28">
      <c r="A170" s="48" t="s">
        <v>1425</v>
      </c>
      <c r="B170" s="55" t="s">
        <v>1426</v>
      </c>
      <c r="C170" s="1" t="s">
        <v>1427</v>
      </c>
      <c r="D170" s="1" t="s">
        <v>270</v>
      </c>
      <c r="E170" s="1" t="s">
        <v>94</v>
      </c>
      <c r="F170" s="44" t="s">
        <v>1428</v>
      </c>
      <c r="G170" s="49">
        <v>0.3</v>
      </c>
      <c r="H170" s="5">
        <v>95.802385134004595</v>
      </c>
      <c r="I170" s="5">
        <v>23.076364501454982</v>
      </c>
      <c r="J170" s="5">
        <v>72.72602063254962</v>
      </c>
      <c r="K170" s="5">
        <v>36.396281912273665</v>
      </c>
      <c r="L170" s="5">
        <v>67.271569085108396</v>
      </c>
      <c r="M170" s="73">
        <v>0</v>
      </c>
      <c r="N170" s="5">
        <v>18.902171331044812</v>
      </c>
      <c r="O170" s="5">
        <v>4.1741931704101711</v>
      </c>
      <c r="P170" s="5">
        <v>0</v>
      </c>
      <c r="Q170" s="5">
        <v>0</v>
      </c>
      <c r="R170" s="5">
        <v>0</v>
      </c>
      <c r="S170" s="46">
        <v>47.167649971173013</v>
      </c>
      <c r="T170" s="5">
        <v>25.558370661376607</v>
      </c>
      <c r="U170" s="5">
        <v>0</v>
      </c>
      <c r="V170" s="5">
        <v>0</v>
      </c>
      <c r="W170" s="175">
        <v>0</v>
      </c>
      <c r="X170" s="5">
        <v>66.069821302217832</v>
      </c>
      <c r="Y170" s="5">
        <v>29.732563831786777</v>
      </c>
      <c r="Z170" s="5">
        <v>0</v>
      </c>
      <c r="AA170" s="5">
        <v>0</v>
      </c>
      <c r="AB170" s="72">
        <v>0</v>
      </c>
    </row>
    <row r="171" spans="1:28">
      <c r="A171" s="48" t="s">
        <v>1441</v>
      </c>
      <c r="B171" s="55" t="s">
        <v>1442</v>
      </c>
      <c r="C171" s="1" t="s">
        <v>1443</v>
      </c>
      <c r="D171" s="1" t="s">
        <v>53</v>
      </c>
      <c r="E171" s="1" t="s">
        <v>228</v>
      </c>
      <c r="F171" s="44" t="s">
        <v>1444</v>
      </c>
      <c r="G171" s="49">
        <v>0.4</v>
      </c>
      <c r="H171" s="5">
        <v>2.7936072731762756</v>
      </c>
      <c r="I171" s="5">
        <v>0</v>
      </c>
      <c r="J171" s="5">
        <v>2.7936072731762756</v>
      </c>
      <c r="K171" s="5">
        <v>-23.379672710367654</v>
      </c>
      <c r="L171" s="5">
        <v>2.5840867276880548</v>
      </c>
      <c r="M171" s="73">
        <v>0.5</v>
      </c>
      <c r="N171" s="5">
        <v>0</v>
      </c>
      <c r="O171" s="5">
        <v>0</v>
      </c>
      <c r="P171" s="5">
        <v>0</v>
      </c>
      <c r="Q171" s="5">
        <v>0</v>
      </c>
      <c r="R171" s="5">
        <v>0</v>
      </c>
      <c r="S171" s="46">
        <v>0</v>
      </c>
      <c r="T171" s="5">
        <v>2.7936072731762756</v>
      </c>
      <c r="U171" s="5">
        <v>0</v>
      </c>
      <c r="V171" s="5">
        <v>0</v>
      </c>
      <c r="W171" s="175">
        <v>0</v>
      </c>
      <c r="X171" s="5">
        <v>0</v>
      </c>
      <c r="Y171" s="5">
        <v>2.7936072731762756</v>
      </c>
      <c r="Z171" s="5">
        <v>0</v>
      </c>
      <c r="AA171" s="5">
        <v>0</v>
      </c>
      <c r="AB171" s="72">
        <v>0</v>
      </c>
    </row>
    <row r="172" spans="1:28">
      <c r="A172" s="48" t="s">
        <v>1449</v>
      </c>
      <c r="B172" s="55" t="s">
        <v>1450</v>
      </c>
      <c r="C172" s="1" t="s">
        <v>1451</v>
      </c>
      <c r="D172" s="1" t="s">
        <v>53</v>
      </c>
      <c r="E172" s="1" t="s">
        <v>498</v>
      </c>
      <c r="F172" s="44" t="s">
        <v>1452</v>
      </c>
      <c r="G172" s="49">
        <v>0.4</v>
      </c>
      <c r="H172" s="5">
        <v>2.9055339784880343</v>
      </c>
      <c r="I172" s="5">
        <v>0</v>
      </c>
      <c r="J172" s="5">
        <v>2.9055339784880343</v>
      </c>
      <c r="K172" s="5">
        <v>-9.7500708124424857</v>
      </c>
      <c r="L172" s="5">
        <v>2.6876189301014319</v>
      </c>
      <c r="M172" s="73">
        <v>0.5</v>
      </c>
      <c r="N172" s="5">
        <v>0</v>
      </c>
      <c r="O172" s="5">
        <v>0</v>
      </c>
      <c r="P172" s="5">
        <v>0</v>
      </c>
      <c r="Q172" s="5">
        <v>0</v>
      </c>
      <c r="R172" s="5">
        <v>0</v>
      </c>
      <c r="S172" s="46">
        <v>0</v>
      </c>
      <c r="T172" s="5">
        <v>2.9055339784880343</v>
      </c>
      <c r="U172" s="5">
        <v>0</v>
      </c>
      <c r="V172" s="5">
        <v>0</v>
      </c>
      <c r="W172" s="175">
        <v>0</v>
      </c>
      <c r="X172" s="5">
        <v>0</v>
      </c>
      <c r="Y172" s="5">
        <v>2.9055339784880343</v>
      </c>
      <c r="Z172" s="5">
        <v>0</v>
      </c>
      <c r="AA172" s="5">
        <v>0</v>
      </c>
      <c r="AB172" s="72">
        <v>0</v>
      </c>
    </row>
    <row r="173" spans="1:28">
      <c r="A173" s="48" t="s">
        <v>1453</v>
      </c>
      <c r="B173" s="55" t="s">
        <v>1454</v>
      </c>
      <c r="C173" s="1" t="s">
        <v>1455</v>
      </c>
      <c r="D173" s="1" t="s">
        <v>53</v>
      </c>
      <c r="E173" s="1" t="s">
        <v>356</v>
      </c>
      <c r="F173" s="44" t="s">
        <v>1456</v>
      </c>
      <c r="G173" s="49">
        <v>0.4</v>
      </c>
      <c r="H173" s="5">
        <v>2.6049434101968516</v>
      </c>
      <c r="I173" s="5">
        <v>0.22328738207230064</v>
      </c>
      <c r="J173" s="5">
        <v>2.3816560281245507</v>
      </c>
      <c r="K173" s="5">
        <v>-7.9827647773488968</v>
      </c>
      <c r="L173" s="5">
        <v>2.2030318260152097</v>
      </c>
      <c r="M173" s="73">
        <v>0.5</v>
      </c>
      <c r="N173" s="5">
        <v>0</v>
      </c>
      <c r="O173" s="5">
        <v>0.22328738207230064</v>
      </c>
      <c r="P173" s="5">
        <v>0</v>
      </c>
      <c r="Q173" s="5">
        <v>0</v>
      </c>
      <c r="R173" s="5">
        <v>0</v>
      </c>
      <c r="S173" s="46">
        <v>0</v>
      </c>
      <c r="T173" s="5">
        <v>2.3816560281245507</v>
      </c>
      <c r="U173" s="5">
        <v>0</v>
      </c>
      <c r="V173" s="5">
        <v>0</v>
      </c>
      <c r="W173" s="175">
        <v>0</v>
      </c>
      <c r="X173" s="5">
        <v>0</v>
      </c>
      <c r="Y173" s="5">
        <v>2.6049434101968516</v>
      </c>
      <c r="Z173" s="5">
        <v>0</v>
      </c>
      <c r="AA173" s="5">
        <v>0</v>
      </c>
      <c r="AB173" s="72">
        <v>0</v>
      </c>
    </row>
    <row r="174" spans="1:28">
      <c r="A174" s="48" t="s">
        <v>1457</v>
      </c>
      <c r="B174" s="55" t="s">
        <v>1458</v>
      </c>
      <c r="C174" s="1" t="s">
        <v>1459</v>
      </c>
      <c r="D174" s="1" t="s">
        <v>53</v>
      </c>
      <c r="E174" s="1" t="s">
        <v>228</v>
      </c>
      <c r="F174" s="44" t="s">
        <v>1460</v>
      </c>
      <c r="G174" s="49">
        <v>0.4</v>
      </c>
      <c r="H174" s="5">
        <v>2.8642481438250655</v>
      </c>
      <c r="I174" s="5">
        <v>0</v>
      </c>
      <c r="J174" s="5">
        <v>2.8642481438250655</v>
      </c>
      <c r="K174" s="5">
        <v>-20.027749032766096</v>
      </c>
      <c r="L174" s="5">
        <v>2.6494295330381856</v>
      </c>
      <c r="M174" s="73">
        <v>0.5</v>
      </c>
      <c r="N174" s="5">
        <v>0</v>
      </c>
      <c r="O174" s="5">
        <v>0</v>
      </c>
      <c r="P174" s="5">
        <v>0</v>
      </c>
      <c r="Q174" s="5">
        <v>0</v>
      </c>
      <c r="R174" s="5">
        <v>0</v>
      </c>
      <c r="S174" s="46">
        <v>0</v>
      </c>
      <c r="T174" s="5">
        <v>2.8642481438250655</v>
      </c>
      <c r="U174" s="5">
        <v>0</v>
      </c>
      <c r="V174" s="5">
        <v>0</v>
      </c>
      <c r="W174" s="175">
        <v>0</v>
      </c>
      <c r="X174" s="5">
        <v>0</v>
      </c>
      <c r="Y174" s="5">
        <v>2.8642481438250655</v>
      </c>
      <c r="Z174" s="5">
        <v>0</v>
      </c>
      <c r="AA174" s="5">
        <v>0</v>
      </c>
      <c r="AB174" s="72">
        <v>0</v>
      </c>
    </row>
    <row r="175" spans="1:28">
      <c r="A175" s="48" t="s">
        <v>1461</v>
      </c>
      <c r="B175" s="55" t="s">
        <v>1462</v>
      </c>
      <c r="C175" s="1" t="s">
        <v>1463</v>
      </c>
      <c r="D175" s="1" t="s">
        <v>124</v>
      </c>
      <c r="E175" s="1" t="s">
        <v>137</v>
      </c>
      <c r="F175" s="44" t="s">
        <v>1464</v>
      </c>
      <c r="G175" s="49">
        <v>0.49</v>
      </c>
      <c r="H175" s="5">
        <v>17.810648397210695</v>
      </c>
      <c r="I175" s="5">
        <v>0</v>
      </c>
      <c r="J175" s="5">
        <v>17.810648397210695</v>
      </c>
      <c r="K175" s="5">
        <v>-21.506469051665366</v>
      </c>
      <c r="L175" s="5">
        <v>16.474849767419894</v>
      </c>
      <c r="M175" s="73">
        <v>0.5</v>
      </c>
      <c r="N175" s="5">
        <v>0</v>
      </c>
      <c r="O175" s="5">
        <v>0</v>
      </c>
      <c r="P175" s="5">
        <v>0</v>
      </c>
      <c r="Q175" s="5">
        <v>0</v>
      </c>
      <c r="R175" s="5">
        <v>0</v>
      </c>
      <c r="S175" s="46">
        <v>13.309615083808747</v>
      </c>
      <c r="T175" s="5">
        <v>4.5010333134019458</v>
      </c>
      <c r="U175" s="5">
        <v>0</v>
      </c>
      <c r="V175" s="5">
        <v>0</v>
      </c>
      <c r="W175" s="175">
        <v>0</v>
      </c>
      <c r="X175" s="5">
        <v>13.309615083808747</v>
      </c>
      <c r="Y175" s="5">
        <v>4.5010333134019458</v>
      </c>
      <c r="Z175" s="5">
        <v>0</v>
      </c>
      <c r="AA175" s="5">
        <v>0</v>
      </c>
      <c r="AB175" s="72">
        <v>0</v>
      </c>
    </row>
    <row r="176" spans="1:28">
      <c r="A176" s="48" t="s">
        <v>1469</v>
      </c>
      <c r="B176" s="55" t="s">
        <v>1470</v>
      </c>
      <c r="C176" s="1" t="s">
        <v>1471</v>
      </c>
      <c r="D176" s="1" t="s">
        <v>53</v>
      </c>
      <c r="E176" s="1" t="s">
        <v>156</v>
      </c>
      <c r="F176" s="44" t="s">
        <v>1472</v>
      </c>
      <c r="G176" s="49">
        <v>0.4</v>
      </c>
      <c r="H176" s="5">
        <v>3.2615920759076777</v>
      </c>
      <c r="I176" s="5">
        <v>0</v>
      </c>
      <c r="J176" s="5">
        <v>3.2615920759076777</v>
      </c>
      <c r="K176" s="5">
        <v>-8.5589052347071437</v>
      </c>
      <c r="L176" s="5">
        <v>3.0169726702146025</v>
      </c>
      <c r="M176" s="73">
        <v>0.5</v>
      </c>
      <c r="N176" s="5">
        <v>0</v>
      </c>
      <c r="O176" s="5">
        <v>0</v>
      </c>
      <c r="P176" s="5">
        <v>0</v>
      </c>
      <c r="Q176" s="5">
        <v>0</v>
      </c>
      <c r="R176" s="5">
        <v>0</v>
      </c>
      <c r="S176" s="46">
        <v>0</v>
      </c>
      <c r="T176" s="5">
        <v>3.2615920759076777</v>
      </c>
      <c r="U176" s="5">
        <v>0</v>
      </c>
      <c r="V176" s="5">
        <v>0</v>
      </c>
      <c r="W176" s="175">
        <v>0</v>
      </c>
      <c r="X176" s="5">
        <v>0</v>
      </c>
      <c r="Y176" s="5">
        <v>3.2615920759076777</v>
      </c>
      <c r="Z176" s="5">
        <v>0</v>
      </c>
      <c r="AA176" s="5">
        <v>0</v>
      </c>
      <c r="AB176" s="72">
        <v>0</v>
      </c>
    </row>
    <row r="177" spans="1:28">
      <c r="A177" s="48" t="s">
        <v>1488</v>
      </c>
      <c r="B177" s="55" t="s">
        <v>1489</v>
      </c>
      <c r="C177" s="1" t="s">
        <v>1490</v>
      </c>
      <c r="D177" s="1" t="s">
        <v>391</v>
      </c>
      <c r="E177" s="1" t="s">
        <v>54</v>
      </c>
      <c r="F177" s="44" t="s">
        <v>1491</v>
      </c>
      <c r="G177" s="49">
        <v>0.1</v>
      </c>
      <c r="H177" s="5">
        <v>77.986186249939422</v>
      </c>
      <c r="I177" s="5">
        <v>0</v>
      </c>
      <c r="J177" s="5">
        <v>77.986186249939422</v>
      </c>
      <c r="K177" s="5">
        <v>45.057736193919979</v>
      </c>
      <c r="L177" s="5">
        <v>72.137222281193971</v>
      </c>
      <c r="M177" s="73">
        <v>0</v>
      </c>
      <c r="N177" s="5">
        <v>0</v>
      </c>
      <c r="O177" s="5">
        <v>0</v>
      </c>
      <c r="P177" s="5">
        <v>0</v>
      </c>
      <c r="Q177" s="5">
        <v>0</v>
      </c>
      <c r="R177" s="5">
        <v>0</v>
      </c>
      <c r="S177" s="46">
        <v>72.536374821482838</v>
      </c>
      <c r="T177" s="5">
        <v>0</v>
      </c>
      <c r="U177" s="5">
        <v>5.4498114284565853</v>
      </c>
      <c r="V177" s="5">
        <v>0</v>
      </c>
      <c r="W177" s="175">
        <v>0</v>
      </c>
      <c r="X177" s="5">
        <v>72.536374821482838</v>
      </c>
      <c r="Y177" s="5">
        <v>0</v>
      </c>
      <c r="Z177" s="5">
        <v>5.4498114284565853</v>
      </c>
      <c r="AA177" s="5">
        <v>0</v>
      </c>
      <c r="AB177" s="72">
        <v>0</v>
      </c>
    </row>
    <row r="178" spans="1:28">
      <c r="A178" s="48" t="s">
        <v>1496</v>
      </c>
      <c r="B178" s="55" t="s">
        <v>1497</v>
      </c>
      <c r="C178" s="1" t="s">
        <v>1498</v>
      </c>
      <c r="D178" s="1" t="s">
        <v>270</v>
      </c>
      <c r="E178" s="1" t="s">
        <v>94</v>
      </c>
      <c r="F178" s="44" t="s">
        <v>1499</v>
      </c>
      <c r="G178" s="49">
        <v>0.3</v>
      </c>
      <c r="H178" s="5">
        <v>118.56927874241119</v>
      </c>
      <c r="I178" s="5">
        <v>29.635918553341728</v>
      </c>
      <c r="J178" s="5">
        <v>88.933360189069447</v>
      </c>
      <c r="K178" s="5">
        <v>-573.27724643498937</v>
      </c>
      <c r="L178" s="5">
        <v>82.263358174889248</v>
      </c>
      <c r="M178" s="73">
        <v>0.5</v>
      </c>
      <c r="N178" s="5">
        <v>20.811619842947884</v>
      </c>
      <c r="O178" s="5">
        <v>8.8242987103938422</v>
      </c>
      <c r="P178" s="5">
        <v>0</v>
      </c>
      <c r="Q178" s="5">
        <v>0</v>
      </c>
      <c r="R178" s="5">
        <v>0</v>
      </c>
      <c r="S178" s="46">
        <v>52.492391252037962</v>
      </c>
      <c r="T178" s="5">
        <v>36.440968937031492</v>
      </c>
      <c r="U178" s="5">
        <v>0</v>
      </c>
      <c r="V178" s="5">
        <v>0</v>
      </c>
      <c r="W178" s="175">
        <v>0</v>
      </c>
      <c r="X178" s="5">
        <v>73.304011094985839</v>
      </c>
      <c r="Y178" s="5">
        <v>45.26526764742534</v>
      </c>
      <c r="Z178" s="5">
        <v>0</v>
      </c>
      <c r="AA178" s="5">
        <v>0</v>
      </c>
      <c r="AB178" s="72">
        <v>0</v>
      </c>
    </row>
    <row r="179" spans="1:28">
      <c r="A179" s="48" t="s">
        <v>1500</v>
      </c>
      <c r="B179" s="55" t="s">
        <v>1501</v>
      </c>
      <c r="C179" s="1" t="s">
        <v>1502</v>
      </c>
      <c r="D179" s="1" t="s">
        <v>103</v>
      </c>
      <c r="E179" s="1" t="s">
        <v>169</v>
      </c>
      <c r="F179" s="44" t="s">
        <v>1503</v>
      </c>
      <c r="G179" s="49">
        <v>0.49</v>
      </c>
      <c r="H179" s="5">
        <v>85.229921384196771</v>
      </c>
      <c r="I179" s="5">
        <v>15.768336611842226</v>
      </c>
      <c r="J179" s="5">
        <v>69.461584772354541</v>
      </c>
      <c r="K179" s="5">
        <v>32.116711931695725</v>
      </c>
      <c r="L179" s="5">
        <v>64.251965914427956</v>
      </c>
      <c r="M179" s="73">
        <v>0</v>
      </c>
      <c r="N179" s="5">
        <v>15.546229357137456</v>
      </c>
      <c r="O179" s="5">
        <v>0.22210725470476969</v>
      </c>
      <c r="P179" s="5">
        <v>0</v>
      </c>
      <c r="Q179" s="5">
        <v>0</v>
      </c>
      <c r="R179" s="5">
        <v>0</v>
      </c>
      <c r="S179" s="46">
        <v>58.818614301186329</v>
      </c>
      <c r="T179" s="5">
        <v>10.642970471168208</v>
      </c>
      <c r="U179" s="5">
        <v>0</v>
      </c>
      <c r="V179" s="5">
        <v>0</v>
      </c>
      <c r="W179" s="175">
        <v>0</v>
      </c>
      <c r="X179" s="5">
        <v>74.364843658323792</v>
      </c>
      <c r="Y179" s="5">
        <v>10.865077725872979</v>
      </c>
      <c r="Z179" s="5">
        <v>0</v>
      </c>
      <c r="AA179" s="5">
        <v>0</v>
      </c>
      <c r="AB179" s="72">
        <v>0</v>
      </c>
    </row>
    <row r="180" spans="1:28">
      <c r="A180" s="48" t="s">
        <v>1512</v>
      </c>
      <c r="B180" s="55" t="s">
        <v>1513</v>
      </c>
      <c r="C180" s="1" t="s">
        <v>1514</v>
      </c>
      <c r="D180" s="1" t="s">
        <v>124</v>
      </c>
      <c r="E180" s="1" t="s">
        <v>137</v>
      </c>
      <c r="F180" s="44" t="s">
        <v>1515</v>
      </c>
      <c r="G180" s="49">
        <v>0.49</v>
      </c>
      <c r="H180" s="5">
        <v>12.523591574411247</v>
      </c>
      <c r="I180" s="5">
        <v>0</v>
      </c>
      <c r="J180" s="5">
        <v>12.523591574411247</v>
      </c>
      <c r="K180" s="5">
        <v>-30.306034294701298</v>
      </c>
      <c r="L180" s="5">
        <v>11.584322206330404</v>
      </c>
      <c r="M180" s="73">
        <v>0.5</v>
      </c>
      <c r="N180" s="5">
        <v>0</v>
      </c>
      <c r="O180" s="5">
        <v>0</v>
      </c>
      <c r="P180" s="5">
        <v>0</v>
      </c>
      <c r="Q180" s="5">
        <v>0</v>
      </c>
      <c r="R180" s="5">
        <v>0</v>
      </c>
      <c r="S180" s="46">
        <v>8.3928608264663929</v>
      </c>
      <c r="T180" s="5">
        <v>4.1307307479448534</v>
      </c>
      <c r="U180" s="5">
        <v>0</v>
      </c>
      <c r="V180" s="5">
        <v>0</v>
      </c>
      <c r="W180" s="175">
        <v>0</v>
      </c>
      <c r="X180" s="5">
        <v>8.3928608264663929</v>
      </c>
      <c r="Y180" s="5">
        <v>4.1307307479448534</v>
      </c>
      <c r="Z180" s="5">
        <v>0</v>
      </c>
      <c r="AA180" s="5">
        <v>0</v>
      </c>
      <c r="AB180" s="72">
        <v>0</v>
      </c>
    </row>
    <row r="181" spans="1:28">
      <c r="A181" s="48" t="s">
        <v>1516</v>
      </c>
      <c r="B181" s="55" t="s">
        <v>1517</v>
      </c>
      <c r="C181" s="1" t="s">
        <v>1518</v>
      </c>
      <c r="D181" s="1" t="s">
        <v>103</v>
      </c>
      <c r="E181" s="1" t="s">
        <v>611</v>
      </c>
      <c r="F181" s="44" t="s">
        <v>1519</v>
      </c>
      <c r="G181" s="49">
        <v>0.49</v>
      </c>
      <c r="H181" s="5">
        <v>98.718815538088208</v>
      </c>
      <c r="I181" s="5">
        <v>18.56465603770431</v>
      </c>
      <c r="J181" s="5">
        <v>80.154159500383898</v>
      </c>
      <c r="K181" s="5">
        <v>48.026926051045763</v>
      </c>
      <c r="L181" s="5">
        <v>74.14259753785511</v>
      </c>
      <c r="M181" s="73">
        <v>0</v>
      </c>
      <c r="N181" s="5">
        <v>18.203880252873407</v>
      </c>
      <c r="O181" s="5">
        <v>0.3607757848309055</v>
      </c>
      <c r="P181" s="5">
        <v>0</v>
      </c>
      <c r="Q181" s="5">
        <v>0</v>
      </c>
      <c r="R181" s="5">
        <v>0</v>
      </c>
      <c r="S181" s="46">
        <v>68.971518453210692</v>
      </c>
      <c r="T181" s="5">
        <v>11.182641047173197</v>
      </c>
      <c r="U181" s="5">
        <v>0</v>
      </c>
      <c r="V181" s="5">
        <v>0</v>
      </c>
      <c r="W181" s="175">
        <v>0</v>
      </c>
      <c r="X181" s="5">
        <v>87.175398706084096</v>
      </c>
      <c r="Y181" s="5">
        <v>11.543416832004102</v>
      </c>
      <c r="Z181" s="5">
        <v>0</v>
      </c>
      <c r="AA181" s="5">
        <v>0</v>
      </c>
      <c r="AB181" s="72">
        <v>0</v>
      </c>
    </row>
    <row r="182" spans="1:28">
      <c r="A182" s="48" t="s">
        <v>1524</v>
      </c>
      <c r="B182" s="55" t="s">
        <v>1525</v>
      </c>
      <c r="C182" s="1" t="s">
        <v>1526</v>
      </c>
      <c r="D182" s="1" t="s">
        <v>124</v>
      </c>
      <c r="E182" s="1" t="s">
        <v>137</v>
      </c>
      <c r="F182" s="44" t="s">
        <v>1527</v>
      </c>
      <c r="G182" s="49">
        <v>0.49</v>
      </c>
      <c r="H182" s="5">
        <v>13.894968658721309</v>
      </c>
      <c r="I182" s="5">
        <v>0</v>
      </c>
      <c r="J182" s="5">
        <v>13.894968658721309</v>
      </c>
      <c r="K182" s="5">
        <v>-19.150073915571273</v>
      </c>
      <c r="L182" s="5">
        <v>12.852846009317211</v>
      </c>
      <c r="M182" s="73">
        <v>0.5</v>
      </c>
      <c r="N182" s="5">
        <v>0</v>
      </c>
      <c r="O182" s="5">
        <v>0</v>
      </c>
      <c r="P182" s="5">
        <v>0</v>
      </c>
      <c r="Q182" s="5">
        <v>0</v>
      </c>
      <c r="R182" s="5">
        <v>0</v>
      </c>
      <c r="S182" s="46">
        <v>6.635016634012004</v>
      </c>
      <c r="T182" s="5">
        <v>7.2599520247093041</v>
      </c>
      <c r="U182" s="5">
        <v>0</v>
      </c>
      <c r="V182" s="5">
        <v>0</v>
      </c>
      <c r="W182" s="175">
        <v>0</v>
      </c>
      <c r="X182" s="5">
        <v>6.635016634012004</v>
      </c>
      <c r="Y182" s="5">
        <v>7.2599520247093041</v>
      </c>
      <c r="Z182" s="5">
        <v>0</v>
      </c>
      <c r="AA182" s="5">
        <v>0</v>
      </c>
      <c r="AB182" s="72">
        <v>0</v>
      </c>
    </row>
    <row r="183" spans="1:28">
      <c r="A183" s="48" t="s">
        <v>1528</v>
      </c>
      <c r="B183" s="55" t="s">
        <v>1529</v>
      </c>
      <c r="C183" s="1" t="s">
        <v>1530</v>
      </c>
      <c r="D183" s="1" t="s">
        <v>103</v>
      </c>
      <c r="E183" s="1" t="s">
        <v>146</v>
      </c>
      <c r="F183" s="44" t="s">
        <v>1531</v>
      </c>
      <c r="G183" s="49">
        <v>0.49</v>
      </c>
      <c r="H183" s="5">
        <v>100.52098565097894</v>
      </c>
      <c r="I183" s="5">
        <v>22.123958709413841</v>
      </c>
      <c r="J183" s="5">
        <v>78.397026941565102</v>
      </c>
      <c r="K183" s="5">
        <v>41.588081060804988</v>
      </c>
      <c r="L183" s="5">
        <v>72.517249920947719</v>
      </c>
      <c r="M183" s="73">
        <v>0</v>
      </c>
      <c r="N183" s="5">
        <v>21.205358871911809</v>
      </c>
      <c r="O183" s="5">
        <v>0.91859983750203256</v>
      </c>
      <c r="P183" s="5">
        <v>0</v>
      </c>
      <c r="Q183" s="5">
        <v>0</v>
      </c>
      <c r="R183" s="5">
        <v>0</v>
      </c>
      <c r="S183" s="46">
        <v>67.91472031358046</v>
      </c>
      <c r="T183" s="5">
        <v>10.482306627984645</v>
      </c>
      <c r="U183" s="5">
        <v>0</v>
      </c>
      <c r="V183" s="5">
        <v>0</v>
      </c>
      <c r="W183" s="175">
        <v>0</v>
      </c>
      <c r="X183" s="5">
        <v>89.120079185492258</v>
      </c>
      <c r="Y183" s="5">
        <v>11.400906465486678</v>
      </c>
      <c r="Z183" s="5">
        <v>0</v>
      </c>
      <c r="AA183" s="5">
        <v>0</v>
      </c>
      <c r="AB183" s="72">
        <v>0</v>
      </c>
    </row>
    <row r="184" spans="1:28">
      <c r="A184" s="48" t="s">
        <v>1532</v>
      </c>
      <c r="B184" s="55" t="s">
        <v>1533</v>
      </c>
      <c r="C184" s="1" t="s">
        <v>1534</v>
      </c>
      <c r="D184" s="1" t="s">
        <v>53</v>
      </c>
      <c r="E184" s="1" t="s">
        <v>223</v>
      </c>
      <c r="F184" s="44" t="s">
        <v>1535</v>
      </c>
      <c r="G184" s="49">
        <v>0.4</v>
      </c>
      <c r="H184" s="5">
        <v>2.573246502955266</v>
      </c>
      <c r="I184" s="5">
        <v>0</v>
      </c>
      <c r="J184" s="5">
        <v>2.573246502955266</v>
      </c>
      <c r="K184" s="5">
        <v>-13.154320263298004</v>
      </c>
      <c r="L184" s="5">
        <v>2.3802530152336212</v>
      </c>
      <c r="M184" s="73">
        <v>0.5</v>
      </c>
      <c r="N184" s="5">
        <v>0</v>
      </c>
      <c r="O184" s="5">
        <v>0</v>
      </c>
      <c r="P184" s="5">
        <v>0</v>
      </c>
      <c r="Q184" s="5">
        <v>0</v>
      </c>
      <c r="R184" s="5">
        <v>0</v>
      </c>
      <c r="S184" s="46">
        <v>0</v>
      </c>
      <c r="T184" s="5">
        <v>2.573246502955266</v>
      </c>
      <c r="U184" s="5">
        <v>0</v>
      </c>
      <c r="V184" s="5">
        <v>0</v>
      </c>
      <c r="W184" s="175">
        <v>0</v>
      </c>
      <c r="X184" s="5">
        <v>0</v>
      </c>
      <c r="Y184" s="5">
        <v>2.573246502955266</v>
      </c>
      <c r="Z184" s="5">
        <v>0</v>
      </c>
      <c r="AA184" s="5">
        <v>0</v>
      </c>
      <c r="AB184" s="72">
        <v>0</v>
      </c>
    </row>
    <row r="185" spans="1:28">
      <c r="A185" s="48" t="s">
        <v>1536</v>
      </c>
      <c r="B185" s="55" t="s">
        <v>1537</v>
      </c>
      <c r="C185" s="1" t="s">
        <v>1538</v>
      </c>
      <c r="D185" s="1" t="s">
        <v>237</v>
      </c>
      <c r="E185" s="1" t="s">
        <v>223</v>
      </c>
      <c r="F185" s="44" t="s">
        <v>1539</v>
      </c>
      <c r="G185" s="49">
        <v>0.09</v>
      </c>
      <c r="H185" s="5">
        <v>62.470646614407656</v>
      </c>
      <c r="I185" s="5">
        <v>0</v>
      </c>
      <c r="J185" s="5">
        <v>62.470646614407656</v>
      </c>
      <c r="K185" s="5">
        <v>46.170062622458595</v>
      </c>
      <c r="L185" s="5">
        <v>57.785348118327086</v>
      </c>
      <c r="M185" s="73">
        <v>0</v>
      </c>
      <c r="N185" s="5">
        <v>0</v>
      </c>
      <c r="O185" s="5">
        <v>0</v>
      </c>
      <c r="P185" s="5">
        <v>0</v>
      </c>
      <c r="Q185" s="5">
        <v>0</v>
      </c>
      <c r="R185" s="5">
        <v>0</v>
      </c>
      <c r="S185" s="46">
        <v>62.470646614407656</v>
      </c>
      <c r="T185" s="5">
        <v>0</v>
      </c>
      <c r="U185" s="5">
        <v>0</v>
      </c>
      <c r="V185" s="5">
        <v>0</v>
      </c>
      <c r="W185" s="175">
        <v>0</v>
      </c>
      <c r="X185" s="5">
        <v>62.470646614407656</v>
      </c>
      <c r="Y185" s="5">
        <v>0</v>
      </c>
      <c r="Z185" s="5">
        <v>0</v>
      </c>
      <c r="AA185" s="5">
        <v>0</v>
      </c>
      <c r="AB185" s="72">
        <v>0</v>
      </c>
    </row>
    <row r="186" spans="1:28">
      <c r="A186" s="48" t="s">
        <v>1540</v>
      </c>
      <c r="B186" s="55" t="s">
        <v>1541</v>
      </c>
      <c r="C186" s="1" t="s">
        <v>1542</v>
      </c>
      <c r="D186" s="1" t="s">
        <v>53</v>
      </c>
      <c r="E186" s="1" t="s">
        <v>54</v>
      </c>
      <c r="F186" s="44" t="s">
        <v>1543</v>
      </c>
      <c r="G186" s="49">
        <v>0.4</v>
      </c>
      <c r="H186" s="5">
        <v>2.6493854449223164</v>
      </c>
      <c r="I186" s="5">
        <v>0</v>
      </c>
      <c r="J186" s="5">
        <v>2.6493854449223164</v>
      </c>
      <c r="K186" s="5">
        <v>-10.06401009602479</v>
      </c>
      <c r="L186" s="5">
        <v>2.4506815365531427</v>
      </c>
      <c r="M186" s="73">
        <v>0.5</v>
      </c>
      <c r="N186" s="5">
        <v>0</v>
      </c>
      <c r="O186" s="5">
        <v>0</v>
      </c>
      <c r="P186" s="5">
        <v>0</v>
      </c>
      <c r="Q186" s="5">
        <v>0</v>
      </c>
      <c r="R186" s="5">
        <v>0</v>
      </c>
      <c r="S186" s="46">
        <v>0</v>
      </c>
      <c r="T186" s="5">
        <v>2.6493854449223164</v>
      </c>
      <c r="U186" s="5">
        <v>0</v>
      </c>
      <c r="V186" s="5">
        <v>0</v>
      </c>
      <c r="W186" s="175">
        <v>0</v>
      </c>
      <c r="X186" s="5">
        <v>0</v>
      </c>
      <c r="Y186" s="5">
        <v>2.6493854449223164</v>
      </c>
      <c r="Z186" s="5">
        <v>0</v>
      </c>
      <c r="AA186" s="5">
        <v>0</v>
      </c>
      <c r="AB186" s="72">
        <v>0</v>
      </c>
    </row>
    <row r="187" spans="1:28">
      <c r="A187" s="48" t="s">
        <v>1544</v>
      </c>
      <c r="B187" s="55" t="s">
        <v>1545</v>
      </c>
      <c r="C187" s="1" t="s">
        <v>1546</v>
      </c>
      <c r="D187" s="1" t="s">
        <v>53</v>
      </c>
      <c r="E187" s="1" t="s">
        <v>223</v>
      </c>
      <c r="F187" s="44" t="s">
        <v>1547</v>
      </c>
      <c r="G187" s="49">
        <v>0.4</v>
      </c>
      <c r="H187" s="5">
        <v>2.6097329358710173</v>
      </c>
      <c r="I187" s="5">
        <v>0</v>
      </c>
      <c r="J187" s="5">
        <v>2.6097329358710173</v>
      </c>
      <c r="K187" s="5">
        <v>-13.177927335971816</v>
      </c>
      <c r="L187" s="5">
        <v>2.4140029656806909</v>
      </c>
      <c r="M187" s="73">
        <v>0.5</v>
      </c>
      <c r="N187" s="5">
        <v>0</v>
      </c>
      <c r="O187" s="5">
        <v>0</v>
      </c>
      <c r="P187" s="5">
        <v>0</v>
      </c>
      <c r="Q187" s="5">
        <v>0</v>
      </c>
      <c r="R187" s="5">
        <v>0</v>
      </c>
      <c r="S187" s="46">
        <v>0</v>
      </c>
      <c r="T187" s="5">
        <v>2.6097329358710173</v>
      </c>
      <c r="U187" s="5">
        <v>0</v>
      </c>
      <c r="V187" s="5">
        <v>0</v>
      </c>
      <c r="W187" s="175">
        <v>0</v>
      </c>
      <c r="X187" s="5">
        <v>0</v>
      </c>
      <c r="Y187" s="5">
        <v>2.6097329358710173</v>
      </c>
      <c r="Z187" s="5">
        <v>0</v>
      </c>
      <c r="AA187" s="5">
        <v>0</v>
      </c>
      <c r="AB187" s="72">
        <v>0</v>
      </c>
    </row>
    <row r="188" spans="1:28">
      <c r="A188" s="48" t="s">
        <v>1548</v>
      </c>
      <c r="B188" s="55" t="s">
        <v>1549</v>
      </c>
      <c r="C188" s="1" t="s">
        <v>1550</v>
      </c>
      <c r="D188" s="1" t="s">
        <v>53</v>
      </c>
      <c r="E188" s="1" t="s">
        <v>84</v>
      </c>
      <c r="F188" s="44" t="s">
        <v>1551</v>
      </c>
      <c r="G188" s="49">
        <v>0.4</v>
      </c>
      <c r="H188" s="5">
        <v>3.2925739288187454</v>
      </c>
      <c r="I188" s="5">
        <v>0</v>
      </c>
      <c r="J188" s="5">
        <v>3.2925739288187454</v>
      </c>
      <c r="K188" s="5">
        <v>-24.827181480775842</v>
      </c>
      <c r="L188" s="5">
        <v>3.0456308841573394</v>
      </c>
      <c r="M188" s="73">
        <v>0.5</v>
      </c>
      <c r="N188" s="5">
        <v>0</v>
      </c>
      <c r="O188" s="5">
        <v>0</v>
      </c>
      <c r="P188" s="5">
        <v>0</v>
      </c>
      <c r="Q188" s="5">
        <v>0</v>
      </c>
      <c r="R188" s="5">
        <v>0</v>
      </c>
      <c r="S188" s="46">
        <v>0</v>
      </c>
      <c r="T188" s="5">
        <v>3.2925739288187454</v>
      </c>
      <c r="U188" s="5">
        <v>0</v>
      </c>
      <c r="V188" s="5">
        <v>0</v>
      </c>
      <c r="W188" s="175">
        <v>0</v>
      </c>
      <c r="X188" s="5">
        <v>0</v>
      </c>
      <c r="Y188" s="5">
        <v>3.2925739288187454</v>
      </c>
      <c r="Z188" s="5">
        <v>0</v>
      </c>
      <c r="AA188" s="5">
        <v>0</v>
      </c>
      <c r="AB188" s="72">
        <v>0</v>
      </c>
    </row>
    <row r="189" spans="1:28">
      <c r="A189" s="48" t="s">
        <v>1552</v>
      </c>
      <c r="B189" s="55" t="s">
        <v>1553</v>
      </c>
      <c r="C189" s="1" t="s">
        <v>1554</v>
      </c>
      <c r="D189" s="1" t="s">
        <v>53</v>
      </c>
      <c r="E189" s="1" t="s">
        <v>156</v>
      </c>
      <c r="F189" s="44" t="s">
        <v>1555</v>
      </c>
      <c r="G189" s="49">
        <v>0.4</v>
      </c>
      <c r="H189" s="5">
        <v>3.3546063235610677</v>
      </c>
      <c r="I189" s="5">
        <v>0</v>
      </c>
      <c r="J189" s="5">
        <v>3.3546063235610677</v>
      </c>
      <c r="K189" s="5">
        <v>-6.7278897771928712</v>
      </c>
      <c r="L189" s="5">
        <v>3.1030108492939878</v>
      </c>
      <c r="M189" s="73">
        <v>0.5</v>
      </c>
      <c r="N189" s="5">
        <v>0</v>
      </c>
      <c r="O189" s="5">
        <v>0</v>
      </c>
      <c r="P189" s="5">
        <v>0</v>
      </c>
      <c r="Q189" s="5">
        <v>0</v>
      </c>
      <c r="R189" s="5">
        <v>0</v>
      </c>
      <c r="S189" s="46">
        <v>0</v>
      </c>
      <c r="T189" s="5">
        <v>3.3546063235610677</v>
      </c>
      <c r="U189" s="5">
        <v>0</v>
      </c>
      <c r="V189" s="5">
        <v>0</v>
      </c>
      <c r="W189" s="175">
        <v>0</v>
      </c>
      <c r="X189" s="5">
        <v>0</v>
      </c>
      <c r="Y189" s="5">
        <v>3.3546063235610677</v>
      </c>
      <c r="Z189" s="5">
        <v>0</v>
      </c>
      <c r="AA189" s="5">
        <v>0</v>
      </c>
      <c r="AB189" s="72">
        <v>0</v>
      </c>
    </row>
    <row r="190" spans="1:28">
      <c r="A190" s="48" t="s">
        <v>1556</v>
      </c>
      <c r="B190" s="55" t="s">
        <v>1557</v>
      </c>
      <c r="C190" s="1" t="s">
        <v>1558</v>
      </c>
      <c r="D190" s="1" t="s">
        <v>53</v>
      </c>
      <c r="E190" s="1" t="s">
        <v>223</v>
      </c>
      <c r="F190" s="44" t="s">
        <v>1559</v>
      </c>
      <c r="G190" s="49">
        <v>0.4</v>
      </c>
      <c r="H190" s="5">
        <v>2.7976287533693971</v>
      </c>
      <c r="I190" s="5">
        <v>0</v>
      </c>
      <c r="J190" s="5">
        <v>2.7976287533693971</v>
      </c>
      <c r="K190" s="5">
        <v>-8.3438996405001991</v>
      </c>
      <c r="L190" s="5">
        <v>2.5878065968666926</v>
      </c>
      <c r="M190" s="73">
        <v>0.5</v>
      </c>
      <c r="N190" s="5">
        <v>0</v>
      </c>
      <c r="O190" s="5">
        <v>0</v>
      </c>
      <c r="P190" s="5">
        <v>0</v>
      </c>
      <c r="Q190" s="5">
        <v>0</v>
      </c>
      <c r="R190" s="5">
        <v>0</v>
      </c>
      <c r="S190" s="46">
        <v>0</v>
      </c>
      <c r="T190" s="5">
        <v>2.7976287533693971</v>
      </c>
      <c r="U190" s="5">
        <v>0</v>
      </c>
      <c r="V190" s="5">
        <v>0</v>
      </c>
      <c r="W190" s="175">
        <v>0</v>
      </c>
      <c r="X190" s="5">
        <v>0</v>
      </c>
      <c r="Y190" s="5">
        <v>2.7976287533693971</v>
      </c>
      <c r="Z190" s="5">
        <v>0</v>
      </c>
      <c r="AA190" s="5">
        <v>0</v>
      </c>
      <c r="AB190" s="72">
        <v>0</v>
      </c>
    </row>
    <row r="191" spans="1:28" ht="15" thickBot="1">
      <c r="A191" s="52" t="s">
        <v>1560</v>
      </c>
      <c r="B191" s="74" t="s">
        <v>1561</v>
      </c>
      <c r="C191" s="26" t="s">
        <v>1562</v>
      </c>
      <c r="D191" s="26" t="s">
        <v>124</v>
      </c>
      <c r="E191" s="26" t="s">
        <v>185</v>
      </c>
      <c r="F191" s="28" t="s">
        <v>1563</v>
      </c>
      <c r="G191" s="63">
        <v>0.49</v>
      </c>
      <c r="H191" s="35">
        <v>26.657959514233095</v>
      </c>
      <c r="I191" s="35">
        <v>0.52866811845354367</v>
      </c>
      <c r="J191" s="35">
        <v>26.12929139577955</v>
      </c>
      <c r="K191" s="35">
        <v>-21.210572135768796</v>
      </c>
      <c r="L191" s="35">
        <v>24.169594541096085</v>
      </c>
      <c r="M191" s="75">
        <v>0.44804887119890724</v>
      </c>
      <c r="N191" s="35">
        <v>1.9468899499080776</v>
      </c>
      <c r="O191" s="35">
        <v>-1.4182218314545341</v>
      </c>
      <c r="P191" s="35">
        <v>0</v>
      </c>
      <c r="Q191" s="35">
        <v>0</v>
      </c>
      <c r="R191" s="35">
        <v>0</v>
      </c>
      <c r="S191" s="34">
        <v>20.529896554595961</v>
      </c>
      <c r="T191" s="35">
        <v>5.5993948411835861</v>
      </c>
      <c r="U191" s="35">
        <v>0</v>
      </c>
      <c r="V191" s="35">
        <v>0</v>
      </c>
      <c r="W191" s="36">
        <v>0</v>
      </c>
      <c r="X191" s="35">
        <v>22.476786504504041</v>
      </c>
      <c r="Y191" s="35">
        <v>4.1811730097290516</v>
      </c>
      <c r="Z191" s="35">
        <v>0</v>
      </c>
      <c r="AA191" s="35">
        <v>0</v>
      </c>
      <c r="AB191" s="65">
        <v>0</v>
      </c>
    </row>
    <row r="194" spans="6:6" ht="16.2">
      <c r="F194" s="50" t="s">
        <v>1962</v>
      </c>
    </row>
    <row r="195" spans="6:6">
      <c r="F195" s="1" t="s">
        <v>1619</v>
      </c>
    </row>
    <row r="196" spans="6:6">
      <c r="F196" s="1" t="s">
        <v>1620</v>
      </c>
    </row>
    <row r="197" spans="6:6">
      <c r="F197" s="1" t="s">
        <v>1621</v>
      </c>
    </row>
  </sheetData>
  <sheetProtection sheet="1" objects="1" scenarios="1"/>
  <mergeCells count="4">
    <mergeCell ref="H5:L5"/>
    <mergeCell ref="N5:R5"/>
    <mergeCell ref="S5:W5"/>
    <mergeCell ref="X5:AB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F3B46-CF72-4891-97EE-FAFC15686490}">
  <sheetPr>
    <tabColor rgb="FF00B0F0"/>
  </sheetPr>
  <dimension ref="A2:CC396"/>
  <sheetViews>
    <sheetView showGridLines="0" zoomScaleNormal="100" workbookViewId="0">
      <pane xSplit="8" ySplit="7" topLeftCell="I8" activePane="bottomRight" state="frozen"/>
      <selection activeCell="E384" sqref="E384"/>
      <selection pane="topRight" activeCell="E384" sqref="E384"/>
      <selection pane="bottomLeft" activeCell="E384" sqref="E384"/>
      <selection pane="bottomRight" activeCell="H1" sqref="H1"/>
    </sheetView>
  </sheetViews>
  <sheetFormatPr defaultRowHeight="14.4" outlineLevelCol="1"/>
  <cols>
    <col min="1" max="1" width="3.6640625" hidden="1" customWidth="1" outlineLevel="1"/>
    <col min="2" max="6" width="8.88671875" hidden="1" customWidth="1" outlineLevel="1"/>
    <col min="7" max="7" width="6.88671875" hidden="1" customWidth="1" outlineLevel="1"/>
    <col min="8" max="8" width="46.109375" customWidth="1" collapsed="1"/>
    <col min="9" max="23" width="10.77734375" customWidth="1"/>
    <col min="24" max="24" width="2.44140625" customWidth="1"/>
    <col min="25" max="27" width="15.44140625" customWidth="1"/>
    <col min="28" max="28" width="7.5546875" customWidth="1"/>
    <col min="29" max="43" width="10.77734375" customWidth="1"/>
    <col min="44" max="44" width="2" customWidth="1"/>
    <col min="45" max="45" width="15.44140625" customWidth="1"/>
    <col min="46" max="47" width="15.44140625" style="164" customWidth="1"/>
    <col min="48" max="48" width="10.109375" style="164" customWidth="1"/>
    <col min="49" max="63" width="10.77734375" style="164" customWidth="1"/>
    <col min="64" max="64" width="6" style="164" customWidth="1"/>
    <col min="65" max="66" width="15.44140625" style="164" customWidth="1"/>
    <col min="67" max="67" width="15.44140625" customWidth="1"/>
  </cols>
  <sheetData>
    <row r="2" spans="2:81" ht="18" thickBot="1">
      <c r="G2" s="231"/>
      <c r="H2" s="76" t="s">
        <v>2020</v>
      </c>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201"/>
      <c r="AU2" s="201"/>
      <c r="AV2" s="201"/>
      <c r="AW2" s="201"/>
      <c r="AX2" s="201"/>
      <c r="AY2" s="201"/>
      <c r="AZ2" s="201"/>
      <c r="BA2" s="201"/>
      <c r="BB2" s="201"/>
      <c r="BC2" s="201"/>
      <c r="BD2" s="201"/>
      <c r="BE2" s="201"/>
      <c r="BF2" s="201"/>
      <c r="BG2" s="201"/>
      <c r="BH2" s="201"/>
      <c r="BI2" s="201"/>
      <c r="BJ2" s="201"/>
      <c r="BK2" s="201"/>
      <c r="BL2" s="201"/>
      <c r="BM2" s="201"/>
      <c r="BN2" s="201"/>
      <c r="BO2" s="76"/>
      <c r="BP2" s="76"/>
      <c r="BQ2" s="76"/>
      <c r="BR2" s="76"/>
      <c r="BS2" s="76"/>
      <c r="BT2" s="76"/>
      <c r="BU2" s="76"/>
      <c r="BV2" s="76"/>
      <c r="BW2" s="76"/>
      <c r="BX2" s="76"/>
      <c r="BY2" s="76"/>
      <c r="BZ2" s="76"/>
      <c r="CA2" s="76"/>
      <c r="CB2" s="76"/>
      <c r="CC2" s="76"/>
    </row>
    <row r="3" spans="2:81" ht="15" thickTop="1"/>
    <row r="4" spans="2:81" hidden="1">
      <c r="F4" t="s">
        <v>1857</v>
      </c>
      <c r="H4" t="s">
        <v>1894</v>
      </c>
      <c r="I4" s="12" t="s">
        <v>1591</v>
      </c>
      <c r="J4" s="12" t="s">
        <v>1592</v>
      </c>
      <c r="K4" s="12" t="s">
        <v>1593</v>
      </c>
      <c r="L4" s="12" t="s">
        <v>1594</v>
      </c>
      <c r="M4" s="12" t="s">
        <v>1595</v>
      </c>
      <c r="N4" s="12" t="s">
        <v>1596</v>
      </c>
      <c r="O4" s="12" t="s">
        <v>1597</v>
      </c>
      <c r="P4" s="12" t="s">
        <v>1598</v>
      </c>
      <c r="Q4" s="12" t="s">
        <v>1599</v>
      </c>
      <c r="R4" s="12" t="s">
        <v>1600</v>
      </c>
      <c r="S4" s="12" t="s">
        <v>1601</v>
      </c>
      <c r="T4" s="12" t="s">
        <v>1602</v>
      </c>
      <c r="U4" s="12" t="s">
        <v>1603</v>
      </c>
      <c r="V4" s="12" t="s">
        <v>1604</v>
      </c>
      <c r="W4" s="12" t="s">
        <v>1605</v>
      </c>
      <c r="Y4" s="12" t="s">
        <v>1586</v>
      </c>
      <c r="Z4" s="12" t="s">
        <v>1587</v>
      </c>
      <c r="AA4" s="12" t="s">
        <v>1585</v>
      </c>
      <c r="AC4" s="12" t="s">
        <v>1885</v>
      </c>
      <c r="AD4" s="12" t="s">
        <v>1887</v>
      </c>
      <c r="AE4" s="12" t="s">
        <v>1889</v>
      </c>
      <c r="AF4" s="12" t="s">
        <v>1893</v>
      </c>
      <c r="AG4" s="12" t="s">
        <v>1891</v>
      </c>
      <c r="AH4" s="12" t="s">
        <v>1873</v>
      </c>
      <c r="AI4" s="12" t="s">
        <v>1875</v>
      </c>
      <c r="AJ4" s="12" t="s">
        <v>1877</v>
      </c>
      <c r="AK4" s="12" t="s">
        <v>1881</v>
      </c>
      <c r="AL4" s="12" t="s">
        <v>1879</v>
      </c>
      <c r="AM4" s="12" t="s">
        <v>1860</v>
      </c>
      <c r="AN4" s="12" t="s">
        <v>1862</v>
      </c>
      <c r="AO4" s="12" t="s">
        <v>1864</v>
      </c>
      <c r="AP4" s="12" t="s">
        <v>1868</v>
      </c>
      <c r="AQ4" s="12" t="s">
        <v>1866</v>
      </c>
      <c r="AS4" s="12" t="s">
        <v>1883</v>
      </c>
      <c r="AT4" s="202" t="s">
        <v>1871</v>
      </c>
      <c r="AU4" s="202" t="s">
        <v>1859</v>
      </c>
      <c r="AW4" s="202" t="s">
        <v>1982</v>
      </c>
      <c r="AX4" s="202" t="s">
        <v>1983</v>
      </c>
      <c r="AY4" s="202" t="s">
        <v>1984</v>
      </c>
      <c r="AZ4" s="202" t="s">
        <v>1985</v>
      </c>
      <c r="BA4" s="202" t="s">
        <v>1986</v>
      </c>
      <c r="BB4" s="202" t="s">
        <v>1987</v>
      </c>
      <c r="BC4" s="202" t="s">
        <v>1988</v>
      </c>
      <c r="BD4" s="202" t="s">
        <v>1989</v>
      </c>
      <c r="BE4" s="202" t="s">
        <v>1990</v>
      </c>
      <c r="BF4" s="202" t="s">
        <v>1991</v>
      </c>
      <c r="BG4" s="202" t="s">
        <v>1977</v>
      </c>
      <c r="BH4" s="202" t="s">
        <v>1978</v>
      </c>
      <c r="BI4" s="202" t="s">
        <v>1979</v>
      </c>
      <c r="BJ4" s="202" t="s">
        <v>1981</v>
      </c>
      <c r="BK4" s="202" t="s">
        <v>1980</v>
      </c>
      <c r="BM4" s="202" t="s">
        <v>1992</v>
      </c>
      <c r="BN4" s="202" t="s">
        <v>1993</v>
      </c>
      <c r="BO4" s="12" t="s">
        <v>1976</v>
      </c>
    </row>
    <row r="5" spans="2:81">
      <c r="Y5" s="160"/>
      <c r="Z5" s="160"/>
      <c r="AA5" s="160"/>
      <c r="AS5" s="160"/>
      <c r="AT5" s="203"/>
      <c r="AU5" s="203"/>
    </row>
    <row r="6" spans="2:81" s="1" customFormat="1">
      <c r="B6" s="177"/>
      <c r="C6" s="178"/>
      <c r="D6" s="178"/>
      <c r="E6" s="178"/>
      <c r="F6" s="178"/>
      <c r="G6" s="178"/>
      <c r="H6" s="179"/>
      <c r="I6" s="239" t="s">
        <v>1624</v>
      </c>
      <c r="J6" s="240"/>
      <c r="K6" s="240"/>
      <c r="L6" s="240"/>
      <c r="M6" s="241"/>
      <c r="N6" s="239" t="s">
        <v>1623</v>
      </c>
      <c r="O6" s="240"/>
      <c r="P6" s="240"/>
      <c r="Q6" s="240"/>
      <c r="R6" s="241"/>
      <c r="S6" s="239" t="s">
        <v>2019</v>
      </c>
      <c r="T6" s="240"/>
      <c r="U6" s="240"/>
      <c r="V6" s="240"/>
      <c r="W6" s="241"/>
      <c r="Y6" s="242" t="s">
        <v>1940</v>
      </c>
      <c r="Z6" s="249" t="s">
        <v>1941</v>
      </c>
      <c r="AA6" s="251" t="s">
        <v>1942</v>
      </c>
      <c r="AB6" s="117"/>
      <c r="AC6" s="239" t="s">
        <v>1626</v>
      </c>
      <c r="AD6" s="240"/>
      <c r="AE6" s="240"/>
      <c r="AF6" s="240"/>
      <c r="AG6" s="241"/>
      <c r="AH6" s="239" t="s">
        <v>1627</v>
      </c>
      <c r="AI6" s="240"/>
      <c r="AJ6" s="240"/>
      <c r="AK6" s="240"/>
      <c r="AL6" s="241"/>
      <c r="AM6" s="239" t="s">
        <v>2018</v>
      </c>
      <c r="AN6" s="240"/>
      <c r="AO6" s="240"/>
      <c r="AP6" s="240"/>
      <c r="AQ6" s="241"/>
      <c r="AS6" s="242" t="s">
        <v>1943</v>
      </c>
      <c r="AT6" s="244" t="s">
        <v>1944</v>
      </c>
      <c r="AU6" s="246" t="s">
        <v>1945</v>
      </c>
      <c r="AV6" s="204"/>
      <c r="AW6" s="254" t="s">
        <v>1964</v>
      </c>
      <c r="AX6" s="255"/>
      <c r="AY6" s="255"/>
      <c r="AZ6" s="255"/>
      <c r="BA6" s="256"/>
      <c r="BB6" s="254" t="s">
        <v>1965</v>
      </c>
      <c r="BC6" s="255"/>
      <c r="BD6" s="255"/>
      <c r="BE6" s="255"/>
      <c r="BF6" s="256"/>
      <c r="BG6" s="254" t="s">
        <v>2017</v>
      </c>
      <c r="BH6" s="255"/>
      <c r="BI6" s="255"/>
      <c r="BJ6" s="255"/>
      <c r="BK6" s="256"/>
      <c r="BL6" s="204"/>
      <c r="BM6" s="257" t="s">
        <v>1966</v>
      </c>
      <c r="BN6" s="244" t="s">
        <v>1967</v>
      </c>
      <c r="BO6" s="251" t="s">
        <v>1968</v>
      </c>
    </row>
    <row r="7" spans="2:81" s="1" customFormat="1" ht="61.5" customHeight="1">
      <c r="B7" s="181" t="s">
        <v>1950</v>
      </c>
      <c r="C7" s="182" t="s">
        <v>1951</v>
      </c>
      <c r="D7" s="182" t="s">
        <v>2008</v>
      </c>
      <c r="E7" s="183" t="s">
        <v>33</v>
      </c>
      <c r="F7" s="183" t="s">
        <v>34</v>
      </c>
      <c r="G7" s="217" t="s">
        <v>2007</v>
      </c>
      <c r="H7" s="184" t="s">
        <v>35</v>
      </c>
      <c r="I7" s="185" t="s">
        <v>43</v>
      </c>
      <c r="J7" s="186" t="s">
        <v>44</v>
      </c>
      <c r="K7" s="186" t="s">
        <v>45</v>
      </c>
      <c r="L7" s="186" t="s">
        <v>46</v>
      </c>
      <c r="M7" s="187" t="s">
        <v>47</v>
      </c>
      <c r="N7" s="185" t="s">
        <v>43</v>
      </c>
      <c r="O7" s="186" t="s">
        <v>44</v>
      </c>
      <c r="P7" s="186" t="s">
        <v>45</v>
      </c>
      <c r="Q7" s="186" t="s">
        <v>46</v>
      </c>
      <c r="R7" s="187" t="s">
        <v>47</v>
      </c>
      <c r="S7" s="185" t="s">
        <v>43</v>
      </c>
      <c r="T7" s="186" t="s">
        <v>44</v>
      </c>
      <c r="U7" s="186" t="s">
        <v>45</v>
      </c>
      <c r="V7" s="186" t="s">
        <v>46</v>
      </c>
      <c r="W7" s="187" t="s">
        <v>47</v>
      </c>
      <c r="Y7" s="248"/>
      <c r="Z7" s="250"/>
      <c r="AA7" s="252"/>
      <c r="AB7" s="117"/>
      <c r="AC7" s="185" t="s">
        <v>43</v>
      </c>
      <c r="AD7" s="186" t="s">
        <v>44</v>
      </c>
      <c r="AE7" s="186" t="s">
        <v>45</v>
      </c>
      <c r="AF7" s="186" t="s">
        <v>46</v>
      </c>
      <c r="AG7" s="187" t="s">
        <v>47</v>
      </c>
      <c r="AH7" s="185" t="s">
        <v>43</v>
      </c>
      <c r="AI7" s="186" t="s">
        <v>44</v>
      </c>
      <c r="AJ7" s="186" t="s">
        <v>45</v>
      </c>
      <c r="AK7" s="186" t="s">
        <v>46</v>
      </c>
      <c r="AL7" s="187" t="s">
        <v>47</v>
      </c>
      <c r="AM7" s="185" t="s">
        <v>43</v>
      </c>
      <c r="AN7" s="186" t="s">
        <v>44</v>
      </c>
      <c r="AO7" s="186" t="s">
        <v>45</v>
      </c>
      <c r="AP7" s="186" t="s">
        <v>46</v>
      </c>
      <c r="AQ7" s="194" t="s">
        <v>47</v>
      </c>
      <c r="AS7" s="243"/>
      <c r="AT7" s="245"/>
      <c r="AU7" s="247"/>
      <c r="AV7" s="205"/>
      <c r="AW7" s="206" t="s">
        <v>43</v>
      </c>
      <c r="AX7" s="207" t="s">
        <v>44</v>
      </c>
      <c r="AY7" s="207" t="s">
        <v>45</v>
      </c>
      <c r="AZ7" s="207" t="s">
        <v>46</v>
      </c>
      <c r="BA7" s="208" t="s">
        <v>47</v>
      </c>
      <c r="BB7" s="206" t="s">
        <v>43</v>
      </c>
      <c r="BC7" s="207" t="s">
        <v>44</v>
      </c>
      <c r="BD7" s="207" t="s">
        <v>45</v>
      </c>
      <c r="BE7" s="207" t="s">
        <v>46</v>
      </c>
      <c r="BF7" s="208" t="s">
        <v>47</v>
      </c>
      <c r="BG7" s="206" t="s">
        <v>43</v>
      </c>
      <c r="BH7" s="207" t="s">
        <v>44</v>
      </c>
      <c r="BI7" s="207" t="s">
        <v>45</v>
      </c>
      <c r="BJ7" s="207" t="s">
        <v>46</v>
      </c>
      <c r="BK7" s="208" t="s">
        <v>47</v>
      </c>
      <c r="BL7" s="204"/>
      <c r="BM7" s="258"/>
      <c r="BN7" s="245"/>
      <c r="BO7" s="253"/>
    </row>
    <row r="8" spans="2:81">
      <c r="B8" s="121" t="str">
        <f>'KI 2019-20'!B9</f>
        <v>E3831</v>
      </c>
      <c r="C8" s="160" t="str">
        <f>IF(B8="E7034","E6134",IF(B8="E7028","E6128",IF(B8="E7027","E6127",B8)))</f>
        <v>E3831</v>
      </c>
      <c r="D8" s="160" t="str">
        <f>IF(C8=$C$170,"E2101O",C8)</f>
        <v>E3831</v>
      </c>
      <c r="E8" t="str">
        <f>INDEX('KI 2019-20'!D$9:D$383,MATCH($B8,'KI 2019-20'!$B$9:$B$383,0))</f>
        <v>SD</v>
      </c>
      <c r="F8" t="str">
        <f>INDEX('KI 2019-20'!E$9:E$383,MATCH($B8,'KI 2019-20'!$B$9:$B$383,0))</f>
        <v>P1908</v>
      </c>
      <c r="G8" s="119">
        <v>0</v>
      </c>
      <c r="H8" s="176" t="str">
        <f>INDEX('KI 2019-20'!F$9:F$383,MATCH($B8,'KI 2019-20'!$B$9:$B$383,0))</f>
        <v>Adur</v>
      </c>
      <c r="I8" s="154">
        <f>_xlfn.IFNA(IF($B8=$B$382,0,INDEX('I.Supplementary 2019-20'!N$8:N$191,MATCH($B8,'I.Supplementary 2019-20'!$B$8:$B$191,0))),INDEX('KI 2019-20'!N$9:N$383,MATCH($B8,'KI 2019-20'!$B$9:$B$383,0)))</f>
        <v>0</v>
      </c>
      <c r="J8" s="153">
        <f>_xlfn.IFNA(IF($B8=$B$382,0,INDEX('I.Supplementary 2019-20'!O$8:O$191,MATCH($B8,'I.Supplementary 2019-20'!$B$8:$B$191,0))),INDEX('KI 2019-20'!O$9:O$383,MATCH($B8,'KI 2019-20'!$B$9:$B$383,0)))</f>
        <v>0</v>
      </c>
      <c r="K8" s="153">
        <f>_xlfn.IFNA(IF($B8=$B$382,0,INDEX('I.Supplementary 2019-20'!P$8:P$191,MATCH($B8,'I.Supplementary 2019-20'!$B$8:$B$191,0))),INDEX('KI 2019-20'!P$9:P$383,MATCH($B8,'KI 2019-20'!$B$9:$B$383,0)))</f>
        <v>0</v>
      </c>
      <c r="L8" s="153">
        <f>_xlfn.IFNA(IF($B8=$B$382,0,INDEX('I.Supplementary 2019-20'!Q$8:Q$191,MATCH($B8,'I.Supplementary 2019-20'!$B$8:$B$191,0))),INDEX('KI 2019-20'!Q$9:Q$383,MATCH($B8,'KI 2019-20'!$B$9:$B$383,0)))</f>
        <v>0</v>
      </c>
      <c r="M8" s="180">
        <f>_xlfn.IFNA(IF($B8=$B$382,0,INDEX('I.Supplementary 2019-20'!R$8:R$191,MATCH($B8,'I.Supplementary 2019-20'!$B$8:$B$191,0))),INDEX('KI 2019-20'!R$9:R$383,MATCH($B8,'KI 2019-20'!$B$9:$B$383,0)))</f>
        <v>0</v>
      </c>
      <c r="N8" s="153">
        <f>_xlfn.IFNA(IF($B8=$B$382,0,INDEX('I.Supplementary 2019-20'!S$8:S$191,MATCH($B8,'I.Supplementary 2019-20'!$B$8:$B$191,0))),INDEX('KI 2019-20'!S$9:S$383,MATCH($B8,'KI 2019-20'!$B$9:$B$383,0)))</f>
        <v>0</v>
      </c>
      <c r="O8" s="153">
        <f>_xlfn.IFNA(IF($B8=$B$382,0,INDEX('I.Supplementary 2019-20'!T$8:T$191,MATCH($B8,'I.Supplementary 2019-20'!$B$8:$B$191,0))),INDEX('KI 2019-20'!T$9:T$383,MATCH($B8,'KI 2019-20'!$B$9:$B$383,0)))</f>
        <v>1.7388222766959629</v>
      </c>
      <c r="P8" s="153">
        <f>_xlfn.IFNA(IF($B8=$B$382,0,INDEX('I.Supplementary 2019-20'!U$8:U$191,MATCH($B8,'I.Supplementary 2019-20'!$B$8:$B$191,0))),INDEX('KI 2019-20'!U$9:U$383,MATCH($B8,'KI 2019-20'!$B$9:$B$383,0)))</f>
        <v>0</v>
      </c>
      <c r="Q8" s="153">
        <f>_xlfn.IFNA(IF($B8=$B$382,0,INDEX('I.Supplementary 2019-20'!V$8:V$191,MATCH($B8,'I.Supplementary 2019-20'!$B$8:$B$191,0))),INDEX('KI 2019-20'!V$9:V$383,MATCH($B8,'KI 2019-20'!$B$9:$B$383,0)))</f>
        <v>0</v>
      </c>
      <c r="R8" s="180">
        <f>_xlfn.IFNA(IF($B8=$B$382,0,INDEX('I.Supplementary 2019-20'!W$8:W$191,MATCH($B8,'I.Supplementary 2019-20'!$B$8:$B$191,0))),INDEX('KI 2019-20'!W$9:W$383,MATCH($B8,'KI 2019-20'!$B$9:$B$383,0)))</f>
        <v>0</v>
      </c>
      <c r="S8" s="153">
        <f>_xlfn.IFNA(IF($B8=$B$382,0,INDEX('I.Supplementary 2019-20'!X$8:X$191,MATCH($B8,'I.Supplementary 2019-20'!$B$8:$B$191,0))),INDEX('KI 2019-20'!X$9:X$383,MATCH($B8,'KI 2019-20'!$B$9:$B$383,0)))</f>
        <v>0</v>
      </c>
      <c r="T8" s="153">
        <f>_xlfn.IFNA(IF($B8=$B$382,0,INDEX('I.Supplementary 2019-20'!Y$8:Y$191,MATCH($B8,'I.Supplementary 2019-20'!$B$8:$B$191,0))),INDEX('KI 2019-20'!Y$9:Y$383,MATCH($B8,'KI 2019-20'!$B$9:$B$383,0)))</f>
        <v>1.7388222766959629</v>
      </c>
      <c r="U8" s="153">
        <f>_xlfn.IFNA(IF($B8=$B$382,0,INDEX('I.Supplementary 2019-20'!Z$8:Z$191,MATCH($B8,'I.Supplementary 2019-20'!$B$8:$B$191,0))),INDEX('KI 2019-20'!Z$9:Z$383,MATCH($B8,'KI 2019-20'!$B$9:$B$383,0)))</f>
        <v>0</v>
      </c>
      <c r="V8" s="153">
        <f>_xlfn.IFNA(IF($B8=$B$382,0,INDEX('I.Supplementary 2019-20'!AA$8:AA$191,MATCH($B8,'I.Supplementary 2019-20'!$B$8:$B$191,0))),INDEX('KI 2019-20'!AA$9:AA$383,MATCH($B8,'KI 2019-20'!$B$9:$B$383,0)))</f>
        <v>0</v>
      </c>
      <c r="W8" s="180">
        <f>_xlfn.IFNA(IF($B8=$B$382,0,INDEX('I.Supplementary 2019-20'!AB$8:AB$191,MATCH($B8,'I.Supplementary 2019-20'!$B$8:$B$191,0))),INDEX('KI 2019-20'!AB$9:AB$383,MATCH($B8,'KI 2019-20'!$B$9:$B$383,0)))</f>
        <v>0</v>
      </c>
      <c r="X8" s="78"/>
      <c r="Y8" s="154">
        <f>_xlfn.IFNA(IF($B8=$B$382,0,INDEX('I.Supplementary 2019-20'!$I$8:$I$191,MATCH($B8,'I.Supplementary 2019-20'!$B$8:$B$191,0))),INDEX('KI 2019-20'!$I$9:$I$383,MATCH($B8,'KI 2019-20'!$B$9:$B$383,0)))</f>
        <v>0</v>
      </c>
      <c r="Z8" s="153">
        <f>_xlfn.IFNA(IF($B8=$B$382,0,INDEX('I.Supplementary 2019-20'!$J$8:$J$191,MATCH($B8,'I.Supplementary 2019-20'!$B$8:$B$191,0))),INDEX('KI 2019-20'!$J$9:$J$383,MATCH($B8,'KI 2019-20'!$B$9:$B$383,0)))</f>
        <v>1.7388222766959629</v>
      </c>
      <c r="AA8" s="180">
        <f>_xlfn.IFNA(IF($B8=$B$382,0,INDEX('I.Supplementary 2019-20'!$H$8:$H$191,MATCH($B8,'I.Supplementary 2019-20'!$B$8:$B$191,0))),INDEX('KI 2019-20'!$H$9:$H$383,MATCH($B8,'KI 2019-20'!$B$9:$B$383,0)))</f>
        <v>1.7388222766959629</v>
      </c>
      <c r="AB8" s="78"/>
      <c r="AC8" s="156">
        <f>I8*('Other inputs'!$C$6/'Other inputs'!$C$5)</f>
        <v>0</v>
      </c>
      <c r="AD8" s="149">
        <f>IF(B8=$B$35,J8*('Other inputs'!$C$6/'Other inputs'!$C$5)-('Other inputs'!$C$18/1000000),J8*('Other inputs'!$C$6/'Other inputs'!$C$5))</f>
        <v>0</v>
      </c>
      <c r="AE8" s="149">
        <f>K8*('Other inputs'!$C$6/'Other inputs'!$C$5)</f>
        <v>0</v>
      </c>
      <c r="AF8" s="149">
        <f>L8*('Other inputs'!$C$6/'Other inputs'!$C$5)</f>
        <v>0</v>
      </c>
      <c r="AG8" s="188">
        <f>M8*('Other inputs'!$C$6/'Other inputs'!$C$5)</f>
        <v>0</v>
      </c>
      <c r="AH8" s="149">
        <f>N8*('Other inputs'!$C$6/'Other inputs'!$C$5)</f>
        <v>0</v>
      </c>
      <c r="AI8" s="149">
        <f>O8*('Other inputs'!$C$6/'Other inputs'!$C$5)</f>
        <v>1.7671533932205408</v>
      </c>
      <c r="AJ8" s="149">
        <f>P8*('Other inputs'!$C$6/'Other inputs'!$C$5)</f>
        <v>0</v>
      </c>
      <c r="AK8" s="149">
        <f>Q8*('Other inputs'!$C$6/'Other inputs'!$C$5)</f>
        <v>0</v>
      </c>
      <c r="AL8" s="188">
        <f>R8*('Other inputs'!$C$6/'Other inputs'!$C$5)</f>
        <v>0</v>
      </c>
      <c r="AM8" s="156">
        <f t="shared" ref="AM8:AQ8" si="0">SUM(AC8,AH8)</f>
        <v>0</v>
      </c>
      <c r="AN8" s="149">
        <f t="shared" si="0"/>
        <v>1.7671533932205408</v>
      </c>
      <c r="AO8" s="149">
        <f t="shared" si="0"/>
        <v>0</v>
      </c>
      <c r="AP8" s="149">
        <f t="shared" si="0"/>
        <v>0</v>
      </c>
      <c r="AQ8" s="188">
        <f t="shared" si="0"/>
        <v>0</v>
      </c>
      <c r="AR8" s="149"/>
      <c r="AS8" s="156">
        <f>IF(D8=$C$171,'Other inputs'!$C$12/1000000,SUM(AC8:AG8))</f>
        <v>0</v>
      </c>
      <c r="AT8" s="200">
        <f>IF(D8=$C$171,$Z$171*('Other inputs'!$C$6/'Other inputs'!$C$5),SUM(AH8:AL8))</f>
        <v>1.7671533932205408</v>
      </c>
      <c r="AU8" s="210">
        <f>SUM(AS8:AT8)</f>
        <v>1.7671533932205408</v>
      </c>
      <c r="AV8" s="214"/>
      <c r="AW8" s="199">
        <f>IF($G8=1,0,IF($B8=$B$172,AC8*('Other inputs'!$F$6/'Other inputs'!$F$5)-('Other inputs'!$C$28/1000000),AC8*('Other inputs'!$F$6/'Other inputs'!$F$5)))</f>
        <v>0</v>
      </c>
      <c r="AX8" s="200">
        <f>IF($G8=1,0,IF($B8=$B$172,AD8*('Other inputs'!$F$6/'Other inputs'!$F$5)-('Other inputs'!$C$29/1000000),AD8*('Other inputs'!$F$6/'Other inputs'!$F$5)))</f>
        <v>0</v>
      </c>
      <c r="AY8" s="200">
        <f>IF($G8=1,0,AE8*('Other inputs'!$F$6/'Other inputs'!$F$5))</f>
        <v>0</v>
      </c>
      <c r="AZ8" s="200">
        <f>IF($G8=1,0,AF8*('Other inputs'!$F$6/'Other inputs'!$F$5))</f>
        <v>0</v>
      </c>
      <c r="BA8" s="200">
        <f>IF($G8=1,0,AG8*('Other inputs'!$F$6/'Other inputs'!$F$5))</f>
        <v>0</v>
      </c>
      <c r="BB8" s="199">
        <f>IF($G8=1,0,AH8*('Other inputs'!$C$7/'Other inputs'!$C$6))</f>
        <v>0</v>
      </c>
      <c r="BC8" s="200">
        <f>IF($G8=1,0,AI8*('Other inputs'!$C$7/'Other inputs'!$C$6))</f>
        <v>1.7671533932205408</v>
      </c>
      <c r="BD8" s="200">
        <f>IF($G8=1,0,AJ8*('Other inputs'!$C$7/'Other inputs'!$C$6))</f>
        <v>0</v>
      </c>
      <c r="BE8" s="200">
        <f>IF($G8=1,0,AK8*('Other inputs'!$C$7/'Other inputs'!$C$6))</f>
        <v>0</v>
      </c>
      <c r="BF8" s="200">
        <f>IF($G8=1,0,AL8*('Other inputs'!$C$7/'Other inputs'!$C$6))</f>
        <v>0</v>
      </c>
      <c r="BG8" s="199">
        <f>SUM(AW8,BB8)</f>
        <v>0</v>
      </c>
      <c r="BH8" s="200">
        <f t="shared" ref="BH8:BK8" si="1">SUM(AX8,BC8)</f>
        <v>1.7671533932205408</v>
      </c>
      <c r="BI8" s="200">
        <f t="shared" si="1"/>
        <v>0</v>
      </c>
      <c r="BJ8" s="200">
        <f t="shared" si="1"/>
        <v>0</v>
      </c>
      <c r="BK8" s="209">
        <f t="shared" si="1"/>
        <v>0</v>
      </c>
      <c r="BL8" s="200"/>
      <c r="BM8" s="199">
        <f>IF(D8=C$171,'Other inputs'!$C$13/1000000,SUM(AW8:BA8))</f>
        <v>0</v>
      </c>
      <c r="BN8" s="200">
        <f>IF(B8=$B$171,$AT$171*('Other inputs'!$C$7/'Other inputs'!$C$6),SUM(BB8:BF8))</f>
        <v>1.7671533932205408</v>
      </c>
      <c r="BO8" s="188">
        <f>SUM(BM8:BN8)</f>
        <v>1.7671533932205408</v>
      </c>
    </row>
    <row r="9" spans="2:81">
      <c r="B9" s="121" t="str">
        <f>'KI 2019-20'!B10</f>
        <v>E0931</v>
      </c>
      <c r="C9" s="160" t="str">
        <f t="shared" ref="C9:C72" si="2">IF(B9="E7034","E6134",IF(B9="E7028","E6128",IF(B9="E7027","E6127",B9)))</f>
        <v>E0931</v>
      </c>
      <c r="D9" s="160" t="str">
        <f t="shared" ref="D9:D72" si="3">IF(C9=$C$170,"E2101O",C9)</f>
        <v>E0931</v>
      </c>
      <c r="E9" t="str">
        <f>INDEX('KI 2019-20'!D$9:D$383,MATCH($B9,'KI 2019-20'!$B$9:$B$383,0))</f>
        <v>SD</v>
      </c>
      <c r="F9">
        <f>INDEX('KI 2019-20'!E$9:E$383,MATCH($B9,'KI 2019-20'!$B$9:$B$383,0))</f>
        <v>0</v>
      </c>
      <c r="G9" s="119">
        <v>0</v>
      </c>
      <c r="H9" s="120" t="str">
        <f>INDEX('KI 2019-20'!F$9:F$383,MATCH($B9,'KI 2019-20'!$B$9:$B$383,0))</f>
        <v>Allerdale</v>
      </c>
      <c r="I9" s="154">
        <f>_xlfn.IFNA(IF($B9=$B$382,0,INDEX('I.Supplementary 2019-20'!N$8:N$191,MATCH($B9,'I.Supplementary 2019-20'!$B$8:$B$191,0))),INDEX('KI 2019-20'!N$9:N$383,MATCH($B9,'KI 2019-20'!$B$9:$B$383,0)))</f>
        <v>0</v>
      </c>
      <c r="J9" s="153">
        <f>_xlfn.IFNA(IF($B9=$B$382,0,INDEX('I.Supplementary 2019-20'!O$8:O$191,MATCH($B9,'I.Supplementary 2019-20'!$B$8:$B$191,0))),INDEX('KI 2019-20'!O$9:O$383,MATCH($B9,'KI 2019-20'!$B$9:$B$383,0)))</f>
        <v>0.19618684916647711</v>
      </c>
      <c r="K9" s="153">
        <f>_xlfn.IFNA(IF($B9=$B$382,0,INDEX('I.Supplementary 2019-20'!P$8:P$191,MATCH($B9,'I.Supplementary 2019-20'!$B$8:$B$191,0))),INDEX('KI 2019-20'!P$9:P$383,MATCH($B9,'KI 2019-20'!$B$9:$B$383,0)))</f>
        <v>0</v>
      </c>
      <c r="L9" s="153">
        <f>_xlfn.IFNA(IF($B9=$B$382,0,INDEX('I.Supplementary 2019-20'!Q$8:Q$191,MATCH($B9,'I.Supplementary 2019-20'!$B$8:$B$191,0))),INDEX('KI 2019-20'!Q$9:Q$383,MATCH($B9,'KI 2019-20'!$B$9:$B$383,0)))</f>
        <v>0</v>
      </c>
      <c r="M9" s="155">
        <f>_xlfn.IFNA(IF($B9=$B$382,0,INDEX('I.Supplementary 2019-20'!R$8:R$191,MATCH($B9,'I.Supplementary 2019-20'!$B$8:$B$191,0))),INDEX('KI 2019-20'!R$9:R$383,MATCH($B9,'KI 2019-20'!$B$9:$B$383,0)))</f>
        <v>0</v>
      </c>
      <c r="N9" s="153">
        <f>_xlfn.IFNA(IF($B9=$B$382,0,INDEX('I.Supplementary 2019-20'!S$8:S$191,MATCH($B9,'I.Supplementary 2019-20'!$B$8:$B$191,0))),INDEX('KI 2019-20'!S$9:S$383,MATCH($B9,'KI 2019-20'!$B$9:$B$383,0)))</f>
        <v>0</v>
      </c>
      <c r="O9" s="153">
        <f>_xlfn.IFNA(IF($B9=$B$382,0,INDEX('I.Supplementary 2019-20'!T$8:T$191,MATCH($B9,'I.Supplementary 2019-20'!$B$8:$B$191,0))),INDEX('KI 2019-20'!T$9:T$383,MATCH($B9,'KI 2019-20'!$B$9:$B$383,0)))</f>
        <v>3.5969962673783078</v>
      </c>
      <c r="P9" s="153">
        <f>_xlfn.IFNA(IF($B9=$B$382,0,INDEX('I.Supplementary 2019-20'!U$8:U$191,MATCH($B9,'I.Supplementary 2019-20'!$B$8:$B$191,0))),INDEX('KI 2019-20'!U$9:U$383,MATCH($B9,'KI 2019-20'!$B$9:$B$383,0)))</f>
        <v>0</v>
      </c>
      <c r="Q9" s="153">
        <f>_xlfn.IFNA(IF($B9=$B$382,0,INDEX('I.Supplementary 2019-20'!V$8:V$191,MATCH($B9,'I.Supplementary 2019-20'!$B$8:$B$191,0))),INDEX('KI 2019-20'!V$9:V$383,MATCH($B9,'KI 2019-20'!$B$9:$B$383,0)))</f>
        <v>0</v>
      </c>
      <c r="R9" s="155">
        <f>_xlfn.IFNA(IF($B9=$B$382,0,INDEX('I.Supplementary 2019-20'!W$8:W$191,MATCH($B9,'I.Supplementary 2019-20'!$B$8:$B$191,0))),INDEX('KI 2019-20'!W$9:W$383,MATCH($B9,'KI 2019-20'!$B$9:$B$383,0)))</f>
        <v>0</v>
      </c>
      <c r="S9" s="153">
        <f>_xlfn.IFNA(IF($B9=$B$382,0,INDEX('I.Supplementary 2019-20'!X$8:X$191,MATCH($B9,'I.Supplementary 2019-20'!$B$8:$B$191,0))),INDEX('KI 2019-20'!X$9:X$383,MATCH($B9,'KI 2019-20'!$B$9:$B$383,0)))</f>
        <v>0</v>
      </c>
      <c r="T9" s="153">
        <f>_xlfn.IFNA(IF($B9=$B$382,0,INDEX('I.Supplementary 2019-20'!Y$8:Y$191,MATCH($B9,'I.Supplementary 2019-20'!$B$8:$B$191,0))),INDEX('KI 2019-20'!Y$9:Y$383,MATCH($B9,'KI 2019-20'!$B$9:$B$383,0)))</f>
        <v>3.7931831165447849</v>
      </c>
      <c r="U9" s="153">
        <f>_xlfn.IFNA(IF($B9=$B$382,0,INDEX('I.Supplementary 2019-20'!Z$8:Z$191,MATCH($B9,'I.Supplementary 2019-20'!$B$8:$B$191,0))),INDEX('KI 2019-20'!Z$9:Z$383,MATCH($B9,'KI 2019-20'!$B$9:$B$383,0)))</f>
        <v>0</v>
      </c>
      <c r="V9" s="153">
        <f>_xlfn.IFNA(IF($B9=$B$382,0,INDEX('I.Supplementary 2019-20'!AA$8:AA$191,MATCH($B9,'I.Supplementary 2019-20'!$B$8:$B$191,0))),INDEX('KI 2019-20'!AA$9:AA$383,MATCH($B9,'KI 2019-20'!$B$9:$B$383,0)))</f>
        <v>0</v>
      </c>
      <c r="W9" s="155">
        <f>_xlfn.IFNA(IF($B9=$B$382,0,INDEX('I.Supplementary 2019-20'!AB$8:AB$191,MATCH($B9,'I.Supplementary 2019-20'!$B$8:$B$191,0))),INDEX('KI 2019-20'!AB$9:AB$383,MATCH($B9,'KI 2019-20'!$B$9:$B$383,0)))</f>
        <v>0</v>
      </c>
      <c r="Y9" s="154">
        <f>_xlfn.IFNA(IF($B9=$B$382,0,INDEX('I.Supplementary 2019-20'!$I$8:$I$191,MATCH($B9,'I.Supplementary 2019-20'!$B$8:$B$191,0))),INDEX('KI 2019-20'!$I$9:$I$383,MATCH($B9,'KI 2019-20'!$B$9:$B$383,0)))</f>
        <v>0.19618684916647711</v>
      </c>
      <c r="Z9" s="153">
        <f>_xlfn.IFNA(IF($B9=$B$382,0,INDEX('I.Supplementary 2019-20'!$J$8:$J$191,MATCH($B9,'I.Supplementary 2019-20'!$B$8:$B$191,0))),INDEX('KI 2019-20'!$J$9:$J$383,MATCH($B9,'KI 2019-20'!$B$9:$B$383,0)))</f>
        <v>3.5969962673783078</v>
      </c>
      <c r="AA9" s="155">
        <f>_xlfn.IFNA(IF($B9=$B$382,0,INDEX('I.Supplementary 2019-20'!$H$8:$H$191,MATCH($B9,'I.Supplementary 2019-20'!$B$8:$B$191,0))),INDEX('KI 2019-20'!$H$9:$H$383,MATCH($B9,'KI 2019-20'!$B$9:$B$383,0)))</f>
        <v>3.7931831165447849</v>
      </c>
      <c r="AC9" s="156">
        <f>I9*('Other inputs'!$C$6/'Other inputs'!$C$5)</f>
        <v>0</v>
      </c>
      <c r="AD9" s="149">
        <f>IF(B9=$B$35,J9*('Other inputs'!$C$6/'Other inputs'!$C$5)-('Other inputs'!$C$18/1000000),J9*('Other inputs'!$C$6/'Other inputs'!$C$5))</f>
        <v>0.19938337624047267</v>
      </c>
      <c r="AE9" s="149">
        <f>K9*('Other inputs'!$C$6/'Other inputs'!$C$5)</f>
        <v>0</v>
      </c>
      <c r="AF9" s="149">
        <f>L9*('Other inputs'!$C$6/'Other inputs'!$C$5)</f>
        <v>0</v>
      </c>
      <c r="AG9" s="188">
        <f>M9*('Other inputs'!$C$6/'Other inputs'!$C$5)</f>
        <v>0</v>
      </c>
      <c r="AH9" s="149">
        <f>N9*('Other inputs'!$C$6/'Other inputs'!$C$5)</f>
        <v>0</v>
      </c>
      <c r="AI9" s="149">
        <f>O9*('Other inputs'!$C$6/'Other inputs'!$C$5)</f>
        <v>3.6556031312052459</v>
      </c>
      <c r="AJ9" s="149">
        <f>P9*('Other inputs'!$C$6/'Other inputs'!$C$5)</f>
        <v>0</v>
      </c>
      <c r="AK9" s="149">
        <f>Q9*('Other inputs'!$C$6/'Other inputs'!$C$5)</f>
        <v>0</v>
      </c>
      <c r="AL9" s="188">
        <f>R9*('Other inputs'!$C$6/'Other inputs'!$C$5)</f>
        <v>0</v>
      </c>
      <c r="AM9" s="156">
        <f t="shared" ref="AM9:AM72" si="4">SUM(AC9,AH9)</f>
        <v>0</v>
      </c>
      <c r="AN9" s="149">
        <f t="shared" ref="AN9:AN72" si="5">SUM(AD9,AI9)</f>
        <v>3.8549865074457186</v>
      </c>
      <c r="AO9" s="149">
        <f t="shared" ref="AO9:AO72" si="6">SUM(AE9,AJ9)</f>
        <v>0</v>
      </c>
      <c r="AP9" s="149">
        <f t="shared" ref="AP9:AP72" si="7">SUM(AF9,AK9)</f>
        <v>0</v>
      </c>
      <c r="AQ9" s="188">
        <f t="shared" ref="AQ9:AQ72" si="8">SUM(AG9,AL9)</f>
        <v>0</v>
      </c>
      <c r="AR9" s="149"/>
      <c r="AS9" s="156">
        <f>IF(D9=$C$171,'Other inputs'!$C$12/1000000,SUM(AC9:AG9))</f>
        <v>0.19938337624047267</v>
      </c>
      <c r="AT9" s="200">
        <f>IF(D9=$C$171,$Z$171*('Other inputs'!$C$6/'Other inputs'!$C$5),SUM(AH9:AL9))</f>
        <v>3.6556031312052459</v>
      </c>
      <c r="AU9" s="210">
        <f t="shared" ref="AU9:AU72" si="9">SUM(AS9:AT9)</f>
        <v>3.8549865074457186</v>
      </c>
      <c r="AV9" s="214"/>
      <c r="AW9" s="199">
        <f>IF($G9=1,0,IF($B9=$B$172,AC9*('Other inputs'!$F$6/'Other inputs'!$F$5)-('Other inputs'!$C$28/1000000),AC9*('Other inputs'!$F$6/'Other inputs'!$F$5)))</f>
        <v>0</v>
      </c>
      <c r="AX9" s="200">
        <f>IF($G9=1,0,IF($B9=$B$172,AD9*('Other inputs'!$F$6/'Other inputs'!$F$5)-('Other inputs'!$C$29/1000000),AD9*('Other inputs'!$F$6/'Other inputs'!$F$5)))</f>
        <v>0.20048595712290845</v>
      </c>
      <c r="AY9" s="200">
        <f>IF($G9=1,0,AE9*('Other inputs'!$F$6/'Other inputs'!$F$5))</f>
        <v>0</v>
      </c>
      <c r="AZ9" s="200">
        <f>IF($G9=1,0,AF9*('Other inputs'!$F$6/'Other inputs'!$F$5))</f>
        <v>0</v>
      </c>
      <c r="BA9" s="200">
        <f>IF($G9=1,0,AG9*('Other inputs'!$F$6/'Other inputs'!$F$5))</f>
        <v>0</v>
      </c>
      <c r="BB9" s="199">
        <f>IF($G9=1,0,AH9*('Other inputs'!$C$7/'Other inputs'!$C$6))</f>
        <v>0</v>
      </c>
      <c r="BC9" s="200">
        <f>IF($G9=1,0,AI9*('Other inputs'!$C$7/'Other inputs'!$C$6))</f>
        <v>3.6556031312052459</v>
      </c>
      <c r="BD9" s="200">
        <f>IF($G9=1,0,AJ9*('Other inputs'!$C$7/'Other inputs'!$C$6))</f>
        <v>0</v>
      </c>
      <c r="BE9" s="200">
        <f>IF($G9=1,0,AK9*('Other inputs'!$C$7/'Other inputs'!$C$6))</f>
        <v>0</v>
      </c>
      <c r="BF9" s="200">
        <f>IF($G9=1,0,AL9*('Other inputs'!$C$7/'Other inputs'!$C$6))</f>
        <v>0</v>
      </c>
      <c r="BG9" s="199">
        <f t="shared" ref="BG9:BG72" si="10">SUM(AW9,BB9)</f>
        <v>0</v>
      </c>
      <c r="BH9" s="200">
        <f t="shared" ref="BH9:BH72" si="11">SUM(AX9,BC9)</f>
        <v>3.8560890883281544</v>
      </c>
      <c r="BI9" s="200">
        <f t="shared" ref="BI9:BI72" si="12">SUM(AY9,BD9)</f>
        <v>0</v>
      </c>
      <c r="BJ9" s="200">
        <f t="shared" ref="BJ9:BJ72" si="13">SUM(AZ9,BE9)</f>
        <v>0</v>
      </c>
      <c r="BK9" s="210">
        <f t="shared" ref="BK9:BK72" si="14">SUM(BA9,BF9)</f>
        <v>0</v>
      </c>
      <c r="BL9" s="200"/>
      <c r="BM9" s="199">
        <f>IF(D9=C$171,'Other inputs'!$C$13/1000000,SUM(AW9:BA9))</f>
        <v>0.20048595712290845</v>
      </c>
      <c r="BN9" s="200">
        <f>IF(B9=$B$171,$AT$171*('Other inputs'!$C$7/'Other inputs'!$C$6),SUM(BB9:BF9))</f>
        <v>3.6556031312052459</v>
      </c>
      <c r="BO9" s="188">
        <f t="shared" ref="BO9:BO72" si="15">SUM(BM9:BN9)</f>
        <v>3.8560890883281544</v>
      </c>
    </row>
    <row r="10" spans="2:81">
      <c r="B10" s="121" t="str">
        <f>'KI 2019-20'!B11</f>
        <v>E1031</v>
      </c>
      <c r="C10" s="160" t="str">
        <f t="shared" si="2"/>
        <v>E1031</v>
      </c>
      <c r="D10" s="160" t="str">
        <f t="shared" si="3"/>
        <v>E1031</v>
      </c>
      <c r="E10" t="str">
        <f>INDEX('KI 2019-20'!D$9:D$383,MATCH($B10,'KI 2019-20'!$B$9:$B$383,0))</f>
        <v>SD</v>
      </c>
      <c r="F10">
        <f>INDEX('KI 2019-20'!E$9:E$383,MATCH($B10,'KI 2019-20'!$B$9:$B$383,0))</f>
        <v>0</v>
      </c>
      <c r="G10" s="119">
        <v>0</v>
      </c>
      <c r="H10" s="120" t="str">
        <f>INDEX('KI 2019-20'!F$9:F$383,MATCH($B10,'KI 2019-20'!$B$9:$B$383,0))</f>
        <v>Amber Valley</v>
      </c>
      <c r="I10" s="154">
        <f>_xlfn.IFNA(IF($B10=$B$382,0,INDEX('I.Supplementary 2019-20'!N$8:N$191,MATCH($B10,'I.Supplementary 2019-20'!$B$8:$B$191,0))),INDEX('KI 2019-20'!N$9:N$383,MATCH($B10,'KI 2019-20'!$B$9:$B$383,0)))</f>
        <v>0</v>
      </c>
      <c r="J10" s="153">
        <f>_xlfn.IFNA(IF($B10=$B$382,0,INDEX('I.Supplementary 2019-20'!O$8:O$191,MATCH($B10,'I.Supplementary 2019-20'!$B$8:$B$191,0))),INDEX('KI 2019-20'!O$9:O$383,MATCH($B10,'KI 2019-20'!$B$9:$B$383,0)))</f>
        <v>4.6128397865854206E-3</v>
      </c>
      <c r="K10" s="153">
        <f>_xlfn.IFNA(IF($B10=$B$382,0,INDEX('I.Supplementary 2019-20'!P$8:P$191,MATCH($B10,'I.Supplementary 2019-20'!$B$8:$B$191,0))),INDEX('KI 2019-20'!P$9:P$383,MATCH($B10,'KI 2019-20'!$B$9:$B$383,0)))</f>
        <v>0</v>
      </c>
      <c r="L10" s="153">
        <f>_xlfn.IFNA(IF($B10=$B$382,0,INDEX('I.Supplementary 2019-20'!Q$8:Q$191,MATCH($B10,'I.Supplementary 2019-20'!$B$8:$B$191,0))),INDEX('KI 2019-20'!Q$9:Q$383,MATCH($B10,'KI 2019-20'!$B$9:$B$383,0)))</f>
        <v>0</v>
      </c>
      <c r="M10" s="155">
        <f>_xlfn.IFNA(IF($B10=$B$382,0,INDEX('I.Supplementary 2019-20'!R$8:R$191,MATCH($B10,'I.Supplementary 2019-20'!$B$8:$B$191,0))),INDEX('KI 2019-20'!R$9:R$383,MATCH($B10,'KI 2019-20'!$B$9:$B$383,0)))</f>
        <v>0</v>
      </c>
      <c r="N10" s="153">
        <f>_xlfn.IFNA(IF($B10=$B$382,0,INDEX('I.Supplementary 2019-20'!S$8:S$191,MATCH($B10,'I.Supplementary 2019-20'!$B$8:$B$191,0))),INDEX('KI 2019-20'!S$9:S$383,MATCH($B10,'KI 2019-20'!$B$9:$B$383,0)))</f>
        <v>0</v>
      </c>
      <c r="O10" s="153">
        <f>_xlfn.IFNA(IF($B10=$B$382,0,INDEX('I.Supplementary 2019-20'!T$8:T$191,MATCH($B10,'I.Supplementary 2019-20'!$B$8:$B$191,0))),INDEX('KI 2019-20'!T$9:T$383,MATCH($B10,'KI 2019-20'!$B$9:$B$383,0)))</f>
        <v>3.1706777121389869</v>
      </c>
      <c r="P10" s="153">
        <f>_xlfn.IFNA(IF($B10=$B$382,0,INDEX('I.Supplementary 2019-20'!U$8:U$191,MATCH($B10,'I.Supplementary 2019-20'!$B$8:$B$191,0))),INDEX('KI 2019-20'!U$9:U$383,MATCH($B10,'KI 2019-20'!$B$9:$B$383,0)))</f>
        <v>0</v>
      </c>
      <c r="Q10" s="153">
        <f>_xlfn.IFNA(IF($B10=$B$382,0,INDEX('I.Supplementary 2019-20'!V$8:V$191,MATCH($B10,'I.Supplementary 2019-20'!$B$8:$B$191,0))),INDEX('KI 2019-20'!V$9:V$383,MATCH($B10,'KI 2019-20'!$B$9:$B$383,0)))</f>
        <v>0</v>
      </c>
      <c r="R10" s="155">
        <f>_xlfn.IFNA(IF($B10=$B$382,0,INDEX('I.Supplementary 2019-20'!W$8:W$191,MATCH($B10,'I.Supplementary 2019-20'!$B$8:$B$191,0))),INDEX('KI 2019-20'!W$9:W$383,MATCH($B10,'KI 2019-20'!$B$9:$B$383,0)))</f>
        <v>0</v>
      </c>
      <c r="S10" s="153">
        <f>_xlfn.IFNA(IF($B10=$B$382,0,INDEX('I.Supplementary 2019-20'!X$8:X$191,MATCH($B10,'I.Supplementary 2019-20'!$B$8:$B$191,0))),INDEX('KI 2019-20'!X$9:X$383,MATCH($B10,'KI 2019-20'!$B$9:$B$383,0)))</f>
        <v>0</v>
      </c>
      <c r="T10" s="153">
        <f>_xlfn.IFNA(IF($B10=$B$382,0,INDEX('I.Supplementary 2019-20'!Y$8:Y$191,MATCH($B10,'I.Supplementary 2019-20'!$B$8:$B$191,0))),INDEX('KI 2019-20'!Y$9:Y$383,MATCH($B10,'KI 2019-20'!$B$9:$B$383,0)))</f>
        <v>3.1752905519255723</v>
      </c>
      <c r="U10" s="153">
        <f>_xlfn.IFNA(IF($B10=$B$382,0,INDEX('I.Supplementary 2019-20'!Z$8:Z$191,MATCH($B10,'I.Supplementary 2019-20'!$B$8:$B$191,0))),INDEX('KI 2019-20'!Z$9:Z$383,MATCH($B10,'KI 2019-20'!$B$9:$B$383,0)))</f>
        <v>0</v>
      </c>
      <c r="V10" s="153">
        <f>_xlfn.IFNA(IF($B10=$B$382,0,INDEX('I.Supplementary 2019-20'!AA$8:AA$191,MATCH($B10,'I.Supplementary 2019-20'!$B$8:$B$191,0))),INDEX('KI 2019-20'!AA$9:AA$383,MATCH($B10,'KI 2019-20'!$B$9:$B$383,0)))</f>
        <v>0</v>
      </c>
      <c r="W10" s="155">
        <f>_xlfn.IFNA(IF($B10=$B$382,0,INDEX('I.Supplementary 2019-20'!AB$8:AB$191,MATCH($B10,'I.Supplementary 2019-20'!$B$8:$B$191,0))),INDEX('KI 2019-20'!AB$9:AB$383,MATCH($B10,'KI 2019-20'!$B$9:$B$383,0)))</f>
        <v>0</v>
      </c>
      <c r="Y10" s="154">
        <f>_xlfn.IFNA(IF($B10=$B$382,0,INDEX('I.Supplementary 2019-20'!$I$8:$I$191,MATCH($B10,'I.Supplementary 2019-20'!$B$8:$B$191,0))),INDEX('KI 2019-20'!$I$9:$I$383,MATCH($B10,'KI 2019-20'!$B$9:$B$383,0)))</f>
        <v>4.6128397865854206E-3</v>
      </c>
      <c r="Z10" s="153">
        <f>_xlfn.IFNA(IF($B10=$B$382,0,INDEX('I.Supplementary 2019-20'!$J$8:$J$191,MATCH($B10,'I.Supplementary 2019-20'!$B$8:$B$191,0))),INDEX('KI 2019-20'!$J$9:$J$383,MATCH($B10,'KI 2019-20'!$B$9:$B$383,0)))</f>
        <v>3.1706777121389869</v>
      </c>
      <c r="AA10" s="155">
        <f>_xlfn.IFNA(IF($B10=$B$382,0,INDEX('I.Supplementary 2019-20'!$H$8:$H$191,MATCH($B10,'I.Supplementary 2019-20'!$B$8:$B$191,0))),INDEX('KI 2019-20'!$H$9:$H$383,MATCH($B10,'KI 2019-20'!$B$9:$B$383,0)))</f>
        <v>3.1752905519255723</v>
      </c>
      <c r="AC10" s="156">
        <f>I10*('Other inputs'!$C$6/'Other inputs'!$C$5)</f>
        <v>0</v>
      </c>
      <c r="AD10" s="149">
        <f>IF(B10=$B$35,J10*('Other inputs'!$C$6/'Other inputs'!$C$5)-('Other inputs'!$C$18/1000000),J10*('Other inputs'!$C$6/'Other inputs'!$C$5))</f>
        <v>4.6879980723139002E-3</v>
      </c>
      <c r="AE10" s="149">
        <f>K10*('Other inputs'!$C$6/'Other inputs'!$C$5)</f>
        <v>0</v>
      </c>
      <c r="AF10" s="149">
        <f>L10*('Other inputs'!$C$6/'Other inputs'!$C$5)</f>
        <v>0</v>
      </c>
      <c r="AG10" s="188">
        <f>M10*('Other inputs'!$C$6/'Other inputs'!$C$5)</f>
        <v>0</v>
      </c>
      <c r="AH10" s="149">
        <f>N10*('Other inputs'!$C$6/'Other inputs'!$C$5)</f>
        <v>0</v>
      </c>
      <c r="AI10" s="149">
        <f>O10*('Other inputs'!$C$6/'Other inputs'!$C$5)</f>
        <v>3.2223384487929825</v>
      </c>
      <c r="AJ10" s="149">
        <f>P10*('Other inputs'!$C$6/'Other inputs'!$C$5)</f>
        <v>0</v>
      </c>
      <c r="AK10" s="149">
        <f>Q10*('Other inputs'!$C$6/'Other inputs'!$C$5)</f>
        <v>0</v>
      </c>
      <c r="AL10" s="188">
        <f>R10*('Other inputs'!$C$6/'Other inputs'!$C$5)</f>
        <v>0</v>
      </c>
      <c r="AM10" s="156">
        <f t="shared" si="4"/>
        <v>0</v>
      </c>
      <c r="AN10" s="149">
        <f t="shared" si="5"/>
        <v>3.2270264468652963</v>
      </c>
      <c r="AO10" s="149">
        <f t="shared" si="6"/>
        <v>0</v>
      </c>
      <c r="AP10" s="149">
        <f t="shared" si="7"/>
        <v>0</v>
      </c>
      <c r="AQ10" s="188">
        <f t="shared" si="8"/>
        <v>0</v>
      </c>
      <c r="AR10" s="149"/>
      <c r="AS10" s="156">
        <f>IF(D10=$C$171,'Other inputs'!$C$12/1000000,SUM(AC10:AG10))</f>
        <v>4.6879980723139002E-3</v>
      </c>
      <c r="AT10" s="200">
        <f>IF(D10=$C$171,$Z$171*('Other inputs'!$C$6/'Other inputs'!$C$5),SUM(AH10:AL10))</f>
        <v>3.2223384487929825</v>
      </c>
      <c r="AU10" s="210">
        <f t="shared" si="9"/>
        <v>3.2270264468652963</v>
      </c>
      <c r="AV10" s="214"/>
      <c r="AW10" s="199">
        <f>IF($G10=1,0,IF($B10=$B$172,AC10*('Other inputs'!$F$6/'Other inputs'!$F$5)-('Other inputs'!$C$28/1000000),AC10*('Other inputs'!$F$6/'Other inputs'!$F$5)))</f>
        <v>0</v>
      </c>
      <c r="AX10" s="200">
        <f>IF($G10=1,0,IF($B10=$B$172,AD10*('Other inputs'!$F$6/'Other inputs'!$F$5)-('Other inputs'!$C$29/1000000),AD10*('Other inputs'!$F$6/'Other inputs'!$F$5)))</f>
        <v>4.7139224856170177E-3</v>
      </c>
      <c r="AY10" s="200">
        <f>IF($G10=1,0,AE10*('Other inputs'!$F$6/'Other inputs'!$F$5))</f>
        <v>0</v>
      </c>
      <c r="AZ10" s="200">
        <f>IF($G10=1,0,AF10*('Other inputs'!$F$6/'Other inputs'!$F$5))</f>
        <v>0</v>
      </c>
      <c r="BA10" s="200">
        <f>IF($G10=1,0,AG10*('Other inputs'!$F$6/'Other inputs'!$F$5))</f>
        <v>0</v>
      </c>
      <c r="BB10" s="199">
        <f>IF($G10=1,0,AH10*('Other inputs'!$C$7/'Other inputs'!$C$6))</f>
        <v>0</v>
      </c>
      <c r="BC10" s="200">
        <f>IF($G10=1,0,AI10*('Other inputs'!$C$7/'Other inputs'!$C$6))</f>
        <v>3.2223384487929825</v>
      </c>
      <c r="BD10" s="200">
        <f>IF($G10=1,0,AJ10*('Other inputs'!$C$7/'Other inputs'!$C$6))</f>
        <v>0</v>
      </c>
      <c r="BE10" s="200">
        <f>IF($G10=1,0,AK10*('Other inputs'!$C$7/'Other inputs'!$C$6))</f>
        <v>0</v>
      </c>
      <c r="BF10" s="200">
        <f>IF($G10=1,0,AL10*('Other inputs'!$C$7/'Other inputs'!$C$6))</f>
        <v>0</v>
      </c>
      <c r="BG10" s="199">
        <f t="shared" si="10"/>
        <v>0</v>
      </c>
      <c r="BH10" s="200">
        <f t="shared" si="11"/>
        <v>3.2270523712785995</v>
      </c>
      <c r="BI10" s="200">
        <f t="shared" si="12"/>
        <v>0</v>
      </c>
      <c r="BJ10" s="200">
        <f t="shared" si="13"/>
        <v>0</v>
      </c>
      <c r="BK10" s="210">
        <f t="shared" si="14"/>
        <v>0</v>
      </c>
      <c r="BL10" s="200"/>
      <c r="BM10" s="199">
        <f>IF(D10=C$171,'Other inputs'!$C$13/1000000,SUM(AW10:BA10))</f>
        <v>4.7139224856170177E-3</v>
      </c>
      <c r="BN10" s="200">
        <f>IF(B10=$B$171,$AT$171*('Other inputs'!$C$7/'Other inputs'!$C$6),SUM(BB10:BF10))</f>
        <v>3.2223384487929825</v>
      </c>
      <c r="BO10" s="188">
        <f t="shared" si="15"/>
        <v>3.2270523712785995</v>
      </c>
    </row>
    <row r="11" spans="2:81">
      <c r="B11" s="121" t="str">
        <f>'KI 2019-20'!B12</f>
        <v>E3832</v>
      </c>
      <c r="C11" s="160" t="str">
        <f t="shared" si="2"/>
        <v>E3832</v>
      </c>
      <c r="D11" s="160" t="str">
        <f t="shared" si="3"/>
        <v>E3832</v>
      </c>
      <c r="E11" t="str">
        <f>INDEX('KI 2019-20'!D$9:D$383,MATCH($B11,'KI 2019-20'!$B$9:$B$383,0))</f>
        <v>SD</v>
      </c>
      <c r="F11" t="str">
        <f>INDEX('KI 2019-20'!E$9:E$383,MATCH($B11,'KI 2019-20'!$B$9:$B$383,0))</f>
        <v>P1908</v>
      </c>
      <c r="G11" s="119">
        <v>0</v>
      </c>
      <c r="H11" s="120" t="str">
        <f>INDEX('KI 2019-20'!F$9:F$383,MATCH($B11,'KI 2019-20'!$B$9:$B$383,0))</f>
        <v>Arun</v>
      </c>
      <c r="I11" s="154">
        <f>_xlfn.IFNA(IF($B11=$B$382,0,INDEX('I.Supplementary 2019-20'!N$8:N$191,MATCH($B11,'I.Supplementary 2019-20'!$B$8:$B$191,0))),INDEX('KI 2019-20'!N$9:N$383,MATCH($B11,'KI 2019-20'!$B$9:$B$383,0)))</f>
        <v>0</v>
      </c>
      <c r="J11" s="153">
        <f>_xlfn.IFNA(IF($B11=$B$382,0,INDEX('I.Supplementary 2019-20'!O$8:O$191,MATCH($B11,'I.Supplementary 2019-20'!$B$8:$B$191,0))),INDEX('KI 2019-20'!O$9:O$383,MATCH($B11,'KI 2019-20'!$B$9:$B$383,0)))</f>
        <v>0</v>
      </c>
      <c r="K11" s="153">
        <f>_xlfn.IFNA(IF($B11=$B$382,0,INDEX('I.Supplementary 2019-20'!P$8:P$191,MATCH($B11,'I.Supplementary 2019-20'!$B$8:$B$191,0))),INDEX('KI 2019-20'!P$9:P$383,MATCH($B11,'KI 2019-20'!$B$9:$B$383,0)))</f>
        <v>0</v>
      </c>
      <c r="L11" s="153">
        <f>_xlfn.IFNA(IF($B11=$B$382,0,INDEX('I.Supplementary 2019-20'!Q$8:Q$191,MATCH($B11,'I.Supplementary 2019-20'!$B$8:$B$191,0))),INDEX('KI 2019-20'!Q$9:Q$383,MATCH($B11,'KI 2019-20'!$B$9:$B$383,0)))</f>
        <v>0</v>
      </c>
      <c r="M11" s="155">
        <f>_xlfn.IFNA(IF($B11=$B$382,0,INDEX('I.Supplementary 2019-20'!R$8:R$191,MATCH($B11,'I.Supplementary 2019-20'!$B$8:$B$191,0))),INDEX('KI 2019-20'!R$9:R$383,MATCH($B11,'KI 2019-20'!$B$9:$B$383,0)))</f>
        <v>0</v>
      </c>
      <c r="N11" s="153">
        <f>_xlfn.IFNA(IF($B11=$B$382,0,INDEX('I.Supplementary 2019-20'!S$8:S$191,MATCH($B11,'I.Supplementary 2019-20'!$B$8:$B$191,0))),INDEX('KI 2019-20'!S$9:S$383,MATCH($B11,'KI 2019-20'!$B$9:$B$383,0)))</f>
        <v>0</v>
      </c>
      <c r="O11" s="153">
        <f>_xlfn.IFNA(IF($B11=$B$382,0,INDEX('I.Supplementary 2019-20'!T$8:T$191,MATCH($B11,'I.Supplementary 2019-20'!$B$8:$B$191,0))),INDEX('KI 2019-20'!T$9:T$383,MATCH($B11,'KI 2019-20'!$B$9:$B$383,0)))</f>
        <v>3.6098748878002578</v>
      </c>
      <c r="P11" s="153">
        <f>_xlfn.IFNA(IF($B11=$B$382,0,INDEX('I.Supplementary 2019-20'!U$8:U$191,MATCH($B11,'I.Supplementary 2019-20'!$B$8:$B$191,0))),INDEX('KI 2019-20'!U$9:U$383,MATCH($B11,'KI 2019-20'!$B$9:$B$383,0)))</f>
        <v>0</v>
      </c>
      <c r="Q11" s="153">
        <f>_xlfn.IFNA(IF($B11=$B$382,0,INDEX('I.Supplementary 2019-20'!V$8:V$191,MATCH($B11,'I.Supplementary 2019-20'!$B$8:$B$191,0))),INDEX('KI 2019-20'!V$9:V$383,MATCH($B11,'KI 2019-20'!$B$9:$B$383,0)))</f>
        <v>0</v>
      </c>
      <c r="R11" s="155">
        <f>_xlfn.IFNA(IF($B11=$B$382,0,INDEX('I.Supplementary 2019-20'!W$8:W$191,MATCH($B11,'I.Supplementary 2019-20'!$B$8:$B$191,0))),INDEX('KI 2019-20'!W$9:W$383,MATCH($B11,'KI 2019-20'!$B$9:$B$383,0)))</f>
        <v>0</v>
      </c>
      <c r="S11" s="153">
        <f>_xlfn.IFNA(IF($B11=$B$382,0,INDEX('I.Supplementary 2019-20'!X$8:X$191,MATCH($B11,'I.Supplementary 2019-20'!$B$8:$B$191,0))),INDEX('KI 2019-20'!X$9:X$383,MATCH($B11,'KI 2019-20'!$B$9:$B$383,0)))</f>
        <v>0</v>
      </c>
      <c r="T11" s="153">
        <f>_xlfn.IFNA(IF($B11=$B$382,0,INDEX('I.Supplementary 2019-20'!Y$8:Y$191,MATCH($B11,'I.Supplementary 2019-20'!$B$8:$B$191,0))),INDEX('KI 2019-20'!Y$9:Y$383,MATCH($B11,'KI 2019-20'!$B$9:$B$383,0)))</f>
        <v>3.6098748878002578</v>
      </c>
      <c r="U11" s="153">
        <f>_xlfn.IFNA(IF($B11=$B$382,0,INDEX('I.Supplementary 2019-20'!Z$8:Z$191,MATCH($B11,'I.Supplementary 2019-20'!$B$8:$B$191,0))),INDEX('KI 2019-20'!Z$9:Z$383,MATCH($B11,'KI 2019-20'!$B$9:$B$383,0)))</f>
        <v>0</v>
      </c>
      <c r="V11" s="153">
        <f>_xlfn.IFNA(IF($B11=$B$382,0,INDEX('I.Supplementary 2019-20'!AA$8:AA$191,MATCH($B11,'I.Supplementary 2019-20'!$B$8:$B$191,0))),INDEX('KI 2019-20'!AA$9:AA$383,MATCH($B11,'KI 2019-20'!$B$9:$B$383,0)))</f>
        <v>0</v>
      </c>
      <c r="W11" s="155">
        <f>_xlfn.IFNA(IF($B11=$B$382,0,INDEX('I.Supplementary 2019-20'!AB$8:AB$191,MATCH($B11,'I.Supplementary 2019-20'!$B$8:$B$191,0))),INDEX('KI 2019-20'!AB$9:AB$383,MATCH($B11,'KI 2019-20'!$B$9:$B$383,0)))</f>
        <v>0</v>
      </c>
      <c r="Y11" s="154">
        <f>_xlfn.IFNA(IF($B11=$B$382,0,INDEX('I.Supplementary 2019-20'!$I$8:$I$191,MATCH($B11,'I.Supplementary 2019-20'!$B$8:$B$191,0))),INDEX('KI 2019-20'!$I$9:$I$383,MATCH($B11,'KI 2019-20'!$B$9:$B$383,0)))</f>
        <v>0</v>
      </c>
      <c r="Z11" s="153">
        <f>_xlfn.IFNA(IF($B11=$B$382,0,INDEX('I.Supplementary 2019-20'!$J$8:$J$191,MATCH($B11,'I.Supplementary 2019-20'!$B$8:$B$191,0))),INDEX('KI 2019-20'!$J$9:$J$383,MATCH($B11,'KI 2019-20'!$B$9:$B$383,0)))</f>
        <v>3.6098748878002578</v>
      </c>
      <c r="AA11" s="155">
        <f>_xlfn.IFNA(IF($B11=$B$382,0,INDEX('I.Supplementary 2019-20'!$H$8:$H$191,MATCH($B11,'I.Supplementary 2019-20'!$B$8:$B$191,0))),INDEX('KI 2019-20'!$H$9:$H$383,MATCH($B11,'KI 2019-20'!$B$9:$B$383,0)))</f>
        <v>3.6098748878002578</v>
      </c>
      <c r="AC11" s="156">
        <f>I11*('Other inputs'!$C$6/'Other inputs'!$C$5)</f>
        <v>0</v>
      </c>
      <c r="AD11" s="149">
        <f>IF(B11=$B$35,J11*('Other inputs'!$C$6/'Other inputs'!$C$5)-('Other inputs'!$C$18/1000000),J11*('Other inputs'!$C$6/'Other inputs'!$C$5))</f>
        <v>0</v>
      </c>
      <c r="AE11" s="149">
        <f>K11*('Other inputs'!$C$6/'Other inputs'!$C$5)</f>
        <v>0</v>
      </c>
      <c r="AF11" s="149">
        <f>L11*('Other inputs'!$C$6/'Other inputs'!$C$5)</f>
        <v>0</v>
      </c>
      <c r="AG11" s="188">
        <f>M11*('Other inputs'!$C$6/'Other inputs'!$C$5)</f>
        <v>0</v>
      </c>
      <c r="AH11" s="149">
        <f>N11*('Other inputs'!$C$6/'Other inputs'!$C$5)</f>
        <v>0</v>
      </c>
      <c r="AI11" s="149">
        <f>O11*('Other inputs'!$C$6/'Other inputs'!$C$5)</f>
        <v>3.668691586583154</v>
      </c>
      <c r="AJ11" s="149">
        <f>P11*('Other inputs'!$C$6/'Other inputs'!$C$5)</f>
        <v>0</v>
      </c>
      <c r="AK11" s="149">
        <f>Q11*('Other inputs'!$C$6/'Other inputs'!$C$5)</f>
        <v>0</v>
      </c>
      <c r="AL11" s="188">
        <f>R11*('Other inputs'!$C$6/'Other inputs'!$C$5)</f>
        <v>0</v>
      </c>
      <c r="AM11" s="156">
        <f t="shared" si="4"/>
        <v>0</v>
      </c>
      <c r="AN11" s="149">
        <f t="shared" si="5"/>
        <v>3.668691586583154</v>
      </c>
      <c r="AO11" s="149">
        <f t="shared" si="6"/>
        <v>0</v>
      </c>
      <c r="AP11" s="149">
        <f t="shared" si="7"/>
        <v>0</v>
      </c>
      <c r="AQ11" s="188">
        <f t="shared" si="8"/>
        <v>0</v>
      </c>
      <c r="AR11" s="149"/>
      <c r="AS11" s="156">
        <f>IF(D11=$C$171,'Other inputs'!$C$12/1000000,SUM(AC11:AG11))</f>
        <v>0</v>
      </c>
      <c r="AT11" s="200">
        <f>IF(D11=$C$171,$Z$171*('Other inputs'!$C$6/'Other inputs'!$C$5),SUM(AH11:AL11))</f>
        <v>3.668691586583154</v>
      </c>
      <c r="AU11" s="210">
        <f t="shared" si="9"/>
        <v>3.668691586583154</v>
      </c>
      <c r="AV11" s="214"/>
      <c r="AW11" s="199">
        <f>IF($G11=1,0,IF($B11=$B$172,AC11*('Other inputs'!$F$6/'Other inputs'!$F$5)-('Other inputs'!$C$28/1000000),AC11*('Other inputs'!$F$6/'Other inputs'!$F$5)))</f>
        <v>0</v>
      </c>
      <c r="AX11" s="200">
        <f>IF($G11=1,0,IF($B11=$B$172,AD11*('Other inputs'!$F$6/'Other inputs'!$F$5)-('Other inputs'!$C$29/1000000),AD11*('Other inputs'!$F$6/'Other inputs'!$F$5)))</f>
        <v>0</v>
      </c>
      <c r="AY11" s="200">
        <f>IF($G11=1,0,AE11*('Other inputs'!$F$6/'Other inputs'!$F$5))</f>
        <v>0</v>
      </c>
      <c r="AZ11" s="200">
        <f>IF($G11=1,0,AF11*('Other inputs'!$F$6/'Other inputs'!$F$5))</f>
        <v>0</v>
      </c>
      <c r="BA11" s="200">
        <f>IF($G11=1,0,AG11*('Other inputs'!$F$6/'Other inputs'!$F$5))</f>
        <v>0</v>
      </c>
      <c r="BB11" s="199">
        <f>IF($G11=1,0,AH11*('Other inputs'!$C$7/'Other inputs'!$C$6))</f>
        <v>0</v>
      </c>
      <c r="BC11" s="200">
        <f>IF($G11=1,0,AI11*('Other inputs'!$C$7/'Other inputs'!$C$6))</f>
        <v>3.668691586583154</v>
      </c>
      <c r="BD11" s="200">
        <f>IF($G11=1,0,AJ11*('Other inputs'!$C$7/'Other inputs'!$C$6))</f>
        <v>0</v>
      </c>
      <c r="BE11" s="200">
        <f>IF($G11=1,0,AK11*('Other inputs'!$C$7/'Other inputs'!$C$6))</f>
        <v>0</v>
      </c>
      <c r="BF11" s="200">
        <f>IF($G11=1,0,AL11*('Other inputs'!$C$7/'Other inputs'!$C$6))</f>
        <v>0</v>
      </c>
      <c r="BG11" s="199">
        <f t="shared" si="10"/>
        <v>0</v>
      </c>
      <c r="BH11" s="200">
        <f t="shared" si="11"/>
        <v>3.668691586583154</v>
      </c>
      <c r="BI11" s="200">
        <f t="shared" si="12"/>
        <v>0</v>
      </c>
      <c r="BJ11" s="200">
        <f t="shared" si="13"/>
        <v>0</v>
      </c>
      <c r="BK11" s="210">
        <f t="shared" si="14"/>
        <v>0</v>
      </c>
      <c r="BL11" s="200"/>
      <c r="BM11" s="199">
        <f>IF(D11=C$171,'Other inputs'!$C$13/1000000,SUM(AW11:BA11))</f>
        <v>0</v>
      </c>
      <c r="BN11" s="200">
        <f>IF(B11=$B$171,$AT$171*('Other inputs'!$C$7/'Other inputs'!$C$6),SUM(BB11:BF11))</f>
        <v>3.668691586583154</v>
      </c>
      <c r="BO11" s="188">
        <f t="shared" si="15"/>
        <v>3.668691586583154</v>
      </c>
    </row>
    <row r="12" spans="2:81">
      <c r="B12" s="121" t="str">
        <f>'KI 2019-20'!B13</f>
        <v>E3031</v>
      </c>
      <c r="C12" s="160" t="str">
        <f t="shared" si="2"/>
        <v>E3031</v>
      </c>
      <c r="D12" s="160" t="str">
        <f t="shared" si="3"/>
        <v>E3031</v>
      </c>
      <c r="E12" t="str">
        <f>INDEX('KI 2019-20'!D$9:D$383,MATCH($B12,'KI 2019-20'!$B$9:$B$383,0))</f>
        <v>SD</v>
      </c>
      <c r="F12">
        <f>INDEX('KI 2019-20'!E$9:E$383,MATCH($B12,'KI 2019-20'!$B$9:$B$383,0))</f>
        <v>0</v>
      </c>
      <c r="G12" s="119">
        <v>0</v>
      </c>
      <c r="H12" s="120" t="str">
        <f>INDEX('KI 2019-20'!F$9:F$383,MATCH($B12,'KI 2019-20'!$B$9:$B$383,0))</f>
        <v>Ashfield</v>
      </c>
      <c r="I12" s="154">
        <f>_xlfn.IFNA(IF($B12=$B$382,0,INDEX('I.Supplementary 2019-20'!N$8:N$191,MATCH($B12,'I.Supplementary 2019-20'!$B$8:$B$191,0))),INDEX('KI 2019-20'!N$9:N$383,MATCH($B12,'KI 2019-20'!$B$9:$B$383,0)))</f>
        <v>0</v>
      </c>
      <c r="J12" s="153">
        <f>_xlfn.IFNA(IF($B12=$B$382,0,INDEX('I.Supplementary 2019-20'!O$8:O$191,MATCH($B12,'I.Supplementary 2019-20'!$B$8:$B$191,0))),INDEX('KI 2019-20'!O$9:O$383,MATCH($B12,'KI 2019-20'!$B$9:$B$383,0)))</f>
        <v>0.19373958807779196</v>
      </c>
      <c r="K12" s="153">
        <f>_xlfn.IFNA(IF($B12=$B$382,0,INDEX('I.Supplementary 2019-20'!P$8:P$191,MATCH($B12,'I.Supplementary 2019-20'!$B$8:$B$191,0))),INDEX('KI 2019-20'!P$9:P$383,MATCH($B12,'KI 2019-20'!$B$9:$B$383,0)))</f>
        <v>0</v>
      </c>
      <c r="L12" s="153">
        <f>_xlfn.IFNA(IF($B12=$B$382,0,INDEX('I.Supplementary 2019-20'!Q$8:Q$191,MATCH($B12,'I.Supplementary 2019-20'!$B$8:$B$191,0))),INDEX('KI 2019-20'!Q$9:Q$383,MATCH($B12,'KI 2019-20'!$B$9:$B$383,0)))</f>
        <v>0</v>
      </c>
      <c r="M12" s="155">
        <f>_xlfn.IFNA(IF($B12=$B$382,0,INDEX('I.Supplementary 2019-20'!R$8:R$191,MATCH($B12,'I.Supplementary 2019-20'!$B$8:$B$191,0))),INDEX('KI 2019-20'!R$9:R$383,MATCH($B12,'KI 2019-20'!$B$9:$B$383,0)))</f>
        <v>0</v>
      </c>
      <c r="N12" s="153">
        <f>_xlfn.IFNA(IF($B12=$B$382,0,INDEX('I.Supplementary 2019-20'!S$8:S$191,MATCH($B12,'I.Supplementary 2019-20'!$B$8:$B$191,0))),INDEX('KI 2019-20'!S$9:S$383,MATCH($B12,'KI 2019-20'!$B$9:$B$383,0)))</f>
        <v>0</v>
      </c>
      <c r="O12" s="153">
        <f>_xlfn.IFNA(IF($B12=$B$382,0,INDEX('I.Supplementary 2019-20'!T$8:T$191,MATCH($B12,'I.Supplementary 2019-20'!$B$8:$B$191,0))),INDEX('KI 2019-20'!T$9:T$383,MATCH($B12,'KI 2019-20'!$B$9:$B$383,0)))</f>
        <v>3.822926799932497</v>
      </c>
      <c r="P12" s="153">
        <f>_xlfn.IFNA(IF($B12=$B$382,0,INDEX('I.Supplementary 2019-20'!U$8:U$191,MATCH($B12,'I.Supplementary 2019-20'!$B$8:$B$191,0))),INDEX('KI 2019-20'!U$9:U$383,MATCH($B12,'KI 2019-20'!$B$9:$B$383,0)))</f>
        <v>0</v>
      </c>
      <c r="Q12" s="153">
        <f>_xlfn.IFNA(IF($B12=$B$382,0,INDEX('I.Supplementary 2019-20'!V$8:V$191,MATCH($B12,'I.Supplementary 2019-20'!$B$8:$B$191,0))),INDEX('KI 2019-20'!V$9:V$383,MATCH($B12,'KI 2019-20'!$B$9:$B$383,0)))</f>
        <v>0</v>
      </c>
      <c r="R12" s="155">
        <f>_xlfn.IFNA(IF($B12=$B$382,0,INDEX('I.Supplementary 2019-20'!W$8:W$191,MATCH($B12,'I.Supplementary 2019-20'!$B$8:$B$191,0))),INDEX('KI 2019-20'!W$9:W$383,MATCH($B12,'KI 2019-20'!$B$9:$B$383,0)))</f>
        <v>0</v>
      </c>
      <c r="S12" s="153">
        <f>_xlfn.IFNA(IF($B12=$B$382,0,INDEX('I.Supplementary 2019-20'!X$8:X$191,MATCH($B12,'I.Supplementary 2019-20'!$B$8:$B$191,0))),INDEX('KI 2019-20'!X$9:X$383,MATCH($B12,'KI 2019-20'!$B$9:$B$383,0)))</f>
        <v>0</v>
      </c>
      <c r="T12" s="153">
        <f>_xlfn.IFNA(IF($B12=$B$382,0,INDEX('I.Supplementary 2019-20'!Y$8:Y$191,MATCH($B12,'I.Supplementary 2019-20'!$B$8:$B$191,0))),INDEX('KI 2019-20'!Y$9:Y$383,MATCH($B12,'KI 2019-20'!$B$9:$B$383,0)))</f>
        <v>4.0166663880102886</v>
      </c>
      <c r="U12" s="153">
        <f>_xlfn.IFNA(IF($B12=$B$382,0,INDEX('I.Supplementary 2019-20'!Z$8:Z$191,MATCH($B12,'I.Supplementary 2019-20'!$B$8:$B$191,0))),INDEX('KI 2019-20'!Z$9:Z$383,MATCH($B12,'KI 2019-20'!$B$9:$B$383,0)))</f>
        <v>0</v>
      </c>
      <c r="V12" s="153">
        <f>_xlfn.IFNA(IF($B12=$B$382,0,INDEX('I.Supplementary 2019-20'!AA$8:AA$191,MATCH($B12,'I.Supplementary 2019-20'!$B$8:$B$191,0))),INDEX('KI 2019-20'!AA$9:AA$383,MATCH($B12,'KI 2019-20'!$B$9:$B$383,0)))</f>
        <v>0</v>
      </c>
      <c r="W12" s="155">
        <f>_xlfn.IFNA(IF($B12=$B$382,0,INDEX('I.Supplementary 2019-20'!AB$8:AB$191,MATCH($B12,'I.Supplementary 2019-20'!$B$8:$B$191,0))),INDEX('KI 2019-20'!AB$9:AB$383,MATCH($B12,'KI 2019-20'!$B$9:$B$383,0)))</f>
        <v>0</v>
      </c>
      <c r="Y12" s="154">
        <f>_xlfn.IFNA(IF($B12=$B$382,0,INDEX('I.Supplementary 2019-20'!$I$8:$I$191,MATCH($B12,'I.Supplementary 2019-20'!$B$8:$B$191,0))),INDEX('KI 2019-20'!$I$9:$I$383,MATCH($B12,'KI 2019-20'!$B$9:$B$383,0)))</f>
        <v>0.19373958807779196</v>
      </c>
      <c r="Z12" s="153">
        <f>_xlfn.IFNA(IF($B12=$B$382,0,INDEX('I.Supplementary 2019-20'!$J$8:$J$191,MATCH($B12,'I.Supplementary 2019-20'!$B$8:$B$191,0))),INDEX('KI 2019-20'!$J$9:$J$383,MATCH($B12,'KI 2019-20'!$B$9:$B$383,0)))</f>
        <v>3.822926799932497</v>
      </c>
      <c r="AA12" s="155">
        <f>_xlfn.IFNA(IF($B12=$B$382,0,INDEX('I.Supplementary 2019-20'!$H$8:$H$191,MATCH($B12,'I.Supplementary 2019-20'!$B$8:$B$191,0))),INDEX('KI 2019-20'!$H$9:$H$383,MATCH($B12,'KI 2019-20'!$B$9:$B$383,0)))</f>
        <v>4.0166663880102886</v>
      </c>
      <c r="AC12" s="156">
        <f>I12*('Other inputs'!$C$6/'Other inputs'!$C$5)</f>
        <v>0</v>
      </c>
      <c r="AD12" s="149">
        <f>IF(B12=$B$35,J12*('Other inputs'!$C$6/'Other inputs'!$C$5)-('Other inputs'!$C$18/1000000),J12*('Other inputs'!$C$6/'Other inputs'!$C$5))</f>
        <v>0.19689624124402891</v>
      </c>
      <c r="AE12" s="149">
        <f>K12*('Other inputs'!$C$6/'Other inputs'!$C$5)</f>
        <v>0</v>
      </c>
      <c r="AF12" s="149">
        <f>L12*('Other inputs'!$C$6/'Other inputs'!$C$5)</f>
        <v>0</v>
      </c>
      <c r="AG12" s="188">
        <f>M12*('Other inputs'!$C$6/'Other inputs'!$C$5)</f>
        <v>0</v>
      </c>
      <c r="AH12" s="149">
        <f>N12*('Other inputs'!$C$6/'Other inputs'!$C$5)</f>
        <v>0</v>
      </c>
      <c r="AI12" s="149">
        <f>O12*('Other inputs'!$C$6/'Other inputs'!$C$5)</f>
        <v>3.8852148129660207</v>
      </c>
      <c r="AJ12" s="149">
        <f>P12*('Other inputs'!$C$6/'Other inputs'!$C$5)</f>
        <v>0</v>
      </c>
      <c r="AK12" s="149">
        <f>Q12*('Other inputs'!$C$6/'Other inputs'!$C$5)</f>
        <v>0</v>
      </c>
      <c r="AL12" s="188">
        <f>R12*('Other inputs'!$C$6/'Other inputs'!$C$5)</f>
        <v>0</v>
      </c>
      <c r="AM12" s="156">
        <f t="shared" si="4"/>
        <v>0</v>
      </c>
      <c r="AN12" s="149">
        <f t="shared" si="5"/>
        <v>4.0821110542100492</v>
      </c>
      <c r="AO12" s="149">
        <f t="shared" si="6"/>
        <v>0</v>
      </c>
      <c r="AP12" s="149">
        <f t="shared" si="7"/>
        <v>0</v>
      </c>
      <c r="AQ12" s="188">
        <f t="shared" si="8"/>
        <v>0</v>
      </c>
      <c r="AR12" s="149"/>
      <c r="AS12" s="156">
        <f>IF(D12=$C$171,'Other inputs'!$C$12/1000000,SUM(AC12:AG12))</f>
        <v>0.19689624124402891</v>
      </c>
      <c r="AT12" s="200">
        <f>IF(D12=$C$171,$Z$171*('Other inputs'!$C$6/'Other inputs'!$C$5),SUM(AH12:AL12))</f>
        <v>3.8852148129660207</v>
      </c>
      <c r="AU12" s="210">
        <f t="shared" si="9"/>
        <v>4.0821110542100492</v>
      </c>
      <c r="AV12" s="214"/>
      <c r="AW12" s="199">
        <f>IF($G12=1,0,IF($B12=$B$172,AC12*('Other inputs'!$F$6/'Other inputs'!$F$5)-('Other inputs'!$C$28/1000000),AC12*('Other inputs'!$F$6/'Other inputs'!$F$5)))</f>
        <v>0</v>
      </c>
      <c r="AX12" s="200">
        <f>IF($G12=1,0,IF($B12=$B$172,AD12*('Other inputs'!$F$6/'Other inputs'!$F$5)-('Other inputs'!$C$29/1000000),AD12*('Other inputs'!$F$6/'Other inputs'!$F$5)))</f>
        <v>0.19798506838454885</v>
      </c>
      <c r="AY12" s="200">
        <f>IF($G12=1,0,AE12*('Other inputs'!$F$6/'Other inputs'!$F$5))</f>
        <v>0</v>
      </c>
      <c r="AZ12" s="200">
        <f>IF($G12=1,0,AF12*('Other inputs'!$F$6/'Other inputs'!$F$5))</f>
        <v>0</v>
      </c>
      <c r="BA12" s="200">
        <f>IF($G12=1,0,AG12*('Other inputs'!$F$6/'Other inputs'!$F$5))</f>
        <v>0</v>
      </c>
      <c r="BB12" s="199">
        <f>IF($G12=1,0,AH12*('Other inputs'!$C$7/'Other inputs'!$C$6))</f>
        <v>0</v>
      </c>
      <c r="BC12" s="200">
        <f>IF($G12=1,0,AI12*('Other inputs'!$C$7/'Other inputs'!$C$6))</f>
        <v>3.8852148129660207</v>
      </c>
      <c r="BD12" s="200">
        <f>IF($G12=1,0,AJ12*('Other inputs'!$C$7/'Other inputs'!$C$6))</f>
        <v>0</v>
      </c>
      <c r="BE12" s="200">
        <f>IF($G12=1,0,AK12*('Other inputs'!$C$7/'Other inputs'!$C$6))</f>
        <v>0</v>
      </c>
      <c r="BF12" s="200">
        <f>IF($G12=1,0,AL12*('Other inputs'!$C$7/'Other inputs'!$C$6))</f>
        <v>0</v>
      </c>
      <c r="BG12" s="199">
        <f t="shared" si="10"/>
        <v>0</v>
      </c>
      <c r="BH12" s="200">
        <f t="shared" si="11"/>
        <v>4.0831998813505699</v>
      </c>
      <c r="BI12" s="200">
        <f t="shared" si="12"/>
        <v>0</v>
      </c>
      <c r="BJ12" s="200">
        <f t="shared" si="13"/>
        <v>0</v>
      </c>
      <c r="BK12" s="210">
        <f t="shared" si="14"/>
        <v>0</v>
      </c>
      <c r="BL12" s="200"/>
      <c r="BM12" s="199">
        <f>IF(D12=C$171,'Other inputs'!$C$13/1000000,SUM(AW12:BA12))</f>
        <v>0.19798506838454885</v>
      </c>
      <c r="BN12" s="200">
        <f>IF(B12=$B$171,$AT$171*('Other inputs'!$C$7/'Other inputs'!$C$6),SUM(BB12:BF12))</f>
        <v>3.8852148129660207</v>
      </c>
      <c r="BO12" s="188">
        <f t="shared" si="15"/>
        <v>4.0831998813505699</v>
      </c>
    </row>
    <row r="13" spans="2:81">
      <c r="B13" s="121" t="str">
        <f>'KI 2019-20'!B14</f>
        <v>E2231</v>
      </c>
      <c r="C13" s="160" t="str">
        <f t="shared" si="2"/>
        <v>E2231</v>
      </c>
      <c r="D13" s="160" t="str">
        <f t="shared" si="3"/>
        <v>E2231</v>
      </c>
      <c r="E13" t="str">
        <f>INDEX('KI 2019-20'!D$9:D$383,MATCH($B13,'KI 2019-20'!$B$9:$B$383,0))</f>
        <v>SD</v>
      </c>
      <c r="F13">
        <f>INDEX('KI 2019-20'!E$9:E$383,MATCH($B13,'KI 2019-20'!$B$9:$B$383,0))</f>
        <v>0</v>
      </c>
      <c r="G13" s="119">
        <v>0</v>
      </c>
      <c r="H13" s="120" t="str">
        <f>INDEX('KI 2019-20'!F$9:F$383,MATCH($B13,'KI 2019-20'!$B$9:$B$383,0))</f>
        <v>Ashford</v>
      </c>
      <c r="I13" s="154">
        <f>_xlfn.IFNA(IF($B13=$B$382,0,INDEX('I.Supplementary 2019-20'!N$8:N$191,MATCH($B13,'I.Supplementary 2019-20'!$B$8:$B$191,0))),INDEX('KI 2019-20'!N$9:N$383,MATCH($B13,'KI 2019-20'!$B$9:$B$383,0)))</f>
        <v>0</v>
      </c>
      <c r="J13" s="153">
        <f>_xlfn.IFNA(IF($B13=$B$382,0,INDEX('I.Supplementary 2019-20'!O$8:O$191,MATCH($B13,'I.Supplementary 2019-20'!$B$8:$B$191,0))),INDEX('KI 2019-20'!O$9:O$383,MATCH($B13,'KI 2019-20'!$B$9:$B$383,0)))</f>
        <v>0</v>
      </c>
      <c r="K13" s="153">
        <f>_xlfn.IFNA(IF($B13=$B$382,0,INDEX('I.Supplementary 2019-20'!P$8:P$191,MATCH($B13,'I.Supplementary 2019-20'!$B$8:$B$191,0))),INDEX('KI 2019-20'!P$9:P$383,MATCH($B13,'KI 2019-20'!$B$9:$B$383,0)))</f>
        <v>0</v>
      </c>
      <c r="L13" s="153">
        <f>_xlfn.IFNA(IF($B13=$B$382,0,INDEX('I.Supplementary 2019-20'!Q$8:Q$191,MATCH($B13,'I.Supplementary 2019-20'!$B$8:$B$191,0))),INDEX('KI 2019-20'!Q$9:Q$383,MATCH($B13,'KI 2019-20'!$B$9:$B$383,0)))</f>
        <v>0</v>
      </c>
      <c r="M13" s="155">
        <f>_xlfn.IFNA(IF($B13=$B$382,0,INDEX('I.Supplementary 2019-20'!R$8:R$191,MATCH($B13,'I.Supplementary 2019-20'!$B$8:$B$191,0))),INDEX('KI 2019-20'!R$9:R$383,MATCH($B13,'KI 2019-20'!$B$9:$B$383,0)))</f>
        <v>0</v>
      </c>
      <c r="N13" s="153">
        <f>_xlfn.IFNA(IF($B13=$B$382,0,INDEX('I.Supplementary 2019-20'!S$8:S$191,MATCH($B13,'I.Supplementary 2019-20'!$B$8:$B$191,0))),INDEX('KI 2019-20'!S$9:S$383,MATCH($B13,'KI 2019-20'!$B$9:$B$383,0)))</f>
        <v>0</v>
      </c>
      <c r="O13" s="153">
        <f>_xlfn.IFNA(IF($B13=$B$382,0,INDEX('I.Supplementary 2019-20'!T$8:T$191,MATCH($B13,'I.Supplementary 2019-20'!$B$8:$B$191,0))),INDEX('KI 2019-20'!T$9:T$383,MATCH($B13,'KI 2019-20'!$B$9:$B$383,0)))</f>
        <v>2.831494178511587</v>
      </c>
      <c r="P13" s="153">
        <f>_xlfn.IFNA(IF($B13=$B$382,0,INDEX('I.Supplementary 2019-20'!U$8:U$191,MATCH($B13,'I.Supplementary 2019-20'!$B$8:$B$191,0))),INDEX('KI 2019-20'!U$9:U$383,MATCH($B13,'KI 2019-20'!$B$9:$B$383,0)))</f>
        <v>0</v>
      </c>
      <c r="Q13" s="153">
        <f>_xlfn.IFNA(IF($B13=$B$382,0,INDEX('I.Supplementary 2019-20'!V$8:V$191,MATCH($B13,'I.Supplementary 2019-20'!$B$8:$B$191,0))),INDEX('KI 2019-20'!V$9:V$383,MATCH($B13,'KI 2019-20'!$B$9:$B$383,0)))</f>
        <v>0</v>
      </c>
      <c r="R13" s="155">
        <f>_xlfn.IFNA(IF($B13=$B$382,0,INDEX('I.Supplementary 2019-20'!W$8:W$191,MATCH($B13,'I.Supplementary 2019-20'!$B$8:$B$191,0))),INDEX('KI 2019-20'!W$9:W$383,MATCH($B13,'KI 2019-20'!$B$9:$B$383,0)))</f>
        <v>0</v>
      </c>
      <c r="S13" s="153">
        <f>_xlfn.IFNA(IF($B13=$B$382,0,INDEX('I.Supplementary 2019-20'!X$8:X$191,MATCH($B13,'I.Supplementary 2019-20'!$B$8:$B$191,0))),INDEX('KI 2019-20'!X$9:X$383,MATCH($B13,'KI 2019-20'!$B$9:$B$383,0)))</f>
        <v>0</v>
      </c>
      <c r="T13" s="153">
        <f>_xlfn.IFNA(IF($B13=$B$382,0,INDEX('I.Supplementary 2019-20'!Y$8:Y$191,MATCH($B13,'I.Supplementary 2019-20'!$B$8:$B$191,0))),INDEX('KI 2019-20'!Y$9:Y$383,MATCH($B13,'KI 2019-20'!$B$9:$B$383,0)))</f>
        <v>2.831494178511587</v>
      </c>
      <c r="U13" s="153">
        <f>_xlfn.IFNA(IF($B13=$B$382,0,INDEX('I.Supplementary 2019-20'!Z$8:Z$191,MATCH($B13,'I.Supplementary 2019-20'!$B$8:$B$191,0))),INDEX('KI 2019-20'!Z$9:Z$383,MATCH($B13,'KI 2019-20'!$B$9:$B$383,0)))</f>
        <v>0</v>
      </c>
      <c r="V13" s="153">
        <f>_xlfn.IFNA(IF($B13=$B$382,0,INDEX('I.Supplementary 2019-20'!AA$8:AA$191,MATCH($B13,'I.Supplementary 2019-20'!$B$8:$B$191,0))),INDEX('KI 2019-20'!AA$9:AA$383,MATCH($B13,'KI 2019-20'!$B$9:$B$383,0)))</f>
        <v>0</v>
      </c>
      <c r="W13" s="155">
        <f>_xlfn.IFNA(IF($B13=$B$382,0,INDEX('I.Supplementary 2019-20'!AB$8:AB$191,MATCH($B13,'I.Supplementary 2019-20'!$B$8:$B$191,0))),INDEX('KI 2019-20'!AB$9:AB$383,MATCH($B13,'KI 2019-20'!$B$9:$B$383,0)))</f>
        <v>0</v>
      </c>
      <c r="Y13" s="154">
        <f>_xlfn.IFNA(IF($B13=$B$382,0,INDEX('I.Supplementary 2019-20'!$I$8:$I$191,MATCH($B13,'I.Supplementary 2019-20'!$B$8:$B$191,0))),INDEX('KI 2019-20'!$I$9:$I$383,MATCH($B13,'KI 2019-20'!$B$9:$B$383,0)))</f>
        <v>0</v>
      </c>
      <c r="Z13" s="153">
        <f>_xlfn.IFNA(IF($B13=$B$382,0,INDEX('I.Supplementary 2019-20'!$J$8:$J$191,MATCH($B13,'I.Supplementary 2019-20'!$B$8:$B$191,0))),INDEX('KI 2019-20'!$J$9:$J$383,MATCH($B13,'KI 2019-20'!$B$9:$B$383,0)))</f>
        <v>2.831494178511587</v>
      </c>
      <c r="AA13" s="155">
        <f>_xlfn.IFNA(IF($B13=$B$382,0,INDEX('I.Supplementary 2019-20'!$H$8:$H$191,MATCH($B13,'I.Supplementary 2019-20'!$B$8:$B$191,0))),INDEX('KI 2019-20'!$H$9:$H$383,MATCH($B13,'KI 2019-20'!$B$9:$B$383,0)))</f>
        <v>2.831494178511587</v>
      </c>
      <c r="AC13" s="156">
        <f>I13*('Other inputs'!$C$6/'Other inputs'!$C$5)</f>
        <v>0</v>
      </c>
      <c r="AD13" s="149">
        <f>IF(B13=$B$35,J13*('Other inputs'!$C$6/'Other inputs'!$C$5)-('Other inputs'!$C$18/1000000),J13*('Other inputs'!$C$6/'Other inputs'!$C$5))</f>
        <v>0</v>
      </c>
      <c r="AE13" s="149">
        <f>K13*('Other inputs'!$C$6/'Other inputs'!$C$5)</f>
        <v>0</v>
      </c>
      <c r="AF13" s="149">
        <f>L13*('Other inputs'!$C$6/'Other inputs'!$C$5)</f>
        <v>0</v>
      </c>
      <c r="AG13" s="188">
        <f>M13*('Other inputs'!$C$6/'Other inputs'!$C$5)</f>
        <v>0</v>
      </c>
      <c r="AH13" s="149">
        <f>N13*('Other inputs'!$C$6/'Other inputs'!$C$5)</f>
        <v>0</v>
      </c>
      <c r="AI13" s="149">
        <f>O13*('Other inputs'!$C$6/'Other inputs'!$C$5)</f>
        <v>2.8776285032123869</v>
      </c>
      <c r="AJ13" s="149">
        <f>P13*('Other inputs'!$C$6/'Other inputs'!$C$5)</f>
        <v>0</v>
      </c>
      <c r="AK13" s="149">
        <f>Q13*('Other inputs'!$C$6/'Other inputs'!$C$5)</f>
        <v>0</v>
      </c>
      <c r="AL13" s="188">
        <f>R13*('Other inputs'!$C$6/'Other inputs'!$C$5)</f>
        <v>0</v>
      </c>
      <c r="AM13" s="156">
        <f t="shared" si="4"/>
        <v>0</v>
      </c>
      <c r="AN13" s="149">
        <f t="shared" si="5"/>
        <v>2.8776285032123869</v>
      </c>
      <c r="AO13" s="149">
        <f t="shared" si="6"/>
        <v>0</v>
      </c>
      <c r="AP13" s="149">
        <f t="shared" si="7"/>
        <v>0</v>
      </c>
      <c r="AQ13" s="188">
        <f t="shared" si="8"/>
        <v>0</v>
      </c>
      <c r="AR13" s="149"/>
      <c r="AS13" s="156">
        <f>IF(D13=$C$171,'Other inputs'!$C$12/1000000,SUM(AC13:AG13))</f>
        <v>0</v>
      </c>
      <c r="AT13" s="200">
        <f>IF(D13=$C$171,$Z$171*('Other inputs'!$C$6/'Other inputs'!$C$5),SUM(AH13:AL13))</f>
        <v>2.8776285032123869</v>
      </c>
      <c r="AU13" s="210">
        <f t="shared" si="9"/>
        <v>2.8776285032123869</v>
      </c>
      <c r="AV13" s="214"/>
      <c r="AW13" s="199">
        <f>IF($G13=1,0,IF($B13=$B$172,AC13*('Other inputs'!$F$6/'Other inputs'!$F$5)-('Other inputs'!$C$28/1000000),AC13*('Other inputs'!$F$6/'Other inputs'!$F$5)))</f>
        <v>0</v>
      </c>
      <c r="AX13" s="200">
        <f>IF($G13=1,0,IF($B13=$B$172,AD13*('Other inputs'!$F$6/'Other inputs'!$F$5)-('Other inputs'!$C$29/1000000),AD13*('Other inputs'!$F$6/'Other inputs'!$F$5)))</f>
        <v>0</v>
      </c>
      <c r="AY13" s="200">
        <f>IF($G13=1,0,AE13*('Other inputs'!$F$6/'Other inputs'!$F$5))</f>
        <v>0</v>
      </c>
      <c r="AZ13" s="200">
        <f>IF($G13=1,0,AF13*('Other inputs'!$F$6/'Other inputs'!$F$5))</f>
        <v>0</v>
      </c>
      <c r="BA13" s="200">
        <f>IF($G13=1,0,AG13*('Other inputs'!$F$6/'Other inputs'!$F$5))</f>
        <v>0</v>
      </c>
      <c r="BB13" s="199">
        <f>IF($G13=1,0,AH13*('Other inputs'!$C$7/'Other inputs'!$C$6))</f>
        <v>0</v>
      </c>
      <c r="BC13" s="200">
        <f>IF($G13=1,0,AI13*('Other inputs'!$C$7/'Other inputs'!$C$6))</f>
        <v>2.8776285032123869</v>
      </c>
      <c r="BD13" s="200">
        <f>IF($G13=1,0,AJ13*('Other inputs'!$C$7/'Other inputs'!$C$6))</f>
        <v>0</v>
      </c>
      <c r="BE13" s="200">
        <f>IF($G13=1,0,AK13*('Other inputs'!$C$7/'Other inputs'!$C$6))</f>
        <v>0</v>
      </c>
      <c r="BF13" s="200">
        <f>IF($G13=1,0,AL13*('Other inputs'!$C$7/'Other inputs'!$C$6))</f>
        <v>0</v>
      </c>
      <c r="BG13" s="199">
        <f t="shared" si="10"/>
        <v>0</v>
      </c>
      <c r="BH13" s="200">
        <f t="shared" si="11"/>
        <v>2.8776285032123869</v>
      </c>
      <c r="BI13" s="200">
        <f t="shared" si="12"/>
        <v>0</v>
      </c>
      <c r="BJ13" s="200">
        <f t="shared" si="13"/>
        <v>0</v>
      </c>
      <c r="BK13" s="210">
        <f t="shared" si="14"/>
        <v>0</v>
      </c>
      <c r="BL13" s="200"/>
      <c r="BM13" s="199">
        <f>IF(D13=C$171,'Other inputs'!$C$13/1000000,SUM(AW13:BA13))</f>
        <v>0</v>
      </c>
      <c r="BN13" s="200">
        <f>IF(B13=$B$171,$AT$171*('Other inputs'!$C$7/'Other inputs'!$C$6),SUM(BB13:BF13))</f>
        <v>2.8776285032123869</v>
      </c>
      <c r="BO13" s="188">
        <f t="shared" si="15"/>
        <v>2.8776285032123869</v>
      </c>
    </row>
    <row r="14" spans="2:81">
      <c r="B14" s="121" t="str">
        <f>'KI 2019-20'!B15</f>
        <v>E6101</v>
      </c>
      <c r="C14" s="160" t="str">
        <f t="shared" si="2"/>
        <v>E6101</v>
      </c>
      <c r="D14" s="160" t="str">
        <f t="shared" si="3"/>
        <v>E6101</v>
      </c>
      <c r="E14" t="str">
        <f>INDEX('KI 2019-20'!D$9:D$383,MATCH($B14,'KI 2019-20'!$B$9:$B$383,0))</f>
        <v>SFIR</v>
      </c>
      <c r="F14">
        <f>INDEX('KI 2019-20'!E$9:E$383,MATCH($B14,'KI 2019-20'!$B$9:$B$383,0))</f>
        <v>0</v>
      </c>
      <c r="G14" s="119">
        <v>0</v>
      </c>
      <c r="H14" s="120" t="str">
        <f>INDEX('KI 2019-20'!F$9:F$383,MATCH($B14,'KI 2019-20'!$B$9:$B$383,0))</f>
        <v>Avon Fire</v>
      </c>
      <c r="I14" s="154">
        <f>_xlfn.IFNA(IF($B14=$B$382,0,INDEX('I.Supplementary 2019-20'!N$8:N$191,MATCH($B14,'I.Supplementary 2019-20'!$B$8:$B$191,0))),INDEX('KI 2019-20'!N$9:N$383,MATCH($B14,'KI 2019-20'!$B$9:$B$383,0)))</f>
        <v>0</v>
      </c>
      <c r="J14" s="153">
        <f>_xlfn.IFNA(IF($B14=$B$382,0,INDEX('I.Supplementary 2019-20'!O$8:O$191,MATCH($B14,'I.Supplementary 2019-20'!$B$8:$B$191,0))),INDEX('KI 2019-20'!O$9:O$383,MATCH($B14,'KI 2019-20'!$B$9:$B$383,0)))</f>
        <v>0</v>
      </c>
      <c r="K14" s="153">
        <f>_xlfn.IFNA(IF($B14=$B$382,0,INDEX('I.Supplementary 2019-20'!P$8:P$191,MATCH($B14,'I.Supplementary 2019-20'!$B$8:$B$191,0))),INDEX('KI 2019-20'!P$9:P$383,MATCH($B14,'KI 2019-20'!$B$9:$B$383,0)))</f>
        <v>5.0339208809736071</v>
      </c>
      <c r="L14" s="153">
        <f>_xlfn.IFNA(IF($B14=$B$382,0,INDEX('I.Supplementary 2019-20'!Q$8:Q$191,MATCH($B14,'I.Supplementary 2019-20'!$B$8:$B$191,0))),INDEX('KI 2019-20'!Q$9:Q$383,MATCH($B14,'KI 2019-20'!$B$9:$B$383,0)))</f>
        <v>0</v>
      </c>
      <c r="M14" s="155">
        <f>_xlfn.IFNA(IF($B14=$B$382,0,INDEX('I.Supplementary 2019-20'!R$8:R$191,MATCH($B14,'I.Supplementary 2019-20'!$B$8:$B$191,0))),INDEX('KI 2019-20'!R$9:R$383,MATCH($B14,'KI 2019-20'!$B$9:$B$383,0)))</f>
        <v>0</v>
      </c>
      <c r="N14" s="153">
        <f>_xlfn.IFNA(IF($B14=$B$382,0,INDEX('I.Supplementary 2019-20'!S$8:S$191,MATCH($B14,'I.Supplementary 2019-20'!$B$8:$B$191,0))),INDEX('KI 2019-20'!S$9:S$383,MATCH($B14,'KI 2019-20'!$B$9:$B$383,0)))</f>
        <v>0</v>
      </c>
      <c r="O14" s="153">
        <f>_xlfn.IFNA(IF($B14=$B$382,0,INDEX('I.Supplementary 2019-20'!T$8:T$191,MATCH($B14,'I.Supplementary 2019-20'!$B$8:$B$191,0))),INDEX('KI 2019-20'!T$9:T$383,MATCH($B14,'KI 2019-20'!$B$9:$B$383,0)))</f>
        <v>0</v>
      </c>
      <c r="P14" s="153">
        <f>_xlfn.IFNA(IF($B14=$B$382,0,INDEX('I.Supplementary 2019-20'!U$8:U$191,MATCH($B14,'I.Supplementary 2019-20'!$B$8:$B$191,0))),INDEX('KI 2019-20'!U$9:U$383,MATCH($B14,'KI 2019-20'!$B$9:$B$383,0)))</f>
        <v>10.732478471502317</v>
      </c>
      <c r="Q14" s="153">
        <f>_xlfn.IFNA(IF($B14=$B$382,0,INDEX('I.Supplementary 2019-20'!V$8:V$191,MATCH($B14,'I.Supplementary 2019-20'!$B$8:$B$191,0))),INDEX('KI 2019-20'!V$9:V$383,MATCH($B14,'KI 2019-20'!$B$9:$B$383,0)))</f>
        <v>0</v>
      </c>
      <c r="R14" s="155">
        <f>_xlfn.IFNA(IF($B14=$B$382,0,INDEX('I.Supplementary 2019-20'!W$8:W$191,MATCH($B14,'I.Supplementary 2019-20'!$B$8:$B$191,0))),INDEX('KI 2019-20'!W$9:W$383,MATCH($B14,'KI 2019-20'!$B$9:$B$383,0)))</f>
        <v>0</v>
      </c>
      <c r="S14" s="153">
        <f>_xlfn.IFNA(IF($B14=$B$382,0,INDEX('I.Supplementary 2019-20'!X$8:X$191,MATCH($B14,'I.Supplementary 2019-20'!$B$8:$B$191,0))),INDEX('KI 2019-20'!X$9:X$383,MATCH($B14,'KI 2019-20'!$B$9:$B$383,0)))</f>
        <v>0</v>
      </c>
      <c r="T14" s="153">
        <f>_xlfn.IFNA(IF($B14=$B$382,0,INDEX('I.Supplementary 2019-20'!Y$8:Y$191,MATCH($B14,'I.Supplementary 2019-20'!$B$8:$B$191,0))),INDEX('KI 2019-20'!Y$9:Y$383,MATCH($B14,'KI 2019-20'!$B$9:$B$383,0)))</f>
        <v>0</v>
      </c>
      <c r="U14" s="153">
        <f>_xlfn.IFNA(IF($B14=$B$382,0,INDEX('I.Supplementary 2019-20'!Z$8:Z$191,MATCH($B14,'I.Supplementary 2019-20'!$B$8:$B$191,0))),INDEX('KI 2019-20'!Z$9:Z$383,MATCH($B14,'KI 2019-20'!$B$9:$B$383,0)))</f>
        <v>15.766399352475924</v>
      </c>
      <c r="V14" s="153">
        <f>_xlfn.IFNA(IF($B14=$B$382,0,INDEX('I.Supplementary 2019-20'!AA$8:AA$191,MATCH($B14,'I.Supplementary 2019-20'!$B$8:$B$191,0))),INDEX('KI 2019-20'!AA$9:AA$383,MATCH($B14,'KI 2019-20'!$B$9:$B$383,0)))</f>
        <v>0</v>
      </c>
      <c r="W14" s="155">
        <f>_xlfn.IFNA(IF($B14=$B$382,0,INDEX('I.Supplementary 2019-20'!AB$8:AB$191,MATCH($B14,'I.Supplementary 2019-20'!$B$8:$B$191,0))),INDEX('KI 2019-20'!AB$9:AB$383,MATCH($B14,'KI 2019-20'!$B$9:$B$383,0)))</f>
        <v>0</v>
      </c>
      <c r="Y14" s="154">
        <f>_xlfn.IFNA(IF($B14=$B$382,0,INDEX('I.Supplementary 2019-20'!$I$8:$I$191,MATCH($B14,'I.Supplementary 2019-20'!$B$8:$B$191,0))),INDEX('KI 2019-20'!$I$9:$I$383,MATCH($B14,'KI 2019-20'!$B$9:$B$383,0)))</f>
        <v>5.0339208809736071</v>
      </c>
      <c r="Z14" s="153">
        <f>_xlfn.IFNA(IF($B14=$B$382,0,INDEX('I.Supplementary 2019-20'!$J$8:$J$191,MATCH($B14,'I.Supplementary 2019-20'!$B$8:$B$191,0))),INDEX('KI 2019-20'!$J$9:$J$383,MATCH($B14,'KI 2019-20'!$B$9:$B$383,0)))</f>
        <v>10.732478471502317</v>
      </c>
      <c r="AA14" s="155">
        <f>_xlfn.IFNA(IF($B14=$B$382,0,INDEX('I.Supplementary 2019-20'!$H$8:$H$191,MATCH($B14,'I.Supplementary 2019-20'!$B$8:$B$191,0))),INDEX('KI 2019-20'!$H$9:$H$383,MATCH($B14,'KI 2019-20'!$B$9:$B$383,0)))</f>
        <v>15.766399352475924</v>
      </c>
      <c r="AC14" s="156">
        <f>I14*('Other inputs'!$C$6/'Other inputs'!$C$5)</f>
        <v>0</v>
      </c>
      <c r="AD14" s="149">
        <f>IF(B14=$B$35,J14*('Other inputs'!$C$6/'Other inputs'!$C$5)-('Other inputs'!$C$18/1000000),J14*('Other inputs'!$C$6/'Other inputs'!$C$5))</f>
        <v>0</v>
      </c>
      <c r="AE14" s="149">
        <f>K14*('Other inputs'!$C$6/'Other inputs'!$C$5)</f>
        <v>5.1159399584640122</v>
      </c>
      <c r="AF14" s="149">
        <f>L14*('Other inputs'!$C$6/'Other inputs'!$C$5)</f>
        <v>0</v>
      </c>
      <c r="AG14" s="188">
        <f>M14*('Other inputs'!$C$6/'Other inputs'!$C$5)</f>
        <v>0</v>
      </c>
      <c r="AH14" s="149">
        <f>N14*('Other inputs'!$C$6/'Other inputs'!$C$5)</f>
        <v>0</v>
      </c>
      <c r="AI14" s="149">
        <f>O14*('Other inputs'!$C$6/'Other inputs'!$C$5)</f>
        <v>0</v>
      </c>
      <c r="AJ14" s="149">
        <f>P14*('Other inputs'!$C$6/'Other inputs'!$C$5)</f>
        <v>10.907345737840441</v>
      </c>
      <c r="AK14" s="149">
        <f>Q14*('Other inputs'!$C$6/'Other inputs'!$C$5)</f>
        <v>0</v>
      </c>
      <c r="AL14" s="188">
        <f>R14*('Other inputs'!$C$6/'Other inputs'!$C$5)</f>
        <v>0</v>
      </c>
      <c r="AM14" s="156">
        <f t="shared" si="4"/>
        <v>0</v>
      </c>
      <c r="AN14" s="149">
        <f t="shared" si="5"/>
        <v>0</v>
      </c>
      <c r="AO14" s="149">
        <f t="shared" si="6"/>
        <v>16.023285696304452</v>
      </c>
      <c r="AP14" s="149">
        <f t="shared" si="7"/>
        <v>0</v>
      </c>
      <c r="AQ14" s="188">
        <f t="shared" si="8"/>
        <v>0</v>
      </c>
      <c r="AR14" s="149"/>
      <c r="AS14" s="156">
        <f>IF(D14=$C$171,'Other inputs'!$C$12/1000000,SUM(AC14:AG14))</f>
        <v>5.1159399584640122</v>
      </c>
      <c r="AT14" s="200">
        <f>IF(D14=$C$171,$Z$171*('Other inputs'!$C$6/'Other inputs'!$C$5),SUM(AH14:AL14))</f>
        <v>10.907345737840441</v>
      </c>
      <c r="AU14" s="210">
        <f t="shared" si="9"/>
        <v>16.023285696304452</v>
      </c>
      <c r="AV14" s="214"/>
      <c r="AW14" s="199">
        <f>IF($G14=1,0,IF($B14=$B$172,AC14*('Other inputs'!$F$6/'Other inputs'!$F$5)-('Other inputs'!$C$28/1000000),AC14*('Other inputs'!$F$6/'Other inputs'!$F$5)))</f>
        <v>0</v>
      </c>
      <c r="AX14" s="200">
        <f>IF($G14=1,0,IF($B14=$B$172,AD14*('Other inputs'!$F$6/'Other inputs'!$F$5)-('Other inputs'!$C$29/1000000),AD14*('Other inputs'!$F$6/'Other inputs'!$F$5)))</f>
        <v>0</v>
      </c>
      <c r="AY14" s="200">
        <f>IF($G14=1,0,AE14*('Other inputs'!$F$6/'Other inputs'!$F$5))</f>
        <v>5.1442308706767159</v>
      </c>
      <c r="AZ14" s="200">
        <f>IF($G14=1,0,AF14*('Other inputs'!$F$6/'Other inputs'!$F$5))</f>
        <v>0</v>
      </c>
      <c r="BA14" s="200">
        <f>IF($G14=1,0,AG14*('Other inputs'!$F$6/'Other inputs'!$F$5))</f>
        <v>0</v>
      </c>
      <c r="BB14" s="199">
        <f>IF($G14=1,0,AH14*('Other inputs'!$C$7/'Other inputs'!$C$6))</f>
        <v>0</v>
      </c>
      <c r="BC14" s="200">
        <f>IF($G14=1,0,AI14*('Other inputs'!$C$7/'Other inputs'!$C$6))</f>
        <v>0</v>
      </c>
      <c r="BD14" s="200">
        <f>IF($G14=1,0,AJ14*('Other inputs'!$C$7/'Other inputs'!$C$6))</f>
        <v>10.907345737840441</v>
      </c>
      <c r="BE14" s="200">
        <f>IF($G14=1,0,AK14*('Other inputs'!$C$7/'Other inputs'!$C$6))</f>
        <v>0</v>
      </c>
      <c r="BF14" s="200">
        <f>IF($G14=1,0,AL14*('Other inputs'!$C$7/'Other inputs'!$C$6))</f>
        <v>0</v>
      </c>
      <c r="BG14" s="199">
        <f t="shared" si="10"/>
        <v>0</v>
      </c>
      <c r="BH14" s="200">
        <f t="shared" si="11"/>
        <v>0</v>
      </c>
      <c r="BI14" s="200">
        <f t="shared" si="12"/>
        <v>16.051576608517156</v>
      </c>
      <c r="BJ14" s="200">
        <f t="shared" si="13"/>
        <v>0</v>
      </c>
      <c r="BK14" s="210">
        <f t="shared" si="14"/>
        <v>0</v>
      </c>
      <c r="BL14" s="200"/>
      <c r="BM14" s="199">
        <f>IF(D14=C$171,'Other inputs'!$C$13/1000000,SUM(AW14:BA14))</f>
        <v>5.1442308706767159</v>
      </c>
      <c r="BN14" s="200">
        <f>IF(B14=$B$171,$AT$171*('Other inputs'!$C$7/'Other inputs'!$C$6),SUM(BB14:BF14))</f>
        <v>10.907345737840441</v>
      </c>
      <c r="BO14" s="188">
        <f t="shared" si="15"/>
        <v>16.051576608517156</v>
      </c>
    </row>
    <row r="15" spans="2:81">
      <c r="B15" s="121" t="str">
        <f>'KI 2019-20'!B16</f>
        <v>E0431</v>
      </c>
      <c r="C15" s="160" t="str">
        <f t="shared" si="2"/>
        <v>E0431</v>
      </c>
      <c r="D15" s="160" t="str">
        <f t="shared" si="3"/>
        <v>E0431</v>
      </c>
      <c r="E15" t="str">
        <f>INDEX('KI 2019-20'!D$9:D$383,MATCH($B15,'KI 2019-20'!$B$9:$B$383,0))</f>
        <v>SD</v>
      </c>
      <c r="F15" t="str">
        <f>INDEX('KI 2019-20'!E$9:E$383,MATCH($B15,'KI 2019-20'!$B$9:$B$383,0))</f>
        <v>P1904</v>
      </c>
      <c r="G15" s="119">
        <v>1</v>
      </c>
      <c r="H15" s="120" t="str">
        <f>INDEX('KI 2019-20'!F$9:F$383,MATCH($B15,'KI 2019-20'!$B$9:$B$383,0))</f>
        <v>Aylesbury Vale</v>
      </c>
      <c r="I15" s="154">
        <f>_xlfn.IFNA(IF($B15=$B$382,0,INDEX('I.Supplementary 2019-20'!N$8:N$191,MATCH($B15,'I.Supplementary 2019-20'!$B$8:$B$191,0))),INDEX('KI 2019-20'!N$9:N$383,MATCH($B15,'KI 2019-20'!$B$9:$B$383,0)))</f>
        <v>0</v>
      </c>
      <c r="J15" s="153">
        <f>_xlfn.IFNA(IF($B15=$B$382,0,INDEX('I.Supplementary 2019-20'!O$8:O$191,MATCH($B15,'I.Supplementary 2019-20'!$B$8:$B$191,0))),INDEX('KI 2019-20'!O$9:O$383,MATCH($B15,'KI 2019-20'!$B$9:$B$383,0)))</f>
        <v>0</v>
      </c>
      <c r="K15" s="153">
        <f>_xlfn.IFNA(IF($B15=$B$382,0,INDEX('I.Supplementary 2019-20'!P$8:P$191,MATCH($B15,'I.Supplementary 2019-20'!$B$8:$B$191,0))),INDEX('KI 2019-20'!P$9:P$383,MATCH($B15,'KI 2019-20'!$B$9:$B$383,0)))</f>
        <v>0</v>
      </c>
      <c r="L15" s="153">
        <f>_xlfn.IFNA(IF($B15=$B$382,0,INDEX('I.Supplementary 2019-20'!Q$8:Q$191,MATCH($B15,'I.Supplementary 2019-20'!$B$8:$B$191,0))),INDEX('KI 2019-20'!Q$9:Q$383,MATCH($B15,'KI 2019-20'!$B$9:$B$383,0)))</f>
        <v>0</v>
      </c>
      <c r="M15" s="155">
        <f>_xlfn.IFNA(IF($B15=$B$382,0,INDEX('I.Supplementary 2019-20'!R$8:R$191,MATCH($B15,'I.Supplementary 2019-20'!$B$8:$B$191,0))),INDEX('KI 2019-20'!R$9:R$383,MATCH($B15,'KI 2019-20'!$B$9:$B$383,0)))</f>
        <v>0</v>
      </c>
      <c r="N15" s="153">
        <f>_xlfn.IFNA(IF($B15=$B$382,0,INDEX('I.Supplementary 2019-20'!S$8:S$191,MATCH($B15,'I.Supplementary 2019-20'!$B$8:$B$191,0))),INDEX('KI 2019-20'!S$9:S$383,MATCH($B15,'KI 2019-20'!$B$9:$B$383,0)))</f>
        <v>0</v>
      </c>
      <c r="O15" s="153">
        <f>_xlfn.IFNA(IF($B15=$B$382,0,INDEX('I.Supplementary 2019-20'!T$8:T$191,MATCH($B15,'I.Supplementary 2019-20'!$B$8:$B$191,0))),INDEX('KI 2019-20'!T$9:T$383,MATCH($B15,'KI 2019-20'!$B$9:$B$383,0)))</f>
        <v>3.919111956810823</v>
      </c>
      <c r="P15" s="153">
        <f>_xlfn.IFNA(IF($B15=$B$382,0,INDEX('I.Supplementary 2019-20'!U$8:U$191,MATCH($B15,'I.Supplementary 2019-20'!$B$8:$B$191,0))),INDEX('KI 2019-20'!U$9:U$383,MATCH($B15,'KI 2019-20'!$B$9:$B$383,0)))</f>
        <v>0</v>
      </c>
      <c r="Q15" s="153">
        <f>_xlfn.IFNA(IF($B15=$B$382,0,INDEX('I.Supplementary 2019-20'!V$8:V$191,MATCH($B15,'I.Supplementary 2019-20'!$B$8:$B$191,0))),INDEX('KI 2019-20'!V$9:V$383,MATCH($B15,'KI 2019-20'!$B$9:$B$383,0)))</f>
        <v>0</v>
      </c>
      <c r="R15" s="155">
        <f>_xlfn.IFNA(IF($B15=$B$382,0,INDEX('I.Supplementary 2019-20'!W$8:W$191,MATCH($B15,'I.Supplementary 2019-20'!$B$8:$B$191,0))),INDEX('KI 2019-20'!W$9:W$383,MATCH($B15,'KI 2019-20'!$B$9:$B$383,0)))</f>
        <v>0</v>
      </c>
      <c r="S15" s="153">
        <f>_xlfn.IFNA(IF($B15=$B$382,0,INDEX('I.Supplementary 2019-20'!X$8:X$191,MATCH($B15,'I.Supplementary 2019-20'!$B$8:$B$191,0))),INDEX('KI 2019-20'!X$9:X$383,MATCH($B15,'KI 2019-20'!$B$9:$B$383,0)))</f>
        <v>0</v>
      </c>
      <c r="T15" s="153">
        <f>_xlfn.IFNA(IF($B15=$B$382,0,INDEX('I.Supplementary 2019-20'!Y$8:Y$191,MATCH($B15,'I.Supplementary 2019-20'!$B$8:$B$191,0))),INDEX('KI 2019-20'!Y$9:Y$383,MATCH($B15,'KI 2019-20'!$B$9:$B$383,0)))</f>
        <v>3.919111956810823</v>
      </c>
      <c r="U15" s="153">
        <f>_xlfn.IFNA(IF($B15=$B$382,0,INDEX('I.Supplementary 2019-20'!Z$8:Z$191,MATCH($B15,'I.Supplementary 2019-20'!$B$8:$B$191,0))),INDEX('KI 2019-20'!Z$9:Z$383,MATCH($B15,'KI 2019-20'!$B$9:$B$383,0)))</f>
        <v>0</v>
      </c>
      <c r="V15" s="153">
        <f>_xlfn.IFNA(IF($B15=$B$382,0,INDEX('I.Supplementary 2019-20'!AA$8:AA$191,MATCH($B15,'I.Supplementary 2019-20'!$B$8:$B$191,0))),INDEX('KI 2019-20'!AA$9:AA$383,MATCH($B15,'KI 2019-20'!$B$9:$B$383,0)))</f>
        <v>0</v>
      </c>
      <c r="W15" s="155">
        <f>_xlfn.IFNA(IF($B15=$B$382,0,INDEX('I.Supplementary 2019-20'!AB$8:AB$191,MATCH($B15,'I.Supplementary 2019-20'!$B$8:$B$191,0))),INDEX('KI 2019-20'!AB$9:AB$383,MATCH($B15,'KI 2019-20'!$B$9:$B$383,0)))</f>
        <v>0</v>
      </c>
      <c r="Y15" s="154">
        <f>_xlfn.IFNA(IF($B15=$B$382,0,INDEX('I.Supplementary 2019-20'!$I$8:$I$191,MATCH($B15,'I.Supplementary 2019-20'!$B$8:$B$191,0))),INDEX('KI 2019-20'!$I$9:$I$383,MATCH($B15,'KI 2019-20'!$B$9:$B$383,0)))</f>
        <v>0</v>
      </c>
      <c r="Z15" s="153">
        <f>_xlfn.IFNA(IF($B15=$B$382,0,INDEX('I.Supplementary 2019-20'!$J$8:$J$191,MATCH($B15,'I.Supplementary 2019-20'!$B$8:$B$191,0))),INDEX('KI 2019-20'!$J$9:$J$383,MATCH($B15,'KI 2019-20'!$B$9:$B$383,0)))</f>
        <v>3.919111956810823</v>
      </c>
      <c r="AA15" s="155">
        <f>_xlfn.IFNA(IF($B15=$B$382,0,INDEX('I.Supplementary 2019-20'!$H$8:$H$191,MATCH($B15,'I.Supplementary 2019-20'!$B$8:$B$191,0))),INDEX('KI 2019-20'!$H$9:$H$383,MATCH($B15,'KI 2019-20'!$B$9:$B$383,0)))</f>
        <v>3.919111956810823</v>
      </c>
      <c r="AC15" s="156">
        <f>I15*('Other inputs'!$C$6/'Other inputs'!$C$5)</f>
        <v>0</v>
      </c>
      <c r="AD15" s="149">
        <f>IF(B15=$B$35,J15*('Other inputs'!$C$6/'Other inputs'!$C$5)-('Other inputs'!$C$18/1000000),J15*('Other inputs'!$C$6/'Other inputs'!$C$5))</f>
        <v>0</v>
      </c>
      <c r="AE15" s="149">
        <f>K15*('Other inputs'!$C$6/'Other inputs'!$C$5)</f>
        <v>0</v>
      </c>
      <c r="AF15" s="149">
        <f>L15*('Other inputs'!$C$6/'Other inputs'!$C$5)</f>
        <v>0</v>
      </c>
      <c r="AG15" s="188">
        <f>M15*('Other inputs'!$C$6/'Other inputs'!$C$5)</f>
        <v>0</v>
      </c>
      <c r="AH15" s="149">
        <f>N15*('Other inputs'!$C$6/'Other inputs'!$C$5)</f>
        <v>0</v>
      </c>
      <c r="AI15" s="149">
        <f>O15*('Other inputs'!$C$6/'Other inputs'!$C$5)</f>
        <v>3.9829671414431789</v>
      </c>
      <c r="AJ15" s="149">
        <f>P15*('Other inputs'!$C$6/'Other inputs'!$C$5)</f>
        <v>0</v>
      </c>
      <c r="AK15" s="149">
        <f>Q15*('Other inputs'!$C$6/'Other inputs'!$C$5)</f>
        <v>0</v>
      </c>
      <c r="AL15" s="188">
        <f>R15*('Other inputs'!$C$6/'Other inputs'!$C$5)</f>
        <v>0</v>
      </c>
      <c r="AM15" s="156">
        <f t="shared" si="4"/>
        <v>0</v>
      </c>
      <c r="AN15" s="149">
        <f t="shared" si="5"/>
        <v>3.9829671414431789</v>
      </c>
      <c r="AO15" s="149">
        <f t="shared" si="6"/>
        <v>0</v>
      </c>
      <c r="AP15" s="149">
        <f t="shared" si="7"/>
        <v>0</v>
      </c>
      <c r="AQ15" s="188">
        <f t="shared" si="8"/>
        <v>0</v>
      </c>
      <c r="AR15" s="193"/>
      <c r="AS15" s="156">
        <f>IF(D15=$C$171,'Other inputs'!$C$12/1000000,SUM(AC15:AG15))</f>
        <v>0</v>
      </c>
      <c r="AT15" s="200">
        <f>IF(D15=$C$171,$Z$171*('Other inputs'!$C$6/'Other inputs'!$C$5),SUM(AH15:AL15))</f>
        <v>3.9829671414431789</v>
      </c>
      <c r="AU15" s="210">
        <f t="shared" si="9"/>
        <v>3.9829671414431789</v>
      </c>
      <c r="AV15" s="214"/>
      <c r="AW15" s="199">
        <f>IF($G15=1,0,IF($B15=$B$172,AC15*('Other inputs'!$F$6/'Other inputs'!$F$5)-('Other inputs'!$C$28/1000000),AC15*('Other inputs'!$F$6/'Other inputs'!$F$5)))</f>
        <v>0</v>
      </c>
      <c r="AX15" s="200">
        <f>IF($G15=1,0,IF($B15=$B$172,AD15*('Other inputs'!$F$6/'Other inputs'!$F$5)-('Other inputs'!$C$29/1000000),AD15*('Other inputs'!$F$6/'Other inputs'!$F$5)))</f>
        <v>0</v>
      </c>
      <c r="AY15" s="200">
        <f>IF($G15=1,0,AE15*('Other inputs'!$F$6/'Other inputs'!$F$5))</f>
        <v>0</v>
      </c>
      <c r="AZ15" s="200">
        <f>IF($G15=1,0,AF15*('Other inputs'!$F$6/'Other inputs'!$F$5))</f>
        <v>0</v>
      </c>
      <c r="BA15" s="200">
        <f>IF($G15=1,0,AG15*('Other inputs'!$F$6/'Other inputs'!$F$5))</f>
        <v>0</v>
      </c>
      <c r="BB15" s="199">
        <f>IF($G15=1,0,AH15*('Other inputs'!$C$7/'Other inputs'!$C$6))</f>
        <v>0</v>
      </c>
      <c r="BC15" s="200">
        <f>IF($G15=1,0,AI15*('Other inputs'!$C$7/'Other inputs'!$C$6))</f>
        <v>0</v>
      </c>
      <c r="BD15" s="200">
        <f>IF($G15=1,0,AJ15*('Other inputs'!$C$7/'Other inputs'!$C$6))</f>
        <v>0</v>
      </c>
      <c r="BE15" s="200">
        <f>IF($G15=1,0,AK15*('Other inputs'!$C$7/'Other inputs'!$C$6))</f>
        <v>0</v>
      </c>
      <c r="BF15" s="200">
        <f>IF($G15=1,0,AL15*('Other inputs'!$C$7/'Other inputs'!$C$6))</f>
        <v>0</v>
      </c>
      <c r="BG15" s="199">
        <f t="shared" si="10"/>
        <v>0</v>
      </c>
      <c r="BH15" s="200">
        <f t="shared" si="11"/>
        <v>0</v>
      </c>
      <c r="BI15" s="200">
        <f t="shared" si="12"/>
        <v>0</v>
      </c>
      <c r="BJ15" s="200">
        <f t="shared" si="13"/>
        <v>0</v>
      </c>
      <c r="BK15" s="210">
        <f t="shared" si="14"/>
        <v>0</v>
      </c>
      <c r="BL15" s="200"/>
      <c r="BM15" s="199">
        <f>IF(D15=C$171,'Other inputs'!$C$13/1000000,SUM(AW15:BA15))</f>
        <v>0</v>
      </c>
      <c r="BN15" s="200">
        <f>IF(B15=$B$171,$AT$171*('Other inputs'!$C$7/'Other inputs'!$C$6),SUM(BB15:BF15))</f>
        <v>0</v>
      </c>
      <c r="BO15" s="188">
        <f t="shared" si="15"/>
        <v>0</v>
      </c>
    </row>
    <row r="16" spans="2:81">
      <c r="B16" s="121" t="str">
        <f>'KI 2019-20'!B17</f>
        <v>E3531</v>
      </c>
      <c r="C16" s="160" t="str">
        <f t="shared" si="2"/>
        <v>E3531</v>
      </c>
      <c r="D16" s="160" t="str">
        <f t="shared" si="3"/>
        <v>E3531</v>
      </c>
      <c r="E16" t="str">
        <f>INDEX('KI 2019-20'!D$9:D$383,MATCH($B16,'KI 2019-20'!$B$9:$B$383,0))</f>
        <v>SD</v>
      </c>
      <c r="F16">
        <f>INDEX('KI 2019-20'!E$9:E$383,MATCH($B16,'KI 2019-20'!$B$9:$B$383,0))</f>
        <v>0</v>
      </c>
      <c r="G16" s="119">
        <v>0</v>
      </c>
      <c r="H16" s="120" t="str">
        <f>INDEX('KI 2019-20'!F$9:F$383,MATCH($B16,'KI 2019-20'!$B$9:$B$383,0))</f>
        <v>Babergh</v>
      </c>
      <c r="I16" s="154">
        <f>_xlfn.IFNA(IF($B16=$B$382,0,INDEX('I.Supplementary 2019-20'!N$8:N$191,MATCH($B16,'I.Supplementary 2019-20'!$B$8:$B$191,0))),INDEX('KI 2019-20'!N$9:N$383,MATCH($B16,'KI 2019-20'!$B$9:$B$383,0)))</f>
        <v>0</v>
      </c>
      <c r="J16" s="153">
        <f>_xlfn.IFNA(IF($B16=$B$382,0,INDEX('I.Supplementary 2019-20'!O$8:O$191,MATCH($B16,'I.Supplementary 2019-20'!$B$8:$B$191,0))),INDEX('KI 2019-20'!O$9:O$383,MATCH($B16,'KI 2019-20'!$B$9:$B$383,0)))</f>
        <v>0</v>
      </c>
      <c r="K16" s="153">
        <f>_xlfn.IFNA(IF($B16=$B$382,0,INDEX('I.Supplementary 2019-20'!P$8:P$191,MATCH($B16,'I.Supplementary 2019-20'!$B$8:$B$191,0))),INDEX('KI 2019-20'!P$9:P$383,MATCH($B16,'KI 2019-20'!$B$9:$B$383,0)))</f>
        <v>0</v>
      </c>
      <c r="L16" s="153">
        <f>_xlfn.IFNA(IF($B16=$B$382,0,INDEX('I.Supplementary 2019-20'!Q$8:Q$191,MATCH($B16,'I.Supplementary 2019-20'!$B$8:$B$191,0))),INDEX('KI 2019-20'!Q$9:Q$383,MATCH($B16,'KI 2019-20'!$B$9:$B$383,0)))</f>
        <v>0</v>
      </c>
      <c r="M16" s="155">
        <f>_xlfn.IFNA(IF($B16=$B$382,0,INDEX('I.Supplementary 2019-20'!R$8:R$191,MATCH($B16,'I.Supplementary 2019-20'!$B$8:$B$191,0))),INDEX('KI 2019-20'!R$9:R$383,MATCH($B16,'KI 2019-20'!$B$9:$B$383,0)))</f>
        <v>0</v>
      </c>
      <c r="N16" s="153">
        <f>_xlfn.IFNA(IF($B16=$B$382,0,INDEX('I.Supplementary 2019-20'!S$8:S$191,MATCH($B16,'I.Supplementary 2019-20'!$B$8:$B$191,0))),INDEX('KI 2019-20'!S$9:S$383,MATCH($B16,'KI 2019-20'!$B$9:$B$383,0)))</f>
        <v>0</v>
      </c>
      <c r="O16" s="153">
        <f>_xlfn.IFNA(IF($B16=$B$382,0,INDEX('I.Supplementary 2019-20'!T$8:T$191,MATCH($B16,'I.Supplementary 2019-20'!$B$8:$B$191,0))),INDEX('KI 2019-20'!T$9:T$383,MATCH($B16,'KI 2019-20'!$B$9:$B$383,0)))</f>
        <v>2.1044091806655461</v>
      </c>
      <c r="P16" s="153">
        <f>_xlfn.IFNA(IF($B16=$B$382,0,INDEX('I.Supplementary 2019-20'!U$8:U$191,MATCH($B16,'I.Supplementary 2019-20'!$B$8:$B$191,0))),INDEX('KI 2019-20'!U$9:U$383,MATCH($B16,'KI 2019-20'!$B$9:$B$383,0)))</f>
        <v>0</v>
      </c>
      <c r="Q16" s="153">
        <f>_xlfn.IFNA(IF($B16=$B$382,0,INDEX('I.Supplementary 2019-20'!V$8:V$191,MATCH($B16,'I.Supplementary 2019-20'!$B$8:$B$191,0))),INDEX('KI 2019-20'!V$9:V$383,MATCH($B16,'KI 2019-20'!$B$9:$B$383,0)))</f>
        <v>0</v>
      </c>
      <c r="R16" s="155">
        <f>_xlfn.IFNA(IF($B16=$B$382,0,INDEX('I.Supplementary 2019-20'!W$8:W$191,MATCH($B16,'I.Supplementary 2019-20'!$B$8:$B$191,0))),INDEX('KI 2019-20'!W$9:W$383,MATCH($B16,'KI 2019-20'!$B$9:$B$383,0)))</f>
        <v>0</v>
      </c>
      <c r="S16" s="153">
        <f>_xlfn.IFNA(IF($B16=$B$382,0,INDEX('I.Supplementary 2019-20'!X$8:X$191,MATCH($B16,'I.Supplementary 2019-20'!$B$8:$B$191,0))),INDEX('KI 2019-20'!X$9:X$383,MATCH($B16,'KI 2019-20'!$B$9:$B$383,0)))</f>
        <v>0</v>
      </c>
      <c r="T16" s="153">
        <f>_xlfn.IFNA(IF($B16=$B$382,0,INDEX('I.Supplementary 2019-20'!Y$8:Y$191,MATCH($B16,'I.Supplementary 2019-20'!$B$8:$B$191,0))),INDEX('KI 2019-20'!Y$9:Y$383,MATCH($B16,'KI 2019-20'!$B$9:$B$383,0)))</f>
        <v>2.1044091806655461</v>
      </c>
      <c r="U16" s="153">
        <f>_xlfn.IFNA(IF($B16=$B$382,0,INDEX('I.Supplementary 2019-20'!Z$8:Z$191,MATCH($B16,'I.Supplementary 2019-20'!$B$8:$B$191,0))),INDEX('KI 2019-20'!Z$9:Z$383,MATCH($B16,'KI 2019-20'!$B$9:$B$383,0)))</f>
        <v>0</v>
      </c>
      <c r="V16" s="153">
        <f>_xlfn.IFNA(IF($B16=$B$382,0,INDEX('I.Supplementary 2019-20'!AA$8:AA$191,MATCH($B16,'I.Supplementary 2019-20'!$B$8:$B$191,0))),INDEX('KI 2019-20'!AA$9:AA$383,MATCH($B16,'KI 2019-20'!$B$9:$B$383,0)))</f>
        <v>0</v>
      </c>
      <c r="W16" s="155">
        <f>_xlfn.IFNA(IF($B16=$B$382,0,INDEX('I.Supplementary 2019-20'!AB$8:AB$191,MATCH($B16,'I.Supplementary 2019-20'!$B$8:$B$191,0))),INDEX('KI 2019-20'!AB$9:AB$383,MATCH($B16,'KI 2019-20'!$B$9:$B$383,0)))</f>
        <v>0</v>
      </c>
      <c r="Y16" s="154">
        <f>_xlfn.IFNA(IF($B16=$B$382,0,INDEX('I.Supplementary 2019-20'!$I$8:$I$191,MATCH($B16,'I.Supplementary 2019-20'!$B$8:$B$191,0))),INDEX('KI 2019-20'!$I$9:$I$383,MATCH($B16,'KI 2019-20'!$B$9:$B$383,0)))</f>
        <v>0</v>
      </c>
      <c r="Z16" s="153">
        <f>_xlfn.IFNA(IF($B16=$B$382,0,INDEX('I.Supplementary 2019-20'!$J$8:$J$191,MATCH($B16,'I.Supplementary 2019-20'!$B$8:$B$191,0))),INDEX('KI 2019-20'!$J$9:$J$383,MATCH($B16,'KI 2019-20'!$B$9:$B$383,0)))</f>
        <v>2.1044091806655461</v>
      </c>
      <c r="AA16" s="155">
        <f>_xlfn.IFNA(IF($B16=$B$382,0,INDEX('I.Supplementary 2019-20'!$H$8:$H$191,MATCH($B16,'I.Supplementary 2019-20'!$B$8:$B$191,0))),INDEX('KI 2019-20'!$H$9:$H$383,MATCH($B16,'KI 2019-20'!$B$9:$B$383,0)))</f>
        <v>2.1044091806655461</v>
      </c>
      <c r="AC16" s="156">
        <f>I16*('Other inputs'!$C$6/'Other inputs'!$C$5)</f>
        <v>0</v>
      </c>
      <c r="AD16" s="149">
        <f>IF(B16=$B$35,J16*('Other inputs'!$C$6/'Other inputs'!$C$5)-('Other inputs'!$C$18/1000000),J16*('Other inputs'!$C$6/'Other inputs'!$C$5))</f>
        <v>0</v>
      </c>
      <c r="AE16" s="149">
        <f>K16*('Other inputs'!$C$6/'Other inputs'!$C$5)</f>
        <v>0</v>
      </c>
      <c r="AF16" s="149">
        <f>L16*('Other inputs'!$C$6/'Other inputs'!$C$5)</f>
        <v>0</v>
      </c>
      <c r="AG16" s="188">
        <f>M16*('Other inputs'!$C$6/'Other inputs'!$C$5)</f>
        <v>0</v>
      </c>
      <c r="AH16" s="149">
        <f>N16*('Other inputs'!$C$6/'Other inputs'!$C$5)</f>
        <v>0</v>
      </c>
      <c r="AI16" s="149">
        <f>O16*('Other inputs'!$C$6/'Other inputs'!$C$5)</f>
        <v>2.1386969066234367</v>
      </c>
      <c r="AJ16" s="149">
        <f>P16*('Other inputs'!$C$6/'Other inputs'!$C$5)</f>
        <v>0</v>
      </c>
      <c r="AK16" s="149">
        <f>Q16*('Other inputs'!$C$6/'Other inputs'!$C$5)</f>
        <v>0</v>
      </c>
      <c r="AL16" s="188">
        <f>R16*('Other inputs'!$C$6/'Other inputs'!$C$5)</f>
        <v>0</v>
      </c>
      <c r="AM16" s="156">
        <f t="shared" si="4"/>
        <v>0</v>
      </c>
      <c r="AN16" s="149">
        <f t="shared" si="5"/>
        <v>2.1386969066234367</v>
      </c>
      <c r="AO16" s="149">
        <f t="shared" si="6"/>
        <v>0</v>
      </c>
      <c r="AP16" s="149">
        <f t="shared" si="7"/>
        <v>0</v>
      </c>
      <c r="AQ16" s="188">
        <f t="shared" si="8"/>
        <v>0</v>
      </c>
      <c r="AR16" s="149"/>
      <c r="AS16" s="156">
        <f>IF(D16=$C$171,'Other inputs'!$C$12/1000000,SUM(AC16:AG16))</f>
        <v>0</v>
      </c>
      <c r="AT16" s="200">
        <f>IF(D16=$C$171,$Z$171*('Other inputs'!$C$6/'Other inputs'!$C$5),SUM(AH16:AL16))</f>
        <v>2.1386969066234367</v>
      </c>
      <c r="AU16" s="210">
        <f t="shared" si="9"/>
        <v>2.1386969066234367</v>
      </c>
      <c r="AV16" s="214"/>
      <c r="AW16" s="199">
        <f>IF($G16=1,0,IF($B16=$B$172,AC16*('Other inputs'!$F$6/'Other inputs'!$F$5)-('Other inputs'!$C$28/1000000),AC16*('Other inputs'!$F$6/'Other inputs'!$F$5)))</f>
        <v>0</v>
      </c>
      <c r="AX16" s="200">
        <f>IF($G16=1,0,IF($B16=$B$172,AD16*('Other inputs'!$F$6/'Other inputs'!$F$5)-('Other inputs'!$C$29/1000000),AD16*('Other inputs'!$F$6/'Other inputs'!$F$5)))</f>
        <v>0</v>
      </c>
      <c r="AY16" s="200">
        <f>IF($G16=1,0,AE16*('Other inputs'!$F$6/'Other inputs'!$F$5))</f>
        <v>0</v>
      </c>
      <c r="AZ16" s="200">
        <f>IF($G16=1,0,AF16*('Other inputs'!$F$6/'Other inputs'!$F$5))</f>
        <v>0</v>
      </c>
      <c r="BA16" s="200">
        <f>IF($G16=1,0,AG16*('Other inputs'!$F$6/'Other inputs'!$F$5))</f>
        <v>0</v>
      </c>
      <c r="BB16" s="199">
        <f>IF($G16=1,0,AH16*('Other inputs'!$C$7/'Other inputs'!$C$6))</f>
        <v>0</v>
      </c>
      <c r="BC16" s="200">
        <f>IF($G16=1,0,AI16*('Other inputs'!$C$7/'Other inputs'!$C$6))</f>
        <v>2.1386969066234367</v>
      </c>
      <c r="BD16" s="200">
        <f>IF($G16=1,0,AJ16*('Other inputs'!$C$7/'Other inputs'!$C$6))</f>
        <v>0</v>
      </c>
      <c r="BE16" s="200">
        <f>IF($G16=1,0,AK16*('Other inputs'!$C$7/'Other inputs'!$C$6))</f>
        <v>0</v>
      </c>
      <c r="BF16" s="200">
        <f>IF($G16=1,0,AL16*('Other inputs'!$C$7/'Other inputs'!$C$6))</f>
        <v>0</v>
      </c>
      <c r="BG16" s="199">
        <f t="shared" si="10"/>
        <v>0</v>
      </c>
      <c r="BH16" s="200">
        <f t="shared" si="11"/>
        <v>2.1386969066234367</v>
      </c>
      <c r="BI16" s="200">
        <f t="shared" si="12"/>
        <v>0</v>
      </c>
      <c r="BJ16" s="200">
        <f t="shared" si="13"/>
        <v>0</v>
      </c>
      <c r="BK16" s="210">
        <f t="shared" si="14"/>
        <v>0</v>
      </c>
      <c r="BL16" s="200"/>
      <c r="BM16" s="199">
        <f>IF(D16=C$171,'Other inputs'!$C$13/1000000,SUM(AW16:BA16))</f>
        <v>0</v>
      </c>
      <c r="BN16" s="200">
        <f>IF(B16=$B$171,$AT$171*('Other inputs'!$C$7/'Other inputs'!$C$6),SUM(BB16:BF16))</f>
        <v>2.1386969066234367</v>
      </c>
      <c r="BO16" s="188">
        <f t="shared" si="15"/>
        <v>2.1386969066234367</v>
      </c>
    </row>
    <row r="17" spans="2:67">
      <c r="B17" s="121" t="str">
        <f>'KI 2019-20'!B18</f>
        <v>E5030</v>
      </c>
      <c r="C17" s="160" t="str">
        <f t="shared" si="2"/>
        <v>E5030</v>
      </c>
      <c r="D17" s="160" t="str">
        <f t="shared" si="3"/>
        <v>E5030</v>
      </c>
      <c r="E17" t="str">
        <f>INDEX('KI 2019-20'!D$9:D$383,MATCH($B17,'KI 2019-20'!$B$9:$B$383,0))</f>
        <v>OLB</v>
      </c>
      <c r="F17" t="str">
        <f>INDEX('KI 2019-20'!E$9:E$383,MATCH($B17,'KI 2019-20'!$B$9:$B$383,0))</f>
        <v>P1915</v>
      </c>
      <c r="G17" s="119">
        <v>0</v>
      </c>
      <c r="H17" s="120" t="str">
        <f>INDEX('KI 2019-20'!F$9:F$383,MATCH($B17,'KI 2019-20'!$B$9:$B$383,0))</f>
        <v>Barking and Dagenham</v>
      </c>
      <c r="I17" s="154">
        <f>_xlfn.IFNA(IF($B17=$B$382,0,INDEX('I.Supplementary 2019-20'!N$8:N$191,MATCH($B17,'I.Supplementary 2019-20'!$B$8:$B$191,0))),INDEX('KI 2019-20'!N$9:N$383,MATCH($B17,'KI 2019-20'!$B$9:$B$383,0)))</f>
        <v>16.283624745612578</v>
      </c>
      <c r="J17" s="153">
        <f>_xlfn.IFNA(IF($B17=$B$382,0,INDEX('I.Supplementary 2019-20'!O$8:O$191,MATCH($B17,'I.Supplementary 2019-20'!$B$8:$B$191,0))),INDEX('KI 2019-20'!O$9:O$383,MATCH($B17,'KI 2019-20'!$B$9:$B$383,0)))</f>
        <v>1.4468649683599706</v>
      </c>
      <c r="K17" s="153">
        <f>_xlfn.IFNA(IF($B17=$B$382,0,INDEX('I.Supplementary 2019-20'!P$8:P$191,MATCH($B17,'I.Supplementary 2019-20'!$B$8:$B$191,0))),INDEX('KI 2019-20'!P$9:P$383,MATCH($B17,'KI 2019-20'!$B$9:$B$383,0)))</f>
        <v>0</v>
      </c>
      <c r="L17" s="153">
        <f>_xlfn.IFNA(IF($B17=$B$382,0,INDEX('I.Supplementary 2019-20'!Q$8:Q$191,MATCH($B17,'I.Supplementary 2019-20'!$B$8:$B$191,0))),INDEX('KI 2019-20'!Q$9:Q$383,MATCH($B17,'KI 2019-20'!$B$9:$B$383,0)))</f>
        <v>0</v>
      </c>
      <c r="M17" s="155">
        <f>_xlfn.IFNA(IF($B17=$B$382,0,INDEX('I.Supplementary 2019-20'!R$8:R$191,MATCH($B17,'I.Supplementary 2019-20'!$B$8:$B$191,0))),INDEX('KI 2019-20'!R$9:R$383,MATCH($B17,'KI 2019-20'!$B$9:$B$383,0)))</f>
        <v>0</v>
      </c>
      <c r="N17" s="153">
        <f>_xlfn.IFNA(IF($B17=$B$382,0,INDEX('I.Supplementary 2019-20'!S$8:S$191,MATCH($B17,'I.Supplementary 2019-20'!$B$8:$B$191,0))),INDEX('KI 2019-20'!S$9:S$383,MATCH($B17,'KI 2019-20'!$B$9:$B$383,0)))</f>
        <v>47.247342108931242</v>
      </c>
      <c r="O17" s="153">
        <f>_xlfn.IFNA(IF($B17=$B$382,0,INDEX('I.Supplementary 2019-20'!T$8:T$191,MATCH($B17,'I.Supplementary 2019-20'!$B$8:$B$191,0))),INDEX('KI 2019-20'!T$9:T$383,MATCH($B17,'KI 2019-20'!$B$9:$B$383,0)))</f>
        <v>9.5264643832108966</v>
      </c>
      <c r="P17" s="153">
        <f>_xlfn.IFNA(IF($B17=$B$382,0,INDEX('I.Supplementary 2019-20'!U$8:U$191,MATCH($B17,'I.Supplementary 2019-20'!$B$8:$B$191,0))),INDEX('KI 2019-20'!U$9:U$383,MATCH($B17,'KI 2019-20'!$B$9:$B$383,0)))</f>
        <v>0</v>
      </c>
      <c r="Q17" s="153">
        <f>_xlfn.IFNA(IF($B17=$B$382,0,INDEX('I.Supplementary 2019-20'!V$8:V$191,MATCH($B17,'I.Supplementary 2019-20'!$B$8:$B$191,0))),INDEX('KI 2019-20'!V$9:V$383,MATCH($B17,'KI 2019-20'!$B$9:$B$383,0)))</f>
        <v>0</v>
      </c>
      <c r="R17" s="155">
        <f>_xlfn.IFNA(IF($B17=$B$382,0,INDEX('I.Supplementary 2019-20'!W$8:W$191,MATCH($B17,'I.Supplementary 2019-20'!$B$8:$B$191,0))),INDEX('KI 2019-20'!W$9:W$383,MATCH($B17,'KI 2019-20'!$B$9:$B$383,0)))</f>
        <v>0</v>
      </c>
      <c r="S17" s="153">
        <f>_xlfn.IFNA(IF($B17=$B$382,0,INDEX('I.Supplementary 2019-20'!X$8:X$191,MATCH($B17,'I.Supplementary 2019-20'!$B$8:$B$191,0))),INDEX('KI 2019-20'!X$9:X$383,MATCH($B17,'KI 2019-20'!$B$9:$B$383,0)))</f>
        <v>63.53096685454382</v>
      </c>
      <c r="T17" s="153">
        <f>_xlfn.IFNA(IF($B17=$B$382,0,INDEX('I.Supplementary 2019-20'!Y$8:Y$191,MATCH($B17,'I.Supplementary 2019-20'!$B$8:$B$191,0))),INDEX('KI 2019-20'!Y$9:Y$383,MATCH($B17,'KI 2019-20'!$B$9:$B$383,0)))</f>
        <v>10.973329351570866</v>
      </c>
      <c r="U17" s="153">
        <f>_xlfn.IFNA(IF($B17=$B$382,0,INDEX('I.Supplementary 2019-20'!Z$8:Z$191,MATCH($B17,'I.Supplementary 2019-20'!$B$8:$B$191,0))),INDEX('KI 2019-20'!Z$9:Z$383,MATCH($B17,'KI 2019-20'!$B$9:$B$383,0)))</f>
        <v>0</v>
      </c>
      <c r="V17" s="153">
        <f>_xlfn.IFNA(IF($B17=$B$382,0,INDEX('I.Supplementary 2019-20'!AA$8:AA$191,MATCH($B17,'I.Supplementary 2019-20'!$B$8:$B$191,0))),INDEX('KI 2019-20'!AA$9:AA$383,MATCH($B17,'KI 2019-20'!$B$9:$B$383,0)))</f>
        <v>0</v>
      </c>
      <c r="W17" s="155">
        <f>_xlfn.IFNA(IF($B17=$B$382,0,INDEX('I.Supplementary 2019-20'!AB$8:AB$191,MATCH($B17,'I.Supplementary 2019-20'!$B$8:$B$191,0))),INDEX('KI 2019-20'!AB$9:AB$383,MATCH($B17,'KI 2019-20'!$B$9:$B$383,0)))</f>
        <v>0</v>
      </c>
      <c r="Y17" s="154">
        <f>_xlfn.IFNA(IF($B17=$B$382,0,INDEX('I.Supplementary 2019-20'!$I$8:$I$191,MATCH($B17,'I.Supplementary 2019-20'!$B$8:$B$191,0))),INDEX('KI 2019-20'!$I$9:$I$383,MATCH($B17,'KI 2019-20'!$B$9:$B$383,0)))</f>
        <v>17.730489713972545</v>
      </c>
      <c r="Z17" s="153">
        <f>_xlfn.IFNA(IF($B17=$B$382,0,INDEX('I.Supplementary 2019-20'!$J$8:$J$191,MATCH($B17,'I.Supplementary 2019-20'!$B$8:$B$191,0))),INDEX('KI 2019-20'!$J$9:$J$383,MATCH($B17,'KI 2019-20'!$B$9:$B$383,0)))</f>
        <v>56.773806492142143</v>
      </c>
      <c r="AA17" s="155">
        <f>_xlfn.IFNA(IF($B17=$B$382,0,INDEX('I.Supplementary 2019-20'!$H$8:$H$191,MATCH($B17,'I.Supplementary 2019-20'!$B$8:$B$191,0))),INDEX('KI 2019-20'!$H$9:$H$383,MATCH($B17,'KI 2019-20'!$B$9:$B$383,0)))</f>
        <v>74.504296206114674</v>
      </c>
      <c r="AC17" s="156">
        <f>I17*('Other inputs'!$C$6/'Other inputs'!$C$5)</f>
        <v>16.548938387088953</v>
      </c>
      <c r="AD17" s="149">
        <f>IF(B17=$B$35,J17*('Other inputs'!$C$6/'Other inputs'!$C$5)-('Other inputs'!$C$18/1000000),J17*('Other inputs'!$C$6/'Other inputs'!$C$5))</f>
        <v>1.4704391429972004</v>
      </c>
      <c r="AE17" s="149">
        <f>K17*('Other inputs'!$C$6/'Other inputs'!$C$5)</f>
        <v>0</v>
      </c>
      <c r="AF17" s="149">
        <f>L17*('Other inputs'!$C$6/'Other inputs'!$C$5)</f>
        <v>0</v>
      </c>
      <c r="AG17" s="188">
        <f>M17*('Other inputs'!$C$6/'Other inputs'!$C$5)</f>
        <v>0</v>
      </c>
      <c r="AH17" s="149">
        <f>N17*('Other inputs'!$C$6/'Other inputs'!$C$5)</f>
        <v>48.017156236979005</v>
      </c>
      <c r="AI17" s="149">
        <f>O17*('Other inputs'!$C$6/'Other inputs'!$C$5)</f>
        <v>9.6816817255035392</v>
      </c>
      <c r="AJ17" s="149">
        <f>P17*('Other inputs'!$C$6/'Other inputs'!$C$5)</f>
        <v>0</v>
      </c>
      <c r="AK17" s="149">
        <f>Q17*('Other inputs'!$C$6/'Other inputs'!$C$5)</f>
        <v>0</v>
      </c>
      <c r="AL17" s="188">
        <f>R17*('Other inputs'!$C$6/'Other inputs'!$C$5)</f>
        <v>0</v>
      </c>
      <c r="AM17" s="156">
        <f t="shared" si="4"/>
        <v>64.566094624067958</v>
      </c>
      <c r="AN17" s="149">
        <f t="shared" si="5"/>
        <v>11.15212086850074</v>
      </c>
      <c r="AO17" s="149">
        <f t="shared" si="6"/>
        <v>0</v>
      </c>
      <c r="AP17" s="149">
        <f t="shared" si="7"/>
        <v>0</v>
      </c>
      <c r="AQ17" s="188">
        <f t="shared" si="8"/>
        <v>0</v>
      </c>
      <c r="AR17" s="149"/>
      <c r="AS17" s="156">
        <f>IF(D17=$C$171,'Other inputs'!$C$12/1000000,SUM(AC17:AG17))</f>
        <v>18.019377530086153</v>
      </c>
      <c r="AT17" s="200">
        <f>IF(D17=$C$171,$Z$171*('Other inputs'!$C$6/'Other inputs'!$C$5),SUM(AH17:AL17))</f>
        <v>57.698837962482543</v>
      </c>
      <c r="AU17" s="210">
        <f t="shared" si="9"/>
        <v>75.718215492568703</v>
      </c>
      <c r="AV17" s="214"/>
      <c r="AW17" s="199">
        <f>IF($G17=1,0,IF($B17=$B$172,AC17*('Other inputs'!$F$6/'Other inputs'!$F$5)-('Other inputs'!$C$28/1000000),AC17*('Other inputs'!$F$6/'Other inputs'!$F$5)))</f>
        <v>16.640453253745665</v>
      </c>
      <c r="AX17" s="200">
        <f>IF($G17=1,0,IF($B17=$B$172,AD17*('Other inputs'!$F$6/'Other inputs'!$F$5)-('Other inputs'!$C$29/1000000),AD17*('Other inputs'!$F$6/'Other inputs'!$F$5)))</f>
        <v>1.4785706036958022</v>
      </c>
      <c r="AY17" s="200">
        <f>IF($G17=1,0,AE17*('Other inputs'!$F$6/'Other inputs'!$F$5))</f>
        <v>0</v>
      </c>
      <c r="AZ17" s="200">
        <f>IF($G17=1,0,AF17*('Other inputs'!$F$6/'Other inputs'!$F$5))</f>
        <v>0</v>
      </c>
      <c r="BA17" s="200">
        <f>IF($G17=1,0,AG17*('Other inputs'!$F$6/'Other inputs'!$F$5))</f>
        <v>0</v>
      </c>
      <c r="BB17" s="199">
        <f>IF($G17=1,0,AH17*('Other inputs'!$C$7/'Other inputs'!$C$6))</f>
        <v>48.017156236979005</v>
      </c>
      <c r="BC17" s="200">
        <f>IF($G17=1,0,AI17*('Other inputs'!$C$7/'Other inputs'!$C$6))</f>
        <v>9.6816817255035392</v>
      </c>
      <c r="BD17" s="200">
        <f>IF($G17=1,0,AJ17*('Other inputs'!$C$7/'Other inputs'!$C$6))</f>
        <v>0</v>
      </c>
      <c r="BE17" s="200">
        <f>IF($G17=1,0,AK17*('Other inputs'!$C$7/'Other inputs'!$C$6))</f>
        <v>0</v>
      </c>
      <c r="BF17" s="200">
        <f>IF($G17=1,0,AL17*('Other inputs'!$C$7/'Other inputs'!$C$6))</f>
        <v>0</v>
      </c>
      <c r="BG17" s="199">
        <f t="shared" si="10"/>
        <v>64.657609490724667</v>
      </c>
      <c r="BH17" s="200">
        <f t="shared" si="11"/>
        <v>11.160252329199341</v>
      </c>
      <c r="BI17" s="200">
        <f t="shared" si="12"/>
        <v>0</v>
      </c>
      <c r="BJ17" s="200">
        <f t="shared" si="13"/>
        <v>0</v>
      </c>
      <c r="BK17" s="210">
        <f t="shared" si="14"/>
        <v>0</v>
      </c>
      <c r="BL17" s="200"/>
      <c r="BM17" s="199">
        <f>IF(D17=C$171,'Other inputs'!$C$13/1000000,SUM(AW17:BA17))</f>
        <v>18.119023857441469</v>
      </c>
      <c r="BN17" s="200">
        <f>IF(B17=$B$171,$AT$171*('Other inputs'!$C$7/'Other inputs'!$C$6),SUM(BB17:BF17))</f>
        <v>57.698837962482543</v>
      </c>
      <c r="BO17" s="188">
        <f t="shared" si="15"/>
        <v>75.817861819924019</v>
      </c>
    </row>
    <row r="18" spans="2:67">
      <c r="B18" s="121" t="str">
        <f>'KI 2019-20'!B19</f>
        <v>E5031</v>
      </c>
      <c r="C18" s="160" t="str">
        <f t="shared" si="2"/>
        <v>E5031</v>
      </c>
      <c r="D18" s="160" t="str">
        <f t="shared" si="3"/>
        <v>E5031</v>
      </c>
      <c r="E18" t="str">
        <f>INDEX('KI 2019-20'!D$9:D$383,MATCH($B18,'KI 2019-20'!$B$9:$B$383,0))</f>
        <v>OLB</v>
      </c>
      <c r="F18" t="str">
        <f>INDEX('KI 2019-20'!E$9:E$383,MATCH($B18,'KI 2019-20'!$B$9:$B$383,0))</f>
        <v>P1915</v>
      </c>
      <c r="G18" s="119">
        <v>0</v>
      </c>
      <c r="H18" s="120" t="str">
        <f>INDEX('KI 2019-20'!F$9:F$383,MATCH($B18,'KI 2019-20'!$B$9:$B$383,0))</f>
        <v>Barnet</v>
      </c>
      <c r="I18" s="154">
        <f>_xlfn.IFNA(IF($B18=$B$382,0,INDEX('I.Supplementary 2019-20'!N$8:N$191,MATCH($B18,'I.Supplementary 2019-20'!$B$8:$B$191,0))),INDEX('KI 2019-20'!N$9:N$383,MATCH($B18,'KI 2019-20'!$B$9:$B$383,0)))</f>
        <v>8.5850067486364239</v>
      </c>
      <c r="J18" s="153">
        <f>_xlfn.IFNA(IF($B18=$B$382,0,INDEX('I.Supplementary 2019-20'!O$8:O$191,MATCH($B18,'I.Supplementary 2019-20'!$B$8:$B$191,0))),INDEX('KI 2019-20'!O$9:O$383,MATCH($B18,'KI 2019-20'!$B$9:$B$383,0)))</f>
        <v>-2.4025271566474808</v>
      </c>
      <c r="K18" s="153">
        <f>_xlfn.IFNA(IF($B18=$B$382,0,INDEX('I.Supplementary 2019-20'!P$8:P$191,MATCH($B18,'I.Supplementary 2019-20'!$B$8:$B$191,0))),INDEX('KI 2019-20'!P$9:P$383,MATCH($B18,'KI 2019-20'!$B$9:$B$383,0)))</f>
        <v>0</v>
      </c>
      <c r="L18" s="153">
        <f>_xlfn.IFNA(IF($B18=$B$382,0,INDEX('I.Supplementary 2019-20'!Q$8:Q$191,MATCH($B18,'I.Supplementary 2019-20'!$B$8:$B$191,0))),INDEX('KI 2019-20'!Q$9:Q$383,MATCH($B18,'KI 2019-20'!$B$9:$B$383,0)))</f>
        <v>0</v>
      </c>
      <c r="M18" s="155">
        <f>_xlfn.IFNA(IF($B18=$B$382,0,INDEX('I.Supplementary 2019-20'!R$8:R$191,MATCH($B18,'I.Supplementary 2019-20'!$B$8:$B$191,0))),INDEX('KI 2019-20'!R$9:R$383,MATCH($B18,'KI 2019-20'!$B$9:$B$383,0)))</f>
        <v>0</v>
      </c>
      <c r="N18" s="153">
        <f>_xlfn.IFNA(IF($B18=$B$382,0,INDEX('I.Supplementary 2019-20'!S$8:S$191,MATCH($B18,'I.Supplementary 2019-20'!$B$8:$B$191,0))),INDEX('KI 2019-20'!S$9:S$383,MATCH($B18,'KI 2019-20'!$B$9:$B$383,0)))</f>
        <v>44.219997248150811</v>
      </c>
      <c r="O18" s="153">
        <f>_xlfn.IFNA(IF($B18=$B$382,0,INDEX('I.Supplementary 2019-20'!T$8:T$191,MATCH($B18,'I.Supplementary 2019-20'!$B$8:$B$191,0))),INDEX('KI 2019-20'!T$9:T$383,MATCH($B18,'KI 2019-20'!$B$9:$B$383,0)))</f>
        <v>13.569281608237565</v>
      </c>
      <c r="P18" s="153">
        <f>_xlfn.IFNA(IF($B18=$B$382,0,INDEX('I.Supplementary 2019-20'!U$8:U$191,MATCH($B18,'I.Supplementary 2019-20'!$B$8:$B$191,0))),INDEX('KI 2019-20'!U$9:U$383,MATCH($B18,'KI 2019-20'!$B$9:$B$383,0)))</f>
        <v>0</v>
      </c>
      <c r="Q18" s="153">
        <f>_xlfn.IFNA(IF($B18=$B$382,0,INDEX('I.Supplementary 2019-20'!V$8:V$191,MATCH($B18,'I.Supplementary 2019-20'!$B$8:$B$191,0))),INDEX('KI 2019-20'!V$9:V$383,MATCH($B18,'KI 2019-20'!$B$9:$B$383,0)))</f>
        <v>0</v>
      </c>
      <c r="R18" s="155">
        <f>_xlfn.IFNA(IF($B18=$B$382,0,INDEX('I.Supplementary 2019-20'!W$8:W$191,MATCH($B18,'I.Supplementary 2019-20'!$B$8:$B$191,0))),INDEX('KI 2019-20'!W$9:W$383,MATCH($B18,'KI 2019-20'!$B$9:$B$383,0)))</f>
        <v>0</v>
      </c>
      <c r="S18" s="153">
        <f>_xlfn.IFNA(IF($B18=$B$382,0,INDEX('I.Supplementary 2019-20'!X$8:X$191,MATCH($B18,'I.Supplementary 2019-20'!$B$8:$B$191,0))),INDEX('KI 2019-20'!X$9:X$383,MATCH($B18,'KI 2019-20'!$B$9:$B$383,0)))</f>
        <v>52.805003996787235</v>
      </c>
      <c r="T18" s="153">
        <f>_xlfn.IFNA(IF($B18=$B$382,0,INDEX('I.Supplementary 2019-20'!Y$8:Y$191,MATCH($B18,'I.Supplementary 2019-20'!$B$8:$B$191,0))),INDEX('KI 2019-20'!Y$9:Y$383,MATCH($B18,'KI 2019-20'!$B$9:$B$383,0)))</f>
        <v>11.166754451590084</v>
      </c>
      <c r="U18" s="153">
        <f>_xlfn.IFNA(IF($B18=$B$382,0,INDEX('I.Supplementary 2019-20'!Z$8:Z$191,MATCH($B18,'I.Supplementary 2019-20'!$B$8:$B$191,0))),INDEX('KI 2019-20'!Z$9:Z$383,MATCH($B18,'KI 2019-20'!$B$9:$B$383,0)))</f>
        <v>0</v>
      </c>
      <c r="V18" s="153">
        <f>_xlfn.IFNA(IF($B18=$B$382,0,INDEX('I.Supplementary 2019-20'!AA$8:AA$191,MATCH($B18,'I.Supplementary 2019-20'!$B$8:$B$191,0))),INDEX('KI 2019-20'!AA$9:AA$383,MATCH($B18,'KI 2019-20'!$B$9:$B$383,0)))</f>
        <v>0</v>
      </c>
      <c r="W18" s="155">
        <f>_xlfn.IFNA(IF($B18=$B$382,0,INDEX('I.Supplementary 2019-20'!AB$8:AB$191,MATCH($B18,'I.Supplementary 2019-20'!$B$8:$B$191,0))),INDEX('KI 2019-20'!AB$9:AB$383,MATCH($B18,'KI 2019-20'!$B$9:$B$383,0)))</f>
        <v>0</v>
      </c>
      <c r="Y18" s="154">
        <f>_xlfn.IFNA(IF($B18=$B$382,0,INDEX('I.Supplementary 2019-20'!$I$8:$I$191,MATCH($B18,'I.Supplementary 2019-20'!$B$8:$B$191,0))),INDEX('KI 2019-20'!$I$9:$I$383,MATCH($B18,'KI 2019-20'!$B$9:$B$383,0)))</f>
        <v>6.1824795919889439</v>
      </c>
      <c r="Z18" s="153">
        <f>_xlfn.IFNA(IF($B18=$B$382,0,INDEX('I.Supplementary 2019-20'!$J$8:$J$191,MATCH($B18,'I.Supplementary 2019-20'!$B$8:$B$191,0))),INDEX('KI 2019-20'!$J$9:$J$383,MATCH($B18,'KI 2019-20'!$B$9:$B$383,0)))</f>
        <v>57.789278856388378</v>
      </c>
      <c r="AA18" s="155">
        <f>_xlfn.IFNA(IF($B18=$B$382,0,INDEX('I.Supplementary 2019-20'!$H$8:$H$191,MATCH($B18,'I.Supplementary 2019-20'!$B$8:$B$191,0))),INDEX('KI 2019-20'!$H$9:$H$383,MATCH($B18,'KI 2019-20'!$B$9:$B$383,0)))</f>
        <v>63.971758448377315</v>
      </c>
      <c r="AC18" s="156">
        <f>I18*('Other inputs'!$C$6/'Other inputs'!$C$5)</f>
        <v>8.724884659001173</v>
      </c>
      <c r="AD18" s="149">
        <f>IF(B18=$B$35,J18*('Other inputs'!$C$6/'Other inputs'!$C$5)-('Other inputs'!$C$18/1000000),J18*('Other inputs'!$C$6/'Other inputs'!$C$5))</f>
        <v>-2.4416722019696393</v>
      </c>
      <c r="AE18" s="149">
        <f>K18*('Other inputs'!$C$6/'Other inputs'!$C$5)</f>
        <v>0</v>
      </c>
      <c r="AF18" s="149">
        <f>L18*('Other inputs'!$C$6/'Other inputs'!$C$5)</f>
        <v>0</v>
      </c>
      <c r="AG18" s="188">
        <f>M18*('Other inputs'!$C$6/'Other inputs'!$C$5)</f>
        <v>0</v>
      </c>
      <c r="AH18" s="149">
        <f>N18*('Other inputs'!$C$6/'Other inputs'!$C$5)</f>
        <v>44.940486001684839</v>
      </c>
      <c r="AI18" s="149">
        <f>O18*('Other inputs'!$C$6/'Other inputs'!$C$5)</f>
        <v>13.790369699614144</v>
      </c>
      <c r="AJ18" s="149">
        <f>P18*('Other inputs'!$C$6/'Other inputs'!$C$5)</f>
        <v>0</v>
      </c>
      <c r="AK18" s="149">
        <f>Q18*('Other inputs'!$C$6/'Other inputs'!$C$5)</f>
        <v>0</v>
      </c>
      <c r="AL18" s="188">
        <f>R18*('Other inputs'!$C$6/'Other inputs'!$C$5)</f>
        <v>0</v>
      </c>
      <c r="AM18" s="156">
        <f t="shared" si="4"/>
        <v>53.665370660686008</v>
      </c>
      <c r="AN18" s="149">
        <f t="shared" si="5"/>
        <v>11.348697497644505</v>
      </c>
      <c r="AO18" s="149">
        <f t="shared" si="6"/>
        <v>0</v>
      </c>
      <c r="AP18" s="149">
        <f t="shared" si="7"/>
        <v>0</v>
      </c>
      <c r="AQ18" s="188">
        <f t="shared" si="8"/>
        <v>0</v>
      </c>
      <c r="AR18" s="149"/>
      <c r="AS18" s="156">
        <f>IF(D18=$C$171,'Other inputs'!$C$12/1000000,SUM(AC18:AG18))</f>
        <v>6.2832124570315333</v>
      </c>
      <c r="AT18" s="200">
        <f>IF(D18=$C$171,$Z$171*('Other inputs'!$C$6/'Other inputs'!$C$5),SUM(AH18:AL18))</f>
        <v>58.730855701298985</v>
      </c>
      <c r="AU18" s="210">
        <f t="shared" si="9"/>
        <v>65.014068158330517</v>
      </c>
      <c r="AV18" s="214"/>
      <c r="AW18" s="199">
        <f>IF($G18=1,0,IF($B18=$B$172,AC18*('Other inputs'!$F$6/'Other inputs'!$F$5)-('Other inputs'!$C$28/1000000),AC18*('Other inputs'!$F$6/'Other inputs'!$F$5)))</f>
        <v>8.7731328690970312</v>
      </c>
      <c r="AX18" s="200">
        <f>IF($G18=1,0,IF($B18=$B$172,AD18*('Other inputs'!$F$6/'Other inputs'!$F$5)-('Other inputs'!$C$29/1000000),AD18*('Other inputs'!$F$6/'Other inputs'!$F$5)))</f>
        <v>-2.4551745367270748</v>
      </c>
      <c r="AY18" s="200">
        <f>IF($G18=1,0,AE18*('Other inputs'!$F$6/'Other inputs'!$F$5))</f>
        <v>0</v>
      </c>
      <c r="AZ18" s="200">
        <f>IF($G18=1,0,AF18*('Other inputs'!$F$6/'Other inputs'!$F$5))</f>
        <v>0</v>
      </c>
      <c r="BA18" s="200">
        <f>IF($G18=1,0,AG18*('Other inputs'!$F$6/'Other inputs'!$F$5))</f>
        <v>0</v>
      </c>
      <c r="BB18" s="199">
        <f>IF($G18=1,0,AH18*('Other inputs'!$C$7/'Other inputs'!$C$6))</f>
        <v>44.940486001684839</v>
      </c>
      <c r="BC18" s="200">
        <f>IF($G18=1,0,AI18*('Other inputs'!$C$7/'Other inputs'!$C$6))</f>
        <v>13.790369699614144</v>
      </c>
      <c r="BD18" s="200">
        <f>IF($G18=1,0,AJ18*('Other inputs'!$C$7/'Other inputs'!$C$6))</f>
        <v>0</v>
      </c>
      <c r="BE18" s="200">
        <f>IF($G18=1,0,AK18*('Other inputs'!$C$7/'Other inputs'!$C$6))</f>
        <v>0</v>
      </c>
      <c r="BF18" s="200">
        <f>IF($G18=1,0,AL18*('Other inputs'!$C$7/'Other inputs'!$C$6))</f>
        <v>0</v>
      </c>
      <c r="BG18" s="199">
        <f t="shared" si="10"/>
        <v>53.713618870781872</v>
      </c>
      <c r="BH18" s="200">
        <f t="shared" si="11"/>
        <v>11.33519516288707</v>
      </c>
      <c r="BI18" s="200">
        <f t="shared" si="12"/>
        <v>0</v>
      </c>
      <c r="BJ18" s="200">
        <f t="shared" si="13"/>
        <v>0</v>
      </c>
      <c r="BK18" s="210">
        <f t="shared" si="14"/>
        <v>0</v>
      </c>
      <c r="BL18" s="200"/>
      <c r="BM18" s="199">
        <f>IF(D18=C$171,'Other inputs'!$C$13/1000000,SUM(AW18:BA18))</f>
        <v>6.3179583323699564</v>
      </c>
      <c r="BN18" s="200">
        <f>IF(B18=$B$171,$AT$171*('Other inputs'!$C$7/'Other inputs'!$C$6),SUM(BB18:BF18))</f>
        <v>58.730855701298985</v>
      </c>
      <c r="BO18" s="188">
        <f t="shared" si="15"/>
        <v>65.048814033668947</v>
      </c>
    </row>
    <row r="19" spans="2:67">
      <c r="B19" s="121" t="str">
        <f>'KI 2019-20'!B20</f>
        <v>E4401</v>
      </c>
      <c r="C19" s="160" t="str">
        <f t="shared" si="2"/>
        <v>E4401</v>
      </c>
      <c r="D19" s="160" t="str">
        <f t="shared" si="3"/>
        <v>E4401</v>
      </c>
      <c r="E19" t="str">
        <f>INDEX('KI 2019-20'!D$9:D$383,MATCH($B19,'KI 2019-20'!$B$9:$B$383,0))</f>
        <v>MD</v>
      </c>
      <c r="F19">
        <f>INDEX('KI 2019-20'!E$9:E$383,MATCH($B19,'KI 2019-20'!$B$9:$B$383,0))</f>
        <v>0</v>
      </c>
      <c r="G19" s="119">
        <v>0</v>
      </c>
      <c r="H19" s="120" t="str">
        <f>INDEX('KI 2019-20'!F$9:F$383,MATCH($B19,'KI 2019-20'!$B$9:$B$383,0))</f>
        <v>Barnsley</v>
      </c>
      <c r="I19" s="154">
        <f>_xlfn.IFNA(IF($B19=$B$382,0,INDEX('I.Supplementary 2019-20'!N$8:N$191,MATCH($B19,'I.Supplementary 2019-20'!$B$8:$B$191,0))),INDEX('KI 2019-20'!N$9:N$383,MATCH($B19,'KI 2019-20'!$B$9:$B$383,0)))</f>
        <v>12.494638845572331</v>
      </c>
      <c r="J19" s="153">
        <f>_xlfn.IFNA(IF($B19=$B$382,0,INDEX('I.Supplementary 2019-20'!O$8:O$191,MATCH($B19,'I.Supplementary 2019-20'!$B$8:$B$191,0))),INDEX('KI 2019-20'!O$9:O$383,MATCH($B19,'KI 2019-20'!$B$9:$B$383,0)))</f>
        <v>0.25176430641458558</v>
      </c>
      <c r="K19" s="153">
        <f>_xlfn.IFNA(IF($B19=$B$382,0,INDEX('I.Supplementary 2019-20'!P$8:P$191,MATCH($B19,'I.Supplementary 2019-20'!$B$8:$B$191,0))),INDEX('KI 2019-20'!P$9:P$383,MATCH($B19,'KI 2019-20'!$B$9:$B$383,0)))</f>
        <v>0</v>
      </c>
      <c r="L19" s="153">
        <f>_xlfn.IFNA(IF($B19=$B$382,0,INDEX('I.Supplementary 2019-20'!Q$8:Q$191,MATCH($B19,'I.Supplementary 2019-20'!$B$8:$B$191,0))),INDEX('KI 2019-20'!Q$9:Q$383,MATCH($B19,'KI 2019-20'!$B$9:$B$383,0)))</f>
        <v>0</v>
      </c>
      <c r="M19" s="155">
        <f>_xlfn.IFNA(IF($B19=$B$382,0,INDEX('I.Supplementary 2019-20'!R$8:R$191,MATCH($B19,'I.Supplementary 2019-20'!$B$8:$B$191,0))),INDEX('KI 2019-20'!R$9:R$383,MATCH($B19,'KI 2019-20'!$B$9:$B$383,0)))</f>
        <v>0</v>
      </c>
      <c r="N19" s="153">
        <f>_xlfn.IFNA(IF($B19=$B$382,0,INDEX('I.Supplementary 2019-20'!S$8:S$191,MATCH($B19,'I.Supplementary 2019-20'!$B$8:$B$191,0))),INDEX('KI 2019-20'!S$9:S$383,MATCH($B19,'KI 2019-20'!$B$9:$B$383,0)))</f>
        <v>48.980217188636402</v>
      </c>
      <c r="O19" s="153">
        <f>_xlfn.IFNA(IF($B19=$B$382,0,INDEX('I.Supplementary 2019-20'!T$8:T$191,MATCH($B19,'I.Supplementary 2019-20'!$B$8:$B$191,0))),INDEX('KI 2019-20'!T$9:T$383,MATCH($B19,'KI 2019-20'!$B$9:$B$383,0)))</f>
        <v>7.0416433412765613</v>
      </c>
      <c r="P19" s="153">
        <f>_xlfn.IFNA(IF($B19=$B$382,0,INDEX('I.Supplementary 2019-20'!U$8:U$191,MATCH($B19,'I.Supplementary 2019-20'!$B$8:$B$191,0))),INDEX('KI 2019-20'!U$9:U$383,MATCH($B19,'KI 2019-20'!$B$9:$B$383,0)))</f>
        <v>0</v>
      </c>
      <c r="Q19" s="153">
        <f>_xlfn.IFNA(IF($B19=$B$382,0,INDEX('I.Supplementary 2019-20'!V$8:V$191,MATCH($B19,'I.Supplementary 2019-20'!$B$8:$B$191,0))),INDEX('KI 2019-20'!V$9:V$383,MATCH($B19,'KI 2019-20'!$B$9:$B$383,0)))</f>
        <v>0</v>
      </c>
      <c r="R19" s="155">
        <f>_xlfn.IFNA(IF($B19=$B$382,0,INDEX('I.Supplementary 2019-20'!W$8:W$191,MATCH($B19,'I.Supplementary 2019-20'!$B$8:$B$191,0))),INDEX('KI 2019-20'!W$9:W$383,MATCH($B19,'KI 2019-20'!$B$9:$B$383,0)))</f>
        <v>0</v>
      </c>
      <c r="S19" s="153">
        <f>_xlfn.IFNA(IF($B19=$B$382,0,INDEX('I.Supplementary 2019-20'!X$8:X$191,MATCH($B19,'I.Supplementary 2019-20'!$B$8:$B$191,0))),INDEX('KI 2019-20'!X$9:X$383,MATCH($B19,'KI 2019-20'!$B$9:$B$383,0)))</f>
        <v>61.474856034208727</v>
      </c>
      <c r="T19" s="153">
        <f>_xlfn.IFNA(IF($B19=$B$382,0,INDEX('I.Supplementary 2019-20'!Y$8:Y$191,MATCH($B19,'I.Supplementary 2019-20'!$B$8:$B$191,0))),INDEX('KI 2019-20'!Y$9:Y$383,MATCH($B19,'KI 2019-20'!$B$9:$B$383,0)))</f>
        <v>7.2934076476911462</v>
      </c>
      <c r="U19" s="153">
        <f>_xlfn.IFNA(IF($B19=$B$382,0,INDEX('I.Supplementary 2019-20'!Z$8:Z$191,MATCH($B19,'I.Supplementary 2019-20'!$B$8:$B$191,0))),INDEX('KI 2019-20'!Z$9:Z$383,MATCH($B19,'KI 2019-20'!$B$9:$B$383,0)))</f>
        <v>0</v>
      </c>
      <c r="V19" s="153">
        <f>_xlfn.IFNA(IF($B19=$B$382,0,INDEX('I.Supplementary 2019-20'!AA$8:AA$191,MATCH($B19,'I.Supplementary 2019-20'!$B$8:$B$191,0))),INDEX('KI 2019-20'!AA$9:AA$383,MATCH($B19,'KI 2019-20'!$B$9:$B$383,0)))</f>
        <v>0</v>
      </c>
      <c r="W19" s="155">
        <f>_xlfn.IFNA(IF($B19=$B$382,0,INDEX('I.Supplementary 2019-20'!AB$8:AB$191,MATCH($B19,'I.Supplementary 2019-20'!$B$8:$B$191,0))),INDEX('KI 2019-20'!AB$9:AB$383,MATCH($B19,'KI 2019-20'!$B$9:$B$383,0)))</f>
        <v>0</v>
      </c>
      <c r="Y19" s="154">
        <f>_xlfn.IFNA(IF($B19=$B$382,0,INDEX('I.Supplementary 2019-20'!$I$8:$I$191,MATCH($B19,'I.Supplementary 2019-20'!$B$8:$B$191,0))),INDEX('KI 2019-20'!$I$9:$I$383,MATCH($B19,'KI 2019-20'!$B$9:$B$383,0)))</f>
        <v>12.746403151986916</v>
      </c>
      <c r="Z19" s="153">
        <f>_xlfn.IFNA(IF($B19=$B$382,0,INDEX('I.Supplementary 2019-20'!$J$8:$J$191,MATCH($B19,'I.Supplementary 2019-20'!$B$8:$B$191,0))),INDEX('KI 2019-20'!$J$9:$J$383,MATCH($B19,'KI 2019-20'!$B$9:$B$383,0)))</f>
        <v>56.021860529912964</v>
      </c>
      <c r="AA19" s="155">
        <f>_xlfn.IFNA(IF($B19=$B$382,0,INDEX('I.Supplementary 2019-20'!$H$8:$H$191,MATCH($B19,'I.Supplementary 2019-20'!$B$8:$B$191,0))),INDEX('KI 2019-20'!$H$9:$H$383,MATCH($B19,'KI 2019-20'!$B$9:$B$383,0)))</f>
        <v>68.768263681899882</v>
      </c>
      <c r="AC19" s="156">
        <f>I19*('Other inputs'!$C$6/'Other inputs'!$C$5)</f>
        <v>12.698217482567399</v>
      </c>
      <c r="AD19" s="149">
        <f>IF(B19=$B$35,J19*('Other inputs'!$C$6/'Other inputs'!$C$5)-('Other inputs'!$C$18/1000000),J19*('Other inputs'!$C$6/'Other inputs'!$C$5))</f>
        <v>0.25586637250688027</v>
      </c>
      <c r="AE19" s="149">
        <f>K19*('Other inputs'!$C$6/'Other inputs'!$C$5)</f>
        <v>0</v>
      </c>
      <c r="AF19" s="149">
        <f>L19*('Other inputs'!$C$6/'Other inputs'!$C$5)</f>
        <v>0</v>
      </c>
      <c r="AG19" s="188">
        <f>M19*('Other inputs'!$C$6/'Other inputs'!$C$5)</f>
        <v>0</v>
      </c>
      <c r="AH19" s="149">
        <f>N19*('Other inputs'!$C$6/'Other inputs'!$C$5)</f>
        <v>49.778265533868769</v>
      </c>
      <c r="AI19" s="149">
        <f>O19*('Other inputs'!$C$6/'Other inputs'!$C$5)</f>
        <v>7.1563748010122286</v>
      </c>
      <c r="AJ19" s="149">
        <f>P19*('Other inputs'!$C$6/'Other inputs'!$C$5)</f>
        <v>0</v>
      </c>
      <c r="AK19" s="149">
        <f>Q19*('Other inputs'!$C$6/'Other inputs'!$C$5)</f>
        <v>0</v>
      </c>
      <c r="AL19" s="188">
        <f>R19*('Other inputs'!$C$6/'Other inputs'!$C$5)</f>
        <v>0</v>
      </c>
      <c r="AM19" s="156">
        <f t="shared" si="4"/>
        <v>62.47648301643617</v>
      </c>
      <c r="AN19" s="149">
        <f t="shared" si="5"/>
        <v>7.4122411735191092</v>
      </c>
      <c r="AO19" s="149">
        <f t="shared" si="6"/>
        <v>0</v>
      </c>
      <c r="AP19" s="149">
        <f t="shared" si="7"/>
        <v>0</v>
      </c>
      <c r="AQ19" s="188">
        <f t="shared" si="8"/>
        <v>0</v>
      </c>
      <c r="AR19" s="149"/>
      <c r="AS19" s="156">
        <f>IF(D19=$C$171,'Other inputs'!$C$12/1000000,SUM(AC19:AG19))</f>
        <v>12.954083855074279</v>
      </c>
      <c r="AT19" s="200">
        <f>IF(D19=$C$171,$Z$171*('Other inputs'!$C$6/'Other inputs'!$C$5),SUM(AH19:AL19))</f>
        <v>56.934640334880996</v>
      </c>
      <c r="AU19" s="210">
        <f t="shared" si="9"/>
        <v>69.888724189955269</v>
      </c>
      <c r="AV19" s="214"/>
      <c r="AW19" s="199">
        <f>IF($G19=1,0,IF($B19=$B$172,AC19*('Other inputs'!$F$6/'Other inputs'!$F$5)-('Other inputs'!$C$28/1000000),AC19*('Other inputs'!$F$6/'Other inputs'!$F$5)))</f>
        <v>12.768438040074683</v>
      </c>
      <c r="AX19" s="200">
        <f>IF($G19=1,0,IF($B19=$B$172,AD19*('Other inputs'!$F$6/'Other inputs'!$F$5)-('Other inputs'!$C$29/1000000),AD19*('Other inputs'!$F$6/'Other inputs'!$F$5)))</f>
        <v>0.25728130175576619</v>
      </c>
      <c r="AY19" s="200">
        <f>IF($G19=1,0,AE19*('Other inputs'!$F$6/'Other inputs'!$F$5))</f>
        <v>0</v>
      </c>
      <c r="AZ19" s="200">
        <f>IF($G19=1,0,AF19*('Other inputs'!$F$6/'Other inputs'!$F$5))</f>
        <v>0</v>
      </c>
      <c r="BA19" s="200">
        <f>IF($G19=1,0,AG19*('Other inputs'!$F$6/'Other inputs'!$F$5))</f>
        <v>0</v>
      </c>
      <c r="BB19" s="199">
        <f>IF($G19=1,0,AH19*('Other inputs'!$C$7/'Other inputs'!$C$6))</f>
        <v>49.778265533868769</v>
      </c>
      <c r="BC19" s="200">
        <f>IF($G19=1,0,AI19*('Other inputs'!$C$7/'Other inputs'!$C$6))</f>
        <v>7.1563748010122286</v>
      </c>
      <c r="BD19" s="200">
        <f>IF($G19=1,0,AJ19*('Other inputs'!$C$7/'Other inputs'!$C$6))</f>
        <v>0</v>
      </c>
      <c r="BE19" s="200">
        <f>IF($G19=1,0,AK19*('Other inputs'!$C$7/'Other inputs'!$C$6))</f>
        <v>0</v>
      </c>
      <c r="BF19" s="200">
        <f>IF($G19=1,0,AL19*('Other inputs'!$C$7/'Other inputs'!$C$6))</f>
        <v>0</v>
      </c>
      <c r="BG19" s="199">
        <f t="shared" si="10"/>
        <v>62.546703573943454</v>
      </c>
      <c r="BH19" s="200">
        <f t="shared" si="11"/>
        <v>7.4136561027679946</v>
      </c>
      <c r="BI19" s="200">
        <f t="shared" si="12"/>
        <v>0</v>
      </c>
      <c r="BJ19" s="200">
        <f t="shared" si="13"/>
        <v>0</v>
      </c>
      <c r="BK19" s="210">
        <f t="shared" si="14"/>
        <v>0</v>
      </c>
      <c r="BL19" s="200"/>
      <c r="BM19" s="199">
        <f>IF(D19=C$171,'Other inputs'!$C$13/1000000,SUM(AW19:BA19))</f>
        <v>13.025719341830449</v>
      </c>
      <c r="BN19" s="200">
        <f>IF(B19=$B$171,$AT$171*('Other inputs'!$C$7/'Other inputs'!$C$6),SUM(BB19:BF19))</f>
        <v>56.934640334880996</v>
      </c>
      <c r="BO19" s="188">
        <f t="shared" si="15"/>
        <v>69.960359676711448</v>
      </c>
    </row>
    <row r="20" spans="2:67">
      <c r="B20" s="121" t="str">
        <f>'KI 2019-20'!B21</f>
        <v>E0932</v>
      </c>
      <c r="C20" s="160" t="str">
        <f t="shared" si="2"/>
        <v>E0932</v>
      </c>
      <c r="D20" s="160" t="str">
        <f t="shared" si="3"/>
        <v>E0932</v>
      </c>
      <c r="E20" t="str">
        <f>INDEX('KI 2019-20'!D$9:D$383,MATCH($B20,'KI 2019-20'!$B$9:$B$383,0))</f>
        <v>SD</v>
      </c>
      <c r="F20">
        <f>INDEX('KI 2019-20'!E$9:E$383,MATCH($B20,'KI 2019-20'!$B$9:$B$383,0))</f>
        <v>0</v>
      </c>
      <c r="G20" s="119">
        <v>0</v>
      </c>
      <c r="H20" s="120" t="str">
        <f>INDEX('KI 2019-20'!F$9:F$383,MATCH($B20,'KI 2019-20'!$B$9:$B$383,0))</f>
        <v>Barrow-in-Furness</v>
      </c>
      <c r="I20" s="154">
        <f>_xlfn.IFNA(IF($B20=$B$382,0,INDEX('I.Supplementary 2019-20'!N$8:N$191,MATCH($B20,'I.Supplementary 2019-20'!$B$8:$B$191,0))),INDEX('KI 2019-20'!N$9:N$383,MATCH($B20,'KI 2019-20'!$B$9:$B$383,0)))</f>
        <v>0</v>
      </c>
      <c r="J20" s="153">
        <f>_xlfn.IFNA(IF($B20=$B$382,0,INDEX('I.Supplementary 2019-20'!O$8:O$191,MATCH($B20,'I.Supplementary 2019-20'!$B$8:$B$191,0))),INDEX('KI 2019-20'!O$9:O$383,MATCH($B20,'KI 2019-20'!$B$9:$B$383,0)))</f>
        <v>1.2518709247882376</v>
      </c>
      <c r="K20" s="153">
        <f>_xlfn.IFNA(IF($B20=$B$382,0,INDEX('I.Supplementary 2019-20'!P$8:P$191,MATCH($B20,'I.Supplementary 2019-20'!$B$8:$B$191,0))),INDEX('KI 2019-20'!P$9:P$383,MATCH($B20,'KI 2019-20'!$B$9:$B$383,0)))</f>
        <v>0</v>
      </c>
      <c r="L20" s="153">
        <f>_xlfn.IFNA(IF($B20=$B$382,0,INDEX('I.Supplementary 2019-20'!Q$8:Q$191,MATCH($B20,'I.Supplementary 2019-20'!$B$8:$B$191,0))),INDEX('KI 2019-20'!Q$9:Q$383,MATCH($B20,'KI 2019-20'!$B$9:$B$383,0)))</f>
        <v>0</v>
      </c>
      <c r="M20" s="155">
        <f>_xlfn.IFNA(IF($B20=$B$382,0,INDEX('I.Supplementary 2019-20'!R$8:R$191,MATCH($B20,'I.Supplementary 2019-20'!$B$8:$B$191,0))),INDEX('KI 2019-20'!R$9:R$383,MATCH($B20,'KI 2019-20'!$B$9:$B$383,0)))</f>
        <v>0</v>
      </c>
      <c r="N20" s="153">
        <f>_xlfn.IFNA(IF($B20=$B$382,0,INDEX('I.Supplementary 2019-20'!S$8:S$191,MATCH($B20,'I.Supplementary 2019-20'!$B$8:$B$191,0))),INDEX('KI 2019-20'!S$9:S$383,MATCH($B20,'KI 2019-20'!$B$9:$B$383,0)))</f>
        <v>0</v>
      </c>
      <c r="O20" s="153">
        <f>_xlfn.IFNA(IF($B20=$B$382,0,INDEX('I.Supplementary 2019-20'!T$8:T$191,MATCH($B20,'I.Supplementary 2019-20'!$B$8:$B$191,0))),INDEX('KI 2019-20'!T$9:T$383,MATCH($B20,'KI 2019-20'!$B$9:$B$383,0)))</f>
        <v>3.0793027277987899</v>
      </c>
      <c r="P20" s="153">
        <f>_xlfn.IFNA(IF($B20=$B$382,0,INDEX('I.Supplementary 2019-20'!U$8:U$191,MATCH($B20,'I.Supplementary 2019-20'!$B$8:$B$191,0))),INDEX('KI 2019-20'!U$9:U$383,MATCH($B20,'KI 2019-20'!$B$9:$B$383,0)))</f>
        <v>0</v>
      </c>
      <c r="Q20" s="153">
        <f>_xlfn.IFNA(IF($B20=$B$382,0,INDEX('I.Supplementary 2019-20'!V$8:V$191,MATCH($B20,'I.Supplementary 2019-20'!$B$8:$B$191,0))),INDEX('KI 2019-20'!V$9:V$383,MATCH($B20,'KI 2019-20'!$B$9:$B$383,0)))</f>
        <v>0</v>
      </c>
      <c r="R20" s="155">
        <f>_xlfn.IFNA(IF($B20=$B$382,0,INDEX('I.Supplementary 2019-20'!W$8:W$191,MATCH($B20,'I.Supplementary 2019-20'!$B$8:$B$191,0))),INDEX('KI 2019-20'!W$9:W$383,MATCH($B20,'KI 2019-20'!$B$9:$B$383,0)))</f>
        <v>0</v>
      </c>
      <c r="S20" s="153">
        <f>_xlfn.IFNA(IF($B20=$B$382,0,INDEX('I.Supplementary 2019-20'!X$8:X$191,MATCH($B20,'I.Supplementary 2019-20'!$B$8:$B$191,0))),INDEX('KI 2019-20'!X$9:X$383,MATCH($B20,'KI 2019-20'!$B$9:$B$383,0)))</f>
        <v>0</v>
      </c>
      <c r="T20" s="153">
        <f>_xlfn.IFNA(IF($B20=$B$382,0,INDEX('I.Supplementary 2019-20'!Y$8:Y$191,MATCH($B20,'I.Supplementary 2019-20'!$B$8:$B$191,0))),INDEX('KI 2019-20'!Y$9:Y$383,MATCH($B20,'KI 2019-20'!$B$9:$B$383,0)))</f>
        <v>4.3311736525870277</v>
      </c>
      <c r="U20" s="153">
        <f>_xlfn.IFNA(IF($B20=$B$382,0,INDEX('I.Supplementary 2019-20'!Z$8:Z$191,MATCH($B20,'I.Supplementary 2019-20'!$B$8:$B$191,0))),INDEX('KI 2019-20'!Z$9:Z$383,MATCH($B20,'KI 2019-20'!$B$9:$B$383,0)))</f>
        <v>0</v>
      </c>
      <c r="V20" s="153">
        <f>_xlfn.IFNA(IF($B20=$B$382,0,INDEX('I.Supplementary 2019-20'!AA$8:AA$191,MATCH($B20,'I.Supplementary 2019-20'!$B$8:$B$191,0))),INDEX('KI 2019-20'!AA$9:AA$383,MATCH($B20,'KI 2019-20'!$B$9:$B$383,0)))</f>
        <v>0</v>
      </c>
      <c r="W20" s="155">
        <f>_xlfn.IFNA(IF($B20=$B$382,0,INDEX('I.Supplementary 2019-20'!AB$8:AB$191,MATCH($B20,'I.Supplementary 2019-20'!$B$8:$B$191,0))),INDEX('KI 2019-20'!AB$9:AB$383,MATCH($B20,'KI 2019-20'!$B$9:$B$383,0)))</f>
        <v>0</v>
      </c>
      <c r="Y20" s="154">
        <f>_xlfn.IFNA(IF($B20=$B$382,0,INDEX('I.Supplementary 2019-20'!$I$8:$I$191,MATCH($B20,'I.Supplementary 2019-20'!$B$8:$B$191,0))),INDEX('KI 2019-20'!$I$9:$I$383,MATCH($B20,'KI 2019-20'!$B$9:$B$383,0)))</f>
        <v>1.2518709247882376</v>
      </c>
      <c r="Z20" s="153">
        <f>_xlfn.IFNA(IF($B20=$B$382,0,INDEX('I.Supplementary 2019-20'!$J$8:$J$191,MATCH($B20,'I.Supplementary 2019-20'!$B$8:$B$191,0))),INDEX('KI 2019-20'!$J$9:$J$383,MATCH($B20,'KI 2019-20'!$B$9:$B$383,0)))</f>
        <v>3.0793027277987899</v>
      </c>
      <c r="AA20" s="155">
        <f>_xlfn.IFNA(IF($B20=$B$382,0,INDEX('I.Supplementary 2019-20'!$H$8:$H$191,MATCH($B20,'I.Supplementary 2019-20'!$B$8:$B$191,0))),INDEX('KI 2019-20'!$H$9:$H$383,MATCH($B20,'KI 2019-20'!$B$9:$B$383,0)))</f>
        <v>4.3311736525870277</v>
      </c>
      <c r="AC20" s="156">
        <f>I20*('Other inputs'!$C$6/'Other inputs'!$C$5)</f>
        <v>0</v>
      </c>
      <c r="AD20" s="149">
        <f>IF(B20=$B$35,J20*('Other inputs'!$C$6/'Other inputs'!$C$5)-('Other inputs'!$C$18/1000000),J20*('Other inputs'!$C$6/'Other inputs'!$C$5))</f>
        <v>1.2722680070658463</v>
      </c>
      <c r="AE20" s="149">
        <f>K20*('Other inputs'!$C$6/'Other inputs'!$C$5)</f>
        <v>0</v>
      </c>
      <c r="AF20" s="149">
        <f>L20*('Other inputs'!$C$6/'Other inputs'!$C$5)</f>
        <v>0</v>
      </c>
      <c r="AG20" s="188">
        <f>M20*('Other inputs'!$C$6/'Other inputs'!$C$5)</f>
        <v>0</v>
      </c>
      <c r="AH20" s="149">
        <f>N20*('Other inputs'!$C$6/'Other inputs'!$C$5)</f>
        <v>0</v>
      </c>
      <c r="AI20" s="149">
        <f>O20*('Other inputs'!$C$6/'Other inputs'!$C$5)</f>
        <v>3.1294746663372632</v>
      </c>
      <c r="AJ20" s="149">
        <f>P20*('Other inputs'!$C$6/'Other inputs'!$C$5)</f>
        <v>0</v>
      </c>
      <c r="AK20" s="149">
        <f>Q20*('Other inputs'!$C$6/'Other inputs'!$C$5)</f>
        <v>0</v>
      </c>
      <c r="AL20" s="188">
        <f>R20*('Other inputs'!$C$6/'Other inputs'!$C$5)</f>
        <v>0</v>
      </c>
      <c r="AM20" s="156">
        <f t="shared" si="4"/>
        <v>0</v>
      </c>
      <c r="AN20" s="149">
        <f t="shared" si="5"/>
        <v>4.4017426734031098</v>
      </c>
      <c r="AO20" s="149">
        <f t="shared" si="6"/>
        <v>0</v>
      </c>
      <c r="AP20" s="149">
        <f t="shared" si="7"/>
        <v>0</v>
      </c>
      <c r="AQ20" s="188">
        <f t="shared" si="8"/>
        <v>0</v>
      </c>
      <c r="AR20" s="149"/>
      <c r="AS20" s="156">
        <f>IF(D20=$C$171,'Other inputs'!$C$12/1000000,SUM(AC20:AG20))</f>
        <v>1.2722680070658463</v>
      </c>
      <c r="AT20" s="200">
        <f>IF(D20=$C$171,$Z$171*('Other inputs'!$C$6/'Other inputs'!$C$5),SUM(AH20:AL20))</f>
        <v>3.1294746663372632</v>
      </c>
      <c r="AU20" s="210">
        <f t="shared" si="9"/>
        <v>4.4017426734031098</v>
      </c>
      <c r="AV20" s="214"/>
      <c r="AW20" s="199">
        <f>IF($G20=1,0,IF($B20=$B$172,AC20*('Other inputs'!$F$6/'Other inputs'!$F$5)-('Other inputs'!$C$28/1000000),AC20*('Other inputs'!$F$6/'Other inputs'!$F$5)))</f>
        <v>0</v>
      </c>
      <c r="AX20" s="200">
        <f>IF($G20=1,0,IF($B20=$B$172,AD20*('Other inputs'!$F$6/'Other inputs'!$F$5)-('Other inputs'!$C$29/1000000),AD20*('Other inputs'!$F$6/'Other inputs'!$F$5)))</f>
        <v>1.2793035905150583</v>
      </c>
      <c r="AY20" s="200">
        <f>IF($G20=1,0,AE20*('Other inputs'!$F$6/'Other inputs'!$F$5))</f>
        <v>0</v>
      </c>
      <c r="AZ20" s="200">
        <f>IF($G20=1,0,AF20*('Other inputs'!$F$6/'Other inputs'!$F$5))</f>
        <v>0</v>
      </c>
      <c r="BA20" s="200">
        <f>IF($G20=1,0,AG20*('Other inputs'!$F$6/'Other inputs'!$F$5))</f>
        <v>0</v>
      </c>
      <c r="BB20" s="199">
        <f>IF($G20=1,0,AH20*('Other inputs'!$C$7/'Other inputs'!$C$6))</f>
        <v>0</v>
      </c>
      <c r="BC20" s="200">
        <f>IF($G20=1,0,AI20*('Other inputs'!$C$7/'Other inputs'!$C$6))</f>
        <v>3.1294746663372632</v>
      </c>
      <c r="BD20" s="200">
        <f>IF($G20=1,0,AJ20*('Other inputs'!$C$7/'Other inputs'!$C$6))</f>
        <v>0</v>
      </c>
      <c r="BE20" s="200">
        <f>IF($G20=1,0,AK20*('Other inputs'!$C$7/'Other inputs'!$C$6))</f>
        <v>0</v>
      </c>
      <c r="BF20" s="200">
        <f>IF($G20=1,0,AL20*('Other inputs'!$C$7/'Other inputs'!$C$6))</f>
        <v>0</v>
      </c>
      <c r="BG20" s="199">
        <f t="shared" si="10"/>
        <v>0</v>
      </c>
      <c r="BH20" s="200">
        <f t="shared" si="11"/>
        <v>4.4087782568523215</v>
      </c>
      <c r="BI20" s="200">
        <f t="shared" si="12"/>
        <v>0</v>
      </c>
      <c r="BJ20" s="200">
        <f t="shared" si="13"/>
        <v>0</v>
      </c>
      <c r="BK20" s="210">
        <f t="shared" si="14"/>
        <v>0</v>
      </c>
      <c r="BL20" s="200"/>
      <c r="BM20" s="199">
        <f>IF(D20=C$171,'Other inputs'!$C$13/1000000,SUM(AW20:BA20))</f>
        <v>1.2793035905150583</v>
      </c>
      <c r="BN20" s="200">
        <f>IF(B20=$B$171,$AT$171*('Other inputs'!$C$7/'Other inputs'!$C$6),SUM(BB20:BF20))</f>
        <v>3.1294746663372632</v>
      </c>
      <c r="BO20" s="188">
        <f t="shared" si="15"/>
        <v>4.4087782568523215</v>
      </c>
    </row>
    <row r="21" spans="2:67">
      <c r="B21" s="121" t="str">
        <f>'KI 2019-20'!B22</f>
        <v>E1531</v>
      </c>
      <c r="C21" s="160" t="str">
        <f t="shared" si="2"/>
        <v>E1531</v>
      </c>
      <c r="D21" s="160" t="str">
        <f t="shared" si="3"/>
        <v>E1531</v>
      </c>
      <c r="E21" t="str">
        <f>INDEX('KI 2019-20'!D$9:D$383,MATCH($B21,'KI 2019-20'!$B$9:$B$383,0))</f>
        <v>SD</v>
      </c>
      <c r="F21">
        <f>INDEX('KI 2019-20'!E$9:E$383,MATCH($B21,'KI 2019-20'!$B$9:$B$383,0))</f>
        <v>0</v>
      </c>
      <c r="G21" s="119">
        <v>0</v>
      </c>
      <c r="H21" s="120" t="str">
        <f>INDEX('KI 2019-20'!F$9:F$383,MATCH($B21,'KI 2019-20'!$B$9:$B$383,0))</f>
        <v>Basildon</v>
      </c>
      <c r="I21" s="154">
        <f>_xlfn.IFNA(IF($B21=$B$382,0,INDEX('I.Supplementary 2019-20'!N$8:N$191,MATCH($B21,'I.Supplementary 2019-20'!$B$8:$B$191,0))),INDEX('KI 2019-20'!N$9:N$383,MATCH($B21,'KI 2019-20'!$B$9:$B$383,0)))</f>
        <v>0</v>
      </c>
      <c r="J21" s="153">
        <f>_xlfn.IFNA(IF($B21=$B$382,0,INDEX('I.Supplementary 2019-20'!O$8:O$191,MATCH($B21,'I.Supplementary 2019-20'!$B$8:$B$191,0))),INDEX('KI 2019-20'!O$9:O$383,MATCH($B21,'KI 2019-20'!$B$9:$B$383,0)))</f>
        <v>0</v>
      </c>
      <c r="K21" s="153">
        <f>_xlfn.IFNA(IF($B21=$B$382,0,INDEX('I.Supplementary 2019-20'!P$8:P$191,MATCH($B21,'I.Supplementary 2019-20'!$B$8:$B$191,0))),INDEX('KI 2019-20'!P$9:P$383,MATCH($B21,'KI 2019-20'!$B$9:$B$383,0)))</f>
        <v>0</v>
      </c>
      <c r="L21" s="153">
        <f>_xlfn.IFNA(IF($B21=$B$382,0,INDEX('I.Supplementary 2019-20'!Q$8:Q$191,MATCH($B21,'I.Supplementary 2019-20'!$B$8:$B$191,0))),INDEX('KI 2019-20'!Q$9:Q$383,MATCH($B21,'KI 2019-20'!$B$9:$B$383,0)))</f>
        <v>0</v>
      </c>
      <c r="M21" s="155">
        <f>_xlfn.IFNA(IF($B21=$B$382,0,INDEX('I.Supplementary 2019-20'!R$8:R$191,MATCH($B21,'I.Supplementary 2019-20'!$B$8:$B$191,0))),INDEX('KI 2019-20'!R$9:R$383,MATCH($B21,'KI 2019-20'!$B$9:$B$383,0)))</f>
        <v>0</v>
      </c>
      <c r="N21" s="153">
        <f>_xlfn.IFNA(IF($B21=$B$382,0,INDEX('I.Supplementary 2019-20'!S$8:S$191,MATCH($B21,'I.Supplementary 2019-20'!$B$8:$B$191,0))),INDEX('KI 2019-20'!S$9:S$383,MATCH($B21,'KI 2019-20'!$B$9:$B$383,0)))</f>
        <v>0</v>
      </c>
      <c r="O21" s="153">
        <f>_xlfn.IFNA(IF($B21=$B$382,0,INDEX('I.Supplementary 2019-20'!T$8:T$191,MATCH($B21,'I.Supplementary 2019-20'!$B$8:$B$191,0))),INDEX('KI 2019-20'!T$9:T$383,MATCH($B21,'KI 2019-20'!$B$9:$B$383,0)))</f>
        <v>5.6100643818984457</v>
      </c>
      <c r="P21" s="153">
        <f>_xlfn.IFNA(IF($B21=$B$382,0,INDEX('I.Supplementary 2019-20'!U$8:U$191,MATCH($B21,'I.Supplementary 2019-20'!$B$8:$B$191,0))),INDEX('KI 2019-20'!U$9:U$383,MATCH($B21,'KI 2019-20'!$B$9:$B$383,0)))</f>
        <v>0</v>
      </c>
      <c r="Q21" s="153">
        <f>_xlfn.IFNA(IF($B21=$B$382,0,INDEX('I.Supplementary 2019-20'!V$8:V$191,MATCH($B21,'I.Supplementary 2019-20'!$B$8:$B$191,0))),INDEX('KI 2019-20'!V$9:V$383,MATCH($B21,'KI 2019-20'!$B$9:$B$383,0)))</f>
        <v>0</v>
      </c>
      <c r="R21" s="155">
        <f>_xlfn.IFNA(IF($B21=$B$382,0,INDEX('I.Supplementary 2019-20'!W$8:W$191,MATCH($B21,'I.Supplementary 2019-20'!$B$8:$B$191,0))),INDEX('KI 2019-20'!W$9:W$383,MATCH($B21,'KI 2019-20'!$B$9:$B$383,0)))</f>
        <v>0</v>
      </c>
      <c r="S21" s="153">
        <f>_xlfn.IFNA(IF($B21=$B$382,0,INDEX('I.Supplementary 2019-20'!X$8:X$191,MATCH($B21,'I.Supplementary 2019-20'!$B$8:$B$191,0))),INDEX('KI 2019-20'!X$9:X$383,MATCH($B21,'KI 2019-20'!$B$9:$B$383,0)))</f>
        <v>0</v>
      </c>
      <c r="T21" s="153">
        <f>_xlfn.IFNA(IF($B21=$B$382,0,INDEX('I.Supplementary 2019-20'!Y$8:Y$191,MATCH($B21,'I.Supplementary 2019-20'!$B$8:$B$191,0))),INDEX('KI 2019-20'!Y$9:Y$383,MATCH($B21,'KI 2019-20'!$B$9:$B$383,0)))</f>
        <v>5.6100643818984457</v>
      </c>
      <c r="U21" s="153">
        <f>_xlfn.IFNA(IF($B21=$B$382,0,INDEX('I.Supplementary 2019-20'!Z$8:Z$191,MATCH($B21,'I.Supplementary 2019-20'!$B$8:$B$191,0))),INDEX('KI 2019-20'!Z$9:Z$383,MATCH($B21,'KI 2019-20'!$B$9:$B$383,0)))</f>
        <v>0</v>
      </c>
      <c r="V21" s="153">
        <f>_xlfn.IFNA(IF($B21=$B$382,0,INDEX('I.Supplementary 2019-20'!AA$8:AA$191,MATCH($B21,'I.Supplementary 2019-20'!$B$8:$B$191,0))),INDEX('KI 2019-20'!AA$9:AA$383,MATCH($B21,'KI 2019-20'!$B$9:$B$383,0)))</f>
        <v>0</v>
      </c>
      <c r="W21" s="155">
        <f>_xlfn.IFNA(IF($B21=$B$382,0,INDEX('I.Supplementary 2019-20'!AB$8:AB$191,MATCH($B21,'I.Supplementary 2019-20'!$B$8:$B$191,0))),INDEX('KI 2019-20'!AB$9:AB$383,MATCH($B21,'KI 2019-20'!$B$9:$B$383,0)))</f>
        <v>0</v>
      </c>
      <c r="Y21" s="154">
        <f>_xlfn.IFNA(IF($B21=$B$382,0,INDEX('I.Supplementary 2019-20'!$I$8:$I$191,MATCH($B21,'I.Supplementary 2019-20'!$B$8:$B$191,0))),INDEX('KI 2019-20'!$I$9:$I$383,MATCH($B21,'KI 2019-20'!$B$9:$B$383,0)))</f>
        <v>0</v>
      </c>
      <c r="Z21" s="153">
        <f>_xlfn.IFNA(IF($B21=$B$382,0,INDEX('I.Supplementary 2019-20'!$J$8:$J$191,MATCH($B21,'I.Supplementary 2019-20'!$B$8:$B$191,0))),INDEX('KI 2019-20'!$J$9:$J$383,MATCH($B21,'KI 2019-20'!$B$9:$B$383,0)))</f>
        <v>5.6100643818984457</v>
      </c>
      <c r="AA21" s="155">
        <f>_xlfn.IFNA(IF($B21=$B$382,0,INDEX('I.Supplementary 2019-20'!$H$8:$H$191,MATCH($B21,'I.Supplementary 2019-20'!$B$8:$B$191,0))),INDEX('KI 2019-20'!$H$9:$H$383,MATCH($B21,'KI 2019-20'!$B$9:$B$383,0)))</f>
        <v>5.6100643818984457</v>
      </c>
      <c r="AC21" s="156">
        <f>I21*('Other inputs'!$C$6/'Other inputs'!$C$5)</f>
        <v>0</v>
      </c>
      <c r="AD21" s="149">
        <f>IF(B21=$B$35,J21*('Other inputs'!$C$6/'Other inputs'!$C$5)-('Other inputs'!$C$18/1000000),J21*('Other inputs'!$C$6/'Other inputs'!$C$5))</f>
        <v>0</v>
      </c>
      <c r="AE21" s="149">
        <f>K21*('Other inputs'!$C$6/'Other inputs'!$C$5)</f>
        <v>0</v>
      </c>
      <c r="AF21" s="149">
        <f>L21*('Other inputs'!$C$6/'Other inputs'!$C$5)</f>
        <v>0</v>
      </c>
      <c r="AG21" s="188">
        <f>M21*('Other inputs'!$C$6/'Other inputs'!$C$5)</f>
        <v>0</v>
      </c>
      <c r="AH21" s="149">
        <f>N21*('Other inputs'!$C$6/'Other inputs'!$C$5)</f>
        <v>0</v>
      </c>
      <c r="AI21" s="149">
        <f>O21*('Other inputs'!$C$6/'Other inputs'!$C$5)</f>
        <v>5.701470726206364</v>
      </c>
      <c r="AJ21" s="149">
        <f>P21*('Other inputs'!$C$6/'Other inputs'!$C$5)</f>
        <v>0</v>
      </c>
      <c r="AK21" s="149">
        <f>Q21*('Other inputs'!$C$6/'Other inputs'!$C$5)</f>
        <v>0</v>
      </c>
      <c r="AL21" s="188">
        <f>R21*('Other inputs'!$C$6/'Other inputs'!$C$5)</f>
        <v>0</v>
      </c>
      <c r="AM21" s="156">
        <f t="shared" si="4"/>
        <v>0</v>
      </c>
      <c r="AN21" s="149">
        <f t="shared" si="5"/>
        <v>5.701470726206364</v>
      </c>
      <c r="AO21" s="149">
        <f t="shared" si="6"/>
        <v>0</v>
      </c>
      <c r="AP21" s="149">
        <f t="shared" si="7"/>
        <v>0</v>
      </c>
      <c r="AQ21" s="188">
        <f t="shared" si="8"/>
        <v>0</v>
      </c>
      <c r="AR21" s="149"/>
      <c r="AS21" s="156">
        <f>IF(D21=$C$171,'Other inputs'!$C$12/1000000,SUM(AC21:AG21))</f>
        <v>0</v>
      </c>
      <c r="AT21" s="200">
        <f>IF(D21=$C$171,$Z$171*('Other inputs'!$C$6/'Other inputs'!$C$5),SUM(AH21:AL21))</f>
        <v>5.701470726206364</v>
      </c>
      <c r="AU21" s="210">
        <f t="shared" si="9"/>
        <v>5.701470726206364</v>
      </c>
      <c r="AV21" s="214"/>
      <c r="AW21" s="199">
        <f>IF($G21=1,0,IF($B21=$B$172,AC21*('Other inputs'!$F$6/'Other inputs'!$F$5)-('Other inputs'!$C$28/1000000),AC21*('Other inputs'!$F$6/'Other inputs'!$F$5)))</f>
        <v>0</v>
      </c>
      <c r="AX21" s="200">
        <f>IF($G21=1,0,IF($B21=$B$172,AD21*('Other inputs'!$F$6/'Other inputs'!$F$5)-('Other inputs'!$C$29/1000000),AD21*('Other inputs'!$F$6/'Other inputs'!$F$5)))</f>
        <v>0</v>
      </c>
      <c r="AY21" s="200">
        <f>IF($G21=1,0,AE21*('Other inputs'!$F$6/'Other inputs'!$F$5))</f>
        <v>0</v>
      </c>
      <c r="AZ21" s="200">
        <f>IF($G21=1,0,AF21*('Other inputs'!$F$6/'Other inputs'!$F$5))</f>
        <v>0</v>
      </c>
      <c r="BA21" s="200">
        <f>IF($G21=1,0,AG21*('Other inputs'!$F$6/'Other inputs'!$F$5))</f>
        <v>0</v>
      </c>
      <c r="BB21" s="199">
        <f>IF($G21=1,0,AH21*('Other inputs'!$C$7/'Other inputs'!$C$6))</f>
        <v>0</v>
      </c>
      <c r="BC21" s="200">
        <f>IF($G21=1,0,AI21*('Other inputs'!$C$7/'Other inputs'!$C$6))</f>
        <v>5.701470726206364</v>
      </c>
      <c r="BD21" s="200">
        <f>IF($G21=1,0,AJ21*('Other inputs'!$C$7/'Other inputs'!$C$6))</f>
        <v>0</v>
      </c>
      <c r="BE21" s="200">
        <f>IF($G21=1,0,AK21*('Other inputs'!$C$7/'Other inputs'!$C$6))</f>
        <v>0</v>
      </c>
      <c r="BF21" s="200">
        <f>IF($G21=1,0,AL21*('Other inputs'!$C$7/'Other inputs'!$C$6))</f>
        <v>0</v>
      </c>
      <c r="BG21" s="199">
        <f t="shared" si="10"/>
        <v>0</v>
      </c>
      <c r="BH21" s="200">
        <f t="shared" si="11"/>
        <v>5.701470726206364</v>
      </c>
      <c r="BI21" s="200">
        <f t="shared" si="12"/>
        <v>0</v>
      </c>
      <c r="BJ21" s="200">
        <f t="shared" si="13"/>
        <v>0</v>
      </c>
      <c r="BK21" s="210">
        <f t="shared" si="14"/>
        <v>0</v>
      </c>
      <c r="BL21" s="200"/>
      <c r="BM21" s="199">
        <f>IF(D21=C$171,'Other inputs'!$C$13/1000000,SUM(AW21:BA21))</f>
        <v>0</v>
      </c>
      <c r="BN21" s="200">
        <f>IF(B21=$B$171,$AT$171*('Other inputs'!$C$7/'Other inputs'!$C$6),SUM(BB21:BF21))</f>
        <v>5.701470726206364</v>
      </c>
      <c r="BO21" s="188">
        <f t="shared" si="15"/>
        <v>5.701470726206364</v>
      </c>
    </row>
    <row r="22" spans="2:67">
      <c r="B22" s="121" t="str">
        <f>'KI 2019-20'!B23</f>
        <v>E1731</v>
      </c>
      <c r="C22" s="160" t="str">
        <f t="shared" si="2"/>
        <v>E1731</v>
      </c>
      <c r="D22" s="160" t="str">
        <f t="shared" si="3"/>
        <v>E1731</v>
      </c>
      <c r="E22" t="str">
        <f>INDEX('KI 2019-20'!D$9:D$383,MATCH($B22,'KI 2019-20'!$B$9:$B$383,0))</f>
        <v>SD</v>
      </c>
      <c r="F22">
        <f>INDEX('KI 2019-20'!E$9:E$383,MATCH($B22,'KI 2019-20'!$B$9:$B$383,0))</f>
        <v>0</v>
      </c>
      <c r="G22" s="119">
        <v>0</v>
      </c>
      <c r="H22" s="120" t="str">
        <f>INDEX('KI 2019-20'!F$9:F$383,MATCH($B22,'KI 2019-20'!$B$9:$B$383,0))</f>
        <v>Basingstoke and Deane</v>
      </c>
      <c r="I22" s="154">
        <f>_xlfn.IFNA(IF($B22=$B$382,0,INDEX('I.Supplementary 2019-20'!N$8:N$191,MATCH($B22,'I.Supplementary 2019-20'!$B$8:$B$191,0))),INDEX('KI 2019-20'!N$9:N$383,MATCH($B22,'KI 2019-20'!$B$9:$B$383,0)))</f>
        <v>0</v>
      </c>
      <c r="J22" s="153">
        <f>_xlfn.IFNA(IF($B22=$B$382,0,INDEX('I.Supplementary 2019-20'!O$8:O$191,MATCH($B22,'I.Supplementary 2019-20'!$B$8:$B$191,0))),INDEX('KI 2019-20'!O$9:O$383,MATCH($B22,'KI 2019-20'!$B$9:$B$383,0)))</f>
        <v>0</v>
      </c>
      <c r="K22" s="153">
        <f>_xlfn.IFNA(IF($B22=$B$382,0,INDEX('I.Supplementary 2019-20'!P$8:P$191,MATCH($B22,'I.Supplementary 2019-20'!$B$8:$B$191,0))),INDEX('KI 2019-20'!P$9:P$383,MATCH($B22,'KI 2019-20'!$B$9:$B$383,0)))</f>
        <v>0</v>
      </c>
      <c r="L22" s="153">
        <f>_xlfn.IFNA(IF($B22=$B$382,0,INDEX('I.Supplementary 2019-20'!Q$8:Q$191,MATCH($B22,'I.Supplementary 2019-20'!$B$8:$B$191,0))),INDEX('KI 2019-20'!Q$9:Q$383,MATCH($B22,'KI 2019-20'!$B$9:$B$383,0)))</f>
        <v>0</v>
      </c>
      <c r="M22" s="155">
        <f>_xlfn.IFNA(IF($B22=$B$382,0,INDEX('I.Supplementary 2019-20'!R$8:R$191,MATCH($B22,'I.Supplementary 2019-20'!$B$8:$B$191,0))),INDEX('KI 2019-20'!R$9:R$383,MATCH($B22,'KI 2019-20'!$B$9:$B$383,0)))</f>
        <v>0</v>
      </c>
      <c r="N22" s="153">
        <f>_xlfn.IFNA(IF($B22=$B$382,0,INDEX('I.Supplementary 2019-20'!S$8:S$191,MATCH($B22,'I.Supplementary 2019-20'!$B$8:$B$191,0))),INDEX('KI 2019-20'!S$9:S$383,MATCH($B22,'KI 2019-20'!$B$9:$B$383,0)))</f>
        <v>0</v>
      </c>
      <c r="O22" s="153">
        <f>_xlfn.IFNA(IF($B22=$B$382,0,INDEX('I.Supplementary 2019-20'!T$8:T$191,MATCH($B22,'I.Supplementary 2019-20'!$B$8:$B$191,0))),INDEX('KI 2019-20'!T$9:T$383,MATCH($B22,'KI 2019-20'!$B$9:$B$383,0)))</f>
        <v>3.0032449987248526</v>
      </c>
      <c r="P22" s="153">
        <f>_xlfn.IFNA(IF($B22=$B$382,0,INDEX('I.Supplementary 2019-20'!U$8:U$191,MATCH($B22,'I.Supplementary 2019-20'!$B$8:$B$191,0))),INDEX('KI 2019-20'!U$9:U$383,MATCH($B22,'KI 2019-20'!$B$9:$B$383,0)))</f>
        <v>0</v>
      </c>
      <c r="Q22" s="153">
        <f>_xlfn.IFNA(IF($B22=$B$382,0,INDEX('I.Supplementary 2019-20'!V$8:V$191,MATCH($B22,'I.Supplementary 2019-20'!$B$8:$B$191,0))),INDEX('KI 2019-20'!V$9:V$383,MATCH($B22,'KI 2019-20'!$B$9:$B$383,0)))</f>
        <v>0</v>
      </c>
      <c r="R22" s="155">
        <f>_xlfn.IFNA(IF($B22=$B$382,0,INDEX('I.Supplementary 2019-20'!W$8:W$191,MATCH($B22,'I.Supplementary 2019-20'!$B$8:$B$191,0))),INDEX('KI 2019-20'!W$9:W$383,MATCH($B22,'KI 2019-20'!$B$9:$B$383,0)))</f>
        <v>0</v>
      </c>
      <c r="S22" s="153">
        <f>_xlfn.IFNA(IF($B22=$B$382,0,INDEX('I.Supplementary 2019-20'!X$8:X$191,MATCH($B22,'I.Supplementary 2019-20'!$B$8:$B$191,0))),INDEX('KI 2019-20'!X$9:X$383,MATCH($B22,'KI 2019-20'!$B$9:$B$383,0)))</f>
        <v>0</v>
      </c>
      <c r="T22" s="153">
        <f>_xlfn.IFNA(IF($B22=$B$382,0,INDEX('I.Supplementary 2019-20'!Y$8:Y$191,MATCH($B22,'I.Supplementary 2019-20'!$B$8:$B$191,0))),INDEX('KI 2019-20'!Y$9:Y$383,MATCH($B22,'KI 2019-20'!$B$9:$B$383,0)))</f>
        <v>3.0032449987248526</v>
      </c>
      <c r="U22" s="153">
        <f>_xlfn.IFNA(IF($B22=$B$382,0,INDEX('I.Supplementary 2019-20'!Z$8:Z$191,MATCH($B22,'I.Supplementary 2019-20'!$B$8:$B$191,0))),INDEX('KI 2019-20'!Z$9:Z$383,MATCH($B22,'KI 2019-20'!$B$9:$B$383,0)))</f>
        <v>0</v>
      </c>
      <c r="V22" s="153">
        <f>_xlfn.IFNA(IF($B22=$B$382,0,INDEX('I.Supplementary 2019-20'!AA$8:AA$191,MATCH($B22,'I.Supplementary 2019-20'!$B$8:$B$191,0))),INDEX('KI 2019-20'!AA$9:AA$383,MATCH($B22,'KI 2019-20'!$B$9:$B$383,0)))</f>
        <v>0</v>
      </c>
      <c r="W22" s="155">
        <f>_xlfn.IFNA(IF($B22=$B$382,0,INDEX('I.Supplementary 2019-20'!AB$8:AB$191,MATCH($B22,'I.Supplementary 2019-20'!$B$8:$B$191,0))),INDEX('KI 2019-20'!AB$9:AB$383,MATCH($B22,'KI 2019-20'!$B$9:$B$383,0)))</f>
        <v>0</v>
      </c>
      <c r="Y22" s="154">
        <f>_xlfn.IFNA(IF($B22=$B$382,0,INDEX('I.Supplementary 2019-20'!$I$8:$I$191,MATCH($B22,'I.Supplementary 2019-20'!$B$8:$B$191,0))),INDEX('KI 2019-20'!$I$9:$I$383,MATCH($B22,'KI 2019-20'!$B$9:$B$383,0)))</f>
        <v>0</v>
      </c>
      <c r="Z22" s="153">
        <f>_xlfn.IFNA(IF($B22=$B$382,0,INDEX('I.Supplementary 2019-20'!$J$8:$J$191,MATCH($B22,'I.Supplementary 2019-20'!$B$8:$B$191,0))),INDEX('KI 2019-20'!$J$9:$J$383,MATCH($B22,'KI 2019-20'!$B$9:$B$383,0)))</f>
        <v>3.0032449987248526</v>
      </c>
      <c r="AA22" s="155">
        <f>_xlfn.IFNA(IF($B22=$B$382,0,INDEX('I.Supplementary 2019-20'!$H$8:$H$191,MATCH($B22,'I.Supplementary 2019-20'!$B$8:$B$191,0))),INDEX('KI 2019-20'!$H$9:$H$383,MATCH($B22,'KI 2019-20'!$B$9:$B$383,0)))</f>
        <v>3.0032449987248526</v>
      </c>
      <c r="AC22" s="156">
        <f>I22*('Other inputs'!$C$6/'Other inputs'!$C$5)</f>
        <v>0</v>
      </c>
      <c r="AD22" s="149">
        <f>IF(B22=$B$35,J22*('Other inputs'!$C$6/'Other inputs'!$C$5)-('Other inputs'!$C$18/1000000),J22*('Other inputs'!$C$6/'Other inputs'!$C$5))</f>
        <v>0</v>
      </c>
      <c r="AE22" s="149">
        <f>K22*('Other inputs'!$C$6/'Other inputs'!$C$5)</f>
        <v>0</v>
      </c>
      <c r="AF22" s="149">
        <f>L22*('Other inputs'!$C$6/'Other inputs'!$C$5)</f>
        <v>0</v>
      </c>
      <c r="AG22" s="188">
        <f>M22*('Other inputs'!$C$6/'Other inputs'!$C$5)</f>
        <v>0</v>
      </c>
      <c r="AH22" s="149">
        <f>N22*('Other inputs'!$C$6/'Other inputs'!$C$5)</f>
        <v>0</v>
      </c>
      <c r="AI22" s="149">
        <f>O22*('Other inputs'!$C$6/'Other inputs'!$C$5)</f>
        <v>3.052177707461714</v>
      </c>
      <c r="AJ22" s="149">
        <f>P22*('Other inputs'!$C$6/'Other inputs'!$C$5)</f>
        <v>0</v>
      </c>
      <c r="AK22" s="149">
        <f>Q22*('Other inputs'!$C$6/'Other inputs'!$C$5)</f>
        <v>0</v>
      </c>
      <c r="AL22" s="188">
        <f>R22*('Other inputs'!$C$6/'Other inputs'!$C$5)</f>
        <v>0</v>
      </c>
      <c r="AM22" s="156">
        <f t="shared" si="4"/>
        <v>0</v>
      </c>
      <c r="AN22" s="149">
        <f t="shared" si="5"/>
        <v>3.052177707461714</v>
      </c>
      <c r="AO22" s="149">
        <f t="shared" si="6"/>
        <v>0</v>
      </c>
      <c r="AP22" s="149">
        <f t="shared" si="7"/>
        <v>0</v>
      </c>
      <c r="AQ22" s="188">
        <f t="shared" si="8"/>
        <v>0</v>
      </c>
      <c r="AR22" s="149"/>
      <c r="AS22" s="156">
        <f>IF(D22=$C$171,'Other inputs'!$C$12/1000000,SUM(AC22:AG22))</f>
        <v>0</v>
      </c>
      <c r="AT22" s="200">
        <f>IF(D22=$C$171,$Z$171*('Other inputs'!$C$6/'Other inputs'!$C$5),SUM(AH22:AL22))</f>
        <v>3.052177707461714</v>
      </c>
      <c r="AU22" s="210">
        <f t="shared" si="9"/>
        <v>3.052177707461714</v>
      </c>
      <c r="AV22" s="214"/>
      <c r="AW22" s="199">
        <f>IF($G22=1,0,IF($B22=$B$172,AC22*('Other inputs'!$F$6/'Other inputs'!$F$5)-('Other inputs'!$C$28/1000000),AC22*('Other inputs'!$F$6/'Other inputs'!$F$5)))</f>
        <v>0</v>
      </c>
      <c r="AX22" s="200">
        <f>IF($G22=1,0,IF($B22=$B$172,AD22*('Other inputs'!$F$6/'Other inputs'!$F$5)-('Other inputs'!$C$29/1000000),AD22*('Other inputs'!$F$6/'Other inputs'!$F$5)))</f>
        <v>0</v>
      </c>
      <c r="AY22" s="200">
        <f>IF($G22=1,0,AE22*('Other inputs'!$F$6/'Other inputs'!$F$5))</f>
        <v>0</v>
      </c>
      <c r="AZ22" s="200">
        <f>IF($G22=1,0,AF22*('Other inputs'!$F$6/'Other inputs'!$F$5))</f>
        <v>0</v>
      </c>
      <c r="BA22" s="200">
        <f>IF($G22=1,0,AG22*('Other inputs'!$F$6/'Other inputs'!$F$5))</f>
        <v>0</v>
      </c>
      <c r="BB22" s="199">
        <f>IF($G22=1,0,AH22*('Other inputs'!$C$7/'Other inputs'!$C$6))</f>
        <v>0</v>
      </c>
      <c r="BC22" s="200">
        <f>IF($G22=1,0,AI22*('Other inputs'!$C$7/'Other inputs'!$C$6))</f>
        <v>3.052177707461714</v>
      </c>
      <c r="BD22" s="200">
        <f>IF($G22=1,0,AJ22*('Other inputs'!$C$7/'Other inputs'!$C$6))</f>
        <v>0</v>
      </c>
      <c r="BE22" s="200">
        <f>IF($G22=1,0,AK22*('Other inputs'!$C$7/'Other inputs'!$C$6))</f>
        <v>0</v>
      </c>
      <c r="BF22" s="200">
        <f>IF($G22=1,0,AL22*('Other inputs'!$C$7/'Other inputs'!$C$6))</f>
        <v>0</v>
      </c>
      <c r="BG22" s="199">
        <f t="shared" si="10"/>
        <v>0</v>
      </c>
      <c r="BH22" s="200">
        <f t="shared" si="11"/>
        <v>3.052177707461714</v>
      </c>
      <c r="BI22" s="200">
        <f t="shared" si="12"/>
        <v>0</v>
      </c>
      <c r="BJ22" s="200">
        <f t="shared" si="13"/>
        <v>0</v>
      </c>
      <c r="BK22" s="210">
        <f t="shared" si="14"/>
        <v>0</v>
      </c>
      <c r="BL22" s="200"/>
      <c r="BM22" s="199">
        <f>IF(D22=C$171,'Other inputs'!$C$13/1000000,SUM(AW22:BA22))</f>
        <v>0</v>
      </c>
      <c r="BN22" s="200">
        <f>IF(B22=$B$171,$AT$171*('Other inputs'!$C$7/'Other inputs'!$C$6),SUM(BB22:BF22))</f>
        <v>3.052177707461714</v>
      </c>
      <c r="BO22" s="188">
        <f t="shared" si="15"/>
        <v>3.052177707461714</v>
      </c>
    </row>
    <row r="23" spans="2:67">
      <c r="B23" s="121" t="str">
        <f>'KI 2019-20'!B24</f>
        <v>E3032</v>
      </c>
      <c r="C23" s="160" t="str">
        <f t="shared" si="2"/>
        <v>E3032</v>
      </c>
      <c r="D23" s="160" t="str">
        <f t="shared" si="3"/>
        <v>E3032</v>
      </c>
      <c r="E23" t="str">
        <f>INDEX('KI 2019-20'!D$9:D$383,MATCH($B23,'KI 2019-20'!$B$9:$B$383,0))</f>
        <v>SD</v>
      </c>
      <c r="F23">
        <f>INDEX('KI 2019-20'!E$9:E$383,MATCH($B23,'KI 2019-20'!$B$9:$B$383,0))</f>
        <v>0</v>
      </c>
      <c r="G23" s="119">
        <v>0</v>
      </c>
      <c r="H23" s="120" t="str">
        <f>INDEX('KI 2019-20'!F$9:F$383,MATCH($B23,'KI 2019-20'!$B$9:$B$383,0))</f>
        <v>Bassetlaw</v>
      </c>
      <c r="I23" s="154">
        <f>_xlfn.IFNA(IF($B23=$B$382,0,INDEX('I.Supplementary 2019-20'!N$8:N$191,MATCH($B23,'I.Supplementary 2019-20'!$B$8:$B$191,0))),INDEX('KI 2019-20'!N$9:N$383,MATCH($B23,'KI 2019-20'!$B$9:$B$383,0)))</f>
        <v>0</v>
      </c>
      <c r="J23" s="153">
        <f>_xlfn.IFNA(IF($B23=$B$382,0,INDEX('I.Supplementary 2019-20'!O$8:O$191,MATCH($B23,'I.Supplementary 2019-20'!$B$8:$B$191,0))),INDEX('KI 2019-20'!O$9:O$383,MATCH($B23,'KI 2019-20'!$B$9:$B$383,0)))</f>
        <v>0.22389876449046192</v>
      </c>
      <c r="K23" s="153">
        <f>_xlfn.IFNA(IF($B23=$B$382,0,INDEX('I.Supplementary 2019-20'!P$8:P$191,MATCH($B23,'I.Supplementary 2019-20'!$B$8:$B$191,0))),INDEX('KI 2019-20'!P$9:P$383,MATCH($B23,'KI 2019-20'!$B$9:$B$383,0)))</f>
        <v>0</v>
      </c>
      <c r="L23" s="153">
        <f>_xlfn.IFNA(IF($B23=$B$382,0,INDEX('I.Supplementary 2019-20'!Q$8:Q$191,MATCH($B23,'I.Supplementary 2019-20'!$B$8:$B$191,0))),INDEX('KI 2019-20'!Q$9:Q$383,MATCH($B23,'KI 2019-20'!$B$9:$B$383,0)))</f>
        <v>0</v>
      </c>
      <c r="M23" s="155">
        <f>_xlfn.IFNA(IF($B23=$B$382,0,INDEX('I.Supplementary 2019-20'!R$8:R$191,MATCH($B23,'I.Supplementary 2019-20'!$B$8:$B$191,0))),INDEX('KI 2019-20'!R$9:R$383,MATCH($B23,'KI 2019-20'!$B$9:$B$383,0)))</f>
        <v>0</v>
      </c>
      <c r="N23" s="153">
        <f>_xlfn.IFNA(IF($B23=$B$382,0,INDEX('I.Supplementary 2019-20'!S$8:S$191,MATCH($B23,'I.Supplementary 2019-20'!$B$8:$B$191,0))),INDEX('KI 2019-20'!S$9:S$383,MATCH($B23,'KI 2019-20'!$B$9:$B$383,0)))</f>
        <v>0</v>
      </c>
      <c r="O23" s="153">
        <f>_xlfn.IFNA(IF($B23=$B$382,0,INDEX('I.Supplementary 2019-20'!T$8:T$191,MATCH($B23,'I.Supplementary 2019-20'!$B$8:$B$191,0))),INDEX('KI 2019-20'!T$9:T$383,MATCH($B23,'KI 2019-20'!$B$9:$B$383,0)))</f>
        <v>3.9912015074978755</v>
      </c>
      <c r="P23" s="153">
        <f>_xlfn.IFNA(IF($B23=$B$382,0,INDEX('I.Supplementary 2019-20'!U$8:U$191,MATCH($B23,'I.Supplementary 2019-20'!$B$8:$B$191,0))),INDEX('KI 2019-20'!U$9:U$383,MATCH($B23,'KI 2019-20'!$B$9:$B$383,0)))</f>
        <v>0</v>
      </c>
      <c r="Q23" s="153">
        <f>_xlfn.IFNA(IF($B23=$B$382,0,INDEX('I.Supplementary 2019-20'!V$8:V$191,MATCH($B23,'I.Supplementary 2019-20'!$B$8:$B$191,0))),INDEX('KI 2019-20'!V$9:V$383,MATCH($B23,'KI 2019-20'!$B$9:$B$383,0)))</f>
        <v>0</v>
      </c>
      <c r="R23" s="155">
        <f>_xlfn.IFNA(IF($B23=$B$382,0,INDEX('I.Supplementary 2019-20'!W$8:W$191,MATCH($B23,'I.Supplementary 2019-20'!$B$8:$B$191,0))),INDEX('KI 2019-20'!W$9:W$383,MATCH($B23,'KI 2019-20'!$B$9:$B$383,0)))</f>
        <v>0</v>
      </c>
      <c r="S23" s="153">
        <f>_xlfn.IFNA(IF($B23=$B$382,0,INDEX('I.Supplementary 2019-20'!X$8:X$191,MATCH($B23,'I.Supplementary 2019-20'!$B$8:$B$191,0))),INDEX('KI 2019-20'!X$9:X$383,MATCH($B23,'KI 2019-20'!$B$9:$B$383,0)))</f>
        <v>0</v>
      </c>
      <c r="T23" s="153">
        <f>_xlfn.IFNA(IF($B23=$B$382,0,INDEX('I.Supplementary 2019-20'!Y$8:Y$191,MATCH($B23,'I.Supplementary 2019-20'!$B$8:$B$191,0))),INDEX('KI 2019-20'!Y$9:Y$383,MATCH($B23,'KI 2019-20'!$B$9:$B$383,0)))</f>
        <v>4.2151002719883381</v>
      </c>
      <c r="U23" s="153">
        <f>_xlfn.IFNA(IF($B23=$B$382,0,INDEX('I.Supplementary 2019-20'!Z$8:Z$191,MATCH($B23,'I.Supplementary 2019-20'!$B$8:$B$191,0))),INDEX('KI 2019-20'!Z$9:Z$383,MATCH($B23,'KI 2019-20'!$B$9:$B$383,0)))</f>
        <v>0</v>
      </c>
      <c r="V23" s="153">
        <f>_xlfn.IFNA(IF($B23=$B$382,0,INDEX('I.Supplementary 2019-20'!AA$8:AA$191,MATCH($B23,'I.Supplementary 2019-20'!$B$8:$B$191,0))),INDEX('KI 2019-20'!AA$9:AA$383,MATCH($B23,'KI 2019-20'!$B$9:$B$383,0)))</f>
        <v>0</v>
      </c>
      <c r="W23" s="155">
        <f>_xlfn.IFNA(IF($B23=$B$382,0,INDEX('I.Supplementary 2019-20'!AB$8:AB$191,MATCH($B23,'I.Supplementary 2019-20'!$B$8:$B$191,0))),INDEX('KI 2019-20'!AB$9:AB$383,MATCH($B23,'KI 2019-20'!$B$9:$B$383,0)))</f>
        <v>0</v>
      </c>
      <c r="Y23" s="154">
        <f>_xlfn.IFNA(IF($B23=$B$382,0,INDEX('I.Supplementary 2019-20'!$I$8:$I$191,MATCH($B23,'I.Supplementary 2019-20'!$B$8:$B$191,0))),INDEX('KI 2019-20'!$I$9:$I$383,MATCH($B23,'KI 2019-20'!$B$9:$B$383,0)))</f>
        <v>0.22389876449046192</v>
      </c>
      <c r="Z23" s="153">
        <f>_xlfn.IFNA(IF($B23=$B$382,0,INDEX('I.Supplementary 2019-20'!$J$8:$J$191,MATCH($B23,'I.Supplementary 2019-20'!$B$8:$B$191,0))),INDEX('KI 2019-20'!$J$9:$J$383,MATCH($B23,'KI 2019-20'!$B$9:$B$383,0)))</f>
        <v>3.9912015074978755</v>
      </c>
      <c r="AA23" s="155">
        <f>_xlfn.IFNA(IF($B23=$B$382,0,INDEX('I.Supplementary 2019-20'!$H$8:$H$191,MATCH($B23,'I.Supplementary 2019-20'!$B$8:$B$191,0))),INDEX('KI 2019-20'!$H$9:$H$383,MATCH($B23,'KI 2019-20'!$B$9:$B$383,0)))</f>
        <v>4.2151002719883381</v>
      </c>
      <c r="AC23" s="156">
        <f>I23*('Other inputs'!$C$6/'Other inputs'!$C$5)</f>
        <v>0</v>
      </c>
      <c r="AD23" s="149">
        <f>IF(B23=$B$35,J23*('Other inputs'!$C$6/'Other inputs'!$C$5)-('Other inputs'!$C$18/1000000),J23*('Other inputs'!$C$6/'Other inputs'!$C$5))</f>
        <v>0.22754680953307638</v>
      </c>
      <c r="AE23" s="149">
        <f>K23*('Other inputs'!$C$6/'Other inputs'!$C$5)</f>
        <v>0</v>
      </c>
      <c r="AF23" s="149">
        <f>L23*('Other inputs'!$C$6/'Other inputs'!$C$5)</f>
        <v>0</v>
      </c>
      <c r="AG23" s="188">
        <f>M23*('Other inputs'!$C$6/'Other inputs'!$C$5)</f>
        <v>0</v>
      </c>
      <c r="AH23" s="149">
        <f>N23*('Other inputs'!$C$6/'Other inputs'!$C$5)</f>
        <v>0</v>
      </c>
      <c r="AI23" s="149">
        <f>O23*('Other inputs'!$C$6/'Other inputs'!$C$5)</f>
        <v>4.0562312672941747</v>
      </c>
      <c r="AJ23" s="149">
        <f>P23*('Other inputs'!$C$6/'Other inputs'!$C$5)</f>
        <v>0</v>
      </c>
      <c r="AK23" s="149">
        <f>Q23*('Other inputs'!$C$6/'Other inputs'!$C$5)</f>
        <v>0</v>
      </c>
      <c r="AL23" s="188">
        <f>R23*('Other inputs'!$C$6/'Other inputs'!$C$5)</f>
        <v>0</v>
      </c>
      <c r="AM23" s="156">
        <f t="shared" si="4"/>
        <v>0</v>
      </c>
      <c r="AN23" s="149">
        <f t="shared" si="5"/>
        <v>4.2837780768272511</v>
      </c>
      <c r="AO23" s="149">
        <f t="shared" si="6"/>
        <v>0</v>
      </c>
      <c r="AP23" s="149">
        <f t="shared" si="7"/>
        <v>0</v>
      </c>
      <c r="AQ23" s="188">
        <f t="shared" si="8"/>
        <v>0</v>
      </c>
      <c r="AR23" s="149"/>
      <c r="AS23" s="156">
        <f>IF(D23=$C$171,'Other inputs'!$C$12/1000000,SUM(AC23:AG23))</f>
        <v>0.22754680953307638</v>
      </c>
      <c r="AT23" s="200">
        <f>IF(D23=$C$171,$Z$171*('Other inputs'!$C$6/'Other inputs'!$C$5),SUM(AH23:AL23))</f>
        <v>4.0562312672941747</v>
      </c>
      <c r="AU23" s="210">
        <f t="shared" si="9"/>
        <v>4.2837780768272511</v>
      </c>
      <c r="AV23" s="214"/>
      <c r="AW23" s="199">
        <f>IF($G23=1,0,IF($B23=$B$172,AC23*('Other inputs'!$F$6/'Other inputs'!$F$5)-('Other inputs'!$C$28/1000000),AC23*('Other inputs'!$F$6/'Other inputs'!$F$5)))</f>
        <v>0</v>
      </c>
      <c r="AX23" s="200">
        <f>IF($G23=1,0,IF($B23=$B$172,AD23*('Other inputs'!$F$6/'Other inputs'!$F$5)-('Other inputs'!$C$29/1000000),AD23*('Other inputs'!$F$6/'Other inputs'!$F$5)))</f>
        <v>0.22880513290376617</v>
      </c>
      <c r="AY23" s="200">
        <f>IF($G23=1,0,AE23*('Other inputs'!$F$6/'Other inputs'!$F$5))</f>
        <v>0</v>
      </c>
      <c r="AZ23" s="200">
        <f>IF($G23=1,0,AF23*('Other inputs'!$F$6/'Other inputs'!$F$5))</f>
        <v>0</v>
      </c>
      <c r="BA23" s="200">
        <f>IF($G23=1,0,AG23*('Other inputs'!$F$6/'Other inputs'!$F$5))</f>
        <v>0</v>
      </c>
      <c r="BB23" s="199">
        <f>IF($G23=1,0,AH23*('Other inputs'!$C$7/'Other inputs'!$C$6))</f>
        <v>0</v>
      </c>
      <c r="BC23" s="200">
        <f>IF($G23=1,0,AI23*('Other inputs'!$C$7/'Other inputs'!$C$6))</f>
        <v>4.0562312672941747</v>
      </c>
      <c r="BD23" s="200">
        <f>IF($G23=1,0,AJ23*('Other inputs'!$C$7/'Other inputs'!$C$6))</f>
        <v>0</v>
      </c>
      <c r="BE23" s="200">
        <f>IF($G23=1,0,AK23*('Other inputs'!$C$7/'Other inputs'!$C$6))</f>
        <v>0</v>
      </c>
      <c r="BF23" s="200">
        <f>IF($G23=1,0,AL23*('Other inputs'!$C$7/'Other inputs'!$C$6))</f>
        <v>0</v>
      </c>
      <c r="BG23" s="199">
        <f t="shared" si="10"/>
        <v>0</v>
      </c>
      <c r="BH23" s="200">
        <f t="shared" si="11"/>
        <v>4.2850364001979413</v>
      </c>
      <c r="BI23" s="200">
        <f t="shared" si="12"/>
        <v>0</v>
      </c>
      <c r="BJ23" s="200">
        <f t="shared" si="13"/>
        <v>0</v>
      </c>
      <c r="BK23" s="210">
        <f t="shared" si="14"/>
        <v>0</v>
      </c>
      <c r="BL23" s="200"/>
      <c r="BM23" s="199">
        <f>IF(D23=C$171,'Other inputs'!$C$13/1000000,SUM(AW23:BA23))</f>
        <v>0.22880513290376617</v>
      </c>
      <c r="BN23" s="200">
        <f>IF(B23=$B$171,$AT$171*('Other inputs'!$C$7/'Other inputs'!$C$6),SUM(BB23:BF23))</f>
        <v>4.0562312672941747</v>
      </c>
      <c r="BO23" s="188">
        <f t="shared" si="15"/>
        <v>4.2850364001979413</v>
      </c>
    </row>
    <row r="24" spans="2:67">
      <c r="B24" s="121" t="str">
        <f>'KI 2019-20'!B25</f>
        <v>E0101</v>
      </c>
      <c r="C24" s="160" t="str">
        <f t="shared" si="2"/>
        <v>E0101</v>
      </c>
      <c r="D24" s="160" t="str">
        <f t="shared" si="3"/>
        <v>E0101</v>
      </c>
      <c r="E24" t="str">
        <f>INDEX('KI 2019-20'!D$9:D$383,MATCH($B24,'KI 2019-20'!$B$9:$B$383,0))</f>
        <v>UNINFIR</v>
      </c>
      <c r="F24" t="str">
        <f>INDEX('KI 2019-20'!E$9:E$383,MATCH($B24,'KI 2019-20'!$B$9:$B$383,0))</f>
        <v>P1704</v>
      </c>
      <c r="G24" s="119">
        <v>0</v>
      </c>
      <c r="H24" s="120" t="str">
        <f>INDEX('KI 2019-20'!F$9:F$383,MATCH($B24,'KI 2019-20'!$B$9:$B$383,0))</f>
        <v>Bath &amp; North East Somerset</v>
      </c>
      <c r="I24" s="154">
        <f>_xlfn.IFNA(IF($B24=$B$382,0,INDEX('I.Supplementary 2019-20'!N$8:N$191,MATCH($B24,'I.Supplementary 2019-20'!$B$8:$B$191,0))),INDEX('KI 2019-20'!N$9:N$383,MATCH($B24,'KI 2019-20'!$B$9:$B$383,0)))</f>
        <v>1.6909595428180397</v>
      </c>
      <c r="J24" s="153">
        <f>_xlfn.IFNA(IF($B24=$B$382,0,INDEX('I.Supplementary 2019-20'!O$8:O$191,MATCH($B24,'I.Supplementary 2019-20'!$B$8:$B$191,0))),INDEX('KI 2019-20'!O$9:O$383,MATCH($B24,'KI 2019-20'!$B$9:$B$383,0)))</f>
        <v>-1.2032417306407894</v>
      </c>
      <c r="K24" s="153">
        <f>_xlfn.IFNA(IF($B24=$B$382,0,INDEX('I.Supplementary 2019-20'!P$8:P$191,MATCH($B24,'I.Supplementary 2019-20'!$B$8:$B$191,0))),INDEX('KI 2019-20'!P$9:P$383,MATCH($B24,'KI 2019-20'!$B$9:$B$383,0)))</f>
        <v>0</v>
      </c>
      <c r="L24" s="153">
        <f>_xlfn.IFNA(IF($B24=$B$382,0,INDEX('I.Supplementary 2019-20'!Q$8:Q$191,MATCH($B24,'I.Supplementary 2019-20'!$B$8:$B$191,0))),INDEX('KI 2019-20'!Q$9:Q$383,MATCH($B24,'KI 2019-20'!$B$9:$B$383,0)))</f>
        <v>0</v>
      </c>
      <c r="M24" s="155">
        <f>_xlfn.IFNA(IF($B24=$B$382,0,INDEX('I.Supplementary 2019-20'!R$8:R$191,MATCH($B24,'I.Supplementary 2019-20'!$B$8:$B$191,0))),INDEX('KI 2019-20'!R$9:R$383,MATCH($B24,'KI 2019-20'!$B$9:$B$383,0)))</f>
        <v>0</v>
      </c>
      <c r="N24" s="153">
        <f>_xlfn.IFNA(IF($B24=$B$382,0,INDEX('I.Supplementary 2019-20'!S$8:S$191,MATCH($B24,'I.Supplementary 2019-20'!$B$8:$B$191,0))),INDEX('KI 2019-20'!S$9:S$383,MATCH($B24,'KI 2019-20'!$B$9:$B$383,0)))</f>
        <v>18.816215371627543</v>
      </c>
      <c r="O24" s="153">
        <f>_xlfn.IFNA(IF($B24=$B$382,0,INDEX('I.Supplementary 2019-20'!T$8:T$191,MATCH($B24,'I.Supplementary 2019-20'!$B$8:$B$191,0))),INDEX('KI 2019-20'!T$9:T$383,MATCH($B24,'KI 2019-20'!$B$9:$B$383,0)))</f>
        <v>4.4926866279115627</v>
      </c>
      <c r="P24" s="153">
        <f>_xlfn.IFNA(IF($B24=$B$382,0,INDEX('I.Supplementary 2019-20'!U$8:U$191,MATCH($B24,'I.Supplementary 2019-20'!$B$8:$B$191,0))),INDEX('KI 2019-20'!U$9:U$383,MATCH($B24,'KI 2019-20'!$B$9:$B$383,0)))</f>
        <v>0</v>
      </c>
      <c r="Q24" s="153">
        <f>_xlfn.IFNA(IF($B24=$B$382,0,INDEX('I.Supplementary 2019-20'!V$8:V$191,MATCH($B24,'I.Supplementary 2019-20'!$B$8:$B$191,0))),INDEX('KI 2019-20'!V$9:V$383,MATCH($B24,'KI 2019-20'!$B$9:$B$383,0)))</f>
        <v>0</v>
      </c>
      <c r="R24" s="155">
        <f>_xlfn.IFNA(IF($B24=$B$382,0,INDEX('I.Supplementary 2019-20'!W$8:W$191,MATCH($B24,'I.Supplementary 2019-20'!$B$8:$B$191,0))),INDEX('KI 2019-20'!W$9:W$383,MATCH($B24,'KI 2019-20'!$B$9:$B$383,0)))</f>
        <v>0</v>
      </c>
      <c r="S24" s="153">
        <f>_xlfn.IFNA(IF($B24=$B$382,0,INDEX('I.Supplementary 2019-20'!X$8:X$191,MATCH($B24,'I.Supplementary 2019-20'!$B$8:$B$191,0))),INDEX('KI 2019-20'!X$9:X$383,MATCH($B24,'KI 2019-20'!$B$9:$B$383,0)))</f>
        <v>20.507174914445581</v>
      </c>
      <c r="T24" s="153">
        <f>_xlfn.IFNA(IF($B24=$B$382,0,INDEX('I.Supplementary 2019-20'!Y$8:Y$191,MATCH($B24,'I.Supplementary 2019-20'!$B$8:$B$191,0))),INDEX('KI 2019-20'!Y$9:Y$383,MATCH($B24,'KI 2019-20'!$B$9:$B$383,0)))</f>
        <v>3.2894448972707737</v>
      </c>
      <c r="U24" s="153">
        <f>_xlfn.IFNA(IF($B24=$B$382,0,INDEX('I.Supplementary 2019-20'!Z$8:Z$191,MATCH($B24,'I.Supplementary 2019-20'!$B$8:$B$191,0))),INDEX('KI 2019-20'!Z$9:Z$383,MATCH($B24,'KI 2019-20'!$B$9:$B$383,0)))</f>
        <v>0</v>
      </c>
      <c r="V24" s="153">
        <f>_xlfn.IFNA(IF($B24=$B$382,0,INDEX('I.Supplementary 2019-20'!AA$8:AA$191,MATCH($B24,'I.Supplementary 2019-20'!$B$8:$B$191,0))),INDEX('KI 2019-20'!AA$9:AA$383,MATCH($B24,'KI 2019-20'!$B$9:$B$383,0)))</f>
        <v>0</v>
      </c>
      <c r="W24" s="155">
        <f>_xlfn.IFNA(IF($B24=$B$382,0,INDEX('I.Supplementary 2019-20'!AB$8:AB$191,MATCH($B24,'I.Supplementary 2019-20'!$B$8:$B$191,0))),INDEX('KI 2019-20'!AB$9:AB$383,MATCH($B24,'KI 2019-20'!$B$9:$B$383,0)))</f>
        <v>0</v>
      </c>
      <c r="Y24" s="154">
        <f>_xlfn.IFNA(IF($B24=$B$382,0,INDEX('I.Supplementary 2019-20'!$I$8:$I$191,MATCH($B24,'I.Supplementary 2019-20'!$B$8:$B$191,0))),INDEX('KI 2019-20'!$I$9:$I$383,MATCH($B24,'KI 2019-20'!$B$9:$B$383,0)))</f>
        <v>0.48771781217725019</v>
      </c>
      <c r="Z24" s="153">
        <f>_xlfn.IFNA(IF($B24=$B$382,0,INDEX('I.Supplementary 2019-20'!$J$8:$J$191,MATCH($B24,'I.Supplementary 2019-20'!$B$8:$B$191,0))),INDEX('KI 2019-20'!$J$9:$J$383,MATCH($B24,'KI 2019-20'!$B$9:$B$383,0)))</f>
        <v>23.308901999539106</v>
      </c>
      <c r="AA24" s="155">
        <f>_xlfn.IFNA(IF($B24=$B$382,0,INDEX('I.Supplementary 2019-20'!$H$8:$H$191,MATCH($B24,'I.Supplementary 2019-20'!$B$8:$B$191,0))),INDEX('KI 2019-20'!$H$9:$H$383,MATCH($B24,'KI 2019-20'!$B$9:$B$383,0)))</f>
        <v>23.796619811716354</v>
      </c>
      <c r="AC24" s="156">
        <f>I24*('Other inputs'!$C$6/'Other inputs'!$C$5)</f>
        <v>1.7185108184647695</v>
      </c>
      <c r="AD24" s="149">
        <f>IF(B24=$B$35,J24*('Other inputs'!$C$6/'Other inputs'!$C$5)-('Other inputs'!$C$18/1000000),J24*('Other inputs'!$C$6/'Other inputs'!$C$5))</f>
        <v>-1.2228464838895192</v>
      </c>
      <c r="AE24" s="149">
        <f>K24*('Other inputs'!$C$6/'Other inputs'!$C$5)</f>
        <v>0</v>
      </c>
      <c r="AF24" s="149">
        <f>L24*('Other inputs'!$C$6/'Other inputs'!$C$5)</f>
        <v>0</v>
      </c>
      <c r="AG24" s="188">
        <f>M24*('Other inputs'!$C$6/'Other inputs'!$C$5)</f>
        <v>0</v>
      </c>
      <c r="AH24" s="149">
        <f>N24*('Other inputs'!$C$6/'Other inputs'!$C$5)</f>
        <v>19.122793218823105</v>
      </c>
      <c r="AI24" s="149">
        <f>O24*('Other inputs'!$C$6/'Other inputs'!$C$5)</f>
        <v>4.5658872247003464</v>
      </c>
      <c r="AJ24" s="149">
        <f>P24*('Other inputs'!$C$6/'Other inputs'!$C$5)</f>
        <v>0</v>
      </c>
      <c r="AK24" s="149">
        <f>Q24*('Other inputs'!$C$6/'Other inputs'!$C$5)</f>
        <v>0</v>
      </c>
      <c r="AL24" s="188">
        <f>R24*('Other inputs'!$C$6/'Other inputs'!$C$5)</f>
        <v>0</v>
      </c>
      <c r="AM24" s="156">
        <f t="shared" si="4"/>
        <v>20.841304037287873</v>
      </c>
      <c r="AN24" s="149">
        <f t="shared" si="5"/>
        <v>3.3430407408108271</v>
      </c>
      <c r="AO24" s="149">
        <f t="shared" si="6"/>
        <v>0</v>
      </c>
      <c r="AP24" s="149">
        <f t="shared" si="7"/>
        <v>0</v>
      </c>
      <c r="AQ24" s="188">
        <f t="shared" si="8"/>
        <v>0</v>
      </c>
      <c r="AR24" s="149"/>
      <c r="AS24" s="156">
        <f>IF(D24=$C$171,'Other inputs'!$C$12/1000000,SUM(AC24:AG24))</f>
        <v>0.49566433457525028</v>
      </c>
      <c r="AT24" s="200">
        <f>IF(D24=$C$171,$Z$171*('Other inputs'!$C$6/'Other inputs'!$C$5),SUM(AH24:AL24))</f>
        <v>23.688680443523452</v>
      </c>
      <c r="AU24" s="210">
        <f t="shared" si="9"/>
        <v>24.184344778098701</v>
      </c>
      <c r="AV24" s="214"/>
      <c r="AW24" s="199">
        <f>IF($G24=1,0,IF($B24=$B$172,AC24*('Other inputs'!$F$6/'Other inputs'!$F$5)-('Other inputs'!$C$28/1000000),AC24*('Other inputs'!$F$6/'Other inputs'!$F$5)))</f>
        <v>1.7280141040968326</v>
      </c>
      <c r="AX24" s="200">
        <f>IF($G24=1,0,IF($B24=$B$172,AD24*('Other inputs'!$F$6/'Other inputs'!$F$5)-('Other inputs'!$C$29/1000000),AD24*('Other inputs'!$F$6/'Other inputs'!$F$5)))</f>
        <v>-1.2296087685930557</v>
      </c>
      <c r="AY24" s="200">
        <f>IF($G24=1,0,AE24*('Other inputs'!$F$6/'Other inputs'!$F$5))</f>
        <v>0</v>
      </c>
      <c r="AZ24" s="200">
        <f>IF($G24=1,0,AF24*('Other inputs'!$F$6/'Other inputs'!$F$5))</f>
        <v>0</v>
      </c>
      <c r="BA24" s="200">
        <f>IF($G24=1,0,AG24*('Other inputs'!$F$6/'Other inputs'!$F$5))</f>
        <v>0</v>
      </c>
      <c r="BB24" s="199">
        <f>IF($G24=1,0,AH24*('Other inputs'!$C$7/'Other inputs'!$C$6))</f>
        <v>19.122793218823105</v>
      </c>
      <c r="BC24" s="200">
        <f>IF($G24=1,0,AI24*('Other inputs'!$C$7/'Other inputs'!$C$6))</f>
        <v>4.5658872247003464</v>
      </c>
      <c r="BD24" s="200">
        <f>IF($G24=1,0,AJ24*('Other inputs'!$C$7/'Other inputs'!$C$6))</f>
        <v>0</v>
      </c>
      <c r="BE24" s="200">
        <f>IF($G24=1,0,AK24*('Other inputs'!$C$7/'Other inputs'!$C$6))</f>
        <v>0</v>
      </c>
      <c r="BF24" s="200">
        <f>IF($G24=1,0,AL24*('Other inputs'!$C$7/'Other inputs'!$C$6))</f>
        <v>0</v>
      </c>
      <c r="BG24" s="199">
        <f t="shared" si="10"/>
        <v>20.850807322919938</v>
      </c>
      <c r="BH24" s="200">
        <f t="shared" si="11"/>
        <v>3.3362784561072907</v>
      </c>
      <c r="BI24" s="200">
        <f t="shared" si="12"/>
        <v>0</v>
      </c>
      <c r="BJ24" s="200">
        <f t="shared" si="13"/>
        <v>0</v>
      </c>
      <c r="BK24" s="210">
        <f t="shared" si="14"/>
        <v>0</v>
      </c>
      <c r="BL24" s="200"/>
      <c r="BM24" s="199">
        <f>IF(D24=C$171,'Other inputs'!$C$13/1000000,SUM(AW24:BA24))</f>
        <v>0.49840533550377697</v>
      </c>
      <c r="BN24" s="200">
        <f>IF(B24=$B$171,$AT$171*('Other inputs'!$C$7/'Other inputs'!$C$6),SUM(BB24:BF24))</f>
        <v>23.688680443523452</v>
      </c>
      <c r="BO24" s="188">
        <f t="shared" si="15"/>
        <v>24.187085779027228</v>
      </c>
    </row>
    <row r="25" spans="2:67">
      <c r="B25" s="121" t="str">
        <f>'KI 2019-20'!B26</f>
        <v>E0202</v>
      </c>
      <c r="C25" s="160" t="str">
        <f t="shared" si="2"/>
        <v>E0202</v>
      </c>
      <c r="D25" s="160" t="str">
        <f t="shared" si="3"/>
        <v>E0202</v>
      </c>
      <c r="E25" t="str">
        <f>INDEX('KI 2019-20'!D$9:D$383,MATCH($B25,'KI 2019-20'!$B$9:$B$383,0))</f>
        <v>UNINFIR</v>
      </c>
      <c r="F25">
        <f>INDEX('KI 2019-20'!E$9:E$383,MATCH($B25,'KI 2019-20'!$B$9:$B$383,0))</f>
        <v>0</v>
      </c>
      <c r="G25" s="119">
        <v>0</v>
      </c>
      <c r="H25" s="120" t="str">
        <f>INDEX('KI 2019-20'!F$9:F$383,MATCH($B25,'KI 2019-20'!$B$9:$B$383,0))</f>
        <v>Bedford</v>
      </c>
      <c r="I25" s="154">
        <f>_xlfn.IFNA(IF($B25=$B$382,0,INDEX('I.Supplementary 2019-20'!N$8:N$191,MATCH($B25,'I.Supplementary 2019-20'!$B$8:$B$191,0))),INDEX('KI 2019-20'!N$9:N$383,MATCH($B25,'KI 2019-20'!$B$9:$B$383,0)))</f>
        <v>6.5701346646945771</v>
      </c>
      <c r="J25" s="153">
        <f>_xlfn.IFNA(IF($B25=$B$382,0,INDEX('I.Supplementary 2019-20'!O$8:O$191,MATCH($B25,'I.Supplementary 2019-20'!$B$8:$B$191,0))),INDEX('KI 2019-20'!O$9:O$383,MATCH($B25,'KI 2019-20'!$B$9:$B$383,0)))</f>
        <v>-0.80328736154494063</v>
      </c>
      <c r="K25" s="153">
        <f>_xlfn.IFNA(IF($B25=$B$382,0,INDEX('I.Supplementary 2019-20'!P$8:P$191,MATCH($B25,'I.Supplementary 2019-20'!$B$8:$B$191,0))),INDEX('KI 2019-20'!P$9:P$383,MATCH($B25,'KI 2019-20'!$B$9:$B$383,0)))</f>
        <v>0</v>
      </c>
      <c r="L25" s="153">
        <f>_xlfn.IFNA(IF($B25=$B$382,0,INDEX('I.Supplementary 2019-20'!Q$8:Q$191,MATCH($B25,'I.Supplementary 2019-20'!$B$8:$B$191,0))),INDEX('KI 2019-20'!Q$9:Q$383,MATCH($B25,'KI 2019-20'!$B$9:$B$383,0)))</f>
        <v>0</v>
      </c>
      <c r="M25" s="155">
        <f>_xlfn.IFNA(IF($B25=$B$382,0,INDEX('I.Supplementary 2019-20'!R$8:R$191,MATCH($B25,'I.Supplementary 2019-20'!$B$8:$B$191,0))),INDEX('KI 2019-20'!R$9:R$383,MATCH($B25,'KI 2019-20'!$B$9:$B$383,0)))</f>
        <v>0</v>
      </c>
      <c r="N25" s="153">
        <f>_xlfn.IFNA(IF($B25=$B$382,0,INDEX('I.Supplementary 2019-20'!S$8:S$191,MATCH($B25,'I.Supplementary 2019-20'!$B$8:$B$191,0))),INDEX('KI 2019-20'!S$9:S$383,MATCH($B25,'KI 2019-20'!$B$9:$B$383,0)))</f>
        <v>25.900249250389731</v>
      </c>
      <c r="O25" s="153">
        <f>_xlfn.IFNA(IF($B25=$B$382,0,INDEX('I.Supplementary 2019-20'!T$8:T$191,MATCH($B25,'I.Supplementary 2019-20'!$B$8:$B$191,0))),INDEX('KI 2019-20'!T$9:T$383,MATCH($B25,'KI 2019-20'!$B$9:$B$383,0)))</f>
        <v>5.7237894887002199</v>
      </c>
      <c r="P25" s="153">
        <f>_xlfn.IFNA(IF($B25=$B$382,0,INDEX('I.Supplementary 2019-20'!U$8:U$191,MATCH($B25,'I.Supplementary 2019-20'!$B$8:$B$191,0))),INDEX('KI 2019-20'!U$9:U$383,MATCH($B25,'KI 2019-20'!$B$9:$B$383,0)))</f>
        <v>0</v>
      </c>
      <c r="Q25" s="153">
        <f>_xlfn.IFNA(IF($B25=$B$382,0,INDEX('I.Supplementary 2019-20'!V$8:V$191,MATCH($B25,'I.Supplementary 2019-20'!$B$8:$B$191,0))),INDEX('KI 2019-20'!V$9:V$383,MATCH($B25,'KI 2019-20'!$B$9:$B$383,0)))</f>
        <v>0</v>
      </c>
      <c r="R25" s="155">
        <f>_xlfn.IFNA(IF($B25=$B$382,0,INDEX('I.Supplementary 2019-20'!W$8:W$191,MATCH($B25,'I.Supplementary 2019-20'!$B$8:$B$191,0))),INDEX('KI 2019-20'!W$9:W$383,MATCH($B25,'KI 2019-20'!$B$9:$B$383,0)))</f>
        <v>0</v>
      </c>
      <c r="S25" s="153">
        <f>_xlfn.IFNA(IF($B25=$B$382,0,INDEX('I.Supplementary 2019-20'!X$8:X$191,MATCH($B25,'I.Supplementary 2019-20'!$B$8:$B$191,0))),INDEX('KI 2019-20'!X$9:X$383,MATCH($B25,'KI 2019-20'!$B$9:$B$383,0)))</f>
        <v>32.470383915084312</v>
      </c>
      <c r="T25" s="153">
        <f>_xlfn.IFNA(IF($B25=$B$382,0,INDEX('I.Supplementary 2019-20'!Y$8:Y$191,MATCH($B25,'I.Supplementary 2019-20'!$B$8:$B$191,0))),INDEX('KI 2019-20'!Y$9:Y$383,MATCH($B25,'KI 2019-20'!$B$9:$B$383,0)))</f>
        <v>4.9205021271552791</v>
      </c>
      <c r="U25" s="153">
        <f>_xlfn.IFNA(IF($B25=$B$382,0,INDEX('I.Supplementary 2019-20'!Z$8:Z$191,MATCH($B25,'I.Supplementary 2019-20'!$B$8:$B$191,0))),INDEX('KI 2019-20'!Z$9:Z$383,MATCH($B25,'KI 2019-20'!$B$9:$B$383,0)))</f>
        <v>0</v>
      </c>
      <c r="V25" s="153">
        <f>_xlfn.IFNA(IF($B25=$B$382,0,INDEX('I.Supplementary 2019-20'!AA$8:AA$191,MATCH($B25,'I.Supplementary 2019-20'!$B$8:$B$191,0))),INDEX('KI 2019-20'!AA$9:AA$383,MATCH($B25,'KI 2019-20'!$B$9:$B$383,0)))</f>
        <v>0</v>
      </c>
      <c r="W25" s="155">
        <f>_xlfn.IFNA(IF($B25=$B$382,0,INDEX('I.Supplementary 2019-20'!AB$8:AB$191,MATCH($B25,'I.Supplementary 2019-20'!$B$8:$B$191,0))),INDEX('KI 2019-20'!AB$9:AB$383,MATCH($B25,'KI 2019-20'!$B$9:$B$383,0)))</f>
        <v>0</v>
      </c>
      <c r="Y25" s="154">
        <f>_xlfn.IFNA(IF($B25=$B$382,0,INDEX('I.Supplementary 2019-20'!$I$8:$I$191,MATCH($B25,'I.Supplementary 2019-20'!$B$8:$B$191,0))),INDEX('KI 2019-20'!$I$9:$I$383,MATCH($B25,'KI 2019-20'!$B$9:$B$383,0)))</f>
        <v>5.7668473031496372</v>
      </c>
      <c r="Z25" s="153">
        <f>_xlfn.IFNA(IF($B25=$B$382,0,INDEX('I.Supplementary 2019-20'!$J$8:$J$191,MATCH($B25,'I.Supplementary 2019-20'!$B$8:$B$191,0))),INDEX('KI 2019-20'!$J$9:$J$383,MATCH($B25,'KI 2019-20'!$B$9:$B$383,0)))</f>
        <v>31.624038739089951</v>
      </c>
      <c r="AA25" s="155">
        <f>_xlfn.IFNA(IF($B25=$B$382,0,INDEX('I.Supplementary 2019-20'!$H$8:$H$191,MATCH($B25,'I.Supplementary 2019-20'!$B$8:$B$191,0))),INDEX('KI 2019-20'!$H$9:$H$383,MATCH($B25,'KI 2019-20'!$B$9:$B$383,0)))</f>
        <v>37.390886042239593</v>
      </c>
      <c r="AC25" s="156">
        <f>I25*('Other inputs'!$C$6/'Other inputs'!$C$5)</f>
        <v>6.6771837020012104</v>
      </c>
      <c r="AD25" s="149">
        <f>IF(B25=$B$35,J25*('Other inputs'!$C$6/'Other inputs'!$C$5)-('Other inputs'!$C$18/1000000),J25*('Other inputs'!$C$6/'Other inputs'!$C$5))</f>
        <v>-0.81637554666176249</v>
      </c>
      <c r="AE25" s="149">
        <f>K25*('Other inputs'!$C$6/'Other inputs'!$C$5)</f>
        <v>0</v>
      </c>
      <c r="AF25" s="149">
        <f>L25*('Other inputs'!$C$6/'Other inputs'!$C$5)</f>
        <v>0</v>
      </c>
      <c r="AG25" s="188">
        <f>M25*('Other inputs'!$C$6/'Other inputs'!$C$5)</f>
        <v>0</v>
      </c>
      <c r="AH25" s="149">
        <f>N25*('Other inputs'!$C$6/'Other inputs'!$C$5)</f>
        <v>26.322249238176123</v>
      </c>
      <c r="AI25" s="149">
        <f>O25*('Other inputs'!$C$6/'Other inputs'!$C$5)</f>
        <v>5.8170487879051116</v>
      </c>
      <c r="AJ25" s="149">
        <f>P25*('Other inputs'!$C$6/'Other inputs'!$C$5)</f>
        <v>0</v>
      </c>
      <c r="AK25" s="149">
        <f>Q25*('Other inputs'!$C$6/'Other inputs'!$C$5)</f>
        <v>0</v>
      </c>
      <c r="AL25" s="188">
        <f>R25*('Other inputs'!$C$6/'Other inputs'!$C$5)</f>
        <v>0</v>
      </c>
      <c r="AM25" s="156">
        <f t="shared" si="4"/>
        <v>32.999432940177336</v>
      </c>
      <c r="AN25" s="149">
        <f t="shared" si="5"/>
        <v>5.0006732412433488</v>
      </c>
      <c r="AO25" s="149">
        <f t="shared" si="6"/>
        <v>0</v>
      </c>
      <c r="AP25" s="149">
        <f t="shared" si="7"/>
        <v>0</v>
      </c>
      <c r="AQ25" s="188">
        <f t="shared" si="8"/>
        <v>0</v>
      </c>
      <c r="AR25" s="149"/>
      <c r="AS25" s="156">
        <f>IF(D25=$C$171,'Other inputs'!$C$12/1000000,SUM(AC25:AG25))</f>
        <v>5.8608081553394475</v>
      </c>
      <c r="AT25" s="200">
        <f>IF(D25=$C$171,$Z$171*('Other inputs'!$C$6/'Other inputs'!$C$5),SUM(AH25:AL25))</f>
        <v>32.139298026081235</v>
      </c>
      <c r="AU25" s="210">
        <f t="shared" si="9"/>
        <v>38.000106181420684</v>
      </c>
      <c r="AV25" s="214"/>
      <c r="AW25" s="199">
        <f>IF($G25=1,0,IF($B25=$B$172,AC25*('Other inputs'!$F$6/'Other inputs'!$F$5)-('Other inputs'!$C$28/1000000),AC25*('Other inputs'!$F$6/'Other inputs'!$F$5)))</f>
        <v>6.7141082201689581</v>
      </c>
      <c r="AX25" s="200">
        <f>IF($G25=1,0,IF($B25=$B$172,AD25*('Other inputs'!$F$6/'Other inputs'!$F$5)-('Other inputs'!$C$29/1000000),AD25*('Other inputs'!$F$6/'Other inputs'!$F$5)))</f>
        <v>-0.82089006581380897</v>
      </c>
      <c r="AY25" s="200">
        <f>IF($G25=1,0,AE25*('Other inputs'!$F$6/'Other inputs'!$F$5))</f>
        <v>0</v>
      </c>
      <c r="AZ25" s="200">
        <f>IF($G25=1,0,AF25*('Other inputs'!$F$6/'Other inputs'!$F$5))</f>
        <v>0</v>
      </c>
      <c r="BA25" s="200">
        <f>IF($G25=1,0,AG25*('Other inputs'!$F$6/'Other inputs'!$F$5))</f>
        <v>0</v>
      </c>
      <c r="BB25" s="199">
        <f>IF($G25=1,0,AH25*('Other inputs'!$C$7/'Other inputs'!$C$6))</f>
        <v>26.322249238176123</v>
      </c>
      <c r="BC25" s="200">
        <f>IF($G25=1,0,AI25*('Other inputs'!$C$7/'Other inputs'!$C$6))</f>
        <v>5.8170487879051116</v>
      </c>
      <c r="BD25" s="200">
        <f>IF($G25=1,0,AJ25*('Other inputs'!$C$7/'Other inputs'!$C$6))</f>
        <v>0</v>
      </c>
      <c r="BE25" s="200">
        <f>IF($G25=1,0,AK25*('Other inputs'!$C$7/'Other inputs'!$C$6))</f>
        <v>0</v>
      </c>
      <c r="BF25" s="200">
        <f>IF($G25=1,0,AL25*('Other inputs'!$C$7/'Other inputs'!$C$6))</f>
        <v>0</v>
      </c>
      <c r="BG25" s="199">
        <f t="shared" si="10"/>
        <v>33.03635745834508</v>
      </c>
      <c r="BH25" s="200">
        <f t="shared" si="11"/>
        <v>4.9961587220913026</v>
      </c>
      <c r="BI25" s="200">
        <f t="shared" si="12"/>
        <v>0</v>
      </c>
      <c r="BJ25" s="200">
        <f t="shared" si="13"/>
        <v>0</v>
      </c>
      <c r="BK25" s="210">
        <f t="shared" si="14"/>
        <v>0</v>
      </c>
      <c r="BL25" s="200"/>
      <c r="BM25" s="199">
        <f>IF(D25=C$171,'Other inputs'!$C$13/1000000,SUM(AW25:BA25))</f>
        <v>5.8932181543551492</v>
      </c>
      <c r="BN25" s="200">
        <f>IF(B25=$B$171,$AT$171*('Other inputs'!$C$7/'Other inputs'!$C$6),SUM(BB25:BF25))</f>
        <v>32.139298026081235</v>
      </c>
      <c r="BO25" s="188">
        <f t="shared" si="15"/>
        <v>38.032516180436382</v>
      </c>
    </row>
    <row r="26" spans="2:67">
      <c r="B26" s="121" t="str">
        <f>'KI 2019-20'!B27</f>
        <v>E6102</v>
      </c>
      <c r="C26" s="160" t="str">
        <f t="shared" si="2"/>
        <v>E6102</v>
      </c>
      <c r="D26" s="160" t="str">
        <f t="shared" si="3"/>
        <v>E6102</v>
      </c>
      <c r="E26" t="str">
        <f>INDEX('KI 2019-20'!D$9:D$383,MATCH($B26,'KI 2019-20'!$B$9:$B$383,0))</f>
        <v>SFIR</v>
      </c>
      <c r="F26">
        <f>INDEX('KI 2019-20'!E$9:E$383,MATCH($B26,'KI 2019-20'!$B$9:$B$383,0))</f>
        <v>0</v>
      </c>
      <c r="G26" s="119">
        <v>0</v>
      </c>
      <c r="H26" s="120" t="str">
        <f>INDEX('KI 2019-20'!F$9:F$383,MATCH($B26,'KI 2019-20'!$B$9:$B$383,0))</f>
        <v>Bedfordshire Fire</v>
      </c>
      <c r="I26" s="154">
        <f>_xlfn.IFNA(IF($B26=$B$382,0,INDEX('I.Supplementary 2019-20'!N$8:N$191,MATCH($B26,'I.Supplementary 2019-20'!$B$8:$B$191,0))),INDEX('KI 2019-20'!N$9:N$383,MATCH($B26,'KI 2019-20'!$B$9:$B$383,0)))</f>
        <v>0</v>
      </c>
      <c r="J26" s="153">
        <f>_xlfn.IFNA(IF($B26=$B$382,0,INDEX('I.Supplementary 2019-20'!O$8:O$191,MATCH($B26,'I.Supplementary 2019-20'!$B$8:$B$191,0))),INDEX('KI 2019-20'!O$9:O$383,MATCH($B26,'KI 2019-20'!$B$9:$B$383,0)))</f>
        <v>0</v>
      </c>
      <c r="K26" s="153">
        <f>_xlfn.IFNA(IF($B26=$B$382,0,INDEX('I.Supplementary 2019-20'!P$8:P$191,MATCH($B26,'I.Supplementary 2019-20'!$B$8:$B$191,0))),INDEX('KI 2019-20'!P$9:P$383,MATCH($B26,'KI 2019-20'!$B$9:$B$383,0)))</f>
        <v>2.2831065840866298</v>
      </c>
      <c r="L26" s="153">
        <f>_xlfn.IFNA(IF($B26=$B$382,0,INDEX('I.Supplementary 2019-20'!Q$8:Q$191,MATCH($B26,'I.Supplementary 2019-20'!$B$8:$B$191,0))),INDEX('KI 2019-20'!Q$9:Q$383,MATCH($B26,'KI 2019-20'!$B$9:$B$383,0)))</f>
        <v>0</v>
      </c>
      <c r="M26" s="155">
        <f>_xlfn.IFNA(IF($B26=$B$382,0,INDEX('I.Supplementary 2019-20'!R$8:R$191,MATCH($B26,'I.Supplementary 2019-20'!$B$8:$B$191,0))),INDEX('KI 2019-20'!R$9:R$383,MATCH($B26,'KI 2019-20'!$B$9:$B$383,0)))</f>
        <v>0</v>
      </c>
      <c r="N26" s="153">
        <f>_xlfn.IFNA(IF($B26=$B$382,0,INDEX('I.Supplementary 2019-20'!S$8:S$191,MATCH($B26,'I.Supplementary 2019-20'!$B$8:$B$191,0))),INDEX('KI 2019-20'!S$9:S$383,MATCH($B26,'KI 2019-20'!$B$9:$B$383,0)))</f>
        <v>0</v>
      </c>
      <c r="O26" s="153">
        <f>_xlfn.IFNA(IF($B26=$B$382,0,INDEX('I.Supplementary 2019-20'!T$8:T$191,MATCH($B26,'I.Supplementary 2019-20'!$B$8:$B$191,0))),INDEX('KI 2019-20'!T$9:T$383,MATCH($B26,'KI 2019-20'!$B$9:$B$383,0)))</f>
        <v>0</v>
      </c>
      <c r="P26" s="153">
        <f>_xlfn.IFNA(IF($B26=$B$382,0,INDEX('I.Supplementary 2019-20'!U$8:U$191,MATCH($B26,'I.Supplementary 2019-20'!$B$8:$B$191,0))),INDEX('KI 2019-20'!U$9:U$383,MATCH($B26,'KI 2019-20'!$B$9:$B$383,0)))</f>
        <v>5.8467032752119188</v>
      </c>
      <c r="Q26" s="153">
        <f>_xlfn.IFNA(IF($B26=$B$382,0,INDEX('I.Supplementary 2019-20'!V$8:V$191,MATCH($B26,'I.Supplementary 2019-20'!$B$8:$B$191,0))),INDEX('KI 2019-20'!V$9:V$383,MATCH($B26,'KI 2019-20'!$B$9:$B$383,0)))</f>
        <v>0</v>
      </c>
      <c r="R26" s="155">
        <f>_xlfn.IFNA(IF($B26=$B$382,0,INDEX('I.Supplementary 2019-20'!W$8:W$191,MATCH($B26,'I.Supplementary 2019-20'!$B$8:$B$191,0))),INDEX('KI 2019-20'!W$9:W$383,MATCH($B26,'KI 2019-20'!$B$9:$B$383,0)))</f>
        <v>0</v>
      </c>
      <c r="S26" s="153">
        <f>_xlfn.IFNA(IF($B26=$B$382,0,INDEX('I.Supplementary 2019-20'!X$8:X$191,MATCH($B26,'I.Supplementary 2019-20'!$B$8:$B$191,0))),INDEX('KI 2019-20'!X$9:X$383,MATCH($B26,'KI 2019-20'!$B$9:$B$383,0)))</f>
        <v>0</v>
      </c>
      <c r="T26" s="153">
        <f>_xlfn.IFNA(IF($B26=$B$382,0,INDEX('I.Supplementary 2019-20'!Y$8:Y$191,MATCH($B26,'I.Supplementary 2019-20'!$B$8:$B$191,0))),INDEX('KI 2019-20'!Y$9:Y$383,MATCH($B26,'KI 2019-20'!$B$9:$B$383,0)))</f>
        <v>0</v>
      </c>
      <c r="U26" s="153">
        <f>_xlfn.IFNA(IF($B26=$B$382,0,INDEX('I.Supplementary 2019-20'!Z$8:Z$191,MATCH($B26,'I.Supplementary 2019-20'!$B$8:$B$191,0))),INDEX('KI 2019-20'!Z$9:Z$383,MATCH($B26,'KI 2019-20'!$B$9:$B$383,0)))</f>
        <v>8.1298098592985504</v>
      </c>
      <c r="V26" s="153">
        <f>_xlfn.IFNA(IF($B26=$B$382,0,INDEX('I.Supplementary 2019-20'!AA$8:AA$191,MATCH($B26,'I.Supplementary 2019-20'!$B$8:$B$191,0))),INDEX('KI 2019-20'!AA$9:AA$383,MATCH($B26,'KI 2019-20'!$B$9:$B$383,0)))</f>
        <v>0</v>
      </c>
      <c r="W26" s="155">
        <f>_xlfn.IFNA(IF($B26=$B$382,0,INDEX('I.Supplementary 2019-20'!AB$8:AB$191,MATCH($B26,'I.Supplementary 2019-20'!$B$8:$B$191,0))),INDEX('KI 2019-20'!AB$9:AB$383,MATCH($B26,'KI 2019-20'!$B$9:$B$383,0)))</f>
        <v>0</v>
      </c>
      <c r="Y26" s="154">
        <f>_xlfn.IFNA(IF($B26=$B$382,0,INDEX('I.Supplementary 2019-20'!$I$8:$I$191,MATCH($B26,'I.Supplementary 2019-20'!$B$8:$B$191,0))),INDEX('KI 2019-20'!$I$9:$I$383,MATCH($B26,'KI 2019-20'!$B$9:$B$383,0)))</f>
        <v>2.2831065840866298</v>
      </c>
      <c r="Z26" s="153">
        <f>_xlfn.IFNA(IF($B26=$B$382,0,INDEX('I.Supplementary 2019-20'!$J$8:$J$191,MATCH($B26,'I.Supplementary 2019-20'!$B$8:$B$191,0))),INDEX('KI 2019-20'!$J$9:$J$383,MATCH($B26,'KI 2019-20'!$B$9:$B$383,0)))</f>
        <v>5.8467032752119188</v>
      </c>
      <c r="AA26" s="155">
        <f>_xlfn.IFNA(IF($B26=$B$382,0,INDEX('I.Supplementary 2019-20'!$H$8:$H$191,MATCH($B26,'I.Supplementary 2019-20'!$B$8:$B$191,0))),INDEX('KI 2019-20'!$H$9:$H$383,MATCH($B26,'KI 2019-20'!$B$9:$B$383,0)))</f>
        <v>8.1298098592985504</v>
      </c>
      <c r="AC26" s="156">
        <f>I26*('Other inputs'!$C$6/'Other inputs'!$C$5)</f>
        <v>0</v>
      </c>
      <c r="AD26" s="149">
        <f>IF(B26=$B$35,J26*('Other inputs'!$C$6/'Other inputs'!$C$5)-('Other inputs'!$C$18/1000000),J26*('Other inputs'!$C$6/'Other inputs'!$C$5))</f>
        <v>0</v>
      </c>
      <c r="AE26" s="149">
        <f>K26*('Other inputs'!$C$6/'Other inputs'!$C$5)</f>
        <v>2.3203058766990394</v>
      </c>
      <c r="AF26" s="149">
        <f>L26*('Other inputs'!$C$6/'Other inputs'!$C$5)</f>
        <v>0</v>
      </c>
      <c r="AG26" s="188">
        <f>M26*('Other inputs'!$C$6/'Other inputs'!$C$5)</f>
        <v>0</v>
      </c>
      <c r="AH26" s="149">
        <f>N26*('Other inputs'!$C$6/'Other inputs'!$C$5)</f>
        <v>0</v>
      </c>
      <c r="AI26" s="149">
        <f>O26*('Other inputs'!$C$6/'Other inputs'!$C$5)</f>
        <v>0</v>
      </c>
      <c r="AJ26" s="149">
        <f>P26*('Other inputs'!$C$6/'Other inputs'!$C$5)</f>
        <v>5.9419652430361456</v>
      </c>
      <c r="AK26" s="149">
        <f>Q26*('Other inputs'!$C$6/'Other inputs'!$C$5)</f>
        <v>0</v>
      </c>
      <c r="AL26" s="188">
        <f>R26*('Other inputs'!$C$6/'Other inputs'!$C$5)</f>
        <v>0</v>
      </c>
      <c r="AM26" s="156">
        <f t="shared" si="4"/>
        <v>0</v>
      </c>
      <c r="AN26" s="149">
        <f t="shared" si="5"/>
        <v>0</v>
      </c>
      <c r="AO26" s="149">
        <f t="shared" si="6"/>
        <v>8.2622711197351855</v>
      </c>
      <c r="AP26" s="149">
        <f t="shared" si="7"/>
        <v>0</v>
      </c>
      <c r="AQ26" s="188">
        <f t="shared" si="8"/>
        <v>0</v>
      </c>
      <c r="AR26" s="149"/>
      <c r="AS26" s="156">
        <f>IF(D26=$C$171,'Other inputs'!$C$12/1000000,SUM(AC26:AG26))</f>
        <v>2.3203058766990394</v>
      </c>
      <c r="AT26" s="200">
        <f>IF(D26=$C$171,$Z$171*('Other inputs'!$C$6/'Other inputs'!$C$5),SUM(AH26:AL26))</f>
        <v>5.9419652430361456</v>
      </c>
      <c r="AU26" s="210">
        <f t="shared" si="9"/>
        <v>8.2622711197351855</v>
      </c>
      <c r="AV26" s="214"/>
      <c r="AW26" s="199">
        <f>IF($G26=1,0,IF($B26=$B$172,AC26*('Other inputs'!$F$6/'Other inputs'!$F$5)-('Other inputs'!$C$28/1000000),AC26*('Other inputs'!$F$6/'Other inputs'!$F$5)))</f>
        <v>0</v>
      </c>
      <c r="AX26" s="200">
        <f>IF($G26=1,0,IF($B26=$B$172,AD26*('Other inputs'!$F$6/'Other inputs'!$F$5)-('Other inputs'!$C$29/1000000),AD26*('Other inputs'!$F$6/'Other inputs'!$F$5)))</f>
        <v>0</v>
      </c>
      <c r="AY26" s="200">
        <f>IF($G26=1,0,AE26*('Other inputs'!$F$6/'Other inputs'!$F$5))</f>
        <v>2.3331370612706466</v>
      </c>
      <c r="AZ26" s="200">
        <f>IF($G26=1,0,AF26*('Other inputs'!$F$6/'Other inputs'!$F$5))</f>
        <v>0</v>
      </c>
      <c r="BA26" s="200">
        <f>IF($G26=1,0,AG26*('Other inputs'!$F$6/'Other inputs'!$F$5))</f>
        <v>0</v>
      </c>
      <c r="BB26" s="199">
        <f>IF($G26=1,0,AH26*('Other inputs'!$C$7/'Other inputs'!$C$6))</f>
        <v>0</v>
      </c>
      <c r="BC26" s="200">
        <f>IF($G26=1,0,AI26*('Other inputs'!$C$7/'Other inputs'!$C$6))</f>
        <v>0</v>
      </c>
      <c r="BD26" s="200">
        <f>IF($G26=1,0,AJ26*('Other inputs'!$C$7/'Other inputs'!$C$6))</f>
        <v>5.9419652430361456</v>
      </c>
      <c r="BE26" s="200">
        <f>IF($G26=1,0,AK26*('Other inputs'!$C$7/'Other inputs'!$C$6))</f>
        <v>0</v>
      </c>
      <c r="BF26" s="200">
        <f>IF($G26=1,0,AL26*('Other inputs'!$C$7/'Other inputs'!$C$6))</f>
        <v>0</v>
      </c>
      <c r="BG26" s="199">
        <f t="shared" si="10"/>
        <v>0</v>
      </c>
      <c r="BH26" s="200">
        <f t="shared" si="11"/>
        <v>0</v>
      </c>
      <c r="BI26" s="200">
        <f t="shared" si="12"/>
        <v>8.2751023043067917</v>
      </c>
      <c r="BJ26" s="200">
        <f t="shared" si="13"/>
        <v>0</v>
      </c>
      <c r="BK26" s="210">
        <f t="shared" si="14"/>
        <v>0</v>
      </c>
      <c r="BL26" s="200"/>
      <c r="BM26" s="199">
        <f>IF(D26=C$171,'Other inputs'!$C$13/1000000,SUM(AW26:BA26))</f>
        <v>2.3331370612706466</v>
      </c>
      <c r="BN26" s="200">
        <f>IF(B26=$B$171,$AT$171*('Other inputs'!$C$7/'Other inputs'!$C$6),SUM(BB26:BF26))</f>
        <v>5.9419652430361456</v>
      </c>
      <c r="BO26" s="188">
        <f t="shared" si="15"/>
        <v>8.2751023043067917</v>
      </c>
    </row>
    <row r="27" spans="2:67">
      <c r="B27" s="121" t="str">
        <f>'KI 2019-20'!B28</f>
        <v>E6103</v>
      </c>
      <c r="C27" s="160" t="str">
        <f t="shared" si="2"/>
        <v>E6103</v>
      </c>
      <c r="D27" s="160" t="str">
        <f t="shared" si="3"/>
        <v>E6103</v>
      </c>
      <c r="E27" t="str">
        <f>INDEX('KI 2019-20'!D$9:D$383,MATCH($B27,'KI 2019-20'!$B$9:$B$383,0))</f>
        <v>SFIR</v>
      </c>
      <c r="F27" t="str">
        <f>INDEX('KI 2019-20'!E$9:E$383,MATCH($B27,'KI 2019-20'!$B$9:$B$383,0))</f>
        <v>P1916</v>
      </c>
      <c r="G27" s="119">
        <v>0</v>
      </c>
      <c r="H27" s="120" t="str">
        <f>INDEX('KI 2019-20'!F$9:F$383,MATCH($B27,'KI 2019-20'!$B$9:$B$383,0))</f>
        <v>Berkshire Fire</v>
      </c>
      <c r="I27" s="154">
        <f>_xlfn.IFNA(IF($B27=$B$382,0,INDEX('I.Supplementary 2019-20'!N$8:N$191,MATCH($B27,'I.Supplementary 2019-20'!$B$8:$B$191,0))),INDEX('KI 2019-20'!N$9:N$383,MATCH($B27,'KI 2019-20'!$B$9:$B$383,0)))</f>
        <v>0</v>
      </c>
      <c r="J27" s="153">
        <f>_xlfn.IFNA(IF($B27=$B$382,0,INDEX('I.Supplementary 2019-20'!O$8:O$191,MATCH($B27,'I.Supplementary 2019-20'!$B$8:$B$191,0))),INDEX('KI 2019-20'!O$9:O$383,MATCH($B27,'KI 2019-20'!$B$9:$B$383,0)))</f>
        <v>0</v>
      </c>
      <c r="K27" s="153">
        <f>_xlfn.IFNA(IF($B27=$B$382,0,INDEX('I.Supplementary 2019-20'!P$8:P$191,MATCH($B27,'I.Supplementary 2019-20'!$B$8:$B$191,0))),INDEX('KI 2019-20'!P$9:P$383,MATCH($B27,'KI 2019-20'!$B$9:$B$383,0)))</f>
        <v>3.2194507732365403</v>
      </c>
      <c r="L27" s="153">
        <f>_xlfn.IFNA(IF($B27=$B$382,0,INDEX('I.Supplementary 2019-20'!Q$8:Q$191,MATCH($B27,'I.Supplementary 2019-20'!$B$8:$B$191,0))),INDEX('KI 2019-20'!Q$9:Q$383,MATCH($B27,'KI 2019-20'!$B$9:$B$383,0)))</f>
        <v>0</v>
      </c>
      <c r="M27" s="155">
        <f>_xlfn.IFNA(IF($B27=$B$382,0,INDEX('I.Supplementary 2019-20'!R$8:R$191,MATCH($B27,'I.Supplementary 2019-20'!$B$8:$B$191,0))),INDEX('KI 2019-20'!R$9:R$383,MATCH($B27,'KI 2019-20'!$B$9:$B$383,0)))</f>
        <v>0</v>
      </c>
      <c r="N27" s="153">
        <f>_xlfn.IFNA(IF($B27=$B$382,0,INDEX('I.Supplementary 2019-20'!S$8:S$191,MATCH($B27,'I.Supplementary 2019-20'!$B$8:$B$191,0))),INDEX('KI 2019-20'!S$9:S$383,MATCH($B27,'KI 2019-20'!$B$9:$B$383,0)))</f>
        <v>0</v>
      </c>
      <c r="O27" s="153">
        <f>_xlfn.IFNA(IF($B27=$B$382,0,INDEX('I.Supplementary 2019-20'!T$8:T$191,MATCH($B27,'I.Supplementary 2019-20'!$B$8:$B$191,0))),INDEX('KI 2019-20'!T$9:T$383,MATCH($B27,'KI 2019-20'!$B$9:$B$383,0)))</f>
        <v>0</v>
      </c>
      <c r="P27" s="153">
        <f>_xlfn.IFNA(IF($B27=$B$382,0,INDEX('I.Supplementary 2019-20'!U$8:U$191,MATCH($B27,'I.Supplementary 2019-20'!$B$8:$B$191,0))),INDEX('KI 2019-20'!U$9:U$383,MATCH($B27,'KI 2019-20'!$B$9:$B$383,0)))</f>
        <v>7.0129211602685633</v>
      </c>
      <c r="Q27" s="153">
        <f>_xlfn.IFNA(IF($B27=$B$382,0,INDEX('I.Supplementary 2019-20'!V$8:V$191,MATCH($B27,'I.Supplementary 2019-20'!$B$8:$B$191,0))),INDEX('KI 2019-20'!V$9:V$383,MATCH($B27,'KI 2019-20'!$B$9:$B$383,0)))</f>
        <v>0</v>
      </c>
      <c r="R27" s="155">
        <f>_xlfn.IFNA(IF($B27=$B$382,0,INDEX('I.Supplementary 2019-20'!W$8:W$191,MATCH($B27,'I.Supplementary 2019-20'!$B$8:$B$191,0))),INDEX('KI 2019-20'!W$9:W$383,MATCH($B27,'KI 2019-20'!$B$9:$B$383,0)))</f>
        <v>0</v>
      </c>
      <c r="S27" s="153">
        <f>_xlfn.IFNA(IF($B27=$B$382,0,INDEX('I.Supplementary 2019-20'!X$8:X$191,MATCH($B27,'I.Supplementary 2019-20'!$B$8:$B$191,0))),INDEX('KI 2019-20'!X$9:X$383,MATCH($B27,'KI 2019-20'!$B$9:$B$383,0)))</f>
        <v>0</v>
      </c>
      <c r="T27" s="153">
        <f>_xlfn.IFNA(IF($B27=$B$382,0,INDEX('I.Supplementary 2019-20'!Y$8:Y$191,MATCH($B27,'I.Supplementary 2019-20'!$B$8:$B$191,0))),INDEX('KI 2019-20'!Y$9:Y$383,MATCH($B27,'KI 2019-20'!$B$9:$B$383,0)))</f>
        <v>0</v>
      </c>
      <c r="U27" s="153">
        <f>_xlfn.IFNA(IF($B27=$B$382,0,INDEX('I.Supplementary 2019-20'!Z$8:Z$191,MATCH($B27,'I.Supplementary 2019-20'!$B$8:$B$191,0))),INDEX('KI 2019-20'!Z$9:Z$383,MATCH($B27,'KI 2019-20'!$B$9:$B$383,0)))</f>
        <v>10.232371933505103</v>
      </c>
      <c r="V27" s="153">
        <f>_xlfn.IFNA(IF($B27=$B$382,0,INDEX('I.Supplementary 2019-20'!AA$8:AA$191,MATCH($B27,'I.Supplementary 2019-20'!$B$8:$B$191,0))),INDEX('KI 2019-20'!AA$9:AA$383,MATCH($B27,'KI 2019-20'!$B$9:$B$383,0)))</f>
        <v>0</v>
      </c>
      <c r="W27" s="155">
        <f>_xlfn.IFNA(IF($B27=$B$382,0,INDEX('I.Supplementary 2019-20'!AB$8:AB$191,MATCH($B27,'I.Supplementary 2019-20'!$B$8:$B$191,0))),INDEX('KI 2019-20'!AB$9:AB$383,MATCH($B27,'KI 2019-20'!$B$9:$B$383,0)))</f>
        <v>0</v>
      </c>
      <c r="Y27" s="154">
        <f>_xlfn.IFNA(IF($B27=$B$382,0,INDEX('I.Supplementary 2019-20'!$I$8:$I$191,MATCH($B27,'I.Supplementary 2019-20'!$B$8:$B$191,0))),INDEX('KI 2019-20'!$I$9:$I$383,MATCH($B27,'KI 2019-20'!$B$9:$B$383,0)))</f>
        <v>3.2194507732365403</v>
      </c>
      <c r="Z27" s="153">
        <f>_xlfn.IFNA(IF($B27=$B$382,0,INDEX('I.Supplementary 2019-20'!$J$8:$J$191,MATCH($B27,'I.Supplementary 2019-20'!$B$8:$B$191,0))),INDEX('KI 2019-20'!$J$9:$J$383,MATCH($B27,'KI 2019-20'!$B$9:$B$383,0)))</f>
        <v>7.0129211602685633</v>
      </c>
      <c r="AA27" s="155">
        <f>_xlfn.IFNA(IF($B27=$B$382,0,INDEX('I.Supplementary 2019-20'!$H$8:$H$191,MATCH($B27,'I.Supplementary 2019-20'!$B$8:$B$191,0))),INDEX('KI 2019-20'!$H$9:$H$383,MATCH($B27,'KI 2019-20'!$B$9:$B$383,0)))</f>
        <v>10.232371933505103</v>
      </c>
      <c r="AC27" s="156">
        <f>I27*('Other inputs'!$C$6/'Other inputs'!$C$5)</f>
        <v>0</v>
      </c>
      <c r="AD27" s="149">
        <f>IF(B27=$B$35,J27*('Other inputs'!$C$6/'Other inputs'!$C$5)-('Other inputs'!$C$18/1000000),J27*('Other inputs'!$C$6/'Other inputs'!$C$5))</f>
        <v>0</v>
      </c>
      <c r="AE27" s="149">
        <f>K27*('Other inputs'!$C$6/'Other inputs'!$C$5)</f>
        <v>3.2719061829837752</v>
      </c>
      <c r="AF27" s="149">
        <f>L27*('Other inputs'!$C$6/'Other inputs'!$C$5)</f>
        <v>0</v>
      </c>
      <c r="AG27" s="188">
        <f>M27*('Other inputs'!$C$6/'Other inputs'!$C$5)</f>
        <v>0</v>
      </c>
      <c r="AH27" s="149">
        <f>N27*('Other inputs'!$C$6/'Other inputs'!$C$5)</f>
        <v>0</v>
      </c>
      <c r="AI27" s="149">
        <f>O27*('Other inputs'!$C$6/'Other inputs'!$C$5)</f>
        <v>0</v>
      </c>
      <c r="AJ27" s="149">
        <f>P27*('Other inputs'!$C$6/'Other inputs'!$C$5)</f>
        <v>7.1271846414949351</v>
      </c>
      <c r="AK27" s="149">
        <f>Q27*('Other inputs'!$C$6/'Other inputs'!$C$5)</f>
        <v>0</v>
      </c>
      <c r="AL27" s="188">
        <f>R27*('Other inputs'!$C$6/'Other inputs'!$C$5)</f>
        <v>0</v>
      </c>
      <c r="AM27" s="156">
        <f t="shared" si="4"/>
        <v>0</v>
      </c>
      <c r="AN27" s="149">
        <f t="shared" si="5"/>
        <v>0</v>
      </c>
      <c r="AO27" s="149">
        <f t="shared" si="6"/>
        <v>10.39909082447871</v>
      </c>
      <c r="AP27" s="149">
        <f t="shared" si="7"/>
        <v>0</v>
      </c>
      <c r="AQ27" s="188">
        <f t="shared" si="8"/>
        <v>0</v>
      </c>
      <c r="AR27" s="149"/>
      <c r="AS27" s="156">
        <f>IF(D27=$C$171,'Other inputs'!$C$12/1000000,SUM(AC27:AG27))</f>
        <v>3.2719061829837752</v>
      </c>
      <c r="AT27" s="200">
        <f>IF(D27=$C$171,$Z$171*('Other inputs'!$C$6/'Other inputs'!$C$5),SUM(AH27:AL27))</f>
        <v>7.1271846414949351</v>
      </c>
      <c r="AU27" s="210">
        <f t="shared" si="9"/>
        <v>10.39909082447871</v>
      </c>
      <c r="AV27" s="214"/>
      <c r="AW27" s="199">
        <f>IF($G27=1,0,IF($B27=$B$172,AC27*('Other inputs'!$F$6/'Other inputs'!$F$5)-('Other inputs'!$C$28/1000000),AC27*('Other inputs'!$F$6/'Other inputs'!$F$5)))</f>
        <v>0</v>
      </c>
      <c r="AX27" s="200">
        <f>IF($G27=1,0,IF($B27=$B$172,AD27*('Other inputs'!$F$6/'Other inputs'!$F$5)-('Other inputs'!$C$29/1000000),AD27*('Other inputs'!$F$6/'Other inputs'!$F$5)))</f>
        <v>0</v>
      </c>
      <c r="AY27" s="200">
        <f>IF($G27=1,0,AE27*('Other inputs'!$F$6/'Other inputs'!$F$5))</f>
        <v>3.2899996733965882</v>
      </c>
      <c r="AZ27" s="200">
        <f>IF($G27=1,0,AF27*('Other inputs'!$F$6/'Other inputs'!$F$5))</f>
        <v>0</v>
      </c>
      <c r="BA27" s="200">
        <f>IF($G27=1,0,AG27*('Other inputs'!$F$6/'Other inputs'!$F$5))</f>
        <v>0</v>
      </c>
      <c r="BB27" s="199">
        <f>IF($G27=1,0,AH27*('Other inputs'!$C$7/'Other inputs'!$C$6))</f>
        <v>0</v>
      </c>
      <c r="BC27" s="200">
        <f>IF($G27=1,0,AI27*('Other inputs'!$C$7/'Other inputs'!$C$6))</f>
        <v>0</v>
      </c>
      <c r="BD27" s="200">
        <f>IF($G27=1,0,AJ27*('Other inputs'!$C$7/'Other inputs'!$C$6))</f>
        <v>7.1271846414949351</v>
      </c>
      <c r="BE27" s="200">
        <f>IF($G27=1,0,AK27*('Other inputs'!$C$7/'Other inputs'!$C$6))</f>
        <v>0</v>
      </c>
      <c r="BF27" s="200">
        <f>IF($G27=1,0,AL27*('Other inputs'!$C$7/'Other inputs'!$C$6))</f>
        <v>0</v>
      </c>
      <c r="BG27" s="199">
        <f t="shared" si="10"/>
        <v>0</v>
      </c>
      <c r="BH27" s="200">
        <f t="shared" si="11"/>
        <v>0</v>
      </c>
      <c r="BI27" s="200">
        <f t="shared" si="12"/>
        <v>10.417184314891523</v>
      </c>
      <c r="BJ27" s="200">
        <f t="shared" si="13"/>
        <v>0</v>
      </c>
      <c r="BK27" s="210">
        <f t="shared" si="14"/>
        <v>0</v>
      </c>
      <c r="BL27" s="200"/>
      <c r="BM27" s="199">
        <f>IF(D27=C$171,'Other inputs'!$C$13/1000000,SUM(AW27:BA27))</f>
        <v>3.2899996733965882</v>
      </c>
      <c r="BN27" s="200">
        <f>IF(B27=$B$171,$AT$171*('Other inputs'!$C$7/'Other inputs'!$C$6),SUM(BB27:BF27))</f>
        <v>7.1271846414949351</v>
      </c>
      <c r="BO27" s="188">
        <f t="shared" si="15"/>
        <v>10.417184314891523</v>
      </c>
    </row>
    <row r="28" spans="2:67">
      <c r="B28" s="121" t="str">
        <f>'KI 2019-20'!B29</f>
        <v>E5032</v>
      </c>
      <c r="C28" s="160" t="str">
        <f t="shared" si="2"/>
        <v>E5032</v>
      </c>
      <c r="D28" s="160" t="str">
        <f t="shared" si="3"/>
        <v>E5032</v>
      </c>
      <c r="E28" t="str">
        <f>INDEX('KI 2019-20'!D$9:D$383,MATCH($B28,'KI 2019-20'!$B$9:$B$383,0))</f>
        <v>OLB</v>
      </c>
      <c r="F28" t="str">
        <f>INDEX('KI 2019-20'!E$9:E$383,MATCH($B28,'KI 2019-20'!$B$9:$B$383,0))</f>
        <v>P1915</v>
      </c>
      <c r="G28" s="119">
        <v>0</v>
      </c>
      <c r="H28" s="120" t="str">
        <f>INDEX('KI 2019-20'!F$9:F$383,MATCH($B28,'KI 2019-20'!$B$9:$B$383,0))</f>
        <v>Bexley</v>
      </c>
      <c r="I28" s="154">
        <f>_xlfn.IFNA(IF($B28=$B$382,0,INDEX('I.Supplementary 2019-20'!N$8:N$191,MATCH($B28,'I.Supplementary 2019-20'!$B$8:$B$191,0))),INDEX('KI 2019-20'!N$9:N$383,MATCH($B28,'KI 2019-20'!$B$9:$B$383,0)))</f>
        <v>4.4301525595930071</v>
      </c>
      <c r="J28" s="153">
        <f>_xlfn.IFNA(IF($B28=$B$382,0,INDEX('I.Supplementary 2019-20'!O$8:O$191,MATCH($B28,'I.Supplementary 2019-20'!$B$8:$B$191,0))),INDEX('KI 2019-20'!O$9:O$383,MATCH($B28,'KI 2019-20'!$B$9:$B$383,0)))</f>
        <v>-1.1804648634102755</v>
      </c>
      <c r="K28" s="153">
        <f>_xlfn.IFNA(IF($B28=$B$382,0,INDEX('I.Supplementary 2019-20'!P$8:P$191,MATCH($B28,'I.Supplementary 2019-20'!$B$8:$B$191,0))),INDEX('KI 2019-20'!P$9:P$383,MATCH($B28,'KI 2019-20'!$B$9:$B$383,0)))</f>
        <v>0</v>
      </c>
      <c r="L28" s="153">
        <f>_xlfn.IFNA(IF($B28=$B$382,0,INDEX('I.Supplementary 2019-20'!Q$8:Q$191,MATCH($B28,'I.Supplementary 2019-20'!$B$8:$B$191,0))),INDEX('KI 2019-20'!Q$9:Q$383,MATCH($B28,'KI 2019-20'!$B$9:$B$383,0)))</f>
        <v>0</v>
      </c>
      <c r="M28" s="155">
        <f>_xlfn.IFNA(IF($B28=$B$382,0,INDEX('I.Supplementary 2019-20'!R$8:R$191,MATCH($B28,'I.Supplementary 2019-20'!$B$8:$B$191,0))),INDEX('KI 2019-20'!R$9:R$383,MATCH($B28,'KI 2019-20'!$B$9:$B$383,0)))</f>
        <v>0</v>
      </c>
      <c r="N28" s="153">
        <f>_xlfn.IFNA(IF($B28=$B$382,0,INDEX('I.Supplementary 2019-20'!S$8:S$191,MATCH($B28,'I.Supplementary 2019-20'!$B$8:$B$191,0))),INDEX('KI 2019-20'!S$9:S$383,MATCH($B28,'KI 2019-20'!$B$9:$B$383,0)))</f>
        <v>28.677041642123559</v>
      </c>
      <c r="O28" s="153">
        <f>_xlfn.IFNA(IF($B28=$B$382,0,INDEX('I.Supplementary 2019-20'!T$8:T$191,MATCH($B28,'I.Supplementary 2019-20'!$B$8:$B$191,0))),INDEX('KI 2019-20'!T$9:T$383,MATCH($B28,'KI 2019-20'!$B$9:$B$383,0)))</f>
        <v>7.3871862163514077</v>
      </c>
      <c r="P28" s="153">
        <f>_xlfn.IFNA(IF($B28=$B$382,0,INDEX('I.Supplementary 2019-20'!U$8:U$191,MATCH($B28,'I.Supplementary 2019-20'!$B$8:$B$191,0))),INDEX('KI 2019-20'!U$9:U$383,MATCH($B28,'KI 2019-20'!$B$9:$B$383,0)))</f>
        <v>0</v>
      </c>
      <c r="Q28" s="153">
        <f>_xlfn.IFNA(IF($B28=$B$382,0,INDEX('I.Supplementary 2019-20'!V$8:V$191,MATCH($B28,'I.Supplementary 2019-20'!$B$8:$B$191,0))),INDEX('KI 2019-20'!V$9:V$383,MATCH($B28,'KI 2019-20'!$B$9:$B$383,0)))</f>
        <v>0</v>
      </c>
      <c r="R28" s="155">
        <f>_xlfn.IFNA(IF($B28=$B$382,0,INDEX('I.Supplementary 2019-20'!W$8:W$191,MATCH($B28,'I.Supplementary 2019-20'!$B$8:$B$191,0))),INDEX('KI 2019-20'!W$9:W$383,MATCH($B28,'KI 2019-20'!$B$9:$B$383,0)))</f>
        <v>0</v>
      </c>
      <c r="S28" s="153">
        <f>_xlfn.IFNA(IF($B28=$B$382,0,INDEX('I.Supplementary 2019-20'!X$8:X$191,MATCH($B28,'I.Supplementary 2019-20'!$B$8:$B$191,0))),INDEX('KI 2019-20'!X$9:X$383,MATCH($B28,'KI 2019-20'!$B$9:$B$383,0)))</f>
        <v>33.107194201716567</v>
      </c>
      <c r="T28" s="153">
        <f>_xlfn.IFNA(IF($B28=$B$382,0,INDEX('I.Supplementary 2019-20'!Y$8:Y$191,MATCH($B28,'I.Supplementary 2019-20'!$B$8:$B$191,0))),INDEX('KI 2019-20'!Y$9:Y$383,MATCH($B28,'KI 2019-20'!$B$9:$B$383,0)))</f>
        <v>6.2067213529411323</v>
      </c>
      <c r="U28" s="153">
        <f>_xlfn.IFNA(IF($B28=$B$382,0,INDEX('I.Supplementary 2019-20'!Z$8:Z$191,MATCH($B28,'I.Supplementary 2019-20'!$B$8:$B$191,0))),INDEX('KI 2019-20'!Z$9:Z$383,MATCH($B28,'KI 2019-20'!$B$9:$B$383,0)))</f>
        <v>0</v>
      </c>
      <c r="V28" s="153">
        <f>_xlfn.IFNA(IF($B28=$B$382,0,INDEX('I.Supplementary 2019-20'!AA$8:AA$191,MATCH($B28,'I.Supplementary 2019-20'!$B$8:$B$191,0))),INDEX('KI 2019-20'!AA$9:AA$383,MATCH($B28,'KI 2019-20'!$B$9:$B$383,0)))</f>
        <v>0</v>
      </c>
      <c r="W28" s="155">
        <f>_xlfn.IFNA(IF($B28=$B$382,0,INDEX('I.Supplementary 2019-20'!AB$8:AB$191,MATCH($B28,'I.Supplementary 2019-20'!$B$8:$B$191,0))),INDEX('KI 2019-20'!AB$9:AB$383,MATCH($B28,'KI 2019-20'!$B$9:$B$383,0)))</f>
        <v>0</v>
      </c>
      <c r="Y28" s="154">
        <f>_xlfn.IFNA(IF($B28=$B$382,0,INDEX('I.Supplementary 2019-20'!$I$8:$I$191,MATCH($B28,'I.Supplementary 2019-20'!$B$8:$B$191,0))),INDEX('KI 2019-20'!$I$9:$I$383,MATCH($B28,'KI 2019-20'!$B$9:$B$383,0)))</f>
        <v>3.2496876961827317</v>
      </c>
      <c r="Z28" s="153">
        <f>_xlfn.IFNA(IF($B28=$B$382,0,INDEX('I.Supplementary 2019-20'!$J$8:$J$191,MATCH($B28,'I.Supplementary 2019-20'!$B$8:$B$191,0))),INDEX('KI 2019-20'!$J$9:$J$383,MATCH($B28,'KI 2019-20'!$B$9:$B$383,0)))</f>
        <v>36.064227858474965</v>
      </c>
      <c r="AA28" s="155">
        <f>_xlfn.IFNA(IF($B28=$B$382,0,INDEX('I.Supplementary 2019-20'!$H$8:$H$191,MATCH($B28,'I.Supplementary 2019-20'!$B$8:$B$191,0))),INDEX('KI 2019-20'!$H$9:$H$383,MATCH($B28,'KI 2019-20'!$B$9:$B$383,0)))</f>
        <v>39.313915554657697</v>
      </c>
      <c r="AC28" s="156">
        <f>I28*('Other inputs'!$C$6/'Other inputs'!$C$5)</f>
        <v>4.5023342713582704</v>
      </c>
      <c r="AD28" s="149">
        <f>IF(B28=$B$35,J28*('Other inputs'!$C$6/'Other inputs'!$C$5)-('Other inputs'!$C$18/1000000),J28*('Other inputs'!$C$6/'Other inputs'!$C$5))</f>
        <v>-1.1996985068059622</v>
      </c>
      <c r="AE28" s="149">
        <f>K28*('Other inputs'!$C$6/'Other inputs'!$C$5)</f>
        <v>0</v>
      </c>
      <c r="AF28" s="149">
        <f>L28*('Other inputs'!$C$6/'Other inputs'!$C$5)</f>
        <v>0</v>
      </c>
      <c r="AG28" s="188">
        <f>M28*('Other inputs'!$C$6/'Other inputs'!$C$5)</f>
        <v>0</v>
      </c>
      <c r="AH28" s="149">
        <f>N28*('Other inputs'!$C$6/'Other inputs'!$C$5)</f>
        <v>29.144284683135755</v>
      </c>
      <c r="AI28" s="149">
        <f>O28*('Other inputs'!$C$6/'Other inputs'!$C$5)</f>
        <v>7.5075477025648727</v>
      </c>
      <c r="AJ28" s="149">
        <f>P28*('Other inputs'!$C$6/'Other inputs'!$C$5)</f>
        <v>0</v>
      </c>
      <c r="AK28" s="149">
        <f>Q28*('Other inputs'!$C$6/'Other inputs'!$C$5)</f>
        <v>0</v>
      </c>
      <c r="AL28" s="188">
        <f>R28*('Other inputs'!$C$6/'Other inputs'!$C$5)</f>
        <v>0</v>
      </c>
      <c r="AM28" s="156">
        <f t="shared" si="4"/>
        <v>33.646618954494024</v>
      </c>
      <c r="AN28" s="149">
        <f t="shared" si="5"/>
        <v>6.3078491957589105</v>
      </c>
      <c r="AO28" s="149">
        <f t="shared" si="6"/>
        <v>0</v>
      </c>
      <c r="AP28" s="149">
        <f t="shared" si="7"/>
        <v>0</v>
      </c>
      <c r="AQ28" s="188">
        <f t="shared" si="8"/>
        <v>0</v>
      </c>
      <c r="AR28" s="149"/>
      <c r="AS28" s="156">
        <f>IF(D28=$C$171,'Other inputs'!$C$12/1000000,SUM(AC28:AG28))</f>
        <v>3.3026357645523081</v>
      </c>
      <c r="AT28" s="200">
        <f>IF(D28=$C$171,$Z$171*('Other inputs'!$C$6/'Other inputs'!$C$5),SUM(AH28:AL28))</f>
        <v>36.651832385700629</v>
      </c>
      <c r="AU28" s="210">
        <f t="shared" si="9"/>
        <v>39.954468150252936</v>
      </c>
      <c r="AV28" s="214"/>
      <c r="AW28" s="199">
        <f>IF($G28=1,0,IF($B28=$B$172,AC28*('Other inputs'!$F$6/'Other inputs'!$F$5)-('Other inputs'!$C$28/1000000),AC28*('Other inputs'!$F$6/'Other inputs'!$F$5)))</f>
        <v>4.527231972398039</v>
      </c>
      <c r="AX28" s="200">
        <f>IF($G28=1,0,IF($B28=$B$172,AD28*('Other inputs'!$F$6/'Other inputs'!$F$5)-('Other inputs'!$C$29/1000000),AD28*('Other inputs'!$F$6/'Other inputs'!$F$5)))</f>
        <v>-1.2063327842629537</v>
      </c>
      <c r="AY28" s="200">
        <f>IF($G28=1,0,AE28*('Other inputs'!$F$6/'Other inputs'!$F$5))</f>
        <v>0</v>
      </c>
      <c r="AZ28" s="200">
        <f>IF($G28=1,0,AF28*('Other inputs'!$F$6/'Other inputs'!$F$5))</f>
        <v>0</v>
      </c>
      <c r="BA28" s="200">
        <f>IF($G28=1,0,AG28*('Other inputs'!$F$6/'Other inputs'!$F$5))</f>
        <v>0</v>
      </c>
      <c r="BB28" s="199">
        <f>IF($G28=1,0,AH28*('Other inputs'!$C$7/'Other inputs'!$C$6))</f>
        <v>29.144284683135755</v>
      </c>
      <c r="BC28" s="200">
        <f>IF($G28=1,0,AI28*('Other inputs'!$C$7/'Other inputs'!$C$6))</f>
        <v>7.5075477025648727</v>
      </c>
      <c r="BD28" s="200">
        <f>IF($G28=1,0,AJ28*('Other inputs'!$C$7/'Other inputs'!$C$6))</f>
        <v>0</v>
      </c>
      <c r="BE28" s="200">
        <f>IF($G28=1,0,AK28*('Other inputs'!$C$7/'Other inputs'!$C$6))</f>
        <v>0</v>
      </c>
      <c r="BF28" s="200">
        <f>IF($G28=1,0,AL28*('Other inputs'!$C$7/'Other inputs'!$C$6))</f>
        <v>0</v>
      </c>
      <c r="BG28" s="199">
        <f t="shared" si="10"/>
        <v>33.671516655533793</v>
      </c>
      <c r="BH28" s="200">
        <f t="shared" si="11"/>
        <v>6.3012149183019188</v>
      </c>
      <c r="BI28" s="200">
        <f t="shared" si="12"/>
        <v>0</v>
      </c>
      <c r="BJ28" s="200">
        <f t="shared" si="13"/>
        <v>0</v>
      </c>
      <c r="BK28" s="210">
        <f t="shared" si="14"/>
        <v>0</v>
      </c>
      <c r="BL28" s="200"/>
      <c r="BM28" s="199">
        <f>IF(D28=C$171,'Other inputs'!$C$13/1000000,SUM(AW28:BA28))</f>
        <v>3.3208991881350851</v>
      </c>
      <c r="BN28" s="200">
        <f>IF(B28=$B$171,$AT$171*('Other inputs'!$C$7/'Other inputs'!$C$6),SUM(BB28:BF28))</f>
        <v>36.651832385700629</v>
      </c>
      <c r="BO28" s="188">
        <f t="shared" si="15"/>
        <v>39.972731573835716</v>
      </c>
    </row>
    <row r="29" spans="2:67">
      <c r="B29" s="121" t="str">
        <f>'KI 2019-20'!B30</f>
        <v>E4601</v>
      </c>
      <c r="C29" s="160" t="str">
        <f t="shared" si="2"/>
        <v>E4601</v>
      </c>
      <c r="D29" s="160" t="str">
        <f t="shared" si="3"/>
        <v>E4601</v>
      </c>
      <c r="E29" t="str">
        <f>INDEX('KI 2019-20'!D$9:D$383,MATCH($B29,'KI 2019-20'!$B$9:$B$383,0))</f>
        <v>MD</v>
      </c>
      <c r="F29" t="str">
        <f>INDEX('KI 2019-20'!E$9:E$383,MATCH($B29,'KI 2019-20'!$B$9:$B$383,0))</f>
        <v>P1703</v>
      </c>
      <c r="G29" s="119">
        <v>0</v>
      </c>
      <c r="H29" s="120" t="str">
        <f>INDEX('KI 2019-20'!F$9:F$383,MATCH($B29,'KI 2019-20'!$B$9:$B$383,0))</f>
        <v>Birmingham</v>
      </c>
      <c r="I29" s="154">
        <f>_xlfn.IFNA(IF($B29=$B$382,0,INDEX('I.Supplementary 2019-20'!N$8:N$191,MATCH($B29,'I.Supplementary 2019-20'!$B$8:$B$191,0))),INDEX('KI 2019-20'!N$9:N$383,MATCH($B29,'KI 2019-20'!$B$9:$B$383,0)))</f>
        <v>102.45322027493766</v>
      </c>
      <c r="J29" s="153">
        <f>_xlfn.IFNA(IF($B29=$B$382,0,INDEX('I.Supplementary 2019-20'!O$8:O$191,MATCH($B29,'I.Supplementary 2019-20'!$B$8:$B$191,0))),INDEX('KI 2019-20'!O$9:O$383,MATCH($B29,'KI 2019-20'!$B$9:$B$383,0)))</f>
        <v>7.2895267537057027</v>
      </c>
      <c r="K29" s="153">
        <f>_xlfn.IFNA(IF($B29=$B$382,0,INDEX('I.Supplementary 2019-20'!P$8:P$191,MATCH($B29,'I.Supplementary 2019-20'!$B$8:$B$191,0))),INDEX('KI 2019-20'!P$9:P$383,MATCH($B29,'KI 2019-20'!$B$9:$B$383,0)))</f>
        <v>0</v>
      </c>
      <c r="L29" s="153">
        <f>_xlfn.IFNA(IF($B29=$B$382,0,INDEX('I.Supplementary 2019-20'!Q$8:Q$191,MATCH($B29,'I.Supplementary 2019-20'!$B$8:$B$191,0))),INDEX('KI 2019-20'!Q$9:Q$383,MATCH($B29,'KI 2019-20'!$B$9:$B$383,0)))</f>
        <v>0</v>
      </c>
      <c r="M29" s="155">
        <f>_xlfn.IFNA(IF($B29=$B$382,0,INDEX('I.Supplementary 2019-20'!R$8:R$191,MATCH($B29,'I.Supplementary 2019-20'!$B$8:$B$191,0))),INDEX('KI 2019-20'!R$9:R$383,MATCH($B29,'KI 2019-20'!$B$9:$B$383,0)))</f>
        <v>0</v>
      </c>
      <c r="N29" s="153">
        <f>_xlfn.IFNA(IF($B29=$B$382,0,INDEX('I.Supplementary 2019-20'!S$8:S$191,MATCH($B29,'I.Supplementary 2019-20'!$B$8:$B$191,0))),INDEX('KI 2019-20'!S$9:S$383,MATCH($B29,'KI 2019-20'!$B$9:$B$383,0)))</f>
        <v>300.59980791212632</v>
      </c>
      <c r="O29" s="153">
        <f>_xlfn.IFNA(IF($B29=$B$382,0,INDEX('I.Supplementary 2019-20'!T$8:T$191,MATCH($B29,'I.Supplementary 2019-20'!$B$8:$B$191,0))),INDEX('KI 2019-20'!T$9:T$383,MATCH($B29,'KI 2019-20'!$B$9:$B$383,0)))</f>
        <v>51.869721024411824</v>
      </c>
      <c r="P29" s="153">
        <f>_xlfn.IFNA(IF($B29=$B$382,0,INDEX('I.Supplementary 2019-20'!U$8:U$191,MATCH($B29,'I.Supplementary 2019-20'!$B$8:$B$191,0))),INDEX('KI 2019-20'!U$9:U$383,MATCH($B29,'KI 2019-20'!$B$9:$B$383,0)))</f>
        <v>0</v>
      </c>
      <c r="Q29" s="153">
        <f>_xlfn.IFNA(IF($B29=$B$382,0,INDEX('I.Supplementary 2019-20'!V$8:V$191,MATCH($B29,'I.Supplementary 2019-20'!$B$8:$B$191,0))),INDEX('KI 2019-20'!V$9:V$383,MATCH($B29,'KI 2019-20'!$B$9:$B$383,0)))</f>
        <v>0</v>
      </c>
      <c r="R29" s="155">
        <f>_xlfn.IFNA(IF($B29=$B$382,0,INDEX('I.Supplementary 2019-20'!W$8:W$191,MATCH($B29,'I.Supplementary 2019-20'!$B$8:$B$191,0))),INDEX('KI 2019-20'!W$9:W$383,MATCH($B29,'KI 2019-20'!$B$9:$B$383,0)))</f>
        <v>0</v>
      </c>
      <c r="S29" s="153">
        <f>_xlfn.IFNA(IF($B29=$B$382,0,INDEX('I.Supplementary 2019-20'!X$8:X$191,MATCH($B29,'I.Supplementary 2019-20'!$B$8:$B$191,0))),INDEX('KI 2019-20'!X$9:X$383,MATCH($B29,'KI 2019-20'!$B$9:$B$383,0)))</f>
        <v>403.05302818706394</v>
      </c>
      <c r="T29" s="153">
        <f>_xlfn.IFNA(IF($B29=$B$382,0,INDEX('I.Supplementary 2019-20'!Y$8:Y$191,MATCH($B29,'I.Supplementary 2019-20'!$B$8:$B$191,0))),INDEX('KI 2019-20'!Y$9:Y$383,MATCH($B29,'KI 2019-20'!$B$9:$B$383,0)))</f>
        <v>59.159247778117532</v>
      </c>
      <c r="U29" s="153">
        <f>_xlfn.IFNA(IF($B29=$B$382,0,INDEX('I.Supplementary 2019-20'!Z$8:Z$191,MATCH($B29,'I.Supplementary 2019-20'!$B$8:$B$191,0))),INDEX('KI 2019-20'!Z$9:Z$383,MATCH($B29,'KI 2019-20'!$B$9:$B$383,0)))</f>
        <v>0</v>
      </c>
      <c r="V29" s="153">
        <f>_xlfn.IFNA(IF($B29=$B$382,0,INDEX('I.Supplementary 2019-20'!AA$8:AA$191,MATCH($B29,'I.Supplementary 2019-20'!$B$8:$B$191,0))),INDEX('KI 2019-20'!AA$9:AA$383,MATCH($B29,'KI 2019-20'!$B$9:$B$383,0)))</f>
        <v>0</v>
      </c>
      <c r="W29" s="155">
        <f>_xlfn.IFNA(IF($B29=$B$382,0,INDEX('I.Supplementary 2019-20'!AB$8:AB$191,MATCH($B29,'I.Supplementary 2019-20'!$B$8:$B$191,0))),INDEX('KI 2019-20'!AB$9:AB$383,MATCH($B29,'KI 2019-20'!$B$9:$B$383,0)))</f>
        <v>0</v>
      </c>
      <c r="Y29" s="154">
        <f>_xlfn.IFNA(IF($B29=$B$382,0,INDEX('I.Supplementary 2019-20'!$I$8:$I$191,MATCH($B29,'I.Supplementary 2019-20'!$B$8:$B$191,0))),INDEX('KI 2019-20'!$I$9:$I$383,MATCH($B29,'KI 2019-20'!$B$9:$B$383,0)))</f>
        <v>109.74274702864336</v>
      </c>
      <c r="Z29" s="153">
        <f>_xlfn.IFNA(IF($B29=$B$382,0,INDEX('I.Supplementary 2019-20'!$J$8:$J$191,MATCH($B29,'I.Supplementary 2019-20'!$B$8:$B$191,0))),INDEX('KI 2019-20'!$J$9:$J$383,MATCH($B29,'KI 2019-20'!$B$9:$B$383,0)))</f>
        <v>352.4695289365381</v>
      </c>
      <c r="AA29" s="155">
        <f>_xlfn.IFNA(IF($B29=$B$382,0,INDEX('I.Supplementary 2019-20'!$H$8:$H$191,MATCH($B29,'I.Supplementary 2019-20'!$B$8:$B$191,0))),INDEX('KI 2019-20'!$H$9:$H$383,MATCH($B29,'KI 2019-20'!$B$9:$B$383,0)))</f>
        <v>462.21227596518145</v>
      </c>
      <c r="AC29" s="156">
        <f>I29*('Other inputs'!$C$6/'Other inputs'!$C$5)</f>
        <v>104.12251917962097</v>
      </c>
      <c r="AD29" s="149">
        <f>IF(B29=$B$35,J29*('Other inputs'!$C$6/'Other inputs'!$C$5)-('Other inputs'!$C$18/1000000),J29*('Other inputs'!$C$6/'Other inputs'!$C$5))</f>
        <v>7.4082970470451031</v>
      </c>
      <c r="AE29" s="149">
        <f>K29*('Other inputs'!$C$6/'Other inputs'!$C$5)</f>
        <v>0</v>
      </c>
      <c r="AF29" s="149">
        <f>L29*('Other inputs'!$C$6/'Other inputs'!$C$5)</f>
        <v>0</v>
      </c>
      <c r="AG29" s="188">
        <f>M29*('Other inputs'!$C$6/'Other inputs'!$C$5)</f>
        <v>0</v>
      </c>
      <c r="AH29" s="149">
        <f>N29*('Other inputs'!$C$6/'Other inputs'!$C$5)</f>
        <v>305.49756445651946</v>
      </c>
      <c r="AI29" s="149">
        <f>O29*('Other inputs'!$C$6/'Other inputs'!$C$5)</f>
        <v>52.714848861876781</v>
      </c>
      <c r="AJ29" s="149">
        <f>P29*('Other inputs'!$C$6/'Other inputs'!$C$5)</f>
        <v>0</v>
      </c>
      <c r="AK29" s="149">
        <f>Q29*('Other inputs'!$C$6/'Other inputs'!$C$5)</f>
        <v>0</v>
      </c>
      <c r="AL29" s="188">
        <f>R29*('Other inputs'!$C$6/'Other inputs'!$C$5)</f>
        <v>0</v>
      </c>
      <c r="AM29" s="156">
        <f t="shared" si="4"/>
        <v>409.62008363614041</v>
      </c>
      <c r="AN29" s="149">
        <f t="shared" si="5"/>
        <v>60.123145908921884</v>
      </c>
      <c r="AO29" s="149">
        <f t="shared" si="6"/>
        <v>0</v>
      </c>
      <c r="AP29" s="149">
        <f t="shared" si="7"/>
        <v>0</v>
      </c>
      <c r="AQ29" s="188">
        <f t="shared" si="8"/>
        <v>0</v>
      </c>
      <c r="AR29" s="149"/>
      <c r="AS29" s="156">
        <f>IF(D29=$C$171,'Other inputs'!$C$12/1000000,SUM(AC29:AG29))</f>
        <v>111.53081622666608</v>
      </c>
      <c r="AT29" s="200">
        <f>IF(D29=$C$171,$Z$171*('Other inputs'!$C$6/'Other inputs'!$C$5),SUM(AH29:AL29))</f>
        <v>358.21241331839622</v>
      </c>
      <c r="AU29" s="210">
        <f t="shared" si="9"/>
        <v>469.74322954506226</v>
      </c>
      <c r="AV29" s="214"/>
      <c r="AW29" s="199">
        <f>IF($G29=1,0,IF($B29=$B$172,AC29*('Other inputs'!$F$6/'Other inputs'!$F$5)-('Other inputs'!$C$28/1000000),AC29*('Other inputs'!$F$6/'Other inputs'!$F$5)))</f>
        <v>104.69831191241148</v>
      </c>
      <c r="AX29" s="200">
        <f>IF($G29=1,0,IF($B29=$B$172,AD29*('Other inputs'!$F$6/'Other inputs'!$F$5)-('Other inputs'!$C$29/1000000),AD29*('Other inputs'!$F$6/'Other inputs'!$F$5)))</f>
        <v>7.4492645883190844</v>
      </c>
      <c r="AY29" s="200">
        <f>IF($G29=1,0,AE29*('Other inputs'!$F$6/'Other inputs'!$F$5))</f>
        <v>0</v>
      </c>
      <c r="AZ29" s="200">
        <f>IF($G29=1,0,AF29*('Other inputs'!$F$6/'Other inputs'!$F$5))</f>
        <v>0</v>
      </c>
      <c r="BA29" s="200">
        <f>IF($G29=1,0,AG29*('Other inputs'!$F$6/'Other inputs'!$F$5))</f>
        <v>0</v>
      </c>
      <c r="BB29" s="199">
        <f>IF($G29=1,0,AH29*('Other inputs'!$C$7/'Other inputs'!$C$6))</f>
        <v>305.49756445651946</v>
      </c>
      <c r="BC29" s="200">
        <f>IF($G29=1,0,AI29*('Other inputs'!$C$7/'Other inputs'!$C$6))</f>
        <v>52.714848861876781</v>
      </c>
      <c r="BD29" s="200">
        <f>IF($G29=1,0,AJ29*('Other inputs'!$C$7/'Other inputs'!$C$6))</f>
        <v>0</v>
      </c>
      <c r="BE29" s="200">
        <f>IF($G29=1,0,AK29*('Other inputs'!$C$7/'Other inputs'!$C$6))</f>
        <v>0</v>
      </c>
      <c r="BF29" s="200">
        <f>IF($G29=1,0,AL29*('Other inputs'!$C$7/'Other inputs'!$C$6))</f>
        <v>0</v>
      </c>
      <c r="BG29" s="199">
        <f t="shared" si="10"/>
        <v>410.19587636893095</v>
      </c>
      <c r="BH29" s="200">
        <f t="shared" si="11"/>
        <v>60.164113450195863</v>
      </c>
      <c r="BI29" s="200">
        <f t="shared" si="12"/>
        <v>0</v>
      </c>
      <c r="BJ29" s="200">
        <f t="shared" si="13"/>
        <v>0</v>
      </c>
      <c r="BK29" s="210">
        <f t="shared" si="14"/>
        <v>0</v>
      </c>
      <c r="BL29" s="200"/>
      <c r="BM29" s="199">
        <f>IF(D29=C$171,'Other inputs'!$C$13/1000000,SUM(AW29:BA29))</f>
        <v>112.14757650073057</v>
      </c>
      <c r="BN29" s="200">
        <f>IF(B29=$B$171,$AT$171*('Other inputs'!$C$7/'Other inputs'!$C$6),SUM(BB29:BF29))</f>
        <v>358.21241331839622</v>
      </c>
      <c r="BO29" s="188">
        <f t="shared" si="15"/>
        <v>470.35998981912678</v>
      </c>
    </row>
    <row r="30" spans="2:67">
      <c r="B30" s="121" t="str">
        <f>'KI 2019-20'!B31</f>
        <v>E2431</v>
      </c>
      <c r="C30" s="160" t="str">
        <f t="shared" si="2"/>
        <v>E2431</v>
      </c>
      <c r="D30" s="160" t="str">
        <f t="shared" si="3"/>
        <v>E2431</v>
      </c>
      <c r="E30" t="str">
        <f>INDEX('KI 2019-20'!D$9:D$383,MATCH($B30,'KI 2019-20'!$B$9:$B$383,0))</f>
        <v>SD</v>
      </c>
      <c r="F30" t="str">
        <f>INDEX('KI 2019-20'!E$9:E$383,MATCH($B30,'KI 2019-20'!$B$9:$B$383,0))</f>
        <v>P1913</v>
      </c>
      <c r="G30" s="119">
        <v>0</v>
      </c>
      <c r="H30" s="120" t="str">
        <f>INDEX('KI 2019-20'!F$9:F$383,MATCH($B30,'KI 2019-20'!$B$9:$B$383,0))</f>
        <v>Blaby</v>
      </c>
      <c r="I30" s="154">
        <f>_xlfn.IFNA(IF($B30=$B$382,0,INDEX('I.Supplementary 2019-20'!N$8:N$191,MATCH($B30,'I.Supplementary 2019-20'!$B$8:$B$191,0))),INDEX('KI 2019-20'!N$9:N$383,MATCH($B30,'KI 2019-20'!$B$9:$B$383,0)))</f>
        <v>0</v>
      </c>
      <c r="J30" s="153">
        <f>_xlfn.IFNA(IF($B30=$B$382,0,INDEX('I.Supplementary 2019-20'!O$8:O$191,MATCH($B30,'I.Supplementary 2019-20'!$B$8:$B$191,0))),INDEX('KI 2019-20'!O$9:O$383,MATCH($B30,'KI 2019-20'!$B$9:$B$383,0)))</f>
        <v>0</v>
      </c>
      <c r="K30" s="153">
        <f>_xlfn.IFNA(IF($B30=$B$382,0,INDEX('I.Supplementary 2019-20'!P$8:P$191,MATCH($B30,'I.Supplementary 2019-20'!$B$8:$B$191,0))),INDEX('KI 2019-20'!P$9:P$383,MATCH($B30,'KI 2019-20'!$B$9:$B$383,0)))</f>
        <v>0</v>
      </c>
      <c r="L30" s="153">
        <f>_xlfn.IFNA(IF($B30=$B$382,0,INDEX('I.Supplementary 2019-20'!Q$8:Q$191,MATCH($B30,'I.Supplementary 2019-20'!$B$8:$B$191,0))),INDEX('KI 2019-20'!Q$9:Q$383,MATCH($B30,'KI 2019-20'!$B$9:$B$383,0)))</f>
        <v>0</v>
      </c>
      <c r="M30" s="155">
        <f>_xlfn.IFNA(IF($B30=$B$382,0,INDEX('I.Supplementary 2019-20'!R$8:R$191,MATCH($B30,'I.Supplementary 2019-20'!$B$8:$B$191,0))),INDEX('KI 2019-20'!R$9:R$383,MATCH($B30,'KI 2019-20'!$B$9:$B$383,0)))</f>
        <v>0</v>
      </c>
      <c r="N30" s="153">
        <f>_xlfn.IFNA(IF($B30=$B$382,0,INDEX('I.Supplementary 2019-20'!S$8:S$191,MATCH($B30,'I.Supplementary 2019-20'!$B$8:$B$191,0))),INDEX('KI 2019-20'!S$9:S$383,MATCH($B30,'KI 2019-20'!$B$9:$B$383,0)))</f>
        <v>0</v>
      </c>
      <c r="O30" s="153">
        <f>_xlfn.IFNA(IF($B30=$B$382,0,INDEX('I.Supplementary 2019-20'!T$8:T$191,MATCH($B30,'I.Supplementary 2019-20'!$B$8:$B$191,0))),INDEX('KI 2019-20'!T$9:T$383,MATCH($B30,'KI 2019-20'!$B$9:$B$383,0)))</f>
        <v>2.1944834206235821</v>
      </c>
      <c r="P30" s="153">
        <f>_xlfn.IFNA(IF($B30=$B$382,0,INDEX('I.Supplementary 2019-20'!U$8:U$191,MATCH($B30,'I.Supplementary 2019-20'!$B$8:$B$191,0))),INDEX('KI 2019-20'!U$9:U$383,MATCH($B30,'KI 2019-20'!$B$9:$B$383,0)))</f>
        <v>0</v>
      </c>
      <c r="Q30" s="153">
        <f>_xlfn.IFNA(IF($B30=$B$382,0,INDEX('I.Supplementary 2019-20'!V$8:V$191,MATCH($B30,'I.Supplementary 2019-20'!$B$8:$B$191,0))),INDEX('KI 2019-20'!V$9:V$383,MATCH($B30,'KI 2019-20'!$B$9:$B$383,0)))</f>
        <v>0</v>
      </c>
      <c r="R30" s="155">
        <f>_xlfn.IFNA(IF($B30=$B$382,0,INDEX('I.Supplementary 2019-20'!W$8:W$191,MATCH($B30,'I.Supplementary 2019-20'!$B$8:$B$191,0))),INDEX('KI 2019-20'!W$9:W$383,MATCH($B30,'KI 2019-20'!$B$9:$B$383,0)))</f>
        <v>0</v>
      </c>
      <c r="S30" s="153">
        <f>_xlfn.IFNA(IF($B30=$B$382,0,INDEX('I.Supplementary 2019-20'!X$8:X$191,MATCH($B30,'I.Supplementary 2019-20'!$B$8:$B$191,0))),INDEX('KI 2019-20'!X$9:X$383,MATCH($B30,'KI 2019-20'!$B$9:$B$383,0)))</f>
        <v>0</v>
      </c>
      <c r="T30" s="153">
        <f>_xlfn.IFNA(IF($B30=$B$382,0,INDEX('I.Supplementary 2019-20'!Y$8:Y$191,MATCH($B30,'I.Supplementary 2019-20'!$B$8:$B$191,0))),INDEX('KI 2019-20'!Y$9:Y$383,MATCH($B30,'KI 2019-20'!$B$9:$B$383,0)))</f>
        <v>2.1944834206235821</v>
      </c>
      <c r="U30" s="153">
        <f>_xlfn.IFNA(IF($B30=$B$382,0,INDEX('I.Supplementary 2019-20'!Z$8:Z$191,MATCH($B30,'I.Supplementary 2019-20'!$B$8:$B$191,0))),INDEX('KI 2019-20'!Z$9:Z$383,MATCH($B30,'KI 2019-20'!$B$9:$B$383,0)))</f>
        <v>0</v>
      </c>
      <c r="V30" s="153">
        <f>_xlfn.IFNA(IF($B30=$B$382,0,INDEX('I.Supplementary 2019-20'!AA$8:AA$191,MATCH($B30,'I.Supplementary 2019-20'!$B$8:$B$191,0))),INDEX('KI 2019-20'!AA$9:AA$383,MATCH($B30,'KI 2019-20'!$B$9:$B$383,0)))</f>
        <v>0</v>
      </c>
      <c r="W30" s="155">
        <f>_xlfn.IFNA(IF($B30=$B$382,0,INDEX('I.Supplementary 2019-20'!AB$8:AB$191,MATCH($B30,'I.Supplementary 2019-20'!$B$8:$B$191,0))),INDEX('KI 2019-20'!AB$9:AB$383,MATCH($B30,'KI 2019-20'!$B$9:$B$383,0)))</f>
        <v>0</v>
      </c>
      <c r="Y30" s="154">
        <f>_xlfn.IFNA(IF($B30=$B$382,0,INDEX('I.Supplementary 2019-20'!$I$8:$I$191,MATCH($B30,'I.Supplementary 2019-20'!$B$8:$B$191,0))),INDEX('KI 2019-20'!$I$9:$I$383,MATCH($B30,'KI 2019-20'!$B$9:$B$383,0)))</f>
        <v>0</v>
      </c>
      <c r="Z30" s="153">
        <f>_xlfn.IFNA(IF($B30=$B$382,0,INDEX('I.Supplementary 2019-20'!$J$8:$J$191,MATCH($B30,'I.Supplementary 2019-20'!$B$8:$B$191,0))),INDEX('KI 2019-20'!$J$9:$J$383,MATCH($B30,'KI 2019-20'!$B$9:$B$383,0)))</f>
        <v>2.1944834206235821</v>
      </c>
      <c r="AA30" s="155">
        <f>_xlfn.IFNA(IF($B30=$B$382,0,INDEX('I.Supplementary 2019-20'!$H$8:$H$191,MATCH($B30,'I.Supplementary 2019-20'!$B$8:$B$191,0))),INDEX('KI 2019-20'!$H$9:$H$383,MATCH($B30,'KI 2019-20'!$B$9:$B$383,0)))</f>
        <v>2.1944834206235821</v>
      </c>
      <c r="AC30" s="156">
        <f>I30*('Other inputs'!$C$6/'Other inputs'!$C$5)</f>
        <v>0</v>
      </c>
      <c r="AD30" s="149">
        <f>IF(B30=$B$35,J30*('Other inputs'!$C$6/'Other inputs'!$C$5)-('Other inputs'!$C$18/1000000),J30*('Other inputs'!$C$6/'Other inputs'!$C$5))</f>
        <v>0</v>
      </c>
      <c r="AE30" s="149">
        <f>K30*('Other inputs'!$C$6/'Other inputs'!$C$5)</f>
        <v>0</v>
      </c>
      <c r="AF30" s="149">
        <f>L30*('Other inputs'!$C$6/'Other inputs'!$C$5)</f>
        <v>0</v>
      </c>
      <c r="AG30" s="188">
        <f>M30*('Other inputs'!$C$6/'Other inputs'!$C$5)</f>
        <v>0</v>
      </c>
      <c r="AH30" s="149">
        <f>N30*('Other inputs'!$C$6/'Other inputs'!$C$5)</f>
        <v>0</v>
      </c>
      <c r="AI30" s="149">
        <f>O30*('Other inputs'!$C$6/'Other inputs'!$C$5)</f>
        <v>2.2302387513058402</v>
      </c>
      <c r="AJ30" s="149">
        <f>P30*('Other inputs'!$C$6/'Other inputs'!$C$5)</f>
        <v>0</v>
      </c>
      <c r="AK30" s="149">
        <f>Q30*('Other inputs'!$C$6/'Other inputs'!$C$5)</f>
        <v>0</v>
      </c>
      <c r="AL30" s="188">
        <f>R30*('Other inputs'!$C$6/'Other inputs'!$C$5)</f>
        <v>0</v>
      </c>
      <c r="AM30" s="156">
        <f t="shared" si="4"/>
        <v>0</v>
      </c>
      <c r="AN30" s="149">
        <f t="shared" si="5"/>
        <v>2.2302387513058402</v>
      </c>
      <c r="AO30" s="149">
        <f t="shared" si="6"/>
        <v>0</v>
      </c>
      <c r="AP30" s="149">
        <f t="shared" si="7"/>
        <v>0</v>
      </c>
      <c r="AQ30" s="188">
        <f t="shared" si="8"/>
        <v>0</v>
      </c>
      <c r="AR30" s="149"/>
      <c r="AS30" s="156">
        <f>IF(D30=$C$171,'Other inputs'!$C$12/1000000,SUM(AC30:AG30))</f>
        <v>0</v>
      </c>
      <c r="AT30" s="200">
        <f>IF(D30=$C$171,$Z$171*('Other inputs'!$C$6/'Other inputs'!$C$5),SUM(AH30:AL30))</f>
        <v>2.2302387513058402</v>
      </c>
      <c r="AU30" s="210">
        <f t="shared" si="9"/>
        <v>2.2302387513058402</v>
      </c>
      <c r="AV30" s="214"/>
      <c r="AW30" s="199">
        <f>IF($G30=1,0,IF($B30=$B$172,AC30*('Other inputs'!$F$6/'Other inputs'!$F$5)-('Other inputs'!$C$28/1000000),AC30*('Other inputs'!$F$6/'Other inputs'!$F$5)))</f>
        <v>0</v>
      </c>
      <c r="AX30" s="200">
        <f>IF($G30=1,0,IF($B30=$B$172,AD30*('Other inputs'!$F$6/'Other inputs'!$F$5)-('Other inputs'!$C$29/1000000),AD30*('Other inputs'!$F$6/'Other inputs'!$F$5)))</f>
        <v>0</v>
      </c>
      <c r="AY30" s="200">
        <f>IF($G30=1,0,AE30*('Other inputs'!$F$6/'Other inputs'!$F$5))</f>
        <v>0</v>
      </c>
      <c r="AZ30" s="200">
        <f>IF($G30=1,0,AF30*('Other inputs'!$F$6/'Other inputs'!$F$5))</f>
        <v>0</v>
      </c>
      <c r="BA30" s="200">
        <f>IF($G30=1,0,AG30*('Other inputs'!$F$6/'Other inputs'!$F$5))</f>
        <v>0</v>
      </c>
      <c r="BB30" s="199">
        <f>IF($G30=1,0,AH30*('Other inputs'!$C$7/'Other inputs'!$C$6))</f>
        <v>0</v>
      </c>
      <c r="BC30" s="200">
        <f>IF($G30=1,0,AI30*('Other inputs'!$C$7/'Other inputs'!$C$6))</f>
        <v>2.2302387513058402</v>
      </c>
      <c r="BD30" s="200">
        <f>IF($G30=1,0,AJ30*('Other inputs'!$C$7/'Other inputs'!$C$6))</f>
        <v>0</v>
      </c>
      <c r="BE30" s="200">
        <f>IF($G30=1,0,AK30*('Other inputs'!$C$7/'Other inputs'!$C$6))</f>
        <v>0</v>
      </c>
      <c r="BF30" s="200">
        <f>IF($G30=1,0,AL30*('Other inputs'!$C$7/'Other inputs'!$C$6))</f>
        <v>0</v>
      </c>
      <c r="BG30" s="199">
        <f t="shared" si="10"/>
        <v>0</v>
      </c>
      <c r="BH30" s="200">
        <f t="shared" si="11"/>
        <v>2.2302387513058402</v>
      </c>
      <c r="BI30" s="200">
        <f t="shared" si="12"/>
        <v>0</v>
      </c>
      <c r="BJ30" s="200">
        <f t="shared" si="13"/>
        <v>0</v>
      </c>
      <c r="BK30" s="210">
        <f t="shared" si="14"/>
        <v>0</v>
      </c>
      <c r="BL30" s="200"/>
      <c r="BM30" s="199">
        <f>IF(D30=C$171,'Other inputs'!$C$13/1000000,SUM(AW30:BA30))</f>
        <v>0</v>
      </c>
      <c r="BN30" s="200">
        <f>IF(B30=$B$171,$AT$171*('Other inputs'!$C$7/'Other inputs'!$C$6),SUM(BB30:BF30))</f>
        <v>2.2302387513058402</v>
      </c>
      <c r="BO30" s="188">
        <f t="shared" si="15"/>
        <v>2.2302387513058402</v>
      </c>
    </row>
    <row r="31" spans="2:67">
      <c r="B31" s="121" t="str">
        <f>'KI 2019-20'!B32</f>
        <v>E2301</v>
      </c>
      <c r="C31" s="160" t="str">
        <f t="shared" si="2"/>
        <v>E2301</v>
      </c>
      <c r="D31" s="160" t="str">
        <f t="shared" si="3"/>
        <v>E2301</v>
      </c>
      <c r="E31" t="str">
        <f>INDEX('KI 2019-20'!D$9:D$383,MATCH($B31,'KI 2019-20'!$B$9:$B$383,0))</f>
        <v>UNINFIR</v>
      </c>
      <c r="F31" t="str">
        <f>INDEX('KI 2019-20'!E$9:E$383,MATCH($B31,'KI 2019-20'!$B$9:$B$383,0))</f>
        <v>P1909</v>
      </c>
      <c r="G31" s="119">
        <v>0</v>
      </c>
      <c r="H31" s="120" t="str">
        <f>INDEX('KI 2019-20'!F$9:F$383,MATCH($B31,'KI 2019-20'!$B$9:$B$383,0))</f>
        <v>Blackburn with Darwen</v>
      </c>
      <c r="I31" s="154">
        <f>_xlfn.IFNA(IF($B31=$B$382,0,INDEX('I.Supplementary 2019-20'!N$8:N$191,MATCH($B31,'I.Supplementary 2019-20'!$B$8:$B$191,0))),INDEX('KI 2019-20'!N$9:N$383,MATCH($B31,'KI 2019-20'!$B$9:$B$383,0)))</f>
        <v>12.44411525955484</v>
      </c>
      <c r="J31" s="153">
        <f>_xlfn.IFNA(IF($B31=$B$382,0,INDEX('I.Supplementary 2019-20'!O$8:O$191,MATCH($B31,'I.Supplementary 2019-20'!$B$8:$B$191,0))),INDEX('KI 2019-20'!O$9:O$383,MATCH($B31,'KI 2019-20'!$B$9:$B$383,0)))</f>
        <v>0.86152706852105077</v>
      </c>
      <c r="K31" s="153">
        <f>_xlfn.IFNA(IF($B31=$B$382,0,INDEX('I.Supplementary 2019-20'!P$8:P$191,MATCH($B31,'I.Supplementary 2019-20'!$B$8:$B$191,0))),INDEX('KI 2019-20'!P$9:P$383,MATCH($B31,'KI 2019-20'!$B$9:$B$383,0)))</f>
        <v>0</v>
      </c>
      <c r="L31" s="153">
        <f>_xlfn.IFNA(IF($B31=$B$382,0,INDEX('I.Supplementary 2019-20'!Q$8:Q$191,MATCH($B31,'I.Supplementary 2019-20'!$B$8:$B$191,0))),INDEX('KI 2019-20'!Q$9:Q$383,MATCH($B31,'KI 2019-20'!$B$9:$B$383,0)))</f>
        <v>0</v>
      </c>
      <c r="M31" s="155">
        <f>_xlfn.IFNA(IF($B31=$B$382,0,INDEX('I.Supplementary 2019-20'!R$8:R$191,MATCH($B31,'I.Supplementary 2019-20'!$B$8:$B$191,0))),INDEX('KI 2019-20'!R$9:R$383,MATCH($B31,'KI 2019-20'!$B$9:$B$383,0)))</f>
        <v>0</v>
      </c>
      <c r="N31" s="153">
        <f>_xlfn.IFNA(IF($B31=$B$382,0,INDEX('I.Supplementary 2019-20'!S$8:S$191,MATCH($B31,'I.Supplementary 2019-20'!$B$8:$B$191,0))),INDEX('KI 2019-20'!S$9:S$383,MATCH($B31,'KI 2019-20'!$B$9:$B$383,0)))</f>
        <v>36.526505567364808</v>
      </c>
      <c r="O31" s="153">
        <f>_xlfn.IFNA(IF($B31=$B$382,0,INDEX('I.Supplementary 2019-20'!T$8:T$191,MATCH($B31,'I.Supplementary 2019-20'!$B$8:$B$191,0))),INDEX('KI 2019-20'!T$9:T$383,MATCH($B31,'KI 2019-20'!$B$9:$B$383,0)))</f>
        <v>7.3251865745602096</v>
      </c>
      <c r="P31" s="153">
        <f>_xlfn.IFNA(IF($B31=$B$382,0,INDEX('I.Supplementary 2019-20'!U$8:U$191,MATCH($B31,'I.Supplementary 2019-20'!$B$8:$B$191,0))),INDEX('KI 2019-20'!U$9:U$383,MATCH($B31,'KI 2019-20'!$B$9:$B$383,0)))</f>
        <v>0</v>
      </c>
      <c r="Q31" s="153">
        <f>_xlfn.IFNA(IF($B31=$B$382,0,INDEX('I.Supplementary 2019-20'!V$8:V$191,MATCH($B31,'I.Supplementary 2019-20'!$B$8:$B$191,0))),INDEX('KI 2019-20'!V$9:V$383,MATCH($B31,'KI 2019-20'!$B$9:$B$383,0)))</f>
        <v>0</v>
      </c>
      <c r="R31" s="155">
        <f>_xlfn.IFNA(IF($B31=$B$382,0,INDEX('I.Supplementary 2019-20'!W$8:W$191,MATCH($B31,'I.Supplementary 2019-20'!$B$8:$B$191,0))),INDEX('KI 2019-20'!W$9:W$383,MATCH($B31,'KI 2019-20'!$B$9:$B$383,0)))</f>
        <v>0</v>
      </c>
      <c r="S31" s="153">
        <f>_xlfn.IFNA(IF($B31=$B$382,0,INDEX('I.Supplementary 2019-20'!X$8:X$191,MATCH($B31,'I.Supplementary 2019-20'!$B$8:$B$191,0))),INDEX('KI 2019-20'!X$9:X$383,MATCH($B31,'KI 2019-20'!$B$9:$B$383,0)))</f>
        <v>48.970620826919642</v>
      </c>
      <c r="T31" s="153">
        <f>_xlfn.IFNA(IF($B31=$B$382,0,INDEX('I.Supplementary 2019-20'!Y$8:Y$191,MATCH($B31,'I.Supplementary 2019-20'!$B$8:$B$191,0))),INDEX('KI 2019-20'!Y$9:Y$383,MATCH($B31,'KI 2019-20'!$B$9:$B$383,0)))</f>
        <v>8.1867136430812604</v>
      </c>
      <c r="U31" s="153">
        <f>_xlfn.IFNA(IF($B31=$B$382,0,INDEX('I.Supplementary 2019-20'!Z$8:Z$191,MATCH($B31,'I.Supplementary 2019-20'!$B$8:$B$191,0))),INDEX('KI 2019-20'!Z$9:Z$383,MATCH($B31,'KI 2019-20'!$B$9:$B$383,0)))</f>
        <v>0</v>
      </c>
      <c r="V31" s="153">
        <f>_xlfn.IFNA(IF($B31=$B$382,0,INDEX('I.Supplementary 2019-20'!AA$8:AA$191,MATCH($B31,'I.Supplementary 2019-20'!$B$8:$B$191,0))),INDEX('KI 2019-20'!AA$9:AA$383,MATCH($B31,'KI 2019-20'!$B$9:$B$383,0)))</f>
        <v>0</v>
      </c>
      <c r="W31" s="155">
        <f>_xlfn.IFNA(IF($B31=$B$382,0,INDEX('I.Supplementary 2019-20'!AB$8:AB$191,MATCH($B31,'I.Supplementary 2019-20'!$B$8:$B$191,0))),INDEX('KI 2019-20'!AB$9:AB$383,MATCH($B31,'KI 2019-20'!$B$9:$B$383,0)))</f>
        <v>0</v>
      </c>
      <c r="Y31" s="154">
        <f>_xlfn.IFNA(IF($B31=$B$382,0,INDEX('I.Supplementary 2019-20'!$I$8:$I$191,MATCH($B31,'I.Supplementary 2019-20'!$B$8:$B$191,0))),INDEX('KI 2019-20'!$I$9:$I$383,MATCH($B31,'KI 2019-20'!$B$9:$B$383,0)))</f>
        <v>13.305642328075891</v>
      </c>
      <c r="Z31" s="153">
        <f>_xlfn.IFNA(IF($B31=$B$382,0,INDEX('I.Supplementary 2019-20'!$J$8:$J$191,MATCH($B31,'I.Supplementary 2019-20'!$B$8:$B$191,0))),INDEX('KI 2019-20'!$J$9:$J$383,MATCH($B31,'KI 2019-20'!$B$9:$B$383,0)))</f>
        <v>43.851692141925014</v>
      </c>
      <c r="AA31" s="155">
        <f>_xlfn.IFNA(IF($B31=$B$382,0,INDEX('I.Supplementary 2019-20'!$H$8:$H$191,MATCH($B31,'I.Supplementary 2019-20'!$B$8:$B$191,0))),INDEX('KI 2019-20'!$H$9:$H$383,MATCH($B31,'KI 2019-20'!$B$9:$B$383,0)))</f>
        <v>57.157334470000905</v>
      </c>
      <c r="AC31" s="156">
        <f>I31*('Other inputs'!$C$6/'Other inputs'!$C$5)</f>
        <v>12.646870701665714</v>
      </c>
      <c r="AD31" s="149">
        <f>IF(B31=$B$35,J31*('Other inputs'!$C$6/'Other inputs'!$C$5)-('Other inputs'!$C$18/1000000),J31*('Other inputs'!$C$6/'Other inputs'!$C$5))</f>
        <v>0.87556416943381743</v>
      </c>
      <c r="AE31" s="149">
        <f>K31*('Other inputs'!$C$6/'Other inputs'!$C$5)</f>
        <v>0</v>
      </c>
      <c r="AF31" s="149">
        <f>L31*('Other inputs'!$C$6/'Other inputs'!$C$5)</f>
        <v>0</v>
      </c>
      <c r="AG31" s="188">
        <f>M31*('Other inputs'!$C$6/'Other inputs'!$C$5)</f>
        <v>0</v>
      </c>
      <c r="AH31" s="149">
        <f>N31*('Other inputs'!$C$6/'Other inputs'!$C$5)</f>
        <v>37.121642114287248</v>
      </c>
      <c r="AI31" s="149">
        <f>O31*('Other inputs'!$C$6/'Other inputs'!$C$5)</f>
        <v>7.4445378833106819</v>
      </c>
      <c r="AJ31" s="149">
        <f>P31*('Other inputs'!$C$6/'Other inputs'!$C$5)</f>
        <v>0</v>
      </c>
      <c r="AK31" s="149">
        <f>Q31*('Other inputs'!$C$6/'Other inputs'!$C$5)</f>
        <v>0</v>
      </c>
      <c r="AL31" s="188">
        <f>R31*('Other inputs'!$C$6/'Other inputs'!$C$5)</f>
        <v>0</v>
      </c>
      <c r="AM31" s="156">
        <f t="shared" si="4"/>
        <v>49.76851281595296</v>
      </c>
      <c r="AN31" s="149">
        <f t="shared" si="5"/>
        <v>8.3201020527444989</v>
      </c>
      <c r="AO31" s="149">
        <f t="shared" si="6"/>
        <v>0</v>
      </c>
      <c r="AP31" s="149">
        <f t="shared" si="7"/>
        <v>0</v>
      </c>
      <c r="AQ31" s="188">
        <f t="shared" si="8"/>
        <v>0</v>
      </c>
      <c r="AR31" s="149"/>
      <c r="AS31" s="156">
        <f>IF(D31=$C$171,'Other inputs'!$C$12/1000000,SUM(AC31:AG31))</f>
        <v>13.522434871099531</v>
      </c>
      <c r="AT31" s="200">
        <f>IF(D31=$C$171,$Z$171*('Other inputs'!$C$6/'Other inputs'!$C$5),SUM(AH31:AL31))</f>
        <v>44.566179997597928</v>
      </c>
      <c r="AU31" s="210">
        <f t="shared" si="9"/>
        <v>58.088614868697462</v>
      </c>
      <c r="AV31" s="214"/>
      <c r="AW31" s="199">
        <f>IF($G31=1,0,IF($B31=$B$172,AC31*('Other inputs'!$F$6/'Other inputs'!$F$5)-('Other inputs'!$C$28/1000000),AC31*('Other inputs'!$F$6/'Other inputs'!$F$5)))</f>
        <v>12.716807313840823</v>
      </c>
      <c r="AX31" s="200">
        <f>IF($G31=1,0,IF($B31=$B$172,AD31*('Other inputs'!$F$6/'Other inputs'!$F$5)-('Other inputs'!$C$29/1000000),AD31*('Other inputs'!$F$6/'Other inputs'!$F$5)))</f>
        <v>0.88040599894220706</v>
      </c>
      <c r="AY31" s="200">
        <f>IF($G31=1,0,AE31*('Other inputs'!$F$6/'Other inputs'!$F$5))</f>
        <v>0</v>
      </c>
      <c r="AZ31" s="200">
        <f>IF($G31=1,0,AF31*('Other inputs'!$F$6/'Other inputs'!$F$5))</f>
        <v>0</v>
      </c>
      <c r="BA31" s="200">
        <f>IF($G31=1,0,AG31*('Other inputs'!$F$6/'Other inputs'!$F$5))</f>
        <v>0</v>
      </c>
      <c r="BB31" s="199">
        <f>IF($G31=1,0,AH31*('Other inputs'!$C$7/'Other inputs'!$C$6))</f>
        <v>37.121642114287248</v>
      </c>
      <c r="BC31" s="200">
        <f>IF($G31=1,0,AI31*('Other inputs'!$C$7/'Other inputs'!$C$6))</f>
        <v>7.4445378833106819</v>
      </c>
      <c r="BD31" s="200">
        <f>IF($G31=1,0,AJ31*('Other inputs'!$C$7/'Other inputs'!$C$6))</f>
        <v>0</v>
      </c>
      <c r="BE31" s="200">
        <f>IF($G31=1,0,AK31*('Other inputs'!$C$7/'Other inputs'!$C$6))</f>
        <v>0</v>
      </c>
      <c r="BF31" s="200">
        <f>IF($G31=1,0,AL31*('Other inputs'!$C$7/'Other inputs'!$C$6))</f>
        <v>0</v>
      </c>
      <c r="BG31" s="199">
        <f t="shared" si="10"/>
        <v>49.838449428128072</v>
      </c>
      <c r="BH31" s="200">
        <f t="shared" si="11"/>
        <v>8.3249438822528887</v>
      </c>
      <c r="BI31" s="200">
        <f t="shared" si="12"/>
        <v>0</v>
      </c>
      <c r="BJ31" s="200">
        <f t="shared" si="13"/>
        <v>0</v>
      </c>
      <c r="BK31" s="210">
        <f t="shared" si="14"/>
        <v>0</v>
      </c>
      <c r="BL31" s="200"/>
      <c r="BM31" s="199">
        <f>IF(D31=C$171,'Other inputs'!$C$13/1000000,SUM(AW31:BA31))</f>
        <v>13.59721331278303</v>
      </c>
      <c r="BN31" s="200">
        <f>IF(B31=$B$171,$AT$171*('Other inputs'!$C$7/'Other inputs'!$C$6),SUM(BB31:BF31))</f>
        <v>44.566179997597928</v>
      </c>
      <c r="BO31" s="188">
        <f t="shared" si="15"/>
        <v>58.163393310380954</v>
      </c>
    </row>
    <row r="32" spans="2:67">
      <c r="B32" s="121" t="str">
        <f>'KI 2019-20'!B33</f>
        <v>E2302</v>
      </c>
      <c r="C32" s="160" t="str">
        <f t="shared" si="2"/>
        <v>E2302</v>
      </c>
      <c r="D32" s="160" t="str">
        <f t="shared" si="3"/>
        <v>E2302</v>
      </c>
      <c r="E32" t="str">
        <f>INDEX('KI 2019-20'!D$9:D$383,MATCH($B32,'KI 2019-20'!$B$9:$B$383,0))</f>
        <v>UNINFIR</v>
      </c>
      <c r="F32" t="str">
        <f>INDEX('KI 2019-20'!E$9:E$383,MATCH($B32,'KI 2019-20'!$B$9:$B$383,0))</f>
        <v>P1909</v>
      </c>
      <c r="G32" s="119">
        <v>0</v>
      </c>
      <c r="H32" s="120" t="str">
        <f>INDEX('KI 2019-20'!F$9:F$383,MATCH($B32,'KI 2019-20'!$B$9:$B$383,0))</f>
        <v>Blackpool</v>
      </c>
      <c r="I32" s="154">
        <f>_xlfn.IFNA(IF($B32=$B$382,0,INDEX('I.Supplementary 2019-20'!N$8:N$191,MATCH($B32,'I.Supplementary 2019-20'!$B$8:$B$191,0))),INDEX('KI 2019-20'!N$9:N$383,MATCH($B32,'KI 2019-20'!$B$9:$B$383,0)))</f>
        <v>13.776165551867507</v>
      </c>
      <c r="J32" s="153">
        <f>_xlfn.IFNA(IF($B32=$B$382,0,INDEX('I.Supplementary 2019-20'!O$8:O$191,MATCH($B32,'I.Supplementary 2019-20'!$B$8:$B$191,0))),INDEX('KI 2019-20'!O$9:O$383,MATCH($B32,'KI 2019-20'!$B$9:$B$383,0)))</f>
        <v>1.0129851571790214</v>
      </c>
      <c r="K32" s="153">
        <f>_xlfn.IFNA(IF($B32=$B$382,0,INDEX('I.Supplementary 2019-20'!P$8:P$191,MATCH($B32,'I.Supplementary 2019-20'!$B$8:$B$191,0))),INDEX('KI 2019-20'!P$9:P$383,MATCH($B32,'KI 2019-20'!$B$9:$B$383,0)))</f>
        <v>0</v>
      </c>
      <c r="L32" s="153">
        <f>_xlfn.IFNA(IF($B32=$B$382,0,INDEX('I.Supplementary 2019-20'!Q$8:Q$191,MATCH($B32,'I.Supplementary 2019-20'!$B$8:$B$191,0))),INDEX('KI 2019-20'!Q$9:Q$383,MATCH($B32,'KI 2019-20'!$B$9:$B$383,0)))</f>
        <v>0</v>
      </c>
      <c r="M32" s="155">
        <f>_xlfn.IFNA(IF($B32=$B$382,0,INDEX('I.Supplementary 2019-20'!R$8:R$191,MATCH($B32,'I.Supplementary 2019-20'!$B$8:$B$191,0))),INDEX('KI 2019-20'!R$9:R$383,MATCH($B32,'KI 2019-20'!$B$9:$B$383,0)))</f>
        <v>0</v>
      </c>
      <c r="N32" s="153">
        <f>_xlfn.IFNA(IF($B32=$B$382,0,INDEX('I.Supplementary 2019-20'!S$8:S$191,MATCH($B32,'I.Supplementary 2019-20'!$B$8:$B$191,0))),INDEX('KI 2019-20'!S$9:S$383,MATCH($B32,'KI 2019-20'!$B$9:$B$383,0)))</f>
        <v>40.533011678428366</v>
      </c>
      <c r="O32" s="153">
        <f>_xlfn.IFNA(IF($B32=$B$382,0,INDEX('I.Supplementary 2019-20'!T$8:T$191,MATCH($B32,'I.Supplementary 2019-20'!$B$8:$B$191,0))),INDEX('KI 2019-20'!T$9:T$383,MATCH($B32,'KI 2019-20'!$B$9:$B$383,0)))</f>
        <v>6.9992064590334877</v>
      </c>
      <c r="P32" s="153">
        <f>_xlfn.IFNA(IF($B32=$B$382,0,INDEX('I.Supplementary 2019-20'!U$8:U$191,MATCH($B32,'I.Supplementary 2019-20'!$B$8:$B$191,0))),INDEX('KI 2019-20'!U$9:U$383,MATCH($B32,'KI 2019-20'!$B$9:$B$383,0)))</f>
        <v>0</v>
      </c>
      <c r="Q32" s="153">
        <f>_xlfn.IFNA(IF($B32=$B$382,0,INDEX('I.Supplementary 2019-20'!V$8:V$191,MATCH($B32,'I.Supplementary 2019-20'!$B$8:$B$191,0))),INDEX('KI 2019-20'!V$9:V$383,MATCH($B32,'KI 2019-20'!$B$9:$B$383,0)))</f>
        <v>0</v>
      </c>
      <c r="R32" s="155">
        <f>_xlfn.IFNA(IF($B32=$B$382,0,INDEX('I.Supplementary 2019-20'!W$8:W$191,MATCH($B32,'I.Supplementary 2019-20'!$B$8:$B$191,0))),INDEX('KI 2019-20'!W$9:W$383,MATCH($B32,'KI 2019-20'!$B$9:$B$383,0)))</f>
        <v>0</v>
      </c>
      <c r="S32" s="153">
        <f>_xlfn.IFNA(IF($B32=$B$382,0,INDEX('I.Supplementary 2019-20'!X$8:X$191,MATCH($B32,'I.Supplementary 2019-20'!$B$8:$B$191,0))),INDEX('KI 2019-20'!X$9:X$383,MATCH($B32,'KI 2019-20'!$B$9:$B$383,0)))</f>
        <v>54.309177230295873</v>
      </c>
      <c r="T32" s="153">
        <f>_xlfn.IFNA(IF($B32=$B$382,0,INDEX('I.Supplementary 2019-20'!Y$8:Y$191,MATCH($B32,'I.Supplementary 2019-20'!$B$8:$B$191,0))),INDEX('KI 2019-20'!Y$9:Y$383,MATCH($B32,'KI 2019-20'!$B$9:$B$383,0)))</f>
        <v>8.0121916162125082</v>
      </c>
      <c r="U32" s="153">
        <f>_xlfn.IFNA(IF($B32=$B$382,0,INDEX('I.Supplementary 2019-20'!Z$8:Z$191,MATCH($B32,'I.Supplementary 2019-20'!$B$8:$B$191,0))),INDEX('KI 2019-20'!Z$9:Z$383,MATCH($B32,'KI 2019-20'!$B$9:$B$383,0)))</f>
        <v>0</v>
      </c>
      <c r="V32" s="153">
        <f>_xlfn.IFNA(IF($B32=$B$382,0,INDEX('I.Supplementary 2019-20'!AA$8:AA$191,MATCH($B32,'I.Supplementary 2019-20'!$B$8:$B$191,0))),INDEX('KI 2019-20'!AA$9:AA$383,MATCH($B32,'KI 2019-20'!$B$9:$B$383,0)))</f>
        <v>0</v>
      </c>
      <c r="W32" s="155">
        <f>_xlfn.IFNA(IF($B32=$B$382,0,INDEX('I.Supplementary 2019-20'!AB$8:AB$191,MATCH($B32,'I.Supplementary 2019-20'!$B$8:$B$191,0))),INDEX('KI 2019-20'!AB$9:AB$383,MATCH($B32,'KI 2019-20'!$B$9:$B$383,0)))</f>
        <v>0</v>
      </c>
      <c r="Y32" s="154">
        <f>_xlfn.IFNA(IF($B32=$B$382,0,INDEX('I.Supplementary 2019-20'!$I$8:$I$191,MATCH($B32,'I.Supplementary 2019-20'!$B$8:$B$191,0))),INDEX('KI 2019-20'!$I$9:$I$383,MATCH($B32,'KI 2019-20'!$B$9:$B$383,0)))</f>
        <v>14.789150709046528</v>
      </c>
      <c r="Z32" s="153">
        <f>_xlfn.IFNA(IF($B32=$B$382,0,INDEX('I.Supplementary 2019-20'!$J$8:$J$191,MATCH($B32,'I.Supplementary 2019-20'!$B$8:$B$191,0))),INDEX('KI 2019-20'!$J$9:$J$383,MATCH($B32,'KI 2019-20'!$B$9:$B$383,0)))</f>
        <v>47.532218137461854</v>
      </c>
      <c r="AA32" s="155">
        <f>_xlfn.IFNA(IF($B32=$B$382,0,INDEX('I.Supplementary 2019-20'!$H$8:$H$191,MATCH($B32,'I.Supplementary 2019-20'!$B$8:$B$191,0))),INDEX('KI 2019-20'!$H$9:$H$383,MATCH($B32,'KI 2019-20'!$B$9:$B$383,0)))</f>
        <v>62.321368846508385</v>
      </c>
      <c r="AC32" s="156">
        <f>I32*('Other inputs'!$C$6/'Other inputs'!$C$5)</f>
        <v>14.000624461062905</v>
      </c>
      <c r="AD32" s="149">
        <f>IF(B32=$B$35,J32*('Other inputs'!$C$6/'Other inputs'!$C$5)-('Other inputs'!$C$18/1000000),J32*('Other inputs'!$C$6/'Other inputs'!$C$5))</f>
        <v>1.0294900069904922</v>
      </c>
      <c r="AE32" s="149">
        <f>K32*('Other inputs'!$C$6/'Other inputs'!$C$5)</f>
        <v>0</v>
      </c>
      <c r="AF32" s="149">
        <f>L32*('Other inputs'!$C$6/'Other inputs'!$C$5)</f>
        <v>0</v>
      </c>
      <c r="AG32" s="188">
        <f>M32*('Other inputs'!$C$6/'Other inputs'!$C$5)</f>
        <v>0</v>
      </c>
      <c r="AH32" s="149">
        <f>N32*('Other inputs'!$C$6/'Other inputs'!$C$5)</f>
        <v>41.193427347323329</v>
      </c>
      <c r="AI32" s="149">
        <f>O32*('Other inputs'!$C$6/'Other inputs'!$C$5)</f>
        <v>7.1132464828059279</v>
      </c>
      <c r="AJ32" s="149">
        <f>P32*('Other inputs'!$C$6/'Other inputs'!$C$5)</f>
        <v>0</v>
      </c>
      <c r="AK32" s="149">
        <f>Q32*('Other inputs'!$C$6/'Other inputs'!$C$5)</f>
        <v>0</v>
      </c>
      <c r="AL32" s="188">
        <f>R32*('Other inputs'!$C$6/'Other inputs'!$C$5)</f>
        <v>0</v>
      </c>
      <c r="AM32" s="156">
        <f t="shared" si="4"/>
        <v>55.194051808386234</v>
      </c>
      <c r="AN32" s="149">
        <f t="shared" si="5"/>
        <v>8.1427364897964196</v>
      </c>
      <c r="AO32" s="149">
        <f t="shared" si="6"/>
        <v>0</v>
      </c>
      <c r="AP32" s="149">
        <f t="shared" si="7"/>
        <v>0</v>
      </c>
      <c r="AQ32" s="188">
        <f t="shared" si="8"/>
        <v>0</v>
      </c>
      <c r="AR32" s="149"/>
      <c r="AS32" s="156">
        <f>IF(D32=$C$171,'Other inputs'!$C$12/1000000,SUM(AC32:AG32))</f>
        <v>15.030114468053398</v>
      </c>
      <c r="AT32" s="200">
        <f>IF(D32=$C$171,$Z$171*('Other inputs'!$C$6/'Other inputs'!$C$5),SUM(AH32:AL32))</f>
        <v>48.306673830129256</v>
      </c>
      <c r="AU32" s="210">
        <f t="shared" si="9"/>
        <v>63.336788298182654</v>
      </c>
      <c r="AV32" s="214"/>
      <c r="AW32" s="199">
        <f>IF($G32=1,0,IF($B32=$B$172,AC32*('Other inputs'!$F$6/'Other inputs'!$F$5)-('Other inputs'!$C$28/1000000),AC32*('Other inputs'!$F$6/'Other inputs'!$F$5)))</f>
        <v>14.078047269142514</v>
      </c>
      <c r="AX32" s="200">
        <f>IF($G32=1,0,IF($B32=$B$172,AD32*('Other inputs'!$F$6/'Other inputs'!$F$5)-('Other inputs'!$C$29/1000000),AD32*('Other inputs'!$F$6/'Other inputs'!$F$5)))</f>
        <v>1.0351830392872137</v>
      </c>
      <c r="AY32" s="200">
        <f>IF($G32=1,0,AE32*('Other inputs'!$F$6/'Other inputs'!$F$5))</f>
        <v>0</v>
      </c>
      <c r="AZ32" s="200">
        <f>IF($G32=1,0,AF32*('Other inputs'!$F$6/'Other inputs'!$F$5))</f>
        <v>0</v>
      </c>
      <c r="BA32" s="200">
        <f>IF($G32=1,0,AG32*('Other inputs'!$F$6/'Other inputs'!$F$5))</f>
        <v>0</v>
      </c>
      <c r="BB32" s="199">
        <f>IF($G32=1,0,AH32*('Other inputs'!$C$7/'Other inputs'!$C$6))</f>
        <v>41.193427347323329</v>
      </c>
      <c r="BC32" s="200">
        <f>IF($G32=1,0,AI32*('Other inputs'!$C$7/'Other inputs'!$C$6))</f>
        <v>7.1132464828059279</v>
      </c>
      <c r="BD32" s="200">
        <f>IF($G32=1,0,AJ32*('Other inputs'!$C$7/'Other inputs'!$C$6))</f>
        <v>0</v>
      </c>
      <c r="BE32" s="200">
        <f>IF($G32=1,0,AK32*('Other inputs'!$C$7/'Other inputs'!$C$6))</f>
        <v>0</v>
      </c>
      <c r="BF32" s="200">
        <f>IF($G32=1,0,AL32*('Other inputs'!$C$7/'Other inputs'!$C$6))</f>
        <v>0</v>
      </c>
      <c r="BG32" s="199">
        <f t="shared" si="10"/>
        <v>55.271474616465845</v>
      </c>
      <c r="BH32" s="200">
        <f t="shared" si="11"/>
        <v>8.1484295220931422</v>
      </c>
      <c r="BI32" s="200">
        <f t="shared" si="12"/>
        <v>0</v>
      </c>
      <c r="BJ32" s="200">
        <f t="shared" si="13"/>
        <v>0</v>
      </c>
      <c r="BK32" s="210">
        <f t="shared" si="14"/>
        <v>0</v>
      </c>
      <c r="BL32" s="200"/>
      <c r="BM32" s="199">
        <f>IF(D32=C$171,'Other inputs'!$C$13/1000000,SUM(AW32:BA32))</f>
        <v>15.113230308429728</v>
      </c>
      <c r="BN32" s="200">
        <f>IF(B32=$B$171,$AT$171*('Other inputs'!$C$7/'Other inputs'!$C$6),SUM(BB32:BF32))</f>
        <v>48.306673830129256</v>
      </c>
      <c r="BO32" s="188">
        <f t="shared" si="15"/>
        <v>63.419904138558984</v>
      </c>
    </row>
    <row r="33" spans="2:67">
      <c r="B33" s="121" t="str">
        <f>'KI 2019-20'!B34</f>
        <v>E1032</v>
      </c>
      <c r="C33" s="160" t="str">
        <f t="shared" si="2"/>
        <v>E1032</v>
      </c>
      <c r="D33" s="160" t="str">
        <f t="shared" si="3"/>
        <v>E1032</v>
      </c>
      <c r="E33" t="str">
        <f>INDEX('KI 2019-20'!D$9:D$383,MATCH($B33,'KI 2019-20'!$B$9:$B$383,0))</f>
        <v>SD</v>
      </c>
      <c r="F33">
        <f>INDEX('KI 2019-20'!E$9:E$383,MATCH($B33,'KI 2019-20'!$B$9:$B$383,0))</f>
        <v>0</v>
      </c>
      <c r="G33" s="119">
        <v>0</v>
      </c>
      <c r="H33" s="120" t="str">
        <f>INDEX('KI 2019-20'!F$9:F$383,MATCH($B33,'KI 2019-20'!$B$9:$B$383,0))</f>
        <v>Bolsover</v>
      </c>
      <c r="I33" s="154">
        <f>_xlfn.IFNA(IF($B33=$B$382,0,INDEX('I.Supplementary 2019-20'!N$8:N$191,MATCH($B33,'I.Supplementary 2019-20'!$B$8:$B$191,0))),INDEX('KI 2019-20'!N$9:N$383,MATCH($B33,'KI 2019-20'!$B$9:$B$383,0)))</f>
        <v>0</v>
      </c>
      <c r="J33" s="153">
        <f>_xlfn.IFNA(IF($B33=$B$382,0,INDEX('I.Supplementary 2019-20'!O$8:O$191,MATCH($B33,'I.Supplementary 2019-20'!$B$8:$B$191,0))),INDEX('KI 2019-20'!O$9:O$383,MATCH($B33,'KI 2019-20'!$B$9:$B$383,0)))</f>
        <v>1.1692898767464459</v>
      </c>
      <c r="K33" s="153">
        <f>_xlfn.IFNA(IF($B33=$B$382,0,INDEX('I.Supplementary 2019-20'!P$8:P$191,MATCH($B33,'I.Supplementary 2019-20'!$B$8:$B$191,0))),INDEX('KI 2019-20'!P$9:P$383,MATCH($B33,'KI 2019-20'!$B$9:$B$383,0)))</f>
        <v>0</v>
      </c>
      <c r="L33" s="153">
        <f>_xlfn.IFNA(IF($B33=$B$382,0,INDEX('I.Supplementary 2019-20'!Q$8:Q$191,MATCH($B33,'I.Supplementary 2019-20'!$B$8:$B$191,0))),INDEX('KI 2019-20'!Q$9:Q$383,MATCH($B33,'KI 2019-20'!$B$9:$B$383,0)))</f>
        <v>0</v>
      </c>
      <c r="M33" s="155">
        <f>_xlfn.IFNA(IF($B33=$B$382,0,INDEX('I.Supplementary 2019-20'!R$8:R$191,MATCH($B33,'I.Supplementary 2019-20'!$B$8:$B$191,0))),INDEX('KI 2019-20'!R$9:R$383,MATCH($B33,'KI 2019-20'!$B$9:$B$383,0)))</f>
        <v>0</v>
      </c>
      <c r="N33" s="153">
        <f>_xlfn.IFNA(IF($B33=$B$382,0,INDEX('I.Supplementary 2019-20'!S$8:S$191,MATCH($B33,'I.Supplementary 2019-20'!$B$8:$B$191,0))),INDEX('KI 2019-20'!S$9:S$383,MATCH($B33,'KI 2019-20'!$B$9:$B$383,0)))</f>
        <v>0</v>
      </c>
      <c r="O33" s="153">
        <f>_xlfn.IFNA(IF($B33=$B$382,0,INDEX('I.Supplementary 2019-20'!T$8:T$191,MATCH($B33,'I.Supplementary 2019-20'!$B$8:$B$191,0))),INDEX('KI 2019-20'!T$9:T$383,MATCH($B33,'KI 2019-20'!$B$9:$B$383,0)))</f>
        <v>2.8794929553357007</v>
      </c>
      <c r="P33" s="153">
        <f>_xlfn.IFNA(IF($B33=$B$382,0,INDEX('I.Supplementary 2019-20'!U$8:U$191,MATCH($B33,'I.Supplementary 2019-20'!$B$8:$B$191,0))),INDEX('KI 2019-20'!U$9:U$383,MATCH($B33,'KI 2019-20'!$B$9:$B$383,0)))</f>
        <v>0</v>
      </c>
      <c r="Q33" s="153">
        <f>_xlfn.IFNA(IF($B33=$B$382,0,INDEX('I.Supplementary 2019-20'!V$8:V$191,MATCH($B33,'I.Supplementary 2019-20'!$B$8:$B$191,0))),INDEX('KI 2019-20'!V$9:V$383,MATCH($B33,'KI 2019-20'!$B$9:$B$383,0)))</f>
        <v>0</v>
      </c>
      <c r="R33" s="155">
        <f>_xlfn.IFNA(IF($B33=$B$382,0,INDEX('I.Supplementary 2019-20'!W$8:W$191,MATCH($B33,'I.Supplementary 2019-20'!$B$8:$B$191,0))),INDEX('KI 2019-20'!W$9:W$383,MATCH($B33,'KI 2019-20'!$B$9:$B$383,0)))</f>
        <v>0</v>
      </c>
      <c r="S33" s="153">
        <f>_xlfn.IFNA(IF($B33=$B$382,0,INDEX('I.Supplementary 2019-20'!X$8:X$191,MATCH($B33,'I.Supplementary 2019-20'!$B$8:$B$191,0))),INDEX('KI 2019-20'!X$9:X$383,MATCH($B33,'KI 2019-20'!$B$9:$B$383,0)))</f>
        <v>0</v>
      </c>
      <c r="T33" s="153">
        <f>_xlfn.IFNA(IF($B33=$B$382,0,INDEX('I.Supplementary 2019-20'!Y$8:Y$191,MATCH($B33,'I.Supplementary 2019-20'!$B$8:$B$191,0))),INDEX('KI 2019-20'!Y$9:Y$383,MATCH($B33,'KI 2019-20'!$B$9:$B$383,0)))</f>
        <v>4.0487828320821464</v>
      </c>
      <c r="U33" s="153">
        <f>_xlfn.IFNA(IF($B33=$B$382,0,INDEX('I.Supplementary 2019-20'!Z$8:Z$191,MATCH($B33,'I.Supplementary 2019-20'!$B$8:$B$191,0))),INDEX('KI 2019-20'!Z$9:Z$383,MATCH($B33,'KI 2019-20'!$B$9:$B$383,0)))</f>
        <v>0</v>
      </c>
      <c r="V33" s="153">
        <f>_xlfn.IFNA(IF($B33=$B$382,0,INDEX('I.Supplementary 2019-20'!AA$8:AA$191,MATCH($B33,'I.Supplementary 2019-20'!$B$8:$B$191,0))),INDEX('KI 2019-20'!AA$9:AA$383,MATCH($B33,'KI 2019-20'!$B$9:$B$383,0)))</f>
        <v>0</v>
      </c>
      <c r="W33" s="155">
        <f>_xlfn.IFNA(IF($B33=$B$382,0,INDEX('I.Supplementary 2019-20'!AB$8:AB$191,MATCH($B33,'I.Supplementary 2019-20'!$B$8:$B$191,0))),INDEX('KI 2019-20'!AB$9:AB$383,MATCH($B33,'KI 2019-20'!$B$9:$B$383,0)))</f>
        <v>0</v>
      </c>
      <c r="Y33" s="154">
        <f>_xlfn.IFNA(IF($B33=$B$382,0,INDEX('I.Supplementary 2019-20'!$I$8:$I$191,MATCH($B33,'I.Supplementary 2019-20'!$B$8:$B$191,0))),INDEX('KI 2019-20'!$I$9:$I$383,MATCH($B33,'KI 2019-20'!$B$9:$B$383,0)))</f>
        <v>1.1692898767464459</v>
      </c>
      <c r="Z33" s="153">
        <f>_xlfn.IFNA(IF($B33=$B$382,0,INDEX('I.Supplementary 2019-20'!$J$8:$J$191,MATCH($B33,'I.Supplementary 2019-20'!$B$8:$B$191,0))),INDEX('KI 2019-20'!$J$9:$J$383,MATCH($B33,'KI 2019-20'!$B$9:$B$383,0)))</f>
        <v>2.8794929553357007</v>
      </c>
      <c r="AA33" s="155">
        <f>_xlfn.IFNA(IF($B33=$B$382,0,INDEX('I.Supplementary 2019-20'!$H$8:$H$191,MATCH($B33,'I.Supplementary 2019-20'!$B$8:$B$191,0))),INDEX('KI 2019-20'!$H$9:$H$383,MATCH($B33,'KI 2019-20'!$B$9:$B$383,0)))</f>
        <v>4.0487828320821464</v>
      </c>
      <c r="AC33" s="156">
        <f>I33*('Other inputs'!$C$6/'Other inputs'!$C$5)</f>
        <v>0</v>
      </c>
      <c r="AD33" s="149">
        <f>IF(B33=$B$35,J33*('Other inputs'!$C$6/'Other inputs'!$C$5)-('Other inputs'!$C$18/1000000),J33*('Other inputs'!$C$6/'Other inputs'!$C$5))</f>
        <v>1.1883414429663473</v>
      </c>
      <c r="AE33" s="149">
        <f>K33*('Other inputs'!$C$6/'Other inputs'!$C$5)</f>
        <v>0</v>
      </c>
      <c r="AF33" s="149">
        <f>L33*('Other inputs'!$C$6/'Other inputs'!$C$5)</f>
        <v>0</v>
      </c>
      <c r="AG33" s="188">
        <f>M33*('Other inputs'!$C$6/'Other inputs'!$C$5)</f>
        <v>0</v>
      </c>
      <c r="AH33" s="149">
        <f>N33*('Other inputs'!$C$6/'Other inputs'!$C$5)</f>
        <v>0</v>
      </c>
      <c r="AI33" s="149">
        <f>O33*('Other inputs'!$C$6/'Other inputs'!$C$5)</f>
        <v>2.9264093375000297</v>
      </c>
      <c r="AJ33" s="149">
        <f>P33*('Other inputs'!$C$6/'Other inputs'!$C$5)</f>
        <v>0</v>
      </c>
      <c r="AK33" s="149">
        <f>Q33*('Other inputs'!$C$6/'Other inputs'!$C$5)</f>
        <v>0</v>
      </c>
      <c r="AL33" s="188">
        <f>R33*('Other inputs'!$C$6/'Other inputs'!$C$5)</f>
        <v>0</v>
      </c>
      <c r="AM33" s="156">
        <f t="shared" si="4"/>
        <v>0</v>
      </c>
      <c r="AN33" s="149">
        <f t="shared" si="5"/>
        <v>4.1147507804663768</v>
      </c>
      <c r="AO33" s="149">
        <f t="shared" si="6"/>
        <v>0</v>
      </c>
      <c r="AP33" s="149">
        <f t="shared" si="7"/>
        <v>0</v>
      </c>
      <c r="AQ33" s="188">
        <f t="shared" si="8"/>
        <v>0</v>
      </c>
      <c r="AR33" s="149"/>
      <c r="AS33" s="156">
        <f>IF(D33=$C$171,'Other inputs'!$C$12/1000000,SUM(AC33:AG33))</f>
        <v>1.1883414429663473</v>
      </c>
      <c r="AT33" s="200">
        <f>IF(D33=$C$171,$Z$171*('Other inputs'!$C$6/'Other inputs'!$C$5),SUM(AH33:AL33))</f>
        <v>2.9264093375000297</v>
      </c>
      <c r="AU33" s="210">
        <f t="shared" si="9"/>
        <v>4.1147507804663768</v>
      </c>
      <c r="AV33" s="214"/>
      <c r="AW33" s="199">
        <f>IF($G33=1,0,IF($B33=$B$172,AC33*('Other inputs'!$F$6/'Other inputs'!$F$5)-('Other inputs'!$C$28/1000000),AC33*('Other inputs'!$F$6/'Other inputs'!$F$5)))</f>
        <v>0</v>
      </c>
      <c r="AX33" s="200">
        <f>IF($G33=1,0,IF($B33=$B$172,AD33*('Other inputs'!$F$6/'Other inputs'!$F$5)-('Other inputs'!$C$29/1000000),AD33*('Other inputs'!$F$6/'Other inputs'!$F$5)))</f>
        <v>1.1949129163836725</v>
      </c>
      <c r="AY33" s="200">
        <f>IF($G33=1,0,AE33*('Other inputs'!$F$6/'Other inputs'!$F$5))</f>
        <v>0</v>
      </c>
      <c r="AZ33" s="200">
        <f>IF($G33=1,0,AF33*('Other inputs'!$F$6/'Other inputs'!$F$5))</f>
        <v>0</v>
      </c>
      <c r="BA33" s="200">
        <f>IF($G33=1,0,AG33*('Other inputs'!$F$6/'Other inputs'!$F$5))</f>
        <v>0</v>
      </c>
      <c r="BB33" s="199">
        <f>IF($G33=1,0,AH33*('Other inputs'!$C$7/'Other inputs'!$C$6))</f>
        <v>0</v>
      </c>
      <c r="BC33" s="200">
        <f>IF($G33=1,0,AI33*('Other inputs'!$C$7/'Other inputs'!$C$6))</f>
        <v>2.9264093375000297</v>
      </c>
      <c r="BD33" s="200">
        <f>IF($G33=1,0,AJ33*('Other inputs'!$C$7/'Other inputs'!$C$6))</f>
        <v>0</v>
      </c>
      <c r="BE33" s="200">
        <f>IF($G33=1,0,AK33*('Other inputs'!$C$7/'Other inputs'!$C$6))</f>
        <v>0</v>
      </c>
      <c r="BF33" s="200">
        <f>IF($G33=1,0,AL33*('Other inputs'!$C$7/'Other inputs'!$C$6))</f>
        <v>0</v>
      </c>
      <c r="BG33" s="199">
        <f t="shared" si="10"/>
        <v>0</v>
      </c>
      <c r="BH33" s="200">
        <f t="shared" si="11"/>
        <v>4.1213222538837027</v>
      </c>
      <c r="BI33" s="200">
        <f t="shared" si="12"/>
        <v>0</v>
      </c>
      <c r="BJ33" s="200">
        <f t="shared" si="13"/>
        <v>0</v>
      </c>
      <c r="BK33" s="210">
        <f t="shared" si="14"/>
        <v>0</v>
      </c>
      <c r="BL33" s="200"/>
      <c r="BM33" s="199">
        <f>IF(D33=C$171,'Other inputs'!$C$13/1000000,SUM(AW33:BA33))</f>
        <v>1.1949129163836725</v>
      </c>
      <c r="BN33" s="200">
        <f>IF(B33=$B$171,$AT$171*('Other inputs'!$C$7/'Other inputs'!$C$6),SUM(BB33:BF33))</f>
        <v>2.9264093375000297</v>
      </c>
      <c r="BO33" s="188">
        <f t="shared" si="15"/>
        <v>4.1213222538837027</v>
      </c>
    </row>
    <row r="34" spans="2:67">
      <c r="B34" s="121" t="str">
        <f>'KI 2019-20'!B35</f>
        <v>E4201</v>
      </c>
      <c r="C34" s="160" t="str">
        <f t="shared" si="2"/>
        <v>E4201</v>
      </c>
      <c r="D34" s="160" t="str">
        <f t="shared" si="3"/>
        <v>E4201</v>
      </c>
      <c r="E34" t="str">
        <f>INDEX('KI 2019-20'!D$9:D$383,MATCH($B34,'KI 2019-20'!$B$9:$B$383,0))</f>
        <v>MD</v>
      </c>
      <c r="F34" t="str">
        <f>INDEX('KI 2019-20'!E$9:E$383,MATCH($B34,'KI 2019-20'!$B$9:$B$383,0))</f>
        <v>P1701</v>
      </c>
      <c r="G34" s="119">
        <v>0</v>
      </c>
      <c r="H34" s="120" t="str">
        <f>INDEX('KI 2019-20'!F$9:F$383,MATCH($B34,'KI 2019-20'!$B$9:$B$383,0))</f>
        <v>Bolton</v>
      </c>
      <c r="I34" s="154">
        <f>_xlfn.IFNA(IF($B34=$B$382,0,INDEX('I.Supplementary 2019-20'!N$8:N$191,MATCH($B34,'I.Supplementary 2019-20'!$B$8:$B$191,0))),INDEX('KI 2019-20'!N$9:N$383,MATCH($B34,'KI 2019-20'!$B$9:$B$383,0)))</f>
        <v>15.450922743452088</v>
      </c>
      <c r="J34" s="153">
        <f>_xlfn.IFNA(IF($B34=$B$382,0,INDEX('I.Supplementary 2019-20'!O$8:O$191,MATCH($B34,'I.Supplementary 2019-20'!$B$8:$B$191,0))),INDEX('KI 2019-20'!O$9:O$383,MATCH($B34,'KI 2019-20'!$B$9:$B$383,0)))</f>
        <v>0.3022064155796077</v>
      </c>
      <c r="K34" s="153">
        <f>_xlfn.IFNA(IF($B34=$B$382,0,INDEX('I.Supplementary 2019-20'!P$8:P$191,MATCH($B34,'I.Supplementary 2019-20'!$B$8:$B$191,0))),INDEX('KI 2019-20'!P$9:P$383,MATCH($B34,'KI 2019-20'!$B$9:$B$383,0)))</f>
        <v>0</v>
      </c>
      <c r="L34" s="153">
        <f>_xlfn.IFNA(IF($B34=$B$382,0,INDEX('I.Supplementary 2019-20'!Q$8:Q$191,MATCH($B34,'I.Supplementary 2019-20'!$B$8:$B$191,0))),INDEX('KI 2019-20'!Q$9:Q$383,MATCH($B34,'KI 2019-20'!$B$9:$B$383,0)))</f>
        <v>0</v>
      </c>
      <c r="M34" s="155">
        <f>_xlfn.IFNA(IF($B34=$B$382,0,INDEX('I.Supplementary 2019-20'!R$8:R$191,MATCH($B34,'I.Supplementary 2019-20'!$B$8:$B$191,0))),INDEX('KI 2019-20'!R$9:R$383,MATCH($B34,'KI 2019-20'!$B$9:$B$383,0)))</f>
        <v>0</v>
      </c>
      <c r="N34" s="153">
        <f>_xlfn.IFNA(IF($B34=$B$382,0,INDEX('I.Supplementary 2019-20'!S$8:S$191,MATCH($B34,'I.Supplementary 2019-20'!$B$8:$B$191,0))),INDEX('KI 2019-20'!S$9:S$383,MATCH($B34,'KI 2019-20'!$B$9:$B$383,0)))</f>
        <v>57.037814358406557</v>
      </c>
      <c r="O34" s="153">
        <f>_xlfn.IFNA(IF($B34=$B$382,0,INDEX('I.Supplementary 2019-20'!T$8:T$191,MATCH($B34,'I.Supplementary 2019-20'!$B$8:$B$191,0))),INDEX('KI 2019-20'!T$9:T$383,MATCH($B34,'KI 2019-20'!$B$9:$B$383,0)))</f>
        <v>10.02779776146718</v>
      </c>
      <c r="P34" s="153">
        <f>_xlfn.IFNA(IF($B34=$B$382,0,INDEX('I.Supplementary 2019-20'!U$8:U$191,MATCH($B34,'I.Supplementary 2019-20'!$B$8:$B$191,0))),INDEX('KI 2019-20'!U$9:U$383,MATCH($B34,'KI 2019-20'!$B$9:$B$383,0)))</f>
        <v>0</v>
      </c>
      <c r="Q34" s="153">
        <f>_xlfn.IFNA(IF($B34=$B$382,0,INDEX('I.Supplementary 2019-20'!V$8:V$191,MATCH($B34,'I.Supplementary 2019-20'!$B$8:$B$191,0))),INDEX('KI 2019-20'!V$9:V$383,MATCH($B34,'KI 2019-20'!$B$9:$B$383,0)))</f>
        <v>0</v>
      </c>
      <c r="R34" s="155">
        <f>_xlfn.IFNA(IF($B34=$B$382,0,INDEX('I.Supplementary 2019-20'!W$8:W$191,MATCH($B34,'I.Supplementary 2019-20'!$B$8:$B$191,0))),INDEX('KI 2019-20'!W$9:W$383,MATCH($B34,'KI 2019-20'!$B$9:$B$383,0)))</f>
        <v>0</v>
      </c>
      <c r="S34" s="153">
        <f>_xlfn.IFNA(IF($B34=$B$382,0,INDEX('I.Supplementary 2019-20'!X$8:X$191,MATCH($B34,'I.Supplementary 2019-20'!$B$8:$B$191,0))),INDEX('KI 2019-20'!X$9:X$383,MATCH($B34,'KI 2019-20'!$B$9:$B$383,0)))</f>
        <v>72.488737101858646</v>
      </c>
      <c r="T34" s="153">
        <f>_xlfn.IFNA(IF($B34=$B$382,0,INDEX('I.Supplementary 2019-20'!Y$8:Y$191,MATCH($B34,'I.Supplementary 2019-20'!$B$8:$B$191,0))),INDEX('KI 2019-20'!Y$9:Y$383,MATCH($B34,'KI 2019-20'!$B$9:$B$383,0)))</f>
        <v>10.330004177046789</v>
      </c>
      <c r="U34" s="153">
        <f>_xlfn.IFNA(IF($B34=$B$382,0,INDEX('I.Supplementary 2019-20'!Z$8:Z$191,MATCH($B34,'I.Supplementary 2019-20'!$B$8:$B$191,0))),INDEX('KI 2019-20'!Z$9:Z$383,MATCH($B34,'KI 2019-20'!$B$9:$B$383,0)))</f>
        <v>0</v>
      </c>
      <c r="V34" s="153">
        <f>_xlfn.IFNA(IF($B34=$B$382,0,INDEX('I.Supplementary 2019-20'!AA$8:AA$191,MATCH($B34,'I.Supplementary 2019-20'!$B$8:$B$191,0))),INDEX('KI 2019-20'!AA$9:AA$383,MATCH($B34,'KI 2019-20'!$B$9:$B$383,0)))</f>
        <v>0</v>
      </c>
      <c r="W34" s="155">
        <f>_xlfn.IFNA(IF($B34=$B$382,0,INDEX('I.Supplementary 2019-20'!AB$8:AB$191,MATCH($B34,'I.Supplementary 2019-20'!$B$8:$B$191,0))),INDEX('KI 2019-20'!AB$9:AB$383,MATCH($B34,'KI 2019-20'!$B$9:$B$383,0)))</f>
        <v>0</v>
      </c>
      <c r="Y34" s="154">
        <f>_xlfn.IFNA(IF($B34=$B$382,0,INDEX('I.Supplementary 2019-20'!$I$8:$I$191,MATCH($B34,'I.Supplementary 2019-20'!$B$8:$B$191,0))),INDEX('KI 2019-20'!$I$9:$I$383,MATCH($B34,'KI 2019-20'!$B$9:$B$383,0)))</f>
        <v>15.753129159031694</v>
      </c>
      <c r="Z34" s="153">
        <f>_xlfn.IFNA(IF($B34=$B$382,0,INDEX('I.Supplementary 2019-20'!$J$8:$J$191,MATCH($B34,'I.Supplementary 2019-20'!$B$8:$B$191,0))),INDEX('KI 2019-20'!$J$9:$J$383,MATCH($B34,'KI 2019-20'!$B$9:$B$383,0)))</f>
        <v>67.065612119873734</v>
      </c>
      <c r="AA34" s="155">
        <f>_xlfn.IFNA(IF($B34=$B$382,0,INDEX('I.Supplementary 2019-20'!$H$8:$H$191,MATCH($B34,'I.Supplementary 2019-20'!$B$8:$B$191,0))),INDEX('KI 2019-20'!$H$9:$H$383,MATCH($B34,'KI 2019-20'!$B$9:$B$383,0)))</f>
        <v>82.818741278905435</v>
      </c>
      <c r="AC34" s="156">
        <f>I34*('Other inputs'!$C$6/'Other inputs'!$C$5)</f>
        <v>15.70266893886475</v>
      </c>
      <c r="AD34" s="149">
        <f>IF(B34=$B$35,J34*('Other inputs'!$C$6/'Other inputs'!$C$5)-('Other inputs'!$C$18/1000000),J34*('Other inputs'!$C$6/'Other inputs'!$C$5))</f>
        <v>0.30713034903100661</v>
      </c>
      <c r="AE34" s="149">
        <f>K34*('Other inputs'!$C$6/'Other inputs'!$C$5)</f>
        <v>0</v>
      </c>
      <c r="AF34" s="149">
        <f>L34*('Other inputs'!$C$6/'Other inputs'!$C$5)</f>
        <v>0</v>
      </c>
      <c r="AG34" s="188">
        <f>M34*('Other inputs'!$C$6/'Other inputs'!$C$5)</f>
        <v>0</v>
      </c>
      <c r="AH34" s="149">
        <f>N34*('Other inputs'!$C$6/'Other inputs'!$C$5)</f>
        <v>57.967147382576115</v>
      </c>
      <c r="AI34" s="149">
        <f>O34*('Other inputs'!$C$6/'Other inputs'!$C$5)</f>
        <v>10.191183468374996</v>
      </c>
      <c r="AJ34" s="149">
        <f>P34*('Other inputs'!$C$6/'Other inputs'!$C$5)</f>
        <v>0</v>
      </c>
      <c r="AK34" s="149">
        <f>Q34*('Other inputs'!$C$6/'Other inputs'!$C$5)</f>
        <v>0</v>
      </c>
      <c r="AL34" s="188">
        <f>R34*('Other inputs'!$C$6/'Other inputs'!$C$5)</f>
        <v>0</v>
      </c>
      <c r="AM34" s="156">
        <f t="shared" si="4"/>
        <v>73.669816321440862</v>
      </c>
      <c r="AN34" s="149">
        <f t="shared" si="5"/>
        <v>10.498313817406002</v>
      </c>
      <c r="AO34" s="149">
        <f t="shared" si="6"/>
        <v>0</v>
      </c>
      <c r="AP34" s="149">
        <f t="shared" si="7"/>
        <v>0</v>
      </c>
      <c r="AQ34" s="188">
        <f t="shared" si="8"/>
        <v>0</v>
      </c>
      <c r="AR34" s="149"/>
      <c r="AS34" s="156">
        <f>IF(D34=$C$171,'Other inputs'!$C$12/1000000,SUM(AC34:AG34))</f>
        <v>16.009799287895756</v>
      </c>
      <c r="AT34" s="200">
        <f>IF(D34=$C$171,$Z$171*('Other inputs'!$C$6/'Other inputs'!$C$5),SUM(AH34:AL34))</f>
        <v>68.158330850951117</v>
      </c>
      <c r="AU34" s="210">
        <f t="shared" si="9"/>
        <v>84.168130138846877</v>
      </c>
      <c r="AV34" s="214"/>
      <c r="AW34" s="199">
        <f>IF($G34=1,0,IF($B34=$B$172,AC34*('Other inputs'!$F$6/'Other inputs'!$F$5)-('Other inputs'!$C$28/1000000),AC34*('Other inputs'!$F$6/'Other inputs'!$F$5)))</f>
        <v>15.789503974471375</v>
      </c>
      <c r="AX34" s="200">
        <f>IF($G34=1,0,IF($B34=$B$172,AD34*('Other inputs'!$F$6/'Other inputs'!$F$5)-('Other inputs'!$C$29/1000000),AD34*('Other inputs'!$F$6/'Other inputs'!$F$5)))</f>
        <v>0.30882876570767576</v>
      </c>
      <c r="AY34" s="200">
        <f>IF($G34=1,0,AE34*('Other inputs'!$F$6/'Other inputs'!$F$5))</f>
        <v>0</v>
      </c>
      <c r="AZ34" s="200">
        <f>IF($G34=1,0,AF34*('Other inputs'!$F$6/'Other inputs'!$F$5))</f>
        <v>0</v>
      </c>
      <c r="BA34" s="200">
        <f>IF($G34=1,0,AG34*('Other inputs'!$F$6/'Other inputs'!$F$5))</f>
        <v>0</v>
      </c>
      <c r="BB34" s="199">
        <f>IF($G34=1,0,AH34*('Other inputs'!$C$7/'Other inputs'!$C$6))</f>
        <v>57.967147382576115</v>
      </c>
      <c r="BC34" s="200">
        <f>IF($G34=1,0,AI34*('Other inputs'!$C$7/'Other inputs'!$C$6))</f>
        <v>10.191183468374996</v>
      </c>
      <c r="BD34" s="200">
        <f>IF($G34=1,0,AJ34*('Other inputs'!$C$7/'Other inputs'!$C$6))</f>
        <v>0</v>
      </c>
      <c r="BE34" s="200">
        <f>IF($G34=1,0,AK34*('Other inputs'!$C$7/'Other inputs'!$C$6))</f>
        <v>0</v>
      </c>
      <c r="BF34" s="200">
        <f>IF($G34=1,0,AL34*('Other inputs'!$C$7/'Other inputs'!$C$6))</f>
        <v>0</v>
      </c>
      <c r="BG34" s="199">
        <f t="shared" si="10"/>
        <v>73.756651357047488</v>
      </c>
      <c r="BH34" s="200">
        <f t="shared" si="11"/>
        <v>10.500012234082671</v>
      </c>
      <c r="BI34" s="200">
        <f t="shared" si="12"/>
        <v>0</v>
      </c>
      <c r="BJ34" s="200">
        <f t="shared" si="13"/>
        <v>0</v>
      </c>
      <c r="BK34" s="210">
        <f t="shared" si="14"/>
        <v>0</v>
      </c>
      <c r="BL34" s="200"/>
      <c r="BM34" s="199">
        <f>IF(D34=C$171,'Other inputs'!$C$13/1000000,SUM(AW34:BA34))</f>
        <v>16.09833274017905</v>
      </c>
      <c r="BN34" s="200">
        <f>IF(B34=$B$171,$AT$171*('Other inputs'!$C$7/'Other inputs'!$C$6),SUM(BB34:BF34))</f>
        <v>68.158330850951117</v>
      </c>
      <c r="BO34" s="188">
        <f t="shared" si="15"/>
        <v>84.256663591130163</v>
      </c>
    </row>
    <row r="35" spans="2:67">
      <c r="B35" s="121" t="str">
        <f>'KI 2019-20'!B36</f>
        <v>E2531</v>
      </c>
      <c r="C35" s="160" t="str">
        <f t="shared" si="2"/>
        <v>E2531</v>
      </c>
      <c r="D35" s="160" t="str">
        <f t="shared" si="3"/>
        <v>E2531</v>
      </c>
      <c r="E35" t="str">
        <f>INDEX('KI 2019-20'!D$9:D$383,MATCH($B35,'KI 2019-20'!$B$9:$B$383,0))</f>
        <v>SD</v>
      </c>
      <c r="F35">
        <f>INDEX('KI 2019-20'!E$9:E$383,MATCH($B35,'KI 2019-20'!$B$9:$B$383,0))</f>
        <v>0</v>
      </c>
      <c r="G35" s="119">
        <v>0</v>
      </c>
      <c r="H35" s="120" t="str">
        <f>INDEX('KI 2019-20'!F$9:F$383,MATCH($B35,'KI 2019-20'!$B$9:$B$383,0))</f>
        <v>Boston</v>
      </c>
      <c r="I35" s="154">
        <f>_xlfn.IFNA(IF($B35=$B$382,0,INDEX('I.Supplementary 2019-20'!N$8:N$191,MATCH($B35,'I.Supplementary 2019-20'!$B$8:$B$191,0))),INDEX('KI 2019-20'!N$9:N$383,MATCH($B35,'KI 2019-20'!$B$9:$B$383,0)))</f>
        <v>0</v>
      </c>
      <c r="J35" s="153">
        <f>_xlfn.IFNA(IF($B35=$B$382,0,INDEX('I.Supplementary 2019-20'!O$8:O$191,MATCH($B35,'I.Supplementary 2019-20'!$B$8:$B$191,0))),INDEX('KI 2019-20'!O$9:O$383,MATCH($B35,'KI 2019-20'!$B$9:$B$383,0)))</f>
        <v>0.34246888359611621</v>
      </c>
      <c r="K35" s="153">
        <f>_xlfn.IFNA(IF($B35=$B$382,0,INDEX('I.Supplementary 2019-20'!P$8:P$191,MATCH($B35,'I.Supplementary 2019-20'!$B$8:$B$191,0))),INDEX('KI 2019-20'!P$9:P$383,MATCH($B35,'KI 2019-20'!$B$9:$B$383,0)))</f>
        <v>0</v>
      </c>
      <c r="L35" s="153">
        <f>_xlfn.IFNA(IF($B35=$B$382,0,INDEX('I.Supplementary 2019-20'!Q$8:Q$191,MATCH($B35,'I.Supplementary 2019-20'!$B$8:$B$191,0))),INDEX('KI 2019-20'!Q$9:Q$383,MATCH($B35,'KI 2019-20'!$B$9:$B$383,0)))</f>
        <v>0</v>
      </c>
      <c r="M35" s="155">
        <f>_xlfn.IFNA(IF($B35=$B$382,0,INDEX('I.Supplementary 2019-20'!R$8:R$191,MATCH($B35,'I.Supplementary 2019-20'!$B$8:$B$191,0))),INDEX('KI 2019-20'!R$9:R$383,MATCH($B35,'KI 2019-20'!$B$9:$B$383,0)))</f>
        <v>0</v>
      </c>
      <c r="N35" s="153">
        <f>_xlfn.IFNA(IF($B35=$B$382,0,INDEX('I.Supplementary 2019-20'!S$8:S$191,MATCH($B35,'I.Supplementary 2019-20'!$B$8:$B$191,0))),INDEX('KI 2019-20'!S$9:S$383,MATCH($B35,'KI 2019-20'!$B$9:$B$383,0)))</f>
        <v>0</v>
      </c>
      <c r="O35" s="153">
        <f>_xlfn.IFNA(IF($B35=$B$382,0,INDEX('I.Supplementary 2019-20'!T$8:T$191,MATCH($B35,'I.Supplementary 2019-20'!$B$8:$B$191,0))),INDEX('KI 2019-20'!T$9:T$383,MATCH($B35,'KI 2019-20'!$B$9:$B$383,0)))</f>
        <v>2.6596436091325262</v>
      </c>
      <c r="P35" s="153">
        <f>_xlfn.IFNA(IF($B35=$B$382,0,INDEX('I.Supplementary 2019-20'!U$8:U$191,MATCH($B35,'I.Supplementary 2019-20'!$B$8:$B$191,0))),INDEX('KI 2019-20'!U$9:U$383,MATCH($B35,'KI 2019-20'!$B$9:$B$383,0)))</f>
        <v>0</v>
      </c>
      <c r="Q35" s="153">
        <f>_xlfn.IFNA(IF($B35=$B$382,0,INDEX('I.Supplementary 2019-20'!V$8:V$191,MATCH($B35,'I.Supplementary 2019-20'!$B$8:$B$191,0))),INDEX('KI 2019-20'!V$9:V$383,MATCH($B35,'KI 2019-20'!$B$9:$B$383,0)))</f>
        <v>0</v>
      </c>
      <c r="R35" s="155">
        <f>_xlfn.IFNA(IF($B35=$B$382,0,INDEX('I.Supplementary 2019-20'!W$8:W$191,MATCH($B35,'I.Supplementary 2019-20'!$B$8:$B$191,0))),INDEX('KI 2019-20'!W$9:W$383,MATCH($B35,'KI 2019-20'!$B$9:$B$383,0)))</f>
        <v>0</v>
      </c>
      <c r="S35" s="153">
        <f>_xlfn.IFNA(IF($B35=$B$382,0,INDEX('I.Supplementary 2019-20'!X$8:X$191,MATCH($B35,'I.Supplementary 2019-20'!$B$8:$B$191,0))),INDEX('KI 2019-20'!X$9:X$383,MATCH($B35,'KI 2019-20'!$B$9:$B$383,0)))</f>
        <v>0</v>
      </c>
      <c r="T35" s="153">
        <f>_xlfn.IFNA(IF($B35=$B$382,0,INDEX('I.Supplementary 2019-20'!Y$8:Y$191,MATCH($B35,'I.Supplementary 2019-20'!$B$8:$B$191,0))),INDEX('KI 2019-20'!Y$9:Y$383,MATCH($B35,'KI 2019-20'!$B$9:$B$383,0)))</f>
        <v>3.0021124927286422</v>
      </c>
      <c r="U35" s="153">
        <f>_xlfn.IFNA(IF($B35=$B$382,0,INDEX('I.Supplementary 2019-20'!Z$8:Z$191,MATCH($B35,'I.Supplementary 2019-20'!$B$8:$B$191,0))),INDEX('KI 2019-20'!Z$9:Z$383,MATCH($B35,'KI 2019-20'!$B$9:$B$383,0)))</f>
        <v>0</v>
      </c>
      <c r="V35" s="153">
        <f>_xlfn.IFNA(IF($B35=$B$382,0,INDEX('I.Supplementary 2019-20'!AA$8:AA$191,MATCH($B35,'I.Supplementary 2019-20'!$B$8:$B$191,0))),INDEX('KI 2019-20'!AA$9:AA$383,MATCH($B35,'KI 2019-20'!$B$9:$B$383,0)))</f>
        <v>0</v>
      </c>
      <c r="W35" s="155">
        <f>_xlfn.IFNA(IF($B35=$B$382,0,INDEX('I.Supplementary 2019-20'!AB$8:AB$191,MATCH($B35,'I.Supplementary 2019-20'!$B$8:$B$191,0))),INDEX('KI 2019-20'!AB$9:AB$383,MATCH($B35,'KI 2019-20'!$B$9:$B$383,0)))</f>
        <v>0</v>
      </c>
      <c r="Y35" s="154">
        <f>_xlfn.IFNA(IF($B35=$B$382,0,INDEX('I.Supplementary 2019-20'!$I$8:$I$191,MATCH($B35,'I.Supplementary 2019-20'!$B$8:$B$191,0))),INDEX('KI 2019-20'!$I$9:$I$383,MATCH($B35,'KI 2019-20'!$B$9:$B$383,0)))</f>
        <v>0.34246888359611621</v>
      </c>
      <c r="Z35" s="153">
        <f>_xlfn.IFNA(IF($B35=$B$382,0,INDEX('I.Supplementary 2019-20'!$J$8:$J$191,MATCH($B35,'I.Supplementary 2019-20'!$B$8:$B$191,0))),INDEX('KI 2019-20'!$J$9:$J$383,MATCH($B35,'KI 2019-20'!$B$9:$B$383,0)))</f>
        <v>2.6596436091325262</v>
      </c>
      <c r="AA35" s="155">
        <f>_xlfn.IFNA(IF($B35=$B$382,0,INDEX('I.Supplementary 2019-20'!$H$8:$H$191,MATCH($B35,'I.Supplementary 2019-20'!$B$8:$B$191,0))),INDEX('KI 2019-20'!$H$9:$H$383,MATCH($B35,'KI 2019-20'!$B$9:$B$383,0)))</f>
        <v>3.0021124927286422</v>
      </c>
      <c r="AC35" s="156">
        <f>I35*('Other inputs'!$C$6/'Other inputs'!$C$5)</f>
        <v>0</v>
      </c>
      <c r="AD35" s="149">
        <f>IF(B35=$B$35,J35*('Other inputs'!$C$6/'Other inputs'!$C$5)-('Other inputs'!$C$18/1000000),J35*('Other inputs'!$C$6/'Other inputs'!$C$5))</f>
        <v>0.31127582467303871</v>
      </c>
      <c r="AE35" s="149">
        <f>K35*('Other inputs'!$C$6/'Other inputs'!$C$5)</f>
        <v>0</v>
      </c>
      <c r="AF35" s="149">
        <f>L35*('Other inputs'!$C$6/'Other inputs'!$C$5)</f>
        <v>0</v>
      </c>
      <c r="AG35" s="188">
        <f>M35*('Other inputs'!$C$6/'Other inputs'!$C$5)</f>
        <v>0</v>
      </c>
      <c r="AH35" s="149">
        <f>N35*('Other inputs'!$C$6/'Other inputs'!$C$5)</f>
        <v>0</v>
      </c>
      <c r="AI35" s="149">
        <f>O35*('Other inputs'!$C$6/'Other inputs'!$C$5)</f>
        <v>2.7029779245562739</v>
      </c>
      <c r="AJ35" s="149">
        <f>P35*('Other inputs'!$C$6/'Other inputs'!$C$5)</f>
        <v>0</v>
      </c>
      <c r="AK35" s="149">
        <f>Q35*('Other inputs'!$C$6/'Other inputs'!$C$5)</f>
        <v>0</v>
      </c>
      <c r="AL35" s="188">
        <f>R35*('Other inputs'!$C$6/'Other inputs'!$C$5)</f>
        <v>0</v>
      </c>
      <c r="AM35" s="156">
        <f t="shared" si="4"/>
        <v>0</v>
      </c>
      <c r="AN35" s="149">
        <f t="shared" si="5"/>
        <v>3.0142537492293124</v>
      </c>
      <c r="AO35" s="149">
        <f t="shared" si="6"/>
        <v>0</v>
      </c>
      <c r="AP35" s="149">
        <f t="shared" si="7"/>
        <v>0</v>
      </c>
      <c r="AQ35" s="188">
        <f t="shared" si="8"/>
        <v>0</v>
      </c>
      <c r="AR35" s="149"/>
      <c r="AS35" s="156">
        <f>IF(D35=$C$171,'Other inputs'!$C$12/1000000,SUM(AC35:AG35))</f>
        <v>0.31127582467303871</v>
      </c>
      <c r="AT35" s="200">
        <f>IF(D35=$C$171,$Z$171*('Other inputs'!$C$6/'Other inputs'!$C$5),SUM(AH35:AL35))</f>
        <v>2.7029779245562739</v>
      </c>
      <c r="AU35" s="210">
        <f t="shared" si="9"/>
        <v>3.0142537492293124</v>
      </c>
      <c r="AV35" s="214"/>
      <c r="AW35" s="199">
        <f>IF($G35=1,0,IF($B35=$B$172,AC35*('Other inputs'!$F$6/'Other inputs'!$F$5)-('Other inputs'!$C$28/1000000),AC35*('Other inputs'!$F$6/'Other inputs'!$F$5)))</f>
        <v>0</v>
      </c>
      <c r="AX35" s="200">
        <f>IF($G35=1,0,IF($B35=$B$172,AD35*('Other inputs'!$F$6/'Other inputs'!$F$5)-('Other inputs'!$C$29/1000000),AD35*('Other inputs'!$F$6/'Other inputs'!$F$5)))</f>
        <v>0.31299716563897251</v>
      </c>
      <c r="AY35" s="200">
        <f>IF($G35=1,0,AE35*('Other inputs'!$F$6/'Other inputs'!$F$5))</f>
        <v>0</v>
      </c>
      <c r="AZ35" s="200">
        <f>IF($G35=1,0,AF35*('Other inputs'!$F$6/'Other inputs'!$F$5))</f>
        <v>0</v>
      </c>
      <c r="BA35" s="200">
        <f>IF($G35=1,0,AG35*('Other inputs'!$F$6/'Other inputs'!$F$5))</f>
        <v>0</v>
      </c>
      <c r="BB35" s="199">
        <f>IF($G35=1,0,AH35*('Other inputs'!$C$7/'Other inputs'!$C$6))</f>
        <v>0</v>
      </c>
      <c r="BC35" s="200">
        <f>IF($G35=1,0,AI35*('Other inputs'!$C$7/'Other inputs'!$C$6))</f>
        <v>2.7029779245562739</v>
      </c>
      <c r="BD35" s="200">
        <f>IF($G35=1,0,AJ35*('Other inputs'!$C$7/'Other inputs'!$C$6))</f>
        <v>0</v>
      </c>
      <c r="BE35" s="200">
        <f>IF($G35=1,0,AK35*('Other inputs'!$C$7/'Other inputs'!$C$6))</f>
        <v>0</v>
      </c>
      <c r="BF35" s="200">
        <f>IF($G35=1,0,AL35*('Other inputs'!$C$7/'Other inputs'!$C$6))</f>
        <v>0</v>
      </c>
      <c r="BG35" s="199">
        <f t="shared" si="10"/>
        <v>0</v>
      </c>
      <c r="BH35" s="200">
        <f t="shared" si="11"/>
        <v>3.0159750901952465</v>
      </c>
      <c r="BI35" s="200">
        <f t="shared" si="12"/>
        <v>0</v>
      </c>
      <c r="BJ35" s="200">
        <f t="shared" si="13"/>
        <v>0</v>
      </c>
      <c r="BK35" s="210">
        <f t="shared" si="14"/>
        <v>0</v>
      </c>
      <c r="BL35" s="200"/>
      <c r="BM35" s="199">
        <f>IF(D35=C$171,'Other inputs'!$C$13/1000000,SUM(AW35:BA35))</f>
        <v>0.31299716563897251</v>
      </c>
      <c r="BN35" s="200">
        <f>IF(B35=$B$171,$AT$171*('Other inputs'!$C$7/'Other inputs'!$C$6),SUM(BB35:BF35))</f>
        <v>2.7029779245562739</v>
      </c>
      <c r="BO35" s="188">
        <f t="shared" si="15"/>
        <v>3.0159750901952465</v>
      </c>
    </row>
    <row r="36" spans="2:67">
      <c r="B36" s="121" t="str">
        <f>'KI 2019-20'!B37</f>
        <v>E1204</v>
      </c>
      <c r="C36" s="160" t="str">
        <f t="shared" si="2"/>
        <v>E1204</v>
      </c>
      <c r="D36" s="160" t="str">
        <f t="shared" si="3"/>
        <v>E1204</v>
      </c>
      <c r="E36" t="str">
        <f>INDEX('KI 2019-20'!D$9:D$383,MATCH($B36,'KI 2019-20'!$B$9:$B$383,0))</f>
        <v>UNINFIR</v>
      </c>
      <c r="F36">
        <f>INDEX('KI 2019-20'!E$9:E$383,MATCH($B36,'KI 2019-20'!$B$9:$B$383,0))</f>
        <v>0</v>
      </c>
      <c r="G36" s="119">
        <v>0</v>
      </c>
      <c r="H36" s="120" t="str">
        <f>INDEX('KI 2019-20'!F$9:F$383,MATCH($B36,'KI 2019-20'!$B$9:$B$383,0))</f>
        <v>Bournemouth, Christchurch and Poole</v>
      </c>
      <c r="I36" s="154">
        <f>_xlfn.IFNA(IF($B36=$B$382,0,INDEX('I.Supplementary 2019-20'!N$8:N$191,MATCH($B36,'I.Supplementary 2019-20'!$B$8:$B$191,0))),INDEX('KI 2019-20'!N$9:N$383,MATCH($B36,'KI 2019-20'!$B$9:$B$383,0)))</f>
        <v>3.5077600534853266</v>
      </c>
      <c r="J36" s="153">
        <f>_xlfn.IFNA(IF($B36=$B$382,0,INDEX('I.Supplementary 2019-20'!O$8:O$191,MATCH($B36,'I.Supplementary 2019-20'!$B$8:$B$191,0))),INDEX('KI 2019-20'!O$9:O$383,MATCH($B36,'KI 2019-20'!$B$9:$B$383,0)))</f>
        <v>-0.55062793526695109</v>
      </c>
      <c r="K36" s="153">
        <f>_xlfn.IFNA(IF($B36=$B$382,0,INDEX('I.Supplementary 2019-20'!P$8:P$191,MATCH($B36,'I.Supplementary 2019-20'!$B$8:$B$191,0))),INDEX('KI 2019-20'!P$9:P$383,MATCH($B36,'KI 2019-20'!$B$9:$B$383,0)))</f>
        <v>0</v>
      </c>
      <c r="L36" s="153">
        <f>_xlfn.IFNA(IF($B36=$B$382,0,INDEX('I.Supplementary 2019-20'!Q$8:Q$191,MATCH($B36,'I.Supplementary 2019-20'!$B$8:$B$191,0))),INDEX('KI 2019-20'!Q$9:Q$383,MATCH($B36,'KI 2019-20'!$B$9:$B$383,0)))</f>
        <v>0</v>
      </c>
      <c r="M36" s="155">
        <f>_xlfn.IFNA(IF($B36=$B$382,0,INDEX('I.Supplementary 2019-20'!R$8:R$191,MATCH($B36,'I.Supplementary 2019-20'!$B$8:$B$191,0))),INDEX('KI 2019-20'!R$9:R$383,MATCH($B36,'KI 2019-20'!$B$9:$B$383,0)))</f>
        <v>0</v>
      </c>
      <c r="N36" s="153">
        <f>_xlfn.IFNA(IF($B36=$B$382,0,INDEX('I.Supplementary 2019-20'!S$8:S$191,MATCH($B36,'I.Supplementary 2019-20'!$B$8:$B$191,0))),INDEX('KI 2019-20'!S$9:S$383,MATCH($B36,'KI 2019-20'!$B$9:$B$383,0)))</f>
        <v>43.729038876872657</v>
      </c>
      <c r="O36" s="153">
        <f>_xlfn.IFNA(IF($B36=$B$382,0,INDEX('I.Supplementary 2019-20'!T$8:T$191,MATCH($B36,'I.Supplementary 2019-20'!$B$8:$B$191,0))),INDEX('KI 2019-20'!T$9:T$383,MATCH($B36,'KI 2019-20'!$B$9:$B$383,0)))</f>
        <v>10.289529041288434</v>
      </c>
      <c r="P36" s="153">
        <f>_xlfn.IFNA(IF($B36=$B$382,0,INDEX('I.Supplementary 2019-20'!U$8:U$191,MATCH($B36,'I.Supplementary 2019-20'!$B$8:$B$191,0))),INDEX('KI 2019-20'!U$9:U$383,MATCH($B36,'KI 2019-20'!$B$9:$B$383,0)))</f>
        <v>0</v>
      </c>
      <c r="Q36" s="153">
        <f>_xlfn.IFNA(IF($B36=$B$382,0,INDEX('I.Supplementary 2019-20'!V$8:V$191,MATCH($B36,'I.Supplementary 2019-20'!$B$8:$B$191,0))),INDEX('KI 2019-20'!V$9:V$383,MATCH($B36,'KI 2019-20'!$B$9:$B$383,0)))</f>
        <v>0</v>
      </c>
      <c r="R36" s="155">
        <f>_xlfn.IFNA(IF($B36=$B$382,0,INDEX('I.Supplementary 2019-20'!W$8:W$191,MATCH($B36,'I.Supplementary 2019-20'!$B$8:$B$191,0))),INDEX('KI 2019-20'!W$9:W$383,MATCH($B36,'KI 2019-20'!$B$9:$B$383,0)))</f>
        <v>0</v>
      </c>
      <c r="S36" s="153">
        <f>_xlfn.IFNA(IF($B36=$B$382,0,INDEX('I.Supplementary 2019-20'!X$8:X$191,MATCH($B36,'I.Supplementary 2019-20'!$B$8:$B$191,0))),INDEX('KI 2019-20'!X$9:X$383,MATCH($B36,'KI 2019-20'!$B$9:$B$383,0)))</f>
        <v>47.236798930357985</v>
      </c>
      <c r="T36" s="153">
        <f>_xlfn.IFNA(IF($B36=$B$382,0,INDEX('I.Supplementary 2019-20'!Y$8:Y$191,MATCH($B36,'I.Supplementary 2019-20'!$B$8:$B$191,0))),INDEX('KI 2019-20'!Y$9:Y$383,MATCH($B36,'KI 2019-20'!$B$9:$B$383,0)))</f>
        <v>9.7389011060214816</v>
      </c>
      <c r="U36" s="153">
        <f>_xlfn.IFNA(IF($B36=$B$382,0,INDEX('I.Supplementary 2019-20'!Z$8:Z$191,MATCH($B36,'I.Supplementary 2019-20'!$B$8:$B$191,0))),INDEX('KI 2019-20'!Z$9:Z$383,MATCH($B36,'KI 2019-20'!$B$9:$B$383,0)))</f>
        <v>0</v>
      </c>
      <c r="V36" s="153">
        <f>_xlfn.IFNA(IF($B36=$B$382,0,INDEX('I.Supplementary 2019-20'!AA$8:AA$191,MATCH($B36,'I.Supplementary 2019-20'!$B$8:$B$191,0))),INDEX('KI 2019-20'!AA$9:AA$383,MATCH($B36,'KI 2019-20'!$B$9:$B$383,0)))</f>
        <v>0</v>
      </c>
      <c r="W36" s="155">
        <f>_xlfn.IFNA(IF($B36=$B$382,0,INDEX('I.Supplementary 2019-20'!AB$8:AB$191,MATCH($B36,'I.Supplementary 2019-20'!$B$8:$B$191,0))),INDEX('KI 2019-20'!AB$9:AB$383,MATCH($B36,'KI 2019-20'!$B$9:$B$383,0)))</f>
        <v>0</v>
      </c>
      <c r="Y36" s="154">
        <f>_xlfn.IFNA(IF($B36=$B$382,0,INDEX('I.Supplementary 2019-20'!$I$8:$I$191,MATCH($B36,'I.Supplementary 2019-20'!$B$8:$B$191,0))),INDEX('KI 2019-20'!$I$9:$I$383,MATCH($B36,'KI 2019-20'!$B$9:$B$383,0)))</f>
        <v>2.9571321182183752</v>
      </c>
      <c r="Z36" s="153">
        <f>_xlfn.IFNA(IF($B36=$B$382,0,INDEX('I.Supplementary 2019-20'!$J$8:$J$191,MATCH($B36,'I.Supplementary 2019-20'!$B$8:$B$191,0))),INDEX('KI 2019-20'!$J$9:$J$383,MATCH($B36,'KI 2019-20'!$B$9:$B$383,0)))</f>
        <v>54.018567918161096</v>
      </c>
      <c r="AA36" s="155">
        <f>_xlfn.IFNA(IF($B36=$B$382,0,INDEX('I.Supplementary 2019-20'!$H$8:$H$191,MATCH($B36,'I.Supplementary 2019-20'!$B$8:$B$191,0))),INDEX('KI 2019-20'!$H$9:$H$383,MATCH($B36,'KI 2019-20'!$B$9:$B$383,0)))</f>
        <v>56.975700036379472</v>
      </c>
      <c r="AC36" s="156">
        <f>I36*('Other inputs'!$C$6/'Other inputs'!$C$5)</f>
        <v>3.5649129667804034</v>
      </c>
      <c r="AD36" s="149">
        <f>IF(B36=$B$35,J36*('Other inputs'!$C$6/'Other inputs'!$C$5)-('Other inputs'!$C$18/1000000),J36*('Other inputs'!$C$6/'Other inputs'!$C$5))</f>
        <v>-0.55959946985378539</v>
      </c>
      <c r="AE36" s="149">
        <f>K36*('Other inputs'!$C$6/'Other inputs'!$C$5)</f>
        <v>0</v>
      </c>
      <c r="AF36" s="149">
        <f>L36*('Other inputs'!$C$6/'Other inputs'!$C$5)</f>
        <v>0</v>
      </c>
      <c r="AG36" s="188">
        <f>M36*('Other inputs'!$C$6/'Other inputs'!$C$5)</f>
        <v>0</v>
      </c>
      <c r="AH36" s="149">
        <f>N36*('Other inputs'!$C$6/'Other inputs'!$C$5)</f>
        <v>44.441528308675068</v>
      </c>
      <c r="AI36" s="149">
        <f>O36*('Other inputs'!$C$6/'Other inputs'!$C$5)</f>
        <v>10.457179208967268</v>
      </c>
      <c r="AJ36" s="149">
        <f>P36*('Other inputs'!$C$6/'Other inputs'!$C$5)</f>
        <v>0</v>
      </c>
      <c r="AK36" s="149">
        <f>Q36*('Other inputs'!$C$6/'Other inputs'!$C$5)</f>
        <v>0</v>
      </c>
      <c r="AL36" s="188">
        <f>R36*('Other inputs'!$C$6/'Other inputs'!$C$5)</f>
        <v>0</v>
      </c>
      <c r="AM36" s="156">
        <f t="shared" si="4"/>
        <v>48.006441275455472</v>
      </c>
      <c r="AN36" s="149">
        <f t="shared" si="5"/>
        <v>9.8975797391134837</v>
      </c>
      <c r="AO36" s="149">
        <f t="shared" si="6"/>
        <v>0</v>
      </c>
      <c r="AP36" s="149">
        <f t="shared" si="7"/>
        <v>0</v>
      </c>
      <c r="AQ36" s="188">
        <f t="shared" si="8"/>
        <v>0</v>
      </c>
      <c r="AR36" s="149"/>
      <c r="AS36" s="156">
        <f>IF(D36=$C$171,'Other inputs'!$C$12/1000000,SUM(AC36:AG36))</f>
        <v>3.0053134969266182</v>
      </c>
      <c r="AT36" s="200">
        <f>IF(D36=$C$171,$Z$171*('Other inputs'!$C$6/'Other inputs'!$C$5),SUM(AH36:AL36))</f>
        <v>54.898707517642336</v>
      </c>
      <c r="AU36" s="210">
        <f t="shared" si="9"/>
        <v>57.904021014568954</v>
      </c>
      <c r="AV36" s="214"/>
      <c r="AW36" s="199">
        <f>IF($G36=1,0,IF($B36=$B$172,AC36*('Other inputs'!$F$6/'Other inputs'!$F$5)-('Other inputs'!$C$28/1000000),AC36*('Other inputs'!$F$6/'Other inputs'!$F$5)))</f>
        <v>3.5846267712049951</v>
      </c>
      <c r="AX36" s="200">
        <f>IF($G36=1,0,IF($B36=$B$172,AD36*('Other inputs'!$F$6/'Other inputs'!$F$5)-('Other inputs'!$C$29/1000000),AD36*('Other inputs'!$F$6/'Other inputs'!$F$5)))</f>
        <v>-0.56269402913408273</v>
      </c>
      <c r="AY36" s="200">
        <f>IF($G36=1,0,AE36*('Other inputs'!$F$6/'Other inputs'!$F$5))</f>
        <v>0</v>
      </c>
      <c r="AZ36" s="200">
        <f>IF($G36=1,0,AF36*('Other inputs'!$F$6/'Other inputs'!$F$5))</f>
        <v>0</v>
      </c>
      <c r="BA36" s="200">
        <f>IF($G36=1,0,AG36*('Other inputs'!$F$6/'Other inputs'!$F$5))</f>
        <v>0</v>
      </c>
      <c r="BB36" s="199">
        <f>IF($G36=1,0,AH36*('Other inputs'!$C$7/'Other inputs'!$C$6))</f>
        <v>44.441528308675068</v>
      </c>
      <c r="BC36" s="200">
        <f>IF($G36=1,0,AI36*('Other inputs'!$C$7/'Other inputs'!$C$6))</f>
        <v>10.457179208967268</v>
      </c>
      <c r="BD36" s="200">
        <f>IF($G36=1,0,AJ36*('Other inputs'!$C$7/'Other inputs'!$C$6))</f>
        <v>0</v>
      </c>
      <c r="BE36" s="200">
        <f>IF($G36=1,0,AK36*('Other inputs'!$C$7/'Other inputs'!$C$6))</f>
        <v>0</v>
      </c>
      <c r="BF36" s="200">
        <f>IF($G36=1,0,AL36*('Other inputs'!$C$7/'Other inputs'!$C$6))</f>
        <v>0</v>
      </c>
      <c r="BG36" s="199">
        <f t="shared" si="10"/>
        <v>48.026155079880063</v>
      </c>
      <c r="BH36" s="200">
        <f t="shared" si="11"/>
        <v>9.8944851798331861</v>
      </c>
      <c r="BI36" s="200">
        <f t="shared" si="12"/>
        <v>0</v>
      </c>
      <c r="BJ36" s="200">
        <f t="shared" si="13"/>
        <v>0</v>
      </c>
      <c r="BK36" s="210">
        <f t="shared" si="14"/>
        <v>0</v>
      </c>
      <c r="BL36" s="200"/>
      <c r="BM36" s="199">
        <f>IF(D36=C$171,'Other inputs'!$C$13/1000000,SUM(AW36:BA36))</f>
        <v>3.0219327420709123</v>
      </c>
      <c r="BN36" s="200">
        <f>IF(B36=$B$171,$AT$171*('Other inputs'!$C$7/'Other inputs'!$C$6),SUM(BB36:BF36))</f>
        <v>54.898707517642336</v>
      </c>
      <c r="BO36" s="188">
        <f t="shared" si="15"/>
        <v>57.920640259713245</v>
      </c>
    </row>
    <row r="37" spans="2:67">
      <c r="B37" s="121" t="str">
        <f>'KI 2019-20'!B38</f>
        <v>E0301</v>
      </c>
      <c r="C37" s="160" t="str">
        <f t="shared" si="2"/>
        <v>E0301</v>
      </c>
      <c r="D37" s="160" t="str">
        <f t="shared" si="3"/>
        <v>E0301</v>
      </c>
      <c r="E37" t="str">
        <f>INDEX('KI 2019-20'!D$9:D$383,MATCH($B37,'KI 2019-20'!$B$9:$B$383,0))</f>
        <v>UNINFIR</v>
      </c>
      <c r="F37" t="str">
        <f>INDEX('KI 2019-20'!E$9:E$383,MATCH($B37,'KI 2019-20'!$B$9:$B$383,0))</f>
        <v>P1916</v>
      </c>
      <c r="G37" s="119">
        <v>0</v>
      </c>
      <c r="H37" s="120" t="str">
        <f>INDEX('KI 2019-20'!F$9:F$383,MATCH($B37,'KI 2019-20'!$B$9:$B$383,0))</f>
        <v>Bracknell Forest</v>
      </c>
      <c r="I37" s="154">
        <f>_xlfn.IFNA(IF($B37=$B$382,0,INDEX('I.Supplementary 2019-20'!N$8:N$191,MATCH($B37,'I.Supplementary 2019-20'!$B$8:$B$191,0))),INDEX('KI 2019-20'!N$9:N$383,MATCH($B37,'KI 2019-20'!$B$9:$B$383,0)))</f>
        <v>3.3539600433240273</v>
      </c>
      <c r="J37" s="153">
        <f>_xlfn.IFNA(IF($B37=$B$382,0,INDEX('I.Supplementary 2019-20'!O$8:O$191,MATCH($B37,'I.Supplementary 2019-20'!$B$8:$B$191,0))),INDEX('KI 2019-20'!O$9:O$383,MATCH($B37,'KI 2019-20'!$B$9:$B$383,0)))</f>
        <v>-1.611332982546851</v>
      </c>
      <c r="K37" s="153">
        <f>_xlfn.IFNA(IF($B37=$B$382,0,INDEX('I.Supplementary 2019-20'!P$8:P$191,MATCH($B37,'I.Supplementary 2019-20'!$B$8:$B$191,0))),INDEX('KI 2019-20'!P$9:P$383,MATCH($B37,'KI 2019-20'!$B$9:$B$383,0)))</f>
        <v>0</v>
      </c>
      <c r="L37" s="153">
        <f>_xlfn.IFNA(IF($B37=$B$382,0,INDEX('I.Supplementary 2019-20'!Q$8:Q$191,MATCH($B37,'I.Supplementary 2019-20'!$B$8:$B$191,0))),INDEX('KI 2019-20'!Q$9:Q$383,MATCH($B37,'KI 2019-20'!$B$9:$B$383,0)))</f>
        <v>0</v>
      </c>
      <c r="M37" s="155">
        <f>_xlfn.IFNA(IF($B37=$B$382,0,INDEX('I.Supplementary 2019-20'!R$8:R$191,MATCH($B37,'I.Supplementary 2019-20'!$B$8:$B$191,0))),INDEX('KI 2019-20'!R$9:R$383,MATCH($B37,'KI 2019-20'!$B$9:$B$383,0)))</f>
        <v>0</v>
      </c>
      <c r="N37" s="153">
        <f>_xlfn.IFNA(IF($B37=$B$382,0,INDEX('I.Supplementary 2019-20'!S$8:S$191,MATCH($B37,'I.Supplementary 2019-20'!$B$8:$B$191,0))),INDEX('KI 2019-20'!S$9:S$383,MATCH($B37,'KI 2019-20'!$B$9:$B$383,0)))</f>
        <v>12.193918888679725</v>
      </c>
      <c r="O37" s="153">
        <f>_xlfn.IFNA(IF($B37=$B$382,0,INDEX('I.Supplementary 2019-20'!T$8:T$191,MATCH($B37,'I.Supplementary 2019-20'!$B$8:$B$191,0))),INDEX('KI 2019-20'!T$9:T$383,MATCH($B37,'KI 2019-20'!$B$9:$B$383,0)))</f>
        <v>4.3681304094788445</v>
      </c>
      <c r="P37" s="153">
        <f>_xlfn.IFNA(IF($B37=$B$382,0,INDEX('I.Supplementary 2019-20'!U$8:U$191,MATCH($B37,'I.Supplementary 2019-20'!$B$8:$B$191,0))),INDEX('KI 2019-20'!U$9:U$383,MATCH($B37,'KI 2019-20'!$B$9:$B$383,0)))</f>
        <v>0</v>
      </c>
      <c r="Q37" s="153">
        <f>_xlfn.IFNA(IF($B37=$B$382,0,INDEX('I.Supplementary 2019-20'!V$8:V$191,MATCH($B37,'I.Supplementary 2019-20'!$B$8:$B$191,0))),INDEX('KI 2019-20'!V$9:V$383,MATCH($B37,'KI 2019-20'!$B$9:$B$383,0)))</f>
        <v>0</v>
      </c>
      <c r="R37" s="155">
        <f>_xlfn.IFNA(IF($B37=$B$382,0,INDEX('I.Supplementary 2019-20'!W$8:W$191,MATCH($B37,'I.Supplementary 2019-20'!$B$8:$B$191,0))),INDEX('KI 2019-20'!W$9:W$383,MATCH($B37,'KI 2019-20'!$B$9:$B$383,0)))</f>
        <v>0</v>
      </c>
      <c r="S37" s="153">
        <f>_xlfn.IFNA(IF($B37=$B$382,0,INDEX('I.Supplementary 2019-20'!X$8:X$191,MATCH($B37,'I.Supplementary 2019-20'!$B$8:$B$191,0))),INDEX('KI 2019-20'!X$9:X$383,MATCH($B37,'KI 2019-20'!$B$9:$B$383,0)))</f>
        <v>15.547878932003753</v>
      </c>
      <c r="T37" s="153">
        <f>_xlfn.IFNA(IF($B37=$B$382,0,INDEX('I.Supplementary 2019-20'!Y$8:Y$191,MATCH($B37,'I.Supplementary 2019-20'!$B$8:$B$191,0))),INDEX('KI 2019-20'!Y$9:Y$383,MATCH($B37,'KI 2019-20'!$B$9:$B$383,0)))</f>
        <v>2.756797426931993</v>
      </c>
      <c r="U37" s="153">
        <f>_xlfn.IFNA(IF($B37=$B$382,0,INDEX('I.Supplementary 2019-20'!Z$8:Z$191,MATCH($B37,'I.Supplementary 2019-20'!$B$8:$B$191,0))),INDEX('KI 2019-20'!Z$9:Z$383,MATCH($B37,'KI 2019-20'!$B$9:$B$383,0)))</f>
        <v>0</v>
      </c>
      <c r="V37" s="153">
        <f>_xlfn.IFNA(IF($B37=$B$382,0,INDEX('I.Supplementary 2019-20'!AA$8:AA$191,MATCH($B37,'I.Supplementary 2019-20'!$B$8:$B$191,0))),INDEX('KI 2019-20'!AA$9:AA$383,MATCH($B37,'KI 2019-20'!$B$9:$B$383,0)))</f>
        <v>0</v>
      </c>
      <c r="W37" s="155">
        <f>_xlfn.IFNA(IF($B37=$B$382,0,INDEX('I.Supplementary 2019-20'!AB$8:AB$191,MATCH($B37,'I.Supplementary 2019-20'!$B$8:$B$191,0))),INDEX('KI 2019-20'!AB$9:AB$383,MATCH($B37,'KI 2019-20'!$B$9:$B$383,0)))</f>
        <v>0</v>
      </c>
      <c r="Y37" s="154">
        <f>_xlfn.IFNA(IF($B37=$B$382,0,INDEX('I.Supplementary 2019-20'!$I$8:$I$191,MATCH($B37,'I.Supplementary 2019-20'!$B$8:$B$191,0))),INDEX('KI 2019-20'!$I$9:$I$383,MATCH($B37,'KI 2019-20'!$B$9:$B$383,0)))</f>
        <v>1.7426270607771761</v>
      </c>
      <c r="Z37" s="153">
        <f>_xlfn.IFNA(IF($B37=$B$382,0,INDEX('I.Supplementary 2019-20'!$J$8:$J$191,MATCH($B37,'I.Supplementary 2019-20'!$B$8:$B$191,0))),INDEX('KI 2019-20'!$J$9:$J$383,MATCH($B37,'KI 2019-20'!$B$9:$B$383,0)))</f>
        <v>16.56204929815857</v>
      </c>
      <c r="AA37" s="155">
        <f>_xlfn.IFNA(IF($B37=$B$382,0,INDEX('I.Supplementary 2019-20'!$H$8:$H$191,MATCH($B37,'I.Supplementary 2019-20'!$B$8:$B$191,0))),INDEX('KI 2019-20'!$H$9:$H$383,MATCH($B37,'KI 2019-20'!$B$9:$B$383,0)))</f>
        <v>18.304676358935748</v>
      </c>
      <c r="AC37" s="156">
        <f>I37*('Other inputs'!$C$6/'Other inputs'!$C$5)</f>
        <v>3.4086070501398975</v>
      </c>
      <c r="AD37" s="149">
        <f>IF(B37=$B$35,J37*('Other inputs'!$C$6/'Other inputs'!$C$5)-('Other inputs'!$C$18/1000000),J37*('Other inputs'!$C$6/'Other inputs'!$C$5))</f>
        <v>-1.6375868804294882</v>
      </c>
      <c r="AE37" s="149">
        <f>K37*('Other inputs'!$C$6/'Other inputs'!$C$5)</f>
        <v>0</v>
      </c>
      <c r="AF37" s="149">
        <f>L37*('Other inputs'!$C$6/'Other inputs'!$C$5)</f>
        <v>0</v>
      </c>
      <c r="AG37" s="188">
        <f>M37*('Other inputs'!$C$6/'Other inputs'!$C$5)</f>
        <v>0</v>
      </c>
      <c r="AH37" s="149">
        <f>N37*('Other inputs'!$C$6/'Other inputs'!$C$5)</f>
        <v>12.392597811509537</v>
      </c>
      <c r="AI37" s="149">
        <f>O37*('Other inputs'!$C$6/'Other inputs'!$C$5)</f>
        <v>4.4393015770467281</v>
      </c>
      <c r="AJ37" s="149">
        <f>P37*('Other inputs'!$C$6/'Other inputs'!$C$5)</f>
        <v>0</v>
      </c>
      <c r="AK37" s="149">
        <f>Q37*('Other inputs'!$C$6/'Other inputs'!$C$5)</f>
        <v>0</v>
      </c>
      <c r="AL37" s="188">
        <f>R37*('Other inputs'!$C$6/'Other inputs'!$C$5)</f>
        <v>0</v>
      </c>
      <c r="AM37" s="156">
        <f t="shared" si="4"/>
        <v>15.801204861649435</v>
      </c>
      <c r="AN37" s="149">
        <f t="shared" si="5"/>
        <v>2.8017146966172399</v>
      </c>
      <c r="AO37" s="149">
        <f t="shared" si="6"/>
        <v>0</v>
      </c>
      <c r="AP37" s="149">
        <f t="shared" si="7"/>
        <v>0</v>
      </c>
      <c r="AQ37" s="188">
        <f t="shared" si="8"/>
        <v>0</v>
      </c>
      <c r="AR37" s="149"/>
      <c r="AS37" s="156">
        <f>IF(D37=$C$171,'Other inputs'!$C$12/1000000,SUM(AC37:AG37))</f>
        <v>1.7710201697104093</v>
      </c>
      <c r="AT37" s="200">
        <f>IF(D37=$C$171,$Z$171*('Other inputs'!$C$6/'Other inputs'!$C$5),SUM(AH37:AL37))</f>
        <v>16.831899388556266</v>
      </c>
      <c r="AU37" s="210">
        <f t="shared" si="9"/>
        <v>18.602919558266677</v>
      </c>
      <c r="AV37" s="214"/>
      <c r="AW37" s="199">
        <f>IF($G37=1,0,IF($B37=$B$172,AC37*('Other inputs'!$F$6/'Other inputs'!$F$5)-('Other inputs'!$C$28/1000000),AC37*('Other inputs'!$F$6/'Other inputs'!$F$5)))</f>
        <v>3.4274564900485047</v>
      </c>
      <c r="AX37" s="200">
        <f>IF($G37=1,0,IF($B37=$B$172,AD37*('Other inputs'!$F$6/'Other inputs'!$F$5)-('Other inputs'!$C$29/1000000),AD37*('Other inputs'!$F$6/'Other inputs'!$F$5)))</f>
        <v>-1.6466426604134299</v>
      </c>
      <c r="AY37" s="200">
        <f>IF($G37=1,0,AE37*('Other inputs'!$F$6/'Other inputs'!$F$5))</f>
        <v>0</v>
      </c>
      <c r="AZ37" s="200">
        <f>IF($G37=1,0,AF37*('Other inputs'!$F$6/'Other inputs'!$F$5))</f>
        <v>0</v>
      </c>
      <c r="BA37" s="200">
        <f>IF($G37=1,0,AG37*('Other inputs'!$F$6/'Other inputs'!$F$5))</f>
        <v>0</v>
      </c>
      <c r="BB37" s="199">
        <f>IF($G37=1,0,AH37*('Other inputs'!$C$7/'Other inputs'!$C$6))</f>
        <v>12.392597811509537</v>
      </c>
      <c r="BC37" s="200">
        <f>IF($G37=1,0,AI37*('Other inputs'!$C$7/'Other inputs'!$C$6))</f>
        <v>4.4393015770467281</v>
      </c>
      <c r="BD37" s="200">
        <f>IF($G37=1,0,AJ37*('Other inputs'!$C$7/'Other inputs'!$C$6))</f>
        <v>0</v>
      </c>
      <c r="BE37" s="200">
        <f>IF($G37=1,0,AK37*('Other inputs'!$C$7/'Other inputs'!$C$6))</f>
        <v>0</v>
      </c>
      <c r="BF37" s="200">
        <f>IF($G37=1,0,AL37*('Other inputs'!$C$7/'Other inputs'!$C$6))</f>
        <v>0</v>
      </c>
      <c r="BG37" s="199">
        <f t="shared" si="10"/>
        <v>15.820054301558041</v>
      </c>
      <c r="BH37" s="200">
        <f t="shared" si="11"/>
        <v>2.7926589166332985</v>
      </c>
      <c r="BI37" s="200">
        <f t="shared" si="12"/>
        <v>0</v>
      </c>
      <c r="BJ37" s="200">
        <f t="shared" si="13"/>
        <v>0</v>
      </c>
      <c r="BK37" s="210">
        <f t="shared" si="14"/>
        <v>0</v>
      </c>
      <c r="BL37" s="200"/>
      <c r="BM37" s="199">
        <f>IF(D37=C$171,'Other inputs'!$C$13/1000000,SUM(AW37:BA37))</f>
        <v>1.7808138296350748</v>
      </c>
      <c r="BN37" s="200">
        <f>IF(B37=$B$171,$AT$171*('Other inputs'!$C$7/'Other inputs'!$C$6),SUM(BB37:BF37))</f>
        <v>16.831899388556266</v>
      </c>
      <c r="BO37" s="188">
        <f t="shared" si="15"/>
        <v>18.612713218191342</v>
      </c>
    </row>
    <row r="38" spans="2:67">
      <c r="B38" s="121" t="str">
        <f>'KI 2019-20'!B39</f>
        <v>E4701</v>
      </c>
      <c r="C38" s="160" t="str">
        <f t="shared" si="2"/>
        <v>E4701</v>
      </c>
      <c r="D38" s="160" t="str">
        <f t="shared" si="3"/>
        <v>E4701</v>
      </c>
      <c r="E38" t="str">
        <f>INDEX('KI 2019-20'!D$9:D$383,MATCH($B38,'KI 2019-20'!$B$9:$B$383,0))</f>
        <v>MD</v>
      </c>
      <c r="F38" t="str">
        <f>INDEX('KI 2019-20'!E$9:E$383,MATCH($B38,'KI 2019-20'!$B$9:$B$383,0))</f>
        <v>P1912</v>
      </c>
      <c r="G38" s="119">
        <v>0</v>
      </c>
      <c r="H38" s="120" t="str">
        <f>INDEX('KI 2019-20'!F$9:F$383,MATCH($B38,'KI 2019-20'!$B$9:$B$383,0))</f>
        <v>Bradford</v>
      </c>
      <c r="I38" s="154">
        <f>_xlfn.IFNA(IF($B38=$B$382,0,INDEX('I.Supplementary 2019-20'!N$8:N$191,MATCH($B38,'I.Supplementary 2019-20'!$B$8:$B$191,0))),INDEX('KI 2019-20'!N$9:N$383,MATCH($B38,'KI 2019-20'!$B$9:$B$383,0)))</f>
        <v>32.730166933367492</v>
      </c>
      <c r="J38" s="153">
        <f>_xlfn.IFNA(IF($B38=$B$382,0,INDEX('I.Supplementary 2019-20'!O$8:O$191,MATCH($B38,'I.Supplementary 2019-20'!$B$8:$B$191,0))),INDEX('KI 2019-20'!O$9:O$383,MATCH($B38,'KI 2019-20'!$B$9:$B$383,0)))</f>
        <v>1.3235813540637718</v>
      </c>
      <c r="K38" s="153">
        <f>_xlfn.IFNA(IF($B38=$B$382,0,INDEX('I.Supplementary 2019-20'!P$8:P$191,MATCH($B38,'I.Supplementary 2019-20'!$B$8:$B$191,0))),INDEX('KI 2019-20'!P$9:P$383,MATCH($B38,'KI 2019-20'!$B$9:$B$383,0)))</f>
        <v>0</v>
      </c>
      <c r="L38" s="153">
        <f>_xlfn.IFNA(IF($B38=$B$382,0,INDEX('I.Supplementary 2019-20'!Q$8:Q$191,MATCH($B38,'I.Supplementary 2019-20'!$B$8:$B$191,0))),INDEX('KI 2019-20'!Q$9:Q$383,MATCH($B38,'KI 2019-20'!$B$9:$B$383,0)))</f>
        <v>0</v>
      </c>
      <c r="M38" s="155">
        <f>_xlfn.IFNA(IF($B38=$B$382,0,INDEX('I.Supplementary 2019-20'!R$8:R$191,MATCH($B38,'I.Supplementary 2019-20'!$B$8:$B$191,0))),INDEX('KI 2019-20'!R$9:R$383,MATCH($B38,'KI 2019-20'!$B$9:$B$383,0)))</f>
        <v>0</v>
      </c>
      <c r="N38" s="153">
        <f>_xlfn.IFNA(IF($B38=$B$382,0,INDEX('I.Supplementary 2019-20'!S$8:S$191,MATCH($B38,'I.Supplementary 2019-20'!$B$8:$B$191,0))),INDEX('KI 2019-20'!S$9:S$383,MATCH($B38,'KI 2019-20'!$B$9:$B$383,0)))</f>
        <v>115.86263377562697</v>
      </c>
      <c r="O38" s="153">
        <f>_xlfn.IFNA(IF($B38=$B$382,0,INDEX('I.Supplementary 2019-20'!T$8:T$191,MATCH($B38,'I.Supplementary 2019-20'!$B$8:$B$191,0))),INDEX('KI 2019-20'!T$9:T$383,MATCH($B38,'KI 2019-20'!$B$9:$B$383,0)))</f>
        <v>21.162379092763285</v>
      </c>
      <c r="P38" s="153">
        <f>_xlfn.IFNA(IF($B38=$B$382,0,INDEX('I.Supplementary 2019-20'!U$8:U$191,MATCH($B38,'I.Supplementary 2019-20'!$B$8:$B$191,0))),INDEX('KI 2019-20'!U$9:U$383,MATCH($B38,'KI 2019-20'!$B$9:$B$383,0)))</f>
        <v>0</v>
      </c>
      <c r="Q38" s="153">
        <f>_xlfn.IFNA(IF($B38=$B$382,0,INDEX('I.Supplementary 2019-20'!V$8:V$191,MATCH($B38,'I.Supplementary 2019-20'!$B$8:$B$191,0))),INDEX('KI 2019-20'!V$9:V$383,MATCH($B38,'KI 2019-20'!$B$9:$B$383,0)))</f>
        <v>0</v>
      </c>
      <c r="R38" s="155">
        <f>_xlfn.IFNA(IF($B38=$B$382,0,INDEX('I.Supplementary 2019-20'!W$8:W$191,MATCH($B38,'I.Supplementary 2019-20'!$B$8:$B$191,0))),INDEX('KI 2019-20'!W$9:W$383,MATCH($B38,'KI 2019-20'!$B$9:$B$383,0)))</f>
        <v>0</v>
      </c>
      <c r="S38" s="153">
        <f>_xlfn.IFNA(IF($B38=$B$382,0,INDEX('I.Supplementary 2019-20'!X$8:X$191,MATCH($B38,'I.Supplementary 2019-20'!$B$8:$B$191,0))),INDEX('KI 2019-20'!X$9:X$383,MATCH($B38,'KI 2019-20'!$B$9:$B$383,0)))</f>
        <v>148.59280070899445</v>
      </c>
      <c r="T38" s="153">
        <f>_xlfn.IFNA(IF($B38=$B$382,0,INDEX('I.Supplementary 2019-20'!Y$8:Y$191,MATCH($B38,'I.Supplementary 2019-20'!$B$8:$B$191,0))),INDEX('KI 2019-20'!Y$9:Y$383,MATCH($B38,'KI 2019-20'!$B$9:$B$383,0)))</f>
        <v>22.485960446827058</v>
      </c>
      <c r="U38" s="153">
        <f>_xlfn.IFNA(IF($B38=$B$382,0,INDEX('I.Supplementary 2019-20'!Z$8:Z$191,MATCH($B38,'I.Supplementary 2019-20'!$B$8:$B$191,0))),INDEX('KI 2019-20'!Z$9:Z$383,MATCH($B38,'KI 2019-20'!$B$9:$B$383,0)))</f>
        <v>0</v>
      </c>
      <c r="V38" s="153">
        <f>_xlfn.IFNA(IF($B38=$B$382,0,INDEX('I.Supplementary 2019-20'!AA$8:AA$191,MATCH($B38,'I.Supplementary 2019-20'!$B$8:$B$191,0))),INDEX('KI 2019-20'!AA$9:AA$383,MATCH($B38,'KI 2019-20'!$B$9:$B$383,0)))</f>
        <v>0</v>
      </c>
      <c r="W38" s="155">
        <f>_xlfn.IFNA(IF($B38=$B$382,0,INDEX('I.Supplementary 2019-20'!AB$8:AB$191,MATCH($B38,'I.Supplementary 2019-20'!$B$8:$B$191,0))),INDEX('KI 2019-20'!AB$9:AB$383,MATCH($B38,'KI 2019-20'!$B$9:$B$383,0)))</f>
        <v>0</v>
      </c>
      <c r="Y38" s="154">
        <f>_xlfn.IFNA(IF($B38=$B$382,0,INDEX('I.Supplementary 2019-20'!$I$8:$I$191,MATCH($B38,'I.Supplementary 2019-20'!$B$8:$B$191,0))),INDEX('KI 2019-20'!$I$9:$I$383,MATCH($B38,'KI 2019-20'!$B$9:$B$383,0)))</f>
        <v>34.053748287431262</v>
      </c>
      <c r="Z38" s="153">
        <f>_xlfn.IFNA(IF($B38=$B$382,0,INDEX('I.Supplementary 2019-20'!$J$8:$J$191,MATCH($B38,'I.Supplementary 2019-20'!$B$8:$B$191,0))),INDEX('KI 2019-20'!$J$9:$J$383,MATCH($B38,'KI 2019-20'!$B$9:$B$383,0)))</f>
        <v>137.02501286839026</v>
      </c>
      <c r="AA38" s="155">
        <f>_xlfn.IFNA(IF($B38=$B$382,0,INDEX('I.Supplementary 2019-20'!$H$8:$H$191,MATCH($B38,'I.Supplementary 2019-20'!$B$8:$B$191,0))),INDEX('KI 2019-20'!$H$9:$H$383,MATCH($B38,'KI 2019-20'!$B$9:$B$383,0)))</f>
        <v>171.07876115582152</v>
      </c>
      <c r="AC38" s="156">
        <f>I38*('Other inputs'!$C$6/'Other inputs'!$C$5)</f>
        <v>33.263448675662687</v>
      </c>
      <c r="AD38" s="149">
        <f>IF(B38=$B$35,J38*('Other inputs'!$C$6/'Other inputs'!$C$5)-('Other inputs'!$C$18/1000000),J38*('Other inputs'!$C$6/'Other inputs'!$C$5))</f>
        <v>1.3451468343743831</v>
      </c>
      <c r="AE38" s="149">
        <f>K38*('Other inputs'!$C$6/'Other inputs'!$C$5)</f>
        <v>0</v>
      </c>
      <c r="AF38" s="149">
        <f>L38*('Other inputs'!$C$6/'Other inputs'!$C$5)</f>
        <v>0</v>
      </c>
      <c r="AG38" s="188">
        <f>M38*('Other inputs'!$C$6/'Other inputs'!$C$5)</f>
        <v>0</v>
      </c>
      <c r="AH38" s="149">
        <f>N38*('Other inputs'!$C$6/'Other inputs'!$C$5)</f>
        <v>117.7504159960038</v>
      </c>
      <c r="AI38" s="149">
        <f>O38*('Other inputs'!$C$6/'Other inputs'!$C$5)</f>
        <v>21.507183640099552</v>
      </c>
      <c r="AJ38" s="149">
        <f>P38*('Other inputs'!$C$6/'Other inputs'!$C$5)</f>
        <v>0</v>
      </c>
      <c r="AK38" s="149">
        <f>Q38*('Other inputs'!$C$6/'Other inputs'!$C$5)</f>
        <v>0</v>
      </c>
      <c r="AL38" s="188">
        <f>R38*('Other inputs'!$C$6/'Other inputs'!$C$5)</f>
        <v>0</v>
      </c>
      <c r="AM38" s="156">
        <f t="shared" si="4"/>
        <v>151.01386467166648</v>
      </c>
      <c r="AN38" s="149">
        <f t="shared" si="5"/>
        <v>22.852330474473934</v>
      </c>
      <c r="AO38" s="149">
        <f t="shared" si="6"/>
        <v>0</v>
      </c>
      <c r="AP38" s="149">
        <f t="shared" si="7"/>
        <v>0</v>
      </c>
      <c r="AQ38" s="188">
        <f t="shared" si="8"/>
        <v>0</v>
      </c>
      <c r="AR38" s="149"/>
      <c r="AS38" s="156">
        <f>IF(D38=$C$171,'Other inputs'!$C$12/1000000,SUM(AC38:AG38))</f>
        <v>34.60859551003707</v>
      </c>
      <c r="AT38" s="200">
        <f>IF(D38=$C$171,$Z$171*('Other inputs'!$C$6/'Other inputs'!$C$5),SUM(AH38:AL38))</f>
        <v>139.25759963610335</v>
      </c>
      <c r="AU38" s="210">
        <f t="shared" si="9"/>
        <v>173.86619514614043</v>
      </c>
      <c r="AV38" s="214"/>
      <c r="AW38" s="199">
        <f>IF($G38=1,0,IF($B38=$B$172,AC38*('Other inputs'!$F$6/'Other inputs'!$F$5)-('Other inputs'!$C$28/1000000),AC38*('Other inputs'!$F$6/'Other inputs'!$F$5)))</f>
        <v>33.447394013961279</v>
      </c>
      <c r="AX38" s="200">
        <f>IF($G38=1,0,IF($B38=$B$172,AD38*('Other inputs'!$F$6/'Other inputs'!$F$5)-('Other inputs'!$C$29/1000000),AD38*('Other inputs'!$F$6/'Other inputs'!$F$5)))</f>
        <v>1.35258543438014</v>
      </c>
      <c r="AY38" s="200">
        <f>IF($G38=1,0,AE38*('Other inputs'!$F$6/'Other inputs'!$F$5))</f>
        <v>0</v>
      </c>
      <c r="AZ38" s="200">
        <f>IF($G38=1,0,AF38*('Other inputs'!$F$6/'Other inputs'!$F$5))</f>
        <v>0</v>
      </c>
      <c r="BA38" s="200">
        <f>IF($G38=1,0,AG38*('Other inputs'!$F$6/'Other inputs'!$F$5))</f>
        <v>0</v>
      </c>
      <c r="BB38" s="199">
        <f>IF($G38=1,0,AH38*('Other inputs'!$C$7/'Other inputs'!$C$6))</f>
        <v>117.7504159960038</v>
      </c>
      <c r="BC38" s="200">
        <f>IF($G38=1,0,AI38*('Other inputs'!$C$7/'Other inputs'!$C$6))</f>
        <v>21.507183640099552</v>
      </c>
      <c r="BD38" s="200">
        <f>IF($G38=1,0,AJ38*('Other inputs'!$C$7/'Other inputs'!$C$6))</f>
        <v>0</v>
      </c>
      <c r="BE38" s="200">
        <f>IF($G38=1,0,AK38*('Other inputs'!$C$7/'Other inputs'!$C$6))</f>
        <v>0</v>
      </c>
      <c r="BF38" s="200">
        <f>IF($G38=1,0,AL38*('Other inputs'!$C$7/'Other inputs'!$C$6))</f>
        <v>0</v>
      </c>
      <c r="BG38" s="199">
        <f t="shared" si="10"/>
        <v>151.19781000996508</v>
      </c>
      <c r="BH38" s="200">
        <f t="shared" si="11"/>
        <v>22.85976907447969</v>
      </c>
      <c r="BI38" s="200">
        <f t="shared" si="12"/>
        <v>0</v>
      </c>
      <c r="BJ38" s="200">
        <f t="shared" si="13"/>
        <v>0</v>
      </c>
      <c r="BK38" s="210">
        <f t="shared" si="14"/>
        <v>0</v>
      </c>
      <c r="BL38" s="200"/>
      <c r="BM38" s="199">
        <f>IF(D38=C$171,'Other inputs'!$C$13/1000000,SUM(AW38:BA38))</f>
        <v>34.799979448341418</v>
      </c>
      <c r="BN38" s="200">
        <f>IF(B38=$B$171,$AT$171*('Other inputs'!$C$7/'Other inputs'!$C$6),SUM(BB38:BF38))</f>
        <v>139.25759963610335</v>
      </c>
      <c r="BO38" s="188">
        <f t="shared" si="15"/>
        <v>174.05757908444477</v>
      </c>
    </row>
    <row r="39" spans="2:67">
      <c r="B39" s="121" t="str">
        <f>'KI 2019-20'!B40</f>
        <v>E1532</v>
      </c>
      <c r="C39" s="160" t="str">
        <f t="shared" si="2"/>
        <v>E1532</v>
      </c>
      <c r="D39" s="160" t="str">
        <f t="shared" si="3"/>
        <v>E1532</v>
      </c>
      <c r="E39" t="str">
        <f>INDEX('KI 2019-20'!D$9:D$383,MATCH($B39,'KI 2019-20'!$B$9:$B$383,0))</f>
        <v>SD</v>
      </c>
      <c r="F39">
        <f>INDEX('KI 2019-20'!E$9:E$383,MATCH($B39,'KI 2019-20'!$B$9:$B$383,0))</f>
        <v>0</v>
      </c>
      <c r="G39" s="119">
        <v>0</v>
      </c>
      <c r="H39" s="120" t="str">
        <f>INDEX('KI 2019-20'!F$9:F$383,MATCH($B39,'KI 2019-20'!$B$9:$B$383,0))</f>
        <v>Braintree</v>
      </c>
      <c r="I39" s="154">
        <f>_xlfn.IFNA(IF($B39=$B$382,0,INDEX('I.Supplementary 2019-20'!N$8:N$191,MATCH($B39,'I.Supplementary 2019-20'!$B$8:$B$191,0))),INDEX('KI 2019-20'!N$9:N$383,MATCH($B39,'KI 2019-20'!$B$9:$B$383,0)))</f>
        <v>0</v>
      </c>
      <c r="J39" s="153">
        <f>_xlfn.IFNA(IF($B39=$B$382,0,INDEX('I.Supplementary 2019-20'!O$8:O$191,MATCH($B39,'I.Supplementary 2019-20'!$B$8:$B$191,0))),INDEX('KI 2019-20'!O$9:O$383,MATCH($B39,'KI 2019-20'!$B$9:$B$383,0)))</f>
        <v>0</v>
      </c>
      <c r="K39" s="153">
        <f>_xlfn.IFNA(IF($B39=$B$382,0,INDEX('I.Supplementary 2019-20'!P$8:P$191,MATCH($B39,'I.Supplementary 2019-20'!$B$8:$B$191,0))),INDEX('KI 2019-20'!P$9:P$383,MATCH($B39,'KI 2019-20'!$B$9:$B$383,0)))</f>
        <v>0</v>
      </c>
      <c r="L39" s="153">
        <f>_xlfn.IFNA(IF($B39=$B$382,0,INDEX('I.Supplementary 2019-20'!Q$8:Q$191,MATCH($B39,'I.Supplementary 2019-20'!$B$8:$B$191,0))),INDEX('KI 2019-20'!Q$9:Q$383,MATCH($B39,'KI 2019-20'!$B$9:$B$383,0)))</f>
        <v>0</v>
      </c>
      <c r="M39" s="155">
        <f>_xlfn.IFNA(IF($B39=$B$382,0,INDEX('I.Supplementary 2019-20'!R$8:R$191,MATCH($B39,'I.Supplementary 2019-20'!$B$8:$B$191,0))),INDEX('KI 2019-20'!R$9:R$383,MATCH($B39,'KI 2019-20'!$B$9:$B$383,0)))</f>
        <v>0</v>
      </c>
      <c r="N39" s="153">
        <f>_xlfn.IFNA(IF($B39=$B$382,0,INDEX('I.Supplementary 2019-20'!S$8:S$191,MATCH($B39,'I.Supplementary 2019-20'!$B$8:$B$191,0))),INDEX('KI 2019-20'!S$9:S$383,MATCH($B39,'KI 2019-20'!$B$9:$B$383,0)))</f>
        <v>0</v>
      </c>
      <c r="O39" s="153">
        <f>_xlfn.IFNA(IF($B39=$B$382,0,INDEX('I.Supplementary 2019-20'!T$8:T$191,MATCH($B39,'I.Supplementary 2019-20'!$B$8:$B$191,0))),INDEX('KI 2019-20'!T$9:T$383,MATCH($B39,'KI 2019-20'!$B$9:$B$383,0)))</f>
        <v>3.4310264029503705</v>
      </c>
      <c r="P39" s="153">
        <f>_xlfn.IFNA(IF($B39=$B$382,0,INDEX('I.Supplementary 2019-20'!U$8:U$191,MATCH($B39,'I.Supplementary 2019-20'!$B$8:$B$191,0))),INDEX('KI 2019-20'!U$9:U$383,MATCH($B39,'KI 2019-20'!$B$9:$B$383,0)))</f>
        <v>0</v>
      </c>
      <c r="Q39" s="153">
        <f>_xlfn.IFNA(IF($B39=$B$382,0,INDEX('I.Supplementary 2019-20'!V$8:V$191,MATCH($B39,'I.Supplementary 2019-20'!$B$8:$B$191,0))),INDEX('KI 2019-20'!V$9:V$383,MATCH($B39,'KI 2019-20'!$B$9:$B$383,0)))</f>
        <v>0</v>
      </c>
      <c r="R39" s="155">
        <f>_xlfn.IFNA(IF($B39=$B$382,0,INDEX('I.Supplementary 2019-20'!W$8:W$191,MATCH($B39,'I.Supplementary 2019-20'!$B$8:$B$191,0))),INDEX('KI 2019-20'!W$9:W$383,MATCH($B39,'KI 2019-20'!$B$9:$B$383,0)))</f>
        <v>0</v>
      </c>
      <c r="S39" s="153">
        <f>_xlfn.IFNA(IF($B39=$B$382,0,INDEX('I.Supplementary 2019-20'!X$8:X$191,MATCH($B39,'I.Supplementary 2019-20'!$B$8:$B$191,0))),INDEX('KI 2019-20'!X$9:X$383,MATCH($B39,'KI 2019-20'!$B$9:$B$383,0)))</f>
        <v>0</v>
      </c>
      <c r="T39" s="153">
        <f>_xlfn.IFNA(IF($B39=$B$382,0,INDEX('I.Supplementary 2019-20'!Y$8:Y$191,MATCH($B39,'I.Supplementary 2019-20'!$B$8:$B$191,0))),INDEX('KI 2019-20'!Y$9:Y$383,MATCH($B39,'KI 2019-20'!$B$9:$B$383,0)))</f>
        <v>3.4310264029503705</v>
      </c>
      <c r="U39" s="153">
        <f>_xlfn.IFNA(IF($B39=$B$382,0,INDEX('I.Supplementary 2019-20'!Z$8:Z$191,MATCH($B39,'I.Supplementary 2019-20'!$B$8:$B$191,0))),INDEX('KI 2019-20'!Z$9:Z$383,MATCH($B39,'KI 2019-20'!$B$9:$B$383,0)))</f>
        <v>0</v>
      </c>
      <c r="V39" s="153">
        <f>_xlfn.IFNA(IF($B39=$B$382,0,INDEX('I.Supplementary 2019-20'!AA$8:AA$191,MATCH($B39,'I.Supplementary 2019-20'!$B$8:$B$191,0))),INDEX('KI 2019-20'!AA$9:AA$383,MATCH($B39,'KI 2019-20'!$B$9:$B$383,0)))</f>
        <v>0</v>
      </c>
      <c r="W39" s="155">
        <f>_xlfn.IFNA(IF($B39=$B$382,0,INDEX('I.Supplementary 2019-20'!AB$8:AB$191,MATCH($B39,'I.Supplementary 2019-20'!$B$8:$B$191,0))),INDEX('KI 2019-20'!AB$9:AB$383,MATCH($B39,'KI 2019-20'!$B$9:$B$383,0)))</f>
        <v>0</v>
      </c>
      <c r="Y39" s="154">
        <f>_xlfn.IFNA(IF($B39=$B$382,0,INDEX('I.Supplementary 2019-20'!$I$8:$I$191,MATCH($B39,'I.Supplementary 2019-20'!$B$8:$B$191,0))),INDEX('KI 2019-20'!$I$9:$I$383,MATCH($B39,'KI 2019-20'!$B$9:$B$383,0)))</f>
        <v>0</v>
      </c>
      <c r="Z39" s="153">
        <f>_xlfn.IFNA(IF($B39=$B$382,0,INDEX('I.Supplementary 2019-20'!$J$8:$J$191,MATCH($B39,'I.Supplementary 2019-20'!$B$8:$B$191,0))),INDEX('KI 2019-20'!$J$9:$J$383,MATCH($B39,'KI 2019-20'!$B$9:$B$383,0)))</f>
        <v>3.4310264029503705</v>
      </c>
      <c r="AA39" s="155">
        <f>_xlfn.IFNA(IF($B39=$B$382,0,INDEX('I.Supplementary 2019-20'!$H$8:$H$191,MATCH($B39,'I.Supplementary 2019-20'!$B$8:$B$191,0))),INDEX('KI 2019-20'!$H$9:$H$383,MATCH($B39,'KI 2019-20'!$B$9:$B$383,0)))</f>
        <v>3.4310264029503705</v>
      </c>
      <c r="AC39" s="156">
        <f>I39*('Other inputs'!$C$6/'Other inputs'!$C$5)</f>
        <v>0</v>
      </c>
      <c r="AD39" s="149">
        <f>IF(B39=$B$35,J39*('Other inputs'!$C$6/'Other inputs'!$C$5)-('Other inputs'!$C$18/1000000),J39*('Other inputs'!$C$6/'Other inputs'!$C$5))</f>
        <v>0</v>
      </c>
      <c r="AE39" s="149">
        <f>K39*('Other inputs'!$C$6/'Other inputs'!$C$5)</f>
        <v>0</v>
      </c>
      <c r="AF39" s="149">
        <f>L39*('Other inputs'!$C$6/'Other inputs'!$C$5)</f>
        <v>0</v>
      </c>
      <c r="AG39" s="188">
        <f>M39*('Other inputs'!$C$6/'Other inputs'!$C$5)</f>
        <v>0</v>
      </c>
      <c r="AH39" s="149">
        <f>N39*('Other inputs'!$C$6/'Other inputs'!$C$5)</f>
        <v>0</v>
      </c>
      <c r="AI39" s="149">
        <f>O39*('Other inputs'!$C$6/'Other inputs'!$C$5)</f>
        <v>3.4869290734668739</v>
      </c>
      <c r="AJ39" s="149">
        <f>P39*('Other inputs'!$C$6/'Other inputs'!$C$5)</f>
        <v>0</v>
      </c>
      <c r="AK39" s="149">
        <f>Q39*('Other inputs'!$C$6/'Other inputs'!$C$5)</f>
        <v>0</v>
      </c>
      <c r="AL39" s="188">
        <f>R39*('Other inputs'!$C$6/'Other inputs'!$C$5)</f>
        <v>0</v>
      </c>
      <c r="AM39" s="156">
        <f t="shared" si="4"/>
        <v>0</v>
      </c>
      <c r="AN39" s="149">
        <f t="shared" si="5"/>
        <v>3.4869290734668739</v>
      </c>
      <c r="AO39" s="149">
        <f t="shared" si="6"/>
        <v>0</v>
      </c>
      <c r="AP39" s="149">
        <f t="shared" si="7"/>
        <v>0</v>
      </c>
      <c r="AQ39" s="188">
        <f t="shared" si="8"/>
        <v>0</v>
      </c>
      <c r="AR39" s="149"/>
      <c r="AS39" s="156">
        <f>IF(D39=$C$171,'Other inputs'!$C$12/1000000,SUM(AC39:AG39))</f>
        <v>0</v>
      </c>
      <c r="AT39" s="200">
        <f>IF(D39=$C$171,$Z$171*('Other inputs'!$C$6/'Other inputs'!$C$5),SUM(AH39:AL39))</f>
        <v>3.4869290734668739</v>
      </c>
      <c r="AU39" s="210">
        <f t="shared" si="9"/>
        <v>3.4869290734668739</v>
      </c>
      <c r="AV39" s="214"/>
      <c r="AW39" s="199">
        <f>IF($G39=1,0,IF($B39=$B$172,AC39*('Other inputs'!$F$6/'Other inputs'!$F$5)-('Other inputs'!$C$28/1000000),AC39*('Other inputs'!$F$6/'Other inputs'!$F$5)))</f>
        <v>0</v>
      </c>
      <c r="AX39" s="200">
        <f>IF($G39=1,0,IF($B39=$B$172,AD39*('Other inputs'!$F$6/'Other inputs'!$F$5)-('Other inputs'!$C$29/1000000),AD39*('Other inputs'!$F$6/'Other inputs'!$F$5)))</f>
        <v>0</v>
      </c>
      <c r="AY39" s="200">
        <f>IF($G39=1,0,AE39*('Other inputs'!$F$6/'Other inputs'!$F$5))</f>
        <v>0</v>
      </c>
      <c r="AZ39" s="200">
        <f>IF($G39=1,0,AF39*('Other inputs'!$F$6/'Other inputs'!$F$5))</f>
        <v>0</v>
      </c>
      <c r="BA39" s="200">
        <f>IF($G39=1,0,AG39*('Other inputs'!$F$6/'Other inputs'!$F$5))</f>
        <v>0</v>
      </c>
      <c r="BB39" s="199">
        <f>IF($G39=1,0,AH39*('Other inputs'!$C$7/'Other inputs'!$C$6))</f>
        <v>0</v>
      </c>
      <c r="BC39" s="200">
        <f>IF($G39=1,0,AI39*('Other inputs'!$C$7/'Other inputs'!$C$6))</f>
        <v>3.4869290734668739</v>
      </c>
      <c r="BD39" s="200">
        <f>IF($G39=1,0,AJ39*('Other inputs'!$C$7/'Other inputs'!$C$6))</f>
        <v>0</v>
      </c>
      <c r="BE39" s="200">
        <f>IF($G39=1,0,AK39*('Other inputs'!$C$7/'Other inputs'!$C$6))</f>
        <v>0</v>
      </c>
      <c r="BF39" s="200">
        <f>IF($G39=1,0,AL39*('Other inputs'!$C$7/'Other inputs'!$C$6))</f>
        <v>0</v>
      </c>
      <c r="BG39" s="199">
        <f t="shared" si="10"/>
        <v>0</v>
      </c>
      <c r="BH39" s="200">
        <f t="shared" si="11"/>
        <v>3.4869290734668739</v>
      </c>
      <c r="BI39" s="200">
        <f t="shared" si="12"/>
        <v>0</v>
      </c>
      <c r="BJ39" s="200">
        <f t="shared" si="13"/>
        <v>0</v>
      </c>
      <c r="BK39" s="210">
        <f t="shared" si="14"/>
        <v>0</v>
      </c>
      <c r="BL39" s="200"/>
      <c r="BM39" s="199">
        <f>IF(D39=C$171,'Other inputs'!$C$13/1000000,SUM(AW39:BA39))</f>
        <v>0</v>
      </c>
      <c r="BN39" s="200">
        <f>IF(B39=$B$171,$AT$171*('Other inputs'!$C$7/'Other inputs'!$C$6),SUM(BB39:BF39))</f>
        <v>3.4869290734668739</v>
      </c>
      <c r="BO39" s="188">
        <f t="shared" si="15"/>
        <v>3.4869290734668739</v>
      </c>
    </row>
    <row r="40" spans="2:67">
      <c r="B40" s="121" t="str">
        <f>'KI 2019-20'!B41</f>
        <v>E2631</v>
      </c>
      <c r="C40" s="160" t="str">
        <f t="shared" si="2"/>
        <v>E2631</v>
      </c>
      <c r="D40" s="160" t="str">
        <f t="shared" si="3"/>
        <v>E2631</v>
      </c>
      <c r="E40" t="str">
        <f>INDEX('KI 2019-20'!D$9:D$383,MATCH($B40,'KI 2019-20'!$B$9:$B$383,0))</f>
        <v>SD</v>
      </c>
      <c r="F40" t="str">
        <f>INDEX('KI 2019-20'!E$9:E$383,MATCH($B40,'KI 2019-20'!$B$9:$B$383,0))</f>
        <v>P1910</v>
      </c>
      <c r="G40" s="119">
        <v>0</v>
      </c>
      <c r="H40" s="120" t="str">
        <f>INDEX('KI 2019-20'!F$9:F$383,MATCH($B40,'KI 2019-20'!$B$9:$B$383,0))</f>
        <v>Breckland</v>
      </c>
      <c r="I40" s="154">
        <f>_xlfn.IFNA(IF($B40=$B$382,0,INDEX('I.Supplementary 2019-20'!N$8:N$191,MATCH($B40,'I.Supplementary 2019-20'!$B$8:$B$191,0))),INDEX('KI 2019-20'!N$9:N$383,MATCH($B40,'KI 2019-20'!$B$9:$B$383,0)))</f>
        <v>0</v>
      </c>
      <c r="J40" s="153">
        <f>_xlfn.IFNA(IF($B40=$B$382,0,INDEX('I.Supplementary 2019-20'!O$8:O$191,MATCH($B40,'I.Supplementary 2019-20'!$B$8:$B$191,0))),INDEX('KI 2019-20'!O$9:O$383,MATCH($B40,'KI 2019-20'!$B$9:$B$383,0)))</f>
        <v>0.64626548590437971</v>
      </c>
      <c r="K40" s="153">
        <f>_xlfn.IFNA(IF($B40=$B$382,0,INDEX('I.Supplementary 2019-20'!P$8:P$191,MATCH($B40,'I.Supplementary 2019-20'!$B$8:$B$191,0))),INDEX('KI 2019-20'!P$9:P$383,MATCH($B40,'KI 2019-20'!$B$9:$B$383,0)))</f>
        <v>0</v>
      </c>
      <c r="L40" s="153">
        <f>_xlfn.IFNA(IF($B40=$B$382,0,INDEX('I.Supplementary 2019-20'!Q$8:Q$191,MATCH($B40,'I.Supplementary 2019-20'!$B$8:$B$191,0))),INDEX('KI 2019-20'!Q$9:Q$383,MATCH($B40,'KI 2019-20'!$B$9:$B$383,0)))</f>
        <v>0</v>
      </c>
      <c r="M40" s="155">
        <f>_xlfn.IFNA(IF($B40=$B$382,0,INDEX('I.Supplementary 2019-20'!R$8:R$191,MATCH($B40,'I.Supplementary 2019-20'!$B$8:$B$191,0))),INDEX('KI 2019-20'!R$9:R$383,MATCH($B40,'KI 2019-20'!$B$9:$B$383,0)))</f>
        <v>0</v>
      </c>
      <c r="N40" s="153">
        <f>_xlfn.IFNA(IF($B40=$B$382,0,INDEX('I.Supplementary 2019-20'!S$8:S$191,MATCH($B40,'I.Supplementary 2019-20'!$B$8:$B$191,0))),INDEX('KI 2019-20'!S$9:S$383,MATCH($B40,'KI 2019-20'!$B$9:$B$383,0)))</f>
        <v>0</v>
      </c>
      <c r="O40" s="153">
        <f>_xlfn.IFNA(IF($B40=$B$382,0,INDEX('I.Supplementary 2019-20'!T$8:T$191,MATCH($B40,'I.Supplementary 2019-20'!$B$8:$B$191,0))),INDEX('KI 2019-20'!T$9:T$383,MATCH($B40,'KI 2019-20'!$B$9:$B$383,0)))</f>
        <v>3.8959358117225822</v>
      </c>
      <c r="P40" s="153">
        <f>_xlfn.IFNA(IF($B40=$B$382,0,INDEX('I.Supplementary 2019-20'!U$8:U$191,MATCH($B40,'I.Supplementary 2019-20'!$B$8:$B$191,0))),INDEX('KI 2019-20'!U$9:U$383,MATCH($B40,'KI 2019-20'!$B$9:$B$383,0)))</f>
        <v>0</v>
      </c>
      <c r="Q40" s="153">
        <f>_xlfn.IFNA(IF($B40=$B$382,0,INDEX('I.Supplementary 2019-20'!V$8:V$191,MATCH($B40,'I.Supplementary 2019-20'!$B$8:$B$191,0))),INDEX('KI 2019-20'!V$9:V$383,MATCH($B40,'KI 2019-20'!$B$9:$B$383,0)))</f>
        <v>0</v>
      </c>
      <c r="R40" s="155">
        <f>_xlfn.IFNA(IF($B40=$B$382,0,INDEX('I.Supplementary 2019-20'!W$8:W$191,MATCH($B40,'I.Supplementary 2019-20'!$B$8:$B$191,0))),INDEX('KI 2019-20'!W$9:W$383,MATCH($B40,'KI 2019-20'!$B$9:$B$383,0)))</f>
        <v>0</v>
      </c>
      <c r="S40" s="153">
        <f>_xlfn.IFNA(IF($B40=$B$382,0,INDEX('I.Supplementary 2019-20'!X$8:X$191,MATCH($B40,'I.Supplementary 2019-20'!$B$8:$B$191,0))),INDEX('KI 2019-20'!X$9:X$383,MATCH($B40,'KI 2019-20'!$B$9:$B$383,0)))</f>
        <v>0</v>
      </c>
      <c r="T40" s="153">
        <f>_xlfn.IFNA(IF($B40=$B$382,0,INDEX('I.Supplementary 2019-20'!Y$8:Y$191,MATCH($B40,'I.Supplementary 2019-20'!$B$8:$B$191,0))),INDEX('KI 2019-20'!Y$9:Y$383,MATCH($B40,'KI 2019-20'!$B$9:$B$383,0)))</f>
        <v>4.5422012976269617</v>
      </c>
      <c r="U40" s="153">
        <f>_xlfn.IFNA(IF($B40=$B$382,0,INDEX('I.Supplementary 2019-20'!Z$8:Z$191,MATCH($B40,'I.Supplementary 2019-20'!$B$8:$B$191,0))),INDEX('KI 2019-20'!Z$9:Z$383,MATCH($B40,'KI 2019-20'!$B$9:$B$383,0)))</f>
        <v>0</v>
      </c>
      <c r="V40" s="153">
        <f>_xlfn.IFNA(IF($B40=$B$382,0,INDEX('I.Supplementary 2019-20'!AA$8:AA$191,MATCH($B40,'I.Supplementary 2019-20'!$B$8:$B$191,0))),INDEX('KI 2019-20'!AA$9:AA$383,MATCH($B40,'KI 2019-20'!$B$9:$B$383,0)))</f>
        <v>0</v>
      </c>
      <c r="W40" s="155">
        <f>_xlfn.IFNA(IF($B40=$B$382,0,INDEX('I.Supplementary 2019-20'!AB$8:AB$191,MATCH($B40,'I.Supplementary 2019-20'!$B$8:$B$191,0))),INDEX('KI 2019-20'!AB$9:AB$383,MATCH($B40,'KI 2019-20'!$B$9:$B$383,0)))</f>
        <v>0</v>
      </c>
      <c r="Y40" s="154">
        <f>_xlfn.IFNA(IF($B40=$B$382,0,INDEX('I.Supplementary 2019-20'!$I$8:$I$191,MATCH($B40,'I.Supplementary 2019-20'!$B$8:$B$191,0))),INDEX('KI 2019-20'!$I$9:$I$383,MATCH($B40,'KI 2019-20'!$B$9:$B$383,0)))</f>
        <v>0.64626548590437971</v>
      </c>
      <c r="Z40" s="153">
        <f>_xlfn.IFNA(IF($B40=$B$382,0,INDEX('I.Supplementary 2019-20'!$J$8:$J$191,MATCH($B40,'I.Supplementary 2019-20'!$B$8:$B$191,0))),INDEX('KI 2019-20'!$J$9:$J$383,MATCH($B40,'KI 2019-20'!$B$9:$B$383,0)))</f>
        <v>3.8959358117225822</v>
      </c>
      <c r="AA40" s="155">
        <f>_xlfn.IFNA(IF($B40=$B$382,0,INDEX('I.Supplementary 2019-20'!$H$8:$H$191,MATCH($B40,'I.Supplementary 2019-20'!$B$8:$B$191,0))),INDEX('KI 2019-20'!$H$9:$H$383,MATCH($B40,'KI 2019-20'!$B$9:$B$383,0)))</f>
        <v>4.5422012976269617</v>
      </c>
      <c r="AC40" s="156">
        <f>I40*('Other inputs'!$C$6/'Other inputs'!$C$5)</f>
        <v>0</v>
      </c>
      <c r="AD40" s="149">
        <f>IF(B40=$B$35,J40*('Other inputs'!$C$6/'Other inputs'!$C$5)-('Other inputs'!$C$18/1000000),J40*('Other inputs'!$C$6/'Other inputs'!$C$5))</f>
        <v>0.65679526978876879</v>
      </c>
      <c r="AE40" s="149">
        <f>K40*('Other inputs'!$C$6/'Other inputs'!$C$5)</f>
        <v>0</v>
      </c>
      <c r="AF40" s="149">
        <f>L40*('Other inputs'!$C$6/'Other inputs'!$C$5)</f>
        <v>0</v>
      </c>
      <c r="AG40" s="188">
        <f>M40*('Other inputs'!$C$6/'Other inputs'!$C$5)</f>
        <v>0</v>
      </c>
      <c r="AH40" s="149">
        <f>N40*('Other inputs'!$C$6/'Other inputs'!$C$5)</f>
        <v>0</v>
      </c>
      <c r="AI40" s="149">
        <f>O40*('Other inputs'!$C$6/'Other inputs'!$C$5)</f>
        <v>3.9594133809563514</v>
      </c>
      <c r="AJ40" s="149">
        <f>P40*('Other inputs'!$C$6/'Other inputs'!$C$5)</f>
        <v>0</v>
      </c>
      <c r="AK40" s="149">
        <f>Q40*('Other inputs'!$C$6/'Other inputs'!$C$5)</f>
        <v>0</v>
      </c>
      <c r="AL40" s="188">
        <f>R40*('Other inputs'!$C$6/'Other inputs'!$C$5)</f>
        <v>0</v>
      </c>
      <c r="AM40" s="156">
        <f t="shared" si="4"/>
        <v>0</v>
      </c>
      <c r="AN40" s="149">
        <f t="shared" si="5"/>
        <v>4.6162086507451203</v>
      </c>
      <c r="AO40" s="149">
        <f t="shared" si="6"/>
        <v>0</v>
      </c>
      <c r="AP40" s="149">
        <f t="shared" si="7"/>
        <v>0</v>
      </c>
      <c r="AQ40" s="188">
        <f t="shared" si="8"/>
        <v>0</v>
      </c>
      <c r="AR40" s="149"/>
      <c r="AS40" s="156">
        <f>IF(D40=$C$171,'Other inputs'!$C$12/1000000,SUM(AC40:AG40))</f>
        <v>0.65679526978876879</v>
      </c>
      <c r="AT40" s="200">
        <f>IF(D40=$C$171,$Z$171*('Other inputs'!$C$6/'Other inputs'!$C$5),SUM(AH40:AL40))</f>
        <v>3.9594133809563514</v>
      </c>
      <c r="AU40" s="210">
        <f t="shared" si="9"/>
        <v>4.6162086507451203</v>
      </c>
      <c r="AV40" s="214"/>
      <c r="AW40" s="199">
        <f>IF($G40=1,0,IF($B40=$B$172,AC40*('Other inputs'!$F$6/'Other inputs'!$F$5)-('Other inputs'!$C$28/1000000),AC40*('Other inputs'!$F$6/'Other inputs'!$F$5)))</f>
        <v>0</v>
      </c>
      <c r="AX40" s="200">
        <f>IF($G40=1,0,IF($B40=$B$172,AD40*('Other inputs'!$F$6/'Other inputs'!$F$5)-('Other inputs'!$C$29/1000000),AD40*('Other inputs'!$F$6/'Other inputs'!$F$5)))</f>
        <v>0.66042731736363747</v>
      </c>
      <c r="AY40" s="200">
        <f>IF($G40=1,0,AE40*('Other inputs'!$F$6/'Other inputs'!$F$5))</f>
        <v>0</v>
      </c>
      <c r="AZ40" s="200">
        <f>IF($G40=1,0,AF40*('Other inputs'!$F$6/'Other inputs'!$F$5))</f>
        <v>0</v>
      </c>
      <c r="BA40" s="200">
        <f>IF($G40=1,0,AG40*('Other inputs'!$F$6/'Other inputs'!$F$5))</f>
        <v>0</v>
      </c>
      <c r="BB40" s="199">
        <f>IF($G40=1,0,AH40*('Other inputs'!$C$7/'Other inputs'!$C$6))</f>
        <v>0</v>
      </c>
      <c r="BC40" s="200">
        <f>IF($G40=1,0,AI40*('Other inputs'!$C$7/'Other inputs'!$C$6))</f>
        <v>3.9594133809563514</v>
      </c>
      <c r="BD40" s="200">
        <f>IF($G40=1,0,AJ40*('Other inputs'!$C$7/'Other inputs'!$C$6))</f>
        <v>0</v>
      </c>
      <c r="BE40" s="200">
        <f>IF($G40=1,0,AK40*('Other inputs'!$C$7/'Other inputs'!$C$6))</f>
        <v>0</v>
      </c>
      <c r="BF40" s="200">
        <f>IF($G40=1,0,AL40*('Other inputs'!$C$7/'Other inputs'!$C$6))</f>
        <v>0</v>
      </c>
      <c r="BG40" s="199">
        <f t="shared" si="10"/>
        <v>0</v>
      </c>
      <c r="BH40" s="200">
        <f t="shared" si="11"/>
        <v>4.6198406983199884</v>
      </c>
      <c r="BI40" s="200">
        <f t="shared" si="12"/>
        <v>0</v>
      </c>
      <c r="BJ40" s="200">
        <f t="shared" si="13"/>
        <v>0</v>
      </c>
      <c r="BK40" s="210">
        <f t="shared" si="14"/>
        <v>0</v>
      </c>
      <c r="BL40" s="200"/>
      <c r="BM40" s="199">
        <f>IF(D40=C$171,'Other inputs'!$C$13/1000000,SUM(AW40:BA40))</f>
        <v>0.66042731736363747</v>
      </c>
      <c r="BN40" s="200">
        <f>IF(B40=$B$171,$AT$171*('Other inputs'!$C$7/'Other inputs'!$C$6),SUM(BB40:BF40))</f>
        <v>3.9594133809563514</v>
      </c>
      <c r="BO40" s="188">
        <f t="shared" si="15"/>
        <v>4.6198406983199884</v>
      </c>
    </row>
    <row r="41" spans="2:67">
      <c r="B41" s="121" t="str">
        <f>'KI 2019-20'!B42</f>
        <v>E5033</v>
      </c>
      <c r="C41" s="160" t="str">
        <f t="shared" si="2"/>
        <v>E5033</v>
      </c>
      <c r="D41" s="160" t="str">
        <f t="shared" si="3"/>
        <v>E5033</v>
      </c>
      <c r="E41" t="str">
        <f>INDEX('KI 2019-20'!D$9:D$383,MATCH($B41,'KI 2019-20'!$B$9:$B$383,0))</f>
        <v>OLB</v>
      </c>
      <c r="F41" t="str">
        <f>INDEX('KI 2019-20'!E$9:E$383,MATCH($B41,'KI 2019-20'!$B$9:$B$383,0))</f>
        <v>P1915</v>
      </c>
      <c r="G41" s="119">
        <v>0</v>
      </c>
      <c r="H41" s="120" t="str">
        <f>INDEX('KI 2019-20'!F$9:F$383,MATCH($B41,'KI 2019-20'!$B$9:$B$383,0))</f>
        <v>Brent</v>
      </c>
      <c r="I41" s="154">
        <f>_xlfn.IFNA(IF($B41=$B$382,0,INDEX('I.Supplementary 2019-20'!N$8:N$191,MATCH($B41,'I.Supplementary 2019-20'!$B$8:$B$191,0))),INDEX('KI 2019-20'!N$9:N$383,MATCH($B41,'KI 2019-20'!$B$9:$B$383,0)))</f>
        <v>21.968721785008729</v>
      </c>
      <c r="J41" s="153">
        <f>_xlfn.IFNA(IF($B41=$B$382,0,INDEX('I.Supplementary 2019-20'!O$8:O$191,MATCH($B41,'I.Supplementary 2019-20'!$B$8:$B$191,0))),INDEX('KI 2019-20'!O$9:O$383,MATCH($B41,'KI 2019-20'!$B$9:$B$383,0)))</f>
        <v>2.5350211502722018</v>
      </c>
      <c r="K41" s="153">
        <f>_xlfn.IFNA(IF($B41=$B$382,0,INDEX('I.Supplementary 2019-20'!P$8:P$191,MATCH($B41,'I.Supplementary 2019-20'!$B$8:$B$191,0))),INDEX('KI 2019-20'!P$9:P$383,MATCH($B41,'KI 2019-20'!$B$9:$B$383,0)))</f>
        <v>0</v>
      </c>
      <c r="L41" s="153">
        <f>_xlfn.IFNA(IF($B41=$B$382,0,INDEX('I.Supplementary 2019-20'!Q$8:Q$191,MATCH($B41,'I.Supplementary 2019-20'!$B$8:$B$191,0))),INDEX('KI 2019-20'!Q$9:Q$383,MATCH($B41,'KI 2019-20'!$B$9:$B$383,0)))</f>
        <v>0</v>
      </c>
      <c r="M41" s="155">
        <f>_xlfn.IFNA(IF($B41=$B$382,0,INDEX('I.Supplementary 2019-20'!R$8:R$191,MATCH($B41,'I.Supplementary 2019-20'!$B$8:$B$191,0))),INDEX('KI 2019-20'!R$9:R$383,MATCH($B41,'KI 2019-20'!$B$9:$B$383,0)))</f>
        <v>0</v>
      </c>
      <c r="N41" s="153">
        <f>_xlfn.IFNA(IF($B41=$B$382,0,INDEX('I.Supplementary 2019-20'!S$8:S$191,MATCH($B41,'I.Supplementary 2019-20'!$B$8:$B$191,0))),INDEX('KI 2019-20'!S$9:S$383,MATCH($B41,'KI 2019-20'!$B$9:$B$383,0)))</f>
        <v>67.087095111455383</v>
      </c>
      <c r="O41" s="153">
        <f>_xlfn.IFNA(IF($B41=$B$382,0,INDEX('I.Supplementary 2019-20'!T$8:T$191,MATCH($B41,'I.Supplementary 2019-20'!$B$8:$B$191,0))),INDEX('KI 2019-20'!T$9:T$383,MATCH($B41,'KI 2019-20'!$B$9:$B$383,0)))</f>
        <v>19.817903688084336</v>
      </c>
      <c r="P41" s="153">
        <f>_xlfn.IFNA(IF($B41=$B$382,0,INDEX('I.Supplementary 2019-20'!U$8:U$191,MATCH($B41,'I.Supplementary 2019-20'!$B$8:$B$191,0))),INDEX('KI 2019-20'!U$9:U$383,MATCH($B41,'KI 2019-20'!$B$9:$B$383,0)))</f>
        <v>0</v>
      </c>
      <c r="Q41" s="153">
        <f>_xlfn.IFNA(IF($B41=$B$382,0,INDEX('I.Supplementary 2019-20'!V$8:V$191,MATCH($B41,'I.Supplementary 2019-20'!$B$8:$B$191,0))),INDEX('KI 2019-20'!V$9:V$383,MATCH($B41,'KI 2019-20'!$B$9:$B$383,0)))</f>
        <v>0</v>
      </c>
      <c r="R41" s="155">
        <f>_xlfn.IFNA(IF($B41=$B$382,0,INDEX('I.Supplementary 2019-20'!W$8:W$191,MATCH($B41,'I.Supplementary 2019-20'!$B$8:$B$191,0))),INDEX('KI 2019-20'!W$9:W$383,MATCH($B41,'KI 2019-20'!$B$9:$B$383,0)))</f>
        <v>0</v>
      </c>
      <c r="S41" s="153">
        <f>_xlfn.IFNA(IF($B41=$B$382,0,INDEX('I.Supplementary 2019-20'!X$8:X$191,MATCH($B41,'I.Supplementary 2019-20'!$B$8:$B$191,0))),INDEX('KI 2019-20'!X$9:X$383,MATCH($B41,'KI 2019-20'!$B$9:$B$383,0)))</f>
        <v>89.055816896464108</v>
      </c>
      <c r="T41" s="153">
        <f>_xlfn.IFNA(IF($B41=$B$382,0,INDEX('I.Supplementary 2019-20'!Y$8:Y$191,MATCH($B41,'I.Supplementary 2019-20'!$B$8:$B$191,0))),INDEX('KI 2019-20'!Y$9:Y$383,MATCH($B41,'KI 2019-20'!$B$9:$B$383,0)))</f>
        <v>22.352924838356536</v>
      </c>
      <c r="U41" s="153">
        <f>_xlfn.IFNA(IF($B41=$B$382,0,INDEX('I.Supplementary 2019-20'!Z$8:Z$191,MATCH($B41,'I.Supplementary 2019-20'!$B$8:$B$191,0))),INDEX('KI 2019-20'!Z$9:Z$383,MATCH($B41,'KI 2019-20'!$B$9:$B$383,0)))</f>
        <v>0</v>
      </c>
      <c r="V41" s="153">
        <f>_xlfn.IFNA(IF($B41=$B$382,0,INDEX('I.Supplementary 2019-20'!AA$8:AA$191,MATCH($B41,'I.Supplementary 2019-20'!$B$8:$B$191,0))),INDEX('KI 2019-20'!AA$9:AA$383,MATCH($B41,'KI 2019-20'!$B$9:$B$383,0)))</f>
        <v>0</v>
      </c>
      <c r="W41" s="155">
        <f>_xlfn.IFNA(IF($B41=$B$382,0,INDEX('I.Supplementary 2019-20'!AB$8:AB$191,MATCH($B41,'I.Supplementary 2019-20'!$B$8:$B$191,0))),INDEX('KI 2019-20'!AB$9:AB$383,MATCH($B41,'KI 2019-20'!$B$9:$B$383,0)))</f>
        <v>0</v>
      </c>
      <c r="Y41" s="154">
        <f>_xlfn.IFNA(IF($B41=$B$382,0,INDEX('I.Supplementary 2019-20'!$I$8:$I$191,MATCH($B41,'I.Supplementary 2019-20'!$B$8:$B$191,0))),INDEX('KI 2019-20'!$I$9:$I$383,MATCH($B41,'KI 2019-20'!$B$9:$B$383,0)))</f>
        <v>24.503742935280929</v>
      </c>
      <c r="Z41" s="153">
        <f>_xlfn.IFNA(IF($B41=$B$382,0,INDEX('I.Supplementary 2019-20'!$J$8:$J$191,MATCH($B41,'I.Supplementary 2019-20'!$B$8:$B$191,0))),INDEX('KI 2019-20'!$J$9:$J$383,MATCH($B41,'KI 2019-20'!$B$9:$B$383,0)))</f>
        <v>86.904998799539712</v>
      </c>
      <c r="AA41" s="155">
        <f>_xlfn.IFNA(IF($B41=$B$382,0,INDEX('I.Supplementary 2019-20'!$H$8:$H$191,MATCH($B41,'I.Supplementary 2019-20'!$B$8:$B$191,0))),INDEX('KI 2019-20'!$H$9:$H$383,MATCH($B41,'KI 2019-20'!$B$9:$B$383,0)))</f>
        <v>111.40874173482065</v>
      </c>
      <c r="AC41" s="156">
        <f>I41*('Other inputs'!$C$6/'Other inputs'!$C$5)</f>
        <v>22.326664298817427</v>
      </c>
      <c r="AD41" s="149">
        <f>IF(B41=$B$35,J41*('Other inputs'!$C$6/'Other inputs'!$C$5)-('Other inputs'!$C$18/1000000),J41*('Other inputs'!$C$6/'Other inputs'!$C$5))</f>
        <v>2.5763249572012805</v>
      </c>
      <c r="AE41" s="149">
        <f>K41*('Other inputs'!$C$6/'Other inputs'!$C$5)</f>
        <v>0</v>
      </c>
      <c r="AF41" s="149">
        <f>L41*('Other inputs'!$C$6/'Other inputs'!$C$5)</f>
        <v>0</v>
      </c>
      <c r="AG41" s="188">
        <f>M41*('Other inputs'!$C$6/'Other inputs'!$C$5)</f>
        <v>0</v>
      </c>
      <c r="AH41" s="149">
        <f>N41*('Other inputs'!$C$6/'Other inputs'!$C$5)</f>
        <v>68.180163870908828</v>
      </c>
      <c r="AI41" s="149">
        <f>O41*('Other inputs'!$C$6/'Other inputs'!$C$5)</f>
        <v>20.140802322513409</v>
      </c>
      <c r="AJ41" s="149">
        <f>P41*('Other inputs'!$C$6/'Other inputs'!$C$5)</f>
        <v>0</v>
      </c>
      <c r="AK41" s="149">
        <f>Q41*('Other inputs'!$C$6/'Other inputs'!$C$5)</f>
        <v>0</v>
      </c>
      <c r="AL41" s="188">
        <f>R41*('Other inputs'!$C$6/'Other inputs'!$C$5)</f>
        <v>0</v>
      </c>
      <c r="AM41" s="156">
        <f t="shared" si="4"/>
        <v>90.506828169726248</v>
      </c>
      <c r="AN41" s="149">
        <f t="shared" si="5"/>
        <v>22.717127279714688</v>
      </c>
      <c r="AO41" s="149">
        <f t="shared" si="6"/>
        <v>0</v>
      </c>
      <c r="AP41" s="149">
        <f t="shared" si="7"/>
        <v>0</v>
      </c>
      <c r="AQ41" s="188">
        <f t="shared" si="8"/>
        <v>0</v>
      </c>
      <c r="AR41" s="149"/>
      <c r="AS41" s="156">
        <f>IF(D41=$C$171,'Other inputs'!$C$12/1000000,SUM(AC41:AG41))</f>
        <v>24.902989256018706</v>
      </c>
      <c r="AT41" s="200">
        <f>IF(D41=$C$171,$Z$171*('Other inputs'!$C$6/'Other inputs'!$C$5),SUM(AH41:AL41))</f>
        <v>88.320966193422237</v>
      </c>
      <c r="AU41" s="210">
        <f t="shared" si="9"/>
        <v>113.22395544944095</v>
      </c>
      <c r="AV41" s="214"/>
      <c r="AW41" s="199">
        <f>IF($G41=1,0,IF($B41=$B$172,AC41*('Other inputs'!$F$6/'Other inputs'!$F$5)-('Other inputs'!$C$28/1000000),AC41*('Other inputs'!$F$6/'Other inputs'!$F$5)))</f>
        <v>22.450129723511346</v>
      </c>
      <c r="AX41" s="200">
        <f>IF($G41=1,0,IF($B41=$B$172,AD41*('Other inputs'!$F$6/'Other inputs'!$F$5)-('Other inputs'!$C$29/1000000),AD41*('Other inputs'!$F$6/'Other inputs'!$F$5)))</f>
        <v>2.5905719154899507</v>
      </c>
      <c r="AY41" s="200">
        <f>IF($G41=1,0,AE41*('Other inputs'!$F$6/'Other inputs'!$F$5))</f>
        <v>0</v>
      </c>
      <c r="AZ41" s="200">
        <f>IF($G41=1,0,AF41*('Other inputs'!$F$6/'Other inputs'!$F$5))</f>
        <v>0</v>
      </c>
      <c r="BA41" s="200">
        <f>IF($G41=1,0,AG41*('Other inputs'!$F$6/'Other inputs'!$F$5))</f>
        <v>0</v>
      </c>
      <c r="BB41" s="199">
        <f>IF($G41=1,0,AH41*('Other inputs'!$C$7/'Other inputs'!$C$6))</f>
        <v>68.180163870908828</v>
      </c>
      <c r="BC41" s="200">
        <f>IF($G41=1,0,AI41*('Other inputs'!$C$7/'Other inputs'!$C$6))</f>
        <v>20.140802322513409</v>
      </c>
      <c r="BD41" s="200">
        <f>IF($G41=1,0,AJ41*('Other inputs'!$C$7/'Other inputs'!$C$6))</f>
        <v>0</v>
      </c>
      <c r="BE41" s="200">
        <f>IF($G41=1,0,AK41*('Other inputs'!$C$7/'Other inputs'!$C$6))</f>
        <v>0</v>
      </c>
      <c r="BF41" s="200">
        <f>IF($G41=1,0,AL41*('Other inputs'!$C$7/'Other inputs'!$C$6))</f>
        <v>0</v>
      </c>
      <c r="BG41" s="199">
        <f t="shared" si="10"/>
        <v>90.630293594420181</v>
      </c>
      <c r="BH41" s="200">
        <f t="shared" si="11"/>
        <v>22.731374238003358</v>
      </c>
      <c r="BI41" s="200">
        <f t="shared" si="12"/>
        <v>0</v>
      </c>
      <c r="BJ41" s="200">
        <f t="shared" si="13"/>
        <v>0</v>
      </c>
      <c r="BK41" s="210">
        <f t="shared" si="14"/>
        <v>0</v>
      </c>
      <c r="BL41" s="200"/>
      <c r="BM41" s="199">
        <f>IF(D41=C$171,'Other inputs'!$C$13/1000000,SUM(AW41:BA41))</f>
        <v>25.040701639001295</v>
      </c>
      <c r="BN41" s="200">
        <f>IF(B41=$B$171,$AT$171*('Other inputs'!$C$7/'Other inputs'!$C$6),SUM(BB41:BF41))</f>
        <v>88.320966193422237</v>
      </c>
      <c r="BO41" s="188">
        <f t="shared" si="15"/>
        <v>113.36166783242354</v>
      </c>
    </row>
    <row r="42" spans="2:67">
      <c r="B42" s="121" t="str">
        <f>'KI 2019-20'!B43</f>
        <v>E1533</v>
      </c>
      <c r="C42" s="160" t="str">
        <f t="shared" si="2"/>
        <v>E1533</v>
      </c>
      <c r="D42" s="160" t="str">
        <f t="shared" si="3"/>
        <v>E1533</v>
      </c>
      <c r="E42" t="str">
        <f>INDEX('KI 2019-20'!D$9:D$383,MATCH($B42,'KI 2019-20'!$B$9:$B$383,0))</f>
        <v>SD</v>
      </c>
      <c r="F42">
        <f>INDEX('KI 2019-20'!E$9:E$383,MATCH($B42,'KI 2019-20'!$B$9:$B$383,0))</f>
        <v>0</v>
      </c>
      <c r="G42" s="119">
        <v>0</v>
      </c>
      <c r="H42" s="120" t="str">
        <f>INDEX('KI 2019-20'!F$9:F$383,MATCH($B42,'KI 2019-20'!$B$9:$B$383,0))</f>
        <v>Brentwood</v>
      </c>
      <c r="I42" s="154">
        <f>_xlfn.IFNA(IF($B42=$B$382,0,INDEX('I.Supplementary 2019-20'!N$8:N$191,MATCH($B42,'I.Supplementary 2019-20'!$B$8:$B$191,0))),INDEX('KI 2019-20'!N$9:N$383,MATCH($B42,'KI 2019-20'!$B$9:$B$383,0)))</f>
        <v>0</v>
      </c>
      <c r="J42" s="153">
        <f>_xlfn.IFNA(IF($B42=$B$382,0,INDEX('I.Supplementary 2019-20'!O$8:O$191,MATCH($B42,'I.Supplementary 2019-20'!$B$8:$B$191,0))),INDEX('KI 2019-20'!O$9:O$383,MATCH($B42,'KI 2019-20'!$B$9:$B$383,0)))</f>
        <v>0</v>
      </c>
      <c r="K42" s="153">
        <f>_xlfn.IFNA(IF($B42=$B$382,0,INDEX('I.Supplementary 2019-20'!P$8:P$191,MATCH($B42,'I.Supplementary 2019-20'!$B$8:$B$191,0))),INDEX('KI 2019-20'!P$9:P$383,MATCH($B42,'KI 2019-20'!$B$9:$B$383,0)))</f>
        <v>0</v>
      </c>
      <c r="L42" s="153">
        <f>_xlfn.IFNA(IF($B42=$B$382,0,INDEX('I.Supplementary 2019-20'!Q$8:Q$191,MATCH($B42,'I.Supplementary 2019-20'!$B$8:$B$191,0))),INDEX('KI 2019-20'!Q$9:Q$383,MATCH($B42,'KI 2019-20'!$B$9:$B$383,0)))</f>
        <v>0</v>
      </c>
      <c r="M42" s="155">
        <f>_xlfn.IFNA(IF($B42=$B$382,0,INDEX('I.Supplementary 2019-20'!R$8:R$191,MATCH($B42,'I.Supplementary 2019-20'!$B$8:$B$191,0))),INDEX('KI 2019-20'!R$9:R$383,MATCH($B42,'KI 2019-20'!$B$9:$B$383,0)))</f>
        <v>0</v>
      </c>
      <c r="N42" s="153">
        <f>_xlfn.IFNA(IF($B42=$B$382,0,INDEX('I.Supplementary 2019-20'!S$8:S$191,MATCH($B42,'I.Supplementary 2019-20'!$B$8:$B$191,0))),INDEX('KI 2019-20'!S$9:S$383,MATCH($B42,'KI 2019-20'!$B$9:$B$383,0)))</f>
        <v>0</v>
      </c>
      <c r="O42" s="153">
        <f>_xlfn.IFNA(IF($B42=$B$382,0,INDEX('I.Supplementary 2019-20'!T$8:T$191,MATCH($B42,'I.Supplementary 2019-20'!$B$8:$B$191,0))),INDEX('KI 2019-20'!T$9:T$383,MATCH($B42,'KI 2019-20'!$B$9:$B$383,0)))</f>
        <v>1.6326391900882835</v>
      </c>
      <c r="P42" s="153">
        <f>_xlfn.IFNA(IF($B42=$B$382,0,INDEX('I.Supplementary 2019-20'!U$8:U$191,MATCH($B42,'I.Supplementary 2019-20'!$B$8:$B$191,0))),INDEX('KI 2019-20'!U$9:U$383,MATCH($B42,'KI 2019-20'!$B$9:$B$383,0)))</f>
        <v>0</v>
      </c>
      <c r="Q42" s="153">
        <f>_xlfn.IFNA(IF($B42=$B$382,0,INDEX('I.Supplementary 2019-20'!V$8:V$191,MATCH($B42,'I.Supplementary 2019-20'!$B$8:$B$191,0))),INDEX('KI 2019-20'!V$9:V$383,MATCH($B42,'KI 2019-20'!$B$9:$B$383,0)))</f>
        <v>0</v>
      </c>
      <c r="R42" s="155">
        <f>_xlfn.IFNA(IF($B42=$B$382,0,INDEX('I.Supplementary 2019-20'!W$8:W$191,MATCH($B42,'I.Supplementary 2019-20'!$B$8:$B$191,0))),INDEX('KI 2019-20'!W$9:W$383,MATCH($B42,'KI 2019-20'!$B$9:$B$383,0)))</f>
        <v>0</v>
      </c>
      <c r="S42" s="153">
        <f>_xlfn.IFNA(IF($B42=$B$382,0,INDEX('I.Supplementary 2019-20'!X$8:X$191,MATCH($B42,'I.Supplementary 2019-20'!$B$8:$B$191,0))),INDEX('KI 2019-20'!X$9:X$383,MATCH($B42,'KI 2019-20'!$B$9:$B$383,0)))</f>
        <v>0</v>
      </c>
      <c r="T42" s="153">
        <f>_xlfn.IFNA(IF($B42=$B$382,0,INDEX('I.Supplementary 2019-20'!Y$8:Y$191,MATCH($B42,'I.Supplementary 2019-20'!$B$8:$B$191,0))),INDEX('KI 2019-20'!Y$9:Y$383,MATCH($B42,'KI 2019-20'!$B$9:$B$383,0)))</f>
        <v>1.6326391900882835</v>
      </c>
      <c r="U42" s="153">
        <f>_xlfn.IFNA(IF($B42=$B$382,0,INDEX('I.Supplementary 2019-20'!Z$8:Z$191,MATCH($B42,'I.Supplementary 2019-20'!$B$8:$B$191,0))),INDEX('KI 2019-20'!Z$9:Z$383,MATCH($B42,'KI 2019-20'!$B$9:$B$383,0)))</f>
        <v>0</v>
      </c>
      <c r="V42" s="153">
        <f>_xlfn.IFNA(IF($B42=$B$382,0,INDEX('I.Supplementary 2019-20'!AA$8:AA$191,MATCH($B42,'I.Supplementary 2019-20'!$B$8:$B$191,0))),INDEX('KI 2019-20'!AA$9:AA$383,MATCH($B42,'KI 2019-20'!$B$9:$B$383,0)))</f>
        <v>0</v>
      </c>
      <c r="W42" s="155">
        <f>_xlfn.IFNA(IF($B42=$B$382,0,INDEX('I.Supplementary 2019-20'!AB$8:AB$191,MATCH($B42,'I.Supplementary 2019-20'!$B$8:$B$191,0))),INDEX('KI 2019-20'!AB$9:AB$383,MATCH($B42,'KI 2019-20'!$B$9:$B$383,0)))</f>
        <v>0</v>
      </c>
      <c r="Y42" s="154">
        <f>_xlfn.IFNA(IF($B42=$B$382,0,INDEX('I.Supplementary 2019-20'!$I$8:$I$191,MATCH($B42,'I.Supplementary 2019-20'!$B$8:$B$191,0))),INDEX('KI 2019-20'!$I$9:$I$383,MATCH($B42,'KI 2019-20'!$B$9:$B$383,0)))</f>
        <v>0</v>
      </c>
      <c r="Z42" s="153">
        <f>_xlfn.IFNA(IF($B42=$B$382,0,INDEX('I.Supplementary 2019-20'!$J$8:$J$191,MATCH($B42,'I.Supplementary 2019-20'!$B$8:$B$191,0))),INDEX('KI 2019-20'!$J$9:$J$383,MATCH($B42,'KI 2019-20'!$B$9:$B$383,0)))</f>
        <v>1.6326391900882835</v>
      </c>
      <c r="AA42" s="155">
        <f>_xlfn.IFNA(IF($B42=$B$382,0,INDEX('I.Supplementary 2019-20'!$H$8:$H$191,MATCH($B42,'I.Supplementary 2019-20'!$B$8:$B$191,0))),INDEX('KI 2019-20'!$H$9:$H$383,MATCH($B42,'KI 2019-20'!$B$9:$B$383,0)))</f>
        <v>1.6326391900882835</v>
      </c>
      <c r="AC42" s="156">
        <f>I42*('Other inputs'!$C$6/'Other inputs'!$C$5)</f>
        <v>0</v>
      </c>
      <c r="AD42" s="149">
        <f>IF(B42=$B$35,J42*('Other inputs'!$C$6/'Other inputs'!$C$5)-('Other inputs'!$C$18/1000000),J42*('Other inputs'!$C$6/'Other inputs'!$C$5))</f>
        <v>0</v>
      </c>
      <c r="AE42" s="149">
        <f>K42*('Other inputs'!$C$6/'Other inputs'!$C$5)</f>
        <v>0</v>
      </c>
      <c r="AF42" s="149">
        <f>L42*('Other inputs'!$C$6/'Other inputs'!$C$5)</f>
        <v>0</v>
      </c>
      <c r="AG42" s="188">
        <f>M42*('Other inputs'!$C$6/'Other inputs'!$C$5)</f>
        <v>0</v>
      </c>
      <c r="AH42" s="149">
        <f>N42*('Other inputs'!$C$6/'Other inputs'!$C$5)</f>
        <v>0</v>
      </c>
      <c r="AI42" s="149">
        <f>O42*('Other inputs'!$C$6/'Other inputs'!$C$5)</f>
        <v>1.6592402359553025</v>
      </c>
      <c r="AJ42" s="149">
        <f>P42*('Other inputs'!$C$6/'Other inputs'!$C$5)</f>
        <v>0</v>
      </c>
      <c r="AK42" s="149">
        <f>Q42*('Other inputs'!$C$6/'Other inputs'!$C$5)</f>
        <v>0</v>
      </c>
      <c r="AL42" s="188">
        <f>R42*('Other inputs'!$C$6/'Other inputs'!$C$5)</f>
        <v>0</v>
      </c>
      <c r="AM42" s="156">
        <f t="shared" si="4"/>
        <v>0</v>
      </c>
      <c r="AN42" s="149">
        <f t="shared" si="5"/>
        <v>1.6592402359553025</v>
      </c>
      <c r="AO42" s="149">
        <f t="shared" si="6"/>
        <v>0</v>
      </c>
      <c r="AP42" s="149">
        <f t="shared" si="7"/>
        <v>0</v>
      </c>
      <c r="AQ42" s="188">
        <f t="shared" si="8"/>
        <v>0</v>
      </c>
      <c r="AR42" s="149"/>
      <c r="AS42" s="156">
        <f>IF(D42=$C$171,'Other inputs'!$C$12/1000000,SUM(AC42:AG42))</f>
        <v>0</v>
      </c>
      <c r="AT42" s="200">
        <f>IF(D42=$C$171,$Z$171*('Other inputs'!$C$6/'Other inputs'!$C$5),SUM(AH42:AL42))</f>
        <v>1.6592402359553025</v>
      </c>
      <c r="AU42" s="210">
        <f t="shared" si="9"/>
        <v>1.6592402359553025</v>
      </c>
      <c r="AV42" s="214"/>
      <c r="AW42" s="199">
        <f>IF($G42=1,0,IF($B42=$B$172,AC42*('Other inputs'!$F$6/'Other inputs'!$F$5)-('Other inputs'!$C$28/1000000),AC42*('Other inputs'!$F$6/'Other inputs'!$F$5)))</f>
        <v>0</v>
      </c>
      <c r="AX42" s="200">
        <f>IF($G42=1,0,IF($B42=$B$172,AD42*('Other inputs'!$F$6/'Other inputs'!$F$5)-('Other inputs'!$C$29/1000000),AD42*('Other inputs'!$F$6/'Other inputs'!$F$5)))</f>
        <v>0</v>
      </c>
      <c r="AY42" s="200">
        <f>IF($G42=1,0,AE42*('Other inputs'!$F$6/'Other inputs'!$F$5))</f>
        <v>0</v>
      </c>
      <c r="AZ42" s="200">
        <f>IF($G42=1,0,AF42*('Other inputs'!$F$6/'Other inputs'!$F$5))</f>
        <v>0</v>
      </c>
      <c r="BA42" s="200">
        <f>IF($G42=1,0,AG42*('Other inputs'!$F$6/'Other inputs'!$F$5))</f>
        <v>0</v>
      </c>
      <c r="BB42" s="199">
        <f>IF($G42=1,0,AH42*('Other inputs'!$C$7/'Other inputs'!$C$6))</f>
        <v>0</v>
      </c>
      <c r="BC42" s="200">
        <f>IF($G42=1,0,AI42*('Other inputs'!$C$7/'Other inputs'!$C$6))</f>
        <v>1.6592402359553025</v>
      </c>
      <c r="BD42" s="200">
        <f>IF($G42=1,0,AJ42*('Other inputs'!$C$7/'Other inputs'!$C$6))</f>
        <v>0</v>
      </c>
      <c r="BE42" s="200">
        <f>IF($G42=1,0,AK42*('Other inputs'!$C$7/'Other inputs'!$C$6))</f>
        <v>0</v>
      </c>
      <c r="BF42" s="200">
        <f>IF($G42=1,0,AL42*('Other inputs'!$C$7/'Other inputs'!$C$6))</f>
        <v>0</v>
      </c>
      <c r="BG42" s="199">
        <f t="shared" si="10"/>
        <v>0</v>
      </c>
      <c r="BH42" s="200">
        <f t="shared" si="11"/>
        <v>1.6592402359553025</v>
      </c>
      <c r="BI42" s="200">
        <f t="shared" si="12"/>
        <v>0</v>
      </c>
      <c r="BJ42" s="200">
        <f t="shared" si="13"/>
        <v>0</v>
      </c>
      <c r="BK42" s="210">
        <f t="shared" si="14"/>
        <v>0</v>
      </c>
      <c r="BL42" s="200"/>
      <c r="BM42" s="199">
        <f>IF(D42=C$171,'Other inputs'!$C$13/1000000,SUM(AW42:BA42))</f>
        <v>0</v>
      </c>
      <c r="BN42" s="200">
        <f>IF(B42=$B$171,$AT$171*('Other inputs'!$C$7/'Other inputs'!$C$6),SUM(BB42:BF42))</f>
        <v>1.6592402359553025</v>
      </c>
      <c r="BO42" s="188">
        <f t="shared" si="15"/>
        <v>1.6592402359553025</v>
      </c>
    </row>
    <row r="43" spans="2:67">
      <c r="B43" s="121" t="str">
        <f>'KI 2019-20'!B44</f>
        <v>E1401</v>
      </c>
      <c r="C43" s="160" t="str">
        <f t="shared" si="2"/>
        <v>E1401</v>
      </c>
      <c r="D43" s="160" t="str">
        <f t="shared" si="3"/>
        <v>E1401</v>
      </c>
      <c r="E43" t="str">
        <f>INDEX('KI 2019-20'!D$9:D$383,MATCH($B43,'KI 2019-20'!$B$9:$B$383,0))</f>
        <v>UNINFIR</v>
      </c>
      <c r="F43">
        <f>INDEX('KI 2019-20'!E$9:E$383,MATCH($B43,'KI 2019-20'!$B$9:$B$383,0))</f>
        <v>0</v>
      </c>
      <c r="G43" s="119">
        <v>0</v>
      </c>
      <c r="H43" s="120" t="str">
        <f>INDEX('KI 2019-20'!F$9:F$383,MATCH($B43,'KI 2019-20'!$B$9:$B$383,0))</f>
        <v>Brighton &amp; Hove</v>
      </c>
      <c r="I43" s="154">
        <f>_xlfn.IFNA(IF($B43=$B$382,0,INDEX('I.Supplementary 2019-20'!N$8:N$191,MATCH($B43,'I.Supplementary 2019-20'!$B$8:$B$191,0))),INDEX('KI 2019-20'!N$9:N$383,MATCH($B43,'KI 2019-20'!$B$9:$B$383,0)))</f>
        <v>7.8449194968573455</v>
      </c>
      <c r="J43" s="153">
        <f>_xlfn.IFNA(IF($B43=$B$382,0,INDEX('I.Supplementary 2019-20'!O$8:O$191,MATCH($B43,'I.Supplementary 2019-20'!$B$8:$B$191,0))),INDEX('KI 2019-20'!O$9:O$383,MATCH($B43,'KI 2019-20'!$B$9:$B$383,0)))</f>
        <v>-1.321486097786855</v>
      </c>
      <c r="K43" s="153">
        <f>_xlfn.IFNA(IF($B43=$B$382,0,INDEX('I.Supplementary 2019-20'!P$8:P$191,MATCH($B43,'I.Supplementary 2019-20'!$B$8:$B$191,0))),INDEX('KI 2019-20'!P$9:P$383,MATCH($B43,'KI 2019-20'!$B$9:$B$383,0)))</f>
        <v>0</v>
      </c>
      <c r="L43" s="153">
        <f>_xlfn.IFNA(IF($B43=$B$382,0,INDEX('I.Supplementary 2019-20'!Q$8:Q$191,MATCH($B43,'I.Supplementary 2019-20'!$B$8:$B$191,0))),INDEX('KI 2019-20'!Q$9:Q$383,MATCH($B43,'KI 2019-20'!$B$9:$B$383,0)))</f>
        <v>0</v>
      </c>
      <c r="M43" s="155">
        <f>_xlfn.IFNA(IF($B43=$B$382,0,INDEX('I.Supplementary 2019-20'!R$8:R$191,MATCH($B43,'I.Supplementary 2019-20'!$B$8:$B$191,0))),INDEX('KI 2019-20'!R$9:R$383,MATCH($B43,'KI 2019-20'!$B$9:$B$383,0)))</f>
        <v>0</v>
      </c>
      <c r="N43" s="153">
        <f>_xlfn.IFNA(IF($B43=$B$382,0,INDEX('I.Supplementary 2019-20'!S$8:S$191,MATCH($B43,'I.Supplementary 2019-20'!$B$8:$B$191,0))),INDEX('KI 2019-20'!S$9:S$383,MATCH($B43,'KI 2019-20'!$B$9:$B$383,0)))</f>
        <v>43.777603955146674</v>
      </c>
      <c r="O43" s="153">
        <f>_xlfn.IFNA(IF($B43=$B$382,0,INDEX('I.Supplementary 2019-20'!T$8:T$191,MATCH($B43,'I.Supplementary 2019-20'!$B$8:$B$191,0))),INDEX('KI 2019-20'!T$9:T$383,MATCH($B43,'KI 2019-20'!$B$9:$B$383,0)))</f>
        <v>14.40954650236937</v>
      </c>
      <c r="P43" s="153">
        <f>_xlfn.IFNA(IF($B43=$B$382,0,INDEX('I.Supplementary 2019-20'!U$8:U$191,MATCH($B43,'I.Supplementary 2019-20'!$B$8:$B$191,0))),INDEX('KI 2019-20'!U$9:U$383,MATCH($B43,'KI 2019-20'!$B$9:$B$383,0)))</f>
        <v>0</v>
      </c>
      <c r="Q43" s="153">
        <f>_xlfn.IFNA(IF($B43=$B$382,0,INDEX('I.Supplementary 2019-20'!V$8:V$191,MATCH($B43,'I.Supplementary 2019-20'!$B$8:$B$191,0))),INDEX('KI 2019-20'!V$9:V$383,MATCH($B43,'KI 2019-20'!$B$9:$B$383,0)))</f>
        <v>0</v>
      </c>
      <c r="R43" s="155">
        <f>_xlfn.IFNA(IF($B43=$B$382,0,INDEX('I.Supplementary 2019-20'!W$8:W$191,MATCH($B43,'I.Supplementary 2019-20'!$B$8:$B$191,0))),INDEX('KI 2019-20'!W$9:W$383,MATCH($B43,'KI 2019-20'!$B$9:$B$383,0)))</f>
        <v>0</v>
      </c>
      <c r="S43" s="153">
        <f>_xlfn.IFNA(IF($B43=$B$382,0,INDEX('I.Supplementary 2019-20'!X$8:X$191,MATCH($B43,'I.Supplementary 2019-20'!$B$8:$B$191,0))),INDEX('KI 2019-20'!X$9:X$383,MATCH($B43,'KI 2019-20'!$B$9:$B$383,0)))</f>
        <v>51.622523452004017</v>
      </c>
      <c r="T43" s="153">
        <f>_xlfn.IFNA(IF($B43=$B$382,0,INDEX('I.Supplementary 2019-20'!Y$8:Y$191,MATCH($B43,'I.Supplementary 2019-20'!$B$8:$B$191,0))),INDEX('KI 2019-20'!Y$9:Y$383,MATCH($B43,'KI 2019-20'!$B$9:$B$383,0)))</f>
        <v>13.088060404582516</v>
      </c>
      <c r="U43" s="153">
        <f>_xlfn.IFNA(IF($B43=$B$382,0,INDEX('I.Supplementary 2019-20'!Z$8:Z$191,MATCH($B43,'I.Supplementary 2019-20'!$B$8:$B$191,0))),INDEX('KI 2019-20'!Z$9:Z$383,MATCH($B43,'KI 2019-20'!$B$9:$B$383,0)))</f>
        <v>0</v>
      </c>
      <c r="V43" s="153">
        <f>_xlfn.IFNA(IF($B43=$B$382,0,INDEX('I.Supplementary 2019-20'!AA$8:AA$191,MATCH($B43,'I.Supplementary 2019-20'!$B$8:$B$191,0))),INDEX('KI 2019-20'!AA$9:AA$383,MATCH($B43,'KI 2019-20'!$B$9:$B$383,0)))</f>
        <v>0</v>
      </c>
      <c r="W43" s="155">
        <f>_xlfn.IFNA(IF($B43=$B$382,0,INDEX('I.Supplementary 2019-20'!AB$8:AB$191,MATCH($B43,'I.Supplementary 2019-20'!$B$8:$B$191,0))),INDEX('KI 2019-20'!AB$9:AB$383,MATCH($B43,'KI 2019-20'!$B$9:$B$383,0)))</f>
        <v>0</v>
      </c>
      <c r="Y43" s="154">
        <f>_xlfn.IFNA(IF($B43=$B$382,0,INDEX('I.Supplementary 2019-20'!$I$8:$I$191,MATCH($B43,'I.Supplementary 2019-20'!$B$8:$B$191,0))),INDEX('KI 2019-20'!$I$9:$I$383,MATCH($B43,'KI 2019-20'!$B$9:$B$383,0)))</f>
        <v>6.5234333990704902</v>
      </c>
      <c r="Z43" s="153">
        <f>_xlfn.IFNA(IF($B43=$B$382,0,INDEX('I.Supplementary 2019-20'!$J$8:$J$191,MATCH($B43,'I.Supplementary 2019-20'!$B$8:$B$191,0))),INDEX('KI 2019-20'!$J$9:$J$383,MATCH($B43,'KI 2019-20'!$B$9:$B$383,0)))</f>
        <v>58.187150457516047</v>
      </c>
      <c r="AA43" s="155">
        <f>_xlfn.IFNA(IF($B43=$B$382,0,INDEX('I.Supplementary 2019-20'!$H$8:$H$191,MATCH($B43,'I.Supplementary 2019-20'!$B$8:$B$191,0))),INDEX('KI 2019-20'!$H$9:$H$383,MATCH($B43,'KI 2019-20'!$B$9:$B$383,0)))</f>
        <v>64.710583856586524</v>
      </c>
      <c r="AC43" s="156">
        <f>I43*('Other inputs'!$C$6/'Other inputs'!$C$5)</f>
        <v>7.9727389591279341</v>
      </c>
      <c r="AD43" s="149">
        <f>IF(B43=$B$35,J43*('Other inputs'!$C$6/'Other inputs'!$C$5)-('Other inputs'!$C$18/1000000),J43*('Other inputs'!$C$6/'Other inputs'!$C$5))</f>
        <v>-1.3430174395023231</v>
      </c>
      <c r="AE43" s="149">
        <f>K43*('Other inputs'!$C$6/'Other inputs'!$C$5)</f>
        <v>0</v>
      </c>
      <c r="AF43" s="149">
        <f>L43*('Other inputs'!$C$6/'Other inputs'!$C$5)</f>
        <v>0</v>
      </c>
      <c r="AG43" s="188">
        <f>M43*('Other inputs'!$C$6/'Other inputs'!$C$5)</f>
        <v>0</v>
      </c>
      <c r="AH43" s="149">
        <f>N43*('Other inputs'!$C$6/'Other inputs'!$C$5)</f>
        <v>44.490884671320146</v>
      </c>
      <c r="AI43" s="149">
        <f>O43*('Other inputs'!$C$6/'Other inputs'!$C$5)</f>
        <v>14.64432526411877</v>
      </c>
      <c r="AJ43" s="149">
        <f>P43*('Other inputs'!$C$6/'Other inputs'!$C$5)</f>
        <v>0</v>
      </c>
      <c r="AK43" s="149">
        <f>Q43*('Other inputs'!$C$6/'Other inputs'!$C$5)</f>
        <v>0</v>
      </c>
      <c r="AL43" s="188">
        <f>R43*('Other inputs'!$C$6/'Other inputs'!$C$5)</f>
        <v>0</v>
      </c>
      <c r="AM43" s="156">
        <f t="shared" si="4"/>
        <v>52.463623630448083</v>
      </c>
      <c r="AN43" s="149">
        <f t="shared" si="5"/>
        <v>13.301307824616448</v>
      </c>
      <c r="AO43" s="149">
        <f t="shared" si="6"/>
        <v>0</v>
      </c>
      <c r="AP43" s="149">
        <f t="shared" si="7"/>
        <v>0</v>
      </c>
      <c r="AQ43" s="188">
        <f t="shared" si="8"/>
        <v>0</v>
      </c>
      <c r="AR43" s="149"/>
      <c r="AS43" s="156">
        <f>IF(D43=$C$171,'Other inputs'!$C$12/1000000,SUM(AC43:AG43))</f>
        <v>6.629721519625611</v>
      </c>
      <c r="AT43" s="200">
        <f>IF(D43=$C$171,$Z$171*('Other inputs'!$C$6/'Other inputs'!$C$5),SUM(AH43:AL43))</f>
        <v>59.135209935438915</v>
      </c>
      <c r="AU43" s="210">
        <f t="shared" si="9"/>
        <v>65.764931455064527</v>
      </c>
      <c r="AV43" s="214"/>
      <c r="AW43" s="199">
        <f>IF($G43=1,0,IF($B43=$B$172,AC43*('Other inputs'!$F$6/'Other inputs'!$F$5)-('Other inputs'!$C$28/1000000),AC43*('Other inputs'!$F$6/'Other inputs'!$F$5)))</f>
        <v>8.0168278381645859</v>
      </c>
      <c r="AX43" s="200">
        <f>IF($G43=1,0,IF($B43=$B$172,AD43*('Other inputs'!$F$6/'Other inputs'!$F$5)-('Other inputs'!$C$29/1000000),AD43*('Other inputs'!$F$6/'Other inputs'!$F$5)))</f>
        <v>-1.3504442640525662</v>
      </c>
      <c r="AY43" s="200">
        <f>IF($G43=1,0,AE43*('Other inputs'!$F$6/'Other inputs'!$F$5))</f>
        <v>0</v>
      </c>
      <c r="AZ43" s="200">
        <f>IF($G43=1,0,AF43*('Other inputs'!$F$6/'Other inputs'!$F$5))</f>
        <v>0</v>
      </c>
      <c r="BA43" s="200">
        <f>IF($G43=1,0,AG43*('Other inputs'!$F$6/'Other inputs'!$F$5))</f>
        <v>0</v>
      </c>
      <c r="BB43" s="199">
        <f>IF($G43=1,0,AH43*('Other inputs'!$C$7/'Other inputs'!$C$6))</f>
        <v>44.490884671320146</v>
      </c>
      <c r="BC43" s="200">
        <f>IF($G43=1,0,AI43*('Other inputs'!$C$7/'Other inputs'!$C$6))</f>
        <v>14.64432526411877</v>
      </c>
      <c r="BD43" s="200">
        <f>IF($G43=1,0,AJ43*('Other inputs'!$C$7/'Other inputs'!$C$6))</f>
        <v>0</v>
      </c>
      <c r="BE43" s="200">
        <f>IF($G43=1,0,AK43*('Other inputs'!$C$7/'Other inputs'!$C$6))</f>
        <v>0</v>
      </c>
      <c r="BF43" s="200">
        <f>IF($G43=1,0,AL43*('Other inputs'!$C$7/'Other inputs'!$C$6))</f>
        <v>0</v>
      </c>
      <c r="BG43" s="199">
        <f t="shared" si="10"/>
        <v>52.507712509484733</v>
      </c>
      <c r="BH43" s="200">
        <f t="shared" si="11"/>
        <v>13.293881000066204</v>
      </c>
      <c r="BI43" s="200">
        <f t="shared" si="12"/>
        <v>0</v>
      </c>
      <c r="BJ43" s="200">
        <f t="shared" si="13"/>
        <v>0</v>
      </c>
      <c r="BK43" s="210">
        <f t="shared" si="14"/>
        <v>0</v>
      </c>
      <c r="BL43" s="200"/>
      <c r="BM43" s="199">
        <f>IF(D43=C$171,'Other inputs'!$C$13/1000000,SUM(AW43:BA43))</f>
        <v>6.6663835741120199</v>
      </c>
      <c r="BN43" s="200">
        <f>IF(B43=$B$171,$AT$171*('Other inputs'!$C$7/'Other inputs'!$C$6),SUM(BB43:BF43))</f>
        <v>59.135209935438915</v>
      </c>
      <c r="BO43" s="188">
        <f t="shared" si="15"/>
        <v>65.801593509550941</v>
      </c>
    </row>
    <row r="44" spans="2:67">
      <c r="B44" s="121" t="str">
        <f>'KI 2019-20'!B45</f>
        <v>E0102</v>
      </c>
      <c r="C44" s="160" t="str">
        <f t="shared" si="2"/>
        <v>E0102</v>
      </c>
      <c r="D44" s="160" t="str">
        <f t="shared" si="3"/>
        <v>E0102</v>
      </c>
      <c r="E44" t="str">
        <f>INDEX('KI 2019-20'!D$9:D$383,MATCH($B44,'KI 2019-20'!$B$9:$B$383,0))</f>
        <v>UNINFIR</v>
      </c>
      <c r="F44" t="str">
        <f>INDEX('KI 2019-20'!E$9:E$383,MATCH($B44,'KI 2019-20'!$B$9:$B$383,0))</f>
        <v>P1704</v>
      </c>
      <c r="G44" s="119">
        <v>0</v>
      </c>
      <c r="H44" s="120" t="str">
        <f>INDEX('KI 2019-20'!F$9:F$383,MATCH($B44,'KI 2019-20'!$B$9:$B$383,0))</f>
        <v>Bristol</v>
      </c>
      <c r="I44" s="154">
        <f>_xlfn.IFNA(IF($B44=$B$382,0,INDEX('I.Supplementary 2019-20'!N$8:N$191,MATCH($B44,'I.Supplementary 2019-20'!$B$8:$B$191,0))),INDEX('KI 2019-20'!N$9:N$383,MATCH($B44,'KI 2019-20'!$B$9:$B$383,0)))</f>
        <v>18.269312919112174</v>
      </c>
      <c r="J44" s="153">
        <f>_xlfn.IFNA(IF($B44=$B$382,0,INDEX('I.Supplementary 2019-20'!O$8:O$191,MATCH($B44,'I.Supplementary 2019-20'!$B$8:$B$191,0))),INDEX('KI 2019-20'!O$9:O$383,MATCH($B44,'KI 2019-20'!$B$9:$B$383,0)))</f>
        <v>-0.94792506749478356</v>
      </c>
      <c r="K44" s="153">
        <f>_xlfn.IFNA(IF($B44=$B$382,0,INDEX('I.Supplementary 2019-20'!P$8:P$191,MATCH($B44,'I.Supplementary 2019-20'!$B$8:$B$191,0))),INDEX('KI 2019-20'!P$9:P$383,MATCH($B44,'KI 2019-20'!$B$9:$B$383,0)))</f>
        <v>0</v>
      </c>
      <c r="L44" s="153">
        <f>_xlfn.IFNA(IF($B44=$B$382,0,INDEX('I.Supplementary 2019-20'!Q$8:Q$191,MATCH($B44,'I.Supplementary 2019-20'!$B$8:$B$191,0))),INDEX('KI 2019-20'!Q$9:Q$383,MATCH($B44,'KI 2019-20'!$B$9:$B$383,0)))</f>
        <v>0</v>
      </c>
      <c r="M44" s="155">
        <f>_xlfn.IFNA(IF($B44=$B$382,0,INDEX('I.Supplementary 2019-20'!R$8:R$191,MATCH($B44,'I.Supplementary 2019-20'!$B$8:$B$191,0))),INDEX('KI 2019-20'!R$9:R$383,MATCH($B44,'KI 2019-20'!$B$9:$B$383,0)))</f>
        <v>0</v>
      </c>
      <c r="N44" s="153">
        <f>_xlfn.IFNA(IF($B44=$B$382,0,INDEX('I.Supplementary 2019-20'!S$8:S$191,MATCH($B44,'I.Supplementary 2019-20'!$B$8:$B$191,0))),INDEX('KI 2019-20'!S$9:S$383,MATCH($B44,'KI 2019-20'!$B$9:$B$383,0)))</f>
        <v>82.509811182273921</v>
      </c>
      <c r="O44" s="153">
        <f>_xlfn.IFNA(IF($B44=$B$382,0,INDEX('I.Supplementary 2019-20'!T$8:T$191,MATCH($B44,'I.Supplementary 2019-20'!$B$8:$B$191,0))),INDEX('KI 2019-20'!T$9:T$383,MATCH($B44,'KI 2019-20'!$B$9:$B$383,0)))</f>
        <v>17.853575094555143</v>
      </c>
      <c r="P44" s="153">
        <f>_xlfn.IFNA(IF($B44=$B$382,0,INDEX('I.Supplementary 2019-20'!U$8:U$191,MATCH($B44,'I.Supplementary 2019-20'!$B$8:$B$191,0))),INDEX('KI 2019-20'!U$9:U$383,MATCH($B44,'KI 2019-20'!$B$9:$B$383,0)))</f>
        <v>0</v>
      </c>
      <c r="Q44" s="153">
        <f>_xlfn.IFNA(IF($B44=$B$382,0,INDEX('I.Supplementary 2019-20'!V$8:V$191,MATCH($B44,'I.Supplementary 2019-20'!$B$8:$B$191,0))),INDEX('KI 2019-20'!V$9:V$383,MATCH($B44,'KI 2019-20'!$B$9:$B$383,0)))</f>
        <v>0</v>
      </c>
      <c r="R44" s="155">
        <f>_xlfn.IFNA(IF($B44=$B$382,0,INDEX('I.Supplementary 2019-20'!W$8:W$191,MATCH($B44,'I.Supplementary 2019-20'!$B$8:$B$191,0))),INDEX('KI 2019-20'!W$9:W$383,MATCH($B44,'KI 2019-20'!$B$9:$B$383,0)))</f>
        <v>0</v>
      </c>
      <c r="S44" s="153">
        <f>_xlfn.IFNA(IF($B44=$B$382,0,INDEX('I.Supplementary 2019-20'!X$8:X$191,MATCH($B44,'I.Supplementary 2019-20'!$B$8:$B$191,0))),INDEX('KI 2019-20'!X$9:X$383,MATCH($B44,'KI 2019-20'!$B$9:$B$383,0)))</f>
        <v>100.7791241013861</v>
      </c>
      <c r="T44" s="153">
        <f>_xlfn.IFNA(IF($B44=$B$382,0,INDEX('I.Supplementary 2019-20'!Y$8:Y$191,MATCH($B44,'I.Supplementary 2019-20'!$B$8:$B$191,0))),INDEX('KI 2019-20'!Y$9:Y$383,MATCH($B44,'KI 2019-20'!$B$9:$B$383,0)))</f>
        <v>16.905650027060361</v>
      </c>
      <c r="U44" s="153">
        <f>_xlfn.IFNA(IF($B44=$B$382,0,INDEX('I.Supplementary 2019-20'!Z$8:Z$191,MATCH($B44,'I.Supplementary 2019-20'!$B$8:$B$191,0))),INDEX('KI 2019-20'!Z$9:Z$383,MATCH($B44,'KI 2019-20'!$B$9:$B$383,0)))</f>
        <v>0</v>
      </c>
      <c r="V44" s="153">
        <f>_xlfn.IFNA(IF($B44=$B$382,0,INDEX('I.Supplementary 2019-20'!AA$8:AA$191,MATCH($B44,'I.Supplementary 2019-20'!$B$8:$B$191,0))),INDEX('KI 2019-20'!AA$9:AA$383,MATCH($B44,'KI 2019-20'!$B$9:$B$383,0)))</f>
        <v>0</v>
      </c>
      <c r="W44" s="155">
        <f>_xlfn.IFNA(IF($B44=$B$382,0,INDEX('I.Supplementary 2019-20'!AB$8:AB$191,MATCH($B44,'I.Supplementary 2019-20'!$B$8:$B$191,0))),INDEX('KI 2019-20'!AB$9:AB$383,MATCH($B44,'KI 2019-20'!$B$9:$B$383,0)))</f>
        <v>0</v>
      </c>
      <c r="Y44" s="154">
        <f>_xlfn.IFNA(IF($B44=$B$382,0,INDEX('I.Supplementary 2019-20'!$I$8:$I$191,MATCH($B44,'I.Supplementary 2019-20'!$B$8:$B$191,0))),INDEX('KI 2019-20'!$I$9:$I$383,MATCH($B44,'KI 2019-20'!$B$9:$B$383,0)))</f>
        <v>17.321387851617391</v>
      </c>
      <c r="Z44" s="153">
        <f>_xlfn.IFNA(IF($B44=$B$382,0,INDEX('I.Supplementary 2019-20'!$J$8:$J$191,MATCH($B44,'I.Supplementary 2019-20'!$B$8:$B$191,0))),INDEX('KI 2019-20'!$J$9:$J$383,MATCH($B44,'KI 2019-20'!$B$9:$B$383,0)))</f>
        <v>100.36338627682906</v>
      </c>
      <c r="AA44" s="155">
        <f>_xlfn.IFNA(IF($B44=$B$382,0,INDEX('I.Supplementary 2019-20'!$H$8:$H$191,MATCH($B44,'I.Supplementary 2019-20'!$B$8:$B$191,0))),INDEX('KI 2019-20'!$H$9:$H$383,MATCH($B44,'KI 2019-20'!$B$9:$B$383,0)))</f>
        <v>117.68477412844646</v>
      </c>
      <c r="AC44" s="156">
        <f>I44*('Other inputs'!$C$6/'Other inputs'!$C$5)</f>
        <v>18.566979932050867</v>
      </c>
      <c r="AD44" s="149">
        <f>IF(B44=$B$35,J44*('Other inputs'!$C$6/'Other inputs'!$C$5)-('Other inputs'!$C$18/1000000),J44*('Other inputs'!$C$6/'Other inputs'!$C$5))</f>
        <v>-0.9633698751118065</v>
      </c>
      <c r="AE44" s="149">
        <f>K44*('Other inputs'!$C$6/'Other inputs'!$C$5)</f>
        <v>0</v>
      </c>
      <c r="AF44" s="149">
        <f>L44*('Other inputs'!$C$6/'Other inputs'!$C$5)</f>
        <v>0</v>
      </c>
      <c r="AG44" s="188">
        <f>M44*('Other inputs'!$C$6/'Other inputs'!$C$5)</f>
        <v>0</v>
      </c>
      <c r="AH44" s="149">
        <f>N44*('Other inputs'!$C$6/'Other inputs'!$C$5)</f>
        <v>83.854166557952524</v>
      </c>
      <c r="AI44" s="149">
        <f>O44*('Other inputs'!$C$6/'Other inputs'!$C$5)</f>
        <v>18.144468375118162</v>
      </c>
      <c r="AJ44" s="149">
        <f>P44*('Other inputs'!$C$6/'Other inputs'!$C$5)</f>
        <v>0</v>
      </c>
      <c r="AK44" s="149">
        <f>Q44*('Other inputs'!$C$6/'Other inputs'!$C$5)</f>
        <v>0</v>
      </c>
      <c r="AL44" s="188">
        <f>R44*('Other inputs'!$C$6/'Other inputs'!$C$5)</f>
        <v>0</v>
      </c>
      <c r="AM44" s="156">
        <f t="shared" si="4"/>
        <v>102.42114649000339</v>
      </c>
      <c r="AN44" s="149">
        <f t="shared" si="5"/>
        <v>17.181098500006357</v>
      </c>
      <c r="AO44" s="149">
        <f t="shared" si="6"/>
        <v>0</v>
      </c>
      <c r="AP44" s="149">
        <f t="shared" si="7"/>
        <v>0</v>
      </c>
      <c r="AQ44" s="188">
        <f t="shared" si="8"/>
        <v>0</v>
      </c>
      <c r="AR44" s="149"/>
      <c r="AS44" s="156">
        <f>IF(D44=$C$171,'Other inputs'!$C$12/1000000,SUM(AC44:AG44))</f>
        <v>17.603610056939061</v>
      </c>
      <c r="AT44" s="200">
        <f>IF(D44=$C$171,$Z$171*('Other inputs'!$C$6/'Other inputs'!$C$5),SUM(AH44:AL44))</f>
        <v>101.99863493307069</v>
      </c>
      <c r="AU44" s="210">
        <f t="shared" si="9"/>
        <v>119.60224499000975</v>
      </c>
      <c r="AV44" s="214"/>
      <c r="AW44" s="199">
        <f>IF($G44=1,0,IF($B44=$B$172,AC44*('Other inputs'!$F$6/'Other inputs'!$F$5)-('Other inputs'!$C$28/1000000),AC44*('Other inputs'!$F$6/'Other inputs'!$F$5)))</f>
        <v>18.66965447545391</v>
      </c>
      <c r="AX44" s="200">
        <f>IF($G44=1,0,IF($B44=$B$172,AD44*('Other inputs'!$F$6/'Other inputs'!$F$5)-('Other inputs'!$C$29/1000000),AD44*('Other inputs'!$F$6/'Other inputs'!$F$5)))</f>
        <v>-0.96869726612624951</v>
      </c>
      <c r="AY44" s="200">
        <f>IF($G44=1,0,AE44*('Other inputs'!$F$6/'Other inputs'!$F$5))</f>
        <v>0</v>
      </c>
      <c r="AZ44" s="200">
        <f>IF($G44=1,0,AF44*('Other inputs'!$F$6/'Other inputs'!$F$5))</f>
        <v>0</v>
      </c>
      <c r="BA44" s="200">
        <f>IF($G44=1,0,AG44*('Other inputs'!$F$6/'Other inputs'!$F$5))</f>
        <v>0</v>
      </c>
      <c r="BB44" s="199">
        <f>IF($G44=1,0,AH44*('Other inputs'!$C$7/'Other inputs'!$C$6))</f>
        <v>83.854166557952524</v>
      </c>
      <c r="BC44" s="200">
        <f>IF($G44=1,0,AI44*('Other inputs'!$C$7/'Other inputs'!$C$6))</f>
        <v>18.144468375118162</v>
      </c>
      <c r="BD44" s="200">
        <f>IF($G44=1,0,AJ44*('Other inputs'!$C$7/'Other inputs'!$C$6))</f>
        <v>0</v>
      </c>
      <c r="BE44" s="200">
        <f>IF($G44=1,0,AK44*('Other inputs'!$C$7/'Other inputs'!$C$6))</f>
        <v>0</v>
      </c>
      <c r="BF44" s="200">
        <f>IF($G44=1,0,AL44*('Other inputs'!$C$7/'Other inputs'!$C$6))</f>
        <v>0</v>
      </c>
      <c r="BG44" s="199">
        <f t="shared" si="10"/>
        <v>102.52382103340643</v>
      </c>
      <c r="BH44" s="200">
        <f t="shared" si="11"/>
        <v>17.175771108991913</v>
      </c>
      <c r="BI44" s="200">
        <f t="shared" si="12"/>
        <v>0</v>
      </c>
      <c r="BJ44" s="200">
        <f t="shared" si="13"/>
        <v>0</v>
      </c>
      <c r="BK44" s="210">
        <f t="shared" si="14"/>
        <v>0</v>
      </c>
      <c r="BL44" s="200"/>
      <c r="BM44" s="199">
        <f>IF(D44=C$171,'Other inputs'!$C$13/1000000,SUM(AW44:BA44))</f>
        <v>17.700957209327662</v>
      </c>
      <c r="BN44" s="200">
        <f>IF(B44=$B$171,$AT$171*('Other inputs'!$C$7/'Other inputs'!$C$6),SUM(BB44:BF44))</f>
        <v>101.99863493307069</v>
      </c>
      <c r="BO44" s="188">
        <f t="shared" si="15"/>
        <v>119.69959214239836</v>
      </c>
    </row>
    <row r="45" spans="2:67">
      <c r="B45" s="121" t="str">
        <f>'KI 2019-20'!B46</f>
        <v>E2632</v>
      </c>
      <c r="C45" s="160" t="str">
        <f t="shared" si="2"/>
        <v>E2632</v>
      </c>
      <c r="D45" s="160" t="str">
        <f t="shared" si="3"/>
        <v>E2632</v>
      </c>
      <c r="E45" t="str">
        <f>INDEX('KI 2019-20'!D$9:D$383,MATCH($B45,'KI 2019-20'!$B$9:$B$383,0))</f>
        <v>SD</v>
      </c>
      <c r="F45" t="str">
        <f>INDEX('KI 2019-20'!E$9:E$383,MATCH($B45,'KI 2019-20'!$B$9:$B$383,0))</f>
        <v>P1910</v>
      </c>
      <c r="G45" s="119">
        <v>0</v>
      </c>
      <c r="H45" s="120" t="str">
        <f>INDEX('KI 2019-20'!F$9:F$383,MATCH($B45,'KI 2019-20'!$B$9:$B$383,0))</f>
        <v>Broadland</v>
      </c>
      <c r="I45" s="154">
        <f>_xlfn.IFNA(IF($B45=$B$382,0,INDEX('I.Supplementary 2019-20'!N$8:N$191,MATCH($B45,'I.Supplementary 2019-20'!$B$8:$B$191,0))),INDEX('KI 2019-20'!N$9:N$383,MATCH($B45,'KI 2019-20'!$B$9:$B$383,0)))</f>
        <v>0</v>
      </c>
      <c r="J45" s="153">
        <f>_xlfn.IFNA(IF($B45=$B$382,0,INDEX('I.Supplementary 2019-20'!O$8:O$191,MATCH($B45,'I.Supplementary 2019-20'!$B$8:$B$191,0))),INDEX('KI 2019-20'!O$9:O$383,MATCH($B45,'KI 2019-20'!$B$9:$B$383,0)))</f>
        <v>2.9972930911099538E-2</v>
      </c>
      <c r="K45" s="153">
        <f>_xlfn.IFNA(IF($B45=$B$382,0,INDEX('I.Supplementary 2019-20'!P$8:P$191,MATCH($B45,'I.Supplementary 2019-20'!$B$8:$B$191,0))),INDEX('KI 2019-20'!P$9:P$383,MATCH($B45,'KI 2019-20'!$B$9:$B$383,0)))</f>
        <v>0</v>
      </c>
      <c r="L45" s="153">
        <f>_xlfn.IFNA(IF($B45=$B$382,0,INDEX('I.Supplementary 2019-20'!Q$8:Q$191,MATCH($B45,'I.Supplementary 2019-20'!$B$8:$B$191,0))),INDEX('KI 2019-20'!Q$9:Q$383,MATCH($B45,'KI 2019-20'!$B$9:$B$383,0)))</f>
        <v>0</v>
      </c>
      <c r="M45" s="155">
        <f>_xlfn.IFNA(IF($B45=$B$382,0,INDEX('I.Supplementary 2019-20'!R$8:R$191,MATCH($B45,'I.Supplementary 2019-20'!$B$8:$B$191,0))),INDEX('KI 2019-20'!R$9:R$383,MATCH($B45,'KI 2019-20'!$B$9:$B$383,0)))</f>
        <v>0</v>
      </c>
      <c r="N45" s="153">
        <f>_xlfn.IFNA(IF($B45=$B$382,0,INDEX('I.Supplementary 2019-20'!S$8:S$191,MATCH($B45,'I.Supplementary 2019-20'!$B$8:$B$191,0))),INDEX('KI 2019-20'!S$9:S$383,MATCH($B45,'KI 2019-20'!$B$9:$B$383,0)))</f>
        <v>0</v>
      </c>
      <c r="O45" s="153">
        <f>_xlfn.IFNA(IF($B45=$B$382,0,INDEX('I.Supplementary 2019-20'!T$8:T$191,MATCH($B45,'I.Supplementary 2019-20'!$B$8:$B$191,0))),INDEX('KI 2019-20'!T$9:T$383,MATCH($B45,'KI 2019-20'!$B$9:$B$383,0)))</f>
        <v>2.8294479579553808</v>
      </c>
      <c r="P45" s="153">
        <f>_xlfn.IFNA(IF($B45=$B$382,0,INDEX('I.Supplementary 2019-20'!U$8:U$191,MATCH($B45,'I.Supplementary 2019-20'!$B$8:$B$191,0))),INDEX('KI 2019-20'!U$9:U$383,MATCH($B45,'KI 2019-20'!$B$9:$B$383,0)))</f>
        <v>0</v>
      </c>
      <c r="Q45" s="153">
        <f>_xlfn.IFNA(IF($B45=$B$382,0,INDEX('I.Supplementary 2019-20'!V$8:V$191,MATCH($B45,'I.Supplementary 2019-20'!$B$8:$B$191,0))),INDEX('KI 2019-20'!V$9:V$383,MATCH($B45,'KI 2019-20'!$B$9:$B$383,0)))</f>
        <v>0</v>
      </c>
      <c r="R45" s="155">
        <f>_xlfn.IFNA(IF($B45=$B$382,0,INDEX('I.Supplementary 2019-20'!W$8:W$191,MATCH($B45,'I.Supplementary 2019-20'!$B$8:$B$191,0))),INDEX('KI 2019-20'!W$9:W$383,MATCH($B45,'KI 2019-20'!$B$9:$B$383,0)))</f>
        <v>0</v>
      </c>
      <c r="S45" s="153">
        <f>_xlfn.IFNA(IF($B45=$B$382,0,INDEX('I.Supplementary 2019-20'!X$8:X$191,MATCH($B45,'I.Supplementary 2019-20'!$B$8:$B$191,0))),INDEX('KI 2019-20'!X$9:X$383,MATCH($B45,'KI 2019-20'!$B$9:$B$383,0)))</f>
        <v>0</v>
      </c>
      <c r="T45" s="153">
        <f>_xlfn.IFNA(IF($B45=$B$382,0,INDEX('I.Supplementary 2019-20'!Y$8:Y$191,MATCH($B45,'I.Supplementary 2019-20'!$B$8:$B$191,0))),INDEX('KI 2019-20'!Y$9:Y$383,MATCH($B45,'KI 2019-20'!$B$9:$B$383,0)))</f>
        <v>2.8594208888664805</v>
      </c>
      <c r="U45" s="153">
        <f>_xlfn.IFNA(IF($B45=$B$382,0,INDEX('I.Supplementary 2019-20'!Z$8:Z$191,MATCH($B45,'I.Supplementary 2019-20'!$B$8:$B$191,0))),INDEX('KI 2019-20'!Z$9:Z$383,MATCH($B45,'KI 2019-20'!$B$9:$B$383,0)))</f>
        <v>0</v>
      </c>
      <c r="V45" s="153">
        <f>_xlfn.IFNA(IF($B45=$B$382,0,INDEX('I.Supplementary 2019-20'!AA$8:AA$191,MATCH($B45,'I.Supplementary 2019-20'!$B$8:$B$191,0))),INDEX('KI 2019-20'!AA$9:AA$383,MATCH($B45,'KI 2019-20'!$B$9:$B$383,0)))</f>
        <v>0</v>
      </c>
      <c r="W45" s="155">
        <f>_xlfn.IFNA(IF($B45=$B$382,0,INDEX('I.Supplementary 2019-20'!AB$8:AB$191,MATCH($B45,'I.Supplementary 2019-20'!$B$8:$B$191,0))),INDEX('KI 2019-20'!AB$9:AB$383,MATCH($B45,'KI 2019-20'!$B$9:$B$383,0)))</f>
        <v>0</v>
      </c>
      <c r="Y45" s="154">
        <f>_xlfn.IFNA(IF($B45=$B$382,0,INDEX('I.Supplementary 2019-20'!$I$8:$I$191,MATCH($B45,'I.Supplementary 2019-20'!$B$8:$B$191,0))),INDEX('KI 2019-20'!$I$9:$I$383,MATCH($B45,'KI 2019-20'!$B$9:$B$383,0)))</f>
        <v>2.9972930911099538E-2</v>
      </c>
      <c r="Z45" s="153">
        <f>_xlfn.IFNA(IF($B45=$B$382,0,INDEX('I.Supplementary 2019-20'!$J$8:$J$191,MATCH($B45,'I.Supplementary 2019-20'!$B$8:$B$191,0))),INDEX('KI 2019-20'!$J$9:$J$383,MATCH($B45,'KI 2019-20'!$B$9:$B$383,0)))</f>
        <v>2.8294479579553808</v>
      </c>
      <c r="AA45" s="155">
        <f>_xlfn.IFNA(IF($B45=$B$382,0,INDEX('I.Supplementary 2019-20'!$H$8:$H$191,MATCH($B45,'I.Supplementary 2019-20'!$B$8:$B$191,0))),INDEX('KI 2019-20'!$H$9:$H$383,MATCH($B45,'KI 2019-20'!$B$9:$B$383,0)))</f>
        <v>2.8594208888664805</v>
      </c>
      <c r="AC45" s="156">
        <f>I45*('Other inputs'!$C$6/'Other inputs'!$C$5)</f>
        <v>0</v>
      </c>
      <c r="AD45" s="149">
        <f>IF(B45=$B$35,J45*('Other inputs'!$C$6/'Other inputs'!$C$5)-('Other inputs'!$C$18/1000000),J45*('Other inputs'!$C$6/'Other inputs'!$C$5))</f>
        <v>3.04612882375533E-2</v>
      </c>
      <c r="AE45" s="149">
        <f>K45*('Other inputs'!$C$6/'Other inputs'!$C$5)</f>
        <v>0</v>
      </c>
      <c r="AF45" s="149">
        <f>L45*('Other inputs'!$C$6/'Other inputs'!$C$5)</f>
        <v>0</v>
      </c>
      <c r="AG45" s="188">
        <f>M45*('Other inputs'!$C$6/'Other inputs'!$C$5)</f>
        <v>0</v>
      </c>
      <c r="AH45" s="149">
        <f>N45*('Other inputs'!$C$6/'Other inputs'!$C$5)</f>
        <v>0</v>
      </c>
      <c r="AI45" s="149">
        <f>O45*('Other inputs'!$C$6/'Other inputs'!$C$5)</f>
        <v>2.8755489430137171</v>
      </c>
      <c r="AJ45" s="149">
        <f>P45*('Other inputs'!$C$6/'Other inputs'!$C$5)</f>
        <v>0</v>
      </c>
      <c r="AK45" s="149">
        <f>Q45*('Other inputs'!$C$6/'Other inputs'!$C$5)</f>
        <v>0</v>
      </c>
      <c r="AL45" s="188">
        <f>R45*('Other inputs'!$C$6/'Other inputs'!$C$5)</f>
        <v>0</v>
      </c>
      <c r="AM45" s="156">
        <f t="shared" si="4"/>
        <v>0</v>
      </c>
      <c r="AN45" s="149">
        <f t="shared" si="5"/>
        <v>2.9060102312512703</v>
      </c>
      <c r="AO45" s="149">
        <f t="shared" si="6"/>
        <v>0</v>
      </c>
      <c r="AP45" s="149">
        <f t="shared" si="7"/>
        <v>0</v>
      </c>
      <c r="AQ45" s="188">
        <f t="shared" si="8"/>
        <v>0</v>
      </c>
      <c r="AR45" s="149"/>
      <c r="AS45" s="156">
        <f>IF(D45=$C$171,'Other inputs'!$C$12/1000000,SUM(AC45:AG45))</f>
        <v>3.04612882375533E-2</v>
      </c>
      <c r="AT45" s="200">
        <f>IF(D45=$C$171,$Z$171*('Other inputs'!$C$6/'Other inputs'!$C$5),SUM(AH45:AL45))</f>
        <v>2.8755489430137171</v>
      </c>
      <c r="AU45" s="210">
        <f t="shared" si="9"/>
        <v>2.9060102312512703</v>
      </c>
      <c r="AV45" s="214"/>
      <c r="AW45" s="199">
        <f>IF($G45=1,0,IF($B45=$B$172,AC45*('Other inputs'!$F$6/'Other inputs'!$F$5)-('Other inputs'!$C$28/1000000),AC45*('Other inputs'!$F$6/'Other inputs'!$F$5)))</f>
        <v>0</v>
      </c>
      <c r="AX45" s="200">
        <f>IF($G45=1,0,IF($B45=$B$172,AD45*('Other inputs'!$F$6/'Other inputs'!$F$5)-('Other inputs'!$C$29/1000000),AD45*('Other inputs'!$F$6/'Other inputs'!$F$5)))</f>
        <v>3.0629737757760966E-2</v>
      </c>
      <c r="AY45" s="200">
        <f>IF($G45=1,0,AE45*('Other inputs'!$F$6/'Other inputs'!$F$5))</f>
        <v>0</v>
      </c>
      <c r="AZ45" s="200">
        <f>IF($G45=1,0,AF45*('Other inputs'!$F$6/'Other inputs'!$F$5))</f>
        <v>0</v>
      </c>
      <c r="BA45" s="200">
        <f>IF($G45=1,0,AG45*('Other inputs'!$F$6/'Other inputs'!$F$5))</f>
        <v>0</v>
      </c>
      <c r="BB45" s="199">
        <f>IF($G45=1,0,AH45*('Other inputs'!$C$7/'Other inputs'!$C$6))</f>
        <v>0</v>
      </c>
      <c r="BC45" s="200">
        <f>IF($G45=1,0,AI45*('Other inputs'!$C$7/'Other inputs'!$C$6))</f>
        <v>2.8755489430137171</v>
      </c>
      <c r="BD45" s="200">
        <f>IF($G45=1,0,AJ45*('Other inputs'!$C$7/'Other inputs'!$C$6))</f>
        <v>0</v>
      </c>
      <c r="BE45" s="200">
        <f>IF($G45=1,0,AK45*('Other inputs'!$C$7/'Other inputs'!$C$6))</f>
        <v>0</v>
      </c>
      <c r="BF45" s="200">
        <f>IF($G45=1,0,AL45*('Other inputs'!$C$7/'Other inputs'!$C$6))</f>
        <v>0</v>
      </c>
      <c r="BG45" s="199">
        <f t="shared" si="10"/>
        <v>0</v>
      </c>
      <c r="BH45" s="200">
        <f t="shared" si="11"/>
        <v>2.906178680771478</v>
      </c>
      <c r="BI45" s="200">
        <f t="shared" si="12"/>
        <v>0</v>
      </c>
      <c r="BJ45" s="200">
        <f t="shared" si="13"/>
        <v>0</v>
      </c>
      <c r="BK45" s="210">
        <f t="shared" si="14"/>
        <v>0</v>
      </c>
      <c r="BL45" s="200"/>
      <c r="BM45" s="199">
        <f>IF(D45=C$171,'Other inputs'!$C$13/1000000,SUM(AW45:BA45))</f>
        <v>3.0629737757760966E-2</v>
      </c>
      <c r="BN45" s="200">
        <f>IF(B45=$B$171,$AT$171*('Other inputs'!$C$7/'Other inputs'!$C$6),SUM(BB45:BF45))</f>
        <v>2.8755489430137171</v>
      </c>
      <c r="BO45" s="188">
        <f t="shared" si="15"/>
        <v>2.906178680771478</v>
      </c>
    </row>
    <row r="46" spans="2:67">
      <c r="B46" s="121" t="str">
        <f>'KI 2019-20'!B47</f>
        <v>E5034</v>
      </c>
      <c r="C46" s="160" t="str">
        <f t="shared" si="2"/>
        <v>E5034</v>
      </c>
      <c r="D46" s="160" t="str">
        <f t="shared" si="3"/>
        <v>E5034</v>
      </c>
      <c r="E46" t="str">
        <f>INDEX('KI 2019-20'!D$9:D$383,MATCH($B46,'KI 2019-20'!$B$9:$B$383,0))</f>
        <v>OLB</v>
      </c>
      <c r="F46" t="str">
        <f>INDEX('KI 2019-20'!E$9:E$383,MATCH($B46,'KI 2019-20'!$B$9:$B$383,0))</f>
        <v>P1915</v>
      </c>
      <c r="G46" s="119">
        <v>0</v>
      </c>
      <c r="H46" s="120" t="str">
        <f>INDEX('KI 2019-20'!F$9:F$383,MATCH($B46,'KI 2019-20'!$B$9:$B$383,0))</f>
        <v>Bromley</v>
      </c>
      <c r="I46" s="154">
        <f>_xlfn.IFNA(IF($B46=$B$382,0,INDEX('I.Supplementary 2019-20'!N$8:N$191,MATCH($B46,'I.Supplementary 2019-20'!$B$8:$B$191,0))),INDEX('KI 2019-20'!N$9:N$383,MATCH($B46,'KI 2019-20'!$B$9:$B$383,0)))</f>
        <v>0</v>
      </c>
      <c r="J46" s="153">
        <f>_xlfn.IFNA(IF($B46=$B$382,0,INDEX('I.Supplementary 2019-20'!O$8:O$191,MATCH($B46,'I.Supplementary 2019-20'!$B$8:$B$191,0))),INDEX('KI 2019-20'!O$9:O$383,MATCH($B46,'KI 2019-20'!$B$9:$B$383,0)))</f>
        <v>0</v>
      </c>
      <c r="K46" s="153">
        <f>_xlfn.IFNA(IF($B46=$B$382,0,INDEX('I.Supplementary 2019-20'!P$8:P$191,MATCH($B46,'I.Supplementary 2019-20'!$B$8:$B$191,0))),INDEX('KI 2019-20'!P$9:P$383,MATCH($B46,'KI 2019-20'!$B$9:$B$383,0)))</f>
        <v>0</v>
      </c>
      <c r="L46" s="153">
        <f>_xlfn.IFNA(IF($B46=$B$382,0,INDEX('I.Supplementary 2019-20'!Q$8:Q$191,MATCH($B46,'I.Supplementary 2019-20'!$B$8:$B$191,0))),INDEX('KI 2019-20'!Q$9:Q$383,MATCH($B46,'KI 2019-20'!$B$9:$B$383,0)))</f>
        <v>0</v>
      </c>
      <c r="M46" s="155">
        <f>_xlfn.IFNA(IF($B46=$B$382,0,INDEX('I.Supplementary 2019-20'!R$8:R$191,MATCH($B46,'I.Supplementary 2019-20'!$B$8:$B$191,0))),INDEX('KI 2019-20'!R$9:R$383,MATCH($B46,'KI 2019-20'!$B$9:$B$383,0)))</f>
        <v>0</v>
      </c>
      <c r="N46" s="153">
        <f>_xlfn.IFNA(IF($B46=$B$382,0,INDEX('I.Supplementary 2019-20'!S$8:S$191,MATCH($B46,'I.Supplementary 2019-20'!$B$8:$B$191,0))),INDEX('KI 2019-20'!S$9:S$383,MATCH($B46,'KI 2019-20'!$B$9:$B$383,0)))</f>
        <v>28.71854699537738</v>
      </c>
      <c r="O46" s="153">
        <f>_xlfn.IFNA(IF($B46=$B$382,0,INDEX('I.Supplementary 2019-20'!T$8:T$191,MATCH($B46,'I.Supplementary 2019-20'!$B$8:$B$191,0))),INDEX('KI 2019-20'!T$9:T$383,MATCH($B46,'KI 2019-20'!$B$9:$B$383,0)))</f>
        <v>9.1380343808686018</v>
      </c>
      <c r="P46" s="153">
        <f>_xlfn.IFNA(IF($B46=$B$382,0,INDEX('I.Supplementary 2019-20'!U$8:U$191,MATCH($B46,'I.Supplementary 2019-20'!$B$8:$B$191,0))),INDEX('KI 2019-20'!U$9:U$383,MATCH($B46,'KI 2019-20'!$B$9:$B$383,0)))</f>
        <v>0</v>
      </c>
      <c r="Q46" s="153">
        <f>_xlfn.IFNA(IF($B46=$B$382,0,INDEX('I.Supplementary 2019-20'!V$8:V$191,MATCH($B46,'I.Supplementary 2019-20'!$B$8:$B$191,0))),INDEX('KI 2019-20'!V$9:V$383,MATCH($B46,'KI 2019-20'!$B$9:$B$383,0)))</f>
        <v>0</v>
      </c>
      <c r="R46" s="155">
        <f>_xlfn.IFNA(IF($B46=$B$382,0,INDEX('I.Supplementary 2019-20'!W$8:W$191,MATCH($B46,'I.Supplementary 2019-20'!$B$8:$B$191,0))),INDEX('KI 2019-20'!W$9:W$383,MATCH($B46,'KI 2019-20'!$B$9:$B$383,0)))</f>
        <v>0</v>
      </c>
      <c r="S46" s="153">
        <f>_xlfn.IFNA(IF($B46=$B$382,0,INDEX('I.Supplementary 2019-20'!X$8:X$191,MATCH($B46,'I.Supplementary 2019-20'!$B$8:$B$191,0))),INDEX('KI 2019-20'!X$9:X$383,MATCH($B46,'KI 2019-20'!$B$9:$B$383,0)))</f>
        <v>28.71854699537738</v>
      </c>
      <c r="T46" s="153">
        <f>_xlfn.IFNA(IF($B46=$B$382,0,INDEX('I.Supplementary 2019-20'!Y$8:Y$191,MATCH($B46,'I.Supplementary 2019-20'!$B$8:$B$191,0))),INDEX('KI 2019-20'!Y$9:Y$383,MATCH($B46,'KI 2019-20'!$B$9:$B$383,0)))</f>
        <v>9.1380343808686018</v>
      </c>
      <c r="U46" s="153">
        <f>_xlfn.IFNA(IF($B46=$B$382,0,INDEX('I.Supplementary 2019-20'!Z$8:Z$191,MATCH($B46,'I.Supplementary 2019-20'!$B$8:$B$191,0))),INDEX('KI 2019-20'!Z$9:Z$383,MATCH($B46,'KI 2019-20'!$B$9:$B$383,0)))</f>
        <v>0</v>
      </c>
      <c r="V46" s="153">
        <f>_xlfn.IFNA(IF($B46=$B$382,0,INDEX('I.Supplementary 2019-20'!AA$8:AA$191,MATCH($B46,'I.Supplementary 2019-20'!$B$8:$B$191,0))),INDEX('KI 2019-20'!AA$9:AA$383,MATCH($B46,'KI 2019-20'!$B$9:$B$383,0)))</f>
        <v>0</v>
      </c>
      <c r="W46" s="155">
        <f>_xlfn.IFNA(IF($B46=$B$382,0,INDEX('I.Supplementary 2019-20'!AB$8:AB$191,MATCH($B46,'I.Supplementary 2019-20'!$B$8:$B$191,0))),INDEX('KI 2019-20'!AB$9:AB$383,MATCH($B46,'KI 2019-20'!$B$9:$B$383,0)))</f>
        <v>0</v>
      </c>
      <c r="Y46" s="154">
        <f>_xlfn.IFNA(IF($B46=$B$382,0,INDEX('I.Supplementary 2019-20'!$I$8:$I$191,MATCH($B46,'I.Supplementary 2019-20'!$B$8:$B$191,0))),INDEX('KI 2019-20'!$I$9:$I$383,MATCH($B46,'KI 2019-20'!$B$9:$B$383,0)))</f>
        <v>0</v>
      </c>
      <c r="Z46" s="153">
        <f>_xlfn.IFNA(IF($B46=$B$382,0,INDEX('I.Supplementary 2019-20'!$J$8:$J$191,MATCH($B46,'I.Supplementary 2019-20'!$B$8:$B$191,0))),INDEX('KI 2019-20'!$J$9:$J$383,MATCH($B46,'KI 2019-20'!$B$9:$B$383,0)))</f>
        <v>37.856581376245984</v>
      </c>
      <c r="AA46" s="155">
        <f>_xlfn.IFNA(IF($B46=$B$382,0,INDEX('I.Supplementary 2019-20'!$H$8:$H$191,MATCH($B46,'I.Supplementary 2019-20'!$B$8:$B$191,0))),INDEX('KI 2019-20'!$H$9:$H$383,MATCH($B46,'KI 2019-20'!$B$9:$B$383,0)))</f>
        <v>37.856581376245984</v>
      </c>
      <c r="AC46" s="156">
        <f>I46*('Other inputs'!$C$6/'Other inputs'!$C$5)</f>
        <v>0</v>
      </c>
      <c r="AD46" s="149">
        <f>IF(B46=$B$35,J46*('Other inputs'!$C$6/'Other inputs'!$C$5)-('Other inputs'!$C$18/1000000),J46*('Other inputs'!$C$6/'Other inputs'!$C$5))</f>
        <v>0</v>
      </c>
      <c r="AE46" s="149">
        <f>K46*('Other inputs'!$C$6/'Other inputs'!$C$5)</f>
        <v>0</v>
      </c>
      <c r="AF46" s="149">
        <f>L46*('Other inputs'!$C$6/'Other inputs'!$C$5)</f>
        <v>0</v>
      </c>
      <c r="AG46" s="188">
        <f>M46*('Other inputs'!$C$6/'Other inputs'!$C$5)</f>
        <v>0</v>
      </c>
      <c r="AH46" s="149">
        <f>N46*('Other inputs'!$C$6/'Other inputs'!$C$5)</f>
        <v>29.186466294691066</v>
      </c>
      <c r="AI46" s="149">
        <f>O46*('Other inputs'!$C$6/'Other inputs'!$C$5)</f>
        <v>9.2869229247524085</v>
      </c>
      <c r="AJ46" s="149">
        <f>P46*('Other inputs'!$C$6/'Other inputs'!$C$5)</f>
        <v>0</v>
      </c>
      <c r="AK46" s="149">
        <f>Q46*('Other inputs'!$C$6/'Other inputs'!$C$5)</f>
        <v>0</v>
      </c>
      <c r="AL46" s="188">
        <f>R46*('Other inputs'!$C$6/'Other inputs'!$C$5)</f>
        <v>0</v>
      </c>
      <c r="AM46" s="156">
        <f t="shared" si="4"/>
        <v>29.186466294691066</v>
      </c>
      <c r="AN46" s="149">
        <f t="shared" si="5"/>
        <v>9.2869229247524085</v>
      </c>
      <c r="AO46" s="149">
        <f t="shared" si="6"/>
        <v>0</v>
      </c>
      <c r="AP46" s="149">
        <f t="shared" si="7"/>
        <v>0</v>
      </c>
      <c r="AQ46" s="188">
        <f t="shared" si="8"/>
        <v>0</v>
      </c>
      <c r="AR46" s="149"/>
      <c r="AS46" s="156">
        <f>IF(D46=$C$171,'Other inputs'!$C$12/1000000,SUM(AC46:AG46))</f>
        <v>0</v>
      </c>
      <c r="AT46" s="200">
        <f>IF(D46=$C$171,$Z$171*('Other inputs'!$C$6/'Other inputs'!$C$5),SUM(AH46:AL46))</f>
        <v>38.473389219443476</v>
      </c>
      <c r="AU46" s="210">
        <f t="shared" si="9"/>
        <v>38.473389219443476</v>
      </c>
      <c r="AV46" s="214"/>
      <c r="AW46" s="199">
        <f>IF($G46=1,0,IF($B46=$B$172,AC46*('Other inputs'!$F$6/'Other inputs'!$F$5)-('Other inputs'!$C$28/1000000),AC46*('Other inputs'!$F$6/'Other inputs'!$F$5)))</f>
        <v>0</v>
      </c>
      <c r="AX46" s="200">
        <f>IF($G46=1,0,IF($B46=$B$172,AD46*('Other inputs'!$F$6/'Other inputs'!$F$5)-('Other inputs'!$C$29/1000000),AD46*('Other inputs'!$F$6/'Other inputs'!$F$5)))</f>
        <v>0</v>
      </c>
      <c r="AY46" s="200">
        <f>IF($G46=1,0,AE46*('Other inputs'!$F$6/'Other inputs'!$F$5))</f>
        <v>0</v>
      </c>
      <c r="AZ46" s="200">
        <f>IF($G46=1,0,AF46*('Other inputs'!$F$6/'Other inputs'!$F$5))</f>
        <v>0</v>
      </c>
      <c r="BA46" s="200">
        <f>IF($G46=1,0,AG46*('Other inputs'!$F$6/'Other inputs'!$F$5))</f>
        <v>0</v>
      </c>
      <c r="BB46" s="199">
        <f>IF($G46=1,0,AH46*('Other inputs'!$C$7/'Other inputs'!$C$6))</f>
        <v>29.186466294691066</v>
      </c>
      <c r="BC46" s="200">
        <f>IF($G46=1,0,AI46*('Other inputs'!$C$7/'Other inputs'!$C$6))</f>
        <v>9.2869229247524085</v>
      </c>
      <c r="BD46" s="200">
        <f>IF($G46=1,0,AJ46*('Other inputs'!$C$7/'Other inputs'!$C$6))</f>
        <v>0</v>
      </c>
      <c r="BE46" s="200">
        <f>IF($G46=1,0,AK46*('Other inputs'!$C$7/'Other inputs'!$C$6))</f>
        <v>0</v>
      </c>
      <c r="BF46" s="200">
        <f>IF($G46=1,0,AL46*('Other inputs'!$C$7/'Other inputs'!$C$6))</f>
        <v>0</v>
      </c>
      <c r="BG46" s="199">
        <f t="shared" si="10"/>
        <v>29.186466294691066</v>
      </c>
      <c r="BH46" s="200">
        <f t="shared" si="11"/>
        <v>9.2869229247524085</v>
      </c>
      <c r="BI46" s="200">
        <f t="shared" si="12"/>
        <v>0</v>
      </c>
      <c r="BJ46" s="200">
        <f t="shared" si="13"/>
        <v>0</v>
      </c>
      <c r="BK46" s="210">
        <f t="shared" si="14"/>
        <v>0</v>
      </c>
      <c r="BL46" s="200"/>
      <c r="BM46" s="199">
        <f>IF(D46=C$171,'Other inputs'!$C$13/1000000,SUM(AW46:BA46))</f>
        <v>0</v>
      </c>
      <c r="BN46" s="200">
        <f>IF(B46=$B$171,$AT$171*('Other inputs'!$C$7/'Other inputs'!$C$6),SUM(BB46:BF46))</f>
        <v>38.473389219443476</v>
      </c>
      <c r="BO46" s="188">
        <f t="shared" si="15"/>
        <v>38.473389219443476</v>
      </c>
    </row>
    <row r="47" spans="2:67">
      <c r="B47" s="121" t="str">
        <f>'KI 2019-20'!B48</f>
        <v>E1831</v>
      </c>
      <c r="C47" s="160" t="str">
        <f t="shared" si="2"/>
        <v>E1831</v>
      </c>
      <c r="D47" s="160" t="str">
        <f t="shared" si="3"/>
        <v>E1831</v>
      </c>
      <c r="E47" t="str">
        <f>INDEX('KI 2019-20'!D$9:D$383,MATCH($B47,'KI 2019-20'!$B$9:$B$383,0))</f>
        <v>SD</v>
      </c>
      <c r="F47" t="str">
        <f>INDEX('KI 2019-20'!E$9:E$383,MATCH($B47,'KI 2019-20'!$B$9:$B$383,0))</f>
        <v>P1901</v>
      </c>
      <c r="G47" s="119">
        <v>0</v>
      </c>
      <c r="H47" s="120" t="str">
        <f>INDEX('KI 2019-20'!F$9:F$383,MATCH($B47,'KI 2019-20'!$B$9:$B$383,0))</f>
        <v>Bromsgrove</v>
      </c>
      <c r="I47" s="154">
        <f>_xlfn.IFNA(IF($B47=$B$382,0,INDEX('I.Supplementary 2019-20'!N$8:N$191,MATCH($B47,'I.Supplementary 2019-20'!$B$8:$B$191,0))),INDEX('KI 2019-20'!N$9:N$383,MATCH($B47,'KI 2019-20'!$B$9:$B$383,0)))</f>
        <v>0</v>
      </c>
      <c r="J47" s="153">
        <f>_xlfn.IFNA(IF($B47=$B$382,0,INDEX('I.Supplementary 2019-20'!O$8:O$191,MATCH($B47,'I.Supplementary 2019-20'!$B$8:$B$191,0))),INDEX('KI 2019-20'!O$9:O$383,MATCH($B47,'KI 2019-20'!$B$9:$B$383,0)))</f>
        <v>0</v>
      </c>
      <c r="K47" s="153">
        <f>_xlfn.IFNA(IF($B47=$B$382,0,INDEX('I.Supplementary 2019-20'!P$8:P$191,MATCH($B47,'I.Supplementary 2019-20'!$B$8:$B$191,0))),INDEX('KI 2019-20'!P$9:P$383,MATCH($B47,'KI 2019-20'!$B$9:$B$383,0)))</f>
        <v>0</v>
      </c>
      <c r="L47" s="153">
        <f>_xlfn.IFNA(IF($B47=$B$382,0,INDEX('I.Supplementary 2019-20'!Q$8:Q$191,MATCH($B47,'I.Supplementary 2019-20'!$B$8:$B$191,0))),INDEX('KI 2019-20'!Q$9:Q$383,MATCH($B47,'KI 2019-20'!$B$9:$B$383,0)))</f>
        <v>0</v>
      </c>
      <c r="M47" s="155">
        <f>_xlfn.IFNA(IF($B47=$B$382,0,INDEX('I.Supplementary 2019-20'!R$8:R$191,MATCH($B47,'I.Supplementary 2019-20'!$B$8:$B$191,0))),INDEX('KI 2019-20'!R$9:R$383,MATCH($B47,'KI 2019-20'!$B$9:$B$383,0)))</f>
        <v>0</v>
      </c>
      <c r="N47" s="153">
        <f>_xlfn.IFNA(IF($B47=$B$382,0,INDEX('I.Supplementary 2019-20'!S$8:S$191,MATCH($B47,'I.Supplementary 2019-20'!$B$8:$B$191,0))),INDEX('KI 2019-20'!S$9:S$383,MATCH($B47,'KI 2019-20'!$B$9:$B$383,0)))</f>
        <v>0</v>
      </c>
      <c r="O47" s="153">
        <f>_xlfn.IFNA(IF($B47=$B$382,0,INDEX('I.Supplementary 2019-20'!T$8:T$191,MATCH($B47,'I.Supplementary 2019-20'!$B$8:$B$191,0))),INDEX('KI 2019-20'!T$9:T$383,MATCH($B47,'KI 2019-20'!$B$9:$B$383,0)))</f>
        <v>1.7181792584438382</v>
      </c>
      <c r="P47" s="153">
        <f>_xlfn.IFNA(IF($B47=$B$382,0,INDEX('I.Supplementary 2019-20'!U$8:U$191,MATCH($B47,'I.Supplementary 2019-20'!$B$8:$B$191,0))),INDEX('KI 2019-20'!U$9:U$383,MATCH($B47,'KI 2019-20'!$B$9:$B$383,0)))</f>
        <v>0</v>
      </c>
      <c r="Q47" s="153">
        <f>_xlfn.IFNA(IF($B47=$B$382,0,INDEX('I.Supplementary 2019-20'!V$8:V$191,MATCH($B47,'I.Supplementary 2019-20'!$B$8:$B$191,0))),INDEX('KI 2019-20'!V$9:V$383,MATCH($B47,'KI 2019-20'!$B$9:$B$383,0)))</f>
        <v>0</v>
      </c>
      <c r="R47" s="155">
        <f>_xlfn.IFNA(IF($B47=$B$382,0,INDEX('I.Supplementary 2019-20'!W$8:W$191,MATCH($B47,'I.Supplementary 2019-20'!$B$8:$B$191,0))),INDEX('KI 2019-20'!W$9:W$383,MATCH($B47,'KI 2019-20'!$B$9:$B$383,0)))</f>
        <v>0</v>
      </c>
      <c r="S47" s="153">
        <f>_xlfn.IFNA(IF($B47=$B$382,0,INDEX('I.Supplementary 2019-20'!X$8:X$191,MATCH($B47,'I.Supplementary 2019-20'!$B$8:$B$191,0))),INDEX('KI 2019-20'!X$9:X$383,MATCH($B47,'KI 2019-20'!$B$9:$B$383,0)))</f>
        <v>0</v>
      </c>
      <c r="T47" s="153">
        <f>_xlfn.IFNA(IF($B47=$B$382,0,INDEX('I.Supplementary 2019-20'!Y$8:Y$191,MATCH($B47,'I.Supplementary 2019-20'!$B$8:$B$191,0))),INDEX('KI 2019-20'!Y$9:Y$383,MATCH($B47,'KI 2019-20'!$B$9:$B$383,0)))</f>
        <v>1.7181792584438382</v>
      </c>
      <c r="U47" s="153">
        <f>_xlfn.IFNA(IF($B47=$B$382,0,INDEX('I.Supplementary 2019-20'!Z$8:Z$191,MATCH($B47,'I.Supplementary 2019-20'!$B$8:$B$191,0))),INDEX('KI 2019-20'!Z$9:Z$383,MATCH($B47,'KI 2019-20'!$B$9:$B$383,0)))</f>
        <v>0</v>
      </c>
      <c r="V47" s="153">
        <f>_xlfn.IFNA(IF($B47=$B$382,0,INDEX('I.Supplementary 2019-20'!AA$8:AA$191,MATCH($B47,'I.Supplementary 2019-20'!$B$8:$B$191,0))),INDEX('KI 2019-20'!AA$9:AA$383,MATCH($B47,'KI 2019-20'!$B$9:$B$383,0)))</f>
        <v>0</v>
      </c>
      <c r="W47" s="155">
        <f>_xlfn.IFNA(IF($B47=$B$382,0,INDEX('I.Supplementary 2019-20'!AB$8:AB$191,MATCH($B47,'I.Supplementary 2019-20'!$B$8:$B$191,0))),INDEX('KI 2019-20'!AB$9:AB$383,MATCH($B47,'KI 2019-20'!$B$9:$B$383,0)))</f>
        <v>0</v>
      </c>
      <c r="Y47" s="154">
        <f>_xlfn.IFNA(IF($B47=$B$382,0,INDEX('I.Supplementary 2019-20'!$I$8:$I$191,MATCH($B47,'I.Supplementary 2019-20'!$B$8:$B$191,0))),INDEX('KI 2019-20'!$I$9:$I$383,MATCH($B47,'KI 2019-20'!$B$9:$B$383,0)))</f>
        <v>0</v>
      </c>
      <c r="Z47" s="153">
        <f>_xlfn.IFNA(IF($B47=$B$382,0,INDEX('I.Supplementary 2019-20'!$J$8:$J$191,MATCH($B47,'I.Supplementary 2019-20'!$B$8:$B$191,0))),INDEX('KI 2019-20'!$J$9:$J$383,MATCH($B47,'KI 2019-20'!$B$9:$B$383,0)))</f>
        <v>1.7181792584438382</v>
      </c>
      <c r="AA47" s="155">
        <f>_xlfn.IFNA(IF($B47=$B$382,0,INDEX('I.Supplementary 2019-20'!$H$8:$H$191,MATCH($B47,'I.Supplementary 2019-20'!$B$8:$B$191,0))),INDEX('KI 2019-20'!$H$9:$H$383,MATCH($B47,'KI 2019-20'!$B$9:$B$383,0)))</f>
        <v>1.7181792584438382</v>
      </c>
      <c r="AC47" s="156">
        <f>I47*('Other inputs'!$C$6/'Other inputs'!$C$5)</f>
        <v>0</v>
      </c>
      <c r="AD47" s="149">
        <f>IF(B47=$B$35,J47*('Other inputs'!$C$6/'Other inputs'!$C$5)-('Other inputs'!$C$18/1000000),J47*('Other inputs'!$C$6/'Other inputs'!$C$5))</f>
        <v>0</v>
      </c>
      <c r="AE47" s="149">
        <f>K47*('Other inputs'!$C$6/'Other inputs'!$C$5)</f>
        <v>0</v>
      </c>
      <c r="AF47" s="149">
        <f>L47*('Other inputs'!$C$6/'Other inputs'!$C$5)</f>
        <v>0</v>
      </c>
      <c r="AG47" s="188">
        <f>M47*('Other inputs'!$C$6/'Other inputs'!$C$5)</f>
        <v>0</v>
      </c>
      <c r="AH47" s="149">
        <f>N47*('Other inputs'!$C$6/'Other inputs'!$C$5)</f>
        <v>0</v>
      </c>
      <c r="AI47" s="149">
        <f>O47*('Other inputs'!$C$6/'Other inputs'!$C$5)</f>
        <v>1.7461740325121697</v>
      </c>
      <c r="AJ47" s="149">
        <f>P47*('Other inputs'!$C$6/'Other inputs'!$C$5)</f>
        <v>0</v>
      </c>
      <c r="AK47" s="149">
        <f>Q47*('Other inputs'!$C$6/'Other inputs'!$C$5)</f>
        <v>0</v>
      </c>
      <c r="AL47" s="188">
        <f>R47*('Other inputs'!$C$6/'Other inputs'!$C$5)</f>
        <v>0</v>
      </c>
      <c r="AM47" s="156">
        <f t="shared" si="4"/>
        <v>0</v>
      </c>
      <c r="AN47" s="149">
        <f t="shared" si="5"/>
        <v>1.7461740325121697</v>
      </c>
      <c r="AO47" s="149">
        <f t="shared" si="6"/>
        <v>0</v>
      </c>
      <c r="AP47" s="149">
        <f t="shared" si="7"/>
        <v>0</v>
      </c>
      <c r="AQ47" s="188">
        <f t="shared" si="8"/>
        <v>0</v>
      </c>
      <c r="AR47" s="149"/>
      <c r="AS47" s="156">
        <f>IF(D47=$C$171,'Other inputs'!$C$12/1000000,SUM(AC47:AG47))</f>
        <v>0</v>
      </c>
      <c r="AT47" s="200">
        <f>IF(D47=$C$171,$Z$171*('Other inputs'!$C$6/'Other inputs'!$C$5),SUM(AH47:AL47))</f>
        <v>1.7461740325121697</v>
      </c>
      <c r="AU47" s="210">
        <f t="shared" si="9"/>
        <v>1.7461740325121697</v>
      </c>
      <c r="AV47" s="214"/>
      <c r="AW47" s="199">
        <f>IF($G47=1,0,IF($B47=$B$172,AC47*('Other inputs'!$F$6/'Other inputs'!$F$5)-('Other inputs'!$C$28/1000000),AC47*('Other inputs'!$F$6/'Other inputs'!$F$5)))</f>
        <v>0</v>
      </c>
      <c r="AX47" s="200">
        <f>IF($G47=1,0,IF($B47=$B$172,AD47*('Other inputs'!$F$6/'Other inputs'!$F$5)-('Other inputs'!$C$29/1000000),AD47*('Other inputs'!$F$6/'Other inputs'!$F$5)))</f>
        <v>0</v>
      </c>
      <c r="AY47" s="200">
        <f>IF($G47=1,0,AE47*('Other inputs'!$F$6/'Other inputs'!$F$5))</f>
        <v>0</v>
      </c>
      <c r="AZ47" s="200">
        <f>IF($G47=1,0,AF47*('Other inputs'!$F$6/'Other inputs'!$F$5))</f>
        <v>0</v>
      </c>
      <c r="BA47" s="200">
        <f>IF($G47=1,0,AG47*('Other inputs'!$F$6/'Other inputs'!$F$5))</f>
        <v>0</v>
      </c>
      <c r="BB47" s="199">
        <f>IF($G47=1,0,AH47*('Other inputs'!$C$7/'Other inputs'!$C$6))</f>
        <v>0</v>
      </c>
      <c r="BC47" s="200">
        <f>IF($G47=1,0,AI47*('Other inputs'!$C$7/'Other inputs'!$C$6))</f>
        <v>1.7461740325121697</v>
      </c>
      <c r="BD47" s="200">
        <f>IF($G47=1,0,AJ47*('Other inputs'!$C$7/'Other inputs'!$C$6))</f>
        <v>0</v>
      </c>
      <c r="BE47" s="200">
        <f>IF($G47=1,0,AK47*('Other inputs'!$C$7/'Other inputs'!$C$6))</f>
        <v>0</v>
      </c>
      <c r="BF47" s="200">
        <f>IF($G47=1,0,AL47*('Other inputs'!$C$7/'Other inputs'!$C$6))</f>
        <v>0</v>
      </c>
      <c r="BG47" s="199">
        <f t="shared" si="10"/>
        <v>0</v>
      </c>
      <c r="BH47" s="200">
        <f t="shared" si="11"/>
        <v>1.7461740325121697</v>
      </c>
      <c r="BI47" s="200">
        <f t="shared" si="12"/>
        <v>0</v>
      </c>
      <c r="BJ47" s="200">
        <f t="shared" si="13"/>
        <v>0</v>
      </c>
      <c r="BK47" s="210">
        <f t="shared" si="14"/>
        <v>0</v>
      </c>
      <c r="BL47" s="200"/>
      <c r="BM47" s="199">
        <f>IF(D47=C$171,'Other inputs'!$C$13/1000000,SUM(AW47:BA47))</f>
        <v>0</v>
      </c>
      <c r="BN47" s="200">
        <f>IF(B47=$B$171,$AT$171*('Other inputs'!$C$7/'Other inputs'!$C$6),SUM(BB47:BF47))</f>
        <v>1.7461740325121697</v>
      </c>
      <c r="BO47" s="188">
        <f t="shared" si="15"/>
        <v>1.7461740325121697</v>
      </c>
    </row>
    <row r="48" spans="2:67">
      <c r="B48" s="121" t="str">
        <f>'KI 2019-20'!B49</f>
        <v>E1931</v>
      </c>
      <c r="C48" s="160" t="str">
        <f t="shared" si="2"/>
        <v>E1931</v>
      </c>
      <c r="D48" s="160" t="str">
        <f t="shared" si="3"/>
        <v>E1931</v>
      </c>
      <c r="E48" t="str">
        <f>INDEX('KI 2019-20'!D$9:D$383,MATCH($B48,'KI 2019-20'!$B$9:$B$383,0))</f>
        <v>SD</v>
      </c>
      <c r="F48" t="str">
        <f>INDEX('KI 2019-20'!E$9:E$383,MATCH($B48,'KI 2019-20'!$B$9:$B$383,0))</f>
        <v>P1905</v>
      </c>
      <c r="G48" s="119">
        <v>0</v>
      </c>
      <c r="H48" s="120" t="str">
        <f>INDEX('KI 2019-20'!F$9:F$383,MATCH($B48,'KI 2019-20'!$B$9:$B$383,0))</f>
        <v>Broxbourne</v>
      </c>
      <c r="I48" s="154">
        <f>_xlfn.IFNA(IF($B48=$B$382,0,INDEX('I.Supplementary 2019-20'!N$8:N$191,MATCH($B48,'I.Supplementary 2019-20'!$B$8:$B$191,0))),INDEX('KI 2019-20'!N$9:N$383,MATCH($B48,'KI 2019-20'!$B$9:$B$383,0)))</f>
        <v>0</v>
      </c>
      <c r="J48" s="153">
        <f>_xlfn.IFNA(IF($B48=$B$382,0,INDEX('I.Supplementary 2019-20'!O$8:O$191,MATCH($B48,'I.Supplementary 2019-20'!$B$8:$B$191,0))),INDEX('KI 2019-20'!O$9:O$383,MATCH($B48,'KI 2019-20'!$B$9:$B$383,0)))</f>
        <v>5.4180740956649182E-2</v>
      </c>
      <c r="K48" s="153">
        <f>_xlfn.IFNA(IF($B48=$B$382,0,INDEX('I.Supplementary 2019-20'!P$8:P$191,MATCH($B48,'I.Supplementary 2019-20'!$B$8:$B$191,0))),INDEX('KI 2019-20'!P$9:P$383,MATCH($B48,'KI 2019-20'!$B$9:$B$383,0)))</f>
        <v>0</v>
      </c>
      <c r="L48" s="153">
        <f>_xlfn.IFNA(IF($B48=$B$382,0,INDEX('I.Supplementary 2019-20'!Q$8:Q$191,MATCH($B48,'I.Supplementary 2019-20'!$B$8:$B$191,0))),INDEX('KI 2019-20'!Q$9:Q$383,MATCH($B48,'KI 2019-20'!$B$9:$B$383,0)))</f>
        <v>0</v>
      </c>
      <c r="M48" s="155">
        <f>_xlfn.IFNA(IF($B48=$B$382,0,INDEX('I.Supplementary 2019-20'!R$8:R$191,MATCH($B48,'I.Supplementary 2019-20'!$B$8:$B$191,0))),INDEX('KI 2019-20'!R$9:R$383,MATCH($B48,'KI 2019-20'!$B$9:$B$383,0)))</f>
        <v>0</v>
      </c>
      <c r="N48" s="153">
        <f>_xlfn.IFNA(IF($B48=$B$382,0,INDEX('I.Supplementary 2019-20'!S$8:S$191,MATCH($B48,'I.Supplementary 2019-20'!$B$8:$B$191,0))),INDEX('KI 2019-20'!S$9:S$383,MATCH($B48,'KI 2019-20'!$B$9:$B$383,0)))</f>
        <v>0</v>
      </c>
      <c r="O48" s="153">
        <f>_xlfn.IFNA(IF($B48=$B$382,0,INDEX('I.Supplementary 2019-20'!T$8:T$191,MATCH($B48,'I.Supplementary 2019-20'!$B$8:$B$191,0))),INDEX('KI 2019-20'!T$9:T$383,MATCH($B48,'KI 2019-20'!$B$9:$B$383,0)))</f>
        <v>2.3163805617457363</v>
      </c>
      <c r="P48" s="153">
        <f>_xlfn.IFNA(IF($B48=$B$382,0,INDEX('I.Supplementary 2019-20'!U$8:U$191,MATCH($B48,'I.Supplementary 2019-20'!$B$8:$B$191,0))),INDEX('KI 2019-20'!U$9:U$383,MATCH($B48,'KI 2019-20'!$B$9:$B$383,0)))</f>
        <v>0</v>
      </c>
      <c r="Q48" s="153">
        <f>_xlfn.IFNA(IF($B48=$B$382,0,INDEX('I.Supplementary 2019-20'!V$8:V$191,MATCH($B48,'I.Supplementary 2019-20'!$B$8:$B$191,0))),INDEX('KI 2019-20'!V$9:V$383,MATCH($B48,'KI 2019-20'!$B$9:$B$383,0)))</f>
        <v>0</v>
      </c>
      <c r="R48" s="155">
        <f>_xlfn.IFNA(IF($B48=$B$382,0,INDEX('I.Supplementary 2019-20'!W$8:W$191,MATCH($B48,'I.Supplementary 2019-20'!$B$8:$B$191,0))),INDEX('KI 2019-20'!W$9:W$383,MATCH($B48,'KI 2019-20'!$B$9:$B$383,0)))</f>
        <v>0</v>
      </c>
      <c r="S48" s="153">
        <f>_xlfn.IFNA(IF($B48=$B$382,0,INDEX('I.Supplementary 2019-20'!X$8:X$191,MATCH($B48,'I.Supplementary 2019-20'!$B$8:$B$191,0))),INDEX('KI 2019-20'!X$9:X$383,MATCH($B48,'KI 2019-20'!$B$9:$B$383,0)))</f>
        <v>0</v>
      </c>
      <c r="T48" s="153">
        <f>_xlfn.IFNA(IF($B48=$B$382,0,INDEX('I.Supplementary 2019-20'!Y$8:Y$191,MATCH($B48,'I.Supplementary 2019-20'!$B$8:$B$191,0))),INDEX('KI 2019-20'!Y$9:Y$383,MATCH($B48,'KI 2019-20'!$B$9:$B$383,0)))</f>
        <v>2.3705613027023853</v>
      </c>
      <c r="U48" s="153">
        <f>_xlfn.IFNA(IF($B48=$B$382,0,INDEX('I.Supplementary 2019-20'!Z$8:Z$191,MATCH($B48,'I.Supplementary 2019-20'!$B$8:$B$191,0))),INDEX('KI 2019-20'!Z$9:Z$383,MATCH($B48,'KI 2019-20'!$B$9:$B$383,0)))</f>
        <v>0</v>
      </c>
      <c r="V48" s="153">
        <f>_xlfn.IFNA(IF($B48=$B$382,0,INDEX('I.Supplementary 2019-20'!AA$8:AA$191,MATCH($B48,'I.Supplementary 2019-20'!$B$8:$B$191,0))),INDEX('KI 2019-20'!AA$9:AA$383,MATCH($B48,'KI 2019-20'!$B$9:$B$383,0)))</f>
        <v>0</v>
      </c>
      <c r="W48" s="155">
        <f>_xlfn.IFNA(IF($B48=$B$382,0,INDEX('I.Supplementary 2019-20'!AB$8:AB$191,MATCH($B48,'I.Supplementary 2019-20'!$B$8:$B$191,0))),INDEX('KI 2019-20'!AB$9:AB$383,MATCH($B48,'KI 2019-20'!$B$9:$B$383,0)))</f>
        <v>0</v>
      </c>
      <c r="Y48" s="154">
        <f>_xlfn.IFNA(IF($B48=$B$382,0,INDEX('I.Supplementary 2019-20'!$I$8:$I$191,MATCH($B48,'I.Supplementary 2019-20'!$B$8:$B$191,0))),INDEX('KI 2019-20'!$I$9:$I$383,MATCH($B48,'KI 2019-20'!$B$9:$B$383,0)))</f>
        <v>5.4180740956649182E-2</v>
      </c>
      <c r="Z48" s="153">
        <f>_xlfn.IFNA(IF($B48=$B$382,0,INDEX('I.Supplementary 2019-20'!$J$8:$J$191,MATCH($B48,'I.Supplementary 2019-20'!$B$8:$B$191,0))),INDEX('KI 2019-20'!$J$9:$J$383,MATCH($B48,'KI 2019-20'!$B$9:$B$383,0)))</f>
        <v>2.3163805617457363</v>
      </c>
      <c r="AA48" s="155">
        <f>_xlfn.IFNA(IF($B48=$B$382,0,INDEX('I.Supplementary 2019-20'!$H$8:$H$191,MATCH($B48,'I.Supplementary 2019-20'!$B$8:$B$191,0))),INDEX('KI 2019-20'!$H$9:$H$383,MATCH($B48,'KI 2019-20'!$B$9:$B$383,0)))</f>
        <v>2.3705613027023853</v>
      </c>
      <c r="AC48" s="156">
        <f>I48*('Other inputs'!$C$6/'Other inputs'!$C$5)</f>
        <v>0</v>
      </c>
      <c r="AD48" s="149">
        <f>IF(B48=$B$35,J48*('Other inputs'!$C$6/'Other inputs'!$C$5)-('Other inputs'!$C$18/1000000),J48*('Other inputs'!$C$6/'Other inputs'!$C$5))</f>
        <v>5.5063522886696421E-2</v>
      </c>
      <c r="AE48" s="149">
        <f>K48*('Other inputs'!$C$6/'Other inputs'!$C$5)</f>
        <v>0</v>
      </c>
      <c r="AF48" s="149">
        <f>L48*('Other inputs'!$C$6/'Other inputs'!$C$5)</f>
        <v>0</v>
      </c>
      <c r="AG48" s="188">
        <f>M48*('Other inputs'!$C$6/'Other inputs'!$C$5)</f>
        <v>0</v>
      </c>
      <c r="AH48" s="149">
        <f>N48*('Other inputs'!$C$6/'Other inputs'!$C$5)</f>
        <v>0</v>
      </c>
      <c r="AI48" s="149">
        <f>O48*('Other inputs'!$C$6/'Other inputs'!$C$5)</f>
        <v>2.3541219965603308</v>
      </c>
      <c r="AJ48" s="149">
        <f>P48*('Other inputs'!$C$6/'Other inputs'!$C$5)</f>
        <v>0</v>
      </c>
      <c r="AK48" s="149">
        <f>Q48*('Other inputs'!$C$6/'Other inputs'!$C$5)</f>
        <v>0</v>
      </c>
      <c r="AL48" s="188">
        <f>R48*('Other inputs'!$C$6/'Other inputs'!$C$5)</f>
        <v>0</v>
      </c>
      <c r="AM48" s="156">
        <f t="shared" si="4"/>
        <v>0</v>
      </c>
      <c r="AN48" s="149">
        <f t="shared" si="5"/>
        <v>2.4091855194470271</v>
      </c>
      <c r="AO48" s="149">
        <f t="shared" si="6"/>
        <v>0</v>
      </c>
      <c r="AP48" s="149">
        <f t="shared" si="7"/>
        <v>0</v>
      </c>
      <c r="AQ48" s="188">
        <f t="shared" si="8"/>
        <v>0</v>
      </c>
      <c r="AR48" s="149"/>
      <c r="AS48" s="156">
        <f>IF(D48=$C$171,'Other inputs'!$C$12/1000000,SUM(AC48:AG48))</f>
        <v>5.5063522886696421E-2</v>
      </c>
      <c r="AT48" s="200">
        <f>IF(D48=$C$171,$Z$171*('Other inputs'!$C$6/'Other inputs'!$C$5),SUM(AH48:AL48))</f>
        <v>2.3541219965603308</v>
      </c>
      <c r="AU48" s="210">
        <f t="shared" si="9"/>
        <v>2.4091855194470271</v>
      </c>
      <c r="AV48" s="214"/>
      <c r="AW48" s="199">
        <f>IF($G48=1,0,IF($B48=$B$172,AC48*('Other inputs'!$F$6/'Other inputs'!$F$5)-('Other inputs'!$C$28/1000000),AC48*('Other inputs'!$F$6/'Other inputs'!$F$5)))</f>
        <v>0</v>
      </c>
      <c r="AX48" s="200">
        <f>IF($G48=1,0,IF($B48=$B$172,AD48*('Other inputs'!$F$6/'Other inputs'!$F$5)-('Other inputs'!$C$29/1000000),AD48*('Other inputs'!$F$6/'Other inputs'!$F$5)))</f>
        <v>5.5368021630770314E-2</v>
      </c>
      <c r="AY48" s="200">
        <f>IF($G48=1,0,AE48*('Other inputs'!$F$6/'Other inputs'!$F$5))</f>
        <v>0</v>
      </c>
      <c r="AZ48" s="200">
        <f>IF($G48=1,0,AF48*('Other inputs'!$F$6/'Other inputs'!$F$5))</f>
        <v>0</v>
      </c>
      <c r="BA48" s="200">
        <f>IF($G48=1,0,AG48*('Other inputs'!$F$6/'Other inputs'!$F$5))</f>
        <v>0</v>
      </c>
      <c r="BB48" s="199">
        <f>IF($G48=1,0,AH48*('Other inputs'!$C$7/'Other inputs'!$C$6))</f>
        <v>0</v>
      </c>
      <c r="BC48" s="200">
        <f>IF($G48=1,0,AI48*('Other inputs'!$C$7/'Other inputs'!$C$6))</f>
        <v>2.3541219965603308</v>
      </c>
      <c r="BD48" s="200">
        <f>IF($G48=1,0,AJ48*('Other inputs'!$C$7/'Other inputs'!$C$6))</f>
        <v>0</v>
      </c>
      <c r="BE48" s="200">
        <f>IF($G48=1,0,AK48*('Other inputs'!$C$7/'Other inputs'!$C$6))</f>
        <v>0</v>
      </c>
      <c r="BF48" s="200">
        <f>IF($G48=1,0,AL48*('Other inputs'!$C$7/'Other inputs'!$C$6))</f>
        <v>0</v>
      </c>
      <c r="BG48" s="199">
        <f t="shared" si="10"/>
        <v>0</v>
      </c>
      <c r="BH48" s="200">
        <f t="shared" si="11"/>
        <v>2.409490018191101</v>
      </c>
      <c r="BI48" s="200">
        <f t="shared" si="12"/>
        <v>0</v>
      </c>
      <c r="BJ48" s="200">
        <f t="shared" si="13"/>
        <v>0</v>
      </c>
      <c r="BK48" s="210">
        <f t="shared" si="14"/>
        <v>0</v>
      </c>
      <c r="BL48" s="200"/>
      <c r="BM48" s="199">
        <f>IF(D48=C$171,'Other inputs'!$C$13/1000000,SUM(AW48:BA48))</f>
        <v>5.5368021630770314E-2</v>
      </c>
      <c r="BN48" s="200">
        <f>IF(B48=$B$171,$AT$171*('Other inputs'!$C$7/'Other inputs'!$C$6),SUM(BB48:BF48))</f>
        <v>2.3541219965603308</v>
      </c>
      <c r="BO48" s="188">
        <f t="shared" si="15"/>
        <v>2.409490018191101</v>
      </c>
    </row>
    <row r="49" spans="2:67">
      <c r="B49" s="121" t="str">
        <f>'KI 2019-20'!B50</f>
        <v>E3033</v>
      </c>
      <c r="C49" s="160" t="str">
        <f t="shared" si="2"/>
        <v>E3033</v>
      </c>
      <c r="D49" s="160" t="str">
        <f t="shared" si="3"/>
        <v>E3033</v>
      </c>
      <c r="E49" t="str">
        <f>INDEX('KI 2019-20'!D$9:D$383,MATCH($B49,'KI 2019-20'!$B$9:$B$383,0))</f>
        <v>SD</v>
      </c>
      <c r="F49">
        <f>INDEX('KI 2019-20'!E$9:E$383,MATCH($B49,'KI 2019-20'!$B$9:$B$383,0))</f>
        <v>0</v>
      </c>
      <c r="G49" s="119">
        <v>0</v>
      </c>
      <c r="H49" s="120" t="str">
        <f>INDEX('KI 2019-20'!F$9:F$383,MATCH($B49,'KI 2019-20'!$B$9:$B$383,0))</f>
        <v>Broxtowe</v>
      </c>
      <c r="I49" s="154">
        <f>_xlfn.IFNA(IF($B49=$B$382,0,INDEX('I.Supplementary 2019-20'!N$8:N$191,MATCH($B49,'I.Supplementary 2019-20'!$B$8:$B$191,0))),INDEX('KI 2019-20'!N$9:N$383,MATCH($B49,'KI 2019-20'!$B$9:$B$383,0)))</f>
        <v>0</v>
      </c>
      <c r="J49" s="153">
        <f>_xlfn.IFNA(IF($B49=$B$382,0,INDEX('I.Supplementary 2019-20'!O$8:O$191,MATCH($B49,'I.Supplementary 2019-20'!$B$8:$B$191,0))),INDEX('KI 2019-20'!O$9:O$383,MATCH($B49,'KI 2019-20'!$B$9:$B$383,0)))</f>
        <v>0</v>
      </c>
      <c r="K49" s="153">
        <f>_xlfn.IFNA(IF($B49=$B$382,0,INDEX('I.Supplementary 2019-20'!P$8:P$191,MATCH($B49,'I.Supplementary 2019-20'!$B$8:$B$191,0))),INDEX('KI 2019-20'!P$9:P$383,MATCH($B49,'KI 2019-20'!$B$9:$B$383,0)))</f>
        <v>0</v>
      </c>
      <c r="L49" s="153">
        <f>_xlfn.IFNA(IF($B49=$B$382,0,INDEX('I.Supplementary 2019-20'!Q$8:Q$191,MATCH($B49,'I.Supplementary 2019-20'!$B$8:$B$191,0))),INDEX('KI 2019-20'!Q$9:Q$383,MATCH($B49,'KI 2019-20'!$B$9:$B$383,0)))</f>
        <v>0</v>
      </c>
      <c r="M49" s="155">
        <f>_xlfn.IFNA(IF($B49=$B$382,0,INDEX('I.Supplementary 2019-20'!R$8:R$191,MATCH($B49,'I.Supplementary 2019-20'!$B$8:$B$191,0))),INDEX('KI 2019-20'!R$9:R$383,MATCH($B49,'KI 2019-20'!$B$9:$B$383,0)))</f>
        <v>0</v>
      </c>
      <c r="N49" s="153">
        <f>_xlfn.IFNA(IF($B49=$B$382,0,INDEX('I.Supplementary 2019-20'!S$8:S$191,MATCH($B49,'I.Supplementary 2019-20'!$B$8:$B$191,0))),INDEX('KI 2019-20'!S$9:S$383,MATCH($B49,'KI 2019-20'!$B$9:$B$383,0)))</f>
        <v>0</v>
      </c>
      <c r="O49" s="153">
        <f>_xlfn.IFNA(IF($B49=$B$382,0,INDEX('I.Supplementary 2019-20'!T$8:T$191,MATCH($B49,'I.Supplementary 2019-20'!$B$8:$B$191,0))),INDEX('KI 2019-20'!T$9:T$383,MATCH($B49,'KI 2019-20'!$B$9:$B$383,0)))</f>
        <v>2.8510238320652204</v>
      </c>
      <c r="P49" s="153">
        <f>_xlfn.IFNA(IF($B49=$B$382,0,INDEX('I.Supplementary 2019-20'!U$8:U$191,MATCH($B49,'I.Supplementary 2019-20'!$B$8:$B$191,0))),INDEX('KI 2019-20'!U$9:U$383,MATCH($B49,'KI 2019-20'!$B$9:$B$383,0)))</f>
        <v>0</v>
      </c>
      <c r="Q49" s="153">
        <f>_xlfn.IFNA(IF($B49=$B$382,0,INDEX('I.Supplementary 2019-20'!V$8:V$191,MATCH($B49,'I.Supplementary 2019-20'!$B$8:$B$191,0))),INDEX('KI 2019-20'!V$9:V$383,MATCH($B49,'KI 2019-20'!$B$9:$B$383,0)))</f>
        <v>0</v>
      </c>
      <c r="R49" s="155">
        <f>_xlfn.IFNA(IF($B49=$B$382,0,INDEX('I.Supplementary 2019-20'!W$8:W$191,MATCH($B49,'I.Supplementary 2019-20'!$B$8:$B$191,0))),INDEX('KI 2019-20'!W$9:W$383,MATCH($B49,'KI 2019-20'!$B$9:$B$383,0)))</f>
        <v>0</v>
      </c>
      <c r="S49" s="153">
        <f>_xlfn.IFNA(IF($B49=$B$382,0,INDEX('I.Supplementary 2019-20'!X$8:X$191,MATCH($B49,'I.Supplementary 2019-20'!$B$8:$B$191,0))),INDEX('KI 2019-20'!X$9:X$383,MATCH($B49,'KI 2019-20'!$B$9:$B$383,0)))</f>
        <v>0</v>
      </c>
      <c r="T49" s="153">
        <f>_xlfn.IFNA(IF($B49=$B$382,0,INDEX('I.Supplementary 2019-20'!Y$8:Y$191,MATCH($B49,'I.Supplementary 2019-20'!$B$8:$B$191,0))),INDEX('KI 2019-20'!Y$9:Y$383,MATCH($B49,'KI 2019-20'!$B$9:$B$383,0)))</f>
        <v>2.8510238320652204</v>
      </c>
      <c r="U49" s="153">
        <f>_xlfn.IFNA(IF($B49=$B$382,0,INDEX('I.Supplementary 2019-20'!Z$8:Z$191,MATCH($B49,'I.Supplementary 2019-20'!$B$8:$B$191,0))),INDEX('KI 2019-20'!Z$9:Z$383,MATCH($B49,'KI 2019-20'!$B$9:$B$383,0)))</f>
        <v>0</v>
      </c>
      <c r="V49" s="153">
        <f>_xlfn.IFNA(IF($B49=$B$382,0,INDEX('I.Supplementary 2019-20'!AA$8:AA$191,MATCH($B49,'I.Supplementary 2019-20'!$B$8:$B$191,0))),INDEX('KI 2019-20'!AA$9:AA$383,MATCH($B49,'KI 2019-20'!$B$9:$B$383,0)))</f>
        <v>0</v>
      </c>
      <c r="W49" s="155">
        <f>_xlfn.IFNA(IF($B49=$B$382,0,INDEX('I.Supplementary 2019-20'!AB$8:AB$191,MATCH($B49,'I.Supplementary 2019-20'!$B$8:$B$191,0))),INDEX('KI 2019-20'!AB$9:AB$383,MATCH($B49,'KI 2019-20'!$B$9:$B$383,0)))</f>
        <v>0</v>
      </c>
      <c r="Y49" s="154">
        <f>_xlfn.IFNA(IF($B49=$B$382,0,INDEX('I.Supplementary 2019-20'!$I$8:$I$191,MATCH($B49,'I.Supplementary 2019-20'!$B$8:$B$191,0))),INDEX('KI 2019-20'!$I$9:$I$383,MATCH($B49,'KI 2019-20'!$B$9:$B$383,0)))</f>
        <v>0</v>
      </c>
      <c r="Z49" s="153">
        <f>_xlfn.IFNA(IF($B49=$B$382,0,INDEX('I.Supplementary 2019-20'!$J$8:$J$191,MATCH($B49,'I.Supplementary 2019-20'!$B$8:$B$191,0))),INDEX('KI 2019-20'!$J$9:$J$383,MATCH($B49,'KI 2019-20'!$B$9:$B$383,0)))</f>
        <v>2.8510238320652204</v>
      </c>
      <c r="AA49" s="155">
        <f>_xlfn.IFNA(IF($B49=$B$382,0,INDEX('I.Supplementary 2019-20'!$H$8:$H$191,MATCH($B49,'I.Supplementary 2019-20'!$B$8:$B$191,0))),INDEX('KI 2019-20'!$H$9:$H$383,MATCH($B49,'KI 2019-20'!$B$9:$B$383,0)))</f>
        <v>2.8510238320652204</v>
      </c>
      <c r="AC49" s="156">
        <f>I49*('Other inputs'!$C$6/'Other inputs'!$C$5)</f>
        <v>0</v>
      </c>
      <c r="AD49" s="149">
        <f>IF(B49=$B$35,J49*('Other inputs'!$C$6/'Other inputs'!$C$5)-('Other inputs'!$C$18/1000000),J49*('Other inputs'!$C$6/'Other inputs'!$C$5))</f>
        <v>0</v>
      </c>
      <c r="AE49" s="149">
        <f>K49*('Other inputs'!$C$6/'Other inputs'!$C$5)</f>
        <v>0</v>
      </c>
      <c r="AF49" s="149">
        <f>L49*('Other inputs'!$C$6/'Other inputs'!$C$5)</f>
        <v>0</v>
      </c>
      <c r="AG49" s="188">
        <f>M49*('Other inputs'!$C$6/'Other inputs'!$C$5)</f>
        <v>0</v>
      </c>
      <c r="AH49" s="149">
        <f>N49*('Other inputs'!$C$6/'Other inputs'!$C$5)</f>
        <v>0</v>
      </c>
      <c r="AI49" s="149">
        <f>O49*('Other inputs'!$C$6/'Other inputs'!$C$5)</f>
        <v>2.8974763588605805</v>
      </c>
      <c r="AJ49" s="149">
        <f>P49*('Other inputs'!$C$6/'Other inputs'!$C$5)</f>
        <v>0</v>
      </c>
      <c r="AK49" s="149">
        <f>Q49*('Other inputs'!$C$6/'Other inputs'!$C$5)</f>
        <v>0</v>
      </c>
      <c r="AL49" s="188">
        <f>R49*('Other inputs'!$C$6/'Other inputs'!$C$5)</f>
        <v>0</v>
      </c>
      <c r="AM49" s="156">
        <f t="shared" si="4"/>
        <v>0</v>
      </c>
      <c r="AN49" s="149">
        <f t="shared" si="5"/>
        <v>2.8974763588605805</v>
      </c>
      <c r="AO49" s="149">
        <f t="shared" si="6"/>
        <v>0</v>
      </c>
      <c r="AP49" s="149">
        <f t="shared" si="7"/>
        <v>0</v>
      </c>
      <c r="AQ49" s="188">
        <f t="shared" si="8"/>
        <v>0</v>
      </c>
      <c r="AR49" s="149"/>
      <c r="AS49" s="156">
        <f>IF(D49=$C$171,'Other inputs'!$C$12/1000000,SUM(AC49:AG49))</f>
        <v>0</v>
      </c>
      <c r="AT49" s="200">
        <f>IF(D49=$C$171,$Z$171*('Other inputs'!$C$6/'Other inputs'!$C$5),SUM(AH49:AL49))</f>
        <v>2.8974763588605805</v>
      </c>
      <c r="AU49" s="210">
        <f t="shared" si="9"/>
        <v>2.8974763588605805</v>
      </c>
      <c r="AV49" s="214"/>
      <c r="AW49" s="199">
        <f>IF($G49=1,0,IF($B49=$B$172,AC49*('Other inputs'!$F$6/'Other inputs'!$F$5)-('Other inputs'!$C$28/1000000),AC49*('Other inputs'!$F$6/'Other inputs'!$F$5)))</f>
        <v>0</v>
      </c>
      <c r="AX49" s="200">
        <f>IF($G49=1,0,IF($B49=$B$172,AD49*('Other inputs'!$F$6/'Other inputs'!$F$5)-('Other inputs'!$C$29/1000000),AD49*('Other inputs'!$F$6/'Other inputs'!$F$5)))</f>
        <v>0</v>
      </c>
      <c r="AY49" s="200">
        <f>IF($G49=1,0,AE49*('Other inputs'!$F$6/'Other inputs'!$F$5))</f>
        <v>0</v>
      </c>
      <c r="AZ49" s="200">
        <f>IF($G49=1,0,AF49*('Other inputs'!$F$6/'Other inputs'!$F$5))</f>
        <v>0</v>
      </c>
      <c r="BA49" s="200">
        <f>IF($G49=1,0,AG49*('Other inputs'!$F$6/'Other inputs'!$F$5))</f>
        <v>0</v>
      </c>
      <c r="BB49" s="199">
        <f>IF($G49=1,0,AH49*('Other inputs'!$C$7/'Other inputs'!$C$6))</f>
        <v>0</v>
      </c>
      <c r="BC49" s="200">
        <f>IF($G49=1,0,AI49*('Other inputs'!$C$7/'Other inputs'!$C$6))</f>
        <v>2.8974763588605805</v>
      </c>
      <c r="BD49" s="200">
        <f>IF($G49=1,0,AJ49*('Other inputs'!$C$7/'Other inputs'!$C$6))</f>
        <v>0</v>
      </c>
      <c r="BE49" s="200">
        <f>IF($G49=1,0,AK49*('Other inputs'!$C$7/'Other inputs'!$C$6))</f>
        <v>0</v>
      </c>
      <c r="BF49" s="200">
        <f>IF($G49=1,0,AL49*('Other inputs'!$C$7/'Other inputs'!$C$6))</f>
        <v>0</v>
      </c>
      <c r="BG49" s="199">
        <f t="shared" si="10"/>
        <v>0</v>
      </c>
      <c r="BH49" s="200">
        <f t="shared" si="11"/>
        <v>2.8974763588605805</v>
      </c>
      <c r="BI49" s="200">
        <f t="shared" si="12"/>
        <v>0</v>
      </c>
      <c r="BJ49" s="200">
        <f t="shared" si="13"/>
        <v>0</v>
      </c>
      <c r="BK49" s="210">
        <f t="shared" si="14"/>
        <v>0</v>
      </c>
      <c r="BL49" s="200"/>
      <c r="BM49" s="199">
        <f>IF(D49=C$171,'Other inputs'!$C$13/1000000,SUM(AW49:BA49))</f>
        <v>0</v>
      </c>
      <c r="BN49" s="200">
        <f>IF(B49=$B$171,$AT$171*('Other inputs'!$C$7/'Other inputs'!$C$6),SUM(BB49:BF49))</f>
        <v>2.8974763588605805</v>
      </c>
      <c r="BO49" s="188">
        <f t="shared" si="15"/>
        <v>2.8974763588605805</v>
      </c>
    </row>
    <row r="50" spans="2:67">
      <c r="B50" s="121" t="str">
        <f>'KI 2019-20'!B51</f>
        <v>E0421</v>
      </c>
      <c r="C50" s="160" t="str">
        <f t="shared" si="2"/>
        <v>E0421</v>
      </c>
      <c r="D50" s="160" t="str">
        <f t="shared" si="3"/>
        <v>E0421</v>
      </c>
      <c r="E50" t="str">
        <f>INDEX('KI 2019-20'!D$9:D$383,MATCH($B50,'KI 2019-20'!$B$9:$B$383,0))</f>
        <v>SCNFIR</v>
      </c>
      <c r="F50" t="str">
        <f>INDEX('KI 2019-20'!E$9:E$383,MATCH($B50,'KI 2019-20'!$B$9:$B$383,0))</f>
        <v>P1904</v>
      </c>
      <c r="G50" s="119">
        <v>1</v>
      </c>
      <c r="H50" s="120" t="str">
        <f>INDEX('KI 2019-20'!F$9:F$383,MATCH($B50,'KI 2019-20'!$B$9:$B$383,0))&amp;" County Council"</f>
        <v>Buckinghamshire County Council</v>
      </c>
      <c r="I50" s="154">
        <f>_xlfn.IFNA(IF($B50=$B$382,0,INDEX('I.Supplementary 2019-20'!N$8:N$191,MATCH($B50,'I.Supplementary 2019-20'!$B$8:$B$191,0))),INDEX('KI 2019-20'!N$9:N$383,MATCH($B50,'KI 2019-20'!$B$9:$B$383,0)))</f>
        <v>0</v>
      </c>
      <c r="J50" s="153">
        <f>_xlfn.IFNA(IF($B50=$B$382,0,INDEX('I.Supplementary 2019-20'!O$8:O$191,MATCH($B50,'I.Supplementary 2019-20'!$B$8:$B$191,0))),INDEX('KI 2019-20'!O$9:O$383,MATCH($B50,'KI 2019-20'!$B$9:$B$383,0)))</f>
        <v>0</v>
      </c>
      <c r="K50" s="153">
        <f>_xlfn.IFNA(IF($B50=$B$382,0,INDEX('I.Supplementary 2019-20'!P$8:P$191,MATCH($B50,'I.Supplementary 2019-20'!$B$8:$B$191,0))),INDEX('KI 2019-20'!P$9:P$383,MATCH($B50,'KI 2019-20'!$B$9:$B$383,0)))</f>
        <v>0</v>
      </c>
      <c r="L50" s="153">
        <f>_xlfn.IFNA(IF($B50=$B$382,0,INDEX('I.Supplementary 2019-20'!Q$8:Q$191,MATCH($B50,'I.Supplementary 2019-20'!$B$8:$B$191,0))),INDEX('KI 2019-20'!Q$9:Q$383,MATCH($B50,'KI 2019-20'!$B$9:$B$383,0)))</f>
        <v>0</v>
      </c>
      <c r="M50" s="155">
        <f>_xlfn.IFNA(IF($B50=$B$382,0,INDEX('I.Supplementary 2019-20'!R$8:R$191,MATCH($B50,'I.Supplementary 2019-20'!$B$8:$B$191,0))),INDEX('KI 2019-20'!R$9:R$383,MATCH($B50,'KI 2019-20'!$B$9:$B$383,0)))</f>
        <v>0</v>
      </c>
      <c r="N50" s="153">
        <f>_xlfn.IFNA(IF($B50=$B$382,0,INDEX('I.Supplementary 2019-20'!S$8:S$191,MATCH($B50,'I.Supplementary 2019-20'!$B$8:$B$191,0))),INDEX('KI 2019-20'!S$9:S$383,MATCH($B50,'KI 2019-20'!$B$9:$B$383,0)))</f>
        <v>43.793675688036011</v>
      </c>
      <c r="O50" s="153">
        <f>_xlfn.IFNA(IF($B50=$B$382,0,INDEX('I.Supplementary 2019-20'!T$8:T$191,MATCH($B50,'I.Supplementary 2019-20'!$B$8:$B$191,0))),INDEX('KI 2019-20'!T$9:T$383,MATCH($B50,'KI 2019-20'!$B$9:$B$383,0)))</f>
        <v>0</v>
      </c>
      <c r="P50" s="153">
        <f>_xlfn.IFNA(IF($B50=$B$382,0,INDEX('I.Supplementary 2019-20'!U$8:U$191,MATCH($B50,'I.Supplementary 2019-20'!$B$8:$B$191,0))),INDEX('KI 2019-20'!U$9:U$383,MATCH($B50,'KI 2019-20'!$B$9:$B$383,0)))</f>
        <v>0</v>
      </c>
      <c r="Q50" s="153">
        <f>_xlfn.IFNA(IF($B50=$B$382,0,INDEX('I.Supplementary 2019-20'!V$8:V$191,MATCH($B50,'I.Supplementary 2019-20'!$B$8:$B$191,0))),INDEX('KI 2019-20'!V$9:V$383,MATCH($B50,'KI 2019-20'!$B$9:$B$383,0)))</f>
        <v>0</v>
      </c>
      <c r="R50" s="155">
        <f>_xlfn.IFNA(IF($B50=$B$382,0,INDEX('I.Supplementary 2019-20'!W$8:W$191,MATCH($B50,'I.Supplementary 2019-20'!$B$8:$B$191,0))),INDEX('KI 2019-20'!W$9:W$383,MATCH($B50,'KI 2019-20'!$B$9:$B$383,0)))</f>
        <v>0</v>
      </c>
      <c r="S50" s="153">
        <f>_xlfn.IFNA(IF($B50=$B$382,0,INDEX('I.Supplementary 2019-20'!X$8:X$191,MATCH($B50,'I.Supplementary 2019-20'!$B$8:$B$191,0))),INDEX('KI 2019-20'!X$9:X$383,MATCH($B50,'KI 2019-20'!$B$9:$B$383,0)))</f>
        <v>43.793675688036011</v>
      </c>
      <c r="T50" s="153">
        <f>_xlfn.IFNA(IF($B50=$B$382,0,INDEX('I.Supplementary 2019-20'!Y$8:Y$191,MATCH($B50,'I.Supplementary 2019-20'!$B$8:$B$191,0))),INDEX('KI 2019-20'!Y$9:Y$383,MATCH($B50,'KI 2019-20'!$B$9:$B$383,0)))</f>
        <v>0</v>
      </c>
      <c r="U50" s="153">
        <f>_xlfn.IFNA(IF($B50=$B$382,0,INDEX('I.Supplementary 2019-20'!Z$8:Z$191,MATCH($B50,'I.Supplementary 2019-20'!$B$8:$B$191,0))),INDEX('KI 2019-20'!Z$9:Z$383,MATCH($B50,'KI 2019-20'!$B$9:$B$383,0)))</f>
        <v>0</v>
      </c>
      <c r="V50" s="153">
        <f>_xlfn.IFNA(IF($B50=$B$382,0,INDEX('I.Supplementary 2019-20'!AA$8:AA$191,MATCH($B50,'I.Supplementary 2019-20'!$B$8:$B$191,0))),INDEX('KI 2019-20'!AA$9:AA$383,MATCH($B50,'KI 2019-20'!$B$9:$B$383,0)))</f>
        <v>0</v>
      </c>
      <c r="W50" s="155">
        <f>_xlfn.IFNA(IF($B50=$B$382,0,INDEX('I.Supplementary 2019-20'!AB$8:AB$191,MATCH($B50,'I.Supplementary 2019-20'!$B$8:$B$191,0))),INDEX('KI 2019-20'!AB$9:AB$383,MATCH($B50,'KI 2019-20'!$B$9:$B$383,0)))</f>
        <v>0</v>
      </c>
      <c r="Y50" s="154">
        <f>_xlfn.IFNA(IF($B50=$B$382,0,INDEX('I.Supplementary 2019-20'!$I$8:$I$191,MATCH($B50,'I.Supplementary 2019-20'!$B$8:$B$191,0))),INDEX('KI 2019-20'!$I$9:$I$383,MATCH($B50,'KI 2019-20'!$B$9:$B$383,0)))</f>
        <v>0</v>
      </c>
      <c r="Z50" s="153">
        <f>_xlfn.IFNA(IF($B50=$B$382,0,INDEX('I.Supplementary 2019-20'!$J$8:$J$191,MATCH($B50,'I.Supplementary 2019-20'!$B$8:$B$191,0))),INDEX('KI 2019-20'!$J$9:$J$383,MATCH($B50,'KI 2019-20'!$B$9:$B$383,0)))</f>
        <v>43.793675688036011</v>
      </c>
      <c r="AA50" s="155">
        <f>_xlfn.IFNA(IF($B50=$B$382,0,INDEX('I.Supplementary 2019-20'!$H$8:$H$191,MATCH($B50,'I.Supplementary 2019-20'!$B$8:$B$191,0))),INDEX('KI 2019-20'!$H$9:$H$383,MATCH($B50,'KI 2019-20'!$B$9:$B$383,0)))</f>
        <v>43.793675688036011</v>
      </c>
      <c r="AC50" s="156">
        <f>I50*('Other inputs'!$C$6/'Other inputs'!$C$5)</f>
        <v>0</v>
      </c>
      <c r="AD50" s="149">
        <f>IF(B50=$B$35,J50*('Other inputs'!$C$6/'Other inputs'!$C$5)-('Other inputs'!$C$18/1000000),J50*('Other inputs'!$C$6/'Other inputs'!$C$5))</f>
        <v>0</v>
      </c>
      <c r="AE50" s="149">
        <f>K50*('Other inputs'!$C$6/'Other inputs'!$C$5)</f>
        <v>0</v>
      </c>
      <c r="AF50" s="149">
        <f>L50*('Other inputs'!$C$6/'Other inputs'!$C$5)</f>
        <v>0</v>
      </c>
      <c r="AG50" s="188">
        <f>M50*('Other inputs'!$C$6/'Other inputs'!$C$5)</f>
        <v>0</v>
      </c>
      <c r="AH50" s="149">
        <f>N50*('Other inputs'!$C$6/'Other inputs'!$C$5)</f>
        <v>44.507218265437821</v>
      </c>
      <c r="AI50" s="149">
        <f>O50*('Other inputs'!$C$6/'Other inputs'!$C$5)</f>
        <v>0</v>
      </c>
      <c r="AJ50" s="149">
        <f>P50*('Other inputs'!$C$6/'Other inputs'!$C$5)</f>
        <v>0</v>
      </c>
      <c r="AK50" s="149">
        <f>Q50*('Other inputs'!$C$6/'Other inputs'!$C$5)</f>
        <v>0</v>
      </c>
      <c r="AL50" s="188">
        <f>R50*('Other inputs'!$C$6/'Other inputs'!$C$5)</f>
        <v>0</v>
      </c>
      <c r="AM50" s="156">
        <f t="shared" si="4"/>
        <v>44.507218265437821</v>
      </c>
      <c r="AN50" s="149">
        <f t="shared" si="5"/>
        <v>0</v>
      </c>
      <c r="AO50" s="149">
        <f t="shared" si="6"/>
        <v>0</v>
      </c>
      <c r="AP50" s="149">
        <f t="shared" si="7"/>
        <v>0</v>
      </c>
      <c r="AQ50" s="188">
        <f t="shared" si="8"/>
        <v>0</v>
      </c>
      <c r="AR50" s="193"/>
      <c r="AS50" s="156">
        <f>IF(D50=$C$171,'Other inputs'!$C$12/1000000,SUM(AC50:AG50))</f>
        <v>0</v>
      </c>
      <c r="AT50" s="200">
        <f>IF(D50=$C$171,$Z$171*('Other inputs'!$C$6/'Other inputs'!$C$5),SUM(AH50:AL50))</f>
        <v>44.507218265437821</v>
      </c>
      <c r="AU50" s="210">
        <f t="shared" si="9"/>
        <v>44.507218265437821</v>
      </c>
      <c r="AV50" s="214"/>
      <c r="AW50" s="199">
        <f>IF($G50=1,0,IF($B50=$B$172,AC50*('Other inputs'!$F$6/'Other inputs'!$F$5)-('Other inputs'!$C$28/1000000),AC50*('Other inputs'!$F$6/'Other inputs'!$F$5)))</f>
        <v>0</v>
      </c>
      <c r="AX50" s="200">
        <f>IF($G50=1,0,IF($B50=$B$172,AD50*('Other inputs'!$F$6/'Other inputs'!$F$5)-('Other inputs'!$C$29/1000000),AD50*('Other inputs'!$F$6/'Other inputs'!$F$5)))</f>
        <v>0</v>
      </c>
      <c r="AY50" s="200">
        <f>IF($G50=1,0,AE50*('Other inputs'!$F$6/'Other inputs'!$F$5))</f>
        <v>0</v>
      </c>
      <c r="AZ50" s="200">
        <f>IF($G50=1,0,AF50*('Other inputs'!$F$6/'Other inputs'!$F$5))</f>
        <v>0</v>
      </c>
      <c r="BA50" s="200">
        <f>IF($G50=1,0,AG50*('Other inputs'!$F$6/'Other inputs'!$F$5))</f>
        <v>0</v>
      </c>
      <c r="BB50" s="199">
        <f>IF($G50=1,0,AH50*('Other inputs'!$C$7/'Other inputs'!$C$6))</f>
        <v>0</v>
      </c>
      <c r="BC50" s="200">
        <f>IF($G50=1,0,AI50*('Other inputs'!$C$7/'Other inputs'!$C$6))</f>
        <v>0</v>
      </c>
      <c r="BD50" s="200">
        <f>IF($G50=1,0,AJ50*('Other inputs'!$C$7/'Other inputs'!$C$6))</f>
        <v>0</v>
      </c>
      <c r="BE50" s="200">
        <f>IF($G50=1,0,AK50*('Other inputs'!$C$7/'Other inputs'!$C$6))</f>
        <v>0</v>
      </c>
      <c r="BF50" s="200">
        <f>IF($G50=1,0,AL50*('Other inputs'!$C$7/'Other inputs'!$C$6))</f>
        <v>0</v>
      </c>
      <c r="BG50" s="199">
        <f t="shared" si="10"/>
        <v>0</v>
      </c>
      <c r="BH50" s="200">
        <f t="shared" si="11"/>
        <v>0</v>
      </c>
      <c r="BI50" s="200">
        <f t="shared" si="12"/>
        <v>0</v>
      </c>
      <c r="BJ50" s="200">
        <f t="shared" si="13"/>
        <v>0</v>
      </c>
      <c r="BK50" s="210">
        <f t="shared" si="14"/>
        <v>0</v>
      </c>
      <c r="BL50" s="200"/>
      <c r="BM50" s="199">
        <f>IF(D50=C$171,'Other inputs'!$C$13/1000000,SUM(AW50:BA50))</f>
        <v>0</v>
      </c>
      <c r="BN50" s="200">
        <f>IF(B50=$B$171,$AT$171*('Other inputs'!$C$7/'Other inputs'!$C$6),SUM(BB50:BF50))</f>
        <v>0</v>
      </c>
      <c r="BO50" s="188">
        <f t="shared" si="15"/>
        <v>0</v>
      </c>
    </row>
    <row r="51" spans="2:67">
      <c r="B51" s="121" t="str">
        <f>'KI 2019-20'!B52</f>
        <v>E6104</v>
      </c>
      <c r="C51" s="160" t="str">
        <f t="shared" si="2"/>
        <v>E6104</v>
      </c>
      <c r="D51" s="160" t="str">
        <f t="shared" si="3"/>
        <v>E6104</v>
      </c>
      <c r="E51" t="str">
        <f>INDEX('KI 2019-20'!D$9:D$383,MATCH($B51,'KI 2019-20'!$B$9:$B$383,0))</f>
        <v>SFIR</v>
      </c>
      <c r="F51">
        <f>INDEX('KI 2019-20'!E$9:E$383,MATCH($B51,'KI 2019-20'!$B$9:$B$383,0))</f>
        <v>0</v>
      </c>
      <c r="G51" s="119">
        <v>0</v>
      </c>
      <c r="H51" s="120" t="str">
        <f>INDEX('KI 2019-20'!F$9:F$383,MATCH($B51,'KI 2019-20'!$B$9:$B$383,0))</f>
        <v>Buckinghamshire Fire</v>
      </c>
      <c r="I51" s="154">
        <f>_xlfn.IFNA(IF($B51=$B$382,0,INDEX('I.Supplementary 2019-20'!N$8:N$191,MATCH($B51,'I.Supplementary 2019-20'!$B$8:$B$191,0))),INDEX('KI 2019-20'!N$9:N$383,MATCH($B51,'KI 2019-20'!$B$9:$B$383,0)))</f>
        <v>0</v>
      </c>
      <c r="J51" s="153">
        <f>_xlfn.IFNA(IF($B51=$B$382,0,INDEX('I.Supplementary 2019-20'!O$8:O$191,MATCH($B51,'I.Supplementary 2019-20'!$B$8:$B$191,0))),INDEX('KI 2019-20'!O$9:O$383,MATCH($B51,'KI 2019-20'!$B$9:$B$383,0)))</f>
        <v>0</v>
      </c>
      <c r="K51" s="153">
        <f>_xlfn.IFNA(IF($B51=$B$382,0,INDEX('I.Supplementary 2019-20'!P$8:P$191,MATCH($B51,'I.Supplementary 2019-20'!$B$8:$B$191,0))),INDEX('KI 2019-20'!P$9:P$383,MATCH($B51,'KI 2019-20'!$B$9:$B$383,0)))</f>
        <v>2.2861130688183309</v>
      </c>
      <c r="L51" s="153">
        <f>_xlfn.IFNA(IF($B51=$B$382,0,INDEX('I.Supplementary 2019-20'!Q$8:Q$191,MATCH($B51,'I.Supplementary 2019-20'!$B$8:$B$191,0))),INDEX('KI 2019-20'!Q$9:Q$383,MATCH($B51,'KI 2019-20'!$B$9:$B$383,0)))</f>
        <v>0</v>
      </c>
      <c r="M51" s="155">
        <f>_xlfn.IFNA(IF($B51=$B$382,0,INDEX('I.Supplementary 2019-20'!R$8:R$191,MATCH($B51,'I.Supplementary 2019-20'!$B$8:$B$191,0))),INDEX('KI 2019-20'!R$9:R$383,MATCH($B51,'KI 2019-20'!$B$9:$B$383,0)))</f>
        <v>0</v>
      </c>
      <c r="N51" s="153">
        <f>_xlfn.IFNA(IF($B51=$B$382,0,INDEX('I.Supplementary 2019-20'!S$8:S$191,MATCH($B51,'I.Supplementary 2019-20'!$B$8:$B$191,0))),INDEX('KI 2019-20'!S$9:S$383,MATCH($B51,'KI 2019-20'!$B$9:$B$383,0)))</f>
        <v>0</v>
      </c>
      <c r="O51" s="153">
        <f>_xlfn.IFNA(IF($B51=$B$382,0,INDEX('I.Supplementary 2019-20'!T$8:T$191,MATCH($B51,'I.Supplementary 2019-20'!$B$8:$B$191,0))),INDEX('KI 2019-20'!T$9:T$383,MATCH($B51,'KI 2019-20'!$B$9:$B$383,0)))</f>
        <v>0</v>
      </c>
      <c r="P51" s="153">
        <f>_xlfn.IFNA(IF($B51=$B$382,0,INDEX('I.Supplementary 2019-20'!U$8:U$191,MATCH($B51,'I.Supplementary 2019-20'!$B$8:$B$191,0))),INDEX('KI 2019-20'!U$9:U$383,MATCH($B51,'KI 2019-20'!$B$9:$B$383,0)))</f>
        <v>5.0631039791988721</v>
      </c>
      <c r="Q51" s="153">
        <f>_xlfn.IFNA(IF($B51=$B$382,0,INDEX('I.Supplementary 2019-20'!V$8:V$191,MATCH($B51,'I.Supplementary 2019-20'!$B$8:$B$191,0))),INDEX('KI 2019-20'!V$9:V$383,MATCH($B51,'KI 2019-20'!$B$9:$B$383,0)))</f>
        <v>0</v>
      </c>
      <c r="R51" s="155">
        <f>_xlfn.IFNA(IF($B51=$B$382,0,INDEX('I.Supplementary 2019-20'!W$8:W$191,MATCH($B51,'I.Supplementary 2019-20'!$B$8:$B$191,0))),INDEX('KI 2019-20'!W$9:W$383,MATCH($B51,'KI 2019-20'!$B$9:$B$383,0)))</f>
        <v>0</v>
      </c>
      <c r="S51" s="153">
        <f>_xlfn.IFNA(IF($B51=$B$382,0,INDEX('I.Supplementary 2019-20'!X$8:X$191,MATCH($B51,'I.Supplementary 2019-20'!$B$8:$B$191,0))),INDEX('KI 2019-20'!X$9:X$383,MATCH($B51,'KI 2019-20'!$B$9:$B$383,0)))</f>
        <v>0</v>
      </c>
      <c r="T51" s="153">
        <f>_xlfn.IFNA(IF($B51=$B$382,0,INDEX('I.Supplementary 2019-20'!Y$8:Y$191,MATCH($B51,'I.Supplementary 2019-20'!$B$8:$B$191,0))),INDEX('KI 2019-20'!Y$9:Y$383,MATCH($B51,'KI 2019-20'!$B$9:$B$383,0)))</f>
        <v>0</v>
      </c>
      <c r="U51" s="153">
        <f>_xlfn.IFNA(IF($B51=$B$382,0,INDEX('I.Supplementary 2019-20'!Z$8:Z$191,MATCH($B51,'I.Supplementary 2019-20'!$B$8:$B$191,0))),INDEX('KI 2019-20'!Z$9:Z$383,MATCH($B51,'KI 2019-20'!$B$9:$B$383,0)))</f>
        <v>7.349217048017203</v>
      </c>
      <c r="V51" s="153">
        <f>_xlfn.IFNA(IF($B51=$B$382,0,INDEX('I.Supplementary 2019-20'!AA$8:AA$191,MATCH($B51,'I.Supplementary 2019-20'!$B$8:$B$191,0))),INDEX('KI 2019-20'!AA$9:AA$383,MATCH($B51,'KI 2019-20'!$B$9:$B$383,0)))</f>
        <v>0</v>
      </c>
      <c r="W51" s="155">
        <f>_xlfn.IFNA(IF($B51=$B$382,0,INDEX('I.Supplementary 2019-20'!AB$8:AB$191,MATCH($B51,'I.Supplementary 2019-20'!$B$8:$B$191,0))),INDEX('KI 2019-20'!AB$9:AB$383,MATCH($B51,'KI 2019-20'!$B$9:$B$383,0)))</f>
        <v>0</v>
      </c>
      <c r="Y51" s="154">
        <f>_xlfn.IFNA(IF($B51=$B$382,0,INDEX('I.Supplementary 2019-20'!$I$8:$I$191,MATCH($B51,'I.Supplementary 2019-20'!$B$8:$B$191,0))),INDEX('KI 2019-20'!$I$9:$I$383,MATCH($B51,'KI 2019-20'!$B$9:$B$383,0)))</f>
        <v>2.2861130688183309</v>
      </c>
      <c r="Z51" s="153">
        <f>_xlfn.IFNA(IF($B51=$B$382,0,INDEX('I.Supplementary 2019-20'!$J$8:$J$191,MATCH($B51,'I.Supplementary 2019-20'!$B$8:$B$191,0))),INDEX('KI 2019-20'!$J$9:$J$383,MATCH($B51,'KI 2019-20'!$B$9:$B$383,0)))</f>
        <v>5.0631039791988721</v>
      </c>
      <c r="AA51" s="155">
        <f>_xlfn.IFNA(IF($B51=$B$382,0,INDEX('I.Supplementary 2019-20'!$H$8:$H$191,MATCH($B51,'I.Supplementary 2019-20'!$B$8:$B$191,0))),INDEX('KI 2019-20'!$H$9:$H$383,MATCH($B51,'KI 2019-20'!$B$9:$B$383,0)))</f>
        <v>7.349217048017203</v>
      </c>
      <c r="AC51" s="156">
        <f>I51*('Other inputs'!$C$6/'Other inputs'!$C$5)</f>
        <v>0</v>
      </c>
      <c r="AD51" s="149">
        <f>IF(B51=$B$35,J51*('Other inputs'!$C$6/'Other inputs'!$C$5)-('Other inputs'!$C$18/1000000),J51*('Other inputs'!$C$6/'Other inputs'!$C$5))</f>
        <v>0</v>
      </c>
      <c r="AE51" s="149">
        <f>K51*('Other inputs'!$C$6/'Other inputs'!$C$5)</f>
        <v>2.3233613469253505</v>
      </c>
      <c r="AF51" s="149">
        <f>L51*('Other inputs'!$C$6/'Other inputs'!$C$5)</f>
        <v>0</v>
      </c>
      <c r="AG51" s="188">
        <f>M51*('Other inputs'!$C$6/'Other inputs'!$C$5)</f>
        <v>0</v>
      </c>
      <c r="AH51" s="149">
        <f>N51*('Other inputs'!$C$6/'Other inputs'!$C$5)</f>
        <v>0</v>
      </c>
      <c r="AI51" s="149">
        <f>O51*('Other inputs'!$C$6/'Other inputs'!$C$5)</f>
        <v>0</v>
      </c>
      <c r="AJ51" s="149">
        <f>P51*('Other inputs'!$C$6/'Other inputs'!$C$5)</f>
        <v>5.1455985450514001</v>
      </c>
      <c r="AK51" s="149">
        <f>Q51*('Other inputs'!$C$6/'Other inputs'!$C$5)</f>
        <v>0</v>
      </c>
      <c r="AL51" s="188">
        <f>R51*('Other inputs'!$C$6/'Other inputs'!$C$5)</f>
        <v>0</v>
      </c>
      <c r="AM51" s="156">
        <f t="shared" si="4"/>
        <v>0</v>
      </c>
      <c r="AN51" s="149">
        <f t="shared" si="5"/>
        <v>0</v>
      </c>
      <c r="AO51" s="149">
        <f t="shared" si="6"/>
        <v>7.4689598919767501</v>
      </c>
      <c r="AP51" s="149">
        <f t="shared" si="7"/>
        <v>0</v>
      </c>
      <c r="AQ51" s="188">
        <f t="shared" si="8"/>
        <v>0</v>
      </c>
      <c r="AR51" s="149"/>
      <c r="AS51" s="156">
        <f>IF(D51=$C$171,'Other inputs'!$C$12/1000000,SUM(AC51:AG51))</f>
        <v>2.3233613469253505</v>
      </c>
      <c r="AT51" s="200">
        <f>IF(D51=$C$171,$Z$171*('Other inputs'!$C$6/'Other inputs'!$C$5),SUM(AH51:AL51))</f>
        <v>5.1455985450514001</v>
      </c>
      <c r="AU51" s="210">
        <f t="shared" si="9"/>
        <v>7.4689598919767501</v>
      </c>
      <c r="AV51" s="214"/>
      <c r="AW51" s="199">
        <f>IF($G51=1,0,IF($B51=$B$172,AC51*('Other inputs'!$F$6/'Other inputs'!$F$5)-('Other inputs'!$C$28/1000000),AC51*('Other inputs'!$F$6/'Other inputs'!$F$5)))</f>
        <v>0</v>
      </c>
      <c r="AX51" s="200">
        <f>IF($G51=1,0,IF($B51=$B$172,AD51*('Other inputs'!$F$6/'Other inputs'!$F$5)-('Other inputs'!$C$29/1000000),AD51*('Other inputs'!$F$6/'Other inputs'!$F$5)))</f>
        <v>0</v>
      </c>
      <c r="AY51" s="200">
        <f>IF($G51=1,0,AE51*('Other inputs'!$F$6/'Other inputs'!$F$5))</f>
        <v>2.3362094281065042</v>
      </c>
      <c r="AZ51" s="200">
        <f>IF($G51=1,0,AF51*('Other inputs'!$F$6/'Other inputs'!$F$5))</f>
        <v>0</v>
      </c>
      <c r="BA51" s="200">
        <f>IF($G51=1,0,AG51*('Other inputs'!$F$6/'Other inputs'!$F$5))</f>
        <v>0</v>
      </c>
      <c r="BB51" s="199">
        <f>IF($G51=1,0,AH51*('Other inputs'!$C$7/'Other inputs'!$C$6))</f>
        <v>0</v>
      </c>
      <c r="BC51" s="200">
        <f>IF($G51=1,0,AI51*('Other inputs'!$C$7/'Other inputs'!$C$6))</f>
        <v>0</v>
      </c>
      <c r="BD51" s="200">
        <f>IF($G51=1,0,AJ51*('Other inputs'!$C$7/'Other inputs'!$C$6))</f>
        <v>5.1455985450514001</v>
      </c>
      <c r="BE51" s="200">
        <f>IF($G51=1,0,AK51*('Other inputs'!$C$7/'Other inputs'!$C$6))</f>
        <v>0</v>
      </c>
      <c r="BF51" s="200">
        <f>IF($G51=1,0,AL51*('Other inputs'!$C$7/'Other inputs'!$C$6))</f>
        <v>0</v>
      </c>
      <c r="BG51" s="199">
        <f t="shared" si="10"/>
        <v>0</v>
      </c>
      <c r="BH51" s="200">
        <f t="shared" si="11"/>
        <v>0</v>
      </c>
      <c r="BI51" s="200">
        <f t="shared" si="12"/>
        <v>7.4818079731579044</v>
      </c>
      <c r="BJ51" s="200">
        <f t="shared" si="13"/>
        <v>0</v>
      </c>
      <c r="BK51" s="210">
        <f t="shared" si="14"/>
        <v>0</v>
      </c>
      <c r="BL51" s="200"/>
      <c r="BM51" s="199">
        <f>IF(D51=C$171,'Other inputs'!$C$13/1000000,SUM(AW51:BA51))</f>
        <v>2.3362094281065042</v>
      </c>
      <c r="BN51" s="200">
        <f>IF(B51=$B$171,$AT$171*('Other inputs'!$C$7/'Other inputs'!$C$6),SUM(BB51:BF51))</f>
        <v>5.1455985450514001</v>
      </c>
      <c r="BO51" s="188">
        <f t="shared" si="15"/>
        <v>7.4818079731579044</v>
      </c>
    </row>
    <row r="52" spans="2:67">
      <c r="B52" s="121" t="str">
        <f>'KI 2019-20'!B53</f>
        <v>E2333</v>
      </c>
      <c r="C52" s="160" t="str">
        <f t="shared" si="2"/>
        <v>E2333</v>
      </c>
      <c r="D52" s="160" t="str">
        <f t="shared" si="3"/>
        <v>E2333</v>
      </c>
      <c r="E52" t="str">
        <f>INDEX('KI 2019-20'!D$9:D$383,MATCH($B52,'KI 2019-20'!$B$9:$B$383,0))</f>
        <v>SD</v>
      </c>
      <c r="F52" t="str">
        <f>INDEX('KI 2019-20'!E$9:E$383,MATCH($B52,'KI 2019-20'!$B$9:$B$383,0))</f>
        <v>P1909</v>
      </c>
      <c r="G52" s="119">
        <v>0</v>
      </c>
      <c r="H52" s="120" t="str">
        <f>INDEX('KI 2019-20'!F$9:F$383,MATCH($B52,'KI 2019-20'!$B$9:$B$383,0))</f>
        <v>Burnley</v>
      </c>
      <c r="I52" s="154">
        <f>_xlfn.IFNA(IF($B52=$B$382,0,INDEX('I.Supplementary 2019-20'!N$8:N$191,MATCH($B52,'I.Supplementary 2019-20'!$B$8:$B$191,0))),INDEX('KI 2019-20'!N$9:N$383,MATCH($B52,'KI 2019-20'!$B$9:$B$383,0)))</f>
        <v>0</v>
      </c>
      <c r="J52" s="153">
        <f>_xlfn.IFNA(IF($B52=$B$382,0,INDEX('I.Supplementary 2019-20'!O$8:O$191,MATCH($B52,'I.Supplementary 2019-20'!$B$8:$B$191,0))),INDEX('KI 2019-20'!O$9:O$383,MATCH($B52,'KI 2019-20'!$B$9:$B$383,0)))</f>
        <v>1.6138629276411607</v>
      </c>
      <c r="K52" s="153">
        <f>_xlfn.IFNA(IF($B52=$B$382,0,INDEX('I.Supplementary 2019-20'!P$8:P$191,MATCH($B52,'I.Supplementary 2019-20'!$B$8:$B$191,0))),INDEX('KI 2019-20'!P$9:P$383,MATCH($B52,'KI 2019-20'!$B$9:$B$383,0)))</f>
        <v>0</v>
      </c>
      <c r="L52" s="153">
        <f>_xlfn.IFNA(IF($B52=$B$382,0,INDEX('I.Supplementary 2019-20'!Q$8:Q$191,MATCH($B52,'I.Supplementary 2019-20'!$B$8:$B$191,0))),INDEX('KI 2019-20'!Q$9:Q$383,MATCH($B52,'KI 2019-20'!$B$9:$B$383,0)))</f>
        <v>0</v>
      </c>
      <c r="M52" s="155">
        <f>_xlfn.IFNA(IF($B52=$B$382,0,INDEX('I.Supplementary 2019-20'!R$8:R$191,MATCH($B52,'I.Supplementary 2019-20'!$B$8:$B$191,0))),INDEX('KI 2019-20'!R$9:R$383,MATCH($B52,'KI 2019-20'!$B$9:$B$383,0)))</f>
        <v>0</v>
      </c>
      <c r="N52" s="153">
        <f>_xlfn.IFNA(IF($B52=$B$382,0,INDEX('I.Supplementary 2019-20'!S$8:S$191,MATCH($B52,'I.Supplementary 2019-20'!$B$8:$B$191,0))),INDEX('KI 2019-20'!S$9:S$383,MATCH($B52,'KI 2019-20'!$B$9:$B$383,0)))</f>
        <v>0</v>
      </c>
      <c r="O52" s="153">
        <f>_xlfn.IFNA(IF($B52=$B$382,0,INDEX('I.Supplementary 2019-20'!T$8:T$191,MATCH($B52,'I.Supplementary 2019-20'!$B$8:$B$191,0))),INDEX('KI 2019-20'!T$9:T$383,MATCH($B52,'KI 2019-20'!$B$9:$B$383,0)))</f>
        <v>4.1961266250170652</v>
      </c>
      <c r="P52" s="153">
        <f>_xlfn.IFNA(IF($B52=$B$382,0,INDEX('I.Supplementary 2019-20'!U$8:U$191,MATCH($B52,'I.Supplementary 2019-20'!$B$8:$B$191,0))),INDEX('KI 2019-20'!U$9:U$383,MATCH($B52,'KI 2019-20'!$B$9:$B$383,0)))</f>
        <v>0</v>
      </c>
      <c r="Q52" s="153">
        <f>_xlfn.IFNA(IF($B52=$B$382,0,INDEX('I.Supplementary 2019-20'!V$8:V$191,MATCH($B52,'I.Supplementary 2019-20'!$B$8:$B$191,0))),INDEX('KI 2019-20'!V$9:V$383,MATCH($B52,'KI 2019-20'!$B$9:$B$383,0)))</f>
        <v>0</v>
      </c>
      <c r="R52" s="155">
        <f>_xlfn.IFNA(IF($B52=$B$382,0,INDEX('I.Supplementary 2019-20'!W$8:W$191,MATCH($B52,'I.Supplementary 2019-20'!$B$8:$B$191,0))),INDEX('KI 2019-20'!W$9:W$383,MATCH($B52,'KI 2019-20'!$B$9:$B$383,0)))</f>
        <v>0</v>
      </c>
      <c r="S52" s="153">
        <f>_xlfn.IFNA(IF($B52=$B$382,0,INDEX('I.Supplementary 2019-20'!X$8:X$191,MATCH($B52,'I.Supplementary 2019-20'!$B$8:$B$191,0))),INDEX('KI 2019-20'!X$9:X$383,MATCH($B52,'KI 2019-20'!$B$9:$B$383,0)))</f>
        <v>0</v>
      </c>
      <c r="T52" s="153">
        <f>_xlfn.IFNA(IF($B52=$B$382,0,INDEX('I.Supplementary 2019-20'!Y$8:Y$191,MATCH($B52,'I.Supplementary 2019-20'!$B$8:$B$191,0))),INDEX('KI 2019-20'!Y$9:Y$383,MATCH($B52,'KI 2019-20'!$B$9:$B$383,0)))</f>
        <v>5.8099895526582266</v>
      </c>
      <c r="U52" s="153">
        <f>_xlfn.IFNA(IF($B52=$B$382,0,INDEX('I.Supplementary 2019-20'!Z$8:Z$191,MATCH($B52,'I.Supplementary 2019-20'!$B$8:$B$191,0))),INDEX('KI 2019-20'!Z$9:Z$383,MATCH($B52,'KI 2019-20'!$B$9:$B$383,0)))</f>
        <v>0</v>
      </c>
      <c r="V52" s="153">
        <f>_xlfn.IFNA(IF($B52=$B$382,0,INDEX('I.Supplementary 2019-20'!AA$8:AA$191,MATCH($B52,'I.Supplementary 2019-20'!$B$8:$B$191,0))),INDEX('KI 2019-20'!AA$9:AA$383,MATCH($B52,'KI 2019-20'!$B$9:$B$383,0)))</f>
        <v>0</v>
      </c>
      <c r="W52" s="155">
        <f>_xlfn.IFNA(IF($B52=$B$382,0,INDEX('I.Supplementary 2019-20'!AB$8:AB$191,MATCH($B52,'I.Supplementary 2019-20'!$B$8:$B$191,0))),INDEX('KI 2019-20'!AB$9:AB$383,MATCH($B52,'KI 2019-20'!$B$9:$B$383,0)))</f>
        <v>0</v>
      </c>
      <c r="Y52" s="154">
        <f>_xlfn.IFNA(IF($B52=$B$382,0,INDEX('I.Supplementary 2019-20'!$I$8:$I$191,MATCH($B52,'I.Supplementary 2019-20'!$B$8:$B$191,0))),INDEX('KI 2019-20'!$I$9:$I$383,MATCH($B52,'KI 2019-20'!$B$9:$B$383,0)))</f>
        <v>1.6138629276411607</v>
      </c>
      <c r="Z52" s="153">
        <f>_xlfn.IFNA(IF($B52=$B$382,0,INDEX('I.Supplementary 2019-20'!$J$8:$J$191,MATCH($B52,'I.Supplementary 2019-20'!$B$8:$B$191,0))),INDEX('KI 2019-20'!$J$9:$J$383,MATCH($B52,'KI 2019-20'!$B$9:$B$383,0)))</f>
        <v>4.1961266250170652</v>
      </c>
      <c r="AA52" s="155">
        <f>_xlfn.IFNA(IF($B52=$B$382,0,INDEX('I.Supplementary 2019-20'!$H$8:$H$191,MATCH($B52,'I.Supplementary 2019-20'!$B$8:$B$191,0))),INDEX('KI 2019-20'!$H$9:$H$383,MATCH($B52,'KI 2019-20'!$B$9:$B$383,0)))</f>
        <v>5.8099895526582266</v>
      </c>
      <c r="AC52" s="156">
        <f>I52*('Other inputs'!$C$6/'Other inputs'!$C$5)</f>
        <v>0</v>
      </c>
      <c r="AD52" s="149">
        <f>IF(B52=$B$35,J52*('Other inputs'!$C$6/'Other inputs'!$C$5)-('Other inputs'!$C$18/1000000),J52*('Other inputs'!$C$6/'Other inputs'!$C$5))</f>
        <v>1.6401580466251309</v>
      </c>
      <c r="AE52" s="149">
        <f>K52*('Other inputs'!$C$6/'Other inputs'!$C$5)</f>
        <v>0</v>
      </c>
      <c r="AF52" s="149">
        <f>L52*('Other inputs'!$C$6/'Other inputs'!$C$5)</f>
        <v>0</v>
      </c>
      <c r="AG52" s="188">
        <f>M52*('Other inputs'!$C$6/'Other inputs'!$C$5)</f>
        <v>0</v>
      </c>
      <c r="AH52" s="149">
        <f>N52*('Other inputs'!$C$6/'Other inputs'!$C$5)</f>
        <v>0</v>
      </c>
      <c r="AI52" s="149">
        <f>O52*('Other inputs'!$C$6/'Other inputs'!$C$5)</f>
        <v>4.2644952869318038</v>
      </c>
      <c r="AJ52" s="149">
        <f>P52*('Other inputs'!$C$6/'Other inputs'!$C$5)</f>
        <v>0</v>
      </c>
      <c r="AK52" s="149">
        <f>Q52*('Other inputs'!$C$6/'Other inputs'!$C$5)</f>
        <v>0</v>
      </c>
      <c r="AL52" s="188">
        <f>R52*('Other inputs'!$C$6/'Other inputs'!$C$5)</f>
        <v>0</v>
      </c>
      <c r="AM52" s="156">
        <f t="shared" si="4"/>
        <v>0</v>
      </c>
      <c r="AN52" s="149">
        <f t="shared" si="5"/>
        <v>5.9046533335569347</v>
      </c>
      <c r="AO52" s="149">
        <f t="shared" si="6"/>
        <v>0</v>
      </c>
      <c r="AP52" s="149">
        <f t="shared" si="7"/>
        <v>0</v>
      </c>
      <c r="AQ52" s="188">
        <f t="shared" si="8"/>
        <v>0</v>
      </c>
      <c r="AR52" s="149"/>
      <c r="AS52" s="156">
        <f>IF(D52=$C$171,'Other inputs'!$C$12/1000000,SUM(AC52:AG52))</f>
        <v>1.6401580466251309</v>
      </c>
      <c r="AT52" s="200">
        <f>IF(D52=$C$171,$Z$171*('Other inputs'!$C$6/'Other inputs'!$C$5),SUM(AH52:AL52))</f>
        <v>4.2644952869318038</v>
      </c>
      <c r="AU52" s="210">
        <f t="shared" si="9"/>
        <v>5.9046533335569347</v>
      </c>
      <c r="AV52" s="214"/>
      <c r="AW52" s="199">
        <f>IF($G52=1,0,IF($B52=$B$172,AC52*('Other inputs'!$F$6/'Other inputs'!$F$5)-('Other inputs'!$C$28/1000000),AC52*('Other inputs'!$F$6/'Other inputs'!$F$5)))</f>
        <v>0</v>
      </c>
      <c r="AX52" s="200">
        <f>IF($G52=1,0,IF($B52=$B$172,AD52*('Other inputs'!$F$6/'Other inputs'!$F$5)-('Other inputs'!$C$29/1000000),AD52*('Other inputs'!$F$6/'Other inputs'!$F$5)))</f>
        <v>1.6492280450396475</v>
      </c>
      <c r="AY52" s="200">
        <f>IF($G52=1,0,AE52*('Other inputs'!$F$6/'Other inputs'!$F$5))</f>
        <v>0</v>
      </c>
      <c r="AZ52" s="200">
        <f>IF($G52=1,0,AF52*('Other inputs'!$F$6/'Other inputs'!$F$5))</f>
        <v>0</v>
      </c>
      <c r="BA52" s="200">
        <f>IF($G52=1,0,AG52*('Other inputs'!$F$6/'Other inputs'!$F$5))</f>
        <v>0</v>
      </c>
      <c r="BB52" s="199">
        <f>IF($G52=1,0,AH52*('Other inputs'!$C$7/'Other inputs'!$C$6))</f>
        <v>0</v>
      </c>
      <c r="BC52" s="200">
        <f>IF($G52=1,0,AI52*('Other inputs'!$C$7/'Other inputs'!$C$6))</f>
        <v>4.2644952869318038</v>
      </c>
      <c r="BD52" s="200">
        <f>IF($G52=1,0,AJ52*('Other inputs'!$C$7/'Other inputs'!$C$6))</f>
        <v>0</v>
      </c>
      <c r="BE52" s="200">
        <f>IF($G52=1,0,AK52*('Other inputs'!$C$7/'Other inputs'!$C$6))</f>
        <v>0</v>
      </c>
      <c r="BF52" s="200">
        <f>IF($G52=1,0,AL52*('Other inputs'!$C$7/'Other inputs'!$C$6))</f>
        <v>0</v>
      </c>
      <c r="BG52" s="199">
        <f t="shared" si="10"/>
        <v>0</v>
      </c>
      <c r="BH52" s="200">
        <f t="shared" si="11"/>
        <v>5.9137233319714513</v>
      </c>
      <c r="BI52" s="200">
        <f t="shared" si="12"/>
        <v>0</v>
      </c>
      <c r="BJ52" s="200">
        <f t="shared" si="13"/>
        <v>0</v>
      </c>
      <c r="BK52" s="210">
        <f t="shared" si="14"/>
        <v>0</v>
      </c>
      <c r="BL52" s="200"/>
      <c r="BM52" s="199">
        <f>IF(D52=C$171,'Other inputs'!$C$13/1000000,SUM(AW52:BA52))</f>
        <v>1.6492280450396475</v>
      </c>
      <c r="BN52" s="200">
        <f>IF(B52=$B$171,$AT$171*('Other inputs'!$C$7/'Other inputs'!$C$6),SUM(BB52:BF52))</f>
        <v>4.2644952869318038</v>
      </c>
      <c r="BO52" s="188">
        <f t="shared" si="15"/>
        <v>5.9137233319714513</v>
      </c>
    </row>
    <row r="53" spans="2:67">
      <c r="B53" s="121" t="str">
        <f>'KI 2019-20'!B54</f>
        <v>E4202</v>
      </c>
      <c r="C53" s="160" t="str">
        <f t="shared" si="2"/>
        <v>E4202</v>
      </c>
      <c r="D53" s="160" t="str">
        <f t="shared" si="3"/>
        <v>E4202</v>
      </c>
      <c r="E53" t="str">
        <f>INDEX('KI 2019-20'!D$9:D$383,MATCH($B53,'KI 2019-20'!$B$9:$B$383,0))</f>
        <v>MD</v>
      </c>
      <c r="F53" t="str">
        <f>INDEX('KI 2019-20'!E$9:E$383,MATCH($B53,'KI 2019-20'!$B$9:$B$383,0))</f>
        <v>P1701</v>
      </c>
      <c r="G53" s="119">
        <v>0</v>
      </c>
      <c r="H53" s="120" t="str">
        <f>INDEX('KI 2019-20'!F$9:F$383,MATCH($B53,'KI 2019-20'!$B$9:$B$383,0))</f>
        <v>Bury</v>
      </c>
      <c r="I53" s="154">
        <f>_xlfn.IFNA(IF($B53=$B$382,0,INDEX('I.Supplementary 2019-20'!N$8:N$191,MATCH($B53,'I.Supplementary 2019-20'!$B$8:$B$191,0))),INDEX('KI 2019-20'!N$9:N$383,MATCH($B53,'KI 2019-20'!$B$9:$B$383,0)))</f>
        <v>6.4118314546456192</v>
      </c>
      <c r="J53" s="153">
        <f>_xlfn.IFNA(IF($B53=$B$382,0,INDEX('I.Supplementary 2019-20'!O$8:O$191,MATCH($B53,'I.Supplementary 2019-20'!$B$8:$B$191,0))),INDEX('KI 2019-20'!O$9:O$383,MATCH($B53,'KI 2019-20'!$B$9:$B$383,0)))</f>
        <v>-0.19605153705484421</v>
      </c>
      <c r="K53" s="153">
        <f>_xlfn.IFNA(IF($B53=$B$382,0,INDEX('I.Supplementary 2019-20'!P$8:P$191,MATCH($B53,'I.Supplementary 2019-20'!$B$8:$B$191,0))),INDEX('KI 2019-20'!P$9:P$383,MATCH($B53,'KI 2019-20'!$B$9:$B$383,0)))</f>
        <v>0</v>
      </c>
      <c r="L53" s="153">
        <f>_xlfn.IFNA(IF($B53=$B$382,0,INDEX('I.Supplementary 2019-20'!Q$8:Q$191,MATCH($B53,'I.Supplementary 2019-20'!$B$8:$B$191,0))),INDEX('KI 2019-20'!Q$9:Q$383,MATCH($B53,'KI 2019-20'!$B$9:$B$383,0)))</f>
        <v>0</v>
      </c>
      <c r="M53" s="155">
        <f>_xlfn.IFNA(IF($B53=$B$382,0,INDEX('I.Supplementary 2019-20'!R$8:R$191,MATCH($B53,'I.Supplementary 2019-20'!$B$8:$B$191,0))),INDEX('KI 2019-20'!R$9:R$383,MATCH($B53,'KI 2019-20'!$B$9:$B$383,0)))</f>
        <v>0</v>
      </c>
      <c r="N53" s="153">
        <f>_xlfn.IFNA(IF($B53=$B$382,0,INDEX('I.Supplementary 2019-20'!S$8:S$191,MATCH($B53,'I.Supplementary 2019-20'!$B$8:$B$191,0))),INDEX('KI 2019-20'!S$9:S$383,MATCH($B53,'KI 2019-20'!$B$9:$B$383,0)))</f>
        <v>29.602294847533695</v>
      </c>
      <c r="O53" s="153">
        <f>_xlfn.IFNA(IF($B53=$B$382,0,INDEX('I.Supplementary 2019-20'!T$8:T$191,MATCH($B53,'I.Supplementary 2019-20'!$B$8:$B$191,0))),INDEX('KI 2019-20'!T$9:T$383,MATCH($B53,'KI 2019-20'!$B$9:$B$383,0)))</f>
        <v>5.829349834631623</v>
      </c>
      <c r="P53" s="153">
        <f>_xlfn.IFNA(IF($B53=$B$382,0,INDEX('I.Supplementary 2019-20'!U$8:U$191,MATCH($B53,'I.Supplementary 2019-20'!$B$8:$B$191,0))),INDEX('KI 2019-20'!U$9:U$383,MATCH($B53,'KI 2019-20'!$B$9:$B$383,0)))</f>
        <v>0</v>
      </c>
      <c r="Q53" s="153">
        <f>_xlfn.IFNA(IF($B53=$B$382,0,INDEX('I.Supplementary 2019-20'!V$8:V$191,MATCH($B53,'I.Supplementary 2019-20'!$B$8:$B$191,0))),INDEX('KI 2019-20'!V$9:V$383,MATCH($B53,'KI 2019-20'!$B$9:$B$383,0)))</f>
        <v>0</v>
      </c>
      <c r="R53" s="155">
        <f>_xlfn.IFNA(IF($B53=$B$382,0,INDEX('I.Supplementary 2019-20'!W$8:W$191,MATCH($B53,'I.Supplementary 2019-20'!$B$8:$B$191,0))),INDEX('KI 2019-20'!W$9:W$383,MATCH($B53,'KI 2019-20'!$B$9:$B$383,0)))</f>
        <v>0</v>
      </c>
      <c r="S53" s="153">
        <f>_xlfn.IFNA(IF($B53=$B$382,0,INDEX('I.Supplementary 2019-20'!X$8:X$191,MATCH($B53,'I.Supplementary 2019-20'!$B$8:$B$191,0))),INDEX('KI 2019-20'!X$9:X$383,MATCH($B53,'KI 2019-20'!$B$9:$B$383,0)))</f>
        <v>36.014126302179314</v>
      </c>
      <c r="T53" s="153">
        <f>_xlfn.IFNA(IF($B53=$B$382,0,INDEX('I.Supplementary 2019-20'!Y$8:Y$191,MATCH($B53,'I.Supplementary 2019-20'!$B$8:$B$191,0))),INDEX('KI 2019-20'!Y$9:Y$383,MATCH($B53,'KI 2019-20'!$B$9:$B$383,0)))</f>
        <v>5.6332982975767782</v>
      </c>
      <c r="U53" s="153">
        <f>_xlfn.IFNA(IF($B53=$B$382,0,INDEX('I.Supplementary 2019-20'!Z$8:Z$191,MATCH($B53,'I.Supplementary 2019-20'!$B$8:$B$191,0))),INDEX('KI 2019-20'!Z$9:Z$383,MATCH($B53,'KI 2019-20'!$B$9:$B$383,0)))</f>
        <v>0</v>
      </c>
      <c r="V53" s="153">
        <f>_xlfn.IFNA(IF($B53=$B$382,0,INDEX('I.Supplementary 2019-20'!AA$8:AA$191,MATCH($B53,'I.Supplementary 2019-20'!$B$8:$B$191,0))),INDEX('KI 2019-20'!AA$9:AA$383,MATCH($B53,'KI 2019-20'!$B$9:$B$383,0)))</f>
        <v>0</v>
      </c>
      <c r="W53" s="155">
        <f>_xlfn.IFNA(IF($B53=$B$382,0,INDEX('I.Supplementary 2019-20'!AB$8:AB$191,MATCH($B53,'I.Supplementary 2019-20'!$B$8:$B$191,0))),INDEX('KI 2019-20'!AB$9:AB$383,MATCH($B53,'KI 2019-20'!$B$9:$B$383,0)))</f>
        <v>0</v>
      </c>
      <c r="Y53" s="154">
        <f>_xlfn.IFNA(IF($B53=$B$382,0,INDEX('I.Supplementary 2019-20'!$I$8:$I$191,MATCH($B53,'I.Supplementary 2019-20'!$B$8:$B$191,0))),INDEX('KI 2019-20'!$I$9:$I$383,MATCH($B53,'KI 2019-20'!$B$9:$B$383,0)))</f>
        <v>6.2157799175907744</v>
      </c>
      <c r="Z53" s="153">
        <f>_xlfn.IFNA(IF($B53=$B$382,0,INDEX('I.Supplementary 2019-20'!$J$8:$J$191,MATCH($B53,'I.Supplementary 2019-20'!$B$8:$B$191,0))),INDEX('KI 2019-20'!$J$9:$J$383,MATCH($B53,'KI 2019-20'!$B$9:$B$383,0)))</f>
        <v>35.43164468216532</v>
      </c>
      <c r="AA53" s="155">
        <f>_xlfn.IFNA(IF($B53=$B$382,0,INDEX('I.Supplementary 2019-20'!$H$8:$H$191,MATCH($B53,'I.Supplementary 2019-20'!$B$8:$B$191,0))),INDEX('KI 2019-20'!$H$9:$H$383,MATCH($B53,'KI 2019-20'!$B$9:$B$383,0)))</f>
        <v>41.647424599756093</v>
      </c>
      <c r="AC53" s="156">
        <f>I53*('Other inputs'!$C$6/'Other inputs'!$C$5)</f>
        <v>6.5163012135807818</v>
      </c>
      <c r="AD53" s="149">
        <f>IF(B53=$B$35,J53*('Other inputs'!$C$6/'Other inputs'!$C$5)-('Other inputs'!$C$18/1000000),J53*('Other inputs'!$C$6/'Other inputs'!$C$5))</f>
        <v>-0.19924585945084983</v>
      </c>
      <c r="AE53" s="149">
        <f>K53*('Other inputs'!$C$6/'Other inputs'!$C$5)</f>
        <v>0</v>
      </c>
      <c r="AF53" s="149">
        <f>L53*('Other inputs'!$C$6/'Other inputs'!$C$5)</f>
        <v>0</v>
      </c>
      <c r="AG53" s="188">
        <f>M53*('Other inputs'!$C$6/'Other inputs'!$C$5)</f>
        <v>0</v>
      </c>
      <c r="AH53" s="149">
        <f>N53*('Other inputs'!$C$6/'Other inputs'!$C$5)</f>
        <v>30.084613297188014</v>
      </c>
      <c r="AI53" s="149">
        <f>O53*('Other inputs'!$C$6/'Other inputs'!$C$5)</f>
        <v>5.9243290580064762</v>
      </c>
      <c r="AJ53" s="149">
        <f>P53*('Other inputs'!$C$6/'Other inputs'!$C$5)</f>
        <v>0</v>
      </c>
      <c r="AK53" s="149">
        <f>Q53*('Other inputs'!$C$6/'Other inputs'!$C$5)</f>
        <v>0</v>
      </c>
      <c r="AL53" s="188">
        <f>R53*('Other inputs'!$C$6/'Other inputs'!$C$5)</f>
        <v>0</v>
      </c>
      <c r="AM53" s="156">
        <f t="shared" si="4"/>
        <v>36.600914510768796</v>
      </c>
      <c r="AN53" s="149">
        <f t="shared" si="5"/>
        <v>5.7250831985556268</v>
      </c>
      <c r="AO53" s="149">
        <f t="shared" si="6"/>
        <v>0</v>
      </c>
      <c r="AP53" s="149">
        <f t="shared" si="7"/>
        <v>0</v>
      </c>
      <c r="AQ53" s="188">
        <f t="shared" si="8"/>
        <v>0</v>
      </c>
      <c r="AR53" s="149"/>
      <c r="AS53" s="156">
        <f>IF(D53=$C$171,'Other inputs'!$C$12/1000000,SUM(AC53:AG53))</f>
        <v>6.3170553541299324</v>
      </c>
      <c r="AT53" s="200">
        <f>IF(D53=$C$171,$Z$171*('Other inputs'!$C$6/'Other inputs'!$C$5),SUM(AH53:AL53))</f>
        <v>36.008942355194492</v>
      </c>
      <c r="AU53" s="210">
        <f t="shared" si="9"/>
        <v>42.325997709324426</v>
      </c>
      <c r="AV53" s="214"/>
      <c r="AW53" s="199">
        <f>IF($G53=1,0,IF($B53=$B$172,AC53*('Other inputs'!$F$6/'Other inputs'!$F$5)-('Other inputs'!$C$28/1000000),AC53*('Other inputs'!$F$6/'Other inputs'!$F$5)))</f>
        <v>6.5523360590015045</v>
      </c>
      <c r="AX53" s="200">
        <f>IF($G53=1,0,IF($B53=$B$172,AD53*('Other inputs'!$F$6/'Other inputs'!$F$5)-('Other inputs'!$C$29/1000000),AD53*('Other inputs'!$F$6/'Other inputs'!$F$5)))</f>
        <v>-0.20034767987177615</v>
      </c>
      <c r="AY53" s="200">
        <f>IF($G53=1,0,AE53*('Other inputs'!$F$6/'Other inputs'!$F$5))</f>
        <v>0</v>
      </c>
      <c r="AZ53" s="200">
        <f>IF($G53=1,0,AF53*('Other inputs'!$F$6/'Other inputs'!$F$5))</f>
        <v>0</v>
      </c>
      <c r="BA53" s="200">
        <f>IF($G53=1,0,AG53*('Other inputs'!$F$6/'Other inputs'!$F$5))</f>
        <v>0</v>
      </c>
      <c r="BB53" s="199">
        <f>IF($G53=1,0,AH53*('Other inputs'!$C$7/'Other inputs'!$C$6))</f>
        <v>30.084613297188014</v>
      </c>
      <c r="BC53" s="200">
        <f>IF($G53=1,0,AI53*('Other inputs'!$C$7/'Other inputs'!$C$6))</f>
        <v>5.9243290580064762</v>
      </c>
      <c r="BD53" s="200">
        <f>IF($G53=1,0,AJ53*('Other inputs'!$C$7/'Other inputs'!$C$6))</f>
        <v>0</v>
      </c>
      <c r="BE53" s="200">
        <f>IF($G53=1,0,AK53*('Other inputs'!$C$7/'Other inputs'!$C$6))</f>
        <v>0</v>
      </c>
      <c r="BF53" s="200">
        <f>IF($G53=1,0,AL53*('Other inputs'!$C$7/'Other inputs'!$C$6))</f>
        <v>0</v>
      </c>
      <c r="BG53" s="199">
        <f t="shared" si="10"/>
        <v>36.636949356189518</v>
      </c>
      <c r="BH53" s="200">
        <f t="shared" si="11"/>
        <v>5.7239813781346998</v>
      </c>
      <c r="BI53" s="200">
        <f t="shared" si="12"/>
        <v>0</v>
      </c>
      <c r="BJ53" s="200">
        <f t="shared" si="13"/>
        <v>0</v>
      </c>
      <c r="BK53" s="210">
        <f t="shared" si="14"/>
        <v>0</v>
      </c>
      <c r="BL53" s="200"/>
      <c r="BM53" s="199">
        <f>IF(D53=C$171,'Other inputs'!$C$13/1000000,SUM(AW53:BA53))</f>
        <v>6.351988379129728</v>
      </c>
      <c r="BN53" s="200">
        <f>IF(B53=$B$171,$AT$171*('Other inputs'!$C$7/'Other inputs'!$C$6),SUM(BB53:BF53))</f>
        <v>36.008942355194492</v>
      </c>
      <c r="BO53" s="188">
        <f t="shared" si="15"/>
        <v>42.360930734324221</v>
      </c>
    </row>
    <row r="54" spans="2:67">
      <c r="B54" s="121" t="str">
        <f>'KI 2019-20'!B55</f>
        <v>E4702</v>
      </c>
      <c r="C54" s="160" t="str">
        <f t="shared" si="2"/>
        <v>E4702</v>
      </c>
      <c r="D54" s="160" t="str">
        <f t="shared" si="3"/>
        <v>E4702</v>
      </c>
      <c r="E54" t="str">
        <f>INDEX('KI 2019-20'!D$9:D$383,MATCH($B54,'KI 2019-20'!$B$9:$B$383,0))</f>
        <v>MD</v>
      </c>
      <c r="F54" t="str">
        <f>INDEX('KI 2019-20'!E$9:E$383,MATCH($B54,'KI 2019-20'!$B$9:$B$383,0))</f>
        <v>P1912</v>
      </c>
      <c r="G54" s="119">
        <v>0</v>
      </c>
      <c r="H54" s="120" t="str">
        <f>INDEX('KI 2019-20'!F$9:F$383,MATCH($B54,'KI 2019-20'!$B$9:$B$383,0))</f>
        <v>Calderdale</v>
      </c>
      <c r="I54" s="154">
        <f>_xlfn.IFNA(IF($B54=$B$382,0,INDEX('I.Supplementary 2019-20'!N$8:N$191,MATCH($B54,'I.Supplementary 2019-20'!$B$8:$B$191,0))),INDEX('KI 2019-20'!N$9:N$383,MATCH($B54,'KI 2019-20'!$B$9:$B$383,0)))</f>
        <v>7.3274313716631454</v>
      </c>
      <c r="J54" s="153">
        <f>_xlfn.IFNA(IF($B54=$B$382,0,INDEX('I.Supplementary 2019-20'!O$8:O$191,MATCH($B54,'I.Supplementary 2019-20'!$B$8:$B$191,0))),INDEX('KI 2019-20'!O$9:O$383,MATCH($B54,'KI 2019-20'!$B$9:$B$383,0)))</f>
        <v>-0.14246521844555809</v>
      </c>
      <c r="K54" s="153">
        <f>_xlfn.IFNA(IF($B54=$B$382,0,INDEX('I.Supplementary 2019-20'!P$8:P$191,MATCH($B54,'I.Supplementary 2019-20'!$B$8:$B$191,0))),INDEX('KI 2019-20'!P$9:P$383,MATCH($B54,'KI 2019-20'!$B$9:$B$383,0)))</f>
        <v>0</v>
      </c>
      <c r="L54" s="153">
        <f>_xlfn.IFNA(IF($B54=$B$382,0,INDEX('I.Supplementary 2019-20'!Q$8:Q$191,MATCH($B54,'I.Supplementary 2019-20'!$B$8:$B$191,0))),INDEX('KI 2019-20'!Q$9:Q$383,MATCH($B54,'KI 2019-20'!$B$9:$B$383,0)))</f>
        <v>0</v>
      </c>
      <c r="M54" s="155">
        <f>_xlfn.IFNA(IF($B54=$B$382,0,INDEX('I.Supplementary 2019-20'!R$8:R$191,MATCH($B54,'I.Supplementary 2019-20'!$B$8:$B$191,0))),INDEX('KI 2019-20'!R$9:R$383,MATCH($B54,'KI 2019-20'!$B$9:$B$383,0)))</f>
        <v>0</v>
      </c>
      <c r="N54" s="153">
        <f>_xlfn.IFNA(IF($B54=$B$382,0,INDEX('I.Supplementary 2019-20'!S$8:S$191,MATCH($B54,'I.Supplementary 2019-20'!$B$8:$B$191,0))),INDEX('KI 2019-20'!S$9:S$383,MATCH($B54,'KI 2019-20'!$B$9:$B$383,0)))</f>
        <v>34.869632221400018</v>
      </c>
      <c r="O54" s="153">
        <f>_xlfn.IFNA(IF($B54=$B$382,0,INDEX('I.Supplementary 2019-20'!T$8:T$191,MATCH($B54,'I.Supplementary 2019-20'!$B$8:$B$191,0))),INDEX('KI 2019-20'!T$9:T$383,MATCH($B54,'KI 2019-20'!$B$9:$B$383,0)))</f>
        <v>6.6818831708446611</v>
      </c>
      <c r="P54" s="153">
        <f>_xlfn.IFNA(IF($B54=$B$382,0,INDEX('I.Supplementary 2019-20'!U$8:U$191,MATCH($B54,'I.Supplementary 2019-20'!$B$8:$B$191,0))),INDEX('KI 2019-20'!U$9:U$383,MATCH($B54,'KI 2019-20'!$B$9:$B$383,0)))</f>
        <v>0</v>
      </c>
      <c r="Q54" s="153">
        <f>_xlfn.IFNA(IF($B54=$B$382,0,INDEX('I.Supplementary 2019-20'!V$8:V$191,MATCH($B54,'I.Supplementary 2019-20'!$B$8:$B$191,0))),INDEX('KI 2019-20'!V$9:V$383,MATCH($B54,'KI 2019-20'!$B$9:$B$383,0)))</f>
        <v>0</v>
      </c>
      <c r="R54" s="155">
        <f>_xlfn.IFNA(IF($B54=$B$382,0,INDEX('I.Supplementary 2019-20'!W$8:W$191,MATCH($B54,'I.Supplementary 2019-20'!$B$8:$B$191,0))),INDEX('KI 2019-20'!W$9:W$383,MATCH($B54,'KI 2019-20'!$B$9:$B$383,0)))</f>
        <v>0</v>
      </c>
      <c r="S54" s="153">
        <f>_xlfn.IFNA(IF($B54=$B$382,0,INDEX('I.Supplementary 2019-20'!X$8:X$191,MATCH($B54,'I.Supplementary 2019-20'!$B$8:$B$191,0))),INDEX('KI 2019-20'!X$9:X$383,MATCH($B54,'KI 2019-20'!$B$9:$B$383,0)))</f>
        <v>42.197063593063163</v>
      </c>
      <c r="T54" s="153">
        <f>_xlfn.IFNA(IF($B54=$B$382,0,INDEX('I.Supplementary 2019-20'!Y$8:Y$191,MATCH($B54,'I.Supplementary 2019-20'!$B$8:$B$191,0))),INDEX('KI 2019-20'!Y$9:Y$383,MATCH($B54,'KI 2019-20'!$B$9:$B$383,0)))</f>
        <v>6.539417952399103</v>
      </c>
      <c r="U54" s="153">
        <f>_xlfn.IFNA(IF($B54=$B$382,0,INDEX('I.Supplementary 2019-20'!Z$8:Z$191,MATCH($B54,'I.Supplementary 2019-20'!$B$8:$B$191,0))),INDEX('KI 2019-20'!Z$9:Z$383,MATCH($B54,'KI 2019-20'!$B$9:$B$383,0)))</f>
        <v>0</v>
      </c>
      <c r="V54" s="153">
        <f>_xlfn.IFNA(IF($B54=$B$382,0,INDEX('I.Supplementary 2019-20'!AA$8:AA$191,MATCH($B54,'I.Supplementary 2019-20'!$B$8:$B$191,0))),INDEX('KI 2019-20'!AA$9:AA$383,MATCH($B54,'KI 2019-20'!$B$9:$B$383,0)))</f>
        <v>0</v>
      </c>
      <c r="W54" s="155">
        <f>_xlfn.IFNA(IF($B54=$B$382,0,INDEX('I.Supplementary 2019-20'!AB$8:AB$191,MATCH($B54,'I.Supplementary 2019-20'!$B$8:$B$191,0))),INDEX('KI 2019-20'!AB$9:AB$383,MATCH($B54,'KI 2019-20'!$B$9:$B$383,0)))</f>
        <v>0</v>
      </c>
      <c r="Y54" s="154">
        <f>_xlfn.IFNA(IF($B54=$B$382,0,INDEX('I.Supplementary 2019-20'!$I$8:$I$191,MATCH($B54,'I.Supplementary 2019-20'!$B$8:$B$191,0))),INDEX('KI 2019-20'!$I$9:$I$383,MATCH($B54,'KI 2019-20'!$B$9:$B$383,0)))</f>
        <v>7.1849661532175872</v>
      </c>
      <c r="Z54" s="153">
        <f>_xlfn.IFNA(IF($B54=$B$382,0,INDEX('I.Supplementary 2019-20'!$J$8:$J$191,MATCH($B54,'I.Supplementary 2019-20'!$B$8:$B$191,0))),INDEX('KI 2019-20'!$J$9:$J$383,MATCH($B54,'KI 2019-20'!$B$9:$B$383,0)))</f>
        <v>41.551515392244674</v>
      </c>
      <c r="AA54" s="155">
        <f>_xlfn.IFNA(IF($B54=$B$382,0,INDEX('I.Supplementary 2019-20'!$H$8:$H$191,MATCH($B54,'I.Supplementary 2019-20'!$B$8:$B$191,0))),INDEX('KI 2019-20'!$H$9:$H$383,MATCH($B54,'KI 2019-20'!$B$9:$B$383,0)))</f>
        <v>48.736481545462269</v>
      </c>
      <c r="AC54" s="156">
        <f>I54*('Other inputs'!$C$6/'Other inputs'!$C$5)</f>
        <v>7.4468192555191646</v>
      </c>
      <c r="AD54" s="149">
        <f>IF(B54=$B$35,J54*('Other inputs'!$C$6/'Other inputs'!$C$5)-('Other inputs'!$C$18/1000000),J54*('Other inputs'!$C$6/'Other inputs'!$C$5))</f>
        <v>-0.14478644400067922</v>
      </c>
      <c r="AE54" s="149">
        <f>K54*('Other inputs'!$C$6/'Other inputs'!$C$5)</f>
        <v>0</v>
      </c>
      <c r="AF54" s="149">
        <f>L54*('Other inputs'!$C$6/'Other inputs'!$C$5)</f>
        <v>0</v>
      </c>
      <c r="AG54" s="188">
        <f>M54*('Other inputs'!$C$6/'Other inputs'!$C$5)</f>
        <v>0</v>
      </c>
      <c r="AH54" s="149">
        <f>N54*('Other inputs'!$C$6/'Other inputs'!$C$5)</f>
        <v>35.437772868591871</v>
      </c>
      <c r="AI54" s="149">
        <f>O54*('Other inputs'!$C$6/'Other inputs'!$C$5)</f>
        <v>6.7907529577423338</v>
      </c>
      <c r="AJ54" s="149">
        <f>P54*('Other inputs'!$C$6/'Other inputs'!$C$5)</f>
        <v>0</v>
      </c>
      <c r="AK54" s="149">
        <f>Q54*('Other inputs'!$C$6/'Other inputs'!$C$5)</f>
        <v>0</v>
      </c>
      <c r="AL54" s="188">
        <f>R54*('Other inputs'!$C$6/'Other inputs'!$C$5)</f>
        <v>0</v>
      </c>
      <c r="AM54" s="156">
        <f t="shared" si="4"/>
        <v>42.884592124111037</v>
      </c>
      <c r="AN54" s="149">
        <f t="shared" si="5"/>
        <v>6.6459665137416541</v>
      </c>
      <c r="AO54" s="149">
        <f t="shared" si="6"/>
        <v>0</v>
      </c>
      <c r="AP54" s="149">
        <f t="shared" si="7"/>
        <v>0</v>
      </c>
      <c r="AQ54" s="188">
        <f t="shared" si="8"/>
        <v>0</v>
      </c>
      <c r="AR54" s="149"/>
      <c r="AS54" s="156">
        <f>IF(D54=$C$171,'Other inputs'!$C$12/1000000,SUM(AC54:AG54))</f>
        <v>7.3020328115184849</v>
      </c>
      <c r="AT54" s="200">
        <f>IF(D54=$C$171,$Z$171*('Other inputs'!$C$6/'Other inputs'!$C$5),SUM(AH54:AL54))</f>
        <v>42.228525826334206</v>
      </c>
      <c r="AU54" s="210">
        <f t="shared" si="9"/>
        <v>49.530558637852693</v>
      </c>
      <c r="AV54" s="214"/>
      <c r="AW54" s="199">
        <f>IF($G54=1,0,IF($B54=$B$172,AC54*('Other inputs'!$F$6/'Other inputs'!$F$5)-('Other inputs'!$C$28/1000000),AC54*('Other inputs'!$F$6/'Other inputs'!$F$5)))</f>
        <v>7.4879998228307905</v>
      </c>
      <c r="AX54" s="200">
        <f>IF($G54=1,0,IF($B54=$B$172,AD54*('Other inputs'!$F$6/'Other inputs'!$F$5)-('Other inputs'!$C$29/1000000),AD54*('Other inputs'!$F$6/'Other inputs'!$F$5)))</f>
        <v>-0.14558710636381661</v>
      </c>
      <c r="AY54" s="200">
        <f>IF($G54=1,0,AE54*('Other inputs'!$F$6/'Other inputs'!$F$5))</f>
        <v>0</v>
      </c>
      <c r="AZ54" s="200">
        <f>IF($G54=1,0,AF54*('Other inputs'!$F$6/'Other inputs'!$F$5))</f>
        <v>0</v>
      </c>
      <c r="BA54" s="200">
        <f>IF($G54=1,0,AG54*('Other inputs'!$F$6/'Other inputs'!$F$5))</f>
        <v>0</v>
      </c>
      <c r="BB54" s="199">
        <f>IF($G54=1,0,AH54*('Other inputs'!$C$7/'Other inputs'!$C$6))</f>
        <v>35.437772868591871</v>
      </c>
      <c r="BC54" s="200">
        <f>IF($G54=1,0,AI54*('Other inputs'!$C$7/'Other inputs'!$C$6))</f>
        <v>6.7907529577423338</v>
      </c>
      <c r="BD54" s="200">
        <f>IF($G54=1,0,AJ54*('Other inputs'!$C$7/'Other inputs'!$C$6))</f>
        <v>0</v>
      </c>
      <c r="BE54" s="200">
        <f>IF($G54=1,0,AK54*('Other inputs'!$C$7/'Other inputs'!$C$6))</f>
        <v>0</v>
      </c>
      <c r="BF54" s="200">
        <f>IF($G54=1,0,AL54*('Other inputs'!$C$7/'Other inputs'!$C$6))</f>
        <v>0</v>
      </c>
      <c r="BG54" s="199">
        <f t="shared" si="10"/>
        <v>42.925772691422665</v>
      </c>
      <c r="BH54" s="200">
        <f t="shared" si="11"/>
        <v>6.6451658513785175</v>
      </c>
      <c r="BI54" s="200">
        <f t="shared" si="12"/>
        <v>0</v>
      </c>
      <c r="BJ54" s="200">
        <f t="shared" si="13"/>
        <v>0</v>
      </c>
      <c r="BK54" s="210">
        <f t="shared" si="14"/>
        <v>0</v>
      </c>
      <c r="BL54" s="200"/>
      <c r="BM54" s="199">
        <f>IF(D54=C$171,'Other inputs'!$C$13/1000000,SUM(AW54:BA54))</f>
        <v>7.3424127164669741</v>
      </c>
      <c r="BN54" s="200">
        <f>IF(B54=$B$171,$AT$171*('Other inputs'!$C$7/'Other inputs'!$C$6),SUM(BB54:BF54))</f>
        <v>42.228525826334206</v>
      </c>
      <c r="BO54" s="188">
        <f t="shared" si="15"/>
        <v>49.57093854280118</v>
      </c>
    </row>
    <row r="55" spans="2:67">
      <c r="B55" s="121" t="str">
        <f>'KI 2019-20'!B56</f>
        <v>E0531</v>
      </c>
      <c r="C55" s="160" t="str">
        <f t="shared" si="2"/>
        <v>E0531</v>
      </c>
      <c r="D55" s="160" t="str">
        <f t="shared" si="3"/>
        <v>E0531</v>
      </c>
      <c r="E55" t="str">
        <f>INDEX('KI 2019-20'!D$9:D$383,MATCH($B55,'KI 2019-20'!$B$9:$B$383,0))</f>
        <v>SD</v>
      </c>
      <c r="F55">
        <f>INDEX('KI 2019-20'!E$9:E$383,MATCH($B55,'KI 2019-20'!$B$9:$B$383,0))</f>
        <v>0</v>
      </c>
      <c r="G55" s="119">
        <v>0</v>
      </c>
      <c r="H55" s="120" t="str">
        <f>INDEX('KI 2019-20'!F$9:F$383,MATCH($B55,'KI 2019-20'!$B$9:$B$383,0))</f>
        <v>Cambridge</v>
      </c>
      <c r="I55" s="154">
        <f>_xlfn.IFNA(IF($B55=$B$382,0,INDEX('I.Supplementary 2019-20'!N$8:N$191,MATCH($B55,'I.Supplementary 2019-20'!$B$8:$B$191,0))),INDEX('KI 2019-20'!N$9:N$383,MATCH($B55,'KI 2019-20'!$B$9:$B$383,0)))</f>
        <v>0</v>
      </c>
      <c r="J55" s="153">
        <f>_xlfn.IFNA(IF($B55=$B$382,0,INDEX('I.Supplementary 2019-20'!O$8:O$191,MATCH($B55,'I.Supplementary 2019-20'!$B$8:$B$191,0))),INDEX('KI 2019-20'!O$9:O$383,MATCH($B55,'KI 2019-20'!$B$9:$B$383,0)))</f>
        <v>0</v>
      </c>
      <c r="K55" s="153">
        <f>_xlfn.IFNA(IF($B55=$B$382,0,INDEX('I.Supplementary 2019-20'!P$8:P$191,MATCH($B55,'I.Supplementary 2019-20'!$B$8:$B$191,0))),INDEX('KI 2019-20'!P$9:P$383,MATCH($B55,'KI 2019-20'!$B$9:$B$383,0)))</f>
        <v>0</v>
      </c>
      <c r="L55" s="153">
        <f>_xlfn.IFNA(IF($B55=$B$382,0,INDEX('I.Supplementary 2019-20'!Q$8:Q$191,MATCH($B55,'I.Supplementary 2019-20'!$B$8:$B$191,0))),INDEX('KI 2019-20'!Q$9:Q$383,MATCH($B55,'KI 2019-20'!$B$9:$B$383,0)))</f>
        <v>0</v>
      </c>
      <c r="M55" s="155">
        <f>_xlfn.IFNA(IF($B55=$B$382,0,INDEX('I.Supplementary 2019-20'!R$8:R$191,MATCH($B55,'I.Supplementary 2019-20'!$B$8:$B$191,0))),INDEX('KI 2019-20'!R$9:R$383,MATCH($B55,'KI 2019-20'!$B$9:$B$383,0)))</f>
        <v>0</v>
      </c>
      <c r="N55" s="153">
        <f>_xlfn.IFNA(IF($B55=$B$382,0,INDEX('I.Supplementary 2019-20'!S$8:S$191,MATCH($B55,'I.Supplementary 2019-20'!$B$8:$B$191,0))),INDEX('KI 2019-20'!S$9:S$383,MATCH($B55,'KI 2019-20'!$B$9:$B$383,0)))</f>
        <v>0</v>
      </c>
      <c r="O55" s="153">
        <f>_xlfn.IFNA(IF($B55=$B$382,0,INDEX('I.Supplementary 2019-20'!T$8:T$191,MATCH($B55,'I.Supplementary 2019-20'!$B$8:$B$191,0))),INDEX('KI 2019-20'!T$9:T$383,MATCH($B55,'KI 2019-20'!$B$9:$B$383,0)))</f>
        <v>4.203294965909337</v>
      </c>
      <c r="P55" s="153">
        <f>_xlfn.IFNA(IF($B55=$B$382,0,INDEX('I.Supplementary 2019-20'!U$8:U$191,MATCH($B55,'I.Supplementary 2019-20'!$B$8:$B$191,0))),INDEX('KI 2019-20'!U$9:U$383,MATCH($B55,'KI 2019-20'!$B$9:$B$383,0)))</f>
        <v>0</v>
      </c>
      <c r="Q55" s="153">
        <f>_xlfn.IFNA(IF($B55=$B$382,0,INDEX('I.Supplementary 2019-20'!V$8:V$191,MATCH($B55,'I.Supplementary 2019-20'!$B$8:$B$191,0))),INDEX('KI 2019-20'!V$9:V$383,MATCH($B55,'KI 2019-20'!$B$9:$B$383,0)))</f>
        <v>0</v>
      </c>
      <c r="R55" s="155">
        <f>_xlfn.IFNA(IF($B55=$B$382,0,INDEX('I.Supplementary 2019-20'!W$8:W$191,MATCH($B55,'I.Supplementary 2019-20'!$B$8:$B$191,0))),INDEX('KI 2019-20'!W$9:W$383,MATCH($B55,'KI 2019-20'!$B$9:$B$383,0)))</f>
        <v>0</v>
      </c>
      <c r="S55" s="153">
        <f>_xlfn.IFNA(IF($B55=$B$382,0,INDEX('I.Supplementary 2019-20'!X$8:X$191,MATCH($B55,'I.Supplementary 2019-20'!$B$8:$B$191,0))),INDEX('KI 2019-20'!X$9:X$383,MATCH($B55,'KI 2019-20'!$B$9:$B$383,0)))</f>
        <v>0</v>
      </c>
      <c r="T55" s="153">
        <f>_xlfn.IFNA(IF($B55=$B$382,0,INDEX('I.Supplementary 2019-20'!Y$8:Y$191,MATCH($B55,'I.Supplementary 2019-20'!$B$8:$B$191,0))),INDEX('KI 2019-20'!Y$9:Y$383,MATCH($B55,'KI 2019-20'!$B$9:$B$383,0)))</f>
        <v>4.203294965909337</v>
      </c>
      <c r="U55" s="153">
        <f>_xlfn.IFNA(IF($B55=$B$382,0,INDEX('I.Supplementary 2019-20'!Z$8:Z$191,MATCH($B55,'I.Supplementary 2019-20'!$B$8:$B$191,0))),INDEX('KI 2019-20'!Z$9:Z$383,MATCH($B55,'KI 2019-20'!$B$9:$B$383,0)))</f>
        <v>0</v>
      </c>
      <c r="V55" s="153">
        <f>_xlfn.IFNA(IF($B55=$B$382,0,INDEX('I.Supplementary 2019-20'!AA$8:AA$191,MATCH($B55,'I.Supplementary 2019-20'!$B$8:$B$191,0))),INDEX('KI 2019-20'!AA$9:AA$383,MATCH($B55,'KI 2019-20'!$B$9:$B$383,0)))</f>
        <v>0</v>
      </c>
      <c r="W55" s="155">
        <f>_xlfn.IFNA(IF($B55=$B$382,0,INDEX('I.Supplementary 2019-20'!AB$8:AB$191,MATCH($B55,'I.Supplementary 2019-20'!$B$8:$B$191,0))),INDEX('KI 2019-20'!AB$9:AB$383,MATCH($B55,'KI 2019-20'!$B$9:$B$383,0)))</f>
        <v>0</v>
      </c>
      <c r="Y55" s="154">
        <f>_xlfn.IFNA(IF($B55=$B$382,0,INDEX('I.Supplementary 2019-20'!$I$8:$I$191,MATCH($B55,'I.Supplementary 2019-20'!$B$8:$B$191,0))),INDEX('KI 2019-20'!$I$9:$I$383,MATCH($B55,'KI 2019-20'!$B$9:$B$383,0)))</f>
        <v>0</v>
      </c>
      <c r="Z55" s="153">
        <f>_xlfn.IFNA(IF($B55=$B$382,0,INDEX('I.Supplementary 2019-20'!$J$8:$J$191,MATCH($B55,'I.Supplementary 2019-20'!$B$8:$B$191,0))),INDEX('KI 2019-20'!$J$9:$J$383,MATCH($B55,'KI 2019-20'!$B$9:$B$383,0)))</f>
        <v>4.203294965909337</v>
      </c>
      <c r="AA55" s="155">
        <f>_xlfn.IFNA(IF($B55=$B$382,0,INDEX('I.Supplementary 2019-20'!$H$8:$H$191,MATCH($B55,'I.Supplementary 2019-20'!$B$8:$B$191,0))),INDEX('KI 2019-20'!$H$9:$H$383,MATCH($B55,'KI 2019-20'!$B$9:$B$383,0)))</f>
        <v>4.203294965909337</v>
      </c>
      <c r="AC55" s="156">
        <f>I55*('Other inputs'!$C$6/'Other inputs'!$C$5)</f>
        <v>0</v>
      </c>
      <c r="AD55" s="149">
        <f>IF(B55=$B$35,J55*('Other inputs'!$C$6/'Other inputs'!$C$5)-('Other inputs'!$C$18/1000000),J55*('Other inputs'!$C$6/'Other inputs'!$C$5))</f>
        <v>0</v>
      </c>
      <c r="AE55" s="149">
        <f>K55*('Other inputs'!$C$6/'Other inputs'!$C$5)</f>
        <v>0</v>
      </c>
      <c r="AF55" s="149">
        <f>L55*('Other inputs'!$C$6/'Other inputs'!$C$5)</f>
        <v>0</v>
      </c>
      <c r="AG55" s="188">
        <f>M55*('Other inputs'!$C$6/'Other inputs'!$C$5)</f>
        <v>0</v>
      </c>
      <c r="AH55" s="149">
        <f>N55*('Other inputs'!$C$6/'Other inputs'!$C$5)</f>
        <v>0</v>
      </c>
      <c r="AI55" s="149">
        <f>O55*('Other inputs'!$C$6/'Other inputs'!$C$5)</f>
        <v>4.2717804236023609</v>
      </c>
      <c r="AJ55" s="149">
        <f>P55*('Other inputs'!$C$6/'Other inputs'!$C$5)</f>
        <v>0</v>
      </c>
      <c r="AK55" s="149">
        <f>Q55*('Other inputs'!$C$6/'Other inputs'!$C$5)</f>
        <v>0</v>
      </c>
      <c r="AL55" s="188">
        <f>R55*('Other inputs'!$C$6/'Other inputs'!$C$5)</f>
        <v>0</v>
      </c>
      <c r="AM55" s="156">
        <f t="shared" si="4"/>
        <v>0</v>
      </c>
      <c r="AN55" s="149">
        <f t="shared" si="5"/>
        <v>4.2717804236023609</v>
      </c>
      <c r="AO55" s="149">
        <f t="shared" si="6"/>
        <v>0</v>
      </c>
      <c r="AP55" s="149">
        <f t="shared" si="7"/>
        <v>0</v>
      </c>
      <c r="AQ55" s="188">
        <f t="shared" si="8"/>
        <v>0</v>
      </c>
      <c r="AR55" s="149"/>
      <c r="AS55" s="156">
        <f>IF(D55=$C$171,'Other inputs'!$C$12/1000000,SUM(AC55:AG55))</f>
        <v>0</v>
      </c>
      <c r="AT55" s="200">
        <f>IF(D55=$C$171,$Z$171*('Other inputs'!$C$6/'Other inputs'!$C$5),SUM(AH55:AL55))</f>
        <v>4.2717804236023609</v>
      </c>
      <c r="AU55" s="210">
        <f t="shared" si="9"/>
        <v>4.2717804236023609</v>
      </c>
      <c r="AV55" s="214"/>
      <c r="AW55" s="199">
        <f>IF($G55=1,0,IF($B55=$B$172,AC55*('Other inputs'!$F$6/'Other inputs'!$F$5)-('Other inputs'!$C$28/1000000),AC55*('Other inputs'!$F$6/'Other inputs'!$F$5)))</f>
        <v>0</v>
      </c>
      <c r="AX55" s="200">
        <f>IF($G55=1,0,IF($B55=$B$172,AD55*('Other inputs'!$F$6/'Other inputs'!$F$5)-('Other inputs'!$C$29/1000000),AD55*('Other inputs'!$F$6/'Other inputs'!$F$5)))</f>
        <v>0</v>
      </c>
      <c r="AY55" s="200">
        <f>IF($G55=1,0,AE55*('Other inputs'!$F$6/'Other inputs'!$F$5))</f>
        <v>0</v>
      </c>
      <c r="AZ55" s="200">
        <f>IF($G55=1,0,AF55*('Other inputs'!$F$6/'Other inputs'!$F$5))</f>
        <v>0</v>
      </c>
      <c r="BA55" s="200">
        <f>IF($G55=1,0,AG55*('Other inputs'!$F$6/'Other inputs'!$F$5))</f>
        <v>0</v>
      </c>
      <c r="BB55" s="199">
        <f>IF($G55=1,0,AH55*('Other inputs'!$C$7/'Other inputs'!$C$6))</f>
        <v>0</v>
      </c>
      <c r="BC55" s="200">
        <f>IF($G55=1,0,AI55*('Other inputs'!$C$7/'Other inputs'!$C$6))</f>
        <v>4.2717804236023609</v>
      </c>
      <c r="BD55" s="200">
        <f>IF($G55=1,0,AJ55*('Other inputs'!$C$7/'Other inputs'!$C$6))</f>
        <v>0</v>
      </c>
      <c r="BE55" s="200">
        <f>IF($G55=1,0,AK55*('Other inputs'!$C$7/'Other inputs'!$C$6))</f>
        <v>0</v>
      </c>
      <c r="BF55" s="200">
        <f>IF($G55=1,0,AL55*('Other inputs'!$C$7/'Other inputs'!$C$6))</f>
        <v>0</v>
      </c>
      <c r="BG55" s="199">
        <f t="shared" si="10"/>
        <v>0</v>
      </c>
      <c r="BH55" s="200">
        <f t="shared" si="11"/>
        <v>4.2717804236023609</v>
      </c>
      <c r="BI55" s="200">
        <f t="shared" si="12"/>
        <v>0</v>
      </c>
      <c r="BJ55" s="200">
        <f t="shared" si="13"/>
        <v>0</v>
      </c>
      <c r="BK55" s="210">
        <f t="shared" si="14"/>
        <v>0</v>
      </c>
      <c r="BL55" s="200"/>
      <c r="BM55" s="199">
        <f>IF(D55=C$171,'Other inputs'!$C$13/1000000,SUM(AW55:BA55))</f>
        <v>0</v>
      </c>
      <c r="BN55" s="200">
        <f>IF(B55=$B$171,$AT$171*('Other inputs'!$C$7/'Other inputs'!$C$6),SUM(BB55:BF55))</f>
        <v>4.2717804236023609</v>
      </c>
      <c r="BO55" s="188">
        <f t="shared" si="15"/>
        <v>4.2717804236023609</v>
      </c>
    </row>
    <row r="56" spans="2:67">
      <c r="B56" s="121" t="str">
        <f>'KI 2019-20'!B57</f>
        <v>E0521</v>
      </c>
      <c r="C56" s="160" t="str">
        <f t="shared" si="2"/>
        <v>E0521</v>
      </c>
      <c r="D56" s="160" t="str">
        <f t="shared" si="3"/>
        <v>E0521</v>
      </c>
      <c r="E56" t="str">
        <f>INDEX('KI 2019-20'!D$9:D$383,MATCH($B56,'KI 2019-20'!$B$9:$B$383,0))</f>
        <v>SCNFIR</v>
      </c>
      <c r="F56">
        <f>INDEX('KI 2019-20'!E$9:E$383,MATCH($B56,'KI 2019-20'!$B$9:$B$383,0))</f>
        <v>0</v>
      </c>
      <c r="G56" s="119">
        <v>0</v>
      </c>
      <c r="H56" s="120" t="str">
        <f>INDEX('KI 2019-20'!F$9:F$383,MATCH($B56,'KI 2019-20'!$B$9:$B$383,0))</f>
        <v>Cambridgeshire</v>
      </c>
      <c r="I56" s="154">
        <f>_xlfn.IFNA(IF($B56=$B$382,0,INDEX('I.Supplementary 2019-20'!N$8:N$191,MATCH($B56,'I.Supplementary 2019-20'!$B$8:$B$191,0))),INDEX('KI 2019-20'!N$9:N$383,MATCH($B56,'KI 2019-20'!$B$9:$B$383,0)))</f>
        <v>0</v>
      </c>
      <c r="J56" s="153">
        <f>_xlfn.IFNA(IF($B56=$B$382,0,INDEX('I.Supplementary 2019-20'!O$8:O$191,MATCH($B56,'I.Supplementary 2019-20'!$B$8:$B$191,0))),INDEX('KI 2019-20'!O$9:O$383,MATCH($B56,'KI 2019-20'!$B$9:$B$383,0)))</f>
        <v>0</v>
      </c>
      <c r="K56" s="153">
        <f>_xlfn.IFNA(IF($B56=$B$382,0,INDEX('I.Supplementary 2019-20'!P$8:P$191,MATCH($B56,'I.Supplementary 2019-20'!$B$8:$B$191,0))),INDEX('KI 2019-20'!P$9:P$383,MATCH($B56,'KI 2019-20'!$B$9:$B$383,0)))</f>
        <v>0</v>
      </c>
      <c r="L56" s="153">
        <f>_xlfn.IFNA(IF($B56=$B$382,0,INDEX('I.Supplementary 2019-20'!Q$8:Q$191,MATCH($B56,'I.Supplementary 2019-20'!$B$8:$B$191,0))),INDEX('KI 2019-20'!Q$9:Q$383,MATCH($B56,'KI 2019-20'!$B$9:$B$383,0)))</f>
        <v>0</v>
      </c>
      <c r="M56" s="155">
        <f>_xlfn.IFNA(IF($B56=$B$382,0,INDEX('I.Supplementary 2019-20'!R$8:R$191,MATCH($B56,'I.Supplementary 2019-20'!$B$8:$B$191,0))),INDEX('KI 2019-20'!R$9:R$383,MATCH($B56,'KI 2019-20'!$B$9:$B$383,0)))</f>
        <v>0</v>
      </c>
      <c r="N56" s="153">
        <f>_xlfn.IFNA(IF($B56=$B$382,0,INDEX('I.Supplementary 2019-20'!S$8:S$191,MATCH($B56,'I.Supplementary 2019-20'!$B$8:$B$191,0))),INDEX('KI 2019-20'!S$9:S$383,MATCH($B56,'KI 2019-20'!$B$9:$B$383,0)))</f>
        <v>64.344275136752373</v>
      </c>
      <c r="O56" s="153">
        <f>_xlfn.IFNA(IF($B56=$B$382,0,INDEX('I.Supplementary 2019-20'!T$8:T$191,MATCH($B56,'I.Supplementary 2019-20'!$B$8:$B$191,0))),INDEX('KI 2019-20'!T$9:T$383,MATCH($B56,'KI 2019-20'!$B$9:$B$383,0)))</f>
        <v>0</v>
      </c>
      <c r="P56" s="153">
        <f>_xlfn.IFNA(IF($B56=$B$382,0,INDEX('I.Supplementary 2019-20'!U$8:U$191,MATCH($B56,'I.Supplementary 2019-20'!$B$8:$B$191,0))),INDEX('KI 2019-20'!U$9:U$383,MATCH($B56,'KI 2019-20'!$B$9:$B$383,0)))</f>
        <v>0</v>
      </c>
      <c r="Q56" s="153">
        <f>_xlfn.IFNA(IF($B56=$B$382,0,INDEX('I.Supplementary 2019-20'!V$8:V$191,MATCH($B56,'I.Supplementary 2019-20'!$B$8:$B$191,0))),INDEX('KI 2019-20'!V$9:V$383,MATCH($B56,'KI 2019-20'!$B$9:$B$383,0)))</f>
        <v>0</v>
      </c>
      <c r="R56" s="155">
        <f>_xlfn.IFNA(IF($B56=$B$382,0,INDEX('I.Supplementary 2019-20'!W$8:W$191,MATCH($B56,'I.Supplementary 2019-20'!$B$8:$B$191,0))),INDEX('KI 2019-20'!W$9:W$383,MATCH($B56,'KI 2019-20'!$B$9:$B$383,0)))</f>
        <v>0</v>
      </c>
      <c r="S56" s="153">
        <f>_xlfn.IFNA(IF($B56=$B$382,0,INDEX('I.Supplementary 2019-20'!X$8:X$191,MATCH($B56,'I.Supplementary 2019-20'!$B$8:$B$191,0))),INDEX('KI 2019-20'!X$9:X$383,MATCH($B56,'KI 2019-20'!$B$9:$B$383,0)))</f>
        <v>64.344275136752373</v>
      </c>
      <c r="T56" s="153">
        <f>_xlfn.IFNA(IF($B56=$B$382,0,INDEX('I.Supplementary 2019-20'!Y$8:Y$191,MATCH($B56,'I.Supplementary 2019-20'!$B$8:$B$191,0))),INDEX('KI 2019-20'!Y$9:Y$383,MATCH($B56,'KI 2019-20'!$B$9:$B$383,0)))</f>
        <v>0</v>
      </c>
      <c r="U56" s="153">
        <f>_xlfn.IFNA(IF($B56=$B$382,0,INDEX('I.Supplementary 2019-20'!Z$8:Z$191,MATCH($B56,'I.Supplementary 2019-20'!$B$8:$B$191,0))),INDEX('KI 2019-20'!Z$9:Z$383,MATCH($B56,'KI 2019-20'!$B$9:$B$383,0)))</f>
        <v>0</v>
      </c>
      <c r="V56" s="153">
        <f>_xlfn.IFNA(IF($B56=$B$382,0,INDEX('I.Supplementary 2019-20'!AA$8:AA$191,MATCH($B56,'I.Supplementary 2019-20'!$B$8:$B$191,0))),INDEX('KI 2019-20'!AA$9:AA$383,MATCH($B56,'KI 2019-20'!$B$9:$B$383,0)))</f>
        <v>0</v>
      </c>
      <c r="W56" s="155">
        <f>_xlfn.IFNA(IF($B56=$B$382,0,INDEX('I.Supplementary 2019-20'!AB$8:AB$191,MATCH($B56,'I.Supplementary 2019-20'!$B$8:$B$191,0))),INDEX('KI 2019-20'!AB$9:AB$383,MATCH($B56,'KI 2019-20'!$B$9:$B$383,0)))</f>
        <v>0</v>
      </c>
      <c r="Y56" s="154">
        <f>_xlfn.IFNA(IF($B56=$B$382,0,INDEX('I.Supplementary 2019-20'!$I$8:$I$191,MATCH($B56,'I.Supplementary 2019-20'!$B$8:$B$191,0))),INDEX('KI 2019-20'!$I$9:$I$383,MATCH($B56,'KI 2019-20'!$B$9:$B$383,0)))</f>
        <v>0</v>
      </c>
      <c r="Z56" s="153">
        <f>_xlfn.IFNA(IF($B56=$B$382,0,INDEX('I.Supplementary 2019-20'!$J$8:$J$191,MATCH($B56,'I.Supplementary 2019-20'!$B$8:$B$191,0))),INDEX('KI 2019-20'!$J$9:$J$383,MATCH($B56,'KI 2019-20'!$B$9:$B$383,0)))</f>
        <v>64.344275136752373</v>
      </c>
      <c r="AA56" s="155">
        <f>_xlfn.IFNA(IF($B56=$B$382,0,INDEX('I.Supplementary 2019-20'!$H$8:$H$191,MATCH($B56,'I.Supplementary 2019-20'!$B$8:$B$191,0))),INDEX('KI 2019-20'!$H$9:$H$383,MATCH($B56,'KI 2019-20'!$B$9:$B$383,0)))</f>
        <v>64.344275136752373</v>
      </c>
      <c r="AC56" s="156">
        <f>I56*('Other inputs'!$C$6/'Other inputs'!$C$5)</f>
        <v>0</v>
      </c>
      <c r="AD56" s="149">
        <f>IF(B56=$B$35,J56*('Other inputs'!$C$6/'Other inputs'!$C$5)-('Other inputs'!$C$18/1000000),J56*('Other inputs'!$C$6/'Other inputs'!$C$5))</f>
        <v>0</v>
      </c>
      <c r="AE56" s="149">
        <f>K56*('Other inputs'!$C$6/'Other inputs'!$C$5)</f>
        <v>0</v>
      </c>
      <c r="AF56" s="149">
        <f>L56*('Other inputs'!$C$6/'Other inputs'!$C$5)</f>
        <v>0</v>
      </c>
      <c r="AG56" s="188">
        <f>M56*('Other inputs'!$C$6/'Other inputs'!$C$5)</f>
        <v>0</v>
      </c>
      <c r="AH56" s="149">
        <f>N56*('Other inputs'!$C$6/'Other inputs'!$C$5)</f>
        <v>65.392654365049765</v>
      </c>
      <c r="AI56" s="149">
        <f>O56*('Other inputs'!$C$6/'Other inputs'!$C$5)</f>
        <v>0</v>
      </c>
      <c r="AJ56" s="149">
        <f>P56*('Other inputs'!$C$6/'Other inputs'!$C$5)</f>
        <v>0</v>
      </c>
      <c r="AK56" s="149">
        <f>Q56*('Other inputs'!$C$6/'Other inputs'!$C$5)</f>
        <v>0</v>
      </c>
      <c r="AL56" s="188">
        <f>R56*('Other inputs'!$C$6/'Other inputs'!$C$5)</f>
        <v>0</v>
      </c>
      <c r="AM56" s="156">
        <f t="shared" si="4"/>
        <v>65.392654365049765</v>
      </c>
      <c r="AN56" s="149">
        <f t="shared" si="5"/>
        <v>0</v>
      </c>
      <c r="AO56" s="149">
        <f t="shared" si="6"/>
        <v>0</v>
      </c>
      <c r="AP56" s="149">
        <f t="shared" si="7"/>
        <v>0</v>
      </c>
      <c r="AQ56" s="188">
        <f t="shared" si="8"/>
        <v>0</v>
      </c>
      <c r="AR56" s="149"/>
      <c r="AS56" s="156">
        <f>IF(D56=$C$171,'Other inputs'!$C$12/1000000,SUM(AC56:AG56))</f>
        <v>0</v>
      </c>
      <c r="AT56" s="200">
        <f>IF(D56=$C$171,$Z$171*('Other inputs'!$C$6/'Other inputs'!$C$5),SUM(AH56:AL56))</f>
        <v>65.392654365049765</v>
      </c>
      <c r="AU56" s="210">
        <f t="shared" si="9"/>
        <v>65.392654365049765</v>
      </c>
      <c r="AV56" s="214"/>
      <c r="AW56" s="199">
        <f>IF($G56=1,0,IF($B56=$B$172,AC56*('Other inputs'!$F$6/'Other inputs'!$F$5)-('Other inputs'!$C$28/1000000),AC56*('Other inputs'!$F$6/'Other inputs'!$F$5)))</f>
        <v>0</v>
      </c>
      <c r="AX56" s="200">
        <f>IF($G56=1,0,IF($B56=$B$172,AD56*('Other inputs'!$F$6/'Other inputs'!$F$5)-('Other inputs'!$C$29/1000000),AD56*('Other inputs'!$F$6/'Other inputs'!$F$5)))</f>
        <v>0</v>
      </c>
      <c r="AY56" s="200">
        <f>IF($G56=1,0,AE56*('Other inputs'!$F$6/'Other inputs'!$F$5))</f>
        <v>0</v>
      </c>
      <c r="AZ56" s="200">
        <f>IF($G56=1,0,AF56*('Other inputs'!$F$6/'Other inputs'!$F$5))</f>
        <v>0</v>
      </c>
      <c r="BA56" s="200">
        <f>IF($G56=1,0,AG56*('Other inputs'!$F$6/'Other inputs'!$F$5))</f>
        <v>0</v>
      </c>
      <c r="BB56" s="199">
        <f>IF($G56=1,0,AH56*('Other inputs'!$C$7/'Other inputs'!$C$6))</f>
        <v>65.392654365049765</v>
      </c>
      <c r="BC56" s="200">
        <f>IF($G56=1,0,AI56*('Other inputs'!$C$7/'Other inputs'!$C$6))</f>
        <v>0</v>
      </c>
      <c r="BD56" s="200">
        <f>IF($G56=1,0,AJ56*('Other inputs'!$C$7/'Other inputs'!$C$6))</f>
        <v>0</v>
      </c>
      <c r="BE56" s="200">
        <f>IF($G56=1,0,AK56*('Other inputs'!$C$7/'Other inputs'!$C$6))</f>
        <v>0</v>
      </c>
      <c r="BF56" s="200">
        <f>IF($G56=1,0,AL56*('Other inputs'!$C$7/'Other inputs'!$C$6))</f>
        <v>0</v>
      </c>
      <c r="BG56" s="199">
        <f t="shared" si="10"/>
        <v>65.392654365049765</v>
      </c>
      <c r="BH56" s="200">
        <f t="shared" si="11"/>
        <v>0</v>
      </c>
      <c r="BI56" s="200">
        <f t="shared" si="12"/>
        <v>0</v>
      </c>
      <c r="BJ56" s="200">
        <f t="shared" si="13"/>
        <v>0</v>
      </c>
      <c r="BK56" s="210">
        <f t="shared" si="14"/>
        <v>0</v>
      </c>
      <c r="BL56" s="200"/>
      <c r="BM56" s="199">
        <f>IF(D56=C$171,'Other inputs'!$C$13/1000000,SUM(AW56:BA56))</f>
        <v>0</v>
      </c>
      <c r="BN56" s="200">
        <f>IF(B56=$B$171,$AT$171*('Other inputs'!$C$7/'Other inputs'!$C$6),SUM(BB56:BF56))</f>
        <v>65.392654365049765</v>
      </c>
      <c r="BO56" s="188">
        <f t="shared" si="15"/>
        <v>65.392654365049765</v>
      </c>
    </row>
    <row r="57" spans="2:67">
      <c r="B57" s="121" t="str">
        <f>'KI 2019-20'!B58</f>
        <v>E6105</v>
      </c>
      <c r="C57" s="160" t="str">
        <f t="shared" si="2"/>
        <v>E6105</v>
      </c>
      <c r="D57" s="160" t="str">
        <f t="shared" si="3"/>
        <v>E6105</v>
      </c>
      <c r="E57" t="str">
        <f>INDEX('KI 2019-20'!D$9:D$383,MATCH($B57,'KI 2019-20'!$B$9:$B$383,0))</f>
        <v>SFIR</v>
      </c>
      <c r="F57">
        <f>INDEX('KI 2019-20'!E$9:E$383,MATCH($B57,'KI 2019-20'!$B$9:$B$383,0))</f>
        <v>0</v>
      </c>
      <c r="G57" s="119">
        <v>0</v>
      </c>
      <c r="H57" s="120" t="str">
        <f>INDEX('KI 2019-20'!F$9:F$383,MATCH($B57,'KI 2019-20'!$B$9:$B$383,0))</f>
        <v>Cambridgeshire Fire</v>
      </c>
      <c r="I57" s="154">
        <f>_xlfn.IFNA(IF($B57=$B$382,0,INDEX('I.Supplementary 2019-20'!N$8:N$191,MATCH($B57,'I.Supplementary 2019-20'!$B$8:$B$191,0))),INDEX('KI 2019-20'!N$9:N$383,MATCH($B57,'KI 2019-20'!$B$9:$B$383,0)))</f>
        <v>0</v>
      </c>
      <c r="J57" s="153">
        <f>_xlfn.IFNA(IF($B57=$B$382,0,INDEX('I.Supplementary 2019-20'!O$8:O$191,MATCH($B57,'I.Supplementary 2019-20'!$B$8:$B$191,0))),INDEX('KI 2019-20'!O$9:O$383,MATCH($B57,'KI 2019-20'!$B$9:$B$383,0)))</f>
        <v>0</v>
      </c>
      <c r="K57" s="153">
        <f>_xlfn.IFNA(IF($B57=$B$382,0,INDEX('I.Supplementary 2019-20'!P$8:P$191,MATCH($B57,'I.Supplementary 2019-20'!$B$8:$B$191,0))),INDEX('KI 2019-20'!P$9:P$383,MATCH($B57,'KI 2019-20'!$B$9:$B$383,0)))</f>
        <v>2.7503994456663801</v>
      </c>
      <c r="L57" s="153">
        <f>_xlfn.IFNA(IF($B57=$B$382,0,INDEX('I.Supplementary 2019-20'!Q$8:Q$191,MATCH($B57,'I.Supplementary 2019-20'!$B$8:$B$191,0))),INDEX('KI 2019-20'!Q$9:Q$383,MATCH($B57,'KI 2019-20'!$B$9:$B$383,0)))</f>
        <v>0</v>
      </c>
      <c r="M57" s="155">
        <f>_xlfn.IFNA(IF($B57=$B$382,0,INDEX('I.Supplementary 2019-20'!R$8:R$191,MATCH($B57,'I.Supplementary 2019-20'!$B$8:$B$191,0))),INDEX('KI 2019-20'!R$9:R$383,MATCH($B57,'KI 2019-20'!$B$9:$B$383,0)))</f>
        <v>0</v>
      </c>
      <c r="N57" s="153">
        <f>_xlfn.IFNA(IF($B57=$B$382,0,INDEX('I.Supplementary 2019-20'!S$8:S$191,MATCH($B57,'I.Supplementary 2019-20'!$B$8:$B$191,0))),INDEX('KI 2019-20'!S$9:S$383,MATCH($B57,'KI 2019-20'!$B$9:$B$383,0)))</f>
        <v>0</v>
      </c>
      <c r="O57" s="153">
        <f>_xlfn.IFNA(IF($B57=$B$382,0,INDEX('I.Supplementary 2019-20'!T$8:T$191,MATCH($B57,'I.Supplementary 2019-20'!$B$8:$B$191,0))),INDEX('KI 2019-20'!T$9:T$383,MATCH($B57,'KI 2019-20'!$B$9:$B$383,0)))</f>
        <v>0</v>
      </c>
      <c r="P57" s="153">
        <f>_xlfn.IFNA(IF($B57=$B$382,0,INDEX('I.Supplementary 2019-20'!U$8:U$191,MATCH($B57,'I.Supplementary 2019-20'!$B$8:$B$191,0))),INDEX('KI 2019-20'!U$9:U$383,MATCH($B57,'KI 2019-20'!$B$9:$B$383,0)))</f>
        <v>6.017483013425136</v>
      </c>
      <c r="Q57" s="153">
        <f>_xlfn.IFNA(IF($B57=$B$382,0,INDEX('I.Supplementary 2019-20'!V$8:V$191,MATCH($B57,'I.Supplementary 2019-20'!$B$8:$B$191,0))),INDEX('KI 2019-20'!V$9:V$383,MATCH($B57,'KI 2019-20'!$B$9:$B$383,0)))</f>
        <v>0</v>
      </c>
      <c r="R57" s="155">
        <f>_xlfn.IFNA(IF($B57=$B$382,0,INDEX('I.Supplementary 2019-20'!W$8:W$191,MATCH($B57,'I.Supplementary 2019-20'!$B$8:$B$191,0))),INDEX('KI 2019-20'!W$9:W$383,MATCH($B57,'KI 2019-20'!$B$9:$B$383,0)))</f>
        <v>0</v>
      </c>
      <c r="S57" s="153">
        <f>_xlfn.IFNA(IF($B57=$B$382,0,INDEX('I.Supplementary 2019-20'!X$8:X$191,MATCH($B57,'I.Supplementary 2019-20'!$B$8:$B$191,0))),INDEX('KI 2019-20'!X$9:X$383,MATCH($B57,'KI 2019-20'!$B$9:$B$383,0)))</f>
        <v>0</v>
      </c>
      <c r="T57" s="153">
        <f>_xlfn.IFNA(IF($B57=$B$382,0,INDEX('I.Supplementary 2019-20'!Y$8:Y$191,MATCH($B57,'I.Supplementary 2019-20'!$B$8:$B$191,0))),INDEX('KI 2019-20'!Y$9:Y$383,MATCH($B57,'KI 2019-20'!$B$9:$B$383,0)))</f>
        <v>0</v>
      </c>
      <c r="U57" s="153">
        <f>_xlfn.IFNA(IF($B57=$B$382,0,INDEX('I.Supplementary 2019-20'!Z$8:Z$191,MATCH($B57,'I.Supplementary 2019-20'!$B$8:$B$191,0))),INDEX('KI 2019-20'!Z$9:Z$383,MATCH($B57,'KI 2019-20'!$B$9:$B$383,0)))</f>
        <v>8.767882459091517</v>
      </c>
      <c r="V57" s="153">
        <f>_xlfn.IFNA(IF($B57=$B$382,0,INDEX('I.Supplementary 2019-20'!AA$8:AA$191,MATCH($B57,'I.Supplementary 2019-20'!$B$8:$B$191,0))),INDEX('KI 2019-20'!AA$9:AA$383,MATCH($B57,'KI 2019-20'!$B$9:$B$383,0)))</f>
        <v>0</v>
      </c>
      <c r="W57" s="155">
        <f>_xlfn.IFNA(IF($B57=$B$382,0,INDEX('I.Supplementary 2019-20'!AB$8:AB$191,MATCH($B57,'I.Supplementary 2019-20'!$B$8:$B$191,0))),INDEX('KI 2019-20'!AB$9:AB$383,MATCH($B57,'KI 2019-20'!$B$9:$B$383,0)))</f>
        <v>0</v>
      </c>
      <c r="Y57" s="154">
        <f>_xlfn.IFNA(IF($B57=$B$382,0,INDEX('I.Supplementary 2019-20'!$I$8:$I$191,MATCH($B57,'I.Supplementary 2019-20'!$B$8:$B$191,0))),INDEX('KI 2019-20'!$I$9:$I$383,MATCH($B57,'KI 2019-20'!$B$9:$B$383,0)))</f>
        <v>2.7503994456663801</v>
      </c>
      <c r="Z57" s="153">
        <f>_xlfn.IFNA(IF($B57=$B$382,0,INDEX('I.Supplementary 2019-20'!$J$8:$J$191,MATCH($B57,'I.Supplementary 2019-20'!$B$8:$B$191,0))),INDEX('KI 2019-20'!$J$9:$J$383,MATCH($B57,'KI 2019-20'!$B$9:$B$383,0)))</f>
        <v>6.017483013425136</v>
      </c>
      <c r="AA57" s="155">
        <f>_xlfn.IFNA(IF($B57=$B$382,0,INDEX('I.Supplementary 2019-20'!$H$8:$H$191,MATCH($B57,'I.Supplementary 2019-20'!$B$8:$B$191,0))),INDEX('KI 2019-20'!$H$9:$H$383,MATCH($B57,'KI 2019-20'!$B$9:$B$383,0)))</f>
        <v>8.767882459091517</v>
      </c>
      <c r="AC57" s="156">
        <f>I57*('Other inputs'!$C$6/'Other inputs'!$C$5)</f>
        <v>0</v>
      </c>
      <c r="AD57" s="149">
        <f>IF(B57=$B$35,J57*('Other inputs'!$C$6/'Other inputs'!$C$5)-('Other inputs'!$C$18/1000000),J57*('Other inputs'!$C$6/'Other inputs'!$C$5))</f>
        <v>0</v>
      </c>
      <c r="AE57" s="149">
        <f>K57*('Other inputs'!$C$6/'Other inputs'!$C$5)</f>
        <v>2.7952124712576856</v>
      </c>
      <c r="AF57" s="149">
        <f>L57*('Other inputs'!$C$6/'Other inputs'!$C$5)</f>
        <v>0</v>
      </c>
      <c r="AG57" s="188">
        <f>M57*('Other inputs'!$C$6/'Other inputs'!$C$5)</f>
        <v>0</v>
      </c>
      <c r="AH57" s="149">
        <f>N57*('Other inputs'!$C$6/'Other inputs'!$C$5)</f>
        <v>0</v>
      </c>
      <c r="AI57" s="149">
        <f>O57*('Other inputs'!$C$6/'Other inputs'!$C$5)</f>
        <v>0</v>
      </c>
      <c r="AJ57" s="149">
        <f>P57*('Other inputs'!$C$6/'Other inputs'!$C$5)</f>
        <v>6.1155275431754443</v>
      </c>
      <c r="AK57" s="149">
        <f>Q57*('Other inputs'!$C$6/'Other inputs'!$C$5)</f>
        <v>0</v>
      </c>
      <c r="AL57" s="188">
        <f>R57*('Other inputs'!$C$6/'Other inputs'!$C$5)</f>
        <v>0</v>
      </c>
      <c r="AM57" s="156">
        <f t="shared" si="4"/>
        <v>0</v>
      </c>
      <c r="AN57" s="149">
        <f t="shared" si="5"/>
        <v>0</v>
      </c>
      <c r="AO57" s="149">
        <f t="shared" si="6"/>
        <v>8.9107400144331308</v>
      </c>
      <c r="AP57" s="149">
        <f t="shared" si="7"/>
        <v>0</v>
      </c>
      <c r="AQ57" s="188">
        <f t="shared" si="8"/>
        <v>0</v>
      </c>
      <c r="AR57" s="149"/>
      <c r="AS57" s="156">
        <f>IF(D57=$C$171,'Other inputs'!$C$12/1000000,SUM(AC57:AG57))</f>
        <v>2.7952124712576856</v>
      </c>
      <c r="AT57" s="200">
        <f>IF(D57=$C$171,$Z$171*('Other inputs'!$C$6/'Other inputs'!$C$5),SUM(AH57:AL57))</f>
        <v>6.1155275431754443</v>
      </c>
      <c r="AU57" s="210">
        <f t="shared" si="9"/>
        <v>8.9107400144331308</v>
      </c>
      <c r="AV57" s="214"/>
      <c r="AW57" s="199">
        <f>IF($G57=1,0,IF($B57=$B$172,AC57*('Other inputs'!$F$6/'Other inputs'!$F$5)-('Other inputs'!$C$28/1000000),AC57*('Other inputs'!$F$6/'Other inputs'!$F$5)))</f>
        <v>0</v>
      </c>
      <c r="AX57" s="200">
        <f>IF($G57=1,0,IF($B57=$B$172,AD57*('Other inputs'!$F$6/'Other inputs'!$F$5)-('Other inputs'!$C$29/1000000),AD57*('Other inputs'!$F$6/'Other inputs'!$F$5)))</f>
        <v>0</v>
      </c>
      <c r="AY57" s="200">
        <f>IF($G57=1,0,AE57*('Other inputs'!$F$6/'Other inputs'!$F$5))</f>
        <v>2.8106698674121056</v>
      </c>
      <c r="AZ57" s="200">
        <f>IF($G57=1,0,AF57*('Other inputs'!$F$6/'Other inputs'!$F$5))</f>
        <v>0</v>
      </c>
      <c r="BA57" s="200">
        <f>IF($G57=1,0,AG57*('Other inputs'!$F$6/'Other inputs'!$F$5))</f>
        <v>0</v>
      </c>
      <c r="BB57" s="199">
        <f>IF($G57=1,0,AH57*('Other inputs'!$C$7/'Other inputs'!$C$6))</f>
        <v>0</v>
      </c>
      <c r="BC57" s="200">
        <f>IF($G57=1,0,AI57*('Other inputs'!$C$7/'Other inputs'!$C$6))</f>
        <v>0</v>
      </c>
      <c r="BD57" s="200">
        <f>IF($G57=1,0,AJ57*('Other inputs'!$C$7/'Other inputs'!$C$6))</f>
        <v>6.1155275431754443</v>
      </c>
      <c r="BE57" s="200">
        <f>IF($G57=1,0,AK57*('Other inputs'!$C$7/'Other inputs'!$C$6))</f>
        <v>0</v>
      </c>
      <c r="BF57" s="200">
        <f>IF($G57=1,0,AL57*('Other inputs'!$C$7/'Other inputs'!$C$6))</f>
        <v>0</v>
      </c>
      <c r="BG57" s="199">
        <f t="shared" si="10"/>
        <v>0</v>
      </c>
      <c r="BH57" s="200">
        <f t="shared" si="11"/>
        <v>0</v>
      </c>
      <c r="BI57" s="200">
        <f t="shared" si="12"/>
        <v>8.9261974105875499</v>
      </c>
      <c r="BJ57" s="200">
        <f t="shared" si="13"/>
        <v>0</v>
      </c>
      <c r="BK57" s="210">
        <f t="shared" si="14"/>
        <v>0</v>
      </c>
      <c r="BL57" s="200"/>
      <c r="BM57" s="199">
        <f>IF(D57=C$171,'Other inputs'!$C$13/1000000,SUM(AW57:BA57))</f>
        <v>2.8106698674121056</v>
      </c>
      <c r="BN57" s="200">
        <f>IF(B57=$B$171,$AT$171*('Other inputs'!$C$7/'Other inputs'!$C$6),SUM(BB57:BF57))</f>
        <v>6.1155275431754443</v>
      </c>
      <c r="BO57" s="188">
        <f t="shared" si="15"/>
        <v>8.9261974105875499</v>
      </c>
    </row>
    <row r="58" spans="2:67">
      <c r="B58" s="121" t="str">
        <f>'KI 2019-20'!B59</f>
        <v>E5011</v>
      </c>
      <c r="C58" s="160" t="str">
        <f t="shared" si="2"/>
        <v>E5011</v>
      </c>
      <c r="D58" s="160" t="str">
        <f t="shared" si="3"/>
        <v>E5011</v>
      </c>
      <c r="E58" t="str">
        <f>INDEX('KI 2019-20'!D$9:D$383,MATCH($B58,'KI 2019-20'!$B$9:$B$383,0))</f>
        <v>ILB</v>
      </c>
      <c r="F58" t="str">
        <f>INDEX('KI 2019-20'!E$9:E$383,MATCH($B58,'KI 2019-20'!$B$9:$B$383,0))</f>
        <v>P1915</v>
      </c>
      <c r="G58" s="119">
        <v>0</v>
      </c>
      <c r="H58" s="120" t="str">
        <f>INDEX('KI 2019-20'!F$9:F$383,MATCH($B58,'KI 2019-20'!$B$9:$B$383,0))</f>
        <v>Camden</v>
      </c>
      <c r="I58" s="154">
        <f>_xlfn.IFNA(IF($B58=$B$382,0,INDEX('I.Supplementary 2019-20'!N$8:N$191,MATCH($B58,'I.Supplementary 2019-20'!$B$8:$B$191,0))),INDEX('KI 2019-20'!N$9:N$383,MATCH($B58,'KI 2019-20'!$B$9:$B$383,0)))</f>
        <v>18.867937007773353</v>
      </c>
      <c r="J58" s="153">
        <f>_xlfn.IFNA(IF($B58=$B$382,0,INDEX('I.Supplementary 2019-20'!O$8:O$191,MATCH($B58,'I.Supplementary 2019-20'!$B$8:$B$191,0))),INDEX('KI 2019-20'!O$9:O$383,MATCH($B58,'KI 2019-20'!$B$9:$B$383,0)))</f>
        <v>3.4499205776862389</v>
      </c>
      <c r="K58" s="153">
        <f>_xlfn.IFNA(IF($B58=$B$382,0,INDEX('I.Supplementary 2019-20'!P$8:P$191,MATCH($B58,'I.Supplementary 2019-20'!$B$8:$B$191,0))),INDEX('KI 2019-20'!P$9:P$383,MATCH($B58,'KI 2019-20'!$B$9:$B$383,0)))</f>
        <v>0</v>
      </c>
      <c r="L58" s="153">
        <f>_xlfn.IFNA(IF($B58=$B$382,0,INDEX('I.Supplementary 2019-20'!Q$8:Q$191,MATCH($B58,'I.Supplementary 2019-20'!$B$8:$B$191,0))),INDEX('KI 2019-20'!Q$9:Q$383,MATCH($B58,'KI 2019-20'!$B$9:$B$383,0)))</f>
        <v>0</v>
      </c>
      <c r="M58" s="155">
        <f>_xlfn.IFNA(IF($B58=$B$382,0,INDEX('I.Supplementary 2019-20'!R$8:R$191,MATCH($B58,'I.Supplementary 2019-20'!$B$8:$B$191,0))),INDEX('KI 2019-20'!R$9:R$383,MATCH($B58,'KI 2019-20'!$B$9:$B$383,0)))</f>
        <v>0</v>
      </c>
      <c r="N58" s="153">
        <f>_xlfn.IFNA(IF($B58=$B$382,0,INDEX('I.Supplementary 2019-20'!S$8:S$191,MATCH($B58,'I.Supplementary 2019-20'!$B$8:$B$191,0))),INDEX('KI 2019-20'!S$9:S$383,MATCH($B58,'KI 2019-20'!$B$9:$B$383,0)))</f>
        <v>61.566121692647997</v>
      </c>
      <c r="O58" s="153">
        <f>_xlfn.IFNA(IF($B58=$B$382,0,INDEX('I.Supplementary 2019-20'!T$8:T$191,MATCH($B58,'I.Supplementary 2019-20'!$B$8:$B$191,0))),INDEX('KI 2019-20'!T$9:T$383,MATCH($B58,'KI 2019-20'!$B$9:$B$383,0)))</f>
        <v>28.45375008614651</v>
      </c>
      <c r="P58" s="153">
        <f>_xlfn.IFNA(IF($B58=$B$382,0,INDEX('I.Supplementary 2019-20'!U$8:U$191,MATCH($B58,'I.Supplementary 2019-20'!$B$8:$B$191,0))),INDEX('KI 2019-20'!U$9:U$383,MATCH($B58,'KI 2019-20'!$B$9:$B$383,0)))</f>
        <v>0</v>
      </c>
      <c r="Q58" s="153">
        <f>_xlfn.IFNA(IF($B58=$B$382,0,INDEX('I.Supplementary 2019-20'!V$8:V$191,MATCH($B58,'I.Supplementary 2019-20'!$B$8:$B$191,0))),INDEX('KI 2019-20'!V$9:V$383,MATCH($B58,'KI 2019-20'!$B$9:$B$383,0)))</f>
        <v>0</v>
      </c>
      <c r="R58" s="155">
        <f>_xlfn.IFNA(IF($B58=$B$382,0,INDEX('I.Supplementary 2019-20'!W$8:W$191,MATCH($B58,'I.Supplementary 2019-20'!$B$8:$B$191,0))),INDEX('KI 2019-20'!W$9:W$383,MATCH($B58,'KI 2019-20'!$B$9:$B$383,0)))</f>
        <v>0</v>
      </c>
      <c r="S58" s="153">
        <f>_xlfn.IFNA(IF($B58=$B$382,0,INDEX('I.Supplementary 2019-20'!X$8:X$191,MATCH($B58,'I.Supplementary 2019-20'!$B$8:$B$191,0))),INDEX('KI 2019-20'!X$9:X$383,MATCH($B58,'KI 2019-20'!$B$9:$B$383,0)))</f>
        <v>80.434058700421346</v>
      </c>
      <c r="T58" s="153">
        <f>_xlfn.IFNA(IF($B58=$B$382,0,INDEX('I.Supplementary 2019-20'!Y$8:Y$191,MATCH($B58,'I.Supplementary 2019-20'!$B$8:$B$191,0))),INDEX('KI 2019-20'!Y$9:Y$383,MATCH($B58,'KI 2019-20'!$B$9:$B$383,0)))</f>
        <v>31.903670663832749</v>
      </c>
      <c r="U58" s="153">
        <f>_xlfn.IFNA(IF($B58=$B$382,0,INDEX('I.Supplementary 2019-20'!Z$8:Z$191,MATCH($B58,'I.Supplementary 2019-20'!$B$8:$B$191,0))),INDEX('KI 2019-20'!Z$9:Z$383,MATCH($B58,'KI 2019-20'!$B$9:$B$383,0)))</f>
        <v>0</v>
      </c>
      <c r="V58" s="153">
        <f>_xlfn.IFNA(IF($B58=$B$382,0,INDEX('I.Supplementary 2019-20'!AA$8:AA$191,MATCH($B58,'I.Supplementary 2019-20'!$B$8:$B$191,0))),INDEX('KI 2019-20'!AA$9:AA$383,MATCH($B58,'KI 2019-20'!$B$9:$B$383,0)))</f>
        <v>0</v>
      </c>
      <c r="W58" s="155">
        <f>_xlfn.IFNA(IF($B58=$B$382,0,INDEX('I.Supplementary 2019-20'!AB$8:AB$191,MATCH($B58,'I.Supplementary 2019-20'!$B$8:$B$191,0))),INDEX('KI 2019-20'!AB$9:AB$383,MATCH($B58,'KI 2019-20'!$B$9:$B$383,0)))</f>
        <v>0</v>
      </c>
      <c r="Y58" s="154">
        <f>_xlfn.IFNA(IF($B58=$B$382,0,INDEX('I.Supplementary 2019-20'!$I$8:$I$191,MATCH($B58,'I.Supplementary 2019-20'!$B$8:$B$191,0))),INDEX('KI 2019-20'!$I$9:$I$383,MATCH($B58,'KI 2019-20'!$B$9:$B$383,0)))</f>
        <v>22.317857585459592</v>
      </c>
      <c r="Z58" s="153">
        <f>_xlfn.IFNA(IF($B58=$B$382,0,INDEX('I.Supplementary 2019-20'!$J$8:$J$191,MATCH($B58,'I.Supplementary 2019-20'!$B$8:$B$191,0))),INDEX('KI 2019-20'!$J$9:$J$383,MATCH($B58,'KI 2019-20'!$B$9:$B$383,0)))</f>
        <v>90.019871778794496</v>
      </c>
      <c r="AA58" s="155">
        <f>_xlfn.IFNA(IF($B58=$B$382,0,INDEX('I.Supplementary 2019-20'!$H$8:$H$191,MATCH($B58,'I.Supplementary 2019-20'!$B$8:$B$191,0))),INDEX('KI 2019-20'!$H$9:$H$383,MATCH($B58,'KI 2019-20'!$B$9:$B$383,0)))</f>
        <v>112.33772936425409</v>
      </c>
      <c r="AC58" s="156">
        <f>I58*('Other inputs'!$C$6/'Other inputs'!$C$5)</f>
        <v>19.175357570018132</v>
      </c>
      <c r="AD58" s="149">
        <f>IF(B58=$B$35,J58*('Other inputs'!$C$6/'Other inputs'!$C$5)-('Other inputs'!$C$18/1000000),J58*('Other inputs'!$C$6/'Other inputs'!$C$5))</f>
        <v>3.5061310962636116</v>
      </c>
      <c r="AE58" s="149">
        <f>K58*('Other inputs'!$C$6/'Other inputs'!$C$5)</f>
        <v>0</v>
      </c>
      <c r="AF58" s="149">
        <f>L58*('Other inputs'!$C$6/'Other inputs'!$C$5)</f>
        <v>0</v>
      </c>
      <c r="AG58" s="188">
        <f>M58*('Other inputs'!$C$6/'Other inputs'!$C$5)</f>
        <v>0</v>
      </c>
      <c r="AH58" s="149">
        <f>N58*('Other inputs'!$C$6/'Other inputs'!$C$5)</f>
        <v>62.569235691713544</v>
      </c>
      <c r="AI58" s="149">
        <f>O58*('Other inputs'!$C$6/'Other inputs'!$C$5)</f>
        <v>28.917354975533826</v>
      </c>
      <c r="AJ58" s="149">
        <f>P58*('Other inputs'!$C$6/'Other inputs'!$C$5)</f>
        <v>0</v>
      </c>
      <c r="AK58" s="149">
        <f>Q58*('Other inputs'!$C$6/'Other inputs'!$C$5)</f>
        <v>0</v>
      </c>
      <c r="AL58" s="188">
        <f>R58*('Other inputs'!$C$6/'Other inputs'!$C$5)</f>
        <v>0</v>
      </c>
      <c r="AM58" s="156">
        <f t="shared" si="4"/>
        <v>81.74459326173168</v>
      </c>
      <c r="AN58" s="149">
        <f t="shared" si="5"/>
        <v>32.423486071797434</v>
      </c>
      <c r="AO58" s="149">
        <f t="shared" si="6"/>
        <v>0</v>
      </c>
      <c r="AP58" s="149">
        <f t="shared" si="7"/>
        <v>0</v>
      </c>
      <c r="AQ58" s="188">
        <f t="shared" si="8"/>
        <v>0</v>
      </c>
      <c r="AR58" s="149"/>
      <c r="AS58" s="156">
        <f>IF(D58=$C$171,'Other inputs'!$C$12/1000000,SUM(AC58:AG58))</f>
        <v>22.681488666281744</v>
      </c>
      <c r="AT58" s="200">
        <f>IF(D58=$C$171,$Z$171*('Other inputs'!$C$6/'Other inputs'!$C$5),SUM(AH58:AL58))</f>
        <v>91.48659066724737</v>
      </c>
      <c r="AU58" s="210">
        <f t="shared" si="9"/>
        <v>114.16807933352911</v>
      </c>
      <c r="AV58" s="214"/>
      <c r="AW58" s="199">
        <f>IF($G58=1,0,IF($B58=$B$172,AC58*('Other inputs'!$F$6/'Other inputs'!$F$5)-('Other inputs'!$C$28/1000000),AC58*('Other inputs'!$F$6/'Other inputs'!$F$5)))</f>
        <v>19.2813964137233</v>
      </c>
      <c r="AX58" s="200">
        <f>IF($G58=1,0,IF($B58=$B$172,AD58*('Other inputs'!$F$6/'Other inputs'!$F$5)-('Other inputs'!$C$29/1000000),AD58*('Other inputs'!$F$6/'Other inputs'!$F$5)))</f>
        <v>3.5255198396530876</v>
      </c>
      <c r="AY58" s="200">
        <f>IF($G58=1,0,AE58*('Other inputs'!$F$6/'Other inputs'!$F$5))</f>
        <v>0</v>
      </c>
      <c r="AZ58" s="200">
        <f>IF($G58=1,0,AF58*('Other inputs'!$F$6/'Other inputs'!$F$5))</f>
        <v>0</v>
      </c>
      <c r="BA58" s="200">
        <f>IF($G58=1,0,AG58*('Other inputs'!$F$6/'Other inputs'!$F$5))</f>
        <v>0</v>
      </c>
      <c r="BB58" s="199">
        <f>IF($G58=1,0,AH58*('Other inputs'!$C$7/'Other inputs'!$C$6))</f>
        <v>62.569235691713544</v>
      </c>
      <c r="BC58" s="200">
        <f>IF($G58=1,0,AI58*('Other inputs'!$C$7/'Other inputs'!$C$6))</f>
        <v>28.917354975533826</v>
      </c>
      <c r="BD58" s="200">
        <f>IF($G58=1,0,AJ58*('Other inputs'!$C$7/'Other inputs'!$C$6))</f>
        <v>0</v>
      </c>
      <c r="BE58" s="200">
        <f>IF($G58=1,0,AK58*('Other inputs'!$C$7/'Other inputs'!$C$6))</f>
        <v>0</v>
      </c>
      <c r="BF58" s="200">
        <f>IF($G58=1,0,AL58*('Other inputs'!$C$7/'Other inputs'!$C$6))</f>
        <v>0</v>
      </c>
      <c r="BG58" s="199">
        <f t="shared" si="10"/>
        <v>81.850632105436844</v>
      </c>
      <c r="BH58" s="200">
        <f t="shared" si="11"/>
        <v>32.442874815186912</v>
      </c>
      <c r="BI58" s="200">
        <f t="shared" si="12"/>
        <v>0</v>
      </c>
      <c r="BJ58" s="200">
        <f t="shared" si="13"/>
        <v>0</v>
      </c>
      <c r="BK58" s="210">
        <f t="shared" si="14"/>
        <v>0</v>
      </c>
      <c r="BL58" s="200"/>
      <c r="BM58" s="199">
        <f>IF(D58=C$171,'Other inputs'!$C$13/1000000,SUM(AW58:BA58))</f>
        <v>22.806916253376386</v>
      </c>
      <c r="BN58" s="200">
        <f>IF(B58=$B$171,$AT$171*('Other inputs'!$C$7/'Other inputs'!$C$6),SUM(BB58:BF58))</f>
        <v>91.48659066724737</v>
      </c>
      <c r="BO58" s="188">
        <f t="shared" si="15"/>
        <v>114.29350692062376</v>
      </c>
    </row>
    <row r="59" spans="2:67">
      <c r="B59" s="121" t="str">
        <f>'KI 2019-20'!B60</f>
        <v>E3431</v>
      </c>
      <c r="C59" s="160" t="str">
        <f t="shared" si="2"/>
        <v>E3431</v>
      </c>
      <c r="D59" s="160" t="str">
        <f t="shared" si="3"/>
        <v>E3431</v>
      </c>
      <c r="E59" t="str">
        <f>INDEX('KI 2019-20'!D$9:D$383,MATCH($B59,'KI 2019-20'!$B$9:$B$383,0))</f>
        <v>SD</v>
      </c>
      <c r="F59" t="str">
        <f>INDEX('KI 2019-20'!E$9:E$383,MATCH($B59,'KI 2019-20'!$B$9:$B$383,0))</f>
        <v>P1902</v>
      </c>
      <c r="G59" s="119">
        <v>0</v>
      </c>
      <c r="H59" s="120" t="str">
        <f>INDEX('KI 2019-20'!F$9:F$383,MATCH($B59,'KI 2019-20'!$B$9:$B$383,0))</f>
        <v>Cannock Chase</v>
      </c>
      <c r="I59" s="154">
        <f>_xlfn.IFNA(IF($B59=$B$382,0,INDEX('I.Supplementary 2019-20'!N$8:N$191,MATCH($B59,'I.Supplementary 2019-20'!$B$8:$B$191,0))),INDEX('KI 2019-20'!N$9:N$383,MATCH($B59,'KI 2019-20'!$B$9:$B$383,0)))</f>
        <v>0</v>
      </c>
      <c r="J59" s="153">
        <f>_xlfn.IFNA(IF($B59=$B$382,0,INDEX('I.Supplementary 2019-20'!O$8:O$191,MATCH($B59,'I.Supplementary 2019-20'!$B$8:$B$191,0))),INDEX('KI 2019-20'!O$9:O$383,MATCH($B59,'KI 2019-20'!$B$9:$B$383,0)))</f>
        <v>0</v>
      </c>
      <c r="K59" s="153">
        <f>_xlfn.IFNA(IF($B59=$B$382,0,INDEX('I.Supplementary 2019-20'!P$8:P$191,MATCH($B59,'I.Supplementary 2019-20'!$B$8:$B$191,0))),INDEX('KI 2019-20'!P$9:P$383,MATCH($B59,'KI 2019-20'!$B$9:$B$383,0)))</f>
        <v>0</v>
      </c>
      <c r="L59" s="153">
        <f>_xlfn.IFNA(IF($B59=$B$382,0,INDEX('I.Supplementary 2019-20'!Q$8:Q$191,MATCH($B59,'I.Supplementary 2019-20'!$B$8:$B$191,0))),INDEX('KI 2019-20'!Q$9:Q$383,MATCH($B59,'KI 2019-20'!$B$9:$B$383,0)))</f>
        <v>0</v>
      </c>
      <c r="M59" s="155">
        <f>_xlfn.IFNA(IF($B59=$B$382,0,INDEX('I.Supplementary 2019-20'!R$8:R$191,MATCH($B59,'I.Supplementary 2019-20'!$B$8:$B$191,0))),INDEX('KI 2019-20'!R$9:R$383,MATCH($B59,'KI 2019-20'!$B$9:$B$383,0)))</f>
        <v>0</v>
      </c>
      <c r="N59" s="153">
        <f>_xlfn.IFNA(IF($B59=$B$382,0,INDEX('I.Supplementary 2019-20'!S$8:S$191,MATCH($B59,'I.Supplementary 2019-20'!$B$8:$B$191,0))),INDEX('KI 2019-20'!S$9:S$383,MATCH($B59,'KI 2019-20'!$B$9:$B$383,0)))</f>
        <v>0</v>
      </c>
      <c r="O59" s="153">
        <f>_xlfn.IFNA(IF($B59=$B$382,0,INDEX('I.Supplementary 2019-20'!T$8:T$191,MATCH($B59,'I.Supplementary 2019-20'!$B$8:$B$191,0))),INDEX('KI 2019-20'!T$9:T$383,MATCH($B59,'KI 2019-20'!$B$9:$B$383,0)))</f>
        <v>2.9967409055314707</v>
      </c>
      <c r="P59" s="153">
        <f>_xlfn.IFNA(IF($B59=$B$382,0,INDEX('I.Supplementary 2019-20'!U$8:U$191,MATCH($B59,'I.Supplementary 2019-20'!$B$8:$B$191,0))),INDEX('KI 2019-20'!U$9:U$383,MATCH($B59,'KI 2019-20'!$B$9:$B$383,0)))</f>
        <v>0</v>
      </c>
      <c r="Q59" s="153">
        <f>_xlfn.IFNA(IF($B59=$B$382,0,INDEX('I.Supplementary 2019-20'!V$8:V$191,MATCH($B59,'I.Supplementary 2019-20'!$B$8:$B$191,0))),INDEX('KI 2019-20'!V$9:V$383,MATCH($B59,'KI 2019-20'!$B$9:$B$383,0)))</f>
        <v>0</v>
      </c>
      <c r="R59" s="155">
        <f>_xlfn.IFNA(IF($B59=$B$382,0,INDEX('I.Supplementary 2019-20'!W$8:W$191,MATCH($B59,'I.Supplementary 2019-20'!$B$8:$B$191,0))),INDEX('KI 2019-20'!W$9:W$383,MATCH($B59,'KI 2019-20'!$B$9:$B$383,0)))</f>
        <v>0</v>
      </c>
      <c r="S59" s="153">
        <f>_xlfn.IFNA(IF($B59=$B$382,0,INDEX('I.Supplementary 2019-20'!X$8:X$191,MATCH($B59,'I.Supplementary 2019-20'!$B$8:$B$191,0))),INDEX('KI 2019-20'!X$9:X$383,MATCH($B59,'KI 2019-20'!$B$9:$B$383,0)))</f>
        <v>0</v>
      </c>
      <c r="T59" s="153">
        <f>_xlfn.IFNA(IF($B59=$B$382,0,INDEX('I.Supplementary 2019-20'!Y$8:Y$191,MATCH($B59,'I.Supplementary 2019-20'!$B$8:$B$191,0))),INDEX('KI 2019-20'!Y$9:Y$383,MATCH($B59,'KI 2019-20'!$B$9:$B$383,0)))</f>
        <v>2.9967409055314707</v>
      </c>
      <c r="U59" s="153">
        <f>_xlfn.IFNA(IF($B59=$B$382,0,INDEX('I.Supplementary 2019-20'!Z$8:Z$191,MATCH($B59,'I.Supplementary 2019-20'!$B$8:$B$191,0))),INDEX('KI 2019-20'!Z$9:Z$383,MATCH($B59,'KI 2019-20'!$B$9:$B$383,0)))</f>
        <v>0</v>
      </c>
      <c r="V59" s="153">
        <f>_xlfn.IFNA(IF($B59=$B$382,0,INDEX('I.Supplementary 2019-20'!AA$8:AA$191,MATCH($B59,'I.Supplementary 2019-20'!$B$8:$B$191,0))),INDEX('KI 2019-20'!AA$9:AA$383,MATCH($B59,'KI 2019-20'!$B$9:$B$383,0)))</f>
        <v>0</v>
      </c>
      <c r="W59" s="155">
        <f>_xlfn.IFNA(IF($B59=$B$382,0,INDEX('I.Supplementary 2019-20'!AB$8:AB$191,MATCH($B59,'I.Supplementary 2019-20'!$B$8:$B$191,0))),INDEX('KI 2019-20'!AB$9:AB$383,MATCH($B59,'KI 2019-20'!$B$9:$B$383,0)))</f>
        <v>0</v>
      </c>
      <c r="Y59" s="154">
        <f>_xlfn.IFNA(IF($B59=$B$382,0,INDEX('I.Supplementary 2019-20'!$I$8:$I$191,MATCH($B59,'I.Supplementary 2019-20'!$B$8:$B$191,0))),INDEX('KI 2019-20'!$I$9:$I$383,MATCH($B59,'KI 2019-20'!$B$9:$B$383,0)))</f>
        <v>0</v>
      </c>
      <c r="Z59" s="153">
        <f>_xlfn.IFNA(IF($B59=$B$382,0,INDEX('I.Supplementary 2019-20'!$J$8:$J$191,MATCH($B59,'I.Supplementary 2019-20'!$B$8:$B$191,0))),INDEX('KI 2019-20'!$J$9:$J$383,MATCH($B59,'KI 2019-20'!$B$9:$B$383,0)))</f>
        <v>2.9967409055314707</v>
      </c>
      <c r="AA59" s="155">
        <f>_xlfn.IFNA(IF($B59=$B$382,0,INDEX('I.Supplementary 2019-20'!$H$8:$H$191,MATCH($B59,'I.Supplementary 2019-20'!$B$8:$B$191,0))),INDEX('KI 2019-20'!$H$9:$H$383,MATCH($B59,'KI 2019-20'!$B$9:$B$383,0)))</f>
        <v>2.9967409055314707</v>
      </c>
      <c r="AC59" s="156">
        <f>I59*('Other inputs'!$C$6/'Other inputs'!$C$5)</f>
        <v>0</v>
      </c>
      <c r="AD59" s="149">
        <f>IF(B59=$B$35,J59*('Other inputs'!$C$6/'Other inputs'!$C$5)-('Other inputs'!$C$18/1000000),J59*('Other inputs'!$C$6/'Other inputs'!$C$5))</f>
        <v>0</v>
      </c>
      <c r="AE59" s="149">
        <f>K59*('Other inputs'!$C$6/'Other inputs'!$C$5)</f>
        <v>0</v>
      </c>
      <c r="AF59" s="149">
        <f>L59*('Other inputs'!$C$6/'Other inputs'!$C$5)</f>
        <v>0</v>
      </c>
      <c r="AG59" s="188">
        <f>M59*('Other inputs'!$C$6/'Other inputs'!$C$5)</f>
        <v>0</v>
      </c>
      <c r="AH59" s="149">
        <f>N59*('Other inputs'!$C$6/'Other inputs'!$C$5)</f>
        <v>0</v>
      </c>
      <c r="AI59" s="149">
        <f>O59*('Other inputs'!$C$6/'Other inputs'!$C$5)</f>
        <v>3.0455676412631445</v>
      </c>
      <c r="AJ59" s="149">
        <f>P59*('Other inputs'!$C$6/'Other inputs'!$C$5)</f>
        <v>0</v>
      </c>
      <c r="AK59" s="149">
        <f>Q59*('Other inputs'!$C$6/'Other inputs'!$C$5)</f>
        <v>0</v>
      </c>
      <c r="AL59" s="188">
        <f>R59*('Other inputs'!$C$6/'Other inputs'!$C$5)</f>
        <v>0</v>
      </c>
      <c r="AM59" s="156">
        <f t="shared" si="4"/>
        <v>0</v>
      </c>
      <c r="AN59" s="149">
        <f t="shared" si="5"/>
        <v>3.0455676412631445</v>
      </c>
      <c r="AO59" s="149">
        <f t="shared" si="6"/>
        <v>0</v>
      </c>
      <c r="AP59" s="149">
        <f t="shared" si="7"/>
        <v>0</v>
      </c>
      <c r="AQ59" s="188">
        <f t="shared" si="8"/>
        <v>0</v>
      </c>
      <c r="AR59" s="149"/>
      <c r="AS59" s="156">
        <f>IF(D59=$C$171,'Other inputs'!$C$12/1000000,SUM(AC59:AG59))</f>
        <v>0</v>
      </c>
      <c r="AT59" s="200">
        <f>IF(D59=$C$171,$Z$171*('Other inputs'!$C$6/'Other inputs'!$C$5),SUM(AH59:AL59))</f>
        <v>3.0455676412631445</v>
      </c>
      <c r="AU59" s="210">
        <f t="shared" si="9"/>
        <v>3.0455676412631445</v>
      </c>
      <c r="AV59" s="214"/>
      <c r="AW59" s="199">
        <f>IF($G59=1,0,IF($B59=$B$172,AC59*('Other inputs'!$F$6/'Other inputs'!$F$5)-('Other inputs'!$C$28/1000000),AC59*('Other inputs'!$F$6/'Other inputs'!$F$5)))</f>
        <v>0</v>
      </c>
      <c r="AX59" s="200">
        <f>IF($G59=1,0,IF($B59=$B$172,AD59*('Other inputs'!$F$6/'Other inputs'!$F$5)-('Other inputs'!$C$29/1000000),AD59*('Other inputs'!$F$6/'Other inputs'!$F$5)))</f>
        <v>0</v>
      </c>
      <c r="AY59" s="200">
        <f>IF($G59=1,0,AE59*('Other inputs'!$F$6/'Other inputs'!$F$5))</f>
        <v>0</v>
      </c>
      <c r="AZ59" s="200">
        <f>IF($G59=1,0,AF59*('Other inputs'!$F$6/'Other inputs'!$F$5))</f>
        <v>0</v>
      </c>
      <c r="BA59" s="200">
        <f>IF($G59=1,0,AG59*('Other inputs'!$F$6/'Other inputs'!$F$5))</f>
        <v>0</v>
      </c>
      <c r="BB59" s="199">
        <f>IF($G59=1,0,AH59*('Other inputs'!$C$7/'Other inputs'!$C$6))</f>
        <v>0</v>
      </c>
      <c r="BC59" s="200">
        <f>IF($G59=1,0,AI59*('Other inputs'!$C$7/'Other inputs'!$C$6))</f>
        <v>3.0455676412631445</v>
      </c>
      <c r="BD59" s="200">
        <f>IF($G59=1,0,AJ59*('Other inputs'!$C$7/'Other inputs'!$C$6))</f>
        <v>0</v>
      </c>
      <c r="BE59" s="200">
        <f>IF($G59=1,0,AK59*('Other inputs'!$C$7/'Other inputs'!$C$6))</f>
        <v>0</v>
      </c>
      <c r="BF59" s="200">
        <f>IF($G59=1,0,AL59*('Other inputs'!$C$7/'Other inputs'!$C$6))</f>
        <v>0</v>
      </c>
      <c r="BG59" s="199">
        <f t="shared" si="10"/>
        <v>0</v>
      </c>
      <c r="BH59" s="200">
        <f t="shared" si="11"/>
        <v>3.0455676412631445</v>
      </c>
      <c r="BI59" s="200">
        <f t="shared" si="12"/>
        <v>0</v>
      </c>
      <c r="BJ59" s="200">
        <f t="shared" si="13"/>
        <v>0</v>
      </c>
      <c r="BK59" s="210">
        <f t="shared" si="14"/>
        <v>0</v>
      </c>
      <c r="BL59" s="200"/>
      <c r="BM59" s="199">
        <f>IF(D59=C$171,'Other inputs'!$C$13/1000000,SUM(AW59:BA59))</f>
        <v>0</v>
      </c>
      <c r="BN59" s="200">
        <f>IF(B59=$B$171,$AT$171*('Other inputs'!$C$7/'Other inputs'!$C$6),SUM(BB59:BF59))</f>
        <v>3.0455676412631445</v>
      </c>
      <c r="BO59" s="188">
        <f t="shared" si="15"/>
        <v>3.0455676412631445</v>
      </c>
    </row>
    <row r="60" spans="2:67">
      <c r="B60" s="121" t="str">
        <f>'KI 2019-20'!B61</f>
        <v>E2232</v>
      </c>
      <c r="C60" s="160" t="str">
        <f t="shared" si="2"/>
        <v>E2232</v>
      </c>
      <c r="D60" s="160" t="str">
        <f t="shared" si="3"/>
        <v>E2232</v>
      </c>
      <c r="E60" t="str">
        <f>INDEX('KI 2019-20'!D$9:D$383,MATCH($B60,'KI 2019-20'!$B$9:$B$383,0))</f>
        <v>SD</v>
      </c>
      <c r="F60">
        <f>INDEX('KI 2019-20'!E$9:E$383,MATCH($B60,'KI 2019-20'!$B$9:$B$383,0))</f>
        <v>0</v>
      </c>
      <c r="G60" s="119">
        <v>0</v>
      </c>
      <c r="H60" s="120" t="str">
        <f>INDEX('KI 2019-20'!F$9:F$383,MATCH($B60,'KI 2019-20'!$B$9:$B$383,0))</f>
        <v>Canterbury</v>
      </c>
      <c r="I60" s="154">
        <f>_xlfn.IFNA(IF($B60=$B$382,0,INDEX('I.Supplementary 2019-20'!N$8:N$191,MATCH($B60,'I.Supplementary 2019-20'!$B$8:$B$191,0))),INDEX('KI 2019-20'!N$9:N$383,MATCH($B60,'KI 2019-20'!$B$9:$B$383,0)))</f>
        <v>0</v>
      </c>
      <c r="J60" s="153">
        <f>_xlfn.IFNA(IF($B60=$B$382,0,INDEX('I.Supplementary 2019-20'!O$8:O$191,MATCH($B60,'I.Supplementary 2019-20'!$B$8:$B$191,0))),INDEX('KI 2019-20'!O$9:O$383,MATCH($B60,'KI 2019-20'!$B$9:$B$383,0)))</f>
        <v>0</v>
      </c>
      <c r="K60" s="153">
        <f>_xlfn.IFNA(IF($B60=$B$382,0,INDEX('I.Supplementary 2019-20'!P$8:P$191,MATCH($B60,'I.Supplementary 2019-20'!$B$8:$B$191,0))),INDEX('KI 2019-20'!P$9:P$383,MATCH($B60,'KI 2019-20'!$B$9:$B$383,0)))</f>
        <v>0</v>
      </c>
      <c r="L60" s="153">
        <f>_xlfn.IFNA(IF($B60=$B$382,0,INDEX('I.Supplementary 2019-20'!Q$8:Q$191,MATCH($B60,'I.Supplementary 2019-20'!$B$8:$B$191,0))),INDEX('KI 2019-20'!Q$9:Q$383,MATCH($B60,'KI 2019-20'!$B$9:$B$383,0)))</f>
        <v>0</v>
      </c>
      <c r="M60" s="155">
        <f>_xlfn.IFNA(IF($B60=$B$382,0,INDEX('I.Supplementary 2019-20'!R$8:R$191,MATCH($B60,'I.Supplementary 2019-20'!$B$8:$B$191,0))),INDEX('KI 2019-20'!R$9:R$383,MATCH($B60,'KI 2019-20'!$B$9:$B$383,0)))</f>
        <v>0</v>
      </c>
      <c r="N60" s="153">
        <f>_xlfn.IFNA(IF($B60=$B$382,0,INDEX('I.Supplementary 2019-20'!S$8:S$191,MATCH($B60,'I.Supplementary 2019-20'!$B$8:$B$191,0))),INDEX('KI 2019-20'!S$9:S$383,MATCH($B60,'KI 2019-20'!$B$9:$B$383,0)))</f>
        <v>0</v>
      </c>
      <c r="O60" s="153">
        <f>_xlfn.IFNA(IF($B60=$B$382,0,INDEX('I.Supplementary 2019-20'!T$8:T$191,MATCH($B60,'I.Supplementary 2019-20'!$B$8:$B$191,0))),INDEX('KI 2019-20'!T$9:T$383,MATCH($B60,'KI 2019-20'!$B$9:$B$383,0)))</f>
        <v>4.6122010423771682</v>
      </c>
      <c r="P60" s="153">
        <f>_xlfn.IFNA(IF($B60=$B$382,0,INDEX('I.Supplementary 2019-20'!U$8:U$191,MATCH($B60,'I.Supplementary 2019-20'!$B$8:$B$191,0))),INDEX('KI 2019-20'!U$9:U$383,MATCH($B60,'KI 2019-20'!$B$9:$B$383,0)))</f>
        <v>0</v>
      </c>
      <c r="Q60" s="153">
        <f>_xlfn.IFNA(IF($B60=$B$382,0,INDEX('I.Supplementary 2019-20'!V$8:V$191,MATCH($B60,'I.Supplementary 2019-20'!$B$8:$B$191,0))),INDEX('KI 2019-20'!V$9:V$383,MATCH($B60,'KI 2019-20'!$B$9:$B$383,0)))</f>
        <v>0</v>
      </c>
      <c r="R60" s="155">
        <f>_xlfn.IFNA(IF($B60=$B$382,0,INDEX('I.Supplementary 2019-20'!W$8:W$191,MATCH($B60,'I.Supplementary 2019-20'!$B$8:$B$191,0))),INDEX('KI 2019-20'!W$9:W$383,MATCH($B60,'KI 2019-20'!$B$9:$B$383,0)))</f>
        <v>0</v>
      </c>
      <c r="S60" s="153">
        <f>_xlfn.IFNA(IF($B60=$B$382,0,INDEX('I.Supplementary 2019-20'!X$8:X$191,MATCH($B60,'I.Supplementary 2019-20'!$B$8:$B$191,0))),INDEX('KI 2019-20'!X$9:X$383,MATCH($B60,'KI 2019-20'!$B$9:$B$383,0)))</f>
        <v>0</v>
      </c>
      <c r="T60" s="153">
        <f>_xlfn.IFNA(IF($B60=$B$382,0,INDEX('I.Supplementary 2019-20'!Y$8:Y$191,MATCH($B60,'I.Supplementary 2019-20'!$B$8:$B$191,0))),INDEX('KI 2019-20'!Y$9:Y$383,MATCH($B60,'KI 2019-20'!$B$9:$B$383,0)))</f>
        <v>4.6122010423771682</v>
      </c>
      <c r="U60" s="153">
        <f>_xlfn.IFNA(IF($B60=$B$382,0,INDEX('I.Supplementary 2019-20'!Z$8:Z$191,MATCH($B60,'I.Supplementary 2019-20'!$B$8:$B$191,0))),INDEX('KI 2019-20'!Z$9:Z$383,MATCH($B60,'KI 2019-20'!$B$9:$B$383,0)))</f>
        <v>0</v>
      </c>
      <c r="V60" s="153">
        <f>_xlfn.IFNA(IF($B60=$B$382,0,INDEX('I.Supplementary 2019-20'!AA$8:AA$191,MATCH($B60,'I.Supplementary 2019-20'!$B$8:$B$191,0))),INDEX('KI 2019-20'!AA$9:AA$383,MATCH($B60,'KI 2019-20'!$B$9:$B$383,0)))</f>
        <v>0</v>
      </c>
      <c r="W60" s="155">
        <f>_xlfn.IFNA(IF($B60=$B$382,0,INDEX('I.Supplementary 2019-20'!AB$8:AB$191,MATCH($B60,'I.Supplementary 2019-20'!$B$8:$B$191,0))),INDEX('KI 2019-20'!AB$9:AB$383,MATCH($B60,'KI 2019-20'!$B$9:$B$383,0)))</f>
        <v>0</v>
      </c>
      <c r="Y60" s="154">
        <f>_xlfn.IFNA(IF($B60=$B$382,0,INDEX('I.Supplementary 2019-20'!$I$8:$I$191,MATCH($B60,'I.Supplementary 2019-20'!$B$8:$B$191,0))),INDEX('KI 2019-20'!$I$9:$I$383,MATCH($B60,'KI 2019-20'!$B$9:$B$383,0)))</f>
        <v>0</v>
      </c>
      <c r="Z60" s="153">
        <f>_xlfn.IFNA(IF($B60=$B$382,0,INDEX('I.Supplementary 2019-20'!$J$8:$J$191,MATCH($B60,'I.Supplementary 2019-20'!$B$8:$B$191,0))),INDEX('KI 2019-20'!$J$9:$J$383,MATCH($B60,'KI 2019-20'!$B$9:$B$383,0)))</f>
        <v>4.6122010423771682</v>
      </c>
      <c r="AA60" s="155">
        <f>_xlfn.IFNA(IF($B60=$B$382,0,INDEX('I.Supplementary 2019-20'!$H$8:$H$191,MATCH($B60,'I.Supplementary 2019-20'!$B$8:$B$191,0))),INDEX('KI 2019-20'!$H$9:$H$383,MATCH($B60,'KI 2019-20'!$B$9:$B$383,0)))</f>
        <v>4.6122010423771682</v>
      </c>
      <c r="AC60" s="156">
        <f>I60*('Other inputs'!$C$6/'Other inputs'!$C$5)</f>
        <v>0</v>
      </c>
      <c r="AD60" s="149">
        <f>IF(B60=$B$35,J60*('Other inputs'!$C$6/'Other inputs'!$C$5)-('Other inputs'!$C$18/1000000),J60*('Other inputs'!$C$6/'Other inputs'!$C$5))</f>
        <v>0</v>
      </c>
      <c r="AE60" s="149">
        <f>K60*('Other inputs'!$C$6/'Other inputs'!$C$5)</f>
        <v>0</v>
      </c>
      <c r="AF60" s="149">
        <f>L60*('Other inputs'!$C$6/'Other inputs'!$C$5)</f>
        <v>0</v>
      </c>
      <c r="AG60" s="188">
        <f>M60*('Other inputs'!$C$6/'Other inputs'!$C$5)</f>
        <v>0</v>
      </c>
      <c r="AH60" s="149">
        <f>N60*('Other inputs'!$C$6/'Other inputs'!$C$5)</f>
        <v>0</v>
      </c>
      <c r="AI60" s="149">
        <f>O60*('Other inputs'!$C$6/'Other inputs'!$C$5)</f>
        <v>4.6873489208680388</v>
      </c>
      <c r="AJ60" s="149">
        <f>P60*('Other inputs'!$C$6/'Other inputs'!$C$5)</f>
        <v>0</v>
      </c>
      <c r="AK60" s="149">
        <f>Q60*('Other inputs'!$C$6/'Other inputs'!$C$5)</f>
        <v>0</v>
      </c>
      <c r="AL60" s="188">
        <f>R60*('Other inputs'!$C$6/'Other inputs'!$C$5)</f>
        <v>0</v>
      </c>
      <c r="AM60" s="156">
        <f t="shared" si="4"/>
        <v>0</v>
      </c>
      <c r="AN60" s="149">
        <f t="shared" si="5"/>
        <v>4.6873489208680388</v>
      </c>
      <c r="AO60" s="149">
        <f t="shared" si="6"/>
        <v>0</v>
      </c>
      <c r="AP60" s="149">
        <f t="shared" si="7"/>
        <v>0</v>
      </c>
      <c r="AQ60" s="188">
        <f t="shared" si="8"/>
        <v>0</v>
      </c>
      <c r="AR60" s="149"/>
      <c r="AS60" s="156">
        <f>IF(D60=$C$171,'Other inputs'!$C$12/1000000,SUM(AC60:AG60))</f>
        <v>0</v>
      </c>
      <c r="AT60" s="200">
        <f>IF(D60=$C$171,$Z$171*('Other inputs'!$C$6/'Other inputs'!$C$5),SUM(AH60:AL60))</f>
        <v>4.6873489208680388</v>
      </c>
      <c r="AU60" s="210">
        <f t="shared" si="9"/>
        <v>4.6873489208680388</v>
      </c>
      <c r="AV60" s="214"/>
      <c r="AW60" s="199">
        <f>IF($G60=1,0,IF($B60=$B$172,AC60*('Other inputs'!$F$6/'Other inputs'!$F$5)-('Other inputs'!$C$28/1000000),AC60*('Other inputs'!$F$6/'Other inputs'!$F$5)))</f>
        <v>0</v>
      </c>
      <c r="AX60" s="200">
        <f>IF($G60=1,0,IF($B60=$B$172,AD60*('Other inputs'!$F$6/'Other inputs'!$F$5)-('Other inputs'!$C$29/1000000),AD60*('Other inputs'!$F$6/'Other inputs'!$F$5)))</f>
        <v>0</v>
      </c>
      <c r="AY60" s="200">
        <f>IF($G60=1,0,AE60*('Other inputs'!$F$6/'Other inputs'!$F$5))</f>
        <v>0</v>
      </c>
      <c r="AZ60" s="200">
        <f>IF($G60=1,0,AF60*('Other inputs'!$F$6/'Other inputs'!$F$5))</f>
        <v>0</v>
      </c>
      <c r="BA60" s="200">
        <f>IF($G60=1,0,AG60*('Other inputs'!$F$6/'Other inputs'!$F$5))</f>
        <v>0</v>
      </c>
      <c r="BB60" s="199">
        <f>IF($G60=1,0,AH60*('Other inputs'!$C$7/'Other inputs'!$C$6))</f>
        <v>0</v>
      </c>
      <c r="BC60" s="200">
        <f>IF($G60=1,0,AI60*('Other inputs'!$C$7/'Other inputs'!$C$6))</f>
        <v>4.6873489208680388</v>
      </c>
      <c r="BD60" s="200">
        <f>IF($G60=1,0,AJ60*('Other inputs'!$C$7/'Other inputs'!$C$6))</f>
        <v>0</v>
      </c>
      <c r="BE60" s="200">
        <f>IF($G60=1,0,AK60*('Other inputs'!$C$7/'Other inputs'!$C$6))</f>
        <v>0</v>
      </c>
      <c r="BF60" s="200">
        <f>IF($G60=1,0,AL60*('Other inputs'!$C$7/'Other inputs'!$C$6))</f>
        <v>0</v>
      </c>
      <c r="BG60" s="199">
        <f t="shared" si="10"/>
        <v>0</v>
      </c>
      <c r="BH60" s="200">
        <f t="shared" si="11"/>
        <v>4.6873489208680388</v>
      </c>
      <c r="BI60" s="200">
        <f t="shared" si="12"/>
        <v>0</v>
      </c>
      <c r="BJ60" s="200">
        <f t="shared" si="13"/>
        <v>0</v>
      </c>
      <c r="BK60" s="210">
        <f t="shared" si="14"/>
        <v>0</v>
      </c>
      <c r="BL60" s="200"/>
      <c r="BM60" s="199">
        <f>IF(D60=C$171,'Other inputs'!$C$13/1000000,SUM(AW60:BA60))</f>
        <v>0</v>
      </c>
      <c r="BN60" s="200">
        <f>IF(B60=$B$171,$AT$171*('Other inputs'!$C$7/'Other inputs'!$C$6),SUM(BB60:BF60))</f>
        <v>4.6873489208680388</v>
      </c>
      <c r="BO60" s="188">
        <f t="shared" si="15"/>
        <v>4.6873489208680388</v>
      </c>
    </row>
    <row r="61" spans="2:67">
      <c r="B61" s="121" t="str">
        <f>'KI 2019-20'!B62</f>
        <v>E0933</v>
      </c>
      <c r="C61" s="160" t="str">
        <f t="shared" si="2"/>
        <v>E0933</v>
      </c>
      <c r="D61" s="160" t="str">
        <f t="shared" si="3"/>
        <v>E0933</v>
      </c>
      <c r="E61" t="str">
        <f>INDEX('KI 2019-20'!D$9:D$383,MATCH($B61,'KI 2019-20'!$B$9:$B$383,0))</f>
        <v>SD</v>
      </c>
      <c r="F61">
        <f>INDEX('KI 2019-20'!E$9:E$383,MATCH($B61,'KI 2019-20'!$B$9:$B$383,0))</f>
        <v>0</v>
      </c>
      <c r="G61" s="119">
        <v>0</v>
      </c>
      <c r="H61" s="120" t="str">
        <f>INDEX('KI 2019-20'!F$9:F$383,MATCH($B61,'KI 2019-20'!$B$9:$B$383,0))</f>
        <v>Carlisle</v>
      </c>
      <c r="I61" s="154">
        <f>_xlfn.IFNA(IF($B61=$B$382,0,INDEX('I.Supplementary 2019-20'!N$8:N$191,MATCH($B61,'I.Supplementary 2019-20'!$B$8:$B$191,0))),INDEX('KI 2019-20'!N$9:N$383,MATCH($B61,'KI 2019-20'!$B$9:$B$383,0)))</f>
        <v>0</v>
      </c>
      <c r="J61" s="153">
        <f>_xlfn.IFNA(IF($B61=$B$382,0,INDEX('I.Supplementary 2019-20'!O$8:O$191,MATCH($B61,'I.Supplementary 2019-20'!$B$8:$B$191,0))),INDEX('KI 2019-20'!O$9:O$383,MATCH($B61,'KI 2019-20'!$B$9:$B$383,0)))</f>
        <v>0</v>
      </c>
      <c r="K61" s="153">
        <f>_xlfn.IFNA(IF($B61=$B$382,0,INDEX('I.Supplementary 2019-20'!P$8:P$191,MATCH($B61,'I.Supplementary 2019-20'!$B$8:$B$191,0))),INDEX('KI 2019-20'!P$9:P$383,MATCH($B61,'KI 2019-20'!$B$9:$B$383,0)))</f>
        <v>0</v>
      </c>
      <c r="L61" s="153">
        <f>_xlfn.IFNA(IF($B61=$B$382,0,INDEX('I.Supplementary 2019-20'!Q$8:Q$191,MATCH($B61,'I.Supplementary 2019-20'!$B$8:$B$191,0))),INDEX('KI 2019-20'!Q$9:Q$383,MATCH($B61,'KI 2019-20'!$B$9:$B$383,0)))</f>
        <v>0</v>
      </c>
      <c r="M61" s="155">
        <f>_xlfn.IFNA(IF($B61=$B$382,0,INDEX('I.Supplementary 2019-20'!R$8:R$191,MATCH($B61,'I.Supplementary 2019-20'!$B$8:$B$191,0))),INDEX('KI 2019-20'!R$9:R$383,MATCH($B61,'KI 2019-20'!$B$9:$B$383,0)))</f>
        <v>0</v>
      </c>
      <c r="N61" s="153">
        <f>_xlfn.IFNA(IF($B61=$B$382,0,INDEX('I.Supplementary 2019-20'!S$8:S$191,MATCH($B61,'I.Supplementary 2019-20'!$B$8:$B$191,0))),INDEX('KI 2019-20'!S$9:S$383,MATCH($B61,'KI 2019-20'!$B$9:$B$383,0)))</f>
        <v>0</v>
      </c>
      <c r="O61" s="153">
        <f>_xlfn.IFNA(IF($B61=$B$382,0,INDEX('I.Supplementary 2019-20'!T$8:T$191,MATCH($B61,'I.Supplementary 2019-20'!$B$8:$B$191,0))),INDEX('KI 2019-20'!T$9:T$383,MATCH($B61,'KI 2019-20'!$B$9:$B$383,0)))</f>
        <v>3.2817083702052798</v>
      </c>
      <c r="P61" s="153">
        <f>_xlfn.IFNA(IF($B61=$B$382,0,INDEX('I.Supplementary 2019-20'!U$8:U$191,MATCH($B61,'I.Supplementary 2019-20'!$B$8:$B$191,0))),INDEX('KI 2019-20'!U$9:U$383,MATCH($B61,'KI 2019-20'!$B$9:$B$383,0)))</f>
        <v>0</v>
      </c>
      <c r="Q61" s="153">
        <f>_xlfn.IFNA(IF($B61=$B$382,0,INDEX('I.Supplementary 2019-20'!V$8:V$191,MATCH($B61,'I.Supplementary 2019-20'!$B$8:$B$191,0))),INDEX('KI 2019-20'!V$9:V$383,MATCH($B61,'KI 2019-20'!$B$9:$B$383,0)))</f>
        <v>0</v>
      </c>
      <c r="R61" s="155">
        <f>_xlfn.IFNA(IF($B61=$B$382,0,INDEX('I.Supplementary 2019-20'!W$8:W$191,MATCH($B61,'I.Supplementary 2019-20'!$B$8:$B$191,0))),INDEX('KI 2019-20'!W$9:W$383,MATCH($B61,'KI 2019-20'!$B$9:$B$383,0)))</f>
        <v>0</v>
      </c>
      <c r="S61" s="153">
        <f>_xlfn.IFNA(IF($B61=$B$382,0,INDEX('I.Supplementary 2019-20'!X$8:X$191,MATCH($B61,'I.Supplementary 2019-20'!$B$8:$B$191,0))),INDEX('KI 2019-20'!X$9:X$383,MATCH($B61,'KI 2019-20'!$B$9:$B$383,0)))</f>
        <v>0</v>
      </c>
      <c r="T61" s="153">
        <f>_xlfn.IFNA(IF($B61=$B$382,0,INDEX('I.Supplementary 2019-20'!Y$8:Y$191,MATCH($B61,'I.Supplementary 2019-20'!$B$8:$B$191,0))),INDEX('KI 2019-20'!Y$9:Y$383,MATCH($B61,'KI 2019-20'!$B$9:$B$383,0)))</f>
        <v>3.2817083702052798</v>
      </c>
      <c r="U61" s="153">
        <f>_xlfn.IFNA(IF($B61=$B$382,0,INDEX('I.Supplementary 2019-20'!Z$8:Z$191,MATCH($B61,'I.Supplementary 2019-20'!$B$8:$B$191,0))),INDEX('KI 2019-20'!Z$9:Z$383,MATCH($B61,'KI 2019-20'!$B$9:$B$383,0)))</f>
        <v>0</v>
      </c>
      <c r="V61" s="153">
        <f>_xlfn.IFNA(IF($B61=$B$382,0,INDEX('I.Supplementary 2019-20'!AA$8:AA$191,MATCH($B61,'I.Supplementary 2019-20'!$B$8:$B$191,0))),INDEX('KI 2019-20'!AA$9:AA$383,MATCH($B61,'KI 2019-20'!$B$9:$B$383,0)))</f>
        <v>0</v>
      </c>
      <c r="W61" s="155">
        <f>_xlfn.IFNA(IF($B61=$B$382,0,INDEX('I.Supplementary 2019-20'!AB$8:AB$191,MATCH($B61,'I.Supplementary 2019-20'!$B$8:$B$191,0))),INDEX('KI 2019-20'!AB$9:AB$383,MATCH($B61,'KI 2019-20'!$B$9:$B$383,0)))</f>
        <v>0</v>
      </c>
      <c r="Y61" s="154">
        <f>_xlfn.IFNA(IF($B61=$B$382,0,INDEX('I.Supplementary 2019-20'!$I$8:$I$191,MATCH($B61,'I.Supplementary 2019-20'!$B$8:$B$191,0))),INDEX('KI 2019-20'!$I$9:$I$383,MATCH($B61,'KI 2019-20'!$B$9:$B$383,0)))</f>
        <v>0</v>
      </c>
      <c r="Z61" s="153">
        <f>_xlfn.IFNA(IF($B61=$B$382,0,INDEX('I.Supplementary 2019-20'!$J$8:$J$191,MATCH($B61,'I.Supplementary 2019-20'!$B$8:$B$191,0))),INDEX('KI 2019-20'!$J$9:$J$383,MATCH($B61,'KI 2019-20'!$B$9:$B$383,0)))</f>
        <v>3.2817083702052798</v>
      </c>
      <c r="AA61" s="155">
        <f>_xlfn.IFNA(IF($B61=$B$382,0,INDEX('I.Supplementary 2019-20'!$H$8:$H$191,MATCH($B61,'I.Supplementary 2019-20'!$B$8:$B$191,0))),INDEX('KI 2019-20'!$H$9:$H$383,MATCH($B61,'KI 2019-20'!$B$9:$B$383,0)))</f>
        <v>3.2817083702052798</v>
      </c>
      <c r="AC61" s="156">
        <f>I61*('Other inputs'!$C$6/'Other inputs'!$C$5)</f>
        <v>0</v>
      </c>
      <c r="AD61" s="149">
        <f>IF(B61=$B$35,J61*('Other inputs'!$C$6/'Other inputs'!$C$5)-('Other inputs'!$C$18/1000000),J61*('Other inputs'!$C$6/'Other inputs'!$C$5))</f>
        <v>0</v>
      </c>
      <c r="AE61" s="149">
        <f>K61*('Other inputs'!$C$6/'Other inputs'!$C$5)</f>
        <v>0</v>
      </c>
      <c r="AF61" s="149">
        <f>L61*('Other inputs'!$C$6/'Other inputs'!$C$5)</f>
        <v>0</v>
      </c>
      <c r="AG61" s="188">
        <f>M61*('Other inputs'!$C$6/'Other inputs'!$C$5)</f>
        <v>0</v>
      </c>
      <c r="AH61" s="149">
        <f>N61*('Other inputs'!$C$6/'Other inputs'!$C$5)</f>
        <v>0</v>
      </c>
      <c r="AI61" s="149">
        <f>O61*('Other inputs'!$C$6/'Other inputs'!$C$5)</f>
        <v>3.335178160351191</v>
      </c>
      <c r="AJ61" s="149">
        <f>P61*('Other inputs'!$C$6/'Other inputs'!$C$5)</f>
        <v>0</v>
      </c>
      <c r="AK61" s="149">
        <f>Q61*('Other inputs'!$C$6/'Other inputs'!$C$5)</f>
        <v>0</v>
      </c>
      <c r="AL61" s="188">
        <f>R61*('Other inputs'!$C$6/'Other inputs'!$C$5)</f>
        <v>0</v>
      </c>
      <c r="AM61" s="156">
        <f t="shared" si="4"/>
        <v>0</v>
      </c>
      <c r="AN61" s="149">
        <f t="shared" si="5"/>
        <v>3.335178160351191</v>
      </c>
      <c r="AO61" s="149">
        <f t="shared" si="6"/>
        <v>0</v>
      </c>
      <c r="AP61" s="149">
        <f t="shared" si="7"/>
        <v>0</v>
      </c>
      <c r="AQ61" s="188">
        <f t="shared" si="8"/>
        <v>0</v>
      </c>
      <c r="AR61" s="149"/>
      <c r="AS61" s="156">
        <f>IF(D61=$C$171,'Other inputs'!$C$12/1000000,SUM(AC61:AG61))</f>
        <v>0</v>
      </c>
      <c r="AT61" s="200">
        <f>IF(D61=$C$171,$Z$171*('Other inputs'!$C$6/'Other inputs'!$C$5),SUM(AH61:AL61))</f>
        <v>3.335178160351191</v>
      </c>
      <c r="AU61" s="210">
        <f t="shared" si="9"/>
        <v>3.335178160351191</v>
      </c>
      <c r="AV61" s="214"/>
      <c r="AW61" s="199">
        <f>IF($G61=1,0,IF($B61=$B$172,AC61*('Other inputs'!$F$6/'Other inputs'!$F$5)-('Other inputs'!$C$28/1000000),AC61*('Other inputs'!$F$6/'Other inputs'!$F$5)))</f>
        <v>0</v>
      </c>
      <c r="AX61" s="200">
        <f>IF($G61=1,0,IF($B61=$B$172,AD61*('Other inputs'!$F$6/'Other inputs'!$F$5)-('Other inputs'!$C$29/1000000),AD61*('Other inputs'!$F$6/'Other inputs'!$F$5)))</f>
        <v>0</v>
      </c>
      <c r="AY61" s="200">
        <f>IF($G61=1,0,AE61*('Other inputs'!$F$6/'Other inputs'!$F$5))</f>
        <v>0</v>
      </c>
      <c r="AZ61" s="200">
        <f>IF($G61=1,0,AF61*('Other inputs'!$F$6/'Other inputs'!$F$5))</f>
        <v>0</v>
      </c>
      <c r="BA61" s="200">
        <f>IF($G61=1,0,AG61*('Other inputs'!$F$6/'Other inputs'!$F$5))</f>
        <v>0</v>
      </c>
      <c r="BB61" s="199">
        <f>IF($G61=1,0,AH61*('Other inputs'!$C$7/'Other inputs'!$C$6))</f>
        <v>0</v>
      </c>
      <c r="BC61" s="200">
        <f>IF($G61=1,0,AI61*('Other inputs'!$C$7/'Other inputs'!$C$6))</f>
        <v>3.335178160351191</v>
      </c>
      <c r="BD61" s="200">
        <f>IF($G61=1,0,AJ61*('Other inputs'!$C$7/'Other inputs'!$C$6))</f>
        <v>0</v>
      </c>
      <c r="BE61" s="200">
        <f>IF($G61=1,0,AK61*('Other inputs'!$C$7/'Other inputs'!$C$6))</f>
        <v>0</v>
      </c>
      <c r="BF61" s="200">
        <f>IF($G61=1,0,AL61*('Other inputs'!$C$7/'Other inputs'!$C$6))</f>
        <v>0</v>
      </c>
      <c r="BG61" s="199">
        <f t="shared" si="10"/>
        <v>0</v>
      </c>
      <c r="BH61" s="200">
        <f t="shared" si="11"/>
        <v>3.335178160351191</v>
      </c>
      <c r="BI61" s="200">
        <f t="shared" si="12"/>
        <v>0</v>
      </c>
      <c r="BJ61" s="200">
        <f t="shared" si="13"/>
        <v>0</v>
      </c>
      <c r="BK61" s="210">
        <f t="shared" si="14"/>
        <v>0</v>
      </c>
      <c r="BL61" s="200"/>
      <c r="BM61" s="199">
        <f>IF(D61=C$171,'Other inputs'!$C$13/1000000,SUM(AW61:BA61))</f>
        <v>0</v>
      </c>
      <c r="BN61" s="200">
        <f>IF(B61=$B$171,$AT$171*('Other inputs'!$C$7/'Other inputs'!$C$6),SUM(BB61:BF61))</f>
        <v>3.335178160351191</v>
      </c>
      <c r="BO61" s="188">
        <f t="shared" si="15"/>
        <v>3.335178160351191</v>
      </c>
    </row>
    <row r="62" spans="2:67">
      <c r="B62" s="121" t="str">
        <f>'KI 2019-20'!B63</f>
        <v>E1534</v>
      </c>
      <c r="C62" s="160" t="str">
        <f t="shared" si="2"/>
        <v>E1534</v>
      </c>
      <c r="D62" s="160" t="str">
        <f t="shared" si="3"/>
        <v>E1534</v>
      </c>
      <c r="E62" t="str">
        <f>INDEX('KI 2019-20'!D$9:D$383,MATCH($B62,'KI 2019-20'!$B$9:$B$383,0))</f>
        <v>SD</v>
      </c>
      <c r="F62">
        <f>INDEX('KI 2019-20'!E$9:E$383,MATCH($B62,'KI 2019-20'!$B$9:$B$383,0))</f>
        <v>0</v>
      </c>
      <c r="G62" s="119">
        <v>0</v>
      </c>
      <c r="H62" s="120" t="str">
        <f>INDEX('KI 2019-20'!F$9:F$383,MATCH($B62,'KI 2019-20'!$B$9:$B$383,0))</f>
        <v>Castle Point</v>
      </c>
      <c r="I62" s="154">
        <f>_xlfn.IFNA(IF($B62=$B$382,0,INDEX('I.Supplementary 2019-20'!N$8:N$191,MATCH($B62,'I.Supplementary 2019-20'!$B$8:$B$191,0))),INDEX('KI 2019-20'!N$9:N$383,MATCH($B62,'KI 2019-20'!$B$9:$B$383,0)))</f>
        <v>0</v>
      </c>
      <c r="J62" s="153">
        <f>_xlfn.IFNA(IF($B62=$B$382,0,INDEX('I.Supplementary 2019-20'!O$8:O$191,MATCH($B62,'I.Supplementary 2019-20'!$B$8:$B$191,0))),INDEX('KI 2019-20'!O$9:O$383,MATCH($B62,'KI 2019-20'!$B$9:$B$383,0)))</f>
        <v>0</v>
      </c>
      <c r="K62" s="153">
        <f>_xlfn.IFNA(IF($B62=$B$382,0,INDEX('I.Supplementary 2019-20'!P$8:P$191,MATCH($B62,'I.Supplementary 2019-20'!$B$8:$B$191,0))),INDEX('KI 2019-20'!P$9:P$383,MATCH($B62,'KI 2019-20'!$B$9:$B$383,0)))</f>
        <v>0</v>
      </c>
      <c r="L62" s="153">
        <f>_xlfn.IFNA(IF($B62=$B$382,0,INDEX('I.Supplementary 2019-20'!Q$8:Q$191,MATCH($B62,'I.Supplementary 2019-20'!$B$8:$B$191,0))),INDEX('KI 2019-20'!Q$9:Q$383,MATCH($B62,'KI 2019-20'!$B$9:$B$383,0)))</f>
        <v>0</v>
      </c>
      <c r="M62" s="155">
        <f>_xlfn.IFNA(IF($B62=$B$382,0,INDEX('I.Supplementary 2019-20'!R$8:R$191,MATCH($B62,'I.Supplementary 2019-20'!$B$8:$B$191,0))),INDEX('KI 2019-20'!R$9:R$383,MATCH($B62,'KI 2019-20'!$B$9:$B$383,0)))</f>
        <v>0</v>
      </c>
      <c r="N62" s="153">
        <f>_xlfn.IFNA(IF($B62=$B$382,0,INDEX('I.Supplementary 2019-20'!S$8:S$191,MATCH($B62,'I.Supplementary 2019-20'!$B$8:$B$191,0))),INDEX('KI 2019-20'!S$9:S$383,MATCH($B62,'KI 2019-20'!$B$9:$B$383,0)))</f>
        <v>0</v>
      </c>
      <c r="O62" s="153">
        <f>_xlfn.IFNA(IF($B62=$B$382,0,INDEX('I.Supplementary 2019-20'!T$8:T$191,MATCH($B62,'I.Supplementary 2019-20'!$B$8:$B$191,0))),INDEX('KI 2019-20'!T$9:T$383,MATCH($B62,'KI 2019-20'!$B$9:$B$383,0)))</f>
        <v>2.2269513526419207</v>
      </c>
      <c r="P62" s="153">
        <f>_xlfn.IFNA(IF($B62=$B$382,0,INDEX('I.Supplementary 2019-20'!U$8:U$191,MATCH($B62,'I.Supplementary 2019-20'!$B$8:$B$191,0))),INDEX('KI 2019-20'!U$9:U$383,MATCH($B62,'KI 2019-20'!$B$9:$B$383,0)))</f>
        <v>0</v>
      </c>
      <c r="Q62" s="153">
        <f>_xlfn.IFNA(IF($B62=$B$382,0,INDEX('I.Supplementary 2019-20'!V$8:V$191,MATCH($B62,'I.Supplementary 2019-20'!$B$8:$B$191,0))),INDEX('KI 2019-20'!V$9:V$383,MATCH($B62,'KI 2019-20'!$B$9:$B$383,0)))</f>
        <v>0</v>
      </c>
      <c r="R62" s="155">
        <f>_xlfn.IFNA(IF($B62=$B$382,0,INDEX('I.Supplementary 2019-20'!W$8:W$191,MATCH($B62,'I.Supplementary 2019-20'!$B$8:$B$191,0))),INDEX('KI 2019-20'!W$9:W$383,MATCH($B62,'KI 2019-20'!$B$9:$B$383,0)))</f>
        <v>0</v>
      </c>
      <c r="S62" s="153">
        <f>_xlfn.IFNA(IF($B62=$B$382,0,INDEX('I.Supplementary 2019-20'!X$8:X$191,MATCH($B62,'I.Supplementary 2019-20'!$B$8:$B$191,0))),INDEX('KI 2019-20'!X$9:X$383,MATCH($B62,'KI 2019-20'!$B$9:$B$383,0)))</f>
        <v>0</v>
      </c>
      <c r="T62" s="153">
        <f>_xlfn.IFNA(IF($B62=$B$382,0,INDEX('I.Supplementary 2019-20'!Y$8:Y$191,MATCH($B62,'I.Supplementary 2019-20'!$B$8:$B$191,0))),INDEX('KI 2019-20'!Y$9:Y$383,MATCH($B62,'KI 2019-20'!$B$9:$B$383,0)))</f>
        <v>2.2269513526419207</v>
      </c>
      <c r="U62" s="153">
        <f>_xlfn.IFNA(IF($B62=$B$382,0,INDEX('I.Supplementary 2019-20'!Z$8:Z$191,MATCH($B62,'I.Supplementary 2019-20'!$B$8:$B$191,0))),INDEX('KI 2019-20'!Z$9:Z$383,MATCH($B62,'KI 2019-20'!$B$9:$B$383,0)))</f>
        <v>0</v>
      </c>
      <c r="V62" s="153">
        <f>_xlfn.IFNA(IF($B62=$B$382,0,INDEX('I.Supplementary 2019-20'!AA$8:AA$191,MATCH($B62,'I.Supplementary 2019-20'!$B$8:$B$191,0))),INDEX('KI 2019-20'!AA$9:AA$383,MATCH($B62,'KI 2019-20'!$B$9:$B$383,0)))</f>
        <v>0</v>
      </c>
      <c r="W62" s="155">
        <f>_xlfn.IFNA(IF($B62=$B$382,0,INDEX('I.Supplementary 2019-20'!AB$8:AB$191,MATCH($B62,'I.Supplementary 2019-20'!$B$8:$B$191,0))),INDEX('KI 2019-20'!AB$9:AB$383,MATCH($B62,'KI 2019-20'!$B$9:$B$383,0)))</f>
        <v>0</v>
      </c>
      <c r="Y62" s="154">
        <f>_xlfn.IFNA(IF($B62=$B$382,0,INDEX('I.Supplementary 2019-20'!$I$8:$I$191,MATCH($B62,'I.Supplementary 2019-20'!$B$8:$B$191,0))),INDEX('KI 2019-20'!$I$9:$I$383,MATCH($B62,'KI 2019-20'!$B$9:$B$383,0)))</f>
        <v>0</v>
      </c>
      <c r="Z62" s="153">
        <f>_xlfn.IFNA(IF($B62=$B$382,0,INDEX('I.Supplementary 2019-20'!$J$8:$J$191,MATCH($B62,'I.Supplementary 2019-20'!$B$8:$B$191,0))),INDEX('KI 2019-20'!$J$9:$J$383,MATCH($B62,'KI 2019-20'!$B$9:$B$383,0)))</f>
        <v>2.2269513526419207</v>
      </c>
      <c r="AA62" s="155">
        <f>_xlfn.IFNA(IF($B62=$B$382,0,INDEX('I.Supplementary 2019-20'!$H$8:$H$191,MATCH($B62,'I.Supplementary 2019-20'!$B$8:$B$191,0))),INDEX('KI 2019-20'!$H$9:$H$383,MATCH($B62,'KI 2019-20'!$B$9:$B$383,0)))</f>
        <v>2.2269513526419207</v>
      </c>
      <c r="AC62" s="156">
        <f>I62*('Other inputs'!$C$6/'Other inputs'!$C$5)</f>
        <v>0</v>
      </c>
      <c r="AD62" s="149">
        <f>IF(B62=$B$35,J62*('Other inputs'!$C$6/'Other inputs'!$C$5)-('Other inputs'!$C$18/1000000),J62*('Other inputs'!$C$6/'Other inputs'!$C$5))</f>
        <v>0</v>
      </c>
      <c r="AE62" s="149">
        <f>K62*('Other inputs'!$C$6/'Other inputs'!$C$5)</f>
        <v>0</v>
      </c>
      <c r="AF62" s="149">
        <f>L62*('Other inputs'!$C$6/'Other inputs'!$C$5)</f>
        <v>0</v>
      </c>
      <c r="AG62" s="188">
        <f>M62*('Other inputs'!$C$6/'Other inputs'!$C$5)</f>
        <v>0</v>
      </c>
      <c r="AH62" s="149">
        <f>N62*('Other inputs'!$C$6/'Other inputs'!$C$5)</f>
        <v>0</v>
      </c>
      <c r="AI62" s="149">
        <f>O62*('Other inputs'!$C$6/'Other inputs'!$C$5)</f>
        <v>2.2632356923998338</v>
      </c>
      <c r="AJ62" s="149">
        <f>P62*('Other inputs'!$C$6/'Other inputs'!$C$5)</f>
        <v>0</v>
      </c>
      <c r="AK62" s="149">
        <f>Q62*('Other inputs'!$C$6/'Other inputs'!$C$5)</f>
        <v>0</v>
      </c>
      <c r="AL62" s="188">
        <f>R62*('Other inputs'!$C$6/'Other inputs'!$C$5)</f>
        <v>0</v>
      </c>
      <c r="AM62" s="156">
        <f t="shared" si="4"/>
        <v>0</v>
      </c>
      <c r="AN62" s="149">
        <f t="shared" si="5"/>
        <v>2.2632356923998338</v>
      </c>
      <c r="AO62" s="149">
        <f t="shared" si="6"/>
        <v>0</v>
      </c>
      <c r="AP62" s="149">
        <f t="shared" si="7"/>
        <v>0</v>
      </c>
      <c r="AQ62" s="188">
        <f t="shared" si="8"/>
        <v>0</v>
      </c>
      <c r="AR62" s="149"/>
      <c r="AS62" s="156">
        <f>IF(D62=$C$171,'Other inputs'!$C$12/1000000,SUM(AC62:AG62))</f>
        <v>0</v>
      </c>
      <c r="AT62" s="200">
        <f>IF(D62=$C$171,$Z$171*('Other inputs'!$C$6/'Other inputs'!$C$5),SUM(AH62:AL62))</f>
        <v>2.2632356923998338</v>
      </c>
      <c r="AU62" s="210">
        <f t="shared" si="9"/>
        <v>2.2632356923998338</v>
      </c>
      <c r="AV62" s="214"/>
      <c r="AW62" s="199">
        <f>IF($G62=1,0,IF($B62=$B$172,AC62*('Other inputs'!$F$6/'Other inputs'!$F$5)-('Other inputs'!$C$28/1000000),AC62*('Other inputs'!$F$6/'Other inputs'!$F$5)))</f>
        <v>0</v>
      </c>
      <c r="AX62" s="200">
        <f>IF($G62=1,0,IF($B62=$B$172,AD62*('Other inputs'!$F$6/'Other inputs'!$F$5)-('Other inputs'!$C$29/1000000),AD62*('Other inputs'!$F$6/'Other inputs'!$F$5)))</f>
        <v>0</v>
      </c>
      <c r="AY62" s="200">
        <f>IF($G62=1,0,AE62*('Other inputs'!$F$6/'Other inputs'!$F$5))</f>
        <v>0</v>
      </c>
      <c r="AZ62" s="200">
        <f>IF($G62=1,0,AF62*('Other inputs'!$F$6/'Other inputs'!$F$5))</f>
        <v>0</v>
      </c>
      <c r="BA62" s="200">
        <f>IF($G62=1,0,AG62*('Other inputs'!$F$6/'Other inputs'!$F$5))</f>
        <v>0</v>
      </c>
      <c r="BB62" s="199">
        <f>IF($G62=1,0,AH62*('Other inputs'!$C$7/'Other inputs'!$C$6))</f>
        <v>0</v>
      </c>
      <c r="BC62" s="200">
        <f>IF($G62=1,0,AI62*('Other inputs'!$C$7/'Other inputs'!$C$6))</f>
        <v>2.2632356923998338</v>
      </c>
      <c r="BD62" s="200">
        <f>IF($G62=1,0,AJ62*('Other inputs'!$C$7/'Other inputs'!$C$6))</f>
        <v>0</v>
      </c>
      <c r="BE62" s="200">
        <f>IF($G62=1,0,AK62*('Other inputs'!$C$7/'Other inputs'!$C$6))</f>
        <v>0</v>
      </c>
      <c r="BF62" s="200">
        <f>IF($G62=1,0,AL62*('Other inputs'!$C$7/'Other inputs'!$C$6))</f>
        <v>0</v>
      </c>
      <c r="BG62" s="199">
        <f t="shared" si="10"/>
        <v>0</v>
      </c>
      <c r="BH62" s="200">
        <f t="shared" si="11"/>
        <v>2.2632356923998338</v>
      </c>
      <c r="BI62" s="200">
        <f t="shared" si="12"/>
        <v>0</v>
      </c>
      <c r="BJ62" s="200">
        <f t="shared" si="13"/>
        <v>0</v>
      </c>
      <c r="BK62" s="210">
        <f t="shared" si="14"/>
        <v>0</v>
      </c>
      <c r="BL62" s="200"/>
      <c r="BM62" s="199">
        <f>IF(D62=C$171,'Other inputs'!$C$13/1000000,SUM(AW62:BA62))</f>
        <v>0</v>
      </c>
      <c r="BN62" s="200">
        <f>IF(B62=$B$171,$AT$171*('Other inputs'!$C$7/'Other inputs'!$C$6),SUM(BB62:BF62))</f>
        <v>2.2632356923998338</v>
      </c>
      <c r="BO62" s="188">
        <f t="shared" si="15"/>
        <v>2.2632356923998338</v>
      </c>
    </row>
    <row r="63" spans="2:67">
      <c r="B63" s="121" t="str">
        <f>'KI 2019-20'!B64</f>
        <v>E0203</v>
      </c>
      <c r="C63" s="160" t="str">
        <f t="shared" si="2"/>
        <v>E0203</v>
      </c>
      <c r="D63" s="160" t="str">
        <f t="shared" si="3"/>
        <v>E0203</v>
      </c>
      <c r="E63" t="str">
        <f>INDEX('KI 2019-20'!D$9:D$383,MATCH($B63,'KI 2019-20'!$B$9:$B$383,0))</f>
        <v>UNINFIR</v>
      </c>
      <c r="F63">
        <f>INDEX('KI 2019-20'!E$9:E$383,MATCH($B63,'KI 2019-20'!$B$9:$B$383,0))</f>
        <v>0</v>
      </c>
      <c r="G63" s="119">
        <v>0</v>
      </c>
      <c r="H63" s="120" t="str">
        <f>INDEX('KI 2019-20'!F$9:F$383,MATCH($B63,'KI 2019-20'!$B$9:$B$383,0))</f>
        <v>Central Bedfordshire</v>
      </c>
      <c r="I63" s="154">
        <f>_xlfn.IFNA(IF($B63=$B$382,0,INDEX('I.Supplementary 2019-20'!N$8:N$191,MATCH($B63,'I.Supplementary 2019-20'!$B$8:$B$191,0))),INDEX('KI 2019-20'!N$9:N$383,MATCH($B63,'KI 2019-20'!$B$9:$B$383,0)))</f>
        <v>0</v>
      </c>
      <c r="J63" s="153">
        <f>_xlfn.IFNA(IF($B63=$B$382,0,INDEX('I.Supplementary 2019-20'!O$8:O$191,MATCH($B63,'I.Supplementary 2019-20'!$B$8:$B$191,0))),INDEX('KI 2019-20'!O$9:O$383,MATCH($B63,'KI 2019-20'!$B$9:$B$383,0)))</f>
        <v>0</v>
      </c>
      <c r="K63" s="153">
        <f>_xlfn.IFNA(IF($B63=$B$382,0,INDEX('I.Supplementary 2019-20'!P$8:P$191,MATCH($B63,'I.Supplementary 2019-20'!$B$8:$B$191,0))),INDEX('KI 2019-20'!P$9:P$383,MATCH($B63,'KI 2019-20'!$B$9:$B$383,0)))</f>
        <v>0</v>
      </c>
      <c r="L63" s="153">
        <f>_xlfn.IFNA(IF($B63=$B$382,0,INDEX('I.Supplementary 2019-20'!Q$8:Q$191,MATCH($B63,'I.Supplementary 2019-20'!$B$8:$B$191,0))),INDEX('KI 2019-20'!Q$9:Q$383,MATCH($B63,'KI 2019-20'!$B$9:$B$383,0)))</f>
        <v>0</v>
      </c>
      <c r="M63" s="155">
        <f>_xlfn.IFNA(IF($B63=$B$382,0,INDEX('I.Supplementary 2019-20'!R$8:R$191,MATCH($B63,'I.Supplementary 2019-20'!$B$8:$B$191,0))),INDEX('KI 2019-20'!R$9:R$383,MATCH($B63,'KI 2019-20'!$B$9:$B$383,0)))</f>
        <v>0</v>
      </c>
      <c r="N63" s="153">
        <f>_xlfn.IFNA(IF($B63=$B$382,0,INDEX('I.Supplementary 2019-20'!S$8:S$191,MATCH($B63,'I.Supplementary 2019-20'!$B$8:$B$191,0))),INDEX('KI 2019-20'!S$9:S$383,MATCH($B63,'KI 2019-20'!$B$9:$B$383,0)))</f>
        <v>25.222737473665735</v>
      </c>
      <c r="O63" s="153">
        <f>_xlfn.IFNA(IF($B63=$B$382,0,INDEX('I.Supplementary 2019-20'!T$8:T$191,MATCH($B63,'I.Supplementary 2019-20'!$B$8:$B$191,0))),INDEX('KI 2019-20'!T$9:T$383,MATCH($B63,'KI 2019-20'!$B$9:$B$383,0)))</f>
        <v>6.4345437464129196</v>
      </c>
      <c r="P63" s="153">
        <f>_xlfn.IFNA(IF($B63=$B$382,0,INDEX('I.Supplementary 2019-20'!U$8:U$191,MATCH($B63,'I.Supplementary 2019-20'!$B$8:$B$191,0))),INDEX('KI 2019-20'!U$9:U$383,MATCH($B63,'KI 2019-20'!$B$9:$B$383,0)))</f>
        <v>0</v>
      </c>
      <c r="Q63" s="153">
        <f>_xlfn.IFNA(IF($B63=$B$382,0,INDEX('I.Supplementary 2019-20'!V$8:V$191,MATCH($B63,'I.Supplementary 2019-20'!$B$8:$B$191,0))),INDEX('KI 2019-20'!V$9:V$383,MATCH($B63,'KI 2019-20'!$B$9:$B$383,0)))</f>
        <v>0</v>
      </c>
      <c r="R63" s="155">
        <f>_xlfn.IFNA(IF($B63=$B$382,0,INDEX('I.Supplementary 2019-20'!W$8:W$191,MATCH($B63,'I.Supplementary 2019-20'!$B$8:$B$191,0))),INDEX('KI 2019-20'!W$9:W$383,MATCH($B63,'KI 2019-20'!$B$9:$B$383,0)))</f>
        <v>0</v>
      </c>
      <c r="S63" s="153">
        <f>_xlfn.IFNA(IF($B63=$B$382,0,INDEX('I.Supplementary 2019-20'!X$8:X$191,MATCH($B63,'I.Supplementary 2019-20'!$B$8:$B$191,0))),INDEX('KI 2019-20'!X$9:X$383,MATCH($B63,'KI 2019-20'!$B$9:$B$383,0)))</f>
        <v>25.222737473665735</v>
      </c>
      <c r="T63" s="153">
        <f>_xlfn.IFNA(IF($B63=$B$382,0,INDEX('I.Supplementary 2019-20'!Y$8:Y$191,MATCH($B63,'I.Supplementary 2019-20'!$B$8:$B$191,0))),INDEX('KI 2019-20'!Y$9:Y$383,MATCH($B63,'KI 2019-20'!$B$9:$B$383,0)))</f>
        <v>6.4345437464129196</v>
      </c>
      <c r="U63" s="153">
        <f>_xlfn.IFNA(IF($B63=$B$382,0,INDEX('I.Supplementary 2019-20'!Z$8:Z$191,MATCH($B63,'I.Supplementary 2019-20'!$B$8:$B$191,0))),INDEX('KI 2019-20'!Z$9:Z$383,MATCH($B63,'KI 2019-20'!$B$9:$B$383,0)))</f>
        <v>0</v>
      </c>
      <c r="V63" s="153">
        <f>_xlfn.IFNA(IF($B63=$B$382,0,INDEX('I.Supplementary 2019-20'!AA$8:AA$191,MATCH($B63,'I.Supplementary 2019-20'!$B$8:$B$191,0))),INDEX('KI 2019-20'!AA$9:AA$383,MATCH($B63,'KI 2019-20'!$B$9:$B$383,0)))</f>
        <v>0</v>
      </c>
      <c r="W63" s="155">
        <f>_xlfn.IFNA(IF($B63=$B$382,0,INDEX('I.Supplementary 2019-20'!AB$8:AB$191,MATCH($B63,'I.Supplementary 2019-20'!$B$8:$B$191,0))),INDEX('KI 2019-20'!AB$9:AB$383,MATCH($B63,'KI 2019-20'!$B$9:$B$383,0)))</f>
        <v>0</v>
      </c>
      <c r="Y63" s="154">
        <f>_xlfn.IFNA(IF($B63=$B$382,0,INDEX('I.Supplementary 2019-20'!$I$8:$I$191,MATCH($B63,'I.Supplementary 2019-20'!$B$8:$B$191,0))),INDEX('KI 2019-20'!$I$9:$I$383,MATCH($B63,'KI 2019-20'!$B$9:$B$383,0)))</f>
        <v>0</v>
      </c>
      <c r="Z63" s="153">
        <f>_xlfn.IFNA(IF($B63=$B$382,0,INDEX('I.Supplementary 2019-20'!$J$8:$J$191,MATCH($B63,'I.Supplementary 2019-20'!$B$8:$B$191,0))),INDEX('KI 2019-20'!$J$9:$J$383,MATCH($B63,'KI 2019-20'!$B$9:$B$383,0)))</f>
        <v>31.657281220078655</v>
      </c>
      <c r="AA63" s="155">
        <f>_xlfn.IFNA(IF($B63=$B$382,0,INDEX('I.Supplementary 2019-20'!$H$8:$H$191,MATCH($B63,'I.Supplementary 2019-20'!$B$8:$B$191,0))),INDEX('KI 2019-20'!$H$9:$H$383,MATCH($B63,'KI 2019-20'!$B$9:$B$383,0)))</f>
        <v>31.657281220078655</v>
      </c>
      <c r="AC63" s="156">
        <f>I63*('Other inputs'!$C$6/'Other inputs'!$C$5)</f>
        <v>0</v>
      </c>
      <c r="AD63" s="149">
        <f>IF(B63=$B$35,J63*('Other inputs'!$C$6/'Other inputs'!$C$5)-('Other inputs'!$C$18/1000000),J63*('Other inputs'!$C$6/'Other inputs'!$C$5))</f>
        <v>0</v>
      </c>
      <c r="AE63" s="149">
        <f>K63*('Other inputs'!$C$6/'Other inputs'!$C$5)</f>
        <v>0</v>
      </c>
      <c r="AF63" s="149">
        <f>L63*('Other inputs'!$C$6/'Other inputs'!$C$5)</f>
        <v>0</v>
      </c>
      <c r="AG63" s="188">
        <f>M63*('Other inputs'!$C$6/'Other inputs'!$C$5)</f>
        <v>0</v>
      </c>
      <c r="AH63" s="149">
        <f>N63*('Other inputs'!$C$6/'Other inputs'!$C$5)</f>
        <v>25.633698573032998</v>
      </c>
      <c r="AI63" s="149">
        <f>O63*('Other inputs'!$C$6/'Other inputs'!$C$5)</f>
        <v>6.5393835630550852</v>
      </c>
      <c r="AJ63" s="149">
        <f>P63*('Other inputs'!$C$6/'Other inputs'!$C$5)</f>
        <v>0</v>
      </c>
      <c r="AK63" s="149">
        <f>Q63*('Other inputs'!$C$6/'Other inputs'!$C$5)</f>
        <v>0</v>
      </c>
      <c r="AL63" s="188">
        <f>R63*('Other inputs'!$C$6/'Other inputs'!$C$5)</f>
        <v>0</v>
      </c>
      <c r="AM63" s="156">
        <f t="shared" si="4"/>
        <v>25.633698573032998</v>
      </c>
      <c r="AN63" s="149">
        <f t="shared" si="5"/>
        <v>6.5393835630550852</v>
      </c>
      <c r="AO63" s="149">
        <f t="shared" si="6"/>
        <v>0</v>
      </c>
      <c r="AP63" s="149">
        <f t="shared" si="7"/>
        <v>0</v>
      </c>
      <c r="AQ63" s="188">
        <f t="shared" si="8"/>
        <v>0</v>
      </c>
      <c r="AR63" s="149"/>
      <c r="AS63" s="156">
        <f>IF(D63=$C$171,'Other inputs'!$C$12/1000000,SUM(AC63:AG63))</f>
        <v>0</v>
      </c>
      <c r="AT63" s="200">
        <f>IF(D63=$C$171,$Z$171*('Other inputs'!$C$6/'Other inputs'!$C$5),SUM(AH63:AL63))</f>
        <v>32.173082136088084</v>
      </c>
      <c r="AU63" s="210">
        <f t="shared" si="9"/>
        <v>32.173082136088084</v>
      </c>
      <c r="AV63" s="214"/>
      <c r="AW63" s="199">
        <f>IF($G63=1,0,IF($B63=$B$172,AC63*('Other inputs'!$F$6/'Other inputs'!$F$5)-('Other inputs'!$C$28/1000000),AC63*('Other inputs'!$F$6/'Other inputs'!$F$5)))</f>
        <v>0</v>
      </c>
      <c r="AX63" s="200">
        <f>IF($G63=1,0,IF($B63=$B$172,AD63*('Other inputs'!$F$6/'Other inputs'!$F$5)-('Other inputs'!$C$29/1000000),AD63*('Other inputs'!$F$6/'Other inputs'!$F$5)))</f>
        <v>0</v>
      </c>
      <c r="AY63" s="200">
        <f>IF($G63=1,0,AE63*('Other inputs'!$F$6/'Other inputs'!$F$5))</f>
        <v>0</v>
      </c>
      <c r="AZ63" s="200">
        <f>IF($G63=1,0,AF63*('Other inputs'!$F$6/'Other inputs'!$F$5))</f>
        <v>0</v>
      </c>
      <c r="BA63" s="200">
        <f>IF($G63=1,0,AG63*('Other inputs'!$F$6/'Other inputs'!$F$5))</f>
        <v>0</v>
      </c>
      <c r="BB63" s="199">
        <f>IF($G63=1,0,AH63*('Other inputs'!$C$7/'Other inputs'!$C$6))</f>
        <v>25.633698573032998</v>
      </c>
      <c r="BC63" s="200">
        <f>IF($G63=1,0,AI63*('Other inputs'!$C$7/'Other inputs'!$C$6))</f>
        <v>6.5393835630550852</v>
      </c>
      <c r="BD63" s="200">
        <f>IF($G63=1,0,AJ63*('Other inputs'!$C$7/'Other inputs'!$C$6))</f>
        <v>0</v>
      </c>
      <c r="BE63" s="200">
        <f>IF($G63=1,0,AK63*('Other inputs'!$C$7/'Other inputs'!$C$6))</f>
        <v>0</v>
      </c>
      <c r="BF63" s="200">
        <f>IF($G63=1,0,AL63*('Other inputs'!$C$7/'Other inputs'!$C$6))</f>
        <v>0</v>
      </c>
      <c r="BG63" s="199">
        <f t="shared" si="10"/>
        <v>25.633698573032998</v>
      </c>
      <c r="BH63" s="200">
        <f t="shared" si="11"/>
        <v>6.5393835630550852</v>
      </c>
      <c r="BI63" s="200">
        <f t="shared" si="12"/>
        <v>0</v>
      </c>
      <c r="BJ63" s="200">
        <f t="shared" si="13"/>
        <v>0</v>
      </c>
      <c r="BK63" s="210">
        <f t="shared" si="14"/>
        <v>0</v>
      </c>
      <c r="BL63" s="200"/>
      <c r="BM63" s="199">
        <f>IF(D63=C$171,'Other inputs'!$C$13/1000000,SUM(AW63:BA63))</f>
        <v>0</v>
      </c>
      <c r="BN63" s="200">
        <f>IF(B63=$B$171,$AT$171*('Other inputs'!$C$7/'Other inputs'!$C$6),SUM(BB63:BF63))</f>
        <v>32.173082136088084</v>
      </c>
      <c r="BO63" s="188">
        <f t="shared" si="15"/>
        <v>32.173082136088084</v>
      </c>
    </row>
    <row r="64" spans="2:67">
      <c r="B64" s="121" t="str">
        <f>'KI 2019-20'!B65</f>
        <v>E2432</v>
      </c>
      <c r="C64" s="160" t="str">
        <f t="shared" si="2"/>
        <v>E2432</v>
      </c>
      <c r="D64" s="160" t="str">
        <f t="shared" si="3"/>
        <v>E2432</v>
      </c>
      <c r="E64" t="str">
        <f>INDEX('KI 2019-20'!D$9:D$383,MATCH($B64,'KI 2019-20'!$B$9:$B$383,0))</f>
        <v>SD</v>
      </c>
      <c r="F64" t="str">
        <f>INDEX('KI 2019-20'!E$9:E$383,MATCH($B64,'KI 2019-20'!$B$9:$B$383,0))</f>
        <v>P1913</v>
      </c>
      <c r="G64" s="119">
        <v>0</v>
      </c>
      <c r="H64" s="120" t="str">
        <f>INDEX('KI 2019-20'!F$9:F$383,MATCH($B64,'KI 2019-20'!$B$9:$B$383,0))</f>
        <v>Charnwood</v>
      </c>
      <c r="I64" s="154">
        <f>_xlfn.IFNA(IF($B64=$B$382,0,INDEX('I.Supplementary 2019-20'!N$8:N$191,MATCH($B64,'I.Supplementary 2019-20'!$B$8:$B$191,0))),INDEX('KI 2019-20'!N$9:N$383,MATCH($B64,'KI 2019-20'!$B$9:$B$383,0)))</f>
        <v>0</v>
      </c>
      <c r="J64" s="153">
        <f>_xlfn.IFNA(IF($B64=$B$382,0,INDEX('I.Supplementary 2019-20'!O$8:O$191,MATCH($B64,'I.Supplementary 2019-20'!$B$8:$B$191,0))),INDEX('KI 2019-20'!O$9:O$383,MATCH($B64,'KI 2019-20'!$B$9:$B$383,0)))</f>
        <v>0.16487571454481872</v>
      </c>
      <c r="K64" s="153">
        <f>_xlfn.IFNA(IF($B64=$B$382,0,INDEX('I.Supplementary 2019-20'!P$8:P$191,MATCH($B64,'I.Supplementary 2019-20'!$B$8:$B$191,0))),INDEX('KI 2019-20'!P$9:P$383,MATCH($B64,'KI 2019-20'!$B$9:$B$383,0)))</f>
        <v>0</v>
      </c>
      <c r="L64" s="153">
        <f>_xlfn.IFNA(IF($B64=$B$382,0,INDEX('I.Supplementary 2019-20'!Q$8:Q$191,MATCH($B64,'I.Supplementary 2019-20'!$B$8:$B$191,0))),INDEX('KI 2019-20'!Q$9:Q$383,MATCH($B64,'KI 2019-20'!$B$9:$B$383,0)))</f>
        <v>0</v>
      </c>
      <c r="M64" s="155">
        <f>_xlfn.IFNA(IF($B64=$B$382,0,INDEX('I.Supplementary 2019-20'!R$8:R$191,MATCH($B64,'I.Supplementary 2019-20'!$B$8:$B$191,0))),INDEX('KI 2019-20'!R$9:R$383,MATCH($B64,'KI 2019-20'!$B$9:$B$383,0)))</f>
        <v>0</v>
      </c>
      <c r="N64" s="153">
        <f>_xlfn.IFNA(IF($B64=$B$382,0,INDEX('I.Supplementary 2019-20'!S$8:S$191,MATCH($B64,'I.Supplementary 2019-20'!$B$8:$B$191,0))),INDEX('KI 2019-20'!S$9:S$383,MATCH($B64,'KI 2019-20'!$B$9:$B$383,0)))</f>
        <v>0</v>
      </c>
      <c r="O64" s="153">
        <f>_xlfn.IFNA(IF($B64=$B$382,0,INDEX('I.Supplementary 2019-20'!T$8:T$191,MATCH($B64,'I.Supplementary 2019-20'!$B$8:$B$191,0))),INDEX('KI 2019-20'!T$9:T$383,MATCH($B64,'KI 2019-20'!$B$9:$B$383,0)))</f>
        <v>4.2239395754162032</v>
      </c>
      <c r="P64" s="153">
        <f>_xlfn.IFNA(IF($B64=$B$382,0,INDEX('I.Supplementary 2019-20'!U$8:U$191,MATCH($B64,'I.Supplementary 2019-20'!$B$8:$B$191,0))),INDEX('KI 2019-20'!U$9:U$383,MATCH($B64,'KI 2019-20'!$B$9:$B$383,0)))</f>
        <v>0</v>
      </c>
      <c r="Q64" s="153">
        <f>_xlfn.IFNA(IF($B64=$B$382,0,INDEX('I.Supplementary 2019-20'!V$8:V$191,MATCH($B64,'I.Supplementary 2019-20'!$B$8:$B$191,0))),INDEX('KI 2019-20'!V$9:V$383,MATCH($B64,'KI 2019-20'!$B$9:$B$383,0)))</f>
        <v>0</v>
      </c>
      <c r="R64" s="155">
        <f>_xlfn.IFNA(IF($B64=$B$382,0,INDEX('I.Supplementary 2019-20'!W$8:W$191,MATCH($B64,'I.Supplementary 2019-20'!$B$8:$B$191,0))),INDEX('KI 2019-20'!W$9:W$383,MATCH($B64,'KI 2019-20'!$B$9:$B$383,0)))</f>
        <v>0</v>
      </c>
      <c r="S64" s="153">
        <f>_xlfn.IFNA(IF($B64=$B$382,0,INDEX('I.Supplementary 2019-20'!X$8:X$191,MATCH($B64,'I.Supplementary 2019-20'!$B$8:$B$191,0))),INDEX('KI 2019-20'!X$9:X$383,MATCH($B64,'KI 2019-20'!$B$9:$B$383,0)))</f>
        <v>0</v>
      </c>
      <c r="T64" s="153">
        <f>_xlfn.IFNA(IF($B64=$B$382,0,INDEX('I.Supplementary 2019-20'!Y$8:Y$191,MATCH($B64,'I.Supplementary 2019-20'!$B$8:$B$191,0))),INDEX('KI 2019-20'!Y$9:Y$383,MATCH($B64,'KI 2019-20'!$B$9:$B$383,0)))</f>
        <v>4.3888152899610224</v>
      </c>
      <c r="U64" s="153">
        <f>_xlfn.IFNA(IF($B64=$B$382,0,INDEX('I.Supplementary 2019-20'!Z$8:Z$191,MATCH($B64,'I.Supplementary 2019-20'!$B$8:$B$191,0))),INDEX('KI 2019-20'!Z$9:Z$383,MATCH($B64,'KI 2019-20'!$B$9:$B$383,0)))</f>
        <v>0</v>
      </c>
      <c r="V64" s="153">
        <f>_xlfn.IFNA(IF($B64=$B$382,0,INDEX('I.Supplementary 2019-20'!AA$8:AA$191,MATCH($B64,'I.Supplementary 2019-20'!$B$8:$B$191,0))),INDEX('KI 2019-20'!AA$9:AA$383,MATCH($B64,'KI 2019-20'!$B$9:$B$383,0)))</f>
        <v>0</v>
      </c>
      <c r="W64" s="155">
        <f>_xlfn.IFNA(IF($B64=$B$382,0,INDEX('I.Supplementary 2019-20'!AB$8:AB$191,MATCH($B64,'I.Supplementary 2019-20'!$B$8:$B$191,0))),INDEX('KI 2019-20'!AB$9:AB$383,MATCH($B64,'KI 2019-20'!$B$9:$B$383,0)))</f>
        <v>0</v>
      </c>
      <c r="Y64" s="154">
        <f>_xlfn.IFNA(IF($B64=$B$382,0,INDEX('I.Supplementary 2019-20'!$I$8:$I$191,MATCH($B64,'I.Supplementary 2019-20'!$B$8:$B$191,0))),INDEX('KI 2019-20'!$I$9:$I$383,MATCH($B64,'KI 2019-20'!$B$9:$B$383,0)))</f>
        <v>0.16487571454481872</v>
      </c>
      <c r="Z64" s="153">
        <f>_xlfn.IFNA(IF($B64=$B$382,0,INDEX('I.Supplementary 2019-20'!$J$8:$J$191,MATCH($B64,'I.Supplementary 2019-20'!$B$8:$B$191,0))),INDEX('KI 2019-20'!$J$9:$J$383,MATCH($B64,'KI 2019-20'!$B$9:$B$383,0)))</f>
        <v>4.2239395754162032</v>
      </c>
      <c r="AA64" s="155">
        <f>_xlfn.IFNA(IF($B64=$B$382,0,INDEX('I.Supplementary 2019-20'!$H$8:$H$191,MATCH($B64,'I.Supplementary 2019-20'!$B$8:$B$191,0))),INDEX('KI 2019-20'!$H$9:$H$383,MATCH($B64,'KI 2019-20'!$B$9:$B$383,0)))</f>
        <v>4.3888152899610224</v>
      </c>
      <c r="AC64" s="156">
        <f>I64*('Other inputs'!$C$6/'Other inputs'!$C$5)</f>
        <v>0</v>
      </c>
      <c r="AD64" s="149">
        <f>IF(B64=$B$35,J64*('Other inputs'!$C$6/'Other inputs'!$C$5)-('Other inputs'!$C$18/1000000),J64*('Other inputs'!$C$6/'Other inputs'!$C$5))</f>
        <v>0.16756208056591557</v>
      </c>
      <c r="AE64" s="149">
        <f>K64*('Other inputs'!$C$6/'Other inputs'!$C$5)</f>
        <v>0</v>
      </c>
      <c r="AF64" s="149">
        <f>L64*('Other inputs'!$C$6/'Other inputs'!$C$5)</f>
        <v>0</v>
      </c>
      <c r="AG64" s="188">
        <f>M64*('Other inputs'!$C$6/'Other inputs'!$C$5)</f>
        <v>0</v>
      </c>
      <c r="AH64" s="149">
        <f>N64*('Other inputs'!$C$6/'Other inputs'!$C$5)</f>
        <v>0</v>
      </c>
      <c r="AI64" s="149">
        <f>O64*('Other inputs'!$C$6/'Other inputs'!$C$5)</f>
        <v>4.2927614014922311</v>
      </c>
      <c r="AJ64" s="149">
        <f>P64*('Other inputs'!$C$6/'Other inputs'!$C$5)</f>
        <v>0</v>
      </c>
      <c r="AK64" s="149">
        <f>Q64*('Other inputs'!$C$6/'Other inputs'!$C$5)</f>
        <v>0</v>
      </c>
      <c r="AL64" s="188">
        <f>R64*('Other inputs'!$C$6/'Other inputs'!$C$5)</f>
        <v>0</v>
      </c>
      <c r="AM64" s="156">
        <f t="shared" si="4"/>
        <v>0</v>
      </c>
      <c r="AN64" s="149">
        <f t="shared" si="5"/>
        <v>4.460323482058147</v>
      </c>
      <c r="AO64" s="149">
        <f t="shared" si="6"/>
        <v>0</v>
      </c>
      <c r="AP64" s="149">
        <f t="shared" si="7"/>
        <v>0</v>
      </c>
      <c r="AQ64" s="188">
        <f t="shared" si="8"/>
        <v>0</v>
      </c>
      <c r="AR64" s="149"/>
      <c r="AS64" s="156">
        <f>IF(D64=$C$171,'Other inputs'!$C$12/1000000,SUM(AC64:AG64))</f>
        <v>0.16756208056591557</v>
      </c>
      <c r="AT64" s="200">
        <f>IF(D64=$C$171,$Z$171*('Other inputs'!$C$6/'Other inputs'!$C$5),SUM(AH64:AL64))</f>
        <v>4.2927614014922311</v>
      </c>
      <c r="AU64" s="210">
        <f t="shared" si="9"/>
        <v>4.460323482058147</v>
      </c>
      <c r="AV64" s="214"/>
      <c r="AW64" s="199">
        <f>IF($G64=1,0,IF($B64=$B$172,AC64*('Other inputs'!$F$6/'Other inputs'!$F$5)-('Other inputs'!$C$28/1000000),AC64*('Other inputs'!$F$6/'Other inputs'!$F$5)))</f>
        <v>0</v>
      </c>
      <c r="AX64" s="200">
        <f>IF($G64=1,0,IF($B64=$B$172,AD64*('Other inputs'!$F$6/'Other inputs'!$F$5)-('Other inputs'!$C$29/1000000),AD64*('Other inputs'!$F$6/'Other inputs'!$F$5)))</f>
        <v>0.1684886911496902</v>
      </c>
      <c r="AY64" s="200">
        <f>IF($G64=1,0,AE64*('Other inputs'!$F$6/'Other inputs'!$F$5))</f>
        <v>0</v>
      </c>
      <c r="AZ64" s="200">
        <f>IF($G64=1,0,AF64*('Other inputs'!$F$6/'Other inputs'!$F$5))</f>
        <v>0</v>
      </c>
      <c r="BA64" s="200">
        <f>IF($G64=1,0,AG64*('Other inputs'!$F$6/'Other inputs'!$F$5))</f>
        <v>0</v>
      </c>
      <c r="BB64" s="199">
        <f>IF($G64=1,0,AH64*('Other inputs'!$C$7/'Other inputs'!$C$6))</f>
        <v>0</v>
      </c>
      <c r="BC64" s="200">
        <f>IF($G64=1,0,AI64*('Other inputs'!$C$7/'Other inputs'!$C$6))</f>
        <v>4.2927614014922311</v>
      </c>
      <c r="BD64" s="200">
        <f>IF($G64=1,0,AJ64*('Other inputs'!$C$7/'Other inputs'!$C$6))</f>
        <v>0</v>
      </c>
      <c r="BE64" s="200">
        <f>IF($G64=1,0,AK64*('Other inputs'!$C$7/'Other inputs'!$C$6))</f>
        <v>0</v>
      </c>
      <c r="BF64" s="200">
        <f>IF($G64=1,0,AL64*('Other inputs'!$C$7/'Other inputs'!$C$6))</f>
        <v>0</v>
      </c>
      <c r="BG64" s="199">
        <f t="shared" si="10"/>
        <v>0</v>
      </c>
      <c r="BH64" s="200">
        <f t="shared" si="11"/>
        <v>4.4612500926419214</v>
      </c>
      <c r="BI64" s="200">
        <f t="shared" si="12"/>
        <v>0</v>
      </c>
      <c r="BJ64" s="200">
        <f t="shared" si="13"/>
        <v>0</v>
      </c>
      <c r="BK64" s="210">
        <f t="shared" si="14"/>
        <v>0</v>
      </c>
      <c r="BL64" s="200"/>
      <c r="BM64" s="199">
        <f>IF(D64=C$171,'Other inputs'!$C$13/1000000,SUM(AW64:BA64))</f>
        <v>0.1684886911496902</v>
      </c>
      <c r="BN64" s="200">
        <f>IF(B64=$B$171,$AT$171*('Other inputs'!$C$7/'Other inputs'!$C$6),SUM(BB64:BF64))</f>
        <v>4.2927614014922311</v>
      </c>
      <c r="BO64" s="188">
        <f t="shared" si="15"/>
        <v>4.4612500926419214</v>
      </c>
    </row>
    <row r="65" spans="2:67">
      <c r="B65" s="121" t="str">
        <f>'KI 2019-20'!B66</f>
        <v>E1535</v>
      </c>
      <c r="C65" s="160" t="str">
        <f t="shared" si="2"/>
        <v>E1535</v>
      </c>
      <c r="D65" s="160" t="str">
        <f t="shared" si="3"/>
        <v>E1535</v>
      </c>
      <c r="E65" t="str">
        <f>INDEX('KI 2019-20'!D$9:D$383,MATCH($B65,'KI 2019-20'!$B$9:$B$383,0))</f>
        <v>SD</v>
      </c>
      <c r="F65">
        <f>INDEX('KI 2019-20'!E$9:E$383,MATCH($B65,'KI 2019-20'!$B$9:$B$383,0))</f>
        <v>0</v>
      </c>
      <c r="G65" s="119">
        <v>0</v>
      </c>
      <c r="H65" s="120" t="str">
        <f>INDEX('KI 2019-20'!F$9:F$383,MATCH($B65,'KI 2019-20'!$B$9:$B$383,0))</f>
        <v>Chelmsford</v>
      </c>
      <c r="I65" s="154">
        <f>_xlfn.IFNA(IF($B65=$B$382,0,INDEX('I.Supplementary 2019-20'!N$8:N$191,MATCH($B65,'I.Supplementary 2019-20'!$B$8:$B$191,0))),INDEX('KI 2019-20'!N$9:N$383,MATCH($B65,'KI 2019-20'!$B$9:$B$383,0)))</f>
        <v>0</v>
      </c>
      <c r="J65" s="153">
        <f>_xlfn.IFNA(IF($B65=$B$382,0,INDEX('I.Supplementary 2019-20'!O$8:O$191,MATCH($B65,'I.Supplementary 2019-20'!$B$8:$B$191,0))),INDEX('KI 2019-20'!O$9:O$383,MATCH($B65,'KI 2019-20'!$B$9:$B$383,0)))</f>
        <v>0</v>
      </c>
      <c r="K65" s="153">
        <f>_xlfn.IFNA(IF($B65=$B$382,0,INDEX('I.Supplementary 2019-20'!P$8:P$191,MATCH($B65,'I.Supplementary 2019-20'!$B$8:$B$191,0))),INDEX('KI 2019-20'!P$9:P$383,MATCH($B65,'KI 2019-20'!$B$9:$B$383,0)))</f>
        <v>0</v>
      </c>
      <c r="L65" s="153">
        <f>_xlfn.IFNA(IF($B65=$B$382,0,INDEX('I.Supplementary 2019-20'!Q$8:Q$191,MATCH($B65,'I.Supplementary 2019-20'!$B$8:$B$191,0))),INDEX('KI 2019-20'!Q$9:Q$383,MATCH($B65,'KI 2019-20'!$B$9:$B$383,0)))</f>
        <v>0</v>
      </c>
      <c r="M65" s="155">
        <f>_xlfn.IFNA(IF($B65=$B$382,0,INDEX('I.Supplementary 2019-20'!R$8:R$191,MATCH($B65,'I.Supplementary 2019-20'!$B$8:$B$191,0))),INDEX('KI 2019-20'!R$9:R$383,MATCH($B65,'KI 2019-20'!$B$9:$B$383,0)))</f>
        <v>0</v>
      </c>
      <c r="N65" s="153">
        <f>_xlfn.IFNA(IF($B65=$B$382,0,INDEX('I.Supplementary 2019-20'!S$8:S$191,MATCH($B65,'I.Supplementary 2019-20'!$B$8:$B$191,0))),INDEX('KI 2019-20'!S$9:S$383,MATCH($B65,'KI 2019-20'!$B$9:$B$383,0)))</f>
        <v>0</v>
      </c>
      <c r="O65" s="153">
        <f>_xlfn.IFNA(IF($B65=$B$382,0,INDEX('I.Supplementary 2019-20'!T$8:T$191,MATCH($B65,'I.Supplementary 2019-20'!$B$8:$B$191,0))),INDEX('KI 2019-20'!T$9:T$383,MATCH($B65,'KI 2019-20'!$B$9:$B$383,0)))</f>
        <v>3.3534957981811711</v>
      </c>
      <c r="P65" s="153">
        <f>_xlfn.IFNA(IF($B65=$B$382,0,INDEX('I.Supplementary 2019-20'!U$8:U$191,MATCH($B65,'I.Supplementary 2019-20'!$B$8:$B$191,0))),INDEX('KI 2019-20'!U$9:U$383,MATCH($B65,'KI 2019-20'!$B$9:$B$383,0)))</f>
        <v>0</v>
      </c>
      <c r="Q65" s="153">
        <f>_xlfn.IFNA(IF($B65=$B$382,0,INDEX('I.Supplementary 2019-20'!V$8:V$191,MATCH($B65,'I.Supplementary 2019-20'!$B$8:$B$191,0))),INDEX('KI 2019-20'!V$9:V$383,MATCH($B65,'KI 2019-20'!$B$9:$B$383,0)))</f>
        <v>0</v>
      </c>
      <c r="R65" s="155">
        <f>_xlfn.IFNA(IF($B65=$B$382,0,INDEX('I.Supplementary 2019-20'!W$8:W$191,MATCH($B65,'I.Supplementary 2019-20'!$B$8:$B$191,0))),INDEX('KI 2019-20'!W$9:W$383,MATCH($B65,'KI 2019-20'!$B$9:$B$383,0)))</f>
        <v>0</v>
      </c>
      <c r="S65" s="153">
        <f>_xlfn.IFNA(IF($B65=$B$382,0,INDEX('I.Supplementary 2019-20'!X$8:X$191,MATCH($B65,'I.Supplementary 2019-20'!$B$8:$B$191,0))),INDEX('KI 2019-20'!X$9:X$383,MATCH($B65,'KI 2019-20'!$B$9:$B$383,0)))</f>
        <v>0</v>
      </c>
      <c r="T65" s="153">
        <f>_xlfn.IFNA(IF($B65=$B$382,0,INDEX('I.Supplementary 2019-20'!Y$8:Y$191,MATCH($B65,'I.Supplementary 2019-20'!$B$8:$B$191,0))),INDEX('KI 2019-20'!Y$9:Y$383,MATCH($B65,'KI 2019-20'!$B$9:$B$383,0)))</f>
        <v>3.3534957981811711</v>
      </c>
      <c r="U65" s="153">
        <f>_xlfn.IFNA(IF($B65=$B$382,0,INDEX('I.Supplementary 2019-20'!Z$8:Z$191,MATCH($B65,'I.Supplementary 2019-20'!$B$8:$B$191,0))),INDEX('KI 2019-20'!Z$9:Z$383,MATCH($B65,'KI 2019-20'!$B$9:$B$383,0)))</f>
        <v>0</v>
      </c>
      <c r="V65" s="153">
        <f>_xlfn.IFNA(IF($B65=$B$382,0,INDEX('I.Supplementary 2019-20'!AA$8:AA$191,MATCH($B65,'I.Supplementary 2019-20'!$B$8:$B$191,0))),INDEX('KI 2019-20'!AA$9:AA$383,MATCH($B65,'KI 2019-20'!$B$9:$B$383,0)))</f>
        <v>0</v>
      </c>
      <c r="W65" s="155">
        <f>_xlfn.IFNA(IF($B65=$B$382,0,INDEX('I.Supplementary 2019-20'!AB$8:AB$191,MATCH($B65,'I.Supplementary 2019-20'!$B$8:$B$191,0))),INDEX('KI 2019-20'!AB$9:AB$383,MATCH($B65,'KI 2019-20'!$B$9:$B$383,0)))</f>
        <v>0</v>
      </c>
      <c r="Y65" s="154">
        <f>_xlfn.IFNA(IF($B65=$B$382,0,INDEX('I.Supplementary 2019-20'!$I$8:$I$191,MATCH($B65,'I.Supplementary 2019-20'!$B$8:$B$191,0))),INDEX('KI 2019-20'!$I$9:$I$383,MATCH($B65,'KI 2019-20'!$B$9:$B$383,0)))</f>
        <v>0</v>
      </c>
      <c r="Z65" s="153">
        <f>_xlfn.IFNA(IF($B65=$B$382,0,INDEX('I.Supplementary 2019-20'!$J$8:$J$191,MATCH($B65,'I.Supplementary 2019-20'!$B$8:$B$191,0))),INDEX('KI 2019-20'!$J$9:$J$383,MATCH($B65,'KI 2019-20'!$B$9:$B$383,0)))</f>
        <v>3.3534957981811711</v>
      </c>
      <c r="AA65" s="155">
        <f>_xlfn.IFNA(IF($B65=$B$382,0,INDEX('I.Supplementary 2019-20'!$H$8:$H$191,MATCH($B65,'I.Supplementary 2019-20'!$B$8:$B$191,0))),INDEX('KI 2019-20'!$H$9:$H$383,MATCH($B65,'KI 2019-20'!$B$9:$B$383,0)))</f>
        <v>3.3534957981811711</v>
      </c>
      <c r="AC65" s="156">
        <f>I65*('Other inputs'!$C$6/'Other inputs'!$C$5)</f>
        <v>0</v>
      </c>
      <c r="AD65" s="149">
        <f>IF(B65=$B$35,J65*('Other inputs'!$C$6/'Other inputs'!$C$5)-('Other inputs'!$C$18/1000000),J65*('Other inputs'!$C$6/'Other inputs'!$C$5))</f>
        <v>0</v>
      </c>
      <c r="AE65" s="149">
        <f>K65*('Other inputs'!$C$6/'Other inputs'!$C$5)</f>
        <v>0</v>
      </c>
      <c r="AF65" s="149">
        <f>L65*('Other inputs'!$C$6/'Other inputs'!$C$5)</f>
        <v>0</v>
      </c>
      <c r="AG65" s="188">
        <f>M65*('Other inputs'!$C$6/'Other inputs'!$C$5)</f>
        <v>0</v>
      </c>
      <c r="AH65" s="149">
        <f>N65*('Other inputs'!$C$6/'Other inputs'!$C$5)</f>
        <v>0</v>
      </c>
      <c r="AI65" s="149">
        <f>O65*('Other inputs'!$C$6/'Other inputs'!$C$5)</f>
        <v>3.4081352409213941</v>
      </c>
      <c r="AJ65" s="149">
        <f>P65*('Other inputs'!$C$6/'Other inputs'!$C$5)</f>
        <v>0</v>
      </c>
      <c r="AK65" s="149">
        <f>Q65*('Other inputs'!$C$6/'Other inputs'!$C$5)</f>
        <v>0</v>
      </c>
      <c r="AL65" s="188">
        <f>R65*('Other inputs'!$C$6/'Other inputs'!$C$5)</f>
        <v>0</v>
      </c>
      <c r="AM65" s="156">
        <f t="shared" si="4"/>
        <v>0</v>
      </c>
      <c r="AN65" s="149">
        <f t="shared" si="5"/>
        <v>3.4081352409213941</v>
      </c>
      <c r="AO65" s="149">
        <f t="shared" si="6"/>
        <v>0</v>
      </c>
      <c r="AP65" s="149">
        <f t="shared" si="7"/>
        <v>0</v>
      </c>
      <c r="AQ65" s="188">
        <f t="shared" si="8"/>
        <v>0</v>
      </c>
      <c r="AR65" s="149"/>
      <c r="AS65" s="156">
        <f>IF(D65=$C$171,'Other inputs'!$C$12/1000000,SUM(AC65:AG65))</f>
        <v>0</v>
      </c>
      <c r="AT65" s="200">
        <f>IF(D65=$C$171,$Z$171*('Other inputs'!$C$6/'Other inputs'!$C$5),SUM(AH65:AL65))</f>
        <v>3.4081352409213941</v>
      </c>
      <c r="AU65" s="210">
        <f t="shared" si="9"/>
        <v>3.4081352409213941</v>
      </c>
      <c r="AV65" s="214"/>
      <c r="AW65" s="199">
        <f>IF($G65=1,0,IF($B65=$B$172,AC65*('Other inputs'!$F$6/'Other inputs'!$F$5)-('Other inputs'!$C$28/1000000),AC65*('Other inputs'!$F$6/'Other inputs'!$F$5)))</f>
        <v>0</v>
      </c>
      <c r="AX65" s="200">
        <f>IF($G65=1,0,IF($B65=$B$172,AD65*('Other inputs'!$F$6/'Other inputs'!$F$5)-('Other inputs'!$C$29/1000000),AD65*('Other inputs'!$F$6/'Other inputs'!$F$5)))</f>
        <v>0</v>
      </c>
      <c r="AY65" s="200">
        <f>IF($G65=1,0,AE65*('Other inputs'!$F$6/'Other inputs'!$F$5))</f>
        <v>0</v>
      </c>
      <c r="AZ65" s="200">
        <f>IF($G65=1,0,AF65*('Other inputs'!$F$6/'Other inputs'!$F$5))</f>
        <v>0</v>
      </c>
      <c r="BA65" s="200">
        <f>IF($G65=1,0,AG65*('Other inputs'!$F$6/'Other inputs'!$F$5))</f>
        <v>0</v>
      </c>
      <c r="BB65" s="199">
        <f>IF($G65=1,0,AH65*('Other inputs'!$C$7/'Other inputs'!$C$6))</f>
        <v>0</v>
      </c>
      <c r="BC65" s="200">
        <f>IF($G65=1,0,AI65*('Other inputs'!$C$7/'Other inputs'!$C$6))</f>
        <v>3.4081352409213941</v>
      </c>
      <c r="BD65" s="200">
        <f>IF($G65=1,0,AJ65*('Other inputs'!$C$7/'Other inputs'!$C$6))</f>
        <v>0</v>
      </c>
      <c r="BE65" s="200">
        <f>IF($G65=1,0,AK65*('Other inputs'!$C$7/'Other inputs'!$C$6))</f>
        <v>0</v>
      </c>
      <c r="BF65" s="200">
        <f>IF($G65=1,0,AL65*('Other inputs'!$C$7/'Other inputs'!$C$6))</f>
        <v>0</v>
      </c>
      <c r="BG65" s="199">
        <f t="shared" si="10"/>
        <v>0</v>
      </c>
      <c r="BH65" s="200">
        <f t="shared" si="11"/>
        <v>3.4081352409213941</v>
      </c>
      <c r="BI65" s="200">
        <f t="shared" si="12"/>
        <v>0</v>
      </c>
      <c r="BJ65" s="200">
        <f t="shared" si="13"/>
        <v>0</v>
      </c>
      <c r="BK65" s="210">
        <f t="shared" si="14"/>
        <v>0</v>
      </c>
      <c r="BL65" s="200"/>
      <c r="BM65" s="199">
        <f>IF(D65=C$171,'Other inputs'!$C$13/1000000,SUM(AW65:BA65))</f>
        <v>0</v>
      </c>
      <c r="BN65" s="200">
        <f>IF(B65=$B$171,$AT$171*('Other inputs'!$C$7/'Other inputs'!$C$6),SUM(BB65:BF65))</f>
        <v>3.4081352409213941</v>
      </c>
      <c r="BO65" s="188">
        <f t="shared" si="15"/>
        <v>3.4081352409213941</v>
      </c>
    </row>
    <row r="66" spans="2:67">
      <c r="B66" s="121" t="str">
        <f>'KI 2019-20'!B67</f>
        <v>E1631</v>
      </c>
      <c r="C66" s="160" t="str">
        <f t="shared" si="2"/>
        <v>E1631</v>
      </c>
      <c r="D66" s="160" t="str">
        <f t="shared" si="3"/>
        <v>E1631</v>
      </c>
      <c r="E66" t="str">
        <f>INDEX('KI 2019-20'!D$9:D$383,MATCH($B66,'KI 2019-20'!$B$9:$B$383,0))</f>
        <v>SD</v>
      </c>
      <c r="F66">
        <f>INDEX('KI 2019-20'!E$9:E$383,MATCH($B66,'KI 2019-20'!$B$9:$B$383,0))</f>
        <v>0</v>
      </c>
      <c r="G66" s="119">
        <v>0</v>
      </c>
      <c r="H66" s="120" t="str">
        <f>INDEX('KI 2019-20'!F$9:F$383,MATCH($B66,'KI 2019-20'!$B$9:$B$383,0))</f>
        <v>Cheltenham</v>
      </c>
      <c r="I66" s="154">
        <f>_xlfn.IFNA(IF($B66=$B$382,0,INDEX('I.Supplementary 2019-20'!N$8:N$191,MATCH($B66,'I.Supplementary 2019-20'!$B$8:$B$191,0))),INDEX('KI 2019-20'!N$9:N$383,MATCH($B66,'KI 2019-20'!$B$9:$B$383,0)))</f>
        <v>0</v>
      </c>
      <c r="J66" s="153">
        <f>_xlfn.IFNA(IF($B66=$B$382,0,INDEX('I.Supplementary 2019-20'!O$8:O$191,MATCH($B66,'I.Supplementary 2019-20'!$B$8:$B$191,0))),INDEX('KI 2019-20'!O$9:O$383,MATCH($B66,'KI 2019-20'!$B$9:$B$383,0)))</f>
        <v>0</v>
      </c>
      <c r="K66" s="153">
        <f>_xlfn.IFNA(IF($B66=$B$382,0,INDEX('I.Supplementary 2019-20'!P$8:P$191,MATCH($B66,'I.Supplementary 2019-20'!$B$8:$B$191,0))),INDEX('KI 2019-20'!P$9:P$383,MATCH($B66,'KI 2019-20'!$B$9:$B$383,0)))</f>
        <v>0</v>
      </c>
      <c r="L66" s="153">
        <f>_xlfn.IFNA(IF($B66=$B$382,0,INDEX('I.Supplementary 2019-20'!Q$8:Q$191,MATCH($B66,'I.Supplementary 2019-20'!$B$8:$B$191,0))),INDEX('KI 2019-20'!Q$9:Q$383,MATCH($B66,'KI 2019-20'!$B$9:$B$383,0)))</f>
        <v>0</v>
      </c>
      <c r="M66" s="155">
        <f>_xlfn.IFNA(IF($B66=$B$382,0,INDEX('I.Supplementary 2019-20'!R$8:R$191,MATCH($B66,'I.Supplementary 2019-20'!$B$8:$B$191,0))),INDEX('KI 2019-20'!R$9:R$383,MATCH($B66,'KI 2019-20'!$B$9:$B$383,0)))</f>
        <v>0</v>
      </c>
      <c r="N66" s="153">
        <f>_xlfn.IFNA(IF($B66=$B$382,0,INDEX('I.Supplementary 2019-20'!S$8:S$191,MATCH($B66,'I.Supplementary 2019-20'!$B$8:$B$191,0))),INDEX('KI 2019-20'!S$9:S$383,MATCH($B66,'KI 2019-20'!$B$9:$B$383,0)))</f>
        <v>0</v>
      </c>
      <c r="O66" s="153">
        <f>_xlfn.IFNA(IF($B66=$B$382,0,INDEX('I.Supplementary 2019-20'!T$8:T$191,MATCH($B66,'I.Supplementary 2019-20'!$B$8:$B$191,0))),INDEX('KI 2019-20'!T$9:T$383,MATCH($B66,'KI 2019-20'!$B$9:$B$383,0)))</f>
        <v>2.7958891799704721</v>
      </c>
      <c r="P66" s="153">
        <f>_xlfn.IFNA(IF($B66=$B$382,0,INDEX('I.Supplementary 2019-20'!U$8:U$191,MATCH($B66,'I.Supplementary 2019-20'!$B$8:$B$191,0))),INDEX('KI 2019-20'!U$9:U$383,MATCH($B66,'KI 2019-20'!$B$9:$B$383,0)))</f>
        <v>0</v>
      </c>
      <c r="Q66" s="153">
        <f>_xlfn.IFNA(IF($B66=$B$382,0,INDEX('I.Supplementary 2019-20'!V$8:V$191,MATCH($B66,'I.Supplementary 2019-20'!$B$8:$B$191,0))),INDEX('KI 2019-20'!V$9:V$383,MATCH($B66,'KI 2019-20'!$B$9:$B$383,0)))</f>
        <v>0</v>
      </c>
      <c r="R66" s="155">
        <f>_xlfn.IFNA(IF($B66=$B$382,0,INDEX('I.Supplementary 2019-20'!W$8:W$191,MATCH($B66,'I.Supplementary 2019-20'!$B$8:$B$191,0))),INDEX('KI 2019-20'!W$9:W$383,MATCH($B66,'KI 2019-20'!$B$9:$B$383,0)))</f>
        <v>0</v>
      </c>
      <c r="S66" s="153">
        <f>_xlfn.IFNA(IF($B66=$B$382,0,INDEX('I.Supplementary 2019-20'!X$8:X$191,MATCH($B66,'I.Supplementary 2019-20'!$B$8:$B$191,0))),INDEX('KI 2019-20'!X$9:X$383,MATCH($B66,'KI 2019-20'!$B$9:$B$383,0)))</f>
        <v>0</v>
      </c>
      <c r="T66" s="153">
        <f>_xlfn.IFNA(IF($B66=$B$382,0,INDEX('I.Supplementary 2019-20'!Y$8:Y$191,MATCH($B66,'I.Supplementary 2019-20'!$B$8:$B$191,0))),INDEX('KI 2019-20'!Y$9:Y$383,MATCH($B66,'KI 2019-20'!$B$9:$B$383,0)))</f>
        <v>2.7958891799704721</v>
      </c>
      <c r="U66" s="153">
        <f>_xlfn.IFNA(IF($B66=$B$382,0,INDEX('I.Supplementary 2019-20'!Z$8:Z$191,MATCH($B66,'I.Supplementary 2019-20'!$B$8:$B$191,0))),INDEX('KI 2019-20'!Z$9:Z$383,MATCH($B66,'KI 2019-20'!$B$9:$B$383,0)))</f>
        <v>0</v>
      </c>
      <c r="V66" s="153">
        <f>_xlfn.IFNA(IF($B66=$B$382,0,INDEX('I.Supplementary 2019-20'!AA$8:AA$191,MATCH($B66,'I.Supplementary 2019-20'!$B$8:$B$191,0))),INDEX('KI 2019-20'!AA$9:AA$383,MATCH($B66,'KI 2019-20'!$B$9:$B$383,0)))</f>
        <v>0</v>
      </c>
      <c r="W66" s="155">
        <f>_xlfn.IFNA(IF($B66=$B$382,0,INDEX('I.Supplementary 2019-20'!AB$8:AB$191,MATCH($B66,'I.Supplementary 2019-20'!$B$8:$B$191,0))),INDEX('KI 2019-20'!AB$9:AB$383,MATCH($B66,'KI 2019-20'!$B$9:$B$383,0)))</f>
        <v>0</v>
      </c>
      <c r="Y66" s="154">
        <f>_xlfn.IFNA(IF($B66=$B$382,0,INDEX('I.Supplementary 2019-20'!$I$8:$I$191,MATCH($B66,'I.Supplementary 2019-20'!$B$8:$B$191,0))),INDEX('KI 2019-20'!$I$9:$I$383,MATCH($B66,'KI 2019-20'!$B$9:$B$383,0)))</f>
        <v>0</v>
      </c>
      <c r="Z66" s="153">
        <f>_xlfn.IFNA(IF($B66=$B$382,0,INDEX('I.Supplementary 2019-20'!$J$8:$J$191,MATCH($B66,'I.Supplementary 2019-20'!$B$8:$B$191,0))),INDEX('KI 2019-20'!$J$9:$J$383,MATCH($B66,'KI 2019-20'!$B$9:$B$383,0)))</f>
        <v>2.7958891799704721</v>
      </c>
      <c r="AA66" s="155">
        <f>_xlfn.IFNA(IF($B66=$B$382,0,INDEX('I.Supplementary 2019-20'!$H$8:$H$191,MATCH($B66,'I.Supplementary 2019-20'!$B$8:$B$191,0))),INDEX('KI 2019-20'!$H$9:$H$383,MATCH($B66,'KI 2019-20'!$B$9:$B$383,0)))</f>
        <v>2.7958891799704721</v>
      </c>
      <c r="AC66" s="156">
        <f>I66*('Other inputs'!$C$6/'Other inputs'!$C$5)</f>
        <v>0</v>
      </c>
      <c r="AD66" s="149">
        <f>IF(B66=$B$35,J66*('Other inputs'!$C$6/'Other inputs'!$C$5)-('Other inputs'!$C$18/1000000),J66*('Other inputs'!$C$6/'Other inputs'!$C$5))</f>
        <v>0</v>
      </c>
      <c r="AE66" s="149">
        <f>K66*('Other inputs'!$C$6/'Other inputs'!$C$5)</f>
        <v>0</v>
      </c>
      <c r="AF66" s="149">
        <f>L66*('Other inputs'!$C$6/'Other inputs'!$C$5)</f>
        <v>0</v>
      </c>
      <c r="AG66" s="188">
        <f>M66*('Other inputs'!$C$6/'Other inputs'!$C$5)</f>
        <v>0</v>
      </c>
      <c r="AH66" s="149">
        <f>N66*('Other inputs'!$C$6/'Other inputs'!$C$5)</f>
        <v>0</v>
      </c>
      <c r="AI66" s="149">
        <f>O66*('Other inputs'!$C$6/'Other inputs'!$C$5)</f>
        <v>2.8414433824954495</v>
      </c>
      <c r="AJ66" s="149">
        <f>P66*('Other inputs'!$C$6/'Other inputs'!$C$5)</f>
        <v>0</v>
      </c>
      <c r="AK66" s="149">
        <f>Q66*('Other inputs'!$C$6/'Other inputs'!$C$5)</f>
        <v>0</v>
      </c>
      <c r="AL66" s="188">
        <f>R66*('Other inputs'!$C$6/'Other inputs'!$C$5)</f>
        <v>0</v>
      </c>
      <c r="AM66" s="156">
        <f t="shared" si="4"/>
        <v>0</v>
      </c>
      <c r="AN66" s="149">
        <f t="shared" si="5"/>
        <v>2.8414433824954495</v>
      </c>
      <c r="AO66" s="149">
        <f t="shared" si="6"/>
        <v>0</v>
      </c>
      <c r="AP66" s="149">
        <f t="shared" si="7"/>
        <v>0</v>
      </c>
      <c r="AQ66" s="188">
        <f t="shared" si="8"/>
        <v>0</v>
      </c>
      <c r="AR66" s="149"/>
      <c r="AS66" s="156">
        <f>IF(D66=$C$171,'Other inputs'!$C$12/1000000,SUM(AC66:AG66))</f>
        <v>0</v>
      </c>
      <c r="AT66" s="200">
        <f>IF(D66=$C$171,$Z$171*('Other inputs'!$C$6/'Other inputs'!$C$5),SUM(AH66:AL66))</f>
        <v>2.8414433824954495</v>
      </c>
      <c r="AU66" s="210">
        <f t="shared" si="9"/>
        <v>2.8414433824954495</v>
      </c>
      <c r="AV66" s="214"/>
      <c r="AW66" s="199">
        <f>IF($G66=1,0,IF($B66=$B$172,AC66*('Other inputs'!$F$6/'Other inputs'!$F$5)-('Other inputs'!$C$28/1000000),AC66*('Other inputs'!$F$6/'Other inputs'!$F$5)))</f>
        <v>0</v>
      </c>
      <c r="AX66" s="200">
        <f>IF($G66=1,0,IF($B66=$B$172,AD66*('Other inputs'!$F$6/'Other inputs'!$F$5)-('Other inputs'!$C$29/1000000),AD66*('Other inputs'!$F$6/'Other inputs'!$F$5)))</f>
        <v>0</v>
      </c>
      <c r="AY66" s="200">
        <f>IF($G66=1,0,AE66*('Other inputs'!$F$6/'Other inputs'!$F$5))</f>
        <v>0</v>
      </c>
      <c r="AZ66" s="200">
        <f>IF($G66=1,0,AF66*('Other inputs'!$F$6/'Other inputs'!$F$5))</f>
        <v>0</v>
      </c>
      <c r="BA66" s="200">
        <f>IF($G66=1,0,AG66*('Other inputs'!$F$6/'Other inputs'!$F$5))</f>
        <v>0</v>
      </c>
      <c r="BB66" s="199">
        <f>IF($G66=1,0,AH66*('Other inputs'!$C$7/'Other inputs'!$C$6))</f>
        <v>0</v>
      </c>
      <c r="BC66" s="200">
        <f>IF($G66=1,0,AI66*('Other inputs'!$C$7/'Other inputs'!$C$6))</f>
        <v>2.8414433824954495</v>
      </c>
      <c r="BD66" s="200">
        <f>IF($G66=1,0,AJ66*('Other inputs'!$C$7/'Other inputs'!$C$6))</f>
        <v>0</v>
      </c>
      <c r="BE66" s="200">
        <f>IF($G66=1,0,AK66*('Other inputs'!$C$7/'Other inputs'!$C$6))</f>
        <v>0</v>
      </c>
      <c r="BF66" s="200">
        <f>IF($G66=1,0,AL66*('Other inputs'!$C$7/'Other inputs'!$C$6))</f>
        <v>0</v>
      </c>
      <c r="BG66" s="199">
        <f t="shared" si="10"/>
        <v>0</v>
      </c>
      <c r="BH66" s="200">
        <f t="shared" si="11"/>
        <v>2.8414433824954495</v>
      </c>
      <c r="BI66" s="200">
        <f t="shared" si="12"/>
        <v>0</v>
      </c>
      <c r="BJ66" s="200">
        <f t="shared" si="13"/>
        <v>0</v>
      </c>
      <c r="BK66" s="210">
        <f t="shared" si="14"/>
        <v>0</v>
      </c>
      <c r="BL66" s="200"/>
      <c r="BM66" s="199">
        <f>IF(D66=C$171,'Other inputs'!$C$13/1000000,SUM(AW66:BA66))</f>
        <v>0</v>
      </c>
      <c r="BN66" s="200">
        <f>IF(B66=$B$171,$AT$171*('Other inputs'!$C$7/'Other inputs'!$C$6),SUM(BB66:BF66))</f>
        <v>2.8414433824954495</v>
      </c>
      <c r="BO66" s="188">
        <f t="shared" si="15"/>
        <v>2.8414433824954495</v>
      </c>
    </row>
    <row r="67" spans="2:67">
      <c r="B67" s="121" t="str">
        <f>'KI 2019-20'!B68</f>
        <v>E3131</v>
      </c>
      <c r="C67" s="160" t="str">
        <f t="shared" si="2"/>
        <v>E3131</v>
      </c>
      <c r="D67" s="160" t="str">
        <f t="shared" si="3"/>
        <v>E3131</v>
      </c>
      <c r="E67" t="str">
        <f>INDEX('KI 2019-20'!D$9:D$383,MATCH($B67,'KI 2019-20'!$B$9:$B$383,0))</f>
        <v>SD</v>
      </c>
      <c r="F67">
        <f>INDEX('KI 2019-20'!E$9:E$383,MATCH($B67,'KI 2019-20'!$B$9:$B$383,0))</f>
        <v>0</v>
      </c>
      <c r="G67" s="119">
        <v>0</v>
      </c>
      <c r="H67" s="120" t="str">
        <f>INDEX('KI 2019-20'!F$9:F$383,MATCH($B67,'KI 2019-20'!$B$9:$B$383,0))</f>
        <v>Cherwell</v>
      </c>
      <c r="I67" s="154">
        <f>_xlfn.IFNA(IF($B67=$B$382,0,INDEX('I.Supplementary 2019-20'!N$8:N$191,MATCH($B67,'I.Supplementary 2019-20'!$B$8:$B$191,0))),INDEX('KI 2019-20'!N$9:N$383,MATCH($B67,'KI 2019-20'!$B$9:$B$383,0)))</f>
        <v>0</v>
      </c>
      <c r="J67" s="153">
        <f>_xlfn.IFNA(IF($B67=$B$382,0,INDEX('I.Supplementary 2019-20'!O$8:O$191,MATCH($B67,'I.Supplementary 2019-20'!$B$8:$B$191,0))),INDEX('KI 2019-20'!O$9:O$383,MATCH($B67,'KI 2019-20'!$B$9:$B$383,0)))</f>
        <v>0.11422431428833306</v>
      </c>
      <c r="K67" s="153">
        <f>_xlfn.IFNA(IF($B67=$B$382,0,INDEX('I.Supplementary 2019-20'!P$8:P$191,MATCH($B67,'I.Supplementary 2019-20'!$B$8:$B$191,0))),INDEX('KI 2019-20'!P$9:P$383,MATCH($B67,'KI 2019-20'!$B$9:$B$383,0)))</f>
        <v>0</v>
      </c>
      <c r="L67" s="153">
        <f>_xlfn.IFNA(IF($B67=$B$382,0,INDEX('I.Supplementary 2019-20'!Q$8:Q$191,MATCH($B67,'I.Supplementary 2019-20'!$B$8:$B$191,0))),INDEX('KI 2019-20'!Q$9:Q$383,MATCH($B67,'KI 2019-20'!$B$9:$B$383,0)))</f>
        <v>0</v>
      </c>
      <c r="M67" s="155">
        <f>_xlfn.IFNA(IF($B67=$B$382,0,INDEX('I.Supplementary 2019-20'!R$8:R$191,MATCH($B67,'I.Supplementary 2019-20'!$B$8:$B$191,0))),INDEX('KI 2019-20'!R$9:R$383,MATCH($B67,'KI 2019-20'!$B$9:$B$383,0)))</f>
        <v>0</v>
      </c>
      <c r="N67" s="153">
        <f>_xlfn.IFNA(IF($B67=$B$382,0,INDEX('I.Supplementary 2019-20'!S$8:S$191,MATCH($B67,'I.Supplementary 2019-20'!$B$8:$B$191,0))),INDEX('KI 2019-20'!S$9:S$383,MATCH($B67,'KI 2019-20'!$B$9:$B$383,0)))</f>
        <v>0</v>
      </c>
      <c r="O67" s="153">
        <f>_xlfn.IFNA(IF($B67=$B$382,0,INDEX('I.Supplementary 2019-20'!T$8:T$191,MATCH($B67,'I.Supplementary 2019-20'!$B$8:$B$191,0))),INDEX('KI 2019-20'!T$9:T$383,MATCH($B67,'KI 2019-20'!$B$9:$B$383,0)))</f>
        <v>3.7576163465920693</v>
      </c>
      <c r="P67" s="153">
        <f>_xlfn.IFNA(IF($B67=$B$382,0,INDEX('I.Supplementary 2019-20'!U$8:U$191,MATCH($B67,'I.Supplementary 2019-20'!$B$8:$B$191,0))),INDEX('KI 2019-20'!U$9:U$383,MATCH($B67,'KI 2019-20'!$B$9:$B$383,0)))</f>
        <v>0</v>
      </c>
      <c r="Q67" s="153">
        <f>_xlfn.IFNA(IF($B67=$B$382,0,INDEX('I.Supplementary 2019-20'!V$8:V$191,MATCH($B67,'I.Supplementary 2019-20'!$B$8:$B$191,0))),INDEX('KI 2019-20'!V$9:V$383,MATCH($B67,'KI 2019-20'!$B$9:$B$383,0)))</f>
        <v>0</v>
      </c>
      <c r="R67" s="155">
        <f>_xlfn.IFNA(IF($B67=$B$382,0,INDEX('I.Supplementary 2019-20'!W$8:W$191,MATCH($B67,'I.Supplementary 2019-20'!$B$8:$B$191,0))),INDEX('KI 2019-20'!W$9:W$383,MATCH($B67,'KI 2019-20'!$B$9:$B$383,0)))</f>
        <v>0</v>
      </c>
      <c r="S67" s="153">
        <f>_xlfn.IFNA(IF($B67=$B$382,0,INDEX('I.Supplementary 2019-20'!X$8:X$191,MATCH($B67,'I.Supplementary 2019-20'!$B$8:$B$191,0))),INDEX('KI 2019-20'!X$9:X$383,MATCH($B67,'KI 2019-20'!$B$9:$B$383,0)))</f>
        <v>0</v>
      </c>
      <c r="T67" s="153">
        <f>_xlfn.IFNA(IF($B67=$B$382,0,INDEX('I.Supplementary 2019-20'!Y$8:Y$191,MATCH($B67,'I.Supplementary 2019-20'!$B$8:$B$191,0))),INDEX('KI 2019-20'!Y$9:Y$383,MATCH($B67,'KI 2019-20'!$B$9:$B$383,0)))</f>
        <v>3.8718406608804021</v>
      </c>
      <c r="U67" s="153">
        <f>_xlfn.IFNA(IF($B67=$B$382,0,INDEX('I.Supplementary 2019-20'!Z$8:Z$191,MATCH($B67,'I.Supplementary 2019-20'!$B$8:$B$191,0))),INDEX('KI 2019-20'!Z$9:Z$383,MATCH($B67,'KI 2019-20'!$B$9:$B$383,0)))</f>
        <v>0</v>
      </c>
      <c r="V67" s="153">
        <f>_xlfn.IFNA(IF($B67=$B$382,0,INDEX('I.Supplementary 2019-20'!AA$8:AA$191,MATCH($B67,'I.Supplementary 2019-20'!$B$8:$B$191,0))),INDEX('KI 2019-20'!AA$9:AA$383,MATCH($B67,'KI 2019-20'!$B$9:$B$383,0)))</f>
        <v>0</v>
      </c>
      <c r="W67" s="155">
        <f>_xlfn.IFNA(IF($B67=$B$382,0,INDEX('I.Supplementary 2019-20'!AB$8:AB$191,MATCH($B67,'I.Supplementary 2019-20'!$B$8:$B$191,0))),INDEX('KI 2019-20'!AB$9:AB$383,MATCH($B67,'KI 2019-20'!$B$9:$B$383,0)))</f>
        <v>0</v>
      </c>
      <c r="Y67" s="154">
        <f>_xlfn.IFNA(IF($B67=$B$382,0,INDEX('I.Supplementary 2019-20'!$I$8:$I$191,MATCH($B67,'I.Supplementary 2019-20'!$B$8:$B$191,0))),INDEX('KI 2019-20'!$I$9:$I$383,MATCH($B67,'KI 2019-20'!$B$9:$B$383,0)))</f>
        <v>0.11422431428833306</v>
      </c>
      <c r="Z67" s="153">
        <f>_xlfn.IFNA(IF($B67=$B$382,0,INDEX('I.Supplementary 2019-20'!$J$8:$J$191,MATCH($B67,'I.Supplementary 2019-20'!$B$8:$B$191,0))),INDEX('KI 2019-20'!$J$9:$J$383,MATCH($B67,'KI 2019-20'!$B$9:$B$383,0)))</f>
        <v>3.7576163465920693</v>
      </c>
      <c r="AA67" s="155">
        <f>_xlfn.IFNA(IF($B67=$B$382,0,INDEX('I.Supplementary 2019-20'!$H$8:$H$191,MATCH($B67,'I.Supplementary 2019-20'!$B$8:$B$191,0))),INDEX('KI 2019-20'!$H$9:$H$383,MATCH($B67,'KI 2019-20'!$B$9:$B$383,0)))</f>
        <v>3.8718406608804021</v>
      </c>
      <c r="AC67" s="156">
        <f>I67*('Other inputs'!$C$6/'Other inputs'!$C$5)</f>
        <v>0</v>
      </c>
      <c r="AD67" s="149">
        <f>IF(B67=$B$35,J67*('Other inputs'!$C$6/'Other inputs'!$C$5)-('Other inputs'!$C$18/1000000),J67*('Other inputs'!$C$6/'Other inputs'!$C$5))</f>
        <v>0.11608540291217556</v>
      </c>
      <c r="AE67" s="149">
        <f>K67*('Other inputs'!$C$6/'Other inputs'!$C$5)</f>
        <v>0</v>
      </c>
      <c r="AF67" s="149">
        <f>L67*('Other inputs'!$C$6/'Other inputs'!$C$5)</f>
        <v>0</v>
      </c>
      <c r="AG67" s="188">
        <f>M67*('Other inputs'!$C$6/'Other inputs'!$C$5)</f>
        <v>0</v>
      </c>
      <c r="AH67" s="149">
        <f>N67*('Other inputs'!$C$6/'Other inputs'!$C$5)</f>
        <v>0</v>
      </c>
      <c r="AI67" s="149">
        <f>O67*('Other inputs'!$C$6/'Other inputs'!$C$5)</f>
        <v>3.8188402381862376</v>
      </c>
      <c r="AJ67" s="149">
        <f>P67*('Other inputs'!$C$6/'Other inputs'!$C$5)</f>
        <v>0</v>
      </c>
      <c r="AK67" s="149">
        <f>Q67*('Other inputs'!$C$6/'Other inputs'!$C$5)</f>
        <v>0</v>
      </c>
      <c r="AL67" s="188">
        <f>R67*('Other inputs'!$C$6/'Other inputs'!$C$5)</f>
        <v>0</v>
      </c>
      <c r="AM67" s="156">
        <f t="shared" si="4"/>
        <v>0</v>
      </c>
      <c r="AN67" s="149">
        <f t="shared" si="5"/>
        <v>3.9349256410984133</v>
      </c>
      <c r="AO67" s="149">
        <f t="shared" si="6"/>
        <v>0</v>
      </c>
      <c r="AP67" s="149">
        <f t="shared" si="7"/>
        <v>0</v>
      </c>
      <c r="AQ67" s="188">
        <f t="shared" si="8"/>
        <v>0</v>
      </c>
      <c r="AR67" s="149"/>
      <c r="AS67" s="156">
        <f>IF(D67=$C$171,'Other inputs'!$C$12/1000000,SUM(AC67:AG67))</f>
        <v>0.11608540291217556</v>
      </c>
      <c r="AT67" s="200">
        <f>IF(D67=$C$171,$Z$171*('Other inputs'!$C$6/'Other inputs'!$C$5),SUM(AH67:AL67))</f>
        <v>3.8188402381862376</v>
      </c>
      <c r="AU67" s="210">
        <f t="shared" si="9"/>
        <v>3.9349256410984133</v>
      </c>
      <c r="AV67" s="214"/>
      <c r="AW67" s="199">
        <f>IF($G67=1,0,IF($B67=$B$172,AC67*('Other inputs'!$F$6/'Other inputs'!$F$5)-('Other inputs'!$C$28/1000000),AC67*('Other inputs'!$F$6/'Other inputs'!$F$5)))</f>
        <v>0</v>
      </c>
      <c r="AX67" s="200">
        <f>IF($G67=1,0,IF($B67=$B$172,AD67*('Other inputs'!$F$6/'Other inputs'!$F$5)-('Other inputs'!$C$29/1000000),AD67*('Other inputs'!$F$6/'Other inputs'!$F$5)))</f>
        <v>0.11672734984072214</v>
      </c>
      <c r="AY67" s="200">
        <f>IF($G67=1,0,AE67*('Other inputs'!$F$6/'Other inputs'!$F$5))</f>
        <v>0</v>
      </c>
      <c r="AZ67" s="200">
        <f>IF($G67=1,0,AF67*('Other inputs'!$F$6/'Other inputs'!$F$5))</f>
        <v>0</v>
      </c>
      <c r="BA67" s="200">
        <f>IF($G67=1,0,AG67*('Other inputs'!$F$6/'Other inputs'!$F$5))</f>
        <v>0</v>
      </c>
      <c r="BB67" s="199">
        <f>IF($G67=1,0,AH67*('Other inputs'!$C$7/'Other inputs'!$C$6))</f>
        <v>0</v>
      </c>
      <c r="BC67" s="200">
        <f>IF($G67=1,0,AI67*('Other inputs'!$C$7/'Other inputs'!$C$6))</f>
        <v>3.8188402381862376</v>
      </c>
      <c r="BD67" s="200">
        <f>IF($G67=1,0,AJ67*('Other inputs'!$C$7/'Other inputs'!$C$6))</f>
        <v>0</v>
      </c>
      <c r="BE67" s="200">
        <f>IF($G67=1,0,AK67*('Other inputs'!$C$7/'Other inputs'!$C$6))</f>
        <v>0</v>
      </c>
      <c r="BF67" s="200">
        <f>IF($G67=1,0,AL67*('Other inputs'!$C$7/'Other inputs'!$C$6))</f>
        <v>0</v>
      </c>
      <c r="BG67" s="199">
        <f t="shared" si="10"/>
        <v>0</v>
      </c>
      <c r="BH67" s="200">
        <f t="shared" si="11"/>
        <v>3.9355675880269598</v>
      </c>
      <c r="BI67" s="200">
        <f t="shared" si="12"/>
        <v>0</v>
      </c>
      <c r="BJ67" s="200">
        <f t="shared" si="13"/>
        <v>0</v>
      </c>
      <c r="BK67" s="210">
        <f t="shared" si="14"/>
        <v>0</v>
      </c>
      <c r="BL67" s="200"/>
      <c r="BM67" s="199">
        <f>IF(D67=C$171,'Other inputs'!$C$13/1000000,SUM(AW67:BA67))</f>
        <v>0.11672734984072214</v>
      </c>
      <c r="BN67" s="200">
        <f>IF(B67=$B$171,$AT$171*('Other inputs'!$C$7/'Other inputs'!$C$6),SUM(BB67:BF67))</f>
        <v>3.8188402381862376</v>
      </c>
      <c r="BO67" s="188">
        <f t="shared" si="15"/>
        <v>3.9355675880269598</v>
      </c>
    </row>
    <row r="68" spans="2:67">
      <c r="B68" s="121" t="str">
        <f>'KI 2019-20'!B69</f>
        <v>E0603</v>
      </c>
      <c r="C68" s="160" t="str">
        <f t="shared" si="2"/>
        <v>E0603</v>
      </c>
      <c r="D68" s="160" t="str">
        <f t="shared" si="3"/>
        <v>E0603</v>
      </c>
      <c r="E68" t="str">
        <f>INDEX('KI 2019-20'!D$9:D$383,MATCH($B68,'KI 2019-20'!$B$9:$B$383,0))</f>
        <v>UNINFIR</v>
      </c>
      <c r="F68">
        <f>INDEX('KI 2019-20'!E$9:E$383,MATCH($B68,'KI 2019-20'!$B$9:$B$383,0))</f>
        <v>0</v>
      </c>
      <c r="G68" s="119">
        <v>0</v>
      </c>
      <c r="H68" s="120" t="str">
        <f>INDEX('KI 2019-20'!F$9:F$383,MATCH($B68,'KI 2019-20'!$B$9:$B$383,0))</f>
        <v>Cheshire East</v>
      </c>
      <c r="I68" s="154">
        <f>_xlfn.IFNA(IF($B68=$B$382,0,INDEX('I.Supplementary 2019-20'!N$8:N$191,MATCH($B68,'I.Supplementary 2019-20'!$B$8:$B$191,0))),INDEX('KI 2019-20'!N$9:N$383,MATCH($B68,'KI 2019-20'!$B$9:$B$383,0)))</f>
        <v>0</v>
      </c>
      <c r="J68" s="153">
        <f>_xlfn.IFNA(IF($B68=$B$382,0,INDEX('I.Supplementary 2019-20'!O$8:O$191,MATCH($B68,'I.Supplementary 2019-20'!$B$8:$B$191,0))),INDEX('KI 2019-20'!O$9:O$383,MATCH($B68,'KI 2019-20'!$B$9:$B$383,0)))</f>
        <v>0</v>
      </c>
      <c r="K68" s="153">
        <f>_xlfn.IFNA(IF($B68=$B$382,0,INDEX('I.Supplementary 2019-20'!P$8:P$191,MATCH($B68,'I.Supplementary 2019-20'!$B$8:$B$191,0))),INDEX('KI 2019-20'!P$9:P$383,MATCH($B68,'KI 2019-20'!$B$9:$B$383,0)))</f>
        <v>0</v>
      </c>
      <c r="L68" s="153">
        <f>_xlfn.IFNA(IF($B68=$B$382,0,INDEX('I.Supplementary 2019-20'!Q$8:Q$191,MATCH($B68,'I.Supplementary 2019-20'!$B$8:$B$191,0))),INDEX('KI 2019-20'!Q$9:Q$383,MATCH($B68,'KI 2019-20'!$B$9:$B$383,0)))</f>
        <v>0</v>
      </c>
      <c r="M68" s="155">
        <f>_xlfn.IFNA(IF($B68=$B$382,0,INDEX('I.Supplementary 2019-20'!R$8:R$191,MATCH($B68,'I.Supplementary 2019-20'!$B$8:$B$191,0))),INDEX('KI 2019-20'!R$9:R$383,MATCH($B68,'KI 2019-20'!$B$9:$B$383,0)))</f>
        <v>0</v>
      </c>
      <c r="N68" s="153">
        <f>_xlfn.IFNA(IF($B68=$B$382,0,INDEX('I.Supplementary 2019-20'!S$8:S$191,MATCH($B68,'I.Supplementary 2019-20'!$B$8:$B$191,0))),INDEX('KI 2019-20'!S$9:S$383,MATCH($B68,'KI 2019-20'!$B$9:$B$383,0)))</f>
        <v>34.108321247622357</v>
      </c>
      <c r="O68" s="153">
        <f>_xlfn.IFNA(IF($B68=$B$382,0,INDEX('I.Supplementary 2019-20'!T$8:T$191,MATCH($B68,'I.Supplementary 2019-20'!$B$8:$B$191,0))),INDEX('KI 2019-20'!T$9:T$383,MATCH($B68,'KI 2019-20'!$B$9:$B$383,0)))</f>
        <v>7.7461302989204892</v>
      </c>
      <c r="P68" s="153">
        <f>_xlfn.IFNA(IF($B68=$B$382,0,INDEX('I.Supplementary 2019-20'!U$8:U$191,MATCH($B68,'I.Supplementary 2019-20'!$B$8:$B$191,0))),INDEX('KI 2019-20'!U$9:U$383,MATCH($B68,'KI 2019-20'!$B$9:$B$383,0)))</f>
        <v>0</v>
      </c>
      <c r="Q68" s="153">
        <f>_xlfn.IFNA(IF($B68=$B$382,0,INDEX('I.Supplementary 2019-20'!V$8:V$191,MATCH($B68,'I.Supplementary 2019-20'!$B$8:$B$191,0))),INDEX('KI 2019-20'!V$9:V$383,MATCH($B68,'KI 2019-20'!$B$9:$B$383,0)))</f>
        <v>0</v>
      </c>
      <c r="R68" s="155">
        <f>_xlfn.IFNA(IF($B68=$B$382,0,INDEX('I.Supplementary 2019-20'!W$8:W$191,MATCH($B68,'I.Supplementary 2019-20'!$B$8:$B$191,0))),INDEX('KI 2019-20'!W$9:W$383,MATCH($B68,'KI 2019-20'!$B$9:$B$383,0)))</f>
        <v>0</v>
      </c>
      <c r="S68" s="153">
        <f>_xlfn.IFNA(IF($B68=$B$382,0,INDEX('I.Supplementary 2019-20'!X$8:X$191,MATCH($B68,'I.Supplementary 2019-20'!$B$8:$B$191,0))),INDEX('KI 2019-20'!X$9:X$383,MATCH($B68,'KI 2019-20'!$B$9:$B$383,0)))</f>
        <v>34.108321247622357</v>
      </c>
      <c r="T68" s="153">
        <f>_xlfn.IFNA(IF($B68=$B$382,0,INDEX('I.Supplementary 2019-20'!Y$8:Y$191,MATCH($B68,'I.Supplementary 2019-20'!$B$8:$B$191,0))),INDEX('KI 2019-20'!Y$9:Y$383,MATCH($B68,'KI 2019-20'!$B$9:$B$383,0)))</f>
        <v>7.7461302989204892</v>
      </c>
      <c r="U68" s="153">
        <f>_xlfn.IFNA(IF($B68=$B$382,0,INDEX('I.Supplementary 2019-20'!Z$8:Z$191,MATCH($B68,'I.Supplementary 2019-20'!$B$8:$B$191,0))),INDEX('KI 2019-20'!Z$9:Z$383,MATCH($B68,'KI 2019-20'!$B$9:$B$383,0)))</f>
        <v>0</v>
      </c>
      <c r="V68" s="153">
        <f>_xlfn.IFNA(IF($B68=$B$382,0,INDEX('I.Supplementary 2019-20'!AA$8:AA$191,MATCH($B68,'I.Supplementary 2019-20'!$B$8:$B$191,0))),INDEX('KI 2019-20'!AA$9:AA$383,MATCH($B68,'KI 2019-20'!$B$9:$B$383,0)))</f>
        <v>0</v>
      </c>
      <c r="W68" s="155">
        <f>_xlfn.IFNA(IF($B68=$B$382,0,INDEX('I.Supplementary 2019-20'!AB$8:AB$191,MATCH($B68,'I.Supplementary 2019-20'!$B$8:$B$191,0))),INDEX('KI 2019-20'!AB$9:AB$383,MATCH($B68,'KI 2019-20'!$B$9:$B$383,0)))</f>
        <v>0</v>
      </c>
      <c r="Y68" s="154">
        <f>_xlfn.IFNA(IF($B68=$B$382,0,INDEX('I.Supplementary 2019-20'!$I$8:$I$191,MATCH($B68,'I.Supplementary 2019-20'!$B$8:$B$191,0))),INDEX('KI 2019-20'!$I$9:$I$383,MATCH($B68,'KI 2019-20'!$B$9:$B$383,0)))</f>
        <v>0</v>
      </c>
      <c r="Z68" s="153">
        <f>_xlfn.IFNA(IF($B68=$B$382,0,INDEX('I.Supplementary 2019-20'!$J$8:$J$191,MATCH($B68,'I.Supplementary 2019-20'!$B$8:$B$191,0))),INDEX('KI 2019-20'!$J$9:$J$383,MATCH($B68,'KI 2019-20'!$B$9:$B$383,0)))</f>
        <v>41.854451546542847</v>
      </c>
      <c r="AA68" s="155">
        <f>_xlfn.IFNA(IF($B68=$B$382,0,INDEX('I.Supplementary 2019-20'!$H$8:$H$191,MATCH($B68,'I.Supplementary 2019-20'!$B$8:$B$191,0))),INDEX('KI 2019-20'!$H$9:$H$383,MATCH($B68,'KI 2019-20'!$B$9:$B$383,0)))</f>
        <v>41.854451546542847</v>
      </c>
      <c r="AC68" s="156">
        <f>I68*('Other inputs'!$C$6/'Other inputs'!$C$5)</f>
        <v>0</v>
      </c>
      <c r="AD68" s="149">
        <f>IF(B68=$B$35,J68*('Other inputs'!$C$6/'Other inputs'!$C$5)-('Other inputs'!$C$18/1000000),J68*('Other inputs'!$C$6/'Other inputs'!$C$5))</f>
        <v>0</v>
      </c>
      <c r="AE68" s="149">
        <f>K68*('Other inputs'!$C$6/'Other inputs'!$C$5)</f>
        <v>0</v>
      </c>
      <c r="AF68" s="149">
        <f>L68*('Other inputs'!$C$6/'Other inputs'!$C$5)</f>
        <v>0</v>
      </c>
      <c r="AG68" s="188">
        <f>M68*('Other inputs'!$C$6/'Other inputs'!$C$5)</f>
        <v>0</v>
      </c>
      <c r="AH68" s="149">
        <f>N68*('Other inputs'!$C$6/'Other inputs'!$C$5)</f>
        <v>34.664057642695632</v>
      </c>
      <c r="AI68" s="149">
        <f>O68*('Other inputs'!$C$6/'Other inputs'!$C$5)</f>
        <v>7.8723401612246926</v>
      </c>
      <c r="AJ68" s="149">
        <f>P68*('Other inputs'!$C$6/'Other inputs'!$C$5)</f>
        <v>0</v>
      </c>
      <c r="AK68" s="149">
        <f>Q68*('Other inputs'!$C$6/'Other inputs'!$C$5)</f>
        <v>0</v>
      </c>
      <c r="AL68" s="188">
        <f>R68*('Other inputs'!$C$6/'Other inputs'!$C$5)</f>
        <v>0</v>
      </c>
      <c r="AM68" s="156">
        <f t="shared" si="4"/>
        <v>34.664057642695632</v>
      </c>
      <c r="AN68" s="149">
        <f t="shared" si="5"/>
        <v>7.8723401612246926</v>
      </c>
      <c r="AO68" s="149">
        <f t="shared" si="6"/>
        <v>0</v>
      </c>
      <c r="AP68" s="149">
        <f t="shared" si="7"/>
        <v>0</v>
      </c>
      <c r="AQ68" s="188">
        <f t="shared" si="8"/>
        <v>0</v>
      </c>
      <c r="AR68" s="149"/>
      <c r="AS68" s="156">
        <f>IF(D68=$C$171,'Other inputs'!$C$12/1000000,SUM(AC68:AG68))</f>
        <v>0</v>
      </c>
      <c r="AT68" s="200">
        <f>IF(D68=$C$171,$Z$171*('Other inputs'!$C$6/'Other inputs'!$C$5),SUM(AH68:AL68))</f>
        <v>42.536397803920323</v>
      </c>
      <c r="AU68" s="210">
        <f t="shared" si="9"/>
        <v>42.536397803920323</v>
      </c>
      <c r="AV68" s="214"/>
      <c r="AW68" s="199">
        <f>IF($G68=1,0,IF($B68=$B$172,AC68*('Other inputs'!$F$6/'Other inputs'!$F$5)-('Other inputs'!$C$28/1000000),AC68*('Other inputs'!$F$6/'Other inputs'!$F$5)))</f>
        <v>0</v>
      </c>
      <c r="AX68" s="200">
        <f>IF($G68=1,0,IF($B68=$B$172,AD68*('Other inputs'!$F$6/'Other inputs'!$F$5)-('Other inputs'!$C$29/1000000),AD68*('Other inputs'!$F$6/'Other inputs'!$F$5)))</f>
        <v>0</v>
      </c>
      <c r="AY68" s="200">
        <f>IF($G68=1,0,AE68*('Other inputs'!$F$6/'Other inputs'!$F$5))</f>
        <v>0</v>
      </c>
      <c r="AZ68" s="200">
        <f>IF($G68=1,0,AF68*('Other inputs'!$F$6/'Other inputs'!$F$5))</f>
        <v>0</v>
      </c>
      <c r="BA68" s="200">
        <f>IF($G68=1,0,AG68*('Other inputs'!$F$6/'Other inputs'!$F$5))</f>
        <v>0</v>
      </c>
      <c r="BB68" s="199">
        <f>IF($G68=1,0,AH68*('Other inputs'!$C$7/'Other inputs'!$C$6))</f>
        <v>34.664057642695632</v>
      </c>
      <c r="BC68" s="200">
        <f>IF($G68=1,0,AI68*('Other inputs'!$C$7/'Other inputs'!$C$6))</f>
        <v>7.8723401612246926</v>
      </c>
      <c r="BD68" s="200">
        <f>IF($G68=1,0,AJ68*('Other inputs'!$C$7/'Other inputs'!$C$6))</f>
        <v>0</v>
      </c>
      <c r="BE68" s="200">
        <f>IF($G68=1,0,AK68*('Other inputs'!$C$7/'Other inputs'!$C$6))</f>
        <v>0</v>
      </c>
      <c r="BF68" s="200">
        <f>IF($G68=1,0,AL68*('Other inputs'!$C$7/'Other inputs'!$C$6))</f>
        <v>0</v>
      </c>
      <c r="BG68" s="199">
        <f t="shared" si="10"/>
        <v>34.664057642695632</v>
      </c>
      <c r="BH68" s="200">
        <f t="shared" si="11"/>
        <v>7.8723401612246926</v>
      </c>
      <c r="BI68" s="200">
        <f t="shared" si="12"/>
        <v>0</v>
      </c>
      <c r="BJ68" s="200">
        <f t="shared" si="13"/>
        <v>0</v>
      </c>
      <c r="BK68" s="210">
        <f t="shared" si="14"/>
        <v>0</v>
      </c>
      <c r="BL68" s="200"/>
      <c r="BM68" s="199">
        <f>IF(D68=C$171,'Other inputs'!$C$13/1000000,SUM(AW68:BA68))</f>
        <v>0</v>
      </c>
      <c r="BN68" s="200">
        <f>IF(B68=$B$171,$AT$171*('Other inputs'!$C$7/'Other inputs'!$C$6),SUM(BB68:BF68))</f>
        <v>42.536397803920323</v>
      </c>
      <c r="BO68" s="188">
        <f t="shared" si="15"/>
        <v>42.536397803920323</v>
      </c>
    </row>
    <row r="69" spans="2:67">
      <c r="B69" s="121" t="str">
        <f>'KI 2019-20'!B70</f>
        <v>E6106</v>
      </c>
      <c r="C69" s="160" t="str">
        <f t="shared" si="2"/>
        <v>E6106</v>
      </c>
      <c r="D69" s="160" t="str">
        <f t="shared" si="3"/>
        <v>E6106</v>
      </c>
      <c r="E69" t="str">
        <f>INDEX('KI 2019-20'!D$9:D$383,MATCH($B69,'KI 2019-20'!$B$9:$B$383,0))</f>
        <v>SFIR</v>
      </c>
      <c r="F69">
        <f>INDEX('KI 2019-20'!E$9:E$383,MATCH($B69,'KI 2019-20'!$B$9:$B$383,0))</f>
        <v>0</v>
      </c>
      <c r="G69" s="119">
        <v>0</v>
      </c>
      <c r="H69" s="120" t="str">
        <f>INDEX('KI 2019-20'!F$9:F$383,MATCH($B69,'KI 2019-20'!$B$9:$B$383,0))</f>
        <v>Cheshire Fire</v>
      </c>
      <c r="I69" s="154">
        <f>_xlfn.IFNA(IF($B69=$B$382,0,INDEX('I.Supplementary 2019-20'!N$8:N$191,MATCH($B69,'I.Supplementary 2019-20'!$B$8:$B$191,0))),INDEX('KI 2019-20'!N$9:N$383,MATCH($B69,'KI 2019-20'!$B$9:$B$383,0)))</f>
        <v>0</v>
      </c>
      <c r="J69" s="153">
        <f>_xlfn.IFNA(IF($B69=$B$382,0,INDEX('I.Supplementary 2019-20'!O$8:O$191,MATCH($B69,'I.Supplementary 2019-20'!$B$8:$B$191,0))),INDEX('KI 2019-20'!O$9:O$383,MATCH($B69,'KI 2019-20'!$B$9:$B$383,0)))</f>
        <v>0</v>
      </c>
      <c r="K69" s="153">
        <f>_xlfn.IFNA(IF($B69=$B$382,0,INDEX('I.Supplementary 2019-20'!P$8:P$191,MATCH($B69,'I.Supplementary 2019-20'!$B$8:$B$191,0))),INDEX('KI 2019-20'!P$9:P$383,MATCH($B69,'KI 2019-20'!$B$9:$B$383,0)))</f>
        <v>3.9273200556330159</v>
      </c>
      <c r="L69" s="153">
        <f>_xlfn.IFNA(IF($B69=$B$382,0,INDEX('I.Supplementary 2019-20'!Q$8:Q$191,MATCH($B69,'I.Supplementary 2019-20'!$B$8:$B$191,0))),INDEX('KI 2019-20'!Q$9:Q$383,MATCH($B69,'KI 2019-20'!$B$9:$B$383,0)))</f>
        <v>0</v>
      </c>
      <c r="M69" s="155">
        <f>_xlfn.IFNA(IF($B69=$B$382,0,INDEX('I.Supplementary 2019-20'!R$8:R$191,MATCH($B69,'I.Supplementary 2019-20'!$B$8:$B$191,0))),INDEX('KI 2019-20'!R$9:R$383,MATCH($B69,'KI 2019-20'!$B$9:$B$383,0)))</f>
        <v>0</v>
      </c>
      <c r="N69" s="153">
        <f>_xlfn.IFNA(IF($B69=$B$382,0,INDEX('I.Supplementary 2019-20'!S$8:S$191,MATCH($B69,'I.Supplementary 2019-20'!$B$8:$B$191,0))),INDEX('KI 2019-20'!S$9:S$383,MATCH($B69,'KI 2019-20'!$B$9:$B$383,0)))</f>
        <v>0</v>
      </c>
      <c r="O69" s="153">
        <f>_xlfn.IFNA(IF($B69=$B$382,0,INDEX('I.Supplementary 2019-20'!T$8:T$191,MATCH($B69,'I.Supplementary 2019-20'!$B$8:$B$191,0))),INDEX('KI 2019-20'!T$9:T$383,MATCH($B69,'KI 2019-20'!$B$9:$B$383,0)))</f>
        <v>0</v>
      </c>
      <c r="P69" s="153">
        <f>_xlfn.IFNA(IF($B69=$B$382,0,INDEX('I.Supplementary 2019-20'!U$8:U$191,MATCH($B69,'I.Supplementary 2019-20'!$B$8:$B$191,0))),INDEX('KI 2019-20'!U$9:U$383,MATCH($B69,'KI 2019-20'!$B$9:$B$383,0)))</f>
        <v>9.3173085779649565</v>
      </c>
      <c r="Q69" s="153">
        <f>_xlfn.IFNA(IF($B69=$B$382,0,INDEX('I.Supplementary 2019-20'!V$8:V$191,MATCH($B69,'I.Supplementary 2019-20'!$B$8:$B$191,0))),INDEX('KI 2019-20'!V$9:V$383,MATCH($B69,'KI 2019-20'!$B$9:$B$383,0)))</f>
        <v>0</v>
      </c>
      <c r="R69" s="155">
        <f>_xlfn.IFNA(IF($B69=$B$382,0,INDEX('I.Supplementary 2019-20'!W$8:W$191,MATCH($B69,'I.Supplementary 2019-20'!$B$8:$B$191,0))),INDEX('KI 2019-20'!W$9:W$383,MATCH($B69,'KI 2019-20'!$B$9:$B$383,0)))</f>
        <v>0</v>
      </c>
      <c r="S69" s="153">
        <f>_xlfn.IFNA(IF($B69=$B$382,0,INDEX('I.Supplementary 2019-20'!X$8:X$191,MATCH($B69,'I.Supplementary 2019-20'!$B$8:$B$191,0))),INDEX('KI 2019-20'!X$9:X$383,MATCH($B69,'KI 2019-20'!$B$9:$B$383,0)))</f>
        <v>0</v>
      </c>
      <c r="T69" s="153">
        <f>_xlfn.IFNA(IF($B69=$B$382,0,INDEX('I.Supplementary 2019-20'!Y$8:Y$191,MATCH($B69,'I.Supplementary 2019-20'!$B$8:$B$191,0))),INDEX('KI 2019-20'!Y$9:Y$383,MATCH($B69,'KI 2019-20'!$B$9:$B$383,0)))</f>
        <v>0</v>
      </c>
      <c r="U69" s="153">
        <f>_xlfn.IFNA(IF($B69=$B$382,0,INDEX('I.Supplementary 2019-20'!Z$8:Z$191,MATCH($B69,'I.Supplementary 2019-20'!$B$8:$B$191,0))),INDEX('KI 2019-20'!Z$9:Z$383,MATCH($B69,'KI 2019-20'!$B$9:$B$383,0)))</f>
        <v>13.244628633597971</v>
      </c>
      <c r="V69" s="153">
        <f>_xlfn.IFNA(IF($B69=$B$382,0,INDEX('I.Supplementary 2019-20'!AA$8:AA$191,MATCH($B69,'I.Supplementary 2019-20'!$B$8:$B$191,0))),INDEX('KI 2019-20'!AA$9:AA$383,MATCH($B69,'KI 2019-20'!$B$9:$B$383,0)))</f>
        <v>0</v>
      </c>
      <c r="W69" s="155">
        <f>_xlfn.IFNA(IF($B69=$B$382,0,INDEX('I.Supplementary 2019-20'!AB$8:AB$191,MATCH($B69,'I.Supplementary 2019-20'!$B$8:$B$191,0))),INDEX('KI 2019-20'!AB$9:AB$383,MATCH($B69,'KI 2019-20'!$B$9:$B$383,0)))</f>
        <v>0</v>
      </c>
      <c r="Y69" s="154">
        <f>_xlfn.IFNA(IF($B69=$B$382,0,INDEX('I.Supplementary 2019-20'!$I$8:$I$191,MATCH($B69,'I.Supplementary 2019-20'!$B$8:$B$191,0))),INDEX('KI 2019-20'!$I$9:$I$383,MATCH($B69,'KI 2019-20'!$B$9:$B$383,0)))</f>
        <v>3.9273200556330159</v>
      </c>
      <c r="Z69" s="153">
        <f>_xlfn.IFNA(IF($B69=$B$382,0,INDEX('I.Supplementary 2019-20'!$J$8:$J$191,MATCH($B69,'I.Supplementary 2019-20'!$B$8:$B$191,0))),INDEX('KI 2019-20'!$J$9:$J$383,MATCH($B69,'KI 2019-20'!$B$9:$B$383,0)))</f>
        <v>9.3173085779649565</v>
      </c>
      <c r="AA69" s="155">
        <f>_xlfn.IFNA(IF($B69=$B$382,0,INDEX('I.Supplementary 2019-20'!$H$8:$H$191,MATCH($B69,'I.Supplementary 2019-20'!$B$8:$B$191,0))),INDEX('KI 2019-20'!$H$9:$H$383,MATCH($B69,'KI 2019-20'!$B$9:$B$383,0)))</f>
        <v>13.244628633597971</v>
      </c>
      <c r="AC69" s="156">
        <f>I69*('Other inputs'!$C$6/'Other inputs'!$C$5)</f>
        <v>0</v>
      </c>
      <c r="AD69" s="149">
        <f>IF(B69=$B$35,J69*('Other inputs'!$C$6/'Other inputs'!$C$5)-('Other inputs'!$C$18/1000000),J69*('Other inputs'!$C$6/'Other inputs'!$C$5))</f>
        <v>0</v>
      </c>
      <c r="AE69" s="149">
        <f>K69*('Other inputs'!$C$6/'Other inputs'!$C$5)</f>
        <v>3.9913089771097252</v>
      </c>
      <c r="AF69" s="149">
        <f>L69*('Other inputs'!$C$6/'Other inputs'!$C$5)</f>
        <v>0</v>
      </c>
      <c r="AG69" s="188">
        <f>M69*('Other inputs'!$C$6/'Other inputs'!$C$5)</f>
        <v>0</v>
      </c>
      <c r="AH69" s="149">
        <f>N69*('Other inputs'!$C$6/'Other inputs'!$C$5)</f>
        <v>0</v>
      </c>
      <c r="AI69" s="149">
        <f>O69*('Other inputs'!$C$6/'Other inputs'!$C$5)</f>
        <v>0</v>
      </c>
      <c r="AJ69" s="149">
        <f>P69*('Other inputs'!$C$6/'Other inputs'!$C$5)</f>
        <v>9.4691180863635704</v>
      </c>
      <c r="AK69" s="149">
        <f>Q69*('Other inputs'!$C$6/'Other inputs'!$C$5)</f>
        <v>0</v>
      </c>
      <c r="AL69" s="188">
        <f>R69*('Other inputs'!$C$6/'Other inputs'!$C$5)</f>
        <v>0</v>
      </c>
      <c r="AM69" s="156">
        <f t="shared" si="4"/>
        <v>0</v>
      </c>
      <c r="AN69" s="149">
        <f t="shared" si="5"/>
        <v>0</v>
      </c>
      <c r="AO69" s="149">
        <f t="shared" si="6"/>
        <v>13.460427063473295</v>
      </c>
      <c r="AP69" s="149">
        <f t="shared" si="7"/>
        <v>0</v>
      </c>
      <c r="AQ69" s="188">
        <f t="shared" si="8"/>
        <v>0</v>
      </c>
      <c r="AR69" s="149"/>
      <c r="AS69" s="156">
        <f>IF(D69=$C$171,'Other inputs'!$C$12/1000000,SUM(AC69:AG69))</f>
        <v>3.9913089771097252</v>
      </c>
      <c r="AT69" s="200">
        <f>IF(D69=$C$171,$Z$171*('Other inputs'!$C$6/'Other inputs'!$C$5),SUM(AH69:AL69))</f>
        <v>9.4691180863635704</v>
      </c>
      <c r="AU69" s="210">
        <f t="shared" si="9"/>
        <v>13.460427063473295</v>
      </c>
      <c r="AV69" s="214"/>
      <c r="AW69" s="199">
        <f>IF($G69=1,0,IF($B69=$B$172,AC69*('Other inputs'!$F$6/'Other inputs'!$F$5)-('Other inputs'!$C$28/1000000),AC69*('Other inputs'!$F$6/'Other inputs'!$F$5)))</f>
        <v>0</v>
      </c>
      <c r="AX69" s="200">
        <f>IF($G69=1,0,IF($B69=$B$172,AD69*('Other inputs'!$F$6/'Other inputs'!$F$5)-('Other inputs'!$C$29/1000000),AD69*('Other inputs'!$F$6/'Other inputs'!$F$5)))</f>
        <v>0</v>
      </c>
      <c r="AY69" s="200">
        <f>IF($G69=1,0,AE69*('Other inputs'!$F$6/'Other inputs'!$F$5))</f>
        <v>4.0133807318218526</v>
      </c>
      <c r="AZ69" s="200">
        <f>IF($G69=1,0,AF69*('Other inputs'!$F$6/'Other inputs'!$F$5))</f>
        <v>0</v>
      </c>
      <c r="BA69" s="200">
        <f>IF($G69=1,0,AG69*('Other inputs'!$F$6/'Other inputs'!$F$5))</f>
        <v>0</v>
      </c>
      <c r="BB69" s="199">
        <f>IF($G69=1,0,AH69*('Other inputs'!$C$7/'Other inputs'!$C$6))</f>
        <v>0</v>
      </c>
      <c r="BC69" s="200">
        <f>IF($G69=1,0,AI69*('Other inputs'!$C$7/'Other inputs'!$C$6))</f>
        <v>0</v>
      </c>
      <c r="BD69" s="200">
        <f>IF($G69=1,0,AJ69*('Other inputs'!$C$7/'Other inputs'!$C$6))</f>
        <v>9.4691180863635704</v>
      </c>
      <c r="BE69" s="200">
        <f>IF($G69=1,0,AK69*('Other inputs'!$C$7/'Other inputs'!$C$6))</f>
        <v>0</v>
      </c>
      <c r="BF69" s="200">
        <f>IF($G69=1,0,AL69*('Other inputs'!$C$7/'Other inputs'!$C$6))</f>
        <v>0</v>
      </c>
      <c r="BG69" s="199">
        <f t="shared" si="10"/>
        <v>0</v>
      </c>
      <c r="BH69" s="200">
        <f t="shared" si="11"/>
        <v>0</v>
      </c>
      <c r="BI69" s="200">
        <f t="shared" si="12"/>
        <v>13.482498818185423</v>
      </c>
      <c r="BJ69" s="200">
        <f t="shared" si="13"/>
        <v>0</v>
      </c>
      <c r="BK69" s="210">
        <f t="shared" si="14"/>
        <v>0</v>
      </c>
      <c r="BL69" s="200"/>
      <c r="BM69" s="199">
        <f>IF(D69=C$171,'Other inputs'!$C$13/1000000,SUM(AW69:BA69))</f>
        <v>4.0133807318218526</v>
      </c>
      <c r="BN69" s="200">
        <f>IF(B69=$B$171,$AT$171*('Other inputs'!$C$7/'Other inputs'!$C$6),SUM(BB69:BF69))</f>
        <v>9.4691180863635704</v>
      </c>
      <c r="BO69" s="188">
        <f t="shared" si="15"/>
        <v>13.482498818185423</v>
      </c>
    </row>
    <row r="70" spans="2:67">
      <c r="B70" s="121" t="str">
        <f>'KI 2019-20'!B71</f>
        <v>E0604</v>
      </c>
      <c r="C70" s="160" t="str">
        <f t="shared" si="2"/>
        <v>E0604</v>
      </c>
      <c r="D70" s="160" t="str">
        <f t="shared" si="3"/>
        <v>E0604</v>
      </c>
      <c r="E70" t="str">
        <f>INDEX('KI 2019-20'!D$9:D$383,MATCH($B70,'KI 2019-20'!$B$9:$B$383,0))</f>
        <v>UNINFIR</v>
      </c>
      <c r="F70">
        <f>INDEX('KI 2019-20'!E$9:E$383,MATCH($B70,'KI 2019-20'!$B$9:$B$383,0))</f>
        <v>0</v>
      </c>
      <c r="G70" s="119">
        <v>0</v>
      </c>
      <c r="H70" s="120" t="str">
        <f>INDEX('KI 2019-20'!F$9:F$383,MATCH($B70,'KI 2019-20'!$B$9:$B$383,0))</f>
        <v>Cheshire West and Chester</v>
      </c>
      <c r="I70" s="154">
        <f>_xlfn.IFNA(IF($B70=$B$382,0,INDEX('I.Supplementary 2019-20'!N$8:N$191,MATCH($B70,'I.Supplementary 2019-20'!$B$8:$B$191,0))),INDEX('KI 2019-20'!N$9:N$383,MATCH($B70,'KI 2019-20'!$B$9:$B$383,0)))</f>
        <v>5.0664569252685752</v>
      </c>
      <c r="J70" s="153">
        <f>_xlfn.IFNA(IF($B70=$B$382,0,INDEX('I.Supplementary 2019-20'!O$8:O$191,MATCH($B70,'I.Supplementary 2019-20'!$B$8:$B$191,0))),INDEX('KI 2019-20'!O$9:O$383,MATCH($B70,'KI 2019-20'!$B$9:$B$383,0)))</f>
        <v>-1.7800893483086637</v>
      </c>
      <c r="K70" s="153">
        <f>_xlfn.IFNA(IF($B70=$B$382,0,INDEX('I.Supplementary 2019-20'!P$8:P$191,MATCH($B70,'I.Supplementary 2019-20'!$B$8:$B$191,0))),INDEX('KI 2019-20'!P$9:P$383,MATCH($B70,'KI 2019-20'!$B$9:$B$383,0)))</f>
        <v>0</v>
      </c>
      <c r="L70" s="153">
        <f>_xlfn.IFNA(IF($B70=$B$382,0,INDEX('I.Supplementary 2019-20'!Q$8:Q$191,MATCH($B70,'I.Supplementary 2019-20'!$B$8:$B$191,0))),INDEX('KI 2019-20'!Q$9:Q$383,MATCH($B70,'KI 2019-20'!$B$9:$B$383,0)))</f>
        <v>0</v>
      </c>
      <c r="M70" s="155">
        <f>_xlfn.IFNA(IF($B70=$B$382,0,INDEX('I.Supplementary 2019-20'!R$8:R$191,MATCH($B70,'I.Supplementary 2019-20'!$B$8:$B$191,0))),INDEX('KI 2019-20'!R$9:R$383,MATCH($B70,'KI 2019-20'!$B$9:$B$383,0)))</f>
        <v>0</v>
      </c>
      <c r="N70" s="153">
        <f>_xlfn.IFNA(IF($B70=$B$382,0,INDEX('I.Supplementary 2019-20'!S$8:S$191,MATCH($B70,'I.Supplementary 2019-20'!$B$8:$B$191,0))),INDEX('KI 2019-20'!S$9:S$383,MATCH($B70,'KI 2019-20'!$B$9:$B$383,0)))</f>
        <v>43.618444794866342</v>
      </c>
      <c r="O70" s="153">
        <f>_xlfn.IFNA(IF($B70=$B$382,0,INDEX('I.Supplementary 2019-20'!T$8:T$191,MATCH($B70,'I.Supplementary 2019-20'!$B$8:$B$191,0))),INDEX('KI 2019-20'!T$9:T$383,MATCH($B70,'KI 2019-20'!$B$9:$B$383,0)))</f>
        <v>8.4853594390020071</v>
      </c>
      <c r="P70" s="153">
        <f>_xlfn.IFNA(IF($B70=$B$382,0,INDEX('I.Supplementary 2019-20'!U$8:U$191,MATCH($B70,'I.Supplementary 2019-20'!$B$8:$B$191,0))),INDEX('KI 2019-20'!U$9:U$383,MATCH($B70,'KI 2019-20'!$B$9:$B$383,0)))</f>
        <v>0</v>
      </c>
      <c r="Q70" s="153">
        <f>_xlfn.IFNA(IF($B70=$B$382,0,INDEX('I.Supplementary 2019-20'!V$8:V$191,MATCH($B70,'I.Supplementary 2019-20'!$B$8:$B$191,0))),INDEX('KI 2019-20'!V$9:V$383,MATCH($B70,'KI 2019-20'!$B$9:$B$383,0)))</f>
        <v>0</v>
      </c>
      <c r="R70" s="155">
        <f>_xlfn.IFNA(IF($B70=$B$382,0,INDEX('I.Supplementary 2019-20'!W$8:W$191,MATCH($B70,'I.Supplementary 2019-20'!$B$8:$B$191,0))),INDEX('KI 2019-20'!W$9:W$383,MATCH($B70,'KI 2019-20'!$B$9:$B$383,0)))</f>
        <v>0</v>
      </c>
      <c r="S70" s="153">
        <f>_xlfn.IFNA(IF($B70=$B$382,0,INDEX('I.Supplementary 2019-20'!X$8:X$191,MATCH($B70,'I.Supplementary 2019-20'!$B$8:$B$191,0))),INDEX('KI 2019-20'!X$9:X$383,MATCH($B70,'KI 2019-20'!$B$9:$B$383,0)))</f>
        <v>48.684901720134917</v>
      </c>
      <c r="T70" s="153">
        <f>_xlfn.IFNA(IF($B70=$B$382,0,INDEX('I.Supplementary 2019-20'!Y$8:Y$191,MATCH($B70,'I.Supplementary 2019-20'!$B$8:$B$191,0))),INDEX('KI 2019-20'!Y$9:Y$383,MATCH($B70,'KI 2019-20'!$B$9:$B$383,0)))</f>
        <v>6.7052700906933431</v>
      </c>
      <c r="U70" s="153">
        <f>_xlfn.IFNA(IF($B70=$B$382,0,INDEX('I.Supplementary 2019-20'!Z$8:Z$191,MATCH($B70,'I.Supplementary 2019-20'!$B$8:$B$191,0))),INDEX('KI 2019-20'!Z$9:Z$383,MATCH($B70,'KI 2019-20'!$B$9:$B$383,0)))</f>
        <v>0</v>
      </c>
      <c r="V70" s="153">
        <f>_xlfn.IFNA(IF($B70=$B$382,0,INDEX('I.Supplementary 2019-20'!AA$8:AA$191,MATCH($B70,'I.Supplementary 2019-20'!$B$8:$B$191,0))),INDEX('KI 2019-20'!AA$9:AA$383,MATCH($B70,'KI 2019-20'!$B$9:$B$383,0)))</f>
        <v>0</v>
      </c>
      <c r="W70" s="155">
        <f>_xlfn.IFNA(IF($B70=$B$382,0,INDEX('I.Supplementary 2019-20'!AB$8:AB$191,MATCH($B70,'I.Supplementary 2019-20'!$B$8:$B$191,0))),INDEX('KI 2019-20'!AB$9:AB$383,MATCH($B70,'KI 2019-20'!$B$9:$B$383,0)))</f>
        <v>0</v>
      </c>
      <c r="Y70" s="154">
        <f>_xlfn.IFNA(IF($B70=$B$382,0,INDEX('I.Supplementary 2019-20'!$I$8:$I$191,MATCH($B70,'I.Supplementary 2019-20'!$B$8:$B$191,0))),INDEX('KI 2019-20'!$I$9:$I$383,MATCH($B70,'KI 2019-20'!$B$9:$B$383,0)))</f>
        <v>3.2863675769599117</v>
      </c>
      <c r="Z70" s="153">
        <f>_xlfn.IFNA(IF($B70=$B$382,0,INDEX('I.Supplementary 2019-20'!$J$8:$J$191,MATCH($B70,'I.Supplementary 2019-20'!$B$8:$B$191,0))),INDEX('KI 2019-20'!$J$9:$J$383,MATCH($B70,'KI 2019-20'!$B$9:$B$383,0)))</f>
        <v>52.103804233868345</v>
      </c>
      <c r="AA70" s="155">
        <f>_xlfn.IFNA(IF($B70=$B$382,0,INDEX('I.Supplementary 2019-20'!$H$8:$H$191,MATCH($B70,'I.Supplementary 2019-20'!$B$8:$B$191,0))),INDEX('KI 2019-20'!$H$9:$H$383,MATCH($B70,'KI 2019-20'!$B$9:$B$383,0)))</f>
        <v>55.390171810828257</v>
      </c>
      <c r="AC70" s="156">
        <f>I70*('Other inputs'!$C$6/'Other inputs'!$C$5)</f>
        <v>5.1490061216069636</v>
      </c>
      <c r="AD70" s="149">
        <f>IF(B70=$B$35,J70*('Other inputs'!$C$6/'Other inputs'!$C$5)-('Other inputs'!$C$18/1000000),J70*('Other inputs'!$C$6/'Other inputs'!$C$5))</f>
        <v>-1.8090928407454647</v>
      </c>
      <c r="AE70" s="149">
        <f>K70*('Other inputs'!$C$6/'Other inputs'!$C$5)</f>
        <v>0</v>
      </c>
      <c r="AF70" s="149">
        <f>L70*('Other inputs'!$C$6/'Other inputs'!$C$5)</f>
        <v>0</v>
      </c>
      <c r="AG70" s="188">
        <f>M70*('Other inputs'!$C$6/'Other inputs'!$C$5)</f>
        <v>0</v>
      </c>
      <c r="AH70" s="149">
        <f>N70*('Other inputs'!$C$6/'Other inputs'!$C$5)</f>
        <v>44.329132286432397</v>
      </c>
      <c r="AI70" s="149">
        <f>O70*('Other inputs'!$C$6/'Other inputs'!$C$5)</f>
        <v>8.6236137679470506</v>
      </c>
      <c r="AJ70" s="149">
        <f>P70*('Other inputs'!$C$6/'Other inputs'!$C$5)</f>
        <v>0</v>
      </c>
      <c r="AK70" s="149">
        <f>Q70*('Other inputs'!$C$6/'Other inputs'!$C$5)</f>
        <v>0</v>
      </c>
      <c r="AL70" s="188">
        <f>R70*('Other inputs'!$C$6/'Other inputs'!$C$5)</f>
        <v>0</v>
      </c>
      <c r="AM70" s="156">
        <f t="shared" si="4"/>
        <v>49.478138408039364</v>
      </c>
      <c r="AN70" s="149">
        <f t="shared" si="5"/>
        <v>6.8145209272015856</v>
      </c>
      <c r="AO70" s="149">
        <f t="shared" si="6"/>
        <v>0</v>
      </c>
      <c r="AP70" s="149">
        <f t="shared" si="7"/>
        <v>0</v>
      </c>
      <c r="AQ70" s="188">
        <f t="shared" si="8"/>
        <v>0</v>
      </c>
      <c r="AR70" s="149"/>
      <c r="AS70" s="156">
        <f>IF(D70=$C$171,'Other inputs'!$C$12/1000000,SUM(AC70:AG70))</f>
        <v>3.3399132808614986</v>
      </c>
      <c r="AT70" s="200">
        <f>IF(D70=$C$171,$Z$171*('Other inputs'!$C$6/'Other inputs'!$C$5),SUM(AH70:AL70))</f>
        <v>52.952746054379446</v>
      </c>
      <c r="AU70" s="210">
        <f t="shared" si="9"/>
        <v>56.292659335240941</v>
      </c>
      <c r="AV70" s="214"/>
      <c r="AW70" s="199">
        <f>IF($G70=1,0,IF($B70=$B$172,AC70*('Other inputs'!$F$6/'Other inputs'!$F$5)-('Other inputs'!$C$28/1000000),AC70*('Other inputs'!$F$6/'Other inputs'!$F$5)))</f>
        <v>5.1774798881780617</v>
      </c>
      <c r="AX70" s="200">
        <f>IF($G70=1,0,IF($B70=$B$172,AD70*('Other inputs'!$F$6/'Other inputs'!$F$5)-('Other inputs'!$C$29/1000000),AD70*('Other inputs'!$F$6/'Other inputs'!$F$5)))</f>
        <v>-1.8190970407864533</v>
      </c>
      <c r="AY70" s="200">
        <f>IF($G70=1,0,AE70*('Other inputs'!$F$6/'Other inputs'!$F$5))</f>
        <v>0</v>
      </c>
      <c r="AZ70" s="200">
        <f>IF($G70=1,0,AF70*('Other inputs'!$F$6/'Other inputs'!$F$5))</f>
        <v>0</v>
      </c>
      <c r="BA70" s="200">
        <f>IF($G70=1,0,AG70*('Other inputs'!$F$6/'Other inputs'!$F$5))</f>
        <v>0</v>
      </c>
      <c r="BB70" s="199">
        <f>IF($G70=1,0,AH70*('Other inputs'!$C$7/'Other inputs'!$C$6))</f>
        <v>44.329132286432397</v>
      </c>
      <c r="BC70" s="200">
        <f>IF($G70=1,0,AI70*('Other inputs'!$C$7/'Other inputs'!$C$6))</f>
        <v>8.6236137679470506</v>
      </c>
      <c r="BD70" s="200">
        <f>IF($G70=1,0,AJ70*('Other inputs'!$C$7/'Other inputs'!$C$6))</f>
        <v>0</v>
      </c>
      <c r="BE70" s="200">
        <f>IF($G70=1,0,AK70*('Other inputs'!$C$7/'Other inputs'!$C$6))</f>
        <v>0</v>
      </c>
      <c r="BF70" s="200">
        <f>IF($G70=1,0,AL70*('Other inputs'!$C$7/'Other inputs'!$C$6))</f>
        <v>0</v>
      </c>
      <c r="BG70" s="199">
        <f t="shared" si="10"/>
        <v>49.50661217461046</v>
      </c>
      <c r="BH70" s="200">
        <f t="shared" si="11"/>
        <v>6.8045167271605971</v>
      </c>
      <c r="BI70" s="200">
        <f t="shared" si="12"/>
        <v>0</v>
      </c>
      <c r="BJ70" s="200">
        <f t="shared" si="13"/>
        <v>0</v>
      </c>
      <c r="BK70" s="210">
        <f t="shared" si="14"/>
        <v>0</v>
      </c>
      <c r="BL70" s="200"/>
      <c r="BM70" s="199">
        <f>IF(D70=C$171,'Other inputs'!$C$13/1000000,SUM(AW70:BA70))</f>
        <v>3.3583828473916082</v>
      </c>
      <c r="BN70" s="200">
        <f>IF(B70=$B$171,$AT$171*('Other inputs'!$C$7/'Other inputs'!$C$6),SUM(BB70:BF70))</f>
        <v>52.952746054379446</v>
      </c>
      <c r="BO70" s="188">
        <f t="shared" si="15"/>
        <v>56.311128901771056</v>
      </c>
    </row>
    <row r="71" spans="2:67">
      <c r="B71" s="121" t="str">
        <f>'KI 2019-20'!B72</f>
        <v>E1033</v>
      </c>
      <c r="C71" s="160" t="str">
        <f t="shared" si="2"/>
        <v>E1033</v>
      </c>
      <c r="D71" s="160" t="str">
        <f t="shared" si="3"/>
        <v>E1033</v>
      </c>
      <c r="E71" t="str">
        <f>INDEX('KI 2019-20'!D$9:D$383,MATCH($B71,'KI 2019-20'!$B$9:$B$383,0))</f>
        <v>SD</v>
      </c>
      <c r="F71">
        <f>INDEX('KI 2019-20'!E$9:E$383,MATCH($B71,'KI 2019-20'!$B$9:$B$383,0))</f>
        <v>0</v>
      </c>
      <c r="G71" s="119">
        <v>0</v>
      </c>
      <c r="H71" s="120" t="str">
        <f>INDEX('KI 2019-20'!F$9:F$383,MATCH($B71,'KI 2019-20'!$B$9:$B$383,0))</f>
        <v>Chesterfield</v>
      </c>
      <c r="I71" s="154">
        <f>_xlfn.IFNA(IF($B71=$B$382,0,INDEX('I.Supplementary 2019-20'!N$8:N$191,MATCH($B71,'I.Supplementary 2019-20'!$B$8:$B$191,0))),INDEX('KI 2019-20'!N$9:N$383,MATCH($B71,'KI 2019-20'!$B$9:$B$383,0)))</f>
        <v>0</v>
      </c>
      <c r="J71" s="153">
        <f>_xlfn.IFNA(IF($B71=$B$382,0,INDEX('I.Supplementary 2019-20'!O$8:O$191,MATCH($B71,'I.Supplementary 2019-20'!$B$8:$B$191,0))),INDEX('KI 2019-20'!O$9:O$383,MATCH($B71,'KI 2019-20'!$B$9:$B$383,0)))</f>
        <v>0.43445116203182377</v>
      </c>
      <c r="K71" s="153">
        <f>_xlfn.IFNA(IF($B71=$B$382,0,INDEX('I.Supplementary 2019-20'!P$8:P$191,MATCH($B71,'I.Supplementary 2019-20'!$B$8:$B$191,0))),INDEX('KI 2019-20'!P$9:P$383,MATCH($B71,'KI 2019-20'!$B$9:$B$383,0)))</f>
        <v>0</v>
      </c>
      <c r="L71" s="153">
        <f>_xlfn.IFNA(IF($B71=$B$382,0,INDEX('I.Supplementary 2019-20'!Q$8:Q$191,MATCH($B71,'I.Supplementary 2019-20'!$B$8:$B$191,0))),INDEX('KI 2019-20'!Q$9:Q$383,MATCH($B71,'KI 2019-20'!$B$9:$B$383,0)))</f>
        <v>0</v>
      </c>
      <c r="M71" s="155">
        <f>_xlfn.IFNA(IF($B71=$B$382,0,INDEX('I.Supplementary 2019-20'!R$8:R$191,MATCH($B71,'I.Supplementary 2019-20'!$B$8:$B$191,0))),INDEX('KI 2019-20'!R$9:R$383,MATCH($B71,'KI 2019-20'!$B$9:$B$383,0)))</f>
        <v>0</v>
      </c>
      <c r="N71" s="153">
        <f>_xlfn.IFNA(IF($B71=$B$382,0,INDEX('I.Supplementary 2019-20'!S$8:S$191,MATCH($B71,'I.Supplementary 2019-20'!$B$8:$B$191,0))),INDEX('KI 2019-20'!S$9:S$383,MATCH($B71,'KI 2019-20'!$B$9:$B$383,0)))</f>
        <v>0</v>
      </c>
      <c r="O71" s="153">
        <f>_xlfn.IFNA(IF($B71=$B$382,0,INDEX('I.Supplementary 2019-20'!T$8:T$191,MATCH($B71,'I.Supplementary 2019-20'!$B$8:$B$191,0))),INDEX('KI 2019-20'!T$9:T$383,MATCH($B71,'KI 2019-20'!$B$9:$B$383,0)))</f>
        <v>3.3194360179784108</v>
      </c>
      <c r="P71" s="153">
        <f>_xlfn.IFNA(IF($B71=$B$382,0,INDEX('I.Supplementary 2019-20'!U$8:U$191,MATCH($B71,'I.Supplementary 2019-20'!$B$8:$B$191,0))),INDEX('KI 2019-20'!U$9:U$383,MATCH($B71,'KI 2019-20'!$B$9:$B$383,0)))</f>
        <v>0</v>
      </c>
      <c r="Q71" s="153">
        <f>_xlfn.IFNA(IF($B71=$B$382,0,INDEX('I.Supplementary 2019-20'!V$8:V$191,MATCH($B71,'I.Supplementary 2019-20'!$B$8:$B$191,0))),INDEX('KI 2019-20'!V$9:V$383,MATCH($B71,'KI 2019-20'!$B$9:$B$383,0)))</f>
        <v>0</v>
      </c>
      <c r="R71" s="155">
        <f>_xlfn.IFNA(IF($B71=$B$382,0,INDEX('I.Supplementary 2019-20'!W$8:W$191,MATCH($B71,'I.Supplementary 2019-20'!$B$8:$B$191,0))),INDEX('KI 2019-20'!W$9:W$383,MATCH($B71,'KI 2019-20'!$B$9:$B$383,0)))</f>
        <v>0</v>
      </c>
      <c r="S71" s="153">
        <f>_xlfn.IFNA(IF($B71=$B$382,0,INDEX('I.Supplementary 2019-20'!X$8:X$191,MATCH($B71,'I.Supplementary 2019-20'!$B$8:$B$191,0))),INDEX('KI 2019-20'!X$9:X$383,MATCH($B71,'KI 2019-20'!$B$9:$B$383,0)))</f>
        <v>0</v>
      </c>
      <c r="T71" s="153">
        <f>_xlfn.IFNA(IF($B71=$B$382,0,INDEX('I.Supplementary 2019-20'!Y$8:Y$191,MATCH($B71,'I.Supplementary 2019-20'!$B$8:$B$191,0))),INDEX('KI 2019-20'!Y$9:Y$383,MATCH($B71,'KI 2019-20'!$B$9:$B$383,0)))</f>
        <v>3.7538871800102345</v>
      </c>
      <c r="U71" s="153">
        <f>_xlfn.IFNA(IF($B71=$B$382,0,INDEX('I.Supplementary 2019-20'!Z$8:Z$191,MATCH($B71,'I.Supplementary 2019-20'!$B$8:$B$191,0))),INDEX('KI 2019-20'!Z$9:Z$383,MATCH($B71,'KI 2019-20'!$B$9:$B$383,0)))</f>
        <v>0</v>
      </c>
      <c r="V71" s="153">
        <f>_xlfn.IFNA(IF($B71=$B$382,0,INDEX('I.Supplementary 2019-20'!AA$8:AA$191,MATCH($B71,'I.Supplementary 2019-20'!$B$8:$B$191,0))),INDEX('KI 2019-20'!AA$9:AA$383,MATCH($B71,'KI 2019-20'!$B$9:$B$383,0)))</f>
        <v>0</v>
      </c>
      <c r="W71" s="155">
        <f>_xlfn.IFNA(IF($B71=$B$382,0,INDEX('I.Supplementary 2019-20'!AB$8:AB$191,MATCH($B71,'I.Supplementary 2019-20'!$B$8:$B$191,0))),INDEX('KI 2019-20'!AB$9:AB$383,MATCH($B71,'KI 2019-20'!$B$9:$B$383,0)))</f>
        <v>0</v>
      </c>
      <c r="Y71" s="154">
        <f>_xlfn.IFNA(IF($B71=$B$382,0,INDEX('I.Supplementary 2019-20'!$I$8:$I$191,MATCH($B71,'I.Supplementary 2019-20'!$B$8:$B$191,0))),INDEX('KI 2019-20'!$I$9:$I$383,MATCH($B71,'KI 2019-20'!$B$9:$B$383,0)))</f>
        <v>0.43445116203182377</v>
      </c>
      <c r="Z71" s="153">
        <f>_xlfn.IFNA(IF($B71=$B$382,0,INDEX('I.Supplementary 2019-20'!$J$8:$J$191,MATCH($B71,'I.Supplementary 2019-20'!$B$8:$B$191,0))),INDEX('KI 2019-20'!$J$9:$J$383,MATCH($B71,'KI 2019-20'!$B$9:$B$383,0)))</f>
        <v>3.3194360179784108</v>
      </c>
      <c r="AA71" s="155">
        <f>_xlfn.IFNA(IF($B71=$B$382,0,INDEX('I.Supplementary 2019-20'!$H$8:$H$191,MATCH($B71,'I.Supplementary 2019-20'!$B$8:$B$191,0))),INDEX('KI 2019-20'!$H$9:$H$383,MATCH($B71,'KI 2019-20'!$B$9:$B$383,0)))</f>
        <v>3.7538871800102345</v>
      </c>
      <c r="AC71" s="156">
        <f>I71*('Other inputs'!$C$6/'Other inputs'!$C$5)</f>
        <v>0</v>
      </c>
      <c r="AD71" s="149">
        <f>IF(B71=$B$35,J71*('Other inputs'!$C$6/'Other inputs'!$C$5)-('Other inputs'!$C$18/1000000),J71*('Other inputs'!$C$6/'Other inputs'!$C$5))</f>
        <v>0.44152979603641562</v>
      </c>
      <c r="AE71" s="149">
        <f>K71*('Other inputs'!$C$6/'Other inputs'!$C$5)</f>
        <v>0</v>
      </c>
      <c r="AF71" s="149">
        <f>L71*('Other inputs'!$C$6/'Other inputs'!$C$5)</f>
        <v>0</v>
      </c>
      <c r="AG71" s="188">
        <f>M71*('Other inputs'!$C$6/'Other inputs'!$C$5)</f>
        <v>0</v>
      </c>
      <c r="AH71" s="149">
        <f>N71*('Other inputs'!$C$6/'Other inputs'!$C$5)</f>
        <v>0</v>
      </c>
      <c r="AI71" s="149">
        <f>O71*('Other inputs'!$C$6/'Other inputs'!$C$5)</f>
        <v>3.3735205152163483</v>
      </c>
      <c r="AJ71" s="149">
        <f>P71*('Other inputs'!$C$6/'Other inputs'!$C$5)</f>
        <v>0</v>
      </c>
      <c r="AK71" s="149">
        <f>Q71*('Other inputs'!$C$6/'Other inputs'!$C$5)</f>
        <v>0</v>
      </c>
      <c r="AL71" s="188">
        <f>R71*('Other inputs'!$C$6/'Other inputs'!$C$5)</f>
        <v>0</v>
      </c>
      <c r="AM71" s="156">
        <f t="shared" si="4"/>
        <v>0</v>
      </c>
      <c r="AN71" s="149">
        <f t="shared" si="5"/>
        <v>3.8150503112527638</v>
      </c>
      <c r="AO71" s="149">
        <f t="shared" si="6"/>
        <v>0</v>
      </c>
      <c r="AP71" s="149">
        <f t="shared" si="7"/>
        <v>0</v>
      </c>
      <c r="AQ71" s="188">
        <f t="shared" si="8"/>
        <v>0</v>
      </c>
      <c r="AR71" s="149"/>
      <c r="AS71" s="156">
        <f>IF(D71=$C$171,'Other inputs'!$C$12/1000000,SUM(AC71:AG71))</f>
        <v>0.44152979603641562</v>
      </c>
      <c r="AT71" s="200">
        <f>IF(D71=$C$171,$Z$171*('Other inputs'!$C$6/'Other inputs'!$C$5),SUM(AH71:AL71))</f>
        <v>3.3735205152163483</v>
      </c>
      <c r="AU71" s="210">
        <f t="shared" si="9"/>
        <v>3.8150503112527638</v>
      </c>
      <c r="AV71" s="214"/>
      <c r="AW71" s="199">
        <f>IF($G71=1,0,IF($B71=$B$172,AC71*('Other inputs'!$F$6/'Other inputs'!$F$5)-('Other inputs'!$C$28/1000000),AC71*('Other inputs'!$F$6/'Other inputs'!$F$5)))</f>
        <v>0</v>
      </c>
      <c r="AX71" s="200">
        <f>IF($G71=1,0,IF($B71=$B$172,AD71*('Other inputs'!$F$6/'Other inputs'!$F$5)-('Other inputs'!$C$29/1000000),AD71*('Other inputs'!$F$6/'Other inputs'!$F$5)))</f>
        <v>0.44397143546150175</v>
      </c>
      <c r="AY71" s="200">
        <f>IF($G71=1,0,AE71*('Other inputs'!$F$6/'Other inputs'!$F$5))</f>
        <v>0</v>
      </c>
      <c r="AZ71" s="200">
        <f>IF($G71=1,0,AF71*('Other inputs'!$F$6/'Other inputs'!$F$5))</f>
        <v>0</v>
      </c>
      <c r="BA71" s="200">
        <f>IF($G71=1,0,AG71*('Other inputs'!$F$6/'Other inputs'!$F$5))</f>
        <v>0</v>
      </c>
      <c r="BB71" s="199">
        <f>IF($G71=1,0,AH71*('Other inputs'!$C$7/'Other inputs'!$C$6))</f>
        <v>0</v>
      </c>
      <c r="BC71" s="200">
        <f>IF($G71=1,0,AI71*('Other inputs'!$C$7/'Other inputs'!$C$6))</f>
        <v>3.3735205152163483</v>
      </c>
      <c r="BD71" s="200">
        <f>IF($G71=1,0,AJ71*('Other inputs'!$C$7/'Other inputs'!$C$6))</f>
        <v>0</v>
      </c>
      <c r="BE71" s="200">
        <f>IF($G71=1,0,AK71*('Other inputs'!$C$7/'Other inputs'!$C$6))</f>
        <v>0</v>
      </c>
      <c r="BF71" s="200">
        <f>IF($G71=1,0,AL71*('Other inputs'!$C$7/'Other inputs'!$C$6))</f>
        <v>0</v>
      </c>
      <c r="BG71" s="199">
        <f t="shared" si="10"/>
        <v>0</v>
      </c>
      <c r="BH71" s="200">
        <f t="shared" si="11"/>
        <v>3.8174919506778502</v>
      </c>
      <c r="BI71" s="200">
        <f t="shared" si="12"/>
        <v>0</v>
      </c>
      <c r="BJ71" s="200">
        <f t="shared" si="13"/>
        <v>0</v>
      </c>
      <c r="BK71" s="210">
        <f t="shared" si="14"/>
        <v>0</v>
      </c>
      <c r="BL71" s="200"/>
      <c r="BM71" s="199">
        <f>IF(D71=C$171,'Other inputs'!$C$13/1000000,SUM(AW71:BA71))</f>
        <v>0.44397143546150175</v>
      </c>
      <c r="BN71" s="200">
        <f>IF(B71=$B$171,$AT$171*('Other inputs'!$C$7/'Other inputs'!$C$6),SUM(BB71:BF71))</f>
        <v>3.3735205152163483</v>
      </c>
      <c r="BO71" s="188">
        <f t="shared" si="15"/>
        <v>3.8174919506778502</v>
      </c>
    </row>
    <row r="72" spans="2:67">
      <c r="B72" s="121" t="str">
        <f>'KI 2019-20'!B73</f>
        <v>E3833</v>
      </c>
      <c r="C72" s="160" t="str">
        <f t="shared" si="2"/>
        <v>E3833</v>
      </c>
      <c r="D72" s="160" t="str">
        <f t="shared" si="3"/>
        <v>E3833</v>
      </c>
      <c r="E72" t="str">
        <f>INDEX('KI 2019-20'!D$9:D$383,MATCH($B72,'KI 2019-20'!$B$9:$B$383,0))</f>
        <v>SD</v>
      </c>
      <c r="F72" t="str">
        <f>INDEX('KI 2019-20'!E$9:E$383,MATCH($B72,'KI 2019-20'!$B$9:$B$383,0))</f>
        <v>P1908</v>
      </c>
      <c r="G72" s="119">
        <v>0</v>
      </c>
      <c r="H72" s="120" t="str">
        <f>INDEX('KI 2019-20'!F$9:F$383,MATCH($B72,'KI 2019-20'!$B$9:$B$383,0))</f>
        <v>Chichester</v>
      </c>
      <c r="I72" s="154">
        <f>_xlfn.IFNA(IF($B72=$B$382,0,INDEX('I.Supplementary 2019-20'!N$8:N$191,MATCH($B72,'I.Supplementary 2019-20'!$B$8:$B$191,0))),INDEX('KI 2019-20'!N$9:N$383,MATCH($B72,'KI 2019-20'!$B$9:$B$383,0)))</f>
        <v>0</v>
      </c>
      <c r="J72" s="153">
        <f>_xlfn.IFNA(IF($B72=$B$382,0,INDEX('I.Supplementary 2019-20'!O$8:O$191,MATCH($B72,'I.Supplementary 2019-20'!$B$8:$B$191,0))),INDEX('KI 2019-20'!O$9:O$383,MATCH($B72,'KI 2019-20'!$B$9:$B$383,0)))</f>
        <v>0</v>
      </c>
      <c r="K72" s="153">
        <f>_xlfn.IFNA(IF($B72=$B$382,0,INDEX('I.Supplementary 2019-20'!P$8:P$191,MATCH($B72,'I.Supplementary 2019-20'!$B$8:$B$191,0))),INDEX('KI 2019-20'!P$9:P$383,MATCH($B72,'KI 2019-20'!$B$9:$B$383,0)))</f>
        <v>0</v>
      </c>
      <c r="L72" s="153">
        <f>_xlfn.IFNA(IF($B72=$B$382,0,INDEX('I.Supplementary 2019-20'!Q$8:Q$191,MATCH($B72,'I.Supplementary 2019-20'!$B$8:$B$191,0))),INDEX('KI 2019-20'!Q$9:Q$383,MATCH($B72,'KI 2019-20'!$B$9:$B$383,0)))</f>
        <v>0</v>
      </c>
      <c r="M72" s="155">
        <f>_xlfn.IFNA(IF($B72=$B$382,0,INDEX('I.Supplementary 2019-20'!R$8:R$191,MATCH($B72,'I.Supplementary 2019-20'!$B$8:$B$191,0))),INDEX('KI 2019-20'!R$9:R$383,MATCH($B72,'KI 2019-20'!$B$9:$B$383,0)))</f>
        <v>0</v>
      </c>
      <c r="N72" s="153">
        <f>_xlfn.IFNA(IF($B72=$B$382,0,INDEX('I.Supplementary 2019-20'!S$8:S$191,MATCH($B72,'I.Supplementary 2019-20'!$B$8:$B$191,0))),INDEX('KI 2019-20'!S$9:S$383,MATCH($B72,'KI 2019-20'!$B$9:$B$383,0)))</f>
        <v>0</v>
      </c>
      <c r="O72" s="153">
        <f>_xlfn.IFNA(IF($B72=$B$382,0,INDEX('I.Supplementary 2019-20'!T$8:T$191,MATCH($B72,'I.Supplementary 2019-20'!$B$8:$B$191,0))),INDEX('KI 2019-20'!T$9:T$383,MATCH($B72,'KI 2019-20'!$B$9:$B$383,0)))</f>
        <v>2.2158012010244801</v>
      </c>
      <c r="P72" s="153">
        <f>_xlfn.IFNA(IF($B72=$B$382,0,INDEX('I.Supplementary 2019-20'!U$8:U$191,MATCH($B72,'I.Supplementary 2019-20'!$B$8:$B$191,0))),INDEX('KI 2019-20'!U$9:U$383,MATCH($B72,'KI 2019-20'!$B$9:$B$383,0)))</f>
        <v>0</v>
      </c>
      <c r="Q72" s="153">
        <f>_xlfn.IFNA(IF($B72=$B$382,0,INDEX('I.Supplementary 2019-20'!V$8:V$191,MATCH($B72,'I.Supplementary 2019-20'!$B$8:$B$191,0))),INDEX('KI 2019-20'!V$9:V$383,MATCH($B72,'KI 2019-20'!$B$9:$B$383,0)))</f>
        <v>0</v>
      </c>
      <c r="R72" s="155">
        <f>_xlfn.IFNA(IF($B72=$B$382,0,INDEX('I.Supplementary 2019-20'!W$8:W$191,MATCH($B72,'I.Supplementary 2019-20'!$B$8:$B$191,0))),INDEX('KI 2019-20'!W$9:W$383,MATCH($B72,'KI 2019-20'!$B$9:$B$383,0)))</f>
        <v>0</v>
      </c>
      <c r="S72" s="153">
        <f>_xlfn.IFNA(IF($B72=$B$382,0,INDEX('I.Supplementary 2019-20'!X$8:X$191,MATCH($B72,'I.Supplementary 2019-20'!$B$8:$B$191,0))),INDEX('KI 2019-20'!X$9:X$383,MATCH($B72,'KI 2019-20'!$B$9:$B$383,0)))</f>
        <v>0</v>
      </c>
      <c r="T72" s="153">
        <f>_xlfn.IFNA(IF($B72=$B$382,0,INDEX('I.Supplementary 2019-20'!Y$8:Y$191,MATCH($B72,'I.Supplementary 2019-20'!$B$8:$B$191,0))),INDEX('KI 2019-20'!Y$9:Y$383,MATCH($B72,'KI 2019-20'!$B$9:$B$383,0)))</f>
        <v>2.2158012010244801</v>
      </c>
      <c r="U72" s="153">
        <f>_xlfn.IFNA(IF($B72=$B$382,0,INDEX('I.Supplementary 2019-20'!Z$8:Z$191,MATCH($B72,'I.Supplementary 2019-20'!$B$8:$B$191,0))),INDEX('KI 2019-20'!Z$9:Z$383,MATCH($B72,'KI 2019-20'!$B$9:$B$383,0)))</f>
        <v>0</v>
      </c>
      <c r="V72" s="153">
        <f>_xlfn.IFNA(IF($B72=$B$382,0,INDEX('I.Supplementary 2019-20'!AA$8:AA$191,MATCH($B72,'I.Supplementary 2019-20'!$B$8:$B$191,0))),INDEX('KI 2019-20'!AA$9:AA$383,MATCH($B72,'KI 2019-20'!$B$9:$B$383,0)))</f>
        <v>0</v>
      </c>
      <c r="W72" s="155">
        <f>_xlfn.IFNA(IF($B72=$B$382,0,INDEX('I.Supplementary 2019-20'!AB$8:AB$191,MATCH($B72,'I.Supplementary 2019-20'!$B$8:$B$191,0))),INDEX('KI 2019-20'!AB$9:AB$383,MATCH($B72,'KI 2019-20'!$B$9:$B$383,0)))</f>
        <v>0</v>
      </c>
      <c r="Y72" s="154">
        <f>_xlfn.IFNA(IF($B72=$B$382,0,INDEX('I.Supplementary 2019-20'!$I$8:$I$191,MATCH($B72,'I.Supplementary 2019-20'!$B$8:$B$191,0))),INDEX('KI 2019-20'!$I$9:$I$383,MATCH($B72,'KI 2019-20'!$B$9:$B$383,0)))</f>
        <v>0</v>
      </c>
      <c r="Z72" s="153">
        <f>_xlfn.IFNA(IF($B72=$B$382,0,INDEX('I.Supplementary 2019-20'!$J$8:$J$191,MATCH($B72,'I.Supplementary 2019-20'!$B$8:$B$191,0))),INDEX('KI 2019-20'!$J$9:$J$383,MATCH($B72,'KI 2019-20'!$B$9:$B$383,0)))</f>
        <v>2.2158012010244801</v>
      </c>
      <c r="AA72" s="155">
        <f>_xlfn.IFNA(IF($B72=$B$382,0,INDEX('I.Supplementary 2019-20'!$H$8:$H$191,MATCH($B72,'I.Supplementary 2019-20'!$B$8:$B$191,0))),INDEX('KI 2019-20'!$H$9:$H$383,MATCH($B72,'KI 2019-20'!$B$9:$B$383,0)))</f>
        <v>2.2158012010244801</v>
      </c>
      <c r="AC72" s="156">
        <f>I72*('Other inputs'!$C$6/'Other inputs'!$C$5)</f>
        <v>0</v>
      </c>
      <c r="AD72" s="149">
        <f>IF(B72=$B$35,J72*('Other inputs'!$C$6/'Other inputs'!$C$5)-('Other inputs'!$C$18/1000000),J72*('Other inputs'!$C$6/'Other inputs'!$C$5))</f>
        <v>0</v>
      </c>
      <c r="AE72" s="149">
        <f>K72*('Other inputs'!$C$6/'Other inputs'!$C$5)</f>
        <v>0</v>
      </c>
      <c r="AF72" s="149">
        <f>L72*('Other inputs'!$C$6/'Other inputs'!$C$5)</f>
        <v>0</v>
      </c>
      <c r="AG72" s="188">
        <f>M72*('Other inputs'!$C$6/'Other inputs'!$C$5)</f>
        <v>0</v>
      </c>
      <c r="AH72" s="149">
        <f>N72*('Other inputs'!$C$6/'Other inputs'!$C$5)</f>
        <v>0</v>
      </c>
      <c r="AI72" s="149">
        <f>O72*('Other inputs'!$C$6/'Other inputs'!$C$5)</f>
        <v>2.2519038682509485</v>
      </c>
      <c r="AJ72" s="149">
        <f>P72*('Other inputs'!$C$6/'Other inputs'!$C$5)</f>
        <v>0</v>
      </c>
      <c r="AK72" s="149">
        <f>Q72*('Other inputs'!$C$6/'Other inputs'!$C$5)</f>
        <v>0</v>
      </c>
      <c r="AL72" s="188">
        <f>R72*('Other inputs'!$C$6/'Other inputs'!$C$5)</f>
        <v>0</v>
      </c>
      <c r="AM72" s="156">
        <f t="shared" si="4"/>
        <v>0</v>
      </c>
      <c r="AN72" s="149">
        <f t="shared" si="5"/>
        <v>2.2519038682509485</v>
      </c>
      <c r="AO72" s="149">
        <f t="shared" si="6"/>
        <v>0</v>
      </c>
      <c r="AP72" s="149">
        <f t="shared" si="7"/>
        <v>0</v>
      </c>
      <c r="AQ72" s="188">
        <f t="shared" si="8"/>
        <v>0</v>
      </c>
      <c r="AR72" s="149"/>
      <c r="AS72" s="156">
        <f>IF(D72=$C$171,'Other inputs'!$C$12/1000000,SUM(AC72:AG72))</f>
        <v>0</v>
      </c>
      <c r="AT72" s="200">
        <f>IF(D72=$C$171,$Z$171*('Other inputs'!$C$6/'Other inputs'!$C$5),SUM(AH72:AL72))</f>
        <v>2.2519038682509485</v>
      </c>
      <c r="AU72" s="210">
        <f t="shared" si="9"/>
        <v>2.2519038682509485</v>
      </c>
      <c r="AV72" s="214"/>
      <c r="AW72" s="199">
        <f>IF($G72=1,0,IF($B72=$B$172,AC72*('Other inputs'!$F$6/'Other inputs'!$F$5)-('Other inputs'!$C$28/1000000),AC72*('Other inputs'!$F$6/'Other inputs'!$F$5)))</f>
        <v>0</v>
      </c>
      <c r="AX72" s="200">
        <f>IF($G72=1,0,IF($B72=$B$172,AD72*('Other inputs'!$F$6/'Other inputs'!$F$5)-('Other inputs'!$C$29/1000000),AD72*('Other inputs'!$F$6/'Other inputs'!$F$5)))</f>
        <v>0</v>
      </c>
      <c r="AY72" s="200">
        <f>IF($G72=1,0,AE72*('Other inputs'!$F$6/'Other inputs'!$F$5))</f>
        <v>0</v>
      </c>
      <c r="AZ72" s="200">
        <f>IF($G72=1,0,AF72*('Other inputs'!$F$6/'Other inputs'!$F$5))</f>
        <v>0</v>
      </c>
      <c r="BA72" s="200">
        <f>IF($G72=1,0,AG72*('Other inputs'!$F$6/'Other inputs'!$F$5))</f>
        <v>0</v>
      </c>
      <c r="BB72" s="199">
        <f>IF($G72=1,0,AH72*('Other inputs'!$C$7/'Other inputs'!$C$6))</f>
        <v>0</v>
      </c>
      <c r="BC72" s="200">
        <f>IF($G72=1,0,AI72*('Other inputs'!$C$7/'Other inputs'!$C$6))</f>
        <v>2.2519038682509485</v>
      </c>
      <c r="BD72" s="200">
        <f>IF($G72=1,0,AJ72*('Other inputs'!$C$7/'Other inputs'!$C$6))</f>
        <v>0</v>
      </c>
      <c r="BE72" s="200">
        <f>IF($G72=1,0,AK72*('Other inputs'!$C$7/'Other inputs'!$C$6))</f>
        <v>0</v>
      </c>
      <c r="BF72" s="200">
        <f>IF($G72=1,0,AL72*('Other inputs'!$C$7/'Other inputs'!$C$6))</f>
        <v>0</v>
      </c>
      <c r="BG72" s="199">
        <f t="shared" si="10"/>
        <v>0</v>
      </c>
      <c r="BH72" s="200">
        <f t="shared" si="11"/>
        <v>2.2519038682509485</v>
      </c>
      <c r="BI72" s="200">
        <f t="shared" si="12"/>
        <v>0</v>
      </c>
      <c r="BJ72" s="200">
        <f t="shared" si="13"/>
        <v>0</v>
      </c>
      <c r="BK72" s="210">
        <f t="shared" si="14"/>
        <v>0</v>
      </c>
      <c r="BL72" s="200"/>
      <c r="BM72" s="199">
        <f>IF(D72=C$171,'Other inputs'!$C$13/1000000,SUM(AW72:BA72))</f>
        <v>0</v>
      </c>
      <c r="BN72" s="200">
        <f>IF(B72=$B$171,$AT$171*('Other inputs'!$C$7/'Other inputs'!$C$6),SUM(BB72:BF72))</f>
        <v>2.2519038682509485</v>
      </c>
      <c r="BO72" s="188">
        <f t="shared" si="15"/>
        <v>2.2519038682509485</v>
      </c>
    </row>
    <row r="73" spans="2:67">
      <c r="B73" s="121" t="str">
        <f>'KI 2019-20'!B74</f>
        <v>E0432</v>
      </c>
      <c r="C73" s="160" t="str">
        <f t="shared" ref="C73:C136" si="16">IF(B73="E7034","E6134",IF(B73="E7028","E6128",IF(B73="E7027","E6127",B73)))</f>
        <v>E0432</v>
      </c>
      <c r="D73" s="160" t="str">
        <f t="shared" ref="D73:D136" si="17">IF(C73=$C$170,"E2101O",C73)</f>
        <v>E0432</v>
      </c>
      <c r="E73" t="str">
        <f>INDEX('KI 2019-20'!D$9:D$383,MATCH($B73,'KI 2019-20'!$B$9:$B$383,0))</f>
        <v>SD</v>
      </c>
      <c r="F73" t="str">
        <f>INDEX('KI 2019-20'!E$9:E$383,MATCH($B73,'KI 2019-20'!$B$9:$B$383,0))</f>
        <v>P1904</v>
      </c>
      <c r="G73" s="119">
        <v>1</v>
      </c>
      <c r="H73" s="120" t="str">
        <f>INDEX('KI 2019-20'!F$9:F$383,MATCH($B73,'KI 2019-20'!$B$9:$B$383,0))</f>
        <v>Chiltern</v>
      </c>
      <c r="I73" s="154">
        <f>_xlfn.IFNA(IF($B73=$B$382,0,INDEX('I.Supplementary 2019-20'!N$8:N$191,MATCH($B73,'I.Supplementary 2019-20'!$B$8:$B$191,0))),INDEX('KI 2019-20'!N$9:N$383,MATCH($B73,'KI 2019-20'!$B$9:$B$383,0)))</f>
        <v>0</v>
      </c>
      <c r="J73" s="153">
        <f>_xlfn.IFNA(IF($B73=$B$382,0,INDEX('I.Supplementary 2019-20'!O$8:O$191,MATCH($B73,'I.Supplementary 2019-20'!$B$8:$B$191,0))),INDEX('KI 2019-20'!O$9:O$383,MATCH($B73,'KI 2019-20'!$B$9:$B$383,0)))</f>
        <v>0</v>
      </c>
      <c r="K73" s="153">
        <f>_xlfn.IFNA(IF($B73=$B$382,0,INDEX('I.Supplementary 2019-20'!P$8:P$191,MATCH($B73,'I.Supplementary 2019-20'!$B$8:$B$191,0))),INDEX('KI 2019-20'!P$9:P$383,MATCH($B73,'KI 2019-20'!$B$9:$B$383,0)))</f>
        <v>0</v>
      </c>
      <c r="L73" s="153">
        <f>_xlfn.IFNA(IF($B73=$B$382,0,INDEX('I.Supplementary 2019-20'!Q$8:Q$191,MATCH($B73,'I.Supplementary 2019-20'!$B$8:$B$191,0))),INDEX('KI 2019-20'!Q$9:Q$383,MATCH($B73,'KI 2019-20'!$B$9:$B$383,0)))</f>
        <v>0</v>
      </c>
      <c r="M73" s="155">
        <f>_xlfn.IFNA(IF($B73=$B$382,0,INDEX('I.Supplementary 2019-20'!R$8:R$191,MATCH($B73,'I.Supplementary 2019-20'!$B$8:$B$191,0))),INDEX('KI 2019-20'!R$9:R$383,MATCH($B73,'KI 2019-20'!$B$9:$B$383,0)))</f>
        <v>0</v>
      </c>
      <c r="N73" s="153">
        <f>_xlfn.IFNA(IF($B73=$B$382,0,INDEX('I.Supplementary 2019-20'!S$8:S$191,MATCH($B73,'I.Supplementary 2019-20'!$B$8:$B$191,0))),INDEX('KI 2019-20'!S$9:S$383,MATCH($B73,'KI 2019-20'!$B$9:$B$383,0)))</f>
        <v>0</v>
      </c>
      <c r="O73" s="153">
        <f>_xlfn.IFNA(IF($B73=$B$382,0,INDEX('I.Supplementary 2019-20'!T$8:T$191,MATCH($B73,'I.Supplementary 2019-20'!$B$8:$B$191,0))),INDEX('KI 2019-20'!T$9:T$383,MATCH($B73,'KI 2019-20'!$B$9:$B$383,0)))</f>
        <v>1.4692646865599894</v>
      </c>
      <c r="P73" s="153">
        <f>_xlfn.IFNA(IF($B73=$B$382,0,INDEX('I.Supplementary 2019-20'!U$8:U$191,MATCH($B73,'I.Supplementary 2019-20'!$B$8:$B$191,0))),INDEX('KI 2019-20'!U$9:U$383,MATCH($B73,'KI 2019-20'!$B$9:$B$383,0)))</f>
        <v>0</v>
      </c>
      <c r="Q73" s="153">
        <f>_xlfn.IFNA(IF($B73=$B$382,0,INDEX('I.Supplementary 2019-20'!V$8:V$191,MATCH($B73,'I.Supplementary 2019-20'!$B$8:$B$191,0))),INDEX('KI 2019-20'!V$9:V$383,MATCH($B73,'KI 2019-20'!$B$9:$B$383,0)))</f>
        <v>0</v>
      </c>
      <c r="R73" s="155">
        <f>_xlfn.IFNA(IF($B73=$B$382,0,INDEX('I.Supplementary 2019-20'!W$8:W$191,MATCH($B73,'I.Supplementary 2019-20'!$B$8:$B$191,0))),INDEX('KI 2019-20'!W$9:W$383,MATCH($B73,'KI 2019-20'!$B$9:$B$383,0)))</f>
        <v>0</v>
      </c>
      <c r="S73" s="153">
        <f>_xlfn.IFNA(IF($B73=$B$382,0,INDEX('I.Supplementary 2019-20'!X$8:X$191,MATCH($B73,'I.Supplementary 2019-20'!$B$8:$B$191,0))),INDEX('KI 2019-20'!X$9:X$383,MATCH($B73,'KI 2019-20'!$B$9:$B$383,0)))</f>
        <v>0</v>
      </c>
      <c r="T73" s="153">
        <f>_xlfn.IFNA(IF($B73=$B$382,0,INDEX('I.Supplementary 2019-20'!Y$8:Y$191,MATCH($B73,'I.Supplementary 2019-20'!$B$8:$B$191,0))),INDEX('KI 2019-20'!Y$9:Y$383,MATCH($B73,'KI 2019-20'!$B$9:$B$383,0)))</f>
        <v>1.4692646865599894</v>
      </c>
      <c r="U73" s="153">
        <f>_xlfn.IFNA(IF($B73=$B$382,0,INDEX('I.Supplementary 2019-20'!Z$8:Z$191,MATCH($B73,'I.Supplementary 2019-20'!$B$8:$B$191,0))),INDEX('KI 2019-20'!Z$9:Z$383,MATCH($B73,'KI 2019-20'!$B$9:$B$383,0)))</f>
        <v>0</v>
      </c>
      <c r="V73" s="153">
        <f>_xlfn.IFNA(IF($B73=$B$382,0,INDEX('I.Supplementary 2019-20'!AA$8:AA$191,MATCH($B73,'I.Supplementary 2019-20'!$B$8:$B$191,0))),INDEX('KI 2019-20'!AA$9:AA$383,MATCH($B73,'KI 2019-20'!$B$9:$B$383,0)))</f>
        <v>0</v>
      </c>
      <c r="W73" s="155">
        <f>_xlfn.IFNA(IF($B73=$B$382,0,INDEX('I.Supplementary 2019-20'!AB$8:AB$191,MATCH($B73,'I.Supplementary 2019-20'!$B$8:$B$191,0))),INDEX('KI 2019-20'!AB$9:AB$383,MATCH($B73,'KI 2019-20'!$B$9:$B$383,0)))</f>
        <v>0</v>
      </c>
      <c r="X73" s="155"/>
      <c r="Y73" s="154">
        <f>_xlfn.IFNA(IF($B73=$B$382,0,INDEX('I.Supplementary 2019-20'!$I$8:$I$191,MATCH($B73,'I.Supplementary 2019-20'!$B$8:$B$191,0))),INDEX('KI 2019-20'!$I$9:$I$383,MATCH($B73,'KI 2019-20'!$B$9:$B$383,0)))</f>
        <v>0</v>
      </c>
      <c r="Z73" s="153">
        <f>_xlfn.IFNA(IF($B73=$B$382,0,INDEX('I.Supplementary 2019-20'!$J$8:$J$191,MATCH($B73,'I.Supplementary 2019-20'!$B$8:$B$191,0))),INDEX('KI 2019-20'!$J$9:$J$383,MATCH($B73,'KI 2019-20'!$B$9:$B$383,0)))</f>
        <v>1.4692646865599894</v>
      </c>
      <c r="AA73" s="155">
        <f>_xlfn.IFNA(IF($B73=$B$382,0,INDEX('I.Supplementary 2019-20'!$H$8:$H$191,MATCH($B73,'I.Supplementary 2019-20'!$B$8:$B$191,0))),INDEX('KI 2019-20'!$H$9:$H$383,MATCH($B73,'KI 2019-20'!$B$9:$B$383,0)))</f>
        <v>1.4692646865599894</v>
      </c>
      <c r="AC73" s="156">
        <f>I73*('Other inputs'!$C$6/'Other inputs'!$C$5)</f>
        <v>0</v>
      </c>
      <c r="AD73" s="149">
        <f>IF(B73=$B$35,J73*('Other inputs'!$C$6/'Other inputs'!$C$5)-('Other inputs'!$C$18/1000000),J73*('Other inputs'!$C$6/'Other inputs'!$C$5))</f>
        <v>0</v>
      </c>
      <c r="AE73" s="149">
        <f>K73*('Other inputs'!$C$6/'Other inputs'!$C$5)</f>
        <v>0</v>
      </c>
      <c r="AF73" s="149">
        <f>L73*('Other inputs'!$C$6/'Other inputs'!$C$5)</f>
        <v>0</v>
      </c>
      <c r="AG73" s="188">
        <f>M73*('Other inputs'!$C$6/'Other inputs'!$C$5)</f>
        <v>0</v>
      </c>
      <c r="AH73" s="149">
        <f>N73*('Other inputs'!$C$6/'Other inputs'!$C$5)</f>
        <v>0</v>
      </c>
      <c r="AI73" s="149">
        <f>O73*('Other inputs'!$C$6/'Other inputs'!$C$5)</f>
        <v>1.4932038260558753</v>
      </c>
      <c r="AJ73" s="149">
        <f>P73*('Other inputs'!$C$6/'Other inputs'!$C$5)</f>
        <v>0</v>
      </c>
      <c r="AK73" s="149">
        <f>Q73*('Other inputs'!$C$6/'Other inputs'!$C$5)</f>
        <v>0</v>
      </c>
      <c r="AL73" s="188">
        <f>R73*('Other inputs'!$C$6/'Other inputs'!$C$5)</f>
        <v>0</v>
      </c>
      <c r="AM73" s="156">
        <f t="shared" ref="AM73:AM136" si="18">SUM(AC73,AH73)</f>
        <v>0</v>
      </c>
      <c r="AN73" s="149">
        <f t="shared" ref="AN73:AN136" si="19">SUM(AD73,AI73)</f>
        <v>1.4932038260558753</v>
      </c>
      <c r="AO73" s="149">
        <f t="shared" ref="AO73:AO136" si="20">SUM(AE73,AJ73)</f>
        <v>0</v>
      </c>
      <c r="AP73" s="149">
        <f t="shared" ref="AP73:AP136" si="21">SUM(AF73,AK73)</f>
        <v>0</v>
      </c>
      <c r="AQ73" s="188">
        <f t="shared" ref="AQ73:AQ136" si="22">SUM(AG73,AL73)</f>
        <v>0</v>
      </c>
      <c r="AR73" s="193"/>
      <c r="AS73" s="156">
        <f>IF(D73=$C$171,'Other inputs'!$C$12/1000000,SUM(AC73:AG73))</f>
        <v>0</v>
      </c>
      <c r="AT73" s="200">
        <f>IF(D73=$C$171,$Z$171*('Other inputs'!$C$6/'Other inputs'!$C$5),SUM(AH73:AL73))</f>
        <v>1.4932038260558753</v>
      </c>
      <c r="AU73" s="210">
        <f t="shared" ref="AU73:AU136" si="23">SUM(AS73:AT73)</f>
        <v>1.4932038260558753</v>
      </c>
      <c r="AV73" s="214"/>
      <c r="AW73" s="199">
        <f>IF($G73=1,0,IF($B73=$B$172,AC73*('Other inputs'!$F$6/'Other inputs'!$F$5)-('Other inputs'!$C$28/1000000),AC73*('Other inputs'!$F$6/'Other inputs'!$F$5)))</f>
        <v>0</v>
      </c>
      <c r="AX73" s="200">
        <f>IF($G73=1,0,IF($B73=$B$172,AD73*('Other inputs'!$F$6/'Other inputs'!$F$5)-('Other inputs'!$C$29/1000000),AD73*('Other inputs'!$F$6/'Other inputs'!$F$5)))</f>
        <v>0</v>
      </c>
      <c r="AY73" s="200">
        <f>IF($G73=1,0,AE73*('Other inputs'!$F$6/'Other inputs'!$F$5))</f>
        <v>0</v>
      </c>
      <c r="AZ73" s="200">
        <f>IF($G73=1,0,AF73*('Other inputs'!$F$6/'Other inputs'!$F$5))</f>
        <v>0</v>
      </c>
      <c r="BA73" s="200">
        <f>IF($G73=1,0,AG73*('Other inputs'!$F$6/'Other inputs'!$F$5))</f>
        <v>0</v>
      </c>
      <c r="BB73" s="199">
        <f>IF($G73=1,0,AH73*('Other inputs'!$C$7/'Other inputs'!$C$6))</f>
        <v>0</v>
      </c>
      <c r="BC73" s="200">
        <f>IF($G73=1,0,AI73*('Other inputs'!$C$7/'Other inputs'!$C$6))</f>
        <v>0</v>
      </c>
      <c r="BD73" s="200">
        <f>IF($G73=1,0,AJ73*('Other inputs'!$C$7/'Other inputs'!$C$6))</f>
        <v>0</v>
      </c>
      <c r="BE73" s="200">
        <f>IF($G73=1,0,AK73*('Other inputs'!$C$7/'Other inputs'!$C$6))</f>
        <v>0</v>
      </c>
      <c r="BF73" s="200">
        <f>IF($G73=1,0,AL73*('Other inputs'!$C$7/'Other inputs'!$C$6))</f>
        <v>0</v>
      </c>
      <c r="BG73" s="199">
        <f t="shared" ref="BG73:BG136" si="24">SUM(AW73,BB73)</f>
        <v>0</v>
      </c>
      <c r="BH73" s="200">
        <f t="shared" ref="BH73:BH136" si="25">SUM(AX73,BC73)</f>
        <v>0</v>
      </c>
      <c r="BI73" s="200">
        <f t="shared" ref="BI73:BI136" si="26">SUM(AY73,BD73)</f>
        <v>0</v>
      </c>
      <c r="BJ73" s="200">
        <f t="shared" ref="BJ73:BJ136" si="27">SUM(AZ73,BE73)</f>
        <v>0</v>
      </c>
      <c r="BK73" s="210">
        <f t="shared" ref="BK73:BK136" si="28">SUM(BA73,BF73)</f>
        <v>0</v>
      </c>
      <c r="BL73" s="200"/>
      <c r="BM73" s="199">
        <f>IF(D73=C$171,'Other inputs'!$C$13/1000000,SUM(AW73:BA73))</f>
        <v>0</v>
      </c>
      <c r="BN73" s="200">
        <f>IF(B73=$B$171,$AT$171*('Other inputs'!$C$7/'Other inputs'!$C$6),SUM(BB73:BF73))</f>
        <v>0</v>
      </c>
      <c r="BO73" s="188">
        <f t="shared" ref="BO73:BO136" si="29">SUM(BM73:BN73)</f>
        <v>0</v>
      </c>
    </row>
    <row r="74" spans="2:67">
      <c r="B74" s="121" t="str">
        <f>'KI 2019-20'!B75</f>
        <v>E2334</v>
      </c>
      <c r="C74" s="160" t="str">
        <f t="shared" si="16"/>
        <v>E2334</v>
      </c>
      <c r="D74" s="160" t="str">
        <f t="shared" si="17"/>
        <v>E2334</v>
      </c>
      <c r="E74" t="str">
        <f>INDEX('KI 2019-20'!D$9:D$383,MATCH($B74,'KI 2019-20'!$B$9:$B$383,0))</f>
        <v>SD</v>
      </c>
      <c r="F74" t="str">
        <f>INDEX('KI 2019-20'!E$9:E$383,MATCH($B74,'KI 2019-20'!$B$9:$B$383,0))</f>
        <v>P1909</v>
      </c>
      <c r="G74" s="119">
        <v>0</v>
      </c>
      <c r="H74" s="120" t="str">
        <f>INDEX('KI 2019-20'!F$9:F$383,MATCH($B74,'KI 2019-20'!$B$9:$B$383,0))</f>
        <v>Chorley</v>
      </c>
      <c r="I74" s="154">
        <f>_xlfn.IFNA(IF($B74=$B$382,0,INDEX('I.Supplementary 2019-20'!N$8:N$191,MATCH($B74,'I.Supplementary 2019-20'!$B$8:$B$191,0))),INDEX('KI 2019-20'!N$9:N$383,MATCH($B74,'KI 2019-20'!$B$9:$B$383,0)))</f>
        <v>0</v>
      </c>
      <c r="J74" s="153">
        <f>_xlfn.IFNA(IF($B74=$B$382,0,INDEX('I.Supplementary 2019-20'!O$8:O$191,MATCH($B74,'I.Supplementary 2019-20'!$B$8:$B$191,0))),INDEX('KI 2019-20'!O$9:O$383,MATCH($B74,'KI 2019-20'!$B$9:$B$383,0)))</f>
        <v>0</v>
      </c>
      <c r="K74" s="153">
        <f>_xlfn.IFNA(IF($B74=$B$382,0,INDEX('I.Supplementary 2019-20'!P$8:P$191,MATCH($B74,'I.Supplementary 2019-20'!$B$8:$B$191,0))),INDEX('KI 2019-20'!P$9:P$383,MATCH($B74,'KI 2019-20'!$B$9:$B$383,0)))</f>
        <v>0</v>
      </c>
      <c r="L74" s="153">
        <f>_xlfn.IFNA(IF($B74=$B$382,0,INDEX('I.Supplementary 2019-20'!Q$8:Q$191,MATCH($B74,'I.Supplementary 2019-20'!$B$8:$B$191,0))),INDEX('KI 2019-20'!Q$9:Q$383,MATCH($B74,'KI 2019-20'!$B$9:$B$383,0)))</f>
        <v>0</v>
      </c>
      <c r="M74" s="155">
        <f>_xlfn.IFNA(IF($B74=$B$382,0,INDEX('I.Supplementary 2019-20'!R$8:R$191,MATCH($B74,'I.Supplementary 2019-20'!$B$8:$B$191,0))),INDEX('KI 2019-20'!R$9:R$383,MATCH($B74,'KI 2019-20'!$B$9:$B$383,0)))</f>
        <v>0</v>
      </c>
      <c r="N74" s="153">
        <f>_xlfn.IFNA(IF($B74=$B$382,0,INDEX('I.Supplementary 2019-20'!S$8:S$191,MATCH($B74,'I.Supplementary 2019-20'!$B$8:$B$191,0))),INDEX('KI 2019-20'!S$9:S$383,MATCH($B74,'KI 2019-20'!$B$9:$B$383,0)))</f>
        <v>0</v>
      </c>
      <c r="O74" s="153">
        <f>_xlfn.IFNA(IF($B74=$B$382,0,INDEX('I.Supplementary 2019-20'!T$8:T$191,MATCH($B74,'I.Supplementary 2019-20'!$B$8:$B$191,0))),INDEX('KI 2019-20'!T$9:T$383,MATCH($B74,'KI 2019-20'!$B$9:$B$383,0)))</f>
        <v>2.893898691883988</v>
      </c>
      <c r="P74" s="153">
        <f>_xlfn.IFNA(IF($B74=$B$382,0,INDEX('I.Supplementary 2019-20'!U$8:U$191,MATCH($B74,'I.Supplementary 2019-20'!$B$8:$B$191,0))),INDEX('KI 2019-20'!U$9:U$383,MATCH($B74,'KI 2019-20'!$B$9:$B$383,0)))</f>
        <v>0</v>
      </c>
      <c r="Q74" s="153">
        <f>_xlfn.IFNA(IF($B74=$B$382,0,INDEX('I.Supplementary 2019-20'!V$8:V$191,MATCH($B74,'I.Supplementary 2019-20'!$B$8:$B$191,0))),INDEX('KI 2019-20'!V$9:V$383,MATCH($B74,'KI 2019-20'!$B$9:$B$383,0)))</f>
        <v>0</v>
      </c>
      <c r="R74" s="155">
        <f>_xlfn.IFNA(IF($B74=$B$382,0,INDEX('I.Supplementary 2019-20'!W$8:W$191,MATCH($B74,'I.Supplementary 2019-20'!$B$8:$B$191,0))),INDEX('KI 2019-20'!W$9:W$383,MATCH($B74,'KI 2019-20'!$B$9:$B$383,0)))</f>
        <v>0</v>
      </c>
      <c r="S74" s="153">
        <f>_xlfn.IFNA(IF($B74=$B$382,0,INDEX('I.Supplementary 2019-20'!X$8:X$191,MATCH($B74,'I.Supplementary 2019-20'!$B$8:$B$191,0))),INDEX('KI 2019-20'!X$9:X$383,MATCH($B74,'KI 2019-20'!$B$9:$B$383,0)))</f>
        <v>0</v>
      </c>
      <c r="T74" s="153">
        <f>_xlfn.IFNA(IF($B74=$B$382,0,INDEX('I.Supplementary 2019-20'!Y$8:Y$191,MATCH($B74,'I.Supplementary 2019-20'!$B$8:$B$191,0))),INDEX('KI 2019-20'!Y$9:Y$383,MATCH($B74,'KI 2019-20'!$B$9:$B$383,0)))</f>
        <v>2.893898691883988</v>
      </c>
      <c r="U74" s="153">
        <f>_xlfn.IFNA(IF($B74=$B$382,0,INDEX('I.Supplementary 2019-20'!Z$8:Z$191,MATCH($B74,'I.Supplementary 2019-20'!$B$8:$B$191,0))),INDEX('KI 2019-20'!Z$9:Z$383,MATCH($B74,'KI 2019-20'!$B$9:$B$383,0)))</f>
        <v>0</v>
      </c>
      <c r="V74" s="153">
        <f>_xlfn.IFNA(IF($B74=$B$382,0,INDEX('I.Supplementary 2019-20'!AA$8:AA$191,MATCH($B74,'I.Supplementary 2019-20'!$B$8:$B$191,0))),INDEX('KI 2019-20'!AA$9:AA$383,MATCH($B74,'KI 2019-20'!$B$9:$B$383,0)))</f>
        <v>0</v>
      </c>
      <c r="W74" s="155">
        <f>_xlfn.IFNA(IF($B74=$B$382,0,INDEX('I.Supplementary 2019-20'!AB$8:AB$191,MATCH($B74,'I.Supplementary 2019-20'!$B$8:$B$191,0))),INDEX('KI 2019-20'!AB$9:AB$383,MATCH($B74,'KI 2019-20'!$B$9:$B$383,0)))</f>
        <v>0</v>
      </c>
      <c r="Y74" s="154">
        <f>_xlfn.IFNA(IF($B74=$B$382,0,INDEX('I.Supplementary 2019-20'!$I$8:$I$191,MATCH($B74,'I.Supplementary 2019-20'!$B$8:$B$191,0))),INDEX('KI 2019-20'!$I$9:$I$383,MATCH($B74,'KI 2019-20'!$B$9:$B$383,0)))</f>
        <v>0</v>
      </c>
      <c r="Z74" s="153">
        <f>_xlfn.IFNA(IF($B74=$B$382,0,INDEX('I.Supplementary 2019-20'!$J$8:$J$191,MATCH($B74,'I.Supplementary 2019-20'!$B$8:$B$191,0))),INDEX('KI 2019-20'!$J$9:$J$383,MATCH($B74,'KI 2019-20'!$B$9:$B$383,0)))</f>
        <v>2.893898691883988</v>
      </c>
      <c r="AA74" s="155">
        <f>_xlfn.IFNA(IF($B74=$B$382,0,INDEX('I.Supplementary 2019-20'!$H$8:$H$191,MATCH($B74,'I.Supplementary 2019-20'!$B$8:$B$191,0))),INDEX('KI 2019-20'!$H$9:$H$383,MATCH($B74,'KI 2019-20'!$B$9:$B$383,0)))</f>
        <v>2.893898691883988</v>
      </c>
      <c r="AC74" s="156">
        <f>I74*('Other inputs'!$C$6/'Other inputs'!$C$5)</f>
        <v>0</v>
      </c>
      <c r="AD74" s="149">
        <f>IF(B74=$B$35,J74*('Other inputs'!$C$6/'Other inputs'!$C$5)-('Other inputs'!$C$18/1000000),J74*('Other inputs'!$C$6/'Other inputs'!$C$5))</f>
        <v>0</v>
      </c>
      <c r="AE74" s="149">
        <f>K74*('Other inputs'!$C$6/'Other inputs'!$C$5)</f>
        <v>0</v>
      </c>
      <c r="AF74" s="149">
        <f>L74*('Other inputs'!$C$6/'Other inputs'!$C$5)</f>
        <v>0</v>
      </c>
      <c r="AG74" s="188">
        <f>M74*('Other inputs'!$C$6/'Other inputs'!$C$5)</f>
        <v>0</v>
      </c>
      <c r="AH74" s="149">
        <f>N74*('Other inputs'!$C$6/'Other inputs'!$C$5)</f>
        <v>0</v>
      </c>
      <c r="AI74" s="149">
        <f>O74*('Other inputs'!$C$6/'Other inputs'!$C$5)</f>
        <v>2.9410497907334219</v>
      </c>
      <c r="AJ74" s="149">
        <f>P74*('Other inputs'!$C$6/'Other inputs'!$C$5)</f>
        <v>0</v>
      </c>
      <c r="AK74" s="149">
        <f>Q74*('Other inputs'!$C$6/'Other inputs'!$C$5)</f>
        <v>0</v>
      </c>
      <c r="AL74" s="188">
        <f>R74*('Other inputs'!$C$6/'Other inputs'!$C$5)</f>
        <v>0</v>
      </c>
      <c r="AM74" s="156">
        <f t="shared" si="18"/>
        <v>0</v>
      </c>
      <c r="AN74" s="149">
        <f t="shared" si="19"/>
        <v>2.9410497907334219</v>
      </c>
      <c r="AO74" s="149">
        <f t="shared" si="20"/>
        <v>0</v>
      </c>
      <c r="AP74" s="149">
        <f t="shared" si="21"/>
        <v>0</v>
      </c>
      <c r="AQ74" s="188">
        <f t="shared" si="22"/>
        <v>0</v>
      </c>
      <c r="AR74" s="149"/>
      <c r="AS74" s="156">
        <f>IF(D74=$C$171,'Other inputs'!$C$12/1000000,SUM(AC74:AG74))</f>
        <v>0</v>
      </c>
      <c r="AT74" s="200">
        <f>IF(D74=$C$171,$Z$171*('Other inputs'!$C$6/'Other inputs'!$C$5),SUM(AH74:AL74))</f>
        <v>2.9410497907334219</v>
      </c>
      <c r="AU74" s="210">
        <f t="shared" si="23"/>
        <v>2.9410497907334219</v>
      </c>
      <c r="AV74" s="214"/>
      <c r="AW74" s="199">
        <f>IF($G74=1,0,IF($B74=$B$172,AC74*('Other inputs'!$F$6/'Other inputs'!$F$5)-('Other inputs'!$C$28/1000000),AC74*('Other inputs'!$F$6/'Other inputs'!$F$5)))</f>
        <v>0</v>
      </c>
      <c r="AX74" s="200">
        <f>IF($G74=1,0,IF($B74=$B$172,AD74*('Other inputs'!$F$6/'Other inputs'!$F$5)-('Other inputs'!$C$29/1000000),AD74*('Other inputs'!$F$6/'Other inputs'!$F$5)))</f>
        <v>0</v>
      </c>
      <c r="AY74" s="200">
        <f>IF($G74=1,0,AE74*('Other inputs'!$F$6/'Other inputs'!$F$5))</f>
        <v>0</v>
      </c>
      <c r="AZ74" s="200">
        <f>IF($G74=1,0,AF74*('Other inputs'!$F$6/'Other inputs'!$F$5))</f>
        <v>0</v>
      </c>
      <c r="BA74" s="200">
        <f>IF($G74=1,0,AG74*('Other inputs'!$F$6/'Other inputs'!$F$5))</f>
        <v>0</v>
      </c>
      <c r="BB74" s="199">
        <f>IF($G74=1,0,AH74*('Other inputs'!$C$7/'Other inputs'!$C$6))</f>
        <v>0</v>
      </c>
      <c r="BC74" s="200">
        <f>IF($G74=1,0,AI74*('Other inputs'!$C$7/'Other inputs'!$C$6))</f>
        <v>2.9410497907334219</v>
      </c>
      <c r="BD74" s="200">
        <f>IF($G74=1,0,AJ74*('Other inputs'!$C$7/'Other inputs'!$C$6))</f>
        <v>0</v>
      </c>
      <c r="BE74" s="200">
        <f>IF($G74=1,0,AK74*('Other inputs'!$C$7/'Other inputs'!$C$6))</f>
        <v>0</v>
      </c>
      <c r="BF74" s="200">
        <f>IF($G74=1,0,AL74*('Other inputs'!$C$7/'Other inputs'!$C$6))</f>
        <v>0</v>
      </c>
      <c r="BG74" s="199">
        <f t="shared" si="24"/>
        <v>0</v>
      </c>
      <c r="BH74" s="200">
        <f t="shared" si="25"/>
        <v>2.9410497907334219</v>
      </c>
      <c r="BI74" s="200">
        <f t="shared" si="26"/>
        <v>0</v>
      </c>
      <c r="BJ74" s="200">
        <f t="shared" si="27"/>
        <v>0</v>
      </c>
      <c r="BK74" s="210">
        <f t="shared" si="28"/>
        <v>0</v>
      </c>
      <c r="BL74" s="200"/>
      <c r="BM74" s="199">
        <f>IF(D74=C$171,'Other inputs'!$C$13/1000000,SUM(AW74:BA74))</f>
        <v>0</v>
      </c>
      <c r="BN74" s="200">
        <f>IF(B74=$B$171,$AT$171*('Other inputs'!$C$7/'Other inputs'!$C$6),SUM(BB74:BF74))</f>
        <v>2.9410497907334219</v>
      </c>
      <c r="BO74" s="188">
        <f t="shared" si="29"/>
        <v>2.9410497907334219</v>
      </c>
    </row>
    <row r="75" spans="2:67">
      <c r="B75" s="121" t="str">
        <f>'KI 2019-20'!B76</f>
        <v>E5010</v>
      </c>
      <c r="C75" s="160" t="str">
        <f t="shared" si="16"/>
        <v>E5010</v>
      </c>
      <c r="D75" s="160" t="str">
        <f t="shared" si="17"/>
        <v>E5010</v>
      </c>
      <c r="E75" t="str">
        <f>INDEX('KI 2019-20'!D$9:D$383,MATCH($B75,'KI 2019-20'!$B$9:$B$383,0))</f>
        <v>ILB</v>
      </c>
      <c r="F75" t="str">
        <f>INDEX('KI 2019-20'!E$9:E$383,MATCH($B75,'KI 2019-20'!$B$9:$B$383,0))</f>
        <v>P1915</v>
      </c>
      <c r="G75" s="119">
        <v>0</v>
      </c>
      <c r="H75" s="120" t="str">
        <f>INDEX('KI 2019-20'!F$9:F$383,MATCH($B75,'KI 2019-20'!$B$9:$B$383,0))</f>
        <v>City of London</v>
      </c>
      <c r="I75" s="154">
        <f>_xlfn.IFNA(IF($B75=$B$382,0,INDEX('I.Supplementary 2019-20'!N$8:N$191,MATCH($B75,'I.Supplementary 2019-20'!$B$8:$B$191,0))),INDEX('KI 2019-20'!N$9:N$383,MATCH($B75,'KI 2019-20'!$B$9:$B$383,0)))</f>
        <v>3.8775909632236698</v>
      </c>
      <c r="J75" s="153">
        <f>_xlfn.IFNA(IF($B75=$B$382,0,INDEX('I.Supplementary 2019-20'!O$8:O$191,MATCH($B75,'I.Supplementary 2019-20'!$B$8:$B$191,0))),INDEX('KI 2019-20'!O$9:O$383,MATCH($B75,'KI 2019-20'!$B$9:$B$383,0)))</f>
        <v>2.1679147579880649</v>
      </c>
      <c r="K75" s="153">
        <f>_xlfn.IFNA(IF($B75=$B$382,0,INDEX('I.Supplementary 2019-20'!P$8:P$191,MATCH($B75,'I.Supplementary 2019-20'!$B$8:$B$191,0))),INDEX('KI 2019-20'!P$9:P$383,MATCH($B75,'KI 2019-20'!$B$9:$B$383,0)))</f>
        <v>0</v>
      </c>
      <c r="L75" s="153">
        <f>_xlfn.IFNA(IF($B75=$B$382,0,INDEX('I.Supplementary 2019-20'!Q$8:Q$191,MATCH($B75,'I.Supplementary 2019-20'!$B$8:$B$191,0))),INDEX('KI 2019-20'!Q$9:Q$383,MATCH($B75,'KI 2019-20'!$B$9:$B$383,0)))</f>
        <v>0</v>
      </c>
      <c r="M75" s="155">
        <f>_xlfn.IFNA(IF($B75=$B$382,0,INDEX('I.Supplementary 2019-20'!R$8:R$191,MATCH($B75,'I.Supplementary 2019-20'!$B$8:$B$191,0))),INDEX('KI 2019-20'!R$9:R$383,MATCH($B75,'KI 2019-20'!$B$9:$B$383,0)))</f>
        <v>0.13072588822192746</v>
      </c>
      <c r="N75" s="153">
        <f>_xlfn.IFNA(IF($B75=$B$382,0,INDEX('I.Supplementary 2019-20'!S$8:S$191,MATCH($B75,'I.Supplementary 2019-20'!$B$8:$B$191,0))),INDEX('KI 2019-20'!S$9:S$383,MATCH($B75,'KI 2019-20'!$B$9:$B$383,0)))</f>
        <v>9.135510144184618</v>
      </c>
      <c r="O75" s="153">
        <f>_xlfn.IFNA(IF($B75=$B$382,0,INDEX('I.Supplementary 2019-20'!T$8:T$191,MATCH($B75,'I.Supplementary 2019-20'!$B$8:$B$191,0))),INDEX('KI 2019-20'!T$9:T$383,MATCH($B75,'KI 2019-20'!$B$9:$B$383,0)))</f>
        <v>7.2382723041623427</v>
      </c>
      <c r="P75" s="153">
        <f>_xlfn.IFNA(IF($B75=$B$382,0,INDEX('I.Supplementary 2019-20'!U$8:U$191,MATCH($B75,'I.Supplementary 2019-20'!$B$8:$B$191,0))),INDEX('KI 2019-20'!U$9:U$383,MATCH($B75,'KI 2019-20'!$B$9:$B$383,0)))</f>
        <v>0</v>
      </c>
      <c r="Q75" s="153">
        <f>_xlfn.IFNA(IF($B75=$B$382,0,INDEX('I.Supplementary 2019-20'!V$8:V$191,MATCH($B75,'I.Supplementary 2019-20'!$B$8:$B$191,0))),INDEX('KI 2019-20'!V$9:V$383,MATCH($B75,'KI 2019-20'!$B$9:$B$383,0)))</f>
        <v>0</v>
      </c>
      <c r="R75" s="155">
        <f>_xlfn.IFNA(IF($B75=$B$382,0,INDEX('I.Supplementary 2019-20'!W$8:W$191,MATCH($B75,'I.Supplementary 2019-20'!$B$8:$B$191,0))),INDEX('KI 2019-20'!W$9:W$383,MATCH($B75,'KI 2019-20'!$B$9:$B$383,0)))</f>
        <v>3.2727577994628283E-2</v>
      </c>
      <c r="S75" s="153">
        <f>_xlfn.IFNA(IF($B75=$B$382,0,INDEX('I.Supplementary 2019-20'!X$8:X$191,MATCH($B75,'I.Supplementary 2019-20'!$B$8:$B$191,0))),INDEX('KI 2019-20'!X$9:X$383,MATCH($B75,'KI 2019-20'!$B$9:$B$383,0)))</f>
        <v>13.013101107408287</v>
      </c>
      <c r="T75" s="153">
        <f>_xlfn.IFNA(IF($B75=$B$382,0,INDEX('I.Supplementary 2019-20'!Y$8:Y$191,MATCH($B75,'I.Supplementary 2019-20'!$B$8:$B$191,0))),INDEX('KI 2019-20'!Y$9:Y$383,MATCH($B75,'KI 2019-20'!$B$9:$B$383,0)))</f>
        <v>9.4061870621504085</v>
      </c>
      <c r="U75" s="153">
        <f>_xlfn.IFNA(IF($B75=$B$382,0,INDEX('I.Supplementary 2019-20'!Z$8:Z$191,MATCH($B75,'I.Supplementary 2019-20'!$B$8:$B$191,0))),INDEX('KI 2019-20'!Z$9:Z$383,MATCH($B75,'KI 2019-20'!$B$9:$B$383,0)))</f>
        <v>0</v>
      </c>
      <c r="V75" s="153">
        <f>_xlfn.IFNA(IF($B75=$B$382,0,INDEX('I.Supplementary 2019-20'!AA$8:AA$191,MATCH($B75,'I.Supplementary 2019-20'!$B$8:$B$191,0))),INDEX('KI 2019-20'!AA$9:AA$383,MATCH($B75,'KI 2019-20'!$B$9:$B$383,0)))</f>
        <v>0</v>
      </c>
      <c r="W75" s="155">
        <f>_xlfn.IFNA(IF($B75=$B$382,0,INDEX('I.Supplementary 2019-20'!AB$8:AB$191,MATCH($B75,'I.Supplementary 2019-20'!$B$8:$B$191,0))),INDEX('KI 2019-20'!AB$9:AB$383,MATCH($B75,'KI 2019-20'!$B$9:$B$383,0)))</f>
        <v>0.16345346621655574</v>
      </c>
      <c r="Y75" s="154">
        <f>_xlfn.IFNA(IF($B75=$B$382,0,INDEX('I.Supplementary 2019-20'!$I$8:$I$191,MATCH($B75,'I.Supplementary 2019-20'!$B$8:$B$191,0))),INDEX('KI 2019-20'!$I$9:$I$383,MATCH($B75,'KI 2019-20'!$B$9:$B$383,0)))</f>
        <v>6.1762316094336622</v>
      </c>
      <c r="Z75" s="153">
        <f>_xlfn.IFNA(IF($B75=$B$382,0,INDEX('I.Supplementary 2019-20'!$J$8:$J$191,MATCH($B75,'I.Supplementary 2019-20'!$B$8:$B$191,0))),INDEX('KI 2019-20'!$J$9:$J$383,MATCH($B75,'KI 2019-20'!$B$9:$B$383,0)))</f>
        <v>16.406510026341586</v>
      </c>
      <c r="AA75" s="155">
        <f>_xlfn.IFNA(IF($B75=$B$382,0,INDEX('I.Supplementary 2019-20'!$H$8:$H$191,MATCH($B75,'I.Supplementary 2019-20'!$B$8:$B$191,0))),INDEX('KI 2019-20'!$H$9:$H$383,MATCH($B75,'KI 2019-20'!$B$9:$B$383,0)))</f>
        <v>22.58274163577525</v>
      </c>
      <c r="AC75" s="156">
        <f>I75*('Other inputs'!$C$6/'Other inputs'!$C$5)</f>
        <v>3.9407696347222227</v>
      </c>
      <c r="AD75" s="149">
        <f>IF(B75=$B$35,J75*('Other inputs'!$C$6/'Other inputs'!$C$5)-('Other inputs'!$C$18/1000000),J75*('Other inputs'!$C$6/'Other inputs'!$C$5))</f>
        <v>2.2032371980367502</v>
      </c>
      <c r="AE75" s="149">
        <f>K75*('Other inputs'!$C$6/'Other inputs'!$C$5)</f>
        <v>0</v>
      </c>
      <c r="AF75" s="149">
        <f>L75*('Other inputs'!$C$6/'Other inputs'!$C$5)</f>
        <v>0</v>
      </c>
      <c r="AG75" s="188">
        <f>M75*('Other inputs'!$C$6/'Other inputs'!$C$5)</f>
        <v>0.13285584159417882</v>
      </c>
      <c r="AH75" s="149">
        <f>N75*('Other inputs'!$C$6/'Other inputs'!$C$5)</f>
        <v>9.2843575599758132</v>
      </c>
      <c r="AI75" s="149">
        <f>O75*('Other inputs'!$C$6/'Other inputs'!$C$5)</f>
        <v>7.3562074944541935</v>
      </c>
      <c r="AJ75" s="149">
        <f>P75*('Other inputs'!$C$6/'Other inputs'!$C$5)</f>
        <v>0</v>
      </c>
      <c r="AK75" s="149">
        <f>Q75*('Other inputs'!$C$6/'Other inputs'!$C$5)</f>
        <v>0</v>
      </c>
      <c r="AL75" s="188">
        <f>R75*('Other inputs'!$C$6/'Other inputs'!$C$5)</f>
        <v>3.3260817554622228E-2</v>
      </c>
      <c r="AM75" s="156">
        <f t="shared" si="18"/>
        <v>13.225127194698036</v>
      </c>
      <c r="AN75" s="149">
        <f t="shared" si="19"/>
        <v>9.5594446924909438</v>
      </c>
      <c r="AO75" s="149">
        <f t="shared" si="20"/>
        <v>0</v>
      </c>
      <c r="AP75" s="149">
        <f t="shared" si="21"/>
        <v>0</v>
      </c>
      <c r="AQ75" s="188">
        <f t="shared" si="22"/>
        <v>0.16611665914880105</v>
      </c>
      <c r="AR75" s="149"/>
      <c r="AS75" s="156">
        <f>IF(D75=$C$171,'Other inputs'!$C$12/1000000,SUM(AC75:AG75))</f>
        <v>6.2768626743531515</v>
      </c>
      <c r="AT75" s="200">
        <f>IF(D75=$C$171,$Z$171*('Other inputs'!$C$6/'Other inputs'!$C$5),SUM(AH75:AL75))</f>
        <v>16.673825871984629</v>
      </c>
      <c r="AU75" s="210">
        <f t="shared" si="23"/>
        <v>22.95068854633778</v>
      </c>
      <c r="AV75" s="214"/>
      <c r="AW75" s="199">
        <f>IF($G75=1,0,IF($B75=$B$172,AC75*('Other inputs'!$F$6/'Other inputs'!$F$5)-('Other inputs'!$C$28/1000000),AC75*('Other inputs'!$F$6/'Other inputs'!$F$5)))</f>
        <v>3.9625619091999487</v>
      </c>
      <c r="AX75" s="200">
        <f>IF($G75=1,0,IF($B75=$B$172,AD75*('Other inputs'!$F$6/'Other inputs'!$F$5)-('Other inputs'!$C$29/1000000),AD75*('Other inputs'!$F$6/'Other inputs'!$F$5)))</f>
        <v>2.2154209982102251</v>
      </c>
      <c r="AY75" s="200">
        <f>IF($G75=1,0,AE75*('Other inputs'!$F$6/'Other inputs'!$F$5))</f>
        <v>0</v>
      </c>
      <c r="AZ75" s="200">
        <f>IF($G75=1,0,AF75*('Other inputs'!$F$6/'Other inputs'!$F$5))</f>
        <v>0</v>
      </c>
      <c r="BA75" s="200">
        <f>IF($G75=1,0,AG75*('Other inputs'!$F$6/'Other inputs'!$F$5))</f>
        <v>0.13359052827580559</v>
      </c>
      <c r="BB75" s="199">
        <f>IF($G75=1,0,AH75*('Other inputs'!$C$7/'Other inputs'!$C$6))</f>
        <v>9.2843575599758132</v>
      </c>
      <c r="BC75" s="200">
        <f>IF($G75=1,0,AI75*('Other inputs'!$C$7/'Other inputs'!$C$6))</f>
        <v>7.3562074944541935</v>
      </c>
      <c r="BD75" s="200">
        <f>IF($G75=1,0,AJ75*('Other inputs'!$C$7/'Other inputs'!$C$6))</f>
        <v>0</v>
      </c>
      <c r="BE75" s="200">
        <f>IF($G75=1,0,AK75*('Other inputs'!$C$7/'Other inputs'!$C$6))</f>
        <v>0</v>
      </c>
      <c r="BF75" s="200">
        <f>IF($G75=1,0,AL75*('Other inputs'!$C$7/'Other inputs'!$C$6))</f>
        <v>3.3260817554622228E-2</v>
      </c>
      <c r="BG75" s="199">
        <f t="shared" si="24"/>
        <v>13.246919469175761</v>
      </c>
      <c r="BH75" s="200">
        <f t="shared" si="25"/>
        <v>9.5716284926644182</v>
      </c>
      <c r="BI75" s="200">
        <f t="shared" si="26"/>
        <v>0</v>
      </c>
      <c r="BJ75" s="200">
        <f t="shared" si="27"/>
        <v>0</v>
      </c>
      <c r="BK75" s="210">
        <f t="shared" si="28"/>
        <v>0.16685134583042782</v>
      </c>
      <c r="BL75" s="200"/>
      <c r="BM75" s="199">
        <f>IF(D75=C$171,'Other inputs'!$C$13/1000000,SUM(AW75:BA75))</f>
        <v>6.311573435685979</v>
      </c>
      <c r="BN75" s="200">
        <f>IF(B75=$B$171,$AT$171*('Other inputs'!$C$7/'Other inputs'!$C$6),SUM(BB75:BF75))</f>
        <v>16.673825871984629</v>
      </c>
      <c r="BO75" s="188">
        <f t="shared" si="29"/>
        <v>22.985399307670608</v>
      </c>
    </row>
    <row r="76" spans="2:67">
      <c r="B76" s="121" t="str">
        <f>'KI 2019-20'!B77</f>
        <v>E6107</v>
      </c>
      <c r="C76" s="160" t="str">
        <f t="shared" si="16"/>
        <v>E6107</v>
      </c>
      <c r="D76" s="160" t="str">
        <f t="shared" si="17"/>
        <v>E6107</v>
      </c>
      <c r="E76" t="str">
        <f>INDEX('KI 2019-20'!D$9:D$383,MATCH($B76,'KI 2019-20'!$B$9:$B$383,0))</f>
        <v>SFIR</v>
      </c>
      <c r="F76">
        <f>INDEX('KI 2019-20'!E$9:E$383,MATCH($B76,'KI 2019-20'!$B$9:$B$383,0))</f>
        <v>0</v>
      </c>
      <c r="G76" s="119">
        <v>0</v>
      </c>
      <c r="H76" s="120" t="str">
        <f>INDEX('KI 2019-20'!F$9:F$383,MATCH($B76,'KI 2019-20'!$B$9:$B$383,0))</f>
        <v>Cleveland Fire Authority</v>
      </c>
      <c r="I76" s="154">
        <f>_xlfn.IFNA(IF($B76=$B$382,0,INDEX('I.Supplementary 2019-20'!N$8:N$191,MATCH($B76,'I.Supplementary 2019-20'!$B$8:$B$191,0))),INDEX('KI 2019-20'!N$9:N$383,MATCH($B76,'KI 2019-20'!$B$9:$B$383,0)))</f>
        <v>0</v>
      </c>
      <c r="J76" s="153">
        <f>_xlfn.IFNA(IF($B76=$B$382,0,INDEX('I.Supplementary 2019-20'!O$8:O$191,MATCH($B76,'I.Supplementary 2019-20'!$B$8:$B$191,0))),INDEX('KI 2019-20'!O$9:O$383,MATCH($B76,'KI 2019-20'!$B$9:$B$383,0)))</f>
        <v>0</v>
      </c>
      <c r="K76" s="153">
        <f>_xlfn.IFNA(IF($B76=$B$382,0,INDEX('I.Supplementary 2019-20'!P$8:P$191,MATCH($B76,'I.Supplementary 2019-20'!$B$8:$B$191,0))),INDEX('KI 2019-20'!P$9:P$383,MATCH($B76,'KI 2019-20'!$B$9:$B$383,0)))</f>
        <v>5.2387991151760556</v>
      </c>
      <c r="L76" s="153">
        <f>_xlfn.IFNA(IF($B76=$B$382,0,INDEX('I.Supplementary 2019-20'!Q$8:Q$191,MATCH($B76,'I.Supplementary 2019-20'!$B$8:$B$191,0))),INDEX('KI 2019-20'!Q$9:Q$383,MATCH($B76,'KI 2019-20'!$B$9:$B$383,0)))</f>
        <v>0</v>
      </c>
      <c r="M76" s="155">
        <f>_xlfn.IFNA(IF($B76=$B$382,0,INDEX('I.Supplementary 2019-20'!R$8:R$191,MATCH($B76,'I.Supplementary 2019-20'!$B$8:$B$191,0))),INDEX('KI 2019-20'!R$9:R$383,MATCH($B76,'KI 2019-20'!$B$9:$B$383,0)))</f>
        <v>0</v>
      </c>
      <c r="N76" s="153">
        <f>_xlfn.IFNA(IF($B76=$B$382,0,INDEX('I.Supplementary 2019-20'!S$8:S$191,MATCH($B76,'I.Supplementary 2019-20'!$B$8:$B$191,0))),INDEX('KI 2019-20'!S$9:S$383,MATCH($B76,'KI 2019-20'!$B$9:$B$383,0)))</f>
        <v>0</v>
      </c>
      <c r="O76" s="153">
        <f>_xlfn.IFNA(IF($B76=$B$382,0,INDEX('I.Supplementary 2019-20'!T$8:T$191,MATCH($B76,'I.Supplementary 2019-20'!$B$8:$B$191,0))),INDEX('KI 2019-20'!T$9:T$383,MATCH($B76,'KI 2019-20'!$B$9:$B$383,0)))</f>
        <v>0</v>
      </c>
      <c r="P76" s="153">
        <f>_xlfn.IFNA(IF($B76=$B$382,0,INDEX('I.Supplementary 2019-20'!U$8:U$191,MATCH($B76,'I.Supplementary 2019-20'!$B$8:$B$191,0))),INDEX('KI 2019-20'!U$9:U$383,MATCH($B76,'KI 2019-20'!$B$9:$B$383,0)))</f>
        <v>9.2149442129628074</v>
      </c>
      <c r="Q76" s="153">
        <f>_xlfn.IFNA(IF($B76=$B$382,0,INDEX('I.Supplementary 2019-20'!V$8:V$191,MATCH($B76,'I.Supplementary 2019-20'!$B$8:$B$191,0))),INDEX('KI 2019-20'!V$9:V$383,MATCH($B76,'KI 2019-20'!$B$9:$B$383,0)))</f>
        <v>0</v>
      </c>
      <c r="R76" s="155">
        <f>_xlfn.IFNA(IF($B76=$B$382,0,INDEX('I.Supplementary 2019-20'!W$8:W$191,MATCH($B76,'I.Supplementary 2019-20'!$B$8:$B$191,0))),INDEX('KI 2019-20'!W$9:W$383,MATCH($B76,'KI 2019-20'!$B$9:$B$383,0)))</f>
        <v>0</v>
      </c>
      <c r="S76" s="153">
        <f>_xlfn.IFNA(IF($B76=$B$382,0,INDEX('I.Supplementary 2019-20'!X$8:X$191,MATCH($B76,'I.Supplementary 2019-20'!$B$8:$B$191,0))),INDEX('KI 2019-20'!X$9:X$383,MATCH($B76,'KI 2019-20'!$B$9:$B$383,0)))</f>
        <v>0</v>
      </c>
      <c r="T76" s="153">
        <f>_xlfn.IFNA(IF($B76=$B$382,0,INDEX('I.Supplementary 2019-20'!Y$8:Y$191,MATCH($B76,'I.Supplementary 2019-20'!$B$8:$B$191,0))),INDEX('KI 2019-20'!Y$9:Y$383,MATCH($B76,'KI 2019-20'!$B$9:$B$383,0)))</f>
        <v>0</v>
      </c>
      <c r="U76" s="153">
        <f>_xlfn.IFNA(IF($B76=$B$382,0,INDEX('I.Supplementary 2019-20'!Z$8:Z$191,MATCH($B76,'I.Supplementary 2019-20'!$B$8:$B$191,0))),INDEX('KI 2019-20'!Z$9:Z$383,MATCH($B76,'KI 2019-20'!$B$9:$B$383,0)))</f>
        <v>14.453743328138863</v>
      </c>
      <c r="V76" s="153">
        <f>_xlfn.IFNA(IF($B76=$B$382,0,INDEX('I.Supplementary 2019-20'!AA$8:AA$191,MATCH($B76,'I.Supplementary 2019-20'!$B$8:$B$191,0))),INDEX('KI 2019-20'!AA$9:AA$383,MATCH($B76,'KI 2019-20'!$B$9:$B$383,0)))</f>
        <v>0</v>
      </c>
      <c r="W76" s="155">
        <f>_xlfn.IFNA(IF($B76=$B$382,0,INDEX('I.Supplementary 2019-20'!AB$8:AB$191,MATCH($B76,'I.Supplementary 2019-20'!$B$8:$B$191,0))),INDEX('KI 2019-20'!AB$9:AB$383,MATCH($B76,'KI 2019-20'!$B$9:$B$383,0)))</f>
        <v>0</v>
      </c>
      <c r="Y76" s="154">
        <f>_xlfn.IFNA(IF($B76=$B$382,0,INDEX('I.Supplementary 2019-20'!$I$8:$I$191,MATCH($B76,'I.Supplementary 2019-20'!$B$8:$B$191,0))),INDEX('KI 2019-20'!$I$9:$I$383,MATCH($B76,'KI 2019-20'!$B$9:$B$383,0)))</f>
        <v>5.2387991151760556</v>
      </c>
      <c r="Z76" s="153">
        <f>_xlfn.IFNA(IF($B76=$B$382,0,INDEX('I.Supplementary 2019-20'!$J$8:$J$191,MATCH($B76,'I.Supplementary 2019-20'!$B$8:$B$191,0))),INDEX('KI 2019-20'!$J$9:$J$383,MATCH($B76,'KI 2019-20'!$B$9:$B$383,0)))</f>
        <v>9.2149442129628074</v>
      </c>
      <c r="AA76" s="155">
        <f>_xlfn.IFNA(IF($B76=$B$382,0,INDEX('I.Supplementary 2019-20'!$H$8:$H$191,MATCH($B76,'I.Supplementary 2019-20'!$B$8:$B$191,0))),INDEX('KI 2019-20'!$H$9:$H$383,MATCH($B76,'KI 2019-20'!$B$9:$B$383,0)))</f>
        <v>14.453743328138863</v>
      </c>
      <c r="AC76" s="156">
        <f>I76*('Other inputs'!$C$6/'Other inputs'!$C$5)</f>
        <v>0</v>
      </c>
      <c r="AD76" s="149">
        <f>IF(B76=$B$35,J76*('Other inputs'!$C$6/'Other inputs'!$C$5)-('Other inputs'!$C$18/1000000),J76*('Other inputs'!$C$6/'Other inputs'!$C$5))</f>
        <v>0</v>
      </c>
      <c r="AE76" s="149">
        <f>K76*('Other inputs'!$C$6/'Other inputs'!$C$5)</f>
        <v>5.3241563309019382</v>
      </c>
      <c r="AF76" s="149">
        <f>L76*('Other inputs'!$C$6/'Other inputs'!$C$5)</f>
        <v>0</v>
      </c>
      <c r="AG76" s="188">
        <f>M76*('Other inputs'!$C$6/'Other inputs'!$C$5)</f>
        <v>0</v>
      </c>
      <c r="AH76" s="149">
        <f>N76*('Other inputs'!$C$6/'Other inputs'!$C$5)</f>
        <v>0</v>
      </c>
      <c r="AI76" s="149">
        <f>O76*('Other inputs'!$C$6/'Other inputs'!$C$5)</f>
        <v>0</v>
      </c>
      <c r="AJ76" s="149">
        <f>P76*('Other inputs'!$C$6/'Other inputs'!$C$5)</f>
        <v>9.3650858702004918</v>
      </c>
      <c r="AK76" s="149">
        <f>Q76*('Other inputs'!$C$6/'Other inputs'!$C$5)</f>
        <v>0</v>
      </c>
      <c r="AL76" s="188">
        <f>R76*('Other inputs'!$C$6/'Other inputs'!$C$5)</f>
        <v>0</v>
      </c>
      <c r="AM76" s="156">
        <f t="shared" si="18"/>
        <v>0</v>
      </c>
      <c r="AN76" s="149">
        <f t="shared" si="19"/>
        <v>0</v>
      </c>
      <c r="AO76" s="149">
        <f t="shared" si="20"/>
        <v>14.689242201102431</v>
      </c>
      <c r="AP76" s="149">
        <f t="shared" si="21"/>
        <v>0</v>
      </c>
      <c r="AQ76" s="188">
        <f t="shared" si="22"/>
        <v>0</v>
      </c>
      <c r="AR76" s="149"/>
      <c r="AS76" s="156">
        <f>IF(D76=$C$171,'Other inputs'!$C$12/1000000,SUM(AC76:AG76))</f>
        <v>5.3241563309019382</v>
      </c>
      <c r="AT76" s="200">
        <f>IF(D76=$C$171,$Z$171*('Other inputs'!$C$6/'Other inputs'!$C$5),SUM(AH76:AL76))</f>
        <v>9.3650858702004918</v>
      </c>
      <c r="AU76" s="210">
        <f t="shared" si="23"/>
        <v>14.689242201102431</v>
      </c>
      <c r="AV76" s="214"/>
      <c r="AW76" s="199">
        <f>IF($G76=1,0,IF($B76=$B$172,AC76*('Other inputs'!$F$6/'Other inputs'!$F$5)-('Other inputs'!$C$28/1000000),AC76*('Other inputs'!$F$6/'Other inputs'!$F$5)))</f>
        <v>0</v>
      </c>
      <c r="AX76" s="200">
        <f>IF($G76=1,0,IF($B76=$B$172,AD76*('Other inputs'!$F$6/'Other inputs'!$F$5)-('Other inputs'!$C$29/1000000),AD76*('Other inputs'!$F$6/'Other inputs'!$F$5)))</f>
        <v>0</v>
      </c>
      <c r="AY76" s="200">
        <f>IF($G76=1,0,AE76*('Other inputs'!$F$6/'Other inputs'!$F$5))</f>
        <v>5.3535986700589993</v>
      </c>
      <c r="AZ76" s="200">
        <f>IF($G76=1,0,AF76*('Other inputs'!$F$6/'Other inputs'!$F$5))</f>
        <v>0</v>
      </c>
      <c r="BA76" s="200">
        <f>IF($G76=1,0,AG76*('Other inputs'!$F$6/'Other inputs'!$F$5))</f>
        <v>0</v>
      </c>
      <c r="BB76" s="199">
        <f>IF($G76=1,0,AH76*('Other inputs'!$C$7/'Other inputs'!$C$6))</f>
        <v>0</v>
      </c>
      <c r="BC76" s="200">
        <f>IF($G76=1,0,AI76*('Other inputs'!$C$7/'Other inputs'!$C$6))</f>
        <v>0</v>
      </c>
      <c r="BD76" s="200">
        <f>IF($G76=1,0,AJ76*('Other inputs'!$C$7/'Other inputs'!$C$6))</f>
        <v>9.3650858702004918</v>
      </c>
      <c r="BE76" s="200">
        <f>IF($G76=1,0,AK76*('Other inputs'!$C$7/'Other inputs'!$C$6))</f>
        <v>0</v>
      </c>
      <c r="BF76" s="200">
        <f>IF($G76=1,0,AL76*('Other inputs'!$C$7/'Other inputs'!$C$6))</f>
        <v>0</v>
      </c>
      <c r="BG76" s="199">
        <f t="shared" si="24"/>
        <v>0</v>
      </c>
      <c r="BH76" s="200">
        <f t="shared" si="25"/>
        <v>0</v>
      </c>
      <c r="BI76" s="200">
        <f t="shared" si="26"/>
        <v>14.718684540259492</v>
      </c>
      <c r="BJ76" s="200">
        <f t="shared" si="27"/>
        <v>0</v>
      </c>
      <c r="BK76" s="210">
        <f t="shared" si="28"/>
        <v>0</v>
      </c>
      <c r="BL76" s="200"/>
      <c r="BM76" s="199">
        <f>IF(D76=C$171,'Other inputs'!$C$13/1000000,SUM(AW76:BA76))</f>
        <v>5.3535986700589993</v>
      </c>
      <c r="BN76" s="200">
        <f>IF(B76=$B$171,$AT$171*('Other inputs'!$C$7/'Other inputs'!$C$6),SUM(BB76:BF76))</f>
        <v>9.3650858702004918</v>
      </c>
      <c r="BO76" s="188">
        <f t="shared" si="29"/>
        <v>14.718684540259492</v>
      </c>
    </row>
    <row r="77" spans="2:67">
      <c r="B77" s="121" t="str">
        <f>'KI 2019-20'!B78</f>
        <v>E1536</v>
      </c>
      <c r="C77" s="160" t="str">
        <f t="shared" si="16"/>
        <v>E1536</v>
      </c>
      <c r="D77" s="160" t="str">
        <f t="shared" si="17"/>
        <v>E1536</v>
      </c>
      <c r="E77" t="str">
        <f>INDEX('KI 2019-20'!D$9:D$383,MATCH($B77,'KI 2019-20'!$B$9:$B$383,0))</f>
        <v>SD</v>
      </c>
      <c r="F77">
        <f>INDEX('KI 2019-20'!E$9:E$383,MATCH($B77,'KI 2019-20'!$B$9:$B$383,0))</f>
        <v>0</v>
      </c>
      <c r="G77" s="119">
        <v>0</v>
      </c>
      <c r="H77" s="120" t="str">
        <f>INDEX('KI 2019-20'!F$9:F$383,MATCH($B77,'KI 2019-20'!$B$9:$B$383,0))</f>
        <v>Colchester</v>
      </c>
      <c r="I77" s="154">
        <f>_xlfn.IFNA(IF($B77=$B$382,0,INDEX('I.Supplementary 2019-20'!N$8:N$191,MATCH($B77,'I.Supplementary 2019-20'!$B$8:$B$191,0))),INDEX('KI 2019-20'!N$9:N$383,MATCH($B77,'KI 2019-20'!$B$9:$B$383,0)))</f>
        <v>0</v>
      </c>
      <c r="J77" s="153">
        <f>_xlfn.IFNA(IF($B77=$B$382,0,INDEX('I.Supplementary 2019-20'!O$8:O$191,MATCH($B77,'I.Supplementary 2019-20'!$B$8:$B$191,0))),INDEX('KI 2019-20'!O$9:O$383,MATCH($B77,'KI 2019-20'!$B$9:$B$383,0)))</f>
        <v>0</v>
      </c>
      <c r="K77" s="153">
        <f>_xlfn.IFNA(IF($B77=$B$382,0,INDEX('I.Supplementary 2019-20'!P$8:P$191,MATCH($B77,'I.Supplementary 2019-20'!$B$8:$B$191,0))),INDEX('KI 2019-20'!P$9:P$383,MATCH($B77,'KI 2019-20'!$B$9:$B$383,0)))</f>
        <v>0</v>
      </c>
      <c r="L77" s="153">
        <f>_xlfn.IFNA(IF($B77=$B$382,0,INDEX('I.Supplementary 2019-20'!Q$8:Q$191,MATCH($B77,'I.Supplementary 2019-20'!$B$8:$B$191,0))),INDEX('KI 2019-20'!Q$9:Q$383,MATCH($B77,'KI 2019-20'!$B$9:$B$383,0)))</f>
        <v>0</v>
      </c>
      <c r="M77" s="155">
        <f>_xlfn.IFNA(IF($B77=$B$382,0,INDEX('I.Supplementary 2019-20'!R$8:R$191,MATCH($B77,'I.Supplementary 2019-20'!$B$8:$B$191,0))),INDEX('KI 2019-20'!R$9:R$383,MATCH($B77,'KI 2019-20'!$B$9:$B$383,0)))</f>
        <v>0</v>
      </c>
      <c r="N77" s="153">
        <f>_xlfn.IFNA(IF($B77=$B$382,0,INDEX('I.Supplementary 2019-20'!S$8:S$191,MATCH($B77,'I.Supplementary 2019-20'!$B$8:$B$191,0))),INDEX('KI 2019-20'!S$9:S$383,MATCH($B77,'KI 2019-20'!$B$9:$B$383,0)))</f>
        <v>0</v>
      </c>
      <c r="O77" s="153">
        <f>_xlfn.IFNA(IF($B77=$B$382,0,INDEX('I.Supplementary 2019-20'!T$8:T$191,MATCH($B77,'I.Supplementary 2019-20'!$B$8:$B$191,0))),INDEX('KI 2019-20'!T$9:T$383,MATCH($B77,'KI 2019-20'!$B$9:$B$383,0)))</f>
        <v>4.2575402852238433</v>
      </c>
      <c r="P77" s="153">
        <f>_xlfn.IFNA(IF($B77=$B$382,0,INDEX('I.Supplementary 2019-20'!U$8:U$191,MATCH($B77,'I.Supplementary 2019-20'!$B$8:$B$191,0))),INDEX('KI 2019-20'!U$9:U$383,MATCH($B77,'KI 2019-20'!$B$9:$B$383,0)))</f>
        <v>0</v>
      </c>
      <c r="Q77" s="153">
        <f>_xlfn.IFNA(IF($B77=$B$382,0,INDEX('I.Supplementary 2019-20'!V$8:V$191,MATCH($B77,'I.Supplementary 2019-20'!$B$8:$B$191,0))),INDEX('KI 2019-20'!V$9:V$383,MATCH($B77,'KI 2019-20'!$B$9:$B$383,0)))</f>
        <v>0</v>
      </c>
      <c r="R77" s="155">
        <f>_xlfn.IFNA(IF($B77=$B$382,0,INDEX('I.Supplementary 2019-20'!W$8:W$191,MATCH($B77,'I.Supplementary 2019-20'!$B$8:$B$191,0))),INDEX('KI 2019-20'!W$9:W$383,MATCH($B77,'KI 2019-20'!$B$9:$B$383,0)))</f>
        <v>0</v>
      </c>
      <c r="S77" s="153">
        <f>_xlfn.IFNA(IF($B77=$B$382,0,INDEX('I.Supplementary 2019-20'!X$8:X$191,MATCH($B77,'I.Supplementary 2019-20'!$B$8:$B$191,0))),INDEX('KI 2019-20'!X$9:X$383,MATCH($B77,'KI 2019-20'!$B$9:$B$383,0)))</f>
        <v>0</v>
      </c>
      <c r="T77" s="153">
        <f>_xlfn.IFNA(IF($B77=$B$382,0,INDEX('I.Supplementary 2019-20'!Y$8:Y$191,MATCH($B77,'I.Supplementary 2019-20'!$B$8:$B$191,0))),INDEX('KI 2019-20'!Y$9:Y$383,MATCH($B77,'KI 2019-20'!$B$9:$B$383,0)))</f>
        <v>4.2575402852238433</v>
      </c>
      <c r="U77" s="153">
        <f>_xlfn.IFNA(IF($B77=$B$382,0,INDEX('I.Supplementary 2019-20'!Z$8:Z$191,MATCH($B77,'I.Supplementary 2019-20'!$B$8:$B$191,0))),INDEX('KI 2019-20'!Z$9:Z$383,MATCH($B77,'KI 2019-20'!$B$9:$B$383,0)))</f>
        <v>0</v>
      </c>
      <c r="V77" s="153">
        <f>_xlfn.IFNA(IF($B77=$B$382,0,INDEX('I.Supplementary 2019-20'!AA$8:AA$191,MATCH($B77,'I.Supplementary 2019-20'!$B$8:$B$191,0))),INDEX('KI 2019-20'!AA$9:AA$383,MATCH($B77,'KI 2019-20'!$B$9:$B$383,0)))</f>
        <v>0</v>
      </c>
      <c r="W77" s="155">
        <f>_xlfn.IFNA(IF($B77=$B$382,0,INDEX('I.Supplementary 2019-20'!AB$8:AB$191,MATCH($B77,'I.Supplementary 2019-20'!$B$8:$B$191,0))),INDEX('KI 2019-20'!AB$9:AB$383,MATCH($B77,'KI 2019-20'!$B$9:$B$383,0)))</f>
        <v>0</v>
      </c>
      <c r="Y77" s="154">
        <f>_xlfn.IFNA(IF($B77=$B$382,0,INDEX('I.Supplementary 2019-20'!$I$8:$I$191,MATCH($B77,'I.Supplementary 2019-20'!$B$8:$B$191,0))),INDEX('KI 2019-20'!$I$9:$I$383,MATCH($B77,'KI 2019-20'!$B$9:$B$383,0)))</f>
        <v>0</v>
      </c>
      <c r="Z77" s="153">
        <f>_xlfn.IFNA(IF($B77=$B$382,0,INDEX('I.Supplementary 2019-20'!$J$8:$J$191,MATCH($B77,'I.Supplementary 2019-20'!$B$8:$B$191,0))),INDEX('KI 2019-20'!$J$9:$J$383,MATCH($B77,'KI 2019-20'!$B$9:$B$383,0)))</f>
        <v>4.2575402852238433</v>
      </c>
      <c r="AA77" s="155">
        <f>_xlfn.IFNA(IF($B77=$B$382,0,INDEX('I.Supplementary 2019-20'!$H$8:$H$191,MATCH($B77,'I.Supplementary 2019-20'!$B$8:$B$191,0))),INDEX('KI 2019-20'!$H$9:$H$383,MATCH($B77,'KI 2019-20'!$B$9:$B$383,0)))</f>
        <v>4.2575402852238433</v>
      </c>
      <c r="AC77" s="156">
        <f>I77*('Other inputs'!$C$6/'Other inputs'!$C$5)</f>
        <v>0</v>
      </c>
      <c r="AD77" s="149">
        <f>IF(B77=$B$35,J77*('Other inputs'!$C$6/'Other inputs'!$C$5)-('Other inputs'!$C$18/1000000),J77*('Other inputs'!$C$6/'Other inputs'!$C$5))</f>
        <v>0</v>
      </c>
      <c r="AE77" s="149">
        <f>K77*('Other inputs'!$C$6/'Other inputs'!$C$5)</f>
        <v>0</v>
      </c>
      <c r="AF77" s="149">
        <f>L77*('Other inputs'!$C$6/'Other inputs'!$C$5)</f>
        <v>0</v>
      </c>
      <c r="AG77" s="188">
        <f>M77*('Other inputs'!$C$6/'Other inputs'!$C$5)</f>
        <v>0</v>
      </c>
      <c r="AH77" s="149">
        <f>N77*('Other inputs'!$C$6/'Other inputs'!$C$5)</f>
        <v>0</v>
      </c>
      <c r="AI77" s="149">
        <f>O77*('Other inputs'!$C$6/'Other inputs'!$C$5)</f>
        <v>4.3269095770401176</v>
      </c>
      <c r="AJ77" s="149">
        <f>P77*('Other inputs'!$C$6/'Other inputs'!$C$5)</f>
        <v>0</v>
      </c>
      <c r="AK77" s="149">
        <f>Q77*('Other inputs'!$C$6/'Other inputs'!$C$5)</f>
        <v>0</v>
      </c>
      <c r="AL77" s="188">
        <f>R77*('Other inputs'!$C$6/'Other inputs'!$C$5)</f>
        <v>0</v>
      </c>
      <c r="AM77" s="156">
        <f t="shared" si="18"/>
        <v>0</v>
      </c>
      <c r="AN77" s="149">
        <f t="shared" si="19"/>
        <v>4.3269095770401176</v>
      </c>
      <c r="AO77" s="149">
        <f t="shared" si="20"/>
        <v>0</v>
      </c>
      <c r="AP77" s="149">
        <f t="shared" si="21"/>
        <v>0</v>
      </c>
      <c r="AQ77" s="188">
        <f t="shared" si="22"/>
        <v>0</v>
      </c>
      <c r="AR77" s="149"/>
      <c r="AS77" s="156">
        <f>IF(D77=$C$171,'Other inputs'!$C$12/1000000,SUM(AC77:AG77))</f>
        <v>0</v>
      </c>
      <c r="AT77" s="200">
        <f>IF(D77=$C$171,$Z$171*('Other inputs'!$C$6/'Other inputs'!$C$5),SUM(AH77:AL77))</f>
        <v>4.3269095770401176</v>
      </c>
      <c r="AU77" s="210">
        <f t="shared" si="23"/>
        <v>4.3269095770401176</v>
      </c>
      <c r="AV77" s="214"/>
      <c r="AW77" s="199">
        <f>IF($G77=1,0,IF($B77=$B$172,AC77*('Other inputs'!$F$6/'Other inputs'!$F$5)-('Other inputs'!$C$28/1000000),AC77*('Other inputs'!$F$6/'Other inputs'!$F$5)))</f>
        <v>0</v>
      </c>
      <c r="AX77" s="200">
        <f>IF($G77=1,0,IF($B77=$B$172,AD77*('Other inputs'!$F$6/'Other inputs'!$F$5)-('Other inputs'!$C$29/1000000),AD77*('Other inputs'!$F$6/'Other inputs'!$F$5)))</f>
        <v>0</v>
      </c>
      <c r="AY77" s="200">
        <f>IF($G77=1,0,AE77*('Other inputs'!$F$6/'Other inputs'!$F$5))</f>
        <v>0</v>
      </c>
      <c r="AZ77" s="200">
        <f>IF($G77=1,0,AF77*('Other inputs'!$F$6/'Other inputs'!$F$5))</f>
        <v>0</v>
      </c>
      <c r="BA77" s="200">
        <f>IF($G77=1,0,AG77*('Other inputs'!$F$6/'Other inputs'!$F$5))</f>
        <v>0</v>
      </c>
      <c r="BB77" s="199">
        <f>IF($G77=1,0,AH77*('Other inputs'!$C$7/'Other inputs'!$C$6))</f>
        <v>0</v>
      </c>
      <c r="BC77" s="200">
        <f>IF($G77=1,0,AI77*('Other inputs'!$C$7/'Other inputs'!$C$6))</f>
        <v>4.3269095770401176</v>
      </c>
      <c r="BD77" s="200">
        <f>IF($G77=1,0,AJ77*('Other inputs'!$C$7/'Other inputs'!$C$6))</f>
        <v>0</v>
      </c>
      <c r="BE77" s="200">
        <f>IF($G77=1,0,AK77*('Other inputs'!$C$7/'Other inputs'!$C$6))</f>
        <v>0</v>
      </c>
      <c r="BF77" s="200">
        <f>IF($G77=1,0,AL77*('Other inputs'!$C$7/'Other inputs'!$C$6))</f>
        <v>0</v>
      </c>
      <c r="BG77" s="199">
        <f t="shared" si="24"/>
        <v>0</v>
      </c>
      <c r="BH77" s="200">
        <f t="shared" si="25"/>
        <v>4.3269095770401176</v>
      </c>
      <c r="BI77" s="200">
        <f t="shared" si="26"/>
        <v>0</v>
      </c>
      <c r="BJ77" s="200">
        <f t="shared" si="27"/>
        <v>0</v>
      </c>
      <c r="BK77" s="210">
        <f t="shared" si="28"/>
        <v>0</v>
      </c>
      <c r="BL77" s="200"/>
      <c r="BM77" s="199">
        <f>IF(D77=C$171,'Other inputs'!$C$13/1000000,SUM(AW77:BA77))</f>
        <v>0</v>
      </c>
      <c r="BN77" s="200">
        <f>IF(B77=$B$171,$AT$171*('Other inputs'!$C$7/'Other inputs'!$C$6),SUM(BB77:BF77))</f>
        <v>4.3269095770401176</v>
      </c>
      <c r="BO77" s="188">
        <f t="shared" si="29"/>
        <v>4.3269095770401176</v>
      </c>
    </row>
    <row r="78" spans="2:67">
      <c r="B78" s="121" t="str">
        <f>'KI 2019-20'!B79</f>
        <v>E0934</v>
      </c>
      <c r="C78" s="160" t="str">
        <f t="shared" si="16"/>
        <v>E0934</v>
      </c>
      <c r="D78" s="160" t="str">
        <f t="shared" si="17"/>
        <v>E0934</v>
      </c>
      <c r="E78" t="str">
        <f>INDEX('KI 2019-20'!D$9:D$383,MATCH($B78,'KI 2019-20'!$B$9:$B$383,0))</f>
        <v>SD</v>
      </c>
      <c r="F78">
        <f>INDEX('KI 2019-20'!E$9:E$383,MATCH($B78,'KI 2019-20'!$B$9:$B$383,0))</f>
        <v>0</v>
      </c>
      <c r="G78" s="119">
        <v>0</v>
      </c>
      <c r="H78" s="120" t="str">
        <f>INDEX('KI 2019-20'!F$9:F$383,MATCH($B78,'KI 2019-20'!$B$9:$B$383,0))</f>
        <v>Copeland</v>
      </c>
      <c r="I78" s="154">
        <f>_xlfn.IFNA(IF($B78=$B$382,0,INDEX('I.Supplementary 2019-20'!N$8:N$191,MATCH($B78,'I.Supplementary 2019-20'!$B$8:$B$191,0))),INDEX('KI 2019-20'!N$9:N$383,MATCH($B78,'KI 2019-20'!$B$9:$B$383,0)))</f>
        <v>0</v>
      </c>
      <c r="J78" s="153">
        <f>_xlfn.IFNA(IF($B78=$B$382,0,INDEX('I.Supplementary 2019-20'!O$8:O$191,MATCH($B78,'I.Supplementary 2019-20'!$B$8:$B$191,0))),INDEX('KI 2019-20'!O$9:O$383,MATCH($B78,'KI 2019-20'!$B$9:$B$383,0)))</f>
        <v>3.895536608371418E-2</v>
      </c>
      <c r="K78" s="153">
        <f>_xlfn.IFNA(IF($B78=$B$382,0,INDEX('I.Supplementary 2019-20'!P$8:P$191,MATCH($B78,'I.Supplementary 2019-20'!$B$8:$B$191,0))),INDEX('KI 2019-20'!P$9:P$383,MATCH($B78,'KI 2019-20'!$B$9:$B$383,0)))</f>
        <v>0</v>
      </c>
      <c r="L78" s="153">
        <f>_xlfn.IFNA(IF($B78=$B$382,0,INDEX('I.Supplementary 2019-20'!Q$8:Q$191,MATCH($B78,'I.Supplementary 2019-20'!$B$8:$B$191,0))),INDEX('KI 2019-20'!Q$9:Q$383,MATCH($B78,'KI 2019-20'!$B$9:$B$383,0)))</f>
        <v>0</v>
      </c>
      <c r="M78" s="155">
        <f>_xlfn.IFNA(IF($B78=$B$382,0,INDEX('I.Supplementary 2019-20'!R$8:R$191,MATCH($B78,'I.Supplementary 2019-20'!$B$8:$B$191,0))),INDEX('KI 2019-20'!R$9:R$383,MATCH($B78,'KI 2019-20'!$B$9:$B$383,0)))</f>
        <v>0</v>
      </c>
      <c r="N78" s="153">
        <f>_xlfn.IFNA(IF($B78=$B$382,0,INDEX('I.Supplementary 2019-20'!S$8:S$191,MATCH($B78,'I.Supplementary 2019-20'!$B$8:$B$191,0))),INDEX('KI 2019-20'!S$9:S$383,MATCH($B78,'KI 2019-20'!$B$9:$B$383,0)))</f>
        <v>0</v>
      </c>
      <c r="O78" s="153">
        <f>_xlfn.IFNA(IF($B78=$B$382,0,INDEX('I.Supplementary 2019-20'!T$8:T$191,MATCH($B78,'I.Supplementary 2019-20'!$B$8:$B$191,0))),INDEX('KI 2019-20'!T$9:T$383,MATCH($B78,'KI 2019-20'!$B$9:$B$383,0)))</f>
        <v>2.4814105817995351</v>
      </c>
      <c r="P78" s="153">
        <f>_xlfn.IFNA(IF($B78=$B$382,0,INDEX('I.Supplementary 2019-20'!U$8:U$191,MATCH($B78,'I.Supplementary 2019-20'!$B$8:$B$191,0))),INDEX('KI 2019-20'!U$9:U$383,MATCH($B78,'KI 2019-20'!$B$9:$B$383,0)))</f>
        <v>0</v>
      </c>
      <c r="Q78" s="153">
        <f>_xlfn.IFNA(IF($B78=$B$382,0,INDEX('I.Supplementary 2019-20'!V$8:V$191,MATCH($B78,'I.Supplementary 2019-20'!$B$8:$B$191,0))),INDEX('KI 2019-20'!V$9:V$383,MATCH($B78,'KI 2019-20'!$B$9:$B$383,0)))</f>
        <v>0</v>
      </c>
      <c r="R78" s="155">
        <f>_xlfn.IFNA(IF($B78=$B$382,0,INDEX('I.Supplementary 2019-20'!W$8:W$191,MATCH($B78,'I.Supplementary 2019-20'!$B$8:$B$191,0))),INDEX('KI 2019-20'!W$9:W$383,MATCH($B78,'KI 2019-20'!$B$9:$B$383,0)))</f>
        <v>0</v>
      </c>
      <c r="S78" s="153">
        <f>_xlfn.IFNA(IF($B78=$B$382,0,INDEX('I.Supplementary 2019-20'!X$8:X$191,MATCH($B78,'I.Supplementary 2019-20'!$B$8:$B$191,0))),INDEX('KI 2019-20'!X$9:X$383,MATCH($B78,'KI 2019-20'!$B$9:$B$383,0)))</f>
        <v>0</v>
      </c>
      <c r="T78" s="153">
        <f>_xlfn.IFNA(IF($B78=$B$382,0,INDEX('I.Supplementary 2019-20'!Y$8:Y$191,MATCH($B78,'I.Supplementary 2019-20'!$B$8:$B$191,0))),INDEX('KI 2019-20'!Y$9:Y$383,MATCH($B78,'KI 2019-20'!$B$9:$B$383,0)))</f>
        <v>2.5203659478832492</v>
      </c>
      <c r="U78" s="153">
        <f>_xlfn.IFNA(IF($B78=$B$382,0,INDEX('I.Supplementary 2019-20'!Z$8:Z$191,MATCH($B78,'I.Supplementary 2019-20'!$B$8:$B$191,0))),INDEX('KI 2019-20'!Z$9:Z$383,MATCH($B78,'KI 2019-20'!$B$9:$B$383,0)))</f>
        <v>0</v>
      </c>
      <c r="V78" s="153">
        <f>_xlfn.IFNA(IF($B78=$B$382,0,INDEX('I.Supplementary 2019-20'!AA$8:AA$191,MATCH($B78,'I.Supplementary 2019-20'!$B$8:$B$191,0))),INDEX('KI 2019-20'!AA$9:AA$383,MATCH($B78,'KI 2019-20'!$B$9:$B$383,0)))</f>
        <v>0</v>
      </c>
      <c r="W78" s="155">
        <f>_xlfn.IFNA(IF($B78=$B$382,0,INDEX('I.Supplementary 2019-20'!AB$8:AB$191,MATCH($B78,'I.Supplementary 2019-20'!$B$8:$B$191,0))),INDEX('KI 2019-20'!AB$9:AB$383,MATCH($B78,'KI 2019-20'!$B$9:$B$383,0)))</f>
        <v>0</v>
      </c>
      <c r="Y78" s="154">
        <f>_xlfn.IFNA(IF($B78=$B$382,0,INDEX('I.Supplementary 2019-20'!$I$8:$I$191,MATCH($B78,'I.Supplementary 2019-20'!$B$8:$B$191,0))),INDEX('KI 2019-20'!$I$9:$I$383,MATCH($B78,'KI 2019-20'!$B$9:$B$383,0)))</f>
        <v>3.895536608371418E-2</v>
      </c>
      <c r="Z78" s="153">
        <f>_xlfn.IFNA(IF($B78=$B$382,0,INDEX('I.Supplementary 2019-20'!$J$8:$J$191,MATCH($B78,'I.Supplementary 2019-20'!$B$8:$B$191,0))),INDEX('KI 2019-20'!$J$9:$J$383,MATCH($B78,'KI 2019-20'!$B$9:$B$383,0)))</f>
        <v>2.4814105817995351</v>
      </c>
      <c r="AA78" s="155">
        <f>_xlfn.IFNA(IF($B78=$B$382,0,INDEX('I.Supplementary 2019-20'!$H$8:$H$191,MATCH($B78,'I.Supplementary 2019-20'!$B$8:$B$191,0))),INDEX('KI 2019-20'!$H$9:$H$383,MATCH($B78,'KI 2019-20'!$B$9:$B$383,0)))</f>
        <v>2.5203659478832492</v>
      </c>
      <c r="AC78" s="156">
        <f>I78*('Other inputs'!$C$6/'Other inputs'!$C$5)</f>
        <v>0</v>
      </c>
      <c r="AD78" s="149">
        <f>IF(B78=$B$35,J78*('Other inputs'!$C$6/'Other inputs'!$C$5)-('Other inputs'!$C$18/1000000),J78*('Other inputs'!$C$6/'Other inputs'!$C$5))</f>
        <v>3.9590076732735999E-2</v>
      </c>
      <c r="AE78" s="149">
        <f>K78*('Other inputs'!$C$6/'Other inputs'!$C$5)</f>
        <v>0</v>
      </c>
      <c r="AF78" s="149">
        <f>L78*('Other inputs'!$C$6/'Other inputs'!$C$5)</f>
        <v>0</v>
      </c>
      <c r="AG78" s="188">
        <f>M78*('Other inputs'!$C$6/'Other inputs'!$C$5)</f>
        <v>0</v>
      </c>
      <c r="AH78" s="149">
        <f>N78*('Other inputs'!$C$6/'Other inputs'!$C$5)</f>
        <v>0</v>
      </c>
      <c r="AI78" s="149">
        <f>O78*('Other inputs'!$C$6/'Other inputs'!$C$5)</f>
        <v>2.5218408967779391</v>
      </c>
      <c r="AJ78" s="149">
        <f>P78*('Other inputs'!$C$6/'Other inputs'!$C$5)</f>
        <v>0</v>
      </c>
      <c r="AK78" s="149">
        <f>Q78*('Other inputs'!$C$6/'Other inputs'!$C$5)</f>
        <v>0</v>
      </c>
      <c r="AL78" s="188">
        <f>R78*('Other inputs'!$C$6/'Other inputs'!$C$5)</f>
        <v>0</v>
      </c>
      <c r="AM78" s="156">
        <f t="shared" si="18"/>
        <v>0</v>
      </c>
      <c r="AN78" s="149">
        <f t="shared" si="19"/>
        <v>2.5614309735106753</v>
      </c>
      <c r="AO78" s="149">
        <f t="shared" si="20"/>
        <v>0</v>
      </c>
      <c r="AP78" s="149">
        <f t="shared" si="21"/>
        <v>0</v>
      </c>
      <c r="AQ78" s="188">
        <f t="shared" si="22"/>
        <v>0</v>
      </c>
      <c r="AR78" s="149"/>
      <c r="AS78" s="156">
        <f>IF(D78=$C$171,'Other inputs'!$C$12/1000000,SUM(AC78:AG78))</f>
        <v>3.9590076732735999E-2</v>
      </c>
      <c r="AT78" s="200">
        <f>IF(D78=$C$171,$Z$171*('Other inputs'!$C$6/'Other inputs'!$C$5),SUM(AH78:AL78))</f>
        <v>2.5218408967779391</v>
      </c>
      <c r="AU78" s="210">
        <f t="shared" si="23"/>
        <v>2.5614309735106753</v>
      </c>
      <c r="AV78" s="214"/>
      <c r="AW78" s="199">
        <f>IF($G78=1,0,IF($B78=$B$172,AC78*('Other inputs'!$F$6/'Other inputs'!$F$5)-('Other inputs'!$C$28/1000000),AC78*('Other inputs'!$F$6/'Other inputs'!$F$5)))</f>
        <v>0</v>
      </c>
      <c r="AX78" s="200">
        <f>IF($G78=1,0,IF($B78=$B$172,AD78*('Other inputs'!$F$6/'Other inputs'!$F$5)-('Other inputs'!$C$29/1000000),AD78*('Other inputs'!$F$6/'Other inputs'!$F$5)))</f>
        <v>3.9809008032640522E-2</v>
      </c>
      <c r="AY78" s="200">
        <f>IF($G78=1,0,AE78*('Other inputs'!$F$6/'Other inputs'!$F$5))</f>
        <v>0</v>
      </c>
      <c r="AZ78" s="200">
        <f>IF($G78=1,0,AF78*('Other inputs'!$F$6/'Other inputs'!$F$5))</f>
        <v>0</v>
      </c>
      <c r="BA78" s="200">
        <f>IF($G78=1,0,AG78*('Other inputs'!$F$6/'Other inputs'!$F$5))</f>
        <v>0</v>
      </c>
      <c r="BB78" s="199">
        <f>IF($G78=1,0,AH78*('Other inputs'!$C$7/'Other inputs'!$C$6))</f>
        <v>0</v>
      </c>
      <c r="BC78" s="200">
        <f>IF($G78=1,0,AI78*('Other inputs'!$C$7/'Other inputs'!$C$6))</f>
        <v>2.5218408967779391</v>
      </c>
      <c r="BD78" s="200">
        <f>IF($G78=1,0,AJ78*('Other inputs'!$C$7/'Other inputs'!$C$6))</f>
        <v>0</v>
      </c>
      <c r="BE78" s="200">
        <f>IF($G78=1,0,AK78*('Other inputs'!$C$7/'Other inputs'!$C$6))</f>
        <v>0</v>
      </c>
      <c r="BF78" s="200">
        <f>IF($G78=1,0,AL78*('Other inputs'!$C$7/'Other inputs'!$C$6))</f>
        <v>0</v>
      </c>
      <c r="BG78" s="199">
        <f t="shared" si="24"/>
        <v>0</v>
      </c>
      <c r="BH78" s="200">
        <f t="shared" si="25"/>
        <v>2.5616499048105794</v>
      </c>
      <c r="BI78" s="200">
        <f t="shared" si="26"/>
        <v>0</v>
      </c>
      <c r="BJ78" s="200">
        <f t="shared" si="27"/>
        <v>0</v>
      </c>
      <c r="BK78" s="210">
        <f t="shared" si="28"/>
        <v>0</v>
      </c>
      <c r="BL78" s="200"/>
      <c r="BM78" s="199">
        <f>IF(D78=C$171,'Other inputs'!$C$13/1000000,SUM(AW78:BA78))</f>
        <v>3.9809008032640522E-2</v>
      </c>
      <c r="BN78" s="200">
        <f>IF(B78=$B$171,$AT$171*('Other inputs'!$C$7/'Other inputs'!$C$6),SUM(BB78:BF78))</f>
        <v>2.5218408967779391</v>
      </c>
      <c r="BO78" s="188">
        <f t="shared" si="29"/>
        <v>2.5616499048105794</v>
      </c>
    </row>
    <row r="79" spans="2:67">
      <c r="B79" s="121" t="str">
        <f>'KI 2019-20'!B80</f>
        <v>E2831</v>
      </c>
      <c r="C79" s="160" t="str">
        <f t="shared" si="16"/>
        <v>E2831</v>
      </c>
      <c r="D79" s="160" t="str">
        <f t="shared" si="17"/>
        <v>E2831</v>
      </c>
      <c r="E79" t="str">
        <f>INDEX('KI 2019-20'!D$9:D$383,MATCH($B79,'KI 2019-20'!$B$9:$B$383,0))</f>
        <v>SD</v>
      </c>
      <c r="F79" t="str">
        <f>INDEX('KI 2019-20'!E$9:E$383,MATCH($B79,'KI 2019-20'!$B$9:$B$383,0))</f>
        <v>P1907</v>
      </c>
      <c r="G79" s="119">
        <v>2</v>
      </c>
      <c r="H79" s="120" t="str">
        <f>INDEX('KI 2019-20'!F$9:F$383,MATCH($B79,'KI 2019-20'!$B$9:$B$383,0))</f>
        <v>Corby</v>
      </c>
      <c r="I79" s="154">
        <f>_xlfn.IFNA(IF($B79=$B$382,0,INDEX('I.Supplementary 2019-20'!N$8:N$191,MATCH($B79,'I.Supplementary 2019-20'!$B$8:$B$191,0))),INDEX('KI 2019-20'!N$9:N$383,MATCH($B79,'KI 2019-20'!$B$9:$B$383,0)))</f>
        <v>0</v>
      </c>
      <c r="J79" s="153">
        <f>_xlfn.IFNA(IF($B79=$B$382,0,INDEX('I.Supplementary 2019-20'!O$8:O$191,MATCH($B79,'I.Supplementary 2019-20'!$B$8:$B$191,0))),INDEX('KI 2019-20'!O$9:O$383,MATCH($B79,'KI 2019-20'!$B$9:$B$383,0)))</f>
        <v>0.1076875697135292</v>
      </c>
      <c r="K79" s="153">
        <f>_xlfn.IFNA(IF($B79=$B$382,0,INDEX('I.Supplementary 2019-20'!P$8:P$191,MATCH($B79,'I.Supplementary 2019-20'!$B$8:$B$191,0))),INDEX('KI 2019-20'!P$9:P$383,MATCH($B79,'KI 2019-20'!$B$9:$B$383,0)))</f>
        <v>0</v>
      </c>
      <c r="L79" s="153">
        <f>_xlfn.IFNA(IF($B79=$B$382,0,INDEX('I.Supplementary 2019-20'!Q$8:Q$191,MATCH($B79,'I.Supplementary 2019-20'!$B$8:$B$191,0))),INDEX('KI 2019-20'!Q$9:Q$383,MATCH($B79,'KI 2019-20'!$B$9:$B$383,0)))</f>
        <v>0</v>
      </c>
      <c r="M79" s="155">
        <f>_xlfn.IFNA(IF($B79=$B$382,0,INDEX('I.Supplementary 2019-20'!R$8:R$191,MATCH($B79,'I.Supplementary 2019-20'!$B$8:$B$191,0))),INDEX('KI 2019-20'!R$9:R$383,MATCH($B79,'KI 2019-20'!$B$9:$B$383,0)))</f>
        <v>0</v>
      </c>
      <c r="N79" s="153">
        <f>_xlfn.IFNA(IF($B79=$B$382,0,INDEX('I.Supplementary 2019-20'!S$8:S$191,MATCH($B79,'I.Supplementary 2019-20'!$B$8:$B$191,0))),INDEX('KI 2019-20'!S$9:S$383,MATCH($B79,'KI 2019-20'!$B$9:$B$383,0)))</f>
        <v>0</v>
      </c>
      <c r="O79" s="153">
        <f>_xlfn.IFNA(IF($B79=$B$382,0,INDEX('I.Supplementary 2019-20'!T$8:T$191,MATCH($B79,'I.Supplementary 2019-20'!$B$8:$B$191,0))),INDEX('KI 2019-20'!T$9:T$383,MATCH($B79,'KI 2019-20'!$B$9:$B$383,0)))</f>
        <v>2.0806288624798159</v>
      </c>
      <c r="P79" s="153">
        <f>_xlfn.IFNA(IF($B79=$B$382,0,INDEX('I.Supplementary 2019-20'!U$8:U$191,MATCH($B79,'I.Supplementary 2019-20'!$B$8:$B$191,0))),INDEX('KI 2019-20'!U$9:U$383,MATCH($B79,'KI 2019-20'!$B$9:$B$383,0)))</f>
        <v>0</v>
      </c>
      <c r="Q79" s="153">
        <f>_xlfn.IFNA(IF($B79=$B$382,0,INDEX('I.Supplementary 2019-20'!V$8:V$191,MATCH($B79,'I.Supplementary 2019-20'!$B$8:$B$191,0))),INDEX('KI 2019-20'!V$9:V$383,MATCH($B79,'KI 2019-20'!$B$9:$B$383,0)))</f>
        <v>0</v>
      </c>
      <c r="R79" s="155">
        <f>_xlfn.IFNA(IF($B79=$B$382,0,INDEX('I.Supplementary 2019-20'!W$8:W$191,MATCH($B79,'I.Supplementary 2019-20'!$B$8:$B$191,0))),INDEX('KI 2019-20'!W$9:W$383,MATCH($B79,'KI 2019-20'!$B$9:$B$383,0)))</f>
        <v>0</v>
      </c>
      <c r="S79" s="153">
        <f>_xlfn.IFNA(IF($B79=$B$382,0,INDEX('I.Supplementary 2019-20'!X$8:X$191,MATCH($B79,'I.Supplementary 2019-20'!$B$8:$B$191,0))),INDEX('KI 2019-20'!X$9:X$383,MATCH($B79,'KI 2019-20'!$B$9:$B$383,0)))</f>
        <v>0</v>
      </c>
      <c r="T79" s="153">
        <f>_xlfn.IFNA(IF($B79=$B$382,0,INDEX('I.Supplementary 2019-20'!Y$8:Y$191,MATCH($B79,'I.Supplementary 2019-20'!$B$8:$B$191,0))),INDEX('KI 2019-20'!Y$9:Y$383,MATCH($B79,'KI 2019-20'!$B$9:$B$383,0)))</f>
        <v>2.188316432193345</v>
      </c>
      <c r="U79" s="153">
        <f>_xlfn.IFNA(IF($B79=$B$382,0,INDEX('I.Supplementary 2019-20'!Z$8:Z$191,MATCH($B79,'I.Supplementary 2019-20'!$B$8:$B$191,0))),INDEX('KI 2019-20'!Z$9:Z$383,MATCH($B79,'KI 2019-20'!$B$9:$B$383,0)))</f>
        <v>0</v>
      </c>
      <c r="V79" s="153">
        <f>_xlfn.IFNA(IF($B79=$B$382,0,INDEX('I.Supplementary 2019-20'!AA$8:AA$191,MATCH($B79,'I.Supplementary 2019-20'!$B$8:$B$191,0))),INDEX('KI 2019-20'!AA$9:AA$383,MATCH($B79,'KI 2019-20'!$B$9:$B$383,0)))</f>
        <v>0</v>
      </c>
      <c r="W79" s="155">
        <f>_xlfn.IFNA(IF($B79=$B$382,0,INDEX('I.Supplementary 2019-20'!AB$8:AB$191,MATCH($B79,'I.Supplementary 2019-20'!$B$8:$B$191,0))),INDEX('KI 2019-20'!AB$9:AB$383,MATCH($B79,'KI 2019-20'!$B$9:$B$383,0)))</f>
        <v>0</v>
      </c>
      <c r="Y79" s="154">
        <f>_xlfn.IFNA(IF($B79=$B$382,0,INDEX('I.Supplementary 2019-20'!$I$8:$I$191,MATCH($B79,'I.Supplementary 2019-20'!$B$8:$B$191,0))),INDEX('KI 2019-20'!$I$9:$I$383,MATCH($B79,'KI 2019-20'!$B$9:$B$383,0)))</f>
        <v>0.1076875697135292</v>
      </c>
      <c r="Z79" s="153">
        <f>_xlfn.IFNA(IF($B79=$B$382,0,INDEX('I.Supplementary 2019-20'!$J$8:$J$191,MATCH($B79,'I.Supplementary 2019-20'!$B$8:$B$191,0))),INDEX('KI 2019-20'!$J$9:$J$383,MATCH($B79,'KI 2019-20'!$B$9:$B$383,0)))</f>
        <v>2.0806288624798159</v>
      </c>
      <c r="AA79" s="155">
        <f>_xlfn.IFNA(IF($B79=$B$382,0,INDEX('I.Supplementary 2019-20'!$H$8:$H$191,MATCH($B79,'I.Supplementary 2019-20'!$B$8:$B$191,0))),INDEX('KI 2019-20'!$H$9:$H$383,MATCH($B79,'KI 2019-20'!$B$9:$B$383,0)))</f>
        <v>2.188316432193345</v>
      </c>
      <c r="AC79" s="156">
        <f>I79*('Other inputs'!$C$6/'Other inputs'!$C$5)</f>
        <v>0</v>
      </c>
      <c r="AD79" s="149">
        <f>IF(B79=$B$35,J79*('Other inputs'!$C$6/'Other inputs'!$C$5)-('Other inputs'!$C$18/1000000),J79*('Other inputs'!$C$6/'Other inputs'!$C$5))</f>
        <v>0.10944215333411625</v>
      </c>
      <c r="AE79" s="149">
        <f>K79*('Other inputs'!$C$6/'Other inputs'!$C$5)</f>
        <v>0</v>
      </c>
      <c r="AF79" s="149">
        <f>L79*('Other inputs'!$C$6/'Other inputs'!$C$5)</f>
        <v>0</v>
      </c>
      <c r="AG79" s="188">
        <f>M79*('Other inputs'!$C$6/'Other inputs'!$C$5)</f>
        <v>0</v>
      </c>
      <c r="AH79" s="149">
        <f>N79*('Other inputs'!$C$6/'Other inputs'!$C$5)</f>
        <v>0</v>
      </c>
      <c r="AI79" s="149">
        <f>O79*('Other inputs'!$C$6/'Other inputs'!$C$5)</f>
        <v>2.1145291290782651</v>
      </c>
      <c r="AJ79" s="149">
        <f>P79*('Other inputs'!$C$6/'Other inputs'!$C$5)</f>
        <v>0</v>
      </c>
      <c r="AK79" s="149">
        <f>Q79*('Other inputs'!$C$6/'Other inputs'!$C$5)</f>
        <v>0</v>
      </c>
      <c r="AL79" s="188">
        <f>R79*('Other inputs'!$C$6/'Other inputs'!$C$5)</f>
        <v>0</v>
      </c>
      <c r="AM79" s="156">
        <f t="shared" si="18"/>
        <v>0</v>
      </c>
      <c r="AN79" s="149">
        <f t="shared" si="19"/>
        <v>2.2239712824123812</v>
      </c>
      <c r="AO79" s="149">
        <f t="shared" si="20"/>
        <v>0</v>
      </c>
      <c r="AP79" s="149">
        <f t="shared" si="21"/>
        <v>0</v>
      </c>
      <c r="AQ79" s="188">
        <f t="shared" si="22"/>
        <v>0</v>
      </c>
      <c r="AR79" s="149"/>
      <c r="AS79" s="156">
        <f>IF(D79=$C$171,'Other inputs'!$C$12/1000000,SUM(AC79:AG79))</f>
        <v>0.10944215333411625</v>
      </c>
      <c r="AT79" s="200">
        <f>IF(D79=$C$171,$Z$171*('Other inputs'!$C$6/'Other inputs'!$C$5),SUM(AH79:AL79))</f>
        <v>2.1145291290782651</v>
      </c>
      <c r="AU79" s="210">
        <f t="shared" si="23"/>
        <v>2.2239712824123812</v>
      </c>
      <c r="AV79" s="214"/>
      <c r="AW79" s="199">
        <f>IF($G79=1,0,IF($B79=$B$172,AC79*('Other inputs'!$F$6/'Other inputs'!$F$5)-('Other inputs'!$C$28/1000000),AC79*('Other inputs'!$F$6/'Other inputs'!$F$5)))</f>
        <v>0</v>
      </c>
      <c r="AX79" s="200">
        <f>IF($G79=1,0,IF($B79=$B$172,AD79*('Other inputs'!$F$6/'Other inputs'!$F$5)-('Other inputs'!$C$29/1000000),AD79*('Other inputs'!$F$6/'Other inputs'!$F$5)))</f>
        <v>0.11004736339863669</v>
      </c>
      <c r="AY79" s="200">
        <f>IF($G79=1,0,AE79*('Other inputs'!$F$6/'Other inputs'!$F$5))</f>
        <v>0</v>
      </c>
      <c r="AZ79" s="200">
        <f>IF($G79=1,0,AF79*('Other inputs'!$F$6/'Other inputs'!$F$5))</f>
        <v>0</v>
      </c>
      <c r="BA79" s="200">
        <f>IF($G79=1,0,AG79*('Other inputs'!$F$6/'Other inputs'!$F$5))</f>
        <v>0</v>
      </c>
      <c r="BB79" s="199">
        <f>IF($G79=1,0,AH79*('Other inputs'!$C$7/'Other inputs'!$C$6))</f>
        <v>0</v>
      </c>
      <c r="BC79" s="200">
        <f>IF($G79=1,0,AI79*('Other inputs'!$C$7/'Other inputs'!$C$6))</f>
        <v>2.1145291290782651</v>
      </c>
      <c r="BD79" s="200">
        <f>IF($G79=1,0,AJ79*('Other inputs'!$C$7/'Other inputs'!$C$6))</f>
        <v>0</v>
      </c>
      <c r="BE79" s="200">
        <f>IF($G79=1,0,AK79*('Other inputs'!$C$7/'Other inputs'!$C$6))</f>
        <v>0</v>
      </c>
      <c r="BF79" s="200">
        <f>IF($G79=1,0,AL79*('Other inputs'!$C$7/'Other inputs'!$C$6))</f>
        <v>0</v>
      </c>
      <c r="BG79" s="199">
        <f t="shared" si="24"/>
        <v>0</v>
      </c>
      <c r="BH79" s="200">
        <f t="shared" si="25"/>
        <v>2.2245764924769018</v>
      </c>
      <c r="BI79" s="200">
        <f t="shared" si="26"/>
        <v>0</v>
      </c>
      <c r="BJ79" s="200">
        <f t="shared" si="27"/>
        <v>0</v>
      </c>
      <c r="BK79" s="210">
        <f t="shared" si="28"/>
        <v>0</v>
      </c>
      <c r="BL79" s="200"/>
      <c r="BM79" s="199">
        <f>IF(D79=C$171,'Other inputs'!$C$13/1000000,SUM(AW79:BA79))</f>
        <v>0.11004736339863669</v>
      </c>
      <c r="BN79" s="200">
        <f>IF(B79=$B$171,$AT$171*('Other inputs'!$C$7/'Other inputs'!$C$6),SUM(BB79:BF79))</f>
        <v>2.1145291290782651</v>
      </c>
      <c r="BO79" s="188">
        <f t="shared" si="29"/>
        <v>2.2245764924769018</v>
      </c>
    </row>
    <row r="80" spans="2:67">
      <c r="B80" s="121" t="str">
        <f>'KI 2019-20'!B81</f>
        <v>E0801</v>
      </c>
      <c r="C80" s="160" t="str">
        <f t="shared" si="16"/>
        <v>E0801</v>
      </c>
      <c r="D80" s="160" t="str">
        <f t="shared" si="17"/>
        <v>E0801</v>
      </c>
      <c r="E80" t="str">
        <f>INDEX('KI 2019-20'!D$9:D$383,MATCH($B80,'KI 2019-20'!$B$9:$B$383,0))</f>
        <v>UNIFIR</v>
      </c>
      <c r="F80" t="str">
        <f>INDEX('KI 2019-20'!E$9:E$383,MATCH($B80,'KI 2019-20'!$B$9:$B$383,0))</f>
        <v>P1705</v>
      </c>
      <c r="G80" s="119">
        <v>0</v>
      </c>
      <c r="H80" s="120" t="str">
        <f>INDEX('KI 2019-20'!F$9:F$383,MATCH($B80,'KI 2019-20'!$B$9:$B$383,0))</f>
        <v>Cornwall</v>
      </c>
      <c r="I80" s="154">
        <f>_xlfn.IFNA(IF($B80=$B$382,0,INDEX('I.Supplementary 2019-20'!N$8:N$191,MATCH($B80,'I.Supplementary 2019-20'!$B$8:$B$191,0))),INDEX('KI 2019-20'!N$9:N$383,MATCH($B80,'KI 2019-20'!$B$9:$B$383,0)))</f>
        <v>12.188933762461811</v>
      </c>
      <c r="J80" s="153">
        <f>_xlfn.IFNA(IF($B80=$B$382,0,INDEX('I.Supplementary 2019-20'!O$8:O$191,MATCH($B80,'I.Supplementary 2019-20'!$B$8:$B$191,0))),INDEX('KI 2019-20'!O$9:O$383,MATCH($B80,'KI 2019-20'!$B$9:$B$383,0)))</f>
        <v>-1.3278904294045717</v>
      </c>
      <c r="K80" s="153">
        <f>_xlfn.IFNA(IF($B80=$B$382,0,INDEX('I.Supplementary 2019-20'!P$8:P$191,MATCH($B80,'I.Supplementary 2019-20'!$B$8:$B$191,0))),INDEX('KI 2019-20'!P$9:P$383,MATCH($B80,'KI 2019-20'!$B$9:$B$383,0)))</f>
        <v>3.6633637412749529</v>
      </c>
      <c r="L80" s="153">
        <f>_xlfn.IFNA(IF($B80=$B$382,0,INDEX('I.Supplementary 2019-20'!Q$8:Q$191,MATCH($B80,'I.Supplementary 2019-20'!$B$8:$B$191,0))),INDEX('KI 2019-20'!Q$9:Q$383,MATCH($B80,'KI 2019-20'!$B$9:$B$383,0)))</f>
        <v>0</v>
      </c>
      <c r="M80" s="155">
        <f>_xlfn.IFNA(IF($B80=$B$382,0,INDEX('I.Supplementary 2019-20'!R$8:R$191,MATCH($B80,'I.Supplementary 2019-20'!$B$8:$B$191,0))),INDEX('KI 2019-20'!R$9:R$383,MATCH($B80,'KI 2019-20'!$B$9:$B$383,0)))</f>
        <v>0</v>
      </c>
      <c r="N80" s="153">
        <f>_xlfn.IFNA(IF($B80=$B$382,0,INDEX('I.Supplementary 2019-20'!S$8:S$191,MATCH($B80,'I.Supplementary 2019-20'!$B$8:$B$191,0))),INDEX('KI 2019-20'!S$9:S$383,MATCH($B80,'KI 2019-20'!$B$9:$B$383,0)))</f>
        <v>87.050586465671628</v>
      </c>
      <c r="O80" s="153">
        <f>_xlfn.IFNA(IF($B80=$B$382,0,INDEX('I.Supplementary 2019-20'!T$8:T$191,MATCH($B80,'I.Supplementary 2019-20'!$B$8:$B$191,0))),INDEX('KI 2019-20'!T$9:T$383,MATCH($B80,'KI 2019-20'!$B$9:$B$383,0)))</f>
        <v>15.650693122210191</v>
      </c>
      <c r="P80" s="153">
        <f>_xlfn.IFNA(IF($B80=$B$382,0,INDEX('I.Supplementary 2019-20'!U$8:U$191,MATCH($B80,'I.Supplementary 2019-20'!$B$8:$B$191,0))),INDEX('KI 2019-20'!U$9:U$383,MATCH($B80,'KI 2019-20'!$B$9:$B$383,0)))</f>
        <v>7.6367423328065867</v>
      </c>
      <c r="Q80" s="153">
        <f>_xlfn.IFNA(IF($B80=$B$382,0,INDEX('I.Supplementary 2019-20'!V$8:V$191,MATCH($B80,'I.Supplementary 2019-20'!$B$8:$B$191,0))),INDEX('KI 2019-20'!V$9:V$383,MATCH($B80,'KI 2019-20'!$B$9:$B$383,0)))</f>
        <v>0</v>
      </c>
      <c r="R80" s="155">
        <f>_xlfn.IFNA(IF($B80=$B$382,0,INDEX('I.Supplementary 2019-20'!W$8:W$191,MATCH($B80,'I.Supplementary 2019-20'!$B$8:$B$191,0))),INDEX('KI 2019-20'!W$9:W$383,MATCH($B80,'KI 2019-20'!$B$9:$B$383,0)))</f>
        <v>0</v>
      </c>
      <c r="S80" s="153">
        <f>_xlfn.IFNA(IF($B80=$B$382,0,INDEX('I.Supplementary 2019-20'!X$8:X$191,MATCH($B80,'I.Supplementary 2019-20'!$B$8:$B$191,0))),INDEX('KI 2019-20'!X$9:X$383,MATCH($B80,'KI 2019-20'!$B$9:$B$383,0)))</f>
        <v>99.239520228133443</v>
      </c>
      <c r="T80" s="153">
        <f>_xlfn.IFNA(IF($B80=$B$382,0,INDEX('I.Supplementary 2019-20'!Y$8:Y$191,MATCH($B80,'I.Supplementary 2019-20'!$B$8:$B$191,0))),INDEX('KI 2019-20'!Y$9:Y$383,MATCH($B80,'KI 2019-20'!$B$9:$B$383,0)))</f>
        <v>14.32280269280562</v>
      </c>
      <c r="U80" s="153">
        <f>_xlfn.IFNA(IF($B80=$B$382,0,INDEX('I.Supplementary 2019-20'!Z$8:Z$191,MATCH($B80,'I.Supplementary 2019-20'!$B$8:$B$191,0))),INDEX('KI 2019-20'!Z$9:Z$383,MATCH($B80,'KI 2019-20'!$B$9:$B$383,0)))</f>
        <v>11.30010607408154</v>
      </c>
      <c r="V80" s="153">
        <f>_xlfn.IFNA(IF($B80=$B$382,0,INDEX('I.Supplementary 2019-20'!AA$8:AA$191,MATCH($B80,'I.Supplementary 2019-20'!$B$8:$B$191,0))),INDEX('KI 2019-20'!AA$9:AA$383,MATCH($B80,'KI 2019-20'!$B$9:$B$383,0)))</f>
        <v>0</v>
      </c>
      <c r="W80" s="155">
        <f>_xlfn.IFNA(IF($B80=$B$382,0,INDEX('I.Supplementary 2019-20'!AB$8:AB$191,MATCH($B80,'I.Supplementary 2019-20'!$B$8:$B$191,0))),INDEX('KI 2019-20'!AB$9:AB$383,MATCH($B80,'KI 2019-20'!$B$9:$B$383,0)))</f>
        <v>0</v>
      </c>
      <c r="Y80" s="154">
        <f>_xlfn.IFNA(IF($B80=$B$382,0,INDEX('I.Supplementary 2019-20'!$I$8:$I$191,MATCH($B80,'I.Supplementary 2019-20'!$B$8:$B$191,0))),INDEX('KI 2019-20'!$I$9:$I$383,MATCH($B80,'KI 2019-20'!$B$9:$B$383,0)))</f>
        <v>14.524407074332192</v>
      </c>
      <c r="Z80" s="153">
        <f>_xlfn.IFNA(IF($B80=$B$382,0,INDEX('I.Supplementary 2019-20'!$J$8:$J$191,MATCH($B80,'I.Supplementary 2019-20'!$B$8:$B$191,0))),INDEX('KI 2019-20'!$J$9:$J$383,MATCH($B80,'KI 2019-20'!$B$9:$B$383,0)))</f>
        <v>110.3380219206884</v>
      </c>
      <c r="AA80" s="155">
        <f>_xlfn.IFNA(IF($B80=$B$382,0,INDEX('I.Supplementary 2019-20'!$H$8:$H$191,MATCH($B80,'I.Supplementary 2019-20'!$B$8:$B$191,0))),INDEX('KI 2019-20'!$H$9:$H$383,MATCH($B80,'KI 2019-20'!$B$9:$B$383,0)))</f>
        <v>124.86242899502059</v>
      </c>
      <c r="AC80" s="156">
        <f>I80*('Other inputs'!$C$6/'Other inputs'!$C$5)</f>
        <v>12.387531461239194</v>
      </c>
      <c r="AD80" s="149">
        <f>IF(B80=$B$35,J80*('Other inputs'!$C$6/'Other inputs'!$C$5)-('Other inputs'!$C$18/1000000),J80*('Other inputs'!$C$6/'Other inputs'!$C$5))</f>
        <v>-1.3495261186820393</v>
      </c>
      <c r="AE80" s="149">
        <f>K80*('Other inputs'!$C$6/'Other inputs'!$C$5)</f>
        <v>3.7230519488721008</v>
      </c>
      <c r="AF80" s="149">
        <f>L80*('Other inputs'!$C$6/'Other inputs'!$C$5)</f>
        <v>0</v>
      </c>
      <c r="AG80" s="188">
        <f>M80*('Other inputs'!$C$6/'Other inputs'!$C$5)</f>
        <v>0</v>
      </c>
      <c r="AH80" s="149">
        <f>N80*('Other inputs'!$C$6/'Other inputs'!$C$5)</f>
        <v>88.468925960020655</v>
      </c>
      <c r="AI80" s="149">
        <f>O80*('Other inputs'!$C$6/'Other inputs'!$C$5)</f>
        <v>15.90569423214437</v>
      </c>
      <c r="AJ80" s="149">
        <f>P80*('Other inputs'!$C$6/'Other inputs'!$C$5)</f>
        <v>7.7611699064572033</v>
      </c>
      <c r="AK80" s="149">
        <f>Q80*('Other inputs'!$C$6/'Other inputs'!$C$5)</f>
        <v>0</v>
      </c>
      <c r="AL80" s="188">
        <f>R80*('Other inputs'!$C$6/'Other inputs'!$C$5)</f>
        <v>0</v>
      </c>
      <c r="AM80" s="156">
        <f t="shared" si="18"/>
        <v>100.85645742125985</v>
      </c>
      <c r="AN80" s="149">
        <f t="shared" si="19"/>
        <v>14.556168113462331</v>
      </c>
      <c r="AO80" s="149">
        <f t="shared" si="20"/>
        <v>11.484221855329304</v>
      </c>
      <c r="AP80" s="149">
        <f t="shared" si="21"/>
        <v>0</v>
      </c>
      <c r="AQ80" s="188">
        <f t="shared" si="22"/>
        <v>0</v>
      </c>
      <c r="AR80" s="149"/>
      <c r="AS80" s="156">
        <f>IF(D80=$C$171,'Other inputs'!$C$12/1000000,SUM(AC80:AG80))</f>
        <v>14.761057291429255</v>
      </c>
      <c r="AT80" s="200">
        <f>IF(D80=$C$171,$Z$171*('Other inputs'!$C$6/'Other inputs'!$C$5),SUM(AH80:AL80))</f>
        <v>112.13579009862222</v>
      </c>
      <c r="AU80" s="210">
        <f t="shared" si="23"/>
        <v>126.89684739005148</v>
      </c>
      <c r="AV80" s="214"/>
      <c r="AW80" s="199">
        <f>IF($G80=1,0,IF($B80=$B$172,AC80*('Other inputs'!$F$6/'Other inputs'!$F$5)-('Other inputs'!$C$28/1000000),AC80*('Other inputs'!$F$6/'Other inputs'!$F$5)))</f>
        <v>12.456033939365861</v>
      </c>
      <c r="AX80" s="200">
        <f>IF($G80=1,0,IF($B80=$B$172,AD80*('Other inputs'!$F$6/'Other inputs'!$F$5)-('Other inputs'!$C$29/1000000),AD80*('Other inputs'!$F$6/'Other inputs'!$F$5)))</f>
        <v>-1.356988935928207</v>
      </c>
      <c r="AY80" s="200">
        <f>IF($G80=1,0,AE80*('Other inputs'!$F$6/'Other inputs'!$F$5))</f>
        <v>3.743640254580149</v>
      </c>
      <c r="AZ80" s="200">
        <f>IF($G80=1,0,AF80*('Other inputs'!$F$6/'Other inputs'!$F$5))</f>
        <v>0</v>
      </c>
      <c r="BA80" s="200">
        <f>IF($G80=1,0,AG80*('Other inputs'!$F$6/'Other inputs'!$F$5))</f>
        <v>0</v>
      </c>
      <c r="BB80" s="199">
        <f>IF($G80=1,0,AH80*('Other inputs'!$C$7/'Other inputs'!$C$6))</f>
        <v>88.468925960020655</v>
      </c>
      <c r="BC80" s="200">
        <f>IF($G80=1,0,AI80*('Other inputs'!$C$7/'Other inputs'!$C$6))</f>
        <v>15.90569423214437</v>
      </c>
      <c r="BD80" s="200">
        <f>IF($G80=1,0,AJ80*('Other inputs'!$C$7/'Other inputs'!$C$6))</f>
        <v>7.7611699064572033</v>
      </c>
      <c r="BE80" s="200">
        <f>IF($G80=1,0,AK80*('Other inputs'!$C$7/'Other inputs'!$C$6))</f>
        <v>0</v>
      </c>
      <c r="BF80" s="200">
        <f>IF($G80=1,0,AL80*('Other inputs'!$C$7/'Other inputs'!$C$6))</f>
        <v>0</v>
      </c>
      <c r="BG80" s="199">
        <f t="shared" si="24"/>
        <v>100.92495989938652</v>
      </c>
      <c r="BH80" s="200">
        <f t="shared" si="25"/>
        <v>14.548705296216163</v>
      </c>
      <c r="BI80" s="200">
        <f t="shared" si="26"/>
        <v>11.504810161037351</v>
      </c>
      <c r="BJ80" s="200">
        <f t="shared" si="27"/>
        <v>0</v>
      </c>
      <c r="BK80" s="210">
        <f t="shared" si="28"/>
        <v>0</v>
      </c>
      <c r="BL80" s="200"/>
      <c r="BM80" s="199">
        <f>IF(D80=C$171,'Other inputs'!$C$13/1000000,SUM(AW80:BA80))</f>
        <v>14.842685258017802</v>
      </c>
      <c r="BN80" s="200">
        <f>IF(B80=$B$171,$AT$171*('Other inputs'!$C$7/'Other inputs'!$C$6),SUM(BB80:BF80))</f>
        <v>112.13579009862222</v>
      </c>
      <c r="BO80" s="188">
        <f t="shared" si="29"/>
        <v>126.97847535664002</v>
      </c>
    </row>
    <row r="81" spans="2:67">
      <c r="B81" s="121" t="str">
        <f>'KI 2019-20'!B82</f>
        <v>E1632</v>
      </c>
      <c r="C81" s="160" t="str">
        <f t="shared" si="16"/>
        <v>E1632</v>
      </c>
      <c r="D81" s="160" t="str">
        <f t="shared" si="17"/>
        <v>E1632</v>
      </c>
      <c r="E81" t="str">
        <f>INDEX('KI 2019-20'!D$9:D$383,MATCH($B81,'KI 2019-20'!$B$9:$B$383,0))</f>
        <v>SD</v>
      </c>
      <c r="F81">
        <f>INDEX('KI 2019-20'!E$9:E$383,MATCH($B81,'KI 2019-20'!$B$9:$B$383,0))</f>
        <v>0</v>
      </c>
      <c r="G81" s="119">
        <v>0</v>
      </c>
      <c r="H81" s="120" t="str">
        <f>INDEX('KI 2019-20'!F$9:F$383,MATCH($B81,'KI 2019-20'!$B$9:$B$383,0))</f>
        <v>Cotswold</v>
      </c>
      <c r="I81" s="154">
        <f>_xlfn.IFNA(IF($B81=$B$382,0,INDEX('I.Supplementary 2019-20'!N$8:N$191,MATCH($B81,'I.Supplementary 2019-20'!$B$8:$B$191,0))),INDEX('KI 2019-20'!N$9:N$383,MATCH($B81,'KI 2019-20'!$B$9:$B$383,0)))</f>
        <v>0</v>
      </c>
      <c r="J81" s="153">
        <f>_xlfn.IFNA(IF($B81=$B$382,0,INDEX('I.Supplementary 2019-20'!O$8:O$191,MATCH($B81,'I.Supplementary 2019-20'!$B$8:$B$191,0))),INDEX('KI 2019-20'!O$9:O$383,MATCH($B81,'KI 2019-20'!$B$9:$B$383,0)))</f>
        <v>0</v>
      </c>
      <c r="K81" s="153">
        <f>_xlfn.IFNA(IF($B81=$B$382,0,INDEX('I.Supplementary 2019-20'!P$8:P$191,MATCH($B81,'I.Supplementary 2019-20'!$B$8:$B$191,0))),INDEX('KI 2019-20'!P$9:P$383,MATCH($B81,'KI 2019-20'!$B$9:$B$383,0)))</f>
        <v>0</v>
      </c>
      <c r="L81" s="153">
        <f>_xlfn.IFNA(IF($B81=$B$382,0,INDEX('I.Supplementary 2019-20'!Q$8:Q$191,MATCH($B81,'I.Supplementary 2019-20'!$B$8:$B$191,0))),INDEX('KI 2019-20'!Q$9:Q$383,MATCH($B81,'KI 2019-20'!$B$9:$B$383,0)))</f>
        <v>0</v>
      </c>
      <c r="M81" s="155">
        <f>_xlfn.IFNA(IF($B81=$B$382,0,INDEX('I.Supplementary 2019-20'!R$8:R$191,MATCH($B81,'I.Supplementary 2019-20'!$B$8:$B$191,0))),INDEX('KI 2019-20'!R$9:R$383,MATCH($B81,'KI 2019-20'!$B$9:$B$383,0)))</f>
        <v>0</v>
      </c>
      <c r="N81" s="153">
        <f>_xlfn.IFNA(IF($B81=$B$382,0,INDEX('I.Supplementary 2019-20'!S$8:S$191,MATCH($B81,'I.Supplementary 2019-20'!$B$8:$B$191,0))),INDEX('KI 2019-20'!S$9:S$383,MATCH($B81,'KI 2019-20'!$B$9:$B$383,0)))</f>
        <v>0</v>
      </c>
      <c r="O81" s="153">
        <f>_xlfn.IFNA(IF($B81=$B$382,0,INDEX('I.Supplementary 2019-20'!T$8:T$191,MATCH($B81,'I.Supplementary 2019-20'!$B$8:$B$191,0))),INDEX('KI 2019-20'!T$9:T$383,MATCH($B81,'KI 2019-20'!$B$9:$B$383,0)))</f>
        <v>1.8482025732487803</v>
      </c>
      <c r="P81" s="153">
        <f>_xlfn.IFNA(IF($B81=$B$382,0,INDEX('I.Supplementary 2019-20'!U$8:U$191,MATCH($B81,'I.Supplementary 2019-20'!$B$8:$B$191,0))),INDEX('KI 2019-20'!U$9:U$383,MATCH($B81,'KI 2019-20'!$B$9:$B$383,0)))</f>
        <v>0</v>
      </c>
      <c r="Q81" s="153">
        <f>_xlfn.IFNA(IF($B81=$B$382,0,INDEX('I.Supplementary 2019-20'!V$8:V$191,MATCH($B81,'I.Supplementary 2019-20'!$B$8:$B$191,0))),INDEX('KI 2019-20'!V$9:V$383,MATCH($B81,'KI 2019-20'!$B$9:$B$383,0)))</f>
        <v>0</v>
      </c>
      <c r="R81" s="155">
        <f>_xlfn.IFNA(IF($B81=$B$382,0,INDEX('I.Supplementary 2019-20'!W$8:W$191,MATCH($B81,'I.Supplementary 2019-20'!$B$8:$B$191,0))),INDEX('KI 2019-20'!W$9:W$383,MATCH($B81,'KI 2019-20'!$B$9:$B$383,0)))</f>
        <v>0</v>
      </c>
      <c r="S81" s="153">
        <f>_xlfn.IFNA(IF($B81=$B$382,0,INDEX('I.Supplementary 2019-20'!X$8:X$191,MATCH($B81,'I.Supplementary 2019-20'!$B$8:$B$191,0))),INDEX('KI 2019-20'!X$9:X$383,MATCH($B81,'KI 2019-20'!$B$9:$B$383,0)))</f>
        <v>0</v>
      </c>
      <c r="T81" s="153">
        <f>_xlfn.IFNA(IF($B81=$B$382,0,INDEX('I.Supplementary 2019-20'!Y$8:Y$191,MATCH($B81,'I.Supplementary 2019-20'!$B$8:$B$191,0))),INDEX('KI 2019-20'!Y$9:Y$383,MATCH($B81,'KI 2019-20'!$B$9:$B$383,0)))</f>
        <v>1.8482025732487803</v>
      </c>
      <c r="U81" s="153">
        <f>_xlfn.IFNA(IF($B81=$B$382,0,INDEX('I.Supplementary 2019-20'!Z$8:Z$191,MATCH($B81,'I.Supplementary 2019-20'!$B$8:$B$191,0))),INDEX('KI 2019-20'!Z$9:Z$383,MATCH($B81,'KI 2019-20'!$B$9:$B$383,0)))</f>
        <v>0</v>
      </c>
      <c r="V81" s="153">
        <f>_xlfn.IFNA(IF($B81=$B$382,0,INDEX('I.Supplementary 2019-20'!AA$8:AA$191,MATCH($B81,'I.Supplementary 2019-20'!$B$8:$B$191,0))),INDEX('KI 2019-20'!AA$9:AA$383,MATCH($B81,'KI 2019-20'!$B$9:$B$383,0)))</f>
        <v>0</v>
      </c>
      <c r="W81" s="155">
        <f>_xlfn.IFNA(IF($B81=$B$382,0,INDEX('I.Supplementary 2019-20'!AB$8:AB$191,MATCH($B81,'I.Supplementary 2019-20'!$B$8:$B$191,0))),INDEX('KI 2019-20'!AB$9:AB$383,MATCH($B81,'KI 2019-20'!$B$9:$B$383,0)))</f>
        <v>0</v>
      </c>
      <c r="Y81" s="154">
        <f>_xlfn.IFNA(IF($B81=$B$382,0,INDEX('I.Supplementary 2019-20'!$I$8:$I$191,MATCH($B81,'I.Supplementary 2019-20'!$B$8:$B$191,0))),INDEX('KI 2019-20'!$I$9:$I$383,MATCH($B81,'KI 2019-20'!$B$9:$B$383,0)))</f>
        <v>0</v>
      </c>
      <c r="Z81" s="153">
        <f>_xlfn.IFNA(IF($B81=$B$382,0,INDEX('I.Supplementary 2019-20'!$J$8:$J$191,MATCH($B81,'I.Supplementary 2019-20'!$B$8:$B$191,0))),INDEX('KI 2019-20'!$J$9:$J$383,MATCH($B81,'KI 2019-20'!$B$9:$B$383,0)))</f>
        <v>1.8482025732487803</v>
      </c>
      <c r="AA81" s="155">
        <f>_xlfn.IFNA(IF($B81=$B$382,0,INDEX('I.Supplementary 2019-20'!$H$8:$H$191,MATCH($B81,'I.Supplementary 2019-20'!$B$8:$B$191,0))),INDEX('KI 2019-20'!$H$9:$H$383,MATCH($B81,'KI 2019-20'!$B$9:$B$383,0)))</f>
        <v>1.8482025732487803</v>
      </c>
      <c r="AC81" s="156">
        <f>I81*('Other inputs'!$C$6/'Other inputs'!$C$5)</f>
        <v>0</v>
      </c>
      <c r="AD81" s="149">
        <f>IF(B81=$B$35,J81*('Other inputs'!$C$6/'Other inputs'!$C$5)-('Other inputs'!$C$18/1000000),J81*('Other inputs'!$C$6/'Other inputs'!$C$5))</f>
        <v>0</v>
      </c>
      <c r="AE81" s="149">
        <f>K81*('Other inputs'!$C$6/'Other inputs'!$C$5)</f>
        <v>0</v>
      </c>
      <c r="AF81" s="149">
        <f>L81*('Other inputs'!$C$6/'Other inputs'!$C$5)</f>
        <v>0</v>
      </c>
      <c r="AG81" s="188">
        <f>M81*('Other inputs'!$C$6/'Other inputs'!$C$5)</f>
        <v>0</v>
      </c>
      <c r="AH81" s="149">
        <f>N81*('Other inputs'!$C$6/'Other inputs'!$C$5)</f>
        <v>0</v>
      </c>
      <c r="AI81" s="149">
        <f>O81*('Other inputs'!$C$6/'Other inputs'!$C$5)</f>
        <v>1.8783158534646465</v>
      </c>
      <c r="AJ81" s="149">
        <f>P81*('Other inputs'!$C$6/'Other inputs'!$C$5)</f>
        <v>0</v>
      </c>
      <c r="AK81" s="149">
        <f>Q81*('Other inputs'!$C$6/'Other inputs'!$C$5)</f>
        <v>0</v>
      </c>
      <c r="AL81" s="188">
        <f>R81*('Other inputs'!$C$6/'Other inputs'!$C$5)</f>
        <v>0</v>
      </c>
      <c r="AM81" s="156">
        <f t="shared" si="18"/>
        <v>0</v>
      </c>
      <c r="AN81" s="149">
        <f t="shared" si="19"/>
        <v>1.8783158534646465</v>
      </c>
      <c r="AO81" s="149">
        <f t="shared" si="20"/>
        <v>0</v>
      </c>
      <c r="AP81" s="149">
        <f t="shared" si="21"/>
        <v>0</v>
      </c>
      <c r="AQ81" s="188">
        <f t="shared" si="22"/>
        <v>0</v>
      </c>
      <c r="AR81" s="149"/>
      <c r="AS81" s="156">
        <f>IF(D81=$C$171,'Other inputs'!$C$12/1000000,SUM(AC81:AG81))</f>
        <v>0</v>
      </c>
      <c r="AT81" s="200">
        <f>IF(D81=$C$171,$Z$171*('Other inputs'!$C$6/'Other inputs'!$C$5),SUM(AH81:AL81))</f>
        <v>1.8783158534646465</v>
      </c>
      <c r="AU81" s="210">
        <f t="shared" si="23"/>
        <v>1.8783158534646465</v>
      </c>
      <c r="AV81" s="214"/>
      <c r="AW81" s="199">
        <f>IF($G81=1,0,IF($B81=$B$172,AC81*('Other inputs'!$F$6/'Other inputs'!$F$5)-('Other inputs'!$C$28/1000000),AC81*('Other inputs'!$F$6/'Other inputs'!$F$5)))</f>
        <v>0</v>
      </c>
      <c r="AX81" s="200">
        <f>IF($G81=1,0,IF($B81=$B$172,AD81*('Other inputs'!$F$6/'Other inputs'!$F$5)-('Other inputs'!$C$29/1000000),AD81*('Other inputs'!$F$6/'Other inputs'!$F$5)))</f>
        <v>0</v>
      </c>
      <c r="AY81" s="200">
        <f>IF($G81=1,0,AE81*('Other inputs'!$F$6/'Other inputs'!$F$5))</f>
        <v>0</v>
      </c>
      <c r="AZ81" s="200">
        <f>IF($G81=1,0,AF81*('Other inputs'!$F$6/'Other inputs'!$F$5))</f>
        <v>0</v>
      </c>
      <c r="BA81" s="200">
        <f>IF($G81=1,0,AG81*('Other inputs'!$F$6/'Other inputs'!$F$5))</f>
        <v>0</v>
      </c>
      <c r="BB81" s="199">
        <f>IF($G81=1,0,AH81*('Other inputs'!$C$7/'Other inputs'!$C$6))</f>
        <v>0</v>
      </c>
      <c r="BC81" s="200">
        <f>IF($G81=1,0,AI81*('Other inputs'!$C$7/'Other inputs'!$C$6))</f>
        <v>1.8783158534646465</v>
      </c>
      <c r="BD81" s="200">
        <f>IF($G81=1,0,AJ81*('Other inputs'!$C$7/'Other inputs'!$C$6))</f>
        <v>0</v>
      </c>
      <c r="BE81" s="200">
        <f>IF($G81=1,0,AK81*('Other inputs'!$C$7/'Other inputs'!$C$6))</f>
        <v>0</v>
      </c>
      <c r="BF81" s="200">
        <f>IF($G81=1,0,AL81*('Other inputs'!$C$7/'Other inputs'!$C$6))</f>
        <v>0</v>
      </c>
      <c r="BG81" s="199">
        <f t="shared" si="24"/>
        <v>0</v>
      </c>
      <c r="BH81" s="200">
        <f t="shared" si="25"/>
        <v>1.8783158534646465</v>
      </c>
      <c r="BI81" s="200">
        <f t="shared" si="26"/>
        <v>0</v>
      </c>
      <c r="BJ81" s="200">
        <f t="shared" si="27"/>
        <v>0</v>
      </c>
      <c r="BK81" s="210">
        <f t="shared" si="28"/>
        <v>0</v>
      </c>
      <c r="BL81" s="200"/>
      <c r="BM81" s="199">
        <f>IF(D81=C$171,'Other inputs'!$C$13/1000000,SUM(AW81:BA81))</f>
        <v>0</v>
      </c>
      <c r="BN81" s="200">
        <f>IF(B81=$B$171,$AT$171*('Other inputs'!$C$7/'Other inputs'!$C$6),SUM(BB81:BF81))</f>
        <v>1.8783158534646465</v>
      </c>
      <c r="BO81" s="188">
        <f t="shared" si="29"/>
        <v>1.8783158534646465</v>
      </c>
    </row>
    <row r="82" spans="2:67">
      <c r="B82" s="121" t="str">
        <f>'KI 2019-20'!B83</f>
        <v>E1302</v>
      </c>
      <c r="C82" s="160" t="str">
        <f t="shared" si="16"/>
        <v>E1302</v>
      </c>
      <c r="D82" s="160" t="str">
        <f t="shared" si="17"/>
        <v>E1302</v>
      </c>
      <c r="E82" t="str">
        <f>INDEX('KI 2019-20'!D$9:D$383,MATCH($B82,'KI 2019-20'!$B$9:$B$383,0))</f>
        <v>UNINFIR</v>
      </c>
      <c r="F82">
        <f>INDEX('KI 2019-20'!E$9:E$383,MATCH($B82,'KI 2019-20'!$B$9:$B$383,0))</f>
        <v>0</v>
      </c>
      <c r="G82" s="119">
        <v>0</v>
      </c>
      <c r="H82" s="120" t="str">
        <f>INDEX('KI 2019-20'!F$9:F$383,MATCH($B82,'KI 2019-20'!$B$9:$B$383,0))</f>
        <v>Durham</v>
      </c>
      <c r="I82" s="154">
        <f>_xlfn.IFNA(IF($B82=$B$382,0,INDEX('I.Supplementary 2019-20'!N$8:N$191,MATCH($B82,'I.Supplementary 2019-20'!$B$8:$B$191,0))),INDEX('KI 2019-20'!N$9:N$383,MATCH($B82,'KI 2019-20'!$B$9:$B$383,0)))</f>
        <v>27.080157720652728</v>
      </c>
      <c r="J82" s="153">
        <f>_xlfn.IFNA(IF($B82=$B$382,0,INDEX('I.Supplementary 2019-20'!O$8:O$191,MATCH($B82,'I.Supplementary 2019-20'!$B$8:$B$191,0))),INDEX('KI 2019-20'!O$9:O$383,MATCH($B82,'KI 2019-20'!$B$9:$B$383,0)))</f>
        <v>0.54117221801127124</v>
      </c>
      <c r="K82" s="153">
        <f>_xlfn.IFNA(IF($B82=$B$382,0,INDEX('I.Supplementary 2019-20'!P$8:P$191,MATCH($B82,'I.Supplementary 2019-20'!$B$8:$B$191,0))),INDEX('KI 2019-20'!P$9:P$383,MATCH($B82,'KI 2019-20'!$B$9:$B$383,0)))</f>
        <v>0</v>
      </c>
      <c r="L82" s="153">
        <f>_xlfn.IFNA(IF($B82=$B$382,0,INDEX('I.Supplementary 2019-20'!Q$8:Q$191,MATCH($B82,'I.Supplementary 2019-20'!$B$8:$B$191,0))),INDEX('KI 2019-20'!Q$9:Q$383,MATCH($B82,'KI 2019-20'!$B$9:$B$383,0)))</f>
        <v>0</v>
      </c>
      <c r="M82" s="155">
        <f>_xlfn.IFNA(IF($B82=$B$382,0,INDEX('I.Supplementary 2019-20'!R$8:R$191,MATCH($B82,'I.Supplementary 2019-20'!$B$8:$B$191,0))),INDEX('KI 2019-20'!R$9:R$383,MATCH($B82,'KI 2019-20'!$B$9:$B$383,0)))</f>
        <v>0</v>
      </c>
      <c r="N82" s="153">
        <f>_xlfn.IFNA(IF($B82=$B$382,0,INDEX('I.Supplementary 2019-20'!S$8:S$191,MATCH($B82,'I.Supplementary 2019-20'!$B$8:$B$191,0))),INDEX('KI 2019-20'!S$9:S$383,MATCH($B82,'KI 2019-20'!$B$9:$B$383,0)))</f>
        <v>108.0032522734051</v>
      </c>
      <c r="O82" s="153">
        <f>_xlfn.IFNA(IF($B82=$B$382,0,INDEX('I.Supplementary 2019-20'!T$8:T$191,MATCH($B82,'I.Supplementary 2019-20'!$B$8:$B$191,0))),INDEX('KI 2019-20'!T$9:T$383,MATCH($B82,'KI 2019-20'!$B$9:$B$383,0)))</f>
        <v>17.256960607396174</v>
      </c>
      <c r="P82" s="153">
        <f>_xlfn.IFNA(IF($B82=$B$382,0,INDEX('I.Supplementary 2019-20'!U$8:U$191,MATCH($B82,'I.Supplementary 2019-20'!$B$8:$B$191,0))),INDEX('KI 2019-20'!U$9:U$383,MATCH($B82,'KI 2019-20'!$B$9:$B$383,0)))</f>
        <v>0</v>
      </c>
      <c r="Q82" s="153">
        <f>_xlfn.IFNA(IF($B82=$B$382,0,INDEX('I.Supplementary 2019-20'!V$8:V$191,MATCH($B82,'I.Supplementary 2019-20'!$B$8:$B$191,0))),INDEX('KI 2019-20'!V$9:V$383,MATCH($B82,'KI 2019-20'!$B$9:$B$383,0)))</f>
        <v>0</v>
      </c>
      <c r="R82" s="155">
        <f>_xlfn.IFNA(IF($B82=$B$382,0,INDEX('I.Supplementary 2019-20'!W$8:W$191,MATCH($B82,'I.Supplementary 2019-20'!$B$8:$B$191,0))),INDEX('KI 2019-20'!W$9:W$383,MATCH($B82,'KI 2019-20'!$B$9:$B$383,0)))</f>
        <v>0</v>
      </c>
      <c r="S82" s="153">
        <f>_xlfn.IFNA(IF($B82=$B$382,0,INDEX('I.Supplementary 2019-20'!X$8:X$191,MATCH($B82,'I.Supplementary 2019-20'!$B$8:$B$191,0))),INDEX('KI 2019-20'!X$9:X$383,MATCH($B82,'KI 2019-20'!$B$9:$B$383,0)))</f>
        <v>135.08340999405783</v>
      </c>
      <c r="T82" s="153">
        <f>_xlfn.IFNA(IF($B82=$B$382,0,INDEX('I.Supplementary 2019-20'!Y$8:Y$191,MATCH($B82,'I.Supplementary 2019-20'!$B$8:$B$191,0))),INDEX('KI 2019-20'!Y$9:Y$383,MATCH($B82,'KI 2019-20'!$B$9:$B$383,0)))</f>
        <v>17.798132825407446</v>
      </c>
      <c r="U82" s="153">
        <f>_xlfn.IFNA(IF($B82=$B$382,0,INDEX('I.Supplementary 2019-20'!Z$8:Z$191,MATCH($B82,'I.Supplementary 2019-20'!$B$8:$B$191,0))),INDEX('KI 2019-20'!Z$9:Z$383,MATCH($B82,'KI 2019-20'!$B$9:$B$383,0)))</f>
        <v>0</v>
      </c>
      <c r="V82" s="153">
        <f>_xlfn.IFNA(IF($B82=$B$382,0,INDEX('I.Supplementary 2019-20'!AA$8:AA$191,MATCH($B82,'I.Supplementary 2019-20'!$B$8:$B$191,0))),INDEX('KI 2019-20'!AA$9:AA$383,MATCH($B82,'KI 2019-20'!$B$9:$B$383,0)))</f>
        <v>0</v>
      </c>
      <c r="W82" s="155">
        <f>_xlfn.IFNA(IF($B82=$B$382,0,INDEX('I.Supplementary 2019-20'!AB$8:AB$191,MATCH($B82,'I.Supplementary 2019-20'!$B$8:$B$191,0))),INDEX('KI 2019-20'!AB$9:AB$383,MATCH($B82,'KI 2019-20'!$B$9:$B$383,0)))</f>
        <v>0</v>
      </c>
      <c r="Y82" s="154">
        <f>_xlfn.IFNA(IF($B82=$B$382,0,INDEX('I.Supplementary 2019-20'!$I$8:$I$191,MATCH($B82,'I.Supplementary 2019-20'!$B$8:$B$191,0))),INDEX('KI 2019-20'!$I$9:$I$383,MATCH($B82,'KI 2019-20'!$B$9:$B$383,0)))</f>
        <v>27.621329938664001</v>
      </c>
      <c r="Z82" s="153">
        <f>_xlfn.IFNA(IF($B82=$B$382,0,INDEX('I.Supplementary 2019-20'!$J$8:$J$191,MATCH($B82,'I.Supplementary 2019-20'!$B$8:$B$191,0))),INDEX('KI 2019-20'!$J$9:$J$383,MATCH($B82,'KI 2019-20'!$B$9:$B$383,0)))</f>
        <v>125.26021288080126</v>
      </c>
      <c r="AA82" s="155">
        <f>_xlfn.IFNA(IF($B82=$B$382,0,INDEX('I.Supplementary 2019-20'!$H$8:$H$191,MATCH($B82,'I.Supplementary 2019-20'!$B$8:$B$191,0))),INDEX('KI 2019-20'!$H$9:$H$383,MATCH($B82,'KI 2019-20'!$B$9:$B$383,0)))</f>
        <v>152.88154281946524</v>
      </c>
      <c r="AC82" s="156">
        <f>I82*('Other inputs'!$C$6/'Other inputs'!$C$5)</f>
        <v>27.521382286366013</v>
      </c>
      <c r="AD82" s="149">
        <f>IF(B82=$B$35,J82*('Other inputs'!$C$6/'Other inputs'!$C$5)-('Other inputs'!$C$18/1000000),J82*('Other inputs'!$C$6/'Other inputs'!$C$5))</f>
        <v>0.54998968795850178</v>
      </c>
      <c r="AE82" s="149">
        <f>K82*('Other inputs'!$C$6/'Other inputs'!$C$5)</f>
        <v>0</v>
      </c>
      <c r="AF82" s="149">
        <f>L82*('Other inputs'!$C$6/'Other inputs'!$C$5)</f>
        <v>0</v>
      </c>
      <c r="AG82" s="188">
        <f>M82*('Other inputs'!$C$6/'Other inputs'!$C$5)</f>
        <v>0</v>
      </c>
      <c r="AH82" s="149">
        <f>N82*('Other inputs'!$C$6/'Other inputs'!$C$5)</f>
        <v>109.76297939802269</v>
      </c>
      <c r="AI82" s="149">
        <f>O82*('Other inputs'!$C$6/'Other inputs'!$C$5)</f>
        <v>17.5381330816511</v>
      </c>
      <c r="AJ82" s="149">
        <f>P82*('Other inputs'!$C$6/'Other inputs'!$C$5)</f>
        <v>0</v>
      </c>
      <c r="AK82" s="149">
        <f>Q82*('Other inputs'!$C$6/'Other inputs'!$C$5)</f>
        <v>0</v>
      </c>
      <c r="AL82" s="188">
        <f>R82*('Other inputs'!$C$6/'Other inputs'!$C$5)</f>
        <v>0</v>
      </c>
      <c r="AM82" s="156">
        <f t="shared" si="18"/>
        <v>137.2843616843887</v>
      </c>
      <c r="AN82" s="149">
        <f t="shared" si="19"/>
        <v>18.088122769609601</v>
      </c>
      <c r="AO82" s="149">
        <f t="shared" si="20"/>
        <v>0</v>
      </c>
      <c r="AP82" s="149">
        <f t="shared" si="21"/>
        <v>0</v>
      </c>
      <c r="AQ82" s="188">
        <f t="shared" si="22"/>
        <v>0</v>
      </c>
      <c r="AR82" s="149"/>
      <c r="AS82" s="156">
        <f>IF(D82=$C$171,'Other inputs'!$C$12/1000000,SUM(AC82:AG82))</f>
        <v>28.071371974324514</v>
      </c>
      <c r="AT82" s="200">
        <f>IF(D82=$C$171,$Z$171*('Other inputs'!$C$6/'Other inputs'!$C$5),SUM(AH82:AL82))</f>
        <v>127.30111247967379</v>
      </c>
      <c r="AU82" s="210">
        <f t="shared" si="23"/>
        <v>155.37248445399831</v>
      </c>
      <c r="AV82" s="214"/>
      <c r="AW82" s="199">
        <f>IF($G82=1,0,IF($B82=$B$172,AC82*('Other inputs'!$F$6/'Other inputs'!$F$5)-('Other inputs'!$C$28/1000000),AC82*('Other inputs'!$F$6/'Other inputs'!$F$5)))</f>
        <v>27.673574262143148</v>
      </c>
      <c r="AX82" s="200">
        <f>IF($G82=1,0,IF($B82=$B$172,AD82*('Other inputs'!$F$6/'Other inputs'!$F$5)-('Other inputs'!$C$29/1000000),AD82*('Other inputs'!$F$6/'Other inputs'!$F$5)))</f>
        <v>0.55303110558776536</v>
      </c>
      <c r="AY82" s="200">
        <f>IF($G82=1,0,AE82*('Other inputs'!$F$6/'Other inputs'!$F$5))</f>
        <v>0</v>
      </c>
      <c r="AZ82" s="200">
        <f>IF($G82=1,0,AF82*('Other inputs'!$F$6/'Other inputs'!$F$5))</f>
        <v>0</v>
      </c>
      <c r="BA82" s="200">
        <f>IF($G82=1,0,AG82*('Other inputs'!$F$6/'Other inputs'!$F$5))</f>
        <v>0</v>
      </c>
      <c r="BB82" s="199">
        <f>IF($G82=1,0,AH82*('Other inputs'!$C$7/'Other inputs'!$C$6))</f>
        <v>109.76297939802269</v>
      </c>
      <c r="BC82" s="200">
        <f>IF($G82=1,0,AI82*('Other inputs'!$C$7/'Other inputs'!$C$6))</f>
        <v>17.5381330816511</v>
      </c>
      <c r="BD82" s="200">
        <f>IF($G82=1,0,AJ82*('Other inputs'!$C$7/'Other inputs'!$C$6))</f>
        <v>0</v>
      </c>
      <c r="BE82" s="200">
        <f>IF($G82=1,0,AK82*('Other inputs'!$C$7/'Other inputs'!$C$6))</f>
        <v>0</v>
      </c>
      <c r="BF82" s="200">
        <f>IF($G82=1,0,AL82*('Other inputs'!$C$7/'Other inputs'!$C$6))</f>
        <v>0</v>
      </c>
      <c r="BG82" s="199">
        <f t="shared" si="24"/>
        <v>137.43655366016583</v>
      </c>
      <c r="BH82" s="200">
        <f t="shared" si="25"/>
        <v>18.091164187238867</v>
      </c>
      <c r="BI82" s="200">
        <f t="shared" si="26"/>
        <v>0</v>
      </c>
      <c r="BJ82" s="200">
        <f t="shared" si="27"/>
        <v>0</v>
      </c>
      <c r="BK82" s="210">
        <f t="shared" si="28"/>
        <v>0</v>
      </c>
      <c r="BL82" s="200"/>
      <c r="BM82" s="199">
        <f>IF(D82=C$171,'Other inputs'!$C$13/1000000,SUM(AW82:BA82))</f>
        <v>28.226605367730915</v>
      </c>
      <c r="BN82" s="200">
        <f>IF(B82=$B$171,$AT$171*('Other inputs'!$C$7/'Other inputs'!$C$6),SUM(BB82:BF82))</f>
        <v>127.30111247967379</v>
      </c>
      <c r="BO82" s="188">
        <f t="shared" si="29"/>
        <v>155.52771784740472</v>
      </c>
    </row>
    <row r="83" spans="2:67">
      <c r="B83" s="121" t="str">
        <f>'KI 2019-20'!B84</f>
        <v>E4602</v>
      </c>
      <c r="C83" s="160" t="str">
        <f t="shared" si="16"/>
        <v>E4602</v>
      </c>
      <c r="D83" s="160" t="str">
        <f t="shared" si="17"/>
        <v>E4602</v>
      </c>
      <c r="E83" t="str">
        <f>INDEX('KI 2019-20'!D$9:D$383,MATCH($B83,'KI 2019-20'!$B$9:$B$383,0))</f>
        <v>MD</v>
      </c>
      <c r="F83" t="str">
        <f>INDEX('KI 2019-20'!E$9:E$383,MATCH($B83,'KI 2019-20'!$B$9:$B$383,0))</f>
        <v>P1703</v>
      </c>
      <c r="G83" s="119">
        <v>0</v>
      </c>
      <c r="H83" s="120" t="str">
        <f>INDEX('KI 2019-20'!F$9:F$383,MATCH($B83,'KI 2019-20'!$B$9:$B$383,0))</f>
        <v>Coventry</v>
      </c>
      <c r="I83" s="154">
        <f>_xlfn.IFNA(IF($B83=$B$382,0,INDEX('I.Supplementary 2019-20'!N$8:N$191,MATCH($B83,'I.Supplementary 2019-20'!$B$8:$B$191,0))),INDEX('KI 2019-20'!N$9:N$383,MATCH($B83,'KI 2019-20'!$B$9:$B$383,0)))</f>
        <v>16.446061388388038</v>
      </c>
      <c r="J83" s="153">
        <f>_xlfn.IFNA(IF($B83=$B$382,0,INDEX('I.Supplementary 2019-20'!O$8:O$191,MATCH($B83,'I.Supplementary 2019-20'!$B$8:$B$191,0))),INDEX('KI 2019-20'!O$9:O$383,MATCH($B83,'KI 2019-20'!$B$9:$B$383,0)))</f>
        <v>0.66547884990709272</v>
      </c>
      <c r="K83" s="153">
        <f>_xlfn.IFNA(IF($B83=$B$382,0,INDEX('I.Supplementary 2019-20'!P$8:P$191,MATCH($B83,'I.Supplementary 2019-20'!$B$8:$B$191,0))),INDEX('KI 2019-20'!P$9:P$383,MATCH($B83,'KI 2019-20'!$B$9:$B$383,0)))</f>
        <v>0</v>
      </c>
      <c r="L83" s="153">
        <f>_xlfn.IFNA(IF($B83=$B$382,0,INDEX('I.Supplementary 2019-20'!Q$8:Q$191,MATCH($B83,'I.Supplementary 2019-20'!$B$8:$B$191,0))),INDEX('KI 2019-20'!Q$9:Q$383,MATCH($B83,'KI 2019-20'!$B$9:$B$383,0)))</f>
        <v>0</v>
      </c>
      <c r="M83" s="155">
        <f>_xlfn.IFNA(IF($B83=$B$382,0,INDEX('I.Supplementary 2019-20'!R$8:R$191,MATCH($B83,'I.Supplementary 2019-20'!$B$8:$B$191,0))),INDEX('KI 2019-20'!R$9:R$383,MATCH($B83,'KI 2019-20'!$B$9:$B$383,0)))</f>
        <v>0</v>
      </c>
      <c r="N83" s="153">
        <f>_xlfn.IFNA(IF($B83=$B$382,0,INDEX('I.Supplementary 2019-20'!S$8:S$191,MATCH($B83,'I.Supplementary 2019-20'!$B$8:$B$191,0))),INDEX('KI 2019-20'!S$9:S$383,MATCH($B83,'KI 2019-20'!$B$9:$B$383,0)))</f>
        <v>66.603018721532322</v>
      </c>
      <c r="O83" s="153">
        <f>_xlfn.IFNA(IF($B83=$B$382,0,INDEX('I.Supplementary 2019-20'!T$8:T$191,MATCH($B83,'I.Supplementary 2019-20'!$B$8:$B$191,0))),INDEX('KI 2019-20'!T$9:T$383,MATCH($B83,'KI 2019-20'!$B$9:$B$383,0)))</f>
        <v>12.963647310425573</v>
      </c>
      <c r="P83" s="153">
        <f>_xlfn.IFNA(IF($B83=$B$382,0,INDEX('I.Supplementary 2019-20'!U$8:U$191,MATCH($B83,'I.Supplementary 2019-20'!$B$8:$B$191,0))),INDEX('KI 2019-20'!U$9:U$383,MATCH($B83,'KI 2019-20'!$B$9:$B$383,0)))</f>
        <v>0</v>
      </c>
      <c r="Q83" s="153">
        <f>_xlfn.IFNA(IF($B83=$B$382,0,INDEX('I.Supplementary 2019-20'!V$8:V$191,MATCH($B83,'I.Supplementary 2019-20'!$B$8:$B$191,0))),INDEX('KI 2019-20'!V$9:V$383,MATCH($B83,'KI 2019-20'!$B$9:$B$383,0)))</f>
        <v>0</v>
      </c>
      <c r="R83" s="155">
        <f>_xlfn.IFNA(IF($B83=$B$382,0,INDEX('I.Supplementary 2019-20'!W$8:W$191,MATCH($B83,'I.Supplementary 2019-20'!$B$8:$B$191,0))),INDEX('KI 2019-20'!W$9:W$383,MATCH($B83,'KI 2019-20'!$B$9:$B$383,0)))</f>
        <v>0</v>
      </c>
      <c r="S83" s="153">
        <f>_xlfn.IFNA(IF($B83=$B$382,0,INDEX('I.Supplementary 2019-20'!X$8:X$191,MATCH($B83,'I.Supplementary 2019-20'!$B$8:$B$191,0))),INDEX('KI 2019-20'!X$9:X$383,MATCH($B83,'KI 2019-20'!$B$9:$B$383,0)))</f>
        <v>83.049080109920354</v>
      </c>
      <c r="T83" s="153">
        <f>_xlfn.IFNA(IF($B83=$B$382,0,INDEX('I.Supplementary 2019-20'!Y$8:Y$191,MATCH($B83,'I.Supplementary 2019-20'!$B$8:$B$191,0))),INDEX('KI 2019-20'!Y$9:Y$383,MATCH($B83,'KI 2019-20'!$B$9:$B$383,0)))</f>
        <v>13.629126160332667</v>
      </c>
      <c r="U83" s="153">
        <f>_xlfn.IFNA(IF($B83=$B$382,0,INDEX('I.Supplementary 2019-20'!Z$8:Z$191,MATCH($B83,'I.Supplementary 2019-20'!$B$8:$B$191,0))),INDEX('KI 2019-20'!Z$9:Z$383,MATCH($B83,'KI 2019-20'!$B$9:$B$383,0)))</f>
        <v>0</v>
      </c>
      <c r="V83" s="153">
        <f>_xlfn.IFNA(IF($B83=$B$382,0,INDEX('I.Supplementary 2019-20'!AA$8:AA$191,MATCH($B83,'I.Supplementary 2019-20'!$B$8:$B$191,0))),INDEX('KI 2019-20'!AA$9:AA$383,MATCH($B83,'KI 2019-20'!$B$9:$B$383,0)))</f>
        <v>0</v>
      </c>
      <c r="W83" s="155">
        <f>_xlfn.IFNA(IF($B83=$B$382,0,INDEX('I.Supplementary 2019-20'!AB$8:AB$191,MATCH($B83,'I.Supplementary 2019-20'!$B$8:$B$191,0))),INDEX('KI 2019-20'!AB$9:AB$383,MATCH($B83,'KI 2019-20'!$B$9:$B$383,0)))</f>
        <v>0</v>
      </c>
      <c r="Y83" s="154">
        <f>_xlfn.IFNA(IF($B83=$B$382,0,INDEX('I.Supplementary 2019-20'!$I$8:$I$191,MATCH($B83,'I.Supplementary 2019-20'!$B$8:$B$191,0))),INDEX('KI 2019-20'!$I$9:$I$383,MATCH($B83,'KI 2019-20'!$B$9:$B$383,0)))</f>
        <v>17.111540238295131</v>
      </c>
      <c r="Z83" s="153">
        <f>_xlfn.IFNA(IF($B83=$B$382,0,INDEX('I.Supplementary 2019-20'!$J$8:$J$191,MATCH($B83,'I.Supplementary 2019-20'!$B$8:$B$191,0))),INDEX('KI 2019-20'!$J$9:$J$383,MATCH($B83,'KI 2019-20'!$B$9:$B$383,0)))</f>
        <v>79.566666031957894</v>
      </c>
      <c r="AA83" s="155">
        <f>_xlfn.IFNA(IF($B83=$B$382,0,INDEX('I.Supplementary 2019-20'!$H$8:$H$191,MATCH($B83,'I.Supplementary 2019-20'!$B$8:$B$191,0))),INDEX('KI 2019-20'!$H$9:$H$383,MATCH($B83,'KI 2019-20'!$B$9:$B$383,0)))</f>
        <v>96.678206270253028</v>
      </c>
      <c r="AC83" s="156">
        <f>I83*('Other inputs'!$C$6/'Other inputs'!$C$5)</f>
        <v>16.714021655408619</v>
      </c>
      <c r="AD83" s="149">
        <f>IF(B83=$B$35,J83*('Other inputs'!$C$6/'Other inputs'!$C$5)-('Other inputs'!$C$18/1000000),J83*('Other inputs'!$C$6/'Other inputs'!$C$5))</f>
        <v>0.67632168249213698</v>
      </c>
      <c r="AE83" s="149">
        <f>K83*('Other inputs'!$C$6/'Other inputs'!$C$5)</f>
        <v>0</v>
      </c>
      <c r="AF83" s="149">
        <f>L83*('Other inputs'!$C$6/'Other inputs'!$C$5)</f>
        <v>0</v>
      </c>
      <c r="AG83" s="188">
        <f>M83*('Other inputs'!$C$6/'Other inputs'!$C$5)</f>
        <v>0</v>
      </c>
      <c r="AH83" s="149">
        <f>N83*('Other inputs'!$C$6/'Other inputs'!$C$5)</f>
        <v>67.688200289296603</v>
      </c>
      <c r="AI83" s="149">
        <f>O83*('Other inputs'!$C$6/'Other inputs'!$C$5)</f>
        <v>13.174867633202364</v>
      </c>
      <c r="AJ83" s="149">
        <f>P83*('Other inputs'!$C$6/'Other inputs'!$C$5)</f>
        <v>0</v>
      </c>
      <c r="AK83" s="149">
        <f>Q83*('Other inputs'!$C$6/'Other inputs'!$C$5)</f>
        <v>0</v>
      </c>
      <c r="AL83" s="188">
        <f>R83*('Other inputs'!$C$6/'Other inputs'!$C$5)</f>
        <v>0</v>
      </c>
      <c r="AM83" s="156">
        <f t="shared" si="18"/>
        <v>84.402221944705218</v>
      </c>
      <c r="AN83" s="149">
        <f t="shared" si="19"/>
        <v>13.851189315694501</v>
      </c>
      <c r="AO83" s="149">
        <f t="shared" si="20"/>
        <v>0</v>
      </c>
      <c r="AP83" s="149">
        <f t="shared" si="21"/>
        <v>0</v>
      </c>
      <c r="AQ83" s="188">
        <f t="shared" si="22"/>
        <v>0</v>
      </c>
      <c r="AR83" s="149"/>
      <c r="AS83" s="156">
        <f>IF(D83=$C$171,'Other inputs'!$C$12/1000000,SUM(AC83:AG83))</f>
        <v>17.390343337900756</v>
      </c>
      <c r="AT83" s="200">
        <f>IF(D83=$C$171,$Z$171*('Other inputs'!$C$6/'Other inputs'!$C$5),SUM(AH83:AL83))</f>
        <v>80.863067922498971</v>
      </c>
      <c r="AU83" s="210">
        <f t="shared" si="23"/>
        <v>98.25341126039973</v>
      </c>
      <c r="AV83" s="214"/>
      <c r="AW83" s="199">
        <f>IF($G83=1,0,IF($B83=$B$172,AC83*('Other inputs'!$F$6/'Other inputs'!$F$5)-('Other inputs'!$C$28/1000000),AC83*('Other inputs'!$F$6/'Other inputs'!$F$5)))</f>
        <v>16.806449424931614</v>
      </c>
      <c r="AX83" s="200">
        <f>IF($G83=1,0,IF($B83=$B$172,AD83*('Other inputs'!$F$6/'Other inputs'!$F$5)-('Other inputs'!$C$29/1000000),AD83*('Other inputs'!$F$6/'Other inputs'!$F$5)))</f>
        <v>0.68006171022942064</v>
      </c>
      <c r="AY83" s="200">
        <f>IF($G83=1,0,AE83*('Other inputs'!$F$6/'Other inputs'!$F$5))</f>
        <v>0</v>
      </c>
      <c r="AZ83" s="200">
        <f>IF($G83=1,0,AF83*('Other inputs'!$F$6/'Other inputs'!$F$5))</f>
        <v>0</v>
      </c>
      <c r="BA83" s="200">
        <f>IF($G83=1,0,AG83*('Other inputs'!$F$6/'Other inputs'!$F$5))</f>
        <v>0</v>
      </c>
      <c r="BB83" s="199">
        <f>IF($G83=1,0,AH83*('Other inputs'!$C$7/'Other inputs'!$C$6))</f>
        <v>67.688200289296603</v>
      </c>
      <c r="BC83" s="200">
        <f>IF($G83=1,0,AI83*('Other inputs'!$C$7/'Other inputs'!$C$6))</f>
        <v>13.174867633202364</v>
      </c>
      <c r="BD83" s="200">
        <f>IF($G83=1,0,AJ83*('Other inputs'!$C$7/'Other inputs'!$C$6))</f>
        <v>0</v>
      </c>
      <c r="BE83" s="200">
        <f>IF($G83=1,0,AK83*('Other inputs'!$C$7/'Other inputs'!$C$6))</f>
        <v>0</v>
      </c>
      <c r="BF83" s="200">
        <f>IF($G83=1,0,AL83*('Other inputs'!$C$7/'Other inputs'!$C$6))</f>
        <v>0</v>
      </c>
      <c r="BG83" s="199">
        <f t="shared" si="24"/>
        <v>84.494649714228217</v>
      </c>
      <c r="BH83" s="200">
        <f t="shared" si="25"/>
        <v>13.854929343431785</v>
      </c>
      <c r="BI83" s="200">
        <f t="shared" si="26"/>
        <v>0</v>
      </c>
      <c r="BJ83" s="200">
        <f t="shared" si="27"/>
        <v>0</v>
      </c>
      <c r="BK83" s="210">
        <f t="shared" si="28"/>
        <v>0</v>
      </c>
      <c r="BL83" s="200"/>
      <c r="BM83" s="199">
        <f>IF(D83=C$171,'Other inputs'!$C$13/1000000,SUM(AW83:BA83))</f>
        <v>17.486511135161035</v>
      </c>
      <c r="BN83" s="200">
        <f>IF(B83=$B$171,$AT$171*('Other inputs'!$C$7/'Other inputs'!$C$6),SUM(BB83:BF83))</f>
        <v>80.863067922498971</v>
      </c>
      <c r="BO83" s="188">
        <f t="shared" si="29"/>
        <v>98.349579057660009</v>
      </c>
    </row>
    <row r="84" spans="2:67">
      <c r="B84" s="121" t="str">
        <f>'KI 2019-20'!B85</f>
        <v>E2731</v>
      </c>
      <c r="C84" s="160" t="str">
        <f t="shared" si="16"/>
        <v>E2731</v>
      </c>
      <c r="D84" s="160" t="str">
        <f t="shared" si="17"/>
        <v>E2731</v>
      </c>
      <c r="E84" t="str">
        <f>INDEX('KI 2019-20'!D$9:D$383,MATCH($B84,'KI 2019-20'!$B$9:$B$383,0))</f>
        <v>SD</v>
      </c>
      <c r="F84" t="str">
        <f>INDEX('KI 2019-20'!E$9:E$383,MATCH($B84,'KI 2019-20'!$B$9:$B$383,0))</f>
        <v>P1912</v>
      </c>
      <c r="G84" s="119">
        <v>0</v>
      </c>
      <c r="H84" s="120" t="str">
        <f>INDEX('KI 2019-20'!F$9:F$383,MATCH($B84,'KI 2019-20'!$B$9:$B$383,0))</f>
        <v>Craven</v>
      </c>
      <c r="I84" s="154">
        <f>_xlfn.IFNA(IF($B84=$B$382,0,INDEX('I.Supplementary 2019-20'!N$8:N$191,MATCH($B84,'I.Supplementary 2019-20'!$B$8:$B$191,0))),INDEX('KI 2019-20'!N$9:N$383,MATCH($B84,'KI 2019-20'!$B$9:$B$383,0)))</f>
        <v>0</v>
      </c>
      <c r="J84" s="153">
        <f>_xlfn.IFNA(IF($B84=$B$382,0,INDEX('I.Supplementary 2019-20'!O$8:O$191,MATCH($B84,'I.Supplementary 2019-20'!$B$8:$B$191,0))),INDEX('KI 2019-20'!O$9:O$383,MATCH($B84,'KI 2019-20'!$B$9:$B$383,0)))</f>
        <v>0</v>
      </c>
      <c r="K84" s="153">
        <f>_xlfn.IFNA(IF($B84=$B$382,0,INDEX('I.Supplementary 2019-20'!P$8:P$191,MATCH($B84,'I.Supplementary 2019-20'!$B$8:$B$191,0))),INDEX('KI 2019-20'!P$9:P$383,MATCH($B84,'KI 2019-20'!$B$9:$B$383,0)))</f>
        <v>0</v>
      </c>
      <c r="L84" s="153">
        <f>_xlfn.IFNA(IF($B84=$B$382,0,INDEX('I.Supplementary 2019-20'!Q$8:Q$191,MATCH($B84,'I.Supplementary 2019-20'!$B$8:$B$191,0))),INDEX('KI 2019-20'!Q$9:Q$383,MATCH($B84,'KI 2019-20'!$B$9:$B$383,0)))</f>
        <v>0</v>
      </c>
      <c r="M84" s="155">
        <f>_xlfn.IFNA(IF($B84=$B$382,0,INDEX('I.Supplementary 2019-20'!R$8:R$191,MATCH($B84,'I.Supplementary 2019-20'!$B$8:$B$191,0))),INDEX('KI 2019-20'!R$9:R$383,MATCH($B84,'KI 2019-20'!$B$9:$B$383,0)))</f>
        <v>0</v>
      </c>
      <c r="N84" s="153">
        <f>_xlfn.IFNA(IF($B84=$B$382,0,INDEX('I.Supplementary 2019-20'!S$8:S$191,MATCH($B84,'I.Supplementary 2019-20'!$B$8:$B$191,0))),INDEX('KI 2019-20'!S$9:S$383,MATCH($B84,'KI 2019-20'!$B$9:$B$383,0)))</f>
        <v>0</v>
      </c>
      <c r="O84" s="153">
        <f>_xlfn.IFNA(IF($B84=$B$382,0,INDEX('I.Supplementary 2019-20'!T$8:T$191,MATCH($B84,'I.Supplementary 2019-20'!$B$8:$B$191,0))),INDEX('KI 2019-20'!T$9:T$383,MATCH($B84,'KI 2019-20'!$B$9:$B$383,0)))</f>
        <v>1.4617175174899781</v>
      </c>
      <c r="P84" s="153">
        <f>_xlfn.IFNA(IF($B84=$B$382,0,INDEX('I.Supplementary 2019-20'!U$8:U$191,MATCH($B84,'I.Supplementary 2019-20'!$B$8:$B$191,0))),INDEX('KI 2019-20'!U$9:U$383,MATCH($B84,'KI 2019-20'!$B$9:$B$383,0)))</f>
        <v>0</v>
      </c>
      <c r="Q84" s="153">
        <f>_xlfn.IFNA(IF($B84=$B$382,0,INDEX('I.Supplementary 2019-20'!V$8:V$191,MATCH($B84,'I.Supplementary 2019-20'!$B$8:$B$191,0))),INDEX('KI 2019-20'!V$9:V$383,MATCH($B84,'KI 2019-20'!$B$9:$B$383,0)))</f>
        <v>0</v>
      </c>
      <c r="R84" s="155">
        <f>_xlfn.IFNA(IF($B84=$B$382,0,INDEX('I.Supplementary 2019-20'!W$8:W$191,MATCH($B84,'I.Supplementary 2019-20'!$B$8:$B$191,0))),INDEX('KI 2019-20'!W$9:W$383,MATCH($B84,'KI 2019-20'!$B$9:$B$383,0)))</f>
        <v>0</v>
      </c>
      <c r="S84" s="153">
        <f>_xlfn.IFNA(IF($B84=$B$382,0,INDEX('I.Supplementary 2019-20'!X$8:X$191,MATCH($B84,'I.Supplementary 2019-20'!$B$8:$B$191,0))),INDEX('KI 2019-20'!X$9:X$383,MATCH($B84,'KI 2019-20'!$B$9:$B$383,0)))</f>
        <v>0</v>
      </c>
      <c r="T84" s="153">
        <f>_xlfn.IFNA(IF($B84=$B$382,0,INDEX('I.Supplementary 2019-20'!Y$8:Y$191,MATCH($B84,'I.Supplementary 2019-20'!$B$8:$B$191,0))),INDEX('KI 2019-20'!Y$9:Y$383,MATCH($B84,'KI 2019-20'!$B$9:$B$383,0)))</f>
        <v>1.4617175174899781</v>
      </c>
      <c r="U84" s="153">
        <f>_xlfn.IFNA(IF($B84=$B$382,0,INDEX('I.Supplementary 2019-20'!Z$8:Z$191,MATCH($B84,'I.Supplementary 2019-20'!$B$8:$B$191,0))),INDEX('KI 2019-20'!Z$9:Z$383,MATCH($B84,'KI 2019-20'!$B$9:$B$383,0)))</f>
        <v>0</v>
      </c>
      <c r="V84" s="153">
        <f>_xlfn.IFNA(IF($B84=$B$382,0,INDEX('I.Supplementary 2019-20'!AA$8:AA$191,MATCH($B84,'I.Supplementary 2019-20'!$B$8:$B$191,0))),INDEX('KI 2019-20'!AA$9:AA$383,MATCH($B84,'KI 2019-20'!$B$9:$B$383,0)))</f>
        <v>0</v>
      </c>
      <c r="W84" s="155">
        <f>_xlfn.IFNA(IF($B84=$B$382,0,INDEX('I.Supplementary 2019-20'!AB$8:AB$191,MATCH($B84,'I.Supplementary 2019-20'!$B$8:$B$191,0))),INDEX('KI 2019-20'!AB$9:AB$383,MATCH($B84,'KI 2019-20'!$B$9:$B$383,0)))</f>
        <v>0</v>
      </c>
      <c r="Y84" s="154">
        <f>_xlfn.IFNA(IF($B84=$B$382,0,INDEX('I.Supplementary 2019-20'!$I$8:$I$191,MATCH($B84,'I.Supplementary 2019-20'!$B$8:$B$191,0))),INDEX('KI 2019-20'!$I$9:$I$383,MATCH($B84,'KI 2019-20'!$B$9:$B$383,0)))</f>
        <v>0</v>
      </c>
      <c r="Z84" s="153">
        <f>_xlfn.IFNA(IF($B84=$B$382,0,INDEX('I.Supplementary 2019-20'!$J$8:$J$191,MATCH($B84,'I.Supplementary 2019-20'!$B$8:$B$191,0))),INDEX('KI 2019-20'!$J$9:$J$383,MATCH($B84,'KI 2019-20'!$B$9:$B$383,0)))</f>
        <v>1.4617175174899781</v>
      </c>
      <c r="AA84" s="155">
        <f>_xlfn.IFNA(IF($B84=$B$382,0,INDEX('I.Supplementary 2019-20'!$H$8:$H$191,MATCH($B84,'I.Supplementary 2019-20'!$B$8:$B$191,0))),INDEX('KI 2019-20'!$H$9:$H$383,MATCH($B84,'KI 2019-20'!$B$9:$B$383,0)))</f>
        <v>1.4617175174899781</v>
      </c>
      <c r="AC84" s="156">
        <f>I84*('Other inputs'!$C$6/'Other inputs'!$C$5)</f>
        <v>0</v>
      </c>
      <c r="AD84" s="149">
        <f>IF(B84=$B$35,J84*('Other inputs'!$C$6/'Other inputs'!$C$5)-('Other inputs'!$C$18/1000000),J84*('Other inputs'!$C$6/'Other inputs'!$C$5))</f>
        <v>0</v>
      </c>
      <c r="AE84" s="149">
        <f>K84*('Other inputs'!$C$6/'Other inputs'!$C$5)</f>
        <v>0</v>
      </c>
      <c r="AF84" s="149">
        <f>L84*('Other inputs'!$C$6/'Other inputs'!$C$5)</f>
        <v>0</v>
      </c>
      <c r="AG84" s="188">
        <f>M84*('Other inputs'!$C$6/'Other inputs'!$C$5)</f>
        <v>0</v>
      </c>
      <c r="AH84" s="149">
        <f>N84*('Other inputs'!$C$6/'Other inputs'!$C$5)</f>
        <v>0</v>
      </c>
      <c r="AI84" s="149">
        <f>O84*('Other inputs'!$C$6/'Other inputs'!$C$5)</f>
        <v>1.4855336888543771</v>
      </c>
      <c r="AJ84" s="149">
        <f>P84*('Other inputs'!$C$6/'Other inputs'!$C$5)</f>
        <v>0</v>
      </c>
      <c r="AK84" s="149">
        <f>Q84*('Other inputs'!$C$6/'Other inputs'!$C$5)</f>
        <v>0</v>
      </c>
      <c r="AL84" s="188">
        <f>R84*('Other inputs'!$C$6/'Other inputs'!$C$5)</f>
        <v>0</v>
      </c>
      <c r="AM84" s="156">
        <f t="shared" si="18"/>
        <v>0</v>
      </c>
      <c r="AN84" s="149">
        <f t="shared" si="19"/>
        <v>1.4855336888543771</v>
      </c>
      <c r="AO84" s="149">
        <f t="shared" si="20"/>
        <v>0</v>
      </c>
      <c r="AP84" s="149">
        <f t="shared" si="21"/>
        <v>0</v>
      </c>
      <c r="AQ84" s="188">
        <f t="shared" si="22"/>
        <v>0</v>
      </c>
      <c r="AR84" s="149"/>
      <c r="AS84" s="156">
        <f>IF(D84=$C$171,'Other inputs'!$C$12/1000000,SUM(AC84:AG84))</f>
        <v>0</v>
      </c>
      <c r="AT84" s="200">
        <f>IF(D84=$C$171,$Z$171*('Other inputs'!$C$6/'Other inputs'!$C$5),SUM(AH84:AL84))</f>
        <v>1.4855336888543771</v>
      </c>
      <c r="AU84" s="210">
        <f t="shared" si="23"/>
        <v>1.4855336888543771</v>
      </c>
      <c r="AV84" s="214"/>
      <c r="AW84" s="199">
        <f>IF($G84=1,0,IF($B84=$B$172,AC84*('Other inputs'!$F$6/'Other inputs'!$F$5)-('Other inputs'!$C$28/1000000),AC84*('Other inputs'!$F$6/'Other inputs'!$F$5)))</f>
        <v>0</v>
      </c>
      <c r="AX84" s="200">
        <f>IF($G84=1,0,IF($B84=$B$172,AD84*('Other inputs'!$F$6/'Other inputs'!$F$5)-('Other inputs'!$C$29/1000000),AD84*('Other inputs'!$F$6/'Other inputs'!$F$5)))</f>
        <v>0</v>
      </c>
      <c r="AY84" s="200">
        <f>IF($G84=1,0,AE84*('Other inputs'!$F$6/'Other inputs'!$F$5))</f>
        <v>0</v>
      </c>
      <c r="AZ84" s="200">
        <f>IF($G84=1,0,AF84*('Other inputs'!$F$6/'Other inputs'!$F$5))</f>
        <v>0</v>
      </c>
      <c r="BA84" s="200">
        <f>IF($G84=1,0,AG84*('Other inputs'!$F$6/'Other inputs'!$F$5))</f>
        <v>0</v>
      </c>
      <c r="BB84" s="199">
        <f>IF($G84=1,0,AH84*('Other inputs'!$C$7/'Other inputs'!$C$6))</f>
        <v>0</v>
      </c>
      <c r="BC84" s="200">
        <f>IF($G84=1,0,AI84*('Other inputs'!$C$7/'Other inputs'!$C$6))</f>
        <v>1.4855336888543771</v>
      </c>
      <c r="BD84" s="200">
        <f>IF($G84=1,0,AJ84*('Other inputs'!$C$7/'Other inputs'!$C$6))</f>
        <v>0</v>
      </c>
      <c r="BE84" s="200">
        <f>IF($G84=1,0,AK84*('Other inputs'!$C$7/'Other inputs'!$C$6))</f>
        <v>0</v>
      </c>
      <c r="BF84" s="200">
        <f>IF($G84=1,0,AL84*('Other inputs'!$C$7/'Other inputs'!$C$6))</f>
        <v>0</v>
      </c>
      <c r="BG84" s="199">
        <f t="shared" si="24"/>
        <v>0</v>
      </c>
      <c r="BH84" s="200">
        <f t="shared" si="25"/>
        <v>1.4855336888543771</v>
      </c>
      <c r="BI84" s="200">
        <f t="shared" si="26"/>
        <v>0</v>
      </c>
      <c r="BJ84" s="200">
        <f t="shared" si="27"/>
        <v>0</v>
      </c>
      <c r="BK84" s="210">
        <f t="shared" si="28"/>
        <v>0</v>
      </c>
      <c r="BL84" s="200"/>
      <c r="BM84" s="199">
        <f>IF(D84=C$171,'Other inputs'!$C$13/1000000,SUM(AW84:BA84))</f>
        <v>0</v>
      </c>
      <c r="BN84" s="200">
        <f>IF(B84=$B$171,$AT$171*('Other inputs'!$C$7/'Other inputs'!$C$6),SUM(BB84:BF84))</f>
        <v>1.4855336888543771</v>
      </c>
      <c r="BO84" s="188">
        <f t="shared" si="29"/>
        <v>1.4855336888543771</v>
      </c>
    </row>
    <row r="85" spans="2:67">
      <c r="B85" s="121" t="str">
        <f>'KI 2019-20'!B86</f>
        <v>E3834</v>
      </c>
      <c r="C85" s="160" t="str">
        <f t="shared" si="16"/>
        <v>E3834</v>
      </c>
      <c r="D85" s="160" t="str">
        <f t="shared" si="17"/>
        <v>E3834</v>
      </c>
      <c r="E85" t="str">
        <f>INDEX('KI 2019-20'!D$9:D$383,MATCH($B85,'KI 2019-20'!$B$9:$B$383,0))</f>
        <v>SD</v>
      </c>
      <c r="F85" t="str">
        <f>INDEX('KI 2019-20'!E$9:E$383,MATCH($B85,'KI 2019-20'!$B$9:$B$383,0))</f>
        <v>P1908</v>
      </c>
      <c r="G85" s="119">
        <v>0</v>
      </c>
      <c r="H85" s="120" t="str">
        <f>INDEX('KI 2019-20'!F$9:F$383,MATCH($B85,'KI 2019-20'!$B$9:$B$383,0))</f>
        <v>Crawley</v>
      </c>
      <c r="I85" s="154">
        <f>_xlfn.IFNA(IF($B85=$B$382,0,INDEX('I.Supplementary 2019-20'!N$8:N$191,MATCH($B85,'I.Supplementary 2019-20'!$B$8:$B$191,0))),INDEX('KI 2019-20'!N$9:N$383,MATCH($B85,'KI 2019-20'!$B$9:$B$383,0)))</f>
        <v>0</v>
      </c>
      <c r="J85" s="153">
        <f>_xlfn.IFNA(IF($B85=$B$382,0,INDEX('I.Supplementary 2019-20'!O$8:O$191,MATCH($B85,'I.Supplementary 2019-20'!$B$8:$B$191,0))),INDEX('KI 2019-20'!O$9:O$383,MATCH($B85,'KI 2019-20'!$B$9:$B$383,0)))</f>
        <v>5.9106829628787938E-2</v>
      </c>
      <c r="K85" s="153">
        <f>_xlfn.IFNA(IF($B85=$B$382,0,INDEX('I.Supplementary 2019-20'!P$8:P$191,MATCH($B85,'I.Supplementary 2019-20'!$B$8:$B$191,0))),INDEX('KI 2019-20'!P$9:P$383,MATCH($B85,'KI 2019-20'!$B$9:$B$383,0)))</f>
        <v>0</v>
      </c>
      <c r="L85" s="153">
        <f>_xlfn.IFNA(IF($B85=$B$382,0,INDEX('I.Supplementary 2019-20'!Q$8:Q$191,MATCH($B85,'I.Supplementary 2019-20'!$B$8:$B$191,0))),INDEX('KI 2019-20'!Q$9:Q$383,MATCH($B85,'KI 2019-20'!$B$9:$B$383,0)))</f>
        <v>0</v>
      </c>
      <c r="M85" s="155">
        <f>_xlfn.IFNA(IF($B85=$B$382,0,INDEX('I.Supplementary 2019-20'!R$8:R$191,MATCH($B85,'I.Supplementary 2019-20'!$B$8:$B$191,0))),INDEX('KI 2019-20'!R$9:R$383,MATCH($B85,'KI 2019-20'!$B$9:$B$383,0)))</f>
        <v>0</v>
      </c>
      <c r="N85" s="153">
        <f>_xlfn.IFNA(IF($B85=$B$382,0,INDEX('I.Supplementary 2019-20'!S$8:S$191,MATCH($B85,'I.Supplementary 2019-20'!$B$8:$B$191,0))),INDEX('KI 2019-20'!S$9:S$383,MATCH($B85,'KI 2019-20'!$B$9:$B$383,0)))</f>
        <v>0</v>
      </c>
      <c r="O85" s="153">
        <f>_xlfn.IFNA(IF($B85=$B$382,0,INDEX('I.Supplementary 2019-20'!T$8:T$191,MATCH($B85,'I.Supplementary 2019-20'!$B$8:$B$191,0))),INDEX('KI 2019-20'!T$9:T$383,MATCH($B85,'KI 2019-20'!$B$9:$B$383,0)))</f>
        <v>3.584522812820591</v>
      </c>
      <c r="P85" s="153">
        <f>_xlfn.IFNA(IF($B85=$B$382,0,INDEX('I.Supplementary 2019-20'!U$8:U$191,MATCH($B85,'I.Supplementary 2019-20'!$B$8:$B$191,0))),INDEX('KI 2019-20'!U$9:U$383,MATCH($B85,'KI 2019-20'!$B$9:$B$383,0)))</f>
        <v>0</v>
      </c>
      <c r="Q85" s="153">
        <f>_xlfn.IFNA(IF($B85=$B$382,0,INDEX('I.Supplementary 2019-20'!V$8:V$191,MATCH($B85,'I.Supplementary 2019-20'!$B$8:$B$191,0))),INDEX('KI 2019-20'!V$9:V$383,MATCH($B85,'KI 2019-20'!$B$9:$B$383,0)))</f>
        <v>0</v>
      </c>
      <c r="R85" s="155">
        <f>_xlfn.IFNA(IF($B85=$B$382,0,INDEX('I.Supplementary 2019-20'!W$8:W$191,MATCH($B85,'I.Supplementary 2019-20'!$B$8:$B$191,0))),INDEX('KI 2019-20'!W$9:W$383,MATCH($B85,'KI 2019-20'!$B$9:$B$383,0)))</f>
        <v>0</v>
      </c>
      <c r="S85" s="153">
        <f>_xlfn.IFNA(IF($B85=$B$382,0,INDEX('I.Supplementary 2019-20'!X$8:X$191,MATCH($B85,'I.Supplementary 2019-20'!$B$8:$B$191,0))),INDEX('KI 2019-20'!X$9:X$383,MATCH($B85,'KI 2019-20'!$B$9:$B$383,0)))</f>
        <v>0</v>
      </c>
      <c r="T85" s="153">
        <f>_xlfn.IFNA(IF($B85=$B$382,0,INDEX('I.Supplementary 2019-20'!Y$8:Y$191,MATCH($B85,'I.Supplementary 2019-20'!$B$8:$B$191,0))),INDEX('KI 2019-20'!Y$9:Y$383,MATCH($B85,'KI 2019-20'!$B$9:$B$383,0)))</f>
        <v>3.6436296424493788</v>
      </c>
      <c r="U85" s="153">
        <f>_xlfn.IFNA(IF($B85=$B$382,0,INDEX('I.Supplementary 2019-20'!Z$8:Z$191,MATCH($B85,'I.Supplementary 2019-20'!$B$8:$B$191,0))),INDEX('KI 2019-20'!Z$9:Z$383,MATCH($B85,'KI 2019-20'!$B$9:$B$383,0)))</f>
        <v>0</v>
      </c>
      <c r="V85" s="153">
        <f>_xlfn.IFNA(IF($B85=$B$382,0,INDEX('I.Supplementary 2019-20'!AA$8:AA$191,MATCH($B85,'I.Supplementary 2019-20'!$B$8:$B$191,0))),INDEX('KI 2019-20'!AA$9:AA$383,MATCH($B85,'KI 2019-20'!$B$9:$B$383,0)))</f>
        <v>0</v>
      </c>
      <c r="W85" s="155">
        <f>_xlfn.IFNA(IF($B85=$B$382,0,INDEX('I.Supplementary 2019-20'!AB$8:AB$191,MATCH($B85,'I.Supplementary 2019-20'!$B$8:$B$191,0))),INDEX('KI 2019-20'!AB$9:AB$383,MATCH($B85,'KI 2019-20'!$B$9:$B$383,0)))</f>
        <v>0</v>
      </c>
      <c r="Y85" s="154">
        <f>_xlfn.IFNA(IF($B85=$B$382,0,INDEX('I.Supplementary 2019-20'!$I$8:$I$191,MATCH($B85,'I.Supplementary 2019-20'!$B$8:$B$191,0))),INDEX('KI 2019-20'!$I$9:$I$383,MATCH($B85,'KI 2019-20'!$B$9:$B$383,0)))</f>
        <v>5.9106829628787938E-2</v>
      </c>
      <c r="Z85" s="153">
        <f>_xlfn.IFNA(IF($B85=$B$382,0,INDEX('I.Supplementary 2019-20'!$J$8:$J$191,MATCH($B85,'I.Supplementary 2019-20'!$B$8:$B$191,0))),INDEX('KI 2019-20'!$J$9:$J$383,MATCH($B85,'KI 2019-20'!$B$9:$B$383,0)))</f>
        <v>3.584522812820591</v>
      </c>
      <c r="AA85" s="155">
        <f>_xlfn.IFNA(IF($B85=$B$382,0,INDEX('I.Supplementary 2019-20'!$H$8:$H$191,MATCH($B85,'I.Supplementary 2019-20'!$B$8:$B$191,0))),INDEX('KI 2019-20'!$H$9:$H$383,MATCH($B85,'KI 2019-20'!$B$9:$B$383,0)))</f>
        <v>3.6436296424493788</v>
      </c>
      <c r="AC85" s="156">
        <f>I85*('Other inputs'!$C$6/'Other inputs'!$C$5)</f>
        <v>0</v>
      </c>
      <c r="AD85" s="149">
        <f>IF(B85=$B$35,J85*('Other inputs'!$C$6/'Other inputs'!$C$5)-('Other inputs'!$C$18/1000000),J85*('Other inputs'!$C$6/'Other inputs'!$C$5))</f>
        <v>6.0069873696059435E-2</v>
      </c>
      <c r="AE85" s="149">
        <f>K85*('Other inputs'!$C$6/'Other inputs'!$C$5)</f>
        <v>0</v>
      </c>
      <c r="AF85" s="149">
        <f>L85*('Other inputs'!$C$6/'Other inputs'!$C$5)</f>
        <v>0</v>
      </c>
      <c r="AG85" s="188">
        <f>M85*('Other inputs'!$C$6/'Other inputs'!$C$5)</f>
        <v>0</v>
      </c>
      <c r="AH85" s="149">
        <f>N85*('Other inputs'!$C$6/'Other inputs'!$C$5)</f>
        <v>0</v>
      </c>
      <c r="AI85" s="149">
        <f>O85*('Other inputs'!$C$6/'Other inputs'!$C$5)</f>
        <v>3.6429264431720467</v>
      </c>
      <c r="AJ85" s="149">
        <f>P85*('Other inputs'!$C$6/'Other inputs'!$C$5)</f>
        <v>0</v>
      </c>
      <c r="AK85" s="149">
        <f>Q85*('Other inputs'!$C$6/'Other inputs'!$C$5)</f>
        <v>0</v>
      </c>
      <c r="AL85" s="188">
        <f>R85*('Other inputs'!$C$6/'Other inputs'!$C$5)</f>
        <v>0</v>
      </c>
      <c r="AM85" s="156">
        <f t="shared" si="18"/>
        <v>0</v>
      </c>
      <c r="AN85" s="149">
        <f t="shared" si="19"/>
        <v>3.7029963168681062</v>
      </c>
      <c r="AO85" s="149">
        <f t="shared" si="20"/>
        <v>0</v>
      </c>
      <c r="AP85" s="149">
        <f t="shared" si="21"/>
        <v>0</v>
      </c>
      <c r="AQ85" s="188">
        <f t="shared" si="22"/>
        <v>0</v>
      </c>
      <c r="AR85" s="149"/>
      <c r="AS85" s="156">
        <f>IF(D85=$C$171,'Other inputs'!$C$12/1000000,SUM(AC85:AG85))</f>
        <v>6.0069873696059435E-2</v>
      </c>
      <c r="AT85" s="200">
        <f>IF(D85=$C$171,$Z$171*('Other inputs'!$C$6/'Other inputs'!$C$5),SUM(AH85:AL85))</f>
        <v>3.6429264431720467</v>
      </c>
      <c r="AU85" s="210">
        <f t="shared" si="23"/>
        <v>3.7029963168681062</v>
      </c>
      <c r="AV85" s="214"/>
      <c r="AW85" s="199">
        <f>IF($G85=1,0,IF($B85=$B$172,AC85*('Other inputs'!$F$6/'Other inputs'!$F$5)-('Other inputs'!$C$28/1000000),AC85*('Other inputs'!$F$6/'Other inputs'!$F$5)))</f>
        <v>0</v>
      </c>
      <c r="AX85" s="200">
        <f>IF($G85=1,0,IF($B85=$B$172,AD85*('Other inputs'!$F$6/'Other inputs'!$F$5)-('Other inputs'!$C$29/1000000),AD85*('Other inputs'!$F$6/'Other inputs'!$F$5)))</f>
        <v>6.0402057329401695E-2</v>
      </c>
      <c r="AY85" s="200">
        <f>IF($G85=1,0,AE85*('Other inputs'!$F$6/'Other inputs'!$F$5))</f>
        <v>0</v>
      </c>
      <c r="AZ85" s="200">
        <f>IF($G85=1,0,AF85*('Other inputs'!$F$6/'Other inputs'!$F$5))</f>
        <v>0</v>
      </c>
      <c r="BA85" s="200">
        <f>IF($G85=1,0,AG85*('Other inputs'!$F$6/'Other inputs'!$F$5))</f>
        <v>0</v>
      </c>
      <c r="BB85" s="199">
        <f>IF($G85=1,0,AH85*('Other inputs'!$C$7/'Other inputs'!$C$6))</f>
        <v>0</v>
      </c>
      <c r="BC85" s="200">
        <f>IF($G85=1,0,AI85*('Other inputs'!$C$7/'Other inputs'!$C$6))</f>
        <v>3.6429264431720467</v>
      </c>
      <c r="BD85" s="200">
        <f>IF($G85=1,0,AJ85*('Other inputs'!$C$7/'Other inputs'!$C$6))</f>
        <v>0</v>
      </c>
      <c r="BE85" s="200">
        <f>IF($G85=1,0,AK85*('Other inputs'!$C$7/'Other inputs'!$C$6))</f>
        <v>0</v>
      </c>
      <c r="BF85" s="200">
        <f>IF($G85=1,0,AL85*('Other inputs'!$C$7/'Other inputs'!$C$6))</f>
        <v>0</v>
      </c>
      <c r="BG85" s="199">
        <f t="shared" si="24"/>
        <v>0</v>
      </c>
      <c r="BH85" s="200">
        <f t="shared" si="25"/>
        <v>3.7033285005014482</v>
      </c>
      <c r="BI85" s="200">
        <f t="shared" si="26"/>
        <v>0</v>
      </c>
      <c r="BJ85" s="200">
        <f t="shared" si="27"/>
        <v>0</v>
      </c>
      <c r="BK85" s="210">
        <f t="shared" si="28"/>
        <v>0</v>
      </c>
      <c r="BL85" s="200"/>
      <c r="BM85" s="199">
        <f>IF(D85=C$171,'Other inputs'!$C$13/1000000,SUM(AW85:BA85))</f>
        <v>6.0402057329401695E-2</v>
      </c>
      <c r="BN85" s="200">
        <f>IF(B85=$B$171,$AT$171*('Other inputs'!$C$7/'Other inputs'!$C$6),SUM(BB85:BF85))</f>
        <v>3.6429264431720467</v>
      </c>
      <c r="BO85" s="188">
        <f t="shared" si="29"/>
        <v>3.7033285005014482</v>
      </c>
    </row>
    <row r="86" spans="2:67">
      <c r="B86" s="121" t="str">
        <f>'KI 2019-20'!B87</f>
        <v>E5035</v>
      </c>
      <c r="C86" s="160" t="str">
        <f t="shared" si="16"/>
        <v>E5035</v>
      </c>
      <c r="D86" s="160" t="str">
        <f t="shared" si="17"/>
        <v>E5035</v>
      </c>
      <c r="E86" t="str">
        <f>INDEX('KI 2019-20'!D$9:D$383,MATCH($B86,'KI 2019-20'!$B$9:$B$383,0))</f>
        <v>OLB</v>
      </c>
      <c r="F86" t="str">
        <f>INDEX('KI 2019-20'!E$9:E$383,MATCH($B86,'KI 2019-20'!$B$9:$B$383,0))</f>
        <v>P1915</v>
      </c>
      <c r="G86" s="119">
        <v>0</v>
      </c>
      <c r="H86" s="120" t="str">
        <f>INDEX('KI 2019-20'!F$9:F$383,MATCH($B86,'KI 2019-20'!$B$9:$B$383,0))</f>
        <v>Croydon</v>
      </c>
      <c r="I86" s="154">
        <f>_xlfn.IFNA(IF($B86=$B$382,0,INDEX('I.Supplementary 2019-20'!N$8:N$191,MATCH($B86,'I.Supplementary 2019-20'!$B$8:$B$191,0))),INDEX('KI 2019-20'!N$9:N$383,MATCH($B86,'KI 2019-20'!$B$9:$B$383,0)))</f>
        <v>14.704988971469193</v>
      </c>
      <c r="J86" s="153">
        <f>_xlfn.IFNA(IF($B86=$B$382,0,INDEX('I.Supplementary 2019-20'!O$8:O$191,MATCH($B86,'I.Supplementary 2019-20'!$B$8:$B$191,0))),INDEX('KI 2019-20'!O$9:O$383,MATCH($B86,'KI 2019-20'!$B$9:$B$383,0)))</f>
        <v>-0.80484697542671491</v>
      </c>
      <c r="K86" s="153">
        <f>_xlfn.IFNA(IF($B86=$B$382,0,INDEX('I.Supplementary 2019-20'!P$8:P$191,MATCH($B86,'I.Supplementary 2019-20'!$B$8:$B$191,0))),INDEX('KI 2019-20'!P$9:P$383,MATCH($B86,'KI 2019-20'!$B$9:$B$383,0)))</f>
        <v>0</v>
      </c>
      <c r="L86" s="153">
        <f>_xlfn.IFNA(IF($B86=$B$382,0,INDEX('I.Supplementary 2019-20'!Q$8:Q$191,MATCH($B86,'I.Supplementary 2019-20'!$B$8:$B$191,0))),INDEX('KI 2019-20'!Q$9:Q$383,MATCH($B86,'KI 2019-20'!$B$9:$B$383,0)))</f>
        <v>0</v>
      </c>
      <c r="M86" s="155">
        <f>_xlfn.IFNA(IF($B86=$B$382,0,INDEX('I.Supplementary 2019-20'!R$8:R$191,MATCH($B86,'I.Supplementary 2019-20'!$B$8:$B$191,0))),INDEX('KI 2019-20'!R$9:R$383,MATCH($B86,'KI 2019-20'!$B$9:$B$383,0)))</f>
        <v>0</v>
      </c>
      <c r="N86" s="153">
        <f>_xlfn.IFNA(IF($B86=$B$382,0,INDEX('I.Supplementary 2019-20'!S$8:S$191,MATCH($B86,'I.Supplementary 2019-20'!$B$8:$B$191,0))),INDEX('KI 2019-20'!S$9:S$383,MATCH($B86,'KI 2019-20'!$B$9:$B$383,0)))</f>
        <v>58.203026942512068</v>
      </c>
      <c r="O86" s="153">
        <f>_xlfn.IFNA(IF($B86=$B$382,0,INDEX('I.Supplementary 2019-20'!T$8:T$191,MATCH($B86,'I.Supplementary 2019-20'!$B$8:$B$191,0))),INDEX('KI 2019-20'!T$9:T$383,MATCH($B86,'KI 2019-20'!$B$9:$B$383,0)))</f>
        <v>14.654124860628057</v>
      </c>
      <c r="P86" s="153">
        <f>_xlfn.IFNA(IF($B86=$B$382,0,INDEX('I.Supplementary 2019-20'!U$8:U$191,MATCH($B86,'I.Supplementary 2019-20'!$B$8:$B$191,0))),INDEX('KI 2019-20'!U$9:U$383,MATCH($B86,'KI 2019-20'!$B$9:$B$383,0)))</f>
        <v>0</v>
      </c>
      <c r="Q86" s="153">
        <f>_xlfn.IFNA(IF($B86=$B$382,0,INDEX('I.Supplementary 2019-20'!V$8:V$191,MATCH($B86,'I.Supplementary 2019-20'!$B$8:$B$191,0))),INDEX('KI 2019-20'!V$9:V$383,MATCH($B86,'KI 2019-20'!$B$9:$B$383,0)))</f>
        <v>0</v>
      </c>
      <c r="R86" s="155">
        <f>_xlfn.IFNA(IF($B86=$B$382,0,INDEX('I.Supplementary 2019-20'!W$8:W$191,MATCH($B86,'I.Supplementary 2019-20'!$B$8:$B$191,0))),INDEX('KI 2019-20'!W$9:W$383,MATCH($B86,'KI 2019-20'!$B$9:$B$383,0)))</f>
        <v>0</v>
      </c>
      <c r="S86" s="153">
        <f>_xlfn.IFNA(IF($B86=$B$382,0,INDEX('I.Supplementary 2019-20'!X$8:X$191,MATCH($B86,'I.Supplementary 2019-20'!$B$8:$B$191,0))),INDEX('KI 2019-20'!X$9:X$383,MATCH($B86,'KI 2019-20'!$B$9:$B$383,0)))</f>
        <v>72.908015913981259</v>
      </c>
      <c r="T86" s="153">
        <f>_xlfn.IFNA(IF($B86=$B$382,0,INDEX('I.Supplementary 2019-20'!Y$8:Y$191,MATCH($B86,'I.Supplementary 2019-20'!$B$8:$B$191,0))),INDEX('KI 2019-20'!Y$9:Y$383,MATCH($B86,'KI 2019-20'!$B$9:$B$383,0)))</f>
        <v>13.849277885201342</v>
      </c>
      <c r="U86" s="153">
        <f>_xlfn.IFNA(IF($B86=$B$382,0,INDEX('I.Supplementary 2019-20'!Z$8:Z$191,MATCH($B86,'I.Supplementary 2019-20'!$B$8:$B$191,0))),INDEX('KI 2019-20'!Z$9:Z$383,MATCH($B86,'KI 2019-20'!$B$9:$B$383,0)))</f>
        <v>0</v>
      </c>
      <c r="V86" s="153">
        <f>_xlfn.IFNA(IF($B86=$B$382,0,INDEX('I.Supplementary 2019-20'!AA$8:AA$191,MATCH($B86,'I.Supplementary 2019-20'!$B$8:$B$191,0))),INDEX('KI 2019-20'!AA$9:AA$383,MATCH($B86,'KI 2019-20'!$B$9:$B$383,0)))</f>
        <v>0</v>
      </c>
      <c r="W86" s="155">
        <f>_xlfn.IFNA(IF($B86=$B$382,0,INDEX('I.Supplementary 2019-20'!AB$8:AB$191,MATCH($B86,'I.Supplementary 2019-20'!$B$8:$B$191,0))),INDEX('KI 2019-20'!AB$9:AB$383,MATCH($B86,'KI 2019-20'!$B$9:$B$383,0)))</f>
        <v>0</v>
      </c>
      <c r="Y86" s="154">
        <f>_xlfn.IFNA(IF($B86=$B$382,0,INDEX('I.Supplementary 2019-20'!$I$8:$I$191,MATCH($B86,'I.Supplementary 2019-20'!$B$8:$B$191,0))),INDEX('KI 2019-20'!$I$9:$I$383,MATCH($B86,'KI 2019-20'!$B$9:$B$383,0)))</f>
        <v>13.900141996042478</v>
      </c>
      <c r="Z86" s="153">
        <f>_xlfn.IFNA(IF($B86=$B$382,0,INDEX('I.Supplementary 2019-20'!$J$8:$J$191,MATCH($B86,'I.Supplementary 2019-20'!$B$8:$B$191,0))),INDEX('KI 2019-20'!$J$9:$J$383,MATCH($B86,'KI 2019-20'!$B$9:$B$383,0)))</f>
        <v>72.857151803140113</v>
      </c>
      <c r="AA86" s="155">
        <f>_xlfn.IFNA(IF($B86=$B$382,0,INDEX('I.Supplementary 2019-20'!$H$8:$H$191,MATCH($B86,'I.Supplementary 2019-20'!$B$8:$B$191,0))),INDEX('KI 2019-20'!$H$9:$H$383,MATCH($B86,'KI 2019-20'!$B$9:$B$383,0)))</f>
        <v>86.757293799182591</v>
      </c>
      <c r="AC86" s="156">
        <f>I86*('Other inputs'!$C$6/'Other inputs'!$C$5)</f>
        <v>14.944581459802704</v>
      </c>
      <c r="AD86" s="149">
        <f>IF(B86=$B$35,J86*('Other inputs'!$C$6/'Other inputs'!$C$5)-('Other inputs'!$C$18/1000000),J86*('Other inputs'!$C$6/'Other inputs'!$C$5))</f>
        <v>-0.81796057176767978</v>
      </c>
      <c r="AE86" s="149">
        <f>K86*('Other inputs'!$C$6/'Other inputs'!$C$5)</f>
        <v>0</v>
      </c>
      <c r="AF86" s="149">
        <f>L86*('Other inputs'!$C$6/'Other inputs'!$C$5)</f>
        <v>0</v>
      </c>
      <c r="AG86" s="188">
        <f>M86*('Other inputs'!$C$6/'Other inputs'!$C$5)</f>
        <v>0</v>
      </c>
      <c r="AH86" s="149">
        <f>N86*('Other inputs'!$C$6/'Other inputs'!$C$5)</f>
        <v>59.151345100434874</v>
      </c>
      <c r="AI86" s="149">
        <f>O86*('Other inputs'!$C$6/'Other inputs'!$C$5)</f>
        <v>14.892888605811407</v>
      </c>
      <c r="AJ86" s="149">
        <f>P86*('Other inputs'!$C$6/'Other inputs'!$C$5)</f>
        <v>0</v>
      </c>
      <c r="AK86" s="149">
        <f>Q86*('Other inputs'!$C$6/'Other inputs'!$C$5)</f>
        <v>0</v>
      </c>
      <c r="AL86" s="188">
        <f>R86*('Other inputs'!$C$6/'Other inputs'!$C$5)</f>
        <v>0</v>
      </c>
      <c r="AM86" s="156">
        <f t="shared" si="18"/>
        <v>74.095926560237572</v>
      </c>
      <c r="AN86" s="149">
        <f t="shared" si="19"/>
        <v>14.074928034043728</v>
      </c>
      <c r="AO86" s="149">
        <f t="shared" si="20"/>
        <v>0</v>
      </c>
      <c r="AP86" s="149">
        <f t="shared" si="21"/>
        <v>0</v>
      </c>
      <c r="AQ86" s="188">
        <f t="shared" si="22"/>
        <v>0</v>
      </c>
      <c r="AR86" s="149"/>
      <c r="AS86" s="156">
        <f>IF(D86=$C$171,'Other inputs'!$C$12/1000000,SUM(AC86:AG86))</f>
        <v>14.126620888035024</v>
      </c>
      <c r="AT86" s="200">
        <f>IF(D86=$C$171,$Z$171*('Other inputs'!$C$6/'Other inputs'!$C$5),SUM(AH86:AL86))</f>
        <v>74.044233706246274</v>
      </c>
      <c r="AU86" s="210">
        <f t="shared" si="23"/>
        <v>88.170854594281295</v>
      </c>
      <c r="AV86" s="214"/>
      <c r="AW86" s="199">
        <f>IF($G86=1,0,IF($B86=$B$172,AC86*('Other inputs'!$F$6/'Other inputs'!$F$5)-('Other inputs'!$C$28/1000000),AC86*('Other inputs'!$F$6/'Other inputs'!$F$5)))</f>
        <v>15.027224306585021</v>
      </c>
      <c r="AX86" s="200">
        <f>IF($G86=1,0,IF($B86=$B$172,AD86*('Other inputs'!$F$6/'Other inputs'!$F$5)-('Other inputs'!$C$29/1000000),AD86*('Other inputs'!$F$6/'Other inputs'!$F$5)))</f>
        <v>-0.82248385603551943</v>
      </c>
      <c r="AY86" s="200">
        <f>IF($G86=1,0,AE86*('Other inputs'!$F$6/'Other inputs'!$F$5))</f>
        <v>0</v>
      </c>
      <c r="AZ86" s="200">
        <f>IF($G86=1,0,AF86*('Other inputs'!$F$6/'Other inputs'!$F$5))</f>
        <v>0</v>
      </c>
      <c r="BA86" s="200">
        <f>IF($G86=1,0,AG86*('Other inputs'!$F$6/'Other inputs'!$F$5))</f>
        <v>0</v>
      </c>
      <c r="BB86" s="199">
        <f>IF($G86=1,0,AH86*('Other inputs'!$C$7/'Other inputs'!$C$6))</f>
        <v>59.151345100434874</v>
      </c>
      <c r="BC86" s="200">
        <f>IF($G86=1,0,AI86*('Other inputs'!$C$7/'Other inputs'!$C$6))</f>
        <v>14.892888605811407</v>
      </c>
      <c r="BD86" s="200">
        <f>IF($G86=1,0,AJ86*('Other inputs'!$C$7/'Other inputs'!$C$6))</f>
        <v>0</v>
      </c>
      <c r="BE86" s="200">
        <f>IF($G86=1,0,AK86*('Other inputs'!$C$7/'Other inputs'!$C$6))</f>
        <v>0</v>
      </c>
      <c r="BF86" s="200">
        <f>IF($G86=1,0,AL86*('Other inputs'!$C$7/'Other inputs'!$C$6))</f>
        <v>0</v>
      </c>
      <c r="BG86" s="199">
        <f t="shared" si="24"/>
        <v>74.178569407019893</v>
      </c>
      <c r="BH86" s="200">
        <f t="shared" si="25"/>
        <v>14.070404749775888</v>
      </c>
      <c r="BI86" s="200">
        <f t="shared" si="26"/>
        <v>0</v>
      </c>
      <c r="BJ86" s="200">
        <f t="shared" si="27"/>
        <v>0</v>
      </c>
      <c r="BK86" s="210">
        <f t="shared" si="28"/>
        <v>0</v>
      </c>
      <c r="BL86" s="200"/>
      <c r="BM86" s="199">
        <f>IF(D86=C$171,'Other inputs'!$C$13/1000000,SUM(AW86:BA86))</f>
        <v>14.204740450549501</v>
      </c>
      <c r="BN86" s="200">
        <f>IF(B86=$B$171,$AT$171*('Other inputs'!$C$7/'Other inputs'!$C$6),SUM(BB86:BF86))</f>
        <v>74.044233706246274</v>
      </c>
      <c r="BO86" s="188">
        <f t="shared" si="29"/>
        <v>88.248974156795782</v>
      </c>
    </row>
    <row r="87" spans="2:67">
      <c r="B87" s="121" t="str">
        <f>'KI 2019-20'!B88</f>
        <v>E0920</v>
      </c>
      <c r="C87" s="160" t="str">
        <f t="shared" si="16"/>
        <v>E0920</v>
      </c>
      <c r="D87" s="160" t="str">
        <f t="shared" si="17"/>
        <v>E0920</v>
      </c>
      <c r="E87" t="str">
        <f>INDEX('KI 2019-20'!D$9:D$383,MATCH($B87,'KI 2019-20'!$B$9:$B$383,0))</f>
        <v>SCFIR</v>
      </c>
      <c r="F87">
        <f>INDEX('KI 2019-20'!E$9:E$383,MATCH($B87,'KI 2019-20'!$B$9:$B$383,0))</f>
        <v>0</v>
      </c>
      <c r="G87" s="119">
        <v>0</v>
      </c>
      <c r="H87" s="120" t="str">
        <f>INDEX('KI 2019-20'!F$9:F$383,MATCH($B87,'KI 2019-20'!$B$9:$B$383,0))</f>
        <v>Cumbria</v>
      </c>
      <c r="I87" s="154">
        <f>_xlfn.IFNA(IF($B87=$B$382,0,INDEX('I.Supplementary 2019-20'!N$8:N$191,MATCH($B87,'I.Supplementary 2019-20'!$B$8:$B$191,0))),INDEX('KI 2019-20'!N$9:N$383,MATCH($B87,'KI 2019-20'!$B$9:$B$383,0)))</f>
        <v>15.072650860761613</v>
      </c>
      <c r="J87" s="153">
        <f>_xlfn.IFNA(IF($B87=$B$382,0,INDEX('I.Supplementary 2019-20'!O$8:O$191,MATCH($B87,'I.Supplementary 2019-20'!$B$8:$B$191,0))),INDEX('KI 2019-20'!O$9:O$383,MATCH($B87,'KI 2019-20'!$B$9:$B$383,0)))</f>
        <v>0</v>
      </c>
      <c r="K87" s="153">
        <f>_xlfn.IFNA(IF($B87=$B$382,0,INDEX('I.Supplementary 2019-20'!P$8:P$191,MATCH($B87,'I.Supplementary 2019-20'!$B$8:$B$191,0))),INDEX('KI 2019-20'!P$9:P$383,MATCH($B87,'KI 2019-20'!$B$9:$B$383,0)))</f>
        <v>2.68434537357028</v>
      </c>
      <c r="L87" s="153">
        <f>_xlfn.IFNA(IF($B87=$B$382,0,INDEX('I.Supplementary 2019-20'!Q$8:Q$191,MATCH($B87,'I.Supplementary 2019-20'!$B$8:$B$191,0))),INDEX('KI 2019-20'!Q$9:Q$383,MATCH($B87,'KI 2019-20'!$B$9:$B$383,0)))</f>
        <v>0</v>
      </c>
      <c r="M87" s="155">
        <f>_xlfn.IFNA(IF($B87=$B$382,0,INDEX('I.Supplementary 2019-20'!R$8:R$191,MATCH($B87,'I.Supplementary 2019-20'!$B$8:$B$191,0))),INDEX('KI 2019-20'!R$9:R$383,MATCH($B87,'KI 2019-20'!$B$9:$B$383,0)))</f>
        <v>0</v>
      </c>
      <c r="N87" s="153">
        <f>_xlfn.IFNA(IF($B87=$B$382,0,INDEX('I.Supplementary 2019-20'!S$8:S$191,MATCH($B87,'I.Supplementary 2019-20'!$B$8:$B$191,0))),INDEX('KI 2019-20'!S$9:S$383,MATCH($B87,'KI 2019-20'!$B$9:$B$383,0)))</f>
        <v>81.866525658189914</v>
      </c>
      <c r="O87" s="153">
        <f>_xlfn.IFNA(IF($B87=$B$382,0,INDEX('I.Supplementary 2019-20'!T$8:T$191,MATCH($B87,'I.Supplementary 2019-20'!$B$8:$B$191,0))),INDEX('KI 2019-20'!T$9:T$383,MATCH($B87,'KI 2019-20'!$B$9:$B$383,0)))</f>
        <v>0</v>
      </c>
      <c r="P87" s="153">
        <f>_xlfn.IFNA(IF($B87=$B$382,0,INDEX('I.Supplementary 2019-20'!U$8:U$191,MATCH($B87,'I.Supplementary 2019-20'!$B$8:$B$191,0))),INDEX('KI 2019-20'!U$9:U$383,MATCH($B87,'KI 2019-20'!$B$9:$B$383,0)))</f>
        <v>5.5582027264147733</v>
      </c>
      <c r="Q87" s="153">
        <f>_xlfn.IFNA(IF($B87=$B$382,0,INDEX('I.Supplementary 2019-20'!V$8:V$191,MATCH($B87,'I.Supplementary 2019-20'!$B$8:$B$191,0))),INDEX('KI 2019-20'!V$9:V$383,MATCH($B87,'KI 2019-20'!$B$9:$B$383,0)))</f>
        <v>0</v>
      </c>
      <c r="R87" s="155">
        <f>_xlfn.IFNA(IF($B87=$B$382,0,INDEX('I.Supplementary 2019-20'!W$8:W$191,MATCH($B87,'I.Supplementary 2019-20'!$B$8:$B$191,0))),INDEX('KI 2019-20'!W$9:W$383,MATCH($B87,'KI 2019-20'!$B$9:$B$383,0)))</f>
        <v>0</v>
      </c>
      <c r="S87" s="153">
        <f>_xlfn.IFNA(IF($B87=$B$382,0,INDEX('I.Supplementary 2019-20'!X$8:X$191,MATCH($B87,'I.Supplementary 2019-20'!$B$8:$B$191,0))),INDEX('KI 2019-20'!X$9:X$383,MATCH($B87,'KI 2019-20'!$B$9:$B$383,0)))</f>
        <v>96.939176518951527</v>
      </c>
      <c r="T87" s="153">
        <f>_xlfn.IFNA(IF($B87=$B$382,0,INDEX('I.Supplementary 2019-20'!Y$8:Y$191,MATCH($B87,'I.Supplementary 2019-20'!$B$8:$B$191,0))),INDEX('KI 2019-20'!Y$9:Y$383,MATCH($B87,'KI 2019-20'!$B$9:$B$383,0)))</f>
        <v>0</v>
      </c>
      <c r="U87" s="153">
        <f>_xlfn.IFNA(IF($B87=$B$382,0,INDEX('I.Supplementary 2019-20'!Z$8:Z$191,MATCH($B87,'I.Supplementary 2019-20'!$B$8:$B$191,0))),INDEX('KI 2019-20'!Z$9:Z$383,MATCH($B87,'KI 2019-20'!$B$9:$B$383,0)))</f>
        <v>8.2425480999850542</v>
      </c>
      <c r="V87" s="153">
        <f>_xlfn.IFNA(IF($B87=$B$382,0,INDEX('I.Supplementary 2019-20'!AA$8:AA$191,MATCH($B87,'I.Supplementary 2019-20'!$B$8:$B$191,0))),INDEX('KI 2019-20'!AA$9:AA$383,MATCH($B87,'KI 2019-20'!$B$9:$B$383,0)))</f>
        <v>0</v>
      </c>
      <c r="W87" s="155">
        <f>_xlfn.IFNA(IF($B87=$B$382,0,INDEX('I.Supplementary 2019-20'!AB$8:AB$191,MATCH($B87,'I.Supplementary 2019-20'!$B$8:$B$191,0))),INDEX('KI 2019-20'!AB$9:AB$383,MATCH($B87,'KI 2019-20'!$B$9:$B$383,0)))</f>
        <v>0</v>
      </c>
      <c r="Y87" s="154">
        <f>_xlfn.IFNA(IF($B87=$B$382,0,INDEX('I.Supplementary 2019-20'!$I$8:$I$191,MATCH($B87,'I.Supplementary 2019-20'!$B$8:$B$191,0))),INDEX('KI 2019-20'!$I$9:$I$383,MATCH($B87,'KI 2019-20'!$B$9:$B$383,0)))</f>
        <v>17.75699623433189</v>
      </c>
      <c r="Z87" s="153">
        <f>_xlfn.IFNA(IF($B87=$B$382,0,INDEX('I.Supplementary 2019-20'!$J$8:$J$191,MATCH($B87,'I.Supplementary 2019-20'!$B$8:$B$191,0))),INDEX('KI 2019-20'!$J$9:$J$383,MATCH($B87,'KI 2019-20'!$B$9:$B$383,0)))</f>
        <v>87.424728384604677</v>
      </c>
      <c r="AA87" s="155">
        <f>_xlfn.IFNA(IF($B87=$B$382,0,INDEX('I.Supplementary 2019-20'!$H$8:$H$191,MATCH($B87,'I.Supplementary 2019-20'!$B$8:$B$191,0))),INDEX('KI 2019-20'!$H$9:$H$383,MATCH($B87,'KI 2019-20'!$B$9:$B$383,0)))</f>
        <v>105.18172461893657</v>
      </c>
      <c r="AC87" s="156">
        <f>I87*('Other inputs'!$C$6/'Other inputs'!$C$5)</f>
        <v>15.318233766843269</v>
      </c>
      <c r="AD87" s="149">
        <f>IF(B87=$B$35,J87*('Other inputs'!$C$6/'Other inputs'!$C$5)-('Other inputs'!$C$18/1000000),J87*('Other inputs'!$C$6/'Other inputs'!$C$5))</f>
        <v>0</v>
      </c>
      <c r="AE87" s="149">
        <f>K87*('Other inputs'!$C$6/'Other inputs'!$C$5)</f>
        <v>2.728082161734358</v>
      </c>
      <c r="AF87" s="149">
        <f>L87*('Other inputs'!$C$6/'Other inputs'!$C$5)</f>
        <v>0</v>
      </c>
      <c r="AG87" s="188">
        <f>M87*('Other inputs'!$C$6/'Other inputs'!$C$5)</f>
        <v>0</v>
      </c>
      <c r="AH87" s="149">
        <f>N87*('Other inputs'!$C$6/'Other inputs'!$C$5)</f>
        <v>83.200399803333539</v>
      </c>
      <c r="AI87" s="149">
        <f>O87*('Other inputs'!$C$6/'Other inputs'!$C$5)</f>
        <v>0</v>
      </c>
      <c r="AJ87" s="149">
        <f>P87*('Other inputs'!$C$6/'Other inputs'!$C$5)</f>
        <v>5.6487640742993319</v>
      </c>
      <c r="AK87" s="149">
        <f>Q87*('Other inputs'!$C$6/'Other inputs'!$C$5)</f>
        <v>0</v>
      </c>
      <c r="AL87" s="188">
        <f>R87*('Other inputs'!$C$6/'Other inputs'!$C$5)</f>
        <v>0</v>
      </c>
      <c r="AM87" s="156">
        <f t="shared" si="18"/>
        <v>98.518633570176803</v>
      </c>
      <c r="AN87" s="149">
        <f t="shared" si="19"/>
        <v>0</v>
      </c>
      <c r="AO87" s="149">
        <f t="shared" si="20"/>
        <v>8.3768462360336891</v>
      </c>
      <c r="AP87" s="149">
        <f t="shared" si="21"/>
        <v>0</v>
      </c>
      <c r="AQ87" s="188">
        <f t="shared" si="22"/>
        <v>0</v>
      </c>
      <c r="AR87" s="149"/>
      <c r="AS87" s="156">
        <f>IF(D87=$C$171,'Other inputs'!$C$12/1000000,SUM(AC87:AG87))</f>
        <v>18.046315928577627</v>
      </c>
      <c r="AT87" s="200">
        <f>IF(D87=$C$171,$Z$171*('Other inputs'!$C$6/'Other inputs'!$C$5),SUM(AH87:AL87))</f>
        <v>88.849163877632876</v>
      </c>
      <c r="AU87" s="210">
        <f t="shared" si="23"/>
        <v>106.8954798062105</v>
      </c>
      <c r="AV87" s="214"/>
      <c r="AW87" s="199">
        <f>IF($G87=1,0,IF($B87=$B$172,AC87*('Other inputs'!$F$6/'Other inputs'!$F$5)-('Other inputs'!$C$28/1000000),AC87*('Other inputs'!$F$6/'Other inputs'!$F$5)))</f>
        <v>15.40294289366452</v>
      </c>
      <c r="AX87" s="200">
        <f>IF($G87=1,0,IF($B87=$B$172,AD87*('Other inputs'!$F$6/'Other inputs'!$F$5)-('Other inputs'!$C$29/1000000),AD87*('Other inputs'!$F$6/'Other inputs'!$F$5)))</f>
        <v>0</v>
      </c>
      <c r="AY87" s="200">
        <f>IF($G87=1,0,AE87*('Other inputs'!$F$6/'Other inputs'!$F$5))</f>
        <v>2.7431683303706769</v>
      </c>
      <c r="AZ87" s="200">
        <f>IF($G87=1,0,AF87*('Other inputs'!$F$6/'Other inputs'!$F$5))</f>
        <v>0</v>
      </c>
      <c r="BA87" s="200">
        <f>IF($G87=1,0,AG87*('Other inputs'!$F$6/'Other inputs'!$F$5))</f>
        <v>0</v>
      </c>
      <c r="BB87" s="199">
        <f>IF($G87=1,0,AH87*('Other inputs'!$C$7/'Other inputs'!$C$6))</f>
        <v>83.200399803333539</v>
      </c>
      <c r="BC87" s="200">
        <f>IF($G87=1,0,AI87*('Other inputs'!$C$7/'Other inputs'!$C$6))</f>
        <v>0</v>
      </c>
      <c r="BD87" s="200">
        <f>IF($G87=1,0,AJ87*('Other inputs'!$C$7/'Other inputs'!$C$6))</f>
        <v>5.6487640742993319</v>
      </c>
      <c r="BE87" s="200">
        <f>IF($G87=1,0,AK87*('Other inputs'!$C$7/'Other inputs'!$C$6))</f>
        <v>0</v>
      </c>
      <c r="BF87" s="200">
        <f>IF($G87=1,0,AL87*('Other inputs'!$C$7/'Other inputs'!$C$6))</f>
        <v>0</v>
      </c>
      <c r="BG87" s="199">
        <f t="shared" si="24"/>
        <v>98.603342696998055</v>
      </c>
      <c r="BH87" s="200">
        <f t="shared" si="25"/>
        <v>0</v>
      </c>
      <c r="BI87" s="200">
        <f t="shared" si="26"/>
        <v>8.3919324046700083</v>
      </c>
      <c r="BJ87" s="200">
        <f t="shared" si="27"/>
        <v>0</v>
      </c>
      <c r="BK87" s="210">
        <f t="shared" si="28"/>
        <v>0</v>
      </c>
      <c r="BL87" s="200"/>
      <c r="BM87" s="199">
        <f>IF(D87=C$171,'Other inputs'!$C$13/1000000,SUM(AW87:BA87))</f>
        <v>18.146111224035195</v>
      </c>
      <c r="BN87" s="200">
        <f>IF(B87=$B$171,$AT$171*('Other inputs'!$C$7/'Other inputs'!$C$6),SUM(BB87:BF87))</f>
        <v>88.849163877632876</v>
      </c>
      <c r="BO87" s="188">
        <f t="shared" si="29"/>
        <v>106.99527510166807</v>
      </c>
    </row>
    <row r="88" spans="2:67">
      <c r="B88" s="121" t="str">
        <f>'KI 2019-20'!B89</f>
        <v>E1932</v>
      </c>
      <c r="C88" s="160" t="str">
        <f t="shared" si="16"/>
        <v>E1932</v>
      </c>
      <c r="D88" s="160" t="str">
        <f t="shared" si="17"/>
        <v>E1932</v>
      </c>
      <c r="E88" t="str">
        <f>INDEX('KI 2019-20'!D$9:D$383,MATCH($B88,'KI 2019-20'!$B$9:$B$383,0))</f>
        <v>SD</v>
      </c>
      <c r="F88" t="str">
        <f>INDEX('KI 2019-20'!E$9:E$383,MATCH($B88,'KI 2019-20'!$B$9:$B$383,0))</f>
        <v>P1905</v>
      </c>
      <c r="G88" s="119">
        <v>0</v>
      </c>
      <c r="H88" s="120" t="str">
        <f>INDEX('KI 2019-20'!F$9:F$383,MATCH($B88,'KI 2019-20'!$B$9:$B$383,0))</f>
        <v>Dacorum</v>
      </c>
      <c r="I88" s="154">
        <f>_xlfn.IFNA(IF($B88=$B$382,0,INDEX('I.Supplementary 2019-20'!N$8:N$191,MATCH($B88,'I.Supplementary 2019-20'!$B$8:$B$191,0))),INDEX('KI 2019-20'!N$9:N$383,MATCH($B88,'KI 2019-20'!$B$9:$B$383,0)))</f>
        <v>0</v>
      </c>
      <c r="J88" s="153">
        <f>_xlfn.IFNA(IF($B88=$B$382,0,INDEX('I.Supplementary 2019-20'!O$8:O$191,MATCH($B88,'I.Supplementary 2019-20'!$B$8:$B$191,0))),INDEX('KI 2019-20'!O$9:O$383,MATCH($B88,'KI 2019-20'!$B$9:$B$383,0)))</f>
        <v>0</v>
      </c>
      <c r="K88" s="153">
        <f>_xlfn.IFNA(IF($B88=$B$382,0,INDEX('I.Supplementary 2019-20'!P$8:P$191,MATCH($B88,'I.Supplementary 2019-20'!$B$8:$B$191,0))),INDEX('KI 2019-20'!P$9:P$383,MATCH($B88,'KI 2019-20'!$B$9:$B$383,0)))</f>
        <v>0</v>
      </c>
      <c r="L88" s="153">
        <f>_xlfn.IFNA(IF($B88=$B$382,0,INDEX('I.Supplementary 2019-20'!Q$8:Q$191,MATCH($B88,'I.Supplementary 2019-20'!$B$8:$B$191,0))),INDEX('KI 2019-20'!Q$9:Q$383,MATCH($B88,'KI 2019-20'!$B$9:$B$383,0)))</f>
        <v>0</v>
      </c>
      <c r="M88" s="155">
        <f>_xlfn.IFNA(IF($B88=$B$382,0,INDEX('I.Supplementary 2019-20'!R$8:R$191,MATCH($B88,'I.Supplementary 2019-20'!$B$8:$B$191,0))),INDEX('KI 2019-20'!R$9:R$383,MATCH($B88,'KI 2019-20'!$B$9:$B$383,0)))</f>
        <v>0</v>
      </c>
      <c r="N88" s="153">
        <f>_xlfn.IFNA(IF($B88=$B$382,0,INDEX('I.Supplementary 2019-20'!S$8:S$191,MATCH($B88,'I.Supplementary 2019-20'!$B$8:$B$191,0))),INDEX('KI 2019-20'!S$9:S$383,MATCH($B88,'KI 2019-20'!$B$9:$B$383,0)))</f>
        <v>0</v>
      </c>
      <c r="O88" s="153">
        <f>_xlfn.IFNA(IF($B88=$B$382,0,INDEX('I.Supplementary 2019-20'!T$8:T$191,MATCH($B88,'I.Supplementary 2019-20'!$B$8:$B$191,0))),INDEX('KI 2019-20'!T$9:T$383,MATCH($B88,'KI 2019-20'!$B$9:$B$383,0)))</f>
        <v>2.9687644535812918</v>
      </c>
      <c r="P88" s="153">
        <f>_xlfn.IFNA(IF($B88=$B$382,0,INDEX('I.Supplementary 2019-20'!U$8:U$191,MATCH($B88,'I.Supplementary 2019-20'!$B$8:$B$191,0))),INDEX('KI 2019-20'!U$9:U$383,MATCH($B88,'KI 2019-20'!$B$9:$B$383,0)))</f>
        <v>0</v>
      </c>
      <c r="Q88" s="153">
        <f>_xlfn.IFNA(IF($B88=$B$382,0,INDEX('I.Supplementary 2019-20'!V$8:V$191,MATCH($B88,'I.Supplementary 2019-20'!$B$8:$B$191,0))),INDEX('KI 2019-20'!V$9:V$383,MATCH($B88,'KI 2019-20'!$B$9:$B$383,0)))</f>
        <v>0</v>
      </c>
      <c r="R88" s="155">
        <f>_xlfn.IFNA(IF($B88=$B$382,0,INDEX('I.Supplementary 2019-20'!W$8:W$191,MATCH($B88,'I.Supplementary 2019-20'!$B$8:$B$191,0))),INDEX('KI 2019-20'!W$9:W$383,MATCH($B88,'KI 2019-20'!$B$9:$B$383,0)))</f>
        <v>0</v>
      </c>
      <c r="S88" s="153">
        <f>_xlfn.IFNA(IF($B88=$B$382,0,INDEX('I.Supplementary 2019-20'!X$8:X$191,MATCH($B88,'I.Supplementary 2019-20'!$B$8:$B$191,0))),INDEX('KI 2019-20'!X$9:X$383,MATCH($B88,'KI 2019-20'!$B$9:$B$383,0)))</f>
        <v>0</v>
      </c>
      <c r="T88" s="153">
        <f>_xlfn.IFNA(IF($B88=$B$382,0,INDEX('I.Supplementary 2019-20'!Y$8:Y$191,MATCH($B88,'I.Supplementary 2019-20'!$B$8:$B$191,0))),INDEX('KI 2019-20'!Y$9:Y$383,MATCH($B88,'KI 2019-20'!$B$9:$B$383,0)))</f>
        <v>2.9687644535812918</v>
      </c>
      <c r="U88" s="153">
        <f>_xlfn.IFNA(IF($B88=$B$382,0,INDEX('I.Supplementary 2019-20'!Z$8:Z$191,MATCH($B88,'I.Supplementary 2019-20'!$B$8:$B$191,0))),INDEX('KI 2019-20'!Z$9:Z$383,MATCH($B88,'KI 2019-20'!$B$9:$B$383,0)))</f>
        <v>0</v>
      </c>
      <c r="V88" s="153">
        <f>_xlfn.IFNA(IF($B88=$B$382,0,INDEX('I.Supplementary 2019-20'!AA$8:AA$191,MATCH($B88,'I.Supplementary 2019-20'!$B$8:$B$191,0))),INDEX('KI 2019-20'!AA$9:AA$383,MATCH($B88,'KI 2019-20'!$B$9:$B$383,0)))</f>
        <v>0</v>
      </c>
      <c r="W88" s="155">
        <f>_xlfn.IFNA(IF($B88=$B$382,0,INDEX('I.Supplementary 2019-20'!AB$8:AB$191,MATCH($B88,'I.Supplementary 2019-20'!$B$8:$B$191,0))),INDEX('KI 2019-20'!AB$9:AB$383,MATCH($B88,'KI 2019-20'!$B$9:$B$383,0)))</f>
        <v>0</v>
      </c>
      <c r="Y88" s="154">
        <f>_xlfn.IFNA(IF($B88=$B$382,0,INDEX('I.Supplementary 2019-20'!$I$8:$I$191,MATCH($B88,'I.Supplementary 2019-20'!$B$8:$B$191,0))),INDEX('KI 2019-20'!$I$9:$I$383,MATCH($B88,'KI 2019-20'!$B$9:$B$383,0)))</f>
        <v>0</v>
      </c>
      <c r="Z88" s="153">
        <f>_xlfn.IFNA(IF($B88=$B$382,0,INDEX('I.Supplementary 2019-20'!$J$8:$J$191,MATCH($B88,'I.Supplementary 2019-20'!$B$8:$B$191,0))),INDEX('KI 2019-20'!$J$9:$J$383,MATCH($B88,'KI 2019-20'!$B$9:$B$383,0)))</f>
        <v>2.9687644535812918</v>
      </c>
      <c r="AA88" s="155">
        <f>_xlfn.IFNA(IF($B88=$B$382,0,INDEX('I.Supplementary 2019-20'!$H$8:$H$191,MATCH($B88,'I.Supplementary 2019-20'!$B$8:$B$191,0))),INDEX('KI 2019-20'!$H$9:$H$383,MATCH($B88,'KI 2019-20'!$B$9:$B$383,0)))</f>
        <v>2.9687644535812918</v>
      </c>
      <c r="AC88" s="156">
        <f>I88*('Other inputs'!$C$6/'Other inputs'!$C$5)</f>
        <v>0</v>
      </c>
      <c r="AD88" s="149">
        <f>IF(B88=$B$35,J88*('Other inputs'!$C$6/'Other inputs'!$C$5)-('Other inputs'!$C$18/1000000),J88*('Other inputs'!$C$6/'Other inputs'!$C$5))</f>
        <v>0</v>
      </c>
      <c r="AE88" s="149">
        <f>K88*('Other inputs'!$C$6/'Other inputs'!$C$5)</f>
        <v>0</v>
      </c>
      <c r="AF88" s="149">
        <f>L88*('Other inputs'!$C$6/'Other inputs'!$C$5)</f>
        <v>0</v>
      </c>
      <c r="AG88" s="188">
        <f>M88*('Other inputs'!$C$6/'Other inputs'!$C$5)</f>
        <v>0</v>
      </c>
      <c r="AH88" s="149">
        <f>N88*('Other inputs'!$C$6/'Other inputs'!$C$5)</f>
        <v>0</v>
      </c>
      <c r="AI88" s="149">
        <f>O88*('Other inputs'!$C$6/'Other inputs'!$C$5)</f>
        <v>3.0171353611752845</v>
      </c>
      <c r="AJ88" s="149">
        <f>P88*('Other inputs'!$C$6/'Other inputs'!$C$5)</f>
        <v>0</v>
      </c>
      <c r="AK88" s="149">
        <f>Q88*('Other inputs'!$C$6/'Other inputs'!$C$5)</f>
        <v>0</v>
      </c>
      <c r="AL88" s="188">
        <f>R88*('Other inputs'!$C$6/'Other inputs'!$C$5)</f>
        <v>0</v>
      </c>
      <c r="AM88" s="156">
        <f t="shared" si="18"/>
        <v>0</v>
      </c>
      <c r="AN88" s="149">
        <f t="shared" si="19"/>
        <v>3.0171353611752845</v>
      </c>
      <c r="AO88" s="149">
        <f t="shared" si="20"/>
        <v>0</v>
      </c>
      <c r="AP88" s="149">
        <f t="shared" si="21"/>
        <v>0</v>
      </c>
      <c r="AQ88" s="188">
        <f t="shared" si="22"/>
        <v>0</v>
      </c>
      <c r="AR88" s="149"/>
      <c r="AS88" s="156">
        <f>IF(D88=$C$171,'Other inputs'!$C$12/1000000,SUM(AC88:AG88))</f>
        <v>0</v>
      </c>
      <c r="AT88" s="200">
        <f>IF(D88=$C$171,$Z$171*('Other inputs'!$C$6/'Other inputs'!$C$5),SUM(AH88:AL88))</f>
        <v>3.0171353611752845</v>
      </c>
      <c r="AU88" s="210">
        <f t="shared" si="23"/>
        <v>3.0171353611752845</v>
      </c>
      <c r="AV88" s="214"/>
      <c r="AW88" s="199">
        <f>IF($G88=1,0,IF($B88=$B$172,AC88*('Other inputs'!$F$6/'Other inputs'!$F$5)-('Other inputs'!$C$28/1000000),AC88*('Other inputs'!$F$6/'Other inputs'!$F$5)))</f>
        <v>0</v>
      </c>
      <c r="AX88" s="200">
        <f>IF($G88=1,0,IF($B88=$B$172,AD88*('Other inputs'!$F$6/'Other inputs'!$F$5)-('Other inputs'!$C$29/1000000),AD88*('Other inputs'!$F$6/'Other inputs'!$F$5)))</f>
        <v>0</v>
      </c>
      <c r="AY88" s="200">
        <f>IF($G88=1,0,AE88*('Other inputs'!$F$6/'Other inputs'!$F$5))</f>
        <v>0</v>
      </c>
      <c r="AZ88" s="200">
        <f>IF($G88=1,0,AF88*('Other inputs'!$F$6/'Other inputs'!$F$5))</f>
        <v>0</v>
      </c>
      <c r="BA88" s="200">
        <f>IF($G88=1,0,AG88*('Other inputs'!$F$6/'Other inputs'!$F$5))</f>
        <v>0</v>
      </c>
      <c r="BB88" s="199">
        <f>IF($G88=1,0,AH88*('Other inputs'!$C$7/'Other inputs'!$C$6))</f>
        <v>0</v>
      </c>
      <c r="BC88" s="200">
        <f>IF($G88=1,0,AI88*('Other inputs'!$C$7/'Other inputs'!$C$6))</f>
        <v>3.0171353611752845</v>
      </c>
      <c r="BD88" s="200">
        <f>IF($G88=1,0,AJ88*('Other inputs'!$C$7/'Other inputs'!$C$6))</f>
        <v>0</v>
      </c>
      <c r="BE88" s="200">
        <f>IF($G88=1,0,AK88*('Other inputs'!$C$7/'Other inputs'!$C$6))</f>
        <v>0</v>
      </c>
      <c r="BF88" s="200">
        <f>IF($G88=1,0,AL88*('Other inputs'!$C$7/'Other inputs'!$C$6))</f>
        <v>0</v>
      </c>
      <c r="BG88" s="199">
        <f t="shared" si="24"/>
        <v>0</v>
      </c>
      <c r="BH88" s="200">
        <f t="shared" si="25"/>
        <v>3.0171353611752845</v>
      </c>
      <c r="BI88" s="200">
        <f t="shared" si="26"/>
        <v>0</v>
      </c>
      <c r="BJ88" s="200">
        <f t="shared" si="27"/>
        <v>0</v>
      </c>
      <c r="BK88" s="210">
        <f t="shared" si="28"/>
        <v>0</v>
      </c>
      <c r="BL88" s="200"/>
      <c r="BM88" s="199">
        <f>IF(D88=C$171,'Other inputs'!$C$13/1000000,SUM(AW88:BA88))</f>
        <v>0</v>
      </c>
      <c r="BN88" s="200">
        <f>IF(B88=$B$171,$AT$171*('Other inputs'!$C$7/'Other inputs'!$C$6),SUM(BB88:BF88))</f>
        <v>3.0171353611752845</v>
      </c>
      <c r="BO88" s="188">
        <f t="shared" si="29"/>
        <v>3.0171353611752845</v>
      </c>
    </row>
    <row r="89" spans="2:67">
      <c r="B89" s="121" t="str">
        <f>'KI 2019-20'!B90</f>
        <v>E1301</v>
      </c>
      <c r="C89" s="160" t="str">
        <f t="shared" si="16"/>
        <v>E1301</v>
      </c>
      <c r="D89" s="160" t="str">
        <f t="shared" si="17"/>
        <v>E1301</v>
      </c>
      <c r="E89" t="str">
        <f>INDEX('KI 2019-20'!D$9:D$383,MATCH($B89,'KI 2019-20'!$B$9:$B$383,0))</f>
        <v>UNINFIR</v>
      </c>
      <c r="F89">
        <f>INDEX('KI 2019-20'!E$9:E$383,MATCH($B89,'KI 2019-20'!$B$9:$B$383,0))</f>
        <v>0</v>
      </c>
      <c r="G89" s="119">
        <v>0</v>
      </c>
      <c r="H89" s="120" t="str">
        <f>INDEX('KI 2019-20'!F$9:F$383,MATCH($B89,'KI 2019-20'!$B$9:$B$383,0))</f>
        <v>Darlington</v>
      </c>
      <c r="I89" s="154">
        <f>_xlfn.IFNA(IF($B89=$B$382,0,INDEX('I.Supplementary 2019-20'!N$8:N$191,MATCH($B89,'I.Supplementary 2019-20'!$B$8:$B$191,0))),INDEX('KI 2019-20'!N$9:N$383,MATCH($B89,'KI 2019-20'!$B$9:$B$383,0)))</f>
        <v>3.7762956872805358</v>
      </c>
      <c r="J89" s="153">
        <f>_xlfn.IFNA(IF($B89=$B$382,0,INDEX('I.Supplementary 2019-20'!O$8:O$191,MATCH($B89,'I.Supplementary 2019-20'!$B$8:$B$191,0))),INDEX('KI 2019-20'!O$9:O$383,MATCH($B89,'KI 2019-20'!$B$9:$B$383,0)))</f>
        <v>-0.22001299385052919</v>
      </c>
      <c r="K89" s="153">
        <f>_xlfn.IFNA(IF($B89=$B$382,0,INDEX('I.Supplementary 2019-20'!P$8:P$191,MATCH($B89,'I.Supplementary 2019-20'!$B$8:$B$191,0))),INDEX('KI 2019-20'!P$9:P$383,MATCH($B89,'KI 2019-20'!$B$9:$B$383,0)))</f>
        <v>0</v>
      </c>
      <c r="L89" s="153">
        <f>_xlfn.IFNA(IF($B89=$B$382,0,INDEX('I.Supplementary 2019-20'!Q$8:Q$191,MATCH($B89,'I.Supplementary 2019-20'!$B$8:$B$191,0))),INDEX('KI 2019-20'!Q$9:Q$383,MATCH($B89,'KI 2019-20'!$B$9:$B$383,0)))</f>
        <v>0</v>
      </c>
      <c r="M89" s="155">
        <f>_xlfn.IFNA(IF($B89=$B$382,0,INDEX('I.Supplementary 2019-20'!R$8:R$191,MATCH($B89,'I.Supplementary 2019-20'!$B$8:$B$191,0))),INDEX('KI 2019-20'!R$9:R$383,MATCH($B89,'KI 2019-20'!$B$9:$B$383,0)))</f>
        <v>0</v>
      </c>
      <c r="N89" s="153">
        <f>_xlfn.IFNA(IF($B89=$B$382,0,INDEX('I.Supplementary 2019-20'!S$8:S$191,MATCH($B89,'I.Supplementary 2019-20'!$B$8:$B$191,0))),INDEX('KI 2019-20'!S$9:S$383,MATCH($B89,'KI 2019-20'!$B$9:$B$383,0)))</f>
        <v>19.227111190914304</v>
      </c>
      <c r="O89" s="153">
        <f>_xlfn.IFNA(IF($B89=$B$382,0,INDEX('I.Supplementary 2019-20'!T$8:T$191,MATCH($B89,'I.Supplementary 2019-20'!$B$8:$B$191,0))),INDEX('KI 2019-20'!T$9:T$383,MATCH($B89,'KI 2019-20'!$B$9:$B$383,0)))</f>
        <v>3.3124854037691671</v>
      </c>
      <c r="P89" s="153">
        <f>_xlfn.IFNA(IF($B89=$B$382,0,INDEX('I.Supplementary 2019-20'!U$8:U$191,MATCH($B89,'I.Supplementary 2019-20'!$B$8:$B$191,0))),INDEX('KI 2019-20'!U$9:U$383,MATCH($B89,'KI 2019-20'!$B$9:$B$383,0)))</f>
        <v>0</v>
      </c>
      <c r="Q89" s="153">
        <f>_xlfn.IFNA(IF($B89=$B$382,0,INDEX('I.Supplementary 2019-20'!V$8:V$191,MATCH($B89,'I.Supplementary 2019-20'!$B$8:$B$191,0))),INDEX('KI 2019-20'!V$9:V$383,MATCH($B89,'KI 2019-20'!$B$9:$B$383,0)))</f>
        <v>0</v>
      </c>
      <c r="R89" s="155">
        <f>_xlfn.IFNA(IF($B89=$B$382,0,INDEX('I.Supplementary 2019-20'!W$8:W$191,MATCH($B89,'I.Supplementary 2019-20'!$B$8:$B$191,0))),INDEX('KI 2019-20'!W$9:W$383,MATCH($B89,'KI 2019-20'!$B$9:$B$383,0)))</f>
        <v>0</v>
      </c>
      <c r="S89" s="153">
        <f>_xlfn.IFNA(IF($B89=$B$382,0,INDEX('I.Supplementary 2019-20'!X$8:X$191,MATCH($B89,'I.Supplementary 2019-20'!$B$8:$B$191,0))),INDEX('KI 2019-20'!X$9:X$383,MATCH($B89,'KI 2019-20'!$B$9:$B$383,0)))</f>
        <v>23.003406878194838</v>
      </c>
      <c r="T89" s="153">
        <f>_xlfn.IFNA(IF($B89=$B$382,0,INDEX('I.Supplementary 2019-20'!Y$8:Y$191,MATCH($B89,'I.Supplementary 2019-20'!$B$8:$B$191,0))),INDEX('KI 2019-20'!Y$9:Y$383,MATCH($B89,'KI 2019-20'!$B$9:$B$383,0)))</f>
        <v>3.092472409918638</v>
      </c>
      <c r="U89" s="153">
        <f>_xlfn.IFNA(IF($B89=$B$382,0,INDEX('I.Supplementary 2019-20'!Z$8:Z$191,MATCH($B89,'I.Supplementary 2019-20'!$B$8:$B$191,0))),INDEX('KI 2019-20'!Z$9:Z$383,MATCH($B89,'KI 2019-20'!$B$9:$B$383,0)))</f>
        <v>0</v>
      </c>
      <c r="V89" s="153">
        <f>_xlfn.IFNA(IF($B89=$B$382,0,INDEX('I.Supplementary 2019-20'!AA$8:AA$191,MATCH($B89,'I.Supplementary 2019-20'!$B$8:$B$191,0))),INDEX('KI 2019-20'!AA$9:AA$383,MATCH($B89,'KI 2019-20'!$B$9:$B$383,0)))</f>
        <v>0</v>
      </c>
      <c r="W89" s="155">
        <f>_xlfn.IFNA(IF($B89=$B$382,0,INDEX('I.Supplementary 2019-20'!AB$8:AB$191,MATCH($B89,'I.Supplementary 2019-20'!$B$8:$B$191,0))),INDEX('KI 2019-20'!AB$9:AB$383,MATCH($B89,'KI 2019-20'!$B$9:$B$383,0)))</f>
        <v>0</v>
      </c>
      <c r="Y89" s="154">
        <f>_xlfn.IFNA(IF($B89=$B$382,0,INDEX('I.Supplementary 2019-20'!$I$8:$I$191,MATCH($B89,'I.Supplementary 2019-20'!$B$8:$B$191,0))),INDEX('KI 2019-20'!$I$9:$I$383,MATCH($B89,'KI 2019-20'!$B$9:$B$383,0)))</f>
        <v>3.5562826934300067</v>
      </c>
      <c r="Z89" s="153">
        <f>_xlfn.IFNA(IF($B89=$B$382,0,INDEX('I.Supplementary 2019-20'!$J$8:$J$191,MATCH($B89,'I.Supplementary 2019-20'!$B$8:$B$191,0))),INDEX('KI 2019-20'!$J$9:$J$383,MATCH($B89,'KI 2019-20'!$B$9:$B$383,0)))</f>
        <v>22.53959659468347</v>
      </c>
      <c r="AA89" s="155">
        <f>_xlfn.IFNA(IF($B89=$B$382,0,INDEX('I.Supplementary 2019-20'!$H$8:$H$191,MATCH($B89,'I.Supplementary 2019-20'!$B$8:$B$191,0))),INDEX('KI 2019-20'!$H$9:$H$383,MATCH($B89,'KI 2019-20'!$B$9:$B$383,0)))</f>
        <v>26.095879288113476</v>
      </c>
      <c r="AC89" s="156">
        <f>I89*('Other inputs'!$C$6/'Other inputs'!$C$5)</f>
        <v>3.8378239265844956</v>
      </c>
      <c r="AD89" s="149">
        <f>IF(B89=$B$35,J89*('Other inputs'!$C$6/'Other inputs'!$C$5)-('Other inputs'!$C$18/1000000),J89*('Other inputs'!$C$6/'Other inputs'!$C$5))</f>
        <v>-0.22359772694789015</v>
      </c>
      <c r="AE89" s="149">
        <f>K89*('Other inputs'!$C$6/'Other inputs'!$C$5)</f>
        <v>0</v>
      </c>
      <c r="AF89" s="149">
        <f>L89*('Other inputs'!$C$6/'Other inputs'!$C$5)</f>
        <v>0</v>
      </c>
      <c r="AG89" s="188">
        <f>M89*('Other inputs'!$C$6/'Other inputs'!$C$5)</f>
        <v>0</v>
      </c>
      <c r="AH89" s="149">
        <f>N89*('Other inputs'!$C$6/'Other inputs'!$C$5)</f>
        <v>19.540383878342645</v>
      </c>
      <c r="AI89" s="149">
        <f>O89*('Other inputs'!$C$6/'Other inputs'!$C$5)</f>
        <v>3.3664566527104163</v>
      </c>
      <c r="AJ89" s="149">
        <f>P89*('Other inputs'!$C$6/'Other inputs'!$C$5)</f>
        <v>0</v>
      </c>
      <c r="AK89" s="149">
        <f>Q89*('Other inputs'!$C$6/'Other inputs'!$C$5)</f>
        <v>0</v>
      </c>
      <c r="AL89" s="188">
        <f>R89*('Other inputs'!$C$6/'Other inputs'!$C$5)</f>
        <v>0</v>
      </c>
      <c r="AM89" s="156">
        <f t="shared" si="18"/>
        <v>23.37820780492714</v>
      </c>
      <c r="AN89" s="149">
        <f t="shared" si="19"/>
        <v>3.1428589257625261</v>
      </c>
      <c r="AO89" s="149">
        <f t="shared" si="20"/>
        <v>0</v>
      </c>
      <c r="AP89" s="149">
        <f t="shared" si="21"/>
        <v>0</v>
      </c>
      <c r="AQ89" s="188">
        <f t="shared" si="22"/>
        <v>0</v>
      </c>
      <c r="AR89" s="149"/>
      <c r="AS89" s="156">
        <f>IF(D89=$C$171,'Other inputs'!$C$12/1000000,SUM(AC89:AG89))</f>
        <v>3.6142261996366054</v>
      </c>
      <c r="AT89" s="200">
        <f>IF(D89=$C$171,$Z$171*('Other inputs'!$C$6/'Other inputs'!$C$5),SUM(AH89:AL89))</f>
        <v>22.90684053105306</v>
      </c>
      <c r="AU89" s="210">
        <f t="shared" si="23"/>
        <v>26.521066730689665</v>
      </c>
      <c r="AV89" s="214"/>
      <c r="AW89" s="199">
        <f>IF($G89=1,0,IF($B89=$B$172,AC89*('Other inputs'!$F$6/'Other inputs'!$F$5)-('Other inputs'!$C$28/1000000),AC89*('Other inputs'!$F$6/'Other inputs'!$F$5)))</f>
        <v>3.8590469160402621</v>
      </c>
      <c r="AX89" s="200">
        <f>IF($G89=1,0,IF($B89=$B$172,AD89*('Other inputs'!$F$6/'Other inputs'!$F$5)-('Other inputs'!$C$29/1000000),AD89*('Other inputs'!$F$6/'Other inputs'!$F$5)))</f>
        <v>-0.22483421207386925</v>
      </c>
      <c r="AY89" s="200">
        <f>IF($G89=1,0,AE89*('Other inputs'!$F$6/'Other inputs'!$F$5))</f>
        <v>0</v>
      </c>
      <c r="AZ89" s="200">
        <f>IF($G89=1,0,AF89*('Other inputs'!$F$6/'Other inputs'!$F$5))</f>
        <v>0</v>
      </c>
      <c r="BA89" s="200">
        <f>IF($G89=1,0,AG89*('Other inputs'!$F$6/'Other inputs'!$F$5))</f>
        <v>0</v>
      </c>
      <c r="BB89" s="199">
        <f>IF($G89=1,0,AH89*('Other inputs'!$C$7/'Other inputs'!$C$6))</f>
        <v>19.540383878342645</v>
      </c>
      <c r="BC89" s="200">
        <f>IF($G89=1,0,AI89*('Other inputs'!$C$7/'Other inputs'!$C$6))</f>
        <v>3.3664566527104163</v>
      </c>
      <c r="BD89" s="200">
        <f>IF($G89=1,0,AJ89*('Other inputs'!$C$7/'Other inputs'!$C$6))</f>
        <v>0</v>
      </c>
      <c r="BE89" s="200">
        <f>IF($G89=1,0,AK89*('Other inputs'!$C$7/'Other inputs'!$C$6))</f>
        <v>0</v>
      </c>
      <c r="BF89" s="200">
        <f>IF($G89=1,0,AL89*('Other inputs'!$C$7/'Other inputs'!$C$6))</f>
        <v>0</v>
      </c>
      <c r="BG89" s="199">
        <f t="shared" si="24"/>
        <v>23.399430794382909</v>
      </c>
      <c r="BH89" s="200">
        <f t="shared" si="25"/>
        <v>3.1416224406365472</v>
      </c>
      <c r="BI89" s="200">
        <f t="shared" si="26"/>
        <v>0</v>
      </c>
      <c r="BJ89" s="200">
        <f t="shared" si="27"/>
        <v>0</v>
      </c>
      <c r="BK89" s="210">
        <f t="shared" si="28"/>
        <v>0</v>
      </c>
      <c r="BL89" s="200"/>
      <c r="BM89" s="199">
        <f>IF(D89=C$171,'Other inputs'!$C$13/1000000,SUM(AW89:BA89))</f>
        <v>3.634212703966393</v>
      </c>
      <c r="BN89" s="200">
        <f>IF(B89=$B$171,$AT$171*('Other inputs'!$C$7/'Other inputs'!$C$6),SUM(BB89:BF89))</f>
        <v>22.90684053105306</v>
      </c>
      <c r="BO89" s="188">
        <f t="shared" si="29"/>
        <v>26.541053235019454</v>
      </c>
    </row>
    <row r="90" spans="2:67">
      <c r="B90" s="121" t="str">
        <f>'KI 2019-20'!B91</f>
        <v>E2233</v>
      </c>
      <c r="C90" s="160" t="str">
        <f t="shared" si="16"/>
        <v>E2233</v>
      </c>
      <c r="D90" s="160" t="str">
        <f t="shared" si="17"/>
        <v>E2233</v>
      </c>
      <c r="E90" t="str">
        <f>INDEX('KI 2019-20'!D$9:D$383,MATCH($B90,'KI 2019-20'!$B$9:$B$383,0))</f>
        <v>SD</v>
      </c>
      <c r="F90">
        <f>INDEX('KI 2019-20'!E$9:E$383,MATCH($B90,'KI 2019-20'!$B$9:$B$383,0))</f>
        <v>0</v>
      </c>
      <c r="G90" s="119">
        <v>0</v>
      </c>
      <c r="H90" s="120" t="str">
        <f>INDEX('KI 2019-20'!F$9:F$383,MATCH($B90,'KI 2019-20'!$B$9:$B$383,0))</f>
        <v>Dartford</v>
      </c>
      <c r="I90" s="154">
        <f>_xlfn.IFNA(IF($B90=$B$382,0,INDEX('I.Supplementary 2019-20'!N$8:N$191,MATCH($B90,'I.Supplementary 2019-20'!$B$8:$B$191,0))),INDEX('KI 2019-20'!N$9:N$383,MATCH($B90,'KI 2019-20'!$B$9:$B$383,0)))</f>
        <v>0</v>
      </c>
      <c r="J90" s="153">
        <f>_xlfn.IFNA(IF($B90=$B$382,0,INDEX('I.Supplementary 2019-20'!O$8:O$191,MATCH($B90,'I.Supplementary 2019-20'!$B$8:$B$191,0))),INDEX('KI 2019-20'!O$9:O$383,MATCH($B90,'KI 2019-20'!$B$9:$B$383,0)))</f>
        <v>0</v>
      </c>
      <c r="K90" s="153">
        <f>_xlfn.IFNA(IF($B90=$B$382,0,INDEX('I.Supplementary 2019-20'!P$8:P$191,MATCH($B90,'I.Supplementary 2019-20'!$B$8:$B$191,0))),INDEX('KI 2019-20'!P$9:P$383,MATCH($B90,'KI 2019-20'!$B$9:$B$383,0)))</f>
        <v>0</v>
      </c>
      <c r="L90" s="153">
        <f>_xlfn.IFNA(IF($B90=$B$382,0,INDEX('I.Supplementary 2019-20'!Q$8:Q$191,MATCH($B90,'I.Supplementary 2019-20'!$B$8:$B$191,0))),INDEX('KI 2019-20'!Q$9:Q$383,MATCH($B90,'KI 2019-20'!$B$9:$B$383,0)))</f>
        <v>0</v>
      </c>
      <c r="M90" s="155">
        <f>_xlfn.IFNA(IF($B90=$B$382,0,INDEX('I.Supplementary 2019-20'!R$8:R$191,MATCH($B90,'I.Supplementary 2019-20'!$B$8:$B$191,0))),INDEX('KI 2019-20'!R$9:R$383,MATCH($B90,'KI 2019-20'!$B$9:$B$383,0)))</f>
        <v>0</v>
      </c>
      <c r="N90" s="153">
        <f>_xlfn.IFNA(IF($B90=$B$382,0,INDEX('I.Supplementary 2019-20'!S$8:S$191,MATCH($B90,'I.Supplementary 2019-20'!$B$8:$B$191,0))),INDEX('KI 2019-20'!S$9:S$383,MATCH($B90,'KI 2019-20'!$B$9:$B$383,0)))</f>
        <v>0</v>
      </c>
      <c r="O90" s="153">
        <f>_xlfn.IFNA(IF($B90=$B$382,0,INDEX('I.Supplementary 2019-20'!T$8:T$191,MATCH($B90,'I.Supplementary 2019-20'!$B$8:$B$191,0))),INDEX('KI 2019-20'!T$9:T$383,MATCH($B90,'KI 2019-20'!$B$9:$B$383,0)))</f>
        <v>2.6723658345359733</v>
      </c>
      <c r="P90" s="153">
        <f>_xlfn.IFNA(IF($B90=$B$382,0,INDEX('I.Supplementary 2019-20'!U$8:U$191,MATCH($B90,'I.Supplementary 2019-20'!$B$8:$B$191,0))),INDEX('KI 2019-20'!U$9:U$383,MATCH($B90,'KI 2019-20'!$B$9:$B$383,0)))</f>
        <v>0</v>
      </c>
      <c r="Q90" s="153">
        <f>_xlfn.IFNA(IF($B90=$B$382,0,INDEX('I.Supplementary 2019-20'!V$8:V$191,MATCH($B90,'I.Supplementary 2019-20'!$B$8:$B$191,0))),INDEX('KI 2019-20'!V$9:V$383,MATCH($B90,'KI 2019-20'!$B$9:$B$383,0)))</f>
        <v>0</v>
      </c>
      <c r="R90" s="155">
        <f>_xlfn.IFNA(IF($B90=$B$382,0,INDEX('I.Supplementary 2019-20'!W$8:W$191,MATCH($B90,'I.Supplementary 2019-20'!$B$8:$B$191,0))),INDEX('KI 2019-20'!W$9:W$383,MATCH($B90,'KI 2019-20'!$B$9:$B$383,0)))</f>
        <v>0</v>
      </c>
      <c r="S90" s="153">
        <f>_xlfn.IFNA(IF($B90=$B$382,0,INDEX('I.Supplementary 2019-20'!X$8:X$191,MATCH($B90,'I.Supplementary 2019-20'!$B$8:$B$191,0))),INDEX('KI 2019-20'!X$9:X$383,MATCH($B90,'KI 2019-20'!$B$9:$B$383,0)))</f>
        <v>0</v>
      </c>
      <c r="T90" s="153">
        <f>_xlfn.IFNA(IF($B90=$B$382,0,INDEX('I.Supplementary 2019-20'!Y$8:Y$191,MATCH($B90,'I.Supplementary 2019-20'!$B$8:$B$191,0))),INDEX('KI 2019-20'!Y$9:Y$383,MATCH($B90,'KI 2019-20'!$B$9:$B$383,0)))</f>
        <v>2.6723658345359733</v>
      </c>
      <c r="U90" s="153">
        <f>_xlfn.IFNA(IF($B90=$B$382,0,INDEX('I.Supplementary 2019-20'!Z$8:Z$191,MATCH($B90,'I.Supplementary 2019-20'!$B$8:$B$191,0))),INDEX('KI 2019-20'!Z$9:Z$383,MATCH($B90,'KI 2019-20'!$B$9:$B$383,0)))</f>
        <v>0</v>
      </c>
      <c r="V90" s="153">
        <f>_xlfn.IFNA(IF($B90=$B$382,0,INDEX('I.Supplementary 2019-20'!AA$8:AA$191,MATCH($B90,'I.Supplementary 2019-20'!$B$8:$B$191,0))),INDEX('KI 2019-20'!AA$9:AA$383,MATCH($B90,'KI 2019-20'!$B$9:$B$383,0)))</f>
        <v>0</v>
      </c>
      <c r="W90" s="155">
        <f>_xlfn.IFNA(IF($B90=$B$382,0,INDEX('I.Supplementary 2019-20'!AB$8:AB$191,MATCH($B90,'I.Supplementary 2019-20'!$B$8:$B$191,0))),INDEX('KI 2019-20'!AB$9:AB$383,MATCH($B90,'KI 2019-20'!$B$9:$B$383,0)))</f>
        <v>0</v>
      </c>
      <c r="Y90" s="154">
        <f>_xlfn.IFNA(IF($B90=$B$382,0,INDEX('I.Supplementary 2019-20'!$I$8:$I$191,MATCH($B90,'I.Supplementary 2019-20'!$B$8:$B$191,0))),INDEX('KI 2019-20'!$I$9:$I$383,MATCH($B90,'KI 2019-20'!$B$9:$B$383,0)))</f>
        <v>0</v>
      </c>
      <c r="Z90" s="153">
        <f>_xlfn.IFNA(IF($B90=$B$382,0,INDEX('I.Supplementary 2019-20'!$J$8:$J$191,MATCH($B90,'I.Supplementary 2019-20'!$B$8:$B$191,0))),INDEX('KI 2019-20'!$J$9:$J$383,MATCH($B90,'KI 2019-20'!$B$9:$B$383,0)))</f>
        <v>2.6723658345359733</v>
      </c>
      <c r="AA90" s="155">
        <f>_xlfn.IFNA(IF($B90=$B$382,0,INDEX('I.Supplementary 2019-20'!$H$8:$H$191,MATCH($B90,'I.Supplementary 2019-20'!$B$8:$B$191,0))),INDEX('KI 2019-20'!$H$9:$H$383,MATCH($B90,'KI 2019-20'!$B$9:$B$383,0)))</f>
        <v>2.6723658345359733</v>
      </c>
      <c r="AC90" s="156">
        <f>I90*('Other inputs'!$C$6/'Other inputs'!$C$5)</f>
        <v>0</v>
      </c>
      <c r="AD90" s="149">
        <f>IF(B90=$B$35,J90*('Other inputs'!$C$6/'Other inputs'!$C$5)-('Other inputs'!$C$18/1000000),J90*('Other inputs'!$C$6/'Other inputs'!$C$5))</f>
        <v>0</v>
      </c>
      <c r="AE90" s="149">
        <f>K90*('Other inputs'!$C$6/'Other inputs'!$C$5)</f>
        <v>0</v>
      </c>
      <c r="AF90" s="149">
        <f>L90*('Other inputs'!$C$6/'Other inputs'!$C$5)</f>
        <v>0</v>
      </c>
      <c r="AG90" s="188">
        <f>M90*('Other inputs'!$C$6/'Other inputs'!$C$5)</f>
        <v>0</v>
      </c>
      <c r="AH90" s="149">
        <f>N90*('Other inputs'!$C$6/'Other inputs'!$C$5)</f>
        <v>0</v>
      </c>
      <c r="AI90" s="149">
        <f>O90*('Other inputs'!$C$6/'Other inputs'!$C$5)</f>
        <v>2.7159074367280054</v>
      </c>
      <c r="AJ90" s="149">
        <f>P90*('Other inputs'!$C$6/'Other inputs'!$C$5)</f>
        <v>0</v>
      </c>
      <c r="AK90" s="149">
        <f>Q90*('Other inputs'!$C$6/'Other inputs'!$C$5)</f>
        <v>0</v>
      </c>
      <c r="AL90" s="188">
        <f>R90*('Other inputs'!$C$6/'Other inputs'!$C$5)</f>
        <v>0</v>
      </c>
      <c r="AM90" s="156">
        <f t="shared" si="18"/>
        <v>0</v>
      </c>
      <c r="AN90" s="149">
        <f t="shared" si="19"/>
        <v>2.7159074367280054</v>
      </c>
      <c r="AO90" s="149">
        <f t="shared" si="20"/>
        <v>0</v>
      </c>
      <c r="AP90" s="149">
        <f t="shared" si="21"/>
        <v>0</v>
      </c>
      <c r="AQ90" s="188">
        <f t="shared" si="22"/>
        <v>0</v>
      </c>
      <c r="AR90" s="149"/>
      <c r="AS90" s="156">
        <f>IF(D90=$C$171,'Other inputs'!$C$12/1000000,SUM(AC90:AG90))</f>
        <v>0</v>
      </c>
      <c r="AT90" s="200">
        <f>IF(D90=$C$171,$Z$171*('Other inputs'!$C$6/'Other inputs'!$C$5),SUM(AH90:AL90))</f>
        <v>2.7159074367280054</v>
      </c>
      <c r="AU90" s="210">
        <f t="shared" si="23"/>
        <v>2.7159074367280054</v>
      </c>
      <c r="AV90" s="214"/>
      <c r="AW90" s="199">
        <f>IF($G90=1,0,IF($B90=$B$172,AC90*('Other inputs'!$F$6/'Other inputs'!$F$5)-('Other inputs'!$C$28/1000000),AC90*('Other inputs'!$F$6/'Other inputs'!$F$5)))</f>
        <v>0</v>
      </c>
      <c r="AX90" s="200">
        <f>IF($G90=1,0,IF($B90=$B$172,AD90*('Other inputs'!$F$6/'Other inputs'!$F$5)-('Other inputs'!$C$29/1000000),AD90*('Other inputs'!$F$6/'Other inputs'!$F$5)))</f>
        <v>0</v>
      </c>
      <c r="AY90" s="200">
        <f>IF($G90=1,0,AE90*('Other inputs'!$F$6/'Other inputs'!$F$5))</f>
        <v>0</v>
      </c>
      <c r="AZ90" s="200">
        <f>IF($G90=1,0,AF90*('Other inputs'!$F$6/'Other inputs'!$F$5))</f>
        <v>0</v>
      </c>
      <c r="BA90" s="200">
        <f>IF($G90=1,0,AG90*('Other inputs'!$F$6/'Other inputs'!$F$5))</f>
        <v>0</v>
      </c>
      <c r="BB90" s="199">
        <f>IF($G90=1,0,AH90*('Other inputs'!$C$7/'Other inputs'!$C$6))</f>
        <v>0</v>
      </c>
      <c r="BC90" s="200">
        <f>IF($G90=1,0,AI90*('Other inputs'!$C$7/'Other inputs'!$C$6))</f>
        <v>2.7159074367280054</v>
      </c>
      <c r="BD90" s="200">
        <f>IF($G90=1,0,AJ90*('Other inputs'!$C$7/'Other inputs'!$C$6))</f>
        <v>0</v>
      </c>
      <c r="BE90" s="200">
        <f>IF($G90=1,0,AK90*('Other inputs'!$C$7/'Other inputs'!$C$6))</f>
        <v>0</v>
      </c>
      <c r="BF90" s="200">
        <f>IF($G90=1,0,AL90*('Other inputs'!$C$7/'Other inputs'!$C$6))</f>
        <v>0</v>
      </c>
      <c r="BG90" s="199">
        <f t="shared" si="24"/>
        <v>0</v>
      </c>
      <c r="BH90" s="200">
        <f t="shared" si="25"/>
        <v>2.7159074367280054</v>
      </c>
      <c r="BI90" s="200">
        <f t="shared" si="26"/>
        <v>0</v>
      </c>
      <c r="BJ90" s="200">
        <f t="shared" si="27"/>
        <v>0</v>
      </c>
      <c r="BK90" s="210">
        <f t="shared" si="28"/>
        <v>0</v>
      </c>
      <c r="BL90" s="200"/>
      <c r="BM90" s="199">
        <f>IF(D90=C$171,'Other inputs'!$C$13/1000000,SUM(AW90:BA90))</f>
        <v>0</v>
      </c>
      <c r="BN90" s="200">
        <f>IF(B90=$B$171,$AT$171*('Other inputs'!$C$7/'Other inputs'!$C$6),SUM(BB90:BF90))</f>
        <v>2.7159074367280054</v>
      </c>
      <c r="BO90" s="188">
        <f t="shared" si="29"/>
        <v>2.7159074367280054</v>
      </c>
    </row>
    <row r="91" spans="2:67">
      <c r="B91" s="121" t="str">
        <f>'KI 2019-20'!B92</f>
        <v>E2832</v>
      </c>
      <c r="C91" s="160" t="str">
        <f t="shared" si="16"/>
        <v>E2832</v>
      </c>
      <c r="D91" s="160" t="str">
        <f t="shared" si="17"/>
        <v>E2832</v>
      </c>
      <c r="E91" t="str">
        <f>INDEX('KI 2019-20'!D$9:D$383,MATCH($B91,'KI 2019-20'!$B$9:$B$383,0))</f>
        <v>SD</v>
      </c>
      <c r="F91" t="str">
        <f>INDEX('KI 2019-20'!E$9:E$383,MATCH($B91,'KI 2019-20'!$B$9:$B$383,0))</f>
        <v>P1907</v>
      </c>
      <c r="G91" s="119">
        <v>2</v>
      </c>
      <c r="H91" s="120" t="str">
        <f>INDEX('KI 2019-20'!F$9:F$383,MATCH($B91,'KI 2019-20'!$B$9:$B$383,0))</f>
        <v>Daventry</v>
      </c>
      <c r="I91" s="154">
        <f>_xlfn.IFNA(IF($B91=$B$382,0,INDEX('I.Supplementary 2019-20'!N$8:N$191,MATCH($B91,'I.Supplementary 2019-20'!$B$8:$B$191,0))),INDEX('KI 2019-20'!N$9:N$383,MATCH($B91,'KI 2019-20'!$B$9:$B$383,0)))</f>
        <v>0</v>
      </c>
      <c r="J91" s="153">
        <f>_xlfn.IFNA(IF($B91=$B$382,0,INDEX('I.Supplementary 2019-20'!O$8:O$191,MATCH($B91,'I.Supplementary 2019-20'!$B$8:$B$191,0))),INDEX('KI 2019-20'!O$9:O$383,MATCH($B91,'KI 2019-20'!$B$9:$B$383,0)))</f>
        <v>0</v>
      </c>
      <c r="K91" s="153">
        <f>_xlfn.IFNA(IF($B91=$B$382,0,INDEX('I.Supplementary 2019-20'!P$8:P$191,MATCH($B91,'I.Supplementary 2019-20'!$B$8:$B$191,0))),INDEX('KI 2019-20'!P$9:P$383,MATCH($B91,'KI 2019-20'!$B$9:$B$383,0)))</f>
        <v>0</v>
      </c>
      <c r="L91" s="153">
        <f>_xlfn.IFNA(IF($B91=$B$382,0,INDEX('I.Supplementary 2019-20'!Q$8:Q$191,MATCH($B91,'I.Supplementary 2019-20'!$B$8:$B$191,0))),INDEX('KI 2019-20'!Q$9:Q$383,MATCH($B91,'KI 2019-20'!$B$9:$B$383,0)))</f>
        <v>0</v>
      </c>
      <c r="M91" s="155">
        <f>_xlfn.IFNA(IF($B91=$B$382,0,INDEX('I.Supplementary 2019-20'!R$8:R$191,MATCH($B91,'I.Supplementary 2019-20'!$B$8:$B$191,0))),INDEX('KI 2019-20'!R$9:R$383,MATCH($B91,'KI 2019-20'!$B$9:$B$383,0)))</f>
        <v>0</v>
      </c>
      <c r="N91" s="153">
        <f>_xlfn.IFNA(IF($B91=$B$382,0,INDEX('I.Supplementary 2019-20'!S$8:S$191,MATCH($B91,'I.Supplementary 2019-20'!$B$8:$B$191,0))),INDEX('KI 2019-20'!S$9:S$383,MATCH($B91,'KI 2019-20'!$B$9:$B$383,0)))</f>
        <v>0</v>
      </c>
      <c r="O91" s="153">
        <f>_xlfn.IFNA(IF($B91=$B$382,0,INDEX('I.Supplementary 2019-20'!T$8:T$191,MATCH($B91,'I.Supplementary 2019-20'!$B$8:$B$191,0))),INDEX('KI 2019-20'!T$9:T$383,MATCH($B91,'KI 2019-20'!$B$9:$B$383,0)))</f>
        <v>2.0839072388494722</v>
      </c>
      <c r="P91" s="153">
        <f>_xlfn.IFNA(IF($B91=$B$382,0,INDEX('I.Supplementary 2019-20'!U$8:U$191,MATCH($B91,'I.Supplementary 2019-20'!$B$8:$B$191,0))),INDEX('KI 2019-20'!U$9:U$383,MATCH($B91,'KI 2019-20'!$B$9:$B$383,0)))</f>
        <v>0</v>
      </c>
      <c r="Q91" s="153">
        <f>_xlfn.IFNA(IF($B91=$B$382,0,INDEX('I.Supplementary 2019-20'!V$8:V$191,MATCH($B91,'I.Supplementary 2019-20'!$B$8:$B$191,0))),INDEX('KI 2019-20'!V$9:V$383,MATCH($B91,'KI 2019-20'!$B$9:$B$383,0)))</f>
        <v>0</v>
      </c>
      <c r="R91" s="155">
        <f>_xlfn.IFNA(IF($B91=$B$382,0,INDEX('I.Supplementary 2019-20'!W$8:W$191,MATCH($B91,'I.Supplementary 2019-20'!$B$8:$B$191,0))),INDEX('KI 2019-20'!W$9:W$383,MATCH($B91,'KI 2019-20'!$B$9:$B$383,0)))</f>
        <v>0</v>
      </c>
      <c r="S91" s="153">
        <f>_xlfn.IFNA(IF($B91=$B$382,0,INDEX('I.Supplementary 2019-20'!X$8:X$191,MATCH($B91,'I.Supplementary 2019-20'!$B$8:$B$191,0))),INDEX('KI 2019-20'!X$9:X$383,MATCH($B91,'KI 2019-20'!$B$9:$B$383,0)))</f>
        <v>0</v>
      </c>
      <c r="T91" s="153">
        <f>_xlfn.IFNA(IF($B91=$B$382,0,INDEX('I.Supplementary 2019-20'!Y$8:Y$191,MATCH($B91,'I.Supplementary 2019-20'!$B$8:$B$191,0))),INDEX('KI 2019-20'!Y$9:Y$383,MATCH($B91,'KI 2019-20'!$B$9:$B$383,0)))</f>
        <v>2.0839072388494722</v>
      </c>
      <c r="U91" s="153">
        <f>_xlfn.IFNA(IF($B91=$B$382,0,INDEX('I.Supplementary 2019-20'!Z$8:Z$191,MATCH($B91,'I.Supplementary 2019-20'!$B$8:$B$191,0))),INDEX('KI 2019-20'!Z$9:Z$383,MATCH($B91,'KI 2019-20'!$B$9:$B$383,0)))</f>
        <v>0</v>
      </c>
      <c r="V91" s="153">
        <f>_xlfn.IFNA(IF($B91=$B$382,0,INDEX('I.Supplementary 2019-20'!AA$8:AA$191,MATCH($B91,'I.Supplementary 2019-20'!$B$8:$B$191,0))),INDEX('KI 2019-20'!AA$9:AA$383,MATCH($B91,'KI 2019-20'!$B$9:$B$383,0)))</f>
        <v>0</v>
      </c>
      <c r="W91" s="155">
        <f>_xlfn.IFNA(IF($B91=$B$382,0,INDEX('I.Supplementary 2019-20'!AB$8:AB$191,MATCH($B91,'I.Supplementary 2019-20'!$B$8:$B$191,0))),INDEX('KI 2019-20'!AB$9:AB$383,MATCH($B91,'KI 2019-20'!$B$9:$B$383,0)))</f>
        <v>0</v>
      </c>
      <c r="Y91" s="154">
        <f>_xlfn.IFNA(IF($B91=$B$382,0,INDEX('I.Supplementary 2019-20'!$I$8:$I$191,MATCH($B91,'I.Supplementary 2019-20'!$B$8:$B$191,0))),INDEX('KI 2019-20'!$I$9:$I$383,MATCH($B91,'KI 2019-20'!$B$9:$B$383,0)))</f>
        <v>0</v>
      </c>
      <c r="Z91" s="153">
        <f>_xlfn.IFNA(IF($B91=$B$382,0,INDEX('I.Supplementary 2019-20'!$J$8:$J$191,MATCH($B91,'I.Supplementary 2019-20'!$B$8:$B$191,0))),INDEX('KI 2019-20'!$J$9:$J$383,MATCH($B91,'KI 2019-20'!$B$9:$B$383,0)))</f>
        <v>2.0839072388494722</v>
      </c>
      <c r="AA91" s="155">
        <f>_xlfn.IFNA(IF($B91=$B$382,0,INDEX('I.Supplementary 2019-20'!$H$8:$H$191,MATCH($B91,'I.Supplementary 2019-20'!$B$8:$B$191,0))),INDEX('KI 2019-20'!$H$9:$H$383,MATCH($B91,'KI 2019-20'!$B$9:$B$383,0)))</f>
        <v>2.0839072388494722</v>
      </c>
      <c r="AC91" s="156">
        <f>I91*('Other inputs'!$C$6/'Other inputs'!$C$5)</f>
        <v>0</v>
      </c>
      <c r="AD91" s="149">
        <f>IF(B91=$B$35,J91*('Other inputs'!$C$6/'Other inputs'!$C$5)-('Other inputs'!$C$18/1000000),J91*('Other inputs'!$C$6/'Other inputs'!$C$5))</f>
        <v>0</v>
      </c>
      <c r="AE91" s="149">
        <f>K91*('Other inputs'!$C$6/'Other inputs'!$C$5)</f>
        <v>0</v>
      </c>
      <c r="AF91" s="149">
        <f>L91*('Other inputs'!$C$6/'Other inputs'!$C$5)</f>
        <v>0</v>
      </c>
      <c r="AG91" s="188">
        <f>M91*('Other inputs'!$C$6/'Other inputs'!$C$5)</f>
        <v>0</v>
      </c>
      <c r="AH91" s="149">
        <f>N91*('Other inputs'!$C$6/'Other inputs'!$C$5)</f>
        <v>0</v>
      </c>
      <c r="AI91" s="149">
        <f>O91*('Other inputs'!$C$6/'Other inputs'!$C$5)</f>
        <v>2.1178609209488526</v>
      </c>
      <c r="AJ91" s="149">
        <f>P91*('Other inputs'!$C$6/'Other inputs'!$C$5)</f>
        <v>0</v>
      </c>
      <c r="AK91" s="149">
        <f>Q91*('Other inputs'!$C$6/'Other inputs'!$C$5)</f>
        <v>0</v>
      </c>
      <c r="AL91" s="188">
        <f>R91*('Other inputs'!$C$6/'Other inputs'!$C$5)</f>
        <v>0</v>
      </c>
      <c r="AM91" s="156">
        <f t="shared" si="18"/>
        <v>0</v>
      </c>
      <c r="AN91" s="149">
        <f t="shared" si="19"/>
        <v>2.1178609209488526</v>
      </c>
      <c r="AO91" s="149">
        <f t="shared" si="20"/>
        <v>0</v>
      </c>
      <c r="AP91" s="149">
        <f t="shared" si="21"/>
        <v>0</v>
      </c>
      <c r="AQ91" s="188">
        <f t="shared" si="22"/>
        <v>0</v>
      </c>
      <c r="AR91" s="149"/>
      <c r="AS91" s="156">
        <f>IF(D91=$C$171,'Other inputs'!$C$12/1000000,SUM(AC91:AG91))</f>
        <v>0</v>
      </c>
      <c r="AT91" s="200">
        <f>IF(D91=$C$171,$Z$171*('Other inputs'!$C$6/'Other inputs'!$C$5),SUM(AH91:AL91))</f>
        <v>2.1178609209488526</v>
      </c>
      <c r="AU91" s="210">
        <f t="shared" si="23"/>
        <v>2.1178609209488526</v>
      </c>
      <c r="AV91" s="214"/>
      <c r="AW91" s="199">
        <f>IF($G91=1,0,IF($B91=$B$172,AC91*('Other inputs'!$F$6/'Other inputs'!$F$5)-('Other inputs'!$C$28/1000000),AC91*('Other inputs'!$F$6/'Other inputs'!$F$5)))</f>
        <v>0</v>
      </c>
      <c r="AX91" s="200">
        <f>IF($G91=1,0,IF($B91=$B$172,AD91*('Other inputs'!$F$6/'Other inputs'!$F$5)-('Other inputs'!$C$29/1000000),AD91*('Other inputs'!$F$6/'Other inputs'!$F$5)))</f>
        <v>0</v>
      </c>
      <c r="AY91" s="200">
        <f>IF($G91=1,0,AE91*('Other inputs'!$F$6/'Other inputs'!$F$5))</f>
        <v>0</v>
      </c>
      <c r="AZ91" s="200">
        <f>IF($G91=1,0,AF91*('Other inputs'!$F$6/'Other inputs'!$F$5))</f>
        <v>0</v>
      </c>
      <c r="BA91" s="200">
        <f>IF($G91=1,0,AG91*('Other inputs'!$F$6/'Other inputs'!$F$5))</f>
        <v>0</v>
      </c>
      <c r="BB91" s="199">
        <f>IF($G91=1,0,AH91*('Other inputs'!$C$7/'Other inputs'!$C$6))</f>
        <v>0</v>
      </c>
      <c r="BC91" s="200">
        <f>IF($G91=1,0,AI91*('Other inputs'!$C$7/'Other inputs'!$C$6))</f>
        <v>2.1178609209488526</v>
      </c>
      <c r="BD91" s="200">
        <f>IF($G91=1,0,AJ91*('Other inputs'!$C$7/'Other inputs'!$C$6))</f>
        <v>0</v>
      </c>
      <c r="BE91" s="200">
        <f>IF($G91=1,0,AK91*('Other inputs'!$C$7/'Other inputs'!$C$6))</f>
        <v>0</v>
      </c>
      <c r="BF91" s="200">
        <f>IF($G91=1,0,AL91*('Other inputs'!$C$7/'Other inputs'!$C$6))</f>
        <v>0</v>
      </c>
      <c r="BG91" s="199">
        <f t="shared" si="24"/>
        <v>0</v>
      </c>
      <c r="BH91" s="200">
        <f t="shared" si="25"/>
        <v>2.1178609209488526</v>
      </c>
      <c r="BI91" s="200">
        <f t="shared" si="26"/>
        <v>0</v>
      </c>
      <c r="BJ91" s="200">
        <f t="shared" si="27"/>
        <v>0</v>
      </c>
      <c r="BK91" s="210">
        <f t="shared" si="28"/>
        <v>0</v>
      </c>
      <c r="BL91" s="200"/>
      <c r="BM91" s="199">
        <f>IF(D91=C$171,'Other inputs'!$C$13/1000000,SUM(AW91:BA91))</f>
        <v>0</v>
      </c>
      <c r="BN91" s="200">
        <f>IF(B91=$B$171,$AT$171*('Other inputs'!$C$7/'Other inputs'!$C$6),SUM(BB91:BF91))</f>
        <v>2.1178609209488526</v>
      </c>
      <c r="BO91" s="188">
        <f t="shared" si="29"/>
        <v>2.1178609209488526</v>
      </c>
    </row>
    <row r="92" spans="2:67">
      <c r="B92" s="121" t="str">
        <f>'KI 2019-20'!B93</f>
        <v>E1001</v>
      </c>
      <c r="C92" s="160" t="str">
        <f t="shared" si="16"/>
        <v>E1001</v>
      </c>
      <c r="D92" s="160" t="str">
        <f t="shared" si="17"/>
        <v>E1001</v>
      </c>
      <c r="E92" t="str">
        <f>INDEX('KI 2019-20'!D$9:D$383,MATCH($B92,'KI 2019-20'!$B$9:$B$383,0))</f>
        <v>UNINFIR</v>
      </c>
      <c r="F92">
        <f>INDEX('KI 2019-20'!E$9:E$383,MATCH($B92,'KI 2019-20'!$B$9:$B$383,0))</f>
        <v>0</v>
      </c>
      <c r="G92" s="119">
        <v>0</v>
      </c>
      <c r="H92" s="120" t="str">
        <f>INDEX('KI 2019-20'!F$9:F$383,MATCH($B92,'KI 2019-20'!$B$9:$B$383,0))</f>
        <v>Derby</v>
      </c>
      <c r="I92" s="154">
        <f>_xlfn.IFNA(IF($B92=$B$382,0,INDEX('I.Supplementary 2019-20'!N$8:N$191,MATCH($B92,'I.Supplementary 2019-20'!$B$8:$B$191,0))),INDEX('KI 2019-20'!N$9:N$383,MATCH($B92,'KI 2019-20'!$B$9:$B$383,0)))</f>
        <v>12.324480880103991</v>
      </c>
      <c r="J92" s="153">
        <f>_xlfn.IFNA(IF($B92=$B$382,0,INDEX('I.Supplementary 2019-20'!O$8:O$191,MATCH($B92,'I.Supplementary 2019-20'!$B$8:$B$191,0))),INDEX('KI 2019-20'!O$9:O$383,MATCH($B92,'KI 2019-20'!$B$9:$B$383,0)))</f>
        <v>0.19936963792753593</v>
      </c>
      <c r="K92" s="153">
        <f>_xlfn.IFNA(IF($B92=$B$382,0,INDEX('I.Supplementary 2019-20'!P$8:P$191,MATCH($B92,'I.Supplementary 2019-20'!$B$8:$B$191,0))),INDEX('KI 2019-20'!P$9:P$383,MATCH($B92,'KI 2019-20'!$B$9:$B$383,0)))</f>
        <v>0</v>
      </c>
      <c r="L92" s="153">
        <f>_xlfn.IFNA(IF($B92=$B$382,0,INDEX('I.Supplementary 2019-20'!Q$8:Q$191,MATCH($B92,'I.Supplementary 2019-20'!$B$8:$B$191,0))),INDEX('KI 2019-20'!Q$9:Q$383,MATCH($B92,'KI 2019-20'!$B$9:$B$383,0)))</f>
        <v>0</v>
      </c>
      <c r="M92" s="155">
        <f>_xlfn.IFNA(IF($B92=$B$382,0,INDEX('I.Supplementary 2019-20'!R$8:R$191,MATCH($B92,'I.Supplementary 2019-20'!$B$8:$B$191,0))),INDEX('KI 2019-20'!R$9:R$383,MATCH($B92,'KI 2019-20'!$B$9:$B$383,0)))</f>
        <v>0</v>
      </c>
      <c r="N92" s="153">
        <f>_xlfn.IFNA(IF($B92=$B$382,0,INDEX('I.Supplementary 2019-20'!S$8:S$191,MATCH($B92,'I.Supplementary 2019-20'!$B$8:$B$191,0))),INDEX('KI 2019-20'!S$9:S$383,MATCH($B92,'KI 2019-20'!$B$9:$B$383,0)))</f>
        <v>47.728743807370805</v>
      </c>
      <c r="O92" s="153">
        <f>_xlfn.IFNA(IF($B92=$B$382,0,INDEX('I.Supplementary 2019-20'!T$8:T$191,MATCH($B92,'I.Supplementary 2019-20'!$B$8:$B$191,0))),INDEX('KI 2019-20'!T$9:T$383,MATCH($B92,'KI 2019-20'!$B$9:$B$383,0)))</f>
        <v>9.0663535634164401</v>
      </c>
      <c r="P92" s="153">
        <f>_xlfn.IFNA(IF($B92=$B$382,0,INDEX('I.Supplementary 2019-20'!U$8:U$191,MATCH($B92,'I.Supplementary 2019-20'!$B$8:$B$191,0))),INDEX('KI 2019-20'!U$9:U$383,MATCH($B92,'KI 2019-20'!$B$9:$B$383,0)))</f>
        <v>0</v>
      </c>
      <c r="Q92" s="153">
        <f>_xlfn.IFNA(IF($B92=$B$382,0,INDEX('I.Supplementary 2019-20'!V$8:V$191,MATCH($B92,'I.Supplementary 2019-20'!$B$8:$B$191,0))),INDEX('KI 2019-20'!V$9:V$383,MATCH($B92,'KI 2019-20'!$B$9:$B$383,0)))</f>
        <v>0</v>
      </c>
      <c r="R92" s="155">
        <f>_xlfn.IFNA(IF($B92=$B$382,0,INDEX('I.Supplementary 2019-20'!W$8:W$191,MATCH($B92,'I.Supplementary 2019-20'!$B$8:$B$191,0))),INDEX('KI 2019-20'!W$9:W$383,MATCH($B92,'KI 2019-20'!$B$9:$B$383,0)))</f>
        <v>0</v>
      </c>
      <c r="S92" s="153">
        <f>_xlfn.IFNA(IF($B92=$B$382,0,INDEX('I.Supplementary 2019-20'!X$8:X$191,MATCH($B92,'I.Supplementary 2019-20'!$B$8:$B$191,0))),INDEX('KI 2019-20'!X$9:X$383,MATCH($B92,'KI 2019-20'!$B$9:$B$383,0)))</f>
        <v>60.053224687474795</v>
      </c>
      <c r="T92" s="153">
        <f>_xlfn.IFNA(IF($B92=$B$382,0,INDEX('I.Supplementary 2019-20'!Y$8:Y$191,MATCH($B92,'I.Supplementary 2019-20'!$B$8:$B$191,0))),INDEX('KI 2019-20'!Y$9:Y$383,MATCH($B92,'KI 2019-20'!$B$9:$B$383,0)))</f>
        <v>9.2657232013439756</v>
      </c>
      <c r="U92" s="153">
        <f>_xlfn.IFNA(IF($B92=$B$382,0,INDEX('I.Supplementary 2019-20'!Z$8:Z$191,MATCH($B92,'I.Supplementary 2019-20'!$B$8:$B$191,0))),INDEX('KI 2019-20'!Z$9:Z$383,MATCH($B92,'KI 2019-20'!$B$9:$B$383,0)))</f>
        <v>0</v>
      </c>
      <c r="V92" s="153">
        <f>_xlfn.IFNA(IF($B92=$B$382,0,INDEX('I.Supplementary 2019-20'!AA$8:AA$191,MATCH($B92,'I.Supplementary 2019-20'!$B$8:$B$191,0))),INDEX('KI 2019-20'!AA$9:AA$383,MATCH($B92,'KI 2019-20'!$B$9:$B$383,0)))</f>
        <v>0</v>
      </c>
      <c r="W92" s="155">
        <f>_xlfn.IFNA(IF($B92=$B$382,0,INDEX('I.Supplementary 2019-20'!AB$8:AB$191,MATCH($B92,'I.Supplementary 2019-20'!$B$8:$B$191,0))),INDEX('KI 2019-20'!AB$9:AB$383,MATCH($B92,'KI 2019-20'!$B$9:$B$383,0)))</f>
        <v>0</v>
      </c>
      <c r="Y92" s="154">
        <f>_xlfn.IFNA(IF($B92=$B$382,0,INDEX('I.Supplementary 2019-20'!$I$8:$I$191,MATCH($B92,'I.Supplementary 2019-20'!$B$8:$B$191,0))),INDEX('KI 2019-20'!$I$9:$I$383,MATCH($B92,'KI 2019-20'!$B$9:$B$383,0)))</f>
        <v>12.523850518031526</v>
      </c>
      <c r="Z92" s="153">
        <f>_xlfn.IFNA(IF($B92=$B$382,0,INDEX('I.Supplementary 2019-20'!$J$8:$J$191,MATCH($B92,'I.Supplementary 2019-20'!$B$8:$B$191,0))),INDEX('KI 2019-20'!$J$9:$J$383,MATCH($B92,'KI 2019-20'!$B$9:$B$383,0)))</f>
        <v>56.795097370787246</v>
      </c>
      <c r="AA92" s="155">
        <f>_xlfn.IFNA(IF($B92=$B$382,0,INDEX('I.Supplementary 2019-20'!$H$8:$H$191,MATCH($B92,'I.Supplementary 2019-20'!$B$8:$B$191,0))),INDEX('KI 2019-20'!$H$9:$H$383,MATCH($B92,'KI 2019-20'!$B$9:$B$383,0)))</f>
        <v>69.318947888818769</v>
      </c>
      <c r="AC92" s="156">
        <f>I92*('Other inputs'!$C$6/'Other inputs'!$C$5)</f>
        <v>12.525287085889799</v>
      </c>
      <c r="AD92" s="149">
        <f>IF(B92=$B$35,J92*('Other inputs'!$C$6/'Other inputs'!$C$5)-('Other inputs'!$C$18/1000000),J92*('Other inputs'!$C$6/'Other inputs'!$C$5))</f>
        <v>0.20261802306688478</v>
      </c>
      <c r="AE92" s="149">
        <f>K92*('Other inputs'!$C$6/'Other inputs'!$C$5)</f>
        <v>0</v>
      </c>
      <c r="AF92" s="149">
        <f>L92*('Other inputs'!$C$6/'Other inputs'!$C$5)</f>
        <v>0</v>
      </c>
      <c r="AG92" s="188">
        <f>M92*('Other inputs'!$C$6/'Other inputs'!$C$5)</f>
        <v>0</v>
      </c>
      <c r="AH92" s="149">
        <f>N92*('Other inputs'!$C$6/'Other inputs'!$C$5)</f>
        <v>48.506401547613102</v>
      </c>
      <c r="AI92" s="149">
        <f>O92*('Other inputs'!$C$6/'Other inputs'!$C$5)</f>
        <v>9.214074191740945</v>
      </c>
      <c r="AJ92" s="149">
        <f>P92*('Other inputs'!$C$6/'Other inputs'!$C$5)</f>
        <v>0</v>
      </c>
      <c r="AK92" s="149">
        <f>Q92*('Other inputs'!$C$6/'Other inputs'!$C$5)</f>
        <v>0</v>
      </c>
      <c r="AL92" s="188">
        <f>R92*('Other inputs'!$C$6/'Other inputs'!$C$5)</f>
        <v>0</v>
      </c>
      <c r="AM92" s="156">
        <f t="shared" si="18"/>
        <v>61.031688633502903</v>
      </c>
      <c r="AN92" s="149">
        <f t="shared" si="19"/>
        <v>9.4166922148078296</v>
      </c>
      <c r="AO92" s="149">
        <f t="shared" si="20"/>
        <v>0</v>
      </c>
      <c r="AP92" s="149">
        <f t="shared" si="21"/>
        <v>0</v>
      </c>
      <c r="AQ92" s="188">
        <f t="shared" si="22"/>
        <v>0</v>
      </c>
      <c r="AR92" s="149"/>
      <c r="AS92" s="156">
        <f>IF(D92=$C$171,'Other inputs'!$C$12/1000000,SUM(AC92:AG92))</f>
        <v>12.727905108956683</v>
      </c>
      <c r="AT92" s="200">
        <f>IF(D92=$C$171,$Z$171*('Other inputs'!$C$6/'Other inputs'!$C$5),SUM(AH92:AL92))</f>
        <v>57.720475739354043</v>
      </c>
      <c r="AU92" s="210">
        <f t="shared" si="23"/>
        <v>70.448380848310734</v>
      </c>
      <c r="AV92" s="214"/>
      <c r="AW92" s="199">
        <f>IF($G92=1,0,IF($B92=$B$172,AC92*('Other inputs'!$F$6/'Other inputs'!$F$5)-('Other inputs'!$C$28/1000000),AC92*('Other inputs'!$F$6/'Other inputs'!$F$5)))</f>
        <v>12.594551346272599</v>
      </c>
      <c r="AX92" s="200">
        <f>IF($G92=1,0,IF($B92=$B$172,AD92*('Other inputs'!$F$6/'Other inputs'!$F$5)-('Other inputs'!$C$29/1000000),AD92*('Other inputs'!$F$6/'Other inputs'!$F$5)))</f>
        <v>0.20373849139720854</v>
      </c>
      <c r="AY92" s="200">
        <f>IF($G92=1,0,AE92*('Other inputs'!$F$6/'Other inputs'!$F$5))</f>
        <v>0</v>
      </c>
      <c r="AZ92" s="200">
        <f>IF($G92=1,0,AF92*('Other inputs'!$F$6/'Other inputs'!$F$5))</f>
        <v>0</v>
      </c>
      <c r="BA92" s="200">
        <f>IF($G92=1,0,AG92*('Other inputs'!$F$6/'Other inputs'!$F$5))</f>
        <v>0</v>
      </c>
      <c r="BB92" s="199">
        <f>IF($G92=1,0,AH92*('Other inputs'!$C$7/'Other inputs'!$C$6))</f>
        <v>48.506401547613102</v>
      </c>
      <c r="BC92" s="200">
        <f>IF($G92=1,0,AI92*('Other inputs'!$C$7/'Other inputs'!$C$6))</f>
        <v>9.214074191740945</v>
      </c>
      <c r="BD92" s="200">
        <f>IF($G92=1,0,AJ92*('Other inputs'!$C$7/'Other inputs'!$C$6))</f>
        <v>0</v>
      </c>
      <c r="BE92" s="200">
        <f>IF($G92=1,0,AK92*('Other inputs'!$C$7/'Other inputs'!$C$6))</f>
        <v>0</v>
      </c>
      <c r="BF92" s="200">
        <f>IF($G92=1,0,AL92*('Other inputs'!$C$7/'Other inputs'!$C$6))</f>
        <v>0</v>
      </c>
      <c r="BG92" s="199">
        <f t="shared" si="24"/>
        <v>61.100952893885704</v>
      </c>
      <c r="BH92" s="200">
        <f t="shared" si="25"/>
        <v>9.4178126831381537</v>
      </c>
      <c r="BI92" s="200">
        <f t="shared" si="26"/>
        <v>0</v>
      </c>
      <c r="BJ92" s="200">
        <f t="shared" si="27"/>
        <v>0</v>
      </c>
      <c r="BK92" s="210">
        <f t="shared" si="28"/>
        <v>0</v>
      </c>
      <c r="BL92" s="200"/>
      <c r="BM92" s="199">
        <f>IF(D92=C$171,'Other inputs'!$C$13/1000000,SUM(AW92:BA92))</f>
        <v>12.798289837669808</v>
      </c>
      <c r="BN92" s="200">
        <f>IF(B92=$B$171,$AT$171*('Other inputs'!$C$7/'Other inputs'!$C$6),SUM(BB92:BF92))</f>
        <v>57.720475739354043</v>
      </c>
      <c r="BO92" s="188">
        <f t="shared" si="29"/>
        <v>70.518765577023856</v>
      </c>
    </row>
    <row r="93" spans="2:67">
      <c r="B93" s="121" t="str">
        <f>'KI 2019-20'!B94</f>
        <v>E1021</v>
      </c>
      <c r="C93" s="160" t="str">
        <f t="shared" si="16"/>
        <v>E1021</v>
      </c>
      <c r="D93" s="160" t="str">
        <f t="shared" si="17"/>
        <v>E1021</v>
      </c>
      <c r="E93" t="str">
        <f>INDEX('KI 2019-20'!D$9:D$383,MATCH($B93,'KI 2019-20'!$B$9:$B$383,0))</f>
        <v>SCNFIR</v>
      </c>
      <c r="F93">
        <f>INDEX('KI 2019-20'!E$9:E$383,MATCH($B93,'KI 2019-20'!$B$9:$B$383,0))</f>
        <v>0</v>
      </c>
      <c r="G93" s="119">
        <v>0</v>
      </c>
      <c r="H93" s="120" t="str">
        <f>INDEX('KI 2019-20'!F$9:F$383,MATCH($B93,'KI 2019-20'!$B$9:$B$383,0))</f>
        <v>Derbyshire</v>
      </c>
      <c r="I93" s="154">
        <f>_xlfn.IFNA(IF($B93=$B$382,0,INDEX('I.Supplementary 2019-20'!N$8:N$191,MATCH($B93,'I.Supplementary 2019-20'!$B$8:$B$191,0))),INDEX('KI 2019-20'!N$9:N$383,MATCH($B93,'KI 2019-20'!$B$9:$B$383,0)))</f>
        <v>13.517273938481271</v>
      </c>
      <c r="J93" s="153">
        <f>_xlfn.IFNA(IF($B93=$B$382,0,INDEX('I.Supplementary 2019-20'!O$8:O$191,MATCH($B93,'I.Supplementary 2019-20'!$B$8:$B$191,0))),INDEX('KI 2019-20'!O$9:O$383,MATCH($B93,'KI 2019-20'!$B$9:$B$383,0)))</f>
        <v>0</v>
      </c>
      <c r="K93" s="153">
        <f>_xlfn.IFNA(IF($B93=$B$382,0,INDEX('I.Supplementary 2019-20'!P$8:P$191,MATCH($B93,'I.Supplementary 2019-20'!$B$8:$B$191,0))),INDEX('KI 2019-20'!P$9:P$383,MATCH($B93,'KI 2019-20'!$B$9:$B$383,0)))</f>
        <v>0</v>
      </c>
      <c r="L93" s="153">
        <f>_xlfn.IFNA(IF($B93=$B$382,0,INDEX('I.Supplementary 2019-20'!Q$8:Q$191,MATCH($B93,'I.Supplementary 2019-20'!$B$8:$B$191,0))),INDEX('KI 2019-20'!Q$9:Q$383,MATCH($B93,'KI 2019-20'!$B$9:$B$383,0)))</f>
        <v>0</v>
      </c>
      <c r="M93" s="155">
        <f>_xlfn.IFNA(IF($B93=$B$382,0,INDEX('I.Supplementary 2019-20'!R$8:R$191,MATCH($B93,'I.Supplementary 2019-20'!$B$8:$B$191,0))),INDEX('KI 2019-20'!R$9:R$383,MATCH($B93,'KI 2019-20'!$B$9:$B$383,0)))</f>
        <v>0</v>
      </c>
      <c r="N93" s="153">
        <f>_xlfn.IFNA(IF($B93=$B$382,0,INDEX('I.Supplementary 2019-20'!S$8:S$191,MATCH($B93,'I.Supplementary 2019-20'!$B$8:$B$191,0))),INDEX('KI 2019-20'!S$9:S$383,MATCH($B93,'KI 2019-20'!$B$9:$B$383,0)))</f>
        <v>111.06495645364922</v>
      </c>
      <c r="O93" s="153">
        <f>_xlfn.IFNA(IF($B93=$B$382,0,INDEX('I.Supplementary 2019-20'!T$8:T$191,MATCH($B93,'I.Supplementary 2019-20'!$B$8:$B$191,0))),INDEX('KI 2019-20'!T$9:T$383,MATCH($B93,'KI 2019-20'!$B$9:$B$383,0)))</f>
        <v>0</v>
      </c>
      <c r="P93" s="153">
        <f>_xlfn.IFNA(IF($B93=$B$382,0,INDEX('I.Supplementary 2019-20'!U$8:U$191,MATCH($B93,'I.Supplementary 2019-20'!$B$8:$B$191,0))),INDEX('KI 2019-20'!U$9:U$383,MATCH($B93,'KI 2019-20'!$B$9:$B$383,0)))</f>
        <v>0</v>
      </c>
      <c r="Q93" s="153">
        <f>_xlfn.IFNA(IF($B93=$B$382,0,INDEX('I.Supplementary 2019-20'!V$8:V$191,MATCH($B93,'I.Supplementary 2019-20'!$B$8:$B$191,0))),INDEX('KI 2019-20'!V$9:V$383,MATCH($B93,'KI 2019-20'!$B$9:$B$383,0)))</f>
        <v>0</v>
      </c>
      <c r="R93" s="155">
        <f>_xlfn.IFNA(IF($B93=$B$382,0,INDEX('I.Supplementary 2019-20'!W$8:W$191,MATCH($B93,'I.Supplementary 2019-20'!$B$8:$B$191,0))),INDEX('KI 2019-20'!W$9:W$383,MATCH($B93,'KI 2019-20'!$B$9:$B$383,0)))</f>
        <v>0</v>
      </c>
      <c r="S93" s="153">
        <f>_xlfn.IFNA(IF($B93=$B$382,0,INDEX('I.Supplementary 2019-20'!X$8:X$191,MATCH($B93,'I.Supplementary 2019-20'!$B$8:$B$191,0))),INDEX('KI 2019-20'!X$9:X$383,MATCH($B93,'KI 2019-20'!$B$9:$B$383,0)))</f>
        <v>124.5822303921305</v>
      </c>
      <c r="T93" s="153">
        <f>_xlfn.IFNA(IF($B93=$B$382,0,INDEX('I.Supplementary 2019-20'!Y$8:Y$191,MATCH($B93,'I.Supplementary 2019-20'!$B$8:$B$191,0))),INDEX('KI 2019-20'!Y$9:Y$383,MATCH($B93,'KI 2019-20'!$B$9:$B$383,0)))</f>
        <v>0</v>
      </c>
      <c r="U93" s="153">
        <f>_xlfn.IFNA(IF($B93=$B$382,0,INDEX('I.Supplementary 2019-20'!Z$8:Z$191,MATCH($B93,'I.Supplementary 2019-20'!$B$8:$B$191,0))),INDEX('KI 2019-20'!Z$9:Z$383,MATCH($B93,'KI 2019-20'!$B$9:$B$383,0)))</f>
        <v>0</v>
      </c>
      <c r="V93" s="153">
        <f>_xlfn.IFNA(IF($B93=$B$382,0,INDEX('I.Supplementary 2019-20'!AA$8:AA$191,MATCH($B93,'I.Supplementary 2019-20'!$B$8:$B$191,0))),INDEX('KI 2019-20'!AA$9:AA$383,MATCH($B93,'KI 2019-20'!$B$9:$B$383,0)))</f>
        <v>0</v>
      </c>
      <c r="W93" s="155">
        <f>_xlfn.IFNA(IF($B93=$B$382,0,INDEX('I.Supplementary 2019-20'!AB$8:AB$191,MATCH($B93,'I.Supplementary 2019-20'!$B$8:$B$191,0))),INDEX('KI 2019-20'!AB$9:AB$383,MATCH($B93,'KI 2019-20'!$B$9:$B$383,0)))</f>
        <v>0</v>
      </c>
      <c r="Y93" s="154">
        <f>_xlfn.IFNA(IF($B93=$B$382,0,INDEX('I.Supplementary 2019-20'!$I$8:$I$191,MATCH($B93,'I.Supplementary 2019-20'!$B$8:$B$191,0))),INDEX('KI 2019-20'!$I$9:$I$383,MATCH($B93,'KI 2019-20'!$B$9:$B$383,0)))</f>
        <v>13.517273938481271</v>
      </c>
      <c r="Z93" s="153">
        <f>_xlfn.IFNA(IF($B93=$B$382,0,INDEX('I.Supplementary 2019-20'!$J$8:$J$191,MATCH($B93,'I.Supplementary 2019-20'!$B$8:$B$191,0))),INDEX('KI 2019-20'!$J$9:$J$383,MATCH($B93,'KI 2019-20'!$B$9:$B$383,0)))</f>
        <v>111.06495645364922</v>
      </c>
      <c r="AA93" s="155">
        <f>_xlfn.IFNA(IF($B93=$B$382,0,INDEX('I.Supplementary 2019-20'!$H$8:$H$191,MATCH($B93,'I.Supplementary 2019-20'!$B$8:$B$191,0))),INDEX('KI 2019-20'!$H$9:$H$383,MATCH($B93,'KI 2019-20'!$B$9:$B$383,0)))</f>
        <v>124.5822303921305</v>
      </c>
      <c r="AC93" s="156">
        <f>I93*('Other inputs'!$C$6/'Other inputs'!$C$5)</f>
        <v>13.737514654383206</v>
      </c>
      <c r="AD93" s="149">
        <f>IF(B93=$B$35,J93*('Other inputs'!$C$6/'Other inputs'!$C$5)-('Other inputs'!$C$18/1000000),J93*('Other inputs'!$C$6/'Other inputs'!$C$5))</f>
        <v>0</v>
      </c>
      <c r="AE93" s="149">
        <f>K93*('Other inputs'!$C$6/'Other inputs'!$C$5)</f>
        <v>0</v>
      </c>
      <c r="AF93" s="149">
        <f>L93*('Other inputs'!$C$6/'Other inputs'!$C$5)</f>
        <v>0</v>
      </c>
      <c r="AG93" s="188">
        <f>M93*('Other inputs'!$C$6/'Other inputs'!$C$5)</f>
        <v>0</v>
      </c>
      <c r="AH93" s="149">
        <f>N93*('Other inputs'!$C$6/'Other inputs'!$C$5)</f>
        <v>112.8745687787596</v>
      </c>
      <c r="AI93" s="149">
        <f>O93*('Other inputs'!$C$6/'Other inputs'!$C$5)</f>
        <v>0</v>
      </c>
      <c r="AJ93" s="149">
        <f>P93*('Other inputs'!$C$6/'Other inputs'!$C$5)</f>
        <v>0</v>
      </c>
      <c r="AK93" s="149">
        <f>Q93*('Other inputs'!$C$6/'Other inputs'!$C$5)</f>
        <v>0</v>
      </c>
      <c r="AL93" s="188">
        <f>R93*('Other inputs'!$C$6/'Other inputs'!$C$5)</f>
        <v>0</v>
      </c>
      <c r="AM93" s="156">
        <f t="shared" si="18"/>
        <v>126.6120834331428</v>
      </c>
      <c r="AN93" s="149">
        <f t="shared" si="19"/>
        <v>0</v>
      </c>
      <c r="AO93" s="149">
        <f t="shared" si="20"/>
        <v>0</v>
      </c>
      <c r="AP93" s="149">
        <f t="shared" si="21"/>
        <v>0</v>
      </c>
      <c r="AQ93" s="188">
        <f t="shared" si="22"/>
        <v>0</v>
      </c>
      <c r="AR93" s="149"/>
      <c r="AS93" s="156">
        <f>IF(D93=$C$171,'Other inputs'!$C$12/1000000,SUM(AC93:AG93))</f>
        <v>13.737514654383206</v>
      </c>
      <c r="AT93" s="200">
        <f>IF(D93=$C$171,$Z$171*('Other inputs'!$C$6/'Other inputs'!$C$5),SUM(AH93:AL93))</f>
        <v>112.8745687787596</v>
      </c>
      <c r="AU93" s="210">
        <f t="shared" si="23"/>
        <v>126.6120834331428</v>
      </c>
      <c r="AV93" s="214"/>
      <c r="AW93" s="199">
        <f>IF($G93=1,0,IF($B93=$B$172,AC93*('Other inputs'!$F$6/'Other inputs'!$F$5)-('Other inputs'!$C$28/1000000),AC93*('Other inputs'!$F$6/'Other inputs'!$F$5)))</f>
        <v>13.813482477356752</v>
      </c>
      <c r="AX93" s="200">
        <f>IF($G93=1,0,IF($B93=$B$172,AD93*('Other inputs'!$F$6/'Other inputs'!$F$5)-('Other inputs'!$C$29/1000000),AD93*('Other inputs'!$F$6/'Other inputs'!$F$5)))</f>
        <v>0</v>
      </c>
      <c r="AY93" s="200">
        <f>IF($G93=1,0,AE93*('Other inputs'!$F$6/'Other inputs'!$F$5))</f>
        <v>0</v>
      </c>
      <c r="AZ93" s="200">
        <f>IF($G93=1,0,AF93*('Other inputs'!$F$6/'Other inputs'!$F$5))</f>
        <v>0</v>
      </c>
      <c r="BA93" s="200">
        <f>IF($G93=1,0,AG93*('Other inputs'!$F$6/'Other inputs'!$F$5))</f>
        <v>0</v>
      </c>
      <c r="BB93" s="199">
        <f>IF($G93=1,0,AH93*('Other inputs'!$C$7/'Other inputs'!$C$6))</f>
        <v>112.8745687787596</v>
      </c>
      <c r="BC93" s="200">
        <f>IF($G93=1,0,AI93*('Other inputs'!$C$7/'Other inputs'!$C$6))</f>
        <v>0</v>
      </c>
      <c r="BD93" s="200">
        <f>IF($G93=1,0,AJ93*('Other inputs'!$C$7/'Other inputs'!$C$6))</f>
        <v>0</v>
      </c>
      <c r="BE93" s="200">
        <f>IF($G93=1,0,AK93*('Other inputs'!$C$7/'Other inputs'!$C$6))</f>
        <v>0</v>
      </c>
      <c r="BF93" s="200">
        <f>IF($G93=1,0,AL93*('Other inputs'!$C$7/'Other inputs'!$C$6))</f>
        <v>0</v>
      </c>
      <c r="BG93" s="199">
        <f t="shared" si="24"/>
        <v>126.68805125611635</v>
      </c>
      <c r="BH93" s="200">
        <f t="shared" si="25"/>
        <v>0</v>
      </c>
      <c r="BI93" s="200">
        <f t="shared" si="26"/>
        <v>0</v>
      </c>
      <c r="BJ93" s="200">
        <f t="shared" si="27"/>
        <v>0</v>
      </c>
      <c r="BK93" s="210">
        <f t="shared" si="28"/>
        <v>0</v>
      </c>
      <c r="BL93" s="200"/>
      <c r="BM93" s="199">
        <f>IF(D93=C$171,'Other inputs'!$C$13/1000000,SUM(AW93:BA93))</f>
        <v>13.813482477356752</v>
      </c>
      <c r="BN93" s="200">
        <f>IF(B93=$B$171,$AT$171*('Other inputs'!$C$7/'Other inputs'!$C$6),SUM(BB93:BF93))</f>
        <v>112.8745687787596</v>
      </c>
      <c r="BO93" s="188">
        <f t="shared" si="29"/>
        <v>126.68805125611635</v>
      </c>
    </row>
    <row r="94" spans="2:67">
      <c r="B94" s="121" t="str">
        <f>'KI 2019-20'!B95</f>
        <v>E1035</v>
      </c>
      <c r="C94" s="160" t="str">
        <f t="shared" si="16"/>
        <v>E1035</v>
      </c>
      <c r="D94" s="160" t="str">
        <f t="shared" si="17"/>
        <v>E1035</v>
      </c>
      <c r="E94" t="str">
        <f>INDEX('KI 2019-20'!D$9:D$383,MATCH($B94,'KI 2019-20'!$B$9:$B$383,0))</f>
        <v>SD</v>
      </c>
      <c r="F94">
        <f>INDEX('KI 2019-20'!E$9:E$383,MATCH($B94,'KI 2019-20'!$B$9:$B$383,0))</f>
        <v>0</v>
      </c>
      <c r="G94" s="119">
        <v>0</v>
      </c>
      <c r="H94" s="120" t="str">
        <f>INDEX('KI 2019-20'!F$9:F$383,MATCH($B94,'KI 2019-20'!$B$9:$B$383,0))</f>
        <v>Derbyshire Dales</v>
      </c>
      <c r="I94" s="154">
        <f>_xlfn.IFNA(IF($B94=$B$382,0,INDEX('I.Supplementary 2019-20'!N$8:N$191,MATCH($B94,'I.Supplementary 2019-20'!$B$8:$B$191,0))),INDEX('KI 2019-20'!N$9:N$383,MATCH($B94,'KI 2019-20'!$B$9:$B$383,0)))</f>
        <v>0</v>
      </c>
      <c r="J94" s="153">
        <f>_xlfn.IFNA(IF($B94=$B$382,0,INDEX('I.Supplementary 2019-20'!O$8:O$191,MATCH($B94,'I.Supplementary 2019-20'!$B$8:$B$191,0))),INDEX('KI 2019-20'!O$9:O$383,MATCH($B94,'KI 2019-20'!$B$9:$B$383,0)))</f>
        <v>0</v>
      </c>
      <c r="K94" s="153">
        <f>_xlfn.IFNA(IF($B94=$B$382,0,INDEX('I.Supplementary 2019-20'!P$8:P$191,MATCH($B94,'I.Supplementary 2019-20'!$B$8:$B$191,0))),INDEX('KI 2019-20'!P$9:P$383,MATCH($B94,'KI 2019-20'!$B$9:$B$383,0)))</f>
        <v>0</v>
      </c>
      <c r="L94" s="153">
        <f>_xlfn.IFNA(IF($B94=$B$382,0,INDEX('I.Supplementary 2019-20'!Q$8:Q$191,MATCH($B94,'I.Supplementary 2019-20'!$B$8:$B$191,0))),INDEX('KI 2019-20'!Q$9:Q$383,MATCH($B94,'KI 2019-20'!$B$9:$B$383,0)))</f>
        <v>0</v>
      </c>
      <c r="M94" s="155">
        <f>_xlfn.IFNA(IF($B94=$B$382,0,INDEX('I.Supplementary 2019-20'!R$8:R$191,MATCH($B94,'I.Supplementary 2019-20'!$B$8:$B$191,0))),INDEX('KI 2019-20'!R$9:R$383,MATCH($B94,'KI 2019-20'!$B$9:$B$383,0)))</f>
        <v>0</v>
      </c>
      <c r="N94" s="153">
        <f>_xlfn.IFNA(IF($B94=$B$382,0,INDEX('I.Supplementary 2019-20'!S$8:S$191,MATCH($B94,'I.Supplementary 2019-20'!$B$8:$B$191,0))),INDEX('KI 2019-20'!S$9:S$383,MATCH($B94,'KI 2019-20'!$B$9:$B$383,0)))</f>
        <v>0</v>
      </c>
      <c r="O94" s="153">
        <f>_xlfn.IFNA(IF($B94=$B$382,0,INDEX('I.Supplementary 2019-20'!T$8:T$191,MATCH($B94,'I.Supplementary 2019-20'!$B$8:$B$191,0))),INDEX('KI 2019-20'!T$9:T$383,MATCH($B94,'KI 2019-20'!$B$9:$B$383,0)))</f>
        <v>1.6482490653460597</v>
      </c>
      <c r="P94" s="153">
        <f>_xlfn.IFNA(IF($B94=$B$382,0,INDEX('I.Supplementary 2019-20'!U$8:U$191,MATCH($B94,'I.Supplementary 2019-20'!$B$8:$B$191,0))),INDEX('KI 2019-20'!U$9:U$383,MATCH($B94,'KI 2019-20'!$B$9:$B$383,0)))</f>
        <v>0</v>
      </c>
      <c r="Q94" s="153">
        <f>_xlfn.IFNA(IF($B94=$B$382,0,INDEX('I.Supplementary 2019-20'!V$8:V$191,MATCH($B94,'I.Supplementary 2019-20'!$B$8:$B$191,0))),INDEX('KI 2019-20'!V$9:V$383,MATCH($B94,'KI 2019-20'!$B$9:$B$383,0)))</f>
        <v>0</v>
      </c>
      <c r="R94" s="155">
        <f>_xlfn.IFNA(IF($B94=$B$382,0,INDEX('I.Supplementary 2019-20'!W$8:W$191,MATCH($B94,'I.Supplementary 2019-20'!$B$8:$B$191,0))),INDEX('KI 2019-20'!W$9:W$383,MATCH($B94,'KI 2019-20'!$B$9:$B$383,0)))</f>
        <v>0</v>
      </c>
      <c r="S94" s="153">
        <f>_xlfn.IFNA(IF($B94=$B$382,0,INDEX('I.Supplementary 2019-20'!X$8:X$191,MATCH($B94,'I.Supplementary 2019-20'!$B$8:$B$191,0))),INDEX('KI 2019-20'!X$9:X$383,MATCH($B94,'KI 2019-20'!$B$9:$B$383,0)))</f>
        <v>0</v>
      </c>
      <c r="T94" s="153">
        <f>_xlfn.IFNA(IF($B94=$B$382,0,INDEX('I.Supplementary 2019-20'!Y$8:Y$191,MATCH($B94,'I.Supplementary 2019-20'!$B$8:$B$191,0))),INDEX('KI 2019-20'!Y$9:Y$383,MATCH($B94,'KI 2019-20'!$B$9:$B$383,0)))</f>
        <v>1.6482490653460597</v>
      </c>
      <c r="U94" s="153">
        <f>_xlfn.IFNA(IF($B94=$B$382,0,INDEX('I.Supplementary 2019-20'!Z$8:Z$191,MATCH($B94,'I.Supplementary 2019-20'!$B$8:$B$191,0))),INDEX('KI 2019-20'!Z$9:Z$383,MATCH($B94,'KI 2019-20'!$B$9:$B$383,0)))</f>
        <v>0</v>
      </c>
      <c r="V94" s="153">
        <f>_xlfn.IFNA(IF($B94=$B$382,0,INDEX('I.Supplementary 2019-20'!AA$8:AA$191,MATCH($B94,'I.Supplementary 2019-20'!$B$8:$B$191,0))),INDEX('KI 2019-20'!AA$9:AA$383,MATCH($B94,'KI 2019-20'!$B$9:$B$383,0)))</f>
        <v>0</v>
      </c>
      <c r="W94" s="155">
        <f>_xlfn.IFNA(IF($B94=$B$382,0,INDEX('I.Supplementary 2019-20'!AB$8:AB$191,MATCH($B94,'I.Supplementary 2019-20'!$B$8:$B$191,0))),INDEX('KI 2019-20'!AB$9:AB$383,MATCH($B94,'KI 2019-20'!$B$9:$B$383,0)))</f>
        <v>0</v>
      </c>
      <c r="Y94" s="154">
        <f>_xlfn.IFNA(IF($B94=$B$382,0,INDEX('I.Supplementary 2019-20'!$I$8:$I$191,MATCH($B94,'I.Supplementary 2019-20'!$B$8:$B$191,0))),INDEX('KI 2019-20'!$I$9:$I$383,MATCH($B94,'KI 2019-20'!$B$9:$B$383,0)))</f>
        <v>0</v>
      </c>
      <c r="Z94" s="153">
        <f>_xlfn.IFNA(IF($B94=$B$382,0,INDEX('I.Supplementary 2019-20'!$J$8:$J$191,MATCH($B94,'I.Supplementary 2019-20'!$B$8:$B$191,0))),INDEX('KI 2019-20'!$J$9:$J$383,MATCH($B94,'KI 2019-20'!$B$9:$B$383,0)))</f>
        <v>1.6482490653460597</v>
      </c>
      <c r="AA94" s="155">
        <f>_xlfn.IFNA(IF($B94=$B$382,0,INDEX('I.Supplementary 2019-20'!$H$8:$H$191,MATCH($B94,'I.Supplementary 2019-20'!$B$8:$B$191,0))),INDEX('KI 2019-20'!$H$9:$H$383,MATCH($B94,'KI 2019-20'!$B$9:$B$383,0)))</f>
        <v>1.6482490653460597</v>
      </c>
      <c r="AC94" s="156">
        <f>I94*('Other inputs'!$C$6/'Other inputs'!$C$5)</f>
        <v>0</v>
      </c>
      <c r="AD94" s="149">
        <f>IF(B94=$B$35,J94*('Other inputs'!$C$6/'Other inputs'!$C$5)-('Other inputs'!$C$18/1000000),J94*('Other inputs'!$C$6/'Other inputs'!$C$5))</f>
        <v>0</v>
      </c>
      <c r="AE94" s="149">
        <f>K94*('Other inputs'!$C$6/'Other inputs'!$C$5)</f>
        <v>0</v>
      </c>
      <c r="AF94" s="149">
        <f>L94*('Other inputs'!$C$6/'Other inputs'!$C$5)</f>
        <v>0</v>
      </c>
      <c r="AG94" s="188">
        <f>M94*('Other inputs'!$C$6/'Other inputs'!$C$5)</f>
        <v>0</v>
      </c>
      <c r="AH94" s="149">
        <f>N94*('Other inputs'!$C$6/'Other inputs'!$C$5)</f>
        <v>0</v>
      </c>
      <c r="AI94" s="149">
        <f>O94*('Other inputs'!$C$6/'Other inputs'!$C$5)</f>
        <v>1.6751044472661585</v>
      </c>
      <c r="AJ94" s="149">
        <f>P94*('Other inputs'!$C$6/'Other inputs'!$C$5)</f>
        <v>0</v>
      </c>
      <c r="AK94" s="149">
        <f>Q94*('Other inputs'!$C$6/'Other inputs'!$C$5)</f>
        <v>0</v>
      </c>
      <c r="AL94" s="188">
        <f>R94*('Other inputs'!$C$6/'Other inputs'!$C$5)</f>
        <v>0</v>
      </c>
      <c r="AM94" s="156">
        <f t="shared" si="18"/>
        <v>0</v>
      </c>
      <c r="AN94" s="149">
        <f t="shared" si="19"/>
        <v>1.6751044472661585</v>
      </c>
      <c r="AO94" s="149">
        <f t="shared" si="20"/>
        <v>0</v>
      </c>
      <c r="AP94" s="149">
        <f t="shared" si="21"/>
        <v>0</v>
      </c>
      <c r="AQ94" s="188">
        <f t="shared" si="22"/>
        <v>0</v>
      </c>
      <c r="AR94" s="149"/>
      <c r="AS94" s="156">
        <f>IF(D94=$C$171,'Other inputs'!$C$12/1000000,SUM(AC94:AG94))</f>
        <v>0</v>
      </c>
      <c r="AT94" s="200">
        <f>IF(D94=$C$171,$Z$171*('Other inputs'!$C$6/'Other inputs'!$C$5),SUM(AH94:AL94))</f>
        <v>1.6751044472661585</v>
      </c>
      <c r="AU94" s="210">
        <f t="shared" si="23"/>
        <v>1.6751044472661585</v>
      </c>
      <c r="AV94" s="214"/>
      <c r="AW94" s="199">
        <f>IF($G94=1,0,IF($B94=$B$172,AC94*('Other inputs'!$F$6/'Other inputs'!$F$5)-('Other inputs'!$C$28/1000000),AC94*('Other inputs'!$F$6/'Other inputs'!$F$5)))</f>
        <v>0</v>
      </c>
      <c r="AX94" s="200">
        <f>IF($G94=1,0,IF($B94=$B$172,AD94*('Other inputs'!$F$6/'Other inputs'!$F$5)-('Other inputs'!$C$29/1000000),AD94*('Other inputs'!$F$6/'Other inputs'!$F$5)))</f>
        <v>0</v>
      </c>
      <c r="AY94" s="200">
        <f>IF($G94=1,0,AE94*('Other inputs'!$F$6/'Other inputs'!$F$5))</f>
        <v>0</v>
      </c>
      <c r="AZ94" s="200">
        <f>IF($G94=1,0,AF94*('Other inputs'!$F$6/'Other inputs'!$F$5))</f>
        <v>0</v>
      </c>
      <c r="BA94" s="200">
        <f>IF($G94=1,0,AG94*('Other inputs'!$F$6/'Other inputs'!$F$5))</f>
        <v>0</v>
      </c>
      <c r="BB94" s="199">
        <f>IF($G94=1,0,AH94*('Other inputs'!$C$7/'Other inputs'!$C$6))</f>
        <v>0</v>
      </c>
      <c r="BC94" s="200">
        <f>IF($G94=1,0,AI94*('Other inputs'!$C$7/'Other inputs'!$C$6))</f>
        <v>1.6751044472661585</v>
      </c>
      <c r="BD94" s="200">
        <f>IF($G94=1,0,AJ94*('Other inputs'!$C$7/'Other inputs'!$C$6))</f>
        <v>0</v>
      </c>
      <c r="BE94" s="200">
        <f>IF($G94=1,0,AK94*('Other inputs'!$C$7/'Other inputs'!$C$6))</f>
        <v>0</v>
      </c>
      <c r="BF94" s="200">
        <f>IF($G94=1,0,AL94*('Other inputs'!$C$7/'Other inputs'!$C$6))</f>
        <v>0</v>
      </c>
      <c r="BG94" s="199">
        <f t="shared" si="24"/>
        <v>0</v>
      </c>
      <c r="BH94" s="200">
        <f t="shared" si="25"/>
        <v>1.6751044472661585</v>
      </c>
      <c r="BI94" s="200">
        <f t="shared" si="26"/>
        <v>0</v>
      </c>
      <c r="BJ94" s="200">
        <f t="shared" si="27"/>
        <v>0</v>
      </c>
      <c r="BK94" s="210">
        <f t="shared" si="28"/>
        <v>0</v>
      </c>
      <c r="BL94" s="200"/>
      <c r="BM94" s="199">
        <f>IF(D94=C$171,'Other inputs'!$C$13/1000000,SUM(AW94:BA94))</f>
        <v>0</v>
      </c>
      <c r="BN94" s="200">
        <f>IF(B94=$B$171,$AT$171*('Other inputs'!$C$7/'Other inputs'!$C$6),SUM(BB94:BF94))</f>
        <v>1.6751044472661585</v>
      </c>
      <c r="BO94" s="188">
        <f t="shared" si="29"/>
        <v>1.6751044472661585</v>
      </c>
    </row>
    <row r="95" spans="2:67">
      <c r="B95" s="121" t="str">
        <f>'KI 2019-20'!B96</f>
        <v>E6110</v>
      </c>
      <c r="C95" s="160" t="str">
        <f t="shared" si="16"/>
        <v>E6110</v>
      </c>
      <c r="D95" s="160" t="str">
        <f t="shared" si="17"/>
        <v>E6110</v>
      </c>
      <c r="E95" t="str">
        <f>INDEX('KI 2019-20'!D$9:D$383,MATCH($B95,'KI 2019-20'!$B$9:$B$383,0))</f>
        <v>SFIR</v>
      </c>
      <c r="F95">
        <f>INDEX('KI 2019-20'!E$9:E$383,MATCH($B95,'KI 2019-20'!$B$9:$B$383,0))</f>
        <v>0</v>
      </c>
      <c r="G95" s="119">
        <v>0</v>
      </c>
      <c r="H95" s="120" t="str">
        <f>INDEX('KI 2019-20'!F$9:F$383,MATCH($B95,'KI 2019-20'!$B$9:$B$383,0))</f>
        <v>Derbyshire Fire</v>
      </c>
      <c r="I95" s="154">
        <f>_xlfn.IFNA(IF($B95=$B$382,0,INDEX('I.Supplementary 2019-20'!N$8:N$191,MATCH($B95,'I.Supplementary 2019-20'!$B$8:$B$191,0))),INDEX('KI 2019-20'!N$9:N$383,MATCH($B95,'KI 2019-20'!$B$9:$B$383,0)))</f>
        <v>0</v>
      </c>
      <c r="J95" s="153">
        <f>_xlfn.IFNA(IF($B95=$B$382,0,INDEX('I.Supplementary 2019-20'!O$8:O$191,MATCH($B95,'I.Supplementary 2019-20'!$B$8:$B$191,0))),INDEX('KI 2019-20'!O$9:O$383,MATCH($B95,'KI 2019-20'!$B$9:$B$383,0)))</f>
        <v>0</v>
      </c>
      <c r="K95" s="153">
        <f>_xlfn.IFNA(IF($B95=$B$382,0,INDEX('I.Supplementary 2019-20'!P$8:P$191,MATCH($B95,'I.Supplementary 2019-20'!$B$8:$B$191,0))),INDEX('KI 2019-20'!P$9:P$383,MATCH($B95,'KI 2019-20'!$B$9:$B$383,0)))</f>
        <v>4.1714840048440847</v>
      </c>
      <c r="L95" s="153">
        <f>_xlfn.IFNA(IF($B95=$B$382,0,INDEX('I.Supplementary 2019-20'!Q$8:Q$191,MATCH($B95,'I.Supplementary 2019-20'!$B$8:$B$191,0))),INDEX('KI 2019-20'!Q$9:Q$383,MATCH($B95,'KI 2019-20'!$B$9:$B$383,0)))</f>
        <v>0</v>
      </c>
      <c r="M95" s="155">
        <f>_xlfn.IFNA(IF($B95=$B$382,0,INDEX('I.Supplementary 2019-20'!R$8:R$191,MATCH($B95,'I.Supplementary 2019-20'!$B$8:$B$191,0))),INDEX('KI 2019-20'!R$9:R$383,MATCH($B95,'KI 2019-20'!$B$9:$B$383,0)))</f>
        <v>0</v>
      </c>
      <c r="N95" s="153">
        <f>_xlfn.IFNA(IF($B95=$B$382,0,INDEX('I.Supplementary 2019-20'!S$8:S$191,MATCH($B95,'I.Supplementary 2019-20'!$B$8:$B$191,0))),INDEX('KI 2019-20'!S$9:S$383,MATCH($B95,'KI 2019-20'!$B$9:$B$383,0)))</f>
        <v>0</v>
      </c>
      <c r="O95" s="153">
        <f>_xlfn.IFNA(IF($B95=$B$382,0,INDEX('I.Supplementary 2019-20'!T$8:T$191,MATCH($B95,'I.Supplementary 2019-20'!$B$8:$B$191,0))),INDEX('KI 2019-20'!T$9:T$383,MATCH($B95,'KI 2019-20'!$B$9:$B$383,0)))</f>
        <v>0</v>
      </c>
      <c r="P95" s="153">
        <f>_xlfn.IFNA(IF($B95=$B$382,0,INDEX('I.Supplementary 2019-20'!U$8:U$191,MATCH($B95,'I.Supplementary 2019-20'!$B$8:$B$191,0))),INDEX('KI 2019-20'!U$9:U$383,MATCH($B95,'KI 2019-20'!$B$9:$B$383,0)))</f>
        <v>8.8391474238972023</v>
      </c>
      <c r="Q95" s="153">
        <f>_xlfn.IFNA(IF($B95=$B$382,0,INDEX('I.Supplementary 2019-20'!V$8:V$191,MATCH($B95,'I.Supplementary 2019-20'!$B$8:$B$191,0))),INDEX('KI 2019-20'!V$9:V$383,MATCH($B95,'KI 2019-20'!$B$9:$B$383,0)))</f>
        <v>0</v>
      </c>
      <c r="R95" s="155">
        <f>_xlfn.IFNA(IF($B95=$B$382,0,INDEX('I.Supplementary 2019-20'!W$8:W$191,MATCH($B95,'I.Supplementary 2019-20'!$B$8:$B$191,0))),INDEX('KI 2019-20'!W$9:W$383,MATCH($B95,'KI 2019-20'!$B$9:$B$383,0)))</f>
        <v>0</v>
      </c>
      <c r="S95" s="153">
        <f>_xlfn.IFNA(IF($B95=$B$382,0,INDEX('I.Supplementary 2019-20'!X$8:X$191,MATCH($B95,'I.Supplementary 2019-20'!$B$8:$B$191,0))),INDEX('KI 2019-20'!X$9:X$383,MATCH($B95,'KI 2019-20'!$B$9:$B$383,0)))</f>
        <v>0</v>
      </c>
      <c r="T95" s="153">
        <f>_xlfn.IFNA(IF($B95=$B$382,0,INDEX('I.Supplementary 2019-20'!Y$8:Y$191,MATCH($B95,'I.Supplementary 2019-20'!$B$8:$B$191,0))),INDEX('KI 2019-20'!Y$9:Y$383,MATCH($B95,'KI 2019-20'!$B$9:$B$383,0)))</f>
        <v>0</v>
      </c>
      <c r="U95" s="153">
        <f>_xlfn.IFNA(IF($B95=$B$382,0,INDEX('I.Supplementary 2019-20'!Z$8:Z$191,MATCH($B95,'I.Supplementary 2019-20'!$B$8:$B$191,0))),INDEX('KI 2019-20'!Z$9:Z$383,MATCH($B95,'KI 2019-20'!$B$9:$B$383,0)))</f>
        <v>13.010631428741288</v>
      </c>
      <c r="V95" s="153">
        <f>_xlfn.IFNA(IF($B95=$B$382,0,INDEX('I.Supplementary 2019-20'!AA$8:AA$191,MATCH($B95,'I.Supplementary 2019-20'!$B$8:$B$191,0))),INDEX('KI 2019-20'!AA$9:AA$383,MATCH($B95,'KI 2019-20'!$B$9:$B$383,0)))</f>
        <v>0</v>
      </c>
      <c r="W95" s="155">
        <f>_xlfn.IFNA(IF($B95=$B$382,0,INDEX('I.Supplementary 2019-20'!AB$8:AB$191,MATCH($B95,'I.Supplementary 2019-20'!$B$8:$B$191,0))),INDEX('KI 2019-20'!AB$9:AB$383,MATCH($B95,'KI 2019-20'!$B$9:$B$383,0)))</f>
        <v>0</v>
      </c>
      <c r="Y95" s="154">
        <f>_xlfn.IFNA(IF($B95=$B$382,0,INDEX('I.Supplementary 2019-20'!$I$8:$I$191,MATCH($B95,'I.Supplementary 2019-20'!$B$8:$B$191,0))),INDEX('KI 2019-20'!$I$9:$I$383,MATCH($B95,'KI 2019-20'!$B$9:$B$383,0)))</f>
        <v>4.1714840048440847</v>
      </c>
      <c r="Z95" s="153">
        <f>_xlfn.IFNA(IF($B95=$B$382,0,INDEX('I.Supplementary 2019-20'!$J$8:$J$191,MATCH($B95,'I.Supplementary 2019-20'!$B$8:$B$191,0))),INDEX('KI 2019-20'!$J$9:$J$383,MATCH($B95,'KI 2019-20'!$B$9:$B$383,0)))</f>
        <v>8.8391474238972023</v>
      </c>
      <c r="AA95" s="155">
        <f>_xlfn.IFNA(IF($B95=$B$382,0,INDEX('I.Supplementary 2019-20'!$H$8:$H$191,MATCH($B95,'I.Supplementary 2019-20'!$B$8:$B$191,0))),INDEX('KI 2019-20'!$H$9:$H$383,MATCH($B95,'KI 2019-20'!$B$9:$B$383,0)))</f>
        <v>13.010631428741288</v>
      </c>
      <c r="AC95" s="156">
        <f>I95*('Other inputs'!$C$6/'Other inputs'!$C$5)</f>
        <v>0</v>
      </c>
      <c r="AD95" s="149">
        <f>IF(B95=$B$35,J95*('Other inputs'!$C$6/'Other inputs'!$C$5)-('Other inputs'!$C$18/1000000),J95*('Other inputs'!$C$6/'Other inputs'!$C$5))</f>
        <v>0</v>
      </c>
      <c r="AE95" s="149">
        <f>K95*('Other inputs'!$C$6/'Other inputs'!$C$5)</f>
        <v>4.2394511576725016</v>
      </c>
      <c r="AF95" s="149">
        <f>L95*('Other inputs'!$C$6/'Other inputs'!$C$5)</f>
        <v>0</v>
      </c>
      <c r="AG95" s="188">
        <f>M95*('Other inputs'!$C$6/'Other inputs'!$C$5)</f>
        <v>0</v>
      </c>
      <c r="AH95" s="149">
        <f>N95*('Other inputs'!$C$6/'Other inputs'!$C$5)</f>
        <v>0</v>
      </c>
      <c r="AI95" s="149">
        <f>O95*('Other inputs'!$C$6/'Other inputs'!$C$5)</f>
        <v>0</v>
      </c>
      <c r="AJ95" s="149">
        <f>P95*('Other inputs'!$C$6/'Other inputs'!$C$5)</f>
        <v>8.9831661191949159</v>
      </c>
      <c r="AK95" s="149">
        <f>Q95*('Other inputs'!$C$6/'Other inputs'!$C$5)</f>
        <v>0</v>
      </c>
      <c r="AL95" s="188">
        <f>R95*('Other inputs'!$C$6/'Other inputs'!$C$5)</f>
        <v>0</v>
      </c>
      <c r="AM95" s="156">
        <f t="shared" si="18"/>
        <v>0</v>
      </c>
      <c r="AN95" s="149">
        <f t="shared" si="19"/>
        <v>0</v>
      </c>
      <c r="AO95" s="149">
        <f t="shared" si="20"/>
        <v>13.222617276867418</v>
      </c>
      <c r="AP95" s="149">
        <f t="shared" si="21"/>
        <v>0</v>
      </c>
      <c r="AQ95" s="188">
        <f t="shared" si="22"/>
        <v>0</v>
      </c>
      <c r="AR95" s="149"/>
      <c r="AS95" s="156">
        <f>IF(D95=$C$171,'Other inputs'!$C$12/1000000,SUM(AC95:AG95))</f>
        <v>4.2394511576725016</v>
      </c>
      <c r="AT95" s="200">
        <f>IF(D95=$C$171,$Z$171*('Other inputs'!$C$6/'Other inputs'!$C$5),SUM(AH95:AL95))</f>
        <v>8.9831661191949159</v>
      </c>
      <c r="AU95" s="210">
        <f t="shared" si="23"/>
        <v>13.222617276867418</v>
      </c>
      <c r="AV95" s="214"/>
      <c r="AW95" s="199">
        <f>IF($G95=1,0,IF($B95=$B$172,AC95*('Other inputs'!$F$6/'Other inputs'!$F$5)-('Other inputs'!$C$28/1000000),AC95*('Other inputs'!$F$6/'Other inputs'!$F$5)))</f>
        <v>0</v>
      </c>
      <c r="AX95" s="200">
        <f>IF($G95=1,0,IF($B95=$B$172,AD95*('Other inputs'!$F$6/'Other inputs'!$F$5)-('Other inputs'!$C$29/1000000),AD95*('Other inputs'!$F$6/'Other inputs'!$F$5)))</f>
        <v>0</v>
      </c>
      <c r="AY95" s="200">
        <f>IF($G95=1,0,AE95*('Other inputs'!$F$6/'Other inputs'!$F$5))</f>
        <v>4.2628951272080169</v>
      </c>
      <c r="AZ95" s="200">
        <f>IF($G95=1,0,AF95*('Other inputs'!$F$6/'Other inputs'!$F$5))</f>
        <v>0</v>
      </c>
      <c r="BA95" s="200">
        <f>IF($G95=1,0,AG95*('Other inputs'!$F$6/'Other inputs'!$F$5))</f>
        <v>0</v>
      </c>
      <c r="BB95" s="199">
        <f>IF($G95=1,0,AH95*('Other inputs'!$C$7/'Other inputs'!$C$6))</f>
        <v>0</v>
      </c>
      <c r="BC95" s="200">
        <f>IF($G95=1,0,AI95*('Other inputs'!$C$7/'Other inputs'!$C$6))</f>
        <v>0</v>
      </c>
      <c r="BD95" s="200">
        <f>IF($G95=1,0,AJ95*('Other inputs'!$C$7/'Other inputs'!$C$6))</f>
        <v>8.9831661191949159</v>
      </c>
      <c r="BE95" s="200">
        <f>IF($G95=1,0,AK95*('Other inputs'!$C$7/'Other inputs'!$C$6))</f>
        <v>0</v>
      </c>
      <c r="BF95" s="200">
        <f>IF($G95=1,0,AL95*('Other inputs'!$C$7/'Other inputs'!$C$6))</f>
        <v>0</v>
      </c>
      <c r="BG95" s="199">
        <f t="shared" si="24"/>
        <v>0</v>
      </c>
      <c r="BH95" s="200">
        <f t="shared" si="25"/>
        <v>0</v>
      </c>
      <c r="BI95" s="200">
        <f t="shared" si="26"/>
        <v>13.246061246402933</v>
      </c>
      <c r="BJ95" s="200">
        <f t="shared" si="27"/>
        <v>0</v>
      </c>
      <c r="BK95" s="210">
        <f t="shared" si="28"/>
        <v>0</v>
      </c>
      <c r="BL95" s="200"/>
      <c r="BM95" s="199">
        <f>IF(D95=C$171,'Other inputs'!$C$13/1000000,SUM(AW95:BA95))</f>
        <v>4.2628951272080169</v>
      </c>
      <c r="BN95" s="200">
        <f>IF(B95=$B$171,$AT$171*('Other inputs'!$C$7/'Other inputs'!$C$6),SUM(BB95:BF95))</f>
        <v>8.9831661191949159</v>
      </c>
      <c r="BO95" s="188">
        <f t="shared" si="29"/>
        <v>13.246061246402933</v>
      </c>
    </row>
    <row r="96" spans="2:67">
      <c r="B96" s="121" t="str">
        <f>'KI 2019-20'!B97</f>
        <v>E1121</v>
      </c>
      <c r="C96" s="160" t="str">
        <f t="shared" si="16"/>
        <v>E1121</v>
      </c>
      <c r="D96" s="160" t="str">
        <f t="shared" si="17"/>
        <v>E1121</v>
      </c>
      <c r="E96" t="str">
        <f>INDEX('KI 2019-20'!D$9:D$383,MATCH($B96,'KI 2019-20'!$B$9:$B$383,0))</f>
        <v>SCNFIR</v>
      </c>
      <c r="F96">
        <f>INDEX('KI 2019-20'!E$9:E$383,MATCH($B96,'KI 2019-20'!$B$9:$B$383,0))</f>
        <v>0</v>
      </c>
      <c r="G96" s="119">
        <v>0</v>
      </c>
      <c r="H96" s="120" t="str">
        <f>INDEX('KI 2019-20'!F$9:F$383,MATCH($B96,'KI 2019-20'!$B$9:$B$383,0))</f>
        <v>Devon</v>
      </c>
      <c r="I96" s="154">
        <f>_xlfn.IFNA(IF($B96=$B$382,0,INDEX('I.Supplementary 2019-20'!N$8:N$191,MATCH($B96,'I.Supplementary 2019-20'!$B$8:$B$191,0))),INDEX('KI 2019-20'!N$9:N$383,MATCH($B96,'KI 2019-20'!$B$9:$B$383,0)))</f>
        <v>0.53734912673372026</v>
      </c>
      <c r="J96" s="153">
        <f>_xlfn.IFNA(IF($B96=$B$382,0,INDEX('I.Supplementary 2019-20'!O$8:O$191,MATCH($B96,'I.Supplementary 2019-20'!$B$8:$B$191,0))),INDEX('KI 2019-20'!O$9:O$383,MATCH($B96,'KI 2019-20'!$B$9:$B$383,0)))</f>
        <v>0</v>
      </c>
      <c r="K96" s="153">
        <f>_xlfn.IFNA(IF($B96=$B$382,0,INDEX('I.Supplementary 2019-20'!P$8:P$191,MATCH($B96,'I.Supplementary 2019-20'!$B$8:$B$191,0))),INDEX('KI 2019-20'!P$9:P$383,MATCH($B96,'KI 2019-20'!$B$9:$B$383,0)))</f>
        <v>0</v>
      </c>
      <c r="L96" s="153">
        <f>_xlfn.IFNA(IF($B96=$B$382,0,INDEX('I.Supplementary 2019-20'!Q$8:Q$191,MATCH($B96,'I.Supplementary 2019-20'!$B$8:$B$191,0))),INDEX('KI 2019-20'!Q$9:Q$383,MATCH($B96,'KI 2019-20'!$B$9:$B$383,0)))</f>
        <v>0</v>
      </c>
      <c r="M96" s="155">
        <f>_xlfn.IFNA(IF($B96=$B$382,0,INDEX('I.Supplementary 2019-20'!R$8:R$191,MATCH($B96,'I.Supplementary 2019-20'!$B$8:$B$191,0))),INDEX('KI 2019-20'!R$9:R$383,MATCH($B96,'KI 2019-20'!$B$9:$B$383,0)))</f>
        <v>0</v>
      </c>
      <c r="N96" s="153">
        <f>_xlfn.IFNA(IF($B96=$B$382,0,INDEX('I.Supplementary 2019-20'!S$8:S$191,MATCH($B96,'I.Supplementary 2019-20'!$B$8:$B$191,0))),INDEX('KI 2019-20'!S$9:S$383,MATCH($B96,'KI 2019-20'!$B$9:$B$383,0)))</f>
        <v>101.0050759229693</v>
      </c>
      <c r="O96" s="153">
        <f>_xlfn.IFNA(IF($B96=$B$382,0,INDEX('I.Supplementary 2019-20'!T$8:T$191,MATCH($B96,'I.Supplementary 2019-20'!$B$8:$B$191,0))),INDEX('KI 2019-20'!T$9:T$383,MATCH($B96,'KI 2019-20'!$B$9:$B$383,0)))</f>
        <v>0</v>
      </c>
      <c r="P96" s="153">
        <f>_xlfn.IFNA(IF($B96=$B$382,0,INDEX('I.Supplementary 2019-20'!U$8:U$191,MATCH($B96,'I.Supplementary 2019-20'!$B$8:$B$191,0))),INDEX('KI 2019-20'!U$9:U$383,MATCH($B96,'KI 2019-20'!$B$9:$B$383,0)))</f>
        <v>0</v>
      </c>
      <c r="Q96" s="153">
        <f>_xlfn.IFNA(IF($B96=$B$382,0,INDEX('I.Supplementary 2019-20'!V$8:V$191,MATCH($B96,'I.Supplementary 2019-20'!$B$8:$B$191,0))),INDEX('KI 2019-20'!V$9:V$383,MATCH($B96,'KI 2019-20'!$B$9:$B$383,0)))</f>
        <v>0</v>
      </c>
      <c r="R96" s="155">
        <f>_xlfn.IFNA(IF($B96=$B$382,0,INDEX('I.Supplementary 2019-20'!W$8:W$191,MATCH($B96,'I.Supplementary 2019-20'!$B$8:$B$191,0))),INDEX('KI 2019-20'!W$9:W$383,MATCH($B96,'KI 2019-20'!$B$9:$B$383,0)))</f>
        <v>0</v>
      </c>
      <c r="S96" s="153">
        <f>_xlfn.IFNA(IF($B96=$B$382,0,INDEX('I.Supplementary 2019-20'!X$8:X$191,MATCH($B96,'I.Supplementary 2019-20'!$B$8:$B$191,0))),INDEX('KI 2019-20'!X$9:X$383,MATCH($B96,'KI 2019-20'!$B$9:$B$383,0)))</f>
        <v>101.54242504970301</v>
      </c>
      <c r="T96" s="153">
        <f>_xlfn.IFNA(IF($B96=$B$382,0,INDEX('I.Supplementary 2019-20'!Y$8:Y$191,MATCH($B96,'I.Supplementary 2019-20'!$B$8:$B$191,0))),INDEX('KI 2019-20'!Y$9:Y$383,MATCH($B96,'KI 2019-20'!$B$9:$B$383,0)))</f>
        <v>0</v>
      </c>
      <c r="U96" s="153">
        <f>_xlfn.IFNA(IF($B96=$B$382,0,INDEX('I.Supplementary 2019-20'!Z$8:Z$191,MATCH($B96,'I.Supplementary 2019-20'!$B$8:$B$191,0))),INDEX('KI 2019-20'!Z$9:Z$383,MATCH($B96,'KI 2019-20'!$B$9:$B$383,0)))</f>
        <v>0</v>
      </c>
      <c r="V96" s="153">
        <f>_xlfn.IFNA(IF($B96=$B$382,0,INDEX('I.Supplementary 2019-20'!AA$8:AA$191,MATCH($B96,'I.Supplementary 2019-20'!$B$8:$B$191,0))),INDEX('KI 2019-20'!AA$9:AA$383,MATCH($B96,'KI 2019-20'!$B$9:$B$383,0)))</f>
        <v>0</v>
      </c>
      <c r="W96" s="155">
        <f>_xlfn.IFNA(IF($B96=$B$382,0,INDEX('I.Supplementary 2019-20'!AB$8:AB$191,MATCH($B96,'I.Supplementary 2019-20'!$B$8:$B$191,0))),INDEX('KI 2019-20'!AB$9:AB$383,MATCH($B96,'KI 2019-20'!$B$9:$B$383,0)))</f>
        <v>0</v>
      </c>
      <c r="Y96" s="154">
        <f>_xlfn.IFNA(IF($B96=$B$382,0,INDEX('I.Supplementary 2019-20'!$I$8:$I$191,MATCH($B96,'I.Supplementary 2019-20'!$B$8:$B$191,0))),INDEX('KI 2019-20'!$I$9:$I$383,MATCH($B96,'KI 2019-20'!$B$9:$B$383,0)))</f>
        <v>0.53734912673372026</v>
      </c>
      <c r="Z96" s="153">
        <f>_xlfn.IFNA(IF($B96=$B$382,0,INDEX('I.Supplementary 2019-20'!$J$8:$J$191,MATCH($B96,'I.Supplementary 2019-20'!$B$8:$B$191,0))),INDEX('KI 2019-20'!$J$9:$J$383,MATCH($B96,'KI 2019-20'!$B$9:$B$383,0)))</f>
        <v>101.0050759229693</v>
      </c>
      <c r="AA96" s="155">
        <f>_xlfn.IFNA(IF($B96=$B$382,0,INDEX('I.Supplementary 2019-20'!$H$8:$H$191,MATCH($B96,'I.Supplementary 2019-20'!$B$8:$B$191,0))),INDEX('KI 2019-20'!$H$9:$H$383,MATCH($B96,'KI 2019-20'!$B$9:$B$383,0)))</f>
        <v>101.54242504970301</v>
      </c>
      <c r="AC96" s="156">
        <f>I96*('Other inputs'!$C$6/'Other inputs'!$C$5)</f>
        <v>0.5461043059880375</v>
      </c>
      <c r="AD96" s="149">
        <f>IF(B96=$B$35,J96*('Other inputs'!$C$6/'Other inputs'!$C$5)-('Other inputs'!$C$18/1000000),J96*('Other inputs'!$C$6/'Other inputs'!$C$5))</f>
        <v>0</v>
      </c>
      <c r="AE96" s="149">
        <f>K96*('Other inputs'!$C$6/'Other inputs'!$C$5)</f>
        <v>0</v>
      </c>
      <c r="AF96" s="149">
        <f>L96*('Other inputs'!$C$6/'Other inputs'!$C$5)</f>
        <v>0</v>
      </c>
      <c r="AG96" s="188">
        <f>M96*('Other inputs'!$C$6/'Other inputs'!$C$5)</f>
        <v>0</v>
      </c>
      <c r="AH96" s="149">
        <f>N96*('Other inputs'!$C$6/'Other inputs'!$C$5)</f>
        <v>102.65077980766127</v>
      </c>
      <c r="AI96" s="149">
        <f>O96*('Other inputs'!$C$6/'Other inputs'!$C$5)</f>
        <v>0</v>
      </c>
      <c r="AJ96" s="149">
        <f>P96*('Other inputs'!$C$6/'Other inputs'!$C$5)</f>
        <v>0</v>
      </c>
      <c r="AK96" s="149">
        <f>Q96*('Other inputs'!$C$6/'Other inputs'!$C$5)</f>
        <v>0</v>
      </c>
      <c r="AL96" s="188">
        <f>R96*('Other inputs'!$C$6/'Other inputs'!$C$5)</f>
        <v>0</v>
      </c>
      <c r="AM96" s="156">
        <f t="shared" si="18"/>
        <v>103.1968841136493</v>
      </c>
      <c r="AN96" s="149">
        <f t="shared" si="19"/>
        <v>0</v>
      </c>
      <c r="AO96" s="149">
        <f t="shared" si="20"/>
        <v>0</v>
      </c>
      <c r="AP96" s="149">
        <f t="shared" si="21"/>
        <v>0</v>
      </c>
      <c r="AQ96" s="188">
        <f t="shared" si="22"/>
        <v>0</v>
      </c>
      <c r="AR96" s="149"/>
      <c r="AS96" s="156">
        <f>IF(D96=$C$171,'Other inputs'!$C$12/1000000,SUM(AC96:AG96))</f>
        <v>0.5461043059880375</v>
      </c>
      <c r="AT96" s="200">
        <f>IF(D96=$C$171,$Z$171*('Other inputs'!$C$6/'Other inputs'!$C$5),SUM(AH96:AL96))</f>
        <v>102.65077980766127</v>
      </c>
      <c r="AU96" s="210">
        <f t="shared" si="23"/>
        <v>103.1968841136493</v>
      </c>
      <c r="AV96" s="214"/>
      <c r="AW96" s="199">
        <f>IF($G96=1,0,IF($B96=$B$172,AC96*('Other inputs'!$F$6/'Other inputs'!$F$5)-('Other inputs'!$C$28/1000000),AC96*('Other inputs'!$F$6/'Other inputs'!$F$5)))</f>
        <v>0.54912423763405427</v>
      </c>
      <c r="AX96" s="200">
        <f>IF($G96=1,0,IF($B96=$B$172,AD96*('Other inputs'!$F$6/'Other inputs'!$F$5)-('Other inputs'!$C$29/1000000),AD96*('Other inputs'!$F$6/'Other inputs'!$F$5)))</f>
        <v>0</v>
      </c>
      <c r="AY96" s="200">
        <f>IF($G96=1,0,AE96*('Other inputs'!$F$6/'Other inputs'!$F$5))</f>
        <v>0</v>
      </c>
      <c r="AZ96" s="200">
        <f>IF($G96=1,0,AF96*('Other inputs'!$F$6/'Other inputs'!$F$5))</f>
        <v>0</v>
      </c>
      <c r="BA96" s="200">
        <f>IF($G96=1,0,AG96*('Other inputs'!$F$6/'Other inputs'!$F$5))</f>
        <v>0</v>
      </c>
      <c r="BB96" s="199">
        <f>IF($G96=1,0,AH96*('Other inputs'!$C$7/'Other inputs'!$C$6))</f>
        <v>102.65077980766127</v>
      </c>
      <c r="BC96" s="200">
        <f>IF($G96=1,0,AI96*('Other inputs'!$C$7/'Other inputs'!$C$6))</f>
        <v>0</v>
      </c>
      <c r="BD96" s="200">
        <f>IF($G96=1,0,AJ96*('Other inputs'!$C$7/'Other inputs'!$C$6))</f>
        <v>0</v>
      </c>
      <c r="BE96" s="200">
        <f>IF($G96=1,0,AK96*('Other inputs'!$C$7/'Other inputs'!$C$6))</f>
        <v>0</v>
      </c>
      <c r="BF96" s="200">
        <f>IF($G96=1,0,AL96*('Other inputs'!$C$7/'Other inputs'!$C$6))</f>
        <v>0</v>
      </c>
      <c r="BG96" s="199">
        <f t="shared" si="24"/>
        <v>103.19990404529533</v>
      </c>
      <c r="BH96" s="200">
        <f t="shared" si="25"/>
        <v>0</v>
      </c>
      <c r="BI96" s="200">
        <f t="shared" si="26"/>
        <v>0</v>
      </c>
      <c r="BJ96" s="200">
        <f t="shared" si="27"/>
        <v>0</v>
      </c>
      <c r="BK96" s="210">
        <f t="shared" si="28"/>
        <v>0</v>
      </c>
      <c r="BL96" s="200"/>
      <c r="BM96" s="199">
        <f>IF(D96=C$171,'Other inputs'!$C$13/1000000,SUM(AW96:BA96))</f>
        <v>0.54912423763405427</v>
      </c>
      <c r="BN96" s="200">
        <f>IF(B96=$B$171,$AT$171*('Other inputs'!$C$7/'Other inputs'!$C$6),SUM(BB96:BF96))</f>
        <v>102.65077980766127</v>
      </c>
      <c r="BO96" s="188">
        <f t="shared" si="29"/>
        <v>103.19990404529533</v>
      </c>
    </row>
    <row r="97" spans="2:67">
      <c r="B97" s="121" t="str">
        <f>'KI 2019-20'!B98</f>
        <v>E6161</v>
      </c>
      <c r="C97" s="160" t="str">
        <f t="shared" si="16"/>
        <v>E6161</v>
      </c>
      <c r="D97" s="160" t="str">
        <f t="shared" si="17"/>
        <v>E6161</v>
      </c>
      <c r="E97" t="str">
        <f>INDEX('KI 2019-20'!D$9:D$383,MATCH($B97,'KI 2019-20'!$B$9:$B$383,0))</f>
        <v>SFIR</v>
      </c>
      <c r="F97">
        <f>INDEX('KI 2019-20'!E$9:E$383,MATCH($B97,'KI 2019-20'!$B$9:$B$383,0))</f>
        <v>0</v>
      </c>
      <c r="G97" s="119">
        <v>0</v>
      </c>
      <c r="H97" s="120" t="str">
        <f>INDEX('KI 2019-20'!F$9:F$383,MATCH($B97,'KI 2019-20'!$B$9:$B$383,0))</f>
        <v>Devon &amp; Somerset Fire</v>
      </c>
      <c r="I97" s="154">
        <f>_xlfn.IFNA(IF($B97=$B$382,0,INDEX('I.Supplementary 2019-20'!N$8:N$191,MATCH($B97,'I.Supplementary 2019-20'!$B$8:$B$191,0))),INDEX('KI 2019-20'!N$9:N$383,MATCH($B97,'KI 2019-20'!$B$9:$B$383,0)))</f>
        <v>0</v>
      </c>
      <c r="J97" s="153">
        <f>_xlfn.IFNA(IF($B97=$B$382,0,INDEX('I.Supplementary 2019-20'!O$8:O$191,MATCH($B97,'I.Supplementary 2019-20'!$B$8:$B$191,0))),INDEX('KI 2019-20'!O$9:O$383,MATCH($B97,'KI 2019-20'!$B$9:$B$383,0)))</f>
        <v>0</v>
      </c>
      <c r="K97" s="153">
        <f>_xlfn.IFNA(IF($B97=$B$382,0,INDEX('I.Supplementary 2019-20'!P$8:P$191,MATCH($B97,'I.Supplementary 2019-20'!$B$8:$B$191,0))),INDEX('KI 2019-20'!P$9:P$383,MATCH($B97,'KI 2019-20'!$B$9:$B$383,0)))</f>
        <v>6.2864766729671731</v>
      </c>
      <c r="L97" s="153">
        <f>_xlfn.IFNA(IF($B97=$B$382,0,INDEX('I.Supplementary 2019-20'!Q$8:Q$191,MATCH($B97,'I.Supplementary 2019-20'!$B$8:$B$191,0))),INDEX('KI 2019-20'!Q$9:Q$383,MATCH($B97,'KI 2019-20'!$B$9:$B$383,0)))</f>
        <v>0</v>
      </c>
      <c r="M97" s="155">
        <f>_xlfn.IFNA(IF($B97=$B$382,0,INDEX('I.Supplementary 2019-20'!R$8:R$191,MATCH($B97,'I.Supplementary 2019-20'!$B$8:$B$191,0))),INDEX('KI 2019-20'!R$9:R$383,MATCH($B97,'KI 2019-20'!$B$9:$B$383,0)))</f>
        <v>0</v>
      </c>
      <c r="N97" s="153">
        <f>_xlfn.IFNA(IF($B97=$B$382,0,INDEX('I.Supplementary 2019-20'!S$8:S$191,MATCH($B97,'I.Supplementary 2019-20'!$B$8:$B$191,0))),INDEX('KI 2019-20'!S$9:S$383,MATCH($B97,'KI 2019-20'!$B$9:$B$383,0)))</f>
        <v>0</v>
      </c>
      <c r="O97" s="153">
        <f>_xlfn.IFNA(IF($B97=$B$382,0,INDEX('I.Supplementary 2019-20'!T$8:T$191,MATCH($B97,'I.Supplementary 2019-20'!$B$8:$B$191,0))),INDEX('KI 2019-20'!T$9:T$383,MATCH($B97,'KI 2019-20'!$B$9:$B$383,0)))</f>
        <v>0</v>
      </c>
      <c r="P97" s="153">
        <f>_xlfn.IFNA(IF($B97=$B$382,0,INDEX('I.Supplementary 2019-20'!U$8:U$191,MATCH($B97,'I.Supplementary 2019-20'!$B$8:$B$191,0))),INDEX('KI 2019-20'!U$9:U$383,MATCH($B97,'KI 2019-20'!$B$9:$B$383,0)))</f>
        <v>15.674536863833433</v>
      </c>
      <c r="Q97" s="153">
        <f>_xlfn.IFNA(IF($B97=$B$382,0,INDEX('I.Supplementary 2019-20'!V$8:V$191,MATCH($B97,'I.Supplementary 2019-20'!$B$8:$B$191,0))),INDEX('KI 2019-20'!V$9:V$383,MATCH($B97,'KI 2019-20'!$B$9:$B$383,0)))</f>
        <v>0</v>
      </c>
      <c r="R97" s="155">
        <f>_xlfn.IFNA(IF($B97=$B$382,0,INDEX('I.Supplementary 2019-20'!W$8:W$191,MATCH($B97,'I.Supplementary 2019-20'!$B$8:$B$191,0))),INDEX('KI 2019-20'!W$9:W$383,MATCH($B97,'KI 2019-20'!$B$9:$B$383,0)))</f>
        <v>0</v>
      </c>
      <c r="S97" s="153">
        <f>_xlfn.IFNA(IF($B97=$B$382,0,INDEX('I.Supplementary 2019-20'!X$8:X$191,MATCH($B97,'I.Supplementary 2019-20'!$B$8:$B$191,0))),INDEX('KI 2019-20'!X$9:X$383,MATCH($B97,'KI 2019-20'!$B$9:$B$383,0)))</f>
        <v>0</v>
      </c>
      <c r="T97" s="153">
        <f>_xlfn.IFNA(IF($B97=$B$382,0,INDEX('I.Supplementary 2019-20'!Y$8:Y$191,MATCH($B97,'I.Supplementary 2019-20'!$B$8:$B$191,0))),INDEX('KI 2019-20'!Y$9:Y$383,MATCH($B97,'KI 2019-20'!$B$9:$B$383,0)))</f>
        <v>0</v>
      </c>
      <c r="U97" s="153">
        <f>_xlfn.IFNA(IF($B97=$B$382,0,INDEX('I.Supplementary 2019-20'!Z$8:Z$191,MATCH($B97,'I.Supplementary 2019-20'!$B$8:$B$191,0))),INDEX('KI 2019-20'!Z$9:Z$383,MATCH($B97,'KI 2019-20'!$B$9:$B$383,0)))</f>
        <v>21.961013536800607</v>
      </c>
      <c r="V97" s="153">
        <f>_xlfn.IFNA(IF($B97=$B$382,0,INDEX('I.Supplementary 2019-20'!AA$8:AA$191,MATCH($B97,'I.Supplementary 2019-20'!$B$8:$B$191,0))),INDEX('KI 2019-20'!AA$9:AA$383,MATCH($B97,'KI 2019-20'!$B$9:$B$383,0)))</f>
        <v>0</v>
      </c>
      <c r="W97" s="155">
        <f>_xlfn.IFNA(IF($B97=$B$382,0,INDEX('I.Supplementary 2019-20'!AB$8:AB$191,MATCH($B97,'I.Supplementary 2019-20'!$B$8:$B$191,0))),INDEX('KI 2019-20'!AB$9:AB$383,MATCH($B97,'KI 2019-20'!$B$9:$B$383,0)))</f>
        <v>0</v>
      </c>
      <c r="Y97" s="154">
        <f>_xlfn.IFNA(IF($B97=$B$382,0,INDEX('I.Supplementary 2019-20'!$I$8:$I$191,MATCH($B97,'I.Supplementary 2019-20'!$B$8:$B$191,0))),INDEX('KI 2019-20'!$I$9:$I$383,MATCH($B97,'KI 2019-20'!$B$9:$B$383,0)))</f>
        <v>6.2864766729671731</v>
      </c>
      <c r="Z97" s="153">
        <f>_xlfn.IFNA(IF($B97=$B$382,0,INDEX('I.Supplementary 2019-20'!$J$8:$J$191,MATCH($B97,'I.Supplementary 2019-20'!$B$8:$B$191,0))),INDEX('KI 2019-20'!$J$9:$J$383,MATCH($B97,'KI 2019-20'!$B$9:$B$383,0)))</f>
        <v>15.674536863833433</v>
      </c>
      <c r="AA97" s="155">
        <f>_xlfn.IFNA(IF($B97=$B$382,0,INDEX('I.Supplementary 2019-20'!$H$8:$H$191,MATCH($B97,'I.Supplementary 2019-20'!$B$8:$B$191,0))),INDEX('KI 2019-20'!$H$9:$H$383,MATCH($B97,'KI 2019-20'!$B$9:$B$383,0)))</f>
        <v>21.961013536800607</v>
      </c>
      <c r="AC97" s="156">
        <f>I97*('Other inputs'!$C$6/'Other inputs'!$C$5)</f>
        <v>0</v>
      </c>
      <c r="AD97" s="149">
        <f>IF(B97=$B$35,J97*('Other inputs'!$C$6/'Other inputs'!$C$5)-('Other inputs'!$C$18/1000000),J97*('Other inputs'!$C$6/'Other inputs'!$C$5))</f>
        <v>0</v>
      </c>
      <c r="AE97" s="149">
        <f>K97*('Other inputs'!$C$6/'Other inputs'!$C$5)</f>
        <v>6.3889039914676564</v>
      </c>
      <c r="AF97" s="149">
        <f>L97*('Other inputs'!$C$6/'Other inputs'!$C$5)</f>
        <v>0</v>
      </c>
      <c r="AG97" s="188">
        <f>M97*('Other inputs'!$C$6/'Other inputs'!$C$5)</f>
        <v>0</v>
      </c>
      <c r="AH97" s="149">
        <f>N97*('Other inputs'!$C$6/'Other inputs'!$C$5)</f>
        <v>0</v>
      </c>
      <c r="AI97" s="149">
        <f>O97*('Other inputs'!$C$6/'Other inputs'!$C$5)</f>
        <v>0</v>
      </c>
      <c r="AJ97" s="149">
        <f>P97*('Other inputs'!$C$6/'Other inputs'!$C$5)</f>
        <v>15.929926466502817</v>
      </c>
      <c r="AK97" s="149">
        <f>Q97*('Other inputs'!$C$6/'Other inputs'!$C$5)</f>
        <v>0</v>
      </c>
      <c r="AL97" s="188">
        <f>R97*('Other inputs'!$C$6/'Other inputs'!$C$5)</f>
        <v>0</v>
      </c>
      <c r="AM97" s="156">
        <f t="shared" si="18"/>
        <v>0</v>
      </c>
      <c r="AN97" s="149">
        <f t="shared" si="19"/>
        <v>0</v>
      </c>
      <c r="AO97" s="149">
        <f t="shared" si="20"/>
        <v>22.318830457970474</v>
      </c>
      <c r="AP97" s="149">
        <f t="shared" si="21"/>
        <v>0</v>
      </c>
      <c r="AQ97" s="188">
        <f t="shared" si="22"/>
        <v>0</v>
      </c>
      <c r="AR97" s="149"/>
      <c r="AS97" s="156">
        <f>IF(D97=$C$171,'Other inputs'!$C$12/1000000,SUM(AC97:AG97))</f>
        <v>6.3889039914676564</v>
      </c>
      <c r="AT97" s="200">
        <f>IF(D97=$C$171,$Z$171*('Other inputs'!$C$6/'Other inputs'!$C$5),SUM(AH97:AL97))</f>
        <v>15.929926466502817</v>
      </c>
      <c r="AU97" s="210">
        <f t="shared" si="23"/>
        <v>22.318830457970474</v>
      </c>
      <c r="AV97" s="214"/>
      <c r="AW97" s="199">
        <f>IF($G97=1,0,IF($B97=$B$172,AC97*('Other inputs'!$F$6/'Other inputs'!$F$5)-('Other inputs'!$C$28/1000000),AC97*('Other inputs'!$F$6/'Other inputs'!$F$5)))</f>
        <v>0</v>
      </c>
      <c r="AX97" s="200">
        <f>IF($G97=1,0,IF($B97=$B$172,AD97*('Other inputs'!$F$6/'Other inputs'!$F$5)-('Other inputs'!$C$29/1000000),AD97*('Other inputs'!$F$6/'Other inputs'!$F$5)))</f>
        <v>0</v>
      </c>
      <c r="AY97" s="200">
        <f>IF($G97=1,0,AE97*('Other inputs'!$F$6/'Other inputs'!$F$5))</f>
        <v>6.4242343361209331</v>
      </c>
      <c r="AZ97" s="200">
        <f>IF($G97=1,0,AF97*('Other inputs'!$F$6/'Other inputs'!$F$5))</f>
        <v>0</v>
      </c>
      <c r="BA97" s="200">
        <f>IF($G97=1,0,AG97*('Other inputs'!$F$6/'Other inputs'!$F$5))</f>
        <v>0</v>
      </c>
      <c r="BB97" s="199">
        <f>IF($G97=1,0,AH97*('Other inputs'!$C$7/'Other inputs'!$C$6))</f>
        <v>0</v>
      </c>
      <c r="BC97" s="200">
        <f>IF($G97=1,0,AI97*('Other inputs'!$C$7/'Other inputs'!$C$6))</f>
        <v>0</v>
      </c>
      <c r="BD97" s="200">
        <f>IF($G97=1,0,AJ97*('Other inputs'!$C$7/'Other inputs'!$C$6))</f>
        <v>15.929926466502817</v>
      </c>
      <c r="BE97" s="200">
        <f>IF($G97=1,0,AK97*('Other inputs'!$C$7/'Other inputs'!$C$6))</f>
        <v>0</v>
      </c>
      <c r="BF97" s="200">
        <f>IF($G97=1,0,AL97*('Other inputs'!$C$7/'Other inputs'!$C$6))</f>
        <v>0</v>
      </c>
      <c r="BG97" s="199">
        <f t="shared" si="24"/>
        <v>0</v>
      </c>
      <c r="BH97" s="200">
        <f t="shared" si="25"/>
        <v>0</v>
      </c>
      <c r="BI97" s="200">
        <f t="shared" si="26"/>
        <v>22.354160802623749</v>
      </c>
      <c r="BJ97" s="200">
        <f t="shared" si="27"/>
        <v>0</v>
      </c>
      <c r="BK97" s="210">
        <f t="shared" si="28"/>
        <v>0</v>
      </c>
      <c r="BL97" s="200"/>
      <c r="BM97" s="199">
        <f>IF(D97=C$171,'Other inputs'!$C$13/1000000,SUM(AW97:BA97))</f>
        <v>6.4242343361209331</v>
      </c>
      <c r="BN97" s="200">
        <f>IF(B97=$B$171,$AT$171*('Other inputs'!$C$7/'Other inputs'!$C$6),SUM(BB97:BF97))</f>
        <v>15.929926466502817</v>
      </c>
      <c r="BO97" s="188">
        <f t="shared" si="29"/>
        <v>22.354160802623749</v>
      </c>
    </row>
    <row r="98" spans="2:67">
      <c r="B98" s="121" t="str">
        <f>'KI 2019-20'!B99</f>
        <v>E4402</v>
      </c>
      <c r="C98" s="160" t="str">
        <f t="shared" si="16"/>
        <v>E4402</v>
      </c>
      <c r="D98" s="160" t="str">
        <f t="shared" si="17"/>
        <v>E4402</v>
      </c>
      <c r="E98" t="str">
        <f>INDEX('KI 2019-20'!D$9:D$383,MATCH($B98,'KI 2019-20'!$B$9:$B$383,0))</f>
        <v>MD</v>
      </c>
      <c r="F98">
        <f>INDEX('KI 2019-20'!E$9:E$383,MATCH($B98,'KI 2019-20'!$B$9:$B$383,0))</f>
        <v>0</v>
      </c>
      <c r="G98" s="119">
        <v>0</v>
      </c>
      <c r="H98" s="120" t="str">
        <f>INDEX('KI 2019-20'!F$9:F$383,MATCH($B98,'KI 2019-20'!$B$9:$B$383,0))</f>
        <v>Doncaster</v>
      </c>
      <c r="I98" s="154">
        <f>_xlfn.IFNA(IF($B98=$B$382,0,INDEX('I.Supplementary 2019-20'!N$8:N$191,MATCH($B98,'I.Supplementary 2019-20'!$B$8:$B$191,0))),INDEX('KI 2019-20'!N$9:N$383,MATCH($B98,'KI 2019-20'!$B$9:$B$383,0)))</f>
        <v>19.42298210637054</v>
      </c>
      <c r="J98" s="153">
        <f>_xlfn.IFNA(IF($B98=$B$382,0,INDEX('I.Supplementary 2019-20'!O$8:O$191,MATCH($B98,'I.Supplementary 2019-20'!$B$8:$B$191,0))),INDEX('KI 2019-20'!O$9:O$383,MATCH($B98,'KI 2019-20'!$B$9:$B$383,0)))</f>
        <v>0.61802082836176453</v>
      </c>
      <c r="K98" s="153">
        <f>_xlfn.IFNA(IF($B98=$B$382,0,INDEX('I.Supplementary 2019-20'!P$8:P$191,MATCH($B98,'I.Supplementary 2019-20'!$B$8:$B$191,0))),INDEX('KI 2019-20'!P$9:P$383,MATCH($B98,'KI 2019-20'!$B$9:$B$383,0)))</f>
        <v>0</v>
      </c>
      <c r="L98" s="153">
        <f>_xlfn.IFNA(IF($B98=$B$382,0,INDEX('I.Supplementary 2019-20'!Q$8:Q$191,MATCH($B98,'I.Supplementary 2019-20'!$B$8:$B$191,0))),INDEX('KI 2019-20'!Q$9:Q$383,MATCH($B98,'KI 2019-20'!$B$9:$B$383,0)))</f>
        <v>0</v>
      </c>
      <c r="M98" s="155">
        <f>_xlfn.IFNA(IF($B98=$B$382,0,INDEX('I.Supplementary 2019-20'!R$8:R$191,MATCH($B98,'I.Supplementary 2019-20'!$B$8:$B$191,0))),INDEX('KI 2019-20'!R$9:R$383,MATCH($B98,'KI 2019-20'!$B$9:$B$383,0)))</f>
        <v>0</v>
      </c>
      <c r="N98" s="153">
        <f>_xlfn.IFNA(IF($B98=$B$382,0,INDEX('I.Supplementary 2019-20'!S$8:S$191,MATCH($B98,'I.Supplementary 2019-20'!$B$8:$B$191,0))),INDEX('KI 2019-20'!S$9:S$383,MATCH($B98,'KI 2019-20'!$B$9:$B$383,0)))</f>
        <v>64.955364786069055</v>
      </c>
      <c r="O98" s="153">
        <f>_xlfn.IFNA(IF($B98=$B$382,0,INDEX('I.Supplementary 2019-20'!T$8:T$191,MATCH($B98,'I.Supplementary 2019-20'!$B$8:$B$191,0))),INDEX('KI 2019-20'!T$9:T$383,MATCH($B98,'KI 2019-20'!$B$9:$B$383,0)))</f>
        <v>10.186934488504898</v>
      </c>
      <c r="P98" s="153">
        <f>_xlfn.IFNA(IF($B98=$B$382,0,INDEX('I.Supplementary 2019-20'!U$8:U$191,MATCH($B98,'I.Supplementary 2019-20'!$B$8:$B$191,0))),INDEX('KI 2019-20'!U$9:U$383,MATCH($B98,'KI 2019-20'!$B$9:$B$383,0)))</f>
        <v>0</v>
      </c>
      <c r="Q98" s="153">
        <f>_xlfn.IFNA(IF($B98=$B$382,0,INDEX('I.Supplementary 2019-20'!V$8:V$191,MATCH($B98,'I.Supplementary 2019-20'!$B$8:$B$191,0))),INDEX('KI 2019-20'!V$9:V$383,MATCH($B98,'KI 2019-20'!$B$9:$B$383,0)))</f>
        <v>0</v>
      </c>
      <c r="R98" s="155">
        <f>_xlfn.IFNA(IF($B98=$B$382,0,INDEX('I.Supplementary 2019-20'!W$8:W$191,MATCH($B98,'I.Supplementary 2019-20'!$B$8:$B$191,0))),INDEX('KI 2019-20'!W$9:W$383,MATCH($B98,'KI 2019-20'!$B$9:$B$383,0)))</f>
        <v>0</v>
      </c>
      <c r="S98" s="153">
        <f>_xlfn.IFNA(IF($B98=$B$382,0,INDEX('I.Supplementary 2019-20'!X$8:X$191,MATCH($B98,'I.Supplementary 2019-20'!$B$8:$B$191,0))),INDEX('KI 2019-20'!X$9:X$383,MATCH($B98,'KI 2019-20'!$B$9:$B$383,0)))</f>
        <v>84.378346892439609</v>
      </c>
      <c r="T98" s="153">
        <f>_xlfn.IFNA(IF($B98=$B$382,0,INDEX('I.Supplementary 2019-20'!Y$8:Y$191,MATCH($B98,'I.Supplementary 2019-20'!$B$8:$B$191,0))),INDEX('KI 2019-20'!Y$9:Y$383,MATCH($B98,'KI 2019-20'!$B$9:$B$383,0)))</f>
        <v>10.804955316866662</v>
      </c>
      <c r="U98" s="153">
        <f>_xlfn.IFNA(IF($B98=$B$382,0,INDEX('I.Supplementary 2019-20'!Z$8:Z$191,MATCH($B98,'I.Supplementary 2019-20'!$B$8:$B$191,0))),INDEX('KI 2019-20'!Z$9:Z$383,MATCH($B98,'KI 2019-20'!$B$9:$B$383,0)))</f>
        <v>0</v>
      </c>
      <c r="V98" s="153">
        <f>_xlfn.IFNA(IF($B98=$B$382,0,INDEX('I.Supplementary 2019-20'!AA$8:AA$191,MATCH($B98,'I.Supplementary 2019-20'!$B$8:$B$191,0))),INDEX('KI 2019-20'!AA$9:AA$383,MATCH($B98,'KI 2019-20'!$B$9:$B$383,0)))</f>
        <v>0</v>
      </c>
      <c r="W98" s="155">
        <f>_xlfn.IFNA(IF($B98=$B$382,0,INDEX('I.Supplementary 2019-20'!AB$8:AB$191,MATCH($B98,'I.Supplementary 2019-20'!$B$8:$B$191,0))),INDEX('KI 2019-20'!AB$9:AB$383,MATCH($B98,'KI 2019-20'!$B$9:$B$383,0)))</f>
        <v>0</v>
      </c>
      <c r="Y98" s="154">
        <f>_xlfn.IFNA(IF($B98=$B$382,0,INDEX('I.Supplementary 2019-20'!$I$8:$I$191,MATCH($B98,'I.Supplementary 2019-20'!$B$8:$B$191,0))),INDEX('KI 2019-20'!$I$9:$I$383,MATCH($B98,'KI 2019-20'!$B$9:$B$383,0)))</f>
        <v>20.041002934732305</v>
      </c>
      <c r="Z98" s="153">
        <f>_xlfn.IFNA(IF($B98=$B$382,0,INDEX('I.Supplementary 2019-20'!$J$8:$J$191,MATCH($B98,'I.Supplementary 2019-20'!$B$8:$B$191,0))),INDEX('KI 2019-20'!$J$9:$J$383,MATCH($B98,'KI 2019-20'!$B$9:$B$383,0)))</f>
        <v>75.142299274573958</v>
      </c>
      <c r="AA98" s="155">
        <f>_xlfn.IFNA(IF($B98=$B$382,0,INDEX('I.Supplementary 2019-20'!$H$8:$H$191,MATCH($B98,'I.Supplementary 2019-20'!$B$8:$B$191,0))),INDEX('KI 2019-20'!$H$9:$H$383,MATCH($B98,'KI 2019-20'!$B$9:$B$383,0)))</f>
        <v>95.183302209306248</v>
      </c>
      <c r="AC98" s="156">
        <f>I98*('Other inputs'!$C$6/'Other inputs'!$C$5)</f>
        <v>19.739446173276782</v>
      </c>
      <c r="AD98" s="149">
        <f>IF(B98=$B$35,J98*('Other inputs'!$C$6/'Other inputs'!$C$5)-('Other inputs'!$C$18/1000000),J98*('Other inputs'!$C$6/'Other inputs'!$C$5))</f>
        <v>0.62809041415991962</v>
      </c>
      <c r="AE98" s="149">
        <f>K98*('Other inputs'!$C$6/'Other inputs'!$C$5)</f>
        <v>0</v>
      </c>
      <c r="AF98" s="149">
        <f>L98*('Other inputs'!$C$6/'Other inputs'!$C$5)</f>
        <v>0</v>
      </c>
      <c r="AG98" s="188">
        <f>M98*('Other inputs'!$C$6/'Other inputs'!$C$5)</f>
        <v>0</v>
      </c>
      <c r="AH98" s="149">
        <f>N98*('Other inputs'!$C$6/'Other inputs'!$C$5)</f>
        <v>66.013700668530461</v>
      </c>
      <c r="AI98" s="149">
        <f>O98*('Other inputs'!$C$6/'Other inputs'!$C$5)</f>
        <v>10.352913054509051</v>
      </c>
      <c r="AJ98" s="149">
        <f>P98*('Other inputs'!$C$6/'Other inputs'!$C$5)</f>
        <v>0</v>
      </c>
      <c r="AK98" s="149">
        <f>Q98*('Other inputs'!$C$6/'Other inputs'!$C$5)</f>
        <v>0</v>
      </c>
      <c r="AL98" s="188">
        <f>R98*('Other inputs'!$C$6/'Other inputs'!$C$5)</f>
        <v>0</v>
      </c>
      <c r="AM98" s="156">
        <f t="shared" si="18"/>
        <v>85.753146841807251</v>
      </c>
      <c r="AN98" s="149">
        <f t="shared" si="19"/>
        <v>10.98100346866897</v>
      </c>
      <c r="AO98" s="149">
        <f t="shared" si="20"/>
        <v>0</v>
      </c>
      <c r="AP98" s="149">
        <f t="shared" si="21"/>
        <v>0</v>
      </c>
      <c r="AQ98" s="188">
        <f t="shared" si="22"/>
        <v>0</v>
      </c>
      <c r="AR98" s="149"/>
      <c r="AS98" s="156">
        <f>IF(D98=$C$171,'Other inputs'!$C$12/1000000,SUM(AC98:AG98))</f>
        <v>20.367536587436703</v>
      </c>
      <c r="AT98" s="200">
        <f>IF(D98=$C$171,$Z$171*('Other inputs'!$C$6/'Other inputs'!$C$5),SUM(AH98:AL98))</f>
        <v>76.366613723039507</v>
      </c>
      <c r="AU98" s="210">
        <f t="shared" si="23"/>
        <v>96.73415031047621</v>
      </c>
      <c r="AV98" s="214"/>
      <c r="AW98" s="199">
        <f>IF($G98=1,0,IF($B98=$B$172,AC98*('Other inputs'!$F$6/'Other inputs'!$F$5)-('Other inputs'!$C$28/1000000),AC98*('Other inputs'!$F$6/'Other inputs'!$F$5)))</f>
        <v>19.848604400963104</v>
      </c>
      <c r="AX98" s="200">
        <f>IF($G98=1,0,IF($B98=$B$172,AD98*('Other inputs'!$F$6/'Other inputs'!$F$5)-('Other inputs'!$C$29/1000000),AD98*('Other inputs'!$F$6/'Other inputs'!$F$5)))</f>
        <v>0.63156372520596515</v>
      </c>
      <c r="AY98" s="200">
        <f>IF($G98=1,0,AE98*('Other inputs'!$F$6/'Other inputs'!$F$5))</f>
        <v>0</v>
      </c>
      <c r="AZ98" s="200">
        <f>IF($G98=1,0,AF98*('Other inputs'!$F$6/'Other inputs'!$F$5))</f>
        <v>0</v>
      </c>
      <c r="BA98" s="200">
        <f>IF($G98=1,0,AG98*('Other inputs'!$F$6/'Other inputs'!$F$5))</f>
        <v>0</v>
      </c>
      <c r="BB98" s="199">
        <f>IF($G98=1,0,AH98*('Other inputs'!$C$7/'Other inputs'!$C$6))</f>
        <v>66.013700668530461</v>
      </c>
      <c r="BC98" s="200">
        <f>IF($G98=1,0,AI98*('Other inputs'!$C$7/'Other inputs'!$C$6))</f>
        <v>10.352913054509051</v>
      </c>
      <c r="BD98" s="200">
        <f>IF($G98=1,0,AJ98*('Other inputs'!$C$7/'Other inputs'!$C$6))</f>
        <v>0</v>
      </c>
      <c r="BE98" s="200">
        <f>IF($G98=1,0,AK98*('Other inputs'!$C$7/'Other inputs'!$C$6))</f>
        <v>0</v>
      </c>
      <c r="BF98" s="200">
        <f>IF($G98=1,0,AL98*('Other inputs'!$C$7/'Other inputs'!$C$6))</f>
        <v>0</v>
      </c>
      <c r="BG98" s="199">
        <f t="shared" si="24"/>
        <v>85.862305069493573</v>
      </c>
      <c r="BH98" s="200">
        <f t="shared" si="25"/>
        <v>10.984476779715015</v>
      </c>
      <c r="BI98" s="200">
        <f t="shared" si="26"/>
        <v>0</v>
      </c>
      <c r="BJ98" s="200">
        <f t="shared" si="27"/>
        <v>0</v>
      </c>
      <c r="BK98" s="210">
        <f t="shared" si="28"/>
        <v>0</v>
      </c>
      <c r="BL98" s="200"/>
      <c r="BM98" s="199">
        <f>IF(D98=C$171,'Other inputs'!$C$13/1000000,SUM(AW98:BA98))</f>
        <v>20.480168126169069</v>
      </c>
      <c r="BN98" s="200">
        <f>IF(B98=$B$171,$AT$171*('Other inputs'!$C$7/'Other inputs'!$C$6),SUM(BB98:BF98))</f>
        <v>76.366613723039507</v>
      </c>
      <c r="BO98" s="188">
        <f t="shared" si="29"/>
        <v>96.846781849208583</v>
      </c>
    </row>
    <row r="99" spans="2:67">
      <c r="B99" s="121" t="str">
        <f>'KI 2019-20'!B100</f>
        <v>E1203</v>
      </c>
      <c r="C99" s="160" t="str">
        <f t="shared" si="16"/>
        <v>E1203</v>
      </c>
      <c r="D99" s="160" t="str">
        <f t="shared" si="17"/>
        <v>E1203</v>
      </c>
      <c r="E99" t="str">
        <f>INDEX('KI 2019-20'!D$9:D$383,MATCH($B99,'KI 2019-20'!$B$9:$B$383,0))</f>
        <v>UNINFIR</v>
      </c>
      <c r="F99">
        <f>INDEX('KI 2019-20'!E$9:E$383,MATCH($B99,'KI 2019-20'!$B$9:$B$383,0))</f>
        <v>0</v>
      </c>
      <c r="G99" s="119">
        <v>0</v>
      </c>
      <c r="H99" s="120" t="str">
        <f>INDEX('KI 2019-20'!F$9:F$383,MATCH($B99,'KI 2019-20'!$B$9:$B$383,0))</f>
        <v>Dorset Council</v>
      </c>
      <c r="I99" s="154">
        <f>_xlfn.IFNA(IF($B99=$B$382,0,INDEX('I.Supplementary 2019-20'!N$8:N$191,MATCH($B99,'I.Supplementary 2019-20'!$B$8:$B$191,0))),INDEX('KI 2019-20'!N$9:N$383,MATCH($B99,'KI 2019-20'!$B$9:$B$383,0)))</f>
        <v>0</v>
      </c>
      <c r="J99" s="153">
        <f>_xlfn.IFNA(IF($B99=$B$382,0,INDEX('I.Supplementary 2019-20'!O$8:O$191,MATCH($B99,'I.Supplementary 2019-20'!$B$8:$B$191,0))),INDEX('KI 2019-20'!O$9:O$383,MATCH($B99,'KI 2019-20'!$B$9:$B$383,0)))</f>
        <v>0</v>
      </c>
      <c r="K99" s="153">
        <f>_xlfn.IFNA(IF($B99=$B$382,0,INDEX('I.Supplementary 2019-20'!P$8:P$191,MATCH($B99,'I.Supplementary 2019-20'!$B$8:$B$191,0))),INDEX('KI 2019-20'!P$9:P$383,MATCH($B99,'KI 2019-20'!$B$9:$B$383,0)))</f>
        <v>0</v>
      </c>
      <c r="L99" s="153">
        <f>_xlfn.IFNA(IF($B99=$B$382,0,INDEX('I.Supplementary 2019-20'!Q$8:Q$191,MATCH($B99,'I.Supplementary 2019-20'!$B$8:$B$191,0))),INDEX('KI 2019-20'!Q$9:Q$383,MATCH($B99,'KI 2019-20'!$B$9:$B$383,0)))</f>
        <v>0</v>
      </c>
      <c r="M99" s="155">
        <f>_xlfn.IFNA(IF($B99=$B$382,0,INDEX('I.Supplementary 2019-20'!R$8:R$191,MATCH($B99,'I.Supplementary 2019-20'!$B$8:$B$191,0))),INDEX('KI 2019-20'!R$9:R$383,MATCH($B99,'KI 2019-20'!$B$9:$B$383,0)))</f>
        <v>0</v>
      </c>
      <c r="N99" s="153">
        <f>_xlfn.IFNA(IF($B99=$B$382,0,INDEX('I.Supplementary 2019-20'!S$8:S$191,MATCH($B99,'I.Supplementary 2019-20'!$B$8:$B$191,0))),INDEX('KI 2019-20'!S$9:S$383,MATCH($B99,'KI 2019-20'!$B$9:$B$383,0)))</f>
        <v>34.588883515001982</v>
      </c>
      <c r="O99" s="153">
        <f>_xlfn.IFNA(IF($B99=$B$382,0,INDEX('I.Supplementary 2019-20'!T$8:T$191,MATCH($B99,'I.Supplementary 2019-20'!$B$8:$B$191,0))),INDEX('KI 2019-20'!T$9:T$383,MATCH($B99,'KI 2019-20'!$B$9:$B$383,0)))</f>
        <v>9.0123067298500814</v>
      </c>
      <c r="P99" s="153">
        <f>_xlfn.IFNA(IF($B99=$B$382,0,INDEX('I.Supplementary 2019-20'!U$8:U$191,MATCH($B99,'I.Supplementary 2019-20'!$B$8:$B$191,0))),INDEX('KI 2019-20'!U$9:U$383,MATCH($B99,'KI 2019-20'!$B$9:$B$383,0)))</f>
        <v>0</v>
      </c>
      <c r="Q99" s="153">
        <f>_xlfn.IFNA(IF($B99=$B$382,0,INDEX('I.Supplementary 2019-20'!V$8:V$191,MATCH($B99,'I.Supplementary 2019-20'!$B$8:$B$191,0))),INDEX('KI 2019-20'!V$9:V$383,MATCH($B99,'KI 2019-20'!$B$9:$B$383,0)))</f>
        <v>0</v>
      </c>
      <c r="R99" s="155">
        <f>_xlfn.IFNA(IF($B99=$B$382,0,INDEX('I.Supplementary 2019-20'!W$8:W$191,MATCH($B99,'I.Supplementary 2019-20'!$B$8:$B$191,0))),INDEX('KI 2019-20'!W$9:W$383,MATCH($B99,'KI 2019-20'!$B$9:$B$383,0)))</f>
        <v>0</v>
      </c>
      <c r="S99" s="153">
        <f>_xlfn.IFNA(IF($B99=$B$382,0,INDEX('I.Supplementary 2019-20'!X$8:X$191,MATCH($B99,'I.Supplementary 2019-20'!$B$8:$B$191,0))),INDEX('KI 2019-20'!X$9:X$383,MATCH($B99,'KI 2019-20'!$B$9:$B$383,0)))</f>
        <v>34.588883515001982</v>
      </c>
      <c r="T99" s="153">
        <f>_xlfn.IFNA(IF($B99=$B$382,0,INDEX('I.Supplementary 2019-20'!Y$8:Y$191,MATCH($B99,'I.Supplementary 2019-20'!$B$8:$B$191,0))),INDEX('KI 2019-20'!Y$9:Y$383,MATCH($B99,'KI 2019-20'!$B$9:$B$383,0)))</f>
        <v>9.0123067298500814</v>
      </c>
      <c r="U99" s="153">
        <f>_xlfn.IFNA(IF($B99=$B$382,0,INDEX('I.Supplementary 2019-20'!Z$8:Z$191,MATCH($B99,'I.Supplementary 2019-20'!$B$8:$B$191,0))),INDEX('KI 2019-20'!Z$9:Z$383,MATCH($B99,'KI 2019-20'!$B$9:$B$383,0)))</f>
        <v>0</v>
      </c>
      <c r="V99" s="153">
        <f>_xlfn.IFNA(IF($B99=$B$382,0,INDEX('I.Supplementary 2019-20'!AA$8:AA$191,MATCH($B99,'I.Supplementary 2019-20'!$B$8:$B$191,0))),INDEX('KI 2019-20'!AA$9:AA$383,MATCH($B99,'KI 2019-20'!$B$9:$B$383,0)))</f>
        <v>0</v>
      </c>
      <c r="W99" s="155">
        <f>_xlfn.IFNA(IF($B99=$B$382,0,INDEX('I.Supplementary 2019-20'!AB$8:AB$191,MATCH($B99,'I.Supplementary 2019-20'!$B$8:$B$191,0))),INDEX('KI 2019-20'!AB$9:AB$383,MATCH($B99,'KI 2019-20'!$B$9:$B$383,0)))</f>
        <v>0</v>
      </c>
      <c r="Y99" s="154">
        <f>_xlfn.IFNA(IF($B99=$B$382,0,INDEX('I.Supplementary 2019-20'!$I$8:$I$191,MATCH($B99,'I.Supplementary 2019-20'!$B$8:$B$191,0))),INDEX('KI 2019-20'!$I$9:$I$383,MATCH($B99,'KI 2019-20'!$B$9:$B$383,0)))</f>
        <v>0</v>
      </c>
      <c r="Z99" s="153">
        <f>_xlfn.IFNA(IF($B99=$B$382,0,INDEX('I.Supplementary 2019-20'!$J$8:$J$191,MATCH($B99,'I.Supplementary 2019-20'!$B$8:$B$191,0))),INDEX('KI 2019-20'!$J$9:$J$383,MATCH($B99,'KI 2019-20'!$B$9:$B$383,0)))</f>
        <v>43.601190244852063</v>
      </c>
      <c r="AA99" s="155">
        <f>_xlfn.IFNA(IF($B99=$B$382,0,INDEX('I.Supplementary 2019-20'!$H$8:$H$191,MATCH($B99,'I.Supplementary 2019-20'!$B$8:$B$191,0))),INDEX('KI 2019-20'!$H$9:$H$383,MATCH($B99,'KI 2019-20'!$B$9:$B$383,0)))</f>
        <v>43.601190244852063</v>
      </c>
      <c r="AC99" s="156">
        <f>I99*('Other inputs'!$C$6/'Other inputs'!$C$5)</f>
        <v>0</v>
      </c>
      <c r="AD99" s="149">
        <f>IF(B99=$B$35,J99*('Other inputs'!$C$6/'Other inputs'!$C$5)-('Other inputs'!$C$18/1000000),J99*('Other inputs'!$C$6/'Other inputs'!$C$5))</f>
        <v>0</v>
      </c>
      <c r="AE99" s="149">
        <f>K99*('Other inputs'!$C$6/'Other inputs'!$C$5)</f>
        <v>0</v>
      </c>
      <c r="AF99" s="149">
        <f>L99*('Other inputs'!$C$6/'Other inputs'!$C$5)</f>
        <v>0</v>
      </c>
      <c r="AG99" s="188">
        <f>M99*('Other inputs'!$C$6/'Other inputs'!$C$5)</f>
        <v>0</v>
      </c>
      <c r="AH99" s="149">
        <f>N99*('Other inputs'!$C$6/'Other inputs'!$C$5)</f>
        <v>35.152449845185316</v>
      </c>
      <c r="AI99" s="149">
        <f>O99*('Other inputs'!$C$6/'Other inputs'!$C$5)</f>
        <v>9.1591467580350123</v>
      </c>
      <c r="AJ99" s="149">
        <f>P99*('Other inputs'!$C$6/'Other inputs'!$C$5)</f>
        <v>0</v>
      </c>
      <c r="AK99" s="149">
        <f>Q99*('Other inputs'!$C$6/'Other inputs'!$C$5)</f>
        <v>0</v>
      </c>
      <c r="AL99" s="188">
        <f>R99*('Other inputs'!$C$6/'Other inputs'!$C$5)</f>
        <v>0</v>
      </c>
      <c r="AM99" s="156">
        <f t="shared" si="18"/>
        <v>35.152449845185316</v>
      </c>
      <c r="AN99" s="149">
        <f t="shared" si="19"/>
        <v>9.1591467580350123</v>
      </c>
      <c r="AO99" s="149">
        <f t="shared" si="20"/>
        <v>0</v>
      </c>
      <c r="AP99" s="149">
        <f t="shared" si="21"/>
        <v>0</v>
      </c>
      <c r="AQ99" s="188">
        <f t="shared" si="22"/>
        <v>0</v>
      </c>
      <c r="AR99" s="149"/>
      <c r="AS99" s="156">
        <f>IF(D99=$C$171,'Other inputs'!$C$12/1000000,SUM(AC99:AG99))</f>
        <v>0</v>
      </c>
      <c r="AT99" s="200">
        <f>IF(D99=$C$171,$Z$171*('Other inputs'!$C$6/'Other inputs'!$C$5),SUM(AH99:AL99))</f>
        <v>44.31159660322033</v>
      </c>
      <c r="AU99" s="210">
        <f t="shared" si="23"/>
        <v>44.31159660322033</v>
      </c>
      <c r="AV99" s="214"/>
      <c r="AW99" s="199">
        <f>IF($G99=1,0,IF($B99=$B$172,AC99*('Other inputs'!$F$6/'Other inputs'!$F$5)-('Other inputs'!$C$28/1000000),AC99*('Other inputs'!$F$6/'Other inputs'!$F$5)))</f>
        <v>0</v>
      </c>
      <c r="AX99" s="200">
        <f>IF($G99=1,0,IF($B99=$B$172,AD99*('Other inputs'!$F$6/'Other inputs'!$F$5)-('Other inputs'!$C$29/1000000),AD99*('Other inputs'!$F$6/'Other inputs'!$F$5)))</f>
        <v>0</v>
      </c>
      <c r="AY99" s="200">
        <f>IF($G99=1,0,AE99*('Other inputs'!$F$6/'Other inputs'!$F$5))</f>
        <v>0</v>
      </c>
      <c r="AZ99" s="200">
        <f>IF($G99=1,0,AF99*('Other inputs'!$F$6/'Other inputs'!$F$5))</f>
        <v>0</v>
      </c>
      <c r="BA99" s="200">
        <f>IF($G99=1,0,AG99*('Other inputs'!$F$6/'Other inputs'!$F$5))</f>
        <v>0</v>
      </c>
      <c r="BB99" s="199">
        <f>IF($G99=1,0,AH99*('Other inputs'!$C$7/'Other inputs'!$C$6))</f>
        <v>35.152449845185316</v>
      </c>
      <c r="BC99" s="200">
        <f>IF($G99=1,0,AI99*('Other inputs'!$C$7/'Other inputs'!$C$6))</f>
        <v>9.1591467580350123</v>
      </c>
      <c r="BD99" s="200">
        <f>IF($G99=1,0,AJ99*('Other inputs'!$C$7/'Other inputs'!$C$6))</f>
        <v>0</v>
      </c>
      <c r="BE99" s="200">
        <f>IF($G99=1,0,AK99*('Other inputs'!$C$7/'Other inputs'!$C$6))</f>
        <v>0</v>
      </c>
      <c r="BF99" s="200">
        <f>IF($G99=1,0,AL99*('Other inputs'!$C$7/'Other inputs'!$C$6))</f>
        <v>0</v>
      </c>
      <c r="BG99" s="199">
        <f t="shared" si="24"/>
        <v>35.152449845185316</v>
      </c>
      <c r="BH99" s="200">
        <f t="shared" si="25"/>
        <v>9.1591467580350123</v>
      </c>
      <c r="BI99" s="200">
        <f t="shared" si="26"/>
        <v>0</v>
      </c>
      <c r="BJ99" s="200">
        <f t="shared" si="27"/>
        <v>0</v>
      </c>
      <c r="BK99" s="210">
        <f t="shared" si="28"/>
        <v>0</v>
      </c>
      <c r="BL99" s="200"/>
      <c r="BM99" s="199">
        <f>IF(D99=C$171,'Other inputs'!$C$13/1000000,SUM(AW99:BA99))</f>
        <v>0</v>
      </c>
      <c r="BN99" s="200">
        <f>IF(B99=$B$171,$AT$171*('Other inputs'!$C$7/'Other inputs'!$C$6),SUM(BB99:BF99))</f>
        <v>44.31159660322033</v>
      </c>
      <c r="BO99" s="188">
        <f t="shared" si="29"/>
        <v>44.31159660322033</v>
      </c>
    </row>
    <row r="100" spans="2:67">
      <c r="B100" s="121" t="str">
        <f>'KI 2019-20'!B101</f>
        <v>E6162</v>
      </c>
      <c r="C100" s="160" t="str">
        <f t="shared" si="16"/>
        <v>E6162</v>
      </c>
      <c r="D100" s="160" t="str">
        <f t="shared" si="17"/>
        <v>E6162</v>
      </c>
      <c r="E100" t="str">
        <f>INDEX('KI 2019-20'!D$9:D$383,MATCH($B100,'KI 2019-20'!$B$9:$B$383,0))</f>
        <v>SFIR</v>
      </c>
      <c r="F100">
        <f>INDEX('KI 2019-20'!E$9:E$383,MATCH($B100,'KI 2019-20'!$B$9:$B$383,0))</f>
        <v>0</v>
      </c>
      <c r="G100" s="119">
        <v>0</v>
      </c>
      <c r="H100" s="120" t="str">
        <f>INDEX('KI 2019-20'!F$9:F$383,MATCH($B100,'KI 2019-20'!$B$9:$B$383,0))</f>
        <v>Dorset &amp; Wiltshire Fire</v>
      </c>
      <c r="I100" s="154">
        <f>_xlfn.IFNA(IF($B100=$B$382,0,INDEX('I.Supplementary 2019-20'!N$8:N$191,MATCH($B100,'I.Supplementary 2019-20'!$B$8:$B$191,0))),INDEX('KI 2019-20'!N$9:N$383,MATCH($B100,'KI 2019-20'!$B$9:$B$383,0)))</f>
        <v>0</v>
      </c>
      <c r="J100" s="153">
        <f>_xlfn.IFNA(IF($B100=$B$382,0,INDEX('I.Supplementary 2019-20'!O$8:O$191,MATCH($B100,'I.Supplementary 2019-20'!$B$8:$B$191,0))),INDEX('KI 2019-20'!O$9:O$383,MATCH($B100,'KI 2019-20'!$B$9:$B$383,0)))</f>
        <v>0</v>
      </c>
      <c r="K100" s="153">
        <f>_xlfn.IFNA(IF($B100=$B$382,0,INDEX('I.Supplementary 2019-20'!P$8:P$191,MATCH($B100,'I.Supplementary 2019-20'!$B$8:$B$191,0))),INDEX('KI 2019-20'!P$9:P$383,MATCH($B100,'KI 2019-20'!$B$9:$B$383,0)))</f>
        <v>3.795406538472101</v>
      </c>
      <c r="L100" s="153">
        <f>_xlfn.IFNA(IF($B100=$B$382,0,INDEX('I.Supplementary 2019-20'!Q$8:Q$191,MATCH($B100,'I.Supplementary 2019-20'!$B$8:$B$191,0))),INDEX('KI 2019-20'!Q$9:Q$383,MATCH($B100,'KI 2019-20'!$B$9:$B$383,0)))</f>
        <v>0</v>
      </c>
      <c r="M100" s="155">
        <f>_xlfn.IFNA(IF($B100=$B$382,0,INDEX('I.Supplementary 2019-20'!R$8:R$191,MATCH($B100,'I.Supplementary 2019-20'!$B$8:$B$191,0))),INDEX('KI 2019-20'!R$9:R$383,MATCH($B100,'KI 2019-20'!$B$9:$B$383,0)))</f>
        <v>0</v>
      </c>
      <c r="N100" s="153">
        <f>_xlfn.IFNA(IF($B100=$B$382,0,INDEX('I.Supplementary 2019-20'!S$8:S$191,MATCH($B100,'I.Supplementary 2019-20'!$B$8:$B$191,0))),INDEX('KI 2019-20'!S$9:S$383,MATCH($B100,'KI 2019-20'!$B$9:$B$383,0)))</f>
        <v>0</v>
      </c>
      <c r="O100" s="153">
        <f>_xlfn.IFNA(IF($B100=$B$382,0,INDEX('I.Supplementary 2019-20'!T$8:T$191,MATCH($B100,'I.Supplementary 2019-20'!$B$8:$B$191,0))),INDEX('KI 2019-20'!T$9:T$383,MATCH($B100,'KI 2019-20'!$B$9:$B$383,0)))</f>
        <v>0</v>
      </c>
      <c r="P100" s="153">
        <f>_xlfn.IFNA(IF($B100=$B$382,0,INDEX('I.Supplementary 2019-20'!U$8:U$191,MATCH($B100,'I.Supplementary 2019-20'!$B$8:$B$191,0))),INDEX('KI 2019-20'!U$9:U$383,MATCH($B100,'KI 2019-20'!$B$9:$B$383,0)))</f>
        <v>10.286268175746029</v>
      </c>
      <c r="Q100" s="153">
        <f>_xlfn.IFNA(IF($B100=$B$382,0,INDEX('I.Supplementary 2019-20'!V$8:V$191,MATCH($B100,'I.Supplementary 2019-20'!$B$8:$B$191,0))),INDEX('KI 2019-20'!V$9:V$383,MATCH($B100,'KI 2019-20'!$B$9:$B$383,0)))</f>
        <v>0</v>
      </c>
      <c r="R100" s="155">
        <f>_xlfn.IFNA(IF($B100=$B$382,0,INDEX('I.Supplementary 2019-20'!W$8:W$191,MATCH($B100,'I.Supplementary 2019-20'!$B$8:$B$191,0))),INDEX('KI 2019-20'!W$9:W$383,MATCH($B100,'KI 2019-20'!$B$9:$B$383,0)))</f>
        <v>0</v>
      </c>
      <c r="S100" s="153">
        <f>_xlfn.IFNA(IF($B100=$B$382,0,INDEX('I.Supplementary 2019-20'!X$8:X$191,MATCH($B100,'I.Supplementary 2019-20'!$B$8:$B$191,0))),INDEX('KI 2019-20'!X$9:X$383,MATCH($B100,'KI 2019-20'!$B$9:$B$383,0)))</f>
        <v>0</v>
      </c>
      <c r="T100" s="153">
        <f>_xlfn.IFNA(IF($B100=$B$382,0,INDEX('I.Supplementary 2019-20'!Y$8:Y$191,MATCH($B100,'I.Supplementary 2019-20'!$B$8:$B$191,0))),INDEX('KI 2019-20'!Y$9:Y$383,MATCH($B100,'KI 2019-20'!$B$9:$B$383,0)))</f>
        <v>0</v>
      </c>
      <c r="U100" s="153">
        <f>_xlfn.IFNA(IF($B100=$B$382,0,INDEX('I.Supplementary 2019-20'!Z$8:Z$191,MATCH($B100,'I.Supplementary 2019-20'!$B$8:$B$191,0))),INDEX('KI 2019-20'!Z$9:Z$383,MATCH($B100,'KI 2019-20'!$B$9:$B$383,0)))</f>
        <v>14.08167471421813</v>
      </c>
      <c r="V100" s="153">
        <f>_xlfn.IFNA(IF($B100=$B$382,0,INDEX('I.Supplementary 2019-20'!AA$8:AA$191,MATCH($B100,'I.Supplementary 2019-20'!$B$8:$B$191,0))),INDEX('KI 2019-20'!AA$9:AA$383,MATCH($B100,'KI 2019-20'!$B$9:$B$383,0)))</f>
        <v>0</v>
      </c>
      <c r="W100" s="155">
        <f>_xlfn.IFNA(IF($B100=$B$382,0,INDEX('I.Supplementary 2019-20'!AB$8:AB$191,MATCH($B100,'I.Supplementary 2019-20'!$B$8:$B$191,0))),INDEX('KI 2019-20'!AB$9:AB$383,MATCH($B100,'KI 2019-20'!$B$9:$B$383,0)))</f>
        <v>0</v>
      </c>
      <c r="Y100" s="154">
        <f>_xlfn.IFNA(IF($B100=$B$382,0,INDEX('I.Supplementary 2019-20'!$I$8:$I$191,MATCH($B100,'I.Supplementary 2019-20'!$B$8:$B$191,0))),INDEX('KI 2019-20'!$I$9:$I$383,MATCH($B100,'KI 2019-20'!$B$9:$B$383,0)))</f>
        <v>3.795406538472101</v>
      </c>
      <c r="Z100" s="153">
        <f>_xlfn.IFNA(IF($B100=$B$382,0,INDEX('I.Supplementary 2019-20'!$J$8:$J$191,MATCH($B100,'I.Supplementary 2019-20'!$B$8:$B$191,0))),INDEX('KI 2019-20'!$J$9:$J$383,MATCH($B100,'KI 2019-20'!$B$9:$B$383,0)))</f>
        <v>10.286268175746029</v>
      </c>
      <c r="AA100" s="155">
        <f>_xlfn.IFNA(IF($B100=$B$382,0,INDEX('I.Supplementary 2019-20'!$H$8:$H$191,MATCH($B100,'I.Supplementary 2019-20'!$B$8:$B$191,0))),INDEX('KI 2019-20'!$H$9:$H$383,MATCH($B100,'KI 2019-20'!$B$9:$B$383,0)))</f>
        <v>14.08167471421813</v>
      </c>
      <c r="AC100" s="156">
        <f>I100*('Other inputs'!$C$6/'Other inputs'!$C$5)</f>
        <v>0</v>
      </c>
      <c r="AD100" s="149">
        <f>IF(B100=$B$35,J100*('Other inputs'!$C$6/'Other inputs'!$C$5)-('Other inputs'!$C$18/1000000),J100*('Other inputs'!$C$6/'Other inputs'!$C$5))</f>
        <v>0</v>
      </c>
      <c r="AE100" s="149">
        <f>K100*('Other inputs'!$C$6/'Other inputs'!$C$5)</f>
        <v>3.8572461562068807</v>
      </c>
      <c r="AF100" s="149">
        <f>L100*('Other inputs'!$C$6/'Other inputs'!$C$5)</f>
        <v>0</v>
      </c>
      <c r="AG100" s="188">
        <f>M100*('Other inputs'!$C$6/'Other inputs'!$C$5)</f>
        <v>0</v>
      </c>
      <c r="AH100" s="149">
        <f>N100*('Other inputs'!$C$6/'Other inputs'!$C$5)</f>
        <v>0</v>
      </c>
      <c r="AI100" s="149">
        <f>O100*('Other inputs'!$C$6/'Other inputs'!$C$5)</f>
        <v>0</v>
      </c>
      <c r="AJ100" s="149">
        <f>P100*('Other inputs'!$C$6/'Other inputs'!$C$5)</f>
        <v>10.453865213232726</v>
      </c>
      <c r="AK100" s="149">
        <f>Q100*('Other inputs'!$C$6/'Other inputs'!$C$5)</f>
        <v>0</v>
      </c>
      <c r="AL100" s="188">
        <f>R100*('Other inputs'!$C$6/'Other inputs'!$C$5)</f>
        <v>0</v>
      </c>
      <c r="AM100" s="156">
        <f t="shared" si="18"/>
        <v>0</v>
      </c>
      <c r="AN100" s="149">
        <f t="shared" si="19"/>
        <v>0</v>
      </c>
      <c r="AO100" s="149">
        <f t="shared" si="20"/>
        <v>14.311111369439606</v>
      </c>
      <c r="AP100" s="149">
        <f t="shared" si="21"/>
        <v>0</v>
      </c>
      <c r="AQ100" s="188">
        <f t="shared" si="22"/>
        <v>0</v>
      </c>
      <c r="AR100" s="149"/>
      <c r="AS100" s="156">
        <f>IF(D100=$C$171,'Other inputs'!$C$12/1000000,SUM(AC100:AG100))</f>
        <v>3.8572461562068807</v>
      </c>
      <c r="AT100" s="200">
        <f>IF(D100=$C$171,$Z$171*('Other inputs'!$C$6/'Other inputs'!$C$5),SUM(AH100:AL100))</f>
        <v>10.453865213232726</v>
      </c>
      <c r="AU100" s="210">
        <f t="shared" si="23"/>
        <v>14.311111369439606</v>
      </c>
      <c r="AV100" s="214"/>
      <c r="AW100" s="199">
        <f>IF($G100=1,0,IF($B100=$B$172,AC100*('Other inputs'!$F$6/'Other inputs'!$F$5)-('Other inputs'!$C$28/1000000),AC100*('Other inputs'!$F$6/'Other inputs'!$F$5)))</f>
        <v>0</v>
      </c>
      <c r="AX100" s="200">
        <f>IF($G100=1,0,IF($B100=$B$172,AD100*('Other inputs'!$F$6/'Other inputs'!$F$5)-('Other inputs'!$C$29/1000000),AD100*('Other inputs'!$F$6/'Other inputs'!$F$5)))</f>
        <v>0</v>
      </c>
      <c r="AY100" s="200">
        <f>IF($G100=1,0,AE100*('Other inputs'!$F$6/'Other inputs'!$F$5))</f>
        <v>3.8785765496974252</v>
      </c>
      <c r="AZ100" s="200">
        <f>IF($G100=1,0,AF100*('Other inputs'!$F$6/'Other inputs'!$F$5))</f>
        <v>0</v>
      </c>
      <c r="BA100" s="200">
        <f>IF($G100=1,0,AG100*('Other inputs'!$F$6/'Other inputs'!$F$5))</f>
        <v>0</v>
      </c>
      <c r="BB100" s="199">
        <f>IF($G100=1,0,AH100*('Other inputs'!$C$7/'Other inputs'!$C$6))</f>
        <v>0</v>
      </c>
      <c r="BC100" s="200">
        <f>IF($G100=1,0,AI100*('Other inputs'!$C$7/'Other inputs'!$C$6))</f>
        <v>0</v>
      </c>
      <c r="BD100" s="200">
        <f>IF($G100=1,0,AJ100*('Other inputs'!$C$7/'Other inputs'!$C$6))</f>
        <v>10.453865213232726</v>
      </c>
      <c r="BE100" s="200">
        <f>IF($G100=1,0,AK100*('Other inputs'!$C$7/'Other inputs'!$C$6))</f>
        <v>0</v>
      </c>
      <c r="BF100" s="200">
        <f>IF($G100=1,0,AL100*('Other inputs'!$C$7/'Other inputs'!$C$6))</f>
        <v>0</v>
      </c>
      <c r="BG100" s="199">
        <f t="shared" si="24"/>
        <v>0</v>
      </c>
      <c r="BH100" s="200">
        <f t="shared" si="25"/>
        <v>0</v>
      </c>
      <c r="BI100" s="200">
        <f t="shared" si="26"/>
        <v>14.332441762930152</v>
      </c>
      <c r="BJ100" s="200">
        <f t="shared" si="27"/>
        <v>0</v>
      </c>
      <c r="BK100" s="210">
        <f t="shared" si="28"/>
        <v>0</v>
      </c>
      <c r="BL100" s="200"/>
      <c r="BM100" s="199">
        <f>IF(D100=C$171,'Other inputs'!$C$13/1000000,SUM(AW100:BA100))</f>
        <v>3.8785765496974252</v>
      </c>
      <c r="BN100" s="200">
        <f>IF(B100=$B$171,$AT$171*('Other inputs'!$C$7/'Other inputs'!$C$6),SUM(BB100:BF100))</f>
        <v>10.453865213232726</v>
      </c>
      <c r="BO100" s="188">
        <f t="shared" si="29"/>
        <v>14.332441762930152</v>
      </c>
    </row>
    <row r="101" spans="2:67">
      <c r="B101" s="121" t="str">
        <f>'KI 2019-20'!B102</f>
        <v>E2234</v>
      </c>
      <c r="C101" s="160" t="str">
        <f t="shared" si="16"/>
        <v>E2234</v>
      </c>
      <c r="D101" s="160" t="str">
        <f t="shared" si="17"/>
        <v>E2234</v>
      </c>
      <c r="E101" t="str">
        <f>INDEX('KI 2019-20'!D$9:D$383,MATCH($B101,'KI 2019-20'!$B$9:$B$383,0))</f>
        <v>SD</v>
      </c>
      <c r="F101">
        <f>INDEX('KI 2019-20'!E$9:E$383,MATCH($B101,'KI 2019-20'!$B$9:$B$383,0))</f>
        <v>0</v>
      </c>
      <c r="G101" s="119">
        <v>0</v>
      </c>
      <c r="H101" s="120" t="str">
        <f>INDEX('KI 2019-20'!F$9:F$383,MATCH($B101,'KI 2019-20'!$B$9:$B$383,0))</f>
        <v>Dover</v>
      </c>
      <c r="I101" s="154">
        <f>_xlfn.IFNA(IF($B101=$B$382,0,INDEX('I.Supplementary 2019-20'!N$8:N$191,MATCH($B101,'I.Supplementary 2019-20'!$B$8:$B$191,0))),INDEX('KI 2019-20'!N$9:N$383,MATCH($B101,'KI 2019-20'!$B$9:$B$383,0)))</f>
        <v>0</v>
      </c>
      <c r="J101" s="153">
        <f>_xlfn.IFNA(IF($B101=$B$382,0,INDEX('I.Supplementary 2019-20'!O$8:O$191,MATCH($B101,'I.Supplementary 2019-20'!$B$8:$B$191,0))),INDEX('KI 2019-20'!O$9:O$383,MATCH($B101,'KI 2019-20'!$B$9:$B$383,0)))</f>
        <v>5.6538192280468531E-2</v>
      </c>
      <c r="K101" s="153">
        <f>_xlfn.IFNA(IF($B101=$B$382,0,INDEX('I.Supplementary 2019-20'!P$8:P$191,MATCH($B101,'I.Supplementary 2019-20'!$B$8:$B$191,0))),INDEX('KI 2019-20'!P$9:P$383,MATCH($B101,'KI 2019-20'!$B$9:$B$383,0)))</f>
        <v>0</v>
      </c>
      <c r="L101" s="153">
        <f>_xlfn.IFNA(IF($B101=$B$382,0,INDEX('I.Supplementary 2019-20'!Q$8:Q$191,MATCH($B101,'I.Supplementary 2019-20'!$B$8:$B$191,0))),INDEX('KI 2019-20'!Q$9:Q$383,MATCH($B101,'KI 2019-20'!$B$9:$B$383,0)))</f>
        <v>0</v>
      </c>
      <c r="M101" s="155">
        <f>_xlfn.IFNA(IF($B101=$B$382,0,INDEX('I.Supplementary 2019-20'!R$8:R$191,MATCH($B101,'I.Supplementary 2019-20'!$B$8:$B$191,0))),INDEX('KI 2019-20'!R$9:R$383,MATCH($B101,'KI 2019-20'!$B$9:$B$383,0)))</f>
        <v>0</v>
      </c>
      <c r="N101" s="153">
        <f>_xlfn.IFNA(IF($B101=$B$382,0,INDEX('I.Supplementary 2019-20'!S$8:S$191,MATCH($B101,'I.Supplementary 2019-20'!$B$8:$B$191,0))),INDEX('KI 2019-20'!S$9:S$383,MATCH($B101,'KI 2019-20'!$B$9:$B$383,0)))</f>
        <v>0</v>
      </c>
      <c r="O101" s="153">
        <f>_xlfn.IFNA(IF($B101=$B$382,0,INDEX('I.Supplementary 2019-20'!T$8:T$191,MATCH($B101,'I.Supplementary 2019-20'!$B$8:$B$191,0))),INDEX('KI 2019-20'!T$9:T$383,MATCH($B101,'KI 2019-20'!$B$9:$B$383,0)))</f>
        <v>3.6456167740059975</v>
      </c>
      <c r="P101" s="153">
        <f>_xlfn.IFNA(IF($B101=$B$382,0,INDEX('I.Supplementary 2019-20'!U$8:U$191,MATCH($B101,'I.Supplementary 2019-20'!$B$8:$B$191,0))),INDEX('KI 2019-20'!U$9:U$383,MATCH($B101,'KI 2019-20'!$B$9:$B$383,0)))</f>
        <v>0</v>
      </c>
      <c r="Q101" s="153">
        <f>_xlfn.IFNA(IF($B101=$B$382,0,INDEX('I.Supplementary 2019-20'!V$8:V$191,MATCH($B101,'I.Supplementary 2019-20'!$B$8:$B$191,0))),INDEX('KI 2019-20'!V$9:V$383,MATCH($B101,'KI 2019-20'!$B$9:$B$383,0)))</f>
        <v>0</v>
      </c>
      <c r="R101" s="155">
        <f>_xlfn.IFNA(IF($B101=$B$382,0,INDEX('I.Supplementary 2019-20'!W$8:W$191,MATCH($B101,'I.Supplementary 2019-20'!$B$8:$B$191,0))),INDEX('KI 2019-20'!W$9:W$383,MATCH($B101,'KI 2019-20'!$B$9:$B$383,0)))</f>
        <v>0</v>
      </c>
      <c r="S101" s="153">
        <f>_xlfn.IFNA(IF($B101=$B$382,0,INDEX('I.Supplementary 2019-20'!X$8:X$191,MATCH($B101,'I.Supplementary 2019-20'!$B$8:$B$191,0))),INDEX('KI 2019-20'!X$9:X$383,MATCH($B101,'KI 2019-20'!$B$9:$B$383,0)))</f>
        <v>0</v>
      </c>
      <c r="T101" s="153">
        <f>_xlfn.IFNA(IF($B101=$B$382,0,INDEX('I.Supplementary 2019-20'!Y$8:Y$191,MATCH($B101,'I.Supplementary 2019-20'!$B$8:$B$191,0))),INDEX('KI 2019-20'!Y$9:Y$383,MATCH($B101,'KI 2019-20'!$B$9:$B$383,0)))</f>
        <v>3.7021549662864661</v>
      </c>
      <c r="U101" s="153">
        <f>_xlfn.IFNA(IF($B101=$B$382,0,INDEX('I.Supplementary 2019-20'!Z$8:Z$191,MATCH($B101,'I.Supplementary 2019-20'!$B$8:$B$191,0))),INDEX('KI 2019-20'!Z$9:Z$383,MATCH($B101,'KI 2019-20'!$B$9:$B$383,0)))</f>
        <v>0</v>
      </c>
      <c r="V101" s="153">
        <f>_xlfn.IFNA(IF($B101=$B$382,0,INDEX('I.Supplementary 2019-20'!AA$8:AA$191,MATCH($B101,'I.Supplementary 2019-20'!$B$8:$B$191,0))),INDEX('KI 2019-20'!AA$9:AA$383,MATCH($B101,'KI 2019-20'!$B$9:$B$383,0)))</f>
        <v>0</v>
      </c>
      <c r="W101" s="155">
        <f>_xlfn.IFNA(IF($B101=$B$382,0,INDEX('I.Supplementary 2019-20'!AB$8:AB$191,MATCH($B101,'I.Supplementary 2019-20'!$B$8:$B$191,0))),INDEX('KI 2019-20'!AB$9:AB$383,MATCH($B101,'KI 2019-20'!$B$9:$B$383,0)))</f>
        <v>0</v>
      </c>
      <c r="Y101" s="154">
        <f>_xlfn.IFNA(IF($B101=$B$382,0,INDEX('I.Supplementary 2019-20'!$I$8:$I$191,MATCH($B101,'I.Supplementary 2019-20'!$B$8:$B$191,0))),INDEX('KI 2019-20'!$I$9:$I$383,MATCH($B101,'KI 2019-20'!$B$9:$B$383,0)))</f>
        <v>5.6538192280468531E-2</v>
      </c>
      <c r="Z101" s="153">
        <f>_xlfn.IFNA(IF($B101=$B$382,0,INDEX('I.Supplementary 2019-20'!$J$8:$J$191,MATCH($B101,'I.Supplementary 2019-20'!$B$8:$B$191,0))),INDEX('KI 2019-20'!$J$9:$J$383,MATCH($B101,'KI 2019-20'!$B$9:$B$383,0)))</f>
        <v>3.6456167740059975</v>
      </c>
      <c r="AA101" s="155">
        <f>_xlfn.IFNA(IF($B101=$B$382,0,INDEX('I.Supplementary 2019-20'!$H$8:$H$191,MATCH($B101,'I.Supplementary 2019-20'!$B$8:$B$191,0))),INDEX('KI 2019-20'!$H$9:$H$383,MATCH($B101,'KI 2019-20'!$B$9:$B$383,0)))</f>
        <v>3.7021549662864661</v>
      </c>
      <c r="AC101" s="156">
        <f>I101*('Other inputs'!$C$6/'Other inputs'!$C$5)</f>
        <v>0</v>
      </c>
      <c r="AD101" s="149">
        <f>IF(B101=$B$35,J101*('Other inputs'!$C$6/'Other inputs'!$C$5)-('Other inputs'!$C$18/1000000),J101*('Other inputs'!$C$6/'Other inputs'!$C$5))</f>
        <v>5.7459384822716494E-2</v>
      </c>
      <c r="AE101" s="149">
        <f>K101*('Other inputs'!$C$6/'Other inputs'!$C$5)</f>
        <v>0</v>
      </c>
      <c r="AF101" s="149">
        <f>L101*('Other inputs'!$C$6/'Other inputs'!$C$5)</f>
        <v>0</v>
      </c>
      <c r="AG101" s="188">
        <f>M101*('Other inputs'!$C$6/'Other inputs'!$C$5)</f>
        <v>0</v>
      </c>
      <c r="AH101" s="149">
        <f>N101*('Other inputs'!$C$6/'Other inputs'!$C$5)</f>
        <v>0</v>
      </c>
      <c r="AI101" s="149">
        <f>O101*('Other inputs'!$C$6/'Other inputs'!$C$5)</f>
        <v>3.7050158253136312</v>
      </c>
      <c r="AJ101" s="149">
        <f>P101*('Other inputs'!$C$6/'Other inputs'!$C$5)</f>
        <v>0</v>
      </c>
      <c r="AK101" s="149">
        <f>Q101*('Other inputs'!$C$6/'Other inputs'!$C$5)</f>
        <v>0</v>
      </c>
      <c r="AL101" s="188">
        <f>R101*('Other inputs'!$C$6/'Other inputs'!$C$5)</f>
        <v>0</v>
      </c>
      <c r="AM101" s="156">
        <f t="shared" si="18"/>
        <v>0</v>
      </c>
      <c r="AN101" s="149">
        <f t="shared" si="19"/>
        <v>3.7624752101363477</v>
      </c>
      <c r="AO101" s="149">
        <f t="shared" si="20"/>
        <v>0</v>
      </c>
      <c r="AP101" s="149">
        <f t="shared" si="21"/>
        <v>0</v>
      </c>
      <c r="AQ101" s="188">
        <f t="shared" si="22"/>
        <v>0</v>
      </c>
      <c r="AR101" s="149"/>
      <c r="AS101" s="156">
        <f>IF(D101=$C$171,'Other inputs'!$C$12/1000000,SUM(AC101:AG101))</f>
        <v>5.7459384822716494E-2</v>
      </c>
      <c r="AT101" s="200">
        <f>IF(D101=$C$171,$Z$171*('Other inputs'!$C$6/'Other inputs'!$C$5),SUM(AH101:AL101))</f>
        <v>3.7050158253136312</v>
      </c>
      <c r="AU101" s="210">
        <f t="shared" si="23"/>
        <v>3.7624752101363477</v>
      </c>
      <c r="AV101" s="214"/>
      <c r="AW101" s="199">
        <f>IF($G101=1,0,IF($B101=$B$172,AC101*('Other inputs'!$F$6/'Other inputs'!$F$5)-('Other inputs'!$C$28/1000000),AC101*('Other inputs'!$F$6/'Other inputs'!$F$5)))</f>
        <v>0</v>
      </c>
      <c r="AX101" s="200">
        <f>IF($G101=1,0,IF($B101=$B$172,AD101*('Other inputs'!$F$6/'Other inputs'!$F$5)-('Other inputs'!$C$29/1000000),AD101*('Other inputs'!$F$6/'Other inputs'!$F$5)))</f>
        <v>5.777713257288819E-2</v>
      </c>
      <c r="AY101" s="200">
        <f>IF($G101=1,0,AE101*('Other inputs'!$F$6/'Other inputs'!$F$5))</f>
        <v>0</v>
      </c>
      <c r="AZ101" s="200">
        <f>IF($G101=1,0,AF101*('Other inputs'!$F$6/'Other inputs'!$F$5))</f>
        <v>0</v>
      </c>
      <c r="BA101" s="200">
        <f>IF($G101=1,0,AG101*('Other inputs'!$F$6/'Other inputs'!$F$5))</f>
        <v>0</v>
      </c>
      <c r="BB101" s="199">
        <f>IF($G101=1,0,AH101*('Other inputs'!$C$7/'Other inputs'!$C$6))</f>
        <v>0</v>
      </c>
      <c r="BC101" s="200">
        <f>IF($G101=1,0,AI101*('Other inputs'!$C$7/'Other inputs'!$C$6))</f>
        <v>3.7050158253136312</v>
      </c>
      <c r="BD101" s="200">
        <f>IF($G101=1,0,AJ101*('Other inputs'!$C$7/'Other inputs'!$C$6))</f>
        <v>0</v>
      </c>
      <c r="BE101" s="200">
        <f>IF($G101=1,0,AK101*('Other inputs'!$C$7/'Other inputs'!$C$6))</f>
        <v>0</v>
      </c>
      <c r="BF101" s="200">
        <f>IF($G101=1,0,AL101*('Other inputs'!$C$7/'Other inputs'!$C$6))</f>
        <v>0</v>
      </c>
      <c r="BG101" s="199">
        <f t="shared" si="24"/>
        <v>0</v>
      </c>
      <c r="BH101" s="200">
        <f t="shared" si="25"/>
        <v>3.7627929578865196</v>
      </c>
      <c r="BI101" s="200">
        <f t="shared" si="26"/>
        <v>0</v>
      </c>
      <c r="BJ101" s="200">
        <f t="shared" si="27"/>
        <v>0</v>
      </c>
      <c r="BK101" s="210">
        <f t="shared" si="28"/>
        <v>0</v>
      </c>
      <c r="BL101" s="200"/>
      <c r="BM101" s="199">
        <f>IF(D101=C$171,'Other inputs'!$C$13/1000000,SUM(AW101:BA101))</f>
        <v>5.777713257288819E-2</v>
      </c>
      <c r="BN101" s="200">
        <f>IF(B101=$B$171,$AT$171*('Other inputs'!$C$7/'Other inputs'!$C$6),SUM(BB101:BF101))</f>
        <v>3.7050158253136312</v>
      </c>
      <c r="BO101" s="188">
        <f t="shared" si="29"/>
        <v>3.7627929578865196</v>
      </c>
    </row>
    <row r="102" spans="2:67">
      <c r="B102" s="121" t="str">
        <f>'KI 2019-20'!B103</f>
        <v>E4603</v>
      </c>
      <c r="C102" s="160" t="str">
        <f t="shared" si="16"/>
        <v>E4603</v>
      </c>
      <c r="D102" s="160" t="str">
        <f t="shared" si="17"/>
        <v>E4603</v>
      </c>
      <c r="E102" t="str">
        <f>INDEX('KI 2019-20'!D$9:D$383,MATCH($B102,'KI 2019-20'!$B$9:$B$383,0))</f>
        <v>MD</v>
      </c>
      <c r="F102" t="str">
        <f>INDEX('KI 2019-20'!E$9:E$383,MATCH($B102,'KI 2019-20'!$B$9:$B$383,0))</f>
        <v>P1703</v>
      </c>
      <c r="G102" s="119">
        <v>0</v>
      </c>
      <c r="H102" s="120" t="str">
        <f>INDEX('KI 2019-20'!F$9:F$383,MATCH($B102,'KI 2019-20'!$B$9:$B$383,0))</f>
        <v>Dudley</v>
      </c>
      <c r="I102" s="154">
        <f>_xlfn.IFNA(IF($B102=$B$382,0,INDEX('I.Supplementary 2019-20'!N$8:N$191,MATCH($B102,'I.Supplementary 2019-20'!$B$8:$B$191,0))),INDEX('KI 2019-20'!N$9:N$383,MATCH($B102,'KI 2019-20'!$B$9:$B$383,0)))</f>
        <v>17.112425208815591</v>
      </c>
      <c r="J102" s="153">
        <f>_xlfn.IFNA(IF($B102=$B$382,0,INDEX('I.Supplementary 2019-20'!O$8:O$191,MATCH($B102,'I.Supplementary 2019-20'!$B$8:$B$191,0))),INDEX('KI 2019-20'!O$9:O$383,MATCH($B102,'KI 2019-20'!$B$9:$B$383,0)))</f>
        <v>0.4132437268378511</v>
      </c>
      <c r="K102" s="153">
        <f>_xlfn.IFNA(IF($B102=$B$382,0,INDEX('I.Supplementary 2019-20'!P$8:P$191,MATCH($B102,'I.Supplementary 2019-20'!$B$8:$B$191,0))),INDEX('KI 2019-20'!P$9:P$383,MATCH($B102,'KI 2019-20'!$B$9:$B$383,0)))</f>
        <v>0</v>
      </c>
      <c r="L102" s="153">
        <f>_xlfn.IFNA(IF($B102=$B$382,0,INDEX('I.Supplementary 2019-20'!Q$8:Q$191,MATCH($B102,'I.Supplementary 2019-20'!$B$8:$B$191,0))),INDEX('KI 2019-20'!Q$9:Q$383,MATCH($B102,'KI 2019-20'!$B$9:$B$383,0)))</f>
        <v>0</v>
      </c>
      <c r="M102" s="155">
        <f>_xlfn.IFNA(IF($B102=$B$382,0,INDEX('I.Supplementary 2019-20'!R$8:R$191,MATCH($B102,'I.Supplementary 2019-20'!$B$8:$B$191,0))),INDEX('KI 2019-20'!R$9:R$383,MATCH($B102,'KI 2019-20'!$B$9:$B$383,0)))</f>
        <v>0</v>
      </c>
      <c r="N102" s="153">
        <f>_xlfn.IFNA(IF($B102=$B$382,0,INDEX('I.Supplementary 2019-20'!S$8:S$191,MATCH($B102,'I.Supplementary 2019-20'!$B$8:$B$191,0))),INDEX('KI 2019-20'!S$9:S$383,MATCH($B102,'KI 2019-20'!$B$9:$B$383,0)))</f>
        <v>58.716945539788561</v>
      </c>
      <c r="O102" s="153">
        <f>_xlfn.IFNA(IF($B102=$B$382,0,INDEX('I.Supplementary 2019-20'!T$8:T$191,MATCH($B102,'I.Supplementary 2019-20'!$B$8:$B$191,0))),INDEX('KI 2019-20'!T$9:T$383,MATCH($B102,'KI 2019-20'!$B$9:$B$383,0)))</f>
        <v>9.0554312717838439</v>
      </c>
      <c r="P102" s="153">
        <f>_xlfn.IFNA(IF($B102=$B$382,0,INDEX('I.Supplementary 2019-20'!U$8:U$191,MATCH($B102,'I.Supplementary 2019-20'!$B$8:$B$191,0))),INDEX('KI 2019-20'!U$9:U$383,MATCH($B102,'KI 2019-20'!$B$9:$B$383,0)))</f>
        <v>0</v>
      </c>
      <c r="Q102" s="153">
        <f>_xlfn.IFNA(IF($B102=$B$382,0,INDEX('I.Supplementary 2019-20'!V$8:V$191,MATCH($B102,'I.Supplementary 2019-20'!$B$8:$B$191,0))),INDEX('KI 2019-20'!V$9:V$383,MATCH($B102,'KI 2019-20'!$B$9:$B$383,0)))</f>
        <v>0</v>
      </c>
      <c r="R102" s="155">
        <f>_xlfn.IFNA(IF($B102=$B$382,0,INDEX('I.Supplementary 2019-20'!W$8:W$191,MATCH($B102,'I.Supplementary 2019-20'!$B$8:$B$191,0))),INDEX('KI 2019-20'!W$9:W$383,MATCH($B102,'KI 2019-20'!$B$9:$B$383,0)))</f>
        <v>0</v>
      </c>
      <c r="S102" s="153">
        <f>_xlfn.IFNA(IF($B102=$B$382,0,INDEX('I.Supplementary 2019-20'!X$8:X$191,MATCH($B102,'I.Supplementary 2019-20'!$B$8:$B$191,0))),INDEX('KI 2019-20'!X$9:X$383,MATCH($B102,'KI 2019-20'!$B$9:$B$383,0)))</f>
        <v>75.829370748604148</v>
      </c>
      <c r="T102" s="153">
        <f>_xlfn.IFNA(IF($B102=$B$382,0,INDEX('I.Supplementary 2019-20'!Y$8:Y$191,MATCH($B102,'I.Supplementary 2019-20'!$B$8:$B$191,0))),INDEX('KI 2019-20'!Y$9:Y$383,MATCH($B102,'KI 2019-20'!$B$9:$B$383,0)))</f>
        <v>9.4686749986216956</v>
      </c>
      <c r="U102" s="153">
        <f>_xlfn.IFNA(IF($B102=$B$382,0,INDEX('I.Supplementary 2019-20'!Z$8:Z$191,MATCH($B102,'I.Supplementary 2019-20'!$B$8:$B$191,0))),INDEX('KI 2019-20'!Z$9:Z$383,MATCH($B102,'KI 2019-20'!$B$9:$B$383,0)))</f>
        <v>0</v>
      </c>
      <c r="V102" s="153">
        <f>_xlfn.IFNA(IF($B102=$B$382,0,INDEX('I.Supplementary 2019-20'!AA$8:AA$191,MATCH($B102,'I.Supplementary 2019-20'!$B$8:$B$191,0))),INDEX('KI 2019-20'!AA$9:AA$383,MATCH($B102,'KI 2019-20'!$B$9:$B$383,0)))</f>
        <v>0</v>
      </c>
      <c r="W102" s="155">
        <f>_xlfn.IFNA(IF($B102=$B$382,0,INDEX('I.Supplementary 2019-20'!AB$8:AB$191,MATCH($B102,'I.Supplementary 2019-20'!$B$8:$B$191,0))),INDEX('KI 2019-20'!AB$9:AB$383,MATCH($B102,'KI 2019-20'!$B$9:$B$383,0)))</f>
        <v>0</v>
      </c>
      <c r="Y102" s="154">
        <f>_xlfn.IFNA(IF($B102=$B$382,0,INDEX('I.Supplementary 2019-20'!$I$8:$I$191,MATCH($B102,'I.Supplementary 2019-20'!$B$8:$B$191,0))),INDEX('KI 2019-20'!$I$9:$I$383,MATCH($B102,'KI 2019-20'!$B$9:$B$383,0)))</f>
        <v>17.525668935653442</v>
      </c>
      <c r="Z102" s="153">
        <f>_xlfn.IFNA(IF($B102=$B$382,0,INDEX('I.Supplementary 2019-20'!$J$8:$J$191,MATCH($B102,'I.Supplementary 2019-20'!$B$8:$B$191,0))),INDEX('KI 2019-20'!$J$9:$J$383,MATCH($B102,'KI 2019-20'!$B$9:$B$383,0)))</f>
        <v>67.7723768115724</v>
      </c>
      <c r="AA102" s="155">
        <f>_xlfn.IFNA(IF($B102=$B$382,0,INDEX('I.Supplementary 2019-20'!$H$8:$H$191,MATCH($B102,'I.Supplementary 2019-20'!$B$8:$B$191,0))),INDEX('KI 2019-20'!$H$9:$H$383,MATCH($B102,'KI 2019-20'!$B$9:$B$383,0)))</f>
        <v>85.298045747225856</v>
      </c>
      <c r="AC102" s="156">
        <f>I102*('Other inputs'!$C$6/'Other inputs'!$C$5)</f>
        <v>17.391242727492831</v>
      </c>
      <c r="AD102" s="149">
        <f>IF(B102=$B$35,J102*('Other inputs'!$C$6/'Other inputs'!$C$5)-('Other inputs'!$C$18/1000000),J102*('Other inputs'!$C$6/'Other inputs'!$C$5))</f>
        <v>0.41997682218347804</v>
      </c>
      <c r="AE102" s="149">
        <f>K102*('Other inputs'!$C$6/'Other inputs'!$C$5)</f>
        <v>0</v>
      </c>
      <c r="AF102" s="149">
        <f>L102*('Other inputs'!$C$6/'Other inputs'!$C$5)</f>
        <v>0</v>
      </c>
      <c r="AG102" s="188">
        <f>M102*('Other inputs'!$C$6/'Other inputs'!$C$5)</f>
        <v>0</v>
      </c>
      <c r="AH102" s="149">
        <f>N102*('Other inputs'!$C$6/'Other inputs'!$C$5)</f>
        <v>59.673637116811598</v>
      </c>
      <c r="AI102" s="149">
        <f>O102*('Other inputs'!$C$6/'Other inputs'!$C$5)</f>
        <v>9.2029739401632149</v>
      </c>
      <c r="AJ102" s="149">
        <f>P102*('Other inputs'!$C$6/'Other inputs'!$C$5)</f>
        <v>0</v>
      </c>
      <c r="AK102" s="149">
        <f>Q102*('Other inputs'!$C$6/'Other inputs'!$C$5)</f>
        <v>0</v>
      </c>
      <c r="AL102" s="188">
        <f>R102*('Other inputs'!$C$6/'Other inputs'!$C$5)</f>
        <v>0</v>
      </c>
      <c r="AM102" s="156">
        <f t="shared" si="18"/>
        <v>77.064879844304429</v>
      </c>
      <c r="AN102" s="149">
        <f t="shared" si="19"/>
        <v>9.6229507623466937</v>
      </c>
      <c r="AO102" s="149">
        <f t="shared" si="20"/>
        <v>0</v>
      </c>
      <c r="AP102" s="149">
        <f t="shared" si="21"/>
        <v>0</v>
      </c>
      <c r="AQ102" s="188">
        <f t="shared" si="22"/>
        <v>0</v>
      </c>
      <c r="AR102" s="149"/>
      <c r="AS102" s="156">
        <f>IF(D102=$C$171,'Other inputs'!$C$12/1000000,SUM(AC102:AG102))</f>
        <v>17.811219549676309</v>
      </c>
      <c r="AT102" s="200">
        <f>IF(D102=$C$171,$Z$171*('Other inputs'!$C$6/'Other inputs'!$C$5),SUM(AH102:AL102))</f>
        <v>68.876611056974809</v>
      </c>
      <c r="AU102" s="210">
        <f t="shared" si="23"/>
        <v>86.687830606651119</v>
      </c>
      <c r="AV102" s="214"/>
      <c r="AW102" s="199">
        <f>IF($G102=1,0,IF($B102=$B$172,AC102*('Other inputs'!$F$6/'Other inputs'!$F$5)-('Other inputs'!$C$28/1000000),AC102*('Other inputs'!$F$6/'Other inputs'!$F$5)))</f>
        <v>17.487415498336105</v>
      </c>
      <c r="AX102" s="200">
        <f>IF($G102=1,0,IF($B102=$B$172,AD102*('Other inputs'!$F$6/'Other inputs'!$F$5)-('Other inputs'!$C$29/1000000),AD102*('Other inputs'!$F$6/'Other inputs'!$F$5)))</f>
        <v>0.42229927465638201</v>
      </c>
      <c r="AY102" s="200">
        <f>IF($G102=1,0,AE102*('Other inputs'!$F$6/'Other inputs'!$F$5))</f>
        <v>0</v>
      </c>
      <c r="AZ102" s="200">
        <f>IF($G102=1,0,AF102*('Other inputs'!$F$6/'Other inputs'!$F$5))</f>
        <v>0</v>
      </c>
      <c r="BA102" s="200">
        <f>IF($G102=1,0,AG102*('Other inputs'!$F$6/'Other inputs'!$F$5))</f>
        <v>0</v>
      </c>
      <c r="BB102" s="199">
        <f>IF($G102=1,0,AH102*('Other inputs'!$C$7/'Other inputs'!$C$6))</f>
        <v>59.673637116811598</v>
      </c>
      <c r="BC102" s="200">
        <f>IF($G102=1,0,AI102*('Other inputs'!$C$7/'Other inputs'!$C$6))</f>
        <v>9.2029739401632149</v>
      </c>
      <c r="BD102" s="200">
        <f>IF($G102=1,0,AJ102*('Other inputs'!$C$7/'Other inputs'!$C$6))</f>
        <v>0</v>
      </c>
      <c r="BE102" s="200">
        <f>IF($G102=1,0,AK102*('Other inputs'!$C$7/'Other inputs'!$C$6))</f>
        <v>0</v>
      </c>
      <c r="BF102" s="200">
        <f>IF($G102=1,0,AL102*('Other inputs'!$C$7/'Other inputs'!$C$6))</f>
        <v>0</v>
      </c>
      <c r="BG102" s="199">
        <f t="shared" si="24"/>
        <v>77.161052615147696</v>
      </c>
      <c r="BH102" s="200">
        <f t="shared" si="25"/>
        <v>9.6252732148195967</v>
      </c>
      <c r="BI102" s="200">
        <f t="shared" si="26"/>
        <v>0</v>
      </c>
      <c r="BJ102" s="200">
        <f t="shared" si="27"/>
        <v>0</v>
      </c>
      <c r="BK102" s="210">
        <f t="shared" si="28"/>
        <v>0</v>
      </c>
      <c r="BL102" s="200"/>
      <c r="BM102" s="199">
        <f>IF(D102=C$171,'Other inputs'!$C$13/1000000,SUM(AW102:BA102))</f>
        <v>17.909714772992487</v>
      </c>
      <c r="BN102" s="200">
        <f>IF(B102=$B$171,$AT$171*('Other inputs'!$C$7/'Other inputs'!$C$6),SUM(BB102:BF102))</f>
        <v>68.876611056974809</v>
      </c>
      <c r="BO102" s="188">
        <f t="shared" si="29"/>
        <v>86.786325829967296</v>
      </c>
    </row>
    <row r="103" spans="2:67">
      <c r="B103" s="121" t="str">
        <f>'KI 2019-20'!B104</f>
        <v>E6113</v>
      </c>
      <c r="C103" s="160" t="str">
        <f t="shared" si="16"/>
        <v>E6113</v>
      </c>
      <c r="D103" s="160" t="str">
        <f t="shared" si="17"/>
        <v>E6113</v>
      </c>
      <c r="E103" t="str">
        <f>INDEX('KI 2019-20'!D$9:D$383,MATCH($B103,'KI 2019-20'!$B$9:$B$383,0))</f>
        <v>SFIR</v>
      </c>
      <c r="F103">
        <f>INDEX('KI 2019-20'!E$9:E$383,MATCH($B103,'KI 2019-20'!$B$9:$B$383,0))</f>
        <v>0</v>
      </c>
      <c r="G103" s="119">
        <v>0</v>
      </c>
      <c r="H103" s="120" t="str">
        <f>INDEX('KI 2019-20'!F$9:F$383,MATCH($B103,'KI 2019-20'!$B$9:$B$383,0))</f>
        <v>Durham Fire</v>
      </c>
      <c r="I103" s="154">
        <f>_xlfn.IFNA(IF($B103=$B$382,0,INDEX('I.Supplementary 2019-20'!N$8:N$191,MATCH($B103,'I.Supplementary 2019-20'!$B$8:$B$191,0))),INDEX('KI 2019-20'!N$9:N$383,MATCH($B103,'KI 2019-20'!$B$9:$B$383,0)))</f>
        <v>0</v>
      </c>
      <c r="J103" s="153">
        <f>_xlfn.IFNA(IF($B103=$B$382,0,INDEX('I.Supplementary 2019-20'!O$8:O$191,MATCH($B103,'I.Supplementary 2019-20'!$B$8:$B$191,0))),INDEX('KI 2019-20'!O$9:O$383,MATCH($B103,'KI 2019-20'!$B$9:$B$383,0)))</f>
        <v>0</v>
      </c>
      <c r="K103" s="153">
        <f>_xlfn.IFNA(IF($B103=$B$382,0,INDEX('I.Supplementary 2019-20'!P$8:P$191,MATCH($B103,'I.Supplementary 2019-20'!$B$8:$B$191,0))),INDEX('KI 2019-20'!P$9:P$383,MATCH($B103,'KI 2019-20'!$B$9:$B$383,0)))</f>
        <v>3.4240347863425575</v>
      </c>
      <c r="L103" s="153">
        <f>_xlfn.IFNA(IF($B103=$B$382,0,INDEX('I.Supplementary 2019-20'!Q$8:Q$191,MATCH($B103,'I.Supplementary 2019-20'!$B$8:$B$191,0))),INDEX('KI 2019-20'!Q$9:Q$383,MATCH($B103,'KI 2019-20'!$B$9:$B$383,0)))</f>
        <v>0</v>
      </c>
      <c r="M103" s="155">
        <f>_xlfn.IFNA(IF($B103=$B$382,0,INDEX('I.Supplementary 2019-20'!R$8:R$191,MATCH($B103,'I.Supplementary 2019-20'!$B$8:$B$191,0))),INDEX('KI 2019-20'!R$9:R$383,MATCH($B103,'KI 2019-20'!$B$9:$B$383,0)))</f>
        <v>0</v>
      </c>
      <c r="N103" s="153">
        <f>_xlfn.IFNA(IF($B103=$B$382,0,INDEX('I.Supplementary 2019-20'!S$8:S$191,MATCH($B103,'I.Supplementary 2019-20'!$B$8:$B$191,0))),INDEX('KI 2019-20'!S$9:S$383,MATCH($B103,'KI 2019-20'!$B$9:$B$383,0)))</f>
        <v>0</v>
      </c>
      <c r="O103" s="153">
        <f>_xlfn.IFNA(IF($B103=$B$382,0,INDEX('I.Supplementary 2019-20'!T$8:T$191,MATCH($B103,'I.Supplementary 2019-20'!$B$8:$B$191,0))),INDEX('KI 2019-20'!T$9:T$383,MATCH($B103,'KI 2019-20'!$B$9:$B$383,0)))</f>
        <v>0</v>
      </c>
      <c r="P103" s="153">
        <f>_xlfn.IFNA(IF($B103=$B$382,0,INDEX('I.Supplementary 2019-20'!U$8:U$191,MATCH($B103,'I.Supplementary 2019-20'!$B$8:$B$191,0))),INDEX('KI 2019-20'!U$9:U$383,MATCH($B103,'KI 2019-20'!$B$9:$B$383,0)))</f>
        <v>7.0087710377052419</v>
      </c>
      <c r="Q103" s="153">
        <f>_xlfn.IFNA(IF($B103=$B$382,0,INDEX('I.Supplementary 2019-20'!V$8:V$191,MATCH($B103,'I.Supplementary 2019-20'!$B$8:$B$191,0))),INDEX('KI 2019-20'!V$9:V$383,MATCH($B103,'KI 2019-20'!$B$9:$B$383,0)))</f>
        <v>0</v>
      </c>
      <c r="R103" s="155">
        <f>_xlfn.IFNA(IF($B103=$B$382,0,INDEX('I.Supplementary 2019-20'!W$8:W$191,MATCH($B103,'I.Supplementary 2019-20'!$B$8:$B$191,0))),INDEX('KI 2019-20'!W$9:W$383,MATCH($B103,'KI 2019-20'!$B$9:$B$383,0)))</f>
        <v>0</v>
      </c>
      <c r="S103" s="153">
        <f>_xlfn.IFNA(IF($B103=$B$382,0,INDEX('I.Supplementary 2019-20'!X$8:X$191,MATCH($B103,'I.Supplementary 2019-20'!$B$8:$B$191,0))),INDEX('KI 2019-20'!X$9:X$383,MATCH($B103,'KI 2019-20'!$B$9:$B$383,0)))</f>
        <v>0</v>
      </c>
      <c r="T103" s="153">
        <f>_xlfn.IFNA(IF($B103=$B$382,0,INDEX('I.Supplementary 2019-20'!Y$8:Y$191,MATCH($B103,'I.Supplementary 2019-20'!$B$8:$B$191,0))),INDEX('KI 2019-20'!Y$9:Y$383,MATCH($B103,'KI 2019-20'!$B$9:$B$383,0)))</f>
        <v>0</v>
      </c>
      <c r="U103" s="153">
        <f>_xlfn.IFNA(IF($B103=$B$382,0,INDEX('I.Supplementary 2019-20'!Z$8:Z$191,MATCH($B103,'I.Supplementary 2019-20'!$B$8:$B$191,0))),INDEX('KI 2019-20'!Z$9:Z$383,MATCH($B103,'KI 2019-20'!$B$9:$B$383,0)))</f>
        <v>10.432805824047801</v>
      </c>
      <c r="V103" s="153">
        <f>_xlfn.IFNA(IF($B103=$B$382,0,INDEX('I.Supplementary 2019-20'!AA$8:AA$191,MATCH($B103,'I.Supplementary 2019-20'!$B$8:$B$191,0))),INDEX('KI 2019-20'!AA$9:AA$383,MATCH($B103,'KI 2019-20'!$B$9:$B$383,0)))</f>
        <v>0</v>
      </c>
      <c r="W103" s="155">
        <f>_xlfn.IFNA(IF($B103=$B$382,0,INDEX('I.Supplementary 2019-20'!AB$8:AB$191,MATCH($B103,'I.Supplementary 2019-20'!$B$8:$B$191,0))),INDEX('KI 2019-20'!AB$9:AB$383,MATCH($B103,'KI 2019-20'!$B$9:$B$383,0)))</f>
        <v>0</v>
      </c>
      <c r="Y103" s="154">
        <f>_xlfn.IFNA(IF($B103=$B$382,0,INDEX('I.Supplementary 2019-20'!$I$8:$I$191,MATCH($B103,'I.Supplementary 2019-20'!$B$8:$B$191,0))),INDEX('KI 2019-20'!$I$9:$I$383,MATCH($B103,'KI 2019-20'!$B$9:$B$383,0)))</f>
        <v>3.4240347863425575</v>
      </c>
      <c r="Z103" s="153">
        <f>_xlfn.IFNA(IF($B103=$B$382,0,INDEX('I.Supplementary 2019-20'!$J$8:$J$191,MATCH($B103,'I.Supplementary 2019-20'!$B$8:$B$191,0))),INDEX('KI 2019-20'!$J$9:$J$383,MATCH($B103,'KI 2019-20'!$B$9:$B$383,0)))</f>
        <v>7.0087710377052419</v>
      </c>
      <c r="AA103" s="155">
        <f>_xlfn.IFNA(IF($B103=$B$382,0,INDEX('I.Supplementary 2019-20'!$H$8:$H$191,MATCH($B103,'I.Supplementary 2019-20'!$B$8:$B$191,0))),INDEX('KI 2019-20'!$H$9:$H$383,MATCH($B103,'KI 2019-20'!$B$9:$B$383,0)))</f>
        <v>10.432805824047801</v>
      </c>
      <c r="AC103" s="156">
        <f>I103*('Other inputs'!$C$6/'Other inputs'!$C$5)</f>
        <v>0</v>
      </c>
      <c r="AD103" s="149">
        <f>IF(B103=$B$35,J103*('Other inputs'!$C$6/'Other inputs'!$C$5)-('Other inputs'!$C$18/1000000),J103*('Other inputs'!$C$6/'Other inputs'!$C$5))</f>
        <v>0</v>
      </c>
      <c r="AE103" s="149">
        <f>K103*('Other inputs'!$C$6/'Other inputs'!$C$5)</f>
        <v>3.479823540498852</v>
      </c>
      <c r="AF103" s="149">
        <f>L103*('Other inputs'!$C$6/'Other inputs'!$C$5)</f>
        <v>0</v>
      </c>
      <c r="AG103" s="188">
        <f>M103*('Other inputs'!$C$6/'Other inputs'!$C$5)</f>
        <v>0</v>
      </c>
      <c r="AH103" s="149">
        <f>N103*('Other inputs'!$C$6/'Other inputs'!$C$5)</f>
        <v>0</v>
      </c>
      <c r="AI103" s="149">
        <f>O103*('Other inputs'!$C$6/'Other inputs'!$C$5)</f>
        <v>0</v>
      </c>
      <c r="AJ103" s="149">
        <f>P103*('Other inputs'!$C$6/'Other inputs'!$C$5)</f>
        <v>7.1229668998267126</v>
      </c>
      <c r="AK103" s="149">
        <f>Q103*('Other inputs'!$C$6/'Other inputs'!$C$5)</f>
        <v>0</v>
      </c>
      <c r="AL103" s="188">
        <f>R103*('Other inputs'!$C$6/'Other inputs'!$C$5)</f>
        <v>0</v>
      </c>
      <c r="AM103" s="156">
        <f t="shared" si="18"/>
        <v>0</v>
      </c>
      <c r="AN103" s="149">
        <f t="shared" si="19"/>
        <v>0</v>
      </c>
      <c r="AO103" s="149">
        <f t="shared" si="20"/>
        <v>10.602790440325565</v>
      </c>
      <c r="AP103" s="149">
        <f t="shared" si="21"/>
        <v>0</v>
      </c>
      <c r="AQ103" s="188">
        <f t="shared" si="22"/>
        <v>0</v>
      </c>
      <c r="AR103" s="149"/>
      <c r="AS103" s="156">
        <f>IF(D103=$C$171,'Other inputs'!$C$12/1000000,SUM(AC103:AG103))</f>
        <v>3.479823540498852</v>
      </c>
      <c r="AT103" s="200">
        <f>IF(D103=$C$171,$Z$171*('Other inputs'!$C$6/'Other inputs'!$C$5),SUM(AH103:AL103))</f>
        <v>7.1229668998267126</v>
      </c>
      <c r="AU103" s="210">
        <f t="shared" si="23"/>
        <v>10.602790440325565</v>
      </c>
      <c r="AV103" s="214"/>
      <c r="AW103" s="199">
        <f>IF($G103=1,0,IF($B103=$B$172,AC103*('Other inputs'!$F$6/'Other inputs'!$F$5)-('Other inputs'!$C$28/1000000),AC103*('Other inputs'!$F$6/'Other inputs'!$F$5)))</f>
        <v>0</v>
      </c>
      <c r="AX103" s="200">
        <f>IF($G103=1,0,IF($B103=$B$172,AD103*('Other inputs'!$F$6/'Other inputs'!$F$5)-('Other inputs'!$C$29/1000000),AD103*('Other inputs'!$F$6/'Other inputs'!$F$5)))</f>
        <v>0</v>
      </c>
      <c r="AY103" s="200">
        <f>IF($G103=1,0,AE103*('Other inputs'!$F$6/'Other inputs'!$F$5))</f>
        <v>3.4990668043172786</v>
      </c>
      <c r="AZ103" s="200">
        <f>IF($G103=1,0,AF103*('Other inputs'!$F$6/'Other inputs'!$F$5))</f>
        <v>0</v>
      </c>
      <c r="BA103" s="200">
        <f>IF($G103=1,0,AG103*('Other inputs'!$F$6/'Other inputs'!$F$5))</f>
        <v>0</v>
      </c>
      <c r="BB103" s="199">
        <f>IF($G103=1,0,AH103*('Other inputs'!$C$7/'Other inputs'!$C$6))</f>
        <v>0</v>
      </c>
      <c r="BC103" s="200">
        <f>IF($G103=1,0,AI103*('Other inputs'!$C$7/'Other inputs'!$C$6))</f>
        <v>0</v>
      </c>
      <c r="BD103" s="200">
        <f>IF($G103=1,0,AJ103*('Other inputs'!$C$7/'Other inputs'!$C$6))</f>
        <v>7.1229668998267126</v>
      </c>
      <c r="BE103" s="200">
        <f>IF($G103=1,0,AK103*('Other inputs'!$C$7/'Other inputs'!$C$6))</f>
        <v>0</v>
      </c>
      <c r="BF103" s="200">
        <f>IF($G103=1,0,AL103*('Other inputs'!$C$7/'Other inputs'!$C$6))</f>
        <v>0</v>
      </c>
      <c r="BG103" s="199">
        <f t="shared" si="24"/>
        <v>0</v>
      </c>
      <c r="BH103" s="200">
        <f t="shared" si="25"/>
        <v>0</v>
      </c>
      <c r="BI103" s="200">
        <f t="shared" si="26"/>
        <v>10.622033704143991</v>
      </c>
      <c r="BJ103" s="200">
        <f t="shared" si="27"/>
        <v>0</v>
      </c>
      <c r="BK103" s="210">
        <f t="shared" si="28"/>
        <v>0</v>
      </c>
      <c r="BL103" s="200"/>
      <c r="BM103" s="199">
        <f>IF(D103=C$171,'Other inputs'!$C$13/1000000,SUM(AW103:BA103))</f>
        <v>3.4990668043172786</v>
      </c>
      <c r="BN103" s="200">
        <f>IF(B103=$B$171,$AT$171*('Other inputs'!$C$7/'Other inputs'!$C$6),SUM(BB103:BF103))</f>
        <v>7.1229668998267126</v>
      </c>
      <c r="BO103" s="188">
        <f t="shared" si="29"/>
        <v>10.622033704143991</v>
      </c>
    </row>
    <row r="104" spans="2:67">
      <c r="B104" s="121" t="str">
        <f>'KI 2019-20'!B105</f>
        <v>E5036</v>
      </c>
      <c r="C104" s="160" t="str">
        <f t="shared" si="16"/>
        <v>E5036</v>
      </c>
      <c r="D104" s="160" t="str">
        <f t="shared" si="17"/>
        <v>E5036</v>
      </c>
      <c r="E104" t="str">
        <f>INDEX('KI 2019-20'!D$9:D$383,MATCH($B104,'KI 2019-20'!$B$9:$B$383,0))</f>
        <v>OLB</v>
      </c>
      <c r="F104" t="str">
        <f>INDEX('KI 2019-20'!E$9:E$383,MATCH($B104,'KI 2019-20'!$B$9:$B$383,0))</f>
        <v>P1915</v>
      </c>
      <c r="G104" s="119">
        <v>0</v>
      </c>
      <c r="H104" s="120" t="str">
        <f>INDEX('KI 2019-20'!F$9:F$383,MATCH($B104,'KI 2019-20'!$B$9:$B$383,0))</f>
        <v>Ealing</v>
      </c>
      <c r="I104" s="154">
        <f>_xlfn.IFNA(IF($B104=$B$382,0,INDEX('I.Supplementary 2019-20'!N$8:N$191,MATCH($B104,'I.Supplementary 2019-20'!$B$8:$B$191,0))),INDEX('KI 2019-20'!N$9:N$383,MATCH($B104,'KI 2019-20'!$B$9:$B$383,0)))</f>
        <v>16.429156832967834</v>
      </c>
      <c r="J104" s="153">
        <f>_xlfn.IFNA(IF($B104=$B$382,0,INDEX('I.Supplementary 2019-20'!O$8:O$191,MATCH($B104,'I.Supplementary 2019-20'!$B$8:$B$191,0))),INDEX('KI 2019-20'!O$9:O$383,MATCH($B104,'KI 2019-20'!$B$9:$B$383,0)))</f>
        <v>0.73758468894290929</v>
      </c>
      <c r="K104" s="153">
        <f>_xlfn.IFNA(IF($B104=$B$382,0,INDEX('I.Supplementary 2019-20'!P$8:P$191,MATCH($B104,'I.Supplementary 2019-20'!$B$8:$B$191,0))),INDEX('KI 2019-20'!P$9:P$383,MATCH($B104,'KI 2019-20'!$B$9:$B$383,0)))</f>
        <v>0</v>
      </c>
      <c r="L104" s="153">
        <f>_xlfn.IFNA(IF($B104=$B$382,0,INDEX('I.Supplementary 2019-20'!Q$8:Q$191,MATCH($B104,'I.Supplementary 2019-20'!$B$8:$B$191,0))),INDEX('KI 2019-20'!Q$9:Q$383,MATCH($B104,'KI 2019-20'!$B$9:$B$383,0)))</f>
        <v>0</v>
      </c>
      <c r="M104" s="155">
        <f>_xlfn.IFNA(IF($B104=$B$382,0,INDEX('I.Supplementary 2019-20'!R$8:R$191,MATCH($B104,'I.Supplementary 2019-20'!$B$8:$B$191,0))),INDEX('KI 2019-20'!R$9:R$383,MATCH($B104,'KI 2019-20'!$B$9:$B$383,0)))</f>
        <v>0</v>
      </c>
      <c r="N104" s="153">
        <f>_xlfn.IFNA(IF($B104=$B$382,0,INDEX('I.Supplementary 2019-20'!S$8:S$191,MATCH($B104,'I.Supplementary 2019-20'!$B$8:$B$191,0))),INDEX('KI 2019-20'!S$9:S$383,MATCH($B104,'KI 2019-20'!$B$9:$B$383,0)))</f>
        <v>59.126517995366903</v>
      </c>
      <c r="O104" s="153">
        <f>_xlfn.IFNA(IF($B104=$B$382,0,INDEX('I.Supplementary 2019-20'!T$8:T$191,MATCH($B104,'I.Supplementary 2019-20'!$B$8:$B$191,0))),INDEX('KI 2019-20'!T$9:T$383,MATCH($B104,'KI 2019-20'!$B$9:$B$383,0)))</f>
        <v>16.742311651620241</v>
      </c>
      <c r="P104" s="153">
        <f>_xlfn.IFNA(IF($B104=$B$382,0,INDEX('I.Supplementary 2019-20'!U$8:U$191,MATCH($B104,'I.Supplementary 2019-20'!$B$8:$B$191,0))),INDEX('KI 2019-20'!U$9:U$383,MATCH($B104,'KI 2019-20'!$B$9:$B$383,0)))</f>
        <v>0</v>
      </c>
      <c r="Q104" s="153">
        <f>_xlfn.IFNA(IF($B104=$B$382,0,INDEX('I.Supplementary 2019-20'!V$8:V$191,MATCH($B104,'I.Supplementary 2019-20'!$B$8:$B$191,0))),INDEX('KI 2019-20'!V$9:V$383,MATCH($B104,'KI 2019-20'!$B$9:$B$383,0)))</f>
        <v>0</v>
      </c>
      <c r="R104" s="155">
        <f>_xlfn.IFNA(IF($B104=$B$382,0,INDEX('I.Supplementary 2019-20'!W$8:W$191,MATCH($B104,'I.Supplementary 2019-20'!$B$8:$B$191,0))),INDEX('KI 2019-20'!W$9:W$383,MATCH($B104,'KI 2019-20'!$B$9:$B$383,0)))</f>
        <v>0</v>
      </c>
      <c r="S104" s="153">
        <f>_xlfn.IFNA(IF($B104=$B$382,0,INDEX('I.Supplementary 2019-20'!X$8:X$191,MATCH($B104,'I.Supplementary 2019-20'!$B$8:$B$191,0))),INDEX('KI 2019-20'!X$9:X$383,MATCH($B104,'KI 2019-20'!$B$9:$B$383,0)))</f>
        <v>75.55567482833473</v>
      </c>
      <c r="T104" s="153">
        <f>_xlfn.IFNA(IF($B104=$B$382,0,INDEX('I.Supplementary 2019-20'!Y$8:Y$191,MATCH($B104,'I.Supplementary 2019-20'!$B$8:$B$191,0))),INDEX('KI 2019-20'!Y$9:Y$383,MATCH($B104,'KI 2019-20'!$B$9:$B$383,0)))</f>
        <v>17.479896340563148</v>
      </c>
      <c r="U104" s="153">
        <f>_xlfn.IFNA(IF($B104=$B$382,0,INDEX('I.Supplementary 2019-20'!Z$8:Z$191,MATCH($B104,'I.Supplementary 2019-20'!$B$8:$B$191,0))),INDEX('KI 2019-20'!Z$9:Z$383,MATCH($B104,'KI 2019-20'!$B$9:$B$383,0)))</f>
        <v>0</v>
      </c>
      <c r="V104" s="153">
        <f>_xlfn.IFNA(IF($B104=$B$382,0,INDEX('I.Supplementary 2019-20'!AA$8:AA$191,MATCH($B104,'I.Supplementary 2019-20'!$B$8:$B$191,0))),INDEX('KI 2019-20'!AA$9:AA$383,MATCH($B104,'KI 2019-20'!$B$9:$B$383,0)))</f>
        <v>0</v>
      </c>
      <c r="W104" s="155">
        <f>_xlfn.IFNA(IF($B104=$B$382,0,INDEX('I.Supplementary 2019-20'!AB$8:AB$191,MATCH($B104,'I.Supplementary 2019-20'!$B$8:$B$191,0))),INDEX('KI 2019-20'!AB$9:AB$383,MATCH($B104,'KI 2019-20'!$B$9:$B$383,0)))</f>
        <v>0</v>
      </c>
      <c r="Y104" s="154">
        <f>_xlfn.IFNA(IF($B104=$B$382,0,INDEX('I.Supplementary 2019-20'!$I$8:$I$191,MATCH($B104,'I.Supplementary 2019-20'!$B$8:$B$191,0))),INDEX('KI 2019-20'!$I$9:$I$383,MATCH($B104,'KI 2019-20'!$B$9:$B$383,0)))</f>
        <v>17.16674152191074</v>
      </c>
      <c r="Z104" s="153">
        <f>_xlfn.IFNA(IF($B104=$B$382,0,INDEX('I.Supplementary 2019-20'!$J$8:$J$191,MATCH($B104,'I.Supplementary 2019-20'!$B$8:$B$191,0))),INDEX('KI 2019-20'!$J$9:$J$383,MATCH($B104,'KI 2019-20'!$B$9:$B$383,0)))</f>
        <v>75.868829646987137</v>
      </c>
      <c r="AA104" s="155">
        <f>_xlfn.IFNA(IF($B104=$B$382,0,INDEX('I.Supplementary 2019-20'!$H$8:$H$191,MATCH($B104,'I.Supplementary 2019-20'!$B$8:$B$191,0))),INDEX('KI 2019-20'!$H$9:$H$383,MATCH($B104,'KI 2019-20'!$B$9:$B$383,0)))</f>
        <v>93.035571168897889</v>
      </c>
      <c r="AC104" s="156">
        <f>I104*('Other inputs'!$C$6/'Other inputs'!$C$5)</f>
        <v>16.696841669350203</v>
      </c>
      <c r="AD104" s="149">
        <f>IF(B104=$B$35,J104*('Other inputs'!$C$6/'Other inputs'!$C$5)-('Other inputs'!$C$18/1000000),J104*('Other inputs'!$C$6/'Other inputs'!$C$5))</f>
        <v>0.74960236208250863</v>
      </c>
      <c r="AE104" s="149">
        <f>K104*('Other inputs'!$C$6/'Other inputs'!$C$5)</f>
        <v>0</v>
      </c>
      <c r="AF104" s="149">
        <f>L104*('Other inputs'!$C$6/'Other inputs'!$C$5)</f>
        <v>0</v>
      </c>
      <c r="AG104" s="188">
        <f>M104*('Other inputs'!$C$6/'Other inputs'!$C$5)</f>
        <v>0</v>
      </c>
      <c r="AH104" s="149">
        <f>N104*('Other inputs'!$C$6/'Other inputs'!$C$5)</f>
        <v>60.089882850688568</v>
      </c>
      <c r="AI104" s="149">
        <f>O104*('Other inputs'!$C$6/'Other inputs'!$C$5)</f>
        <v>17.015098806840122</v>
      </c>
      <c r="AJ104" s="149">
        <f>P104*('Other inputs'!$C$6/'Other inputs'!$C$5)</f>
        <v>0</v>
      </c>
      <c r="AK104" s="149">
        <f>Q104*('Other inputs'!$C$6/'Other inputs'!$C$5)</f>
        <v>0</v>
      </c>
      <c r="AL104" s="188">
        <f>R104*('Other inputs'!$C$6/'Other inputs'!$C$5)</f>
        <v>0</v>
      </c>
      <c r="AM104" s="156">
        <f t="shared" si="18"/>
        <v>76.786724520038774</v>
      </c>
      <c r="AN104" s="149">
        <f t="shared" si="19"/>
        <v>17.764701168922631</v>
      </c>
      <c r="AO104" s="149">
        <f t="shared" si="20"/>
        <v>0</v>
      </c>
      <c r="AP104" s="149">
        <f t="shared" si="21"/>
        <v>0</v>
      </c>
      <c r="AQ104" s="188">
        <f t="shared" si="22"/>
        <v>0</v>
      </c>
      <c r="AR104" s="149"/>
      <c r="AS104" s="156">
        <f>IF(D104=$C$171,'Other inputs'!$C$12/1000000,SUM(AC104:AG104))</f>
        <v>17.446444031432712</v>
      </c>
      <c r="AT104" s="200">
        <f>IF(D104=$C$171,$Z$171*('Other inputs'!$C$6/'Other inputs'!$C$5),SUM(AH104:AL104))</f>
        <v>77.104981657528697</v>
      </c>
      <c r="AU104" s="210">
        <f t="shared" si="23"/>
        <v>94.551425688961416</v>
      </c>
      <c r="AV104" s="214"/>
      <c r="AW104" s="199">
        <f>IF($G104=1,0,IF($B104=$B$172,AC104*('Other inputs'!$F$6/'Other inputs'!$F$5)-('Other inputs'!$C$28/1000000),AC104*('Other inputs'!$F$6/'Other inputs'!$F$5)))</f>
        <v>16.789174434341998</v>
      </c>
      <c r="AX104" s="200">
        <f>IF($G104=1,0,IF($B104=$B$172,AD104*('Other inputs'!$F$6/'Other inputs'!$F$5)-('Other inputs'!$C$29/1000000),AD104*('Other inputs'!$F$6/'Other inputs'!$F$5)))</f>
        <v>0.75374762860093714</v>
      </c>
      <c r="AY104" s="200">
        <f>IF($G104=1,0,AE104*('Other inputs'!$F$6/'Other inputs'!$F$5))</f>
        <v>0</v>
      </c>
      <c r="AZ104" s="200">
        <f>IF($G104=1,0,AF104*('Other inputs'!$F$6/'Other inputs'!$F$5))</f>
        <v>0</v>
      </c>
      <c r="BA104" s="200">
        <f>IF($G104=1,0,AG104*('Other inputs'!$F$6/'Other inputs'!$F$5))</f>
        <v>0</v>
      </c>
      <c r="BB104" s="199">
        <f>IF($G104=1,0,AH104*('Other inputs'!$C$7/'Other inputs'!$C$6))</f>
        <v>60.089882850688568</v>
      </c>
      <c r="BC104" s="200">
        <f>IF($G104=1,0,AI104*('Other inputs'!$C$7/'Other inputs'!$C$6))</f>
        <v>17.015098806840122</v>
      </c>
      <c r="BD104" s="200">
        <f>IF($G104=1,0,AJ104*('Other inputs'!$C$7/'Other inputs'!$C$6))</f>
        <v>0</v>
      </c>
      <c r="BE104" s="200">
        <f>IF($G104=1,0,AK104*('Other inputs'!$C$7/'Other inputs'!$C$6))</f>
        <v>0</v>
      </c>
      <c r="BF104" s="200">
        <f>IF($G104=1,0,AL104*('Other inputs'!$C$7/'Other inputs'!$C$6))</f>
        <v>0</v>
      </c>
      <c r="BG104" s="199">
        <f t="shared" si="24"/>
        <v>76.879057285030569</v>
      </c>
      <c r="BH104" s="200">
        <f t="shared" si="25"/>
        <v>17.768846435441059</v>
      </c>
      <c r="BI104" s="200">
        <f t="shared" si="26"/>
        <v>0</v>
      </c>
      <c r="BJ104" s="200">
        <f t="shared" si="27"/>
        <v>0</v>
      </c>
      <c r="BK104" s="210">
        <f t="shared" si="28"/>
        <v>0</v>
      </c>
      <c r="BL104" s="200"/>
      <c r="BM104" s="199">
        <f>IF(D104=C$171,'Other inputs'!$C$13/1000000,SUM(AW104:BA104))</f>
        <v>17.542922062942935</v>
      </c>
      <c r="BN104" s="200">
        <f>IF(B104=$B$171,$AT$171*('Other inputs'!$C$7/'Other inputs'!$C$6),SUM(BB104:BF104))</f>
        <v>77.104981657528697</v>
      </c>
      <c r="BO104" s="188">
        <f t="shared" si="29"/>
        <v>94.647903720471632</v>
      </c>
    </row>
    <row r="105" spans="2:67">
      <c r="B105" s="121" t="str">
        <f>'KI 2019-20'!B106</f>
        <v>E0532</v>
      </c>
      <c r="C105" s="160" t="str">
        <f t="shared" si="16"/>
        <v>E0532</v>
      </c>
      <c r="D105" s="160" t="str">
        <f t="shared" si="17"/>
        <v>E0532</v>
      </c>
      <c r="E105" t="str">
        <f>INDEX('KI 2019-20'!D$9:D$383,MATCH($B105,'KI 2019-20'!$B$9:$B$383,0))</f>
        <v>SD</v>
      </c>
      <c r="F105">
        <f>INDEX('KI 2019-20'!E$9:E$383,MATCH($B105,'KI 2019-20'!$B$9:$B$383,0))</f>
        <v>0</v>
      </c>
      <c r="G105" s="119">
        <v>0</v>
      </c>
      <c r="H105" s="120" t="str">
        <f>INDEX('KI 2019-20'!F$9:F$383,MATCH($B105,'KI 2019-20'!$B$9:$B$383,0))</f>
        <v>East Cambridgeshire</v>
      </c>
      <c r="I105" s="154">
        <f>_xlfn.IFNA(IF($B105=$B$382,0,INDEX('I.Supplementary 2019-20'!N$8:N$191,MATCH($B105,'I.Supplementary 2019-20'!$B$8:$B$191,0))),INDEX('KI 2019-20'!N$9:N$383,MATCH($B105,'KI 2019-20'!$B$9:$B$383,0)))</f>
        <v>0</v>
      </c>
      <c r="J105" s="153">
        <f>_xlfn.IFNA(IF($B105=$B$382,0,INDEX('I.Supplementary 2019-20'!O$8:O$191,MATCH($B105,'I.Supplementary 2019-20'!$B$8:$B$191,0))),INDEX('KI 2019-20'!O$9:O$383,MATCH($B105,'KI 2019-20'!$B$9:$B$383,0)))</f>
        <v>1.157553524191631E-2</v>
      </c>
      <c r="K105" s="153">
        <f>_xlfn.IFNA(IF($B105=$B$382,0,INDEX('I.Supplementary 2019-20'!P$8:P$191,MATCH($B105,'I.Supplementary 2019-20'!$B$8:$B$191,0))),INDEX('KI 2019-20'!P$9:P$383,MATCH($B105,'KI 2019-20'!$B$9:$B$383,0)))</f>
        <v>0</v>
      </c>
      <c r="L105" s="153">
        <f>_xlfn.IFNA(IF($B105=$B$382,0,INDEX('I.Supplementary 2019-20'!Q$8:Q$191,MATCH($B105,'I.Supplementary 2019-20'!$B$8:$B$191,0))),INDEX('KI 2019-20'!Q$9:Q$383,MATCH($B105,'KI 2019-20'!$B$9:$B$383,0)))</f>
        <v>0</v>
      </c>
      <c r="M105" s="155">
        <f>_xlfn.IFNA(IF($B105=$B$382,0,INDEX('I.Supplementary 2019-20'!R$8:R$191,MATCH($B105,'I.Supplementary 2019-20'!$B$8:$B$191,0))),INDEX('KI 2019-20'!R$9:R$383,MATCH($B105,'KI 2019-20'!$B$9:$B$383,0)))</f>
        <v>0</v>
      </c>
      <c r="N105" s="153">
        <f>_xlfn.IFNA(IF($B105=$B$382,0,INDEX('I.Supplementary 2019-20'!S$8:S$191,MATCH($B105,'I.Supplementary 2019-20'!$B$8:$B$191,0))),INDEX('KI 2019-20'!S$9:S$383,MATCH($B105,'KI 2019-20'!$B$9:$B$383,0)))</f>
        <v>0</v>
      </c>
      <c r="O105" s="153">
        <f>_xlfn.IFNA(IF($B105=$B$382,0,INDEX('I.Supplementary 2019-20'!T$8:T$191,MATCH($B105,'I.Supplementary 2019-20'!$B$8:$B$191,0))),INDEX('KI 2019-20'!T$9:T$383,MATCH($B105,'KI 2019-20'!$B$9:$B$383,0)))</f>
        <v>2.4265645046649684</v>
      </c>
      <c r="P105" s="153">
        <f>_xlfn.IFNA(IF($B105=$B$382,0,INDEX('I.Supplementary 2019-20'!U$8:U$191,MATCH($B105,'I.Supplementary 2019-20'!$B$8:$B$191,0))),INDEX('KI 2019-20'!U$9:U$383,MATCH($B105,'KI 2019-20'!$B$9:$B$383,0)))</f>
        <v>0</v>
      </c>
      <c r="Q105" s="153">
        <f>_xlfn.IFNA(IF($B105=$B$382,0,INDEX('I.Supplementary 2019-20'!V$8:V$191,MATCH($B105,'I.Supplementary 2019-20'!$B$8:$B$191,0))),INDEX('KI 2019-20'!V$9:V$383,MATCH($B105,'KI 2019-20'!$B$9:$B$383,0)))</f>
        <v>0</v>
      </c>
      <c r="R105" s="155">
        <f>_xlfn.IFNA(IF($B105=$B$382,0,INDEX('I.Supplementary 2019-20'!W$8:W$191,MATCH($B105,'I.Supplementary 2019-20'!$B$8:$B$191,0))),INDEX('KI 2019-20'!W$9:W$383,MATCH($B105,'KI 2019-20'!$B$9:$B$383,0)))</f>
        <v>0</v>
      </c>
      <c r="S105" s="153">
        <f>_xlfn.IFNA(IF($B105=$B$382,0,INDEX('I.Supplementary 2019-20'!X$8:X$191,MATCH($B105,'I.Supplementary 2019-20'!$B$8:$B$191,0))),INDEX('KI 2019-20'!X$9:X$383,MATCH($B105,'KI 2019-20'!$B$9:$B$383,0)))</f>
        <v>0</v>
      </c>
      <c r="T105" s="153">
        <f>_xlfn.IFNA(IF($B105=$B$382,0,INDEX('I.Supplementary 2019-20'!Y$8:Y$191,MATCH($B105,'I.Supplementary 2019-20'!$B$8:$B$191,0))),INDEX('KI 2019-20'!Y$9:Y$383,MATCH($B105,'KI 2019-20'!$B$9:$B$383,0)))</f>
        <v>2.4381400399068847</v>
      </c>
      <c r="U105" s="153">
        <f>_xlfn.IFNA(IF($B105=$B$382,0,INDEX('I.Supplementary 2019-20'!Z$8:Z$191,MATCH($B105,'I.Supplementary 2019-20'!$B$8:$B$191,0))),INDEX('KI 2019-20'!Z$9:Z$383,MATCH($B105,'KI 2019-20'!$B$9:$B$383,0)))</f>
        <v>0</v>
      </c>
      <c r="V105" s="153">
        <f>_xlfn.IFNA(IF($B105=$B$382,0,INDEX('I.Supplementary 2019-20'!AA$8:AA$191,MATCH($B105,'I.Supplementary 2019-20'!$B$8:$B$191,0))),INDEX('KI 2019-20'!AA$9:AA$383,MATCH($B105,'KI 2019-20'!$B$9:$B$383,0)))</f>
        <v>0</v>
      </c>
      <c r="W105" s="155">
        <f>_xlfn.IFNA(IF($B105=$B$382,0,INDEX('I.Supplementary 2019-20'!AB$8:AB$191,MATCH($B105,'I.Supplementary 2019-20'!$B$8:$B$191,0))),INDEX('KI 2019-20'!AB$9:AB$383,MATCH($B105,'KI 2019-20'!$B$9:$B$383,0)))</f>
        <v>0</v>
      </c>
      <c r="Y105" s="154">
        <f>_xlfn.IFNA(IF($B105=$B$382,0,INDEX('I.Supplementary 2019-20'!$I$8:$I$191,MATCH($B105,'I.Supplementary 2019-20'!$B$8:$B$191,0))),INDEX('KI 2019-20'!$I$9:$I$383,MATCH($B105,'KI 2019-20'!$B$9:$B$383,0)))</f>
        <v>1.157553524191631E-2</v>
      </c>
      <c r="Z105" s="153">
        <f>_xlfn.IFNA(IF($B105=$B$382,0,INDEX('I.Supplementary 2019-20'!$J$8:$J$191,MATCH($B105,'I.Supplementary 2019-20'!$B$8:$B$191,0))),INDEX('KI 2019-20'!$J$9:$J$383,MATCH($B105,'KI 2019-20'!$B$9:$B$383,0)))</f>
        <v>2.4265645046649684</v>
      </c>
      <c r="AA105" s="155">
        <f>_xlfn.IFNA(IF($B105=$B$382,0,INDEX('I.Supplementary 2019-20'!$H$8:$H$191,MATCH($B105,'I.Supplementary 2019-20'!$B$8:$B$191,0))),INDEX('KI 2019-20'!$H$9:$H$383,MATCH($B105,'KI 2019-20'!$B$9:$B$383,0)))</f>
        <v>2.4381400399068847</v>
      </c>
      <c r="AC105" s="156">
        <f>I105*('Other inputs'!$C$6/'Other inputs'!$C$5)</f>
        <v>0</v>
      </c>
      <c r="AD105" s="149">
        <f>IF(B105=$B$35,J105*('Other inputs'!$C$6/'Other inputs'!$C$5)-('Other inputs'!$C$18/1000000),J105*('Other inputs'!$C$6/'Other inputs'!$C$5))</f>
        <v>1.1764138667446515E-2</v>
      </c>
      <c r="AE105" s="149">
        <f>K105*('Other inputs'!$C$6/'Other inputs'!$C$5)</f>
        <v>0</v>
      </c>
      <c r="AF105" s="149">
        <f>L105*('Other inputs'!$C$6/'Other inputs'!$C$5)</f>
        <v>0</v>
      </c>
      <c r="AG105" s="188">
        <f>M105*('Other inputs'!$C$6/'Other inputs'!$C$5)</f>
        <v>0</v>
      </c>
      <c r="AH105" s="149">
        <f>N105*('Other inputs'!$C$6/'Other inputs'!$C$5)</f>
        <v>0</v>
      </c>
      <c r="AI105" s="149">
        <f>O105*('Other inputs'!$C$6/'Other inputs'!$C$5)</f>
        <v>2.4661011972053344</v>
      </c>
      <c r="AJ105" s="149">
        <f>P105*('Other inputs'!$C$6/'Other inputs'!$C$5)</f>
        <v>0</v>
      </c>
      <c r="AK105" s="149">
        <f>Q105*('Other inputs'!$C$6/'Other inputs'!$C$5)</f>
        <v>0</v>
      </c>
      <c r="AL105" s="188">
        <f>R105*('Other inputs'!$C$6/'Other inputs'!$C$5)</f>
        <v>0</v>
      </c>
      <c r="AM105" s="156">
        <f t="shared" si="18"/>
        <v>0</v>
      </c>
      <c r="AN105" s="149">
        <f t="shared" si="19"/>
        <v>2.4778653358727807</v>
      </c>
      <c r="AO105" s="149">
        <f t="shared" si="20"/>
        <v>0</v>
      </c>
      <c r="AP105" s="149">
        <f t="shared" si="21"/>
        <v>0</v>
      </c>
      <c r="AQ105" s="188">
        <f t="shared" si="22"/>
        <v>0</v>
      </c>
      <c r="AR105" s="149"/>
      <c r="AS105" s="156">
        <f>IF(D105=$C$171,'Other inputs'!$C$12/1000000,SUM(AC105:AG105))</f>
        <v>1.1764138667446515E-2</v>
      </c>
      <c r="AT105" s="200">
        <f>IF(D105=$C$171,$Z$171*('Other inputs'!$C$6/'Other inputs'!$C$5),SUM(AH105:AL105))</f>
        <v>2.4661011972053344</v>
      </c>
      <c r="AU105" s="210">
        <f t="shared" si="23"/>
        <v>2.4778653358727807</v>
      </c>
      <c r="AV105" s="214"/>
      <c r="AW105" s="199">
        <f>IF($G105=1,0,IF($B105=$B$172,AC105*('Other inputs'!$F$6/'Other inputs'!$F$5)-('Other inputs'!$C$28/1000000),AC105*('Other inputs'!$F$6/'Other inputs'!$F$5)))</f>
        <v>0</v>
      </c>
      <c r="AX105" s="200">
        <f>IF($G105=1,0,IF($B105=$B$172,AD105*('Other inputs'!$F$6/'Other inputs'!$F$5)-('Other inputs'!$C$29/1000000),AD105*('Other inputs'!$F$6/'Other inputs'!$F$5)))</f>
        <v>1.1829193812151287E-2</v>
      </c>
      <c r="AY105" s="200">
        <f>IF($G105=1,0,AE105*('Other inputs'!$F$6/'Other inputs'!$F$5))</f>
        <v>0</v>
      </c>
      <c r="AZ105" s="200">
        <f>IF($G105=1,0,AF105*('Other inputs'!$F$6/'Other inputs'!$F$5))</f>
        <v>0</v>
      </c>
      <c r="BA105" s="200">
        <f>IF($G105=1,0,AG105*('Other inputs'!$F$6/'Other inputs'!$F$5))</f>
        <v>0</v>
      </c>
      <c r="BB105" s="199">
        <f>IF($G105=1,0,AH105*('Other inputs'!$C$7/'Other inputs'!$C$6))</f>
        <v>0</v>
      </c>
      <c r="BC105" s="200">
        <f>IF($G105=1,0,AI105*('Other inputs'!$C$7/'Other inputs'!$C$6))</f>
        <v>2.4661011972053344</v>
      </c>
      <c r="BD105" s="200">
        <f>IF($G105=1,0,AJ105*('Other inputs'!$C$7/'Other inputs'!$C$6))</f>
        <v>0</v>
      </c>
      <c r="BE105" s="200">
        <f>IF($G105=1,0,AK105*('Other inputs'!$C$7/'Other inputs'!$C$6))</f>
        <v>0</v>
      </c>
      <c r="BF105" s="200">
        <f>IF($G105=1,0,AL105*('Other inputs'!$C$7/'Other inputs'!$C$6))</f>
        <v>0</v>
      </c>
      <c r="BG105" s="199">
        <f t="shared" si="24"/>
        <v>0</v>
      </c>
      <c r="BH105" s="200">
        <f t="shared" si="25"/>
        <v>2.4779303910174857</v>
      </c>
      <c r="BI105" s="200">
        <f t="shared" si="26"/>
        <v>0</v>
      </c>
      <c r="BJ105" s="200">
        <f t="shared" si="27"/>
        <v>0</v>
      </c>
      <c r="BK105" s="210">
        <f t="shared" si="28"/>
        <v>0</v>
      </c>
      <c r="BL105" s="200"/>
      <c r="BM105" s="199">
        <f>IF(D105=C$171,'Other inputs'!$C$13/1000000,SUM(AW105:BA105))</f>
        <v>1.1829193812151287E-2</v>
      </c>
      <c r="BN105" s="200">
        <f>IF(B105=$B$171,$AT$171*('Other inputs'!$C$7/'Other inputs'!$C$6),SUM(BB105:BF105))</f>
        <v>2.4661011972053344</v>
      </c>
      <c r="BO105" s="188">
        <f t="shared" si="29"/>
        <v>2.4779303910174857</v>
      </c>
    </row>
    <row r="106" spans="2:67">
      <c r="B106" s="121" t="str">
        <f>'KI 2019-20'!B107</f>
        <v>E1131</v>
      </c>
      <c r="C106" s="160" t="str">
        <f t="shared" si="16"/>
        <v>E1131</v>
      </c>
      <c r="D106" s="160" t="str">
        <f t="shared" si="17"/>
        <v>E1131</v>
      </c>
      <c r="E106" t="str">
        <f>INDEX('KI 2019-20'!D$9:D$383,MATCH($B106,'KI 2019-20'!$B$9:$B$383,0))</f>
        <v>SD</v>
      </c>
      <c r="F106">
        <f>INDEX('KI 2019-20'!E$9:E$383,MATCH($B106,'KI 2019-20'!$B$9:$B$383,0))</f>
        <v>0</v>
      </c>
      <c r="G106" s="119">
        <v>0</v>
      </c>
      <c r="H106" s="120" t="str">
        <f>INDEX('KI 2019-20'!F$9:F$383,MATCH($B106,'KI 2019-20'!$B$9:$B$383,0))</f>
        <v>East Devon</v>
      </c>
      <c r="I106" s="154">
        <f>_xlfn.IFNA(IF($B106=$B$382,0,INDEX('I.Supplementary 2019-20'!N$8:N$191,MATCH($B106,'I.Supplementary 2019-20'!$B$8:$B$191,0))),INDEX('KI 2019-20'!N$9:N$383,MATCH($B106,'KI 2019-20'!$B$9:$B$383,0)))</f>
        <v>0</v>
      </c>
      <c r="J106" s="153">
        <f>_xlfn.IFNA(IF($B106=$B$382,0,INDEX('I.Supplementary 2019-20'!O$8:O$191,MATCH($B106,'I.Supplementary 2019-20'!$B$8:$B$191,0))),INDEX('KI 2019-20'!O$9:O$383,MATCH($B106,'KI 2019-20'!$B$9:$B$383,0)))</f>
        <v>0</v>
      </c>
      <c r="K106" s="153">
        <f>_xlfn.IFNA(IF($B106=$B$382,0,INDEX('I.Supplementary 2019-20'!P$8:P$191,MATCH($B106,'I.Supplementary 2019-20'!$B$8:$B$191,0))),INDEX('KI 2019-20'!P$9:P$383,MATCH($B106,'KI 2019-20'!$B$9:$B$383,0)))</f>
        <v>0</v>
      </c>
      <c r="L106" s="153">
        <f>_xlfn.IFNA(IF($B106=$B$382,0,INDEX('I.Supplementary 2019-20'!Q$8:Q$191,MATCH($B106,'I.Supplementary 2019-20'!$B$8:$B$191,0))),INDEX('KI 2019-20'!Q$9:Q$383,MATCH($B106,'KI 2019-20'!$B$9:$B$383,0)))</f>
        <v>0</v>
      </c>
      <c r="M106" s="155">
        <f>_xlfn.IFNA(IF($B106=$B$382,0,INDEX('I.Supplementary 2019-20'!R$8:R$191,MATCH($B106,'I.Supplementary 2019-20'!$B$8:$B$191,0))),INDEX('KI 2019-20'!R$9:R$383,MATCH($B106,'KI 2019-20'!$B$9:$B$383,0)))</f>
        <v>0</v>
      </c>
      <c r="N106" s="153">
        <f>_xlfn.IFNA(IF($B106=$B$382,0,INDEX('I.Supplementary 2019-20'!S$8:S$191,MATCH($B106,'I.Supplementary 2019-20'!$B$8:$B$191,0))),INDEX('KI 2019-20'!S$9:S$383,MATCH($B106,'KI 2019-20'!$B$9:$B$383,0)))</f>
        <v>0</v>
      </c>
      <c r="O106" s="153">
        <f>_xlfn.IFNA(IF($B106=$B$382,0,INDEX('I.Supplementary 2019-20'!T$8:T$191,MATCH($B106,'I.Supplementary 2019-20'!$B$8:$B$191,0))),INDEX('KI 2019-20'!T$9:T$383,MATCH($B106,'KI 2019-20'!$B$9:$B$383,0)))</f>
        <v>2.6245535400756221</v>
      </c>
      <c r="P106" s="153">
        <f>_xlfn.IFNA(IF($B106=$B$382,0,INDEX('I.Supplementary 2019-20'!U$8:U$191,MATCH($B106,'I.Supplementary 2019-20'!$B$8:$B$191,0))),INDEX('KI 2019-20'!U$9:U$383,MATCH($B106,'KI 2019-20'!$B$9:$B$383,0)))</f>
        <v>0</v>
      </c>
      <c r="Q106" s="153">
        <f>_xlfn.IFNA(IF($B106=$B$382,0,INDEX('I.Supplementary 2019-20'!V$8:V$191,MATCH($B106,'I.Supplementary 2019-20'!$B$8:$B$191,0))),INDEX('KI 2019-20'!V$9:V$383,MATCH($B106,'KI 2019-20'!$B$9:$B$383,0)))</f>
        <v>0</v>
      </c>
      <c r="R106" s="155">
        <f>_xlfn.IFNA(IF($B106=$B$382,0,INDEX('I.Supplementary 2019-20'!W$8:W$191,MATCH($B106,'I.Supplementary 2019-20'!$B$8:$B$191,0))),INDEX('KI 2019-20'!W$9:W$383,MATCH($B106,'KI 2019-20'!$B$9:$B$383,0)))</f>
        <v>0</v>
      </c>
      <c r="S106" s="153">
        <f>_xlfn.IFNA(IF($B106=$B$382,0,INDEX('I.Supplementary 2019-20'!X$8:X$191,MATCH($B106,'I.Supplementary 2019-20'!$B$8:$B$191,0))),INDEX('KI 2019-20'!X$9:X$383,MATCH($B106,'KI 2019-20'!$B$9:$B$383,0)))</f>
        <v>0</v>
      </c>
      <c r="T106" s="153">
        <f>_xlfn.IFNA(IF($B106=$B$382,0,INDEX('I.Supplementary 2019-20'!Y$8:Y$191,MATCH($B106,'I.Supplementary 2019-20'!$B$8:$B$191,0))),INDEX('KI 2019-20'!Y$9:Y$383,MATCH($B106,'KI 2019-20'!$B$9:$B$383,0)))</f>
        <v>2.6245535400756221</v>
      </c>
      <c r="U106" s="153">
        <f>_xlfn.IFNA(IF($B106=$B$382,0,INDEX('I.Supplementary 2019-20'!Z$8:Z$191,MATCH($B106,'I.Supplementary 2019-20'!$B$8:$B$191,0))),INDEX('KI 2019-20'!Z$9:Z$383,MATCH($B106,'KI 2019-20'!$B$9:$B$383,0)))</f>
        <v>0</v>
      </c>
      <c r="V106" s="153">
        <f>_xlfn.IFNA(IF($B106=$B$382,0,INDEX('I.Supplementary 2019-20'!AA$8:AA$191,MATCH($B106,'I.Supplementary 2019-20'!$B$8:$B$191,0))),INDEX('KI 2019-20'!AA$9:AA$383,MATCH($B106,'KI 2019-20'!$B$9:$B$383,0)))</f>
        <v>0</v>
      </c>
      <c r="W106" s="155">
        <f>_xlfn.IFNA(IF($B106=$B$382,0,INDEX('I.Supplementary 2019-20'!AB$8:AB$191,MATCH($B106,'I.Supplementary 2019-20'!$B$8:$B$191,0))),INDEX('KI 2019-20'!AB$9:AB$383,MATCH($B106,'KI 2019-20'!$B$9:$B$383,0)))</f>
        <v>0</v>
      </c>
      <c r="Y106" s="154">
        <f>_xlfn.IFNA(IF($B106=$B$382,0,INDEX('I.Supplementary 2019-20'!$I$8:$I$191,MATCH($B106,'I.Supplementary 2019-20'!$B$8:$B$191,0))),INDEX('KI 2019-20'!$I$9:$I$383,MATCH($B106,'KI 2019-20'!$B$9:$B$383,0)))</f>
        <v>0</v>
      </c>
      <c r="Z106" s="153">
        <f>_xlfn.IFNA(IF($B106=$B$382,0,INDEX('I.Supplementary 2019-20'!$J$8:$J$191,MATCH($B106,'I.Supplementary 2019-20'!$B$8:$B$191,0))),INDEX('KI 2019-20'!$J$9:$J$383,MATCH($B106,'KI 2019-20'!$B$9:$B$383,0)))</f>
        <v>2.6245535400756221</v>
      </c>
      <c r="AA106" s="155">
        <f>_xlfn.IFNA(IF($B106=$B$382,0,INDEX('I.Supplementary 2019-20'!$H$8:$H$191,MATCH($B106,'I.Supplementary 2019-20'!$B$8:$B$191,0))),INDEX('KI 2019-20'!$H$9:$H$383,MATCH($B106,'KI 2019-20'!$B$9:$B$383,0)))</f>
        <v>2.6245535400756221</v>
      </c>
      <c r="AC106" s="156">
        <f>I106*('Other inputs'!$C$6/'Other inputs'!$C$5)</f>
        <v>0</v>
      </c>
      <c r="AD106" s="149">
        <f>IF(B106=$B$35,J106*('Other inputs'!$C$6/'Other inputs'!$C$5)-('Other inputs'!$C$18/1000000),J106*('Other inputs'!$C$6/'Other inputs'!$C$5))</f>
        <v>0</v>
      </c>
      <c r="AE106" s="149">
        <f>K106*('Other inputs'!$C$6/'Other inputs'!$C$5)</f>
        <v>0</v>
      </c>
      <c r="AF106" s="149">
        <f>L106*('Other inputs'!$C$6/'Other inputs'!$C$5)</f>
        <v>0</v>
      </c>
      <c r="AG106" s="188">
        <f>M106*('Other inputs'!$C$6/'Other inputs'!$C$5)</f>
        <v>0</v>
      </c>
      <c r="AH106" s="149">
        <f>N106*('Other inputs'!$C$6/'Other inputs'!$C$5)</f>
        <v>0</v>
      </c>
      <c r="AI106" s="149">
        <f>O106*('Other inputs'!$C$6/'Other inputs'!$C$5)</f>
        <v>2.6673161232133107</v>
      </c>
      <c r="AJ106" s="149">
        <f>P106*('Other inputs'!$C$6/'Other inputs'!$C$5)</f>
        <v>0</v>
      </c>
      <c r="AK106" s="149">
        <f>Q106*('Other inputs'!$C$6/'Other inputs'!$C$5)</f>
        <v>0</v>
      </c>
      <c r="AL106" s="188">
        <f>R106*('Other inputs'!$C$6/'Other inputs'!$C$5)</f>
        <v>0</v>
      </c>
      <c r="AM106" s="156">
        <f t="shared" si="18"/>
        <v>0</v>
      </c>
      <c r="AN106" s="149">
        <f t="shared" si="19"/>
        <v>2.6673161232133107</v>
      </c>
      <c r="AO106" s="149">
        <f t="shared" si="20"/>
        <v>0</v>
      </c>
      <c r="AP106" s="149">
        <f t="shared" si="21"/>
        <v>0</v>
      </c>
      <c r="AQ106" s="188">
        <f t="shared" si="22"/>
        <v>0</v>
      </c>
      <c r="AR106" s="149"/>
      <c r="AS106" s="156">
        <f>IF(D106=$C$171,'Other inputs'!$C$12/1000000,SUM(AC106:AG106))</f>
        <v>0</v>
      </c>
      <c r="AT106" s="200">
        <f>IF(D106=$C$171,$Z$171*('Other inputs'!$C$6/'Other inputs'!$C$5),SUM(AH106:AL106))</f>
        <v>2.6673161232133107</v>
      </c>
      <c r="AU106" s="210">
        <f t="shared" si="23"/>
        <v>2.6673161232133107</v>
      </c>
      <c r="AV106" s="214"/>
      <c r="AW106" s="199">
        <f>IF($G106=1,0,IF($B106=$B$172,AC106*('Other inputs'!$F$6/'Other inputs'!$F$5)-('Other inputs'!$C$28/1000000),AC106*('Other inputs'!$F$6/'Other inputs'!$F$5)))</f>
        <v>0</v>
      </c>
      <c r="AX106" s="200">
        <f>IF($G106=1,0,IF($B106=$B$172,AD106*('Other inputs'!$F$6/'Other inputs'!$F$5)-('Other inputs'!$C$29/1000000),AD106*('Other inputs'!$F$6/'Other inputs'!$F$5)))</f>
        <v>0</v>
      </c>
      <c r="AY106" s="200">
        <f>IF($G106=1,0,AE106*('Other inputs'!$F$6/'Other inputs'!$F$5))</f>
        <v>0</v>
      </c>
      <c r="AZ106" s="200">
        <f>IF($G106=1,0,AF106*('Other inputs'!$F$6/'Other inputs'!$F$5))</f>
        <v>0</v>
      </c>
      <c r="BA106" s="200">
        <f>IF($G106=1,0,AG106*('Other inputs'!$F$6/'Other inputs'!$F$5))</f>
        <v>0</v>
      </c>
      <c r="BB106" s="199">
        <f>IF($G106=1,0,AH106*('Other inputs'!$C$7/'Other inputs'!$C$6))</f>
        <v>0</v>
      </c>
      <c r="BC106" s="200">
        <f>IF($G106=1,0,AI106*('Other inputs'!$C$7/'Other inputs'!$C$6))</f>
        <v>2.6673161232133107</v>
      </c>
      <c r="BD106" s="200">
        <f>IF($G106=1,0,AJ106*('Other inputs'!$C$7/'Other inputs'!$C$6))</f>
        <v>0</v>
      </c>
      <c r="BE106" s="200">
        <f>IF($G106=1,0,AK106*('Other inputs'!$C$7/'Other inputs'!$C$6))</f>
        <v>0</v>
      </c>
      <c r="BF106" s="200">
        <f>IF($G106=1,0,AL106*('Other inputs'!$C$7/'Other inputs'!$C$6))</f>
        <v>0</v>
      </c>
      <c r="BG106" s="199">
        <f t="shared" si="24"/>
        <v>0</v>
      </c>
      <c r="BH106" s="200">
        <f t="shared" si="25"/>
        <v>2.6673161232133107</v>
      </c>
      <c r="BI106" s="200">
        <f t="shared" si="26"/>
        <v>0</v>
      </c>
      <c r="BJ106" s="200">
        <f t="shared" si="27"/>
        <v>0</v>
      </c>
      <c r="BK106" s="210">
        <f t="shared" si="28"/>
        <v>0</v>
      </c>
      <c r="BL106" s="200"/>
      <c r="BM106" s="199">
        <f>IF(D106=C$171,'Other inputs'!$C$13/1000000,SUM(AW106:BA106))</f>
        <v>0</v>
      </c>
      <c r="BN106" s="200">
        <f>IF(B106=$B$171,$AT$171*('Other inputs'!$C$7/'Other inputs'!$C$6),SUM(BB106:BF106))</f>
        <v>2.6673161232133107</v>
      </c>
      <c r="BO106" s="188">
        <f t="shared" si="29"/>
        <v>2.6673161232133107</v>
      </c>
    </row>
    <row r="107" spans="2:67">
      <c r="B107" s="121" t="str">
        <f>'KI 2019-20'!B108</f>
        <v>E1732</v>
      </c>
      <c r="C107" s="160" t="str">
        <f t="shared" si="16"/>
        <v>E1732</v>
      </c>
      <c r="D107" s="160" t="str">
        <f t="shared" si="17"/>
        <v>E1732</v>
      </c>
      <c r="E107" t="str">
        <f>INDEX('KI 2019-20'!D$9:D$383,MATCH($B107,'KI 2019-20'!$B$9:$B$383,0))</f>
        <v>SD</v>
      </c>
      <c r="F107">
        <f>INDEX('KI 2019-20'!E$9:E$383,MATCH($B107,'KI 2019-20'!$B$9:$B$383,0))</f>
        <v>0</v>
      </c>
      <c r="G107" s="119">
        <v>0</v>
      </c>
      <c r="H107" s="120" t="str">
        <f>INDEX('KI 2019-20'!F$9:F$383,MATCH($B107,'KI 2019-20'!$B$9:$B$383,0))</f>
        <v>East Hampshire</v>
      </c>
      <c r="I107" s="154">
        <f>_xlfn.IFNA(IF($B107=$B$382,0,INDEX('I.Supplementary 2019-20'!N$8:N$191,MATCH($B107,'I.Supplementary 2019-20'!$B$8:$B$191,0))),INDEX('KI 2019-20'!N$9:N$383,MATCH($B107,'KI 2019-20'!$B$9:$B$383,0)))</f>
        <v>0</v>
      </c>
      <c r="J107" s="153">
        <f>_xlfn.IFNA(IF($B107=$B$382,0,INDEX('I.Supplementary 2019-20'!O$8:O$191,MATCH($B107,'I.Supplementary 2019-20'!$B$8:$B$191,0))),INDEX('KI 2019-20'!O$9:O$383,MATCH($B107,'KI 2019-20'!$B$9:$B$383,0)))</f>
        <v>0</v>
      </c>
      <c r="K107" s="153">
        <f>_xlfn.IFNA(IF($B107=$B$382,0,INDEX('I.Supplementary 2019-20'!P$8:P$191,MATCH($B107,'I.Supplementary 2019-20'!$B$8:$B$191,0))),INDEX('KI 2019-20'!P$9:P$383,MATCH($B107,'KI 2019-20'!$B$9:$B$383,0)))</f>
        <v>0</v>
      </c>
      <c r="L107" s="153">
        <f>_xlfn.IFNA(IF($B107=$B$382,0,INDEX('I.Supplementary 2019-20'!Q$8:Q$191,MATCH($B107,'I.Supplementary 2019-20'!$B$8:$B$191,0))),INDEX('KI 2019-20'!Q$9:Q$383,MATCH($B107,'KI 2019-20'!$B$9:$B$383,0)))</f>
        <v>0</v>
      </c>
      <c r="M107" s="155">
        <f>_xlfn.IFNA(IF($B107=$B$382,0,INDEX('I.Supplementary 2019-20'!R$8:R$191,MATCH($B107,'I.Supplementary 2019-20'!$B$8:$B$191,0))),INDEX('KI 2019-20'!R$9:R$383,MATCH($B107,'KI 2019-20'!$B$9:$B$383,0)))</f>
        <v>0</v>
      </c>
      <c r="N107" s="153">
        <f>_xlfn.IFNA(IF($B107=$B$382,0,INDEX('I.Supplementary 2019-20'!S$8:S$191,MATCH($B107,'I.Supplementary 2019-20'!$B$8:$B$191,0))),INDEX('KI 2019-20'!S$9:S$383,MATCH($B107,'KI 2019-20'!$B$9:$B$383,0)))</f>
        <v>0</v>
      </c>
      <c r="O107" s="153">
        <f>_xlfn.IFNA(IF($B107=$B$382,0,INDEX('I.Supplementary 2019-20'!T$8:T$191,MATCH($B107,'I.Supplementary 2019-20'!$B$8:$B$191,0))),INDEX('KI 2019-20'!T$9:T$383,MATCH($B107,'KI 2019-20'!$B$9:$B$383,0)))</f>
        <v>1.865328240637719</v>
      </c>
      <c r="P107" s="153">
        <f>_xlfn.IFNA(IF($B107=$B$382,0,INDEX('I.Supplementary 2019-20'!U$8:U$191,MATCH($B107,'I.Supplementary 2019-20'!$B$8:$B$191,0))),INDEX('KI 2019-20'!U$9:U$383,MATCH($B107,'KI 2019-20'!$B$9:$B$383,0)))</f>
        <v>0</v>
      </c>
      <c r="Q107" s="153">
        <f>_xlfn.IFNA(IF($B107=$B$382,0,INDEX('I.Supplementary 2019-20'!V$8:V$191,MATCH($B107,'I.Supplementary 2019-20'!$B$8:$B$191,0))),INDEX('KI 2019-20'!V$9:V$383,MATCH($B107,'KI 2019-20'!$B$9:$B$383,0)))</f>
        <v>0</v>
      </c>
      <c r="R107" s="155">
        <f>_xlfn.IFNA(IF($B107=$B$382,0,INDEX('I.Supplementary 2019-20'!W$8:W$191,MATCH($B107,'I.Supplementary 2019-20'!$B$8:$B$191,0))),INDEX('KI 2019-20'!W$9:W$383,MATCH($B107,'KI 2019-20'!$B$9:$B$383,0)))</f>
        <v>0</v>
      </c>
      <c r="S107" s="153">
        <f>_xlfn.IFNA(IF($B107=$B$382,0,INDEX('I.Supplementary 2019-20'!X$8:X$191,MATCH($B107,'I.Supplementary 2019-20'!$B$8:$B$191,0))),INDEX('KI 2019-20'!X$9:X$383,MATCH($B107,'KI 2019-20'!$B$9:$B$383,0)))</f>
        <v>0</v>
      </c>
      <c r="T107" s="153">
        <f>_xlfn.IFNA(IF($B107=$B$382,0,INDEX('I.Supplementary 2019-20'!Y$8:Y$191,MATCH($B107,'I.Supplementary 2019-20'!$B$8:$B$191,0))),INDEX('KI 2019-20'!Y$9:Y$383,MATCH($B107,'KI 2019-20'!$B$9:$B$383,0)))</f>
        <v>1.865328240637719</v>
      </c>
      <c r="U107" s="153">
        <f>_xlfn.IFNA(IF($B107=$B$382,0,INDEX('I.Supplementary 2019-20'!Z$8:Z$191,MATCH($B107,'I.Supplementary 2019-20'!$B$8:$B$191,0))),INDEX('KI 2019-20'!Z$9:Z$383,MATCH($B107,'KI 2019-20'!$B$9:$B$383,0)))</f>
        <v>0</v>
      </c>
      <c r="V107" s="153">
        <f>_xlfn.IFNA(IF($B107=$B$382,0,INDEX('I.Supplementary 2019-20'!AA$8:AA$191,MATCH($B107,'I.Supplementary 2019-20'!$B$8:$B$191,0))),INDEX('KI 2019-20'!AA$9:AA$383,MATCH($B107,'KI 2019-20'!$B$9:$B$383,0)))</f>
        <v>0</v>
      </c>
      <c r="W107" s="155">
        <f>_xlfn.IFNA(IF($B107=$B$382,0,INDEX('I.Supplementary 2019-20'!AB$8:AB$191,MATCH($B107,'I.Supplementary 2019-20'!$B$8:$B$191,0))),INDEX('KI 2019-20'!AB$9:AB$383,MATCH($B107,'KI 2019-20'!$B$9:$B$383,0)))</f>
        <v>0</v>
      </c>
      <c r="Y107" s="154">
        <f>_xlfn.IFNA(IF($B107=$B$382,0,INDEX('I.Supplementary 2019-20'!$I$8:$I$191,MATCH($B107,'I.Supplementary 2019-20'!$B$8:$B$191,0))),INDEX('KI 2019-20'!$I$9:$I$383,MATCH($B107,'KI 2019-20'!$B$9:$B$383,0)))</f>
        <v>0</v>
      </c>
      <c r="Z107" s="153">
        <f>_xlfn.IFNA(IF($B107=$B$382,0,INDEX('I.Supplementary 2019-20'!$J$8:$J$191,MATCH($B107,'I.Supplementary 2019-20'!$B$8:$B$191,0))),INDEX('KI 2019-20'!$J$9:$J$383,MATCH($B107,'KI 2019-20'!$B$9:$B$383,0)))</f>
        <v>1.865328240637719</v>
      </c>
      <c r="AA107" s="155">
        <f>_xlfn.IFNA(IF($B107=$B$382,0,INDEX('I.Supplementary 2019-20'!$H$8:$H$191,MATCH($B107,'I.Supplementary 2019-20'!$B$8:$B$191,0))),INDEX('KI 2019-20'!$H$9:$H$383,MATCH($B107,'KI 2019-20'!$B$9:$B$383,0)))</f>
        <v>1.865328240637719</v>
      </c>
      <c r="AC107" s="156">
        <f>I107*('Other inputs'!$C$6/'Other inputs'!$C$5)</f>
        <v>0</v>
      </c>
      <c r="AD107" s="149">
        <f>IF(B107=$B$35,J107*('Other inputs'!$C$6/'Other inputs'!$C$5)-('Other inputs'!$C$18/1000000),J107*('Other inputs'!$C$6/'Other inputs'!$C$5))</f>
        <v>0</v>
      </c>
      <c r="AE107" s="149">
        <f>K107*('Other inputs'!$C$6/'Other inputs'!$C$5)</f>
        <v>0</v>
      </c>
      <c r="AF107" s="149">
        <f>L107*('Other inputs'!$C$6/'Other inputs'!$C$5)</f>
        <v>0</v>
      </c>
      <c r="AG107" s="188">
        <f>M107*('Other inputs'!$C$6/'Other inputs'!$C$5)</f>
        <v>0</v>
      </c>
      <c r="AH107" s="149">
        <f>N107*('Other inputs'!$C$6/'Other inputs'!$C$5)</f>
        <v>0</v>
      </c>
      <c r="AI107" s="149">
        <f>O107*('Other inputs'!$C$6/'Other inputs'!$C$5)</f>
        <v>1.895720554130798</v>
      </c>
      <c r="AJ107" s="149">
        <f>P107*('Other inputs'!$C$6/'Other inputs'!$C$5)</f>
        <v>0</v>
      </c>
      <c r="AK107" s="149">
        <f>Q107*('Other inputs'!$C$6/'Other inputs'!$C$5)</f>
        <v>0</v>
      </c>
      <c r="AL107" s="188">
        <f>R107*('Other inputs'!$C$6/'Other inputs'!$C$5)</f>
        <v>0</v>
      </c>
      <c r="AM107" s="156">
        <f t="shared" si="18"/>
        <v>0</v>
      </c>
      <c r="AN107" s="149">
        <f t="shared" si="19"/>
        <v>1.895720554130798</v>
      </c>
      <c r="AO107" s="149">
        <f t="shared" si="20"/>
        <v>0</v>
      </c>
      <c r="AP107" s="149">
        <f t="shared" si="21"/>
        <v>0</v>
      </c>
      <c r="AQ107" s="188">
        <f t="shared" si="22"/>
        <v>0</v>
      </c>
      <c r="AR107" s="149"/>
      <c r="AS107" s="156">
        <f>IF(D107=$C$171,'Other inputs'!$C$12/1000000,SUM(AC107:AG107))</f>
        <v>0</v>
      </c>
      <c r="AT107" s="200">
        <f>IF(D107=$C$171,$Z$171*('Other inputs'!$C$6/'Other inputs'!$C$5),SUM(AH107:AL107))</f>
        <v>1.895720554130798</v>
      </c>
      <c r="AU107" s="210">
        <f t="shared" si="23"/>
        <v>1.895720554130798</v>
      </c>
      <c r="AV107" s="214"/>
      <c r="AW107" s="199">
        <f>IF($G107=1,0,IF($B107=$B$172,AC107*('Other inputs'!$F$6/'Other inputs'!$F$5)-('Other inputs'!$C$28/1000000),AC107*('Other inputs'!$F$6/'Other inputs'!$F$5)))</f>
        <v>0</v>
      </c>
      <c r="AX107" s="200">
        <f>IF($G107=1,0,IF($B107=$B$172,AD107*('Other inputs'!$F$6/'Other inputs'!$F$5)-('Other inputs'!$C$29/1000000),AD107*('Other inputs'!$F$6/'Other inputs'!$F$5)))</f>
        <v>0</v>
      </c>
      <c r="AY107" s="200">
        <f>IF($G107=1,0,AE107*('Other inputs'!$F$6/'Other inputs'!$F$5))</f>
        <v>0</v>
      </c>
      <c r="AZ107" s="200">
        <f>IF($G107=1,0,AF107*('Other inputs'!$F$6/'Other inputs'!$F$5))</f>
        <v>0</v>
      </c>
      <c r="BA107" s="200">
        <f>IF($G107=1,0,AG107*('Other inputs'!$F$6/'Other inputs'!$F$5))</f>
        <v>0</v>
      </c>
      <c r="BB107" s="199">
        <f>IF($G107=1,0,AH107*('Other inputs'!$C$7/'Other inputs'!$C$6))</f>
        <v>0</v>
      </c>
      <c r="BC107" s="200">
        <f>IF($G107=1,0,AI107*('Other inputs'!$C$7/'Other inputs'!$C$6))</f>
        <v>1.895720554130798</v>
      </c>
      <c r="BD107" s="200">
        <f>IF($G107=1,0,AJ107*('Other inputs'!$C$7/'Other inputs'!$C$6))</f>
        <v>0</v>
      </c>
      <c r="BE107" s="200">
        <f>IF($G107=1,0,AK107*('Other inputs'!$C$7/'Other inputs'!$C$6))</f>
        <v>0</v>
      </c>
      <c r="BF107" s="200">
        <f>IF($G107=1,0,AL107*('Other inputs'!$C$7/'Other inputs'!$C$6))</f>
        <v>0</v>
      </c>
      <c r="BG107" s="199">
        <f t="shared" si="24"/>
        <v>0</v>
      </c>
      <c r="BH107" s="200">
        <f t="shared" si="25"/>
        <v>1.895720554130798</v>
      </c>
      <c r="BI107" s="200">
        <f t="shared" si="26"/>
        <v>0</v>
      </c>
      <c r="BJ107" s="200">
        <f t="shared" si="27"/>
        <v>0</v>
      </c>
      <c r="BK107" s="210">
        <f t="shared" si="28"/>
        <v>0</v>
      </c>
      <c r="BL107" s="200"/>
      <c r="BM107" s="199">
        <f>IF(D107=C$171,'Other inputs'!$C$13/1000000,SUM(AW107:BA107))</f>
        <v>0</v>
      </c>
      <c r="BN107" s="200">
        <f>IF(B107=$B$171,$AT$171*('Other inputs'!$C$7/'Other inputs'!$C$6),SUM(BB107:BF107))</f>
        <v>1.895720554130798</v>
      </c>
      <c r="BO107" s="188">
        <f t="shared" si="29"/>
        <v>1.895720554130798</v>
      </c>
    </row>
    <row r="108" spans="2:67">
      <c r="B108" s="121" t="str">
        <f>'KI 2019-20'!B109</f>
        <v>E1933</v>
      </c>
      <c r="C108" s="160" t="str">
        <f t="shared" si="16"/>
        <v>E1933</v>
      </c>
      <c r="D108" s="160" t="str">
        <f t="shared" si="17"/>
        <v>E1933</v>
      </c>
      <c r="E108" t="str">
        <f>INDEX('KI 2019-20'!D$9:D$383,MATCH($B108,'KI 2019-20'!$B$9:$B$383,0))</f>
        <v>SD</v>
      </c>
      <c r="F108" t="str">
        <f>INDEX('KI 2019-20'!E$9:E$383,MATCH($B108,'KI 2019-20'!$B$9:$B$383,0))</f>
        <v>P1905</v>
      </c>
      <c r="G108" s="119">
        <v>0</v>
      </c>
      <c r="H108" s="120" t="str">
        <f>INDEX('KI 2019-20'!F$9:F$383,MATCH($B108,'KI 2019-20'!$B$9:$B$383,0))</f>
        <v>East Hertfordshire</v>
      </c>
      <c r="I108" s="154">
        <f>_xlfn.IFNA(IF($B108=$B$382,0,INDEX('I.Supplementary 2019-20'!N$8:N$191,MATCH($B108,'I.Supplementary 2019-20'!$B$8:$B$191,0))),INDEX('KI 2019-20'!N$9:N$383,MATCH($B108,'KI 2019-20'!$B$9:$B$383,0)))</f>
        <v>0</v>
      </c>
      <c r="J108" s="153">
        <f>_xlfn.IFNA(IF($B108=$B$382,0,INDEX('I.Supplementary 2019-20'!O$8:O$191,MATCH($B108,'I.Supplementary 2019-20'!$B$8:$B$191,0))),INDEX('KI 2019-20'!O$9:O$383,MATCH($B108,'KI 2019-20'!$B$9:$B$383,0)))</f>
        <v>0</v>
      </c>
      <c r="K108" s="153">
        <f>_xlfn.IFNA(IF($B108=$B$382,0,INDEX('I.Supplementary 2019-20'!P$8:P$191,MATCH($B108,'I.Supplementary 2019-20'!$B$8:$B$191,0))),INDEX('KI 2019-20'!P$9:P$383,MATCH($B108,'KI 2019-20'!$B$9:$B$383,0)))</f>
        <v>0</v>
      </c>
      <c r="L108" s="153">
        <f>_xlfn.IFNA(IF($B108=$B$382,0,INDEX('I.Supplementary 2019-20'!Q$8:Q$191,MATCH($B108,'I.Supplementary 2019-20'!$B$8:$B$191,0))),INDEX('KI 2019-20'!Q$9:Q$383,MATCH($B108,'KI 2019-20'!$B$9:$B$383,0)))</f>
        <v>0</v>
      </c>
      <c r="M108" s="155">
        <f>_xlfn.IFNA(IF($B108=$B$382,0,INDEX('I.Supplementary 2019-20'!R$8:R$191,MATCH($B108,'I.Supplementary 2019-20'!$B$8:$B$191,0))),INDEX('KI 2019-20'!R$9:R$383,MATCH($B108,'KI 2019-20'!$B$9:$B$383,0)))</f>
        <v>0</v>
      </c>
      <c r="N108" s="153">
        <f>_xlfn.IFNA(IF($B108=$B$382,0,INDEX('I.Supplementary 2019-20'!S$8:S$191,MATCH($B108,'I.Supplementary 2019-20'!$B$8:$B$191,0))),INDEX('KI 2019-20'!S$9:S$383,MATCH($B108,'KI 2019-20'!$B$9:$B$383,0)))</f>
        <v>0</v>
      </c>
      <c r="O108" s="153">
        <f>_xlfn.IFNA(IF($B108=$B$382,0,INDEX('I.Supplementary 2019-20'!T$8:T$191,MATCH($B108,'I.Supplementary 2019-20'!$B$8:$B$191,0))),INDEX('KI 2019-20'!T$9:T$383,MATCH($B108,'KI 2019-20'!$B$9:$B$383,0)))</f>
        <v>2.6769021597398344</v>
      </c>
      <c r="P108" s="153">
        <f>_xlfn.IFNA(IF($B108=$B$382,0,INDEX('I.Supplementary 2019-20'!U$8:U$191,MATCH($B108,'I.Supplementary 2019-20'!$B$8:$B$191,0))),INDEX('KI 2019-20'!U$9:U$383,MATCH($B108,'KI 2019-20'!$B$9:$B$383,0)))</f>
        <v>0</v>
      </c>
      <c r="Q108" s="153">
        <f>_xlfn.IFNA(IF($B108=$B$382,0,INDEX('I.Supplementary 2019-20'!V$8:V$191,MATCH($B108,'I.Supplementary 2019-20'!$B$8:$B$191,0))),INDEX('KI 2019-20'!V$9:V$383,MATCH($B108,'KI 2019-20'!$B$9:$B$383,0)))</f>
        <v>0</v>
      </c>
      <c r="R108" s="155">
        <f>_xlfn.IFNA(IF($B108=$B$382,0,INDEX('I.Supplementary 2019-20'!W$8:W$191,MATCH($B108,'I.Supplementary 2019-20'!$B$8:$B$191,0))),INDEX('KI 2019-20'!W$9:W$383,MATCH($B108,'KI 2019-20'!$B$9:$B$383,0)))</f>
        <v>0</v>
      </c>
      <c r="S108" s="153">
        <f>_xlfn.IFNA(IF($B108=$B$382,0,INDEX('I.Supplementary 2019-20'!X$8:X$191,MATCH($B108,'I.Supplementary 2019-20'!$B$8:$B$191,0))),INDEX('KI 2019-20'!X$9:X$383,MATCH($B108,'KI 2019-20'!$B$9:$B$383,0)))</f>
        <v>0</v>
      </c>
      <c r="T108" s="153">
        <f>_xlfn.IFNA(IF($B108=$B$382,0,INDEX('I.Supplementary 2019-20'!Y$8:Y$191,MATCH($B108,'I.Supplementary 2019-20'!$B$8:$B$191,0))),INDEX('KI 2019-20'!Y$9:Y$383,MATCH($B108,'KI 2019-20'!$B$9:$B$383,0)))</f>
        <v>2.6769021597398344</v>
      </c>
      <c r="U108" s="153">
        <f>_xlfn.IFNA(IF($B108=$B$382,0,INDEX('I.Supplementary 2019-20'!Z$8:Z$191,MATCH($B108,'I.Supplementary 2019-20'!$B$8:$B$191,0))),INDEX('KI 2019-20'!Z$9:Z$383,MATCH($B108,'KI 2019-20'!$B$9:$B$383,0)))</f>
        <v>0</v>
      </c>
      <c r="V108" s="153">
        <f>_xlfn.IFNA(IF($B108=$B$382,0,INDEX('I.Supplementary 2019-20'!AA$8:AA$191,MATCH($B108,'I.Supplementary 2019-20'!$B$8:$B$191,0))),INDEX('KI 2019-20'!AA$9:AA$383,MATCH($B108,'KI 2019-20'!$B$9:$B$383,0)))</f>
        <v>0</v>
      </c>
      <c r="W108" s="155">
        <f>_xlfn.IFNA(IF($B108=$B$382,0,INDEX('I.Supplementary 2019-20'!AB$8:AB$191,MATCH($B108,'I.Supplementary 2019-20'!$B$8:$B$191,0))),INDEX('KI 2019-20'!AB$9:AB$383,MATCH($B108,'KI 2019-20'!$B$9:$B$383,0)))</f>
        <v>0</v>
      </c>
      <c r="Y108" s="154">
        <f>_xlfn.IFNA(IF($B108=$B$382,0,INDEX('I.Supplementary 2019-20'!$I$8:$I$191,MATCH($B108,'I.Supplementary 2019-20'!$B$8:$B$191,0))),INDEX('KI 2019-20'!$I$9:$I$383,MATCH($B108,'KI 2019-20'!$B$9:$B$383,0)))</f>
        <v>0</v>
      </c>
      <c r="Z108" s="153">
        <f>_xlfn.IFNA(IF($B108=$B$382,0,INDEX('I.Supplementary 2019-20'!$J$8:$J$191,MATCH($B108,'I.Supplementary 2019-20'!$B$8:$B$191,0))),INDEX('KI 2019-20'!$J$9:$J$383,MATCH($B108,'KI 2019-20'!$B$9:$B$383,0)))</f>
        <v>2.6769021597398344</v>
      </c>
      <c r="AA108" s="155">
        <f>_xlfn.IFNA(IF($B108=$B$382,0,INDEX('I.Supplementary 2019-20'!$H$8:$H$191,MATCH($B108,'I.Supplementary 2019-20'!$B$8:$B$191,0))),INDEX('KI 2019-20'!$H$9:$H$383,MATCH($B108,'KI 2019-20'!$B$9:$B$383,0)))</f>
        <v>2.6769021597398344</v>
      </c>
      <c r="AC108" s="156">
        <f>I108*('Other inputs'!$C$6/'Other inputs'!$C$5)</f>
        <v>0</v>
      </c>
      <c r="AD108" s="149">
        <f>IF(B108=$B$35,J108*('Other inputs'!$C$6/'Other inputs'!$C$5)-('Other inputs'!$C$18/1000000),J108*('Other inputs'!$C$6/'Other inputs'!$C$5))</f>
        <v>0</v>
      </c>
      <c r="AE108" s="149">
        <f>K108*('Other inputs'!$C$6/'Other inputs'!$C$5)</f>
        <v>0</v>
      </c>
      <c r="AF108" s="149">
        <f>L108*('Other inputs'!$C$6/'Other inputs'!$C$5)</f>
        <v>0</v>
      </c>
      <c r="AG108" s="188">
        <f>M108*('Other inputs'!$C$6/'Other inputs'!$C$5)</f>
        <v>0</v>
      </c>
      <c r="AH108" s="149">
        <f>N108*('Other inputs'!$C$6/'Other inputs'!$C$5)</f>
        <v>0</v>
      </c>
      <c r="AI108" s="149">
        <f>O108*('Other inputs'!$C$6/'Other inputs'!$C$5)</f>
        <v>2.7205176735441494</v>
      </c>
      <c r="AJ108" s="149">
        <f>P108*('Other inputs'!$C$6/'Other inputs'!$C$5)</f>
        <v>0</v>
      </c>
      <c r="AK108" s="149">
        <f>Q108*('Other inputs'!$C$6/'Other inputs'!$C$5)</f>
        <v>0</v>
      </c>
      <c r="AL108" s="188">
        <f>R108*('Other inputs'!$C$6/'Other inputs'!$C$5)</f>
        <v>0</v>
      </c>
      <c r="AM108" s="156">
        <f t="shared" si="18"/>
        <v>0</v>
      </c>
      <c r="AN108" s="149">
        <f t="shared" si="19"/>
        <v>2.7205176735441494</v>
      </c>
      <c r="AO108" s="149">
        <f t="shared" si="20"/>
        <v>0</v>
      </c>
      <c r="AP108" s="149">
        <f t="shared" si="21"/>
        <v>0</v>
      </c>
      <c r="AQ108" s="188">
        <f t="shared" si="22"/>
        <v>0</v>
      </c>
      <c r="AR108" s="149"/>
      <c r="AS108" s="156">
        <f>IF(D108=$C$171,'Other inputs'!$C$12/1000000,SUM(AC108:AG108))</f>
        <v>0</v>
      </c>
      <c r="AT108" s="200">
        <f>IF(D108=$C$171,$Z$171*('Other inputs'!$C$6/'Other inputs'!$C$5),SUM(AH108:AL108))</f>
        <v>2.7205176735441494</v>
      </c>
      <c r="AU108" s="210">
        <f t="shared" si="23"/>
        <v>2.7205176735441494</v>
      </c>
      <c r="AV108" s="214"/>
      <c r="AW108" s="199">
        <f>IF($G108=1,0,IF($B108=$B$172,AC108*('Other inputs'!$F$6/'Other inputs'!$F$5)-('Other inputs'!$C$28/1000000),AC108*('Other inputs'!$F$6/'Other inputs'!$F$5)))</f>
        <v>0</v>
      </c>
      <c r="AX108" s="200">
        <f>IF($G108=1,0,IF($B108=$B$172,AD108*('Other inputs'!$F$6/'Other inputs'!$F$5)-('Other inputs'!$C$29/1000000),AD108*('Other inputs'!$F$6/'Other inputs'!$F$5)))</f>
        <v>0</v>
      </c>
      <c r="AY108" s="200">
        <f>IF($G108=1,0,AE108*('Other inputs'!$F$6/'Other inputs'!$F$5))</f>
        <v>0</v>
      </c>
      <c r="AZ108" s="200">
        <f>IF($G108=1,0,AF108*('Other inputs'!$F$6/'Other inputs'!$F$5))</f>
        <v>0</v>
      </c>
      <c r="BA108" s="200">
        <f>IF($G108=1,0,AG108*('Other inputs'!$F$6/'Other inputs'!$F$5))</f>
        <v>0</v>
      </c>
      <c r="BB108" s="199">
        <f>IF($G108=1,0,AH108*('Other inputs'!$C$7/'Other inputs'!$C$6))</f>
        <v>0</v>
      </c>
      <c r="BC108" s="200">
        <f>IF($G108=1,0,AI108*('Other inputs'!$C$7/'Other inputs'!$C$6))</f>
        <v>2.7205176735441494</v>
      </c>
      <c r="BD108" s="200">
        <f>IF($G108=1,0,AJ108*('Other inputs'!$C$7/'Other inputs'!$C$6))</f>
        <v>0</v>
      </c>
      <c r="BE108" s="200">
        <f>IF($G108=1,0,AK108*('Other inputs'!$C$7/'Other inputs'!$C$6))</f>
        <v>0</v>
      </c>
      <c r="BF108" s="200">
        <f>IF($G108=1,0,AL108*('Other inputs'!$C$7/'Other inputs'!$C$6))</f>
        <v>0</v>
      </c>
      <c r="BG108" s="199">
        <f t="shared" si="24"/>
        <v>0</v>
      </c>
      <c r="BH108" s="200">
        <f t="shared" si="25"/>
        <v>2.7205176735441494</v>
      </c>
      <c r="BI108" s="200">
        <f t="shared" si="26"/>
        <v>0</v>
      </c>
      <c r="BJ108" s="200">
        <f t="shared" si="27"/>
        <v>0</v>
      </c>
      <c r="BK108" s="210">
        <f t="shared" si="28"/>
        <v>0</v>
      </c>
      <c r="BL108" s="200"/>
      <c r="BM108" s="199">
        <f>IF(D108=C$171,'Other inputs'!$C$13/1000000,SUM(AW108:BA108))</f>
        <v>0</v>
      </c>
      <c r="BN108" s="200">
        <f>IF(B108=$B$171,$AT$171*('Other inputs'!$C$7/'Other inputs'!$C$6),SUM(BB108:BF108))</f>
        <v>2.7205176735441494</v>
      </c>
      <c r="BO108" s="188">
        <f t="shared" si="29"/>
        <v>2.7205176735441494</v>
      </c>
    </row>
    <row r="109" spans="2:67" ht="15.75" customHeight="1">
      <c r="B109" s="121" t="str">
        <f>'KI 2019-20'!B110</f>
        <v>E2532</v>
      </c>
      <c r="C109" s="160" t="str">
        <f t="shared" si="16"/>
        <v>E2532</v>
      </c>
      <c r="D109" s="160" t="str">
        <f t="shared" si="17"/>
        <v>E2532</v>
      </c>
      <c r="E109" t="str">
        <f>INDEX('KI 2019-20'!D$9:D$383,MATCH($B109,'KI 2019-20'!$B$9:$B$383,0))</f>
        <v>SD</v>
      </c>
      <c r="F109">
        <f>INDEX('KI 2019-20'!E$9:E$383,MATCH($B109,'KI 2019-20'!$B$9:$B$383,0))</f>
        <v>0</v>
      </c>
      <c r="G109" s="119">
        <v>0</v>
      </c>
      <c r="H109" s="120" t="str">
        <f>INDEX('KI 2019-20'!F$9:F$383,MATCH($B109,'KI 2019-20'!$B$9:$B$383,0))</f>
        <v>East Lindsey</v>
      </c>
      <c r="I109" s="154">
        <f>_xlfn.IFNA(IF($B109=$B$382,0,INDEX('I.Supplementary 2019-20'!N$8:N$191,MATCH($B109,'I.Supplementary 2019-20'!$B$8:$B$191,0))),INDEX('KI 2019-20'!N$9:N$383,MATCH($B109,'KI 2019-20'!$B$9:$B$383,0)))</f>
        <v>0</v>
      </c>
      <c r="J109" s="153">
        <f>_xlfn.IFNA(IF($B109=$B$382,0,INDEX('I.Supplementary 2019-20'!O$8:O$191,MATCH($B109,'I.Supplementary 2019-20'!$B$8:$B$191,0))),INDEX('KI 2019-20'!O$9:O$383,MATCH($B109,'KI 2019-20'!$B$9:$B$383,0)))</f>
        <v>0.91494416550641977</v>
      </c>
      <c r="K109" s="153">
        <f>_xlfn.IFNA(IF($B109=$B$382,0,INDEX('I.Supplementary 2019-20'!P$8:P$191,MATCH($B109,'I.Supplementary 2019-20'!$B$8:$B$191,0))),INDEX('KI 2019-20'!P$9:P$383,MATCH($B109,'KI 2019-20'!$B$9:$B$383,0)))</f>
        <v>0</v>
      </c>
      <c r="L109" s="153">
        <f>_xlfn.IFNA(IF($B109=$B$382,0,INDEX('I.Supplementary 2019-20'!Q$8:Q$191,MATCH($B109,'I.Supplementary 2019-20'!$B$8:$B$191,0))),INDEX('KI 2019-20'!Q$9:Q$383,MATCH($B109,'KI 2019-20'!$B$9:$B$383,0)))</f>
        <v>0</v>
      </c>
      <c r="M109" s="155">
        <f>_xlfn.IFNA(IF($B109=$B$382,0,INDEX('I.Supplementary 2019-20'!R$8:R$191,MATCH($B109,'I.Supplementary 2019-20'!$B$8:$B$191,0))),INDEX('KI 2019-20'!R$9:R$383,MATCH($B109,'KI 2019-20'!$B$9:$B$383,0)))</f>
        <v>0</v>
      </c>
      <c r="N109" s="153">
        <f>_xlfn.IFNA(IF($B109=$B$382,0,INDEX('I.Supplementary 2019-20'!S$8:S$191,MATCH($B109,'I.Supplementary 2019-20'!$B$8:$B$191,0))),INDEX('KI 2019-20'!S$9:S$383,MATCH($B109,'KI 2019-20'!$B$9:$B$383,0)))</f>
        <v>0</v>
      </c>
      <c r="O109" s="153">
        <f>_xlfn.IFNA(IF($B109=$B$382,0,INDEX('I.Supplementary 2019-20'!T$8:T$191,MATCH($B109,'I.Supplementary 2019-20'!$B$8:$B$191,0))),INDEX('KI 2019-20'!T$9:T$383,MATCH($B109,'KI 2019-20'!$B$9:$B$383,0)))</f>
        <v>6.0524138505007334</v>
      </c>
      <c r="P109" s="153">
        <f>_xlfn.IFNA(IF($B109=$B$382,0,INDEX('I.Supplementary 2019-20'!U$8:U$191,MATCH($B109,'I.Supplementary 2019-20'!$B$8:$B$191,0))),INDEX('KI 2019-20'!U$9:U$383,MATCH($B109,'KI 2019-20'!$B$9:$B$383,0)))</f>
        <v>0</v>
      </c>
      <c r="Q109" s="153">
        <f>_xlfn.IFNA(IF($B109=$B$382,0,INDEX('I.Supplementary 2019-20'!V$8:V$191,MATCH($B109,'I.Supplementary 2019-20'!$B$8:$B$191,0))),INDEX('KI 2019-20'!V$9:V$383,MATCH($B109,'KI 2019-20'!$B$9:$B$383,0)))</f>
        <v>0</v>
      </c>
      <c r="R109" s="155">
        <f>_xlfn.IFNA(IF($B109=$B$382,0,INDEX('I.Supplementary 2019-20'!W$8:W$191,MATCH($B109,'I.Supplementary 2019-20'!$B$8:$B$191,0))),INDEX('KI 2019-20'!W$9:W$383,MATCH($B109,'KI 2019-20'!$B$9:$B$383,0)))</f>
        <v>0</v>
      </c>
      <c r="S109" s="153">
        <f>_xlfn.IFNA(IF($B109=$B$382,0,INDEX('I.Supplementary 2019-20'!X$8:X$191,MATCH($B109,'I.Supplementary 2019-20'!$B$8:$B$191,0))),INDEX('KI 2019-20'!X$9:X$383,MATCH($B109,'KI 2019-20'!$B$9:$B$383,0)))</f>
        <v>0</v>
      </c>
      <c r="T109" s="153">
        <f>_xlfn.IFNA(IF($B109=$B$382,0,INDEX('I.Supplementary 2019-20'!Y$8:Y$191,MATCH($B109,'I.Supplementary 2019-20'!$B$8:$B$191,0))),INDEX('KI 2019-20'!Y$9:Y$383,MATCH($B109,'KI 2019-20'!$B$9:$B$383,0)))</f>
        <v>6.9673580160071529</v>
      </c>
      <c r="U109" s="153">
        <f>_xlfn.IFNA(IF($B109=$B$382,0,INDEX('I.Supplementary 2019-20'!Z$8:Z$191,MATCH($B109,'I.Supplementary 2019-20'!$B$8:$B$191,0))),INDEX('KI 2019-20'!Z$9:Z$383,MATCH($B109,'KI 2019-20'!$B$9:$B$383,0)))</f>
        <v>0</v>
      </c>
      <c r="V109" s="153">
        <f>_xlfn.IFNA(IF($B109=$B$382,0,INDEX('I.Supplementary 2019-20'!AA$8:AA$191,MATCH($B109,'I.Supplementary 2019-20'!$B$8:$B$191,0))),INDEX('KI 2019-20'!AA$9:AA$383,MATCH($B109,'KI 2019-20'!$B$9:$B$383,0)))</f>
        <v>0</v>
      </c>
      <c r="W109" s="155">
        <f>_xlfn.IFNA(IF($B109=$B$382,0,INDEX('I.Supplementary 2019-20'!AB$8:AB$191,MATCH($B109,'I.Supplementary 2019-20'!$B$8:$B$191,0))),INDEX('KI 2019-20'!AB$9:AB$383,MATCH($B109,'KI 2019-20'!$B$9:$B$383,0)))</f>
        <v>0</v>
      </c>
      <c r="Y109" s="154">
        <f>_xlfn.IFNA(IF($B109=$B$382,0,INDEX('I.Supplementary 2019-20'!$I$8:$I$191,MATCH($B109,'I.Supplementary 2019-20'!$B$8:$B$191,0))),INDEX('KI 2019-20'!$I$9:$I$383,MATCH($B109,'KI 2019-20'!$B$9:$B$383,0)))</f>
        <v>0.91494416550641977</v>
      </c>
      <c r="Z109" s="153">
        <f>_xlfn.IFNA(IF($B109=$B$382,0,INDEX('I.Supplementary 2019-20'!$J$8:$J$191,MATCH($B109,'I.Supplementary 2019-20'!$B$8:$B$191,0))),INDEX('KI 2019-20'!$J$9:$J$383,MATCH($B109,'KI 2019-20'!$B$9:$B$383,0)))</f>
        <v>6.0524138505007334</v>
      </c>
      <c r="AA109" s="155">
        <f>_xlfn.IFNA(IF($B109=$B$382,0,INDEX('I.Supplementary 2019-20'!$H$8:$H$191,MATCH($B109,'I.Supplementary 2019-20'!$B$8:$B$191,0))),INDEX('KI 2019-20'!$H$9:$H$383,MATCH($B109,'KI 2019-20'!$B$9:$B$383,0)))</f>
        <v>6.9673580160071529</v>
      </c>
      <c r="AC109" s="156">
        <f>I109*('Other inputs'!$C$6/'Other inputs'!$C$5)</f>
        <v>0</v>
      </c>
      <c r="AD109" s="149">
        <f>IF(B109=$B$35,J109*('Other inputs'!$C$6/'Other inputs'!$C$5)-('Other inputs'!$C$18/1000000),J109*('Other inputs'!$C$6/'Other inputs'!$C$5))</f>
        <v>0.92985160608493578</v>
      </c>
      <c r="AE109" s="149">
        <f>K109*('Other inputs'!$C$6/'Other inputs'!$C$5)</f>
        <v>0</v>
      </c>
      <c r="AF109" s="149">
        <f>L109*('Other inputs'!$C$6/'Other inputs'!$C$5)</f>
        <v>0</v>
      </c>
      <c r="AG109" s="188">
        <f>M109*('Other inputs'!$C$6/'Other inputs'!$C$5)</f>
        <v>0</v>
      </c>
      <c r="AH109" s="149">
        <f>N109*('Other inputs'!$C$6/'Other inputs'!$C$5)</f>
        <v>0</v>
      </c>
      <c r="AI109" s="149">
        <f>O109*('Other inputs'!$C$6/'Other inputs'!$C$5)</f>
        <v>6.1510275181259999</v>
      </c>
      <c r="AJ109" s="149">
        <f>P109*('Other inputs'!$C$6/'Other inputs'!$C$5)</f>
        <v>0</v>
      </c>
      <c r="AK109" s="149">
        <f>Q109*('Other inputs'!$C$6/'Other inputs'!$C$5)</f>
        <v>0</v>
      </c>
      <c r="AL109" s="188">
        <f>R109*('Other inputs'!$C$6/'Other inputs'!$C$5)</f>
        <v>0</v>
      </c>
      <c r="AM109" s="156">
        <f t="shared" si="18"/>
        <v>0</v>
      </c>
      <c r="AN109" s="149">
        <f t="shared" si="19"/>
        <v>7.0808791242109361</v>
      </c>
      <c r="AO109" s="149">
        <f t="shared" si="20"/>
        <v>0</v>
      </c>
      <c r="AP109" s="149">
        <f t="shared" si="21"/>
        <v>0</v>
      </c>
      <c r="AQ109" s="188">
        <f t="shared" si="22"/>
        <v>0</v>
      </c>
      <c r="AR109" s="149"/>
      <c r="AS109" s="156">
        <f>IF(D109=$C$171,'Other inputs'!$C$12/1000000,SUM(AC109:AG109))</f>
        <v>0.92985160608493578</v>
      </c>
      <c r="AT109" s="200">
        <f>IF(D109=$C$171,$Z$171*('Other inputs'!$C$6/'Other inputs'!$C$5),SUM(AH109:AL109))</f>
        <v>6.1510275181259999</v>
      </c>
      <c r="AU109" s="210">
        <f t="shared" si="23"/>
        <v>7.0808791242109361</v>
      </c>
      <c r="AV109" s="214"/>
      <c r="AW109" s="199">
        <f>IF($G109=1,0,IF($B109=$B$172,AC109*('Other inputs'!$F$6/'Other inputs'!$F$5)-('Other inputs'!$C$28/1000000),AC109*('Other inputs'!$F$6/'Other inputs'!$F$5)))</f>
        <v>0</v>
      </c>
      <c r="AX109" s="200">
        <f>IF($G109=1,0,IF($B109=$B$172,AD109*('Other inputs'!$F$6/'Other inputs'!$F$5)-('Other inputs'!$C$29/1000000),AD109*('Other inputs'!$F$6/'Other inputs'!$F$5)))</f>
        <v>0.93499364261628093</v>
      </c>
      <c r="AY109" s="200">
        <f>IF($G109=1,0,AE109*('Other inputs'!$F$6/'Other inputs'!$F$5))</f>
        <v>0</v>
      </c>
      <c r="AZ109" s="200">
        <f>IF($G109=1,0,AF109*('Other inputs'!$F$6/'Other inputs'!$F$5))</f>
        <v>0</v>
      </c>
      <c r="BA109" s="200">
        <f>IF($G109=1,0,AG109*('Other inputs'!$F$6/'Other inputs'!$F$5))</f>
        <v>0</v>
      </c>
      <c r="BB109" s="199">
        <f>IF($G109=1,0,AH109*('Other inputs'!$C$7/'Other inputs'!$C$6))</f>
        <v>0</v>
      </c>
      <c r="BC109" s="200">
        <f>IF($G109=1,0,AI109*('Other inputs'!$C$7/'Other inputs'!$C$6))</f>
        <v>6.1510275181259999</v>
      </c>
      <c r="BD109" s="200">
        <f>IF($G109=1,0,AJ109*('Other inputs'!$C$7/'Other inputs'!$C$6))</f>
        <v>0</v>
      </c>
      <c r="BE109" s="200">
        <f>IF($G109=1,0,AK109*('Other inputs'!$C$7/'Other inputs'!$C$6))</f>
        <v>0</v>
      </c>
      <c r="BF109" s="200">
        <f>IF($G109=1,0,AL109*('Other inputs'!$C$7/'Other inputs'!$C$6))</f>
        <v>0</v>
      </c>
      <c r="BG109" s="199">
        <f t="shared" si="24"/>
        <v>0</v>
      </c>
      <c r="BH109" s="200">
        <f t="shared" si="25"/>
        <v>7.0860211607422805</v>
      </c>
      <c r="BI109" s="200">
        <f t="shared" si="26"/>
        <v>0</v>
      </c>
      <c r="BJ109" s="200">
        <f t="shared" si="27"/>
        <v>0</v>
      </c>
      <c r="BK109" s="210">
        <f t="shared" si="28"/>
        <v>0</v>
      </c>
      <c r="BL109" s="200"/>
      <c r="BM109" s="199">
        <f>IF(D109=C$171,'Other inputs'!$C$13/1000000,SUM(AW109:BA109))</f>
        <v>0.93499364261628093</v>
      </c>
      <c r="BN109" s="200">
        <f>IF(B109=$B$171,$AT$171*('Other inputs'!$C$7/'Other inputs'!$C$6),SUM(BB109:BF109))</f>
        <v>6.1510275181259999</v>
      </c>
      <c r="BO109" s="188">
        <f t="shared" si="29"/>
        <v>7.0860211607422805</v>
      </c>
    </row>
    <row r="110" spans="2:67">
      <c r="B110" s="121" t="str">
        <f>'KI 2019-20'!B111</f>
        <v>E2833</v>
      </c>
      <c r="C110" s="160" t="str">
        <f t="shared" si="16"/>
        <v>E2833</v>
      </c>
      <c r="D110" s="160" t="str">
        <f t="shared" si="17"/>
        <v>E2833</v>
      </c>
      <c r="E110" t="str">
        <f>INDEX('KI 2019-20'!D$9:D$383,MATCH($B110,'KI 2019-20'!$B$9:$B$383,0))</f>
        <v>SD</v>
      </c>
      <c r="F110" t="str">
        <f>INDEX('KI 2019-20'!E$9:E$383,MATCH($B110,'KI 2019-20'!$B$9:$B$383,0))</f>
        <v>P1907</v>
      </c>
      <c r="G110" s="119">
        <v>2</v>
      </c>
      <c r="H110" s="120" t="str">
        <f>INDEX('KI 2019-20'!F$9:F$383,MATCH($B110,'KI 2019-20'!$B$9:$B$383,0))</f>
        <v>East Northamptonshire</v>
      </c>
      <c r="I110" s="154">
        <f>_xlfn.IFNA(IF($B110=$B$382,0,INDEX('I.Supplementary 2019-20'!N$8:N$191,MATCH($B110,'I.Supplementary 2019-20'!$B$8:$B$191,0))),INDEX('KI 2019-20'!N$9:N$383,MATCH($B110,'KI 2019-20'!$B$9:$B$383,0)))</f>
        <v>0</v>
      </c>
      <c r="J110" s="153">
        <f>_xlfn.IFNA(IF($B110=$B$382,0,INDEX('I.Supplementary 2019-20'!O$8:O$191,MATCH($B110,'I.Supplementary 2019-20'!$B$8:$B$191,0))),INDEX('KI 2019-20'!O$9:O$383,MATCH($B110,'KI 2019-20'!$B$9:$B$383,0)))</f>
        <v>8.8393914805007162E-2</v>
      </c>
      <c r="K110" s="153">
        <f>_xlfn.IFNA(IF($B110=$B$382,0,INDEX('I.Supplementary 2019-20'!P$8:P$191,MATCH($B110,'I.Supplementary 2019-20'!$B$8:$B$191,0))),INDEX('KI 2019-20'!P$9:P$383,MATCH($B110,'KI 2019-20'!$B$9:$B$383,0)))</f>
        <v>0</v>
      </c>
      <c r="L110" s="153">
        <f>_xlfn.IFNA(IF($B110=$B$382,0,INDEX('I.Supplementary 2019-20'!Q$8:Q$191,MATCH($B110,'I.Supplementary 2019-20'!$B$8:$B$191,0))),INDEX('KI 2019-20'!Q$9:Q$383,MATCH($B110,'KI 2019-20'!$B$9:$B$383,0)))</f>
        <v>0</v>
      </c>
      <c r="M110" s="155">
        <f>_xlfn.IFNA(IF($B110=$B$382,0,INDEX('I.Supplementary 2019-20'!R$8:R$191,MATCH($B110,'I.Supplementary 2019-20'!$B$8:$B$191,0))),INDEX('KI 2019-20'!R$9:R$383,MATCH($B110,'KI 2019-20'!$B$9:$B$383,0)))</f>
        <v>0</v>
      </c>
      <c r="N110" s="153">
        <f>_xlfn.IFNA(IF($B110=$B$382,0,INDEX('I.Supplementary 2019-20'!S$8:S$191,MATCH($B110,'I.Supplementary 2019-20'!$B$8:$B$191,0))),INDEX('KI 2019-20'!S$9:S$383,MATCH($B110,'KI 2019-20'!$B$9:$B$383,0)))</f>
        <v>0</v>
      </c>
      <c r="O110" s="153">
        <f>_xlfn.IFNA(IF($B110=$B$382,0,INDEX('I.Supplementary 2019-20'!T$8:T$191,MATCH($B110,'I.Supplementary 2019-20'!$B$8:$B$191,0))),INDEX('KI 2019-20'!T$9:T$383,MATCH($B110,'KI 2019-20'!$B$9:$B$383,0)))</f>
        <v>2.3712835849515908</v>
      </c>
      <c r="P110" s="153">
        <f>_xlfn.IFNA(IF($B110=$B$382,0,INDEX('I.Supplementary 2019-20'!U$8:U$191,MATCH($B110,'I.Supplementary 2019-20'!$B$8:$B$191,0))),INDEX('KI 2019-20'!U$9:U$383,MATCH($B110,'KI 2019-20'!$B$9:$B$383,0)))</f>
        <v>0</v>
      </c>
      <c r="Q110" s="153">
        <f>_xlfn.IFNA(IF($B110=$B$382,0,INDEX('I.Supplementary 2019-20'!V$8:V$191,MATCH($B110,'I.Supplementary 2019-20'!$B$8:$B$191,0))),INDEX('KI 2019-20'!V$9:V$383,MATCH($B110,'KI 2019-20'!$B$9:$B$383,0)))</f>
        <v>0</v>
      </c>
      <c r="R110" s="155">
        <f>_xlfn.IFNA(IF($B110=$B$382,0,INDEX('I.Supplementary 2019-20'!W$8:W$191,MATCH($B110,'I.Supplementary 2019-20'!$B$8:$B$191,0))),INDEX('KI 2019-20'!W$9:W$383,MATCH($B110,'KI 2019-20'!$B$9:$B$383,0)))</f>
        <v>0</v>
      </c>
      <c r="S110" s="153">
        <f>_xlfn.IFNA(IF($B110=$B$382,0,INDEX('I.Supplementary 2019-20'!X$8:X$191,MATCH($B110,'I.Supplementary 2019-20'!$B$8:$B$191,0))),INDEX('KI 2019-20'!X$9:X$383,MATCH($B110,'KI 2019-20'!$B$9:$B$383,0)))</f>
        <v>0</v>
      </c>
      <c r="T110" s="153">
        <f>_xlfn.IFNA(IF($B110=$B$382,0,INDEX('I.Supplementary 2019-20'!Y$8:Y$191,MATCH($B110,'I.Supplementary 2019-20'!$B$8:$B$191,0))),INDEX('KI 2019-20'!Y$9:Y$383,MATCH($B110,'KI 2019-20'!$B$9:$B$383,0)))</f>
        <v>2.459677499756598</v>
      </c>
      <c r="U110" s="153">
        <f>_xlfn.IFNA(IF($B110=$B$382,0,INDEX('I.Supplementary 2019-20'!Z$8:Z$191,MATCH($B110,'I.Supplementary 2019-20'!$B$8:$B$191,0))),INDEX('KI 2019-20'!Z$9:Z$383,MATCH($B110,'KI 2019-20'!$B$9:$B$383,0)))</f>
        <v>0</v>
      </c>
      <c r="V110" s="153">
        <f>_xlfn.IFNA(IF($B110=$B$382,0,INDEX('I.Supplementary 2019-20'!AA$8:AA$191,MATCH($B110,'I.Supplementary 2019-20'!$B$8:$B$191,0))),INDEX('KI 2019-20'!AA$9:AA$383,MATCH($B110,'KI 2019-20'!$B$9:$B$383,0)))</f>
        <v>0</v>
      </c>
      <c r="W110" s="155">
        <f>_xlfn.IFNA(IF($B110=$B$382,0,INDEX('I.Supplementary 2019-20'!AB$8:AB$191,MATCH($B110,'I.Supplementary 2019-20'!$B$8:$B$191,0))),INDEX('KI 2019-20'!AB$9:AB$383,MATCH($B110,'KI 2019-20'!$B$9:$B$383,0)))</f>
        <v>0</v>
      </c>
      <c r="Y110" s="154">
        <f>_xlfn.IFNA(IF($B110=$B$382,0,INDEX('I.Supplementary 2019-20'!$I$8:$I$191,MATCH($B110,'I.Supplementary 2019-20'!$B$8:$B$191,0))),INDEX('KI 2019-20'!$I$9:$I$383,MATCH($B110,'KI 2019-20'!$B$9:$B$383,0)))</f>
        <v>8.8393914805007162E-2</v>
      </c>
      <c r="Z110" s="153">
        <f>_xlfn.IFNA(IF($B110=$B$382,0,INDEX('I.Supplementary 2019-20'!$J$8:$J$191,MATCH($B110,'I.Supplementary 2019-20'!$B$8:$B$191,0))),INDEX('KI 2019-20'!$J$9:$J$383,MATCH($B110,'KI 2019-20'!$B$9:$B$383,0)))</f>
        <v>2.3712835849515908</v>
      </c>
      <c r="AA110" s="155">
        <f>_xlfn.IFNA(IF($B110=$B$382,0,INDEX('I.Supplementary 2019-20'!$H$8:$H$191,MATCH($B110,'I.Supplementary 2019-20'!$B$8:$B$191,0))),INDEX('KI 2019-20'!$H$9:$H$383,MATCH($B110,'KI 2019-20'!$B$9:$B$383,0)))</f>
        <v>2.459677499756598</v>
      </c>
      <c r="AC110" s="156">
        <f>I110*('Other inputs'!$C$6/'Other inputs'!$C$5)</f>
        <v>0</v>
      </c>
      <c r="AD110" s="149">
        <f>IF(B110=$B$35,J110*('Other inputs'!$C$6/'Other inputs'!$C$5)-('Other inputs'!$C$18/1000000),J110*('Other inputs'!$C$6/'Other inputs'!$C$5))</f>
        <v>8.9834141522807692E-2</v>
      </c>
      <c r="AE110" s="149">
        <f>K110*('Other inputs'!$C$6/'Other inputs'!$C$5)</f>
        <v>0</v>
      </c>
      <c r="AF110" s="149">
        <f>L110*('Other inputs'!$C$6/'Other inputs'!$C$5)</f>
        <v>0</v>
      </c>
      <c r="AG110" s="188">
        <f>M110*('Other inputs'!$C$6/'Other inputs'!$C$5)</f>
        <v>0</v>
      </c>
      <c r="AH110" s="149">
        <f>N110*('Other inputs'!$C$6/'Other inputs'!$C$5)</f>
        <v>0</v>
      </c>
      <c r="AI110" s="149">
        <f>O110*('Other inputs'!$C$6/'Other inputs'!$C$5)</f>
        <v>2.4099195700424518</v>
      </c>
      <c r="AJ110" s="149">
        <f>P110*('Other inputs'!$C$6/'Other inputs'!$C$5)</f>
        <v>0</v>
      </c>
      <c r="AK110" s="149">
        <f>Q110*('Other inputs'!$C$6/'Other inputs'!$C$5)</f>
        <v>0</v>
      </c>
      <c r="AL110" s="188">
        <f>R110*('Other inputs'!$C$6/'Other inputs'!$C$5)</f>
        <v>0</v>
      </c>
      <c r="AM110" s="156">
        <f t="shared" si="18"/>
        <v>0</v>
      </c>
      <c r="AN110" s="149">
        <f t="shared" si="19"/>
        <v>2.4997537115652597</v>
      </c>
      <c r="AO110" s="149">
        <f t="shared" si="20"/>
        <v>0</v>
      </c>
      <c r="AP110" s="149">
        <f t="shared" si="21"/>
        <v>0</v>
      </c>
      <c r="AQ110" s="188">
        <f t="shared" si="22"/>
        <v>0</v>
      </c>
      <c r="AR110" s="149"/>
      <c r="AS110" s="156">
        <f>IF(D110=$C$171,'Other inputs'!$C$12/1000000,SUM(AC110:AG110))</f>
        <v>8.9834141522807692E-2</v>
      </c>
      <c r="AT110" s="200">
        <f>IF(D110=$C$171,$Z$171*('Other inputs'!$C$6/'Other inputs'!$C$5),SUM(AH110:AL110))</f>
        <v>2.4099195700424518</v>
      </c>
      <c r="AU110" s="210">
        <f t="shared" si="23"/>
        <v>2.4997537115652597</v>
      </c>
      <c r="AV110" s="214"/>
      <c r="AW110" s="199">
        <f>IF($G110=1,0,IF($B110=$B$172,AC110*('Other inputs'!$F$6/'Other inputs'!$F$5)-('Other inputs'!$C$28/1000000),AC110*('Other inputs'!$F$6/'Other inputs'!$F$5)))</f>
        <v>0</v>
      </c>
      <c r="AX110" s="200">
        <f>IF($G110=1,0,IF($B110=$B$172,AD110*('Other inputs'!$F$6/'Other inputs'!$F$5)-('Other inputs'!$C$29/1000000),AD110*('Other inputs'!$F$6/'Other inputs'!$F$5)))</f>
        <v>9.0330920185606622E-2</v>
      </c>
      <c r="AY110" s="200">
        <f>IF($G110=1,0,AE110*('Other inputs'!$F$6/'Other inputs'!$F$5))</f>
        <v>0</v>
      </c>
      <c r="AZ110" s="200">
        <f>IF($G110=1,0,AF110*('Other inputs'!$F$6/'Other inputs'!$F$5))</f>
        <v>0</v>
      </c>
      <c r="BA110" s="200">
        <f>IF($G110=1,0,AG110*('Other inputs'!$F$6/'Other inputs'!$F$5))</f>
        <v>0</v>
      </c>
      <c r="BB110" s="199">
        <f>IF($G110=1,0,AH110*('Other inputs'!$C$7/'Other inputs'!$C$6))</f>
        <v>0</v>
      </c>
      <c r="BC110" s="200">
        <f>IF($G110=1,0,AI110*('Other inputs'!$C$7/'Other inputs'!$C$6))</f>
        <v>2.4099195700424518</v>
      </c>
      <c r="BD110" s="200">
        <f>IF($G110=1,0,AJ110*('Other inputs'!$C$7/'Other inputs'!$C$6))</f>
        <v>0</v>
      </c>
      <c r="BE110" s="200">
        <f>IF($G110=1,0,AK110*('Other inputs'!$C$7/'Other inputs'!$C$6))</f>
        <v>0</v>
      </c>
      <c r="BF110" s="200">
        <f>IF($G110=1,0,AL110*('Other inputs'!$C$7/'Other inputs'!$C$6))</f>
        <v>0</v>
      </c>
      <c r="BG110" s="199">
        <f t="shared" si="24"/>
        <v>0</v>
      </c>
      <c r="BH110" s="200">
        <f t="shared" si="25"/>
        <v>2.5002504902280585</v>
      </c>
      <c r="BI110" s="200">
        <f t="shared" si="26"/>
        <v>0</v>
      </c>
      <c r="BJ110" s="200">
        <f t="shared" si="27"/>
        <v>0</v>
      </c>
      <c r="BK110" s="210">
        <f t="shared" si="28"/>
        <v>0</v>
      </c>
      <c r="BL110" s="200"/>
      <c r="BM110" s="199">
        <f>IF(D110=C$171,'Other inputs'!$C$13/1000000,SUM(AW110:BA110))</f>
        <v>9.0330920185606622E-2</v>
      </c>
      <c r="BN110" s="200">
        <f>IF(B110=$B$171,$AT$171*('Other inputs'!$C$7/'Other inputs'!$C$6),SUM(BB110:BF110))</f>
        <v>2.4099195700424518</v>
      </c>
      <c r="BO110" s="188">
        <f t="shared" si="29"/>
        <v>2.5002504902280585</v>
      </c>
    </row>
    <row r="111" spans="2:67">
      <c r="B111" s="121" t="str">
        <f>'KI 2019-20'!B112</f>
        <v>E2001</v>
      </c>
      <c r="C111" s="160" t="str">
        <f t="shared" si="16"/>
        <v>E2001</v>
      </c>
      <c r="D111" s="160" t="str">
        <f t="shared" si="17"/>
        <v>E2001</v>
      </c>
      <c r="E111" t="str">
        <f>INDEX('KI 2019-20'!D$9:D$383,MATCH($B111,'KI 2019-20'!$B$9:$B$383,0))</f>
        <v>UNINFIR</v>
      </c>
      <c r="F111">
        <f>INDEX('KI 2019-20'!E$9:E$383,MATCH($B111,'KI 2019-20'!$B$9:$B$383,0))</f>
        <v>0</v>
      </c>
      <c r="G111" s="119">
        <v>0</v>
      </c>
      <c r="H111" s="120" t="str">
        <f>INDEX('KI 2019-20'!F$9:F$383,MATCH($B111,'KI 2019-20'!$B$9:$B$383,0))</f>
        <v>East Riding of Yorkshire</v>
      </c>
      <c r="I111" s="154">
        <f>_xlfn.IFNA(IF($B111=$B$382,0,INDEX('I.Supplementary 2019-20'!N$8:N$191,MATCH($B111,'I.Supplementary 2019-20'!$B$8:$B$191,0))),INDEX('KI 2019-20'!N$9:N$383,MATCH($B111,'KI 2019-20'!$B$9:$B$383,0)))</f>
        <v>6.1480407920792848</v>
      </c>
      <c r="J111" s="153">
        <f>_xlfn.IFNA(IF($B111=$B$382,0,INDEX('I.Supplementary 2019-20'!O$8:O$191,MATCH($B111,'I.Supplementary 2019-20'!$B$8:$B$191,0))),INDEX('KI 2019-20'!O$9:O$383,MATCH($B111,'KI 2019-20'!$B$9:$B$383,0)))</f>
        <v>-1.3764476407600268</v>
      </c>
      <c r="K111" s="153">
        <f>_xlfn.IFNA(IF($B111=$B$382,0,INDEX('I.Supplementary 2019-20'!P$8:P$191,MATCH($B111,'I.Supplementary 2019-20'!$B$8:$B$191,0))),INDEX('KI 2019-20'!P$9:P$383,MATCH($B111,'KI 2019-20'!$B$9:$B$383,0)))</f>
        <v>0</v>
      </c>
      <c r="L111" s="153">
        <f>_xlfn.IFNA(IF($B111=$B$382,0,INDEX('I.Supplementary 2019-20'!Q$8:Q$191,MATCH($B111,'I.Supplementary 2019-20'!$B$8:$B$191,0))),INDEX('KI 2019-20'!Q$9:Q$383,MATCH($B111,'KI 2019-20'!$B$9:$B$383,0)))</f>
        <v>0</v>
      </c>
      <c r="M111" s="155">
        <f>_xlfn.IFNA(IF($B111=$B$382,0,INDEX('I.Supplementary 2019-20'!R$8:R$191,MATCH($B111,'I.Supplementary 2019-20'!$B$8:$B$191,0))),INDEX('KI 2019-20'!R$9:R$383,MATCH($B111,'KI 2019-20'!$B$9:$B$383,0)))</f>
        <v>0</v>
      </c>
      <c r="N111" s="153">
        <f>_xlfn.IFNA(IF($B111=$B$382,0,INDEX('I.Supplementary 2019-20'!S$8:S$191,MATCH($B111,'I.Supplementary 2019-20'!$B$8:$B$191,0))),INDEX('KI 2019-20'!S$9:S$383,MATCH($B111,'KI 2019-20'!$B$9:$B$383,0)))</f>
        <v>42.782779709649667</v>
      </c>
      <c r="O111" s="153">
        <f>_xlfn.IFNA(IF($B111=$B$382,0,INDEX('I.Supplementary 2019-20'!T$8:T$191,MATCH($B111,'I.Supplementary 2019-20'!$B$8:$B$191,0))),INDEX('KI 2019-20'!T$9:T$383,MATCH($B111,'KI 2019-20'!$B$9:$B$383,0)))</f>
        <v>9.5929981237973081</v>
      </c>
      <c r="P111" s="153">
        <f>_xlfn.IFNA(IF($B111=$B$382,0,INDEX('I.Supplementary 2019-20'!U$8:U$191,MATCH($B111,'I.Supplementary 2019-20'!$B$8:$B$191,0))),INDEX('KI 2019-20'!U$9:U$383,MATCH($B111,'KI 2019-20'!$B$9:$B$383,0)))</f>
        <v>0</v>
      </c>
      <c r="Q111" s="153">
        <f>_xlfn.IFNA(IF($B111=$B$382,0,INDEX('I.Supplementary 2019-20'!V$8:V$191,MATCH($B111,'I.Supplementary 2019-20'!$B$8:$B$191,0))),INDEX('KI 2019-20'!V$9:V$383,MATCH($B111,'KI 2019-20'!$B$9:$B$383,0)))</f>
        <v>0</v>
      </c>
      <c r="R111" s="155">
        <f>_xlfn.IFNA(IF($B111=$B$382,0,INDEX('I.Supplementary 2019-20'!W$8:W$191,MATCH($B111,'I.Supplementary 2019-20'!$B$8:$B$191,0))),INDEX('KI 2019-20'!W$9:W$383,MATCH($B111,'KI 2019-20'!$B$9:$B$383,0)))</f>
        <v>0</v>
      </c>
      <c r="S111" s="153">
        <f>_xlfn.IFNA(IF($B111=$B$382,0,INDEX('I.Supplementary 2019-20'!X$8:X$191,MATCH($B111,'I.Supplementary 2019-20'!$B$8:$B$191,0))),INDEX('KI 2019-20'!X$9:X$383,MATCH($B111,'KI 2019-20'!$B$9:$B$383,0)))</f>
        <v>48.930820501728952</v>
      </c>
      <c r="T111" s="153">
        <f>_xlfn.IFNA(IF($B111=$B$382,0,INDEX('I.Supplementary 2019-20'!Y$8:Y$191,MATCH($B111,'I.Supplementary 2019-20'!$B$8:$B$191,0))),INDEX('KI 2019-20'!Y$9:Y$383,MATCH($B111,'KI 2019-20'!$B$9:$B$383,0)))</f>
        <v>8.2165504830372811</v>
      </c>
      <c r="U111" s="153">
        <f>_xlfn.IFNA(IF($B111=$B$382,0,INDEX('I.Supplementary 2019-20'!Z$8:Z$191,MATCH($B111,'I.Supplementary 2019-20'!$B$8:$B$191,0))),INDEX('KI 2019-20'!Z$9:Z$383,MATCH($B111,'KI 2019-20'!$B$9:$B$383,0)))</f>
        <v>0</v>
      </c>
      <c r="V111" s="153">
        <f>_xlfn.IFNA(IF($B111=$B$382,0,INDEX('I.Supplementary 2019-20'!AA$8:AA$191,MATCH($B111,'I.Supplementary 2019-20'!$B$8:$B$191,0))),INDEX('KI 2019-20'!AA$9:AA$383,MATCH($B111,'KI 2019-20'!$B$9:$B$383,0)))</f>
        <v>0</v>
      </c>
      <c r="W111" s="155">
        <f>_xlfn.IFNA(IF($B111=$B$382,0,INDEX('I.Supplementary 2019-20'!AB$8:AB$191,MATCH($B111,'I.Supplementary 2019-20'!$B$8:$B$191,0))),INDEX('KI 2019-20'!AB$9:AB$383,MATCH($B111,'KI 2019-20'!$B$9:$B$383,0)))</f>
        <v>0</v>
      </c>
      <c r="Y111" s="154">
        <f>_xlfn.IFNA(IF($B111=$B$382,0,INDEX('I.Supplementary 2019-20'!$I$8:$I$191,MATCH($B111,'I.Supplementary 2019-20'!$B$8:$B$191,0))),INDEX('KI 2019-20'!$I$9:$I$383,MATCH($B111,'KI 2019-20'!$B$9:$B$383,0)))</f>
        <v>4.7715931513192578</v>
      </c>
      <c r="Z111" s="153">
        <f>_xlfn.IFNA(IF($B111=$B$382,0,INDEX('I.Supplementary 2019-20'!$J$8:$J$191,MATCH($B111,'I.Supplementary 2019-20'!$B$8:$B$191,0))),INDEX('KI 2019-20'!$J$9:$J$383,MATCH($B111,'KI 2019-20'!$B$9:$B$383,0)))</f>
        <v>52.375777833446982</v>
      </c>
      <c r="AA111" s="155">
        <f>_xlfn.IFNA(IF($B111=$B$382,0,INDEX('I.Supplementary 2019-20'!$H$8:$H$191,MATCH($B111,'I.Supplementary 2019-20'!$B$8:$B$191,0))),INDEX('KI 2019-20'!$H$9:$H$383,MATCH($B111,'KI 2019-20'!$B$9:$B$383,0)))</f>
        <v>57.147370984766241</v>
      </c>
      <c r="AC111" s="156">
        <f>I111*('Other inputs'!$C$6/'Other inputs'!$C$5)</f>
        <v>6.2482125361457497</v>
      </c>
      <c r="AD111" s="149">
        <f>IF(B111=$B$35,J111*('Other inputs'!$C$6/'Other inputs'!$C$5)-('Other inputs'!$C$18/1000000),J111*('Other inputs'!$C$6/'Other inputs'!$C$5))</f>
        <v>-1.3988744862306586</v>
      </c>
      <c r="AE111" s="149">
        <f>K111*('Other inputs'!$C$6/'Other inputs'!$C$5)</f>
        <v>0</v>
      </c>
      <c r="AF111" s="149">
        <f>L111*('Other inputs'!$C$6/'Other inputs'!$C$5)</f>
        <v>0</v>
      </c>
      <c r="AG111" s="188">
        <f>M111*('Other inputs'!$C$6/'Other inputs'!$C$5)</f>
        <v>0</v>
      </c>
      <c r="AH111" s="149">
        <f>N111*('Other inputs'!$C$6/'Other inputs'!$C$5)</f>
        <v>43.479851476813003</v>
      </c>
      <c r="AI111" s="149">
        <f>O111*('Other inputs'!$C$6/'Other inputs'!$C$5)</f>
        <v>9.7492995188897282</v>
      </c>
      <c r="AJ111" s="149">
        <f>P111*('Other inputs'!$C$6/'Other inputs'!$C$5)</f>
        <v>0</v>
      </c>
      <c r="AK111" s="149">
        <f>Q111*('Other inputs'!$C$6/'Other inputs'!$C$5)</f>
        <v>0</v>
      </c>
      <c r="AL111" s="188">
        <f>R111*('Other inputs'!$C$6/'Other inputs'!$C$5)</f>
        <v>0</v>
      </c>
      <c r="AM111" s="156">
        <f t="shared" si="18"/>
        <v>49.728064012958754</v>
      </c>
      <c r="AN111" s="149">
        <f t="shared" si="19"/>
        <v>8.3504250326590697</v>
      </c>
      <c r="AO111" s="149">
        <f t="shared" si="20"/>
        <v>0</v>
      </c>
      <c r="AP111" s="149">
        <f t="shared" si="21"/>
        <v>0</v>
      </c>
      <c r="AQ111" s="188">
        <f t="shared" si="22"/>
        <v>0</v>
      </c>
      <c r="AR111" s="149"/>
      <c r="AS111" s="156">
        <f>IF(D111=$C$171,'Other inputs'!$C$12/1000000,SUM(AC111:AG111))</f>
        <v>4.8493380499150911</v>
      </c>
      <c r="AT111" s="200">
        <f>IF(D111=$C$171,$Z$171*('Other inputs'!$C$6/'Other inputs'!$C$5),SUM(AH111:AL111))</f>
        <v>53.229150995702732</v>
      </c>
      <c r="AU111" s="210">
        <f t="shared" si="23"/>
        <v>58.078489045617822</v>
      </c>
      <c r="AV111" s="214"/>
      <c r="AW111" s="199">
        <f>IF($G111=1,0,IF($B111=$B$172,AC111*('Other inputs'!$F$6/'Other inputs'!$F$5)-('Other inputs'!$C$28/1000000),AC111*('Other inputs'!$F$6/'Other inputs'!$F$5)))</f>
        <v>6.282764863534573</v>
      </c>
      <c r="AX111" s="200">
        <f>IF($G111=1,0,IF($B111=$B$172,AD111*('Other inputs'!$F$6/'Other inputs'!$F$5)-('Other inputs'!$C$29/1000000),AD111*('Other inputs'!$F$6/'Other inputs'!$F$5)))</f>
        <v>-1.4066101976752519</v>
      </c>
      <c r="AY111" s="200">
        <f>IF($G111=1,0,AE111*('Other inputs'!$F$6/'Other inputs'!$F$5))</f>
        <v>0</v>
      </c>
      <c r="AZ111" s="200">
        <f>IF($G111=1,0,AF111*('Other inputs'!$F$6/'Other inputs'!$F$5))</f>
        <v>0</v>
      </c>
      <c r="BA111" s="200">
        <f>IF($G111=1,0,AG111*('Other inputs'!$F$6/'Other inputs'!$F$5))</f>
        <v>0</v>
      </c>
      <c r="BB111" s="199">
        <f>IF($G111=1,0,AH111*('Other inputs'!$C$7/'Other inputs'!$C$6))</f>
        <v>43.479851476813003</v>
      </c>
      <c r="BC111" s="200">
        <f>IF($G111=1,0,AI111*('Other inputs'!$C$7/'Other inputs'!$C$6))</f>
        <v>9.7492995188897282</v>
      </c>
      <c r="BD111" s="200">
        <f>IF($G111=1,0,AJ111*('Other inputs'!$C$7/'Other inputs'!$C$6))</f>
        <v>0</v>
      </c>
      <c r="BE111" s="200">
        <f>IF($G111=1,0,AK111*('Other inputs'!$C$7/'Other inputs'!$C$6))</f>
        <v>0</v>
      </c>
      <c r="BF111" s="200">
        <f>IF($G111=1,0,AL111*('Other inputs'!$C$7/'Other inputs'!$C$6))</f>
        <v>0</v>
      </c>
      <c r="BG111" s="199">
        <f t="shared" si="24"/>
        <v>49.762616340347577</v>
      </c>
      <c r="BH111" s="200">
        <f t="shared" si="25"/>
        <v>8.3426893212144755</v>
      </c>
      <c r="BI111" s="200">
        <f t="shared" si="26"/>
        <v>0</v>
      </c>
      <c r="BJ111" s="200">
        <f t="shared" si="27"/>
        <v>0</v>
      </c>
      <c r="BK111" s="210">
        <f t="shared" si="28"/>
        <v>0</v>
      </c>
      <c r="BL111" s="200"/>
      <c r="BM111" s="199">
        <f>IF(D111=C$171,'Other inputs'!$C$13/1000000,SUM(AW111:BA111))</f>
        <v>4.8761546658593211</v>
      </c>
      <c r="BN111" s="200">
        <f>IF(B111=$B$171,$AT$171*('Other inputs'!$C$7/'Other inputs'!$C$6),SUM(BB111:BF111))</f>
        <v>53.229150995702732</v>
      </c>
      <c r="BO111" s="188">
        <f t="shared" si="29"/>
        <v>58.105305661562056</v>
      </c>
    </row>
    <row r="112" spans="2:67">
      <c r="B112" s="121" t="str">
        <f>'KI 2019-20'!B113</f>
        <v>E3432</v>
      </c>
      <c r="C112" s="160" t="str">
        <f t="shared" si="16"/>
        <v>E3432</v>
      </c>
      <c r="D112" s="160" t="str">
        <f t="shared" si="17"/>
        <v>E3432</v>
      </c>
      <c r="E112" t="str">
        <f>INDEX('KI 2019-20'!D$9:D$383,MATCH($B112,'KI 2019-20'!$B$9:$B$383,0))</f>
        <v>SD</v>
      </c>
      <c r="F112" t="str">
        <f>INDEX('KI 2019-20'!E$9:E$383,MATCH($B112,'KI 2019-20'!$B$9:$B$383,0))</f>
        <v>P1902</v>
      </c>
      <c r="G112" s="119">
        <v>0</v>
      </c>
      <c r="H112" s="120" t="str">
        <f>INDEX('KI 2019-20'!F$9:F$383,MATCH($B112,'KI 2019-20'!$B$9:$B$383,0))</f>
        <v>East Staffordshire</v>
      </c>
      <c r="I112" s="154">
        <f>_xlfn.IFNA(IF($B112=$B$382,0,INDEX('I.Supplementary 2019-20'!N$8:N$191,MATCH($B112,'I.Supplementary 2019-20'!$B$8:$B$191,0))),INDEX('KI 2019-20'!N$9:N$383,MATCH($B112,'KI 2019-20'!$B$9:$B$383,0)))</f>
        <v>0</v>
      </c>
      <c r="J112" s="153">
        <f>_xlfn.IFNA(IF($B112=$B$382,0,INDEX('I.Supplementary 2019-20'!O$8:O$191,MATCH($B112,'I.Supplementary 2019-20'!$B$8:$B$191,0))),INDEX('KI 2019-20'!O$9:O$383,MATCH($B112,'KI 2019-20'!$B$9:$B$383,0)))</f>
        <v>0</v>
      </c>
      <c r="K112" s="153">
        <f>_xlfn.IFNA(IF($B112=$B$382,0,INDEX('I.Supplementary 2019-20'!P$8:P$191,MATCH($B112,'I.Supplementary 2019-20'!$B$8:$B$191,0))),INDEX('KI 2019-20'!P$9:P$383,MATCH($B112,'KI 2019-20'!$B$9:$B$383,0)))</f>
        <v>0</v>
      </c>
      <c r="L112" s="153">
        <f>_xlfn.IFNA(IF($B112=$B$382,0,INDEX('I.Supplementary 2019-20'!Q$8:Q$191,MATCH($B112,'I.Supplementary 2019-20'!$B$8:$B$191,0))),INDEX('KI 2019-20'!Q$9:Q$383,MATCH($B112,'KI 2019-20'!$B$9:$B$383,0)))</f>
        <v>0</v>
      </c>
      <c r="M112" s="155">
        <f>_xlfn.IFNA(IF($B112=$B$382,0,INDEX('I.Supplementary 2019-20'!R$8:R$191,MATCH($B112,'I.Supplementary 2019-20'!$B$8:$B$191,0))),INDEX('KI 2019-20'!R$9:R$383,MATCH($B112,'KI 2019-20'!$B$9:$B$383,0)))</f>
        <v>0</v>
      </c>
      <c r="N112" s="153">
        <f>_xlfn.IFNA(IF($B112=$B$382,0,INDEX('I.Supplementary 2019-20'!S$8:S$191,MATCH($B112,'I.Supplementary 2019-20'!$B$8:$B$191,0))),INDEX('KI 2019-20'!S$9:S$383,MATCH($B112,'KI 2019-20'!$B$9:$B$383,0)))</f>
        <v>0</v>
      </c>
      <c r="O112" s="153">
        <f>_xlfn.IFNA(IF($B112=$B$382,0,INDEX('I.Supplementary 2019-20'!T$8:T$191,MATCH($B112,'I.Supplementary 2019-20'!$B$8:$B$191,0))),INDEX('KI 2019-20'!T$9:T$383,MATCH($B112,'KI 2019-20'!$B$9:$B$383,0)))</f>
        <v>3.148012343921069</v>
      </c>
      <c r="P112" s="153">
        <f>_xlfn.IFNA(IF($B112=$B$382,0,INDEX('I.Supplementary 2019-20'!U$8:U$191,MATCH($B112,'I.Supplementary 2019-20'!$B$8:$B$191,0))),INDEX('KI 2019-20'!U$9:U$383,MATCH($B112,'KI 2019-20'!$B$9:$B$383,0)))</f>
        <v>0</v>
      </c>
      <c r="Q112" s="153">
        <f>_xlfn.IFNA(IF($B112=$B$382,0,INDEX('I.Supplementary 2019-20'!V$8:V$191,MATCH($B112,'I.Supplementary 2019-20'!$B$8:$B$191,0))),INDEX('KI 2019-20'!V$9:V$383,MATCH($B112,'KI 2019-20'!$B$9:$B$383,0)))</f>
        <v>0</v>
      </c>
      <c r="R112" s="155">
        <f>_xlfn.IFNA(IF($B112=$B$382,0,INDEX('I.Supplementary 2019-20'!W$8:W$191,MATCH($B112,'I.Supplementary 2019-20'!$B$8:$B$191,0))),INDEX('KI 2019-20'!W$9:W$383,MATCH($B112,'KI 2019-20'!$B$9:$B$383,0)))</f>
        <v>0</v>
      </c>
      <c r="S112" s="153">
        <f>_xlfn.IFNA(IF($B112=$B$382,0,INDEX('I.Supplementary 2019-20'!X$8:X$191,MATCH($B112,'I.Supplementary 2019-20'!$B$8:$B$191,0))),INDEX('KI 2019-20'!X$9:X$383,MATCH($B112,'KI 2019-20'!$B$9:$B$383,0)))</f>
        <v>0</v>
      </c>
      <c r="T112" s="153">
        <f>_xlfn.IFNA(IF($B112=$B$382,0,INDEX('I.Supplementary 2019-20'!Y$8:Y$191,MATCH($B112,'I.Supplementary 2019-20'!$B$8:$B$191,0))),INDEX('KI 2019-20'!Y$9:Y$383,MATCH($B112,'KI 2019-20'!$B$9:$B$383,0)))</f>
        <v>3.148012343921069</v>
      </c>
      <c r="U112" s="153">
        <f>_xlfn.IFNA(IF($B112=$B$382,0,INDEX('I.Supplementary 2019-20'!Z$8:Z$191,MATCH($B112,'I.Supplementary 2019-20'!$B$8:$B$191,0))),INDEX('KI 2019-20'!Z$9:Z$383,MATCH($B112,'KI 2019-20'!$B$9:$B$383,0)))</f>
        <v>0</v>
      </c>
      <c r="V112" s="153">
        <f>_xlfn.IFNA(IF($B112=$B$382,0,INDEX('I.Supplementary 2019-20'!AA$8:AA$191,MATCH($B112,'I.Supplementary 2019-20'!$B$8:$B$191,0))),INDEX('KI 2019-20'!AA$9:AA$383,MATCH($B112,'KI 2019-20'!$B$9:$B$383,0)))</f>
        <v>0</v>
      </c>
      <c r="W112" s="155">
        <f>_xlfn.IFNA(IF($B112=$B$382,0,INDEX('I.Supplementary 2019-20'!AB$8:AB$191,MATCH($B112,'I.Supplementary 2019-20'!$B$8:$B$191,0))),INDEX('KI 2019-20'!AB$9:AB$383,MATCH($B112,'KI 2019-20'!$B$9:$B$383,0)))</f>
        <v>0</v>
      </c>
      <c r="Y112" s="154">
        <f>_xlfn.IFNA(IF($B112=$B$382,0,INDEX('I.Supplementary 2019-20'!$I$8:$I$191,MATCH($B112,'I.Supplementary 2019-20'!$B$8:$B$191,0))),INDEX('KI 2019-20'!$I$9:$I$383,MATCH($B112,'KI 2019-20'!$B$9:$B$383,0)))</f>
        <v>0</v>
      </c>
      <c r="Z112" s="153">
        <f>_xlfn.IFNA(IF($B112=$B$382,0,INDEX('I.Supplementary 2019-20'!$J$8:$J$191,MATCH($B112,'I.Supplementary 2019-20'!$B$8:$B$191,0))),INDEX('KI 2019-20'!$J$9:$J$383,MATCH($B112,'KI 2019-20'!$B$9:$B$383,0)))</f>
        <v>3.148012343921069</v>
      </c>
      <c r="AA112" s="155">
        <f>_xlfn.IFNA(IF($B112=$B$382,0,INDEX('I.Supplementary 2019-20'!$H$8:$H$191,MATCH($B112,'I.Supplementary 2019-20'!$B$8:$B$191,0))),INDEX('KI 2019-20'!$H$9:$H$383,MATCH($B112,'KI 2019-20'!$B$9:$B$383,0)))</f>
        <v>3.148012343921069</v>
      </c>
      <c r="AC112" s="156">
        <f>I112*('Other inputs'!$C$6/'Other inputs'!$C$5)</f>
        <v>0</v>
      </c>
      <c r="AD112" s="149">
        <f>IF(B112=$B$35,J112*('Other inputs'!$C$6/'Other inputs'!$C$5)-('Other inputs'!$C$18/1000000),J112*('Other inputs'!$C$6/'Other inputs'!$C$5))</f>
        <v>0</v>
      </c>
      <c r="AE112" s="149">
        <f>K112*('Other inputs'!$C$6/'Other inputs'!$C$5)</f>
        <v>0</v>
      </c>
      <c r="AF112" s="149">
        <f>L112*('Other inputs'!$C$6/'Other inputs'!$C$5)</f>
        <v>0</v>
      </c>
      <c r="AG112" s="188">
        <f>M112*('Other inputs'!$C$6/'Other inputs'!$C$5)</f>
        <v>0</v>
      </c>
      <c r="AH112" s="149">
        <f>N112*('Other inputs'!$C$6/'Other inputs'!$C$5)</f>
        <v>0</v>
      </c>
      <c r="AI112" s="149">
        <f>O112*('Other inputs'!$C$6/'Other inputs'!$C$5)</f>
        <v>3.1993037874065449</v>
      </c>
      <c r="AJ112" s="149">
        <f>P112*('Other inputs'!$C$6/'Other inputs'!$C$5)</f>
        <v>0</v>
      </c>
      <c r="AK112" s="149">
        <f>Q112*('Other inputs'!$C$6/'Other inputs'!$C$5)</f>
        <v>0</v>
      </c>
      <c r="AL112" s="188">
        <f>R112*('Other inputs'!$C$6/'Other inputs'!$C$5)</f>
        <v>0</v>
      </c>
      <c r="AM112" s="156">
        <f t="shared" si="18"/>
        <v>0</v>
      </c>
      <c r="AN112" s="149">
        <f t="shared" si="19"/>
        <v>3.1993037874065449</v>
      </c>
      <c r="AO112" s="149">
        <f t="shared" si="20"/>
        <v>0</v>
      </c>
      <c r="AP112" s="149">
        <f t="shared" si="21"/>
        <v>0</v>
      </c>
      <c r="AQ112" s="188">
        <f t="shared" si="22"/>
        <v>0</v>
      </c>
      <c r="AR112" s="149"/>
      <c r="AS112" s="156">
        <f>IF(D112=$C$171,'Other inputs'!$C$12/1000000,SUM(AC112:AG112))</f>
        <v>0</v>
      </c>
      <c r="AT112" s="200">
        <f>IF(D112=$C$171,$Z$171*('Other inputs'!$C$6/'Other inputs'!$C$5),SUM(AH112:AL112))</f>
        <v>3.1993037874065449</v>
      </c>
      <c r="AU112" s="210">
        <f t="shared" si="23"/>
        <v>3.1993037874065449</v>
      </c>
      <c r="AV112" s="214"/>
      <c r="AW112" s="199">
        <f>IF($G112=1,0,IF($B112=$B$172,AC112*('Other inputs'!$F$6/'Other inputs'!$F$5)-('Other inputs'!$C$28/1000000),AC112*('Other inputs'!$F$6/'Other inputs'!$F$5)))</f>
        <v>0</v>
      </c>
      <c r="AX112" s="200">
        <f>IF($G112=1,0,IF($B112=$B$172,AD112*('Other inputs'!$F$6/'Other inputs'!$F$5)-('Other inputs'!$C$29/1000000),AD112*('Other inputs'!$F$6/'Other inputs'!$F$5)))</f>
        <v>0</v>
      </c>
      <c r="AY112" s="200">
        <f>IF($G112=1,0,AE112*('Other inputs'!$F$6/'Other inputs'!$F$5))</f>
        <v>0</v>
      </c>
      <c r="AZ112" s="200">
        <f>IF($G112=1,0,AF112*('Other inputs'!$F$6/'Other inputs'!$F$5))</f>
        <v>0</v>
      </c>
      <c r="BA112" s="200">
        <f>IF($G112=1,0,AG112*('Other inputs'!$F$6/'Other inputs'!$F$5))</f>
        <v>0</v>
      </c>
      <c r="BB112" s="199">
        <f>IF($G112=1,0,AH112*('Other inputs'!$C$7/'Other inputs'!$C$6))</f>
        <v>0</v>
      </c>
      <c r="BC112" s="200">
        <f>IF($G112=1,0,AI112*('Other inputs'!$C$7/'Other inputs'!$C$6))</f>
        <v>3.1993037874065449</v>
      </c>
      <c r="BD112" s="200">
        <f>IF($G112=1,0,AJ112*('Other inputs'!$C$7/'Other inputs'!$C$6))</f>
        <v>0</v>
      </c>
      <c r="BE112" s="200">
        <f>IF($G112=1,0,AK112*('Other inputs'!$C$7/'Other inputs'!$C$6))</f>
        <v>0</v>
      </c>
      <c r="BF112" s="200">
        <f>IF($G112=1,0,AL112*('Other inputs'!$C$7/'Other inputs'!$C$6))</f>
        <v>0</v>
      </c>
      <c r="BG112" s="199">
        <f t="shared" si="24"/>
        <v>0</v>
      </c>
      <c r="BH112" s="200">
        <f t="shared" si="25"/>
        <v>3.1993037874065449</v>
      </c>
      <c r="BI112" s="200">
        <f t="shared" si="26"/>
        <v>0</v>
      </c>
      <c r="BJ112" s="200">
        <f t="shared" si="27"/>
        <v>0</v>
      </c>
      <c r="BK112" s="210">
        <f t="shared" si="28"/>
        <v>0</v>
      </c>
      <c r="BL112" s="200"/>
      <c r="BM112" s="199">
        <f>IF(D112=C$171,'Other inputs'!$C$13/1000000,SUM(AW112:BA112))</f>
        <v>0</v>
      </c>
      <c r="BN112" s="200">
        <f>IF(B112=$B$171,$AT$171*('Other inputs'!$C$7/'Other inputs'!$C$6),SUM(BB112:BF112))</f>
        <v>3.1993037874065449</v>
      </c>
      <c r="BO112" s="188">
        <f t="shared" si="29"/>
        <v>3.1993037874065449</v>
      </c>
    </row>
    <row r="113" spans="2:67">
      <c r="B113" s="121" t="str">
        <f>'KI 2019-20'!B114</f>
        <v>E3538</v>
      </c>
      <c r="C113" s="160" t="str">
        <f t="shared" si="16"/>
        <v>E3538</v>
      </c>
      <c r="D113" s="160" t="str">
        <f t="shared" si="17"/>
        <v>E3538</v>
      </c>
      <c r="E113" t="str">
        <f>INDEX('KI 2019-20'!D$9:D$383,MATCH($B113,'KI 2019-20'!$B$9:$B$383,0))</f>
        <v>SD</v>
      </c>
      <c r="F113">
        <f>INDEX('KI 2019-20'!E$9:E$383,MATCH($B113,'KI 2019-20'!$B$9:$B$383,0))</f>
        <v>0</v>
      </c>
      <c r="G113" s="119">
        <v>0</v>
      </c>
      <c r="H113" s="120" t="str">
        <f>INDEX('KI 2019-20'!F$9:F$383,MATCH($B113,'KI 2019-20'!$B$9:$B$383,0))</f>
        <v>East Suffolk</v>
      </c>
      <c r="I113" s="154">
        <f>_xlfn.IFNA(IF($B113=$B$382,0,INDEX('I.Supplementary 2019-20'!N$8:N$191,MATCH($B113,'I.Supplementary 2019-20'!$B$8:$B$191,0))),INDEX('KI 2019-20'!N$9:N$383,MATCH($B113,'KI 2019-20'!$B$9:$B$383,0)))</f>
        <v>0</v>
      </c>
      <c r="J113" s="153">
        <f>_xlfn.IFNA(IF($B113=$B$382,0,INDEX('I.Supplementary 2019-20'!O$8:O$191,MATCH($B113,'I.Supplementary 2019-20'!$B$8:$B$191,0))),INDEX('KI 2019-20'!O$9:O$383,MATCH($B113,'KI 2019-20'!$B$9:$B$383,0)))</f>
        <v>0.32246557013575639</v>
      </c>
      <c r="K113" s="153">
        <f>_xlfn.IFNA(IF($B113=$B$382,0,INDEX('I.Supplementary 2019-20'!P$8:P$191,MATCH($B113,'I.Supplementary 2019-20'!$B$8:$B$191,0))),INDEX('KI 2019-20'!P$9:P$383,MATCH($B113,'KI 2019-20'!$B$9:$B$383,0)))</f>
        <v>0</v>
      </c>
      <c r="L113" s="153">
        <f>_xlfn.IFNA(IF($B113=$B$382,0,INDEX('I.Supplementary 2019-20'!Q$8:Q$191,MATCH($B113,'I.Supplementary 2019-20'!$B$8:$B$191,0))),INDEX('KI 2019-20'!Q$9:Q$383,MATCH($B113,'KI 2019-20'!$B$9:$B$383,0)))</f>
        <v>0</v>
      </c>
      <c r="M113" s="155">
        <f>_xlfn.IFNA(IF($B113=$B$382,0,INDEX('I.Supplementary 2019-20'!R$8:R$191,MATCH($B113,'I.Supplementary 2019-20'!$B$8:$B$191,0))),INDEX('KI 2019-20'!R$9:R$383,MATCH($B113,'KI 2019-20'!$B$9:$B$383,0)))</f>
        <v>0</v>
      </c>
      <c r="N113" s="153">
        <f>_xlfn.IFNA(IF($B113=$B$382,0,INDEX('I.Supplementary 2019-20'!S$8:S$191,MATCH($B113,'I.Supplementary 2019-20'!$B$8:$B$191,0))),INDEX('KI 2019-20'!S$9:S$383,MATCH($B113,'KI 2019-20'!$B$9:$B$383,0)))</f>
        <v>0</v>
      </c>
      <c r="O113" s="153">
        <f>_xlfn.IFNA(IF($B113=$B$382,0,INDEX('I.Supplementary 2019-20'!T$8:T$191,MATCH($B113,'I.Supplementary 2019-20'!$B$8:$B$191,0))),INDEX('KI 2019-20'!T$9:T$383,MATCH($B113,'KI 2019-20'!$B$9:$B$383,0)))</f>
        <v>6.8139516029249689</v>
      </c>
      <c r="P113" s="153">
        <f>_xlfn.IFNA(IF($B113=$B$382,0,INDEX('I.Supplementary 2019-20'!U$8:U$191,MATCH($B113,'I.Supplementary 2019-20'!$B$8:$B$191,0))),INDEX('KI 2019-20'!U$9:U$383,MATCH($B113,'KI 2019-20'!$B$9:$B$383,0)))</f>
        <v>0</v>
      </c>
      <c r="Q113" s="153">
        <f>_xlfn.IFNA(IF($B113=$B$382,0,INDEX('I.Supplementary 2019-20'!V$8:V$191,MATCH($B113,'I.Supplementary 2019-20'!$B$8:$B$191,0))),INDEX('KI 2019-20'!V$9:V$383,MATCH($B113,'KI 2019-20'!$B$9:$B$383,0)))</f>
        <v>0</v>
      </c>
      <c r="R113" s="155">
        <f>_xlfn.IFNA(IF($B113=$B$382,0,INDEX('I.Supplementary 2019-20'!W$8:W$191,MATCH($B113,'I.Supplementary 2019-20'!$B$8:$B$191,0))),INDEX('KI 2019-20'!W$9:W$383,MATCH($B113,'KI 2019-20'!$B$9:$B$383,0)))</f>
        <v>0</v>
      </c>
      <c r="S113" s="153">
        <f>_xlfn.IFNA(IF($B113=$B$382,0,INDEX('I.Supplementary 2019-20'!X$8:X$191,MATCH($B113,'I.Supplementary 2019-20'!$B$8:$B$191,0))),INDEX('KI 2019-20'!X$9:X$383,MATCH($B113,'KI 2019-20'!$B$9:$B$383,0)))</f>
        <v>0</v>
      </c>
      <c r="T113" s="153">
        <f>_xlfn.IFNA(IF($B113=$B$382,0,INDEX('I.Supplementary 2019-20'!Y$8:Y$191,MATCH($B113,'I.Supplementary 2019-20'!$B$8:$B$191,0))),INDEX('KI 2019-20'!Y$9:Y$383,MATCH($B113,'KI 2019-20'!$B$9:$B$383,0)))</f>
        <v>7.1364171730607255</v>
      </c>
      <c r="U113" s="153">
        <f>_xlfn.IFNA(IF($B113=$B$382,0,INDEX('I.Supplementary 2019-20'!Z$8:Z$191,MATCH($B113,'I.Supplementary 2019-20'!$B$8:$B$191,0))),INDEX('KI 2019-20'!Z$9:Z$383,MATCH($B113,'KI 2019-20'!$B$9:$B$383,0)))</f>
        <v>0</v>
      </c>
      <c r="V113" s="153">
        <f>_xlfn.IFNA(IF($B113=$B$382,0,INDEX('I.Supplementary 2019-20'!AA$8:AA$191,MATCH($B113,'I.Supplementary 2019-20'!$B$8:$B$191,0))),INDEX('KI 2019-20'!AA$9:AA$383,MATCH($B113,'KI 2019-20'!$B$9:$B$383,0)))</f>
        <v>0</v>
      </c>
      <c r="W113" s="155">
        <f>_xlfn.IFNA(IF($B113=$B$382,0,INDEX('I.Supplementary 2019-20'!AB$8:AB$191,MATCH($B113,'I.Supplementary 2019-20'!$B$8:$B$191,0))),INDEX('KI 2019-20'!AB$9:AB$383,MATCH($B113,'KI 2019-20'!$B$9:$B$383,0)))</f>
        <v>0</v>
      </c>
      <c r="Y113" s="154">
        <f>_xlfn.IFNA(IF($B113=$B$382,0,INDEX('I.Supplementary 2019-20'!$I$8:$I$191,MATCH($B113,'I.Supplementary 2019-20'!$B$8:$B$191,0))),INDEX('KI 2019-20'!$I$9:$I$383,MATCH($B113,'KI 2019-20'!$B$9:$B$383,0)))</f>
        <v>0.32246557013575639</v>
      </c>
      <c r="Z113" s="153">
        <f>_xlfn.IFNA(IF($B113=$B$382,0,INDEX('I.Supplementary 2019-20'!$J$8:$J$191,MATCH($B113,'I.Supplementary 2019-20'!$B$8:$B$191,0))),INDEX('KI 2019-20'!$J$9:$J$383,MATCH($B113,'KI 2019-20'!$B$9:$B$383,0)))</f>
        <v>6.8139516029249689</v>
      </c>
      <c r="AA113" s="155">
        <f>_xlfn.IFNA(IF($B113=$B$382,0,INDEX('I.Supplementary 2019-20'!$H$8:$H$191,MATCH($B113,'I.Supplementary 2019-20'!$B$8:$B$191,0))),INDEX('KI 2019-20'!$H$9:$H$383,MATCH($B113,'KI 2019-20'!$B$9:$B$383,0)))</f>
        <v>7.1364171730607255</v>
      </c>
      <c r="AC113" s="156">
        <f>I113*('Other inputs'!$C$6/'Other inputs'!$C$5)</f>
        <v>0</v>
      </c>
      <c r="AD113" s="149">
        <f>IF(B113=$B$35,J113*('Other inputs'!$C$6/'Other inputs'!$C$5)-('Other inputs'!$C$18/1000000),J113*('Other inputs'!$C$6/'Other inputs'!$C$5))</f>
        <v>0.32771959164509662</v>
      </c>
      <c r="AE113" s="149">
        <f>K113*('Other inputs'!$C$6/'Other inputs'!$C$5)</f>
        <v>0</v>
      </c>
      <c r="AF113" s="149">
        <f>L113*('Other inputs'!$C$6/'Other inputs'!$C$5)</f>
        <v>0</v>
      </c>
      <c r="AG113" s="188">
        <f>M113*('Other inputs'!$C$6/'Other inputs'!$C$5)</f>
        <v>0</v>
      </c>
      <c r="AH113" s="149">
        <f>N113*('Other inputs'!$C$6/'Other inputs'!$C$5)</f>
        <v>0</v>
      </c>
      <c r="AI113" s="149">
        <f>O113*('Other inputs'!$C$6/'Other inputs'!$C$5)</f>
        <v>6.9249732176365777</v>
      </c>
      <c r="AJ113" s="149">
        <f>P113*('Other inputs'!$C$6/'Other inputs'!$C$5)</f>
        <v>0</v>
      </c>
      <c r="AK113" s="149">
        <f>Q113*('Other inputs'!$C$6/'Other inputs'!$C$5)</f>
        <v>0</v>
      </c>
      <c r="AL113" s="188">
        <f>R113*('Other inputs'!$C$6/'Other inputs'!$C$5)</f>
        <v>0</v>
      </c>
      <c r="AM113" s="156">
        <f t="shared" si="18"/>
        <v>0</v>
      </c>
      <c r="AN113" s="149">
        <f t="shared" si="19"/>
        <v>7.2526928092816743</v>
      </c>
      <c r="AO113" s="149">
        <f t="shared" si="20"/>
        <v>0</v>
      </c>
      <c r="AP113" s="149">
        <f t="shared" si="21"/>
        <v>0</v>
      </c>
      <c r="AQ113" s="188">
        <f t="shared" si="22"/>
        <v>0</v>
      </c>
      <c r="AR113" s="149"/>
      <c r="AS113" s="156">
        <f>IF(D113=$C$171,'Other inputs'!$C$12/1000000,SUM(AC113:AG113))</f>
        <v>0.32771959164509662</v>
      </c>
      <c r="AT113" s="200">
        <f>IF(D113=$C$171,$Z$171*('Other inputs'!$C$6/'Other inputs'!$C$5),SUM(AH113:AL113))</f>
        <v>6.9249732176365777</v>
      </c>
      <c r="AU113" s="210">
        <f t="shared" si="23"/>
        <v>7.2526928092816743</v>
      </c>
      <c r="AV113" s="214"/>
      <c r="AW113" s="199">
        <f>IF($G113=1,0,IF($B113=$B$172,AC113*('Other inputs'!$F$6/'Other inputs'!$F$5)-('Other inputs'!$C$28/1000000),AC113*('Other inputs'!$F$6/'Other inputs'!$F$5)))</f>
        <v>0</v>
      </c>
      <c r="AX113" s="200">
        <f>IF($G113=1,0,IF($B113=$B$172,AD113*('Other inputs'!$F$6/'Other inputs'!$F$5)-('Other inputs'!$C$29/1000000),AD113*('Other inputs'!$F$6/'Other inputs'!$F$5)))</f>
        <v>0.32953186588460864</v>
      </c>
      <c r="AY113" s="200">
        <f>IF($G113=1,0,AE113*('Other inputs'!$F$6/'Other inputs'!$F$5))</f>
        <v>0</v>
      </c>
      <c r="AZ113" s="200">
        <f>IF($G113=1,0,AF113*('Other inputs'!$F$6/'Other inputs'!$F$5))</f>
        <v>0</v>
      </c>
      <c r="BA113" s="200">
        <f>IF($G113=1,0,AG113*('Other inputs'!$F$6/'Other inputs'!$F$5))</f>
        <v>0</v>
      </c>
      <c r="BB113" s="199">
        <f>IF($G113=1,0,AH113*('Other inputs'!$C$7/'Other inputs'!$C$6))</f>
        <v>0</v>
      </c>
      <c r="BC113" s="200">
        <f>IF($G113=1,0,AI113*('Other inputs'!$C$7/'Other inputs'!$C$6))</f>
        <v>6.9249732176365777</v>
      </c>
      <c r="BD113" s="200">
        <f>IF($G113=1,0,AJ113*('Other inputs'!$C$7/'Other inputs'!$C$6))</f>
        <v>0</v>
      </c>
      <c r="BE113" s="200">
        <f>IF($G113=1,0,AK113*('Other inputs'!$C$7/'Other inputs'!$C$6))</f>
        <v>0</v>
      </c>
      <c r="BF113" s="200">
        <f>IF($G113=1,0,AL113*('Other inputs'!$C$7/'Other inputs'!$C$6))</f>
        <v>0</v>
      </c>
      <c r="BG113" s="199">
        <f t="shared" si="24"/>
        <v>0</v>
      </c>
      <c r="BH113" s="200">
        <f t="shared" si="25"/>
        <v>7.2545050835211864</v>
      </c>
      <c r="BI113" s="200">
        <f t="shared" si="26"/>
        <v>0</v>
      </c>
      <c r="BJ113" s="200">
        <f t="shared" si="27"/>
        <v>0</v>
      </c>
      <c r="BK113" s="210">
        <f t="shared" si="28"/>
        <v>0</v>
      </c>
      <c r="BL113" s="200"/>
      <c r="BM113" s="199">
        <f>IF(D113=C$171,'Other inputs'!$C$13/1000000,SUM(AW113:BA113))</f>
        <v>0.32953186588460864</v>
      </c>
      <c r="BN113" s="200">
        <f>IF(B113=$B$171,$AT$171*('Other inputs'!$C$7/'Other inputs'!$C$6),SUM(BB113:BF113))</f>
        <v>6.9249732176365777</v>
      </c>
      <c r="BO113" s="188">
        <f t="shared" si="29"/>
        <v>7.2545050835211864</v>
      </c>
    </row>
    <row r="114" spans="2:67">
      <c r="B114" s="121" t="str">
        <f>'KI 2019-20'!B115</f>
        <v>E1421</v>
      </c>
      <c r="C114" s="160" t="str">
        <f t="shared" si="16"/>
        <v>E1421</v>
      </c>
      <c r="D114" s="160" t="str">
        <f t="shared" si="17"/>
        <v>E1421</v>
      </c>
      <c r="E114" t="str">
        <f>INDEX('KI 2019-20'!D$9:D$383,MATCH($B114,'KI 2019-20'!$B$9:$B$383,0))</f>
        <v>SCNFIR</v>
      </c>
      <c r="F114" t="str">
        <f>INDEX('KI 2019-20'!E$9:E$383,MATCH($B114,'KI 2019-20'!$B$9:$B$383,0))</f>
        <v>P1914</v>
      </c>
      <c r="G114" s="119">
        <v>0</v>
      </c>
      <c r="H114" s="120" t="str">
        <f>INDEX('KI 2019-20'!F$9:F$383,MATCH($B114,'KI 2019-20'!$B$9:$B$383,0))</f>
        <v>East Sussex</v>
      </c>
      <c r="I114" s="154">
        <f>_xlfn.IFNA(IF($B114=$B$382,0,INDEX('I.Supplementary 2019-20'!N$8:N$191,MATCH($B114,'I.Supplementary 2019-20'!$B$8:$B$191,0))),INDEX('KI 2019-20'!N$9:N$383,MATCH($B114,'KI 2019-20'!$B$9:$B$383,0)))</f>
        <v>3.4910806698478161</v>
      </c>
      <c r="J114" s="153">
        <f>_xlfn.IFNA(IF($B114=$B$382,0,INDEX('I.Supplementary 2019-20'!O$8:O$191,MATCH($B114,'I.Supplementary 2019-20'!$B$8:$B$191,0))),INDEX('KI 2019-20'!O$9:O$383,MATCH($B114,'KI 2019-20'!$B$9:$B$383,0)))</f>
        <v>0</v>
      </c>
      <c r="K114" s="153">
        <f>_xlfn.IFNA(IF($B114=$B$382,0,INDEX('I.Supplementary 2019-20'!P$8:P$191,MATCH($B114,'I.Supplementary 2019-20'!$B$8:$B$191,0))),INDEX('KI 2019-20'!P$9:P$383,MATCH($B114,'KI 2019-20'!$B$9:$B$383,0)))</f>
        <v>0</v>
      </c>
      <c r="L114" s="153">
        <f>_xlfn.IFNA(IF($B114=$B$382,0,INDEX('I.Supplementary 2019-20'!Q$8:Q$191,MATCH($B114,'I.Supplementary 2019-20'!$B$8:$B$191,0))),INDEX('KI 2019-20'!Q$9:Q$383,MATCH($B114,'KI 2019-20'!$B$9:$B$383,0)))</f>
        <v>0</v>
      </c>
      <c r="M114" s="155">
        <f>_xlfn.IFNA(IF($B114=$B$382,0,INDEX('I.Supplementary 2019-20'!R$8:R$191,MATCH($B114,'I.Supplementary 2019-20'!$B$8:$B$191,0))),INDEX('KI 2019-20'!R$9:R$383,MATCH($B114,'KI 2019-20'!$B$9:$B$383,0)))</f>
        <v>0</v>
      </c>
      <c r="N114" s="153">
        <f>_xlfn.IFNA(IF($B114=$B$382,0,INDEX('I.Supplementary 2019-20'!S$8:S$191,MATCH($B114,'I.Supplementary 2019-20'!$B$8:$B$191,0))),INDEX('KI 2019-20'!S$9:S$383,MATCH($B114,'KI 2019-20'!$B$9:$B$383,0)))</f>
        <v>73.860968923725025</v>
      </c>
      <c r="O114" s="153">
        <f>_xlfn.IFNA(IF($B114=$B$382,0,INDEX('I.Supplementary 2019-20'!T$8:T$191,MATCH($B114,'I.Supplementary 2019-20'!$B$8:$B$191,0))),INDEX('KI 2019-20'!T$9:T$383,MATCH($B114,'KI 2019-20'!$B$9:$B$383,0)))</f>
        <v>0</v>
      </c>
      <c r="P114" s="153">
        <f>_xlfn.IFNA(IF($B114=$B$382,0,INDEX('I.Supplementary 2019-20'!U$8:U$191,MATCH($B114,'I.Supplementary 2019-20'!$B$8:$B$191,0))),INDEX('KI 2019-20'!U$9:U$383,MATCH($B114,'KI 2019-20'!$B$9:$B$383,0)))</f>
        <v>0</v>
      </c>
      <c r="Q114" s="153">
        <f>_xlfn.IFNA(IF($B114=$B$382,0,INDEX('I.Supplementary 2019-20'!V$8:V$191,MATCH($B114,'I.Supplementary 2019-20'!$B$8:$B$191,0))),INDEX('KI 2019-20'!V$9:V$383,MATCH($B114,'KI 2019-20'!$B$9:$B$383,0)))</f>
        <v>0</v>
      </c>
      <c r="R114" s="155">
        <f>_xlfn.IFNA(IF($B114=$B$382,0,INDEX('I.Supplementary 2019-20'!W$8:W$191,MATCH($B114,'I.Supplementary 2019-20'!$B$8:$B$191,0))),INDEX('KI 2019-20'!W$9:W$383,MATCH($B114,'KI 2019-20'!$B$9:$B$383,0)))</f>
        <v>0</v>
      </c>
      <c r="S114" s="153">
        <f>_xlfn.IFNA(IF($B114=$B$382,0,INDEX('I.Supplementary 2019-20'!X$8:X$191,MATCH($B114,'I.Supplementary 2019-20'!$B$8:$B$191,0))),INDEX('KI 2019-20'!X$9:X$383,MATCH($B114,'KI 2019-20'!$B$9:$B$383,0)))</f>
        <v>77.352049593572843</v>
      </c>
      <c r="T114" s="153">
        <f>_xlfn.IFNA(IF($B114=$B$382,0,INDEX('I.Supplementary 2019-20'!Y$8:Y$191,MATCH($B114,'I.Supplementary 2019-20'!$B$8:$B$191,0))),INDEX('KI 2019-20'!Y$9:Y$383,MATCH($B114,'KI 2019-20'!$B$9:$B$383,0)))</f>
        <v>0</v>
      </c>
      <c r="U114" s="153">
        <f>_xlfn.IFNA(IF($B114=$B$382,0,INDEX('I.Supplementary 2019-20'!Z$8:Z$191,MATCH($B114,'I.Supplementary 2019-20'!$B$8:$B$191,0))),INDEX('KI 2019-20'!Z$9:Z$383,MATCH($B114,'KI 2019-20'!$B$9:$B$383,0)))</f>
        <v>0</v>
      </c>
      <c r="V114" s="153">
        <f>_xlfn.IFNA(IF($B114=$B$382,0,INDEX('I.Supplementary 2019-20'!AA$8:AA$191,MATCH($B114,'I.Supplementary 2019-20'!$B$8:$B$191,0))),INDEX('KI 2019-20'!AA$9:AA$383,MATCH($B114,'KI 2019-20'!$B$9:$B$383,0)))</f>
        <v>0</v>
      </c>
      <c r="W114" s="155">
        <f>_xlfn.IFNA(IF($B114=$B$382,0,INDEX('I.Supplementary 2019-20'!AB$8:AB$191,MATCH($B114,'I.Supplementary 2019-20'!$B$8:$B$191,0))),INDEX('KI 2019-20'!AB$9:AB$383,MATCH($B114,'KI 2019-20'!$B$9:$B$383,0)))</f>
        <v>0</v>
      </c>
      <c r="Y114" s="154">
        <f>_xlfn.IFNA(IF($B114=$B$382,0,INDEX('I.Supplementary 2019-20'!$I$8:$I$191,MATCH($B114,'I.Supplementary 2019-20'!$B$8:$B$191,0))),INDEX('KI 2019-20'!$I$9:$I$383,MATCH($B114,'KI 2019-20'!$B$9:$B$383,0)))</f>
        <v>3.4910806698478161</v>
      </c>
      <c r="Z114" s="153">
        <f>_xlfn.IFNA(IF($B114=$B$382,0,INDEX('I.Supplementary 2019-20'!$J$8:$J$191,MATCH($B114,'I.Supplementary 2019-20'!$B$8:$B$191,0))),INDEX('KI 2019-20'!$J$9:$J$383,MATCH($B114,'KI 2019-20'!$B$9:$B$383,0)))</f>
        <v>73.860968923725025</v>
      </c>
      <c r="AA114" s="155">
        <f>_xlfn.IFNA(IF($B114=$B$382,0,INDEX('I.Supplementary 2019-20'!$H$8:$H$191,MATCH($B114,'I.Supplementary 2019-20'!$B$8:$B$191,0))),INDEX('KI 2019-20'!$H$9:$H$383,MATCH($B114,'KI 2019-20'!$B$9:$B$383,0)))</f>
        <v>77.352049593572843</v>
      </c>
      <c r="AC114" s="156">
        <f>I114*('Other inputs'!$C$6/'Other inputs'!$C$5)</f>
        <v>3.5479618212913651</v>
      </c>
      <c r="AD114" s="149">
        <f>IF(B114=$B$35,J114*('Other inputs'!$C$6/'Other inputs'!$C$5)-('Other inputs'!$C$18/1000000),J114*('Other inputs'!$C$6/'Other inputs'!$C$5))</f>
        <v>0</v>
      </c>
      <c r="AE114" s="149">
        <f>K114*('Other inputs'!$C$6/'Other inputs'!$C$5)</f>
        <v>0</v>
      </c>
      <c r="AF114" s="149">
        <f>L114*('Other inputs'!$C$6/'Other inputs'!$C$5)</f>
        <v>0</v>
      </c>
      <c r="AG114" s="188">
        <f>M114*('Other inputs'!$C$6/'Other inputs'!$C$5)</f>
        <v>0</v>
      </c>
      <c r="AH114" s="149">
        <f>N114*('Other inputs'!$C$6/'Other inputs'!$C$5)</f>
        <v>75.064406299264334</v>
      </c>
      <c r="AI114" s="149">
        <f>O114*('Other inputs'!$C$6/'Other inputs'!$C$5)</f>
        <v>0</v>
      </c>
      <c r="AJ114" s="149">
        <f>P114*('Other inputs'!$C$6/'Other inputs'!$C$5)</f>
        <v>0</v>
      </c>
      <c r="AK114" s="149">
        <f>Q114*('Other inputs'!$C$6/'Other inputs'!$C$5)</f>
        <v>0</v>
      </c>
      <c r="AL114" s="188">
        <f>R114*('Other inputs'!$C$6/'Other inputs'!$C$5)</f>
        <v>0</v>
      </c>
      <c r="AM114" s="156">
        <f t="shared" si="18"/>
        <v>78.612368120555701</v>
      </c>
      <c r="AN114" s="149">
        <f t="shared" si="19"/>
        <v>0</v>
      </c>
      <c r="AO114" s="149">
        <f t="shared" si="20"/>
        <v>0</v>
      </c>
      <c r="AP114" s="149">
        <f t="shared" si="21"/>
        <v>0</v>
      </c>
      <c r="AQ114" s="188">
        <f t="shared" si="22"/>
        <v>0</v>
      </c>
      <c r="AR114" s="149"/>
      <c r="AS114" s="156">
        <f>IF(D114=$C$171,'Other inputs'!$C$12/1000000,SUM(AC114:AG114))</f>
        <v>3.5479618212913651</v>
      </c>
      <c r="AT114" s="200">
        <f>IF(D114=$C$171,$Z$171*('Other inputs'!$C$6/'Other inputs'!$C$5),SUM(AH114:AL114))</f>
        <v>75.064406299264334</v>
      </c>
      <c r="AU114" s="210">
        <f t="shared" si="23"/>
        <v>78.612368120555701</v>
      </c>
      <c r="AV114" s="214"/>
      <c r="AW114" s="199">
        <f>IF($G114=1,0,IF($B114=$B$172,AC114*('Other inputs'!$F$6/'Other inputs'!$F$5)-('Other inputs'!$C$28/1000000),AC114*('Other inputs'!$F$6/'Other inputs'!$F$5)))</f>
        <v>3.5675818866625613</v>
      </c>
      <c r="AX114" s="200">
        <f>IF($G114=1,0,IF($B114=$B$172,AD114*('Other inputs'!$F$6/'Other inputs'!$F$5)-('Other inputs'!$C$29/1000000),AD114*('Other inputs'!$F$6/'Other inputs'!$F$5)))</f>
        <v>0</v>
      </c>
      <c r="AY114" s="200">
        <f>IF($G114=1,0,AE114*('Other inputs'!$F$6/'Other inputs'!$F$5))</f>
        <v>0</v>
      </c>
      <c r="AZ114" s="200">
        <f>IF($G114=1,0,AF114*('Other inputs'!$F$6/'Other inputs'!$F$5))</f>
        <v>0</v>
      </c>
      <c r="BA114" s="200">
        <f>IF($G114=1,0,AG114*('Other inputs'!$F$6/'Other inputs'!$F$5))</f>
        <v>0</v>
      </c>
      <c r="BB114" s="199">
        <f>IF($G114=1,0,AH114*('Other inputs'!$C$7/'Other inputs'!$C$6))</f>
        <v>75.064406299264334</v>
      </c>
      <c r="BC114" s="200">
        <f>IF($G114=1,0,AI114*('Other inputs'!$C$7/'Other inputs'!$C$6))</f>
        <v>0</v>
      </c>
      <c r="BD114" s="200">
        <f>IF($G114=1,0,AJ114*('Other inputs'!$C$7/'Other inputs'!$C$6))</f>
        <v>0</v>
      </c>
      <c r="BE114" s="200">
        <f>IF($G114=1,0,AK114*('Other inputs'!$C$7/'Other inputs'!$C$6))</f>
        <v>0</v>
      </c>
      <c r="BF114" s="200">
        <f>IF($G114=1,0,AL114*('Other inputs'!$C$7/'Other inputs'!$C$6))</f>
        <v>0</v>
      </c>
      <c r="BG114" s="199">
        <f t="shared" si="24"/>
        <v>78.6319881859269</v>
      </c>
      <c r="BH114" s="200">
        <f t="shared" si="25"/>
        <v>0</v>
      </c>
      <c r="BI114" s="200">
        <f t="shared" si="26"/>
        <v>0</v>
      </c>
      <c r="BJ114" s="200">
        <f t="shared" si="27"/>
        <v>0</v>
      </c>
      <c r="BK114" s="210">
        <f t="shared" si="28"/>
        <v>0</v>
      </c>
      <c r="BL114" s="200"/>
      <c r="BM114" s="199">
        <f>IF(D114=C$171,'Other inputs'!$C$13/1000000,SUM(AW114:BA114))</f>
        <v>3.5675818866625613</v>
      </c>
      <c r="BN114" s="200">
        <f>IF(B114=$B$171,$AT$171*('Other inputs'!$C$7/'Other inputs'!$C$6),SUM(BB114:BF114))</f>
        <v>75.064406299264334</v>
      </c>
      <c r="BO114" s="188">
        <f t="shared" si="29"/>
        <v>78.6319881859269</v>
      </c>
    </row>
    <row r="115" spans="2:67">
      <c r="B115" s="121" t="str">
        <f>'KI 2019-20'!B116</f>
        <v>E6114</v>
      </c>
      <c r="C115" s="160" t="str">
        <f t="shared" si="16"/>
        <v>E6114</v>
      </c>
      <c r="D115" s="160" t="str">
        <f t="shared" si="17"/>
        <v>E6114</v>
      </c>
      <c r="E115" t="str">
        <f>INDEX('KI 2019-20'!D$9:D$383,MATCH($B115,'KI 2019-20'!$B$9:$B$383,0))</f>
        <v>SFIR</v>
      </c>
      <c r="F115" t="str">
        <f>INDEX('KI 2019-20'!E$9:E$383,MATCH($B115,'KI 2019-20'!$B$9:$B$383,0))</f>
        <v>P1914</v>
      </c>
      <c r="G115" s="119">
        <v>0</v>
      </c>
      <c r="H115" s="120" t="str">
        <f>INDEX('KI 2019-20'!F$9:F$383,MATCH($B115,'KI 2019-20'!$B$9:$B$383,0))</f>
        <v>East Sussex Fire</v>
      </c>
      <c r="I115" s="154">
        <f>_xlfn.IFNA(IF($B115=$B$382,0,INDEX('I.Supplementary 2019-20'!N$8:N$191,MATCH($B115,'I.Supplementary 2019-20'!$B$8:$B$191,0))),INDEX('KI 2019-20'!N$9:N$383,MATCH($B115,'KI 2019-20'!$B$9:$B$383,0)))</f>
        <v>0</v>
      </c>
      <c r="J115" s="153">
        <f>_xlfn.IFNA(IF($B115=$B$382,0,INDEX('I.Supplementary 2019-20'!O$8:O$191,MATCH($B115,'I.Supplementary 2019-20'!$B$8:$B$191,0))),INDEX('KI 2019-20'!O$9:O$383,MATCH($B115,'KI 2019-20'!$B$9:$B$383,0)))</f>
        <v>0</v>
      </c>
      <c r="K115" s="153">
        <f>_xlfn.IFNA(IF($B115=$B$382,0,INDEX('I.Supplementary 2019-20'!P$8:P$191,MATCH($B115,'I.Supplementary 2019-20'!$B$8:$B$191,0))),INDEX('KI 2019-20'!P$9:P$383,MATCH($B115,'KI 2019-20'!$B$9:$B$383,0)))</f>
        <v>3.1565576327690592</v>
      </c>
      <c r="L115" s="153">
        <f>_xlfn.IFNA(IF($B115=$B$382,0,INDEX('I.Supplementary 2019-20'!Q$8:Q$191,MATCH($B115,'I.Supplementary 2019-20'!$B$8:$B$191,0))),INDEX('KI 2019-20'!Q$9:Q$383,MATCH($B115,'KI 2019-20'!$B$9:$B$383,0)))</f>
        <v>0</v>
      </c>
      <c r="M115" s="155">
        <f>_xlfn.IFNA(IF($B115=$B$382,0,INDEX('I.Supplementary 2019-20'!R$8:R$191,MATCH($B115,'I.Supplementary 2019-20'!$B$8:$B$191,0))),INDEX('KI 2019-20'!R$9:R$383,MATCH($B115,'KI 2019-20'!$B$9:$B$383,0)))</f>
        <v>0</v>
      </c>
      <c r="N115" s="153">
        <f>_xlfn.IFNA(IF($B115=$B$382,0,INDEX('I.Supplementary 2019-20'!S$8:S$191,MATCH($B115,'I.Supplementary 2019-20'!$B$8:$B$191,0))),INDEX('KI 2019-20'!S$9:S$383,MATCH($B115,'KI 2019-20'!$B$9:$B$383,0)))</f>
        <v>0</v>
      </c>
      <c r="O115" s="153">
        <f>_xlfn.IFNA(IF($B115=$B$382,0,INDEX('I.Supplementary 2019-20'!T$8:T$191,MATCH($B115,'I.Supplementary 2019-20'!$B$8:$B$191,0))),INDEX('KI 2019-20'!T$9:T$383,MATCH($B115,'KI 2019-20'!$B$9:$B$383,0)))</f>
        <v>0</v>
      </c>
      <c r="P115" s="153">
        <f>_xlfn.IFNA(IF($B115=$B$382,0,INDEX('I.Supplementary 2019-20'!U$8:U$191,MATCH($B115,'I.Supplementary 2019-20'!$B$8:$B$191,0))),INDEX('KI 2019-20'!U$9:U$383,MATCH($B115,'KI 2019-20'!$B$9:$B$383,0)))</f>
        <v>7.6391233038375184</v>
      </c>
      <c r="Q115" s="153">
        <f>_xlfn.IFNA(IF($B115=$B$382,0,INDEX('I.Supplementary 2019-20'!V$8:V$191,MATCH($B115,'I.Supplementary 2019-20'!$B$8:$B$191,0))),INDEX('KI 2019-20'!V$9:V$383,MATCH($B115,'KI 2019-20'!$B$9:$B$383,0)))</f>
        <v>0</v>
      </c>
      <c r="R115" s="155">
        <f>_xlfn.IFNA(IF($B115=$B$382,0,INDEX('I.Supplementary 2019-20'!W$8:W$191,MATCH($B115,'I.Supplementary 2019-20'!$B$8:$B$191,0))),INDEX('KI 2019-20'!W$9:W$383,MATCH($B115,'KI 2019-20'!$B$9:$B$383,0)))</f>
        <v>0</v>
      </c>
      <c r="S115" s="153">
        <f>_xlfn.IFNA(IF($B115=$B$382,0,INDEX('I.Supplementary 2019-20'!X$8:X$191,MATCH($B115,'I.Supplementary 2019-20'!$B$8:$B$191,0))),INDEX('KI 2019-20'!X$9:X$383,MATCH($B115,'KI 2019-20'!$B$9:$B$383,0)))</f>
        <v>0</v>
      </c>
      <c r="T115" s="153">
        <f>_xlfn.IFNA(IF($B115=$B$382,0,INDEX('I.Supplementary 2019-20'!Y$8:Y$191,MATCH($B115,'I.Supplementary 2019-20'!$B$8:$B$191,0))),INDEX('KI 2019-20'!Y$9:Y$383,MATCH($B115,'KI 2019-20'!$B$9:$B$383,0)))</f>
        <v>0</v>
      </c>
      <c r="U115" s="153">
        <f>_xlfn.IFNA(IF($B115=$B$382,0,INDEX('I.Supplementary 2019-20'!Z$8:Z$191,MATCH($B115,'I.Supplementary 2019-20'!$B$8:$B$191,0))),INDEX('KI 2019-20'!Z$9:Z$383,MATCH($B115,'KI 2019-20'!$B$9:$B$383,0)))</f>
        <v>10.795680936606578</v>
      </c>
      <c r="V115" s="153">
        <f>_xlfn.IFNA(IF($B115=$B$382,0,INDEX('I.Supplementary 2019-20'!AA$8:AA$191,MATCH($B115,'I.Supplementary 2019-20'!$B$8:$B$191,0))),INDEX('KI 2019-20'!AA$9:AA$383,MATCH($B115,'KI 2019-20'!$B$9:$B$383,0)))</f>
        <v>0</v>
      </c>
      <c r="W115" s="155">
        <f>_xlfn.IFNA(IF($B115=$B$382,0,INDEX('I.Supplementary 2019-20'!AB$8:AB$191,MATCH($B115,'I.Supplementary 2019-20'!$B$8:$B$191,0))),INDEX('KI 2019-20'!AB$9:AB$383,MATCH($B115,'KI 2019-20'!$B$9:$B$383,0)))</f>
        <v>0</v>
      </c>
      <c r="Y115" s="154">
        <f>_xlfn.IFNA(IF($B115=$B$382,0,INDEX('I.Supplementary 2019-20'!$I$8:$I$191,MATCH($B115,'I.Supplementary 2019-20'!$B$8:$B$191,0))),INDEX('KI 2019-20'!$I$9:$I$383,MATCH($B115,'KI 2019-20'!$B$9:$B$383,0)))</f>
        <v>3.1565576327690592</v>
      </c>
      <c r="Z115" s="153">
        <f>_xlfn.IFNA(IF($B115=$B$382,0,INDEX('I.Supplementary 2019-20'!$J$8:$J$191,MATCH($B115,'I.Supplementary 2019-20'!$B$8:$B$191,0))),INDEX('KI 2019-20'!$J$9:$J$383,MATCH($B115,'KI 2019-20'!$B$9:$B$383,0)))</f>
        <v>7.6391233038375184</v>
      </c>
      <c r="AA115" s="155">
        <f>_xlfn.IFNA(IF($B115=$B$382,0,INDEX('I.Supplementary 2019-20'!$H$8:$H$191,MATCH($B115,'I.Supplementary 2019-20'!$B$8:$B$191,0))),INDEX('KI 2019-20'!$H$9:$H$383,MATCH($B115,'KI 2019-20'!$B$9:$B$383,0)))</f>
        <v>10.795680936606578</v>
      </c>
      <c r="AC115" s="156">
        <f>I115*('Other inputs'!$C$6/'Other inputs'!$C$5)</f>
        <v>0</v>
      </c>
      <c r="AD115" s="149">
        <f>IF(B115=$B$35,J115*('Other inputs'!$C$6/'Other inputs'!$C$5)-('Other inputs'!$C$18/1000000),J115*('Other inputs'!$C$6/'Other inputs'!$C$5))</f>
        <v>0</v>
      </c>
      <c r="AE115" s="149">
        <f>K115*('Other inputs'!$C$6/'Other inputs'!$C$5)</f>
        <v>3.2079883070300621</v>
      </c>
      <c r="AF115" s="149">
        <f>L115*('Other inputs'!$C$6/'Other inputs'!$C$5)</f>
        <v>0</v>
      </c>
      <c r="AG115" s="188">
        <f>M115*('Other inputs'!$C$6/'Other inputs'!$C$5)</f>
        <v>0</v>
      </c>
      <c r="AH115" s="149">
        <f>N115*('Other inputs'!$C$6/'Other inputs'!$C$5)</f>
        <v>0</v>
      </c>
      <c r="AI115" s="149">
        <f>O115*('Other inputs'!$C$6/'Other inputs'!$C$5)</f>
        <v>0</v>
      </c>
      <c r="AJ115" s="149">
        <f>P115*('Other inputs'!$C$6/'Other inputs'!$C$5)</f>
        <v>7.7635896713134862</v>
      </c>
      <c r="AK115" s="149">
        <f>Q115*('Other inputs'!$C$6/'Other inputs'!$C$5)</f>
        <v>0</v>
      </c>
      <c r="AL115" s="188">
        <f>R115*('Other inputs'!$C$6/'Other inputs'!$C$5)</f>
        <v>0</v>
      </c>
      <c r="AM115" s="156">
        <f t="shared" si="18"/>
        <v>0</v>
      </c>
      <c r="AN115" s="149">
        <f t="shared" si="19"/>
        <v>0</v>
      </c>
      <c r="AO115" s="149">
        <f t="shared" si="20"/>
        <v>10.971577978343548</v>
      </c>
      <c r="AP115" s="149">
        <f t="shared" si="21"/>
        <v>0</v>
      </c>
      <c r="AQ115" s="188">
        <f t="shared" si="22"/>
        <v>0</v>
      </c>
      <c r="AR115" s="149"/>
      <c r="AS115" s="156">
        <f>IF(D115=$C$171,'Other inputs'!$C$12/1000000,SUM(AC115:AG115))</f>
        <v>3.2079883070300621</v>
      </c>
      <c r="AT115" s="200">
        <f>IF(D115=$C$171,$Z$171*('Other inputs'!$C$6/'Other inputs'!$C$5),SUM(AH115:AL115))</f>
        <v>7.7635896713134862</v>
      </c>
      <c r="AU115" s="210">
        <f t="shared" si="23"/>
        <v>10.971577978343548</v>
      </c>
      <c r="AV115" s="214"/>
      <c r="AW115" s="199">
        <f>IF($G115=1,0,IF($B115=$B$172,AC115*('Other inputs'!$F$6/'Other inputs'!$F$5)-('Other inputs'!$C$28/1000000),AC115*('Other inputs'!$F$6/'Other inputs'!$F$5)))</f>
        <v>0</v>
      </c>
      <c r="AX115" s="200">
        <f>IF($G115=1,0,IF($B115=$B$172,AD115*('Other inputs'!$F$6/'Other inputs'!$F$5)-('Other inputs'!$C$29/1000000),AD115*('Other inputs'!$F$6/'Other inputs'!$F$5)))</f>
        <v>0</v>
      </c>
      <c r="AY115" s="200">
        <f>IF($G115=1,0,AE115*('Other inputs'!$F$6/'Other inputs'!$F$5))</f>
        <v>3.2257283345343755</v>
      </c>
      <c r="AZ115" s="200">
        <f>IF($G115=1,0,AF115*('Other inputs'!$F$6/'Other inputs'!$F$5))</f>
        <v>0</v>
      </c>
      <c r="BA115" s="200">
        <f>IF($G115=1,0,AG115*('Other inputs'!$F$6/'Other inputs'!$F$5))</f>
        <v>0</v>
      </c>
      <c r="BB115" s="199">
        <f>IF($G115=1,0,AH115*('Other inputs'!$C$7/'Other inputs'!$C$6))</f>
        <v>0</v>
      </c>
      <c r="BC115" s="200">
        <f>IF($G115=1,0,AI115*('Other inputs'!$C$7/'Other inputs'!$C$6))</f>
        <v>0</v>
      </c>
      <c r="BD115" s="200">
        <f>IF($G115=1,0,AJ115*('Other inputs'!$C$7/'Other inputs'!$C$6))</f>
        <v>7.7635896713134862</v>
      </c>
      <c r="BE115" s="200">
        <f>IF($G115=1,0,AK115*('Other inputs'!$C$7/'Other inputs'!$C$6))</f>
        <v>0</v>
      </c>
      <c r="BF115" s="200">
        <f>IF($G115=1,0,AL115*('Other inputs'!$C$7/'Other inputs'!$C$6))</f>
        <v>0</v>
      </c>
      <c r="BG115" s="199">
        <f t="shared" si="24"/>
        <v>0</v>
      </c>
      <c r="BH115" s="200">
        <f t="shared" si="25"/>
        <v>0</v>
      </c>
      <c r="BI115" s="200">
        <f t="shared" si="26"/>
        <v>10.989318005847862</v>
      </c>
      <c r="BJ115" s="200">
        <f t="shared" si="27"/>
        <v>0</v>
      </c>
      <c r="BK115" s="210">
        <f t="shared" si="28"/>
        <v>0</v>
      </c>
      <c r="BL115" s="200"/>
      <c r="BM115" s="199">
        <f>IF(D115=C$171,'Other inputs'!$C$13/1000000,SUM(AW115:BA115))</f>
        <v>3.2257283345343755</v>
      </c>
      <c r="BN115" s="200">
        <f>IF(B115=$B$171,$AT$171*('Other inputs'!$C$7/'Other inputs'!$C$6),SUM(BB115:BF115))</f>
        <v>7.7635896713134862</v>
      </c>
      <c r="BO115" s="188">
        <f t="shared" si="29"/>
        <v>10.989318005847862</v>
      </c>
    </row>
    <row r="116" spans="2:67">
      <c r="B116" s="121" t="str">
        <f>'KI 2019-20'!B117</f>
        <v>E1432</v>
      </c>
      <c r="C116" s="160" t="str">
        <f t="shared" si="16"/>
        <v>E1432</v>
      </c>
      <c r="D116" s="160" t="str">
        <f t="shared" si="17"/>
        <v>E1432</v>
      </c>
      <c r="E116" t="str">
        <f>INDEX('KI 2019-20'!D$9:D$383,MATCH($B116,'KI 2019-20'!$B$9:$B$383,0))</f>
        <v>SD</v>
      </c>
      <c r="F116" t="str">
        <f>INDEX('KI 2019-20'!E$9:E$383,MATCH($B116,'KI 2019-20'!$B$9:$B$383,0))</f>
        <v>P1914</v>
      </c>
      <c r="G116" s="119">
        <v>0</v>
      </c>
      <c r="H116" s="120" t="str">
        <f>INDEX('KI 2019-20'!F$9:F$383,MATCH($B116,'KI 2019-20'!$B$9:$B$383,0))</f>
        <v>Eastbourne</v>
      </c>
      <c r="I116" s="154">
        <f>_xlfn.IFNA(IF($B116=$B$382,0,INDEX('I.Supplementary 2019-20'!N$8:N$191,MATCH($B116,'I.Supplementary 2019-20'!$B$8:$B$191,0))),INDEX('KI 2019-20'!N$9:N$383,MATCH($B116,'KI 2019-20'!$B$9:$B$383,0)))</f>
        <v>0</v>
      </c>
      <c r="J116" s="153">
        <f>_xlfn.IFNA(IF($B116=$B$382,0,INDEX('I.Supplementary 2019-20'!O$8:O$191,MATCH($B116,'I.Supplementary 2019-20'!$B$8:$B$191,0))),INDEX('KI 2019-20'!O$9:O$383,MATCH($B116,'KI 2019-20'!$B$9:$B$383,0)))</f>
        <v>0</v>
      </c>
      <c r="K116" s="153">
        <f>_xlfn.IFNA(IF($B116=$B$382,0,INDEX('I.Supplementary 2019-20'!P$8:P$191,MATCH($B116,'I.Supplementary 2019-20'!$B$8:$B$191,0))),INDEX('KI 2019-20'!P$9:P$383,MATCH($B116,'KI 2019-20'!$B$9:$B$383,0)))</f>
        <v>0</v>
      </c>
      <c r="L116" s="153">
        <f>_xlfn.IFNA(IF($B116=$B$382,0,INDEX('I.Supplementary 2019-20'!Q$8:Q$191,MATCH($B116,'I.Supplementary 2019-20'!$B$8:$B$191,0))),INDEX('KI 2019-20'!Q$9:Q$383,MATCH($B116,'KI 2019-20'!$B$9:$B$383,0)))</f>
        <v>0</v>
      </c>
      <c r="M116" s="155">
        <f>_xlfn.IFNA(IF($B116=$B$382,0,INDEX('I.Supplementary 2019-20'!R$8:R$191,MATCH($B116,'I.Supplementary 2019-20'!$B$8:$B$191,0))),INDEX('KI 2019-20'!R$9:R$383,MATCH($B116,'KI 2019-20'!$B$9:$B$383,0)))</f>
        <v>0</v>
      </c>
      <c r="N116" s="153">
        <f>_xlfn.IFNA(IF($B116=$B$382,0,INDEX('I.Supplementary 2019-20'!S$8:S$191,MATCH($B116,'I.Supplementary 2019-20'!$B$8:$B$191,0))),INDEX('KI 2019-20'!S$9:S$383,MATCH($B116,'KI 2019-20'!$B$9:$B$383,0)))</f>
        <v>0</v>
      </c>
      <c r="O116" s="153">
        <f>_xlfn.IFNA(IF($B116=$B$382,0,INDEX('I.Supplementary 2019-20'!T$8:T$191,MATCH($B116,'I.Supplementary 2019-20'!$B$8:$B$191,0))),INDEX('KI 2019-20'!T$9:T$383,MATCH($B116,'KI 2019-20'!$B$9:$B$383,0)))</f>
        <v>3.5936338101978844</v>
      </c>
      <c r="P116" s="153">
        <f>_xlfn.IFNA(IF($B116=$B$382,0,INDEX('I.Supplementary 2019-20'!U$8:U$191,MATCH($B116,'I.Supplementary 2019-20'!$B$8:$B$191,0))),INDEX('KI 2019-20'!U$9:U$383,MATCH($B116,'KI 2019-20'!$B$9:$B$383,0)))</f>
        <v>0</v>
      </c>
      <c r="Q116" s="153">
        <f>_xlfn.IFNA(IF($B116=$B$382,0,INDEX('I.Supplementary 2019-20'!V$8:V$191,MATCH($B116,'I.Supplementary 2019-20'!$B$8:$B$191,0))),INDEX('KI 2019-20'!V$9:V$383,MATCH($B116,'KI 2019-20'!$B$9:$B$383,0)))</f>
        <v>0</v>
      </c>
      <c r="R116" s="155">
        <f>_xlfn.IFNA(IF($B116=$B$382,0,INDEX('I.Supplementary 2019-20'!W$8:W$191,MATCH($B116,'I.Supplementary 2019-20'!$B$8:$B$191,0))),INDEX('KI 2019-20'!W$9:W$383,MATCH($B116,'KI 2019-20'!$B$9:$B$383,0)))</f>
        <v>0</v>
      </c>
      <c r="S116" s="153">
        <f>_xlfn.IFNA(IF($B116=$B$382,0,INDEX('I.Supplementary 2019-20'!X$8:X$191,MATCH($B116,'I.Supplementary 2019-20'!$B$8:$B$191,0))),INDEX('KI 2019-20'!X$9:X$383,MATCH($B116,'KI 2019-20'!$B$9:$B$383,0)))</f>
        <v>0</v>
      </c>
      <c r="T116" s="153">
        <f>_xlfn.IFNA(IF($B116=$B$382,0,INDEX('I.Supplementary 2019-20'!Y$8:Y$191,MATCH($B116,'I.Supplementary 2019-20'!$B$8:$B$191,0))),INDEX('KI 2019-20'!Y$9:Y$383,MATCH($B116,'KI 2019-20'!$B$9:$B$383,0)))</f>
        <v>3.5936338101978844</v>
      </c>
      <c r="U116" s="153">
        <f>_xlfn.IFNA(IF($B116=$B$382,0,INDEX('I.Supplementary 2019-20'!Z$8:Z$191,MATCH($B116,'I.Supplementary 2019-20'!$B$8:$B$191,0))),INDEX('KI 2019-20'!Z$9:Z$383,MATCH($B116,'KI 2019-20'!$B$9:$B$383,0)))</f>
        <v>0</v>
      </c>
      <c r="V116" s="153">
        <f>_xlfn.IFNA(IF($B116=$B$382,0,INDEX('I.Supplementary 2019-20'!AA$8:AA$191,MATCH($B116,'I.Supplementary 2019-20'!$B$8:$B$191,0))),INDEX('KI 2019-20'!AA$9:AA$383,MATCH($B116,'KI 2019-20'!$B$9:$B$383,0)))</f>
        <v>0</v>
      </c>
      <c r="W116" s="155">
        <f>_xlfn.IFNA(IF($B116=$B$382,0,INDEX('I.Supplementary 2019-20'!AB$8:AB$191,MATCH($B116,'I.Supplementary 2019-20'!$B$8:$B$191,0))),INDEX('KI 2019-20'!AB$9:AB$383,MATCH($B116,'KI 2019-20'!$B$9:$B$383,0)))</f>
        <v>0</v>
      </c>
      <c r="Y116" s="154">
        <f>_xlfn.IFNA(IF($B116=$B$382,0,INDEX('I.Supplementary 2019-20'!$I$8:$I$191,MATCH($B116,'I.Supplementary 2019-20'!$B$8:$B$191,0))),INDEX('KI 2019-20'!$I$9:$I$383,MATCH($B116,'KI 2019-20'!$B$9:$B$383,0)))</f>
        <v>0</v>
      </c>
      <c r="Z116" s="153">
        <f>_xlfn.IFNA(IF($B116=$B$382,0,INDEX('I.Supplementary 2019-20'!$J$8:$J$191,MATCH($B116,'I.Supplementary 2019-20'!$B$8:$B$191,0))),INDEX('KI 2019-20'!$J$9:$J$383,MATCH($B116,'KI 2019-20'!$B$9:$B$383,0)))</f>
        <v>3.5936338101978844</v>
      </c>
      <c r="AA116" s="155">
        <f>_xlfn.IFNA(IF($B116=$B$382,0,INDEX('I.Supplementary 2019-20'!$H$8:$H$191,MATCH($B116,'I.Supplementary 2019-20'!$B$8:$B$191,0))),INDEX('KI 2019-20'!$H$9:$H$383,MATCH($B116,'KI 2019-20'!$B$9:$B$383,0)))</f>
        <v>3.5936338101978844</v>
      </c>
      <c r="AC116" s="156">
        <f>I116*('Other inputs'!$C$6/'Other inputs'!$C$5)</f>
        <v>0</v>
      </c>
      <c r="AD116" s="149">
        <f>IF(B116=$B$35,J116*('Other inputs'!$C$6/'Other inputs'!$C$5)-('Other inputs'!$C$18/1000000),J116*('Other inputs'!$C$6/'Other inputs'!$C$5))</f>
        <v>0</v>
      </c>
      <c r="AE116" s="149">
        <f>K116*('Other inputs'!$C$6/'Other inputs'!$C$5)</f>
        <v>0</v>
      </c>
      <c r="AF116" s="149">
        <f>L116*('Other inputs'!$C$6/'Other inputs'!$C$5)</f>
        <v>0</v>
      </c>
      <c r="AG116" s="188">
        <f>M116*('Other inputs'!$C$6/'Other inputs'!$C$5)</f>
        <v>0</v>
      </c>
      <c r="AH116" s="149">
        <f>N116*('Other inputs'!$C$6/'Other inputs'!$C$5)</f>
        <v>0</v>
      </c>
      <c r="AI116" s="149">
        <f>O116*('Other inputs'!$C$6/'Other inputs'!$C$5)</f>
        <v>3.6521858885717808</v>
      </c>
      <c r="AJ116" s="149">
        <f>P116*('Other inputs'!$C$6/'Other inputs'!$C$5)</f>
        <v>0</v>
      </c>
      <c r="AK116" s="149">
        <f>Q116*('Other inputs'!$C$6/'Other inputs'!$C$5)</f>
        <v>0</v>
      </c>
      <c r="AL116" s="188">
        <f>R116*('Other inputs'!$C$6/'Other inputs'!$C$5)</f>
        <v>0</v>
      </c>
      <c r="AM116" s="156">
        <f t="shared" si="18"/>
        <v>0</v>
      </c>
      <c r="AN116" s="149">
        <f t="shared" si="19"/>
        <v>3.6521858885717808</v>
      </c>
      <c r="AO116" s="149">
        <f t="shared" si="20"/>
        <v>0</v>
      </c>
      <c r="AP116" s="149">
        <f t="shared" si="21"/>
        <v>0</v>
      </c>
      <c r="AQ116" s="188">
        <f t="shared" si="22"/>
        <v>0</v>
      </c>
      <c r="AR116" s="149"/>
      <c r="AS116" s="156">
        <f>IF(D116=$C$171,'Other inputs'!$C$12/1000000,SUM(AC116:AG116))</f>
        <v>0</v>
      </c>
      <c r="AT116" s="200">
        <f>IF(D116=$C$171,$Z$171*('Other inputs'!$C$6/'Other inputs'!$C$5),SUM(AH116:AL116))</f>
        <v>3.6521858885717808</v>
      </c>
      <c r="AU116" s="210">
        <f t="shared" si="23"/>
        <v>3.6521858885717808</v>
      </c>
      <c r="AV116" s="214"/>
      <c r="AW116" s="199">
        <f>IF($G116=1,0,IF($B116=$B$172,AC116*('Other inputs'!$F$6/'Other inputs'!$F$5)-('Other inputs'!$C$28/1000000),AC116*('Other inputs'!$F$6/'Other inputs'!$F$5)))</f>
        <v>0</v>
      </c>
      <c r="AX116" s="200">
        <f>IF($G116=1,0,IF($B116=$B$172,AD116*('Other inputs'!$F$6/'Other inputs'!$F$5)-('Other inputs'!$C$29/1000000),AD116*('Other inputs'!$F$6/'Other inputs'!$F$5)))</f>
        <v>0</v>
      </c>
      <c r="AY116" s="200">
        <f>IF($G116=1,0,AE116*('Other inputs'!$F$6/'Other inputs'!$F$5))</f>
        <v>0</v>
      </c>
      <c r="AZ116" s="200">
        <f>IF($G116=1,0,AF116*('Other inputs'!$F$6/'Other inputs'!$F$5))</f>
        <v>0</v>
      </c>
      <c r="BA116" s="200">
        <f>IF($G116=1,0,AG116*('Other inputs'!$F$6/'Other inputs'!$F$5))</f>
        <v>0</v>
      </c>
      <c r="BB116" s="199">
        <f>IF($G116=1,0,AH116*('Other inputs'!$C$7/'Other inputs'!$C$6))</f>
        <v>0</v>
      </c>
      <c r="BC116" s="200">
        <f>IF($G116=1,0,AI116*('Other inputs'!$C$7/'Other inputs'!$C$6))</f>
        <v>3.6521858885717808</v>
      </c>
      <c r="BD116" s="200">
        <f>IF($G116=1,0,AJ116*('Other inputs'!$C$7/'Other inputs'!$C$6))</f>
        <v>0</v>
      </c>
      <c r="BE116" s="200">
        <f>IF($G116=1,0,AK116*('Other inputs'!$C$7/'Other inputs'!$C$6))</f>
        <v>0</v>
      </c>
      <c r="BF116" s="200">
        <f>IF($G116=1,0,AL116*('Other inputs'!$C$7/'Other inputs'!$C$6))</f>
        <v>0</v>
      </c>
      <c r="BG116" s="199">
        <f t="shared" si="24"/>
        <v>0</v>
      </c>
      <c r="BH116" s="200">
        <f t="shared" si="25"/>
        <v>3.6521858885717808</v>
      </c>
      <c r="BI116" s="200">
        <f t="shared" si="26"/>
        <v>0</v>
      </c>
      <c r="BJ116" s="200">
        <f t="shared" si="27"/>
        <v>0</v>
      </c>
      <c r="BK116" s="210">
        <f t="shared" si="28"/>
        <v>0</v>
      </c>
      <c r="BL116" s="200"/>
      <c r="BM116" s="199">
        <f>IF(D116=C$171,'Other inputs'!$C$13/1000000,SUM(AW116:BA116))</f>
        <v>0</v>
      </c>
      <c r="BN116" s="200">
        <f>IF(B116=$B$171,$AT$171*('Other inputs'!$C$7/'Other inputs'!$C$6),SUM(BB116:BF116))</f>
        <v>3.6521858885717808</v>
      </c>
      <c r="BO116" s="188">
        <f t="shared" si="29"/>
        <v>3.6521858885717808</v>
      </c>
    </row>
    <row r="117" spans="2:67">
      <c r="B117" s="121" t="str">
        <f>'KI 2019-20'!B118</f>
        <v>E1733</v>
      </c>
      <c r="C117" s="160" t="str">
        <f t="shared" si="16"/>
        <v>E1733</v>
      </c>
      <c r="D117" s="160" t="str">
        <f t="shared" si="17"/>
        <v>E1733</v>
      </c>
      <c r="E117" t="str">
        <f>INDEX('KI 2019-20'!D$9:D$383,MATCH($B117,'KI 2019-20'!$B$9:$B$383,0))</f>
        <v>SD</v>
      </c>
      <c r="F117">
        <f>INDEX('KI 2019-20'!E$9:E$383,MATCH($B117,'KI 2019-20'!$B$9:$B$383,0))</f>
        <v>0</v>
      </c>
      <c r="G117" s="119">
        <v>0</v>
      </c>
      <c r="H117" s="120" t="str">
        <f>INDEX('KI 2019-20'!F$9:F$383,MATCH($B117,'KI 2019-20'!$B$9:$B$383,0))</f>
        <v>Eastleigh</v>
      </c>
      <c r="I117" s="154">
        <f>_xlfn.IFNA(IF($B117=$B$382,0,INDEX('I.Supplementary 2019-20'!N$8:N$191,MATCH($B117,'I.Supplementary 2019-20'!$B$8:$B$191,0))),INDEX('KI 2019-20'!N$9:N$383,MATCH($B117,'KI 2019-20'!$B$9:$B$383,0)))</f>
        <v>0</v>
      </c>
      <c r="J117" s="153">
        <f>_xlfn.IFNA(IF($B117=$B$382,0,INDEX('I.Supplementary 2019-20'!O$8:O$191,MATCH($B117,'I.Supplementary 2019-20'!$B$8:$B$191,0))),INDEX('KI 2019-20'!O$9:O$383,MATCH($B117,'KI 2019-20'!$B$9:$B$383,0)))</f>
        <v>0</v>
      </c>
      <c r="K117" s="153">
        <f>_xlfn.IFNA(IF($B117=$B$382,0,INDEX('I.Supplementary 2019-20'!P$8:P$191,MATCH($B117,'I.Supplementary 2019-20'!$B$8:$B$191,0))),INDEX('KI 2019-20'!P$9:P$383,MATCH($B117,'KI 2019-20'!$B$9:$B$383,0)))</f>
        <v>0</v>
      </c>
      <c r="L117" s="153">
        <f>_xlfn.IFNA(IF($B117=$B$382,0,INDEX('I.Supplementary 2019-20'!Q$8:Q$191,MATCH($B117,'I.Supplementary 2019-20'!$B$8:$B$191,0))),INDEX('KI 2019-20'!Q$9:Q$383,MATCH($B117,'KI 2019-20'!$B$9:$B$383,0)))</f>
        <v>0</v>
      </c>
      <c r="M117" s="155">
        <f>_xlfn.IFNA(IF($B117=$B$382,0,INDEX('I.Supplementary 2019-20'!R$8:R$191,MATCH($B117,'I.Supplementary 2019-20'!$B$8:$B$191,0))),INDEX('KI 2019-20'!R$9:R$383,MATCH($B117,'KI 2019-20'!$B$9:$B$383,0)))</f>
        <v>0</v>
      </c>
      <c r="N117" s="153">
        <f>_xlfn.IFNA(IF($B117=$B$382,0,INDEX('I.Supplementary 2019-20'!S$8:S$191,MATCH($B117,'I.Supplementary 2019-20'!$B$8:$B$191,0))),INDEX('KI 2019-20'!S$9:S$383,MATCH($B117,'KI 2019-20'!$B$9:$B$383,0)))</f>
        <v>0</v>
      </c>
      <c r="O117" s="153">
        <f>_xlfn.IFNA(IF($B117=$B$382,0,INDEX('I.Supplementary 2019-20'!T$8:T$191,MATCH($B117,'I.Supplementary 2019-20'!$B$8:$B$191,0))),INDEX('KI 2019-20'!T$9:T$383,MATCH($B117,'KI 2019-20'!$B$9:$B$383,0)))</f>
        <v>2.5421912548581203</v>
      </c>
      <c r="P117" s="153">
        <f>_xlfn.IFNA(IF($B117=$B$382,0,INDEX('I.Supplementary 2019-20'!U$8:U$191,MATCH($B117,'I.Supplementary 2019-20'!$B$8:$B$191,0))),INDEX('KI 2019-20'!U$9:U$383,MATCH($B117,'KI 2019-20'!$B$9:$B$383,0)))</f>
        <v>0</v>
      </c>
      <c r="Q117" s="153">
        <f>_xlfn.IFNA(IF($B117=$B$382,0,INDEX('I.Supplementary 2019-20'!V$8:V$191,MATCH($B117,'I.Supplementary 2019-20'!$B$8:$B$191,0))),INDEX('KI 2019-20'!V$9:V$383,MATCH($B117,'KI 2019-20'!$B$9:$B$383,0)))</f>
        <v>0</v>
      </c>
      <c r="R117" s="155">
        <f>_xlfn.IFNA(IF($B117=$B$382,0,INDEX('I.Supplementary 2019-20'!W$8:W$191,MATCH($B117,'I.Supplementary 2019-20'!$B$8:$B$191,0))),INDEX('KI 2019-20'!W$9:W$383,MATCH($B117,'KI 2019-20'!$B$9:$B$383,0)))</f>
        <v>0</v>
      </c>
      <c r="S117" s="153">
        <f>_xlfn.IFNA(IF($B117=$B$382,0,INDEX('I.Supplementary 2019-20'!X$8:X$191,MATCH($B117,'I.Supplementary 2019-20'!$B$8:$B$191,0))),INDEX('KI 2019-20'!X$9:X$383,MATCH($B117,'KI 2019-20'!$B$9:$B$383,0)))</f>
        <v>0</v>
      </c>
      <c r="T117" s="153">
        <f>_xlfn.IFNA(IF($B117=$B$382,0,INDEX('I.Supplementary 2019-20'!Y$8:Y$191,MATCH($B117,'I.Supplementary 2019-20'!$B$8:$B$191,0))),INDEX('KI 2019-20'!Y$9:Y$383,MATCH($B117,'KI 2019-20'!$B$9:$B$383,0)))</f>
        <v>2.5421912548581203</v>
      </c>
      <c r="U117" s="153">
        <f>_xlfn.IFNA(IF($B117=$B$382,0,INDEX('I.Supplementary 2019-20'!Z$8:Z$191,MATCH($B117,'I.Supplementary 2019-20'!$B$8:$B$191,0))),INDEX('KI 2019-20'!Z$9:Z$383,MATCH($B117,'KI 2019-20'!$B$9:$B$383,0)))</f>
        <v>0</v>
      </c>
      <c r="V117" s="153">
        <f>_xlfn.IFNA(IF($B117=$B$382,0,INDEX('I.Supplementary 2019-20'!AA$8:AA$191,MATCH($B117,'I.Supplementary 2019-20'!$B$8:$B$191,0))),INDEX('KI 2019-20'!AA$9:AA$383,MATCH($B117,'KI 2019-20'!$B$9:$B$383,0)))</f>
        <v>0</v>
      </c>
      <c r="W117" s="155">
        <f>_xlfn.IFNA(IF($B117=$B$382,0,INDEX('I.Supplementary 2019-20'!AB$8:AB$191,MATCH($B117,'I.Supplementary 2019-20'!$B$8:$B$191,0))),INDEX('KI 2019-20'!AB$9:AB$383,MATCH($B117,'KI 2019-20'!$B$9:$B$383,0)))</f>
        <v>0</v>
      </c>
      <c r="Y117" s="154">
        <f>_xlfn.IFNA(IF($B117=$B$382,0,INDEX('I.Supplementary 2019-20'!$I$8:$I$191,MATCH($B117,'I.Supplementary 2019-20'!$B$8:$B$191,0))),INDEX('KI 2019-20'!$I$9:$I$383,MATCH($B117,'KI 2019-20'!$B$9:$B$383,0)))</f>
        <v>0</v>
      </c>
      <c r="Z117" s="153">
        <f>_xlfn.IFNA(IF($B117=$B$382,0,INDEX('I.Supplementary 2019-20'!$J$8:$J$191,MATCH($B117,'I.Supplementary 2019-20'!$B$8:$B$191,0))),INDEX('KI 2019-20'!$J$9:$J$383,MATCH($B117,'KI 2019-20'!$B$9:$B$383,0)))</f>
        <v>2.5421912548581203</v>
      </c>
      <c r="AA117" s="155">
        <f>_xlfn.IFNA(IF($B117=$B$382,0,INDEX('I.Supplementary 2019-20'!$H$8:$H$191,MATCH($B117,'I.Supplementary 2019-20'!$B$8:$B$191,0))),INDEX('KI 2019-20'!$H$9:$H$383,MATCH($B117,'KI 2019-20'!$B$9:$B$383,0)))</f>
        <v>2.5421912548581203</v>
      </c>
      <c r="AC117" s="156">
        <f>I117*('Other inputs'!$C$6/'Other inputs'!$C$5)</f>
        <v>0</v>
      </c>
      <c r="AD117" s="149">
        <f>IF(B117=$B$35,J117*('Other inputs'!$C$6/'Other inputs'!$C$5)-('Other inputs'!$C$18/1000000),J117*('Other inputs'!$C$6/'Other inputs'!$C$5))</f>
        <v>0</v>
      </c>
      <c r="AE117" s="149">
        <f>K117*('Other inputs'!$C$6/'Other inputs'!$C$5)</f>
        <v>0</v>
      </c>
      <c r="AF117" s="149">
        <f>L117*('Other inputs'!$C$6/'Other inputs'!$C$5)</f>
        <v>0</v>
      </c>
      <c r="AG117" s="188">
        <f>M117*('Other inputs'!$C$6/'Other inputs'!$C$5)</f>
        <v>0</v>
      </c>
      <c r="AH117" s="149">
        <f>N117*('Other inputs'!$C$6/'Other inputs'!$C$5)</f>
        <v>0</v>
      </c>
      <c r="AI117" s="149">
        <f>O117*('Other inputs'!$C$6/'Other inputs'!$C$5)</f>
        <v>2.5836118863018371</v>
      </c>
      <c r="AJ117" s="149">
        <f>P117*('Other inputs'!$C$6/'Other inputs'!$C$5)</f>
        <v>0</v>
      </c>
      <c r="AK117" s="149">
        <f>Q117*('Other inputs'!$C$6/'Other inputs'!$C$5)</f>
        <v>0</v>
      </c>
      <c r="AL117" s="188">
        <f>R117*('Other inputs'!$C$6/'Other inputs'!$C$5)</f>
        <v>0</v>
      </c>
      <c r="AM117" s="156">
        <f t="shared" si="18"/>
        <v>0</v>
      </c>
      <c r="AN117" s="149">
        <f t="shared" si="19"/>
        <v>2.5836118863018371</v>
      </c>
      <c r="AO117" s="149">
        <f t="shared" si="20"/>
        <v>0</v>
      </c>
      <c r="AP117" s="149">
        <f t="shared" si="21"/>
        <v>0</v>
      </c>
      <c r="AQ117" s="188">
        <f t="shared" si="22"/>
        <v>0</v>
      </c>
      <c r="AR117" s="149"/>
      <c r="AS117" s="156">
        <f>IF(D117=$C$171,'Other inputs'!$C$12/1000000,SUM(AC117:AG117))</f>
        <v>0</v>
      </c>
      <c r="AT117" s="200">
        <f>IF(D117=$C$171,$Z$171*('Other inputs'!$C$6/'Other inputs'!$C$5),SUM(AH117:AL117))</f>
        <v>2.5836118863018371</v>
      </c>
      <c r="AU117" s="210">
        <f t="shared" si="23"/>
        <v>2.5836118863018371</v>
      </c>
      <c r="AV117" s="214"/>
      <c r="AW117" s="199">
        <f>IF($G117=1,0,IF($B117=$B$172,AC117*('Other inputs'!$F$6/'Other inputs'!$F$5)-('Other inputs'!$C$28/1000000),AC117*('Other inputs'!$F$6/'Other inputs'!$F$5)))</f>
        <v>0</v>
      </c>
      <c r="AX117" s="200">
        <f>IF($G117=1,0,IF($B117=$B$172,AD117*('Other inputs'!$F$6/'Other inputs'!$F$5)-('Other inputs'!$C$29/1000000),AD117*('Other inputs'!$F$6/'Other inputs'!$F$5)))</f>
        <v>0</v>
      </c>
      <c r="AY117" s="200">
        <f>IF($G117=1,0,AE117*('Other inputs'!$F$6/'Other inputs'!$F$5))</f>
        <v>0</v>
      </c>
      <c r="AZ117" s="200">
        <f>IF($G117=1,0,AF117*('Other inputs'!$F$6/'Other inputs'!$F$5))</f>
        <v>0</v>
      </c>
      <c r="BA117" s="200">
        <f>IF($G117=1,0,AG117*('Other inputs'!$F$6/'Other inputs'!$F$5))</f>
        <v>0</v>
      </c>
      <c r="BB117" s="199">
        <f>IF($G117=1,0,AH117*('Other inputs'!$C$7/'Other inputs'!$C$6))</f>
        <v>0</v>
      </c>
      <c r="BC117" s="200">
        <f>IF($G117=1,0,AI117*('Other inputs'!$C$7/'Other inputs'!$C$6))</f>
        <v>2.5836118863018371</v>
      </c>
      <c r="BD117" s="200">
        <f>IF($G117=1,0,AJ117*('Other inputs'!$C$7/'Other inputs'!$C$6))</f>
        <v>0</v>
      </c>
      <c r="BE117" s="200">
        <f>IF($G117=1,0,AK117*('Other inputs'!$C$7/'Other inputs'!$C$6))</f>
        <v>0</v>
      </c>
      <c r="BF117" s="200">
        <f>IF($G117=1,0,AL117*('Other inputs'!$C$7/'Other inputs'!$C$6))</f>
        <v>0</v>
      </c>
      <c r="BG117" s="199">
        <f t="shared" si="24"/>
        <v>0</v>
      </c>
      <c r="BH117" s="200">
        <f t="shared" si="25"/>
        <v>2.5836118863018371</v>
      </c>
      <c r="BI117" s="200">
        <f t="shared" si="26"/>
        <v>0</v>
      </c>
      <c r="BJ117" s="200">
        <f t="shared" si="27"/>
        <v>0</v>
      </c>
      <c r="BK117" s="210">
        <f t="shared" si="28"/>
        <v>0</v>
      </c>
      <c r="BL117" s="200"/>
      <c r="BM117" s="199">
        <f>IF(D117=C$171,'Other inputs'!$C$13/1000000,SUM(AW117:BA117))</f>
        <v>0</v>
      </c>
      <c r="BN117" s="200">
        <f>IF(B117=$B$171,$AT$171*('Other inputs'!$C$7/'Other inputs'!$C$6),SUM(BB117:BF117))</f>
        <v>2.5836118863018371</v>
      </c>
      <c r="BO117" s="188">
        <f t="shared" si="29"/>
        <v>2.5836118863018371</v>
      </c>
    </row>
    <row r="118" spans="2:67">
      <c r="B118" s="121" t="str">
        <f>'KI 2019-20'!B119</f>
        <v>E0935</v>
      </c>
      <c r="C118" s="160" t="str">
        <f t="shared" si="16"/>
        <v>E0935</v>
      </c>
      <c r="D118" s="160" t="str">
        <f t="shared" si="17"/>
        <v>E0935</v>
      </c>
      <c r="E118" t="str">
        <f>INDEX('KI 2019-20'!D$9:D$383,MATCH($B118,'KI 2019-20'!$B$9:$B$383,0))</f>
        <v>SD</v>
      </c>
      <c r="F118">
        <f>INDEX('KI 2019-20'!E$9:E$383,MATCH($B118,'KI 2019-20'!$B$9:$B$383,0))</f>
        <v>0</v>
      </c>
      <c r="G118" s="119">
        <v>0</v>
      </c>
      <c r="H118" s="120" t="str">
        <f>INDEX('KI 2019-20'!F$9:F$383,MATCH($B118,'KI 2019-20'!$B$9:$B$383,0))</f>
        <v>Eden</v>
      </c>
      <c r="I118" s="154">
        <f>_xlfn.IFNA(IF($B118=$B$382,0,INDEX('I.Supplementary 2019-20'!N$8:N$191,MATCH($B118,'I.Supplementary 2019-20'!$B$8:$B$191,0))),INDEX('KI 2019-20'!N$9:N$383,MATCH($B118,'KI 2019-20'!$B$9:$B$383,0)))</f>
        <v>0</v>
      </c>
      <c r="J118" s="153">
        <f>_xlfn.IFNA(IF($B118=$B$382,0,INDEX('I.Supplementary 2019-20'!O$8:O$191,MATCH($B118,'I.Supplementary 2019-20'!$B$8:$B$191,0))),INDEX('KI 2019-20'!O$9:O$383,MATCH($B118,'KI 2019-20'!$B$9:$B$383,0)))</f>
        <v>0</v>
      </c>
      <c r="K118" s="153">
        <f>_xlfn.IFNA(IF($B118=$B$382,0,INDEX('I.Supplementary 2019-20'!P$8:P$191,MATCH($B118,'I.Supplementary 2019-20'!$B$8:$B$191,0))),INDEX('KI 2019-20'!P$9:P$383,MATCH($B118,'KI 2019-20'!$B$9:$B$383,0)))</f>
        <v>0</v>
      </c>
      <c r="L118" s="153">
        <f>_xlfn.IFNA(IF($B118=$B$382,0,INDEX('I.Supplementary 2019-20'!Q$8:Q$191,MATCH($B118,'I.Supplementary 2019-20'!$B$8:$B$191,0))),INDEX('KI 2019-20'!Q$9:Q$383,MATCH($B118,'KI 2019-20'!$B$9:$B$383,0)))</f>
        <v>0</v>
      </c>
      <c r="M118" s="155">
        <f>_xlfn.IFNA(IF($B118=$B$382,0,INDEX('I.Supplementary 2019-20'!R$8:R$191,MATCH($B118,'I.Supplementary 2019-20'!$B$8:$B$191,0))),INDEX('KI 2019-20'!R$9:R$383,MATCH($B118,'KI 2019-20'!$B$9:$B$383,0)))</f>
        <v>0</v>
      </c>
      <c r="N118" s="153">
        <f>_xlfn.IFNA(IF($B118=$B$382,0,INDEX('I.Supplementary 2019-20'!S$8:S$191,MATCH($B118,'I.Supplementary 2019-20'!$B$8:$B$191,0))),INDEX('KI 2019-20'!S$9:S$383,MATCH($B118,'KI 2019-20'!$B$9:$B$383,0)))</f>
        <v>0</v>
      </c>
      <c r="O118" s="153">
        <f>_xlfn.IFNA(IF($B118=$B$382,0,INDEX('I.Supplementary 2019-20'!T$8:T$191,MATCH($B118,'I.Supplementary 2019-20'!$B$8:$B$191,0))),INDEX('KI 2019-20'!T$9:T$383,MATCH($B118,'KI 2019-20'!$B$9:$B$383,0)))</f>
        <v>1.6881344634694719</v>
      </c>
      <c r="P118" s="153">
        <f>_xlfn.IFNA(IF($B118=$B$382,0,INDEX('I.Supplementary 2019-20'!U$8:U$191,MATCH($B118,'I.Supplementary 2019-20'!$B$8:$B$191,0))),INDEX('KI 2019-20'!U$9:U$383,MATCH($B118,'KI 2019-20'!$B$9:$B$383,0)))</f>
        <v>0</v>
      </c>
      <c r="Q118" s="153">
        <f>_xlfn.IFNA(IF($B118=$B$382,0,INDEX('I.Supplementary 2019-20'!V$8:V$191,MATCH($B118,'I.Supplementary 2019-20'!$B$8:$B$191,0))),INDEX('KI 2019-20'!V$9:V$383,MATCH($B118,'KI 2019-20'!$B$9:$B$383,0)))</f>
        <v>0</v>
      </c>
      <c r="R118" s="155">
        <f>_xlfn.IFNA(IF($B118=$B$382,0,INDEX('I.Supplementary 2019-20'!W$8:W$191,MATCH($B118,'I.Supplementary 2019-20'!$B$8:$B$191,0))),INDEX('KI 2019-20'!W$9:W$383,MATCH($B118,'KI 2019-20'!$B$9:$B$383,0)))</f>
        <v>0</v>
      </c>
      <c r="S118" s="153">
        <f>_xlfn.IFNA(IF($B118=$B$382,0,INDEX('I.Supplementary 2019-20'!X$8:X$191,MATCH($B118,'I.Supplementary 2019-20'!$B$8:$B$191,0))),INDEX('KI 2019-20'!X$9:X$383,MATCH($B118,'KI 2019-20'!$B$9:$B$383,0)))</f>
        <v>0</v>
      </c>
      <c r="T118" s="153">
        <f>_xlfn.IFNA(IF($B118=$B$382,0,INDEX('I.Supplementary 2019-20'!Y$8:Y$191,MATCH($B118,'I.Supplementary 2019-20'!$B$8:$B$191,0))),INDEX('KI 2019-20'!Y$9:Y$383,MATCH($B118,'KI 2019-20'!$B$9:$B$383,0)))</f>
        <v>1.6881344634694719</v>
      </c>
      <c r="U118" s="153">
        <f>_xlfn.IFNA(IF($B118=$B$382,0,INDEX('I.Supplementary 2019-20'!Z$8:Z$191,MATCH($B118,'I.Supplementary 2019-20'!$B$8:$B$191,0))),INDEX('KI 2019-20'!Z$9:Z$383,MATCH($B118,'KI 2019-20'!$B$9:$B$383,0)))</f>
        <v>0</v>
      </c>
      <c r="V118" s="153">
        <f>_xlfn.IFNA(IF($B118=$B$382,0,INDEX('I.Supplementary 2019-20'!AA$8:AA$191,MATCH($B118,'I.Supplementary 2019-20'!$B$8:$B$191,0))),INDEX('KI 2019-20'!AA$9:AA$383,MATCH($B118,'KI 2019-20'!$B$9:$B$383,0)))</f>
        <v>0</v>
      </c>
      <c r="W118" s="155">
        <f>_xlfn.IFNA(IF($B118=$B$382,0,INDEX('I.Supplementary 2019-20'!AB$8:AB$191,MATCH($B118,'I.Supplementary 2019-20'!$B$8:$B$191,0))),INDEX('KI 2019-20'!AB$9:AB$383,MATCH($B118,'KI 2019-20'!$B$9:$B$383,0)))</f>
        <v>0</v>
      </c>
      <c r="Y118" s="154">
        <f>_xlfn.IFNA(IF($B118=$B$382,0,INDEX('I.Supplementary 2019-20'!$I$8:$I$191,MATCH($B118,'I.Supplementary 2019-20'!$B$8:$B$191,0))),INDEX('KI 2019-20'!$I$9:$I$383,MATCH($B118,'KI 2019-20'!$B$9:$B$383,0)))</f>
        <v>0</v>
      </c>
      <c r="Z118" s="153">
        <f>_xlfn.IFNA(IF($B118=$B$382,0,INDEX('I.Supplementary 2019-20'!$J$8:$J$191,MATCH($B118,'I.Supplementary 2019-20'!$B$8:$B$191,0))),INDEX('KI 2019-20'!$J$9:$J$383,MATCH($B118,'KI 2019-20'!$B$9:$B$383,0)))</f>
        <v>1.6881344634694719</v>
      </c>
      <c r="AA118" s="155">
        <f>_xlfn.IFNA(IF($B118=$B$382,0,INDEX('I.Supplementary 2019-20'!$H$8:$H$191,MATCH($B118,'I.Supplementary 2019-20'!$B$8:$B$191,0))),INDEX('KI 2019-20'!$H$9:$H$383,MATCH($B118,'KI 2019-20'!$B$9:$B$383,0)))</f>
        <v>1.6881344634694719</v>
      </c>
      <c r="AC118" s="156">
        <f>I118*('Other inputs'!$C$6/'Other inputs'!$C$5)</f>
        <v>0</v>
      </c>
      <c r="AD118" s="149">
        <f>IF(B118=$B$35,J118*('Other inputs'!$C$6/'Other inputs'!$C$5)-('Other inputs'!$C$18/1000000),J118*('Other inputs'!$C$6/'Other inputs'!$C$5))</f>
        <v>0</v>
      </c>
      <c r="AE118" s="149">
        <f>K118*('Other inputs'!$C$6/'Other inputs'!$C$5)</f>
        <v>0</v>
      </c>
      <c r="AF118" s="149">
        <f>L118*('Other inputs'!$C$6/'Other inputs'!$C$5)</f>
        <v>0</v>
      </c>
      <c r="AG118" s="188">
        <f>M118*('Other inputs'!$C$6/'Other inputs'!$C$5)</f>
        <v>0</v>
      </c>
      <c r="AH118" s="149">
        <f>N118*('Other inputs'!$C$6/'Other inputs'!$C$5)</f>
        <v>0</v>
      </c>
      <c r="AI118" s="149">
        <f>O118*('Other inputs'!$C$6/'Other inputs'!$C$5)</f>
        <v>1.7156397093101152</v>
      </c>
      <c r="AJ118" s="149">
        <f>P118*('Other inputs'!$C$6/'Other inputs'!$C$5)</f>
        <v>0</v>
      </c>
      <c r="AK118" s="149">
        <f>Q118*('Other inputs'!$C$6/'Other inputs'!$C$5)</f>
        <v>0</v>
      </c>
      <c r="AL118" s="188">
        <f>R118*('Other inputs'!$C$6/'Other inputs'!$C$5)</f>
        <v>0</v>
      </c>
      <c r="AM118" s="156">
        <f t="shared" si="18"/>
        <v>0</v>
      </c>
      <c r="AN118" s="149">
        <f t="shared" si="19"/>
        <v>1.7156397093101152</v>
      </c>
      <c r="AO118" s="149">
        <f t="shared" si="20"/>
        <v>0</v>
      </c>
      <c r="AP118" s="149">
        <f t="shared" si="21"/>
        <v>0</v>
      </c>
      <c r="AQ118" s="188">
        <f t="shared" si="22"/>
        <v>0</v>
      </c>
      <c r="AR118" s="149"/>
      <c r="AS118" s="156">
        <f>IF(D118=$C$171,'Other inputs'!$C$12/1000000,SUM(AC118:AG118))</f>
        <v>0</v>
      </c>
      <c r="AT118" s="200">
        <f>IF(D118=$C$171,$Z$171*('Other inputs'!$C$6/'Other inputs'!$C$5),SUM(AH118:AL118))</f>
        <v>1.7156397093101152</v>
      </c>
      <c r="AU118" s="210">
        <f t="shared" si="23"/>
        <v>1.7156397093101152</v>
      </c>
      <c r="AV118" s="214"/>
      <c r="AW118" s="199">
        <f>IF($G118=1,0,IF($B118=$B$172,AC118*('Other inputs'!$F$6/'Other inputs'!$F$5)-('Other inputs'!$C$28/1000000),AC118*('Other inputs'!$F$6/'Other inputs'!$F$5)))</f>
        <v>0</v>
      </c>
      <c r="AX118" s="200">
        <f>IF($G118=1,0,IF($B118=$B$172,AD118*('Other inputs'!$F$6/'Other inputs'!$F$5)-('Other inputs'!$C$29/1000000),AD118*('Other inputs'!$F$6/'Other inputs'!$F$5)))</f>
        <v>0</v>
      </c>
      <c r="AY118" s="200">
        <f>IF($G118=1,0,AE118*('Other inputs'!$F$6/'Other inputs'!$F$5))</f>
        <v>0</v>
      </c>
      <c r="AZ118" s="200">
        <f>IF($G118=1,0,AF118*('Other inputs'!$F$6/'Other inputs'!$F$5))</f>
        <v>0</v>
      </c>
      <c r="BA118" s="200">
        <f>IF($G118=1,0,AG118*('Other inputs'!$F$6/'Other inputs'!$F$5))</f>
        <v>0</v>
      </c>
      <c r="BB118" s="199">
        <f>IF($G118=1,0,AH118*('Other inputs'!$C$7/'Other inputs'!$C$6))</f>
        <v>0</v>
      </c>
      <c r="BC118" s="200">
        <f>IF($G118=1,0,AI118*('Other inputs'!$C$7/'Other inputs'!$C$6))</f>
        <v>1.7156397093101152</v>
      </c>
      <c r="BD118" s="200">
        <f>IF($G118=1,0,AJ118*('Other inputs'!$C$7/'Other inputs'!$C$6))</f>
        <v>0</v>
      </c>
      <c r="BE118" s="200">
        <f>IF($G118=1,0,AK118*('Other inputs'!$C$7/'Other inputs'!$C$6))</f>
        <v>0</v>
      </c>
      <c r="BF118" s="200">
        <f>IF($G118=1,0,AL118*('Other inputs'!$C$7/'Other inputs'!$C$6))</f>
        <v>0</v>
      </c>
      <c r="BG118" s="199">
        <f t="shared" si="24"/>
        <v>0</v>
      </c>
      <c r="BH118" s="200">
        <f t="shared" si="25"/>
        <v>1.7156397093101152</v>
      </c>
      <c r="BI118" s="200">
        <f t="shared" si="26"/>
        <v>0</v>
      </c>
      <c r="BJ118" s="200">
        <f t="shared" si="27"/>
        <v>0</v>
      </c>
      <c r="BK118" s="210">
        <f t="shared" si="28"/>
        <v>0</v>
      </c>
      <c r="BL118" s="200"/>
      <c r="BM118" s="199">
        <f>IF(D118=C$171,'Other inputs'!$C$13/1000000,SUM(AW118:BA118))</f>
        <v>0</v>
      </c>
      <c r="BN118" s="200">
        <f>IF(B118=$B$171,$AT$171*('Other inputs'!$C$7/'Other inputs'!$C$6),SUM(BB118:BF118))</f>
        <v>1.7156397093101152</v>
      </c>
      <c r="BO118" s="188">
        <f t="shared" si="29"/>
        <v>1.7156397093101152</v>
      </c>
    </row>
    <row r="119" spans="2:67">
      <c r="B119" s="121" t="str">
        <f>'KI 2019-20'!B120</f>
        <v>E3631</v>
      </c>
      <c r="C119" s="160" t="str">
        <f t="shared" si="16"/>
        <v>E3631</v>
      </c>
      <c r="D119" s="160" t="str">
        <f t="shared" si="17"/>
        <v>E3631</v>
      </c>
      <c r="E119" t="str">
        <f>INDEX('KI 2019-20'!D$9:D$383,MATCH($B119,'KI 2019-20'!$B$9:$B$383,0))</f>
        <v>SD</v>
      </c>
      <c r="F119">
        <f>INDEX('KI 2019-20'!E$9:E$383,MATCH($B119,'KI 2019-20'!$B$9:$B$383,0))</f>
        <v>0</v>
      </c>
      <c r="G119" s="119">
        <v>0</v>
      </c>
      <c r="H119" s="120" t="str">
        <f>INDEX('KI 2019-20'!F$9:F$383,MATCH($B119,'KI 2019-20'!$B$9:$B$383,0))</f>
        <v>Elmbridge</v>
      </c>
      <c r="I119" s="154">
        <f>_xlfn.IFNA(IF($B119=$B$382,0,INDEX('I.Supplementary 2019-20'!N$8:N$191,MATCH($B119,'I.Supplementary 2019-20'!$B$8:$B$191,0))),INDEX('KI 2019-20'!N$9:N$383,MATCH($B119,'KI 2019-20'!$B$9:$B$383,0)))</f>
        <v>0</v>
      </c>
      <c r="J119" s="153">
        <f>_xlfn.IFNA(IF($B119=$B$382,0,INDEX('I.Supplementary 2019-20'!O$8:O$191,MATCH($B119,'I.Supplementary 2019-20'!$B$8:$B$191,0))),INDEX('KI 2019-20'!O$9:O$383,MATCH($B119,'KI 2019-20'!$B$9:$B$383,0)))</f>
        <v>0</v>
      </c>
      <c r="K119" s="153">
        <f>_xlfn.IFNA(IF($B119=$B$382,0,INDEX('I.Supplementary 2019-20'!P$8:P$191,MATCH($B119,'I.Supplementary 2019-20'!$B$8:$B$191,0))),INDEX('KI 2019-20'!P$9:P$383,MATCH($B119,'KI 2019-20'!$B$9:$B$383,0)))</f>
        <v>0</v>
      </c>
      <c r="L119" s="153">
        <f>_xlfn.IFNA(IF($B119=$B$382,0,INDEX('I.Supplementary 2019-20'!Q$8:Q$191,MATCH($B119,'I.Supplementary 2019-20'!$B$8:$B$191,0))),INDEX('KI 2019-20'!Q$9:Q$383,MATCH($B119,'KI 2019-20'!$B$9:$B$383,0)))</f>
        <v>0</v>
      </c>
      <c r="M119" s="155">
        <f>_xlfn.IFNA(IF($B119=$B$382,0,INDEX('I.Supplementary 2019-20'!R$8:R$191,MATCH($B119,'I.Supplementary 2019-20'!$B$8:$B$191,0))),INDEX('KI 2019-20'!R$9:R$383,MATCH($B119,'KI 2019-20'!$B$9:$B$383,0)))</f>
        <v>0</v>
      </c>
      <c r="N119" s="153">
        <f>_xlfn.IFNA(IF($B119=$B$382,0,INDEX('I.Supplementary 2019-20'!S$8:S$191,MATCH($B119,'I.Supplementary 2019-20'!$B$8:$B$191,0))),INDEX('KI 2019-20'!S$9:S$383,MATCH($B119,'KI 2019-20'!$B$9:$B$383,0)))</f>
        <v>0</v>
      </c>
      <c r="O119" s="153">
        <f>_xlfn.IFNA(IF($B119=$B$382,0,INDEX('I.Supplementary 2019-20'!T$8:T$191,MATCH($B119,'I.Supplementary 2019-20'!$B$8:$B$191,0))),INDEX('KI 2019-20'!T$9:T$383,MATCH($B119,'KI 2019-20'!$B$9:$B$383,0)))</f>
        <v>2.2910077982872687</v>
      </c>
      <c r="P119" s="153">
        <f>_xlfn.IFNA(IF($B119=$B$382,0,INDEX('I.Supplementary 2019-20'!U$8:U$191,MATCH($B119,'I.Supplementary 2019-20'!$B$8:$B$191,0))),INDEX('KI 2019-20'!U$9:U$383,MATCH($B119,'KI 2019-20'!$B$9:$B$383,0)))</f>
        <v>0</v>
      </c>
      <c r="Q119" s="153">
        <f>_xlfn.IFNA(IF($B119=$B$382,0,INDEX('I.Supplementary 2019-20'!V$8:V$191,MATCH($B119,'I.Supplementary 2019-20'!$B$8:$B$191,0))),INDEX('KI 2019-20'!V$9:V$383,MATCH($B119,'KI 2019-20'!$B$9:$B$383,0)))</f>
        <v>0</v>
      </c>
      <c r="R119" s="155">
        <f>_xlfn.IFNA(IF($B119=$B$382,0,INDEX('I.Supplementary 2019-20'!W$8:W$191,MATCH($B119,'I.Supplementary 2019-20'!$B$8:$B$191,0))),INDEX('KI 2019-20'!W$9:W$383,MATCH($B119,'KI 2019-20'!$B$9:$B$383,0)))</f>
        <v>0</v>
      </c>
      <c r="S119" s="153">
        <f>_xlfn.IFNA(IF($B119=$B$382,0,INDEX('I.Supplementary 2019-20'!X$8:X$191,MATCH($B119,'I.Supplementary 2019-20'!$B$8:$B$191,0))),INDEX('KI 2019-20'!X$9:X$383,MATCH($B119,'KI 2019-20'!$B$9:$B$383,0)))</f>
        <v>0</v>
      </c>
      <c r="T119" s="153">
        <f>_xlfn.IFNA(IF($B119=$B$382,0,INDEX('I.Supplementary 2019-20'!Y$8:Y$191,MATCH($B119,'I.Supplementary 2019-20'!$B$8:$B$191,0))),INDEX('KI 2019-20'!Y$9:Y$383,MATCH($B119,'KI 2019-20'!$B$9:$B$383,0)))</f>
        <v>2.2910077982872687</v>
      </c>
      <c r="U119" s="153">
        <f>_xlfn.IFNA(IF($B119=$B$382,0,INDEX('I.Supplementary 2019-20'!Z$8:Z$191,MATCH($B119,'I.Supplementary 2019-20'!$B$8:$B$191,0))),INDEX('KI 2019-20'!Z$9:Z$383,MATCH($B119,'KI 2019-20'!$B$9:$B$383,0)))</f>
        <v>0</v>
      </c>
      <c r="V119" s="153">
        <f>_xlfn.IFNA(IF($B119=$B$382,0,INDEX('I.Supplementary 2019-20'!AA$8:AA$191,MATCH($B119,'I.Supplementary 2019-20'!$B$8:$B$191,0))),INDEX('KI 2019-20'!AA$9:AA$383,MATCH($B119,'KI 2019-20'!$B$9:$B$383,0)))</f>
        <v>0</v>
      </c>
      <c r="W119" s="155">
        <f>_xlfn.IFNA(IF($B119=$B$382,0,INDEX('I.Supplementary 2019-20'!AB$8:AB$191,MATCH($B119,'I.Supplementary 2019-20'!$B$8:$B$191,0))),INDEX('KI 2019-20'!AB$9:AB$383,MATCH($B119,'KI 2019-20'!$B$9:$B$383,0)))</f>
        <v>0</v>
      </c>
      <c r="Y119" s="154">
        <f>_xlfn.IFNA(IF($B119=$B$382,0,INDEX('I.Supplementary 2019-20'!$I$8:$I$191,MATCH($B119,'I.Supplementary 2019-20'!$B$8:$B$191,0))),INDEX('KI 2019-20'!$I$9:$I$383,MATCH($B119,'KI 2019-20'!$B$9:$B$383,0)))</f>
        <v>0</v>
      </c>
      <c r="Z119" s="153">
        <f>_xlfn.IFNA(IF($B119=$B$382,0,INDEX('I.Supplementary 2019-20'!$J$8:$J$191,MATCH($B119,'I.Supplementary 2019-20'!$B$8:$B$191,0))),INDEX('KI 2019-20'!$J$9:$J$383,MATCH($B119,'KI 2019-20'!$B$9:$B$383,0)))</f>
        <v>2.2910077982872687</v>
      </c>
      <c r="AA119" s="155">
        <f>_xlfn.IFNA(IF($B119=$B$382,0,INDEX('I.Supplementary 2019-20'!$H$8:$H$191,MATCH($B119,'I.Supplementary 2019-20'!$B$8:$B$191,0))),INDEX('KI 2019-20'!$H$9:$H$383,MATCH($B119,'KI 2019-20'!$B$9:$B$383,0)))</f>
        <v>2.2910077982872687</v>
      </c>
      <c r="AC119" s="156">
        <f>I119*('Other inputs'!$C$6/'Other inputs'!$C$5)</f>
        <v>0</v>
      </c>
      <c r="AD119" s="149">
        <f>IF(B119=$B$35,J119*('Other inputs'!$C$6/'Other inputs'!$C$5)-('Other inputs'!$C$18/1000000),J119*('Other inputs'!$C$6/'Other inputs'!$C$5))</f>
        <v>0</v>
      </c>
      <c r="AE119" s="149">
        <f>K119*('Other inputs'!$C$6/'Other inputs'!$C$5)</f>
        <v>0</v>
      </c>
      <c r="AF119" s="149">
        <f>L119*('Other inputs'!$C$6/'Other inputs'!$C$5)</f>
        <v>0</v>
      </c>
      <c r="AG119" s="188">
        <f>M119*('Other inputs'!$C$6/'Other inputs'!$C$5)</f>
        <v>0</v>
      </c>
      <c r="AH119" s="149">
        <f>N119*('Other inputs'!$C$6/'Other inputs'!$C$5)</f>
        <v>0</v>
      </c>
      <c r="AI119" s="149">
        <f>O119*('Other inputs'!$C$6/'Other inputs'!$C$5)</f>
        <v>2.328335827587265</v>
      </c>
      <c r="AJ119" s="149">
        <f>P119*('Other inputs'!$C$6/'Other inputs'!$C$5)</f>
        <v>0</v>
      </c>
      <c r="AK119" s="149">
        <f>Q119*('Other inputs'!$C$6/'Other inputs'!$C$5)</f>
        <v>0</v>
      </c>
      <c r="AL119" s="188">
        <f>R119*('Other inputs'!$C$6/'Other inputs'!$C$5)</f>
        <v>0</v>
      </c>
      <c r="AM119" s="156">
        <f t="shared" si="18"/>
        <v>0</v>
      </c>
      <c r="AN119" s="149">
        <f t="shared" si="19"/>
        <v>2.328335827587265</v>
      </c>
      <c r="AO119" s="149">
        <f t="shared" si="20"/>
        <v>0</v>
      </c>
      <c r="AP119" s="149">
        <f t="shared" si="21"/>
        <v>0</v>
      </c>
      <c r="AQ119" s="188">
        <f t="shared" si="22"/>
        <v>0</v>
      </c>
      <c r="AR119" s="149"/>
      <c r="AS119" s="156">
        <f>IF(D119=$C$171,'Other inputs'!$C$12/1000000,SUM(AC119:AG119))</f>
        <v>0</v>
      </c>
      <c r="AT119" s="200">
        <f>IF(D119=$C$171,$Z$171*('Other inputs'!$C$6/'Other inputs'!$C$5),SUM(AH119:AL119))</f>
        <v>2.328335827587265</v>
      </c>
      <c r="AU119" s="210">
        <f t="shared" si="23"/>
        <v>2.328335827587265</v>
      </c>
      <c r="AV119" s="214"/>
      <c r="AW119" s="199">
        <f>IF($G119=1,0,IF($B119=$B$172,AC119*('Other inputs'!$F$6/'Other inputs'!$F$5)-('Other inputs'!$C$28/1000000),AC119*('Other inputs'!$F$6/'Other inputs'!$F$5)))</f>
        <v>0</v>
      </c>
      <c r="AX119" s="200">
        <f>IF($G119=1,0,IF($B119=$B$172,AD119*('Other inputs'!$F$6/'Other inputs'!$F$5)-('Other inputs'!$C$29/1000000),AD119*('Other inputs'!$F$6/'Other inputs'!$F$5)))</f>
        <v>0</v>
      </c>
      <c r="AY119" s="200">
        <f>IF($G119=1,0,AE119*('Other inputs'!$F$6/'Other inputs'!$F$5))</f>
        <v>0</v>
      </c>
      <c r="AZ119" s="200">
        <f>IF($G119=1,0,AF119*('Other inputs'!$F$6/'Other inputs'!$F$5))</f>
        <v>0</v>
      </c>
      <c r="BA119" s="200">
        <f>IF($G119=1,0,AG119*('Other inputs'!$F$6/'Other inputs'!$F$5))</f>
        <v>0</v>
      </c>
      <c r="BB119" s="199">
        <f>IF($G119=1,0,AH119*('Other inputs'!$C$7/'Other inputs'!$C$6))</f>
        <v>0</v>
      </c>
      <c r="BC119" s="200">
        <f>IF($G119=1,0,AI119*('Other inputs'!$C$7/'Other inputs'!$C$6))</f>
        <v>2.328335827587265</v>
      </c>
      <c r="BD119" s="200">
        <f>IF($G119=1,0,AJ119*('Other inputs'!$C$7/'Other inputs'!$C$6))</f>
        <v>0</v>
      </c>
      <c r="BE119" s="200">
        <f>IF($G119=1,0,AK119*('Other inputs'!$C$7/'Other inputs'!$C$6))</f>
        <v>0</v>
      </c>
      <c r="BF119" s="200">
        <f>IF($G119=1,0,AL119*('Other inputs'!$C$7/'Other inputs'!$C$6))</f>
        <v>0</v>
      </c>
      <c r="BG119" s="199">
        <f t="shared" si="24"/>
        <v>0</v>
      </c>
      <c r="BH119" s="200">
        <f t="shared" si="25"/>
        <v>2.328335827587265</v>
      </c>
      <c r="BI119" s="200">
        <f t="shared" si="26"/>
        <v>0</v>
      </c>
      <c r="BJ119" s="200">
        <f t="shared" si="27"/>
        <v>0</v>
      </c>
      <c r="BK119" s="210">
        <f t="shared" si="28"/>
        <v>0</v>
      </c>
      <c r="BL119" s="200"/>
      <c r="BM119" s="199">
        <f>IF(D119=C$171,'Other inputs'!$C$13/1000000,SUM(AW119:BA119))</f>
        <v>0</v>
      </c>
      <c r="BN119" s="200">
        <f>IF(B119=$B$171,$AT$171*('Other inputs'!$C$7/'Other inputs'!$C$6),SUM(BB119:BF119))</f>
        <v>2.328335827587265</v>
      </c>
      <c r="BO119" s="188">
        <f t="shared" si="29"/>
        <v>2.328335827587265</v>
      </c>
    </row>
    <row r="120" spans="2:67">
      <c r="B120" s="121" t="str">
        <f>'KI 2019-20'!B121</f>
        <v>E5037</v>
      </c>
      <c r="C120" s="160" t="str">
        <f t="shared" si="16"/>
        <v>E5037</v>
      </c>
      <c r="D120" s="160" t="str">
        <f t="shared" si="17"/>
        <v>E5037</v>
      </c>
      <c r="E120" t="str">
        <f>INDEX('KI 2019-20'!D$9:D$383,MATCH($B120,'KI 2019-20'!$B$9:$B$383,0))</f>
        <v>OLB</v>
      </c>
      <c r="F120" t="str">
        <f>INDEX('KI 2019-20'!E$9:E$383,MATCH($B120,'KI 2019-20'!$B$9:$B$383,0))</f>
        <v>P1915</v>
      </c>
      <c r="G120" s="119">
        <v>0</v>
      </c>
      <c r="H120" s="120" t="str">
        <f>INDEX('KI 2019-20'!F$9:F$383,MATCH($B120,'KI 2019-20'!$B$9:$B$383,0))</f>
        <v>Enfield</v>
      </c>
      <c r="I120" s="154">
        <f>_xlfn.IFNA(IF($B120=$B$382,0,INDEX('I.Supplementary 2019-20'!N$8:N$191,MATCH($B120,'I.Supplementary 2019-20'!$B$8:$B$191,0))),INDEX('KI 2019-20'!N$9:N$383,MATCH($B120,'KI 2019-20'!$B$9:$B$383,0)))</f>
        <v>16.442868152689321</v>
      </c>
      <c r="J120" s="153">
        <f>_xlfn.IFNA(IF($B120=$B$382,0,INDEX('I.Supplementary 2019-20'!O$8:O$191,MATCH($B120,'I.Supplementary 2019-20'!$B$8:$B$191,0))),INDEX('KI 2019-20'!O$9:O$383,MATCH($B120,'KI 2019-20'!$B$9:$B$383,0)))</f>
        <v>0.84587572844582792</v>
      </c>
      <c r="K120" s="153">
        <f>_xlfn.IFNA(IF($B120=$B$382,0,INDEX('I.Supplementary 2019-20'!P$8:P$191,MATCH($B120,'I.Supplementary 2019-20'!$B$8:$B$191,0))),INDEX('KI 2019-20'!P$9:P$383,MATCH($B120,'KI 2019-20'!$B$9:$B$383,0)))</f>
        <v>0</v>
      </c>
      <c r="L120" s="153">
        <f>_xlfn.IFNA(IF($B120=$B$382,0,INDEX('I.Supplementary 2019-20'!Q$8:Q$191,MATCH($B120,'I.Supplementary 2019-20'!$B$8:$B$191,0))),INDEX('KI 2019-20'!Q$9:Q$383,MATCH($B120,'KI 2019-20'!$B$9:$B$383,0)))</f>
        <v>0</v>
      </c>
      <c r="M120" s="155">
        <f>_xlfn.IFNA(IF($B120=$B$382,0,INDEX('I.Supplementary 2019-20'!R$8:R$191,MATCH($B120,'I.Supplementary 2019-20'!$B$8:$B$191,0))),INDEX('KI 2019-20'!R$9:R$383,MATCH($B120,'KI 2019-20'!$B$9:$B$383,0)))</f>
        <v>0</v>
      </c>
      <c r="N120" s="153">
        <f>_xlfn.IFNA(IF($B120=$B$382,0,INDEX('I.Supplementary 2019-20'!S$8:S$191,MATCH($B120,'I.Supplementary 2019-20'!$B$8:$B$191,0))),INDEX('KI 2019-20'!S$9:S$383,MATCH($B120,'KI 2019-20'!$B$9:$B$383,0)))</f>
        <v>58.55024963226203</v>
      </c>
      <c r="O120" s="153">
        <f>_xlfn.IFNA(IF($B120=$B$382,0,INDEX('I.Supplementary 2019-20'!T$8:T$191,MATCH($B120,'I.Supplementary 2019-20'!$B$8:$B$191,0))),INDEX('KI 2019-20'!T$9:T$383,MATCH($B120,'KI 2019-20'!$B$9:$B$383,0)))</f>
        <v>14.424862919769897</v>
      </c>
      <c r="P120" s="153">
        <f>_xlfn.IFNA(IF($B120=$B$382,0,INDEX('I.Supplementary 2019-20'!U$8:U$191,MATCH($B120,'I.Supplementary 2019-20'!$B$8:$B$191,0))),INDEX('KI 2019-20'!U$9:U$383,MATCH($B120,'KI 2019-20'!$B$9:$B$383,0)))</f>
        <v>0</v>
      </c>
      <c r="Q120" s="153">
        <f>_xlfn.IFNA(IF($B120=$B$382,0,INDEX('I.Supplementary 2019-20'!V$8:V$191,MATCH($B120,'I.Supplementary 2019-20'!$B$8:$B$191,0))),INDEX('KI 2019-20'!V$9:V$383,MATCH($B120,'KI 2019-20'!$B$9:$B$383,0)))</f>
        <v>0</v>
      </c>
      <c r="R120" s="155">
        <f>_xlfn.IFNA(IF($B120=$B$382,0,INDEX('I.Supplementary 2019-20'!W$8:W$191,MATCH($B120,'I.Supplementary 2019-20'!$B$8:$B$191,0))),INDEX('KI 2019-20'!W$9:W$383,MATCH($B120,'KI 2019-20'!$B$9:$B$383,0)))</f>
        <v>0</v>
      </c>
      <c r="S120" s="153">
        <f>_xlfn.IFNA(IF($B120=$B$382,0,INDEX('I.Supplementary 2019-20'!X$8:X$191,MATCH($B120,'I.Supplementary 2019-20'!$B$8:$B$191,0))),INDEX('KI 2019-20'!X$9:X$383,MATCH($B120,'KI 2019-20'!$B$9:$B$383,0)))</f>
        <v>74.993117784951366</v>
      </c>
      <c r="T120" s="153">
        <f>_xlfn.IFNA(IF($B120=$B$382,0,INDEX('I.Supplementary 2019-20'!Y$8:Y$191,MATCH($B120,'I.Supplementary 2019-20'!$B$8:$B$191,0))),INDEX('KI 2019-20'!Y$9:Y$383,MATCH($B120,'KI 2019-20'!$B$9:$B$383,0)))</f>
        <v>15.270738648215724</v>
      </c>
      <c r="U120" s="153">
        <f>_xlfn.IFNA(IF($B120=$B$382,0,INDEX('I.Supplementary 2019-20'!Z$8:Z$191,MATCH($B120,'I.Supplementary 2019-20'!$B$8:$B$191,0))),INDEX('KI 2019-20'!Z$9:Z$383,MATCH($B120,'KI 2019-20'!$B$9:$B$383,0)))</f>
        <v>0</v>
      </c>
      <c r="V120" s="153">
        <f>_xlfn.IFNA(IF($B120=$B$382,0,INDEX('I.Supplementary 2019-20'!AA$8:AA$191,MATCH($B120,'I.Supplementary 2019-20'!$B$8:$B$191,0))),INDEX('KI 2019-20'!AA$9:AA$383,MATCH($B120,'KI 2019-20'!$B$9:$B$383,0)))</f>
        <v>0</v>
      </c>
      <c r="W120" s="155">
        <f>_xlfn.IFNA(IF($B120=$B$382,0,INDEX('I.Supplementary 2019-20'!AB$8:AB$191,MATCH($B120,'I.Supplementary 2019-20'!$B$8:$B$191,0))),INDEX('KI 2019-20'!AB$9:AB$383,MATCH($B120,'KI 2019-20'!$B$9:$B$383,0)))</f>
        <v>0</v>
      </c>
      <c r="Y120" s="154">
        <f>_xlfn.IFNA(IF($B120=$B$382,0,INDEX('I.Supplementary 2019-20'!$I$8:$I$191,MATCH($B120,'I.Supplementary 2019-20'!$B$8:$B$191,0))),INDEX('KI 2019-20'!$I$9:$I$383,MATCH($B120,'KI 2019-20'!$B$9:$B$383,0)))</f>
        <v>17.288743881135151</v>
      </c>
      <c r="Z120" s="153">
        <f>_xlfn.IFNA(IF($B120=$B$382,0,INDEX('I.Supplementary 2019-20'!$J$8:$J$191,MATCH($B120,'I.Supplementary 2019-20'!$B$8:$B$191,0))),INDEX('KI 2019-20'!$J$9:$J$383,MATCH($B120,'KI 2019-20'!$B$9:$B$383,0)))</f>
        <v>72.975112552031916</v>
      </c>
      <c r="AA120" s="155">
        <f>_xlfn.IFNA(IF($B120=$B$382,0,INDEX('I.Supplementary 2019-20'!$H$8:$H$191,MATCH($B120,'I.Supplementary 2019-20'!$B$8:$B$191,0))),INDEX('KI 2019-20'!$H$9:$H$383,MATCH($B120,'KI 2019-20'!$B$9:$B$383,0)))</f>
        <v>90.263856433167064</v>
      </c>
      <c r="AC120" s="156">
        <f>I120*('Other inputs'!$C$6/'Other inputs'!$C$5)</f>
        <v>16.710776391429679</v>
      </c>
      <c r="AD120" s="149">
        <f>IF(B120=$B$35,J120*('Other inputs'!$C$6/'Other inputs'!$C$5)-('Other inputs'!$C$18/1000000),J120*('Other inputs'!$C$6/'Other inputs'!$C$5))</f>
        <v>0.85965781770767447</v>
      </c>
      <c r="AE120" s="149">
        <f>K120*('Other inputs'!$C$6/'Other inputs'!$C$5)</f>
        <v>0</v>
      </c>
      <c r="AF120" s="149">
        <f>L120*('Other inputs'!$C$6/'Other inputs'!$C$5)</f>
        <v>0</v>
      </c>
      <c r="AG120" s="188">
        <f>M120*('Other inputs'!$C$6/'Other inputs'!$C$5)</f>
        <v>0</v>
      </c>
      <c r="AH120" s="149">
        <f>N120*('Other inputs'!$C$6/'Other inputs'!$C$5)</f>
        <v>59.504225186351839</v>
      </c>
      <c r="AI120" s="149">
        <f>O120*('Other inputs'!$C$6/'Other inputs'!$C$5)</f>
        <v>14.659891236181627</v>
      </c>
      <c r="AJ120" s="149">
        <f>P120*('Other inputs'!$C$6/'Other inputs'!$C$5)</f>
        <v>0</v>
      </c>
      <c r="AK120" s="149">
        <f>Q120*('Other inputs'!$C$6/'Other inputs'!$C$5)</f>
        <v>0</v>
      </c>
      <c r="AL120" s="188">
        <f>R120*('Other inputs'!$C$6/'Other inputs'!$C$5)</f>
        <v>0</v>
      </c>
      <c r="AM120" s="156">
        <f t="shared" si="18"/>
        <v>76.215001577781521</v>
      </c>
      <c r="AN120" s="149">
        <f t="shared" si="19"/>
        <v>15.519549053889302</v>
      </c>
      <c r="AO120" s="149">
        <f t="shared" si="20"/>
        <v>0</v>
      </c>
      <c r="AP120" s="149">
        <f t="shared" si="21"/>
        <v>0</v>
      </c>
      <c r="AQ120" s="188">
        <f t="shared" si="22"/>
        <v>0</v>
      </c>
      <c r="AR120" s="149"/>
      <c r="AS120" s="156">
        <f>IF(D120=$C$171,'Other inputs'!$C$12/1000000,SUM(AC120:AG120))</f>
        <v>17.570434209137353</v>
      </c>
      <c r="AT120" s="200">
        <f>IF(D120=$C$171,$Z$171*('Other inputs'!$C$6/'Other inputs'!$C$5),SUM(AH120:AL120))</f>
        <v>74.164116422533468</v>
      </c>
      <c r="AU120" s="210">
        <f t="shared" si="23"/>
        <v>91.734550631670828</v>
      </c>
      <c r="AV120" s="214"/>
      <c r="AW120" s="199">
        <f>IF($G120=1,0,IF($B120=$B$172,AC120*('Other inputs'!$F$6/'Other inputs'!$F$5)-('Other inputs'!$C$28/1000000),AC120*('Other inputs'!$F$6/'Other inputs'!$F$5)))</f>
        <v>16.803186214792422</v>
      </c>
      <c r="AX120" s="200">
        <f>IF($G120=1,0,IF($B120=$B$172,AD120*('Other inputs'!$F$6/'Other inputs'!$F$5)-('Other inputs'!$C$29/1000000),AD120*('Other inputs'!$F$6/'Other inputs'!$F$5)))</f>
        <v>0.86441168582403016</v>
      </c>
      <c r="AY120" s="200">
        <f>IF($G120=1,0,AE120*('Other inputs'!$F$6/'Other inputs'!$F$5))</f>
        <v>0</v>
      </c>
      <c r="AZ120" s="200">
        <f>IF($G120=1,0,AF120*('Other inputs'!$F$6/'Other inputs'!$F$5))</f>
        <v>0</v>
      </c>
      <c r="BA120" s="200">
        <f>IF($G120=1,0,AG120*('Other inputs'!$F$6/'Other inputs'!$F$5))</f>
        <v>0</v>
      </c>
      <c r="BB120" s="199">
        <f>IF($G120=1,0,AH120*('Other inputs'!$C$7/'Other inputs'!$C$6))</f>
        <v>59.504225186351839</v>
      </c>
      <c r="BC120" s="200">
        <f>IF($G120=1,0,AI120*('Other inputs'!$C$7/'Other inputs'!$C$6))</f>
        <v>14.659891236181627</v>
      </c>
      <c r="BD120" s="200">
        <f>IF($G120=1,0,AJ120*('Other inputs'!$C$7/'Other inputs'!$C$6))</f>
        <v>0</v>
      </c>
      <c r="BE120" s="200">
        <f>IF($G120=1,0,AK120*('Other inputs'!$C$7/'Other inputs'!$C$6))</f>
        <v>0</v>
      </c>
      <c r="BF120" s="200">
        <f>IF($G120=1,0,AL120*('Other inputs'!$C$7/'Other inputs'!$C$6))</f>
        <v>0</v>
      </c>
      <c r="BG120" s="199">
        <f t="shared" si="24"/>
        <v>76.307411401144265</v>
      </c>
      <c r="BH120" s="200">
        <f t="shared" si="25"/>
        <v>15.524302922005658</v>
      </c>
      <c r="BI120" s="200">
        <f t="shared" si="26"/>
        <v>0</v>
      </c>
      <c r="BJ120" s="200">
        <f t="shared" si="27"/>
        <v>0</v>
      </c>
      <c r="BK120" s="210">
        <f t="shared" si="28"/>
        <v>0</v>
      </c>
      <c r="BL120" s="200"/>
      <c r="BM120" s="199">
        <f>IF(D120=C$171,'Other inputs'!$C$13/1000000,SUM(AW120:BA120))</f>
        <v>17.667597900616453</v>
      </c>
      <c r="BN120" s="200">
        <f>IF(B120=$B$171,$AT$171*('Other inputs'!$C$7/'Other inputs'!$C$6),SUM(BB120:BF120))</f>
        <v>74.164116422533468</v>
      </c>
      <c r="BO120" s="188">
        <f t="shared" si="29"/>
        <v>91.831714323149924</v>
      </c>
    </row>
    <row r="121" spans="2:67">
      <c r="B121" s="121" t="str">
        <f>'KI 2019-20'!B122</f>
        <v>E1537</v>
      </c>
      <c r="C121" s="160" t="str">
        <f t="shared" si="16"/>
        <v>E1537</v>
      </c>
      <c r="D121" s="160" t="str">
        <f t="shared" si="17"/>
        <v>E1537</v>
      </c>
      <c r="E121" t="str">
        <f>INDEX('KI 2019-20'!D$9:D$383,MATCH($B121,'KI 2019-20'!$B$9:$B$383,0))</f>
        <v>SD</v>
      </c>
      <c r="F121">
        <f>INDEX('KI 2019-20'!E$9:E$383,MATCH($B121,'KI 2019-20'!$B$9:$B$383,0))</f>
        <v>0</v>
      </c>
      <c r="G121" s="119">
        <v>0</v>
      </c>
      <c r="H121" s="120" t="str">
        <f>INDEX('KI 2019-20'!F$9:F$383,MATCH($B121,'KI 2019-20'!$B$9:$B$383,0))</f>
        <v>Epping Forest</v>
      </c>
      <c r="I121" s="154">
        <f>_xlfn.IFNA(IF($B121=$B$382,0,INDEX('I.Supplementary 2019-20'!N$8:N$191,MATCH($B121,'I.Supplementary 2019-20'!$B$8:$B$191,0))),INDEX('KI 2019-20'!N$9:N$383,MATCH($B121,'KI 2019-20'!$B$9:$B$383,0)))</f>
        <v>0</v>
      </c>
      <c r="J121" s="153">
        <f>_xlfn.IFNA(IF($B121=$B$382,0,INDEX('I.Supplementary 2019-20'!O$8:O$191,MATCH($B121,'I.Supplementary 2019-20'!$B$8:$B$191,0))),INDEX('KI 2019-20'!O$9:O$383,MATCH($B121,'KI 2019-20'!$B$9:$B$383,0)))</f>
        <v>0</v>
      </c>
      <c r="K121" s="153">
        <f>_xlfn.IFNA(IF($B121=$B$382,0,INDEX('I.Supplementary 2019-20'!P$8:P$191,MATCH($B121,'I.Supplementary 2019-20'!$B$8:$B$191,0))),INDEX('KI 2019-20'!P$9:P$383,MATCH($B121,'KI 2019-20'!$B$9:$B$383,0)))</f>
        <v>0</v>
      </c>
      <c r="L121" s="153">
        <f>_xlfn.IFNA(IF($B121=$B$382,0,INDEX('I.Supplementary 2019-20'!Q$8:Q$191,MATCH($B121,'I.Supplementary 2019-20'!$B$8:$B$191,0))),INDEX('KI 2019-20'!Q$9:Q$383,MATCH($B121,'KI 2019-20'!$B$9:$B$383,0)))</f>
        <v>0</v>
      </c>
      <c r="M121" s="155">
        <f>_xlfn.IFNA(IF($B121=$B$382,0,INDEX('I.Supplementary 2019-20'!R$8:R$191,MATCH($B121,'I.Supplementary 2019-20'!$B$8:$B$191,0))),INDEX('KI 2019-20'!R$9:R$383,MATCH($B121,'KI 2019-20'!$B$9:$B$383,0)))</f>
        <v>0</v>
      </c>
      <c r="N121" s="153">
        <f>_xlfn.IFNA(IF($B121=$B$382,0,INDEX('I.Supplementary 2019-20'!S$8:S$191,MATCH($B121,'I.Supplementary 2019-20'!$B$8:$B$191,0))),INDEX('KI 2019-20'!S$9:S$383,MATCH($B121,'KI 2019-20'!$B$9:$B$383,0)))</f>
        <v>0</v>
      </c>
      <c r="O121" s="153">
        <f>_xlfn.IFNA(IF($B121=$B$382,0,INDEX('I.Supplementary 2019-20'!T$8:T$191,MATCH($B121,'I.Supplementary 2019-20'!$B$8:$B$191,0))),INDEX('KI 2019-20'!T$9:T$383,MATCH($B121,'KI 2019-20'!$B$9:$B$383,0)))</f>
        <v>3.2768802002666755</v>
      </c>
      <c r="P121" s="153">
        <f>_xlfn.IFNA(IF($B121=$B$382,0,INDEX('I.Supplementary 2019-20'!U$8:U$191,MATCH($B121,'I.Supplementary 2019-20'!$B$8:$B$191,0))),INDEX('KI 2019-20'!U$9:U$383,MATCH($B121,'KI 2019-20'!$B$9:$B$383,0)))</f>
        <v>0</v>
      </c>
      <c r="Q121" s="153">
        <f>_xlfn.IFNA(IF($B121=$B$382,0,INDEX('I.Supplementary 2019-20'!V$8:V$191,MATCH($B121,'I.Supplementary 2019-20'!$B$8:$B$191,0))),INDEX('KI 2019-20'!V$9:V$383,MATCH($B121,'KI 2019-20'!$B$9:$B$383,0)))</f>
        <v>0</v>
      </c>
      <c r="R121" s="155">
        <f>_xlfn.IFNA(IF($B121=$B$382,0,INDEX('I.Supplementary 2019-20'!W$8:W$191,MATCH($B121,'I.Supplementary 2019-20'!$B$8:$B$191,0))),INDEX('KI 2019-20'!W$9:W$383,MATCH($B121,'KI 2019-20'!$B$9:$B$383,0)))</f>
        <v>0</v>
      </c>
      <c r="S121" s="153">
        <f>_xlfn.IFNA(IF($B121=$B$382,0,INDEX('I.Supplementary 2019-20'!X$8:X$191,MATCH($B121,'I.Supplementary 2019-20'!$B$8:$B$191,0))),INDEX('KI 2019-20'!X$9:X$383,MATCH($B121,'KI 2019-20'!$B$9:$B$383,0)))</f>
        <v>0</v>
      </c>
      <c r="T121" s="153">
        <f>_xlfn.IFNA(IF($B121=$B$382,0,INDEX('I.Supplementary 2019-20'!Y$8:Y$191,MATCH($B121,'I.Supplementary 2019-20'!$B$8:$B$191,0))),INDEX('KI 2019-20'!Y$9:Y$383,MATCH($B121,'KI 2019-20'!$B$9:$B$383,0)))</f>
        <v>3.2768802002666755</v>
      </c>
      <c r="U121" s="153">
        <f>_xlfn.IFNA(IF($B121=$B$382,0,INDEX('I.Supplementary 2019-20'!Z$8:Z$191,MATCH($B121,'I.Supplementary 2019-20'!$B$8:$B$191,0))),INDEX('KI 2019-20'!Z$9:Z$383,MATCH($B121,'KI 2019-20'!$B$9:$B$383,0)))</f>
        <v>0</v>
      </c>
      <c r="V121" s="153">
        <f>_xlfn.IFNA(IF($B121=$B$382,0,INDEX('I.Supplementary 2019-20'!AA$8:AA$191,MATCH($B121,'I.Supplementary 2019-20'!$B$8:$B$191,0))),INDEX('KI 2019-20'!AA$9:AA$383,MATCH($B121,'KI 2019-20'!$B$9:$B$383,0)))</f>
        <v>0</v>
      </c>
      <c r="W121" s="155">
        <f>_xlfn.IFNA(IF($B121=$B$382,0,INDEX('I.Supplementary 2019-20'!AB$8:AB$191,MATCH($B121,'I.Supplementary 2019-20'!$B$8:$B$191,0))),INDEX('KI 2019-20'!AB$9:AB$383,MATCH($B121,'KI 2019-20'!$B$9:$B$383,0)))</f>
        <v>0</v>
      </c>
      <c r="Y121" s="154">
        <f>_xlfn.IFNA(IF($B121=$B$382,0,INDEX('I.Supplementary 2019-20'!$I$8:$I$191,MATCH($B121,'I.Supplementary 2019-20'!$B$8:$B$191,0))),INDEX('KI 2019-20'!$I$9:$I$383,MATCH($B121,'KI 2019-20'!$B$9:$B$383,0)))</f>
        <v>0</v>
      </c>
      <c r="Z121" s="153">
        <f>_xlfn.IFNA(IF($B121=$B$382,0,INDEX('I.Supplementary 2019-20'!$J$8:$J$191,MATCH($B121,'I.Supplementary 2019-20'!$B$8:$B$191,0))),INDEX('KI 2019-20'!$J$9:$J$383,MATCH($B121,'KI 2019-20'!$B$9:$B$383,0)))</f>
        <v>3.2768802002666755</v>
      </c>
      <c r="AA121" s="155">
        <f>_xlfn.IFNA(IF($B121=$B$382,0,INDEX('I.Supplementary 2019-20'!$H$8:$H$191,MATCH($B121,'I.Supplementary 2019-20'!$B$8:$B$191,0))),INDEX('KI 2019-20'!$H$9:$H$383,MATCH($B121,'KI 2019-20'!$B$9:$B$383,0)))</f>
        <v>3.2768802002666755</v>
      </c>
      <c r="AC121" s="156">
        <f>I121*('Other inputs'!$C$6/'Other inputs'!$C$5)</f>
        <v>0</v>
      </c>
      <c r="AD121" s="149">
        <f>IF(B121=$B$35,J121*('Other inputs'!$C$6/'Other inputs'!$C$5)-('Other inputs'!$C$18/1000000),J121*('Other inputs'!$C$6/'Other inputs'!$C$5))</f>
        <v>0</v>
      </c>
      <c r="AE121" s="149">
        <f>K121*('Other inputs'!$C$6/'Other inputs'!$C$5)</f>
        <v>0</v>
      </c>
      <c r="AF121" s="149">
        <f>L121*('Other inputs'!$C$6/'Other inputs'!$C$5)</f>
        <v>0</v>
      </c>
      <c r="AG121" s="188">
        <f>M121*('Other inputs'!$C$6/'Other inputs'!$C$5)</f>
        <v>0</v>
      </c>
      <c r="AH121" s="149">
        <f>N121*('Other inputs'!$C$6/'Other inputs'!$C$5)</f>
        <v>0</v>
      </c>
      <c r="AI121" s="149">
        <f>O121*('Other inputs'!$C$6/'Other inputs'!$C$5)</f>
        <v>3.3302713236926094</v>
      </c>
      <c r="AJ121" s="149">
        <f>P121*('Other inputs'!$C$6/'Other inputs'!$C$5)</f>
        <v>0</v>
      </c>
      <c r="AK121" s="149">
        <f>Q121*('Other inputs'!$C$6/'Other inputs'!$C$5)</f>
        <v>0</v>
      </c>
      <c r="AL121" s="188">
        <f>R121*('Other inputs'!$C$6/'Other inputs'!$C$5)</f>
        <v>0</v>
      </c>
      <c r="AM121" s="156">
        <f t="shared" si="18"/>
        <v>0</v>
      </c>
      <c r="AN121" s="149">
        <f t="shared" si="19"/>
        <v>3.3302713236926094</v>
      </c>
      <c r="AO121" s="149">
        <f t="shared" si="20"/>
        <v>0</v>
      </c>
      <c r="AP121" s="149">
        <f t="shared" si="21"/>
        <v>0</v>
      </c>
      <c r="AQ121" s="188">
        <f t="shared" si="22"/>
        <v>0</v>
      </c>
      <c r="AR121" s="149"/>
      <c r="AS121" s="156">
        <f>IF(D121=$C$171,'Other inputs'!$C$12/1000000,SUM(AC121:AG121))</f>
        <v>0</v>
      </c>
      <c r="AT121" s="200">
        <f>IF(D121=$C$171,$Z$171*('Other inputs'!$C$6/'Other inputs'!$C$5),SUM(AH121:AL121))</f>
        <v>3.3302713236926094</v>
      </c>
      <c r="AU121" s="210">
        <f t="shared" si="23"/>
        <v>3.3302713236926094</v>
      </c>
      <c r="AV121" s="214"/>
      <c r="AW121" s="199">
        <f>IF($G121=1,0,IF($B121=$B$172,AC121*('Other inputs'!$F$6/'Other inputs'!$F$5)-('Other inputs'!$C$28/1000000),AC121*('Other inputs'!$F$6/'Other inputs'!$F$5)))</f>
        <v>0</v>
      </c>
      <c r="AX121" s="200">
        <f>IF($G121=1,0,IF($B121=$B$172,AD121*('Other inputs'!$F$6/'Other inputs'!$F$5)-('Other inputs'!$C$29/1000000),AD121*('Other inputs'!$F$6/'Other inputs'!$F$5)))</f>
        <v>0</v>
      </c>
      <c r="AY121" s="200">
        <f>IF($G121=1,0,AE121*('Other inputs'!$F$6/'Other inputs'!$F$5))</f>
        <v>0</v>
      </c>
      <c r="AZ121" s="200">
        <f>IF($G121=1,0,AF121*('Other inputs'!$F$6/'Other inputs'!$F$5))</f>
        <v>0</v>
      </c>
      <c r="BA121" s="200">
        <f>IF($G121=1,0,AG121*('Other inputs'!$F$6/'Other inputs'!$F$5))</f>
        <v>0</v>
      </c>
      <c r="BB121" s="199">
        <f>IF($G121=1,0,AH121*('Other inputs'!$C$7/'Other inputs'!$C$6))</f>
        <v>0</v>
      </c>
      <c r="BC121" s="200">
        <f>IF($G121=1,0,AI121*('Other inputs'!$C$7/'Other inputs'!$C$6))</f>
        <v>3.3302713236926094</v>
      </c>
      <c r="BD121" s="200">
        <f>IF($G121=1,0,AJ121*('Other inputs'!$C$7/'Other inputs'!$C$6))</f>
        <v>0</v>
      </c>
      <c r="BE121" s="200">
        <f>IF($G121=1,0,AK121*('Other inputs'!$C$7/'Other inputs'!$C$6))</f>
        <v>0</v>
      </c>
      <c r="BF121" s="200">
        <f>IF($G121=1,0,AL121*('Other inputs'!$C$7/'Other inputs'!$C$6))</f>
        <v>0</v>
      </c>
      <c r="BG121" s="199">
        <f t="shared" si="24"/>
        <v>0</v>
      </c>
      <c r="BH121" s="200">
        <f t="shared" si="25"/>
        <v>3.3302713236926094</v>
      </c>
      <c r="BI121" s="200">
        <f t="shared" si="26"/>
        <v>0</v>
      </c>
      <c r="BJ121" s="200">
        <f t="shared" si="27"/>
        <v>0</v>
      </c>
      <c r="BK121" s="210">
        <f t="shared" si="28"/>
        <v>0</v>
      </c>
      <c r="BL121" s="200"/>
      <c r="BM121" s="199">
        <f>IF(D121=C$171,'Other inputs'!$C$13/1000000,SUM(AW121:BA121))</f>
        <v>0</v>
      </c>
      <c r="BN121" s="200">
        <f>IF(B121=$B$171,$AT$171*('Other inputs'!$C$7/'Other inputs'!$C$6),SUM(BB121:BF121))</f>
        <v>3.3302713236926094</v>
      </c>
      <c r="BO121" s="188">
        <f t="shared" si="29"/>
        <v>3.3302713236926094</v>
      </c>
    </row>
    <row r="122" spans="2:67">
      <c r="B122" s="121" t="str">
        <f>'KI 2019-20'!B123</f>
        <v>E3632</v>
      </c>
      <c r="C122" s="160" t="str">
        <f t="shared" si="16"/>
        <v>E3632</v>
      </c>
      <c r="D122" s="160" t="str">
        <f t="shared" si="17"/>
        <v>E3632</v>
      </c>
      <c r="E122" t="str">
        <f>INDEX('KI 2019-20'!D$9:D$383,MATCH($B122,'KI 2019-20'!$B$9:$B$383,0))</f>
        <v>SD</v>
      </c>
      <c r="F122">
        <f>INDEX('KI 2019-20'!E$9:E$383,MATCH($B122,'KI 2019-20'!$B$9:$B$383,0))</f>
        <v>0</v>
      </c>
      <c r="G122" s="119">
        <v>0</v>
      </c>
      <c r="H122" s="120" t="str">
        <f>INDEX('KI 2019-20'!F$9:F$383,MATCH($B122,'KI 2019-20'!$B$9:$B$383,0))</f>
        <v>Epsom and Ewell</v>
      </c>
      <c r="I122" s="154">
        <f>_xlfn.IFNA(IF($B122=$B$382,0,INDEX('I.Supplementary 2019-20'!N$8:N$191,MATCH($B122,'I.Supplementary 2019-20'!$B$8:$B$191,0))),INDEX('KI 2019-20'!N$9:N$383,MATCH($B122,'KI 2019-20'!$B$9:$B$383,0)))</f>
        <v>0</v>
      </c>
      <c r="J122" s="153">
        <f>_xlfn.IFNA(IF($B122=$B$382,0,INDEX('I.Supplementary 2019-20'!O$8:O$191,MATCH($B122,'I.Supplementary 2019-20'!$B$8:$B$191,0))),INDEX('KI 2019-20'!O$9:O$383,MATCH($B122,'KI 2019-20'!$B$9:$B$383,0)))</f>
        <v>0</v>
      </c>
      <c r="K122" s="153">
        <f>_xlfn.IFNA(IF($B122=$B$382,0,INDEX('I.Supplementary 2019-20'!P$8:P$191,MATCH($B122,'I.Supplementary 2019-20'!$B$8:$B$191,0))),INDEX('KI 2019-20'!P$9:P$383,MATCH($B122,'KI 2019-20'!$B$9:$B$383,0)))</f>
        <v>0</v>
      </c>
      <c r="L122" s="153">
        <f>_xlfn.IFNA(IF($B122=$B$382,0,INDEX('I.Supplementary 2019-20'!Q$8:Q$191,MATCH($B122,'I.Supplementary 2019-20'!$B$8:$B$191,0))),INDEX('KI 2019-20'!Q$9:Q$383,MATCH($B122,'KI 2019-20'!$B$9:$B$383,0)))</f>
        <v>0</v>
      </c>
      <c r="M122" s="155">
        <f>_xlfn.IFNA(IF($B122=$B$382,0,INDEX('I.Supplementary 2019-20'!R$8:R$191,MATCH($B122,'I.Supplementary 2019-20'!$B$8:$B$191,0))),INDEX('KI 2019-20'!R$9:R$383,MATCH($B122,'KI 2019-20'!$B$9:$B$383,0)))</f>
        <v>0</v>
      </c>
      <c r="N122" s="153">
        <f>_xlfn.IFNA(IF($B122=$B$382,0,INDEX('I.Supplementary 2019-20'!S$8:S$191,MATCH($B122,'I.Supplementary 2019-20'!$B$8:$B$191,0))),INDEX('KI 2019-20'!S$9:S$383,MATCH($B122,'KI 2019-20'!$B$9:$B$383,0)))</f>
        <v>0</v>
      </c>
      <c r="O122" s="153">
        <f>_xlfn.IFNA(IF($B122=$B$382,0,INDEX('I.Supplementary 2019-20'!T$8:T$191,MATCH($B122,'I.Supplementary 2019-20'!$B$8:$B$191,0))),INDEX('KI 2019-20'!T$9:T$383,MATCH($B122,'KI 2019-20'!$B$9:$B$383,0)))</f>
        <v>1.3969591874475973</v>
      </c>
      <c r="P122" s="153">
        <f>_xlfn.IFNA(IF($B122=$B$382,0,INDEX('I.Supplementary 2019-20'!U$8:U$191,MATCH($B122,'I.Supplementary 2019-20'!$B$8:$B$191,0))),INDEX('KI 2019-20'!U$9:U$383,MATCH($B122,'KI 2019-20'!$B$9:$B$383,0)))</f>
        <v>0</v>
      </c>
      <c r="Q122" s="153">
        <f>_xlfn.IFNA(IF($B122=$B$382,0,INDEX('I.Supplementary 2019-20'!V$8:V$191,MATCH($B122,'I.Supplementary 2019-20'!$B$8:$B$191,0))),INDEX('KI 2019-20'!V$9:V$383,MATCH($B122,'KI 2019-20'!$B$9:$B$383,0)))</f>
        <v>0</v>
      </c>
      <c r="R122" s="155">
        <f>_xlfn.IFNA(IF($B122=$B$382,0,INDEX('I.Supplementary 2019-20'!W$8:W$191,MATCH($B122,'I.Supplementary 2019-20'!$B$8:$B$191,0))),INDEX('KI 2019-20'!W$9:W$383,MATCH($B122,'KI 2019-20'!$B$9:$B$383,0)))</f>
        <v>0</v>
      </c>
      <c r="S122" s="153">
        <f>_xlfn.IFNA(IF($B122=$B$382,0,INDEX('I.Supplementary 2019-20'!X$8:X$191,MATCH($B122,'I.Supplementary 2019-20'!$B$8:$B$191,0))),INDEX('KI 2019-20'!X$9:X$383,MATCH($B122,'KI 2019-20'!$B$9:$B$383,0)))</f>
        <v>0</v>
      </c>
      <c r="T122" s="153">
        <f>_xlfn.IFNA(IF($B122=$B$382,0,INDEX('I.Supplementary 2019-20'!Y$8:Y$191,MATCH($B122,'I.Supplementary 2019-20'!$B$8:$B$191,0))),INDEX('KI 2019-20'!Y$9:Y$383,MATCH($B122,'KI 2019-20'!$B$9:$B$383,0)))</f>
        <v>1.3969591874475973</v>
      </c>
      <c r="U122" s="153">
        <f>_xlfn.IFNA(IF($B122=$B$382,0,INDEX('I.Supplementary 2019-20'!Z$8:Z$191,MATCH($B122,'I.Supplementary 2019-20'!$B$8:$B$191,0))),INDEX('KI 2019-20'!Z$9:Z$383,MATCH($B122,'KI 2019-20'!$B$9:$B$383,0)))</f>
        <v>0</v>
      </c>
      <c r="V122" s="153">
        <f>_xlfn.IFNA(IF($B122=$B$382,0,INDEX('I.Supplementary 2019-20'!AA$8:AA$191,MATCH($B122,'I.Supplementary 2019-20'!$B$8:$B$191,0))),INDEX('KI 2019-20'!AA$9:AA$383,MATCH($B122,'KI 2019-20'!$B$9:$B$383,0)))</f>
        <v>0</v>
      </c>
      <c r="W122" s="155">
        <f>_xlfn.IFNA(IF($B122=$B$382,0,INDEX('I.Supplementary 2019-20'!AB$8:AB$191,MATCH($B122,'I.Supplementary 2019-20'!$B$8:$B$191,0))),INDEX('KI 2019-20'!AB$9:AB$383,MATCH($B122,'KI 2019-20'!$B$9:$B$383,0)))</f>
        <v>0</v>
      </c>
      <c r="Y122" s="154">
        <f>_xlfn.IFNA(IF($B122=$B$382,0,INDEX('I.Supplementary 2019-20'!$I$8:$I$191,MATCH($B122,'I.Supplementary 2019-20'!$B$8:$B$191,0))),INDEX('KI 2019-20'!$I$9:$I$383,MATCH($B122,'KI 2019-20'!$B$9:$B$383,0)))</f>
        <v>0</v>
      </c>
      <c r="Z122" s="153">
        <f>_xlfn.IFNA(IF($B122=$B$382,0,INDEX('I.Supplementary 2019-20'!$J$8:$J$191,MATCH($B122,'I.Supplementary 2019-20'!$B$8:$B$191,0))),INDEX('KI 2019-20'!$J$9:$J$383,MATCH($B122,'KI 2019-20'!$B$9:$B$383,0)))</f>
        <v>1.3969591874475973</v>
      </c>
      <c r="AA122" s="155">
        <f>_xlfn.IFNA(IF($B122=$B$382,0,INDEX('I.Supplementary 2019-20'!$H$8:$H$191,MATCH($B122,'I.Supplementary 2019-20'!$B$8:$B$191,0))),INDEX('KI 2019-20'!$H$9:$H$383,MATCH($B122,'KI 2019-20'!$B$9:$B$383,0)))</f>
        <v>1.3969591874475973</v>
      </c>
      <c r="AC122" s="156">
        <f>I122*('Other inputs'!$C$6/'Other inputs'!$C$5)</f>
        <v>0</v>
      </c>
      <c r="AD122" s="149">
        <f>IF(B122=$B$35,J122*('Other inputs'!$C$6/'Other inputs'!$C$5)-('Other inputs'!$C$18/1000000),J122*('Other inputs'!$C$6/'Other inputs'!$C$5))</f>
        <v>0</v>
      </c>
      <c r="AE122" s="149">
        <f>K122*('Other inputs'!$C$6/'Other inputs'!$C$5)</f>
        <v>0</v>
      </c>
      <c r="AF122" s="149">
        <f>L122*('Other inputs'!$C$6/'Other inputs'!$C$5)</f>
        <v>0</v>
      </c>
      <c r="AG122" s="188">
        <f>M122*('Other inputs'!$C$6/'Other inputs'!$C$5)</f>
        <v>0</v>
      </c>
      <c r="AH122" s="149">
        <f>N122*('Other inputs'!$C$6/'Other inputs'!$C$5)</f>
        <v>0</v>
      </c>
      <c r="AI122" s="149">
        <f>O122*('Other inputs'!$C$6/'Other inputs'!$C$5)</f>
        <v>1.4197202332715908</v>
      </c>
      <c r="AJ122" s="149">
        <f>P122*('Other inputs'!$C$6/'Other inputs'!$C$5)</f>
        <v>0</v>
      </c>
      <c r="AK122" s="149">
        <f>Q122*('Other inputs'!$C$6/'Other inputs'!$C$5)</f>
        <v>0</v>
      </c>
      <c r="AL122" s="188">
        <f>R122*('Other inputs'!$C$6/'Other inputs'!$C$5)</f>
        <v>0</v>
      </c>
      <c r="AM122" s="156">
        <f t="shared" si="18"/>
        <v>0</v>
      </c>
      <c r="AN122" s="149">
        <f t="shared" si="19"/>
        <v>1.4197202332715908</v>
      </c>
      <c r="AO122" s="149">
        <f t="shared" si="20"/>
        <v>0</v>
      </c>
      <c r="AP122" s="149">
        <f t="shared" si="21"/>
        <v>0</v>
      </c>
      <c r="AQ122" s="188">
        <f t="shared" si="22"/>
        <v>0</v>
      </c>
      <c r="AR122" s="149"/>
      <c r="AS122" s="156">
        <f>IF(D122=$C$171,'Other inputs'!$C$12/1000000,SUM(AC122:AG122))</f>
        <v>0</v>
      </c>
      <c r="AT122" s="200">
        <f>IF(D122=$C$171,$Z$171*('Other inputs'!$C$6/'Other inputs'!$C$5),SUM(AH122:AL122))</f>
        <v>1.4197202332715908</v>
      </c>
      <c r="AU122" s="210">
        <f t="shared" si="23"/>
        <v>1.4197202332715908</v>
      </c>
      <c r="AV122" s="214"/>
      <c r="AW122" s="199">
        <f>IF($G122=1,0,IF($B122=$B$172,AC122*('Other inputs'!$F$6/'Other inputs'!$F$5)-('Other inputs'!$C$28/1000000),AC122*('Other inputs'!$F$6/'Other inputs'!$F$5)))</f>
        <v>0</v>
      </c>
      <c r="AX122" s="200">
        <f>IF($G122=1,0,IF($B122=$B$172,AD122*('Other inputs'!$F$6/'Other inputs'!$F$5)-('Other inputs'!$C$29/1000000),AD122*('Other inputs'!$F$6/'Other inputs'!$F$5)))</f>
        <v>0</v>
      </c>
      <c r="AY122" s="200">
        <f>IF($G122=1,0,AE122*('Other inputs'!$F$6/'Other inputs'!$F$5))</f>
        <v>0</v>
      </c>
      <c r="AZ122" s="200">
        <f>IF($G122=1,0,AF122*('Other inputs'!$F$6/'Other inputs'!$F$5))</f>
        <v>0</v>
      </c>
      <c r="BA122" s="200">
        <f>IF($G122=1,0,AG122*('Other inputs'!$F$6/'Other inputs'!$F$5))</f>
        <v>0</v>
      </c>
      <c r="BB122" s="199">
        <f>IF($G122=1,0,AH122*('Other inputs'!$C$7/'Other inputs'!$C$6))</f>
        <v>0</v>
      </c>
      <c r="BC122" s="200">
        <f>IF($G122=1,0,AI122*('Other inputs'!$C$7/'Other inputs'!$C$6))</f>
        <v>1.4197202332715908</v>
      </c>
      <c r="BD122" s="200">
        <f>IF($G122=1,0,AJ122*('Other inputs'!$C$7/'Other inputs'!$C$6))</f>
        <v>0</v>
      </c>
      <c r="BE122" s="200">
        <f>IF($G122=1,0,AK122*('Other inputs'!$C$7/'Other inputs'!$C$6))</f>
        <v>0</v>
      </c>
      <c r="BF122" s="200">
        <f>IF($G122=1,0,AL122*('Other inputs'!$C$7/'Other inputs'!$C$6))</f>
        <v>0</v>
      </c>
      <c r="BG122" s="199">
        <f t="shared" si="24"/>
        <v>0</v>
      </c>
      <c r="BH122" s="200">
        <f t="shared" si="25"/>
        <v>1.4197202332715908</v>
      </c>
      <c r="BI122" s="200">
        <f t="shared" si="26"/>
        <v>0</v>
      </c>
      <c r="BJ122" s="200">
        <f t="shared" si="27"/>
        <v>0</v>
      </c>
      <c r="BK122" s="210">
        <f t="shared" si="28"/>
        <v>0</v>
      </c>
      <c r="BL122" s="200"/>
      <c r="BM122" s="199">
        <f>IF(D122=C$171,'Other inputs'!$C$13/1000000,SUM(AW122:BA122))</f>
        <v>0</v>
      </c>
      <c r="BN122" s="200">
        <f>IF(B122=$B$171,$AT$171*('Other inputs'!$C$7/'Other inputs'!$C$6),SUM(BB122:BF122))</f>
        <v>1.4197202332715908</v>
      </c>
      <c r="BO122" s="188">
        <f t="shared" si="29"/>
        <v>1.4197202332715908</v>
      </c>
    </row>
    <row r="123" spans="2:67">
      <c r="B123" s="121" t="str">
        <f>'KI 2019-20'!B124</f>
        <v>E1036</v>
      </c>
      <c r="C123" s="160" t="str">
        <f t="shared" si="16"/>
        <v>E1036</v>
      </c>
      <c r="D123" s="160" t="str">
        <f t="shared" si="17"/>
        <v>E1036</v>
      </c>
      <c r="E123" t="str">
        <f>INDEX('KI 2019-20'!D$9:D$383,MATCH($B123,'KI 2019-20'!$B$9:$B$383,0))</f>
        <v>SD</v>
      </c>
      <c r="F123">
        <f>INDEX('KI 2019-20'!E$9:E$383,MATCH($B123,'KI 2019-20'!$B$9:$B$383,0))</f>
        <v>0</v>
      </c>
      <c r="G123" s="119">
        <v>0</v>
      </c>
      <c r="H123" s="120" t="str">
        <f>INDEX('KI 2019-20'!F$9:F$383,MATCH($B123,'KI 2019-20'!$B$9:$B$383,0))</f>
        <v>Erewash</v>
      </c>
      <c r="I123" s="154">
        <f>_xlfn.IFNA(IF($B123=$B$382,0,INDEX('I.Supplementary 2019-20'!N$8:N$191,MATCH($B123,'I.Supplementary 2019-20'!$B$8:$B$191,0))),INDEX('KI 2019-20'!N$9:N$383,MATCH($B123,'KI 2019-20'!$B$9:$B$383,0)))</f>
        <v>0</v>
      </c>
      <c r="J123" s="153">
        <f>_xlfn.IFNA(IF($B123=$B$382,0,INDEX('I.Supplementary 2019-20'!O$8:O$191,MATCH($B123,'I.Supplementary 2019-20'!$B$8:$B$191,0))),INDEX('KI 2019-20'!O$9:O$383,MATCH($B123,'KI 2019-20'!$B$9:$B$383,0)))</f>
        <v>0.10378730649859645</v>
      </c>
      <c r="K123" s="153">
        <f>_xlfn.IFNA(IF($B123=$B$382,0,INDEX('I.Supplementary 2019-20'!P$8:P$191,MATCH($B123,'I.Supplementary 2019-20'!$B$8:$B$191,0))),INDEX('KI 2019-20'!P$9:P$383,MATCH($B123,'KI 2019-20'!$B$9:$B$383,0)))</f>
        <v>0</v>
      </c>
      <c r="L123" s="153">
        <f>_xlfn.IFNA(IF($B123=$B$382,0,INDEX('I.Supplementary 2019-20'!Q$8:Q$191,MATCH($B123,'I.Supplementary 2019-20'!$B$8:$B$191,0))),INDEX('KI 2019-20'!Q$9:Q$383,MATCH($B123,'KI 2019-20'!$B$9:$B$383,0)))</f>
        <v>0</v>
      </c>
      <c r="M123" s="155">
        <f>_xlfn.IFNA(IF($B123=$B$382,0,INDEX('I.Supplementary 2019-20'!R$8:R$191,MATCH($B123,'I.Supplementary 2019-20'!$B$8:$B$191,0))),INDEX('KI 2019-20'!R$9:R$383,MATCH($B123,'KI 2019-20'!$B$9:$B$383,0)))</f>
        <v>0</v>
      </c>
      <c r="N123" s="153">
        <f>_xlfn.IFNA(IF($B123=$B$382,0,INDEX('I.Supplementary 2019-20'!S$8:S$191,MATCH($B123,'I.Supplementary 2019-20'!$B$8:$B$191,0))),INDEX('KI 2019-20'!S$9:S$383,MATCH($B123,'KI 2019-20'!$B$9:$B$383,0)))</f>
        <v>0</v>
      </c>
      <c r="O123" s="153">
        <f>_xlfn.IFNA(IF($B123=$B$382,0,INDEX('I.Supplementary 2019-20'!T$8:T$191,MATCH($B123,'I.Supplementary 2019-20'!$B$8:$B$191,0))),INDEX('KI 2019-20'!T$9:T$383,MATCH($B123,'KI 2019-20'!$B$9:$B$383,0)))</f>
        <v>3.2708273037709641</v>
      </c>
      <c r="P123" s="153">
        <f>_xlfn.IFNA(IF($B123=$B$382,0,INDEX('I.Supplementary 2019-20'!U$8:U$191,MATCH($B123,'I.Supplementary 2019-20'!$B$8:$B$191,0))),INDEX('KI 2019-20'!U$9:U$383,MATCH($B123,'KI 2019-20'!$B$9:$B$383,0)))</f>
        <v>0</v>
      </c>
      <c r="Q123" s="153">
        <f>_xlfn.IFNA(IF($B123=$B$382,0,INDEX('I.Supplementary 2019-20'!V$8:V$191,MATCH($B123,'I.Supplementary 2019-20'!$B$8:$B$191,0))),INDEX('KI 2019-20'!V$9:V$383,MATCH($B123,'KI 2019-20'!$B$9:$B$383,0)))</f>
        <v>0</v>
      </c>
      <c r="R123" s="155">
        <f>_xlfn.IFNA(IF($B123=$B$382,0,INDEX('I.Supplementary 2019-20'!W$8:W$191,MATCH($B123,'I.Supplementary 2019-20'!$B$8:$B$191,0))),INDEX('KI 2019-20'!W$9:W$383,MATCH($B123,'KI 2019-20'!$B$9:$B$383,0)))</f>
        <v>0</v>
      </c>
      <c r="S123" s="153">
        <f>_xlfn.IFNA(IF($B123=$B$382,0,INDEX('I.Supplementary 2019-20'!X$8:X$191,MATCH($B123,'I.Supplementary 2019-20'!$B$8:$B$191,0))),INDEX('KI 2019-20'!X$9:X$383,MATCH($B123,'KI 2019-20'!$B$9:$B$383,0)))</f>
        <v>0</v>
      </c>
      <c r="T123" s="153">
        <f>_xlfn.IFNA(IF($B123=$B$382,0,INDEX('I.Supplementary 2019-20'!Y$8:Y$191,MATCH($B123,'I.Supplementary 2019-20'!$B$8:$B$191,0))),INDEX('KI 2019-20'!Y$9:Y$383,MATCH($B123,'KI 2019-20'!$B$9:$B$383,0)))</f>
        <v>3.3746146102695604</v>
      </c>
      <c r="U123" s="153">
        <f>_xlfn.IFNA(IF($B123=$B$382,0,INDEX('I.Supplementary 2019-20'!Z$8:Z$191,MATCH($B123,'I.Supplementary 2019-20'!$B$8:$B$191,0))),INDEX('KI 2019-20'!Z$9:Z$383,MATCH($B123,'KI 2019-20'!$B$9:$B$383,0)))</f>
        <v>0</v>
      </c>
      <c r="V123" s="153">
        <f>_xlfn.IFNA(IF($B123=$B$382,0,INDEX('I.Supplementary 2019-20'!AA$8:AA$191,MATCH($B123,'I.Supplementary 2019-20'!$B$8:$B$191,0))),INDEX('KI 2019-20'!AA$9:AA$383,MATCH($B123,'KI 2019-20'!$B$9:$B$383,0)))</f>
        <v>0</v>
      </c>
      <c r="W123" s="155">
        <f>_xlfn.IFNA(IF($B123=$B$382,0,INDEX('I.Supplementary 2019-20'!AB$8:AB$191,MATCH($B123,'I.Supplementary 2019-20'!$B$8:$B$191,0))),INDEX('KI 2019-20'!AB$9:AB$383,MATCH($B123,'KI 2019-20'!$B$9:$B$383,0)))</f>
        <v>0</v>
      </c>
      <c r="Y123" s="154">
        <f>_xlfn.IFNA(IF($B123=$B$382,0,INDEX('I.Supplementary 2019-20'!$I$8:$I$191,MATCH($B123,'I.Supplementary 2019-20'!$B$8:$B$191,0))),INDEX('KI 2019-20'!$I$9:$I$383,MATCH($B123,'KI 2019-20'!$B$9:$B$383,0)))</f>
        <v>0.10378730649859645</v>
      </c>
      <c r="Z123" s="153">
        <f>_xlfn.IFNA(IF($B123=$B$382,0,INDEX('I.Supplementary 2019-20'!$J$8:$J$191,MATCH($B123,'I.Supplementary 2019-20'!$B$8:$B$191,0))),INDEX('KI 2019-20'!$J$9:$J$383,MATCH($B123,'KI 2019-20'!$B$9:$B$383,0)))</f>
        <v>3.2708273037709641</v>
      </c>
      <c r="AA123" s="155">
        <f>_xlfn.IFNA(IF($B123=$B$382,0,INDEX('I.Supplementary 2019-20'!$H$8:$H$191,MATCH($B123,'I.Supplementary 2019-20'!$B$8:$B$191,0))),INDEX('KI 2019-20'!$H$9:$H$383,MATCH($B123,'KI 2019-20'!$B$9:$B$383,0)))</f>
        <v>3.3746146102695604</v>
      </c>
      <c r="AC123" s="156">
        <f>I123*('Other inputs'!$C$6/'Other inputs'!$C$5)</f>
        <v>0</v>
      </c>
      <c r="AD123" s="149">
        <f>IF(B123=$B$35,J123*('Other inputs'!$C$6/'Other inputs'!$C$5)-('Other inputs'!$C$18/1000000),J123*('Other inputs'!$C$6/'Other inputs'!$C$5))</f>
        <v>0.10547834204236177</v>
      </c>
      <c r="AE123" s="149">
        <f>K123*('Other inputs'!$C$6/'Other inputs'!$C$5)</f>
        <v>0</v>
      </c>
      <c r="AF123" s="149">
        <f>L123*('Other inputs'!$C$6/'Other inputs'!$C$5)</f>
        <v>0</v>
      </c>
      <c r="AG123" s="188">
        <f>M123*('Other inputs'!$C$6/'Other inputs'!$C$5)</f>
        <v>0</v>
      </c>
      <c r="AH123" s="149">
        <f>N123*('Other inputs'!$C$6/'Other inputs'!$C$5)</f>
        <v>0</v>
      </c>
      <c r="AI123" s="149">
        <f>O123*('Other inputs'!$C$6/'Other inputs'!$C$5)</f>
        <v>3.3241198056653993</v>
      </c>
      <c r="AJ123" s="149">
        <f>P123*('Other inputs'!$C$6/'Other inputs'!$C$5)</f>
        <v>0</v>
      </c>
      <c r="AK123" s="149">
        <f>Q123*('Other inputs'!$C$6/'Other inputs'!$C$5)</f>
        <v>0</v>
      </c>
      <c r="AL123" s="188">
        <f>R123*('Other inputs'!$C$6/'Other inputs'!$C$5)</f>
        <v>0</v>
      </c>
      <c r="AM123" s="156">
        <f t="shared" si="18"/>
        <v>0</v>
      </c>
      <c r="AN123" s="149">
        <f t="shared" si="19"/>
        <v>3.4295981477077611</v>
      </c>
      <c r="AO123" s="149">
        <f t="shared" si="20"/>
        <v>0</v>
      </c>
      <c r="AP123" s="149">
        <f t="shared" si="21"/>
        <v>0</v>
      </c>
      <c r="AQ123" s="188">
        <f t="shared" si="22"/>
        <v>0</v>
      </c>
      <c r="AR123" s="149"/>
      <c r="AS123" s="156">
        <f>IF(D123=$C$171,'Other inputs'!$C$12/1000000,SUM(AC123:AG123))</f>
        <v>0.10547834204236177</v>
      </c>
      <c r="AT123" s="200">
        <f>IF(D123=$C$171,$Z$171*('Other inputs'!$C$6/'Other inputs'!$C$5),SUM(AH123:AL123))</f>
        <v>3.3241198056653993</v>
      </c>
      <c r="AU123" s="210">
        <f t="shared" si="23"/>
        <v>3.4295981477077611</v>
      </c>
      <c r="AV123" s="214"/>
      <c r="AW123" s="199">
        <f>IF($G123=1,0,IF($B123=$B$172,AC123*('Other inputs'!$F$6/'Other inputs'!$F$5)-('Other inputs'!$C$28/1000000),AC123*('Other inputs'!$F$6/'Other inputs'!$F$5)))</f>
        <v>0</v>
      </c>
      <c r="AX123" s="200">
        <f>IF($G123=1,0,IF($B123=$B$172,AD123*('Other inputs'!$F$6/'Other inputs'!$F$5)-('Other inputs'!$C$29/1000000),AD123*('Other inputs'!$F$6/'Other inputs'!$F$5)))</f>
        <v>0.10606163241310293</v>
      </c>
      <c r="AY123" s="200">
        <f>IF($G123=1,0,AE123*('Other inputs'!$F$6/'Other inputs'!$F$5))</f>
        <v>0</v>
      </c>
      <c r="AZ123" s="200">
        <f>IF($G123=1,0,AF123*('Other inputs'!$F$6/'Other inputs'!$F$5))</f>
        <v>0</v>
      </c>
      <c r="BA123" s="200">
        <f>IF($G123=1,0,AG123*('Other inputs'!$F$6/'Other inputs'!$F$5))</f>
        <v>0</v>
      </c>
      <c r="BB123" s="199">
        <f>IF($G123=1,0,AH123*('Other inputs'!$C$7/'Other inputs'!$C$6))</f>
        <v>0</v>
      </c>
      <c r="BC123" s="200">
        <f>IF($G123=1,0,AI123*('Other inputs'!$C$7/'Other inputs'!$C$6))</f>
        <v>3.3241198056653993</v>
      </c>
      <c r="BD123" s="200">
        <f>IF($G123=1,0,AJ123*('Other inputs'!$C$7/'Other inputs'!$C$6))</f>
        <v>0</v>
      </c>
      <c r="BE123" s="200">
        <f>IF($G123=1,0,AK123*('Other inputs'!$C$7/'Other inputs'!$C$6))</f>
        <v>0</v>
      </c>
      <c r="BF123" s="200">
        <f>IF($G123=1,0,AL123*('Other inputs'!$C$7/'Other inputs'!$C$6))</f>
        <v>0</v>
      </c>
      <c r="BG123" s="199">
        <f t="shared" si="24"/>
        <v>0</v>
      </c>
      <c r="BH123" s="200">
        <f t="shared" si="25"/>
        <v>3.4301814380785021</v>
      </c>
      <c r="BI123" s="200">
        <f t="shared" si="26"/>
        <v>0</v>
      </c>
      <c r="BJ123" s="200">
        <f t="shared" si="27"/>
        <v>0</v>
      </c>
      <c r="BK123" s="210">
        <f t="shared" si="28"/>
        <v>0</v>
      </c>
      <c r="BL123" s="200"/>
      <c r="BM123" s="199">
        <f>IF(D123=C$171,'Other inputs'!$C$13/1000000,SUM(AW123:BA123))</f>
        <v>0.10606163241310293</v>
      </c>
      <c r="BN123" s="200">
        <f>IF(B123=$B$171,$AT$171*('Other inputs'!$C$7/'Other inputs'!$C$6),SUM(BB123:BF123))</f>
        <v>3.3241198056653993</v>
      </c>
      <c r="BO123" s="188">
        <f t="shared" si="29"/>
        <v>3.4301814380785021</v>
      </c>
    </row>
    <row r="124" spans="2:67">
      <c r="B124" s="121" t="str">
        <f>'KI 2019-20'!B125</f>
        <v>E1521</v>
      </c>
      <c r="C124" s="160" t="str">
        <f t="shared" si="16"/>
        <v>E1521</v>
      </c>
      <c r="D124" s="160" t="str">
        <f t="shared" si="17"/>
        <v>E1521</v>
      </c>
      <c r="E124" t="str">
        <f>INDEX('KI 2019-20'!D$9:D$383,MATCH($B124,'KI 2019-20'!$B$9:$B$383,0))</f>
        <v>SCNFIR</v>
      </c>
      <c r="F124">
        <f>INDEX('KI 2019-20'!E$9:E$383,MATCH($B124,'KI 2019-20'!$B$9:$B$383,0))</f>
        <v>0</v>
      </c>
      <c r="G124" s="119">
        <v>0</v>
      </c>
      <c r="H124" s="120" t="str">
        <f>INDEX('KI 2019-20'!F$9:F$383,MATCH($B124,'KI 2019-20'!$B$9:$B$383,0))</f>
        <v>Essex</v>
      </c>
      <c r="I124" s="154">
        <f>_xlfn.IFNA(IF($B124=$B$382,0,INDEX('I.Supplementary 2019-20'!N$8:N$191,MATCH($B124,'I.Supplementary 2019-20'!$B$8:$B$191,0))),INDEX('KI 2019-20'!N$9:N$383,MATCH($B124,'KI 2019-20'!$B$9:$B$383,0)))</f>
        <v>18.300037421716809</v>
      </c>
      <c r="J124" s="153">
        <f>_xlfn.IFNA(IF($B124=$B$382,0,INDEX('I.Supplementary 2019-20'!O$8:O$191,MATCH($B124,'I.Supplementary 2019-20'!$B$8:$B$191,0))),INDEX('KI 2019-20'!O$9:O$383,MATCH($B124,'KI 2019-20'!$B$9:$B$383,0)))</f>
        <v>0</v>
      </c>
      <c r="K124" s="153">
        <f>_xlfn.IFNA(IF($B124=$B$382,0,INDEX('I.Supplementary 2019-20'!P$8:P$191,MATCH($B124,'I.Supplementary 2019-20'!$B$8:$B$191,0))),INDEX('KI 2019-20'!P$9:P$383,MATCH($B124,'KI 2019-20'!$B$9:$B$383,0)))</f>
        <v>0</v>
      </c>
      <c r="L124" s="153">
        <f>_xlfn.IFNA(IF($B124=$B$382,0,INDEX('I.Supplementary 2019-20'!Q$8:Q$191,MATCH($B124,'I.Supplementary 2019-20'!$B$8:$B$191,0))),INDEX('KI 2019-20'!Q$9:Q$383,MATCH($B124,'KI 2019-20'!$B$9:$B$383,0)))</f>
        <v>0</v>
      </c>
      <c r="M124" s="155">
        <f>_xlfn.IFNA(IF($B124=$B$382,0,INDEX('I.Supplementary 2019-20'!R$8:R$191,MATCH($B124,'I.Supplementary 2019-20'!$B$8:$B$191,0))),INDEX('KI 2019-20'!R$9:R$383,MATCH($B124,'KI 2019-20'!$B$9:$B$383,0)))</f>
        <v>0</v>
      </c>
      <c r="N124" s="153">
        <f>_xlfn.IFNA(IF($B124=$B$382,0,INDEX('I.Supplementary 2019-20'!S$8:S$191,MATCH($B124,'I.Supplementary 2019-20'!$B$8:$B$191,0))),INDEX('KI 2019-20'!S$9:S$383,MATCH($B124,'KI 2019-20'!$B$9:$B$383,0)))</f>
        <v>173.80440892160755</v>
      </c>
      <c r="O124" s="153">
        <f>_xlfn.IFNA(IF($B124=$B$382,0,INDEX('I.Supplementary 2019-20'!T$8:T$191,MATCH($B124,'I.Supplementary 2019-20'!$B$8:$B$191,0))),INDEX('KI 2019-20'!T$9:T$383,MATCH($B124,'KI 2019-20'!$B$9:$B$383,0)))</f>
        <v>0</v>
      </c>
      <c r="P124" s="153">
        <f>_xlfn.IFNA(IF($B124=$B$382,0,INDEX('I.Supplementary 2019-20'!U$8:U$191,MATCH($B124,'I.Supplementary 2019-20'!$B$8:$B$191,0))),INDEX('KI 2019-20'!U$9:U$383,MATCH($B124,'KI 2019-20'!$B$9:$B$383,0)))</f>
        <v>0</v>
      </c>
      <c r="Q124" s="153">
        <f>_xlfn.IFNA(IF($B124=$B$382,0,INDEX('I.Supplementary 2019-20'!V$8:V$191,MATCH($B124,'I.Supplementary 2019-20'!$B$8:$B$191,0))),INDEX('KI 2019-20'!V$9:V$383,MATCH($B124,'KI 2019-20'!$B$9:$B$383,0)))</f>
        <v>0</v>
      </c>
      <c r="R124" s="155">
        <f>_xlfn.IFNA(IF($B124=$B$382,0,INDEX('I.Supplementary 2019-20'!W$8:W$191,MATCH($B124,'I.Supplementary 2019-20'!$B$8:$B$191,0))),INDEX('KI 2019-20'!W$9:W$383,MATCH($B124,'KI 2019-20'!$B$9:$B$383,0)))</f>
        <v>0</v>
      </c>
      <c r="S124" s="153">
        <f>_xlfn.IFNA(IF($B124=$B$382,0,INDEX('I.Supplementary 2019-20'!X$8:X$191,MATCH($B124,'I.Supplementary 2019-20'!$B$8:$B$191,0))),INDEX('KI 2019-20'!X$9:X$383,MATCH($B124,'KI 2019-20'!$B$9:$B$383,0)))</f>
        <v>192.10444634332435</v>
      </c>
      <c r="T124" s="153">
        <f>_xlfn.IFNA(IF($B124=$B$382,0,INDEX('I.Supplementary 2019-20'!Y$8:Y$191,MATCH($B124,'I.Supplementary 2019-20'!$B$8:$B$191,0))),INDEX('KI 2019-20'!Y$9:Y$383,MATCH($B124,'KI 2019-20'!$B$9:$B$383,0)))</f>
        <v>0</v>
      </c>
      <c r="U124" s="153">
        <f>_xlfn.IFNA(IF($B124=$B$382,0,INDEX('I.Supplementary 2019-20'!Z$8:Z$191,MATCH($B124,'I.Supplementary 2019-20'!$B$8:$B$191,0))),INDEX('KI 2019-20'!Z$9:Z$383,MATCH($B124,'KI 2019-20'!$B$9:$B$383,0)))</f>
        <v>0</v>
      </c>
      <c r="V124" s="153">
        <f>_xlfn.IFNA(IF($B124=$B$382,0,INDEX('I.Supplementary 2019-20'!AA$8:AA$191,MATCH($B124,'I.Supplementary 2019-20'!$B$8:$B$191,0))),INDEX('KI 2019-20'!AA$9:AA$383,MATCH($B124,'KI 2019-20'!$B$9:$B$383,0)))</f>
        <v>0</v>
      </c>
      <c r="W124" s="155">
        <f>_xlfn.IFNA(IF($B124=$B$382,0,INDEX('I.Supplementary 2019-20'!AB$8:AB$191,MATCH($B124,'I.Supplementary 2019-20'!$B$8:$B$191,0))),INDEX('KI 2019-20'!AB$9:AB$383,MATCH($B124,'KI 2019-20'!$B$9:$B$383,0)))</f>
        <v>0</v>
      </c>
      <c r="Y124" s="154">
        <f>_xlfn.IFNA(IF($B124=$B$382,0,INDEX('I.Supplementary 2019-20'!$I$8:$I$191,MATCH($B124,'I.Supplementary 2019-20'!$B$8:$B$191,0))),INDEX('KI 2019-20'!$I$9:$I$383,MATCH($B124,'KI 2019-20'!$B$9:$B$383,0)))</f>
        <v>18.300037421716809</v>
      </c>
      <c r="Z124" s="153">
        <f>_xlfn.IFNA(IF($B124=$B$382,0,INDEX('I.Supplementary 2019-20'!$J$8:$J$191,MATCH($B124,'I.Supplementary 2019-20'!$B$8:$B$191,0))),INDEX('KI 2019-20'!$J$9:$J$383,MATCH($B124,'KI 2019-20'!$B$9:$B$383,0)))</f>
        <v>173.80440892160755</v>
      </c>
      <c r="AA124" s="155">
        <f>_xlfn.IFNA(IF($B124=$B$382,0,INDEX('I.Supplementary 2019-20'!$H$8:$H$191,MATCH($B124,'I.Supplementary 2019-20'!$B$8:$B$191,0))),INDEX('KI 2019-20'!$H$9:$H$383,MATCH($B124,'KI 2019-20'!$B$9:$B$383,0)))</f>
        <v>192.10444634332435</v>
      </c>
      <c r="AC124" s="156">
        <f>I124*('Other inputs'!$C$6/'Other inputs'!$C$5)</f>
        <v>18.598205037549263</v>
      </c>
      <c r="AD124" s="149">
        <f>IF(B124=$B$35,J124*('Other inputs'!$C$6/'Other inputs'!$C$5)-('Other inputs'!$C$18/1000000),J124*('Other inputs'!$C$6/'Other inputs'!$C$5))</f>
        <v>0</v>
      </c>
      <c r="AE124" s="149">
        <f>K124*('Other inputs'!$C$6/'Other inputs'!$C$5)</f>
        <v>0</v>
      </c>
      <c r="AF124" s="149">
        <f>L124*('Other inputs'!$C$6/'Other inputs'!$C$5)</f>
        <v>0</v>
      </c>
      <c r="AG124" s="188">
        <f>M124*('Other inputs'!$C$6/'Other inputs'!$C$5)</f>
        <v>0</v>
      </c>
      <c r="AH124" s="149">
        <f>N124*('Other inputs'!$C$6/'Other inputs'!$C$5)</f>
        <v>176.63625265149119</v>
      </c>
      <c r="AI124" s="149">
        <f>O124*('Other inputs'!$C$6/'Other inputs'!$C$5)</f>
        <v>0</v>
      </c>
      <c r="AJ124" s="149">
        <f>P124*('Other inputs'!$C$6/'Other inputs'!$C$5)</f>
        <v>0</v>
      </c>
      <c r="AK124" s="149">
        <f>Q124*('Other inputs'!$C$6/'Other inputs'!$C$5)</f>
        <v>0</v>
      </c>
      <c r="AL124" s="188">
        <f>R124*('Other inputs'!$C$6/'Other inputs'!$C$5)</f>
        <v>0</v>
      </c>
      <c r="AM124" s="156">
        <f t="shared" si="18"/>
        <v>195.23445768904045</v>
      </c>
      <c r="AN124" s="149">
        <f t="shared" si="19"/>
        <v>0</v>
      </c>
      <c r="AO124" s="149">
        <f t="shared" si="20"/>
        <v>0</v>
      </c>
      <c r="AP124" s="149">
        <f t="shared" si="21"/>
        <v>0</v>
      </c>
      <c r="AQ124" s="188">
        <f t="shared" si="22"/>
        <v>0</v>
      </c>
      <c r="AR124" s="149"/>
      <c r="AS124" s="156">
        <f>IF(D124=$C$171,'Other inputs'!$C$12/1000000,SUM(AC124:AG124))</f>
        <v>18.598205037549263</v>
      </c>
      <c r="AT124" s="200">
        <f>IF(D124=$C$171,$Z$171*('Other inputs'!$C$6/'Other inputs'!$C$5),SUM(AH124:AL124))</f>
        <v>176.63625265149119</v>
      </c>
      <c r="AU124" s="210">
        <f t="shared" si="23"/>
        <v>195.23445768904045</v>
      </c>
      <c r="AV124" s="214"/>
      <c r="AW124" s="199">
        <f>IF($G124=1,0,IF($B124=$B$172,AC124*('Other inputs'!$F$6/'Other inputs'!$F$5)-('Other inputs'!$C$28/1000000),AC124*('Other inputs'!$F$6/'Other inputs'!$F$5)))</f>
        <v>18.70105225434677</v>
      </c>
      <c r="AX124" s="200">
        <f>IF($G124=1,0,IF($B124=$B$172,AD124*('Other inputs'!$F$6/'Other inputs'!$F$5)-('Other inputs'!$C$29/1000000),AD124*('Other inputs'!$F$6/'Other inputs'!$F$5)))</f>
        <v>0</v>
      </c>
      <c r="AY124" s="200">
        <f>IF($G124=1,0,AE124*('Other inputs'!$F$6/'Other inputs'!$F$5))</f>
        <v>0</v>
      </c>
      <c r="AZ124" s="200">
        <f>IF($G124=1,0,AF124*('Other inputs'!$F$6/'Other inputs'!$F$5))</f>
        <v>0</v>
      </c>
      <c r="BA124" s="200">
        <f>IF($G124=1,0,AG124*('Other inputs'!$F$6/'Other inputs'!$F$5))</f>
        <v>0</v>
      </c>
      <c r="BB124" s="199">
        <f>IF($G124=1,0,AH124*('Other inputs'!$C$7/'Other inputs'!$C$6))</f>
        <v>176.63625265149119</v>
      </c>
      <c r="BC124" s="200">
        <f>IF($G124=1,0,AI124*('Other inputs'!$C$7/'Other inputs'!$C$6))</f>
        <v>0</v>
      </c>
      <c r="BD124" s="200">
        <f>IF($G124=1,0,AJ124*('Other inputs'!$C$7/'Other inputs'!$C$6))</f>
        <v>0</v>
      </c>
      <c r="BE124" s="200">
        <f>IF($G124=1,0,AK124*('Other inputs'!$C$7/'Other inputs'!$C$6))</f>
        <v>0</v>
      </c>
      <c r="BF124" s="200">
        <f>IF($G124=1,0,AL124*('Other inputs'!$C$7/'Other inputs'!$C$6))</f>
        <v>0</v>
      </c>
      <c r="BG124" s="199">
        <f t="shared" si="24"/>
        <v>195.33730490583795</v>
      </c>
      <c r="BH124" s="200">
        <f t="shared" si="25"/>
        <v>0</v>
      </c>
      <c r="BI124" s="200">
        <f t="shared" si="26"/>
        <v>0</v>
      </c>
      <c r="BJ124" s="200">
        <f t="shared" si="27"/>
        <v>0</v>
      </c>
      <c r="BK124" s="210">
        <f t="shared" si="28"/>
        <v>0</v>
      </c>
      <c r="BL124" s="200"/>
      <c r="BM124" s="199">
        <f>IF(D124=C$171,'Other inputs'!$C$13/1000000,SUM(AW124:BA124))</f>
        <v>18.70105225434677</v>
      </c>
      <c r="BN124" s="200">
        <f>IF(B124=$B$171,$AT$171*('Other inputs'!$C$7/'Other inputs'!$C$6),SUM(BB124:BF124))</f>
        <v>176.63625265149119</v>
      </c>
      <c r="BO124" s="188">
        <f t="shared" si="29"/>
        <v>195.33730490583795</v>
      </c>
    </row>
    <row r="125" spans="2:67">
      <c r="B125" s="121" t="str">
        <f>'KI 2019-20'!B126</f>
        <v>E6115</v>
      </c>
      <c r="C125" s="160" t="str">
        <f t="shared" si="16"/>
        <v>E6115</v>
      </c>
      <c r="D125" s="160" t="str">
        <f t="shared" si="17"/>
        <v>E6115</v>
      </c>
      <c r="E125" t="str">
        <f>INDEX('KI 2019-20'!D$9:D$383,MATCH($B125,'KI 2019-20'!$B$9:$B$383,0))</f>
        <v>SFIR</v>
      </c>
      <c r="F125">
        <f>INDEX('KI 2019-20'!E$9:E$383,MATCH($B125,'KI 2019-20'!$B$9:$B$383,0))</f>
        <v>0</v>
      </c>
      <c r="G125" s="119">
        <v>0</v>
      </c>
      <c r="H125" s="120" t="str">
        <f>INDEX('KI 2019-20'!F$9:F$383,MATCH($B125,'KI 2019-20'!$B$9:$B$383,0))</f>
        <v>Essex Fire</v>
      </c>
      <c r="I125" s="154">
        <f>_xlfn.IFNA(IF($B125=$B$382,0,INDEX('I.Supplementary 2019-20'!N$8:N$191,MATCH($B125,'I.Supplementary 2019-20'!$B$8:$B$191,0))),INDEX('KI 2019-20'!N$9:N$383,MATCH($B125,'KI 2019-20'!$B$9:$B$383,0)))</f>
        <v>0</v>
      </c>
      <c r="J125" s="153">
        <f>_xlfn.IFNA(IF($B125=$B$382,0,INDEX('I.Supplementary 2019-20'!O$8:O$191,MATCH($B125,'I.Supplementary 2019-20'!$B$8:$B$191,0))),INDEX('KI 2019-20'!O$9:O$383,MATCH($B125,'KI 2019-20'!$B$9:$B$383,0)))</f>
        <v>0</v>
      </c>
      <c r="K125" s="153">
        <f>_xlfn.IFNA(IF($B125=$B$382,0,INDEX('I.Supplementary 2019-20'!P$8:P$191,MATCH($B125,'I.Supplementary 2019-20'!$B$8:$B$191,0))),INDEX('KI 2019-20'!P$9:P$383,MATCH($B125,'KI 2019-20'!$B$9:$B$383,0)))</f>
        <v>8.3371005098325384</v>
      </c>
      <c r="L125" s="153">
        <f>_xlfn.IFNA(IF($B125=$B$382,0,INDEX('I.Supplementary 2019-20'!Q$8:Q$191,MATCH($B125,'I.Supplementary 2019-20'!$B$8:$B$191,0))),INDEX('KI 2019-20'!Q$9:Q$383,MATCH($B125,'KI 2019-20'!$B$9:$B$383,0)))</f>
        <v>0</v>
      </c>
      <c r="M125" s="155">
        <f>_xlfn.IFNA(IF($B125=$B$382,0,INDEX('I.Supplementary 2019-20'!R$8:R$191,MATCH($B125,'I.Supplementary 2019-20'!$B$8:$B$191,0))),INDEX('KI 2019-20'!R$9:R$383,MATCH($B125,'KI 2019-20'!$B$9:$B$383,0)))</f>
        <v>0</v>
      </c>
      <c r="N125" s="153">
        <f>_xlfn.IFNA(IF($B125=$B$382,0,INDEX('I.Supplementary 2019-20'!S$8:S$191,MATCH($B125,'I.Supplementary 2019-20'!$B$8:$B$191,0))),INDEX('KI 2019-20'!S$9:S$383,MATCH($B125,'KI 2019-20'!$B$9:$B$383,0)))</f>
        <v>0</v>
      </c>
      <c r="O125" s="153">
        <f>_xlfn.IFNA(IF($B125=$B$382,0,INDEX('I.Supplementary 2019-20'!T$8:T$191,MATCH($B125,'I.Supplementary 2019-20'!$B$8:$B$191,0))),INDEX('KI 2019-20'!T$9:T$383,MATCH($B125,'KI 2019-20'!$B$9:$B$383,0)))</f>
        <v>0</v>
      </c>
      <c r="P125" s="153">
        <f>_xlfn.IFNA(IF($B125=$B$382,0,INDEX('I.Supplementary 2019-20'!U$8:U$191,MATCH($B125,'I.Supplementary 2019-20'!$B$8:$B$191,0))),INDEX('KI 2019-20'!U$9:U$383,MATCH($B125,'KI 2019-20'!$B$9:$B$383,0)))</f>
        <v>16.2543664741921</v>
      </c>
      <c r="Q125" s="153">
        <f>_xlfn.IFNA(IF($B125=$B$382,0,INDEX('I.Supplementary 2019-20'!V$8:V$191,MATCH($B125,'I.Supplementary 2019-20'!$B$8:$B$191,0))),INDEX('KI 2019-20'!V$9:V$383,MATCH($B125,'KI 2019-20'!$B$9:$B$383,0)))</f>
        <v>0</v>
      </c>
      <c r="R125" s="155">
        <f>_xlfn.IFNA(IF($B125=$B$382,0,INDEX('I.Supplementary 2019-20'!W$8:W$191,MATCH($B125,'I.Supplementary 2019-20'!$B$8:$B$191,0))),INDEX('KI 2019-20'!W$9:W$383,MATCH($B125,'KI 2019-20'!$B$9:$B$383,0)))</f>
        <v>0</v>
      </c>
      <c r="S125" s="153">
        <f>_xlfn.IFNA(IF($B125=$B$382,0,INDEX('I.Supplementary 2019-20'!X$8:X$191,MATCH($B125,'I.Supplementary 2019-20'!$B$8:$B$191,0))),INDEX('KI 2019-20'!X$9:X$383,MATCH($B125,'KI 2019-20'!$B$9:$B$383,0)))</f>
        <v>0</v>
      </c>
      <c r="T125" s="153">
        <f>_xlfn.IFNA(IF($B125=$B$382,0,INDEX('I.Supplementary 2019-20'!Y$8:Y$191,MATCH($B125,'I.Supplementary 2019-20'!$B$8:$B$191,0))),INDEX('KI 2019-20'!Y$9:Y$383,MATCH($B125,'KI 2019-20'!$B$9:$B$383,0)))</f>
        <v>0</v>
      </c>
      <c r="U125" s="153">
        <f>_xlfn.IFNA(IF($B125=$B$382,0,INDEX('I.Supplementary 2019-20'!Z$8:Z$191,MATCH($B125,'I.Supplementary 2019-20'!$B$8:$B$191,0))),INDEX('KI 2019-20'!Z$9:Z$383,MATCH($B125,'KI 2019-20'!$B$9:$B$383,0)))</f>
        <v>24.591466984024642</v>
      </c>
      <c r="V125" s="153">
        <f>_xlfn.IFNA(IF($B125=$B$382,0,INDEX('I.Supplementary 2019-20'!AA$8:AA$191,MATCH($B125,'I.Supplementary 2019-20'!$B$8:$B$191,0))),INDEX('KI 2019-20'!AA$9:AA$383,MATCH($B125,'KI 2019-20'!$B$9:$B$383,0)))</f>
        <v>0</v>
      </c>
      <c r="W125" s="155">
        <f>_xlfn.IFNA(IF($B125=$B$382,0,INDEX('I.Supplementary 2019-20'!AB$8:AB$191,MATCH($B125,'I.Supplementary 2019-20'!$B$8:$B$191,0))),INDEX('KI 2019-20'!AB$9:AB$383,MATCH($B125,'KI 2019-20'!$B$9:$B$383,0)))</f>
        <v>0</v>
      </c>
      <c r="Y125" s="154">
        <f>_xlfn.IFNA(IF($B125=$B$382,0,INDEX('I.Supplementary 2019-20'!$I$8:$I$191,MATCH($B125,'I.Supplementary 2019-20'!$B$8:$B$191,0))),INDEX('KI 2019-20'!$I$9:$I$383,MATCH($B125,'KI 2019-20'!$B$9:$B$383,0)))</f>
        <v>8.3371005098325384</v>
      </c>
      <c r="Z125" s="153">
        <f>_xlfn.IFNA(IF($B125=$B$382,0,INDEX('I.Supplementary 2019-20'!$J$8:$J$191,MATCH($B125,'I.Supplementary 2019-20'!$B$8:$B$191,0))),INDEX('KI 2019-20'!$J$9:$J$383,MATCH($B125,'KI 2019-20'!$B$9:$B$383,0)))</f>
        <v>16.2543664741921</v>
      </c>
      <c r="AA125" s="155">
        <f>_xlfn.IFNA(IF($B125=$B$382,0,INDEX('I.Supplementary 2019-20'!$H$8:$H$191,MATCH($B125,'I.Supplementary 2019-20'!$B$8:$B$191,0))),INDEX('KI 2019-20'!$H$9:$H$383,MATCH($B125,'KI 2019-20'!$B$9:$B$383,0)))</f>
        <v>24.591466984024642</v>
      </c>
      <c r="AC125" s="156">
        <f>I125*('Other inputs'!$C$6/'Other inputs'!$C$5)</f>
        <v>0</v>
      </c>
      <c r="AD125" s="149">
        <f>IF(B125=$B$35,J125*('Other inputs'!$C$6/'Other inputs'!$C$5)-('Other inputs'!$C$18/1000000),J125*('Other inputs'!$C$6/'Other inputs'!$C$5))</f>
        <v>0</v>
      </c>
      <c r="AE125" s="149">
        <f>K125*('Other inputs'!$C$6/'Other inputs'!$C$5)</f>
        <v>8.4729392146770603</v>
      </c>
      <c r="AF125" s="149">
        <f>L125*('Other inputs'!$C$6/'Other inputs'!$C$5)</f>
        <v>0</v>
      </c>
      <c r="AG125" s="188">
        <f>M125*('Other inputs'!$C$6/'Other inputs'!$C$5)</f>
        <v>0</v>
      </c>
      <c r="AH125" s="149">
        <f>N125*('Other inputs'!$C$6/'Other inputs'!$C$5)</f>
        <v>0</v>
      </c>
      <c r="AI125" s="149">
        <f>O125*('Other inputs'!$C$6/'Other inputs'!$C$5)</f>
        <v>0</v>
      </c>
      <c r="AJ125" s="149">
        <f>P125*('Other inputs'!$C$6/'Other inputs'!$C$5)</f>
        <v>16.519203402488511</v>
      </c>
      <c r="AK125" s="149">
        <f>Q125*('Other inputs'!$C$6/'Other inputs'!$C$5)</f>
        <v>0</v>
      </c>
      <c r="AL125" s="188">
        <f>R125*('Other inputs'!$C$6/'Other inputs'!$C$5)</f>
        <v>0</v>
      </c>
      <c r="AM125" s="156">
        <f t="shared" si="18"/>
        <v>0</v>
      </c>
      <c r="AN125" s="149">
        <f t="shared" si="19"/>
        <v>0</v>
      </c>
      <c r="AO125" s="149">
        <f t="shared" si="20"/>
        <v>24.99214261716557</v>
      </c>
      <c r="AP125" s="149">
        <f t="shared" si="21"/>
        <v>0</v>
      </c>
      <c r="AQ125" s="188">
        <f t="shared" si="22"/>
        <v>0</v>
      </c>
      <c r="AR125" s="149"/>
      <c r="AS125" s="156">
        <f>IF(D125=$C$171,'Other inputs'!$C$12/1000000,SUM(AC125:AG125))</f>
        <v>8.4729392146770603</v>
      </c>
      <c r="AT125" s="200">
        <f>IF(D125=$C$171,$Z$171*('Other inputs'!$C$6/'Other inputs'!$C$5),SUM(AH125:AL125))</f>
        <v>16.519203402488511</v>
      </c>
      <c r="AU125" s="210">
        <f t="shared" si="23"/>
        <v>24.99214261716557</v>
      </c>
      <c r="AV125" s="214"/>
      <c r="AW125" s="199">
        <f>IF($G125=1,0,IF($B125=$B$172,AC125*('Other inputs'!$F$6/'Other inputs'!$F$5)-('Other inputs'!$C$28/1000000),AC125*('Other inputs'!$F$6/'Other inputs'!$F$5)))</f>
        <v>0</v>
      </c>
      <c r="AX125" s="200">
        <f>IF($G125=1,0,IF($B125=$B$172,AD125*('Other inputs'!$F$6/'Other inputs'!$F$5)-('Other inputs'!$C$29/1000000),AD125*('Other inputs'!$F$6/'Other inputs'!$F$5)))</f>
        <v>0</v>
      </c>
      <c r="AY125" s="200">
        <f>IF($G125=1,0,AE125*('Other inputs'!$F$6/'Other inputs'!$F$5))</f>
        <v>8.5197941780761948</v>
      </c>
      <c r="AZ125" s="200">
        <f>IF($G125=1,0,AF125*('Other inputs'!$F$6/'Other inputs'!$F$5))</f>
        <v>0</v>
      </c>
      <c r="BA125" s="200">
        <f>IF($G125=1,0,AG125*('Other inputs'!$F$6/'Other inputs'!$F$5))</f>
        <v>0</v>
      </c>
      <c r="BB125" s="199">
        <f>IF($G125=1,0,AH125*('Other inputs'!$C$7/'Other inputs'!$C$6))</f>
        <v>0</v>
      </c>
      <c r="BC125" s="200">
        <f>IF($G125=1,0,AI125*('Other inputs'!$C$7/'Other inputs'!$C$6))</f>
        <v>0</v>
      </c>
      <c r="BD125" s="200">
        <f>IF($G125=1,0,AJ125*('Other inputs'!$C$7/'Other inputs'!$C$6))</f>
        <v>16.519203402488511</v>
      </c>
      <c r="BE125" s="200">
        <f>IF($G125=1,0,AK125*('Other inputs'!$C$7/'Other inputs'!$C$6))</f>
        <v>0</v>
      </c>
      <c r="BF125" s="200">
        <f>IF($G125=1,0,AL125*('Other inputs'!$C$7/'Other inputs'!$C$6))</f>
        <v>0</v>
      </c>
      <c r="BG125" s="199">
        <f t="shared" si="24"/>
        <v>0</v>
      </c>
      <c r="BH125" s="200">
        <f t="shared" si="25"/>
        <v>0</v>
      </c>
      <c r="BI125" s="200">
        <f t="shared" si="26"/>
        <v>25.038997580564704</v>
      </c>
      <c r="BJ125" s="200">
        <f t="shared" si="27"/>
        <v>0</v>
      </c>
      <c r="BK125" s="210">
        <f t="shared" si="28"/>
        <v>0</v>
      </c>
      <c r="BL125" s="200"/>
      <c r="BM125" s="199">
        <f>IF(D125=C$171,'Other inputs'!$C$13/1000000,SUM(AW125:BA125))</f>
        <v>8.5197941780761948</v>
      </c>
      <c r="BN125" s="200">
        <f>IF(B125=$B$171,$AT$171*('Other inputs'!$C$7/'Other inputs'!$C$6),SUM(BB125:BF125))</f>
        <v>16.519203402488511</v>
      </c>
      <c r="BO125" s="188">
        <f t="shared" si="29"/>
        <v>25.038997580564704</v>
      </c>
    </row>
    <row r="126" spans="2:67">
      <c r="B126" s="121" t="str">
        <f>'KI 2019-20'!B127</f>
        <v>E1132</v>
      </c>
      <c r="C126" s="160" t="str">
        <f t="shared" si="16"/>
        <v>E1132</v>
      </c>
      <c r="D126" s="160" t="str">
        <f t="shared" si="17"/>
        <v>E1132</v>
      </c>
      <c r="E126" t="str">
        <f>INDEX('KI 2019-20'!D$9:D$383,MATCH($B126,'KI 2019-20'!$B$9:$B$383,0))</f>
        <v>SD</v>
      </c>
      <c r="F126">
        <f>INDEX('KI 2019-20'!E$9:E$383,MATCH($B126,'KI 2019-20'!$B$9:$B$383,0))</f>
        <v>0</v>
      </c>
      <c r="G126" s="119">
        <v>0</v>
      </c>
      <c r="H126" s="120" t="str">
        <f>INDEX('KI 2019-20'!F$9:F$383,MATCH($B126,'KI 2019-20'!$B$9:$B$383,0))</f>
        <v>Exeter</v>
      </c>
      <c r="I126" s="154">
        <f>_xlfn.IFNA(IF($B126=$B$382,0,INDEX('I.Supplementary 2019-20'!N$8:N$191,MATCH($B126,'I.Supplementary 2019-20'!$B$8:$B$191,0))),INDEX('KI 2019-20'!N$9:N$383,MATCH($B126,'KI 2019-20'!$B$9:$B$383,0)))</f>
        <v>0</v>
      </c>
      <c r="J126" s="153">
        <f>_xlfn.IFNA(IF($B126=$B$382,0,INDEX('I.Supplementary 2019-20'!O$8:O$191,MATCH($B126,'I.Supplementary 2019-20'!$B$8:$B$191,0))),INDEX('KI 2019-20'!O$9:O$383,MATCH($B126,'KI 2019-20'!$B$9:$B$383,0)))</f>
        <v>0.36541343118680453</v>
      </c>
      <c r="K126" s="153">
        <f>_xlfn.IFNA(IF($B126=$B$382,0,INDEX('I.Supplementary 2019-20'!P$8:P$191,MATCH($B126,'I.Supplementary 2019-20'!$B$8:$B$191,0))),INDEX('KI 2019-20'!P$9:P$383,MATCH($B126,'KI 2019-20'!$B$9:$B$383,0)))</f>
        <v>0</v>
      </c>
      <c r="L126" s="153">
        <f>_xlfn.IFNA(IF($B126=$B$382,0,INDEX('I.Supplementary 2019-20'!Q$8:Q$191,MATCH($B126,'I.Supplementary 2019-20'!$B$8:$B$191,0))),INDEX('KI 2019-20'!Q$9:Q$383,MATCH($B126,'KI 2019-20'!$B$9:$B$383,0)))</f>
        <v>0</v>
      </c>
      <c r="M126" s="155">
        <f>_xlfn.IFNA(IF($B126=$B$382,0,INDEX('I.Supplementary 2019-20'!R$8:R$191,MATCH($B126,'I.Supplementary 2019-20'!$B$8:$B$191,0))),INDEX('KI 2019-20'!R$9:R$383,MATCH($B126,'KI 2019-20'!$B$9:$B$383,0)))</f>
        <v>0</v>
      </c>
      <c r="N126" s="153">
        <f>_xlfn.IFNA(IF($B126=$B$382,0,INDEX('I.Supplementary 2019-20'!S$8:S$191,MATCH($B126,'I.Supplementary 2019-20'!$B$8:$B$191,0))),INDEX('KI 2019-20'!S$9:S$383,MATCH($B126,'KI 2019-20'!$B$9:$B$383,0)))</f>
        <v>0</v>
      </c>
      <c r="O126" s="153">
        <f>_xlfn.IFNA(IF($B126=$B$382,0,INDEX('I.Supplementary 2019-20'!T$8:T$191,MATCH($B126,'I.Supplementary 2019-20'!$B$8:$B$191,0))),INDEX('KI 2019-20'!T$9:T$383,MATCH($B126,'KI 2019-20'!$B$9:$B$383,0)))</f>
        <v>4.0638193695303926</v>
      </c>
      <c r="P126" s="153">
        <f>_xlfn.IFNA(IF($B126=$B$382,0,INDEX('I.Supplementary 2019-20'!U$8:U$191,MATCH($B126,'I.Supplementary 2019-20'!$B$8:$B$191,0))),INDEX('KI 2019-20'!U$9:U$383,MATCH($B126,'KI 2019-20'!$B$9:$B$383,0)))</f>
        <v>0</v>
      </c>
      <c r="Q126" s="153">
        <f>_xlfn.IFNA(IF($B126=$B$382,0,INDEX('I.Supplementary 2019-20'!V$8:V$191,MATCH($B126,'I.Supplementary 2019-20'!$B$8:$B$191,0))),INDEX('KI 2019-20'!V$9:V$383,MATCH($B126,'KI 2019-20'!$B$9:$B$383,0)))</f>
        <v>0</v>
      </c>
      <c r="R126" s="155">
        <f>_xlfn.IFNA(IF($B126=$B$382,0,INDEX('I.Supplementary 2019-20'!W$8:W$191,MATCH($B126,'I.Supplementary 2019-20'!$B$8:$B$191,0))),INDEX('KI 2019-20'!W$9:W$383,MATCH($B126,'KI 2019-20'!$B$9:$B$383,0)))</f>
        <v>0</v>
      </c>
      <c r="S126" s="153">
        <f>_xlfn.IFNA(IF($B126=$B$382,0,INDEX('I.Supplementary 2019-20'!X$8:X$191,MATCH($B126,'I.Supplementary 2019-20'!$B$8:$B$191,0))),INDEX('KI 2019-20'!X$9:X$383,MATCH($B126,'KI 2019-20'!$B$9:$B$383,0)))</f>
        <v>0</v>
      </c>
      <c r="T126" s="153">
        <f>_xlfn.IFNA(IF($B126=$B$382,0,INDEX('I.Supplementary 2019-20'!Y$8:Y$191,MATCH($B126,'I.Supplementary 2019-20'!$B$8:$B$191,0))),INDEX('KI 2019-20'!Y$9:Y$383,MATCH($B126,'KI 2019-20'!$B$9:$B$383,0)))</f>
        <v>4.4292328007171973</v>
      </c>
      <c r="U126" s="153">
        <f>_xlfn.IFNA(IF($B126=$B$382,0,INDEX('I.Supplementary 2019-20'!Z$8:Z$191,MATCH($B126,'I.Supplementary 2019-20'!$B$8:$B$191,0))),INDEX('KI 2019-20'!Z$9:Z$383,MATCH($B126,'KI 2019-20'!$B$9:$B$383,0)))</f>
        <v>0</v>
      </c>
      <c r="V126" s="153">
        <f>_xlfn.IFNA(IF($B126=$B$382,0,INDEX('I.Supplementary 2019-20'!AA$8:AA$191,MATCH($B126,'I.Supplementary 2019-20'!$B$8:$B$191,0))),INDEX('KI 2019-20'!AA$9:AA$383,MATCH($B126,'KI 2019-20'!$B$9:$B$383,0)))</f>
        <v>0</v>
      </c>
      <c r="W126" s="155">
        <f>_xlfn.IFNA(IF($B126=$B$382,0,INDEX('I.Supplementary 2019-20'!AB$8:AB$191,MATCH($B126,'I.Supplementary 2019-20'!$B$8:$B$191,0))),INDEX('KI 2019-20'!AB$9:AB$383,MATCH($B126,'KI 2019-20'!$B$9:$B$383,0)))</f>
        <v>0</v>
      </c>
      <c r="Y126" s="154">
        <f>_xlfn.IFNA(IF($B126=$B$382,0,INDEX('I.Supplementary 2019-20'!$I$8:$I$191,MATCH($B126,'I.Supplementary 2019-20'!$B$8:$B$191,0))),INDEX('KI 2019-20'!$I$9:$I$383,MATCH($B126,'KI 2019-20'!$B$9:$B$383,0)))</f>
        <v>0.36541343118680453</v>
      </c>
      <c r="Z126" s="153">
        <f>_xlfn.IFNA(IF($B126=$B$382,0,INDEX('I.Supplementary 2019-20'!$J$8:$J$191,MATCH($B126,'I.Supplementary 2019-20'!$B$8:$B$191,0))),INDEX('KI 2019-20'!$J$9:$J$383,MATCH($B126,'KI 2019-20'!$B$9:$B$383,0)))</f>
        <v>4.0638193695303926</v>
      </c>
      <c r="AA126" s="155">
        <f>_xlfn.IFNA(IF($B126=$B$382,0,INDEX('I.Supplementary 2019-20'!$H$8:$H$191,MATCH($B126,'I.Supplementary 2019-20'!$B$8:$B$191,0))),INDEX('KI 2019-20'!$H$9:$H$383,MATCH($B126,'KI 2019-20'!$B$9:$B$383,0)))</f>
        <v>4.4292328007171973</v>
      </c>
      <c r="AC126" s="156">
        <f>I126*('Other inputs'!$C$6/'Other inputs'!$C$5)</f>
        <v>0</v>
      </c>
      <c r="AD126" s="149">
        <f>IF(B126=$B$35,J126*('Other inputs'!$C$6/'Other inputs'!$C$5)-('Other inputs'!$C$18/1000000),J126*('Other inputs'!$C$6/'Other inputs'!$C$5))</f>
        <v>0.3713672141796649</v>
      </c>
      <c r="AE126" s="149">
        <f>K126*('Other inputs'!$C$6/'Other inputs'!$C$5)</f>
        <v>0</v>
      </c>
      <c r="AF126" s="149">
        <f>L126*('Other inputs'!$C$6/'Other inputs'!$C$5)</f>
        <v>0</v>
      </c>
      <c r="AG126" s="188">
        <f>M126*('Other inputs'!$C$6/'Other inputs'!$C$5)</f>
        <v>0</v>
      </c>
      <c r="AH126" s="149">
        <f>N126*('Other inputs'!$C$6/'Other inputs'!$C$5)</f>
        <v>0</v>
      </c>
      <c r="AI126" s="149">
        <f>O126*('Other inputs'!$C$6/'Other inputs'!$C$5)</f>
        <v>4.130032312414798</v>
      </c>
      <c r="AJ126" s="149">
        <f>P126*('Other inputs'!$C$6/'Other inputs'!$C$5)</f>
        <v>0</v>
      </c>
      <c r="AK126" s="149">
        <f>Q126*('Other inputs'!$C$6/'Other inputs'!$C$5)</f>
        <v>0</v>
      </c>
      <c r="AL126" s="188">
        <f>R126*('Other inputs'!$C$6/'Other inputs'!$C$5)</f>
        <v>0</v>
      </c>
      <c r="AM126" s="156">
        <f t="shared" si="18"/>
        <v>0</v>
      </c>
      <c r="AN126" s="149">
        <f t="shared" si="19"/>
        <v>4.5013995265944633</v>
      </c>
      <c r="AO126" s="149">
        <f t="shared" si="20"/>
        <v>0</v>
      </c>
      <c r="AP126" s="149">
        <f t="shared" si="21"/>
        <v>0</v>
      </c>
      <c r="AQ126" s="188">
        <f t="shared" si="22"/>
        <v>0</v>
      </c>
      <c r="AR126" s="149"/>
      <c r="AS126" s="156">
        <f>IF(D126=$C$171,'Other inputs'!$C$12/1000000,SUM(AC126:AG126))</f>
        <v>0.3713672141796649</v>
      </c>
      <c r="AT126" s="200">
        <f>IF(D126=$C$171,$Z$171*('Other inputs'!$C$6/'Other inputs'!$C$5),SUM(AH126:AL126))</f>
        <v>4.130032312414798</v>
      </c>
      <c r="AU126" s="210">
        <f t="shared" si="23"/>
        <v>4.5013995265944633</v>
      </c>
      <c r="AV126" s="214"/>
      <c r="AW126" s="199">
        <f>IF($G126=1,0,IF($B126=$B$172,AC126*('Other inputs'!$F$6/'Other inputs'!$F$5)-('Other inputs'!$C$28/1000000),AC126*('Other inputs'!$F$6/'Other inputs'!$F$5)))</f>
        <v>0</v>
      </c>
      <c r="AX126" s="200">
        <f>IF($G126=1,0,IF($B126=$B$172,AD126*('Other inputs'!$F$6/'Other inputs'!$F$5)-('Other inputs'!$C$29/1000000),AD126*('Other inputs'!$F$6/'Other inputs'!$F$5)))</f>
        <v>0.37342085776038192</v>
      </c>
      <c r="AY126" s="200">
        <f>IF($G126=1,0,AE126*('Other inputs'!$F$6/'Other inputs'!$F$5))</f>
        <v>0</v>
      </c>
      <c r="AZ126" s="200">
        <f>IF($G126=1,0,AF126*('Other inputs'!$F$6/'Other inputs'!$F$5))</f>
        <v>0</v>
      </c>
      <c r="BA126" s="200">
        <f>IF($G126=1,0,AG126*('Other inputs'!$F$6/'Other inputs'!$F$5))</f>
        <v>0</v>
      </c>
      <c r="BB126" s="199">
        <f>IF($G126=1,0,AH126*('Other inputs'!$C$7/'Other inputs'!$C$6))</f>
        <v>0</v>
      </c>
      <c r="BC126" s="200">
        <f>IF($G126=1,0,AI126*('Other inputs'!$C$7/'Other inputs'!$C$6))</f>
        <v>4.130032312414798</v>
      </c>
      <c r="BD126" s="200">
        <f>IF($G126=1,0,AJ126*('Other inputs'!$C$7/'Other inputs'!$C$6))</f>
        <v>0</v>
      </c>
      <c r="BE126" s="200">
        <f>IF($G126=1,0,AK126*('Other inputs'!$C$7/'Other inputs'!$C$6))</f>
        <v>0</v>
      </c>
      <c r="BF126" s="200">
        <f>IF($G126=1,0,AL126*('Other inputs'!$C$7/'Other inputs'!$C$6))</f>
        <v>0</v>
      </c>
      <c r="BG126" s="199">
        <f t="shared" si="24"/>
        <v>0</v>
      </c>
      <c r="BH126" s="200">
        <f t="shared" si="25"/>
        <v>4.5034531701751801</v>
      </c>
      <c r="BI126" s="200">
        <f t="shared" si="26"/>
        <v>0</v>
      </c>
      <c r="BJ126" s="200">
        <f t="shared" si="27"/>
        <v>0</v>
      </c>
      <c r="BK126" s="210">
        <f t="shared" si="28"/>
        <v>0</v>
      </c>
      <c r="BL126" s="200"/>
      <c r="BM126" s="199">
        <f>IF(D126=C$171,'Other inputs'!$C$13/1000000,SUM(AW126:BA126))</f>
        <v>0.37342085776038192</v>
      </c>
      <c r="BN126" s="200">
        <f>IF(B126=$B$171,$AT$171*('Other inputs'!$C$7/'Other inputs'!$C$6),SUM(BB126:BF126))</f>
        <v>4.130032312414798</v>
      </c>
      <c r="BO126" s="188">
        <f t="shared" si="29"/>
        <v>4.5034531701751801</v>
      </c>
    </row>
    <row r="127" spans="2:67">
      <c r="B127" s="121" t="str">
        <f>'KI 2019-20'!B128</f>
        <v>E1734</v>
      </c>
      <c r="C127" s="160" t="str">
        <f t="shared" si="16"/>
        <v>E1734</v>
      </c>
      <c r="D127" s="160" t="str">
        <f t="shared" si="17"/>
        <v>E1734</v>
      </c>
      <c r="E127" t="str">
        <f>INDEX('KI 2019-20'!D$9:D$383,MATCH($B127,'KI 2019-20'!$B$9:$B$383,0))</f>
        <v>SD</v>
      </c>
      <c r="F127">
        <f>INDEX('KI 2019-20'!E$9:E$383,MATCH($B127,'KI 2019-20'!$B$9:$B$383,0))</f>
        <v>0</v>
      </c>
      <c r="G127" s="119">
        <v>0</v>
      </c>
      <c r="H127" s="120" t="str">
        <f>INDEX('KI 2019-20'!F$9:F$383,MATCH($B127,'KI 2019-20'!$B$9:$B$383,0))</f>
        <v>Fareham</v>
      </c>
      <c r="I127" s="154">
        <f>_xlfn.IFNA(IF($B127=$B$382,0,INDEX('I.Supplementary 2019-20'!N$8:N$191,MATCH($B127,'I.Supplementary 2019-20'!$B$8:$B$191,0))),INDEX('KI 2019-20'!N$9:N$383,MATCH($B127,'KI 2019-20'!$B$9:$B$383,0)))</f>
        <v>0</v>
      </c>
      <c r="J127" s="153">
        <f>_xlfn.IFNA(IF($B127=$B$382,0,INDEX('I.Supplementary 2019-20'!O$8:O$191,MATCH($B127,'I.Supplementary 2019-20'!$B$8:$B$191,0))),INDEX('KI 2019-20'!O$9:O$383,MATCH($B127,'KI 2019-20'!$B$9:$B$383,0)))</f>
        <v>0</v>
      </c>
      <c r="K127" s="153">
        <f>_xlfn.IFNA(IF($B127=$B$382,0,INDEX('I.Supplementary 2019-20'!P$8:P$191,MATCH($B127,'I.Supplementary 2019-20'!$B$8:$B$191,0))),INDEX('KI 2019-20'!P$9:P$383,MATCH($B127,'KI 2019-20'!$B$9:$B$383,0)))</f>
        <v>0</v>
      </c>
      <c r="L127" s="153">
        <f>_xlfn.IFNA(IF($B127=$B$382,0,INDEX('I.Supplementary 2019-20'!Q$8:Q$191,MATCH($B127,'I.Supplementary 2019-20'!$B$8:$B$191,0))),INDEX('KI 2019-20'!Q$9:Q$383,MATCH($B127,'KI 2019-20'!$B$9:$B$383,0)))</f>
        <v>0</v>
      </c>
      <c r="M127" s="155">
        <f>_xlfn.IFNA(IF($B127=$B$382,0,INDEX('I.Supplementary 2019-20'!R$8:R$191,MATCH($B127,'I.Supplementary 2019-20'!$B$8:$B$191,0))),INDEX('KI 2019-20'!R$9:R$383,MATCH($B127,'KI 2019-20'!$B$9:$B$383,0)))</f>
        <v>0</v>
      </c>
      <c r="N127" s="153">
        <f>_xlfn.IFNA(IF($B127=$B$382,0,INDEX('I.Supplementary 2019-20'!S$8:S$191,MATCH($B127,'I.Supplementary 2019-20'!$B$8:$B$191,0))),INDEX('KI 2019-20'!S$9:S$383,MATCH($B127,'KI 2019-20'!$B$9:$B$383,0)))</f>
        <v>0</v>
      </c>
      <c r="O127" s="153">
        <f>_xlfn.IFNA(IF($B127=$B$382,0,INDEX('I.Supplementary 2019-20'!T$8:T$191,MATCH($B127,'I.Supplementary 2019-20'!$B$8:$B$191,0))),INDEX('KI 2019-20'!T$9:T$383,MATCH($B127,'KI 2019-20'!$B$9:$B$383,0)))</f>
        <v>1.8976921595861338</v>
      </c>
      <c r="P127" s="153">
        <f>_xlfn.IFNA(IF($B127=$B$382,0,INDEX('I.Supplementary 2019-20'!U$8:U$191,MATCH($B127,'I.Supplementary 2019-20'!$B$8:$B$191,0))),INDEX('KI 2019-20'!U$9:U$383,MATCH($B127,'KI 2019-20'!$B$9:$B$383,0)))</f>
        <v>0</v>
      </c>
      <c r="Q127" s="153">
        <f>_xlfn.IFNA(IF($B127=$B$382,0,INDEX('I.Supplementary 2019-20'!V$8:V$191,MATCH($B127,'I.Supplementary 2019-20'!$B$8:$B$191,0))),INDEX('KI 2019-20'!V$9:V$383,MATCH($B127,'KI 2019-20'!$B$9:$B$383,0)))</f>
        <v>0</v>
      </c>
      <c r="R127" s="155">
        <f>_xlfn.IFNA(IF($B127=$B$382,0,INDEX('I.Supplementary 2019-20'!W$8:W$191,MATCH($B127,'I.Supplementary 2019-20'!$B$8:$B$191,0))),INDEX('KI 2019-20'!W$9:W$383,MATCH($B127,'KI 2019-20'!$B$9:$B$383,0)))</f>
        <v>0</v>
      </c>
      <c r="S127" s="153">
        <f>_xlfn.IFNA(IF($B127=$B$382,0,INDEX('I.Supplementary 2019-20'!X$8:X$191,MATCH($B127,'I.Supplementary 2019-20'!$B$8:$B$191,0))),INDEX('KI 2019-20'!X$9:X$383,MATCH($B127,'KI 2019-20'!$B$9:$B$383,0)))</f>
        <v>0</v>
      </c>
      <c r="T127" s="153">
        <f>_xlfn.IFNA(IF($B127=$B$382,0,INDEX('I.Supplementary 2019-20'!Y$8:Y$191,MATCH($B127,'I.Supplementary 2019-20'!$B$8:$B$191,0))),INDEX('KI 2019-20'!Y$9:Y$383,MATCH($B127,'KI 2019-20'!$B$9:$B$383,0)))</f>
        <v>1.8976921595861338</v>
      </c>
      <c r="U127" s="153">
        <f>_xlfn.IFNA(IF($B127=$B$382,0,INDEX('I.Supplementary 2019-20'!Z$8:Z$191,MATCH($B127,'I.Supplementary 2019-20'!$B$8:$B$191,0))),INDEX('KI 2019-20'!Z$9:Z$383,MATCH($B127,'KI 2019-20'!$B$9:$B$383,0)))</f>
        <v>0</v>
      </c>
      <c r="V127" s="153">
        <f>_xlfn.IFNA(IF($B127=$B$382,0,INDEX('I.Supplementary 2019-20'!AA$8:AA$191,MATCH($B127,'I.Supplementary 2019-20'!$B$8:$B$191,0))),INDEX('KI 2019-20'!AA$9:AA$383,MATCH($B127,'KI 2019-20'!$B$9:$B$383,0)))</f>
        <v>0</v>
      </c>
      <c r="W127" s="155">
        <f>_xlfn.IFNA(IF($B127=$B$382,0,INDEX('I.Supplementary 2019-20'!AB$8:AB$191,MATCH($B127,'I.Supplementary 2019-20'!$B$8:$B$191,0))),INDEX('KI 2019-20'!AB$9:AB$383,MATCH($B127,'KI 2019-20'!$B$9:$B$383,0)))</f>
        <v>0</v>
      </c>
      <c r="Y127" s="154">
        <f>_xlfn.IFNA(IF($B127=$B$382,0,INDEX('I.Supplementary 2019-20'!$I$8:$I$191,MATCH($B127,'I.Supplementary 2019-20'!$B$8:$B$191,0))),INDEX('KI 2019-20'!$I$9:$I$383,MATCH($B127,'KI 2019-20'!$B$9:$B$383,0)))</f>
        <v>0</v>
      </c>
      <c r="Z127" s="153">
        <f>_xlfn.IFNA(IF($B127=$B$382,0,INDEX('I.Supplementary 2019-20'!$J$8:$J$191,MATCH($B127,'I.Supplementary 2019-20'!$B$8:$B$191,0))),INDEX('KI 2019-20'!$J$9:$J$383,MATCH($B127,'KI 2019-20'!$B$9:$B$383,0)))</f>
        <v>1.8976921595861338</v>
      </c>
      <c r="AA127" s="155">
        <f>_xlfn.IFNA(IF($B127=$B$382,0,INDEX('I.Supplementary 2019-20'!$H$8:$H$191,MATCH($B127,'I.Supplementary 2019-20'!$B$8:$B$191,0))),INDEX('KI 2019-20'!$H$9:$H$383,MATCH($B127,'KI 2019-20'!$B$9:$B$383,0)))</f>
        <v>1.8976921595861338</v>
      </c>
      <c r="AC127" s="156">
        <f>I127*('Other inputs'!$C$6/'Other inputs'!$C$5)</f>
        <v>0</v>
      </c>
      <c r="AD127" s="149">
        <f>IF(B127=$B$35,J127*('Other inputs'!$C$6/'Other inputs'!$C$5)-('Other inputs'!$C$18/1000000),J127*('Other inputs'!$C$6/'Other inputs'!$C$5))</f>
        <v>0</v>
      </c>
      <c r="AE127" s="149">
        <f>K127*('Other inputs'!$C$6/'Other inputs'!$C$5)</f>
        <v>0</v>
      </c>
      <c r="AF127" s="149">
        <f>L127*('Other inputs'!$C$6/'Other inputs'!$C$5)</f>
        <v>0</v>
      </c>
      <c r="AG127" s="188">
        <f>M127*('Other inputs'!$C$6/'Other inputs'!$C$5)</f>
        <v>0</v>
      </c>
      <c r="AH127" s="149">
        <f>N127*('Other inputs'!$C$6/'Other inputs'!$C$5)</f>
        <v>0</v>
      </c>
      <c r="AI127" s="149">
        <f>O127*('Other inputs'!$C$6/'Other inputs'!$C$5)</f>
        <v>1.9286117874408977</v>
      </c>
      <c r="AJ127" s="149">
        <f>P127*('Other inputs'!$C$6/'Other inputs'!$C$5)</f>
        <v>0</v>
      </c>
      <c r="AK127" s="149">
        <f>Q127*('Other inputs'!$C$6/'Other inputs'!$C$5)</f>
        <v>0</v>
      </c>
      <c r="AL127" s="188">
        <f>R127*('Other inputs'!$C$6/'Other inputs'!$C$5)</f>
        <v>0</v>
      </c>
      <c r="AM127" s="156">
        <f t="shared" si="18"/>
        <v>0</v>
      </c>
      <c r="AN127" s="149">
        <f t="shared" si="19"/>
        <v>1.9286117874408977</v>
      </c>
      <c r="AO127" s="149">
        <f t="shared" si="20"/>
        <v>0</v>
      </c>
      <c r="AP127" s="149">
        <f t="shared" si="21"/>
        <v>0</v>
      </c>
      <c r="AQ127" s="188">
        <f t="shared" si="22"/>
        <v>0</v>
      </c>
      <c r="AR127" s="149"/>
      <c r="AS127" s="156">
        <f>IF(D127=$C$171,'Other inputs'!$C$12/1000000,SUM(AC127:AG127))</f>
        <v>0</v>
      </c>
      <c r="AT127" s="200">
        <f>IF(D127=$C$171,$Z$171*('Other inputs'!$C$6/'Other inputs'!$C$5),SUM(AH127:AL127))</f>
        <v>1.9286117874408977</v>
      </c>
      <c r="AU127" s="210">
        <f t="shared" si="23"/>
        <v>1.9286117874408977</v>
      </c>
      <c r="AV127" s="214"/>
      <c r="AW127" s="199">
        <f>IF($G127=1,0,IF($B127=$B$172,AC127*('Other inputs'!$F$6/'Other inputs'!$F$5)-('Other inputs'!$C$28/1000000),AC127*('Other inputs'!$F$6/'Other inputs'!$F$5)))</f>
        <v>0</v>
      </c>
      <c r="AX127" s="200">
        <f>IF($G127=1,0,IF($B127=$B$172,AD127*('Other inputs'!$F$6/'Other inputs'!$F$5)-('Other inputs'!$C$29/1000000),AD127*('Other inputs'!$F$6/'Other inputs'!$F$5)))</f>
        <v>0</v>
      </c>
      <c r="AY127" s="200">
        <f>IF($G127=1,0,AE127*('Other inputs'!$F$6/'Other inputs'!$F$5))</f>
        <v>0</v>
      </c>
      <c r="AZ127" s="200">
        <f>IF($G127=1,0,AF127*('Other inputs'!$F$6/'Other inputs'!$F$5))</f>
        <v>0</v>
      </c>
      <c r="BA127" s="200">
        <f>IF($G127=1,0,AG127*('Other inputs'!$F$6/'Other inputs'!$F$5))</f>
        <v>0</v>
      </c>
      <c r="BB127" s="199">
        <f>IF($G127=1,0,AH127*('Other inputs'!$C$7/'Other inputs'!$C$6))</f>
        <v>0</v>
      </c>
      <c r="BC127" s="200">
        <f>IF($G127=1,0,AI127*('Other inputs'!$C$7/'Other inputs'!$C$6))</f>
        <v>1.9286117874408977</v>
      </c>
      <c r="BD127" s="200">
        <f>IF($G127=1,0,AJ127*('Other inputs'!$C$7/'Other inputs'!$C$6))</f>
        <v>0</v>
      </c>
      <c r="BE127" s="200">
        <f>IF($G127=1,0,AK127*('Other inputs'!$C$7/'Other inputs'!$C$6))</f>
        <v>0</v>
      </c>
      <c r="BF127" s="200">
        <f>IF($G127=1,0,AL127*('Other inputs'!$C$7/'Other inputs'!$C$6))</f>
        <v>0</v>
      </c>
      <c r="BG127" s="199">
        <f t="shared" si="24"/>
        <v>0</v>
      </c>
      <c r="BH127" s="200">
        <f t="shared" si="25"/>
        <v>1.9286117874408977</v>
      </c>
      <c r="BI127" s="200">
        <f t="shared" si="26"/>
        <v>0</v>
      </c>
      <c r="BJ127" s="200">
        <f t="shared" si="27"/>
        <v>0</v>
      </c>
      <c r="BK127" s="210">
        <f t="shared" si="28"/>
        <v>0</v>
      </c>
      <c r="BL127" s="200"/>
      <c r="BM127" s="199">
        <f>IF(D127=C$171,'Other inputs'!$C$13/1000000,SUM(AW127:BA127))</f>
        <v>0</v>
      </c>
      <c r="BN127" s="200">
        <f>IF(B127=$B$171,$AT$171*('Other inputs'!$C$7/'Other inputs'!$C$6),SUM(BB127:BF127))</f>
        <v>1.9286117874408977</v>
      </c>
      <c r="BO127" s="188">
        <f t="shared" si="29"/>
        <v>1.9286117874408977</v>
      </c>
    </row>
    <row r="128" spans="2:67">
      <c r="B128" s="121" t="str">
        <f>'KI 2019-20'!B129</f>
        <v>E0533</v>
      </c>
      <c r="C128" s="160" t="str">
        <f t="shared" si="16"/>
        <v>E0533</v>
      </c>
      <c r="D128" s="160" t="str">
        <f t="shared" si="17"/>
        <v>E0533</v>
      </c>
      <c r="E128" t="str">
        <f>INDEX('KI 2019-20'!D$9:D$383,MATCH($B128,'KI 2019-20'!$B$9:$B$383,0))</f>
        <v>SD</v>
      </c>
      <c r="F128">
        <f>INDEX('KI 2019-20'!E$9:E$383,MATCH($B128,'KI 2019-20'!$B$9:$B$383,0))</f>
        <v>0</v>
      </c>
      <c r="G128" s="119">
        <v>0</v>
      </c>
      <c r="H128" s="120" t="str">
        <f>INDEX('KI 2019-20'!F$9:F$383,MATCH($B128,'KI 2019-20'!$B$9:$B$383,0))</f>
        <v>Fenland</v>
      </c>
      <c r="I128" s="154">
        <f>_xlfn.IFNA(IF($B128=$B$382,0,INDEX('I.Supplementary 2019-20'!N$8:N$191,MATCH($B128,'I.Supplementary 2019-20'!$B$8:$B$191,0))),INDEX('KI 2019-20'!N$9:N$383,MATCH($B128,'KI 2019-20'!$B$9:$B$383,0)))</f>
        <v>0</v>
      </c>
      <c r="J128" s="153">
        <f>_xlfn.IFNA(IF($B128=$B$382,0,INDEX('I.Supplementary 2019-20'!O$8:O$191,MATCH($B128,'I.Supplementary 2019-20'!$B$8:$B$191,0))),INDEX('KI 2019-20'!O$9:O$383,MATCH($B128,'KI 2019-20'!$B$9:$B$383,0)))</f>
        <v>0</v>
      </c>
      <c r="K128" s="153">
        <f>_xlfn.IFNA(IF($B128=$B$382,0,INDEX('I.Supplementary 2019-20'!P$8:P$191,MATCH($B128,'I.Supplementary 2019-20'!$B$8:$B$191,0))),INDEX('KI 2019-20'!P$9:P$383,MATCH($B128,'KI 2019-20'!$B$9:$B$383,0)))</f>
        <v>0</v>
      </c>
      <c r="L128" s="153">
        <f>_xlfn.IFNA(IF($B128=$B$382,0,INDEX('I.Supplementary 2019-20'!Q$8:Q$191,MATCH($B128,'I.Supplementary 2019-20'!$B$8:$B$191,0))),INDEX('KI 2019-20'!Q$9:Q$383,MATCH($B128,'KI 2019-20'!$B$9:$B$383,0)))</f>
        <v>0</v>
      </c>
      <c r="M128" s="155">
        <f>_xlfn.IFNA(IF($B128=$B$382,0,INDEX('I.Supplementary 2019-20'!R$8:R$191,MATCH($B128,'I.Supplementary 2019-20'!$B$8:$B$191,0))),INDEX('KI 2019-20'!R$9:R$383,MATCH($B128,'KI 2019-20'!$B$9:$B$383,0)))</f>
        <v>0</v>
      </c>
      <c r="N128" s="153">
        <f>_xlfn.IFNA(IF($B128=$B$382,0,INDEX('I.Supplementary 2019-20'!S$8:S$191,MATCH($B128,'I.Supplementary 2019-20'!$B$8:$B$191,0))),INDEX('KI 2019-20'!S$9:S$383,MATCH($B128,'KI 2019-20'!$B$9:$B$383,0)))</f>
        <v>0</v>
      </c>
      <c r="O128" s="153">
        <f>_xlfn.IFNA(IF($B128=$B$382,0,INDEX('I.Supplementary 2019-20'!T$8:T$191,MATCH($B128,'I.Supplementary 2019-20'!$B$8:$B$191,0))),INDEX('KI 2019-20'!T$9:T$383,MATCH($B128,'KI 2019-20'!$B$9:$B$383,0)))</f>
        <v>3.6425291998610372</v>
      </c>
      <c r="P128" s="153">
        <f>_xlfn.IFNA(IF($B128=$B$382,0,INDEX('I.Supplementary 2019-20'!U$8:U$191,MATCH($B128,'I.Supplementary 2019-20'!$B$8:$B$191,0))),INDEX('KI 2019-20'!U$9:U$383,MATCH($B128,'KI 2019-20'!$B$9:$B$383,0)))</f>
        <v>0</v>
      </c>
      <c r="Q128" s="153">
        <f>_xlfn.IFNA(IF($B128=$B$382,0,INDEX('I.Supplementary 2019-20'!V$8:V$191,MATCH($B128,'I.Supplementary 2019-20'!$B$8:$B$191,0))),INDEX('KI 2019-20'!V$9:V$383,MATCH($B128,'KI 2019-20'!$B$9:$B$383,0)))</f>
        <v>0</v>
      </c>
      <c r="R128" s="155">
        <f>_xlfn.IFNA(IF($B128=$B$382,0,INDEX('I.Supplementary 2019-20'!W$8:W$191,MATCH($B128,'I.Supplementary 2019-20'!$B$8:$B$191,0))),INDEX('KI 2019-20'!W$9:W$383,MATCH($B128,'KI 2019-20'!$B$9:$B$383,0)))</f>
        <v>0</v>
      </c>
      <c r="S128" s="153">
        <f>_xlfn.IFNA(IF($B128=$B$382,0,INDEX('I.Supplementary 2019-20'!X$8:X$191,MATCH($B128,'I.Supplementary 2019-20'!$B$8:$B$191,0))),INDEX('KI 2019-20'!X$9:X$383,MATCH($B128,'KI 2019-20'!$B$9:$B$383,0)))</f>
        <v>0</v>
      </c>
      <c r="T128" s="153">
        <f>_xlfn.IFNA(IF($B128=$B$382,0,INDEX('I.Supplementary 2019-20'!Y$8:Y$191,MATCH($B128,'I.Supplementary 2019-20'!$B$8:$B$191,0))),INDEX('KI 2019-20'!Y$9:Y$383,MATCH($B128,'KI 2019-20'!$B$9:$B$383,0)))</f>
        <v>3.6425291998610372</v>
      </c>
      <c r="U128" s="153">
        <f>_xlfn.IFNA(IF($B128=$B$382,0,INDEX('I.Supplementary 2019-20'!Z$8:Z$191,MATCH($B128,'I.Supplementary 2019-20'!$B$8:$B$191,0))),INDEX('KI 2019-20'!Z$9:Z$383,MATCH($B128,'KI 2019-20'!$B$9:$B$383,0)))</f>
        <v>0</v>
      </c>
      <c r="V128" s="153">
        <f>_xlfn.IFNA(IF($B128=$B$382,0,INDEX('I.Supplementary 2019-20'!AA$8:AA$191,MATCH($B128,'I.Supplementary 2019-20'!$B$8:$B$191,0))),INDEX('KI 2019-20'!AA$9:AA$383,MATCH($B128,'KI 2019-20'!$B$9:$B$383,0)))</f>
        <v>0</v>
      </c>
      <c r="W128" s="155">
        <f>_xlfn.IFNA(IF($B128=$B$382,0,INDEX('I.Supplementary 2019-20'!AB$8:AB$191,MATCH($B128,'I.Supplementary 2019-20'!$B$8:$B$191,0))),INDEX('KI 2019-20'!AB$9:AB$383,MATCH($B128,'KI 2019-20'!$B$9:$B$383,0)))</f>
        <v>0</v>
      </c>
      <c r="Y128" s="154">
        <f>_xlfn.IFNA(IF($B128=$B$382,0,INDEX('I.Supplementary 2019-20'!$I$8:$I$191,MATCH($B128,'I.Supplementary 2019-20'!$B$8:$B$191,0))),INDEX('KI 2019-20'!$I$9:$I$383,MATCH($B128,'KI 2019-20'!$B$9:$B$383,0)))</f>
        <v>0</v>
      </c>
      <c r="Z128" s="153">
        <f>_xlfn.IFNA(IF($B128=$B$382,0,INDEX('I.Supplementary 2019-20'!$J$8:$J$191,MATCH($B128,'I.Supplementary 2019-20'!$B$8:$B$191,0))),INDEX('KI 2019-20'!$J$9:$J$383,MATCH($B128,'KI 2019-20'!$B$9:$B$383,0)))</f>
        <v>3.6425291998610372</v>
      </c>
      <c r="AA128" s="155">
        <f>_xlfn.IFNA(IF($B128=$B$382,0,INDEX('I.Supplementary 2019-20'!$H$8:$H$191,MATCH($B128,'I.Supplementary 2019-20'!$B$8:$B$191,0))),INDEX('KI 2019-20'!$H$9:$H$383,MATCH($B128,'KI 2019-20'!$B$9:$B$383,0)))</f>
        <v>3.6425291998610372</v>
      </c>
      <c r="AC128" s="156">
        <f>I128*('Other inputs'!$C$6/'Other inputs'!$C$5)</f>
        <v>0</v>
      </c>
      <c r="AD128" s="149">
        <f>IF(B128=$B$35,J128*('Other inputs'!$C$6/'Other inputs'!$C$5)-('Other inputs'!$C$18/1000000),J128*('Other inputs'!$C$6/'Other inputs'!$C$5))</f>
        <v>0</v>
      </c>
      <c r="AE128" s="149">
        <f>K128*('Other inputs'!$C$6/'Other inputs'!$C$5)</f>
        <v>0</v>
      </c>
      <c r="AF128" s="149">
        <f>L128*('Other inputs'!$C$6/'Other inputs'!$C$5)</f>
        <v>0</v>
      </c>
      <c r="AG128" s="188">
        <f>M128*('Other inputs'!$C$6/'Other inputs'!$C$5)</f>
        <v>0</v>
      </c>
      <c r="AH128" s="149">
        <f>N128*('Other inputs'!$C$6/'Other inputs'!$C$5)</f>
        <v>0</v>
      </c>
      <c r="AI128" s="149">
        <f>O128*('Other inputs'!$C$6/'Other inputs'!$C$5)</f>
        <v>3.7018779444616245</v>
      </c>
      <c r="AJ128" s="149">
        <f>P128*('Other inputs'!$C$6/'Other inputs'!$C$5)</f>
        <v>0</v>
      </c>
      <c r="AK128" s="149">
        <f>Q128*('Other inputs'!$C$6/'Other inputs'!$C$5)</f>
        <v>0</v>
      </c>
      <c r="AL128" s="188">
        <f>R128*('Other inputs'!$C$6/'Other inputs'!$C$5)</f>
        <v>0</v>
      </c>
      <c r="AM128" s="156">
        <f t="shared" si="18"/>
        <v>0</v>
      </c>
      <c r="AN128" s="149">
        <f t="shared" si="19"/>
        <v>3.7018779444616245</v>
      </c>
      <c r="AO128" s="149">
        <f t="shared" si="20"/>
        <v>0</v>
      </c>
      <c r="AP128" s="149">
        <f t="shared" si="21"/>
        <v>0</v>
      </c>
      <c r="AQ128" s="188">
        <f t="shared" si="22"/>
        <v>0</v>
      </c>
      <c r="AR128" s="149"/>
      <c r="AS128" s="156">
        <f>IF(D128=$C$171,'Other inputs'!$C$12/1000000,SUM(AC128:AG128))</f>
        <v>0</v>
      </c>
      <c r="AT128" s="200">
        <f>IF(D128=$C$171,$Z$171*('Other inputs'!$C$6/'Other inputs'!$C$5),SUM(AH128:AL128))</f>
        <v>3.7018779444616245</v>
      </c>
      <c r="AU128" s="210">
        <f t="shared" si="23"/>
        <v>3.7018779444616245</v>
      </c>
      <c r="AV128" s="214"/>
      <c r="AW128" s="199">
        <f>IF($G128=1,0,IF($B128=$B$172,AC128*('Other inputs'!$F$6/'Other inputs'!$F$5)-('Other inputs'!$C$28/1000000),AC128*('Other inputs'!$F$6/'Other inputs'!$F$5)))</f>
        <v>0</v>
      </c>
      <c r="AX128" s="200">
        <f>IF($G128=1,0,IF($B128=$B$172,AD128*('Other inputs'!$F$6/'Other inputs'!$F$5)-('Other inputs'!$C$29/1000000),AD128*('Other inputs'!$F$6/'Other inputs'!$F$5)))</f>
        <v>0</v>
      </c>
      <c r="AY128" s="200">
        <f>IF($G128=1,0,AE128*('Other inputs'!$F$6/'Other inputs'!$F$5))</f>
        <v>0</v>
      </c>
      <c r="AZ128" s="200">
        <f>IF($G128=1,0,AF128*('Other inputs'!$F$6/'Other inputs'!$F$5))</f>
        <v>0</v>
      </c>
      <c r="BA128" s="200">
        <f>IF($G128=1,0,AG128*('Other inputs'!$F$6/'Other inputs'!$F$5))</f>
        <v>0</v>
      </c>
      <c r="BB128" s="199">
        <f>IF($G128=1,0,AH128*('Other inputs'!$C$7/'Other inputs'!$C$6))</f>
        <v>0</v>
      </c>
      <c r="BC128" s="200">
        <f>IF($G128=1,0,AI128*('Other inputs'!$C$7/'Other inputs'!$C$6))</f>
        <v>3.7018779444616245</v>
      </c>
      <c r="BD128" s="200">
        <f>IF($G128=1,0,AJ128*('Other inputs'!$C$7/'Other inputs'!$C$6))</f>
        <v>0</v>
      </c>
      <c r="BE128" s="200">
        <f>IF($G128=1,0,AK128*('Other inputs'!$C$7/'Other inputs'!$C$6))</f>
        <v>0</v>
      </c>
      <c r="BF128" s="200">
        <f>IF($G128=1,0,AL128*('Other inputs'!$C$7/'Other inputs'!$C$6))</f>
        <v>0</v>
      </c>
      <c r="BG128" s="199">
        <f t="shared" si="24"/>
        <v>0</v>
      </c>
      <c r="BH128" s="200">
        <f t="shared" si="25"/>
        <v>3.7018779444616245</v>
      </c>
      <c r="BI128" s="200">
        <f t="shared" si="26"/>
        <v>0</v>
      </c>
      <c r="BJ128" s="200">
        <f t="shared" si="27"/>
        <v>0</v>
      </c>
      <c r="BK128" s="210">
        <f t="shared" si="28"/>
        <v>0</v>
      </c>
      <c r="BL128" s="200"/>
      <c r="BM128" s="199">
        <f>IF(D128=C$171,'Other inputs'!$C$13/1000000,SUM(AW128:BA128))</f>
        <v>0</v>
      </c>
      <c r="BN128" s="200">
        <f>IF(B128=$B$171,$AT$171*('Other inputs'!$C$7/'Other inputs'!$C$6),SUM(BB128:BF128))</f>
        <v>3.7018779444616245</v>
      </c>
      <c r="BO128" s="188">
        <f t="shared" si="29"/>
        <v>3.7018779444616245</v>
      </c>
    </row>
    <row r="129" spans="2:67">
      <c r="B129" s="121" t="str">
        <f>'KI 2019-20'!B130</f>
        <v>E1633</v>
      </c>
      <c r="C129" s="160" t="str">
        <f t="shared" si="16"/>
        <v>E1633</v>
      </c>
      <c r="D129" s="160" t="str">
        <f t="shared" si="17"/>
        <v>E1633</v>
      </c>
      <c r="E129" t="str">
        <f>INDEX('KI 2019-20'!D$9:D$383,MATCH($B129,'KI 2019-20'!$B$9:$B$383,0))</f>
        <v>SD</v>
      </c>
      <c r="F129">
        <f>INDEX('KI 2019-20'!E$9:E$383,MATCH($B129,'KI 2019-20'!$B$9:$B$383,0))</f>
        <v>0</v>
      </c>
      <c r="G129" s="119">
        <v>0</v>
      </c>
      <c r="H129" s="120" t="str">
        <f>INDEX('KI 2019-20'!F$9:F$383,MATCH($B129,'KI 2019-20'!$B$9:$B$383,0))</f>
        <v>Forest of Dean</v>
      </c>
      <c r="I129" s="154">
        <f>_xlfn.IFNA(IF($B129=$B$382,0,INDEX('I.Supplementary 2019-20'!N$8:N$191,MATCH($B129,'I.Supplementary 2019-20'!$B$8:$B$191,0))),INDEX('KI 2019-20'!N$9:N$383,MATCH($B129,'KI 2019-20'!$B$9:$B$383,0)))</f>
        <v>0</v>
      </c>
      <c r="J129" s="153">
        <f>_xlfn.IFNA(IF($B129=$B$382,0,INDEX('I.Supplementary 2019-20'!O$8:O$191,MATCH($B129,'I.Supplementary 2019-20'!$B$8:$B$191,0))),INDEX('KI 2019-20'!O$9:O$383,MATCH($B129,'KI 2019-20'!$B$9:$B$383,0)))</f>
        <v>2.6385711527129634E-2</v>
      </c>
      <c r="K129" s="153">
        <f>_xlfn.IFNA(IF($B129=$B$382,0,INDEX('I.Supplementary 2019-20'!P$8:P$191,MATCH($B129,'I.Supplementary 2019-20'!$B$8:$B$191,0))),INDEX('KI 2019-20'!P$9:P$383,MATCH($B129,'KI 2019-20'!$B$9:$B$383,0)))</f>
        <v>0</v>
      </c>
      <c r="L129" s="153">
        <f>_xlfn.IFNA(IF($B129=$B$382,0,INDEX('I.Supplementary 2019-20'!Q$8:Q$191,MATCH($B129,'I.Supplementary 2019-20'!$B$8:$B$191,0))),INDEX('KI 2019-20'!Q$9:Q$383,MATCH($B129,'KI 2019-20'!$B$9:$B$383,0)))</f>
        <v>0</v>
      </c>
      <c r="M129" s="155">
        <f>_xlfn.IFNA(IF($B129=$B$382,0,INDEX('I.Supplementary 2019-20'!R$8:R$191,MATCH($B129,'I.Supplementary 2019-20'!$B$8:$B$191,0))),INDEX('KI 2019-20'!R$9:R$383,MATCH($B129,'KI 2019-20'!$B$9:$B$383,0)))</f>
        <v>0</v>
      </c>
      <c r="N129" s="153">
        <f>_xlfn.IFNA(IF($B129=$B$382,0,INDEX('I.Supplementary 2019-20'!S$8:S$191,MATCH($B129,'I.Supplementary 2019-20'!$B$8:$B$191,0))),INDEX('KI 2019-20'!S$9:S$383,MATCH($B129,'KI 2019-20'!$B$9:$B$383,0)))</f>
        <v>0</v>
      </c>
      <c r="O129" s="153">
        <f>_xlfn.IFNA(IF($B129=$B$382,0,INDEX('I.Supplementary 2019-20'!T$8:T$191,MATCH($B129,'I.Supplementary 2019-20'!$B$8:$B$191,0))),INDEX('KI 2019-20'!T$9:T$383,MATCH($B129,'KI 2019-20'!$B$9:$B$383,0)))</f>
        <v>2.5506149396785558</v>
      </c>
      <c r="P129" s="153">
        <f>_xlfn.IFNA(IF($B129=$B$382,0,INDEX('I.Supplementary 2019-20'!U$8:U$191,MATCH($B129,'I.Supplementary 2019-20'!$B$8:$B$191,0))),INDEX('KI 2019-20'!U$9:U$383,MATCH($B129,'KI 2019-20'!$B$9:$B$383,0)))</f>
        <v>0</v>
      </c>
      <c r="Q129" s="153">
        <f>_xlfn.IFNA(IF($B129=$B$382,0,INDEX('I.Supplementary 2019-20'!V$8:V$191,MATCH($B129,'I.Supplementary 2019-20'!$B$8:$B$191,0))),INDEX('KI 2019-20'!V$9:V$383,MATCH($B129,'KI 2019-20'!$B$9:$B$383,0)))</f>
        <v>0</v>
      </c>
      <c r="R129" s="155">
        <f>_xlfn.IFNA(IF($B129=$B$382,0,INDEX('I.Supplementary 2019-20'!W$8:W$191,MATCH($B129,'I.Supplementary 2019-20'!$B$8:$B$191,0))),INDEX('KI 2019-20'!W$9:W$383,MATCH($B129,'KI 2019-20'!$B$9:$B$383,0)))</f>
        <v>0</v>
      </c>
      <c r="S129" s="153">
        <f>_xlfn.IFNA(IF($B129=$B$382,0,INDEX('I.Supplementary 2019-20'!X$8:X$191,MATCH($B129,'I.Supplementary 2019-20'!$B$8:$B$191,0))),INDEX('KI 2019-20'!X$9:X$383,MATCH($B129,'KI 2019-20'!$B$9:$B$383,0)))</f>
        <v>0</v>
      </c>
      <c r="T129" s="153">
        <f>_xlfn.IFNA(IF($B129=$B$382,0,INDEX('I.Supplementary 2019-20'!Y$8:Y$191,MATCH($B129,'I.Supplementary 2019-20'!$B$8:$B$191,0))),INDEX('KI 2019-20'!Y$9:Y$383,MATCH($B129,'KI 2019-20'!$B$9:$B$383,0)))</f>
        <v>2.5770006512056853</v>
      </c>
      <c r="U129" s="153">
        <f>_xlfn.IFNA(IF($B129=$B$382,0,INDEX('I.Supplementary 2019-20'!Z$8:Z$191,MATCH($B129,'I.Supplementary 2019-20'!$B$8:$B$191,0))),INDEX('KI 2019-20'!Z$9:Z$383,MATCH($B129,'KI 2019-20'!$B$9:$B$383,0)))</f>
        <v>0</v>
      </c>
      <c r="V129" s="153">
        <f>_xlfn.IFNA(IF($B129=$B$382,0,INDEX('I.Supplementary 2019-20'!AA$8:AA$191,MATCH($B129,'I.Supplementary 2019-20'!$B$8:$B$191,0))),INDEX('KI 2019-20'!AA$9:AA$383,MATCH($B129,'KI 2019-20'!$B$9:$B$383,0)))</f>
        <v>0</v>
      </c>
      <c r="W129" s="155">
        <f>_xlfn.IFNA(IF($B129=$B$382,0,INDEX('I.Supplementary 2019-20'!AB$8:AB$191,MATCH($B129,'I.Supplementary 2019-20'!$B$8:$B$191,0))),INDEX('KI 2019-20'!AB$9:AB$383,MATCH($B129,'KI 2019-20'!$B$9:$B$383,0)))</f>
        <v>0</v>
      </c>
      <c r="Y129" s="154">
        <f>_xlfn.IFNA(IF($B129=$B$382,0,INDEX('I.Supplementary 2019-20'!$I$8:$I$191,MATCH($B129,'I.Supplementary 2019-20'!$B$8:$B$191,0))),INDEX('KI 2019-20'!$I$9:$I$383,MATCH($B129,'KI 2019-20'!$B$9:$B$383,0)))</f>
        <v>2.6385711527129634E-2</v>
      </c>
      <c r="Z129" s="153">
        <f>_xlfn.IFNA(IF($B129=$B$382,0,INDEX('I.Supplementary 2019-20'!$J$8:$J$191,MATCH($B129,'I.Supplementary 2019-20'!$B$8:$B$191,0))),INDEX('KI 2019-20'!$J$9:$J$383,MATCH($B129,'KI 2019-20'!$B$9:$B$383,0)))</f>
        <v>2.5506149396785558</v>
      </c>
      <c r="AA129" s="155">
        <f>_xlfn.IFNA(IF($B129=$B$382,0,INDEX('I.Supplementary 2019-20'!$H$8:$H$191,MATCH($B129,'I.Supplementary 2019-20'!$B$8:$B$191,0))),INDEX('KI 2019-20'!$H$9:$H$383,MATCH($B129,'KI 2019-20'!$B$9:$B$383,0)))</f>
        <v>2.5770006512056853</v>
      </c>
      <c r="AC129" s="156">
        <f>I129*('Other inputs'!$C$6/'Other inputs'!$C$5)</f>
        <v>0</v>
      </c>
      <c r="AD129" s="149">
        <f>IF(B129=$B$35,J129*('Other inputs'!$C$6/'Other inputs'!$C$5)-('Other inputs'!$C$18/1000000),J129*('Other inputs'!$C$6/'Other inputs'!$C$5))</f>
        <v>2.6815621287245801E-2</v>
      </c>
      <c r="AE129" s="149">
        <f>K129*('Other inputs'!$C$6/'Other inputs'!$C$5)</f>
        <v>0</v>
      </c>
      <c r="AF129" s="149">
        <f>L129*('Other inputs'!$C$6/'Other inputs'!$C$5)</f>
        <v>0</v>
      </c>
      <c r="AG129" s="188">
        <f>M129*('Other inputs'!$C$6/'Other inputs'!$C$5)</f>
        <v>0</v>
      </c>
      <c r="AH129" s="149">
        <f>N129*('Other inputs'!$C$6/'Other inputs'!$C$5)</f>
        <v>0</v>
      </c>
      <c r="AI129" s="149">
        <f>O129*('Other inputs'!$C$6/'Other inputs'!$C$5)</f>
        <v>2.592172820569449</v>
      </c>
      <c r="AJ129" s="149">
        <f>P129*('Other inputs'!$C$6/'Other inputs'!$C$5)</f>
        <v>0</v>
      </c>
      <c r="AK129" s="149">
        <f>Q129*('Other inputs'!$C$6/'Other inputs'!$C$5)</f>
        <v>0</v>
      </c>
      <c r="AL129" s="188">
        <f>R129*('Other inputs'!$C$6/'Other inputs'!$C$5)</f>
        <v>0</v>
      </c>
      <c r="AM129" s="156">
        <f t="shared" si="18"/>
        <v>0</v>
      </c>
      <c r="AN129" s="149">
        <f t="shared" si="19"/>
        <v>2.6189884418566947</v>
      </c>
      <c r="AO129" s="149">
        <f t="shared" si="20"/>
        <v>0</v>
      </c>
      <c r="AP129" s="149">
        <f t="shared" si="21"/>
        <v>0</v>
      </c>
      <c r="AQ129" s="188">
        <f t="shared" si="22"/>
        <v>0</v>
      </c>
      <c r="AR129" s="149"/>
      <c r="AS129" s="156">
        <f>IF(D129=$C$171,'Other inputs'!$C$12/1000000,SUM(AC129:AG129))</f>
        <v>2.6815621287245801E-2</v>
      </c>
      <c r="AT129" s="200">
        <f>IF(D129=$C$171,$Z$171*('Other inputs'!$C$6/'Other inputs'!$C$5),SUM(AH129:AL129))</f>
        <v>2.592172820569449</v>
      </c>
      <c r="AU129" s="210">
        <f t="shared" si="23"/>
        <v>2.6189884418566947</v>
      </c>
      <c r="AV129" s="214"/>
      <c r="AW129" s="199">
        <f>IF($G129=1,0,IF($B129=$B$172,AC129*('Other inputs'!$F$6/'Other inputs'!$F$5)-('Other inputs'!$C$28/1000000),AC129*('Other inputs'!$F$6/'Other inputs'!$F$5)))</f>
        <v>0</v>
      </c>
      <c r="AX129" s="200">
        <f>IF($G129=1,0,IF($B129=$B$172,AD129*('Other inputs'!$F$6/'Other inputs'!$F$5)-('Other inputs'!$C$29/1000000),AD129*('Other inputs'!$F$6/'Other inputs'!$F$5)))</f>
        <v>2.696391043722135E-2</v>
      </c>
      <c r="AY129" s="200">
        <f>IF($G129=1,0,AE129*('Other inputs'!$F$6/'Other inputs'!$F$5))</f>
        <v>0</v>
      </c>
      <c r="AZ129" s="200">
        <f>IF($G129=1,0,AF129*('Other inputs'!$F$6/'Other inputs'!$F$5))</f>
        <v>0</v>
      </c>
      <c r="BA129" s="200">
        <f>IF($G129=1,0,AG129*('Other inputs'!$F$6/'Other inputs'!$F$5))</f>
        <v>0</v>
      </c>
      <c r="BB129" s="199">
        <f>IF($G129=1,0,AH129*('Other inputs'!$C$7/'Other inputs'!$C$6))</f>
        <v>0</v>
      </c>
      <c r="BC129" s="200">
        <f>IF($G129=1,0,AI129*('Other inputs'!$C$7/'Other inputs'!$C$6))</f>
        <v>2.592172820569449</v>
      </c>
      <c r="BD129" s="200">
        <f>IF($G129=1,0,AJ129*('Other inputs'!$C$7/'Other inputs'!$C$6))</f>
        <v>0</v>
      </c>
      <c r="BE129" s="200">
        <f>IF($G129=1,0,AK129*('Other inputs'!$C$7/'Other inputs'!$C$6))</f>
        <v>0</v>
      </c>
      <c r="BF129" s="200">
        <f>IF($G129=1,0,AL129*('Other inputs'!$C$7/'Other inputs'!$C$6))</f>
        <v>0</v>
      </c>
      <c r="BG129" s="199">
        <f t="shared" si="24"/>
        <v>0</v>
      </c>
      <c r="BH129" s="200">
        <f t="shared" si="25"/>
        <v>2.6191367310066704</v>
      </c>
      <c r="BI129" s="200">
        <f t="shared" si="26"/>
        <v>0</v>
      </c>
      <c r="BJ129" s="200">
        <f t="shared" si="27"/>
        <v>0</v>
      </c>
      <c r="BK129" s="210">
        <f t="shared" si="28"/>
        <v>0</v>
      </c>
      <c r="BL129" s="200"/>
      <c r="BM129" s="199">
        <f>IF(D129=C$171,'Other inputs'!$C$13/1000000,SUM(AW129:BA129))</f>
        <v>2.696391043722135E-2</v>
      </c>
      <c r="BN129" s="200">
        <f>IF(B129=$B$171,$AT$171*('Other inputs'!$C$7/'Other inputs'!$C$6),SUM(BB129:BF129))</f>
        <v>2.592172820569449</v>
      </c>
      <c r="BO129" s="188">
        <f t="shared" si="29"/>
        <v>2.6191367310066704</v>
      </c>
    </row>
    <row r="130" spans="2:67">
      <c r="B130" s="121" t="str">
        <f>'KI 2019-20'!B131</f>
        <v>E2335</v>
      </c>
      <c r="C130" s="160" t="str">
        <f t="shared" si="16"/>
        <v>E2335</v>
      </c>
      <c r="D130" s="160" t="str">
        <f t="shared" si="17"/>
        <v>E2335</v>
      </c>
      <c r="E130" t="str">
        <f>INDEX('KI 2019-20'!D$9:D$383,MATCH($B130,'KI 2019-20'!$B$9:$B$383,0))</f>
        <v>SD</v>
      </c>
      <c r="F130" t="str">
        <f>INDEX('KI 2019-20'!E$9:E$383,MATCH($B130,'KI 2019-20'!$B$9:$B$383,0))</f>
        <v>P1909</v>
      </c>
      <c r="G130" s="119">
        <v>0</v>
      </c>
      <c r="H130" s="120" t="str">
        <f>INDEX('KI 2019-20'!F$9:F$383,MATCH($B130,'KI 2019-20'!$B$9:$B$383,0))</f>
        <v>Fylde</v>
      </c>
      <c r="I130" s="154">
        <f>_xlfn.IFNA(IF($B130=$B$382,0,INDEX('I.Supplementary 2019-20'!N$8:N$191,MATCH($B130,'I.Supplementary 2019-20'!$B$8:$B$191,0))),INDEX('KI 2019-20'!N$9:N$383,MATCH($B130,'KI 2019-20'!$B$9:$B$383,0)))</f>
        <v>0</v>
      </c>
      <c r="J130" s="153">
        <f>_xlfn.IFNA(IF($B130=$B$382,0,INDEX('I.Supplementary 2019-20'!O$8:O$191,MATCH($B130,'I.Supplementary 2019-20'!$B$8:$B$191,0))),INDEX('KI 2019-20'!O$9:O$383,MATCH($B130,'KI 2019-20'!$B$9:$B$383,0)))</f>
        <v>0</v>
      </c>
      <c r="K130" s="153">
        <f>_xlfn.IFNA(IF($B130=$B$382,0,INDEX('I.Supplementary 2019-20'!P$8:P$191,MATCH($B130,'I.Supplementary 2019-20'!$B$8:$B$191,0))),INDEX('KI 2019-20'!P$9:P$383,MATCH($B130,'KI 2019-20'!$B$9:$B$383,0)))</f>
        <v>0</v>
      </c>
      <c r="L130" s="153">
        <f>_xlfn.IFNA(IF($B130=$B$382,0,INDEX('I.Supplementary 2019-20'!Q$8:Q$191,MATCH($B130,'I.Supplementary 2019-20'!$B$8:$B$191,0))),INDEX('KI 2019-20'!Q$9:Q$383,MATCH($B130,'KI 2019-20'!$B$9:$B$383,0)))</f>
        <v>0</v>
      </c>
      <c r="M130" s="155">
        <f>_xlfn.IFNA(IF($B130=$B$382,0,INDEX('I.Supplementary 2019-20'!R$8:R$191,MATCH($B130,'I.Supplementary 2019-20'!$B$8:$B$191,0))),INDEX('KI 2019-20'!R$9:R$383,MATCH($B130,'KI 2019-20'!$B$9:$B$383,0)))</f>
        <v>0</v>
      </c>
      <c r="N130" s="153">
        <f>_xlfn.IFNA(IF($B130=$B$382,0,INDEX('I.Supplementary 2019-20'!S$8:S$191,MATCH($B130,'I.Supplementary 2019-20'!$B$8:$B$191,0))),INDEX('KI 2019-20'!S$9:S$383,MATCH($B130,'KI 2019-20'!$B$9:$B$383,0)))</f>
        <v>0</v>
      </c>
      <c r="O130" s="153">
        <f>_xlfn.IFNA(IF($B130=$B$382,0,INDEX('I.Supplementary 2019-20'!T$8:T$191,MATCH($B130,'I.Supplementary 2019-20'!$B$8:$B$191,0))),INDEX('KI 2019-20'!T$9:T$383,MATCH($B130,'KI 2019-20'!$B$9:$B$383,0)))</f>
        <v>1.90429892453292</v>
      </c>
      <c r="P130" s="153">
        <f>_xlfn.IFNA(IF($B130=$B$382,0,INDEX('I.Supplementary 2019-20'!U$8:U$191,MATCH($B130,'I.Supplementary 2019-20'!$B$8:$B$191,0))),INDEX('KI 2019-20'!U$9:U$383,MATCH($B130,'KI 2019-20'!$B$9:$B$383,0)))</f>
        <v>0</v>
      </c>
      <c r="Q130" s="153">
        <f>_xlfn.IFNA(IF($B130=$B$382,0,INDEX('I.Supplementary 2019-20'!V$8:V$191,MATCH($B130,'I.Supplementary 2019-20'!$B$8:$B$191,0))),INDEX('KI 2019-20'!V$9:V$383,MATCH($B130,'KI 2019-20'!$B$9:$B$383,0)))</f>
        <v>0</v>
      </c>
      <c r="R130" s="155">
        <f>_xlfn.IFNA(IF($B130=$B$382,0,INDEX('I.Supplementary 2019-20'!W$8:W$191,MATCH($B130,'I.Supplementary 2019-20'!$B$8:$B$191,0))),INDEX('KI 2019-20'!W$9:W$383,MATCH($B130,'KI 2019-20'!$B$9:$B$383,0)))</f>
        <v>0</v>
      </c>
      <c r="S130" s="153">
        <f>_xlfn.IFNA(IF($B130=$B$382,0,INDEX('I.Supplementary 2019-20'!X$8:X$191,MATCH($B130,'I.Supplementary 2019-20'!$B$8:$B$191,0))),INDEX('KI 2019-20'!X$9:X$383,MATCH($B130,'KI 2019-20'!$B$9:$B$383,0)))</f>
        <v>0</v>
      </c>
      <c r="T130" s="153">
        <f>_xlfn.IFNA(IF($B130=$B$382,0,INDEX('I.Supplementary 2019-20'!Y$8:Y$191,MATCH($B130,'I.Supplementary 2019-20'!$B$8:$B$191,0))),INDEX('KI 2019-20'!Y$9:Y$383,MATCH($B130,'KI 2019-20'!$B$9:$B$383,0)))</f>
        <v>1.90429892453292</v>
      </c>
      <c r="U130" s="153">
        <f>_xlfn.IFNA(IF($B130=$B$382,0,INDEX('I.Supplementary 2019-20'!Z$8:Z$191,MATCH($B130,'I.Supplementary 2019-20'!$B$8:$B$191,0))),INDEX('KI 2019-20'!Z$9:Z$383,MATCH($B130,'KI 2019-20'!$B$9:$B$383,0)))</f>
        <v>0</v>
      </c>
      <c r="V130" s="153">
        <f>_xlfn.IFNA(IF($B130=$B$382,0,INDEX('I.Supplementary 2019-20'!AA$8:AA$191,MATCH($B130,'I.Supplementary 2019-20'!$B$8:$B$191,0))),INDEX('KI 2019-20'!AA$9:AA$383,MATCH($B130,'KI 2019-20'!$B$9:$B$383,0)))</f>
        <v>0</v>
      </c>
      <c r="W130" s="155">
        <f>_xlfn.IFNA(IF($B130=$B$382,0,INDEX('I.Supplementary 2019-20'!AB$8:AB$191,MATCH($B130,'I.Supplementary 2019-20'!$B$8:$B$191,0))),INDEX('KI 2019-20'!AB$9:AB$383,MATCH($B130,'KI 2019-20'!$B$9:$B$383,0)))</f>
        <v>0</v>
      </c>
      <c r="Y130" s="154">
        <f>_xlfn.IFNA(IF($B130=$B$382,0,INDEX('I.Supplementary 2019-20'!$I$8:$I$191,MATCH($B130,'I.Supplementary 2019-20'!$B$8:$B$191,0))),INDEX('KI 2019-20'!$I$9:$I$383,MATCH($B130,'KI 2019-20'!$B$9:$B$383,0)))</f>
        <v>0</v>
      </c>
      <c r="Z130" s="153">
        <f>_xlfn.IFNA(IF($B130=$B$382,0,INDEX('I.Supplementary 2019-20'!$J$8:$J$191,MATCH($B130,'I.Supplementary 2019-20'!$B$8:$B$191,0))),INDEX('KI 2019-20'!$J$9:$J$383,MATCH($B130,'KI 2019-20'!$B$9:$B$383,0)))</f>
        <v>1.90429892453292</v>
      </c>
      <c r="AA130" s="155">
        <f>_xlfn.IFNA(IF($B130=$B$382,0,INDEX('I.Supplementary 2019-20'!$H$8:$H$191,MATCH($B130,'I.Supplementary 2019-20'!$B$8:$B$191,0))),INDEX('KI 2019-20'!$H$9:$H$383,MATCH($B130,'KI 2019-20'!$B$9:$B$383,0)))</f>
        <v>1.90429892453292</v>
      </c>
      <c r="AC130" s="156">
        <f>I130*('Other inputs'!$C$6/'Other inputs'!$C$5)</f>
        <v>0</v>
      </c>
      <c r="AD130" s="149">
        <f>IF(B130=$B$35,J130*('Other inputs'!$C$6/'Other inputs'!$C$5)-('Other inputs'!$C$18/1000000),J130*('Other inputs'!$C$6/'Other inputs'!$C$5))</f>
        <v>0</v>
      </c>
      <c r="AE130" s="149">
        <f>K130*('Other inputs'!$C$6/'Other inputs'!$C$5)</f>
        <v>0</v>
      </c>
      <c r="AF130" s="149">
        <f>L130*('Other inputs'!$C$6/'Other inputs'!$C$5)</f>
        <v>0</v>
      </c>
      <c r="AG130" s="188">
        <f>M130*('Other inputs'!$C$6/'Other inputs'!$C$5)</f>
        <v>0</v>
      </c>
      <c r="AH130" s="149">
        <f>N130*('Other inputs'!$C$6/'Other inputs'!$C$5)</f>
        <v>0</v>
      </c>
      <c r="AI130" s="149">
        <f>O130*('Other inputs'!$C$6/'Other inputs'!$C$5)</f>
        <v>1.9353261982523975</v>
      </c>
      <c r="AJ130" s="149">
        <f>P130*('Other inputs'!$C$6/'Other inputs'!$C$5)</f>
        <v>0</v>
      </c>
      <c r="AK130" s="149">
        <f>Q130*('Other inputs'!$C$6/'Other inputs'!$C$5)</f>
        <v>0</v>
      </c>
      <c r="AL130" s="188">
        <f>R130*('Other inputs'!$C$6/'Other inputs'!$C$5)</f>
        <v>0</v>
      </c>
      <c r="AM130" s="156">
        <f t="shared" si="18"/>
        <v>0</v>
      </c>
      <c r="AN130" s="149">
        <f t="shared" si="19"/>
        <v>1.9353261982523975</v>
      </c>
      <c r="AO130" s="149">
        <f t="shared" si="20"/>
        <v>0</v>
      </c>
      <c r="AP130" s="149">
        <f t="shared" si="21"/>
        <v>0</v>
      </c>
      <c r="AQ130" s="188">
        <f t="shared" si="22"/>
        <v>0</v>
      </c>
      <c r="AR130" s="149"/>
      <c r="AS130" s="156">
        <f>IF(D130=$C$171,'Other inputs'!$C$12/1000000,SUM(AC130:AG130))</f>
        <v>0</v>
      </c>
      <c r="AT130" s="200">
        <f>IF(D130=$C$171,$Z$171*('Other inputs'!$C$6/'Other inputs'!$C$5),SUM(AH130:AL130))</f>
        <v>1.9353261982523975</v>
      </c>
      <c r="AU130" s="210">
        <f t="shared" si="23"/>
        <v>1.9353261982523975</v>
      </c>
      <c r="AV130" s="214"/>
      <c r="AW130" s="199">
        <f>IF($G130=1,0,IF($B130=$B$172,AC130*('Other inputs'!$F$6/'Other inputs'!$F$5)-('Other inputs'!$C$28/1000000),AC130*('Other inputs'!$F$6/'Other inputs'!$F$5)))</f>
        <v>0</v>
      </c>
      <c r="AX130" s="200">
        <f>IF($G130=1,0,IF($B130=$B$172,AD130*('Other inputs'!$F$6/'Other inputs'!$F$5)-('Other inputs'!$C$29/1000000),AD130*('Other inputs'!$F$6/'Other inputs'!$F$5)))</f>
        <v>0</v>
      </c>
      <c r="AY130" s="200">
        <f>IF($G130=1,0,AE130*('Other inputs'!$F$6/'Other inputs'!$F$5))</f>
        <v>0</v>
      </c>
      <c r="AZ130" s="200">
        <f>IF($G130=1,0,AF130*('Other inputs'!$F$6/'Other inputs'!$F$5))</f>
        <v>0</v>
      </c>
      <c r="BA130" s="200">
        <f>IF($G130=1,0,AG130*('Other inputs'!$F$6/'Other inputs'!$F$5))</f>
        <v>0</v>
      </c>
      <c r="BB130" s="199">
        <f>IF($G130=1,0,AH130*('Other inputs'!$C$7/'Other inputs'!$C$6))</f>
        <v>0</v>
      </c>
      <c r="BC130" s="200">
        <f>IF($G130=1,0,AI130*('Other inputs'!$C$7/'Other inputs'!$C$6))</f>
        <v>1.9353261982523975</v>
      </c>
      <c r="BD130" s="200">
        <f>IF($G130=1,0,AJ130*('Other inputs'!$C$7/'Other inputs'!$C$6))</f>
        <v>0</v>
      </c>
      <c r="BE130" s="200">
        <f>IF($G130=1,0,AK130*('Other inputs'!$C$7/'Other inputs'!$C$6))</f>
        <v>0</v>
      </c>
      <c r="BF130" s="200">
        <f>IF($G130=1,0,AL130*('Other inputs'!$C$7/'Other inputs'!$C$6))</f>
        <v>0</v>
      </c>
      <c r="BG130" s="199">
        <f t="shared" si="24"/>
        <v>0</v>
      </c>
      <c r="BH130" s="200">
        <f t="shared" si="25"/>
        <v>1.9353261982523975</v>
      </c>
      <c r="BI130" s="200">
        <f t="shared" si="26"/>
        <v>0</v>
      </c>
      <c r="BJ130" s="200">
        <f t="shared" si="27"/>
        <v>0</v>
      </c>
      <c r="BK130" s="210">
        <f t="shared" si="28"/>
        <v>0</v>
      </c>
      <c r="BL130" s="200"/>
      <c r="BM130" s="199">
        <f>IF(D130=C$171,'Other inputs'!$C$13/1000000,SUM(AW130:BA130))</f>
        <v>0</v>
      </c>
      <c r="BN130" s="200">
        <f>IF(B130=$B$171,$AT$171*('Other inputs'!$C$7/'Other inputs'!$C$6),SUM(BB130:BF130))</f>
        <v>1.9353261982523975</v>
      </c>
      <c r="BO130" s="188">
        <f t="shared" si="29"/>
        <v>1.9353261982523975</v>
      </c>
    </row>
    <row r="131" spans="2:67">
      <c r="B131" s="121" t="str">
        <f>'KI 2019-20'!B132</f>
        <v>E4501</v>
      </c>
      <c r="C131" s="160" t="str">
        <f t="shared" si="16"/>
        <v>E4501</v>
      </c>
      <c r="D131" s="160" t="str">
        <f t="shared" si="17"/>
        <v>E4501</v>
      </c>
      <c r="E131" t="str">
        <f>INDEX('KI 2019-20'!D$9:D$383,MATCH($B131,'KI 2019-20'!$B$9:$B$383,0))</f>
        <v>MD</v>
      </c>
      <c r="F131">
        <f>INDEX('KI 2019-20'!E$9:E$383,MATCH($B131,'KI 2019-20'!$B$9:$B$383,0))</f>
        <v>0</v>
      </c>
      <c r="G131" s="119">
        <v>0</v>
      </c>
      <c r="H131" s="120" t="str">
        <f>INDEX('KI 2019-20'!F$9:F$383,MATCH($B131,'KI 2019-20'!$B$9:$B$383,0))</f>
        <v>Gateshead</v>
      </c>
      <c r="I131" s="154">
        <f>_xlfn.IFNA(IF($B131=$B$382,0,INDEX('I.Supplementary 2019-20'!N$8:N$191,MATCH($B131,'I.Supplementary 2019-20'!$B$8:$B$191,0))),INDEX('KI 2019-20'!N$9:N$383,MATCH($B131,'KI 2019-20'!$B$9:$B$383,0)))</f>
        <v>14.603927028270087</v>
      </c>
      <c r="J131" s="153">
        <f>_xlfn.IFNA(IF($B131=$B$382,0,INDEX('I.Supplementary 2019-20'!O$8:O$191,MATCH($B131,'I.Supplementary 2019-20'!$B$8:$B$191,0))),INDEX('KI 2019-20'!O$9:O$383,MATCH($B131,'KI 2019-20'!$B$9:$B$383,0)))</f>
        <v>0.40773161044806427</v>
      </c>
      <c r="K131" s="153">
        <f>_xlfn.IFNA(IF($B131=$B$382,0,INDEX('I.Supplementary 2019-20'!P$8:P$191,MATCH($B131,'I.Supplementary 2019-20'!$B$8:$B$191,0))),INDEX('KI 2019-20'!P$9:P$383,MATCH($B131,'KI 2019-20'!$B$9:$B$383,0)))</f>
        <v>0</v>
      </c>
      <c r="L131" s="153">
        <f>_xlfn.IFNA(IF($B131=$B$382,0,INDEX('I.Supplementary 2019-20'!Q$8:Q$191,MATCH($B131,'I.Supplementary 2019-20'!$B$8:$B$191,0))),INDEX('KI 2019-20'!Q$9:Q$383,MATCH($B131,'KI 2019-20'!$B$9:$B$383,0)))</f>
        <v>0</v>
      </c>
      <c r="M131" s="155">
        <f>_xlfn.IFNA(IF($B131=$B$382,0,INDEX('I.Supplementary 2019-20'!R$8:R$191,MATCH($B131,'I.Supplementary 2019-20'!$B$8:$B$191,0))),INDEX('KI 2019-20'!R$9:R$383,MATCH($B131,'KI 2019-20'!$B$9:$B$383,0)))</f>
        <v>0</v>
      </c>
      <c r="N131" s="153">
        <f>_xlfn.IFNA(IF($B131=$B$382,0,INDEX('I.Supplementary 2019-20'!S$8:S$191,MATCH($B131,'I.Supplementary 2019-20'!$B$8:$B$191,0))),INDEX('KI 2019-20'!S$9:S$383,MATCH($B131,'KI 2019-20'!$B$9:$B$383,0)))</f>
        <v>49.573786469664078</v>
      </c>
      <c r="O131" s="153">
        <f>_xlfn.IFNA(IF($B131=$B$382,0,INDEX('I.Supplementary 2019-20'!T$8:T$191,MATCH($B131,'I.Supplementary 2019-20'!$B$8:$B$191,0))),INDEX('KI 2019-20'!T$9:T$383,MATCH($B131,'KI 2019-20'!$B$9:$B$383,0)))</f>
        <v>7.9581503898115074</v>
      </c>
      <c r="P131" s="153">
        <f>_xlfn.IFNA(IF($B131=$B$382,0,INDEX('I.Supplementary 2019-20'!U$8:U$191,MATCH($B131,'I.Supplementary 2019-20'!$B$8:$B$191,0))),INDEX('KI 2019-20'!U$9:U$383,MATCH($B131,'KI 2019-20'!$B$9:$B$383,0)))</f>
        <v>0</v>
      </c>
      <c r="Q131" s="153">
        <f>_xlfn.IFNA(IF($B131=$B$382,0,INDEX('I.Supplementary 2019-20'!V$8:V$191,MATCH($B131,'I.Supplementary 2019-20'!$B$8:$B$191,0))),INDEX('KI 2019-20'!V$9:V$383,MATCH($B131,'KI 2019-20'!$B$9:$B$383,0)))</f>
        <v>0</v>
      </c>
      <c r="R131" s="155">
        <f>_xlfn.IFNA(IF($B131=$B$382,0,INDEX('I.Supplementary 2019-20'!W$8:W$191,MATCH($B131,'I.Supplementary 2019-20'!$B$8:$B$191,0))),INDEX('KI 2019-20'!W$9:W$383,MATCH($B131,'KI 2019-20'!$B$9:$B$383,0)))</f>
        <v>0</v>
      </c>
      <c r="S131" s="153">
        <f>_xlfn.IFNA(IF($B131=$B$382,0,INDEX('I.Supplementary 2019-20'!X$8:X$191,MATCH($B131,'I.Supplementary 2019-20'!$B$8:$B$191,0))),INDEX('KI 2019-20'!X$9:X$383,MATCH($B131,'KI 2019-20'!$B$9:$B$383,0)))</f>
        <v>64.177713497934164</v>
      </c>
      <c r="T131" s="153">
        <f>_xlfn.IFNA(IF($B131=$B$382,0,INDEX('I.Supplementary 2019-20'!Y$8:Y$191,MATCH($B131,'I.Supplementary 2019-20'!$B$8:$B$191,0))),INDEX('KI 2019-20'!Y$9:Y$383,MATCH($B131,'KI 2019-20'!$B$9:$B$383,0)))</f>
        <v>8.3658820002595711</v>
      </c>
      <c r="U131" s="153">
        <f>_xlfn.IFNA(IF($B131=$B$382,0,INDEX('I.Supplementary 2019-20'!Z$8:Z$191,MATCH($B131,'I.Supplementary 2019-20'!$B$8:$B$191,0))),INDEX('KI 2019-20'!Z$9:Z$383,MATCH($B131,'KI 2019-20'!$B$9:$B$383,0)))</f>
        <v>0</v>
      </c>
      <c r="V131" s="153">
        <f>_xlfn.IFNA(IF($B131=$B$382,0,INDEX('I.Supplementary 2019-20'!AA$8:AA$191,MATCH($B131,'I.Supplementary 2019-20'!$B$8:$B$191,0))),INDEX('KI 2019-20'!AA$9:AA$383,MATCH($B131,'KI 2019-20'!$B$9:$B$383,0)))</f>
        <v>0</v>
      </c>
      <c r="W131" s="155">
        <f>_xlfn.IFNA(IF($B131=$B$382,0,INDEX('I.Supplementary 2019-20'!AB$8:AB$191,MATCH($B131,'I.Supplementary 2019-20'!$B$8:$B$191,0))),INDEX('KI 2019-20'!AB$9:AB$383,MATCH($B131,'KI 2019-20'!$B$9:$B$383,0)))</f>
        <v>0</v>
      </c>
      <c r="Y131" s="154">
        <f>_xlfn.IFNA(IF($B131=$B$382,0,INDEX('I.Supplementary 2019-20'!$I$8:$I$191,MATCH($B131,'I.Supplementary 2019-20'!$B$8:$B$191,0))),INDEX('KI 2019-20'!$I$9:$I$383,MATCH($B131,'KI 2019-20'!$B$9:$B$383,0)))</f>
        <v>15.011658638718153</v>
      </c>
      <c r="Z131" s="153">
        <f>_xlfn.IFNA(IF($B131=$B$382,0,INDEX('I.Supplementary 2019-20'!$J$8:$J$191,MATCH($B131,'I.Supplementary 2019-20'!$B$8:$B$191,0))),INDEX('KI 2019-20'!$J$9:$J$383,MATCH($B131,'KI 2019-20'!$B$9:$B$383,0)))</f>
        <v>57.531936859475593</v>
      </c>
      <c r="AA131" s="155">
        <f>_xlfn.IFNA(IF($B131=$B$382,0,INDEX('I.Supplementary 2019-20'!$H$8:$H$191,MATCH($B131,'I.Supplementary 2019-20'!$B$8:$B$191,0))),INDEX('KI 2019-20'!$H$9:$H$383,MATCH($B131,'KI 2019-20'!$B$9:$B$383,0)))</f>
        <v>72.543595498193739</v>
      </c>
      <c r="AC131" s="156">
        <f>I131*('Other inputs'!$C$6/'Other inputs'!$C$5)</f>
        <v>14.841872886164509</v>
      </c>
      <c r="AD131" s="149">
        <f>IF(B131=$B$35,J131*('Other inputs'!$C$6/'Other inputs'!$C$5)-('Other inputs'!$C$18/1000000),J131*('Other inputs'!$C$6/'Other inputs'!$C$5))</f>
        <v>0.41437489534334843</v>
      </c>
      <c r="AE131" s="149">
        <f>K131*('Other inputs'!$C$6/'Other inputs'!$C$5)</f>
        <v>0</v>
      </c>
      <c r="AF131" s="149">
        <f>L131*('Other inputs'!$C$6/'Other inputs'!$C$5)</f>
        <v>0</v>
      </c>
      <c r="AG131" s="188">
        <f>M131*('Other inputs'!$C$6/'Other inputs'!$C$5)</f>
        <v>0</v>
      </c>
      <c r="AH131" s="149">
        <f>N131*('Other inputs'!$C$6/'Other inputs'!$C$5)</f>
        <v>50.381506004811357</v>
      </c>
      <c r="AI131" s="149">
        <f>O131*('Other inputs'!$C$6/'Other inputs'!$C$5)</f>
        <v>8.0878147546149535</v>
      </c>
      <c r="AJ131" s="149">
        <f>P131*('Other inputs'!$C$6/'Other inputs'!$C$5)</f>
        <v>0</v>
      </c>
      <c r="AK131" s="149">
        <f>Q131*('Other inputs'!$C$6/'Other inputs'!$C$5)</f>
        <v>0</v>
      </c>
      <c r="AL131" s="188">
        <f>R131*('Other inputs'!$C$6/'Other inputs'!$C$5)</f>
        <v>0</v>
      </c>
      <c r="AM131" s="156">
        <f t="shared" si="18"/>
        <v>65.223378890975866</v>
      </c>
      <c r="AN131" s="149">
        <f t="shared" si="19"/>
        <v>8.5021896499583018</v>
      </c>
      <c r="AO131" s="149">
        <f t="shared" si="20"/>
        <v>0</v>
      </c>
      <c r="AP131" s="149">
        <f t="shared" si="21"/>
        <v>0</v>
      </c>
      <c r="AQ131" s="188">
        <f t="shared" si="22"/>
        <v>0</v>
      </c>
      <c r="AR131" s="149"/>
      <c r="AS131" s="156">
        <f>IF(D131=$C$171,'Other inputs'!$C$12/1000000,SUM(AC131:AG131))</f>
        <v>15.256247781507858</v>
      </c>
      <c r="AT131" s="200">
        <f>IF(D131=$C$171,$Z$171*('Other inputs'!$C$6/'Other inputs'!$C$5),SUM(AH131:AL131))</f>
        <v>58.46932075942631</v>
      </c>
      <c r="AU131" s="210">
        <f t="shared" si="23"/>
        <v>73.725568540934162</v>
      </c>
      <c r="AV131" s="214"/>
      <c r="AW131" s="199">
        <f>IF($G131=1,0,IF($B131=$B$172,AC131*('Other inputs'!$F$6/'Other inputs'!$F$5)-('Other inputs'!$C$28/1000000),AC131*('Other inputs'!$F$6/'Other inputs'!$F$5)))</f>
        <v>14.923947759267721</v>
      </c>
      <c r="AX131" s="200">
        <f>IF($G131=1,0,IF($B131=$B$172,AD131*('Other inputs'!$F$6/'Other inputs'!$F$5)-('Other inputs'!$C$29/1000000),AD131*('Other inputs'!$F$6/'Other inputs'!$F$5)))</f>
        <v>0.41666636941897978</v>
      </c>
      <c r="AY131" s="200">
        <f>IF($G131=1,0,AE131*('Other inputs'!$F$6/'Other inputs'!$F$5))</f>
        <v>0</v>
      </c>
      <c r="AZ131" s="200">
        <f>IF($G131=1,0,AF131*('Other inputs'!$F$6/'Other inputs'!$F$5))</f>
        <v>0</v>
      </c>
      <c r="BA131" s="200">
        <f>IF($G131=1,0,AG131*('Other inputs'!$F$6/'Other inputs'!$F$5))</f>
        <v>0</v>
      </c>
      <c r="BB131" s="199">
        <f>IF($G131=1,0,AH131*('Other inputs'!$C$7/'Other inputs'!$C$6))</f>
        <v>50.381506004811357</v>
      </c>
      <c r="BC131" s="200">
        <f>IF($G131=1,0,AI131*('Other inputs'!$C$7/'Other inputs'!$C$6))</f>
        <v>8.0878147546149535</v>
      </c>
      <c r="BD131" s="200">
        <f>IF($G131=1,0,AJ131*('Other inputs'!$C$7/'Other inputs'!$C$6))</f>
        <v>0</v>
      </c>
      <c r="BE131" s="200">
        <f>IF($G131=1,0,AK131*('Other inputs'!$C$7/'Other inputs'!$C$6))</f>
        <v>0</v>
      </c>
      <c r="BF131" s="200">
        <f>IF($G131=1,0,AL131*('Other inputs'!$C$7/'Other inputs'!$C$6))</f>
        <v>0</v>
      </c>
      <c r="BG131" s="199">
        <f t="shared" si="24"/>
        <v>65.305453764079076</v>
      </c>
      <c r="BH131" s="200">
        <f t="shared" si="25"/>
        <v>8.5044811240339335</v>
      </c>
      <c r="BI131" s="200">
        <f t="shared" si="26"/>
        <v>0</v>
      </c>
      <c r="BJ131" s="200">
        <f t="shared" si="27"/>
        <v>0</v>
      </c>
      <c r="BK131" s="210">
        <f t="shared" si="28"/>
        <v>0</v>
      </c>
      <c r="BL131" s="200"/>
      <c r="BM131" s="199">
        <f>IF(D131=C$171,'Other inputs'!$C$13/1000000,SUM(AW131:BA131))</f>
        <v>15.340614128686701</v>
      </c>
      <c r="BN131" s="200">
        <f>IF(B131=$B$171,$AT$171*('Other inputs'!$C$7/'Other inputs'!$C$6),SUM(BB131:BF131))</f>
        <v>58.46932075942631</v>
      </c>
      <c r="BO131" s="188">
        <f t="shared" si="29"/>
        <v>73.809934888113006</v>
      </c>
    </row>
    <row r="132" spans="2:67">
      <c r="B132" s="121" t="str">
        <f>'KI 2019-20'!B133</f>
        <v>E3034</v>
      </c>
      <c r="C132" s="160" t="str">
        <f t="shared" si="16"/>
        <v>E3034</v>
      </c>
      <c r="D132" s="160" t="str">
        <f t="shared" si="17"/>
        <v>E3034</v>
      </c>
      <c r="E132" t="str">
        <f>INDEX('KI 2019-20'!D$9:D$383,MATCH($B132,'KI 2019-20'!$B$9:$B$383,0))</f>
        <v>SD</v>
      </c>
      <c r="F132">
        <f>INDEX('KI 2019-20'!E$9:E$383,MATCH($B132,'KI 2019-20'!$B$9:$B$383,0))</f>
        <v>0</v>
      </c>
      <c r="G132" s="119">
        <v>0</v>
      </c>
      <c r="H132" s="120" t="str">
        <f>INDEX('KI 2019-20'!F$9:F$383,MATCH($B132,'KI 2019-20'!$B$9:$B$383,0))</f>
        <v>Gedling</v>
      </c>
      <c r="I132" s="154">
        <f>_xlfn.IFNA(IF($B132=$B$382,0,INDEX('I.Supplementary 2019-20'!N$8:N$191,MATCH($B132,'I.Supplementary 2019-20'!$B$8:$B$191,0))),INDEX('KI 2019-20'!N$9:N$383,MATCH($B132,'KI 2019-20'!$B$9:$B$383,0)))</f>
        <v>0</v>
      </c>
      <c r="J132" s="153">
        <f>_xlfn.IFNA(IF($B132=$B$382,0,INDEX('I.Supplementary 2019-20'!O$8:O$191,MATCH($B132,'I.Supplementary 2019-20'!$B$8:$B$191,0))),INDEX('KI 2019-20'!O$9:O$383,MATCH($B132,'KI 2019-20'!$B$9:$B$383,0)))</f>
        <v>0</v>
      </c>
      <c r="K132" s="153">
        <f>_xlfn.IFNA(IF($B132=$B$382,0,INDEX('I.Supplementary 2019-20'!P$8:P$191,MATCH($B132,'I.Supplementary 2019-20'!$B$8:$B$191,0))),INDEX('KI 2019-20'!P$9:P$383,MATCH($B132,'KI 2019-20'!$B$9:$B$383,0)))</f>
        <v>0</v>
      </c>
      <c r="L132" s="153">
        <f>_xlfn.IFNA(IF($B132=$B$382,0,INDEX('I.Supplementary 2019-20'!Q$8:Q$191,MATCH($B132,'I.Supplementary 2019-20'!$B$8:$B$191,0))),INDEX('KI 2019-20'!Q$9:Q$383,MATCH($B132,'KI 2019-20'!$B$9:$B$383,0)))</f>
        <v>0</v>
      </c>
      <c r="M132" s="155">
        <f>_xlfn.IFNA(IF($B132=$B$382,0,INDEX('I.Supplementary 2019-20'!R$8:R$191,MATCH($B132,'I.Supplementary 2019-20'!$B$8:$B$191,0))),INDEX('KI 2019-20'!R$9:R$383,MATCH($B132,'KI 2019-20'!$B$9:$B$383,0)))</f>
        <v>0</v>
      </c>
      <c r="N132" s="153">
        <f>_xlfn.IFNA(IF($B132=$B$382,0,INDEX('I.Supplementary 2019-20'!S$8:S$191,MATCH($B132,'I.Supplementary 2019-20'!$B$8:$B$191,0))),INDEX('KI 2019-20'!S$9:S$383,MATCH($B132,'KI 2019-20'!$B$9:$B$383,0)))</f>
        <v>0</v>
      </c>
      <c r="O132" s="153">
        <f>_xlfn.IFNA(IF($B132=$B$382,0,INDEX('I.Supplementary 2019-20'!T$8:T$191,MATCH($B132,'I.Supplementary 2019-20'!$B$8:$B$191,0))),INDEX('KI 2019-20'!T$9:T$383,MATCH($B132,'KI 2019-20'!$B$9:$B$383,0)))</f>
        <v>3.0271224372264847</v>
      </c>
      <c r="P132" s="153">
        <f>_xlfn.IFNA(IF($B132=$B$382,0,INDEX('I.Supplementary 2019-20'!U$8:U$191,MATCH($B132,'I.Supplementary 2019-20'!$B$8:$B$191,0))),INDEX('KI 2019-20'!U$9:U$383,MATCH($B132,'KI 2019-20'!$B$9:$B$383,0)))</f>
        <v>0</v>
      </c>
      <c r="Q132" s="153">
        <f>_xlfn.IFNA(IF($B132=$B$382,0,INDEX('I.Supplementary 2019-20'!V$8:V$191,MATCH($B132,'I.Supplementary 2019-20'!$B$8:$B$191,0))),INDEX('KI 2019-20'!V$9:V$383,MATCH($B132,'KI 2019-20'!$B$9:$B$383,0)))</f>
        <v>0</v>
      </c>
      <c r="R132" s="155">
        <f>_xlfn.IFNA(IF($B132=$B$382,0,INDEX('I.Supplementary 2019-20'!W$8:W$191,MATCH($B132,'I.Supplementary 2019-20'!$B$8:$B$191,0))),INDEX('KI 2019-20'!W$9:W$383,MATCH($B132,'KI 2019-20'!$B$9:$B$383,0)))</f>
        <v>0</v>
      </c>
      <c r="S132" s="153">
        <f>_xlfn.IFNA(IF($B132=$B$382,0,INDEX('I.Supplementary 2019-20'!X$8:X$191,MATCH($B132,'I.Supplementary 2019-20'!$B$8:$B$191,0))),INDEX('KI 2019-20'!X$9:X$383,MATCH($B132,'KI 2019-20'!$B$9:$B$383,0)))</f>
        <v>0</v>
      </c>
      <c r="T132" s="153">
        <f>_xlfn.IFNA(IF($B132=$B$382,0,INDEX('I.Supplementary 2019-20'!Y$8:Y$191,MATCH($B132,'I.Supplementary 2019-20'!$B$8:$B$191,0))),INDEX('KI 2019-20'!Y$9:Y$383,MATCH($B132,'KI 2019-20'!$B$9:$B$383,0)))</f>
        <v>3.0271224372264847</v>
      </c>
      <c r="U132" s="153">
        <f>_xlfn.IFNA(IF($B132=$B$382,0,INDEX('I.Supplementary 2019-20'!Z$8:Z$191,MATCH($B132,'I.Supplementary 2019-20'!$B$8:$B$191,0))),INDEX('KI 2019-20'!Z$9:Z$383,MATCH($B132,'KI 2019-20'!$B$9:$B$383,0)))</f>
        <v>0</v>
      </c>
      <c r="V132" s="153">
        <f>_xlfn.IFNA(IF($B132=$B$382,0,INDEX('I.Supplementary 2019-20'!AA$8:AA$191,MATCH($B132,'I.Supplementary 2019-20'!$B$8:$B$191,0))),INDEX('KI 2019-20'!AA$9:AA$383,MATCH($B132,'KI 2019-20'!$B$9:$B$383,0)))</f>
        <v>0</v>
      </c>
      <c r="W132" s="155">
        <f>_xlfn.IFNA(IF($B132=$B$382,0,INDEX('I.Supplementary 2019-20'!AB$8:AB$191,MATCH($B132,'I.Supplementary 2019-20'!$B$8:$B$191,0))),INDEX('KI 2019-20'!AB$9:AB$383,MATCH($B132,'KI 2019-20'!$B$9:$B$383,0)))</f>
        <v>0</v>
      </c>
      <c r="Y132" s="154">
        <f>_xlfn.IFNA(IF($B132=$B$382,0,INDEX('I.Supplementary 2019-20'!$I$8:$I$191,MATCH($B132,'I.Supplementary 2019-20'!$B$8:$B$191,0))),INDEX('KI 2019-20'!$I$9:$I$383,MATCH($B132,'KI 2019-20'!$B$9:$B$383,0)))</f>
        <v>0</v>
      </c>
      <c r="Z132" s="153">
        <f>_xlfn.IFNA(IF($B132=$B$382,0,INDEX('I.Supplementary 2019-20'!$J$8:$J$191,MATCH($B132,'I.Supplementary 2019-20'!$B$8:$B$191,0))),INDEX('KI 2019-20'!$J$9:$J$383,MATCH($B132,'KI 2019-20'!$B$9:$B$383,0)))</f>
        <v>3.0271224372264847</v>
      </c>
      <c r="AA132" s="155">
        <f>_xlfn.IFNA(IF($B132=$B$382,0,INDEX('I.Supplementary 2019-20'!$H$8:$H$191,MATCH($B132,'I.Supplementary 2019-20'!$B$8:$B$191,0))),INDEX('KI 2019-20'!$H$9:$H$383,MATCH($B132,'KI 2019-20'!$B$9:$B$383,0)))</f>
        <v>3.0271224372264847</v>
      </c>
      <c r="AC132" s="156">
        <f>I132*('Other inputs'!$C$6/'Other inputs'!$C$5)</f>
        <v>0</v>
      </c>
      <c r="AD132" s="149">
        <f>IF(B132=$B$35,J132*('Other inputs'!$C$6/'Other inputs'!$C$5)-('Other inputs'!$C$18/1000000),J132*('Other inputs'!$C$6/'Other inputs'!$C$5))</f>
        <v>0</v>
      </c>
      <c r="AE132" s="149">
        <f>K132*('Other inputs'!$C$6/'Other inputs'!$C$5)</f>
        <v>0</v>
      </c>
      <c r="AF132" s="149">
        <f>L132*('Other inputs'!$C$6/'Other inputs'!$C$5)</f>
        <v>0</v>
      </c>
      <c r="AG132" s="188">
        <f>M132*('Other inputs'!$C$6/'Other inputs'!$C$5)</f>
        <v>0</v>
      </c>
      <c r="AH132" s="149">
        <f>N132*('Other inputs'!$C$6/'Other inputs'!$C$5)</f>
        <v>0</v>
      </c>
      <c r="AI132" s="149">
        <f>O132*('Other inputs'!$C$6/'Other inputs'!$C$5)</f>
        <v>3.0764441877311932</v>
      </c>
      <c r="AJ132" s="149">
        <f>P132*('Other inputs'!$C$6/'Other inputs'!$C$5)</f>
        <v>0</v>
      </c>
      <c r="AK132" s="149">
        <f>Q132*('Other inputs'!$C$6/'Other inputs'!$C$5)</f>
        <v>0</v>
      </c>
      <c r="AL132" s="188">
        <f>R132*('Other inputs'!$C$6/'Other inputs'!$C$5)</f>
        <v>0</v>
      </c>
      <c r="AM132" s="156">
        <f t="shared" si="18"/>
        <v>0</v>
      </c>
      <c r="AN132" s="149">
        <f t="shared" si="19"/>
        <v>3.0764441877311932</v>
      </c>
      <c r="AO132" s="149">
        <f t="shared" si="20"/>
        <v>0</v>
      </c>
      <c r="AP132" s="149">
        <f t="shared" si="21"/>
        <v>0</v>
      </c>
      <c r="AQ132" s="188">
        <f t="shared" si="22"/>
        <v>0</v>
      </c>
      <c r="AR132" s="149"/>
      <c r="AS132" s="156">
        <f>IF(D132=$C$171,'Other inputs'!$C$12/1000000,SUM(AC132:AG132))</f>
        <v>0</v>
      </c>
      <c r="AT132" s="200">
        <f>IF(D132=$C$171,$Z$171*('Other inputs'!$C$6/'Other inputs'!$C$5),SUM(AH132:AL132))</f>
        <v>3.0764441877311932</v>
      </c>
      <c r="AU132" s="210">
        <f t="shared" si="23"/>
        <v>3.0764441877311932</v>
      </c>
      <c r="AV132" s="214"/>
      <c r="AW132" s="199">
        <f>IF($G132=1,0,IF($B132=$B$172,AC132*('Other inputs'!$F$6/'Other inputs'!$F$5)-('Other inputs'!$C$28/1000000),AC132*('Other inputs'!$F$6/'Other inputs'!$F$5)))</f>
        <v>0</v>
      </c>
      <c r="AX132" s="200">
        <f>IF($G132=1,0,IF($B132=$B$172,AD132*('Other inputs'!$F$6/'Other inputs'!$F$5)-('Other inputs'!$C$29/1000000),AD132*('Other inputs'!$F$6/'Other inputs'!$F$5)))</f>
        <v>0</v>
      </c>
      <c r="AY132" s="200">
        <f>IF($G132=1,0,AE132*('Other inputs'!$F$6/'Other inputs'!$F$5))</f>
        <v>0</v>
      </c>
      <c r="AZ132" s="200">
        <f>IF($G132=1,0,AF132*('Other inputs'!$F$6/'Other inputs'!$F$5))</f>
        <v>0</v>
      </c>
      <c r="BA132" s="200">
        <f>IF($G132=1,0,AG132*('Other inputs'!$F$6/'Other inputs'!$F$5))</f>
        <v>0</v>
      </c>
      <c r="BB132" s="199">
        <f>IF($G132=1,0,AH132*('Other inputs'!$C$7/'Other inputs'!$C$6))</f>
        <v>0</v>
      </c>
      <c r="BC132" s="200">
        <f>IF($G132=1,0,AI132*('Other inputs'!$C$7/'Other inputs'!$C$6))</f>
        <v>3.0764441877311932</v>
      </c>
      <c r="BD132" s="200">
        <f>IF($G132=1,0,AJ132*('Other inputs'!$C$7/'Other inputs'!$C$6))</f>
        <v>0</v>
      </c>
      <c r="BE132" s="200">
        <f>IF($G132=1,0,AK132*('Other inputs'!$C$7/'Other inputs'!$C$6))</f>
        <v>0</v>
      </c>
      <c r="BF132" s="200">
        <f>IF($G132=1,0,AL132*('Other inputs'!$C$7/'Other inputs'!$C$6))</f>
        <v>0</v>
      </c>
      <c r="BG132" s="199">
        <f t="shared" si="24"/>
        <v>0</v>
      </c>
      <c r="BH132" s="200">
        <f t="shared" si="25"/>
        <v>3.0764441877311932</v>
      </c>
      <c r="BI132" s="200">
        <f t="shared" si="26"/>
        <v>0</v>
      </c>
      <c r="BJ132" s="200">
        <f t="shared" si="27"/>
        <v>0</v>
      </c>
      <c r="BK132" s="210">
        <f t="shared" si="28"/>
        <v>0</v>
      </c>
      <c r="BL132" s="200"/>
      <c r="BM132" s="199">
        <f>IF(D132=C$171,'Other inputs'!$C$13/1000000,SUM(AW132:BA132))</f>
        <v>0</v>
      </c>
      <c r="BN132" s="200">
        <f>IF(B132=$B$171,$AT$171*('Other inputs'!$C$7/'Other inputs'!$C$6),SUM(BB132:BF132))</f>
        <v>3.0764441877311932</v>
      </c>
      <c r="BO132" s="188">
        <f t="shared" si="29"/>
        <v>3.0764441877311932</v>
      </c>
    </row>
    <row r="133" spans="2:67">
      <c r="B133" s="121" t="str">
        <f>'KI 2019-20'!B134</f>
        <v>E1634</v>
      </c>
      <c r="C133" s="160" t="str">
        <f t="shared" si="16"/>
        <v>E1634</v>
      </c>
      <c r="D133" s="160" t="str">
        <f t="shared" si="17"/>
        <v>E1634</v>
      </c>
      <c r="E133" t="str">
        <f>INDEX('KI 2019-20'!D$9:D$383,MATCH($B133,'KI 2019-20'!$B$9:$B$383,0))</f>
        <v>SD</v>
      </c>
      <c r="F133">
        <f>INDEX('KI 2019-20'!E$9:E$383,MATCH($B133,'KI 2019-20'!$B$9:$B$383,0))</f>
        <v>0</v>
      </c>
      <c r="G133" s="119">
        <v>0</v>
      </c>
      <c r="H133" s="120" t="str">
        <f>INDEX('KI 2019-20'!F$9:F$383,MATCH($B133,'KI 2019-20'!$B$9:$B$383,0))</f>
        <v>Gloucester</v>
      </c>
      <c r="I133" s="154">
        <f>_xlfn.IFNA(IF($B133=$B$382,0,INDEX('I.Supplementary 2019-20'!N$8:N$191,MATCH($B133,'I.Supplementary 2019-20'!$B$8:$B$191,0))),INDEX('KI 2019-20'!N$9:N$383,MATCH($B133,'KI 2019-20'!$B$9:$B$383,0)))</f>
        <v>0</v>
      </c>
      <c r="J133" s="153">
        <f>_xlfn.IFNA(IF($B133=$B$382,0,INDEX('I.Supplementary 2019-20'!O$8:O$191,MATCH($B133,'I.Supplementary 2019-20'!$B$8:$B$191,0))),INDEX('KI 2019-20'!O$9:O$383,MATCH($B133,'KI 2019-20'!$B$9:$B$383,0)))</f>
        <v>8.5319762832887475E-2</v>
      </c>
      <c r="K133" s="153">
        <f>_xlfn.IFNA(IF($B133=$B$382,0,INDEX('I.Supplementary 2019-20'!P$8:P$191,MATCH($B133,'I.Supplementary 2019-20'!$B$8:$B$191,0))),INDEX('KI 2019-20'!P$9:P$383,MATCH($B133,'KI 2019-20'!$B$9:$B$383,0)))</f>
        <v>0</v>
      </c>
      <c r="L133" s="153">
        <f>_xlfn.IFNA(IF($B133=$B$382,0,INDEX('I.Supplementary 2019-20'!Q$8:Q$191,MATCH($B133,'I.Supplementary 2019-20'!$B$8:$B$191,0))),INDEX('KI 2019-20'!Q$9:Q$383,MATCH($B133,'KI 2019-20'!$B$9:$B$383,0)))</f>
        <v>0</v>
      </c>
      <c r="M133" s="155">
        <f>_xlfn.IFNA(IF($B133=$B$382,0,INDEX('I.Supplementary 2019-20'!R$8:R$191,MATCH($B133,'I.Supplementary 2019-20'!$B$8:$B$191,0))),INDEX('KI 2019-20'!R$9:R$383,MATCH($B133,'KI 2019-20'!$B$9:$B$383,0)))</f>
        <v>0</v>
      </c>
      <c r="N133" s="153">
        <f>_xlfn.IFNA(IF($B133=$B$382,0,INDEX('I.Supplementary 2019-20'!S$8:S$191,MATCH($B133,'I.Supplementary 2019-20'!$B$8:$B$191,0))),INDEX('KI 2019-20'!S$9:S$383,MATCH($B133,'KI 2019-20'!$B$9:$B$383,0)))</f>
        <v>0</v>
      </c>
      <c r="O133" s="153">
        <f>_xlfn.IFNA(IF($B133=$B$382,0,INDEX('I.Supplementary 2019-20'!T$8:T$191,MATCH($B133,'I.Supplementary 2019-20'!$B$8:$B$191,0))),INDEX('KI 2019-20'!T$9:T$383,MATCH($B133,'KI 2019-20'!$B$9:$B$383,0)))</f>
        <v>3.6451317265663414</v>
      </c>
      <c r="P133" s="153">
        <f>_xlfn.IFNA(IF($B133=$B$382,0,INDEX('I.Supplementary 2019-20'!U$8:U$191,MATCH($B133,'I.Supplementary 2019-20'!$B$8:$B$191,0))),INDEX('KI 2019-20'!U$9:U$383,MATCH($B133,'KI 2019-20'!$B$9:$B$383,0)))</f>
        <v>0</v>
      </c>
      <c r="Q133" s="153">
        <f>_xlfn.IFNA(IF($B133=$B$382,0,INDEX('I.Supplementary 2019-20'!V$8:V$191,MATCH($B133,'I.Supplementary 2019-20'!$B$8:$B$191,0))),INDEX('KI 2019-20'!V$9:V$383,MATCH($B133,'KI 2019-20'!$B$9:$B$383,0)))</f>
        <v>0</v>
      </c>
      <c r="R133" s="155">
        <f>_xlfn.IFNA(IF($B133=$B$382,0,INDEX('I.Supplementary 2019-20'!W$8:W$191,MATCH($B133,'I.Supplementary 2019-20'!$B$8:$B$191,0))),INDEX('KI 2019-20'!W$9:W$383,MATCH($B133,'KI 2019-20'!$B$9:$B$383,0)))</f>
        <v>0</v>
      </c>
      <c r="S133" s="153">
        <f>_xlfn.IFNA(IF($B133=$B$382,0,INDEX('I.Supplementary 2019-20'!X$8:X$191,MATCH($B133,'I.Supplementary 2019-20'!$B$8:$B$191,0))),INDEX('KI 2019-20'!X$9:X$383,MATCH($B133,'KI 2019-20'!$B$9:$B$383,0)))</f>
        <v>0</v>
      </c>
      <c r="T133" s="153">
        <f>_xlfn.IFNA(IF($B133=$B$382,0,INDEX('I.Supplementary 2019-20'!Y$8:Y$191,MATCH($B133,'I.Supplementary 2019-20'!$B$8:$B$191,0))),INDEX('KI 2019-20'!Y$9:Y$383,MATCH($B133,'KI 2019-20'!$B$9:$B$383,0)))</f>
        <v>3.7304514893992287</v>
      </c>
      <c r="U133" s="153">
        <f>_xlfn.IFNA(IF($B133=$B$382,0,INDEX('I.Supplementary 2019-20'!Z$8:Z$191,MATCH($B133,'I.Supplementary 2019-20'!$B$8:$B$191,0))),INDEX('KI 2019-20'!Z$9:Z$383,MATCH($B133,'KI 2019-20'!$B$9:$B$383,0)))</f>
        <v>0</v>
      </c>
      <c r="V133" s="153">
        <f>_xlfn.IFNA(IF($B133=$B$382,0,INDEX('I.Supplementary 2019-20'!AA$8:AA$191,MATCH($B133,'I.Supplementary 2019-20'!$B$8:$B$191,0))),INDEX('KI 2019-20'!AA$9:AA$383,MATCH($B133,'KI 2019-20'!$B$9:$B$383,0)))</f>
        <v>0</v>
      </c>
      <c r="W133" s="155">
        <f>_xlfn.IFNA(IF($B133=$B$382,0,INDEX('I.Supplementary 2019-20'!AB$8:AB$191,MATCH($B133,'I.Supplementary 2019-20'!$B$8:$B$191,0))),INDEX('KI 2019-20'!AB$9:AB$383,MATCH($B133,'KI 2019-20'!$B$9:$B$383,0)))</f>
        <v>0</v>
      </c>
      <c r="Y133" s="154">
        <f>_xlfn.IFNA(IF($B133=$B$382,0,INDEX('I.Supplementary 2019-20'!$I$8:$I$191,MATCH($B133,'I.Supplementary 2019-20'!$B$8:$B$191,0))),INDEX('KI 2019-20'!$I$9:$I$383,MATCH($B133,'KI 2019-20'!$B$9:$B$383,0)))</f>
        <v>8.5319762832887475E-2</v>
      </c>
      <c r="Z133" s="153">
        <f>_xlfn.IFNA(IF($B133=$B$382,0,INDEX('I.Supplementary 2019-20'!$J$8:$J$191,MATCH($B133,'I.Supplementary 2019-20'!$B$8:$B$191,0))),INDEX('KI 2019-20'!$J$9:$J$383,MATCH($B133,'KI 2019-20'!$B$9:$B$383,0)))</f>
        <v>3.6451317265663414</v>
      </c>
      <c r="AA133" s="155">
        <f>_xlfn.IFNA(IF($B133=$B$382,0,INDEX('I.Supplementary 2019-20'!$H$8:$H$191,MATCH($B133,'I.Supplementary 2019-20'!$B$8:$B$191,0))),INDEX('KI 2019-20'!$H$9:$H$383,MATCH($B133,'KI 2019-20'!$B$9:$B$383,0)))</f>
        <v>3.7304514893992287</v>
      </c>
      <c r="AC133" s="156">
        <f>I133*('Other inputs'!$C$6/'Other inputs'!$C$5)</f>
        <v>0</v>
      </c>
      <c r="AD133" s="149">
        <f>IF(B133=$B$35,J133*('Other inputs'!$C$6/'Other inputs'!$C$5)-('Other inputs'!$C$18/1000000),J133*('Other inputs'!$C$6/'Other inputs'!$C$5))</f>
        <v>8.670990153484899E-2</v>
      </c>
      <c r="AE133" s="149">
        <f>K133*('Other inputs'!$C$6/'Other inputs'!$C$5)</f>
        <v>0</v>
      </c>
      <c r="AF133" s="149">
        <f>L133*('Other inputs'!$C$6/'Other inputs'!$C$5)</f>
        <v>0</v>
      </c>
      <c r="AG133" s="188">
        <f>M133*('Other inputs'!$C$6/'Other inputs'!$C$5)</f>
        <v>0</v>
      </c>
      <c r="AH133" s="149">
        <f>N133*('Other inputs'!$C$6/'Other inputs'!$C$5)</f>
        <v>0</v>
      </c>
      <c r="AI133" s="149">
        <f>O133*('Other inputs'!$C$6/'Other inputs'!$C$5)</f>
        <v>3.7045228748607015</v>
      </c>
      <c r="AJ133" s="149">
        <f>P133*('Other inputs'!$C$6/'Other inputs'!$C$5)</f>
        <v>0</v>
      </c>
      <c r="AK133" s="149">
        <f>Q133*('Other inputs'!$C$6/'Other inputs'!$C$5)</f>
        <v>0</v>
      </c>
      <c r="AL133" s="188">
        <f>R133*('Other inputs'!$C$6/'Other inputs'!$C$5)</f>
        <v>0</v>
      </c>
      <c r="AM133" s="156">
        <f t="shared" si="18"/>
        <v>0</v>
      </c>
      <c r="AN133" s="149">
        <f t="shared" si="19"/>
        <v>3.7912327763955505</v>
      </c>
      <c r="AO133" s="149">
        <f t="shared" si="20"/>
        <v>0</v>
      </c>
      <c r="AP133" s="149">
        <f t="shared" si="21"/>
        <v>0</v>
      </c>
      <c r="AQ133" s="188">
        <f t="shared" si="22"/>
        <v>0</v>
      </c>
      <c r="AR133" s="149"/>
      <c r="AS133" s="156">
        <f>IF(D133=$C$171,'Other inputs'!$C$12/1000000,SUM(AC133:AG133))</f>
        <v>8.670990153484899E-2</v>
      </c>
      <c r="AT133" s="200">
        <f>IF(D133=$C$171,$Z$171*('Other inputs'!$C$6/'Other inputs'!$C$5),SUM(AH133:AL133))</f>
        <v>3.7045228748607015</v>
      </c>
      <c r="AU133" s="210">
        <f t="shared" si="23"/>
        <v>3.7912327763955505</v>
      </c>
      <c r="AV133" s="214"/>
      <c r="AW133" s="199">
        <f>IF($G133=1,0,IF($B133=$B$172,AC133*('Other inputs'!$F$6/'Other inputs'!$F$5)-('Other inputs'!$C$28/1000000),AC133*('Other inputs'!$F$6/'Other inputs'!$F$5)))</f>
        <v>0</v>
      </c>
      <c r="AX133" s="200">
        <f>IF($G133=1,0,IF($B133=$B$172,AD133*('Other inputs'!$F$6/'Other inputs'!$F$5)-('Other inputs'!$C$29/1000000),AD133*('Other inputs'!$F$6/'Other inputs'!$F$5)))</f>
        <v>8.7189403294488696E-2</v>
      </c>
      <c r="AY133" s="200">
        <f>IF($G133=1,0,AE133*('Other inputs'!$F$6/'Other inputs'!$F$5))</f>
        <v>0</v>
      </c>
      <c r="AZ133" s="200">
        <f>IF($G133=1,0,AF133*('Other inputs'!$F$6/'Other inputs'!$F$5))</f>
        <v>0</v>
      </c>
      <c r="BA133" s="200">
        <f>IF($G133=1,0,AG133*('Other inputs'!$F$6/'Other inputs'!$F$5))</f>
        <v>0</v>
      </c>
      <c r="BB133" s="199">
        <f>IF($G133=1,0,AH133*('Other inputs'!$C$7/'Other inputs'!$C$6))</f>
        <v>0</v>
      </c>
      <c r="BC133" s="200">
        <f>IF($G133=1,0,AI133*('Other inputs'!$C$7/'Other inputs'!$C$6))</f>
        <v>3.7045228748607015</v>
      </c>
      <c r="BD133" s="200">
        <f>IF($G133=1,0,AJ133*('Other inputs'!$C$7/'Other inputs'!$C$6))</f>
        <v>0</v>
      </c>
      <c r="BE133" s="200">
        <f>IF($G133=1,0,AK133*('Other inputs'!$C$7/'Other inputs'!$C$6))</f>
        <v>0</v>
      </c>
      <c r="BF133" s="200">
        <f>IF($G133=1,0,AL133*('Other inputs'!$C$7/'Other inputs'!$C$6))</f>
        <v>0</v>
      </c>
      <c r="BG133" s="199">
        <f t="shared" si="24"/>
        <v>0</v>
      </c>
      <c r="BH133" s="200">
        <f t="shared" si="25"/>
        <v>3.7917122781551904</v>
      </c>
      <c r="BI133" s="200">
        <f t="shared" si="26"/>
        <v>0</v>
      </c>
      <c r="BJ133" s="200">
        <f t="shared" si="27"/>
        <v>0</v>
      </c>
      <c r="BK133" s="210">
        <f t="shared" si="28"/>
        <v>0</v>
      </c>
      <c r="BL133" s="200"/>
      <c r="BM133" s="199">
        <f>IF(D133=C$171,'Other inputs'!$C$13/1000000,SUM(AW133:BA133))</f>
        <v>8.7189403294488696E-2</v>
      </c>
      <c r="BN133" s="200">
        <f>IF(B133=$B$171,$AT$171*('Other inputs'!$C$7/'Other inputs'!$C$6),SUM(BB133:BF133))</f>
        <v>3.7045228748607015</v>
      </c>
      <c r="BO133" s="188">
        <f t="shared" si="29"/>
        <v>3.7917122781551904</v>
      </c>
    </row>
    <row r="134" spans="2:67">
      <c r="B134" s="121" t="str">
        <f>'KI 2019-20'!B135</f>
        <v>E1620</v>
      </c>
      <c r="C134" s="160" t="str">
        <f t="shared" si="16"/>
        <v>E1620</v>
      </c>
      <c r="D134" s="160" t="str">
        <f t="shared" si="17"/>
        <v>E1620</v>
      </c>
      <c r="E134" t="str">
        <f>INDEX('KI 2019-20'!D$9:D$383,MATCH($B134,'KI 2019-20'!$B$9:$B$383,0))</f>
        <v>SCFIR</v>
      </c>
      <c r="F134">
        <f>INDEX('KI 2019-20'!E$9:E$383,MATCH($B134,'KI 2019-20'!$B$9:$B$383,0))</f>
        <v>0</v>
      </c>
      <c r="G134" s="119">
        <v>0</v>
      </c>
      <c r="H134" s="120" t="str">
        <f>INDEX('KI 2019-20'!F$9:F$383,MATCH($B134,'KI 2019-20'!$B$9:$B$383,0))</f>
        <v>Gloucestershire</v>
      </c>
      <c r="I134" s="154">
        <f>_xlfn.IFNA(IF($B134=$B$382,0,INDEX('I.Supplementary 2019-20'!N$8:N$191,MATCH($B134,'I.Supplementary 2019-20'!$B$8:$B$191,0))),INDEX('KI 2019-20'!N$9:N$383,MATCH($B134,'KI 2019-20'!$B$9:$B$383,0)))</f>
        <v>6.2911709989963773</v>
      </c>
      <c r="J134" s="153">
        <f>_xlfn.IFNA(IF($B134=$B$382,0,INDEX('I.Supplementary 2019-20'!O$8:O$191,MATCH($B134,'I.Supplementary 2019-20'!$B$8:$B$191,0))),INDEX('KI 2019-20'!O$9:O$383,MATCH($B134,'KI 2019-20'!$B$9:$B$383,0)))</f>
        <v>0</v>
      </c>
      <c r="K134" s="153">
        <f>_xlfn.IFNA(IF($B134=$B$382,0,INDEX('I.Supplementary 2019-20'!P$8:P$191,MATCH($B134,'I.Supplementary 2019-20'!$B$8:$B$191,0))),INDEX('KI 2019-20'!P$9:P$383,MATCH($B134,'KI 2019-20'!$B$9:$B$383,0)))</f>
        <v>1.7534216943646335</v>
      </c>
      <c r="L134" s="153">
        <f>_xlfn.IFNA(IF($B134=$B$382,0,INDEX('I.Supplementary 2019-20'!Q$8:Q$191,MATCH($B134,'I.Supplementary 2019-20'!$B$8:$B$191,0))),INDEX('KI 2019-20'!Q$9:Q$383,MATCH($B134,'KI 2019-20'!$B$9:$B$383,0)))</f>
        <v>0</v>
      </c>
      <c r="M134" s="155">
        <f>_xlfn.IFNA(IF($B134=$B$382,0,INDEX('I.Supplementary 2019-20'!R$8:R$191,MATCH($B134,'I.Supplementary 2019-20'!$B$8:$B$191,0))),INDEX('KI 2019-20'!R$9:R$383,MATCH($B134,'KI 2019-20'!$B$9:$B$383,0)))</f>
        <v>0</v>
      </c>
      <c r="N134" s="153">
        <f>_xlfn.IFNA(IF($B134=$B$382,0,INDEX('I.Supplementary 2019-20'!S$8:S$191,MATCH($B134,'I.Supplementary 2019-20'!$B$8:$B$191,0))),INDEX('KI 2019-20'!S$9:S$383,MATCH($B134,'KI 2019-20'!$B$9:$B$383,0)))</f>
        <v>70.612656169019431</v>
      </c>
      <c r="O134" s="153">
        <f>_xlfn.IFNA(IF($B134=$B$382,0,INDEX('I.Supplementary 2019-20'!T$8:T$191,MATCH($B134,'I.Supplementary 2019-20'!$B$8:$B$191,0))),INDEX('KI 2019-20'!T$9:T$383,MATCH($B134,'KI 2019-20'!$B$9:$B$383,0)))</f>
        <v>0</v>
      </c>
      <c r="P134" s="153">
        <f>_xlfn.IFNA(IF($B134=$B$382,0,INDEX('I.Supplementary 2019-20'!U$8:U$191,MATCH($B134,'I.Supplementary 2019-20'!$B$8:$B$191,0))),INDEX('KI 2019-20'!U$9:U$383,MATCH($B134,'KI 2019-20'!$B$9:$B$383,0)))</f>
        <v>3.9417710027078017</v>
      </c>
      <c r="Q134" s="153">
        <f>_xlfn.IFNA(IF($B134=$B$382,0,INDEX('I.Supplementary 2019-20'!V$8:V$191,MATCH($B134,'I.Supplementary 2019-20'!$B$8:$B$191,0))),INDEX('KI 2019-20'!V$9:V$383,MATCH($B134,'KI 2019-20'!$B$9:$B$383,0)))</f>
        <v>0</v>
      </c>
      <c r="R134" s="155">
        <f>_xlfn.IFNA(IF($B134=$B$382,0,INDEX('I.Supplementary 2019-20'!W$8:W$191,MATCH($B134,'I.Supplementary 2019-20'!$B$8:$B$191,0))),INDEX('KI 2019-20'!W$9:W$383,MATCH($B134,'KI 2019-20'!$B$9:$B$383,0)))</f>
        <v>0</v>
      </c>
      <c r="S134" s="153">
        <f>_xlfn.IFNA(IF($B134=$B$382,0,INDEX('I.Supplementary 2019-20'!X$8:X$191,MATCH($B134,'I.Supplementary 2019-20'!$B$8:$B$191,0))),INDEX('KI 2019-20'!X$9:X$383,MATCH($B134,'KI 2019-20'!$B$9:$B$383,0)))</f>
        <v>76.903827168015809</v>
      </c>
      <c r="T134" s="153">
        <f>_xlfn.IFNA(IF($B134=$B$382,0,INDEX('I.Supplementary 2019-20'!Y$8:Y$191,MATCH($B134,'I.Supplementary 2019-20'!$B$8:$B$191,0))),INDEX('KI 2019-20'!Y$9:Y$383,MATCH($B134,'KI 2019-20'!$B$9:$B$383,0)))</f>
        <v>0</v>
      </c>
      <c r="U134" s="153">
        <f>_xlfn.IFNA(IF($B134=$B$382,0,INDEX('I.Supplementary 2019-20'!Z$8:Z$191,MATCH($B134,'I.Supplementary 2019-20'!$B$8:$B$191,0))),INDEX('KI 2019-20'!Z$9:Z$383,MATCH($B134,'KI 2019-20'!$B$9:$B$383,0)))</f>
        <v>5.6951926970724349</v>
      </c>
      <c r="V134" s="153">
        <f>_xlfn.IFNA(IF($B134=$B$382,0,INDEX('I.Supplementary 2019-20'!AA$8:AA$191,MATCH($B134,'I.Supplementary 2019-20'!$B$8:$B$191,0))),INDEX('KI 2019-20'!AA$9:AA$383,MATCH($B134,'KI 2019-20'!$B$9:$B$383,0)))</f>
        <v>0</v>
      </c>
      <c r="W134" s="155">
        <f>_xlfn.IFNA(IF($B134=$B$382,0,INDEX('I.Supplementary 2019-20'!AB$8:AB$191,MATCH($B134,'I.Supplementary 2019-20'!$B$8:$B$191,0))),INDEX('KI 2019-20'!AB$9:AB$383,MATCH($B134,'KI 2019-20'!$B$9:$B$383,0)))</f>
        <v>0</v>
      </c>
      <c r="Y134" s="154">
        <f>_xlfn.IFNA(IF($B134=$B$382,0,INDEX('I.Supplementary 2019-20'!$I$8:$I$191,MATCH($B134,'I.Supplementary 2019-20'!$B$8:$B$191,0))),INDEX('KI 2019-20'!$I$9:$I$383,MATCH($B134,'KI 2019-20'!$B$9:$B$383,0)))</f>
        <v>8.044592693361011</v>
      </c>
      <c r="Z134" s="153">
        <f>_xlfn.IFNA(IF($B134=$B$382,0,INDEX('I.Supplementary 2019-20'!$J$8:$J$191,MATCH($B134,'I.Supplementary 2019-20'!$B$8:$B$191,0))),INDEX('KI 2019-20'!$J$9:$J$383,MATCH($B134,'KI 2019-20'!$B$9:$B$383,0)))</f>
        <v>74.554427171727241</v>
      </c>
      <c r="AA134" s="155">
        <f>_xlfn.IFNA(IF($B134=$B$382,0,INDEX('I.Supplementary 2019-20'!$H$8:$H$191,MATCH($B134,'I.Supplementary 2019-20'!$B$8:$B$191,0))),INDEX('KI 2019-20'!$H$9:$H$383,MATCH($B134,'KI 2019-20'!$B$9:$B$383,0)))</f>
        <v>82.599019865088252</v>
      </c>
      <c r="AC134" s="156">
        <f>I134*('Other inputs'!$C$6/'Other inputs'!$C$5)</f>
        <v>6.3936748034606774</v>
      </c>
      <c r="AD134" s="149">
        <f>IF(B134=$B$35,J134*('Other inputs'!$C$6/'Other inputs'!$C$5)-('Other inputs'!$C$18/1000000),J134*('Other inputs'!$C$6/'Other inputs'!$C$5))</f>
        <v>0</v>
      </c>
      <c r="AE134" s="149">
        <f>K134*('Other inputs'!$C$6/'Other inputs'!$C$5)</f>
        <v>1.7819906832748516</v>
      </c>
      <c r="AF134" s="149">
        <f>L134*('Other inputs'!$C$6/'Other inputs'!$C$5)</f>
        <v>0</v>
      </c>
      <c r="AG134" s="188">
        <f>M134*('Other inputs'!$C$6/'Other inputs'!$C$5)</f>
        <v>0</v>
      </c>
      <c r="AH134" s="149">
        <f>N134*('Other inputs'!$C$6/'Other inputs'!$C$5)</f>
        <v>71.763167878494286</v>
      </c>
      <c r="AI134" s="149">
        <f>O134*('Other inputs'!$C$6/'Other inputs'!$C$5)</f>
        <v>0</v>
      </c>
      <c r="AJ134" s="149">
        <f>P134*('Other inputs'!$C$6/'Other inputs'!$C$5)</f>
        <v>4.0059953774973387</v>
      </c>
      <c r="AK134" s="149">
        <f>Q134*('Other inputs'!$C$6/'Other inputs'!$C$5)</f>
        <v>0</v>
      </c>
      <c r="AL134" s="188">
        <f>R134*('Other inputs'!$C$6/'Other inputs'!$C$5)</f>
        <v>0</v>
      </c>
      <c r="AM134" s="156">
        <f t="shared" si="18"/>
        <v>78.15684268195497</v>
      </c>
      <c r="AN134" s="149">
        <f t="shared" si="19"/>
        <v>0</v>
      </c>
      <c r="AO134" s="149">
        <f t="shared" si="20"/>
        <v>5.78798606077219</v>
      </c>
      <c r="AP134" s="149">
        <f t="shared" si="21"/>
        <v>0</v>
      </c>
      <c r="AQ134" s="188">
        <f t="shared" si="22"/>
        <v>0</v>
      </c>
      <c r="AR134" s="149"/>
      <c r="AS134" s="156">
        <f>IF(D134=$C$171,'Other inputs'!$C$12/1000000,SUM(AC134:AG134))</f>
        <v>8.1756654867355287</v>
      </c>
      <c r="AT134" s="200">
        <f>IF(D134=$C$171,$Z$171*('Other inputs'!$C$6/'Other inputs'!$C$5),SUM(AH134:AL134))</f>
        <v>75.769163255991629</v>
      </c>
      <c r="AU134" s="210">
        <f t="shared" si="23"/>
        <v>83.944828742727154</v>
      </c>
      <c r="AV134" s="214"/>
      <c r="AW134" s="199">
        <f>IF($G134=1,0,IF($B134=$B$172,AC134*('Other inputs'!$F$6/'Other inputs'!$F$5)-('Other inputs'!$C$28/1000000),AC134*('Other inputs'!$F$6/'Other inputs'!$F$5)))</f>
        <v>6.4290315304844228</v>
      </c>
      <c r="AX134" s="200">
        <f>IF($G134=1,0,IF($B134=$B$172,AD134*('Other inputs'!$F$6/'Other inputs'!$F$5)-('Other inputs'!$C$29/1000000),AD134*('Other inputs'!$F$6/'Other inputs'!$F$5)))</f>
        <v>0</v>
      </c>
      <c r="AY134" s="200">
        <f>IF($G134=1,0,AE134*('Other inputs'!$F$6/'Other inputs'!$F$5))</f>
        <v>1.7918450096339749</v>
      </c>
      <c r="AZ134" s="200">
        <f>IF($G134=1,0,AF134*('Other inputs'!$F$6/'Other inputs'!$F$5))</f>
        <v>0</v>
      </c>
      <c r="BA134" s="200">
        <f>IF($G134=1,0,AG134*('Other inputs'!$F$6/'Other inputs'!$F$5))</f>
        <v>0</v>
      </c>
      <c r="BB134" s="199">
        <f>IF($G134=1,0,AH134*('Other inputs'!$C$7/'Other inputs'!$C$6))</f>
        <v>71.763167878494286</v>
      </c>
      <c r="BC134" s="200">
        <f>IF($G134=1,0,AI134*('Other inputs'!$C$7/'Other inputs'!$C$6))</f>
        <v>0</v>
      </c>
      <c r="BD134" s="200">
        <f>IF($G134=1,0,AJ134*('Other inputs'!$C$7/'Other inputs'!$C$6))</f>
        <v>4.0059953774973387</v>
      </c>
      <c r="BE134" s="200">
        <f>IF($G134=1,0,AK134*('Other inputs'!$C$7/'Other inputs'!$C$6))</f>
        <v>0</v>
      </c>
      <c r="BF134" s="200">
        <f>IF($G134=1,0,AL134*('Other inputs'!$C$7/'Other inputs'!$C$6))</f>
        <v>0</v>
      </c>
      <c r="BG134" s="199">
        <f t="shared" si="24"/>
        <v>78.192199408978709</v>
      </c>
      <c r="BH134" s="200">
        <f t="shared" si="25"/>
        <v>0</v>
      </c>
      <c r="BI134" s="200">
        <f t="shared" si="26"/>
        <v>5.7978403871313136</v>
      </c>
      <c r="BJ134" s="200">
        <f t="shared" si="27"/>
        <v>0</v>
      </c>
      <c r="BK134" s="210">
        <f t="shared" si="28"/>
        <v>0</v>
      </c>
      <c r="BL134" s="200"/>
      <c r="BM134" s="199">
        <f>IF(D134=C$171,'Other inputs'!$C$13/1000000,SUM(AW134:BA134))</f>
        <v>8.2208765401183967</v>
      </c>
      <c r="BN134" s="200">
        <f>IF(B134=$B$171,$AT$171*('Other inputs'!$C$7/'Other inputs'!$C$6),SUM(BB134:BF134))</f>
        <v>75.769163255991629</v>
      </c>
      <c r="BO134" s="188">
        <f t="shared" si="29"/>
        <v>83.990039796110025</v>
      </c>
    </row>
    <row r="135" spans="2:67">
      <c r="B135" s="121" t="str">
        <f>'KI 2019-20'!B136</f>
        <v>E1735</v>
      </c>
      <c r="C135" s="160" t="str">
        <f t="shared" si="16"/>
        <v>E1735</v>
      </c>
      <c r="D135" s="160" t="str">
        <f t="shared" si="17"/>
        <v>E1735</v>
      </c>
      <c r="E135" t="str">
        <f>INDEX('KI 2019-20'!D$9:D$383,MATCH($B135,'KI 2019-20'!$B$9:$B$383,0))</f>
        <v>SD</v>
      </c>
      <c r="F135">
        <f>INDEX('KI 2019-20'!E$9:E$383,MATCH($B135,'KI 2019-20'!$B$9:$B$383,0))</f>
        <v>0</v>
      </c>
      <c r="G135" s="119">
        <v>0</v>
      </c>
      <c r="H135" s="120" t="str">
        <f>INDEX('KI 2019-20'!F$9:F$383,MATCH($B135,'KI 2019-20'!$B$9:$B$383,0))</f>
        <v>Gosport</v>
      </c>
      <c r="I135" s="154">
        <f>_xlfn.IFNA(IF($B135=$B$382,0,INDEX('I.Supplementary 2019-20'!N$8:N$191,MATCH($B135,'I.Supplementary 2019-20'!$B$8:$B$191,0))),INDEX('KI 2019-20'!N$9:N$383,MATCH($B135,'KI 2019-20'!$B$9:$B$383,0)))</f>
        <v>0</v>
      </c>
      <c r="J135" s="153">
        <f>_xlfn.IFNA(IF($B135=$B$382,0,INDEX('I.Supplementary 2019-20'!O$8:O$191,MATCH($B135,'I.Supplementary 2019-20'!$B$8:$B$191,0))),INDEX('KI 2019-20'!O$9:O$383,MATCH($B135,'KI 2019-20'!$B$9:$B$383,0)))</f>
        <v>0</v>
      </c>
      <c r="K135" s="153">
        <f>_xlfn.IFNA(IF($B135=$B$382,0,INDEX('I.Supplementary 2019-20'!P$8:P$191,MATCH($B135,'I.Supplementary 2019-20'!$B$8:$B$191,0))),INDEX('KI 2019-20'!P$9:P$383,MATCH($B135,'KI 2019-20'!$B$9:$B$383,0)))</f>
        <v>0</v>
      </c>
      <c r="L135" s="153">
        <f>_xlfn.IFNA(IF($B135=$B$382,0,INDEX('I.Supplementary 2019-20'!Q$8:Q$191,MATCH($B135,'I.Supplementary 2019-20'!$B$8:$B$191,0))),INDEX('KI 2019-20'!Q$9:Q$383,MATCH($B135,'KI 2019-20'!$B$9:$B$383,0)))</f>
        <v>0</v>
      </c>
      <c r="M135" s="155">
        <f>_xlfn.IFNA(IF($B135=$B$382,0,INDEX('I.Supplementary 2019-20'!R$8:R$191,MATCH($B135,'I.Supplementary 2019-20'!$B$8:$B$191,0))),INDEX('KI 2019-20'!R$9:R$383,MATCH($B135,'KI 2019-20'!$B$9:$B$383,0)))</f>
        <v>0</v>
      </c>
      <c r="N135" s="153">
        <f>_xlfn.IFNA(IF($B135=$B$382,0,INDEX('I.Supplementary 2019-20'!S$8:S$191,MATCH($B135,'I.Supplementary 2019-20'!$B$8:$B$191,0))),INDEX('KI 2019-20'!S$9:S$383,MATCH($B135,'KI 2019-20'!$B$9:$B$383,0)))</f>
        <v>0</v>
      </c>
      <c r="O135" s="153">
        <f>_xlfn.IFNA(IF($B135=$B$382,0,INDEX('I.Supplementary 2019-20'!T$8:T$191,MATCH($B135,'I.Supplementary 2019-20'!$B$8:$B$191,0))),INDEX('KI 2019-20'!T$9:T$383,MATCH($B135,'KI 2019-20'!$B$9:$B$383,0)))</f>
        <v>2.4647714742071485</v>
      </c>
      <c r="P135" s="153">
        <f>_xlfn.IFNA(IF($B135=$B$382,0,INDEX('I.Supplementary 2019-20'!U$8:U$191,MATCH($B135,'I.Supplementary 2019-20'!$B$8:$B$191,0))),INDEX('KI 2019-20'!U$9:U$383,MATCH($B135,'KI 2019-20'!$B$9:$B$383,0)))</f>
        <v>0</v>
      </c>
      <c r="Q135" s="153">
        <f>_xlfn.IFNA(IF($B135=$B$382,0,INDEX('I.Supplementary 2019-20'!V$8:V$191,MATCH($B135,'I.Supplementary 2019-20'!$B$8:$B$191,0))),INDEX('KI 2019-20'!V$9:V$383,MATCH($B135,'KI 2019-20'!$B$9:$B$383,0)))</f>
        <v>0</v>
      </c>
      <c r="R135" s="155">
        <f>_xlfn.IFNA(IF($B135=$B$382,0,INDEX('I.Supplementary 2019-20'!W$8:W$191,MATCH($B135,'I.Supplementary 2019-20'!$B$8:$B$191,0))),INDEX('KI 2019-20'!W$9:W$383,MATCH($B135,'KI 2019-20'!$B$9:$B$383,0)))</f>
        <v>0</v>
      </c>
      <c r="S135" s="153">
        <f>_xlfn.IFNA(IF($B135=$B$382,0,INDEX('I.Supplementary 2019-20'!X$8:X$191,MATCH($B135,'I.Supplementary 2019-20'!$B$8:$B$191,0))),INDEX('KI 2019-20'!X$9:X$383,MATCH($B135,'KI 2019-20'!$B$9:$B$383,0)))</f>
        <v>0</v>
      </c>
      <c r="T135" s="153">
        <f>_xlfn.IFNA(IF($B135=$B$382,0,INDEX('I.Supplementary 2019-20'!Y$8:Y$191,MATCH($B135,'I.Supplementary 2019-20'!$B$8:$B$191,0))),INDEX('KI 2019-20'!Y$9:Y$383,MATCH($B135,'KI 2019-20'!$B$9:$B$383,0)))</f>
        <v>2.4647714742071485</v>
      </c>
      <c r="U135" s="153">
        <f>_xlfn.IFNA(IF($B135=$B$382,0,INDEX('I.Supplementary 2019-20'!Z$8:Z$191,MATCH($B135,'I.Supplementary 2019-20'!$B$8:$B$191,0))),INDEX('KI 2019-20'!Z$9:Z$383,MATCH($B135,'KI 2019-20'!$B$9:$B$383,0)))</f>
        <v>0</v>
      </c>
      <c r="V135" s="153">
        <f>_xlfn.IFNA(IF($B135=$B$382,0,INDEX('I.Supplementary 2019-20'!AA$8:AA$191,MATCH($B135,'I.Supplementary 2019-20'!$B$8:$B$191,0))),INDEX('KI 2019-20'!AA$9:AA$383,MATCH($B135,'KI 2019-20'!$B$9:$B$383,0)))</f>
        <v>0</v>
      </c>
      <c r="W135" s="155">
        <f>_xlfn.IFNA(IF($B135=$B$382,0,INDEX('I.Supplementary 2019-20'!AB$8:AB$191,MATCH($B135,'I.Supplementary 2019-20'!$B$8:$B$191,0))),INDEX('KI 2019-20'!AB$9:AB$383,MATCH($B135,'KI 2019-20'!$B$9:$B$383,0)))</f>
        <v>0</v>
      </c>
      <c r="Y135" s="154">
        <f>_xlfn.IFNA(IF($B135=$B$382,0,INDEX('I.Supplementary 2019-20'!$I$8:$I$191,MATCH($B135,'I.Supplementary 2019-20'!$B$8:$B$191,0))),INDEX('KI 2019-20'!$I$9:$I$383,MATCH($B135,'KI 2019-20'!$B$9:$B$383,0)))</f>
        <v>0</v>
      </c>
      <c r="Z135" s="153">
        <f>_xlfn.IFNA(IF($B135=$B$382,0,INDEX('I.Supplementary 2019-20'!$J$8:$J$191,MATCH($B135,'I.Supplementary 2019-20'!$B$8:$B$191,0))),INDEX('KI 2019-20'!$J$9:$J$383,MATCH($B135,'KI 2019-20'!$B$9:$B$383,0)))</f>
        <v>2.4647714742071485</v>
      </c>
      <c r="AA135" s="155">
        <f>_xlfn.IFNA(IF($B135=$B$382,0,INDEX('I.Supplementary 2019-20'!$H$8:$H$191,MATCH($B135,'I.Supplementary 2019-20'!$B$8:$B$191,0))),INDEX('KI 2019-20'!$H$9:$H$383,MATCH($B135,'KI 2019-20'!$B$9:$B$383,0)))</f>
        <v>2.4647714742071485</v>
      </c>
      <c r="AC135" s="156">
        <f>I135*('Other inputs'!$C$6/'Other inputs'!$C$5)</f>
        <v>0</v>
      </c>
      <c r="AD135" s="149">
        <f>IF(B135=$B$35,J135*('Other inputs'!$C$6/'Other inputs'!$C$5)-('Other inputs'!$C$18/1000000),J135*('Other inputs'!$C$6/'Other inputs'!$C$5))</f>
        <v>0</v>
      </c>
      <c r="AE135" s="149">
        <f>K135*('Other inputs'!$C$6/'Other inputs'!$C$5)</f>
        <v>0</v>
      </c>
      <c r="AF135" s="149">
        <f>L135*('Other inputs'!$C$6/'Other inputs'!$C$5)</f>
        <v>0</v>
      </c>
      <c r="AG135" s="188">
        <f>M135*('Other inputs'!$C$6/'Other inputs'!$C$5)</f>
        <v>0</v>
      </c>
      <c r="AH135" s="149">
        <f>N135*('Other inputs'!$C$6/'Other inputs'!$C$5)</f>
        <v>0</v>
      </c>
      <c r="AI135" s="149">
        <f>O135*('Other inputs'!$C$6/'Other inputs'!$C$5)</f>
        <v>2.5049306835628657</v>
      </c>
      <c r="AJ135" s="149">
        <f>P135*('Other inputs'!$C$6/'Other inputs'!$C$5)</f>
        <v>0</v>
      </c>
      <c r="AK135" s="149">
        <f>Q135*('Other inputs'!$C$6/'Other inputs'!$C$5)</f>
        <v>0</v>
      </c>
      <c r="AL135" s="188">
        <f>R135*('Other inputs'!$C$6/'Other inputs'!$C$5)</f>
        <v>0</v>
      </c>
      <c r="AM135" s="156">
        <f t="shared" si="18"/>
        <v>0</v>
      </c>
      <c r="AN135" s="149">
        <f t="shared" si="19"/>
        <v>2.5049306835628657</v>
      </c>
      <c r="AO135" s="149">
        <f t="shared" si="20"/>
        <v>0</v>
      </c>
      <c r="AP135" s="149">
        <f t="shared" si="21"/>
        <v>0</v>
      </c>
      <c r="AQ135" s="188">
        <f t="shared" si="22"/>
        <v>0</v>
      </c>
      <c r="AR135" s="149"/>
      <c r="AS135" s="156">
        <f>IF(D135=$C$171,'Other inputs'!$C$12/1000000,SUM(AC135:AG135))</f>
        <v>0</v>
      </c>
      <c r="AT135" s="200">
        <f>IF(D135=$C$171,$Z$171*('Other inputs'!$C$6/'Other inputs'!$C$5),SUM(AH135:AL135))</f>
        <v>2.5049306835628657</v>
      </c>
      <c r="AU135" s="210">
        <f t="shared" si="23"/>
        <v>2.5049306835628657</v>
      </c>
      <c r="AV135" s="214"/>
      <c r="AW135" s="199">
        <f>IF($G135=1,0,IF($B135=$B$172,AC135*('Other inputs'!$F$6/'Other inputs'!$F$5)-('Other inputs'!$C$28/1000000),AC135*('Other inputs'!$F$6/'Other inputs'!$F$5)))</f>
        <v>0</v>
      </c>
      <c r="AX135" s="200">
        <f>IF($G135=1,0,IF($B135=$B$172,AD135*('Other inputs'!$F$6/'Other inputs'!$F$5)-('Other inputs'!$C$29/1000000),AD135*('Other inputs'!$F$6/'Other inputs'!$F$5)))</f>
        <v>0</v>
      </c>
      <c r="AY135" s="200">
        <f>IF($G135=1,0,AE135*('Other inputs'!$F$6/'Other inputs'!$F$5))</f>
        <v>0</v>
      </c>
      <c r="AZ135" s="200">
        <f>IF($G135=1,0,AF135*('Other inputs'!$F$6/'Other inputs'!$F$5))</f>
        <v>0</v>
      </c>
      <c r="BA135" s="200">
        <f>IF($G135=1,0,AG135*('Other inputs'!$F$6/'Other inputs'!$F$5))</f>
        <v>0</v>
      </c>
      <c r="BB135" s="199">
        <f>IF($G135=1,0,AH135*('Other inputs'!$C$7/'Other inputs'!$C$6))</f>
        <v>0</v>
      </c>
      <c r="BC135" s="200">
        <f>IF($G135=1,0,AI135*('Other inputs'!$C$7/'Other inputs'!$C$6))</f>
        <v>2.5049306835628657</v>
      </c>
      <c r="BD135" s="200">
        <f>IF($G135=1,0,AJ135*('Other inputs'!$C$7/'Other inputs'!$C$6))</f>
        <v>0</v>
      </c>
      <c r="BE135" s="200">
        <f>IF($G135=1,0,AK135*('Other inputs'!$C$7/'Other inputs'!$C$6))</f>
        <v>0</v>
      </c>
      <c r="BF135" s="200">
        <f>IF($G135=1,0,AL135*('Other inputs'!$C$7/'Other inputs'!$C$6))</f>
        <v>0</v>
      </c>
      <c r="BG135" s="199">
        <f t="shared" si="24"/>
        <v>0</v>
      </c>
      <c r="BH135" s="200">
        <f t="shared" si="25"/>
        <v>2.5049306835628657</v>
      </c>
      <c r="BI135" s="200">
        <f t="shared" si="26"/>
        <v>0</v>
      </c>
      <c r="BJ135" s="200">
        <f t="shared" si="27"/>
        <v>0</v>
      </c>
      <c r="BK135" s="210">
        <f t="shared" si="28"/>
        <v>0</v>
      </c>
      <c r="BL135" s="200"/>
      <c r="BM135" s="199">
        <f>IF(D135=C$171,'Other inputs'!$C$13/1000000,SUM(AW135:BA135))</f>
        <v>0</v>
      </c>
      <c r="BN135" s="200">
        <f>IF(B135=$B$171,$AT$171*('Other inputs'!$C$7/'Other inputs'!$C$6),SUM(BB135:BF135))</f>
        <v>2.5049306835628657</v>
      </c>
      <c r="BO135" s="188">
        <f t="shared" si="29"/>
        <v>2.5049306835628657</v>
      </c>
    </row>
    <row r="136" spans="2:67">
      <c r="B136" s="121" t="str">
        <f>'KI 2019-20'!B137</f>
        <v>E2236</v>
      </c>
      <c r="C136" s="160" t="str">
        <f t="shared" si="16"/>
        <v>E2236</v>
      </c>
      <c r="D136" s="160" t="str">
        <f t="shared" si="17"/>
        <v>E2236</v>
      </c>
      <c r="E136" t="str">
        <f>INDEX('KI 2019-20'!D$9:D$383,MATCH($B136,'KI 2019-20'!$B$9:$B$383,0))</f>
        <v>SD</v>
      </c>
      <c r="F136">
        <f>INDEX('KI 2019-20'!E$9:E$383,MATCH($B136,'KI 2019-20'!$B$9:$B$383,0))</f>
        <v>0</v>
      </c>
      <c r="G136" s="119">
        <v>0</v>
      </c>
      <c r="H136" s="120" t="str">
        <f>INDEX('KI 2019-20'!F$9:F$383,MATCH($B136,'KI 2019-20'!$B$9:$B$383,0))</f>
        <v>Gravesham</v>
      </c>
      <c r="I136" s="154">
        <f>_xlfn.IFNA(IF($B136=$B$382,0,INDEX('I.Supplementary 2019-20'!N$8:N$191,MATCH($B136,'I.Supplementary 2019-20'!$B$8:$B$191,0))),INDEX('KI 2019-20'!N$9:N$383,MATCH($B136,'KI 2019-20'!$B$9:$B$383,0)))</f>
        <v>0</v>
      </c>
      <c r="J136" s="153">
        <f>_xlfn.IFNA(IF($B136=$B$382,0,INDEX('I.Supplementary 2019-20'!O$8:O$191,MATCH($B136,'I.Supplementary 2019-20'!$B$8:$B$191,0))),INDEX('KI 2019-20'!O$9:O$383,MATCH($B136,'KI 2019-20'!$B$9:$B$383,0)))</f>
        <v>0</v>
      </c>
      <c r="K136" s="153">
        <f>_xlfn.IFNA(IF($B136=$B$382,0,INDEX('I.Supplementary 2019-20'!P$8:P$191,MATCH($B136,'I.Supplementary 2019-20'!$B$8:$B$191,0))),INDEX('KI 2019-20'!P$9:P$383,MATCH($B136,'KI 2019-20'!$B$9:$B$383,0)))</f>
        <v>0</v>
      </c>
      <c r="L136" s="153">
        <f>_xlfn.IFNA(IF($B136=$B$382,0,INDEX('I.Supplementary 2019-20'!Q$8:Q$191,MATCH($B136,'I.Supplementary 2019-20'!$B$8:$B$191,0))),INDEX('KI 2019-20'!Q$9:Q$383,MATCH($B136,'KI 2019-20'!$B$9:$B$383,0)))</f>
        <v>0</v>
      </c>
      <c r="M136" s="155">
        <f>_xlfn.IFNA(IF($B136=$B$382,0,INDEX('I.Supplementary 2019-20'!R$8:R$191,MATCH($B136,'I.Supplementary 2019-20'!$B$8:$B$191,0))),INDEX('KI 2019-20'!R$9:R$383,MATCH($B136,'KI 2019-20'!$B$9:$B$383,0)))</f>
        <v>0</v>
      </c>
      <c r="N136" s="153">
        <f>_xlfn.IFNA(IF($B136=$B$382,0,INDEX('I.Supplementary 2019-20'!S$8:S$191,MATCH($B136,'I.Supplementary 2019-20'!$B$8:$B$191,0))),INDEX('KI 2019-20'!S$9:S$383,MATCH($B136,'KI 2019-20'!$B$9:$B$383,0)))</f>
        <v>0</v>
      </c>
      <c r="O136" s="153">
        <f>_xlfn.IFNA(IF($B136=$B$382,0,INDEX('I.Supplementary 2019-20'!T$8:T$191,MATCH($B136,'I.Supplementary 2019-20'!$B$8:$B$191,0))),INDEX('KI 2019-20'!T$9:T$383,MATCH($B136,'KI 2019-20'!$B$9:$B$383,0)))</f>
        <v>2.9172802821542256</v>
      </c>
      <c r="P136" s="153">
        <f>_xlfn.IFNA(IF($B136=$B$382,0,INDEX('I.Supplementary 2019-20'!U$8:U$191,MATCH($B136,'I.Supplementary 2019-20'!$B$8:$B$191,0))),INDEX('KI 2019-20'!U$9:U$383,MATCH($B136,'KI 2019-20'!$B$9:$B$383,0)))</f>
        <v>0</v>
      </c>
      <c r="Q136" s="153">
        <f>_xlfn.IFNA(IF($B136=$B$382,0,INDEX('I.Supplementary 2019-20'!V$8:V$191,MATCH($B136,'I.Supplementary 2019-20'!$B$8:$B$191,0))),INDEX('KI 2019-20'!V$9:V$383,MATCH($B136,'KI 2019-20'!$B$9:$B$383,0)))</f>
        <v>0</v>
      </c>
      <c r="R136" s="155">
        <f>_xlfn.IFNA(IF($B136=$B$382,0,INDEX('I.Supplementary 2019-20'!W$8:W$191,MATCH($B136,'I.Supplementary 2019-20'!$B$8:$B$191,0))),INDEX('KI 2019-20'!W$9:W$383,MATCH($B136,'KI 2019-20'!$B$9:$B$383,0)))</f>
        <v>0</v>
      </c>
      <c r="S136" s="153">
        <f>_xlfn.IFNA(IF($B136=$B$382,0,INDEX('I.Supplementary 2019-20'!X$8:X$191,MATCH($B136,'I.Supplementary 2019-20'!$B$8:$B$191,0))),INDEX('KI 2019-20'!X$9:X$383,MATCH($B136,'KI 2019-20'!$B$9:$B$383,0)))</f>
        <v>0</v>
      </c>
      <c r="T136" s="153">
        <f>_xlfn.IFNA(IF($B136=$B$382,0,INDEX('I.Supplementary 2019-20'!Y$8:Y$191,MATCH($B136,'I.Supplementary 2019-20'!$B$8:$B$191,0))),INDEX('KI 2019-20'!Y$9:Y$383,MATCH($B136,'KI 2019-20'!$B$9:$B$383,0)))</f>
        <v>2.9172802821542256</v>
      </c>
      <c r="U136" s="153">
        <f>_xlfn.IFNA(IF($B136=$B$382,0,INDEX('I.Supplementary 2019-20'!Z$8:Z$191,MATCH($B136,'I.Supplementary 2019-20'!$B$8:$B$191,0))),INDEX('KI 2019-20'!Z$9:Z$383,MATCH($B136,'KI 2019-20'!$B$9:$B$383,0)))</f>
        <v>0</v>
      </c>
      <c r="V136" s="153">
        <f>_xlfn.IFNA(IF($B136=$B$382,0,INDEX('I.Supplementary 2019-20'!AA$8:AA$191,MATCH($B136,'I.Supplementary 2019-20'!$B$8:$B$191,0))),INDEX('KI 2019-20'!AA$9:AA$383,MATCH($B136,'KI 2019-20'!$B$9:$B$383,0)))</f>
        <v>0</v>
      </c>
      <c r="W136" s="155">
        <f>_xlfn.IFNA(IF($B136=$B$382,0,INDEX('I.Supplementary 2019-20'!AB$8:AB$191,MATCH($B136,'I.Supplementary 2019-20'!$B$8:$B$191,0))),INDEX('KI 2019-20'!AB$9:AB$383,MATCH($B136,'KI 2019-20'!$B$9:$B$383,0)))</f>
        <v>0</v>
      </c>
      <c r="Y136" s="154">
        <f>_xlfn.IFNA(IF($B136=$B$382,0,INDEX('I.Supplementary 2019-20'!$I$8:$I$191,MATCH($B136,'I.Supplementary 2019-20'!$B$8:$B$191,0))),INDEX('KI 2019-20'!$I$9:$I$383,MATCH($B136,'KI 2019-20'!$B$9:$B$383,0)))</f>
        <v>0</v>
      </c>
      <c r="Z136" s="153">
        <f>_xlfn.IFNA(IF($B136=$B$382,0,INDEX('I.Supplementary 2019-20'!$J$8:$J$191,MATCH($B136,'I.Supplementary 2019-20'!$B$8:$B$191,0))),INDEX('KI 2019-20'!$J$9:$J$383,MATCH($B136,'KI 2019-20'!$B$9:$B$383,0)))</f>
        <v>2.9172802821542256</v>
      </c>
      <c r="AA136" s="155">
        <f>_xlfn.IFNA(IF($B136=$B$382,0,INDEX('I.Supplementary 2019-20'!$H$8:$H$191,MATCH($B136,'I.Supplementary 2019-20'!$B$8:$B$191,0))),INDEX('KI 2019-20'!$H$9:$H$383,MATCH($B136,'KI 2019-20'!$B$9:$B$383,0)))</f>
        <v>2.9172802821542256</v>
      </c>
      <c r="AC136" s="156">
        <f>I136*('Other inputs'!$C$6/'Other inputs'!$C$5)</f>
        <v>0</v>
      </c>
      <c r="AD136" s="149">
        <f>IF(B136=$B$35,J136*('Other inputs'!$C$6/'Other inputs'!$C$5)-('Other inputs'!$C$18/1000000),J136*('Other inputs'!$C$6/'Other inputs'!$C$5))</f>
        <v>0</v>
      </c>
      <c r="AE136" s="149">
        <f>K136*('Other inputs'!$C$6/'Other inputs'!$C$5)</f>
        <v>0</v>
      </c>
      <c r="AF136" s="149">
        <f>L136*('Other inputs'!$C$6/'Other inputs'!$C$5)</f>
        <v>0</v>
      </c>
      <c r="AG136" s="188">
        <f>M136*('Other inputs'!$C$6/'Other inputs'!$C$5)</f>
        <v>0</v>
      </c>
      <c r="AH136" s="149">
        <f>N136*('Other inputs'!$C$6/'Other inputs'!$C$5)</f>
        <v>0</v>
      </c>
      <c r="AI136" s="149">
        <f>O136*('Other inputs'!$C$6/'Other inputs'!$C$5)</f>
        <v>2.9648123437779197</v>
      </c>
      <c r="AJ136" s="149">
        <f>P136*('Other inputs'!$C$6/'Other inputs'!$C$5)</f>
        <v>0</v>
      </c>
      <c r="AK136" s="149">
        <f>Q136*('Other inputs'!$C$6/'Other inputs'!$C$5)</f>
        <v>0</v>
      </c>
      <c r="AL136" s="188">
        <f>R136*('Other inputs'!$C$6/'Other inputs'!$C$5)</f>
        <v>0</v>
      </c>
      <c r="AM136" s="156">
        <f t="shared" si="18"/>
        <v>0</v>
      </c>
      <c r="AN136" s="149">
        <f t="shared" si="19"/>
        <v>2.9648123437779197</v>
      </c>
      <c r="AO136" s="149">
        <f t="shared" si="20"/>
        <v>0</v>
      </c>
      <c r="AP136" s="149">
        <f t="shared" si="21"/>
        <v>0</v>
      </c>
      <c r="AQ136" s="188">
        <f t="shared" si="22"/>
        <v>0</v>
      </c>
      <c r="AR136" s="149"/>
      <c r="AS136" s="156">
        <f>IF(D136=$C$171,'Other inputs'!$C$12/1000000,SUM(AC136:AG136))</f>
        <v>0</v>
      </c>
      <c r="AT136" s="200">
        <f>IF(D136=$C$171,$Z$171*('Other inputs'!$C$6/'Other inputs'!$C$5),SUM(AH136:AL136))</f>
        <v>2.9648123437779197</v>
      </c>
      <c r="AU136" s="210">
        <f t="shared" si="23"/>
        <v>2.9648123437779197</v>
      </c>
      <c r="AV136" s="214"/>
      <c r="AW136" s="199">
        <f>IF($G136=1,0,IF($B136=$B$172,AC136*('Other inputs'!$F$6/'Other inputs'!$F$5)-('Other inputs'!$C$28/1000000),AC136*('Other inputs'!$F$6/'Other inputs'!$F$5)))</f>
        <v>0</v>
      </c>
      <c r="AX136" s="200">
        <f>IF($G136=1,0,IF($B136=$B$172,AD136*('Other inputs'!$F$6/'Other inputs'!$F$5)-('Other inputs'!$C$29/1000000),AD136*('Other inputs'!$F$6/'Other inputs'!$F$5)))</f>
        <v>0</v>
      </c>
      <c r="AY136" s="200">
        <f>IF($G136=1,0,AE136*('Other inputs'!$F$6/'Other inputs'!$F$5))</f>
        <v>0</v>
      </c>
      <c r="AZ136" s="200">
        <f>IF($G136=1,0,AF136*('Other inputs'!$F$6/'Other inputs'!$F$5))</f>
        <v>0</v>
      </c>
      <c r="BA136" s="200">
        <f>IF($G136=1,0,AG136*('Other inputs'!$F$6/'Other inputs'!$F$5))</f>
        <v>0</v>
      </c>
      <c r="BB136" s="199">
        <f>IF($G136=1,0,AH136*('Other inputs'!$C$7/'Other inputs'!$C$6))</f>
        <v>0</v>
      </c>
      <c r="BC136" s="200">
        <f>IF($G136=1,0,AI136*('Other inputs'!$C$7/'Other inputs'!$C$6))</f>
        <v>2.9648123437779197</v>
      </c>
      <c r="BD136" s="200">
        <f>IF($G136=1,0,AJ136*('Other inputs'!$C$7/'Other inputs'!$C$6))</f>
        <v>0</v>
      </c>
      <c r="BE136" s="200">
        <f>IF($G136=1,0,AK136*('Other inputs'!$C$7/'Other inputs'!$C$6))</f>
        <v>0</v>
      </c>
      <c r="BF136" s="200">
        <f>IF($G136=1,0,AL136*('Other inputs'!$C$7/'Other inputs'!$C$6))</f>
        <v>0</v>
      </c>
      <c r="BG136" s="199">
        <f t="shared" si="24"/>
        <v>0</v>
      </c>
      <c r="BH136" s="200">
        <f t="shared" si="25"/>
        <v>2.9648123437779197</v>
      </c>
      <c r="BI136" s="200">
        <f t="shared" si="26"/>
        <v>0</v>
      </c>
      <c r="BJ136" s="200">
        <f t="shared" si="27"/>
        <v>0</v>
      </c>
      <c r="BK136" s="210">
        <f t="shared" si="28"/>
        <v>0</v>
      </c>
      <c r="BL136" s="200"/>
      <c r="BM136" s="199">
        <f>IF(D136=C$171,'Other inputs'!$C$13/1000000,SUM(AW136:BA136))</f>
        <v>0</v>
      </c>
      <c r="BN136" s="200">
        <f>IF(B136=$B$171,$AT$171*('Other inputs'!$C$7/'Other inputs'!$C$6),SUM(BB136:BF136))</f>
        <v>2.9648123437779197</v>
      </c>
      <c r="BO136" s="188">
        <f t="shared" si="29"/>
        <v>2.9648123437779197</v>
      </c>
    </row>
    <row r="137" spans="2:67">
      <c r="B137" s="121" t="str">
        <f>'KI 2019-20'!B138</f>
        <v>E2633</v>
      </c>
      <c r="C137" s="160" t="str">
        <f t="shared" ref="C137:C200" si="30">IF(B137="E7034","E6134",IF(B137="E7028","E6128",IF(B137="E7027","E6127",B137)))</f>
        <v>E2633</v>
      </c>
      <c r="D137" s="160" t="str">
        <f t="shared" ref="D137:D200" si="31">IF(C137=$C$170,"E2101O",C137)</f>
        <v>E2633</v>
      </c>
      <c r="E137" t="str">
        <f>INDEX('KI 2019-20'!D$9:D$383,MATCH($B137,'KI 2019-20'!$B$9:$B$383,0))</f>
        <v>SD</v>
      </c>
      <c r="F137" t="str">
        <f>INDEX('KI 2019-20'!E$9:E$383,MATCH($B137,'KI 2019-20'!$B$9:$B$383,0))</f>
        <v>P1910</v>
      </c>
      <c r="G137" s="119">
        <v>0</v>
      </c>
      <c r="H137" s="120" t="str">
        <f>INDEX('KI 2019-20'!F$9:F$383,MATCH($B137,'KI 2019-20'!$B$9:$B$383,0))</f>
        <v>Great Yarmouth</v>
      </c>
      <c r="I137" s="154">
        <f>_xlfn.IFNA(IF($B137=$B$382,0,INDEX('I.Supplementary 2019-20'!N$8:N$191,MATCH($B137,'I.Supplementary 2019-20'!$B$8:$B$191,0))),INDEX('KI 2019-20'!N$9:N$383,MATCH($B137,'KI 2019-20'!$B$9:$B$383,0)))</f>
        <v>0</v>
      </c>
      <c r="J137" s="153">
        <f>_xlfn.IFNA(IF($B137=$B$382,0,INDEX('I.Supplementary 2019-20'!O$8:O$191,MATCH($B137,'I.Supplementary 2019-20'!$B$8:$B$191,0))),INDEX('KI 2019-20'!O$9:O$383,MATCH($B137,'KI 2019-20'!$B$9:$B$383,0)))</f>
        <v>2.0291226995763982</v>
      </c>
      <c r="K137" s="153">
        <f>_xlfn.IFNA(IF($B137=$B$382,0,INDEX('I.Supplementary 2019-20'!P$8:P$191,MATCH($B137,'I.Supplementary 2019-20'!$B$8:$B$191,0))),INDEX('KI 2019-20'!P$9:P$383,MATCH($B137,'KI 2019-20'!$B$9:$B$383,0)))</f>
        <v>0</v>
      </c>
      <c r="L137" s="153">
        <f>_xlfn.IFNA(IF($B137=$B$382,0,INDEX('I.Supplementary 2019-20'!Q$8:Q$191,MATCH($B137,'I.Supplementary 2019-20'!$B$8:$B$191,0))),INDEX('KI 2019-20'!Q$9:Q$383,MATCH($B137,'KI 2019-20'!$B$9:$B$383,0)))</f>
        <v>0</v>
      </c>
      <c r="M137" s="155">
        <f>_xlfn.IFNA(IF($B137=$B$382,0,INDEX('I.Supplementary 2019-20'!R$8:R$191,MATCH($B137,'I.Supplementary 2019-20'!$B$8:$B$191,0))),INDEX('KI 2019-20'!R$9:R$383,MATCH($B137,'KI 2019-20'!$B$9:$B$383,0)))</f>
        <v>0</v>
      </c>
      <c r="N137" s="153">
        <f>_xlfn.IFNA(IF($B137=$B$382,0,INDEX('I.Supplementary 2019-20'!S$8:S$191,MATCH($B137,'I.Supplementary 2019-20'!$B$8:$B$191,0))),INDEX('KI 2019-20'!S$9:S$383,MATCH($B137,'KI 2019-20'!$B$9:$B$383,0)))</f>
        <v>0</v>
      </c>
      <c r="O137" s="153">
        <f>_xlfn.IFNA(IF($B137=$B$382,0,INDEX('I.Supplementary 2019-20'!T$8:T$191,MATCH($B137,'I.Supplementary 2019-20'!$B$8:$B$191,0))),INDEX('KI 2019-20'!T$9:T$383,MATCH($B137,'KI 2019-20'!$B$9:$B$383,0)))</f>
        <v>3.7791069794848173</v>
      </c>
      <c r="P137" s="153">
        <f>_xlfn.IFNA(IF($B137=$B$382,0,INDEX('I.Supplementary 2019-20'!U$8:U$191,MATCH($B137,'I.Supplementary 2019-20'!$B$8:$B$191,0))),INDEX('KI 2019-20'!U$9:U$383,MATCH($B137,'KI 2019-20'!$B$9:$B$383,0)))</f>
        <v>0</v>
      </c>
      <c r="Q137" s="153">
        <f>_xlfn.IFNA(IF($B137=$B$382,0,INDEX('I.Supplementary 2019-20'!V$8:V$191,MATCH($B137,'I.Supplementary 2019-20'!$B$8:$B$191,0))),INDEX('KI 2019-20'!V$9:V$383,MATCH($B137,'KI 2019-20'!$B$9:$B$383,0)))</f>
        <v>0</v>
      </c>
      <c r="R137" s="155">
        <f>_xlfn.IFNA(IF($B137=$B$382,0,INDEX('I.Supplementary 2019-20'!W$8:W$191,MATCH($B137,'I.Supplementary 2019-20'!$B$8:$B$191,0))),INDEX('KI 2019-20'!W$9:W$383,MATCH($B137,'KI 2019-20'!$B$9:$B$383,0)))</f>
        <v>0</v>
      </c>
      <c r="S137" s="153">
        <f>_xlfn.IFNA(IF($B137=$B$382,0,INDEX('I.Supplementary 2019-20'!X$8:X$191,MATCH($B137,'I.Supplementary 2019-20'!$B$8:$B$191,0))),INDEX('KI 2019-20'!X$9:X$383,MATCH($B137,'KI 2019-20'!$B$9:$B$383,0)))</f>
        <v>0</v>
      </c>
      <c r="T137" s="153">
        <f>_xlfn.IFNA(IF($B137=$B$382,0,INDEX('I.Supplementary 2019-20'!Y$8:Y$191,MATCH($B137,'I.Supplementary 2019-20'!$B$8:$B$191,0))),INDEX('KI 2019-20'!Y$9:Y$383,MATCH($B137,'KI 2019-20'!$B$9:$B$383,0)))</f>
        <v>5.8082296790612151</v>
      </c>
      <c r="U137" s="153">
        <f>_xlfn.IFNA(IF($B137=$B$382,0,INDEX('I.Supplementary 2019-20'!Z$8:Z$191,MATCH($B137,'I.Supplementary 2019-20'!$B$8:$B$191,0))),INDEX('KI 2019-20'!Z$9:Z$383,MATCH($B137,'KI 2019-20'!$B$9:$B$383,0)))</f>
        <v>0</v>
      </c>
      <c r="V137" s="153">
        <f>_xlfn.IFNA(IF($B137=$B$382,0,INDEX('I.Supplementary 2019-20'!AA$8:AA$191,MATCH($B137,'I.Supplementary 2019-20'!$B$8:$B$191,0))),INDEX('KI 2019-20'!AA$9:AA$383,MATCH($B137,'KI 2019-20'!$B$9:$B$383,0)))</f>
        <v>0</v>
      </c>
      <c r="W137" s="155">
        <f>_xlfn.IFNA(IF($B137=$B$382,0,INDEX('I.Supplementary 2019-20'!AB$8:AB$191,MATCH($B137,'I.Supplementary 2019-20'!$B$8:$B$191,0))),INDEX('KI 2019-20'!AB$9:AB$383,MATCH($B137,'KI 2019-20'!$B$9:$B$383,0)))</f>
        <v>0</v>
      </c>
      <c r="Y137" s="154">
        <f>_xlfn.IFNA(IF($B137=$B$382,0,INDEX('I.Supplementary 2019-20'!$I$8:$I$191,MATCH($B137,'I.Supplementary 2019-20'!$B$8:$B$191,0))),INDEX('KI 2019-20'!$I$9:$I$383,MATCH($B137,'KI 2019-20'!$B$9:$B$383,0)))</f>
        <v>2.0291226995763982</v>
      </c>
      <c r="Z137" s="153">
        <f>_xlfn.IFNA(IF($B137=$B$382,0,INDEX('I.Supplementary 2019-20'!$J$8:$J$191,MATCH($B137,'I.Supplementary 2019-20'!$B$8:$B$191,0))),INDEX('KI 2019-20'!$J$9:$J$383,MATCH($B137,'KI 2019-20'!$B$9:$B$383,0)))</f>
        <v>3.7791069794848173</v>
      </c>
      <c r="AA137" s="155">
        <f>_xlfn.IFNA(IF($B137=$B$382,0,INDEX('I.Supplementary 2019-20'!$H$8:$H$191,MATCH($B137,'I.Supplementary 2019-20'!$B$8:$B$191,0))),INDEX('KI 2019-20'!$H$9:$H$383,MATCH($B137,'KI 2019-20'!$B$9:$B$383,0)))</f>
        <v>5.8082296790612151</v>
      </c>
      <c r="AC137" s="156">
        <f>I137*('Other inputs'!$C$6/'Other inputs'!$C$5)</f>
        <v>0</v>
      </c>
      <c r="AD137" s="149">
        <f>IF(B137=$B$35,J137*('Other inputs'!$C$6/'Other inputs'!$C$5)-('Other inputs'!$C$18/1000000),J137*('Other inputs'!$C$6/'Other inputs'!$C$5))</f>
        <v>2.0621837618912888</v>
      </c>
      <c r="AE137" s="149">
        <f>K137*('Other inputs'!$C$6/'Other inputs'!$C$5)</f>
        <v>0</v>
      </c>
      <c r="AF137" s="149">
        <f>L137*('Other inputs'!$C$6/'Other inputs'!$C$5)</f>
        <v>0</v>
      </c>
      <c r="AG137" s="188">
        <f>M137*('Other inputs'!$C$6/'Other inputs'!$C$5)</f>
        <v>0</v>
      </c>
      <c r="AH137" s="149">
        <f>N137*('Other inputs'!$C$6/'Other inputs'!$C$5)</f>
        <v>0</v>
      </c>
      <c r="AI137" s="149">
        <f>O137*('Other inputs'!$C$6/'Other inputs'!$C$5)</f>
        <v>3.840681023957075</v>
      </c>
      <c r="AJ137" s="149">
        <f>P137*('Other inputs'!$C$6/'Other inputs'!$C$5)</f>
        <v>0</v>
      </c>
      <c r="AK137" s="149">
        <f>Q137*('Other inputs'!$C$6/'Other inputs'!$C$5)</f>
        <v>0</v>
      </c>
      <c r="AL137" s="188">
        <f>R137*('Other inputs'!$C$6/'Other inputs'!$C$5)</f>
        <v>0</v>
      </c>
      <c r="AM137" s="156">
        <f t="shared" ref="AM137:AM200" si="32">SUM(AC137,AH137)</f>
        <v>0</v>
      </c>
      <c r="AN137" s="149">
        <f t="shared" ref="AN137:AN200" si="33">SUM(AD137,AI137)</f>
        <v>5.9028647858483634</v>
      </c>
      <c r="AO137" s="149">
        <f t="shared" ref="AO137:AO200" si="34">SUM(AE137,AJ137)</f>
        <v>0</v>
      </c>
      <c r="AP137" s="149">
        <f t="shared" ref="AP137:AP200" si="35">SUM(AF137,AK137)</f>
        <v>0</v>
      </c>
      <c r="AQ137" s="188">
        <f t="shared" ref="AQ137:AQ200" si="36">SUM(AG137,AL137)</f>
        <v>0</v>
      </c>
      <c r="AR137" s="149"/>
      <c r="AS137" s="156">
        <f>IF(D137=$C$171,'Other inputs'!$C$12/1000000,SUM(AC137:AG137))</f>
        <v>2.0621837618912888</v>
      </c>
      <c r="AT137" s="200">
        <f>IF(D137=$C$171,$Z$171*('Other inputs'!$C$6/'Other inputs'!$C$5),SUM(AH137:AL137))</f>
        <v>3.840681023957075</v>
      </c>
      <c r="AU137" s="210">
        <f t="shared" ref="AU137:AU200" si="37">SUM(AS137:AT137)</f>
        <v>5.9028647858483634</v>
      </c>
      <c r="AV137" s="214"/>
      <c r="AW137" s="199">
        <f>IF($G137=1,0,IF($B137=$B$172,AC137*('Other inputs'!$F$6/'Other inputs'!$F$5)-('Other inputs'!$C$28/1000000),AC137*('Other inputs'!$F$6/'Other inputs'!$F$5)))</f>
        <v>0</v>
      </c>
      <c r="AX137" s="200">
        <f>IF($G137=1,0,IF($B137=$B$172,AD137*('Other inputs'!$F$6/'Other inputs'!$F$5)-('Other inputs'!$C$29/1000000),AD137*('Other inputs'!$F$6/'Other inputs'!$F$5)))</f>
        <v>2.0735875430630375</v>
      </c>
      <c r="AY137" s="200">
        <f>IF($G137=1,0,AE137*('Other inputs'!$F$6/'Other inputs'!$F$5))</f>
        <v>0</v>
      </c>
      <c r="AZ137" s="200">
        <f>IF($G137=1,0,AF137*('Other inputs'!$F$6/'Other inputs'!$F$5))</f>
        <v>0</v>
      </c>
      <c r="BA137" s="200">
        <f>IF($G137=1,0,AG137*('Other inputs'!$F$6/'Other inputs'!$F$5))</f>
        <v>0</v>
      </c>
      <c r="BB137" s="199">
        <f>IF($G137=1,0,AH137*('Other inputs'!$C$7/'Other inputs'!$C$6))</f>
        <v>0</v>
      </c>
      <c r="BC137" s="200">
        <f>IF($G137=1,0,AI137*('Other inputs'!$C$7/'Other inputs'!$C$6))</f>
        <v>3.840681023957075</v>
      </c>
      <c r="BD137" s="200">
        <f>IF($G137=1,0,AJ137*('Other inputs'!$C$7/'Other inputs'!$C$6))</f>
        <v>0</v>
      </c>
      <c r="BE137" s="200">
        <f>IF($G137=1,0,AK137*('Other inputs'!$C$7/'Other inputs'!$C$6))</f>
        <v>0</v>
      </c>
      <c r="BF137" s="200">
        <f>IF($G137=1,0,AL137*('Other inputs'!$C$7/'Other inputs'!$C$6))</f>
        <v>0</v>
      </c>
      <c r="BG137" s="199">
        <f t="shared" ref="BG137:BG200" si="38">SUM(AW137,BB137)</f>
        <v>0</v>
      </c>
      <c r="BH137" s="200">
        <f t="shared" ref="BH137:BH200" si="39">SUM(AX137,BC137)</f>
        <v>5.9142685670201125</v>
      </c>
      <c r="BI137" s="200">
        <f t="shared" ref="BI137:BI200" si="40">SUM(AY137,BD137)</f>
        <v>0</v>
      </c>
      <c r="BJ137" s="200">
        <f t="shared" ref="BJ137:BJ200" si="41">SUM(AZ137,BE137)</f>
        <v>0</v>
      </c>
      <c r="BK137" s="210">
        <f t="shared" ref="BK137:BK200" si="42">SUM(BA137,BF137)</f>
        <v>0</v>
      </c>
      <c r="BL137" s="200"/>
      <c r="BM137" s="199">
        <f>IF(D137=C$171,'Other inputs'!$C$13/1000000,SUM(AW137:BA137))</f>
        <v>2.0735875430630375</v>
      </c>
      <c r="BN137" s="200">
        <f>IF(B137=$B$171,$AT$171*('Other inputs'!$C$7/'Other inputs'!$C$6),SUM(BB137:BF137))</f>
        <v>3.840681023957075</v>
      </c>
      <c r="BO137" s="188">
        <f t="shared" ref="BO137:BO200" si="43">SUM(BM137:BN137)</f>
        <v>5.9142685670201125</v>
      </c>
    </row>
    <row r="138" spans="2:67">
      <c r="B138" s="121" t="str">
        <f>'KI 2019-20'!B139</f>
        <v>E5100</v>
      </c>
      <c r="C138" s="160" t="str">
        <f t="shared" si="30"/>
        <v>E5100</v>
      </c>
      <c r="D138" s="160" t="str">
        <f t="shared" si="31"/>
        <v>E5100</v>
      </c>
      <c r="E138" t="str">
        <f>INDEX('KI 2019-20'!D$9:D$383,MATCH($B138,'KI 2019-20'!$B$9:$B$383,0))</f>
        <v>GLA</v>
      </c>
      <c r="F138" t="str">
        <f>INDEX('KI 2019-20'!E$9:E$383,MATCH($B138,'KI 2019-20'!$B$9:$B$383,0))</f>
        <v>P1915</v>
      </c>
      <c r="G138" s="119">
        <v>0</v>
      </c>
      <c r="H138" s="120" t="str">
        <f>INDEX('KI 2019-20'!F$9:F$383,MATCH($B138,'KI 2019-20'!$B$9:$B$383,0))</f>
        <v>Greater London Authority</v>
      </c>
      <c r="I138" s="154">
        <f>_xlfn.IFNA(IF($B138=$B$382,0,INDEX('I.Supplementary 2019-20'!N$8:N$191,MATCH($B138,'I.Supplementary 2019-20'!$B$8:$B$191,0))),INDEX('KI 2019-20'!N$9:N$383,MATCH($B138,'KI 2019-20'!$B$9:$B$383,0)))</f>
        <v>0</v>
      </c>
      <c r="J138" s="153">
        <f>_xlfn.IFNA(IF($B138=$B$382,0,INDEX('I.Supplementary 2019-20'!O$8:O$191,MATCH($B138,'I.Supplementary 2019-20'!$B$8:$B$191,0))),INDEX('KI 2019-20'!O$9:O$383,MATCH($B138,'KI 2019-20'!$B$9:$B$383,0)))</f>
        <v>0</v>
      </c>
      <c r="K138" s="153">
        <f>_xlfn.IFNA(IF($B138=$B$382,0,INDEX('I.Supplementary 2019-20'!P$8:P$191,MATCH($B138,'I.Supplementary 2019-20'!$B$8:$B$191,0))),INDEX('KI 2019-20'!P$9:P$383,MATCH($B138,'KI 2019-20'!$B$9:$B$383,0)))</f>
        <v>78.199967091251281</v>
      </c>
      <c r="L138" s="153">
        <f>_xlfn.IFNA(IF($B138=$B$382,0,INDEX('I.Supplementary 2019-20'!Q$8:Q$191,MATCH($B138,'I.Supplementary 2019-20'!$B$8:$B$191,0))),INDEX('KI 2019-20'!Q$9:Q$383,MATCH($B138,'KI 2019-20'!$B$9:$B$383,0)))</f>
        <v>20.647926765099808</v>
      </c>
      <c r="M138" s="155">
        <f>_xlfn.IFNA(IF($B138=$B$382,0,INDEX('I.Supplementary 2019-20'!R$8:R$191,MATCH($B138,'I.Supplementary 2019-20'!$B$8:$B$191,0))),INDEX('KI 2019-20'!R$9:R$383,MATCH($B138,'KI 2019-20'!$B$9:$B$383,0)))</f>
        <v>29.009863015587332</v>
      </c>
      <c r="N138" s="153">
        <f>_xlfn.IFNA(IF($B138=$B$382,0,INDEX('I.Supplementary 2019-20'!S$8:S$191,MATCH($B138,'I.Supplementary 2019-20'!$B$8:$B$191,0))),INDEX('KI 2019-20'!S$9:S$383,MATCH($B138,'KI 2019-20'!$B$9:$B$383,0)))</f>
        <v>0</v>
      </c>
      <c r="O138" s="153">
        <f>_xlfn.IFNA(IF($B138=$B$382,0,INDEX('I.Supplementary 2019-20'!T$8:T$191,MATCH($B138,'I.Supplementary 2019-20'!$B$8:$B$191,0))),INDEX('KI 2019-20'!T$9:T$383,MATCH($B138,'KI 2019-20'!$B$9:$B$383,0)))</f>
        <v>0</v>
      </c>
      <c r="P138" s="153">
        <f>_xlfn.IFNA(IF($B138=$B$382,0,INDEX('I.Supplementary 2019-20'!U$8:U$191,MATCH($B138,'I.Supplementary 2019-20'!$B$8:$B$191,0))),INDEX('KI 2019-20'!U$9:U$383,MATCH($B138,'KI 2019-20'!$B$9:$B$383,0)))</f>
        <v>129.24805160519773</v>
      </c>
      <c r="Q138" s="153">
        <f>_xlfn.IFNA(IF($B138=$B$382,0,INDEX('I.Supplementary 2019-20'!V$8:V$191,MATCH($B138,'I.Supplementary 2019-20'!$B$8:$B$191,0))),INDEX('KI 2019-20'!V$9:V$383,MATCH($B138,'KI 2019-20'!$B$9:$B$383,0)))</f>
        <v>926.04253917815947</v>
      </c>
      <c r="R138" s="155">
        <f>_xlfn.IFNA(IF($B138=$B$382,0,INDEX('I.Supplementary 2019-20'!W$8:W$191,MATCH($B138,'I.Supplementary 2019-20'!$B$8:$B$191,0))),INDEX('KI 2019-20'!W$9:W$383,MATCH($B138,'KI 2019-20'!$B$9:$B$383,0)))</f>
        <v>7.4354979378737838</v>
      </c>
      <c r="S138" s="153">
        <f>_xlfn.IFNA(IF($B138=$B$382,0,INDEX('I.Supplementary 2019-20'!X$8:X$191,MATCH($B138,'I.Supplementary 2019-20'!$B$8:$B$191,0))),INDEX('KI 2019-20'!X$9:X$383,MATCH($B138,'KI 2019-20'!$B$9:$B$383,0)))</f>
        <v>0</v>
      </c>
      <c r="T138" s="153">
        <f>_xlfn.IFNA(IF($B138=$B$382,0,INDEX('I.Supplementary 2019-20'!Y$8:Y$191,MATCH($B138,'I.Supplementary 2019-20'!$B$8:$B$191,0))),INDEX('KI 2019-20'!Y$9:Y$383,MATCH($B138,'KI 2019-20'!$B$9:$B$383,0)))</f>
        <v>0</v>
      </c>
      <c r="U138" s="153">
        <f>_xlfn.IFNA(IF($B138=$B$382,0,INDEX('I.Supplementary 2019-20'!Z$8:Z$191,MATCH($B138,'I.Supplementary 2019-20'!$B$8:$B$191,0))),INDEX('KI 2019-20'!Z$9:Z$383,MATCH($B138,'KI 2019-20'!$B$9:$B$383,0)))</f>
        <v>207.44801869644905</v>
      </c>
      <c r="V138" s="153">
        <f>_xlfn.IFNA(IF($B138=$B$382,0,INDEX('I.Supplementary 2019-20'!AA$8:AA$191,MATCH($B138,'I.Supplementary 2019-20'!$B$8:$B$191,0))),INDEX('KI 2019-20'!AA$9:AA$383,MATCH($B138,'KI 2019-20'!$B$9:$B$383,0)))</f>
        <v>946.69046594325926</v>
      </c>
      <c r="W138" s="155">
        <f>_xlfn.IFNA(IF($B138=$B$382,0,INDEX('I.Supplementary 2019-20'!AB$8:AB$191,MATCH($B138,'I.Supplementary 2019-20'!$B$8:$B$191,0))),INDEX('KI 2019-20'!AB$9:AB$383,MATCH($B138,'KI 2019-20'!$B$9:$B$383,0)))</f>
        <v>36.445360953461112</v>
      </c>
      <c r="Y138" s="154">
        <f>_xlfn.IFNA(IF($B138=$B$382,0,INDEX('I.Supplementary 2019-20'!$I$8:$I$191,MATCH($B138,'I.Supplementary 2019-20'!$B$8:$B$191,0))),INDEX('KI 2019-20'!$I$9:$I$383,MATCH($B138,'KI 2019-20'!$B$9:$B$383,0)))</f>
        <v>127.85775687193842</v>
      </c>
      <c r="Z138" s="153">
        <f>_xlfn.IFNA(IF($B138=$B$382,0,INDEX('I.Supplementary 2019-20'!$J$8:$J$191,MATCH($B138,'I.Supplementary 2019-20'!$B$8:$B$191,0))),INDEX('KI 2019-20'!$J$9:$J$383,MATCH($B138,'KI 2019-20'!$B$9:$B$383,0)))</f>
        <v>1062.726088721231</v>
      </c>
      <c r="AA138" s="155">
        <f>_xlfn.IFNA(IF($B138=$B$382,0,INDEX('I.Supplementary 2019-20'!$H$8:$H$191,MATCH($B138,'I.Supplementary 2019-20'!$B$8:$B$191,0))),INDEX('KI 2019-20'!$H$9:$H$383,MATCH($B138,'KI 2019-20'!$B$9:$B$383,0)))</f>
        <v>1190.5838455931694</v>
      </c>
      <c r="AC138" s="156">
        <f>I138*('Other inputs'!$C$6/'Other inputs'!$C$5)</f>
        <v>0</v>
      </c>
      <c r="AD138" s="149">
        <f>IF(B138=$B$35,J138*('Other inputs'!$C$6/'Other inputs'!$C$5)-('Other inputs'!$C$18/1000000),J138*('Other inputs'!$C$6/'Other inputs'!$C$5))</f>
        <v>0</v>
      </c>
      <c r="AE138" s="149">
        <f>K138*('Other inputs'!$C$6/'Other inputs'!$C$5)</f>
        <v>79.474100974611787</v>
      </c>
      <c r="AF138" s="149">
        <f>L138*('Other inputs'!$C$6/'Other inputs'!$C$5)</f>
        <v>20.984349197117727</v>
      </c>
      <c r="AG138" s="188">
        <f>M138*('Other inputs'!$C$6/'Other inputs'!$C$5)</f>
        <v>29.482528808101993</v>
      </c>
      <c r="AH138" s="149">
        <f>N138*('Other inputs'!$C$6/'Other inputs'!$C$5)</f>
        <v>0</v>
      </c>
      <c r="AI138" s="149">
        <f>O138*('Other inputs'!$C$6/'Other inputs'!$C$5)</f>
        <v>0</v>
      </c>
      <c r="AJ138" s="149">
        <f>P138*('Other inputs'!$C$6/'Other inputs'!$C$5)</f>
        <v>131.35392617310319</v>
      </c>
      <c r="AK138" s="149">
        <f>Q138*('Other inputs'!$C$6/'Other inputs'!$C$5)</f>
        <v>941.13080865560403</v>
      </c>
      <c r="AL138" s="188">
        <f>R138*('Other inputs'!$C$6/'Other inputs'!$C$5)</f>
        <v>7.5566465804460661</v>
      </c>
      <c r="AM138" s="156">
        <f t="shared" si="32"/>
        <v>0</v>
      </c>
      <c r="AN138" s="149">
        <f t="shared" si="33"/>
        <v>0</v>
      </c>
      <c r="AO138" s="149">
        <f t="shared" si="34"/>
        <v>210.82802714771498</v>
      </c>
      <c r="AP138" s="149">
        <f t="shared" si="35"/>
        <v>962.11515785272172</v>
      </c>
      <c r="AQ138" s="188">
        <f t="shared" si="36"/>
        <v>37.03917538854806</v>
      </c>
      <c r="AR138" s="149"/>
      <c r="AS138" s="156">
        <f>IF(D138=$C$171,'Other inputs'!$C$12/1000000,SUM(AC138:AG138))</f>
        <v>129.9409789798315</v>
      </c>
      <c r="AT138" s="200">
        <f>IF(D138=$C$171,$Z$171*('Other inputs'!$C$6/'Other inputs'!$C$5),SUM(AH138:AL138))</f>
        <v>1080.0413814091532</v>
      </c>
      <c r="AU138" s="210">
        <f t="shared" si="37"/>
        <v>1209.9823603889847</v>
      </c>
      <c r="AV138" s="214"/>
      <c r="AW138" s="199">
        <f>IF($G138=1,0,IF($B138=$B$172,AC138*('Other inputs'!$F$6/'Other inputs'!$F$5)-('Other inputs'!$C$28/1000000),AC138*('Other inputs'!$F$6/'Other inputs'!$F$5)))</f>
        <v>0</v>
      </c>
      <c r="AX138" s="200">
        <f>IF($G138=1,0,IF($B138=$B$172,AD138*('Other inputs'!$F$6/'Other inputs'!$F$5)-('Other inputs'!$C$29/1000000),AD138*('Other inputs'!$F$6/'Other inputs'!$F$5)))</f>
        <v>0</v>
      </c>
      <c r="AY138" s="200">
        <f>IF($G138=1,0,AE138*('Other inputs'!$F$6/'Other inputs'!$F$5))</f>
        <v>79.913589090600411</v>
      </c>
      <c r="AZ138" s="200">
        <f>IF($G138=1,0,AF138*('Other inputs'!$F$6/'Other inputs'!$F$5))</f>
        <v>21.100391681157085</v>
      </c>
      <c r="BA138" s="200">
        <f>IF($G138=1,0,AG138*('Other inputs'!$F$6/'Other inputs'!$F$5))</f>
        <v>29.645565833768913</v>
      </c>
      <c r="BB138" s="199">
        <f>IF($G138=1,0,AH138*('Other inputs'!$C$7/'Other inputs'!$C$6))</f>
        <v>0</v>
      </c>
      <c r="BC138" s="200">
        <f>IF($G138=1,0,AI138*('Other inputs'!$C$7/'Other inputs'!$C$6))</f>
        <v>0</v>
      </c>
      <c r="BD138" s="200">
        <f>IF($G138=1,0,AJ138*('Other inputs'!$C$7/'Other inputs'!$C$6))</f>
        <v>131.35392617310319</v>
      </c>
      <c r="BE138" s="200">
        <f>IF($G138=1,0,AK138*('Other inputs'!$C$7/'Other inputs'!$C$6))</f>
        <v>941.13080865560403</v>
      </c>
      <c r="BF138" s="200">
        <f>IF($G138=1,0,AL138*('Other inputs'!$C$7/'Other inputs'!$C$6))</f>
        <v>7.5566465804460661</v>
      </c>
      <c r="BG138" s="199">
        <f t="shared" si="38"/>
        <v>0</v>
      </c>
      <c r="BH138" s="200">
        <f t="shared" si="39"/>
        <v>0</v>
      </c>
      <c r="BI138" s="200">
        <f t="shared" si="40"/>
        <v>211.26751526370361</v>
      </c>
      <c r="BJ138" s="200">
        <f t="shared" si="41"/>
        <v>962.23120033676116</v>
      </c>
      <c r="BK138" s="210">
        <f t="shared" si="42"/>
        <v>37.202212414214976</v>
      </c>
      <c r="BL138" s="200"/>
      <c r="BM138" s="199">
        <f>IF(D138=C$171,'Other inputs'!$C$13/1000000,SUM(AW138:BA138))</f>
        <v>130.65954660552643</v>
      </c>
      <c r="BN138" s="200">
        <f>IF(B138=$B$171,$AT$171*('Other inputs'!$C$7/'Other inputs'!$C$6),SUM(BB138:BF138))</f>
        <v>1080.0413814091532</v>
      </c>
      <c r="BO138" s="188">
        <f t="shared" si="43"/>
        <v>1210.7009280146797</v>
      </c>
    </row>
    <row r="139" spans="2:67">
      <c r="B139" s="121" t="str">
        <f>'KI 2019-20'!B140</f>
        <v>E5012</v>
      </c>
      <c r="C139" s="160" t="str">
        <f t="shared" si="30"/>
        <v>E5012</v>
      </c>
      <c r="D139" s="160" t="str">
        <f t="shared" si="31"/>
        <v>E5012</v>
      </c>
      <c r="E139" t="str">
        <f>INDEX('KI 2019-20'!D$9:D$383,MATCH($B139,'KI 2019-20'!$B$9:$B$383,0))</f>
        <v>ILB</v>
      </c>
      <c r="F139" t="str">
        <f>INDEX('KI 2019-20'!E$9:E$383,MATCH($B139,'KI 2019-20'!$B$9:$B$383,0))</f>
        <v>P1915</v>
      </c>
      <c r="G139" s="119">
        <v>0</v>
      </c>
      <c r="H139" s="120" t="str">
        <f>INDEX('KI 2019-20'!F$9:F$383,MATCH($B139,'KI 2019-20'!$B$9:$B$383,0))</f>
        <v>Greenwich</v>
      </c>
      <c r="I139" s="154">
        <f>_xlfn.IFNA(IF($B139=$B$382,0,INDEX('I.Supplementary 2019-20'!N$8:N$191,MATCH($B139,'I.Supplementary 2019-20'!$B$8:$B$191,0))),INDEX('KI 2019-20'!N$9:N$383,MATCH($B139,'KI 2019-20'!$B$9:$B$383,0)))</f>
        <v>23.015371811076776</v>
      </c>
      <c r="J139" s="153">
        <f>_xlfn.IFNA(IF($B139=$B$382,0,INDEX('I.Supplementary 2019-20'!O$8:O$191,MATCH($B139,'I.Supplementary 2019-20'!$B$8:$B$191,0))),INDEX('KI 2019-20'!O$9:O$383,MATCH($B139,'KI 2019-20'!$B$9:$B$383,0)))</f>
        <v>2.1336210496665555</v>
      </c>
      <c r="K139" s="153">
        <f>_xlfn.IFNA(IF($B139=$B$382,0,INDEX('I.Supplementary 2019-20'!P$8:P$191,MATCH($B139,'I.Supplementary 2019-20'!$B$8:$B$191,0))),INDEX('KI 2019-20'!P$9:P$383,MATCH($B139,'KI 2019-20'!$B$9:$B$383,0)))</f>
        <v>0</v>
      </c>
      <c r="L139" s="153">
        <f>_xlfn.IFNA(IF($B139=$B$382,0,INDEX('I.Supplementary 2019-20'!Q$8:Q$191,MATCH($B139,'I.Supplementary 2019-20'!$B$8:$B$191,0))),INDEX('KI 2019-20'!Q$9:Q$383,MATCH($B139,'KI 2019-20'!$B$9:$B$383,0)))</f>
        <v>0</v>
      </c>
      <c r="M139" s="155">
        <f>_xlfn.IFNA(IF($B139=$B$382,0,INDEX('I.Supplementary 2019-20'!R$8:R$191,MATCH($B139,'I.Supplementary 2019-20'!$B$8:$B$191,0))),INDEX('KI 2019-20'!R$9:R$383,MATCH($B139,'KI 2019-20'!$B$9:$B$383,0)))</f>
        <v>0</v>
      </c>
      <c r="N139" s="153">
        <f>_xlfn.IFNA(IF($B139=$B$382,0,INDEX('I.Supplementary 2019-20'!S$8:S$191,MATCH($B139,'I.Supplementary 2019-20'!$B$8:$B$191,0))),INDEX('KI 2019-20'!S$9:S$383,MATCH($B139,'KI 2019-20'!$B$9:$B$383,0)))</f>
        <v>67.456141487570946</v>
      </c>
      <c r="O139" s="153">
        <f>_xlfn.IFNA(IF($B139=$B$382,0,INDEX('I.Supplementary 2019-20'!T$8:T$191,MATCH($B139,'I.Supplementary 2019-20'!$B$8:$B$191,0))),INDEX('KI 2019-20'!T$9:T$383,MATCH($B139,'KI 2019-20'!$B$9:$B$383,0)))</f>
        <v>14.692117113606585</v>
      </c>
      <c r="P139" s="153">
        <f>_xlfn.IFNA(IF($B139=$B$382,0,INDEX('I.Supplementary 2019-20'!U$8:U$191,MATCH($B139,'I.Supplementary 2019-20'!$B$8:$B$191,0))),INDEX('KI 2019-20'!U$9:U$383,MATCH($B139,'KI 2019-20'!$B$9:$B$383,0)))</f>
        <v>0</v>
      </c>
      <c r="Q139" s="153">
        <f>_xlfn.IFNA(IF($B139=$B$382,0,INDEX('I.Supplementary 2019-20'!V$8:V$191,MATCH($B139,'I.Supplementary 2019-20'!$B$8:$B$191,0))),INDEX('KI 2019-20'!V$9:V$383,MATCH($B139,'KI 2019-20'!$B$9:$B$383,0)))</f>
        <v>0</v>
      </c>
      <c r="R139" s="155">
        <f>_xlfn.IFNA(IF($B139=$B$382,0,INDEX('I.Supplementary 2019-20'!W$8:W$191,MATCH($B139,'I.Supplementary 2019-20'!$B$8:$B$191,0))),INDEX('KI 2019-20'!W$9:W$383,MATCH($B139,'KI 2019-20'!$B$9:$B$383,0)))</f>
        <v>0</v>
      </c>
      <c r="S139" s="153">
        <f>_xlfn.IFNA(IF($B139=$B$382,0,INDEX('I.Supplementary 2019-20'!X$8:X$191,MATCH($B139,'I.Supplementary 2019-20'!$B$8:$B$191,0))),INDEX('KI 2019-20'!X$9:X$383,MATCH($B139,'KI 2019-20'!$B$9:$B$383,0)))</f>
        <v>90.471513298647722</v>
      </c>
      <c r="T139" s="153">
        <f>_xlfn.IFNA(IF($B139=$B$382,0,INDEX('I.Supplementary 2019-20'!Y$8:Y$191,MATCH($B139,'I.Supplementary 2019-20'!$B$8:$B$191,0))),INDEX('KI 2019-20'!Y$9:Y$383,MATCH($B139,'KI 2019-20'!$B$9:$B$383,0)))</f>
        <v>16.82573816327314</v>
      </c>
      <c r="U139" s="153">
        <f>_xlfn.IFNA(IF($B139=$B$382,0,INDEX('I.Supplementary 2019-20'!Z$8:Z$191,MATCH($B139,'I.Supplementary 2019-20'!$B$8:$B$191,0))),INDEX('KI 2019-20'!Z$9:Z$383,MATCH($B139,'KI 2019-20'!$B$9:$B$383,0)))</f>
        <v>0</v>
      </c>
      <c r="V139" s="153">
        <f>_xlfn.IFNA(IF($B139=$B$382,0,INDEX('I.Supplementary 2019-20'!AA$8:AA$191,MATCH($B139,'I.Supplementary 2019-20'!$B$8:$B$191,0))),INDEX('KI 2019-20'!AA$9:AA$383,MATCH($B139,'KI 2019-20'!$B$9:$B$383,0)))</f>
        <v>0</v>
      </c>
      <c r="W139" s="155">
        <f>_xlfn.IFNA(IF($B139=$B$382,0,INDEX('I.Supplementary 2019-20'!AB$8:AB$191,MATCH($B139,'I.Supplementary 2019-20'!$B$8:$B$191,0))),INDEX('KI 2019-20'!AB$9:AB$383,MATCH($B139,'KI 2019-20'!$B$9:$B$383,0)))</f>
        <v>0</v>
      </c>
      <c r="Y139" s="154">
        <f>_xlfn.IFNA(IF($B139=$B$382,0,INDEX('I.Supplementary 2019-20'!$I$8:$I$191,MATCH($B139,'I.Supplementary 2019-20'!$B$8:$B$191,0))),INDEX('KI 2019-20'!$I$9:$I$383,MATCH($B139,'KI 2019-20'!$B$9:$B$383,0)))</f>
        <v>25.148992860743331</v>
      </c>
      <c r="Z139" s="153">
        <f>_xlfn.IFNA(IF($B139=$B$382,0,INDEX('I.Supplementary 2019-20'!$J$8:$J$191,MATCH($B139,'I.Supplementary 2019-20'!$B$8:$B$191,0))),INDEX('KI 2019-20'!$J$9:$J$383,MATCH($B139,'KI 2019-20'!$B$9:$B$383,0)))</f>
        <v>82.148258601177531</v>
      </c>
      <c r="AA139" s="155">
        <f>_xlfn.IFNA(IF($B139=$B$382,0,INDEX('I.Supplementary 2019-20'!$H$8:$H$191,MATCH($B139,'I.Supplementary 2019-20'!$B$8:$B$191,0))),INDEX('KI 2019-20'!$H$9:$H$383,MATCH($B139,'KI 2019-20'!$B$9:$B$383,0)))</f>
        <v>107.29725146192085</v>
      </c>
      <c r="AC139" s="156">
        <f>I139*('Other inputs'!$C$6/'Other inputs'!$C$5)</f>
        <v>23.390367685799006</v>
      </c>
      <c r="AD139" s="149">
        <f>IF(B139=$B$35,J139*('Other inputs'!$C$6/'Other inputs'!$C$5)-('Other inputs'!$C$18/1000000),J139*('Other inputs'!$C$6/'Other inputs'!$C$5))</f>
        <v>2.1683847327568455</v>
      </c>
      <c r="AE139" s="149">
        <f>K139*('Other inputs'!$C$6/'Other inputs'!$C$5)</f>
        <v>0</v>
      </c>
      <c r="AF139" s="149">
        <f>L139*('Other inputs'!$C$6/'Other inputs'!$C$5)</f>
        <v>0</v>
      </c>
      <c r="AG139" s="188">
        <f>M139*('Other inputs'!$C$6/'Other inputs'!$C$5)</f>
        <v>0</v>
      </c>
      <c r="AH139" s="149">
        <f>N139*('Other inputs'!$C$6/'Other inputs'!$C$5)</f>
        <v>68.555223222602649</v>
      </c>
      <c r="AI139" s="149">
        <f>O139*('Other inputs'!$C$6/'Other inputs'!$C$5)</f>
        <v>14.931499877168404</v>
      </c>
      <c r="AJ139" s="149">
        <f>P139*('Other inputs'!$C$6/'Other inputs'!$C$5)</f>
        <v>0</v>
      </c>
      <c r="AK139" s="149">
        <f>Q139*('Other inputs'!$C$6/'Other inputs'!$C$5)</f>
        <v>0</v>
      </c>
      <c r="AL139" s="188">
        <f>R139*('Other inputs'!$C$6/'Other inputs'!$C$5)</f>
        <v>0</v>
      </c>
      <c r="AM139" s="156">
        <f t="shared" si="32"/>
        <v>91.945590908401655</v>
      </c>
      <c r="AN139" s="149">
        <f t="shared" si="33"/>
        <v>17.099884609925251</v>
      </c>
      <c r="AO139" s="149">
        <f t="shared" si="34"/>
        <v>0</v>
      </c>
      <c r="AP139" s="149">
        <f t="shared" si="35"/>
        <v>0</v>
      </c>
      <c r="AQ139" s="188">
        <f t="shared" si="36"/>
        <v>0</v>
      </c>
      <c r="AR139" s="149"/>
      <c r="AS139" s="156">
        <f>IF(D139=$C$171,'Other inputs'!$C$12/1000000,SUM(AC139:AG139))</f>
        <v>25.558752418555851</v>
      </c>
      <c r="AT139" s="200">
        <f>IF(D139=$C$171,$Z$171*('Other inputs'!$C$6/'Other inputs'!$C$5),SUM(AH139:AL139))</f>
        <v>83.486723099771055</v>
      </c>
      <c r="AU139" s="210">
        <f t="shared" si="37"/>
        <v>109.04547551832691</v>
      </c>
      <c r="AV139" s="214"/>
      <c r="AW139" s="199">
        <f>IF($G139=1,0,IF($B139=$B$172,AC139*('Other inputs'!$F$6/'Other inputs'!$F$5)-('Other inputs'!$C$28/1000000),AC139*('Other inputs'!$F$6/'Other inputs'!$F$5)))</f>
        <v>23.519715341204343</v>
      </c>
      <c r="AX139" s="200">
        <f>IF($G139=1,0,IF($B139=$B$172,AD139*('Other inputs'!$F$6/'Other inputs'!$F$5)-('Other inputs'!$C$29/1000000),AD139*('Other inputs'!$F$6/'Other inputs'!$F$5)))</f>
        <v>2.1803758004034268</v>
      </c>
      <c r="AY139" s="200">
        <f>IF($G139=1,0,AE139*('Other inputs'!$F$6/'Other inputs'!$F$5))</f>
        <v>0</v>
      </c>
      <c r="AZ139" s="200">
        <f>IF($G139=1,0,AF139*('Other inputs'!$F$6/'Other inputs'!$F$5))</f>
        <v>0</v>
      </c>
      <c r="BA139" s="200">
        <f>IF($G139=1,0,AG139*('Other inputs'!$F$6/'Other inputs'!$F$5))</f>
        <v>0</v>
      </c>
      <c r="BB139" s="199">
        <f>IF($G139=1,0,AH139*('Other inputs'!$C$7/'Other inputs'!$C$6))</f>
        <v>68.555223222602649</v>
      </c>
      <c r="BC139" s="200">
        <f>IF($G139=1,0,AI139*('Other inputs'!$C$7/'Other inputs'!$C$6))</f>
        <v>14.931499877168404</v>
      </c>
      <c r="BD139" s="200">
        <f>IF($G139=1,0,AJ139*('Other inputs'!$C$7/'Other inputs'!$C$6))</f>
        <v>0</v>
      </c>
      <c r="BE139" s="200">
        <f>IF($G139=1,0,AK139*('Other inputs'!$C$7/'Other inputs'!$C$6))</f>
        <v>0</v>
      </c>
      <c r="BF139" s="200">
        <f>IF($G139=1,0,AL139*('Other inputs'!$C$7/'Other inputs'!$C$6))</f>
        <v>0</v>
      </c>
      <c r="BG139" s="199">
        <f t="shared" si="38"/>
        <v>92.074938563806995</v>
      </c>
      <c r="BH139" s="200">
        <f t="shared" si="39"/>
        <v>17.111875677571831</v>
      </c>
      <c r="BI139" s="200">
        <f t="shared" si="40"/>
        <v>0</v>
      </c>
      <c r="BJ139" s="200">
        <f t="shared" si="41"/>
        <v>0</v>
      </c>
      <c r="BK139" s="210">
        <f t="shared" si="42"/>
        <v>0</v>
      </c>
      <c r="BL139" s="200"/>
      <c r="BM139" s="199">
        <f>IF(D139=C$171,'Other inputs'!$C$13/1000000,SUM(AW139:BA139))</f>
        <v>25.700091141607771</v>
      </c>
      <c r="BN139" s="200">
        <f>IF(B139=$B$171,$AT$171*('Other inputs'!$C$7/'Other inputs'!$C$6),SUM(BB139:BF139))</f>
        <v>83.486723099771055</v>
      </c>
      <c r="BO139" s="188">
        <f t="shared" si="43"/>
        <v>109.18681424137883</v>
      </c>
    </row>
    <row r="140" spans="2:67">
      <c r="B140" s="121" t="str">
        <f>'KI 2019-20'!B141</f>
        <v>E3633</v>
      </c>
      <c r="C140" s="160" t="str">
        <f t="shared" si="30"/>
        <v>E3633</v>
      </c>
      <c r="D140" s="160" t="str">
        <f t="shared" si="31"/>
        <v>E3633</v>
      </c>
      <c r="E140" t="str">
        <f>INDEX('KI 2019-20'!D$9:D$383,MATCH($B140,'KI 2019-20'!$B$9:$B$383,0))</f>
        <v>SD</v>
      </c>
      <c r="F140">
        <f>INDEX('KI 2019-20'!E$9:E$383,MATCH($B140,'KI 2019-20'!$B$9:$B$383,0))</f>
        <v>0</v>
      </c>
      <c r="G140" s="119">
        <v>0</v>
      </c>
      <c r="H140" s="120" t="str">
        <f>INDEX('KI 2019-20'!F$9:F$383,MATCH($B140,'KI 2019-20'!$B$9:$B$383,0))</f>
        <v>Guildford</v>
      </c>
      <c r="I140" s="154">
        <f>_xlfn.IFNA(IF($B140=$B$382,0,INDEX('I.Supplementary 2019-20'!N$8:N$191,MATCH($B140,'I.Supplementary 2019-20'!$B$8:$B$191,0))),INDEX('KI 2019-20'!N$9:N$383,MATCH($B140,'KI 2019-20'!$B$9:$B$383,0)))</f>
        <v>0</v>
      </c>
      <c r="J140" s="153">
        <f>_xlfn.IFNA(IF($B140=$B$382,0,INDEX('I.Supplementary 2019-20'!O$8:O$191,MATCH($B140,'I.Supplementary 2019-20'!$B$8:$B$191,0))),INDEX('KI 2019-20'!O$9:O$383,MATCH($B140,'KI 2019-20'!$B$9:$B$383,0)))</f>
        <v>0</v>
      </c>
      <c r="K140" s="153">
        <f>_xlfn.IFNA(IF($B140=$B$382,0,INDEX('I.Supplementary 2019-20'!P$8:P$191,MATCH($B140,'I.Supplementary 2019-20'!$B$8:$B$191,0))),INDEX('KI 2019-20'!P$9:P$383,MATCH($B140,'KI 2019-20'!$B$9:$B$383,0)))</f>
        <v>0</v>
      </c>
      <c r="L140" s="153">
        <f>_xlfn.IFNA(IF($B140=$B$382,0,INDEX('I.Supplementary 2019-20'!Q$8:Q$191,MATCH($B140,'I.Supplementary 2019-20'!$B$8:$B$191,0))),INDEX('KI 2019-20'!Q$9:Q$383,MATCH($B140,'KI 2019-20'!$B$9:$B$383,0)))</f>
        <v>0</v>
      </c>
      <c r="M140" s="155">
        <f>_xlfn.IFNA(IF($B140=$B$382,0,INDEX('I.Supplementary 2019-20'!R$8:R$191,MATCH($B140,'I.Supplementary 2019-20'!$B$8:$B$191,0))),INDEX('KI 2019-20'!R$9:R$383,MATCH($B140,'KI 2019-20'!$B$9:$B$383,0)))</f>
        <v>0</v>
      </c>
      <c r="N140" s="153">
        <f>_xlfn.IFNA(IF($B140=$B$382,0,INDEX('I.Supplementary 2019-20'!S$8:S$191,MATCH($B140,'I.Supplementary 2019-20'!$B$8:$B$191,0))),INDEX('KI 2019-20'!S$9:S$383,MATCH($B140,'KI 2019-20'!$B$9:$B$383,0)))</f>
        <v>0</v>
      </c>
      <c r="O140" s="153">
        <f>_xlfn.IFNA(IF($B140=$B$382,0,INDEX('I.Supplementary 2019-20'!T$8:T$191,MATCH($B140,'I.Supplementary 2019-20'!$B$8:$B$191,0))),INDEX('KI 2019-20'!T$9:T$383,MATCH($B140,'KI 2019-20'!$B$9:$B$383,0)))</f>
        <v>2.8815784538421938</v>
      </c>
      <c r="P140" s="153">
        <f>_xlfn.IFNA(IF($B140=$B$382,0,INDEX('I.Supplementary 2019-20'!U$8:U$191,MATCH($B140,'I.Supplementary 2019-20'!$B$8:$B$191,0))),INDEX('KI 2019-20'!U$9:U$383,MATCH($B140,'KI 2019-20'!$B$9:$B$383,0)))</f>
        <v>0</v>
      </c>
      <c r="Q140" s="153">
        <f>_xlfn.IFNA(IF($B140=$B$382,0,INDEX('I.Supplementary 2019-20'!V$8:V$191,MATCH($B140,'I.Supplementary 2019-20'!$B$8:$B$191,0))),INDEX('KI 2019-20'!V$9:V$383,MATCH($B140,'KI 2019-20'!$B$9:$B$383,0)))</f>
        <v>0</v>
      </c>
      <c r="R140" s="155">
        <f>_xlfn.IFNA(IF($B140=$B$382,0,INDEX('I.Supplementary 2019-20'!W$8:W$191,MATCH($B140,'I.Supplementary 2019-20'!$B$8:$B$191,0))),INDEX('KI 2019-20'!W$9:W$383,MATCH($B140,'KI 2019-20'!$B$9:$B$383,0)))</f>
        <v>0</v>
      </c>
      <c r="S140" s="153">
        <f>_xlfn.IFNA(IF($B140=$B$382,0,INDEX('I.Supplementary 2019-20'!X$8:X$191,MATCH($B140,'I.Supplementary 2019-20'!$B$8:$B$191,0))),INDEX('KI 2019-20'!X$9:X$383,MATCH($B140,'KI 2019-20'!$B$9:$B$383,0)))</f>
        <v>0</v>
      </c>
      <c r="T140" s="153">
        <f>_xlfn.IFNA(IF($B140=$B$382,0,INDEX('I.Supplementary 2019-20'!Y$8:Y$191,MATCH($B140,'I.Supplementary 2019-20'!$B$8:$B$191,0))),INDEX('KI 2019-20'!Y$9:Y$383,MATCH($B140,'KI 2019-20'!$B$9:$B$383,0)))</f>
        <v>2.8815784538421938</v>
      </c>
      <c r="U140" s="153">
        <f>_xlfn.IFNA(IF($B140=$B$382,0,INDEX('I.Supplementary 2019-20'!Z$8:Z$191,MATCH($B140,'I.Supplementary 2019-20'!$B$8:$B$191,0))),INDEX('KI 2019-20'!Z$9:Z$383,MATCH($B140,'KI 2019-20'!$B$9:$B$383,0)))</f>
        <v>0</v>
      </c>
      <c r="V140" s="153">
        <f>_xlfn.IFNA(IF($B140=$B$382,0,INDEX('I.Supplementary 2019-20'!AA$8:AA$191,MATCH($B140,'I.Supplementary 2019-20'!$B$8:$B$191,0))),INDEX('KI 2019-20'!AA$9:AA$383,MATCH($B140,'KI 2019-20'!$B$9:$B$383,0)))</f>
        <v>0</v>
      </c>
      <c r="W140" s="155">
        <f>_xlfn.IFNA(IF($B140=$B$382,0,INDEX('I.Supplementary 2019-20'!AB$8:AB$191,MATCH($B140,'I.Supplementary 2019-20'!$B$8:$B$191,0))),INDEX('KI 2019-20'!AB$9:AB$383,MATCH($B140,'KI 2019-20'!$B$9:$B$383,0)))</f>
        <v>0</v>
      </c>
      <c r="Y140" s="154">
        <f>_xlfn.IFNA(IF($B140=$B$382,0,INDEX('I.Supplementary 2019-20'!$I$8:$I$191,MATCH($B140,'I.Supplementary 2019-20'!$B$8:$B$191,0))),INDEX('KI 2019-20'!$I$9:$I$383,MATCH($B140,'KI 2019-20'!$B$9:$B$383,0)))</f>
        <v>0</v>
      </c>
      <c r="Z140" s="153">
        <f>_xlfn.IFNA(IF($B140=$B$382,0,INDEX('I.Supplementary 2019-20'!$J$8:$J$191,MATCH($B140,'I.Supplementary 2019-20'!$B$8:$B$191,0))),INDEX('KI 2019-20'!$J$9:$J$383,MATCH($B140,'KI 2019-20'!$B$9:$B$383,0)))</f>
        <v>2.8815784538421938</v>
      </c>
      <c r="AA140" s="155">
        <f>_xlfn.IFNA(IF($B140=$B$382,0,INDEX('I.Supplementary 2019-20'!$H$8:$H$191,MATCH($B140,'I.Supplementary 2019-20'!$B$8:$B$191,0))),INDEX('KI 2019-20'!$H$9:$H$383,MATCH($B140,'KI 2019-20'!$B$9:$B$383,0)))</f>
        <v>2.8815784538421938</v>
      </c>
      <c r="AC140" s="156">
        <f>I140*('Other inputs'!$C$6/'Other inputs'!$C$5)</f>
        <v>0</v>
      </c>
      <c r="AD140" s="149">
        <f>IF(B140=$B$35,J140*('Other inputs'!$C$6/'Other inputs'!$C$5)-('Other inputs'!$C$18/1000000),J140*('Other inputs'!$C$6/'Other inputs'!$C$5))</f>
        <v>0</v>
      </c>
      <c r="AE140" s="149">
        <f>K140*('Other inputs'!$C$6/'Other inputs'!$C$5)</f>
        <v>0</v>
      </c>
      <c r="AF140" s="149">
        <f>L140*('Other inputs'!$C$6/'Other inputs'!$C$5)</f>
        <v>0</v>
      </c>
      <c r="AG140" s="188">
        <f>M140*('Other inputs'!$C$6/'Other inputs'!$C$5)</f>
        <v>0</v>
      </c>
      <c r="AH140" s="149">
        <f>N140*('Other inputs'!$C$6/'Other inputs'!$C$5)</f>
        <v>0</v>
      </c>
      <c r="AI140" s="149">
        <f>O140*('Other inputs'!$C$6/'Other inputs'!$C$5)</f>
        <v>2.9285288156155902</v>
      </c>
      <c r="AJ140" s="149">
        <f>P140*('Other inputs'!$C$6/'Other inputs'!$C$5)</f>
        <v>0</v>
      </c>
      <c r="AK140" s="149">
        <f>Q140*('Other inputs'!$C$6/'Other inputs'!$C$5)</f>
        <v>0</v>
      </c>
      <c r="AL140" s="188">
        <f>R140*('Other inputs'!$C$6/'Other inputs'!$C$5)</f>
        <v>0</v>
      </c>
      <c r="AM140" s="156">
        <f t="shared" si="32"/>
        <v>0</v>
      </c>
      <c r="AN140" s="149">
        <f t="shared" si="33"/>
        <v>2.9285288156155902</v>
      </c>
      <c r="AO140" s="149">
        <f t="shared" si="34"/>
        <v>0</v>
      </c>
      <c r="AP140" s="149">
        <f t="shared" si="35"/>
        <v>0</v>
      </c>
      <c r="AQ140" s="188">
        <f t="shared" si="36"/>
        <v>0</v>
      </c>
      <c r="AR140" s="149"/>
      <c r="AS140" s="156">
        <f>IF(D140=$C$171,'Other inputs'!$C$12/1000000,SUM(AC140:AG140))</f>
        <v>0</v>
      </c>
      <c r="AT140" s="200">
        <f>IF(D140=$C$171,$Z$171*('Other inputs'!$C$6/'Other inputs'!$C$5),SUM(AH140:AL140))</f>
        <v>2.9285288156155902</v>
      </c>
      <c r="AU140" s="210">
        <f t="shared" si="37"/>
        <v>2.9285288156155902</v>
      </c>
      <c r="AV140" s="214"/>
      <c r="AW140" s="199">
        <f>IF($G140=1,0,IF($B140=$B$172,AC140*('Other inputs'!$F$6/'Other inputs'!$F$5)-('Other inputs'!$C$28/1000000),AC140*('Other inputs'!$F$6/'Other inputs'!$F$5)))</f>
        <v>0</v>
      </c>
      <c r="AX140" s="200">
        <f>IF($G140=1,0,IF($B140=$B$172,AD140*('Other inputs'!$F$6/'Other inputs'!$F$5)-('Other inputs'!$C$29/1000000),AD140*('Other inputs'!$F$6/'Other inputs'!$F$5)))</f>
        <v>0</v>
      </c>
      <c r="AY140" s="200">
        <f>IF($G140=1,0,AE140*('Other inputs'!$F$6/'Other inputs'!$F$5))</f>
        <v>0</v>
      </c>
      <c r="AZ140" s="200">
        <f>IF($G140=1,0,AF140*('Other inputs'!$F$6/'Other inputs'!$F$5))</f>
        <v>0</v>
      </c>
      <c r="BA140" s="200">
        <f>IF($G140=1,0,AG140*('Other inputs'!$F$6/'Other inputs'!$F$5))</f>
        <v>0</v>
      </c>
      <c r="BB140" s="199">
        <f>IF($G140=1,0,AH140*('Other inputs'!$C$7/'Other inputs'!$C$6))</f>
        <v>0</v>
      </c>
      <c r="BC140" s="200">
        <f>IF($G140=1,0,AI140*('Other inputs'!$C$7/'Other inputs'!$C$6))</f>
        <v>2.9285288156155902</v>
      </c>
      <c r="BD140" s="200">
        <f>IF($G140=1,0,AJ140*('Other inputs'!$C$7/'Other inputs'!$C$6))</f>
        <v>0</v>
      </c>
      <c r="BE140" s="200">
        <f>IF($G140=1,0,AK140*('Other inputs'!$C$7/'Other inputs'!$C$6))</f>
        <v>0</v>
      </c>
      <c r="BF140" s="200">
        <f>IF($G140=1,0,AL140*('Other inputs'!$C$7/'Other inputs'!$C$6))</f>
        <v>0</v>
      </c>
      <c r="BG140" s="199">
        <f t="shared" si="38"/>
        <v>0</v>
      </c>
      <c r="BH140" s="200">
        <f t="shared" si="39"/>
        <v>2.9285288156155902</v>
      </c>
      <c r="BI140" s="200">
        <f t="shared" si="40"/>
        <v>0</v>
      </c>
      <c r="BJ140" s="200">
        <f t="shared" si="41"/>
        <v>0</v>
      </c>
      <c r="BK140" s="210">
        <f t="shared" si="42"/>
        <v>0</v>
      </c>
      <c r="BL140" s="200"/>
      <c r="BM140" s="199">
        <f>IF(D140=C$171,'Other inputs'!$C$13/1000000,SUM(AW140:BA140))</f>
        <v>0</v>
      </c>
      <c r="BN140" s="200">
        <f>IF(B140=$B$171,$AT$171*('Other inputs'!$C$7/'Other inputs'!$C$6),SUM(BB140:BF140))</f>
        <v>2.9285288156155902</v>
      </c>
      <c r="BO140" s="188">
        <f t="shared" si="43"/>
        <v>2.9285288156155902</v>
      </c>
    </row>
    <row r="141" spans="2:67">
      <c r="B141" s="121" t="str">
        <f>'KI 2019-20'!B142</f>
        <v>E5013</v>
      </c>
      <c r="C141" s="160" t="str">
        <f t="shared" si="30"/>
        <v>E5013</v>
      </c>
      <c r="D141" s="160" t="str">
        <f t="shared" si="31"/>
        <v>E5013</v>
      </c>
      <c r="E141" t="str">
        <f>INDEX('KI 2019-20'!D$9:D$383,MATCH($B141,'KI 2019-20'!$B$9:$B$383,0))</f>
        <v>ILB</v>
      </c>
      <c r="F141" t="str">
        <f>INDEX('KI 2019-20'!E$9:E$383,MATCH($B141,'KI 2019-20'!$B$9:$B$383,0))</f>
        <v>P1915</v>
      </c>
      <c r="G141" s="119">
        <v>0</v>
      </c>
      <c r="H141" s="120" t="str">
        <f>INDEX('KI 2019-20'!F$9:F$383,MATCH($B141,'KI 2019-20'!$B$9:$B$383,0))</f>
        <v>Hackney</v>
      </c>
      <c r="I141" s="154">
        <f>_xlfn.IFNA(IF($B141=$B$382,0,INDEX('I.Supplementary 2019-20'!N$8:N$191,MATCH($B141,'I.Supplementary 2019-20'!$B$8:$B$191,0))),INDEX('KI 2019-20'!N$9:N$383,MATCH($B141,'KI 2019-20'!$B$9:$B$383,0)))</f>
        <v>29.885741991297177</v>
      </c>
      <c r="J141" s="153">
        <f>_xlfn.IFNA(IF($B141=$B$382,0,INDEX('I.Supplementary 2019-20'!O$8:O$191,MATCH($B141,'I.Supplementary 2019-20'!$B$8:$B$191,0))),INDEX('KI 2019-20'!O$9:O$383,MATCH($B141,'KI 2019-20'!$B$9:$B$383,0)))</f>
        <v>4.9081456723169792</v>
      </c>
      <c r="K141" s="153">
        <f>_xlfn.IFNA(IF($B141=$B$382,0,INDEX('I.Supplementary 2019-20'!P$8:P$191,MATCH($B141,'I.Supplementary 2019-20'!$B$8:$B$191,0))),INDEX('KI 2019-20'!P$9:P$383,MATCH($B141,'KI 2019-20'!$B$9:$B$383,0)))</f>
        <v>0</v>
      </c>
      <c r="L141" s="153">
        <f>_xlfn.IFNA(IF($B141=$B$382,0,INDEX('I.Supplementary 2019-20'!Q$8:Q$191,MATCH($B141,'I.Supplementary 2019-20'!$B$8:$B$191,0))),INDEX('KI 2019-20'!Q$9:Q$383,MATCH($B141,'KI 2019-20'!$B$9:$B$383,0)))</f>
        <v>0</v>
      </c>
      <c r="M141" s="155">
        <f>_xlfn.IFNA(IF($B141=$B$382,0,INDEX('I.Supplementary 2019-20'!R$8:R$191,MATCH($B141,'I.Supplementary 2019-20'!$B$8:$B$191,0))),INDEX('KI 2019-20'!R$9:R$383,MATCH($B141,'KI 2019-20'!$B$9:$B$383,0)))</f>
        <v>0</v>
      </c>
      <c r="N141" s="153">
        <f>_xlfn.IFNA(IF($B141=$B$382,0,INDEX('I.Supplementary 2019-20'!S$8:S$191,MATCH($B141,'I.Supplementary 2019-20'!$B$8:$B$191,0))),INDEX('KI 2019-20'!S$9:S$383,MATCH($B141,'KI 2019-20'!$B$9:$B$383,0)))</f>
        <v>83.842510458804497</v>
      </c>
      <c r="O141" s="153">
        <f>_xlfn.IFNA(IF($B141=$B$382,0,INDEX('I.Supplementary 2019-20'!T$8:T$191,MATCH($B141,'I.Supplementary 2019-20'!$B$8:$B$191,0))),INDEX('KI 2019-20'!T$9:T$383,MATCH($B141,'KI 2019-20'!$B$9:$B$383,0)))</f>
        <v>25.413628172514706</v>
      </c>
      <c r="P141" s="153">
        <f>_xlfn.IFNA(IF($B141=$B$382,0,INDEX('I.Supplementary 2019-20'!U$8:U$191,MATCH($B141,'I.Supplementary 2019-20'!$B$8:$B$191,0))),INDEX('KI 2019-20'!U$9:U$383,MATCH($B141,'KI 2019-20'!$B$9:$B$383,0)))</f>
        <v>0</v>
      </c>
      <c r="Q141" s="153">
        <f>_xlfn.IFNA(IF($B141=$B$382,0,INDEX('I.Supplementary 2019-20'!V$8:V$191,MATCH($B141,'I.Supplementary 2019-20'!$B$8:$B$191,0))),INDEX('KI 2019-20'!V$9:V$383,MATCH($B141,'KI 2019-20'!$B$9:$B$383,0)))</f>
        <v>0</v>
      </c>
      <c r="R141" s="155">
        <f>_xlfn.IFNA(IF($B141=$B$382,0,INDEX('I.Supplementary 2019-20'!W$8:W$191,MATCH($B141,'I.Supplementary 2019-20'!$B$8:$B$191,0))),INDEX('KI 2019-20'!W$9:W$383,MATCH($B141,'KI 2019-20'!$B$9:$B$383,0)))</f>
        <v>0</v>
      </c>
      <c r="S141" s="153">
        <f>_xlfn.IFNA(IF($B141=$B$382,0,INDEX('I.Supplementary 2019-20'!X$8:X$191,MATCH($B141,'I.Supplementary 2019-20'!$B$8:$B$191,0))),INDEX('KI 2019-20'!X$9:X$383,MATCH($B141,'KI 2019-20'!$B$9:$B$383,0)))</f>
        <v>113.72825245010168</v>
      </c>
      <c r="T141" s="153">
        <f>_xlfn.IFNA(IF($B141=$B$382,0,INDEX('I.Supplementary 2019-20'!Y$8:Y$191,MATCH($B141,'I.Supplementary 2019-20'!$B$8:$B$191,0))),INDEX('KI 2019-20'!Y$9:Y$383,MATCH($B141,'KI 2019-20'!$B$9:$B$383,0)))</f>
        <v>30.321773844831686</v>
      </c>
      <c r="U141" s="153">
        <f>_xlfn.IFNA(IF($B141=$B$382,0,INDEX('I.Supplementary 2019-20'!Z$8:Z$191,MATCH($B141,'I.Supplementary 2019-20'!$B$8:$B$191,0))),INDEX('KI 2019-20'!Z$9:Z$383,MATCH($B141,'KI 2019-20'!$B$9:$B$383,0)))</f>
        <v>0</v>
      </c>
      <c r="V141" s="153">
        <f>_xlfn.IFNA(IF($B141=$B$382,0,INDEX('I.Supplementary 2019-20'!AA$8:AA$191,MATCH($B141,'I.Supplementary 2019-20'!$B$8:$B$191,0))),INDEX('KI 2019-20'!AA$9:AA$383,MATCH($B141,'KI 2019-20'!$B$9:$B$383,0)))</f>
        <v>0</v>
      </c>
      <c r="W141" s="155">
        <f>_xlfn.IFNA(IF($B141=$B$382,0,INDEX('I.Supplementary 2019-20'!AB$8:AB$191,MATCH($B141,'I.Supplementary 2019-20'!$B$8:$B$191,0))),INDEX('KI 2019-20'!AB$9:AB$383,MATCH($B141,'KI 2019-20'!$B$9:$B$383,0)))</f>
        <v>0</v>
      </c>
      <c r="Y141" s="154">
        <f>_xlfn.IFNA(IF($B141=$B$382,0,INDEX('I.Supplementary 2019-20'!$I$8:$I$191,MATCH($B141,'I.Supplementary 2019-20'!$B$8:$B$191,0))),INDEX('KI 2019-20'!$I$9:$I$383,MATCH($B141,'KI 2019-20'!$B$9:$B$383,0)))</f>
        <v>34.793887663614157</v>
      </c>
      <c r="Z141" s="153">
        <f>_xlfn.IFNA(IF($B141=$B$382,0,INDEX('I.Supplementary 2019-20'!$J$8:$J$191,MATCH($B141,'I.Supplementary 2019-20'!$B$8:$B$191,0))),INDEX('KI 2019-20'!$J$9:$J$383,MATCH($B141,'KI 2019-20'!$B$9:$B$383,0)))</f>
        <v>109.2561386313192</v>
      </c>
      <c r="AA141" s="155">
        <f>_xlfn.IFNA(IF($B141=$B$382,0,INDEX('I.Supplementary 2019-20'!$H$8:$H$191,MATCH($B141,'I.Supplementary 2019-20'!$B$8:$B$191,0))),INDEX('KI 2019-20'!$H$9:$H$383,MATCH($B141,'KI 2019-20'!$B$9:$B$383,0)))</f>
        <v>144.05002629493339</v>
      </c>
      <c r="AC141" s="156">
        <f>I141*('Other inputs'!$C$6/'Other inputs'!$C$5)</f>
        <v>30.372678724352937</v>
      </c>
      <c r="AD141" s="149">
        <f>IF(B141=$B$35,J141*('Other inputs'!$C$6/'Other inputs'!$C$5)-('Other inputs'!$C$18/1000000),J141*('Other inputs'!$C$6/'Other inputs'!$C$5))</f>
        <v>4.9881154592386405</v>
      </c>
      <c r="AE141" s="149">
        <f>K141*('Other inputs'!$C$6/'Other inputs'!$C$5)</f>
        <v>0</v>
      </c>
      <c r="AF141" s="149">
        <f>L141*('Other inputs'!$C$6/'Other inputs'!$C$5)</f>
        <v>0</v>
      </c>
      <c r="AG141" s="188">
        <f>M141*('Other inputs'!$C$6/'Other inputs'!$C$5)</f>
        <v>0</v>
      </c>
      <c r="AH141" s="149">
        <f>N141*('Other inputs'!$C$6/'Other inputs'!$C$5)</f>
        <v>85.208579875648567</v>
      </c>
      <c r="AI141" s="149">
        <f>O141*('Other inputs'!$C$6/'Other inputs'!$C$5)</f>
        <v>25.827699507301098</v>
      </c>
      <c r="AJ141" s="149">
        <f>P141*('Other inputs'!$C$6/'Other inputs'!$C$5)</f>
        <v>0</v>
      </c>
      <c r="AK141" s="149">
        <f>Q141*('Other inputs'!$C$6/'Other inputs'!$C$5)</f>
        <v>0</v>
      </c>
      <c r="AL141" s="188">
        <f>R141*('Other inputs'!$C$6/'Other inputs'!$C$5)</f>
        <v>0</v>
      </c>
      <c r="AM141" s="156">
        <f t="shared" si="32"/>
        <v>115.5812586000015</v>
      </c>
      <c r="AN141" s="149">
        <f t="shared" si="33"/>
        <v>30.81581496653974</v>
      </c>
      <c r="AO141" s="149">
        <f t="shared" si="34"/>
        <v>0</v>
      </c>
      <c r="AP141" s="149">
        <f t="shared" si="35"/>
        <v>0</v>
      </c>
      <c r="AQ141" s="188">
        <f t="shared" si="36"/>
        <v>0</v>
      </c>
      <c r="AR141" s="149"/>
      <c r="AS141" s="156">
        <f>IF(D141=$C$171,'Other inputs'!$C$12/1000000,SUM(AC141:AG141))</f>
        <v>35.36079418359158</v>
      </c>
      <c r="AT141" s="200">
        <f>IF(D141=$C$171,$Z$171*('Other inputs'!$C$6/'Other inputs'!$C$5),SUM(AH141:AL141))</f>
        <v>111.03627938294966</v>
      </c>
      <c r="AU141" s="210">
        <f t="shared" si="37"/>
        <v>146.39707356654122</v>
      </c>
      <c r="AV141" s="214"/>
      <c r="AW141" s="199">
        <f>IF($G141=1,0,IF($B141=$B$172,AC141*('Other inputs'!$F$6/'Other inputs'!$F$5)-('Other inputs'!$C$28/1000000),AC141*('Other inputs'!$F$6/'Other inputs'!$F$5)))</f>
        <v>30.540638238035992</v>
      </c>
      <c r="AX141" s="200">
        <f>IF($G141=1,0,IF($B141=$B$172,AD141*('Other inputs'!$F$6/'Other inputs'!$F$5)-('Other inputs'!$C$29/1000000),AD141*('Other inputs'!$F$6/'Other inputs'!$F$5)))</f>
        <v>5.0156995078611581</v>
      </c>
      <c r="AY141" s="200">
        <f>IF($G141=1,0,AE141*('Other inputs'!$F$6/'Other inputs'!$F$5))</f>
        <v>0</v>
      </c>
      <c r="AZ141" s="200">
        <f>IF($G141=1,0,AF141*('Other inputs'!$F$6/'Other inputs'!$F$5))</f>
        <v>0</v>
      </c>
      <c r="BA141" s="200">
        <f>IF($G141=1,0,AG141*('Other inputs'!$F$6/'Other inputs'!$F$5))</f>
        <v>0</v>
      </c>
      <c r="BB141" s="199">
        <f>IF($G141=1,0,AH141*('Other inputs'!$C$7/'Other inputs'!$C$6))</f>
        <v>85.208579875648567</v>
      </c>
      <c r="BC141" s="200">
        <f>IF($G141=1,0,AI141*('Other inputs'!$C$7/'Other inputs'!$C$6))</f>
        <v>25.827699507301098</v>
      </c>
      <c r="BD141" s="200">
        <f>IF($G141=1,0,AJ141*('Other inputs'!$C$7/'Other inputs'!$C$6))</f>
        <v>0</v>
      </c>
      <c r="BE141" s="200">
        <f>IF($G141=1,0,AK141*('Other inputs'!$C$7/'Other inputs'!$C$6))</f>
        <v>0</v>
      </c>
      <c r="BF141" s="200">
        <f>IF($G141=1,0,AL141*('Other inputs'!$C$7/'Other inputs'!$C$6))</f>
        <v>0</v>
      </c>
      <c r="BG141" s="199">
        <f t="shared" si="38"/>
        <v>115.74921811368456</v>
      </c>
      <c r="BH141" s="200">
        <f t="shared" si="39"/>
        <v>30.843399015162255</v>
      </c>
      <c r="BI141" s="200">
        <f t="shared" si="40"/>
        <v>0</v>
      </c>
      <c r="BJ141" s="200">
        <f t="shared" si="41"/>
        <v>0</v>
      </c>
      <c r="BK141" s="210">
        <f t="shared" si="42"/>
        <v>0</v>
      </c>
      <c r="BL141" s="200"/>
      <c r="BM141" s="199">
        <f>IF(D141=C$171,'Other inputs'!$C$13/1000000,SUM(AW141:BA141))</f>
        <v>35.556337745897153</v>
      </c>
      <c r="BN141" s="200">
        <f>IF(B141=$B$171,$AT$171*('Other inputs'!$C$7/'Other inputs'!$C$6),SUM(BB141:BF141))</f>
        <v>111.03627938294966</v>
      </c>
      <c r="BO141" s="188">
        <f t="shared" si="43"/>
        <v>146.59261712884683</v>
      </c>
    </row>
    <row r="142" spans="2:67">
      <c r="B142" s="121" t="str">
        <f>'KI 2019-20'!B143</f>
        <v>E0601</v>
      </c>
      <c r="C142" s="160" t="str">
        <f t="shared" si="30"/>
        <v>E0601</v>
      </c>
      <c r="D142" s="160" t="str">
        <f t="shared" si="31"/>
        <v>E0601</v>
      </c>
      <c r="E142" t="str">
        <f>INDEX('KI 2019-20'!D$9:D$383,MATCH($B142,'KI 2019-20'!$B$9:$B$383,0))</f>
        <v>UNINFIR</v>
      </c>
      <c r="F142" t="str">
        <f>INDEX('KI 2019-20'!E$9:E$383,MATCH($B142,'KI 2019-20'!$B$9:$B$383,0))</f>
        <v>P1702</v>
      </c>
      <c r="G142" s="119">
        <v>0</v>
      </c>
      <c r="H142" s="120" t="str">
        <f>INDEX('KI 2019-20'!F$9:F$383,MATCH($B142,'KI 2019-20'!$B$9:$B$383,0))</f>
        <v>Halton</v>
      </c>
      <c r="I142" s="154">
        <f>_xlfn.IFNA(IF($B142=$B$382,0,INDEX('I.Supplementary 2019-20'!N$8:N$191,MATCH($B142,'I.Supplementary 2019-20'!$B$8:$B$191,0))),INDEX('KI 2019-20'!N$9:N$383,MATCH($B142,'KI 2019-20'!$B$9:$B$383,0)))</f>
        <v>9.066664755282007</v>
      </c>
      <c r="J142" s="153">
        <f>_xlfn.IFNA(IF($B142=$B$382,0,INDEX('I.Supplementary 2019-20'!O$8:O$191,MATCH($B142,'I.Supplementary 2019-20'!$B$8:$B$191,0))),INDEX('KI 2019-20'!O$9:O$383,MATCH($B142,'KI 2019-20'!$B$9:$B$383,0)))</f>
        <v>0.27251025470144863</v>
      </c>
      <c r="K142" s="153">
        <f>_xlfn.IFNA(IF($B142=$B$382,0,INDEX('I.Supplementary 2019-20'!P$8:P$191,MATCH($B142,'I.Supplementary 2019-20'!$B$8:$B$191,0))),INDEX('KI 2019-20'!P$9:P$383,MATCH($B142,'KI 2019-20'!$B$9:$B$383,0)))</f>
        <v>0</v>
      </c>
      <c r="L142" s="153">
        <f>_xlfn.IFNA(IF($B142=$B$382,0,INDEX('I.Supplementary 2019-20'!Q$8:Q$191,MATCH($B142,'I.Supplementary 2019-20'!$B$8:$B$191,0))),INDEX('KI 2019-20'!Q$9:Q$383,MATCH($B142,'KI 2019-20'!$B$9:$B$383,0)))</f>
        <v>0</v>
      </c>
      <c r="M142" s="155">
        <f>_xlfn.IFNA(IF($B142=$B$382,0,INDEX('I.Supplementary 2019-20'!R$8:R$191,MATCH($B142,'I.Supplementary 2019-20'!$B$8:$B$191,0))),INDEX('KI 2019-20'!R$9:R$383,MATCH($B142,'KI 2019-20'!$B$9:$B$383,0)))</f>
        <v>0</v>
      </c>
      <c r="N142" s="153">
        <f>_xlfn.IFNA(IF($B142=$B$382,0,INDEX('I.Supplementary 2019-20'!S$8:S$191,MATCH($B142,'I.Supplementary 2019-20'!$B$8:$B$191,0))),INDEX('KI 2019-20'!S$9:S$383,MATCH($B142,'KI 2019-20'!$B$9:$B$383,0)))</f>
        <v>30.897849732279976</v>
      </c>
      <c r="O142" s="153">
        <f>_xlfn.IFNA(IF($B142=$B$382,0,INDEX('I.Supplementary 2019-20'!T$8:T$191,MATCH($B142,'I.Supplementary 2019-20'!$B$8:$B$191,0))),INDEX('KI 2019-20'!T$9:T$383,MATCH($B142,'KI 2019-20'!$B$9:$B$383,0)))</f>
        <v>4.6271488036861301</v>
      </c>
      <c r="P142" s="153">
        <f>_xlfn.IFNA(IF($B142=$B$382,0,INDEX('I.Supplementary 2019-20'!U$8:U$191,MATCH($B142,'I.Supplementary 2019-20'!$B$8:$B$191,0))),INDEX('KI 2019-20'!U$9:U$383,MATCH($B142,'KI 2019-20'!$B$9:$B$383,0)))</f>
        <v>0</v>
      </c>
      <c r="Q142" s="153">
        <f>_xlfn.IFNA(IF($B142=$B$382,0,INDEX('I.Supplementary 2019-20'!V$8:V$191,MATCH($B142,'I.Supplementary 2019-20'!$B$8:$B$191,0))),INDEX('KI 2019-20'!V$9:V$383,MATCH($B142,'KI 2019-20'!$B$9:$B$383,0)))</f>
        <v>0</v>
      </c>
      <c r="R142" s="155">
        <f>_xlfn.IFNA(IF($B142=$B$382,0,INDEX('I.Supplementary 2019-20'!W$8:W$191,MATCH($B142,'I.Supplementary 2019-20'!$B$8:$B$191,0))),INDEX('KI 2019-20'!W$9:W$383,MATCH($B142,'KI 2019-20'!$B$9:$B$383,0)))</f>
        <v>0</v>
      </c>
      <c r="S142" s="153">
        <f>_xlfn.IFNA(IF($B142=$B$382,0,INDEX('I.Supplementary 2019-20'!X$8:X$191,MATCH($B142,'I.Supplementary 2019-20'!$B$8:$B$191,0))),INDEX('KI 2019-20'!X$9:X$383,MATCH($B142,'KI 2019-20'!$B$9:$B$383,0)))</f>
        <v>39.964514487561985</v>
      </c>
      <c r="T142" s="153">
        <f>_xlfn.IFNA(IF($B142=$B$382,0,INDEX('I.Supplementary 2019-20'!Y$8:Y$191,MATCH($B142,'I.Supplementary 2019-20'!$B$8:$B$191,0))),INDEX('KI 2019-20'!Y$9:Y$383,MATCH($B142,'KI 2019-20'!$B$9:$B$383,0)))</f>
        <v>4.8996590583875781</v>
      </c>
      <c r="U142" s="153">
        <f>_xlfn.IFNA(IF($B142=$B$382,0,INDEX('I.Supplementary 2019-20'!Z$8:Z$191,MATCH($B142,'I.Supplementary 2019-20'!$B$8:$B$191,0))),INDEX('KI 2019-20'!Z$9:Z$383,MATCH($B142,'KI 2019-20'!$B$9:$B$383,0)))</f>
        <v>0</v>
      </c>
      <c r="V142" s="153">
        <f>_xlfn.IFNA(IF($B142=$B$382,0,INDEX('I.Supplementary 2019-20'!AA$8:AA$191,MATCH($B142,'I.Supplementary 2019-20'!$B$8:$B$191,0))),INDEX('KI 2019-20'!AA$9:AA$383,MATCH($B142,'KI 2019-20'!$B$9:$B$383,0)))</f>
        <v>0</v>
      </c>
      <c r="W142" s="155">
        <f>_xlfn.IFNA(IF($B142=$B$382,0,INDEX('I.Supplementary 2019-20'!AB$8:AB$191,MATCH($B142,'I.Supplementary 2019-20'!$B$8:$B$191,0))),INDEX('KI 2019-20'!AB$9:AB$383,MATCH($B142,'KI 2019-20'!$B$9:$B$383,0)))</f>
        <v>0</v>
      </c>
      <c r="Y142" s="154">
        <f>_xlfn.IFNA(IF($B142=$B$382,0,INDEX('I.Supplementary 2019-20'!$I$8:$I$191,MATCH($B142,'I.Supplementary 2019-20'!$B$8:$B$191,0))),INDEX('KI 2019-20'!$I$9:$I$383,MATCH($B142,'KI 2019-20'!$B$9:$B$383,0)))</f>
        <v>9.339175009983455</v>
      </c>
      <c r="Z142" s="153">
        <f>_xlfn.IFNA(IF($B142=$B$382,0,INDEX('I.Supplementary 2019-20'!$J$8:$J$191,MATCH($B142,'I.Supplementary 2019-20'!$B$8:$B$191,0))),INDEX('KI 2019-20'!$J$9:$J$383,MATCH($B142,'KI 2019-20'!$B$9:$B$383,0)))</f>
        <v>35.524998535966105</v>
      </c>
      <c r="AA142" s="155">
        <f>_xlfn.IFNA(IF($B142=$B$382,0,INDEX('I.Supplementary 2019-20'!$H$8:$H$191,MATCH($B142,'I.Supplementary 2019-20'!$B$8:$B$191,0))),INDEX('KI 2019-20'!$H$9:$H$383,MATCH($B142,'KI 2019-20'!$B$9:$B$383,0)))</f>
        <v>44.864173545949562</v>
      </c>
      <c r="AC142" s="156">
        <f>I142*('Other inputs'!$C$6/'Other inputs'!$C$5)</f>
        <v>9.2143904539424071</v>
      </c>
      <c r="AD142" s="149">
        <f>IF(B142=$B$35,J142*('Other inputs'!$C$6/'Other inputs'!$C$5)-('Other inputs'!$C$18/1000000),J142*('Other inputs'!$C$6/'Other inputs'!$C$5))</f>
        <v>0.2769503403177655</v>
      </c>
      <c r="AE142" s="149">
        <f>K142*('Other inputs'!$C$6/'Other inputs'!$C$5)</f>
        <v>0</v>
      </c>
      <c r="AF142" s="149">
        <f>L142*('Other inputs'!$C$6/'Other inputs'!$C$5)</f>
        <v>0</v>
      </c>
      <c r="AG142" s="188">
        <f>M142*('Other inputs'!$C$6/'Other inputs'!$C$5)</f>
        <v>0</v>
      </c>
      <c r="AH142" s="149">
        <f>N142*('Other inputs'!$C$6/'Other inputs'!$C$5)</f>
        <v>31.401277019160304</v>
      </c>
      <c r="AI142" s="149">
        <f>O142*('Other inputs'!$C$6/'Other inputs'!$C$5)</f>
        <v>4.7025402302227679</v>
      </c>
      <c r="AJ142" s="149">
        <f>P142*('Other inputs'!$C$6/'Other inputs'!$C$5)</f>
        <v>0</v>
      </c>
      <c r="AK142" s="149">
        <f>Q142*('Other inputs'!$C$6/'Other inputs'!$C$5)</f>
        <v>0</v>
      </c>
      <c r="AL142" s="188">
        <f>R142*('Other inputs'!$C$6/'Other inputs'!$C$5)</f>
        <v>0</v>
      </c>
      <c r="AM142" s="156">
        <f t="shared" si="32"/>
        <v>40.615667473102711</v>
      </c>
      <c r="AN142" s="149">
        <f t="shared" si="33"/>
        <v>4.9794905705405332</v>
      </c>
      <c r="AO142" s="149">
        <f t="shared" si="34"/>
        <v>0</v>
      </c>
      <c r="AP142" s="149">
        <f t="shared" si="35"/>
        <v>0</v>
      </c>
      <c r="AQ142" s="188">
        <f t="shared" si="36"/>
        <v>0</v>
      </c>
      <c r="AR142" s="149"/>
      <c r="AS142" s="156">
        <f>IF(D142=$C$171,'Other inputs'!$C$12/1000000,SUM(AC142:AG142))</f>
        <v>9.4913407942601733</v>
      </c>
      <c r="AT142" s="200">
        <f>IF(D142=$C$171,$Z$171*('Other inputs'!$C$6/'Other inputs'!$C$5),SUM(AH142:AL142))</f>
        <v>36.10381724938307</v>
      </c>
      <c r="AU142" s="210">
        <f t="shared" si="37"/>
        <v>45.595158043643245</v>
      </c>
      <c r="AV142" s="214"/>
      <c r="AW142" s="199">
        <f>IF($G142=1,0,IF($B142=$B$172,AC142*('Other inputs'!$F$6/'Other inputs'!$F$5)-('Other inputs'!$C$28/1000000),AC142*('Other inputs'!$F$6/'Other inputs'!$F$5)))</f>
        <v>9.2653456085264185</v>
      </c>
      <c r="AX142" s="200">
        <f>IF($G142=1,0,IF($B142=$B$172,AD142*('Other inputs'!$F$6/'Other inputs'!$F$5)-('Other inputs'!$C$29/1000000),AD142*('Other inputs'!$F$6/'Other inputs'!$F$5)))</f>
        <v>0.2784818629370342</v>
      </c>
      <c r="AY142" s="200">
        <f>IF($G142=1,0,AE142*('Other inputs'!$F$6/'Other inputs'!$F$5))</f>
        <v>0</v>
      </c>
      <c r="AZ142" s="200">
        <f>IF($G142=1,0,AF142*('Other inputs'!$F$6/'Other inputs'!$F$5))</f>
        <v>0</v>
      </c>
      <c r="BA142" s="200">
        <f>IF($G142=1,0,AG142*('Other inputs'!$F$6/'Other inputs'!$F$5))</f>
        <v>0</v>
      </c>
      <c r="BB142" s="199">
        <f>IF($G142=1,0,AH142*('Other inputs'!$C$7/'Other inputs'!$C$6))</f>
        <v>31.401277019160304</v>
      </c>
      <c r="BC142" s="200">
        <f>IF($G142=1,0,AI142*('Other inputs'!$C$7/'Other inputs'!$C$6))</f>
        <v>4.7025402302227679</v>
      </c>
      <c r="BD142" s="200">
        <f>IF($G142=1,0,AJ142*('Other inputs'!$C$7/'Other inputs'!$C$6))</f>
        <v>0</v>
      </c>
      <c r="BE142" s="200">
        <f>IF($G142=1,0,AK142*('Other inputs'!$C$7/'Other inputs'!$C$6))</f>
        <v>0</v>
      </c>
      <c r="BF142" s="200">
        <f>IF($G142=1,0,AL142*('Other inputs'!$C$7/'Other inputs'!$C$6))</f>
        <v>0</v>
      </c>
      <c r="BG142" s="199">
        <f t="shared" si="38"/>
        <v>40.666622627686721</v>
      </c>
      <c r="BH142" s="200">
        <f t="shared" si="39"/>
        <v>4.9810220931598019</v>
      </c>
      <c r="BI142" s="200">
        <f t="shared" si="40"/>
        <v>0</v>
      </c>
      <c r="BJ142" s="200">
        <f t="shared" si="41"/>
        <v>0</v>
      </c>
      <c r="BK142" s="210">
        <f t="shared" si="42"/>
        <v>0</v>
      </c>
      <c r="BL142" s="200"/>
      <c r="BM142" s="199">
        <f>IF(D142=C$171,'Other inputs'!$C$13/1000000,SUM(AW142:BA142))</f>
        <v>9.5438274714634534</v>
      </c>
      <c r="BN142" s="200">
        <f>IF(B142=$B$171,$AT$171*('Other inputs'!$C$7/'Other inputs'!$C$6),SUM(BB142:BF142))</f>
        <v>36.10381724938307</v>
      </c>
      <c r="BO142" s="188">
        <f t="shared" si="43"/>
        <v>45.647644720846522</v>
      </c>
    </row>
    <row r="143" spans="2:67">
      <c r="B143" s="121" t="str">
        <f>'KI 2019-20'!B144</f>
        <v>E2732</v>
      </c>
      <c r="C143" s="160" t="str">
        <f t="shared" si="30"/>
        <v>E2732</v>
      </c>
      <c r="D143" s="160" t="str">
        <f t="shared" si="31"/>
        <v>E2732</v>
      </c>
      <c r="E143" t="str">
        <f>INDEX('KI 2019-20'!D$9:D$383,MATCH($B143,'KI 2019-20'!$B$9:$B$383,0))</f>
        <v>SD</v>
      </c>
      <c r="F143" t="str">
        <f>INDEX('KI 2019-20'!E$9:E$383,MATCH($B143,'KI 2019-20'!$B$9:$B$383,0))</f>
        <v>P1912</v>
      </c>
      <c r="G143" s="119">
        <v>0</v>
      </c>
      <c r="H143" s="120" t="str">
        <f>INDEX('KI 2019-20'!F$9:F$383,MATCH($B143,'KI 2019-20'!$B$9:$B$383,0))</f>
        <v>Hambleton</v>
      </c>
      <c r="I143" s="154">
        <f>_xlfn.IFNA(IF($B143=$B$382,0,INDEX('I.Supplementary 2019-20'!N$8:N$191,MATCH($B143,'I.Supplementary 2019-20'!$B$8:$B$191,0))),INDEX('KI 2019-20'!N$9:N$383,MATCH($B143,'KI 2019-20'!$B$9:$B$383,0)))</f>
        <v>0</v>
      </c>
      <c r="J143" s="153">
        <f>_xlfn.IFNA(IF($B143=$B$382,0,INDEX('I.Supplementary 2019-20'!O$8:O$191,MATCH($B143,'I.Supplementary 2019-20'!$B$8:$B$191,0))),INDEX('KI 2019-20'!O$9:O$383,MATCH($B143,'KI 2019-20'!$B$9:$B$383,0)))</f>
        <v>8.9510374645580537E-2</v>
      </c>
      <c r="K143" s="153">
        <f>_xlfn.IFNA(IF($B143=$B$382,0,INDEX('I.Supplementary 2019-20'!P$8:P$191,MATCH($B143,'I.Supplementary 2019-20'!$B$8:$B$191,0))),INDEX('KI 2019-20'!P$9:P$383,MATCH($B143,'KI 2019-20'!$B$9:$B$383,0)))</f>
        <v>0</v>
      </c>
      <c r="L143" s="153">
        <f>_xlfn.IFNA(IF($B143=$B$382,0,INDEX('I.Supplementary 2019-20'!Q$8:Q$191,MATCH($B143,'I.Supplementary 2019-20'!$B$8:$B$191,0))),INDEX('KI 2019-20'!Q$9:Q$383,MATCH($B143,'KI 2019-20'!$B$9:$B$383,0)))</f>
        <v>0</v>
      </c>
      <c r="M143" s="155">
        <f>_xlfn.IFNA(IF($B143=$B$382,0,INDEX('I.Supplementary 2019-20'!R$8:R$191,MATCH($B143,'I.Supplementary 2019-20'!$B$8:$B$191,0))),INDEX('KI 2019-20'!R$9:R$383,MATCH($B143,'KI 2019-20'!$B$9:$B$383,0)))</f>
        <v>0</v>
      </c>
      <c r="N143" s="153">
        <f>_xlfn.IFNA(IF($B143=$B$382,0,INDEX('I.Supplementary 2019-20'!S$8:S$191,MATCH($B143,'I.Supplementary 2019-20'!$B$8:$B$191,0))),INDEX('KI 2019-20'!S$9:S$383,MATCH($B143,'KI 2019-20'!$B$9:$B$383,0)))</f>
        <v>0</v>
      </c>
      <c r="O143" s="153">
        <f>_xlfn.IFNA(IF($B143=$B$382,0,INDEX('I.Supplementary 2019-20'!T$8:T$191,MATCH($B143,'I.Supplementary 2019-20'!$B$8:$B$191,0))),INDEX('KI 2019-20'!T$9:T$383,MATCH($B143,'KI 2019-20'!$B$9:$B$383,0)))</f>
        <v>2.0541532597700436</v>
      </c>
      <c r="P143" s="153">
        <f>_xlfn.IFNA(IF($B143=$B$382,0,INDEX('I.Supplementary 2019-20'!U$8:U$191,MATCH($B143,'I.Supplementary 2019-20'!$B$8:$B$191,0))),INDEX('KI 2019-20'!U$9:U$383,MATCH($B143,'KI 2019-20'!$B$9:$B$383,0)))</f>
        <v>0</v>
      </c>
      <c r="Q143" s="153">
        <f>_xlfn.IFNA(IF($B143=$B$382,0,INDEX('I.Supplementary 2019-20'!V$8:V$191,MATCH($B143,'I.Supplementary 2019-20'!$B$8:$B$191,0))),INDEX('KI 2019-20'!V$9:V$383,MATCH($B143,'KI 2019-20'!$B$9:$B$383,0)))</f>
        <v>0</v>
      </c>
      <c r="R143" s="155">
        <f>_xlfn.IFNA(IF($B143=$B$382,0,INDEX('I.Supplementary 2019-20'!W$8:W$191,MATCH($B143,'I.Supplementary 2019-20'!$B$8:$B$191,0))),INDEX('KI 2019-20'!W$9:W$383,MATCH($B143,'KI 2019-20'!$B$9:$B$383,0)))</f>
        <v>0</v>
      </c>
      <c r="S143" s="153">
        <f>_xlfn.IFNA(IF($B143=$B$382,0,INDEX('I.Supplementary 2019-20'!X$8:X$191,MATCH($B143,'I.Supplementary 2019-20'!$B$8:$B$191,0))),INDEX('KI 2019-20'!X$9:X$383,MATCH($B143,'KI 2019-20'!$B$9:$B$383,0)))</f>
        <v>0</v>
      </c>
      <c r="T143" s="153">
        <f>_xlfn.IFNA(IF($B143=$B$382,0,INDEX('I.Supplementary 2019-20'!Y$8:Y$191,MATCH($B143,'I.Supplementary 2019-20'!$B$8:$B$191,0))),INDEX('KI 2019-20'!Y$9:Y$383,MATCH($B143,'KI 2019-20'!$B$9:$B$383,0)))</f>
        <v>2.1436636344156237</v>
      </c>
      <c r="U143" s="153">
        <f>_xlfn.IFNA(IF($B143=$B$382,0,INDEX('I.Supplementary 2019-20'!Z$8:Z$191,MATCH($B143,'I.Supplementary 2019-20'!$B$8:$B$191,0))),INDEX('KI 2019-20'!Z$9:Z$383,MATCH($B143,'KI 2019-20'!$B$9:$B$383,0)))</f>
        <v>0</v>
      </c>
      <c r="V143" s="153">
        <f>_xlfn.IFNA(IF($B143=$B$382,0,INDEX('I.Supplementary 2019-20'!AA$8:AA$191,MATCH($B143,'I.Supplementary 2019-20'!$B$8:$B$191,0))),INDEX('KI 2019-20'!AA$9:AA$383,MATCH($B143,'KI 2019-20'!$B$9:$B$383,0)))</f>
        <v>0</v>
      </c>
      <c r="W143" s="155">
        <f>_xlfn.IFNA(IF($B143=$B$382,0,INDEX('I.Supplementary 2019-20'!AB$8:AB$191,MATCH($B143,'I.Supplementary 2019-20'!$B$8:$B$191,0))),INDEX('KI 2019-20'!AB$9:AB$383,MATCH($B143,'KI 2019-20'!$B$9:$B$383,0)))</f>
        <v>0</v>
      </c>
      <c r="Y143" s="154">
        <f>_xlfn.IFNA(IF($B143=$B$382,0,INDEX('I.Supplementary 2019-20'!$I$8:$I$191,MATCH($B143,'I.Supplementary 2019-20'!$B$8:$B$191,0))),INDEX('KI 2019-20'!$I$9:$I$383,MATCH($B143,'KI 2019-20'!$B$9:$B$383,0)))</f>
        <v>8.9510374645580537E-2</v>
      </c>
      <c r="Z143" s="153">
        <f>_xlfn.IFNA(IF($B143=$B$382,0,INDEX('I.Supplementary 2019-20'!$J$8:$J$191,MATCH($B143,'I.Supplementary 2019-20'!$B$8:$B$191,0))),INDEX('KI 2019-20'!$J$9:$J$383,MATCH($B143,'KI 2019-20'!$B$9:$B$383,0)))</f>
        <v>2.0541532597700436</v>
      </c>
      <c r="AA143" s="155">
        <f>_xlfn.IFNA(IF($B143=$B$382,0,INDEX('I.Supplementary 2019-20'!$H$8:$H$191,MATCH($B143,'I.Supplementary 2019-20'!$B$8:$B$191,0))),INDEX('KI 2019-20'!$H$9:$H$383,MATCH($B143,'KI 2019-20'!$B$9:$B$383,0)))</f>
        <v>2.1436636344156237</v>
      </c>
      <c r="AC143" s="156">
        <f>I143*('Other inputs'!$C$6/'Other inputs'!$C$5)</f>
        <v>0</v>
      </c>
      <c r="AD143" s="149">
        <f>IF(B143=$B$35,J143*('Other inputs'!$C$6/'Other inputs'!$C$5)-('Other inputs'!$C$18/1000000),J143*('Other inputs'!$C$6/'Other inputs'!$C$5))</f>
        <v>9.096879215508083E-2</v>
      </c>
      <c r="AE143" s="149">
        <f>K143*('Other inputs'!$C$6/'Other inputs'!$C$5)</f>
        <v>0</v>
      </c>
      <c r="AF143" s="149">
        <f>L143*('Other inputs'!$C$6/'Other inputs'!$C$5)</f>
        <v>0</v>
      </c>
      <c r="AG143" s="188">
        <f>M143*('Other inputs'!$C$6/'Other inputs'!$C$5)</f>
        <v>0</v>
      </c>
      <c r="AH143" s="149">
        <f>N143*('Other inputs'!$C$6/'Other inputs'!$C$5)</f>
        <v>0</v>
      </c>
      <c r="AI143" s="149">
        <f>O143*('Other inputs'!$C$6/'Other inputs'!$C$5)</f>
        <v>2.0876221519862561</v>
      </c>
      <c r="AJ143" s="149">
        <f>P143*('Other inputs'!$C$6/'Other inputs'!$C$5)</f>
        <v>0</v>
      </c>
      <c r="AK143" s="149">
        <f>Q143*('Other inputs'!$C$6/'Other inputs'!$C$5)</f>
        <v>0</v>
      </c>
      <c r="AL143" s="188">
        <f>R143*('Other inputs'!$C$6/'Other inputs'!$C$5)</f>
        <v>0</v>
      </c>
      <c r="AM143" s="156">
        <f t="shared" si="32"/>
        <v>0</v>
      </c>
      <c r="AN143" s="149">
        <f t="shared" si="33"/>
        <v>2.1785909441413369</v>
      </c>
      <c r="AO143" s="149">
        <f t="shared" si="34"/>
        <v>0</v>
      </c>
      <c r="AP143" s="149">
        <f t="shared" si="35"/>
        <v>0</v>
      </c>
      <c r="AQ143" s="188">
        <f t="shared" si="36"/>
        <v>0</v>
      </c>
      <c r="AR143" s="149"/>
      <c r="AS143" s="156">
        <f>IF(D143=$C$171,'Other inputs'!$C$12/1000000,SUM(AC143:AG143))</f>
        <v>9.096879215508083E-2</v>
      </c>
      <c r="AT143" s="200">
        <f>IF(D143=$C$171,$Z$171*('Other inputs'!$C$6/'Other inputs'!$C$5),SUM(AH143:AL143))</f>
        <v>2.0876221519862561</v>
      </c>
      <c r="AU143" s="210">
        <f t="shared" si="37"/>
        <v>2.1785909441413369</v>
      </c>
      <c r="AV143" s="214"/>
      <c r="AW143" s="199">
        <f>IF($G143=1,0,IF($B143=$B$172,AC143*('Other inputs'!$F$6/'Other inputs'!$F$5)-('Other inputs'!$C$28/1000000),AC143*('Other inputs'!$F$6/'Other inputs'!$F$5)))</f>
        <v>0</v>
      </c>
      <c r="AX143" s="200">
        <f>IF($G143=1,0,IF($B143=$B$172,AD143*('Other inputs'!$F$6/'Other inputs'!$F$5)-('Other inputs'!$C$29/1000000),AD143*('Other inputs'!$F$6/'Other inputs'!$F$5)))</f>
        <v>9.1471845383588185E-2</v>
      </c>
      <c r="AY143" s="200">
        <f>IF($G143=1,0,AE143*('Other inputs'!$F$6/'Other inputs'!$F$5))</f>
        <v>0</v>
      </c>
      <c r="AZ143" s="200">
        <f>IF($G143=1,0,AF143*('Other inputs'!$F$6/'Other inputs'!$F$5))</f>
        <v>0</v>
      </c>
      <c r="BA143" s="200">
        <f>IF($G143=1,0,AG143*('Other inputs'!$F$6/'Other inputs'!$F$5))</f>
        <v>0</v>
      </c>
      <c r="BB143" s="199">
        <f>IF($G143=1,0,AH143*('Other inputs'!$C$7/'Other inputs'!$C$6))</f>
        <v>0</v>
      </c>
      <c r="BC143" s="200">
        <f>IF($G143=1,0,AI143*('Other inputs'!$C$7/'Other inputs'!$C$6))</f>
        <v>2.0876221519862561</v>
      </c>
      <c r="BD143" s="200">
        <f>IF($G143=1,0,AJ143*('Other inputs'!$C$7/'Other inputs'!$C$6))</f>
        <v>0</v>
      </c>
      <c r="BE143" s="200">
        <f>IF($G143=1,0,AK143*('Other inputs'!$C$7/'Other inputs'!$C$6))</f>
        <v>0</v>
      </c>
      <c r="BF143" s="200">
        <f>IF($G143=1,0,AL143*('Other inputs'!$C$7/'Other inputs'!$C$6))</f>
        <v>0</v>
      </c>
      <c r="BG143" s="199">
        <f t="shared" si="38"/>
        <v>0</v>
      </c>
      <c r="BH143" s="200">
        <f t="shared" si="39"/>
        <v>2.1790939973698444</v>
      </c>
      <c r="BI143" s="200">
        <f t="shared" si="40"/>
        <v>0</v>
      </c>
      <c r="BJ143" s="200">
        <f t="shared" si="41"/>
        <v>0</v>
      </c>
      <c r="BK143" s="210">
        <f t="shared" si="42"/>
        <v>0</v>
      </c>
      <c r="BL143" s="200"/>
      <c r="BM143" s="199">
        <f>IF(D143=C$171,'Other inputs'!$C$13/1000000,SUM(AW143:BA143))</f>
        <v>9.1471845383588185E-2</v>
      </c>
      <c r="BN143" s="200">
        <f>IF(B143=$B$171,$AT$171*('Other inputs'!$C$7/'Other inputs'!$C$6),SUM(BB143:BF143))</f>
        <v>2.0876221519862561</v>
      </c>
      <c r="BO143" s="188">
        <f t="shared" si="43"/>
        <v>2.1790939973698444</v>
      </c>
    </row>
    <row r="144" spans="2:67">
      <c r="B144" s="121" t="str">
        <f>'KI 2019-20'!B145</f>
        <v>E5014</v>
      </c>
      <c r="C144" s="160" t="str">
        <f t="shared" si="30"/>
        <v>E5014</v>
      </c>
      <c r="D144" s="160" t="str">
        <f t="shared" si="31"/>
        <v>E5014</v>
      </c>
      <c r="E144" t="str">
        <f>INDEX('KI 2019-20'!D$9:D$383,MATCH($B144,'KI 2019-20'!$B$9:$B$383,0))</f>
        <v>ILB</v>
      </c>
      <c r="F144" t="str">
        <f>INDEX('KI 2019-20'!E$9:E$383,MATCH($B144,'KI 2019-20'!$B$9:$B$383,0))</f>
        <v>P1915</v>
      </c>
      <c r="G144" s="119">
        <v>0</v>
      </c>
      <c r="H144" s="120" t="str">
        <f>INDEX('KI 2019-20'!F$9:F$383,MATCH($B144,'KI 2019-20'!$B$9:$B$383,0))</f>
        <v>Hammersmith and Fulham</v>
      </c>
      <c r="I144" s="154">
        <f>_xlfn.IFNA(IF($B144=$B$382,0,INDEX('I.Supplementary 2019-20'!N$8:N$191,MATCH($B144,'I.Supplementary 2019-20'!$B$8:$B$191,0))),INDEX('KI 2019-20'!N$9:N$383,MATCH($B144,'KI 2019-20'!$B$9:$B$383,0)))</f>
        <v>14.074649710728311</v>
      </c>
      <c r="J144" s="153">
        <f>_xlfn.IFNA(IF($B144=$B$382,0,INDEX('I.Supplementary 2019-20'!O$8:O$191,MATCH($B144,'I.Supplementary 2019-20'!$B$8:$B$191,0))),INDEX('KI 2019-20'!O$9:O$383,MATCH($B144,'KI 2019-20'!$B$9:$B$383,0)))</f>
        <v>3.0563734598885031</v>
      </c>
      <c r="K144" s="153">
        <f>_xlfn.IFNA(IF($B144=$B$382,0,INDEX('I.Supplementary 2019-20'!P$8:P$191,MATCH($B144,'I.Supplementary 2019-20'!$B$8:$B$191,0))),INDEX('KI 2019-20'!P$9:P$383,MATCH($B144,'KI 2019-20'!$B$9:$B$383,0)))</f>
        <v>0</v>
      </c>
      <c r="L144" s="153">
        <f>_xlfn.IFNA(IF($B144=$B$382,0,INDEX('I.Supplementary 2019-20'!Q$8:Q$191,MATCH($B144,'I.Supplementary 2019-20'!$B$8:$B$191,0))),INDEX('KI 2019-20'!Q$9:Q$383,MATCH($B144,'KI 2019-20'!$B$9:$B$383,0)))</f>
        <v>0</v>
      </c>
      <c r="M144" s="155">
        <f>_xlfn.IFNA(IF($B144=$B$382,0,INDEX('I.Supplementary 2019-20'!R$8:R$191,MATCH($B144,'I.Supplementary 2019-20'!$B$8:$B$191,0))),INDEX('KI 2019-20'!R$9:R$383,MATCH($B144,'KI 2019-20'!$B$9:$B$383,0)))</f>
        <v>0</v>
      </c>
      <c r="N144" s="153">
        <f>_xlfn.IFNA(IF($B144=$B$382,0,INDEX('I.Supplementary 2019-20'!S$8:S$191,MATCH($B144,'I.Supplementary 2019-20'!$B$8:$B$191,0))),INDEX('KI 2019-20'!S$9:S$383,MATCH($B144,'KI 2019-20'!$B$9:$B$383,0)))</f>
        <v>40.711875205615243</v>
      </c>
      <c r="O144" s="153">
        <f>_xlfn.IFNA(IF($B144=$B$382,0,INDEX('I.Supplementary 2019-20'!T$8:T$191,MATCH($B144,'I.Supplementary 2019-20'!$B$8:$B$191,0))),INDEX('KI 2019-20'!T$9:T$383,MATCH($B144,'KI 2019-20'!$B$9:$B$383,0)))</f>
        <v>20.152327691303018</v>
      </c>
      <c r="P144" s="153">
        <f>_xlfn.IFNA(IF($B144=$B$382,0,INDEX('I.Supplementary 2019-20'!U$8:U$191,MATCH($B144,'I.Supplementary 2019-20'!$B$8:$B$191,0))),INDEX('KI 2019-20'!U$9:U$383,MATCH($B144,'KI 2019-20'!$B$9:$B$383,0)))</f>
        <v>0</v>
      </c>
      <c r="Q144" s="153">
        <f>_xlfn.IFNA(IF($B144=$B$382,0,INDEX('I.Supplementary 2019-20'!V$8:V$191,MATCH($B144,'I.Supplementary 2019-20'!$B$8:$B$191,0))),INDEX('KI 2019-20'!V$9:V$383,MATCH($B144,'KI 2019-20'!$B$9:$B$383,0)))</f>
        <v>0</v>
      </c>
      <c r="R144" s="155">
        <f>_xlfn.IFNA(IF($B144=$B$382,0,INDEX('I.Supplementary 2019-20'!W$8:W$191,MATCH($B144,'I.Supplementary 2019-20'!$B$8:$B$191,0))),INDEX('KI 2019-20'!W$9:W$383,MATCH($B144,'KI 2019-20'!$B$9:$B$383,0)))</f>
        <v>0</v>
      </c>
      <c r="S144" s="153">
        <f>_xlfn.IFNA(IF($B144=$B$382,0,INDEX('I.Supplementary 2019-20'!X$8:X$191,MATCH($B144,'I.Supplementary 2019-20'!$B$8:$B$191,0))),INDEX('KI 2019-20'!X$9:X$383,MATCH($B144,'KI 2019-20'!$B$9:$B$383,0)))</f>
        <v>54.786524916343552</v>
      </c>
      <c r="T144" s="153">
        <f>_xlfn.IFNA(IF($B144=$B$382,0,INDEX('I.Supplementary 2019-20'!Y$8:Y$191,MATCH($B144,'I.Supplementary 2019-20'!$B$8:$B$191,0))),INDEX('KI 2019-20'!Y$9:Y$383,MATCH($B144,'KI 2019-20'!$B$9:$B$383,0)))</f>
        <v>23.208701151191523</v>
      </c>
      <c r="U144" s="153">
        <f>_xlfn.IFNA(IF($B144=$B$382,0,INDEX('I.Supplementary 2019-20'!Z$8:Z$191,MATCH($B144,'I.Supplementary 2019-20'!$B$8:$B$191,0))),INDEX('KI 2019-20'!Z$9:Z$383,MATCH($B144,'KI 2019-20'!$B$9:$B$383,0)))</f>
        <v>0</v>
      </c>
      <c r="V144" s="153">
        <f>_xlfn.IFNA(IF($B144=$B$382,0,INDEX('I.Supplementary 2019-20'!AA$8:AA$191,MATCH($B144,'I.Supplementary 2019-20'!$B$8:$B$191,0))),INDEX('KI 2019-20'!AA$9:AA$383,MATCH($B144,'KI 2019-20'!$B$9:$B$383,0)))</f>
        <v>0</v>
      </c>
      <c r="W144" s="155">
        <f>_xlfn.IFNA(IF($B144=$B$382,0,INDEX('I.Supplementary 2019-20'!AB$8:AB$191,MATCH($B144,'I.Supplementary 2019-20'!$B$8:$B$191,0))),INDEX('KI 2019-20'!AB$9:AB$383,MATCH($B144,'KI 2019-20'!$B$9:$B$383,0)))</f>
        <v>0</v>
      </c>
      <c r="Y144" s="154">
        <f>_xlfn.IFNA(IF($B144=$B$382,0,INDEX('I.Supplementary 2019-20'!$I$8:$I$191,MATCH($B144,'I.Supplementary 2019-20'!$B$8:$B$191,0))),INDEX('KI 2019-20'!$I$9:$I$383,MATCH($B144,'KI 2019-20'!$B$9:$B$383,0)))</f>
        <v>17.131023170616814</v>
      </c>
      <c r="Z144" s="153">
        <f>_xlfn.IFNA(IF($B144=$B$382,0,INDEX('I.Supplementary 2019-20'!$J$8:$J$191,MATCH($B144,'I.Supplementary 2019-20'!$B$8:$B$191,0))),INDEX('KI 2019-20'!$J$9:$J$383,MATCH($B144,'KI 2019-20'!$B$9:$B$383,0)))</f>
        <v>60.864202896918265</v>
      </c>
      <c r="AA144" s="155">
        <f>_xlfn.IFNA(IF($B144=$B$382,0,INDEX('I.Supplementary 2019-20'!$H$8:$H$191,MATCH($B144,'I.Supplementary 2019-20'!$B$8:$B$191,0))),INDEX('KI 2019-20'!$H$9:$H$383,MATCH($B144,'KI 2019-20'!$B$9:$B$383,0)))</f>
        <v>77.995226067535071</v>
      </c>
      <c r="AC144" s="156">
        <f>I144*('Other inputs'!$C$6/'Other inputs'!$C$5)</f>
        <v>14.303971905607796</v>
      </c>
      <c r="AD144" s="149">
        <f>IF(B144=$B$35,J144*('Other inputs'!$C$6/'Other inputs'!$C$5)-('Other inputs'!$C$18/1000000),J144*('Other inputs'!$C$6/'Other inputs'!$C$5))</f>
        <v>3.1061718054671346</v>
      </c>
      <c r="AE144" s="149">
        <f>K144*('Other inputs'!$C$6/'Other inputs'!$C$5)</f>
        <v>0</v>
      </c>
      <c r="AF144" s="149">
        <f>L144*('Other inputs'!$C$6/'Other inputs'!$C$5)</f>
        <v>0</v>
      </c>
      <c r="AG144" s="188">
        <f>M144*('Other inputs'!$C$6/'Other inputs'!$C$5)</f>
        <v>0</v>
      </c>
      <c r="AH144" s="149">
        <f>N144*('Other inputs'!$C$6/'Other inputs'!$C$5)</f>
        <v>41.375205147865593</v>
      </c>
      <c r="AI144" s="149">
        <f>O144*('Other inputs'!$C$6/'Other inputs'!$C$5)</f>
        <v>20.480675189328323</v>
      </c>
      <c r="AJ144" s="149">
        <f>P144*('Other inputs'!$C$6/'Other inputs'!$C$5)</f>
        <v>0</v>
      </c>
      <c r="AK144" s="149">
        <f>Q144*('Other inputs'!$C$6/'Other inputs'!$C$5)</f>
        <v>0</v>
      </c>
      <c r="AL144" s="188">
        <f>R144*('Other inputs'!$C$6/'Other inputs'!$C$5)</f>
        <v>0</v>
      </c>
      <c r="AM144" s="156">
        <f t="shared" si="32"/>
        <v>55.679177053473389</v>
      </c>
      <c r="AN144" s="149">
        <f t="shared" si="33"/>
        <v>23.586846994795458</v>
      </c>
      <c r="AO144" s="149">
        <f t="shared" si="34"/>
        <v>0</v>
      </c>
      <c r="AP144" s="149">
        <f t="shared" si="35"/>
        <v>0</v>
      </c>
      <c r="AQ144" s="188">
        <f t="shared" si="36"/>
        <v>0</v>
      </c>
      <c r="AR144" s="149"/>
      <c r="AS144" s="156">
        <f>IF(D144=$C$171,'Other inputs'!$C$12/1000000,SUM(AC144:AG144))</f>
        <v>17.41014371107493</v>
      </c>
      <c r="AT144" s="200">
        <f>IF(D144=$C$171,$Z$171*('Other inputs'!$C$6/'Other inputs'!$C$5),SUM(AH144:AL144))</f>
        <v>61.855880337193916</v>
      </c>
      <c r="AU144" s="210">
        <f t="shared" si="37"/>
        <v>79.266024048268847</v>
      </c>
      <c r="AV144" s="214"/>
      <c r="AW144" s="199">
        <f>IF($G144=1,0,IF($B144=$B$172,AC144*('Other inputs'!$F$6/'Other inputs'!$F$5)-('Other inputs'!$C$28/1000000),AC144*('Other inputs'!$F$6/'Other inputs'!$F$5)))</f>
        <v>14.383072211076593</v>
      </c>
      <c r="AX144" s="200">
        <f>IF($G144=1,0,IF($B144=$B$172,AD144*('Other inputs'!$F$6/'Other inputs'!$F$5)-('Other inputs'!$C$29/1000000),AD144*('Other inputs'!$F$6/'Other inputs'!$F$5)))</f>
        <v>3.1233487924098098</v>
      </c>
      <c r="AY144" s="200">
        <f>IF($G144=1,0,AE144*('Other inputs'!$F$6/'Other inputs'!$F$5))</f>
        <v>0</v>
      </c>
      <c r="AZ144" s="200">
        <f>IF($G144=1,0,AF144*('Other inputs'!$F$6/'Other inputs'!$F$5))</f>
        <v>0</v>
      </c>
      <c r="BA144" s="200">
        <f>IF($G144=1,0,AG144*('Other inputs'!$F$6/'Other inputs'!$F$5))</f>
        <v>0</v>
      </c>
      <c r="BB144" s="199">
        <f>IF($G144=1,0,AH144*('Other inputs'!$C$7/'Other inputs'!$C$6))</f>
        <v>41.375205147865593</v>
      </c>
      <c r="BC144" s="200">
        <f>IF($G144=1,0,AI144*('Other inputs'!$C$7/'Other inputs'!$C$6))</f>
        <v>20.480675189328323</v>
      </c>
      <c r="BD144" s="200">
        <f>IF($G144=1,0,AJ144*('Other inputs'!$C$7/'Other inputs'!$C$6))</f>
        <v>0</v>
      </c>
      <c r="BE144" s="200">
        <f>IF($G144=1,0,AK144*('Other inputs'!$C$7/'Other inputs'!$C$6))</f>
        <v>0</v>
      </c>
      <c r="BF144" s="200">
        <f>IF($G144=1,0,AL144*('Other inputs'!$C$7/'Other inputs'!$C$6))</f>
        <v>0</v>
      </c>
      <c r="BG144" s="199">
        <f t="shared" si="38"/>
        <v>55.758277358942188</v>
      </c>
      <c r="BH144" s="200">
        <f t="shared" si="39"/>
        <v>23.604023981738134</v>
      </c>
      <c r="BI144" s="200">
        <f t="shared" si="40"/>
        <v>0</v>
      </c>
      <c r="BJ144" s="200">
        <f t="shared" si="41"/>
        <v>0</v>
      </c>
      <c r="BK144" s="210">
        <f t="shared" si="42"/>
        <v>0</v>
      </c>
      <c r="BL144" s="200"/>
      <c r="BM144" s="199">
        <f>IF(D144=C$171,'Other inputs'!$C$13/1000000,SUM(AW144:BA144))</f>
        <v>17.506421003486402</v>
      </c>
      <c r="BN144" s="200">
        <f>IF(B144=$B$171,$AT$171*('Other inputs'!$C$7/'Other inputs'!$C$6),SUM(BB144:BF144))</f>
        <v>61.855880337193916</v>
      </c>
      <c r="BO144" s="188">
        <f t="shared" si="43"/>
        <v>79.362301340680318</v>
      </c>
    </row>
    <row r="145" spans="2:67">
      <c r="B145" s="121" t="str">
        <f>'KI 2019-20'!B146</f>
        <v>E1721</v>
      </c>
      <c r="C145" s="160" t="str">
        <f t="shared" si="30"/>
        <v>E1721</v>
      </c>
      <c r="D145" s="160" t="str">
        <f t="shared" si="31"/>
        <v>E1721</v>
      </c>
      <c r="E145" t="str">
        <f>INDEX('KI 2019-20'!D$9:D$383,MATCH($B145,'KI 2019-20'!$B$9:$B$383,0))</f>
        <v>SCNFIR</v>
      </c>
      <c r="F145">
        <f>INDEX('KI 2019-20'!E$9:E$383,MATCH($B145,'KI 2019-20'!$B$9:$B$383,0))</f>
        <v>0</v>
      </c>
      <c r="G145" s="119">
        <v>0</v>
      </c>
      <c r="H145" s="120" t="str">
        <f>INDEX('KI 2019-20'!F$9:F$383,MATCH($B145,'KI 2019-20'!$B$9:$B$383,0))</f>
        <v>Hampshire</v>
      </c>
      <c r="I145" s="154">
        <f>_xlfn.IFNA(IF($B145=$B$382,0,INDEX('I.Supplementary 2019-20'!N$8:N$191,MATCH($B145,'I.Supplementary 2019-20'!$B$8:$B$191,0))),INDEX('KI 2019-20'!N$9:N$383,MATCH($B145,'KI 2019-20'!$B$9:$B$383,0)))</f>
        <v>0</v>
      </c>
      <c r="J145" s="153">
        <f>_xlfn.IFNA(IF($B145=$B$382,0,INDEX('I.Supplementary 2019-20'!O$8:O$191,MATCH($B145,'I.Supplementary 2019-20'!$B$8:$B$191,0))),INDEX('KI 2019-20'!O$9:O$383,MATCH($B145,'KI 2019-20'!$B$9:$B$383,0)))</f>
        <v>0</v>
      </c>
      <c r="K145" s="153">
        <f>_xlfn.IFNA(IF($B145=$B$382,0,INDEX('I.Supplementary 2019-20'!P$8:P$191,MATCH($B145,'I.Supplementary 2019-20'!$B$8:$B$191,0))),INDEX('KI 2019-20'!P$9:P$383,MATCH($B145,'KI 2019-20'!$B$9:$B$383,0)))</f>
        <v>0</v>
      </c>
      <c r="L145" s="153">
        <f>_xlfn.IFNA(IF($B145=$B$382,0,INDEX('I.Supplementary 2019-20'!Q$8:Q$191,MATCH($B145,'I.Supplementary 2019-20'!$B$8:$B$191,0))),INDEX('KI 2019-20'!Q$9:Q$383,MATCH($B145,'KI 2019-20'!$B$9:$B$383,0)))</f>
        <v>0</v>
      </c>
      <c r="M145" s="155">
        <f>_xlfn.IFNA(IF($B145=$B$382,0,INDEX('I.Supplementary 2019-20'!R$8:R$191,MATCH($B145,'I.Supplementary 2019-20'!$B$8:$B$191,0))),INDEX('KI 2019-20'!R$9:R$383,MATCH($B145,'KI 2019-20'!$B$9:$B$383,0)))</f>
        <v>0</v>
      </c>
      <c r="N145" s="153">
        <f>_xlfn.IFNA(IF($B145=$B$382,0,INDEX('I.Supplementary 2019-20'!S$8:S$191,MATCH($B145,'I.Supplementary 2019-20'!$B$8:$B$191,0))),INDEX('KI 2019-20'!S$9:S$383,MATCH($B145,'KI 2019-20'!$B$9:$B$383,0)))</f>
        <v>118.32582214209492</v>
      </c>
      <c r="O145" s="153">
        <f>_xlfn.IFNA(IF($B145=$B$382,0,INDEX('I.Supplementary 2019-20'!T$8:T$191,MATCH($B145,'I.Supplementary 2019-20'!$B$8:$B$191,0))),INDEX('KI 2019-20'!T$9:T$383,MATCH($B145,'KI 2019-20'!$B$9:$B$383,0)))</f>
        <v>0</v>
      </c>
      <c r="P145" s="153">
        <f>_xlfn.IFNA(IF($B145=$B$382,0,INDEX('I.Supplementary 2019-20'!U$8:U$191,MATCH($B145,'I.Supplementary 2019-20'!$B$8:$B$191,0))),INDEX('KI 2019-20'!U$9:U$383,MATCH($B145,'KI 2019-20'!$B$9:$B$383,0)))</f>
        <v>0</v>
      </c>
      <c r="Q145" s="153">
        <f>_xlfn.IFNA(IF($B145=$B$382,0,INDEX('I.Supplementary 2019-20'!V$8:V$191,MATCH($B145,'I.Supplementary 2019-20'!$B$8:$B$191,0))),INDEX('KI 2019-20'!V$9:V$383,MATCH($B145,'KI 2019-20'!$B$9:$B$383,0)))</f>
        <v>0</v>
      </c>
      <c r="R145" s="155">
        <f>_xlfn.IFNA(IF($B145=$B$382,0,INDEX('I.Supplementary 2019-20'!W$8:W$191,MATCH($B145,'I.Supplementary 2019-20'!$B$8:$B$191,0))),INDEX('KI 2019-20'!W$9:W$383,MATCH($B145,'KI 2019-20'!$B$9:$B$383,0)))</f>
        <v>0</v>
      </c>
      <c r="S145" s="153">
        <f>_xlfn.IFNA(IF($B145=$B$382,0,INDEX('I.Supplementary 2019-20'!X$8:X$191,MATCH($B145,'I.Supplementary 2019-20'!$B$8:$B$191,0))),INDEX('KI 2019-20'!X$9:X$383,MATCH($B145,'KI 2019-20'!$B$9:$B$383,0)))</f>
        <v>118.32582214209492</v>
      </c>
      <c r="T145" s="153">
        <f>_xlfn.IFNA(IF($B145=$B$382,0,INDEX('I.Supplementary 2019-20'!Y$8:Y$191,MATCH($B145,'I.Supplementary 2019-20'!$B$8:$B$191,0))),INDEX('KI 2019-20'!Y$9:Y$383,MATCH($B145,'KI 2019-20'!$B$9:$B$383,0)))</f>
        <v>0</v>
      </c>
      <c r="U145" s="153">
        <f>_xlfn.IFNA(IF($B145=$B$382,0,INDEX('I.Supplementary 2019-20'!Z$8:Z$191,MATCH($B145,'I.Supplementary 2019-20'!$B$8:$B$191,0))),INDEX('KI 2019-20'!Z$9:Z$383,MATCH($B145,'KI 2019-20'!$B$9:$B$383,0)))</f>
        <v>0</v>
      </c>
      <c r="V145" s="153">
        <f>_xlfn.IFNA(IF($B145=$B$382,0,INDEX('I.Supplementary 2019-20'!AA$8:AA$191,MATCH($B145,'I.Supplementary 2019-20'!$B$8:$B$191,0))),INDEX('KI 2019-20'!AA$9:AA$383,MATCH($B145,'KI 2019-20'!$B$9:$B$383,0)))</f>
        <v>0</v>
      </c>
      <c r="W145" s="155">
        <f>_xlfn.IFNA(IF($B145=$B$382,0,INDEX('I.Supplementary 2019-20'!AB$8:AB$191,MATCH($B145,'I.Supplementary 2019-20'!$B$8:$B$191,0))),INDEX('KI 2019-20'!AB$9:AB$383,MATCH($B145,'KI 2019-20'!$B$9:$B$383,0)))</f>
        <v>0</v>
      </c>
      <c r="Y145" s="154">
        <f>_xlfn.IFNA(IF($B145=$B$382,0,INDEX('I.Supplementary 2019-20'!$I$8:$I$191,MATCH($B145,'I.Supplementary 2019-20'!$B$8:$B$191,0))),INDEX('KI 2019-20'!$I$9:$I$383,MATCH($B145,'KI 2019-20'!$B$9:$B$383,0)))</f>
        <v>0</v>
      </c>
      <c r="Z145" s="153">
        <f>_xlfn.IFNA(IF($B145=$B$382,0,INDEX('I.Supplementary 2019-20'!$J$8:$J$191,MATCH($B145,'I.Supplementary 2019-20'!$B$8:$B$191,0))),INDEX('KI 2019-20'!$J$9:$J$383,MATCH($B145,'KI 2019-20'!$B$9:$B$383,0)))</f>
        <v>118.32582214209492</v>
      </c>
      <c r="AA145" s="155">
        <f>_xlfn.IFNA(IF($B145=$B$382,0,INDEX('I.Supplementary 2019-20'!$H$8:$H$191,MATCH($B145,'I.Supplementary 2019-20'!$B$8:$B$191,0))),INDEX('KI 2019-20'!$H$9:$H$383,MATCH($B145,'KI 2019-20'!$B$9:$B$383,0)))</f>
        <v>118.32582214209492</v>
      </c>
      <c r="AC145" s="156">
        <f>I145*('Other inputs'!$C$6/'Other inputs'!$C$5)</f>
        <v>0</v>
      </c>
      <c r="AD145" s="149">
        <f>IF(B145=$B$35,J145*('Other inputs'!$C$6/'Other inputs'!$C$5)-('Other inputs'!$C$18/1000000),J145*('Other inputs'!$C$6/'Other inputs'!$C$5))</f>
        <v>0</v>
      </c>
      <c r="AE145" s="149">
        <f>K145*('Other inputs'!$C$6/'Other inputs'!$C$5)</f>
        <v>0</v>
      </c>
      <c r="AF145" s="149">
        <f>L145*('Other inputs'!$C$6/'Other inputs'!$C$5)</f>
        <v>0</v>
      </c>
      <c r="AG145" s="188">
        <f>M145*('Other inputs'!$C$6/'Other inputs'!$C$5)</f>
        <v>0</v>
      </c>
      <c r="AH145" s="149">
        <f>N145*('Other inputs'!$C$6/'Other inputs'!$C$5)</f>
        <v>120.25373777781134</v>
      </c>
      <c r="AI145" s="149">
        <f>O145*('Other inputs'!$C$6/'Other inputs'!$C$5)</f>
        <v>0</v>
      </c>
      <c r="AJ145" s="149">
        <f>P145*('Other inputs'!$C$6/'Other inputs'!$C$5)</f>
        <v>0</v>
      </c>
      <c r="AK145" s="149">
        <f>Q145*('Other inputs'!$C$6/'Other inputs'!$C$5)</f>
        <v>0</v>
      </c>
      <c r="AL145" s="188">
        <f>R145*('Other inputs'!$C$6/'Other inputs'!$C$5)</f>
        <v>0</v>
      </c>
      <c r="AM145" s="156">
        <f t="shared" si="32"/>
        <v>120.25373777781134</v>
      </c>
      <c r="AN145" s="149">
        <f t="shared" si="33"/>
        <v>0</v>
      </c>
      <c r="AO145" s="149">
        <f t="shared" si="34"/>
        <v>0</v>
      </c>
      <c r="AP145" s="149">
        <f t="shared" si="35"/>
        <v>0</v>
      </c>
      <c r="AQ145" s="188">
        <f t="shared" si="36"/>
        <v>0</v>
      </c>
      <c r="AR145" s="149"/>
      <c r="AS145" s="156">
        <f>IF(D145=$C$171,'Other inputs'!$C$12/1000000,SUM(AC145:AG145))</f>
        <v>0</v>
      </c>
      <c r="AT145" s="200">
        <f>IF(D145=$C$171,$Z$171*('Other inputs'!$C$6/'Other inputs'!$C$5),SUM(AH145:AL145))</f>
        <v>120.25373777781134</v>
      </c>
      <c r="AU145" s="210">
        <f t="shared" si="37"/>
        <v>120.25373777781134</v>
      </c>
      <c r="AV145" s="214"/>
      <c r="AW145" s="199">
        <f>IF($G145=1,0,IF($B145=$B$172,AC145*('Other inputs'!$F$6/'Other inputs'!$F$5)-('Other inputs'!$C$28/1000000),AC145*('Other inputs'!$F$6/'Other inputs'!$F$5)))</f>
        <v>0</v>
      </c>
      <c r="AX145" s="200">
        <f>IF($G145=1,0,IF($B145=$B$172,AD145*('Other inputs'!$F$6/'Other inputs'!$F$5)-('Other inputs'!$C$29/1000000),AD145*('Other inputs'!$F$6/'Other inputs'!$F$5)))</f>
        <v>0</v>
      </c>
      <c r="AY145" s="200">
        <f>IF($G145=1,0,AE145*('Other inputs'!$F$6/'Other inputs'!$F$5))</f>
        <v>0</v>
      </c>
      <c r="AZ145" s="200">
        <f>IF($G145=1,0,AF145*('Other inputs'!$F$6/'Other inputs'!$F$5))</f>
        <v>0</v>
      </c>
      <c r="BA145" s="200">
        <f>IF($G145=1,0,AG145*('Other inputs'!$F$6/'Other inputs'!$F$5))</f>
        <v>0</v>
      </c>
      <c r="BB145" s="199">
        <f>IF($G145=1,0,AH145*('Other inputs'!$C$7/'Other inputs'!$C$6))</f>
        <v>120.25373777781134</v>
      </c>
      <c r="BC145" s="200">
        <f>IF($G145=1,0,AI145*('Other inputs'!$C$7/'Other inputs'!$C$6))</f>
        <v>0</v>
      </c>
      <c r="BD145" s="200">
        <f>IF($G145=1,0,AJ145*('Other inputs'!$C$7/'Other inputs'!$C$6))</f>
        <v>0</v>
      </c>
      <c r="BE145" s="200">
        <f>IF($G145=1,0,AK145*('Other inputs'!$C$7/'Other inputs'!$C$6))</f>
        <v>0</v>
      </c>
      <c r="BF145" s="200">
        <f>IF($G145=1,0,AL145*('Other inputs'!$C$7/'Other inputs'!$C$6))</f>
        <v>0</v>
      </c>
      <c r="BG145" s="199">
        <f t="shared" si="38"/>
        <v>120.25373777781134</v>
      </c>
      <c r="BH145" s="200">
        <f t="shared" si="39"/>
        <v>0</v>
      </c>
      <c r="BI145" s="200">
        <f t="shared" si="40"/>
        <v>0</v>
      </c>
      <c r="BJ145" s="200">
        <f t="shared" si="41"/>
        <v>0</v>
      </c>
      <c r="BK145" s="210">
        <f t="shared" si="42"/>
        <v>0</v>
      </c>
      <c r="BL145" s="200"/>
      <c r="BM145" s="199">
        <f>IF(D145=C$171,'Other inputs'!$C$13/1000000,SUM(AW145:BA145))</f>
        <v>0</v>
      </c>
      <c r="BN145" s="200">
        <f>IF(B145=$B$171,$AT$171*('Other inputs'!$C$7/'Other inputs'!$C$6),SUM(BB145:BF145))</f>
        <v>120.25373777781134</v>
      </c>
      <c r="BO145" s="188">
        <f t="shared" si="43"/>
        <v>120.25373777781134</v>
      </c>
    </row>
    <row r="146" spans="2:67">
      <c r="B146" s="121" t="str">
        <f>'KI 2019-20'!B147</f>
        <v>E6117</v>
      </c>
      <c r="C146" s="160" t="str">
        <f t="shared" si="30"/>
        <v>E6117</v>
      </c>
      <c r="D146" s="160" t="str">
        <f t="shared" si="31"/>
        <v>E6117</v>
      </c>
      <c r="E146" t="str">
        <f>INDEX('KI 2019-20'!D$9:D$383,MATCH($B146,'KI 2019-20'!$B$9:$B$383,0))</f>
        <v>SFIR</v>
      </c>
      <c r="F146">
        <f>INDEX('KI 2019-20'!E$9:E$383,MATCH($B146,'KI 2019-20'!$B$9:$B$383,0))</f>
        <v>0</v>
      </c>
      <c r="G146" s="119">
        <v>2</v>
      </c>
      <c r="H146" s="120" t="str">
        <f>INDEX('KI 2019-20'!F$9:F$383,MATCH($B146,'KI 2019-20'!$B$9:$B$383,0))</f>
        <v>Hampshire Fire</v>
      </c>
      <c r="I146" s="154">
        <f>_xlfn.IFNA(IF($B146=$B$382,0,INDEX('I.Supplementary 2019-20'!N$8:N$191,MATCH($B146,'I.Supplementary 2019-20'!$B$8:$B$191,0))),INDEX('KI 2019-20'!N$9:N$383,MATCH($B146,'KI 2019-20'!$B$9:$B$383,0)))</f>
        <v>0</v>
      </c>
      <c r="J146" s="153">
        <f>_xlfn.IFNA(IF($B146=$B$382,0,INDEX('I.Supplementary 2019-20'!O$8:O$191,MATCH($B146,'I.Supplementary 2019-20'!$B$8:$B$191,0))),INDEX('KI 2019-20'!O$9:O$383,MATCH($B146,'KI 2019-20'!$B$9:$B$383,0)))</f>
        <v>0</v>
      </c>
      <c r="K146" s="153">
        <f>_xlfn.IFNA(IF($B146=$B$382,0,INDEX('I.Supplementary 2019-20'!P$8:P$191,MATCH($B146,'I.Supplementary 2019-20'!$B$8:$B$191,0))),INDEX('KI 2019-20'!P$9:P$383,MATCH($B146,'KI 2019-20'!$B$9:$B$383,0)))</f>
        <v>7.2152071211232318</v>
      </c>
      <c r="L146" s="153">
        <f>_xlfn.IFNA(IF($B146=$B$382,0,INDEX('I.Supplementary 2019-20'!Q$8:Q$191,MATCH($B146,'I.Supplementary 2019-20'!$B$8:$B$191,0))),INDEX('KI 2019-20'!Q$9:Q$383,MATCH($B146,'KI 2019-20'!$B$9:$B$383,0)))</f>
        <v>0</v>
      </c>
      <c r="M146" s="155">
        <f>_xlfn.IFNA(IF($B146=$B$382,0,INDEX('I.Supplementary 2019-20'!R$8:R$191,MATCH($B146,'I.Supplementary 2019-20'!$B$8:$B$191,0))),INDEX('KI 2019-20'!R$9:R$383,MATCH($B146,'KI 2019-20'!$B$9:$B$383,0)))</f>
        <v>0</v>
      </c>
      <c r="N146" s="153">
        <f>_xlfn.IFNA(IF($B146=$B$382,0,INDEX('I.Supplementary 2019-20'!S$8:S$191,MATCH($B146,'I.Supplementary 2019-20'!$B$8:$B$191,0))),INDEX('KI 2019-20'!S$9:S$383,MATCH($B146,'KI 2019-20'!$B$9:$B$383,0)))</f>
        <v>0</v>
      </c>
      <c r="O146" s="153">
        <f>_xlfn.IFNA(IF($B146=$B$382,0,INDEX('I.Supplementary 2019-20'!T$8:T$191,MATCH($B146,'I.Supplementary 2019-20'!$B$8:$B$191,0))),INDEX('KI 2019-20'!T$9:T$383,MATCH($B146,'KI 2019-20'!$B$9:$B$383,0)))</f>
        <v>0</v>
      </c>
      <c r="P146" s="153">
        <f>_xlfn.IFNA(IF($B146=$B$382,0,INDEX('I.Supplementary 2019-20'!U$8:U$191,MATCH($B146,'I.Supplementary 2019-20'!$B$8:$B$191,0))),INDEX('KI 2019-20'!U$9:U$383,MATCH($B146,'KI 2019-20'!$B$9:$B$383,0)))</f>
        <v>14.333571389841909</v>
      </c>
      <c r="Q146" s="153">
        <f>_xlfn.IFNA(IF($B146=$B$382,0,INDEX('I.Supplementary 2019-20'!V$8:V$191,MATCH($B146,'I.Supplementary 2019-20'!$B$8:$B$191,0))),INDEX('KI 2019-20'!V$9:V$383,MATCH($B146,'KI 2019-20'!$B$9:$B$383,0)))</f>
        <v>0</v>
      </c>
      <c r="R146" s="155">
        <f>_xlfn.IFNA(IF($B146=$B$382,0,INDEX('I.Supplementary 2019-20'!W$8:W$191,MATCH($B146,'I.Supplementary 2019-20'!$B$8:$B$191,0))),INDEX('KI 2019-20'!W$9:W$383,MATCH($B146,'KI 2019-20'!$B$9:$B$383,0)))</f>
        <v>0</v>
      </c>
      <c r="S146" s="153">
        <f>_xlfn.IFNA(IF($B146=$B$382,0,INDEX('I.Supplementary 2019-20'!X$8:X$191,MATCH($B146,'I.Supplementary 2019-20'!$B$8:$B$191,0))),INDEX('KI 2019-20'!X$9:X$383,MATCH($B146,'KI 2019-20'!$B$9:$B$383,0)))</f>
        <v>0</v>
      </c>
      <c r="T146" s="153">
        <f>_xlfn.IFNA(IF($B146=$B$382,0,INDEX('I.Supplementary 2019-20'!Y$8:Y$191,MATCH($B146,'I.Supplementary 2019-20'!$B$8:$B$191,0))),INDEX('KI 2019-20'!Y$9:Y$383,MATCH($B146,'KI 2019-20'!$B$9:$B$383,0)))</f>
        <v>0</v>
      </c>
      <c r="U146" s="153">
        <f>_xlfn.IFNA(IF($B146=$B$382,0,INDEX('I.Supplementary 2019-20'!Z$8:Z$191,MATCH($B146,'I.Supplementary 2019-20'!$B$8:$B$191,0))),INDEX('KI 2019-20'!Z$9:Z$383,MATCH($B146,'KI 2019-20'!$B$9:$B$383,0)))</f>
        <v>21.548778510965139</v>
      </c>
      <c r="V146" s="153">
        <f>_xlfn.IFNA(IF($B146=$B$382,0,INDEX('I.Supplementary 2019-20'!AA$8:AA$191,MATCH($B146,'I.Supplementary 2019-20'!$B$8:$B$191,0))),INDEX('KI 2019-20'!AA$9:AA$383,MATCH($B146,'KI 2019-20'!$B$9:$B$383,0)))</f>
        <v>0</v>
      </c>
      <c r="W146" s="155">
        <f>_xlfn.IFNA(IF($B146=$B$382,0,INDEX('I.Supplementary 2019-20'!AB$8:AB$191,MATCH($B146,'I.Supplementary 2019-20'!$B$8:$B$191,0))),INDEX('KI 2019-20'!AB$9:AB$383,MATCH($B146,'KI 2019-20'!$B$9:$B$383,0)))</f>
        <v>0</v>
      </c>
      <c r="Y146" s="154">
        <f>_xlfn.IFNA(IF($B146=$B$382,0,INDEX('I.Supplementary 2019-20'!$I$8:$I$191,MATCH($B146,'I.Supplementary 2019-20'!$B$8:$B$191,0))),INDEX('KI 2019-20'!$I$9:$I$383,MATCH($B146,'KI 2019-20'!$B$9:$B$383,0)))</f>
        <v>7.2152071211232318</v>
      </c>
      <c r="Z146" s="153">
        <f>_xlfn.IFNA(IF($B146=$B$382,0,INDEX('I.Supplementary 2019-20'!$J$8:$J$191,MATCH($B146,'I.Supplementary 2019-20'!$B$8:$B$191,0))),INDEX('KI 2019-20'!$J$9:$J$383,MATCH($B146,'KI 2019-20'!$B$9:$B$383,0)))</f>
        <v>14.333571389841909</v>
      </c>
      <c r="AA146" s="155">
        <f>_xlfn.IFNA(IF($B146=$B$382,0,INDEX('I.Supplementary 2019-20'!$H$8:$H$191,MATCH($B146,'I.Supplementary 2019-20'!$B$8:$B$191,0))),INDEX('KI 2019-20'!$H$9:$H$383,MATCH($B146,'KI 2019-20'!$B$9:$B$383,0)))</f>
        <v>21.548778510965139</v>
      </c>
      <c r="AC146" s="156">
        <f>I146*('Other inputs'!$C$6/'Other inputs'!$C$5)</f>
        <v>0</v>
      </c>
      <c r="AD146" s="149">
        <f>IF(B146=$B$35,J146*('Other inputs'!$C$6/'Other inputs'!$C$5)-('Other inputs'!$C$18/1000000),J146*('Other inputs'!$C$6/'Other inputs'!$C$5))</f>
        <v>0</v>
      </c>
      <c r="AE146" s="149">
        <f>K146*('Other inputs'!$C$6/'Other inputs'!$C$5)</f>
        <v>7.3327665039521239</v>
      </c>
      <c r="AF146" s="149">
        <f>L146*('Other inputs'!$C$6/'Other inputs'!$C$5)</f>
        <v>0</v>
      </c>
      <c r="AG146" s="188">
        <f>M146*('Other inputs'!$C$6/'Other inputs'!$C$5)</f>
        <v>0</v>
      </c>
      <c r="AH146" s="149">
        <f>N146*('Other inputs'!$C$6/'Other inputs'!$C$5)</f>
        <v>0</v>
      </c>
      <c r="AI146" s="149">
        <f>O146*('Other inputs'!$C$6/'Other inputs'!$C$5)</f>
        <v>0</v>
      </c>
      <c r="AJ146" s="149">
        <f>P146*('Other inputs'!$C$6/'Other inputs'!$C$5)</f>
        <v>14.56711226788414</v>
      </c>
      <c r="AK146" s="149">
        <f>Q146*('Other inputs'!$C$6/'Other inputs'!$C$5)</f>
        <v>0</v>
      </c>
      <c r="AL146" s="188">
        <f>R146*('Other inputs'!$C$6/'Other inputs'!$C$5)</f>
        <v>0</v>
      </c>
      <c r="AM146" s="156">
        <f t="shared" si="32"/>
        <v>0</v>
      </c>
      <c r="AN146" s="149">
        <f t="shared" si="33"/>
        <v>0</v>
      </c>
      <c r="AO146" s="149">
        <f t="shared" si="34"/>
        <v>21.899878771836264</v>
      </c>
      <c r="AP146" s="149">
        <f t="shared" si="35"/>
        <v>0</v>
      </c>
      <c r="AQ146" s="188">
        <f t="shared" si="36"/>
        <v>0</v>
      </c>
      <c r="AR146" s="149"/>
      <c r="AS146" s="156">
        <f>IF(D146=$C$171,'Other inputs'!$C$12/1000000,SUM(AC146:AG146))</f>
        <v>7.3327665039521239</v>
      </c>
      <c r="AT146" s="200">
        <f>IF(D146=$C$171,$Z$171*('Other inputs'!$C$6/'Other inputs'!$C$5),SUM(AH146:AL146))</f>
        <v>14.56711226788414</v>
      </c>
      <c r="AU146" s="210">
        <f t="shared" si="37"/>
        <v>21.899878771836264</v>
      </c>
      <c r="AV146" s="214"/>
      <c r="AW146" s="199">
        <f>IF($G146=1,0,IF($B146=$B$172,AC146*('Other inputs'!$F$6/'Other inputs'!$F$5)-('Other inputs'!$C$28/1000000),AC146*('Other inputs'!$F$6/'Other inputs'!$F$5)))</f>
        <v>0</v>
      </c>
      <c r="AX146" s="200">
        <f>IF($G146=1,0,IF($B146=$B$172,AD146*('Other inputs'!$F$6/'Other inputs'!$F$5)-('Other inputs'!$C$29/1000000),AD146*('Other inputs'!$F$6/'Other inputs'!$F$5)))</f>
        <v>0</v>
      </c>
      <c r="AY146" s="200">
        <f>IF($G146=1,0,AE146*('Other inputs'!$F$6/'Other inputs'!$F$5))</f>
        <v>7.373316364803471</v>
      </c>
      <c r="AZ146" s="200">
        <f>IF($G146=1,0,AF146*('Other inputs'!$F$6/'Other inputs'!$F$5))</f>
        <v>0</v>
      </c>
      <c r="BA146" s="200">
        <f>IF($G146=1,0,AG146*('Other inputs'!$F$6/'Other inputs'!$F$5))</f>
        <v>0</v>
      </c>
      <c r="BB146" s="199">
        <f>IF($G146=1,0,AH146*('Other inputs'!$C$7/'Other inputs'!$C$6))</f>
        <v>0</v>
      </c>
      <c r="BC146" s="200">
        <f>IF($G146=1,0,AI146*('Other inputs'!$C$7/'Other inputs'!$C$6))</f>
        <v>0</v>
      </c>
      <c r="BD146" s="200">
        <f>IF($G146=1,0,AJ146*('Other inputs'!$C$7/'Other inputs'!$C$6))</f>
        <v>14.56711226788414</v>
      </c>
      <c r="BE146" s="200">
        <f>IF($G146=1,0,AK146*('Other inputs'!$C$7/'Other inputs'!$C$6))</f>
        <v>0</v>
      </c>
      <c r="BF146" s="200">
        <f>IF($G146=1,0,AL146*('Other inputs'!$C$7/'Other inputs'!$C$6))</f>
        <v>0</v>
      </c>
      <c r="BG146" s="199">
        <f t="shared" si="38"/>
        <v>0</v>
      </c>
      <c r="BH146" s="200">
        <f t="shared" si="39"/>
        <v>0</v>
      </c>
      <c r="BI146" s="200">
        <f t="shared" si="40"/>
        <v>21.94042863268761</v>
      </c>
      <c r="BJ146" s="200">
        <f t="shared" si="41"/>
        <v>0</v>
      </c>
      <c r="BK146" s="210">
        <f t="shared" si="42"/>
        <v>0</v>
      </c>
      <c r="BL146" s="200"/>
      <c r="BM146" s="199">
        <f>IF(D146=C$171,'Other inputs'!$C$13/1000000,SUM(AW146:BA146))</f>
        <v>7.373316364803471</v>
      </c>
      <c r="BN146" s="200">
        <f>IF(B146=$B$171,$AT$171*('Other inputs'!$C$7/'Other inputs'!$C$6),SUM(BB146:BF146))</f>
        <v>14.56711226788414</v>
      </c>
      <c r="BO146" s="188">
        <f t="shared" si="43"/>
        <v>21.94042863268761</v>
      </c>
    </row>
    <row r="147" spans="2:67">
      <c r="B147" s="121" t="str">
        <f>'KI 2019-20'!B148</f>
        <v>E2433</v>
      </c>
      <c r="C147" s="160" t="str">
        <f t="shared" si="30"/>
        <v>E2433</v>
      </c>
      <c r="D147" s="160" t="str">
        <f t="shared" si="31"/>
        <v>E2433</v>
      </c>
      <c r="E147" t="str">
        <f>INDEX('KI 2019-20'!D$9:D$383,MATCH($B147,'KI 2019-20'!$B$9:$B$383,0))</f>
        <v>SD</v>
      </c>
      <c r="F147" t="str">
        <f>INDEX('KI 2019-20'!E$9:E$383,MATCH($B147,'KI 2019-20'!$B$9:$B$383,0))</f>
        <v>P1913</v>
      </c>
      <c r="G147" s="119">
        <v>0</v>
      </c>
      <c r="H147" s="120" t="str">
        <f>INDEX('KI 2019-20'!F$9:F$383,MATCH($B147,'KI 2019-20'!$B$9:$B$383,0))</f>
        <v>Harborough</v>
      </c>
      <c r="I147" s="154">
        <f>_xlfn.IFNA(IF($B147=$B$382,0,INDEX('I.Supplementary 2019-20'!N$8:N$191,MATCH($B147,'I.Supplementary 2019-20'!$B$8:$B$191,0))),INDEX('KI 2019-20'!N$9:N$383,MATCH($B147,'KI 2019-20'!$B$9:$B$383,0)))</f>
        <v>0</v>
      </c>
      <c r="J147" s="153">
        <f>_xlfn.IFNA(IF($B147=$B$382,0,INDEX('I.Supplementary 2019-20'!O$8:O$191,MATCH($B147,'I.Supplementary 2019-20'!$B$8:$B$191,0))),INDEX('KI 2019-20'!O$9:O$383,MATCH($B147,'KI 2019-20'!$B$9:$B$383,0)))</f>
        <v>0</v>
      </c>
      <c r="K147" s="153">
        <f>_xlfn.IFNA(IF($B147=$B$382,0,INDEX('I.Supplementary 2019-20'!P$8:P$191,MATCH($B147,'I.Supplementary 2019-20'!$B$8:$B$191,0))),INDEX('KI 2019-20'!P$9:P$383,MATCH($B147,'KI 2019-20'!$B$9:$B$383,0)))</f>
        <v>0</v>
      </c>
      <c r="L147" s="153">
        <f>_xlfn.IFNA(IF($B147=$B$382,0,INDEX('I.Supplementary 2019-20'!Q$8:Q$191,MATCH($B147,'I.Supplementary 2019-20'!$B$8:$B$191,0))),INDEX('KI 2019-20'!Q$9:Q$383,MATCH($B147,'KI 2019-20'!$B$9:$B$383,0)))</f>
        <v>0</v>
      </c>
      <c r="M147" s="155">
        <f>_xlfn.IFNA(IF($B147=$B$382,0,INDEX('I.Supplementary 2019-20'!R$8:R$191,MATCH($B147,'I.Supplementary 2019-20'!$B$8:$B$191,0))),INDEX('KI 2019-20'!R$9:R$383,MATCH($B147,'KI 2019-20'!$B$9:$B$383,0)))</f>
        <v>0</v>
      </c>
      <c r="N147" s="153">
        <f>_xlfn.IFNA(IF($B147=$B$382,0,INDEX('I.Supplementary 2019-20'!S$8:S$191,MATCH($B147,'I.Supplementary 2019-20'!$B$8:$B$191,0))),INDEX('KI 2019-20'!S$9:S$383,MATCH($B147,'KI 2019-20'!$B$9:$B$383,0)))</f>
        <v>0</v>
      </c>
      <c r="O147" s="153">
        <f>_xlfn.IFNA(IF($B147=$B$382,0,INDEX('I.Supplementary 2019-20'!T$8:T$191,MATCH($B147,'I.Supplementary 2019-20'!$B$8:$B$191,0))),INDEX('KI 2019-20'!T$9:T$383,MATCH($B147,'KI 2019-20'!$B$9:$B$383,0)))</f>
        <v>1.7421885621858231</v>
      </c>
      <c r="P147" s="153">
        <f>_xlfn.IFNA(IF($B147=$B$382,0,INDEX('I.Supplementary 2019-20'!U$8:U$191,MATCH($B147,'I.Supplementary 2019-20'!$B$8:$B$191,0))),INDEX('KI 2019-20'!U$9:U$383,MATCH($B147,'KI 2019-20'!$B$9:$B$383,0)))</f>
        <v>0</v>
      </c>
      <c r="Q147" s="153">
        <f>_xlfn.IFNA(IF($B147=$B$382,0,INDEX('I.Supplementary 2019-20'!V$8:V$191,MATCH($B147,'I.Supplementary 2019-20'!$B$8:$B$191,0))),INDEX('KI 2019-20'!V$9:V$383,MATCH($B147,'KI 2019-20'!$B$9:$B$383,0)))</f>
        <v>0</v>
      </c>
      <c r="R147" s="155">
        <f>_xlfn.IFNA(IF($B147=$B$382,0,INDEX('I.Supplementary 2019-20'!W$8:W$191,MATCH($B147,'I.Supplementary 2019-20'!$B$8:$B$191,0))),INDEX('KI 2019-20'!W$9:W$383,MATCH($B147,'KI 2019-20'!$B$9:$B$383,0)))</f>
        <v>0</v>
      </c>
      <c r="S147" s="153">
        <f>_xlfn.IFNA(IF($B147=$B$382,0,INDEX('I.Supplementary 2019-20'!X$8:X$191,MATCH($B147,'I.Supplementary 2019-20'!$B$8:$B$191,0))),INDEX('KI 2019-20'!X$9:X$383,MATCH($B147,'KI 2019-20'!$B$9:$B$383,0)))</f>
        <v>0</v>
      </c>
      <c r="T147" s="153">
        <f>_xlfn.IFNA(IF($B147=$B$382,0,INDEX('I.Supplementary 2019-20'!Y$8:Y$191,MATCH($B147,'I.Supplementary 2019-20'!$B$8:$B$191,0))),INDEX('KI 2019-20'!Y$9:Y$383,MATCH($B147,'KI 2019-20'!$B$9:$B$383,0)))</f>
        <v>1.7421885621858231</v>
      </c>
      <c r="U147" s="153">
        <f>_xlfn.IFNA(IF($B147=$B$382,0,INDEX('I.Supplementary 2019-20'!Z$8:Z$191,MATCH($B147,'I.Supplementary 2019-20'!$B$8:$B$191,0))),INDEX('KI 2019-20'!Z$9:Z$383,MATCH($B147,'KI 2019-20'!$B$9:$B$383,0)))</f>
        <v>0</v>
      </c>
      <c r="V147" s="153">
        <f>_xlfn.IFNA(IF($B147=$B$382,0,INDEX('I.Supplementary 2019-20'!AA$8:AA$191,MATCH($B147,'I.Supplementary 2019-20'!$B$8:$B$191,0))),INDEX('KI 2019-20'!AA$9:AA$383,MATCH($B147,'KI 2019-20'!$B$9:$B$383,0)))</f>
        <v>0</v>
      </c>
      <c r="W147" s="155">
        <f>_xlfn.IFNA(IF($B147=$B$382,0,INDEX('I.Supplementary 2019-20'!AB$8:AB$191,MATCH($B147,'I.Supplementary 2019-20'!$B$8:$B$191,0))),INDEX('KI 2019-20'!AB$9:AB$383,MATCH($B147,'KI 2019-20'!$B$9:$B$383,0)))</f>
        <v>0</v>
      </c>
      <c r="Y147" s="154">
        <f>_xlfn.IFNA(IF($B147=$B$382,0,INDEX('I.Supplementary 2019-20'!$I$8:$I$191,MATCH($B147,'I.Supplementary 2019-20'!$B$8:$B$191,0))),INDEX('KI 2019-20'!$I$9:$I$383,MATCH($B147,'KI 2019-20'!$B$9:$B$383,0)))</f>
        <v>0</v>
      </c>
      <c r="Z147" s="153">
        <f>_xlfn.IFNA(IF($B147=$B$382,0,INDEX('I.Supplementary 2019-20'!$J$8:$J$191,MATCH($B147,'I.Supplementary 2019-20'!$B$8:$B$191,0))),INDEX('KI 2019-20'!$J$9:$J$383,MATCH($B147,'KI 2019-20'!$B$9:$B$383,0)))</f>
        <v>1.7421885621858231</v>
      </c>
      <c r="AA147" s="155">
        <f>_xlfn.IFNA(IF($B147=$B$382,0,INDEX('I.Supplementary 2019-20'!$H$8:$H$191,MATCH($B147,'I.Supplementary 2019-20'!$B$8:$B$191,0))),INDEX('KI 2019-20'!$H$9:$H$383,MATCH($B147,'KI 2019-20'!$B$9:$B$383,0)))</f>
        <v>1.7421885621858231</v>
      </c>
      <c r="AC147" s="156">
        <f>I147*('Other inputs'!$C$6/'Other inputs'!$C$5)</f>
        <v>0</v>
      </c>
      <c r="AD147" s="149">
        <f>IF(B147=$B$35,J147*('Other inputs'!$C$6/'Other inputs'!$C$5)-('Other inputs'!$C$18/1000000),J147*('Other inputs'!$C$6/'Other inputs'!$C$5))</f>
        <v>0</v>
      </c>
      <c r="AE147" s="149">
        <f>K147*('Other inputs'!$C$6/'Other inputs'!$C$5)</f>
        <v>0</v>
      </c>
      <c r="AF147" s="149">
        <f>L147*('Other inputs'!$C$6/'Other inputs'!$C$5)</f>
        <v>0</v>
      </c>
      <c r="AG147" s="188">
        <f>M147*('Other inputs'!$C$6/'Other inputs'!$C$5)</f>
        <v>0</v>
      </c>
      <c r="AH147" s="149">
        <f>N147*('Other inputs'!$C$6/'Other inputs'!$C$5)</f>
        <v>0</v>
      </c>
      <c r="AI147" s="149">
        <f>O147*('Other inputs'!$C$6/'Other inputs'!$C$5)</f>
        <v>1.7705745265391564</v>
      </c>
      <c r="AJ147" s="149">
        <f>P147*('Other inputs'!$C$6/'Other inputs'!$C$5)</f>
        <v>0</v>
      </c>
      <c r="AK147" s="149">
        <f>Q147*('Other inputs'!$C$6/'Other inputs'!$C$5)</f>
        <v>0</v>
      </c>
      <c r="AL147" s="188">
        <f>R147*('Other inputs'!$C$6/'Other inputs'!$C$5)</f>
        <v>0</v>
      </c>
      <c r="AM147" s="156">
        <f t="shared" si="32"/>
        <v>0</v>
      </c>
      <c r="AN147" s="149">
        <f t="shared" si="33"/>
        <v>1.7705745265391564</v>
      </c>
      <c r="AO147" s="149">
        <f t="shared" si="34"/>
        <v>0</v>
      </c>
      <c r="AP147" s="149">
        <f t="shared" si="35"/>
        <v>0</v>
      </c>
      <c r="AQ147" s="188">
        <f t="shared" si="36"/>
        <v>0</v>
      </c>
      <c r="AR147" s="149"/>
      <c r="AS147" s="156">
        <f>IF(D147=$C$171,'Other inputs'!$C$12/1000000,SUM(AC147:AG147))</f>
        <v>0</v>
      </c>
      <c r="AT147" s="200">
        <f>IF(D147=$C$171,$Z$171*('Other inputs'!$C$6/'Other inputs'!$C$5),SUM(AH147:AL147))</f>
        <v>1.7705745265391564</v>
      </c>
      <c r="AU147" s="210">
        <f t="shared" si="37"/>
        <v>1.7705745265391564</v>
      </c>
      <c r="AV147" s="214"/>
      <c r="AW147" s="199">
        <f>IF($G147=1,0,IF($B147=$B$172,AC147*('Other inputs'!$F$6/'Other inputs'!$F$5)-('Other inputs'!$C$28/1000000),AC147*('Other inputs'!$F$6/'Other inputs'!$F$5)))</f>
        <v>0</v>
      </c>
      <c r="AX147" s="200">
        <f>IF($G147=1,0,IF($B147=$B$172,AD147*('Other inputs'!$F$6/'Other inputs'!$F$5)-('Other inputs'!$C$29/1000000),AD147*('Other inputs'!$F$6/'Other inputs'!$F$5)))</f>
        <v>0</v>
      </c>
      <c r="AY147" s="200">
        <f>IF($G147=1,0,AE147*('Other inputs'!$F$6/'Other inputs'!$F$5))</f>
        <v>0</v>
      </c>
      <c r="AZ147" s="200">
        <f>IF($G147=1,0,AF147*('Other inputs'!$F$6/'Other inputs'!$F$5))</f>
        <v>0</v>
      </c>
      <c r="BA147" s="200">
        <f>IF($G147=1,0,AG147*('Other inputs'!$F$6/'Other inputs'!$F$5))</f>
        <v>0</v>
      </c>
      <c r="BB147" s="199">
        <f>IF($G147=1,0,AH147*('Other inputs'!$C$7/'Other inputs'!$C$6))</f>
        <v>0</v>
      </c>
      <c r="BC147" s="200">
        <f>IF($G147=1,0,AI147*('Other inputs'!$C$7/'Other inputs'!$C$6))</f>
        <v>1.7705745265391564</v>
      </c>
      <c r="BD147" s="200">
        <f>IF($G147=1,0,AJ147*('Other inputs'!$C$7/'Other inputs'!$C$6))</f>
        <v>0</v>
      </c>
      <c r="BE147" s="200">
        <f>IF($G147=1,0,AK147*('Other inputs'!$C$7/'Other inputs'!$C$6))</f>
        <v>0</v>
      </c>
      <c r="BF147" s="200">
        <f>IF($G147=1,0,AL147*('Other inputs'!$C$7/'Other inputs'!$C$6))</f>
        <v>0</v>
      </c>
      <c r="BG147" s="199">
        <f t="shared" si="38"/>
        <v>0</v>
      </c>
      <c r="BH147" s="200">
        <f t="shared" si="39"/>
        <v>1.7705745265391564</v>
      </c>
      <c r="BI147" s="200">
        <f t="shared" si="40"/>
        <v>0</v>
      </c>
      <c r="BJ147" s="200">
        <f t="shared" si="41"/>
        <v>0</v>
      </c>
      <c r="BK147" s="210">
        <f t="shared" si="42"/>
        <v>0</v>
      </c>
      <c r="BL147" s="200"/>
      <c r="BM147" s="199">
        <f>IF(D147=C$171,'Other inputs'!$C$13/1000000,SUM(AW147:BA147))</f>
        <v>0</v>
      </c>
      <c r="BN147" s="200">
        <f>IF(B147=$B$171,$AT$171*('Other inputs'!$C$7/'Other inputs'!$C$6),SUM(BB147:BF147))</f>
        <v>1.7705745265391564</v>
      </c>
      <c r="BO147" s="188">
        <f t="shared" si="43"/>
        <v>1.7705745265391564</v>
      </c>
    </row>
    <row r="148" spans="2:67">
      <c r="B148" s="121" t="str">
        <f>'KI 2019-20'!B149</f>
        <v>E5038</v>
      </c>
      <c r="C148" s="160" t="str">
        <f t="shared" si="30"/>
        <v>E5038</v>
      </c>
      <c r="D148" s="160" t="str">
        <f t="shared" si="31"/>
        <v>E5038</v>
      </c>
      <c r="E148" t="str">
        <f>INDEX('KI 2019-20'!D$9:D$383,MATCH($B148,'KI 2019-20'!$B$9:$B$383,0))</f>
        <v>OLB</v>
      </c>
      <c r="F148" t="str">
        <f>INDEX('KI 2019-20'!E$9:E$383,MATCH($B148,'KI 2019-20'!$B$9:$B$383,0))</f>
        <v>P1915</v>
      </c>
      <c r="G148" s="119">
        <v>0</v>
      </c>
      <c r="H148" s="120" t="str">
        <f>INDEX('KI 2019-20'!F$9:F$383,MATCH($B148,'KI 2019-20'!$B$9:$B$383,0))</f>
        <v>Haringey</v>
      </c>
      <c r="I148" s="154">
        <f>_xlfn.IFNA(IF($B148=$B$382,0,INDEX('I.Supplementary 2019-20'!N$8:N$191,MATCH($B148,'I.Supplementary 2019-20'!$B$8:$B$191,0))),INDEX('KI 2019-20'!N$9:N$383,MATCH($B148,'KI 2019-20'!$B$9:$B$383,0)))</f>
        <v>19.602163738209121</v>
      </c>
      <c r="J148" s="153">
        <f>_xlfn.IFNA(IF($B148=$B$382,0,INDEX('I.Supplementary 2019-20'!O$8:O$191,MATCH($B148,'I.Supplementary 2019-20'!$B$8:$B$191,0))),INDEX('KI 2019-20'!O$9:O$383,MATCH($B148,'KI 2019-20'!$B$9:$B$383,0)))</f>
        <v>2.0383419533279912</v>
      </c>
      <c r="K148" s="153">
        <f>_xlfn.IFNA(IF($B148=$B$382,0,INDEX('I.Supplementary 2019-20'!P$8:P$191,MATCH($B148,'I.Supplementary 2019-20'!$B$8:$B$191,0))),INDEX('KI 2019-20'!P$9:P$383,MATCH($B148,'KI 2019-20'!$B$9:$B$383,0)))</f>
        <v>0</v>
      </c>
      <c r="L148" s="153">
        <f>_xlfn.IFNA(IF($B148=$B$382,0,INDEX('I.Supplementary 2019-20'!Q$8:Q$191,MATCH($B148,'I.Supplementary 2019-20'!$B$8:$B$191,0))),INDEX('KI 2019-20'!Q$9:Q$383,MATCH($B148,'KI 2019-20'!$B$9:$B$383,0)))</f>
        <v>0</v>
      </c>
      <c r="M148" s="155">
        <f>_xlfn.IFNA(IF($B148=$B$382,0,INDEX('I.Supplementary 2019-20'!R$8:R$191,MATCH($B148,'I.Supplementary 2019-20'!$B$8:$B$191,0))),INDEX('KI 2019-20'!R$9:R$383,MATCH($B148,'KI 2019-20'!$B$9:$B$383,0)))</f>
        <v>0</v>
      </c>
      <c r="N148" s="153">
        <f>_xlfn.IFNA(IF($B148=$B$382,0,INDEX('I.Supplementary 2019-20'!S$8:S$191,MATCH($B148,'I.Supplementary 2019-20'!$B$8:$B$191,0))),INDEX('KI 2019-20'!S$9:S$383,MATCH($B148,'KI 2019-20'!$B$9:$B$383,0)))</f>
        <v>63.21279070773722</v>
      </c>
      <c r="O148" s="153">
        <f>_xlfn.IFNA(IF($B148=$B$382,0,INDEX('I.Supplementary 2019-20'!T$8:T$191,MATCH($B148,'I.Supplementary 2019-20'!$B$8:$B$191,0))),INDEX('KI 2019-20'!T$9:T$383,MATCH($B148,'KI 2019-20'!$B$9:$B$383,0)))</f>
        <v>17.462004350317311</v>
      </c>
      <c r="P148" s="153">
        <f>_xlfn.IFNA(IF($B148=$B$382,0,INDEX('I.Supplementary 2019-20'!U$8:U$191,MATCH($B148,'I.Supplementary 2019-20'!$B$8:$B$191,0))),INDEX('KI 2019-20'!U$9:U$383,MATCH($B148,'KI 2019-20'!$B$9:$B$383,0)))</f>
        <v>0</v>
      </c>
      <c r="Q148" s="153">
        <f>_xlfn.IFNA(IF($B148=$B$382,0,INDEX('I.Supplementary 2019-20'!V$8:V$191,MATCH($B148,'I.Supplementary 2019-20'!$B$8:$B$191,0))),INDEX('KI 2019-20'!V$9:V$383,MATCH($B148,'KI 2019-20'!$B$9:$B$383,0)))</f>
        <v>0</v>
      </c>
      <c r="R148" s="155">
        <f>_xlfn.IFNA(IF($B148=$B$382,0,INDEX('I.Supplementary 2019-20'!W$8:W$191,MATCH($B148,'I.Supplementary 2019-20'!$B$8:$B$191,0))),INDEX('KI 2019-20'!W$9:W$383,MATCH($B148,'KI 2019-20'!$B$9:$B$383,0)))</f>
        <v>0</v>
      </c>
      <c r="S148" s="153">
        <f>_xlfn.IFNA(IF($B148=$B$382,0,INDEX('I.Supplementary 2019-20'!X$8:X$191,MATCH($B148,'I.Supplementary 2019-20'!$B$8:$B$191,0))),INDEX('KI 2019-20'!X$9:X$383,MATCH($B148,'KI 2019-20'!$B$9:$B$383,0)))</f>
        <v>82.814954445946341</v>
      </c>
      <c r="T148" s="153">
        <f>_xlfn.IFNA(IF($B148=$B$382,0,INDEX('I.Supplementary 2019-20'!Y$8:Y$191,MATCH($B148,'I.Supplementary 2019-20'!$B$8:$B$191,0))),INDEX('KI 2019-20'!Y$9:Y$383,MATCH($B148,'KI 2019-20'!$B$9:$B$383,0)))</f>
        <v>19.500346303645301</v>
      </c>
      <c r="U148" s="153">
        <f>_xlfn.IFNA(IF($B148=$B$382,0,INDEX('I.Supplementary 2019-20'!Z$8:Z$191,MATCH($B148,'I.Supplementary 2019-20'!$B$8:$B$191,0))),INDEX('KI 2019-20'!Z$9:Z$383,MATCH($B148,'KI 2019-20'!$B$9:$B$383,0)))</f>
        <v>0</v>
      </c>
      <c r="V148" s="153">
        <f>_xlfn.IFNA(IF($B148=$B$382,0,INDEX('I.Supplementary 2019-20'!AA$8:AA$191,MATCH($B148,'I.Supplementary 2019-20'!$B$8:$B$191,0))),INDEX('KI 2019-20'!AA$9:AA$383,MATCH($B148,'KI 2019-20'!$B$9:$B$383,0)))</f>
        <v>0</v>
      </c>
      <c r="W148" s="155">
        <f>_xlfn.IFNA(IF($B148=$B$382,0,INDEX('I.Supplementary 2019-20'!AB$8:AB$191,MATCH($B148,'I.Supplementary 2019-20'!$B$8:$B$191,0))),INDEX('KI 2019-20'!AB$9:AB$383,MATCH($B148,'KI 2019-20'!$B$9:$B$383,0)))</f>
        <v>0</v>
      </c>
      <c r="Y148" s="154">
        <f>_xlfn.IFNA(IF($B148=$B$382,0,INDEX('I.Supplementary 2019-20'!$I$8:$I$191,MATCH($B148,'I.Supplementary 2019-20'!$B$8:$B$191,0))),INDEX('KI 2019-20'!$I$9:$I$383,MATCH($B148,'KI 2019-20'!$B$9:$B$383,0)))</f>
        <v>21.640505691537111</v>
      </c>
      <c r="Z148" s="153">
        <f>_xlfn.IFNA(IF($B148=$B$382,0,INDEX('I.Supplementary 2019-20'!$J$8:$J$191,MATCH($B148,'I.Supplementary 2019-20'!$B$8:$B$191,0))),INDEX('KI 2019-20'!$J$9:$J$383,MATCH($B148,'KI 2019-20'!$B$9:$B$383,0)))</f>
        <v>80.674795058054542</v>
      </c>
      <c r="AA148" s="155">
        <f>_xlfn.IFNA(IF($B148=$B$382,0,INDEX('I.Supplementary 2019-20'!$H$8:$H$191,MATCH($B148,'I.Supplementary 2019-20'!$B$8:$B$191,0))),INDEX('KI 2019-20'!$H$9:$H$383,MATCH($B148,'KI 2019-20'!$B$9:$B$383,0)))</f>
        <v>102.31530074959164</v>
      </c>
      <c r="AC148" s="156">
        <f>I148*('Other inputs'!$C$6/'Other inputs'!$C$5)</f>
        <v>19.921547261438597</v>
      </c>
      <c r="AD148" s="149">
        <f>IF(B148=$B$35,J148*('Other inputs'!$C$6/'Other inputs'!$C$5)-('Other inputs'!$C$18/1000000),J148*('Other inputs'!$C$6/'Other inputs'!$C$5))</f>
        <v>2.0715532275166346</v>
      </c>
      <c r="AE148" s="149">
        <f>K148*('Other inputs'!$C$6/'Other inputs'!$C$5)</f>
        <v>0</v>
      </c>
      <c r="AF148" s="149">
        <f>L148*('Other inputs'!$C$6/'Other inputs'!$C$5)</f>
        <v>0</v>
      </c>
      <c r="AG148" s="188">
        <f>M148*('Other inputs'!$C$6/'Other inputs'!$C$5)</f>
        <v>0</v>
      </c>
      <c r="AH148" s="149">
        <f>N148*('Other inputs'!$C$6/'Other inputs'!$C$5)</f>
        <v>64.242734344523171</v>
      </c>
      <c r="AI148" s="149">
        <f>O148*('Other inputs'!$C$6/'Other inputs'!$C$5)</f>
        <v>17.746517659487452</v>
      </c>
      <c r="AJ148" s="149">
        <f>P148*('Other inputs'!$C$6/'Other inputs'!$C$5)</f>
        <v>0</v>
      </c>
      <c r="AK148" s="149">
        <f>Q148*('Other inputs'!$C$6/'Other inputs'!$C$5)</f>
        <v>0</v>
      </c>
      <c r="AL148" s="188">
        <f>R148*('Other inputs'!$C$6/'Other inputs'!$C$5)</f>
        <v>0</v>
      </c>
      <c r="AM148" s="156">
        <f t="shared" si="32"/>
        <v>84.164281605961776</v>
      </c>
      <c r="AN148" s="149">
        <f t="shared" si="33"/>
        <v>19.818070887004087</v>
      </c>
      <c r="AO148" s="149">
        <f t="shared" si="34"/>
        <v>0</v>
      </c>
      <c r="AP148" s="149">
        <f t="shared" si="35"/>
        <v>0</v>
      </c>
      <c r="AQ148" s="188">
        <f t="shared" si="36"/>
        <v>0</v>
      </c>
      <c r="AR148" s="149"/>
      <c r="AS148" s="156">
        <f>IF(D148=$C$171,'Other inputs'!$C$12/1000000,SUM(AC148:AG148))</f>
        <v>21.993100488955232</v>
      </c>
      <c r="AT148" s="200">
        <f>IF(D148=$C$171,$Z$171*('Other inputs'!$C$6/'Other inputs'!$C$5),SUM(AH148:AL148))</f>
        <v>81.989252004010623</v>
      </c>
      <c r="AU148" s="210">
        <f t="shared" si="37"/>
        <v>103.98235249296586</v>
      </c>
      <c r="AV148" s="214"/>
      <c r="AW148" s="199">
        <f>IF($G148=1,0,IF($B148=$B$172,AC148*('Other inputs'!$F$6/'Other inputs'!$F$5)-('Other inputs'!$C$28/1000000),AC148*('Other inputs'!$F$6/'Other inputs'!$F$5)))</f>
        <v>20.031712499750697</v>
      </c>
      <c r="AX148" s="200">
        <f>IF($G148=1,0,IF($B148=$B$172,AD148*('Other inputs'!$F$6/'Other inputs'!$F$5)-('Other inputs'!$C$29/1000000),AD148*('Other inputs'!$F$6/'Other inputs'!$F$5)))</f>
        <v>2.0830088214015192</v>
      </c>
      <c r="AY148" s="200">
        <f>IF($G148=1,0,AE148*('Other inputs'!$F$6/'Other inputs'!$F$5))</f>
        <v>0</v>
      </c>
      <c r="AZ148" s="200">
        <f>IF($G148=1,0,AF148*('Other inputs'!$F$6/'Other inputs'!$F$5))</f>
        <v>0</v>
      </c>
      <c r="BA148" s="200">
        <f>IF($G148=1,0,AG148*('Other inputs'!$F$6/'Other inputs'!$F$5))</f>
        <v>0</v>
      </c>
      <c r="BB148" s="199">
        <f>IF($G148=1,0,AH148*('Other inputs'!$C$7/'Other inputs'!$C$6))</f>
        <v>64.242734344523171</v>
      </c>
      <c r="BC148" s="200">
        <f>IF($G148=1,0,AI148*('Other inputs'!$C$7/'Other inputs'!$C$6))</f>
        <v>17.746517659487452</v>
      </c>
      <c r="BD148" s="200">
        <f>IF($G148=1,0,AJ148*('Other inputs'!$C$7/'Other inputs'!$C$6))</f>
        <v>0</v>
      </c>
      <c r="BE148" s="200">
        <f>IF($G148=1,0,AK148*('Other inputs'!$C$7/'Other inputs'!$C$6))</f>
        <v>0</v>
      </c>
      <c r="BF148" s="200">
        <f>IF($G148=1,0,AL148*('Other inputs'!$C$7/'Other inputs'!$C$6))</f>
        <v>0</v>
      </c>
      <c r="BG148" s="199">
        <f t="shared" si="38"/>
        <v>84.274446844273868</v>
      </c>
      <c r="BH148" s="200">
        <f t="shared" si="39"/>
        <v>19.829526480888973</v>
      </c>
      <c r="BI148" s="200">
        <f t="shared" si="40"/>
        <v>0</v>
      </c>
      <c r="BJ148" s="200">
        <f t="shared" si="41"/>
        <v>0</v>
      </c>
      <c r="BK148" s="210">
        <f t="shared" si="42"/>
        <v>0</v>
      </c>
      <c r="BL148" s="200"/>
      <c r="BM148" s="199">
        <f>IF(D148=C$171,'Other inputs'!$C$13/1000000,SUM(AW148:BA148))</f>
        <v>22.114721321152217</v>
      </c>
      <c r="BN148" s="200">
        <f>IF(B148=$B$171,$AT$171*('Other inputs'!$C$7/'Other inputs'!$C$6),SUM(BB148:BF148))</f>
        <v>81.989252004010623</v>
      </c>
      <c r="BO148" s="188">
        <f t="shared" si="43"/>
        <v>104.10397332516284</v>
      </c>
    </row>
    <row r="149" spans="2:67">
      <c r="B149" s="121" t="str">
        <f>'KI 2019-20'!B150</f>
        <v>E1538</v>
      </c>
      <c r="C149" s="160" t="str">
        <f t="shared" si="30"/>
        <v>E1538</v>
      </c>
      <c r="D149" s="160" t="str">
        <f t="shared" si="31"/>
        <v>E1538</v>
      </c>
      <c r="E149" t="str">
        <f>INDEX('KI 2019-20'!D$9:D$383,MATCH($B149,'KI 2019-20'!$B$9:$B$383,0))</f>
        <v>SD</v>
      </c>
      <c r="F149">
        <f>INDEX('KI 2019-20'!E$9:E$383,MATCH($B149,'KI 2019-20'!$B$9:$B$383,0))</f>
        <v>0</v>
      </c>
      <c r="G149" s="119">
        <v>0</v>
      </c>
      <c r="H149" s="120" t="str">
        <f>INDEX('KI 2019-20'!F$9:F$383,MATCH($B149,'KI 2019-20'!$B$9:$B$383,0))</f>
        <v>Harlow</v>
      </c>
      <c r="I149" s="154">
        <f>_xlfn.IFNA(IF($B149=$B$382,0,INDEX('I.Supplementary 2019-20'!N$8:N$191,MATCH($B149,'I.Supplementary 2019-20'!$B$8:$B$191,0))),INDEX('KI 2019-20'!N$9:N$383,MATCH($B149,'KI 2019-20'!$B$9:$B$383,0)))</f>
        <v>0</v>
      </c>
      <c r="J149" s="153">
        <f>_xlfn.IFNA(IF($B149=$B$382,0,INDEX('I.Supplementary 2019-20'!O$8:O$191,MATCH($B149,'I.Supplementary 2019-20'!$B$8:$B$191,0))),INDEX('KI 2019-20'!O$9:O$383,MATCH($B149,'KI 2019-20'!$B$9:$B$383,0)))</f>
        <v>0</v>
      </c>
      <c r="K149" s="153">
        <f>_xlfn.IFNA(IF($B149=$B$382,0,INDEX('I.Supplementary 2019-20'!P$8:P$191,MATCH($B149,'I.Supplementary 2019-20'!$B$8:$B$191,0))),INDEX('KI 2019-20'!P$9:P$383,MATCH($B149,'KI 2019-20'!$B$9:$B$383,0)))</f>
        <v>0</v>
      </c>
      <c r="L149" s="153">
        <f>_xlfn.IFNA(IF($B149=$B$382,0,INDEX('I.Supplementary 2019-20'!Q$8:Q$191,MATCH($B149,'I.Supplementary 2019-20'!$B$8:$B$191,0))),INDEX('KI 2019-20'!Q$9:Q$383,MATCH($B149,'KI 2019-20'!$B$9:$B$383,0)))</f>
        <v>0</v>
      </c>
      <c r="M149" s="155">
        <f>_xlfn.IFNA(IF($B149=$B$382,0,INDEX('I.Supplementary 2019-20'!R$8:R$191,MATCH($B149,'I.Supplementary 2019-20'!$B$8:$B$191,0))),INDEX('KI 2019-20'!R$9:R$383,MATCH($B149,'KI 2019-20'!$B$9:$B$383,0)))</f>
        <v>0</v>
      </c>
      <c r="N149" s="153">
        <f>_xlfn.IFNA(IF($B149=$B$382,0,INDEX('I.Supplementary 2019-20'!S$8:S$191,MATCH($B149,'I.Supplementary 2019-20'!$B$8:$B$191,0))),INDEX('KI 2019-20'!S$9:S$383,MATCH($B149,'KI 2019-20'!$B$9:$B$383,0)))</f>
        <v>0</v>
      </c>
      <c r="O149" s="153">
        <f>_xlfn.IFNA(IF($B149=$B$382,0,INDEX('I.Supplementary 2019-20'!T$8:T$191,MATCH($B149,'I.Supplementary 2019-20'!$B$8:$B$191,0))),INDEX('KI 2019-20'!T$9:T$383,MATCH($B149,'KI 2019-20'!$B$9:$B$383,0)))</f>
        <v>3.0681948414444045</v>
      </c>
      <c r="P149" s="153">
        <f>_xlfn.IFNA(IF($B149=$B$382,0,INDEX('I.Supplementary 2019-20'!U$8:U$191,MATCH($B149,'I.Supplementary 2019-20'!$B$8:$B$191,0))),INDEX('KI 2019-20'!U$9:U$383,MATCH($B149,'KI 2019-20'!$B$9:$B$383,0)))</f>
        <v>0</v>
      </c>
      <c r="Q149" s="153">
        <f>_xlfn.IFNA(IF($B149=$B$382,0,INDEX('I.Supplementary 2019-20'!V$8:V$191,MATCH($B149,'I.Supplementary 2019-20'!$B$8:$B$191,0))),INDEX('KI 2019-20'!V$9:V$383,MATCH($B149,'KI 2019-20'!$B$9:$B$383,0)))</f>
        <v>0</v>
      </c>
      <c r="R149" s="155">
        <f>_xlfn.IFNA(IF($B149=$B$382,0,INDEX('I.Supplementary 2019-20'!W$8:W$191,MATCH($B149,'I.Supplementary 2019-20'!$B$8:$B$191,0))),INDEX('KI 2019-20'!W$9:W$383,MATCH($B149,'KI 2019-20'!$B$9:$B$383,0)))</f>
        <v>0</v>
      </c>
      <c r="S149" s="153">
        <f>_xlfn.IFNA(IF($B149=$B$382,0,INDEX('I.Supplementary 2019-20'!X$8:X$191,MATCH($B149,'I.Supplementary 2019-20'!$B$8:$B$191,0))),INDEX('KI 2019-20'!X$9:X$383,MATCH($B149,'KI 2019-20'!$B$9:$B$383,0)))</f>
        <v>0</v>
      </c>
      <c r="T149" s="153">
        <f>_xlfn.IFNA(IF($B149=$B$382,0,INDEX('I.Supplementary 2019-20'!Y$8:Y$191,MATCH($B149,'I.Supplementary 2019-20'!$B$8:$B$191,0))),INDEX('KI 2019-20'!Y$9:Y$383,MATCH($B149,'KI 2019-20'!$B$9:$B$383,0)))</f>
        <v>3.0681948414444045</v>
      </c>
      <c r="U149" s="153">
        <f>_xlfn.IFNA(IF($B149=$B$382,0,INDEX('I.Supplementary 2019-20'!Z$8:Z$191,MATCH($B149,'I.Supplementary 2019-20'!$B$8:$B$191,0))),INDEX('KI 2019-20'!Z$9:Z$383,MATCH($B149,'KI 2019-20'!$B$9:$B$383,0)))</f>
        <v>0</v>
      </c>
      <c r="V149" s="153">
        <f>_xlfn.IFNA(IF($B149=$B$382,0,INDEX('I.Supplementary 2019-20'!AA$8:AA$191,MATCH($B149,'I.Supplementary 2019-20'!$B$8:$B$191,0))),INDEX('KI 2019-20'!AA$9:AA$383,MATCH($B149,'KI 2019-20'!$B$9:$B$383,0)))</f>
        <v>0</v>
      </c>
      <c r="W149" s="155">
        <f>_xlfn.IFNA(IF($B149=$B$382,0,INDEX('I.Supplementary 2019-20'!AB$8:AB$191,MATCH($B149,'I.Supplementary 2019-20'!$B$8:$B$191,0))),INDEX('KI 2019-20'!AB$9:AB$383,MATCH($B149,'KI 2019-20'!$B$9:$B$383,0)))</f>
        <v>0</v>
      </c>
      <c r="Y149" s="154">
        <f>_xlfn.IFNA(IF($B149=$B$382,0,INDEX('I.Supplementary 2019-20'!$I$8:$I$191,MATCH($B149,'I.Supplementary 2019-20'!$B$8:$B$191,0))),INDEX('KI 2019-20'!$I$9:$I$383,MATCH($B149,'KI 2019-20'!$B$9:$B$383,0)))</f>
        <v>0</v>
      </c>
      <c r="Z149" s="153">
        <f>_xlfn.IFNA(IF($B149=$B$382,0,INDEX('I.Supplementary 2019-20'!$J$8:$J$191,MATCH($B149,'I.Supplementary 2019-20'!$B$8:$B$191,0))),INDEX('KI 2019-20'!$J$9:$J$383,MATCH($B149,'KI 2019-20'!$B$9:$B$383,0)))</f>
        <v>3.0681948414444045</v>
      </c>
      <c r="AA149" s="155">
        <f>_xlfn.IFNA(IF($B149=$B$382,0,INDEX('I.Supplementary 2019-20'!$H$8:$H$191,MATCH($B149,'I.Supplementary 2019-20'!$B$8:$B$191,0))),INDEX('KI 2019-20'!$H$9:$H$383,MATCH($B149,'KI 2019-20'!$B$9:$B$383,0)))</f>
        <v>3.0681948414444045</v>
      </c>
      <c r="AC149" s="156">
        <f>I149*('Other inputs'!$C$6/'Other inputs'!$C$5)</f>
        <v>0</v>
      </c>
      <c r="AD149" s="149">
        <f>IF(B149=$B$35,J149*('Other inputs'!$C$6/'Other inputs'!$C$5)-('Other inputs'!$C$18/1000000),J149*('Other inputs'!$C$6/'Other inputs'!$C$5))</f>
        <v>0</v>
      </c>
      <c r="AE149" s="149">
        <f>K149*('Other inputs'!$C$6/'Other inputs'!$C$5)</f>
        <v>0</v>
      </c>
      <c r="AF149" s="149">
        <f>L149*('Other inputs'!$C$6/'Other inputs'!$C$5)</f>
        <v>0</v>
      </c>
      <c r="AG149" s="188">
        <f>M149*('Other inputs'!$C$6/'Other inputs'!$C$5)</f>
        <v>0</v>
      </c>
      <c r="AH149" s="149">
        <f>N149*('Other inputs'!$C$6/'Other inputs'!$C$5)</f>
        <v>0</v>
      </c>
      <c r="AI149" s="149">
        <f>O149*('Other inputs'!$C$6/'Other inputs'!$C$5)</f>
        <v>3.1181857960911565</v>
      </c>
      <c r="AJ149" s="149">
        <f>P149*('Other inputs'!$C$6/'Other inputs'!$C$5)</f>
        <v>0</v>
      </c>
      <c r="AK149" s="149">
        <f>Q149*('Other inputs'!$C$6/'Other inputs'!$C$5)</f>
        <v>0</v>
      </c>
      <c r="AL149" s="188">
        <f>R149*('Other inputs'!$C$6/'Other inputs'!$C$5)</f>
        <v>0</v>
      </c>
      <c r="AM149" s="156">
        <f t="shared" si="32"/>
        <v>0</v>
      </c>
      <c r="AN149" s="149">
        <f t="shared" si="33"/>
        <v>3.1181857960911565</v>
      </c>
      <c r="AO149" s="149">
        <f t="shared" si="34"/>
        <v>0</v>
      </c>
      <c r="AP149" s="149">
        <f t="shared" si="35"/>
        <v>0</v>
      </c>
      <c r="AQ149" s="188">
        <f t="shared" si="36"/>
        <v>0</v>
      </c>
      <c r="AR149" s="149"/>
      <c r="AS149" s="156">
        <f>IF(D149=$C$171,'Other inputs'!$C$12/1000000,SUM(AC149:AG149))</f>
        <v>0</v>
      </c>
      <c r="AT149" s="200">
        <f>IF(D149=$C$171,$Z$171*('Other inputs'!$C$6/'Other inputs'!$C$5),SUM(AH149:AL149))</f>
        <v>3.1181857960911565</v>
      </c>
      <c r="AU149" s="210">
        <f t="shared" si="37"/>
        <v>3.1181857960911565</v>
      </c>
      <c r="AV149" s="214"/>
      <c r="AW149" s="199">
        <f>IF($G149=1,0,IF($B149=$B$172,AC149*('Other inputs'!$F$6/'Other inputs'!$F$5)-('Other inputs'!$C$28/1000000),AC149*('Other inputs'!$F$6/'Other inputs'!$F$5)))</f>
        <v>0</v>
      </c>
      <c r="AX149" s="200">
        <f>IF($G149=1,0,IF($B149=$B$172,AD149*('Other inputs'!$F$6/'Other inputs'!$F$5)-('Other inputs'!$C$29/1000000),AD149*('Other inputs'!$F$6/'Other inputs'!$F$5)))</f>
        <v>0</v>
      </c>
      <c r="AY149" s="200">
        <f>IF($G149=1,0,AE149*('Other inputs'!$F$6/'Other inputs'!$F$5))</f>
        <v>0</v>
      </c>
      <c r="AZ149" s="200">
        <f>IF($G149=1,0,AF149*('Other inputs'!$F$6/'Other inputs'!$F$5))</f>
        <v>0</v>
      </c>
      <c r="BA149" s="200">
        <f>IF($G149=1,0,AG149*('Other inputs'!$F$6/'Other inputs'!$F$5))</f>
        <v>0</v>
      </c>
      <c r="BB149" s="199">
        <f>IF($G149=1,0,AH149*('Other inputs'!$C$7/'Other inputs'!$C$6))</f>
        <v>0</v>
      </c>
      <c r="BC149" s="200">
        <f>IF($G149=1,0,AI149*('Other inputs'!$C$7/'Other inputs'!$C$6))</f>
        <v>3.1181857960911565</v>
      </c>
      <c r="BD149" s="200">
        <f>IF($G149=1,0,AJ149*('Other inputs'!$C$7/'Other inputs'!$C$6))</f>
        <v>0</v>
      </c>
      <c r="BE149" s="200">
        <f>IF($G149=1,0,AK149*('Other inputs'!$C$7/'Other inputs'!$C$6))</f>
        <v>0</v>
      </c>
      <c r="BF149" s="200">
        <f>IF($G149=1,0,AL149*('Other inputs'!$C$7/'Other inputs'!$C$6))</f>
        <v>0</v>
      </c>
      <c r="BG149" s="199">
        <f t="shared" si="38"/>
        <v>0</v>
      </c>
      <c r="BH149" s="200">
        <f t="shared" si="39"/>
        <v>3.1181857960911565</v>
      </c>
      <c r="BI149" s="200">
        <f t="shared" si="40"/>
        <v>0</v>
      </c>
      <c r="BJ149" s="200">
        <f t="shared" si="41"/>
        <v>0</v>
      </c>
      <c r="BK149" s="210">
        <f t="shared" si="42"/>
        <v>0</v>
      </c>
      <c r="BL149" s="200"/>
      <c r="BM149" s="199">
        <f>IF(D149=C$171,'Other inputs'!$C$13/1000000,SUM(AW149:BA149))</f>
        <v>0</v>
      </c>
      <c r="BN149" s="200">
        <f>IF(B149=$B$171,$AT$171*('Other inputs'!$C$7/'Other inputs'!$C$6),SUM(BB149:BF149))</f>
        <v>3.1181857960911565</v>
      </c>
      <c r="BO149" s="188">
        <f t="shared" si="43"/>
        <v>3.1181857960911565</v>
      </c>
    </row>
    <row r="150" spans="2:67">
      <c r="B150" s="121" t="str">
        <f>'KI 2019-20'!B151</f>
        <v>E2753</v>
      </c>
      <c r="C150" s="160" t="str">
        <f t="shared" si="30"/>
        <v>E2753</v>
      </c>
      <c r="D150" s="160" t="str">
        <f t="shared" si="31"/>
        <v>E2753</v>
      </c>
      <c r="E150" t="str">
        <f>INDEX('KI 2019-20'!D$9:D$383,MATCH($B150,'KI 2019-20'!$B$9:$B$383,0))</f>
        <v>SD</v>
      </c>
      <c r="F150" t="str">
        <f>INDEX('KI 2019-20'!E$9:E$383,MATCH($B150,'KI 2019-20'!$B$9:$B$383,0))</f>
        <v>P1912</v>
      </c>
      <c r="G150" s="119">
        <v>0</v>
      </c>
      <c r="H150" s="120" t="str">
        <f>INDEX('KI 2019-20'!F$9:F$383,MATCH($B150,'KI 2019-20'!$B$9:$B$383,0))</f>
        <v>Harrogate</v>
      </c>
      <c r="I150" s="154">
        <f>_xlfn.IFNA(IF($B150=$B$382,0,INDEX('I.Supplementary 2019-20'!N$8:N$191,MATCH($B150,'I.Supplementary 2019-20'!$B$8:$B$191,0))),INDEX('KI 2019-20'!N$9:N$383,MATCH($B150,'KI 2019-20'!$B$9:$B$383,0)))</f>
        <v>0</v>
      </c>
      <c r="J150" s="153">
        <f>_xlfn.IFNA(IF($B150=$B$382,0,INDEX('I.Supplementary 2019-20'!O$8:O$191,MATCH($B150,'I.Supplementary 2019-20'!$B$8:$B$191,0))),INDEX('KI 2019-20'!O$9:O$383,MATCH($B150,'KI 2019-20'!$B$9:$B$383,0)))</f>
        <v>0</v>
      </c>
      <c r="K150" s="153">
        <f>_xlfn.IFNA(IF($B150=$B$382,0,INDEX('I.Supplementary 2019-20'!P$8:P$191,MATCH($B150,'I.Supplementary 2019-20'!$B$8:$B$191,0))),INDEX('KI 2019-20'!P$9:P$383,MATCH($B150,'KI 2019-20'!$B$9:$B$383,0)))</f>
        <v>0</v>
      </c>
      <c r="L150" s="153">
        <f>_xlfn.IFNA(IF($B150=$B$382,0,INDEX('I.Supplementary 2019-20'!Q$8:Q$191,MATCH($B150,'I.Supplementary 2019-20'!$B$8:$B$191,0))),INDEX('KI 2019-20'!Q$9:Q$383,MATCH($B150,'KI 2019-20'!$B$9:$B$383,0)))</f>
        <v>0</v>
      </c>
      <c r="M150" s="155">
        <f>_xlfn.IFNA(IF($B150=$B$382,0,INDEX('I.Supplementary 2019-20'!R$8:R$191,MATCH($B150,'I.Supplementary 2019-20'!$B$8:$B$191,0))),INDEX('KI 2019-20'!R$9:R$383,MATCH($B150,'KI 2019-20'!$B$9:$B$383,0)))</f>
        <v>0</v>
      </c>
      <c r="N150" s="153">
        <f>_xlfn.IFNA(IF($B150=$B$382,0,INDEX('I.Supplementary 2019-20'!S$8:S$191,MATCH($B150,'I.Supplementary 2019-20'!$B$8:$B$191,0))),INDEX('KI 2019-20'!S$9:S$383,MATCH($B150,'KI 2019-20'!$B$9:$B$383,0)))</f>
        <v>0</v>
      </c>
      <c r="O150" s="153">
        <f>_xlfn.IFNA(IF($B150=$B$382,0,INDEX('I.Supplementary 2019-20'!T$8:T$191,MATCH($B150,'I.Supplementary 2019-20'!$B$8:$B$191,0))),INDEX('KI 2019-20'!T$9:T$383,MATCH($B150,'KI 2019-20'!$B$9:$B$383,0)))</f>
        <v>3.6825510536439001</v>
      </c>
      <c r="P150" s="153">
        <f>_xlfn.IFNA(IF($B150=$B$382,0,INDEX('I.Supplementary 2019-20'!U$8:U$191,MATCH($B150,'I.Supplementary 2019-20'!$B$8:$B$191,0))),INDEX('KI 2019-20'!U$9:U$383,MATCH($B150,'KI 2019-20'!$B$9:$B$383,0)))</f>
        <v>0</v>
      </c>
      <c r="Q150" s="153">
        <f>_xlfn.IFNA(IF($B150=$B$382,0,INDEX('I.Supplementary 2019-20'!V$8:V$191,MATCH($B150,'I.Supplementary 2019-20'!$B$8:$B$191,0))),INDEX('KI 2019-20'!V$9:V$383,MATCH($B150,'KI 2019-20'!$B$9:$B$383,0)))</f>
        <v>0</v>
      </c>
      <c r="R150" s="155">
        <f>_xlfn.IFNA(IF($B150=$B$382,0,INDEX('I.Supplementary 2019-20'!W$8:W$191,MATCH($B150,'I.Supplementary 2019-20'!$B$8:$B$191,0))),INDEX('KI 2019-20'!W$9:W$383,MATCH($B150,'KI 2019-20'!$B$9:$B$383,0)))</f>
        <v>0</v>
      </c>
      <c r="S150" s="153">
        <f>_xlfn.IFNA(IF($B150=$B$382,0,INDEX('I.Supplementary 2019-20'!X$8:X$191,MATCH($B150,'I.Supplementary 2019-20'!$B$8:$B$191,0))),INDEX('KI 2019-20'!X$9:X$383,MATCH($B150,'KI 2019-20'!$B$9:$B$383,0)))</f>
        <v>0</v>
      </c>
      <c r="T150" s="153">
        <f>_xlfn.IFNA(IF($B150=$B$382,0,INDEX('I.Supplementary 2019-20'!Y$8:Y$191,MATCH($B150,'I.Supplementary 2019-20'!$B$8:$B$191,0))),INDEX('KI 2019-20'!Y$9:Y$383,MATCH($B150,'KI 2019-20'!$B$9:$B$383,0)))</f>
        <v>3.6825510536439001</v>
      </c>
      <c r="U150" s="153">
        <f>_xlfn.IFNA(IF($B150=$B$382,0,INDEX('I.Supplementary 2019-20'!Z$8:Z$191,MATCH($B150,'I.Supplementary 2019-20'!$B$8:$B$191,0))),INDEX('KI 2019-20'!Z$9:Z$383,MATCH($B150,'KI 2019-20'!$B$9:$B$383,0)))</f>
        <v>0</v>
      </c>
      <c r="V150" s="153">
        <f>_xlfn.IFNA(IF($B150=$B$382,0,INDEX('I.Supplementary 2019-20'!AA$8:AA$191,MATCH($B150,'I.Supplementary 2019-20'!$B$8:$B$191,0))),INDEX('KI 2019-20'!AA$9:AA$383,MATCH($B150,'KI 2019-20'!$B$9:$B$383,0)))</f>
        <v>0</v>
      </c>
      <c r="W150" s="155">
        <f>_xlfn.IFNA(IF($B150=$B$382,0,INDEX('I.Supplementary 2019-20'!AB$8:AB$191,MATCH($B150,'I.Supplementary 2019-20'!$B$8:$B$191,0))),INDEX('KI 2019-20'!AB$9:AB$383,MATCH($B150,'KI 2019-20'!$B$9:$B$383,0)))</f>
        <v>0</v>
      </c>
      <c r="Y150" s="154">
        <f>_xlfn.IFNA(IF($B150=$B$382,0,INDEX('I.Supplementary 2019-20'!$I$8:$I$191,MATCH($B150,'I.Supplementary 2019-20'!$B$8:$B$191,0))),INDEX('KI 2019-20'!$I$9:$I$383,MATCH($B150,'KI 2019-20'!$B$9:$B$383,0)))</f>
        <v>0</v>
      </c>
      <c r="Z150" s="153">
        <f>_xlfn.IFNA(IF($B150=$B$382,0,INDEX('I.Supplementary 2019-20'!$J$8:$J$191,MATCH($B150,'I.Supplementary 2019-20'!$B$8:$B$191,0))),INDEX('KI 2019-20'!$J$9:$J$383,MATCH($B150,'KI 2019-20'!$B$9:$B$383,0)))</f>
        <v>3.6825510536439001</v>
      </c>
      <c r="AA150" s="155">
        <f>_xlfn.IFNA(IF($B150=$B$382,0,INDEX('I.Supplementary 2019-20'!$H$8:$H$191,MATCH($B150,'I.Supplementary 2019-20'!$B$8:$B$191,0))),INDEX('KI 2019-20'!$H$9:$H$383,MATCH($B150,'KI 2019-20'!$B$9:$B$383,0)))</f>
        <v>3.6825510536439001</v>
      </c>
      <c r="AC150" s="156">
        <f>I150*('Other inputs'!$C$6/'Other inputs'!$C$5)</f>
        <v>0</v>
      </c>
      <c r="AD150" s="149">
        <f>IF(B150=$B$35,J150*('Other inputs'!$C$6/'Other inputs'!$C$5)-('Other inputs'!$C$18/1000000),J150*('Other inputs'!$C$6/'Other inputs'!$C$5))</f>
        <v>0</v>
      </c>
      <c r="AE150" s="149">
        <f>K150*('Other inputs'!$C$6/'Other inputs'!$C$5)</f>
        <v>0</v>
      </c>
      <c r="AF150" s="149">
        <f>L150*('Other inputs'!$C$6/'Other inputs'!$C$5)</f>
        <v>0</v>
      </c>
      <c r="AG150" s="188">
        <f>M150*('Other inputs'!$C$6/'Other inputs'!$C$5)</f>
        <v>0</v>
      </c>
      <c r="AH150" s="149">
        <f>N150*('Other inputs'!$C$6/'Other inputs'!$C$5)</f>
        <v>0</v>
      </c>
      <c r="AI150" s="149">
        <f>O150*('Other inputs'!$C$6/'Other inputs'!$C$5)</f>
        <v>3.7425518854751654</v>
      </c>
      <c r="AJ150" s="149">
        <f>P150*('Other inputs'!$C$6/'Other inputs'!$C$5)</f>
        <v>0</v>
      </c>
      <c r="AK150" s="149">
        <f>Q150*('Other inputs'!$C$6/'Other inputs'!$C$5)</f>
        <v>0</v>
      </c>
      <c r="AL150" s="188">
        <f>R150*('Other inputs'!$C$6/'Other inputs'!$C$5)</f>
        <v>0</v>
      </c>
      <c r="AM150" s="156">
        <f t="shared" si="32"/>
        <v>0</v>
      </c>
      <c r="AN150" s="149">
        <f t="shared" si="33"/>
        <v>3.7425518854751654</v>
      </c>
      <c r="AO150" s="149">
        <f t="shared" si="34"/>
        <v>0</v>
      </c>
      <c r="AP150" s="149">
        <f t="shared" si="35"/>
        <v>0</v>
      </c>
      <c r="AQ150" s="188">
        <f t="shared" si="36"/>
        <v>0</v>
      </c>
      <c r="AR150" s="149"/>
      <c r="AS150" s="156">
        <f>IF(D150=$C$171,'Other inputs'!$C$12/1000000,SUM(AC150:AG150))</f>
        <v>0</v>
      </c>
      <c r="AT150" s="200">
        <f>IF(D150=$C$171,$Z$171*('Other inputs'!$C$6/'Other inputs'!$C$5),SUM(AH150:AL150))</f>
        <v>3.7425518854751654</v>
      </c>
      <c r="AU150" s="210">
        <f t="shared" si="37"/>
        <v>3.7425518854751654</v>
      </c>
      <c r="AV150" s="214"/>
      <c r="AW150" s="199">
        <f>IF($G150=1,0,IF($B150=$B$172,AC150*('Other inputs'!$F$6/'Other inputs'!$F$5)-('Other inputs'!$C$28/1000000),AC150*('Other inputs'!$F$6/'Other inputs'!$F$5)))</f>
        <v>0</v>
      </c>
      <c r="AX150" s="200">
        <f>IF($G150=1,0,IF($B150=$B$172,AD150*('Other inputs'!$F$6/'Other inputs'!$F$5)-('Other inputs'!$C$29/1000000),AD150*('Other inputs'!$F$6/'Other inputs'!$F$5)))</f>
        <v>0</v>
      </c>
      <c r="AY150" s="200">
        <f>IF($G150=1,0,AE150*('Other inputs'!$F$6/'Other inputs'!$F$5))</f>
        <v>0</v>
      </c>
      <c r="AZ150" s="200">
        <f>IF($G150=1,0,AF150*('Other inputs'!$F$6/'Other inputs'!$F$5))</f>
        <v>0</v>
      </c>
      <c r="BA150" s="200">
        <f>IF($G150=1,0,AG150*('Other inputs'!$F$6/'Other inputs'!$F$5))</f>
        <v>0</v>
      </c>
      <c r="BB150" s="199">
        <f>IF($G150=1,0,AH150*('Other inputs'!$C$7/'Other inputs'!$C$6))</f>
        <v>0</v>
      </c>
      <c r="BC150" s="200">
        <f>IF($G150=1,0,AI150*('Other inputs'!$C$7/'Other inputs'!$C$6))</f>
        <v>3.7425518854751654</v>
      </c>
      <c r="BD150" s="200">
        <f>IF($G150=1,0,AJ150*('Other inputs'!$C$7/'Other inputs'!$C$6))</f>
        <v>0</v>
      </c>
      <c r="BE150" s="200">
        <f>IF($G150=1,0,AK150*('Other inputs'!$C$7/'Other inputs'!$C$6))</f>
        <v>0</v>
      </c>
      <c r="BF150" s="200">
        <f>IF($G150=1,0,AL150*('Other inputs'!$C$7/'Other inputs'!$C$6))</f>
        <v>0</v>
      </c>
      <c r="BG150" s="199">
        <f t="shared" si="38"/>
        <v>0</v>
      </c>
      <c r="BH150" s="200">
        <f t="shared" si="39"/>
        <v>3.7425518854751654</v>
      </c>
      <c r="BI150" s="200">
        <f t="shared" si="40"/>
        <v>0</v>
      </c>
      <c r="BJ150" s="200">
        <f t="shared" si="41"/>
        <v>0</v>
      </c>
      <c r="BK150" s="210">
        <f t="shared" si="42"/>
        <v>0</v>
      </c>
      <c r="BL150" s="200"/>
      <c r="BM150" s="199">
        <f>IF(D150=C$171,'Other inputs'!$C$13/1000000,SUM(AW150:BA150))</f>
        <v>0</v>
      </c>
      <c r="BN150" s="200">
        <f>IF(B150=$B$171,$AT$171*('Other inputs'!$C$7/'Other inputs'!$C$6),SUM(BB150:BF150))</f>
        <v>3.7425518854751654</v>
      </c>
      <c r="BO150" s="188">
        <f t="shared" si="43"/>
        <v>3.7425518854751654</v>
      </c>
    </row>
    <row r="151" spans="2:67">
      <c r="B151" s="121" t="str">
        <f>'KI 2019-20'!B152</f>
        <v>E5039</v>
      </c>
      <c r="C151" s="160" t="str">
        <f t="shared" si="30"/>
        <v>E5039</v>
      </c>
      <c r="D151" s="160" t="str">
        <f t="shared" si="31"/>
        <v>E5039</v>
      </c>
      <c r="E151" t="str">
        <f>INDEX('KI 2019-20'!D$9:D$383,MATCH($B151,'KI 2019-20'!$B$9:$B$383,0))</f>
        <v>OLB</v>
      </c>
      <c r="F151" t="str">
        <f>INDEX('KI 2019-20'!E$9:E$383,MATCH($B151,'KI 2019-20'!$B$9:$B$383,0))</f>
        <v>P1915</v>
      </c>
      <c r="G151" s="119">
        <v>0</v>
      </c>
      <c r="H151" s="120" t="str">
        <f>INDEX('KI 2019-20'!F$9:F$383,MATCH($B151,'KI 2019-20'!$B$9:$B$383,0))</f>
        <v>Harrow</v>
      </c>
      <c r="I151" s="154">
        <f>_xlfn.IFNA(IF($B151=$B$382,0,INDEX('I.Supplementary 2019-20'!N$8:N$191,MATCH($B151,'I.Supplementary 2019-20'!$B$8:$B$191,0))),INDEX('KI 2019-20'!N$9:N$383,MATCH($B151,'KI 2019-20'!$B$9:$B$383,0)))</f>
        <v>3.4091794569037108</v>
      </c>
      <c r="J151" s="153">
        <f>_xlfn.IFNA(IF($B151=$B$382,0,INDEX('I.Supplementary 2019-20'!O$8:O$191,MATCH($B151,'I.Supplementary 2019-20'!$B$8:$B$191,0))),INDEX('KI 2019-20'!O$9:O$383,MATCH($B151,'KI 2019-20'!$B$9:$B$383,0)))</f>
        <v>-1.8494677195952014</v>
      </c>
      <c r="K151" s="153">
        <f>_xlfn.IFNA(IF($B151=$B$382,0,INDEX('I.Supplementary 2019-20'!P$8:P$191,MATCH($B151,'I.Supplementary 2019-20'!$B$8:$B$191,0))),INDEX('KI 2019-20'!P$9:P$383,MATCH($B151,'KI 2019-20'!$B$9:$B$383,0)))</f>
        <v>0</v>
      </c>
      <c r="L151" s="153">
        <f>_xlfn.IFNA(IF($B151=$B$382,0,INDEX('I.Supplementary 2019-20'!Q$8:Q$191,MATCH($B151,'I.Supplementary 2019-20'!$B$8:$B$191,0))),INDEX('KI 2019-20'!Q$9:Q$383,MATCH($B151,'KI 2019-20'!$B$9:$B$383,0)))</f>
        <v>0</v>
      </c>
      <c r="M151" s="155">
        <f>_xlfn.IFNA(IF($B151=$B$382,0,INDEX('I.Supplementary 2019-20'!R$8:R$191,MATCH($B151,'I.Supplementary 2019-20'!$B$8:$B$191,0))),INDEX('KI 2019-20'!R$9:R$383,MATCH($B151,'KI 2019-20'!$B$9:$B$383,0)))</f>
        <v>0</v>
      </c>
      <c r="N151" s="153">
        <f>_xlfn.IFNA(IF($B151=$B$382,0,INDEX('I.Supplementary 2019-20'!S$8:S$191,MATCH($B151,'I.Supplementary 2019-20'!$B$8:$B$191,0))),INDEX('KI 2019-20'!S$9:S$383,MATCH($B151,'KI 2019-20'!$B$9:$B$383,0)))</f>
        <v>29.831042947422784</v>
      </c>
      <c r="O151" s="153">
        <f>_xlfn.IFNA(IF($B151=$B$382,0,INDEX('I.Supplementary 2019-20'!T$8:T$191,MATCH($B151,'I.Supplementary 2019-20'!$B$8:$B$191,0))),INDEX('KI 2019-20'!T$9:T$383,MATCH($B151,'KI 2019-20'!$B$9:$B$383,0)))</f>
        <v>9.208390147652679</v>
      </c>
      <c r="P151" s="153">
        <f>_xlfn.IFNA(IF($B151=$B$382,0,INDEX('I.Supplementary 2019-20'!U$8:U$191,MATCH($B151,'I.Supplementary 2019-20'!$B$8:$B$191,0))),INDEX('KI 2019-20'!U$9:U$383,MATCH($B151,'KI 2019-20'!$B$9:$B$383,0)))</f>
        <v>0</v>
      </c>
      <c r="Q151" s="153">
        <f>_xlfn.IFNA(IF($B151=$B$382,0,INDEX('I.Supplementary 2019-20'!V$8:V$191,MATCH($B151,'I.Supplementary 2019-20'!$B$8:$B$191,0))),INDEX('KI 2019-20'!V$9:V$383,MATCH($B151,'KI 2019-20'!$B$9:$B$383,0)))</f>
        <v>0</v>
      </c>
      <c r="R151" s="155">
        <f>_xlfn.IFNA(IF($B151=$B$382,0,INDEX('I.Supplementary 2019-20'!W$8:W$191,MATCH($B151,'I.Supplementary 2019-20'!$B$8:$B$191,0))),INDEX('KI 2019-20'!W$9:W$383,MATCH($B151,'KI 2019-20'!$B$9:$B$383,0)))</f>
        <v>0</v>
      </c>
      <c r="S151" s="153">
        <f>_xlfn.IFNA(IF($B151=$B$382,0,INDEX('I.Supplementary 2019-20'!X$8:X$191,MATCH($B151,'I.Supplementary 2019-20'!$B$8:$B$191,0))),INDEX('KI 2019-20'!X$9:X$383,MATCH($B151,'KI 2019-20'!$B$9:$B$383,0)))</f>
        <v>33.240222404326495</v>
      </c>
      <c r="T151" s="153">
        <f>_xlfn.IFNA(IF($B151=$B$382,0,INDEX('I.Supplementary 2019-20'!Y$8:Y$191,MATCH($B151,'I.Supplementary 2019-20'!$B$8:$B$191,0))),INDEX('KI 2019-20'!Y$9:Y$383,MATCH($B151,'KI 2019-20'!$B$9:$B$383,0)))</f>
        <v>7.3589224280574772</v>
      </c>
      <c r="U151" s="153">
        <f>_xlfn.IFNA(IF($B151=$B$382,0,INDEX('I.Supplementary 2019-20'!Z$8:Z$191,MATCH($B151,'I.Supplementary 2019-20'!$B$8:$B$191,0))),INDEX('KI 2019-20'!Z$9:Z$383,MATCH($B151,'KI 2019-20'!$B$9:$B$383,0)))</f>
        <v>0</v>
      </c>
      <c r="V151" s="153">
        <f>_xlfn.IFNA(IF($B151=$B$382,0,INDEX('I.Supplementary 2019-20'!AA$8:AA$191,MATCH($B151,'I.Supplementary 2019-20'!$B$8:$B$191,0))),INDEX('KI 2019-20'!AA$9:AA$383,MATCH($B151,'KI 2019-20'!$B$9:$B$383,0)))</f>
        <v>0</v>
      </c>
      <c r="W151" s="155">
        <f>_xlfn.IFNA(IF($B151=$B$382,0,INDEX('I.Supplementary 2019-20'!AB$8:AB$191,MATCH($B151,'I.Supplementary 2019-20'!$B$8:$B$191,0))),INDEX('KI 2019-20'!AB$9:AB$383,MATCH($B151,'KI 2019-20'!$B$9:$B$383,0)))</f>
        <v>0</v>
      </c>
      <c r="Y151" s="154">
        <f>_xlfn.IFNA(IF($B151=$B$382,0,INDEX('I.Supplementary 2019-20'!$I$8:$I$191,MATCH($B151,'I.Supplementary 2019-20'!$B$8:$B$191,0))),INDEX('KI 2019-20'!$I$9:$I$383,MATCH($B151,'KI 2019-20'!$B$9:$B$383,0)))</f>
        <v>1.5597117373085096</v>
      </c>
      <c r="Z151" s="153">
        <f>_xlfn.IFNA(IF($B151=$B$382,0,INDEX('I.Supplementary 2019-20'!$J$8:$J$191,MATCH($B151,'I.Supplementary 2019-20'!$B$8:$B$191,0))),INDEX('KI 2019-20'!$J$9:$J$383,MATCH($B151,'KI 2019-20'!$B$9:$B$383,0)))</f>
        <v>39.039433095075459</v>
      </c>
      <c r="AA151" s="155">
        <f>_xlfn.IFNA(IF($B151=$B$382,0,INDEX('I.Supplementary 2019-20'!$H$8:$H$191,MATCH($B151,'I.Supplementary 2019-20'!$B$8:$B$191,0))),INDEX('KI 2019-20'!$H$9:$H$383,MATCH($B151,'KI 2019-20'!$B$9:$B$383,0)))</f>
        <v>40.599144832383971</v>
      </c>
      <c r="AC151" s="156">
        <f>I151*('Other inputs'!$C$6/'Other inputs'!$C$5)</f>
        <v>3.4647261690324882</v>
      </c>
      <c r="AD151" s="149">
        <f>IF(B151=$B$35,J151*('Other inputs'!$C$6/'Other inputs'!$C$5)-('Other inputs'!$C$18/1000000),J151*('Other inputs'!$C$6/'Other inputs'!$C$5))</f>
        <v>-1.8796016131934941</v>
      </c>
      <c r="AE151" s="149">
        <f>K151*('Other inputs'!$C$6/'Other inputs'!$C$5)</f>
        <v>0</v>
      </c>
      <c r="AF151" s="149">
        <f>L151*('Other inputs'!$C$6/'Other inputs'!$C$5)</f>
        <v>0</v>
      </c>
      <c r="AG151" s="188">
        <f>M151*('Other inputs'!$C$6/'Other inputs'!$C$5)</f>
        <v>0</v>
      </c>
      <c r="AH151" s="149">
        <f>N151*('Other inputs'!$C$6/'Other inputs'!$C$5)</f>
        <v>30.317088453694438</v>
      </c>
      <c r="AI151" s="149">
        <f>O151*('Other inputs'!$C$6/'Other inputs'!$C$5)</f>
        <v>9.3584250176755344</v>
      </c>
      <c r="AJ151" s="149">
        <f>P151*('Other inputs'!$C$6/'Other inputs'!$C$5)</f>
        <v>0</v>
      </c>
      <c r="AK151" s="149">
        <f>Q151*('Other inputs'!$C$6/'Other inputs'!$C$5)</f>
        <v>0</v>
      </c>
      <c r="AL151" s="188">
        <f>R151*('Other inputs'!$C$6/'Other inputs'!$C$5)</f>
        <v>0</v>
      </c>
      <c r="AM151" s="156">
        <f t="shared" si="32"/>
        <v>33.781814622726927</v>
      </c>
      <c r="AN151" s="149">
        <f t="shared" si="33"/>
        <v>7.4788234044820401</v>
      </c>
      <c r="AO151" s="149">
        <f t="shared" si="34"/>
        <v>0</v>
      </c>
      <c r="AP151" s="149">
        <f t="shared" si="35"/>
        <v>0</v>
      </c>
      <c r="AQ151" s="188">
        <f t="shared" si="36"/>
        <v>0</v>
      </c>
      <c r="AR151" s="149"/>
      <c r="AS151" s="156">
        <f>IF(D151=$C$171,'Other inputs'!$C$12/1000000,SUM(AC151:AG151))</f>
        <v>1.5851245558389941</v>
      </c>
      <c r="AT151" s="200">
        <f>IF(D151=$C$171,$Z$171*('Other inputs'!$C$6/'Other inputs'!$C$5),SUM(AH151:AL151))</f>
        <v>39.675513471369975</v>
      </c>
      <c r="AU151" s="210">
        <f t="shared" si="37"/>
        <v>41.260638027208969</v>
      </c>
      <c r="AV151" s="214"/>
      <c r="AW151" s="199">
        <f>IF($G151=1,0,IF($B151=$B$172,AC151*('Other inputs'!$F$6/'Other inputs'!$F$5)-('Other inputs'!$C$28/1000000),AC151*('Other inputs'!$F$6/'Other inputs'!$F$5)))</f>
        <v>3.4838859450824371</v>
      </c>
      <c r="AX151" s="200">
        <f>IF($G151=1,0,IF($B151=$B$172,AD151*('Other inputs'!$F$6/'Other inputs'!$F$5)-('Other inputs'!$C$29/1000000),AD151*('Other inputs'!$F$6/'Other inputs'!$F$5)))</f>
        <v>-1.8899957234968681</v>
      </c>
      <c r="AY151" s="200">
        <f>IF($G151=1,0,AE151*('Other inputs'!$F$6/'Other inputs'!$F$5))</f>
        <v>0</v>
      </c>
      <c r="AZ151" s="200">
        <f>IF($G151=1,0,AF151*('Other inputs'!$F$6/'Other inputs'!$F$5))</f>
        <v>0</v>
      </c>
      <c r="BA151" s="200">
        <f>IF($G151=1,0,AG151*('Other inputs'!$F$6/'Other inputs'!$F$5))</f>
        <v>0</v>
      </c>
      <c r="BB151" s="199">
        <f>IF($G151=1,0,AH151*('Other inputs'!$C$7/'Other inputs'!$C$6))</f>
        <v>30.317088453694438</v>
      </c>
      <c r="BC151" s="200">
        <f>IF($G151=1,0,AI151*('Other inputs'!$C$7/'Other inputs'!$C$6))</f>
        <v>9.3584250176755344</v>
      </c>
      <c r="BD151" s="200">
        <f>IF($G151=1,0,AJ151*('Other inputs'!$C$7/'Other inputs'!$C$6))</f>
        <v>0</v>
      </c>
      <c r="BE151" s="200">
        <f>IF($G151=1,0,AK151*('Other inputs'!$C$7/'Other inputs'!$C$6))</f>
        <v>0</v>
      </c>
      <c r="BF151" s="200">
        <f>IF($G151=1,0,AL151*('Other inputs'!$C$7/'Other inputs'!$C$6))</f>
        <v>0</v>
      </c>
      <c r="BG151" s="199">
        <f t="shared" si="38"/>
        <v>33.800974398776873</v>
      </c>
      <c r="BH151" s="200">
        <f t="shared" si="39"/>
        <v>7.4684292941786659</v>
      </c>
      <c r="BI151" s="200">
        <f t="shared" si="40"/>
        <v>0</v>
      </c>
      <c r="BJ151" s="200">
        <f t="shared" si="41"/>
        <v>0</v>
      </c>
      <c r="BK151" s="210">
        <f t="shared" si="42"/>
        <v>0</v>
      </c>
      <c r="BL151" s="200"/>
      <c r="BM151" s="199">
        <f>IF(D151=C$171,'Other inputs'!$C$13/1000000,SUM(AW151:BA151))</f>
        <v>1.593890221585569</v>
      </c>
      <c r="BN151" s="200">
        <f>IF(B151=$B$171,$AT$171*('Other inputs'!$C$7/'Other inputs'!$C$6),SUM(BB151:BF151))</f>
        <v>39.675513471369975</v>
      </c>
      <c r="BO151" s="188">
        <f t="shared" si="43"/>
        <v>41.269403692955542</v>
      </c>
    </row>
    <row r="152" spans="2:67">
      <c r="B152" s="121" t="str">
        <f>'KI 2019-20'!B153</f>
        <v>E1736</v>
      </c>
      <c r="C152" s="160" t="str">
        <f t="shared" si="30"/>
        <v>E1736</v>
      </c>
      <c r="D152" s="160" t="str">
        <f t="shared" si="31"/>
        <v>E1736</v>
      </c>
      <c r="E152" t="str">
        <f>INDEX('KI 2019-20'!D$9:D$383,MATCH($B152,'KI 2019-20'!$B$9:$B$383,0))</f>
        <v>SD</v>
      </c>
      <c r="F152">
        <f>INDEX('KI 2019-20'!E$9:E$383,MATCH($B152,'KI 2019-20'!$B$9:$B$383,0))</f>
        <v>0</v>
      </c>
      <c r="G152" s="119">
        <v>0</v>
      </c>
      <c r="H152" s="120" t="str">
        <f>INDEX('KI 2019-20'!F$9:F$383,MATCH($B152,'KI 2019-20'!$B$9:$B$383,0))</f>
        <v>Hart</v>
      </c>
      <c r="I152" s="154">
        <f>_xlfn.IFNA(IF($B152=$B$382,0,INDEX('I.Supplementary 2019-20'!N$8:N$191,MATCH($B152,'I.Supplementary 2019-20'!$B$8:$B$191,0))),INDEX('KI 2019-20'!N$9:N$383,MATCH($B152,'KI 2019-20'!$B$9:$B$383,0)))</f>
        <v>0</v>
      </c>
      <c r="J152" s="153">
        <f>_xlfn.IFNA(IF($B152=$B$382,0,INDEX('I.Supplementary 2019-20'!O$8:O$191,MATCH($B152,'I.Supplementary 2019-20'!$B$8:$B$191,0))),INDEX('KI 2019-20'!O$9:O$383,MATCH($B152,'KI 2019-20'!$B$9:$B$383,0)))</f>
        <v>0</v>
      </c>
      <c r="K152" s="153">
        <f>_xlfn.IFNA(IF($B152=$B$382,0,INDEX('I.Supplementary 2019-20'!P$8:P$191,MATCH($B152,'I.Supplementary 2019-20'!$B$8:$B$191,0))),INDEX('KI 2019-20'!P$9:P$383,MATCH($B152,'KI 2019-20'!$B$9:$B$383,0)))</f>
        <v>0</v>
      </c>
      <c r="L152" s="153">
        <f>_xlfn.IFNA(IF($B152=$B$382,0,INDEX('I.Supplementary 2019-20'!Q$8:Q$191,MATCH($B152,'I.Supplementary 2019-20'!$B$8:$B$191,0))),INDEX('KI 2019-20'!Q$9:Q$383,MATCH($B152,'KI 2019-20'!$B$9:$B$383,0)))</f>
        <v>0</v>
      </c>
      <c r="M152" s="155">
        <f>_xlfn.IFNA(IF($B152=$B$382,0,INDEX('I.Supplementary 2019-20'!R$8:R$191,MATCH($B152,'I.Supplementary 2019-20'!$B$8:$B$191,0))),INDEX('KI 2019-20'!R$9:R$383,MATCH($B152,'KI 2019-20'!$B$9:$B$383,0)))</f>
        <v>0</v>
      </c>
      <c r="N152" s="153">
        <f>_xlfn.IFNA(IF($B152=$B$382,0,INDEX('I.Supplementary 2019-20'!S$8:S$191,MATCH($B152,'I.Supplementary 2019-20'!$B$8:$B$191,0))),INDEX('KI 2019-20'!S$9:S$383,MATCH($B152,'KI 2019-20'!$B$9:$B$383,0)))</f>
        <v>0</v>
      </c>
      <c r="O152" s="153">
        <f>_xlfn.IFNA(IF($B152=$B$382,0,INDEX('I.Supplementary 2019-20'!T$8:T$191,MATCH($B152,'I.Supplementary 2019-20'!$B$8:$B$191,0))),INDEX('KI 2019-20'!T$9:T$383,MATCH($B152,'KI 2019-20'!$B$9:$B$383,0)))</f>
        <v>1.3598954898650726</v>
      </c>
      <c r="P152" s="153">
        <f>_xlfn.IFNA(IF($B152=$B$382,0,INDEX('I.Supplementary 2019-20'!U$8:U$191,MATCH($B152,'I.Supplementary 2019-20'!$B$8:$B$191,0))),INDEX('KI 2019-20'!U$9:U$383,MATCH($B152,'KI 2019-20'!$B$9:$B$383,0)))</f>
        <v>0</v>
      </c>
      <c r="Q152" s="153">
        <f>_xlfn.IFNA(IF($B152=$B$382,0,INDEX('I.Supplementary 2019-20'!V$8:V$191,MATCH($B152,'I.Supplementary 2019-20'!$B$8:$B$191,0))),INDEX('KI 2019-20'!V$9:V$383,MATCH($B152,'KI 2019-20'!$B$9:$B$383,0)))</f>
        <v>0</v>
      </c>
      <c r="R152" s="155">
        <f>_xlfn.IFNA(IF($B152=$B$382,0,INDEX('I.Supplementary 2019-20'!W$8:W$191,MATCH($B152,'I.Supplementary 2019-20'!$B$8:$B$191,0))),INDEX('KI 2019-20'!W$9:W$383,MATCH($B152,'KI 2019-20'!$B$9:$B$383,0)))</f>
        <v>0</v>
      </c>
      <c r="S152" s="153">
        <f>_xlfn.IFNA(IF($B152=$B$382,0,INDEX('I.Supplementary 2019-20'!X$8:X$191,MATCH($B152,'I.Supplementary 2019-20'!$B$8:$B$191,0))),INDEX('KI 2019-20'!X$9:X$383,MATCH($B152,'KI 2019-20'!$B$9:$B$383,0)))</f>
        <v>0</v>
      </c>
      <c r="T152" s="153">
        <f>_xlfn.IFNA(IF($B152=$B$382,0,INDEX('I.Supplementary 2019-20'!Y$8:Y$191,MATCH($B152,'I.Supplementary 2019-20'!$B$8:$B$191,0))),INDEX('KI 2019-20'!Y$9:Y$383,MATCH($B152,'KI 2019-20'!$B$9:$B$383,0)))</f>
        <v>1.3598954898650726</v>
      </c>
      <c r="U152" s="153">
        <f>_xlfn.IFNA(IF($B152=$B$382,0,INDEX('I.Supplementary 2019-20'!Z$8:Z$191,MATCH($B152,'I.Supplementary 2019-20'!$B$8:$B$191,0))),INDEX('KI 2019-20'!Z$9:Z$383,MATCH($B152,'KI 2019-20'!$B$9:$B$383,0)))</f>
        <v>0</v>
      </c>
      <c r="V152" s="153">
        <f>_xlfn.IFNA(IF($B152=$B$382,0,INDEX('I.Supplementary 2019-20'!AA$8:AA$191,MATCH($B152,'I.Supplementary 2019-20'!$B$8:$B$191,0))),INDEX('KI 2019-20'!AA$9:AA$383,MATCH($B152,'KI 2019-20'!$B$9:$B$383,0)))</f>
        <v>0</v>
      </c>
      <c r="W152" s="155">
        <f>_xlfn.IFNA(IF($B152=$B$382,0,INDEX('I.Supplementary 2019-20'!AB$8:AB$191,MATCH($B152,'I.Supplementary 2019-20'!$B$8:$B$191,0))),INDEX('KI 2019-20'!AB$9:AB$383,MATCH($B152,'KI 2019-20'!$B$9:$B$383,0)))</f>
        <v>0</v>
      </c>
      <c r="Y152" s="154">
        <f>_xlfn.IFNA(IF($B152=$B$382,0,INDEX('I.Supplementary 2019-20'!$I$8:$I$191,MATCH($B152,'I.Supplementary 2019-20'!$B$8:$B$191,0))),INDEX('KI 2019-20'!$I$9:$I$383,MATCH($B152,'KI 2019-20'!$B$9:$B$383,0)))</f>
        <v>0</v>
      </c>
      <c r="Z152" s="153">
        <f>_xlfn.IFNA(IF($B152=$B$382,0,INDEX('I.Supplementary 2019-20'!$J$8:$J$191,MATCH($B152,'I.Supplementary 2019-20'!$B$8:$B$191,0))),INDEX('KI 2019-20'!$J$9:$J$383,MATCH($B152,'KI 2019-20'!$B$9:$B$383,0)))</f>
        <v>1.3598954898650726</v>
      </c>
      <c r="AA152" s="155">
        <f>_xlfn.IFNA(IF($B152=$B$382,0,INDEX('I.Supplementary 2019-20'!$H$8:$H$191,MATCH($B152,'I.Supplementary 2019-20'!$B$8:$B$191,0))),INDEX('KI 2019-20'!$H$9:$H$383,MATCH($B152,'KI 2019-20'!$B$9:$B$383,0)))</f>
        <v>1.3598954898650726</v>
      </c>
      <c r="AC152" s="156">
        <f>I152*('Other inputs'!$C$6/'Other inputs'!$C$5)</f>
        <v>0</v>
      </c>
      <c r="AD152" s="149">
        <f>IF(B152=$B$35,J152*('Other inputs'!$C$6/'Other inputs'!$C$5)-('Other inputs'!$C$18/1000000),J152*('Other inputs'!$C$6/'Other inputs'!$C$5))</f>
        <v>0</v>
      </c>
      <c r="AE152" s="149">
        <f>K152*('Other inputs'!$C$6/'Other inputs'!$C$5)</f>
        <v>0</v>
      </c>
      <c r="AF152" s="149">
        <f>L152*('Other inputs'!$C$6/'Other inputs'!$C$5)</f>
        <v>0</v>
      </c>
      <c r="AG152" s="188">
        <f>M152*('Other inputs'!$C$6/'Other inputs'!$C$5)</f>
        <v>0</v>
      </c>
      <c r="AH152" s="149">
        <f>N152*('Other inputs'!$C$6/'Other inputs'!$C$5)</f>
        <v>0</v>
      </c>
      <c r="AI152" s="149">
        <f>O152*('Other inputs'!$C$6/'Other inputs'!$C$5)</f>
        <v>1.3820526465227521</v>
      </c>
      <c r="AJ152" s="149">
        <f>P152*('Other inputs'!$C$6/'Other inputs'!$C$5)</f>
        <v>0</v>
      </c>
      <c r="AK152" s="149">
        <f>Q152*('Other inputs'!$C$6/'Other inputs'!$C$5)</f>
        <v>0</v>
      </c>
      <c r="AL152" s="188">
        <f>R152*('Other inputs'!$C$6/'Other inputs'!$C$5)</f>
        <v>0</v>
      </c>
      <c r="AM152" s="156">
        <f t="shared" si="32"/>
        <v>0</v>
      </c>
      <c r="AN152" s="149">
        <f t="shared" si="33"/>
        <v>1.3820526465227521</v>
      </c>
      <c r="AO152" s="149">
        <f t="shared" si="34"/>
        <v>0</v>
      </c>
      <c r="AP152" s="149">
        <f t="shared" si="35"/>
        <v>0</v>
      </c>
      <c r="AQ152" s="188">
        <f t="shared" si="36"/>
        <v>0</v>
      </c>
      <c r="AR152" s="149"/>
      <c r="AS152" s="156">
        <f>IF(D152=$C$171,'Other inputs'!$C$12/1000000,SUM(AC152:AG152))</f>
        <v>0</v>
      </c>
      <c r="AT152" s="200">
        <f>IF(D152=$C$171,$Z$171*('Other inputs'!$C$6/'Other inputs'!$C$5),SUM(AH152:AL152))</f>
        <v>1.3820526465227521</v>
      </c>
      <c r="AU152" s="210">
        <f t="shared" si="37"/>
        <v>1.3820526465227521</v>
      </c>
      <c r="AV152" s="214"/>
      <c r="AW152" s="199">
        <f>IF($G152=1,0,IF($B152=$B$172,AC152*('Other inputs'!$F$6/'Other inputs'!$F$5)-('Other inputs'!$C$28/1000000),AC152*('Other inputs'!$F$6/'Other inputs'!$F$5)))</f>
        <v>0</v>
      </c>
      <c r="AX152" s="200">
        <f>IF($G152=1,0,IF($B152=$B$172,AD152*('Other inputs'!$F$6/'Other inputs'!$F$5)-('Other inputs'!$C$29/1000000),AD152*('Other inputs'!$F$6/'Other inputs'!$F$5)))</f>
        <v>0</v>
      </c>
      <c r="AY152" s="200">
        <f>IF($G152=1,0,AE152*('Other inputs'!$F$6/'Other inputs'!$F$5))</f>
        <v>0</v>
      </c>
      <c r="AZ152" s="200">
        <f>IF($G152=1,0,AF152*('Other inputs'!$F$6/'Other inputs'!$F$5))</f>
        <v>0</v>
      </c>
      <c r="BA152" s="200">
        <f>IF($G152=1,0,AG152*('Other inputs'!$F$6/'Other inputs'!$F$5))</f>
        <v>0</v>
      </c>
      <c r="BB152" s="199">
        <f>IF($G152=1,0,AH152*('Other inputs'!$C$7/'Other inputs'!$C$6))</f>
        <v>0</v>
      </c>
      <c r="BC152" s="200">
        <f>IF($G152=1,0,AI152*('Other inputs'!$C$7/'Other inputs'!$C$6))</f>
        <v>1.3820526465227521</v>
      </c>
      <c r="BD152" s="200">
        <f>IF($G152=1,0,AJ152*('Other inputs'!$C$7/'Other inputs'!$C$6))</f>
        <v>0</v>
      </c>
      <c r="BE152" s="200">
        <f>IF($G152=1,0,AK152*('Other inputs'!$C$7/'Other inputs'!$C$6))</f>
        <v>0</v>
      </c>
      <c r="BF152" s="200">
        <f>IF($G152=1,0,AL152*('Other inputs'!$C$7/'Other inputs'!$C$6))</f>
        <v>0</v>
      </c>
      <c r="BG152" s="199">
        <f t="shared" si="38"/>
        <v>0</v>
      </c>
      <c r="BH152" s="200">
        <f t="shared" si="39"/>
        <v>1.3820526465227521</v>
      </c>
      <c r="BI152" s="200">
        <f t="shared" si="40"/>
        <v>0</v>
      </c>
      <c r="BJ152" s="200">
        <f t="shared" si="41"/>
        <v>0</v>
      </c>
      <c r="BK152" s="210">
        <f t="shared" si="42"/>
        <v>0</v>
      </c>
      <c r="BL152" s="200"/>
      <c r="BM152" s="199">
        <f>IF(D152=C$171,'Other inputs'!$C$13/1000000,SUM(AW152:BA152))</f>
        <v>0</v>
      </c>
      <c r="BN152" s="200">
        <f>IF(B152=$B$171,$AT$171*('Other inputs'!$C$7/'Other inputs'!$C$6),SUM(BB152:BF152))</f>
        <v>1.3820526465227521</v>
      </c>
      <c r="BO152" s="188">
        <f t="shared" si="43"/>
        <v>1.3820526465227521</v>
      </c>
    </row>
    <row r="153" spans="2:67">
      <c r="B153" s="121" t="str">
        <f>'KI 2019-20'!B154</f>
        <v>E0701</v>
      </c>
      <c r="C153" s="160" t="str">
        <f t="shared" si="30"/>
        <v>E0701</v>
      </c>
      <c r="D153" s="160" t="str">
        <f t="shared" si="31"/>
        <v>E0701</v>
      </c>
      <c r="E153" t="str">
        <f>INDEX('KI 2019-20'!D$9:D$383,MATCH($B153,'KI 2019-20'!$B$9:$B$383,0))</f>
        <v>UNINFIR</v>
      </c>
      <c r="F153">
        <f>INDEX('KI 2019-20'!E$9:E$383,MATCH($B153,'KI 2019-20'!$B$9:$B$383,0))</f>
        <v>0</v>
      </c>
      <c r="G153" s="119">
        <v>0</v>
      </c>
      <c r="H153" s="120" t="str">
        <f>INDEX('KI 2019-20'!F$9:F$383,MATCH($B153,'KI 2019-20'!$B$9:$B$383,0))</f>
        <v>Hartlepool</v>
      </c>
      <c r="I153" s="154">
        <f>_xlfn.IFNA(IF($B153=$B$382,0,INDEX('I.Supplementary 2019-20'!N$8:N$191,MATCH($B153,'I.Supplementary 2019-20'!$B$8:$B$191,0))),INDEX('KI 2019-20'!N$9:N$383,MATCH($B153,'KI 2019-20'!$B$9:$B$383,0)))</f>
        <v>7.3515069292228779</v>
      </c>
      <c r="J153" s="153">
        <f>_xlfn.IFNA(IF($B153=$B$382,0,INDEX('I.Supplementary 2019-20'!O$8:O$191,MATCH($B153,'I.Supplementary 2019-20'!$B$8:$B$191,0))),INDEX('KI 2019-20'!O$9:O$383,MATCH($B153,'KI 2019-20'!$B$9:$B$383,0)))</f>
        <v>0.42629078176316804</v>
      </c>
      <c r="K153" s="153">
        <f>_xlfn.IFNA(IF($B153=$B$382,0,INDEX('I.Supplementary 2019-20'!P$8:P$191,MATCH($B153,'I.Supplementary 2019-20'!$B$8:$B$191,0))),INDEX('KI 2019-20'!P$9:P$383,MATCH($B153,'KI 2019-20'!$B$9:$B$383,0)))</f>
        <v>0</v>
      </c>
      <c r="L153" s="153">
        <f>_xlfn.IFNA(IF($B153=$B$382,0,INDEX('I.Supplementary 2019-20'!Q$8:Q$191,MATCH($B153,'I.Supplementary 2019-20'!$B$8:$B$191,0))),INDEX('KI 2019-20'!Q$9:Q$383,MATCH($B153,'KI 2019-20'!$B$9:$B$383,0)))</f>
        <v>0</v>
      </c>
      <c r="M153" s="155">
        <f>_xlfn.IFNA(IF($B153=$B$382,0,INDEX('I.Supplementary 2019-20'!R$8:R$191,MATCH($B153,'I.Supplementary 2019-20'!$B$8:$B$191,0))),INDEX('KI 2019-20'!R$9:R$383,MATCH($B153,'KI 2019-20'!$B$9:$B$383,0)))</f>
        <v>0</v>
      </c>
      <c r="N153" s="153">
        <f>_xlfn.IFNA(IF($B153=$B$382,0,INDEX('I.Supplementary 2019-20'!S$8:S$191,MATCH($B153,'I.Supplementary 2019-20'!$B$8:$B$191,0))),INDEX('KI 2019-20'!S$9:S$383,MATCH($B153,'KI 2019-20'!$B$9:$B$383,0)))</f>
        <v>23.604351640042342</v>
      </c>
      <c r="O153" s="153">
        <f>_xlfn.IFNA(IF($B153=$B$382,0,INDEX('I.Supplementary 2019-20'!T$8:T$191,MATCH($B153,'I.Supplementary 2019-20'!$B$8:$B$191,0))),INDEX('KI 2019-20'!T$9:T$383,MATCH($B153,'KI 2019-20'!$B$9:$B$383,0)))</f>
        <v>4.4298219360605575</v>
      </c>
      <c r="P153" s="153">
        <f>_xlfn.IFNA(IF($B153=$B$382,0,INDEX('I.Supplementary 2019-20'!U$8:U$191,MATCH($B153,'I.Supplementary 2019-20'!$B$8:$B$191,0))),INDEX('KI 2019-20'!U$9:U$383,MATCH($B153,'KI 2019-20'!$B$9:$B$383,0)))</f>
        <v>0</v>
      </c>
      <c r="Q153" s="153">
        <f>_xlfn.IFNA(IF($B153=$B$382,0,INDEX('I.Supplementary 2019-20'!V$8:V$191,MATCH($B153,'I.Supplementary 2019-20'!$B$8:$B$191,0))),INDEX('KI 2019-20'!V$9:V$383,MATCH($B153,'KI 2019-20'!$B$9:$B$383,0)))</f>
        <v>0</v>
      </c>
      <c r="R153" s="155">
        <f>_xlfn.IFNA(IF($B153=$B$382,0,INDEX('I.Supplementary 2019-20'!W$8:W$191,MATCH($B153,'I.Supplementary 2019-20'!$B$8:$B$191,0))),INDEX('KI 2019-20'!W$9:W$383,MATCH($B153,'KI 2019-20'!$B$9:$B$383,0)))</f>
        <v>0</v>
      </c>
      <c r="S153" s="153">
        <f>_xlfn.IFNA(IF($B153=$B$382,0,INDEX('I.Supplementary 2019-20'!X$8:X$191,MATCH($B153,'I.Supplementary 2019-20'!$B$8:$B$191,0))),INDEX('KI 2019-20'!X$9:X$383,MATCH($B153,'KI 2019-20'!$B$9:$B$383,0)))</f>
        <v>30.955858569265221</v>
      </c>
      <c r="T153" s="153">
        <f>_xlfn.IFNA(IF($B153=$B$382,0,INDEX('I.Supplementary 2019-20'!Y$8:Y$191,MATCH($B153,'I.Supplementary 2019-20'!$B$8:$B$191,0))),INDEX('KI 2019-20'!Y$9:Y$383,MATCH($B153,'KI 2019-20'!$B$9:$B$383,0)))</f>
        <v>4.8561127178237253</v>
      </c>
      <c r="U153" s="153">
        <f>_xlfn.IFNA(IF($B153=$B$382,0,INDEX('I.Supplementary 2019-20'!Z$8:Z$191,MATCH($B153,'I.Supplementary 2019-20'!$B$8:$B$191,0))),INDEX('KI 2019-20'!Z$9:Z$383,MATCH($B153,'KI 2019-20'!$B$9:$B$383,0)))</f>
        <v>0</v>
      </c>
      <c r="V153" s="153">
        <f>_xlfn.IFNA(IF($B153=$B$382,0,INDEX('I.Supplementary 2019-20'!AA$8:AA$191,MATCH($B153,'I.Supplementary 2019-20'!$B$8:$B$191,0))),INDEX('KI 2019-20'!AA$9:AA$383,MATCH($B153,'KI 2019-20'!$B$9:$B$383,0)))</f>
        <v>0</v>
      </c>
      <c r="W153" s="155">
        <f>_xlfn.IFNA(IF($B153=$B$382,0,INDEX('I.Supplementary 2019-20'!AB$8:AB$191,MATCH($B153,'I.Supplementary 2019-20'!$B$8:$B$191,0))),INDEX('KI 2019-20'!AB$9:AB$383,MATCH($B153,'KI 2019-20'!$B$9:$B$383,0)))</f>
        <v>0</v>
      </c>
      <c r="Y153" s="154">
        <f>_xlfn.IFNA(IF($B153=$B$382,0,INDEX('I.Supplementary 2019-20'!$I$8:$I$191,MATCH($B153,'I.Supplementary 2019-20'!$B$8:$B$191,0))),INDEX('KI 2019-20'!$I$9:$I$383,MATCH($B153,'KI 2019-20'!$B$9:$B$383,0)))</f>
        <v>7.7777977109860466</v>
      </c>
      <c r="Z153" s="153">
        <f>_xlfn.IFNA(IF($B153=$B$382,0,INDEX('I.Supplementary 2019-20'!$J$8:$J$191,MATCH($B153,'I.Supplementary 2019-20'!$B$8:$B$191,0))),INDEX('KI 2019-20'!$J$9:$J$383,MATCH($B153,'KI 2019-20'!$B$9:$B$383,0)))</f>
        <v>28.034173576102898</v>
      </c>
      <c r="AA153" s="155">
        <f>_xlfn.IFNA(IF($B153=$B$382,0,INDEX('I.Supplementary 2019-20'!$H$8:$H$191,MATCH($B153,'I.Supplementary 2019-20'!$B$8:$B$191,0))),INDEX('KI 2019-20'!$H$9:$H$383,MATCH($B153,'KI 2019-20'!$B$9:$B$383,0)))</f>
        <v>35.811971287088944</v>
      </c>
      <c r="AC153" s="156">
        <f>I153*('Other inputs'!$C$6/'Other inputs'!$C$5)</f>
        <v>7.4712870828558371</v>
      </c>
      <c r="AD153" s="149">
        <f>IF(B153=$B$35,J153*('Other inputs'!$C$6/'Other inputs'!$C$5)-('Other inputs'!$C$18/1000000),J153*('Other inputs'!$C$6/'Other inputs'!$C$5))</f>
        <v>0.43323645641511377</v>
      </c>
      <c r="AE153" s="149">
        <f>K153*('Other inputs'!$C$6/'Other inputs'!$C$5)</f>
        <v>0</v>
      </c>
      <c r="AF153" s="149">
        <f>L153*('Other inputs'!$C$6/'Other inputs'!$C$5)</f>
        <v>0</v>
      </c>
      <c r="AG153" s="188">
        <f>M153*('Other inputs'!$C$6/'Other inputs'!$C$5)</f>
        <v>0</v>
      </c>
      <c r="AH153" s="149">
        <f>N153*('Other inputs'!$C$6/'Other inputs'!$C$5)</f>
        <v>23.988943927456475</v>
      </c>
      <c r="AI153" s="149">
        <f>O153*('Other inputs'!$C$6/'Other inputs'!$C$5)</f>
        <v>4.5019982608843554</v>
      </c>
      <c r="AJ153" s="149">
        <f>P153*('Other inputs'!$C$6/'Other inputs'!$C$5)</f>
        <v>0</v>
      </c>
      <c r="AK153" s="149">
        <f>Q153*('Other inputs'!$C$6/'Other inputs'!$C$5)</f>
        <v>0</v>
      </c>
      <c r="AL153" s="188">
        <f>R153*('Other inputs'!$C$6/'Other inputs'!$C$5)</f>
        <v>0</v>
      </c>
      <c r="AM153" s="156">
        <f t="shared" si="32"/>
        <v>31.460231010312313</v>
      </c>
      <c r="AN153" s="149">
        <f t="shared" si="33"/>
        <v>4.9352347172994691</v>
      </c>
      <c r="AO153" s="149">
        <f t="shared" si="34"/>
        <v>0</v>
      </c>
      <c r="AP153" s="149">
        <f t="shared" si="35"/>
        <v>0</v>
      </c>
      <c r="AQ153" s="188">
        <f t="shared" si="36"/>
        <v>0</v>
      </c>
      <c r="AR153" s="149"/>
      <c r="AS153" s="156">
        <f>IF(D153=$C$171,'Other inputs'!$C$12/1000000,SUM(AC153:AG153))</f>
        <v>7.9045235392709507</v>
      </c>
      <c r="AT153" s="200">
        <f>IF(D153=$C$171,$Z$171*('Other inputs'!$C$6/'Other inputs'!$C$5),SUM(AH153:AL153))</f>
        <v>28.490942188340831</v>
      </c>
      <c r="AU153" s="210">
        <f t="shared" si="37"/>
        <v>36.395465727611779</v>
      </c>
      <c r="AV153" s="214"/>
      <c r="AW153" s="199">
        <f>IF($G153=1,0,IF($B153=$B$172,AC153*('Other inputs'!$F$6/'Other inputs'!$F$5)-('Other inputs'!$C$28/1000000),AC153*('Other inputs'!$F$6/'Other inputs'!$F$5)))</f>
        <v>7.5126029561250851</v>
      </c>
      <c r="AX153" s="200">
        <f>IF($G153=1,0,IF($B153=$B$172,AD153*('Other inputs'!$F$6/'Other inputs'!$F$5)-('Other inputs'!$C$29/1000000),AD153*('Other inputs'!$F$6/'Other inputs'!$F$5)))</f>
        <v>0.43563223405427565</v>
      </c>
      <c r="AY153" s="200">
        <f>IF($G153=1,0,AE153*('Other inputs'!$F$6/'Other inputs'!$F$5))</f>
        <v>0</v>
      </c>
      <c r="AZ153" s="200">
        <f>IF($G153=1,0,AF153*('Other inputs'!$F$6/'Other inputs'!$F$5))</f>
        <v>0</v>
      </c>
      <c r="BA153" s="200">
        <f>IF($G153=1,0,AG153*('Other inputs'!$F$6/'Other inputs'!$F$5))</f>
        <v>0</v>
      </c>
      <c r="BB153" s="199">
        <f>IF($G153=1,0,AH153*('Other inputs'!$C$7/'Other inputs'!$C$6))</f>
        <v>23.988943927456475</v>
      </c>
      <c r="BC153" s="200">
        <f>IF($G153=1,0,AI153*('Other inputs'!$C$7/'Other inputs'!$C$6))</f>
        <v>4.5019982608843554</v>
      </c>
      <c r="BD153" s="200">
        <f>IF($G153=1,0,AJ153*('Other inputs'!$C$7/'Other inputs'!$C$6))</f>
        <v>0</v>
      </c>
      <c r="BE153" s="200">
        <f>IF($G153=1,0,AK153*('Other inputs'!$C$7/'Other inputs'!$C$6))</f>
        <v>0</v>
      </c>
      <c r="BF153" s="200">
        <f>IF($G153=1,0,AL153*('Other inputs'!$C$7/'Other inputs'!$C$6))</f>
        <v>0</v>
      </c>
      <c r="BG153" s="199">
        <f t="shared" si="38"/>
        <v>31.501546883581561</v>
      </c>
      <c r="BH153" s="200">
        <f t="shared" si="39"/>
        <v>4.9376304949386309</v>
      </c>
      <c r="BI153" s="200">
        <f t="shared" si="40"/>
        <v>0</v>
      </c>
      <c r="BJ153" s="200">
        <f t="shared" si="41"/>
        <v>0</v>
      </c>
      <c r="BK153" s="210">
        <f t="shared" si="42"/>
        <v>0</v>
      </c>
      <c r="BL153" s="200"/>
      <c r="BM153" s="199">
        <f>IF(D153=C$171,'Other inputs'!$C$13/1000000,SUM(AW153:BA153))</f>
        <v>7.9482351901793606</v>
      </c>
      <c r="BN153" s="200">
        <f>IF(B153=$B$171,$AT$171*('Other inputs'!$C$7/'Other inputs'!$C$6),SUM(BB153:BF153))</f>
        <v>28.490942188340831</v>
      </c>
      <c r="BO153" s="188">
        <f t="shared" si="43"/>
        <v>36.439177378520192</v>
      </c>
    </row>
    <row r="154" spans="2:67">
      <c r="B154" s="121" t="str">
        <f>'KI 2019-20'!B155</f>
        <v>E1433</v>
      </c>
      <c r="C154" s="160" t="str">
        <f t="shared" si="30"/>
        <v>E1433</v>
      </c>
      <c r="D154" s="160" t="str">
        <f t="shared" si="31"/>
        <v>E1433</v>
      </c>
      <c r="E154" t="str">
        <f>INDEX('KI 2019-20'!D$9:D$383,MATCH($B154,'KI 2019-20'!$B$9:$B$383,0))</f>
        <v>SD</v>
      </c>
      <c r="F154" t="str">
        <f>INDEX('KI 2019-20'!E$9:E$383,MATCH($B154,'KI 2019-20'!$B$9:$B$383,0))</f>
        <v>P1914</v>
      </c>
      <c r="G154" s="119">
        <v>0</v>
      </c>
      <c r="H154" s="120" t="str">
        <f>INDEX('KI 2019-20'!F$9:F$383,MATCH($B154,'KI 2019-20'!$B$9:$B$383,0))</f>
        <v>Hastings</v>
      </c>
      <c r="I154" s="154">
        <f>_xlfn.IFNA(IF($B154=$B$382,0,INDEX('I.Supplementary 2019-20'!N$8:N$191,MATCH($B154,'I.Supplementary 2019-20'!$B$8:$B$191,0))),INDEX('KI 2019-20'!N$9:N$383,MATCH($B154,'KI 2019-20'!$B$9:$B$383,0)))</f>
        <v>0</v>
      </c>
      <c r="J154" s="153">
        <f>_xlfn.IFNA(IF($B154=$B$382,0,INDEX('I.Supplementary 2019-20'!O$8:O$191,MATCH($B154,'I.Supplementary 2019-20'!$B$8:$B$191,0))),INDEX('KI 2019-20'!O$9:O$383,MATCH($B154,'KI 2019-20'!$B$9:$B$383,0)))</f>
        <v>0.98818273472839591</v>
      </c>
      <c r="K154" s="153">
        <f>_xlfn.IFNA(IF($B154=$B$382,0,INDEX('I.Supplementary 2019-20'!P$8:P$191,MATCH($B154,'I.Supplementary 2019-20'!$B$8:$B$191,0))),INDEX('KI 2019-20'!P$9:P$383,MATCH($B154,'KI 2019-20'!$B$9:$B$383,0)))</f>
        <v>0</v>
      </c>
      <c r="L154" s="153">
        <f>_xlfn.IFNA(IF($B154=$B$382,0,INDEX('I.Supplementary 2019-20'!Q$8:Q$191,MATCH($B154,'I.Supplementary 2019-20'!$B$8:$B$191,0))),INDEX('KI 2019-20'!Q$9:Q$383,MATCH($B154,'KI 2019-20'!$B$9:$B$383,0)))</f>
        <v>0</v>
      </c>
      <c r="M154" s="155">
        <f>_xlfn.IFNA(IF($B154=$B$382,0,INDEX('I.Supplementary 2019-20'!R$8:R$191,MATCH($B154,'I.Supplementary 2019-20'!$B$8:$B$191,0))),INDEX('KI 2019-20'!R$9:R$383,MATCH($B154,'KI 2019-20'!$B$9:$B$383,0)))</f>
        <v>0</v>
      </c>
      <c r="N154" s="153">
        <f>_xlfn.IFNA(IF($B154=$B$382,0,INDEX('I.Supplementary 2019-20'!S$8:S$191,MATCH($B154,'I.Supplementary 2019-20'!$B$8:$B$191,0))),INDEX('KI 2019-20'!S$9:S$383,MATCH($B154,'KI 2019-20'!$B$9:$B$383,0)))</f>
        <v>0</v>
      </c>
      <c r="O154" s="153">
        <f>_xlfn.IFNA(IF($B154=$B$382,0,INDEX('I.Supplementary 2019-20'!T$8:T$191,MATCH($B154,'I.Supplementary 2019-20'!$B$8:$B$191,0))),INDEX('KI 2019-20'!T$9:T$383,MATCH($B154,'KI 2019-20'!$B$9:$B$383,0)))</f>
        <v>3.7582827551255797</v>
      </c>
      <c r="P154" s="153">
        <f>_xlfn.IFNA(IF($B154=$B$382,0,INDEX('I.Supplementary 2019-20'!U$8:U$191,MATCH($B154,'I.Supplementary 2019-20'!$B$8:$B$191,0))),INDEX('KI 2019-20'!U$9:U$383,MATCH($B154,'KI 2019-20'!$B$9:$B$383,0)))</f>
        <v>0</v>
      </c>
      <c r="Q154" s="153">
        <f>_xlfn.IFNA(IF($B154=$B$382,0,INDEX('I.Supplementary 2019-20'!V$8:V$191,MATCH($B154,'I.Supplementary 2019-20'!$B$8:$B$191,0))),INDEX('KI 2019-20'!V$9:V$383,MATCH($B154,'KI 2019-20'!$B$9:$B$383,0)))</f>
        <v>0</v>
      </c>
      <c r="R154" s="155">
        <f>_xlfn.IFNA(IF($B154=$B$382,0,INDEX('I.Supplementary 2019-20'!W$8:W$191,MATCH($B154,'I.Supplementary 2019-20'!$B$8:$B$191,0))),INDEX('KI 2019-20'!W$9:W$383,MATCH($B154,'KI 2019-20'!$B$9:$B$383,0)))</f>
        <v>0</v>
      </c>
      <c r="S154" s="153">
        <f>_xlfn.IFNA(IF($B154=$B$382,0,INDEX('I.Supplementary 2019-20'!X$8:X$191,MATCH($B154,'I.Supplementary 2019-20'!$B$8:$B$191,0))),INDEX('KI 2019-20'!X$9:X$383,MATCH($B154,'KI 2019-20'!$B$9:$B$383,0)))</f>
        <v>0</v>
      </c>
      <c r="T154" s="153">
        <f>_xlfn.IFNA(IF($B154=$B$382,0,INDEX('I.Supplementary 2019-20'!Y$8:Y$191,MATCH($B154,'I.Supplementary 2019-20'!$B$8:$B$191,0))),INDEX('KI 2019-20'!Y$9:Y$383,MATCH($B154,'KI 2019-20'!$B$9:$B$383,0)))</f>
        <v>4.7464654898539766</v>
      </c>
      <c r="U154" s="153">
        <f>_xlfn.IFNA(IF($B154=$B$382,0,INDEX('I.Supplementary 2019-20'!Z$8:Z$191,MATCH($B154,'I.Supplementary 2019-20'!$B$8:$B$191,0))),INDEX('KI 2019-20'!Z$9:Z$383,MATCH($B154,'KI 2019-20'!$B$9:$B$383,0)))</f>
        <v>0</v>
      </c>
      <c r="V154" s="153">
        <f>_xlfn.IFNA(IF($B154=$B$382,0,INDEX('I.Supplementary 2019-20'!AA$8:AA$191,MATCH($B154,'I.Supplementary 2019-20'!$B$8:$B$191,0))),INDEX('KI 2019-20'!AA$9:AA$383,MATCH($B154,'KI 2019-20'!$B$9:$B$383,0)))</f>
        <v>0</v>
      </c>
      <c r="W154" s="155">
        <f>_xlfn.IFNA(IF($B154=$B$382,0,INDEX('I.Supplementary 2019-20'!AB$8:AB$191,MATCH($B154,'I.Supplementary 2019-20'!$B$8:$B$191,0))),INDEX('KI 2019-20'!AB$9:AB$383,MATCH($B154,'KI 2019-20'!$B$9:$B$383,0)))</f>
        <v>0</v>
      </c>
      <c r="Y154" s="154">
        <f>_xlfn.IFNA(IF($B154=$B$382,0,INDEX('I.Supplementary 2019-20'!$I$8:$I$191,MATCH($B154,'I.Supplementary 2019-20'!$B$8:$B$191,0))),INDEX('KI 2019-20'!$I$9:$I$383,MATCH($B154,'KI 2019-20'!$B$9:$B$383,0)))</f>
        <v>0.98818273472839591</v>
      </c>
      <c r="Z154" s="153">
        <f>_xlfn.IFNA(IF($B154=$B$382,0,INDEX('I.Supplementary 2019-20'!$J$8:$J$191,MATCH($B154,'I.Supplementary 2019-20'!$B$8:$B$191,0))),INDEX('KI 2019-20'!$J$9:$J$383,MATCH($B154,'KI 2019-20'!$B$9:$B$383,0)))</f>
        <v>3.7582827551255797</v>
      </c>
      <c r="AA154" s="155">
        <f>_xlfn.IFNA(IF($B154=$B$382,0,INDEX('I.Supplementary 2019-20'!$H$8:$H$191,MATCH($B154,'I.Supplementary 2019-20'!$B$8:$B$191,0))),INDEX('KI 2019-20'!$H$9:$H$383,MATCH($B154,'KI 2019-20'!$B$9:$B$383,0)))</f>
        <v>4.7464654898539766</v>
      </c>
      <c r="AC154" s="156">
        <f>I154*('Other inputs'!$C$6/'Other inputs'!$C$5)</f>
        <v>0</v>
      </c>
      <c r="AD154" s="149">
        <f>IF(B154=$B$35,J154*('Other inputs'!$C$6/'Other inputs'!$C$5)-('Other inputs'!$C$18/1000000),J154*('Other inputs'!$C$6/'Other inputs'!$C$5))</f>
        <v>1.0042834717504472</v>
      </c>
      <c r="AE154" s="149">
        <f>K154*('Other inputs'!$C$6/'Other inputs'!$C$5)</f>
        <v>0</v>
      </c>
      <c r="AF154" s="149">
        <f>L154*('Other inputs'!$C$6/'Other inputs'!$C$5)</f>
        <v>0</v>
      </c>
      <c r="AG154" s="188">
        <f>M154*('Other inputs'!$C$6/'Other inputs'!$C$5)</f>
        <v>0</v>
      </c>
      <c r="AH154" s="149">
        <f>N154*('Other inputs'!$C$6/'Other inputs'!$C$5)</f>
        <v>0</v>
      </c>
      <c r="AI154" s="149">
        <f>O154*('Other inputs'!$C$6/'Other inputs'!$C$5)</f>
        <v>3.8195175046999275</v>
      </c>
      <c r="AJ154" s="149">
        <f>P154*('Other inputs'!$C$6/'Other inputs'!$C$5)</f>
        <v>0</v>
      </c>
      <c r="AK154" s="149">
        <f>Q154*('Other inputs'!$C$6/'Other inputs'!$C$5)</f>
        <v>0</v>
      </c>
      <c r="AL154" s="188">
        <f>R154*('Other inputs'!$C$6/'Other inputs'!$C$5)</f>
        <v>0</v>
      </c>
      <c r="AM154" s="156">
        <f t="shared" si="32"/>
        <v>0</v>
      </c>
      <c r="AN154" s="149">
        <f t="shared" si="33"/>
        <v>4.8238009764503751</v>
      </c>
      <c r="AO154" s="149">
        <f t="shared" si="34"/>
        <v>0</v>
      </c>
      <c r="AP154" s="149">
        <f t="shared" si="35"/>
        <v>0</v>
      </c>
      <c r="AQ154" s="188">
        <f t="shared" si="36"/>
        <v>0</v>
      </c>
      <c r="AR154" s="149"/>
      <c r="AS154" s="156">
        <f>IF(D154=$C$171,'Other inputs'!$C$12/1000000,SUM(AC154:AG154))</f>
        <v>1.0042834717504472</v>
      </c>
      <c r="AT154" s="200">
        <f>IF(D154=$C$171,$Z$171*('Other inputs'!$C$6/'Other inputs'!$C$5),SUM(AH154:AL154))</f>
        <v>3.8195175046999275</v>
      </c>
      <c r="AU154" s="210">
        <f t="shared" si="37"/>
        <v>4.8238009764503751</v>
      </c>
      <c r="AV154" s="214"/>
      <c r="AW154" s="199">
        <f>IF($G154=1,0,IF($B154=$B$172,AC154*('Other inputs'!$F$6/'Other inputs'!$F$5)-('Other inputs'!$C$28/1000000),AC154*('Other inputs'!$F$6/'Other inputs'!$F$5)))</f>
        <v>0</v>
      </c>
      <c r="AX154" s="200">
        <f>IF($G154=1,0,IF($B154=$B$172,AD154*('Other inputs'!$F$6/'Other inputs'!$F$5)-('Other inputs'!$C$29/1000000),AD154*('Other inputs'!$F$6/'Other inputs'!$F$5)))</f>
        <v>1.0098371130688828</v>
      </c>
      <c r="AY154" s="200">
        <f>IF($G154=1,0,AE154*('Other inputs'!$F$6/'Other inputs'!$F$5))</f>
        <v>0</v>
      </c>
      <c r="AZ154" s="200">
        <f>IF($G154=1,0,AF154*('Other inputs'!$F$6/'Other inputs'!$F$5))</f>
        <v>0</v>
      </c>
      <c r="BA154" s="200">
        <f>IF($G154=1,0,AG154*('Other inputs'!$F$6/'Other inputs'!$F$5))</f>
        <v>0</v>
      </c>
      <c r="BB154" s="199">
        <f>IF($G154=1,0,AH154*('Other inputs'!$C$7/'Other inputs'!$C$6))</f>
        <v>0</v>
      </c>
      <c r="BC154" s="200">
        <f>IF($G154=1,0,AI154*('Other inputs'!$C$7/'Other inputs'!$C$6))</f>
        <v>3.8195175046999275</v>
      </c>
      <c r="BD154" s="200">
        <f>IF($G154=1,0,AJ154*('Other inputs'!$C$7/'Other inputs'!$C$6))</f>
        <v>0</v>
      </c>
      <c r="BE154" s="200">
        <f>IF($G154=1,0,AK154*('Other inputs'!$C$7/'Other inputs'!$C$6))</f>
        <v>0</v>
      </c>
      <c r="BF154" s="200">
        <f>IF($G154=1,0,AL154*('Other inputs'!$C$7/'Other inputs'!$C$6))</f>
        <v>0</v>
      </c>
      <c r="BG154" s="199">
        <f t="shared" si="38"/>
        <v>0</v>
      </c>
      <c r="BH154" s="200">
        <f t="shared" si="39"/>
        <v>4.8293546177688107</v>
      </c>
      <c r="BI154" s="200">
        <f t="shared" si="40"/>
        <v>0</v>
      </c>
      <c r="BJ154" s="200">
        <f t="shared" si="41"/>
        <v>0</v>
      </c>
      <c r="BK154" s="210">
        <f t="shared" si="42"/>
        <v>0</v>
      </c>
      <c r="BL154" s="200"/>
      <c r="BM154" s="199">
        <f>IF(D154=C$171,'Other inputs'!$C$13/1000000,SUM(AW154:BA154))</f>
        <v>1.0098371130688828</v>
      </c>
      <c r="BN154" s="200">
        <f>IF(B154=$B$171,$AT$171*('Other inputs'!$C$7/'Other inputs'!$C$6),SUM(BB154:BF154))</f>
        <v>3.8195175046999275</v>
      </c>
      <c r="BO154" s="188">
        <f t="shared" si="43"/>
        <v>4.8293546177688107</v>
      </c>
    </row>
    <row r="155" spans="2:67">
      <c r="B155" s="121" t="str">
        <f>'KI 2019-20'!B156</f>
        <v>E1737</v>
      </c>
      <c r="C155" s="160" t="str">
        <f t="shared" si="30"/>
        <v>E1737</v>
      </c>
      <c r="D155" s="160" t="str">
        <f t="shared" si="31"/>
        <v>E1737</v>
      </c>
      <c r="E155" t="str">
        <f>INDEX('KI 2019-20'!D$9:D$383,MATCH($B155,'KI 2019-20'!$B$9:$B$383,0))</f>
        <v>SD</v>
      </c>
      <c r="F155">
        <f>INDEX('KI 2019-20'!E$9:E$383,MATCH($B155,'KI 2019-20'!$B$9:$B$383,0))</f>
        <v>0</v>
      </c>
      <c r="G155" s="119">
        <v>0</v>
      </c>
      <c r="H155" s="120" t="str">
        <f>INDEX('KI 2019-20'!F$9:F$383,MATCH($B155,'KI 2019-20'!$B$9:$B$383,0))</f>
        <v>Havant</v>
      </c>
      <c r="I155" s="154">
        <f>_xlfn.IFNA(IF($B155=$B$382,0,INDEX('I.Supplementary 2019-20'!N$8:N$191,MATCH($B155,'I.Supplementary 2019-20'!$B$8:$B$191,0))),INDEX('KI 2019-20'!N$9:N$383,MATCH($B155,'KI 2019-20'!$B$9:$B$383,0)))</f>
        <v>0</v>
      </c>
      <c r="J155" s="153">
        <f>_xlfn.IFNA(IF($B155=$B$382,0,INDEX('I.Supplementary 2019-20'!O$8:O$191,MATCH($B155,'I.Supplementary 2019-20'!$B$8:$B$191,0))),INDEX('KI 2019-20'!O$9:O$383,MATCH($B155,'KI 2019-20'!$B$9:$B$383,0)))</f>
        <v>0</v>
      </c>
      <c r="K155" s="153">
        <f>_xlfn.IFNA(IF($B155=$B$382,0,INDEX('I.Supplementary 2019-20'!P$8:P$191,MATCH($B155,'I.Supplementary 2019-20'!$B$8:$B$191,0))),INDEX('KI 2019-20'!P$9:P$383,MATCH($B155,'KI 2019-20'!$B$9:$B$383,0)))</f>
        <v>0</v>
      </c>
      <c r="L155" s="153">
        <f>_xlfn.IFNA(IF($B155=$B$382,0,INDEX('I.Supplementary 2019-20'!Q$8:Q$191,MATCH($B155,'I.Supplementary 2019-20'!$B$8:$B$191,0))),INDEX('KI 2019-20'!Q$9:Q$383,MATCH($B155,'KI 2019-20'!$B$9:$B$383,0)))</f>
        <v>0</v>
      </c>
      <c r="M155" s="155">
        <f>_xlfn.IFNA(IF($B155=$B$382,0,INDEX('I.Supplementary 2019-20'!R$8:R$191,MATCH($B155,'I.Supplementary 2019-20'!$B$8:$B$191,0))),INDEX('KI 2019-20'!R$9:R$383,MATCH($B155,'KI 2019-20'!$B$9:$B$383,0)))</f>
        <v>0</v>
      </c>
      <c r="N155" s="153">
        <f>_xlfn.IFNA(IF($B155=$B$382,0,INDEX('I.Supplementary 2019-20'!S$8:S$191,MATCH($B155,'I.Supplementary 2019-20'!$B$8:$B$191,0))),INDEX('KI 2019-20'!S$9:S$383,MATCH($B155,'KI 2019-20'!$B$9:$B$383,0)))</f>
        <v>0</v>
      </c>
      <c r="O155" s="153">
        <f>_xlfn.IFNA(IF($B155=$B$382,0,INDEX('I.Supplementary 2019-20'!T$8:T$191,MATCH($B155,'I.Supplementary 2019-20'!$B$8:$B$191,0))),INDEX('KI 2019-20'!T$9:T$383,MATCH($B155,'KI 2019-20'!$B$9:$B$383,0)))</f>
        <v>3.2941527352257185</v>
      </c>
      <c r="P155" s="153">
        <f>_xlfn.IFNA(IF($B155=$B$382,0,INDEX('I.Supplementary 2019-20'!U$8:U$191,MATCH($B155,'I.Supplementary 2019-20'!$B$8:$B$191,0))),INDEX('KI 2019-20'!U$9:U$383,MATCH($B155,'KI 2019-20'!$B$9:$B$383,0)))</f>
        <v>0</v>
      </c>
      <c r="Q155" s="153">
        <f>_xlfn.IFNA(IF($B155=$B$382,0,INDEX('I.Supplementary 2019-20'!V$8:V$191,MATCH($B155,'I.Supplementary 2019-20'!$B$8:$B$191,0))),INDEX('KI 2019-20'!V$9:V$383,MATCH($B155,'KI 2019-20'!$B$9:$B$383,0)))</f>
        <v>0</v>
      </c>
      <c r="R155" s="155">
        <f>_xlfn.IFNA(IF($B155=$B$382,0,INDEX('I.Supplementary 2019-20'!W$8:W$191,MATCH($B155,'I.Supplementary 2019-20'!$B$8:$B$191,0))),INDEX('KI 2019-20'!W$9:W$383,MATCH($B155,'KI 2019-20'!$B$9:$B$383,0)))</f>
        <v>0</v>
      </c>
      <c r="S155" s="153">
        <f>_xlfn.IFNA(IF($B155=$B$382,0,INDEX('I.Supplementary 2019-20'!X$8:X$191,MATCH($B155,'I.Supplementary 2019-20'!$B$8:$B$191,0))),INDEX('KI 2019-20'!X$9:X$383,MATCH($B155,'KI 2019-20'!$B$9:$B$383,0)))</f>
        <v>0</v>
      </c>
      <c r="T155" s="153">
        <f>_xlfn.IFNA(IF($B155=$B$382,0,INDEX('I.Supplementary 2019-20'!Y$8:Y$191,MATCH($B155,'I.Supplementary 2019-20'!$B$8:$B$191,0))),INDEX('KI 2019-20'!Y$9:Y$383,MATCH($B155,'KI 2019-20'!$B$9:$B$383,0)))</f>
        <v>3.2941527352257185</v>
      </c>
      <c r="U155" s="153">
        <f>_xlfn.IFNA(IF($B155=$B$382,0,INDEX('I.Supplementary 2019-20'!Z$8:Z$191,MATCH($B155,'I.Supplementary 2019-20'!$B$8:$B$191,0))),INDEX('KI 2019-20'!Z$9:Z$383,MATCH($B155,'KI 2019-20'!$B$9:$B$383,0)))</f>
        <v>0</v>
      </c>
      <c r="V155" s="153">
        <f>_xlfn.IFNA(IF($B155=$B$382,0,INDEX('I.Supplementary 2019-20'!AA$8:AA$191,MATCH($B155,'I.Supplementary 2019-20'!$B$8:$B$191,0))),INDEX('KI 2019-20'!AA$9:AA$383,MATCH($B155,'KI 2019-20'!$B$9:$B$383,0)))</f>
        <v>0</v>
      </c>
      <c r="W155" s="155">
        <f>_xlfn.IFNA(IF($B155=$B$382,0,INDEX('I.Supplementary 2019-20'!AB$8:AB$191,MATCH($B155,'I.Supplementary 2019-20'!$B$8:$B$191,0))),INDEX('KI 2019-20'!AB$9:AB$383,MATCH($B155,'KI 2019-20'!$B$9:$B$383,0)))</f>
        <v>0</v>
      </c>
      <c r="Y155" s="154">
        <f>_xlfn.IFNA(IF($B155=$B$382,0,INDEX('I.Supplementary 2019-20'!$I$8:$I$191,MATCH($B155,'I.Supplementary 2019-20'!$B$8:$B$191,0))),INDEX('KI 2019-20'!$I$9:$I$383,MATCH($B155,'KI 2019-20'!$B$9:$B$383,0)))</f>
        <v>0</v>
      </c>
      <c r="Z155" s="153">
        <f>_xlfn.IFNA(IF($B155=$B$382,0,INDEX('I.Supplementary 2019-20'!$J$8:$J$191,MATCH($B155,'I.Supplementary 2019-20'!$B$8:$B$191,0))),INDEX('KI 2019-20'!$J$9:$J$383,MATCH($B155,'KI 2019-20'!$B$9:$B$383,0)))</f>
        <v>3.2941527352257185</v>
      </c>
      <c r="AA155" s="155">
        <f>_xlfn.IFNA(IF($B155=$B$382,0,INDEX('I.Supplementary 2019-20'!$H$8:$H$191,MATCH($B155,'I.Supplementary 2019-20'!$B$8:$B$191,0))),INDEX('KI 2019-20'!$H$9:$H$383,MATCH($B155,'KI 2019-20'!$B$9:$B$383,0)))</f>
        <v>3.2941527352257185</v>
      </c>
      <c r="AC155" s="156">
        <f>I155*('Other inputs'!$C$6/'Other inputs'!$C$5)</f>
        <v>0</v>
      </c>
      <c r="AD155" s="149">
        <f>IF(B155=$B$35,J155*('Other inputs'!$C$6/'Other inputs'!$C$5)-('Other inputs'!$C$18/1000000),J155*('Other inputs'!$C$6/'Other inputs'!$C$5))</f>
        <v>0</v>
      </c>
      <c r="AE155" s="149">
        <f>K155*('Other inputs'!$C$6/'Other inputs'!$C$5)</f>
        <v>0</v>
      </c>
      <c r="AF155" s="149">
        <f>L155*('Other inputs'!$C$6/'Other inputs'!$C$5)</f>
        <v>0</v>
      </c>
      <c r="AG155" s="188">
        <f>M155*('Other inputs'!$C$6/'Other inputs'!$C$5)</f>
        <v>0</v>
      </c>
      <c r="AH155" s="149">
        <f>N155*('Other inputs'!$C$6/'Other inputs'!$C$5)</f>
        <v>0</v>
      </c>
      <c r="AI155" s="149">
        <f>O155*('Other inputs'!$C$6/'Other inputs'!$C$5)</f>
        <v>3.347825284883164</v>
      </c>
      <c r="AJ155" s="149">
        <f>P155*('Other inputs'!$C$6/'Other inputs'!$C$5)</f>
        <v>0</v>
      </c>
      <c r="AK155" s="149">
        <f>Q155*('Other inputs'!$C$6/'Other inputs'!$C$5)</f>
        <v>0</v>
      </c>
      <c r="AL155" s="188">
        <f>R155*('Other inputs'!$C$6/'Other inputs'!$C$5)</f>
        <v>0</v>
      </c>
      <c r="AM155" s="156">
        <f t="shared" si="32"/>
        <v>0</v>
      </c>
      <c r="AN155" s="149">
        <f t="shared" si="33"/>
        <v>3.347825284883164</v>
      </c>
      <c r="AO155" s="149">
        <f t="shared" si="34"/>
        <v>0</v>
      </c>
      <c r="AP155" s="149">
        <f t="shared" si="35"/>
        <v>0</v>
      </c>
      <c r="AQ155" s="188">
        <f t="shared" si="36"/>
        <v>0</v>
      </c>
      <c r="AR155" s="149"/>
      <c r="AS155" s="156">
        <f>IF(D155=$C$171,'Other inputs'!$C$12/1000000,SUM(AC155:AG155))</f>
        <v>0</v>
      </c>
      <c r="AT155" s="200">
        <f>IF(D155=$C$171,$Z$171*('Other inputs'!$C$6/'Other inputs'!$C$5),SUM(AH155:AL155))</f>
        <v>3.347825284883164</v>
      </c>
      <c r="AU155" s="210">
        <f t="shared" si="37"/>
        <v>3.347825284883164</v>
      </c>
      <c r="AV155" s="214"/>
      <c r="AW155" s="199">
        <f>IF($G155=1,0,IF($B155=$B$172,AC155*('Other inputs'!$F$6/'Other inputs'!$F$5)-('Other inputs'!$C$28/1000000),AC155*('Other inputs'!$F$6/'Other inputs'!$F$5)))</f>
        <v>0</v>
      </c>
      <c r="AX155" s="200">
        <f>IF($G155=1,0,IF($B155=$B$172,AD155*('Other inputs'!$F$6/'Other inputs'!$F$5)-('Other inputs'!$C$29/1000000),AD155*('Other inputs'!$F$6/'Other inputs'!$F$5)))</f>
        <v>0</v>
      </c>
      <c r="AY155" s="200">
        <f>IF($G155=1,0,AE155*('Other inputs'!$F$6/'Other inputs'!$F$5))</f>
        <v>0</v>
      </c>
      <c r="AZ155" s="200">
        <f>IF($G155=1,0,AF155*('Other inputs'!$F$6/'Other inputs'!$F$5))</f>
        <v>0</v>
      </c>
      <c r="BA155" s="200">
        <f>IF($G155=1,0,AG155*('Other inputs'!$F$6/'Other inputs'!$F$5))</f>
        <v>0</v>
      </c>
      <c r="BB155" s="199">
        <f>IF($G155=1,0,AH155*('Other inputs'!$C$7/'Other inputs'!$C$6))</f>
        <v>0</v>
      </c>
      <c r="BC155" s="200">
        <f>IF($G155=1,0,AI155*('Other inputs'!$C$7/'Other inputs'!$C$6))</f>
        <v>3.347825284883164</v>
      </c>
      <c r="BD155" s="200">
        <f>IF($G155=1,0,AJ155*('Other inputs'!$C$7/'Other inputs'!$C$6))</f>
        <v>0</v>
      </c>
      <c r="BE155" s="200">
        <f>IF($G155=1,0,AK155*('Other inputs'!$C$7/'Other inputs'!$C$6))</f>
        <v>0</v>
      </c>
      <c r="BF155" s="200">
        <f>IF($G155=1,0,AL155*('Other inputs'!$C$7/'Other inputs'!$C$6))</f>
        <v>0</v>
      </c>
      <c r="BG155" s="199">
        <f t="shared" si="38"/>
        <v>0</v>
      </c>
      <c r="BH155" s="200">
        <f t="shared" si="39"/>
        <v>3.347825284883164</v>
      </c>
      <c r="BI155" s="200">
        <f t="shared" si="40"/>
        <v>0</v>
      </c>
      <c r="BJ155" s="200">
        <f t="shared" si="41"/>
        <v>0</v>
      </c>
      <c r="BK155" s="210">
        <f t="shared" si="42"/>
        <v>0</v>
      </c>
      <c r="BL155" s="200"/>
      <c r="BM155" s="199">
        <f>IF(D155=C$171,'Other inputs'!$C$13/1000000,SUM(AW155:BA155))</f>
        <v>0</v>
      </c>
      <c r="BN155" s="200">
        <f>IF(B155=$B$171,$AT$171*('Other inputs'!$C$7/'Other inputs'!$C$6),SUM(BB155:BF155))</f>
        <v>3.347825284883164</v>
      </c>
      <c r="BO155" s="188">
        <f t="shared" si="43"/>
        <v>3.347825284883164</v>
      </c>
    </row>
    <row r="156" spans="2:67">
      <c r="B156" s="121" t="str">
        <f>'KI 2019-20'!B157</f>
        <v>E5040</v>
      </c>
      <c r="C156" s="160" t="str">
        <f t="shared" si="30"/>
        <v>E5040</v>
      </c>
      <c r="D156" s="160" t="str">
        <f t="shared" si="31"/>
        <v>E5040</v>
      </c>
      <c r="E156" t="str">
        <f>INDEX('KI 2019-20'!D$9:D$383,MATCH($B156,'KI 2019-20'!$B$9:$B$383,0))</f>
        <v>OLB</v>
      </c>
      <c r="F156" t="str">
        <f>INDEX('KI 2019-20'!E$9:E$383,MATCH($B156,'KI 2019-20'!$B$9:$B$383,0))</f>
        <v>P1915</v>
      </c>
      <c r="G156" s="119">
        <v>0</v>
      </c>
      <c r="H156" s="120" t="str">
        <f>INDEX('KI 2019-20'!F$9:F$383,MATCH($B156,'KI 2019-20'!$B$9:$B$383,0))</f>
        <v>Havering</v>
      </c>
      <c r="I156" s="154">
        <f>_xlfn.IFNA(IF($B156=$B$382,0,INDEX('I.Supplementary 2019-20'!N$8:N$191,MATCH($B156,'I.Supplementary 2019-20'!$B$8:$B$191,0))),INDEX('KI 2019-20'!N$9:N$383,MATCH($B156,'KI 2019-20'!$B$9:$B$383,0)))</f>
        <v>3.165525740597293</v>
      </c>
      <c r="J156" s="153">
        <f>_xlfn.IFNA(IF($B156=$B$382,0,INDEX('I.Supplementary 2019-20'!O$8:O$191,MATCH($B156,'I.Supplementary 2019-20'!$B$8:$B$191,0))),INDEX('KI 2019-20'!O$9:O$383,MATCH($B156,'KI 2019-20'!$B$9:$B$383,0)))</f>
        <v>-1.7898631665697471</v>
      </c>
      <c r="K156" s="153">
        <f>_xlfn.IFNA(IF($B156=$B$382,0,INDEX('I.Supplementary 2019-20'!P$8:P$191,MATCH($B156,'I.Supplementary 2019-20'!$B$8:$B$191,0))),INDEX('KI 2019-20'!P$9:P$383,MATCH($B156,'KI 2019-20'!$B$9:$B$383,0)))</f>
        <v>0</v>
      </c>
      <c r="L156" s="153">
        <f>_xlfn.IFNA(IF($B156=$B$382,0,INDEX('I.Supplementary 2019-20'!Q$8:Q$191,MATCH($B156,'I.Supplementary 2019-20'!$B$8:$B$191,0))),INDEX('KI 2019-20'!Q$9:Q$383,MATCH($B156,'KI 2019-20'!$B$9:$B$383,0)))</f>
        <v>0</v>
      </c>
      <c r="M156" s="155">
        <f>_xlfn.IFNA(IF($B156=$B$382,0,INDEX('I.Supplementary 2019-20'!R$8:R$191,MATCH($B156,'I.Supplementary 2019-20'!$B$8:$B$191,0))),INDEX('KI 2019-20'!R$9:R$383,MATCH($B156,'KI 2019-20'!$B$9:$B$383,0)))</f>
        <v>0</v>
      </c>
      <c r="N156" s="153">
        <f>_xlfn.IFNA(IF($B156=$B$382,0,INDEX('I.Supplementary 2019-20'!S$8:S$191,MATCH($B156,'I.Supplementary 2019-20'!$B$8:$B$191,0))),INDEX('KI 2019-20'!S$9:S$383,MATCH($B156,'KI 2019-20'!$B$9:$B$383,0)))</f>
        <v>27.559641238979808</v>
      </c>
      <c r="O156" s="153">
        <f>_xlfn.IFNA(IF($B156=$B$382,0,INDEX('I.Supplementary 2019-20'!T$8:T$191,MATCH($B156,'I.Supplementary 2019-20'!$B$8:$B$191,0))),INDEX('KI 2019-20'!T$9:T$383,MATCH($B156,'KI 2019-20'!$B$9:$B$383,0)))</f>
        <v>6.4440140811468911</v>
      </c>
      <c r="P156" s="153">
        <f>_xlfn.IFNA(IF($B156=$B$382,0,INDEX('I.Supplementary 2019-20'!U$8:U$191,MATCH($B156,'I.Supplementary 2019-20'!$B$8:$B$191,0))),INDEX('KI 2019-20'!U$9:U$383,MATCH($B156,'KI 2019-20'!$B$9:$B$383,0)))</f>
        <v>0</v>
      </c>
      <c r="Q156" s="153">
        <f>_xlfn.IFNA(IF($B156=$B$382,0,INDEX('I.Supplementary 2019-20'!V$8:V$191,MATCH($B156,'I.Supplementary 2019-20'!$B$8:$B$191,0))),INDEX('KI 2019-20'!V$9:V$383,MATCH($B156,'KI 2019-20'!$B$9:$B$383,0)))</f>
        <v>0</v>
      </c>
      <c r="R156" s="155">
        <f>_xlfn.IFNA(IF($B156=$B$382,0,INDEX('I.Supplementary 2019-20'!W$8:W$191,MATCH($B156,'I.Supplementary 2019-20'!$B$8:$B$191,0))),INDEX('KI 2019-20'!W$9:W$383,MATCH($B156,'KI 2019-20'!$B$9:$B$383,0)))</f>
        <v>0</v>
      </c>
      <c r="S156" s="153">
        <f>_xlfn.IFNA(IF($B156=$B$382,0,INDEX('I.Supplementary 2019-20'!X$8:X$191,MATCH($B156,'I.Supplementary 2019-20'!$B$8:$B$191,0))),INDEX('KI 2019-20'!X$9:X$383,MATCH($B156,'KI 2019-20'!$B$9:$B$383,0)))</f>
        <v>30.7251669795771</v>
      </c>
      <c r="T156" s="153">
        <f>_xlfn.IFNA(IF($B156=$B$382,0,INDEX('I.Supplementary 2019-20'!Y$8:Y$191,MATCH($B156,'I.Supplementary 2019-20'!$B$8:$B$191,0))),INDEX('KI 2019-20'!Y$9:Y$383,MATCH($B156,'KI 2019-20'!$B$9:$B$383,0)))</f>
        <v>4.6541509145771442</v>
      </c>
      <c r="U156" s="153">
        <f>_xlfn.IFNA(IF($B156=$B$382,0,INDEX('I.Supplementary 2019-20'!Z$8:Z$191,MATCH($B156,'I.Supplementary 2019-20'!$B$8:$B$191,0))),INDEX('KI 2019-20'!Z$9:Z$383,MATCH($B156,'KI 2019-20'!$B$9:$B$383,0)))</f>
        <v>0</v>
      </c>
      <c r="V156" s="153">
        <f>_xlfn.IFNA(IF($B156=$B$382,0,INDEX('I.Supplementary 2019-20'!AA$8:AA$191,MATCH($B156,'I.Supplementary 2019-20'!$B$8:$B$191,0))),INDEX('KI 2019-20'!AA$9:AA$383,MATCH($B156,'KI 2019-20'!$B$9:$B$383,0)))</f>
        <v>0</v>
      </c>
      <c r="W156" s="155">
        <f>_xlfn.IFNA(IF($B156=$B$382,0,INDEX('I.Supplementary 2019-20'!AB$8:AB$191,MATCH($B156,'I.Supplementary 2019-20'!$B$8:$B$191,0))),INDEX('KI 2019-20'!AB$9:AB$383,MATCH($B156,'KI 2019-20'!$B$9:$B$383,0)))</f>
        <v>0</v>
      </c>
      <c r="Y156" s="154">
        <f>_xlfn.IFNA(IF($B156=$B$382,0,INDEX('I.Supplementary 2019-20'!$I$8:$I$191,MATCH($B156,'I.Supplementary 2019-20'!$B$8:$B$191,0))),INDEX('KI 2019-20'!$I$9:$I$383,MATCH($B156,'KI 2019-20'!$B$9:$B$383,0)))</f>
        <v>1.3756625740275457</v>
      </c>
      <c r="Z156" s="153">
        <f>_xlfn.IFNA(IF($B156=$B$382,0,INDEX('I.Supplementary 2019-20'!$J$8:$J$191,MATCH($B156,'I.Supplementary 2019-20'!$B$8:$B$191,0))),INDEX('KI 2019-20'!$J$9:$J$383,MATCH($B156,'KI 2019-20'!$B$9:$B$383,0)))</f>
        <v>34.003655320126697</v>
      </c>
      <c r="AA156" s="155">
        <f>_xlfn.IFNA(IF($B156=$B$382,0,INDEX('I.Supplementary 2019-20'!$H$8:$H$191,MATCH($B156,'I.Supplementary 2019-20'!$B$8:$B$191,0))),INDEX('KI 2019-20'!$H$9:$H$383,MATCH($B156,'KI 2019-20'!$B$9:$B$383,0)))</f>
        <v>35.379317894154241</v>
      </c>
      <c r="AC156" s="156">
        <f>I156*('Other inputs'!$C$6/'Other inputs'!$C$5)</f>
        <v>3.2171025347414446</v>
      </c>
      <c r="AD156" s="149">
        <f>IF(B156=$B$35,J156*('Other inputs'!$C$6/'Other inputs'!$C$5)-('Other inputs'!$C$18/1000000),J156*('Other inputs'!$C$6/'Other inputs'!$C$5))</f>
        <v>-1.8190259065545902</v>
      </c>
      <c r="AE156" s="149">
        <f>K156*('Other inputs'!$C$6/'Other inputs'!$C$5)</f>
        <v>0</v>
      </c>
      <c r="AF156" s="149">
        <f>L156*('Other inputs'!$C$6/'Other inputs'!$C$5)</f>
        <v>0</v>
      </c>
      <c r="AG156" s="188">
        <f>M156*('Other inputs'!$C$6/'Other inputs'!$C$5)</f>
        <v>0</v>
      </c>
      <c r="AH156" s="149">
        <f>N156*('Other inputs'!$C$6/'Other inputs'!$C$5)</f>
        <v>28.00867816344384</v>
      </c>
      <c r="AI156" s="149">
        <f>O156*('Other inputs'!$C$6/'Other inputs'!$C$5)</f>
        <v>6.5490082005953134</v>
      </c>
      <c r="AJ156" s="149">
        <f>P156*('Other inputs'!$C$6/'Other inputs'!$C$5)</f>
        <v>0</v>
      </c>
      <c r="AK156" s="149">
        <f>Q156*('Other inputs'!$C$6/'Other inputs'!$C$5)</f>
        <v>0</v>
      </c>
      <c r="AL156" s="188">
        <f>R156*('Other inputs'!$C$6/'Other inputs'!$C$5)</f>
        <v>0</v>
      </c>
      <c r="AM156" s="156">
        <f t="shared" si="32"/>
        <v>31.225780698185282</v>
      </c>
      <c r="AN156" s="149">
        <f t="shared" si="33"/>
        <v>4.729982294040723</v>
      </c>
      <c r="AO156" s="149">
        <f t="shared" si="34"/>
        <v>0</v>
      </c>
      <c r="AP156" s="149">
        <f t="shared" si="35"/>
        <v>0</v>
      </c>
      <c r="AQ156" s="188">
        <f t="shared" si="36"/>
        <v>0</v>
      </c>
      <c r="AR156" s="149"/>
      <c r="AS156" s="156">
        <f>IF(D156=$C$171,'Other inputs'!$C$12/1000000,SUM(AC156:AG156))</f>
        <v>1.3980766281868544</v>
      </c>
      <c r="AT156" s="200">
        <f>IF(D156=$C$171,$Z$171*('Other inputs'!$C$6/'Other inputs'!$C$5),SUM(AH156:AL156))</f>
        <v>34.557686364039157</v>
      </c>
      <c r="AU156" s="210">
        <f t="shared" si="37"/>
        <v>35.955762992226013</v>
      </c>
      <c r="AV156" s="214"/>
      <c r="AW156" s="199">
        <f>IF($G156=1,0,IF($B156=$B$172,AC156*('Other inputs'!$F$6/'Other inputs'!$F$5)-('Other inputs'!$C$28/1000000),AC156*('Other inputs'!$F$6/'Other inputs'!$F$5)))</f>
        <v>3.2348929635049912</v>
      </c>
      <c r="AX156" s="200">
        <f>IF($G156=1,0,IF($B156=$B$172,AD156*('Other inputs'!$F$6/'Other inputs'!$F$5)-('Other inputs'!$C$29/1000000),AD156*('Other inputs'!$F$6/'Other inputs'!$F$5)))</f>
        <v>-1.8290850359917583</v>
      </c>
      <c r="AY156" s="200">
        <f>IF($G156=1,0,AE156*('Other inputs'!$F$6/'Other inputs'!$F$5))</f>
        <v>0</v>
      </c>
      <c r="AZ156" s="200">
        <f>IF($G156=1,0,AF156*('Other inputs'!$F$6/'Other inputs'!$F$5))</f>
        <v>0</v>
      </c>
      <c r="BA156" s="200">
        <f>IF($G156=1,0,AG156*('Other inputs'!$F$6/'Other inputs'!$F$5))</f>
        <v>0</v>
      </c>
      <c r="BB156" s="199">
        <f>IF($G156=1,0,AH156*('Other inputs'!$C$7/'Other inputs'!$C$6))</f>
        <v>28.00867816344384</v>
      </c>
      <c r="BC156" s="200">
        <f>IF($G156=1,0,AI156*('Other inputs'!$C$7/'Other inputs'!$C$6))</f>
        <v>6.5490082005953134</v>
      </c>
      <c r="BD156" s="200">
        <f>IF($G156=1,0,AJ156*('Other inputs'!$C$7/'Other inputs'!$C$6))</f>
        <v>0</v>
      </c>
      <c r="BE156" s="200">
        <f>IF($G156=1,0,AK156*('Other inputs'!$C$7/'Other inputs'!$C$6))</f>
        <v>0</v>
      </c>
      <c r="BF156" s="200">
        <f>IF($G156=1,0,AL156*('Other inputs'!$C$7/'Other inputs'!$C$6))</f>
        <v>0</v>
      </c>
      <c r="BG156" s="199">
        <f t="shared" si="38"/>
        <v>31.243571126948829</v>
      </c>
      <c r="BH156" s="200">
        <f t="shared" si="39"/>
        <v>4.7199231646035553</v>
      </c>
      <c r="BI156" s="200">
        <f t="shared" si="40"/>
        <v>0</v>
      </c>
      <c r="BJ156" s="200">
        <f t="shared" si="41"/>
        <v>0</v>
      </c>
      <c r="BK156" s="210">
        <f t="shared" si="42"/>
        <v>0</v>
      </c>
      <c r="BL156" s="200"/>
      <c r="BM156" s="199">
        <f>IF(D156=C$171,'Other inputs'!$C$13/1000000,SUM(AW156:BA156))</f>
        <v>1.4058079275132329</v>
      </c>
      <c r="BN156" s="200">
        <f>IF(B156=$B$171,$AT$171*('Other inputs'!$C$7/'Other inputs'!$C$6),SUM(BB156:BF156))</f>
        <v>34.557686364039157</v>
      </c>
      <c r="BO156" s="188">
        <f t="shared" si="43"/>
        <v>35.963494291552387</v>
      </c>
    </row>
    <row r="157" spans="2:67">
      <c r="B157" s="121" t="str">
        <f>'KI 2019-20'!B158</f>
        <v>E6118</v>
      </c>
      <c r="C157" s="160" t="str">
        <f t="shared" si="30"/>
        <v>E6118</v>
      </c>
      <c r="D157" s="160" t="str">
        <f t="shared" si="31"/>
        <v>E6118</v>
      </c>
      <c r="E157" t="str">
        <f>INDEX('KI 2019-20'!D$9:D$383,MATCH($B157,'KI 2019-20'!$B$9:$B$383,0))</f>
        <v>SFIR</v>
      </c>
      <c r="F157">
        <f>INDEX('KI 2019-20'!E$9:E$383,MATCH($B157,'KI 2019-20'!$B$9:$B$383,0))</f>
        <v>0</v>
      </c>
      <c r="G157" s="119">
        <v>0</v>
      </c>
      <c r="H157" s="120" t="str">
        <f>INDEX('KI 2019-20'!F$9:F$383,MATCH($B157,'KI 2019-20'!$B$9:$B$383,0))</f>
        <v>Hereford and Worcester Fire</v>
      </c>
      <c r="I157" s="154">
        <f>_xlfn.IFNA(IF($B157=$B$382,0,INDEX('I.Supplementary 2019-20'!N$8:N$191,MATCH($B157,'I.Supplementary 2019-20'!$B$8:$B$191,0))),INDEX('KI 2019-20'!N$9:N$383,MATCH($B157,'KI 2019-20'!$B$9:$B$383,0)))</f>
        <v>0</v>
      </c>
      <c r="J157" s="153">
        <f>_xlfn.IFNA(IF($B157=$B$382,0,INDEX('I.Supplementary 2019-20'!O$8:O$191,MATCH($B157,'I.Supplementary 2019-20'!$B$8:$B$191,0))),INDEX('KI 2019-20'!O$9:O$383,MATCH($B157,'KI 2019-20'!$B$9:$B$383,0)))</f>
        <v>0</v>
      </c>
      <c r="K157" s="153">
        <f>_xlfn.IFNA(IF($B157=$B$382,0,INDEX('I.Supplementary 2019-20'!P$8:P$191,MATCH($B157,'I.Supplementary 2019-20'!$B$8:$B$191,0))),INDEX('KI 2019-20'!P$9:P$383,MATCH($B157,'KI 2019-20'!$B$9:$B$383,0)))</f>
        <v>2.0356900626535639</v>
      </c>
      <c r="L157" s="153">
        <f>_xlfn.IFNA(IF($B157=$B$382,0,INDEX('I.Supplementary 2019-20'!Q$8:Q$191,MATCH($B157,'I.Supplementary 2019-20'!$B$8:$B$191,0))),INDEX('KI 2019-20'!Q$9:Q$383,MATCH($B157,'KI 2019-20'!$B$9:$B$383,0)))</f>
        <v>0</v>
      </c>
      <c r="M157" s="155">
        <f>_xlfn.IFNA(IF($B157=$B$382,0,INDEX('I.Supplementary 2019-20'!R$8:R$191,MATCH($B157,'I.Supplementary 2019-20'!$B$8:$B$191,0))),INDEX('KI 2019-20'!R$9:R$383,MATCH($B157,'KI 2019-20'!$B$9:$B$383,0)))</f>
        <v>0</v>
      </c>
      <c r="N157" s="153">
        <f>_xlfn.IFNA(IF($B157=$B$382,0,INDEX('I.Supplementary 2019-20'!S$8:S$191,MATCH($B157,'I.Supplementary 2019-20'!$B$8:$B$191,0))),INDEX('KI 2019-20'!S$9:S$383,MATCH($B157,'KI 2019-20'!$B$9:$B$383,0)))</f>
        <v>0</v>
      </c>
      <c r="O157" s="153">
        <f>_xlfn.IFNA(IF($B157=$B$382,0,INDEX('I.Supplementary 2019-20'!T$8:T$191,MATCH($B157,'I.Supplementary 2019-20'!$B$8:$B$191,0))),INDEX('KI 2019-20'!T$9:T$383,MATCH($B157,'KI 2019-20'!$B$9:$B$383,0)))</f>
        <v>0</v>
      </c>
      <c r="P157" s="153">
        <f>_xlfn.IFNA(IF($B157=$B$382,0,INDEX('I.Supplementary 2019-20'!U$8:U$191,MATCH($B157,'I.Supplementary 2019-20'!$B$8:$B$191,0))),INDEX('KI 2019-20'!U$9:U$383,MATCH($B157,'KI 2019-20'!$B$9:$B$383,0)))</f>
        <v>5.5965111581002072</v>
      </c>
      <c r="Q157" s="153">
        <f>_xlfn.IFNA(IF($B157=$B$382,0,INDEX('I.Supplementary 2019-20'!V$8:V$191,MATCH($B157,'I.Supplementary 2019-20'!$B$8:$B$191,0))),INDEX('KI 2019-20'!V$9:V$383,MATCH($B157,'KI 2019-20'!$B$9:$B$383,0)))</f>
        <v>0</v>
      </c>
      <c r="R157" s="155">
        <f>_xlfn.IFNA(IF($B157=$B$382,0,INDEX('I.Supplementary 2019-20'!W$8:W$191,MATCH($B157,'I.Supplementary 2019-20'!$B$8:$B$191,0))),INDEX('KI 2019-20'!W$9:W$383,MATCH($B157,'KI 2019-20'!$B$9:$B$383,0)))</f>
        <v>0</v>
      </c>
      <c r="S157" s="153">
        <f>_xlfn.IFNA(IF($B157=$B$382,0,INDEX('I.Supplementary 2019-20'!X$8:X$191,MATCH($B157,'I.Supplementary 2019-20'!$B$8:$B$191,0))),INDEX('KI 2019-20'!X$9:X$383,MATCH($B157,'KI 2019-20'!$B$9:$B$383,0)))</f>
        <v>0</v>
      </c>
      <c r="T157" s="153">
        <f>_xlfn.IFNA(IF($B157=$B$382,0,INDEX('I.Supplementary 2019-20'!Y$8:Y$191,MATCH($B157,'I.Supplementary 2019-20'!$B$8:$B$191,0))),INDEX('KI 2019-20'!Y$9:Y$383,MATCH($B157,'KI 2019-20'!$B$9:$B$383,0)))</f>
        <v>0</v>
      </c>
      <c r="U157" s="153">
        <f>_xlfn.IFNA(IF($B157=$B$382,0,INDEX('I.Supplementary 2019-20'!Z$8:Z$191,MATCH($B157,'I.Supplementary 2019-20'!$B$8:$B$191,0))),INDEX('KI 2019-20'!Z$9:Z$383,MATCH($B157,'KI 2019-20'!$B$9:$B$383,0)))</f>
        <v>7.6322012207537711</v>
      </c>
      <c r="V157" s="153">
        <f>_xlfn.IFNA(IF($B157=$B$382,0,INDEX('I.Supplementary 2019-20'!AA$8:AA$191,MATCH($B157,'I.Supplementary 2019-20'!$B$8:$B$191,0))),INDEX('KI 2019-20'!AA$9:AA$383,MATCH($B157,'KI 2019-20'!$B$9:$B$383,0)))</f>
        <v>0</v>
      </c>
      <c r="W157" s="155">
        <f>_xlfn.IFNA(IF($B157=$B$382,0,INDEX('I.Supplementary 2019-20'!AB$8:AB$191,MATCH($B157,'I.Supplementary 2019-20'!$B$8:$B$191,0))),INDEX('KI 2019-20'!AB$9:AB$383,MATCH($B157,'KI 2019-20'!$B$9:$B$383,0)))</f>
        <v>0</v>
      </c>
      <c r="Y157" s="154">
        <f>_xlfn.IFNA(IF($B157=$B$382,0,INDEX('I.Supplementary 2019-20'!$I$8:$I$191,MATCH($B157,'I.Supplementary 2019-20'!$B$8:$B$191,0))),INDEX('KI 2019-20'!$I$9:$I$383,MATCH($B157,'KI 2019-20'!$B$9:$B$383,0)))</f>
        <v>2.0356900626535639</v>
      </c>
      <c r="Z157" s="153">
        <f>_xlfn.IFNA(IF($B157=$B$382,0,INDEX('I.Supplementary 2019-20'!$J$8:$J$191,MATCH($B157,'I.Supplementary 2019-20'!$B$8:$B$191,0))),INDEX('KI 2019-20'!$J$9:$J$383,MATCH($B157,'KI 2019-20'!$B$9:$B$383,0)))</f>
        <v>5.5965111581002072</v>
      </c>
      <c r="AA157" s="155">
        <f>_xlfn.IFNA(IF($B157=$B$382,0,INDEX('I.Supplementary 2019-20'!$H$8:$H$191,MATCH($B157,'I.Supplementary 2019-20'!$B$8:$B$191,0))),INDEX('KI 2019-20'!$H$9:$H$383,MATCH($B157,'KI 2019-20'!$B$9:$B$383,0)))</f>
        <v>7.6322012207537711</v>
      </c>
      <c r="AC157" s="156">
        <f>I157*('Other inputs'!$C$6/'Other inputs'!$C$5)</f>
        <v>0</v>
      </c>
      <c r="AD157" s="149">
        <f>IF(B157=$B$35,J157*('Other inputs'!$C$6/'Other inputs'!$C$5)-('Other inputs'!$C$18/1000000),J157*('Other inputs'!$C$6/'Other inputs'!$C$5))</f>
        <v>0</v>
      </c>
      <c r="AE157" s="149">
        <f>K157*('Other inputs'!$C$6/'Other inputs'!$C$5)</f>
        <v>2.0688581288475119</v>
      </c>
      <c r="AF157" s="149">
        <f>L157*('Other inputs'!$C$6/'Other inputs'!$C$5)</f>
        <v>0</v>
      </c>
      <c r="AG157" s="188">
        <f>M157*('Other inputs'!$C$6/'Other inputs'!$C$5)</f>
        <v>0</v>
      </c>
      <c r="AH157" s="149">
        <f>N157*('Other inputs'!$C$6/'Other inputs'!$C$5)</f>
        <v>0</v>
      </c>
      <c r="AI157" s="149">
        <f>O157*('Other inputs'!$C$6/'Other inputs'!$C$5)</f>
        <v>0</v>
      </c>
      <c r="AJ157" s="149">
        <f>P157*('Other inputs'!$C$6/'Other inputs'!$C$5)</f>
        <v>5.6876966759511269</v>
      </c>
      <c r="AK157" s="149">
        <f>Q157*('Other inputs'!$C$6/'Other inputs'!$C$5)</f>
        <v>0</v>
      </c>
      <c r="AL157" s="188">
        <f>R157*('Other inputs'!$C$6/'Other inputs'!$C$5)</f>
        <v>0</v>
      </c>
      <c r="AM157" s="156">
        <f t="shared" si="32"/>
        <v>0</v>
      </c>
      <c r="AN157" s="149">
        <f t="shared" si="33"/>
        <v>0</v>
      </c>
      <c r="AO157" s="149">
        <f t="shared" si="34"/>
        <v>7.7565548047986388</v>
      </c>
      <c r="AP157" s="149">
        <f t="shared" si="35"/>
        <v>0</v>
      </c>
      <c r="AQ157" s="188">
        <f t="shared" si="36"/>
        <v>0</v>
      </c>
      <c r="AR157" s="149"/>
      <c r="AS157" s="156">
        <f>IF(D157=$C$171,'Other inputs'!$C$12/1000000,SUM(AC157:AG157))</f>
        <v>2.0688581288475119</v>
      </c>
      <c r="AT157" s="200">
        <f>IF(D157=$C$171,$Z$171*('Other inputs'!$C$6/'Other inputs'!$C$5),SUM(AH157:AL157))</f>
        <v>5.6876966759511269</v>
      </c>
      <c r="AU157" s="210">
        <f t="shared" si="37"/>
        <v>7.7565548047986388</v>
      </c>
      <c r="AV157" s="214"/>
      <c r="AW157" s="199">
        <f>IF($G157=1,0,IF($B157=$B$172,AC157*('Other inputs'!$F$6/'Other inputs'!$F$5)-('Other inputs'!$C$28/1000000),AC157*('Other inputs'!$F$6/'Other inputs'!$F$5)))</f>
        <v>0</v>
      </c>
      <c r="AX157" s="200">
        <f>IF($G157=1,0,IF($B157=$B$172,AD157*('Other inputs'!$F$6/'Other inputs'!$F$5)-('Other inputs'!$C$29/1000000),AD157*('Other inputs'!$F$6/'Other inputs'!$F$5)))</f>
        <v>0</v>
      </c>
      <c r="AY157" s="200">
        <f>IF($G157=1,0,AE157*('Other inputs'!$F$6/'Other inputs'!$F$5))</f>
        <v>2.0802988189609541</v>
      </c>
      <c r="AZ157" s="200">
        <f>IF($G157=1,0,AF157*('Other inputs'!$F$6/'Other inputs'!$F$5))</f>
        <v>0</v>
      </c>
      <c r="BA157" s="200">
        <f>IF($G157=1,0,AG157*('Other inputs'!$F$6/'Other inputs'!$F$5))</f>
        <v>0</v>
      </c>
      <c r="BB157" s="199">
        <f>IF($G157=1,0,AH157*('Other inputs'!$C$7/'Other inputs'!$C$6))</f>
        <v>0</v>
      </c>
      <c r="BC157" s="200">
        <f>IF($G157=1,0,AI157*('Other inputs'!$C$7/'Other inputs'!$C$6))</f>
        <v>0</v>
      </c>
      <c r="BD157" s="200">
        <f>IF($G157=1,0,AJ157*('Other inputs'!$C$7/'Other inputs'!$C$6))</f>
        <v>5.6876966759511269</v>
      </c>
      <c r="BE157" s="200">
        <f>IF($G157=1,0,AK157*('Other inputs'!$C$7/'Other inputs'!$C$6))</f>
        <v>0</v>
      </c>
      <c r="BF157" s="200">
        <f>IF($G157=1,0,AL157*('Other inputs'!$C$7/'Other inputs'!$C$6))</f>
        <v>0</v>
      </c>
      <c r="BG157" s="199">
        <f t="shared" si="38"/>
        <v>0</v>
      </c>
      <c r="BH157" s="200">
        <f t="shared" si="39"/>
        <v>0</v>
      </c>
      <c r="BI157" s="200">
        <f t="shared" si="40"/>
        <v>7.7679954949120811</v>
      </c>
      <c r="BJ157" s="200">
        <f t="shared" si="41"/>
        <v>0</v>
      </c>
      <c r="BK157" s="210">
        <f t="shared" si="42"/>
        <v>0</v>
      </c>
      <c r="BL157" s="200"/>
      <c r="BM157" s="199">
        <f>IF(D157=C$171,'Other inputs'!$C$13/1000000,SUM(AW157:BA157))</f>
        <v>2.0802988189609541</v>
      </c>
      <c r="BN157" s="200">
        <f>IF(B157=$B$171,$AT$171*('Other inputs'!$C$7/'Other inputs'!$C$6),SUM(BB157:BF157))</f>
        <v>5.6876966759511269</v>
      </c>
      <c r="BO157" s="188">
        <f t="shared" si="43"/>
        <v>7.7679954949120811</v>
      </c>
    </row>
    <row r="158" spans="2:67">
      <c r="B158" s="121" t="str">
        <f>'KI 2019-20'!B159</f>
        <v>E1801</v>
      </c>
      <c r="C158" s="160" t="str">
        <f t="shared" si="30"/>
        <v>E1801</v>
      </c>
      <c r="D158" s="160" t="str">
        <f t="shared" si="31"/>
        <v>E1801</v>
      </c>
      <c r="E158" t="str">
        <f>INDEX('KI 2019-20'!D$9:D$383,MATCH($B158,'KI 2019-20'!$B$9:$B$383,0))</f>
        <v>UNINFIR</v>
      </c>
      <c r="F158">
        <f>INDEX('KI 2019-20'!E$9:E$383,MATCH($B158,'KI 2019-20'!$B$9:$B$383,0))</f>
        <v>0</v>
      </c>
      <c r="G158" s="119">
        <v>0</v>
      </c>
      <c r="H158" s="120" t="str">
        <f>INDEX('KI 2019-20'!F$9:F$383,MATCH($B158,'KI 2019-20'!$B$9:$B$383,0))</f>
        <v>Herefordshire</v>
      </c>
      <c r="I158" s="154">
        <f>_xlfn.IFNA(IF($B158=$B$382,0,INDEX('I.Supplementary 2019-20'!N$8:N$191,MATCH($B158,'I.Supplementary 2019-20'!$B$8:$B$191,0))),INDEX('KI 2019-20'!N$9:N$383,MATCH($B158,'KI 2019-20'!$B$9:$B$383,0)))</f>
        <v>2.0435104663544892</v>
      </c>
      <c r="J158" s="153">
        <f>_xlfn.IFNA(IF($B158=$B$382,0,INDEX('I.Supplementary 2019-20'!O$8:O$191,MATCH($B158,'I.Supplementary 2019-20'!$B$8:$B$191,0))),INDEX('KI 2019-20'!O$9:O$383,MATCH($B158,'KI 2019-20'!$B$9:$B$383,0)))</f>
        <v>-1.4190310521352925</v>
      </c>
      <c r="K158" s="153">
        <f>_xlfn.IFNA(IF($B158=$B$382,0,INDEX('I.Supplementary 2019-20'!P$8:P$191,MATCH($B158,'I.Supplementary 2019-20'!$B$8:$B$191,0))),INDEX('KI 2019-20'!P$9:P$383,MATCH($B158,'KI 2019-20'!$B$9:$B$383,0)))</f>
        <v>0</v>
      </c>
      <c r="L158" s="153">
        <f>_xlfn.IFNA(IF($B158=$B$382,0,INDEX('I.Supplementary 2019-20'!Q$8:Q$191,MATCH($B158,'I.Supplementary 2019-20'!$B$8:$B$191,0))),INDEX('KI 2019-20'!Q$9:Q$383,MATCH($B158,'KI 2019-20'!$B$9:$B$383,0)))</f>
        <v>0</v>
      </c>
      <c r="M158" s="155">
        <f>_xlfn.IFNA(IF($B158=$B$382,0,INDEX('I.Supplementary 2019-20'!R$8:R$191,MATCH($B158,'I.Supplementary 2019-20'!$B$8:$B$191,0))),INDEX('KI 2019-20'!R$9:R$383,MATCH($B158,'KI 2019-20'!$B$9:$B$383,0)))</f>
        <v>0</v>
      </c>
      <c r="N158" s="153">
        <f>_xlfn.IFNA(IF($B158=$B$382,0,INDEX('I.Supplementary 2019-20'!S$8:S$191,MATCH($B158,'I.Supplementary 2019-20'!$B$8:$B$191,0))),INDEX('KI 2019-20'!S$9:S$383,MATCH($B158,'KI 2019-20'!$B$9:$B$383,0)))</f>
        <v>26.332107612426338</v>
      </c>
      <c r="O158" s="153">
        <f>_xlfn.IFNA(IF($B158=$B$382,0,INDEX('I.Supplementary 2019-20'!T$8:T$191,MATCH($B158,'I.Supplementary 2019-20'!$B$8:$B$191,0))),INDEX('KI 2019-20'!T$9:T$383,MATCH($B158,'KI 2019-20'!$B$9:$B$383,0)))</f>
        <v>5.7854537441017344</v>
      </c>
      <c r="P158" s="153">
        <f>_xlfn.IFNA(IF($B158=$B$382,0,INDEX('I.Supplementary 2019-20'!U$8:U$191,MATCH($B158,'I.Supplementary 2019-20'!$B$8:$B$191,0))),INDEX('KI 2019-20'!U$9:U$383,MATCH($B158,'KI 2019-20'!$B$9:$B$383,0)))</f>
        <v>0</v>
      </c>
      <c r="Q158" s="153">
        <f>_xlfn.IFNA(IF($B158=$B$382,0,INDEX('I.Supplementary 2019-20'!V$8:V$191,MATCH($B158,'I.Supplementary 2019-20'!$B$8:$B$191,0))),INDEX('KI 2019-20'!V$9:V$383,MATCH($B158,'KI 2019-20'!$B$9:$B$383,0)))</f>
        <v>0</v>
      </c>
      <c r="R158" s="155">
        <f>_xlfn.IFNA(IF($B158=$B$382,0,INDEX('I.Supplementary 2019-20'!W$8:W$191,MATCH($B158,'I.Supplementary 2019-20'!$B$8:$B$191,0))),INDEX('KI 2019-20'!W$9:W$383,MATCH($B158,'KI 2019-20'!$B$9:$B$383,0)))</f>
        <v>0</v>
      </c>
      <c r="S158" s="153">
        <f>_xlfn.IFNA(IF($B158=$B$382,0,INDEX('I.Supplementary 2019-20'!X$8:X$191,MATCH($B158,'I.Supplementary 2019-20'!$B$8:$B$191,0))),INDEX('KI 2019-20'!X$9:X$383,MATCH($B158,'KI 2019-20'!$B$9:$B$383,0)))</f>
        <v>28.375618078780825</v>
      </c>
      <c r="T158" s="153">
        <f>_xlfn.IFNA(IF($B158=$B$382,0,INDEX('I.Supplementary 2019-20'!Y$8:Y$191,MATCH($B158,'I.Supplementary 2019-20'!$B$8:$B$191,0))),INDEX('KI 2019-20'!Y$9:Y$383,MATCH($B158,'KI 2019-20'!$B$9:$B$383,0)))</f>
        <v>4.3664226919664424</v>
      </c>
      <c r="U158" s="153">
        <f>_xlfn.IFNA(IF($B158=$B$382,0,INDEX('I.Supplementary 2019-20'!Z$8:Z$191,MATCH($B158,'I.Supplementary 2019-20'!$B$8:$B$191,0))),INDEX('KI 2019-20'!Z$9:Z$383,MATCH($B158,'KI 2019-20'!$B$9:$B$383,0)))</f>
        <v>0</v>
      </c>
      <c r="V158" s="153">
        <f>_xlfn.IFNA(IF($B158=$B$382,0,INDEX('I.Supplementary 2019-20'!AA$8:AA$191,MATCH($B158,'I.Supplementary 2019-20'!$B$8:$B$191,0))),INDEX('KI 2019-20'!AA$9:AA$383,MATCH($B158,'KI 2019-20'!$B$9:$B$383,0)))</f>
        <v>0</v>
      </c>
      <c r="W158" s="155">
        <f>_xlfn.IFNA(IF($B158=$B$382,0,INDEX('I.Supplementary 2019-20'!AB$8:AB$191,MATCH($B158,'I.Supplementary 2019-20'!$B$8:$B$191,0))),INDEX('KI 2019-20'!AB$9:AB$383,MATCH($B158,'KI 2019-20'!$B$9:$B$383,0)))</f>
        <v>0</v>
      </c>
      <c r="Y158" s="154">
        <f>_xlfn.IFNA(IF($B158=$B$382,0,INDEX('I.Supplementary 2019-20'!$I$8:$I$191,MATCH($B158,'I.Supplementary 2019-20'!$B$8:$B$191,0))),INDEX('KI 2019-20'!$I$9:$I$383,MATCH($B158,'KI 2019-20'!$B$9:$B$383,0)))</f>
        <v>0.62447941421919684</v>
      </c>
      <c r="Z158" s="153">
        <f>_xlfn.IFNA(IF($B158=$B$382,0,INDEX('I.Supplementary 2019-20'!$J$8:$J$191,MATCH($B158,'I.Supplementary 2019-20'!$B$8:$B$191,0))),INDEX('KI 2019-20'!$J$9:$J$383,MATCH($B158,'KI 2019-20'!$B$9:$B$383,0)))</f>
        <v>32.117561356528071</v>
      </c>
      <c r="AA158" s="155">
        <f>_xlfn.IFNA(IF($B158=$B$382,0,INDEX('I.Supplementary 2019-20'!$H$8:$H$191,MATCH($B158,'I.Supplementary 2019-20'!$B$8:$B$191,0))),INDEX('KI 2019-20'!$H$9:$H$383,MATCH($B158,'KI 2019-20'!$B$9:$B$383,0)))</f>
        <v>32.742040770747273</v>
      </c>
      <c r="AC158" s="156">
        <f>I158*('Other inputs'!$C$6/'Other inputs'!$C$5)</f>
        <v>2.0768059525680043</v>
      </c>
      <c r="AD158" s="149">
        <f>IF(B158=$B$35,J158*('Other inputs'!$C$6/'Other inputs'!$C$5)-('Other inputs'!$C$18/1000000),J158*('Other inputs'!$C$6/'Other inputs'!$C$5))</f>
        <v>-1.4421517210091872</v>
      </c>
      <c r="AE158" s="149">
        <f>K158*('Other inputs'!$C$6/'Other inputs'!$C$5)</f>
        <v>0</v>
      </c>
      <c r="AF158" s="149">
        <f>L158*('Other inputs'!$C$6/'Other inputs'!$C$5)</f>
        <v>0</v>
      </c>
      <c r="AG158" s="188">
        <f>M158*('Other inputs'!$C$6/'Other inputs'!$C$5)</f>
        <v>0</v>
      </c>
      <c r="AH158" s="149">
        <f>N158*('Other inputs'!$C$6/'Other inputs'!$C$5)</f>
        <v>26.76114398900355</v>
      </c>
      <c r="AI158" s="149">
        <f>O158*('Other inputs'!$C$6/'Other inputs'!$C$5)</f>
        <v>5.8797177562255918</v>
      </c>
      <c r="AJ158" s="149">
        <f>P158*('Other inputs'!$C$6/'Other inputs'!$C$5)</f>
        <v>0</v>
      </c>
      <c r="AK158" s="149">
        <f>Q158*('Other inputs'!$C$6/'Other inputs'!$C$5)</f>
        <v>0</v>
      </c>
      <c r="AL158" s="188">
        <f>R158*('Other inputs'!$C$6/'Other inputs'!$C$5)</f>
        <v>0</v>
      </c>
      <c r="AM158" s="156">
        <f t="shared" si="32"/>
        <v>28.837949941571555</v>
      </c>
      <c r="AN158" s="149">
        <f t="shared" si="33"/>
        <v>4.4375660352164044</v>
      </c>
      <c r="AO158" s="149">
        <f t="shared" si="34"/>
        <v>0</v>
      </c>
      <c r="AP158" s="149">
        <f t="shared" si="35"/>
        <v>0</v>
      </c>
      <c r="AQ158" s="188">
        <f t="shared" si="36"/>
        <v>0</v>
      </c>
      <c r="AR158" s="149"/>
      <c r="AS158" s="156">
        <f>IF(D158=$C$171,'Other inputs'!$C$12/1000000,SUM(AC158:AG158))</f>
        <v>0.63465423155881706</v>
      </c>
      <c r="AT158" s="200">
        <f>IF(D158=$C$171,$Z$171*('Other inputs'!$C$6/'Other inputs'!$C$5),SUM(AH158:AL158))</f>
        <v>32.640861745229145</v>
      </c>
      <c r="AU158" s="210">
        <f t="shared" si="37"/>
        <v>33.275515976787965</v>
      </c>
      <c r="AV158" s="214"/>
      <c r="AW158" s="199">
        <f>IF($G158=1,0,IF($B158=$B$172,AC158*('Other inputs'!$F$6/'Other inputs'!$F$5)-('Other inputs'!$C$28/1000000),AC158*('Other inputs'!$F$6/'Other inputs'!$F$5)))</f>
        <v>2.0882905937803615</v>
      </c>
      <c r="AX158" s="200">
        <f>IF($G158=1,0,IF($B158=$B$172,AD158*('Other inputs'!$F$6/'Other inputs'!$F$5)-('Other inputs'!$C$29/1000000),AD158*('Other inputs'!$F$6/'Other inputs'!$F$5)))</f>
        <v>-1.4501267535677631</v>
      </c>
      <c r="AY158" s="200">
        <f>IF($G158=1,0,AE158*('Other inputs'!$F$6/'Other inputs'!$F$5))</f>
        <v>0</v>
      </c>
      <c r="AZ158" s="200">
        <f>IF($G158=1,0,AF158*('Other inputs'!$F$6/'Other inputs'!$F$5))</f>
        <v>0</v>
      </c>
      <c r="BA158" s="200">
        <f>IF($G158=1,0,AG158*('Other inputs'!$F$6/'Other inputs'!$F$5))</f>
        <v>0</v>
      </c>
      <c r="BB158" s="199">
        <f>IF($G158=1,0,AH158*('Other inputs'!$C$7/'Other inputs'!$C$6))</f>
        <v>26.76114398900355</v>
      </c>
      <c r="BC158" s="200">
        <f>IF($G158=1,0,AI158*('Other inputs'!$C$7/'Other inputs'!$C$6))</f>
        <v>5.8797177562255918</v>
      </c>
      <c r="BD158" s="200">
        <f>IF($G158=1,0,AJ158*('Other inputs'!$C$7/'Other inputs'!$C$6))</f>
        <v>0</v>
      </c>
      <c r="BE158" s="200">
        <f>IF($G158=1,0,AK158*('Other inputs'!$C$7/'Other inputs'!$C$6))</f>
        <v>0</v>
      </c>
      <c r="BF158" s="200">
        <f>IF($G158=1,0,AL158*('Other inputs'!$C$7/'Other inputs'!$C$6))</f>
        <v>0</v>
      </c>
      <c r="BG158" s="199">
        <f t="shared" si="38"/>
        <v>28.84943458278391</v>
      </c>
      <c r="BH158" s="200">
        <f t="shared" si="39"/>
        <v>4.4295910026578289</v>
      </c>
      <c r="BI158" s="200">
        <f t="shared" si="40"/>
        <v>0</v>
      </c>
      <c r="BJ158" s="200">
        <f t="shared" si="41"/>
        <v>0</v>
      </c>
      <c r="BK158" s="210">
        <f t="shared" si="42"/>
        <v>0</v>
      </c>
      <c r="BL158" s="200"/>
      <c r="BM158" s="199">
        <f>IF(D158=C$171,'Other inputs'!$C$13/1000000,SUM(AW158:BA158))</f>
        <v>0.63816384021259842</v>
      </c>
      <c r="BN158" s="200">
        <f>IF(B158=$B$171,$AT$171*('Other inputs'!$C$7/'Other inputs'!$C$6),SUM(BB158:BF158))</f>
        <v>32.640861745229145</v>
      </c>
      <c r="BO158" s="188">
        <f t="shared" si="43"/>
        <v>33.279025585441744</v>
      </c>
    </row>
    <row r="159" spans="2:67">
      <c r="B159" s="121" t="str">
        <f>'KI 2019-20'!B160</f>
        <v>E1920</v>
      </c>
      <c r="C159" s="160" t="str">
        <f t="shared" si="30"/>
        <v>E1920</v>
      </c>
      <c r="D159" s="160" t="str">
        <f t="shared" si="31"/>
        <v>E1920</v>
      </c>
      <c r="E159" t="str">
        <f>INDEX('KI 2019-20'!D$9:D$383,MATCH($B159,'KI 2019-20'!$B$9:$B$383,0))</f>
        <v>SCFIR</v>
      </c>
      <c r="F159" t="str">
        <f>INDEX('KI 2019-20'!E$9:E$383,MATCH($B159,'KI 2019-20'!$B$9:$B$383,0))</f>
        <v>P1905</v>
      </c>
      <c r="G159" s="119">
        <v>0</v>
      </c>
      <c r="H159" s="120" t="str">
        <f>INDEX('KI 2019-20'!F$9:F$383,MATCH($B159,'KI 2019-20'!$B$9:$B$383,0))</f>
        <v>Hertfordshire</v>
      </c>
      <c r="I159" s="154">
        <f>_xlfn.IFNA(IF($B159=$B$382,0,INDEX('I.Supplementary 2019-20'!N$8:N$191,MATCH($B159,'I.Supplementary 2019-20'!$B$8:$B$191,0))),INDEX('KI 2019-20'!N$9:N$383,MATCH($B159,'KI 2019-20'!$B$9:$B$383,0)))</f>
        <v>-0.83938163525593279</v>
      </c>
      <c r="J159" s="153">
        <f>_xlfn.IFNA(IF($B159=$B$382,0,INDEX('I.Supplementary 2019-20'!O$8:O$191,MATCH($B159,'I.Supplementary 2019-20'!$B$8:$B$191,0))),INDEX('KI 2019-20'!O$9:O$383,MATCH($B159,'KI 2019-20'!$B$9:$B$383,0)))</f>
        <v>0</v>
      </c>
      <c r="K159" s="153">
        <f>_xlfn.IFNA(IF($B159=$B$382,0,INDEX('I.Supplementary 2019-20'!P$8:P$191,MATCH($B159,'I.Supplementary 2019-20'!$B$8:$B$191,0))),INDEX('KI 2019-20'!P$9:P$383,MATCH($B159,'KI 2019-20'!$B$9:$B$383,0)))</f>
        <v>2.7297722164897396</v>
      </c>
      <c r="L159" s="153">
        <f>_xlfn.IFNA(IF($B159=$B$382,0,INDEX('I.Supplementary 2019-20'!Q$8:Q$191,MATCH($B159,'I.Supplementary 2019-20'!$B$8:$B$191,0))),INDEX('KI 2019-20'!Q$9:Q$383,MATCH($B159,'KI 2019-20'!$B$9:$B$383,0)))</f>
        <v>0</v>
      </c>
      <c r="M159" s="155">
        <f>_xlfn.IFNA(IF($B159=$B$382,0,INDEX('I.Supplementary 2019-20'!R$8:R$191,MATCH($B159,'I.Supplementary 2019-20'!$B$8:$B$191,0))),INDEX('KI 2019-20'!R$9:R$383,MATCH($B159,'KI 2019-20'!$B$9:$B$383,0)))</f>
        <v>0</v>
      </c>
      <c r="N159" s="153">
        <f>_xlfn.IFNA(IF($B159=$B$382,0,INDEX('I.Supplementary 2019-20'!S$8:S$191,MATCH($B159,'I.Supplementary 2019-20'!$B$8:$B$191,0))),INDEX('KI 2019-20'!S$9:S$383,MATCH($B159,'KI 2019-20'!$B$9:$B$383,0)))</f>
        <v>112.60389418165521</v>
      </c>
      <c r="O159" s="153">
        <f>_xlfn.IFNA(IF($B159=$B$382,0,INDEX('I.Supplementary 2019-20'!T$8:T$191,MATCH($B159,'I.Supplementary 2019-20'!$B$8:$B$191,0))),INDEX('KI 2019-20'!T$9:T$383,MATCH($B159,'KI 2019-20'!$B$9:$B$383,0)))</f>
        <v>0</v>
      </c>
      <c r="P159" s="153">
        <f>_xlfn.IFNA(IF($B159=$B$382,0,INDEX('I.Supplementary 2019-20'!U$8:U$191,MATCH($B159,'I.Supplementary 2019-20'!$B$8:$B$191,0))),INDEX('KI 2019-20'!U$9:U$383,MATCH($B159,'KI 2019-20'!$B$9:$B$383,0)))</f>
        <v>9.4696936021276823</v>
      </c>
      <c r="Q159" s="153">
        <f>_xlfn.IFNA(IF($B159=$B$382,0,INDEX('I.Supplementary 2019-20'!V$8:V$191,MATCH($B159,'I.Supplementary 2019-20'!$B$8:$B$191,0))),INDEX('KI 2019-20'!V$9:V$383,MATCH($B159,'KI 2019-20'!$B$9:$B$383,0)))</f>
        <v>0</v>
      </c>
      <c r="R159" s="155">
        <f>_xlfn.IFNA(IF($B159=$B$382,0,INDEX('I.Supplementary 2019-20'!W$8:W$191,MATCH($B159,'I.Supplementary 2019-20'!$B$8:$B$191,0))),INDEX('KI 2019-20'!W$9:W$383,MATCH($B159,'KI 2019-20'!$B$9:$B$383,0)))</f>
        <v>0</v>
      </c>
      <c r="S159" s="153">
        <f>_xlfn.IFNA(IF($B159=$B$382,0,INDEX('I.Supplementary 2019-20'!X$8:X$191,MATCH($B159,'I.Supplementary 2019-20'!$B$8:$B$191,0))),INDEX('KI 2019-20'!X$9:X$383,MATCH($B159,'KI 2019-20'!$B$9:$B$383,0)))</f>
        <v>111.76451254639927</v>
      </c>
      <c r="T159" s="153">
        <f>_xlfn.IFNA(IF($B159=$B$382,0,INDEX('I.Supplementary 2019-20'!Y$8:Y$191,MATCH($B159,'I.Supplementary 2019-20'!$B$8:$B$191,0))),INDEX('KI 2019-20'!Y$9:Y$383,MATCH($B159,'KI 2019-20'!$B$9:$B$383,0)))</f>
        <v>0</v>
      </c>
      <c r="U159" s="153">
        <f>_xlfn.IFNA(IF($B159=$B$382,0,INDEX('I.Supplementary 2019-20'!Z$8:Z$191,MATCH($B159,'I.Supplementary 2019-20'!$B$8:$B$191,0))),INDEX('KI 2019-20'!Z$9:Z$383,MATCH($B159,'KI 2019-20'!$B$9:$B$383,0)))</f>
        <v>12.199465818617423</v>
      </c>
      <c r="V159" s="153">
        <f>_xlfn.IFNA(IF($B159=$B$382,0,INDEX('I.Supplementary 2019-20'!AA$8:AA$191,MATCH($B159,'I.Supplementary 2019-20'!$B$8:$B$191,0))),INDEX('KI 2019-20'!AA$9:AA$383,MATCH($B159,'KI 2019-20'!$B$9:$B$383,0)))</f>
        <v>0</v>
      </c>
      <c r="W159" s="155">
        <f>_xlfn.IFNA(IF($B159=$B$382,0,INDEX('I.Supplementary 2019-20'!AB$8:AB$191,MATCH($B159,'I.Supplementary 2019-20'!$B$8:$B$191,0))),INDEX('KI 2019-20'!AB$9:AB$383,MATCH($B159,'KI 2019-20'!$B$9:$B$383,0)))</f>
        <v>0</v>
      </c>
      <c r="Y159" s="154">
        <f>_xlfn.IFNA(IF($B159=$B$382,0,INDEX('I.Supplementary 2019-20'!$I$8:$I$191,MATCH($B159,'I.Supplementary 2019-20'!$B$8:$B$191,0))),INDEX('KI 2019-20'!$I$9:$I$383,MATCH($B159,'KI 2019-20'!$B$9:$B$383,0)))</f>
        <v>1.8903905812338069</v>
      </c>
      <c r="Z159" s="153">
        <f>_xlfn.IFNA(IF($B159=$B$382,0,INDEX('I.Supplementary 2019-20'!$J$8:$J$191,MATCH($B159,'I.Supplementary 2019-20'!$B$8:$B$191,0))),INDEX('KI 2019-20'!$J$9:$J$383,MATCH($B159,'KI 2019-20'!$B$9:$B$383,0)))</f>
        <v>122.0735877837829</v>
      </c>
      <c r="AA159" s="155">
        <f>_xlfn.IFNA(IF($B159=$B$382,0,INDEX('I.Supplementary 2019-20'!$H$8:$H$191,MATCH($B159,'I.Supplementary 2019-20'!$B$8:$B$191,0))),INDEX('KI 2019-20'!$H$9:$H$383,MATCH($B159,'KI 2019-20'!$B$9:$B$383,0)))</f>
        <v>123.9639783650167</v>
      </c>
      <c r="AC159" s="156">
        <f>I159*('Other inputs'!$C$6/'Other inputs'!$C$5)</f>
        <v>-0.85305791444543888</v>
      </c>
      <c r="AD159" s="149">
        <f>IF(B159=$B$35,J159*('Other inputs'!$C$6/'Other inputs'!$C$5)-('Other inputs'!$C$18/1000000),J159*('Other inputs'!$C$6/'Other inputs'!$C$5))</f>
        <v>0</v>
      </c>
      <c r="AE159" s="149">
        <f>K159*('Other inputs'!$C$6/'Other inputs'!$C$5)</f>
        <v>2.7742491568806114</v>
      </c>
      <c r="AF159" s="149">
        <f>L159*('Other inputs'!$C$6/'Other inputs'!$C$5)</f>
        <v>0</v>
      </c>
      <c r="AG159" s="188">
        <f>M159*('Other inputs'!$C$6/'Other inputs'!$C$5)</f>
        <v>0</v>
      </c>
      <c r="AH159" s="149">
        <f>N159*('Other inputs'!$C$6/'Other inputs'!$C$5)</f>
        <v>114.43858084856609</v>
      </c>
      <c r="AI159" s="149">
        <f>O159*('Other inputs'!$C$6/'Other inputs'!$C$5)</f>
        <v>0</v>
      </c>
      <c r="AJ159" s="149">
        <f>P159*('Other inputs'!$C$6/'Other inputs'!$C$5)</f>
        <v>9.6239859622438164</v>
      </c>
      <c r="AK159" s="149">
        <f>Q159*('Other inputs'!$C$6/'Other inputs'!$C$5)</f>
        <v>0</v>
      </c>
      <c r="AL159" s="188">
        <f>R159*('Other inputs'!$C$6/'Other inputs'!$C$5)</f>
        <v>0</v>
      </c>
      <c r="AM159" s="156">
        <f t="shared" si="32"/>
        <v>113.58552293412065</v>
      </c>
      <c r="AN159" s="149">
        <f t="shared" si="33"/>
        <v>0</v>
      </c>
      <c r="AO159" s="149">
        <f t="shared" si="34"/>
        <v>12.398235119124427</v>
      </c>
      <c r="AP159" s="149">
        <f t="shared" si="35"/>
        <v>0</v>
      </c>
      <c r="AQ159" s="188">
        <f t="shared" si="36"/>
        <v>0</v>
      </c>
      <c r="AR159" s="149"/>
      <c r="AS159" s="156">
        <f>IF(D159=$C$171,'Other inputs'!$C$12/1000000,SUM(AC159:AG159))</f>
        <v>1.9211912424351725</v>
      </c>
      <c r="AT159" s="200">
        <f>IF(D159=$C$171,$Z$171*('Other inputs'!$C$6/'Other inputs'!$C$5),SUM(AH159:AL159))</f>
        <v>124.06256681080991</v>
      </c>
      <c r="AU159" s="210">
        <f t="shared" si="37"/>
        <v>125.98375805324508</v>
      </c>
      <c r="AV159" s="214"/>
      <c r="AW159" s="199">
        <f>IF($G159=1,0,IF($B159=$B$172,AC159*('Other inputs'!$F$6/'Other inputs'!$F$5)-('Other inputs'!$C$28/1000000),AC159*('Other inputs'!$F$6/'Other inputs'!$F$5)))</f>
        <v>-0.85777528540089742</v>
      </c>
      <c r="AX159" s="200">
        <f>IF($G159=1,0,IF($B159=$B$172,AD159*('Other inputs'!$F$6/'Other inputs'!$F$5)-('Other inputs'!$C$29/1000000),AD159*('Other inputs'!$F$6/'Other inputs'!$F$5)))</f>
        <v>0</v>
      </c>
      <c r="AY159" s="200">
        <f>IF($G159=1,0,AE159*('Other inputs'!$F$6/'Other inputs'!$F$5))</f>
        <v>2.7895906268725774</v>
      </c>
      <c r="AZ159" s="200">
        <f>IF($G159=1,0,AF159*('Other inputs'!$F$6/'Other inputs'!$F$5))</f>
        <v>0</v>
      </c>
      <c r="BA159" s="200">
        <f>IF($G159=1,0,AG159*('Other inputs'!$F$6/'Other inputs'!$F$5))</f>
        <v>0</v>
      </c>
      <c r="BB159" s="199">
        <f>IF($G159=1,0,AH159*('Other inputs'!$C$7/'Other inputs'!$C$6))</f>
        <v>114.43858084856609</v>
      </c>
      <c r="BC159" s="200">
        <f>IF($G159=1,0,AI159*('Other inputs'!$C$7/'Other inputs'!$C$6))</f>
        <v>0</v>
      </c>
      <c r="BD159" s="200">
        <f>IF($G159=1,0,AJ159*('Other inputs'!$C$7/'Other inputs'!$C$6))</f>
        <v>9.6239859622438164</v>
      </c>
      <c r="BE159" s="200">
        <f>IF($G159=1,0,AK159*('Other inputs'!$C$7/'Other inputs'!$C$6))</f>
        <v>0</v>
      </c>
      <c r="BF159" s="200">
        <f>IF($G159=1,0,AL159*('Other inputs'!$C$7/'Other inputs'!$C$6))</f>
        <v>0</v>
      </c>
      <c r="BG159" s="199">
        <f t="shared" si="38"/>
        <v>113.5808055631652</v>
      </c>
      <c r="BH159" s="200">
        <f t="shared" si="39"/>
        <v>0</v>
      </c>
      <c r="BI159" s="200">
        <f t="shared" si="40"/>
        <v>12.413576589116394</v>
      </c>
      <c r="BJ159" s="200">
        <f t="shared" si="41"/>
        <v>0</v>
      </c>
      <c r="BK159" s="210">
        <f t="shared" si="42"/>
        <v>0</v>
      </c>
      <c r="BL159" s="200"/>
      <c r="BM159" s="199">
        <f>IF(D159=C$171,'Other inputs'!$C$13/1000000,SUM(AW159:BA159))</f>
        <v>1.9318153414716801</v>
      </c>
      <c r="BN159" s="200">
        <f>IF(B159=$B$171,$AT$171*('Other inputs'!$C$7/'Other inputs'!$C$6),SUM(BB159:BF159))</f>
        <v>124.06256681080991</v>
      </c>
      <c r="BO159" s="188">
        <f t="shared" si="43"/>
        <v>125.99438215228159</v>
      </c>
    </row>
    <row r="160" spans="2:67">
      <c r="B160" s="121" t="str">
        <f>'KI 2019-20'!B161</f>
        <v>E1934</v>
      </c>
      <c r="C160" s="160" t="str">
        <f t="shared" si="30"/>
        <v>E1934</v>
      </c>
      <c r="D160" s="160" t="str">
        <f t="shared" si="31"/>
        <v>E1934</v>
      </c>
      <c r="E160" t="str">
        <f>INDEX('KI 2019-20'!D$9:D$383,MATCH($B160,'KI 2019-20'!$B$9:$B$383,0))</f>
        <v>SD</v>
      </c>
      <c r="F160" t="str">
        <f>INDEX('KI 2019-20'!E$9:E$383,MATCH($B160,'KI 2019-20'!$B$9:$B$383,0))</f>
        <v>P1905</v>
      </c>
      <c r="G160" s="119">
        <v>0</v>
      </c>
      <c r="H160" s="120" t="str">
        <f>INDEX('KI 2019-20'!F$9:F$383,MATCH($B160,'KI 2019-20'!$B$9:$B$383,0))</f>
        <v>Hertsmere</v>
      </c>
      <c r="I160" s="154">
        <f>_xlfn.IFNA(IF($B160=$B$382,0,INDEX('I.Supplementary 2019-20'!N$8:N$191,MATCH($B160,'I.Supplementary 2019-20'!$B$8:$B$191,0))),INDEX('KI 2019-20'!N$9:N$383,MATCH($B160,'KI 2019-20'!$B$9:$B$383,0)))</f>
        <v>0</v>
      </c>
      <c r="J160" s="153">
        <f>_xlfn.IFNA(IF($B160=$B$382,0,INDEX('I.Supplementary 2019-20'!O$8:O$191,MATCH($B160,'I.Supplementary 2019-20'!$B$8:$B$191,0))),INDEX('KI 2019-20'!O$9:O$383,MATCH($B160,'KI 2019-20'!$B$9:$B$383,0)))</f>
        <v>0</v>
      </c>
      <c r="K160" s="153">
        <f>_xlfn.IFNA(IF($B160=$B$382,0,INDEX('I.Supplementary 2019-20'!P$8:P$191,MATCH($B160,'I.Supplementary 2019-20'!$B$8:$B$191,0))),INDEX('KI 2019-20'!P$9:P$383,MATCH($B160,'KI 2019-20'!$B$9:$B$383,0)))</f>
        <v>0</v>
      </c>
      <c r="L160" s="153">
        <f>_xlfn.IFNA(IF($B160=$B$382,0,INDEX('I.Supplementary 2019-20'!Q$8:Q$191,MATCH($B160,'I.Supplementary 2019-20'!$B$8:$B$191,0))),INDEX('KI 2019-20'!Q$9:Q$383,MATCH($B160,'KI 2019-20'!$B$9:$B$383,0)))</f>
        <v>0</v>
      </c>
      <c r="M160" s="155">
        <f>_xlfn.IFNA(IF($B160=$B$382,0,INDEX('I.Supplementary 2019-20'!R$8:R$191,MATCH($B160,'I.Supplementary 2019-20'!$B$8:$B$191,0))),INDEX('KI 2019-20'!R$9:R$383,MATCH($B160,'KI 2019-20'!$B$9:$B$383,0)))</f>
        <v>0</v>
      </c>
      <c r="N160" s="153">
        <f>_xlfn.IFNA(IF($B160=$B$382,0,INDEX('I.Supplementary 2019-20'!S$8:S$191,MATCH($B160,'I.Supplementary 2019-20'!$B$8:$B$191,0))),INDEX('KI 2019-20'!S$9:S$383,MATCH($B160,'KI 2019-20'!$B$9:$B$383,0)))</f>
        <v>0</v>
      </c>
      <c r="O160" s="153">
        <f>_xlfn.IFNA(IF($B160=$B$382,0,INDEX('I.Supplementary 2019-20'!T$8:T$191,MATCH($B160,'I.Supplementary 2019-20'!$B$8:$B$191,0))),INDEX('KI 2019-20'!T$9:T$383,MATCH($B160,'KI 2019-20'!$B$9:$B$383,0)))</f>
        <v>2.6791177083212441</v>
      </c>
      <c r="P160" s="153">
        <f>_xlfn.IFNA(IF($B160=$B$382,0,INDEX('I.Supplementary 2019-20'!U$8:U$191,MATCH($B160,'I.Supplementary 2019-20'!$B$8:$B$191,0))),INDEX('KI 2019-20'!U$9:U$383,MATCH($B160,'KI 2019-20'!$B$9:$B$383,0)))</f>
        <v>0</v>
      </c>
      <c r="Q160" s="153">
        <f>_xlfn.IFNA(IF($B160=$B$382,0,INDEX('I.Supplementary 2019-20'!V$8:V$191,MATCH($B160,'I.Supplementary 2019-20'!$B$8:$B$191,0))),INDEX('KI 2019-20'!V$9:V$383,MATCH($B160,'KI 2019-20'!$B$9:$B$383,0)))</f>
        <v>0</v>
      </c>
      <c r="R160" s="155">
        <f>_xlfn.IFNA(IF($B160=$B$382,0,INDEX('I.Supplementary 2019-20'!W$8:W$191,MATCH($B160,'I.Supplementary 2019-20'!$B$8:$B$191,0))),INDEX('KI 2019-20'!W$9:W$383,MATCH($B160,'KI 2019-20'!$B$9:$B$383,0)))</f>
        <v>0</v>
      </c>
      <c r="S160" s="153">
        <f>_xlfn.IFNA(IF($B160=$B$382,0,INDEX('I.Supplementary 2019-20'!X$8:X$191,MATCH($B160,'I.Supplementary 2019-20'!$B$8:$B$191,0))),INDEX('KI 2019-20'!X$9:X$383,MATCH($B160,'KI 2019-20'!$B$9:$B$383,0)))</f>
        <v>0</v>
      </c>
      <c r="T160" s="153">
        <f>_xlfn.IFNA(IF($B160=$B$382,0,INDEX('I.Supplementary 2019-20'!Y$8:Y$191,MATCH($B160,'I.Supplementary 2019-20'!$B$8:$B$191,0))),INDEX('KI 2019-20'!Y$9:Y$383,MATCH($B160,'KI 2019-20'!$B$9:$B$383,0)))</f>
        <v>2.6791177083212441</v>
      </c>
      <c r="U160" s="153">
        <f>_xlfn.IFNA(IF($B160=$B$382,0,INDEX('I.Supplementary 2019-20'!Z$8:Z$191,MATCH($B160,'I.Supplementary 2019-20'!$B$8:$B$191,0))),INDEX('KI 2019-20'!Z$9:Z$383,MATCH($B160,'KI 2019-20'!$B$9:$B$383,0)))</f>
        <v>0</v>
      </c>
      <c r="V160" s="153">
        <f>_xlfn.IFNA(IF($B160=$B$382,0,INDEX('I.Supplementary 2019-20'!AA$8:AA$191,MATCH($B160,'I.Supplementary 2019-20'!$B$8:$B$191,0))),INDEX('KI 2019-20'!AA$9:AA$383,MATCH($B160,'KI 2019-20'!$B$9:$B$383,0)))</f>
        <v>0</v>
      </c>
      <c r="W160" s="155">
        <f>_xlfn.IFNA(IF($B160=$B$382,0,INDEX('I.Supplementary 2019-20'!AB$8:AB$191,MATCH($B160,'I.Supplementary 2019-20'!$B$8:$B$191,0))),INDEX('KI 2019-20'!AB$9:AB$383,MATCH($B160,'KI 2019-20'!$B$9:$B$383,0)))</f>
        <v>0</v>
      </c>
      <c r="Y160" s="154">
        <f>_xlfn.IFNA(IF($B160=$B$382,0,INDEX('I.Supplementary 2019-20'!$I$8:$I$191,MATCH($B160,'I.Supplementary 2019-20'!$B$8:$B$191,0))),INDEX('KI 2019-20'!$I$9:$I$383,MATCH($B160,'KI 2019-20'!$B$9:$B$383,0)))</f>
        <v>0</v>
      </c>
      <c r="Z160" s="153">
        <f>_xlfn.IFNA(IF($B160=$B$382,0,INDEX('I.Supplementary 2019-20'!$J$8:$J$191,MATCH($B160,'I.Supplementary 2019-20'!$B$8:$B$191,0))),INDEX('KI 2019-20'!$J$9:$J$383,MATCH($B160,'KI 2019-20'!$B$9:$B$383,0)))</f>
        <v>2.6791177083212441</v>
      </c>
      <c r="AA160" s="155">
        <f>_xlfn.IFNA(IF($B160=$B$382,0,INDEX('I.Supplementary 2019-20'!$H$8:$H$191,MATCH($B160,'I.Supplementary 2019-20'!$B$8:$B$191,0))),INDEX('KI 2019-20'!$H$9:$H$383,MATCH($B160,'KI 2019-20'!$B$9:$B$383,0)))</f>
        <v>2.6791177083212441</v>
      </c>
      <c r="AC160" s="156">
        <f>I160*('Other inputs'!$C$6/'Other inputs'!$C$5)</f>
        <v>0</v>
      </c>
      <c r="AD160" s="149">
        <f>IF(B160=$B$35,J160*('Other inputs'!$C$6/'Other inputs'!$C$5)-('Other inputs'!$C$18/1000000),J160*('Other inputs'!$C$6/'Other inputs'!$C$5))</f>
        <v>0</v>
      </c>
      <c r="AE160" s="149">
        <f>K160*('Other inputs'!$C$6/'Other inputs'!$C$5)</f>
        <v>0</v>
      </c>
      <c r="AF160" s="149">
        <f>L160*('Other inputs'!$C$6/'Other inputs'!$C$5)</f>
        <v>0</v>
      </c>
      <c r="AG160" s="188">
        <f>M160*('Other inputs'!$C$6/'Other inputs'!$C$5)</f>
        <v>0</v>
      </c>
      <c r="AH160" s="149">
        <f>N160*('Other inputs'!$C$6/'Other inputs'!$C$5)</f>
        <v>0</v>
      </c>
      <c r="AI160" s="149">
        <f>O160*('Other inputs'!$C$6/'Other inputs'!$C$5)</f>
        <v>2.7227693206767838</v>
      </c>
      <c r="AJ160" s="149">
        <f>P160*('Other inputs'!$C$6/'Other inputs'!$C$5)</f>
        <v>0</v>
      </c>
      <c r="AK160" s="149">
        <f>Q160*('Other inputs'!$C$6/'Other inputs'!$C$5)</f>
        <v>0</v>
      </c>
      <c r="AL160" s="188">
        <f>R160*('Other inputs'!$C$6/'Other inputs'!$C$5)</f>
        <v>0</v>
      </c>
      <c r="AM160" s="156">
        <f t="shared" si="32"/>
        <v>0</v>
      </c>
      <c r="AN160" s="149">
        <f t="shared" si="33"/>
        <v>2.7227693206767838</v>
      </c>
      <c r="AO160" s="149">
        <f t="shared" si="34"/>
        <v>0</v>
      </c>
      <c r="AP160" s="149">
        <f t="shared" si="35"/>
        <v>0</v>
      </c>
      <c r="AQ160" s="188">
        <f t="shared" si="36"/>
        <v>0</v>
      </c>
      <c r="AR160" s="149"/>
      <c r="AS160" s="156">
        <f>IF(D160=$C$171,'Other inputs'!$C$12/1000000,SUM(AC160:AG160))</f>
        <v>0</v>
      </c>
      <c r="AT160" s="200">
        <f>IF(D160=$C$171,$Z$171*('Other inputs'!$C$6/'Other inputs'!$C$5),SUM(AH160:AL160))</f>
        <v>2.7227693206767838</v>
      </c>
      <c r="AU160" s="210">
        <f t="shared" si="37"/>
        <v>2.7227693206767838</v>
      </c>
      <c r="AV160" s="214"/>
      <c r="AW160" s="199">
        <f>IF($G160=1,0,IF($B160=$B$172,AC160*('Other inputs'!$F$6/'Other inputs'!$F$5)-('Other inputs'!$C$28/1000000),AC160*('Other inputs'!$F$6/'Other inputs'!$F$5)))</f>
        <v>0</v>
      </c>
      <c r="AX160" s="200">
        <f>IF($G160=1,0,IF($B160=$B$172,AD160*('Other inputs'!$F$6/'Other inputs'!$F$5)-('Other inputs'!$C$29/1000000),AD160*('Other inputs'!$F$6/'Other inputs'!$F$5)))</f>
        <v>0</v>
      </c>
      <c r="AY160" s="200">
        <f>IF($G160=1,0,AE160*('Other inputs'!$F$6/'Other inputs'!$F$5))</f>
        <v>0</v>
      </c>
      <c r="AZ160" s="200">
        <f>IF($G160=1,0,AF160*('Other inputs'!$F$6/'Other inputs'!$F$5))</f>
        <v>0</v>
      </c>
      <c r="BA160" s="200">
        <f>IF($G160=1,0,AG160*('Other inputs'!$F$6/'Other inputs'!$F$5))</f>
        <v>0</v>
      </c>
      <c r="BB160" s="199">
        <f>IF($G160=1,0,AH160*('Other inputs'!$C$7/'Other inputs'!$C$6))</f>
        <v>0</v>
      </c>
      <c r="BC160" s="200">
        <f>IF($G160=1,0,AI160*('Other inputs'!$C$7/'Other inputs'!$C$6))</f>
        <v>2.7227693206767838</v>
      </c>
      <c r="BD160" s="200">
        <f>IF($G160=1,0,AJ160*('Other inputs'!$C$7/'Other inputs'!$C$6))</f>
        <v>0</v>
      </c>
      <c r="BE160" s="200">
        <f>IF($G160=1,0,AK160*('Other inputs'!$C$7/'Other inputs'!$C$6))</f>
        <v>0</v>
      </c>
      <c r="BF160" s="200">
        <f>IF($G160=1,0,AL160*('Other inputs'!$C$7/'Other inputs'!$C$6))</f>
        <v>0</v>
      </c>
      <c r="BG160" s="199">
        <f t="shared" si="38"/>
        <v>0</v>
      </c>
      <c r="BH160" s="200">
        <f t="shared" si="39"/>
        <v>2.7227693206767838</v>
      </c>
      <c r="BI160" s="200">
        <f t="shared" si="40"/>
        <v>0</v>
      </c>
      <c r="BJ160" s="200">
        <f t="shared" si="41"/>
        <v>0</v>
      </c>
      <c r="BK160" s="210">
        <f t="shared" si="42"/>
        <v>0</v>
      </c>
      <c r="BL160" s="200"/>
      <c r="BM160" s="199">
        <f>IF(D160=C$171,'Other inputs'!$C$13/1000000,SUM(AW160:BA160))</f>
        <v>0</v>
      </c>
      <c r="BN160" s="200">
        <f>IF(B160=$B$171,$AT$171*('Other inputs'!$C$7/'Other inputs'!$C$6),SUM(BB160:BF160))</f>
        <v>2.7227693206767838</v>
      </c>
      <c r="BO160" s="188">
        <f t="shared" si="43"/>
        <v>2.7227693206767838</v>
      </c>
    </row>
    <row r="161" spans="2:67">
      <c r="B161" s="121" t="str">
        <f>'KI 2019-20'!B162</f>
        <v>E1037</v>
      </c>
      <c r="C161" s="160" t="str">
        <f t="shared" si="30"/>
        <v>E1037</v>
      </c>
      <c r="D161" s="160" t="str">
        <f t="shared" si="31"/>
        <v>E1037</v>
      </c>
      <c r="E161" t="str">
        <f>INDEX('KI 2019-20'!D$9:D$383,MATCH($B161,'KI 2019-20'!$B$9:$B$383,0))</f>
        <v>SD</v>
      </c>
      <c r="F161">
        <f>INDEX('KI 2019-20'!E$9:E$383,MATCH($B161,'KI 2019-20'!$B$9:$B$383,0))</f>
        <v>0</v>
      </c>
      <c r="G161" s="119">
        <v>0</v>
      </c>
      <c r="H161" s="120" t="str">
        <f>INDEX('KI 2019-20'!F$9:F$383,MATCH($B161,'KI 2019-20'!$B$9:$B$383,0))</f>
        <v>High Peak</v>
      </c>
      <c r="I161" s="154">
        <f>_xlfn.IFNA(IF($B161=$B$382,0,INDEX('I.Supplementary 2019-20'!N$8:N$191,MATCH($B161,'I.Supplementary 2019-20'!$B$8:$B$191,0))),INDEX('KI 2019-20'!N$9:N$383,MATCH($B161,'KI 2019-20'!$B$9:$B$383,0)))</f>
        <v>0</v>
      </c>
      <c r="J161" s="153">
        <f>_xlfn.IFNA(IF($B161=$B$382,0,INDEX('I.Supplementary 2019-20'!O$8:O$191,MATCH($B161,'I.Supplementary 2019-20'!$B$8:$B$191,0))),INDEX('KI 2019-20'!O$9:O$383,MATCH($B161,'KI 2019-20'!$B$9:$B$383,0)))</f>
        <v>0</v>
      </c>
      <c r="K161" s="153">
        <f>_xlfn.IFNA(IF($B161=$B$382,0,INDEX('I.Supplementary 2019-20'!P$8:P$191,MATCH($B161,'I.Supplementary 2019-20'!$B$8:$B$191,0))),INDEX('KI 2019-20'!P$9:P$383,MATCH($B161,'KI 2019-20'!$B$9:$B$383,0)))</f>
        <v>0</v>
      </c>
      <c r="L161" s="153">
        <f>_xlfn.IFNA(IF($B161=$B$382,0,INDEX('I.Supplementary 2019-20'!Q$8:Q$191,MATCH($B161,'I.Supplementary 2019-20'!$B$8:$B$191,0))),INDEX('KI 2019-20'!Q$9:Q$383,MATCH($B161,'KI 2019-20'!$B$9:$B$383,0)))</f>
        <v>0</v>
      </c>
      <c r="M161" s="155">
        <f>_xlfn.IFNA(IF($B161=$B$382,0,INDEX('I.Supplementary 2019-20'!R$8:R$191,MATCH($B161,'I.Supplementary 2019-20'!$B$8:$B$191,0))),INDEX('KI 2019-20'!R$9:R$383,MATCH($B161,'KI 2019-20'!$B$9:$B$383,0)))</f>
        <v>0</v>
      </c>
      <c r="N161" s="153">
        <f>_xlfn.IFNA(IF($B161=$B$382,0,INDEX('I.Supplementary 2019-20'!S$8:S$191,MATCH($B161,'I.Supplementary 2019-20'!$B$8:$B$191,0))),INDEX('KI 2019-20'!S$9:S$383,MATCH($B161,'KI 2019-20'!$B$9:$B$383,0)))</f>
        <v>0</v>
      </c>
      <c r="O161" s="153">
        <f>_xlfn.IFNA(IF($B161=$B$382,0,INDEX('I.Supplementary 2019-20'!T$8:T$191,MATCH($B161,'I.Supplementary 2019-20'!$B$8:$B$191,0))),INDEX('KI 2019-20'!T$9:T$383,MATCH($B161,'KI 2019-20'!$B$9:$B$383,0)))</f>
        <v>2.3297552257800977</v>
      </c>
      <c r="P161" s="153">
        <f>_xlfn.IFNA(IF($B161=$B$382,0,INDEX('I.Supplementary 2019-20'!U$8:U$191,MATCH($B161,'I.Supplementary 2019-20'!$B$8:$B$191,0))),INDEX('KI 2019-20'!U$9:U$383,MATCH($B161,'KI 2019-20'!$B$9:$B$383,0)))</f>
        <v>0</v>
      </c>
      <c r="Q161" s="153">
        <f>_xlfn.IFNA(IF($B161=$B$382,0,INDEX('I.Supplementary 2019-20'!V$8:V$191,MATCH($B161,'I.Supplementary 2019-20'!$B$8:$B$191,0))),INDEX('KI 2019-20'!V$9:V$383,MATCH($B161,'KI 2019-20'!$B$9:$B$383,0)))</f>
        <v>0</v>
      </c>
      <c r="R161" s="155">
        <f>_xlfn.IFNA(IF($B161=$B$382,0,INDEX('I.Supplementary 2019-20'!W$8:W$191,MATCH($B161,'I.Supplementary 2019-20'!$B$8:$B$191,0))),INDEX('KI 2019-20'!W$9:W$383,MATCH($B161,'KI 2019-20'!$B$9:$B$383,0)))</f>
        <v>0</v>
      </c>
      <c r="S161" s="153">
        <f>_xlfn.IFNA(IF($B161=$B$382,0,INDEX('I.Supplementary 2019-20'!X$8:X$191,MATCH($B161,'I.Supplementary 2019-20'!$B$8:$B$191,0))),INDEX('KI 2019-20'!X$9:X$383,MATCH($B161,'KI 2019-20'!$B$9:$B$383,0)))</f>
        <v>0</v>
      </c>
      <c r="T161" s="153">
        <f>_xlfn.IFNA(IF($B161=$B$382,0,INDEX('I.Supplementary 2019-20'!Y$8:Y$191,MATCH($B161,'I.Supplementary 2019-20'!$B$8:$B$191,0))),INDEX('KI 2019-20'!Y$9:Y$383,MATCH($B161,'KI 2019-20'!$B$9:$B$383,0)))</f>
        <v>2.3297552257800977</v>
      </c>
      <c r="U161" s="153">
        <f>_xlfn.IFNA(IF($B161=$B$382,0,INDEX('I.Supplementary 2019-20'!Z$8:Z$191,MATCH($B161,'I.Supplementary 2019-20'!$B$8:$B$191,0))),INDEX('KI 2019-20'!Z$9:Z$383,MATCH($B161,'KI 2019-20'!$B$9:$B$383,0)))</f>
        <v>0</v>
      </c>
      <c r="V161" s="153">
        <f>_xlfn.IFNA(IF($B161=$B$382,0,INDEX('I.Supplementary 2019-20'!AA$8:AA$191,MATCH($B161,'I.Supplementary 2019-20'!$B$8:$B$191,0))),INDEX('KI 2019-20'!AA$9:AA$383,MATCH($B161,'KI 2019-20'!$B$9:$B$383,0)))</f>
        <v>0</v>
      </c>
      <c r="W161" s="155">
        <f>_xlfn.IFNA(IF($B161=$B$382,0,INDEX('I.Supplementary 2019-20'!AB$8:AB$191,MATCH($B161,'I.Supplementary 2019-20'!$B$8:$B$191,0))),INDEX('KI 2019-20'!AB$9:AB$383,MATCH($B161,'KI 2019-20'!$B$9:$B$383,0)))</f>
        <v>0</v>
      </c>
      <c r="Y161" s="154">
        <f>_xlfn.IFNA(IF($B161=$B$382,0,INDEX('I.Supplementary 2019-20'!$I$8:$I$191,MATCH($B161,'I.Supplementary 2019-20'!$B$8:$B$191,0))),INDEX('KI 2019-20'!$I$9:$I$383,MATCH($B161,'KI 2019-20'!$B$9:$B$383,0)))</f>
        <v>0</v>
      </c>
      <c r="Z161" s="153">
        <f>_xlfn.IFNA(IF($B161=$B$382,0,INDEX('I.Supplementary 2019-20'!$J$8:$J$191,MATCH($B161,'I.Supplementary 2019-20'!$B$8:$B$191,0))),INDEX('KI 2019-20'!$J$9:$J$383,MATCH($B161,'KI 2019-20'!$B$9:$B$383,0)))</f>
        <v>2.3297552257800977</v>
      </c>
      <c r="AA161" s="155">
        <f>_xlfn.IFNA(IF($B161=$B$382,0,INDEX('I.Supplementary 2019-20'!$H$8:$H$191,MATCH($B161,'I.Supplementary 2019-20'!$B$8:$B$191,0))),INDEX('KI 2019-20'!$H$9:$H$383,MATCH($B161,'KI 2019-20'!$B$9:$B$383,0)))</f>
        <v>2.3297552257800977</v>
      </c>
      <c r="AC161" s="156">
        <f>I161*('Other inputs'!$C$6/'Other inputs'!$C$5)</f>
        <v>0</v>
      </c>
      <c r="AD161" s="149">
        <f>IF(B161=$B$35,J161*('Other inputs'!$C$6/'Other inputs'!$C$5)-('Other inputs'!$C$18/1000000),J161*('Other inputs'!$C$6/'Other inputs'!$C$5))</f>
        <v>0</v>
      </c>
      <c r="AE161" s="149">
        <f>K161*('Other inputs'!$C$6/'Other inputs'!$C$5)</f>
        <v>0</v>
      </c>
      <c r="AF161" s="149">
        <f>L161*('Other inputs'!$C$6/'Other inputs'!$C$5)</f>
        <v>0</v>
      </c>
      <c r="AG161" s="188">
        <f>M161*('Other inputs'!$C$6/'Other inputs'!$C$5)</f>
        <v>0</v>
      </c>
      <c r="AH161" s="149">
        <f>N161*('Other inputs'!$C$6/'Other inputs'!$C$5)</f>
        <v>0</v>
      </c>
      <c r="AI161" s="149">
        <f>O161*('Other inputs'!$C$6/'Other inputs'!$C$5)</f>
        <v>2.3677145777276349</v>
      </c>
      <c r="AJ161" s="149">
        <f>P161*('Other inputs'!$C$6/'Other inputs'!$C$5)</f>
        <v>0</v>
      </c>
      <c r="AK161" s="149">
        <f>Q161*('Other inputs'!$C$6/'Other inputs'!$C$5)</f>
        <v>0</v>
      </c>
      <c r="AL161" s="188">
        <f>R161*('Other inputs'!$C$6/'Other inputs'!$C$5)</f>
        <v>0</v>
      </c>
      <c r="AM161" s="156">
        <f t="shared" si="32"/>
        <v>0</v>
      </c>
      <c r="AN161" s="149">
        <f t="shared" si="33"/>
        <v>2.3677145777276349</v>
      </c>
      <c r="AO161" s="149">
        <f t="shared" si="34"/>
        <v>0</v>
      </c>
      <c r="AP161" s="149">
        <f t="shared" si="35"/>
        <v>0</v>
      </c>
      <c r="AQ161" s="188">
        <f t="shared" si="36"/>
        <v>0</v>
      </c>
      <c r="AR161" s="149"/>
      <c r="AS161" s="156">
        <f>IF(D161=$C$171,'Other inputs'!$C$12/1000000,SUM(AC161:AG161))</f>
        <v>0</v>
      </c>
      <c r="AT161" s="200">
        <f>IF(D161=$C$171,$Z$171*('Other inputs'!$C$6/'Other inputs'!$C$5),SUM(AH161:AL161))</f>
        <v>2.3677145777276349</v>
      </c>
      <c r="AU161" s="210">
        <f t="shared" si="37"/>
        <v>2.3677145777276349</v>
      </c>
      <c r="AV161" s="214"/>
      <c r="AW161" s="199">
        <f>IF($G161=1,0,IF($B161=$B$172,AC161*('Other inputs'!$F$6/'Other inputs'!$F$5)-('Other inputs'!$C$28/1000000),AC161*('Other inputs'!$F$6/'Other inputs'!$F$5)))</f>
        <v>0</v>
      </c>
      <c r="AX161" s="200">
        <f>IF($G161=1,0,IF($B161=$B$172,AD161*('Other inputs'!$F$6/'Other inputs'!$F$5)-('Other inputs'!$C$29/1000000),AD161*('Other inputs'!$F$6/'Other inputs'!$F$5)))</f>
        <v>0</v>
      </c>
      <c r="AY161" s="200">
        <f>IF($G161=1,0,AE161*('Other inputs'!$F$6/'Other inputs'!$F$5))</f>
        <v>0</v>
      </c>
      <c r="AZ161" s="200">
        <f>IF($G161=1,0,AF161*('Other inputs'!$F$6/'Other inputs'!$F$5))</f>
        <v>0</v>
      </c>
      <c r="BA161" s="200">
        <f>IF($G161=1,0,AG161*('Other inputs'!$F$6/'Other inputs'!$F$5))</f>
        <v>0</v>
      </c>
      <c r="BB161" s="199">
        <f>IF($G161=1,0,AH161*('Other inputs'!$C$7/'Other inputs'!$C$6))</f>
        <v>0</v>
      </c>
      <c r="BC161" s="200">
        <f>IF($G161=1,0,AI161*('Other inputs'!$C$7/'Other inputs'!$C$6))</f>
        <v>2.3677145777276349</v>
      </c>
      <c r="BD161" s="200">
        <f>IF($G161=1,0,AJ161*('Other inputs'!$C$7/'Other inputs'!$C$6))</f>
        <v>0</v>
      </c>
      <c r="BE161" s="200">
        <f>IF($G161=1,0,AK161*('Other inputs'!$C$7/'Other inputs'!$C$6))</f>
        <v>0</v>
      </c>
      <c r="BF161" s="200">
        <f>IF($G161=1,0,AL161*('Other inputs'!$C$7/'Other inputs'!$C$6))</f>
        <v>0</v>
      </c>
      <c r="BG161" s="199">
        <f t="shared" si="38"/>
        <v>0</v>
      </c>
      <c r="BH161" s="200">
        <f t="shared" si="39"/>
        <v>2.3677145777276349</v>
      </c>
      <c r="BI161" s="200">
        <f t="shared" si="40"/>
        <v>0</v>
      </c>
      <c r="BJ161" s="200">
        <f t="shared" si="41"/>
        <v>0</v>
      </c>
      <c r="BK161" s="210">
        <f t="shared" si="42"/>
        <v>0</v>
      </c>
      <c r="BL161" s="200"/>
      <c r="BM161" s="199">
        <f>IF(D161=C$171,'Other inputs'!$C$13/1000000,SUM(AW161:BA161))</f>
        <v>0</v>
      </c>
      <c r="BN161" s="200">
        <f>IF(B161=$B$171,$AT$171*('Other inputs'!$C$7/'Other inputs'!$C$6),SUM(BB161:BF161))</f>
        <v>2.3677145777276349</v>
      </c>
      <c r="BO161" s="188">
        <f t="shared" si="43"/>
        <v>2.3677145777276349</v>
      </c>
    </row>
    <row r="162" spans="2:67">
      <c r="B162" s="121" t="str">
        <f>'KI 2019-20'!B163</f>
        <v>E5041</v>
      </c>
      <c r="C162" s="160" t="str">
        <f t="shared" si="30"/>
        <v>E5041</v>
      </c>
      <c r="D162" s="160" t="str">
        <f t="shared" si="31"/>
        <v>E5041</v>
      </c>
      <c r="E162" t="str">
        <f>INDEX('KI 2019-20'!D$9:D$383,MATCH($B162,'KI 2019-20'!$B$9:$B$383,0))</f>
        <v>OLB</v>
      </c>
      <c r="F162" t="str">
        <f>INDEX('KI 2019-20'!E$9:E$383,MATCH($B162,'KI 2019-20'!$B$9:$B$383,0))</f>
        <v>P1915</v>
      </c>
      <c r="G162" s="119">
        <v>0</v>
      </c>
      <c r="H162" s="120" t="str">
        <f>INDEX('KI 2019-20'!F$9:F$383,MATCH($B162,'KI 2019-20'!$B$9:$B$383,0))</f>
        <v>Hillingdon</v>
      </c>
      <c r="I162" s="154">
        <f>_xlfn.IFNA(IF($B162=$B$382,0,INDEX('I.Supplementary 2019-20'!N$8:N$191,MATCH($B162,'I.Supplementary 2019-20'!$B$8:$B$191,0))),INDEX('KI 2019-20'!N$9:N$383,MATCH($B162,'KI 2019-20'!$B$9:$B$383,0)))</f>
        <v>7.5501641393797252</v>
      </c>
      <c r="J162" s="153">
        <f>_xlfn.IFNA(IF($B162=$B$382,0,INDEX('I.Supplementary 2019-20'!O$8:O$191,MATCH($B162,'I.Supplementary 2019-20'!$B$8:$B$191,0))),INDEX('KI 2019-20'!O$9:O$383,MATCH($B162,'KI 2019-20'!$B$9:$B$383,0)))</f>
        <v>-0.89548779756457364</v>
      </c>
      <c r="K162" s="153">
        <f>_xlfn.IFNA(IF($B162=$B$382,0,INDEX('I.Supplementary 2019-20'!P$8:P$191,MATCH($B162,'I.Supplementary 2019-20'!$B$8:$B$191,0))),INDEX('KI 2019-20'!P$9:P$383,MATCH($B162,'KI 2019-20'!$B$9:$B$383,0)))</f>
        <v>0</v>
      </c>
      <c r="L162" s="153">
        <f>_xlfn.IFNA(IF($B162=$B$382,0,INDEX('I.Supplementary 2019-20'!Q$8:Q$191,MATCH($B162,'I.Supplementary 2019-20'!$B$8:$B$191,0))),INDEX('KI 2019-20'!Q$9:Q$383,MATCH($B162,'KI 2019-20'!$B$9:$B$383,0)))</f>
        <v>0</v>
      </c>
      <c r="M162" s="155">
        <f>_xlfn.IFNA(IF($B162=$B$382,0,INDEX('I.Supplementary 2019-20'!R$8:R$191,MATCH($B162,'I.Supplementary 2019-20'!$B$8:$B$191,0))),INDEX('KI 2019-20'!R$9:R$383,MATCH($B162,'KI 2019-20'!$B$9:$B$383,0)))</f>
        <v>0</v>
      </c>
      <c r="N162" s="153">
        <f>_xlfn.IFNA(IF($B162=$B$382,0,INDEX('I.Supplementary 2019-20'!S$8:S$191,MATCH($B162,'I.Supplementary 2019-20'!$B$8:$B$191,0))),INDEX('KI 2019-20'!S$9:S$383,MATCH($B162,'KI 2019-20'!$B$9:$B$383,0)))</f>
        <v>36.593432881015133</v>
      </c>
      <c r="O162" s="153">
        <f>_xlfn.IFNA(IF($B162=$B$382,0,INDEX('I.Supplementary 2019-20'!T$8:T$191,MATCH($B162,'I.Supplementary 2019-20'!$B$8:$B$191,0))),INDEX('KI 2019-20'!T$9:T$383,MATCH($B162,'KI 2019-20'!$B$9:$B$383,0)))</f>
        <v>9.8707481081338173</v>
      </c>
      <c r="P162" s="153">
        <f>_xlfn.IFNA(IF($B162=$B$382,0,INDEX('I.Supplementary 2019-20'!U$8:U$191,MATCH($B162,'I.Supplementary 2019-20'!$B$8:$B$191,0))),INDEX('KI 2019-20'!U$9:U$383,MATCH($B162,'KI 2019-20'!$B$9:$B$383,0)))</f>
        <v>0</v>
      </c>
      <c r="Q162" s="153">
        <f>_xlfn.IFNA(IF($B162=$B$382,0,INDEX('I.Supplementary 2019-20'!V$8:V$191,MATCH($B162,'I.Supplementary 2019-20'!$B$8:$B$191,0))),INDEX('KI 2019-20'!V$9:V$383,MATCH($B162,'KI 2019-20'!$B$9:$B$383,0)))</f>
        <v>0</v>
      </c>
      <c r="R162" s="155">
        <f>_xlfn.IFNA(IF($B162=$B$382,0,INDEX('I.Supplementary 2019-20'!W$8:W$191,MATCH($B162,'I.Supplementary 2019-20'!$B$8:$B$191,0))),INDEX('KI 2019-20'!W$9:W$383,MATCH($B162,'KI 2019-20'!$B$9:$B$383,0)))</f>
        <v>0</v>
      </c>
      <c r="S162" s="153">
        <f>_xlfn.IFNA(IF($B162=$B$382,0,INDEX('I.Supplementary 2019-20'!X$8:X$191,MATCH($B162,'I.Supplementary 2019-20'!$B$8:$B$191,0))),INDEX('KI 2019-20'!X$9:X$383,MATCH($B162,'KI 2019-20'!$B$9:$B$383,0)))</f>
        <v>44.143597020394857</v>
      </c>
      <c r="T162" s="153">
        <f>_xlfn.IFNA(IF($B162=$B$382,0,INDEX('I.Supplementary 2019-20'!Y$8:Y$191,MATCH($B162,'I.Supplementary 2019-20'!$B$8:$B$191,0))),INDEX('KI 2019-20'!Y$9:Y$383,MATCH($B162,'KI 2019-20'!$B$9:$B$383,0)))</f>
        <v>8.9752603105692437</v>
      </c>
      <c r="U162" s="153">
        <f>_xlfn.IFNA(IF($B162=$B$382,0,INDEX('I.Supplementary 2019-20'!Z$8:Z$191,MATCH($B162,'I.Supplementary 2019-20'!$B$8:$B$191,0))),INDEX('KI 2019-20'!Z$9:Z$383,MATCH($B162,'KI 2019-20'!$B$9:$B$383,0)))</f>
        <v>0</v>
      </c>
      <c r="V162" s="153">
        <f>_xlfn.IFNA(IF($B162=$B$382,0,INDEX('I.Supplementary 2019-20'!AA$8:AA$191,MATCH($B162,'I.Supplementary 2019-20'!$B$8:$B$191,0))),INDEX('KI 2019-20'!AA$9:AA$383,MATCH($B162,'KI 2019-20'!$B$9:$B$383,0)))</f>
        <v>0</v>
      </c>
      <c r="W162" s="155">
        <f>_xlfn.IFNA(IF($B162=$B$382,0,INDEX('I.Supplementary 2019-20'!AB$8:AB$191,MATCH($B162,'I.Supplementary 2019-20'!$B$8:$B$191,0))),INDEX('KI 2019-20'!AB$9:AB$383,MATCH($B162,'KI 2019-20'!$B$9:$B$383,0)))</f>
        <v>0</v>
      </c>
      <c r="Y162" s="154">
        <f>_xlfn.IFNA(IF($B162=$B$382,0,INDEX('I.Supplementary 2019-20'!$I$8:$I$191,MATCH($B162,'I.Supplementary 2019-20'!$B$8:$B$191,0))),INDEX('KI 2019-20'!$I$9:$I$383,MATCH($B162,'KI 2019-20'!$B$9:$B$383,0)))</f>
        <v>6.6546763418151516</v>
      </c>
      <c r="Z162" s="153">
        <f>_xlfn.IFNA(IF($B162=$B$382,0,INDEX('I.Supplementary 2019-20'!$J$8:$J$191,MATCH($B162,'I.Supplementary 2019-20'!$B$8:$B$191,0))),INDEX('KI 2019-20'!$J$9:$J$383,MATCH($B162,'KI 2019-20'!$B$9:$B$383,0)))</f>
        <v>46.464180989148943</v>
      </c>
      <c r="AA162" s="155">
        <f>_xlfn.IFNA(IF($B162=$B$382,0,INDEX('I.Supplementary 2019-20'!$H$8:$H$191,MATCH($B162,'I.Supplementary 2019-20'!$B$8:$B$191,0))),INDEX('KI 2019-20'!$H$9:$H$383,MATCH($B162,'KI 2019-20'!$B$9:$B$383,0)))</f>
        <v>53.118857330964097</v>
      </c>
      <c r="AC162" s="156">
        <f>I162*('Other inputs'!$C$6/'Other inputs'!$C$5)</f>
        <v>7.6731810703675825</v>
      </c>
      <c r="AD162" s="149">
        <f>IF(B162=$B$35,J162*('Other inputs'!$C$6/'Other inputs'!$C$5)-('Other inputs'!$C$18/1000000),J162*('Other inputs'!$C$6/'Other inputs'!$C$5))</f>
        <v>-0.91007823011145061</v>
      </c>
      <c r="AE162" s="149">
        <f>K162*('Other inputs'!$C$6/'Other inputs'!$C$5)</f>
        <v>0</v>
      </c>
      <c r="AF162" s="149">
        <f>L162*('Other inputs'!$C$6/'Other inputs'!$C$5)</f>
        <v>0</v>
      </c>
      <c r="AG162" s="188">
        <f>M162*('Other inputs'!$C$6/'Other inputs'!$C$5)</f>
        <v>0</v>
      </c>
      <c r="AH162" s="149">
        <f>N162*('Other inputs'!$C$6/'Other inputs'!$C$5)</f>
        <v>37.189659893333101</v>
      </c>
      <c r="AI162" s="149">
        <f>O162*('Other inputs'!$C$6/'Other inputs'!$C$5)</f>
        <v>10.031574961219501</v>
      </c>
      <c r="AJ162" s="149">
        <f>P162*('Other inputs'!$C$6/'Other inputs'!$C$5)</f>
        <v>0</v>
      </c>
      <c r="AK162" s="149">
        <f>Q162*('Other inputs'!$C$6/'Other inputs'!$C$5)</f>
        <v>0</v>
      </c>
      <c r="AL162" s="188">
        <f>R162*('Other inputs'!$C$6/'Other inputs'!$C$5)</f>
        <v>0</v>
      </c>
      <c r="AM162" s="156">
        <f t="shared" si="32"/>
        <v>44.862840963700684</v>
      </c>
      <c r="AN162" s="149">
        <f t="shared" si="33"/>
        <v>9.121496731108051</v>
      </c>
      <c r="AO162" s="149">
        <f t="shared" si="34"/>
        <v>0</v>
      </c>
      <c r="AP162" s="149">
        <f t="shared" si="35"/>
        <v>0</v>
      </c>
      <c r="AQ162" s="188">
        <f t="shared" si="36"/>
        <v>0</v>
      </c>
      <c r="AR162" s="149"/>
      <c r="AS162" s="156">
        <f>IF(D162=$C$171,'Other inputs'!$C$12/1000000,SUM(AC162:AG162))</f>
        <v>6.7631028402561322</v>
      </c>
      <c r="AT162" s="200">
        <f>IF(D162=$C$171,$Z$171*('Other inputs'!$C$6/'Other inputs'!$C$5),SUM(AH162:AL162))</f>
        <v>47.221234854552605</v>
      </c>
      <c r="AU162" s="210">
        <f t="shared" si="37"/>
        <v>53.984337694808737</v>
      </c>
      <c r="AV162" s="214"/>
      <c r="AW162" s="199">
        <f>IF($G162=1,0,IF($B162=$B$172,AC162*('Other inputs'!$F$6/'Other inputs'!$F$5)-('Other inputs'!$C$28/1000000),AC162*('Other inputs'!$F$6/'Other inputs'!$F$5)))</f>
        <v>7.7156134080839003</v>
      </c>
      <c r="AX162" s="200">
        <f>IF($G162=1,0,IF($B162=$B$172,AD162*('Other inputs'!$F$6/'Other inputs'!$F$5)-('Other inputs'!$C$29/1000000),AD162*('Other inputs'!$F$6/'Other inputs'!$F$5)))</f>
        <v>-0.91511092078487788</v>
      </c>
      <c r="AY162" s="200">
        <f>IF($G162=1,0,AE162*('Other inputs'!$F$6/'Other inputs'!$F$5))</f>
        <v>0</v>
      </c>
      <c r="AZ162" s="200">
        <f>IF($G162=1,0,AF162*('Other inputs'!$F$6/'Other inputs'!$F$5))</f>
        <v>0</v>
      </c>
      <c r="BA162" s="200">
        <f>IF($G162=1,0,AG162*('Other inputs'!$F$6/'Other inputs'!$F$5))</f>
        <v>0</v>
      </c>
      <c r="BB162" s="199">
        <f>IF($G162=1,0,AH162*('Other inputs'!$C$7/'Other inputs'!$C$6))</f>
        <v>37.189659893333101</v>
      </c>
      <c r="BC162" s="200">
        <f>IF($G162=1,0,AI162*('Other inputs'!$C$7/'Other inputs'!$C$6))</f>
        <v>10.031574961219501</v>
      </c>
      <c r="BD162" s="200">
        <f>IF($G162=1,0,AJ162*('Other inputs'!$C$7/'Other inputs'!$C$6))</f>
        <v>0</v>
      </c>
      <c r="BE162" s="200">
        <f>IF($G162=1,0,AK162*('Other inputs'!$C$7/'Other inputs'!$C$6))</f>
        <v>0</v>
      </c>
      <c r="BF162" s="200">
        <f>IF($G162=1,0,AL162*('Other inputs'!$C$7/'Other inputs'!$C$6))</f>
        <v>0</v>
      </c>
      <c r="BG162" s="199">
        <f t="shared" si="38"/>
        <v>44.905273301416997</v>
      </c>
      <c r="BH162" s="200">
        <f t="shared" si="39"/>
        <v>9.1164640404346233</v>
      </c>
      <c r="BI162" s="200">
        <f t="shared" si="40"/>
        <v>0</v>
      </c>
      <c r="BJ162" s="200">
        <f t="shared" si="41"/>
        <v>0</v>
      </c>
      <c r="BK162" s="210">
        <f t="shared" si="42"/>
        <v>0</v>
      </c>
      <c r="BL162" s="200"/>
      <c r="BM162" s="199">
        <f>IF(D162=C$171,'Other inputs'!$C$13/1000000,SUM(AW162:BA162))</f>
        <v>6.8005024872990223</v>
      </c>
      <c r="BN162" s="200">
        <f>IF(B162=$B$171,$AT$171*('Other inputs'!$C$7/'Other inputs'!$C$6),SUM(BB162:BF162))</f>
        <v>47.221234854552605</v>
      </c>
      <c r="BO162" s="188">
        <f t="shared" si="43"/>
        <v>54.021737341851626</v>
      </c>
    </row>
    <row r="163" spans="2:67">
      <c r="B163" s="121" t="str">
        <f>'KI 2019-20'!B164</f>
        <v>E2434</v>
      </c>
      <c r="C163" s="160" t="str">
        <f t="shared" si="30"/>
        <v>E2434</v>
      </c>
      <c r="D163" s="160" t="str">
        <f t="shared" si="31"/>
        <v>E2434</v>
      </c>
      <c r="E163" t="str">
        <f>INDEX('KI 2019-20'!D$9:D$383,MATCH($B163,'KI 2019-20'!$B$9:$B$383,0))</f>
        <v>SD</v>
      </c>
      <c r="F163" t="str">
        <f>INDEX('KI 2019-20'!E$9:E$383,MATCH($B163,'KI 2019-20'!$B$9:$B$383,0))</f>
        <v>P1913</v>
      </c>
      <c r="G163" s="119">
        <v>0</v>
      </c>
      <c r="H163" s="120" t="str">
        <f>INDEX('KI 2019-20'!F$9:F$383,MATCH($B163,'KI 2019-20'!$B$9:$B$383,0))</f>
        <v>Hinckley and Bosworth</v>
      </c>
      <c r="I163" s="154">
        <f>_xlfn.IFNA(IF($B163=$B$382,0,INDEX('I.Supplementary 2019-20'!N$8:N$191,MATCH($B163,'I.Supplementary 2019-20'!$B$8:$B$191,0))),INDEX('KI 2019-20'!N$9:N$383,MATCH($B163,'KI 2019-20'!$B$9:$B$383,0)))</f>
        <v>0</v>
      </c>
      <c r="J163" s="153">
        <f>_xlfn.IFNA(IF($B163=$B$382,0,INDEX('I.Supplementary 2019-20'!O$8:O$191,MATCH($B163,'I.Supplementary 2019-20'!$B$8:$B$191,0))),INDEX('KI 2019-20'!O$9:O$383,MATCH($B163,'KI 2019-20'!$B$9:$B$383,0)))</f>
        <v>8.3975477083384528E-2</v>
      </c>
      <c r="K163" s="153">
        <f>_xlfn.IFNA(IF($B163=$B$382,0,INDEX('I.Supplementary 2019-20'!P$8:P$191,MATCH($B163,'I.Supplementary 2019-20'!$B$8:$B$191,0))),INDEX('KI 2019-20'!P$9:P$383,MATCH($B163,'KI 2019-20'!$B$9:$B$383,0)))</f>
        <v>0</v>
      </c>
      <c r="L163" s="153">
        <f>_xlfn.IFNA(IF($B163=$B$382,0,INDEX('I.Supplementary 2019-20'!Q$8:Q$191,MATCH($B163,'I.Supplementary 2019-20'!$B$8:$B$191,0))),INDEX('KI 2019-20'!Q$9:Q$383,MATCH($B163,'KI 2019-20'!$B$9:$B$383,0)))</f>
        <v>0</v>
      </c>
      <c r="M163" s="155">
        <f>_xlfn.IFNA(IF($B163=$B$382,0,INDEX('I.Supplementary 2019-20'!R$8:R$191,MATCH($B163,'I.Supplementary 2019-20'!$B$8:$B$191,0))),INDEX('KI 2019-20'!R$9:R$383,MATCH($B163,'KI 2019-20'!$B$9:$B$383,0)))</f>
        <v>0</v>
      </c>
      <c r="N163" s="153">
        <f>_xlfn.IFNA(IF($B163=$B$382,0,INDEX('I.Supplementary 2019-20'!S$8:S$191,MATCH($B163,'I.Supplementary 2019-20'!$B$8:$B$191,0))),INDEX('KI 2019-20'!S$9:S$383,MATCH($B163,'KI 2019-20'!$B$9:$B$383,0)))</f>
        <v>0</v>
      </c>
      <c r="O163" s="153">
        <f>_xlfn.IFNA(IF($B163=$B$382,0,INDEX('I.Supplementary 2019-20'!T$8:T$191,MATCH($B163,'I.Supplementary 2019-20'!$B$8:$B$191,0))),INDEX('KI 2019-20'!T$9:T$383,MATCH($B163,'KI 2019-20'!$B$9:$B$383,0)))</f>
        <v>2.5571143276717376</v>
      </c>
      <c r="P163" s="153">
        <f>_xlfn.IFNA(IF($B163=$B$382,0,INDEX('I.Supplementary 2019-20'!U$8:U$191,MATCH($B163,'I.Supplementary 2019-20'!$B$8:$B$191,0))),INDEX('KI 2019-20'!U$9:U$383,MATCH($B163,'KI 2019-20'!$B$9:$B$383,0)))</f>
        <v>0</v>
      </c>
      <c r="Q163" s="153">
        <f>_xlfn.IFNA(IF($B163=$B$382,0,INDEX('I.Supplementary 2019-20'!V$8:V$191,MATCH($B163,'I.Supplementary 2019-20'!$B$8:$B$191,0))),INDEX('KI 2019-20'!V$9:V$383,MATCH($B163,'KI 2019-20'!$B$9:$B$383,0)))</f>
        <v>0</v>
      </c>
      <c r="R163" s="155">
        <f>_xlfn.IFNA(IF($B163=$B$382,0,INDEX('I.Supplementary 2019-20'!W$8:W$191,MATCH($B163,'I.Supplementary 2019-20'!$B$8:$B$191,0))),INDEX('KI 2019-20'!W$9:W$383,MATCH($B163,'KI 2019-20'!$B$9:$B$383,0)))</f>
        <v>0</v>
      </c>
      <c r="S163" s="153">
        <f>_xlfn.IFNA(IF($B163=$B$382,0,INDEX('I.Supplementary 2019-20'!X$8:X$191,MATCH($B163,'I.Supplementary 2019-20'!$B$8:$B$191,0))),INDEX('KI 2019-20'!X$9:X$383,MATCH($B163,'KI 2019-20'!$B$9:$B$383,0)))</f>
        <v>0</v>
      </c>
      <c r="T163" s="153">
        <f>_xlfn.IFNA(IF($B163=$B$382,0,INDEX('I.Supplementary 2019-20'!Y$8:Y$191,MATCH($B163,'I.Supplementary 2019-20'!$B$8:$B$191,0))),INDEX('KI 2019-20'!Y$9:Y$383,MATCH($B163,'KI 2019-20'!$B$9:$B$383,0)))</f>
        <v>2.6410898047551221</v>
      </c>
      <c r="U163" s="153">
        <f>_xlfn.IFNA(IF($B163=$B$382,0,INDEX('I.Supplementary 2019-20'!Z$8:Z$191,MATCH($B163,'I.Supplementary 2019-20'!$B$8:$B$191,0))),INDEX('KI 2019-20'!Z$9:Z$383,MATCH($B163,'KI 2019-20'!$B$9:$B$383,0)))</f>
        <v>0</v>
      </c>
      <c r="V163" s="153">
        <f>_xlfn.IFNA(IF($B163=$B$382,0,INDEX('I.Supplementary 2019-20'!AA$8:AA$191,MATCH($B163,'I.Supplementary 2019-20'!$B$8:$B$191,0))),INDEX('KI 2019-20'!AA$9:AA$383,MATCH($B163,'KI 2019-20'!$B$9:$B$383,0)))</f>
        <v>0</v>
      </c>
      <c r="W163" s="155">
        <f>_xlfn.IFNA(IF($B163=$B$382,0,INDEX('I.Supplementary 2019-20'!AB$8:AB$191,MATCH($B163,'I.Supplementary 2019-20'!$B$8:$B$191,0))),INDEX('KI 2019-20'!AB$9:AB$383,MATCH($B163,'KI 2019-20'!$B$9:$B$383,0)))</f>
        <v>0</v>
      </c>
      <c r="Y163" s="154">
        <f>_xlfn.IFNA(IF($B163=$B$382,0,INDEX('I.Supplementary 2019-20'!$I$8:$I$191,MATCH($B163,'I.Supplementary 2019-20'!$B$8:$B$191,0))),INDEX('KI 2019-20'!$I$9:$I$383,MATCH($B163,'KI 2019-20'!$B$9:$B$383,0)))</f>
        <v>8.3975477083384528E-2</v>
      </c>
      <c r="Z163" s="153">
        <f>_xlfn.IFNA(IF($B163=$B$382,0,INDEX('I.Supplementary 2019-20'!$J$8:$J$191,MATCH($B163,'I.Supplementary 2019-20'!$B$8:$B$191,0))),INDEX('KI 2019-20'!$J$9:$J$383,MATCH($B163,'KI 2019-20'!$B$9:$B$383,0)))</f>
        <v>2.5571143276717376</v>
      </c>
      <c r="AA163" s="155">
        <f>_xlfn.IFNA(IF($B163=$B$382,0,INDEX('I.Supplementary 2019-20'!$H$8:$H$191,MATCH($B163,'I.Supplementary 2019-20'!$B$8:$B$191,0))),INDEX('KI 2019-20'!$H$9:$H$383,MATCH($B163,'KI 2019-20'!$B$9:$B$383,0)))</f>
        <v>2.6410898047551221</v>
      </c>
      <c r="AC163" s="156">
        <f>I163*('Other inputs'!$C$6/'Other inputs'!$C$5)</f>
        <v>0</v>
      </c>
      <c r="AD163" s="149">
        <f>IF(B163=$B$35,J163*('Other inputs'!$C$6/'Other inputs'!$C$5)-('Other inputs'!$C$18/1000000),J163*('Other inputs'!$C$6/'Other inputs'!$C$5))</f>
        <v>8.5343712962543547E-2</v>
      </c>
      <c r="AE163" s="149">
        <f>K163*('Other inputs'!$C$6/'Other inputs'!$C$5)</f>
        <v>0</v>
      </c>
      <c r="AF163" s="149">
        <f>L163*('Other inputs'!$C$6/'Other inputs'!$C$5)</f>
        <v>0</v>
      </c>
      <c r="AG163" s="188">
        <f>M163*('Other inputs'!$C$6/'Other inputs'!$C$5)</f>
        <v>0</v>
      </c>
      <c r="AH163" s="149">
        <f>N163*('Other inputs'!$C$6/'Other inputs'!$C$5)</f>
        <v>0</v>
      </c>
      <c r="AI163" s="149">
        <f>O163*('Other inputs'!$C$6/'Other inputs'!$C$5)</f>
        <v>2.5987781049046785</v>
      </c>
      <c r="AJ163" s="149">
        <f>P163*('Other inputs'!$C$6/'Other inputs'!$C$5)</f>
        <v>0</v>
      </c>
      <c r="AK163" s="149">
        <f>Q163*('Other inputs'!$C$6/'Other inputs'!$C$5)</f>
        <v>0</v>
      </c>
      <c r="AL163" s="188">
        <f>R163*('Other inputs'!$C$6/'Other inputs'!$C$5)</f>
        <v>0</v>
      </c>
      <c r="AM163" s="156">
        <f t="shared" si="32"/>
        <v>0</v>
      </c>
      <c r="AN163" s="149">
        <f t="shared" si="33"/>
        <v>2.6841218178672221</v>
      </c>
      <c r="AO163" s="149">
        <f t="shared" si="34"/>
        <v>0</v>
      </c>
      <c r="AP163" s="149">
        <f t="shared" si="35"/>
        <v>0</v>
      </c>
      <c r="AQ163" s="188">
        <f t="shared" si="36"/>
        <v>0</v>
      </c>
      <c r="AR163" s="149"/>
      <c r="AS163" s="156">
        <f>IF(D163=$C$171,'Other inputs'!$C$12/1000000,SUM(AC163:AG163))</f>
        <v>8.5343712962543547E-2</v>
      </c>
      <c r="AT163" s="200">
        <f>IF(D163=$C$171,$Z$171*('Other inputs'!$C$6/'Other inputs'!$C$5),SUM(AH163:AL163))</f>
        <v>2.5987781049046785</v>
      </c>
      <c r="AU163" s="210">
        <f t="shared" si="37"/>
        <v>2.6841218178672221</v>
      </c>
      <c r="AV163" s="214"/>
      <c r="AW163" s="199">
        <f>IF($G163=1,0,IF($B163=$B$172,AC163*('Other inputs'!$F$6/'Other inputs'!$F$5)-('Other inputs'!$C$28/1000000),AC163*('Other inputs'!$F$6/'Other inputs'!$F$5)))</f>
        <v>0</v>
      </c>
      <c r="AX163" s="200">
        <f>IF($G163=1,0,IF($B163=$B$172,AD163*('Other inputs'!$F$6/'Other inputs'!$F$5)-('Other inputs'!$C$29/1000000),AD163*('Other inputs'!$F$6/'Other inputs'!$F$5)))</f>
        <v>8.5815659762336405E-2</v>
      </c>
      <c r="AY163" s="200">
        <f>IF($G163=1,0,AE163*('Other inputs'!$F$6/'Other inputs'!$F$5))</f>
        <v>0</v>
      </c>
      <c r="AZ163" s="200">
        <f>IF($G163=1,0,AF163*('Other inputs'!$F$6/'Other inputs'!$F$5))</f>
        <v>0</v>
      </c>
      <c r="BA163" s="200">
        <f>IF($G163=1,0,AG163*('Other inputs'!$F$6/'Other inputs'!$F$5))</f>
        <v>0</v>
      </c>
      <c r="BB163" s="199">
        <f>IF($G163=1,0,AH163*('Other inputs'!$C$7/'Other inputs'!$C$6))</f>
        <v>0</v>
      </c>
      <c r="BC163" s="200">
        <f>IF($G163=1,0,AI163*('Other inputs'!$C$7/'Other inputs'!$C$6))</f>
        <v>2.5987781049046785</v>
      </c>
      <c r="BD163" s="200">
        <f>IF($G163=1,0,AJ163*('Other inputs'!$C$7/'Other inputs'!$C$6))</f>
        <v>0</v>
      </c>
      <c r="BE163" s="200">
        <f>IF($G163=1,0,AK163*('Other inputs'!$C$7/'Other inputs'!$C$6))</f>
        <v>0</v>
      </c>
      <c r="BF163" s="200">
        <f>IF($G163=1,0,AL163*('Other inputs'!$C$7/'Other inputs'!$C$6))</f>
        <v>0</v>
      </c>
      <c r="BG163" s="199">
        <f t="shared" si="38"/>
        <v>0</v>
      </c>
      <c r="BH163" s="200">
        <f t="shared" si="39"/>
        <v>2.684593764667015</v>
      </c>
      <c r="BI163" s="200">
        <f t="shared" si="40"/>
        <v>0</v>
      </c>
      <c r="BJ163" s="200">
        <f t="shared" si="41"/>
        <v>0</v>
      </c>
      <c r="BK163" s="210">
        <f t="shared" si="42"/>
        <v>0</v>
      </c>
      <c r="BL163" s="200"/>
      <c r="BM163" s="199">
        <f>IF(D163=C$171,'Other inputs'!$C$13/1000000,SUM(AW163:BA163))</f>
        <v>8.5815659762336405E-2</v>
      </c>
      <c r="BN163" s="200">
        <f>IF(B163=$B$171,$AT$171*('Other inputs'!$C$7/'Other inputs'!$C$6),SUM(BB163:BF163))</f>
        <v>2.5987781049046785</v>
      </c>
      <c r="BO163" s="188">
        <f t="shared" si="43"/>
        <v>2.684593764667015</v>
      </c>
    </row>
    <row r="164" spans="2:67">
      <c r="B164" s="121" t="str">
        <f>'KI 2019-20'!B165</f>
        <v>E3835</v>
      </c>
      <c r="C164" s="160" t="str">
        <f t="shared" si="30"/>
        <v>E3835</v>
      </c>
      <c r="D164" s="160" t="str">
        <f t="shared" si="31"/>
        <v>E3835</v>
      </c>
      <c r="E164" t="str">
        <f>INDEX('KI 2019-20'!D$9:D$383,MATCH($B164,'KI 2019-20'!$B$9:$B$383,0))</f>
        <v>SD</v>
      </c>
      <c r="F164" t="str">
        <f>INDEX('KI 2019-20'!E$9:E$383,MATCH($B164,'KI 2019-20'!$B$9:$B$383,0))</f>
        <v>P1908</v>
      </c>
      <c r="G164" s="119">
        <v>0</v>
      </c>
      <c r="H164" s="120" t="str">
        <f>INDEX('KI 2019-20'!F$9:F$383,MATCH($B164,'KI 2019-20'!$B$9:$B$383,0))</f>
        <v>Horsham</v>
      </c>
      <c r="I164" s="154">
        <f>_xlfn.IFNA(IF($B164=$B$382,0,INDEX('I.Supplementary 2019-20'!N$8:N$191,MATCH($B164,'I.Supplementary 2019-20'!$B$8:$B$191,0))),INDEX('KI 2019-20'!N$9:N$383,MATCH($B164,'KI 2019-20'!$B$9:$B$383,0)))</f>
        <v>0</v>
      </c>
      <c r="J164" s="153">
        <f>_xlfn.IFNA(IF($B164=$B$382,0,INDEX('I.Supplementary 2019-20'!O$8:O$191,MATCH($B164,'I.Supplementary 2019-20'!$B$8:$B$191,0))),INDEX('KI 2019-20'!O$9:O$383,MATCH($B164,'KI 2019-20'!$B$9:$B$383,0)))</f>
        <v>0</v>
      </c>
      <c r="K164" s="153">
        <f>_xlfn.IFNA(IF($B164=$B$382,0,INDEX('I.Supplementary 2019-20'!P$8:P$191,MATCH($B164,'I.Supplementary 2019-20'!$B$8:$B$191,0))),INDEX('KI 2019-20'!P$9:P$383,MATCH($B164,'KI 2019-20'!$B$9:$B$383,0)))</f>
        <v>0</v>
      </c>
      <c r="L164" s="153">
        <f>_xlfn.IFNA(IF($B164=$B$382,0,INDEX('I.Supplementary 2019-20'!Q$8:Q$191,MATCH($B164,'I.Supplementary 2019-20'!$B$8:$B$191,0))),INDEX('KI 2019-20'!Q$9:Q$383,MATCH($B164,'KI 2019-20'!$B$9:$B$383,0)))</f>
        <v>0</v>
      </c>
      <c r="M164" s="155">
        <f>_xlfn.IFNA(IF($B164=$B$382,0,INDEX('I.Supplementary 2019-20'!R$8:R$191,MATCH($B164,'I.Supplementary 2019-20'!$B$8:$B$191,0))),INDEX('KI 2019-20'!R$9:R$383,MATCH($B164,'KI 2019-20'!$B$9:$B$383,0)))</f>
        <v>0</v>
      </c>
      <c r="N164" s="153">
        <f>_xlfn.IFNA(IF($B164=$B$382,0,INDEX('I.Supplementary 2019-20'!S$8:S$191,MATCH($B164,'I.Supplementary 2019-20'!$B$8:$B$191,0))),INDEX('KI 2019-20'!S$9:S$383,MATCH($B164,'KI 2019-20'!$B$9:$B$383,0)))</f>
        <v>0</v>
      </c>
      <c r="O164" s="153">
        <f>_xlfn.IFNA(IF($B164=$B$382,0,INDEX('I.Supplementary 2019-20'!T$8:T$191,MATCH($B164,'I.Supplementary 2019-20'!$B$8:$B$191,0))),INDEX('KI 2019-20'!T$9:T$383,MATCH($B164,'KI 2019-20'!$B$9:$B$383,0)))</f>
        <v>2.0192356140521341</v>
      </c>
      <c r="P164" s="153">
        <f>_xlfn.IFNA(IF($B164=$B$382,0,INDEX('I.Supplementary 2019-20'!U$8:U$191,MATCH($B164,'I.Supplementary 2019-20'!$B$8:$B$191,0))),INDEX('KI 2019-20'!U$9:U$383,MATCH($B164,'KI 2019-20'!$B$9:$B$383,0)))</f>
        <v>0</v>
      </c>
      <c r="Q164" s="153">
        <f>_xlfn.IFNA(IF($B164=$B$382,0,INDEX('I.Supplementary 2019-20'!V$8:V$191,MATCH($B164,'I.Supplementary 2019-20'!$B$8:$B$191,0))),INDEX('KI 2019-20'!V$9:V$383,MATCH($B164,'KI 2019-20'!$B$9:$B$383,0)))</f>
        <v>0</v>
      </c>
      <c r="R164" s="155">
        <f>_xlfn.IFNA(IF($B164=$B$382,0,INDEX('I.Supplementary 2019-20'!W$8:W$191,MATCH($B164,'I.Supplementary 2019-20'!$B$8:$B$191,0))),INDEX('KI 2019-20'!W$9:W$383,MATCH($B164,'KI 2019-20'!$B$9:$B$383,0)))</f>
        <v>0</v>
      </c>
      <c r="S164" s="153">
        <f>_xlfn.IFNA(IF($B164=$B$382,0,INDEX('I.Supplementary 2019-20'!X$8:X$191,MATCH($B164,'I.Supplementary 2019-20'!$B$8:$B$191,0))),INDEX('KI 2019-20'!X$9:X$383,MATCH($B164,'KI 2019-20'!$B$9:$B$383,0)))</f>
        <v>0</v>
      </c>
      <c r="T164" s="153">
        <f>_xlfn.IFNA(IF($B164=$B$382,0,INDEX('I.Supplementary 2019-20'!Y$8:Y$191,MATCH($B164,'I.Supplementary 2019-20'!$B$8:$B$191,0))),INDEX('KI 2019-20'!Y$9:Y$383,MATCH($B164,'KI 2019-20'!$B$9:$B$383,0)))</f>
        <v>2.0192356140521341</v>
      </c>
      <c r="U164" s="153">
        <f>_xlfn.IFNA(IF($B164=$B$382,0,INDEX('I.Supplementary 2019-20'!Z$8:Z$191,MATCH($B164,'I.Supplementary 2019-20'!$B$8:$B$191,0))),INDEX('KI 2019-20'!Z$9:Z$383,MATCH($B164,'KI 2019-20'!$B$9:$B$383,0)))</f>
        <v>0</v>
      </c>
      <c r="V164" s="153">
        <f>_xlfn.IFNA(IF($B164=$B$382,0,INDEX('I.Supplementary 2019-20'!AA$8:AA$191,MATCH($B164,'I.Supplementary 2019-20'!$B$8:$B$191,0))),INDEX('KI 2019-20'!AA$9:AA$383,MATCH($B164,'KI 2019-20'!$B$9:$B$383,0)))</f>
        <v>0</v>
      </c>
      <c r="W164" s="155">
        <f>_xlfn.IFNA(IF($B164=$B$382,0,INDEX('I.Supplementary 2019-20'!AB$8:AB$191,MATCH($B164,'I.Supplementary 2019-20'!$B$8:$B$191,0))),INDEX('KI 2019-20'!AB$9:AB$383,MATCH($B164,'KI 2019-20'!$B$9:$B$383,0)))</f>
        <v>0</v>
      </c>
      <c r="Y164" s="154">
        <f>_xlfn.IFNA(IF($B164=$B$382,0,INDEX('I.Supplementary 2019-20'!$I$8:$I$191,MATCH($B164,'I.Supplementary 2019-20'!$B$8:$B$191,0))),INDEX('KI 2019-20'!$I$9:$I$383,MATCH($B164,'KI 2019-20'!$B$9:$B$383,0)))</f>
        <v>0</v>
      </c>
      <c r="Z164" s="153">
        <f>_xlfn.IFNA(IF($B164=$B$382,0,INDEX('I.Supplementary 2019-20'!$J$8:$J$191,MATCH($B164,'I.Supplementary 2019-20'!$B$8:$B$191,0))),INDEX('KI 2019-20'!$J$9:$J$383,MATCH($B164,'KI 2019-20'!$B$9:$B$383,0)))</f>
        <v>2.0192356140521341</v>
      </c>
      <c r="AA164" s="155">
        <f>_xlfn.IFNA(IF($B164=$B$382,0,INDEX('I.Supplementary 2019-20'!$H$8:$H$191,MATCH($B164,'I.Supplementary 2019-20'!$B$8:$B$191,0))),INDEX('KI 2019-20'!$H$9:$H$383,MATCH($B164,'KI 2019-20'!$B$9:$B$383,0)))</f>
        <v>2.0192356140521341</v>
      </c>
      <c r="AC164" s="156">
        <f>I164*('Other inputs'!$C$6/'Other inputs'!$C$5)</f>
        <v>0</v>
      </c>
      <c r="AD164" s="149">
        <f>IF(B164=$B$35,J164*('Other inputs'!$C$6/'Other inputs'!$C$5)-('Other inputs'!$C$18/1000000),J164*('Other inputs'!$C$6/'Other inputs'!$C$5))</f>
        <v>0</v>
      </c>
      <c r="AE164" s="149">
        <f>K164*('Other inputs'!$C$6/'Other inputs'!$C$5)</f>
        <v>0</v>
      </c>
      <c r="AF164" s="149">
        <f>L164*('Other inputs'!$C$6/'Other inputs'!$C$5)</f>
        <v>0</v>
      </c>
      <c r="AG164" s="188">
        <f>M164*('Other inputs'!$C$6/'Other inputs'!$C$5)</f>
        <v>0</v>
      </c>
      <c r="AH164" s="149">
        <f>N164*('Other inputs'!$C$6/'Other inputs'!$C$5)</f>
        <v>0</v>
      </c>
      <c r="AI164" s="149">
        <f>O164*('Other inputs'!$C$6/'Other inputs'!$C$5)</f>
        <v>2.0521355833238593</v>
      </c>
      <c r="AJ164" s="149">
        <f>P164*('Other inputs'!$C$6/'Other inputs'!$C$5)</f>
        <v>0</v>
      </c>
      <c r="AK164" s="149">
        <f>Q164*('Other inputs'!$C$6/'Other inputs'!$C$5)</f>
        <v>0</v>
      </c>
      <c r="AL164" s="188">
        <f>R164*('Other inputs'!$C$6/'Other inputs'!$C$5)</f>
        <v>0</v>
      </c>
      <c r="AM164" s="156">
        <f t="shared" si="32"/>
        <v>0</v>
      </c>
      <c r="AN164" s="149">
        <f t="shared" si="33"/>
        <v>2.0521355833238593</v>
      </c>
      <c r="AO164" s="149">
        <f t="shared" si="34"/>
        <v>0</v>
      </c>
      <c r="AP164" s="149">
        <f t="shared" si="35"/>
        <v>0</v>
      </c>
      <c r="AQ164" s="188">
        <f t="shared" si="36"/>
        <v>0</v>
      </c>
      <c r="AR164" s="149"/>
      <c r="AS164" s="156">
        <f>IF(D164=$C$171,'Other inputs'!$C$12/1000000,SUM(AC164:AG164))</f>
        <v>0</v>
      </c>
      <c r="AT164" s="200">
        <f>IF(D164=$C$171,$Z$171*('Other inputs'!$C$6/'Other inputs'!$C$5),SUM(AH164:AL164))</f>
        <v>2.0521355833238593</v>
      </c>
      <c r="AU164" s="210">
        <f t="shared" si="37"/>
        <v>2.0521355833238593</v>
      </c>
      <c r="AV164" s="214"/>
      <c r="AW164" s="199">
        <f>IF($G164=1,0,IF($B164=$B$172,AC164*('Other inputs'!$F$6/'Other inputs'!$F$5)-('Other inputs'!$C$28/1000000),AC164*('Other inputs'!$F$6/'Other inputs'!$F$5)))</f>
        <v>0</v>
      </c>
      <c r="AX164" s="200">
        <f>IF($G164=1,0,IF($B164=$B$172,AD164*('Other inputs'!$F$6/'Other inputs'!$F$5)-('Other inputs'!$C$29/1000000),AD164*('Other inputs'!$F$6/'Other inputs'!$F$5)))</f>
        <v>0</v>
      </c>
      <c r="AY164" s="200">
        <f>IF($G164=1,0,AE164*('Other inputs'!$F$6/'Other inputs'!$F$5))</f>
        <v>0</v>
      </c>
      <c r="AZ164" s="200">
        <f>IF($G164=1,0,AF164*('Other inputs'!$F$6/'Other inputs'!$F$5))</f>
        <v>0</v>
      </c>
      <c r="BA164" s="200">
        <f>IF($G164=1,0,AG164*('Other inputs'!$F$6/'Other inputs'!$F$5))</f>
        <v>0</v>
      </c>
      <c r="BB164" s="199">
        <f>IF($G164=1,0,AH164*('Other inputs'!$C$7/'Other inputs'!$C$6))</f>
        <v>0</v>
      </c>
      <c r="BC164" s="200">
        <f>IF($G164=1,0,AI164*('Other inputs'!$C$7/'Other inputs'!$C$6))</f>
        <v>2.0521355833238593</v>
      </c>
      <c r="BD164" s="200">
        <f>IF($G164=1,0,AJ164*('Other inputs'!$C$7/'Other inputs'!$C$6))</f>
        <v>0</v>
      </c>
      <c r="BE164" s="200">
        <f>IF($G164=1,0,AK164*('Other inputs'!$C$7/'Other inputs'!$C$6))</f>
        <v>0</v>
      </c>
      <c r="BF164" s="200">
        <f>IF($G164=1,0,AL164*('Other inputs'!$C$7/'Other inputs'!$C$6))</f>
        <v>0</v>
      </c>
      <c r="BG164" s="199">
        <f t="shared" si="38"/>
        <v>0</v>
      </c>
      <c r="BH164" s="200">
        <f t="shared" si="39"/>
        <v>2.0521355833238593</v>
      </c>
      <c r="BI164" s="200">
        <f t="shared" si="40"/>
        <v>0</v>
      </c>
      <c r="BJ164" s="200">
        <f t="shared" si="41"/>
        <v>0</v>
      </c>
      <c r="BK164" s="210">
        <f t="shared" si="42"/>
        <v>0</v>
      </c>
      <c r="BL164" s="200"/>
      <c r="BM164" s="199">
        <f>IF(D164=C$171,'Other inputs'!$C$13/1000000,SUM(AW164:BA164))</f>
        <v>0</v>
      </c>
      <c r="BN164" s="200">
        <f>IF(B164=$B$171,$AT$171*('Other inputs'!$C$7/'Other inputs'!$C$6),SUM(BB164:BF164))</f>
        <v>2.0521355833238593</v>
      </c>
      <c r="BO164" s="188">
        <f t="shared" si="43"/>
        <v>2.0521355833238593</v>
      </c>
    </row>
    <row r="165" spans="2:67">
      <c r="B165" s="121" t="str">
        <f>'KI 2019-20'!B166</f>
        <v>E5042</v>
      </c>
      <c r="C165" s="160" t="str">
        <f t="shared" si="30"/>
        <v>E5042</v>
      </c>
      <c r="D165" s="160" t="str">
        <f t="shared" si="31"/>
        <v>E5042</v>
      </c>
      <c r="E165" t="str">
        <f>INDEX('KI 2019-20'!D$9:D$383,MATCH($B165,'KI 2019-20'!$B$9:$B$383,0))</f>
        <v>OLB</v>
      </c>
      <c r="F165" t="str">
        <f>INDEX('KI 2019-20'!E$9:E$383,MATCH($B165,'KI 2019-20'!$B$9:$B$383,0))</f>
        <v>P1915</v>
      </c>
      <c r="G165" s="119">
        <v>0</v>
      </c>
      <c r="H165" s="120" t="str">
        <f>INDEX('KI 2019-20'!F$9:F$383,MATCH($B165,'KI 2019-20'!$B$9:$B$383,0))</f>
        <v>Hounslow</v>
      </c>
      <c r="I165" s="154">
        <f>_xlfn.IFNA(IF($B165=$B$382,0,INDEX('I.Supplementary 2019-20'!N$8:N$191,MATCH($B165,'I.Supplementary 2019-20'!$B$8:$B$191,0))),INDEX('KI 2019-20'!N$9:N$383,MATCH($B165,'KI 2019-20'!$B$9:$B$383,0)))</f>
        <v>9.7247424664539395</v>
      </c>
      <c r="J165" s="153">
        <f>_xlfn.IFNA(IF($B165=$B$382,0,INDEX('I.Supplementary 2019-20'!O$8:O$191,MATCH($B165,'I.Supplementary 2019-20'!$B$8:$B$191,0))),INDEX('KI 2019-20'!O$9:O$383,MATCH($B165,'KI 2019-20'!$B$9:$B$383,0)))</f>
        <v>-0.22717813337302581</v>
      </c>
      <c r="K165" s="153">
        <f>_xlfn.IFNA(IF($B165=$B$382,0,INDEX('I.Supplementary 2019-20'!P$8:P$191,MATCH($B165,'I.Supplementary 2019-20'!$B$8:$B$191,0))),INDEX('KI 2019-20'!P$9:P$383,MATCH($B165,'KI 2019-20'!$B$9:$B$383,0)))</f>
        <v>0</v>
      </c>
      <c r="L165" s="153">
        <f>_xlfn.IFNA(IF($B165=$B$382,0,INDEX('I.Supplementary 2019-20'!Q$8:Q$191,MATCH($B165,'I.Supplementary 2019-20'!$B$8:$B$191,0))),INDEX('KI 2019-20'!Q$9:Q$383,MATCH($B165,'KI 2019-20'!$B$9:$B$383,0)))</f>
        <v>0</v>
      </c>
      <c r="M165" s="155">
        <f>_xlfn.IFNA(IF($B165=$B$382,0,INDEX('I.Supplementary 2019-20'!R$8:R$191,MATCH($B165,'I.Supplementary 2019-20'!$B$8:$B$191,0))),INDEX('KI 2019-20'!R$9:R$383,MATCH($B165,'KI 2019-20'!$B$9:$B$383,0)))</f>
        <v>0</v>
      </c>
      <c r="N165" s="153">
        <f>_xlfn.IFNA(IF($B165=$B$382,0,INDEX('I.Supplementary 2019-20'!S$8:S$191,MATCH($B165,'I.Supplementary 2019-20'!$B$8:$B$191,0))),INDEX('KI 2019-20'!S$9:S$383,MATCH($B165,'KI 2019-20'!$B$9:$B$383,0)))</f>
        <v>37.323556985989185</v>
      </c>
      <c r="O165" s="153">
        <f>_xlfn.IFNA(IF($B165=$B$382,0,INDEX('I.Supplementary 2019-20'!T$8:T$191,MATCH($B165,'I.Supplementary 2019-20'!$B$8:$B$191,0))),INDEX('KI 2019-20'!T$9:T$383,MATCH($B165,'KI 2019-20'!$B$9:$B$383,0)))</f>
        <v>11.187246103019564</v>
      </c>
      <c r="P165" s="153">
        <f>_xlfn.IFNA(IF($B165=$B$382,0,INDEX('I.Supplementary 2019-20'!U$8:U$191,MATCH($B165,'I.Supplementary 2019-20'!$B$8:$B$191,0))),INDEX('KI 2019-20'!U$9:U$383,MATCH($B165,'KI 2019-20'!$B$9:$B$383,0)))</f>
        <v>0</v>
      </c>
      <c r="Q165" s="153">
        <f>_xlfn.IFNA(IF($B165=$B$382,0,INDEX('I.Supplementary 2019-20'!V$8:V$191,MATCH($B165,'I.Supplementary 2019-20'!$B$8:$B$191,0))),INDEX('KI 2019-20'!V$9:V$383,MATCH($B165,'KI 2019-20'!$B$9:$B$383,0)))</f>
        <v>0</v>
      </c>
      <c r="R165" s="155">
        <f>_xlfn.IFNA(IF($B165=$B$382,0,INDEX('I.Supplementary 2019-20'!W$8:W$191,MATCH($B165,'I.Supplementary 2019-20'!$B$8:$B$191,0))),INDEX('KI 2019-20'!W$9:W$383,MATCH($B165,'KI 2019-20'!$B$9:$B$383,0)))</f>
        <v>0</v>
      </c>
      <c r="S165" s="153">
        <f>_xlfn.IFNA(IF($B165=$B$382,0,INDEX('I.Supplementary 2019-20'!X$8:X$191,MATCH($B165,'I.Supplementary 2019-20'!$B$8:$B$191,0))),INDEX('KI 2019-20'!X$9:X$383,MATCH($B165,'KI 2019-20'!$B$9:$B$383,0)))</f>
        <v>47.048299452443125</v>
      </c>
      <c r="T165" s="153">
        <f>_xlfn.IFNA(IF($B165=$B$382,0,INDEX('I.Supplementary 2019-20'!Y$8:Y$191,MATCH($B165,'I.Supplementary 2019-20'!$B$8:$B$191,0))),INDEX('KI 2019-20'!Y$9:Y$383,MATCH($B165,'KI 2019-20'!$B$9:$B$383,0)))</f>
        <v>10.96006796964654</v>
      </c>
      <c r="U165" s="153">
        <f>_xlfn.IFNA(IF($B165=$B$382,0,INDEX('I.Supplementary 2019-20'!Z$8:Z$191,MATCH($B165,'I.Supplementary 2019-20'!$B$8:$B$191,0))),INDEX('KI 2019-20'!Z$9:Z$383,MATCH($B165,'KI 2019-20'!$B$9:$B$383,0)))</f>
        <v>0</v>
      </c>
      <c r="V165" s="153">
        <f>_xlfn.IFNA(IF($B165=$B$382,0,INDEX('I.Supplementary 2019-20'!AA$8:AA$191,MATCH($B165,'I.Supplementary 2019-20'!$B$8:$B$191,0))),INDEX('KI 2019-20'!AA$9:AA$383,MATCH($B165,'KI 2019-20'!$B$9:$B$383,0)))</f>
        <v>0</v>
      </c>
      <c r="W165" s="155">
        <f>_xlfn.IFNA(IF($B165=$B$382,0,INDEX('I.Supplementary 2019-20'!AB$8:AB$191,MATCH($B165,'I.Supplementary 2019-20'!$B$8:$B$191,0))),INDEX('KI 2019-20'!AB$9:AB$383,MATCH($B165,'KI 2019-20'!$B$9:$B$383,0)))</f>
        <v>0</v>
      </c>
      <c r="Y165" s="154">
        <f>_xlfn.IFNA(IF($B165=$B$382,0,INDEX('I.Supplementary 2019-20'!$I$8:$I$191,MATCH($B165,'I.Supplementary 2019-20'!$B$8:$B$191,0))),INDEX('KI 2019-20'!$I$9:$I$383,MATCH($B165,'KI 2019-20'!$B$9:$B$383,0)))</f>
        <v>9.4975643330809145</v>
      </c>
      <c r="Z165" s="153">
        <f>_xlfn.IFNA(IF($B165=$B$382,0,INDEX('I.Supplementary 2019-20'!$J$8:$J$191,MATCH($B165,'I.Supplementary 2019-20'!$B$8:$B$191,0))),INDEX('KI 2019-20'!$J$9:$J$383,MATCH($B165,'KI 2019-20'!$B$9:$B$383,0)))</f>
        <v>48.510803089008746</v>
      </c>
      <c r="AA165" s="155">
        <f>_xlfn.IFNA(IF($B165=$B$382,0,INDEX('I.Supplementary 2019-20'!$H$8:$H$191,MATCH($B165,'I.Supplementary 2019-20'!$B$8:$B$191,0))),INDEX('KI 2019-20'!$H$9:$H$383,MATCH($B165,'KI 2019-20'!$B$9:$B$383,0)))</f>
        <v>58.00836742208967</v>
      </c>
      <c r="AC165" s="156">
        <f>I165*('Other inputs'!$C$6/'Other inputs'!$C$5)</f>
        <v>9.8831904088808873</v>
      </c>
      <c r="AD165" s="149">
        <f>IF(B165=$B$35,J165*('Other inputs'!$C$6/'Other inputs'!$C$5)-('Other inputs'!$C$18/1000000),J165*('Other inputs'!$C$6/'Other inputs'!$C$5))</f>
        <v>-0.23087961008786126</v>
      </c>
      <c r="AE165" s="149">
        <f>K165*('Other inputs'!$C$6/'Other inputs'!$C$5)</f>
        <v>0</v>
      </c>
      <c r="AF165" s="149">
        <f>L165*('Other inputs'!$C$6/'Other inputs'!$C$5)</f>
        <v>0</v>
      </c>
      <c r="AG165" s="188">
        <f>M165*('Other inputs'!$C$6/'Other inputs'!$C$5)</f>
        <v>0</v>
      </c>
      <c r="AH165" s="149">
        <f>N165*('Other inputs'!$C$6/'Other inputs'!$C$5)</f>
        <v>37.931680114070474</v>
      </c>
      <c r="AI165" s="149">
        <f>O165*('Other inputs'!$C$6/'Other inputs'!$C$5)</f>
        <v>11.369523025268355</v>
      </c>
      <c r="AJ165" s="149">
        <f>P165*('Other inputs'!$C$6/'Other inputs'!$C$5)</f>
        <v>0</v>
      </c>
      <c r="AK165" s="149">
        <f>Q165*('Other inputs'!$C$6/'Other inputs'!$C$5)</f>
        <v>0</v>
      </c>
      <c r="AL165" s="188">
        <f>R165*('Other inputs'!$C$6/'Other inputs'!$C$5)</f>
        <v>0</v>
      </c>
      <c r="AM165" s="156">
        <f t="shared" si="32"/>
        <v>47.81487052295136</v>
      </c>
      <c r="AN165" s="149">
        <f t="shared" si="33"/>
        <v>11.138643415180495</v>
      </c>
      <c r="AO165" s="149">
        <f t="shared" si="34"/>
        <v>0</v>
      </c>
      <c r="AP165" s="149">
        <f t="shared" si="35"/>
        <v>0</v>
      </c>
      <c r="AQ165" s="188">
        <f t="shared" si="36"/>
        <v>0</v>
      </c>
      <c r="AR165" s="149"/>
      <c r="AS165" s="156">
        <f>IF(D165=$C$171,'Other inputs'!$C$12/1000000,SUM(AC165:AG165))</f>
        <v>9.6523107987930263</v>
      </c>
      <c r="AT165" s="200">
        <f>IF(D165=$C$171,$Z$171*('Other inputs'!$C$6/'Other inputs'!$C$5),SUM(AH165:AL165))</f>
        <v>49.301203139338831</v>
      </c>
      <c r="AU165" s="210">
        <f t="shared" si="37"/>
        <v>58.953513938131856</v>
      </c>
      <c r="AV165" s="214"/>
      <c r="AW165" s="199">
        <f>IF($G165=1,0,IF($B165=$B$172,AC165*('Other inputs'!$F$6/'Other inputs'!$F$5)-('Other inputs'!$C$28/1000000),AC165*('Other inputs'!$F$6/'Other inputs'!$F$5)))</f>
        <v>9.9378439963954346</v>
      </c>
      <c r="AX165" s="200">
        <f>IF($G165=1,0,IF($B165=$B$172,AD165*('Other inputs'!$F$6/'Other inputs'!$F$5)-('Other inputs'!$C$29/1000000),AD165*('Other inputs'!$F$6/'Other inputs'!$F$5)))</f>
        <v>-0.23215636369203374</v>
      </c>
      <c r="AY165" s="200">
        <f>IF($G165=1,0,AE165*('Other inputs'!$F$6/'Other inputs'!$F$5))</f>
        <v>0</v>
      </c>
      <c r="AZ165" s="200">
        <f>IF($G165=1,0,AF165*('Other inputs'!$F$6/'Other inputs'!$F$5))</f>
        <v>0</v>
      </c>
      <c r="BA165" s="200">
        <f>IF($G165=1,0,AG165*('Other inputs'!$F$6/'Other inputs'!$F$5))</f>
        <v>0</v>
      </c>
      <c r="BB165" s="199">
        <f>IF($G165=1,0,AH165*('Other inputs'!$C$7/'Other inputs'!$C$6))</f>
        <v>37.931680114070474</v>
      </c>
      <c r="BC165" s="200">
        <f>IF($G165=1,0,AI165*('Other inputs'!$C$7/'Other inputs'!$C$6))</f>
        <v>11.369523025268355</v>
      </c>
      <c r="BD165" s="200">
        <f>IF($G165=1,0,AJ165*('Other inputs'!$C$7/'Other inputs'!$C$6))</f>
        <v>0</v>
      </c>
      <c r="BE165" s="200">
        <f>IF($G165=1,0,AK165*('Other inputs'!$C$7/'Other inputs'!$C$6))</f>
        <v>0</v>
      </c>
      <c r="BF165" s="200">
        <f>IF($G165=1,0,AL165*('Other inputs'!$C$7/'Other inputs'!$C$6))</f>
        <v>0</v>
      </c>
      <c r="BG165" s="199">
        <f t="shared" si="38"/>
        <v>47.86952411046591</v>
      </c>
      <c r="BH165" s="200">
        <f t="shared" si="39"/>
        <v>11.137366661576321</v>
      </c>
      <c r="BI165" s="200">
        <f t="shared" si="40"/>
        <v>0</v>
      </c>
      <c r="BJ165" s="200">
        <f t="shared" si="41"/>
        <v>0</v>
      </c>
      <c r="BK165" s="210">
        <f t="shared" si="42"/>
        <v>0</v>
      </c>
      <c r="BL165" s="200"/>
      <c r="BM165" s="199">
        <f>IF(D165=C$171,'Other inputs'!$C$13/1000000,SUM(AW165:BA165))</f>
        <v>9.7056876327034001</v>
      </c>
      <c r="BN165" s="200">
        <f>IF(B165=$B$171,$AT$171*('Other inputs'!$C$7/'Other inputs'!$C$6),SUM(BB165:BF165))</f>
        <v>49.301203139338831</v>
      </c>
      <c r="BO165" s="188">
        <f t="shared" si="43"/>
        <v>59.006890772042233</v>
      </c>
    </row>
    <row r="166" spans="2:67">
      <c r="B166" s="121" t="str">
        <f>'KI 2019-20'!B167</f>
        <v>E6120</v>
      </c>
      <c r="C166" s="160" t="str">
        <f t="shared" si="30"/>
        <v>E6120</v>
      </c>
      <c r="D166" s="160" t="str">
        <f t="shared" si="31"/>
        <v>E6120</v>
      </c>
      <c r="E166" t="str">
        <f>INDEX('KI 2019-20'!D$9:D$383,MATCH($B166,'KI 2019-20'!$B$9:$B$383,0))</f>
        <v>SFIR</v>
      </c>
      <c r="F166">
        <f>INDEX('KI 2019-20'!E$9:E$383,MATCH($B166,'KI 2019-20'!$B$9:$B$383,0))</f>
        <v>0</v>
      </c>
      <c r="G166" s="119">
        <v>0</v>
      </c>
      <c r="H166" s="120" t="str">
        <f>INDEX('KI 2019-20'!F$9:F$383,MATCH($B166,'KI 2019-20'!$B$9:$B$383,0))</f>
        <v>Humberside Fire</v>
      </c>
      <c r="I166" s="154">
        <f>_xlfn.IFNA(IF($B166=$B$382,0,INDEX('I.Supplementary 2019-20'!N$8:N$191,MATCH($B166,'I.Supplementary 2019-20'!$B$8:$B$191,0))),INDEX('KI 2019-20'!N$9:N$383,MATCH($B166,'KI 2019-20'!$B$9:$B$383,0)))</f>
        <v>0</v>
      </c>
      <c r="J166" s="153">
        <f>_xlfn.IFNA(IF($B166=$B$382,0,INDEX('I.Supplementary 2019-20'!O$8:O$191,MATCH($B166,'I.Supplementary 2019-20'!$B$8:$B$191,0))),INDEX('KI 2019-20'!O$9:O$383,MATCH($B166,'KI 2019-20'!$B$9:$B$383,0)))</f>
        <v>0</v>
      </c>
      <c r="K166" s="153">
        <f>_xlfn.IFNA(IF($B166=$B$382,0,INDEX('I.Supplementary 2019-20'!P$8:P$191,MATCH($B166,'I.Supplementary 2019-20'!$B$8:$B$191,0))),INDEX('KI 2019-20'!P$9:P$383,MATCH($B166,'KI 2019-20'!$B$9:$B$383,0)))</f>
        <v>7.2196918488076847</v>
      </c>
      <c r="L166" s="153">
        <f>_xlfn.IFNA(IF($B166=$B$382,0,INDEX('I.Supplementary 2019-20'!Q$8:Q$191,MATCH($B166,'I.Supplementary 2019-20'!$B$8:$B$191,0))),INDEX('KI 2019-20'!Q$9:Q$383,MATCH($B166,'KI 2019-20'!$B$9:$B$383,0)))</f>
        <v>0</v>
      </c>
      <c r="M166" s="155">
        <f>_xlfn.IFNA(IF($B166=$B$382,0,INDEX('I.Supplementary 2019-20'!R$8:R$191,MATCH($B166,'I.Supplementary 2019-20'!$B$8:$B$191,0))),INDEX('KI 2019-20'!R$9:R$383,MATCH($B166,'KI 2019-20'!$B$9:$B$383,0)))</f>
        <v>0</v>
      </c>
      <c r="N166" s="153">
        <f>_xlfn.IFNA(IF($B166=$B$382,0,INDEX('I.Supplementary 2019-20'!S$8:S$191,MATCH($B166,'I.Supplementary 2019-20'!$B$8:$B$191,0))),INDEX('KI 2019-20'!S$9:S$383,MATCH($B166,'KI 2019-20'!$B$9:$B$383,0)))</f>
        <v>0</v>
      </c>
      <c r="O166" s="153">
        <f>_xlfn.IFNA(IF($B166=$B$382,0,INDEX('I.Supplementary 2019-20'!T$8:T$191,MATCH($B166,'I.Supplementary 2019-20'!$B$8:$B$191,0))),INDEX('KI 2019-20'!T$9:T$383,MATCH($B166,'KI 2019-20'!$B$9:$B$383,0)))</f>
        <v>0</v>
      </c>
      <c r="P166" s="153">
        <f>_xlfn.IFNA(IF($B166=$B$382,0,INDEX('I.Supplementary 2019-20'!U$8:U$191,MATCH($B166,'I.Supplementary 2019-20'!$B$8:$B$191,0))),INDEX('KI 2019-20'!U$9:U$383,MATCH($B166,'KI 2019-20'!$B$9:$B$383,0)))</f>
        <v>12.578888086971848</v>
      </c>
      <c r="Q166" s="153">
        <f>_xlfn.IFNA(IF($B166=$B$382,0,INDEX('I.Supplementary 2019-20'!V$8:V$191,MATCH($B166,'I.Supplementary 2019-20'!$B$8:$B$191,0))),INDEX('KI 2019-20'!V$9:V$383,MATCH($B166,'KI 2019-20'!$B$9:$B$383,0)))</f>
        <v>0</v>
      </c>
      <c r="R166" s="155">
        <f>_xlfn.IFNA(IF($B166=$B$382,0,INDEX('I.Supplementary 2019-20'!W$8:W$191,MATCH($B166,'I.Supplementary 2019-20'!$B$8:$B$191,0))),INDEX('KI 2019-20'!W$9:W$383,MATCH($B166,'KI 2019-20'!$B$9:$B$383,0)))</f>
        <v>0</v>
      </c>
      <c r="S166" s="153">
        <f>_xlfn.IFNA(IF($B166=$B$382,0,INDEX('I.Supplementary 2019-20'!X$8:X$191,MATCH($B166,'I.Supplementary 2019-20'!$B$8:$B$191,0))),INDEX('KI 2019-20'!X$9:X$383,MATCH($B166,'KI 2019-20'!$B$9:$B$383,0)))</f>
        <v>0</v>
      </c>
      <c r="T166" s="153">
        <f>_xlfn.IFNA(IF($B166=$B$382,0,INDEX('I.Supplementary 2019-20'!Y$8:Y$191,MATCH($B166,'I.Supplementary 2019-20'!$B$8:$B$191,0))),INDEX('KI 2019-20'!Y$9:Y$383,MATCH($B166,'KI 2019-20'!$B$9:$B$383,0)))</f>
        <v>0</v>
      </c>
      <c r="U166" s="153">
        <f>_xlfn.IFNA(IF($B166=$B$382,0,INDEX('I.Supplementary 2019-20'!Z$8:Z$191,MATCH($B166,'I.Supplementary 2019-20'!$B$8:$B$191,0))),INDEX('KI 2019-20'!Z$9:Z$383,MATCH($B166,'KI 2019-20'!$B$9:$B$383,0)))</f>
        <v>19.798579935779536</v>
      </c>
      <c r="V166" s="153">
        <f>_xlfn.IFNA(IF($B166=$B$382,0,INDEX('I.Supplementary 2019-20'!AA$8:AA$191,MATCH($B166,'I.Supplementary 2019-20'!$B$8:$B$191,0))),INDEX('KI 2019-20'!AA$9:AA$383,MATCH($B166,'KI 2019-20'!$B$9:$B$383,0)))</f>
        <v>0</v>
      </c>
      <c r="W166" s="155">
        <f>_xlfn.IFNA(IF($B166=$B$382,0,INDEX('I.Supplementary 2019-20'!AB$8:AB$191,MATCH($B166,'I.Supplementary 2019-20'!$B$8:$B$191,0))),INDEX('KI 2019-20'!AB$9:AB$383,MATCH($B166,'KI 2019-20'!$B$9:$B$383,0)))</f>
        <v>0</v>
      </c>
      <c r="Y166" s="154">
        <f>_xlfn.IFNA(IF($B166=$B$382,0,INDEX('I.Supplementary 2019-20'!$I$8:$I$191,MATCH($B166,'I.Supplementary 2019-20'!$B$8:$B$191,0))),INDEX('KI 2019-20'!$I$9:$I$383,MATCH($B166,'KI 2019-20'!$B$9:$B$383,0)))</f>
        <v>7.2196918488076847</v>
      </c>
      <c r="Z166" s="153">
        <f>_xlfn.IFNA(IF($B166=$B$382,0,INDEX('I.Supplementary 2019-20'!$J$8:$J$191,MATCH($B166,'I.Supplementary 2019-20'!$B$8:$B$191,0))),INDEX('KI 2019-20'!$J$9:$J$383,MATCH($B166,'KI 2019-20'!$B$9:$B$383,0)))</f>
        <v>12.578888086971848</v>
      </c>
      <c r="AA166" s="155">
        <f>_xlfn.IFNA(IF($B166=$B$382,0,INDEX('I.Supplementary 2019-20'!$H$8:$H$191,MATCH($B166,'I.Supplementary 2019-20'!$B$8:$B$191,0))),INDEX('KI 2019-20'!$H$9:$H$383,MATCH($B166,'KI 2019-20'!$B$9:$B$383,0)))</f>
        <v>19.798579935779536</v>
      </c>
      <c r="AC166" s="156">
        <f>I166*('Other inputs'!$C$6/'Other inputs'!$C$5)</f>
        <v>0</v>
      </c>
      <c r="AD166" s="149">
        <f>IF(B166=$B$35,J166*('Other inputs'!$C$6/'Other inputs'!$C$5)-('Other inputs'!$C$18/1000000),J166*('Other inputs'!$C$6/'Other inputs'!$C$5))</f>
        <v>0</v>
      </c>
      <c r="AE166" s="149">
        <f>K166*('Other inputs'!$C$6/'Other inputs'!$C$5)</f>
        <v>7.3373243025560786</v>
      </c>
      <c r="AF166" s="149">
        <f>L166*('Other inputs'!$C$6/'Other inputs'!$C$5)</f>
        <v>0</v>
      </c>
      <c r="AG166" s="188">
        <f>M166*('Other inputs'!$C$6/'Other inputs'!$C$5)</f>
        <v>0</v>
      </c>
      <c r="AH166" s="149">
        <f>N166*('Other inputs'!$C$6/'Other inputs'!$C$5)</f>
        <v>0</v>
      </c>
      <c r="AI166" s="149">
        <f>O166*('Other inputs'!$C$6/'Other inputs'!$C$5)</f>
        <v>0</v>
      </c>
      <c r="AJ166" s="149">
        <f>P166*('Other inputs'!$C$6/'Other inputs'!$C$5)</f>
        <v>12.783839420364465</v>
      </c>
      <c r="AK166" s="149">
        <f>Q166*('Other inputs'!$C$6/'Other inputs'!$C$5)</f>
        <v>0</v>
      </c>
      <c r="AL166" s="188">
        <f>R166*('Other inputs'!$C$6/'Other inputs'!$C$5)</f>
        <v>0</v>
      </c>
      <c r="AM166" s="156">
        <f t="shared" si="32"/>
        <v>0</v>
      </c>
      <c r="AN166" s="149">
        <f t="shared" si="33"/>
        <v>0</v>
      </c>
      <c r="AO166" s="149">
        <f t="shared" si="34"/>
        <v>20.121163722920542</v>
      </c>
      <c r="AP166" s="149">
        <f t="shared" si="35"/>
        <v>0</v>
      </c>
      <c r="AQ166" s="188">
        <f t="shared" si="36"/>
        <v>0</v>
      </c>
      <c r="AR166" s="149"/>
      <c r="AS166" s="156">
        <f>IF(D166=$C$171,'Other inputs'!$C$12/1000000,SUM(AC166:AG166))</f>
        <v>7.3373243025560786</v>
      </c>
      <c r="AT166" s="200">
        <f>IF(D166=$C$171,$Z$171*('Other inputs'!$C$6/'Other inputs'!$C$5),SUM(AH166:AL166))</f>
        <v>12.783839420364465</v>
      </c>
      <c r="AU166" s="210">
        <f t="shared" si="37"/>
        <v>20.121163722920542</v>
      </c>
      <c r="AV166" s="214"/>
      <c r="AW166" s="199">
        <f>IF($G166=1,0,IF($B166=$B$172,AC166*('Other inputs'!$F$6/'Other inputs'!$F$5)-('Other inputs'!$C$28/1000000),AC166*('Other inputs'!$F$6/'Other inputs'!$F$5)))</f>
        <v>0</v>
      </c>
      <c r="AX166" s="200">
        <f>IF($G166=1,0,IF($B166=$B$172,AD166*('Other inputs'!$F$6/'Other inputs'!$F$5)-('Other inputs'!$C$29/1000000),AD166*('Other inputs'!$F$6/'Other inputs'!$F$5)))</f>
        <v>0</v>
      </c>
      <c r="AY166" s="200">
        <f>IF($G166=1,0,AE166*('Other inputs'!$F$6/'Other inputs'!$F$5))</f>
        <v>7.3778993678236686</v>
      </c>
      <c r="AZ166" s="200">
        <f>IF($G166=1,0,AF166*('Other inputs'!$F$6/'Other inputs'!$F$5))</f>
        <v>0</v>
      </c>
      <c r="BA166" s="200">
        <f>IF($G166=1,0,AG166*('Other inputs'!$F$6/'Other inputs'!$F$5))</f>
        <v>0</v>
      </c>
      <c r="BB166" s="199">
        <f>IF($G166=1,0,AH166*('Other inputs'!$C$7/'Other inputs'!$C$6))</f>
        <v>0</v>
      </c>
      <c r="BC166" s="200">
        <f>IF($G166=1,0,AI166*('Other inputs'!$C$7/'Other inputs'!$C$6))</f>
        <v>0</v>
      </c>
      <c r="BD166" s="200">
        <f>IF($G166=1,0,AJ166*('Other inputs'!$C$7/'Other inputs'!$C$6))</f>
        <v>12.783839420364465</v>
      </c>
      <c r="BE166" s="200">
        <f>IF($G166=1,0,AK166*('Other inputs'!$C$7/'Other inputs'!$C$6))</f>
        <v>0</v>
      </c>
      <c r="BF166" s="200">
        <f>IF($G166=1,0,AL166*('Other inputs'!$C$7/'Other inputs'!$C$6))</f>
        <v>0</v>
      </c>
      <c r="BG166" s="199">
        <f t="shared" si="38"/>
        <v>0</v>
      </c>
      <c r="BH166" s="200">
        <f t="shared" si="39"/>
        <v>0</v>
      </c>
      <c r="BI166" s="200">
        <f t="shared" si="40"/>
        <v>20.161738788188135</v>
      </c>
      <c r="BJ166" s="200">
        <f t="shared" si="41"/>
        <v>0</v>
      </c>
      <c r="BK166" s="210">
        <f t="shared" si="42"/>
        <v>0</v>
      </c>
      <c r="BL166" s="200"/>
      <c r="BM166" s="199">
        <f>IF(D166=C$171,'Other inputs'!$C$13/1000000,SUM(AW166:BA166))</f>
        <v>7.3778993678236686</v>
      </c>
      <c r="BN166" s="200">
        <f>IF(B166=$B$171,$AT$171*('Other inputs'!$C$7/'Other inputs'!$C$6),SUM(BB166:BF166))</f>
        <v>12.783839420364465</v>
      </c>
      <c r="BO166" s="188">
        <f t="shared" si="43"/>
        <v>20.161738788188135</v>
      </c>
    </row>
    <row r="167" spans="2:67">
      <c r="B167" s="121" t="str">
        <f>'KI 2019-20'!B168</f>
        <v>E0551</v>
      </c>
      <c r="C167" s="160" t="str">
        <f t="shared" si="30"/>
        <v>E0551</v>
      </c>
      <c r="D167" s="160" t="str">
        <f t="shared" si="31"/>
        <v>E0551</v>
      </c>
      <c r="E167" t="str">
        <f>INDEX('KI 2019-20'!D$9:D$383,MATCH($B167,'KI 2019-20'!$B$9:$B$383,0))</f>
        <v>SD</v>
      </c>
      <c r="F167">
        <f>INDEX('KI 2019-20'!E$9:E$383,MATCH($B167,'KI 2019-20'!$B$9:$B$383,0))</f>
        <v>0</v>
      </c>
      <c r="G167" s="119">
        <v>0</v>
      </c>
      <c r="H167" s="120" t="str">
        <f>INDEX('KI 2019-20'!F$9:F$383,MATCH($B167,'KI 2019-20'!$B$9:$B$383,0))</f>
        <v>Huntingdonshire</v>
      </c>
      <c r="I167" s="154">
        <f>_xlfn.IFNA(IF($B167=$B$382,0,INDEX('I.Supplementary 2019-20'!N$8:N$191,MATCH($B167,'I.Supplementary 2019-20'!$B$8:$B$191,0))),INDEX('KI 2019-20'!N$9:N$383,MATCH($B167,'KI 2019-20'!$B$9:$B$383,0)))</f>
        <v>0</v>
      </c>
      <c r="J167" s="153">
        <f>_xlfn.IFNA(IF($B167=$B$382,0,INDEX('I.Supplementary 2019-20'!O$8:O$191,MATCH($B167,'I.Supplementary 2019-20'!$B$8:$B$191,0))),INDEX('KI 2019-20'!O$9:O$383,MATCH($B167,'KI 2019-20'!$B$9:$B$383,0)))</f>
        <v>0</v>
      </c>
      <c r="K167" s="153">
        <f>_xlfn.IFNA(IF($B167=$B$382,0,INDEX('I.Supplementary 2019-20'!P$8:P$191,MATCH($B167,'I.Supplementary 2019-20'!$B$8:$B$191,0))),INDEX('KI 2019-20'!P$9:P$383,MATCH($B167,'KI 2019-20'!$B$9:$B$383,0)))</f>
        <v>0</v>
      </c>
      <c r="L167" s="153">
        <f>_xlfn.IFNA(IF($B167=$B$382,0,INDEX('I.Supplementary 2019-20'!Q$8:Q$191,MATCH($B167,'I.Supplementary 2019-20'!$B$8:$B$191,0))),INDEX('KI 2019-20'!Q$9:Q$383,MATCH($B167,'KI 2019-20'!$B$9:$B$383,0)))</f>
        <v>0</v>
      </c>
      <c r="M167" s="155">
        <f>_xlfn.IFNA(IF($B167=$B$382,0,INDEX('I.Supplementary 2019-20'!R$8:R$191,MATCH($B167,'I.Supplementary 2019-20'!$B$8:$B$191,0))),INDEX('KI 2019-20'!R$9:R$383,MATCH($B167,'KI 2019-20'!$B$9:$B$383,0)))</f>
        <v>0</v>
      </c>
      <c r="N167" s="153">
        <f>_xlfn.IFNA(IF($B167=$B$382,0,INDEX('I.Supplementary 2019-20'!S$8:S$191,MATCH($B167,'I.Supplementary 2019-20'!$B$8:$B$191,0))),INDEX('KI 2019-20'!S$9:S$383,MATCH($B167,'KI 2019-20'!$B$9:$B$383,0)))</f>
        <v>0</v>
      </c>
      <c r="O167" s="153">
        <f>_xlfn.IFNA(IF($B167=$B$382,0,INDEX('I.Supplementary 2019-20'!T$8:T$191,MATCH($B167,'I.Supplementary 2019-20'!$B$8:$B$191,0))),INDEX('KI 2019-20'!T$9:T$383,MATCH($B167,'KI 2019-20'!$B$9:$B$383,0)))</f>
        <v>4.510099594414112</v>
      </c>
      <c r="P167" s="153">
        <f>_xlfn.IFNA(IF($B167=$B$382,0,INDEX('I.Supplementary 2019-20'!U$8:U$191,MATCH($B167,'I.Supplementary 2019-20'!$B$8:$B$191,0))),INDEX('KI 2019-20'!U$9:U$383,MATCH($B167,'KI 2019-20'!$B$9:$B$383,0)))</f>
        <v>0</v>
      </c>
      <c r="Q167" s="153">
        <f>_xlfn.IFNA(IF($B167=$B$382,0,INDEX('I.Supplementary 2019-20'!V$8:V$191,MATCH($B167,'I.Supplementary 2019-20'!$B$8:$B$191,0))),INDEX('KI 2019-20'!V$9:V$383,MATCH($B167,'KI 2019-20'!$B$9:$B$383,0)))</f>
        <v>0</v>
      </c>
      <c r="R167" s="155">
        <f>_xlfn.IFNA(IF($B167=$B$382,0,INDEX('I.Supplementary 2019-20'!W$8:W$191,MATCH($B167,'I.Supplementary 2019-20'!$B$8:$B$191,0))),INDEX('KI 2019-20'!W$9:W$383,MATCH($B167,'KI 2019-20'!$B$9:$B$383,0)))</f>
        <v>0</v>
      </c>
      <c r="S167" s="153">
        <f>_xlfn.IFNA(IF($B167=$B$382,0,INDEX('I.Supplementary 2019-20'!X$8:X$191,MATCH($B167,'I.Supplementary 2019-20'!$B$8:$B$191,0))),INDEX('KI 2019-20'!X$9:X$383,MATCH($B167,'KI 2019-20'!$B$9:$B$383,0)))</f>
        <v>0</v>
      </c>
      <c r="T167" s="153">
        <f>_xlfn.IFNA(IF($B167=$B$382,0,INDEX('I.Supplementary 2019-20'!Y$8:Y$191,MATCH($B167,'I.Supplementary 2019-20'!$B$8:$B$191,0))),INDEX('KI 2019-20'!Y$9:Y$383,MATCH($B167,'KI 2019-20'!$B$9:$B$383,0)))</f>
        <v>4.510099594414112</v>
      </c>
      <c r="U167" s="153">
        <f>_xlfn.IFNA(IF($B167=$B$382,0,INDEX('I.Supplementary 2019-20'!Z$8:Z$191,MATCH($B167,'I.Supplementary 2019-20'!$B$8:$B$191,0))),INDEX('KI 2019-20'!Z$9:Z$383,MATCH($B167,'KI 2019-20'!$B$9:$B$383,0)))</f>
        <v>0</v>
      </c>
      <c r="V167" s="153">
        <f>_xlfn.IFNA(IF($B167=$B$382,0,INDEX('I.Supplementary 2019-20'!AA$8:AA$191,MATCH($B167,'I.Supplementary 2019-20'!$B$8:$B$191,0))),INDEX('KI 2019-20'!AA$9:AA$383,MATCH($B167,'KI 2019-20'!$B$9:$B$383,0)))</f>
        <v>0</v>
      </c>
      <c r="W167" s="155">
        <f>_xlfn.IFNA(IF($B167=$B$382,0,INDEX('I.Supplementary 2019-20'!AB$8:AB$191,MATCH($B167,'I.Supplementary 2019-20'!$B$8:$B$191,0))),INDEX('KI 2019-20'!AB$9:AB$383,MATCH($B167,'KI 2019-20'!$B$9:$B$383,0)))</f>
        <v>0</v>
      </c>
      <c r="Y167" s="154">
        <f>_xlfn.IFNA(IF($B167=$B$382,0,INDEX('I.Supplementary 2019-20'!$I$8:$I$191,MATCH($B167,'I.Supplementary 2019-20'!$B$8:$B$191,0))),INDEX('KI 2019-20'!$I$9:$I$383,MATCH($B167,'KI 2019-20'!$B$9:$B$383,0)))</f>
        <v>0</v>
      </c>
      <c r="Z167" s="153">
        <f>_xlfn.IFNA(IF($B167=$B$382,0,INDEX('I.Supplementary 2019-20'!$J$8:$J$191,MATCH($B167,'I.Supplementary 2019-20'!$B$8:$B$191,0))),INDEX('KI 2019-20'!$J$9:$J$383,MATCH($B167,'KI 2019-20'!$B$9:$B$383,0)))</f>
        <v>4.510099594414112</v>
      </c>
      <c r="AA167" s="155">
        <f>_xlfn.IFNA(IF($B167=$B$382,0,INDEX('I.Supplementary 2019-20'!$H$8:$H$191,MATCH($B167,'I.Supplementary 2019-20'!$B$8:$B$191,0))),INDEX('KI 2019-20'!$H$9:$H$383,MATCH($B167,'KI 2019-20'!$B$9:$B$383,0)))</f>
        <v>4.510099594414112</v>
      </c>
      <c r="AC167" s="156">
        <f>I167*('Other inputs'!$C$6/'Other inputs'!$C$5)</f>
        <v>0</v>
      </c>
      <c r="AD167" s="149">
        <f>IF(B167=$B$35,J167*('Other inputs'!$C$6/'Other inputs'!$C$5)-('Other inputs'!$C$18/1000000),J167*('Other inputs'!$C$6/'Other inputs'!$C$5))</f>
        <v>0</v>
      </c>
      <c r="AE167" s="149">
        <f>K167*('Other inputs'!$C$6/'Other inputs'!$C$5)</f>
        <v>0</v>
      </c>
      <c r="AF167" s="149">
        <f>L167*('Other inputs'!$C$6/'Other inputs'!$C$5)</f>
        <v>0</v>
      </c>
      <c r="AG167" s="188">
        <f>M167*('Other inputs'!$C$6/'Other inputs'!$C$5)</f>
        <v>0</v>
      </c>
      <c r="AH167" s="149">
        <f>N167*('Other inputs'!$C$6/'Other inputs'!$C$5)</f>
        <v>0</v>
      </c>
      <c r="AI167" s="149">
        <f>O167*('Other inputs'!$C$6/'Other inputs'!$C$5)</f>
        <v>4.5835839055247289</v>
      </c>
      <c r="AJ167" s="149">
        <f>P167*('Other inputs'!$C$6/'Other inputs'!$C$5)</f>
        <v>0</v>
      </c>
      <c r="AK167" s="149">
        <f>Q167*('Other inputs'!$C$6/'Other inputs'!$C$5)</f>
        <v>0</v>
      </c>
      <c r="AL167" s="188">
        <f>R167*('Other inputs'!$C$6/'Other inputs'!$C$5)</f>
        <v>0</v>
      </c>
      <c r="AM167" s="156">
        <f t="shared" si="32"/>
        <v>0</v>
      </c>
      <c r="AN167" s="149">
        <f t="shared" si="33"/>
        <v>4.5835839055247289</v>
      </c>
      <c r="AO167" s="149">
        <f t="shared" si="34"/>
        <v>0</v>
      </c>
      <c r="AP167" s="149">
        <f t="shared" si="35"/>
        <v>0</v>
      </c>
      <c r="AQ167" s="188">
        <f t="shared" si="36"/>
        <v>0</v>
      </c>
      <c r="AR167" s="149"/>
      <c r="AS167" s="156">
        <f>IF(D167=$C$171,'Other inputs'!$C$12/1000000,SUM(AC167:AG167))</f>
        <v>0</v>
      </c>
      <c r="AT167" s="200">
        <f>IF(D167=$C$171,$Z$171*('Other inputs'!$C$6/'Other inputs'!$C$5),SUM(AH167:AL167))</f>
        <v>4.5835839055247289</v>
      </c>
      <c r="AU167" s="210">
        <f t="shared" si="37"/>
        <v>4.5835839055247289</v>
      </c>
      <c r="AV167" s="214"/>
      <c r="AW167" s="199">
        <f>IF($G167=1,0,IF($B167=$B$172,AC167*('Other inputs'!$F$6/'Other inputs'!$F$5)-('Other inputs'!$C$28/1000000),AC167*('Other inputs'!$F$6/'Other inputs'!$F$5)))</f>
        <v>0</v>
      </c>
      <c r="AX167" s="200">
        <f>IF($G167=1,0,IF($B167=$B$172,AD167*('Other inputs'!$F$6/'Other inputs'!$F$5)-('Other inputs'!$C$29/1000000),AD167*('Other inputs'!$F$6/'Other inputs'!$F$5)))</f>
        <v>0</v>
      </c>
      <c r="AY167" s="200">
        <f>IF($G167=1,0,AE167*('Other inputs'!$F$6/'Other inputs'!$F$5))</f>
        <v>0</v>
      </c>
      <c r="AZ167" s="200">
        <f>IF($G167=1,0,AF167*('Other inputs'!$F$6/'Other inputs'!$F$5))</f>
        <v>0</v>
      </c>
      <c r="BA167" s="200">
        <f>IF($G167=1,0,AG167*('Other inputs'!$F$6/'Other inputs'!$F$5))</f>
        <v>0</v>
      </c>
      <c r="BB167" s="199">
        <f>IF($G167=1,0,AH167*('Other inputs'!$C$7/'Other inputs'!$C$6))</f>
        <v>0</v>
      </c>
      <c r="BC167" s="200">
        <f>IF($G167=1,0,AI167*('Other inputs'!$C$7/'Other inputs'!$C$6))</f>
        <v>4.5835839055247289</v>
      </c>
      <c r="BD167" s="200">
        <f>IF($G167=1,0,AJ167*('Other inputs'!$C$7/'Other inputs'!$C$6))</f>
        <v>0</v>
      </c>
      <c r="BE167" s="200">
        <f>IF($G167=1,0,AK167*('Other inputs'!$C$7/'Other inputs'!$C$6))</f>
        <v>0</v>
      </c>
      <c r="BF167" s="200">
        <f>IF($G167=1,0,AL167*('Other inputs'!$C$7/'Other inputs'!$C$6))</f>
        <v>0</v>
      </c>
      <c r="BG167" s="199">
        <f t="shared" si="38"/>
        <v>0</v>
      </c>
      <c r="BH167" s="200">
        <f t="shared" si="39"/>
        <v>4.5835839055247289</v>
      </c>
      <c r="BI167" s="200">
        <f t="shared" si="40"/>
        <v>0</v>
      </c>
      <c r="BJ167" s="200">
        <f t="shared" si="41"/>
        <v>0</v>
      </c>
      <c r="BK167" s="210">
        <f t="shared" si="42"/>
        <v>0</v>
      </c>
      <c r="BL167" s="200"/>
      <c r="BM167" s="199">
        <f>IF(D167=C$171,'Other inputs'!$C$13/1000000,SUM(AW167:BA167))</f>
        <v>0</v>
      </c>
      <c r="BN167" s="200">
        <f>IF(B167=$B$171,$AT$171*('Other inputs'!$C$7/'Other inputs'!$C$6),SUM(BB167:BF167))</f>
        <v>4.5835839055247289</v>
      </c>
      <c r="BO167" s="188">
        <f t="shared" si="43"/>
        <v>4.5835839055247289</v>
      </c>
    </row>
    <row r="168" spans="2:67">
      <c r="B168" s="121" t="str">
        <f>'KI 2019-20'!B169</f>
        <v>E2336</v>
      </c>
      <c r="C168" s="160" t="str">
        <f t="shared" si="30"/>
        <v>E2336</v>
      </c>
      <c r="D168" s="160" t="str">
        <f t="shared" si="31"/>
        <v>E2336</v>
      </c>
      <c r="E168" t="str">
        <f>INDEX('KI 2019-20'!D$9:D$383,MATCH($B168,'KI 2019-20'!$B$9:$B$383,0))</f>
        <v>SD</v>
      </c>
      <c r="F168" t="str">
        <f>INDEX('KI 2019-20'!E$9:E$383,MATCH($B168,'KI 2019-20'!$B$9:$B$383,0))</f>
        <v>P1909</v>
      </c>
      <c r="G168" s="119">
        <v>0</v>
      </c>
      <c r="H168" s="120" t="str">
        <f>INDEX('KI 2019-20'!F$9:F$383,MATCH($B168,'KI 2019-20'!$B$9:$B$383,0))</f>
        <v>Hyndburn</v>
      </c>
      <c r="I168" s="154">
        <f>_xlfn.IFNA(IF($B168=$B$382,0,INDEX('I.Supplementary 2019-20'!N$8:N$191,MATCH($B168,'I.Supplementary 2019-20'!$B$8:$B$191,0))),INDEX('KI 2019-20'!N$9:N$383,MATCH($B168,'KI 2019-20'!$B$9:$B$383,0)))</f>
        <v>0</v>
      </c>
      <c r="J168" s="153">
        <f>_xlfn.IFNA(IF($B168=$B$382,0,INDEX('I.Supplementary 2019-20'!O$8:O$191,MATCH($B168,'I.Supplementary 2019-20'!$B$8:$B$191,0))),INDEX('KI 2019-20'!O$9:O$383,MATCH($B168,'KI 2019-20'!$B$9:$B$383,0)))</f>
        <v>1.5346509066826739</v>
      </c>
      <c r="K168" s="153">
        <f>_xlfn.IFNA(IF($B168=$B$382,0,INDEX('I.Supplementary 2019-20'!P$8:P$191,MATCH($B168,'I.Supplementary 2019-20'!$B$8:$B$191,0))),INDEX('KI 2019-20'!P$9:P$383,MATCH($B168,'KI 2019-20'!$B$9:$B$383,0)))</f>
        <v>0</v>
      </c>
      <c r="L168" s="153">
        <f>_xlfn.IFNA(IF($B168=$B$382,0,INDEX('I.Supplementary 2019-20'!Q$8:Q$191,MATCH($B168,'I.Supplementary 2019-20'!$B$8:$B$191,0))),INDEX('KI 2019-20'!Q$9:Q$383,MATCH($B168,'KI 2019-20'!$B$9:$B$383,0)))</f>
        <v>0</v>
      </c>
      <c r="M168" s="155">
        <f>_xlfn.IFNA(IF($B168=$B$382,0,INDEX('I.Supplementary 2019-20'!R$8:R$191,MATCH($B168,'I.Supplementary 2019-20'!$B$8:$B$191,0))),INDEX('KI 2019-20'!R$9:R$383,MATCH($B168,'KI 2019-20'!$B$9:$B$383,0)))</f>
        <v>0</v>
      </c>
      <c r="N168" s="153">
        <f>_xlfn.IFNA(IF($B168=$B$382,0,INDEX('I.Supplementary 2019-20'!S$8:S$191,MATCH($B168,'I.Supplementary 2019-20'!$B$8:$B$191,0))),INDEX('KI 2019-20'!S$9:S$383,MATCH($B168,'KI 2019-20'!$B$9:$B$383,0)))</f>
        <v>0</v>
      </c>
      <c r="O168" s="153">
        <f>_xlfn.IFNA(IF($B168=$B$382,0,INDEX('I.Supplementary 2019-20'!T$8:T$191,MATCH($B168,'I.Supplementary 2019-20'!$B$8:$B$191,0))),INDEX('KI 2019-20'!T$9:T$383,MATCH($B168,'KI 2019-20'!$B$9:$B$383,0)))</f>
        <v>3.542987789103218</v>
      </c>
      <c r="P168" s="153">
        <f>_xlfn.IFNA(IF($B168=$B$382,0,INDEX('I.Supplementary 2019-20'!U$8:U$191,MATCH($B168,'I.Supplementary 2019-20'!$B$8:$B$191,0))),INDEX('KI 2019-20'!U$9:U$383,MATCH($B168,'KI 2019-20'!$B$9:$B$383,0)))</f>
        <v>0</v>
      </c>
      <c r="Q168" s="153">
        <f>_xlfn.IFNA(IF($B168=$B$382,0,INDEX('I.Supplementary 2019-20'!V$8:V$191,MATCH($B168,'I.Supplementary 2019-20'!$B$8:$B$191,0))),INDEX('KI 2019-20'!V$9:V$383,MATCH($B168,'KI 2019-20'!$B$9:$B$383,0)))</f>
        <v>0</v>
      </c>
      <c r="R168" s="155">
        <f>_xlfn.IFNA(IF($B168=$B$382,0,INDEX('I.Supplementary 2019-20'!W$8:W$191,MATCH($B168,'I.Supplementary 2019-20'!$B$8:$B$191,0))),INDEX('KI 2019-20'!W$9:W$383,MATCH($B168,'KI 2019-20'!$B$9:$B$383,0)))</f>
        <v>0</v>
      </c>
      <c r="S168" s="153">
        <f>_xlfn.IFNA(IF($B168=$B$382,0,INDEX('I.Supplementary 2019-20'!X$8:X$191,MATCH($B168,'I.Supplementary 2019-20'!$B$8:$B$191,0))),INDEX('KI 2019-20'!X$9:X$383,MATCH($B168,'KI 2019-20'!$B$9:$B$383,0)))</f>
        <v>0</v>
      </c>
      <c r="T168" s="153">
        <f>_xlfn.IFNA(IF($B168=$B$382,0,INDEX('I.Supplementary 2019-20'!Y$8:Y$191,MATCH($B168,'I.Supplementary 2019-20'!$B$8:$B$191,0))),INDEX('KI 2019-20'!Y$9:Y$383,MATCH($B168,'KI 2019-20'!$B$9:$B$383,0)))</f>
        <v>5.0776386957858914</v>
      </c>
      <c r="U168" s="153">
        <f>_xlfn.IFNA(IF($B168=$B$382,0,INDEX('I.Supplementary 2019-20'!Z$8:Z$191,MATCH($B168,'I.Supplementary 2019-20'!$B$8:$B$191,0))),INDEX('KI 2019-20'!Z$9:Z$383,MATCH($B168,'KI 2019-20'!$B$9:$B$383,0)))</f>
        <v>0</v>
      </c>
      <c r="V168" s="153">
        <f>_xlfn.IFNA(IF($B168=$B$382,0,INDEX('I.Supplementary 2019-20'!AA$8:AA$191,MATCH($B168,'I.Supplementary 2019-20'!$B$8:$B$191,0))),INDEX('KI 2019-20'!AA$9:AA$383,MATCH($B168,'KI 2019-20'!$B$9:$B$383,0)))</f>
        <v>0</v>
      </c>
      <c r="W168" s="155">
        <f>_xlfn.IFNA(IF($B168=$B$382,0,INDEX('I.Supplementary 2019-20'!AB$8:AB$191,MATCH($B168,'I.Supplementary 2019-20'!$B$8:$B$191,0))),INDEX('KI 2019-20'!AB$9:AB$383,MATCH($B168,'KI 2019-20'!$B$9:$B$383,0)))</f>
        <v>0</v>
      </c>
      <c r="Y168" s="154">
        <f>_xlfn.IFNA(IF($B168=$B$382,0,INDEX('I.Supplementary 2019-20'!$I$8:$I$191,MATCH($B168,'I.Supplementary 2019-20'!$B$8:$B$191,0))),INDEX('KI 2019-20'!$I$9:$I$383,MATCH($B168,'KI 2019-20'!$B$9:$B$383,0)))</f>
        <v>1.5346509066826739</v>
      </c>
      <c r="Z168" s="153">
        <f>_xlfn.IFNA(IF($B168=$B$382,0,INDEX('I.Supplementary 2019-20'!$J$8:$J$191,MATCH($B168,'I.Supplementary 2019-20'!$B$8:$B$191,0))),INDEX('KI 2019-20'!$J$9:$J$383,MATCH($B168,'KI 2019-20'!$B$9:$B$383,0)))</f>
        <v>3.542987789103218</v>
      </c>
      <c r="AA168" s="155">
        <f>_xlfn.IFNA(IF($B168=$B$382,0,INDEX('I.Supplementary 2019-20'!$H$8:$H$191,MATCH($B168,'I.Supplementary 2019-20'!$B$8:$B$191,0))),INDEX('KI 2019-20'!$H$9:$H$383,MATCH($B168,'KI 2019-20'!$B$9:$B$383,0)))</f>
        <v>5.0776386957858914</v>
      </c>
      <c r="AC168" s="156">
        <f>I168*('Other inputs'!$C$6/'Other inputs'!$C$5)</f>
        <v>0</v>
      </c>
      <c r="AD168" s="149">
        <f>IF(B168=$B$35,J168*('Other inputs'!$C$6/'Other inputs'!$C$5)-('Other inputs'!$C$18/1000000),J168*('Other inputs'!$C$6/'Other inputs'!$C$5))</f>
        <v>1.5596554021072389</v>
      </c>
      <c r="AE168" s="149">
        <f>K168*('Other inputs'!$C$6/'Other inputs'!$C$5)</f>
        <v>0</v>
      </c>
      <c r="AF168" s="149">
        <f>L168*('Other inputs'!$C$6/'Other inputs'!$C$5)</f>
        <v>0</v>
      </c>
      <c r="AG168" s="188">
        <f>M168*('Other inputs'!$C$6/'Other inputs'!$C$5)</f>
        <v>0</v>
      </c>
      <c r="AH168" s="149">
        <f>N168*('Other inputs'!$C$6/'Other inputs'!$C$5)</f>
        <v>0</v>
      </c>
      <c r="AI168" s="149">
        <f>O168*('Other inputs'!$C$6/'Other inputs'!$C$5)</f>
        <v>3.6007146777240444</v>
      </c>
      <c r="AJ168" s="149">
        <f>P168*('Other inputs'!$C$6/'Other inputs'!$C$5)</f>
        <v>0</v>
      </c>
      <c r="AK168" s="149">
        <f>Q168*('Other inputs'!$C$6/'Other inputs'!$C$5)</f>
        <v>0</v>
      </c>
      <c r="AL168" s="188">
        <f>R168*('Other inputs'!$C$6/'Other inputs'!$C$5)</f>
        <v>0</v>
      </c>
      <c r="AM168" s="156">
        <f t="shared" si="32"/>
        <v>0</v>
      </c>
      <c r="AN168" s="149">
        <f t="shared" si="33"/>
        <v>5.1603700798312833</v>
      </c>
      <c r="AO168" s="149">
        <f t="shared" si="34"/>
        <v>0</v>
      </c>
      <c r="AP168" s="149">
        <f t="shared" si="35"/>
        <v>0</v>
      </c>
      <c r="AQ168" s="188">
        <f t="shared" si="36"/>
        <v>0</v>
      </c>
      <c r="AR168" s="149"/>
      <c r="AS168" s="156">
        <f>IF(D168=$C$171,'Other inputs'!$C$12/1000000,SUM(AC168:AG168))</f>
        <v>1.5596554021072389</v>
      </c>
      <c r="AT168" s="200">
        <f>IF(D168=$C$171,$Z$171*('Other inputs'!$C$6/'Other inputs'!$C$5),SUM(AH168:AL168))</f>
        <v>3.6007146777240444</v>
      </c>
      <c r="AU168" s="210">
        <f t="shared" si="37"/>
        <v>5.1603700798312833</v>
      </c>
      <c r="AV168" s="214"/>
      <c r="AW168" s="199">
        <f>IF($G168=1,0,IF($B168=$B$172,AC168*('Other inputs'!$F$6/'Other inputs'!$F$5)-('Other inputs'!$C$28/1000000),AC168*('Other inputs'!$F$6/'Other inputs'!$F$5)))</f>
        <v>0</v>
      </c>
      <c r="AX168" s="200">
        <f>IF($G168=1,0,IF($B168=$B$172,AD168*('Other inputs'!$F$6/'Other inputs'!$F$5)-('Other inputs'!$C$29/1000000),AD168*('Other inputs'!$F$6/'Other inputs'!$F$5)))</f>
        <v>1.5682802246073708</v>
      </c>
      <c r="AY168" s="200">
        <f>IF($G168=1,0,AE168*('Other inputs'!$F$6/'Other inputs'!$F$5))</f>
        <v>0</v>
      </c>
      <c r="AZ168" s="200">
        <f>IF($G168=1,0,AF168*('Other inputs'!$F$6/'Other inputs'!$F$5))</f>
        <v>0</v>
      </c>
      <c r="BA168" s="200">
        <f>IF($G168=1,0,AG168*('Other inputs'!$F$6/'Other inputs'!$F$5))</f>
        <v>0</v>
      </c>
      <c r="BB168" s="199">
        <f>IF($G168=1,0,AH168*('Other inputs'!$C$7/'Other inputs'!$C$6))</f>
        <v>0</v>
      </c>
      <c r="BC168" s="200">
        <f>IF($G168=1,0,AI168*('Other inputs'!$C$7/'Other inputs'!$C$6))</f>
        <v>3.6007146777240444</v>
      </c>
      <c r="BD168" s="200">
        <f>IF($G168=1,0,AJ168*('Other inputs'!$C$7/'Other inputs'!$C$6))</f>
        <v>0</v>
      </c>
      <c r="BE168" s="200">
        <f>IF($G168=1,0,AK168*('Other inputs'!$C$7/'Other inputs'!$C$6))</f>
        <v>0</v>
      </c>
      <c r="BF168" s="200">
        <f>IF($G168=1,0,AL168*('Other inputs'!$C$7/'Other inputs'!$C$6))</f>
        <v>0</v>
      </c>
      <c r="BG168" s="199">
        <f t="shared" si="38"/>
        <v>0</v>
      </c>
      <c r="BH168" s="200">
        <f t="shared" si="39"/>
        <v>5.1689949023314155</v>
      </c>
      <c r="BI168" s="200">
        <f t="shared" si="40"/>
        <v>0</v>
      </c>
      <c r="BJ168" s="200">
        <f t="shared" si="41"/>
        <v>0</v>
      </c>
      <c r="BK168" s="210">
        <f t="shared" si="42"/>
        <v>0</v>
      </c>
      <c r="BL168" s="200"/>
      <c r="BM168" s="199">
        <f>IF(D168=C$171,'Other inputs'!$C$13/1000000,SUM(AW168:BA168))</f>
        <v>1.5682802246073708</v>
      </c>
      <c r="BN168" s="200">
        <f>IF(B168=$B$171,$AT$171*('Other inputs'!$C$7/'Other inputs'!$C$6),SUM(BB168:BF168))</f>
        <v>3.6007146777240444</v>
      </c>
      <c r="BO168" s="188">
        <f t="shared" si="43"/>
        <v>5.1689949023314155</v>
      </c>
    </row>
    <row r="169" spans="2:67">
      <c r="B169" s="121" t="str">
        <f>'KI 2019-20'!B170</f>
        <v>E3533</v>
      </c>
      <c r="C169" s="160" t="str">
        <f t="shared" si="30"/>
        <v>E3533</v>
      </c>
      <c r="D169" s="160" t="str">
        <f t="shared" si="31"/>
        <v>E3533</v>
      </c>
      <c r="E169" t="str">
        <f>INDEX('KI 2019-20'!D$9:D$383,MATCH($B169,'KI 2019-20'!$B$9:$B$383,0))</f>
        <v>SD</v>
      </c>
      <c r="F169">
        <f>INDEX('KI 2019-20'!E$9:E$383,MATCH($B169,'KI 2019-20'!$B$9:$B$383,0))</f>
        <v>0</v>
      </c>
      <c r="G169" s="119">
        <v>0</v>
      </c>
      <c r="H169" s="120" t="str">
        <f>INDEX('KI 2019-20'!F$9:F$383,MATCH($B169,'KI 2019-20'!$B$9:$B$383,0))</f>
        <v>Ipswich</v>
      </c>
      <c r="I169" s="154">
        <f>_xlfn.IFNA(IF($B169=$B$382,0,INDEX('I.Supplementary 2019-20'!N$8:N$191,MATCH($B169,'I.Supplementary 2019-20'!$B$8:$B$191,0))),INDEX('KI 2019-20'!N$9:N$383,MATCH($B169,'KI 2019-20'!$B$9:$B$383,0)))</f>
        <v>0</v>
      </c>
      <c r="J169" s="153">
        <f>_xlfn.IFNA(IF($B169=$B$382,0,INDEX('I.Supplementary 2019-20'!O$8:O$191,MATCH($B169,'I.Supplementary 2019-20'!$B$8:$B$191,0))),INDEX('KI 2019-20'!O$9:O$383,MATCH($B169,'KI 2019-20'!$B$9:$B$383,0)))</f>
        <v>0</v>
      </c>
      <c r="K169" s="153">
        <f>_xlfn.IFNA(IF($B169=$B$382,0,INDEX('I.Supplementary 2019-20'!P$8:P$191,MATCH($B169,'I.Supplementary 2019-20'!$B$8:$B$191,0))),INDEX('KI 2019-20'!P$9:P$383,MATCH($B169,'KI 2019-20'!$B$9:$B$383,0)))</f>
        <v>0</v>
      </c>
      <c r="L169" s="153">
        <f>_xlfn.IFNA(IF($B169=$B$382,0,INDEX('I.Supplementary 2019-20'!Q$8:Q$191,MATCH($B169,'I.Supplementary 2019-20'!$B$8:$B$191,0))),INDEX('KI 2019-20'!Q$9:Q$383,MATCH($B169,'KI 2019-20'!$B$9:$B$383,0)))</f>
        <v>0</v>
      </c>
      <c r="M169" s="155">
        <f>_xlfn.IFNA(IF($B169=$B$382,0,INDEX('I.Supplementary 2019-20'!R$8:R$191,MATCH($B169,'I.Supplementary 2019-20'!$B$8:$B$191,0))),INDEX('KI 2019-20'!R$9:R$383,MATCH($B169,'KI 2019-20'!$B$9:$B$383,0)))</f>
        <v>0</v>
      </c>
      <c r="N169" s="153">
        <f>_xlfn.IFNA(IF($B169=$B$382,0,INDEX('I.Supplementary 2019-20'!S$8:S$191,MATCH($B169,'I.Supplementary 2019-20'!$B$8:$B$191,0))),INDEX('KI 2019-20'!S$9:S$383,MATCH($B169,'KI 2019-20'!$B$9:$B$383,0)))</f>
        <v>0</v>
      </c>
      <c r="O169" s="153">
        <f>_xlfn.IFNA(IF($B169=$B$382,0,INDEX('I.Supplementary 2019-20'!T$8:T$191,MATCH($B169,'I.Supplementary 2019-20'!$B$8:$B$191,0))),INDEX('KI 2019-20'!T$9:T$383,MATCH($B169,'KI 2019-20'!$B$9:$B$383,0)))</f>
        <v>4.2873763453459004</v>
      </c>
      <c r="P169" s="153">
        <f>_xlfn.IFNA(IF($B169=$B$382,0,INDEX('I.Supplementary 2019-20'!U$8:U$191,MATCH($B169,'I.Supplementary 2019-20'!$B$8:$B$191,0))),INDEX('KI 2019-20'!U$9:U$383,MATCH($B169,'KI 2019-20'!$B$9:$B$383,0)))</f>
        <v>0</v>
      </c>
      <c r="Q169" s="153">
        <f>_xlfn.IFNA(IF($B169=$B$382,0,INDEX('I.Supplementary 2019-20'!V$8:V$191,MATCH($B169,'I.Supplementary 2019-20'!$B$8:$B$191,0))),INDEX('KI 2019-20'!V$9:V$383,MATCH($B169,'KI 2019-20'!$B$9:$B$383,0)))</f>
        <v>0</v>
      </c>
      <c r="R169" s="155">
        <f>_xlfn.IFNA(IF($B169=$B$382,0,INDEX('I.Supplementary 2019-20'!W$8:W$191,MATCH($B169,'I.Supplementary 2019-20'!$B$8:$B$191,0))),INDEX('KI 2019-20'!W$9:W$383,MATCH($B169,'KI 2019-20'!$B$9:$B$383,0)))</f>
        <v>0</v>
      </c>
      <c r="S169" s="153">
        <f>_xlfn.IFNA(IF($B169=$B$382,0,INDEX('I.Supplementary 2019-20'!X$8:X$191,MATCH($B169,'I.Supplementary 2019-20'!$B$8:$B$191,0))),INDEX('KI 2019-20'!X$9:X$383,MATCH($B169,'KI 2019-20'!$B$9:$B$383,0)))</f>
        <v>0</v>
      </c>
      <c r="T169" s="153">
        <f>_xlfn.IFNA(IF($B169=$B$382,0,INDEX('I.Supplementary 2019-20'!Y$8:Y$191,MATCH($B169,'I.Supplementary 2019-20'!$B$8:$B$191,0))),INDEX('KI 2019-20'!Y$9:Y$383,MATCH($B169,'KI 2019-20'!$B$9:$B$383,0)))</f>
        <v>4.2873763453459004</v>
      </c>
      <c r="U169" s="153">
        <f>_xlfn.IFNA(IF($B169=$B$382,0,INDEX('I.Supplementary 2019-20'!Z$8:Z$191,MATCH($B169,'I.Supplementary 2019-20'!$B$8:$B$191,0))),INDEX('KI 2019-20'!Z$9:Z$383,MATCH($B169,'KI 2019-20'!$B$9:$B$383,0)))</f>
        <v>0</v>
      </c>
      <c r="V169" s="153">
        <f>_xlfn.IFNA(IF($B169=$B$382,0,INDEX('I.Supplementary 2019-20'!AA$8:AA$191,MATCH($B169,'I.Supplementary 2019-20'!$B$8:$B$191,0))),INDEX('KI 2019-20'!AA$9:AA$383,MATCH($B169,'KI 2019-20'!$B$9:$B$383,0)))</f>
        <v>0</v>
      </c>
      <c r="W169" s="155">
        <f>_xlfn.IFNA(IF($B169=$B$382,0,INDEX('I.Supplementary 2019-20'!AB$8:AB$191,MATCH($B169,'I.Supplementary 2019-20'!$B$8:$B$191,0))),INDEX('KI 2019-20'!AB$9:AB$383,MATCH($B169,'KI 2019-20'!$B$9:$B$383,0)))</f>
        <v>0</v>
      </c>
      <c r="Y169" s="154">
        <f>_xlfn.IFNA(IF($B169=$B$382,0,INDEX('I.Supplementary 2019-20'!$I$8:$I$191,MATCH($B169,'I.Supplementary 2019-20'!$B$8:$B$191,0))),INDEX('KI 2019-20'!$I$9:$I$383,MATCH($B169,'KI 2019-20'!$B$9:$B$383,0)))</f>
        <v>0</v>
      </c>
      <c r="Z169" s="153">
        <f>_xlfn.IFNA(IF($B169=$B$382,0,INDEX('I.Supplementary 2019-20'!$J$8:$J$191,MATCH($B169,'I.Supplementary 2019-20'!$B$8:$B$191,0))),INDEX('KI 2019-20'!$J$9:$J$383,MATCH($B169,'KI 2019-20'!$B$9:$B$383,0)))</f>
        <v>4.2873763453459004</v>
      </c>
      <c r="AA169" s="155">
        <f>_xlfn.IFNA(IF($B169=$B$382,0,INDEX('I.Supplementary 2019-20'!$H$8:$H$191,MATCH($B169,'I.Supplementary 2019-20'!$B$8:$B$191,0))),INDEX('KI 2019-20'!$H$9:$H$383,MATCH($B169,'KI 2019-20'!$B$9:$B$383,0)))</f>
        <v>4.2873763453459004</v>
      </c>
      <c r="AC169" s="156">
        <f>I169*('Other inputs'!$C$6/'Other inputs'!$C$5)</f>
        <v>0</v>
      </c>
      <c r="AD169" s="149">
        <f>IF(B169=$B$35,J169*('Other inputs'!$C$6/'Other inputs'!$C$5)-('Other inputs'!$C$18/1000000),J169*('Other inputs'!$C$6/'Other inputs'!$C$5))</f>
        <v>0</v>
      </c>
      <c r="AE169" s="149">
        <f>K169*('Other inputs'!$C$6/'Other inputs'!$C$5)</f>
        <v>0</v>
      </c>
      <c r="AF169" s="149">
        <f>L169*('Other inputs'!$C$6/'Other inputs'!$C$5)</f>
        <v>0</v>
      </c>
      <c r="AG169" s="188">
        <f>M169*('Other inputs'!$C$6/'Other inputs'!$C$5)</f>
        <v>0</v>
      </c>
      <c r="AH169" s="149">
        <f>N169*('Other inputs'!$C$6/'Other inputs'!$C$5)</f>
        <v>0</v>
      </c>
      <c r="AI169" s="149">
        <f>O169*('Other inputs'!$C$6/'Other inputs'!$C$5)</f>
        <v>4.3572317644146725</v>
      </c>
      <c r="AJ169" s="149">
        <f>P169*('Other inputs'!$C$6/'Other inputs'!$C$5)</f>
        <v>0</v>
      </c>
      <c r="AK169" s="149">
        <f>Q169*('Other inputs'!$C$6/'Other inputs'!$C$5)</f>
        <v>0</v>
      </c>
      <c r="AL169" s="188">
        <f>R169*('Other inputs'!$C$6/'Other inputs'!$C$5)</f>
        <v>0</v>
      </c>
      <c r="AM169" s="156">
        <f t="shared" si="32"/>
        <v>0</v>
      </c>
      <c r="AN169" s="149">
        <f t="shared" si="33"/>
        <v>4.3572317644146725</v>
      </c>
      <c r="AO169" s="149">
        <f t="shared" si="34"/>
        <v>0</v>
      </c>
      <c r="AP169" s="149">
        <f t="shared" si="35"/>
        <v>0</v>
      </c>
      <c r="AQ169" s="188">
        <f t="shared" si="36"/>
        <v>0</v>
      </c>
      <c r="AR169" s="149"/>
      <c r="AS169" s="156">
        <f>IF(D169=$C$171,'Other inputs'!$C$12/1000000,SUM(AC169:AG169))</f>
        <v>0</v>
      </c>
      <c r="AT169" s="200">
        <f>IF(D169=$C$171,$Z$171*('Other inputs'!$C$6/'Other inputs'!$C$5),SUM(AH169:AL169))</f>
        <v>4.3572317644146725</v>
      </c>
      <c r="AU169" s="210">
        <f t="shared" si="37"/>
        <v>4.3572317644146725</v>
      </c>
      <c r="AV169" s="214"/>
      <c r="AW169" s="199">
        <f>IF($G169=1,0,IF($B169=$B$172,AC169*('Other inputs'!$F$6/'Other inputs'!$F$5)-('Other inputs'!$C$28/1000000),AC169*('Other inputs'!$F$6/'Other inputs'!$F$5)))</f>
        <v>0</v>
      </c>
      <c r="AX169" s="200">
        <f>IF($G169=1,0,IF($B169=$B$172,AD169*('Other inputs'!$F$6/'Other inputs'!$F$5)-('Other inputs'!$C$29/1000000),AD169*('Other inputs'!$F$6/'Other inputs'!$F$5)))</f>
        <v>0</v>
      </c>
      <c r="AY169" s="200">
        <f>IF($G169=1,0,AE169*('Other inputs'!$F$6/'Other inputs'!$F$5))</f>
        <v>0</v>
      </c>
      <c r="AZ169" s="200">
        <f>IF($G169=1,0,AF169*('Other inputs'!$F$6/'Other inputs'!$F$5))</f>
        <v>0</v>
      </c>
      <c r="BA169" s="200">
        <f>IF($G169=1,0,AG169*('Other inputs'!$F$6/'Other inputs'!$F$5))</f>
        <v>0</v>
      </c>
      <c r="BB169" s="199">
        <f>IF($G169=1,0,AH169*('Other inputs'!$C$7/'Other inputs'!$C$6))</f>
        <v>0</v>
      </c>
      <c r="BC169" s="200">
        <f>IF($G169=1,0,AI169*('Other inputs'!$C$7/'Other inputs'!$C$6))</f>
        <v>4.3572317644146725</v>
      </c>
      <c r="BD169" s="200">
        <f>IF($G169=1,0,AJ169*('Other inputs'!$C$7/'Other inputs'!$C$6))</f>
        <v>0</v>
      </c>
      <c r="BE169" s="200">
        <f>IF($G169=1,0,AK169*('Other inputs'!$C$7/'Other inputs'!$C$6))</f>
        <v>0</v>
      </c>
      <c r="BF169" s="200">
        <f>IF($G169=1,0,AL169*('Other inputs'!$C$7/'Other inputs'!$C$6))</f>
        <v>0</v>
      </c>
      <c r="BG169" s="199">
        <f t="shared" si="38"/>
        <v>0</v>
      </c>
      <c r="BH169" s="200">
        <f t="shared" si="39"/>
        <v>4.3572317644146725</v>
      </c>
      <c r="BI169" s="200">
        <f t="shared" si="40"/>
        <v>0</v>
      </c>
      <c r="BJ169" s="200">
        <f t="shared" si="41"/>
        <v>0</v>
      </c>
      <c r="BK169" s="210">
        <f t="shared" si="42"/>
        <v>0</v>
      </c>
      <c r="BL169" s="200"/>
      <c r="BM169" s="199">
        <f>IF(D169=C$171,'Other inputs'!$C$13/1000000,SUM(AW169:BA169))</f>
        <v>0</v>
      </c>
      <c r="BN169" s="200">
        <f>IF(B169=$B$171,$AT$171*('Other inputs'!$C$7/'Other inputs'!$C$6),SUM(BB169:BF169))</f>
        <v>4.3572317644146725</v>
      </c>
      <c r="BO169" s="188">
        <f t="shared" si="43"/>
        <v>4.3572317644146725</v>
      </c>
    </row>
    <row r="170" spans="2:67">
      <c r="B170" s="121" t="str">
        <f>'KI 2019-20'!B171</f>
        <v>E2101</v>
      </c>
      <c r="C170" s="160" t="str">
        <f t="shared" si="30"/>
        <v>E2101</v>
      </c>
      <c r="D170" s="160" t="str">
        <f t="shared" si="31"/>
        <v>E2101O</v>
      </c>
      <c r="E170" t="str">
        <f>INDEX('KI 2019-20'!D$9:D$383,MATCH($B170,'KI 2019-20'!$B$9:$B$383,0))</f>
        <v>UNIFIR</v>
      </c>
      <c r="F170" t="str">
        <f>INDEX('KI 2019-20'!E$9:E$383,MATCH($B170,'KI 2019-20'!$B$9:$B$383,0))</f>
        <v>P1906</v>
      </c>
      <c r="G170" s="119">
        <v>2</v>
      </c>
      <c r="H170" s="120" t="str">
        <f>INDEX('KI 2019-20'!F$9:F$383,MATCH($B170,'KI 2019-20'!$B$9:$B$383,0))</f>
        <v>Isle of Wight with Fire</v>
      </c>
      <c r="I170" s="154">
        <f>_xlfn.IFNA(IF($B170=$B$382,0,INDEX('I.Supplementary 2019-20'!N$8:N$191,MATCH($B170,'I.Supplementary 2019-20'!$B$8:$B$191,0))),INDEX('KI 2019-20'!N$9:N$383,MATCH($B170,'KI 2019-20'!$B$9:$B$383,0)))</f>
        <v>3.9108633594551829</v>
      </c>
      <c r="J170" s="153">
        <f>_xlfn.IFNA(IF($B170=$B$382,0,INDEX('I.Supplementary 2019-20'!O$8:O$191,MATCH($B170,'I.Supplementary 2019-20'!$B$8:$B$191,0))),INDEX('KI 2019-20'!O$9:O$383,MATCH($B170,'KI 2019-20'!$B$9:$B$383,0)))</f>
        <v>-0.34662362164675259</v>
      </c>
      <c r="K170" s="153">
        <f>_xlfn.IFNA(IF($B170=$B$382,0,INDEX('I.Supplementary 2019-20'!P$8:P$191,MATCH($B170,'I.Supplementary 2019-20'!$B$8:$B$191,0))),INDEX('KI 2019-20'!P$9:P$383,MATCH($B170,'KI 2019-20'!$B$9:$B$383,0)))</f>
        <v>0.88243997187656953</v>
      </c>
      <c r="L170" s="153">
        <f>_xlfn.IFNA(IF($B170=$B$382,0,INDEX('I.Supplementary 2019-20'!Q$8:Q$191,MATCH($B170,'I.Supplementary 2019-20'!$B$8:$B$191,0))),INDEX('KI 2019-20'!Q$9:Q$383,MATCH($B170,'KI 2019-20'!$B$9:$B$383,0)))</f>
        <v>0</v>
      </c>
      <c r="M170" s="155">
        <f>_xlfn.IFNA(IF($B170=$B$382,0,INDEX('I.Supplementary 2019-20'!R$8:R$191,MATCH($B170,'I.Supplementary 2019-20'!$B$8:$B$191,0))),INDEX('KI 2019-20'!R$9:R$383,MATCH($B170,'KI 2019-20'!$B$9:$B$383,0)))</f>
        <v>0</v>
      </c>
      <c r="N170" s="153">
        <f>_xlfn.IFNA(IF($B170=$B$382,0,INDEX('I.Supplementary 2019-20'!S$8:S$191,MATCH($B170,'I.Supplementary 2019-20'!$B$8:$B$191,0))),INDEX('KI 2019-20'!S$9:S$383,MATCH($B170,'KI 2019-20'!$B$9:$B$383,0)))</f>
        <v>26.167276945908103</v>
      </c>
      <c r="O170" s="153">
        <f>_xlfn.IFNA(IF($B170=$B$382,0,INDEX('I.Supplementary 2019-20'!T$8:T$191,MATCH($B170,'I.Supplementary 2019-20'!$B$8:$B$191,0))),INDEX('KI 2019-20'!T$9:T$383,MATCH($B170,'KI 2019-20'!$B$9:$B$383,0)))</f>
        <v>4.2571592088542554</v>
      </c>
      <c r="P170" s="153">
        <f>_xlfn.IFNA(IF($B170=$B$382,0,INDEX('I.Supplementary 2019-20'!U$8:U$191,MATCH($B170,'I.Supplementary 2019-20'!$B$8:$B$191,0))),INDEX('KI 2019-20'!U$9:U$383,MATCH($B170,'KI 2019-20'!$B$9:$B$383,0)))</f>
        <v>1.8202406031894212</v>
      </c>
      <c r="Q170" s="153">
        <f>_xlfn.IFNA(IF($B170=$B$382,0,INDEX('I.Supplementary 2019-20'!V$8:V$191,MATCH($B170,'I.Supplementary 2019-20'!$B$8:$B$191,0))),INDEX('KI 2019-20'!V$9:V$383,MATCH($B170,'KI 2019-20'!$B$9:$B$383,0)))</f>
        <v>0</v>
      </c>
      <c r="R170" s="155">
        <f>_xlfn.IFNA(IF($B170=$B$382,0,INDEX('I.Supplementary 2019-20'!W$8:W$191,MATCH($B170,'I.Supplementary 2019-20'!$B$8:$B$191,0))),INDEX('KI 2019-20'!W$9:W$383,MATCH($B170,'KI 2019-20'!$B$9:$B$383,0)))</f>
        <v>0</v>
      </c>
      <c r="S170" s="153">
        <f>_xlfn.IFNA(IF($B170=$B$382,0,INDEX('I.Supplementary 2019-20'!X$8:X$191,MATCH($B170,'I.Supplementary 2019-20'!$B$8:$B$191,0))),INDEX('KI 2019-20'!X$9:X$383,MATCH($B170,'KI 2019-20'!$B$9:$B$383,0)))</f>
        <v>30.078140305363288</v>
      </c>
      <c r="T170" s="153">
        <f>_xlfn.IFNA(IF($B170=$B$382,0,INDEX('I.Supplementary 2019-20'!Y$8:Y$191,MATCH($B170,'I.Supplementary 2019-20'!$B$8:$B$191,0))),INDEX('KI 2019-20'!Y$9:Y$383,MATCH($B170,'KI 2019-20'!$B$9:$B$383,0)))</f>
        <v>3.9105355872075025</v>
      </c>
      <c r="U170" s="153">
        <f>_xlfn.IFNA(IF($B170=$B$382,0,INDEX('I.Supplementary 2019-20'!Z$8:Z$191,MATCH($B170,'I.Supplementary 2019-20'!$B$8:$B$191,0))),INDEX('KI 2019-20'!Z$9:Z$383,MATCH($B170,'KI 2019-20'!$B$9:$B$383,0)))</f>
        <v>2.7026805750659908</v>
      </c>
      <c r="V170" s="153">
        <f>_xlfn.IFNA(IF($B170=$B$382,0,INDEX('I.Supplementary 2019-20'!AA$8:AA$191,MATCH($B170,'I.Supplementary 2019-20'!$B$8:$B$191,0))),INDEX('KI 2019-20'!AA$9:AA$383,MATCH($B170,'KI 2019-20'!$B$9:$B$383,0)))</f>
        <v>0</v>
      </c>
      <c r="W170" s="155">
        <f>_xlfn.IFNA(IF($B170=$B$382,0,INDEX('I.Supplementary 2019-20'!AB$8:AB$191,MATCH($B170,'I.Supplementary 2019-20'!$B$8:$B$191,0))),INDEX('KI 2019-20'!AB$9:AB$383,MATCH($B170,'KI 2019-20'!$B$9:$B$383,0)))</f>
        <v>0</v>
      </c>
      <c r="Y170" s="154">
        <f>_xlfn.IFNA(IF($B170=$B$382,0,INDEX('I.Supplementary 2019-20'!$I$8:$I$191,MATCH($B170,'I.Supplementary 2019-20'!$B$8:$B$191,0))),INDEX('KI 2019-20'!$I$9:$I$383,MATCH($B170,'KI 2019-20'!$B$9:$B$383,0)))</f>
        <v>4.4466797096849993</v>
      </c>
      <c r="Z170" s="153">
        <f>_xlfn.IFNA(IF($B170=$B$382,0,INDEX('I.Supplementary 2019-20'!$J$8:$J$191,MATCH($B170,'I.Supplementary 2019-20'!$B$8:$B$191,0))),INDEX('KI 2019-20'!$J$9:$J$383,MATCH($B170,'KI 2019-20'!$B$9:$B$383,0)))</f>
        <v>32.24467675795178</v>
      </c>
      <c r="AA170" s="155">
        <f>_xlfn.IFNA(IF($B170=$B$382,0,INDEX('I.Supplementary 2019-20'!$H$8:$H$191,MATCH($B170,'I.Supplementary 2019-20'!$B$8:$B$191,0))),INDEX('KI 2019-20'!$H$9:$H$383,MATCH($B170,'KI 2019-20'!$B$9:$B$383,0)))</f>
        <v>36.69135646763678</v>
      </c>
      <c r="AC170" s="156">
        <f>I170*('Other inputs'!$C$6/'Other inputs'!$C$5)</f>
        <v>3.9745841473892796</v>
      </c>
      <c r="AD170" s="149">
        <f>IF(B170=$B$35,J170*('Other inputs'!$C$6/'Other inputs'!$C$5)-('Other inputs'!$C$18/1000000),J170*('Other inputs'!$C$6/'Other inputs'!$C$5))</f>
        <v>-0.35227125702999906</v>
      </c>
      <c r="AE170" s="149">
        <f>K170*('Other inputs'!$C$6/'Other inputs'!$C$5)</f>
        <v>0.89681781255887616</v>
      </c>
      <c r="AF170" s="149">
        <f>L170*('Other inputs'!$C$6/'Other inputs'!$C$5)</f>
        <v>0</v>
      </c>
      <c r="AG170" s="188">
        <f>M170*('Other inputs'!$C$6/'Other inputs'!$C$5)</f>
        <v>0</v>
      </c>
      <c r="AH170" s="149">
        <f>N170*('Other inputs'!$C$6/'Other inputs'!$C$5)</f>
        <v>26.593627690444286</v>
      </c>
      <c r="AI170" s="149">
        <f>O170*('Other inputs'!$C$6/'Other inputs'!$C$5)</f>
        <v>4.3265222916869117</v>
      </c>
      <c r="AJ170" s="149">
        <f>P170*('Other inputs'!$C$6/'Other inputs'!$C$5)</f>
        <v>1.8498982912250941</v>
      </c>
      <c r="AK170" s="149">
        <f>Q170*('Other inputs'!$C$6/'Other inputs'!$C$5)</f>
        <v>0</v>
      </c>
      <c r="AL170" s="188">
        <f>R170*('Other inputs'!$C$6/'Other inputs'!$C$5)</f>
        <v>0</v>
      </c>
      <c r="AM170" s="156">
        <f t="shared" si="32"/>
        <v>30.568211837833566</v>
      </c>
      <c r="AN170" s="149">
        <f t="shared" si="33"/>
        <v>3.9742510346569127</v>
      </c>
      <c r="AO170" s="149">
        <f t="shared" si="34"/>
        <v>2.74671610378397</v>
      </c>
      <c r="AP170" s="149">
        <f t="shared" si="35"/>
        <v>0</v>
      </c>
      <c r="AQ170" s="188">
        <f t="shared" si="36"/>
        <v>0</v>
      </c>
      <c r="AR170" s="149"/>
      <c r="AS170" s="156">
        <f>IF(D170=$C$171,'Other inputs'!$C$12/1000000,SUM(AC170:AG170))</f>
        <v>4.5191307029181562</v>
      </c>
      <c r="AT170" s="200">
        <f>IF(D170=$C$171,$Z$171*('Other inputs'!$C$6/'Other inputs'!$C$5),SUM(AH170:AL170))</f>
        <v>32.770048273356295</v>
      </c>
      <c r="AU170" s="210">
        <f t="shared" si="37"/>
        <v>37.289178976274449</v>
      </c>
      <c r="AV170" s="214"/>
      <c r="AW170" s="199">
        <f>IF($G170=1,0,IF($B170=$B$172,AC170*('Other inputs'!$F$6/'Other inputs'!$F$5)-('Other inputs'!$C$28/1000000),AC170*('Other inputs'!$F$6/'Other inputs'!$F$5)))</f>
        <v>3.9965634145637821</v>
      </c>
      <c r="AX170" s="200">
        <f>IF($G170=1,0,IF($B170=$B$172,AD170*('Other inputs'!$F$6/'Other inputs'!$F$5)-('Other inputs'!$C$29/1000000),AD170*('Other inputs'!$F$6/'Other inputs'!$F$5)))</f>
        <v>-0.35421930084767644</v>
      </c>
      <c r="AY170" s="200">
        <f>IF($G170=1,0,AE170*('Other inputs'!$F$6/'Other inputs'!$F$5))</f>
        <v>0.90177717373431687</v>
      </c>
      <c r="AZ170" s="200">
        <f>IF($G170=1,0,AF170*('Other inputs'!$F$6/'Other inputs'!$F$5))</f>
        <v>0</v>
      </c>
      <c r="BA170" s="200">
        <f>IF($G170=1,0,AG170*('Other inputs'!$F$6/'Other inputs'!$F$5))</f>
        <v>0</v>
      </c>
      <c r="BB170" s="199">
        <f>IF($G170=1,0,AH170*('Other inputs'!$C$7/'Other inputs'!$C$6))</f>
        <v>26.593627690444286</v>
      </c>
      <c r="BC170" s="200">
        <f>IF($G170=1,0,AI170*('Other inputs'!$C$7/'Other inputs'!$C$6))</f>
        <v>4.3265222916869117</v>
      </c>
      <c r="BD170" s="200">
        <f>IF($G170=1,0,AJ170*('Other inputs'!$C$7/'Other inputs'!$C$6))</f>
        <v>1.8498982912250941</v>
      </c>
      <c r="BE170" s="200">
        <f>IF($G170=1,0,AK170*('Other inputs'!$C$7/'Other inputs'!$C$6))</f>
        <v>0</v>
      </c>
      <c r="BF170" s="200">
        <f>IF($G170=1,0,AL170*('Other inputs'!$C$7/'Other inputs'!$C$6))</f>
        <v>0</v>
      </c>
      <c r="BG170" s="199">
        <f t="shared" si="38"/>
        <v>30.590191105008067</v>
      </c>
      <c r="BH170" s="200">
        <f t="shared" si="39"/>
        <v>3.9723029908392351</v>
      </c>
      <c r="BI170" s="200">
        <f t="shared" si="40"/>
        <v>2.7516754649594111</v>
      </c>
      <c r="BJ170" s="200">
        <f t="shared" si="41"/>
        <v>0</v>
      </c>
      <c r="BK170" s="210">
        <f t="shared" si="42"/>
        <v>0</v>
      </c>
      <c r="BL170" s="200"/>
      <c r="BM170" s="199">
        <f>IF(D170=C$171,'Other inputs'!$C$13/1000000,SUM(AW170:BA170))</f>
        <v>4.5441212874504222</v>
      </c>
      <c r="BN170" s="200">
        <f>IF(B170=$B$171,$AT$171*('Other inputs'!$C$7/'Other inputs'!$C$6),SUM(BB170:BF170))</f>
        <v>32.770048273356295</v>
      </c>
      <c r="BO170" s="188">
        <f t="shared" si="43"/>
        <v>37.314169560806718</v>
      </c>
    </row>
    <row r="171" spans="2:67">
      <c r="B171" s="121" t="str">
        <f>'KI 2019-20'!B172</f>
        <v>E4001</v>
      </c>
      <c r="C171" s="160" t="str">
        <f t="shared" si="30"/>
        <v>E4001</v>
      </c>
      <c r="D171" s="160" t="str">
        <f t="shared" si="31"/>
        <v>E4001</v>
      </c>
      <c r="E171" t="str">
        <f>INDEX('KI 2019-20'!D$9:D$383,MATCH($B171,'KI 2019-20'!$B$9:$B$383,0))</f>
        <v>UNIFIR</v>
      </c>
      <c r="F171">
        <f>INDEX('KI 2019-20'!E$9:E$383,MATCH($B171,'KI 2019-20'!$B$9:$B$383,0))</f>
        <v>0</v>
      </c>
      <c r="G171" s="119">
        <v>0</v>
      </c>
      <c r="H171" s="120" t="str">
        <f>INDEX('KI 2019-20'!F$9:F$383,MATCH($B171,'KI 2019-20'!$B$9:$B$383,0))</f>
        <v>Isles of Scilly</v>
      </c>
      <c r="I171" s="154">
        <f>_xlfn.IFNA(IF($B171=$B$382,0,INDEX('I.Supplementary 2019-20'!N$8:N$191,MATCH($B171,'I.Supplementary 2019-20'!$B$8:$B$191,0))),INDEX('KI 2019-20'!N$9:N$383,MATCH($B171,'KI 2019-20'!$B$9:$B$383,0)))</f>
        <v>0</v>
      </c>
      <c r="J171" s="153">
        <f>_xlfn.IFNA(IF($B171=$B$382,0,INDEX('I.Supplementary 2019-20'!O$8:O$191,MATCH($B171,'I.Supplementary 2019-20'!$B$8:$B$191,0))),INDEX('KI 2019-20'!O$9:O$383,MATCH($B171,'KI 2019-20'!$B$9:$B$383,0)))</f>
        <v>0</v>
      </c>
      <c r="K171" s="153">
        <f>_xlfn.IFNA(IF($B171=$B$382,0,INDEX('I.Supplementary 2019-20'!P$8:P$191,MATCH($B171,'I.Supplementary 2019-20'!$B$8:$B$191,0))),INDEX('KI 2019-20'!P$9:P$383,MATCH($B171,'KI 2019-20'!$B$9:$B$383,0)))</f>
        <v>0</v>
      </c>
      <c r="L171" s="153">
        <f>_xlfn.IFNA(IF($B171=$B$382,0,INDEX('I.Supplementary 2019-20'!Q$8:Q$191,MATCH($B171,'I.Supplementary 2019-20'!$B$8:$B$191,0))),INDEX('KI 2019-20'!Q$9:Q$383,MATCH($B171,'KI 2019-20'!$B$9:$B$383,0)))</f>
        <v>0</v>
      </c>
      <c r="M171" s="155">
        <f>_xlfn.IFNA(IF($B171=$B$382,0,INDEX('I.Supplementary 2019-20'!R$8:R$191,MATCH($B171,'I.Supplementary 2019-20'!$B$8:$B$191,0))),INDEX('KI 2019-20'!R$9:R$383,MATCH($B171,'KI 2019-20'!$B$9:$B$383,0)))</f>
        <v>0</v>
      </c>
      <c r="N171" s="153">
        <f>_xlfn.IFNA(IF($B171=$B$382,0,INDEX('I.Supplementary 2019-20'!S$8:S$191,MATCH($B171,'I.Supplementary 2019-20'!$B$8:$B$191,0))),INDEX('KI 2019-20'!S$9:S$383,MATCH($B171,'KI 2019-20'!$B$9:$B$383,0)))</f>
        <v>0</v>
      </c>
      <c r="O171" s="153">
        <f>_xlfn.IFNA(IF($B171=$B$382,0,INDEX('I.Supplementary 2019-20'!T$8:T$191,MATCH($B171,'I.Supplementary 2019-20'!$B$8:$B$191,0))),INDEX('KI 2019-20'!T$9:T$383,MATCH($B171,'KI 2019-20'!$B$9:$B$383,0)))</f>
        <v>0</v>
      </c>
      <c r="P171" s="153">
        <f>_xlfn.IFNA(IF($B171=$B$382,0,INDEX('I.Supplementary 2019-20'!U$8:U$191,MATCH($B171,'I.Supplementary 2019-20'!$B$8:$B$191,0))),INDEX('KI 2019-20'!U$9:U$383,MATCH($B171,'KI 2019-20'!$B$9:$B$383,0)))</f>
        <v>0</v>
      </c>
      <c r="Q171" s="153">
        <f>_xlfn.IFNA(IF($B171=$B$382,0,INDEX('I.Supplementary 2019-20'!V$8:V$191,MATCH($B171,'I.Supplementary 2019-20'!$B$8:$B$191,0))),INDEX('KI 2019-20'!V$9:V$383,MATCH($B171,'KI 2019-20'!$B$9:$B$383,0)))</f>
        <v>0</v>
      </c>
      <c r="R171" s="155">
        <f>_xlfn.IFNA(IF($B171=$B$382,0,INDEX('I.Supplementary 2019-20'!W$8:W$191,MATCH($B171,'I.Supplementary 2019-20'!$B$8:$B$191,0))),INDEX('KI 2019-20'!W$9:W$383,MATCH($B171,'KI 2019-20'!$B$9:$B$383,0)))</f>
        <v>0</v>
      </c>
      <c r="S171" s="153">
        <f>_xlfn.IFNA(IF($B171=$B$382,0,INDEX('I.Supplementary 2019-20'!X$8:X$191,MATCH($B171,'I.Supplementary 2019-20'!$B$8:$B$191,0))),INDEX('KI 2019-20'!X$9:X$383,MATCH($B171,'KI 2019-20'!$B$9:$B$383,0)))</f>
        <v>0</v>
      </c>
      <c r="T171" s="153">
        <f>_xlfn.IFNA(IF($B171=$B$382,0,INDEX('I.Supplementary 2019-20'!Y$8:Y$191,MATCH($B171,'I.Supplementary 2019-20'!$B$8:$B$191,0))),INDEX('KI 2019-20'!Y$9:Y$383,MATCH($B171,'KI 2019-20'!$B$9:$B$383,0)))</f>
        <v>0</v>
      </c>
      <c r="U171" s="153">
        <f>_xlfn.IFNA(IF($B171=$B$382,0,INDEX('I.Supplementary 2019-20'!Z$8:Z$191,MATCH($B171,'I.Supplementary 2019-20'!$B$8:$B$191,0))),INDEX('KI 2019-20'!Z$9:Z$383,MATCH($B171,'KI 2019-20'!$B$9:$B$383,0)))</f>
        <v>0</v>
      </c>
      <c r="V171" s="153">
        <f>_xlfn.IFNA(IF($B171=$B$382,0,INDEX('I.Supplementary 2019-20'!AA$8:AA$191,MATCH($B171,'I.Supplementary 2019-20'!$B$8:$B$191,0))),INDEX('KI 2019-20'!AA$9:AA$383,MATCH($B171,'KI 2019-20'!$B$9:$B$383,0)))</f>
        <v>0</v>
      </c>
      <c r="W171" s="155">
        <f>_xlfn.IFNA(IF($B171=$B$382,0,INDEX('I.Supplementary 2019-20'!AB$8:AB$191,MATCH($B171,'I.Supplementary 2019-20'!$B$8:$B$191,0))),INDEX('KI 2019-20'!AB$9:AB$383,MATCH($B171,'KI 2019-20'!$B$9:$B$383,0)))</f>
        <v>0</v>
      </c>
      <c r="Y171" s="154">
        <f>_xlfn.IFNA(IF($B171=$B$382,0,INDEX('I.Supplementary 2019-20'!$I$8:$I$191,MATCH($B171,'I.Supplementary 2019-20'!$B$8:$B$191,0))),INDEX('KI 2019-20'!$I$9:$I$383,MATCH($B171,'KI 2019-20'!$B$9:$B$383,0)))</f>
        <v>1.77367203</v>
      </c>
      <c r="Z171" s="153">
        <f>_xlfn.IFNA(IF($B171=$B$382,0,INDEX('I.Supplementary 2019-20'!$J$8:$J$191,MATCH($B171,'I.Supplementary 2019-20'!$B$8:$B$191,0))),INDEX('KI 2019-20'!$J$9:$J$383,MATCH($B171,'KI 2019-20'!$B$9:$B$383,0)))</f>
        <v>1.5267785252006889</v>
      </c>
      <c r="AA171" s="155">
        <f>_xlfn.IFNA(IF($B171=$B$382,0,INDEX('I.Supplementary 2019-20'!$H$8:$H$191,MATCH($B171,'I.Supplementary 2019-20'!$B$8:$B$191,0))),INDEX('KI 2019-20'!$H$9:$H$383,MATCH($B171,'KI 2019-20'!$B$9:$B$383,0)))</f>
        <v>3.3004505552006891</v>
      </c>
      <c r="AC171" s="156">
        <f>I171*('Other inputs'!$C$6/'Other inputs'!$C$5)</f>
        <v>0</v>
      </c>
      <c r="AD171" s="149">
        <f>IF(B171=$B$35,J171*('Other inputs'!$C$6/'Other inputs'!$C$5)-('Other inputs'!$C$18/1000000),J171*('Other inputs'!$C$6/'Other inputs'!$C$5))</f>
        <v>0</v>
      </c>
      <c r="AE171" s="149">
        <f>K171*('Other inputs'!$C$6/'Other inputs'!$C$5)</f>
        <v>0</v>
      </c>
      <c r="AF171" s="149">
        <f>L171*('Other inputs'!$C$6/'Other inputs'!$C$5)</f>
        <v>0</v>
      </c>
      <c r="AG171" s="188">
        <f>M171*('Other inputs'!$C$6/'Other inputs'!$C$5)</f>
        <v>0</v>
      </c>
      <c r="AH171" s="149">
        <f>N171*('Other inputs'!$C$6/'Other inputs'!$C$5)</f>
        <v>0</v>
      </c>
      <c r="AI171" s="149">
        <f>O171*('Other inputs'!$C$6/'Other inputs'!$C$5)</f>
        <v>0</v>
      </c>
      <c r="AJ171" s="149">
        <f>P171*('Other inputs'!$C$6/'Other inputs'!$C$5)</f>
        <v>0</v>
      </c>
      <c r="AK171" s="149">
        <f>Q171*('Other inputs'!$C$6/'Other inputs'!$C$5)</f>
        <v>0</v>
      </c>
      <c r="AL171" s="188">
        <f>R171*('Other inputs'!$C$6/'Other inputs'!$C$5)</f>
        <v>0</v>
      </c>
      <c r="AM171" s="156">
        <f t="shared" si="32"/>
        <v>0</v>
      </c>
      <c r="AN171" s="149">
        <f t="shared" si="33"/>
        <v>0</v>
      </c>
      <c r="AO171" s="149">
        <f t="shared" si="34"/>
        <v>0</v>
      </c>
      <c r="AP171" s="149">
        <f t="shared" si="35"/>
        <v>0</v>
      </c>
      <c r="AQ171" s="188">
        <f t="shared" si="36"/>
        <v>0</v>
      </c>
      <c r="AR171" s="149"/>
      <c r="AS171" s="156">
        <f>IF(D171=$C$171,'Other inputs'!$C$12/1000000,SUM(AC171:AG171))</f>
        <v>1.8696550000000001</v>
      </c>
      <c r="AT171" s="200">
        <f>IF(D171=$C$171,$Z$171*('Other inputs'!$C$6/'Other inputs'!$C$5),SUM(AH171:AL171))</f>
        <v>1.5516547537171972</v>
      </c>
      <c r="AU171" s="210">
        <f t="shared" si="37"/>
        <v>3.421309753717197</v>
      </c>
      <c r="AV171" s="214"/>
      <c r="AW171" s="199">
        <f>IF($G171=1,0,IF($B171=$B$172,AC171*('Other inputs'!$F$6/'Other inputs'!$F$5)-('Other inputs'!$C$28/1000000),AC171*('Other inputs'!$F$6/'Other inputs'!$F$5)))</f>
        <v>0</v>
      </c>
      <c r="AX171" s="200">
        <f>IF($G171=1,0,IF($B171=$B$172,AD171*('Other inputs'!$F$6/'Other inputs'!$F$5)-('Other inputs'!$C$29/1000000),AD171*('Other inputs'!$F$6/'Other inputs'!$F$5)))</f>
        <v>0</v>
      </c>
      <c r="AY171" s="200">
        <f>IF($G171=1,0,AE171*('Other inputs'!$F$6/'Other inputs'!$F$5))</f>
        <v>0</v>
      </c>
      <c r="AZ171" s="200">
        <f>IF($G171=1,0,AF171*('Other inputs'!$F$6/'Other inputs'!$F$5))</f>
        <v>0</v>
      </c>
      <c r="BA171" s="200">
        <f>IF($G171=1,0,AG171*('Other inputs'!$F$6/'Other inputs'!$F$5))</f>
        <v>0</v>
      </c>
      <c r="BB171" s="199">
        <f>IF($G171=1,0,AH171*('Other inputs'!$C$7/'Other inputs'!$C$6))</f>
        <v>0</v>
      </c>
      <c r="BC171" s="200">
        <f>IF($G171=1,0,AI171*('Other inputs'!$C$7/'Other inputs'!$C$6))</f>
        <v>0</v>
      </c>
      <c r="BD171" s="200">
        <f>IF($G171=1,0,AJ171*('Other inputs'!$C$7/'Other inputs'!$C$6))</f>
        <v>0</v>
      </c>
      <c r="BE171" s="200">
        <f>IF($G171=1,0,AK171*('Other inputs'!$C$7/'Other inputs'!$C$6))</f>
        <v>0</v>
      </c>
      <c r="BF171" s="200">
        <f>IF($G171=1,0,AL171*('Other inputs'!$C$7/'Other inputs'!$C$6))</f>
        <v>0</v>
      </c>
      <c r="BG171" s="199">
        <f t="shared" si="38"/>
        <v>0</v>
      </c>
      <c r="BH171" s="200">
        <f t="shared" si="39"/>
        <v>0</v>
      </c>
      <c r="BI171" s="200">
        <f t="shared" si="40"/>
        <v>0</v>
      </c>
      <c r="BJ171" s="200">
        <f t="shared" si="41"/>
        <v>0</v>
      </c>
      <c r="BK171" s="210">
        <f t="shared" si="42"/>
        <v>0</v>
      </c>
      <c r="BL171" s="200"/>
      <c r="BM171" s="199">
        <f>IF(D171=C$171,'Other inputs'!$C$13/1000000,SUM(AW171:BA171))</f>
        <v>1.8799941059907801</v>
      </c>
      <c r="BN171" s="200">
        <f>IF(B171=$B$171,$AT$171*('Other inputs'!$C$7/'Other inputs'!$C$6),SUM(BB171:BF171))</f>
        <v>1.5516547537171972</v>
      </c>
      <c r="BO171" s="188">
        <f t="shared" si="43"/>
        <v>3.4316488597079773</v>
      </c>
    </row>
    <row r="172" spans="2:67">
      <c r="B172" s="121" t="str">
        <f>'KI 2019-20'!B173</f>
        <v>E5015</v>
      </c>
      <c r="C172" s="160" t="str">
        <f t="shared" si="30"/>
        <v>E5015</v>
      </c>
      <c r="D172" s="160" t="str">
        <f t="shared" si="31"/>
        <v>E5015</v>
      </c>
      <c r="E172" t="str">
        <f>INDEX('KI 2019-20'!D$9:D$383,MATCH($B172,'KI 2019-20'!$B$9:$B$383,0))</f>
        <v>ILB</v>
      </c>
      <c r="F172" t="str">
        <f>INDEX('KI 2019-20'!E$9:E$383,MATCH($B172,'KI 2019-20'!$B$9:$B$383,0))</f>
        <v>P1915</v>
      </c>
      <c r="G172" s="119">
        <v>0</v>
      </c>
      <c r="H172" s="120" t="str">
        <f>INDEX('KI 2019-20'!F$9:F$383,MATCH($B172,'KI 2019-20'!$B$9:$B$383,0))</f>
        <v>Islington</v>
      </c>
      <c r="I172" s="154">
        <f>_xlfn.IFNA(IF($B172=$B$382,0,INDEX('I.Supplementary 2019-20'!N$8:N$191,MATCH($B172,'I.Supplementary 2019-20'!$B$8:$B$191,0))),INDEX('KI 2019-20'!N$9:N$383,MATCH($B172,'KI 2019-20'!$B$9:$B$383,0)))</f>
        <v>21.161491736878201</v>
      </c>
      <c r="J172" s="153">
        <f>_xlfn.IFNA(IF($B172=$B$382,0,INDEX('I.Supplementary 2019-20'!O$8:O$191,MATCH($B172,'I.Supplementary 2019-20'!$B$8:$B$191,0))),INDEX('KI 2019-20'!O$9:O$383,MATCH($B172,'KI 2019-20'!$B$9:$B$383,0)))</f>
        <v>2.9050085369819478</v>
      </c>
      <c r="K172" s="153">
        <f>_xlfn.IFNA(IF($B172=$B$382,0,INDEX('I.Supplementary 2019-20'!P$8:P$191,MATCH($B172,'I.Supplementary 2019-20'!$B$8:$B$191,0))),INDEX('KI 2019-20'!P$9:P$383,MATCH($B172,'KI 2019-20'!$B$9:$B$383,0)))</f>
        <v>0</v>
      </c>
      <c r="L172" s="153">
        <f>_xlfn.IFNA(IF($B172=$B$382,0,INDEX('I.Supplementary 2019-20'!Q$8:Q$191,MATCH($B172,'I.Supplementary 2019-20'!$B$8:$B$191,0))),INDEX('KI 2019-20'!Q$9:Q$383,MATCH($B172,'KI 2019-20'!$B$9:$B$383,0)))</f>
        <v>0</v>
      </c>
      <c r="M172" s="155">
        <f>_xlfn.IFNA(IF($B172=$B$382,0,INDEX('I.Supplementary 2019-20'!R$8:R$191,MATCH($B172,'I.Supplementary 2019-20'!$B$8:$B$191,0))),INDEX('KI 2019-20'!R$9:R$383,MATCH($B172,'KI 2019-20'!$B$9:$B$383,0)))</f>
        <v>0</v>
      </c>
      <c r="N172" s="153">
        <f>_xlfn.IFNA(IF($B172=$B$382,0,INDEX('I.Supplementary 2019-20'!S$8:S$191,MATCH($B172,'I.Supplementary 2019-20'!$B$8:$B$191,0))),INDEX('KI 2019-20'!S$9:S$383,MATCH($B172,'KI 2019-20'!$B$9:$B$383,0)))</f>
        <v>62.590102205624937</v>
      </c>
      <c r="O172" s="153">
        <f>_xlfn.IFNA(IF($B172=$B$382,0,INDEX('I.Supplementary 2019-20'!T$8:T$191,MATCH($B172,'I.Supplementary 2019-20'!$B$8:$B$191,0))),INDEX('KI 2019-20'!T$9:T$383,MATCH($B172,'KI 2019-20'!$B$9:$B$383,0)))</f>
        <v>21.296916723765836</v>
      </c>
      <c r="P172" s="153">
        <f>_xlfn.IFNA(IF($B172=$B$382,0,INDEX('I.Supplementary 2019-20'!U$8:U$191,MATCH($B172,'I.Supplementary 2019-20'!$B$8:$B$191,0))),INDEX('KI 2019-20'!U$9:U$383,MATCH($B172,'KI 2019-20'!$B$9:$B$383,0)))</f>
        <v>0</v>
      </c>
      <c r="Q172" s="153">
        <f>_xlfn.IFNA(IF($B172=$B$382,0,INDEX('I.Supplementary 2019-20'!V$8:V$191,MATCH($B172,'I.Supplementary 2019-20'!$B$8:$B$191,0))),INDEX('KI 2019-20'!V$9:V$383,MATCH($B172,'KI 2019-20'!$B$9:$B$383,0)))</f>
        <v>0</v>
      </c>
      <c r="R172" s="155">
        <f>_xlfn.IFNA(IF($B172=$B$382,0,INDEX('I.Supplementary 2019-20'!W$8:W$191,MATCH($B172,'I.Supplementary 2019-20'!$B$8:$B$191,0))),INDEX('KI 2019-20'!W$9:W$383,MATCH($B172,'KI 2019-20'!$B$9:$B$383,0)))</f>
        <v>0</v>
      </c>
      <c r="S172" s="153">
        <f>_xlfn.IFNA(IF($B172=$B$382,0,INDEX('I.Supplementary 2019-20'!X$8:X$191,MATCH($B172,'I.Supplementary 2019-20'!$B$8:$B$191,0))),INDEX('KI 2019-20'!X$9:X$383,MATCH($B172,'KI 2019-20'!$B$9:$B$383,0)))</f>
        <v>83.751593942503135</v>
      </c>
      <c r="T172" s="153">
        <f>_xlfn.IFNA(IF($B172=$B$382,0,INDEX('I.Supplementary 2019-20'!Y$8:Y$191,MATCH($B172,'I.Supplementary 2019-20'!$B$8:$B$191,0))),INDEX('KI 2019-20'!Y$9:Y$383,MATCH($B172,'KI 2019-20'!$B$9:$B$383,0)))</f>
        <v>24.201925260747782</v>
      </c>
      <c r="U172" s="153">
        <f>_xlfn.IFNA(IF($B172=$B$382,0,INDEX('I.Supplementary 2019-20'!Z$8:Z$191,MATCH($B172,'I.Supplementary 2019-20'!$B$8:$B$191,0))),INDEX('KI 2019-20'!Z$9:Z$383,MATCH($B172,'KI 2019-20'!$B$9:$B$383,0)))</f>
        <v>0</v>
      </c>
      <c r="V172" s="153">
        <f>_xlfn.IFNA(IF($B172=$B$382,0,INDEX('I.Supplementary 2019-20'!AA$8:AA$191,MATCH($B172,'I.Supplementary 2019-20'!$B$8:$B$191,0))),INDEX('KI 2019-20'!AA$9:AA$383,MATCH($B172,'KI 2019-20'!$B$9:$B$383,0)))</f>
        <v>0</v>
      </c>
      <c r="W172" s="155">
        <f>_xlfn.IFNA(IF($B172=$B$382,0,INDEX('I.Supplementary 2019-20'!AB$8:AB$191,MATCH($B172,'I.Supplementary 2019-20'!$B$8:$B$191,0))),INDEX('KI 2019-20'!AB$9:AB$383,MATCH($B172,'KI 2019-20'!$B$9:$B$383,0)))</f>
        <v>0</v>
      </c>
      <c r="Y172" s="154">
        <f>_xlfn.IFNA(IF($B172=$B$382,0,INDEX('I.Supplementary 2019-20'!$I$8:$I$191,MATCH($B172,'I.Supplementary 2019-20'!$B$8:$B$191,0))),INDEX('KI 2019-20'!$I$9:$I$383,MATCH($B172,'KI 2019-20'!$B$9:$B$383,0)))</f>
        <v>24.06650027386015</v>
      </c>
      <c r="Z172" s="153">
        <f>_xlfn.IFNA(IF($B172=$B$382,0,INDEX('I.Supplementary 2019-20'!$J$8:$J$191,MATCH($B172,'I.Supplementary 2019-20'!$B$8:$B$191,0))),INDEX('KI 2019-20'!$J$9:$J$383,MATCH($B172,'KI 2019-20'!$B$9:$B$383,0)))</f>
        <v>83.887018929390777</v>
      </c>
      <c r="AA172" s="155">
        <f>_xlfn.IFNA(IF($B172=$B$382,0,INDEX('I.Supplementary 2019-20'!$H$8:$H$191,MATCH($B172,'I.Supplementary 2019-20'!$B$8:$B$191,0))),INDEX('KI 2019-20'!$H$9:$H$383,MATCH($B172,'KI 2019-20'!$B$9:$B$383,0)))</f>
        <v>107.95351920325092</v>
      </c>
      <c r="AC172" s="156">
        <f>I172*('Other inputs'!$C$6/'Other inputs'!$C$5)</f>
        <v>21.506281826277441</v>
      </c>
      <c r="AD172" s="149">
        <f>IF(B172=$B$35,J172*('Other inputs'!$C$6/'Other inputs'!$C$5)-('Other inputs'!$C$18/1000000),J172*('Other inputs'!$C$6/'Other inputs'!$C$5))</f>
        <v>2.9523406516374582</v>
      </c>
      <c r="AE172" s="149">
        <f>K172*('Other inputs'!$C$6/'Other inputs'!$C$5)</f>
        <v>0</v>
      </c>
      <c r="AF172" s="149">
        <f>L172*('Other inputs'!$C$6/'Other inputs'!$C$5)</f>
        <v>0</v>
      </c>
      <c r="AG172" s="188">
        <f>M172*('Other inputs'!$C$6/'Other inputs'!$C$5)</f>
        <v>0</v>
      </c>
      <c r="AH172" s="149">
        <f>N172*('Other inputs'!$C$6/'Other inputs'!$C$5)</f>
        <v>63.609900204901926</v>
      </c>
      <c r="AI172" s="149">
        <f>O172*('Other inputs'!$C$6/'Other inputs'!$C$5)</f>
        <v>21.64391333026304</v>
      </c>
      <c r="AJ172" s="149">
        <f>P172*('Other inputs'!$C$6/'Other inputs'!$C$5)</f>
        <v>0</v>
      </c>
      <c r="AK172" s="149">
        <f>Q172*('Other inputs'!$C$6/'Other inputs'!$C$5)</f>
        <v>0</v>
      </c>
      <c r="AL172" s="188">
        <f>R172*('Other inputs'!$C$6/'Other inputs'!$C$5)</f>
        <v>0</v>
      </c>
      <c r="AM172" s="156">
        <f t="shared" si="32"/>
        <v>85.116182031179363</v>
      </c>
      <c r="AN172" s="149">
        <f t="shared" si="33"/>
        <v>24.596253981900496</v>
      </c>
      <c r="AO172" s="149">
        <f t="shared" si="34"/>
        <v>0</v>
      </c>
      <c r="AP172" s="149">
        <f t="shared" si="35"/>
        <v>0</v>
      </c>
      <c r="AQ172" s="188">
        <f t="shared" si="36"/>
        <v>0</v>
      </c>
      <c r="AR172" s="149"/>
      <c r="AS172" s="156">
        <f>IF(D172=$C$171,'Other inputs'!$C$12/1000000,SUM(AC172:AG172))</f>
        <v>24.458622477914901</v>
      </c>
      <c r="AT172" s="200">
        <f>IF(D172=$C$171,$Z$171*('Other inputs'!$C$6/'Other inputs'!$C$5),SUM(AH172:AL172))</f>
        <v>85.253813535164966</v>
      </c>
      <c r="AU172" s="210">
        <f t="shared" si="37"/>
        <v>109.71243601307987</v>
      </c>
      <c r="AV172" s="214"/>
      <c r="AW172" s="199">
        <f>IF($G172=1,0,IF($B172=$B$172,AC172*('Other inputs'!$F$6/'Other inputs'!$F$5)-('Other inputs'!$C$28/1000000),AC172*('Other inputs'!$F$6/'Other inputs'!$F$5)))</f>
        <v>21.62157206158906</v>
      </c>
      <c r="AX172" s="200">
        <f>IF($G172=1,0,IF($B172=$B$172,AD172*('Other inputs'!$F$6/'Other inputs'!$F$5)-('Other inputs'!$C$29/1000000),AD172*('Other inputs'!$F$6/'Other inputs'!$F$5)))</f>
        <v>2.9681674715032456</v>
      </c>
      <c r="AY172" s="200">
        <f>IF($G172=1,0,AE172*('Other inputs'!$F$6/'Other inputs'!$F$5))</f>
        <v>0</v>
      </c>
      <c r="AZ172" s="200">
        <f>IF($G172=1,0,AF172*('Other inputs'!$F$6/'Other inputs'!$F$5))</f>
        <v>0</v>
      </c>
      <c r="BA172" s="200">
        <f>IF($G172=1,0,AG172*('Other inputs'!$F$6/'Other inputs'!$F$5))</f>
        <v>0</v>
      </c>
      <c r="BB172" s="199">
        <f>IF($G172=1,0,AH172*('Other inputs'!$C$7/'Other inputs'!$C$6))</f>
        <v>63.609900204901926</v>
      </c>
      <c r="BC172" s="200">
        <f>IF($G172=1,0,AI172*('Other inputs'!$C$7/'Other inputs'!$C$6))</f>
        <v>21.64391333026304</v>
      </c>
      <c r="BD172" s="200">
        <f>IF($G172=1,0,AJ172*('Other inputs'!$C$7/'Other inputs'!$C$6))</f>
        <v>0</v>
      </c>
      <c r="BE172" s="200">
        <f>IF($G172=1,0,AK172*('Other inputs'!$C$7/'Other inputs'!$C$6))</f>
        <v>0</v>
      </c>
      <c r="BF172" s="200">
        <f>IF($G172=1,0,AL172*('Other inputs'!$C$7/'Other inputs'!$C$6))</f>
        <v>0</v>
      </c>
      <c r="BG172" s="199">
        <f t="shared" si="38"/>
        <v>85.231472266490982</v>
      </c>
      <c r="BH172" s="200">
        <f t="shared" si="39"/>
        <v>24.612080801766286</v>
      </c>
      <c r="BI172" s="200">
        <f t="shared" si="40"/>
        <v>0</v>
      </c>
      <c r="BJ172" s="200">
        <f t="shared" si="41"/>
        <v>0</v>
      </c>
      <c r="BK172" s="210">
        <f t="shared" si="42"/>
        <v>0</v>
      </c>
      <c r="BL172" s="200"/>
      <c r="BM172" s="199">
        <f>IF(D172=C$171,'Other inputs'!$C$13/1000000,SUM(AW172:BA172))</f>
        <v>24.589739533092306</v>
      </c>
      <c r="BN172" s="200">
        <f>IF(B172=$B$171,$AT$171*('Other inputs'!$C$7/'Other inputs'!$C$6),SUM(BB172:BF172))</f>
        <v>85.253813535164966</v>
      </c>
      <c r="BO172" s="188">
        <f t="shared" si="43"/>
        <v>109.84355306825728</v>
      </c>
    </row>
    <row r="173" spans="2:67">
      <c r="B173" s="121" t="str">
        <f>'KI 2019-20'!B174</f>
        <v>E5016</v>
      </c>
      <c r="C173" s="160" t="str">
        <f t="shared" si="30"/>
        <v>E5016</v>
      </c>
      <c r="D173" s="160" t="str">
        <f t="shared" si="31"/>
        <v>E5016</v>
      </c>
      <c r="E173" t="str">
        <f>INDEX('KI 2019-20'!D$9:D$383,MATCH($B173,'KI 2019-20'!$B$9:$B$383,0))</f>
        <v>ILB</v>
      </c>
      <c r="F173" t="str">
        <f>INDEX('KI 2019-20'!E$9:E$383,MATCH($B173,'KI 2019-20'!$B$9:$B$383,0))</f>
        <v>P1915</v>
      </c>
      <c r="G173" s="119">
        <v>0</v>
      </c>
      <c r="H173" s="120" t="str">
        <f>INDEX('KI 2019-20'!F$9:F$383,MATCH($B173,'KI 2019-20'!$B$9:$B$383,0))</f>
        <v>Kensington and Chelsea</v>
      </c>
      <c r="I173" s="154">
        <f>_xlfn.IFNA(IF($B173=$B$382,0,INDEX('I.Supplementary 2019-20'!N$8:N$191,MATCH($B173,'I.Supplementary 2019-20'!$B$8:$B$191,0))),INDEX('KI 2019-20'!N$9:N$383,MATCH($B173,'KI 2019-20'!$B$9:$B$383,0)))</f>
        <v>8.621763619361289</v>
      </c>
      <c r="J173" s="153">
        <f>_xlfn.IFNA(IF($B173=$B$382,0,INDEX('I.Supplementary 2019-20'!O$8:O$191,MATCH($B173,'I.Supplementary 2019-20'!$B$8:$B$191,0))),INDEX('KI 2019-20'!O$9:O$383,MATCH($B173,'KI 2019-20'!$B$9:$B$383,0)))</f>
        <v>1.3240316918721571</v>
      </c>
      <c r="K173" s="153">
        <f>_xlfn.IFNA(IF($B173=$B$382,0,INDEX('I.Supplementary 2019-20'!P$8:P$191,MATCH($B173,'I.Supplementary 2019-20'!$B$8:$B$191,0))),INDEX('KI 2019-20'!P$9:P$383,MATCH($B173,'KI 2019-20'!$B$9:$B$383,0)))</f>
        <v>0</v>
      </c>
      <c r="L173" s="153">
        <f>_xlfn.IFNA(IF($B173=$B$382,0,INDEX('I.Supplementary 2019-20'!Q$8:Q$191,MATCH($B173,'I.Supplementary 2019-20'!$B$8:$B$191,0))),INDEX('KI 2019-20'!Q$9:Q$383,MATCH($B173,'KI 2019-20'!$B$9:$B$383,0)))</f>
        <v>0</v>
      </c>
      <c r="M173" s="155">
        <f>_xlfn.IFNA(IF($B173=$B$382,0,INDEX('I.Supplementary 2019-20'!R$8:R$191,MATCH($B173,'I.Supplementary 2019-20'!$B$8:$B$191,0))),INDEX('KI 2019-20'!R$9:R$383,MATCH($B173,'KI 2019-20'!$B$9:$B$383,0)))</f>
        <v>0</v>
      </c>
      <c r="N173" s="153">
        <f>_xlfn.IFNA(IF($B173=$B$382,0,INDEX('I.Supplementary 2019-20'!S$8:S$191,MATCH($B173,'I.Supplementary 2019-20'!$B$8:$B$191,0))),INDEX('KI 2019-20'!S$9:S$383,MATCH($B173,'KI 2019-20'!$B$9:$B$383,0)))</f>
        <v>28.862385978048867</v>
      </c>
      <c r="O173" s="153">
        <f>_xlfn.IFNA(IF($B173=$B$382,0,INDEX('I.Supplementary 2019-20'!T$8:T$191,MATCH($B173,'I.Supplementary 2019-20'!$B$8:$B$191,0))),INDEX('KI 2019-20'!T$9:T$383,MATCH($B173,'KI 2019-20'!$B$9:$B$383,0)))</f>
        <v>23.02185853516804</v>
      </c>
      <c r="P173" s="153">
        <f>_xlfn.IFNA(IF($B173=$B$382,0,INDEX('I.Supplementary 2019-20'!U$8:U$191,MATCH($B173,'I.Supplementary 2019-20'!$B$8:$B$191,0))),INDEX('KI 2019-20'!U$9:U$383,MATCH($B173,'KI 2019-20'!$B$9:$B$383,0)))</f>
        <v>0</v>
      </c>
      <c r="Q173" s="153">
        <f>_xlfn.IFNA(IF($B173=$B$382,0,INDEX('I.Supplementary 2019-20'!V$8:V$191,MATCH($B173,'I.Supplementary 2019-20'!$B$8:$B$191,0))),INDEX('KI 2019-20'!V$9:V$383,MATCH($B173,'KI 2019-20'!$B$9:$B$383,0)))</f>
        <v>0</v>
      </c>
      <c r="R173" s="155">
        <f>_xlfn.IFNA(IF($B173=$B$382,0,INDEX('I.Supplementary 2019-20'!W$8:W$191,MATCH($B173,'I.Supplementary 2019-20'!$B$8:$B$191,0))),INDEX('KI 2019-20'!W$9:W$383,MATCH($B173,'KI 2019-20'!$B$9:$B$383,0)))</f>
        <v>0</v>
      </c>
      <c r="S173" s="153">
        <f>_xlfn.IFNA(IF($B173=$B$382,0,INDEX('I.Supplementary 2019-20'!X$8:X$191,MATCH($B173,'I.Supplementary 2019-20'!$B$8:$B$191,0))),INDEX('KI 2019-20'!X$9:X$383,MATCH($B173,'KI 2019-20'!$B$9:$B$383,0)))</f>
        <v>37.484149597410159</v>
      </c>
      <c r="T173" s="153">
        <f>_xlfn.IFNA(IF($B173=$B$382,0,INDEX('I.Supplementary 2019-20'!Y$8:Y$191,MATCH($B173,'I.Supplementary 2019-20'!$B$8:$B$191,0))),INDEX('KI 2019-20'!Y$9:Y$383,MATCH($B173,'KI 2019-20'!$B$9:$B$383,0)))</f>
        <v>24.345890227040197</v>
      </c>
      <c r="U173" s="153">
        <f>_xlfn.IFNA(IF($B173=$B$382,0,INDEX('I.Supplementary 2019-20'!Z$8:Z$191,MATCH($B173,'I.Supplementary 2019-20'!$B$8:$B$191,0))),INDEX('KI 2019-20'!Z$9:Z$383,MATCH($B173,'KI 2019-20'!$B$9:$B$383,0)))</f>
        <v>0</v>
      </c>
      <c r="V173" s="153">
        <f>_xlfn.IFNA(IF($B173=$B$382,0,INDEX('I.Supplementary 2019-20'!AA$8:AA$191,MATCH($B173,'I.Supplementary 2019-20'!$B$8:$B$191,0))),INDEX('KI 2019-20'!AA$9:AA$383,MATCH($B173,'KI 2019-20'!$B$9:$B$383,0)))</f>
        <v>0</v>
      </c>
      <c r="W173" s="155">
        <f>_xlfn.IFNA(IF($B173=$B$382,0,INDEX('I.Supplementary 2019-20'!AB$8:AB$191,MATCH($B173,'I.Supplementary 2019-20'!$B$8:$B$191,0))),INDEX('KI 2019-20'!AB$9:AB$383,MATCH($B173,'KI 2019-20'!$B$9:$B$383,0)))</f>
        <v>0</v>
      </c>
      <c r="Y173" s="154">
        <f>_xlfn.IFNA(IF($B173=$B$382,0,INDEX('I.Supplementary 2019-20'!$I$8:$I$191,MATCH($B173,'I.Supplementary 2019-20'!$B$8:$B$191,0))),INDEX('KI 2019-20'!$I$9:$I$383,MATCH($B173,'KI 2019-20'!$B$9:$B$383,0)))</f>
        <v>9.9457953112334465</v>
      </c>
      <c r="Z173" s="153">
        <f>_xlfn.IFNA(IF($B173=$B$382,0,INDEX('I.Supplementary 2019-20'!$J$8:$J$191,MATCH($B173,'I.Supplementary 2019-20'!$B$8:$B$191,0))),INDEX('KI 2019-20'!$J$9:$J$383,MATCH($B173,'KI 2019-20'!$B$9:$B$383,0)))</f>
        <v>51.884244513216906</v>
      </c>
      <c r="AA173" s="155">
        <f>_xlfn.IFNA(IF($B173=$B$382,0,INDEX('I.Supplementary 2019-20'!$H$8:$H$191,MATCH($B173,'I.Supplementary 2019-20'!$B$8:$B$191,0))),INDEX('KI 2019-20'!$H$9:$H$383,MATCH($B173,'KI 2019-20'!$B$9:$B$383,0)))</f>
        <v>61.830039824450353</v>
      </c>
      <c r="AC173" s="156">
        <f>I173*('Other inputs'!$C$6/'Other inputs'!$C$5)</f>
        <v>8.7622404196767487</v>
      </c>
      <c r="AD173" s="149">
        <f>IF(B173=$B$35,J173*('Other inputs'!$C$6/'Other inputs'!$C$5)-('Other inputs'!$C$18/1000000),J173*('Other inputs'!$C$6/'Other inputs'!$C$5))</f>
        <v>1.3456045096623348</v>
      </c>
      <c r="AE173" s="149">
        <f>K173*('Other inputs'!$C$6/'Other inputs'!$C$5)</f>
        <v>0</v>
      </c>
      <c r="AF173" s="149">
        <f>L173*('Other inputs'!$C$6/'Other inputs'!$C$5)</f>
        <v>0</v>
      </c>
      <c r="AG173" s="188">
        <f>M173*('Other inputs'!$C$6/'Other inputs'!$C$5)</f>
        <v>0</v>
      </c>
      <c r="AH173" s="149">
        <f>N173*('Other inputs'!$C$6/'Other inputs'!$C$5)</f>
        <v>29.332648886041518</v>
      </c>
      <c r="AI173" s="149">
        <f>O173*('Other inputs'!$C$6/'Other inputs'!$C$5)</f>
        <v>23.396960099895828</v>
      </c>
      <c r="AJ173" s="149">
        <f>P173*('Other inputs'!$C$6/'Other inputs'!$C$5)</f>
        <v>0</v>
      </c>
      <c r="AK173" s="149">
        <f>Q173*('Other inputs'!$C$6/'Other inputs'!$C$5)</f>
        <v>0</v>
      </c>
      <c r="AL173" s="188">
        <f>R173*('Other inputs'!$C$6/'Other inputs'!$C$5)</f>
        <v>0</v>
      </c>
      <c r="AM173" s="156">
        <f t="shared" si="32"/>
        <v>38.094889305718269</v>
      </c>
      <c r="AN173" s="149">
        <f t="shared" si="33"/>
        <v>24.742564609558162</v>
      </c>
      <c r="AO173" s="149">
        <f t="shared" si="34"/>
        <v>0</v>
      </c>
      <c r="AP173" s="149">
        <f t="shared" si="35"/>
        <v>0</v>
      </c>
      <c r="AQ173" s="188">
        <f t="shared" si="36"/>
        <v>0</v>
      </c>
      <c r="AR173" s="149"/>
      <c r="AS173" s="156">
        <f>IF(D173=$C$171,'Other inputs'!$C$12/1000000,SUM(AC173:AG173))</f>
        <v>10.107844929339084</v>
      </c>
      <c r="AT173" s="200">
        <f>IF(D173=$C$171,$Z$171*('Other inputs'!$C$6/'Other inputs'!$C$5),SUM(AH173:AL173))</f>
        <v>52.729608985937347</v>
      </c>
      <c r="AU173" s="210">
        <f t="shared" si="37"/>
        <v>62.837453915276427</v>
      </c>
      <c r="AV173" s="214"/>
      <c r="AW173" s="199">
        <f>IF($G173=1,0,IF($B173=$B$172,AC173*('Other inputs'!$F$6/'Other inputs'!$F$5)-('Other inputs'!$C$28/1000000),AC173*('Other inputs'!$F$6/'Other inputs'!$F$5)))</f>
        <v>8.8106952054076793</v>
      </c>
      <c r="AX173" s="200">
        <f>IF($G173=1,0,IF($B173=$B$172,AD173*('Other inputs'!$F$6/'Other inputs'!$F$5)-('Other inputs'!$C$29/1000000),AD173*('Other inputs'!$F$6/'Other inputs'!$F$5)))</f>
        <v>1.3530456405913429</v>
      </c>
      <c r="AY173" s="200">
        <f>IF($G173=1,0,AE173*('Other inputs'!$F$6/'Other inputs'!$F$5))</f>
        <v>0</v>
      </c>
      <c r="AZ173" s="200">
        <f>IF($G173=1,0,AF173*('Other inputs'!$F$6/'Other inputs'!$F$5))</f>
        <v>0</v>
      </c>
      <c r="BA173" s="200">
        <f>IF($G173=1,0,AG173*('Other inputs'!$F$6/'Other inputs'!$F$5))</f>
        <v>0</v>
      </c>
      <c r="BB173" s="199">
        <f>IF($G173=1,0,AH173*('Other inputs'!$C$7/'Other inputs'!$C$6))</f>
        <v>29.332648886041518</v>
      </c>
      <c r="BC173" s="200">
        <f>IF($G173=1,0,AI173*('Other inputs'!$C$7/'Other inputs'!$C$6))</f>
        <v>23.396960099895828</v>
      </c>
      <c r="BD173" s="200">
        <f>IF($G173=1,0,AJ173*('Other inputs'!$C$7/'Other inputs'!$C$6))</f>
        <v>0</v>
      </c>
      <c r="BE173" s="200">
        <f>IF($G173=1,0,AK173*('Other inputs'!$C$7/'Other inputs'!$C$6))</f>
        <v>0</v>
      </c>
      <c r="BF173" s="200">
        <f>IF($G173=1,0,AL173*('Other inputs'!$C$7/'Other inputs'!$C$6))</f>
        <v>0</v>
      </c>
      <c r="BG173" s="199">
        <f t="shared" si="38"/>
        <v>38.143344091449194</v>
      </c>
      <c r="BH173" s="200">
        <f t="shared" si="39"/>
        <v>24.750005740487172</v>
      </c>
      <c r="BI173" s="200">
        <f t="shared" si="40"/>
        <v>0</v>
      </c>
      <c r="BJ173" s="200">
        <f t="shared" si="41"/>
        <v>0</v>
      </c>
      <c r="BK173" s="210">
        <f t="shared" si="42"/>
        <v>0</v>
      </c>
      <c r="BL173" s="200"/>
      <c r="BM173" s="199">
        <f>IF(D173=C$171,'Other inputs'!$C$13/1000000,SUM(AW173:BA173))</f>
        <v>10.163740845999023</v>
      </c>
      <c r="BN173" s="200">
        <f>IF(B173=$B$171,$AT$171*('Other inputs'!$C$7/'Other inputs'!$C$6),SUM(BB173:BF173))</f>
        <v>52.729608985937347</v>
      </c>
      <c r="BO173" s="188">
        <f t="shared" si="43"/>
        <v>62.893349831936369</v>
      </c>
    </row>
    <row r="174" spans="2:67">
      <c r="B174" s="121" t="str">
        <f>'KI 2019-20'!B175</f>
        <v>E2221</v>
      </c>
      <c r="C174" s="160" t="str">
        <f t="shared" si="30"/>
        <v>E2221</v>
      </c>
      <c r="D174" s="160" t="str">
        <f t="shared" si="31"/>
        <v>E2221</v>
      </c>
      <c r="E174" t="str">
        <f>INDEX('KI 2019-20'!D$9:D$383,MATCH($B174,'KI 2019-20'!$B$9:$B$383,0))</f>
        <v>SCNFIR</v>
      </c>
      <c r="F174">
        <f>INDEX('KI 2019-20'!E$9:E$383,MATCH($B174,'KI 2019-20'!$B$9:$B$383,0))</f>
        <v>0</v>
      </c>
      <c r="G174" s="119">
        <v>0</v>
      </c>
      <c r="H174" s="120" t="str">
        <f>INDEX('KI 2019-20'!F$9:F$383,MATCH($B174,'KI 2019-20'!$B$9:$B$383,0))</f>
        <v>Kent</v>
      </c>
      <c r="I174" s="154">
        <f>_xlfn.IFNA(IF($B174=$B$382,0,INDEX('I.Supplementary 2019-20'!N$8:N$191,MATCH($B174,'I.Supplementary 2019-20'!$B$8:$B$191,0))),INDEX('KI 2019-20'!N$9:N$383,MATCH($B174,'KI 2019-20'!$B$9:$B$383,0)))</f>
        <v>9.487110732910276</v>
      </c>
      <c r="J174" s="153">
        <f>_xlfn.IFNA(IF($B174=$B$382,0,INDEX('I.Supplementary 2019-20'!O$8:O$191,MATCH($B174,'I.Supplementary 2019-20'!$B$8:$B$191,0))),INDEX('KI 2019-20'!O$9:O$383,MATCH($B174,'KI 2019-20'!$B$9:$B$383,0)))</f>
        <v>0</v>
      </c>
      <c r="K174" s="153">
        <f>_xlfn.IFNA(IF($B174=$B$382,0,INDEX('I.Supplementary 2019-20'!P$8:P$191,MATCH($B174,'I.Supplementary 2019-20'!$B$8:$B$191,0))),INDEX('KI 2019-20'!P$9:P$383,MATCH($B174,'KI 2019-20'!$B$9:$B$383,0)))</f>
        <v>0</v>
      </c>
      <c r="L174" s="153">
        <f>_xlfn.IFNA(IF($B174=$B$382,0,INDEX('I.Supplementary 2019-20'!Q$8:Q$191,MATCH($B174,'I.Supplementary 2019-20'!$B$8:$B$191,0))),INDEX('KI 2019-20'!Q$9:Q$383,MATCH($B174,'KI 2019-20'!$B$9:$B$383,0)))</f>
        <v>0</v>
      </c>
      <c r="M174" s="155">
        <f>_xlfn.IFNA(IF($B174=$B$382,0,INDEX('I.Supplementary 2019-20'!R$8:R$191,MATCH($B174,'I.Supplementary 2019-20'!$B$8:$B$191,0))),INDEX('KI 2019-20'!R$9:R$383,MATCH($B174,'KI 2019-20'!$B$9:$B$383,0)))</f>
        <v>0</v>
      </c>
      <c r="N174" s="153">
        <f>_xlfn.IFNA(IF($B174=$B$382,0,INDEX('I.Supplementary 2019-20'!S$8:S$191,MATCH($B174,'I.Supplementary 2019-20'!$B$8:$B$191,0))),INDEX('KI 2019-20'!S$9:S$383,MATCH($B174,'KI 2019-20'!$B$9:$B$383,0)))</f>
        <v>184.88556580838824</v>
      </c>
      <c r="O174" s="153">
        <f>_xlfn.IFNA(IF($B174=$B$382,0,INDEX('I.Supplementary 2019-20'!T$8:T$191,MATCH($B174,'I.Supplementary 2019-20'!$B$8:$B$191,0))),INDEX('KI 2019-20'!T$9:T$383,MATCH($B174,'KI 2019-20'!$B$9:$B$383,0)))</f>
        <v>0</v>
      </c>
      <c r="P174" s="153">
        <f>_xlfn.IFNA(IF($B174=$B$382,0,INDEX('I.Supplementary 2019-20'!U$8:U$191,MATCH($B174,'I.Supplementary 2019-20'!$B$8:$B$191,0))),INDEX('KI 2019-20'!U$9:U$383,MATCH($B174,'KI 2019-20'!$B$9:$B$383,0)))</f>
        <v>0</v>
      </c>
      <c r="Q174" s="153">
        <f>_xlfn.IFNA(IF($B174=$B$382,0,INDEX('I.Supplementary 2019-20'!V$8:V$191,MATCH($B174,'I.Supplementary 2019-20'!$B$8:$B$191,0))),INDEX('KI 2019-20'!V$9:V$383,MATCH($B174,'KI 2019-20'!$B$9:$B$383,0)))</f>
        <v>0</v>
      </c>
      <c r="R174" s="155">
        <f>_xlfn.IFNA(IF($B174=$B$382,0,INDEX('I.Supplementary 2019-20'!W$8:W$191,MATCH($B174,'I.Supplementary 2019-20'!$B$8:$B$191,0))),INDEX('KI 2019-20'!W$9:W$383,MATCH($B174,'KI 2019-20'!$B$9:$B$383,0)))</f>
        <v>0</v>
      </c>
      <c r="S174" s="153">
        <f>_xlfn.IFNA(IF($B174=$B$382,0,INDEX('I.Supplementary 2019-20'!X$8:X$191,MATCH($B174,'I.Supplementary 2019-20'!$B$8:$B$191,0))),INDEX('KI 2019-20'!X$9:X$383,MATCH($B174,'KI 2019-20'!$B$9:$B$383,0)))</f>
        <v>194.37267654129852</v>
      </c>
      <c r="T174" s="153">
        <f>_xlfn.IFNA(IF($B174=$B$382,0,INDEX('I.Supplementary 2019-20'!Y$8:Y$191,MATCH($B174,'I.Supplementary 2019-20'!$B$8:$B$191,0))),INDEX('KI 2019-20'!Y$9:Y$383,MATCH($B174,'KI 2019-20'!$B$9:$B$383,0)))</f>
        <v>0</v>
      </c>
      <c r="U174" s="153">
        <f>_xlfn.IFNA(IF($B174=$B$382,0,INDEX('I.Supplementary 2019-20'!Z$8:Z$191,MATCH($B174,'I.Supplementary 2019-20'!$B$8:$B$191,0))),INDEX('KI 2019-20'!Z$9:Z$383,MATCH($B174,'KI 2019-20'!$B$9:$B$383,0)))</f>
        <v>0</v>
      </c>
      <c r="V174" s="153">
        <f>_xlfn.IFNA(IF($B174=$B$382,0,INDEX('I.Supplementary 2019-20'!AA$8:AA$191,MATCH($B174,'I.Supplementary 2019-20'!$B$8:$B$191,0))),INDEX('KI 2019-20'!AA$9:AA$383,MATCH($B174,'KI 2019-20'!$B$9:$B$383,0)))</f>
        <v>0</v>
      </c>
      <c r="W174" s="155">
        <f>_xlfn.IFNA(IF($B174=$B$382,0,INDEX('I.Supplementary 2019-20'!AB$8:AB$191,MATCH($B174,'I.Supplementary 2019-20'!$B$8:$B$191,0))),INDEX('KI 2019-20'!AB$9:AB$383,MATCH($B174,'KI 2019-20'!$B$9:$B$383,0)))</f>
        <v>0</v>
      </c>
      <c r="Y174" s="154">
        <f>_xlfn.IFNA(IF($B174=$B$382,0,INDEX('I.Supplementary 2019-20'!$I$8:$I$191,MATCH($B174,'I.Supplementary 2019-20'!$B$8:$B$191,0))),INDEX('KI 2019-20'!$I$9:$I$383,MATCH($B174,'KI 2019-20'!$B$9:$B$383,0)))</f>
        <v>9.487110732910276</v>
      </c>
      <c r="Z174" s="153">
        <f>_xlfn.IFNA(IF($B174=$B$382,0,INDEX('I.Supplementary 2019-20'!$J$8:$J$191,MATCH($B174,'I.Supplementary 2019-20'!$B$8:$B$191,0))),INDEX('KI 2019-20'!$J$9:$J$383,MATCH($B174,'KI 2019-20'!$B$9:$B$383,0)))</f>
        <v>184.88556580838824</v>
      </c>
      <c r="AA174" s="155">
        <f>_xlfn.IFNA(IF($B174=$B$382,0,INDEX('I.Supplementary 2019-20'!$H$8:$H$191,MATCH($B174,'I.Supplementary 2019-20'!$B$8:$B$191,0))),INDEX('KI 2019-20'!$H$9:$H$383,MATCH($B174,'KI 2019-20'!$B$9:$B$383,0)))</f>
        <v>194.37267654129852</v>
      </c>
      <c r="AC174" s="156">
        <f>I174*('Other inputs'!$C$6/'Other inputs'!$C$5)</f>
        <v>9.6416868751980207</v>
      </c>
      <c r="AD174" s="149">
        <f>IF(B174=$B$35,J174*('Other inputs'!$C$6/'Other inputs'!$C$5)-('Other inputs'!$C$18/1000000),J174*('Other inputs'!$C$6/'Other inputs'!$C$5))</f>
        <v>0</v>
      </c>
      <c r="AE174" s="149">
        <f>K174*('Other inputs'!$C$6/'Other inputs'!$C$5)</f>
        <v>0</v>
      </c>
      <c r="AF174" s="149">
        <f>L174*('Other inputs'!$C$6/'Other inputs'!$C$5)</f>
        <v>0</v>
      </c>
      <c r="AG174" s="188">
        <f>M174*('Other inputs'!$C$6/'Other inputs'!$C$5)</f>
        <v>0</v>
      </c>
      <c r="AH174" s="149">
        <f>N174*('Other inputs'!$C$6/'Other inputs'!$C$5)</f>
        <v>187.89795791931923</v>
      </c>
      <c r="AI174" s="149">
        <f>O174*('Other inputs'!$C$6/'Other inputs'!$C$5)</f>
        <v>0</v>
      </c>
      <c r="AJ174" s="149">
        <f>P174*('Other inputs'!$C$6/'Other inputs'!$C$5)</f>
        <v>0</v>
      </c>
      <c r="AK174" s="149">
        <f>Q174*('Other inputs'!$C$6/'Other inputs'!$C$5)</f>
        <v>0</v>
      </c>
      <c r="AL174" s="188">
        <f>R174*('Other inputs'!$C$6/'Other inputs'!$C$5)</f>
        <v>0</v>
      </c>
      <c r="AM174" s="156">
        <f t="shared" si="32"/>
        <v>197.53964479451724</v>
      </c>
      <c r="AN174" s="149">
        <f t="shared" si="33"/>
        <v>0</v>
      </c>
      <c r="AO174" s="149">
        <f t="shared" si="34"/>
        <v>0</v>
      </c>
      <c r="AP174" s="149">
        <f t="shared" si="35"/>
        <v>0</v>
      </c>
      <c r="AQ174" s="188">
        <f t="shared" si="36"/>
        <v>0</v>
      </c>
      <c r="AR174" s="149"/>
      <c r="AS174" s="156">
        <f>IF(D174=$C$171,'Other inputs'!$C$12/1000000,SUM(AC174:AG174))</f>
        <v>9.6416868751980207</v>
      </c>
      <c r="AT174" s="200">
        <f>IF(D174=$C$171,$Z$171*('Other inputs'!$C$6/'Other inputs'!$C$5),SUM(AH174:AL174))</f>
        <v>187.89795791931923</v>
      </c>
      <c r="AU174" s="210">
        <f t="shared" si="37"/>
        <v>197.53964479451724</v>
      </c>
      <c r="AV174" s="214"/>
      <c r="AW174" s="199">
        <f>IF($G174=1,0,IF($B174=$B$172,AC174*('Other inputs'!$F$6/'Other inputs'!$F$5)-('Other inputs'!$C$28/1000000),AC174*('Other inputs'!$F$6/'Other inputs'!$F$5)))</f>
        <v>9.6950049593004977</v>
      </c>
      <c r="AX174" s="200">
        <f>IF($G174=1,0,IF($B174=$B$172,AD174*('Other inputs'!$F$6/'Other inputs'!$F$5)-('Other inputs'!$C$29/1000000),AD174*('Other inputs'!$F$6/'Other inputs'!$F$5)))</f>
        <v>0</v>
      </c>
      <c r="AY174" s="200">
        <f>IF($G174=1,0,AE174*('Other inputs'!$F$6/'Other inputs'!$F$5))</f>
        <v>0</v>
      </c>
      <c r="AZ174" s="200">
        <f>IF($G174=1,0,AF174*('Other inputs'!$F$6/'Other inputs'!$F$5))</f>
        <v>0</v>
      </c>
      <c r="BA174" s="200">
        <f>IF($G174=1,0,AG174*('Other inputs'!$F$6/'Other inputs'!$F$5))</f>
        <v>0</v>
      </c>
      <c r="BB174" s="199">
        <f>IF($G174=1,0,AH174*('Other inputs'!$C$7/'Other inputs'!$C$6))</f>
        <v>187.89795791931923</v>
      </c>
      <c r="BC174" s="200">
        <f>IF($G174=1,0,AI174*('Other inputs'!$C$7/'Other inputs'!$C$6))</f>
        <v>0</v>
      </c>
      <c r="BD174" s="200">
        <f>IF($G174=1,0,AJ174*('Other inputs'!$C$7/'Other inputs'!$C$6))</f>
        <v>0</v>
      </c>
      <c r="BE174" s="200">
        <f>IF($G174=1,0,AK174*('Other inputs'!$C$7/'Other inputs'!$C$6))</f>
        <v>0</v>
      </c>
      <c r="BF174" s="200">
        <f>IF($G174=1,0,AL174*('Other inputs'!$C$7/'Other inputs'!$C$6))</f>
        <v>0</v>
      </c>
      <c r="BG174" s="199">
        <f t="shared" si="38"/>
        <v>197.59296287861972</v>
      </c>
      <c r="BH174" s="200">
        <f t="shared" si="39"/>
        <v>0</v>
      </c>
      <c r="BI174" s="200">
        <f t="shared" si="40"/>
        <v>0</v>
      </c>
      <c r="BJ174" s="200">
        <f t="shared" si="41"/>
        <v>0</v>
      </c>
      <c r="BK174" s="210">
        <f t="shared" si="42"/>
        <v>0</v>
      </c>
      <c r="BL174" s="200"/>
      <c r="BM174" s="199">
        <f>IF(D174=C$171,'Other inputs'!$C$13/1000000,SUM(AW174:BA174))</f>
        <v>9.6950049593004977</v>
      </c>
      <c r="BN174" s="200">
        <f>IF(B174=$B$171,$AT$171*('Other inputs'!$C$7/'Other inputs'!$C$6),SUM(BB174:BF174))</f>
        <v>187.89795791931923</v>
      </c>
      <c r="BO174" s="188">
        <f t="shared" si="43"/>
        <v>197.59296287861972</v>
      </c>
    </row>
    <row r="175" spans="2:67">
      <c r="B175" s="121" t="str">
        <f>'KI 2019-20'!B176</f>
        <v>E6122</v>
      </c>
      <c r="C175" s="160" t="str">
        <f t="shared" si="30"/>
        <v>E6122</v>
      </c>
      <c r="D175" s="160" t="str">
        <f t="shared" si="31"/>
        <v>E6122</v>
      </c>
      <c r="E175" t="str">
        <f>INDEX('KI 2019-20'!D$9:D$383,MATCH($B175,'KI 2019-20'!$B$9:$B$383,0))</f>
        <v>SFIR</v>
      </c>
      <c r="F175">
        <f>INDEX('KI 2019-20'!E$9:E$383,MATCH($B175,'KI 2019-20'!$B$9:$B$383,0))</f>
        <v>0</v>
      </c>
      <c r="G175" s="119">
        <v>0</v>
      </c>
      <c r="H175" s="120" t="str">
        <f>INDEX('KI 2019-20'!F$9:F$383,MATCH($B175,'KI 2019-20'!$B$9:$B$383,0))</f>
        <v>Kent Fire Authority</v>
      </c>
      <c r="I175" s="154">
        <f>_xlfn.IFNA(IF($B175=$B$382,0,INDEX('I.Supplementary 2019-20'!N$8:N$191,MATCH($B175,'I.Supplementary 2019-20'!$B$8:$B$191,0))),INDEX('KI 2019-20'!N$9:N$383,MATCH($B175,'KI 2019-20'!$B$9:$B$383,0)))</f>
        <v>0</v>
      </c>
      <c r="J175" s="153">
        <f>_xlfn.IFNA(IF($B175=$B$382,0,INDEX('I.Supplementary 2019-20'!O$8:O$191,MATCH($B175,'I.Supplementary 2019-20'!$B$8:$B$191,0))),INDEX('KI 2019-20'!O$9:O$383,MATCH($B175,'KI 2019-20'!$B$9:$B$383,0)))</f>
        <v>0</v>
      </c>
      <c r="K175" s="153">
        <f>_xlfn.IFNA(IF($B175=$B$382,0,INDEX('I.Supplementary 2019-20'!P$8:P$191,MATCH($B175,'I.Supplementary 2019-20'!$B$8:$B$191,0))),INDEX('KI 2019-20'!P$9:P$383,MATCH($B175,'KI 2019-20'!$B$9:$B$383,0)))</f>
        <v>6.3189793029735908</v>
      </c>
      <c r="L175" s="153">
        <f>_xlfn.IFNA(IF($B175=$B$382,0,INDEX('I.Supplementary 2019-20'!Q$8:Q$191,MATCH($B175,'I.Supplementary 2019-20'!$B$8:$B$191,0))),INDEX('KI 2019-20'!Q$9:Q$383,MATCH($B175,'KI 2019-20'!$B$9:$B$383,0)))</f>
        <v>0</v>
      </c>
      <c r="M175" s="155">
        <f>_xlfn.IFNA(IF($B175=$B$382,0,INDEX('I.Supplementary 2019-20'!R$8:R$191,MATCH($B175,'I.Supplementary 2019-20'!$B$8:$B$191,0))),INDEX('KI 2019-20'!R$9:R$383,MATCH($B175,'KI 2019-20'!$B$9:$B$383,0)))</f>
        <v>0</v>
      </c>
      <c r="N175" s="153">
        <f>_xlfn.IFNA(IF($B175=$B$382,0,INDEX('I.Supplementary 2019-20'!S$8:S$191,MATCH($B175,'I.Supplementary 2019-20'!$B$8:$B$191,0))),INDEX('KI 2019-20'!S$9:S$383,MATCH($B175,'KI 2019-20'!$B$9:$B$383,0)))</f>
        <v>0</v>
      </c>
      <c r="O175" s="153">
        <f>_xlfn.IFNA(IF($B175=$B$382,0,INDEX('I.Supplementary 2019-20'!T$8:T$191,MATCH($B175,'I.Supplementary 2019-20'!$B$8:$B$191,0))),INDEX('KI 2019-20'!T$9:T$383,MATCH($B175,'KI 2019-20'!$B$9:$B$383,0)))</f>
        <v>0</v>
      </c>
      <c r="P175" s="153">
        <f>_xlfn.IFNA(IF($B175=$B$382,0,INDEX('I.Supplementary 2019-20'!U$8:U$191,MATCH($B175,'I.Supplementary 2019-20'!$B$8:$B$191,0))),INDEX('KI 2019-20'!U$9:U$383,MATCH($B175,'KI 2019-20'!$B$9:$B$383,0)))</f>
        <v>14.664201692296855</v>
      </c>
      <c r="Q175" s="153">
        <f>_xlfn.IFNA(IF($B175=$B$382,0,INDEX('I.Supplementary 2019-20'!V$8:V$191,MATCH($B175,'I.Supplementary 2019-20'!$B$8:$B$191,0))),INDEX('KI 2019-20'!V$9:V$383,MATCH($B175,'KI 2019-20'!$B$9:$B$383,0)))</f>
        <v>0</v>
      </c>
      <c r="R175" s="155">
        <f>_xlfn.IFNA(IF($B175=$B$382,0,INDEX('I.Supplementary 2019-20'!W$8:W$191,MATCH($B175,'I.Supplementary 2019-20'!$B$8:$B$191,0))),INDEX('KI 2019-20'!W$9:W$383,MATCH($B175,'KI 2019-20'!$B$9:$B$383,0)))</f>
        <v>0</v>
      </c>
      <c r="S175" s="153">
        <f>_xlfn.IFNA(IF($B175=$B$382,0,INDEX('I.Supplementary 2019-20'!X$8:X$191,MATCH($B175,'I.Supplementary 2019-20'!$B$8:$B$191,0))),INDEX('KI 2019-20'!X$9:X$383,MATCH($B175,'KI 2019-20'!$B$9:$B$383,0)))</f>
        <v>0</v>
      </c>
      <c r="T175" s="153">
        <f>_xlfn.IFNA(IF($B175=$B$382,0,INDEX('I.Supplementary 2019-20'!Y$8:Y$191,MATCH($B175,'I.Supplementary 2019-20'!$B$8:$B$191,0))),INDEX('KI 2019-20'!Y$9:Y$383,MATCH($B175,'KI 2019-20'!$B$9:$B$383,0)))</f>
        <v>0</v>
      </c>
      <c r="U175" s="153">
        <f>_xlfn.IFNA(IF($B175=$B$382,0,INDEX('I.Supplementary 2019-20'!Z$8:Z$191,MATCH($B175,'I.Supplementary 2019-20'!$B$8:$B$191,0))),INDEX('KI 2019-20'!Z$9:Z$383,MATCH($B175,'KI 2019-20'!$B$9:$B$383,0)))</f>
        <v>20.983180995270445</v>
      </c>
      <c r="V175" s="153">
        <f>_xlfn.IFNA(IF($B175=$B$382,0,INDEX('I.Supplementary 2019-20'!AA$8:AA$191,MATCH($B175,'I.Supplementary 2019-20'!$B$8:$B$191,0))),INDEX('KI 2019-20'!AA$9:AA$383,MATCH($B175,'KI 2019-20'!$B$9:$B$383,0)))</f>
        <v>0</v>
      </c>
      <c r="W175" s="155">
        <f>_xlfn.IFNA(IF($B175=$B$382,0,INDEX('I.Supplementary 2019-20'!AB$8:AB$191,MATCH($B175,'I.Supplementary 2019-20'!$B$8:$B$191,0))),INDEX('KI 2019-20'!AB$9:AB$383,MATCH($B175,'KI 2019-20'!$B$9:$B$383,0)))</f>
        <v>0</v>
      </c>
      <c r="Y175" s="154">
        <f>_xlfn.IFNA(IF($B175=$B$382,0,INDEX('I.Supplementary 2019-20'!$I$8:$I$191,MATCH($B175,'I.Supplementary 2019-20'!$B$8:$B$191,0))),INDEX('KI 2019-20'!$I$9:$I$383,MATCH($B175,'KI 2019-20'!$B$9:$B$383,0)))</f>
        <v>6.3189793029735908</v>
      </c>
      <c r="Z175" s="153">
        <f>_xlfn.IFNA(IF($B175=$B$382,0,INDEX('I.Supplementary 2019-20'!$J$8:$J$191,MATCH($B175,'I.Supplementary 2019-20'!$B$8:$B$191,0))),INDEX('KI 2019-20'!$J$9:$J$383,MATCH($B175,'KI 2019-20'!$B$9:$B$383,0)))</f>
        <v>14.664201692296855</v>
      </c>
      <c r="AA175" s="155">
        <f>_xlfn.IFNA(IF($B175=$B$382,0,INDEX('I.Supplementary 2019-20'!$H$8:$H$191,MATCH($B175,'I.Supplementary 2019-20'!$B$8:$B$191,0))),INDEX('KI 2019-20'!$H$9:$H$383,MATCH($B175,'KI 2019-20'!$B$9:$B$383,0)))</f>
        <v>20.983180995270445</v>
      </c>
      <c r="AC175" s="156">
        <f>I175*('Other inputs'!$C$6/'Other inputs'!$C$5)</f>
        <v>0</v>
      </c>
      <c r="AD175" s="149">
        <f>IF(B175=$B$35,J175*('Other inputs'!$C$6/'Other inputs'!$C$5)-('Other inputs'!$C$18/1000000),J175*('Other inputs'!$C$6/'Other inputs'!$C$5))</f>
        <v>0</v>
      </c>
      <c r="AE175" s="149">
        <f>K175*('Other inputs'!$C$6/'Other inputs'!$C$5)</f>
        <v>6.4219361958937311</v>
      </c>
      <c r="AF175" s="149">
        <f>L175*('Other inputs'!$C$6/'Other inputs'!$C$5)</f>
        <v>0</v>
      </c>
      <c r="AG175" s="188">
        <f>M175*('Other inputs'!$C$6/'Other inputs'!$C$5)</f>
        <v>0</v>
      </c>
      <c r="AH175" s="149">
        <f>N175*('Other inputs'!$C$6/'Other inputs'!$C$5)</f>
        <v>0</v>
      </c>
      <c r="AI175" s="149">
        <f>O175*('Other inputs'!$C$6/'Other inputs'!$C$5)</f>
        <v>0</v>
      </c>
      <c r="AJ175" s="149">
        <f>P175*('Other inputs'!$C$6/'Other inputs'!$C$5)</f>
        <v>14.903129622110246</v>
      </c>
      <c r="AK175" s="149">
        <f>Q175*('Other inputs'!$C$6/'Other inputs'!$C$5)</f>
        <v>0</v>
      </c>
      <c r="AL175" s="188">
        <f>R175*('Other inputs'!$C$6/'Other inputs'!$C$5)</f>
        <v>0</v>
      </c>
      <c r="AM175" s="156">
        <f t="shared" si="32"/>
        <v>0</v>
      </c>
      <c r="AN175" s="149">
        <f t="shared" si="33"/>
        <v>0</v>
      </c>
      <c r="AO175" s="149">
        <f t="shared" si="34"/>
        <v>21.325065818003978</v>
      </c>
      <c r="AP175" s="149">
        <f t="shared" si="35"/>
        <v>0</v>
      </c>
      <c r="AQ175" s="188">
        <f t="shared" si="36"/>
        <v>0</v>
      </c>
      <c r="AR175" s="149"/>
      <c r="AS175" s="156">
        <f>IF(D175=$C$171,'Other inputs'!$C$12/1000000,SUM(AC175:AG175))</f>
        <v>6.4219361958937311</v>
      </c>
      <c r="AT175" s="200">
        <f>IF(D175=$C$171,$Z$171*('Other inputs'!$C$6/'Other inputs'!$C$5),SUM(AH175:AL175))</f>
        <v>14.903129622110246</v>
      </c>
      <c r="AU175" s="210">
        <f t="shared" si="37"/>
        <v>21.325065818003978</v>
      </c>
      <c r="AV175" s="214"/>
      <c r="AW175" s="199">
        <f>IF($G175=1,0,IF($B175=$B$172,AC175*('Other inputs'!$F$6/'Other inputs'!$F$5)-('Other inputs'!$C$28/1000000),AC175*('Other inputs'!$F$6/'Other inputs'!$F$5)))</f>
        <v>0</v>
      </c>
      <c r="AX175" s="200">
        <f>IF($G175=1,0,IF($B175=$B$172,AD175*('Other inputs'!$F$6/'Other inputs'!$F$5)-('Other inputs'!$C$29/1000000),AD175*('Other inputs'!$F$6/'Other inputs'!$F$5)))</f>
        <v>0</v>
      </c>
      <c r="AY175" s="200">
        <f>IF($G175=1,0,AE175*('Other inputs'!$F$6/'Other inputs'!$F$5))</f>
        <v>6.4574492071152623</v>
      </c>
      <c r="AZ175" s="200">
        <f>IF($G175=1,0,AF175*('Other inputs'!$F$6/'Other inputs'!$F$5))</f>
        <v>0</v>
      </c>
      <c r="BA175" s="200">
        <f>IF($G175=1,0,AG175*('Other inputs'!$F$6/'Other inputs'!$F$5))</f>
        <v>0</v>
      </c>
      <c r="BB175" s="199">
        <f>IF($G175=1,0,AH175*('Other inputs'!$C$7/'Other inputs'!$C$6))</f>
        <v>0</v>
      </c>
      <c r="BC175" s="200">
        <f>IF($G175=1,0,AI175*('Other inputs'!$C$7/'Other inputs'!$C$6))</f>
        <v>0</v>
      </c>
      <c r="BD175" s="200">
        <f>IF($G175=1,0,AJ175*('Other inputs'!$C$7/'Other inputs'!$C$6))</f>
        <v>14.903129622110246</v>
      </c>
      <c r="BE175" s="200">
        <f>IF($G175=1,0,AK175*('Other inputs'!$C$7/'Other inputs'!$C$6))</f>
        <v>0</v>
      </c>
      <c r="BF175" s="200">
        <f>IF($G175=1,0,AL175*('Other inputs'!$C$7/'Other inputs'!$C$6))</f>
        <v>0</v>
      </c>
      <c r="BG175" s="199">
        <f t="shared" si="38"/>
        <v>0</v>
      </c>
      <c r="BH175" s="200">
        <f t="shared" si="39"/>
        <v>0</v>
      </c>
      <c r="BI175" s="200">
        <f t="shared" si="40"/>
        <v>21.36057882922551</v>
      </c>
      <c r="BJ175" s="200">
        <f t="shared" si="41"/>
        <v>0</v>
      </c>
      <c r="BK175" s="210">
        <f t="shared" si="42"/>
        <v>0</v>
      </c>
      <c r="BL175" s="200"/>
      <c r="BM175" s="199">
        <f>IF(D175=C$171,'Other inputs'!$C$13/1000000,SUM(AW175:BA175))</f>
        <v>6.4574492071152623</v>
      </c>
      <c r="BN175" s="200">
        <f>IF(B175=$B$171,$AT$171*('Other inputs'!$C$7/'Other inputs'!$C$6),SUM(BB175:BF175))</f>
        <v>14.903129622110246</v>
      </c>
      <c r="BO175" s="188">
        <f t="shared" si="43"/>
        <v>21.36057882922551</v>
      </c>
    </row>
    <row r="176" spans="2:67">
      <c r="B176" s="121" t="str">
        <f>'KI 2019-20'!B177</f>
        <v>E2834</v>
      </c>
      <c r="C176" s="160" t="str">
        <f t="shared" si="30"/>
        <v>E2834</v>
      </c>
      <c r="D176" s="160" t="str">
        <f t="shared" si="31"/>
        <v>E2834</v>
      </c>
      <c r="E176" t="str">
        <f>INDEX('KI 2019-20'!D$9:D$383,MATCH($B176,'KI 2019-20'!$B$9:$B$383,0))</f>
        <v>SD</v>
      </c>
      <c r="F176" t="str">
        <f>INDEX('KI 2019-20'!E$9:E$383,MATCH($B176,'KI 2019-20'!$B$9:$B$383,0))</f>
        <v>P1907</v>
      </c>
      <c r="G176" s="119">
        <v>2</v>
      </c>
      <c r="H176" s="120" t="str">
        <f>INDEX('KI 2019-20'!F$9:F$383,MATCH($B176,'KI 2019-20'!$B$9:$B$383,0))</f>
        <v>Kettering</v>
      </c>
      <c r="I176" s="154">
        <f>_xlfn.IFNA(IF($B176=$B$382,0,INDEX('I.Supplementary 2019-20'!N$8:N$191,MATCH($B176,'I.Supplementary 2019-20'!$B$8:$B$191,0))),INDEX('KI 2019-20'!N$9:N$383,MATCH($B176,'KI 2019-20'!$B$9:$B$383,0)))</f>
        <v>0</v>
      </c>
      <c r="J176" s="153">
        <f>_xlfn.IFNA(IF($B176=$B$382,0,INDEX('I.Supplementary 2019-20'!O$8:O$191,MATCH($B176,'I.Supplementary 2019-20'!$B$8:$B$191,0))),INDEX('KI 2019-20'!O$9:O$383,MATCH($B176,'KI 2019-20'!$B$9:$B$383,0)))</f>
        <v>0</v>
      </c>
      <c r="K176" s="153">
        <f>_xlfn.IFNA(IF($B176=$B$382,0,INDEX('I.Supplementary 2019-20'!P$8:P$191,MATCH($B176,'I.Supplementary 2019-20'!$B$8:$B$191,0))),INDEX('KI 2019-20'!P$9:P$383,MATCH($B176,'KI 2019-20'!$B$9:$B$383,0)))</f>
        <v>0</v>
      </c>
      <c r="L176" s="153">
        <f>_xlfn.IFNA(IF($B176=$B$382,0,INDEX('I.Supplementary 2019-20'!Q$8:Q$191,MATCH($B176,'I.Supplementary 2019-20'!$B$8:$B$191,0))),INDEX('KI 2019-20'!Q$9:Q$383,MATCH($B176,'KI 2019-20'!$B$9:$B$383,0)))</f>
        <v>0</v>
      </c>
      <c r="M176" s="155">
        <f>_xlfn.IFNA(IF($B176=$B$382,0,INDEX('I.Supplementary 2019-20'!R$8:R$191,MATCH($B176,'I.Supplementary 2019-20'!$B$8:$B$191,0))),INDEX('KI 2019-20'!R$9:R$383,MATCH($B176,'KI 2019-20'!$B$9:$B$383,0)))</f>
        <v>0</v>
      </c>
      <c r="N176" s="153">
        <f>_xlfn.IFNA(IF($B176=$B$382,0,INDEX('I.Supplementary 2019-20'!S$8:S$191,MATCH($B176,'I.Supplementary 2019-20'!$B$8:$B$191,0))),INDEX('KI 2019-20'!S$9:S$383,MATCH($B176,'KI 2019-20'!$B$9:$B$383,0)))</f>
        <v>0</v>
      </c>
      <c r="O176" s="153">
        <f>_xlfn.IFNA(IF($B176=$B$382,0,INDEX('I.Supplementary 2019-20'!T$8:T$191,MATCH($B176,'I.Supplementary 2019-20'!$B$8:$B$191,0))),INDEX('KI 2019-20'!T$9:T$383,MATCH($B176,'KI 2019-20'!$B$9:$B$383,0)))</f>
        <v>2.4838685804690357</v>
      </c>
      <c r="P176" s="153">
        <f>_xlfn.IFNA(IF($B176=$B$382,0,INDEX('I.Supplementary 2019-20'!U$8:U$191,MATCH($B176,'I.Supplementary 2019-20'!$B$8:$B$191,0))),INDEX('KI 2019-20'!U$9:U$383,MATCH($B176,'KI 2019-20'!$B$9:$B$383,0)))</f>
        <v>0</v>
      </c>
      <c r="Q176" s="153">
        <f>_xlfn.IFNA(IF($B176=$B$382,0,INDEX('I.Supplementary 2019-20'!V$8:V$191,MATCH($B176,'I.Supplementary 2019-20'!$B$8:$B$191,0))),INDEX('KI 2019-20'!V$9:V$383,MATCH($B176,'KI 2019-20'!$B$9:$B$383,0)))</f>
        <v>0</v>
      </c>
      <c r="R176" s="155">
        <f>_xlfn.IFNA(IF($B176=$B$382,0,INDEX('I.Supplementary 2019-20'!W$8:W$191,MATCH($B176,'I.Supplementary 2019-20'!$B$8:$B$191,0))),INDEX('KI 2019-20'!W$9:W$383,MATCH($B176,'KI 2019-20'!$B$9:$B$383,0)))</f>
        <v>0</v>
      </c>
      <c r="S176" s="153">
        <f>_xlfn.IFNA(IF($B176=$B$382,0,INDEX('I.Supplementary 2019-20'!X$8:X$191,MATCH($B176,'I.Supplementary 2019-20'!$B$8:$B$191,0))),INDEX('KI 2019-20'!X$9:X$383,MATCH($B176,'KI 2019-20'!$B$9:$B$383,0)))</f>
        <v>0</v>
      </c>
      <c r="T176" s="153">
        <f>_xlfn.IFNA(IF($B176=$B$382,0,INDEX('I.Supplementary 2019-20'!Y$8:Y$191,MATCH($B176,'I.Supplementary 2019-20'!$B$8:$B$191,0))),INDEX('KI 2019-20'!Y$9:Y$383,MATCH($B176,'KI 2019-20'!$B$9:$B$383,0)))</f>
        <v>2.4838685804690357</v>
      </c>
      <c r="U176" s="153">
        <f>_xlfn.IFNA(IF($B176=$B$382,0,INDEX('I.Supplementary 2019-20'!Z$8:Z$191,MATCH($B176,'I.Supplementary 2019-20'!$B$8:$B$191,0))),INDEX('KI 2019-20'!Z$9:Z$383,MATCH($B176,'KI 2019-20'!$B$9:$B$383,0)))</f>
        <v>0</v>
      </c>
      <c r="V176" s="153">
        <f>_xlfn.IFNA(IF($B176=$B$382,0,INDEX('I.Supplementary 2019-20'!AA$8:AA$191,MATCH($B176,'I.Supplementary 2019-20'!$B$8:$B$191,0))),INDEX('KI 2019-20'!AA$9:AA$383,MATCH($B176,'KI 2019-20'!$B$9:$B$383,0)))</f>
        <v>0</v>
      </c>
      <c r="W176" s="155">
        <f>_xlfn.IFNA(IF($B176=$B$382,0,INDEX('I.Supplementary 2019-20'!AB$8:AB$191,MATCH($B176,'I.Supplementary 2019-20'!$B$8:$B$191,0))),INDEX('KI 2019-20'!AB$9:AB$383,MATCH($B176,'KI 2019-20'!$B$9:$B$383,0)))</f>
        <v>0</v>
      </c>
      <c r="Y176" s="154">
        <f>_xlfn.IFNA(IF($B176=$B$382,0,INDEX('I.Supplementary 2019-20'!$I$8:$I$191,MATCH($B176,'I.Supplementary 2019-20'!$B$8:$B$191,0))),INDEX('KI 2019-20'!$I$9:$I$383,MATCH($B176,'KI 2019-20'!$B$9:$B$383,0)))</f>
        <v>0</v>
      </c>
      <c r="Z176" s="153">
        <f>_xlfn.IFNA(IF($B176=$B$382,0,INDEX('I.Supplementary 2019-20'!$J$8:$J$191,MATCH($B176,'I.Supplementary 2019-20'!$B$8:$B$191,0))),INDEX('KI 2019-20'!$J$9:$J$383,MATCH($B176,'KI 2019-20'!$B$9:$B$383,0)))</f>
        <v>2.4838685804690357</v>
      </c>
      <c r="AA176" s="155">
        <f>_xlfn.IFNA(IF($B176=$B$382,0,INDEX('I.Supplementary 2019-20'!$H$8:$H$191,MATCH($B176,'I.Supplementary 2019-20'!$B$8:$B$191,0))),INDEX('KI 2019-20'!$H$9:$H$383,MATCH($B176,'KI 2019-20'!$B$9:$B$383,0)))</f>
        <v>2.4838685804690357</v>
      </c>
      <c r="AC176" s="156">
        <f>I176*('Other inputs'!$C$6/'Other inputs'!$C$5)</f>
        <v>0</v>
      </c>
      <c r="AD176" s="149">
        <f>IF(B176=$B$35,J176*('Other inputs'!$C$6/'Other inputs'!$C$5)-('Other inputs'!$C$18/1000000),J176*('Other inputs'!$C$6/'Other inputs'!$C$5))</f>
        <v>0</v>
      </c>
      <c r="AE176" s="149">
        <f>K176*('Other inputs'!$C$6/'Other inputs'!$C$5)</f>
        <v>0</v>
      </c>
      <c r="AF176" s="149">
        <f>L176*('Other inputs'!$C$6/'Other inputs'!$C$5)</f>
        <v>0</v>
      </c>
      <c r="AG176" s="188">
        <f>M176*('Other inputs'!$C$6/'Other inputs'!$C$5)</f>
        <v>0</v>
      </c>
      <c r="AH176" s="149">
        <f>N176*('Other inputs'!$C$6/'Other inputs'!$C$5)</f>
        <v>0</v>
      </c>
      <c r="AI176" s="149">
        <f>O176*('Other inputs'!$C$6/'Other inputs'!$C$5)</f>
        <v>2.5243389443055984</v>
      </c>
      <c r="AJ176" s="149">
        <f>P176*('Other inputs'!$C$6/'Other inputs'!$C$5)</f>
        <v>0</v>
      </c>
      <c r="AK176" s="149">
        <f>Q176*('Other inputs'!$C$6/'Other inputs'!$C$5)</f>
        <v>0</v>
      </c>
      <c r="AL176" s="188">
        <f>R176*('Other inputs'!$C$6/'Other inputs'!$C$5)</f>
        <v>0</v>
      </c>
      <c r="AM176" s="156">
        <f t="shared" si="32"/>
        <v>0</v>
      </c>
      <c r="AN176" s="149">
        <f t="shared" si="33"/>
        <v>2.5243389443055984</v>
      </c>
      <c r="AO176" s="149">
        <f t="shared" si="34"/>
        <v>0</v>
      </c>
      <c r="AP176" s="149">
        <f t="shared" si="35"/>
        <v>0</v>
      </c>
      <c r="AQ176" s="188">
        <f t="shared" si="36"/>
        <v>0</v>
      </c>
      <c r="AR176" s="149"/>
      <c r="AS176" s="156">
        <f>IF(D176=$C$171,'Other inputs'!$C$12/1000000,SUM(AC176:AG176))</f>
        <v>0</v>
      </c>
      <c r="AT176" s="200">
        <f>IF(D176=$C$171,$Z$171*('Other inputs'!$C$6/'Other inputs'!$C$5),SUM(AH176:AL176))</f>
        <v>2.5243389443055984</v>
      </c>
      <c r="AU176" s="210">
        <f t="shared" si="37"/>
        <v>2.5243389443055984</v>
      </c>
      <c r="AV176" s="214"/>
      <c r="AW176" s="199">
        <f>IF($G176=1,0,IF($B176=$B$172,AC176*('Other inputs'!$F$6/'Other inputs'!$F$5)-('Other inputs'!$C$28/1000000),AC176*('Other inputs'!$F$6/'Other inputs'!$F$5)))</f>
        <v>0</v>
      </c>
      <c r="AX176" s="200">
        <f>IF($G176=1,0,IF($B176=$B$172,AD176*('Other inputs'!$F$6/'Other inputs'!$F$5)-('Other inputs'!$C$29/1000000),AD176*('Other inputs'!$F$6/'Other inputs'!$F$5)))</f>
        <v>0</v>
      </c>
      <c r="AY176" s="200">
        <f>IF($G176=1,0,AE176*('Other inputs'!$F$6/'Other inputs'!$F$5))</f>
        <v>0</v>
      </c>
      <c r="AZ176" s="200">
        <f>IF($G176=1,0,AF176*('Other inputs'!$F$6/'Other inputs'!$F$5))</f>
        <v>0</v>
      </c>
      <c r="BA176" s="200">
        <f>IF($G176=1,0,AG176*('Other inputs'!$F$6/'Other inputs'!$F$5))</f>
        <v>0</v>
      </c>
      <c r="BB176" s="199">
        <f>IF($G176=1,0,AH176*('Other inputs'!$C$7/'Other inputs'!$C$6))</f>
        <v>0</v>
      </c>
      <c r="BC176" s="200">
        <f>IF($G176=1,0,AI176*('Other inputs'!$C$7/'Other inputs'!$C$6))</f>
        <v>2.5243389443055984</v>
      </c>
      <c r="BD176" s="200">
        <f>IF($G176=1,0,AJ176*('Other inputs'!$C$7/'Other inputs'!$C$6))</f>
        <v>0</v>
      </c>
      <c r="BE176" s="200">
        <f>IF($G176=1,0,AK176*('Other inputs'!$C$7/'Other inputs'!$C$6))</f>
        <v>0</v>
      </c>
      <c r="BF176" s="200">
        <f>IF($G176=1,0,AL176*('Other inputs'!$C$7/'Other inputs'!$C$6))</f>
        <v>0</v>
      </c>
      <c r="BG176" s="199">
        <f t="shared" si="38"/>
        <v>0</v>
      </c>
      <c r="BH176" s="200">
        <f t="shared" si="39"/>
        <v>2.5243389443055984</v>
      </c>
      <c r="BI176" s="200">
        <f t="shared" si="40"/>
        <v>0</v>
      </c>
      <c r="BJ176" s="200">
        <f t="shared" si="41"/>
        <v>0</v>
      </c>
      <c r="BK176" s="210">
        <f t="shared" si="42"/>
        <v>0</v>
      </c>
      <c r="BL176" s="200"/>
      <c r="BM176" s="199">
        <f>IF(D176=C$171,'Other inputs'!$C$13/1000000,SUM(AW176:BA176))</f>
        <v>0</v>
      </c>
      <c r="BN176" s="200">
        <f>IF(B176=$B$171,$AT$171*('Other inputs'!$C$7/'Other inputs'!$C$6),SUM(BB176:BF176))</f>
        <v>2.5243389443055984</v>
      </c>
      <c r="BO176" s="188">
        <f t="shared" si="43"/>
        <v>2.5243389443055984</v>
      </c>
    </row>
    <row r="177" spans="2:67">
      <c r="B177" s="121" t="str">
        <f>'KI 2019-20'!B178</f>
        <v>E2634</v>
      </c>
      <c r="C177" s="160" t="str">
        <f t="shared" si="30"/>
        <v>E2634</v>
      </c>
      <c r="D177" s="160" t="str">
        <f t="shared" si="31"/>
        <v>E2634</v>
      </c>
      <c r="E177" t="str">
        <f>INDEX('KI 2019-20'!D$9:D$383,MATCH($B177,'KI 2019-20'!$B$9:$B$383,0))</f>
        <v>SD</v>
      </c>
      <c r="F177" t="str">
        <f>INDEX('KI 2019-20'!E$9:E$383,MATCH($B177,'KI 2019-20'!$B$9:$B$383,0))</f>
        <v>P1910</v>
      </c>
      <c r="G177" s="119">
        <v>0</v>
      </c>
      <c r="H177" s="120" t="str">
        <f>INDEX('KI 2019-20'!F$9:F$383,MATCH($B177,'KI 2019-20'!$B$9:$B$383,0))</f>
        <v>Kings Lynn and West Norfolk</v>
      </c>
      <c r="I177" s="154">
        <f>_xlfn.IFNA(IF($B177=$B$382,0,INDEX('I.Supplementary 2019-20'!N$8:N$191,MATCH($B177,'I.Supplementary 2019-20'!$B$8:$B$191,0))),INDEX('KI 2019-20'!N$9:N$383,MATCH($B177,'KI 2019-20'!$B$9:$B$383,0)))</f>
        <v>0</v>
      </c>
      <c r="J177" s="153">
        <f>_xlfn.IFNA(IF($B177=$B$382,0,INDEX('I.Supplementary 2019-20'!O$8:O$191,MATCH($B177,'I.Supplementary 2019-20'!$B$8:$B$191,0))),INDEX('KI 2019-20'!O$9:O$383,MATCH($B177,'KI 2019-20'!$B$9:$B$383,0)))</f>
        <v>0.61420724930667037</v>
      </c>
      <c r="K177" s="153">
        <f>_xlfn.IFNA(IF($B177=$B$382,0,INDEX('I.Supplementary 2019-20'!P$8:P$191,MATCH($B177,'I.Supplementary 2019-20'!$B$8:$B$191,0))),INDEX('KI 2019-20'!P$9:P$383,MATCH($B177,'KI 2019-20'!$B$9:$B$383,0)))</f>
        <v>0</v>
      </c>
      <c r="L177" s="153">
        <f>_xlfn.IFNA(IF($B177=$B$382,0,INDEX('I.Supplementary 2019-20'!Q$8:Q$191,MATCH($B177,'I.Supplementary 2019-20'!$B$8:$B$191,0))),INDEX('KI 2019-20'!Q$9:Q$383,MATCH($B177,'KI 2019-20'!$B$9:$B$383,0)))</f>
        <v>0</v>
      </c>
      <c r="M177" s="155">
        <f>_xlfn.IFNA(IF($B177=$B$382,0,INDEX('I.Supplementary 2019-20'!R$8:R$191,MATCH($B177,'I.Supplementary 2019-20'!$B$8:$B$191,0))),INDEX('KI 2019-20'!R$9:R$383,MATCH($B177,'KI 2019-20'!$B$9:$B$383,0)))</f>
        <v>0</v>
      </c>
      <c r="N177" s="153">
        <f>_xlfn.IFNA(IF($B177=$B$382,0,INDEX('I.Supplementary 2019-20'!S$8:S$191,MATCH($B177,'I.Supplementary 2019-20'!$B$8:$B$191,0))),INDEX('KI 2019-20'!S$9:S$383,MATCH($B177,'KI 2019-20'!$B$9:$B$383,0)))</f>
        <v>0</v>
      </c>
      <c r="O177" s="153">
        <f>_xlfn.IFNA(IF($B177=$B$382,0,INDEX('I.Supplementary 2019-20'!T$8:T$191,MATCH($B177,'I.Supplementary 2019-20'!$B$8:$B$191,0))),INDEX('KI 2019-20'!T$9:T$383,MATCH($B177,'KI 2019-20'!$B$9:$B$383,0)))</f>
        <v>5.4031901299631846</v>
      </c>
      <c r="P177" s="153">
        <f>_xlfn.IFNA(IF($B177=$B$382,0,INDEX('I.Supplementary 2019-20'!U$8:U$191,MATCH($B177,'I.Supplementary 2019-20'!$B$8:$B$191,0))),INDEX('KI 2019-20'!U$9:U$383,MATCH($B177,'KI 2019-20'!$B$9:$B$383,0)))</f>
        <v>0</v>
      </c>
      <c r="Q177" s="153">
        <f>_xlfn.IFNA(IF($B177=$B$382,0,INDEX('I.Supplementary 2019-20'!V$8:V$191,MATCH($B177,'I.Supplementary 2019-20'!$B$8:$B$191,0))),INDEX('KI 2019-20'!V$9:V$383,MATCH($B177,'KI 2019-20'!$B$9:$B$383,0)))</f>
        <v>0</v>
      </c>
      <c r="R177" s="155">
        <f>_xlfn.IFNA(IF($B177=$B$382,0,INDEX('I.Supplementary 2019-20'!W$8:W$191,MATCH($B177,'I.Supplementary 2019-20'!$B$8:$B$191,0))),INDEX('KI 2019-20'!W$9:W$383,MATCH($B177,'KI 2019-20'!$B$9:$B$383,0)))</f>
        <v>0</v>
      </c>
      <c r="S177" s="153">
        <f>_xlfn.IFNA(IF($B177=$B$382,0,INDEX('I.Supplementary 2019-20'!X$8:X$191,MATCH($B177,'I.Supplementary 2019-20'!$B$8:$B$191,0))),INDEX('KI 2019-20'!X$9:X$383,MATCH($B177,'KI 2019-20'!$B$9:$B$383,0)))</f>
        <v>0</v>
      </c>
      <c r="T177" s="153">
        <f>_xlfn.IFNA(IF($B177=$B$382,0,INDEX('I.Supplementary 2019-20'!Y$8:Y$191,MATCH($B177,'I.Supplementary 2019-20'!$B$8:$B$191,0))),INDEX('KI 2019-20'!Y$9:Y$383,MATCH($B177,'KI 2019-20'!$B$9:$B$383,0)))</f>
        <v>6.0173973792698554</v>
      </c>
      <c r="U177" s="153">
        <f>_xlfn.IFNA(IF($B177=$B$382,0,INDEX('I.Supplementary 2019-20'!Z$8:Z$191,MATCH($B177,'I.Supplementary 2019-20'!$B$8:$B$191,0))),INDEX('KI 2019-20'!Z$9:Z$383,MATCH($B177,'KI 2019-20'!$B$9:$B$383,0)))</f>
        <v>0</v>
      </c>
      <c r="V177" s="153">
        <f>_xlfn.IFNA(IF($B177=$B$382,0,INDEX('I.Supplementary 2019-20'!AA$8:AA$191,MATCH($B177,'I.Supplementary 2019-20'!$B$8:$B$191,0))),INDEX('KI 2019-20'!AA$9:AA$383,MATCH($B177,'KI 2019-20'!$B$9:$B$383,0)))</f>
        <v>0</v>
      </c>
      <c r="W177" s="155">
        <f>_xlfn.IFNA(IF($B177=$B$382,0,INDEX('I.Supplementary 2019-20'!AB$8:AB$191,MATCH($B177,'I.Supplementary 2019-20'!$B$8:$B$191,0))),INDEX('KI 2019-20'!AB$9:AB$383,MATCH($B177,'KI 2019-20'!$B$9:$B$383,0)))</f>
        <v>0</v>
      </c>
      <c r="Y177" s="154">
        <f>_xlfn.IFNA(IF($B177=$B$382,0,INDEX('I.Supplementary 2019-20'!$I$8:$I$191,MATCH($B177,'I.Supplementary 2019-20'!$B$8:$B$191,0))),INDEX('KI 2019-20'!$I$9:$I$383,MATCH($B177,'KI 2019-20'!$B$9:$B$383,0)))</f>
        <v>0.61420724930667037</v>
      </c>
      <c r="Z177" s="153">
        <f>_xlfn.IFNA(IF($B177=$B$382,0,INDEX('I.Supplementary 2019-20'!$J$8:$J$191,MATCH($B177,'I.Supplementary 2019-20'!$B$8:$B$191,0))),INDEX('KI 2019-20'!$J$9:$J$383,MATCH($B177,'KI 2019-20'!$B$9:$B$383,0)))</f>
        <v>5.4031901299631846</v>
      </c>
      <c r="AA177" s="155">
        <f>_xlfn.IFNA(IF($B177=$B$382,0,INDEX('I.Supplementary 2019-20'!$H$8:$H$191,MATCH($B177,'I.Supplementary 2019-20'!$B$8:$B$191,0))),INDEX('KI 2019-20'!$H$9:$H$383,MATCH($B177,'KI 2019-20'!$B$9:$B$383,0)))</f>
        <v>6.0173973792698554</v>
      </c>
      <c r="AC177" s="156">
        <f>I177*('Other inputs'!$C$6/'Other inputs'!$C$5)</f>
        <v>0</v>
      </c>
      <c r="AD177" s="149">
        <f>IF(B177=$B$35,J177*('Other inputs'!$C$6/'Other inputs'!$C$5)-('Other inputs'!$C$18/1000000),J177*('Other inputs'!$C$6/'Other inputs'!$C$5))</f>
        <v>0.62421469939720675</v>
      </c>
      <c r="AE177" s="149">
        <f>K177*('Other inputs'!$C$6/'Other inputs'!$C$5)</f>
        <v>0</v>
      </c>
      <c r="AF177" s="149">
        <f>L177*('Other inputs'!$C$6/'Other inputs'!$C$5)</f>
        <v>0</v>
      </c>
      <c r="AG177" s="188">
        <f>M177*('Other inputs'!$C$6/'Other inputs'!$C$5)</f>
        <v>0</v>
      </c>
      <c r="AH177" s="149">
        <f>N177*('Other inputs'!$C$6/'Other inputs'!$C$5)</f>
        <v>0</v>
      </c>
      <c r="AI177" s="149">
        <f>O177*('Other inputs'!$C$6/'Other inputs'!$C$5)</f>
        <v>5.49122581436177</v>
      </c>
      <c r="AJ177" s="149">
        <f>P177*('Other inputs'!$C$6/'Other inputs'!$C$5)</f>
        <v>0</v>
      </c>
      <c r="AK177" s="149">
        <f>Q177*('Other inputs'!$C$6/'Other inputs'!$C$5)</f>
        <v>0</v>
      </c>
      <c r="AL177" s="188">
        <f>R177*('Other inputs'!$C$6/'Other inputs'!$C$5)</f>
        <v>0</v>
      </c>
      <c r="AM177" s="156">
        <f t="shared" si="32"/>
        <v>0</v>
      </c>
      <c r="AN177" s="149">
        <f t="shared" si="33"/>
        <v>6.1154405137589771</v>
      </c>
      <c r="AO177" s="149">
        <f t="shared" si="34"/>
        <v>0</v>
      </c>
      <c r="AP177" s="149">
        <f t="shared" si="35"/>
        <v>0</v>
      </c>
      <c r="AQ177" s="188">
        <f t="shared" si="36"/>
        <v>0</v>
      </c>
      <c r="AR177" s="149"/>
      <c r="AS177" s="156">
        <f>IF(D177=$C$171,'Other inputs'!$C$12/1000000,SUM(AC177:AG177))</f>
        <v>0.62421469939720675</v>
      </c>
      <c r="AT177" s="200">
        <f>IF(D177=$C$171,$Z$171*('Other inputs'!$C$6/'Other inputs'!$C$5),SUM(AH177:AL177))</f>
        <v>5.49122581436177</v>
      </c>
      <c r="AU177" s="210">
        <f t="shared" si="37"/>
        <v>6.1154405137589771</v>
      </c>
      <c r="AV177" s="214"/>
      <c r="AW177" s="199">
        <f>IF($G177=1,0,IF($B177=$B$172,AC177*('Other inputs'!$F$6/'Other inputs'!$F$5)-('Other inputs'!$C$28/1000000),AC177*('Other inputs'!$F$6/'Other inputs'!$F$5)))</f>
        <v>0</v>
      </c>
      <c r="AX177" s="200">
        <f>IF($G177=1,0,IF($B177=$B$172,AD177*('Other inputs'!$F$6/'Other inputs'!$F$5)-('Other inputs'!$C$29/1000000),AD177*('Other inputs'!$F$6/'Other inputs'!$F$5)))</f>
        <v>0.62766657791921887</v>
      </c>
      <c r="AY177" s="200">
        <f>IF($G177=1,0,AE177*('Other inputs'!$F$6/'Other inputs'!$F$5))</f>
        <v>0</v>
      </c>
      <c r="AZ177" s="200">
        <f>IF($G177=1,0,AF177*('Other inputs'!$F$6/'Other inputs'!$F$5))</f>
        <v>0</v>
      </c>
      <c r="BA177" s="200">
        <f>IF($G177=1,0,AG177*('Other inputs'!$F$6/'Other inputs'!$F$5))</f>
        <v>0</v>
      </c>
      <c r="BB177" s="199">
        <f>IF($G177=1,0,AH177*('Other inputs'!$C$7/'Other inputs'!$C$6))</f>
        <v>0</v>
      </c>
      <c r="BC177" s="200">
        <f>IF($G177=1,0,AI177*('Other inputs'!$C$7/'Other inputs'!$C$6))</f>
        <v>5.49122581436177</v>
      </c>
      <c r="BD177" s="200">
        <f>IF($G177=1,0,AJ177*('Other inputs'!$C$7/'Other inputs'!$C$6))</f>
        <v>0</v>
      </c>
      <c r="BE177" s="200">
        <f>IF($G177=1,0,AK177*('Other inputs'!$C$7/'Other inputs'!$C$6))</f>
        <v>0</v>
      </c>
      <c r="BF177" s="200">
        <f>IF($G177=1,0,AL177*('Other inputs'!$C$7/'Other inputs'!$C$6))</f>
        <v>0</v>
      </c>
      <c r="BG177" s="199">
        <f t="shared" si="38"/>
        <v>0</v>
      </c>
      <c r="BH177" s="200">
        <f t="shared" si="39"/>
        <v>6.1188923922809888</v>
      </c>
      <c r="BI177" s="200">
        <f t="shared" si="40"/>
        <v>0</v>
      </c>
      <c r="BJ177" s="200">
        <f t="shared" si="41"/>
        <v>0</v>
      </c>
      <c r="BK177" s="210">
        <f t="shared" si="42"/>
        <v>0</v>
      </c>
      <c r="BL177" s="200"/>
      <c r="BM177" s="199">
        <f>IF(D177=C$171,'Other inputs'!$C$13/1000000,SUM(AW177:BA177))</f>
        <v>0.62766657791921887</v>
      </c>
      <c r="BN177" s="200">
        <f>IF(B177=$B$171,$AT$171*('Other inputs'!$C$7/'Other inputs'!$C$6),SUM(BB177:BF177))</f>
        <v>5.49122581436177</v>
      </c>
      <c r="BO177" s="188">
        <f t="shared" si="43"/>
        <v>6.1188923922809888</v>
      </c>
    </row>
    <row r="178" spans="2:67">
      <c r="B178" s="121" t="str">
        <f>'KI 2019-20'!B179</f>
        <v>E2002</v>
      </c>
      <c r="C178" s="160" t="str">
        <f t="shared" si="30"/>
        <v>E2002</v>
      </c>
      <c r="D178" s="160" t="str">
        <f t="shared" si="31"/>
        <v>E2002</v>
      </c>
      <c r="E178" t="str">
        <f>INDEX('KI 2019-20'!D$9:D$383,MATCH($B178,'KI 2019-20'!$B$9:$B$383,0))</f>
        <v>UNINFIR</v>
      </c>
      <c r="F178">
        <f>INDEX('KI 2019-20'!E$9:E$383,MATCH($B178,'KI 2019-20'!$B$9:$B$383,0))</f>
        <v>0</v>
      </c>
      <c r="G178" s="119">
        <v>0</v>
      </c>
      <c r="H178" s="120" t="str">
        <f>INDEX('KI 2019-20'!F$9:F$383,MATCH($B178,'KI 2019-20'!$B$9:$B$383,0))</f>
        <v>Kingston upon Hull</v>
      </c>
      <c r="I178" s="154">
        <f>_xlfn.IFNA(IF($B178=$B$382,0,INDEX('I.Supplementary 2019-20'!N$8:N$191,MATCH($B178,'I.Supplementary 2019-20'!$B$8:$B$191,0))),INDEX('KI 2019-20'!N$9:N$383,MATCH($B178,'KI 2019-20'!$B$9:$B$383,0)))</f>
        <v>22.487733976351947</v>
      </c>
      <c r="J178" s="153">
        <f>_xlfn.IFNA(IF($B178=$B$382,0,INDEX('I.Supplementary 2019-20'!O$8:O$191,MATCH($B178,'I.Supplementary 2019-20'!$B$8:$B$191,0))),INDEX('KI 2019-20'!O$9:O$383,MATCH($B178,'KI 2019-20'!$B$9:$B$383,0)))</f>
        <v>1.5004319863003568</v>
      </c>
      <c r="K178" s="153">
        <f>_xlfn.IFNA(IF($B178=$B$382,0,INDEX('I.Supplementary 2019-20'!P$8:P$191,MATCH($B178,'I.Supplementary 2019-20'!$B$8:$B$191,0))),INDEX('KI 2019-20'!P$9:P$383,MATCH($B178,'KI 2019-20'!$B$9:$B$383,0)))</f>
        <v>0</v>
      </c>
      <c r="L178" s="153">
        <f>_xlfn.IFNA(IF($B178=$B$382,0,INDEX('I.Supplementary 2019-20'!Q$8:Q$191,MATCH($B178,'I.Supplementary 2019-20'!$B$8:$B$191,0))),INDEX('KI 2019-20'!Q$9:Q$383,MATCH($B178,'KI 2019-20'!$B$9:$B$383,0)))</f>
        <v>0</v>
      </c>
      <c r="M178" s="155">
        <f>_xlfn.IFNA(IF($B178=$B$382,0,INDEX('I.Supplementary 2019-20'!R$8:R$191,MATCH($B178,'I.Supplementary 2019-20'!$B$8:$B$191,0))),INDEX('KI 2019-20'!R$9:R$383,MATCH($B178,'KI 2019-20'!$B$9:$B$383,0)))</f>
        <v>0</v>
      </c>
      <c r="N178" s="153">
        <f>_xlfn.IFNA(IF($B178=$B$382,0,INDEX('I.Supplementary 2019-20'!S$8:S$191,MATCH($B178,'I.Supplementary 2019-20'!$B$8:$B$191,0))),INDEX('KI 2019-20'!S$9:S$383,MATCH($B178,'KI 2019-20'!$B$9:$B$383,0)))</f>
        <v>68.115087957142322</v>
      </c>
      <c r="O178" s="153">
        <f>_xlfn.IFNA(IF($B178=$B$382,0,INDEX('I.Supplementary 2019-20'!T$8:T$191,MATCH($B178,'I.Supplementary 2019-20'!$B$8:$B$191,0))),INDEX('KI 2019-20'!T$9:T$383,MATCH($B178,'KI 2019-20'!$B$9:$B$383,0)))</f>
        <v>12.158480415916673</v>
      </c>
      <c r="P178" s="153">
        <f>_xlfn.IFNA(IF($B178=$B$382,0,INDEX('I.Supplementary 2019-20'!U$8:U$191,MATCH($B178,'I.Supplementary 2019-20'!$B$8:$B$191,0))),INDEX('KI 2019-20'!U$9:U$383,MATCH($B178,'KI 2019-20'!$B$9:$B$383,0)))</f>
        <v>0</v>
      </c>
      <c r="Q178" s="153">
        <f>_xlfn.IFNA(IF($B178=$B$382,0,INDEX('I.Supplementary 2019-20'!V$8:V$191,MATCH($B178,'I.Supplementary 2019-20'!$B$8:$B$191,0))),INDEX('KI 2019-20'!V$9:V$383,MATCH($B178,'KI 2019-20'!$B$9:$B$383,0)))</f>
        <v>0</v>
      </c>
      <c r="R178" s="155">
        <f>_xlfn.IFNA(IF($B178=$B$382,0,INDEX('I.Supplementary 2019-20'!W$8:W$191,MATCH($B178,'I.Supplementary 2019-20'!$B$8:$B$191,0))),INDEX('KI 2019-20'!W$9:W$383,MATCH($B178,'KI 2019-20'!$B$9:$B$383,0)))</f>
        <v>0</v>
      </c>
      <c r="S178" s="153">
        <f>_xlfn.IFNA(IF($B178=$B$382,0,INDEX('I.Supplementary 2019-20'!X$8:X$191,MATCH($B178,'I.Supplementary 2019-20'!$B$8:$B$191,0))),INDEX('KI 2019-20'!X$9:X$383,MATCH($B178,'KI 2019-20'!$B$9:$B$383,0)))</f>
        <v>90.602821933494269</v>
      </c>
      <c r="T178" s="153">
        <f>_xlfn.IFNA(IF($B178=$B$382,0,INDEX('I.Supplementary 2019-20'!Y$8:Y$191,MATCH($B178,'I.Supplementary 2019-20'!$B$8:$B$191,0))),INDEX('KI 2019-20'!Y$9:Y$383,MATCH($B178,'KI 2019-20'!$B$9:$B$383,0)))</f>
        <v>13.658912402217029</v>
      </c>
      <c r="U178" s="153">
        <f>_xlfn.IFNA(IF($B178=$B$382,0,INDEX('I.Supplementary 2019-20'!Z$8:Z$191,MATCH($B178,'I.Supplementary 2019-20'!$B$8:$B$191,0))),INDEX('KI 2019-20'!Z$9:Z$383,MATCH($B178,'KI 2019-20'!$B$9:$B$383,0)))</f>
        <v>0</v>
      </c>
      <c r="V178" s="153">
        <f>_xlfn.IFNA(IF($B178=$B$382,0,INDEX('I.Supplementary 2019-20'!AA$8:AA$191,MATCH($B178,'I.Supplementary 2019-20'!$B$8:$B$191,0))),INDEX('KI 2019-20'!AA$9:AA$383,MATCH($B178,'KI 2019-20'!$B$9:$B$383,0)))</f>
        <v>0</v>
      </c>
      <c r="W178" s="155">
        <f>_xlfn.IFNA(IF($B178=$B$382,0,INDEX('I.Supplementary 2019-20'!AB$8:AB$191,MATCH($B178,'I.Supplementary 2019-20'!$B$8:$B$191,0))),INDEX('KI 2019-20'!AB$9:AB$383,MATCH($B178,'KI 2019-20'!$B$9:$B$383,0)))</f>
        <v>0</v>
      </c>
      <c r="Y178" s="154">
        <f>_xlfn.IFNA(IF($B178=$B$382,0,INDEX('I.Supplementary 2019-20'!$I$8:$I$191,MATCH($B178,'I.Supplementary 2019-20'!$B$8:$B$191,0))),INDEX('KI 2019-20'!$I$9:$I$383,MATCH($B178,'KI 2019-20'!$B$9:$B$383,0)))</f>
        <v>23.988165962652303</v>
      </c>
      <c r="Z178" s="153">
        <f>_xlfn.IFNA(IF($B178=$B$382,0,INDEX('I.Supplementary 2019-20'!$J$8:$J$191,MATCH($B178,'I.Supplementary 2019-20'!$B$8:$B$191,0))),INDEX('KI 2019-20'!$J$9:$J$383,MATCH($B178,'KI 2019-20'!$B$9:$B$383,0)))</f>
        <v>80.273568373058993</v>
      </c>
      <c r="AA178" s="155">
        <f>_xlfn.IFNA(IF($B178=$B$382,0,INDEX('I.Supplementary 2019-20'!$H$8:$H$191,MATCH($B178,'I.Supplementary 2019-20'!$B$8:$B$191,0))),INDEX('KI 2019-20'!$H$9:$H$383,MATCH($B178,'KI 2019-20'!$B$9:$B$383,0)))</f>
        <v>104.2617343357113</v>
      </c>
      <c r="AC178" s="156">
        <f>I178*('Other inputs'!$C$6/'Other inputs'!$C$5)</f>
        <v>22.854132900610228</v>
      </c>
      <c r="AD178" s="149">
        <f>IF(B178=$B$35,J178*('Other inputs'!$C$6/'Other inputs'!$C$5)-('Other inputs'!$C$18/1000000),J178*('Other inputs'!$C$6/'Other inputs'!$C$5))</f>
        <v>1.5248789433072873</v>
      </c>
      <c r="AE178" s="149">
        <f>K178*('Other inputs'!$C$6/'Other inputs'!$C$5)</f>
        <v>0</v>
      </c>
      <c r="AF178" s="149">
        <f>L178*('Other inputs'!$C$6/'Other inputs'!$C$5)</f>
        <v>0</v>
      </c>
      <c r="AG178" s="188">
        <f>M178*('Other inputs'!$C$6/'Other inputs'!$C$5)</f>
        <v>0</v>
      </c>
      <c r="AH178" s="149">
        <f>N178*('Other inputs'!$C$6/'Other inputs'!$C$5)</f>
        <v>69.224906090863584</v>
      </c>
      <c r="AI178" s="149">
        <f>O178*('Other inputs'!$C$6/'Other inputs'!$C$5)</f>
        <v>12.35658192982163</v>
      </c>
      <c r="AJ178" s="149">
        <f>P178*('Other inputs'!$C$6/'Other inputs'!$C$5)</f>
        <v>0</v>
      </c>
      <c r="AK178" s="149">
        <f>Q178*('Other inputs'!$C$6/'Other inputs'!$C$5)</f>
        <v>0</v>
      </c>
      <c r="AL178" s="188">
        <f>R178*('Other inputs'!$C$6/'Other inputs'!$C$5)</f>
        <v>0</v>
      </c>
      <c r="AM178" s="156">
        <f t="shared" si="32"/>
        <v>92.079038991473809</v>
      </c>
      <c r="AN178" s="149">
        <f t="shared" si="33"/>
        <v>13.881460873128917</v>
      </c>
      <c r="AO178" s="149">
        <f t="shared" si="34"/>
        <v>0</v>
      </c>
      <c r="AP178" s="149">
        <f t="shared" si="35"/>
        <v>0</v>
      </c>
      <c r="AQ178" s="188">
        <f t="shared" si="36"/>
        <v>0</v>
      </c>
      <c r="AR178" s="149"/>
      <c r="AS178" s="156">
        <f>IF(D178=$C$171,'Other inputs'!$C$12/1000000,SUM(AC178:AG178))</f>
        <v>24.379011843917514</v>
      </c>
      <c r="AT178" s="200">
        <f>IF(D178=$C$171,$Z$171*('Other inputs'!$C$6/'Other inputs'!$C$5),SUM(AH178:AL178))</f>
        <v>81.581488020685214</v>
      </c>
      <c r="AU178" s="210">
        <f t="shared" si="37"/>
        <v>105.96049986460272</v>
      </c>
      <c r="AV178" s="214"/>
      <c r="AW178" s="199">
        <f>IF($G178=1,0,IF($B178=$B$172,AC178*('Other inputs'!$F$6/'Other inputs'!$F$5)-('Other inputs'!$C$28/1000000),AC178*('Other inputs'!$F$6/'Other inputs'!$F$5)))</f>
        <v>22.980515202364753</v>
      </c>
      <c r="AX178" s="200">
        <f>IF($G178=1,0,IF($B178=$B$172,AD178*('Other inputs'!$F$6/'Other inputs'!$F$5)-('Other inputs'!$C$29/1000000),AD178*('Other inputs'!$F$6/'Other inputs'!$F$5)))</f>
        <v>1.5333114535928574</v>
      </c>
      <c r="AY178" s="200">
        <f>IF($G178=1,0,AE178*('Other inputs'!$F$6/'Other inputs'!$F$5))</f>
        <v>0</v>
      </c>
      <c r="AZ178" s="200">
        <f>IF($G178=1,0,AF178*('Other inputs'!$F$6/'Other inputs'!$F$5))</f>
        <v>0</v>
      </c>
      <c r="BA178" s="200">
        <f>IF($G178=1,0,AG178*('Other inputs'!$F$6/'Other inputs'!$F$5))</f>
        <v>0</v>
      </c>
      <c r="BB178" s="199">
        <f>IF($G178=1,0,AH178*('Other inputs'!$C$7/'Other inputs'!$C$6))</f>
        <v>69.224906090863584</v>
      </c>
      <c r="BC178" s="200">
        <f>IF($G178=1,0,AI178*('Other inputs'!$C$7/'Other inputs'!$C$6))</f>
        <v>12.35658192982163</v>
      </c>
      <c r="BD178" s="200">
        <f>IF($G178=1,0,AJ178*('Other inputs'!$C$7/'Other inputs'!$C$6))</f>
        <v>0</v>
      </c>
      <c r="BE178" s="200">
        <f>IF($G178=1,0,AK178*('Other inputs'!$C$7/'Other inputs'!$C$6))</f>
        <v>0</v>
      </c>
      <c r="BF178" s="200">
        <f>IF($G178=1,0,AL178*('Other inputs'!$C$7/'Other inputs'!$C$6))</f>
        <v>0</v>
      </c>
      <c r="BG178" s="199">
        <f t="shared" si="38"/>
        <v>92.205421293228341</v>
      </c>
      <c r="BH178" s="200">
        <f t="shared" si="39"/>
        <v>13.889893383414487</v>
      </c>
      <c r="BI178" s="200">
        <f t="shared" si="40"/>
        <v>0</v>
      </c>
      <c r="BJ178" s="200">
        <f t="shared" si="41"/>
        <v>0</v>
      </c>
      <c r="BK178" s="210">
        <f t="shared" si="42"/>
        <v>0</v>
      </c>
      <c r="BL178" s="200"/>
      <c r="BM178" s="199">
        <f>IF(D178=C$171,'Other inputs'!$C$13/1000000,SUM(AW178:BA178))</f>
        <v>24.513826655957612</v>
      </c>
      <c r="BN178" s="200">
        <f>IF(B178=$B$171,$AT$171*('Other inputs'!$C$7/'Other inputs'!$C$6),SUM(BB178:BF178))</f>
        <v>81.581488020685214</v>
      </c>
      <c r="BO178" s="188">
        <f t="shared" si="43"/>
        <v>106.09531467664283</v>
      </c>
    </row>
    <row r="179" spans="2:67">
      <c r="B179" s="121" t="str">
        <f>'KI 2019-20'!B180</f>
        <v>E5043</v>
      </c>
      <c r="C179" s="160" t="str">
        <f t="shared" si="30"/>
        <v>E5043</v>
      </c>
      <c r="D179" s="160" t="str">
        <f t="shared" si="31"/>
        <v>E5043</v>
      </c>
      <c r="E179" t="str">
        <f>INDEX('KI 2019-20'!D$9:D$383,MATCH($B179,'KI 2019-20'!$B$9:$B$383,0))</f>
        <v>OLB</v>
      </c>
      <c r="F179" t="str">
        <f>INDEX('KI 2019-20'!E$9:E$383,MATCH($B179,'KI 2019-20'!$B$9:$B$383,0))</f>
        <v>P1915</v>
      </c>
      <c r="G179" s="119">
        <v>0</v>
      </c>
      <c r="H179" s="120" t="str">
        <f>INDEX('KI 2019-20'!F$9:F$383,MATCH($B179,'KI 2019-20'!$B$9:$B$383,0))</f>
        <v>Kingston upon Thames</v>
      </c>
      <c r="I179" s="154">
        <f>_xlfn.IFNA(IF($B179=$B$382,0,INDEX('I.Supplementary 2019-20'!N$8:N$191,MATCH($B179,'I.Supplementary 2019-20'!$B$8:$B$191,0))),INDEX('KI 2019-20'!N$9:N$383,MATCH($B179,'KI 2019-20'!$B$9:$B$383,0)))</f>
        <v>0</v>
      </c>
      <c r="J179" s="153">
        <f>_xlfn.IFNA(IF($B179=$B$382,0,INDEX('I.Supplementary 2019-20'!O$8:O$191,MATCH($B179,'I.Supplementary 2019-20'!$B$8:$B$191,0))),INDEX('KI 2019-20'!O$9:O$383,MATCH($B179,'KI 2019-20'!$B$9:$B$383,0)))</f>
        <v>0</v>
      </c>
      <c r="K179" s="153">
        <f>_xlfn.IFNA(IF($B179=$B$382,0,INDEX('I.Supplementary 2019-20'!P$8:P$191,MATCH($B179,'I.Supplementary 2019-20'!$B$8:$B$191,0))),INDEX('KI 2019-20'!P$9:P$383,MATCH($B179,'KI 2019-20'!$B$9:$B$383,0)))</f>
        <v>0</v>
      </c>
      <c r="L179" s="153">
        <f>_xlfn.IFNA(IF($B179=$B$382,0,INDEX('I.Supplementary 2019-20'!Q$8:Q$191,MATCH($B179,'I.Supplementary 2019-20'!$B$8:$B$191,0))),INDEX('KI 2019-20'!Q$9:Q$383,MATCH($B179,'KI 2019-20'!$B$9:$B$383,0)))</f>
        <v>0</v>
      </c>
      <c r="M179" s="155">
        <f>_xlfn.IFNA(IF($B179=$B$382,0,INDEX('I.Supplementary 2019-20'!R$8:R$191,MATCH($B179,'I.Supplementary 2019-20'!$B$8:$B$191,0))),INDEX('KI 2019-20'!R$9:R$383,MATCH($B179,'KI 2019-20'!$B$9:$B$383,0)))</f>
        <v>0</v>
      </c>
      <c r="N179" s="153">
        <f>_xlfn.IFNA(IF($B179=$B$382,0,INDEX('I.Supplementary 2019-20'!S$8:S$191,MATCH($B179,'I.Supplementary 2019-20'!$B$8:$B$191,0))),INDEX('KI 2019-20'!S$9:S$383,MATCH($B179,'KI 2019-20'!$B$9:$B$383,0)))</f>
        <v>15.49033790232909</v>
      </c>
      <c r="O179" s="153">
        <f>_xlfn.IFNA(IF($B179=$B$382,0,INDEX('I.Supplementary 2019-20'!T$8:T$191,MATCH($B179,'I.Supplementary 2019-20'!$B$8:$B$191,0))),INDEX('KI 2019-20'!T$9:T$383,MATCH($B179,'KI 2019-20'!$B$9:$B$383,0)))</f>
        <v>6.2209109210752587</v>
      </c>
      <c r="P179" s="153">
        <f>_xlfn.IFNA(IF($B179=$B$382,0,INDEX('I.Supplementary 2019-20'!U$8:U$191,MATCH($B179,'I.Supplementary 2019-20'!$B$8:$B$191,0))),INDEX('KI 2019-20'!U$9:U$383,MATCH($B179,'KI 2019-20'!$B$9:$B$383,0)))</f>
        <v>0</v>
      </c>
      <c r="Q179" s="153">
        <f>_xlfn.IFNA(IF($B179=$B$382,0,INDEX('I.Supplementary 2019-20'!V$8:V$191,MATCH($B179,'I.Supplementary 2019-20'!$B$8:$B$191,0))),INDEX('KI 2019-20'!V$9:V$383,MATCH($B179,'KI 2019-20'!$B$9:$B$383,0)))</f>
        <v>0</v>
      </c>
      <c r="R179" s="155">
        <f>_xlfn.IFNA(IF($B179=$B$382,0,INDEX('I.Supplementary 2019-20'!W$8:W$191,MATCH($B179,'I.Supplementary 2019-20'!$B$8:$B$191,0))),INDEX('KI 2019-20'!W$9:W$383,MATCH($B179,'KI 2019-20'!$B$9:$B$383,0)))</f>
        <v>0</v>
      </c>
      <c r="S179" s="153">
        <f>_xlfn.IFNA(IF($B179=$B$382,0,INDEX('I.Supplementary 2019-20'!X$8:X$191,MATCH($B179,'I.Supplementary 2019-20'!$B$8:$B$191,0))),INDEX('KI 2019-20'!X$9:X$383,MATCH($B179,'KI 2019-20'!$B$9:$B$383,0)))</f>
        <v>15.49033790232909</v>
      </c>
      <c r="T179" s="153">
        <f>_xlfn.IFNA(IF($B179=$B$382,0,INDEX('I.Supplementary 2019-20'!Y$8:Y$191,MATCH($B179,'I.Supplementary 2019-20'!$B$8:$B$191,0))),INDEX('KI 2019-20'!Y$9:Y$383,MATCH($B179,'KI 2019-20'!$B$9:$B$383,0)))</f>
        <v>6.2209109210752587</v>
      </c>
      <c r="U179" s="153">
        <f>_xlfn.IFNA(IF($B179=$B$382,0,INDEX('I.Supplementary 2019-20'!Z$8:Z$191,MATCH($B179,'I.Supplementary 2019-20'!$B$8:$B$191,0))),INDEX('KI 2019-20'!Z$9:Z$383,MATCH($B179,'KI 2019-20'!$B$9:$B$383,0)))</f>
        <v>0</v>
      </c>
      <c r="V179" s="153">
        <f>_xlfn.IFNA(IF($B179=$B$382,0,INDEX('I.Supplementary 2019-20'!AA$8:AA$191,MATCH($B179,'I.Supplementary 2019-20'!$B$8:$B$191,0))),INDEX('KI 2019-20'!AA$9:AA$383,MATCH($B179,'KI 2019-20'!$B$9:$B$383,0)))</f>
        <v>0</v>
      </c>
      <c r="W179" s="155">
        <f>_xlfn.IFNA(IF($B179=$B$382,0,INDEX('I.Supplementary 2019-20'!AB$8:AB$191,MATCH($B179,'I.Supplementary 2019-20'!$B$8:$B$191,0))),INDEX('KI 2019-20'!AB$9:AB$383,MATCH($B179,'KI 2019-20'!$B$9:$B$383,0)))</f>
        <v>0</v>
      </c>
      <c r="Y179" s="154">
        <f>_xlfn.IFNA(IF($B179=$B$382,0,INDEX('I.Supplementary 2019-20'!$I$8:$I$191,MATCH($B179,'I.Supplementary 2019-20'!$B$8:$B$191,0))),INDEX('KI 2019-20'!$I$9:$I$383,MATCH($B179,'KI 2019-20'!$B$9:$B$383,0)))</f>
        <v>0</v>
      </c>
      <c r="Z179" s="153">
        <f>_xlfn.IFNA(IF($B179=$B$382,0,INDEX('I.Supplementary 2019-20'!$J$8:$J$191,MATCH($B179,'I.Supplementary 2019-20'!$B$8:$B$191,0))),INDEX('KI 2019-20'!$J$9:$J$383,MATCH($B179,'KI 2019-20'!$B$9:$B$383,0)))</f>
        <v>21.71124882340435</v>
      </c>
      <c r="AA179" s="155">
        <f>_xlfn.IFNA(IF($B179=$B$382,0,INDEX('I.Supplementary 2019-20'!$H$8:$H$191,MATCH($B179,'I.Supplementary 2019-20'!$B$8:$B$191,0))),INDEX('KI 2019-20'!$H$9:$H$383,MATCH($B179,'KI 2019-20'!$B$9:$B$383,0)))</f>
        <v>21.71124882340435</v>
      </c>
      <c r="AC179" s="156">
        <f>I179*('Other inputs'!$C$6/'Other inputs'!$C$5)</f>
        <v>0</v>
      </c>
      <c r="AD179" s="149">
        <f>IF(B179=$B$35,J179*('Other inputs'!$C$6/'Other inputs'!$C$5)-('Other inputs'!$C$18/1000000),J179*('Other inputs'!$C$6/'Other inputs'!$C$5))</f>
        <v>0</v>
      </c>
      <c r="AE179" s="149">
        <f>K179*('Other inputs'!$C$6/'Other inputs'!$C$5)</f>
        <v>0</v>
      </c>
      <c r="AF179" s="149">
        <f>L179*('Other inputs'!$C$6/'Other inputs'!$C$5)</f>
        <v>0</v>
      </c>
      <c r="AG179" s="188">
        <f>M179*('Other inputs'!$C$6/'Other inputs'!$C$5)</f>
        <v>0</v>
      </c>
      <c r="AH179" s="149">
        <f>N179*('Other inputs'!$C$6/'Other inputs'!$C$5)</f>
        <v>15.742726299923048</v>
      </c>
      <c r="AI179" s="149">
        <f>O179*('Other inputs'!$C$6/'Other inputs'!$C$5)</f>
        <v>6.3222699584858537</v>
      </c>
      <c r="AJ179" s="149">
        <f>P179*('Other inputs'!$C$6/'Other inputs'!$C$5)</f>
        <v>0</v>
      </c>
      <c r="AK179" s="149">
        <f>Q179*('Other inputs'!$C$6/'Other inputs'!$C$5)</f>
        <v>0</v>
      </c>
      <c r="AL179" s="188">
        <f>R179*('Other inputs'!$C$6/'Other inputs'!$C$5)</f>
        <v>0</v>
      </c>
      <c r="AM179" s="156">
        <f t="shared" si="32"/>
        <v>15.742726299923048</v>
      </c>
      <c r="AN179" s="149">
        <f t="shared" si="33"/>
        <v>6.3222699584858537</v>
      </c>
      <c r="AO179" s="149">
        <f t="shared" si="34"/>
        <v>0</v>
      </c>
      <c r="AP179" s="149">
        <f t="shared" si="35"/>
        <v>0</v>
      </c>
      <c r="AQ179" s="188">
        <f t="shared" si="36"/>
        <v>0</v>
      </c>
      <c r="AR179" s="149"/>
      <c r="AS179" s="156">
        <f>IF(D179=$C$171,'Other inputs'!$C$12/1000000,SUM(AC179:AG179))</f>
        <v>0</v>
      </c>
      <c r="AT179" s="200">
        <f>IF(D179=$C$171,$Z$171*('Other inputs'!$C$6/'Other inputs'!$C$5),SUM(AH179:AL179))</f>
        <v>22.0649962584089</v>
      </c>
      <c r="AU179" s="210">
        <f t="shared" si="37"/>
        <v>22.0649962584089</v>
      </c>
      <c r="AV179" s="214"/>
      <c r="AW179" s="199">
        <f>IF($G179=1,0,IF($B179=$B$172,AC179*('Other inputs'!$F$6/'Other inputs'!$F$5)-('Other inputs'!$C$28/1000000),AC179*('Other inputs'!$F$6/'Other inputs'!$F$5)))</f>
        <v>0</v>
      </c>
      <c r="AX179" s="200">
        <f>IF($G179=1,0,IF($B179=$B$172,AD179*('Other inputs'!$F$6/'Other inputs'!$F$5)-('Other inputs'!$C$29/1000000),AD179*('Other inputs'!$F$6/'Other inputs'!$F$5)))</f>
        <v>0</v>
      </c>
      <c r="AY179" s="200">
        <f>IF($G179=1,0,AE179*('Other inputs'!$F$6/'Other inputs'!$F$5))</f>
        <v>0</v>
      </c>
      <c r="AZ179" s="200">
        <f>IF($G179=1,0,AF179*('Other inputs'!$F$6/'Other inputs'!$F$5))</f>
        <v>0</v>
      </c>
      <c r="BA179" s="200">
        <f>IF($G179=1,0,AG179*('Other inputs'!$F$6/'Other inputs'!$F$5))</f>
        <v>0</v>
      </c>
      <c r="BB179" s="199">
        <f>IF($G179=1,0,AH179*('Other inputs'!$C$7/'Other inputs'!$C$6))</f>
        <v>15.742726299923048</v>
      </c>
      <c r="BC179" s="200">
        <f>IF($G179=1,0,AI179*('Other inputs'!$C$7/'Other inputs'!$C$6))</f>
        <v>6.3222699584858537</v>
      </c>
      <c r="BD179" s="200">
        <f>IF($G179=1,0,AJ179*('Other inputs'!$C$7/'Other inputs'!$C$6))</f>
        <v>0</v>
      </c>
      <c r="BE179" s="200">
        <f>IF($G179=1,0,AK179*('Other inputs'!$C$7/'Other inputs'!$C$6))</f>
        <v>0</v>
      </c>
      <c r="BF179" s="200">
        <f>IF($G179=1,0,AL179*('Other inputs'!$C$7/'Other inputs'!$C$6))</f>
        <v>0</v>
      </c>
      <c r="BG179" s="199">
        <f t="shared" si="38"/>
        <v>15.742726299923048</v>
      </c>
      <c r="BH179" s="200">
        <f t="shared" si="39"/>
        <v>6.3222699584858537</v>
      </c>
      <c r="BI179" s="200">
        <f t="shared" si="40"/>
        <v>0</v>
      </c>
      <c r="BJ179" s="200">
        <f t="shared" si="41"/>
        <v>0</v>
      </c>
      <c r="BK179" s="210">
        <f t="shared" si="42"/>
        <v>0</v>
      </c>
      <c r="BL179" s="200"/>
      <c r="BM179" s="199">
        <f>IF(D179=C$171,'Other inputs'!$C$13/1000000,SUM(AW179:BA179))</f>
        <v>0</v>
      </c>
      <c r="BN179" s="200">
        <f>IF(B179=$B$171,$AT$171*('Other inputs'!$C$7/'Other inputs'!$C$6),SUM(BB179:BF179))</f>
        <v>22.0649962584089</v>
      </c>
      <c r="BO179" s="188">
        <f t="shared" si="43"/>
        <v>22.0649962584089</v>
      </c>
    </row>
    <row r="180" spans="2:67">
      <c r="B180" s="121" t="str">
        <f>'KI 2019-20'!B181</f>
        <v>E4703</v>
      </c>
      <c r="C180" s="160" t="str">
        <f t="shared" si="30"/>
        <v>E4703</v>
      </c>
      <c r="D180" s="160" t="str">
        <f t="shared" si="31"/>
        <v>E4703</v>
      </c>
      <c r="E180" t="str">
        <f>INDEX('KI 2019-20'!D$9:D$383,MATCH($B180,'KI 2019-20'!$B$9:$B$383,0))</f>
        <v>MD</v>
      </c>
      <c r="F180" t="str">
        <f>INDEX('KI 2019-20'!E$9:E$383,MATCH($B180,'KI 2019-20'!$B$9:$B$383,0))</f>
        <v>P1912</v>
      </c>
      <c r="G180" s="119">
        <v>0</v>
      </c>
      <c r="H180" s="120" t="str">
        <f>INDEX('KI 2019-20'!F$9:F$383,MATCH($B180,'KI 2019-20'!$B$9:$B$383,0))</f>
        <v>Kirklees</v>
      </c>
      <c r="I180" s="154">
        <f>_xlfn.IFNA(IF($B180=$B$382,0,INDEX('I.Supplementary 2019-20'!N$8:N$191,MATCH($B180,'I.Supplementary 2019-20'!$B$8:$B$191,0))),INDEX('KI 2019-20'!N$9:N$383,MATCH($B180,'KI 2019-20'!$B$9:$B$383,0)))</f>
        <v>13.233862082856774</v>
      </c>
      <c r="J180" s="153">
        <f>_xlfn.IFNA(IF($B180=$B$382,0,INDEX('I.Supplementary 2019-20'!O$8:O$191,MATCH($B180,'I.Supplementary 2019-20'!$B$8:$B$191,0))),INDEX('KI 2019-20'!O$9:O$383,MATCH($B180,'KI 2019-20'!$B$9:$B$383,0)))</f>
        <v>-0.41017748426901551</v>
      </c>
      <c r="K180" s="153">
        <f>_xlfn.IFNA(IF($B180=$B$382,0,INDEX('I.Supplementary 2019-20'!P$8:P$191,MATCH($B180,'I.Supplementary 2019-20'!$B$8:$B$191,0))),INDEX('KI 2019-20'!P$9:P$383,MATCH($B180,'KI 2019-20'!$B$9:$B$383,0)))</f>
        <v>0</v>
      </c>
      <c r="L180" s="153">
        <f>_xlfn.IFNA(IF($B180=$B$382,0,INDEX('I.Supplementary 2019-20'!Q$8:Q$191,MATCH($B180,'I.Supplementary 2019-20'!$B$8:$B$191,0))),INDEX('KI 2019-20'!Q$9:Q$383,MATCH($B180,'KI 2019-20'!$B$9:$B$383,0)))</f>
        <v>0</v>
      </c>
      <c r="M180" s="155">
        <f>_xlfn.IFNA(IF($B180=$B$382,0,INDEX('I.Supplementary 2019-20'!R$8:R$191,MATCH($B180,'I.Supplementary 2019-20'!$B$8:$B$191,0))),INDEX('KI 2019-20'!R$9:R$383,MATCH($B180,'KI 2019-20'!$B$9:$B$383,0)))</f>
        <v>0</v>
      </c>
      <c r="N180" s="153">
        <f>_xlfn.IFNA(IF($B180=$B$382,0,INDEX('I.Supplementary 2019-20'!S$8:S$191,MATCH($B180,'I.Supplementary 2019-20'!$B$8:$B$191,0))),INDEX('KI 2019-20'!S$9:S$383,MATCH($B180,'KI 2019-20'!$B$9:$B$383,0)))</f>
        <v>69.011960105287216</v>
      </c>
      <c r="O180" s="153">
        <f>_xlfn.IFNA(IF($B180=$B$382,0,INDEX('I.Supplementary 2019-20'!T$8:T$191,MATCH($B180,'I.Supplementary 2019-20'!$B$8:$B$191,0))),INDEX('KI 2019-20'!T$9:T$383,MATCH($B180,'KI 2019-20'!$B$9:$B$383,0)))</f>
        <v>12.341192570572828</v>
      </c>
      <c r="P180" s="153">
        <f>_xlfn.IFNA(IF($B180=$B$382,0,INDEX('I.Supplementary 2019-20'!U$8:U$191,MATCH($B180,'I.Supplementary 2019-20'!$B$8:$B$191,0))),INDEX('KI 2019-20'!U$9:U$383,MATCH($B180,'KI 2019-20'!$B$9:$B$383,0)))</f>
        <v>0</v>
      </c>
      <c r="Q180" s="153">
        <f>_xlfn.IFNA(IF($B180=$B$382,0,INDEX('I.Supplementary 2019-20'!V$8:V$191,MATCH($B180,'I.Supplementary 2019-20'!$B$8:$B$191,0))),INDEX('KI 2019-20'!V$9:V$383,MATCH($B180,'KI 2019-20'!$B$9:$B$383,0)))</f>
        <v>0</v>
      </c>
      <c r="R180" s="155">
        <f>_xlfn.IFNA(IF($B180=$B$382,0,INDEX('I.Supplementary 2019-20'!W$8:W$191,MATCH($B180,'I.Supplementary 2019-20'!$B$8:$B$191,0))),INDEX('KI 2019-20'!W$9:W$383,MATCH($B180,'KI 2019-20'!$B$9:$B$383,0)))</f>
        <v>0</v>
      </c>
      <c r="S180" s="153">
        <f>_xlfn.IFNA(IF($B180=$B$382,0,INDEX('I.Supplementary 2019-20'!X$8:X$191,MATCH($B180,'I.Supplementary 2019-20'!$B$8:$B$191,0))),INDEX('KI 2019-20'!X$9:X$383,MATCH($B180,'KI 2019-20'!$B$9:$B$383,0)))</f>
        <v>82.24582218814399</v>
      </c>
      <c r="T180" s="153">
        <f>_xlfn.IFNA(IF($B180=$B$382,0,INDEX('I.Supplementary 2019-20'!Y$8:Y$191,MATCH($B180,'I.Supplementary 2019-20'!$B$8:$B$191,0))),INDEX('KI 2019-20'!Y$9:Y$383,MATCH($B180,'KI 2019-20'!$B$9:$B$383,0)))</f>
        <v>11.931015086303811</v>
      </c>
      <c r="U180" s="153">
        <f>_xlfn.IFNA(IF($B180=$B$382,0,INDEX('I.Supplementary 2019-20'!Z$8:Z$191,MATCH($B180,'I.Supplementary 2019-20'!$B$8:$B$191,0))),INDEX('KI 2019-20'!Z$9:Z$383,MATCH($B180,'KI 2019-20'!$B$9:$B$383,0)))</f>
        <v>0</v>
      </c>
      <c r="V180" s="153">
        <f>_xlfn.IFNA(IF($B180=$B$382,0,INDEX('I.Supplementary 2019-20'!AA$8:AA$191,MATCH($B180,'I.Supplementary 2019-20'!$B$8:$B$191,0))),INDEX('KI 2019-20'!AA$9:AA$383,MATCH($B180,'KI 2019-20'!$B$9:$B$383,0)))</f>
        <v>0</v>
      </c>
      <c r="W180" s="155">
        <f>_xlfn.IFNA(IF($B180=$B$382,0,INDEX('I.Supplementary 2019-20'!AB$8:AB$191,MATCH($B180,'I.Supplementary 2019-20'!$B$8:$B$191,0))),INDEX('KI 2019-20'!AB$9:AB$383,MATCH($B180,'KI 2019-20'!$B$9:$B$383,0)))</f>
        <v>0</v>
      </c>
      <c r="Y180" s="154">
        <f>_xlfn.IFNA(IF($B180=$B$382,0,INDEX('I.Supplementary 2019-20'!$I$8:$I$191,MATCH($B180,'I.Supplementary 2019-20'!$B$8:$B$191,0))),INDEX('KI 2019-20'!$I$9:$I$383,MATCH($B180,'KI 2019-20'!$B$9:$B$383,0)))</f>
        <v>12.823684598587759</v>
      </c>
      <c r="Z180" s="153">
        <f>_xlfn.IFNA(IF($B180=$B$382,0,INDEX('I.Supplementary 2019-20'!$J$8:$J$191,MATCH($B180,'I.Supplementary 2019-20'!$B$8:$B$191,0))),INDEX('KI 2019-20'!$J$9:$J$383,MATCH($B180,'KI 2019-20'!$B$9:$B$383,0)))</f>
        <v>81.353152675860031</v>
      </c>
      <c r="AA180" s="155">
        <f>_xlfn.IFNA(IF($B180=$B$382,0,INDEX('I.Supplementary 2019-20'!$H$8:$H$191,MATCH($B180,'I.Supplementary 2019-20'!$B$8:$B$191,0))),INDEX('KI 2019-20'!$H$9:$H$383,MATCH($B180,'KI 2019-20'!$B$9:$B$383,0)))</f>
        <v>94.176837274447806</v>
      </c>
      <c r="AC180" s="156">
        <f>I180*('Other inputs'!$C$6/'Other inputs'!$C$5)</f>
        <v>13.449485090316763</v>
      </c>
      <c r="AD180" s="149">
        <f>IF(B180=$B$35,J180*('Other inputs'!$C$6/'Other inputs'!$C$5)-('Other inputs'!$C$18/1000000),J180*('Other inputs'!$C$6/'Other inputs'!$C$5))</f>
        <v>-0.41686062046891803</v>
      </c>
      <c r="AE180" s="149">
        <f>K180*('Other inputs'!$C$6/'Other inputs'!$C$5)</f>
        <v>0</v>
      </c>
      <c r="AF180" s="149">
        <f>L180*('Other inputs'!$C$6/'Other inputs'!$C$5)</f>
        <v>0</v>
      </c>
      <c r="AG180" s="188">
        <f>M180*('Other inputs'!$C$6/'Other inputs'!$C$5)</f>
        <v>0</v>
      </c>
      <c r="AH180" s="149">
        <f>N180*('Other inputs'!$C$6/'Other inputs'!$C$5)</f>
        <v>70.136391227165632</v>
      </c>
      <c r="AI180" s="149">
        <f>O180*('Other inputs'!$C$6/'Other inputs'!$C$5)</f>
        <v>12.542271064594381</v>
      </c>
      <c r="AJ180" s="149">
        <f>P180*('Other inputs'!$C$6/'Other inputs'!$C$5)</f>
        <v>0</v>
      </c>
      <c r="AK180" s="149">
        <f>Q180*('Other inputs'!$C$6/'Other inputs'!$C$5)</f>
        <v>0</v>
      </c>
      <c r="AL180" s="188">
        <f>R180*('Other inputs'!$C$6/'Other inputs'!$C$5)</f>
        <v>0</v>
      </c>
      <c r="AM180" s="156">
        <f t="shared" si="32"/>
        <v>83.585876317482388</v>
      </c>
      <c r="AN180" s="149">
        <f t="shared" si="33"/>
        <v>12.125410444125462</v>
      </c>
      <c r="AO180" s="149">
        <f t="shared" si="34"/>
        <v>0</v>
      </c>
      <c r="AP180" s="149">
        <f t="shared" si="35"/>
        <v>0</v>
      </c>
      <c r="AQ180" s="188">
        <f t="shared" si="36"/>
        <v>0</v>
      </c>
      <c r="AR180" s="149"/>
      <c r="AS180" s="156">
        <f>IF(D180=$C$171,'Other inputs'!$C$12/1000000,SUM(AC180:AG180))</f>
        <v>13.032624469847844</v>
      </c>
      <c r="AT180" s="200">
        <f>IF(D180=$C$171,$Z$171*('Other inputs'!$C$6/'Other inputs'!$C$5),SUM(AH180:AL180))</f>
        <v>82.67866229176002</v>
      </c>
      <c r="AU180" s="210">
        <f t="shared" si="37"/>
        <v>95.711286761607866</v>
      </c>
      <c r="AV180" s="214"/>
      <c r="AW180" s="199">
        <f>IF($G180=1,0,IF($B180=$B$172,AC180*('Other inputs'!$F$6/'Other inputs'!$F$5)-('Other inputs'!$C$28/1000000),AC180*('Other inputs'!$F$6/'Other inputs'!$F$5)))</f>
        <v>13.523860123074273</v>
      </c>
      <c r="AX180" s="200">
        <f>IF($G180=1,0,IF($B180=$B$172,AD180*('Other inputs'!$F$6/'Other inputs'!$F$5)-('Other inputs'!$C$29/1000000),AD180*('Other inputs'!$F$6/'Other inputs'!$F$5)))</f>
        <v>-0.41916584048994426</v>
      </c>
      <c r="AY180" s="200">
        <f>IF($G180=1,0,AE180*('Other inputs'!$F$6/'Other inputs'!$F$5))</f>
        <v>0</v>
      </c>
      <c r="AZ180" s="200">
        <f>IF($G180=1,0,AF180*('Other inputs'!$F$6/'Other inputs'!$F$5))</f>
        <v>0</v>
      </c>
      <c r="BA180" s="200">
        <f>IF($G180=1,0,AG180*('Other inputs'!$F$6/'Other inputs'!$F$5))</f>
        <v>0</v>
      </c>
      <c r="BB180" s="199">
        <f>IF($G180=1,0,AH180*('Other inputs'!$C$7/'Other inputs'!$C$6))</f>
        <v>70.136391227165632</v>
      </c>
      <c r="BC180" s="200">
        <f>IF($G180=1,0,AI180*('Other inputs'!$C$7/'Other inputs'!$C$6))</f>
        <v>12.542271064594381</v>
      </c>
      <c r="BD180" s="200">
        <f>IF($G180=1,0,AJ180*('Other inputs'!$C$7/'Other inputs'!$C$6))</f>
        <v>0</v>
      </c>
      <c r="BE180" s="200">
        <f>IF($G180=1,0,AK180*('Other inputs'!$C$7/'Other inputs'!$C$6))</f>
        <v>0</v>
      </c>
      <c r="BF180" s="200">
        <f>IF($G180=1,0,AL180*('Other inputs'!$C$7/'Other inputs'!$C$6))</f>
        <v>0</v>
      </c>
      <c r="BG180" s="199">
        <f t="shared" si="38"/>
        <v>83.660251350239903</v>
      </c>
      <c r="BH180" s="200">
        <f t="shared" si="39"/>
        <v>12.123105224104437</v>
      </c>
      <c r="BI180" s="200">
        <f t="shared" si="40"/>
        <v>0</v>
      </c>
      <c r="BJ180" s="200">
        <f t="shared" si="41"/>
        <v>0</v>
      </c>
      <c r="BK180" s="210">
        <f t="shared" si="42"/>
        <v>0</v>
      </c>
      <c r="BL180" s="200"/>
      <c r="BM180" s="199">
        <f>IF(D180=C$171,'Other inputs'!$C$13/1000000,SUM(AW180:BA180))</f>
        <v>13.10469428258433</v>
      </c>
      <c r="BN180" s="200">
        <f>IF(B180=$B$171,$AT$171*('Other inputs'!$C$7/'Other inputs'!$C$6),SUM(BB180:BF180))</f>
        <v>82.67866229176002</v>
      </c>
      <c r="BO180" s="188">
        <f t="shared" si="43"/>
        <v>95.783356574344353</v>
      </c>
    </row>
    <row r="181" spans="2:67">
      <c r="B181" s="121" t="str">
        <f>'KI 2019-20'!B182</f>
        <v>E4301</v>
      </c>
      <c r="C181" s="160" t="str">
        <f t="shared" si="30"/>
        <v>E4301</v>
      </c>
      <c r="D181" s="160" t="str">
        <f t="shared" si="31"/>
        <v>E4301</v>
      </c>
      <c r="E181" t="str">
        <f>INDEX('KI 2019-20'!D$9:D$383,MATCH($B181,'KI 2019-20'!$B$9:$B$383,0))</f>
        <v>MD</v>
      </c>
      <c r="F181" t="str">
        <f>INDEX('KI 2019-20'!E$9:E$383,MATCH($B181,'KI 2019-20'!$B$9:$B$383,0))</f>
        <v>P1702</v>
      </c>
      <c r="G181" s="119">
        <v>0</v>
      </c>
      <c r="H181" s="120" t="str">
        <f>INDEX('KI 2019-20'!F$9:F$383,MATCH($B181,'KI 2019-20'!$B$9:$B$383,0))</f>
        <v>Knowsley</v>
      </c>
      <c r="I181" s="154">
        <f>_xlfn.IFNA(IF($B181=$B$382,0,INDEX('I.Supplementary 2019-20'!N$8:N$191,MATCH($B181,'I.Supplementary 2019-20'!$B$8:$B$191,0))),INDEX('KI 2019-20'!N$9:N$383,MATCH($B181,'KI 2019-20'!$B$9:$B$383,0)))</f>
        <v>20.048911997387791</v>
      </c>
      <c r="J181" s="153">
        <f>_xlfn.IFNA(IF($B181=$B$382,0,INDEX('I.Supplementary 2019-20'!O$8:O$191,MATCH($B181,'I.Supplementary 2019-20'!$B$8:$B$191,0))),INDEX('KI 2019-20'!O$9:O$383,MATCH($B181,'KI 2019-20'!$B$9:$B$383,0)))</f>
        <v>1.268770450554654</v>
      </c>
      <c r="K181" s="153">
        <f>_xlfn.IFNA(IF($B181=$B$382,0,INDEX('I.Supplementary 2019-20'!P$8:P$191,MATCH($B181,'I.Supplementary 2019-20'!$B$8:$B$191,0))),INDEX('KI 2019-20'!P$9:P$383,MATCH($B181,'KI 2019-20'!$B$9:$B$383,0)))</f>
        <v>0</v>
      </c>
      <c r="L181" s="153">
        <f>_xlfn.IFNA(IF($B181=$B$382,0,INDEX('I.Supplementary 2019-20'!Q$8:Q$191,MATCH($B181,'I.Supplementary 2019-20'!$B$8:$B$191,0))),INDEX('KI 2019-20'!Q$9:Q$383,MATCH($B181,'KI 2019-20'!$B$9:$B$383,0)))</f>
        <v>0</v>
      </c>
      <c r="M181" s="155">
        <f>_xlfn.IFNA(IF($B181=$B$382,0,INDEX('I.Supplementary 2019-20'!R$8:R$191,MATCH($B181,'I.Supplementary 2019-20'!$B$8:$B$191,0))),INDEX('KI 2019-20'!R$9:R$383,MATCH($B181,'KI 2019-20'!$B$9:$B$383,0)))</f>
        <v>0</v>
      </c>
      <c r="N181" s="153">
        <f>_xlfn.IFNA(IF($B181=$B$382,0,INDEX('I.Supplementary 2019-20'!S$8:S$191,MATCH($B181,'I.Supplementary 2019-20'!$B$8:$B$191,0))),INDEX('KI 2019-20'!S$9:S$383,MATCH($B181,'KI 2019-20'!$B$9:$B$383,0)))</f>
        <v>53.998200985054396</v>
      </c>
      <c r="O181" s="153">
        <f>_xlfn.IFNA(IF($B181=$B$382,0,INDEX('I.Supplementary 2019-20'!T$8:T$191,MATCH($B181,'I.Supplementary 2019-20'!$B$8:$B$191,0))),INDEX('KI 2019-20'!T$9:T$383,MATCH($B181,'KI 2019-20'!$B$9:$B$383,0)))</f>
        <v>7.3891169167142099</v>
      </c>
      <c r="P181" s="153">
        <f>_xlfn.IFNA(IF($B181=$B$382,0,INDEX('I.Supplementary 2019-20'!U$8:U$191,MATCH($B181,'I.Supplementary 2019-20'!$B$8:$B$191,0))),INDEX('KI 2019-20'!U$9:U$383,MATCH($B181,'KI 2019-20'!$B$9:$B$383,0)))</f>
        <v>0</v>
      </c>
      <c r="Q181" s="153">
        <f>_xlfn.IFNA(IF($B181=$B$382,0,INDEX('I.Supplementary 2019-20'!V$8:V$191,MATCH($B181,'I.Supplementary 2019-20'!$B$8:$B$191,0))),INDEX('KI 2019-20'!V$9:V$383,MATCH($B181,'KI 2019-20'!$B$9:$B$383,0)))</f>
        <v>0</v>
      </c>
      <c r="R181" s="155">
        <f>_xlfn.IFNA(IF($B181=$B$382,0,INDEX('I.Supplementary 2019-20'!W$8:W$191,MATCH($B181,'I.Supplementary 2019-20'!$B$8:$B$191,0))),INDEX('KI 2019-20'!W$9:W$383,MATCH($B181,'KI 2019-20'!$B$9:$B$383,0)))</f>
        <v>0</v>
      </c>
      <c r="S181" s="153">
        <f>_xlfn.IFNA(IF($B181=$B$382,0,INDEX('I.Supplementary 2019-20'!X$8:X$191,MATCH($B181,'I.Supplementary 2019-20'!$B$8:$B$191,0))),INDEX('KI 2019-20'!X$9:X$383,MATCH($B181,'KI 2019-20'!$B$9:$B$383,0)))</f>
        <v>74.047112982442187</v>
      </c>
      <c r="T181" s="153">
        <f>_xlfn.IFNA(IF($B181=$B$382,0,INDEX('I.Supplementary 2019-20'!Y$8:Y$191,MATCH($B181,'I.Supplementary 2019-20'!$B$8:$B$191,0))),INDEX('KI 2019-20'!Y$9:Y$383,MATCH($B181,'KI 2019-20'!$B$9:$B$383,0)))</f>
        <v>8.6578873672688648</v>
      </c>
      <c r="U181" s="153">
        <f>_xlfn.IFNA(IF($B181=$B$382,0,INDEX('I.Supplementary 2019-20'!Z$8:Z$191,MATCH($B181,'I.Supplementary 2019-20'!$B$8:$B$191,0))),INDEX('KI 2019-20'!Z$9:Z$383,MATCH($B181,'KI 2019-20'!$B$9:$B$383,0)))</f>
        <v>0</v>
      </c>
      <c r="V181" s="153">
        <f>_xlfn.IFNA(IF($B181=$B$382,0,INDEX('I.Supplementary 2019-20'!AA$8:AA$191,MATCH($B181,'I.Supplementary 2019-20'!$B$8:$B$191,0))),INDEX('KI 2019-20'!AA$9:AA$383,MATCH($B181,'KI 2019-20'!$B$9:$B$383,0)))</f>
        <v>0</v>
      </c>
      <c r="W181" s="155">
        <f>_xlfn.IFNA(IF($B181=$B$382,0,INDEX('I.Supplementary 2019-20'!AB$8:AB$191,MATCH($B181,'I.Supplementary 2019-20'!$B$8:$B$191,0))),INDEX('KI 2019-20'!AB$9:AB$383,MATCH($B181,'KI 2019-20'!$B$9:$B$383,0)))</f>
        <v>0</v>
      </c>
      <c r="Y181" s="154">
        <f>_xlfn.IFNA(IF($B181=$B$382,0,INDEX('I.Supplementary 2019-20'!$I$8:$I$191,MATCH($B181,'I.Supplementary 2019-20'!$B$8:$B$191,0))),INDEX('KI 2019-20'!$I$9:$I$383,MATCH($B181,'KI 2019-20'!$B$9:$B$383,0)))</f>
        <v>21.317682447942442</v>
      </c>
      <c r="Z181" s="153">
        <f>_xlfn.IFNA(IF($B181=$B$382,0,INDEX('I.Supplementary 2019-20'!$J$8:$J$191,MATCH($B181,'I.Supplementary 2019-20'!$B$8:$B$191,0))),INDEX('KI 2019-20'!$J$9:$J$383,MATCH($B181,'KI 2019-20'!$B$9:$B$383,0)))</f>
        <v>61.387317901768611</v>
      </c>
      <c r="AA181" s="155">
        <f>_xlfn.IFNA(IF($B181=$B$382,0,INDEX('I.Supplementary 2019-20'!$H$8:$H$191,MATCH($B181,'I.Supplementary 2019-20'!$B$8:$B$191,0))),INDEX('KI 2019-20'!$H$9:$H$383,MATCH($B181,'KI 2019-20'!$B$9:$B$383,0)))</f>
        <v>82.705000349711057</v>
      </c>
      <c r="AC181" s="156">
        <f>I181*('Other inputs'!$C$6/'Other inputs'!$C$5)</f>
        <v>20.37557451465684</v>
      </c>
      <c r="AD181" s="149">
        <f>IF(B181=$B$35,J181*('Other inputs'!$C$6/'Other inputs'!$C$5)-('Other inputs'!$C$18/1000000),J181*('Other inputs'!$C$6/'Other inputs'!$C$5))</f>
        <v>1.2894428815209213</v>
      </c>
      <c r="AE181" s="149">
        <f>K181*('Other inputs'!$C$6/'Other inputs'!$C$5)</f>
        <v>0</v>
      </c>
      <c r="AF181" s="149">
        <f>L181*('Other inputs'!$C$6/'Other inputs'!$C$5)</f>
        <v>0</v>
      </c>
      <c r="AG181" s="188">
        <f>M181*('Other inputs'!$C$6/'Other inputs'!$C$5)</f>
        <v>0</v>
      </c>
      <c r="AH181" s="149">
        <f>N181*('Other inputs'!$C$6/'Other inputs'!$C$5)</f>
        <v>54.878008740411701</v>
      </c>
      <c r="AI181" s="149">
        <f>O181*('Other inputs'!$C$6/'Other inputs'!$C$5)</f>
        <v>7.5095098603673947</v>
      </c>
      <c r="AJ181" s="149">
        <f>P181*('Other inputs'!$C$6/'Other inputs'!$C$5)</f>
        <v>0</v>
      </c>
      <c r="AK181" s="149">
        <f>Q181*('Other inputs'!$C$6/'Other inputs'!$C$5)</f>
        <v>0</v>
      </c>
      <c r="AL181" s="188">
        <f>R181*('Other inputs'!$C$6/'Other inputs'!$C$5)</f>
        <v>0</v>
      </c>
      <c r="AM181" s="156">
        <f t="shared" si="32"/>
        <v>75.253583255068548</v>
      </c>
      <c r="AN181" s="149">
        <f t="shared" si="33"/>
        <v>8.798952741888316</v>
      </c>
      <c r="AO181" s="149">
        <f t="shared" si="34"/>
        <v>0</v>
      </c>
      <c r="AP181" s="149">
        <f t="shared" si="35"/>
        <v>0</v>
      </c>
      <c r="AQ181" s="188">
        <f t="shared" si="36"/>
        <v>0</v>
      </c>
      <c r="AR181" s="149"/>
      <c r="AS181" s="156">
        <f>IF(D181=$C$171,'Other inputs'!$C$12/1000000,SUM(AC181:AG181))</f>
        <v>21.66501739617776</v>
      </c>
      <c r="AT181" s="200">
        <f>IF(D181=$C$171,$Z$171*('Other inputs'!$C$6/'Other inputs'!$C$5),SUM(AH181:AL181))</f>
        <v>62.387518600779096</v>
      </c>
      <c r="AU181" s="210">
        <f t="shared" si="37"/>
        <v>84.052535996956863</v>
      </c>
      <c r="AV181" s="214"/>
      <c r="AW181" s="199">
        <f>IF($G181=1,0,IF($B181=$B$172,AC181*('Other inputs'!$F$6/'Other inputs'!$F$5)-('Other inputs'!$C$28/1000000),AC181*('Other inputs'!$F$6/'Other inputs'!$F$5)))</f>
        <v>20.488250502756323</v>
      </c>
      <c r="AX181" s="200">
        <f>IF($G181=1,0,IF($B181=$B$172,AD181*('Other inputs'!$F$6/'Other inputs'!$F$5)-('Other inputs'!$C$29/1000000),AD181*('Other inputs'!$F$6/'Other inputs'!$F$5)))</f>
        <v>1.296573441234401</v>
      </c>
      <c r="AY181" s="200">
        <f>IF($G181=1,0,AE181*('Other inputs'!$F$6/'Other inputs'!$F$5))</f>
        <v>0</v>
      </c>
      <c r="AZ181" s="200">
        <f>IF($G181=1,0,AF181*('Other inputs'!$F$6/'Other inputs'!$F$5))</f>
        <v>0</v>
      </c>
      <c r="BA181" s="200">
        <f>IF($G181=1,0,AG181*('Other inputs'!$F$6/'Other inputs'!$F$5))</f>
        <v>0</v>
      </c>
      <c r="BB181" s="199">
        <f>IF($G181=1,0,AH181*('Other inputs'!$C$7/'Other inputs'!$C$6))</f>
        <v>54.878008740411701</v>
      </c>
      <c r="BC181" s="200">
        <f>IF($G181=1,0,AI181*('Other inputs'!$C$7/'Other inputs'!$C$6))</f>
        <v>7.5095098603673947</v>
      </c>
      <c r="BD181" s="200">
        <f>IF($G181=1,0,AJ181*('Other inputs'!$C$7/'Other inputs'!$C$6))</f>
        <v>0</v>
      </c>
      <c r="BE181" s="200">
        <f>IF($G181=1,0,AK181*('Other inputs'!$C$7/'Other inputs'!$C$6))</f>
        <v>0</v>
      </c>
      <c r="BF181" s="200">
        <f>IF($G181=1,0,AL181*('Other inputs'!$C$7/'Other inputs'!$C$6))</f>
        <v>0</v>
      </c>
      <c r="BG181" s="199">
        <f t="shared" si="38"/>
        <v>75.366259243168031</v>
      </c>
      <c r="BH181" s="200">
        <f t="shared" si="39"/>
        <v>8.8060833016017952</v>
      </c>
      <c r="BI181" s="200">
        <f t="shared" si="40"/>
        <v>0</v>
      </c>
      <c r="BJ181" s="200">
        <f t="shared" si="41"/>
        <v>0</v>
      </c>
      <c r="BK181" s="210">
        <f t="shared" si="42"/>
        <v>0</v>
      </c>
      <c r="BL181" s="200"/>
      <c r="BM181" s="199">
        <f>IF(D181=C$171,'Other inputs'!$C$13/1000000,SUM(AW181:BA181))</f>
        <v>21.784823943990723</v>
      </c>
      <c r="BN181" s="200">
        <f>IF(B181=$B$171,$AT$171*('Other inputs'!$C$7/'Other inputs'!$C$6),SUM(BB181:BF181))</f>
        <v>62.387518600779096</v>
      </c>
      <c r="BO181" s="188">
        <f t="shared" si="43"/>
        <v>84.172342544769819</v>
      </c>
    </row>
    <row r="182" spans="2:67">
      <c r="B182" s="121" t="str">
        <f>'KI 2019-20'!B183</f>
        <v>E5017</v>
      </c>
      <c r="C182" s="160" t="str">
        <f t="shared" si="30"/>
        <v>E5017</v>
      </c>
      <c r="D182" s="160" t="str">
        <f t="shared" si="31"/>
        <v>E5017</v>
      </c>
      <c r="E182" t="str">
        <f>INDEX('KI 2019-20'!D$9:D$383,MATCH($B182,'KI 2019-20'!$B$9:$B$383,0))</f>
        <v>ILB</v>
      </c>
      <c r="F182" t="str">
        <f>INDEX('KI 2019-20'!E$9:E$383,MATCH($B182,'KI 2019-20'!$B$9:$B$383,0))</f>
        <v>P1915</v>
      </c>
      <c r="G182" s="119">
        <v>0</v>
      </c>
      <c r="H182" s="120" t="str">
        <f>INDEX('KI 2019-20'!F$9:F$383,MATCH($B182,'KI 2019-20'!$B$9:$B$383,0))</f>
        <v>Lambeth</v>
      </c>
      <c r="I182" s="154">
        <f>_xlfn.IFNA(IF($B182=$B$382,0,INDEX('I.Supplementary 2019-20'!N$8:N$191,MATCH($B182,'I.Supplementary 2019-20'!$B$8:$B$191,0))),INDEX('KI 2019-20'!N$9:N$383,MATCH($B182,'KI 2019-20'!$B$9:$B$383,0)))</f>
        <v>27.675225313668935</v>
      </c>
      <c r="J182" s="153">
        <f>_xlfn.IFNA(IF($B182=$B$382,0,INDEX('I.Supplementary 2019-20'!O$8:O$191,MATCH($B182,'I.Supplementary 2019-20'!$B$8:$B$191,0))),INDEX('KI 2019-20'!O$9:O$383,MATCH($B182,'KI 2019-20'!$B$9:$B$383,0)))</f>
        <v>4.0157485582837129</v>
      </c>
      <c r="K182" s="153">
        <f>_xlfn.IFNA(IF($B182=$B$382,0,INDEX('I.Supplementary 2019-20'!P$8:P$191,MATCH($B182,'I.Supplementary 2019-20'!$B$8:$B$191,0))),INDEX('KI 2019-20'!P$9:P$383,MATCH($B182,'KI 2019-20'!$B$9:$B$383,0)))</f>
        <v>0</v>
      </c>
      <c r="L182" s="153">
        <f>_xlfn.IFNA(IF($B182=$B$382,0,INDEX('I.Supplementary 2019-20'!Q$8:Q$191,MATCH($B182,'I.Supplementary 2019-20'!$B$8:$B$191,0))),INDEX('KI 2019-20'!Q$9:Q$383,MATCH($B182,'KI 2019-20'!$B$9:$B$383,0)))</f>
        <v>0</v>
      </c>
      <c r="M182" s="155">
        <f>_xlfn.IFNA(IF($B182=$B$382,0,INDEX('I.Supplementary 2019-20'!R$8:R$191,MATCH($B182,'I.Supplementary 2019-20'!$B$8:$B$191,0))),INDEX('KI 2019-20'!R$9:R$383,MATCH($B182,'KI 2019-20'!$B$9:$B$383,0)))</f>
        <v>0</v>
      </c>
      <c r="N182" s="153">
        <f>_xlfn.IFNA(IF($B182=$B$382,0,INDEX('I.Supplementary 2019-20'!S$8:S$191,MATCH($B182,'I.Supplementary 2019-20'!$B$8:$B$191,0))),INDEX('KI 2019-20'!S$9:S$383,MATCH($B182,'KI 2019-20'!$B$9:$B$383,0)))</f>
        <v>83.385372233658401</v>
      </c>
      <c r="O182" s="153">
        <f>_xlfn.IFNA(IF($B182=$B$382,0,INDEX('I.Supplementary 2019-20'!T$8:T$191,MATCH($B182,'I.Supplementary 2019-20'!$B$8:$B$191,0))),INDEX('KI 2019-20'!T$9:T$383,MATCH($B182,'KI 2019-20'!$B$9:$B$383,0)))</f>
        <v>26.354464895856239</v>
      </c>
      <c r="P182" s="153">
        <f>_xlfn.IFNA(IF($B182=$B$382,0,INDEX('I.Supplementary 2019-20'!U$8:U$191,MATCH($B182,'I.Supplementary 2019-20'!$B$8:$B$191,0))),INDEX('KI 2019-20'!U$9:U$383,MATCH($B182,'KI 2019-20'!$B$9:$B$383,0)))</f>
        <v>0</v>
      </c>
      <c r="Q182" s="153">
        <f>_xlfn.IFNA(IF($B182=$B$382,0,INDEX('I.Supplementary 2019-20'!V$8:V$191,MATCH($B182,'I.Supplementary 2019-20'!$B$8:$B$191,0))),INDEX('KI 2019-20'!V$9:V$383,MATCH($B182,'KI 2019-20'!$B$9:$B$383,0)))</f>
        <v>0</v>
      </c>
      <c r="R182" s="155">
        <f>_xlfn.IFNA(IF($B182=$B$382,0,INDEX('I.Supplementary 2019-20'!W$8:W$191,MATCH($B182,'I.Supplementary 2019-20'!$B$8:$B$191,0))),INDEX('KI 2019-20'!W$9:W$383,MATCH($B182,'KI 2019-20'!$B$9:$B$383,0)))</f>
        <v>0</v>
      </c>
      <c r="S182" s="153">
        <f>_xlfn.IFNA(IF($B182=$B$382,0,INDEX('I.Supplementary 2019-20'!X$8:X$191,MATCH($B182,'I.Supplementary 2019-20'!$B$8:$B$191,0))),INDEX('KI 2019-20'!X$9:X$383,MATCH($B182,'KI 2019-20'!$B$9:$B$383,0)))</f>
        <v>111.06059754732733</v>
      </c>
      <c r="T182" s="153">
        <f>_xlfn.IFNA(IF($B182=$B$382,0,INDEX('I.Supplementary 2019-20'!Y$8:Y$191,MATCH($B182,'I.Supplementary 2019-20'!$B$8:$B$191,0))),INDEX('KI 2019-20'!Y$9:Y$383,MATCH($B182,'KI 2019-20'!$B$9:$B$383,0)))</f>
        <v>30.37021345413995</v>
      </c>
      <c r="U182" s="153">
        <f>_xlfn.IFNA(IF($B182=$B$382,0,INDEX('I.Supplementary 2019-20'!Z$8:Z$191,MATCH($B182,'I.Supplementary 2019-20'!$B$8:$B$191,0))),INDEX('KI 2019-20'!Z$9:Z$383,MATCH($B182,'KI 2019-20'!$B$9:$B$383,0)))</f>
        <v>0</v>
      </c>
      <c r="V182" s="153">
        <f>_xlfn.IFNA(IF($B182=$B$382,0,INDEX('I.Supplementary 2019-20'!AA$8:AA$191,MATCH($B182,'I.Supplementary 2019-20'!$B$8:$B$191,0))),INDEX('KI 2019-20'!AA$9:AA$383,MATCH($B182,'KI 2019-20'!$B$9:$B$383,0)))</f>
        <v>0</v>
      </c>
      <c r="W182" s="155">
        <f>_xlfn.IFNA(IF($B182=$B$382,0,INDEX('I.Supplementary 2019-20'!AB$8:AB$191,MATCH($B182,'I.Supplementary 2019-20'!$B$8:$B$191,0))),INDEX('KI 2019-20'!AB$9:AB$383,MATCH($B182,'KI 2019-20'!$B$9:$B$383,0)))</f>
        <v>0</v>
      </c>
      <c r="Y182" s="154">
        <f>_xlfn.IFNA(IF($B182=$B$382,0,INDEX('I.Supplementary 2019-20'!$I$8:$I$191,MATCH($B182,'I.Supplementary 2019-20'!$B$8:$B$191,0))),INDEX('KI 2019-20'!$I$9:$I$383,MATCH($B182,'KI 2019-20'!$B$9:$B$383,0)))</f>
        <v>31.69097387195265</v>
      </c>
      <c r="Z182" s="153">
        <f>_xlfn.IFNA(IF($B182=$B$382,0,INDEX('I.Supplementary 2019-20'!$J$8:$J$191,MATCH($B182,'I.Supplementary 2019-20'!$B$8:$B$191,0))),INDEX('KI 2019-20'!$J$9:$J$383,MATCH($B182,'KI 2019-20'!$B$9:$B$383,0)))</f>
        <v>109.73983712951464</v>
      </c>
      <c r="AA182" s="155">
        <f>_xlfn.IFNA(IF($B182=$B$382,0,INDEX('I.Supplementary 2019-20'!$H$8:$H$191,MATCH($B182,'I.Supplementary 2019-20'!$B$8:$B$191,0))),INDEX('KI 2019-20'!$H$9:$H$383,MATCH($B182,'KI 2019-20'!$B$9:$B$383,0)))</f>
        <v>141.43081100146728</v>
      </c>
      <c r="AC182" s="156">
        <f>I182*('Other inputs'!$C$6/'Other inputs'!$C$5)</f>
        <v>28.126145481712424</v>
      </c>
      <c r="AD182" s="149">
        <f>IF(B182=$B$35,J182*('Other inputs'!$C$6/'Other inputs'!$C$5)-('Other inputs'!$C$18/1000000),J182*('Other inputs'!$C$6/'Other inputs'!$C$5))</f>
        <v>4.0811782700276433</v>
      </c>
      <c r="AE182" s="149">
        <f>K182*('Other inputs'!$C$6/'Other inputs'!$C$5)</f>
        <v>0</v>
      </c>
      <c r="AF182" s="149">
        <f>L182*('Other inputs'!$C$6/'Other inputs'!$C$5)</f>
        <v>0</v>
      </c>
      <c r="AG182" s="188">
        <f>M182*('Other inputs'!$C$6/'Other inputs'!$C$5)</f>
        <v>0</v>
      </c>
      <c r="AH182" s="149">
        <f>N182*('Other inputs'!$C$6/'Other inputs'!$C$5)</f>
        <v>84.743993369848354</v>
      </c>
      <c r="AI182" s="149">
        <f>O182*('Other inputs'!$C$6/'Other inputs'!$C$5)</f>
        <v>26.783865545890556</v>
      </c>
      <c r="AJ182" s="149">
        <f>P182*('Other inputs'!$C$6/'Other inputs'!$C$5)</f>
        <v>0</v>
      </c>
      <c r="AK182" s="149">
        <f>Q182*('Other inputs'!$C$6/'Other inputs'!$C$5)</f>
        <v>0</v>
      </c>
      <c r="AL182" s="188">
        <f>R182*('Other inputs'!$C$6/'Other inputs'!$C$5)</f>
        <v>0</v>
      </c>
      <c r="AM182" s="156">
        <f t="shared" si="32"/>
        <v>112.87013885156078</v>
      </c>
      <c r="AN182" s="149">
        <f t="shared" si="33"/>
        <v>30.865043815918199</v>
      </c>
      <c r="AO182" s="149">
        <f t="shared" si="34"/>
        <v>0</v>
      </c>
      <c r="AP182" s="149">
        <f t="shared" si="35"/>
        <v>0</v>
      </c>
      <c r="AQ182" s="188">
        <f t="shared" si="36"/>
        <v>0</v>
      </c>
      <c r="AR182" s="149"/>
      <c r="AS182" s="156">
        <f>IF(D182=$C$171,'Other inputs'!$C$12/1000000,SUM(AC182:AG182))</f>
        <v>32.20732375174007</v>
      </c>
      <c r="AT182" s="200">
        <f>IF(D182=$C$171,$Z$171*('Other inputs'!$C$6/'Other inputs'!$C$5),SUM(AH182:AL182))</f>
        <v>111.5278589157389</v>
      </c>
      <c r="AU182" s="210">
        <f t="shared" si="37"/>
        <v>143.73518266747897</v>
      </c>
      <c r="AV182" s="214"/>
      <c r="AW182" s="199">
        <f>IF($G182=1,0,IF($B182=$B$172,AC182*('Other inputs'!$F$6/'Other inputs'!$F$5)-('Other inputs'!$C$28/1000000),AC182*('Other inputs'!$F$6/'Other inputs'!$F$5)))</f>
        <v>28.281681770090554</v>
      </c>
      <c r="AX182" s="200">
        <f>IF($G182=1,0,IF($B182=$B$172,AD182*('Other inputs'!$F$6/'Other inputs'!$F$5)-('Other inputs'!$C$29/1000000),AD182*('Other inputs'!$F$6/'Other inputs'!$F$5)))</f>
        <v>4.1037469977881642</v>
      </c>
      <c r="AY182" s="200">
        <f>IF($G182=1,0,AE182*('Other inputs'!$F$6/'Other inputs'!$F$5))</f>
        <v>0</v>
      </c>
      <c r="AZ182" s="200">
        <f>IF($G182=1,0,AF182*('Other inputs'!$F$6/'Other inputs'!$F$5))</f>
        <v>0</v>
      </c>
      <c r="BA182" s="200">
        <f>IF($G182=1,0,AG182*('Other inputs'!$F$6/'Other inputs'!$F$5))</f>
        <v>0</v>
      </c>
      <c r="BB182" s="199">
        <f>IF($G182=1,0,AH182*('Other inputs'!$C$7/'Other inputs'!$C$6))</f>
        <v>84.743993369848354</v>
      </c>
      <c r="BC182" s="200">
        <f>IF($G182=1,0,AI182*('Other inputs'!$C$7/'Other inputs'!$C$6))</f>
        <v>26.783865545890556</v>
      </c>
      <c r="BD182" s="200">
        <f>IF($G182=1,0,AJ182*('Other inputs'!$C$7/'Other inputs'!$C$6))</f>
        <v>0</v>
      </c>
      <c r="BE182" s="200">
        <f>IF($G182=1,0,AK182*('Other inputs'!$C$7/'Other inputs'!$C$6))</f>
        <v>0</v>
      </c>
      <c r="BF182" s="200">
        <f>IF($G182=1,0,AL182*('Other inputs'!$C$7/'Other inputs'!$C$6))</f>
        <v>0</v>
      </c>
      <c r="BG182" s="199">
        <f t="shared" si="38"/>
        <v>113.02567513993891</v>
      </c>
      <c r="BH182" s="200">
        <f t="shared" si="39"/>
        <v>30.887612543678721</v>
      </c>
      <c r="BI182" s="200">
        <f t="shared" si="40"/>
        <v>0</v>
      </c>
      <c r="BJ182" s="200">
        <f t="shared" si="41"/>
        <v>0</v>
      </c>
      <c r="BK182" s="210">
        <f t="shared" si="42"/>
        <v>0</v>
      </c>
      <c r="BL182" s="200"/>
      <c r="BM182" s="199">
        <f>IF(D182=C$171,'Other inputs'!$C$13/1000000,SUM(AW182:BA182))</f>
        <v>32.385428767878722</v>
      </c>
      <c r="BN182" s="200">
        <f>IF(B182=$B$171,$AT$171*('Other inputs'!$C$7/'Other inputs'!$C$6),SUM(BB182:BF182))</f>
        <v>111.5278589157389</v>
      </c>
      <c r="BO182" s="188">
        <f t="shared" si="43"/>
        <v>143.91328768361763</v>
      </c>
    </row>
    <row r="183" spans="2:67">
      <c r="B183" s="121" t="str">
        <f>'KI 2019-20'!B184</f>
        <v>E2321</v>
      </c>
      <c r="C183" s="160" t="str">
        <f t="shared" si="30"/>
        <v>E2321</v>
      </c>
      <c r="D183" s="160" t="str">
        <f t="shared" si="31"/>
        <v>E2321</v>
      </c>
      <c r="E183" t="str">
        <f>INDEX('KI 2019-20'!D$9:D$383,MATCH($B183,'KI 2019-20'!$B$9:$B$383,0))</f>
        <v>SCNFIR</v>
      </c>
      <c r="F183" t="str">
        <f>INDEX('KI 2019-20'!E$9:E$383,MATCH($B183,'KI 2019-20'!$B$9:$B$383,0))</f>
        <v>P1909</v>
      </c>
      <c r="G183" s="119">
        <v>0</v>
      </c>
      <c r="H183" s="120" t="str">
        <f>INDEX('KI 2019-20'!F$9:F$383,MATCH($B183,'KI 2019-20'!$B$9:$B$383,0))</f>
        <v>Lancashire</v>
      </c>
      <c r="I183" s="154">
        <f>_xlfn.IFNA(IF($B183=$B$382,0,INDEX('I.Supplementary 2019-20'!N$8:N$191,MATCH($B183,'I.Supplementary 2019-20'!$B$8:$B$191,0))),INDEX('KI 2019-20'!N$9:N$383,MATCH($B183,'KI 2019-20'!$B$9:$B$383,0)))</f>
        <v>32.893985288544776</v>
      </c>
      <c r="J183" s="153">
        <f>_xlfn.IFNA(IF($B183=$B$382,0,INDEX('I.Supplementary 2019-20'!O$8:O$191,MATCH($B183,'I.Supplementary 2019-20'!$B$8:$B$191,0))),INDEX('KI 2019-20'!O$9:O$383,MATCH($B183,'KI 2019-20'!$B$9:$B$383,0)))</f>
        <v>0</v>
      </c>
      <c r="K183" s="153">
        <f>_xlfn.IFNA(IF($B183=$B$382,0,INDEX('I.Supplementary 2019-20'!P$8:P$191,MATCH($B183,'I.Supplementary 2019-20'!$B$8:$B$191,0))),INDEX('KI 2019-20'!P$9:P$383,MATCH($B183,'KI 2019-20'!$B$9:$B$383,0)))</f>
        <v>0</v>
      </c>
      <c r="L183" s="153">
        <f>_xlfn.IFNA(IF($B183=$B$382,0,INDEX('I.Supplementary 2019-20'!Q$8:Q$191,MATCH($B183,'I.Supplementary 2019-20'!$B$8:$B$191,0))),INDEX('KI 2019-20'!Q$9:Q$383,MATCH($B183,'KI 2019-20'!$B$9:$B$383,0)))</f>
        <v>0</v>
      </c>
      <c r="M183" s="155">
        <f>_xlfn.IFNA(IF($B183=$B$382,0,INDEX('I.Supplementary 2019-20'!R$8:R$191,MATCH($B183,'I.Supplementary 2019-20'!$B$8:$B$191,0))),INDEX('KI 2019-20'!R$9:R$383,MATCH($B183,'KI 2019-20'!$B$9:$B$383,0)))</f>
        <v>0</v>
      </c>
      <c r="N183" s="153">
        <f>_xlfn.IFNA(IF($B183=$B$382,0,INDEX('I.Supplementary 2019-20'!S$8:S$191,MATCH($B183,'I.Supplementary 2019-20'!$B$8:$B$191,0))),INDEX('KI 2019-20'!S$9:S$383,MATCH($B183,'KI 2019-20'!$B$9:$B$383,0)))</f>
        <v>186.44109562494185</v>
      </c>
      <c r="O183" s="153">
        <f>_xlfn.IFNA(IF($B183=$B$382,0,INDEX('I.Supplementary 2019-20'!T$8:T$191,MATCH($B183,'I.Supplementary 2019-20'!$B$8:$B$191,0))),INDEX('KI 2019-20'!T$9:T$383,MATCH($B183,'KI 2019-20'!$B$9:$B$383,0)))</f>
        <v>0</v>
      </c>
      <c r="P183" s="153">
        <f>_xlfn.IFNA(IF($B183=$B$382,0,INDEX('I.Supplementary 2019-20'!U$8:U$191,MATCH($B183,'I.Supplementary 2019-20'!$B$8:$B$191,0))),INDEX('KI 2019-20'!U$9:U$383,MATCH($B183,'KI 2019-20'!$B$9:$B$383,0)))</f>
        <v>0</v>
      </c>
      <c r="Q183" s="153">
        <f>_xlfn.IFNA(IF($B183=$B$382,0,INDEX('I.Supplementary 2019-20'!V$8:V$191,MATCH($B183,'I.Supplementary 2019-20'!$B$8:$B$191,0))),INDEX('KI 2019-20'!V$9:V$383,MATCH($B183,'KI 2019-20'!$B$9:$B$383,0)))</f>
        <v>0</v>
      </c>
      <c r="R183" s="155">
        <f>_xlfn.IFNA(IF($B183=$B$382,0,INDEX('I.Supplementary 2019-20'!W$8:W$191,MATCH($B183,'I.Supplementary 2019-20'!$B$8:$B$191,0))),INDEX('KI 2019-20'!W$9:W$383,MATCH($B183,'KI 2019-20'!$B$9:$B$383,0)))</f>
        <v>0</v>
      </c>
      <c r="S183" s="153">
        <f>_xlfn.IFNA(IF($B183=$B$382,0,INDEX('I.Supplementary 2019-20'!X$8:X$191,MATCH($B183,'I.Supplementary 2019-20'!$B$8:$B$191,0))),INDEX('KI 2019-20'!X$9:X$383,MATCH($B183,'KI 2019-20'!$B$9:$B$383,0)))</f>
        <v>219.33508091348662</v>
      </c>
      <c r="T183" s="153">
        <f>_xlfn.IFNA(IF($B183=$B$382,0,INDEX('I.Supplementary 2019-20'!Y$8:Y$191,MATCH($B183,'I.Supplementary 2019-20'!$B$8:$B$191,0))),INDEX('KI 2019-20'!Y$9:Y$383,MATCH($B183,'KI 2019-20'!$B$9:$B$383,0)))</f>
        <v>0</v>
      </c>
      <c r="U183" s="153">
        <f>_xlfn.IFNA(IF($B183=$B$382,0,INDEX('I.Supplementary 2019-20'!Z$8:Z$191,MATCH($B183,'I.Supplementary 2019-20'!$B$8:$B$191,0))),INDEX('KI 2019-20'!Z$9:Z$383,MATCH($B183,'KI 2019-20'!$B$9:$B$383,0)))</f>
        <v>0</v>
      </c>
      <c r="V183" s="153">
        <f>_xlfn.IFNA(IF($B183=$B$382,0,INDEX('I.Supplementary 2019-20'!AA$8:AA$191,MATCH($B183,'I.Supplementary 2019-20'!$B$8:$B$191,0))),INDEX('KI 2019-20'!AA$9:AA$383,MATCH($B183,'KI 2019-20'!$B$9:$B$383,0)))</f>
        <v>0</v>
      </c>
      <c r="W183" s="155">
        <f>_xlfn.IFNA(IF($B183=$B$382,0,INDEX('I.Supplementary 2019-20'!AB$8:AB$191,MATCH($B183,'I.Supplementary 2019-20'!$B$8:$B$191,0))),INDEX('KI 2019-20'!AB$9:AB$383,MATCH($B183,'KI 2019-20'!$B$9:$B$383,0)))</f>
        <v>0</v>
      </c>
      <c r="Y183" s="154">
        <f>_xlfn.IFNA(IF($B183=$B$382,0,INDEX('I.Supplementary 2019-20'!$I$8:$I$191,MATCH($B183,'I.Supplementary 2019-20'!$B$8:$B$191,0))),INDEX('KI 2019-20'!$I$9:$I$383,MATCH($B183,'KI 2019-20'!$B$9:$B$383,0)))</f>
        <v>32.893985288544776</v>
      </c>
      <c r="Z183" s="153">
        <f>_xlfn.IFNA(IF($B183=$B$382,0,INDEX('I.Supplementary 2019-20'!$J$8:$J$191,MATCH($B183,'I.Supplementary 2019-20'!$B$8:$B$191,0))),INDEX('KI 2019-20'!$J$9:$J$383,MATCH($B183,'KI 2019-20'!$B$9:$B$383,0)))</f>
        <v>186.44109562494185</v>
      </c>
      <c r="AA183" s="155">
        <f>_xlfn.IFNA(IF($B183=$B$382,0,INDEX('I.Supplementary 2019-20'!$H$8:$H$191,MATCH($B183,'I.Supplementary 2019-20'!$B$8:$B$191,0))),INDEX('KI 2019-20'!$H$9:$H$383,MATCH($B183,'KI 2019-20'!$B$9:$B$383,0)))</f>
        <v>219.33508091348662</v>
      </c>
      <c r="AC183" s="156">
        <f>I183*('Other inputs'!$C$6/'Other inputs'!$C$5)</f>
        <v>33.429936169009864</v>
      </c>
      <c r="AD183" s="149">
        <f>IF(B183=$B$35,J183*('Other inputs'!$C$6/'Other inputs'!$C$5)-('Other inputs'!$C$18/1000000),J183*('Other inputs'!$C$6/'Other inputs'!$C$5))</f>
        <v>0</v>
      </c>
      <c r="AE183" s="149">
        <f>K183*('Other inputs'!$C$6/'Other inputs'!$C$5)</f>
        <v>0</v>
      </c>
      <c r="AF183" s="149">
        <f>L183*('Other inputs'!$C$6/'Other inputs'!$C$5)</f>
        <v>0</v>
      </c>
      <c r="AG183" s="188">
        <f>M183*('Other inputs'!$C$6/'Other inputs'!$C$5)</f>
        <v>0</v>
      </c>
      <c r="AH183" s="149">
        <f>N183*('Other inputs'!$C$6/'Other inputs'!$C$5)</f>
        <v>189.4788324172016</v>
      </c>
      <c r="AI183" s="149">
        <f>O183*('Other inputs'!$C$6/'Other inputs'!$C$5)</f>
        <v>0</v>
      </c>
      <c r="AJ183" s="149">
        <f>P183*('Other inputs'!$C$6/'Other inputs'!$C$5)</f>
        <v>0</v>
      </c>
      <c r="AK183" s="149">
        <f>Q183*('Other inputs'!$C$6/'Other inputs'!$C$5)</f>
        <v>0</v>
      </c>
      <c r="AL183" s="188">
        <f>R183*('Other inputs'!$C$6/'Other inputs'!$C$5)</f>
        <v>0</v>
      </c>
      <c r="AM183" s="156">
        <f t="shared" si="32"/>
        <v>222.90876858621147</v>
      </c>
      <c r="AN183" s="149">
        <f t="shared" si="33"/>
        <v>0</v>
      </c>
      <c r="AO183" s="149">
        <f t="shared" si="34"/>
        <v>0</v>
      </c>
      <c r="AP183" s="149">
        <f t="shared" si="35"/>
        <v>0</v>
      </c>
      <c r="AQ183" s="188">
        <f t="shared" si="36"/>
        <v>0</v>
      </c>
      <c r="AR183" s="149"/>
      <c r="AS183" s="156">
        <f>IF(D183=$C$171,'Other inputs'!$C$12/1000000,SUM(AC183:AG183))</f>
        <v>33.429936169009864</v>
      </c>
      <c r="AT183" s="200">
        <f>IF(D183=$C$171,$Z$171*('Other inputs'!$C$6/'Other inputs'!$C$5),SUM(AH183:AL183))</f>
        <v>189.4788324172016</v>
      </c>
      <c r="AU183" s="210">
        <f t="shared" si="37"/>
        <v>222.90876858621147</v>
      </c>
      <c r="AV183" s="214"/>
      <c r="AW183" s="199">
        <f>IF($G183=1,0,IF($B183=$B$172,AC183*('Other inputs'!$F$6/'Other inputs'!$F$5)-('Other inputs'!$C$28/1000000),AC183*('Other inputs'!$F$6/'Other inputs'!$F$5)))</f>
        <v>33.614802175474431</v>
      </c>
      <c r="AX183" s="200">
        <f>IF($G183=1,0,IF($B183=$B$172,AD183*('Other inputs'!$F$6/'Other inputs'!$F$5)-('Other inputs'!$C$29/1000000),AD183*('Other inputs'!$F$6/'Other inputs'!$F$5)))</f>
        <v>0</v>
      </c>
      <c r="AY183" s="200">
        <f>IF($G183=1,0,AE183*('Other inputs'!$F$6/'Other inputs'!$F$5))</f>
        <v>0</v>
      </c>
      <c r="AZ183" s="200">
        <f>IF($G183=1,0,AF183*('Other inputs'!$F$6/'Other inputs'!$F$5))</f>
        <v>0</v>
      </c>
      <c r="BA183" s="200">
        <f>IF($G183=1,0,AG183*('Other inputs'!$F$6/'Other inputs'!$F$5))</f>
        <v>0</v>
      </c>
      <c r="BB183" s="199">
        <f>IF($G183=1,0,AH183*('Other inputs'!$C$7/'Other inputs'!$C$6))</f>
        <v>189.4788324172016</v>
      </c>
      <c r="BC183" s="200">
        <f>IF($G183=1,0,AI183*('Other inputs'!$C$7/'Other inputs'!$C$6))</f>
        <v>0</v>
      </c>
      <c r="BD183" s="200">
        <f>IF($G183=1,0,AJ183*('Other inputs'!$C$7/'Other inputs'!$C$6))</f>
        <v>0</v>
      </c>
      <c r="BE183" s="200">
        <f>IF($G183=1,0,AK183*('Other inputs'!$C$7/'Other inputs'!$C$6))</f>
        <v>0</v>
      </c>
      <c r="BF183" s="200">
        <f>IF($G183=1,0,AL183*('Other inputs'!$C$7/'Other inputs'!$C$6))</f>
        <v>0</v>
      </c>
      <c r="BG183" s="199">
        <f t="shared" si="38"/>
        <v>223.09363459267604</v>
      </c>
      <c r="BH183" s="200">
        <f t="shared" si="39"/>
        <v>0</v>
      </c>
      <c r="BI183" s="200">
        <f t="shared" si="40"/>
        <v>0</v>
      </c>
      <c r="BJ183" s="200">
        <f t="shared" si="41"/>
        <v>0</v>
      </c>
      <c r="BK183" s="210">
        <f t="shared" si="42"/>
        <v>0</v>
      </c>
      <c r="BL183" s="200"/>
      <c r="BM183" s="199">
        <f>IF(D183=C$171,'Other inputs'!$C$13/1000000,SUM(AW183:BA183))</f>
        <v>33.614802175474431</v>
      </c>
      <c r="BN183" s="200">
        <f>IF(B183=$B$171,$AT$171*('Other inputs'!$C$7/'Other inputs'!$C$6),SUM(BB183:BF183))</f>
        <v>189.4788324172016</v>
      </c>
      <c r="BO183" s="188">
        <f t="shared" si="43"/>
        <v>223.09363459267604</v>
      </c>
    </row>
    <row r="184" spans="2:67">
      <c r="B184" s="121" t="str">
        <f>'KI 2019-20'!B185</f>
        <v>E6123</v>
      </c>
      <c r="C184" s="160" t="str">
        <f t="shared" si="30"/>
        <v>E6123</v>
      </c>
      <c r="D184" s="160" t="str">
        <f t="shared" si="31"/>
        <v>E6123</v>
      </c>
      <c r="E184" t="str">
        <f>INDEX('KI 2019-20'!D$9:D$383,MATCH($B184,'KI 2019-20'!$B$9:$B$383,0))</f>
        <v>SFIR</v>
      </c>
      <c r="F184" t="str">
        <f>INDEX('KI 2019-20'!E$9:E$383,MATCH($B184,'KI 2019-20'!$B$9:$B$383,0))</f>
        <v>P1909</v>
      </c>
      <c r="G184" s="119">
        <v>0</v>
      </c>
      <c r="H184" s="120" t="str">
        <f>INDEX('KI 2019-20'!F$9:F$383,MATCH($B184,'KI 2019-20'!$B$9:$B$383,0))</f>
        <v>Lancashire Fire</v>
      </c>
      <c r="I184" s="154">
        <f>_xlfn.IFNA(IF($B184=$B$382,0,INDEX('I.Supplementary 2019-20'!N$8:N$191,MATCH($B184,'I.Supplementary 2019-20'!$B$8:$B$191,0))),INDEX('KI 2019-20'!N$9:N$383,MATCH($B184,'KI 2019-20'!$B$9:$B$383,0)))</f>
        <v>0</v>
      </c>
      <c r="J184" s="153">
        <f>_xlfn.IFNA(IF($B184=$B$382,0,INDEX('I.Supplementary 2019-20'!O$8:O$191,MATCH($B184,'I.Supplementary 2019-20'!$B$8:$B$191,0))),INDEX('KI 2019-20'!O$9:O$383,MATCH($B184,'KI 2019-20'!$B$9:$B$383,0)))</f>
        <v>0</v>
      </c>
      <c r="K184" s="153">
        <f>_xlfn.IFNA(IF($B184=$B$382,0,INDEX('I.Supplementary 2019-20'!P$8:P$191,MATCH($B184,'I.Supplementary 2019-20'!$B$8:$B$191,0))),INDEX('KI 2019-20'!P$9:P$383,MATCH($B184,'KI 2019-20'!$B$9:$B$383,0)))</f>
        <v>8.3860863929388891</v>
      </c>
      <c r="L184" s="153">
        <f>_xlfn.IFNA(IF($B184=$B$382,0,INDEX('I.Supplementary 2019-20'!Q$8:Q$191,MATCH($B184,'I.Supplementary 2019-20'!$B$8:$B$191,0))),INDEX('KI 2019-20'!Q$9:Q$383,MATCH($B184,'KI 2019-20'!$B$9:$B$383,0)))</f>
        <v>0</v>
      </c>
      <c r="M184" s="155">
        <f>_xlfn.IFNA(IF($B184=$B$382,0,INDEX('I.Supplementary 2019-20'!R$8:R$191,MATCH($B184,'I.Supplementary 2019-20'!$B$8:$B$191,0))),INDEX('KI 2019-20'!R$9:R$383,MATCH($B184,'KI 2019-20'!$B$9:$B$383,0)))</f>
        <v>0</v>
      </c>
      <c r="N184" s="153">
        <f>_xlfn.IFNA(IF($B184=$B$382,0,INDEX('I.Supplementary 2019-20'!S$8:S$191,MATCH($B184,'I.Supplementary 2019-20'!$B$8:$B$191,0))),INDEX('KI 2019-20'!S$9:S$383,MATCH($B184,'KI 2019-20'!$B$9:$B$383,0)))</f>
        <v>0</v>
      </c>
      <c r="O184" s="153">
        <f>_xlfn.IFNA(IF($B184=$B$382,0,INDEX('I.Supplementary 2019-20'!T$8:T$191,MATCH($B184,'I.Supplementary 2019-20'!$B$8:$B$191,0))),INDEX('KI 2019-20'!T$9:T$383,MATCH($B184,'KI 2019-20'!$B$9:$B$383,0)))</f>
        <v>0</v>
      </c>
      <c r="P184" s="153">
        <f>_xlfn.IFNA(IF($B184=$B$382,0,INDEX('I.Supplementary 2019-20'!U$8:U$191,MATCH($B184,'I.Supplementary 2019-20'!$B$8:$B$191,0))),INDEX('KI 2019-20'!U$9:U$383,MATCH($B184,'KI 2019-20'!$B$9:$B$383,0)))</f>
        <v>15.430108446287319</v>
      </c>
      <c r="Q184" s="153">
        <f>_xlfn.IFNA(IF($B184=$B$382,0,INDEX('I.Supplementary 2019-20'!V$8:V$191,MATCH($B184,'I.Supplementary 2019-20'!$B$8:$B$191,0))),INDEX('KI 2019-20'!V$9:V$383,MATCH($B184,'KI 2019-20'!$B$9:$B$383,0)))</f>
        <v>0</v>
      </c>
      <c r="R184" s="155">
        <f>_xlfn.IFNA(IF($B184=$B$382,0,INDEX('I.Supplementary 2019-20'!W$8:W$191,MATCH($B184,'I.Supplementary 2019-20'!$B$8:$B$191,0))),INDEX('KI 2019-20'!W$9:W$383,MATCH($B184,'KI 2019-20'!$B$9:$B$383,0)))</f>
        <v>0</v>
      </c>
      <c r="S184" s="153">
        <f>_xlfn.IFNA(IF($B184=$B$382,0,INDEX('I.Supplementary 2019-20'!X$8:X$191,MATCH($B184,'I.Supplementary 2019-20'!$B$8:$B$191,0))),INDEX('KI 2019-20'!X$9:X$383,MATCH($B184,'KI 2019-20'!$B$9:$B$383,0)))</f>
        <v>0</v>
      </c>
      <c r="T184" s="153">
        <f>_xlfn.IFNA(IF($B184=$B$382,0,INDEX('I.Supplementary 2019-20'!Y$8:Y$191,MATCH($B184,'I.Supplementary 2019-20'!$B$8:$B$191,0))),INDEX('KI 2019-20'!Y$9:Y$383,MATCH($B184,'KI 2019-20'!$B$9:$B$383,0)))</f>
        <v>0</v>
      </c>
      <c r="U184" s="153">
        <f>_xlfn.IFNA(IF($B184=$B$382,0,INDEX('I.Supplementary 2019-20'!Z$8:Z$191,MATCH($B184,'I.Supplementary 2019-20'!$B$8:$B$191,0))),INDEX('KI 2019-20'!Z$9:Z$383,MATCH($B184,'KI 2019-20'!$B$9:$B$383,0)))</f>
        <v>23.81619483922621</v>
      </c>
      <c r="V184" s="153">
        <f>_xlfn.IFNA(IF($B184=$B$382,0,INDEX('I.Supplementary 2019-20'!AA$8:AA$191,MATCH($B184,'I.Supplementary 2019-20'!$B$8:$B$191,0))),INDEX('KI 2019-20'!AA$9:AA$383,MATCH($B184,'KI 2019-20'!$B$9:$B$383,0)))</f>
        <v>0</v>
      </c>
      <c r="W184" s="155">
        <f>_xlfn.IFNA(IF($B184=$B$382,0,INDEX('I.Supplementary 2019-20'!AB$8:AB$191,MATCH($B184,'I.Supplementary 2019-20'!$B$8:$B$191,0))),INDEX('KI 2019-20'!AB$9:AB$383,MATCH($B184,'KI 2019-20'!$B$9:$B$383,0)))</f>
        <v>0</v>
      </c>
      <c r="Y184" s="154">
        <f>_xlfn.IFNA(IF($B184=$B$382,0,INDEX('I.Supplementary 2019-20'!$I$8:$I$191,MATCH($B184,'I.Supplementary 2019-20'!$B$8:$B$191,0))),INDEX('KI 2019-20'!$I$9:$I$383,MATCH($B184,'KI 2019-20'!$B$9:$B$383,0)))</f>
        <v>8.3860863929388891</v>
      </c>
      <c r="Z184" s="153">
        <f>_xlfn.IFNA(IF($B184=$B$382,0,INDEX('I.Supplementary 2019-20'!$J$8:$J$191,MATCH($B184,'I.Supplementary 2019-20'!$B$8:$B$191,0))),INDEX('KI 2019-20'!$J$9:$J$383,MATCH($B184,'KI 2019-20'!$B$9:$B$383,0)))</f>
        <v>15.430108446287319</v>
      </c>
      <c r="AA184" s="155">
        <f>_xlfn.IFNA(IF($B184=$B$382,0,INDEX('I.Supplementary 2019-20'!$H$8:$H$191,MATCH($B184,'I.Supplementary 2019-20'!$B$8:$B$191,0))),INDEX('KI 2019-20'!$H$9:$H$383,MATCH($B184,'KI 2019-20'!$B$9:$B$383,0)))</f>
        <v>23.81619483922621</v>
      </c>
      <c r="AC184" s="156">
        <f>I184*('Other inputs'!$C$6/'Other inputs'!$C$5)</f>
        <v>0</v>
      </c>
      <c r="AD184" s="149">
        <f>IF(B184=$B$35,J184*('Other inputs'!$C$6/'Other inputs'!$C$5)-('Other inputs'!$C$18/1000000),J184*('Other inputs'!$C$6/'Other inputs'!$C$5))</f>
        <v>0</v>
      </c>
      <c r="AE184" s="149">
        <f>K184*('Other inputs'!$C$6/'Other inputs'!$C$5)</f>
        <v>8.5227232384450229</v>
      </c>
      <c r="AF184" s="149">
        <f>L184*('Other inputs'!$C$6/'Other inputs'!$C$5)</f>
        <v>0</v>
      </c>
      <c r="AG184" s="188">
        <f>M184*('Other inputs'!$C$6/'Other inputs'!$C$5)</f>
        <v>0</v>
      </c>
      <c r="AH184" s="149">
        <f>N184*('Other inputs'!$C$6/'Other inputs'!$C$5)</f>
        <v>0</v>
      </c>
      <c r="AI184" s="149">
        <f>O184*('Other inputs'!$C$6/'Other inputs'!$C$5)</f>
        <v>0</v>
      </c>
      <c r="AJ184" s="149">
        <f>P184*('Other inputs'!$C$6/'Other inputs'!$C$5)</f>
        <v>15.681515508548619</v>
      </c>
      <c r="AK184" s="149">
        <f>Q184*('Other inputs'!$C$6/'Other inputs'!$C$5)</f>
        <v>0</v>
      </c>
      <c r="AL184" s="188">
        <f>R184*('Other inputs'!$C$6/'Other inputs'!$C$5)</f>
        <v>0</v>
      </c>
      <c r="AM184" s="156">
        <f t="shared" si="32"/>
        <v>0</v>
      </c>
      <c r="AN184" s="149">
        <f t="shared" si="33"/>
        <v>0</v>
      </c>
      <c r="AO184" s="149">
        <f t="shared" si="34"/>
        <v>24.204238746993642</v>
      </c>
      <c r="AP184" s="149">
        <f t="shared" si="35"/>
        <v>0</v>
      </c>
      <c r="AQ184" s="188">
        <f t="shared" si="36"/>
        <v>0</v>
      </c>
      <c r="AR184" s="149"/>
      <c r="AS184" s="156">
        <f>IF(D184=$C$171,'Other inputs'!$C$12/1000000,SUM(AC184:AG184))</f>
        <v>8.5227232384450229</v>
      </c>
      <c r="AT184" s="200">
        <f>IF(D184=$C$171,$Z$171*('Other inputs'!$C$6/'Other inputs'!$C$5),SUM(AH184:AL184))</f>
        <v>15.681515508548619</v>
      </c>
      <c r="AU184" s="210">
        <f t="shared" si="37"/>
        <v>24.204238746993642</v>
      </c>
      <c r="AV184" s="214"/>
      <c r="AW184" s="199">
        <f>IF($G184=1,0,IF($B184=$B$172,AC184*('Other inputs'!$F$6/'Other inputs'!$F$5)-('Other inputs'!$C$28/1000000),AC184*('Other inputs'!$F$6/'Other inputs'!$F$5)))</f>
        <v>0</v>
      </c>
      <c r="AX184" s="200">
        <f>IF($G184=1,0,IF($B184=$B$172,AD184*('Other inputs'!$F$6/'Other inputs'!$F$5)-('Other inputs'!$C$29/1000000),AD184*('Other inputs'!$F$6/'Other inputs'!$F$5)))</f>
        <v>0</v>
      </c>
      <c r="AY184" s="200">
        <f>IF($G184=1,0,AE184*('Other inputs'!$F$6/'Other inputs'!$F$5))</f>
        <v>8.5698535052013991</v>
      </c>
      <c r="AZ184" s="200">
        <f>IF($G184=1,0,AF184*('Other inputs'!$F$6/'Other inputs'!$F$5))</f>
        <v>0</v>
      </c>
      <c r="BA184" s="200">
        <f>IF($G184=1,0,AG184*('Other inputs'!$F$6/'Other inputs'!$F$5))</f>
        <v>0</v>
      </c>
      <c r="BB184" s="199">
        <f>IF($G184=1,0,AH184*('Other inputs'!$C$7/'Other inputs'!$C$6))</f>
        <v>0</v>
      </c>
      <c r="BC184" s="200">
        <f>IF($G184=1,0,AI184*('Other inputs'!$C$7/'Other inputs'!$C$6))</f>
        <v>0</v>
      </c>
      <c r="BD184" s="200">
        <f>IF($G184=1,0,AJ184*('Other inputs'!$C$7/'Other inputs'!$C$6))</f>
        <v>15.681515508548619</v>
      </c>
      <c r="BE184" s="200">
        <f>IF($G184=1,0,AK184*('Other inputs'!$C$7/'Other inputs'!$C$6))</f>
        <v>0</v>
      </c>
      <c r="BF184" s="200">
        <f>IF($G184=1,0,AL184*('Other inputs'!$C$7/'Other inputs'!$C$6))</f>
        <v>0</v>
      </c>
      <c r="BG184" s="199">
        <f t="shared" si="38"/>
        <v>0</v>
      </c>
      <c r="BH184" s="200">
        <f t="shared" si="39"/>
        <v>0</v>
      </c>
      <c r="BI184" s="200">
        <f t="shared" si="40"/>
        <v>24.251369013750018</v>
      </c>
      <c r="BJ184" s="200">
        <f t="shared" si="41"/>
        <v>0</v>
      </c>
      <c r="BK184" s="210">
        <f t="shared" si="42"/>
        <v>0</v>
      </c>
      <c r="BL184" s="200"/>
      <c r="BM184" s="199">
        <f>IF(D184=C$171,'Other inputs'!$C$13/1000000,SUM(AW184:BA184))</f>
        <v>8.5698535052013991</v>
      </c>
      <c r="BN184" s="200">
        <f>IF(B184=$B$171,$AT$171*('Other inputs'!$C$7/'Other inputs'!$C$6),SUM(BB184:BF184))</f>
        <v>15.681515508548619</v>
      </c>
      <c r="BO184" s="188">
        <f t="shared" si="43"/>
        <v>24.251369013750018</v>
      </c>
    </row>
    <row r="185" spans="2:67">
      <c r="B185" s="121" t="str">
        <f>'KI 2019-20'!B186</f>
        <v>E2337</v>
      </c>
      <c r="C185" s="160" t="str">
        <f t="shared" si="30"/>
        <v>E2337</v>
      </c>
      <c r="D185" s="160" t="str">
        <f t="shared" si="31"/>
        <v>E2337</v>
      </c>
      <c r="E185" t="str">
        <f>INDEX('KI 2019-20'!D$9:D$383,MATCH($B185,'KI 2019-20'!$B$9:$B$383,0))</f>
        <v>SD</v>
      </c>
      <c r="F185">
        <f>INDEX('KI 2019-20'!E$9:E$383,MATCH($B185,'KI 2019-20'!$B$9:$B$383,0))</f>
        <v>0</v>
      </c>
      <c r="G185" s="119">
        <v>0</v>
      </c>
      <c r="H185" s="120" t="str">
        <f>INDEX('KI 2019-20'!F$9:F$383,MATCH($B185,'KI 2019-20'!$B$9:$B$383,0))</f>
        <v>Lancaster</v>
      </c>
      <c r="I185" s="154">
        <f>_xlfn.IFNA(IF($B185=$B$382,0,INDEX('I.Supplementary 2019-20'!N$8:N$191,MATCH($B185,'I.Supplementary 2019-20'!$B$8:$B$191,0))),INDEX('KI 2019-20'!N$9:N$383,MATCH($B185,'KI 2019-20'!$B$9:$B$383,0)))</f>
        <v>0</v>
      </c>
      <c r="J185" s="153">
        <f>_xlfn.IFNA(IF($B185=$B$382,0,INDEX('I.Supplementary 2019-20'!O$8:O$191,MATCH($B185,'I.Supplementary 2019-20'!$B$8:$B$191,0))),INDEX('KI 2019-20'!O$9:O$383,MATCH($B185,'KI 2019-20'!$B$9:$B$383,0)))</f>
        <v>0.19969082393962612</v>
      </c>
      <c r="K185" s="153">
        <f>_xlfn.IFNA(IF($B185=$B$382,0,INDEX('I.Supplementary 2019-20'!P$8:P$191,MATCH($B185,'I.Supplementary 2019-20'!$B$8:$B$191,0))),INDEX('KI 2019-20'!P$9:P$383,MATCH($B185,'KI 2019-20'!$B$9:$B$383,0)))</f>
        <v>0</v>
      </c>
      <c r="L185" s="153">
        <f>_xlfn.IFNA(IF($B185=$B$382,0,INDEX('I.Supplementary 2019-20'!Q$8:Q$191,MATCH($B185,'I.Supplementary 2019-20'!$B$8:$B$191,0))),INDEX('KI 2019-20'!Q$9:Q$383,MATCH($B185,'KI 2019-20'!$B$9:$B$383,0)))</f>
        <v>0</v>
      </c>
      <c r="M185" s="155">
        <f>_xlfn.IFNA(IF($B185=$B$382,0,INDEX('I.Supplementary 2019-20'!R$8:R$191,MATCH($B185,'I.Supplementary 2019-20'!$B$8:$B$191,0))),INDEX('KI 2019-20'!R$9:R$383,MATCH($B185,'KI 2019-20'!$B$9:$B$383,0)))</f>
        <v>0</v>
      </c>
      <c r="N185" s="153">
        <f>_xlfn.IFNA(IF($B185=$B$382,0,INDEX('I.Supplementary 2019-20'!S$8:S$191,MATCH($B185,'I.Supplementary 2019-20'!$B$8:$B$191,0))),INDEX('KI 2019-20'!S$9:S$383,MATCH($B185,'KI 2019-20'!$B$9:$B$383,0)))</f>
        <v>0</v>
      </c>
      <c r="O185" s="153">
        <f>_xlfn.IFNA(IF($B185=$B$382,0,INDEX('I.Supplementary 2019-20'!T$8:T$191,MATCH($B185,'I.Supplementary 2019-20'!$B$8:$B$191,0))),INDEX('KI 2019-20'!T$9:T$383,MATCH($B185,'KI 2019-20'!$B$9:$B$383,0)))</f>
        <v>5.6447894317156306</v>
      </c>
      <c r="P185" s="153">
        <f>_xlfn.IFNA(IF($B185=$B$382,0,INDEX('I.Supplementary 2019-20'!U$8:U$191,MATCH($B185,'I.Supplementary 2019-20'!$B$8:$B$191,0))),INDEX('KI 2019-20'!U$9:U$383,MATCH($B185,'KI 2019-20'!$B$9:$B$383,0)))</f>
        <v>0</v>
      </c>
      <c r="Q185" s="153">
        <f>_xlfn.IFNA(IF($B185=$B$382,0,INDEX('I.Supplementary 2019-20'!V$8:V$191,MATCH($B185,'I.Supplementary 2019-20'!$B$8:$B$191,0))),INDEX('KI 2019-20'!V$9:V$383,MATCH($B185,'KI 2019-20'!$B$9:$B$383,0)))</f>
        <v>0</v>
      </c>
      <c r="R185" s="155">
        <f>_xlfn.IFNA(IF($B185=$B$382,0,INDEX('I.Supplementary 2019-20'!W$8:W$191,MATCH($B185,'I.Supplementary 2019-20'!$B$8:$B$191,0))),INDEX('KI 2019-20'!W$9:W$383,MATCH($B185,'KI 2019-20'!$B$9:$B$383,0)))</f>
        <v>0</v>
      </c>
      <c r="S185" s="153">
        <f>_xlfn.IFNA(IF($B185=$B$382,0,INDEX('I.Supplementary 2019-20'!X$8:X$191,MATCH($B185,'I.Supplementary 2019-20'!$B$8:$B$191,0))),INDEX('KI 2019-20'!X$9:X$383,MATCH($B185,'KI 2019-20'!$B$9:$B$383,0)))</f>
        <v>0</v>
      </c>
      <c r="T185" s="153">
        <f>_xlfn.IFNA(IF($B185=$B$382,0,INDEX('I.Supplementary 2019-20'!Y$8:Y$191,MATCH($B185,'I.Supplementary 2019-20'!$B$8:$B$191,0))),INDEX('KI 2019-20'!Y$9:Y$383,MATCH($B185,'KI 2019-20'!$B$9:$B$383,0)))</f>
        <v>5.8444802556552569</v>
      </c>
      <c r="U185" s="153">
        <f>_xlfn.IFNA(IF($B185=$B$382,0,INDEX('I.Supplementary 2019-20'!Z$8:Z$191,MATCH($B185,'I.Supplementary 2019-20'!$B$8:$B$191,0))),INDEX('KI 2019-20'!Z$9:Z$383,MATCH($B185,'KI 2019-20'!$B$9:$B$383,0)))</f>
        <v>0</v>
      </c>
      <c r="V185" s="153">
        <f>_xlfn.IFNA(IF($B185=$B$382,0,INDEX('I.Supplementary 2019-20'!AA$8:AA$191,MATCH($B185,'I.Supplementary 2019-20'!$B$8:$B$191,0))),INDEX('KI 2019-20'!AA$9:AA$383,MATCH($B185,'KI 2019-20'!$B$9:$B$383,0)))</f>
        <v>0</v>
      </c>
      <c r="W185" s="155">
        <f>_xlfn.IFNA(IF($B185=$B$382,0,INDEX('I.Supplementary 2019-20'!AB$8:AB$191,MATCH($B185,'I.Supplementary 2019-20'!$B$8:$B$191,0))),INDEX('KI 2019-20'!AB$9:AB$383,MATCH($B185,'KI 2019-20'!$B$9:$B$383,0)))</f>
        <v>0</v>
      </c>
      <c r="Y185" s="154">
        <f>_xlfn.IFNA(IF($B185=$B$382,0,INDEX('I.Supplementary 2019-20'!$I$8:$I$191,MATCH($B185,'I.Supplementary 2019-20'!$B$8:$B$191,0))),INDEX('KI 2019-20'!$I$9:$I$383,MATCH($B185,'KI 2019-20'!$B$9:$B$383,0)))</f>
        <v>0.19969082393962612</v>
      </c>
      <c r="Z185" s="153">
        <f>_xlfn.IFNA(IF($B185=$B$382,0,INDEX('I.Supplementary 2019-20'!$J$8:$J$191,MATCH($B185,'I.Supplementary 2019-20'!$B$8:$B$191,0))),INDEX('KI 2019-20'!$J$9:$J$383,MATCH($B185,'KI 2019-20'!$B$9:$B$383,0)))</f>
        <v>5.6447894317156306</v>
      </c>
      <c r="AA185" s="155">
        <f>_xlfn.IFNA(IF($B185=$B$382,0,INDEX('I.Supplementary 2019-20'!$H$8:$H$191,MATCH($B185,'I.Supplementary 2019-20'!$B$8:$B$191,0))),INDEX('KI 2019-20'!$H$9:$H$383,MATCH($B185,'KI 2019-20'!$B$9:$B$383,0)))</f>
        <v>5.8444802556552569</v>
      </c>
      <c r="AC185" s="156">
        <f>I185*('Other inputs'!$C$6/'Other inputs'!$C$5)</f>
        <v>0</v>
      </c>
      <c r="AD185" s="149">
        <f>IF(B185=$B$35,J185*('Other inputs'!$C$6/'Other inputs'!$C$5)-('Other inputs'!$C$18/1000000),J185*('Other inputs'!$C$6/'Other inputs'!$C$5))</f>
        <v>0.20294444225228805</v>
      </c>
      <c r="AE185" s="149">
        <f>K185*('Other inputs'!$C$6/'Other inputs'!$C$5)</f>
        <v>0</v>
      </c>
      <c r="AF185" s="149">
        <f>L185*('Other inputs'!$C$6/'Other inputs'!$C$5)</f>
        <v>0</v>
      </c>
      <c r="AG185" s="188">
        <f>M185*('Other inputs'!$C$6/'Other inputs'!$C$5)</f>
        <v>0</v>
      </c>
      <c r="AH185" s="149">
        <f>N185*('Other inputs'!$C$6/'Other inputs'!$C$5)</f>
        <v>0</v>
      </c>
      <c r="AI185" s="149">
        <f>O185*('Other inputs'!$C$6/'Other inputs'!$C$5)</f>
        <v>5.7367615609492866</v>
      </c>
      <c r="AJ185" s="149">
        <f>P185*('Other inputs'!$C$6/'Other inputs'!$C$5)</f>
        <v>0</v>
      </c>
      <c r="AK185" s="149">
        <f>Q185*('Other inputs'!$C$6/'Other inputs'!$C$5)</f>
        <v>0</v>
      </c>
      <c r="AL185" s="188">
        <f>R185*('Other inputs'!$C$6/'Other inputs'!$C$5)</f>
        <v>0</v>
      </c>
      <c r="AM185" s="156">
        <f t="shared" si="32"/>
        <v>0</v>
      </c>
      <c r="AN185" s="149">
        <f t="shared" si="33"/>
        <v>5.9397060032015743</v>
      </c>
      <c r="AO185" s="149">
        <f t="shared" si="34"/>
        <v>0</v>
      </c>
      <c r="AP185" s="149">
        <f t="shared" si="35"/>
        <v>0</v>
      </c>
      <c r="AQ185" s="188">
        <f t="shared" si="36"/>
        <v>0</v>
      </c>
      <c r="AR185" s="149"/>
      <c r="AS185" s="156">
        <f>IF(D185=$C$171,'Other inputs'!$C$12/1000000,SUM(AC185:AG185))</f>
        <v>0.20294444225228805</v>
      </c>
      <c r="AT185" s="200">
        <f>IF(D185=$C$171,$Z$171*('Other inputs'!$C$6/'Other inputs'!$C$5),SUM(AH185:AL185))</f>
        <v>5.7367615609492866</v>
      </c>
      <c r="AU185" s="210">
        <f t="shared" si="37"/>
        <v>5.9397060032015743</v>
      </c>
      <c r="AV185" s="214"/>
      <c r="AW185" s="199">
        <f>IF($G185=1,0,IF($B185=$B$172,AC185*('Other inputs'!$F$6/'Other inputs'!$F$5)-('Other inputs'!$C$28/1000000),AC185*('Other inputs'!$F$6/'Other inputs'!$F$5)))</f>
        <v>0</v>
      </c>
      <c r="AX185" s="200">
        <f>IF($G185=1,0,IF($B185=$B$172,AD185*('Other inputs'!$F$6/'Other inputs'!$F$5)-('Other inputs'!$C$29/1000000),AD185*('Other inputs'!$F$6/'Other inputs'!$F$5)))</f>
        <v>0.20406671566566473</v>
      </c>
      <c r="AY185" s="200">
        <f>IF($G185=1,0,AE185*('Other inputs'!$F$6/'Other inputs'!$F$5))</f>
        <v>0</v>
      </c>
      <c r="AZ185" s="200">
        <f>IF($G185=1,0,AF185*('Other inputs'!$F$6/'Other inputs'!$F$5))</f>
        <v>0</v>
      </c>
      <c r="BA185" s="200">
        <f>IF($G185=1,0,AG185*('Other inputs'!$F$6/'Other inputs'!$F$5))</f>
        <v>0</v>
      </c>
      <c r="BB185" s="199">
        <f>IF($G185=1,0,AH185*('Other inputs'!$C$7/'Other inputs'!$C$6))</f>
        <v>0</v>
      </c>
      <c r="BC185" s="200">
        <f>IF($G185=1,0,AI185*('Other inputs'!$C$7/'Other inputs'!$C$6))</f>
        <v>5.7367615609492866</v>
      </c>
      <c r="BD185" s="200">
        <f>IF($G185=1,0,AJ185*('Other inputs'!$C$7/'Other inputs'!$C$6))</f>
        <v>0</v>
      </c>
      <c r="BE185" s="200">
        <f>IF($G185=1,0,AK185*('Other inputs'!$C$7/'Other inputs'!$C$6))</f>
        <v>0</v>
      </c>
      <c r="BF185" s="200">
        <f>IF($G185=1,0,AL185*('Other inputs'!$C$7/'Other inputs'!$C$6))</f>
        <v>0</v>
      </c>
      <c r="BG185" s="199">
        <f t="shared" si="38"/>
        <v>0</v>
      </c>
      <c r="BH185" s="200">
        <f t="shared" si="39"/>
        <v>5.9408282766149512</v>
      </c>
      <c r="BI185" s="200">
        <f t="shared" si="40"/>
        <v>0</v>
      </c>
      <c r="BJ185" s="200">
        <f t="shared" si="41"/>
        <v>0</v>
      </c>
      <c r="BK185" s="210">
        <f t="shared" si="42"/>
        <v>0</v>
      </c>
      <c r="BL185" s="200"/>
      <c r="BM185" s="199">
        <f>IF(D185=C$171,'Other inputs'!$C$13/1000000,SUM(AW185:BA185))</f>
        <v>0.20406671566566473</v>
      </c>
      <c r="BN185" s="200">
        <f>IF(B185=$B$171,$AT$171*('Other inputs'!$C$7/'Other inputs'!$C$6),SUM(BB185:BF185))</f>
        <v>5.7367615609492866</v>
      </c>
      <c r="BO185" s="188">
        <f t="shared" si="43"/>
        <v>5.9408282766149512</v>
      </c>
    </row>
    <row r="186" spans="2:67">
      <c r="B186" s="121" t="str">
        <f>'KI 2019-20'!B187</f>
        <v>E4704</v>
      </c>
      <c r="C186" s="160" t="str">
        <f t="shared" si="30"/>
        <v>E4704</v>
      </c>
      <c r="D186" s="160" t="str">
        <f t="shared" si="31"/>
        <v>E4704</v>
      </c>
      <c r="E186" t="str">
        <f>INDEX('KI 2019-20'!D$9:D$383,MATCH($B186,'KI 2019-20'!$B$9:$B$383,0))</f>
        <v>MD</v>
      </c>
      <c r="F186" t="str">
        <f>INDEX('KI 2019-20'!E$9:E$383,MATCH($B186,'KI 2019-20'!$B$9:$B$383,0))</f>
        <v>P1912</v>
      </c>
      <c r="G186" s="119">
        <v>0</v>
      </c>
      <c r="H186" s="120" t="str">
        <f>INDEX('KI 2019-20'!F$9:F$383,MATCH($B186,'KI 2019-20'!$B$9:$B$383,0))</f>
        <v>Leeds</v>
      </c>
      <c r="I186" s="154">
        <f>_xlfn.IFNA(IF($B186=$B$382,0,INDEX('I.Supplementary 2019-20'!N$8:N$191,MATCH($B186,'I.Supplementary 2019-20'!$B$8:$B$191,0))),INDEX('KI 2019-20'!N$9:N$383,MATCH($B186,'KI 2019-20'!$B$9:$B$383,0)))</f>
        <v>27.984442179854899</v>
      </c>
      <c r="J186" s="153">
        <f>_xlfn.IFNA(IF($B186=$B$382,0,INDEX('I.Supplementary 2019-20'!O$8:O$191,MATCH($B186,'I.Supplementary 2019-20'!$B$8:$B$191,0))),INDEX('KI 2019-20'!O$9:O$383,MATCH($B186,'KI 2019-20'!$B$9:$B$383,0)))</f>
        <v>-0.22353090124198793</v>
      </c>
      <c r="K186" s="153">
        <f>_xlfn.IFNA(IF($B186=$B$382,0,INDEX('I.Supplementary 2019-20'!P$8:P$191,MATCH($B186,'I.Supplementary 2019-20'!$B$8:$B$191,0))),INDEX('KI 2019-20'!P$9:P$383,MATCH($B186,'KI 2019-20'!$B$9:$B$383,0)))</f>
        <v>0</v>
      </c>
      <c r="L186" s="153">
        <f>_xlfn.IFNA(IF($B186=$B$382,0,INDEX('I.Supplementary 2019-20'!Q$8:Q$191,MATCH($B186,'I.Supplementary 2019-20'!$B$8:$B$191,0))),INDEX('KI 2019-20'!Q$9:Q$383,MATCH($B186,'KI 2019-20'!$B$9:$B$383,0)))</f>
        <v>0</v>
      </c>
      <c r="M186" s="155">
        <f>_xlfn.IFNA(IF($B186=$B$382,0,INDEX('I.Supplementary 2019-20'!R$8:R$191,MATCH($B186,'I.Supplementary 2019-20'!$B$8:$B$191,0))),INDEX('KI 2019-20'!R$9:R$383,MATCH($B186,'KI 2019-20'!$B$9:$B$383,0)))</f>
        <v>0</v>
      </c>
      <c r="N186" s="153">
        <f>_xlfn.IFNA(IF($B186=$B$382,0,INDEX('I.Supplementary 2019-20'!S$8:S$191,MATCH($B186,'I.Supplementary 2019-20'!$B$8:$B$191,0))),INDEX('KI 2019-20'!S$9:S$383,MATCH($B186,'KI 2019-20'!$B$9:$B$383,0)))</f>
        <v>129.11578694995512</v>
      </c>
      <c r="O186" s="153">
        <f>_xlfn.IFNA(IF($B186=$B$382,0,INDEX('I.Supplementary 2019-20'!T$8:T$191,MATCH($B186,'I.Supplementary 2019-20'!$B$8:$B$191,0))),INDEX('KI 2019-20'!T$9:T$383,MATCH($B186,'KI 2019-20'!$B$9:$B$383,0)))</f>
        <v>26.77859900309441</v>
      </c>
      <c r="P186" s="153">
        <f>_xlfn.IFNA(IF($B186=$B$382,0,INDEX('I.Supplementary 2019-20'!U$8:U$191,MATCH($B186,'I.Supplementary 2019-20'!$B$8:$B$191,0))),INDEX('KI 2019-20'!U$9:U$383,MATCH($B186,'KI 2019-20'!$B$9:$B$383,0)))</f>
        <v>0</v>
      </c>
      <c r="Q186" s="153">
        <f>_xlfn.IFNA(IF($B186=$B$382,0,INDEX('I.Supplementary 2019-20'!V$8:V$191,MATCH($B186,'I.Supplementary 2019-20'!$B$8:$B$191,0))),INDEX('KI 2019-20'!V$9:V$383,MATCH($B186,'KI 2019-20'!$B$9:$B$383,0)))</f>
        <v>0</v>
      </c>
      <c r="R186" s="155">
        <f>_xlfn.IFNA(IF($B186=$B$382,0,INDEX('I.Supplementary 2019-20'!W$8:W$191,MATCH($B186,'I.Supplementary 2019-20'!$B$8:$B$191,0))),INDEX('KI 2019-20'!W$9:W$383,MATCH($B186,'KI 2019-20'!$B$9:$B$383,0)))</f>
        <v>0</v>
      </c>
      <c r="S186" s="153">
        <f>_xlfn.IFNA(IF($B186=$B$382,0,INDEX('I.Supplementary 2019-20'!X$8:X$191,MATCH($B186,'I.Supplementary 2019-20'!$B$8:$B$191,0))),INDEX('KI 2019-20'!X$9:X$383,MATCH($B186,'KI 2019-20'!$B$9:$B$383,0)))</f>
        <v>157.10022912981003</v>
      </c>
      <c r="T186" s="153">
        <f>_xlfn.IFNA(IF($B186=$B$382,0,INDEX('I.Supplementary 2019-20'!Y$8:Y$191,MATCH($B186,'I.Supplementary 2019-20'!$B$8:$B$191,0))),INDEX('KI 2019-20'!Y$9:Y$383,MATCH($B186,'KI 2019-20'!$B$9:$B$383,0)))</f>
        <v>26.55506810185242</v>
      </c>
      <c r="U186" s="153">
        <f>_xlfn.IFNA(IF($B186=$B$382,0,INDEX('I.Supplementary 2019-20'!Z$8:Z$191,MATCH($B186,'I.Supplementary 2019-20'!$B$8:$B$191,0))),INDEX('KI 2019-20'!Z$9:Z$383,MATCH($B186,'KI 2019-20'!$B$9:$B$383,0)))</f>
        <v>0</v>
      </c>
      <c r="V186" s="153">
        <f>_xlfn.IFNA(IF($B186=$B$382,0,INDEX('I.Supplementary 2019-20'!AA$8:AA$191,MATCH($B186,'I.Supplementary 2019-20'!$B$8:$B$191,0))),INDEX('KI 2019-20'!AA$9:AA$383,MATCH($B186,'KI 2019-20'!$B$9:$B$383,0)))</f>
        <v>0</v>
      </c>
      <c r="W186" s="155">
        <f>_xlfn.IFNA(IF($B186=$B$382,0,INDEX('I.Supplementary 2019-20'!AB$8:AB$191,MATCH($B186,'I.Supplementary 2019-20'!$B$8:$B$191,0))),INDEX('KI 2019-20'!AB$9:AB$383,MATCH($B186,'KI 2019-20'!$B$9:$B$383,0)))</f>
        <v>0</v>
      </c>
      <c r="Y186" s="154">
        <f>_xlfn.IFNA(IF($B186=$B$382,0,INDEX('I.Supplementary 2019-20'!$I$8:$I$191,MATCH($B186,'I.Supplementary 2019-20'!$B$8:$B$191,0))),INDEX('KI 2019-20'!$I$9:$I$383,MATCH($B186,'KI 2019-20'!$B$9:$B$383,0)))</f>
        <v>27.760911278612912</v>
      </c>
      <c r="Z186" s="153">
        <f>_xlfn.IFNA(IF($B186=$B$382,0,INDEX('I.Supplementary 2019-20'!$J$8:$J$191,MATCH($B186,'I.Supplementary 2019-20'!$B$8:$B$191,0))),INDEX('KI 2019-20'!$J$9:$J$383,MATCH($B186,'KI 2019-20'!$B$9:$B$383,0)))</f>
        <v>155.89438595304955</v>
      </c>
      <c r="AA186" s="155">
        <f>_xlfn.IFNA(IF($B186=$B$382,0,INDEX('I.Supplementary 2019-20'!$H$8:$H$191,MATCH($B186,'I.Supplementary 2019-20'!$B$8:$B$191,0))),INDEX('KI 2019-20'!$H$9:$H$383,MATCH($B186,'KI 2019-20'!$B$9:$B$383,0)))</f>
        <v>183.65529723166244</v>
      </c>
      <c r="AC186" s="156">
        <f>I186*('Other inputs'!$C$6/'Other inputs'!$C$5)</f>
        <v>28.440400504577585</v>
      </c>
      <c r="AD186" s="149">
        <f>IF(B186=$B$35,J186*('Other inputs'!$C$6/'Other inputs'!$C$5)-('Other inputs'!$C$18/1000000),J186*('Other inputs'!$C$6/'Other inputs'!$C$5))</f>
        <v>-0.22717295258605291</v>
      </c>
      <c r="AE186" s="149">
        <f>K186*('Other inputs'!$C$6/'Other inputs'!$C$5)</f>
        <v>0</v>
      </c>
      <c r="AF186" s="149">
        <f>L186*('Other inputs'!$C$6/'Other inputs'!$C$5)</f>
        <v>0</v>
      </c>
      <c r="AG186" s="188">
        <f>M186*('Other inputs'!$C$6/'Other inputs'!$C$5)</f>
        <v>0</v>
      </c>
      <c r="AH186" s="149">
        <f>N186*('Other inputs'!$C$6/'Other inputs'!$C$5)</f>
        <v>131.21950649292791</v>
      </c>
      <c r="AI186" s="149">
        <f>O186*('Other inputs'!$C$6/'Other inputs'!$C$5)</f>
        <v>27.214910188480879</v>
      </c>
      <c r="AJ186" s="149">
        <f>P186*('Other inputs'!$C$6/'Other inputs'!$C$5)</f>
        <v>0</v>
      </c>
      <c r="AK186" s="149">
        <f>Q186*('Other inputs'!$C$6/'Other inputs'!$C$5)</f>
        <v>0</v>
      </c>
      <c r="AL186" s="188">
        <f>R186*('Other inputs'!$C$6/'Other inputs'!$C$5)</f>
        <v>0</v>
      </c>
      <c r="AM186" s="156">
        <f t="shared" si="32"/>
        <v>159.65990699750549</v>
      </c>
      <c r="AN186" s="149">
        <f t="shared" si="33"/>
        <v>26.987737235894826</v>
      </c>
      <c r="AO186" s="149">
        <f t="shared" si="34"/>
        <v>0</v>
      </c>
      <c r="AP186" s="149">
        <f t="shared" si="35"/>
        <v>0</v>
      </c>
      <c r="AQ186" s="188">
        <f t="shared" si="36"/>
        <v>0</v>
      </c>
      <c r="AR186" s="149"/>
      <c r="AS186" s="156">
        <f>IF(D186=$C$171,'Other inputs'!$C$12/1000000,SUM(AC186:AG186))</f>
        <v>28.213227551991533</v>
      </c>
      <c r="AT186" s="200">
        <f>IF(D186=$C$171,$Z$171*('Other inputs'!$C$6/'Other inputs'!$C$5),SUM(AH186:AL186))</f>
        <v>158.43441668140878</v>
      </c>
      <c r="AU186" s="210">
        <f t="shared" si="37"/>
        <v>186.64764423340031</v>
      </c>
      <c r="AV186" s="214"/>
      <c r="AW186" s="199">
        <f>IF($G186=1,0,IF($B186=$B$172,AC186*('Other inputs'!$F$6/'Other inputs'!$F$5)-('Other inputs'!$C$28/1000000),AC186*('Other inputs'!$F$6/'Other inputs'!$F$5)))</f>
        <v>28.59767460875036</v>
      </c>
      <c r="AX186" s="200">
        <f>IF($G186=1,0,IF($B186=$B$172,AD186*('Other inputs'!$F$6/'Other inputs'!$F$5)-('Other inputs'!$C$29/1000000),AD186*('Other inputs'!$F$6/'Other inputs'!$F$5)))</f>
        <v>-0.22842920854505411</v>
      </c>
      <c r="AY186" s="200">
        <f>IF($G186=1,0,AE186*('Other inputs'!$F$6/'Other inputs'!$F$5))</f>
        <v>0</v>
      </c>
      <c r="AZ186" s="200">
        <f>IF($G186=1,0,AF186*('Other inputs'!$F$6/'Other inputs'!$F$5))</f>
        <v>0</v>
      </c>
      <c r="BA186" s="200">
        <f>IF($G186=1,0,AG186*('Other inputs'!$F$6/'Other inputs'!$F$5))</f>
        <v>0</v>
      </c>
      <c r="BB186" s="199">
        <f>IF($G186=1,0,AH186*('Other inputs'!$C$7/'Other inputs'!$C$6))</f>
        <v>131.21950649292791</v>
      </c>
      <c r="BC186" s="200">
        <f>IF($G186=1,0,AI186*('Other inputs'!$C$7/'Other inputs'!$C$6))</f>
        <v>27.214910188480879</v>
      </c>
      <c r="BD186" s="200">
        <f>IF($G186=1,0,AJ186*('Other inputs'!$C$7/'Other inputs'!$C$6))</f>
        <v>0</v>
      </c>
      <c r="BE186" s="200">
        <f>IF($G186=1,0,AK186*('Other inputs'!$C$7/'Other inputs'!$C$6))</f>
        <v>0</v>
      </c>
      <c r="BF186" s="200">
        <f>IF($G186=1,0,AL186*('Other inputs'!$C$7/'Other inputs'!$C$6))</f>
        <v>0</v>
      </c>
      <c r="BG186" s="199">
        <f t="shared" si="38"/>
        <v>159.81718110167827</v>
      </c>
      <c r="BH186" s="200">
        <f t="shared" si="39"/>
        <v>26.986480979935823</v>
      </c>
      <c r="BI186" s="200">
        <f t="shared" si="40"/>
        <v>0</v>
      </c>
      <c r="BJ186" s="200">
        <f t="shared" si="41"/>
        <v>0</v>
      </c>
      <c r="BK186" s="210">
        <f t="shared" si="42"/>
        <v>0</v>
      </c>
      <c r="BL186" s="200"/>
      <c r="BM186" s="199">
        <f>IF(D186=C$171,'Other inputs'!$C$13/1000000,SUM(AW186:BA186))</f>
        <v>28.369245400205305</v>
      </c>
      <c r="BN186" s="200">
        <f>IF(B186=$B$171,$AT$171*('Other inputs'!$C$7/'Other inputs'!$C$6),SUM(BB186:BF186))</f>
        <v>158.43441668140878</v>
      </c>
      <c r="BO186" s="188">
        <f t="shared" si="43"/>
        <v>186.80366208161408</v>
      </c>
    </row>
    <row r="187" spans="2:67">
      <c r="B187" s="121" t="str">
        <f>'KI 2019-20'!B188</f>
        <v>E2401</v>
      </c>
      <c r="C187" s="160" t="str">
        <f t="shared" si="30"/>
        <v>E2401</v>
      </c>
      <c r="D187" s="160" t="str">
        <f t="shared" si="31"/>
        <v>E2401</v>
      </c>
      <c r="E187" t="str">
        <f>INDEX('KI 2019-20'!D$9:D$383,MATCH($B187,'KI 2019-20'!$B$9:$B$383,0))</f>
        <v>UNINFIR</v>
      </c>
      <c r="F187" t="str">
        <f>INDEX('KI 2019-20'!E$9:E$383,MATCH($B187,'KI 2019-20'!$B$9:$B$383,0))</f>
        <v>P1913</v>
      </c>
      <c r="G187" s="119">
        <v>0</v>
      </c>
      <c r="H187" s="120" t="str">
        <f>INDEX('KI 2019-20'!F$9:F$383,MATCH($B187,'KI 2019-20'!$B$9:$B$383,0))</f>
        <v>Leicester</v>
      </c>
      <c r="I187" s="154">
        <f>_xlfn.IFNA(IF($B187=$B$382,0,INDEX('I.Supplementary 2019-20'!N$8:N$191,MATCH($B187,'I.Supplementary 2019-20'!$B$8:$B$191,0))),INDEX('KI 2019-20'!N$9:N$383,MATCH($B187,'KI 2019-20'!$B$9:$B$383,0)))</f>
        <v>26.450479949520304</v>
      </c>
      <c r="J187" s="153">
        <f>_xlfn.IFNA(IF($B187=$B$382,0,INDEX('I.Supplementary 2019-20'!O$8:O$191,MATCH($B187,'I.Supplementary 2019-20'!$B$8:$B$191,0))),INDEX('KI 2019-20'!O$9:O$383,MATCH($B187,'KI 2019-20'!$B$9:$B$383,0)))</f>
        <v>1.9562487912729383</v>
      </c>
      <c r="K187" s="153">
        <f>_xlfn.IFNA(IF($B187=$B$382,0,INDEX('I.Supplementary 2019-20'!P$8:P$191,MATCH($B187,'I.Supplementary 2019-20'!$B$8:$B$191,0))),INDEX('KI 2019-20'!P$9:P$383,MATCH($B187,'KI 2019-20'!$B$9:$B$383,0)))</f>
        <v>0</v>
      </c>
      <c r="L187" s="153">
        <f>_xlfn.IFNA(IF($B187=$B$382,0,INDEX('I.Supplementary 2019-20'!Q$8:Q$191,MATCH($B187,'I.Supplementary 2019-20'!$B$8:$B$191,0))),INDEX('KI 2019-20'!Q$9:Q$383,MATCH($B187,'KI 2019-20'!$B$9:$B$383,0)))</f>
        <v>0</v>
      </c>
      <c r="M187" s="155">
        <f>_xlfn.IFNA(IF($B187=$B$382,0,INDEX('I.Supplementary 2019-20'!R$8:R$191,MATCH($B187,'I.Supplementary 2019-20'!$B$8:$B$191,0))),INDEX('KI 2019-20'!R$9:R$383,MATCH($B187,'KI 2019-20'!$B$9:$B$383,0)))</f>
        <v>0</v>
      </c>
      <c r="N187" s="153">
        <f>_xlfn.IFNA(IF($B187=$B$382,0,INDEX('I.Supplementary 2019-20'!S$8:S$191,MATCH($B187,'I.Supplementary 2019-20'!$B$8:$B$191,0))),INDEX('KI 2019-20'!S$9:S$383,MATCH($B187,'KI 2019-20'!$B$9:$B$383,0)))</f>
        <v>82.559928798301044</v>
      </c>
      <c r="O187" s="153">
        <f>_xlfn.IFNA(IF($B187=$B$382,0,INDEX('I.Supplementary 2019-20'!T$8:T$191,MATCH($B187,'I.Supplementary 2019-20'!$B$8:$B$191,0))),INDEX('KI 2019-20'!T$9:T$383,MATCH($B187,'KI 2019-20'!$B$9:$B$383,0)))</f>
        <v>17.142074931230418</v>
      </c>
      <c r="P187" s="153">
        <f>_xlfn.IFNA(IF($B187=$B$382,0,INDEX('I.Supplementary 2019-20'!U$8:U$191,MATCH($B187,'I.Supplementary 2019-20'!$B$8:$B$191,0))),INDEX('KI 2019-20'!U$9:U$383,MATCH($B187,'KI 2019-20'!$B$9:$B$383,0)))</f>
        <v>0</v>
      </c>
      <c r="Q187" s="153">
        <f>_xlfn.IFNA(IF($B187=$B$382,0,INDEX('I.Supplementary 2019-20'!V$8:V$191,MATCH($B187,'I.Supplementary 2019-20'!$B$8:$B$191,0))),INDEX('KI 2019-20'!V$9:V$383,MATCH($B187,'KI 2019-20'!$B$9:$B$383,0)))</f>
        <v>0</v>
      </c>
      <c r="R187" s="155">
        <f>_xlfn.IFNA(IF($B187=$B$382,0,INDEX('I.Supplementary 2019-20'!W$8:W$191,MATCH($B187,'I.Supplementary 2019-20'!$B$8:$B$191,0))),INDEX('KI 2019-20'!W$9:W$383,MATCH($B187,'KI 2019-20'!$B$9:$B$383,0)))</f>
        <v>0</v>
      </c>
      <c r="S187" s="153">
        <f>_xlfn.IFNA(IF($B187=$B$382,0,INDEX('I.Supplementary 2019-20'!X$8:X$191,MATCH($B187,'I.Supplementary 2019-20'!$B$8:$B$191,0))),INDEX('KI 2019-20'!X$9:X$383,MATCH($B187,'KI 2019-20'!$B$9:$B$383,0)))</f>
        <v>109.01040874782134</v>
      </c>
      <c r="T187" s="153">
        <f>_xlfn.IFNA(IF($B187=$B$382,0,INDEX('I.Supplementary 2019-20'!Y$8:Y$191,MATCH($B187,'I.Supplementary 2019-20'!$B$8:$B$191,0))),INDEX('KI 2019-20'!Y$9:Y$383,MATCH($B187,'KI 2019-20'!$B$9:$B$383,0)))</f>
        <v>19.098323722503356</v>
      </c>
      <c r="U187" s="153">
        <f>_xlfn.IFNA(IF($B187=$B$382,0,INDEX('I.Supplementary 2019-20'!Z$8:Z$191,MATCH($B187,'I.Supplementary 2019-20'!$B$8:$B$191,0))),INDEX('KI 2019-20'!Z$9:Z$383,MATCH($B187,'KI 2019-20'!$B$9:$B$383,0)))</f>
        <v>0</v>
      </c>
      <c r="V187" s="153">
        <f>_xlfn.IFNA(IF($B187=$B$382,0,INDEX('I.Supplementary 2019-20'!AA$8:AA$191,MATCH($B187,'I.Supplementary 2019-20'!$B$8:$B$191,0))),INDEX('KI 2019-20'!AA$9:AA$383,MATCH($B187,'KI 2019-20'!$B$9:$B$383,0)))</f>
        <v>0</v>
      </c>
      <c r="W187" s="155">
        <f>_xlfn.IFNA(IF($B187=$B$382,0,INDEX('I.Supplementary 2019-20'!AB$8:AB$191,MATCH($B187,'I.Supplementary 2019-20'!$B$8:$B$191,0))),INDEX('KI 2019-20'!AB$9:AB$383,MATCH($B187,'KI 2019-20'!$B$9:$B$383,0)))</f>
        <v>0</v>
      </c>
      <c r="Y187" s="154">
        <f>_xlfn.IFNA(IF($B187=$B$382,0,INDEX('I.Supplementary 2019-20'!$I$8:$I$191,MATCH($B187,'I.Supplementary 2019-20'!$B$8:$B$191,0))),INDEX('KI 2019-20'!$I$9:$I$383,MATCH($B187,'KI 2019-20'!$B$9:$B$383,0)))</f>
        <v>28.406728740793245</v>
      </c>
      <c r="Z187" s="153">
        <f>_xlfn.IFNA(IF($B187=$B$382,0,INDEX('I.Supplementary 2019-20'!$J$8:$J$191,MATCH($B187,'I.Supplementary 2019-20'!$B$8:$B$191,0))),INDEX('KI 2019-20'!$J$9:$J$383,MATCH($B187,'KI 2019-20'!$B$9:$B$383,0)))</f>
        <v>99.702003729531469</v>
      </c>
      <c r="AA187" s="155">
        <f>_xlfn.IFNA(IF($B187=$B$382,0,INDEX('I.Supplementary 2019-20'!$H$8:$H$191,MATCH($B187,'I.Supplementary 2019-20'!$B$8:$B$191,0))),INDEX('KI 2019-20'!$H$9:$H$383,MATCH($B187,'KI 2019-20'!$B$9:$B$383,0)))</f>
        <v>128.1087324703247</v>
      </c>
      <c r="AC187" s="156">
        <f>I187*('Other inputs'!$C$6/'Other inputs'!$C$5)</f>
        <v>26.88144499961432</v>
      </c>
      <c r="AD187" s="149">
        <f>IF(B187=$B$35,J187*('Other inputs'!$C$6/'Other inputs'!$C$5)-('Other inputs'!$C$18/1000000),J187*('Other inputs'!$C$6/'Other inputs'!$C$5))</f>
        <v>1.9881224986663875</v>
      </c>
      <c r="AE187" s="149">
        <f>K187*('Other inputs'!$C$6/'Other inputs'!$C$5)</f>
        <v>0</v>
      </c>
      <c r="AF187" s="149">
        <f>L187*('Other inputs'!$C$6/'Other inputs'!$C$5)</f>
        <v>0</v>
      </c>
      <c r="AG187" s="188">
        <f>M187*('Other inputs'!$C$6/'Other inputs'!$C$5)</f>
        <v>0</v>
      </c>
      <c r="AH187" s="149">
        <f>N187*('Other inputs'!$C$6/'Other inputs'!$C$5)</f>
        <v>83.905100754281506</v>
      </c>
      <c r="AI187" s="149">
        <f>O187*('Other inputs'!$C$6/'Other inputs'!$C$5)</f>
        <v>17.421375541107899</v>
      </c>
      <c r="AJ187" s="149">
        <f>P187*('Other inputs'!$C$6/'Other inputs'!$C$5)</f>
        <v>0</v>
      </c>
      <c r="AK187" s="149">
        <f>Q187*('Other inputs'!$C$6/'Other inputs'!$C$5)</f>
        <v>0</v>
      </c>
      <c r="AL187" s="188">
        <f>R187*('Other inputs'!$C$6/'Other inputs'!$C$5)</f>
        <v>0</v>
      </c>
      <c r="AM187" s="156">
        <f t="shared" si="32"/>
        <v>110.78654575389582</v>
      </c>
      <c r="AN187" s="149">
        <f t="shared" si="33"/>
        <v>19.409498039774288</v>
      </c>
      <c r="AO187" s="149">
        <f t="shared" si="34"/>
        <v>0</v>
      </c>
      <c r="AP187" s="149">
        <f t="shared" si="35"/>
        <v>0</v>
      </c>
      <c r="AQ187" s="188">
        <f t="shared" si="36"/>
        <v>0</v>
      </c>
      <c r="AR187" s="149"/>
      <c r="AS187" s="156">
        <f>IF(D187=$C$171,'Other inputs'!$C$12/1000000,SUM(AC187:AG187))</f>
        <v>28.869567498280709</v>
      </c>
      <c r="AT187" s="200">
        <f>IF(D187=$C$171,$Z$171*('Other inputs'!$C$6/'Other inputs'!$C$5),SUM(AH187:AL187))</f>
        <v>101.3264762953894</v>
      </c>
      <c r="AU187" s="210">
        <f t="shared" si="37"/>
        <v>130.1960437936701</v>
      </c>
      <c r="AV187" s="214"/>
      <c r="AW187" s="199">
        <f>IF($G187=1,0,IF($B187=$B$172,AC187*('Other inputs'!$F$6/'Other inputs'!$F$5)-('Other inputs'!$C$28/1000000),AC187*('Other inputs'!$F$6/'Other inputs'!$F$5)))</f>
        <v>27.030098151685916</v>
      </c>
      <c r="AX187" s="200">
        <f>IF($G187=1,0,IF($B187=$B$172,AD187*('Other inputs'!$F$6/'Other inputs'!$F$5)-('Other inputs'!$C$29/1000000),AD187*('Other inputs'!$F$6/'Other inputs'!$F$5)))</f>
        <v>1.999116724465464</v>
      </c>
      <c r="AY187" s="200">
        <f>IF($G187=1,0,AE187*('Other inputs'!$F$6/'Other inputs'!$F$5))</f>
        <v>0</v>
      </c>
      <c r="AZ187" s="200">
        <f>IF($G187=1,0,AF187*('Other inputs'!$F$6/'Other inputs'!$F$5))</f>
        <v>0</v>
      </c>
      <c r="BA187" s="200">
        <f>IF($G187=1,0,AG187*('Other inputs'!$F$6/'Other inputs'!$F$5))</f>
        <v>0</v>
      </c>
      <c r="BB187" s="199">
        <f>IF($G187=1,0,AH187*('Other inputs'!$C$7/'Other inputs'!$C$6))</f>
        <v>83.905100754281506</v>
      </c>
      <c r="BC187" s="200">
        <f>IF($G187=1,0,AI187*('Other inputs'!$C$7/'Other inputs'!$C$6))</f>
        <v>17.421375541107899</v>
      </c>
      <c r="BD187" s="200">
        <f>IF($G187=1,0,AJ187*('Other inputs'!$C$7/'Other inputs'!$C$6))</f>
        <v>0</v>
      </c>
      <c r="BE187" s="200">
        <f>IF($G187=1,0,AK187*('Other inputs'!$C$7/'Other inputs'!$C$6))</f>
        <v>0</v>
      </c>
      <c r="BF187" s="200">
        <f>IF($G187=1,0,AL187*('Other inputs'!$C$7/'Other inputs'!$C$6))</f>
        <v>0</v>
      </c>
      <c r="BG187" s="199">
        <f t="shared" si="38"/>
        <v>110.93519890596743</v>
      </c>
      <c r="BH187" s="200">
        <f t="shared" si="39"/>
        <v>19.420492265573362</v>
      </c>
      <c r="BI187" s="200">
        <f t="shared" si="40"/>
        <v>0</v>
      </c>
      <c r="BJ187" s="200">
        <f t="shared" si="41"/>
        <v>0</v>
      </c>
      <c r="BK187" s="210">
        <f t="shared" si="42"/>
        <v>0</v>
      </c>
      <c r="BL187" s="200"/>
      <c r="BM187" s="199">
        <f>IF(D187=C$171,'Other inputs'!$C$13/1000000,SUM(AW187:BA187))</f>
        <v>29.029214876151379</v>
      </c>
      <c r="BN187" s="200">
        <f>IF(B187=$B$171,$AT$171*('Other inputs'!$C$7/'Other inputs'!$C$6),SUM(BB187:BF187))</f>
        <v>101.3264762953894</v>
      </c>
      <c r="BO187" s="188">
        <f t="shared" si="43"/>
        <v>130.35569117154077</v>
      </c>
    </row>
    <row r="188" spans="2:67">
      <c r="B188" s="121" t="str">
        <f>'KI 2019-20'!B189</f>
        <v>E2421</v>
      </c>
      <c r="C188" s="160" t="str">
        <f t="shared" si="30"/>
        <v>E2421</v>
      </c>
      <c r="D188" s="160" t="str">
        <f t="shared" si="31"/>
        <v>E2421</v>
      </c>
      <c r="E188" t="str">
        <f>INDEX('KI 2019-20'!D$9:D$383,MATCH($B188,'KI 2019-20'!$B$9:$B$383,0))</f>
        <v>SCNFIR</v>
      </c>
      <c r="F188" t="str">
        <f>INDEX('KI 2019-20'!E$9:E$383,MATCH($B188,'KI 2019-20'!$B$9:$B$383,0))</f>
        <v>P1913</v>
      </c>
      <c r="G188" s="119">
        <v>0</v>
      </c>
      <c r="H188" s="120" t="str">
        <f>INDEX('KI 2019-20'!F$9:F$383,MATCH($B188,'KI 2019-20'!$B$9:$B$383,0))</f>
        <v>Leicestershire</v>
      </c>
      <c r="I188" s="154">
        <f>_xlfn.IFNA(IF($B188=$B$382,0,INDEX('I.Supplementary 2019-20'!N$8:N$191,MATCH($B188,'I.Supplementary 2019-20'!$B$8:$B$191,0))),INDEX('KI 2019-20'!N$9:N$383,MATCH($B188,'KI 2019-20'!$B$9:$B$383,0)))</f>
        <v>0</v>
      </c>
      <c r="J188" s="153">
        <f>_xlfn.IFNA(IF($B188=$B$382,0,INDEX('I.Supplementary 2019-20'!O$8:O$191,MATCH($B188,'I.Supplementary 2019-20'!$B$8:$B$191,0))),INDEX('KI 2019-20'!O$9:O$383,MATCH($B188,'KI 2019-20'!$B$9:$B$383,0)))</f>
        <v>0</v>
      </c>
      <c r="K188" s="153">
        <f>_xlfn.IFNA(IF($B188=$B$382,0,INDEX('I.Supplementary 2019-20'!P$8:P$191,MATCH($B188,'I.Supplementary 2019-20'!$B$8:$B$191,0))),INDEX('KI 2019-20'!P$9:P$383,MATCH($B188,'KI 2019-20'!$B$9:$B$383,0)))</f>
        <v>0</v>
      </c>
      <c r="L188" s="153">
        <f>_xlfn.IFNA(IF($B188=$B$382,0,INDEX('I.Supplementary 2019-20'!Q$8:Q$191,MATCH($B188,'I.Supplementary 2019-20'!$B$8:$B$191,0))),INDEX('KI 2019-20'!Q$9:Q$383,MATCH($B188,'KI 2019-20'!$B$9:$B$383,0)))</f>
        <v>0</v>
      </c>
      <c r="M188" s="155">
        <f>_xlfn.IFNA(IF($B188=$B$382,0,INDEX('I.Supplementary 2019-20'!R$8:R$191,MATCH($B188,'I.Supplementary 2019-20'!$B$8:$B$191,0))),INDEX('KI 2019-20'!R$9:R$383,MATCH($B188,'KI 2019-20'!$B$9:$B$383,0)))</f>
        <v>0</v>
      </c>
      <c r="N188" s="153">
        <f>_xlfn.IFNA(IF($B188=$B$382,0,INDEX('I.Supplementary 2019-20'!S$8:S$191,MATCH($B188,'I.Supplementary 2019-20'!$B$8:$B$191,0))),INDEX('KI 2019-20'!S$9:S$383,MATCH($B188,'KI 2019-20'!$B$9:$B$383,0)))</f>
        <v>60.882646431516918</v>
      </c>
      <c r="O188" s="153">
        <f>_xlfn.IFNA(IF($B188=$B$382,0,INDEX('I.Supplementary 2019-20'!T$8:T$191,MATCH($B188,'I.Supplementary 2019-20'!$B$8:$B$191,0))),INDEX('KI 2019-20'!T$9:T$383,MATCH($B188,'KI 2019-20'!$B$9:$B$383,0)))</f>
        <v>0</v>
      </c>
      <c r="P188" s="153">
        <f>_xlfn.IFNA(IF($B188=$B$382,0,INDEX('I.Supplementary 2019-20'!U$8:U$191,MATCH($B188,'I.Supplementary 2019-20'!$B$8:$B$191,0))),INDEX('KI 2019-20'!U$9:U$383,MATCH($B188,'KI 2019-20'!$B$9:$B$383,0)))</f>
        <v>0</v>
      </c>
      <c r="Q188" s="153">
        <f>_xlfn.IFNA(IF($B188=$B$382,0,INDEX('I.Supplementary 2019-20'!V$8:V$191,MATCH($B188,'I.Supplementary 2019-20'!$B$8:$B$191,0))),INDEX('KI 2019-20'!V$9:V$383,MATCH($B188,'KI 2019-20'!$B$9:$B$383,0)))</f>
        <v>0</v>
      </c>
      <c r="R188" s="155">
        <f>_xlfn.IFNA(IF($B188=$B$382,0,INDEX('I.Supplementary 2019-20'!W$8:W$191,MATCH($B188,'I.Supplementary 2019-20'!$B$8:$B$191,0))),INDEX('KI 2019-20'!W$9:W$383,MATCH($B188,'KI 2019-20'!$B$9:$B$383,0)))</f>
        <v>0</v>
      </c>
      <c r="S188" s="153">
        <f>_xlfn.IFNA(IF($B188=$B$382,0,INDEX('I.Supplementary 2019-20'!X$8:X$191,MATCH($B188,'I.Supplementary 2019-20'!$B$8:$B$191,0))),INDEX('KI 2019-20'!X$9:X$383,MATCH($B188,'KI 2019-20'!$B$9:$B$383,0)))</f>
        <v>60.882646431516918</v>
      </c>
      <c r="T188" s="153">
        <f>_xlfn.IFNA(IF($B188=$B$382,0,INDEX('I.Supplementary 2019-20'!Y$8:Y$191,MATCH($B188,'I.Supplementary 2019-20'!$B$8:$B$191,0))),INDEX('KI 2019-20'!Y$9:Y$383,MATCH($B188,'KI 2019-20'!$B$9:$B$383,0)))</f>
        <v>0</v>
      </c>
      <c r="U188" s="153">
        <f>_xlfn.IFNA(IF($B188=$B$382,0,INDEX('I.Supplementary 2019-20'!Z$8:Z$191,MATCH($B188,'I.Supplementary 2019-20'!$B$8:$B$191,0))),INDEX('KI 2019-20'!Z$9:Z$383,MATCH($B188,'KI 2019-20'!$B$9:$B$383,0)))</f>
        <v>0</v>
      </c>
      <c r="V188" s="153">
        <f>_xlfn.IFNA(IF($B188=$B$382,0,INDEX('I.Supplementary 2019-20'!AA$8:AA$191,MATCH($B188,'I.Supplementary 2019-20'!$B$8:$B$191,0))),INDEX('KI 2019-20'!AA$9:AA$383,MATCH($B188,'KI 2019-20'!$B$9:$B$383,0)))</f>
        <v>0</v>
      </c>
      <c r="W188" s="155">
        <f>_xlfn.IFNA(IF($B188=$B$382,0,INDEX('I.Supplementary 2019-20'!AB$8:AB$191,MATCH($B188,'I.Supplementary 2019-20'!$B$8:$B$191,0))),INDEX('KI 2019-20'!AB$9:AB$383,MATCH($B188,'KI 2019-20'!$B$9:$B$383,0)))</f>
        <v>0</v>
      </c>
      <c r="Y188" s="154">
        <f>_xlfn.IFNA(IF($B188=$B$382,0,INDEX('I.Supplementary 2019-20'!$I$8:$I$191,MATCH($B188,'I.Supplementary 2019-20'!$B$8:$B$191,0))),INDEX('KI 2019-20'!$I$9:$I$383,MATCH($B188,'KI 2019-20'!$B$9:$B$383,0)))</f>
        <v>0</v>
      </c>
      <c r="Z188" s="153">
        <f>_xlfn.IFNA(IF($B188=$B$382,0,INDEX('I.Supplementary 2019-20'!$J$8:$J$191,MATCH($B188,'I.Supplementary 2019-20'!$B$8:$B$191,0))),INDEX('KI 2019-20'!$J$9:$J$383,MATCH($B188,'KI 2019-20'!$B$9:$B$383,0)))</f>
        <v>60.882646431516918</v>
      </c>
      <c r="AA188" s="155">
        <f>_xlfn.IFNA(IF($B188=$B$382,0,INDEX('I.Supplementary 2019-20'!$H$8:$H$191,MATCH($B188,'I.Supplementary 2019-20'!$B$8:$B$191,0))),INDEX('KI 2019-20'!$H$9:$H$383,MATCH($B188,'KI 2019-20'!$B$9:$B$383,0)))</f>
        <v>60.882646431516918</v>
      </c>
      <c r="AC188" s="156">
        <f>I188*('Other inputs'!$C$6/'Other inputs'!$C$5)</f>
        <v>0</v>
      </c>
      <c r="AD188" s="149">
        <f>IF(B188=$B$35,J188*('Other inputs'!$C$6/'Other inputs'!$C$5)-('Other inputs'!$C$18/1000000),J188*('Other inputs'!$C$6/'Other inputs'!$C$5))</f>
        <v>0</v>
      </c>
      <c r="AE188" s="149">
        <f>K188*('Other inputs'!$C$6/'Other inputs'!$C$5)</f>
        <v>0</v>
      </c>
      <c r="AF188" s="149">
        <f>L188*('Other inputs'!$C$6/'Other inputs'!$C$5)</f>
        <v>0</v>
      </c>
      <c r="AG188" s="188">
        <f>M188*('Other inputs'!$C$6/'Other inputs'!$C$5)</f>
        <v>0</v>
      </c>
      <c r="AH188" s="149">
        <f>N188*('Other inputs'!$C$6/'Other inputs'!$C$5)</f>
        <v>61.874624377447951</v>
      </c>
      <c r="AI188" s="149">
        <f>O188*('Other inputs'!$C$6/'Other inputs'!$C$5)</f>
        <v>0</v>
      </c>
      <c r="AJ188" s="149">
        <f>P188*('Other inputs'!$C$6/'Other inputs'!$C$5)</f>
        <v>0</v>
      </c>
      <c r="AK188" s="149">
        <f>Q188*('Other inputs'!$C$6/'Other inputs'!$C$5)</f>
        <v>0</v>
      </c>
      <c r="AL188" s="188">
        <f>R188*('Other inputs'!$C$6/'Other inputs'!$C$5)</f>
        <v>0</v>
      </c>
      <c r="AM188" s="156">
        <f t="shared" si="32"/>
        <v>61.874624377447951</v>
      </c>
      <c r="AN188" s="149">
        <f t="shared" si="33"/>
        <v>0</v>
      </c>
      <c r="AO188" s="149">
        <f t="shared" si="34"/>
        <v>0</v>
      </c>
      <c r="AP188" s="149">
        <f t="shared" si="35"/>
        <v>0</v>
      </c>
      <c r="AQ188" s="188">
        <f t="shared" si="36"/>
        <v>0</v>
      </c>
      <c r="AR188" s="149"/>
      <c r="AS188" s="156">
        <f>IF(D188=$C$171,'Other inputs'!$C$12/1000000,SUM(AC188:AG188))</f>
        <v>0</v>
      </c>
      <c r="AT188" s="200">
        <f>IF(D188=$C$171,$Z$171*('Other inputs'!$C$6/'Other inputs'!$C$5),SUM(AH188:AL188))</f>
        <v>61.874624377447951</v>
      </c>
      <c r="AU188" s="210">
        <f t="shared" si="37"/>
        <v>61.874624377447951</v>
      </c>
      <c r="AV188" s="214"/>
      <c r="AW188" s="199">
        <f>IF($G188=1,0,IF($B188=$B$172,AC188*('Other inputs'!$F$6/'Other inputs'!$F$5)-('Other inputs'!$C$28/1000000),AC188*('Other inputs'!$F$6/'Other inputs'!$F$5)))</f>
        <v>0</v>
      </c>
      <c r="AX188" s="200">
        <f>IF($G188=1,0,IF($B188=$B$172,AD188*('Other inputs'!$F$6/'Other inputs'!$F$5)-('Other inputs'!$C$29/1000000),AD188*('Other inputs'!$F$6/'Other inputs'!$F$5)))</f>
        <v>0</v>
      </c>
      <c r="AY188" s="200">
        <f>IF($G188=1,0,AE188*('Other inputs'!$F$6/'Other inputs'!$F$5))</f>
        <v>0</v>
      </c>
      <c r="AZ188" s="200">
        <f>IF($G188=1,0,AF188*('Other inputs'!$F$6/'Other inputs'!$F$5))</f>
        <v>0</v>
      </c>
      <c r="BA188" s="200">
        <f>IF($G188=1,0,AG188*('Other inputs'!$F$6/'Other inputs'!$F$5))</f>
        <v>0</v>
      </c>
      <c r="BB188" s="199">
        <f>IF($G188=1,0,AH188*('Other inputs'!$C$7/'Other inputs'!$C$6))</f>
        <v>61.874624377447951</v>
      </c>
      <c r="BC188" s="200">
        <f>IF($G188=1,0,AI188*('Other inputs'!$C$7/'Other inputs'!$C$6))</f>
        <v>0</v>
      </c>
      <c r="BD188" s="200">
        <f>IF($G188=1,0,AJ188*('Other inputs'!$C$7/'Other inputs'!$C$6))</f>
        <v>0</v>
      </c>
      <c r="BE188" s="200">
        <f>IF($G188=1,0,AK188*('Other inputs'!$C$7/'Other inputs'!$C$6))</f>
        <v>0</v>
      </c>
      <c r="BF188" s="200">
        <f>IF($G188=1,0,AL188*('Other inputs'!$C$7/'Other inputs'!$C$6))</f>
        <v>0</v>
      </c>
      <c r="BG188" s="199">
        <f t="shared" si="38"/>
        <v>61.874624377447951</v>
      </c>
      <c r="BH188" s="200">
        <f t="shared" si="39"/>
        <v>0</v>
      </c>
      <c r="BI188" s="200">
        <f t="shared" si="40"/>
        <v>0</v>
      </c>
      <c r="BJ188" s="200">
        <f t="shared" si="41"/>
        <v>0</v>
      </c>
      <c r="BK188" s="210">
        <f t="shared" si="42"/>
        <v>0</v>
      </c>
      <c r="BL188" s="200"/>
      <c r="BM188" s="199">
        <f>IF(D188=C$171,'Other inputs'!$C$13/1000000,SUM(AW188:BA188))</f>
        <v>0</v>
      </c>
      <c r="BN188" s="200">
        <f>IF(B188=$B$171,$AT$171*('Other inputs'!$C$7/'Other inputs'!$C$6),SUM(BB188:BF188))</f>
        <v>61.874624377447951</v>
      </c>
      <c r="BO188" s="188">
        <f t="shared" si="43"/>
        <v>61.874624377447951</v>
      </c>
    </row>
    <row r="189" spans="2:67">
      <c r="B189" s="121" t="str">
        <f>'KI 2019-20'!B190</f>
        <v>E6124</v>
      </c>
      <c r="C189" s="160" t="str">
        <f t="shared" si="30"/>
        <v>E6124</v>
      </c>
      <c r="D189" s="160" t="str">
        <f t="shared" si="31"/>
        <v>E6124</v>
      </c>
      <c r="E189" t="str">
        <f>INDEX('KI 2019-20'!D$9:D$383,MATCH($B189,'KI 2019-20'!$B$9:$B$383,0))</f>
        <v>SFIR</v>
      </c>
      <c r="F189" t="str">
        <f>INDEX('KI 2019-20'!E$9:E$383,MATCH($B189,'KI 2019-20'!$B$9:$B$383,0))</f>
        <v>P1913</v>
      </c>
      <c r="G189" s="119">
        <v>0</v>
      </c>
      <c r="H189" s="120" t="str">
        <f>INDEX('KI 2019-20'!F$9:F$383,MATCH($B189,'KI 2019-20'!$B$9:$B$383,0))</f>
        <v>Leicestershire Fire</v>
      </c>
      <c r="I189" s="154">
        <f>_xlfn.IFNA(IF($B189=$B$382,0,INDEX('I.Supplementary 2019-20'!N$8:N$191,MATCH($B189,'I.Supplementary 2019-20'!$B$8:$B$191,0))),INDEX('KI 2019-20'!N$9:N$383,MATCH($B189,'KI 2019-20'!$B$9:$B$383,0)))</f>
        <v>0</v>
      </c>
      <c r="J189" s="153">
        <f>_xlfn.IFNA(IF($B189=$B$382,0,INDEX('I.Supplementary 2019-20'!O$8:O$191,MATCH($B189,'I.Supplementary 2019-20'!$B$8:$B$191,0))),INDEX('KI 2019-20'!O$9:O$383,MATCH($B189,'KI 2019-20'!$B$9:$B$383,0)))</f>
        <v>0</v>
      </c>
      <c r="K189" s="153">
        <f>_xlfn.IFNA(IF($B189=$B$382,0,INDEX('I.Supplementary 2019-20'!P$8:P$191,MATCH($B189,'I.Supplementary 2019-20'!$B$8:$B$191,0))),INDEX('KI 2019-20'!P$9:P$383,MATCH($B189,'KI 2019-20'!$B$9:$B$383,0)))</f>
        <v>4.2491378042627277</v>
      </c>
      <c r="L189" s="153">
        <f>_xlfn.IFNA(IF($B189=$B$382,0,INDEX('I.Supplementary 2019-20'!Q$8:Q$191,MATCH($B189,'I.Supplementary 2019-20'!$B$8:$B$191,0))),INDEX('KI 2019-20'!Q$9:Q$383,MATCH($B189,'KI 2019-20'!$B$9:$B$383,0)))</f>
        <v>0</v>
      </c>
      <c r="M189" s="155">
        <f>_xlfn.IFNA(IF($B189=$B$382,0,INDEX('I.Supplementary 2019-20'!R$8:R$191,MATCH($B189,'I.Supplementary 2019-20'!$B$8:$B$191,0))),INDEX('KI 2019-20'!R$9:R$383,MATCH($B189,'KI 2019-20'!$B$9:$B$383,0)))</f>
        <v>0</v>
      </c>
      <c r="N189" s="153">
        <f>_xlfn.IFNA(IF($B189=$B$382,0,INDEX('I.Supplementary 2019-20'!S$8:S$191,MATCH($B189,'I.Supplementary 2019-20'!$B$8:$B$191,0))),INDEX('KI 2019-20'!S$9:S$383,MATCH($B189,'KI 2019-20'!$B$9:$B$383,0)))</f>
        <v>0</v>
      </c>
      <c r="O189" s="153">
        <f>_xlfn.IFNA(IF($B189=$B$382,0,INDEX('I.Supplementary 2019-20'!T$8:T$191,MATCH($B189,'I.Supplementary 2019-20'!$B$8:$B$191,0))),INDEX('KI 2019-20'!T$9:T$383,MATCH($B189,'KI 2019-20'!$B$9:$B$383,0)))</f>
        <v>0</v>
      </c>
      <c r="P189" s="153">
        <f>_xlfn.IFNA(IF($B189=$B$382,0,INDEX('I.Supplementary 2019-20'!U$8:U$191,MATCH($B189,'I.Supplementary 2019-20'!$B$8:$B$191,0))),INDEX('KI 2019-20'!U$9:U$383,MATCH($B189,'KI 2019-20'!$B$9:$B$383,0)))</f>
        <v>8.8632033158149675</v>
      </c>
      <c r="Q189" s="153">
        <f>_xlfn.IFNA(IF($B189=$B$382,0,INDEX('I.Supplementary 2019-20'!V$8:V$191,MATCH($B189,'I.Supplementary 2019-20'!$B$8:$B$191,0))),INDEX('KI 2019-20'!V$9:V$383,MATCH($B189,'KI 2019-20'!$B$9:$B$383,0)))</f>
        <v>0</v>
      </c>
      <c r="R189" s="155">
        <f>_xlfn.IFNA(IF($B189=$B$382,0,INDEX('I.Supplementary 2019-20'!W$8:W$191,MATCH($B189,'I.Supplementary 2019-20'!$B$8:$B$191,0))),INDEX('KI 2019-20'!W$9:W$383,MATCH($B189,'KI 2019-20'!$B$9:$B$383,0)))</f>
        <v>0</v>
      </c>
      <c r="S189" s="153">
        <f>_xlfn.IFNA(IF($B189=$B$382,0,INDEX('I.Supplementary 2019-20'!X$8:X$191,MATCH($B189,'I.Supplementary 2019-20'!$B$8:$B$191,0))),INDEX('KI 2019-20'!X$9:X$383,MATCH($B189,'KI 2019-20'!$B$9:$B$383,0)))</f>
        <v>0</v>
      </c>
      <c r="T189" s="153">
        <f>_xlfn.IFNA(IF($B189=$B$382,0,INDEX('I.Supplementary 2019-20'!Y$8:Y$191,MATCH($B189,'I.Supplementary 2019-20'!$B$8:$B$191,0))),INDEX('KI 2019-20'!Y$9:Y$383,MATCH($B189,'KI 2019-20'!$B$9:$B$383,0)))</f>
        <v>0</v>
      </c>
      <c r="U189" s="153">
        <f>_xlfn.IFNA(IF($B189=$B$382,0,INDEX('I.Supplementary 2019-20'!Z$8:Z$191,MATCH($B189,'I.Supplementary 2019-20'!$B$8:$B$191,0))),INDEX('KI 2019-20'!Z$9:Z$383,MATCH($B189,'KI 2019-20'!$B$9:$B$383,0)))</f>
        <v>13.112341120077696</v>
      </c>
      <c r="V189" s="153">
        <f>_xlfn.IFNA(IF($B189=$B$382,0,INDEX('I.Supplementary 2019-20'!AA$8:AA$191,MATCH($B189,'I.Supplementary 2019-20'!$B$8:$B$191,0))),INDEX('KI 2019-20'!AA$9:AA$383,MATCH($B189,'KI 2019-20'!$B$9:$B$383,0)))</f>
        <v>0</v>
      </c>
      <c r="W189" s="155">
        <f>_xlfn.IFNA(IF($B189=$B$382,0,INDEX('I.Supplementary 2019-20'!AB$8:AB$191,MATCH($B189,'I.Supplementary 2019-20'!$B$8:$B$191,0))),INDEX('KI 2019-20'!AB$9:AB$383,MATCH($B189,'KI 2019-20'!$B$9:$B$383,0)))</f>
        <v>0</v>
      </c>
      <c r="Y189" s="154">
        <f>_xlfn.IFNA(IF($B189=$B$382,0,INDEX('I.Supplementary 2019-20'!$I$8:$I$191,MATCH($B189,'I.Supplementary 2019-20'!$B$8:$B$191,0))),INDEX('KI 2019-20'!$I$9:$I$383,MATCH($B189,'KI 2019-20'!$B$9:$B$383,0)))</f>
        <v>4.2491378042627277</v>
      </c>
      <c r="Z189" s="153">
        <f>_xlfn.IFNA(IF($B189=$B$382,0,INDEX('I.Supplementary 2019-20'!$J$8:$J$191,MATCH($B189,'I.Supplementary 2019-20'!$B$8:$B$191,0))),INDEX('KI 2019-20'!$J$9:$J$383,MATCH($B189,'KI 2019-20'!$B$9:$B$383,0)))</f>
        <v>8.8632033158149675</v>
      </c>
      <c r="AA189" s="155">
        <f>_xlfn.IFNA(IF($B189=$B$382,0,INDEX('I.Supplementary 2019-20'!$H$8:$H$191,MATCH($B189,'I.Supplementary 2019-20'!$B$8:$B$191,0))),INDEX('KI 2019-20'!$H$9:$H$383,MATCH($B189,'KI 2019-20'!$B$9:$B$383,0)))</f>
        <v>13.112341120077696</v>
      </c>
      <c r="AC189" s="156">
        <f>I189*('Other inputs'!$C$6/'Other inputs'!$C$5)</f>
        <v>0</v>
      </c>
      <c r="AD189" s="149">
        <f>IF(B189=$B$35,J189*('Other inputs'!$C$6/'Other inputs'!$C$5)-('Other inputs'!$C$18/1000000),J189*('Other inputs'!$C$6/'Other inputs'!$C$5))</f>
        <v>0</v>
      </c>
      <c r="AE189" s="149">
        <f>K189*('Other inputs'!$C$6/'Other inputs'!$C$5)</f>
        <v>4.318370192112222</v>
      </c>
      <c r="AF189" s="149">
        <f>L189*('Other inputs'!$C$6/'Other inputs'!$C$5)</f>
        <v>0</v>
      </c>
      <c r="AG189" s="188">
        <f>M189*('Other inputs'!$C$6/'Other inputs'!$C$5)</f>
        <v>0</v>
      </c>
      <c r="AH189" s="149">
        <f>N189*('Other inputs'!$C$6/'Other inputs'!$C$5)</f>
        <v>0</v>
      </c>
      <c r="AI189" s="149">
        <f>O189*('Other inputs'!$C$6/'Other inputs'!$C$5)</f>
        <v>0</v>
      </c>
      <c r="AJ189" s="149">
        <f>P189*('Other inputs'!$C$6/'Other inputs'!$C$5)</f>
        <v>9.007613960471831</v>
      </c>
      <c r="AK189" s="149">
        <f>Q189*('Other inputs'!$C$6/'Other inputs'!$C$5)</f>
        <v>0</v>
      </c>
      <c r="AL189" s="188">
        <f>R189*('Other inputs'!$C$6/'Other inputs'!$C$5)</f>
        <v>0</v>
      </c>
      <c r="AM189" s="156">
        <f t="shared" si="32"/>
        <v>0</v>
      </c>
      <c r="AN189" s="149">
        <f t="shared" si="33"/>
        <v>0</v>
      </c>
      <c r="AO189" s="149">
        <f t="shared" si="34"/>
        <v>13.325984152584052</v>
      </c>
      <c r="AP189" s="149">
        <f t="shared" si="35"/>
        <v>0</v>
      </c>
      <c r="AQ189" s="188">
        <f t="shared" si="36"/>
        <v>0</v>
      </c>
      <c r="AR189" s="149"/>
      <c r="AS189" s="156">
        <f>IF(D189=$C$171,'Other inputs'!$C$12/1000000,SUM(AC189:AG189))</f>
        <v>4.318370192112222</v>
      </c>
      <c r="AT189" s="200">
        <f>IF(D189=$C$171,$Z$171*('Other inputs'!$C$6/'Other inputs'!$C$5),SUM(AH189:AL189))</f>
        <v>9.007613960471831</v>
      </c>
      <c r="AU189" s="210">
        <f t="shared" si="37"/>
        <v>13.325984152584052</v>
      </c>
      <c r="AV189" s="214"/>
      <c r="AW189" s="199">
        <f>IF($G189=1,0,IF($B189=$B$172,AC189*('Other inputs'!$F$6/'Other inputs'!$F$5)-('Other inputs'!$C$28/1000000),AC189*('Other inputs'!$F$6/'Other inputs'!$F$5)))</f>
        <v>0</v>
      </c>
      <c r="AX189" s="200">
        <f>IF($G189=1,0,IF($B189=$B$172,AD189*('Other inputs'!$F$6/'Other inputs'!$F$5)-('Other inputs'!$C$29/1000000),AD189*('Other inputs'!$F$6/'Other inputs'!$F$5)))</f>
        <v>0</v>
      </c>
      <c r="AY189" s="200">
        <f>IF($G189=1,0,AE189*('Other inputs'!$F$6/'Other inputs'!$F$5))</f>
        <v>4.3422505802713678</v>
      </c>
      <c r="AZ189" s="200">
        <f>IF($G189=1,0,AF189*('Other inputs'!$F$6/'Other inputs'!$F$5))</f>
        <v>0</v>
      </c>
      <c r="BA189" s="200">
        <f>IF($G189=1,0,AG189*('Other inputs'!$F$6/'Other inputs'!$F$5))</f>
        <v>0</v>
      </c>
      <c r="BB189" s="199">
        <f>IF($G189=1,0,AH189*('Other inputs'!$C$7/'Other inputs'!$C$6))</f>
        <v>0</v>
      </c>
      <c r="BC189" s="200">
        <f>IF($G189=1,0,AI189*('Other inputs'!$C$7/'Other inputs'!$C$6))</f>
        <v>0</v>
      </c>
      <c r="BD189" s="200">
        <f>IF($G189=1,0,AJ189*('Other inputs'!$C$7/'Other inputs'!$C$6))</f>
        <v>9.007613960471831</v>
      </c>
      <c r="BE189" s="200">
        <f>IF($G189=1,0,AK189*('Other inputs'!$C$7/'Other inputs'!$C$6))</f>
        <v>0</v>
      </c>
      <c r="BF189" s="200">
        <f>IF($G189=1,0,AL189*('Other inputs'!$C$7/'Other inputs'!$C$6))</f>
        <v>0</v>
      </c>
      <c r="BG189" s="199">
        <f t="shared" si="38"/>
        <v>0</v>
      </c>
      <c r="BH189" s="200">
        <f t="shared" si="39"/>
        <v>0</v>
      </c>
      <c r="BI189" s="200">
        <f t="shared" si="40"/>
        <v>13.349864540743198</v>
      </c>
      <c r="BJ189" s="200">
        <f t="shared" si="41"/>
        <v>0</v>
      </c>
      <c r="BK189" s="210">
        <f t="shared" si="42"/>
        <v>0</v>
      </c>
      <c r="BL189" s="200"/>
      <c r="BM189" s="199">
        <f>IF(D189=C$171,'Other inputs'!$C$13/1000000,SUM(AW189:BA189))</f>
        <v>4.3422505802713678</v>
      </c>
      <c r="BN189" s="200">
        <f>IF(B189=$B$171,$AT$171*('Other inputs'!$C$7/'Other inputs'!$C$6),SUM(BB189:BF189))</f>
        <v>9.007613960471831</v>
      </c>
      <c r="BO189" s="188">
        <f t="shared" si="43"/>
        <v>13.349864540743198</v>
      </c>
    </row>
    <row r="190" spans="2:67">
      <c r="B190" s="121" t="str">
        <f>'KI 2019-20'!B191</f>
        <v>E1435</v>
      </c>
      <c r="C190" s="160" t="str">
        <f t="shared" si="30"/>
        <v>E1435</v>
      </c>
      <c r="D190" s="160" t="str">
        <f t="shared" si="31"/>
        <v>E1435</v>
      </c>
      <c r="E190" t="str">
        <f>INDEX('KI 2019-20'!D$9:D$383,MATCH($B190,'KI 2019-20'!$B$9:$B$383,0))</f>
        <v>SD</v>
      </c>
      <c r="F190" t="str">
        <f>INDEX('KI 2019-20'!E$9:E$383,MATCH($B190,'KI 2019-20'!$B$9:$B$383,0))</f>
        <v>P1914</v>
      </c>
      <c r="G190" s="119">
        <v>0</v>
      </c>
      <c r="H190" s="120" t="str">
        <f>INDEX('KI 2019-20'!F$9:F$383,MATCH($B190,'KI 2019-20'!$B$9:$B$383,0))</f>
        <v>Lewes</v>
      </c>
      <c r="I190" s="154">
        <f>_xlfn.IFNA(IF($B190=$B$382,0,INDEX('I.Supplementary 2019-20'!N$8:N$191,MATCH($B190,'I.Supplementary 2019-20'!$B$8:$B$191,0))),INDEX('KI 2019-20'!N$9:N$383,MATCH($B190,'KI 2019-20'!$B$9:$B$383,0)))</f>
        <v>0</v>
      </c>
      <c r="J190" s="153">
        <f>_xlfn.IFNA(IF($B190=$B$382,0,INDEX('I.Supplementary 2019-20'!O$8:O$191,MATCH($B190,'I.Supplementary 2019-20'!$B$8:$B$191,0))),INDEX('KI 2019-20'!O$9:O$383,MATCH($B190,'KI 2019-20'!$B$9:$B$383,0)))</f>
        <v>0</v>
      </c>
      <c r="K190" s="153">
        <f>_xlfn.IFNA(IF($B190=$B$382,0,INDEX('I.Supplementary 2019-20'!P$8:P$191,MATCH($B190,'I.Supplementary 2019-20'!$B$8:$B$191,0))),INDEX('KI 2019-20'!P$9:P$383,MATCH($B190,'KI 2019-20'!$B$9:$B$383,0)))</f>
        <v>0</v>
      </c>
      <c r="L190" s="153">
        <f>_xlfn.IFNA(IF($B190=$B$382,0,INDEX('I.Supplementary 2019-20'!Q$8:Q$191,MATCH($B190,'I.Supplementary 2019-20'!$B$8:$B$191,0))),INDEX('KI 2019-20'!Q$9:Q$383,MATCH($B190,'KI 2019-20'!$B$9:$B$383,0)))</f>
        <v>0</v>
      </c>
      <c r="M190" s="155">
        <f>_xlfn.IFNA(IF($B190=$B$382,0,INDEX('I.Supplementary 2019-20'!R$8:R$191,MATCH($B190,'I.Supplementary 2019-20'!$B$8:$B$191,0))),INDEX('KI 2019-20'!R$9:R$383,MATCH($B190,'KI 2019-20'!$B$9:$B$383,0)))</f>
        <v>0</v>
      </c>
      <c r="N190" s="153">
        <f>_xlfn.IFNA(IF($B190=$B$382,0,INDEX('I.Supplementary 2019-20'!S$8:S$191,MATCH($B190,'I.Supplementary 2019-20'!$B$8:$B$191,0))),INDEX('KI 2019-20'!S$9:S$383,MATCH($B190,'KI 2019-20'!$B$9:$B$383,0)))</f>
        <v>0</v>
      </c>
      <c r="O190" s="153">
        <f>_xlfn.IFNA(IF($B190=$B$382,0,INDEX('I.Supplementary 2019-20'!T$8:T$191,MATCH($B190,'I.Supplementary 2019-20'!$B$8:$B$191,0))),INDEX('KI 2019-20'!T$9:T$383,MATCH($B190,'KI 2019-20'!$B$9:$B$383,0)))</f>
        <v>2.2069038591043935</v>
      </c>
      <c r="P190" s="153">
        <f>_xlfn.IFNA(IF($B190=$B$382,0,INDEX('I.Supplementary 2019-20'!U$8:U$191,MATCH($B190,'I.Supplementary 2019-20'!$B$8:$B$191,0))),INDEX('KI 2019-20'!U$9:U$383,MATCH($B190,'KI 2019-20'!$B$9:$B$383,0)))</f>
        <v>0</v>
      </c>
      <c r="Q190" s="153">
        <f>_xlfn.IFNA(IF($B190=$B$382,0,INDEX('I.Supplementary 2019-20'!V$8:V$191,MATCH($B190,'I.Supplementary 2019-20'!$B$8:$B$191,0))),INDEX('KI 2019-20'!V$9:V$383,MATCH($B190,'KI 2019-20'!$B$9:$B$383,0)))</f>
        <v>0</v>
      </c>
      <c r="R190" s="155">
        <f>_xlfn.IFNA(IF($B190=$B$382,0,INDEX('I.Supplementary 2019-20'!W$8:W$191,MATCH($B190,'I.Supplementary 2019-20'!$B$8:$B$191,0))),INDEX('KI 2019-20'!W$9:W$383,MATCH($B190,'KI 2019-20'!$B$9:$B$383,0)))</f>
        <v>0</v>
      </c>
      <c r="S190" s="153">
        <f>_xlfn.IFNA(IF($B190=$B$382,0,INDEX('I.Supplementary 2019-20'!X$8:X$191,MATCH($B190,'I.Supplementary 2019-20'!$B$8:$B$191,0))),INDEX('KI 2019-20'!X$9:X$383,MATCH($B190,'KI 2019-20'!$B$9:$B$383,0)))</f>
        <v>0</v>
      </c>
      <c r="T190" s="153">
        <f>_xlfn.IFNA(IF($B190=$B$382,0,INDEX('I.Supplementary 2019-20'!Y$8:Y$191,MATCH($B190,'I.Supplementary 2019-20'!$B$8:$B$191,0))),INDEX('KI 2019-20'!Y$9:Y$383,MATCH($B190,'KI 2019-20'!$B$9:$B$383,0)))</f>
        <v>2.2069038591043935</v>
      </c>
      <c r="U190" s="153">
        <f>_xlfn.IFNA(IF($B190=$B$382,0,INDEX('I.Supplementary 2019-20'!Z$8:Z$191,MATCH($B190,'I.Supplementary 2019-20'!$B$8:$B$191,0))),INDEX('KI 2019-20'!Z$9:Z$383,MATCH($B190,'KI 2019-20'!$B$9:$B$383,0)))</f>
        <v>0</v>
      </c>
      <c r="V190" s="153">
        <f>_xlfn.IFNA(IF($B190=$B$382,0,INDEX('I.Supplementary 2019-20'!AA$8:AA$191,MATCH($B190,'I.Supplementary 2019-20'!$B$8:$B$191,0))),INDEX('KI 2019-20'!AA$9:AA$383,MATCH($B190,'KI 2019-20'!$B$9:$B$383,0)))</f>
        <v>0</v>
      </c>
      <c r="W190" s="155">
        <f>_xlfn.IFNA(IF($B190=$B$382,0,INDEX('I.Supplementary 2019-20'!AB$8:AB$191,MATCH($B190,'I.Supplementary 2019-20'!$B$8:$B$191,0))),INDEX('KI 2019-20'!AB$9:AB$383,MATCH($B190,'KI 2019-20'!$B$9:$B$383,0)))</f>
        <v>0</v>
      </c>
      <c r="Y190" s="154">
        <f>_xlfn.IFNA(IF($B190=$B$382,0,INDEX('I.Supplementary 2019-20'!$I$8:$I$191,MATCH($B190,'I.Supplementary 2019-20'!$B$8:$B$191,0))),INDEX('KI 2019-20'!$I$9:$I$383,MATCH($B190,'KI 2019-20'!$B$9:$B$383,0)))</f>
        <v>0</v>
      </c>
      <c r="Z190" s="153">
        <f>_xlfn.IFNA(IF($B190=$B$382,0,INDEX('I.Supplementary 2019-20'!$J$8:$J$191,MATCH($B190,'I.Supplementary 2019-20'!$B$8:$B$191,0))),INDEX('KI 2019-20'!$J$9:$J$383,MATCH($B190,'KI 2019-20'!$B$9:$B$383,0)))</f>
        <v>2.2069038591043935</v>
      </c>
      <c r="AA190" s="155">
        <f>_xlfn.IFNA(IF($B190=$B$382,0,INDEX('I.Supplementary 2019-20'!$H$8:$H$191,MATCH($B190,'I.Supplementary 2019-20'!$B$8:$B$191,0))),INDEX('KI 2019-20'!$H$9:$H$383,MATCH($B190,'KI 2019-20'!$B$9:$B$383,0)))</f>
        <v>2.2069038591043935</v>
      </c>
      <c r="AC190" s="156">
        <f>I190*('Other inputs'!$C$6/'Other inputs'!$C$5)</f>
        <v>0</v>
      </c>
      <c r="AD190" s="149">
        <f>IF(B190=$B$35,J190*('Other inputs'!$C$6/'Other inputs'!$C$5)-('Other inputs'!$C$18/1000000),J190*('Other inputs'!$C$6/'Other inputs'!$C$5))</f>
        <v>0</v>
      </c>
      <c r="AE190" s="149">
        <f>K190*('Other inputs'!$C$6/'Other inputs'!$C$5)</f>
        <v>0</v>
      </c>
      <c r="AF190" s="149">
        <f>L190*('Other inputs'!$C$6/'Other inputs'!$C$5)</f>
        <v>0</v>
      </c>
      <c r="AG190" s="188">
        <f>M190*('Other inputs'!$C$6/'Other inputs'!$C$5)</f>
        <v>0</v>
      </c>
      <c r="AH190" s="149">
        <f>N190*('Other inputs'!$C$6/'Other inputs'!$C$5)</f>
        <v>0</v>
      </c>
      <c r="AI190" s="149">
        <f>O190*('Other inputs'!$C$6/'Other inputs'!$C$5)</f>
        <v>2.2428615594563999</v>
      </c>
      <c r="AJ190" s="149">
        <f>P190*('Other inputs'!$C$6/'Other inputs'!$C$5)</f>
        <v>0</v>
      </c>
      <c r="AK190" s="149">
        <f>Q190*('Other inputs'!$C$6/'Other inputs'!$C$5)</f>
        <v>0</v>
      </c>
      <c r="AL190" s="188">
        <f>R190*('Other inputs'!$C$6/'Other inputs'!$C$5)</f>
        <v>0</v>
      </c>
      <c r="AM190" s="156">
        <f t="shared" si="32"/>
        <v>0</v>
      </c>
      <c r="AN190" s="149">
        <f t="shared" si="33"/>
        <v>2.2428615594563999</v>
      </c>
      <c r="AO190" s="149">
        <f t="shared" si="34"/>
        <v>0</v>
      </c>
      <c r="AP190" s="149">
        <f t="shared" si="35"/>
        <v>0</v>
      </c>
      <c r="AQ190" s="188">
        <f t="shared" si="36"/>
        <v>0</v>
      </c>
      <c r="AR190" s="149"/>
      <c r="AS190" s="156">
        <f>IF(D190=$C$171,'Other inputs'!$C$12/1000000,SUM(AC190:AG190))</f>
        <v>0</v>
      </c>
      <c r="AT190" s="200">
        <f>IF(D190=$C$171,$Z$171*('Other inputs'!$C$6/'Other inputs'!$C$5),SUM(AH190:AL190))</f>
        <v>2.2428615594563999</v>
      </c>
      <c r="AU190" s="210">
        <f t="shared" si="37"/>
        <v>2.2428615594563999</v>
      </c>
      <c r="AV190" s="214"/>
      <c r="AW190" s="199">
        <f>IF($G190=1,0,IF($B190=$B$172,AC190*('Other inputs'!$F$6/'Other inputs'!$F$5)-('Other inputs'!$C$28/1000000),AC190*('Other inputs'!$F$6/'Other inputs'!$F$5)))</f>
        <v>0</v>
      </c>
      <c r="AX190" s="200">
        <f>IF($G190=1,0,IF($B190=$B$172,AD190*('Other inputs'!$F$6/'Other inputs'!$F$5)-('Other inputs'!$C$29/1000000),AD190*('Other inputs'!$F$6/'Other inputs'!$F$5)))</f>
        <v>0</v>
      </c>
      <c r="AY190" s="200">
        <f>IF($G190=1,0,AE190*('Other inputs'!$F$6/'Other inputs'!$F$5))</f>
        <v>0</v>
      </c>
      <c r="AZ190" s="200">
        <f>IF($G190=1,0,AF190*('Other inputs'!$F$6/'Other inputs'!$F$5))</f>
        <v>0</v>
      </c>
      <c r="BA190" s="200">
        <f>IF($G190=1,0,AG190*('Other inputs'!$F$6/'Other inputs'!$F$5))</f>
        <v>0</v>
      </c>
      <c r="BB190" s="199">
        <f>IF($G190=1,0,AH190*('Other inputs'!$C$7/'Other inputs'!$C$6))</f>
        <v>0</v>
      </c>
      <c r="BC190" s="200">
        <f>IF($G190=1,0,AI190*('Other inputs'!$C$7/'Other inputs'!$C$6))</f>
        <v>2.2428615594563999</v>
      </c>
      <c r="BD190" s="200">
        <f>IF($G190=1,0,AJ190*('Other inputs'!$C$7/'Other inputs'!$C$6))</f>
        <v>0</v>
      </c>
      <c r="BE190" s="200">
        <f>IF($G190=1,0,AK190*('Other inputs'!$C$7/'Other inputs'!$C$6))</f>
        <v>0</v>
      </c>
      <c r="BF190" s="200">
        <f>IF($G190=1,0,AL190*('Other inputs'!$C$7/'Other inputs'!$C$6))</f>
        <v>0</v>
      </c>
      <c r="BG190" s="199">
        <f t="shared" si="38"/>
        <v>0</v>
      </c>
      <c r="BH190" s="200">
        <f t="shared" si="39"/>
        <v>2.2428615594563999</v>
      </c>
      <c r="BI190" s="200">
        <f t="shared" si="40"/>
        <v>0</v>
      </c>
      <c r="BJ190" s="200">
        <f t="shared" si="41"/>
        <v>0</v>
      </c>
      <c r="BK190" s="210">
        <f t="shared" si="42"/>
        <v>0</v>
      </c>
      <c r="BL190" s="200"/>
      <c r="BM190" s="199">
        <f>IF(D190=C$171,'Other inputs'!$C$13/1000000,SUM(AW190:BA190))</f>
        <v>0</v>
      </c>
      <c r="BN190" s="200">
        <f>IF(B190=$B$171,$AT$171*('Other inputs'!$C$7/'Other inputs'!$C$6),SUM(BB190:BF190))</f>
        <v>2.2428615594563999</v>
      </c>
      <c r="BO190" s="188">
        <f t="shared" si="43"/>
        <v>2.2428615594563999</v>
      </c>
    </row>
    <row r="191" spans="2:67">
      <c r="B191" s="121" t="str">
        <f>'KI 2019-20'!B192</f>
        <v>E5018</v>
      </c>
      <c r="C191" s="160" t="str">
        <f t="shared" si="30"/>
        <v>E5018</v>
      </c>
      <c r="D191" s="160" t="str">
        <f t="shared" si="31"/>
        <v>E5018</v>
      </c>
      <c r="E191" t="str">
        <f>INDEX('KI 2019-20'!D$9:D$383,MATCH($B191,'KI 2019-20'!$B$9:$B$383,0))</f>
        <v>ILB</v>
      </c>
      <c r="F191" t="str">
        <f>INDEX('KI 2019-20'!E$9:E$383,MATCH($B191,'KI 2019-20'!$B$9:$B$383,0))</f>
        <v>P1915</v>
      </c>
      <c r="G191" s="119">
        <v>0</v>
      </c>
      <c r="H191" s="120" t="str">
        <f>INDEX('KI 2019-20'!F$9:F$383,MATCH($B191,'KI 2019-20'!$B$9:$B$383,0))</f>
        <v>Lewisham</v>
      </c>
      <c r="I191" s="154">
        <f>_xlfn.IFNA(IF($B191=$B$382,0,INDEX('I.Supplementary 2019-20'!N$8:N$191,MATCH($B191,'I.Supplementary 2019-20'!$B$8:$B$191,0))),INDEX('KI 2019-20'!N$9:N$383,MATCH($B191,'KI 2019-20'!$B$9:$B$383,0)))</f>
        <v>25.212323671569468</v>
      </c>
      <c r="J191" s="153">
        <f>_xlfn.IFNA(IF($B191=$B$382,0,INDEX('I.Supplementary 2019-20'!O$8:O$191,MATCH($B191,'I.Supplementary 2019-20'!$B$8:$B$191,0))),INDEX('KI 2019-20'!O$9:O$383,MATCH($B191,'KI 2019-20'!$B$9:$B$383,0)))</f>
        <v>2.3347504281783866</v>
      </c>
      <c r="K191" s="153">
        <f>_xlfn.IFNA(IF($B191=$B$382,0,INDEX('I.Supplementary 2019-20'!P$8:P$191,MATCH($B191,'I.Supplementary 2019-20'!$B$8:$B$191,0))),INDEX('KI 2019-20'!P$9:P$383,MATCH($B191,'KI 2019-20'!$B$9:$B$383,0)))</f>
        <v>0</v>
      </c>
      <c r="L191" s="153">
        <f>_xlfn.IFNA(IF($B191=$B$382,0,INDEX('I.Supplementary 2019-20'!Q$8:Q$191,MATCH($B191,'I.Supplementary 2019-20'!$B$8:$B$191,0))),INDEX('KI 2019-20'!Q$9:Q$383,MATCH($B191,'KI 2019-20'!$B$9:$B$383,0)))</f>
        <v>0</v>
      </c>
      <c r="M191" s="155">
        <f>_xlfn.IFNA(IF($B191=$B$382,0,INDEX('I.Supplementary 2019-20'!R$8:R$191,MATCH($B191,'I.Supplementary 2019-20'!$B$8:$B$191,0))),INDEX('KI 2019-20'!R$9:R$383,MATCH($B191,'KI 2019-20'!$B$9:$B$383,0)))</f>
        <v>0</v>
      </c>
      <c r="N191" s="153">
        <f>_xlfn.IFNA(IF($B191=$B$382,0,INDEX('I.Supplementary 2019-20'!S$8:S$191,MATCH($B191,'I.Supplementary 2019-20'!$B$8:$B$191,0))),INDEX('KI 2019-20'!S$9:S$383,MATCH($B191,'KI 2019-20'!$B$9:$B$383,0)))</f>
        <v>76.039297377806221</v>
      </c>
      <c r="O191" s="153">
        <f>_xlfn.IFNA(IF($B191=$B$382,0,INDEX('I.Supplementary 2019-20'!T$8:T$191,MATCH($B191,'I.Supplementary 2019-20'!$B$8:$B$191,0))),INDEX('KI 2019-20'!T$9:T$383,MATCH($B191,'KI 2019-20'!$B$9:$B$383,0)))</f>
        <v>17.588496955824539</v>
      </c>
      <c r="P191" s="153">
        <f>_xlfn.IFNA(IF($B191=$B$382,0,INDEX('I.Supplementary 2019-20'!U$8:U$191,MATCH($B191,'I.Supplementary 2019-20'!$B$8:$B$191,0))),INDEX('KI 2019-20'!U$9:U$383,MATCH($B191,'KI 2019-20'!$B$9:$B$383,0)))</f>
        <v>0</v>
      </c>
      <c r="Q191" s="153">
        <f>_xlfn.IFNA(IF($B191=$B$382,0,INDEX('I.Supplementary 2019-20'!V$8:V$191,MATCH($B191,'I.Supplementary 2019-20'!$B$8:$B$191,0))),INDEX('KI 2019-20'!V$9:V$383,MATCH($B191,'KI 2019-20'!$B$9:$B$383,0)))</f>
        <v>0</v>
      </c>
      <c r="R191" s="155">
        <f>_xlfn.IFNA(IF($B191=$B$382,0,INDEX('I.Supplementary 2019-20'!W$8:W$191,MATCH($B191,'I.Supplementary 2019-20'!$B$8:$B$191,0))),INDEX('KI 2019-20'!W$9:W$383,MATCH($B191,'KI 2019-20'!$B$9:$B$383,0)))</f>
        <v>0</v>
      </c>
      <c r="S191" s="153">
        <f>_xlfn.IFNA(IF($B191=$B$382,0,INDEX('I.Supplementary 2019-20'!X$8:X$191,MATCH($B191,'I.Supplementary 2019-20'!$B$8:$B$191,0))),INDEX('KI 2019-20'!X$9:X$383,MATCH($B191,'KI 2019-20'!$B$9:$B$383,0)))</f>
        <v>101.25162104937569</v>
      </c>
      <c r="T191" s="153">
        <f>_xlfn.IFNA(IF($B191=$B$382,0,INDEX('I.Supplementary 2019-20'!Y$8:Y$191,MATCH($B191,'I.Supplementary 2019-20'!$B$8:$B$191,0))),INDEX('KI 2019-20'!Y$9:Y$383,MATCH($B191,'KI 2019-20'!$B$9:$B$383,0)))</f>
        <v>19.923247384002924</v>
      </c>
      <c r="U191" s="153">
        <f>_xlfn.IFNA(IF($B191=$B$382,0,INDEX('I.Supplementary 2019-20'!Z$8:Z$191,MATCH($B191,'I.Supplementary 2019-20'!$B$8:$B$191,0))),INDEX('KI 2019-20'!Z$9:Z$383,MATCH($B191,'KI 2019-20'!$B$9:$B$383,0)))</f>
        <v>0</v>
      </c>
      <c r="V191" s="153">
        <f>_xlfn.IFNA(IF($B191=$B$382,0,INDEX('I.Supplementary 2019-20'!AA$8:AA$191,MATCH($B191,'I.Supplementary 2019-20'!$B$8:$B$191,0))),INDEX('KI 2019-20'!AA$9:AA$383,MATCH($B191,'KI 2019-20'!$B$9:$B$383,0)))</f>
        <v>0</v>
      </c>
      <c r="W191" s="155">
        <f>_xlfn.IFNA(IF($B191=$B$382,0,INDEX('I.Supplementary 2019-20'!AB$8:AB$191,MATCH($B191,'I.Supplementary 2019-20'!$B$8:$B$191,0))),INDEX('KI 2019-20'!AB$9:AB$383,MATCH($B191,'KI 2019-20'!$B$9:$B$383,0)))</f>
        <v>0</v>
      </c>
      <c r="Y191" s="154">
        <f>_xlfn.IFNA(IF($B191=$B$382,0,INDEX('I.Supplementary 2019-20'!$I$8:$I$191,MATCH($B191,'I.Supplementary 2019-20'!$B$8:$B$191,0))),INDEX('KI 2019-20'!$I$9:$I$383,MATCH($B191,'KI 2019-20'!$B$9:$B$383,0)))</f>
        <v>27.547074099747853</v>
      </c>
      <c r="Z191" s="153">
        <f>_xlfn.IFNA(IF($B191=$B$382,0,INDEX('I.Supplementary 2019-20'!$J$8:$J$191,MATCH($B191,'I.Supplementary 2019-20'!$B$8:$B$191,0))),INDEX('KI 2019-20'!$J$9:$J$383,MATCH($B191,'KI 2019-20'!$B$9:$B$383,0)))</f>
        <v>93.62779433363076</v>
      </c>
      <c r="AA191" s="155">
        <f>_xlfn.IFNA(IF($B191=$B$382,0,INDEX('I.Supplementary 2019-20'!$H$8:$H$191,MATCH($B191,'I.Supplementary 2019-20'!$B$8:$B$191,0))),INDEX('KI 2019-20'!$H$9:$H$383,MATCH($B191,'KI 2019-20'!$B$9:$B$383,0)))</f>
        <v>121.17486843337861</v>
      </c>
      <c r="AC191" s="156">
        <f>I191*('Other inputs'!$C$6/'Other inputs'!$C$5)</f>
        <v>25.623115095953494</v>
      </c>
      <c r="AD191" s="149">
        <f>IF(B191=$B$35,J191*('Other inputs'!$C$6/'Other inputs'!$C$5)-('Other inputs'!$C$18/1000000),J191*('Other inputs'!$C$6/'Other inputs'!$C$5))</f>
        <v>2.3727911683523728</v>
      </c>
      <c r="AE191" s="149">
        <f>K191*('Other inputs'!$C$6/'Other inputs'!$C$5)</f>
        <v>0</v>
      </c>
      <c r="AF191" s="149">
        <f>L191*('Other inputs'!$C$6/'Other inputs'!$C$5)</f>
        <v>0</v>
      </c>
      <c r="AG191" s="188">
        <f>M191*('Other inputs'!$C$6/'Other inputs'!$C$5)</f>
        <v>0</v>
      </c>
      <c r="AH191" s="149">
        <f>N191*('Other inputs'!$C$6/'Other inputs'!$C$5)</f>
        <v>77.278226866650314</v>
      </c>
      <c r="AI191" s="149">
        <f>O191*('Other inputs'!$C$6/'Other inputs'!$C$5)</f>
        <v>17.87507124431048</v>
      </c>
      <c r="AJ191" s="149">
        <f>P191*('Other inputs'!$C$6/'Other inputs'!$C$5)</f>
        <v>0</v>
      </c>
      <c r="AK191" s="149">
        <f>Q191*('Other inputs'!$C$6/'Other inputs'!$C$5)</f>
        <v>0</v>
      </c>
      <c r="AL191" s="188">
        <f>R191*('Other inputs'!$C$6/'Other inputs'!$C$5)</f>
        <v>0</v>
      </c>
      <c r="AM191" s="156">
        <f t="shared" si="32"/>
        <v>102.90134196260381</v>
      </c>
      <c r="AN191" s="149">
        <f t="shared" si="33"/>
        <v>20.247862412662851</v>
      </c>
      <c r="AO191" s="149">
        <f t="shared" si="34"/>
        <v>0</v>
      </c>
      <c r="AP191" s="149">
        <f t="shared" si="35"/>
        <v>0</v>
      </c>
      <c r="AQ191" s="188">
        <f t="shared" si="36"/>
        <v>0</v>
      </c>
      <c r="AR191" s="149"/>
      <c r="AS191" s="156">
        <f>IF(D191=$C$171,'Other inputs'!$C$12/1000000,SUM(AC191:AG191))</f>
        <v>27.995906264305866</v>
      </c>
      <c r="AT191" s="200">
        <f>IF(D191=$C$171,$Z$171*('Other inputs'!$C$6/'Other inputs'!$C$5),SUM(AH191:AL191))</f>
        <v>95.15329811096079</v>
      </c>
      <c r="AU191" s="210">
        <f t="shared" si="37"/>
        <v>123.14920437526666</v>
      </c>
      <c r="AV191" s="214"/>
      <c r="AW191" s="199">
        <f>IF($G191=1,0,IF($B191=$B$172,AC191*('Other inputs'!$F$6/'Other inputs'!$F$5)-('Other inputs'!$C$28/1000000),AC191*('Other inputs'!$F$6/'Other inputs'!$F$5)))</f>
        <v>25.764809741645401</v>
      </c>
      <c r="AX191" s="200">
        <f>IF($G191=1,0,IF($B191=$B$172,AD191*('Other inputs'!$F$6/'Other inputs'!$F$5)-('Other inputs'!$C$29/1000000),AD191*('Other inputs'!$F$6/'Other inputs'!$F$5)))</f>
        <v>2.3859125941681461</v>
      </c>
      <c r="AY191" s="200">
        <f>IF($G191=1,0,AE191*('Other inputs'!$F$6/'Other inputs'!$F$5))</f>
        <v>0</v>
      </c>
      <c r="AZ191" s="200">
        <f>IF($G191=1,0,AF191*('Other inputs'!$F$6/'Other inputs'!$F$5))</f>
        <v>0</v>
      </c>
      <c r="BA191" s="200">
        <f>IF($G191=1,0,AG191*('Other inputs'!$F$6/'Other inputs'!$F$5))</f>
        <v>0</v>
      </c>
      <c r="BB191" s="199">
        <f>IF($G191=1,0,AH191*('Other inputs'!$C$7/'Other inputs'!$C$6))</f>
        <v>77.278226866650314</v>
      </c>
      <c r="BC191" s="200">
        <f>IF($G191=1,0,AI191*('Other inputs'!$C$7/'Other inputs'!$C$6))</f>
        <v>17.87507124431048</v>
      </c>
      <c r="BD191" s="200">
        <f>IF($G191=1,0,AJ191*('Other inputs'!$C$7/'Other inputs'!$C$6))</f>
        <v>0</v>
      </c>
      <c r="BE191" s="200">
        <f>IF($G191=1,0,AK191*('Other inputs'!$C$7/'Other inputs'!$C$6))</f>
        <v>0</v>
      </c>
      <c r="BF191" s="200">
        <f>IF($G191=1,0,AL191*('Other inputs'!$C$7/'Other inputs'!$C$6))</f>
        <v>0</v>
      </c>
      <c r="BG191" s="199">
        <f t="shared" si="38"/>
        <v>103.04303660829572</v>
      </c>
      <c r="BH191" s="200">
        <f t="shared" si="39"/>
        <v>20.260983838478626</v>
      </c>
      <c r="BI191" s="200">
        <f t="shared" si="40"/>
        <v>0</v>
      </c>
      <c r="BJ191" s="200">
        <f t="shared" si="41"/>
        <v>0</v>
      </c>
      <c r="BK191" s="210">
        <f t="shared" si="42"/>
        <v>0</v>
      </c>
      <c r="BL191" s="200"/>
      <c r="BM191" s="199">
        <f>IF(D191=C$171,'Other inputs'!$C$13/1000000,SUM(AW191:BA191))</f>
        <v>28.150722335813548</v>
      </c>
      <c r="BN191" s="200">
        <f>IF(B191=$B$171,$AT$171*('Other inputs'!$C$7/'Other inputs'!$C$6),SUM(BB191:BF191))</f>
        <v>95.15329811096079</v>
      </c>
      <c r="BO191" s="188">
        <f t="shared" si="43"/>
        <v>123.30402044677433</v>
      </c>
    </row>
    <row r="192" spans="2:67">
      <c r="B192" s="121" t="str">
        <f>'KI 2019-20'!B193</f>
        <v>E3433</v>
      </c>
      <c r="C192" s="160" t="str">
        <f t="shared" si="30"/>
        <v>E3433</v>
      </c>
      <c r="D192" s="160" t="str">
        <f t="shared" si="31"/>
        <v>E3433</v>
      </c>
      <c r="E192" t="str">
        <f>INDEX('KI 2019-20'!D$9:D$383,MATCH($B192,'KI 2019-20'!$B$9:$B$383,0))</f>
        <v>SD</v>
      </c>
      <c r="F192" t="str">
        <f>INDEX('KI 2019-20'!E$9:E$383,MATCH($B192,'KI 2019-20'!$B$9:$B$383,0))</f>
        <v>P1902</v>
      </c>
      <c r="G192" s="119">
        <v>0</v>
      </c>
      <c r="H192" s="120" t="str">
        <f>INDEX('KI 2019-20'!F$9:F$383,MATCH($B192,'KI 2019-20'!$B$9:$B$383,0))</f>
        <v>Lichfield</v>
      </c>
      <c r="I192" s="154">
        <f>_xlfn.IFNA(IF($B192=$B$382,0,INDEX('I.Supplementary 2019-20'!N$8:N$191,MATCH($B192,'I.Supplementary 2019-20'!$B$8:$B$191,0))),INDEX('KI 2019-20'!N$9:N$383,MATCH($B192,'KI 2019-20'!$B$9:$B$383,0)))</f>
        <v>0</v>
      </c>
      <c r="J192" s="153">
        <f>_xlfn.IFNA(IF($B192=$B$382,0,INDEX('I.Supplementary 2019-20'!O$8:O$191,MATCH($B192,'I.Supplementary 2019-20'!$B$8:$B$191,0))),INDEX('KI 2019-20'!O$9:O$383,MATCH($B192,'KI 2019-20'!$B$9:$B$383,0)))</f>
        <v>0</v>
      </c>
      <c r="K192" s="153">
        <f>_xlfn.IFNA(IF($B192=$B$382,0,INDEX('I.Supplementary 2019-20'!P$8:P$191,MATCH($B192,'I.Supplementary 2019-20'!$B$8:$B$191,0))),INDEX('KI 2019-20'!P$9:P$383,MATCH($B192,'KI 2019-20'!$B$9:$B$383,0)))</f>
        <v>0</v>
      </c>
      <c r="L192" s="153">
        <f>_xlfn.IFNA(IF($B192=$B$382,0,INDEX('I.Supplementary 2019-20'!Q$8:Q$191,MATCH($B192,'I.Supplementary 2019-20'!$B$8:$B$191,0))),INDEX('KI 2019-20'!Q$9:Q$383,MATCH($B192,'KI 2019-20'!$B$9:$B$383,0)))</f>
        <v>0</v>
      </c>
      <c r="M192" s="155">
        <f>_xlfn.IFNA(IF($B192=$B$382,0,INDEX('I.Supplementary 2019-20'!R$8:R$191,MATCH($B192,'I.Supplementary 2019-20'!$B$8:$B$191,0))),INDEX('KI 2019-20'!R$9:R$383,MATCH($B192,'KI 2019-20'!$B$9:$B$383,0)))</f>
        <v>0</v>
      </c>
      <c r="N192" s="153">
        <f>_xlfn.IFNA(IF($B192=$B$382,0,INDEX('I.Supplementary 2019-20'!S$8:S$191,MATCH($B192,'I.Supplementary 2019-20'!$B$8:$B$191,0))),INDEX('KI 2019-20'!S$9:S$383,MATCH($B192,'KI 2019-20'!$B$9:$B$383,0)))</f>
        <v>0</v>
      </c>
      <c r="O192" s="153">
        <f>_xlfn.IFNA(IF($B192=$B$382,0,INDEX('I.Supplementary 2019-20'!T$8:T$191,MATCH($B192,'I.Supplementary 2019-20'!$B$8:$B$191,0))),INDEX('KI 2019-20'!T$9:T$383,MATCH($B192,'KI 2019-20'!$B$9:$B$383,0)))</f>
        <v>2.0828164702553917</v>
      </c>
      <c r="P192" s="153">
        <f>_xlfn.IFNA(IF($B192=$B$382,0,INDEX('I.Supplementary 2019-20'!U$8:U$191,MATCH($B192,'I.Supplementary 2019-20'!$B$8:$B$191,0))),INDEX('KI 2019-20'!U$9:U$383,MATCH($B192,'KI 2019-20'!$B$9:$B$383,0)))</f>
        <v>0</v>
      </c>
      <c r="Q192" s="153">
        <f>_xlfn.IFNA(IF($B192=$B$382,0,INDEX('I.Supplementary 2019-20'!V$8:V$191,MATCH($B192,'I.Supplementary 2019-20'!$B$8:$B$191,0))),INDEX('KI 2019-20'!V$9:V$383,MATCH($B192,'KI 2019-20'!$B$9:$B$383,0)))</f>
        <v>0</v>
      </c>
      <c r="R192" s="155">
        <f>_xlfn.IFNA(IF($B192=$B$382,0,INDEX('I.Supplementary 2019-20'!W$8:W$191,MATCH($B192,'I.Supplementary 2019-20'!$B$8:$B$191,0))),INDEX('KI 2019-20'!W$9:W$383,MATCH($B192,'KI 2019-20'!$B$9:$B$383,0)))</f>
        <v>0</v>
      </c>
      <c r="S192" s="153">
        <f>_xlfn.IFNA(IF($B192=$B$382,0,INDEX('I.Supplementary 2019-20'!X$8:X$191,MATCH($B192,'I.Supplementary 2019-20'!$B$8:$B$191,0))),INDEX('KI 2019-20'!X$9:X$383,MATCH($B192,'KI 2019-20'!$B$9:$B$383,0)))</f>
        <v>0</v>
      </c>
      <c r="T192" s="153">
        <f>_xlfn.IFNA(IF($B192=$B$382,0,INDEX('I.Supplementary 2019-20'!Y$8:Y$191,MATCH($B192,'I.Supplementary 2019-20'!$B$8:$B$191,0))),INDEX('KI 2019-20'!Y$9:Y$383,MATCH($B192,'KI 2019-20'!$B$9:$B$383,0)))</f>
        <v>2.0828164702553917</v>
      </c>
      <c r="U192" s="153">
        <f>_xlfn.IFNA(IF($B192=$B$382,0,INDEX('I.Supplementary 2019-20'!Z$8:Z$191,MATCH($B192,'I.Supplementary 2019-20'!$B$8:$B$191,0))),INDEX('KI 2019-20'!Z$9:Z$383,MATCH($B192,'KI 2019-20'!$B$9:$B$383,0)))</f>
        <v>0</v>
      </c>
      <c r="V192" s="153">
        <f>_xlfn.IFNA(IF($B192=$B$382,0,INDEX('I.Supplementary 2019-20'!AA$8:AA$191,MATCH($B192,'I.Supplementary 2019-20'!$B$8:$B$191,0))),INDEX('KI 2019-20'!AA$9:AA$383,MATCH($B192,'KI 2019-20'!$B$9:$B$383,0)))</f>
        <v>0</v>
      </c>
      <c r="W192" s="155">
        <f>_xlfn.IFNA(IF($B192=$B$382,0,INDEX('I.Supplementary 2019-20'!AB$8:AB$191,MATCH($B192,'I.Supplementary 2019-20'!$B$8:$B$191,0))),INDEX('KI 2019-20'!AB$9:AB$383,MATCH($B192,'KI 2019-20'!$B$9:$B$383,0)))</f>
        <v>0</v>
      </c>
      <c r="Y192" s="154">
        <f>_xlfn.IFNA(IF($B192=$B$382,0,INDEX('I.Supplementary 2019-20'!$I$8:$I$191,MATCH($B192,'I.Supplementary 2019-20'!$B$8:$B$191,0))),INDEX('KI 2019-20'!$I$9:$I$383,MATCH($B192,'KI 2019-20'!$B$9:$B$383,0)))</f>
        <v>0</v>
      </c>
      <c r="Z192" s="153">
        <f>_xlfn.IFNA(IF($B192=$B$382,0,INDEX('I.Supplementary 2019-20'!$J$8:$J$191,MATCH($B192,'I.Supplementary 2019-20'!$B$8:$B$191,0))),INDEX('KI 2019-20'!$J$9:$J$383,MATCH($B192,'KI 2019-20'!$B$9:$B$383,0)))</f>
        <v>2.0828164702553917</v>
      </c>
      <c r="AA192" s="155">
        <f>_xlfn.IFNA(IF($B192=$B$382,0,INDEX('I.Supplementary 2019-20'!$H$8:$H$191,MATCH($B192,'I.Supplementary 2019-20'!$B$8:$B$191,0))),INDEX('KI 2019-20'!$H$9:$H$383,MATCH($B192,'KI 2019-20'!$B$9:$B$383,0)))</f>
        <v>2.0828164702553917</v>
      </c>
      <c r="AC192" s="156">
        <f>I192*('Other inputs'!$C$6/'Other inputs'!$C$5)</f>
        <v>0</v>
      </c>
      <c r="AD192" s="149">
        <f>IF(B192=$B$35,J192*('Other inputs'!$C$6/'Other inputs'!$C$5)-('Other inputs'!$C$18/1000000),J192*('Other inputs'!$C$6/'Other inputs'!$C$5))</f>
        <v>0</v>
      </c>
      <c r="AE192" s="149">
        <f>K192*('Other inputs'!$C$6/'Other inputs'!$C$5)</f>
        <v>0</v>
      </c>
      <c r="AF192" s="149">
        <f>L192*('Other inputs'!$C$6/'Other inputs'!$C$5)</f>
        <v>0</v>
      </c>
      <c r="AG192" s="188">
        <f>M192*('Other inputs'!$C$6/'Other inputs'!$C$5)</f>
        <v>0</v>
      </c>
      <c r="AH192" s="149">
        <f>N192*('Other inputs'!$C$6/'Other inputs'!$C$5)</f>
        <v>0</v>
      </c>
      <c r="AI192" s="149">
        <f>O192*('Other inputs'!$C$6/'Other inputs'!$C$5)</f>
        <v>2.1167523801577199</v>
      </c>
      <c r="AJ192" s="149">
        <f>P192*('Other inputs'!$C$6/'Other inputs'!$C$5)</f>
        <v>0</v>
      </c>
      <c r="AK192" s="149">
        <f>Q192*('Other inputs'!$C$6/'Other inputs'!$C$5)</f>
        <v>0</v>
      </c>
      <c r="AL192" s="188">
        <f>R192*('Other inputs'!$C$6/'Other inputs'!$C$5)</f>
        <v>0</v>
      </c>
      <c r="AM192" s="156">
        <f t="shared" si="32"/>
        <v>0</v>
      </c>
      <c r="AN192" s="149">
        <f t="shared" si="33"/>
        <v>2.1167523801577199</v>
      </c>
      <c r="AO192" s="149">
        <f t="shared" si="34"/>
        <v>0</v>
      </c>
      <c r="AP192" s="149">
        <f t="shared" si="35"/>
        <v>0</v>
      </c>
      <c r="AQ192" s="188">
        <f t="shared" si="36"/>
        <v>0</v>
      </c>
      <c r="AR192" s="149"/>
      <c r="AS192" s="156">
        <f>IF(D192=$C$171,'Other inputs'!$C$12/1000000,SUM(AC192:AG192))</f>
        <v>0</v>
      </c>
      <c r="AT192" s="200">
        <f>IF(D192=$C$171,$Z$171*('Other inputs'!$C$6/'Other inputs'!$C$5),SUM(AH192:AL192))</f>
        <v>2.1167523801577199</v>
      </c>
      <c r="AU192" s="210">
        <f t="shared" si="37"/>
        <v>2.1167523801577199</v>
      </c>
      <c r="AV192" s="214"/>
      <c r="AW192" s="199">
        <f>IF($G192=1,0,IF($B192=$B$172,AC192*('Other inputs'!$F$6/'Other inputs'!$F$5)-('Other inputs'!$C$28/1000000),AC192*('Other inputs'!$F$6/'Other inputs'!$F$5)))</f>
        <v>0</v>
      </c>
      <c r="AX192" s="200">
        <f>IF($G192=1,0,IF($B192=$B$172,AD192*('Other inputs'!$F$6/'Other inputs'!$F$5)-('Other inputs'!$C$29/1000000),AD192*('Other inputs'!$F$6/'Other inputs'!$F$5)))</f>
        <v>0</v>
      </c>
      <c r="AY192" s="200">
        <f>IF($G192=1,0,AE192*('Other inputs'!$F$6/'Other inputs'!$F$5))</f>
        <v>0</v>
      </c>
      <c r="AZ192" s="200">
        <f>IF($G192=1,0,AF192*('Other inputs'!$F$6/'Other inputs'!$F$5))</f>
        <v>0</v>
      </c>
      <c r="BA192" s="200">
        <f>IF($G192=1,0,AG192*('Other inputs'!$F$6/'Other inputs'!$F$5))</f>
        <v>0</v>
      </c>
      <c r="BB192" s="199">
        <f>IF($G192=1,0,AH192*('Other inputs'!$C$7/'Other inputs'!$C$6))</f>
        <v>0</v>
      </c>
      <c r="BC192" s="200">
        <f>IF($G192=1,0,AI192*('Other inputs'!$C$7/'Other inputs'!$C$6))</f>
        <v>2.1167523801577199</v>
      </c>
      <c r="BD192" s="200">
        <f>IF($G192=1,0,AJ192*('Other inputs'!$C$7/'Other inputs'!$C$6))</f>
        <v>0</v>
      </c>
      <c r="BE192" s="200">
        <f>IF($G192=1,0,AK192*('Other inputs'!$C$7/'Other inputs'!$C$6))</f>
        <v>0</v>
      </c>
      <c r="BF192" s="200">
        <f>IF($G192=1,0,AL192*('Other inputs'!$C$7/'Other inputs'!$C$6))</f>
        <v>0</v>
      </c>
      <c r="BG192" s="199">
        <f t="shared" si="38"/>
        <v>0</v>
      </c>
      <c r="BH192" s="200">
        <f t="shared" si="39"/>
        <v>2.1167523801577199</v>
      </c>
      <c r="BI192" s="200">
        <f t="shared" si="40"/>
        <v>0</v>
      </c>
      <c r="BJ192" s="200">
        <f t="shared" si="41"/>
        <v>0</v>
      </c>
      <c r="BK192" s="210">
        <f t="shared" si="42"/>
        <v>0</v>
      </c>
      <c r="BL192" s="200"/>
      <c r="BM192" s="199">
        <f>IF(D192=C$171,'Other inputs'!$C$13/1000000,SUM(AW192:BA192))</f>
        <v>0</v>
      </c>
      <c r="BN192" s="200">
        <f>IF(B192=$B$171,$AT$171*('Other inputs'!$C$7/'Other inputs'!$C$6),SUM(BB192:BF192))</f>
        <v>2.1167523801577199</v>
      </c>
      <c r="BO192" s="188">
        <f t="shared" si="43"/>
        <v>2.1167523801577199</v>
      </c>
    </row>
    <row r="193" spans="2:67">
      <c r="B193" s="121" t="str">
        <f>'KI 2019-20'!B194</f>
        <v>E2533</v>
      </c>
      <c r="C193" s="160" t="str">
        <f t="shared" si="30"/>
        <v>E2533</v>
      </c>
      <c r="D193" s="160" t="str">
        <f t="shared" si="31"/>
        <v>E2533</v>
      </c>
      <c r="E193" t="str">
        <f>INDEX('KI 2019-20'!D$9:D$383,MATCH($B193,'KI 2019-20'!$B$9:$B$383,0))</f>
        <v>SD</v>
      </c>
      <c r="F193">
        <f>INDEX('KI 2019-20'!E$9:E$383,MATCH($B193,'KI 2019-20'!$B$9:$B$383,0))</f>
        <v>0</v>
      </c>
      <c r="G193" s="119">
        <v>0</v>
      </c>
      <c r="H193" s="120" t="str">
        <f>INDEX('KI 2019-20'!F$9:F$383,MATCH($B193,'KI 2019-20'!$B$9:$B$383,0))</f>
        <v>Lincoln</v>
      </c>
      <c r="I193" s="154">
        <f>_xlfn.IFNA(IF($B193=$B$382,0,INDEX('I.Supplementary 2019-20'!N$8:N$191,MATCH($B193,'I.Supplementary 2019-20'!$B$8:$B$191,0))),INDEX('KI 2019-20'!N$9:N$383,MATCH($B193,'KI 2019-20'!$B$9:$B$383,0)))</f>
        <v>0</v>
      </c>
      <c r="J193" s="153">
        <f>_xlfn.IFNA(IF($B193=$B$382,0,INDEX('I.Supplementary 2019-20'!O$8:O$191,MATCH($B193,'I.Supplementary 2019-20'!$B$8:$B$191,0))),INDEX('KI 2019-20'!O$9:O$383,MATCH($B193,'KI 2019-20'!$B$9:$B$383,0)))</f>
        <v>2.2354045291114597E-2</v>
      </c>
      <c r="K193" s="153">
        <f>_xlfn.IFNA(IF($B193=$B$382,0,INDEX('I.Supplementary 2019-20'!P$8:P$191,MATCH($B193,'I.Supplementary 2019-20'!$B$8:$B$191,0))),INDEX('KI 2019-20'!P$9:P$383,MATCH($B193,'KI 2019-20'!$B$9:$B$383,0)))</f>
        <v>0</v>
      </c>
      <c r="L193" s="153">
        <f>_xlfn.IFNA(IF($B193=$B$382,0,INDEX('I.Supplementary 2019-20'!Q$8:Q$191,MATCH($B193,'I.Supplementary 2019-20'!$B$8:$B$191,0))),INDEX('KI 2019-20'!Q$9:Q$383,MATCH($B193,'KI 2019-20'!$B$9:$B$383,0)))</f>
        <v>0</v>
      </c>
      <c r="M193" s="155">
        <f>_xlfn.IFNA(IF($B193=$B$382,0,INDEX('I.Supplementary 2019-20'!R$8:R$191,MATCH($B193,'I.Supplementary 2019-20'!$B$8:$B$191,0))),INDEX('KI 2019-20'!R$9:R$383,MATCH($B193,'KI 2019-20'!$B$9:$B$383,0)))</f>
        <v>0</v>
      </c>
      <c r="N193" s="153">
        <f>_xlfn.IFNA(IF($B193=$B$382,0,INDEX('I.Supplementary 2019-20'!S$8:S$191,MATCH($B193,'I.Supplementary 2019-20'!$B$8:$B$191,0))),INDEX('KI 2019-20'!S$9:S$383,MATCH($B193,'KI 2019-20'!$B$9:$B$383,0)))</f>
        <v>0</v>
      </c>
      <c r="O193" s="153">
        <f>_xlfn.IFNA(IF($B193=$B$382,0,INDEX('I.Supplementary 2019-20'!T$8:T$191,MATCH($B193,'I.Supplementary 2019-20'!$B$8:$B$191,0))),INDEX('KI 2019-20'!T$9:T$383,MATCH($B193,'KI 2019-20'!$B$9:$B$383,0)))</f>
        <v>3.7530393024214788</v>
      </c>
      <c r="P193" s="153">
        <f>_xlfn.IFNA(IF($B193=$B$382,0,INDEX('I.Supplementary 2019-20'!U$8:U$191,MATCH($B193,'I.Supplementary 2019-20'!$B$8:$B$191,0))),INDEX('KI 2019-20'!U$9:U$383,MATCH($B193,'KI 2019-20'!$B$9:$B$383,0)))</f>
        <v>0</v>
      </c>
      <c r="Q193" s="153">
        <f>_xlfn.IFNA(IF($B193=$B$382,0,INDEX('I.Supplementary 2019-20'!V$8:V$191,MATCH($B193,'I.Supplementary 2019-20'!$B$8:$B$191,0))),INDEX('KI 2019-20'!V$9:V$383,MATCH($B193,'KI 2019-20'!$B$9:$B$383,0)))</f>
        <v>0</v>
      </c>
      <c r="R193" s="155">
        <f>_xlfn.IFNA(IF($B193=$B$382,0,INDEX('I.Supplementary 2019-20'!W$8:W$191,MATCH($B193,'I.Supplementary 2019-20'!$B$8:$B$191,0))),INDEX('KI 2019-20'!W$9:W$383,MATCH($B193,'KI 2019-20'!$B$9:$B$383,0)))</f>
        <v>0</v>
      </c>
      <c r="S193" s="153">
        <f>_xlfn.IFNA(IF($B193=$B$382,0,INDEX('I.Supplementary 2019-20'!X$8:X$191,MATCH($B193,'I.Supplementary 2019-20'!$B$8:$B$191,0))),INDEX('KI 2019-20'!X$9:X$383,MATCH($B193,'KI 2019-20'!$B$9:$B$383,0)))</f>
        <v>0</v>
      </c>
      <c r="T193" s="153">
        <f>_xlfn.IFNA(IF($B193=$B$382,0,INDEX('I.Supplementary 2019-20'!Y$8:Y$191,MATCH($B193,'I.Supplementary 2019-20'!$B$8:$B$191,0))),INDEX('KI 2019-20'!Y$9:Y$383,MATCH($B193,'KI 2019-20'!$B$9:$B$383,0)))</f>
        <v>3.7753933477125932</v>
      </c>
      <c r="U193" s="153">
        <f>_xlfn.IFNA(IF($B193=$B$382,0,INDEX('I.Supplementary 2019-20'!Z$8:Z$191,MATCH($B193,'I.Supplementary 2019-20'!$B$8:$B$191,0))),INDEX('KI 2019-20'!Z$9:Z$383,MATCH($B193,'KI 2019-20'!$B$9:$B$383,0)))</f>
        <v>0</v>
      </c>
      <c r="V193" s="153">
        <f>_xlfn.IFNA(IF($B193=$B$382,0,INDEX('I.Supplementary 2019-20'!AA$8:AA$191,MATCH($B193,'I.Supplementary 2019-20'!$B$8:$B$191,0))),INDEX('KI 2019-20'!AA$9:AA$383,MATCH($B193,'KI 2019-20'!$B$9:$B$383,0)))</f>
        <v>0</v>
      </c>
      <c r="W193" s="155">
        <f>_xlfn.IFNA(IF($B193=$B$382,0,INDEX('I.Supplementary 2019-20'!AB$8:AB$191,MATCH($B193,'I.Supplementary 2019-20'!$B$8:$B$191,0))),INDEX('KI 2019-20'!AB$9:AB$383,MATCH($B193,'KI 2019-20'!$B$9:$B$383,0)))</f>
        <v>0</v>
      </c>
      <c r="Y193" s="154">
        <f>_xlfn.IFNA(IF($B193=$B$382,0,INDEX('I.Supplementary 2019-20'!$I$8:$I$191,MATCH($B193,'I.Supplementary 2019-20'!$B$8:$B$191,0))),INDEX('KI 2019-20'!$I$9:$I$383,MATCH($B193,'KI 2019-20'!$B$9:$B$383,0)))</f>
        <v>2.2354045291114597E-2</v>
      </c>
      <c r="Z193" s="153">
        <f>_xlfn.IFNA(IF($B193=$B$382,0,INDEX('I.Supplementary 2019-20'!$J$8:$J$191,MATCH($B193,'I.Supplementary 2019-20'!$B$8:$B$191,0))),INDEX('KI 2019-20'!$J$9:$J$383,MATCH($B193,'KI 2019-20'!$B$9:$B$383,0)))</f>
        <v>3.7530393024214788</v>
      </c>
      <c r="AA193" s="155">
        <f>_xlfn.IFNA(IF($B193=$B$382,0,INDEX('I.Supplementary 2019-20'!$H$8:$H$191,MATCH($B193,'I.Supplementary 2019-20'!$B$8:$B$191,0))),INDEX('KI 2019-20'!$H$9:$H$383,MATCH($B193,'KI 2019-20'!$B$9:$B$383,0)))</f>
        <v>3.7753933477125932</v>
      </c>
      <c r="AC193" s="156">
        <f>I193*('Other inputs'!$C$6/'Other inputs'!$C$5)</f>
        <v>0</v>
      </c>
      <c r="AD193" s="149">
        <f>IF(B193=$B$35,J193*('Other inputs'!$C$6/'Other inputs'!$C$5)-('Other inputs'!$C$18/1000000),J193*('Other inputs'!$C$6/'Other inputs'!$C$5))</f>
        <v>2.2718265988322169E-2</v>
      </c>
      <c r="AE193" s="149">
        <f>K193*('Other inputs'!$C$6/'Other inputs'!$C$5)</f>
        <v>0</v>
      </c>
      <c r="AF193" s="149">
        <f>L193*('Other inputs'!$C$6/'Other inputs'!$C$5)</f>
        <v>0</v>
      </c>
      <c r="AG193" s="188">
        <f>M193*('Other inputs'!$C$6/'Other inputs'!$C$5)</f>
        <v>0</v>
      </c>
      <c r="AH193" s="149">
        <f>N193*('Other inputs'!$C$6/'Other inputs'!$C$5)</f>
        <v>0</v>
      </c>
      <c r="AI193" s="149">
        <f>O193*('Other inputs'!$C$6/'Other inputs'!$C$5)</f>
        <v>3.8141886189578775</v>
      </c>
      <c r="AJ193" s="149">
        <f>P193*('Other inputs'!$C$6/'Other inputs'!$C$5)</f>
        <v>0</v>
      </c>
      <c r="AK193" s="149">
        <f>Q193*('Other inputs'!$C$6/'Other inputs'!$C$5)</f>
        <v>0</v>
      </c>
      <c r="AL193" s="188">
        <f>R193*('Other inputs'!$C$6/'Other inputs'!$C$5)</f>
        <v>0</v>
      </c>
      <c r="AM193" s="156">
        <f t="shared" si="32"/>
        <v>0</v>
      </c>
      <c r="AN193" s="149">
        <f t="shared" si="33"/>
        <v>3.8369068849461998</v>
      </c>
      <c r="AO193" s="149">
        <f t="shared" si="34"/>
        <v>0</v>
      </c>
      <c r="AP193" s="149">
        <f t="shared" si="35"/>
        <v>0</v>
      </c>
      <c r="AQ193" s="188">
        <f t="shared" si="36"/>
        <v>0</v>
      </c>
      <c r="AR193" s="149"/>
      <c r="AS193" s="156">
        <f>IF(D193=$C$171,'Other inputs'!$C$12/1000000,SUM(AC193:AG193))</f>
        <v>2.2718265988322169E-2</v>
      </c>
      <c r="AT193" s="200">
        <f>IF(D193=$C$171,$Z$171*('Other inputs'!$C$6/'Other inputs'!$C$5),SUM(AH193:AL193))</f>
        <v>3.8141886189578775</v>
      </c>
      <c r="AU193" s="210">
        <f t="shared" si="37"/>
        <v>3.8369068849461998</v>
      </c>
      <c r="AV193" s="214"/>
      <c r="AW193" s="199">
        <f>IF($G193=1,0,IF($B193=$B$172,AC193*('Other inputs'!$F$6/'Other inputs'!$F$5)-('Other inputs'!$C$28/1000000),AC193*('Other inputs'!$F$6/'Other inputs'!$F$5)))</f>
        <v>0</v>
      </c>
      <c r="AX193" s="200">
        <f>IF($G193=1,0,IF($B193=$B$172,AD193*('Other inputs'!$F$6/'Other inputs'!$F$5)-('Other inputs'!$C$29/1000000),AD193*('Other inputs'!$F$6/'Other inputs'!$F$5)))</f>
        <v>2.2843896952312887E-2</v>
      </c>
      <c r="AY193" s="200">
        <f>IF($G193=1,0,AE193*('Other inputs'!$F$6/'Other inputs'!$F$5))</f>
        <v>0</v>
      </c>
      <c r="AZ193" s="200">
        <f>IF($G193=1,0,AF193*('Other inputs'!$F$6/'Other inputs'!$F$5))</f>
        <v>0</v>
      </c>
      <c r="BA193" s="200">
        <f>IF($G193=1,0,AG193*('Other inputs'!$F$6/'Other inputs'!$F$5))</f>
        <v>0</v>
      </c>
      <c r="BB193" s="199">
        <f>IF($G193=1,0,AH193*('Other inputs'!$C$7/'Other inputs'!$C$6))</f>
        <v>0</v>
      </c>
      <c r="BC193" s="200">
        <f>IF($G193=1,0,AI193*('Other inputs'!$C$7/'Other inputs'!$C$6))</f>
        <v>3.8141886189578775</v>
      </c>
      <c r="BD193" s="200">
        <f>IF($G193=1,0,AJ193*('Other inputs'!$C$7/'Other inputs'!$C$6))</f>
        <v>0</v>
      </c>
      <c r="BE193" s="200">
        <f>IF($G193=1,0,AK193*('Other inputs'!$C$7/'Other inputs'!$C$6))</f>
        <v>0</v>
      </c>
      <c r="BF193" s="200">
        <f>IF($G193=1,0,AL193*('Other inputs'!$C$7/'Other inputs'!$C$6))</f>
        <v>0</v>
      </c>
      <c r="BG193" s="199">
        <f t="shared" si="38"/>
        <v>0</v>
      </c>
      <c r="BH193" s="200">
        <f t="shared" si="39"/>
        <v>3.8370325159101903</v>
      </c>
      <c r="BI193" s="200">
        <f t="shared" si="40"/>
        <v>0</v>
      </c>
      <c r="BJ193" s="200">
        <f t="shared" si="41"/>
        <v>0</v>
      </c>
      <c r="BK193" s="210">
        <f t="shared" si="42"/>
        <v>0</v>
      </c>
      <c r="BL193" s="200"/>
      <c r="BM193" s="199">
        <f>IF(D193=C$171,'Other inputs'!$C$13/1000000,SUM(AW193:BA193))</f>
        <v>2.2843896952312887E-2</v>
      </c>
      <c r="BN193" s="200">
        <f>IF(B193=$B$171,$AT$171*('Other inputs'!$C$7/'Other inputs'!$C$6),SUM(BB193:BF193))</f>
        <v>3.8141886189578775</v>
      </c>
      <c r="BO193" s="188">
        <f t="shared" si="43"/>
        <v>3.8370325159101903</v>
      </c>
    </row>
    <row r="194" spans="2:67">
      <c r="B194" s="121" t="str">
        <f>'KI 2019-20'!B195</f>
        <v>E2520</v>
      </c>
      <c r="C194" s="160" t="str">
        <f t="shared" si="30"/>
        <v>E2520</v>
      </c>
      <c r="D194" s="160" t="str">
        <f t="shared" si="31"/>
        <v>E2520</v>
      </c>
      <c r="E194" t="str">
        <f>INDEX('KI 2019-20'!D$9:D$383,MATCH($B194,'KI 2019-20'!$B$9:$B$383,0))</f>
        <v>SCFIR</v>
      </c>
      <c r="F194">
        <f>INDEX('KI 2019-20'!E$9:E$383,MATCH($B194,'KI 2019-20'!$B$9:$B$383,0))</f>
        <v>0</v>
      </c>
      <c r="G194" s="119">
        <v>0</v>
      </c>
      <c r="H194" s="120" t="str">
        <f>INDEX('KI 2019-20'!F$9:F$383,MATCH($B194,'KI 2019-20'!$B$9:$B$383,0))</f>
        <v>Lincolnshire</v>
      </c>
      <c r="I194" s="154">
        <f>_xlfn.IFNA(IF($B194=$B$382,0,INDEX('I.Supplementary 2019-20'!N$8:N$191,MATCH($B194,'I.Supplementary 2019-20'!$B$8:$B$191,0))),INDEX('KI 2019-20'!N$9:N$383,MATCH($B194,'KI 2019-20'!$B$9:$B$383,0)))</f>
        <v>16.921022839200646</v>
      </c>
      <c r="J194" s="153">
        <f>_xlfn.IFNA(IF($B194=$B$382,0,INDEX('I.Supplementary 2019-20'!O$8:O$191,MATCH($B194,'I.Supplementary 2019-20'!$B$8:$B$191,0))),INDEX('KI 2019-20'!O$9:O$383,MATCH($B194,'KI 2019-20'!$B$9:$B$383,0)))</f>
        <v>0</v>
      </c>
      <c r="K194" s="153">
        <f>_xlfn.IFNA(IF($B194=$B$382,0,INDEX('I.Supplementary 2019-20'!P$8:P$191,MATCH($B194,'I.Supplementary 2019-20'!$B$8:$B$191,0))),INDEX('KI 2019-20'!P$9:P$383,MATCH($B194,'KI 2019-20'!$B$9:$B$383,0)))</f>
        <v>3.2175710204644856</v>
      </c>
      <c r="L194" s="153">
        <f>_xlfn.IFNA(IF($B194=$B$382,0,INDEX('I.Supplementary 2019-20'!Q$8:Q$191,MATCH($B194,'I.Supplementary 2019-20'!$B$8:$B$191,0))),INDEX('KI 2019-20'!Q$9:Q$383,MATCH($B194,'KI 2019-20'!$B$9:$B$383,0)))</f>
        <v>0</v>
      </c>
      <c r="M194" s="155">
        <f>_xlfn.IFNA(IF($B194=$B$382,0,INDEX('I.Supplementary 2019-20'!R$8:R$191,MATCH($B194,'I.Supplementary 2019-20'!$B$8:$B$191,0))),INDEX('KI 2019-20'!R$9:R$383,MATCH($B194,'KI 2019-20'!$B$9:$B$383,0)))</f>
        <v>0</v>
      </c>
      <c r="N194" s="153">
        <f>_xlfn.IFNA(IF($B194=$B$382,0,INDEX('I.Supplementary 2019-20'!S$8:S$191,MATCH($B194,'I.Supplementary 2019-20'!$B$8:$B$191,0))),INDEX('KI 2019-20'!S$9:S$383,MATCH($B194,'KI 2019-20'!$B$9:$B$383,0)))</f>
        <v>103.28482362835481</v>
      </c>
      <c r="O194" s="153">
        <f>_xlfn.IFNA(IF($B194=$B$382,0,INDEX('I.Supplementary 2019-20'!T$8:T$191,MATCH($B194,'I.Supplementary 2019-20'!$B$8:$B$191,0))),INDEX('KI 2019-20'!T$9:T$383,MATCH($B194,'KI 2019-20'!$B$9:$B$383,0)))</f>
        <v>0</v>
      </c>
      <c r="P194" s="153">
        <f>_xlfn.IFNA(IF($B194=$B$382,0,INDEX('I.Supplementary 2019-20'!U$8:U$191,MATCH($B194,'I.Supplementary 2019-20'!$B$8:$B$191,0))),INDEX('KI 2019-20'!U$9:U$383,MATCH($B194,'KI 2019-20'!$B$9:$B$383,0)))</f>
        <v>6.39208946069206</v>
      </c>
      <c r="Q194" s="153">
        <f>_xlfn.IFNA(IF($B194=$B$382,0,INDEX('I.Supplementary 2019-20'!V$8:V$191,MATCH($B194,'I.Supplementary 2019-20'!$B$8:$B$191,0))),INDEX('KI 2019-20'!V$9:V$383,MATCH($B194,'KI 2019-20'!$B$9:$B$383,0)))</f>
        <v>0</v>
      </c>
      <c r="R194" s="155">
        <f>_xlfn.IFNA(IF($B194=$B$382,0,INDEX('I.Supplementary 2019-20'!W$8:W$191,MATCH($B194,'I.Supplementary 2019-20'!$B$8:$B$191,0))),INDEX('KI 2019-20'!W$9:W$383,MATCH($B194,'KI 2019-20'!$B$9:$B$383,0)))</f>
        <v>0</v>
      </c>
      <c r="S194" s="153">
        <f>_xlfn.IFNA(IF($B194=$B$382,0,INDEX('I.Supplementary 2019-20'!X$8:X$191,MATCH($B194,'I.Supplementary 2019-20'!$B$8:$B$191,0))),INDEX('KI 2019-20'!X$9:X$383,MATCH($B194,'KI 2019-20'!$B$9:$B$383,0)))</f>
        <v>120.20584646755546</v>
      </c>
      <c r="T194" s="153">
        <f>_xlfn.IFNA(IF($B194=$B$382,0,INDEX('I.Supplementary 2019-20'!Y$8:Y$191,MATCH($B194,'I.Supplementary 2019-20'!$B$8:$B$191,0))),INDEX('KI 2019-20'!Y$9:Y$383,MATCH($B194,'KI 2019-20'!$B$9:$B$383,0)))</f>
        <v>0</v>
      </c>
      <c r="U194" s="153">
        <f>_xlfn.IFNA(IF($B194=$B$382,0,INDEX('I.Supplementary 2019-20'!Z$8:Z$191,MATCH($B194,'I.Supplementary 2019-20'!$B$8:$B$191,0))),INDEX('KI 2019-20'!Z$9:Z$383,MATCH($B194,'KI 2019-20'!$B$9:$B$383,0)))</f>
        <v>9.6096604811565474</v>
      </c>
      <c r="V194" s="153">
        <f>_xlfn.IFNA(IF($B194=$B$382,0,INDEX('I.Supplementary 2019-20'!AA$8:AA$191,MATCH($B194,'I.Supplementary 2019-20'!$B$8:$B$191,0))),INDEX('KI 2019-20'!AA$9:AA$383,MATCH($B194,'KI 2019-20'!$B$9:$B$383,0)))</f>
        <v>0</v>
      </c>
      <c r="W194" s="155">
        <f>_xlfn.IFNA(IF($B194=$B$382,0,INDEX('I.Supplementary 2019-20'!AB$8:AB$191,MATCH($B194,'I.Supplementary 2019-20'!$B$8:$B$191,0))),INDEX('KI 2019-20'!AB$9:AB$383,MATCH($B194,'KI 2019-20'!$B$9:$B$383,0)))</f>
        <v>0</v>
      </c>
      <c r="Y194" s="154">
        <f>_xlfn.IFNA(IF($B194=$B$382,0,INDEX('I.Supplementary 2019-20'!$I$8:$I$191,MATCH($B194,'I.Supplementary 2019-20'!$B$8:$B$191,0))),INDEX('KI 2019-20'!$I$9:$I$383,MATCH($B194,'KI 2019-20'!$B$9:$B$383,0)))</f>
        <v>20.138593859665132</v>
      </c>
      <c r="Z194" s="153">
        <f>_xlfn.IFNA(IF($B194=$B$382,0,INDEX('I.Supplementary 2019-20'!$J$8:$J$191,MATCH($B194,'I.Supplementary 2019-20'!$B$8:$B$191,0))),INDEX('KI 2019-20'!$J$9:$J$383,MATCH($B194,'KI 2019-20'!$B$9:$B$383,0)))</f>
        <v>109.67691308904688</v>
      </c>
      <c r="AA194" s="155">
        <f>_xlfn.IFNA(IF($B194=$B$382,0,INDEX('I.Supplementary 2019-20'!$H$8:$H$191,MATCH($B194,'I.Supplementary 2019-20'!$B$8:$B$191,0))),INDEX('KI 2019-20'!$H$9:$H$383,MATCH($B194,'KI 2019-20'!$B$9:$B$383,0)))</f>
        <v>129.81550694871203</v>
      </c>
      <c r="AC194" s="156">
        <f>I194*('Other inputs'!$C$6/'Other inputs'!$C$5)</f>
        <v>17.196721785664202</v>
      </c>
      <c r="AD194" s="149">
        <f>IF(B194=$B$35,J194*('Other inputs'!$C$6/'Other inputs'!$C$5)-('Other inputs'!$C$18/1000000),J194*('Other inputs'!$C$6/'Other inputs'!$C$5))</f>
        <v>0</v>
      </c>
      <c r="AE194" s="149">
        <f>K194*('Other inputs'!$C$6/'Other inputs'!$C$5)</f>
        <v>3.2699958028753122</v>
      </c>
      <c r="AF194" s="149">
        <f>L194*('Other inputs'!$C$6/'Other inputs'!$C$5)</f>
        <v>0</v>
      </c>
      <c r="AG194" s="188">
        <f>M194*('Other inputs'!$C$6/'Other inputs'!$C$5)</f>
        <v>0</v>
      </c>
      <c r="AH194" s="149">
        <f>N194*('Other inputs'!$C$6/'Other inputs'!$C$5)</f>
        <v>104.96767207851131</v>
      </c>
      <c r="AI194" s="149">
        <f>O194*('Other inputs'!$C$6/'Other inputs'!$C$5)</f>
        <v>0</v>
      </c>
      <c r="AJ194" s="149">
        <f>P194*('Other inputs'!$C$6/'Other inputs'!$C$5)</f>
        <v>6.4962375578112788</v>
      </c>
      <c r="AK194" s="149">
        <f>Q194*('Other inputs'!$C$6/'Other inputs'!$C$5)</f>
        <v>0</v>
      </c>
      <c r="AL194" s="188">
        <f>R194*('Other inputs'!$C$6/'Other inputs'!$C$5)</f>
        <v>0</v>
      </c>
      <c r="AM194" s="156">
        <f t="shared" si="32"/>
        <v>122.16439386417551</v>
      </c>
      <c r="AN194" s="149">
        <f t="shared" si="33"/>
        <v>0</v>
      </c>
      <c r="AO194" s="149">
        <f t="shared" si="34"/>
        <v>9.7662333606865914</v>
      </c>
      <c r="AP194" s="149">
        <f t="shared" si="35"/>
        <v>0</v>
      </c>
      <c r="AQ194" s="188">
        <f t="shared" si="36"/>
        <v>0</v>
      </c>
      <c r="AR194" s="149"/>
      <c r="AS194" s="156">
        <f>IF(D194=$C$171,'Other inputs'!$C$12/1000000,SUM(AC194:AG194))</f>
        <v>20.466717588539513</v>
      </c>
      <c r="AT194" s="200">
        <f>IF(D194=$C$171,$Z$171*('Other inputs'!$C$6/'Other inputs'!$C$5),SUM(AH194:AL194))</f>
        <v>111.4639096363226</v>
      </c>
      <c r="AU194" s="210">
        <f t="shared" si="37"/>
        <v>131.93062722486212</v>
      </c>
      <c r="AV194" s="214"/>
      <c r="AW194" s="199">
        <f>IF($G194=1,0,IF($B194=$B$172,AC194*('Other inputs'!$F$6/'Other inputs'!$F$5)-('Other inputs'!$C$28/1000000),AC194*('Other inputs'!$F$6/'Other inputs'!$F$5)))</f>
        <v>17.291818864663266</v>
      </c>
      <c r="AX194" s="200">
        <f>IF($G194=1,0,IF($B194=$B$172,AD194*('Other inputs'!$F$6/'Other inputs'!$F$5)-('Other inputs'!$C$29/1000000),AD194*('Other inputs'!$F$6/'Other inputs'!$F$5)))</f>
        <v>0</v>
      </c>
      <c r="AY194" s="200">
        <f>IF($G194=1,0,AE194*('Other inputs'!$F$6/'Other inputs'!$F$5))</f>
        <v>3.2880787289741615</v>
      </c>
      <c r="AZ194" s="200">
        <f>IF($G194=1,0,AF194*('Other inputs'!$F$6/'Other inputs'!$F$5))</f>
        <v>0</v>
      </c>
      <c r="BA194" s="200">
        <f>IF($G194=1,0,AG194*('Other inputs'!$F$6/'Other inputs'!$F$5))</f>
        <v>0</v>
      </c>
      <c r="BB194" s="199">
        <f>IF($G194=1,0,AH194*('Other inputs'!$C$7/'Other inputs'!$C$6))</f>
        <v>104.96767207851131</v>
      </c>
      <c r="BC194" s="200">
        <f>IF($G194=1,0,AI194*('Other inputs'!$C$7/'Other inputs'!$C$6))</f>
        <v>0</v>
      </c>
      <c r="BD194" s="200">
        <f>IF($G194=1,0,AJ194*('Other inputs'!$C$7/'Other inputs'!$C$6))</f>
        <v>6.4962375578112788</v>
      </c>
      <c r="BE194" s="200">
        <f>IF($G194=1,0,AK194*('Other inputs'!$C$7/'Other inputs'!$C$6))</f>
        <v>0</v>
      </c>
      <c r="BF194" s="200">
        <f>IF($G194=1,0,AL194*('Other inputs'!$C$7/'Other inputs'!$C$6))</f>
        <v>0</v>
      </c>
      <c r="BG194" s="199">
        <f t="shared" si="38"/>
        <v>122.25949094317458</v>
      </c>
      <c r="BH194" s="200">
        <f t="shared" si="39"/>
        <v>0</v>
      </c>
      <c r="BI194" s="200">
        <f t="shared" si="40"/>
        <v>9.7843162867854403</v>
      </c>
      <c r="BJ194" s="200">
        <f t="shared" si="41"/>
        <v>0</v>
      </c>
      <c r="BK194" s="210">
        <f t="shared" si="42"/>
        <v>0</v>
      </c>
      <c r="BL194" s="200"/>
      <c r="BM194" s="199">
        <f>IF(D194=C$171,'Other inputs'!$C$13/1000000,SUM(AW194:BA194))</f>
        <v>20.579897593637426</v>
      </c>
      <c r="BN194" s="200">
        <f>IF(B194=$B$171,$AT$171*('Other inputs'!$C$7/'Other inputs'!$C$6),SUM(BB194:BF194))</f>
        <v>111.4639096363226</v>
      </c>
      <c r="BO194" s="188">
        <f t="shared" si="43"/>
        <v>132.04380722996001</v>
      </c>
    </row>
    <row r="195" spans="2:67">
      <c r="B195" s="121" t="str">
        <f>'KI 2019-20'!B196</f>
        <v>E4302</v>
      </c>
      <c r="C195" s="160" t="str">
        <f t="shared" si="30"/>
        <v>E4302</v>
      </c>
      <c r="D195" s="160" t="str">
        <f t="shared" si="31"/>
        <v>E4302</v>
      </c>
      <c r="E195" t="str">
        <f>INDEX('KI 2019-20'!D$9:D$383,MATCH($B195,'KI 2019-20'!$B$9:$B$383,0))</f>
        <v>MD</v>
      </c>
      <c r="F195" t="str">
        <f>INDEX('KI 2019-20'!E$9:E$383,MATCH($B195,'KI 2019-20'!$B$9:$B$383,0))</f>
        <v>P1702</v>
      </c>
      <c r="G195" s="119">
        <v>0</v>
      </c>
      <c r="H195" s="120" t="str">
        <f>INDEX('KI 2019-20'!F$9:F$383,MATCH($B195,'KI 2019-20'!$B$9:$B$383,0))</f>
        <v>Liverpool</v>
      </c>
      <c r="I195" s="154">
        <f>_xlfn.IFNA(IF($B195=$B$382,0,INDEX('I.Supplementary 2019-20'!N$8:N$191,MATCH($B195,'I.Supplementary 2019-20'!$B$8:$B$191,0))),INDEX('KI 2019-20'!N$9:N$383,MATCH($B195,'KI 2019-20'!$B$9:$B$383,0)))</f>
        <v>48.664752309523102</v>
      </c>
      <c r="J195" s="153">
        <f>_xlfn.IFNA(IF($B195=$B$382,0,INDEX('I.Supplementary 2019-20'!O$8:O$191,MATCH($B195,'I.Supplementary 2019-20'!$B$8:$B$191,0))),INDEX('KI 2019-20'!O$9:O$383,MATCH($B195,'KI 2019-20'!$B$9:$B$383,0)))</f>
        <v>3.6414866972092317</v>
      </c>
      <c r="K195" s="153">
        <f>_xlfn.IFNA(IF($B195=$B$382,0,INDEX('I.Supplementary 2019-20'!P$8:P$191,MATCH($B195,'I.Supplementary 2019-20'!$B$8:$B$191,0))),INDEX('KI 2019-20'!P$9:P$383,MATCH($B195,'KI 2019-20'!$B$9:$B$383,0)))</f>
        <v>0</v>
      </c>
      <c r="L195" s="153">
        <f>_xlfn.IFNA(IF($B195=$B$382,0,INDEX('I.Supplementary 2019-20'!Q$8:Q$191,MATCH($B195,'I.Supplementary 2019-20'!$B$8:$B$191,0))),INDEX('KI 2019-20'!Q$9:Q$383,MATCH($B195,'KI 2019-20'!$B$9:$B$383,0)))</f>
        <v>0</v>
      </c>
      <c r="M195" s="155">
        <f>_xlfn.IFNA(IF($B195=$B$382,0,INDEX('I.Supplementary 2019-20'!R$8:R$191,MATCH($B195,'I.Supplementary 2019-20'!$B$8:$B$191,0))),INDEX('KI 2019-20'!R$9:R$383,MATCH($B195,'KI 2019-20'!$B$9:$B$383,0)))</f>
        <v>0</v>
      </c>
      <c r="N195" s="153">
        <f>_xlfn.IFNA(IF($B195=$B$382,0,INDEX('I.Supplementary 2019-20'!S$8:S$191,MATCH($B195,'I.Supplementary 2019-20'!$B$8:$B$191,0))),INDEX('KI 2019-20'!S$9:S$383,MATCH($B195,'KI 2019-20'!$B$9:$B$383,0)))</f>
        <v>147.03039162773254</v>
      </c>
      <c r="O195" s="153">
        <f>_xlfn.IFNA(IF($B195=$B$382,0,INDEX('I.Supplementary 2019-20'!T$8:T$191,MATCH($B195,'I.Supplementary 2019-20'!$B$8:$B$191,0))),INDEX('KI 2019-20'!T$9:T$383,MATCH($B195,'KI 2019-20'!$B$9:$B$383,0)))</f>
        <v>26.843421350270404</v>
      </c>
      <c r="P195" s="153">
        <f>_xlfn.IFNA(IF($B195=$B$382,0,INDEX('I.Supplementary 2019-20'!U$8:U$191,MATCH($B195,'I.Supplementary 2019-20'!$B$8:$B$191,0))),INDEX('KI 2019-20'!U$9:U$383,MATCH($B195,'KI 2019-20'!$B$9:$B$383,0)))</f>
        <v>0</v>
      </c>
      <c r="Q195" s="153">
        <f>_xlfn.IFNA(IF($B195=$B$382,0,INDEX('I.Supplementary 2019-20'!V$8:V$191,MATCH($B195,'I.Supplementary 2019-20'!$B$8:$B$191,0))),INDEX('KI 2019-20'!V$9:V$383,MATCH($B195,'KI 2019-20'!$B$9:$B$383,0)))</f>
        <v>0</v>
      </c>
      <c r="R195" s="155">
        <f>_xlfn.IFNA(IF($B195=$B$382,0,INDEX('I.Supplementary 2019-20'!W$8:W$191,MATCH($B195,'I.Supplementary 2019-20'!$B$8:$B$191,0))),INDEX('KI 2019-20'!W$9:W$383,MATCH($B195,'KI 2019-20'!$B$9:$B$383,0)))</f>
        <v>0</v>
      </c>
      <c r="S195" s="153">
        <f>_xlfn.IFNA(IF($B195=$B$382,0,INDEX('I.Supplementary 2019-20'!X$8:X$191,MATCH($B195,'I.Supplementary 2019-20'!$B$8:$B$191,0))),INDEX('KI 2019-20'!X$9:X$383,MATCH($B195,'KI 2019-20'!$B$9:$B$383,0)))</f>
        <v>195.69514393725566</v>
      </c>
      <c r="T195" s="153">
        <f>_xlfn.IFNA(IF($B195=$B$382,0,INDEX('I.Supplementary 2019-20'!Y$8:Y$191,MATCH($B195,'I.Supplementary 2019-20'!$B$8:$B$191,0))),INDEX('KI 2019-20'!Y$9:Y$383,MATCH($B195,'KI 2019-20'!$B$9:$B$383,0)))</f>
        <v>30.484908047479635</v>
      </c>
      <c r="U195" s="153">
        <f>_xlfn.IFNA(IF($B195=$B$382,0,INDEX('I.Supplementary 2019-20'!Z$8:Z$191,MATCH($B195,'I.Supplementary 2019-20'!$B$8:$B$191,0))),INDEX('KI 2019-20'!Z$9:Z$383,MATCH($B195,'KI 2019-20'!$B$9:$B$383,0)))</f>
        <v>0</v>
      </c>
      <c r="V195" s="153">
        <f>_xlfn.IFNA(IF($B195=$B$382,0,INDEX('I.Supplementary 2019-20'!AA$8:AA$191,MATCH($B195,'I.Supplementary 2019-20'!$B$8:$B$191,0))),INDEX('KI 2019-20'!AA$9:AA$383,MATCH($B195,'KI 2019-20'!$B$9:$B$383,0)))</f>
        <v>0</v>
      </c>
      <c r="W195" s="155">
        <f>_xlfn.IFNA(IF($B195=$B$382,0,INDEX('I.Supplementary 2019-20'!AB$8:AB$191,MATCH($B195,'I.Supplementary 2019-20'!$B$8:$B$191,0))),INDEX('KI 2019-20'!AB$9:AB$383,MATCH($B195,'KI 2019-20'!$B$9:$B$383,0)))</f>
        <v>0</v>
      </c>
      <c r="Y195" s="154">
        <f>_xlfn.IFNA(IF($B195=$B$382,0,INDEX('I.Supplementary 2019-20'!$I$8:$I$191,MATCH($B195,'I.Supplementary 2019-20'!$B$8:$B$191,0))),INDEX('KI 2019-20'!$I$9:$I$383,MATCH($B195,'KI 2019-20'!$B$9:$B$383,0)))</f>
        <v>52.306239006732341</v>
      </c>
      <c r="Z195" s="153">
        <f>_xlfn.IFNA(IF($B195=$B$382,0,INDEX('I.Supplementary 2019-20'!$J$8:$J$191,MATCH($B195,'I.Supplementary 2019-20'!$B$8:$B$191,0))),INDEX('KI 2019-20'!$J$9:$J$383,MATCH($B195,'KI 2019-20'!$B$9:$B$383,0)))</f>
        <v>173.87381297800297</v>
      </c>
      <c r="AA195" s="155">
        <f>_xlfn.IFNA(IF($B195=$B$382,0,INDEX('I.Supplementary 2019-20'!$H$8:$H$191,MATCH($B195,'I.Supplementary 2019-20'!$B$8:$B$191,0))),INDEX('KI 2019-20'!$H$9:$H$383,MATCH($B195,'KI 2019-20'!$B$9:$B$383,0)))</f>
        <v>226.18005198473531</v>
      </c>
      <c r="AC195" s="156">
        <f>I195*('Other inputs'!$C$6/'Other inputs'!$C$5)</f>
        <v>49.457660697458309</v>
      </c>
      <c r="AD195" s="149">
        <f>IF(B195=$B$35,J195*('Other inputs'!$C$6/'Other inputs'!$C$5)-('Other inputs'!$C$18/1000000),J195*('Other inputs'!$C$6/'Other inputs'!$C$5))</f>
        <v>3.7008184560232316</v>
      </c>
      <c r="AE195" s="149">
        <f>K195*('Other inputs'!$C$6/'Other inputs'!$C$5)</f>
        <v>0</v>
      </c>
      <c r="AF195" s="149">
        <f>L195*('Other inputs'!$C$6/'Other inputs'!$C$5)</f>
        <v>0</v>
      </c>
      <c r="AG195" s="188">
        <f>M195*('Other inputs'!$C$6/'Other inputs'!$C$5)</f>
        <v>0</v>
      </c>
      <c r="AH195" s="149">
        <f>N195*('Other inputs'!$C$6/'Other inputs'!$C$5)</f>
        <v>149.42599882329642</v>
      </c>
      <c r="AI195" s="149">
        <f>O195*('Other inputs'!$C$6/'Other inputs'!$C$5)</f>
        <v>27.280788704246298</v>
      </c>
      <c r="AJ195" s="149">
        <f>P195*('Other inputs'!$C$6/'Other inputs'!$C$5)</f>
        <v>0</v>
      </c>
      <c r="AK195" s="149">
        <f>Q195*('Other inputs'!$C$6/'Other inputs'!$C$5)</f>
        <v>0</v>
      </c>
      <c r="AL195" s="188">
        <f>R195*('Other inputs'!$C$6/'Other inputs'!$C$5)</f>
        <v>0</v>
      </c>
      <c r="AM195" s="156">
        <f t="shared" si="32"/>
        <v>198.88365952075475</v>
      </c>
      <c r="AN195" s="149">
        <f t="shared" si="33"/>
        <v>30.98160716026953</v>
      </c>
      <c r="AO195" s="149">
        <f t="shared" si="34"/>
        <v>0</v>
      </c>
      <c r="AP195" s="149">
        <f t="shared" si="35"/>
        <v>0</v>
      </c>
      <c r="AQ195" s="188">
        <f t="shared" si="36"/>
        <v>0</v>
      </c>
      <c r="AR195" s="149"/>
      <c r="AS195" s="156">
        <f>IF(D195=$C$171,'Other inputs'!$C$12/1000000,SUM(AC195:AG195))</f>
        <v>53.158479153481537</v>
      </c>
      <c r="AT195" s="200">
        <f>IF(D195=$C$171,$Z$171*('Other inputs'!$C$6/'Other inputs'!$C$5),SUM(AH195:AL195))</f>
        <v>176.70678752754273</v>
      </c>
      <c r="AU195" s="210">
        <f t="shared" si="37"/>
        <v>229.86526668102425</v>
      </c>
      <c r="AV195" s="214"/>
      <c r="AW195" s="199">
        <f>IF($G195=1,0,IF($B195=$B$172,AC195*('Other inputs'!$F$6/'Other inputs'!$F$5)-('Other inputs'!$C$28/1000000),AC195*('Other inputs'!$F$6/'Other inputs'!$F$5)))</f>
        <v>49.731159281960373</v>
      </c>
      <c r="AX195" s="200">
        <f>IF($G195=1,0,IF($B195=$B$172,AD195*('Other inputs'!$F$6/'Other inputs'!$F$5)-('Other inputs'!$C$29/1000000),AD195*('Other inputs'!$F$6/'Other inputs'!$F$5)))</f>
        <v>3.7212838115404101</v>
      </c>
      <c r="AY195" s="200">
        <f>IF($G195=1,0,AE195*('Other inputs'!$F$6/'Other inputs'!$F$5))</f>
        <v>0</v>
      </c>
      <c r="AZ195" s="200">
        <f>IF($G195=1,0,AF195*('Other inputs'!$F$6/'Other inputs'!$F$5))</f>
        <v>0</v>
      </c>
      <c r="BA195" s="200">
        <f>IF($G195=1,0,AG195*('Other inputs'!$F$6/'Other inputs'!$F$5))</f>
        <v>0</v>
      </c>
      <c r="BB195" s="199">
        <f>IF($G195=1,0,AH195*('Other inputs'!$C$7/'Other inputs'!$C$6))</f>
        <v>149.42599882329642</v>
      </c>
      <c r="BC195" s="200">
        <f>IF($G195=1,0,AI195*('Other inputs'!$C$7/'Other inputs'!$C$6))</f>
        <v>27.280788704246298</v>
      </c>
      <c r="BD195" s="200">
        <f>IF($G195=1,0,AJ195*('Other inputs'!$C$7/'Other inputs'!$C$6))</f>
        <v>0</v>
      </c>
      <c r="BE195" s="200">
        <f>IF($G195=1,0,AK195*('Other inputs'!$C$7/'Other inputs'!$C$6))</f>
        <v>0</v>
      </c>
      <c r="BF195" s="200">
        <f>IF($G195=1,0,AL195*('Other inputs'!$C$7/'Other inputs'!$C$6))</f>
        <v>0</v>
      </c>
      <c r="BG195" s="199">
        <f t="shared" si="38"/>
        <v>199.1571581052568</v>
      </c>
      <c r="BH195" s="200">
        <f t="shared" si="39"/>
        <v>31.002072515786708</v>
      </c>
      <c r="BI195" s="200">
        <f t="shared" si="40"/>
        <v>0</v>
      </c>
      <c r="BJ195" s="200">
        <f t="shared" si="41"/>
        <v>0</v>
      </c>
      <c r="BK195" s="210">
        <f t="shared" si="42"/>
        <v>0</v>
      </c>
      <c r="BL195" s="200"/>
      <c r="BM195" s="199">
        <f>IF(D195=C$171,'Other inputs'!$C$13/1000000,SUM(AW195:BA195))</f>
        <v>53.452443093500783</v>
      </c>
      <c r="BN195" s="200">
        <f>IF(B195=$B$171,$AT$171*('Other inputs'!$C$7/'Other inputs'!$C$6),SUM(BB195:BF195))</f>
        <v>176.70678752754273</v>
      </c>
      <c r="BO195" s="188">
        <f t="shared" si="43"/>
        <v>230.15923062104352</v>
      </c>
    </row>
    <row r="196" spans="2:67">
      <c r="B196" s="121" t="str">
        <f>'KI 2019-20'!B197</f>
        <v>E0201</v>
      </c>
      <c r="C196" s="160" t="str">
        <f t="shared" si="30"/>
        <v>E0201</v>
      </c>
      <c r="D196" s="160" t="str">
        <f t="shared" si="31"/>
        <v>E0201</v>
      </c>
      <c r="E196" t="str">
        <f>INDEX('KI 2019-20'!D$9:D$383,MATCH($B196,'KI 2019-20'!$B$9:$B$383,0))</f>
        <v>UNINFIR</v>
      </c>
      <c r="F196">
        <f>INDEX('KI 2019-20'!E$9:E$383,MATCH($B196,'KI 2019-20'!$B$9:$B$383,0))</f>
        <v>0</v>
      </c>
      <c r="G196" s="119">
        <v>0</v>
      </c>
      <c r="H196" s="120" t="str">
        <f>INDEX('KI 2019-20'!F$9:F$383,MATCH($B196,'KI 2019-20'!$B$9:$B$383,0))</f>
        <v>Luton</v>
      </c>
      <c r="I196" s="154">
        <f>_xlfn.IFNA(IF($B196=$B$382,0,INDEX('I.Supplementary 2019-20'!N$8:N$191,MATCH($B196,'I.Supplementary 2019-20'!$B$8:$B$191,0))),INDEX('KI 2019-20'!N$9:N$383,MATCH($B196,'KI 2019-20'!$B$9:$B$383,0)))</f>
        <v>10.333733628119953</v>
      </c>
      <c r="J196" s="153">
        <f>_xlfn.IFNA(IF($B196=$B$382,0,INDEX('I.Supplementary 2019-20'!O$8:O$191,MATCH($B196,'I.Supplementary 2019-20'!$B$8:$B$191,0))),INDEX('KI 2019-20'!O$9:O$383,MATCH($B196,'KI 2019-20'!$B$9:$B$383,0)))</f>
        <v>0.37072739871250465</v>
      </c>
      <c r="K196" s="153">
        <f>_xlfn.IFNA(IF($B196=$B$382,0,INDEX('I.Supplementary 2019-20'!P$8:P$191,MATCH($B196,'I.Supplementary 2019-20'!$B$8:$B$191,0))),INDEX('KI 2019-20'!P$9:P$383,MATCH($B196,'KI 2019-20'!$B$9:$B$383,0)))</f>
        <v>0</v>
      </c>
      <c r="L196" s="153">
        <f>_xlfn.IFNA(IF($B196=$B$382,0,INDEX('I.Supplementary 2019-20'!Q$8:Q$191,MATCH($B196,'I.Supplementary 2019-20'!$B$8:$B$191,0))),INDEX('KI 2019-20'!Q$9:Q$383,MATCH($B196,'KI 2019-20'!$B$9:$B$383,0)))</f>
        <v>0</v>
      </c>
      <c r="M196" s="155">
        <f>_xlfn.IFNA(IF($B196=$B$382,0,INDEX('I.Supplementary 2019-20'!R$8:R$191,MATCH($B196,'I.Supplementary 2019-20'!$B$8:$B$191,0))),INDEX('KI 2019-20'!R$9:R$383,MATCH($B196,'KI 2019-20'!$B$9:$B$383,0)))</f>
        <v>0</v>
      </c>
      <c r="N196" s="153">
        <f>_xlfn.IFNA(IF($B196=$B$382,0,INDEX('I.Supplementary 2019-20'!S$8:S$191,MATCH($B196,'I.Supplementary 2019-20'!$B$8:$B$191,0))),INDEX('KI 2019-20'!S$9:S$383,MATCH($B196,'KI 2019-20'!$B$9:$B$383,0)))</f>
        <v>39.329623921600607</v>
      </c>
      <c r="O196" s="153">
        <f>_xlfn.IFNA(IF($B196=$B$382,0,INDEX('I.Supplementary 2019-20'!T$8:T$191,MATCH($B196,'I.Supplementary 2019-20'!$B$8:$B$191,0))),INDEX('KI 2019-20'!T$9:T$383,MATCH($B196,'KI 2019-20'!$B$9:$B$383,0)))</f>
        <v>8.6239283769106319</v>
      </c>
      <c r="P196" s="153">
        <f>_xlfn.IFNA(IF($B196=$B$382,0,INDEX('I.Supplementary 2019-20'!U$8:U$191,MATCH($B196,'I.Supplementary 2019-20'!$B$8:$B$191,0))),INDEX('KI 2019-20'!U$9:U$383,MATCH($B196,'KI 2019-20'!$B$9:$B$383,0)))</f>
        <v>0</v>
      </c>
      <c r="Q196" s="153">
        <f>_xlfn.IFNA(IF($B196=$B$382,0,INDEX('I.Supplementary 2019-20'!V$8:V$191,MATCH($B196,'I.Supplementary 2019-20'!$B$8:$B$191,0))),INDEX('KI 2019-20'!V$9:V$383,MATCH($B196,'KI 2019-20'!$B$9:$B$383,0)))</f>
        <v>0</v>
      </c>
      <c r="R196" s="155">
        <f>_xlfn.IFNA(IF($B196=$B$382,0,INDEX('I.Supplementary 2019-20'!W$8:W$191,MATCH($B196,'I.Supplementary 2019-20'!$B$8:$B$191,0))),INDEX('KI 2019-20'!W$9:W$383,MATCH($B196,'KI 2019-20'!$B$9:$B$383,0)))</f>
        <v>0</v>
      </c>
      <c r="S196" s="153">
        <f>_xlfn.IFNA(IF($B196=$B$382,0,INDEX('I.Supplementary 2019-20'!X$8:X$191,MATCH($B196,'I.Supplementary 2019-20'!$B$8:$B$191,0))),INDEX('KI 2019-20'!X$9:X$383,MATCH($B196,'KI 2019-20'!$B$9:$B$383,0)))</f>
        <v>49.663357549720565</v>
      </c>
      <c r="T196" s="153">
        <f>_xlfn.IFNA(IF($B196=$B$382,0,INDEX('I.Supplementary 2019-20'!Y$8:Y$191,MATCH($B196,'I.Supplementary 2019-20'!$B$8:$B$191,0))),INDEX('KI 2019-20'!Y$9:Y$383,MATCH($B196,'KI 2019-20'!$B$9:$B$383,0)))</f>
        <v>8.9946557756231371</v>
      </c>
      <c r="U196" s="153">
        <f>_xlfn.IFNA(IF($B196=$B$382,0,INDEX('I.Supplementary 2019-20'!Z$8:Z$191,MATCH($B196,'I.Supplementary 2019-20'!$B$8:$B$191,0))),INDEX('KI 2019-20'!Z$9:Z$383,MATCH($B196,'KI 2019-20'!$B$9:$B$383,0)))</f>
        <v>0</v>
      </c>
      <c r="V196" s="153">
        <f>_xlfn.IFNA(IF($B196=$B$382,0,INDEX('I.Supplementary 2019-20'!AA$8:AA$191,MATCH($B196,'I.Supplementary 2019-20'!$B$8:$B$191,0))),INDEX('KI 2019-20'!AA$9:AA$383,MATCH($B196,'KI 2019-20'!$B$9:$B$383,0)))</f>
        <v>0</v>
      </c>
      <c r="W196" s="155">
        <f>_xlfn.IFNA(IF($B196=$B$382,0,INDEX('I.Supplementary 2019-20'!AB$8:AB$191,MATCH($B196,'I.Supplementary 2019-20'!$B$8:$B$191,0))),INDEX('KI 2019-20'!AB$9:AB$383,MATCH($B196,'KI 2019-20'!$B$9:$B$383,0)))</f>
        <v>0</v>
      </c>
      <c r="Y196" s="154">
        <f>_xlfn.IFNA(IF($B196=$B$382,0,INDEX('I.Supplementary 2019-20'!$I$8:$I$191,MATCH($B196,'I.Supplementary 2019-20'!$B$8:$B$191,0))),INDEX('KI 2019-20'!$I$9:$I$383,MATCH($B196,'KI 2019-20'!$B$9:$B$383,0)))</f>
        <v>10.704461026832458</v>
      </c>
      <c r="Z196" s="153">
        <f>_xlfn.IFNA(IF($B196=$B$382,0,INDEX('I.Supplementary 2019-20'!$J$8:$J$191,MATCH($B196,'I.Supplementary 2019-20'!$B$8:$B$191,0))),INDEX('KI 2019-20'!$J$9:$J$383,MATCH($B196,'KI 2019-20'!$B$9:$B$383,0)))</f>
        <v>47.953552298511248</v>
      </c>
      <c r="AA196" s="155">
        <f>_xlfn.IFNA(IF($B196=$B$382,0,INDEX('I.Supplementary 2019-20'!$H$8:$H$191,MATCH($B196,'I.Supplementary 2019-20'!$B$8:$B$191,0))),INDEX('KI 2019-20'!$H$9:$H$383,MATCH($B196,'KI 2019-20'!$B$9:$B$383,0)))</f>
        <v>58.658013325343695</v>
      </c>
      <c r="AC196" s="156">
        <f>I196*('Other inputs'!$C$6/'Other inputs'!$C$5)</f>
        <v>10.502104033466104</v>
      </c>
      <c r="AD196" s="149">
        <f>IF(B196=$B$35,J196*('Other inputs'!$C$6/'Other inputs'!$C$5)-('Other inputs'!$C$18/1000000),J196*('Other inputs'!$C$6/'Other inputs'!$C$5))</f>
        <v>0.37676776366097725</v>
      </c>
      <c r="AE196" s="149">
        <f>K196*('Other inputs'!$C$6/'Other inputs'!$C$5)</f>
        <v>0</v>
      </c>
      <c r="AF196" s="149">
        <f>L196*('Other inputs'!$C$6/'Other inputs'!$C$5)</f>
        <v>0</v>
      </c>
      <c r="AG196" s="188">
        <f>M196*('Other inputs'!$C$6/'Other inputs'!$C$5)</f>
        <v>0</v>
      </c>
      <c r="AH196" s="149">
        <f>N196*('Other inputs'!$C$6/'Other inputs'!$C$5)</f>
        <v>39.970432458001433</v>
      </c>
      <c r="AI196" s="149">
        <f>O196*('Other inputs'!$C$6/'Other inputs'!$C$5)</f>
        <v>8.7644404482248586</v>
      </c>
      <c r="AJ196" s="149">
        <f>P196*('Other inputs'!$C$6/'Other inputs'!$C$5)</f>
        <v>0</v>
      </c>
      <c r="AK196" s="149">
        <f>Q196*('Other inputs'!$C$6/'Other inputs'!$C$5)</f>
        <v>0</v>
      </c>
      <c r="AL196" s="188">
        <f>R196*('Other inputs'!$C$6/'Other inputs'!$C$5)</f>
        <v>0</v>
      </c>
      <c r="AM196" s="156">
        <f t="shared" si="32"/>
        <v>50.472536491467537</v>
      </c>
      <c r="AN196" s="149">
        <f t="shared" si="33"/>
        <v>9.1412082118858358</v>
      </c>
      <c r="AO196" s="149">
        <f t="shared" si="34"/>
        <v>0</v>
      </c>
      <c r="AP196" s="149">
        <f t="shared" si="35"/>
        <v>0</v>
      </c>
      <c r="AQ196" s="188">
        <f t="shared" si="36"/>
        <v>0</v>
      </c>
      <c r="AR196" s="149"/>
      <c r="AS196" s="156">
        <f>IF(D196=$C$171,'Other inputs'!$C$12/1000000,SUM(AC196:AG196))</f>
        <v>10.878871797127081</v>
      </c>
      <c r="AT196" s="200">
        <f>IF(D196=$C$171,$Z$171*('Other inputs'!$C$6/'Other inputs'!$C$5),SUM(AH196:AL196))</f>
        <v>48.734872906226293</v>
      </c>
      <c r="AU196" s="210">
        <f t="shared" si="37"/>
        <v>59.613744703353376</v>
      </c>
      <c r="AV196" s="214"/>
      <c r="AW196" s="199">
        <f>IF($G196=1,0,IF($B196=$B$172,AC196*('Other inputs'!$F$6/'Other inputs'!$F$5)-('Other inputs'!$C$28/1000000),AC196*('Other inputs'!$F$6/'Other inputs'!$F$5)))</f>
        <v>10.560180184803242</v>
      </c>
      <c r="AX196" s="200">
        <f>IF($G196=1,0,IF($B196=$B$172,AD196*('Other inputs'!$F$6/'Other inputs'!$F$5)-('Other inputs'!$C$29/1000000),AD196*('Other inputs'!$F$6/'Other inputs'!$F$5)))</f>
        <v>0.37885127203145263</v>
      </c>
      <c r="AY196" s="200">
        <f>IF($G196=1,0,AE196*('Other inputs'!$F$6/'Other inputs'!$F$5))</f>
        <v>0</v>
      </c>
      <c r="AZ196" s="200">
        <f>IF($G196=1,0,AF196*('Other inputs'!$F$6/'Other inputs'!$F$5))</f>
        <v>0</v>
      </c>
      <c r="BA196" s="200">
        <f>IF($G196=1,0,AG196*('Other inputs'!$F$6/'Other inputs'!$F$5))</f>
        <v>0</v>
      </c>
      <c r="BB196" s="199">
        <f>IF($G196=1,0,AH196*('Other inputs'!$C$7/'Other inputs'!$C$6))</f>
        <v>39.970432458001433</v>
      </c>
      <c r="BC196" s="200">
        <f>IF($G196=1,0,AI196*('Other inputs'!$C$7/'Other inputs'!$C$6))</f>
        <v>8.7644404482248586</v>
      </c>
      <c r="BD196" s="200">
        <f>IF($G196=1,0,AJ196*('Other inputs'!$C$7/'Other inputs'!$C$6))</f>
        <v>0</v>
      </c>
      <c r="BE196" s="200">
        <f>IF($G196=1,0,AK196*('Other inputs'!$C$7/'Other inputs'!$C$6))</f>
        <v>0</v>
      </c>
      <c r="BF196" s="200">
        <f>IF($G196=1,0,AL196*('Other inputs'!$C$7/'Other inputs'!$C$6))</f>
        <v>0</v>
      </c>
      <c r="BG196" s="199">
        <f t="shared" si="38"/>
        <v>50.530612642804677</v>
      </c>
      <c r="BH196" s="200">
        <f t="shared" si="39"/>
        <v>9.1432917202563111</v>
      </c>
      <c r="BI196" s="200">
        <f t="shared" si="40"/>
        <v>0</v>
      </c>
      <c r="BJ196" s="200">
        <f t="shared" si="41"/>
        <v>0</v>
      </c>
      <c r="BK196" s="210">
        <f t="shared" si="42"/>
        <v>0</v>
      </c>
      <c r="BL196" s="200"/>
      <c r="BM196" s="199">
        <f>IF(D196=C$171,'Other inputs'!$C$13/1000000,SUM(AW196:BA196))</f>
        <v>10.939031456834694</v>
      </c>
      <c r="BN196" s="200">
        <f>IF(B196=$B$171,$AT$171*('Other inputs'!$C$7/'Other inputs'!$C$6),SUM(BB196:BF196))</f>
        <v>48.734872906226293</v>
      </c>
      <c r="BO196" s="188">
        <f t="shared" si="43"/>
        <v>59.673904363060984</v>
      </c>
    </row>
    <row r="197" spans="2:67">
      <c r="B197" s="121" t="str">
        <f>'KI 2019-20'!B198</f>
        <v>E2237</v>
      </c>
      <c r="C197" s="160" t="str">
        <f t="shared" si="30"/>
        <v>E2237</v>
      </c>
      <c r="D197" s="160" t="str">
        <f t="shared" si="31"/>
        <v>E2237</v>
      </c>
      <c r="E197" t="str">
        <f>INDEX('KI 2019-20'!D$9:D$383,MATCH($B197,'KI 2019-20'!$B$9:$B$383,0))</f>
        <v>SD</v>
      </c>
      <c r="F197">
        <f>INDEX('KI 2019-20'!E$9:E$383,MATCH($B197,'KI 2019-20'!$B$9:$B$383,0))</f>
        <v>0</v>
      </c>
      <c r="G197" s="119">
        <v>0</v>
      </c>
      <c r="H197" s="120" t="str">
        <f>INDEX('KI 2019-20'!F$9:F$383,MATCH($B197,'KI 2019-20'!$B$9:$B$383,0))</f>
        <v>Maidstone</v>
      </c>
      <c r="I197" s="154">
        <f>_xlfn.IFNA(IF($B197=$B$382,0,INDEX('I.Supplementary 2019-20'!N$8:N$191,MATCH($B197,'I.Supplementary 2019-20'!$B$8:$B$191,0))),INDEX('KI 2019-20'!N$9:N$383,MATCH($B197,'KI 2019-20'!$B$9:$B$383,0)))</f>
        <v>0</v>
      </c>
      <c r="J197" s="153">
        <f>_xlfn.IFNA(IF($B197=$B$382,0,INDEX('I.Supplementary 2019-20'!O$8:O$191,MATCH($B197,'I.Supplementary 2019-20'!$B$8:$B$191,0))),INDEX('KI 2019-20'!O$9:O$383,MATCH($B197,'KI 2019-20'!$B$9:$B$383,0)))</f>
        <v>0</v>
      </c>
      <c r="K197" s="153">
        <f>_xlfn.IFNA(IF($B197=$B$382,0,INDEX('I.Supplementary 2019-20'!P$8:P$191,MATCH($B197,'I.Supplementary 2019-20'!$B$8:$B$191,0))),INDEX('KI 2019-20'!P$9:P$383,MATCH($B197,'KI 2019-20'!$B$9:$B$383,0)))</f>
        <v>0</v>
      </c>
      <c r="L197" s="153">
        <f>_xlfn.IFNA(IF($B197=$B$382,0,INDEX('I.Supplementary 2019-20'!Q$8:Q$191,MATCH($B197,'I.Supplementary 2019-20'!$B$8:$B$191,0))),INDEX('KI 2019-20'!Q$9:Q$383,MATCH($B197,'KI 2019-20'!$B$9:$B$383,0)))</f>
        <v>0</v>
      </c>
      <c r="M197" s="155">
        <f>_xlfn.IFNA(IF($B197=$B$382,0,INDEX('I.Supplementary 2019-20'!R$8:R$191,MATCH($B197,'I.Supplementary 2019-20'!$B$8:$B$191,0))),INDEX('KI 2019-20'!R$9:R$383,MATCH($B197,'KI 2019-20'!$B$9:$B$383,0)))</f>
        <v>0</v>
      </c>
      <c r="N197" s="153">
        <f>_xlfn.IFNA(IF($B197=$B$382,0,INDEX('I.Supplementary 2019-20'!S$8:S$191,MATCH($B197,'I.Supplementary 2019-20'!$B$8:$B$191,0))),INDEX('KI 2019-20'!S$9:S$383,MATCH($B197,'KI 2019-20'!$B$9:$B$383,0)))</f>
        <v>0</v>
      </c>
      <c r="O197" s="153">
        <f>_xlfn.IFNA(IF($B197=$B$382,0,INDEX('I.Supplementary 2019-20'!T$8:T$191,MATCH($B197,'I.Supplementary 2019-20'!$B$8:$B$191,0))),INDEX('KI 2019-20'!T$9:T$383,MATCH($B197,'KI 2019-20'!$B$9:$B$383,0)))</f>
        <v>3.2075669686071597</v>
      </c>
      <c r="P197" s="153">
        <f>_xlfn.IFNA(IF($B197=$B$382,0,INDEX('I.Supplementary 2019-20'!U$8:U$191,MATCH($B197,'I.Supplementary 2019-20'!$B$8:$B$191,0))),INDEX('KI 2019-20'!U$9:U$383,MATCH($B197,'KI 2019-20'!$B$9:$B$383,0)))</f>
        <v>0</v>
      </c>
      <c r="Q197" s="153">
        <f>_xlfn.IFNA(IF($B197=$B$382,0,INDEX('I.Supplementary 2019-20'!V$8:V$191,MATCH($B197,'I.Supplementary 2019-20'!$B$8:$B$191,0))),INDEX('KI 2019-20'!V$9:V$383,MATCH($B197,'KI 2019-20'!$B$9:$B$383,0)))</f>
        <v>0</v>
      </c>
      <c r="R197" s="155">
        <f>_xlfn.IFNA(IF($B197=$B$382,0,INDEX('I.Supplementary 2019-20'!W$8:W$191,MATCH($B197,'I.Supplementary 2019-20'!$B$8:$B$191,0))),INDEX('KI 2019-20'!W$9:W$383,MATCH($B197,'KI 2019-20'!$B$9:$B$383,0)))</f>
        <v>0</v>
      </c>
      <c r="S197" s="153">
        <f>_xlfn.IFNA(IF($B197=$B$382,0,INDEX('I.Supplementary 2019-20'!X$8:X$191,MATCH($B197,'I.Supplementary 2019-20'!$B$8:$B$191,0))),INDEX('KI 2019-20'!X$9:X$383,MATCH($B197,'KI 2019-20'!$B$9:$B$383,0)))</f>
        <v>0</v>
      </c>
      <c r="T197" s="153">
        <f>_xlfn.IFNA(IF($B197=$B$382,0,INDEX('I.Supplementary 2019-20'!Y$8:Y$191,MATCH($B197,'I.Supplementary 2019-20'!$B$8:$B$191,0))),INDEX('KI 2019-20'!Y$9:Y$383,MATCH($B197,'KI 2019-20'!$B$9:$B$383,0)))</f>
        <v>3.2075669686071597</v>
      </c>
      <c r="U197" s="153">
        <f>_xlfn.IFNA(IF($B197=$B$382,0,INDEX('I.Supplementary 2019-20'!Z$8:Z$191,MATCH($B197,'I.Supplementary 2019-20'!$B$8:$B$191,0))),INDEX('KI 2019-20'!Z$9:Z$383,MATCH($B197,'KI 2019-20'!$B$9:$B$383,0)))</f>
        <v>0</v>
      </c>
      <c r="V197" s="153">
        <f>_xlfn.IFNA(IF($B197=$B$382,0,INDEX('I.Supplementary 2019-20'!AA$8:AA$191,MATCH($B197,'I.Supplementary 2019-20'!$B$8:$B$191,0))),INDEX('KI 2019-20'!AA$9:AA$383,MATCH($B197,'KI 2019-20'!$B$9:$B$383,0)))</f>
        <v>0</v>
      </c>
      <c r="W197" s="155">
        <f>_xlfn.IFNA(IF($B197=$B$382,0,INDEX('I.Supplementary 2019-20'!AB$8:AB$191,MATCH($B197,'I.Supplementary 2019-20'!$B$8:$B$191,0))),INDEX('KI 2019-20'!AB$9:AB$383,MATCH($B197,'KI 2019-20'!$B$9:$B$383,0)))</f>
        <v>0</v>
      </c>
      <c r="Y197" s="154">
        <f>_xlfn.IFNA(IF($B197=$B$382,0,INDEX('I.Supplementary 2019-20'!$I$8:$I$191,MATCH($B197,'I.Supplementary 2019-20'!$B$8:$B$191,0))),INDEX('KI 2019-20'!$I$9:$I$383,MATCH($B197,'KI 2019-20'!$B$9:$B$383,0)))</f>
        <v>0</v>
      </c>
      <c r="Z197" s="153">
        <f>_xlfn.IFNA(IF($B197=$B$382,0,INDEX('I.Supplementary 2019-20'!$J$8:$J$191,MATCH($B197,'I.Supplementary 2019-20'!$B$8:$B$191,0))),INDEX('KI 2019-20'!$J$9:$J$383,MATCH($B197,'KI 2019-20'!$B$9:$B$383,0)))</f>
        <v>3.2075669686071597</v>
      </c>
      <c r="AA197" s="155">
        <f>_xlfn.IFNA(IF($B197=$B$382,0,INDEX('I.Supplementary 2019-20'!$H$8:$H$191,MATCH($B197,'I.Supplementary 2019-20'!$B$8:$B$191,0))),INDEX('KI 2019-20'!$H$9:$H$383,MATCH($B197,'KI 2019-20'!$B$9:$B$383,0)))</f>
        <v>3.2075669686071597</v>
      </c>
      <c r="AC197" s="156">
        <f>I197*('Other inputs'!$C$6/'Other inputs'!$C$5)</f>
        <v>0</v>
      </c>
      <c r="AD197" s="149">
        <f>IF(B197=$B$35,J197*('Other inputs'!$C$6/'Other inputs'!$C$5)-('Other inputs'!$C$18/1000000),J197*('Other inputs'!$C$6/'Other inputs'!$C$5))</f>
        <v>0</v>
      </c>
      <c r="AE197" s="149">
        <f>K197*('Other inputs'!$C$6/'Other inputs'!$C$5)</f>
        <v>0</v>
      </c>
      <c r="AF197" s="149">
        <f>L197*('Other inputs'!$C$6/'Other inputs'!$C$5)</f>
        <v>0</v>
      </c>
      <c r="AG197" s="188">
        <f>M197*('Other inputs'!$C$6/'Other inputs'!$C$5)</f>
        <v>0</v>
      </c>
      <c r="AH197" s="149">
        <f>N197*('Other inputs'!$C$6/'Other inputs'!$C$5)</f>
        <v>0</v>
      </c>
      <c r="AI197" s="149">
        <f>O197*('Other inputs'!$C$6/'Other inputs'!$C$5)</f>
        <v>3.2598287522097205</v>
      </c>
      <c r="AJ197" s="149">
        <f>P197*('Other inputs'!$C$6/'Other inputs'!$C$5)</f>
        <v>0</v>
      </c>
      <c r="AK197" s="149">
        <f>Q197*('Other inputs'!$C$6/'Other inputs'!$C$5)</f>
        <v>0</v>
      </c>
      <c r="AL197" s="188">
        <f>R197*('Other inputs'!$C$6/'Other inputs'!$C$5)</f>
        <v>0</v>
      </c>
      <c r="AM197" s="156">
        <f t="shared" si="32"/>
        <v>0</v>
      </c>
      <c r="AN197" s="149">
        <f t="shared" si="33"/>
        <v>3.2598287522097205</v>
      </c>
      <c r="AO197" s="149">
        <f t="shared" si="34"/>
        <v>0</v>
      </c>
      <c r="AP197" s="149">
        <f t="shared" si="35"/>
        <v>0</v>
      </c>
      <c r="AQ197" s="188">
        <f t="shared" si="36"/>
        <v>0</v>
      </c>
      <c r="AR197" s="149"/>
      <c r="AS197" s="156">
        <f>IF(D197=$C$171,'Other inputs'!$C$12/1000000,SUM(AC197:AG197))</f>
        <v>0</v>
      </c>
      <c r="AT197" s="200">
        <f>IF(D197=$C$171,$Z$171*('Other inputs'!$C$6/'Other inputs'!$C$5),SUM(AH197:AL197))</f>
        <v>3.2598287522097205</v>
      </c>
      <c r="AU197" s="210">
        <f t="shared" si="37"/>
        <v>3.2598287522097205</v>
      </c>
      <c r="AV197" s="214"/>
      <c r="AW197" s="199">
        <f>IF($G197=1,0,IF($B197=$B$172,AC197*('Other inputs'!$F$6/'Other inputs'!$F$5)-('Other inputs'!$C$28/1000000),AC197*('Other inputs'!$F$6/'Other inputs'!$F$5)))</f>
        <v>0</v>
      </c>
      <c r="AX197" s="200">
        <f>IF($G197=1,0,IF($B197=$B$172,AD197*('Other inputs'!$F$6/'Other inputs'!$F$5)-('Other inputs'!$C$29/1000000),AD197*('Other inputs'!$F$6/'Other inputs'!$F$5)))</f>
        <v>0</v>
      </c>
      <c r="AY197" s="200">
        <f>IF($G197=1,0,AE197*('Other inputs'!$F$6/'Other inputs'!$F$5))</f>
        <v>0</v>
      </c>
      <c r="AZ197" s="200">
        <f>IF($G197=1,0,AF197*('Other inputs'!$F$6/'Other inputs'!$F$5))</f>
        <v>0</v>
      </c>
      <c r="BA197" s="200">
        <f>IF($G197=1,0,AG197*('Other inputs'!$F$6/'Other inputs'!$F$5))</f>
        <v>0</v>
      </c>
      <c r="BB197" s="199">
        <f>IF($G197=1,0,AH197*('Other inputs'!$C$7/'Other inputs'!$C$6))</f>
        <v>0</v>
      </c>
      <c r="BC197" s="200">
        <f>IF($G197=1,0,AI197*('Other inputs'!$C$7/'Other inputs'!$C$6))</f>
        <v>3.2598287522097205</v>
      </c>
      <c r="BD197" s="200">
        <f>IF($G197=1,0,AJ197*('Other inputs'!$C$7/'Other inputs'!$C$6))</f>
        <v>0</v>
      </c>
      <c r="BE197" s="200">
        <f>IF($G197=1,0,AK197*('Other inputs'!$C$7/'Other inputs'!$C$6))</f>
        <v>0</v>
      </c>
      <c r="BF197" s="200">
        <f>IF($G197=1,0,AL197*('Other inputs'!$C$7/'Other inputs'!$C$6))</f>
        <v>0</v>
      </c>
      <c r="BG197" s="199">
        <f t="shared" si="38"/>
        <v>0</v>
      </c>
      <c r="BH197" s="200">
        <f t="shared" si="39"/>
        <v>3.2598287522097205</v>
      </c>
      <c r="BI197" s="200">
        <f t="shared" si="40"/>
        <v>0</v>
      </c>
      <c r="BJ197" s="200">
        <f t="shared" si="41"/>
        <v>0</v>
      </c>
      <c r="BK197" s="210">
        <f t="shared" si="42"/>
        <v>0</v>
      </c>
      <c r="BL197" s="200"/>
      <c r="BM197" s="199">
        <f>IF(D197=C$171,'Other inputs'!$C$13/1000000,SUM(AW197:BA197))</f>
        <v>0</v>
      </c>
      <c r="BN197" s="200">
        <f>IF(B197=$B$171,$AT$171*('Other inputs'!$C$7/'Other inputs'!$C$6),SUM(BB197:BF197))</f>
        <v>3.2598287522097205</v>
      </c>
      <c r="BO197" s="188">
        <f t="shared" si="43"/>
        <v>3.2598287522097205</v>
      </c>
    </row>
    <row r="198" spans="2:67">
      <c r="B198" s="121" t="str">
        <f>'KI 2019-20'!B199</f>
        <v>E1539</v>
      </c>
      <c r="C198" s="160" t="str">
        <f t="shared" si="30"/>
        <v>E1539</v>
      </c>
      <c r="D198" s="160" t="str">
        <f t="shared" si="31"/>
        <v>E1539</v>
      </c>
      <c r="E198" t="str">
        <f>INDEX('KI 2019-20'!D$9:D$383,MATCH($B198,'KI 2019-20'!$B$9:$B$383,0))</f>
        <v>SD</v>
      </c>
      <c r="F198">
        <f>INDEX('KI 2019-20'!E$9:E$383,MATCH($B198,'KI 2019-20'!$B$9:$B$383,0))</f>
        <v>0</v>
      </c>
      <c r="G198" s="119">
        <v>0</v>
      </c>
      <c r="H198" s="120" t="str">
        <f>INDEX('KI 2019-20'!F$9:F$383,MATCH($B198,'KI 2019-20'!$B$9:$B$383,0))</f>
        <v>Maldon</v>
      </c>
      <c r="I198" s="154">
        <f>_xlfn.IFNA(IF($B198=$B$382,0,INDEX('I.Supplementary 2019-20'!N$8:N$191,MATCH($B198,'I.Supplementary 2019-20'!$B$8:$B$191,0))),INDEX('KI 2019-20'!N$9:N$383,MATCH($B198,'KI 2019-20'!$B$9:$B$383,0)))</f>
        <v>0</v>
      </c>
      <c r="J198" s="153">
        <f>_xlfn.IFNA(IF($B198=$B$382,0,INDEX('I.Supplementary 2019-20'!O$8:O$191,MATCH($B198,'I.Supplementary 2019-20'!$B$8:$B$191,0))),INDEX('KI 2019-20'!O$9:O$383,MATCH($B198,'KI 2019-20'!$B$9:$B$383,0)))</f>
        <v>0</v>
      </c>
      <c r="K198" s="153">
        <f>_xlfn.IFNA(IF($B198=$B$382,0,INDEX('I.Supplementary 2019-20'!P$8:P$191,MATCH($B198,'I.Supplementary 2019-20'!$B$8:$B$191,0))),INDEX('KI 2019-20'!P$9:P$383,MATCH($B198,'KI 2019-20'!$B$9:$B$383,0)))</f>
        <v>0</v>
      </c>
      <c r="L198" s="153">
        <f>_xlfn.IFNA(IF($B198=$B$382,0,INDEX('I.Supplementary 2019-20'!Q$8:Q$191,MATCH($B198,'I.Supplementary 2019-20'!$B$8:$B$191,0))),INDEX('KI 2019-20'!Q$9:Q$383,MATCH($B198,'KI 2019-20'!$B$9:$B$383,0)))</f>
        <v>0</v>
      </c>
      <c r="M198" s="155">
        <f>_xlfn.IFNA(IF($B198=$B$382,0,INDEX('I.Supplementary 2019-20'!R$8:R$191,MATCH($B198,'I.Supplementary 2019-20'!$B$8:$B$191,0))),INDEX('KI 2019-20'!R$9:R$383,MATCH($B198,'KI 2019-20'!$B$9:$B$383,0)))</f>
        <v>0</v>
      </c>
      <c r="N198" s="153">
        <f>_xlfn.IFNA(IF($B198=$B$382,0,INDEX('I.Supplementary 2019-20'!S$8:S$191,MATCH($B198,'I.Supplementary 2019-20'!$B$8:$B$191,0))),INDEX('KI 2019-20'!S$9:S$383,MATCH($B198,'KI 2019-20'!$B$9:$B$383,0)))</f>
        <v>0</v>
      </c>
      <c r="O198" s="153">
        <f>_xlfn.IFNA(IF($B198=$B$382,0,INDEX('I.Supplementary 2019-20'!T$8:T$191,MATCH($B198,'I.Supplementary 2019-20'!$B$8:$B$191,0))),INDEX('KI 2019-20'!T$9:T$383,MATCH($B198,'KI 2019-20'!$B$9:$B$383,0)))</f>
        <v>1.50791685583278</v>
      </c>
      <c r="P198" s="153">
        <f>_xlfn.IFNA(IF($B198=$B$382,0,INDEX('I.Supplementary 2019-20'!U$8:U$191,MATCH($B198,'I.Supplementary 2019-20'!$B$8:$B$191,0))),INDEX('KI 2019-20'!U$9:U$383,MATCH($B198,'KI 2019-20'!$B$9:$B$383,0)))</f>
        <v>0</v>
      </c>
      <c r="Q198" s="153">
        <f>_xlfn.IFNA(IF($B198=$B$382,0,INDEX('I.Supplementary 2019-20'!V$8:V$191,MATCH($B198,'I.Supplementary 2019-20'!$B$8:$B$191,0))),INDEX('KI 2019-20'!V$9:V$383,MATCH($B198,'KI 2019-20'!$B$9:$B$383,0)))</f>
        <v>0</v>
      </c>
      <c r="R198" s="155">
        <f>_xlfn.IFNA(IF($B198=$B$382,0,INDEX('I.Supplementary 2019-20'!W$8:W$191,MATCH($B198,'I.Supplementary 2019-20'!$B$8:$B$191,0))),INDEX('KI 2019-20'!W$9:W$383,MATCH($B198,'KI 2019-20'!$B$9:$B$383,0)))</f>
        <v>0</v>
      </c>
      <c r="S198" s="153">
        <f>_xlfn.IFNA(IF($B198=$B$382,0,INDEX('I.Supplementary 2019-20'!X$8:X$191,MATCH($B198,'I.Supplementary 2019-20'!$B$8:$B$191,0))),INDEX('KI 2019-20'!X$9:X$383,MATCH($B198,'KI 2019-20'!$B$9:$B$383,0)))</f>
        <v>0</v>
      </c>
      <c r="T198" s="153">
        <f>_xlfn.IFNA(IF($B198=$B$382,0,INDEX('I.Supplementary 2019-20'!Y$8:Y$191,MATCH($B198,'I.Supplementary 2019-20'!$B$8:$B$191,0))),INDEX('KI 2019-20'!Y$9:Y$383,MATCH($B198,'KI 2019-20'!$B$9:$B$383,0)))</f>
        <v>1.50791685583278</v>
      </c>
      <c r="U198" s="153">
        <f>_xlfn.IFNA(IF($B198=$B$382,0,INDEX('I.Supplementary 2019-20'!Z$8:Z$191,MATCH($B198,'I.Supplementary 2019-20'!$B$8:$B$191,0))),INDEX('KI 2019-20'!Z$9:Z$383,MATCH($B198,'KI 2019-20'!$B$9:$B$383,0)))</f>
        <v>0</v>
      </c>
      <c r="V198" s="153">
        <f>_xlfn.IFNA(IF($B198=$B$382,0,INDEX('I.Supplementary 2019-20'!AA$8:AA$191,MATCH($B198,'I.Supplementary 2019-20'!$B$8:$B$191,0))),INDEX('KI 2019-20'!AA$9:AA$383,MATCH($B198,'KI 2019-20'!$B$9:$B$383,0)))</f>
        <v>0</v>
      </c>
      <c r="W198" s="155">
        <f>_xlfn.IFNA(IF($B198=$B$382,0,INDEX('I.Supplementary 2019-20'!AB$8:AB$191,MATCH($B198,'I.Supplementary 2019-20'!$B$8:$B$191,0))),INDEX('KI 2019-20'!AB$9:AB$383,MATCH($B198,'KI 2019-20'!$B$9:$B$383,0)))</f>
        <v>0</v>
      </c>
      <c r="Y198" s="154">
        <f>_xlfn.IFNA(IF($B198=$B$382,0,INDEX('I.Supplementary 2019-20'!$I$8:$I$191,MATCH($B198,'I.Supplementary 2019-20'!$B$8:$B$191,0))),INDEX('KI 2019-20'!$I$9:$I$383,MATCH($B198,'KI 2019-20'!$B$9:$B$383,0)))</f>
        <v>0</v>
      </c>
      <c r="Z198" s="153">
        <f>_xlfn.IFNA(IF($B198=$B$382,0,INDEX('I.Supplementary 2019-20'!$J$8:$J$191,MATCH($B198,'I.Supplementary 2019-20'!$B$8:$B$191,0))),INDEX('KI 2019-20'!$J$9:$J$383,MATCH($B198,'KI 2019-20'!$B$9:$B$383,0)))</f>
        <v>1.50791685583278</v>
      </c>
      <c r="AA198" s="155">
        <f>_xlfn.IFNA(IF($B198=$B$382,0,INDEX('I.Supplementary 2019-20'!$H$8:$H$191,MATCH($B198,'I.Supplementary 2019-20'!$B$8:$B$191,0))),INDEX('KI 2019-20'!$H$9:$H$383,MATCH($B198,'KI 2019-20'!$B$9:$B$383,0)))</f>
        <v>1.50791685583278</v>
      </c>
      <c r="AC198" s="156">
        <f>I198*('Other inputs'!$C$6/'Other inputs'!$C$5)</f>
        <v>0</v>
      </c>
      <c r="AD198" s="149">
        <f>IF(B198=$B$35,J198*('Other inputs'!$C$6/'Other inputs'!$C$5)-('Other inputs'!$C$18/1000000),J198*('Other inputs'!$C$6/'Other inputs'!$C$5))</f>
        <v>0</v>
      </c>
      <c r="AE198" s="149">
        <f>K198*('Other inputs'!$C$6/'Other inputs'!$C$5)</f>
        <v>0</v>
      </c>
      <c r="AF198" s="149">
        <f>L198*('Other inputs'!$C$6/'Other inputs'!$C$5)</f>
        <v>0</v>
      </c>
      <c r="AG198" s="188">
        <f>M198*('Other inputs'!$C$6/'Other inputs'!$C$5)</f>
        <v>0</v>
      </c>
      <c r="AH198" s="149">
        <f>N198*('Other inputs'!$C$6/'Other inputs'!$C$5)</f>
        <v>0</v>
      </c>
      <c r="AI198" s="149">
        <f>O198*('Other inputs'!$C$6/'Other inputs'!$C$5)</f>
        <v>1.5324857659074487</v>
      </c>
      <c r="AJ198" s="149">
        <f>P198*('Other inputs'!$C$6/'Other inputs'!$C$5)</f>
        <v>0</v>
      </c>
      <c r="AK198" s="149">
        <f>Q198*('Other inputs'!$C$6/'Other inputs'!$C$5)</f>
        <v>0</v>
      </c>
      <c r="AL198" s="188">
        <f>R198*('Other inputs'!$C$6/'Other inputs'!$C$5)</f>
        <v>0</v>
      </c>
      <c r="AM198" s="156">
        <f t="shared" si="32"/>
        <v>0</v>
      </c>
      <c r="AN198" s="149">
        <f t="shared" si="33"/>
        <v>1.5324857659074487</v>
      </c>
      <c r="AO198" s="149">
        <f t="shared" si="34"/>
        <v>0</v>
      </c>
      <c r="AP198" s="149">
        <f t="shared" si="35"/>
        <v>0</v>
      </c>
      <c r="AQ198" s="188">
        <f t="shared" si="36"/>
        <v>0</v>
      </c>
      <c r="AR198" s="149"/>
      <c r="AS198" s="156">
        <f>IF(D198=$C$171,'Other inputs'!$C$12/1000000,SUM(AC198:AG198))</f>
        <v>0</v>
      </c>
      <c r="AT198" s="200">
        <f>IF(D198=$C$171,$Z$171*('Other inputs'!$C$6/'Other inputs'!$C$5),SUM(AH198:AL198))</f>
        <v>1.5324857659074487</v>
      </c>
      <c r="AU198" s="210">
        <f t="shared" si="37"/>
        <v>1.5324857659074487</v>
      </c>
      <c r="AV198" s="214"/>
      <c r="AW198" s="199">
        <f>IF($G198=1,0,IF($B198=$B$172,AC198*('Other inputs'!$F$6/'Other inputs'!$F$5)-('Other inputs'!$C$28/1000000),AC198*('Other inputs'!$F$6/'Other inputs'!$F$5)))</f>
        <v>0</v>
      </c>
      <c r="AX198" s="200">
        <f>IF($G198=1,0,IF($B198=$B$172,AD198*('Other inputs'!$F$6/'Other inputs'!$F$5)-('Other inputs'!$C$29/1000000),AD198*('Other inputs'!$F$6/'Other inputs'!$F$5)))</f>
        <v>0</v>
      </c>
      <c r="AY198" s="200">
        <f>IF($G198=1,0,AE198*('Other inputs'!$F$6/'Other inputs'!$F$5))</f>
        <v>0</v>
      </c>
      <c r="AZ198" s="200">
        <f>IF($G198=1,0,AF198*('Other inputs'!$F$6/'Other inputs'!$F$5))</f>
        <v>0</v>
      </c>
      <c r="BA198" s="200">
        <f>IF($G198=1,0,AG198*('Other inputs'!$F$6/'Other inputs'!$F$5))</f>
        <v>0</v>
      </c>
      <c r="BB198" s="199">
        <f>IF($G198=1,0,AH198*('Other inputs'!$C$7/'Other inputs'!$C$6))</f>
        <v>0</v>
      </c>
      <c r="BC198" s="200">
        <f>IF($G198=1,0,AI198*('Other inputs'!$C$7/'Other inputs'!$C$6))</f>
        <v>1.5324857659074487</v>
      </c>
      <c r="BD198" s="200">
        <f>IF($G198=1,0,AJ198*('Other inputs'!$C$7/'Other inputs'!$C$6))</f>
        <v>0</v>
      </c>
      <c r="BE198" s="200">
        <f>IF($G198=1,0,AK198*('Other inputs'!$C$7/'Other inputs'!$C$6))</f>
        <v>0</v>
      </c>
      <c r="BF198" s="200">
        <f>IF($G198=1,0,AL198*('Other inputs'!$C$7/'Other inputs'!$C$6))</f>
        <v>0</v>
      </c>
      <c r="BG198" s="199">
        <f t="shared" si="38"/>
        <v>0</v>
      </c>
      <c r="BH198" s="200">
        <f t="shared" si="39"/>
        <v>1.5324857659074487</v>
      </c>
      <c r="BI198" s="200">
        <f t="shared" si="40"/>
        <v>0</v>
      </c>
      <c r="BJ198" s="200">
        <f t="shared" si="41"/>
        <v>0</v>
      </c>
      <c r="BK198" s="210">
        <f t="shared" si="42"/>
        <v>0</v>
      </c>
      <c r="BL198" s="200"/>
      <c r="BM198" s="199">
        <f>IF(D198=C$171,'Other inputs'!$C$13/1000000,SUM(AW198:BA198))</f>
        <v>0</v>
      </c>
      <c r="BN198" s="200">
        <f>IF(B198=$B$171,$AT$171*('Other inputs'!$C$7/'Other inputs'!$C$6),SUM(BB198:BF198))</f>
        <v>1.5324857659074487</v>
      </c>
      <c r="BO198" s="188">
        <f t="shared" si="43"/>
        <v>1.5324857659074487</v>
      </c>
    </row>
    <row r="199" spans="2:67">
      <c r="B199" s="121" t="str">
        <f>'KI 2019-20'!B200</f>
        <v>E1851</v>
      </c>
      <c r="C199" s="160" t="str">
        <f t="shared" si="30"/>
        <v>E1851</v>
      </c>
      <c r="D199" s="160" t="str">
        <f t="shared" si="31"/>
        <v>E1851</v>
      </c>
      <c r="E199" t="str">
        <f>INDEX('KI 2019-20'!D$9:D$383,MATCH($B199,'KI 2019-20'!$B$9:$B$383,0))</f>
        <v>SD</v>
      </c>
      <c r="F199" t="str">
        <f>INDEX('KI 2019-20'!E$9:E$383,MATCH($B199,'KI 2019-20'!$B$9:$B$383,0))</f>
        <v>P1901</v>
      </c>
      <c r="G199" s="119">
        <v>0</v>
      </c>
      <c r="H199" s="120" t="str">
        <f>INDEX('KI 2019-20'!F$9:F$383,MATCH($B199,'KI 2019-20'!$B$9:$B$383,0))</f>
        <v>Malvern Hills</v>
      </c>
      <c r="I199" s="154">
        <f>_xlfn.IFNA(IF($B199=$B$382,0,INDEX('I.Supplementary 2019-20'!N$8:N$191,MATCH($B199,'I.Supplementary 2019-20'!$B$8:$B$191,0))),INDEX('KI 2019-20'!N$9:N$383,MATCH($B199,'KI 2019-20'!$B$9:$B$383,0)))</f>
        <v>0</v>
      </c>
      <c r="J199" s="153">
        <f>_xlfn.IFNA(IF($B199=$B$382,0,INDEX('I.Supplementary 2019-20'!O$8:O$191,MATCH($B199,'I.Supplementary 2019-20'!$B$8:$B$191,0))),INDEX('KI 2019-20'!O$9:O$383,MATCH($B199,'KI 2019-20'!$B$9:$B$383,0)))</f>
        <v>0</v>
      </c>
      <c r="K199" s="153">
        <f>_xlfn.IFNA(IF($B199=$B$382,0,INDEX('I.Supplementary 2019-20'!P$8:P$191,MATCH($B199,'I.Supplementary 2019-20'!$B$8:$B$191,0))),INDEX('KI 2019-20'!P$9:P$383,MATCH($B199,'KI 2019-20'!$B$9:$B$383,0)))</f>
        <v>0</v>
      </c>
      <c r="L199" s="153">
        <f>_xlfn.IFNA(IF($B199=$B$382,0,INDEX('I.Supplementary 2019-20'!Q$8:Q$191,MATCH($B199,'I.Supplementary 2019-20'!$B$8:$B$191,0))),INDEX('KI 2019-20'!Q$9:Q$383,MATCH($B199,'KI 2019-20'!$B$9:$B$383,0)))</f>
        <v>0</v>
      </c>
      <c r="M199" s="155">
        <f>_xlfn.IFNA(IF($B199=$B$382,0,INDEX('I.Supplementary 2019-20'!R$8:R$191,MATCH($B199,'I.Supplementary 2019-20'!$B$8:$B$191,0))),INDEX('KI 2019-20'!R$9:R$383,MATCH($B199,'KI 2019-20'!$B$9:$B$383,0)))</f>
        <v>0</v>
      </c>
      <c r="N199" s="153">
        <f>_xlfn.IFNA(IF($B199=$B$382,0,INDEX('I.Supplementary 2019-20'!S$8:S$191,MATCH($B199,'I.Supplementary 2019-20'!$B$8:$B$191,0))),INDEX('KI 2019-20'!S$9:S$383,MATCH($B199,'KI 2019-20'!$B$9:$B$383,0)))</f>
        <v>0</v>
      </c>
      <c r="O199" s="153">
        <f>_xlfn.IFNA(IF($B199=$B$382,0,INDEX('I.Supplementary 2019-20'!T$8:T$191,MATCH($B199,'I.Supplementary 2019-20'!$B$8:$B$191,0))),INDEX('KI 2019-20'!T$9:T$383,MATCH($B199,'KI 2019-20'!$B$9:$B$383,0)))</f>
        <v>1.7990637063619674</v>
      </c>
      <c r="P199" s="153">
        <f>_xlfn.IFNA(IF($B199=$B$382,0,INDEX('I.Supplementary 2019-20'!U$8:U$191,MATCH($B199,'I.Supplementary 2019-20'!$B$8:$B$191,0))),INDEX('KI 2019-20'!U$9:U$383,MATCH($B199,'KI 2019-20'!$B$9:$B$383,0)))</f>
        <v>0</v>
      </c>
      <c r="Q199" s="153">
        <f>_xlfn.IFNA(IF($B199=$B$382,0,INDEX('I.Supplementary 2019-20'!V$8:V$191,MATCH($B199,'I.Supplementary 2019-20'!$B$8:$B$191,0))),INDEX('KI 2019-20'!V$9:V$383,MATCH($B199,'KI 2019-20'!$B$9:$B$383,0)))</f>
        <v>0</v>
      </c>
      <c r="R199" s="155">
        <f>_xlfn.IFNA(IF($B199=$B$382,0,INDEX('I.Supplementary 2019-20'!W$8:W$191,MATCH($B199,'I.Supplementary 2019-20'!$B$8:$B$191,0))),INDEX('KI 2019-20'!W$9:W$383,MATCH($B199,'KI 2019-20'!$B$9:$B$383,0)))</f>
        <v>0</v>
      </c>
      <c r="S199" s="153">
        <f>_xlfn.IFNA(IF($B199=$B$382,0,INDEX('I.Supplementary 2019-20'!X$8:X$191,MATCH($B199,'I.Supplementary 2019-20'!$B$8:$B$191,0))),INDEX('KI 2019-20'!X$9:X$383,MATCH($B199,'KI 2019-20'!$B$9:$B$383,0)))</f>
        <v>0</v>
      </c>
      <c r="T199" s="153">
        <f>_xlfn.IFNA(IF($B199=$B$382,0,INDEX('I.Supplementary 2019-20'!Y$8:Y$191,MATCH($B199,'I.Supplementary 2019-20'!$B$8:$B$191,0))),INDEX('KI 2019-20'!Y$9:Y$383,MATCH($B199,'KI 2019-20'!$B$9:$B$383,0)))</f>
        <v>1.7990637063619674</v>
      </c>
      <c r="U199" s="153">
        <f>_xlfn.IFNA(IF($B199=$B$382,0,INDEX('I.Supplementary 2019-20'!Z$8:Z$191,MATCH($B199,'I.Supplementary 2019-20'!$B$8:$B$191,0))),INDEX('KI 2019-20'!Z$9:Z$383,MATCH($B199,'KI 2019-20'!$B$9:$B$383,0)))</f>
        <v>0</v>
      </c>
      <c r="V199" s="153">
        <f>_xlfn.IFNA(IF($B199=$B$382,0,INDEX('I.Supplementary 2019-20'!AA$8:AA$191,MATCH($B199,'I.Supplementary 2019-20'!$B$8:$B$191,0))),INDEX('KI 2019-20'!AA$9:AA$383,MATCH($B199,'KI 2019-20'!$B$9:$B$383,0)))</f>
        <v>0</v>
      </c>
      <c r="W199" s="155">
        <f>_xlfn.IFNA(IF($B199=$B$382,0,INDEX('I.Supplementary 2019-20'!AB$8:AB$191,MATCH($B199,'I.Supplementary 2019-20'!$B$8:$B$191,0))),INDEX('KI 2019-20'!AB$9:AB$383,MATCH($B199,'KI 2019-20'!$B$9:$B$383,0)))</f>
        <v>0</v>
      </c>
      <c r="Y199" s="154">
        <f>_xlfn.IFNA(IF($B199=$B$382,0,INDEX('I.Supplementary 2019-20'!$I$8:$I$191,MATCH($B199,'I.Supplementary 2019-20'!$B$8:$B$191,0))),INDEX('KI 2019-20'!$I$9:$I$383,MATCH($B199,'KI 2019-20'!$B$9:$B$383,0)))</f>
        <v>0</v>
      </c>
      <c r="Z199" s="153">
        <f>_xlfn.IFNA(IF($B199=$B$382,0,INDEX('I.Supplementary 2019-20'!$J$8:$J$191,MATCH($B199,'I.Supplementary 2019-20'!$B$8:$B$191,0))),INDEX('KI 2019-20'!$J$9:$J$383,MATCH($B199,'KI 2019-20'!$B$9:$B$383,0)))</f>
        <v>1.7990637063619674</v>
      </c>
      <c r="AA199" s="155">
        <f>_xlfn.IFNA(IF($B199=$B$382,0,INDEX('I.Supplementary 2019-20'!$H$8:$H$191,MATCH($B199,'I.Supplementary 2019-20'!$B$8:$B$191,0))),INDEX('KI 2019-20'!$H$9:$H$383,MATCH($B199,'KI 2019-20'!$B$9:$B$383,0)))</f>
        <v>1.7990637063619674</v>
      </c>
      <c r="AC199" s="156">
        <f>I199*('Other inputs'!$C$6/'Other inputs'!$C$5)</f>
        <v>0</v>
      </c>
      <c r="AD199" s="149">
        <f>IF(B199=$B$35,J199*('Other inputs'!$C$6/'Other inputs'!$C$5)-('Other inputs'!$C$18/1000000),J199*('Other inputs'!$C$6/'Other inputs'!$C$5))</f>
        <v>0</v>
      </c>
      <c r="AE199" s="149">
        <f>K199*('Other inputs'!$C$6/'Other inputs'!$C$5)</f>
        <v>0</v>
      </c>
      <c r="AF199" s="149">
        <f>L199*('Other inputs'!$C$6/'Other inputs'!$C$5)</f>
        <v>0</v>
      </c>
      <c r="AG199" s="188">
        <f>M199*('Other inputs'!$C$6/'Other inputs'!$C$5)</f>
        <v>0</v>
      </c>
      <c r="AH199" s="149">
        <f>N199*('Other inputs'!$C$6/'Other inputs'!$C$5)</f>
        <v>0</v>
      </c>
      <c r="AI199" s="149">
        <f>O199*('Other inputs'!$C$6/'Other inputs'!$C$5)</f>
        <v>1.828376353308802</v>
      </c>
      <c r="AJ199" s="149">
        <f>P199*('Other inputs'!$C$6/'Other inputs'!$C$5)</f>
        <v>0</v>
      </c>
      <c r="AK199" s="149">
        <f>Q199*('Other inputs'!$C$6/'Other inputs'!$C$5)</f>
        <v>0</v>
      </c>
      <c r="AL199" s="188">
        <f>R199*('Other inputs'!$C$6/'Other inputs'!$C$5)</f>
        <v>0</v>
      </c>
      <c r="AM199" s="156">
        <f t="shared" si="32"/>
        <v>0</v>
      </c>
      <c r="AN199" s="149">
        <f t="shared" si="33"/>
        <v>1.828376353308802</v>
      </c>
      <c r="AO199" s="149">
        <f t="shared" si="34"/>
        <v>0</v>
      </c>
      <c r="AP199" s="149">
        <f t="shared" si="35"/>
        <v>0</v>
      </c>
      <c r="AQ199" s="188">
        <f t="shared" si="36"/>
        <v>0</v>
      </c>
      <c r="AR199" s="149"/>
      <c r="AS199" s="156">
        <f>IF(D199=$C$171,'Other inputs'!$C$12/1000000,SUM(AC199:AG199))</f>
        <v>0</v>
      </c>
      <c r="AT199" s="200">
        <f>IF(D199=$C$171,$Z$171*('Other inputs'!$C$6/'Other inputs'!$C$5),SUM(AH199:AL199))</f>
        <v>1.828376353308802</v>
      </c>
      <c r="AU199" s="210">
        <f t="shared" si="37"/>
        <v>1.828376353308802</v>
      </c>
      <c r="AV199" s="214"/>
      <c r="AW199" s="199">
        <f>IF($G199=1,0,IF($B199=$B$172,AC199*('Other inputs'!$F$6/'Other inputs'!$F$5)-('Other inputs'!$C$28/1000000),AC199*('Other inputs'!$F$6/'Other inputs'!$F$5)))</f>
        <v>0</v>
      </c>
      <c r="AX199" s="200">
        <f>IF($G199=1,0,IF($B199=$B$172,AD199*('Other inputs'!$F$6/'Other inputs'!$F$5)-('Other inputs'!$C$29/1000000),AD199*('Other inputs'!$F$6/'Other inputs'!$F$5)))</f>
        <v>0</v>
      </c>
      <c r="AY199" s="200">
        <f>IF($G199=1,0,AE199*('Other inputs'!$F$6/'Other inputs'!$F$5))</f>
        <v>0</v>
      </c>
      <c r="AZ199" s="200">
        <f>IF($G199=1,0,AF199*('Other inputs'!$F$6/'Other inputs'!$F$5))</f>
        <v>0</v>
      </c>
      <c r="BA199" s="200">
        <f>IF($G199=1,0,AG199*('Other inputs'!$F$6/'Other inputs'!$F$5))</f>
        <v>0</v>
      </c>
      <c r="BB199" s="199">
        <f>IF($G199=1,0,AH199*('Other inputs'!$C$7/'Other inputs'!$C$6))</f>
        <v>0</v>
      </c>
      <c r="BC199" s="200">
        <f>IF($G199=1,0,AI199*('Other inputs'!$C$7/'Other inputs'!$C$6))</f>
        <v>1.828376353308802</v>
      </c>
      <c r="BD199" s="200">
        <f>IF($G199=1,0,AJ199*('Other inputs'!$C$7/'Other inputs'!$C$6))</f>
        <v>0</v>
      </c>
      <c r="BE199" s="200">
        <f>IF($G199=1,0,AK199*('Other inputs'!$C$7/'Other inputs'!$C$6))</f>
        <v>0</v>
      </c>
      <c r="BF199" s="200">
        <f>IF($G199=1,0,AL199*('Other inputs'!$C$7/'Other inputs'!$C$6))</f>
        <v>0</v>
      </c>
      <c r="BG199" s="199">
        <f t="shared" si="38"/>
        <v>0</v>
      </c>
      <c r="BH199" s="200">
        <f t="shared" si="39"/>
        <v>1.828376353308802</v>
      </c>
      <c r="BI199" s="200">
        <f t="shared" si="40"/>
        <v>0</v>
      </c>
      <c r="BJ199" s="200">
        <f t="shared" si="41"/>
        <v>0</v>
      </c>
      <c r="BK199" s="210">
        <f t="shared" si="42"/>
        <v>0</v>
      </c>
      <c r="BL199" s="200"/>
      <c r="BM199" s="199">
        <f>IF(D199=C$171,'Other inputs'!$C$13/1000000,SUM(AW199:BA199))</f>
        <v>0</v>
      </c>
      <c r="BN199" s="200">
        <f>IF(B199=$B$171,$AT$171*('Other inputs'!$C$7/'Other inputs'!$C$6),SUM(BB199:BF199))</f>
        <v>1.828376353308802</v>
      </c>
      <c r="BO199" s="188">
        <f t="shared" si="43"/>
        <v>1.828376353308802</v>
      </c>
    </row>
    <row r="200" spans="2:67">
      <c r="B200" s="121" t="str">
        <f>'KI 2019-20'!B201</f>
        <v>E4203</v>
      </c>
      <c r="C200" s="160" t="str">
        <f t="shared" si="30"/>
        <v>E4203</v>
      </c>
      <c r="D200" s="160" t="str">
        <f t="shared" si="31"/>
        <v>E4203</v>
      </c>
      <c r="E200" t="str">
        <f>INDEX('KI 2019-20'!D$9:D$383,MATCH($B200,'KI 2019-20'!$B$9:$B$383,0))</f>
        <v>MD</v>
      </c>
      <c r="F200" t="str">
        <f>INDEX('KI 2019-20'!E$9:E$383,MATCH($B200,'KI 2019-20'!$B$9:$B$383,0))</f>
        <v>P1701</v>
      </c>
      <c r="G200" s="119">
        <v>0</v>
      </c>
      <c r="H200" s="120" t="str">
        <f>INDEX('KI 2019-20'!F$9:F$383,MATCH($B200,'KI 2019-20'!$B$9:$B$383,0))</f>
        <v>Manchester</v>
      </c>
      <c r="I200" s="154">
        <f>_xlfn.IFNA(IF($B200=$B$382,0,INDEX('I.Supplementary 2019-20'!N$8:N$191,MATCH($B200,'I.Supplementary 2019-20'!$B$8:$B$191,0))),INDEX('KI 2019-20'!N$9:N$383,MATCH($B200,'KI 2019-20'!$B$9:$B$383,0)))</f>
        <v>52.165777552922982</v>
      </c>
      <c r="J200" s="153">
        <f>_xlfn.IFNA(IF($B200=$B$382,0,INDEX('I.Supplementary 2019-20'!O$8:O$191,MATCH($B200,'I.Supplementary 2019-20'!$B$8:$B$191,0))),INDEX('KI 2019-20'!O$9:O$383,MATCH($B200,'KI 2019-20'!$B$9:$B$383,0)))</f>
        <v>4.8753161764666624</v>
      </c>
      <c r="K200" s="153">
        <f>_xlfn.IFNA(IF($B200=$B$382,0,INDEX('I.Supplementary 2019-20'!P$8:P$191,MATCH($B200,'I.Supplementary 2019-20'!$B$8:$B$191,0))),INDEX('KI 2019-20'!P$9:P$383,MATCH($B200,'KI 2019-20'!$B$9:$B$383,0)))</f>
        <v>0</v>
      </c>
      <c r="L200" s="153">
        <f>_xlfn.IFNA(IF($B200=$B$382,0,INDEX('I.Supplementary 2019-20'!Q$8:Q$191,MATCH($B200,'I.Supplementary 2019-20'!$B$8:$B$191,0))),INDEX('KI 2019-20'!Q$9:Q$383,MATCH($B200,'KI 2019-20'!$B$9:$B$383,0)))</f>
        <v>0</v>
      </c>
      <c r="M200" s="155">
        <f>_xlfn.IFNA(IF($B200=$B$382,0,INDEX('I.Supplementary 2019-20'!R$8:R$191,MATCH($B200,'I.Supplementary 2019-20'!$B$8:$B$191,0))),INDEX('KI 2019-20'!R$9:R$383,MATCH($B200,'KI 2019-20'!$B$9:$B$383,0)))</f>
        <v>0</v>
      </c>
      <c r="N200" s="153">
        <f>_xlfn.IFNA(IF($B200=$B$382,0,INDEX('I.Supplementary 2019-20'!S$8:S$191,MATCH($B200,'I.Supplementary 2019-20'!$B$8:$B$191,0))),INDEX('KI 2019-20'!S$9:S$383,MATCH($B200,'KI 2019-20'!$B$9:$B$383,0)))</f>
        <v>147.34013160610954</v>
      </c>
      <c r="O200" s="153">
        <f>_xlfn.IFNA(IF($B200=$B$382,0,INDEX('I.Supplementary 2019-20'!T$8:T$191,MATCH($B200,'I.Supplementary 2019-20'!$B$8:$B$191,0))),INDEX('KI 2019-20'!T$9:T$383,MATCH($B200,'KI 2019-20'!$B$9:$B$383,0)))</f>
        <v>28.561299402802437</v>
      </c>
      <c r="P200" s="153">
        <f>_xlfn.IFNA(IF($B200=$B$382,0,INDEX('I.Supplementary 2019-20'!U$8:U$191,MATCH($B200,'I.Supplementary 2019-20'!$B$8:$B$191,0))),INDEX('KI 2019-20'!U$9:U$383,MATCH($B200,'KI 2019-20'!$B$9:$B$383,0)))</f>
        <v>0</v>
      </c>
      <c r="Q200" s="153">
        <f>_xlfn.IFNA(IF($B200=$B$382,0,INDEX('I.Supplementary 2019-20'!V$8:V$191,MATCH($B200,'I.Supplementary 2019-20'!$B$8:$B$191,0))),INDEX('KI 2019-20'!V$9:V$383,MATCH($B200,'KI 2019-20'!$B$9:$B$383,0)))</f>
        <v>0</v>
      </c>
      <c r="R200" s="155">
        <f>_xlfn.IFNA(IF($B200=$B$382,0,INDEX('I.Supplementary 2019-20'!W$8:W$191,MATCH($B200,'I.Supplementary 2019-20'!$B$8:$B$191,0))),INDEX('KI 2019-20'!W$9:W$383,MATCH($B200,'KI 2019-20'!$B$9:$B$383,0)))</f>
        <v>0</v>
      </c>
      <c r="S200" s="153">
        <f>_xlfn.IFNA(IF($B200=$B$382,0,INDEX('I.Supplementary 2019-20'!X$8:X$191,MATCH($B200,'I.Supplementary 2019-20'!$B$8:$B$191,0))),INDEX('KI 2019-20'!X$9:X$383,MATCH($B200,'KI 2019-20'!$B$9:$B$383,0)))</f>
        <v>199.50590915903251</v>
      </c>
      <c r="T200" s="153">
        <f>_xlfn.IFNA(IF($B200=$B$382,0,INDEX('I.Supplementary 2019-20'!Y$8:Y$191,MATCH($B200,'I.Supplementary 2019-20'!$B$8:$B$191,0))),INDEX('KI 2019-20'!Y$9:Y$383,MATCH($B200,'KI 2019-20'!$B$9:$B$383,0)))</f>
        <v>33.436615579269102</v>
      </c>
      <c r="U200" s="153">
        <f>_xlfn.IFNA(IF($B200=$B$382,0,INDEX('I.Supplementary 2019-20'!Z$8:Z$191,MATCH($B200,'I.Supplementary 2019-20'!$B$8:$B$191,0))),INDEX('KI 2019-20'!Z$9:Z$383,MATCH($B200,'KI 2019-20'!$B$9:$B$383,0)))</f>
        <v>0</v>
      </c>
      <c r="V200" s="153">
        <f>_xlfn.IFNA(IF($B200=$B$382,0,INDEX('I.Supplementary 2019-20'!AA$8:AA$191,MATCH($B200,'I.Supplementary 2019-20'!$B$8:$B$191,0))),INDEX('KI 2019-20'!AA$9:AA$383,MATCH($B200,'KI 2019-20'!$B$9:$B$383,0)))</f>
        <v>0</v>
      </c>
      <c r="W200" s="155">
        <f>_xlfn.IFNA(IF($B200=$B$382,0,INDEX('I.Supplementary 2019-20'!AB$8:AB$191,MATCH($B200,'I.Supplementary 2019-20'!$B$8:$B$191,0))),INDEX('KI 2019-20'!AB$9:AB$383,MATCH($B200,'KI 2019-20'!$B$9:$B$383,0)))</f>
        <v>0</v>
      </c>
      <c r="Y200" s="154">
        <f>_xlfn.IFNA(IF($B200=$B$382,0,INDEX('I.Supplementary 2019-20'!$I$8:$I$191,MATCH($B200,'I.Supplementary 2019-20'!$B$8:$B$191,0))),INDEX('KI 2019-20'!$I$9:$I$383,MATCH($B200,'KI 2019-20'!$B$9:$B$383,0)))</f>
        <v>57.041093729389637</v>
      </c>
      <c r="Z200" s="153">
        <f>_xlfn.IFNA(IF($B200=$B$382,0,INDEX('I.Supplementary 2019-20'!$J$8:$J$191,MATCH($B200,'I.Supplementary 2019-20'!$B$8:$B$191,0))),INDEX('KI 2019-20'!$J$9:$J$383,MATCH($B200,'KI 2019-20'!$B$9:$B$383,0)))</f>
        <v>175.90143100891197</v>
      </c>
      <c r="AA200" s="155">
        <f>_xlfn.IFNA(IF($B200=$B$382,0,INDEX('I.Supplementary 2019-20'!$H$8:$H$191,MATCH($B200,'I.Supplementary 2019-20'!$B$8:$B$191,0))),INDEX('KI 2019-20'!$H$9:$H$383,MATCH($B200,'KI 2019-20'!$B$9:$B$383,0)))</f>
        <v>232.94252473830161</v>
      </c>
      <c r="AC200" s="156">
        <f>I200*('Other inputs'!$C$6/'Other inputs'!$C$5)</f>
        <v>53.015729122013376</v>
      </c>
      <c r="AD200" s="149">
        <f>IF(B200=$B$35,J200*('Other inputs'!$C$6/'Other inputs'!$C$5)-('Other inputs'!$C$18/1000000),J200*('Other inputs'!$C$6/'Other inputs'!$C$5))</f>
        <v>4.95475106325227</v>
      </c>
      <c r="AE200" s="149">
        <f>K200*('Other inputs'!$C$6/'Other inputs'!$C$5)</f>
        <v>0</v>
      </c>
      <c r="AF200" s="149">
        <f>L200*('Other inputs'!$C$6/'Other inputs'!$C$5)</f>
        <v>0</v>
      </c>
      <c r="AG200" s="188">
        <f>M200*('Other inputs'!$C$6/'Other inputs'!$C$5)</f>
        <v>0</v>
      </c>
      <c r="AH200" s="149">
        <f>N200*('Other inputs'!$C$6/'Other inputs'!$C$5)</f>
        <v>149.7407854815655</v>
      </c>
      <c r="AI200" s="149">
        <f>O200*('Other inputs'!$C$6/'Other inputs'!$C$5)</f>
        <v>29.026656623214699</v>
      </c>
      <c r="AJ200" s="149">
        <f>P200*('Other inputs'!$C$6/'Other inputs'!$C$5)</f>
        <v>0</v>
      </c>
      <c r="AK200" s="149">
        <f>Q200*('Other inputs'!$C$6/'Other inputs'!$C$5)</f>
        <v>0</v>
      </c>
      <c r="AL200" s="188">
        <f>R200*('Other inputs'!$C$6/'Other inputs'!$C$5)</f>
        <v>0</v>
      </c>
      <c r="AM200" s="156">
        <f t="shared" si="32"/>
        <v>202.75651460357886</v>
      </c>
      <c r="AN200" s="149">
        <f t="shared" si="33"/>
        <v>33.981407686466966</v>
      </c>
      <c r="AO200" s="149">
        <f t="shared" si="34"/>
        <v>0</v>
      </c>
      <c r="AP200" s="149">
        <f t="shared" si="35"/>
        <v>0</v>
      </c>
      <c r="AQ200" s="188">
        <f t="shared" si="36"/>
        <v>0</v>
      </c>
      <c r="AR200" s="149"/>
      <c r="AS200" s="156">
        <f>IF(D200=$C$171,'Other inputs'!$C$12/1000000,SUM(AC200:AG200))</f>
        <v>57.970480185265643</v>
      </c>
      <c r="AT200" s="200">
        <f>IF(D200=$C$171,$Z$171*('Other inputs'!$C$6/'Other inputs'!$C$5),SUM(AH200:AL200))</f>
        <v>178.7674421047802</v>
      </c>
      <c r="AU200" s="210">
        <f t="shared" si="37"/>
        <v>236.73792229004584</v>
      </c>
      <c r="AV200" s="214"/>
      <c r="AW200" s="199">
        <f>IF($G200=1,0,IF($B200=$B$172,AC200*('Other inputs'!$F$6/'Other inputs'!$F$5)-('Other inputs'!$C$28/1000000),AC200*('Other inputs'!$F$6/'Other inputs'!$F$5)))</f>
        <v>53.308903660936949</v>
      </c>
      <c r="AX200" s="200">
        <f>IF($G200=1,0,IF($B200=$B$172,AD200*('Other inputs'!$F$6/'Other inputs'!$F$5)-('Other inputs'!$C$29/1000000),AD200*('Other inputs'!$F$6/'Other inputs'!$F$5)))</f>
        <v>4.9821506083025122</v>
      </c>
      <c r="AY200" s="200">
        <f>IF($G200=1,0,AE200*('Other inputs'!$F$6/'Other inputs'!$F$5))</f>
        <v>0</v>
      </c>
      <c r="AZ200" s="200">
        <f>IF($G200=1,0,AF200*('Other inputs'!$F$6/'Other inputs'!$F$5))</f>
        <v>0</v>
      </c>
      <c r="BA200" s="200">
        <f>IF($G200=1,0,AG200*('Other inputs'!$F$6/'Other inputs'!$F$5))</f>
        <v>0</v>
      </c>
      <c r="BB200" s="199">
        <f>IF($G200=1,0,AH200*('Other inputs'!$C$7/'Other inputs'!$C$6))</f>
        <v>149.7407854815655</v>
      </c>
      <c r="BC200" s="200">
        <f>IF($G200=1,0,AI200*('Other inputs'!$C$7/'Other inputs'!$C$6))</f>
        <v>29.026656623214699</v>
      </c>
      <c r="BD200" s="200">
        <f>IF($G200=1,0,AJ200*('Other inputs'!$C$7/'Other inputs'!$C$6))</f>
        <v>0</v>
      </c>
      <c r="BE200" s="200">
        <f>IF($G200=1,0,AK200*('Other inputs'!$C$7/'Other inputs'!$C$6))</f>
        <v>0</v>
      </c>
      <c r="BF200" s="200">
        <f>IF($G200=1,0,AL200*('Other inputs'!$C$7/'Other inputs'!$C$6))</f>
        <v>0</v>
      </c>
      <c r="BG200" s="199">
        <f t="shared" si="38"/>
        <v>203.04968914250244</v>
      </c>
      <c r="BH200" s="200">
        <f t="shared" si="39"/>
        <v>34.00880723151721</v>
      </c>
      <c r="BI200" s="200">
        <f t="shared" si="40"/>
        <v>0</v>
      </c>
      <c r="BJ200" s="200">
        <f t="shared" si="41"/>
        <v>0</v>
      </c>
      <c r="BK200" s="210">
        <f t="shared" si="42"/>
        <v>0</v>
      </c>
      <c r="BL200" s="200"/>
      <c r="BM200" s="199">
        <f>IF(D200=C$171,'Other inputs'!$C$13/1000000,SUM(AW200:BA200))</f>
        <v>58.29105426923946</v>
      </c>
      <c r="BN200" s="200">
        <f>IF(B200=$B$171,$AT$171*('Other inputs'!$C$7/'Other inputs'!$C$6),SUM(BB200:BF200))</f>
        <v>178.7674421047802</v>
      </c>
      <c r="BO200" s="188">
        <f t="shared" si="43"/>
        <v>237.05849637401965</v>
      </c>
    </row>
    <row r="201" spans="2:67">
      <c r="B201" s="121" t="str">
        <f>'KI 2019-20'!B202</f>
        <v>E3035</v>
      </c>
      <c r="C201" s="160" t="str">
        <f t="shared" ref="C201:C264" si="44">IF(B201="E7034","E6134",IF(B201="E7028","E6128",IF(B201="E7027","E6127",B201)))</f>
        <v>E3035</v>
      </c>
      <c r="D201" s="160" t="str">
        <f t="shared" ref="D201:D264" si="45">IF(C201=$C$170,"E2101O",C201)</f>
        <v>E3035</v>
      </c>
      <c r="E201" t="str">
        <f>INDEX('KI 2019-20'!D$9:D$383,MATCH($B201,'KI 2019-20'!$B$9:$B$383,0))</f>
        <v>SD</v>
      </c>
      <c r="F201">
        <f>INDEX('KI 2019-20'!E$9:E$383,MATCH($B201,'KI 2019-20'!$B$9:$B$383,0))</f>
        <v>0</v>
      </c>
      <c r="G201" s="119">
        <v>0</v>
      </c>
      <c r="H201" s="120" t="str">
        <f>INDEX('KI 2019-20'!F$9:F$383,MATCH($B201,'KI 2019-20'!$B$9:$B$383,0))</f>
        <v>Mansfield</v>
      </c>
      <c r="I201" s="154">
        <f>_xlfn.IFNA(IF($B201=$B$382,0,INDEX('I.Supplementary 2019-20'!N$8:N$191,MATCH($B201,'I.Supplementary 2019-20'!$B$8:$B$191,0))),INDEX('KI 2019-20'!N$9:N$383,MATCH($B201,'KI 2019-20'!$B$9:$B$383,0)))</f>
        <v>0</v>
      </c>
      <c r="J201" s="153">
        <f>_xlfn.IFNA(IF($B201=$B$382,0,INDEX('I.Supplementary 2019-20'!O$8:O$191,MATCH($B201,'I.Supplementary 2019-20'!$B$8:$B$191,0))),INDEX('KI 2019-20'!O$9:O$383,MATCH($B201,'KI 2019-20'!$B$9:$B$383,0)))</f>
        <v>0.24414350321584194</v>
      </c>
      <c r="K201" s="153">
        <f>_xlfn.IFNA(IF($B201=$B$382,0,INDEX('I.Supplementary 2019-20'!P$8:P$191,MATCH($B201,'I.Supplementary 2019-20'!$B$8:$B$191,0))),INDEX('KI 2019-20'!P$9:P$383,MATCH($B201,'KI 2019-20'!$B$9:$B$383,0)))</f>
        <v>0</v>
      </c>
      <c r="L201" s="153">
        <f>_xlfn.IFNA(IF($B201=$B$382,0,INDEX('I.Supplementary 2019-20'!Q$8:Q$191,MATCH($B201,'I.Supplementary 2019-20'!$B$8:$B$191,0))),INDEX('KI 2019-20'!Q$9:Q$383,MATCH($B201,'KI 2019-20'!$B$9:$B$383,0)))</f>
        <v>0</v>
      </c>
      <c r="M201" s="155">
        <f>_xlfn.IFNA(IF($B201=$B$382,0,INDEX('I.Supplementary 2019-20'!R$8:R$191,MATCH($B201,'I.Supplementary 2019-20'!$B$8:$B$191,0))),INDEX('KI 2019-20'!R$9:R$383,MATCH($B201,'KI 2019-20'!$B$9:$B$383,0)))</f>
        <v>0</v>
      </c>
      <c r="N201" s="153">
        <f>_xlfn.IFNA(IF($B201=$B$382,0,INDEX('I.Supplementary 2019-20'!S$8:S$191,MATCH($B201,'I.Supplementary 2019-20'!$B$8:$B$191,0))),INDEX('KI 2019-20'!S$9:S$383,MATCH($B201,'KI 2019-20'!$B$9:$B$383,0)))</f>
        <v>0</v>
      </c>
      <c r="O201" s="153">
        <f>_xlfn.IFNA(IF($B201=$B$382,0,INDEX('I.Supplementary 2019-20'!T$8:T$191,MATCH($B201,'I.Supplementary 2019-20'!$B$8:$B$191,0))),INDEX('KI 2019-20'!T$9:T$383,MATCH($B201,'KI 2019-20'!$B$9:$B$383,0)))</f>
        <v>3.6721913097426615</v>
      </c>
      <c r="P201" s="153">
        <f>_xlfn.IFNA(IF($B201=$B$382,0,INDEX('I.Supplementary 2019-20'!U$8:U$191,MATCH($B201,'I.Supplementary 2019-20'!$B$8:$B$191,0))),INDEX('KI 2019-20'!U$9:U$383,MATCH($B201,'KI 2019-20'!$B$9:$B$383,0)))</f>
        <v>0</v>
      </c>
      <c r="Q201" s="153">
        <f>_xlfn.IFNA(IF($B201=$B$382,0,INDEX('I.Supplementary 2019-20'!V$8:V$191,MATCH($B201,'I.Supplementary 2019-20'!$B$8:$B$191,0))),INDEX('KI 2019-20'!V$9:V$383,MATCH($B201,'KI 2019-20'!$B$9:$B$383,0)))</f>
        <v>0</v>
      </c>
      <c r="R201" s="155">
        <f>_xlfn.IFNA(IF($B201=$B$382,0,INDEX('I.Supplementary 2019-20'!W$8:W$191,MATCH($B201,'I.Supplementary 2019-20'!$B$8:$B$191,0))),INDEX('KI 2019-20'!W$9:W$383,MATCH($B201,'KI 2019-20'!$B$9:$B$383,0)))</f>
        <v>0</v>
      </c>
      <c r="S201" s="153">
        <f>_xlfn.IFNA(IF($B201=$B$382,0,INDEX('I.Supplementary 2019-20'!X$8:X$191,MATCH($B201,'I.Supplementary 2019-20'!$B$8:$B$191,0))),INDEX('KI 2019-20'!X$9:X$383,MATCH($B201,'KI 2019-20'!$B$9:$B$383,0)))</f>
        <v>0</v>
      </c>
      <c r="T201" s="153">
        <f>_xlfn.IFNA(IF($B201=$B$382,0,INDEX('I.Supplementary 2019-20'!Y$8:Y$191,MATCH($B201,'I.Supplementary 2019-20'!$B$8:$B$191,0))),INDEX('KI 2019-20'!Y$9:Y$383,MATCH($B201,'KI 2019-20'!$B$9:$B$383,0)))</f>
        <v>3.9163348129585036</v>
      </c>
      <c r="U201" s="153">
        <f>_xlfn.IFNA(IF($B201=$B$382,0,INDEX('I.Supplementary 2019-20'!Z$8:Z$191,MATCH($B201,'I.Supplementary 2019-20'!$B$8:$B$191,0))),INDEX('KI 2019-20'!Z$9:Z$383,MATCH($B201,'KI 2019-20'!$B$9:$B$383,0)))</f>
        <v>0</v>
      </c>
      <c r="V201" s="153">
        <f>_xlfn.IFNA(IF($B201=$B$382,0,INDEX('I.Supplementary 2019-20'!AA$8:AA$191,MATCH($B201,'I.Supplementary 2019-20'!$B$8:$B$191,0))),INDEX('KI 2019-20'!AA$9:AA$383,MATCH($B201,'KI 2019-20'!$B$9:$B$383,0)))</f>
        <v>0</v>
      </c>
      <c r="W201" s="155">
        <f>_xlfn.IFNA(IF($B201=$B$382,0,INDEX('I.Supplementary 2019-20'!AB$8:AB$191,MATCH($B201,'I.Supplementary 2019-20'!$B$8:$B$191,0))),INDEX('KI 2019-20'!AB$9:AB$383,MATCH($B201,'KI 2019-20'!$B$9:$B$383,0)))</f>
        <v>0</v>
      </c>
      <c r="Y201" s="154">
        <f>_xlfn.IFNA(IF($B201=$B$382,0,INDEX('I.Supplementary 2019-20'!$I$8:$I$191,MATCH($B201,'I.Supplementary 2019-20'!$B$8:$B$191,0))),INDEX('KI 2019-20'!$I$9:$I$383,MATCH($B201,'KI 2019-20'!$B$9:$B$383,0)))</f>
        <v>0.24414350321584194</v>
      </c>
      <c r="Z201" s="153">
        <f>_xlfn.IFNA(IF($B201=$B$382,0,INDEX('I.Supplementary 2019-20'!$J$8:$J$191,MATCH($B201,'I.Supplementary 2019-20'!$B$8:$B$191,0))),INDEX('KI 2019-20'!$J$9:$J$383,MATCH($B201,'KI 2019-20'!$B$9:$B$383,0)))</f>
        <v>3.6721913097426615</v>
      </c>
      <c r="AA201" s="155">
        <f>_xlfn.IFNA(IF($B201=$B$382,0,INDEX('I.Supplementary 2019-20'!$H$8:$H$191,MATCH($B201,'I.Supplementary 2019-20'!$B$8:$B$191,0))),INDEX('KI 2019-20'!$H$9:$H$383,MATCH($B201,'KI 2019-20'!$B$9:$B$383,0)))</f>
        <v>3.9163348129585036</v>
      </c>
      <c r="AC201" s="156">
        <f>I201*('Other inputs'!$C$6/'Other inputs'!$C$5)</f>
        <v>0</v>
      </c>
      <c r="AD201" s="149">
        <f>IF(B201=$B$35,J201*('Other inputs'!$C$6/'Other inputs'!$C$5)-('Other inputs'!$C$18/1000000),J201*('Other inputs'!$C$6/'Other inputs'!$C$5))</f>
        <v>0.24812140143524467</v>
      </c>
      <c r="AE201" s="149">
        <f>K201*('Other inputs'!$C$6/'Other inputs'!$C$5)</f>
        <v>0</v>
      </c>
      <c r="AF201" s="149">
        <f>L201*('Other inputs'!$C$6/'Other inputs'!$C$5)</f>
        <v>0</v>
      </c>
      <c r="AG201" s="188">
        <f>M201*('Other inputs'!$C$6/'Other inputs'!$C$5)</f>
        <v>0</v>
      </c>
      <c r="AH201" s="149">
        <f>N201*('Other inputs'!$C$6/'Other inputs'!$C$5)</f>
        <v>0</v>
      </c>
      <c r="AI201" s="149">
        <f>O201*('Other inputs'!$C$6/'Other inputs'!$C$5)</f>
        <v>3.7320233473759434</v>
      </c>
      <c r="AJ201" s="149">
        <f>P201*('Other inputs'!$C$6/'Other inputs'!$C$5)</f>
        <v>0</v>
      </c>
      <c r="AK201" s="149">
        <f>Q201*('Other inputs'!$C$6/'Other inputs'!$C$5)</f>
        <v>0</v>
      </c>
      <c r="AL201" s="188">
        <f>R201*('Other inputs'!$C$6/'Other inputs'!$C$5)</f>
        <v>0</v>
      </c>
      <c r="AM201" s="156">
        <f t="shared" ref="AM201:AM264" si="46">SUM(AC201,AH201)</f>
        <v>0</v>
      </c>
      <c r="AN201" s="149">
        <f t="shared" ref="AN201:AN264" si="47">SUM(AD201,AI201)</f>
        <v>3.9801447488111883</v>
      </c>
      <c r="AO201" s="149">
        <f t="shared" ref="AO201:AO264" si="48">SUM(AE201,AJ201)</f>
        <v>0</v>
      </c>
      <c r="AP201" s="149">
        <f t="shared" ref="AP201:AP264" si="49">SUM(AF201,AK201)</f>
        <v>0</v>
      </c>
      <c r="AQ201" s="188">
        <f t="shared" ref="AQ201:AQ264" si="50">SUM(AG201,AL201)</f>
        <v>0</v>
      </c>
      <c r="AR201" s="149"/>
      <c r="AS201" s="156">
        <f>IF(D201=$C$171,'Other inputs'!$C$12/1000000,SUM(AC201:AG201))</f>
        <v>0.24812140143524467</v>
      </c>
      <c r="AT201" s="200">
        <f>IF(D201=$C$171,$Z$171*('Other inputs'!$C$6/'Other inputs'!$C$5),SUM(AH201:AL201))</f>
        <v>3.7320233473759434</v>
      </c>
      <c r="AU201" s="210">
        <f t="shared" ref="AU201:AU264" si="51">SUM(AS201:AT201)</f>
        <v>3.9801447488111883</v>
      </c>
      <c r="AV201" s="214"/>
      <c r="AW201" s="199">
        <f>IF($G201=1,0,IF($B201=$B$172,AC201*('Other inputs'!$F$6/'Other inputs'!$F$5)-('Other inputs'!$C$28/1000000),AC201*('Other inputs'!$F$6/'Other inputs'!$F$5)))</f>
        <v>0</v>
      </c>
      <c r="AX201" s="200">
        <f>IF($G201=1,0,IF($B201=$B$172,AD201*('Other inputs'!$F$6/'Other inputs'!$F$5)-('Other inputs'!$C$29/1000000),AD201*('Other inputs'!$F$6/'Other inputs'!$F$5)))</f>
        <v>0.24949350135101558</v>
      </c>
      <c r="AY201" s="200">
        <f>IF($G201=1,0,AE201*('Other inputs'!$F$6/'Other inputs'!$F$5))</f>
        <v>0</v>
      </c>
      <c r="AZ201" s="200">
        <f>IF($G201=1,0,AF201*('Other inputs'!$F$6/'Other inputs'!$F$5))</f>
        <v>0</v>
      </c>
      <c r="BA201" s="200">
        <f>IF($G201=1,0,AG201*('Other inputs'!$F$6/'Other inputs'!$F$5))</f>
        <v>0</v>
      </c>
      <c r="BB201" s="199">
        <f>IF($G201=1,0,AH201*('Other inputs'!$C$7/'Other inputs'!$C$6))</f>
        <v>0</v>
      </c>
      <c r="BC201" s="200">
        <f>IF($G201=1,0,AI201*('Other inputs'!$C$7/'Other inputs'!$C$6))</f>
        <v>3.7320233473759434</v>
      </c>
      <c r="BD201" s="200">
        <f>IF($G201=1,0,AJ201*('Other inputs'!$C$7/'Other inputs'!$C$6))</f>
        <v>0</v>
      </c>
      <c r="BE201" s="200">
        <f>IF($G201=1,0,AK201*('Other inputs'!$C$7/'Other inputs'!$C$6))</f>
        <v>0</v>
      </c>
      <c r="BF201" s="200">
        <f>IF($G201=1,0,AL201*('Other inputs'!$C$7/'Other inputs'!$C$6))</f>
        <v>0</v>
      </c>
      <c r="BG201" s="199">
        <f t="shared" ref="BG201:BG264" si="52">SUM(AW201,BB201)</f>
        <v>0</v>
      </c>
      <c r="BH201" s="200">
        <f t="shared" ref="BH201:BH264" si="53">SUM(AX201,BC201)</f>
        <v>3.981516848726959</v>
      </c>
      <c r="BI201" s="200">
        <f t="shared" ref="BI201:BI264" si="54">SUM(AY201,BD201)</f>
        <v>0</v>
      </c>
      <c r="BJ201" s="200">
        <f t="shared" ref="BJ201:BJ264" si="55">SUM(AZ201,BE201)</f>
        <v>0</v>
      </c>
      <c r="BK201" s="210">
        <f t="shared" ref="BK201:BK264" si="56">SUM(BA201,BF201)</f>
        <v>0</v>
      </c>
      <c r="BL201" s="200"/>
      <c r="BM201" s="199">
        <f>IF(D201=C$171,'Other inputs'!$C$13/1000000,SUM(AW201:BA201))</f>
        <v>0.24949350135101558</v>
      </c>
      <c r="BN201" s="200">
        <f>IF(B201=$B$171,$AT$171*('Other inputs'!$C$7/'Other inputs'!$C$6),SUM(BB201:BF201))</f>
        <v>3.7320233473759434</v>
      </c>
      <c r="BO201" s="188">
        <f t="shared" ref="BO201:BO264" si="57">SUM(BM201:BN201)</f>
        <v>3.981516848726959</v>
      </c>
    </row>
    <row r="202" spans="2:67">
      <c r="B202" s="121" t="str">
        <f>'KI 2019-20'!B203</f>
        <v>E2201</v>
      </c>
      <c r="C202" s="160" t="str">
        <f t="shared" si="44"/>
        <v>E2201</v>
      </c>
      <c r="D202" s="160" t="str">
        <f t="shared" si="45"/>
        <v>E2201</v>
      </c>
      <c r="E202" t="str">
        <f>INDEX('KI 2019-20'!D$9:D$383,MATCH($B202,'KI 2019-20'!$B$9:$B$383,0))</f>
        <v>UNINFIR</v>
      </c>
      <c r="F202">
        <f>INDEX('KI 2019-20'!E$9:E$383,MATCH($B202,'KI 2019-20'!$B$9:$B$383,0))</f>
        <v>0</v>
      </c>
      <c r="G202" s="119">
        <v>0</v>
      </c>
      <c r="H202" s="120" t="str">
        <f>INDEX('KI 2019-20'!F$9:F$383,MATCH($B202,'KI 2019-20'!$B$9:$B$383,0))</f>
        <v>Medway</v>
      </c>
      <c r="I202" s="154">
        <f>_xlfn.IFNA(IF($B202=$B$382,0,INDEX('I.Supplementary 2019-20'!N$8:N$191,MATCH($B202,'I.Supplementary 2019-20'!$B$8:$B$191,0))),INDEX('KI 2019-20'!N$9:N$383,MATCH($B202,'KI 2019-20'!$B$9:$B$383,0)))</f>
        <v>7.2214647973740105</v>
      </c>
      <c r="J202" s="153">
        <f>_xlfn.IFNA(IF($B202=$B$382,0,INDEX('I.Supplementary 2019-20'!O$8:O$191,MATCH($B202,'I.Supplementary 2019-20'!$B$8:$B$191,0))),INDEX('KI 2019-20'!O$9:O$383,MATCH($B202,'KI 2019-20'!$B$9:$B$383,0)))</f>
        <v>-1.1687785429664812</v>
      </c>
      <c r="K202" s="153">
        <f>_xlfn.IFNA(IF($B202=$B$382,0,INDEX('I.Supplementary 2019-20'!P$8:P$191,MATCH($B202,'I.Supplementary 2019-20'!$B$8:$B$191,0))),INDEX('KI 2019-20'!P$9:P$383,MATCH($B202,'KI 2019-20'!$B$9:$B$383,0)))</f>
        <v>0</v>
      </c>
      <c r="L202" s="153">
        <f>_xlfn.IFNA(IF($B202=$B$382,0,INDEX('I.Supplementary 2019-20'!Q$8:Q$191,MATCH($B202,'I.Supplementary 2019-20'!$B$8:$B$191,0))),INDEX('KI 2019-20'!Q$9:Q$383,MATCH($B202,'KI 2019-20'!$B$9:$B$383,0)))</f>
        <v>0</v>
      </c>
      <c r="M202" s="155">
        <f>_xlfn.IFNA(IF($B202=$B$382,0,INDEX('I.Supplementary 2019-20'!R$8:R$191,MATCH($B202,'I.Supplementary 2019-20'!$B$8:$B$191,0))),INDEX('KI 2019-20'!R$9:R$383,MATCH($B202,'KI 2019-20'!$B$9:$B$383,0)))</f>
        <v>0</v>
      </c>
      <c r="N202" s="153">
        <f>_xlfn.IFNA(IF($B202=$B$382,0,INDEX('I.Supplementary 2019-20'!S$8:S$191,MATCH($B202,'I.Supplementary 2019-20'!$B$8:$B$191,0))),INDEX('KI 2019-20'!S$9:S$383,MATCH($B202,'KI 2019-20'!$B$9:$B$383,0)))</f>
        <v>39.03823416846663</v>
      </c>
      <c r="O202" s="153">
        <f>_xlfn.IFNA(IF($B202=$B$382,0,INDEX('I.Supplementary 2019-20'!T$8:T$191,MATCH($B202,'I.Supplementary 2019-20'!$B$8:$B$191,0))),INDEX('KI 2019-20'!T$9:T$383,MATCH($B202,'KI 2019-20'!$B$9:$B$383,0)))</f>
        <v>8.4029815927409981</v>
      </c>
      <c r="P202" s="153">
        <f>_xlfn.IFNA(IF($B202=$B$382,0,INDEX('I.Supplementary 2019-20'!U$8:U$191,MATCH($B202,'I.Supplementary 2019-20'!$B$8:$B$191,0))),INDEX('KI 2019-20'!U$9:U$383,MATCH($B202,'KI 2019-20'!$B$9:$B$383,0)))</f>
        <v>0</v>
      </c>
      <c r="Q202" s="153">
        <f>_xlfn.IFNA(IF($B202=$B$382,0,INDEX('I.Supplementary 2019-20'!V$8:V$191,MATCH($B202,'I.Supplementary 2019-20'!$B$8:$B$191,0))),INDEX('KI 2019-20'!V$9:V$383,MATCH($B202,'KI 2019-20'!$B$9:$B$383,0)))</f>
        <v>0</v>
      </c>
      <c r="R202" s="155">
        <f>_xlfn.IFNA(IF($B202=$B$382,0,INDEX('I.Supplementary 2019-20'!W$8:W$191,MATCH($B202,'I.Supplementary 2019-20'!$B$8:$B$191,0))),INDEX('KI 2019-20'!W$9:W$383,MATCH($B202,'KI 2019-20'!$B$9:$B$383,0)))</f>
        <v>0</v>
      </c>
      <c r="S202" s="153">
        <f>_xlfn.IFNA(IF($B202=$B$382,0,INDEX('I.Supplementary 2019-20'!X$8:X$191,MATCH($B202,'I.Supplementary 2019-20'!$B$8:$B$191,0))),INDEX('KI 2019-20'!X$9:X$383,MATCH($B202,'KI 2019-20'!$B$9:$B$383,0)))</f>
        <v>46.259698965840634</v>
      </c>
      <c r="T202" s="153">
        <f>_xlfn.IFNA(IF($B202=$B$382,0,INDEX('I.Supplementary 2019-20'!Y$8:Y$191,MATCH($B202,'I.Supplementary 2019-20'!$B$8:$B$191,0))),INDEX('KI 2019-20'!Y$9:Y$383,MATCH($B202,'KI 2019-20'!$B$9:$B$383,0)))</f>
        <v>7.234203049774516</v>
      </c>
      <c r="U202" s="153">
        <f>_xlfn.IFNA(IF($B202=$B$382,0,INDEX('I.Supplementary 2019-20'!Z$8:Z$191,MATCH($B202,'I.Supplementary 2019-20'!$B$8:$B$191,0))),INDEX('KI 2019-20'!Z$9:Z$383,MATCH($B202,'KI 2019-20'!$B$9:$B$383,0)))</f>
        <v>0</v>
      </c>
      <c r="V202" s="153">
        <f>_xlfn.IFNA(IF($B202=$B$382,0,INDEX('I.Supplementary 2019-20'!AA$8:AA$191,MATCH($B202,'I.Supplementary 2019-20'!$B$8:$B$191,0))),INDEX('KI 2019-20'!AA$9:AA$383,MATCH($B202,'KI 2019-20'!$B$9:$B$383,0)))</f>
        <v>0</v>
      </c>
      <c r="W202" s="155">
        <f>_xlfn.IFNA(IF($B202=$B$382,0,INDEX('I.Supplementary 2019-20'!AB$8:AB$191,MATCH($B202,'I.Supplementary 2019-20'!$B$8:$B$191,0))),INDEX('KI 2019-20'!AB$9:AB$383,MATCH($B202,'KI 2019-20'!$B$9:$B$383,0)))</f>
        <v>0</v>
      </c>
      <c r="Y202" s="154">
        <f>_xlfn.IFNA(IF($B202=$B$382,0,INDEX('I.Supplementary 2019-20'!$I$8:$I$191,MATCH($B202,'I.Supplementary 2019-20'!$B$8:$B$191,0))),INDEX('KI 2019-20'!$I$9:$I$383,MATCH($B202,'KI 2019-20'!$B$9:$B$383,0)))</f>
        <v>6.0526862544075284</v>
      </c>
      <c r="Z202" s="153">
        <f>_xlfn.IFNA(IF($B202=$B$382,0,INDEX('I.Supplementary 2019-20'!$J$8:$J$191,MATCH($B202,'I.Supplementary 2019-20'!$B$8:$B$191,0))),INDEX('KI 2019-20'!$J$9:$J$383,MATCH($B202,'KI 2019-20'!$B$9:$B$383,0)))</f>
        <v>47.441215761207623</v>
      </c>
      <c r="AA202" s="155">
        <f>_xlfn.IFNA(IF($B202=$B$382,0,INDEX('I.Supplementary 2019-20'!$H$8:$H$191,MATCH($B202,'I.Supplementary 2019-20'!$B$8:$B$191,0))),INDEX('KI 2019-20'!$H$9:$H$383,MATCH($B202,'KI 2019-20'!$B$9:$B$383,0)))</f>
        <v>53.493902015615149</v>
      </c>
      <c r="AC202" s="156">
        <f>I202*('Other inputs'!$C$6/'Other inputs'!$C$5)</f>
        <v>7.3391261382680879</v>
      </c>
      <c r="AD202" s="149">
        <f>IF(B202=$B$35,J202*('Other inputs'!$C$6/'Other inputs'!$C$5)-('Other inputs'!$C$18/1000000),J202*('Other inputs'!$C$6/'Other inputs'!$C$5))</f>
        <v>-1.187821777882432</v>
      </c>
      <c r="AE202" s="149">
        <f>K202*('Other inputs'!$C$6/'Other inputs'!$C$5)</f>
        <v>0</v>
      </c>
      <c r="AF202" s="149">
        <f>L202*('Other inputs'!$C$6/'Other inputs'!$C$5)</f>
        <v>0</v>
      </c>
      <c r="AG202" s="188">
        <f>M202*('Other inputs'!$C$6/'Other inputs'!$C$5)</f>
        <v>0</v>
      </c>
      <c r="AH202" s="149">
        <f>N202*('Other inputs'!$C$6/'Other inputs'!$C$5)</f>
        <v>39.674295010315376</v>
      </c>
      <c r="AI202" s="149">
        <f>O202*('Other inputs'!$C$6/'Other inputs'!$C$5)</f>
        <v>8.5398937164516457</v>
      </c>
      <c r="AJ202" s="149">
        <f>P202*('Other inputs'!$C$6/'Other inputs'!$C$5)</f>
        <v>0</v>
      </c>
      <c r="AK202" s="149">
        <f>Q202*('Other inputs'!$C$6/'Other inputs'!$C$5)</f>
        <v>0</v>
      </c>
      <c r="AL202" s="188">
        <f>R202*('Other inputs'!$C$6/'Other inputs'!$C$5)</f>
        <v>0</v>
      </c>
      <c r="AM202" s="156">
        <f t="shared" si="46"/>
        <v>47.013421148583461</v>
      </c>
      <c r="AN202" s="149">
        <f t="shared" si="47"/>
        <v>7.3520719385692139</v>
      </c>
      <c r="AO202" s="149">
        <f t="shared" si="48"/>
        <v>0</v>
      </c>
      <c r="AP202" s="149">
        <f t="shared" si="49"/>
        <v>0</v>
      </c>
      <c r="AQ202" s="188">
        <f t="shared" si="50"/>
        <v>0</v>
      </c>
      <c r="AR202" s="149"/>
      <c r="AS202" s="156">
        <f>IF(D202=$C$171,'Other inputs'!$C$12/1000000,SUM(AC202:AG202))</f>
        <v>6.1513043603856561</v>
      </c>
      <c r="AT202" s="200">
        <f>IF(D202=$C$171,$Z$171*('Other inputs'!$C$6/'Other inputs'!$C$5),SUM(AH202:AL202))</f>
        <v>48.21418872676702</v>
      </c>
      <c r="AU202" s="210">
        <f t="shared" si="51"/>
        <v>54.365493087152679</v>
      </c>
      <c r="AV202" s="214"/>
      <c r="AW202" s="199">
        <f>IF($G202=1,0,IF($B202=$B$172,AC202*('Other inputs'!$F$6/'Other inputs'!$F$5)-('Other inputs'!$C$28/1000000),AC202*('Other inputs'!$F$6/'Other inputs'!$F$5)))</f>
        <v>7.3797111676041318</v>
      </c>
      <c r="AX202" s="200">
        <f>IF($G202=1,0,IF($B202=$B$172,AD202*('Other inputs'!$F$6/'Other inputs'!$F$5)-('Other inputs'!$C$29/1000000),AD202*('Other inputs'!$F$6/'Other inputs'!$F$5)))</f>
        <v>-1.1943903775757909</v>
      </c>
      <c r="AY202" s="200">
        <f>IF($G202=1,0,AE202*('Other inputs'!$F$6/'Other inputs'!$F$5))</f>
        <v>0</v>
      </c>
      <c r="AZ202" s="200">
        <f>IF($G202=1,0,AF202*('Other inputs'!$F$6/'Other inputs'!$F$5))</f>
        <v>0</v>
      </c>
      <c r="BA202" s="200">
        <f>IF($G202=1,0,AG202*('Other inputs'!$F$6/'Other inputs'!$F$5))</f>
        <v>0</v>
      </c>
      <c r="BB202" s="199">
        <f>IF($G202=1,0,AH202*('Other inputs'!$C$7/'Other inputs'!$C$6))</f>
        <v>39.674295010315376</v>
      </c>
      <c r="BC202" s="200">
        <f>IF($G202=1,0,AI202*('Other inputs'!$C$7/'Other inputs'!$C$6))</f>
        <v>8.5398937164516457</v>
      </c>
      <c r="BD202" s="200">
        <f>IF($G202=1,0,AJ202*('Other inputs'!$C$7/'Other inputs'!$C$6))</f>
        <v>0</v>
      </c>
      <c r="BE202" s="200">
        <f>IF($G202=1,0,AK202*('Other inputs'!$C$7/'Other inputs'!$C$6))</f>
        <v>0</v>
      </c>
      <c r="BF202" s="200">
        <f>IF($G202=1,0,AL202*('Other inputs'!$C$7/'Other inputs'!$C$6))</f>
        <v>0</v>
      </c>
      <c r="BG202" s="199">
        <f t="shared" si="52"/>
        <v>47.054006177919504</v>
      </c>
      <c r="BH202" s="200">
        <f t="shared" si="53"/>
        <v>7.3455033388758544</v>
      </c>
      <c r="BI202" s="200">
        <f t="shared" si="54"/>
        <v>0</v>
      </c>
      <c r="BJ202" s="200">
        <f t="shared" si="55"/>
        <v>0</v>
      </c>
      <c r="BK202" s="210">
        <f t="shared" si="56"/>
        <v>0</v>
      </c>
      <c r="BL202" s="200"/>
      <c r="BM202" s="199">
        <f>IF(D202=C$171,'Other inputs'!$C$13/1000000,SUM(AW202:BA202))</f>
        <v>6.1853207900283405</v>
      </c>
      <c r="BN202" s="200">
        <f>IF(B202=$B$171,$AT$171*('Other inputs'!$C$7/'Other inputs'!$C$6),SUM(BB202:BF202))</f>
        <v>48.21418872676702</v>
      </c>
      <c r="BO202" s="188">
        <f t="shared" si="57"/>
        <v>54.399509516795362</v>
      </c>
    </row>
    <row r="203" spans="2:67">
      <c r="B203" s="121" t="str">
        <f>'KI 2019-20'!B204</f>
        <v>E2436</v>
      </c>
      <c r="C203" s="160" t="str">
        <f t="shared" si="44"/>
        <v>E2436</v>
      </c>
      <c r="D203" s="160" t="str">
        <f t="shared" si="45"/>
        <v>E2436</v>
      </c>
      <c r="E203" t="str">
        <f>INDEX('KI 2019-20'!D$9:D$383,MATCH($B203,'KI 2019-20'!$B$9:$B$383,0))</f>
        <v>SD</v>
      </c>
      <c r="F203" t="str">
        <f>INDEX('KI 2019-20'!E$9:E$383,MATCH($B203,'KI 2019-20'!$B$9:$B$383,0))</f>
        <v>P1913</v>
      </c>
      <c r="G203" s="119">
        <v>0</v>
      </c>
      <c r="H203" s="120" t="str">
        <f>INDEX('KI 2019-20'!F$9:F$383,MATCH($B203,'KI 2019-20'!$B$9:$B$383,0))</f>
        <v>Melton</v>
      </c>
      <c r="I203" s="154">
        <f>_xlfn.IFNA(IF($B203=$B$382,0,INDEX('I.Supplementary 2019-20'!N$8:N$191,MATCH($B203,'I.Supplementary 2019-20'!$B$8:$B$191,0))),INDEX('KI 2019-20'!N$9:N$383,MATCH($B203,'KI 2019-20'!$B$9:$B$383,0)))</f>
        <v>0</v>
      </c>
      <c r="J203" s="153">
        <f>_xlfn.IFNA(IF($B203=$B$382,0,INDEX('I.Supplementary 2019-20'!O$8:O$191,MATCH($B203,'I.Supplementary 2019-20'!$B$8:$B$191,0))),INDEX('KI 2019-20'!O$9:O$383,MATCH($B203,'KI 2019-20'!$B$9:$B$383,0)))</f>
        <v>0</v>
      </c>
      <c r="K203" s="153">
        <f>_xlfn.IFNA(IF($B203=$B$382,0,INDEX('I.Supplementary 2019-20'!P$8:P$191,MATCH($B203,'I.Supplementary 2019-20'!$B$8:$B$191,0))),INDEX('KI 2019-20'!P$9:P$383,MATCH($B203,'KI 2019-20'!$B$9:$B$383,0)))</f>
        <v>0</v>
      </c>
      <c r="L203" s="153">
        <f>_xlfn.IFNA(IF($B203=$B$382,0,INDEX('I.Supplementary 2019-20'!Q$8:Q$191,MATCH($B203,'I.Supplementary 2019-20'!$B$8:$B$191,0))),INDEX('KI 2019-20'!Q$9:Q$383,MATCH($B203,'KI 2019-20'!$B$9:$B$383,0)))</f>
        <v>0</v>
      </c>
      <c r="M203" s="155">
        <f>_xlfn.IFNA(IF($B203=$B$382,0,INDEX('I.Supplementary 2019-20'!R$8:R$191,MATCH($B203,'I.Supplementary 2019-20'!$B$8:$B$191,0))),INDEX('KI 2019-20'!R$9:R$383,MATCH($B203,'KI 2019-20'!$B$9:$B$383,0)))</f>
        <v>0</v>
      </c>
      <c r="N203" s="153">
        <f>_xlfn.IFNA(IF($B203=$B$382,0,INDEX('I.Supplementary 2019-20'!S$8:S$191,MATCH($B203,'I.Supplementary 2019-20'!$B$8:$B$191,0))),INDEX('KI 2019-20'!S$9:S$383,MATCH($B203,'KI 2019-20'!$B$9:$B$383,0)))</f>
        <v>0</v>
      </c>
      <c r="O203" s="153">
        <f>_xlfn.IFNA(IF($B203=$B$382,0,INDEX('I.Supplementary 2019-20'!T$8:T$191,MATCH($B203,'I.Supplementary 2019-20'!$B$8:$B$191,0))),INDEX('KI 2019-20'!T$9:T$383,MATCH($B203,'KI 2019-20'!$B$9:$B$383,0)))</f>
        <v>1.3063461097396316</v>
      </c>
      <c r="P203" s="153">
        <f>_xlfn.IFNA(IF($B203=$B$382,0,INDEX('I.Supplementary 2019-20'!U$8:U$191,MATCH($B203,'I.Supplementary 2019-20'!$B$8:$B$191,0))),INDEX('KI 2019-20'!U$9:U$383,MATCH($B203,'KI 2019-20'!$B$9:$B$383,0)))</f>
        <v>0</v>
      </c>
      <c r="Q203" s="153">
        <f>_xlfn.IFNA(IF($B203=$B$382,0,INDEX('I.Supplementary 2019-20'!V$8:V$191,MATCH($B203,'I.Supplementary 2019-20'!$B$8:$B$191,0))),INDEX('KI 2019-20'!V$9:V$383,MATCH($B203,'KI 2019-20'!$B$9:$B$383,0)))</f>
        <v>0</v>
      </c>
      <c r="R203" s="155">
        <f>_xlfn.IFNA(IF($B203=$B$382,0,INDEX('I.Supplementary 2019-20'!W$8:W$191,MATCH($B203,'I.Supplementary 2019-20'!$B$8:$B$191,0))),INDEX('KI 2019-20'!W$9:W$383,MATCH($B203,'KI 2019-20'!$B$9:$B$383,0)))</f>
        <v>0</v>
      </c>
      <c r="S203" s="153">
        <f>_xlfn.IFNA(IF($B203=$B$382,0,INDEX('I.Supplementary 2019-20'!X$8:X$191,MATCH($B203,'I.Supplementary 2019-20'!$B$8:$B$191,0))),INDEX('KI 2019-20'!X$9:X$383,MATCH($B203,'KI 2019-20'!$B$9:$B$383,0)))</f>
        <v>0</v>
      </c>
      <c r="T203" s="153">
        <f>_xlfn.IFNA(IF($B203=$B$382,0,INDEX('I.Supplementary 2019-20'!Y$8:Y$191,MATCH($B203,'I.Supplementary 2019-20'!$B$8:$B$191,0))),INDEX('KI 2019-20'!Y$9:Y$383,MATCH($B203,'KI 2019-20'!$B$9:$B$383,0)))</f>
        <v>1.3063461097396316</v>
      </c>
      <c r="U203" s="153">
        <f>_xlfn.IFNA(IF($B203=$B$382,0,INDEX('I.Supplementary 2019-20'!Z$8:Z$191,MATCH($B203,'I.Supplementary 2019-20'!$B$8:$B$191,0))),INDEX('KI 2019-20'!Z$9:Z$383,MATCH($B203,'KI 2019-20'!$B$9:$B$383,0)))</f>
        <v>0</v>
      </c>
      <c r="V203" s="153">
        <f>_xlfn.IFNA(IF($B203=$B$382,0,INDEX('I.Supplementary 2019-20'!AA$8:AA$191,MATCH($B203,'I.Supplementary 2019-20'!$B$8:$B$191,0))),INDEX('KI 2019-20'!AA$9:AA$383,MATCH($B203,'KI 2019-20'!$B$9:$B$383,0)))</f>
        <v>0</v>
      </c>
      <c r="W203" s="155">
        <f>_xlfn.IFNA(IF($B203=$B$382,0,INDEX('I.Supplementary 2019-20'!AB$8:AB$191,MATCH($B203,'I.Supplementary 2019-20'!$B$8:$B$191,0))),INDEX('KI 2019-20'!AB$9:AB$383,MATCH($B203,'KI 2019-20'!$B$9:$B$383,0)))</f>
        <v>0</v>
      </c>
      <c r="Y203" s="154">
        <f>_xlfn.IFNA(IF($B203=$B$382,0,INDEX('I.Supplementary 2019-20'!$I$8:$I$191,MATCH($B203,'I.Supplementary 2019-20'!$B$8:$B$191,0))),INDEX('KI 2019-20'!$I$9:$I$383,MATCH($B203,'KI 2019-20'!$B$9:$B$383,0)))</f>
        <v>0</v>
      </c>
      <c r="Z203" s="153">
        <f>_xlfn.IFNA(IF($B203=$B$382,0,INDEX('I.Supplementary 2019-20'!$J$8:$J$191,MATCH($B203,'I.Supplementary 2019-20'!$B$8:$B$191,0))),INDEX('KI 2019-20'!$J$9:$J$383,MATCH($B203,'KI 2019-20'!$B$9:$B$383,0)))</f>
        <v>1.3063461097396316</v>
      </c>
      <c r="AA203" s="155">
        <f>_xlfn.IFNA(IF($B203=$B$382,0,INDEX('I.Supplementary 2019-20'!$H$8:$H$191,MATCH($B203,'I.Supplementary 2019-20'!$B$8:$B$191,0))),INDEX('KI 2019-20'!$H$9:$H$383,MATCH($B203,'KI 2019-20'!$B$9:$B$383,0)))</f>
        <v>1.3063461097396316</v>
      </c>
      <c r="AC203" s="156">
        <f>I203*('Other inputs'!$C$6/'Other inputs'!$C$5)</f>
        <v>0</v>
      </c>
      <c r="AD203" s="149">
        <f>IF(B203=$B$35,J203*('Other inputs'!$C$6/'Other inputs'!$C$5)-('Other inputs'!$C$18/1000000),J203*('Other inputs'!$C$6/'Other inputs'!$C$5))</f>
        <v>0</v>
      </c>
      <c r="AE203" s="149">
        <f>K203*('Other inputs'!$C$6/'Other inputs'!$C$5)</f>
        <v>0</v>
      </c>
      <c r="AF203" s="149">
        <f>L203*('Other inputs'!$C$6/'Other inputs'!$C$5)</f>
        <v>0</v>
      </c>
      <c r="AG203" s="188">
        <f>M203*('Other inputs'!$C$6/'Other inputs'!$C$5)</f>
        <v>0</v>
      </c>
      <c r="AH203" s="149">
        <f>N203*('Other inputs'!$C$6/'Other inputs'!$C$5)</f>
        <v>0</v>
      </c>
      <c r="AI203" s="149">
        <f>O203*('Other inputs'!$C$6/'Other inputs'!$C$5)</f>
        <v>1.3276307714054505</v>
      </c>
      <c r="AJ203" s="149">
        <f>P203*('Other inputs'!$C$6/'Other inputs'!$C$5)</f>
        <v>0</v>
      </c>
      <c r="AK203" s="149">
        <f>Q203*('Other inputs'!$C$6/'Other inputs'!$C$5)</f>
        <v>0</v>
      </c>
      <c r="AL203" s="188">
        <f>R203*('Other inputs'!$C$6/'Other inputs'!$C$5)</f>
        <v>0</v>
      </c>
      <c r="AM203" s="156">
        <f t="shared" si="46"/>
        <v>0</v>
      </c>
      <c r="AN203" s="149">
        <f t="shared" si="47"/>
        <v>1.3276307714054505</v>
      </c>
      <c r="AO203" s="149">
        <f t="shared" si="48"/>
        <v>0</v>
      </c>
      <c r="AP203" s="149">
        <f t="shared" si="49"/>
        <v>0</v>
      </c>
      <c r="AQ203" s="188">
        <f t="shared" si="50"/>
        <v>0</v>
      </c>
      <c r="AR203" s="149"/>
      <c r="AS203" s="156">
        <f>IF(D203=$C$171,'Other inputs'!$C$12/1000000,SUM(AC203:AG203))</f>
        <v>0</v>
      </c>
      <c r="AT203" s="200">
        <f>IF(D203=$C$171,$Z$171*('Other inputs'!$C$6/'Other inputs'!$C$5),SUM(AH203:AL203))</f>
        <v>1.3276307714054505</v>
      </c>
      <c r="AU203" s="210">
        <f t="shared" si="51"/>
        <v>1.3276307714054505</v>
      </c>
      <c r="AV203" s="214"/>
      <c r="AW203" s="199">
        <f>IF($G203=1,0,IF($B203=$B$172,AC203*('Other inputs'!$F$6/'Other inputs'!$F$5)-('Other inputs'!$C$28/1000000),AC203*('Other inputs'!$F$6/'Other inputs'!$F$5)))</f>
        <v>0</v>
      </c>
      <c r="AX203" s="200">
        <f>IF($G203=1,0,IF($B203=$B$172,AD203*('Other inputs'!$F$6/'Other inputs'!$F$5)-('Other inputs'!$C$29/1000000),AD203*('Other inputs'!$F$6/'Other inputs'!$F$5)))</f>
        <v>0</v>
      </c>
      <c r="AY203" s="200">
        <f>IF($G203=1,0,AE203*('Other inputs'!$F$6/'Other inputs'!$F$5))</f>
        <v>0</v>
      </c>
      <c r="AZ203" s="200">
        <f>IF($G203=1,0,AF203*('Other inputs'!$F$6/'Other inputs'!$F$5))</f>
        <v>0</v>
      </c>
      <c r="BA203" s="200">
        <f>IF($G203=1,0,AG203*('Other inputs'!$F$6/'Other inputs'!$F$5))</f>
        <v>0</v>
      </c>
      <c r="BB203" s="199">
        <f>IF($G203=1,0,AH203*('Other inputs'!$C$7/'Other inputs'!$C$6))</f>
        <v>0</v>
      </c>
      <c r="BC203" s="200">
        <f>IF($G203=1,0,AI203*('Other inputs'!$C$7/'Other inputs'!$C$6))</f>
        <v>1.3276307714054505</v>
      </c>
      <c r="BD203" s="200">
        <f>IF($G203=1,0,AJ203*('Other inputs'!$C$7/'Other inputs'!$C$6))</f>
        <v>0</v>
      </c>
      <c r="BE203" s="200">
        <f>IF($G203=1,0,AK203*('Other inputs'!$C$7/'Other inputs'!$C$6))</f>
        <v>0</v>
      </c>
      <c r="BF203" s="200">
        <f>IF($G203=1,0,AL203*('Other inputs'!$C$7/'Other inputs'!$C$6))</f>
        <v>0</v>
      </c>
      <c r="BG203" s="199">
        <f t="shared" si="52"/>
        <v>0</v>
      </c>
      <c r="BH203" s="200">
        <f t="shared" si="53"/>
        <v>1.3276307714054505</v>
      </c>
      <c r="BI203" s="200">
        <f t="shared" si="54"/>
        <v>0</v>
      </c>
      <c r="BJ203" s="200">
        <f t="shared" si="55"/>
        <v>0</v>
      </c>
      <c r="BK203" s="210">
        <f t="shared" si="56"/>
        <v>0</v>
      </c>
      <c r="BL203" s="200"/>
      <c r="BM203" s="199">
        <f>IF(D203=C$171,'Other inputs'!$C$13/1000000,SUM(AW203:BA203))</f>
        <v>0</v>
      </c>
      <c r="BN203" s="200">
        <f>IF(B203=$B$171,$AT$171*('Other inputs'!$C$7/'Other inputs'!$C$6),SUM(BB203:BF203))</f>
        <v>1.3276307714054505</v>
      </c>
      <c r="BO203" s="188">
        <f t="shared" si="57"/>
        <v>1.3276307714054505</v>
      </c>
    </row>
    <row r="204" spans="2:67">
      <c r="B204" s="121" t="str">
        <f>'KI 2019-20'!B205</f>
        <v>E3331</v>
      </c>
      <c r="C204" s="160" t="str">
        <f t="shared" si="44"/>
        <v>E3331</v>
      </c>
      <c r="D204" s="160" t="str">
        <f t="shared" si="45"/>
        <v>E3331</v>
      </c>
      <c r="E204" t="str">
        <f>INDEX('KI 2019-20'!D$9:D$383,MATCH($B204,'KI 2019-20'!$B$9:$B$383,0))</f>
        <v>SD</v>
      </c>
      <c r="F204" t="str">
        <f>INDEX('KI 2019-20'!E$9:E$383,MATCH($B204,'KI 2019-20'!$B$9:$B$383,0))</f>
        <v>P1911</v>
      </c>
      <c r="G204" s="119">
        <v>0</v>
      </c>
      <c r="H204" s="120" t="str">
        <f>INDEX('KI 2019-20'!F$9:F$383,MATCH($B204,'KI 2019-20'!$B$9:$B$383,0))</f>
        <v>Mendip</v>
      </c>
      <c r="I204" s="154">
        <f>_xlfn.IFNA(IF($B204=$B$382,0,INDEX('I.Supplementary 2019-20'!N$8:N$191,MATCH($B204,'I.Supplementary 2019-20'!$B$8:$B$191,0))),INDEX('KI 2019-20'!N$9:N$383,MATCH($B204,'KI 2019-20'!$B$9:$B$383,0)))</f>
        <v>0</v>
      </c>
      <c r="J204" s="153">
        <f>_xlfn.IFNA(IF($B204=$B$382,0,INDEX('I.Supplementary 2019-20'!O$8:O$191,MATCH($B204,'I.Supplementary 2019-20'!$B$8:$B$191,0))),INDEX('KI 2019-20'!O$9:O$383,MATCH($B204,'KI 2019-20'!$B$9:$B$383,0)))</f>
        <v>0</v>
      </c>
      <c r="K204" s="153">
        <f>_xlfn.IFNA(IF($B204=$B$382,0,INDEX('I.Supplementary 2019-20'!P$8:P$191,MATCH($B204,'I.Supplementary 2019-20'!$B$8:$B$191,0))),INDEX('KI 2019-20'!P$9:P$383,MATCH($B204,'KI 2019-20'!$B$9:$B$383,0)))</f>
        <v>0</v>
      </c>
      <c r="L204" s="153">
        <f>_xlfn.IFNA(IF($B204=$B$382,0,INDEX('I.Supplementary 2019-20'!Q$8:Q$191,MATCH($B204,'I.Supplementary 2019-20'!$B$8:$B$191,0))),INDEX('KI 2019-20'!Q$9:Q$383,MATCH($B204,'KI 2019-20'!$B$9:$B$383,0)))</f>
        <v>0</v>
      </c>
      <c r="M204" s="155">
        <f>_xlfn.IFNA(IF($B204=$B$382,0,INDEX('I.Supplementary 2019-20'!R$8:R$191,MATCH($B204,'I.Supplementary 2019-20'!$B$8:$B$191,0))),INDEX('KI 2019-20'!R$9:R$383,MATCH($B204,'KI 2019-20'!$B$9:$B$383,0)))</f>
        <v>0</v>
      </c>
      <c r="N204" s="153">
        <f>_xlfn.IFNA(IF($B204=$B$382,0,INDEX('I.Supplementary 2019-20'!S$8:S$191,MATCH($B204,'I.Supplementary 2019-20'!$B$8:$B$191,0))),INDEX('KI 2019-20'!S$9:S$383,MATCH($B204,'KI 2019-20'!$B$9:$B$383,0)))</f>
        <v>0</v>
      </c>
      <c r="O204" s="153">
        <f>_xlfn.IFNA(IF($B204=$B$382,0,INDEX('I.Supplementary 2019-20'!T$8:T$191,MATCH($B204,'I.Supplementary 2019-20'!$B$8:$B$191,0))),INDEX('KI 2019-20'!T$9:T$383,MATCH($B204,'KI 2019-20'!$B$9:$B$383,0)))</f>
        <v>2.8598287712469923</v>
      </c>
      <c r="P204" s="153">
        <f>_xlfn.IFNA(IF($B204=$B$382,0,INDEX('I.Supplementary 2019-20'!U$8:U$191,MATCH($B204,'I.Supplementary 2019-20'!$B$8:$B$191,0))),INDEX('KI 2019-20'!U$9:U$383,MATCH($B204,'KI 2019-20'!$B$9:$B$383,0)))</f>
        <v>0</v>
      </c>
      <c r="Q204" s="153">
        <f>_xlfn.IFNA(IF($B204=$B$382,0,INDEX('I.Supplementary 2019-20'!V$8:V$191,MATCH($B204,'I.Supplementary 2019-20'!$B$8:$B$191,0))),INDEX('KI 2019-20'!V$9:V$383,MATCH($B204,'KI 2019-20'!$B$9:$B$383,0)))</f>
        <v>0</v>
      </c>
      <c r="R204" s="155">
        <f>_xlfn.IFNA(IF($B204=$B$382,0,INDEX('I.Supplementary 2019-20'!W$8:W$191,MATCH($B204,'I.Supplementary 2019-20'!$B$8:$B$191,0))),INDEX('KI 2019-20'!W$9:W$383,MATCH($B204,'KI 2019-20'!$B$9:$B$383,0)))</f>
        <v>0</v>
      </c>
      <c r="S204" s="153">
        <f>_xlfn.IFNA(IF($B204=$B$382,0,INDEX('I.Supplementary 2019-20'!X$8:X$191,MATCH($B204,'I.Supplementary 2019-20'!$B$8:$B$191,0))),INDEX('KI 2019-20'!X$9:X$383,MATCH($B204,'KI 2019-20'!$B$9:$B$383,0)))</f>
        <v>0</v>
      </c>
      <c r="T204" s="153">
        <f>_xlfn.IFNA(IF($B204=$B$382,0,INDEX('I.Supplementary 2019-20'!Y$8:Y$191,MATCH($B204,'I.Supplementary 2019-20'!$B$8:$B$191,0))),INDEX('KI 2019-20'!Y$9:Y$383,MATCH($B204,'KI 2019-20'!$B$9:$B$383,0)))</f>
        <v>2.8598287712469923</v>
      </c>
      <c r="U204" s="153">
        <f>_xlfn.IFNA(IF($B204=$B$382,0,INDEX('I.Supplementary 2019-20'!Z$8:Z$191,MATCH($B204,'I.Supplementary 2019-20'!$B$8:$B$191,0))),INDEX('KI 2019-20'!Z$9:Z$383,MATCH($B204,'KI 2019-20'!$B$9:$B$383,0)))</f>
        <v>0</v>
      </c>
      <c r="V204" s="153">
        <f>_xlfn.IFNA(IF($B204=$B$382,0,INDEX('I.Supplementary 2019-20'!AA$8:AA$191,MATCH($B204,'I.Supplementary 2019-20'!$B$8:$B$191,0))),INDEX('KI 2019-20'!AA$9:AA$383,MATCH($B204,'KI 2019-20'!$B$9:$B$383,0)))</f>
        <v>0</v>
      </c>
      <c r="W204" s="155">
        <f>_xlfn.IFNA(IF($B204=$B$382,0,INDEX('I.Supplementary 2019-20'!AB$8:AB$191,MATCH($B204,'I.Supplementary 2019-20'!$B$8:$B$191,0))),INDEX('KI 2019-20'!AB$9:AB$383,MATCH($B204,'KI 2019-20'!$B$9:$B$383,0)))</f>
        <v>0</v>
      </c>
      <c r="Y204" s="154">
        <f>_xlfn.IFNA(IF($B204=$B$382,0,INDEX('I.Supplementary 2019-20'!$I$8:$I$191,MATCH($B204,'I.Supplementary 2019-20'!$B$8:$B$191,0))),INDEX('KI 2019-20'!$I$9:$I$383,MATCH($B204,'KI 2019-20'!$B$9:$B$383,0)))</f>
        <v>0</v>
      </c>
      <c r="Z204" s="153">
        <f>_xlfn.IFNA(IF($B204=$B$382,0,INDEX('I.Supplementary 2019-20'!$J$8:$J$191,MATCH($B204,'I.Supplementary 2019-20'!$B$8:$B$191,0))),INDEX('KI 2019-20'!$J$9:$J$383,MATCH($B204,'KI 2019-20'!$B$9:$B$383,0)))</f>
        <v>2.8598287712469923</v>
      </c>
      <c r="AA204" s="155">
        <f>_xlfn.IFNA(IF($B204=$B$382,0,INDEX('I.Supplementary 2019-20'!$H$8:$H$191,MATCH($B204,'I.Supplementary 2019-20'!$B$8:$B$191,0))),INDEX('KI 2019-20'!$H$9:$H$383,MATCH($B204,'KI 2019-20'!$B$9:$B$383,0)))</f>
        <v>2.8598287712469923</v>
      </c>
      <c r="AC204" s="156">
        <f>I204*('Other inputs'!$C$6/'Other inputs'!$C$5)</f>
        <v>0</v>
      </c>
      <c r="AD204" s="149">
        <f>IF(B204=$B$35,J204*('Other inputs'!$C$6/'Other inputs'!$C$5)-('Other inputs'!$C$18/1000000),J204*('Other inputs'!$C$6/'Other inputs'!$C$5))</f>
        <v>0</v>
      </c>
      <c r="AE204" s="149">
        <f>K204*('Other inputs'!$C$6/'Other inputs'!$C$5)</f>
        <v>0</v>
      </c>
      <c r="AF204" s="149">
        <f>L204*('Other inputs'!$C$6/'Other inputs'!$C$5)</f>
        <v>0</v>
      </c>
      <c r="AG204" s="188">
        <f>M204*('Other inputs'!$C$6/'Other inputs'!$C$5)</f>
        <v>0</v>
      </c>
      <c r="AH204" s="149">
        <f>N204*('Other inputs'!$C$6/'Other inputs'!$C$5)</f>
        <v>0</v>
      </c>
      <c r="AI204" s="149">
        <f>O204*('Other inputs'!$C$6/'Other inputs'!$C$5)</f>
        <v>2.9064247593732162</v>
      </c>
      <c r="AJ204" s="149">
        <f>P204*('Other inputs'!$C$6/'Other inputs'!$C$5)</f>
        <v>0</v>
      </c>
      <c r="AK204" s="149">
        <f>Q204*('Other inputs'!$C$6/'Other inputs'!$C$5)</f>
        <v>0</v>
      </c>
      <c r="AL204" s="188">
        <f>R204*('Other inputs'!$C$6/'Other inputs'!$C$5)</f>
        <v>0</v>
      </c>
      <c r="AM204" s="156">
        <f t="shared" si="46"/>
        <v>0</v>
      </c>
      <c r="AN204" s="149">
        <f t="shared" si="47"/>
        <v>2.9064247593732162</v>
      </c>
      <c r="AO204" s="149">
        <f t="shared" si="48"/>
        <v>0</v>
      </c>
      <c r="AP204" s="149">
        <f t="shared" si="49"/>
        <v>0</v>
      </c>
      <c r="AQ204" s="188">
        <f t="shared" si="50"/>
        <v>0</v>
      </c>
      <c r="AR204" s="149"/>
      <c r="AS204" s="156">
        <f>IF(D204=$C$171,'Other inputs'!$C$12/1000000,SUM(AC204:AG204))</f>
        <v>0</v>
      </c>
      <c r="AT204" s="200">
        <f>IF(D204=$C$171,$Z$171*('Other inputs'!$C$6/'Other inputs'!$C$5),SUM(AH204:AL204))</f>
        <v>2.9064247593732162</v>
      </c>
      <c r="AU204" s="210">
        <f t="shared" si="51"/>
        <v>2.9064247593732162</v>
      </c>
      <c r="AV204" s="214"/>
      <c r="AW204" s="199">
        <f>IF($G204=1,0,IF($B204=$B$172,AC204*('Other inputs'!$F$6/'Other inputs'!$F$5)-('Other inputs'!$C$28/1000000),AC204*('Other inputs'!$F$6/'Other inputs'!$F$5)))</f>
        <v>0</v>
      </c>
      <c r="AX204" s="200">
        <f>IF($G204=1,0,IF($B204=$B$172,AD204*('Other inputs'!$F$6/'Other inputs'!$F$5)-('Other inputs'!$C$29/1000000),AD204*('Other inputs'!$F$6/'Other inputs'!$F$5)))</f>
        <v>0</v>
      </c>
      <c r="AY204" s="200">
        <f>IF($G204=1,0,AE204*('Other inputs'!$F$6/'Other inputs'!$F$5))</f>
        <v>0</v>
      </c>
      <c r="AZ204" s="200">
        <f>IF($G204=1,0,AF204*('Other inputs'!$F$6/'Other inputs'!$F$5))</f>
        <v>0</v>
      </c>
      <c r="BA204" s="200">
        <f>IF($G204=1,0,AG204*('Other inputs'!$F$6/'Other inputs'!$F$5))</f>
        <v>0</v>
      </c>
      <c r="BB204" s="199">
        <f>IF($G204=1,0,AH204*('Other inputs'!$C$7/'Other inputs'!$C$6))</f>
        <v>0</v>
      </c>
      <c r="BC204" s="200">
        <f>IF($G204=1,0,AI204*('Other inputs'!$C$7/'Other inputs'!$C$6))</f>
        <v>2.9064247593732162</v>
      </c>
      <c r="BD204" s="200">
        <f>IF($G204=1,0,AJ204*('Other inputs'!$C$7/'Other inputs'!$C$6))</f>
        <v>0</v>
      </c>
      <c r="BE204" s="200">
        <f>IF($G204=1,0,AK204*('Other inputs'!$C$7/'Other inputs'!$C$6))</f>
        <v>0</v>
      </c>
      <c r="BF204" s="200">
        <f>IF($G204=1,0,AL204*('Other inputs'!$C$7/'Other inputs'!$C$6))</f>
        <v>0</v>
      </c>
      <c r="BG204" s="199">
        <f t="shared" si="52"/>
        <v>0</v>
      </c>
      <c r="BH204" s="200">
        <f t="shared" si="53"/>
        <v>2.9064247593732162</v>
      </c>
      <c r="BI204" s="200">
        <f t="shared" si="54"/>
        <v>0</v>
      </c>
      <c r="BJ204" s="200">
        <f t="shared" si="55"/>
        <v>0</v>
      </c>
      <c r="BK204" s="210">
        <f t="shared" si="56"/>
        <v>0</v>
      </c>
      <c r="BL204" s="200"/>
      <c r="BM204" s="199">
        <f>IF(D204=C$171,'Other inputs'!$C$13/1000000,SUM(AW204:BA204))</f>
        <v>0</v>
      </c>
      <c r="BN204" s="200">
        <f>IF(B204=$B$171,$AT$171*('Other inputs'!$C$7/'Other inputs'!$C$6),SUM(BB204:BF204))</f>
        <v>2.9064247593732162</v>
      </c>
      <c r="BO204" s="188">
        <f t="shared" si="57"/>
        <v>2.9064247593732162</v>
      </c>
    </row>
    <row r="205" spans="2:67">
      <c r="B205" s="121" t="str">
        <f>'KI 2019-20'!B206</f>
        <v>E6143</v>
      </c>
      <c r="C205" s="160" t="str">
        <f t="shared" si="44"/>
        <v>E6143</v>
      </c>
      <c r="D205" s="160" t="str">
        <f t="shared" si="45"/>
        <v>E6143</v>
      </c>
      <c r="E205" t="str">
        <f>INDEX('KI 2019-20'!D$9:D$383,MATCH($B205,'KI 2019-20'!$B$9:$B$383,0))</f>
        <v>FIR</v>
      </c>
      <c r="F205">
        <f>INDEX('KI 2019-20'!E$9:E$383,MATCH($B205,'KI 2019-20'!$B$9:$B$383,0))</f>
        <v>0</v>
      </c>
      <c r="G205" s="119">
        <v>0</v>
      </c>
      <c r="H205" s="120" t="str">
        <f>INDEX('KI 2019-20'!F$9:F$383,MATCH($B205,'KI 2019-20'!$B$9:$B$383,0))</f>
        <v>Merseyside Fire</v>
      </c>
      <c r="I205" s="154">
        <f>_xlfn.IFNA(IF($B205=$B$382,0,INDEX('I.Supplementary 2019-20'!N$8:N$191,MATCH($B205,'I.Supplementary 2019-20'!$B$8:$B$191,0))),INDEX('KI 2019-20'!N$9:N$383,MATCH($B205,'KI 2019-20'!$B$9:$B$383,0)))</f>
        <v>0</v>
      </c>
      <c r="J205" s="153">
        <f>_xlfn.IFNA(IF($B205=$B$382,0,INDEX('I.Supplementary 2019-20'!O$8:O$191,MATCH($B205,'I.Supplementary 2019-20'!$B$8:$B$191,0))),INDEX('KI 2019-20'!O$9:O$383,MATCH($B205,'KI 2019-20'!$B$9:$B$383,0)))</f>
        <v>0</v>
      </c>
      <c r="K205" s="153">
        <f>_xlfn.IFNA(IF($B205=$B$382,0,INDEX('I.Supplementary 2019-20'!P$8:P$191,MATCH($B205,'I.Supplementary 2019-20'!$B$8:$B$191,0))),INDEX('KI 2019-20'!P$9:P$383,MATCH($B205,'KI 2019-20'!$B$9:$B$383,0)))</f>
        <v>10.999894769501671</v>
      </c>
      <c r="L205" s="153">
        <f>_xlfn.IFNA(IF($B205=$B$382,0,INDEX('I.Supplementary 2019-20'!Q$8:Q$191,MATCH($B205,'I.Supplementary 2019-20'!$B$8:$B$191,0))),INDEX('KI 2019-20'!Q$9:Q$383,MATCH($B205,'KI 2019-20'!$B$9:$B$383,0)))</f>
        <v>0</v>
      </c>
      <c r="M205" s="155">
        <f>_xlfn.IFNA(IF($B205=$B$382,0,INDEX('I.Supplementary 2019-20'!R$8:R$191,MATCH($B205,'I.Supplementary 2019-20'!$B$8:$B$191,0))),INDEX('KI 2019-20'!R$9:R$383,MATCH($B205,'KI 2019-20'!$B$9:$B$383,0)))</f>
        <v>0</v>
      </c>
      <c r="N205" s="153">
        <f>_xlfn.IFNA(IF($B205=$B$382,0,INDEX('I.Supplementary 2019-20'!S$8:S$191,MATCH($B205,'I.Supplementary 2019-20'!$B$8:$B$191,0))),INDEX('KI 2019-20'!S$9:S$383,MATCH($B205,'KI 2019-20'!$B$9:$B$383,0)))</f>
        <v>0</v>
      </c>
      <c r="O205" s="153">
        <f>_xlfn.IFNA(IF($B205=$B$382,0,INDEX('I.Supplementary 2019-20'!T$8:T$191,MATCH($B205,'I.Supplementary 2019-20'!$B$8:$B$191,0))),INDEX('KI 2019-20'!T$9:T$383,MATCH($B205,'KI 2019-20'!$B$9:$B$383,0)))</f>
        <v>0</v>
      </c>
      <c r="P205" s="153">
        <f>_xlfn.IFNA(IF($B205=$B$382,0,INDEX('I.Supplementary 2019-20'!U$8:U$191,MATCH($B205,'I.Supplementary 2019-20'!$B$8:$B$191,0))),INDEX('KI 2019-20'!U$9:U$383,MATCH($B205,'KI 2019-20'!$B$9:$B$383,0)))</f>
        <v>19.813178977615685</v>
      </c>
      <c r="Q205" s="153">
        <f>_xlfn.IFNA(IF($B205=$B$382,0,INDEX('I.Supplementary 2019-20'!V$8:V$191,MATCH($B205,'I.Supplementary 2019-20'!$B$8:$B$191,0))),INDEX('KI 2019-20'!V$9:V$383,MATCH($B205,'KI 2019-20'!$B$9:$B$383,0)))</f>
        <v>0</v>
      </c>
      <c r="R205" s="155">
        <f>_xlfn.IFNA(IF($B205=$B$382,0,INDEX('I.Supplementary 2019-20'!W$8:W$191,MATCH($B205,'I.Supplementary 2019-20'!$B$8:$B$191,0))),INDEX('KI 2019-20'!W$9:W$383,MATCH($B205,'KI 2019-20'!$B$9:$B$383,0)))</f>
        <v>0</v>
      </c>
      <c r="S205" s="153">
        <f>_xlfn.IFNA(IF($B205=$B$382,0,INDEX('I.Supplementary 2019-20'!X$8:X$191,MATCH($B205,'I.Supplementary 2019-20'!$B$8:$B$191,0))),INDEX('KI 2019-20'!X$9:X$383,MATCH($B205,'KI 2019-20'!$B$9:$B$383,0)))</f>
        <v>0</v>
      </c>
      <c r="T205" s="153">
        <f>_xlfn.IFNA(IF($B205=$B$382,0,INDEX('I.Supplementary 2019-20'!Y$8:Y$191,MATCH($B205,'I.Supplementary 2019-20'!$B$8:$B$191,0))),INDEX('KI 2019-20'!Y$9:Y$383,MATCH($B205,'KI 2019-20'!$B$9:$B$383,0)))</f>
        <v>0</v>
      </c>
      <c r="U205" s="153">
        <f>_xlfn.IFNA(IF($B205=$B$382,0,INDEX('I.Supplementary 2019-20'!Z$8:Z$191,MATCH($B205,'I.Supplementary 2019-20'!$B$8:$B$191,0))),INDEX('KI 2019-20'!Z$9:Z$383,MATCH($B205,'KI 2019-20'!$B$9:$B$383,0)))</f>
        <v>30.813073747117354</v>
      </c>
      <c r="V205" s="153">
        <f>_xlfn.IFNA(IF($B205=$B$382,0,INDEX('I.Supplementary 2019-20'!AA$8:AA$191,MATCH($B205,'I.Supplementary 2019-20'!$B$8:$B$191,0))),INDEX('KI 2019-20'!AA$9:AA$383,MATCH($B205,'KI 2019-20'!$B$9:$B$383,0)))</f>
        <v>0</v>
      </c>
      <c r="W205" s="155">
        <f>_xlfn.IFNA(IF($B205=$B$382,0,INDEX('I.Supplementary 2019-20'!AB$8:AB$191,MATCH($B205,'I.Supplementary 2019-20'!$B$8:$B$191,0))),INDEX('KI 2019-20'!AB$9:AB$383,MATCH($B205,'KI 2019-20'!$B$9:$B$383,0)))</f>
        <v>0</v>
      </c>
      <c r="Y205" s="154">
        <f>_xlfn.IFNA(IF($B205=$B$382,0,INDEX('I.Supplementary 2019-20'!$I$8:$I$191,MATCH($B205,'I.Supplementary 2019-20'!$B$8:$B$191,0))),INDEX('KI 2019-20'!$I$9:$I$383,MATCH($B205,'KI 2019-20'!$B$9:$B$383,0)))</f>
        <v>10.999894769501671</v>
      </c>
      <c r="Z205" s="153">
        <f>_xlfn.IFNA(IF($B205=$B$382,0,INDEX('I.Supplementary 2019-20'!$J$8:$J$191,MATCH($B205,'I.Supplementary 2019-20'!$B$8:$B$191,0))),INDEX('KI 2019-20'!$J$9:$J$383,MATCH($B205,'KI 2019-20'!$B$9:$B$383,0)))</f>
        <v>19.813178977615685</v>
      </c>
      <c r="AA205" s="155">
        <f>_xlfn.IFNA(IF($B205=$B$382,0,INDEX('I.Supplementary 2019-20'!$H$8:$H$191,MATCH($B205,'I.Supplementary 2019-20'!$B$8:$B$191,0))),INDEX('KI 2019-20'!$H$9:$H$383,MATCH($B205,'KI 2019-20'!$B$9:$B$383,0)))</f>
        <v>30.813073747117354</v>
      </c>
      <c r="AC205" s="156">
        <f>I205*('Other inputs'!$C$6/'Other inputs'!$C$5)</f>
        <v>0</v>
      </c>
      <c r="AD205" s="149">
        <f>IF(B205=$B$35,J205*('Other inputs'!$C$6/'Other inputs'!$C$5)-('Other inputs'!$C$18/1000000),J205*('Other inputs'!$C$6/'Other inputs'!$C$5))</f>
        <v>0</v>
      </c>
      <c r="AE205" s="149">
        <f>K205*('Other inputs'!$C$6/'Other inputs'!$C$5)</f>
        <v>11.179119124198236</v>
      </c>
      <c r="AF205" s="149">
        <f>L205*('Other inputs'!$C$6/'Other inputs'!$C$5)</f>
        <v>0</v>
      </c>
      <c r="AG205" s="188">
        <f>M205*('Other inputs'!$C$6/'Other inputs'!$C$5)</f>
        <v>0</v>
      </c>
      <c r="AH205" s="149">
        <f>N205*('Other inputs'!$C$6/'Other inputs'!$C$5)</f>
        <v>0</v>
      </c>
      <c r="AI205" s="149">
        <f>O205*('Other inputs'!$C$6/'Other inputs'!$C$5)</f>
        <v>0</v>
      </c>
      <c r="AJ205" s="149">
        <f>P205*('Other inputs'!$C$6/'Other inputs'!$C$5)</f>
        <v>20.136000631018792</v>
      </c>
      <c r="AK205" s="149">
        <f>Q205*('Other inputs'!$C$6/'Other inputs'!$C$5)</f>
        <v>0</v>
      </c>
      <c r="AL205" s="188">
        <f>R205*('Other inputs'!$C$6/'Other inputs'!$C$5)</f>
        <v>0</v>
      </c>
      <c r="AM205" s="156">
        <f t="shared" si="46"/>
        <v>0</v>
      </c>
      <c r="AN205" s="149">
        <f t="shared" si="47"/>
        <v>0</v>
      </c>
      <c r="AO205" s="149">
        <f t="shared" si="48"/>
        <v>31.315119755217026</v>
      </c>
      <c r="AP205" s="149">
        <f t="shared" si="49"/>
        <v>0</v>
      </c>
      <c r="AQ205" s="188">
        <f t="shared" si="50"/>
        <v>0</v>
      </c>
      <c r="AR205" s="149"/>
      <c r="AS205" s="156">
        <f>IF(D205=$C$171,'Other inputs'!$C$12/1000000,SUM(AC205:AG205))</f>
        <v>11.179119124198236</v>
      </c>
      <c r="AT205" s="200">
        <f>IF(D205=$C$171,$Z$171*('Other inputs'!$C$6/'Other inputs'!$C$5),SUM(AH205:AL205))</f>
        <v>20.136000631018792</v>
      </c>
      <c r="AU205" s="210">
        <f t="shared" si="51"/>
        <v>31.315119755217026</v>
      </c>
      <c r="AV205" s="214"/>
      <c r="AW205" s="199">
        <f>IF($G205=1,0,IF($B205=$B$172,AC205*('Other inputs'!$F$6/'Other inputs'!$F$5)-('Other inputs'!$C$28/1000000),AC205*('Other inputs'!$F$6/'Other inputs'!$F$5)))</f>
        <v>0</v>
      </c>
      <c r="AX205" s="200">
        <f>IF($G205=1,0,IF($B205=$B$172,AD205*('Other inputs'!$F$6/'Other inputs'!$F$5)-('Other inputs'!$C$29/1000000),AD205*('Other inputs'!$F$6/'Other inputs'!$F$5)))</f>
        <v>0</v>
      </c>
      <c r="AY205" s="200">
        <f>IF($G205=1,0,AE205*('Other inputs'!$F$6/'Other inputs'!$F$5))</f>
        <v>11.240939137788271</v>
      </c>
      <c r="AZ205" s="200">
        <f>IF($G205=1,0,AF205*('Other inputs'!$F$6/'Other inputs'!$F$5))</f>
        <v>0</v>
      </c>
      <c r="BA205" s="200">
        <f>IF($G205=1,0,AG205*('Other inputs'!$F$6/'Other inputs'!$F$5))</f>
        <v>0</v>
      </c>
      <c r="BB205" s="199">
        <f>IF($G205=1,0,AH205*('Other inputs'!$C$7/'Other inputs'!$C$6))</f>
        <v>0</v>
      </c>
      <c r="BC205" s="200">
        <f>IF($G205=1,0,AI205*('Other inputs'!$C$7/'Other inputs'!$C$6))</f>
        <v>0</v>
      </c>
      <c r="BD205" s="200">
        <f>IF($G205=1,0,AJ205*('Other inputs'!$C$7/'Other inputs'!$C$6))</f>
        <v>20.136000631018792</v>
      </c>
      <c r="BE205" s="200">
        <f>IF($G205=1,0,AK205*('Other inputs'!$C$7/'Other inputs'!$C$6))</f>
        <v>0</v>
      </c>
      <c r="BF205" s="200">
        <f>IF($G205=1,0,AL205*('Other inputs'!$C$7/'Other inputs'!$C$6))</f>
        <v>0</v>
      </c>
      <c r="BG205" s="199">
        <f t="shared" si="52"/>
        <v>0</v>
      </c>
      <c r="BH205" s="200">
        <f t="shared" si="53"/>
        <v>0</v>
      </c>
      <c r="BI205" s="200">
        <f t="shared" si="54"/>
        <v>31.376939768807063</v>
      </c>
      <c r="BJ205" s="200">
        <f t="shared" si="55"/>
        <v>0</v>
      </c>
      <c r="BK205" s="210">
        <f t="shared" si="56"/>
        <v>0</v>
      </c>
      <c r="BL205" s="200"/>
      <c r="BM205" s="199">
        <f>IF(D205=C$171,'Other inputs'!$C$13/1000000,SUM(AW205:BA205))</f>
        <v>11.240939137788271</v>
      </c>
      <c r="BN205" s="200">
        <f>IF(B205=$B$171,$AT$171*('Other inputs'!$C$7/'Other inputs'!$C$6),SUM(BB205:BF205))</f>
        <v>20.136000631018792</v>
      </c>
      <c r="BO205" s="188">
        <f t="shared" si="57"/>
        <v>31.376939768807063</v>
      </c>
    </row>
    <row r="206" spans="2:67">
      <c r="B206" s="121" t="str">
        <f>'KI 2019-20'!B207</f>
        <v>E5044</v>
      </c>
      <c r="C206" s="160" t="str">
        <f t="shared" si="44"/>
        <v>E5044</v>
      </c>
      <c r="D206" s="160" t="str">
        <f t="shared" si="45"/>
        <v>E5044</v>
      </c>
      <c r="E206" t="str">
        <f>INDEX('KI 2019-20'!D$9:D$383,MATCH($B206,'KI 2019-20'!$B$9:$B$383,0))</f>
        <v>OLB</v>
      </c>
      <c r="F206" t="str">
        <f>INDEX('KI 2019-20'!E$9:E$383,MATCH($B206,'KI 2019-20'!$B$9:$B$383,0))</f>
        <v>P1915</v>
      </c>
      <c r="G206" s="119">
        <v>0</v>
      </c>
      <c r="H206" s="120" t="str">
        <f>INDEX('KI 2019-20'!F$9:F$383,MATCH($B206,'KI 2019-20'!$B$9:$B$383,0))</f>
        <v>Merton</v>
      </c>
      <c r="I206" s="154">
        <f>_xlfn.IFNA(IF($B206=$B$382,0,INDEX('I.Supplementary 2019-20'!N$8:N$191,MATCH($B206,'I.Supplementary 2019-20'!$B$8:$B$191,0))),INDEX('KI 2019-20'!N$9:N$383,MATCH($B206,'KI 2019-20'!$B$9:$B$383,0)))</f>
        <v>6.1382976597607133</v>
      </c>
      <c r="J206" s="153">
        <f>_xlfn.IFNA(IF($B206=$B$382,0,INDEX('I.Supplementary 2019-20'!O$8:O$191,MATCH($B206,'I.Supplementary 2019-20'!$B$8:$B$191,0))),INDEX('KI 2019-20'!O$9:O$383,MATCH($B206,'KI 2019-20'!$B$9:$B$383,0)))</f>
        <v>-1.0620433431483618</v>
      </c>
      <c r="K206" s="153">
        <f>_xlfn.IFNA(IF($B206=$B$382,0,INDEX('I.Supplementary 2019-20'!P$8:P$191,MATCH($B206,'I.Supplementary 2019-20'!$B$8:$B$191,0))),INDEX('KI 2019-20'!P$9:P$383,MATCH($B206,'KI 2019-20'!$B$9:$B$383,0)))</f>
        <v>0</v>
      </c>
      <c r="L206" s="153">
        <f>_xlfn.IFNA(IF($B206=$B$382,0,INDEX('I.Supplementary 2019-20'!Q$8:Q$191,MATCH($B206,'I.Supplementary 2019-20'!$B$8:$B$191,0))),INDEX('KI 2019-20'!Q$9:Q$383,MATCH($B206,'KI 2019-20'!$B$9:$B$383,0)))</f>
        <v>0</v>
      </c>
      <c r="M206" s="155">
        <f>_xlfn.IFNA(IF($B206=$B$382,0,INDEX('I.Supplementary 2019-20'!R$8:R$191,MATCH($B206,'I.Supplementary 2019-20'!$B$8:$B$191,0))),INDEX('KI 2019-20'!R$9:R$383,MATCH($B206,'KI 2019-20'!$B$9:$B$383,0)))</f>
        <v>0</v>
      </c>
      <c r="N206" s="153">
        <f>_xlfn.IFNA(IF($B206=$B$382,0,INDEX('I.Supplementary 2019-20'!S$8:S$191,MATCH($B206,'I.Supplementary 2019-20'!$B$8:$B$191,0))),INDEX('KI 2019-20'!S$9:S$383,MATCH($B206,'KI 2019-20'!$B$9:$B$383,0)))</f>
        <v>26.16396319603745</v>
      </c>
      <c r="O206" s="153">
        <f>_xlfn.IFNA(IF($B206=$B$382,0,INDEX('I.Supplementary 2019-20'!T$8:T$191,MATCH($B206,'I.Supplementary 2019-20'!$B$8:$B$191,0))),INDEX('KI 2019-20'!T$9:T$383,MATCH($B206,'KI 2019-20'!$B$9:$B$383,0)))</f>
        <v>9.2202557959752536</v>
      </c>
      <c r="P206" s="153">
        <f>_xlfn.IFNA(IF($B206=$B$382,0,INDEX('I.Supplementary 2019-20'!U$8:U$191,MATCH($B206,'I.Supplementary 2019-20'!$B$8:$B$191,0))),INDEX('KI 2019-20'!U$9:U$383,MATCH($B206,'KI 2019-20'!$B$9:$B$383,0)))</f>
        <v>0</v>
      </c>
      <c r="Q206" s="153">
        <f>_xlfn.IFNA(IF($B206=$B$382,0,INDEX('I.Supplementary 2019-20'!V$8:V$191,MATCH($B206,'I.Supplementary 2019-20'!$B$8:$B$191,0))),INDEX('KI 2019-20'!V$9:V$383,MATCH($B206,'KI 2019-20'!$B$9:$B$383,0)))</f>
        <v>0</v>
      </c>
      <c r="R206" s="155">
        <f>_xlfn.IFNA(IF($B206=$B$382,0,INDEX('I.Supplementary 2019-20'!W$8:W$191,MATCH($B206,'I.Supplementary 2019-20'!$B$8:$B$191,0))),INDEX('KI 2019-20'!W$9:W$383,MATCH($B206,'KI 2019-20'!$B$9:$B$383,0)))</f>
        <v>0</v>
      </c>
      <c r="S206" s="153">
        <f>_xlfn.IFNA(IF($B206=$B$382,0,INDEX('I.Supplementary 2019-20'!X$8:X$191,MATCH($B206,'I.Supplementary 2019-20'!$B$8:$B$191,0))),INDEX('KI 2019-20'!X$9:X$383,MATCH($B206,'KI 2019-20'!$B$9:$B$383,0)))</f>
        <v>32.30226085579816</v>
      </c>
      <c r="T206" s="153">
        <f>_xlfn.IFNA(IF($B206=$B$382,0,INDEX('I.Supplementary 2019-20'!Y$8:Y$191,MATCH($B206,'I.Supplementary 2019-20'!$B$8:$B$191,0))),INDEX('KI 2019-20'!Y$9:Y$383,MATCH($B206,'KI 2019-20'!$B$9:$B$383,0)))</f>
        <v>8.1582124528268913</v>
      </c>
      <c r="U206" s="153">
        <f>_xlfn.IFNA(IF($B206=$B$382,0,INDEX('I.Supplementary 2019-20'!Z$8:Z$191,MATCH($B206,'I.Supplementary 2019-20'!$B$8:$B$191,0))),INDEX('KI 2019-20'!Z$9:Z$383,MATCH($B206,'KI 2019-20'!$B$9:$B$383,0)))</f>
        <v>0</v>
      </c>
      <c r="V206" s="153">
        <f>_xlfn.IFNA(IF($B206=$B$382,0,INDEX('I.Supplementary 2019-20'!AA$8:AA$191,MATCH($B206,'I.Supplementary 2019-20'!$B$8:$B$191,0))),INDEX('KI 2019-20'!AA$9:AA$383,MATCH($B206,'KI 2019-20'!$B$9:$B$383,0)))</f>
        <v>0</v>
      </c>
      <c r="W206" s="155">
        <f>_xlfn.IFNA(IF($B206=$B$382,0,INDEX('I.Supplementary 2019-20'!AB$8:AB$191,MATCH($B206,'I.Supplementary 2019-20'!$B$8:$B$191,0))),INDEX('KI 2019-20'!AB$9:AB$383,MATCH($B206,'KI 2019-20'!$B$9:$B$383,0)))</f>
        <v>0</v>
      </c>
      <c r="Y206" s="154">
        <f>_xlfn.IFNA(IF($B206=$B$382,0,INDEX('I.Supplementary 2019-20'!$I$8:$I$191,MATCH($B206,'I.Supplementary 2019-20'!$B$8:$B$191,0))),INDEX('KI 2019-20'!$I$9:$I$383,MATCH($B206,'KI 2019-20'!$B$9:$B$383,0)))</f>
        <v>5.0762543166123519</v>
      </c>
      <c r="Z206" s="153">
        <f>_xlfn.IFNA(IF($B206=$B$382,0,INDEX('I.Supplementary 2019-20'!$J$8:$J$191,MATCH($B206,'I.Supplementary 2019-20'!$B$8:$B$191,0))),INDEX('KI 2019-20'!$J$9:$J$383,MATCH($B206,'KI 2019-20'!$B$9:$B$383,0)))</f>
        <v>35.384218992012698</v>
      </c>
      <c r="AA206" s="155">
        <f>_xlfn.IFNA(IF($B206=$B$382,0,INDEX('I.Supplementary 2019-20'!$H$8:$H$191,MATCH($B206,'I.Supplementary 2019-20'!$B$8:$B$191,0))),INDEX('KI 2019-20'!$H$9:$H$383,MATCH($B206,'KI 2019-20'!$B$9:$B$383,0)))</f>
        <v>40.460473308625055</v>
      </c>
      <c r="AC206" s="156">
        <f>I206*('Other inputs'!$C$6/'Other inputs'!$C$5)</f>
        <v>6.23831065625376</v>
      </c>
      <c r="AD206" s="149">
        <f>IF(B206=$B$35,J206*('Other inputs'!$C$6/'Other inputs'!$C$5)-('Other inputs'!$C$18/1000000),J206*('Other inputs'!$C$6/'Other inputs'!$C$5))</f>
        <v>-1.079347511672164</v>
      </c>
      <c r="AE206" s="149">
        <f>K206*('Other inputs'!$C$6/'Other inputs'!$C$5)</f>
        <v>0</v>
      </c>
      <c r="AF206" s="149">
        <f>L206*('Other inputs'!$C$6/'Other inputs'!$C$5)</f>
        <v>0</v>
      </c>
      <c r="AG206" s="188">
        <f>M206*('Other inputs'!$C$6/'Other inputs'!$C$5)</f>
        <v>0</v>
      </c>
      <c r="AH206" s="149">
        <f>N206*('Other inputs'!$C$6/'Other inputs'!$C$5)</f>
        <v>26.59025994872238</v>
      </c>
      <c r="AI206" s="149">
        <f>O206*('Other inputs'!$C$6/'Other inputs'!$C$5)</f>
        <v>9.3704839963170095</v>
      </c>
      <c r="AJ206" s="149">
        <f>P206*('Other inputs'!$C$6/'Other inputs'!$C$5)</f>
        <v>0</v>
      </c>
      <c r="AK206" s="149">
        <f>Q206*('Other inputs'!$C$6/'Other inputs'!$C$5)</f>
        <v>0</v>
      </c>
      <c r="AL206" s="188">
        <f>R206*('Other inputs'!$C$6/'Other inputs'!$C$5)</f>
        <v>0</v>
      </c>
      <c r="AM206" s="156">
        <f t="shared" si="46"/>
        <v>32.828570604976143</v>
      </c>
      <c r="AN206" s="149">
        <f t="shared" si="47"/>
        <v>8.291136484644845</v>
      </c>
      <c r="AO206" s="149">
        <f t="shared" si="48"/>
        <v>0</v>
      </c>
      <c r="AP206" s="149">
        <f t="shared" si="49"/>
        <v>0</v>
      </c>
      <c r="AQ206" s="188">
        <f t="shared" si="50"/>
        <v>0</v>
      </c>
      <c r="AR206" s="149"/>
      <c r="AS206" s="156">
        <f>IF(D206=$C$171,'Other inputs'!$C$12/1000000,SUM(AC206:AG206))</f>
        <v>5.1589631445815964</v>
      </c>
      <c r="AT206" s="200">
        <f>IF(D206=$C$171,$Z$171*('Other inputs'!$C$6/'Other inputs'!$C$5),SUM(AH206:AL206))</f>
        <v>35.96074394503939</v>
      </c>
      <c r="AU206" s="210">
        <f t="shared" si="51"/>
        <v>41.119707089620988</v>
      </c>
      <c r="AV206" s="214"/>
      <c r="AW206" s="199">
        <f>IF($G206=1,0,IF($B206=$B$172,AC206*('Other inputs'!$F$6/'Other inputs'!$F$5)-('Other inputs'!$C$28/1000000),AC206*('Other inputs'!$F$6/'Other inputs'!$F$5)))</f>
        <v>6.2728082267030887</v>
      </c>
      <c r="AX206" s="200">
        <f>IF($G206=1,0,IF($B206=$B$172,AD206*('Other inputs'!$F$6/'Other inputs'!$F$5)-('Other inputs'!$C$29/1000000),AD206*('Other inputs'!$F$6/'Other inputs'!$F$5)))</f>
        <v>-1.0853162536721943</v>
      </c>
      <c r="AY206" s="200">
        <f>IF($G206=1,0,AE206*('Other inputs'!$F$6/'Other inputs'!$F$5))</f>
        <v>0</v>
      </c>
      <c r="AZ206" s="200">
        <f>IF($G206=1,0,AF206*('Other inputs'!$F$6/'Other inputs'!$F$5))</f>
        <v>0</v>
      </c>
      <c r="BA206" s="200">
        <f>IF($G206=1,0,AG206*('Other inputs'!$F$6/'Other inputs'!$F$5))</f>
        <v>0</v>
      </c>
      <c r="BB206" s="199">
        <f>IF($G206=1,0,AH206*('Other inputs'!$C$7/'Other inputs'!$C$6))</f>
        <v>26.59025994872238</v>
      </c>
      <c r="BC206" s="200">
        <f>IF($G206=1,0,AI206*('Other inputs'!$C$7/'Other inputs'!$C$6))</f>
        <v>9.3704839963170095</v>
      </c>
      <c r="BD206" s="200">
        <f>IF($G206=1,0,AJ206*('Other inputs'!$C$7/'Other inputs'!$C$6))</f>
        <v>0</v>
      </c>
      <c r="BE206" s="200">
        <f>IF($G206=1,0,AK206*('Other inputs'!$C$7/'Other inputs'!$C$6))</f>
        <v>0</v>
      </c>
      <c r="BF206" s="200">
        <f>IF($G206=1,0,AL206*('Other inputs'!$C$7/'Other inputs'!$C$6))</f>
        <v>0</v>
      </c>
      <c r="BG206" s="199">
        <f t="shared" si="52"/>
        <v>32.863068175425468</v>
      </c>
      <c r="BH206" s="200">
        <f t="shared" si="53"/>
        <v>8.2851677426448145</v>
      </c>
      <c r="BI206" s="200">
        <f t="shared" si="54"/>
        <v>0</v>
      </c>
      <c r="BJ206" s="200">
        <f t="shared" si="55"/>
        <v>0</v>
      </c>
      <c r="BK206" s="210">
        <f t="shared" si="56"/>
        <v>0</v>
      </c>
      <c r="BL206" s="200"/>
      <c r="BM206" s="199">
        <f>IF(D206=C$171,'Other inputs'!$C$13/1000000,SUM(AW206:BA206))</f>
        <v>5.1874919730308946</v>
      </c>
      <c r="BN206" s="200">
        <f>IF(B206=$B$171,$AT$171*('Other inputs'!$C$7/'Other inputs'!$C$6),SUM(BB206:BF206))</f>
        <v>35.96074394503939</v>
      </c>
      <c r="BO206" s="188">
        <f t="shared" si="57"/>
        <v>41.148235918070284</v>
      </c>
    </row>
    <row r="207" spans="2:67">
      <c r="B207" s="121" t="str">
        <f>'KI 2019-20'!B208</f>
        <v>E1133</v>
      </c>
      <c r="C207" s="160" t="str">
        <f t="shared" si="44"/>
        <v>E1133</v>
      </c>
      <c r="D207" s="160" t="str">
        <f t="shared" si="45"/>
        <v>E1133</v>
      </c>
      <c r="E207" t="str">
        <f>INDEX('KI 2019-20'!D$9:D$383,MATCH($B207,'KI 2019-20'!$B$9:$B$383,0))</f>
        <v>SD</v>
      </c>
      <c r="F207">
        <f>INDEX('KI 2019-20'!E$9:E$383,MATCH($B207,'KI 2019-20'!$B$9:$B$383,0))</f>
        <v>0</v>
      </c>
      <c r="G207" s="119">
        <v>0</v>
      </c>
      <c r="H207" s="120" t="str">
        <f>INDEX('KI 2019-20'!F$9:F$383,MATCH($B207,'KI 2019-20'!$B$9:$B$383,0))</f>
        <v>Mid Devon</v>
      </c>
      <c r="I207" s="154">
        <f>_xlfn.IFNA(IF($B207=$B$382,0,INDEX('I.Supplementary 2019-20'!N$8:N$191,MATCH($B207,'I.Supplementary 2019-20'!$B$8:$B$191,0))),INDEX('KI 2019-20'!N$9:N$383,MATCH($B207,'KI 2019-20'!$B$9:$B$383,0)))</f>
        <v>0</v>
      </c>
      <c r="J207" s="153">
        <f>_xlfn.IFNA(IF($B207=$B$382,0,INDEX('I.Supplementary 2019-20'!O$8:O$191,MATCH($B207,'I.Supplementary 2019-20'!$B$8:$B$191,0))),INDEX('KI 2019-20'!O$9:O$383,MATCH($B207,'KI 2019-20'!$B$9:$B$383,0)))</f>
        <v>0</v>
      </c>
      <c r="K207" s="153">
        <f>_xlfn.IFNA(IF($B207=$B$382,0,INDEX('I.Supplementary 2019-20'!P$8:P$191,MATCH($B207,'I.Supplementary 2019-20'!$B$8:$B$191,0))),INDEX('KI 2019-20'!P$9:P$383,MATCH($B207,'KI 2019-20'!$B$9:$B$383,0)))</f>
        <v>0</v>
      </c>
      <c r="L207" s="153">
        <f>_xlfn.IFNA(IF($B207=$B$382,0,INDEX('I.Supplementary 2019-20'!Q$8:Q$191,MATCH($B207,'I.Supplementary 2019-20'!$B$8:$B$191,0))),INDEX('KI 2019-20'!Q$9:Q$383,MATCH($B207,'KI 2019-20'!$B$9:$B$383,0)))</f>
        <v>0</v>
      </c>
      <c r="M207" s="155">
        <f>_xlfn.IFNA(IF($B207=$B$382,0,INDEX('I.Supplementary 2019-20'!R$8:R$191,MATCH($B207,'I.Supplementary 2019-20'!$B$8:$B$191,0))),INDEX('KI 2019-20'!R$9:R$383,MATCH($B207,'KI 2019-20'!$B$9:$B$383,0)))</f>
        <v>0</v>
      </c>
      <c r="N207" s="153">
        <f>_xlfn.IFNA(IF($B207=$B$382,0,INDEX('I.Supplementary 2019-20'!S$8:S$191,MATCH($B207,'I.Supplementary 2019-20'!$B$8:$B$191,0))),INDEX('KI 2019-20'!S$9:S$383,MATCH($B207,'KI 2019-20'!$B$9:$B$383,0)))</f>
        <v>0</v>
      </c>
      <c r="O207" s="153">
        <f>_xlfn.IFNA(IF($B207=$B$382,0,INDEX('I.Supplementary 2019-20'!T$8:T$191,MATCH($B207,'I.Supplementary 2019-20'!$B$8:$B$191,0))),INDEX('KI 2019-20'!T$9:T$383,MATCH($B207,'KI 2019-20'!$B$9:$B$383,0)))</f>
        <v>2.1775954796350496</v>
      </c>
      <c r="P207" s="153">
        <f>_xlfn.IFNA(IF($B207=$B$382,0,INDEX('I.Supplementary 2019-20'!U$8:U$191,MATCH($B207,'I.Supplementary 2019-20'!$B$8:$B$191,0))),INDEX('KI 2019-20'!U$9:U$383,MATCH($B207,'KI 2019-20'!$B$9:$B$383,0)))</f>
        <v>0</v>
      </c>
      <c r="Q207" s="153">
        <f>_xlfn.IFNA(IF($B207=$B$382,0,INDEX('I.Supplementary 2019-20'!V$8:V$191,MATCH($B207,'I.Supplementary 2019-20'!$B$8:$B$191,0))),INDEX('KI 2019-20'!V$9:V$383,MATCH($B207,'KI 2019-20'!$B$9:$B$383,0)))</f>
        <v>0</v>
      </c>
      <c r="R207" s="155">
        <f>_xlfn.IFNA(IF($B207=$B$382,0,INDEX('I.Supplementary 2019-20'!W$8:W$191,MATCH($B207,'I.Supplementary 2019-20'!$B$8:$B$191,0))),INDEX('KI 2019-20'!W$9:W$383,MATCH($B207,'KI 2019-20'!$B$9:$B$383,0)))</f>
        <v>0</v>
      </c>
      <c r="S207" s="153">
        <f>_xlfn.IFNA(IF($B207=$B$382,0,INDEX('I.Supplementary 2019-20'!X$8:X$191,MATCH($B207,'I.Supplementary 2019-20'!$B$8:$B$191,0))),INDEX('KI 2019-20'!X$9:X$383,MATCH($B207,'KI 2019-20'!$B$9:$B$383,0)))</f>
        <v>0</v>
      </c>
      <c r="T207" s="153">
        <f>_xlfn.IFNA(IF($B207=$B$382,0,INDEX('I.Supplementary 2019-20'!Y$8:Y$191,MATCH($B207,'I.Supplementary 2019-20'!$B$8:$B$191,0))),INDEX('KI 2019-20'!Y$9:Y$383,MATCH($B207,'KI 2019-20'!$B$9:$B$383,0)))</f>
        <v>2.1775954796350496</v>
      </c>
      <c r="U207" s="153">
        <f>_xlfn.IFNA(IF($B207=$B$382,0,INDEX('I.Supplementary 2019-20'!Z$8:Z$191,MATCH($B207,'I.Supplementary 2019-20'!$B$8:$B$191,0))),INDEX('KI 2019-20'!Z$9:Z$383,MATCH($B207,'KI 2019-20'!$B$9:$B$383,0)))</f>
        <v>0</v>
      </c>
      <c r="V207" s="153">
        <f>_xlfn.IFNA(IF($B207=$B$382,0,INDEX('I.Supplementary 2019-20'!AA$8:AA$191,MATCH($B207,'I.Supplementary 2019-20'!$B$8:$B$191,0))),INDEX('KI 2019-20'!AA$9:AA$383,MATCH($B207,'KI 2019-20'!$B$9:$B$383,0)))</f>
        <v>0</v>
      </c>
      <c r="W207" s="155">
        <f>_xlfn.IFNA(IF($B207=$B$382,0,INDEX('I.Supplementary 2019-20'!AB$8:AB$191,MATCH($B207,'I.Supplementary 2019-20'!$B$8:$B$191,0))),INDEX('KI 2019-20'!AB$9:AB$383,MATCH($B207,'KI 2019-20'!$B$9:$B$383,0)))</f>
        <v>0</v>
      </c>
      <c r="Y207" s="154">
        <f>_xlfn.IFNA(IF($B207=$B$382,0,INDEX('I.Supplementary 2019-20'!$I$8:$I$191,MATCH($B207,'I.Supplementary 2019-20'!$B$8:$B$191,0))),INDEX('KI 2019-20'!$I$9:$I$383,MATCH($B207,'KI 2019-20'!$B$9:$B$383,0)))</f>
        <v>0</v>
      </c>
      <c r="Z207" s="153">
        <f>_xlfn.IFNA(IF($B207=$B$382,0,INDEX('I.Supplementary 2019-20'!$J$8:$J$191,MATCH($B207,'I.Supplementary 2019-20'!$B$8:$B$191,0))),INDEX('KI 2019-20'!$J$9:$J$383,MATCH($B207,'KI 2019-20'!$B$9:$B$383,0)))</f>
        <v>2.1775954796350496</v>
      </c>
      <c r="AA207" s="155">
        <f>_xlfn.IFNA(IF($B207=$B$382,0,INDEX('I.Supplementary 2019-20'!$H$8:$H$191,MATCH($B207,'I.Supplementary 2019-20'!$B$8:$B$191,0))),INDEX('KI 2019-20'!$H$9:$H$383,MATCH($B207,'KI 2019-20'!$B$9:$B$383,0)))</f>
        <v>2.1775954796350496</v>
      </c>
      <c r="AC207" s="156">
        <f>I207*('Other inputs'!$C$6/'Other inputs'!$C$5)</f>
        <v>0</v>
      </c>
      <c r="AD207" s="149">
        <f>IF(B207=$B$35,J207*('Other inputs'!$C$6/'Other inputs'!$C$5)-('Other inputs'!$C$18/1000000),J207*('Other inputs'!$C$6/'Other inputs'!$C$5))</f>
        <v>0</v>
      </c>
      <c r="AE207" s="149">
        <f>K207*('Other inputs'!$C$6/'Other inputs'!$C$5)</f>
        <v>0</v>
      </c>
      <c r="AF207" s="149">
        <f>L207*('Other inputs'!$C$6/'Other inputs'!$C$5)</f>
        <v>0</v>
      </c>
      <c r="AG207" s="188">
        <f>M207*('Other inputs'!$C$6/'Other inputs'!$C$5)</f>
        <v>0</v>
      </c>
      <c r="AH207" s="149">
        <f>N207*('Other inputs'!$C$6/'Other inputs'!$C$5)</f>
        <v>0</v>
      </c>
      <c r="AI207" s="149">
        <f>O207*('Other inputs'!$C$6/'Other inputs'!$C$5)</f>
        <v>2.2130756503826676</v>
      </c>
      <c r="AJ207" s="149">
        <f>P207*('Other inputs'!$C$6/'Other inputs'!$C$5)</f>
        <v>0</v>
      </c>
      <c r="AK207" s="149">
        <f>Q207*('Other inputs'!$C$6/'Other inputs'!$C$5)</f>
        <v>0</v>
      </c>
      <c r="AL207" s="188">
        <f>R207*('Other inputs'!$C$6/'Other inputs'!$C$5)</f>
        <v>0</v>
      </c>
      <c r="AM207" s="156">
        <f t="shared" si="46"/>
        <v>0</v>
      </c>
      <c r="AN207" s="149">
        <f t="shared" si="47"/>
        <v>2.2130756503826676</v>
      </c>
      <c r="AO207" s="149">
        <f t="shared" si="48"/>
        <v>0</v>
      </c>
      <c r="AP207" s="149">
        <f t="shared" si="49"/>
        <v>0</v>
      </c>
      <c r="AQ207" s="188">
        <f t="shared" si="50"/>
        <v>0</v>
      </c>
      <c r="AR207" s="149"/>
      <c r="AS207" s="156">
        <f>IF(D207=$C$171,'Other inputs'!$C$12/1000000,SUM(AC207:AG207))</f>
        <v>0</v>
      </c>
      <c r="AT207" s="200">
        <f>IF(D207=$C$171,$Z$171*('Other inputs'!$C$6/'Other inputs'!$C$5),SUM(AH207:AL207))</f>
        <v>2.2130756503826676</v>
      </c>
      <c r="AU207" s="210">
        <f t="shared" si="51"/>
        <v>2.2130756503826676</v>
      </c>
      <c r="AV207" s="214"/>
      <c r="AW207" s="199">
        <f>IF($G207=1,0,IF($B207=$B$172,AC207*('Other inputs'!$F$6/'Other inputs'!$F$5)-('Other inputs'!$C$28/1000000),AC207*('Other inputs'!$F$6/'Other inputs'!$F$5)))</f>
        <v>0</v>
      </c>
      <c r="AX207" s="200">
        <f>IF($G207=1,0,IF($B207=$B$172,AD207*('Other inputs'!$F$6/'Other inputs'!$F$5)-('Other inputs'!$C$29/1000000),AD207*('Other inputs'!$F$6/'Other inputs'!$F$5)))</f>
        <v>0</v>
      </c>
      <c r="AY207" s="200">
        <f>IF($G207=1,0,AE207*('Other inputs'!$F$6/'Other inputs'!$F$5))</f>
        <v>0</v>
      </c>
      <c r="AZ207" s="200">
        <f>IF($G207=1,0,AF207*('Other inputs'!$F$6/'Other inputs'!$F$5))</f>
        <v>0</v>
      </c>
      <c r="BA207" s="200">
        <f>IF($G207=1,0,AG207*('Other inputs'!$F$6/'Other inputs'!$F$5))</f>
        <v>0</v>
      </c>
      <c r="BB207" s="199">
        <f>IF($G207=1,0,AH207*('Other inputs'!$C$7/'Other inputs'!$C$6))</f>
        <v>0</v>
      </c>
      <c r="BC207" s="200">
        <f>IF($G207=1,0,AI207*('Other inputs'!$C$7/'Other inputs'!$C$6))</f>
        <v>2.2130756503826676</v>
      </c>
      <c r="BD207" s="200">
        <f>IF($G207=1,0,AJ207*('Other inputs'!$C$7/'Other inputs'!$C$6))</f>
        <v>0</v>
      </c>
      <c r="BE207" s="200">
        <f>IF($G207=1,0,AK207*('Other inputs'!$C$7/'Other inputs'!$C$6))</f>
        <v>0</v>
      </c>
      <c r="BF207" s="200">
        <f>IF($G207=1,0,AL207*('Other inputs'!$C$7/'Other inputs'!$C$6))</f>
        <v>0</v>
      </c>
      <c r="BG207" s="199">
        <f t="shared" si="52"/>
        <v>0</v>
      </c>
      <c r="BH207" s="200">
        <f t="shared" si="53"/>
        <v>2.2130756503826676</v>
      </c>
      <c r="BI207" s="200">
        <f t="shared" si="54"/>
        <v>0</v>
      </c>
      <c r="BJ207" s="200">
        <f t="shared" si="55"/>
        <v>0</v>
      </c>
      <c r="BK207" s="210">
        <f t="shared" si="56"/>
        <v>0</v>
      </c>
      <c r="BL207" s="200"/>
      <c r="BM207" s="199">
        <f>IF(D207=C$171,'Other inputs'!$C$13/1000000,SUM(AW207:BA207))</f>
        <v>0</v>
      </c>
      <c r="BN207" s="200">
        <f>IF(B207=$B$171,$AT$171*('Other inputs'!$C$7/'Other inputs'!$C$6),SUM(BB207:BF207))</f>
        <v>2.2130756503826676</v>
      </c>
      <c r="BO207" s="188">
        <f t="shared" si="57"/>
        <v>2.2130756503826676</v>
      </c>
    </row>
    <row r="208" spans="2:67">
      <c r="B208" s="121" t="str">
        <f>'KI 2019-20'!B209</f>
        <v>E3534</v>
      </c>
      <c r="C208" s="160" t="str">
        <f t="shared" si="44"/>
        <v>E3534</v>
      </c>
      <c r="D208" s="160" t="str">
        <f t="shared" si="45"/>
        <v>E3534</v>
      </c>
      <c r="E208" t="str">
        <f>INDEX('KI 2019-20'!D$9:D$383,MATCH($B208,'KI 2019-20'!$B$9:$B$383,0))</f>
        <v>SD</v>
      </c>
      <c r="F208">
        <f>INDEX('KI 2019-20'!E$9:E$383,MATCH($B208,'KI 2019-20'!$B$9:$B$383,0))</f>
        <v>0</v>
      </c>
      <c r="G208" s="119">
        <v>0</v>
      </c>
      <c r="H208" s="120" t="str">
        <f>INDEX('KI 2019-20'!F$9:F$383,MATCH($B208,'KI 2019-20'!$B$9:$B$383,0))</f>
        <v>Mid Suffolk</v>
      </c>
      <c r="I208" s="154">
        <f>_xlfn.IFNA(IF($B208=$B$382,0,INDEX('I.Supplementary 2019-20'!N$8:N$191,MATCH($B208,'I.Supplementary 2019-20'!$B$8:$B$191,0))),INDEX('KI 2019-20'!N$9:N$383,MATCH($B208,'KI 2019-20'!$B$9:$B$383,0)))</f>
        <v>0</v>
      </c>
      <c r="J208" s="153">
        <f>_xlfn.IFNA(IF($B208=$B$382,0,INDEX('I.Supplementary 2019-20'!O$8:O$191,MATCH($B208,'I.Supplementary 2019-20'!$B$8:$B$191,0))),INDEX('KI 2019-20'!O$9:O$383,MATCH($B208,'KI 2019-20'!$B$9:$B$383,0)))</f>
        <v>0</v>
      </c>
      <c r="K208" s="153">
        <f>_xlfn.IFNA(IF($B208=$B$382,0,INDEX('I.Supplementary 2019-20'!P$8:P$191,MATCH($B208,'I.Supplementary 2019-20'!$B$8:$B$191,0))),INDEX('KI 2019-20'!P$9:P$383,MATCH($B208,'KI 2019-20'!$B$9:$B$383,0)))</f>
        <v>0</v>
      </c>
      <c r="L208" s="153">
        <f>_xlfn.IFNA(IF($B208=$B$382,0,INDEX('I.Supplementary 2019-20'!Q$8:Q$191,MATCH($B208,'I.Supplementary 2019-20'!$B$8:$B$191,0))),INDEX('KI 2019-20'!Q$9:Q$383,MATCH($B208,'KI 2019-20'!$B$9:$B$383,0)))</f>
        <v>0</v>
      </c>
      <c r="M208" s="155">
        <f>_xlfn.IFNA(IF($B208=$B$382,0,INDEX('I.Supplementary 2019-20'!R$8:R$191,MATCH($B208,'I.Supplementary 2019-20'!$B$8:$B$191,0))),INDEX('KI 2019-20'!R$9:R$383,MATCH($B208,'KI 2019-20'!$B$9:$B$383,0)))</f>
        <v>0</v>
      </c>
      <c r="N208" s="153">
        <f>_xlfn.IFNA(IF($B208=$B$382,0,INDEX('I.Supplementary 2019-20'!S$8:S$191,MATCH($B208,'I.Supplementary 2019-20'!$B$8:$B$191,0))),INDEX('KI 2019-20'!S$9:S$383,MATCH($B208,'KI 2019-20'!$B$9:$B$383,0)))</f>
        <v>0</v>
      </c>
      <c r="O208" s="153">
        <f>_xlfn.IFNA(IF($B208=$B$382,0,INDEX('I.Supplementary 2019-20'!T$8:T$191,MATCH($B208,'I.Supplementary 2019-20'!$B$8:$B$191,0))),INDEX('KI 2019-20'!T$9:T$383,MATCH($B208,'KI 2019-20'!$B$9:$B$383,0)))</f>
        <v>2.2377374330156088</v>
      </c>
      <c r="P208" s="153">
        <f>_xlfn.IFNA(IF($B208=$B$382,0,INDEX('I.Supplementary 2019-20'!U$8:U$191,MATCH($B208,'I.Supplementary 2019-20'!$B$8:$B$191,0))),INDEX('KI 2019-20'!U$9:U$383,MATCH($B208,'KI 2019-20'!$B$9:$B$383,0)))</f>
        <v>0</v>
      </c>
      <c r="Q208" s="153">
        <f>_xlfn.IFNA(IF($B208=$B$382,0,INDEX('I.Supplementary 2019-20'!V$8:V$191,MATCH($B208,'I.Supplementary 2019-20'!$B$8:$B$191,0))),INDEX('KI 2019-20'!V$9:V$383,MATCH($B208,'KI 2019-20'!$B$9:$B$383,0)))</f>
        <v>0</v>
      </c>
      <c r="R208" s="155">
        <f>_xlfn.IFNA(IF($B208=$B$382,0,INDEX('I.Supplementary 2019-20'!W$8:W$191,MATCH($B208,'I.Supplementary 2019-20'!$B$8:$B$191,0))),INDEX('KI 2019-20'!W$9:W$383,MATCH($B208,'KI 2019-20'!$B$9:$B$383,0)))</f>
        <v>0</v>
      </c>
      <c r="S208" s="153">
        <f>_xlfn.IFNA(IF($B208=$B$382,0,INDEX('I.Supplementary 2019-20'!X$8:X$191,MATCH($B208,'I.Supplementary 2019-20'!$B$8:$B$191,0))),INDEX('KI 2019-20'!X$9:X$383,MATCH($B208,'KI 2019-20'!$B$9:$B$383,0)))</f>
        <v>0</v>
      </c>
      <c r="T208" s="153">
        <f>_xlfn.IFNA(IF($B208=$B$382,0,INDEX('I.Supplementary 2019-20'!Y$8:Y$191,MATCH($B208,'I.Supplementary 2019-20'!$B$8:$B$191,0))),INDEX('KI 2019-20'!Y$9:Y$383,MATCH($B208,'KI 2019-20'!$B$9:$B$383,0)))</f>
        <v>2.2377374330156088</v>
      </c>
      <c r="U208" s="153">
        <f>_xlfn.IFNA(IF($B208=$B$382,0,INDEX('I.Supplementary 2019-20'!Z$8:Z$191,MATCH($B208,'I.Supplementary 2019-20'!$B$8:$B$191,0))),INDEX('KI 2019-20'!Z$9:Z$383,MATCH($B208,'KI 2019-20'!$B$9:$B$383,0)))</f>
        <v>0</v>
      </c>
      <c r="V208" s="153">
        <f>_xlfn.IFNA(IF($B208=$B$382,0,INDEX('I.Supplementary 2019-20'!AA$8:AA$191,MATCH($B208,'I.Supplementary 2019-20'!$B$8:$B$191,0))),INDEX('KI 2019-20'!AA$9:AA$383,MATCH($B208,'KI 2019-20'!$B$9:$B$383,0)))</f>
        <v>0</v>
      </c>
      <c r="W208" s="155">
        <f>_xlfn.IFNA(IF($B208=$B$382,0,INDEX('I.Supplementary 2019-20'!AB$8:AB$191,MATCH($B208,'I.Supplementary 2019-20'!$B$8:$B$191,0))),INDEX('KI 2019-20'!AB$9:AB$383,MATCH($B208,'KI 2019-20'!$B$9:$B$383,0)))</f>
        <v>0</v>
      </c>
      <c r="Y208" s="154">
        <f>_xlfn.IFNA(IF($B208=$B$382,0,INDEX('I.Supplementary 2019-20'!$I$8:$I$191,MATCH($B208,'I.Supplementary 2019-20'!$B$8:$B$191,0))),INDEX('KI 2019-20'!$I$9:$I$383,MATCH($B208,'KI 2019-20'!$B$9:$B$383,0)))</f>
        <v>0</v>
      </c>
      <c r="Z208" s="153">
        <f>_xlfn.IFNA(IF($B208=$B$382,0,INDEX('I.Supplementary 2019-20'!$J$8:$J$191,MATCH($B208,'I.Supplementary 2019-20'!$B$8:$B$191,0))),INDEX('KI 2019-20'!$J$9:$J$383,MATCH($B208,'KI 2019-20'!$B$9:$B$383,0)))</f>
        <v>2.2377374330156088</v>
      </c>
      <c r="AA208" s="155">
        <f>_xlfn.IFNA(IF($B208=$B$382,0,INDEX('I.Supplementary 2019-20'!$H$8:$H$191,MATCH($B208,'I.Supplementary 2019-20'!$B$8:$B$191,0))),INDEX('KI 2019-20'!$H$9:$H$383,MATCH($B208,'KI 2019-20'!$B$9:$B$383,0)))</f>
        <v>2.2377374330156088</v>
      </c>
      <c r="AC208" s="156">
        <f>I208*('Other inputs'!$C$6/'Other inputs'!$C$5)</f>
        <v>0</v>
      </c>
      <c r="AD208" s="149">
        <f>IF(B208=$B$35,J208*('Other inputs'!$C$6/'Other inputs'!$C$5)-('Other inputs'!$C$18/1000000),J208*('Other inputs'!$C$6/'Other inputs'!$C$5))</f>
        <v>0</v>
      </c>
      <c r="AE208" s="149">
        <f>K208*('Other inputs'!$C$6/'Other inputs'!$C$5)</f>
        <v>0</v>
      </c>
      <c r="AF208" s="149">
        <f>L208*('Other inputs'!$C$6/'Other inputs'!$C$5)</f>
        <v>0</v>
      </c>
      <c r="AG208" s="188">
        <f>M208*('Other inputs'!$C$6/'Other inputs'!$C$5)</f>
        <v>0</v>
      </c>
      <c r="AH208" s="149">
        <f>N208*('Other inputs'!$C$6/'Other inputs'!$C$5)</f>
        <v>0</v>
      </c>
      <c r="AI208" s="149">
        <f>O208*('Other inputs'!$C$6/'Other inputs'!$C$5)</f>
        <v>2.2741975133906087</v>
      </c>
      <c r="AJ208" s="149">
        <f>P208*('Other inputs'!$C$6/'Other inputs'!$C$5)</f>
        <v>0</v>
      </c>
      <c r="AK208" s="149">
        <f>Q208*('Other inputs'!$C$6/'Other inputs'!$C$5)</f>
        <v>0</v>
      </c>
      <c r="AL208" s="188">
        <f>R208*('Other inputs'!$C$6/'Other inputs'!$C$5)</f>
        <v>0</v>
      </c>
      <c r="AM208" s="156">
        <f t="shared" si="46"/>
        <v>0</v>
      </c>
      <c r="AN208" s="149">
        <f t="shared" si="47"/>
        <v>2.2741975133906087</v>
      </c>
      <c r="AO208" s="149">
        <f t="shared" si="48"/>
        <v>0</v>
      </c>
      <c r="AP208" s="149">
        <f t="shared" si="49"/>
        <v>0</v>
      </c>
      <c r="AQ208" s="188">
        <f t="shared" si="50"/>
        <v>0</v>
      </c>
      <c r="AR208" s="149"/>
      <c r="AS208" s="156">
        <f>IF(D208=$C$171,'Other inputs'!$C$12/1000000,SUM(AC208:AG208))</f>
        <v>0</v>
      </c>
      <c r="AT208" s="200">
        <f>IF(D208=$C$171,$Z$171*('Other inputs'!$C$6/'Other inputs'!$C$5),SUM(AH208:AL208))</f>
        <v>2.2741975133906087</v>
      </c>
      <c r="AU208" s="210">
        <f t="shared" si="51"/>
        <v>2.2741975133906087</v>
      </c>
      <c r="AV208" s="214"/>
      <c r="AW208" s="199">
        <f>IF($G208=1,0,IF($B208=$B$172,AC208*('Other inputs'!$F$6/'Other inputs'!$F$5)-('Other inputs'!$C$28/1000000),AC208*('Other inputs'!$F$6/'Other inputs'!$F$5)))</f>
        <v>0</v>
      </c>
      <c r="AX208" s="200">
        <f>IF($G208=1,0,IF($B208=$B$172,AD208*('Other inputs'!$F$6/'Other inputs'!$F$5)-('Other inputs'!$C$29/1000000),AD208*('Other inputs'!$F$6/'Other inputs'!$F$5)))</f>
        <v>0</v>
      </c>
      <c r="AY208" s="200">
        <f>IF($G208=1,0,AE208*('Other inputs'!$F$6/'Other inputs'!$F$5))</f>
        <v>0</v>
      </c>
      <c r="AZ208" s="200">
        <f>IF($G208=1,0,AF208*('Other inputs'!$F$6/'Other inputs'!$F$5))</f>
        <v>0</v>
      </c>
      <c r="BA208" s="200">
        <f>IF($G208=1,0,AG208*('Other inputs'!$F$6/'Other inputs'!$F$5))</f>
        <v>0</v>
      </c>
      <c r="BB208" s="199">
        <f>IF($G208=1,0,AH208*('Other inputs'!$C$7/'Other inputs'!$C$6))</f>
        <v>0</v>
      </c>
      <c r="BC208" s="200">
        <f>IF($G208=1,0,AI208*('Other inputs'!$C$7/'Other inputs'!$C$6))</f>
        <v>2.2741975133906087</v>
      </c>
      <c r="BD208" s="200">
        <f>IF($G208=1,0,AJ208*('Other inputs'!$C$7/'Other inputs'!$C$6))</f>
        <v>0</v>
      </c>
      <c r="BE208" s="200">
        <f>IF($G208=1,0,AK208*('Other inputs'!$C$7/'Other inputs'!$C$6))</f>
        <v>0</v>
      </c>
      <c r="BF208" s="200">
        <f>IF($G208=1,0,AL208*('Other inputs'!$C$7/'Other inputs'!$C$6))</f>
        <v>0</v>
      </c>
      <c r="BG208" s="199">
        <f t="shared" si="52"/>
        <v>0</v>
      </c>
      <c r="BH208" s="200">
        <f t="shared" si="53"/>
        <v>2.2741975133906087</v>
      </c>
      <c r="BI208" s="200">
        <f t="shared" si="54"/>
        <v>0</v>
      </c>
      <c r="BJ208" s="200">
        <f t="shared" si="55"/>
        <v>0</v>
      </c>
      <c r="BK208" s="210">
        <f t="shared" si="56"/>
        <v>0</v>
      </c>
      <c r="BL208" s="200"/>
      <c r="BM208" s="199">
        <f>IF(D208=C$171,'Other inputs'!$C$13/1000000,SUM(AW208:BA208))</f>
        <v>0</v>
      </c>
      <c r="BN208" s="200">
        <f>IF(B208=$B$171,$AT$171*('Other inputs'!$C$7/'Other inputs'!$C$6),SUM(BB208:BF208))</f>
        <v>2.2741975133906087</v>
      </c>
      <c r="BO208" s="188">
        <f t="shared" si="57"/>
        <v>2.2741975133906087</v>
      </c>
    </row>
    <row r="209" spans="2:67">
      <c r="B209" s="121" t="str">
        <f>'KI 2019-20'!B210</f>
        <v>E3836</v>
      </c>
      <c r="C209" s="160" t="str">
        <f t="shared" si="44"/>
        <v>E3836</v>
      </c>
      <c r="D209" s="160" t="str">
        <f t="shared" si="45"/>
        <v>E3836</v>
      </c>
      <c r="E209" t="str">
        <f>INDEX('KI 2019-20'!D$9:D$383,MATCH($B209,'KI 2019-20'!$B$9:$B$383,0))</f>
        <v>SD</v>
      </c>
      <c r="F209" t="str">
        <f>INDEX('KI 2019-20'!E$9:E$383,MATCH($B209,'KI 2019-20'!$B$9:$B$383,0))</f>
        <v>P1908</v>
      </c>
      <c r="G209" s="119">
        <v>0</v>
      </c>
      <c r="H209" s="120" t="str">
        <f>INDEX('KI 2019-20'!F$9:F$383,MATCH($B209,'KI 2019-20'!$B$9:$B$383,0))</f>
        <v>Mid Sussex</v>
      </c>
      <c r="I209" s="154">
        <f>_xlfn.IFNA(IF($B209=$B$382,0,INDEX('I.Supplementary 2019-20'!N$8:N$191,MATCH($B209,'I.Supplementary 2019-20'!$B$8:$B$191,0))),INDEX('KI 2019-20'!N$9:N$383,MATCH($B209,'KI 2019-20'!$B$9:$B$383,0)))</f>
        <v>0</v>
      </c>
      <c r="J209" s="153">
        <f>_xlfn.IFNA(IF($B209=$B$382,0,INDEX('I.Supplementary 2019-20'!O$8:O$191,MATCH($B209,'I.Supplementary 2019-20'!$B$8:$B$191,0))),INDEX('KI 2019-20'!O$9:O$383,MATCH($B209,'KI 2019-20'!$B$9:$B$383,0)))</f>
        <v>0</v>
      </c>
      <c r="K209" s="153">
        <f>_xlfn.IFNA(IF($B209=$B$382,0,INDEX('I.Supplementary 2019-20'!P$8:P$191,MATCH($B209,'I.Supplementary 2019-20'!$B$8:$B$191,0))),INDEX('KI 2019-20'!P$9:P$383,MATCH($B209,'KI 2019-20'!$B$9:$B$383,0)))</f>
        <v>0</v>
      </c>
      <c r="L209" s="153">
        <f>_xlfn.IFNA(IF($B209=$B$382,0,INDEX('I.Supplementary 2019-20'!Q$8:Q$191,MATCH($B209,'I.Supplementary 2019-20'!$B$8:$B$191,0))),INDEX('KI 2019-20'!Q$9:Q$383,MATCH($B209,'KI 2019-20'!$B$9:$B$383,0)))</f>
        <v>0</v>
      </c>
      <c r="M209" s="155">
        <f>_xlfn.IFNA(IF($B209=$B$382,0,INDEX('I.Supplementary 2019-20'!R$8:R$191,MATCH($B209,'I.Supplementary 2019-20'!$B$8:$B$191,0))),INDEX('KI 2019-20'!R$9:R$383,MATCH($B209,'KI 2019-20'!$B$9:$B$383,0)))</f>
        <v>0</v>
      </c>
      <c r="N209" s="153">
        <f>_xlfn.IFNA(IF($B209=$B$382,0,INDEX('I.Supplementary 2019-20'!S$8:S$191,MATCH($B209,'I.Supplementary 2019-20'!$B$8:$B$191,0))),INDEX('KI 2019-20'!S$9:S$383,MATCH($B209,'KI 2019-20'!$B$9:$B$383,0)))</f>
        <v>0</v>
      </c>
      <c r="O209" s="153">
        <f>_xlfn.IFNA(IF($B209=$B$382,0,INDEX('I.Supplementary 2019-20'!T$8:T$191,MATCH($B209,'I.Supplementary 2019-20'!$B$8:$B$191,0))),INDEX('KI 2019-20'!T$9:T$383,MATCH($B209,'KI 2019-20'!$B$9:$B$383,0)))</f>
        <v>2.1079276400979037</v>
      </c>
      <c r="P209" s="153">
        <f>_xlfn.IFNA(IF($B209=$B$382,0,INDEX('I.Supplementary 2019-20'!U$8:U$191,MATCH($B209,'I.Supplementary 2019-20'!$B$8:$B$191,0))),INDEX('KI 2019-20'!U$9:U$383,MATCH($B209,'KI 2019-20'!$B$9:$B$383,0)))</f>
        <v>0</v>
      </c>
      <c r="Q209" s="153">
        <f>_xlfn.IFNA(IF($B209=$B$382,0,INDEX('I.Supplementary 2019-20'!V$8:V$191,MATCH($B209,'I.Supplementary 2019-20'!$B$8:$B$191,0))),INDEX('KI 2019-20'!V$9:V$383,MATCH($B209,'KI 2019-20'!$B$9:$B$383,0)))</f>
        <v>0</v>
      </c>
      <c r="R209" s="155">
        <f>_xlfn.IFNA(IF($B209=$B$382,0,INDEX('I.Supplementary 2019-20'!W$8:W$191,MATCH($B209,'I.Supplementary 2019-20'!$B$8:$B$191,0))),INDEX('KI 2019-20'!W$9:W$383,MATCH($B209,'KI 2019-20'!$B$9:$B$383,0)))</f>
        <v>0</v>
      </c>
      <c r="S209" s="153">
        <f>_xlfn.IFNA(IF($B209=$B$382,0,INDEX('I.Supplementary 2019-20'!X$8:X$191,MATCH($B209,'I.Supplementary 2019-20'!$B$8:$B$191,0))),INDEX('KI 2019-20'!X$9:X$383,MATCH($B209,'KI 2019-20'!$B$9:$B$383,0)))</f>
        <v>0</v>
      </c>
      <c r="T209" s="153">
        <f>_xlfn.IFNA(IF($B209=$B$382,0,INDEX('I.Supplementary 2019-20'!Y$8:Y$191,MATCH($B209,'I.Supplementary 2019-20'!$B$8:$B$191,0))),INDEX('KI 2019-20'!Y$9:Y$383,MATCH($B209,'KI 2019-20'!$B$9:$B$383,0)))</f>
        <v>2.1079276400979037</v>
      </c>
      <c r="U209" s="153">
        <f>_xlfn.IFNA(IF($B209=$B$382,0,INDEX('I.Supplementary 2019-20'!Z$8:Z$191,MATCH($B209,'I.Supplementary 2019-20'!$B$8:$B$191,0))),INDEX('KI 2019-20'!Z$9:Z$383,MATCH($B209,'KI 2019-20'!$B$9:$B$383,0)))</f>
        <v>0</v>
      </c>
      <c r="V209" s="153">
        <f>_xlfn.IFNA(IF($B209=$B$382,0,INDEX('I.Supplementary 2019-20'!AA$8:AA$191,MATCH($B209,'I.Supplementary 2019-20'!$B$8:$B$191,0))),INDEX('KI 2019-20'!AA$9:AA$383,MATCH($B209,'KI 2019-20'!$B$9:$B$383,0)))</f>
        <v>0</v>
      </c>
      <c r="W209" s="155">
        <f>_xlfn.IFNA(IF($B209=$B$382,0,INDEX('I.Supplementary 2019-20'!AB$8:AB$191,MATCH($B209,'I.Supplementary 2019-20'!$B$8:$B$191,0))),INDEX('KI 2019-20'!AB$9:AB$383,MATCH($B209,'KI 2019-20'!$B$9:$B$383,0)))</f>
        <v>0</v>
      </c>
      <c r="Y209" s="154">
        <f>_xlfn.IFNA(IF($B209=$B$382,0,INDEX('I.Supplementary 2019-20'!$I$8:$I$191,MATCH($B209,'I.Supplementary 2019-20'!$B$8:$B$191,0))),INDEX('KI 2019-20'!$I$9:$I$383,MATCH($B209,'KI 2019-20'!$B$9:$B$383,0)))</f>
        <v>0</v>
      </c>
      <c r="Z209" s="153">
        <f>_xlfn.IFNA(IF($B209=$B$382,0,INDEX('I.Supplementary 2019-20'!$J$8:$J$191,MATCH($B209,'I.Supplementary 2019-20'!$B$8:$B$191,0))),INDEX('KI 2019-20'!$J$9:$J$383,MATCH($B209,'KI 2019-20'!$B$9:$B$383,0)))</f>
        <v>2.1079276400979037</v>
      </c>
      <c r="AA209" s="155">
        <f>_xlfn.IFNA(IF($B209=$B$382,0,INDEX('I.Supplementary 2019-20'!$H$8:$H$191,MATCH($B209,'I.Supplementary 2019-20'!$B$8:$B$191,0))),INDEX('KI 2019-20'!$H$9:$H$383,MATCH($B209,'KI 2019-20'!$B$9:$B$383,0)))</f>
        <v>2.1079276400979037</v>
      </c>
      <c r="AC209" s="156">
        <f>I209*('Other inputs'!$C$6/'Other inputs'!$C$5)</f>
        <v>0</v>
      </c>
      <c r="AD209" s="149">
        <f>IF(B209=$B$35,J209*('Other inputs'!$C$6/'Other inputs'!$C$5)-('Other inputs'!$C$18/1000000),J209*('Other inputs'!$C$6/'Other inputs'!$C$5))</f>
        <v>0</v>
      </c>
      <c r="AE209" s="149">
        <f>K209*('Other inputs'!$C$6/'Other inputs'!$C$5)</f>
        <v>0</v>
      </c>
      <c r="AF209" s="149">
        <f>L209*('Other inputs'!$C$6/'Other inputs'!$C$5)</f>
        <v>0</v>
      </c>
      <c r="AG209" s="188">
        <f>M209*('Other inputs'!$C$6/'Other inputs'!$C$5)</f>
        <v>0</v>
      </c>
      <c r="AH209" s="149">
        <f>N209*('Other inputs'!$C$6/'Other inputs'!$C$5)</f>
        <v>0</v>
      </c>
      <c r="AI209" s="149">
        <f>O209*('Other inputs'!$C$6/'Other inputs'!$C$5)</f>
        <v>2.1422726932970551</v>
      </c>
      <c r="AJ209" s="149">
        <f>P209*('Other inputs'!$C$6/'Other inputs'!$C$5)</f>
        <v>0</v>
      </c>
      <c r="AK209" s="149">
        <f>Q209*('Other inputs'!$C$6/'Other inputs'!$C$5)</f>
        <v>0</v>
      </c>
      <c r="AL209" s="188">
        <f>R209*('Other inputs'!$C$6/'Other inputs'!$C$5)</f>
        <v>0</v>
      </c>
      <c r="AM209" s="156">
        <f t="shared" si="46"/>
        <v>0</v>
      </c>
      <c r="AN209" s="149">
        <f t="shared" si="47"/>
        <v>2.1422726932970551</v>
      </c>
      <c r="AO209" s="149">
        <f t="shared" si="48"/>
        <v>0</v>
      </c>
      <c r="AP209" s="149">
        <f t="shared" si="49"/>
        <v>0</v>
      </c>
      <c r="AQ209" s="188">
        <f t="shared" si="50"/>
        <v>0</v>
      </c>
      <c r="AR209" s="149"/>
      <c r="AS209" s="156">
        <f>IF(D209=$C$171,'Other inputs'!$C$12/1000000,SUM(AC209:AG209))</f>
        <v>0</v>
      </c>
      <c r="AT209" s="200">
        <f>IF(D209=$C$171,$Z$171*('Other inputs'!$C$6/'Other inputs'!$C$5),SUM(AH209:AL209))</f>
        <v>2.1422726932970551</v>
      </c>
      <c r="AU209" s="210">
        <f t="shared" si="51"/>
        <v>2.1422726932970551</v>
      </c>
      <c r="AV209" s="214"/>
      <c r="AW209" s="199">
        <f>IF($G209=1,0,IF($B209=$B$172,AC209*('Other inputs'!$F$6/'Other inputs'!$F$5)-('Other inputs'!$C$28/1000000),AC209*('Other inputs'!$F$6/'Other inputs'!$F$5)))</f>
        <v>0</v>
      </c>
      <c r="AX209" s="200">
        <f>IF($G209=1,0,IF($B209=$B$172,AD209*('Other inputs'!$F$6/'Other inputs'!$F$5)-('Other inputs'!$C$29/1000000),AD209*('Other inputs'!$F$6/'Other inputs'!$F$5)))</f>
        <v>0</v>
      </c>
      <c r="AY209" s="200">
        <f>IF($G209=1,0,AE209*('Other inputs'!$F$6/'Other inputs'!$F$5))</f>
        <v>0</v>
      </c>
      <c r="AZ209" s="200">
        <f>IF($G209=1,0,AF209*('Other inputs'!$F$6/'Other inputs'!$F$5))</f>
        <v>0</v>
      </c>
      <c r="BA209" s="200">
        <f>IF($G209=1,0,AG209*('Other inputs'!$F$6/'Other inputs'!$F$5))</f>
        <v>0</v>
      </c>
      <c r="BB209" s="199">
        <f>IF($G209=1,0,AH209*('Other inputs'!$C$7/'Other inputs'!$C$6))</f>
        <v>0</v>
      </c>
      <c r="BC209" s="200">
        <f>IF($G209=1,0,AI209*('Other inputs'!$C$7/'Other inputs'!$C$6))</f>
        <v>2.1422726932970551</v>
      </c>
      <c r="BD209" s="200">
        <f>IF($G209=1,0,AJ209*('Other inputs'!$C$7/'Other inputs'!$C$6))</f>
        <v>0</v>
      </c>
      <c r="BE209" s="200">
        <f>IF($G209=1,0,AK209*('Other inputs'!$C$7/'Other inputs'!$C$6))</f>
        <v>0</v>
      </c>
      <c r="BF209" s="200">
        <f>IF($G209=1,0,AL209*('Other inputs'!$C$7/'Other inputs'!$C$6))</f>
        <v>0</v>
      </c>
      <c r="BG209" s="199">
        <f t="shared" si="52"/>
        <v>0</v>
      </c>
      <c r="BH209" s="200">
        <f t="shared" si="53"/>
        <v>2.1422726932970551</v>
      </c>
      <c r="BI209" s="200">
        <f t="shared" si="54"/>
        <v>0</v>
      </c>
      <c r="BJ209" s="200">
        <f t="shared" si="55"/>
        <v>0</v>
      </c>
      <c r="BK209" s="210">
        <f t="shared" si="56"/>
        <v>0</v>
      </c>
      <c r="BL209" s="200"/>
      <c r="BM209" s="199">
        <f>IF(D209=C$171,'Other inputs'!$C$13/1000000,SUM(AW209:BA209))</f>
        <v>0</v>
      </c>
      <c r="BN209" s="200">
        <f>IF(B209=$B$171,$AT$171*('Other inputs'!$C$7/'Other inputs'!$C$6),SUM(BB209:BF209))</f>
        <v>2.1422726932970551</v>
      </c>
      <c r="BO209" s="188">
        <f t="shared" si="57"/>
        <v>2.1422726932970551</v>
      </c>
    </row>
    <row r="210" spans="2:67">
      <c r="B210" s="121" t="str">
        <f>'KI 2019-20'!B211</f>
        <v>E0702</v>
      </c>
      <c r="C210" s="160" t="str">
        <f t="shared" si="44"/>
        <v>E0702</v>
      </c>
      <c r="D210" s="160" t="str">
        <f t="shared" si="45"/>
        <v>E0702</v>
      </c>
      <c r="E210" t="str">
        <f>INDEX('KI 2019-20'!D$9:D$383,MATCH($B210,'KI 2019-20'!$B$9:$B$383,0))</f>
        <v>UNINFIR</v>
      </c>
      <c r="F210">
        <f>INDEX('KI 2019-20'!E$9:E$383,MATCH($B210,'KI 2019-20'!$B$9:$B$383,0))</f>
        <v>0</v>
      </c>
      <c r="G210" s="119">
        <v>0</v>
      </c>
      <c r="H210" s="120" t="str">
        <f>INDEX('KI 2019-20'!F$9:F$383,MATCH($B210,'KI 2019-20'!$B$9:$B$383,0))</f>
        <v>Middlesbrough</v>
      </c>
      <c r="I210" s="154">
        <f>_xlfn.IFNA(IF($B210=$B$382,0,INDEX('I.Supplementary 2019-20'!N$8:N$191,MATCH($B210,'I.Supplementary 2019-20'!$B$8:$B$191,0))),INDEX('KI 2019-20'!N$9:N$383,MATCH($B210,'KI 2019-20'!$B$9:$B$383,0)))</f>
        <v>11.282900986201875</v>
      </c>
      <c r="J210" s="153">
        <f>_xlfn.IFNA(IF($B210=$B$382,0,INDEX('I.Supplementary 2019-20'!O$8:O$191,MATCH($B210,'I.Supplementary 2019-20'!$B$8:$B$191,0))),INDEX('KI 2019-20'!O$9:O$383,MATCH($B210,'KI 2019-20'!$B$9:$B$383,0)))</f>
        <v>0.67594420799491184</v>
      </c>
      <c r="K210" s="153">
        <f>_xlfn.IFNA(IF($B210=$B$382,0,INDEX('I.Supplementary 2019-20'!P$8:P$191,MATCH($B210,'I.Supplementary 2019-20'!$B$8:$B$191,0))),INDEX('KI 2019-20'!P$9:P$383,MATCH($B210,'KI 2019-20'!$B$9:$B$383,0)))</f>
        <v>0</v>
      </c>
      <c r="L210" s="153">
        <f>_xlfn.IFNA(IF($B210=$B$382,0,INDEX('I.Supplementary 2019-20'!Q$8:Q$191,MATCH($B210,'I.Supplementary 2019-20'!$B$8:$B$191,0))),INDEX('KI 2019-20'!Q$9:Q$383,MATCH($B210,'KI 2019-20'!$B$9:$B$383,0)))</f>
        <v>0</v>
      </c>
      <c r="M210" s="155">
        <f>_xlfn.IFNA(IF($B210=$B$382,0,INDEX('I.Supplementary 2019-20'!R$8:R$191,MATCH($B210,'I.Supplementary 2019-20'!$B$8:$B$191,0))),INDEX('KI 2019-20'!R$9:R$383,MATCH($B210,'KI 2019-20'!$B$9:$B$383,0)))</f>
        <v>0</v>
      </c>
      <c r="N210" s="153">
        <f>_xlfn.IFNA(IF($B210=$B$382,0,INDEX('I.Supplementary 2019-20'!S$8:S$191,MATCH($B210,'I.Supplementary 2019-20'!$B$8:$B$191,0))),INDEX('KI 2019-20'!S$9:S$383,MATCH($B210,'KI 2019-20'!$B$9:$B$383,0)))</f>
        <v>38.692867166520053</v>
      </c>
      <c r="O210" s="153">
        <f>_xlfn.IFNA(IF($B210=$B$382,0,INDEX('I.Supplementary 2019-20'!T$8:T$191,MATCH($B210,'I.Supplementary 2019-20'!$B$8:$B$191,0))),INDEX('KI 2019-20'!T$9:T$383,MATCH($B210,'KI 2019-20'!$B$9:$B$383,0)))</f>
        <v>6.5873079653753415</v>
      </c>
      <c r="P210" s="153">
        <f>_xlfn.IFNA(IF($B210=$B$382,0,INDEX('I.Supplementary 2019-20'!U$8:U$191,MATCH($B210,'I.Supplementary 2019-20'!$B$8:$B$191,0))),INDEX('KI 2019-20'!U$9:U$383,MATCH($B210,'KI 2019-20'!$B$9:$B$383,0)))</f>
        <v>0</v>
      </c>
      <c r="Q210" s="153">
        <f>_xlfn.IFNA(IF($B210=$B$382,0,INDEX('I.Supplementary 2019-20'!V$8:V$191,MATCH($B210,'I.Supplementary 2019-20'!$B$8:$B$191,0))),INDEX('KI 2019-20'!V$9:V$383,MATCH($B210,'KI 2019-20'!$B$9:$B$383,0)))</f>
        <v>0</v>
      </c>
      <c r="R210" s="155">
        <f>_xlfn.IFNA(IF($B210=$B$382,0,INDEX('I.Supplementary 2019-20'!W$8:W$191,MATCH($B210,'I.Supplementary 2019-20'!$B$8:$B$191,0))),INDEX('KI 2019-20'!W$9:W$383,MATCH($B210,'KI 2019-20'!$B$9:$B$383,0)))</f>
        <v>0</v>
      </c>
      <c r="S210" s="153">
        <f>_xlfn.IFNA(IF($B210=$B$382,0,INDEX('I.Supplementary 2019-20'!X$8:X$191,MATCH($B210,'I.Supplementary 2019-20'!$B$8:$B$191,0))),INDEX('KI 2019-20'!X$9:X$383,MATCH($B210,'KI 2019-20'!$B$9:$B$383,0)))</f>
        <v>49.975768152721926</v>
      </c>
      <c r="T210" s="153">
        <f>_xlfn.IFNA(IF($B210=$B$382,0,INDEX('I.Supplementary 2019-20'!Y$8:Y$191,MATCH($B210,'I.Supplementary 2019-20'!$B$8:$B$191,0))),INDEX('KI 2019-20'!Y$9:Y$383,MATCH($B210,'KI 2019-20'!$B$9:$B$383,0)))</f>
        <v>7.2632521733702529</v>
      </c>
      <c r="U210" s="153">
        <f>_xlfn.IFNA(IF($B210=$B$382,0,INDEX('I.Supplementary 2019-20'!Z$8:Z$191,MATCH($B210,'I.Supplementary 2019-20'!$B$8:$B$191,0))),INDEX('KI 2019-20'!Z$9:Z$383,MATCH($B210,'KI 2019-20'!$B$9:$B$383,0)))</f>
        <v>0</v>
      </c>
      <c r="V210" s="153">
        <f>_xlfn.IFNA(IF($B210=$B$382,0,INDEX('I.Supplementary 2019-20'!AA$8:AA$191,MATCH($B210,'I.Supplementary 2019-20'!$B$8:$B$191,0))),INDEX('KI 2019-20'!AA$9:AA$383,MATCH($B210,'KI 2019-20'!$B$9:$B$383,0)))</f>
        <v>0</v>
      </c>
      <c r="W210" s="155">
        <f>_xlfn.IFNA(IF($B210=$B$382,0,INDEX('I.Supplementary 2019-20'!AB$8:AB$191,MATCH($B210,'I.Supplementary 2019-20'!$B$8:$B$191,0))),INDEX('KI 2019-20'!AB$9:AB$383,MATCH($B210,'KI 2019-20'!$B$9:$B$383,0)))</f>
        <v>0</v>
      </c>
      <c r="Y210" s="154">
        <f>_xlfn.IFNA(IF($B210=$B$382,0,INDEX('I.Supplementary 2019-20'!$I$8:$I$191,MATCH($B210,'I.Supplementary 2019-20'!$B$8:$B$191,0))),INDEX('KI 2019-20'!$I$9:$I$383,MATCH($B210,'KI 2019-20'!$B$9:$B$383,0)))</f>
        <v>11.958845194196787</v>
      </c>
      <c r="Z210" s="153">
        <f>_xlfn.IFNA(IF($B210=$B$382,0,INDEX('I.Supplementary 2019-20'!$J$8:$J$191,MATCH($B210,'I.Supplementary 2019-20'!$B$8:$B$191,0))),INDEX('KI 2019-20'!$J$9:$J$383,MATCH($B210,'KI 2019-20'!$B$9:$B$383,0)))</f>
        <v>45.28017513189539</v>
      </c>
      <c r="AA210" s="155">
        <f>_xlfn.IFNA(IF($B210=$B$382,0,INDEX('I.Supplementary 2019-20'!$H$8:$H$191,MATCH($B210,'I.Supplementary 2019-20'!$B$8:$B$191,0))),INDEX('KI 2019-20'!$H$9:$H$383,MATCH($B210,'KI 2019-20'!$B$9:$B$383,0)))</f>
        <v>57.239020326092181</v>
      </c>
      <c r="AC210" s="156">
        <f>I210*('Other inputs'!$C$6/'Other inputs'!$C$5)</f>
        <v>11.466736440152212</v>
      </c>
      <c r="AD210" s="149">
        <f>IF(B210=$B$35,J210*('Other inputs'!$C$6/'Other inputs'!$C$5)-('Other inputs'!$C$18/1000000),J210*('Other inputs'!$C$6/'Other inputs'!$C$5))</f>
        <v>0.68695755557935034</v>
      </c>
      <c r="AE210" s="149">
        <f>K210*('Other inputs'!$C$6/'Other inputs'!$C$5)</f>
        <v>0</v>
      </c>
      <c r="AF210" s="149">
        <f>L210*('Other inputs'!$C$6/'Other inputs'!$C$5)</f>
        <v>0</v>
      </c>
      <c r="AG210" s="188">
        <f>M210*('Other inputs'!$C$6/'Other inputs'!$C$5)</f>
        <v>0</v>
      </c>
      <c r="AH210" s="149">
        <f>N210*('Other inputs'!$C$6/'Other inputs'!$C$5)</f>
        <v>39.323300847440954</v>
      </c>
      <c r="AI210" s="149">
        <f>O210*('Other inputs'!$C$6/'Other inputs'!$C$5)</f>
        <v>6.6946368120617015</v>
      </c>
      <c r="AJ210" s="149">
        <f>P210*('Other inputs'!$C$6/'Other inputs'!$C$5)</f>
        <v>0</v>
      </c>
      <c r="AK210" s="149">
        <f>Q210*('Other inputs'!$C$6/'Other inputs'!$C$5)</f>
        <v>0</v>
      </c>
      <c r="AL210" s="188">
        <f>R210*('Other inputs'!$C$6/'Other inputs'!$C$5)</f>
        <v>0</v>
      </c>
      <c r="AM210" s="156">
        <f t="shared" si="46"/>
        <v>50.790037287593165</v>
      </c>
      <c r="AN210" s="149">
        <f t="shared" si="47"/>
        <v>7.3815943676410516</v>
      </c>
      <c r="AO210" s="149">
        <f t="shared" si="48"/>
        <v>0</v>
      </c>
      <c r="AP210" s="149">
        <f t="shared" si="49"/>
        <v>0</v>
      </c>
      <c r="AQ210" s="188">
        <f t="shared" si="50"/>
        <v>0</v>
      </c>
      <c r="AR210" s="149"/>
      <c r="AS210" s="156">
        <f>IF(D210=$C$171,'Other inputs'!$C$12/1000000,SUM(AC210:AG210))</f>
        <v>12.153693995731564</v>
      </c>
      <c r="AT210" s="200">
        <f>IF(D210=$C$171,$Z$171*('Other inputs'!$C$6/'Other inputs'!$C$5),SUM(AH210:AL210))</f>
        <v>46.017937659502657</v>
      </c>
      <c r="AU210" s="210">
        <f t="shared" si="51"/>
        <v>58.171631655234222</v>
      </c>
      <c r="AV210" s="214"/>
      <c r="AW210" s="199">
        <f>IF($G210=1,0,IF($B210=$B$172,AC210*('Other inputs'!$F$6/'Other inputs'!$F$5)-('Other inputs'!$C$28/1000000),AC210*('Other inputs'!$F$6/'Other inputs'!$F$5)))</f>
        <v>11.530146964245219</v>
      </c>
      <c r="AX210" s="200">
        <f>IF($G210=1,0,IF($B210=$B$172,AD210*('Other inputs'!$F$6/'Other inputs'!$F$5)-('Other inputs'!$C$29/1000000),AD210*('Other inputs'!$F$6/'Other inputs'!$F$5)))</f>
        <v>0.69075639920467391</v>
      </c>
      <c r="AY210" s="200">
        <f>IF($G210=1,0,AE210*('Other inputs'!$F$6/'Other inputs'!$F$5))</f>
        <v>0</v>
      </c>
      <c r="AZ210" s="200">
        <f>IF($G210=1,0,AF210*('Other inputs'!$F$6/'Other inputs'!$F$5))</f>
        <v>0</v>
      </c>
      <c r="BA210" s="200">
        <f>IF($G210=1,0,AG210*('Other inputs'!$F$6/'Other inputs'!$F$5))</f>
        <v>0</v>
      </c>
      <c r="BB210" s="199">
        <f>IF($G210=1,0,AH210*('Other inputs'!$C$7/'Other inputs'!$C$6))</f>
        <v>39.323300847440954</v>
      </c>
      <c r="BC210" s="200">
        <f>IF($G210=1,0,AI210*('Other inputs'!$C$7/'Other inputs'!$C$6))</f>
        <v>6.6946368120617015</v>
      </c>
      <c r="BD210" s="200">
        <f>IF($G210=1,0,AJ210*('Other inputs'!$C$7/'Other inputs'!$C$6))</f>
        <v>0</v>
      </c>
      <c r="BE210" s="200">
        <f>IF($G210=1,0,AK210*('Other inputs'!$C$7/'Other inputs'!$C$6))</f>
        <v>0</v>
      </c>
      <c r="BF210" s="200">
        <f>IF($G210=1,0,AL210*('Other inputs'!$C$7/'Other inputs'!$C$6))</f>
        <v>0</v>
      </c>
      <c r="BG210" s="199">
        <f t="shared" si="52"/>
        <v>50.853447811686173</v>
      </c>
      <c r="BH210" s="200">
        <f t="shared" si="53"/>
        <v>7.3853932112663756</v>
      </c>
      <c r="BI210" s="200">
        <f t="shared" si="54"/>
        <v>0</v>
      </c>
      <c r="BJ210" s="200">
        <f t="shared" si="55"/>
        <v>0</v>
      </c>
      <c r="BK210" s="210">
        <f t="shared" si="56"/>
        <v>0</v>
      </c>
      <c r="BL210" s="200"/>
      <c r="BM210" s="199">
        <f>IF(D210=C$171,'Other inputs'!$C$13/1000000,SUM(AW210:BA210))</f>
        <v>12.220903363449892</v>
      </c>
      <c r="BN210" s="200">
        <f>IF(B210=$B$171,$AT$171*('Other inputs'!$C$7/'Other inputs'!$C$6),SUM(BB210:BF210))</f>
        <v>46.017937659502657</v>
      </c>
      <c r="BO210" s="188">
        <f t="shared" si="57"/>
        <v>58.238841022952549</v>
      </c>
    </row>
    <row r="211" spans="2:67">
      <c r="B211" s="121" t="str">
        <f>'KI 2019-20'!B212</f>
        <v>E0401</v>
      </c>
      <c r="C211" s="160" t="str">
        <f t="shared" si="44"/>
        <v>E0401</v>
      </c>
      <c r="D211" s="160" t="str">
        <f t="shared" si="45"/>
        <v>E0401</v>
      </c>
      <c r="E211" t="str">
        <f>INDEX('KI 2019-20'!D$9:D$383,MATCH($B211,'KI 2019-20'!$B$9:$B$383,0))</f>
        <v>UNINFIR</v>
      </c>
      <c r="F211">
        <f>INDEX('KI 2019-20'!E$9:E$383,MATCH($B211,'KI 2019-20'!$B$9:$B$383,0))</f>
        <v>0</v>
      </c>
      <c r="G211" s="119">
        <v>0</v>
      </c>
      <c r="H211" s="120" t="str">
        <f>INDEX('KI 2019-20'!F$9:F$383,MATCH($B211,'KI 2019-20'!$B$9:$B$383,0))</f>
        <v>Milton Keynes</v>
      </c>
      <c r="I211" s="154">
        <f>_xlfn.IFNA(IF($B211=$B$382,0,INDEX('I.Supplementary 2019-20'!N$8:N$191,MATCH($B211,'I.Supplementary 2019-20'!$B$8:$B$191,0))),INDEX('KI 2019-20'!N$9:N$383,MATCH($B211,'KI 2019-20'!$B$9:$B$383,0)))</f>
        <v>6.1386374709867981</v>
      </c>
      <c r="J211" s="153">
        <f>_xlfn.IFNA(IF($B211=$B$382,0,INDEX('I.Supplementary 2019-20'!O$8:O$191,MATCH($B211,'I.Supplementary 2019-20'!$B$8:$B$191,0))),INDEX('KI 2019-20'!O$9:O$383,MATCH($B211,'KI 2019-20'!$B$9:$B$383,0)))</f>
        <v>-0.63615878637081946</v>
      </c>
      <c r="K211" s="153">
        <f>_xlfn.IFNA(IF($B211=$B$382,0,INDEX('I.Supplementary 2019-20'!P$8:P$191,MATCH($B211,'I.Supplementary 2019-20'!$B$8:$B$191,0))),INDEX('KI 2019-20'!P$9:P$383,MATCH($B211,'KI 2019-20'!$B$9:$B$383,0)))</f>
        <v>0</v>
      </c>
      <c r="L211" s="153">
        <f>_xlfn.IFNA(IF($B211=$B$382,0,INDEX('I.Supplementary 2019-20'!Q$8:Q$191,MATCH($B211,'I.Supplementary 2019-20'!$B$8:$B$191,0))),INDEX('KI 2019-20'!Q$9:Q$383,MATCH($B211,'KI 2019-20'!$B$9:$B$383,0)))</f>
        <v>0</v>
      </c>
      <c r="M211" s="155">
        <f>_xlfn.IFNA(IF($B211=$B$382,0,INDEX('I.Supplementary 2019-20'!R$8:R$191,MATCH($B211,'I.Supplementary 2019-20'!$B$8:$B$191,0))),INDEX('KI 2019-20'!R$9:R$383,MATCH($B211,'KI 2019-20'!$B$9:$B$383,0)))</f>
        <v>0</v>
      </c>
      <c r="N211" s="153">
        <f>_xlfn.IFNA(IF($B211=$B$382,0,INDEX('I.Supplementary 2019-20'!S$8:S$191,MATCH($B211,'I.Supplementary 2019-20'!$B$8:$B$191,0))),INDEX('KI 2019-20'!S$9:S$383,MATCH($B211,'KI 2019-20'!$B$9:$B$383,0)))</f>
        <v>37.936762231883904</v>
      </c>
      <c r="O211" s="153">
        <f>_xlfn.IFNA(IF($B211=$B$382,0,INDEX('I.Supplementary 2019-20'!T$8:T$191,MATCH($B211,'I.Supplementary 2019-20'!$B$8:$B$191,0))),INDEX('KI 2019-20'!T$9:T$383,MATCH($B211,'KI 2019-20'!$B$9:$B$383,0)))</f>
        <v>7.7890051443941939</v>
      </c>
      <c r="P211" s="153">
        <f>_xlfn.IFNA(IF($B211=$B$382,0,INDEX('I.Supplementary 2019-20'!U$8:U$191,MATCH($B211,'I.Supplementary 2019-20'!$B$8:$B$191,0))),INDEX('KI 2019-20'!U$9:U$383,MATCH($B211,'KI 2019-20'!$B$9:$B$383,0)))</f>
        <v>0</v>
      </c>
      <c r="Q211" s="153">
        <f>_xlfn.IFNA(IF($B211=$B$382,0,INDEX('I.Supplementary 2019-20'!V$8:V$191,MATCH($B211,'I.Supplementary 2019-20'!$B$8:$B$191,0))),INDEX('KI 2019-20'!V$9:V$383,MATCH($B211,'KI 2019-20'!$B$9:$B$383,0)))</f>
        <v>0</v>
      </c>
      <c r="R211" s="155">
        <f>_xlfn.IFNA(IF($B211=$B$382,0,INDEX('I.Supplementary 2019-20'!W$8:W$191,MATCH($B211,'I.Supplementary 2019-20'!$B$8:$B$191,0))),INDEX('KI 2019-20'!W$9:W$383,MATCH($B211,'KI 2019-20'!$B$9:$B$383,0)))</f>
        <v>0</v>
      </c>
      <c r="S211" s="153">
        <f>_xlfn.IFNA(IF($B211=$B$382,0,INDEX('I.Supplementary 2019-20'!X$8:X$191,MATCH($B211,'I.Supplementary 2019-20'!$B$8:$B$191,0))),INDEX('KI 2019-20'!X$9:X$383,MATCH($B211,'KI 2019-20'!$B$9:$B$383,0)))</f>
        <v>44.075399702870705</v>
      </c>
      <c r="T211" s="153">
        <f>_xlfn.IFNA(IF($B211=$B$382,0,INDEX('I.Supplementary 2019-20'!Y$8:Y$191,MATCH($B211,'I.Supplementary 2019-20'!$B$8:$B$191,0))),INDEX('KI 2019-20'!Y$9:Y$383,MATCH($B211,'KI 2019-20'!$B$9:$B$383,0)))</f>
        <v>7.1528463580233748</v>
      </c>
      <c r="U211" s="153">
        <f>_xlfn.IFNA(IF($B211=$B$382,0,INDEX('I.Supplementary 2019-20'!Z$8:Z$191,MATCH($B211,'I.Supplementary 2019-20'!$B$8:$B$191,0))),INDEX('KI 2019-20'!Z$9:Z$383,MATCH($B211,'KI 2019-20'!$B$9:$B$383,0)))</f>
        <v>0</v>
      </c>
      <c r="V211" s="153">
        <f>_xlfn.IFNA(IF($B211=$B$382,0,INDEX('I.Supplementary 2019-20'!AA$8:AA$191,MATCH($B211,'I.Supplementary 2019-20'!$B$8:$B$191,0))),INDEX('KI 2019-20'!AA$9:AA$383,MATCH($B211,'KI 2019-20'!$B$9:$B$383,0)))</f>
        <v>0</v>
      </c>
      <c r="W211" s="155">
        <f>_xlfn.IFNA(IF($B211=$B$382,0,INDEX('I.Supplementary 2019-20'!AB$8:AB$191,MATCH($B211,'I.Supplementary 2019-20'!$B$8:$B$191,0))),INDEX('KI 2019-20'!AB$9:AB$383,MATCH($B211,'KI 2019-20'!$B$9:$B$383,0)))</f>
        <v>0</v>
      </c>
      <c r="Y211" s="154">
        <f>_xlfn.IFNA(IF($B211=$B$382,0,INDEX('I.Supplementary 2019-20'!$I$8:$I$191,MATCH($B211,'I.Supplementary 2019-20'!$B$8:$B$191,0))),INDEX('KI 2019-20'!$I$9:$I$383,MATCH($B211,'KI 2019-20'!$B$9:$B$383,0)))</f>
        <v>5.502478684615979</v>
      </c>
      <c r="Z211" s="153">
        <f>_xlfn.IFNA(IF($B211=$B$382,0,INDEX('I.Supplementary 2019-20'!$J$8:$J$191,MATCH($B211,'I.Supplementary 2019-20'!$B$8:$B$191,0))),INDEX('KI 2019-20'!$J$9:$J$383,MATCH($B211,'KI 2019-20'!$B$9:$B$383,0)))</f>
        <v>45.7257673762781</v>
      </c>
      <c r="AA211" s="155">
        <f>_xlfn.IFNA(IF($B211=$B$382,0,INDEX('I.Supplementary 2019-20'!$H$8:$H$191,MATCH($B211,'I.Supplementary 2019-20'!$B$8:$B$191,0))),INDEX('KI 2019-20'!$H$9:$H$383,MATCH($B211,'KI 2019-20'!$B$9:$B$383,0)))</f>
        <v>51.22824606089408</v>
      </c>
      <c r="AC211" s="156">
        <f>I211*('Other inputs'!$C$6/'Other inputs'!$C$5)</f>
        <v>6.2386560041189663</v>
      </c>
      <c r="AD211" s="149">
        <f>IF(B211=$B$35,J211*('Other inputs'!$C$6/'Other inputs'!$C$5)-('Other inputs'!$C$18/1000000),J211*('Other inputs'!$C$6/'Other inputs'!$C$5))</f>
        <v>-0.64652389897971263</v>
      </c>
      <c r="AE211" s="149">
        <f>K211*('Other inputs'!$C$6/'Other inputs'!$C$5)</f>
        <v>0</v>
      </c>
      <c r="AF211" s="149">
        <f>L211*('Other inputs'!$C$6/'Other inputs'!$C$5)</f>
        <v>0</v>
      </c>
      <c r="AG211" s="188">
        <f>M211*('Other inputs'!$C$6/'Other inputs'!$C$5)</f>
        <v>0</v>
      </c>
      <c r="AH211" s="149">
        <f>N211*('Other inputs'!$C$6/'Other inputs'!$C$5)</f>
        <v>38.55487648413456</v>
      </c>
      <c r="AI211" s="149">
        <f>O211*('Other inputs'!$C$6/'Other inputs'!$C$5)</f>
        <v>7.9159135785187429</v>
      </c>
      <c r="AJ211" s="149">
        <f>P211*('Other inputs'!$C$6/'Other inputs'!$C$5)</f>
        <v>0</v>
      </c>
      <c r="AK211" s="149">
        <f>Q211*('Other inputs'!$C$6/'Other inputs'!$C$5)</f>
        <v>0</v>
      </c>
      <c r="AL211" s="188">
        <f>R211*('Other inputs'!$C$6/'Other inputs'!$C$5)</f>
        <v>0</v>
      </c>
      <c r="AM211" s="156">
        <f t="shared" si="46"/>
        <v>44.793532488253526</v>
      </c>
      <c r="AN211" s="149">
        <f t="shared" si="47"/>
        <v>7.2693896795390298</v>
      </c>
      <c r="AO211" s="149">
        <f t="shared" si="48"/>
        <v>0</v>
      </c>
      <c r="AP211" s="149">
        <f t="shared" si="49"/>
        <v>0</v>
      </c>
      <c r="AQ211" s="188">
        <f t="shared" si="50"/>
        <v>0</v>
      </c>
      <c r="AR211" s="149"/>
      <c r="AS211" s="156">
        <f>IF(D211=$C$171,'Other inputs'!$C$12/1000000,SUM(AC211:AG211))</f>
        <v>5.5921321051392532</v>
      </c>
      <c r="AT211" s="200">
        <f>IF(D211=$C$171,$Z$171*('Other inputs'!$C$6/'Other inputs'!$C$5),SUM(AH211:AL211))</f>
        <v>46.4707900626533</v>
      </c>
      <c r="AU211" s="210">
        <f t="shared" si="51"/>
        <v>52.06292216779255</v>
      </c>
      <c r="AV211" s="214"/>
      <c r="AW211" s="199">
        <f>IF($G211=1,0,IF($B211=$B$172,AC211*('Other inputs'!$F$6/'Other inputs'!$F$5)-('Other inputs'!$C$28/1000000),AC211*('Other inputs'!$F$6/'Other inputs'!$F$5)))</f>
        <v>6.2731554843260753</v>
      </c>
      <c r="AX211" s="200">
        <f>IF($G211=1,0,IF($B211=$B$172,AD211*('Other inputs'!$F$6/'Other inputs'!$F$5)-('Other inputs'!$C$29/1000000),AD211*('Other inputs'!$F$6/'Other inputs'!$F$5)))</f>
        <v>-0.65009914634734234</v>
      </c>
      <c r="AY211" s="200">
        <f>IF($G211=1,0,AE211*('Other inputs'!$F$6/'Other inputs'!$F$5))</f>
        <v>0</v>
      </c>
      <c r="AZ211" s="200">
        <f>IF($G211=1,0,AF211*('Other inputs'!$F$6/'Other inputs'!$F$5))</f>
        <v>0</v>
      </c>
      <c r="BA211" s="200">
        <f>IF($G211=1,0,AG211*('Other inputs'!$F$6/'Other inputs'!$F$5))</f>
        <v>0</v>
      </c>
      <c r="BB211" s="199">
        <f>IF($G211=1,0,AH211*('Other inputs'!$C$7/'Other inputs'!$C$6))</f>
        <v>38.55487648413456</v>
      </c>
      <c r="BC211" s="200">
        <f>IF($G211=1,0,AI211*('Other inputs'!$C$7/'Other inputs'!$C$6))</f>
        <v>7.9159135785187429</v>
      </c>
      <c r="BD211" s="200">
        <f>IF($G211=1,0,AJ211*('Other inputs'!$C$7/'Other inputs'!$C$6))</f>
        <v>0</v>
      </c>
      <c r="BE211" s="200">
        <f>IF($G211=1,0,AK211*('Other inputs'!$C$7/'Other inputs'!$C$6))</f>
        <v>0</v>
      </c>
      <c r="BF211" s="200">
        <f>IF($G211=1,0,AL211*('Other inputs'!$C$7/'Other inputs'!$C$6))</f>
        <v>0</v>
      </c>
      <c r="BG211" s="199">
        <f t="shared" si="52"/>
        <v>44.828031968460635</v>
      </c>
      <c r="BH211" s="200">
        <f t="shared" si="53"/>
        <v>7.2658144321714007</v>
      </c>
      <c r="BI211" s="200">
        <f t="shared" si="54"/>
        <v>0</v>
      </c>
      <c r="BJ211" s="200">
        <f t="shared" si="55"/>
        <v>0</v>
      </c>
      <c r="BK211" s="210">
        <f t="shared" si="56"/>
        <v>0</v>
      </c>
      <c r="BL211" s="200"/>
      <c r="BM211" s="199">
        <f>IF(D211=C$171,'Other inputs'!$C$13/1000000,SUM(AW211:BA211))</f>
        <v>5.6230563379787331</v>
      </c>
      <c r="BN211" s="200">
        <f>IF(B211=$B$171,$AT$171*('Other inputs'!$C$7/'Other inputs'!$C$6),SUM(BB211:BF211))</f>
        <v>46.4707900626533</v>
      </c>
      <c r="BO211" s="188">
        <f t="shared" si="57"/>
        <v>52.093846400632032</v>
      </c>
    </row>
    <row r="212" spans="2:67">
      <c r="B212" s="121" t="str">
        <f>'KI 2019-20'!B213</f>
        <v>E3634</v>
      </c>
      <c r="C212" s="160" t="str">
        <f t="shared" si="44"/>
        <v>E3634</v>
      </c>
      <c r="D212" s="160" t="str">
        <f t="shared" si="45"/>
        <v>E3634</v>
      </c>
      <c r="E212" t="str">
        <f>INDEX('KI 2019-20'!D$9:D$383,MATCH($B212,'KI 2019-20'!$B$9:$B$383,0))</f>
        <v>SD</v>
      </c>
      <c r="F212">
        <f>INDEX('KI 2019-20'!E$9:E$383,MATCH($B212,'KI 2019-20'!$B$9:$B$383,0))</f>
        <v>0</v>
      </c>
      <c r="G212" s="119">
        <v>0</v>
      </c>
      <c r="H212" s="120" t="str">
        <f>INDEX('KI 2019-20'!F$9:F$383,MATCH($B212,'KI 2019-20'!$B$9:$B$383,0))</f>
        <v>Mole Valley</v>
      </c>
      <c r="I212" s="154">
        <f>_xlfn.IFNA(IF($B212=$B$382,0,INDEX('I.Supplementary 2019-20'!N$8:N$191,MATCH($B212,'I.Supplementary 2019-20'!$B$8:$B$191,0))),INDEX('KI 2019-20'!N$9:N$383,MATCH($B212,'KI 2019-20'!$B$9:$B$383,0)))</f>
        <v>0</v>
      </c>
      <c r="J212" s="153">
        <f>_xlfn.IFNA(IF($B212=$B$382,0,INDEX('I.Supplementary 2019-20'!O$8:O$191,MATCH($B212,'I.Supplementary 2019-20'!$B$8:$B$191,0))),INDEX('KI 2019-20'!O$9:O$383,MATCH($B212,'KI 2019-20'!$B$9:$B$383,0)))</f>
        <v>0</v>
      </c>
      <c r="K212" s="153">
        <f>_xlfn.IFNA(IF($B212=$B$382,0,INDEX('I.Supplementary 2019-20'!P$8:P$191,MATCH($B212,'I.Supplementary 2019-20'!$B$8:$B$191,0))),INDEX('KI 2019-20'!P$9:P$383,MATCH($B212,'KI 2019-20'!$B$9:$B$383,0)))</f>
        <v>0</v>
      </c>
      <c r="L212" s="153">
        <f>_xlfn.IFNA(IF($B212=$B$382,0,INDEX('I.Supplementary 2019-20'!Q$8:Q$191,MATCH($B212,'I.Supplementary 2019-20'!$B$8:$B$191,0))),INDEX('KI 2019-20'!Q$9:Q$383,MATCH($B212,'KI 2019-20'!$B$9:$B$383,0)))</f>
        <v>0</v>
      </c>
      <c r="M212" s="155">
        <f>_xlfn.IFNA(IF($B212=$B$382,0,INDEX('I.Supplementary 2019-20'!R$8:R$191,MATCH($B212,'I.Supplementary 2019-20'!$B$8:$B$191,0))),INDEX('KI 2019-20'!R$9:R$383,MATCH($B212,'KI 2019-20'!$B$9:$B$383,0)))</f>
        <v>0</v>
      </c>
      <c r="N212" s="153">
        <f>_xlfn.IFNA(IF($B212=$B$382,0,INDEX('I.Supplementary 2019-20'!S$8:S$191,MATCH($B212,'I.Supplementary 2019-20'!$B$8:$B$191,0))),INDEX('KI 2019-20'!S$9:S$383,MATCH($B212,'KI 2019-20'!$B$9:$B$383,0)))</f>
        <v>0</v>
      </c>
      <c r="O212" s="153">
        <f>_xlfn.IFNA(IF($B212=$B$382,0,INDEX('I.Supplementary 2019-20'!T$8:T$191,MATCH($B212,'I.Supplementary 2019-20'!$B$8:$B$191,0))),INDEX('KI 2019-20'!T$9:T$383,MATCH($B212,'KI 2019-20'!$B$9:$B$383,0)))</f>
        <v>1.2655895065280476</v>
      </c>
      <c r="P212" s="153">
        <f>_xlfn.IFNA(IF($B212=$B$382,0,INDEX('I.Supplementary 2019-20'!U$8:U$191,MATCH($B212,'I.Supplementary 2019-20'!$B$8:$B$191,0))),INDEX('KI 2019-20'!U$9:U$383,MATCH($B212,'KI 2019-20'!$B$9:$B$383,0)))</f>
        <v>0</v>
      </c>
      <c r="Q212" s="153">
        <f>_xlfn.IFNA(IF($B212=$B$382,0,INDEX('I.Supplementary 2019-20'!V$8:V$191,MATCH($B212,'I.Supplementary 2019-20'!$B$8:$B$191,0))),INDEX('KI 2019-20'!V$9:V$383,MATCH($B212,'KI 2019-20'!$B$9:$B$383,0)))</f>
        <v>0</v>
      </c>
      <c r="R212" s="155">
        <f>_xlfn.IFNA(IF($B212=$B$382,0,INDEX('I.Supplementary 2019-20'!W$8:W$191,MATCH($B212,'I.Supplementary 2019-20'!$B$8:$B$191,0))),INDEX('KI 2019-20'!W$9:W$383,MATCH($B212,'KI 2019-20'!$B$9:$B$383,0)))</f>
        <v>0</v>
      </c>
      <c r="S212" s="153">
        <f>_xlfn.IFNA(IF($B212=$B$382,0,INDEX('I.Supplementary 2019-20'!X$8:X$191,MATCH($B212,'I.Supplementary 2019-20'!$B$8:$B$191,0))),INDEX('KI 2019-20'!X$9:X$383,MATCH($B212,'KI 2019-20'!$B$9:$B$383,0)))</f>
        <v>0</v>
      </c>
      <c r="T212" s="153">
        <f>_xlfn.IFNA(IF($B212=$B$382,0,INDEX('I.Supplementary 2019-20'!Y$8:Y$191,MATCH($B212,'I.Supplementary 2019-20'!$B$8:$B$191,0))),INDEX('KI 2019-20'!Y$9:Y$383,MATCH($B212,'KI 2019-20'!$B$9:$B$383,0)))</f>
        <v>1.2655895065280476</v>
      </c>
      <c r="U212" s="153">
        <f>_xlfn.IFNA(IF($B212=$B$382,0,INDEX('I.Supplementary 2019-20'!Z$8:Z$191,MATCH($B212,'I.Supplementary 2019-20'!$B$8:$B$191,0))),INDEX('KI 2019-20'!Z$9:Z$383,MATCH($B212,'KI 2019-20'!$B$9:$B$383,0)))</f>
        <v>0</v>
      </c>
      <c r="V212" s="153">
        <f>_xlfn.IFNA(IF($B212=$B$382,0,INDEX('I.Supplementary 2019-20'!AA$8:AA$191,MATCH($B212,'I.Supplementary 2019-20'!$B$8:$B$191,0))),INDEX('KI 2019-20'!AA$9:AA$383,MATCH($B212,'KI 2019-20'!$B$9:$B$383,0)))</f>
        <v>0</v>
      </c>
      <c r="W212" s="155">
        <f>_xlfn.IFNA(IF($B212=$B$382,0,INDEX('I.Supplementary 2019-20'!AB$8:AB$191,MATCH($B212,'I.Supplementary 2019-20'!$B$8:$B$191,0))),INDEX('KI 2019-20'!AB$9:AB$383,MATCH($B212,'KI 2019-20'!$B$9:$B$383,0)))</f>
        <v>0</v>
      </c>
      <c r="Y212" s="154">
        <f>_xlfn.IFNA(IF($B212=$B$382,0,INDEX('I.Supplementary 2019-20'!$I$8:$I$191,MATCH($B212,'I.Supplementary 2019-20'!$B$8:$B$191,0))),INDEX('KI 2019-20'!$I$9:$I$383,MATCH($B212,'KI 2019-20'!$B$9:$B$383,0)))</f>
        <v>0</v>
      </c>
      <c r="Z212" s="153">
        <f>_xlfn.IFNA(IF($B212=$B$382,0,INDEX('I.Supplementary 2019-20'!$J$8:$J$191,MATCH($B212,'I.Supplementary 2019-20'!$B$8:$B$191,0))),INDEX('KI 2019-20'!$J$9:$J$383,MATCH($B212,'KI 2019-20'!$B$9:$B$383,0)))</f>
        <v>1.2655895065280476</v>
      </c>
      <c r="AA212" s="155">
        <f>_xlfn.IFNA(IF($B212=$B$382,0,INDEX('I.Supplementary 2019-20'!$H$8:$H$191,MATCH($B212,'I.Supplementary 2019-20'!$B$8:$B$191,0))),INDEX('KI 2019-20'!$H$9:$H$383,MATCH($B212,'KI 2019-20'!$B$9:$B$383,0)))</f>
        <v>1.2655895065280476</v>
      </c>
      <c r="AC212" s="156">
        <f>I212*('Other inputs'!$C$6/'Other inputs'!$C$5)</f>
        <v>0</v>
      </c>
      <c r="AD212" s="149">
        <f>IF(B212=$B$35,J212*('Other inputs'!$C$6/'Other inputs'!$C$5)-('Other inputs'!$C$18/1000000),J212*('Other inputs'!$C$6/'Other inputs'!$C$5))</f>
        <v>0</v>
      </c>
      <c r="AE212" s="149">
        <f>K212*('Other inputs'!$C$6/'Other inputs'!$C$5)</f>
        <v>0</v>
      </c>
      <c r="AF212" s="149">
        <f>L212*('Other inputs'!$C$6/'Other inputs'!$C$5)</f>
        <v>0</v>
      </c>
      <c r="AG212" s="188">
        <f>M212*('Other inputs'!$C$6/'Other inputs'!$C$5)</f>
        <v>0</v>
      </c>
      <c r="AH212" s="149">
        <f>N212*('Other inputs'!$C$6/'Other inputs'!$C$5)</f>
        <v>0</v>
      </c>
      <c r="AI212" s="149">
        <f>O212*('Other inputs'!$C$6/'Other inputs'!$C$5)</f>
        <v>1.2862101094857348</v>
      </c>
      <c r="AJ212" s="149">
        <f>P212*('Other inputs'!$C$6/'Other inputs'!$C$5)</f>
        <v>0</v>
      </c>
      <c r="AK212" s="149">
        <f>Q212*('Other inputs'!$C$6/'Other inputs'!$C$5)</f>
        <v>0</v>
      </c>
      <c r="AL212" s="188">
        <f>R212*('Other inputs'!$C$6/'Other inputs'!$C$5)</f>
        <v>0</v>
      </c>
      <c r="AM212" s="156">
        <f t="shared" si="46"/>
        <v>0</v>
      </c>
      <c r="AN212" s="149">
        <f t="shared" si="47"/>
        <v>1.2862101094857348</v>
      </c>
      <c r="AO212" s="149">
        <f t="shared" si="48"/>
        <v>0</v>
      </c>
      <c r="AP212" s="149">
        <f t="shared" si="49"/>
        <v>0</v>
      </c>
      <c r="AQ212" s="188">
        <f t="shared" si="50"/>
        <v>0</v>
      </c>
      <c r="AR212" s="149"/>
      <c r="AS212" s="156">
        <f>IF(D212=$C$171,'Other inputs'!$C$12/1000000,SUM(AC212:AG212))</f>
        <v>0</v>
      </c>
      <c r="AT212" s="200">
        <f>IF(D212=$C$171,$Z$171*('Other inputs'!$C$6/'Other inputs'!$C$5),SUM(AH212:AL212))</f>
        <v>1.2862101094857348</v>
      </c>
      <c r="AU212" s="210">
        <f t="shared" si="51"/>
        <v>1.2862101094857348</v>
      </c>
      <c r="AV212" s="214"/>
      <c r="AW212" s="199">
        <f>IF($G212=1,0,IF($B212=$B$172,AC212*('Other inputs'!$F$6/'Other inputs'!$F$5)-('Other inputs'!$C$28/1000000),AC212*('Other inputs'!$F$6/'Other inputs'!$F$5)))</f>
        <v>0</v>
      </c>
      <c r="AX212" s="200">
        <f>IF($G212=1,0,IF($B212=$B$172,AD212*('Other inputs'!$F$6/'Other inputs'!$F$5)-('Other inputs'!$C$29/1000000),AD212*('Other inputs'!$F$6/'Other inputs'!$F$5)))</f>
        <v>0</v>
      </c>
      <c r="AY212" s="200">
        <f>IF($G212=1,0,AE212*('Other inputs'!$F$6/'Other inputs'!$F$5))</f>
        <v>0</v>
      </c>
      <c r="AZ212" s="200">
        <f>IF($G212=1,0,AF212*('Other inputs'!$F$6/'Other inputs'!$F$5))</f>
        <v>0</v>
      </c>
      <c r="BA212" s="200">
        <f>IF($G212=1,0,AG212*('Other inputs'!$F$6/'Other inputs'!$F$5))</f>
        <v>0</v>
      </c>
      <c r="BB212" s="199">
        <f>IF($G212=1,0,AH212*('Other inputs'!$C$7/'Other inputs'!$C$6))</f>
        <v>0</v>
      </c>
      <c r="BC212" s="200">
        <f>IF($G212=1,0,AI212*('Other inputs'!$C$7/'Other inputs'!$C$6))</f>
        <v>1.2862101094857348</v>
      </c>
      <c r="BD212" s="200">
        <f>IF($G212=1,0,AJ212*('Other inputs'!$C$7/'Other inputs'!$C$6))</f>
        <v>0</v>
      </c>
      <c r="BE212" s="200">
        <f>IF($G212=1,0,AK212*('Other inputs'!$C$7/'Other inputs'!$C$6))</f>
        <v>0</v>
      </c>
      <c r="BF212" s="200">
        <f>IF($G212=1,0,AL212*('Other inputs'!$C$7/'Other inputs'!$C$6))</f>
        <v>0</v>
      </c>
      <c r="BG212" s="199">
        <f t="shared" si="52"/>
        <v>0</v>
      </c>
      <c r="BH212" s="200">
        <f t="shared" si="53"/>
        <v>1.2862101094857348</v>
      </c>
      <c r="BI212" s="200">
        <f t="shared" si="54"/>
        <v>0</v>
      </c>
      <c r="BJ212" s="200">
        <f t="shared" si="55"/>
        <v>0</v>
      </c>
      <c r="BK212" s="210">
        <f t="shared" si="56"/>
        <v>0</v>
      </c>
      <c r="BL212" s="200"/>
      <c r="BM212" s="199">
        <f>IF(D212=C$171,'Other inputs'!$C$13/1000000,SUM(AW212:BA212))</f>
        <v>0</v>
      </c>
      <c r="BN212" s="200">
        <f>IF(B212=$B$171,$AT$171*('Other inputs'!$C$7/'Other inputs'!$C$6),SUM(BB212:BF212))</f>
        <v>1.2862101094857348</v>
      </c>
      <c r="BO212" s="188">
        <f t="shared" si="57"/>
        <v>1.2862101094857348</v>
      </c>
    </row>
    <row r="213" spans="2:67">
      <c r="B213" s="121" t="str">
        <f>'KI 2019-20'!B214</f>
        <v>E1738</v>
      </c>
      <c r="C213" s="160" t="str">
        <f t="shared" si="44"/>
        <v>E1738</v>
      </c>
      <c r="D213" s="160" t="str">
        <f t="shared" si="45"/>
        <v>E1738</v>
      </c>
      <c r="E213" t="str">
        <f>INDEX('KI 2019-20'!D$9:D$383,MATCH($B213,'KI 2019-20'!$B$9:$B$383,0))</f>
        <v>SD</v>
      </c>
      <c r="F213">
        <f>INDEX('KI 2019-20'!E$9:E$383,MATCH($B213,'KI 2019-20'!$B$9:$B$383,0))</f>
        <v>0</v>
      </c>
      <c r="G213" s="119">
        <v>0</v>
      </c>
      <c r="H213" s="120" t="str">
        <f>INDEX('KI 2019-20'!F$9:F$383,MATCH($B213,'KI 2019-20'!$B$9:$B$383,0))</f>
        <v>New Forest</v>
      </c>
      <c r="I213" s="154">
        <f>_xlfn.IFNA(IF($B213=$B$382,0,INDEX('I.Supplementary 2019-20'!N$8:N$191,MATCH($B213,'I.Supplementary 2019-20'!$B$8:$B$191,0))),INDEX('KI 2019-20'!N$9:N$383,MATCH($B213,'KI 2019-20'!$B$9:$B$383,0)))</f>
        <v>0</v>
      </c>
      <c r="J213" s="153">
        <f>_xlfn.IFNA(IF($B213=$B$382,0,INDEX('I.Supplementary 2019-20'!O$8:O$191,MATCH($B213,'I.Supplementary 2019-20'!$B$8:$B$191,0))),INDEX('KI 2019-20'!O$9:O$383,MATCH($B213,'KI 2019-20'!$B$9:$B$383,0)))</f>
        <v>0</v>
      </c>
      <c r="K213" s="153">
        <f>_xlfn.IFNA(IF($B213=$B$382,0,INDEX('I.Supplementary 2019-20'!P$8:P$191,MATCH($B213,'I.Supplementary 2019-20'!$B$8:$B$191,0))),INDEX('KI 2019-20'!P$9:P$383,MATCH($B213,'KI 2019-20'!$B$9:$B$383,0)))</f>
        <v>0</v>
      </c>
      <c r="L213" s="153">
        <f>_xlfn.IFNA(IF($B213=$B$382,0,INDEX('I.Supplementary 2019-20'!Q$8:Q$191,MATCH($B213,'I.Supplementary 2019-20'!$B$8:$B$191,0))),INDEX('KI 2019-20'!Q$9:Q$383,MATCH($B213,'KI 2019-20'!$B$9:$B$383,0)))</f>
        <v>0</v>
      </c>
      <c r="M213" s="155">
        <f>_xlfn.IFNA(IF($B213=$B$382,0,INDEX('I.Supplementary 2019-20'!R$8:R$191,MATCH($B213,'I.Supplementary 2019-20'!$B$8:$B$191,0))),INDEX('KI 2019-20'!R$9:R$383,MATCH($B213,'KI 2019-20'!$B$9:$B$383,0)))</f>
        <v>0</v>
      </c>
      <c r="N213" s="153">
        <f>_xlfn.IFNA(IF($B213=$B$382,0,INDEX('I.Supplementary 2019-20'!S$8:S$191,MATCH($B213,'I.Supplementary 2019-20'!$B$8:$B$191,0))),INDEX('KI 2019-20'!S$9:S$383,MATCH($B213,'KI 2019-20'!$B$9:$B$383,0)))</f>
        <v>0</v>
      </c>
      <c r="O213" s="153">
        <f>_xlfn.IFNA(IF($B213=$B$382,0,INDEX('I.Supplementary 2019-20'!T$8:T$191,MATCH($B213,'I.Supplementary 2019-20'!$B$8:$B$191,0))),INDEX('KI 2019-20'!T$9:T$383,MATCH($B213,'KI 2019-20'!$B$9:$B$383,0)))</f>
        <v>3.9333112145032216</v>
      </c>
      <c r="P213" s="153">
        <f>_xlfn.IFNA(IF($B213=$B$382,0,INDEX('I.Supplementary 2019-20'!U$8:U$191,MATCH($B213,'I.Supplementary 2019-20'!$B$8:$B$191,0))),INDEX('KI 2019-20'!U$9:U$383,MATCH($B213,'KI 2019-20'!$B$9:$B$383,0)))</f>
        <v>0</v>
      </c>
      <c r="Q213" s="153">
        <f>_xlfn.IFNA(IF($B213=$B$382,0,INDEX('I.Supplementary 2019-20'!V$8:V$191,MATCH($B213,'I.Supplementary 2019-20'!$B$8:$B$191,0))),INDEX('KI 2019-20'!V$9:V$383,MATCH($B213,'KI 2019-20'!$B$9:$B$383,0)))</f>
        <v>0</v>
      </c>
      <c r="R213" s="155">
        <f>_xlfn.IFNA(IF($B213=$B$382,0,INDEX('I.Supplementary 2019-20'!W$8:W$191,MATCH($B213,'I.Supplementary 2019-20'!$B$8:$B$191,0))),INDEX('KI 2019-20'!W$9:W$383,MATCH($B213,'KI 2019-20'!$B$9:$B$383,0)))</f>
        <v>0</v>
      </c>
      <c r="S213" s="153">
        <f>_xlfn.IFNA(IF($B213=$B$382,0,INDEX('I.Supplementary 2019-20'!X$8:X$191,MATCH($B213,'I.Supplementary 2019-20'!$B$8:$B$191,0))),INDEX('KI 2019-20'!X$9:X$383,MATCH($B213,'KI 2019-20'!$B$9:$B$383,0)))</f>
        <v>0</v>
      </c>
      <c r="T213" s="153">
        <f>_xlfn.IFNA(IF($B213=$B$382,0,INDEX('I.Supplementary 2019-20'!Y$8:Y$191,MATCH($B213,'I.Supplementary 2019-20'!$B$8:$B$191,0))),INDEX('KI 2019-20'!Y$9:Y$383,MATCH($B213,'KI 2019-20'!$B$9:$B$383,0)))</f>
        <v>3.9333112145032216</v>
      </c>
      <c r="U213" s="153">
        <f>_xlfn.IFNA(IF($B213=$B$382,0,INDEX('I.Supplementary 2019-20'!Z$8:Z$191,MATCH($B213,'I.Supplementary 2019-20'!$B$8:$B$191,0))),INDEX('KI 2019-20'!Z$9:Z$383,MATCH($B213,'KI 2019-20'!$B$9:$B$383,0)))</f>
        <v>0</v>
      </c>
      <c r="V213" s="153">
        <f>_xlfn.IFNA(IF($B213=$B$382,0,INDEX('I.Supplementary 2019-20'!AA$8:AA$191,MATCH($B213,'I.Supplementary 2019-20'!$B$8:$B$191,0))),INDEX('KI 2019-20'!AA$9:AA$383,MATCH($B213,'KI 2019-20'!$B$9:$B$383,0)))</f>
        <v>0</v>
      </c>
      <c r="W213" s="155">
        <f>_xlfn.IFNA(IF($B213=$B$382,0,INDEX('I.Supplementary 2019-20'!AB$8:AB$191,MATCH($B213,'I.Supplementary 2019-20'!$B$8:$B$191,0))),INDEX('KI 2019-20'!AB$9:AB$383,MATCH($B213,'KI 2019-20'!$B$9:$B$383,0)))</f>
        <v>0</v>
      </c>
      <c r="Y213" s="154">
        <f>_xlfn.IFNA(IF($B213=$B$382,0,INDEX('I.Supplementary 2019-20'!$I$8:$I$191,MATCH($B213,'I.Supplementary 2019-20'!$B$8:$B$191,0))),INDEX('KI 2019-20'!$I$9:$I$383,MATCH($B213,'KI 2019-20'!$B$9:$B$383,0)))</f>
        <v>0</v>
      </c>
      <c r="Z213" s="153">
        <f>_xlfn.IFNA(IF($B213=$B$382,0,INDEX('I.Supplementary 2019-20'!$J$8:$J$191,MATCH($B213,'I.Supplementary 2019-20'!$B$8:$B$191,0))),INDEX('KI 2019-20'!$J$9:$J$383,MATCH($B213,'KI 2019-20'!$B$9:$B$383,0)))</f>
        <v>3.9333112145032216</v>
      </c>
      <c r="AA213" s="155">
        <f>_xlfn.IFNA(IF($B213=$B$382,0,INDEX('I.Supplementary 2019-20'!$H$8:$H$191,MATCH($B213,'I.Supplementary 2019-20'!$B$8:$B$191,0))),INDEX('KI 2019-20'!$H$9:$H$383,MATCH($B213,'KI 2019-20'!$B$9:$B$383,0)))</f>
        <v>3.9333112145032216</v>
      </c>
      <c r="AC213" s="156">
        <f>I213*('Other inputs'!$C$6/'Other inputs'!$C$5)</f>
        <v>0</v>
      </c>
      <c r="AD213" s="149">
        <f>IF(B213=$B$35,J213*('Other inputs'!$C$6/'Other inputs'!$C$5)-('Other inputs'!$C$18/1000000),J213*('Other inputs'!$C$6/'Other inputs'!$C$5))</f>
        <v>0</v>
      </c>
      <c r="AE213" s="149">
        <f>K213*('Other inputs'!$C$6/'Other inputs'!$C$5)</f>
        <v>0</v>
      </c>
      <c r="AF213" s="149">
        <f>L213*('Other inputs'!$C$6/'Other inputs'!$C$5)</f>
        <v>0</v>
      </c>
      <c r="AG213" s="188">
        <f>M213*('Other inputs'!$C$6/'Other inputs'!$C$5)</f>
        <v>0</v>
      </c>
      <c r="AH213" s="149">
        <f>N213*('Other inputs'!$C$6/'Other inputs'!$C$5)</f>
        <v>0</v>
      </c>
      <c r="AI213" s="149">
        <f>O213*('Other inputs'!$C$6/'Other inputs'!$C$5)</f>
        <v>3.9973977516030708</v>
      </c>
      <c r="AJ213" s="149">
        <f>P213*('Other inputs'!$C$6/'Other inputs'!$C$5)</f>
        <v>0</v>
      </c>
      <c r="AK213" s="149">
        <f>Q213*('Other inputs'!$C$6/'Other inputs'!$C$5)</f>
        <v>0</v>
      </c>
      <c r="AL213" s="188">
        <f>R213*('Other inputs'!$C$6/'Other inputs'!$C$5)</f>
        <v>0</v>
      </c>
      <c r="AM213" s="156">
        <f t="shared" si="46"/>
        <v>0</v>
      </c>
      <c r="AN213" s="149">
        <f t="shared" si="47"/>
        <v>3.9973977516030708</v>
      </c>
      <c r="AO213" s="149">
        <f t="shared" si="48"/>
        <v>0</v>
      </c>
      <c r="AP213" s="149">
        <f t="shared" si="49"/>
        <v>0</v>
      </c>
      <c r="AQ213" s="188">
        <f t="shared" si="50"/>
        <v>0</v>
      </c>
      <c r="AR213" s="149"/>
      <c r="AS213" s="156">
        <f>IF(D213=$C$171,'Other inputs'!$C$12/1000000,SUM(AC213:AG213))</f>
        <v>0</v>
      </c>
      <c r="AT213" s="200">
        <f>IF(D213=$C$171,$Z$171*('Other inputs'!$C$6/'Other inputs'!$C$5),SUM(AH213:AL213))</f>
        <v>3.9973977516030708</v>
      </c>
      <c r="AU213" s="210">
        <f t="shared" si="51"/>
        <v>3.9973977516030708</v>
      </c>
      <c r="AV213" s="214"/>
      <c r="AW213" s="199">
        <f>IF($G213=1,0,IF($B213=$B$172,AC213*('Other inputs'!$F$6/'Other inputs'!$F$5)-('Other inputs'!$C$28/1000000),AC213*('Other inputs'!$F$6/'Other inputs'!$F$5)))</f>
        <v>0</v>
      </c>
      <c r="AX213" s="200">
        <f>IF($G213=1,0,IF($B213=$B$172,AD213*('Other inputs'!$F$6/'Other inputs'!$F$5)-('Other inputs'!$C$29/1000000),AD213*('Other inputs'!$F$6/'Other inputs'!$F$5)))</f>
        <v>0</v>
      </c>
      <c r="AY213" s="200">
        <f>IF($G213=1,0,AE213*('Other inputs'!$F$6/'Other inputs'!$F$5))</f>
        <v>0</v>
      </c>
      <c r="AZ213" s="200">
        <f>IF($G213=1,0,AF213*('Other inputs'!$F$6/'Other inputs'!$F$5))</f>
        <v>0</v>
      </c>
      <c r="BA213" s="200">
        <f>IF($G213=1,0,AG213*('Other inputs'!$F$6/'Other inputs'!$F$5))</f>
        <v>0</v>
      </c>
      <c r="BB213" s="199">
        <f>IF($G213=1,0,AH213*('Other inputs'!$C$7/'Other inputs'!$C$6))</f>
        <v>0</v>
      </c>
      <c r="BC213" s="200">
        <f>IF($G213=1,0,AI213*('Other inputs'!$C$7/'Other inputs'!$C$6))</f>
        <v>3.9973977516030708</v>
      </c>
      <c r="BD213" s="200">
        <f>IF($G213=1,0,AJ213*('Other inputs'!$C$7/'Other inputs'!$C$6))</f>
        <v>0</v>
      </c>
      <c r="BE213" s="200">
        <f>IF($G213=1,0,AK213*('Other inputs'!$C$7/'Other inputs'!$C$6))</f>
        <v>0</v>
      </c>
      <c r="BF213" s="200">
        <f>IF($G213=1,0,AL213*('Other inputs'!$C$7/'Other inputs'!$C$6))</f>
        <v>0</v>
      </c>
      <c r="BG213" s="199">
        <f t="shared" si="52"/>
        <v>0</v>
      </c>
      <c r="BH213" s="200">
        <f t="shared" si="53"/>
        <v>3.9973977516030708</v>
      </c>
      <c r="BI213" s="200">
        <f t="shared" si="54"/>
        <v>0</v>
      </c>
      <c r="BJ213" s="200">
        <f t="shared" si="55"/>
        <v>0</v>
      </c>
      <c r="BK213" s="210">
        <f t="shared" si="56"/>
        <v>0</v>
      </c>
      <c r="BL213" s="200"/>
      <c r="BM213" s="199">
        <f>IF(D213=C$171,'Other inputs'!$C$13/1000000,SUM(AW213:BA213))</f>
        <v>0</v>
      </c>
      <c r="BN213" s="200">
        <f>IF(B213=$B$171,$AT$171*('Other inputs'!$C$7/'Other inputs'!$C$6),SUM(BB213:BF213))</f>
        <v>3.9973977516030708</v>
      </c>
      <c r="BO213" s="188">
        <f t="shared" si="57"/>
        <v>3.9973977516030708</v>
      </c>
    </row>
    <row r="214" spans="2:67">
      <c r="B214" s="121" t="str">
        <f>'KI 2019-20'!B215</f>
        <v>E3036</v>
      </c>
      <c r="C214" s="160" t="str">
        <f t="shared" si="44"/>
        <v>E3036</v>
      </c>
      <c r="D214" s="160" t="str">
        <f t="shared" si="45"/>
        <v>E3036</v>
      </c>
      <c r="E214" t="str">
        <f>INDEX('KI 2019-20'!D$9:D$383,MATCH($B214,'KI 2019-20'!$B$9:$B$383,0))</f>
        <v>SD</v>
      </c>
      <c r="F214">
        <f>INDEX('KI 2019-20'!E$9:E$383,MATCH($B214,'KI 2019-20'!$B$9:$B$383,0))</f>
        <v>0</v>
      </c>
      <c r="G214" s="119">
        <v>0</v>
      </c>
      <c r="H214" s="120" t="str">
        <f>INDEX('KI 2019-20'!F$9:F$383,MATCH($B214,'KI 2019-20'!$B$9:$B$383,0))</f>
        <v>Newark and Sherwood</v>
      </c>
      <c r="I214" s="154">
        <f>_xlfn.IFNA(IF($B214=$B$382,0,INDEX('I.Supplementary 2019-20'!N$8:N$191,MATCH($B214,'I.Supplementary 2019-20'!$B$8:$B$191,0))),INDEX('KI 2019-20'!N$9:N$383,MATCH($B214,'KI 2019-20'!$B$9:$B$383,0)))</f>
        <v>0</v>
      </c>
      <c r="J214" s="153">
        <f>_xlfn.IFNA(IF($B214=$B$382,0,INDEX('I.Supplementary 2019-20'!O$8:O$191,MATCH($B214,'I.Supplementary 2019-20'!$B$8:$B$191,0))),INDEX('KI 2019-20'!O$9:O$383,MATCH($B214,'KI 2019-20'!$B$9:$B$383,0)))</f>
        <v>8.2785191232413985E-2</v>
      </c>
      <c r="K214" s="153">
        <f>_xlfn.IFNA(IF($B214=$B$382,0,INDEX('I.Supplementary 2019-20'!P$8:P$191,MATCH($B214,'I.Supplementary 2019-20'!$B$8:$B$191,0))),INDEX('KI 2019-20'!P$9:P$383,MATCH($B214,'KI 2019-20'!$B$9:$B$383,0)))</f>
        <v>0</v>
      </c>
      <c r="L214" s="153">
        <f>_xlfn.IFNA(IF($B214=$B$382,0,INDEX('I.Supplementary 2019-20'!Q$8:Q$191,MATCH($B214,'I.Supplementary 2019-20'!$B$8:$B$191,0))),INDEX('KI 2019-20'!Q$9:Q$383,MATCH($B214,'KI 2019-20'!$B$9:$B$383,0)))</f>
        <v>0</v>
      </c>
      <c r="M214" s="155">
        <f>_xlfn.IFNA(IF($B214=$B$382,0,INDEX('I.Supplementary 2019-20'!R$8:R$191,MATCH($B214,'I.Supplementary 2019-20'!$B$8:$B$191,0))),INDEX('KI 2019-20'!R$9:R$383,MATCH($B214,'KI 2019-20'!$B$9:$B$383,0)))</f>
        <v>0</v>
      </c>
      <c r="N214" s="153">
        <f>_xlfn.IFNA(IF($B214=$B$382,0,INDEX('I.Supplementary 2019-20'!S$8:S$191,MATCH($B214,'I.Supplementary 2019-20'!$B$8:$B$191,0))),INDEX('KI 2019-20'!S$9:S$383,MATCH($B214,'KI 2019-20'!$B$9:$B$383,0)))</f>
        <v>0</v>
      </c>
      <c r="O214" s="153">
        <f>_xlfn.IFNA(IF($B214=$B$382,0,INDEX('I.Supplementary 2019-20'!T$8:T$191,MATCH($B214,'I.Supplementary 2019-20'!$B$8:$B$191,0))),INDEX('KI 2019-20'!T$9:T$383,MATCH($B214,'KI 2019-20'!$B$9:$B$383,0)))</f>
        <v>3.6187744699330757</v>
      </c>
      <c r="P214" s="153">
        <f>_xlfn.IFNA(IF($B214=$B$382,0,INDEX('I.Supplementary 2019-20'!U$8:U$191,MATCH($B214,'I.Supplementary 2019-20'!$B$8:$B$191,0))),INDEX('KI 2019-20'!U$9:U$383,MATCH($B214,'KI 2019-20'!$B$9:$B$383,0)))</f>
        <v>0</v>
      </c>
      <c r="Q214" s="153">
        <f>_xlfn.IFNA(IF($B214=$B$382,0,INDEX('I.Supplementary 2019-20'!V$8:V$191,MATCH($B214,'I.Supplementary 2019-20'!$B$8:$B$191,0))),INDEX('KI 2019-20'!V$9:V$383,MATCH($B214,'KI 2019-20'!$B$9:$B$383,0)))</f>
        <v>0</v>
      </c>
      <c r="R214" s="155">
        <f>_xlfn.IFNA(IF($B214=$B$382,0,INDEX('I.Supplementary 2019-20'!W$8:W$191,MATCH($B214,'I.Supplementary 2019-20'!$B$8:$B$191,0))),INDEX('KI 2019-20'!W$9:W$383,MATCH($B214,'KI 2019-20'!$B$9:$B$383,0)))</f>
        <v>0</v>
      </c>
      <c r="S214" s="153">
        <f>_xlfn.IFNA(IF($B214=$B$382,0,INDEX('I.Supplementary 2019-20'!X$8:X$191,MATCH($B214,'I.Supplementary 2019-20'!$B$8:$B$191,0))),INDEX('KI 2019-20'!X$9:X$383,MATCH($B214,'KI 2019-20'!$B$9:$B$383,0)))</f>
        <v>0</v>
      </c>
      <c r="T214" s="153">
        <f>_xlfn.IFNA(IF($B214=$B$382,0,INDEX('I.Supplementary 2019-20'!Y$8:Y$191,MATCH($B214,'I.Supplementary 2019-20'!$B$8:$B$191,0))),INDEX('KI 2019-20'!Y$9:Y$383,MATCH($B214,'KI 2019-20'!$B$9:$B$383,0)))</f>
        <v>3.70155966116549</v>
      </c>
      <c r="U214" s="153">
        <f>_xlfn.IFNA(IF($B214=$B$382,0,INDEX('I.Supplementary 2019-20'!Z$8:Z$191,MATCH($B214,'I.Supplementary 2019-20'!$B$8:$B$191,0))),INDEX('KI 2019-20'!Z$9:Z$383,MATCH($B214,'KI 2019-20'!$B$9:$B$383,0)))</f>
        <v>0</v>
      </c>
      <c r="V214" s="153">
        <f>_xlfn.IFNA(IF($B214=$B$382,0,INDEX('I.Supplementary 2019-20'!AA$8:AA$191,MATCH($B214,'I.Supplementary 2019-20'!$B$8:$B$191,0))),INDEX('KI 2019-20'!AA$9:AA$383,MATCH($B214,'KI 2019-20'!$B$9:$B$383,0)))</f>
        <v>0</v>
      </c>
      <c r="W214" s="155">
        <f>_xlfn.IFNA(IF($B214=$B$382,0,INDEX('I.Supplementary 2019-20'!AB$8:AB$191,MATCH($B214,'I.Supplementary 2019-20'!$B$8:$B$191,0))),INDEX('KI 2019-20'!AB$9:AB$383,MATCH($B214,'KI 2019-20'!$B$9:$B$383,0)))</f>
        <v>0</v>
      </c>
      <c r="Y214" s="154">
        <f>_xlfn.IFNA(IF($B214=$B$382,0,INDEX('I.Supplementary 2019-20'!$I$8:$I$191,MATCH($B214,'I.Supplementary 2019-20'!$B$8:$B$191,0))),INDEX('KI 2019-20'!$I$9:$I$383,MATCH($B214,'KI 2019-20'!$B$9:$B$383,0)))</f>
        <v>8.2785191232413985E-2</v>
      </c>
      <c r="Z214" s="153">
        <f>_xlfn.IFNA(IF($B214=$B$382,0,INDEX('I.Supplementary 2019-20'!$J$8:$J$191,MATCH($B214,'I.Supplementary 2019-20'!$B$8:$B$191,0))),INDEX('KI 2019-20'!$J$9:$J$383,MATCH($B214,'KI 2019-20'!$B$9:$B$383,0)))</f>
        <v>3.6187744699330757</v>
      </c>
      <c r="AA214" s="155">
        <f>_xlfn.IFNA(IF($B214=$B$382,0,INDEX('I.Supplementary 2019-20'!$H$8:$H$191,MATCH($B214,'I.Supplementary 2019-20'!$B$8:$B$191,0))),INDEX('KI 2019-20'!$H$9:$H$383,MATCH($B214,'KI 2019-20'!$B$9:$B$383,0)))</f>
        <v>3.70155966116549</v>
      </c>
      <c r="AC214" s="156">
        <f>I214*('Other inputs'!$C$6/'Other inputs'!$C$5)</f>
        <v>0</v>
      </c>
      <c r="AD214" s="149">
        <f>IF(B214=$B$35,J214*('Other inputs'!$C$6/'Other inputs'!$C$5)-('Other inputs'!$C$18/1000000),J214*('Other inputs'!$C$6/'Other inputs'!$C$5))</f>
        <v>8.4134033452086726E-2</v>
      </c>
      <c r="AE214" s="149">
        <f>K214*('Other inputs'!$C$6/'Other inputs'!$C$5)</f>
        <v>0</v>
      </c>
      <c r="AF214" s="149">
        <f>L214*('Other inputs'!$C$6/'Other inputs'!$C$5)</f>
        <v>0</v>
      </c>
      <c r="AG214" s="188">
        <f>M214*('Other inputs'!$C$6/'Other inputs'!$C$5)</f>
        <v>0</v>
      </c>
      <c r="AH214" s="149">
        <f>N214*('Other inputs'!$C$6/'Other inputs'!$C$5)</f>
        <v>0</v>
      </c>
      <c r="AI214" s="149">
        <f>O214*('Other inputs'!$C$6/'Other inputs'!$C$5)</f>
        <v>3.677736172090845</v>
      </c>
      <c r="AJ214" s="149">
        <f>P214*('Other inputs'!$C$6/'Other inputs'!$C$5)</f>
        <v>0</v>
      </c>
      <c r="AK214" s="149">
        <f>Q214*('Other inputs'!$C$6/'Other inputs'!$C$5)</f>
        <v>0</v>
      </c>
      <c r="AL214" s="188">
        <f>R214*('Other inputs'!$C$6/'Other inputs'!$C$5)</f>
        <v>0</v>
      </c>
      <c r="AM214" s="156">
        <f t="shared" si="46"/>
        <v>0</v>
      </c>
      <c r="AN214" s="149">
        <f t="shared" si="47"/>
        <v>3.7618702055429316</v>
      </c>
      <c r="AO214" s="149">
        <f t="shared" si="48"/>
        <v>0</v>
      </c>
      <c r="AP214" s="149">
        <f t="shared" si="49"/>
        <v>0</v>
      </c>
      <c r="AQ214" s="188">
        <f t="shared" si="50"/>
        <v>0</v>
      </c>
      <c r="AR214" s="149"/>
      <c r="AS214" s="156">
        <f>IF(D214=$C$171,'Other inputs'!$C$12/1000000,SUM(AC214:AG214))</f>
        <v>8.4134033452086726E-2</v>
      </c>
      <c r="AT214" s="200">
        <f>IF(D214=$C$171,$Z$171*('Other inputs'!$C$6/'Other inputs'!$C$5),SUM(AH214:AL214))</f>
        <v>3.677736172090845</v>
      </c>
      <c r="AU214" s="210">
        <f t="shared" si="51"/>
        <v>3.7618702055429316</v>
      </c>
      <c r="AV214" s="214"/>
      <c r="AW214" s="199">
        <f>IF($G214=1,0,IF($B214=$B$172,AC214*('Other inputs'!$F$6/'Other inputs'!$F$5)-('Other inputs'!$C$28/1000000),AC214*('Other inputs'!$F$6/'Other inputs'!$F$5)))</f>
        <v>0</v>
      </c>
      <c r="AX214" s="200">
        <f>IF($G214=1,0,IF($B214=$B$172,AD214*('Other inputs'!$F$6/'Other inputs'!$F$5)-('Other inputs'!$C$29/1000000),AD214*('Other inputs'!$F$6/'Other inputs'!$F$5)))</f>
        <v>8.4599290779932362E-2</v>
      </c>
      <c r="AY214" s="200">
        <f>IF($G214=1,0,AE214*('Other inputs'!$F$6/'Other inputs'!$F$5))</f>
        <v>0</v>
      </c>
      <c r="AZ214" s="200">
        <f>IF($G214=1,0,AF214*('Other inputs'!$F$6/'Other inputs'!$F$5))</f>
        <v>0</v>
      </c>
      <c r="BA214" s="200">
        <f>IF($G214=1,0,AG214*('Other inputs'!$F$6/'Other inputs'!$F$5))</f>
        <v>0</v>
      </c>
      <c r="BB214" s="199">
        <f>IF($G214=1,0,AH214*('Other inputs'!$C$7/'Other inputs'!$C$6))</f>
        <v>0</v>
      </c>
      <c r="BC214" s="200">
        <f>IF($G214=1,0,AI214*('Other inputs'!$C$7/'Other inputs'!$C$6))</f>
        <v>3.677736172090845</v>
      </c>
      <c r="BD214" s="200">
        <f>IF($G214=1,0,AJ214*('Other inputs'!$C$7/'Other inputs'!$C$6))</f>
        <v>0</v>
      </c>
      <c r="BE214" s="200">
        <f>IF($G214=1,0,AK214*('Other inputs'!$C$7/'Other inputs'!$C$6))</f>
        <v>0</v>
      </c>
      <c r="BF214" s="200">
        <f>IF($G214=1,0,AL214*('Other inputs'!$C$7/'Other inputs'!$C$6))</f>
        <v>0</v>
      </c>
      <c r="BG214" s="199">
        <f t="shared" si="52"/>
        <v>0</v>
      </c>
      <c r="BH214" s="200">
        <f t="shared" si="53"/>
        <v>3.7623354628707775</v>
      </c>
      <c r="BI214" s="200">
        <f t="shared" si="54"/>
        <v>0</v>
      </c>
      <c r="BJ214" s="200">
        <f t="shared" si="55"/>
        <v>0</v>
      </c>
      <c r="BK214" s="210">
        <f t="shared" si="56"/>
        <v>0</v>
      </c>
      <c r="BL214" s="200"/>
      <c r="BM214" s="199">
        <f>IF(D214=C$171,'Other inputs'!$C$13/1000000,SUM(AW214:BA214))</f>
        <v>8.4599290779932362E-2</v>
      </c>
      <c r="BN214" s="200">
        <f>IF(B214=$B$171,$AT$171*('Other inputs'!$C$7/'Other inputs'!$C$6),SUM(BB214:BF214))</f>
        <v>3.677736172090845</v>
      </c>
      <c r="BO214" s="188">
        <f t="shared" si="57"/>
        <v>3.7623354628707775</v>
      </c>
    </row>
    <row r="215" spans="2:67">
      <c r="B215" s="121" t="str">
        <f>'KI 2019-20'!B216</f>
        <v>E4502</v>
      </c>
      <c r="C215" s="160" t="str">
        <f t="shared" si="44"/>
        <v>E4502</v>
      </c>
      <c r="D215" s="160" t="str">
        <f t="shared" si="45"/>
        <v>E4502</v>
      </c>
      <c r="E215" t="str">
        <f>INDEX('KI 2019-20'!D$9:D$383,MATCH($B215,'KI 2019-20'!$B$9:$B$383,0))</f>
        <v>MD</v>
      </c>
      <c r="F215" t="str">
        <f>INDEX('KI 2019-20'!E$9:E$383,MATCH($B215,'KI 2019-20'!$B$9:$B$383,0))</f>
        <v>P1903</v>
      </c>
      <c r="G215" s="119">
        <v>0</v>
      </c>
      <c r="H215" s="120" t="str">
        <f>INDEX('KI 2019-20'!F$9:F$383,MATCH($B215,'KI 2019-20'!$B$9:$B$383,0))</f>
        <v>Newcastle upon Tyne</v>
      </c>
      <c r="I215" s="154">
        <f>_xlfn.IFNA(IF($B215=$B$382,0,INDEX('I.Supplementary 2019-20'!N$8:N$191,MATCH($B215,'I.Supplementary 2019-20'!$B$8:$B$191,0))),INDEX('KI 2019-20'!N$9:N$383,MATCH($B215,'KI 2019-20'!$B$9:$B$383,0)))</f>
        <v>24.686149717691062</v>
      </c>
      <c r="J215" s="153">
        <f>_xlfn.IFNA(IF($B215=$B$382,0,INDEX('I.Supplementary 2019-20'!O$8:O$191,MATCH($B215,'I.Supplementary 2019-20'!$B$8:$B$191,0))),INDEX('KI 2019-20'!O$9:O$383,MATCH($B215,'KI 2019-20'!$B$9:$B$383,0)))</f>
        <v>1.5234570078269187</v>
      </c>
      <c r="K215" s="153">
        <f>_xlfn.IFNA(IF($B215=$B$382,0,INDEX('I.Supplementary 2019-20'!P$8:P$191,MATCH($B215,'I.Supplementary 2019-20'!$B$8:$B$191,0))),INDEX('KI 2019-20'!P$9:P$383,MATCH($B215,'KI 2019-20'!$B$9:$B$383,0)))</f>
        <v>0</v>
      </c>
      <c r="L215" s="153">
        <f>_xlfn.IFNA(IF($B215=$B$382,0,INDEX('I.Supplementary 2019-20'!Q$8:Q$191,MATCH($B215,'I.Supplementary 2019-20'!$B$8:$B$191,0))),INDEX('KI 2019-20'!Q$9:Q$383,MATCH($B215,'KI 2019-20'!$B$9:$B$383,0)))</f>
        <v>0</v>
      </c>
      <c r="M215" s="155">
        <f>_xlfn.IFNA(IF($B215=$B$382,0,INDEX('I.Supplementary 2019-20'!R$8:R$191,MATCH($B215,'I.Supplementary 2019-20'!$B$8:$B$191,0))),INDEX('KI 2019-20'!R$9:R$383,MATCH($B215,'KI 2019-20'!$B$9:$B$383,0)))</f>
        <v>0</v>
      </c>
      <c r="N215" s="153">
        <f>_xlfn.IFNA(IF($B215=$B$382,0,INDEX('I.Supplementary 2019-20'!S$8:S$191,MATCH($B215,'I.Supplementary 2019-20'!$B$8:$B$191,0))),INDEX('KI 2019-20'!S$9:S$383,MATCH($B215,'KI 2019-20'!$B$9:$B$383,0)))</f>
        <v>75.430782732183559</v>
      </c>
      <c r="O215" s="153">
        <f>_xlfn.IFNA(IF($B215=$B$382,0,INDEX('I.Supplementary 2019-20'!T$8:T$191,MATCH($B215,'I.Supplementary 2019-20'!$B$8:$B$191,0))),INDEX('KI 2019-20'!T$9:T$383,MATCH($B215,'KI 2019-20'!$B$9:$B$383,0)))</f>
        <v>13.511908032667076</v>
      </c>
      <c r="P215" s="153">
        <f>_xlfn.IFNA(IF($B215=$B$382,0,INDEX('I.Supplementary 2019-20'!U$8:U$191,MATCH($B215,'I.Supplementary 2019-20'!$B$8:$B$191,0))),INDEX('KI 2019-20'!U$9:U$383,MATCH($B215,'KI 2019-20'!$B$9:$B$383,0)))</f>
        <v>0</v>
      </c>
      <c r="Q215" s="153">
        <f>_xlfn.IFNA(IF($B215=$B$382,0,INDEX('I.Supplementary 2019-20'!V$8:V$191,MATCH($B215,'I.Supplementary 2019-20'!$B$8:$B$191,0))),INDEX('KI 2019-20'!V$9:V$383,MATCH($B215,'KI 2019-20'!$B$9:$B$383,0)))</f>
        <v>0</v>
      </c>
      <c r="R215" s="155">
        <f>_xlfn.IFNA(IF($B215=$B$382,0,INDEX('I.Supplementary 2019-20'!W$8:W$191,MATCH($B215,'I.Supplementary 2019-20'!$B$8:$B$191,0))),INDEX('KI 2019-20'!W$9:W$383,MATCH($B215,'KI 2019-20'!$B$9:$B$383,0)))</f>
        <v>0</v>
      </c>
      <c r="S215" s="153">
        <f>_xlfn.IFNA(IF($B215=$B$382,0,INDEX('I.Supplementary 2019-20'!X$8:X$191,MATCH($B215,'I.Supplementary 2019-20'!$B$8:$B$191,0))),INDEX('KI 2019-20'!X$9:X$383,MATCH($B215,'KI 2019-20'!$B$9:$B$383,0)))</f>
        <v>100.11693244987462</v>
      </c>
      <c r="T215" s="153">
        <f>_xlfn.IFNA(IF($B215=$B$382,0,INDEX('I.Supplementary 2019-20'!Y$8:Y$191,MATCH($B215,'I.Supplementary 2019-20'!$B$8:$B$191,0))),INDEX('KI 2019-20'!Y$9:Y$383,MATCH($B215,'KI 2019-20'!$B$9:$B$383,0)))</f>
        <v>15.035365040493994</v>
      </c>
      <c r="U215" s="153">
        <f>_xlfn.IFNA(IF($B215=$B$382,0,INDEX('I.Supplementary 2019-20'!Z$8:Z$191,MATCH($B215,'I.Supplementary 2019-20'!$B$8:$B$191,0))),INDEX('KI 2019-20'!Z$9:Z$383,MATCH($B215,'KI 2019-20'!$B$9:$B$383,0)))</f>
        <v>0</v>
      </c>
      <c r="V215" s="153">
        <f>_xlfn.IFNA(IF($B215=$B$382,0,INDEX('I.Supplementary 2019-20'!AA$8:AA$191,MATCH($B215,'I.Supplementary 2019-20'!$B$8:$B$191,0))),INDEX('KI 2019-20'!AA$9:AA$383,MATCH($B215,'KI 2019-20'!$B$9:$B$383,0)))</f>
        <v>0</v>
      </c>
      <c r="W215" s="155">
        <f>_xlfn.IFNA(IF($B215=$B$382,0,INDEX('I.Supplementary 2019-20'!AB$8:AB$191,MATCH($B215,'I.Supplementary 2019-20'!$B$8:$B$191,0))),INDEX('KI 2019-20'!AB$9:AB$383,MATCH($B215,'KI 2019-20'!$B$9:$B$383,0)))</f>
        <v>0</v>
      </c>
      <c r="Y215" s="154">
        <f>_xlfn.IFNA(IF($B215=$B$382,0,INDEX('I.Supplementary 2019-20'!$I$8:$I$191,MATCH($B215,'I.Supplementary 2019-20'!$B$8:$B$191,0))),INDEX('KI 2019-20'!$I$9:$I$383,MATCH($B215,'KI 2019-20'!$B$9:$B$383,0)))</f>
        <v>26.209606725517979</v>
      </c>
      <c r="Z215" s="153">
        <f>_xlfn.IFNA(IF($B215=$B$382,0,INDEX('I.Supplementary 2019-20'!$J$8:$J$191,MATCH($B215,'I.Supplementary 2019-20'!$B$8:$B$191,0))),INDEX('KI 2019-20'!$J$9:$J$383,MATCH($B215,'KI 2019-20'!$B$9:$B$383,0)))</f>
        <v>88.942690764850624</v>
      </c>
      <c r="AA215" s="155">
        <f>_xlfn.IFNA(IF($B215=$B$382,0,INDEX('I.Supplementary 2019-20'!$H$8:$H$191,MATCH($B215,'I.Supplementary 2019-20'!$B$8:$B$191,0))),INDEX('KI 2019-20'!$H$9:$H$383,MATCH($B215,'KI 2019-20'!$B$9:$B$383,0)))</f>
        <v>115.15229749036861</v>
      </c>
      <c r="AC215" s="156">
        <f>I215*('Other inputs'!$C$6/'Other inputs'!$C$5)</f>
        <v>25.088368043030226</v>
      </c>
      <c r="AD215" s="149">
        <f>IF(B215=$B$35,J215*('Other inputs'!$C$6/'Other inputs'!$C$5)-('Other inputs'!$C$18/1000000),J215*('Other inputs'!$C$6/'Other inputs'!$C$5))</f>
        <v>1.5482791179340785</v>
      </c>
      <c r="AE215" s="149">
        <f>K215*('Other inputs'!$C$6/'Other inputs'!$C$5)</f>
        <v>0</v>
      </c>
      <c r="AF215" s="149">
        <f>L215*('Other inputs'!$C$6/'Other inputs'!$C$5)</f>
        <v>0</v>
      </c>
      <c r="AG215" s="188">
        <f>M215*('Other inputs'!$C$6/'Other inputs'!$C$5)</f>
        <v>0</v>
      </c>
      <c r="AH215" s="149">
        <f>N215*('Other inputs'!$C$6/'Other inputs'!$C$5)</f>
        <v>76.659797522117302</v>
      </c>
      <c r="AI215" s="149">
        <f>O215*('Other inputs'!$C$6/'Other inputs'!$C$5)</f>
        <v>13.732061320368373</v>
      </c>
      <c r="AJ215" s="149">
        <f>P215*('Other inputs'!$C$6/'Other inputs'!$C$5)</f>
        <v>0</v>
      </c>
      <c r="AK215" s="149">
        <f>Q215*('Other inputs'!$C$6/'Other inputs'!$C$5)</f>
        <v>0</v>
      </c>
      <c r="AL215" s="188">
        <f>R215*('Other inputs'!$C$6/'Other inputs'!$C$5)</f>
        <v>0</v>
      </c>
      <c r="AM215" s="156">
        <f t="shared" si="46"/>
        <v>101.74816556514753</v>
      </c>
      <c r="AN215" s="149">
        <f t="shared" si="47"/>
        <v>15.280340438302453</v>
      </c>
      <c r="AO215" s="149">
        <f t="shared" si="48"/>
        <v>0</v>
      </c>
      <c r="AP215" s="149">
        <f t="shared" si="49"/>
        <v>0</v>
      </c>
      <c r="AQ215" s="188">
        <f t="shared" si="50"/>
        <v>0</v>
      </c>
      <c r="AR215" s="149"/>
      <c r="AS215" s="156">
        <f>IF(D215=$C$171,'Other inputs'!$C$12/1000000,SUM(AC215:AG215))</f>
        <v>26.636647160964305</v>
      </c>
      <c r="AT215" s="200">
        <f>IF(D215=$C$171,$Z$171*('Other inputs'!$C$6/'Other inputs'!$C$5),SUM(AH215:AL215))</f>
        <v>90.391858842485675</v>
      </c>
      <c r="AU215" s="210">
        <f t="shared" si="51"/>
        <v>117.02850600344998</v>
      </c>
      <c r="AV215" s="214"/>
      <c r="AW215" s="199">
        <f>IF($G215=1,0,IF($B215=$B$172,AC215*('Other inputs'!$F$6/'Other inputs'!$F$5)-('Other inputs'!$C$28/1000000),AC215*('Other inputs'!$F$6/'Other inputs'!$F$5)))</f>
        <v>25.227105562162187</v>
      </c>
      <c r="AX215" s="200">
        <f>IF($G215=1,0,IF($B215=$B$172,AD215*('Other inputs'!$F$6/'Other inputs'!$F$5)-('Other inputs'!$C$29/1000000),AD215*('Other inputs'!$F$6/'Other inputs'!$F$5)))</f>
        <v>1.5568410301069857</v>
      </c>
      <c r="AY215" s="200">
        <f>IF($G215=1,0,AE215*('Other inputs'!$F$6/'Other inputs'!$F$5))</f>
        <v>0</v>
      </c>
      <c r="AZ215" s="200">
        <f>IF($G215=1,0,AF215*('Other inputs'!$F$6/'Other inputs'!$F$5))</f>
        <v>0</v>
      </c>
      <c r="BA215" s="200">
        <f>IF($G215=1,0,AG215*('Other inputs'!$F$6/'Other inputs'!$F$5))</f>
        <v>0</v>
      </c>
      <c r="BB215" s="199">
        <f>IF($G215=1,0,AH215*('Other inputs'!$C$7/'Other inputs'!$C$6))</f>
        <v>76.659797522117302</v>
      </c>
      <c r="BC215" s="200">
        <f>IF($G215=1,0,AI215*('Other inputs'!$C$7/'Other inputs'!$C$6))</f>
        <v>13.732061320368373</v>
      </c>
      <c r="BD215" s="200">
        <f>IF($G215=1,0,AJ215*('Other inputs'!$C$7/'Other inputs'!$C$6))</f>
        <v>0</v>
      </c>
      <c r="BE215" s="200">
        <f>IF($G215=1,0,AK215*('Other inputs'!$C$7/'Other inputs'!$C$6))</f>
        <v>0</v>
      </c>
      <c r="BF215" s="200">
        <f>IF($G215=1,0,AL215*('Other inputs'!$C$7/'Other inputs'!$C$6))</f>
        <v>0</v>
      </c>
      <c r="BG215" s="199">
        <f t="shared" si="52"/>
        <v>101.88690308427948</v>
      </c>
      <c r="BH215" s="200">
        <f t="shared" si="53"/>
        <v>15.288902350475359</v>
      </c>
      <c r="BI215" s="200">
        <f t="shared" si="54"/>
        <v>0</v>
      </c>
      <c r="BJ215" s="200">
        <f t="shared" si="55"/>
        <v>0</v>
      </c>
      <c r="BK215" s="210">
        <f t="shared" si="56"/>
        <v>0</v>
      </c>
      <c r="BL215" s="200"/>
      <c r="BM215" s="199">
        <f>IF(D215=C$171,'Other inputs'!$C$13/1000000,SUM(AW215:BA215))</f>
        <v>26.783946592269174</v>
      </c>
      <c r="BN215" s="200">
        <f>IF(B215=$B$171,$AT$171*('Other inputs'!$C$7/'Other inputs'!$C$6),SUM(BB215:BF215))</f>
        <v>90.391858842485675</v>
      </c>
      <c r="BO215" s="188">
        <f t="shared" si="57"/>
        <v>117.17580543475485</v>
      </c>
    </row>
    <row r="216" spans="2:67">
      <c r="B216" s="121" t="str">
        <f>'KI 2019-20'!B217</f>
        <v>E3434</v>
      </c>
      <c r="C216" s="160" t="str">
        <f t="shared" si="44"/>
        <v>E3434</v>
      </c>
      <c r="D216" s="160" t="str">
        <f t="shared" si="45"/>
        <v>E3434</v>
      </c>
      <c r="E216" t="str">
        <f>INDEX('KI 2019-20'!D$9:D$383,MATCH($B216,'KI 2019-20'!$B$9:$B$383,0))</f>
        <v>SD</v>
      </c>
      <c r="F216" t="str">
        <f>INDEX('KI 2019-20'!E$9:E$383,MATCH($B216,'KI 2019-20'!$B$9:$B$383,0))</f>
        <v>P1902</v>
      </c>
      <c r="G216" s="119">
        <v>0</v>
      </c>
      <c r="H216" s="120" t="str">
        <f>INDEX('KI 2019-20'!F$9:F$383,MATCH($B216,'KI 2019-20'!$B$9:$B$383,0))</f>
        <v>Newcastle-under-Lyme</v>
      </c>
      <c r="I216" s="154">
        <f>_xlfn.IFNA(IF($B216=$B$382,0,INDEX('I.Supplementary 2019-20'!N$8:N$191,MATCH($B216,'I.Supplementary 2019-20'!$B$8:$B$191,0))),INDEX('KI 2019-20'!N$9:N$383,MATCH($B216,'KI 2019-20'!$B$9:$B$383,0)))</f>
        <v>0</v>
      </c>
      <c r="J216" s="153">
        <f>_xlfn.IFNA(IF($B216=$B$382,0,INDEX('I.Supplementary 2019-20'!O$8:O$191,MATCH($B216,'I.Supplementary 2019-20'!$B$8:$B$191,0))),INDEX('KI 2019-20'!O$9:O$383,MATCH($B216,'KI 2019-20'!$B$9:$B$383,0)))</f>
        <v>6.2477238610170779E-2</v>
      </c>
      <c r="K216" s="153">
        <f>_xlfn.IFNA(IF($B216=$B$382,0,INDEX('I.Supplementary 2019-20'!P$8:P$191,MATCH($B216,'I.Supplementary 2019-20'!$B$8:$B$191,0))),INDEX('KI 2019-20'!P$9:P$383,MATCH($B216,'KI 2019-20'!$B$9:$B$383,0)))</f>
        <v>0</v>
      </c>
      <c r="L216" s="153">
        <f>_xlfn.IFNA(IF($B216=$B$382,0,INDEX('I.Supplementary 2019-20'!Q$8:Q$191,MATCH($B216,'I.Supplementary 2019-20'!$B$8:$B$191,0))),INDEX('KI 2019-20'!Q$9:Q$383,MATCH($B216,'KI 2019-20'!$B$9:$B$383,0)))</f>
        <v>0</v>
      </c>
      <c r="M216" s="155">
        <f>_xlfn.IFNA(IF($B216=$B$382,0,INDEX('I.Supplementary 2019-20'!R$8:R$191,MATCH($B216,'I.Supplementary 2019-20'!$B$8:$B$191,0))),INDEX('KI 2019-20'!R$9:R$383,MATCH($B216,'KI 2019-20'!$B$9:$B$383,0)))</f>
        <v>0</v>
      </c>
      <c r="N216" s="153">
        <f>_xlfn.IFNA(IF($B216=$B$382,0,INDEX('I.Supplementary 2019-20'!S$8:S$191,MATCH($B216,'I.Supplementary 2019-20'!$B$8:$B$191,0))),INDEX('KI 2019-20'!S$9:S$383,MATCH($B216,'KI 2019-20'!$B$9:$B$383,0)))</f>
        <v>0</v>
      </c>
      <c r="O216" s="153">
        <f>_xlfn.IFNA(IF($B216=$B$382,0,INDEX('I.Supplementary 2019-20'!T$8:T$191,MATCH($B216,'I.Supplementary 2019-20'!$B$8:$B$191,0))),INDEX('KI 2019-20'!T$9:T$383,MATCH($B216,'KI 2019-20'!$B$9:$B$383,0)))</f>
        <v>3.6761219451415701</v>
      </c>
      <c r="P216" s="153">
        <f>_xlfn.IFNA(IF($B216=$B$382,0,INDEX('I.Supplementary 2019-20'!U$8:U$191,MATCH($B216,'I.Supplementary 2019-20'!$B$8:$B$191,0))),INDEX('KI 2019-20'!U$9:U$383,MATCH($B216,'KI 2019-20'!$B$9:$B$383,0)))</f>
        <v>0</v>
      </c>
      <c r="Q216" s="153">
        <f>_xlfn.IFNA(IF($B216=$B$382,0,INDEX('I.Supplementary 2019-20'!V$8:V$191,MATCH($B216,'I.Supplementary 2019-20'!$B$8:$B$191,0))),INDEX('KI 2019-20'!V$9:V$383,MATCH($B216,'KI 2019-20'!$B$9:$B$383,0)))</f>
        <v>0</v>
      </c>
      <c r="R216" s="155">
        <f>_xlfn.IFNA(IF($B216=$B$382,0,INDEX('I.Supplementary 2019-20'!W$8:W$191,MATCH($B216,'I.Supplementary 2019-20'!$B$8:$B$191,0))),INDEX('KI 2019-20'!W$9:W$383,MATCH($B216,'KI 2019-20'!$B$9:$B$383,0)))</f>
        <v>0</v>
      </c>
      <c r="S216" s="153">
        <f>_xlfn.IFNA(IF($B216=$B$382,0,INDEX('I.Supplementary 2019-20'!X$8:X$191,MATCH($B216,'I.Supplementary 2019-20'!$B$8:$B$191,0))),INDEX('KI 2019-20'!X$9:X$383,MATCH($B216,'KI 2019-20'!$B$9:$B$383,0)))</f>
        <v>0</v>
      </c>
      <c r="T216" s="153">
        <f>_xlfn.IFNA(IF($B216=$B$382,0,INDEX('I.Supplementary 2019-20'!Y$8:Y$191,MATCH($B216,'I.Supplementary 2019-20'!$B$8:$B$191,0))),INDEX('KI 2019-20'!Y$9:Y$383,MATCH($B216,'KI 2019-20'!$B$9:$B$383,0)))</f>
        <v>3.7385991837517412</v>
      </c>
      <c r="U216" s="153">
        <f>_xlfn.IFNA(IF($B216=$B$382,0,INDEX('I.Supplementary 2019-20'!Z$8:Z$191,MATCH($B216,'I.Supplementary 2019-20'!$B$8:$B$191,0))),INDEX('KI 2019-20'!Z$9:Z$383,MATCH($B216,'KI 2019-20'!$B$9:$B$383,0)))</f>
        <v>0</v>
      </c>
      <c r="V216" s="153">
        <f>_xlfn.IFNA(IF($B216=$B$382,0,INDEX('I.Supplementary 2019-20'!AA$8:AA$191,MATCH($B216,'I.Supplementary 2019-20'!$B$8:$B$191,0))),INDEX('KI 2019-20'!AA$9:AA$383,MATCH($B216,'KI 2019-20'!$B$9:$B$383,0)))</f>
        <v>0</v>
      </c>
      <c r="W216" s="155">
        <f>_xlfn.IFNA(IF($B216=$B$382,0,INDEX('I.Supplementary 2019-20'!AB$8:AB$191,MATCH($B216,'I.Supplementary 2019-20'!$B$8:$B$191,0))),INDEX('KI 2019-20'!AB$9:AB$383,MATCH($B216,'KI 2019-20'!$B$9:$B$383,0)))</f>
        <v>0</v>
      </c>
      <c r="Y216" s="154">
        <f>_xlfn.IFNA(IF($B216=$B$382,0,INDEX('I.Supplementary 2019-20'!$I$8:$I$191,MATCH($B216,'I.Supplementary 2019-20'!$B$8:$B$191,0))),INDEX('KI 2019-20'!$I$9:$I$383,MATCH($B216,'KI 2019-20'!$B$9:$B$383,0)))</f>
        <v>6.2477238610170779E-2</v>
      </c>
      <c r="Z216" s="153">
        <f>_xlfn.IFNA(IF($B216=$B$382,0,INDEX('I.Supplementary 2019-20'!$J$8:$J$191,MATCH($B216,'I.Supplementary 2019-20'!$B$8:$B$191,0))),INDEX('KI 2019-20'!$J$9:$J$383,MATCH($B216,'KI 2019-20'!$B$9:$B$383,0)))</f>
        <v>3.6761219451415701</v>
      </c>
      <c r="AA216" s="155">
        <f>_xlfn.IFNA(IF($B216=$B$382,0,INDEX('I.Supplementary 2019-20'!$H$8:$H$191,MATCH($B216,'I.Supplementary 2019-20'!$B$8:$B$191,0))),INDEX('KI 2019-20'!$H$9:$H$383,MATCH($B216,'KI 2019-20'!$B$9:$B$383,0)))</f>
        <v>3.7385991837517412</v>
      </c>
      <c r="AC216" s="156">
        <f>I216*('Other inputs'!$C$6/'Other inputs'!$C$5)</f>
        <v>0</v>
      </c>
      <c r="AD216" s="149">
        <f>IF(B216=$B$35,J216*('Other inputs'!$C$6/'Other inputs'!$C$5)-('Other inputs'!$C$18/1000000),J216*('Other inputs'!$C$6/'Other inputs'!$C$5))</f>
        <v>6.3495197691395555E-2</v>
      </c>
      <c r="AE216" s="149">
        <f>K216*('Other inputs'!$C$6/'Other inputs'!$C$5)</f>
        <v>0</v>
      </c>
      <c r="AF216" s="149">
        <f>L216*('Other inputs'!$C$6/'Other inputs'!$C$5)</f>
        <v>0</v>
      </c>
      <c r="AG216" s="188">
        <f>M216*('Other inputs'!$C$6/'Other inputs'!$C$5)</f>
        <v>0</v>
      </c>
      <c r="AH216" s="149">
        <f>N216*('Other inputs'!$C$6/'Other inputs'!$C$5)</f>
        <v>0</v>
      </c>
      <c r="AI216" s="149">
        <f>O216*('Other inputs'!$C$6/'Other inputs'!$C$5)</f>
        <v>3.7360180257141415</v>
      </c>
      <c r="AJ216" s="149">
        <f>P216*('Other inputs'!$C$6/'Other inputs'!$C$5)</f>
        <v>0</v>
      </c>
      <c r="AK216" s="149">
        <f>Q216*('Other inputs'!$C$6/'Other inputs'!$C$5)</f>
        <v>0</v>
      </c>
      <c r="AL216" s="188">
        <f>R216*('Other inputs'!$C$6/'Other inputs'!$C$5)</f>
        <v>0</v>
      </c>
      <c r="AM216" s="156">
        <f t="shared" si="46"/>
        <v>0</v>
      </c>
      <c r="AN216" s="149">
        <f t="shared" si="47"/>
        <v>3.7995132234055369</v>
      </c>
      <c r="AO216" s="149">
        <f t="shared" si="48"/>
        <v>0</v>
      </c>
      <c r="AP216" s="149">
        <f t="shared" si="49"/>
        <v>0</v>
      </c>
      <c r="AQ216" s="188">
        <f t="shared" si="50"/>
        <v>0</v>
      </c>
      <c r="AR216" s="149"/>
      <c r="AS216" s="156">
        <f>IF(D216=$C$171,'Other inputs'!$C$12/1000000,SUM(AC216:AG216))</f>
        <v>6.3495197691395555E-2</v>
      </c>
      <c r="AT216" s="200">
        <f>IF(D216=$C$171,$Z$171*('Other inputs'!$C$6/'Other inputs'!$C$5),SUM(AH216:AL216))</f>
        <v>3.7360180257141415</v>
      </c>
      <c r="AU216" s="210">
        <f t="shared" si="51"/>
        <v>3.7995132234055369</v>
      </c>
      <c r="AV216" s="214"/>
      <c r="AW216" s="199">
        <f>IF($G216=1,0,IF($B216=$B$172,AC216*('Other inputs'!$F$6/'Other inputs'!$F$5)-('Other inputs'!$C$28/1000000),AC216*('Other inputs'!$F$6/'Other inputs'!$F$5)))</f>
        <v>0</v>
      </c>
      <c r="AX216" s="200">
        <f>IF($G216=1,0,IF($B216=$B$172,AD216*('Other inputs'!$F$6/'Other inputs'!$F$5)-('Other inputs'!$C$29/1000000),AD216*('Other inputs'!$F$6/'Other inputs'!$F$5)))</f>
        <v>6.3846323208582995E-2</v>
      </c>
      <c r="AY216" s="200">
        <f>IF($G216=1,0,AE216*('Other inputs'!$F$6/'Other inputs'!$F$5))</f>
        <v>0</v>
      </c>
      <c r="AZ216" s="200">
        <f>IF($G216=1,0,AF216*('Other inputs'!$F$6/'Other inputs'!$F$5))</f>
        <v>0</v>
      </c>
      <c r="BA216" s="200">
        <f>IF($G216=1,0,AG216*('Other inputs'!$F$6/'Other inputs'!$F$5))</f>
        <v>0</v>
      </c>
      <c r="BB216" s="199">
        <f>IF($G216=1,0,AH216*('Other inputs'!$C$7/'Other inputs'!$C$6))</f>
        <v>0</v>
      </c>
      <c r="BC216" s="200">
        <f>IF($G216=1,0,AI216*('Other inputs'!$C$7/'Other inputs'!$C$6))</f>
        <v>3.7360180257141415</v>
      </c>
      <c r="BD216" s="200">
        <f>IF($G216=1,0,AJ216*('Other inputs'!$C$7/'Other inputs'!$C$6))</f>
        <v>0</v>
      </c>
      <c r="BE216" s="200">
        <f>IF($G216=1,0,AK216*('Other inputs'!$C$7/'Other inputs'!$C$6))</f>
        <v>0</v>
      </c>
      <c r="BF216" s="200">
        <f>IF($G216=1,0,AL216*('Other inputs'!$C$7/'Other inputs'!$C$6))</f>
        <v>0</v>
      </c>
      <c r="BG216" s="199">
        <f t="shared" si="52"/>
        <v>0</v>
      </c>
      <c r="BH216" s="200">
        <f t="shared" si="53"/>
        <v>3.7998643489227244</v>
      </c>
      <c r="BI216" s="200">
        <f t="shared" si="54"/>
        <v>0</v>
      </c>
      <c r="BJ216" s="200">
        <f t="shared" si="55"/>
        <v>0</v>
      </c>
      <c r="BK216" s="210">
        <f t="shared" si="56"/>
        <v>0</v>
      </c>
      <c r="BL216" s="200"/>
      <c r="BM216" s="199">
        <f>IF(D216=C$171,'Other inputs'!$C$13/1000000,SUM(AW216:BA216))</f>
        <v>6.3846323208582995E-2</v>
      </c>
      <c r="BN216" s="200">
        <f>IF(B216=$B$171,$AT$171*('Other inputs'!$C$7/'Other inputs'!$C$6),SUM(BB216:BF216))</f>
        <v>3.7360180257141415</v>
      </c>
      <c r="BO216" s="188">
        <f t="shared" si="57"/>
        <v>3.7998643489227244</v>
      </c>
    </row>
    <row r="217" spans="2:67">
      <c r="B217" s="121" t="str">
        <f>'KI 2019-20'!B218</f>
        <v>E5045</v>
      </c>
      <c r="C217" s="160" t="str">
        <f t="shared" si="44"/>
        <v>E5045</v>
      </c>
      <c r="D217" s="160" t="str">
        <f t="shared" si="45"/>
        <v>E5045</v>
      </c>
      <c r="E217" t="str">
        <f>INDEX('KI 2019-20'!D$9:D$383,MATCH($B217,'KI 2019-20'!$B$9:$B$383,0))</f>
        <v>OLB</v>
      </c>
      <c r="F217" t="str">
        <f>INDEX('KI 2019-20'!E$9:E$383,MATCH($B217,'KI 2019-20'!$B$9:$B$383,0))</f>
        <v>P1915</v>
      </c>
      <c r="G217" s="119">
        <v>0</v>
      </c>
      <c r="H217" s="120" t="str">
        <f>INDEX('KI 2019-20'!F$9:F$383,MATCH($B217,'KI 2019-20'!$B$9:$B$383,0))</f>
        <v>Newham</v>
      </c>
      <c r="I217" s="154">
        <f>_xlfn.IFNA(IF($B217=$B$382,0,INDEX('I.Supplementary 2019-20'!N$8:N$191,MATCH($B217,'I.Supplementary 2019-20'!$B$8:$B$191,0))),INDEX('KI 2019-20'!N$9:N$383,MATCH($B217,'KI 2019-20'!$B$9:$B$383,0)))</f>
        <v>31.76385494917427</v>
      </c>
      <c r="J217" s="153">
        <f>_xlfn.IFNA(IF($B217=$B$382,0,INDEX('I.Supplementary 2019-20'!O$8:O$191,MATCH($B217,'I.Supplementary 2019-20'!$B$8:$B$191,0))),INDEX('KI 2019-20'!O$9:O$383,MATCH($B217,'KI 2019-20'!$B$9:$B$383,0)))</f>
        <v>4.4330324924775155</v>
      </c>
      <c r="K217" s="153">
        <f>_xlfn.IFNA(IF($B217=$B$382,0,INDEX('I.Supplementary 2019-20'!P$8:P$191,MATCH($B217,'I.Supplementary 2019-20'!$B$8:$B$191,0))),INDEX('KI 2019-20'!P$9:P$383,MATCH($B217,'KI 2019-20'!$B$9:$B$383,0)))</f>
        <v>0</v>
      </c>
      <c r="L217" s="153">
        <f>_xlfn.IFNA(IF($B217=$B$382,0,INDEX('I.Supplementary 2019-20'!Q$8:Q$191,MATCH($B217,'I.Supplementary 2019-20'!$B$8:$B$191,0))),INDEX('KI 2019-20'!Q$9:Q$383,MATCH($B217,'KI 2019-20'!$B$9:$B$383,0)))</f>
        <v>0</v>
      </c>
      <c r="M217" s="155">
        <f>_xlfn.IFNA(IF($B217=$B$382,0,INDEX('I.Supplementary 2019-20'!R$8:R$191,MATCH($B217,'I.Supplementary 2019-20'!$B$8:$B$191,0))),INDEX('KI 2019-20'!R$9:R$383,MATCH($B217,'KI 2019-20'!$B$9:$B$383,0)))</f>
        <v>0</v>
      </c>
      <c r="N217" s="153">
        <f>_xlfn.IFNA(IF($B217=$B$382,0,INDEX('I.Supplementary 2019-20'!S$8:S$191,MATCH($B217,'I.Supplementary 2019-20'!$B$8:$B$191,0))),INDEX('KI 2019-20'!S$9:S$383,MATCH($B217,'KI 2019-20'!$B$9:$B$383,0)))</f>
        <v>85.994578180102323</v>
      </c>
      <c r="O217" s="153">
        <f>_xlfn.IFNA(IF($B217=$B$382,0,INDEX('I.Supplementary 2019-20'!T$8:T$191,MATCH($B217,'I.Supplementary 2019-20'!$B$8:$B$191,0))),INDEX('KI 2019-20'!T$9:T$383,MATCH($B217,'KI 2019-20'!$B$9:$B$383,0)))</f>
        <v>23.68885675746872</v>
      </c>
      <c r="P217" s="153">
        <f>_xlfn.IFNA(IF($B217=$B$382,0,INDEX('I.Supplementary 2019-20'!U$8:U$191,MATCH($B217,'I.Supplementary 2019-20'!$B$8:$B$191,0))),INDEX('KI 2019-20'!U$9:U$383,MATCH($B217,'KI 2019-20'!$B$9:$B$383,0)))</f>
        <v>0</v>
      </c>
      <c r="Q217" s="153">
        <f>_xlfn.IFNA(IF($B217=$B$382,0,INDEX('I.Supplementary 2019-20'!V$8:V$191,MATCH($B217,'I.Supplementary 2019-20'!$B$8:$B$191,0))),INDEX('KI 2019-20'!V$9:V$383,MATCH($B217,'KI 2019-20'!$B$9:$B$383,0)))</f>
        <v>0</v>
      </c>
      <c r="R217" s="155">
        <f>_xlfn.IFNA(IF($B217=$B$382,0,INDEX('I.Supplementary 2019-20'!W$8:W$191,MATCH($B217,'I.Supplementary 2019-20'!$B$8:$B$191,0))),INDEX('KI 2019-20'!W$9:W$383,MATCH($B217,'KI 2019-20'!$B$9:$B$383,0)))</f>
        <v>0</v>
      </c>
      <c r="S217" s="153">
        <f>_xlfn.IFNA(IF($B217=$B$382,0,INDEX('I.Supplementary 2019-20'!X$8:X$191,MATCH($B217,'I.Supplementary 2019-20'!$B$8:$B$191,0))),INDEX('KI 2019-20'!X$9:X$383,MATCH($B217,'KI 2019-20'!$B$9:$B$383,0)))</f>
        <v>117.75843312927658</v>
      </c>
      <c r="T217" s="153">
        <f>_xlfn.IFNA(IF($B217=$B$382,0,INDEX('I.Supplementary 2019-20'!Y$8:Y$191,MATCH($B217,'I.Supplementary 2019-20'!$B$8:$B$191,0))),INDEX('KI 2019-20'!Y$9:Y$383,MATCH($B217,'KI 2019-20'!$B$9:$B$383,0)))</f>
        <v>28.121889249946236</v>
      </c>
      <c r="U217" s="153">
        <f>_xlfn.IFNA(IF($B217=$B$382,0,INDEX('I.Supplementary 2019-20'!Z$8:Z$191,MATCH($B217,'I.Supplementary 2019-20'!$B$8:$B$191,0))),INDEX('KI 2019-20'!Z$9:Z$383,MATCH($B217,'KI 2019-20'!$B$9:$B$383,0)))</f>
        <v>0</v>
      </c>
      <c r="V217" s="153">
        <f>_xlfn.IFNA(IF($B217=$B$382,0,INDEX('I.Supplementary 2019-20'!AA$8:AA$191,MATCH($B217,'I.Supplementary 2019-20'!$B$8:$B$191,0))),INDEX('KI 2019-20'!AA$9:AA$383,MATCH($B217,'KI 2019-20'!$B$9:$B$383,0)))</f>
        <v>0</v>
      </c>
      <c r="W217" s="155">
        <f>_xlfn.IFNA(IF($B217=$B$382,0,INDEX('I.Supplementary 2019-20'!AB$8:AB$191,MATCH($B217,'I.Supplementary 2019-20'!$B$8:$B$191,0))),INDEX('KI 2019-20'!AB$9:AB$383,MATCH($B217,'KI 2019-20'!$B$9:$B$383,0)))</f>
        <v>0</v>
      </c>
      <c r="Y217" s="154">
        <f>_xlfn.IFNA(IF($B217=$B$382,0,INDEX('I.Supplementary 2019-20'!$I$8:$I$191,MATCH($B217,'I.Supplementary 2019-20'!$B$8:$B$191,0))),INDEX('KI 2019-20'!$I$9:$I$383,MATCH($B217,'KI 2019-20'!$B$9:$B$383,0)))</f>
        <v>36.196887441651782</v>
      </c>
      <c r="Z217" s="153">
        <f>_xlfn.IFNA(IF($B217=$B$382,0,INDEX('I.Supplementary 2019-20'!$J$8:$J$191,MATCH($B217,'I.Supplementary 2019-20'!$B$8:$B$191,0))),INDEX('KI 2019-20'!$J$9:$J$383,MATCH($B217,'KI 2019-20'!$B$9:$B$383,0)))</f>
        <v>109.68343493757104</v>
      </c>
      <c r="AA217" s="155">
        <f>_xlfn.IFNA(IF($B217=$B$382,0,INDEX('I.Supplementary 2019-20'!$H$8:$H$191,MATCH($B217,'I.Supplementary 2019-20'!$B$8:$B$191,0))),INDEX('KI 2019-20'!$H$9:$H$383,MATCH($B217,'KI 2019-20'!$B$9:$B$383,0)))</f>
        <v>145.8803223792228</v>
      </c>
      <c r="AC217" s="156">
        <f>I217*('Other inputs'!$C$6/'Other inputs'!$C$5)</f>
        <v>32.28139230068831</v>
      </c>
      <c r="AD217" s="149">
        <f>IF(B217=$B$35,J217*('Other inputs'!$C$6/'Other inputs'!$C$5)-('Other inputs'!$C$18/1000000),J217*('Other inputs'!$C$6/'Other inputs'!$C$5))</f>
        <v>4.5052611277928314</v>
      </c>
      <c r="AE217" s="149">
        <f>K217*('Other inputs'!$C$6/'Other inputs'!$C$5)</f>
        <v>0</v>
      </c>
      <c r="AF217" s="149">
        <f>L217*('Other inputs'!$C$6/'Other inputs'!$C$5)</f>
        <v>0</v>
      </c>
      <c r="AG217" s="188">
        <f>M217*('Other inputs'!$C$6/'Other inputs'!$C$5)</f>
        <v>0</v>
      </c>
      <c r="AH217" s="149">
        <f>N217*('Other inputs'!$C$6/'Other inputs'!$C$5)</f>
        <v>87.395711836804608</v>
      </c>
      <c r="AI217" s="149">
        <f>O217*('Other inputs'!$C$6/'Other inputs'!$C$5)</f>
        <v>24.0748259103399</v>
      </c>
      <c r="AJ217" s="149">
        <f>P217*('Other inputs'!$C$6/'Other inputs'!$C$5)</f>
        <v>0</v>
      </c>
      <c r="AK217" s="149">
        <f>Q217*('Other inputs'!$C$6/'Other inputs'!$C$5)</f>
        <v>0</v>
      </c>
      <c r="AL217" s="188">
        <f>R217*('Other inputs'!$C$6/'Other inputs'!$C$5)</f>
        <v>0</v>
      </c>
      <c r="AM217" s="156">
        <f t="shared" si="46"/>
        <v>119.67710413749292</v>
      </c>
      <c r="AN217" s="149">
        <f t="shared" si="47"/>
        <v>28.580087038132731</v>
      </c>
      <c r="AO217" s="149">
        <f t="shared" si="48"/>
        <v>0</v>
      </c>
      <c r="AP217" s="149">
        <f t="shared" si="49"/>
        <v>0</v>
      </c>
      <c r="AQ217" s="188">
        <f t="shared" si="50"/>
        <v>0</v>
      </c>
      <c r="AR217" s="149"/>
      <c r="AS217" s="156">
        <f>IF(D217=$C$171,'Other inputs'!$C$12/1000000,SUM(AC217:AG217))</f>
        <v>36.786653428481145</v>
      </c>
      <c r="AT217" s="200">
        <f>IF(D217=$C$171,$Z$171*('Other inputs'!$C$6/'Other inputs'!$C$5),SUM(AH217:AL217))</f>
        <v>111.4705377471445</v>
      </c>
      <c r="AU217" s="210">
        <f t="shared" si="51"/>
        <v>148.25719117562565</v>
      </c>
      <c r="AV217" s="214"/>
      <c r="AW217" s="199">
        <f>IF($G217=1,0,IF($B217=$B$172,AC217*('Other inputs'!$F$6/'Other inputs'!$F$5)-('Other inputs'!$C$28/1000000),AC217*('Other inputs'!$F$6/'Other inputs'!$F$5)))</f>
        <v>32.459906912489345</v>
      </c>
      <c r="AX217" s="200">
        <f>IF($G217=1,0,IF($B217=$B$172,AD217*('Other inputs'!$F$6/'Other inputs'!$F$5)-('Other inputs'!$C$29/1000000),AD217*('Other inputs'!$F$6/'Other inputs'!$F$5)))</f>
        <v>4.5301750142138051</v>
      </c>
      <c r="AY217" s="200">
        <f>IF($G217=1,0,AE217*('Other inputs'!$F$6/'Other inputs'!$F$5))</f>
        <v>0</v>
      </c>
      <c r="AZ217" s="200">
        <f>IF($G217=1,0,AF217*('Other inputs'!$F$6/'Other inputs'!$F$5))</f>
        <v>0</v>
      </c>
      <c r="BA217" s="200">
        <f>IF($G217=1,0,AG217*('Other inputs'!$F$6/'Other inputs'!$F$5))</f>
        <v>0</v>
      </c>
      <c r="BB217" s="199">
        <f>IF($G217=1,0,AH217*('Other inputs'!$C$7/'Other inputs'!$C$6))</f>
        <v>87.395711836804608</v>
      </c>
      <c r="BC217" s="200">
        <f>IF($G217=1,0,AI217*('Other inputs'!$C$7/'Other inputs'!$C$6))</f>
        <v>24.0748259103399</v>
      </c>
      <c r="BD217" s="200">
        <f>IF($G217=1,0,AJ217*('Other inputs'!$C$7/'Other inputs'!$C$6))</f>
        <v>0</v>
      </c>
      <c r="BE217" s="200">
        <f>IF($G217=1,0,AK217*('Other inputs'!$C$7/'Other inputs'!$C$6))</f>
        <v>0</v>
      </c>
      <c r="BF217" s="200">
        <f>IF($G217=1,0,AL217*('Other inputs'!$C$7/'Other inputs'!$C$6))</f>
        <v>0</v>
      </c>
      <c r="BG217" s="199">
        <f t="shared" si="52"/>
        <v>119.85561874929395</v>
      </c>
      <c r="BH217" s="200">
        <f t="shared" si="53"/>
        <v>28.605000924553707</v>
      </c>
      <c r="BI217" s="200">
        <f t="shared" si="54"/>
        <v>0</v>
      </c>
      <c r="BJ217" s="200">
        <f t="shared" si="55"/>
        <v>0</v>
      </c>
      <c r="BK217" s="210">
        <f t="shared" si="56"/>
        <v>0</v>
      </c>
      <c r="BL217" s="200"/>
      <c r="BM217" s="199">
        <f>IF(D217=C$171,'Other inputs'!$C$13/1000000,SUM(AW217:BA217))</f>
        <v>36.990081926703148</v>
      </c>
      <c r="BN217" s="200">
        <f>IF(B217=$B$171,$AT$171*('Other inputs'!$C$7/'Other inputs'!$C$6),SUM(BB217:BF217))</f>
        <v>111.4705377471445</v>
      </c>
      <c r="BO217" s="188">
        <f t="shared" si="57"/>
        <v>148.46061967384765</v>
      </c>
    </row>
    <row r="218" spans="2:67">
      <c r="B218" s="121" t="str">
        <f>'KI 2019-20'!B219</f>
        <v>E2620</v>
      </c>
      <c r="C218" s="160" t="str">
        <f t="shared" si="44"/>
        <v>E2620</v>
      </c>
      <c r="D218" s="160" t="str">
        <f t="shared" si="45"/>
        <v>E2620</v>
      </c>
      <c r="E218" t="str">
        <f>INDEX('KI 2019-20'!D$9:D$383,MATCH($B218,'KI 2019-20'!$B$9:$B$383,0))</f>
        <v>SCFIR</v>
      </c>
      <c r="F218" t="str">
        <f>INDEX('KI 2019-20'!E$9:E$383,MATCH($B218,'KI 2019-20'!$B$9:$B$383,0))</f>
        <v>P1910</v>
      </c>
      <c r="G218" s="119">
        <v>0</v>
      </c>
      <c r="H218" s="120" t="str">
        <f>INDEX('KI 2019-20'!F$9:F$383,MATCH($B218,'KI 2019-20'!$B$9:$B$383,0))</f>
        <v>Norfolk</v>
      </c>
      <c r="I218" s="154">
        <f>_xlfn.IFNA(IF($B218=$B$382,0,INDEX('I.Supplementary 2019-20'!N$8:N$191,MATCH($B218,'I.Supplementary 2019-20'!$B$8:$B$191,0))),INDEX('KI 2019-20'!N$9:N$383,MATCH($B218,'KI 2019-20'!$B$9:$B$383,0)))</f>
        <v>34.790641101716581</v>
      </c>
      <c r="J218" s="153">
        <f>_xlfn.IFNA(IF($B218=$B$382,0,INDEX('I.Supplementary 2019-20'!O$8:O$191,MATCH($B218,'I.Supplementary 2019-20'!$B$8:$B$191,0))),INDEX('KI 2019-20'!O$9:O$383,MATCH($B218,'KI 2019-20'!$B$9:$B$383,0)))</f>
        <v>0</v>
      </c>
      <c r="K218" s="153">
        <f>_xlfn.IFNA(IF($B218=$B$382,0,INDEX('I.Supplementary 2019-20'!P$8:P$191,MATCH($B218,'I.Supplementary 2019-20'!$B$8:$B$191,0))),INDEX('KI 2019-20'!P$9:P$383,MATCH($B218,'KI 2019-20'!$B$9:$B$383,0)))</f>
        <v>4.0192512960570825</v>
      </c>
      <c r="L218" s="153">
        <f>_xlfn.IFNA(IF($B218=$B$382,0,INDEX('I.Supplementary 2019-20'!Q$8:Q$191,MATCH($B218,'I.Supplementary 2019-20'!$B$8:$B$191,0))),INDEX('KI 2019-20'!Q$9:Q$383,MATCH($B218,'KI 2019-20'!$B$9:$B$383,0)))</f>
        <v>0</v>
      </c>
      <c r="M218" s="155">
        <f>_xlfn.IFNA(IF($B218=$B$382,0,INDEX('I.Supplementary 2019-20'!R$8:R$191,MATCH($B218,'I.Supplementary 2019-20'!$B$8:$B$191,0))),INDEX('KI 2019-20'!R$9:R$383,MATCH($B218,'KI 2019-20'!$B$9:$B$383,0)))</f>
        <v>0</v>
      </c>
      <c r="N218" s="153">
        <f>_xlfn.IFNA(IF($B218=$B$382,0,INDEX('I.Supplementary 2019-20'!S$8:S$191,MATCH($B218,'I.Supplementary 2019-20'!$B$8:$B$191,0))),INDEX('KI 2019-20'!S$9:S$383,MATCH($B218,'KI 2019-20'!$B$9:$B$383,0)))</f>
        <v>144.77549221098167</v>
      </c>
      <c r="O218" s="153">
        <f>_xlfn.IFNA(IF($B218=$B$382,0,INDEX('I.Supplementary 2019-20'!T$8:T$191,MATCH($B218,'I.Supplementary 2019-20'!$B$8:$B$191,0))),INDEX('KI 2019-20'!T$9:T$383,MATCH($B218,'KI 2019-20'!$B$9:$B$383,0)))</f>
        <v>0</v>
      </c>
      <c r="P218" s="153">
        <f>_xlfn.IFNA(IF($B218=$B$382,0,INDEX('I.Supplementary 2019-20'!U$8:U$191,MATCH($B218,'I.Supplementary 2019-20'!$B$8:$B$191,0))),INDEX('KI 2019-20'!U$9:U$383,MATCH($B218,'KI 2019-20'!$B$9:$B$383,0)))</f>
        <v>7.7577905927671384</v>
      </c>
      <c r="Q218" s="153">
        <f>_xlfn.IFNA(IF($B218=$B$382,0,INDEX('I.Supplementary 2019-20'!V$8:V$191,MATCH($B218,'I.Supplementary 2019-20'!$B$8:$B$191,0))),INDEX('KI 2019-20'!V$9:V$383,MATCH($B218,'KI 2019-20'!$B$9:$B$383,0)))</f>
        <v>0</v>
      </c>
      <c r="R218" s="155">
        <f>_xlfn.IFNA(IF($B218=$B$382,0,INDEX('I.Supplementary 2019-20'!W$8:W$191,MATCH($B218,'I.Supplementary 2019-20'!$B$8:$B$191,0))),INDEX('KI 2019-20'!W$9:W$383,MATCH($B218,'KI 2019-20'!$B$9:$B$383,0)))</f>
        <v>0</v>
      </c>
      <c r="S218" s="153">
        <f>_xlfn.IFNA(IF($B218=$B$382,0,INDEX('I.Supplementary 2019-20'!X$8:X$191,MATCH($B218,'I.Supplementary 2019-20'!$B$8:$B$191,0))),INDEX('KI 2019-20'!X$9:X$383,MATCH($B218,'KI 2019-20'!$B$9:$B$383,0)))</f>
        <v>179.56613331269824</v>
      </c>
      <c r="T218" s="153">
        <f>_xlfn.IFNA(IF($B218=$B$382,0,INDEX('I.Supplementary 2019-20'!Y$8:Y$191,MATCH($B218,'I.Supplementary 2019-20'!$B$8:$B$191,0))),INDEX('KI 2019-20'!Y$9:Y$383,MATCH($B218,'KI 2019-20'!$B$9:$B$383,0)))</f>
        <v>0</v>
      </c>
      <c r="U218" s="153">
        <f>_xlfn.IFNA(IF($B218=$B$382,0,INDEX('I.Supplementary 2019-20'!Z$8:Z$191,MATCH($B218,'I.Supplementary 2019-20'!$B$8:$B$191,0))),INDEX('KI 2019-20'!Z$9:Z$383,MATCH($B218,'KI 2019-20'!$B$9:$B$383,0)))</f>
        <v>11.77704188882422</v>
      </c>
      <c r="V218" s="153">
        <f>_xlfn.IFNA(IF($B218=$B$382,0,INDEX('I.Supplementary 2019-20'!AA$8:AA$191,MATCH($B218,'I.Supplementary 2019-20'!$B$8:$B$191,0))),INDEX('KI 2019-20'!AA$9:AA$383,MATCH($B218,'KI 2019-20'!$B$9:$B$383,0)))</f>
        <v>0</v>
      </c>
      <c r="W218" s="155">
        <f>_xlfn.IFNA(IF($B218=$B$382,0,INDEX('I.Supplementary 2019-20'!AB$8:AB$191,MATCH($B218,'I.Supplementary 2019-20'!$B$8:$B$191,0))),INDEX('KI 2019-20'!AB$9:AB$383,MATCH($B218,'KI 2019-20'!$B$9:$B$383,0)))</f>
        <v>0</v>
      </c>
      <c r="Y218" s="154">
        <f>_xlfn.IFNA(IF($B218=$B$382,0,INDEX('I.Supplementary 2019-20'!$I$8:$I$191,MATCH($B218,'I.Supplementary 2019-20'!$B$8:$B$191,0))),INDEX('KI 2019-20'!$I$9:$I$383,MATCH($B218,'KI 2019-20'!$B$9:$B$383,0)))</f>
        <v>38.809892397773659</v>
      </c>
      <c r="Z218" s="153">
        <f>_xlfn.IFNA(IF($B218=$B$382,0,INDEX('I.Supplementary 2019-20'!$J$8:$J$191,MATCH($B218,'I.Supplementary 2019-20'!$B$8:$B$191,0))),INDEX('KI 2019-20'!$J$9:$J$383,MATCH($B218,'KI 2019-20'!$B$9:$B$383,0)))</f>
        <v>152.53328280374882</v>
      </c>
      <c r="AA218" s="155">
        <f>_xlfn.IFNA(IF($B218=$B$382,0,INDEX('I.Supplementary 2019-20'!$H$8:$H$191,MATCH($B218,'I.Supplementary 2019-20'!$B$8:$B$191,0))),INDEX('KI 2019-20'!$H$9:$H$383,MATCH($B218,'KI 2019-20'!$B$9:$B$383,0)))</f>
        <v>191.34317520152246</v>
      </c>
      <c r="AC218" s="156">
        <f>I218*('Other inputs'!$C$6/'Other inputs'!$C$5)</f>
        <v>35.357494724555139</v>
      </c>
      <c r="AD218" s="149">
        <f>IF(B218=$B$35,J218*('Other inputs'!$C$6/'Other inputs'!$C$5)-('Other inputs'!$C$18/1000000),J218*('Other inputs'!$C$6/'Other inputs'!$C$5))</f>
        <v>0</v>
      </c>
      <c r="AE218" s="149">
        <f>K218*('Other inputs'!$C$6/'Other inputs'!$C$5)</f>
        <v>4.0847380788848966</v>
      </c>
      <c r="AF218" s="149">
        <f>L218*('Other inputs'!$C$6/'Other inputs'!$C$5)</f>
        <v>0</v>
      </c>
      <c r="AG218" s="188">
        <f>M218*('Other inputs'!$C$6/'Other inputs'!$C$5)</f>
        <v>0</v>
      </c>
      <c r="AH218" s="149">
        <f>N218*('Other inputs'!$C$6/'Other inputs'!$C$5)</f>
        <v>147.13435970118095</v>
      </c>
      <c r="AI218" s="149">
        <f>O218*('Other inputs'!$C$6/'Other inputs'!$C$5)</f>
        <v>0</v>
      </c>
      <c r="AJ218" s="149">
        <f>P218*('Other inputs'!$C$6/'Other inputs'!$C$5)</f>
        <v>7.8841904394924684</v>
      </c>
      <c r="AK218" s="149">
        <f>Q218*('Other inputs'!$C$6/'Other inputs'!$C$5)</f>
        <v>0</v>
      </c>
      <c r="AL218" s="188">
        <f>R218*('Other inputs'!$C$6/'Other inputs'!$C$5)</f>
        <v>0</v>
      </c>
      <c r="AM218" s="156">
        <f t="shared" si="46"/>
        <v>182.49185442573611</v>
      </c>
      <c r="AN218" s="149">
        <f t="shared" si="47"/>
        <v>0</v>
      </c>
      <c r="AO218" s="149">
        <f t="shared" si="48"/>
        <v>11.968928518377364</v>
      </c>
      <c r="AP218" s="149">
        <f t="shared" si="49"/>
        <v>0</v>
      </c>
      <c r="AQ218" s="188">
        <f t="shared" si="50"/>
        <v>0</v>
      </c>
      <c r="AR218" s="149"/>
      <c r="AS218" s="156">
        <f>IF(D218=$C$171,'Other inputs'!$C$12/1000000,SUM(AC218:AG218))</f>
        <v>39.442232803440035</v>
      </c>
      <c r="AT218" s="200">
        <f>IF(D218=$C$171,$Z$171*('Other inputs'!$C$6/'Other inputs'!$C$5),SUM(AH218:AL218))</f>
        <v>155.01855014067343</v>
      </c>
      <c r="AU218" s="210">
        <f t="shared" si="51"/>
        <v>194.46078294411348</v>
      </c>
      <c r="AV218" s="214"/>
      <c r="AW218" s="199">
        <f>IF($G218=1,0,IF($B218=$B$172,AC218*('Other inputs'!$F$6/'Other inputs'!$F$5)-('Other inputs'!$C$28/1000000),AC218*('Other inputs'!$F$6/'Other inputs'!$F$5)))</f>
        <v>35.553020041004288</v>
      </c>
      <c r="AX218" s="200">
        <f>IF($G218=1,0,IF($B218=$B$172,AD218*('Other inputs'!$F$6/'Other inputs'!$F$5)-('Other inputs'!$C$29/1000000),AD218*('Other inputs'!$F$6/'Other inputs'!$F$5)))</f>
        <v>0</v>
      </c>
      <c r="AY218" s="200">
        <f>IF($G218=1,0,AE218*('Other inputs'!$F$6/'Other inputs'!$F$5))</f>
        <v>4.1073264922243515</v>
      </c>
      <c r="AZ218" s="200">
        <f>IF($G218=1,0,AF218*('Other inputs'!$F$6/'Other inputs'!$F$5))</f>
        <v>0</v>
      </c>
      <c r="BA218" s="200">
        <f>IF($G218=1,0,AG218*('Other inputs'!$F$6/'Other inputs'!$F$5))</f>
        <v>0</v>
      </c>
      <c r="BB218" s="199">
        <f>IF($G218=1,0,AH218*('Other inputs'!$C$7/'Other inputs'!$C$6))</f>
        <v>147.13435970118095</v>
      </c>
      <c r="BC218" s="200">
        <f>IF($G218=1,0,AI218*('Other inputs'!$C$7/'Other inputs'!$C$6))</f>
        <v>0</v>
      </c>
      <c r="BD218" s="200">
        <f>IF($G218=1,0,AJ218*('Other inputs'!$C$7/'Other inputs'!$C$6))</f>
        <v>7.8841904394924684</v>
      </c>
      <c r="BE218" s="200">
        <f>IF($G218=1,0,AK218*('Other inputs'!$C$7/'Other inputs'!$C$6))</f>
        <v>0</v>
      </c>
      <c r="BF218" s="200">
        <f>IF($G218=1,0,AL218*('Other inputs'!$C$7/'Other inputs'!$C$6))</f>
        <v>0</v>
      </c>
      <c r="BG218" s="199">
        <f t="shared" si="52"/>
        <v>182.68737974218524</v>
      </c>
      <c r="BH218" s="200">
        <f t="shared" si="53"/>
        <v>0</v>
      </c>
      <c r="BI218" s="200">
        <f t="shared" si="54"/>
        <v>11.99151693171682</v>
      </c>
      <c r="BJ218" s="200">
        <f t="shared" si="55"/>
        <v>0</v>
      </c>
      <c r="BK218" s="210">
        <f t="shared" si="56"/>
        <v>0</v>
      </c>
      <c r="BL218" s="200"/>
      <c r="BM218" s="199">
        <f>IF(D218=C$171,'Other inputs'!$C$13/1000000,SUM(AW218:BA218))</f>
        <v>39.66034653322864</v>
      </c>
      <c r="BN218" s="200">
        <f>IF(B218=$B$171,$AT$171*('Other inputs'!$C$7/'Other inputs'!$C$6),SUM(BB218:BF218))</f>
        <v>155.01855014067343</v>
      </c>
      <c r="BO218" s="188">
        <f t="shared" si="57"/>
        <v>194.67889667390207</v>
      </c>
    </row>
    <row r="219" spans="2:67">
      <c r="B219" s="121" t="str">
        <f>'KI 2019-20'!B220</f>
        <v>E1134</v>
      </c>
      <c r="C219" s="160" t="str">
        <f t="shared" si="44"/>
        <v>E1134</v>
      </c>
      <c r="D219" s="160" t="str">
        <f t="shared" si="45"/>
        <v>E1134</v>
      </c>
      <c r="E219" t="str">
        <f>INDEX('KI 2019-20'!D$9:D$383,MATCH($B219,'KI 2019-20'!$B$9:$B$383,0))</f>
        <v>SD</v>
      </c>
      <c r="F219">
        <f>INDEX('KI 2019-20'!E$9:E$383,MATCH($B219,'KI 2019-20'!$B$9:$B$383,0))</f>
        <v>0</v>
      </c>
      <c r="G219" s="119">
        <v>0</v>
      </c>
      <c r="H219" s="120" t="str">
        <f>INDEX('KI 2019-20'!F$9:F$383,MATCH($B219,'KI 2019-20'!$B$9:$B$383,0))</f>
        <v>North Devon</v>
      </c>
      <c r="I219" s="154">
        <f>_xlfn.IFNA(IF($B219=$B$382,0,INDEX('I.Supplementary 2019-20'!N$8:N$191,MATCH($B219,'I.Supplementary 2019-20'!$B$8:$B$191,0))),INDEX('KI 2019-20'!N$9:N$383,MATCH($B219,'KI 2019-20'!$B$9:$B$383,0)))</f>
        <v>0</v>
      </c>
      <c r="J219" s="153">
        <f>_xlfn.IFNA(IF($B219=$B$382,0,INDEX('I.Supplementary 2019-20'!O$8:O$191,MATCH($B219,'I.Supplementary 2019-20'!$B$8:$B$191,0))),INDEX('KI 2019-20'!O$9:O$383,MATCH($B219,'KI 2019-20'!$B$9:$B$383,0)))</f>
        <v>1.5787432686416431E-2</v>
      </c>
      <c r="K219" s="153">
        <f>_xlfn.IFNA(IF($B219=$B$382,0,INDEX('I.Supplementary 2019-20'!P$8:P$191,MATCH($B219,'I.Supplementary 2019-20'!$B$8:$B$191,0))),INDEX('KI 2019-20'!P$9:P$383,MATCH($B219,'KI 2019-20'!$B$9:$B$383,0)))</f>
        <v>0</v>
      </c>
      <c r="L219" s="153">
        <f>_xlfn.IFNA(IF($B219=$B$382,0,INDEX('I.Supplementary 2019-20'!Q$8:Q$191,MATCH($B219,'I.Supplementary 2019-20'!$B$8:$B$191,0))),INDEX('KI 2019-20'!Q$9:Q$383,MATCH($B219,'KI 2019-20'!$B$9:$B$383,0)))</f>
        <v>0</v>
      </c>
      <c r="M219" s="155">
        <f>_xlfn.IFNA(IF($B219=$B$382,0,INDEX('I.Supplementary 2019-20'!R$8:R$191,MATCH($B219,'I.Supplementary 2019-20'!$B$8:$B$191,0))),INDEX('KI 2019-20'!R$9:R$383,MATCH($B219,'KI 2019-20'!$B$9:$B$383,0)))</f>
        <v>0</v>
      </c>
      <c r="N219" s="153">
        <f>_xlfn.IFNA(IF($B219=$B$382,0,INDEX('I.Supplementary 2019-20'!S$8:S$191,MATCH($B219,'I.Supplementary 2019-20'!$B$8:$B$191,0))),INDEX('KI 2019-20'!S$9:S$383,MATCH($B219,'KI 2019-20'!$B$9:$B$383,0)))</f>
        <v>0</v>
      </c>
      <c r="O219" s="153">
        <f>_xlfn.IFNA(IF($B219=$B$382,0,INDEX('I.Supplementary 2019-20'!T$8:T$191,MATCH($B219,'I.Supplementary 2019-20'!$B$8:$B$191,0))),INDEX('KI 2019-20'!T$9:T$383,MATCH($B219,'KI 2019-20'!$B$9:$B$383,0)))</f>
        <v>2.942795538825369</v>
      </c>
      <c r="P219" s="153">
        <f>_xlfn.IFNA(IF($B219=$B$382,0,INDEX('I.Supplementary 2019-20'!U$8:U$191,MATCH($B219,'I.Supplementary 2019-20'!$B$8:$B$191,0))),INDEX('KI 2019-20'!U$9:U$383,MATCH($B219,'KI 2019-20'!$B$9:$B$383,0)))</f>
        <v>0</v>
      </c>
      <c r="Q219" s="153">
        <f>_xlfn.IFNA(IF($B219=$B$382,0,INDEX('I.Supplementary 2019-20'!V$8:V$191,MATCH($B219,'I.Supplementary 2019-20'!$B$8:$B$191,0))),INDEX('KI 2019-20'!V$9:V$383,MATCH($B219,'KI 2019-20'!$B$9:$B$383,0)))</f>
        <v>0</v>
      </c>
      <c r="R219" s="155">
        <f>_xlfn.IFNA(IF($B219=$B$382,0,INDEX('I.Supplementary 2019-20'!W$8:W$191,MATCH($B219,'I.Supplementary 2019-20'!$B$8:$B$191,0))),INDEX('KI 2019-20'!W$9:W$383,MATCH($B219,'KI 2019-20'!$B$9:$B$383,0)))</f>
        <v>0</v>
      </c>
      <c r="S219" s="153">
        <f>_xlfn.IFNA(IF($B219=$B$382,0,INDEX('I.Supplementary 2019-20'!X$8:X$191,MATCH($B219,'I.Supplementary 2019-20'!$B$8:$B$191,0))),INDEX('KI 2019-20'!X$9:X$383,MATCH($B219,'KI 2019-20'!$B$9:$B$383,0)))</f>
        <v>0</v>
      </c>
      <c r="T219" s="153">
        <f>_xlfn.IFNA(IF($B219=$B$382,0,INDEX('I.Supplementary 2019-20'!Y$8:Y$191,MATCH($B219,'I.Supplementary 2019-20'!$B$8:$B$191,0))),INDEX('KI 2019-20'!Y$9:Y$383,MATCH($B219,'KI 2019-20'!$B$9:$B$383,0)))</f>
        <v>2.9585829715117855</v>
      </c>
      <c r="U219" s="153">
        <f>_xlfn.IFNA(IF($B219=$B$382,0,INDEX('I.Supplementary 2019-20'!Z$8:Z$191,MATCH($B219,'I.Supplementary 2019-20'!$B$8:$B$191,0))),INDEX('KI 2019-20'!Z$9:Z$383,MATCH($B219,'KI 2019-20'!$B$9:$B$383,0)))</f>
        <v>0</v>
      </c>
      <c r="V219" s="153">
        <f>_xlfn.IFNA(IF($B219=$B$382,0,INDEX('I.Supplementary 2019-20'!AA$8:AA$191,MATCH($B219,'I.Supplementary 2019-20'!$B$8:$B$191,0))),INDEX('KI 2019-20'!AA$9:AA$383,MATCH($B219,'KI 2019-20'!$B$9:$B$383,0)))</f>
        <v>0</v>
      </c>
      <c r="W219" s="155">
        <f>_xlfn.IFNA(IF($B219=$B$382,0,INDEX('I.Supplementary 2019-20'!AB$8:AB$191,MATCH($B219,'I.Supplementary 2019-20'!$B$8:$B$191,0))),INDEX('KI 2019-20'!AB$9:AB$383,MATCH($B219,'KI 2019-20'!$B$9:$B$383,0)))</f>
        <v>0</v>
      </c>
      <c r="Y219" s="154">
        <f>_xlfn.IFNA(IF($B219=$B$382,0,INDEX('I.Supplementary 2019-20'!$I$8:$I$191,MATCH($B219,'I.Supplementary 2019-20'!$B$8:$B$191,0))),INDEX('KI 2019-20'!$I$9:$I$383,MATCH($B219,'KI 2019-20'!$B$9:$B$383,0)))</f>
        <v>1.5787432686416431E-2</v>
      </c>
      <c r="Z219" s="153">
        <f>_xlfn.IFNA(IF($B219=$B$382,0,INDEX('I.Supplementary 2019-20'!$J$8:$J$191,MATCH($B219,'I.Supplementary 2019-20'!$B$8:$B$191,0))),INDEX('KI 2019-20'!$J$9:$J$383,MATCH($B219,'KI 2019-20'!$B$9:$B$383,0)))</f>
        <v>2.942795538825369</v>
      </c>
      <c r="AA219" s="155">
        <f>_xlfn.IFNA(IF($B219=$B$382,0,INDEX('I.Supplementary 2019-20'!$H$8:$H$191,MATCH($B219,'I.Supplementary 2019-20'!$B$8:$B$191,0))),INDEX('KI 2019-20'!$H$9:$H$383,MATCH($B219,'KI 2019-20'!$B$9:$B$383,0)))</f>
        <v>2.9585829715117855</v>
      </c>
      <c r="AC219" s="156">
        <f>I219*('Other inputs'!$C$6/'Other inputs'!$C$5)</f>
        <v>0</v>
      </c>
      <c r="AD219" s="149">
        <f>IF(B219=$B$35,J219*('Other inputs'!$C$6/'Other inputs'!$C$5)-('Other inputs'!$C$18/1000000),J219*('Other inputs'!$C$6/'Other inputs'!$C$5))</f>
        <v>1.6044661732223624E-2</v>
      </c>
      <c r="AE219" s="149">
        <f>K219*('Other inputs'!$C$6/'Other inputs'!$C$5)</f>
        <v>0</v>
      </c>
      <c r="AF219" s="149">
        <f>L219*('Other inputs'!$C$6/'Other inputs'!$C$5)</f>
        <v>0</v>
      </c>
      <c r="AG219" s="188">
        <f>M219*('Other inputs'!$C$6/'Other inputs'!$C$5)</f>
        <v>0</v>
      </c>
      <c r="AH219" s="149">
        <f>N219*('Other inputs'!$C$6/'Other inputs'!$C$5)</f>
        <v>0</v>
      </c>
      <c r="AI219" s="149">
        <f>O219*('Other inputs'!$C$6/'Other inputs'!$C$5)</f>
        <v>2.9907433276453346</v>
      </c>
      <c r="AJ219" s="149">
        <f>P219*('Other inputs'!$C$6/'Other inputs'!$C$5)</f>
        <v>0</v>
      </c>
      <c r="AK219" s="149">
        <f>Q219*('Other inputs'!$C$6/'Other inputs'!$C$5)</f>
        <v>0</v>
      </c>
      <c r="AL219" s="188">
        <f>R219*('Other inputs'!$C$6/'Other inputs'!$C$5)</f>
        <v>0</v>
      </c>
      <c r="AM219" s="156">
        <f t="shared" si="46"/>
        <v>0</v>
      </c>
      <c r="AN219" s="149">
        <f t="shared" si="47"/>
        <v>3.0067879893775582</v>
      </c>
      <c r="AO219" s="149">
        <f t="shared" si="48"/>
        <v>0</v>
      </c>
      <c r="AP219" s="149">
        <f t="shared" si="49"/>
        <v>0</v>
      </c>
      <c r="AQ219" s="188">
        <f t="shared" si="50"/>
        <v>0</v>
      </c>
      <c r="AR219" s="149"/>
      <c r="AS219" s="156">
        <f>IF(D219=$C$171,'Other inputs'!$C$12/1000000,SUM(AC219:AG219))</f>
        <v>1.6044661732223624E-2</v>
      </c>
      <c r="AT219" s="200">
        <f>IF(D219=$C$171,$Z$171*('Other inputs'!$C$6/'Other inputs'!$C$5),SUM(AH219:AL219))</f>
        <v>2.9907433276453346</v>
      </c>
      <c r="AU219" s="210">
        <f t="shared" si="51"/>
        <v>3.0067879893775582</v>
      </c>
      <c r="AV219" s="214"/>
      <c r="AW219" s="199">
        <f>IF($G219=1,0,IF($B219=$B$172,AC219*('Other inputs'!$F$6/'Other inputs'!$F$5)-('Other inputs'!$C$28/1000000),AC219*('Other inputs'!$F$6/'Other inputs'!$F$5)))</f>
        <v>0</v>
      </c>
      <c r="AX219" s="200">
        <f>IF($G219=1,0,IF($B219=$B$172,AD219*('Other inputs'!$F$6/'Other inputs'!$F$5)-('Other inputs'!$C$29/1000000),AD219*('Other inputs'!$F$6/'Other inputs'!$F$5)))</f>
        <v>1.6133387972217486E-2</v>
      </c>
      <c r="AY219" s="200">
        <f>IF($G219=1,0,AE219*('Other inputs'!$F$6/'Other inputs'!$F$5))</f>
        <v>0</v>
      </c>
      <c r="AZ219" s="200">
        <f>IF($G219=1,0,AF219*('Other inputs'!$F$6/'Other inputs'!$F$5))</f>
        <v>0</v>
      </c>
      <c r="BA219" s="200">
        <f>IF($G219=1,0,AG219*('Other inputs'!$F$6/'Other inputs'!$F$5))</f>
        <v>0</v>
      </c>
      <c r="BB219" s="199">
        <f>IF($G219=1,0,AH219*('Other inputs'!$C$7/'Other inputs'!$C$6))</f>
        <v>0</v>
      </c>
      <c r="BC219" s="200">
        <f>IF($G219=1,0,AI219*('Other inputs'!$C$7/'Other inputs'!$C$6))</f>
        <v>2.9907433276453346</v>
      </c>
      <c r="BD219" s="200">
        <f>IF($G219=1,0,AJ219*('Other inputs'!$C$7/'Other inputs'!$C$6))</f>
        <v>0</v>
      </c>
      <c r="BE219" s="200">
        <f>IF($G219=1,0,AK219*('Other inputs'!$C$7/'Other inputs'!$C$6))</f>
        <v>0</v>
      </c>
      <c r="BF219" s="200">
        <f>IF($G219=1,0,AL219*('Other inputs'!$C$7/'Other inputs'!$C$6))</f>
        <v>0</v>
      </c>
      <c r="BG219" s="199">
        <f t="shared" si="52"/>
        <v>0</v>
      </c>
      <c r="BH219" s="200">
        <f t="shared" si="53"/>
        <v>3.006876715617552</v>
      </c>
      <c r="BI219" s="200">
        <f t="shared" si="54"/>
        <v>0</v>
      </c>
      <c r="BJ219" s="200">
        <f t="shared" si="55"/>
        <v>0</v>
      </c>
      <c r="BK219" s="210">
        <f t="shared" si="56"/>
        <v>0</v>
      </c>
      <c r="BL219" s="200"/>
      <c r="BM219" s="199">
        <f>IF(D219=C$171,'Other inputs'!$C$13/1000000,SUM(AW219:BA219))</f>
        <v>1.6133387972217486E-2</v>
      </c>
      <c r="BN219" s="200">
        <f>IF(B219=$B$171,$AT$171*('Other inputs'!$C$7/'Other inputs'!$C$6),SUM(BB219:BF219))</f>
        <v>2.9907433276453346</v>
      </c>
      <c r="BO219" s="188">
        <f t="shared" si="57"/>
        <v>3.006876715617552</v>
      </c>
    </row>
    <row r="220" spans="2:67">
      <c r="B220" s="121" t="str">
        <f>'KI 2019-20'!B221</f>
        <v>E1038</v>
      </c>
      <c r="C220" s="160" t="str">
        <f t="shared" si="44"/>
        <v>E1038</v>
      </c>
      <c r="D220" s="160" t="str">
        <f t="shared" si="45"/>
        <v>E1038</v>
      </c>
      <c r="E220" t="str">
        <f>INDEX('KI 2019-20'!D$9:D$383,MATCH($B220,'KI 2019-20'!$B$9:$B$383,0))</f>
        <v>SD</v>
      </c>
      <c r="F220">
        <f>INDEX('KI 2019-20'!E$9:E$383,MATCH($B220,'KI 2019-20'!$B$9:$B$383,0))</f>
        <v>0</v>
      </c>
      <c r="G220" s="119">
        <v>0</v>
      </c>
      <c r="H220" s="120" t="str">
        <f>INDEX('KI 2019-20'!F$9:F$383,MATCH($B220,'KI 2019-20'!$B$9:$B$383,0))</f>
        <v>North East Derbyshire</v>
      </c>
      <c r="I220" s="154">
        <f>_xlfn.IFNA(IF($B220=$B$382,0,INDEX('I.Supplementary 2019-20'!N$8:N$191,MATCH($B220,'I.Supplementary 2019-20'!$B$8:$B$191,0))),INDEX('KI 2019-20'!N$9:N$383,MATCH($B220,'KI 2019-20'!$B$9:$B$383,0)))</f>
        <v>0</v>
      </c>
      <c r="J220" s="153">
        <f>_xlfn.IFNA(IF($B220=$B$382,0,INDEX('I.Supplementary 2019-20'!O$8:O$191,MATCH($B220,'I.Supplementary 2019-20'!$B$8:$B$191,0))),INDEX('KI 2019-20'!O$9:O$383,MATCH($B220,'KI 2019-20'!$B$9:$B$383,0)))</f>
        <v>0</v>
      </c>
      <c r="K220" s="153">
        <f>_xlfn.IFNA(IF($B220=$B$382,0,INDEX('I.Supplementary 2019-20'!P$8:P$191,MATCH($B220,'I.Supplementary 2019-20'!$B$8:$B$191,0))),INDEX('KI 2019-20'!P$9:P$383,MATCH($B220,'KI 2019-20'!$B$9:$B$383,0)))</f>
        <v>0</v>
      </c>
      <c r="L220" s="153">
        <f>_xlfn.IFNA(IF($B220=$B$382,0,INDEX('I.Supplementary 2019-20'!Q$8:Q$191,MATCH($B220,'I.Supplementary 2019-20'!$B$8:$B$191,0))),INDEX('KI 2019-20'!Q$9:Q$383,MATCH($B220,'KI 2019-20'!$B$9:$B$383,0)))</f>
        <v>0</v>
      </c>
      <c r="M220" s="155">
        <f>_xlfn.IFNA(IF($B220=$B$382,0,INDEX('I.Supplementary 2019-20'!R$8:R$191,MATCH($B220,'I.Supplementary 2019-20'!$B$8:$B$191,0))),INDEX('KI 2019-20'!R$9:R$383,MATCH($B220,'KI 2019-20'!$B$9:$B$383,0)))</f>
        <v>0</v>
      </c>
      <c r="N220" s="153">
        <f>_xlfn.IFNA(IF($B220=$B$382,0,INDEX('I.Supplementary 2019-20'!S$8:S$191,MATCH($B220,'I.Supplementary 2019-20'!$B$8:$B$191,0))),INDEX('KI 2019-20'!S$9:S$383,MATCH($B220,'KI 2019-20'!$B$9:$B$383,0)))</f>
        <v>0</v>
      </c>
      <c r="O220" s="153">
        <f>_xlfn.IFNA(IF($B220=$B$382,0,INDEX('I.Supplementary 2019-20'!T$8:T$191,MATCH($B220,'I.Supplementary 2019-20'!$B$8:$B$191,0))),INDEX('KI 2019-20'!T$9:T$383,MATCH($B220,'KI 2019-20'!$B$9:$B$383,0)))</f>
        <v>2.7569939193792012</v>
      </c>
      <c r="P220" s="153">
        <f>_xlfn.IFNA(IF($B220=$B$382,0,INDEX('I.Supplementary 2019-20'!U$8:U$191,MATCH($B220,'I.Supplementary 2019-20'!$B$8:$B$191,0))),INDEX('KI 2019-20'!U$9:U$383,MATCH($B220,'KI 2019-20'!$B$9:$B$383,0)))</f>
        <v>0</v>
      </c>
      <c r="Q220" s="153">
        <f>_xlfn.IFNA(IF($B220=$B$382,0,INDEX('I.Supplementary 2019-20'!V$8:V$191,MATCH($B220,'I.Supplementary 2019-20'!$B$8:$B$191,0))),INDEX('KI 2019-20'!V$9:V$383,MATCH($B220,'KI 2019-20'!$B$9:$B$383,0)))</f>
        <v>0</v>
      </c>
      <c r="R220" s="155">
        <f>_xlfn.IFNA(IF($B220=$B$382,0,INDEX('I.Supplementary 2019-20'!W$8:W$191,MATCH($B220,'I.Supplementary 2019-20'!$B$8:$B$191,0))),INDEX('KI 2019-20'!W$9:W$383,MATCH($B220,'KI 2019-20'!$B$9:$B$383,0)))</f>
        <v>0</v>
      </c>
      <c r="S220" s="153">
        <f>_xlfn.IFNA(IF($B220=$B$382,0,INDEX('I.Supplementary 2019-20'!X$8:X$191,MATCH($B220,'I.Supplementary 2019-20'!$B$8:$B$191,0))),INDEX('KI 2019-20'!X$9:X$383,MATCH($B220,'KI 2019-20'!$B$9:$B$383,0)))</f>
        <v>0</v>
      </c>
      <c r="T220" s="153">
        <f>_xlfn.IFNA(IF($B220=$B$382,0,INDEX('I.Supplementary 2019-20'!Y$8:Y$191,MATCH($B220,'I.Supplementary 2019-20'!$B$8:$B$191,0))),INDEX('KI 2019-20'!Y$9:Y$383,MATCH($B220,'KI 2019-20'!$B$9:$B$383,0)))</f>
        <v>2.7569939193792012</v>
      </c>
      <c r="U220" s="153">
        <f>_xlfn.IFNA(IF($B220=$B$382,0,INDEX('I.Supplementary 2019-20'!Z$8:Z$191,MATCH($B220,'I.Supplementary 2019-20'!$B$8:$B$191,0))),INDEX('KI 2019-20'!Z$9:Z$383,MATCH($B220,'KI 2019-20'!$B$9:$B$383,0)))</f>
        <v>0</v>
      </c>
      <c r="V220" s="153">
        <f>_xlfn.IFNA(IF($B220=$B$382,0,INDEX('I.Supplementary 2019-20'!AA$8:AA$191,MATCH($B220,'I.Supplementary 2019-20'!$B$8:$B$191,0))),INDEX('KI 2019-20'!AA$9:AA$383,MATCH($B220,'KI 2019-20'!$B$9:$B$383,0)))</f>
        <v>0</v>
      </c>
      <c r="W220" s="155">
        <f>_xlfn.IFNA(IF($B220=$B$382,0,INDEX('I.Supplementary 2019-20'!AB$8:AB$191,MATCH($B220,'I.Supplementary 2019-20'!$B$8:$B$191,0))),INDEX('KI 2019-20'!AB$9:AB$383,MATCH($B220,'KI 2019-20'!$B$9:$B$383,0)))</f>
        <v>0</v>
      </c>
      <c r="Y220" s="154">
        <f>_xlfn.IFNA(IF($B220=$B$382,0,INDEX('I.Supplementary 2019-20'!$I$8:$I$191,MATCH($B220,'I.Supplementary 2019-20'!$B$8:$B$191,0))),INDEX('KI 2019-20'!$I$9:$I$383,MATCH($B220,'KI 2019-20'!$B$9:$B$383,0)))</f>
        <v>0</v>
      </c>
      <c r="Z220" s="153">
        <f>_xlfn.IFNA(IF($B220=$B$382,0,INDEX('I.Supplementary 2019-20'!$J$8:$J$191,MATCH($B220,'I.Supplementary 2019-20'!$B$8:$B$191,0))),INDEX('KI 2019-20'!$J$9:$J$383,MATCH($B220,'KI 2019-20'!$B$9:$B$383,0)))</f>
        <v>2.7569939193792012</v>
      </c>
      <c r="AA220" s="155">
        <f>_xlfn.IFNA(IF($B220=$B$382,0,INDEX('I.Supplementary 2019-20'!$H$8:$H$191,MATCH($B220,'I.Supplementary 2019-20'!$B$8:$B$191,0))),INDEX('KI 2019-20'!$H$9:$H$383,MATCH($B220,'KI 2019-20'!$B$9:$B$383,0)))</f>
        <v>2.7569939193792012</v>
      </c>
      <c r="AC220" s="156">
        <f>I220*('Other inputs'!$C$6/'Other inputs'!$C$5)</f>
        <v>0</v>
      </c>
      <c r="AD220" s="149">
        <f>IF(B220=$B$35,J220*('Other inputs'!$C$6/'Other inputs'!$C$5)-('Other inputs'!$C$18/1000000),J220*('Other inputs'!$C$6/'Other inputs'!$C$5))</f>
        <v>0</v>
      </c>
      <c r="AE220" s="149">
        <f>K220*('Other inputs'!$C$6/'Other inputs'!$C$5)</f>
        <v>0</v>
      </c>
      <c r="AF220" s="149">
        <f>L220*('Other inputs'!$C$6/'Other inputs'!$C$5)</f>
        <v>0</v>
      </c>
      <c r="AG220" s="188">
        <f>M220*('Other inputs'!$C$6/'Other inputs'!$C$5)</f>
        <v>0</v>
      </c>
      <c r="AH220" s="149">
        <f>N220*('Other inputs'!$C$6/'Other inputs'!$C$5)</f>
        <v>0</v>
      </c>
      <c r="AI220" s="149">
        <f>O220*('Other inputs'!$C$6/'Other inputs'!$C$5)</f>
        <v>2.8019143905707158</v>
      </c>
      <c r="AJ220" s="149">
        <f>P220*('Other inputs'!$C$6/'Other inputs'!$C$5)</f>
        <v>0</v>
      </c>
      <c r="AK220" s="149">
        <f>Q220*('Other inputs'!$C$6/'Other inputs'!$C$5)</f>
        <v>0</v>
      </c>
      <c r="AL220" s="188">
        <f>R220*('Other inputs'!$C$6/'Other inputs'!$C$5)</f>
        <v>0</v>
      </c>
      <c r="AM220" s="156">
        <f t="shared" si="46"/>
        <v>0</v>
      </c>
      <c r="AN220" s="149">
        <f t="shared" si="47"/>
        <v>2.8019143905707158</v>
      </c>
      <c r="AO220" s="149">
        <f t="shared" si="48"/>
        <v>0</v>
      </c>
      <c r="AP220" s="149">
        <f t="shared" si="49"/>
        <v>0</v>
      </c>
      <c r="AQ220" s="188">
        <f t="shared" si="50"/>
        <v>0</v>
      </c>
      <c r="AR220" s="149"/>
      <c r="AS220" s="156">
        <f>IF(D220=$C$171,'Other inputs'!$C$12/1000000,SUM(AC220:AG220))</f>
        <v>0</v>
      </c>
      <c r="AT220" s="200">
        <f>IF(D220=$C$171,$Z$171*('Other inputs'!$C$6/'Other inputs'!$C$5),SUM(AH220:AL220))</f>
        <v>2.8019143905707158</v>
      </c>
      <c r="AU220" s="210">
        <f t="shared" si="51"/>
        <v>2.8019143905707158</v>
      </c>
      <c r="AV220" s="214"/>
      <c r="AW220" s="199">
        <f>IF($G220=1,0,IF($B220=$B$172,AC220*('Other inputs'!$F$6/'Other inputs'!$F$5)-('Other inputs'!$C$28/1000000),AC220*('Other inputs'!$F$6/'Other inputs'!$F$5)))</f>
        <v>0</v>
      </c>
      <c r="AX220" s="200">
        <f>IF($G220=1,0,IF($B220=$B$172,AD220*('Other inputs'!$F$6/'Other inputs'!$F$5)-('Other inputs'!$C$29/1000000),AD220*('Other inputs'!$F$6/'Other inputs'!$F$5)))</f>
        <v>0</v>
      </c>
      <c r="AY220" s="200">
        <f>IF($G220=1,0,AE220*('Other inputs'!$F$6/'Other inputs'!$F$5))</f>
        <v>0</v>
      </c>
      <c r="AZ220" s="200">
        <f>IF($G220=1,0,AF220*('Other inputs'!$F$6/'Other inputs'!$F$5))</f>
        <v>0</v>
      </c>
      <c r="BA220" s="200">
        <f>IF($G220=1,0,AG220*('Other inputs'!$F$6/'Other inputs'!$F$5))</f>
        <v>0</v>
      </c>
      <c r="BB220" s="199">
        <f>IF($G220=1,0,AH220*('Other inputs'!$C$7/'Other inputs'!$C$6))</f>
        <v>0</v>
      </c>
      <c r="BC220" s="200">
        <f>IF($G220=1,0,AI220*('Other inputs'!$C$7/'Other inputs'!$C$6))</f>
        <v>2.8019143905707158</v>
      </c>
      <c r="BD220" s="200">
        <f>IF($G220=1,0,AJ220*('Other inputs'!$C$7/'Other inputs'!$C$6))</f>
        <v>0</v>
      </c>
      <c r="BE220" s="200">
        <f>IF($G220=1,0,AK220*('Other inputs'!$C$7/'Other inputs'!$C$6))</f>
        <v>0</v>
      </c>
      <c r="BF220" s="200">
        <f>IF($G220=1,0,AL220*('Other inputs'!$C$7/'Other inputs'!$C$6))</f>
        <v>0</v>
      </c>
      <c r="BG220" s="199">
        <f t="shared" si="52"/>
        <v>0</v>
      </c>
      <c r="BH220" s="200">
        <f t="shared" si="53"/>
        <v>2.8019143905707158</v>
      </c>
      <c r="BI220" s="200">
        <f t="shared" si="54"/>
        <v>0</v>
      </c>
      <c r="BJ220" s="200">
        <f t="shared" si="55"/>
        <v>0</v>
      </c>
      <c r="BK220" s="210">
        <f t="shared" si="56"/>
        <v>0</v>
      </c>
      <c r="BL220" s="200"/>
      <c r="BM220" s="199">
        <f>IF(D220=C$171,'Other inputs'!$C$13/1000000,SUM(AW220:BA220))</f>
        <v>0</v>
      </c>
      <c r="BN220" s="200">
        <f>IF(B220=$B$171,$AT$171*('Other inputs'!$C$7/'Other inputs'!$C$6),SUM(BB220:BF220))</f>
        <v>2.8019143905707158</v>
      </c>
      <c r="BO220" s="188">
        <f t="shared" si="57"/>
        <v>2.8019143905707158</v>
      </c>
    </row>
    <row r="221" spans="2:67">
      <c r="B221" s="121" t="str">
        <f>'KI 2019-20'!B222</f>
        <v>E2003</v>
      </c>
      <c r="C221" s="160" t="str">
        <f t="shared" si="44"/>
        <v>E2003</v>
      </c>
      <c r="D221" s="160" t="str">
        <f t="shared" si="45"/>
        <v>E2003</v>
      </c>
      <c r="E221" t="str">
        <f>INDEX('KI 2019-20'!D$9:D$383,MATCH($B221,'KI 2019-20'!$B$9:$B$383,0))</f>
        <v>UNINFIR</v>
      </c>
      <c r="F221">
        <f>INDEX('KI 2019-20'!E$9:E$383,MATCH($B221,'KI 2019-20'!$B$9:$B$383,0))</f>
        <v>0</v>
      </c>
      <c r="G221" s="119">
        <v>0</v>
      </c>
      <c r="H221" s="120" t="str">
        <f>INDEX('KI 2019-20'!F$9:F$383,MATCH($B221,'KI 2019-20'!$B$9:$B$383,0))</f>
        <v>North East Lincolnshire</v>
      </c>
      <c r="I221" s="154">
        <f>_xlfn.IFNA(IF($B221=$B$382,0,INDEX('I.Supplementary 2019-20'!N$8:N$191,MATCH($B221,'I.Supplementary 2019-20'!$B$8:$B$191,0))),INDEX('KI 2019-20'!N$9:N$383,MATCH($B221,'KI 2019-20'!$B$9:$B$383,0)))</f>
        <v>8.8226432270769841</v>
      </c>
      <c r="J221" s="153">
        <f>_xlfn.IFNA(IF($B221=$B$382,0,INDEX('I.Supplementary 2019-20'!O$8:O$191,MATCH($B221,'I.Supplementary 2019-20'!$B$8:$B$191,0))),INDEX('KI 2019-20'!O$9:O$383,MATCH($B221,'KI 2019-20'!$B$9:$B$383,0)))</f>
        <v>0.17246842186415939</v>
      </c>
      <c r="K221" s="153">
        <f>_xlfn.IFNA(IF($B221=$B$382,0,INDEX('I.Supplementary 2019-20'!P$8:P$191,MATCH($B221,'I.Supplementary 2019-20'!$B$8:$B$191,0))),INDEX('KI 2019-20'!P$9:P$383,MATCH($B221,'KI 2019-20'!$B$9:$B$383,0)))</f>
        <v>0</v>
      </c>
      <c r="L221" s="153">
        <f>_xlfn.IFNA(IF($B221=$B$382,0,INDEX('I.Supplementary 2019-20'!Q$8:Q$191,MATCH($B221,'I.Supplementary 2019-20'!$B$8:$B$191,0))),INDEX('KI 2019-20'!Q$9:Q$383,MATCH($B221,'KI 2019-20'!$B$9:$B$383,0)))</f>
        <v>0</v>
      </c>
      <c r="M221" s="155">
        <f>_xlfn.IFNA(IF($B221=$B$382,0,INDEX('I.Supplementary 2019-20'!R$8:R$191,MATCH($B221,'I.Supplementary 2019-20'!$B$8:$B$191,0))),INDEX('KI 2019-20'!R$9:R$383,MATCH($B221,'KI 2019-20'!$B$9:$B$383,0)))</f>
        <v>0</v>
      </c>
      <c r="N221" s="153">
        <f>_xlfn.IFNA(IF($B221=$B$382,0,INDEX('I.Supplementary 2019-20'!S$8:S$191,MATCH($B221,'I.Supplementary 2019-20'!$B$8:$B$191,0))),INDEX('KI 2019-20'!S$9:S$383,MATCH($B221,'KI 2019-20'!$B$9:$B$383,0)))</f>
        <v>33.157425031739763</v>
      </c>
      <c r="O221" s="153">
        <f>_xlfn.IFNA(IF($B221=$B$382,0,INDEX('I.Supplementary 2019-20'!T$8:T$191,MATCH($B221,'I.Supplementary 2019-20'!$B$8:$B$191,0))),INDEX('KI 2019-20'!T$9:T$383,MATCH($B221,'KI 2019-20'!$B$9:$B$383,0)))</f>
        <v>5.9372795438132773</v>
      </c>
      <c r="P221" s="153">
        <f>_xlfn.IFNA(IF($B221=$B$382,0,INDEX('I.Supplementary 2019-20'!U$8:U$191,MATCH($B221,'I.Supplementary 2019-20'!$B$8:$B$191,0))),INDEX('KI 2019-20'!U$9:U$383,MATCH($B221,'KI 2019-20'!$B$9:$B$383,0)))</f>
        <v>0</v>
      </c>
      <c r="Q221" s="153">
        <f>_xlfn.IFNA(IF($B221=$B$382,0,INDEX('I.Supplementary 2019-20'!V$8:V$191,MATCH($B221,'I.Supplementary 2019-20'!$B$8:$B$191,0))),INDEX('KI 2019-20'!V$9:V$383,MATCH($B221,'KI 2019-20'!$B$9:$B$383,0)))</f>
        <v>0</v>
      </c>
      <c r="R221" s="155">
        <f>_xlfn.IFNA(IF($B221=$B$382,0,INDEX('I.Supplementary 2019-20'!W$8:W$191,MATCH($B221,'I.Supplementary 2019-20'!$B$8:$B$191,0))),INDEX('KI 2019-20'!W$9:W$383,MATCH($B221,'KI 2019-20'!$B$9:$B$383,0)))</f>
        <v>0</v>
      </c>
      <c r="S221" s="153">
        <f>_xlfn.IFNA(IF($B221=$B$382,0,INDEX('I.Supplementary 2019-20'!X$8:X$191,MATCH($B221,'I.Supplementary 2019-20'!$B$8:$B$191,0))),INDEX('KI 2019-20'!X$9:X$383,MATCH($B221,'KI 2019-20'!$B$9:$B$383,0)))</f>
        <v>41.98006825881675</v>
      </c>
      <c r="T221" s="153">
        <f>_xlfn.IFNA(IF($B221=$B$382,0,INDEX('I.Supplementary 2019-20'!Y$8:Y$191,MATCH($B221,'I.Supplementary 2019-20'!$B$8:$B$191,0))),INDEX('KI 2019-20'!Y$9:Y$383,MATCH($B221,'KI 2019-20'!$B$9:$B$383,0)))</f>
        <v>6.1097479656774363</v>
      </c>
      <c r="U221" s="153">
        <f>_xlfn.IFNA(IF($B221=$B$382,0,INDEX('I.Supplementary 2019-20'!Z$8:Z$191,MATCH($B221,'I.Supplementary 2019-20'!$B$8:$B$191,0))),INDEX('KI 2019-20'!Z$9:Z$383,MATCH($B221,'KI 2019-20'!$B$9:$B$383,0)))</f>
        <v>0</v>
      </c>
      <c r="V221" s="153">
        <f>_xlfn.IFNA(IF($B221=$B$382,0,INDEX('I.Supplementary 2019-20'!AA$8:AA$191,MATCH($B221,'I.Supplementary 2019-20'!$B$8:$B$191,0))),INDEX('KI 2019-20'!AA$9:AA$383,MATCH($B221,'KI 2019-20'!$B$9:$B$383,0)))</f>
        <v>0</v>
      </c>
      <c r="W221" s="155">
        <f>_xlfn.IFNA(IF($B221=$B$382,0,INDEX('I.Supplementary 2019-20'!AB$8:AB$191,MATCH($B221,'I.Supplementary 2019-20'!$B$8:$B$191,0))),INDEX('KI 2019-20'!AB$9:AB$383,MATCH($B221,'KI 2019-20'!$B$9:$B$383,0)))</f>
        <v>0</v>
      </c>
      <c r="Y221" s="154">
        <f>_xlfn.IFNA(IF($B221=$B$382,0,INDEX('I.Supplementary 2019-20'!$I$8:$I$191,MATCH($B221,'I.Supplementary 2019-20'!$B$8:$B$191,0))),INDEX('KI 2019-20'!$I$9:$I$383,MATCH($B221,'KI 2019-20'!$B$9:$B$383,0)))</f>
        <v>8.995111648941144</v>
      </c>
      <c r="Z221" s="153">
        <f>_xlfn.IFNA(IF($B221=$B$382,0,INDEX('I.Supplementary 2019-20'!$J$8:$J$191,MATCH($B221,'I.Supplementary 2019-20'!$B$8:$B$191,0))),INDEX('KI 2019-20'!$J$9:$J$383,MATCH($B221,'KI 2019-20'!$B$9:$B$383,0)))</f>
        <v>39.094704575553038</v>
      </c>
      <c r="AA221" s="155">
        <f>_xlfn.IFNA(IF($B221=$B$382,0,INDEX('I.Supplementary 2019-20'!$H$8:$H$191,MATCH($B221,'I.Supplementary 2019-20'!$B$8:$B$191,0))),INDEX('KI 2019-20'!$H$9:$H$383,MATCH($B221,'KI 2019-20'!$B$9:$B$383,0)))</f>
        <v>48.089816224494179</v>
      </c>
      <c r="AC221" s="156">
        <f>I221*('Other inputs'!$C$6/'Other inputs'!$C$5)</f>
        <v>8.9663930148908655</v>
      </c>
      <c r="AD221" s="149">
        <f>IF(B221=$B$35,J221*('Other inputs'!$C$6/'Other inputs'!$C$5)-('Other inputs'!$C$18/1000000),J221*('Other inputs'!$C$6/'Other inputs'!$C$5))</f>
        <v>0.17527849798414571</v>
      </c>
      <c r="AE221" s="149">
        <f>K221*('Other inputs'!$C$6/'Other inputs'!$C$5)</f>
        <v>0</v>
      </c>
      <c r="AF221" s="149">
        <f>L221*('Other inputs'!$C$6/'Other inputs'!$C$5)</f>
        <v>0</v>
      </c>
      <c r="AG221" s="188">
        <f>M221*('Other inputs'!$C$6/'Other inputs'!$C$5)</f>
        <v>0</v>
      </c>
      <c r="AH221" s="149">
        <f>N221*('Other inputs'!$C$6/'Other inputs'!$C$5)</f>
        <v>33.69766820944632</v>
      </c>
      <c r="AI221" s="149">
        <f>O221*('Other inputs'!$C$6/'Other inputs'!$C$5)</f>
        <v>6.0340172960546345</v>
      </c>
      <c r="AJ221" s="149">
        <f>P221*('Other inputs'!$C$6/'Other inputs'!$C$5)</f>
        <v>0</v>
      </c>
      <c r="AK221" s="149">
        <f>Q221*('Other inputs'!$C$6/'Other inputs'!$C$5)</f>
        <v>0</v>
      </c>
      <c r="AL221" s="188">
        <f>R221*('Other inputs'!$C$6/'Other inputs'!$C$5)</f>
        <v>0</v>
      </c>
      <c r="AM221" s="156">
        <f t="shared" si="46"/>
        <v>42.664061224337189</v>
      </c>
      <c r="AN221" s="149">
        <f t="shared" si="47"/>
        <v>6.2092957940387805</v>
      </c>
      <c r="AO221" s="149">
        <f t="shared" si="48"/>
        <v>0</v>
      </c>
      <c r="AP221" s="149">
        <f t="shared" si="49"/>
        <v>0</v>
      </c>
      <c r="AQ221" s="188">
        <f t="shared" si="50"/>
        <v>0</v>
      </c>
      <c r="AR221" s="149"/>
      <c r="AS221" s="156">
        <f>IF(D221=$C$171,'Other inputs'!$C$12/1000000,SUM(AC221:AG221))</f>
        <v>9.1416715128750106</v>
      </c>
      <c r="AT221" s="200">
        <f>IF(D221=$C$171,$Z$171*('Other inputs'!$C$6/'Other inputs'!$C$5),SUM(AH221:AL221))</f>
        <v>39.731685505500955</v>
      </c>
      <c r="AU221" s="210">
        <f t="shared" si="51"/>
        <v>48.87335701837597</v>
      </c>
      <c r="AV221" s="214"/>
      <c r="AW221" s="199">
        <f>IF($G221=1,0,IF($B221=$B$172,AC221*('Other inputs'!$F$6/'Other inputs'!$F$5)-('Other inputs'!$C$28/1000000),AC221*('Other inputs'!$F$6/'Other inputs'!$F$5)))</f>
        <v>9.0159767550653758</v>
      </c>
      <c r="AX221" s="200">
        <f>IF($G221=1,0,IF($B221=$B$172,AD221*('Other inputs'!$F$6/'Other inputs'!$F$5)-('Other inputs'!$C$29/1000000),AD221*('Other inputs'!$F$6/'Other inputs'!$F$5)))</f>
        <v>0.17624778000064789</v>
      </c>
      <c r="AY221" s="200">
        <f>IF($G221=1,0,AE221*('Other inputs'!$F$6/'Other inputs'!$F$5))</f>
        <v>0</v>
      </c>
      <c r="AZ221" s="200">
        <f>IF($G221=1,0,AF221*('Other inputs'!$F$6/'Other inputs'!$F$5))</f>
        <v>0</v>
      </c>
      <c r="BA221" s="200">
        <f>IF($G221=1,0,AG221*('Other inputs'!$F$6/'Other inputs'!$F$5))</f>
        <v>0</v>
      </c>
      <c r="BB221" s="199">
        <f>IF($G221=1,0,AH221*('Other inputs'!$C$7/'Other inputs'!$C$6))</f>
        <v>33.69766820944632</v>
      </c>
      <c r="BC221" s="200">
        <f>IF($G221=1,0,AI221*('Other inputs'!$C$7/'Other inputs'!$C$6))</f>
        <v>6.0340172960546345</v>
      </c>
      <c r="BD221" s="200">
        <f>IF($G221=1,0,AJ221*('Other inputs'!$C$7/'Other inputs'!$C$6))</f>
        <v>0</v>
      </c>
      <c r="BE221" s="200">
        <f>IF($G221=1,0,AK221*('Other inputs'!$C$7/'Other inputs'!$C$6))</f>
        <v>0</v>
      </c>
      <c r="BF221" s="200">
        <f>IF($G221=1,0,AL221*('Other inputs'!$C$7/'Other inputs'!$C$6))</f>
        <v>0</v>
      </c>
      <c r="BG221" s="199">
        <f t="shared" si="52"/>
        <v>42.713644964511694</v>
      </c>
      <c r="BH221" s="200">
        <f t="shared" si="53"/>
        <v>6.2102650760552827</v>
      </c>
      <c r="BI221" s="200">
        <f t="shared" si="54"/>
        <v>0</v>
      </c>
      <c r="BJ221" s="200">
        <f t="shared" si="55"/>
        <v>0</v>
      </c>
      <c r="BK221" s="210">
        <f t="shared" si="56"/>
        <v>0</v>
      </c>
      <c r="BL221" s="200"/>
      <c r="BM221" s="199">
        <f>IF(D221=C$171,'Other inputs'!$C$13/1000000,SUM(AW221:BA221))</f>
        <v>9.192224535066023</v>
      </c>
      <c r="BN221" s="200">
        <f>IF(B221=$B$171,$AT$171*('Other inputs'!$C$7/'Other inputs'!$C$6),SUM(BB221:BF221))</f>
        <v>39.731685505500955</v>
      </c>
      <c r="BO221" s="188">
        <f t="shared" si="57"/>
        <v>48.92391004056698</v>
      </c>
    </row>
    <row r="222" spans="2:67">
      <c r="B222" s="121" t="str">
        <f>'KI 2019-20'!B223</f>
        <v>E1935</v>
      </c>
      <c r="C222" s="160" t="str">
        <f t="shared" si="44"/>
        <v>E1935</v>
      </c>
      <c r="D222" s="160" t="str">
        <f t="shared" si="45"/>
        <v>E1935</v>
      </c>
      <c r="E222" t="str">
        <f>INDEX('KI 2019-20'!D$9:D$383,MATCH($B222,'KI 2019-20'!$B$9:$B$383,0))</f>
        <v>SD</v>
      </c>
      <c r="F222" t="str">
        <f>INDEX('KI 2019-20'!E$9:E$383,MATCH($B222,'KI 2019-20'!$B$9:$B$383,0))</f>
        <v>P1905</v>
      </c>
      <c r="G222" s="119">
        <v>0</v>
      </c>
      <c r="H222" s="120" t="str">
        <f>INDEX('KI 2019-20'!F$9:F$383,MATCH($B222,'KI 2019-20'!$B$9:$B$383,0))</f>
        <v>North Hertfordshire</v>
      </c>
      <c r="I222" s="154">
        <f>_xlfn.IFNA(IF($B222=$B$382,0,INDEX('I.Supplementary 2019-20'!N$8:N$191,MATCH($B222,'I.Supplementary 2019-20'!$B$8:$B$191,0))),INDEX('KI 2019-20'!N$9:N$383,MATCH($B222,'KI 2019-20'!$B$9:$B$383,0)))</f>
        <v>0</v>
      </c>
      <c r="J222" s="153">
        <f>_xlfn.IFNA(IF($B222=$B$382,0,INDEX('I.Supplementary 2019-20'!O$8:O$191,MATCH($B222,'I.Supplementary 2019-20'!$B$8:$B$191,0))),INDEX('KI 2019-20'!O$9:O$383,MATCH($B222,'KI 2019-20'!$B$9:$B$383,0)))</f>
        <v>0</v>
      </c>
      <c r="K222" s="153">
        <f>_xlfn.IFNA(IF($B222=$B$382,0,INDEX('I.Supplementary 2019-20'!P$8:P$191,MATCH($B222,'I.Supplementary 2019-20'!$B$8:$B$191,0))),INDEX('KI 2019-20'!P$9:P$383,MATCH($B222,'KI 2019-20'!$B$9:$B$383,0)))</f>
        <v>0</v>
      </c>
      <c r="L222" s="153">
        <f>_xlfn.IFNA(IF($B222=$B$382,0,INDEX('I.Supplementary 2019-20'!Q$8:Q$191,MATCH($B222,'I.Supplementary 2019-20'!$B$8:$B$191,0))),INDEX('KI 2019-20'!Q$9:Q$383,MATCH($B222,'KI 2019-20'!$B$9:$B$383,0)))</f>
        <v>0</v>
      </c>
      <c r="M222" s="155">
        <f>_xlfn.IFNA(IF($B222=$B$382,0,INDEX('I.Supplementary 2019-20'!R$8:R$191,MATCH($B222,'I.Supplementary 2019-20'!$B$8:$B$191,0))),INDEX('KI 2019-20'!R$9:R$383,MATCH($B222,'KI 2019-20'!$B$9:$B$383,0)))</f>
        <v>0</v>
      </c>
      <c r="N222" s="153">
        <f>_xlfn.IFNA(IF($B222=$B$382,0,INDEX('I.Supplementary 2019-20'!S$8:S$191,MATCH($B222,'I.Supplementary 2019-20'!$B$8:$B$191,0))),INDEX('KI 2019-20'!S$9:S$383,MATCH($B222,'KI 2019-20'!$B$9:$B$383,0)))</f>
        <v>0</v>
      </c>
      <c r="O222" s="153">
        <f>_xlfn.IFNA(IF($B222=$B$382,0,INDEX('I.Supplementary 2019-20'!T$8:T$191,MATCH($B222,'I.Supplementary 2019-20'!$B$8:$B$191,0))),INDEX('KI 2019-20'!T$9:T$383,MATCH($B222,'KI 2019-20'!$B$9:$B$383,0)))</f>
        <v>2.6822494294010615</v>
      </c>
      <c r="P222" s="153">
        <f>_xlfn.IFNA(IF($B222=$B$382,0,INDEX('I.Supplementary 2019-20'!U$8:U$191,MATCH($B222,'I.Supplementary 2019-20'!$B$8:$B$191,0))),INDEX('KI 2019-20'!U$9:U$383,MATCH($B222,'KI 2019-20'!$B$9:$B$383,0)))</f>
        <v>0</v>
      </c>
      <c r="Q222" s="153">
        <f>_xlfn.IFNA(IF($B222=$B$382,0,INDEX('I.Supplementary 2019-20'!V$8:V$191,MATCH($B222,'I.Supplementary 2019-20'!$B$8:$B$191,0))),INDEX('KI 2019-20'!V$9:V$383,MATCH($B222,'KI 2019-20'!$B$9:$B$383,0)))</f>
        <v>0</v>
      </c>
      <c r="R222" s="155">
        <f>_xlfn.IFNA(IF($B222=$B$382,0,INDEX('I.Supplementary 2019-20'!W$8:W$191,MATCH($B222,'I.Supplementary 2019-20'!$B$8:$B$191,0))),INDEX('KI 2019-20'!W$9:W$383,MATCH($B222,'KI 2019-20'!$B$9:$B$383,0)))</f>
        <v>0</v>
      </c>
      <c r="S222" s="153">
        <f>_xlfn.IFNA(IF($B222=$B$382,0,INDEX('I.Supplementary 2019-20'!X$8:X$191,MATCH($B222,'I.Supplementary 2019-20'!$B$8:$B$191,0))),INDEX('KI 2019-20'!X$9:X$383,MATCH($B222,'KI 2019-20'!$B$9:$B$383,0)))</f>
        <v>0</v>
      </c>
      <c r="T222" s="153">
        <f>_xlfn.IFNA(IF($B222=$B$382,0,INDEX('I.Supplementary 2019-20'!Y$8:Y$191,MATCH($B222,'I.Supplementary 2019-20'!$B$8:$B$191,0))),INDEX('KI 2019-20'!Y$9:Y$383,MATCH($B222,'KI 2019-20'!$B$9:$B$383,0)))</f>
        <v>2.6822494294010615</v>
      </c>
      <c r="U222" s="153">
        <f>_xlfn.IFNA(IF($B222=$B$382,0,INDEX('I.Supplementary 2019-20'!Z$8:Z$191,MATCH($B222,'I.Supplementary 2019-20'!$B$8:$B$191,0))),INDEX('KI 2019-20'!Z$9:Z$383,MATCH($B222,'KI 2019-20'!$B$9:$B$383,0)))</f>
        <v>0</v>
      </c>
      <c r="V222" s="153">
        <f>_xlfn.IFNA(IF($B222=$B$382,0,INDEX('I.Supplementary 2019-20'!AA$8:AA$191,MATCH($B222,'I.Supplementary 2019-20'!$B$8:$B$191,0))),INDEX('KI 2019-20'!AA$9:AA$383,MATCH($B222,'KI 2019-20'!$B$9:$B$383,0)))</f>
        <v>0</v>
      </c>
      <c r="W222" s="155">
        <f>_xlfn.IFNA(IF($B222=$B$382,0,INDEX('I.Supplementary 2019-20'!AB$8:AB$191,MATCH($B222,'I.Supplementary 2019-20'!$B$8:$B$191,0))),INDEX('KI 2019-20'!AB$9:AB$383,MATCH($B222,'KI 2019-20'!$B$9:$B$383,0)))</f>
        <v>0</v>
      </c>
      <c r="Y222" s="154">
        <f>_xlfn.IFNA(IF($B222=$B$382,0,INDEX('I.Supplementary 2019-20'!$I$8:$I$191,MATCH($B222,'I.Supplementary 2019-20'!$B$8:$B$191,0))),INDEX('KI 2019-20'!$I$9:$I$383,MATCH($B222,'KI 2019-20'!$B$9:$B$383,0)))</f>
        <v>0</v>
      </c>
      <c r="Z222" s="153">
        <f>_xlfn.IFNA(IF($B222=$B$382,0,INDEX('I.Supplementary 2019-20'!$J$8:$J$191,MATCH($B222,'I.Supplementary 2019-20'!$B$8:$B$191,0))),INDEX('KI 2019-20'!$J$9:$J$383,MATCH($B222,'KI 2019-20'!$B$9:$B$383,0)))</f>
        <v>2.6822494294010615</v>
      </c>
      <c r="AA222" s="155">
        <f>_xlfn.IFNA(IF($B222=$B$382,0,INDEX('I.Supplementary 2019-20'!$H$8:$H$191,MATCH($B222,'I.Supplementary 2019-20'!$B$8:$B$191,0))),INDEX('KI 2019-20'!$H$9:$H$383,MATCH($B222,'KI 2019-20'!$B$9:$B$383,0)))</f>
        <v>2.6822494294010615</v>
      </c>
      <c r="AC222" s="156">
        <f>I222*('Other inputs'!$C$6/'Other inputs'!$C$5)</f>
        <v>0</v>
      </c>
      <c r="AD222" s="149">
        <f>IF(B222=$B$35,J222*('Other inputs'!$C$6/'Other inputs'!$C$5)-('Other inputs'!$C$18/1000000),J222*('Other inputs'!$C$6/'Other inputs'!$C$5))</f>
        <v>0</v>
      </c>
      <c r="AE222" s="149">
        <f>K222*('Other inputs'!$C$6/'Other inputs'!$C$5)</f>
        <v>0</v>
      </c>
      <c r="AF222" s="149">
        <f>L222*('Other inputs'!$C$6/'Other inputs'!$C$5)</f>
        <v>0</v>
      </c>
      <c r="AG222" s="188">
        <f>M222*('Other inputs'!$C$6/'Other inputs'!$C$5)</f>
        <v>0</v>
      </c>
      <c r="AH222" s="149">
        <f>N222*('Other inputs'!$C$6/'Other inputs'!$C$5)</f>
        <v>0</v>
      </c>
      <c r="AI222" s="149">
        <f>O222*('Other inputs'!$C$6/'Other inputs'!$C$5)</f>
        <v>2.7259520677619751</v>
      </c>
      <c r="AJ222" s="149">
        <f>P222*('Other inputs'!$C$6/'Other inputs'!$C$5)</f>
        <v>0</v>
      </c>
      <c r="AK222" s="149">
        <f>Q222*('Other inputs'!$C$6/'Other inputs'!$C$5)</f>
        <v>0</v>
      </c>
      <c r="AL222" s="188">
        <f>R222*('Other inputs'!$C$6/'Other inputs'!$C$5)</f>
        <v>0</v>
      </c>
      <c r="AM222" s="156">
        <f t="shared" si="46"/>
        <v>0</v>
      </c>
      <c r="AN222" s="149">
        <f t="shared" si="47"/>
        <v>2.7259520677619751</v>
      </c>
      <c r="AO222" s="149">
        <f t="shared" si="48"/>
        <v>0</v>
      </c>
      <c r="AP222" s="149">
        <f t="shared" si="49"/>
        <v>0</v>
      </c>
      <c r="AQ222" s="188">
        <f t="shared" si="50"/>
        <v>0</v>
      </c>
      <c r="AR222" s="149"/>
      <c r="AS222" s="156">
        <f>IF(D222=$C$171,'Other inputs'!$C$12/1000000,SUM(AC222:AG222))</f>
        <v>0</v>
      </c>
      <c r="AT222" s="200">
        <f>IF(D222=$C$171,$Z$171*('Other inputs'!$C$6/'Other inputs'!$C$5),SUM(AH222:AL222))</f>
        <v>2.7259520677619751</v>
      </c>
      <c r="AU222" s="210">
        <f t="shared" si="51"/>
        <v>2.7259520677619751</v>
      </c>
      <c r="AV222" s="214"/>
      <c r="AW222" s="199">
        <f>IF($G222=1,0,IF($B222=$B$172,AC222*('Other inputs'!$F$6/'Other inputs'!$F$5)-('Other inputs'!$C$28/1000000),AC222*('Other inputs'!$F$6/'Other inputs'!$F$5)))</f>
        <v>0</v>
      </c>
      <c r="AX222" s="200">
        <f>IF($G222=1,0,IF($B222=$B$172,AD222*('Other inputs'!$F$6/'Other inputs'!$F$5)-('Other inputs'!$C$29/1000000),AD222*('Other inputs'!$F$6/'Other inputs'!$F$5)))</f>
        <v>0</v>
      </c>
      <c r="AY222" s="200">
        <f>IF($G222=1,0,AE222*('Other inputs'!$F$6/'Other inputs'!$F$5))</f>
        <v>0</v>
      </c>
      <c r="AZ222" s="200">
        <f>IF($G222=1,0,AF222*('Other inputs'!$F$6/'Other inputs'!$F$5))</f>
        <v>0</v>
      </c>
      <c r="BA222" s="200">
        <f>IF($G222=1,0,AG222*('Other inputs'!$F$6/'Other inputs'!$F$5))</f>
        <v>0</v>
      </c>
      <c r="BB222" s="199">
        <f>IF($G222=1,0,AH222*('Other inputs'!$C$7/'Other inputs'!$C$6))</f>
        <v>0</v>
      </c>
      <c r="BC222" s="200">
        <f>IF($G222=1,0,AI222*('Other inputs'!$C$7/'Other inputs'!$C$6))</f>
        <v>2.7259520677619751</v>
      </c>
      <c r="BD222" s="200">
        <f>IF($G222=1,0,AJ222*('Other inputs'!$C$7/'Other inputs'!$C$6))</f>
        <v>0</v>
      </c>
      <c r="BE222" s="200">
        <f>IF($G222=1,0,AK222*('Other inputs'!$C$7/'Other inputs'!$C$6))</f>
        <v>0</v>
      </c>
      <c r="BF222" s="200">
        <f>IF($G222=1,0,AL222*('Other inputs'!$C$7/'Other inputs'!$C$6))</f>
        <v>0</v>
      </c>
      <c r="BG222" s="199">
        <f t="shared" si="52"/>
        <v>0</v>
      </c>
      <c r="BH222" s="200">
        <f t="shared" si="53"/>
        <v>2.7259520677619751</v>
      </c>
      <c r="BI222" s="200">
        <f t="shared" si="54"/>
        <v>0</v>
      </c>
      <c r="BJ222" s="200">
        <f t="shared" si="55"/>
        <v>0</v>
      </c>
      <c r="BK222" s="210">
        <f t="shared" si="56"/>
        <v>0</v>
      </c>
      <c r="BL222" s="200"/>
      <c r="BM222" s="199">
        <f>IF(D222=C$171,'Other inputs'!$C$13/1000000,SUM(AW222:BA222))</f>
        <v>0</v>
      </c>
      <c r="BN222" s="200">
        <f>IF(B222=$B$171,$AT$171*('Other inputs'!$C$7/'Other inputs'!$C$6),SUM(BB222:BF222))</f>
        <v>2.7259520677619751</v>
      </c>
      <c r="BO222" s="188">
        <f t="shared" si="57"/>
        <v>2.7259520677619751</v>
      </c>
    </row>
    <row r="223" spans="2:67">
      <c r="B223" s="121" t="str">
        <f>'KI 2019-20'!B224</f>
        <v>E2534</v>
      </c>
      <c r="C223" s="160" t="str">
        <f t="shared" si="44"/>
        <v>E2534</v>
      </c>
      <c r="D223" s="160" t="str">
        <f t="shared" si="45"/>
        <v>E2534</v>
      </c>
      <c r="E223" t="str">
        <f>INDEX('KI 2019-20'!D$9:D$383,MATCH($B223,'KI 2019-20'!$B$9:$B$383,0))</f>
        <v>SD</v>
      </c>
      <c r="F223">
        <f>INDEX('KI 2019-20'!E$9:E$383,MATCH($B223,'KI 2019-20'!$B$9:$B$383,0))</f>
        <v>0</v>
      </c>
      <c r="G223" s="119">
        <v>0</v>
      </c>
      <c r="H223" s="120" t="str">
        <f>INDEX('KI 2019-20'!F$9:F$383,MATCH($B223,'KI 2019-20'!$B$9:$B$383,0))</f>
        <v>North Kesteven</v>
      </c>
      <c r="I223" s="154">
        <f>_xlfn.IFNA(IF($B223=$B$382,0,INDEX('I.Supplementary 2019-20'!N$8:N$191,MATCH($B223,'I.Supplementary 2019-20'!$B$8:$B$191,0))),INDEX('KI 2019-20'!N$9:N$383,MATCH($B223,'KI 2019-20'!$B$9:$B$383,0)))</f>
        <v>0</v>
      </c>
      <c r="J223" s="153">
        <f>_xlfn.IFNA(IF($B223=$B$382,0,INDEX('I.Supplementary 2019-20'!O$8:O$191,MATCH($B223,'I.Supplementary 2019-20'!$B$8:$B$191,0))),INDEX('KI 2019-20'!O$9:O$383,MATCH($B223,'KI 2019-20'!$B$9:$B$383,0)))</f>
        <v>0</v>
      </c>
      <c r="K223" s="153">
        <f>_xlfn.IFNA(IF($B223=$B$382,0,INDEX('I.Supplementary 2019-20'!P$8:P$191,MATCH($B223,'I.Supplementary 2019-20'!$B$8:$B$191,0))),INDEX('KI 2019-20'!P$9:P$383,MATCH($B223,'KI 2019-20'!$B$9:$B$383,0)))</f>
        <v>0</v>
      </c>
      <c r="L223" s="153">
        <f>_xlfn.IFNA(IF($B223=$B$382,0,INDEX('I.Supplementary 2019-20'!Q$8:Q$191,MATCH($B223,'I.Supplementary 2019-20'!$B$8:$B$191,0))),INDEX('KI 2019-20'!Q$9:Q$383,MATCH($B223,'KI 2019-20'!$B$9:$B$383,0)))</f>
        <v>0</v>
      </c>
      <c r="M223" s="155">
        <f>_xlfn.IFNA(IF($B223=$B$382,0,INDEX('I.Supplementary 2019-20'!R$8:R$191,MATCH($B223,'I.Supplementary 2019-20'!$B$8:$B$191,0))),INDEX('KI 2019-20'!R$9:R$383,MATCH($B223,'KI 2019-20'!$B$9:$B$383,0)))</f>
        <v>0</v>
      </c>
      <c r="N223" s="153">
        <f>_xlfn.IFNA(IF($B223=$B$382,0,INDEX('I.Supplementary 2019-20'!S$8:S$191,MATCH($B223,'I.Supplementary 2019-20'!$B$8:$B$191,0))),INDEX('KI 2019-20'!S$9:S$383,MATCH($B223,'KI 2019-20'!$B$9:$B$383,0)))</f>
        <v>0</v>
      </c>
      <c r="O223" s="153">
        <f>_xlfn.IFNA(IF($B223=$B$382,0,INDEX('I.Supplementary 2019-20'!T$8:T$191,MATCH($B223,'I.Supplementary 2019-20'!$B$8:$B$191,0))),INDEX('KI 2019-20'!T$9:T$383,MATCH($B223,'KI 2019-20'!$B$9:$B$383,0)))</f>
        <v>3.0638002183748112</v>
      </c>
      <c r="P223" s="153">
        <f>_xlfn.IFNA(IF($B223=$B$382,0,INDEX('I.Supplementary 2019-20'!U$8:U$191,MATCH($B223,'I.Supplementary 2019-20'!$B$8:$B$191,0))),INDEX('KI 2019-20'!U$9:U$383,MATCH($B223,'KI 2019-20'!$B$9:$B$383,0)))</f>
        <v>0</v>
      </c>
      <c r="Q223" s="153">
        <f>_xlfn.IFNA(IF($B223=$B$382,0,INDEX('I.Supplementary 2019-20'!V$8:V$191,MATCH($B223,'I.Supplementary 2019-20'!$B$8:$B$191,0))),INDEX('KI 2019-20'!V$9:V$383,MATCH($B223,'KI 2019-20'!$B$9:$B$383,0)))</f>
        <v>0</v>
      </c>
      <c r="R223" s="155">
        <f>_xlfn.IFNA(IF($B223=$B$382,0,INDEX('I.Supplementary 2019-20'!W$8:W$191,MATCH($B223,'I.Supplementary 2019-20'!$B$8:$B$191,0))),INDEX('KI 2019-20'!W$9:W$383,MATCH($B223,'KI 2019-20'!$B$9:$B$383,0)))</f>
        <v>0</v>
      </c>
      <c r="S223" s="153">
        <f>_xlfn.IFNA(IF($B223=$B$382,0,INDEX('I.Supplementary 2019-20'!X$8:X$191,MATCH($B223,'I.Supplementary 2019-20'!$B$8:$B$191,0))),INDEX('KI 2019-20'!X$9:X$383,MATCH($B223,'KI 2019-20'!$B$9:$B$383,0)))</f>
        <v>0</v>
      </c>
      <c r="T223" s="153">
        <f>_xlfn.IFNA(IF($B223=$B$382,0,INDEX('I.Supplementary 2019-20'!Y$8:Y$191,MATCH($B223,'I.Supplementary 2019-20'!$B$8:$B$191,0))),INDEX('KI 2019-20'!Y$9:Y$383,MATCH($B223,'KI 2019-20'!$B$9:$B$383,0)))</f>
        <v>3.0638002183748112</v>
      </c>
      <c r="U223" s="153">
        <f>_xlfn.IFNA(IF($B223=$B$382,0,INDEX('I.Supplementary 2019-20'!Z$8:Z$191,MATCH($B223,'I.Supplementary 2019-20'!$B$8:$B$191,0))),INDEX('KI 2019-20'!Z$9:Z$383,MATCH($B223,'KI 2019-20'!$B$9:$B$383,0)))</f>
        <v>0</v>
      </c>
      <c r="V223" s="153">
        <f>_xlfn.IFNA(IF($B223=$B$382,0,INDEX('I.Supplementary 2019-20'!AA$8:AA$191,MATCH($B223,'I.Supplementary 2019-20'!$B$8:$B$191,0))),INDEX('KI 2019-20'!AA$9:AA$383,MATCH($B223,'KI 2019-20'!$B$9:$B$383,0)))</f>
        <v>0</v>
      </c>
      <c r="W223" s="155">
        <f>_xlfn.IFNA(IF($B223=$B$382,0,INDEX('I.Supplementary 2019-20'!AB$8:AB$191,MATCH($B223,'I.Supplementary 2019-20'!$B$8:$B$191,0))),INDEX('KI 2019-20'!AB$9:AB$383,MATCH($B223,'KI 2019-20'!$B$9:$B$383,0)))</f>
        <v>0</v>
      </c>
      <c r="Y223" s="154">
        <f>_xlfn.IFNA(IF($B223=$B$382,0,INDEX('I.Supplementary 2019-20'!$I$8:$I$191,MATCH($B223,'I.Supplementary 2019-20'!$B$8:$B$191,0))),INDEX('KI 2019-20'!$I$9:$I$383,MATCH($B223,'KI 2019-20'!$B$9:$B$383,0)))</f>
        <v>0</v>
      </c>
      <c r="Z223" s="153">
        <f>_xlfn.IFNA(IF($B223=$B$382,0,INDEX('I.Supplementary 2019-20'!$J$8:$J$191,MATCH($B223,'I.Supplementary 2019-20'!$B$8:$B$191,0))),INDEX('KI 2019-20'!$J$9:$J$383,MATCH($B223,'KI 2019-20'!$B$9:$B$383,0)))</f>
        <v>3.0638002183748112</v>
      </c>
      <c r="AA223" s="155">
        <f>_xlfn.IFNA(IF($B223=$B$382,0,INDEX('I.Supplementary 2019-20'!$H$8:$H$191,MATCH($B223,'I.Supplementary 2019-20'!$B$8:$B$191,0))),INDEX('KI 2019-20'!$H$9:$H$383,MATCH($B223,'KI 2019-20'!$B$9:$B$383,0)))</f>
        <v>3.0638002183748112</v>
      </c>
      <c r="AC223" s="156">
        <f>I223*('Other inputs'!$C$6/'Other inputs'!$C$5)</f>
        <v>0</v>
      </c>
      <c r="AD223" s="149">
        <f>IF(B223=$B$35,J223*('Other inputs'!$C$6/'Other inputs'!$C$5)-('Other inputs'!$C$18/1000000),J223*('Other inputs'!$C$6/'Other inputs'!$C$5))</f>
        <v>0</v>
      </c>
      <c r="AE223" s="149">
        <f>K223*('Other inputs'!$C$6/'Other inputs'!$C$5)</f>
        <v>0</v>
      </c>
      <c r="AF223" s="149">
        <f>L223*('Other inputs'!$C$6/'Other inputs'!$C$5)</f>
        <v>0</v>
      </c>
      <c r="AG223" s="188">
        <f>M223*('Other inputs'!$C$6/'Other inputs'!$C$5)</f>
        <v>0</v>
      </c>
      <c r="AH223" s="149">
        <f>N223*('Other inputs'!$C$6/'Other inputs'!$C$5)</f>
        <v>0</v>
      </c>
      <c r="AI223" s="149">
        <f>O223*('Other inputs'!$C$6/'Other inputs'!$C$5)</f>
        <v>3.1137195702016922</v>
      </c>
      <c r="AJ223" s="149">
        <f>P223*('Other inputs'!$C$6/'Other inputs'!$C$5)</f>
        <v>0</v>
      </c>
      <c r="AK223" s="149">
        <f>Q223*('Other inputs'!$C$6/'Other inputs'!$C$5)</f>
        <v>0</v>
      </c>
      <c r="AL223" s="188">
        <f>R223*('Other inputs'!$C$6/'Other inputs'!$C$5)</f>
        <v>0</v>
      </c>
      <c r="AM223" s="156">
        <f t="shared" si="46"/>
        <v>0</v>
      </c>
      <c r="AN223" s="149">
        <f t="shared" si="47"/>
        <v>3.1137195702016922</v>
      </c>
      <c r="AO223" s="149">
        <f t="shared" si="48"/>
        <v>0</v>
      </c>
      <c r="AP223" s="149">
        <f t="shared" si="49"/>
        <v>0</v>
      </c>
      <c r="AQ223" s="188">
        <f t="shared" si="50"/>
        <v>0</v>
      </c>
      <c r="AR223" s="149"/>
      <c r="AS223" s="156">
        <f>IF(D223=$C$171,'Other inputs'!$C$12/1000000,SUM(AC223:AG223))</f>
        <v>0</v>
      </c>
      <c r="AT223" s="200">
        <f>IF(D223=$C$171,$Z$171*('Other inputs'!$C$6/'Other inputs'!$C$5),SUM(AH223:AL223))</f>
        <v>3.1137195702016922</v>
      </c>
      <c r="AU223" s="210">
        <f t="shared" si="51"/>
        <v>3.1137195702016922</v>
      </c>
      <c r="AV223" s="214"/>
      <c r="AW223" s="199">
        <f>IF($G223=1,0,IF($B223=$B$172,AC223*('Other inputs'!$F$6/'Other inputs'!$F$5)-('Other inputs'!$C$28/1000000),AC223*('Other inputs'!$F$6/'Other inputs'!$F$5)))</f>
        <v>0</v>
      </c>
      <c r="AX223" s="200">
        <f>IF($G223=1,0,IF($B223=$B$172,AD223*('Other inputs'!$F$6/'Other inputs'!$F$5)-('Other inputs'!$C$29/1000000),AD223*('Other inputs'!$F$6/'Other inputs'!$F$5)))</f>
        <v>0</v>
      </c>
      <c r="AY223" s="200">
        <f>IF($G223=1,0,AE223*('Other inputs'!$F$6/'Other inputs'!$F$5))</f>
        <v>0</v>
      </c>
      <c r="AZ223" s="200">
        <f>IF($G223=1,0,AF223*('Other inputs'!$F$6/'Other inputs'!$F$5))</f>
        <v>0</v>
      </c>
      <c r="BA223" s="200">
        <f>IF($G223=1,0,AG223*('Other inputs'!$F$6/'Other inputs'!$F$5))</f>
        <v>0</v>
      </c>
      <c r="BB223" s="199">
        <f>IF($G223=1,0,AH223*('Other inputs'!$C$7/'Other inputs'!$C$6))</f>
        <v>0</v>
      </c>
      <c r="BC223" s="200">
        <f>IF($G223=1,0,AI223*('Other inputs'!$C$7/'Other inputs'!$C$6))</f>
        <v>3.1137195702016922</v>
      </c>
      <c r="BD223" s="200">
        <f>IF($G223=1,0,AJ223*('Other inputs'!$C$7/'Other inputs'!$C$6))</f>
        <v>0</v>
      </c>
      <c r="BE223" s="200">
        <f>IF($G223=1,0,AK223*('Other inputs'!$C$7/'Other inputs'!$C$6))</f>
        <v>0</v>
      </c>
      <c r="BF223" s="200">
        <f>IF($G223=1,0,AL223*('Other inputs'!$C$7/'Other inputs'!$C$6))</f>
        <v>0</v>
      </c>
      <c r="BG223" s="199">
        <f t="shared" si="52"/>
        <v>0</v>
      </c>
      <c r="BH223" s="200">
        <f t="shared" si="53"/>
        <v>3.1137195702016922</v>
      </c>
      <c r="BI223" s="200">
        <f t="shared" si="54"/>
        <v>0</v>
      </c>
      <c r="BJ223" s="200">
        <f t="shared" si="55"/>
        <v>0</v>
      </c>
      <c r="BK223" s="210">
        <f t="shared" si="56"/>
        <v>0</v>
      </c>
      <c r="BL223" s="200"/>
      <c r="BM223" s="199">
        <f>IF(D223=C$171,'Other inputs'!$C$13/1000000,SUM(AW223:BA223))</f>
        <v>0</v>
      </c>
      <c r="BN223" s="200">
        <f>IF(B223=$B$171,$AT$171*('Other inputs'!$C$7/'Other inputs'!$C$6),SUM(BB223:BF223))</f>
        <v>3.1137195702016922</v>
      </c>
      <c r="BO223" s="188">
        <f t="shared" si="57"/>
        <v>3.1137195702016922</v>
      </c>
    </row>
    <row r="224" spans="2:67">
      <c r="B224" s="121" t="str">
        <f>'KI 2019-20'!B225</f>
        <v>E2004</v>
      </c>
      <c r="C224" s="160" t="str">
        <f t="shared" si="44"/>
        <v>E2004</v>
      </c>
      <c r="D224" s="160" t="str">
        <f t="shared" si="45"/>
        <v>E2004</v>
      </c>
      <c r="E224" t="str">
        <f>INDEX('KI 2019-20'!D$9:D$383,MATCH($B224,'KI 2019-20'!$B$9:$B$383,0))</f>
        <v>UNINFIR</v>
      </c>
      <c r="F224">
        <f>INDEX('KI 2019-20'!E$9:E$383,MATCH($B224,'KI 2019-20'!$B$9:$B$383,0))</f>
        <v>0</v>
      </c>
      <c r="G224" s="119">
        <v>0</v>
      </c>
      <c r="H224" s="120" t="str">
        <f>INDEX('KI 2019-20'!F$9:F$383,MATCH($B224,'KI 2019-20'!$B$9:$B$383,0))</f>
        <v>North Lincolnshire</v>
      </c>
      <c r="I224" s="154">
        <f>_xlfn.IFNA(IF($B224=$B$382,0,INDEX('I.Supplementary 2019-20'!N$8:N$191,MATCH($B224,'I.Supplementary 2019-20'!$B$8:$B$191,0))),INDEX('KI 2019-20'!N$9:N$383,MATCH($B224,'KI 2019-20'!$B$9:$B$383,0)))</f>
        <v>6.1743682115080132</v>
      </c>
      <c r="J224" s="153">
        <f>_xlfn.IFNA(IF($B224=$B$382,0,INDEX('I.Supplementary 2019-20'!O$8:O$191,MATCH($B224,'I.Supplementary 2019-20'!$B$8:$B$191,0))),INDEX('KI 2019-20'!O$9:O$383,MATCH($B224,'KI 2019-20'!$B$9:$B$383,0)))</f>
        <v>-7.5885018558841194E-2</v>
      </c>
      <c r="K224" s="153">
        <f>_xlfn.IFNA(IF($B224=$B$382,0,INDEX('I.Supplementary 2019-20'!P$8:P$191,MATCH($B224,'I.Supplementary 2019-20'!$B$8:$B$191,0))),INDEX('KI 2019-20'!P$9:P$383,MATCH($B224,'KI 2019-20'!$B$9:$B$383,0)))</f>
        <v>0</v>
      </c>
      <c r="L224" s="153">
        <f>_xlfn.IFNA(IF($B224=$B$382,0,INDEX('I.Supplementary 2019-20'!Q$8:Q$191,MATCH($B224,'I.Supplementary 2019-20'!$B$8:$B$191,0))),INDEX('KI 2019-20'!Q$9:Q$383,MATCH($B224,'KI 2019-20'!$B$9:$B$383,0)))</f>
        <v>0</v>
      </c>
      <c r="M224" s="155">
        <f>_xlfn.IFNA(IF($B224=$B$382,0,INDEX('I.Supplementary 2019-20'!R$8:R$191,MATCH($B224,'I.Supplementary 2019-20'!$B$8:$B$191,0))),INDEX('KI 2019-20'!R$9:R$383,MATCH($B224,'KI 2019-20'!$B$9:$B$383,0)))</f>
        <v>0</v>
      </c>
      <c r="N224" s="153">
        <f>_xlfn.IFNA(IF($B224=$B$382,0,INDEX('I.Supplementary 2019-20'!S$8:S$191,MATCH($B224,'I.Supplementary 2019-20'!$B$8:$B$191,0))),INDEX('KI 2019-20'!S$9:S$383,MATCH($B224,'KI 2019-20'!$B$9:$B$383,0)))</f>
        <v>26.808012944715099</v>
      </c>
      <c r="O224" s="153">
        <f>_xlfn.IFNA(IF($B224=$B$382,0,INDEX('I.Supplementary 2019-20'!T$8:T$191,MATCH($B224,'I.Supplementary 2019-20'!$B$8:$B$191,0))),INDEX('KI 2019-20'!T$9:T$383,MATCH($B224,'KI 2019-20'!$B$9:$B$383,0)))</f>
        <v>5.8311953093084243</v>
      </c>
      <c r="P224" s="153">
        <f>_xlfn.IFNA(IF($B224=$B$382,0,INDEX('I.Supplementary 2019-20'!U$8:U$191,MATCH($B224,'I.Supplementary 2019-20'!$B$8:$B$191,0))),INDEX('KI 2019-20'!U$9:U$383,MATCH($B224,'KI 2019-20'!$B$9:$B$383,0)))</f>
        <v>0</v>
      </c>
      <c r="Q224" s="153">
        <f>_xlfn.IFNA(IF($B224=$B$382,0,INDEX('I.Supplementary 2019-20'!V$8:V$191,MATCH($B224,'I.Supplementary 2019-20'!$B$8:$B$191,0))),INDEX('KI 2019-20'!V$9:V$383,MATCH($B224,'KI 2019-20'!$B$9:$B$383,0)))</f>
        <v>0</v>
      </c>
      <c r="R224" s="155">
        <f>_xlfn.IFNA(IF($B224=$B$382,0,INDEX('I.Supplementary 2019-20'!W$8:W$191,MATCH($B224,'I.Supplementary 2019-20'!$B$8:$B$191,0))),INDEX('KI 2019-20'!W$9:W$383,MATCH($B224,'KI 2019-20'!$B$9:$B$383,0)))</f>
        <v>0</v>
      </c>
      <c r="S224" s="153">
        <f>_xlfn.IFNA(IF($B224=$B$382,0,INDEX('I.Supplementary 2019-20'!X$8:X$191,MATCH($B224,'I.Supplementary 2019-20'!$B$8:$B$191,0))),INDEX('KI 2019-20'!X$9:X$383,MATCH($B224,'KI 2019-20'!$B$9:$B$383,0)))</f>
        <v>32.982381156223113</v>
      </c>
      <c r="T224" s="153">
        <f>_xlfn.IFNA(IF($B224=$B$382,0,INDEX('I.Supplementary 2019-20'!Y$8:Y$191,MATCH($B224,'I.Supplementary 2019-20'!$B$8:$B$191,0))),INDEX('KI 2019-20'!Y$9:Y$383,MATCH($B224,'KI 2019-20'!$B$9:$B$383,0)))</f>
        <v>5.7553102907495832</v>
      </c>
      <c r="U224" s="153">
        <f>_xlfn.IFNA(IF($B224=$B$382,0,INDEX('I.Supplementary 2019-20'!Z$8:Z$191,MATCH($B224,'I.Supplementary 2019-20'!$B$8:$B$191,0))),INDEX('KI 2019-20'!Z$9:Z$383,MATCH($B224,'KI 2019-20'!$B$9:$B$383,0)))</f>
        <v>0</v>
      </c>
      <c r="V224" s="153">
        <f>_xlfn.IFNA(IF($B224=$B$382,0,INDEX('I.Supplementary 2019-20'!AA$8:AA$191,MATCH($B224,'I.Supplementary 2019-20'!$B$8:$B$191,0))),INDEX('KI 2019-20'!AA$9:AA$383,MATCH($B224,'KI 2019-20'!$B$9:$B$383,0)))</f>
        <v>0</v>
      </c>
      <c r="W224" s="155">
        <f>_xlfn.IFNA(IF($B224=$B$382,0,INDEX('I.Supplementary 2019-20'!AB$8:AB$191,MATCH($B224,'I.Supplementary 2019-20'!$B$8:$B$191,0))),INDEX('KI 2019-20'!AB$9:AB$383,MATCH($B224,'KI 2019-20'!$B$9:$B$383,0)))</f>
        <v>0</v>
      </c>
      <c r="Y224" s="154">
        <f>_xlfn.IFNA(IF($B224=$B$382,0,INDEX('I.Supplementary 2019-20'!$I$8:$I$191,MATCH($B224,'I.Supplementary 2019-20'!$B$8:$B$191,0))),INDEX('KI 2019-20'!$I$9:$I$383,MATCH($B224,'KI 2019-20'!$B$9:$B$383,0)))</f>
        <v>6.0984831929491721</v>
      </c>
      <c r="Z224" s="153">
        <f>_xlfn.IFNA(IF($B224=$B$382,0,INDEX('I.Supplementary 2019-20'!$J$8:$J$191,MATCH($B224,'I.Supplementary 2019-20'!$B$8:$B$191,0))),INDEX('KI 2019-20'!$J$9:$J$383,MATCH($B224,'KI 2019-20'!$B$9:$B$383,0)))</f>
        <v>32.639208254023522</v>
      </c>
      <c r="AA224" s="155">
        <f>_xlfn.IFNA(IF($B224=$B$382,0,INDEX('I.Supplementary 2019-20'!$H$8:$H$191,MATCH($B224,'I.Supplementary 2019-20'!$B$8:$B$191,0))),INDEX('KI 2019-20'!$H$9:$H$383,MATCH($B224,'KI 2019-20'!$B$9:$B$383,0)))</f>
        <v>38.737691446972697</v>
      </c>
      <c r="AC224" s="156">
        <f>I224*('Other inputs'!$C$6/'Other inputs'!$C$5)</f>
        <v>6.2749689155651707</v>
      </c>
      <c r="AD224" s="149">
        <f>IF(B224=$B$35,J224*('Other inputs'!$C$6/'Other inputs'!$C$5)-('Other inputs'!$C$18/1000000),J224*('Other inputs'!$C$6/'Other inputs'!$C$5))</f>
        <v>-7.7121434339840644E-2</v>
      </c>
      <c r="AE224" s="149">
        <f>K224*('Other inputs'!$C$6/'Other inputs'!$C$5)</f>
        <v>0</v>
      </c>
      <c r="AF224" s="149">
        <f>L224*('Other inputs'!$C$6/'Other inputs'!$C$5)</f>
        <v>0</v>
      </c>
      <c r="AG224" s="188">
        <f>M224*('Other inputs'!$C$6/'Other inputs'!$C$5)</f>
        <v>0</v>
      </c>
      <c r="AH224" s="149">
        <f>N224*('Other inputs'!$C$6/'Other inputs'!$C$5)</f>
        <v>27.24480337965954</v>
      </c>
      <c r="AI224" s="149">
        <f>O224*('Other inputs'!$C$6/'Other inputs'!$C$5)</f>
        <v>5.9262046015171155</v>
      </c>
      <c r="AJ224" s="149">
        <f>P224*('Other inputs'!$C$6/'Other inputs'!$C$5)</f>
        <v>0</v>
      </c>
      <c r="AK224" s="149">
        <f>Q224*('Other inputs'!$C$6/'Other inputs'!$C$5)</f>
        <v>0</v>
      </c>
      <c r="AL224" s="188">
        <f>R224*('Other inputs'!$C$6/'Other inputs'!$C$5)</f>
        <v>0</v>
      </c>
      <c r="AM224" s="156">
        <f t="shared" si="46"/>
        <v>33.519772295224712</v>
      </c>
      <c r="AN224" s="149">
        <f t="shared" si="47"/>
        <v>5.8490831671772749</v>
      </c>
      <c r="AO224" s="149">
        <f t="shared" si="48"/>
        <v>0</v>
      </c>
      <c r="AP224" s="149">
        <f t="shared" si="49"/>
        <v>0</v>
      </c>
      <c r="AQ224" s="188">
        <f t="shared" si="50"/>
        <v>0</v>
      </c>
      <c r="AR224" s="149"/>
      <c r="AS224" s="156">
        <f>IF(D224=$C$171,'Other inputs'!$C$12/1000000,SUM(AC224:AG224))</f>
        <v>6.1978474812253301</v>
      </c>
      <c r="AT224" s="200">
        <f>IF(D224=$C$171,$Z$171*('Other inputs'!$C$6/'Other inputs'!$C$5),SUM(AH224:AL224))</f>
        <v>33.171007981176658</v>
      </c>
      <c r="AU224" s="210">
        <f t="shared" si="51"/>
        <v>39.368855462401989</v>
      </c>
      <c r="AV224" s="214"/>
      <c r="AW224" s="199">
        <f>IF($G224=1,0,IF($B224=$B$172,AC224*('Other inputs'!$F$6/'Other inputs'!$F$5)-('Other inputs'!$C$28/1000000),AC224*('Other inputs'!$F$6/'Other inputs'!$F$5)))</f>
        <v>6.3096692044991709</v>
      </c>
      <c r="AX224" s="200">
        <f>IF($G224=1,0,IF($B224=$B$172,AD224*('Other inputs'!$F$6/'Other inputs'!$F$5)-('Other inputs'!$C$29/1000000),AD224*('Other inputs'!$F$6/'Other inputs'!$F$5)))</f>
        <v>-7.7547912317756804E-2</v>
      </c>
      <c r="AY224" s="200">
        <f>IF($G224=1,0,AE224*('Other inputs'!$F$6/'Other inputs'!$F$5))</f>
        <v>0</v>
      </c>
      <c r="AZ224" s="200">
        <f>IF($G224=1,0,AF224*('Other inputs'!$F$6/'Other inputs'!$F$5))</f>
        <v>0</v>
      </c>
      <c r="BA224" s="200">
        <f>IF($G224=1,0,AG224*('Other inputs'!$F$6/'Other inputs'!$F$5))</f>
        <v>0</v>
      </c>
      <c r="BB224" s="199">
        <f>IF($G224=1,0,AH224*('Other inputs'!$C$7/'Other inputs'!$C$6))</f>
        <v>27.24480337965954</v>
      </c>
      <c r="BC224" s="200">
        <f>IF($G224=1,0,AI224*('Other inputs'!$C$7/'Other inputs'!$C$6))</f>
        <v>5.9262046015171155</v>
      </c>
      <c r="BD224" s="200">
        <f>IF($G224=1,0,AJ224*('Other inputs'!$C$7/'Other inputs'!$C$6))</f>
        <v>0</v>
      </c>
      <c r="BE224" s="200">
        <f>IF($G224=1,0,AK224*('Other inputs'!$C$7/'Other inputs'!$C$6))</f>
        <v>0</v>
      </c>
      <c r="BF224" s="200">
        <f>IF($G224=1,0,AL224*('Other inputs'!$C$7/'Other inputs'!$C$6))</f>
        <v>0</v>
      </c>
      <c r="BG224" s="199">
        <f t="shared" si="52"/>
        <v>33.554472584158709</v>
      </c>
      <c r="BH224" s="200">
        <f t="shared" si="53"/>
        <v>5.848656689199359</v>
      </c>
      <c r="BI224" s="200">
        <f t="shared" si="54"/>
        <v>0</v>
      </c>
      <c r="BJ224" s="200">
        <f t="shared" si="55"/>
        <v>0</v>
      </c>
      <c r="BK224" s="210">
        <f t="shared" si="56"/>
        <v>0</v>
      </c>
      <c r="BL224" s="200"/>
      <c r="BM224" s="199">
        <f>IF(D224=C$171,'Other inputs'!$C$13/1000000,SUM(AW224:BA224))</f>
        <v>6.2321212921814144</v>
      </c>
      <c r="BN224" s="200">
        <f>IF(B224=$B$171,$AT$171*('Other inputs'!$C$7/'Other inputs'!$C$6),SUM(BB224:BF224))</f>
        <v>33.171007981176658</v>
      </c>
      <c r="BO224" s="188">
        <f t="shared" si="57"/>
        <v>39.403129273358076</v>
      </c>
    </row>
    <row r="225" spans="2:67">
      <c r="B225" s="121" t="str">
        <f>'KI 2019-20'!B226</f>
        <v>E2635</v>
      </c>
      <c r="C225" s="160" t="str">
        <f t="shared" si="44"/>
        <v>E2635</v>
      </c>
      <c r="D225" s="160" t="str">
        <f t="shared" si="45"/>
        <v>E2635</v>
      </c>
      <c r="E225" t="str">
        <f>INDEX('KI 2019-20'!D$9:D$383,MATCH($B225,'KI 2019-20'!$B$9:$B$383,0))</f>
        <v>SD</v>
      </c>
      <c r="F225" t="str">
        <f>INDEX('KI 2019-20'!E$9:E$383,MATCH($B225,'KI 2019-20'!$B$9:$B$383,0))</f>
        <v>P1910</v>
      </c>
      <c r="G225" s="119">
        <v>0</v>
      </c>
      <c r="H225" s="120" t="str">
        <f>INDEX('KI 2019-20'!F$9:F$383,MATCH($B225,'KI 2019-20'!$B$9:$B$383,0))</f>
        <v>North Norfolk</v>
      </c>
      <c r="I225" s="154">
        <f>_xlfn.IFNA(IF($B225=$B$382,0,INDEX('I.Supplementary 2019-20'!N$8:N$191,MATCH($B225,'I.Supplementary 2019-20'!$B$8:$B$191,0))),INDEX('KI 2019-20'!N$9:N$383,MATCH($B225,'KI 2019-20'!$B$9:$B$383,0)))</f>
        <v>0</v>
      </c>
      <c r="J225" s="153">
        <f>_xlfn.IFNA(IF($B225=$B$382,0,INDEX('I.Supplementary 2019-20'!O$8:O$191,MATCH($B225,'I.Supplementary 2019-20'!$B$8:$B$191,0))),INDEX('KI 2019-20'!O$9:O$383,MATCH($B225,'KI 2019-20'!$B$9:$B$383,0)))</f>
        <v>8.8359356840354397E-2</v>
      </c>
      <c r="K225" s="153">
        <f>_xlfn.IFNA(IF($B225=$B$382,0,INDEX('I.Supplementary 2019-20'!P$8:P$191,MATCH($B225,'I.Supplementary 2019-20'!$B$8:$B$191,0))),INDEX('KI 2019-20'!P$9:P$383,MATCH($B225,'KI 2019-20'!$B$9:$B$383,0)))</f>
        <v>0</v>
      </c>
      <c r="L225" s="153">
        <f>_xlfn.IFNA(IF($B225=$B$382,0,INDEX('I.Supplementary 2019-20'!Q$8:Q$191,MATCH($B225,'I.Supplementary 2019-20'!$B$8:$B$191,0))),INDEX('KI 2019-20'!Q$9:Q$383,MATCH($B225,'KI 2019-20'!$B$9:$B$383,0)))</f>
        <v>0</v>
      </c>
      <c r="M225" s="155">
        <f>_xlfn.IFNA(IF($B225=$B$382,0,INDEX('I.Supplementary 2019-20'!R$8:R$191,MATCH($B225,'I.Supplementary 2019-20'!$B$8:$B$191,0))),INDEX('KI 2019-20'!R$9:R$383,MATCH($B225,'KI 2019-20'!$B$9:$B$383,0)))</f>
        <v>0</v>
      </c>
      <c r="N225" s="153">
        <f>_xlfn.IFNA(IF($B225=$B$382,0,INDEX('I.Supplementary 2019-20'!S$8:S$191,MATCH($B225,'I.Supplementary 2019-20'!$B$8:$B$191,0))),INDEX('KI 2019-20'!S$9:S$383,MATCH($B225,'KI 2019-20'!$B$9:$B$383,0)))</f>
        <v>0</v>
      </c>
      <c r="O225" s="153">
        <f>_xlfn.IFNA(IF($B225=$B$382,0,INDEX('I.Supplementary 2019-20'!T$8:T$191,MATCH($B225,'I.Supplementary 2019-20'!$B$8:$B$191,0))),INDEX('KI 2019-20'!T$9:T$383,MATCH($B225,'KI 2019-20'!$B$9:$B$383,0)))</f>
        <v>3.1735185869858795</v>
      </c>
      <c r="P225" s="153">
        <f>_xlfn.IFNA(IF($B225=$B$382,0,INDEX('I.Supplementary 2019-20'!U$8:U$191,MATCH($B225,'I.Supplementary 2019-20'!$B$8:$B$191,0))),INDEX('KI 2019-20'!U$9:U$383,MATCH($B225,'KI 2019-20'!$B$9:$B$383,0)))</f>
        <v>0</v>
      </c>
      <c r="Q225" s="153">
        <f>_xlfn.IFNA(IF($B225=$B$382,0,INDEX('I.Supplementary 2019-20'!V$8:V$191,MATCH($B225,'I.Supplementary 2019-20'!$B$8:$B$191,0))),INDEX('KI 2019-20'!V$9:V$383,MATCH($B225,'KI 2019-20'!$B$9:$B$383,0)))</f>
        <v>0</v>
      </c>
      <c r="R225" s="155">
        <f>_xlfn.IFNA(IF($B225=$B$382,0,INDEX('I.Supplementary 2019-20'!W$8:W$191,MATCH($B225,'I.Supplementary 2019-20'!$B$8:$B$191,0))),INDEX('KI 2019-20'!W$9:W$383,MATCH($B225,'KI 2019-20'!$B$9:$B$383,0)))</f>
        <v>0</v>
      </c>
      <c r="S225" s="153">
        <f>_xlfn.IFNA(IF($B225=$B$382,0,INDEX('I.Supplementary 2019-20'!X$8:X$191,MATCH($B225,'I.Supplementary 2019-20'!$B$8:$B$191,0))),INDEX('KI 2019-20'!X$9:X$383,MATCH($B225,'KI 2019-20'!$B$9:$B$383,0)))</f>
        <v>0</v>
      </c>
      <c r="T225" s="153">
        <f>_xlfn.IFNA(IF($B225=$B$382,0,INDEX('I.Supplementary 2019-20'!Y$8:Y$191,MATCH($B225,'I.Supplementary 2019-20'!$B$8:$B$191,0))),INDEX('KI 2019-20'!Y$9:Y$383,MATCH($B225,'KI 2019-20'!$B$9:$B$383,0)))</f>
        <v>3.2618779438262338</v>
      </c>
      <c r="U225" s="153">
        <f>_xlfn.IFNA(IF($B225=$B$382,0,INDEX('I.Supplementary 2019-20'!Z$8:Z$191,MATCH($B225,'I.Supplementary 2019-20'!$B$8:$B$191,0))),INDEX('KI 2019-20'!Z$9:Z$383,MATCH($B225,'KI 2019-20'!$B$9:$B$383,0)))</f>
        <v>0</v>
      </c>
      <c r="V225" s="153">
        <f>_xlfn.IFNA(IF($B225=$B$382,0,INDEX('I.Supplementary 2019-20'!AA$8:AA$191,MATCH($B225,'I.Supplementary 2019-20'!$B$8:$B$191,0))),INDEX('KI 2019-20'!AA$9:AA$383,MATCH($B225,'KI 2019-20'!$B$9:$B$383,0)))</f>
        <v>0</v>
      </c>
      <c r="W225" s="155">
        <f>_xlfn.IFNA(IF($B225=$B$382,0,INDEX('I.Supplementary 2019-20'!AB$8:AB$191,MATCH($B225,'I.Supplementary 2019-20'!$B$8:$B$191,0))),INDEX('KI 2019-20'!AB$9:AB$383,MATCH($B225,'KI 2019-20'!$B$9:$B$383,0)))</f>
        <v>0</v>
      </c>
      <c r="Y225" s="154">
        <f>_xlfn.IFNA(IF($B225=$B$382,0,INDEX('I.Supplementary 2019-20'!$I$8:$I$191,MATCH($B225,'I.Supplementary 2019-20'!$B$8:$B$191,0))),INDEX('KI 2019-20'!$I$9:$I$383,MATCH($B225,'KI 2019-20'!$B$9:$B$383,0)))</f>
        <v>8.8359356840354397E-2</v>
      </c>
      <c r="Z225" s="153">
        <f>_xlfn.IFNA(IF($B225=$B$382,0,INDEX('I.Supplementary 2019-20'!$J$8:$J$191,MATCH($B225,'I.Supplementary 2019-20'!$B$8:$B$191,0))),INDEX('KI 2019-20'!$J$9:$J$383,MATCH($B225,'KI 2019-20'!$B$9:$B$383,0)))</f>
        <v>3.1735185869858795</v>
      </c>
      <c r="AA225" s="155">
        <f>_xlfn.IFNA(IF($B225=$B$382,0,INDEX('I.Supplementary 2019-20'!$H$8:$H$191,MATCH($B225,'I.Supplementary 2019-20'!$B$8:$B$191,0))),INDEX('KI 2019-20'!$H$9:$H$383,MATCH($B225,'KI 2019-20'!$B$9:$B$383,0)))</f>
        <v>3.2618779438262338</v>
      </c>
      <c r="AC225" s="156">
        <f>I225*('Other inputs'!$C$6/'Other inputs'!$C$5)</f>
        <v>0</v>
      </c>
      <c r="AD225" s="149">
        <f>IF(B225=$B$35,J225*('Other inputs'!$C$6/'Other inputs'!$C$5)-('Other inputs'!$C$18/1000000),J225*('Other inputs'!$C$6/'Other inputs'!$C$5))</f>
        <v>8.9799020495594392E-2</v>
      </c>
      <c r="AE225" s="149">
        <f>K225*('Other inputs'!$C$6/'Other inputs'!$C$5)</f>
        <v>0</v>
      </c>
      <c r="AF225" s="149">
        <f>L225*('Other inputs'!$C$6/'Other inputs'!$C$5)</f>
        <v>0</v>
      </c>
      <c r="AG225" s="188">
        <f>M225*('Other inputs'!$C$6/'Other inputs'!$C$5)</f>
        <v>0</v>
      </c>
      <c r="AH225" s="149">
        <f>N225*('Other inputs'!$C$6/'Other inputs'!$C$5)</f>
        <v>0</v>
      </c>
      <c r="AI225" s="149">
        <f>O225*('Other inputs'!$C$6/'Other inputs'!$C$5)</f>
        <v>3.2252256108064237</v>
      </c>
      <c r="AJ225" s="149">
        <f>P225*('Other inputs'!$C$6/'Other inputs'!$C$5)</f>
        <v>0</v>
      </c>
      <c r="AK225" s="149">
        <f>Q225*('Other inputs'!$C$6/'Other inputs'!$C$5)</f>
        <v>0</v>
      </c>
      <c r="AL225" s="188">
        <f>R225*('Other inputs'!$C$6/'Other inputs'!$C$5)</f>
        <v>0</v>
      </c>
      <c r="AM225" s="156">
        <f t="shared" si="46"/>
        <v>0</v>
      </c>
      <c r="AN225" s="149">
        <f t="shared" si="47"/>
        <v>3.315024631302018</v>
      </c>
      <c r="AO225" s="149">
        <f t="shared" si="48"/>
        <v>0</v>
      </c>
      <c r="AP225" s="149">
        <f t="shared" si="49"/>
        <v>0</v>
      </c>
      <c r="AQ225" s="188">
        <f t="shared" si="50"/>
        <v>0</v>
      </c>
      <c r="AR225" s="149"/>
      <c r="AS225" s="156">
        <f>IF(D225=$C$171,'Other inputs'!$C$12/1000000,SUM(AC225:AG225))</f>
        <v>8.9799020495594392E-2</v>
      </c>
      <c r="AT225" s="200">
        <f>IF(D225=$C$171,$Z$171*('Other inputs'!$C$6/'Other inputs'!$C$5),SUM(AH225:AL225))</f>
        <v>3.2252256108064237</v>
      </c>
      <c r="AU225" s="210">
        <f t="shared" si="51"/>
        <v>3.315024631302018</v>
      </c>
      <c r="AV225" s="214"/>
      <c r="AW225" s="199">
        <f>IF($G225=1,0,IF($B225=$B$172,AC225*('Other inputs'!$F$6/'Other inputs'!$F$5)-('Other inputs'!$C$28/1000000),AC225*('Other inputs'!$F$6/'Other inputs'!$F$5)))</f>
        <v>0</v>
      </c>
      <c r="AX225" s="200">
        <f>IF($G225=1,0,IF($B225=$B$172,AD225*('Other inputs'!$F$6/'Other inputs'!$F$5)-('Other inputs'!$C$29/1000000),AD225*('Other inputs'!$F$6/'Other inputs'!$F$5)))</f>
        <v>9.0295604940731314E-2</v>
      </c>
      <c r="AY225" s="200">
        <f>IF($G225=1,0,AE225*('Other inputs'!$F$6/'Other inputs'!$F$5))</f>
        <v>0</v>
      </c>
      <c r="AZ225" s="200">
        <f>IF($G225=1,0,AF225*('Other inputs'!$F$6/'Other inputs'!$F$5))</f>
        <v>0</v>
      </c>
      <c r="BA225" s="200">
        <f>IF($G225=1,0,AG225*('Other inputs'!$F$6/'Other inputs'!$F$5))</f>
        <v>0</v>
      </c>
      <c r="BB225" s="199">
        <f>IF($G225=1,0,AH225*('Other inputs'!$C$7/'Other inputs'!$C$6))</f>
        <v>0</v>
      </c>
      <c r="BC225" s="200">
        <f>IF($G225=1,0,AI225*('Other inputs'!$C$7/'Other inputs'!$C$6))</f>
        <v>3.2252256108064237</v>
      </c>
      <c r="BD225" s="200">
        <f>IF($G225=1,0,AJ225*('Other inputs'!$C$7/'Other inputs'!$C$6))</f>
        <v>0</v>
      </c>
      <c r="BE225" s="200">
        <f>IF($G225=1,0,AK225*('Other inputs'!$C$7/'Other inputs'!$C$6))</f>
        <v>0</v>
      </c>
      <c r="BF225" s="200">
        <f>IF($G225=1,0,AL225*('Other inputs'!$C$7/'Other inputs'!$C$6))</f>
        <v>0</v>
      </c>
      <c r="BG225" s="199">
        <f t="shared" si="52"/>
        <v>0</v>
      </c>
      <c r="BH225" s="200">
        <f t="shared" si="53"/>
        <v>3.3155212157471552</v>
      </c>
      <c r="BI225" s="200">
        <f t="shared" si="54"/>
        <v>0</v>
      </c>
      <c r="BJ225" s="200">
        <f t="shared" si="55"/>
        <v>0</v>
      </c>
      <c r="BK225" s="210">
        <f t="shared" si="56"/>
        <v>0</v>
      </c>
      <c r="BL225" s="200"/>
      <c r="BM225" s="199">
        <f>IF(D225=C$171,'Other inputs'!$C$13/1000000,SUM(AW225:BA225))</f>
        <v>9.0295604940731314E-2</v>
      </c>
      <c r="BN225" s="200">
        <f>IF(B225=$B$171,$AT$171*('Other inputs'!$C$7/'Other inputs'!$C$6),SUM(BB225:BF225))</f>
        <v>3.2252256108064237</v>
      </c>
      <c r="BO225" s="188">
        <f t="shared" si="57"/>
        <v>3.3155212157471552</v>
      </c>
    </row>
    <row r="226" spans="2:67">
      <c r="B226" s="121" t="str">
        <f>'KI 2019-20'!B227</f>
        <v>E0104</v>
      </c>
      <c r="C226" s="160" t="str">
        <f t="shared" si="44"/>
        <v>E0104</v>
      </c>
      <c r="D226" s="160" t="str">
        <f t="shared" si="45"/>
        <v>E0104</v>
      </c>
      <c r="E226" t="str">
        <f>INDEX('KI 2019-20'!D$9:D$383,MATCH($B226,'KI 2019-20'!$B$9:$B$383,0))</f>
        <v>UNINFIR</v>
      </c>
      <c r="F226">
        <f>INDEX('KI 2019-20'!E$9:E$383,MATCH($B226,'KI 2019-20'!$B$9:$B$383,0))</f>
        <v>0</v>
      </c>
      <c r="G226" s="119">
        <v>0</v>
      </c>
      <c r="H226" s="120" t="str">
        <f>INDEX('KI 2019-20'!F$9:F$383,MATCH($B226,'KI 2019-20'!$B$9:$B$383,0))</f>
        <v>North Somerset</v>
      </c>
      <c r="I226" s="154">
        <f>_xlfn.IFNA(IF($B226=$B$382,0,INDEX('I.Supplementary 2019-20'!N$8:N$191,MATCH($B226,'I.Supplementary 2019-20'!$B$8:$B$191,0))),INDEX('KI 2019-20'!N$9:N$383,MATCH($B226,'KI 2019-20'!$B$9:$B$383,0)))</f>
        <v>3.2745473596311658</v>
      </c>
      <c r="J226" s="153">
        <f>_xlfn.IFNA(IF($B226=$B$382,0,INDEX('I.Supplementary 2019-20'!O$8:O$191,MATCH($B226,'I.Supplementary 2019-20'!$B$8:$B$191,0))),INDEX('KI 2019-20'!O$9:O$383,MATCH($B226,'KI 2019-20'!$B$9:$B$383,0)))</f>
        <v>-1.1422455512034297</v>
      </c>
      <c r="K226" s="153">
        <f>_xlfn.IFNA(IF($B226=$B$382,0,INDEX('I.Supplementary 2019-20'!P$8:P$191,MATCH($B226,'I.Supplementary 2019-20'!$B$8:$B$191,0))),INDEX('KI 2019-20'!P$9:P$383,MATCH($B226,'KI 2019-20'!$B$9:$B$383,0)))</f>
        <v>0</v>
      </c>
      <c r="L226" s="153">
        <f>_xlfn.IFNA(IF($B226=$B$382,0,INDEX('I.Supplementary 2019-20'!Q$8:Q$191,MATCH($B226,'I.Supplementary 2019-20'!$B$8:$B$191,0))),INDEX('KI 2019-20'!Q$9:Q$383,MATCH($B226,'KI 2019-20'!$B$9:$B$383,0)))</f>
        <v>0</v>
      </c>
      <c r="M226" s="155">
        <f>_xlfn.IFNA(IF($B226=$B$382,0,INDEX('I.Supplementary 2019-20'!R$8:R$191,MATCH($B226,'I.Supplementary 2019-20'!$B$8:$B$191,0))),INDEX('KI 2019-20'!R$9:R$383,MATCH($B226,'KI 2019-20'!$B$9:$B$383,0)))</f>
        <v>0</v>
      </c>
      <c r="N226" s="153">
        <f>_xlfn.IFNA(IF($B226=$B$382,0,INDEX('I.Supplementary 2019-20'!S$8:S$191,MATCH($B226,'I.Supplementary 2019-20'!$B$8:$B$191,0))),INDEX('KI 2019-20'!S$9:S$383,MATCH($B226,'KI 2019-20'!$B$9:$B$383,0)))</f>
        <v>26.356832053680968</v>
      </c>
      <c r="O226" s="153">
        <f>_xlfn.IFNA(IF($B226=$B$382,0,INDEX('I.Supplementary 2019-20'!T$8:T$191,MATCH($B226,'I.Supplementary 2019-20'!$B$8:$B$191,0))),INDEX('KI 2019-20'!T$9:T$383,MATCH($B226,'KI 2019-20'!$B$9:$B$383,0)))</f>
        <v>4.9166638767473136</v>
      </c>
      <c r="P226" s="153">
        <f>_xlfn.IFNA(IF($B226=$B$382,0,INDEX('I.Supplementary 2019-20'!U$8:U$191,MATCH($B226,'I.Supplementary 2019-20'!$B$8:$B$191,0))),INDEX('KI 2019-20'!U$9:U$383,MATCH($B226,'KI 2019-20'!$B$9:$B$383,0)))</f>
        <v>0</v>
      </c>
      <c r="Q226" s="153">
        <f>_xlfn.IFNA(IF($B226=$B$382,0,INDEX('I.Supplementary 2019-20'!V$8:V$191,MATCH($B226,'I.Supplementary 2019-20'!$B$8:$B$191,0))),INDEX('KI 2019-20'!V$9:V$383,MATCH($B226,'KI 2019-20'!$B$9:$B$383,0)))</f>
        <v>0</v>
      </c>
      <c r="R226" s="155">
        <f>_xlfn.IFNA(IF($B226=$B$382,0,INDEX('I.Supplementary 2019-20'!W$8:W$191,MATCH($B226,'I.Supplementary 2019-20'!$B$8:$B$191,0))),INDEX('KI 2019-20'!W$9:W$383,MATCH($B226,'KI 2019-20'!$B$9:$B$383,0)))</f>
        <v>0</v>
      </c>
      <c r="S226" s="153">
        <f>_xlfn.IFNA(IF($B226=$B$382,0,INDEX('I.Supplementary 2019-20'!X$8:X$191,MATCH($B226,'I.Supplementary 2019-20'!$B$8:$B$191,0))),INDEX('KI 2019-20'!X$9:X$383,MATCH($B226,'KI 2019-20'!$B$9:$B$383,0)))</f>
        <v>29.631379413312132</v>
      </c>
      <c r="T226" s="153">
        <f>_xlfn.IFNA(IF($B226=$B$382,0,INDEX('I.Supplementary 2019-20'!Y$8:Y$191,MATCH($B226,'I.Supplementary 2019-20'!$B$8:$B$191,0))),INDEX('KI 2019-20'!Y$9:Y$383,MATCH($B226,'KI 2019-20'!$B$9:$B$383,0)))</f>
        <v>3.7744183255438841</v>
      </c>
      <c r="U226" s="153">
        <f>_xlfn.IFNA(IF($B226=$B$382,0,INDEX('I.Supplementary 2019-20'!Z$8:Z$191,MATCH($B226,'I.Supplementary 2019-20'!$B$8:$B$191,0))),INDEX('KI 2019-20'!Z$9:Z$383,MATCH($B226,'KI 2019-20'!$B$9:$B$383,0)))</f>
        <v>0</v>
      </c>
      <c r="V226" s="153">
        <f>_xlfn.IFNA(IF($B226=$B$382,0,INDEX('I.Supplementary 2019-20'!AA$8:AA$191,MATCH($B226,'I.Supplementary 2019-20'!$B$8:$B$191,0))),INDEX('KI 2019-20'!AA$9:AA$383,MATCH($B226,'KI 2019-20'!$B$9:$B$383,0)))</f>
        <v>0</v>
      </c>
      <c r="W226" s="155">
        <f>_xlfn.IFNA(IF($B226=$B$382,0,INDEX('I.Supplementary 2019-20'!AB$8:AB$191,MATCH($B226,'I.Supplementary 2019-20'!$B$8:$B$191,0))),INDEX('KI 2019-20'!AB$9:AB$383,MATCH($B226,'KI 2019-20'!$B$9:$B$383,0)))</f>
        <v>0</v>
      </c>
      <c r="Y226" s="154">
        <f>_xlfn.IFNA(IF($B226=$B$382,0,INDEX('I.Supplementary 2019-20'!$I$8:$I$191,MATCH($B226,'I.Supplementary 2019-20'!$B$8:$B$191,0))),INDEX('KI 2019-20'!$I$9:$I$383,MATCH($B226,'KI 2019-20'!$B$9:$B$383,0)))</f>
        <v>2.1323018084277363</v>
      </c>
      <c r="Z226" s="153">
        <f>_xlfn.IFNA(IF($B226=$B$382,0,INDEX('I.Supplementary 2019-20'!$J$8:$J$191,MATCH($B226,'I.Supplementary 2019-20'!$B$8:$B$191,0))),INDEX('KI 2019-20'!$J$9:$J$383,MATCH($B226,'KI 2019-20'!$B$9:$B$383,0)))</f>
        <v>31.273495930428282</v>
      </c>
      <c r="AA226" s="155">
        <f>_xlfn.IFNA(IF($B226=$B$382,0,INDEX('I.Supplementary 2019-20'!$H$8:$H$191,MATCH($B226,'I.Supplementary 2019-20'!$B$8:$B$191,0))),INDEX('KI 2019-20'!$H$9:$H$383,MATCH($B226,'KI 2019-20'!$B$9:$B$383,0)))</f>
        <v>33.405797738856016</v>
      </c>
      <c r="AC226" s="156">
        <f>I226*('Other inputs'!$C$6/'Other inputs'!$C$5)</f>
        <v>3.3279004734337105</v>
      </c>
      <c r="AD226" s="149">
        <f>IF(B226=$B$35,J226*('Other inputs'!$C$6/'Other inputs'!$C$5)-('Other inputs'!$C$18/1000000),J226*('Other inputs'!$C$6/'Other inputs'!$C$5))</f>
        <v>-1.1608564766812861</v>
      </c>
      <c r="AE226" s="149">
        <f>K226*('Other inputs'!$C$6/'Other inputs'!$C$5)</f>
        <v>0</v>
      </c>
      <c r="AF226" s="149">
        <f>L226*('Other inputs'!$C$6/'Other inputs'!$C$5)</f>
        <v>0</v>
      </c>
      <c r="AG226" s="188">
        <f>M226*('Other inputs'!$C$6/'Other inputs'!$C$5)</f>
        <v>0</v>
      </c>
      <c r="AH226" s="149">
        <f>N226*('Other inputs'!$C$6/'Other inputs'!$C$5)</f>
        <v>26.786271272478213</v>
      </c>
      <c r="AI226" s="149">
        <f>O226*('Other inputs'!$C$6/'Other inputs'!$C$5)</f>
        <v>4.9967724531505286</v>
      </c>
      <c r="AJ226" s="149">
        <f>P226*('Other inputs'!$C$6/'Other inputs'!$C$5)</f>
        <v>0</v>
      </c>
      <c r="AK226" s="149">
        <f>Q226*('Other inputs'!$C$6/'Other inputs'!$C$5)</f>
        <v>0</v>
      </c>
      <c r="AL226" s="188">
        <f>R226*('Other inputs'!$C$6/'Other inputs'!$C$5)</f>
        <v>0</v>
      </c>
      <c r="AM226" s="156">
        <f t="shared" si="46"/>
        <v>30.114171745911925</v>
      </c>
      <c r="AN226" s="149">
        <f t="shared" si="47"/>
        <v>3.8359159764692423</v>
      </c>
      <c r="AO226" s="149">
        <f t="shared" si="48"/>
        <v>0</v>
      </c>
      <c r="AP226" s="149">
        <f t="shared" si="49"/>
        <v>0</v>
      </c>
      <c r="AQ226" s="188">
        <f t="shared" si="50"/>
        <v>0</v>
      </c>
      <c r="AR226" s="149"/>
      <c r="AS226" s="156">
        <f>IF(D226=$C$171,'Other inputs'!$C$12/1000000,SUM(AC226:AG226))</f>
        <v>2.1670439967524242</v>
      </c>
      <c r="AT226" s="200">
        <f>IF(D226=$C$171,$Z$171*('Other inputs'!$C$6/'Other inputs'!$C$5),SUM(AH226:AL226))</f>
        <v>31.783043725628744</v>
      </c>
      <c r="AU226" s="210">
        <f t="shared" si="51"/>
        <v>33.95008772238117</v>
      </c>
      <c r="AV226" s="214"/>
      <c r="AW226" s="199">
        <f>IF($G226=1,0,IF($B226=$B$172,AC226*('Other inputs'!$F$6/'Other inputs'!$F$5)-('Other inputs'!$C$28/1000000),AC226*('Other inputs'!$F$6/'Other inputs'!$F$5)))</f>
        <v>3.3463036096923298</v>
      </c>
      <c r="AX226" s="200">
        <f>IF($G226=1,0,IF($B226=$B$172,AD226*('Other inputs'!$F$6/'Other inputs'!$F$5)-('Other inputs'!$C$29/1000000),AD226*('Other inputs'!$F$6/'Other inputs'!$F$5)))</f>
        <v>-1.1672759595016433</v>
      </c>
      <c r="AY226" s="200">
        <f>IF($G226=1,0,AE226*('Other inputs'!$F$6/'Other inputs'!$F$5))</f>
        <v>0</v>
      </c>
      <c r="AZ226" s="200">
        <f>IF($G226=1,0,AF226*('Other inputs'!$F$6/'Other inputs'!$F$5))</f>
        <v>0</v>
      </c>
      <c r="BA226" s="200">
        <f>IF($G226=1,0,AG226*('Other inputs'!$F$6/'Other inputs'!$F$5))</f>
        <v>0</v>
      </c>
      <c r="BB226" s="199">
        <f>IF($G226=1,0,AH226*('Other inputs'!$C$7/'Other inputs'!$C$6))</f>
        <v>26.786271272478213</v>
      </c>
      <c r="BC226" s="200">
        <f>IF($G226=1,0,AI226*('Other inputs'!$C$7/'Other inputs'!$C$6))</f>
        <v>4.9967724531505286</v>
      </c>
      <c r="BD226" s="200">
        <f>IF($G226=1,0,AJ226*('Other inputs'!$C$7/'Other inputs'!$C$6))</f>
        <v>0</v>
      </c>
      <c r="BE226" s="200">
        <f>IF($G226=1,0,AK226*('Other inputs'!$C$7/'Other inputs'!$C$6))</f>
        <v>0</v>
      </c>
      <c r="BF226" s="200">
        <f>IF($G226=1,0,AL226*('Other inputs'!$C$7/'Other inputs'!$C$6))</f>
        <v>0</v>
      </c>
      <c r="BG226" s="199">
        <f t="shared" si="52"/>
        <v>30.132574882170545</v>
      </c>
      <c r="BH226" s="200">
        <f t="shared" si="53"/>
        <v>3.8294964936488851</v>
      </c>
      <c r="BI226" s="200">
        <f t="shared" si="54"/>
        <v>0</v>
      </c>
      <c r="BJ226" s="200">
        <f t="shared" si="55"/>
        <v>0</v>
      </c>
      <c r="BK226" s="210">
        <f t="shared" si="56"/>
        <v>0</v>
      </c>
      <c r="BL226" s="200"/>
      <c r="BM226" s="199">
        <f>IF(D226=C$171,'Other inputs'!$C$13/1000000,SUM(AW226:BA226))</f>
        <v>2.1790276501906867</v>
      </c>
      <c r="BN226" s="200">
        <f>IF(B226=$B$171,$AT$171*('Other inputs'!$C$7/'Other inputs'!$C$6),SUM(BB226:BF226))</f>
        <v>31.783043725628744</v>
      </c>
      <c r="BO226" s="188">
        <f t="shared" si="57"/>
        <v>33.962071375819434</v>
      </c>
    </row>
    <row r="227" spans="2:67">
      <c r="B227" s="121" t="str">
        <f>'KI 2019-20'!B228</f>
        <v>E4503</v>
      </c>
      <c r="C227" s="160" t="str">
        <f t="shared" si="44"/>
        <v>E4503</v>
      </c>
      <c r="D227" s="160" t="str">
        <f t="shared" si="45"/>
        <v>E4503</v>
      </c>
      <c r="E227" t="str">
        <f>INDEX('KI 2019-20'!D$9:D$383,MATCH($B227,'KI 2019-20'!$B$9:$B$383,0))</f>
        <v>MD</v>
      </c>
      <c r="F227" t="str">
        <f>INDEX('KI 2019-20'!E$9:E$383,MATCH($B227,'KI 2019-20'!$B$9:$B$383,0))</f>
        <v>P1903</v>
      </c>
      <c r="G227" s="119">
        <v>0</v>
      </c>
      <c r="H227" s="120" t="str">
        <f>INDEX('KI 2019-20'!F$9:F$383,MATCH($B227,'KI 2019-20'!$B$9:$B$383,0))</f>
        <v>North Tyneside</v>
      </c>
      <c r="I227" s="154">
        <f>_xlfn.IFNA(IF($B227=$B$382,0,INDEX('I.Supplementary 2019-20'!N$8:N$191,MATCH($B227,'I.Supplementary 2019-20'!$B$8:$B$191,0))),INDEX('KI 2019-20'!N$9:N$383,MATCH($B227,'KI 2019-20'!$B$9:$B$383,0)))</f>
        <v>11.071561819653697</v>
      </c>
      <c r="J227" s="153">
        <f>_xlfn.IFNA(IF($B227=$B$382,0,INDEX('I.Supplementary 2019-20'!O$8:O$191,MATCH($B227,'I.Supplementary 2019-20'!$B$8:$B$191,0))),INDEX('KI 2019-20'!O$9:O$383,MATCH($B227,'KI 2019-20'!$B$9:$B$383,0)))</f>
        <v>0.1259461181381028</v>
      </c>
      <c r="K227" s="153">
        <f>_xlfn.IFNA(IF($B227=$B$382,0,INDEX('I.Supplementary 2019-20'!P$8:P$191,MATCH($B227,'I.Supplementary 2019-20'!$B$8:$B$191,0))),INDEX('KI 2019-20'!P$9:P$383,MATCH($B227,'KI 2019-20'!$B$9:$B$383,0)))</f>
        <v>0</v>
      </c>
      <c r="L227" s="153">
        <f>_xlfn.IFNA(IF($B227=$B$382,0,INDEX('I.Supplementary 2019-20'!Q$8:Q$191,MATCH($B227,'I.Supplementary 2019-20'!$B$8:$B$191,0))),INDEX('KI 2019-20'!Q$9:Q$383,MATCH($B227,'KI 2019-20'!$B$9:$B$383,0)))</f>
        <v>0</v>
      </c>
      <c r="M227" s="155">
        <f>_xlfn.IFNA(IF($B227=$B$382,0,INDEX('I.Supplementary 2019-20'!R$8:R$191,MATCH($B227,'I.Supplementary 2019-20'!$B$8:$B$191,0))),INDEX('KI 2019-20'!R$9:R$383,MATCH($B227,'KI 2019-20'!$B$9:$B$383,0)))</f>
        <v>0</v>
      </c>
      <c r="N227" s="153">
        <f>_xlfn.IFNA(IF($B227=$B$382,0,INDEX('I.Supplementary 2019-20'!S$8:S$191,MATCH($B227,'I.Supplementary 2019-20'!$B$8:$B$191,0))),INDEX('KI 2019-20'!S$9:S$383,MATCH($B227,'KI 2019-20'!$B$9:$B$383,0)))</f>
        <v>40.676337437172307</v>
      </c>
      <c r="O227" s="153">
        <f>_xlfn.IFNA(IF($B227=$B$382,0,INDEX('I.Supplementary 2019-20'!T$8:T$191,MATCH($B227,'I.Supplementary 2019-20'!$B$8:$B$191,0))),INDEX('KI 2019-20'!T$9:T$383,MATCH($B227,'KI 2019-20'!$B$9:$B$383,0)))</f>
        <v>6.8506130051183529</v>
      </c>
      <c r="P227" s="153">
        <f>_xlfn.IFNA(IF($B227=$B$382,0,INDEX('I.Supplementary 2019-20'!U$8:U$191,MATCH($B227,'I.Supplementary 2019-20'!$B$8:$B$191,0))),INDEX('KI 2019-20'!U$9:U$383,MATCH($B227,'KI 2019-20'!$B$9:$B$383,0)))</f>
        <v>0</v>
      </c>
      <c r="Q227" s="153">
        <f>_xlfn.IFNA(IF($B227=$B$382,0,INDEX('I.Supplementary 2019-20'!V$8:V$191,MATCH($B227,'I.Supplementary 2019-20'!$B$8:$B$191,0))),INDEX('KI 2019-20'!V$9:V$383,MATCH($B227,'KI 2019-20'!$B$9:$B$383,0)))</f>
        <v>0</v>
      </c>
      <c r="R227" s="155">
        <f>_xlfn.IFNA(IF($B227=$B$382,0,INDEX('I.Supplementary 2019-20'!W$8:W$191,MATCH($B227,'I.Supplementary 2019-20'!$B$8:$B$191,0))),INDEX('KI 2019-20'!W$9:W$383,MATCH($B227,'KI 2019-20'!$B$9:$B$383,0)))</f>
        <v>0</v>
      </c>
      <c r="S227" s="153">
        <f>_xlfn.IFNA(IF($B227=$B$382,0,INDEX('I.Supplementary 2019-20'!X$8:X$191,MATCH($B227,'I.Supplementary 2019-20'!$B$8:$B$191,0))),INDEX('KI 2019-20'!X$9:X$383,MATCH($B227,'KI 2019-20'!$B$9:$B$383,0)))</f>
        <v>51.747899256826003</v>
      </c>
      <c r="T227" s="153">
        <f>_xlfn.IFNA(IF($B227=$B$382,0,INDEX('I.Supplementary 2019-20'!Y$8:Y$191,MATCH($B227,'I.Supplementary 2019-20'!$B$8:$B$191,0))),INDEX('KI 2019-20'!Y$9:Y$383,MATCH($B227,'KI 2019-20'!$B$9:$B$383,0)))</f>
        <v>6.9765591232564557</v>
      </c>
      <c r="U227" s="153">
        <f>_xlfn.IFNA(IF($B227=$B$382,0,INDEX('I.Supplementary 2019-20'!Z$8:Z$191,MATCH($B227,'I.Supplementary 2019-20'!$B$8:$B$191,0))),INDEX('KI 2019-20'!Z$9:Z$383,MATCH($B227,'KI 2019-20'!$B$9:$B$383,0)))</f>
        <v>0</v>
      </c>
      <c r="V227" s="153">
        <f>_xlfn.IFNA(IF($B227=$B$382,0,INDEX('I.Supplementary 2019-20'!AA$8:AA$191,MATCH($B227,'I.Supplementary 2019-20'!$B$8:$B$191,0))),INDEX('KI 2019-20'!AA$9:AA$383,MATCH($B227,'KI 2019-20'!$B$9:$B$383,0)))</f>
        <v>0</v>
      </c>
      <c r="W227" s="155">
        <f>_xlfn.IFNA(IF($B227=$B$382,0,INDEX('I.Supplementary 2019-20'!AB$8:AB$191,MATCH($B227,'I.Supplementary 2019-20'!$B$8:$B$191,0))),INDEX('KI 2019-20'!AB$9:AB$383,MATCH($B227,'KI 2019-20'!$B$9:$B$383,0)))</f>
        <v>0</v>
      </c>
      <c r="Y227" s="154">
        <f>_xlfn.IFNA(IF($B227=$B$382,0,INDEX('I.Supplementary 2019-20'!$I$8:$I$191,MATCH($B227,'I.Supplementary 2019-20'!$B$8:$B$191,0))),INDEX('KI 2019-20'!$I$9:$I$383,MATCH($B227,'KI 2019-20'!$B$9:$B$383,0)))</f>
        <v>11.1975079377918</v>
      </c>
      <c r="Z227" s="153">
        <f>_xlfn.IFNA(IF($B227=$B$382,0,INDEX('I.Supplementary 2019-20'!$J$8:$J$191,MATCH($B227,'I.Supplementary 2019-20'!$B$8:$B$191,0))),INDEX('KI 2019-20'!$J$9:$J$383,MATCH($B227,'KI 2019-20'!$B$9:$B$383,0)))</f>
        <v>47.526950442290662</v>
      </c>
      <c r="AA227" s="155">
        <f>_xlfn.IFNA(IF($B227=$B$382,0,INDEX('I.Supplementary 2019-20'!$H$8:$H$191,MATCH($B227,'I.Supplementary 2019-20'!$B$8:$B$191,0))),INDEX('KI 2019-20'!$H$9:$H$383,MATCH($B227,'KI 2019-20'!$B$9:$B$383,0)))</f>
        <v>58.724458380082467</v>
      </c>
      <c r="AC227" s="156">
        <f>I227*('Other inputs'!$C$6/'Other inputs'!$C$5)</f>
        <v>11.251953865595102</v>
      </c>
      <c r="AD227" s="149">
        <f>IF(B227=$B$35,J227*('Other inputs'!$C$6/'Other inputs'!$C$5)-('Other inputs'!$C$18/1000000),J227*('Other inputs'!$C$6/'Other inputs'!$C$5))</f>
        <v>0.12799819338271548</v>
      </c>
      <c r="AE227" s="149">
        <f>K227*('Other inputs'!$C$6/'Other inputs'!$C$5)</f>
        <v>0</v>
      </c>
      <c r="AF227" s="149">
        <f>L227*('Other inputs'!$C$6/'Other inputs'!$C$5)</f>
        <v>0</v>
      </c>
      <c r="AG227" s="188">
        <f>M227*('Other inputs'!$C$6/'Other inputs'!$C$5)</f>
        <v>0</v>
      </c>
      <c r="AH227" s="149">
        <f>N227*('Other inputs'!$C$6/'Other inputs'!$C$5)</f>
        <v>41.339088352645582</v>
      </c>
      <c r="AI227" s="149">
        <f>O227*('Other inputs'!$C$6/'Other inputs'!$C$5)</f>
        <v>6.9622319542852509</v>
      </c>
      <c r="AJ227" s="149">
        <f>P227*('Other inputs'!$C$6/'Other inputs'!$C$5)</f>
        <v>0</v>
      </c>
      <c r="AK227" s="149">
        <f>Q227*('Other inputs'!$C$6/'Other inputs'!$C$5)</f>
        <v>0</v>
      </c>
      <c r="AL227" s="188">
        <f>R227*('Other inputs'!$C$6/'Other inputs'!$C$5)</f>
        <v>0</v>
      </c>
      <c r="AM227" s="156">
        <f t="shared" si="46"/>
        <v>52.591042218240688</v>
      </c>
      <c r="AN227" s="149">
        <f t="shared" si="47"/>
        <v>7.0902301476679668</v>
      </c>
      <c r="AO227" s="149">
        <f t="shared" si="48"/>
        <v>0</v>
      </c>
      <c r="AP227" s="149">
        <f t="shared" si="49"/>
        <v>0</v>
      </c>
      <c r="AQ227" s="188">
        <f t="shared" si="50"/>
        <v>0</v>
      </c>
      <c r="AR227" s="149"/>
      <c r="AS227" s="156">
        <f>IF(D227=$C$171,'Other inputs'!$C$12/1000000,SUM(AC227:AG227))</f>
        <v>11.379952058977818</v>
      </c>
      <c r="AT227" s="200">
        <f>IF(D227=$C$171,$Z$171*('Other inputs'!$C$6/'Other inputs'!$C$5),SUM(AH227:AL227))</f>
        <v>48.301320306930833</v>
      </c>
      <c r="AU227" s="210">
        <f t="shared" si="51"/>
        <v>59.681272365908654</v>
      </c>
      <c r="AV227" s="214"/>
      <c r="AW227" s="199">
        <f>IF($G227=1,0,IF($B227=$B$172,AC227*('Other inputs'!$F$6/'Other inputs'!$F$5)-('Other inputs'!$C$28/1000000),AC227*('Other inputs'!$F$6/'Other inputs'!$F$5)))</f>
        <v>11.314176651948621</v>
      </c>
      <c r="AX227" s="200">
        <f>IF($G227=1,0,IF($B227=$B$172,AD227*('Other inputs'!$F$6/'Other inputs'!$F$5)-('Other inputs'!$C$29/1000000),AD227*('Other inputs'!$F$6/'Other inputs'!$F$5)))</f>
        <v>0.12870601749358762</v>
      </c>
      <c r="AY227" s="200">
        <f>IF($G227=1,0,AE227*('Other inputs'!$F$6/'Other inputs'!$F$5))</f>
        <v>0</v>
      </c>
      <c r="AZ227" s="200">
        <f>IF($G227=1,0,AF227*('Other inputs'!$F$6/'Other inputs'!$F$5))</f>
        <v>0</v>
      </c>
      <c r="BA227" s="200">
        <f>IF($G227=1,0,AG227*('Other inputs'!$F$6/'Other inputs'!$F$5))</f>
        <v>0</v>
      </c>
      <c r="BB227" s="199">
        <f>IF($G227=1,0,AH227*('Other inputs'!$C$7/'Other inputs'!$C$6))</f>
        <v>41.339088352645582</v>
      </c>
      <c r="BC227" s="200">
        <f>IF($G227=1,0,AI227*('Other inputs'!$C$7/'Other inputs'!$C$6))</f>
        <v>6.9622319542852509</v>
      </c>
      <c r="BD227" s="200">
        <f>IF($G227=1,0,AJ227*('Other inputs'!$C$7/'Other inputs'!$C$6))</f>
        <v>0</v>
      </c>
      <c r="BE227" s="200">
        <f>IF($G227=1,0,AK227*('Other inputs'!$C$7/'Other inputs'!$C$6))</f>
        <v>0</v>
      </c>
      <c r="BF227" s="200">
        <f>IF($G227=1,0,AL227*('Other inputs'!$C$7/'Other inputs'!$C$6))</f>
        <v>0</v>
      </c>
      <c r="BG227" s="199">
        <f t="shared" si="52"/>
        <v>52.653265004594203</v>
      </c>
      <c r="BH227" s="200">
        <f t="shared" si="53"/>
        <v>7.0909379717788381</v>
      </c>
      <c r="BI227" s="200">
        <f t="shared" si="54"/>
        <v>0</v>
      </c>
      <c r="BJ227" s="200">
        <f t="shared" si="55"/>
        <v>0</v>
      </c>
      <c r="BK227" s="210">
        <f t="shared" si="56"/>
        <v>0</v>
      </c>
      <c r="BL227" s="200"/>
      <c r="BM227" s="199">
        <f>IF(D227=C$171,'Other inputs'!$C$13/1000000,SUM(AW227:BA227))</f>
        <v>11.442882669442209</v>
      </c>
      <c r="BN227" s="200">
        <f>IF(B227=$B$171,$AT$171*('Other inputs'!$C$7/'Other inputs'!$C$6),SUM(BB227:BF227))</f>
        <v>48.301320306930833</v>
      </c>
      <c r="BO227" s="188">
        <f t="shared" si="57"/>
        <v>59.744202976373046</v>
      </c>
    </row>
    <row r="228" spans="2:67">
      <c r="B228" s="121" t="str">
        <f>'KI 2019-20'!B229</f>
        <v>E3731</v>
      </c>
      <c r="C228" s="160" t="str">
        <f t="shared" si="44"/>
        <v>E3731</v>
      </c>
      <c r="D228" s="160" t="str">
        <f t="shared" si="45"/>
        <v>E3731</v>
      </c>
      <c r="E228" t="str">
        <f>INDEX('KI 2019-20'!D$9:D$383,MATCH($B228,'KI 2019-20'!$B$9:$B$383,0))</f>
        <v>SD</v>
      </c>
      <c r="F228">
        <f>INDEX('KI 2019-20'!E$9:E$383,MATCH($B228,'KI 2019-20'!$B$9:$B$383,0))</f>
        <v>0</v>
      </c>
      <c r="G228" s="119">
        <v>0</v>
      </c>
      <c r="H228" s="120" t="str">
        <f>INDEX('KI 2019-20'!F$9:F$383,MATCH($B228,'KI 2019-20'!$B$9:$B$383,0))</f>
        <v>North Warwickshire</v>
      </c>
      <c r="I228" s="154">
        <f>_xlfn.IFNA(IF($B228=$B$382,0,INDEX('I.Supplementary 2019-20'!N$8:N$191,MATCH($B228,'I.Supplementary 2019-20'!$B$8:$B$191,0))),INDEX('KI 2019-20'!N$9:N$383,MATCH($B228,'KI 2019-20'!$B$9:$B$383,0)))</f>
        <v>0</v>
      </c>
      <c r="J228" s="153">
        <f>_xlfn.IFNA(IF($B228=$B$382,0,INDEX('I.Supplementary 2019-20'!O$8:O$191,MATCH($B228,'I.Supplementary 2019-20'!$B$8:$B$191,0))),INDEX('KI 2019-20'!O$9:O$383,MATCH($B228,'KI 2019-20'!$B$9:$B$383,0)))</f>
        <v>0</v>
      </c>
      <c r="K228" s="153">
        <f>_xlfn.IFNA(IF($B228=$B$382,0,INDEX('I.Supplementary 2019-20'!P$8:P$191,MATCH($B228,'I.Supplementary 2019-20'!$B$8:$B$191,0))),INDEX('KI 2019-20'!P$9:P$383,MATCH($B228,'KI 2019-20'!$B$9:$B$383,0)))</f>
        <v>0</v>
      </c>
      <c r="L228" s="153">
        <f>_xlfn.IFNA(IF($B228=$B$382,0,INDEX('I.Supplementary 2019-20'!Q$8:Q$191,MATCH($B228,'I.Supplementary 2019-20'!$B$8:$B$191,0))),INDEX('KI 2019-20'!Q$9:Q$383,MATCH($B228,'KI 2019-20'!$B$9:$B$383,0)))</f>
        <v>0</v>
      </c>
      <c r="M228" s="155">
        <f>_xlfn.IFNA(IF($B228=$B$382,0,INDEX('I.Supplementary 2019-20'!R$8:R$191,MATCH($B228,'I.Supplementary 2019-20'!$B$8:$B$191,0))),INDEX('KI 2019-20'!R$9:R$383,MATCH($B228,'KI 2019-20'!$B$9:$B$383,0)))</f>
        <v>0</v>
      </c>
      <c r="N228" s="153">
        <f>_xlfn.IFNA(IF($B228=$B$382,0,INDEX('I.Supplementary 2019-20'!S$8:S$191,MATCH($B228,'I.Supplementary 2019-20'!$B$8:$B$191,0))),INDEX('KI 2019-20'!S$9:S$383,MATCH($B228,'KI 2019-20'!$B$9:$B$383,0)))</f>
        <v>0</v>
      </c>
      <c r="O228" s="153">
        <f>_xlfn.IFNA(IF($B228=$B$382,0,INDEX('I.Supplementary 2019-20'!T$8:T$191,MATCH($B228,'I.Supplementary 2019-20'!$B$8:$B$191,0))),INDEX('KI 2019-20'!T$9:T$383,MATCH($B228,'KI 2019-20'!$B$9:$B$383,0)))</f>
        <v>1.8908475732104875</v>
      </c>
      <c r="P228" s="153">
        <f>_xlfn.IFNA(IF($B228=$B$382,0,INDEX('I.Supplementary 2019-20'!U$8:U$191,MATCH($B228,'I.Supplementary 2019-20'!$B$8:$B$191,0))),INDEX('KI 2019-20'!U$9:U$383,MATCH($B228,'KI 2019-20'!$B$9:$B$383,0)))</f>
        <v>0</v>
      </c>
      <c r="Q228" s="153">
        <f>_xlfn.IFNA(IF($B228=$B$382,0,INDEX('I.Supplementary 2019-20'!V$8:V$191,MATCH($B228,'I.Supplementary 2019-20'!$B$8:$B$191,0))),INDEX('KI 2019-20'!V$9:V$383,MATCH($B228,'KI 2019-20'!$B$9:$B$383,0)))</f>
        <v>0</v>
      </c>
      <c r="R228" s="155">
        <f>_xlfn.IFNA(IF($B228=$B$382,0,INDEX('I.Supplementary 2019-20'!W$8:W$191,MATCH($B228,'I.Supplementary 2019-20'!$B$8:$B$191,0))),INDEX('KI 2019-20'!W$9:W$383,MATCH($B228,'KI 2019-20'!$B$9:$B$383,0)))</f>
        <v>0</v>
      </c>
      <c r="S228" s="153">
        <f>_xlfn.IFNA(IF($B228=$B$382,0,INDEX('I.Supplementary 2019-20'!X$8:X$191,MATCH($B228,'I.Supplementary 2019-20'!$B$8:$B$191,0))),INDEX('KI 2019-20'!X$9:X$383,MATCH($B228,'KI 2019-20'!$B$9:$B$383,0)))</f>
        <v>0</v>
      </c>
      <c r="T228" s="153">
        <f>_xlfn.IFNA(IF($B228=$B$382,0,INDEX('I.Supplementary 2019-20'!Y$8:Y$191,MATCH($B228,'I.Supplementary 2019-20'!$B$8:$B$191,0))),INDEX('KI 2019-20'!Y$9:Y$383,MATCH($B228,'KI 2019-20'!$B$9:$B$383,0)))</f>
        <v>1.8908475732104875</v>
      </c>
      <c r="U228" s="153">
        <f>_xlfn.IFNA(IF($B228=$B$382,0,INDEX('I.Supplementary 2019-20'!Z$8:Z$191,MATCH($B228,'I.Supplementary 2019-20'!$B$8:$B$191,0))),INDEX('KI 2019-20'!Z$9:Z$383,MATCH($B228,'KI 2019-20'!$B$9:$B$383,0)))</f>
        <v>0</v>
      </c>
      <c r="V228" s="153">
        <f>_xlfn.IFNA(IF($B228=$B$382,0,INDEX('I.Supplementary 2019-20'!AA$8:AA$191,MATCH($B228,'I.Supplementary 2019-20'!$B$8:$B$191,0))),INDEX('KI 2019-20'!AA$9:AA$383,MATCH($B228,'KI 2019-20'!$B$9:$B$383,0)))</f>
        <v>0</v>
      </c>
      <c r="W228" s="155">
        <f>_xlfn.IFNA(IF($B228=$B$382,0,INDEX('I.Supplementary 2019-20'!AB$8:AB$191,MATCH($B228,'I.Supplementary 2019-20'!$B$8:$B$191,0))),INDEX('KI 2019-20'!AB$9:AB$383,MATCH($B228,'KI 2019-20'!$B$9:$B$383,0)))</f>
        <v>0</v>
      </c>
      <c r="Y228" s="154">
        <f>_xlfn.IFNA(IF($B228=$B$382,0,INDEX('I.Supplementary 2019-20'!$I$8:$I$191,MATCH($B228,'I.Supplementary 2019-20'!$B$8:$B$191,0))),INDEX('KI 2019-20'!$I$9:$I$383,MATCH($B228,'KI 2019-20'!$B$9:$B$383,0)))</f>
        <v>0</v>
      </c>
      <c r="Z228" s="153">
        <f>_xlfn.IFNA(IF($B228=$B$382,0,INDEX('I.Supplementary 2019-20'!$J$8:$J$191,MATCH($B228,'I.Supplementary 2019-20'!$B$8:$B$191,0))),INDEX('KI 2019-20'!$J$9:$J$383,MATCH($B228,'KI 2019-20'!$B$9:$B$383,0)))</f>
        <v>1.8908475732104875</v>
      </c>
      <c r="AA228" s="155">
        <f>_xlfn.IFNA(IF($B228=$B$382,0,INDEX('I.Supplementary 2019-20'!$H$8:$H$191,MATCH($B228,'I.Supplementary 2019-20'!$B$8:$B$191,0))),INDEX('KI 2019-20'!$H$9:$H$383,MATCH($B228,'KI 2019-20'!$B$9:$B$383,0)))</f>
        <v>1.8908475732104875</v>
      </c>
      <c r="AC228" s="156">
        <f>I228*('Other inputs'!$C$6/'Other inputs'!$C$5)</f>
        <v>0</v>
      </c>
      <c r="AD228" s="149">
        <f>IF(B228=$B$35,J228*('Other inputs'!$C$6/'Other inputs'!$C$5)-('Other inputs'!$C$18/1000000),J228*('Other inputs'!$C$6/'Other inputs'!$C$5))</f>
        <v>0</v>
      </c>
      <c r="AE228" s="149">
        <f>K228*('Other inputs'!$C$6/'Other inputs'!$C$5)</f>
        <v>0</v>
      </c>
      <c r="AF228" s="149">
        <f>L228*('Other inputs'!$C$6/'Other inputs'!$C$5)</f>
        <v>0</v>
      </c>
      <c r="AG228" s="188">
        <f>M228*('Other inputs'!$C$6/'Other inputs'!$C$5)</f>
        <v>0</v>
      </c>
      <c r="AH228" s="149">
        <f>N228*('Other inputs'!$C$6/'Other inputs'!$C$5)</f>
        <v>0</v>
      </c>
      <c r="AI228" s="149">
        <f>O228*('Other inputs'!$C$6/'Other inputs'!$C$5)</f>
        <v>1.9216556803096401</v>
      </c>
      <c r="AJ228" s="149">
        <f>P228*('Other inputs'!$C$6/'Other inputs'!$C$5)</f>
        <v>0</v>
      </c>
      <c r="AK228" s="149">
        <f>Q228*('Other inputs'!$C$6/'Other inputs'!$C$5)</f>
        <v>0</v>
      </c>
      <c r="AL228" s="188">
        <f>R228*('Other inputs'!$C$6/'Other inputs'!$C$5)</f>
        <v>0</v>
      </c>
      <c r="AM228" s="156">
        <f t="shared" si="46"/>
        <v>0</v>
      </c>
      <c r="AN228" s="149">
        <f t="shared" si="47"/>
        <v>1.9216556803096401</v>
      </c>
      <c r="AO228" s="149">
        <f t="shared" si="48"/>
        <v>0</v>
      </c>
      <c r="AP228" s="149">
        <f t="shared" si="49"/>
        <v>0</v>
      </c>
      <c r="AQ228" s="188">
        <f t="shared" si="50"/>
        <v>0</v>
      </c>
      <c r="AR228" s="149"/>
      <c r="AS228" s="156">
        <f>IF(D228=$C$171,'Other inputs'!$C$12/1000000,SUM(AC228:AG228))</f>
        <v>0</v>
      </c>
      <c r="AT228" s="200">
        <f>IF(D228=$C$171,$Z$171*('Other inputs'!$C$6/'Other inputs'!$C$5),SUM(AH228:AL228))</f>
        <v>1.9216556803096401</v>
      </c>
      <c r="AU228" s="210">
        <f t="shared" si="51"/>
        <v>1.9216556803096401</v>
      </c>
      <c r="AV228" s="214"/>
      <c r="AW228" s="199">
        <f>IF($G228=1,0,IF($B228=$B$172,AC228*('Other inputs'!$F$6/'Other inputs'!$F$5)-('Other inputs'!$C$28/1000000),AC228*('Other inputs'!$F$6/'Other inputs'!$F$5)))</f>
        <v>0</v>
      </c>
      <c r="AX228" s="200">
        <f>IF($G228=1,0,IF($B228=$B$172,AD228*('Other inputs'!$F$6/'Other inputs'!$F$5)-('Other inputs'!$C$29/1000000),AD228*('Other inputs'!$F$6/'Other inputs'!$F$5)))</f>
        <v>0</v>
      </c>
      <c r="AY228" s="200">
        <f>IF($G228=1,0,AE228*('Other inputs'!$F$6/'Other inputs'!$F$5))</f>
        <v>0</v>
      </c>
      <c r="AZ228" s="200">
        <f>IF($G228=1,0,AF228*('Other inputs'!$F$6/'Other inputs'!$F$5))</f>
        <v>0</v>
      </c>
      <c r="BA228" s="200">
        <f>IF($G228=1,0,AG228*('Other inputs'!$F$6/'Other inputs'!$F$5))</f>
        <v>0</v>
      </c>
      <c r="BB228" s="199">
        <f>IF($G228=1,0,AH228*('Other inputs'!$C$7/'Other inputs'!$C$6))</f>
        <v>0</v>
      </c>
      <c r="BC228" s="200">
        <f>IF($G228=1,0,AI228*('Other inputs'!$C$7/'Other inputs'!$C$6))</f>
        <v>1.9216556803096401</v>
      </c>
      <c r="BD228" s="200">
        <f>IF($G228=1,0,AJ228*('Other inputs'!$C$7/'Other inputs'!$C$6))</f>
        <v>0</v>
      </c>
      <c r="BE228" s="200">
        <f>IF($G228=1,0,AK228*('Other inputs'!$C$7/'Other inputs'!$C$6))</f>
        <v>0</v>
      </c>
      <c r="BF228" s="200">
        <f>IF($G228=1,0,AL228*('Other inputs'!$C$7/'Other inputs'!$C$6))</f>
        <v>0</v>
      </c>
      <c r="BG228" s="199">
        <f t="shared" si="52"/>
        <v>0</v>
      </c>
      <c r="BH228" s="200">
        <f t="shared" si="53"/>
        <v>1.9216556803096401</v>
      </c>
      <c r="BI228" s="200">
        <f t="shared" si="54"/>
        <v>0</v>
      </c>
      <c r="BJ228" s="200">
        <f t="shared" si="55"/>
        <v>0</v>
      </c>
      <c r="BK228" s="210">
        <f t="shared" si="56"/>
        <v>0</v>
      </c>
      <c r="BL228" s="200"/>
      <c r="BM228" s="199">
        <f>IF(D228=C$171,'Other inputs'!$C$13/1000000,SUM(AW228:BA228))</f>
        <v>0</v>
      </c>
      <c r="BN228" s="200">
        <f>IF(B228=$B$171,$AT$171*('Other inputs'!$C$7/'Other inputs'!$C$6),SUM(BB228:BF228))</f>
        <v>1.9216556803096401</v>
      </c>
      <c r="BO228" s="188">
        <f t="shared" si="57"/>
        <v>1.9216556803096401</v>
      </c>
    </row>
    <row r="229" spans="2:67">
      <c r="B229" s="121" t="str">
        <f>'KI 2019-20'!B230</f>
        <v>E2437</v>
      </c>
      <c r="C229" s="160" t="str">
        <f t="shared" si="44"/>
        <v>E2437</v>
      </c>
      <c r="D229" s="160" t="str">
        <f t="shared" si="45"/>
        <v>E2437</v>
      </c>
      <c r="E229" t="str">
        <f>INDEX('KI 2019-20'!D$9:D$383,MATCH($B229,'KI 2019-20'!$B$9:$B$383,0))</f>
        <v>SD</v>
      </c>
      <c r="F229" t="str">
        <f>INDEX('KI 2019-20'!E$9:E$383,MATCH($B229,'KI 2019-20'!$B$9:$B$383,0))</f>
        <v>P1913</v>
      </c>
      <c r="G229" s="119">
        <v>0</v>
      </c>
      <c r="H229" s="120" t="str">
        <f>INDEX('KI 2019-20'!F$9:F$383,MATCH($B229,'KI 2019-20'!$B$9:$B$383,0))</f>
        <v>North West Leicestershire</v>
      </c>
      <c r="I229" s="154">
        <f>_xlfn.IFNA(IF($B229=$B$382,0,INDEX('I.Supplementary 2019-20'!N$8:N$191,MATCH($B229,'I.Supplementary 2019-20'!$B$8:$B$191,0))),INDEX('KI 2019-20'!N$9:N$383,MATCH($B229,'KI 2019-20'!$B$9:$B$383,0)))</f>
        <v>0</v>
      </c>
      <c r="J229" s="153">
        <f>_xlfn.IFNA(IF($B229=$B$382,0,INDEX('I.Supplementary 2019-20'!O$8:O$191,MATCH($B229,'I.Supplementary 2019-20'!$B$8:$B$191,0))),INDEX('KI 2019-20'!O$9:O$383,MATCH($B229,'KI 2019-20'!$B$9:$B$383,0)))</f>
        <v>0</v>
      </c>
      <c r="K229" s="153">
        <f>_xlfn.IFNA(IF($B229=$B$382,0,INDEX('I.Supplementary 2019-20'!P$8:P$191,MATCH($B229,'I.Supplementary 2019-20'!$B$8:$B$191,0))),INDEX('KI 2019-20'!P$9:P$383,MATCH($B229,'KI 2019-20'!$B$9:$B$383,0)))</f>
        <v>0</v>
      </c>
      <c r="L229" s="153">
        <f>_xlfn.IFNA(IF($B229=$B$382,0,INDEX('I.Supplementary 2019-20'!Q$8:Q$191,MATCH($B229,'I.Supplementary 2019-20'!$B$8:$B$191,0))),INDEX('KI 2019-20'!Q$9:Q$383,MATCH($B229,'KI 2019-20'!$B$9:$B$383,0)))</f>
        <v>0</v>
      </c>
      <c r="M229" s="155">
        <f>_xlfn.IFNA(IF($B229=$B$382,0,INDEX('I.Supplementary 2019-20'!R$8:R$191,MATCH($B229,'I.Supplementary 2019-20'!$B$8:$B$191,0))),INDEX('KI 2019-20'!R$9:R$383,MATCH($B229,'KI 2019-20'!$B$9:$B$383,0)))</f>
        <v>0</v>
      </c>
      <c r="N229" s="153">
        <f>_xlfn.IFNA(IF($B229=$B$382,0,INDEX('I.Supplementary 2019-20'!S$8:S$191,MATCH($B229,'I.Supplementary 2019-20'!$B$8:$B$191,0))),INDEX('KI 2019-20'!S$9:S$383,MATCH($B229,'KI 2019-20'!$B$9:$B$383,0)))</f>
        <v>0</v>
      </c>
      <c r="O229" s="153">
        <f>_xlfn.IFNA(IF($B229=$B$382,0,INDEX('I.Supplementary 2019-20'!T$8:T$191,MATCH($B229,'I.Supplementary 2019-20'!$B$8:$B$191,0))),INDEX('KI 2019-20'!T$9:T$383,MATCH($B229,'KI 2019-20'!$B$9:$B$383,0)))</f>
        <v>2.3650823535848673</v>
      </c>
      <c r="P229" s="153">
        <f>_xlfn.IFNA(IF($B229=$B$382,0,INDEX('I.Supplementary 2019-20'!U$8:U$191,MATCH($B229,'I.Supplementary 2019-20'!$B$8:$B$191,0))),INDEX('KI 2019-20'!U$9:U$383,MATCH($B229,'KI 2019-20'!$B$9:$B$383,0)))</f>
        <v>0</v>
      </c>
      <c r="Q229" s="153">
        <f>_xlfn.IFNA(IF($B229=$B$382,0,INDEX('I.Supplementary 2019-20'!V$8:V$191,MATCH($B229,'I.Supplementary 2019-20'!$B$8:$B$191,0))),INDEX('KI 2019-20'!V$9:V$383,MATCH($B229,'KI 2019-20'!$B$9:$B$383,0)))</f>
        <v>0</v>
      </c>
      <c r="R229" s="155">
        <f>_xlfn.IFNA(IF($B229=$B$382,0,INDEX('I.Supplementary 2019-20'!W$8:W$191,MATCH($B229,'I.Supplementary 2019-20'!$B$8:$B$191,0))),INDEX('KI 2019-20'!W$9:W$383,MATCH($B229,'KI 2019-20'!$B$9:$B$383,0)))</f>
        <v>0</v>
      </c>
      <c r="S229" s="153">
        <f>_xlfn.IFNA(IF($B229=$B$382,0,INDEX('I.Supplementary 2019-20'!X$8:X$191,MATCH($B229,'I.Supplementary 2019-20'!$B$8:$B$191,0))),INDEX('KI 2019-20'!X$9:X$383,MATCH($B229,'KI 2019-20'!$B$9:$B$383,0)))</f>
        <v>0</v>
      </c>
      <c r="T229" s="153">
        <f>_xlfn.IFNA(IF($B229=$B$382,0,INDEX('I.Supplementary 2019-20'!Y$8:Y$191,MATCH($B229,'I.Supplementary 2019-20'!$B$8:$B$191,0))),INDEX('KI 2019-20'!Y$9:Y$383,MATCH($B229,'KI 2019-20'!$B$9:$B$383,0)))</f>
        <v>2.3650823535848673</v>
      </c>
      <c r="U229" s="153">
        <f>_xlfn.IFNA(IF($B229=$B$382,0,INDEX('I.Supplementary 2019-20'!Z$8:Z$191,MATCH($B229,'I.Supplementary 2019-20'!$B$8:$B$191,0))),INDEX('KI 2019-20'!Z$9:Z$383,MATCH($B229,'KI 2019-20'!$B$9:$B$383,0)))</f>
        <v>0</v>
      </c>
      <c r="V229" s="153">
        <f>_xlfn.IFNA(IF($B229=$B$382,0,INDEX('I.Supplementary 2019-20'!AA$8:AA$191,MATCH($B229,'I.Supplementary 2019-20'!$B$8:$B$191,0))),INDEX('KI 2019-20'!AA$9:AA$383,MATCH($B229,'KI 2019-20'!$B$9:$B$383,0)))</f>
        <v>0</v>
      </c>
      <c r="W229" s="155">
        <f>_xlfn.IFNA(IF($B229=$B$382,0,INDEX('I.Supplementary 2019-20'!AB$8:AB$191,MATCH($B229,'I.Supplementary 2019-20'!$B$8:$B$191,0))),INDEX('KI 2019-20'!AB$9:AB$383,MATCH($B229,'KI 2019-20'!$B$9:$B$383,0)))</f>
        <v>0</v>
      </c>
      <c r="Y229" s="154">
        <f>_xlfn.IFNA(IF($B229=$B$382,0,INDEX('I.Supplementary 2019-20'!$I$8:$I$191,MATCH($B229,'I.Supplementary 2019-20'!$B$8:$B$191,0))),INDEX('KI 2019-20'!$I$9:$I$383,MATCH($B229,'KI 2019-20'!$B$9:$B$383,0)))</f>
        <v>0</v>
      </c>
      <c r="Z229" s="153">
        <f>_xlfn.IFNA(IF($B229=$B$382,0,INDEX('I.Supplementary 2019-20'!$J$8:$J$191,MATCH($B229,'I.Supplementary 2019-20'!$B$8:$B$191,0))),INDEX('KI 2019-20'!$J$9:$J$383,MATCH($B229,'KI 2019-20'!$B$9:$B$383,0)))</f>
        <v>2.3650823535848673</v>
      </c>
      <c r="AA229" s="155">
        <f>_xlfn.IFNA(IF($B229=$B$382,0,INDEX('I.Supplementary 2019-20'!$H$8:$H$191,MATCH($B229,'I.Supplementary 2019-20'!$B$8:$B$191,0))),INDEX('KI 2019-20'!$H$9:$H$383,MATCH($B229,'KI 2019-20'!$B$9:$B$383,0)))</f>
        <v>2.3650823535848673</v>
      </c>
      <c r="AC229" s="156">
        <f>I229*('Other inputs'!$C$6/'Other inputs'!$C$5)</f>
        <v>0</v>
      </c>
      <c r="AD229" s="149">
        <f>IF(B229=$B$35,J229*('Other inputs'!$C$6/'Other inputs'!$C$5)-('Other inputs'!$C$18/1000000),J229*('Other inputs'!$C$6/'Other inputs'!$C$5))</f>
        <v>0</v>
      </c>
      <c r="AE229" s="149">
        <f>K229*('Other inputs'!$C$6/'Other inputs'!$C$5)</f>
        <v>0</v>
      </c>
      <c r="AF229" s="149">
        <f>L229*('Other inputs'!$C$6/'Other inputs'!$C$5)</f>
        <v>0</v>
      </c>
      <c r="AG229" s="188">
        <f>M229*('Other inputs'!$C$6/'Other inputs'!$C$5)</f>
        <v>0</v>
      </c>
      <c r="AH229" s="149">
        <f>N229*('Other inputs'!$C$6/'Other inputs'!$C$5)</f>
        <v>0</v>
      </c>
      <c r="AI229" s="149">
        <f>O229*('Other inputs'!$C$6/'Other inputs'!$C$5)</f>
        <v>2.4036173002827876</v>
      </c>
      <c r="AJ229" s="149">
        <f>P229*('Other inputs'!$C$6/'Other inputs'!$C$5)</f>
        <v>0</v>
      </c>
      <c r="AK229" s="149">
        <f>Q229*('Other inputs'!$C$6/'Other inputs'!$C$5)</f>
        <v>0</v>
      </c>
      <c r="AL229" s="188">
        <f>R229*('Other inputs'!$C$6/'Other inputs'!$C$5)</f>
        <v>0</v>
      </c>
      <c r="AM229" s="156">
        <f t="shared" si="46"/>
        <v>0</v>
      </c>
      <c r="AN229" s="149">
        <f t="shared" si="47"/>
        <v>2.4036173002827876</v>
      </c>
      <c r="AO229" s="149">
        <f t="shared" si="48"/>
        <v>0</v>
      </c>
      <c r="AP229" s="149">
        <f t="shared" si="49"/>
        <v>0</v>
      </c>
      <c r="AQ229" s="188">
        <f t="shared" si="50"/>
        <v>0</v>
      </c>
      <c r="AR229" s="149"/>
      <c r="AS229" s="156">
        <f>IF(D229=$C$171,'Other inputs'!$C$12/1000000,SUM(AC229:AG229))</f>
        <v>0</v>
      </c>
      <c r="AT229" s="200">
        <f>IF(D229=$C$171,$Z$171*('Other inputs'!$C$6/'Other inputs'!$C$5),SUM(AH229:AL229))</f>
        <v>2.4036173002827876</v>
      </c>
      <c r="AU229" s="210">
        <f t="shared" si="51"/>
        <v>2.4036173002827876</v>
      </c>
      <c r="AV229" s="214"/>
      <c r="AW229" s="199">
        <f>IF($G229=1,0,IF($B229=$B$172,AC229*('Other inputs'!$F$6/'Other inputs'!$F$5)-('Other inputs'!$C$28/1000000),AC229*('Other inputs'!$F$6/'Other inputs'!$F$5)))</f>
        <v>0</v>
      </c>
      <c r="AX229" s="200">
        <f>IF($G229=1,0,IF($B229=$B$172,AD229*('Other inputs'!$F$6/'Other inputs'!$F$5)-('Other inputs'!$C$29/1000000),AD229*('Other inputs'!$F$6/'Other inputs'!$F$5)))</f>
        <v>0</v>
      </c>
      <c r="AY229" s="200">
        <f>IF($G229=1,0,AE229*('Other inputs'!$F$6/'Other inputs'!$F$5))</f>
        <v>0</v>
      </c>
      <c r="AZ229" s="200">
        <f>IF($G229=1,0,AF229*('Other inputs'!$F$6/'Other inputs'!$F$5))</f>
        <v>0</v>
      </c>
      <c r="BA229" s="200">
        <f>IF($G229=1,0,AG229*('Other inputs'!$F$6/'Other inputs'!$F$5))</f>
        <v>0</v>
      </c>
      <c r="BB229" s="199">
        <f>IF($G229=1,0,AH229*('Other inputs'!$C$7/'Other inputs'!$C$6))</f>
        <v>0</v>
      </c>
      <c r="BC229" s="200">
        <f>IF($G229=1,0,AI229*('Other inputs'!$C$7/'Other inputs'!$C$6))</f>
        <v>2.4036173002827876</v>
      </c>
      <c r="BD229" s="200">
        <f>IF($G229=1,0,AJ229*('Other inputs'!$C$7/'Other inputs'!$C$6))</f>
        <v>0</v>
      </c>
      <c r="BE229" s="200">
        <f>IF($G229=1,0,AK229*('Other inputs'!$C$7/'Other inputs'!$C$6))</f>
        <v>0</v>
      </c>
      <c r="BF229" s="200">
        <f>IF($G229=1,0,AL229*('Other inputs'!$C$7/'Other inputs'!$C$6))</f>
        <v>0</v>
      </c>
      <c r="BG229" s="199">
        <f t="shared" si="52"/>
        <v>0</v>
      </c>
      <c r="BH229" s="200">
        <f t="shared" si="53"/>
        <v>2.4036173002827876</v>
      </c>
      <c r="BI229" s="200">
        <f t="shared" si="54"/>
        <v>0</v>
      </c>
      <c r="BJ229" s="200">
        <f t="shared" si="55"/>
        <v>0</v>
      </c>
      <c r="BK229" s="210">
        <f t="shared" si="56"/>
        <v>0</v>
      </c>
      <c r="BL229" s="200"/>
      <c r="BM229" s="199">
        <f>IF(D229=C$171,'Other inputs'!$C$13/1000000,SUM(AW229:BA229))</f>
        <v>0</v>
      </c>
      <c r="BN229" s="200">
        <f>IF(B229=$B$171,$AT$171*('Other inputs'!$C$7/'Other inputs'!$C$6),SUM(BB229:BF229))</f>
        <v>2.4036173002827876</v>
      </c>
      <c r="BO229" s="188">
        <f t="shared" si="57"/>
        <v>2.4036173002827876</v>
      </c>
    </row>
    <row r="230" spans="2:67">
      <c r="B230" s="121" t="str">
        <f>'KI 2019-20'!B231</f>
        <v>E2721</v>
      </c>
      <c r="C230" s="160" t="str">
        <f t="shared" si="44"/>
        <v>E2721</v>
      </c>
      <c r="D230" s="160" t="str">
        <f t="shared" si="45"/>
        <v>E2721</v>
      </c>
      <c r="E230" t="str">
        <f>INDEX('KI 2019-20'!D$9:D$383,MATCH($B230,'KI 2019-20'!$B$9:$B$383,0))</f>
        <v>SCNFIR</v>
      </c>
      <c r="F230" t="str">
        <f>INDEX('KI 2019-20'!E$9:E$383,MATCH($B230,'KI 2019-20'!$B$9:$B$383,0))</f>
        <v>P1912</v>
      </c>
      <c r="G230" s="119">
        <v>0</v>
      </c>
      <c r="H230" s="120" t="str">
        <f>INDEX('KI 2019-20'!F$9:F$383,MATCH($B230,'KI 2019-20'!$B$9:$B$383,0))</f>
        <v>North Yorkshire</v>
      </c>
      <c r="I230" s="154">
        <f>_xlfn.IFNA(IF($B230=$B$382,0,INDEX('I.Supplementary 2019-20'!N$8:N$191,MATCH($B230,'I.Supplementary 2019-20'!$B$8:$B$191,0))),INDEX('KI 2019-20'!N$9:N$383,MATCH($B230,'KI 2019-20'!$B$9:$B$383,0)))</f>
        <v>0</v>
      </c>
      <c r="J230" s="153">
        <f>_xlfn.IFNA(IF($B230=$B$382,0,INDEX('I.Supplementary 2019-20'!O$8:O$191,MATCH($B230,'I.Supplementary 2019-20'!$B$8:$B$191,0))),INDEX('KI 2019-20'!O$9:O$383,MATCH($B230,'KI 2019-20'!$B$9:$B$383,0)))</f>
        <v>0</v>
      </c>
      <c r="K230" s="153">
        <f>_xlfn.IFNA(IF($B230=$B$382,0,INDEX('I.Supplementary 2019-20'!P$8:P$191,MATCH($B230,'I.Supplementary 2019-20'!$B$8:$B$191,0))),INDEX('KI 2019-20'!P$9:P$383,MATCH($B230,'KI 2019-20'!$B$9:$B$383,0)))</f>
        <v>0</v>
      </c>
      <c r="L230" s="153">
        <f>_xlfn.IFNA(IF($B230=$B$382,0,INDEX('I.Supplementary 2019-20'!Q$8:Q$191,MATCH($B230,'I.Supplementary 2019-20'!$B$8:$B$191,0))),INDEX('KI 2019-20'!Q$9:Q$383,MATCH($B230,'KI 2019-20'!$B$9:$B$383,0)))</f>
        <v>0</v>
      </c>
      <c r="M230" s="155">
        <f>_xlfn.IFNA(IF($B230=$B$382,0,INDEX('I.Supplementary 2019-20'!R$8:R$191,MATCH($B230,'I.Supplementary 2019-20'!$B$8:$B$191,0))),INDEX('KI 2019-20'!R$9:R$383,MATCH($B230,'KI 2019-20'!$B$9:$B$383,0)))</f>
        <v>0</v>
      </c>
      <c r="N230" s="153">
        <f>_xlfn.IFNA(IF($B230=$B$382,0,INDEX('I.Supplementary 2019-20'!S$8:S$191,MATCH($B230,'I.Supplementary 2019-20'!$B$8:$B$191,0))),INDEX('KI 2019-20'!S$9:S$383,MATCH($B230,'KI 2019-20'!$B$9:$B$383,0)))</f>
        <v>66.630786795079857</v>
      </c>
      <c r="O230" s="153">
        <f>_xlfn.IFNA(IF($B230=$B$382,0,INDEX('I.Supplementary 2019-20'!T$8:T$191,MATCH($B230,'I.Supplementary 2019-20'!$B$8:$B$191,0))),INDEX('KI 2019-20'!T$9:T$383,MATCH($B230,'KI 2019-20'!$B$9:$B$383,0)))</f>
        <v>0</v>
      </c>
      <c r="P230" s="153">
        <f>_xlfn.IFNA(IF($B230=$B$382,0,INDEX('I.Supplementary 2019-20'!U$8:U$191,MATCH($B230,'I.Supplementary 2019-20'!$B$8:$B$191,0))),INDEX('KI 2019-20'!U$9:U$383,MATCH($B230,'KI 2019-20'!$B$9:$B$383,0)))</f>
        <v>0</v>
      </c>
      <c r="Q230" s="153">
        <f>_xlfn.IFNA(IF($B230=$B$382,0,INDEX('I.Supplementary 2019-20'!V$8:V$191,MATCH($B230,'I.Supplementary 2019-20'!$B$8:$B$191,0))),INDEX('KI 2019-20'!V$9:V$383,MATCH($B230,'KI 2019-20'!$B$9:$B$383,0)))</f>
        <v>0</v>
      </c>
      <c r="R230" s="155">
        <f>_xlfn.IFNA(IF($B230=$B$382,0,INDEX('I.Supplementary 2019-20'!W$8:W$191,MATCH($B230,'I.Supplementary 2019-20'!$B$8:$B$191,0))),INDEX('KI 2019-20'!W$9:W$383,MATCH($B230,'KI 2019-20'!$B$9:$B$383,0)))</f>
        <v>0</v>
      </c>
      <c r="S230" s="153">
        <f>_xlfn.IFNA(IF($B230=$B$382,0,INDEX('I.Supplementary 2019-20'!X$8:X$191,MATCH($B230,'I.Supplementary 2019-20'!$B$8:$B$191,0))),INDEX('KI 2019-20'!X$9:X$383,MATCH($B230,'KI 2019-20'!$B$9:$B$383,0)))</f>
        <v>66.630786795079857</v>
      </c>
      <c r="T230" s="153">
        <f>_xlfn.IFNA(IF($B230=$B$382,0,INDEX('I.Supplementary 2019-20'!Y$8:Y$191,MATCH($B230,'I.Supplementary 2019-20'!$B$8:$B$191,0))),INDEX('KI 2019-20'!Y$9:Y$383,MATCH($B230,'KI 2019-20'!$B$9:$B$383,0)))</f>
        <v>0</v>
      </c>
      <c r="U230" s="153">
        <f>_xlfn.IFNA(IF($B230=$B$382,0,INDEX('I.Supplementary 2019-20'!Z$8:Z$191,MATCH($B230,'I.Supplementary 2019-20'!$B$8:$B$191,0))),INDEX('KI 2019-20'!Z$9:Z$383,MATCH($B230,'KI 2019-20'!$B$9:$B$383,0)))</f>
        <v>0</v>
      </c>
      <c r="V230" s="153">
        <f>_xlfn.IFNA(IF($B230=$B$382,0,INDEX('I.Supplementary 2019-20'!AA$8:AA$191,MATCH($B230,'I.Supplementary 2019-20'!$B$8:$B$191,0))),INDEX('KI 2019-20'!AA$9:AA$383,MATCH($B230,'KI 2019-20'!$B$9:$B$383,0)))</f>
        <v>0</v>
      </c>
      <c r="W230" s="155">
        <f>_xlfn.IFNA(IF($B230=$B$382,0,INDEX('I.Supplementary 2019-20'!AB$8:AB$191,MATCH($B230,'I.Supplementary 2019-20'!$B$8:$B$191,0))),INDEX('KI 2019-20'!AB$9:AB$383,MATCH($B230,'KI 2019-20'!$B$9:$B$383,0)))</f>
        <v>0</v>
      </c>
      <c r="Y230" s="154">
        <f>_xlfn.IFNA(IF($B230=$B$382,0,INDEX('I.Supplementary 2019-20'!$I$8:$I$191,MATCH($B230,'I.Supplementary 2019-20'!$B$8:$B$191,0))),INDEX('KI 2019-20'!$I$9:$I$383,MATCH($B230,'KI 2019-20'!$B$9:$B$383,0)))</f>
        <v>0</v>
      </c>
      <c r="Z230" s="153">
        <f>_xlfn.IFNA(IF($B230=$B$382,0,INDEX('I.Supplementary 2019-20'!$J$8:$J$191,MATCH($B230,'I.Supplementary 2019-20'!$B$8:$B$191,0))),INDEX('KI 2019-20'!$J$9:$J$383,MATCH($B230,'KI 2019-20'!$B$9:$B$383,0)))</f>
        <v>66.630786795079857</v>
      </c>
      <c r="AA230" s="155">
        <f>_xlfn.IFNA(IF($B230=$B$382,0,INDEX('I.Supplementary 2019-20'!$H$8:$H$191,MATCH($B230,'I.Supplementary 2019-20'!$B$8:$B$191,0))),INDEX('KI 2019-20'!$H$9:$H$383,MATCH($B230,'KI 2019-20'!$B$9:$B$383,0)))</f>
        <v>66.630786795079857</v>
      </c>
      <c r="AC230" s="156">
        <f>I230*('Other inputs'!$C$6/'Other inputs'!$C$5)</f>
        <v>0</v>
      </c>
      <c r="AD230" s="149">
        <f>IF(B230=$B$35,J230*('Other inputs'!$C$6/'Other inputs'!$C$5)-('Other inputs'!$C$18/1000000),J230*('Other inputs'!$C$6/'Other inputs'!$C$5))</f>
        <v>0</v>
      </c>
      <c r="AE230" s="149">
        <f>K230*('Other inputs'!$C$6/'Other inputs'!$C$5)</f>
        <v>0</v>
      </c>
      <c r="AF230" s="149">
        <f>L230*('Other inputs'!$C$6/'Other inputs'!$C$5)</f>
        <v>0</v>
      </c>
      <c r="AG230" s="188">
        <f>M230*('Other inputs'!$C$6/'Other inputs'!$C$5)</f>
        <v>0</v>
      </c>
      <c r="AH230" s="149">
        <f>N230*('Other inputs'!$C$6/'Other inputs'!$C$5)</f>
        <v>67.716420795814358</v>
      </c>
      <c r="AI230" s="149">
        <f>O230*('Other inputs'!$C$6/'Other inputs'!$C$5)</f>
        <v>0</v>
      </c>
      <c r="AJ230" s="149">
        <f>P230*('Other inputs'!$C$6/'Other inputs'!$C$5)</f>
        <v>0</v>
      </c>
      <c r="AK230" s="149">
        <f>Q230*('Other inputs'!$C$6/'Other inputs'!$C$5)</f>
        <v>0</v>
      </c>
      <c r="AL230" s="188">
        <f>R230*('Other inputs'!$C$6/'Other inputs'!$C$5)</f>
        <v>0</v>
      </c>
      <c r="AM230" s="156">
        <f t="shared" si="46"/>
        <v>67.716420795814358</v>
      </c>
      <c r="AN230" s="149">
        <f t="shared" si="47"/>
        <v>0</v>
      </c>
      <c r="AO230" s="149">
        <f t="shared" si="48"/>
        <v>0</v>
      </c>
      <c r="AP230" s="149">
        <f t="shared" si="49"/>
        <v>0</v>
      </c>
      <c r="AQ230" s="188">
        <f t="shared" si="50"/>
        <v>0</v>
      </c>
      <c r="AR230" s="149"/>
      <c r="AS230" s="156">
        <f>IF(D230=$C$171,'Other inputs'!$C$12/1000000,SUM(AC230:AG230))</f>
        <v>0</v>
      </c>
      <c r="AT230" s="200">
        <f>IF(D230=$C$171,$Z$171*('Other inputs'!$C$6/'Other inputs'!$C$5),SUM(AH230:AL230))</f>
        <v>67.716420795814358</v>
      </c>
      <c r="AU230" s="210">
        <f t="shared" si="51"/>
        <v>67.716420795814358</v>
      </c>
      <c r="AV230" s="214"/>
      <c r="AW230" s="199">
        <f>IF($G230=1,0,IF($B230=$B$172,AC230*('Other inputs'!$F$6/'Other inputs'!$F$5)-('Other inputs'!$C$28/1000000),AC230*('Other inputs'!$F$6/'Other inputs'!$F$5)))</f>
        <v>0</v>
      </c>
      <c r="AX230" s="200">
        <f>IF($G230=1,0,IF($B230=$B$172,AD230*('Other inputs'!$F$6/'Other inputs'!$F$5)-('Other inputs'!$C$29/1000000),AD230*('Other inputs'!$F$6/'Other inputs'!$F$5)))</f>
        <v>0</v>
      </c>
      <c r="AY230" s="200">
        <f>IF($G230=1,0,AE230*('Other inputs'!$F$6/'Other inputs'!$F$5))</f>
        <v>0</v>
      </c>
      <c r="AZ230" s="200">
        <f>IF($G230=1,0,AF230*('Other inputs'!$F$6/'Other inputs'!$F$5))</f>
        <v>0</v>
      </c>
      <c r="BA230" s="200">
        <f>IF($G230=1,0,AG230*('Other inputs'!$F$6/'Other inputs'!$F$5))</f>
        <v>0</v>
      </c>
      <c r="BB230" s="199">
        <f>IF($G230=1,0,AH230*('Other inputs'!$C$7/'Other inputs'!$C$6))</f>
        <v>67.716420795814358</v>
      </c>
      <c r="BC230" s="200">
        <f>IF($G230=1,0,AI230*('Other inputs'!$C$7/'Other inputs'!$C$6))</f>
        <v>0</v>
      </c>
      <c r="BD230" s="200">
        <f>IF($G230=1,0,AJ230*('Other inputs'!$C$7/'Other inputs'!$C$6))</f>
        <v>0</v>
      </c>
      <c r="BE230" s="200">
        <f>IF($G230=1,0,AK230*('Other inputs'!$C$7/'Other inputs'!$C$6))</f>
        <v>0</v>
      </c>
      <c r="BF230" s="200">
        <f>IF($G230=1,0,AL230*('Other inputs'!$C$7/'Other inputs'!$C$6))</f>
        <v>0</v>
      </c>
      <c r="BG230" s="199">
        <f t="shared" si="52"/>
        <v>67.716420795814358</v>
      </c>
      <c r="BH230" s="200">
        <f t="shared" si="53"/>
        <v>0</v>
      </c>
      <c r="BI230" s="200">
        <f t="shared" si="54"/>
        <v>0</v>
      </c>
      <c r="BJ230" s="200">
        <f t="shared" si="55"/>
        <v>0</v>
      </c>
      <c r="BK230" s="210">
        <f t="shared" si="56"/>
        <v>0</v>
      </c>
      <c r="BL230" s="200"/>
      <c r="BM230" s="199">
        <f>IF(D230=C$171,'Other inputs'!$C$13/1000000,SUM(AW230:BA230))</f>
        <v>0</v>
      </c>
      <c r="BN230" s="200">
        <f>IF(B230=$B$171,$AT$171*('Other inputs'!$C$7/'Other inputs'!$C$6),SUM(BB230:BF230))</f>
        <v>67.716420795814358</v>
      </c>
      <c r="BO230" s="188">
        <f t="shared" si="57"/>
        <v>67.716420795814358</v>
      </c>
    </row>
    <row r="231" spans="2:67">
      <c r="B231" s="121" t="str">
        <f>'KI 2019-20'!B232</f>
        <v>E7027</v>
      </c>
      <c r="C231" s="160" t="str">
        <f t="shared" si="44"/>
        <v>E6127</v>
      </c>
      <c r="D231" s="160" t="str">
        <f t="shared" si="45"/>
        <v>E6127</v>
      </c>
      <c r="E231" t="str">
        <f>INDEX('KI 2019-20'!D$9:D$383,MATCH($B231,'KI 2019-20'!$B$9:$B$383,0))</f>
        <v>FIR</v>
      </c>
      <c r="F231">
        <f>INDEX('KI 2019-20'!E$9:E$383,MATCH($B231,'KI 2019-20'!$B$9:$B$383,0))</f>
        <v>0</v>
      </c>
      <c r="G231" s="119">
        <v>0</v>
      </c>
      <c r="H231" s="120" t="str">
        <f>INDEX('KI 2019-20'!F$9:F$383,MATCH($B231,'KI 2019-20'!$B$9:$B$383,0))</f>
        <v>North Yorkshire Fire</v>
      </c>
      <c r="I231" s="154">
        <f>_xlfn.IFNA(IF($B231=$B$382,0,INDEX('I.Supplementary 2019-20'!N$8:N$191,MATCH($B231,'I.Supplementary 2019-20'!$B$8:$B$191,0))),INDEX('KI 2019-20'!N$9:N$383,MATCH($B231,'KI 2019-20'!$B$9:$B$383,0)))</f>
        <v>0</v>
      </c>
      <c r="J231" s="153">
        <f>_xlfn.IFNA(IF($B231=$B$382,0,INDEX('I.Supplementary 2019-20'!O$8:O$191,MATCH($B231,'I.Supplementary 2019-20'!$B$8:$B$191,0))),INDEX('KI 2019-20'!O$9:O$383,MATCH($B231,'KI 2019-20'!$B$9:$B$383,0)))</f>
        <v>0</v>
      </c>
      <c r="K231" s="153">
        <f>_xlfn.IFNA(IF($B231=$B$382,0,INDEX('I.Supplementary 2019-20'!P$8:P$191,MATCH($B231,'I.Supplementary 2019-20'!$B$8:$B$191,0))),INDEX('KI 2019-20'!P$9:P$383,MATCH($B231,'KI 2019-20'!$B$9:$B$383,0)))</f>
        <v>2.49898769113189</v>
      </c>
      <c r="L231" s="153">
        <f>_xlfn.IFNA(IF($B231=$B$382,0,INDEX('I.Supplementary 2019-20'!Q$8:Q$191,MATCH($B231,'I.Supplementary 2019-20'!$B$8:$B$191,0))),INDEX('KI 2019-20'!Q$9:Q$383,MATCH($B231,'KI 2019-20'!$B$9:$B$383,0)))</f>
        <v>0</v>
      </c>
      <c r="M231" s="155">
        <f>_xlfn.IFNA(IF($B231=$B$382,0,INDEX('I.Supplementary 2019-20'!R$8:R$191,MATCH($B231,'I.Supplementary 2019-20'!$B$8:$B$191,0))),INDEX('KI 2019-20'!R$9:R$383,MATCH($B231,'KI 2019-20'!$B$9:$B$383,0)))</f>
        <v>0</v>
      </c>
      <c r="N231" s="153">
        <f>_xlfn.IFNA(IF($B231=$B$382,0,INDEX('I.Supplementary 2019-20'!S$8:S$191,MATCH($B231,'I.Supplementary 2019-20'!$B$8:$B$191,0))),INDEX('KI 2019-20'!S$9:S$383,MATCH($B231,'KI 2019-20'!$B$9:$B$383,0)))</f>
        <v>0</v>
      </c>
      <c r="O231" s="153">
        <f>_xlfn.IFNA(IF($B231=$B$382,0,INDEX('I.Supplementary 2019-20'!T$8:T$191,MATCH($B231,'I.Supplementary 2019-20'!$B$8:$B$191,0))),INDEX('KI 2019-20'!T$9:T$383,MATCH($B231,'KI 2019-20'!$B$9:$B$383,0)))</f>
        <v>0</v>
      </c>
      <c r="P231" s="153">
        <f>_xlfn.IFNA(IF($B231=$B$382,0,INDEX('I.Supplementary 2019-20'!U$8:U$191,MATCH($B231,'I.Supplementary 2019-20'!$B$8:$B$191,0))),INDEX('KI 2019-20'!U$9:U$383,MATCH($B231,'KI 2019-20'!$B$9:$B$383,0)))</f>
        <v>6.056041891870982</v>
      </c>
      <c r="Q231" s="153">
        <f>_xlfn.IFNA(IF($B231=$B$382,0,INDEX('I.Supplementary 2019-20'!V$8:V$191,MATCH($B231,'I.Supplementary 2019-20'!$B$8:$B$191,0))),INDEX('KI 2019-20'!V$9:V$383,MATCH($B231,'KI 2019-20'!$B$9:$B$383,0)))</f>
        <v>0</v>
      </c>
      <c r="R231" s="155">
        <f>_xlfn.IFNA(IF($B231=$B$382,0,INDEX('I.Supplementary 2019-20'!W$8:W$191,MATCH($B231,'I.Supplementary 2019-20'!$B$8:$B$191,0))),INDEX('KI 2019-20'!W$9:W$383,MATCH($B231,'KI 2019-20'!$B$9:$B$383,0)))</f>
        <v>0</v>
      </c>
      <c r="S231" s="153">
        <f>_xlfn.IFNA(IF($B231=$B$382,0,INDEX('I.Supplementary 2019-20'!X$8:X$191,MATCH($B231,'I.Supplementary 2019-20'!$B$8:$B$191,0))),INDEX('KI 2019-20'!X$9:X$383,MATCH($B231,'KI 2019-20'!$B$9:$B$383,0)))</f>
        <v>0</v>
      </c>
      <c r="T231" s="153">
        <f>_xlfn.IFNA(IF($B231=$B$382,0,INDEX('I.Supplementary 2019-20'!Y$8:Y$191,MATCH($B231,'I.Supplementary 2019-20'!$B$8:$B$191,0))),INDEX('KI 2019-20'!Y$9:Y$383,MATCH($B231,'KI 2019-20'!$B$9:$B$383,0)))</f>
        <v>0</v>
      </c>
      <c r="U231" s="153">
        <f>_xlfn.IFNA(IF($B231=$B$382,0,INDEX('I.Supplementary 2019-20'!Z$8:Z$191,MATCH($B231,'I.Supplementary 2019-20'!$B$8:$B$191,0))),INDEX('KI 2019-20'!Z$9:Z$383,MATCH($B231,'KI 2019-20'!$B$9:$B$383,0)))</f>
        <v>8.555029583002872</v>
      </c>
      <c r="V231" s="153">
        <f>_xlfn.IFNA(IF($B231=$B$382,0,INDEX('I.Supplementary 2019-20'!AA$8:AA$191,MATCH($B231,'I.Supplementary 2019-20'!$B$8:$B$191,0))),INDEX('KI 2019-20'!AA$9:AA$383,MATCH($B231,'KI 2019-20'!$B$9:$B$383,0)))</f>
        <v>0</v>
      </c>
      <c r="W231" s="155">
        <f>_xlfn.IFNA(IF($B231=$B$382,0,INDEX('I.Supplementary 2019-20'!AB$8:AB$191,MATCH($B231,'I.Supplementary 2019-20'!$B$8:$B$191,0))),INDEX('KI 2019-20'!AB$9:AB$383,MATCH($B231,'KI 2019-20'!$B$9:$B$383,0)))</f>
        <v>0</v>
      </c>
      <c r="Y231" s="154">
        <f>_xlfn.IFNA(IF($B231=$B$382,0,INDEX('I.Supplementary 2019-20'!$I$8:$I$191,MATCH($B231,'I.Supplementary 2019-20'!$B$8:$B$191,0))),INDEX('KI 2019-20'!$I$9:$I$383,MATCH($B231,'KI 2019-20'!$B$9:$B$383,0)))</f>
        <v>2.49898769113189</v>
      </c>
      <c r="Z231" s="153">
        <f>_xlfn.IFNA(IF($B231=$B$382,0,INDEX('I.Supplementary 2019-20'!$J$8:$J$191,MATCH($B231,'I.Supplementary 2019-20'!$B$8:$B$191,0))),INDEX('KI 2019-20'!$J$9:$J$383,MATCH($B231,'KI 2019-20'!$B$9:$B$383,0)))</f>
        <v>6.056041891870982</v>
      </c>
      <c r="AA231" s="155">
        <f>_xlfn.IFNA(IF($B231=$B$382,0,INDEX('I.Supplementary 2019-20'!$H$8:$H$191,MATCH($B231,'I.Supplementary 2019-20'!$B$8:$B$191,0))),INDEX('KI 2019-20'!$H$9:$H$383,MATCH($B231,'KI 2019-20'!$B$9:$B$383,0)))</f>
        <v>8.555029583002872</v>
      </c>
      <c r="AC231" s="156">
        <f>I231*('Other inputs'!$C$6/'Other inputs'!$C$5)</f>
        <v>0</v>
      </c>
      <c r="AD231" s="149">
        <f>IF(B231=$B$35,J231*('Other inputs'!$C$6/'Other inputs'!$C$5)-('Other inputs'!$C$18/1000000),J231*('Other inputs'!$C$6/'Other inputs'!$C$5))</f>
        <v>0</v>
      </c>
      <c r="AE231" s="149">
        <f>K231*('Other inputs'!$C$6/'Other inputs'!$C$5)</f>
        <v>2.5397043948570532</v>
      </c>
      <c r="AF231" s="149">
        <f>L231*('Other inputs'!$C$6/'Other inputs'!$C$5)</f>
        <v>0</v>
      </c>
      <c r="AG231" s="188">
        <f>M231*('Other inputs'!$C$6/'Other inputs'!$C$5)</f>
        <v>0</v>
      </c>
      <c r="AH231" s="149">
        <f>N231*('Other inputs'!$C$6/'Other inputs'!$C$5)</f>
        <v>0</v>
      </c>
      <c r="AI231" s="149">
        <f>O231*('Other inputs'!$C$6/'Other inputs'!$C$5)</f>
        <v>0</v>
      </c>
      <c r="AJ231" s="149">
        <f>P231*('Other inputs'!$C$6/'Other inputs'!$C$5)</f>
        <v>6.1547146721865991</v>
      </c>
      <c r="AK231" s="149">
        <f>Q231*('Other inputs'!$C$6/'Other inputs'!$C$5)</f>
        <v>0</v>
      </c>
      <c r="AL231" s="188">
        <f>R231*('Other inputs'!$C$6/'Other inputs'!$C$5)</f>
        <v>0</v>
      </c>
      <c r="AM231" s="156">
        <f t="shared" si="46"/>
        <v>0</v>
      </c>
      <c r="AN231" s="149">
        <f t="shared" si="47"/>
        <v>0</v>
      </c>
      <c r="AO231" s="149">
        <f t="shared" si="48"/>
        <v>8.6944190670436523</v>
      </c>
      <c r="AP231" s="149">
        <f t="shared" si="49"/>
        <v>0</v>
      </c>
      <c r="AQ231" s="188">
        <f t="shared" si="50"/>
        <v>0</v>
      </c>
      <c r="AR231" s="149"/>
      <c r="AS231" s="156">
        <f>IF(D231=$C$171,'Other inputs'!$C$12/1000000,SUM(AC231:AG231))</f>
        <v>2.5397043948570532</v>
      </c>
      <c r="AT231" s="200">
        <f>IF(D231=$C$171,$Z$171*('Other inputs'!$C$6/'Other inputs'!$C$5),SUM(AH231:AL231))</f>
        <v>6.1547146721865991</v>
      </c>
      <c r="AU231" s="210">
        <f t="shared" si="51"/>
        <v>8.6944190670436523</v>
      </c>
      <c r="AV231" s="214"/>
      <c r="AW231" s="199">
        <f>IF($G231=1,0,IF($B231=$B$172,AC231*('Other inputs'!$F$6/'Other inputs'!$F$5)-('Other inputs'!$C$28/1000000),AC231*('Other inputs'!$F$6/'Other inputs'!$F$5)))</f>
        <v>0</v>
      </c>
      <c r="AX231" s="200">
        <f>IF($G231=1,0,IF($B231=$B$172,AD231*('Other inputs'!$F$6/'Other inputs'!$F$5)-('Other inputs'!$C$29/1000000),AD231*('Other inputs'!$F$6/'Other inputs'!$F$5)))</f>
        <v>0</v>
      </c>
      <c r="AY231" s="200">
        <f>IF($G231=1,0,AE231*('Other inputs'!$F$6/'Other inputs'!$F$5))</f>
        <v>2.5537488431235436</v>
      </c>
      <c r="AZ231" s="200">
        <f>IF($G231=1,0,AF231*('Other inputs'!$F$6/'Other inputs'!$F$5))</f>
        <v>0</v>
      </c>
      <c r="BA231" s="200">
        <f>IF($G231=1,0,AG231*('Other inputs'!$F$6/'Other inputs'!$F$5))</f>
        <v>0</v>
      </c>
      <c r="BB231" s="199">
        <f>IF($G231=1,0,AH231*('Other inputs'!$C$7/'Other inputs'!$C$6))</f>
        <v>0</v>
      </c>
      <c r="BC231" s="200">
        <f>IF($G231=1,0,AI231*('Other inputs'!$C$7/'Other inputs'!$C$6))</f>
        <v>0</v>
      </c>
      <c r="BD231" s="200">
        <f>IF($G231=1,0,AJ231*('Other inputs'!$C$7/'Other inputs'!$C$6))</f>
        <v>6.1547146721865991</v>
      </c>
      <c r="BE231" s="200">
        <f>IF($G231=1,0,AK231*('Other inputs'!$C$7/'Other inputs'!$C$6))</f>
        <v>0</v>
      </c>
      <c r="BF231" s="200">
        <f>IF($G231=1,0,AL231*('Other inputs'!$C$7/'Other inputs'!$C$6))</f>
        <v>0</v>
      </c>
      <c r="BG231" s="199">
        <f t="shared" si="52"/>
        <v>0</v>
      </c>
      <c r="BH231" s="200">
        <f t="shared" si="53"/>
        <v>0</v>
      </c>
      <c r="BI231" s="200">
        <f t="shared" si="54"/>
        <v>8.7084635153101431</v>
      </c>
      <c r="BJ231" s="200">
        <f t="shared" si="55"/>
        <v>0</v>
      </c>
      <c r="BK231" s="210">
        <f t="shared" si="56"/>
        <v>0</v>
      </c>
      <c r="BL231" s="200"/>
      <c r="BM231" s="199">
        <f>IF(D231=C$171,'Other inputs'!$C$13/1000000,SUM(AW231:BA231))</f>
        <v>2.5537488431235436</v>
      </c>
      <c r="BN231" s="200">
        <f>IF(B231=$B$171,$AT$171*('Other inputs'!$C$7/'Other inputs'!$C$6),SUM(BB231:BF231))</f>
        <v>6.1547146721865991</v>
      </c>
      <c r="BO231" s="188">
        <f t="shared" si="57"/>
        <v>8.7084635153101431</v>
      </c>
    </row>
    <row r="232" spans="2:67">
      <c r="B232" s="121" t="str">
        <f>'KI 2019-20'!B233</f>
        <v>E2835</v>
      </c>
      <c r="C232" s="160" t="str">
        <f t="shared" si="44"/>
        <v>E2835</v>
      </c>
      <c r="D232" s="160" t="str">
        <f t="shared" si="45"/>
        <v>E2835</v>
      </c>
      <c r="E232" t="str">
        <f>INDEX('KI 2019-20'!D$9:D$383,MATCH($B232,'KI 2019-20'!$B$9:$B$383,0))</f>
        <v>SD</v>
      </c>
      <c r="F232" t="str">
        <f>INDEX('KI 2019-20'!E$9:E$383,MATCH($B232,'KI 2019-20'!$B$9:$B$383,0))</f>
        <v>P1907</v>
      </c>
      <c r="G232" s="119">
        <v>2</v>
      </c>
      <c r="H232" s="120" t="str">
        <f>INDEX('KI 2019-20'!F$9:F$383,MATCH($B232,'KI 2019-20'!$B$9:$B$383,0))</f>
        <v>Northampton</v>
      </c>
      <c r="I232" s="154">
        <f>_xlfn.IFNA(IF($B232=$B$382,0,INDEX('I.Supplementary 2019-20'!N$8:N$191,MATCH($B232,'I.Supplementary 2019-20'!$B$8:$B$191,0))),INDEX('KI 2019-20'!N$9:N$383,MATCH($B232,'KI 2019-20'!$B$9:$B$383,0)))</f>
        <v>0</v>
      </c>
      <c r="J232" s="153">
        <f>_xlfn.IFNA(IF($B232=$B$382,0,INDEX('I.Supplementary 2019-20'!O$8:O$191,MATCH($B232,'I.Supplementary 2019-20'!$B$8:$B$191,0))),INDEX('KI 2019-20'!O$9:O$383,MATCH($B232,'KI 2019-20'!$B$9:$B$383,0)))</f>
        <v>0</v>
      </c>
      <c r="K232" s="153">
        <f>_xlfn.IFNA(IF($B232=$B$382,0,INDEX('I.Supplementary 2019-20'!P$8:P$191,MATCH($B232,'I.Supplementary 2019-20'!$B$8:$B$191,0))),INDEX('KI 2019-20'!P$9:P$383,MATCH($B232,'KI 2019-20'!$B$9:$B$383,0)))</f>
        <v>0</v>
      </c>
      <c r="L232" s="153">
        <f>_xlfn.IFNA(IF($B232=$B$382,0,INDEX('I.Supplementary 2019-20'!Q$8:Q$191,MATCH($B232,'I.Supplementary 2019-20'!$B$8:$B$191,0))),INDEX('KI 2019-20'!Q$9:Q$383,MATCH($B232,'KI 2019-20'!$B$9:$B$383,0)))</f>
        <v>0</v>
      </c>
      <c r="M232" s="155">
        <f>_xlfn.IFNA(IF($B232=$B$382,0,INDEX('I.Supplementary 2019-20'!R$8:R$191,MATCH($B232,'I.Supplementary 2019-20'!$B$8:$B$191,0))),INDEX('KI 2019-20'!R$9:R$383,MATCH($B232,'KI 2019-20'!$B$9:$B$383,0)))</f>
        <v>0</v>
      </c>
      <c r="N232" s="153">
        <f>_xlfn.IFNA(IF($B232=$B$382,0,INDEX('I.Supplementary 2019-20'!S$8:S$191,MATCH($B232,'I.Supplementary 2019-20'!$B$8:$B$191,0))),INDEX('KI 2019-20'!S$9:S$383,MATCH($B232,'KI 2019-20'!$B$9:$B$383,0)))</f>
        <v>0</v>
      </c>
      <c r="O232" s="153">
        <f>_xlfn.IFNA(IF($B232=$B$382,0,INDEX('I.Supplementary 2019-20'!T$8:T$191,MATCH($B232,'I.Supplementary 2019-20'!$B$8:$B$191,0))),INDEX('KI 2019-20'!T$9:T$383,MATCH($B232,'KI 2019-20'!$B$9:$B$383,0)))</f>
        <v>6.7221676096551608</v>
      </c>
      <c r="P232" s="153">
        <f>_xlfn.IFNA(IF($B232=$B$382,0,INDEX('I.Supplementary 2019-20'!U$8:U$191,MATCH($B232,'I.Supplementary 2019-20'!$B$8:$B$191,0))),INDEX('KI 2019-20'!U$9:U$383,MATCH($B232,'KI 2019-20'!$B$9:$B$383,0)))</f>
        <v>0</v>
      </c>
      <c r="Q232" s="153">
        <f>_xlfn.IFNA(IF($B232=$B$382,0,INDEX('I.Supplementary 2019-20'!V$8:V$191,MATCH($B232,'I.Supplementary 2019-20'!$B$8:$B$191,0))),INDEX('KI 2019-20'!V$9:V$383,MATCH($B232,'KI 2019-20'!$B$9:$B$383,0)))</f>
        <v>0</v>
      </c>
      <c r="R232" s="155">
        <f>_xlfn.IFNA(IF($B232=$B$382,0,INDEX('I.Supplementary 2019-20'!W$8:W$191,MATCH($B232,'I.Supplementary 2019-20'!$B$8:$B$191,0))),INDEX('KI 2019-20'!W$9:W$383,MATCH($B232,'KI 2019-20'!$B$9:$B$383,0)))</f>
        <v>0</v>
      </c>
      <c r="S232" s="153">
        <f>_xlfn.IFNA(IF($B232=$B$382,0,INDEX('I.Supplementary 2019-20'!X$8:X$191,MATCH($B232,'I.Supplementary 2019-20'!$B$8:$B$191,0))),INDEX('KI 2019-20'!X$9:X$383,MATCH($B232,'KI 2019-20'!$B$9:$B$383,0)))</f>
        <v>0</v>
      </c>
      <c r="T232" s="153">
        <f>_xlfn.IFNA(IF($B232=$B$382,0,INDEX('I.Supplementary 2019-20'!Y$8:Y$191,MATCH($B232,'I.Supplementary 2019-20'!$B$8:$B$191,0))),INDEX('KI 2019-20'!Y$9:Y$383,MATCH($B232,'KI 2019-20'!$B$9:$B$383,0)))</f>
        <v>6.7221676096551608</v>
      </c>
      <c r="U232" s="153">
        <f>_xlfn.IFNA(IF($B232=$B$382,0,INDEX('I.Supplementary 2019-20'!Z$8:Z$191,MATCH($B232,'I.Supplementary 2019-20'!$B$8:$B$191,0))),INDEX('KI 2019-20'!Z$9:Z$383,MATCH($B232,'KI 2019-20'!$B$9:$B$383,0)))</f>
        <v>0</v>
      </c>
      <c r="V232" s="153">
        <f>_xlfn.IFNA(IF($B232=$B$382,0,INDEX('I.Supplementary 2019-20'!AA$8:AA$191,MATCH($B232,'I.Supplementary 2019-20'!$B$8:$B$191,0))),INDEX('KI 2019-20'!AA$9:AA$383,MATCH($B232,'KI 2019-20'!$B$9:$B$383,0)))</f>
        <v>0</v>
      </c>
      <c r="W232" s="155">
        <f>_xlfn.IFNA(IF($B232=$B$382,0,INDEX('I.Supplementary 2019-20'!AB$8:AB$191,MATCH($B232,'I.Supplementary 2019-20'!$B$8:$B$191,0))),INDEX('KI 2019-20'!AB$9:AB$383,MATCH($B232,'KI 2019-20'!$B$9:$B$383,0)))</f>
        <v>0</v>
      </c>
      <c r="Y232" s="154">
        <f>_xlfn.IFNA(IF($B232=$B$382,0,INDEX('I.Supplementary 2019-20'!$I$8:$I$191,MATCH($B232,'I.Supplementary 2019-20'!$B$8:$B$191,0))),INDEX('KI 2019-20'!$I$9:$I$383,MATCH($B232,'KI 2019-20'!$B$9:$B$383,0)))</f>
        <v>0</v>
      </c>
      <c r="Z232" s="153">
        <f>_xlfn.IFNA(IF($B232=$B$382,0,INDEX('I.Supplementary 2019-20'!$J$8:$J$191,MATCH($B232,'I.Supplementary 2019-20'!$B$8:$B$191,0))),INDEX('KI 2019-20'!$J$9:$J$383,MATCH($B232,'KI 2019-20'!$B$9:$B$383,0)))</f>
        <v>6.7221676096551608</v>
      </c>
      <c r="AA232" s="155">
        <f>_xlfn.IFNA(IF($B232=$B$382,0,INDEX('I.Supplementary 2019-20'!$H$8:$H$191,MATCH($B232,'I.Supplementary 2019-20'!$B$8:$B$191,0))),INDEX('KI 2019-20'!$H$9:$H$383,MATCH($B232,'KI 2019-20'!$B$9:$B$383,0)))</f>
        <v>6.7221676096551608</v>
      </c>
      <c r="AC232" s="156">
        <f>I232*('Other inputs'!$C$6/'Other inputs'!$C$5)</f>
        <v>0</v>
      </c>
      <c r="AD232" s="149">
        <f>IF(B232=$B$35,J232*('Other inputs'!$C$6/'Other inputs'!$C$5)-('Other inputs'!$C$18/1000000),J232*('Other inputs'!$C$6/'Other inputs'!$C$5))</f>
        <v>0</v>
      </c>
      <c r="AE232" s="149">
        <f>K232*('Other inputs'!$C$6/'Other inputs'!$C$5)</f>
        <v>0</v>
      </c>
      <c r="AF232" s="149">
        <f>L232*('Other inputs'!$C$6/'Other inputs'!$C$5)</f>
        <v>0</v>
      </c>
      <c r="AG232" s="188">
        <f>M232*('Other inputs'!$C$6/'Other inputs'!$C$5)</f>
        <v>0</v>
      </c>
      <c r="AH232" s="149">
        <f>N232*('Other inputs'!$C$6/'Other inputs'!$C$5)</f>
        <v>0</v>
      </c>
      <c r="AI232" s="149">
        <f>O232*('Other inputs'!$C$6/'Other inputs'!$C$5)</f>
        <v>6.8316937621546341</v>
      </c>
      <c r="AJ232" s="149">
        <f>P232*('Other inputs'!$C$6/'Other inputs'!$C$5)</f>
        <v>0</v>
      </c>
      <c r="AK232" s="149">
        <f>Q232*('Other inputs'!$C$6/'Other inputs'!$C$5)</f>
        <v>0</v>
      </c>
      <c r="AL232" s="188">
        <f>R232*('Other inputs'!$C$6/'Other inputs'!$C$5)</f>
        <v>0</v>
      </c>
      <c r="AM232" s="156">
        <f t="shared" si="46"/>
        <v>0</v>
      </c>
      <c r="AN232" s="149">
        <f t="shared" si="47"/>
        <v>6.8316937621546341</v>
      </c>
      <c r="AO232" s="149">
        <f t="shared" si="48"/>
        <v>0</v>
      </c>
      <c r="AP232" s="149">
        <f t="shared" si="49"/>
        <v>0</v>
      </c>
      <c r="AQ232" s="188">
        <f t="shared" si="50"/>
        <v>0</v>
      </c>
      <c r="AR232" s="149"/>
      <c r="AS232" s="156">
        <f>IF(D232=$C$171,'Other inputs'!$C$12/1000000,SUM(AC232:AG232))</f>
        <v>0</v>
      </c>
      <c r="AT232" s="200">
        <f>IF(D232=$C$171,$Z$171*('Other inputs'!$C$6/'Other inputs'!$C$5),SUM(AH232:AL232))</f>
        <v>6.8316937621546341</v>
      </c>
      <c r="AU232" s="210">
        <f t="shared" si="51"/>
        <v>6.8316937621546341</v>
      </c>
      <c r="AV232" s="214"/>
      <c r="AW232" s="199">
        <f>IF($G232=1,0,IF($B232=$B$172,AC232*('Other inputs'!$F$6/'Other inputs'!$F$5)-('Other inputs'!$C$28/1000000),AC232*('Other inputs'!$F$6/'Other inputs'!$F$5)))</f>
        <v>0</v>
      </c>
      <c r="AX232" s="200">
        <f>IF($G232=1,0,IF($B232=$B$172,AD232*('Other inputs'!$F$6/'Other inputs'!$F$5)-('Other inputs'!$C$29/1000000),AD232*('Other inputs'!$F$6/'Other inputs'!$F$5)))</f>
        <v>0</v>
      </c>
      <c r="AY232" s="200">
        <f>IF($G232=1,0,AE232*('Other inputs'!$F$6/'Other inputs'!$F$5))</f>
        <v>0</v>
      </c>
      <c r="AZ232" s="200">
        <f>IF($G232=1,0,AF232*('Other inputs'!$F$6/'Other inputs'!$F$5))</f>
        <v>0</v>
      </c>
      <c r="BA232" s="200">
        <f>IF($G232=1,0,AG232*('Other inputs'!$F$6/'Other inputs'!$F$5))</f>
        <v>0</v>
      </c>
      <c r="BB232" s="199">
        <f>IF($G232=1,0,AH232*('Other inputs'!$C$7/'Other inputs'!$C$6))</f>
        <v>0</v>
      </c>
      <c r="BC232" s="200">
        <f>IF($G232=1,0,AI232*('Other inputs'!$C$7/'Other inputs'!$C$6))</f>
        <v>6.8316937621546341</v>
      </c>
      <c r="BD232" s="200">
        <f>IF($G232=1,0,AJ232*('Other inputs'!$C$7/'Other inputs'!$C$6))</f>
        <v>0</v>
      </c>
      <c r="BE232" s="200">
        <f>IF($G232=1,0,AK232*('Other inputs'!$C$7/'Other inputs'!$C$6))</f>
        <v>0</v>
      </c>
      <c r="BF232" s="200">
        <f>IF($G232=1,0,AL232*('Other inputs'!$C$7/'Other inputs'!$C$6))</f>
        <v>0</v>
      </c>
      <c r="BG232" s="199">
        <f t="shared" si="52"/>
        <v>0</v>
      </c>
      <c r="BH232" s="200">
        <f t="shared" si="53"/>
        <v>6.8316937621546341</v>
      </c>
      <c r="BI232" s="200">
        <f t="shared" si="54"/>
        <v>0</v>
      </c>
      <c r="BJ232" s="200">
        <f t="shared" si="55"/>
        <v>0</v>
      </c>
      <c r="BK232" s="210">
        <f t="shared" si="56"/>
        <v>0</v>
      </c>
      <c r="BL232" s="200"/>
      <c r="BM232" s="199">
        <f>IF(D232=C$171,'Other inputs'!$C$13/1000000,SUM(AW232:BA232))</f>
        <v>0</v>
      </c>
      <c r="BN232" s="200">
        <f>IF(B232=$B$171,$AT$171*('Other inputs'!$C$7/'Other inputs'!$C$6),SUM(BB232:BF232))</f>
        <v>6.8316937621546341</v>
      </c>
      <c r="BO232" s="188">
        <f t="shared" si="57"/>
        <v>6.8316937621546341</v>
      </c>
    </row>
    <row r="233" spans="2:67">
      <c r="B233" s="121" t="str">
        <f>'KI 2019-20'!B234</f>
        <v>E2820</v>
      </c>
      <c r="C233" s="160" t="str">
        <f t="shared" si="44"/>
        <v>E2820</v>
      </c>
      <c r="D233" s="160" t="str">
        <f t="shared" si="45"/>
        <v>E2820</v>
      </c>
      <c r="E233" t="str">
        <f>INDEX('KI 2019-20'!D$9:D$383,MATCH($B233,'KI 2019-20'!$B$9:$B$383,0))</f>
        <v>SCNFIR</v>
      </c>
      <c r="F233" t="str">
        <f>INDEX('KI 2019-20'!E$9:E$383,MATCH($B233,'KI 2019-20'!$B$9:$B$383,0))</f>
        <v>P1907</v>
      </c>
      <c r="G233" s="119">
        <v>2</v>
      </c>
      <c r="H233" s="120" t="str">
        <f>INDEX('KI 2019-20'!F$9:F$383,MATCH($B233,'KI 2019-20'!$B$9:$B$383,0))</f>
        <v>Northamptonshire</v>
      </c>
      <c r="I233" s="154">
        <f>_xlfn.IFNA(IF($B233=$B$382,0,INDEX('I.Supplementary 2019-20'!N$8:N$191,MATCH($B233,'I.Supplementary 2019-20'!$B$8:$B$191,0))),INDEX('KI 2019-20'!N$9:N$383,MATCH($B233,'KI 2019-20'!$B$9:$B$383,0)))</f>
        <v>7.7536581396328508</v>
      </c>
      <c r="J233" s="153">
        <f>_xlfn.IFNA(IF($B233=$B$382,0,INDEX('I.Supplementary 2019-20'!O$8:O$191,MATCH($B233,'I.Supplementary 2019-20'!$B$8:$B$191,0))),INDEX('KI 2019-20'!O$9:O$383,MATCH($B233,'KI 2019-20'!$B$9:$B$383,0)))</f>
        <v>0</v>
      </c>
      <c r="K233" s="153">
        <f>_xlfn.IFNA(IF($B233=$B$382,0,INDEX('I.Supplementary 2019-20'!P$8:P$191,MATCH($B233,'I.Supplementary 2019-20'!$B$8:$B$191,0))),INDEX('KI 2019-20'!P$9:P$383,MATCH($B233,'KI 2019-20'!$B$9:$B$383,0)))</f>
        <v>0</v>
      </c>
      <c r="L233" s="153">
        <f>_xlfn.IFNA(IF($B233=$B$382,0,INDEX('I.Supplementary 2019-20'!Q$8:Q$191,MATCH($B233,'I.Supplementary 2019-20'!$B$8:$B$191,0))),INDEX('KI 2019-20'!Q$9:Q$383,MATCH($B233,'KI 2019-20'!$B$9:$B$383,0)))</f>
        <v>0</v>
      </c>
      <c r="M233" s="155">
        <f>_xlfn.IFNA(IF($B233=$B$382,0,INDEX('I.Supplementary 2019-20'!R$8:R$191,MATCH($B233,'I.Supplementary 2019-20'!$B$8:$B$191,0))),INDEX('KI 2019-20'!R$9:R$383,MATCH($B233,'KI 2019-20'!$B$9:$B$383,0)))</f>
        <v>0</v>
      </c>
      <c r="N233" s="153">
        <f>_xlfn.IFNA(IF($B233=$B$382,0,INDEX('I.Supplementary 2019-20'!S$8:S$191,MATCH($B233,'I.Supplementary 2019-20'!$B$8:$B$191,0))),INDEX('KI 2019-20'!S$9:S$383,MATCH($B233,'KI 2019-20'!$B$9:$B$383,0)))</f>
        <v>85.228632175910661</v>
      </c>
      <c r="O233" s="153">
        <f>_xlfn.IFNA(IF($B233=$B$382,0,INDEX('I.Supplementary 2019-20'!T$8:T$191,MATCH($B233,'I.Supplementary 2019-20'!$B$8:$B$191,0))),INDEX('KI 2019-20'!T$9:T$383,MATCH($B233,'KI 2019-20'!$B$9:$B$383,0)))</f>
        <v>0</v>
      </c>
      <c r="P233" s="153">
        <f>_xlfn.IFNA(IF($B233=$B$382,0,INDEX('I.Supplementary 2019-20'!U$8:U$191,MATCH($B233,'I.Supplementary 2019-20'!$B$8:$B$191,0))),INDEX('KI 2019-20'!U$9:U$383,MATCH($B233,'KI 2019-20'!$B$9:$B$383,0)))</f>
        <v>0</v>
      </c>
      <c r="Q233" s="153">
        <f>_xlfn.IFNA(IF($B233=$B$382,0,INDEX('I.Supplementary 2019-20'!V$8:V$191,MATCH($B233,'I.Supplementary 2019-20'!$B$8:$B$191,0))),INDEX('KI 2019-20'!V$9:V$383,MATCH($B233,'KI 2019-20'!$B$9:$B$383,0)))</f>
        <v>0</v>
      </c>
      <c r="R233" s="155">
        <f>_xlfn.IFNA(IF($B233=$B$382,0,INDEX('I.Supplementary 2019-20'!W$8:W$191,MATCH($B233,'I.Supplementary 2019-20'!$B$8:$B$191,0))),INDEX('KI 2019-20'!W$9:W$383,MATCH($B233,'KI 2019-20'!$B$9:$B$383,0)))</f>
        <v>0</v>
      </c>
      <c r="S233" s="153">
        <f>_xlfn.IFNA(IF($B233=$B$382,0,INDEX('I.Supplementary 2019-20'!X$8:X$191,MATCH($B233,'I.Supplementary 2019-20'!$B$8:$B$191,0))),INDEX('KI 2019-20'!X$9:X$383,MATCH($B233,'KI 2019-20'!$B$9:$B$383,0)))</f>
        <v>92.982290315543523</v>
      </c>
      <c r="T233" s="153">
        <f>_xlfn.IFNA(IF($B233=$B$382,0,INDEX('I.Supplementary 2019-20'!Y$8:Y$191,MATCH($B233,'I.Supplementary 2019-20'!$B$8:$B$191,0))),INDEX('KI 2019-20'!Y$9:Y$383,MATCH($B233,'KI 2019-20'!$B$9:$B$383,0)))</f>
        <v>0</v>
      </c>
      <c r="U233" s="153">
        <f>_xlfn.IFNA(IF($B233=$B$382,0,INDEX('I.Supplementary 2019-20'!Z$8:Z$191,MATCH($B233,'I.Supplementary 2019-20'!$B$8:$B$191,0))),INDEX('KI 2019-20'!Z$9:Z$383,MATCH($B233,'KI 2019-20'!$B$9:$B$383,0)))</f>
        <v>0</v>
      </c>
      <c r="V233" s="153">
        <f>_xlfn.IFNA(IF($B233=$B$382,0,INDEX('I.Supplementary 2019-20'!AA$8:AA$191,MATCH($B233,'I.Supplementary 2019-20'!$B$8:$B$191,0))),INDEX('KI 2019-20'!AA$9:AA$383,MATCH($B233,'KI 2019-20'!$B$9:$B$383,0)))</f>
        <v>0</v>
      </c>
      <c r="W233" s="155">
        <f>_xlfn.IFNA(IF($B233=$B$382,0,INDEX('I.Supplementary 2019-20'!AB$8:AB$191,MATCH($B233,'I.Supplementary 2019-20'!$B$8:$B$191,0))),INDEX('KI 2019-20'!AB$9:AB$383,MATCH($B233,'KI 2019-20'!$B$9:$B$383,0)))</f>
        <v>0</v>
      </c>
      <c r="Y233" s="154">
        <f>_xlfn.IFNA(IF($B233=$B$382,0,INDEX('I.Supplementary 2019-20'!$I$8:$I$191,MATCH($B233,'I.Supplementary 2019-20'!$B$8:$B$191,0))),INDEX('KI 2019-20'!$I$9:$I$383,MATCH($B233,'KI 2019-20'!$B$9:$B$383,0)))</f>
        <v>7.7536581396328508</v>
      </c>
      <c r="Z233" s="153">
        <f>_xlfn.IFNA(IF($B233=$B$382,0,INDEX('I.Supplementary 2019-20'!$J$8:$J$191,MATCH($B233,'I.Supplementary 2019-20'!$B$8:$B$191,0))),INDEX('KI 2019-20'!$J$9:$J$383,MATCH($B233,'KI 2019-20'!$B$9:$B$383,0)))</f>
        <v>85.228632175910661</v>
      </c>
      <c r="AA233" s="155">
        <f>_xlfn.IFNA(IF($B233=$B$382,0,INDEX('I.Supplementary 2019-20'!$H$8:$H$191,MATCH($B233,'I.Supplementary 2019-20'!$B$8:$B$191,0))),INDEX('KI 2019-20'!$H$9:$H$383,MATCH($B233,'KI 2019-20'!$B$9:$B$383,0)))</f>
        <v>92.982290315543523</v>
      </c>
      <c r="AC233" s="156">
        <f>I233*('Other inputs'!$C$6/'Other inputs'!$C$5)</f>
        <v>7.8799906551462175</v>
      </c>
      <c r="AD233" s="149">
        <f>IF(B233=$B$35,J233*('Other inputs'!$C$6/'Other inputs'!$C$5)-('Other inputs'!$C$18/1000000),J233*('Other inputs'!$C$6/'Other inputs'!$C$5))</f>
        <v>0</v>
      </c>
      <c r="AE233" s="149">
        <f>K233*('Other inputs'!$C$6/'Other inputs'!$C$5)</f>
        <v>0</v>
      </c>
      <c r="AF233" s="149">
        <f>L233*('Other inputs'!$C$6/'Other inputs'!$C$5)</f>
        <v>0</v>
      </c>
      <c r="AG233" s="188">
        <f>M233*('Other inputs'!$C$6/'Other inputs'!$C$5)</f>
        <v>0</v>
      </c>
      <c r="AH233" s="149">
        <f>N233*('Other inputs'!$C$6/'Other inputs'!$C$5)</f>
        <v>86.617286060650557</v>
      </c>
      <c r="AI233" s="149">
        <f>O233*('Other inputs'!$C$6/'Other inputs'!$C$5)</f>
        <v>0</v>
      </c>
      <c r="AJ233" s="149">
        <f>P233*('Other inputs'!$C$6/'Other inputs'!$C$5)</f>
        <v>0</v>
      </c>
      <c r="AK233" s="149">
        <f>Q233*('Other inputs'!$C$6/'Other inputs'!$C$5)</f>
        <v>0</v>
      </c>
      <c r="AL233" s="188">
        <f>R233*('Other inputs'!$C$6/'Other inputs'!$C$5)</f>
        <v>0</v>
      </c>
      <c r="AM233" s="156">
        <f t="shared" si="46"/>
        <v>94.497276715796772</v>
      </c>
      <c r="AN233" s="149">
        <f t="shared" si="47"/>
        <v>0</v>
      </c>
      <c r="AO233" s="149">
        <f t="shared" si="48"/>
        <v>0</v>
      </c>
      <c r="AP233" s="149">
        <f t="shared" si="49"/>
        <v>0</v>
      </c>
      <c r="AQ233" s="188">
        <f t="shared" si="50"/>
        <v>0</v>
      </c>
      <c r="AR233" s="149"/>
      <c r="AS233" s="156">
        <f>IF(D233=$C$171,'Other inputs'!$C$12/1000000,SUM(AC233:AG233))</f>
        <v>7.8799906551462175</v>
      </c>
      <c r="AT233" s="200">
        <f>IF(D233=$C$171,$Z$171*('Other inputs'!$C$6/'Other inputs'!$C$5),SUM(AH233:AL233))</f>
        <v>86.617286060650557</v>
      </c>
      <c r="AU233" s="210">
        <f t="shared" si="51"/>
        <v>94.497276715796772</v>
      </c>
      <c r="AV233" s="214"/>
      <c r="AW233" s="199">
        <f>IF($G233=1,0,IF($B233=$B$172,AC233*('Other inputs'!$F$6/'Other inputs'!$F$5)-('Other inputs'!$C$28/1000000),AC233*('Other inputs'!$F$6/'Other inputs'!$F$5)))</f>
        <v>7.9235666403359657</v>
      </c>
      <c r="AX233" s="200">
        <f>IF($G233=1,0,IF($B233=$B$172,AD233*('Other inputs'!$F$6/'Other inputs'!$F$5)-('Other inputs'!$C$29/1000000),AD233*('Other inputs'!$F$6/'Other inputs'!$F$5)))</f>
        <v>0</v>
      </c>
      <c r="AY233" s="200">
        <f>IF($G233=1,0,AE233*('Other inputs'!$F$6/'Other inputs'!$F$5))</f>
        <v>0</v>
      </c>
      <c r="AZ233" s="200">
        <f>IF($G233=1,0,AF233*('Other inputs'!$F$6/'Other inputs'!$F$5))</f>
        <v>0</v>
      </c>
      <c r="BA233" s="200">
        <f>IF($G233=1,0,AG233*('Other inputs'!$F$6/'Other inputs'!$F$5))</f>
        <v>0</v>
      </c>
      <c r="BB233" s="199">
        <f>IF($G233=1,0,AH233*('Other inputs'!$C$7/'Other inputs'!$C$6))</f>
        <v>86.617286060650557</v>
      </c>
      <c r="BC233" s="200">
        <f>IF($G233=1,0,AI233*('Other inputs'!$C$7/'Other inputs'!$C$6))</f>
        <v>0</v>
      </c>
      <c r="BD233" s="200">
        <f>IF($G233=1,0,AJ233*('Other inputs'!$C$7/'Other inputs'!$C$6))</f>
        <v>0</v>
      </c>
      <c r="BE233" s="200">
        <f>IF($G233=1,0,AK233*('Other inputs'!$C$7/'Other inputs'!$C$6))</f>
        <v>0</v>
      </c>
      <c r="BF233" s="200">
        <f>IF($G233=1,0,AL233*('Other inputs'!$C$7/'Other inputs'!$C$6))</f>
        <v>0</v>
      </c>
      <c r="BG233" s="199">
        <f t="shared" si="52"/>
        <v>94.54085270098652</v>
      </c>
      <c r="BH233" s="200">
        <f t="shared" si="53"/>
        <v>0</v>
      </c>
      <c r="BI233" s="200">
        <f t="shared" si="54"/>
        <v>0</v>
      </c>
      <c r="BJ233" s="200">
        <f t="shared" si="55"/>
        <v>0</v>
      </c>
      <c r="BK233" s="210">
        <f t="shared" si="56"/>
        <v>0</v>
      </c>
      <c r="BL233" s="200"/>
      <c r="BM233" s="199">
        <f>IF(D233=C$171,'Other inputs'!$C$13/1000000,SUM(AW233:BA233))</f>
        <v>7.9235666403359657</v>
      </c>
      <c r="BN233" s="200">
        <f>IF(B233=$B$171,$AT$171*('Other inputs'!$C$7/'Other inputs'!$C$6),SUM(BB233:BF233))</f>
        <v>86.617286060650557</v>
      </c>
      <c r="BO233" s="188">
        <f t="shared" si="57"/>
        <v>94.54085270098652</v>
      </c>
    </row>
    <row r="234" spans="2:67">
      <c r="B234" s="121" t="str">
        <f>'KI 2019-20'!B235</f>
        <v>E7028</v>
      </c>
      <c r="C234" s="160" t="str">
        <f t="shared" si="44"/>
        <v>E6128</v>
      </c>
      <c r="D234" s="160" t="str">
        <f t="shared" si="45"/>
        <v>E6128</v>
      </c>
      <c r="E234" t="str">
        <f>INDEX('KI 2019-20'!D$9:D$383,MATCH($B234,'KI 2019-20'!$B$9:$B$383,0))</f>
        <v>FIR</v>
      </c>
      <c r="F234">
        <f>INDEX('KI 2019-20'!E$9:E$383,MATCH($B234,'KI 2019-20'!$B$9:$B$383,0))</f>
        <v>0</v>
      </c>
      <c r="G234" s="119">
        <v>0</v>
      </c>
      <c r="H234" s="120" t="str">
        <f>INDEX('KI 2019-20'!F$9:F$383,MATCH($B234,'KI 2019-20'!$B$9:$B$383,0))</f>
        <v>Northamptonshire Fire</v>
      </c>
      <c r="I234" s="154">
        <f>_xlfn.IFNA(IF($B234=$B$382,0,INDEX('I.Supplementary 2019-20'!N$8:N$191,MATCH($B234,'I.Supplementary 2019-20'!$B$8:$B$191,0))),INDEX('KI 2019-20'!N$9:N$383,MATCH($B234,'KI 2019-20'!$B$9:$B$383,0)))</f>
        <v>0</v>
      </c>
      <c r="J234" s="153">
        <f>_xlfn.IFNA(IF($B234=$B$382,0,INDEX('I.Supplementary 2019-20'!O$8:O$191,MATCH($B234,'I.Supplementary 2019-20'!$B$8:$B$191,0))),INDEX('KI 2019-20'!O$9:O$383,MATCH($B234,'KI 2019-20'!$B$9:$B$383,0)))</f>
        <v>0</v>
      </c>
      <c r="K234" s="153">
        <f>_xlfn.IFNA(IF($B234=$B$382,0,INDEX('I.Supplementary 2019-20'!P$8:P$191,MATCH($B234,'I.Supplementary 2019-20'!$B$8:$B$191,0))),INDEX('KI 2019-20'!P$9:P$383,MATCH($B234,'KI 2019-20'!$B$9:$B$383,0)))</f>
        <v>2.2297087682739738</v>
      </c>
      <c r="L234" s="153">
        <f>_xlfn.IFNA(IF($B234=$B$382,0,INDEX('I.Supplementary 2019-20'!Q$8:Q$191,MATCH($B234,'I.Supplementary 2019-20'!$B$8:$B$191,0))),INDEX('KI 2019-20'!Q$9:Q$383,MATCH($B234,'KI 2019-20'!$B$9:$B$383,0)))</f>
        <v>0</v>
      </c>
      <c r="M234" s="155">
        <f>_xlfn.IFNA(IF($B234=$B$382,0,INDEX('I.Supplementary 2019-20'!R$8:R$191,MATCH($B234,'I.Supplementary 2019-20'!$B$8:$B$191,0))),INDEX('KI 2019-20'!R$9:R$383,MATCH($B234,'KI 2019-20'!$B$9:$B$383,0)))</f>
        <v>0</v>
      </c>
      <c r="N234" s="153">
        <f>_xlfn.IFNA(IF($B234=$B$382,0,INDEX('I.Supplementary 2019-20'!S$8:S$191,MATCH($B234,'I.Supplementary 2019-20'!$B$8:$B$191,0))),INDEX('KI 2019-20'!S$9:S$383,MATCH($B234,'KI 2019-20'!$B$9:$B$383,0)))</f>
        <v>0</v>
      </c>
      <c r="O234" s="153">
        <f>_xlfn.IFNA(IF($B234=$B$382,0,INDEX('I.Supplementary 2019-20'!T$8:T$191,MATCH($B234,'I.Supplementary 2019-20'!$B$8:$B$191,0))),INDEX('KI 2019-20'!T$9:T$383,MATCH($B234,'KI 2019-20'!$B$9:$B$383,0)))</f>
        <v>0</v>
      </c>
      <c r="P234" s="153">
        <f>_xlfn.IFNA(IF($B234=$B$382,0,INDEX('I.Supplementary 2019-20'!U$8:U$191,MATCH($B234,'I.Supplementary 2019-20'!$B$8:$B$191,0))),INDEX('KI 2019-20'!U$9:U$383,MATCH($B234,'KI 2019-20'!$B$9:$B$383,0)))</f>
        <v>5.3136598600331313</v>
      </c>
      <c r="Q234" s="153">
        <f>_xlfn.IFNA(IF($B234=$B$382,0,INDEX('I.Supplementary 2019-20'!V$8:V$191,MATCH($B234,'I.Supplementary 2019-20'!$B$8:$B$191,0))),INDEX('KI 2019-20'!V$9:V$383,MATCH($B234,'KI 2019-20'!$B$9:$B$383,0)))</f>
        <v>0</v>
      </c>
      <c r="R234" s="155">
        <f>_xlfn.IFNA(IF($B234=$B$382,0,INDEX('I.Supplementary 2019-20'!W$8:W$191,MATCH($B234,'I.Supplementary 2019-20'!$B$8:$B$191,0))),INDEX('KI 2019-20'!W$9:W$383,MATCH($B234,'KI 2019-20'!$B$9:$B$383,0)))</f>
        <v>0</v>
      </c>
      <c r="S234" s="153">
        <f>_xlfn.IFNA(IF($B234=$B$382,0,INDEX('I.Supplementary 2019-20'!X$8:X$191,MATCH($B234,'I.Supplementary 2019-20'!$B$8:$B$191,0))),INDEX('KI 2019-20'!X$9:X$383,MATCH($B234,'KI 2019-20'!$B$9:$B$383,0)))</f>
        <v>0</v>
      </c>
      <c r="T234" s="153">
        <f>_xlfn.IFNA(IF($B234=$B$382,0,INDEX('I.Supplementary 2019-20'!Y$8:Y$191,MATCH($B234,'I.Supplementary 2019-20'!$B$8:$B$191,0))),INDEX('KI 2019-20'!Y$9:Y$383,MATCH($B234,'KI 2019-20'!$B$9:$B$383,0)))</f>
        <v>0</v>
      </c>
      <c r="U234" s="153">
        <f>_xlfn.IFNA(IF($B234=$B$382,0,INDEX('I.Supplementary 2019-20'!Z$8:Z$191,MATCH($B234,'I.Supplementary 2019-20'!$B$8:$B$191,0))),INDEX('KI 2019-20'!Z$9:Z$383,MATCH($B234,'KI 2019-20'!$B$9:$B$383,0)))</f>
        <v>7.5433686283071051</v>
      </c>
      <c r="V234" s="153">
        <f>_xlfn.IFNA(IF($B234=$B$382,0,INDEX('I.Supplementary 2019-20'!AA$8:AA$191,MATCH($B234,'I.Supplementary 2019-20'!$B$8:$B$191,0))),INDEX('KI 2019-20'!AA$9:AA$383,MATCH($B234,'KI 2019-20'!$B$9:$B$383,0)))</f>
        <v>0</v>
      </c>
      <c r="W234" s="155">
        <f>_xlfn.IFNA(IF($B234=$B$382,0,INDEX('I.Supplementary 2019-20'!AB$8:AB$191,MATCH($B234,'I.Supplementary 2019-20'!$B$8:$B$191,0))),INDEX('KI 2019-20'!AB$9:AB$383,MATCH($B234,'KI 2019-20'!$B$9:$B$383,0)))</f>
        <v>0</v>
      </c>
      <c r="Y234" s="154">
        <f>_xlfn.IFNA(IF($B234=$B$382,0,INDEX('I.Supplementary 2019-20'!$I$8:$I$191,MATCH($B234,'I.Supplementary 2019-20'!$B$8:$B$191,0))),INDEX('KI 2019-20'!$I$9:$I$383,MATCH($B234,'KI 2019-20'!$B$9:$B$383,0)))</f>
        <v>2.2297087682739738</v>
      </c>
      <c r="Z234" s="153">
        <f>_xlfn.IFNA(IF($B234=$B$382,0,INDEX('I.Supplementary 2019-20'!$J$8:$J$191,MATCH($B234,'I.Supplementary 2019-20'!$B$8:$B$191,0))),INDEX('KI 2019-20'!$J$9:$J$383,MATCH($B234,'KI 2019-20'!$B$9:$B$383,0)))</f>
        <v>5.3136598600331313</v>
      </c>
      <c r="AA234" s="155">
        <f>_xlfn.IFNA(IF($B234=$B$382,0,INDEX('I.Supplementary 2019-20'!$H$8:$H$191,MATCH($B234,'I.Supplementary 2019-20'!$B$8:$B$191,0))),INDEX('KI 2019-20'!$H$9:$H$383,MATCH($B234,'KI 2019-20'!$B$9:$B$383,0)))</f>
        <v>7.5433686283071051</v>
      </c>
      <c r="AC234" s="156">
        <f>I234*('Other inputs'!$C$6/'Other inputs'!$C$5)</f>
        <v>0</v>
      </c>
      <c r="AD234" s="149">
        <f>IF(B234=$B$35,J234*('Other inputs'!$C$6/'Other inputs'!$C$5)-('Other inputs'!$C$18/1000000),J234*('Other inputs'!$C$6/'Other inputs'!$C$5))</f>
        <v>0</v>
      </c>
      <c r="AE234" s="149">
        <f>K234*('Other inputs'!$C$6/'Other inputs'!$C$5)</f>
        <v>2.2660380353741609</v>
      </c>
      <c r="AF234" s="149">
        <f>L234*('Other inputs'!$C$6/'Other inputs'!$C$5)</f>
        <v>0</v>
      </c>
      <c r="AG234" s="188">
        <f>M234*('Other inputs'!$C$6/'Other inputs'!$C$5)</f>
        <v>0</v>
      </c>
      <c r="AH234" s="149">
        <f>N234*('Other inputs'!$C$6/'Other inputs'!$C$5)</f>
        <v>0</v>
      </c>
      <c r="AI234" s="149">
        <f>O234*('Other inputs'!$C$6/'Other inputs'!$C$5)</f>
        <v>0</v>
      </c>
      <c r="AJ234" s="149">
        <f>P234*('Other inputs'!$C$6/'Other inputs'!$C$5)</f>
        <v>5.4002368027627954</v>
      </c>
      <c r="AK234" s="149">
        <f>Q234*('Other inputs'!$C$6/'Other inputs'!$C$5)</f>
        <v>0</v>
      </c>
      <c r="AL234" s="188">
        <f>R234*('Other inputs'!$C$6/'Other inputs'!$C$5)</f>
        <v>0</v>
      </c>
      <c r="AM234" s="156">
        <f t="shared" si="46"/>
        <v>0</v>
      </c>
      <c r="AN234" s="149">
        <f t="shared" si="47"/>
        <v>0</v>
      </c>
      <c r="AO234" s="149">
        <f t="shared" si="48"/>
        <v>7.6662748381369568</v>
      </c>
      <c r="AP234" s="149">
        <f t="shared" si="49"/>
        <v>0</v>
      </c>
      <c r="AQ234" s="188">
        <f t="shared" si="50"/>
        <v>0</v>
      </c>
      <c r="AR234" s="149"/>
      <c r="AS234" s="156">
        <f>IF(D234=$C$171,'Other inputs'!$C$12/1000000,SUM(AC234:AG234))</f>
        <v>2.2660380353741609</v>
      </c>
      <c r="AT234" s="200">
        <f>IF(D234=$C$171,$Z$171*('Other inputs'!$C$6/'Other inputs'!$C$5),SUM(AH234:AL234))</f>
        <v>5.4002368027627954</v>
      </c>
      <c r="AU234" s="210">
        <f t="shared" si="51"/>
        <v>7.6662748381369568</v>
      </c>
      <c r="AV234" s="214"/>
      <c r="AW234" s="199">
        <f>IF($G234=1,0,IF($B234=$B$172,AC234*('Other inputs'!$F$6/'Other inputs'!$F$5)-('Other inputs'!$C$28/1000000),AC234*('Other inputs'!$F$6/'Other inputs'!$F$5)))</f>
        <v>0</v>
      </c>
      <c r="AX234" s="200">
        <f>IF($G234=1,0,IF($B234=$B$172,AD234*('Other inputs'!$F$6/'Other inputs'!$F$5)-('Other inputs'!$C$29/1000000),AD234*('Other inputs'!$F$6/'Other inputs'!$F$5)))</f>
        <v>0</v>
      </c>
      <c r="AY234" s="200">
        <f>IF($G234=1,0,AE234*('Other inputs'!$F$6/'Other inputs'!$F$5))</f>
        <v>2.2785691212840637</v>
      </c>
      <c r="AZ234" s="200">
        <f>IF($G234=1,0,AF234*('Other inputs'!$F$6/'Other inputs'!$F$5))</f>
        <v>0</v>
      </c>
      <c r="BA234" s="200">
        <f>IF($G234=1,0,AG234*('Other inputs'!$F$6/'Other inputs'!$F$5))</f>
        <v>0</v>
      </c>
      <c r="BB234" s="199">
        <f>IF($G234=1,0,AH234*('Other inputs'!$C$7/'Other inputs'!$C$6))</f>
        <v>0</v>
      </c>
      <c r="BC234" s="200">
        <f>IF($G234=1,0,AI234*('Other inputs'!$C$7/'Other inputs'!$C$6))</f>
        <v>0</v>
      </c>
      <c r="BD234" s="200">
        <f>IF($G234=1,0,AJ234*('Other inputs'!$C$7/'Other inputs'!$C$6))</f>
        <v>5.4002368027627954</v>
      </c>
      <c r="BE234" s="200">
        <f>IF($G234=1,0,AK234*('Other inputs'!$C$7/'Other inputs'!$C$6))</f>
        <v>0</v>
      </c>
      <c r="BF234" s="200">
        <f>IF($G234=1,0,AL234*('Other inputs'!$C$7/'Other inputs'!$C$6))</f>
        <v>0</v>
      </c>
      <c r="BG234" s="199">
        <f t="shared" si="52"/>
        <v>0</v>
      </c>
      <c r="BH234" s="200">
        <f t="shared" si="53"/>
        <v>0</v>
      </c>
      <c r="BI234" s="200">
        <f t="shared" si="54"/>
        <v>7.6788059240468591</v>
      </c>
      <c r="BJ234" s="200">
        <f t="shared" si="55"/>
        <v>0</v>
      </c>
      <c r="BK234" s="210">
        <f t="shared" si="56"/>
        <v>0</v>
      </c>
      <c r="BL234" s="200"/>
      <c r="BM234" s="199">
        <f>IF(D234=C$171,'Other inputs'!$C$13/1000000,SUM(AW234:BA234))</f>
        <v>2.2785691212840637</v>
      </c>
      <c r="BN234" s="200">
        <f>IF(B234=$B$171,$AT$171*('Other inputs'!$C$7/'Other inputs'!$C$6),SUM(BB234:BF234))</f>
        <v>5.4002368027627954</v>
      </c>
      <c r="BO234" s="188">
        <f t="shared" si="57"/>
        <v>7.6788059240468591</v>
      </c>
    </row>
    <row r="235" spans="2:67">
      <c r="B235" s="121" t="str">
        <f>'KI 2019-20'!B236</f>
        <v>E2901</v>
      </c>
      <c r="C235" s="160" t="str">
        <f t="shared" si="44"/>
        <v>E2901</v>
      </c>
      <c r="D235" s="160" t="str">
        <f t="shared" si="45"/>
        <v>E2901</v>
      </c>
      <c r="E235" t="str">
        <f>INDEX('KI 2019-20'!D$9:D$383,MATCH($B235,'KI 2019-20'!$B$9:$B$383,0))</f>
        <v>UNIFIR</v>
      </c>
      <c r="F235" t="str">
        <f>INDEX('KI 2019-20'!E$9:E$383,MATCH($B235,'KI 2019-20'!$B$9:$B$383,0))</f>
        <v>P1903</v>
      </c>
      <c r="G235" s="119">
        <v>0</v>
      </c>
      <c r="H235" s="120" t="str">
        <f>INDEX('KI 2019-20'!F$9:F$383,MATCH($B235,'KI 2019-20'!$B$9:$B$383,0))</f>
        <v>Northumberland</v>
      </c>
      <c r="I235" s="154">
        <f>_xlfn.IFNA(IF($B235=$B$382,0,INDEX('I.Supplementary 2019-20'!N$8:N$191,MATCH($B235,'I.Supplementary 2019-20'!$B$8:$B$191,0))),INDEX('KI 2019-20'!N$9:N$383,MATCH($B235,'KI 2019-20'!$B$9:$B$383,0)))</f>
        <v>9.5530911506786502</v>
      </c>
      <c r="J235" s="153">
        <f>_xlfn.IFNA(IF($B235=$B$382,0,INDEX('I.Supplementary 2019-20'!O$8:O$191,MATCH($B235,'I.Supplementary 2019-20'!$B$8:$B$191,0))),INDEX('KI 2019-20'!O$9:O$383,MATCH($B235,'KI 2019-20'!$B$9:$B$383,0)))</f>
        <v>-1.0093464482989869</v>
      </c>
      <c r="K235" s="153">
        <f>_xlfn.IFNA(IF($B235=$B$382,0,INDEX('I.Supplementary 2019-20'!P$8:P$191,MATCH($B235,'I.Supplementary 2019-20'!$B$8:$B$191,0))),INDEX('KI 2019-20'!P$9:P$383,MATCH($B235,'KI 2019-20'!$B$9:$B$383,0)))</f>
        <v>1.7394025477508204</v>
      </c>
      <c r="L235" s="153">
        <f>_xlfn.IFNA(IF($B235=$B$382,0,INDEX('I.Supplementary 2019-20'!Q$8:Q$191,MATCH($B235,'I.Supplementary 2019-20'!$B$8:$B$191,0))),INDEX('KI 2019-20'!Q$9:Q$383,MATCH($B235,'KI 2019-20'!$B$9:$B$383,0)))</f>
        <v>0</v>
      </c>
      <c r="M235" s="155">
        <f>_xlfn.IFNA(IF($B235=$B$382,0,INDEX('I.Supplementary 2019-20'!R$8:R$191,MATCH($B235,'I.Supplementary 2019-20'!$B$8:$B$191,0))),INDEX('KI 2019-20'!R$9:R$383,MATCH($B235,'KI 2019-20'!$B$9:$B$383,0)))</f>
        <v>0</v>
      </c>
      <c r="N235" s="153">
        <f>_xlfn.IFNA(IF($B235=$B$382,0,INDEX('I.Supplementary 2019-20'!S$8:S$191,MATCH($B235,'I.Supplementary 2019-20'!$B$8:$B$191,0))),INDEX('KI 2019-20'!S$9:S$383,MATCH($B235,'KI 2019-20'!$B$9:$B$383,0)))</f>
        <v>54.264667199397707</v>
      </c>
      <c r="O235" s="153">
        <f>_xlfn.IFNA(IF($B235=$B$382,0,INDEX('I.Supplementary 2019-20'!T$8:T$191,MATCH($B235,'I.Supplementary 2019-20'!$B$8:$B$191,0))),INDEX('KI 2019-20'!T$9:T$383,MATCH($B235,'KI 2019-20'!$B$9:$B$383,0)))</f>
        <v>9.9089577168738021</v>
      </c>
      <c r="P235" s="153">
        <f>_xlfn.IFNA(IF($B235=$B$382,0,INDEX('I.Supplementary 2019-20'!U$8:U$191,MATCH($B235,'I.Supplementary 2019-20'!$B$8:$B$191,0))),INDEX('KI 2019-20'!U$9:U$383,MATCH($B235,'KI 2019-20'!$B$9:$B$383,0)))</f>
        <v>3.636066231227165</v>
      </c>
      <c r="Q235" s="153">
        <f>_xlfn.IFNA(IF($B235=$B$382,0,INDEX('I.Supplementary 2019-20'!V$8:V$191,MATCH($B235,'I.Supplementary 2019-20'!$B$8:$B$191,0))),INDEX('KI 2019-20'!V$9:V$383,MATCH($B235,'KI 2019-20'!$B$9:$B$383,0)))</f>
        <v>0</v>
      </c>
      <c r="R235" s="155">
        <f>_xlfn.IFNA(IF($B235=$B$382,0,INDEX('I.Supplementary 2019-20'!W$8:W$191,MATCH($B235,'I.Supplementary 2019-20'!$B$8:$B$191,0))),INDEX('KI 2019-20'!W$9:W$383,MATCH($B235,'KI 2019-20'!$B$9:$B$383,0)))</f>
        <v>0</v>
      </c>
      <c r="S235" s="153">
        <f>_xlfn.IFNA(IF($B235=$B$382,0,INDEX('I.Supplementary 2019-20'!X$8:X$191,MATCH($B235,'I.Supplementary 2019-20'!$B$8:$B$191,0))),INDEX('KI 2019-20'!X$9:X$383,MATCH($B235,'KI 2019-20'!$B$9:$B$383,0)))</f>
        <v>63.817758350076353</v>
      </c>
      <c r="T235" s="153">
        <f>_xlfn.IFNA(IF($B235=$B$382,0,INDEX('I.Supplementary 2019-20'!Y$8:Y$191,MATCH($B235,'I.Supplementary 2019-20'!$B$8:$B$191,0))),INDEX('KI 2019-20'!Y$9:Y$383,MATCH($B235,'KI 2019-20'!$B$9:$B$383,0)))</f>
        <v>8.8996112685748159</v>
      </c>
      <c r="U235" s="153">
        <f>_xlfn.IFNA(IF($B235=$B$382,0,INDEX('I.Supplementary 2019-20'!Z$8:Z$191,MATCH($B235,'I.Supplementary 2019-20'!$B$8:$B$191,0))),INDEX('KI 2019-20'!Z$9:Z$383,MATCH($B235,'KI 2019-20'!$B$9:$B$383,0)))</f>
        <v>5.3754687789779858</v>
      </c>
      <c r="V235" s="153">
        <f>_xlfn.IFNA(IF($B235=$B$382,0,INDEX('I.Supplementary 2019-20'!AA$8:AA$191,MATCH($B235,'I.Supplementary 2019-20'!$B$8:$B$191,0))),INDEX('KI 2019-20'!AA$9:AA$383,MATCH($B235,'KI 2019-20'!$B$9:$B$383,0)))</f>
        <v>0</v>
      </c>
      <c r="W235" s="155">
        <f>_xlfn.IFNA(IF($B235=$B$382,0,INDEX('I.Supplementary 2019-20'!AB$8:AB$191,MATCH($B235,'I.Supplementary 2019-20'!$B$8:$B$191,0))),INDEX('KI 2019-20'!AB$9:AB$383,MATCH($B235,'KI 2019-20'!$B$9:$B$383,0)))</f>
        <v>0</v>
      </c>
      <c r="Y235" s="154">
        <f>_xlfn.IFNA(IF($B235=$B$382,0,INDEX('I.Supplementary 2019-20'!$I$8:$I$191,MATCH($B235,'I.Supplementary 2019-20'!$B$8:$B$191,0))),INDEX('KI 2019-20'!$I$9:$I$383,MATCH($B235,'KI 2019-20'!$B$9:$B$383,0)))</f>
        <v>10.283147250130481</v>
      </c>
      <c r="Z235" s="153">
        <f>_xlfn.IFNA(IF($B235=$B$382,0,INDEX('I.Supplementary 2019-20'!$J$8:$J$191,MATCH($B235,'I.Supplementary 2019-20'!$B$8:$B$191,0))),INDEX('KI 2019-20'!$J$9:$J$383,MATCH($B235,'KI 2019-20'!$B$9:$B$383,0)))</f>
        <v>67.809691147498668</v>
      </c>
      <c r="AA235" s="155">
        <f>_xlfn.IFNA(IF($B235=$B$382,0,INDEX('I.Supplementary 2019-20'!$H$8:$H$191,MATCH($B235,'I.Supplementary 2019-20'!$B$8:$B$191,0))),INDEX('KI 2019-20'!$H$9:$H$383,MATCH($B235,'KI 2019-20'!$B$9:$B$383,0)))</f>
        <v>78.092838397629137</v>
      </c>
      <c r="AC235" s="156">
        <f>I235*('Other inputs'!$C$6/'Other inputs'!$C$5)</f>
        <v>9.7087423303231084</v>
      </c>
      <c r="AD235" s="149">
        <f>IF(B235=$B$35,J235*('Other inputs'!$C$6/'Other inputs'!$C$5)-('Other inputs'!$C$18/1000000),J235*('Other inputs'!$C$6/'Other inputs'!$C$5))</f>
        <v>-1.0257920116113941</v>
      </c>
      <c r="AE235" s="149">
        <f>K235*('Other inputs'!$C$6/'Other inputs'!$C$5)</f>
        <v>1.7677431187936037</v>
      </c>
      <c r="AF235" s="149">
        <f>L235*('Other inputs'!$C$6/'Other inputs'!$C$5)</f>
        <v>0</v>
      </c>
      <c r="AG235" s="188">
        <f>M235*('Other inputs'!$C$6/'Other inputs'!$C$5)</f>
        <v>0</v>
      </c>
      <c r="AH235" s="149">
        <f>N235*('Other inputs'!$C$6/'Other inputs'!$C$5)</f>
        <v>55.148816563135348</v>
      </c>
      <c r="AI235" s="149">
        <f>O235*('Other inputs'!$C$6/'Other inputs'!$C$5)</f>
        <v>10.070407129776024</v>
      </c>
      <c r="AJ235" s="149">
        <f>P235*('Other inputs'!$C$6/'Other inputs'!$C$5)</f>
        <v>3.6953096728764874</v>
      </c>
      <c r="AK235" s="149">
        <f>Q235*('Other inputs'!$C$6/'Other inputs'!$C$5)</f>
        <v>0</v>
      </c>
      <c r="AL235" s="188">
        <f>R235*('Other inputs'!$C$6/'Other inputs'!$C$5)</f>
        <v>0</v>
      </c>
      <c r="AM235" s="156">
        <f t="shared" si="46"/>
        <v>64.85755889345846</v>
      </c>
      <c r="AN235" s="149">
        <f t="shared" si="47"/>
        <v>9.0446151181646304</v>
      </c>
      <c r="AO235" s="149">
        <f t="shared" si="48"/>
        <v>5.4630527916700906</v>
      </c>
      <c r="AP235" s="149">
        <f t="shared" si="49"/>
        <v>0</v>
      </c>
      <c r="AQ235" s="188">
        <f t="shared" si="50"/>
        <v>0</v>
      </c>
      <c r="AR235" s="149"/>
      <c r="AS235" s="156">
        <f>IF(D235=$C$171,'Other inputs'!$C$12/1000000,SUM(AC235:AG235))</f>
        <v>10.450693437505318</v>
      </c>
      <c r="AT235" s="200">
        <f>IF(D235=$C$171,$Z$171*('Other inputs'!$C$6/'Other inputs'!$C$5),SUM(AH235:AL235))</f>
        <v>68.914533365787861</v>
      </c>
      <c r="AU235" s="210">
        <f t="shared" si="51"/>
        <v>79.365226803293183</v>
      </c>
      <c r="AV235" s="214"/>
      <c r="AW235" s="199">
        <f>IF($G235=1,0,IF($B235=$B$172,AC235*('Other inputs'!$F$6/'Other inputs'!$F$5)-('Other inputs'!$C$28/1000000),AC235*('Other inputs'!$F$6/'Other inputs'!$F$5)))</f>
        <v>9.7624312280023133</v>
      </c>
      <c r="AX235" s="200">
        <f>IF($G235=1,0,IF($B235=$B$172,AD235*('Other inputs'!$F$6/'Other inputs'!$F$5)-('Other inputs'!$C$29/1000000),AD235*('Other inputs'!$F$6/'Other inputs'!$F$5)))</f>
        <v>-1.0314645941640836</v>
      </c>
      <c r="AY235" s="200">
        <f>IF($G235=1,0,AE235*('Other inputs'!$F$6/'Other inputs'!$F$5))</f>
        <v>1.7775186567777155</v>
      </c>
      <c r="AZ235" s="200">
        <f>IF($G235=1,0,AF235*('Other inputs'!$F$6/'Other inputs'!$F$5))</f>
        <v>0</v>
      </c>
      <c r="BA235" s="200">
        <f>IF($G235=1,0,AG235*('Other inputs'!$F$6/'Other inputs'!$F$5))</f>
        <v>0</v>
      </c>
      <c r="BB235" s="199">
        <f>IF($G235=1,0,AH235*('Other inputs'!$C$7/'Other inputs'!$C$6))</f>
        <v>55.148816563135348</v>
      </c>
      <c r="BC235" s="200">
        <f>IF($G235=1,0,AI235*('Other inputs'!$C$7/'Other inputs'!$C$6))</f>
        <v>10.070407129776024</v>
      </c>
      <c r="BD235" s="200">
        <f>IF($G235=1,0,AJ235*('Other inputs'!$C$7/'Other inputs'!$C$6))</f>
        <v>3.6953096728764874</v>
      </c>
      <c r="BE235" s="200">
        <f>IF($G235=1,0,AK235*('Other inputs'!$C$7/'Other inputs'!$C$6))</f>
        <v>0</v>
      </c>
      <c r="BF235" s="200">
        <f>IF($G235=1,0,AL235*('Other inputs'!$C$7/'Other inputs'!$C$6))</f>
        <v>0</v>
      </c>
      <c r="BG235" s="199">
        <f t="shared" si="52"/>
        <v>64.911247791137669</v>
      </c>
      <c r="BH235" s="200">
        <f t="shared" si="53"/>
        <v>9.0389425356119411</v>
      </c>
      <c r="BI235" s="200">
        <f t="shared" si="54"/>
        <v>5.4728283296542024</v>
      </c>
      <c r="BJ235" s="200">
        <f t="shared" si="55"/>
        <v>0</v>
      </c>
      <c r="BK235" s="210">
        <f t="shared" si="56"/>
        <v>0</v>
      </c>
      <c r="BL235" s="200"/>
      <c r="BM235" s="199">
        <f>IF(D235=C$171,'Other inputs'!$C$13/1000000,SUM(AW235:BA235))</f>
        <v>10.508485290615946</v>
      </c>
      <c r="BN235" s="200">
        <f>IF(B235=$B$171,$AT$171*('Other inputs'!$C$7/'Other inputs'!$C$6),SUM(BB235:BF235))</f>
        <v>68.914533365787861</v>
      </c>
      <c r="BO235" s="188">
        <f t="shared" si="57"/>
        <v>79.423018656403812</v>
      </c>
    </row>
    <row r="236" spans="2:67">
      <c r="B236" s="121" t="str">
        <f>'KI 2019-20'!B237</f>
        <v>E2636</v>
      </c>
      <c r="C236" s="160" t="str">
        <f t="shared" si="44"/>
        <v>E2636</v>
      </c>
      <c r="D236" s="160" t="str">
        <f t="shared" si="45"/>
        <v>E2636</v>
      </c>
      <c r="E236" t="str">
        <f>INDEX('KI 2019-20'!D$9:D$383,MATCH($B236,'KI 2019-20'!$B$9:$B$383,0))</f>
        <v>SD</v>
      </c>
      <c r="F236" t="str">
        <f>INDEX('KI 2019-20'!E$9:E$383,MATCH($B236,'KI 2019-20'!$B$9:$B$383,0))</f>
        <v>P1910</v>
      </c>
      <c r="G236" s="119">
        <v>0</v>
      </c>
      <c r="H236" s="120" t="str">
        <f>INDEX('KI 2019-20'!F$9:F$383,MATCH($B236,'KI 2019-20'!$B$9:$B$383,0))</f>
        <v>Norwich</v>
      </c>
      <c r="I236" s="154">
        <f>_xlfn.IFNA(IF($B236=$B$382,0,INDEX('I.Supplementary 2019-20'!N$8:N$191,MATCH($B236,'I.Supplementary 2019-20'!$B$8:$B$191,0))),INDEX('KI 2019-20'!N$9:N$383,MATCH($B236,'KI 2019-20'!$B$9:$B$383,0)))</f>
        <v>0</v>
      </c>
      <c r="J236" s="153">
        <f>_xlfn.IFNA(IF($B236=$B$382,0,INDEX('I.Supplementary 2019-20'!O$8:O$191,MATCH($B236,'I.Supplementary 2019-20'!$B$8:$B$191,0))),INDEX('KI 2019-20'!O$9:O$383,MATCH($B236,'KI 2019-20'!$B$9:$B$383,0)))</f>
        <v>0.21262092964821588</v>
      </c>
      <c r="K236" s="153">
        <f>_xlfn.IFNA(IF($B236=$B$382,0,INDEX('I.Supplementary 2019-20'!P$8:P$191,MATCH($B236,'I.Supplementary 2019-20'!$B$8:$B$191,0))),INDEX('KI 2019-20'!P$9:P$383,MATCH($B236,'KI 2019-20'!$B$9:$B$383,0)))</f>
        <v>0</v>
      </c>
      <c r="L236" s="153">
        <f>_xlfn.IFNA(IF($B236=$B$382,0,INDEX('I.Supplementary 2019-20'!Q$8:Q$191,MATCH($B236,'I.Supplementary 2019-20'!$B$8:$B$191,0))),INDEX('KI 2019-20'!Q$9:Q$383,MATCH($B236,'KI 2019-20'!$B$9:$B$383,0)))</f>
        <v>0</v>
      </c>
      <c r="M236" s="155">
        <f>_xlfn.IFNA(IF($B236=$B$382,0,INDEX('I.Supplementary 2019-20'!R$8:R$191,MATCH($B236,'I.Supplementary 2019-20'!$B$8:$B$191,0))),INDEX('KI 2019-20'!R$9:R$383,MATCH($B236,'KI 2019-20'!$B$9:$B$383,0)))</f>
        <v>0</v>
      </c>
      <c r="N236" s="153">
        <f>_xlfn.IFNA(IF($B236=$B$382,0,INDEX('I.Supplementary 2019-20'!S$8:S$191,MATCH($B236,'I.Supplementary 2019-20'!$B$8:$B$191,0))),INDEX('KI 2019-20'!S$9:S$383,MATCH($B236,'KI 2019-20'!$B$9:$B$383,0)))</f>
        <v>0</v>
      </c>
      <c r="O236" s="153">
        <f>_xlfn.IFNA(IF($B236=$B$382,0,INDEX('I.Supplementary 2019-20'!T$8:T$191,MATCH($B236,'I.Supplementary 2019-20'!$B$8:$B$191,0))),INDEX('KI 2019-20'!T$9:T$383,MATCH($B236,'KI 2019-20'!$B$9:$B$383,0)))</f>
        <v>5.8906056112713419</v>
      </c>
      <c r="P236" s="153">
        <f>_xlfn.IFNA(IF($B236=$B$382,0,INDEX('I.Supplementary 2019-20'!U$8:U$191,MATCH($B236,'I.Supplementary 2019-20'!$B$8:$B$191,0))),INDEX('KI 2019-20'!U$9:U$383,MATCH($B236,'KI 2019-20'!$B$9:$B$383,0)))</f>
        <v>0</v>
      </c>
      <c r="Q236" s="153">
        <f>_xlfn.IFNA(IF($B236=$B$382,0,INDEX('I.Supplementary 2019-20'!V$8:V$191,MATCH($B236,'I.Supplementary 2019-20'!$B$8:$B$191,0))),INDEX('KI 2019-20'!V$9:V$383,MATCH($B236,'KI 2019-20'!$B$9:$B$383,0)))</f>
        <v>0</v>
      </c>
      <c r="R236" s="155">
        <f>_xlfn.IFNA(IF($B236=$B$382,0,INDEX('I.Supplementary 2019-20'!W$8:W$191,MATCH($B236,'I.Supplementary 2019-20'!$B$8:$B$191,0))),INDEX('KI 2019-20'!W$9:W$383,MATCH($B236,'KI 2019-20'!$B$9:$B$383,0)))</f>
        <v>0</v>
      </c>
      <c r="S236" s="153">
        <f>_xlfn.IFNA(IF($B236=$B$382,0,INDEX('I.Supplementary 2019-20'!X$8:X$191,MATCH($B236,'I.Supplementary 2019-20'!$B$8:$B$191,0))),INDEX('KI 2019-20'!X$9:X$383,MATCH($B236,'KI 2019-20'!$B$9:$B$383,0)))</f>
        <v>0</v>
      </c>
      <c r="T236" s="153">
        <f>_xlfn.IFNA(IF($B236=$B$382,0,INDEX('I.Supplementary 2019-20'!Y$8:Y$191,MATCH($B236,'I.Supplementary 2019-20'!$B$8:$B$191,0))),INDEX('KI 2019-20'!Y$9:Y$383,MATCH($B236,'KI 2019-20'!$B$9:$B$383,0)))</f>
        <v>6.1032265409195583</v>
      </c>
      <c r="U236" s="153">
        <f>_xlfn.IFNA(IF($B236=$B$382,0,INDEX('I.Supplementary 2019-20'!Z$8:Z$191,MATCH($B236,'I.Supplementary 2019-20'!$B$8:$B$191,0))),INDEX('KI 2019-20'!Z$9:Z$383,MATCH($B236,'KI 2019-20'!$B$9:$B$383,0)))</f>
        <v>0</v>
      </c>
      <c r="V236" s="153">
        <f>_xlfn.IFNA(IF($B236=$B$382,0,INDEX('I.Supplementary 2019-20'!AA$8:AA$191,MATCH($B236,'I.Supplementary 2019-20'!$B$8:$B$191,0))),INDEX('KI 2019-20'!AA$9:AA$383,MATCH($B236,'KI 2019-20'!$B$9:$B$383,0)))</f>
        <v>0</v>
      </c>
      <c r="W236" s="155">
        <f>_xlfn.IFNA(IF($B236=$B$382,0,INDEX('I.Supplementary 2019-20'!AB$8:AB$191,MATCH($B236,'I.Supplementary 2019-20'!$B$8:$B$191,0))),INDEX('KI 2019-20'!AB$9:AB$383,MATCH($B236,'KI 2019-20'!$B$9:$B$383,0)))</f>
        <v>0</v>
      </c>
      <c r="Y236" s="154">
        <f>_xlfn.IFNA(IF($B236=$B$382,0,INDEX('I.Supplementary 2019-20'!$I$8:$I$191,MATCH($B236,'I.Supplementary 2019-20'!$B$8:$B$191,0))),INDEX('KI 2019-20'!$I$9:$I$383,MATCH($B236,'KI 2019-20'!$B$9:$B$383,0)))</f>
        <v>0.21262092964821588</v>
      </c>
      <c r="Z236" s="153">
        <f>_xlfn.IFNA(IF($B236=$B$382,0,INDEX('I.Supplementary 2019-20'!$J$8:$J$191,MATCH($B236,'I.Supplementary 2019-20'!$B$8:$B$191,0))),INDEX('KI 2019-20'!$J$9:$J$383,MATCH($B236,'KI 2019-20'!$B$9:$B$383,0)))</f>
        <v>5.8906056112713419</v>
      </c>
      <c r="AA236" s="155">
        <f>_xlfn.IFNA(IF($B236=$B$382,0,INDEX('I.Supplementary 2019-20'!$H$8:$H$191,MATCH($B236,'I.Supplementary 2019-20'!$B$8:$B$191,0))),INDEX('KI 2019-20'!$H$9:$H$383,MATCH($B236,'KI 2019-20'!$B$9:$B$383,0)))</f>
        <v>6.1032265409195583</v>
      </c>
      <c r="AC236" s="156">
        <f>I236*('Other inputs'!$C$6/'Other inputs'!$C$5)</f>
        <v>0</v>
      </c>
      <c r="AD236" s="149">
        <f>IF(B236=$B$35,J236*('Other inputs'!$C$6/'Other inputs'!$C$5)-('Other inputs'!$C$18/1000000),J236*('Other inputs'!$C$6/'Other inputs'!$C$5))</f>
        <v>0.21608522178097705</v>
      </c>
      <c r="AE236" s="149">
        <f>K236*('Other inputs'!$C$6/'Other inputs'!$C$5)</f>
        <v>0</v>
      </c>
      <c r="AF236" s="149">
        <f>L236*('Other inputs'!$C$6/'Other inputs'!$C$5)</f>
        <v>0</v>
      </c>
      <c r="AG236" s="188">
        <f>M236*('Other inputs'!$C$6/'Other inputs'!$C$5)</f>
        <v>0</v>
      </c>
      <c r="AH236" s="149">
        <f>N236*('Other inputs'!$C$6/'Other inputs'!$C$5)</f>
        <v>0</v>
      </c>
      <c r="AI236" s="149">
        <f>O236*('Other inputs'!$C$6/'Other inputs'!$C$5)</f>
        <v>5.9865828921067203</v>
      </c>
      <c r="AJ236" s="149">
        <f>P236*('Other inputs'!$C$6/'Other inputs'!$C$5)</f>
        <v>0</v>
      </c>
      <c r="AK236" s="149">
        <f>Q236*('Other inputs'!$C$6/'Other inputs'!$C$5)</f>
        <v>0</v>
      </c>
      <c r="AL236" s="188">
        <f>R236*('Other inputs'!$C$6/'Other inputs'!$C$5)</f>
        <v>0</v>
      </c>
      <c r="AM236" s="156">
        <f t="shared" si="46"/>
        <v>0</v>
      </c>
      <c r="AN236" s="149">
        <f t="shared" si="47"/>
        <v>6.2026681138876976</v>
      </c>
      <c r="AO236" s="149">
        <f t="shared" si="48"/>
        <v>0</v>
      </c>
      <c r="AP236" s="149">
        <f t="shared" si="49"/>
        <v>0</v>
      </c>
      <c r="AQ236" s="188">
        <f t="shared" si="50"/>
        <v>0</v>
      </c>
      <c r="AR236" s="149"/>
      <c r="AS236" s="156">
        <f>IF(D236=$C$171,'Other inputs'!$C$12/1000000,SUM(AC236:AG236))</f>
        <v>0.21608522178097705</v>
      </c>
      <c r="AT236" s="200">
        <f>IF(D236=$C$171,$Z$171*('Other inputs'!$C$6/'Other inputs'!$C$5),SUM(AH236:AL236))</f>
        <v>5.9865828921067203</v>
      </c>
      <c r="AU236" s="210">
        <f t="shared" si="51"/>
        <v>6.2026681138876976</v>
      </c>
      <c r="AV236" s="214"/>
      <c r="AW236" s="199">
        <f>IF($G236=1,0,IF($B236=$B$172,AC236*('Other inputs'!$F$6/'Other inputs'!$F$5)-('Other inputs'!$C$28/1000000),AC236*('Other inputs'!$F$6/'Other inputs'!$F$5)))</f>
        <v>0</v>
      </c>
      <c r="AX236" s="200">
        <f>IF($G236=1,0,IF($B236=$B$172,AD236*('Other inputs'!$F$6/'Other inputs'!$F$5)-('Other inputs'!$C$29/1000000),AD236*('Other inputs'!$F$6/'Other inputs'!$F$5)))</f>
        <v>0.21728016309958151</v>
      </c>
      <c r="AY236" s="200">
        <f>IF($G236=1,0,AE236*('Other inputs'!$F$6/'Other inputs'!$F$5))</f>
        <v>0</v>
      </c>
      <c r="AZ236" s="200">
        <f>IF($G236=1,0,AF236*('Other inputs'!$F$6/'Other inputs'!$F$5))</f>
        <v>0</v>
      </c>
      <c r="BA236" s="200">
        <f>IF($G236=1,0,AG236*('Other inputs'!$F$6/'Other inputs'!$F$5))</f>
        <v>0</v>
      </c>
      <c r="BB236" s="199">
        <f>IF($G236=1,0,AH236*('Other inputs'!$C$7/'Other inputs'!$C$6))</f>
        <v>0</v>
      </c>
      <c r="BC236" s="200">
        <f>IF($G236=1,0,AI236*('Other inputs'!$C$7/'Other inputs'!$C$6))</f>
        <v>5.9865828921067203</v>
      </c>
      <c r="BD236" s="200">
        <f>IF($G236=1,0,AJ236*('Other inputs'!$C$7/'Other inputs'!$C$6))</f>
        <v>0</v>
      </c>
      <c r="BE236" s="200">
        <f>IF($G236=1,0,AK236*('Other inputs'!$C$7/'Other inputs'!$C$6))</f>
        <v>0</v>
      </c>
      <c r="BF236" s="200">
        <f>IF($G236=1,0,AL236*('Other inputs'!$C$7/'Other inputs'!$C$6))</f>
        <v>0</v>
      </c>
      <c r="BG236" s="199">
        <f t="shared" si="52"/>
        <v>0</v>
      </c>
      <c r="BH236" s="200">
        <f t="shared" si="53"/>
        <v>6.2038630552063019</v>
      </c>
      <c r="BI236" s="200">
        <f t="shared" si="54"/>
        <v>0</v>
      </c>
      <c r="BJ236" s="200">
        <f t="shared" si="55"/>
        <v>0</v>
      </c>
      <c r="BK236" s="210">
        <f t="shared" si="56"/>
        <v>0</v>
      </c>
      <c r="BL236" s="200"/>
      <c r="BM236" s="199">
        <f>IF(D236=C$171,'Other inputs'!$C$13/1000000,SUM(AW236:BA236))</f>
        <v>0.21728016309958151</v>
      </c>
      <c r="BN236" s="200">
        <f>IF(B236=$B$171,$AT$171*('Other inputs'!$C$7/'Other inputs'!$C$6),SUM(BB236:BF236))</f>
        <v>5.9865828921067203</v>
      </c>
      <c r="BO236" s="188">
        <f t="shared" si="57"/>
        <v>6.2038630552063019</v>
      </c>
    </row>
    <row r="237" spans="2:67">
      <c r="B237" s="121" t="str">
        <f>'KI 2019-20'!B238</f>
        <v>E3001</v>
      </c>
      <c r="C237" s="160" t="str">
        <f t="shared" si="44"/>
        <v>E3001</v>
      </c>
      <c r="D237" s="160" t="str">
        <f t="shared" si="45"/>
        <v>E3001</v>
      </c>
      <c r="E237" t="str">
        <f>INDEX('KI 2019-20'!D$9:D$383,MATCH($B237,'KI 2019-20'!$B$9:$B$383,0))</f>
        <v>UNINFIR</v>
      </c>
      <c r="F237">
        <f>INDEX('KI 2019-20'!E$9:E$383,MATCH($B237,'KI 2019-20'!$B$9:$B$383,0))</f>
        <v>0</v>
      </c>
      <c r="G237" s="119">
        <v>0</v>
      </c>
      <c r="H237" s="120" t="str">
        <f>INDEX('KI 2019-20'!F$9:F$383,MATCH($B237,'KI 2019-20'!$B$9:$B$383,0))</f>
        <v>Nottingham</v>
      </c>
      <c r="I237" s="154">
        <f>_xlfn.IFNA(IF($B237=$B$382,0,INDEX('I.Supplementary 2019-20'!N$8:N$191,MATCH($B237,'I.Supplementary 2019-20'!$B$8:$B$191,0))),INDEX('KI 2019-20'!N$9:N$383,MATCH($B237,'KI 2019-20'!$B$9:$B$383,0)))</f>
        <v>23.696998747814821</v>
      </c>
      <c r="J237" s="153">
        <f>_xlfn.IFNA(IF($B237=$B$382,0,INDEX('I.Supplementary 2019-20'!O$8:O$191,MATCH($B237,'I.Supplementary 2019-20'!$B$8:$B$191,0))),INDEX('KI 2019-20'!O$9:O$383,MATCH($B237,'KI 2019-20'!$B$9:$B$383,0)))</f>
        <v>1.6349667560483832</v>
      </c>
      <c r="K237" s="153">
        <f>_xlfn.IFNA(IF($B237=$B$382,0,INDEX('I.Supplementary 2019-20'!P$8:P$191,MATCH($B237,'I.Supplementary 2019-20'!$B$8:$B$191,0))),INDEX('KI 2019-20'!P$9:P$383,MATCH($B237,'KI 2019-20'!$B$9:$B$383,0)))</f>
        <v>0</v>
      </c>
      <c r="L237" s="153">
        <f>_xlfn.IFNA(IF($B237=$B$382,0,INDEX('I.Supplementary 2019-20'!Q$8:Q$191,MATCH($B237,'I.Supplementary 2019-20'!$B$8:$B$191,0))),INDEX('KI 2019-20'!Q$9:Q$383,MATCH($B237,'KI 2019-20'!$B$9:$B$383,0)))</f>
        <v>0</v>
      </c>
      <c r="M237" s="155">
        <f>_xlfn.IFNA(IF($B237=$B$382,0,INDEX('I.Supplementary 2019-20'!R$8:R$191,MATCH($B237,'I.Supplementary 2019-20'!$B$8:$B$191,0))),INDEX('KI 2019-20'!R$9:R$383,MATCH($B237,'KI 2019-20'!$B$9:$B$383,0)))</f>
        <v>0</v>
      </c>
      <c r="N237" s="153">
        <f>_xlfn.IFNA(IF($B237=$B$382,0,INDEX('I.Supplementary 2019-20'!S$8:S$191,MATCH($B237,'I.Supplementary 2019-20'!$B$8:$B$191,0))),INDEX('KI 2019-20'!S$9:S$383,MATCH($B237,'KI 2019-20'!$B$9:$B$383,0)))</f>
        <v>79.246709064891377</v>
      </c>
      <c r="O237" s="153">
        <f>_xlfn.IFNA(IF($B237=$B$382,0,INDEX('I.Supplementary 2019-20'!T$8:T$191,MATCH($B237,'I.Supplementary 2019-20'!$B$8:$B$191,0))),INDEX('KI 2019-20'!T$9:T$383,MATCH($B237,'KI 2019-20'!$B$9:$B$383,0)))</f>
        <v>15.78351072761509</v>
      </c>
      <c r="P237" s="153">
        <f>_xlfn.IFNA(IF($B237=$B$382,0,INDEX('I.Supplementary 2019-20'!U$8:U$191,MATCH($B237,'I.Supplementary 2019-20'!$B$8:$B$191,0))),INDEX('KI 2019-20'!U$9:U$383,MATCH($B237,'KI 2019-20'!$B$9:$B$383,0)))</f>
        <v>0</v>
      </c>
      <c r="Q237" s="153">
        <f>_xlfn.IFNA(IF($B237=$B$382,0,INDEX('I.Supplementary 2019-20'!V$8:V$191,MATCH($B237,'I.Supplementary 2019-20'!$B$8:$B$191,0))),INDEX('KI 2019-20'!V$9:V$383,MATCH($B237,'KI 2019-20'!$B$9:$B$383,0)))</f>
        <v>0</v>
      </c>
      <c r="R237" s="155">
        <f>_xlfn.IFNA(IF($B237=$B$382,0,INDEX('I.Supplementary 2019-20'!W$8:W$191,MATCH($B237,'I.Supplementary 2019-20'!$B$8:$B$191,0))),INDEX('KI 2019-20'!W$9:W$383,MATCH($B237,'KI 2019-20'!$B$9:$B$383,0)))</f>
        <v>0</v>
      </c>
      <c r="S237" s="153">
        <f>_xlfn.IFNA(IF($B237=$B$382,0,INDEX('I.Supplementary 2019-20'!X$8:X$191,MATCH($B237,'I.Supplementary 2019-20'!$B$8:$B$191,0))),INDEX('KI 2019-20'!X$9:X$383,MATCH($B237,'KI 2019-20'!$B$9:$B$383,0)))</f>
        <v>102.94370781270621</v>
      </c>
      <c r="T237" s="153">
        <f>_xlfn.IFNA(IF($B237=$B$382,0,INDEX('I.Supplementary 2019-20'!Y$8:Y$191,MATCH($B237,'I.Supplementary 2019-20'!$B$8:$B$191,0))),INDEX('KI 2019-20'!Y$9:Y$383,MATCH($B237,'KI 2019-20'!$B$9:$B$383,0)))</f>
        <v>17.418477483663473</v>
      </c>
      <c r="U237" s="153">
        <f>_xlfn.IFNA(IF($B237=$B$382,0,INDEX('I.Supplementary 2019-20'!Z$8:Z$191,MATCH($B237,'I.Supplementary 2019-20'!$B$8:$B$191,0))),INDEX('KI 2019-20'!Z$9:Z$383,MATCH($B237,'KI 2019-20'!$B$9:$B$383,0)))</f>
        <v>0</v>
      </c>
      <c r="V237" s="153">
        <f>_xlfn.IFNA(IF($B237=$B$382,0,INDEX('I.Supplementary 2019-20'!AA$8:AA$191,MATCH($B237,'I.Supplementary 2019-20'!$B$8:$B$191,0))),INDEX('KI 2019-20'!AA$9:AA$383,MATCH($B237,'KI 2019-20'!$B$9:$B$383,0)))</f>
        <v>0</v>
      </c>
      <c r="W237" s="155">
        <f>_xlfn.IFNA(IF($B237=$B$382,0,INDEX('I.Supplementary 2019-20'!AB$8:AB$191,MATCH($B237,'I.Supplementary 2019-20'!$B$8:$B$191,0))),INDEX('KI 2019-20'!AB$9:AB$383,MATCH($B237,'KI 2019-20'!$B$9:$B$383,0)))</f>
        <v>0</v>
      </c>
      <c r="Y237" s="154">
        <f>_xlfn.IFNA(IF($B237=$B$382,0,INDEX('I.Supplementary 2019-20'!$I$8:$I$191,MATCH($B237,'I.Supplementary 2019-20'!$B$8:$B$191,0))),INDEX('KI 2019-20'!$I$9:$I$383,MATCH($B237,'KI 2019-20'!$B$9:$B$383,0)))</f>
        <v>25.331965503863202</v>
      </c>
      <c r="Z237" s="153">
        <f>_xlfn.IFNA(IF($B237=$B$382,0,INDEX('I.Supplementary 2019-20'!$J$8:$J$191,MATCH($B237,'I.Supplementary 2019-20'!$B$8:$B$191,0))),INDEX('KI 2019-20'!$J$9:$J$383,MATCH($B237,'KI 2019-20'!$B$9:$B$383,0)))</f>
        <v>95.030219792506472</v>
      </c>
      <c r="AA237" s="155">
        <f>_xlfn.IFNA(IF($B237=$B$382,0,INDEX('I.Supplementary 2019-20'!$H$8:$H$191,MATCH($B237,'I.Supplementary 2019-20'!$B$8:$B$191,0))),INDEX('KI 2019-20'!$H$9:$H$383,MATCH($B237,'KI 2019-20'!$B$9:$B$383,0)))</f>
        <v>120.36218529636967</v>
      </c>
      <c r="AC237" s="156">
        <f>I237*('Other inputs'!$C$6/'Other inputs'!$C$5)</f>
        <v>24.08310056040651</v>
      </c>
      <c r="AD237" s="149">
        <f>IF(B237=$B$35,J237*('Other inputs'!$C$6/'Other inputs'!$C$5)-('Other inputs'!$C$18/1000000),J237*('Other inputs'!$C$6/'Other inputs'!$C$5))</f>
        <v>1.6616057255970331</v>
      </c>
      <c r="AE237" s="149">
        <f>K237*('Other inputs'!$C$6/'Other inputs'!$C$5)</f>
        <v>0</v>
      </c>
      <c r="AF237" s="149">
        <f>L237*('Other inputs'!$C$6/'Other inputs'!$C$5)</f>
        <v>0</v>
      </c>
      <c r="AG237" s="188">
        <f>M237*('Other inputs'!$C$6/'Other inputs'!$C$5)</f>
        <v>0</v>
      </c>
      <c r="AH237" s="149">
        <f>N237*('Other inputs'!$C$6/'Other inputs'!$C$5)</f>
        <v>80.537897807292865</v>
      </c>
      <c r="AI237" s="149">
        <f>O237*('Other inputs'!$C$6/'Other inputs'!$C$5)</f>
        <v>16.040675871853217</v>
      </c>
      <c r="AJ237" s="149">
        <f>P237*('Other inputs'!$C$6/'Other inputs'!$C$5)</f>
        <v>0</v>
      </c>
      <c r="AK237" s="149">
        <f>Q237*('Other inputs'!$C$6/'Other inputs'!$C$5)</f>
        <v>0</v>
      </c>
      <c r="AL237" s="188">
        <f>R237*('Other inputs'!$C$6/'Other inputs'!$C$5)</f>
        <v>0</v>
      </c>
      <c r="AM237" s="156">
        <f t="shared" si="46"/>
        <v>104.62099836769937</v>
      </c>
      <c r="AN237" s="149">
        <f t="shared" si="47"/>
        <v>17.702281597450252</v>
      </c>
      <c r="AO237" s="149">
        <f t="shared" si="48"/>
        <v>0</v>
      </c>
      <c r="AP237" s="149">
        <f t="shared" si="49"/>
        <v>0</v>
      </c>
      <c r="AQ237" s="188">
        <f t="shared" si="50"/>
        <v>0</v>
      </c>
      <c r="AR237" s="149"/>
      <c r="AS237" s="156">
        <f>IF(D237=$C$171,'Other inputs'!$C$12/1000000,SUM(AC237:AG237))</f>
        <v>25.744706286003545</v>
      </c>
      <c r="AT237" s="200">
        <f>IF(D237=$C$171,$Z$171*('Other inputs'!$C$6/'Other inputs'!$C$5),SUM(AH237:AL237))</f>
        <v>96.578573679146075</v>
      </c>
      <c r="AU237" s="210">
        <f t="shared" si="51"/>
        <v>122.32327996514962</v>
      </c>
      <c r="AV237" s="214"/>
      <c r="AW237" s="199">
        <f>IF($G237=1,0,IF($B237=$B$172,AC237*('Other inputs'!$F$6/'Other inputs'!$F$5)-('Other inputs'!$C$28/1000000),AC237*('Other inputs'!$F$6/'Other inputs'!$F$5)))</f>
        <v>24.216278996685254</v>
      </c>
      <c r="AX237" s="200">
        <f>IF($G237=1,0,IF($B237=$B$172,AD237*('Other inputs'!$F$6/'Other inputs'!$F$5)-('Other inputs'!$C$29/1000000),AD237*('Other inputs'!$F$6/'Other inputs'!$F$5)))</f>
        <v>1.6707943286878921</v>
      </c>
      <c r="AY237" s="200">
        <f>IF($G237=1,0,AE237*('Other inputs'!$F$6/'Other inputs'!$F$5))</f>
        <v>0</v>
      </c>
      <c r="AZ237" s="200">
        <f>IF($G237=1,0,AF237*('Other inputs'!$F$6/'Other inputs'!$F$5))</f>
        <v>0</v>
      </c>
      <c r="BA237" s="200">
        <f>IF($G237=1,0,AG237*('Other inputs'!$F$6/'Other inputs'!$F$5))</f>
        <v>0</v>
      </c>
      <c r="BB237" s="199">
        <f>IF($G237=1,0,AH237*('Other inputs'!$C$7/'Other inputs'!$C$6))</f>
        <v>80.537897807292865</v>
      </c>
      <c r="BC237" s="200">
        <f>IF($G237=1,0,AI237*('Other inputs'!$C$7/'Other inputs'!$C$6))</f>
        <v>16.040675871853217</v>
      </c>
      <c r="BD237" s="200">
        <f>IF($G237=1,0,AJ237*('Other inputs'!$C$7/'Other inputs'!$C$6))</f>
        <v>0</v>
      </c>
      <c r="BE237" s="200">
        <f>IF($G237=1,0,AK237*('Other inputs'!$C$7/'Other inputs'!$C$6))</f>
        <v>0</v>
      </c>
      <c r="BF237" s="200">
        <f>IF($G237=1,0,AL237*('Other inputs'!$C$7/'Other inputs'!$C$6))</f>
        <v>0</v>
      </c>
      <c r="BG237" s="199">
        <f t="shared" si="52"/>
        <v>104.75417680397811</v>
      </c>
      <c r="BH237" s="200">
        <f t="shared" si="53"/>
        <v>17.711470200541111</v>
      </c>
      <c r="BI237" s="200">
        <f t="shared" si="54"/>
        <v>0</v>
      </c>
      <c r="BJ237" s="200">
        <f t="shared" si="55"/>
        <v>0</v>
      </c>
      <c r="BK237" s="210">
        <f t="shared" si="56"/>
        <v>0</v>
      </c>
      <c r="BL237" s="200"/>
      <c r="BM237" s="199">
        <f>IF(D237=C$171,'Other inputs'!$C$13/1000000,SUM(AW237:BA237))</f>
        <v>25.887073325373148</v>
      </c>
      <c r="BN237" s="200">
        <f>IF(B237=$B$171,$AT$171*('Other inputs'!$C$7/'Other inputs'!$C$6),SUM(BB237:BF237))</f>
        <v>96.578573679146075</v>
      </c>
      <c r="BO237" s="188">
        <f t="shared" si="57"/>
        <v>122.46564700451923</v>
      </c>
    </row>
    <row r="238" spans="2:67">
      <c r="B238" s="121" t="str">
        <f>'KI 2019-20'!B239</f>
        <v>E3021</v>
      </c>
      <c r="C238" s="160" t="str">
        <f t="shared" si="44"/>
        <v>E3021</v>
      </c>
      <c r="D238" s="160" t="str">
        <f t="shared" si="45"/>
        <v>E3021</v>
      </c>
      <c r="E238" t="str">
        <f>INDEX('KI 2019-20'!D$9:D$383,MATCH($B238,'KI 2019-20'!$B$9:$B$383,0))</f>
        <v>SCNFIR</v>
      </c>
      <c r="F238">
        <f>INDEX('KI 2019-20'!E$9:E$383,MATCH($B238,'KI 2019-20'!$B$9:$B$383,0))</f>
        <v>0</v>
      </c>
      <c r="G238" s="119">
        <v>0</v>
      </c>
      <c r="H238" s="120" t="str">
        <f>INDEX('KI 2019-20'!F$9:F$383,MATCH($B238,'KI 2019-20'!$B$9:$B$383,0))</f>
        <v>Nottinghamshire</v>
      </c>
      <c r="I238" s="154">
        <f>_xlfn.IFNA(IF($B238=$B$382,0,INDEX('I.Supplementary 2019-20'!N$8:N$191,MATCH($B238,'I.Supplementary 2019-20'!$B$8:$B$191,0))),INDEX('KI 2019-20'!N$9:N$383,MATCH($B238,'KI 2019-20'!$B$9:$B$383,0)))</f>
        <v>6.9511680042285917</v>
      </c>
      <c r="J238" s="153">
        <f>_xlfn.IFNA(IF($B238=$B$382,0,INDEX('I.Supplementary 2019-20'!O$8:O$191,MATCH($B238,'I.Supplementary 2019-20'!$B$8:$B$191,0))),INDEX('KI 2019-20'!O$9:O$383,MATCH($B238,'KI 2019-20'!$B$9:$B$383,0)))</f>
        <v>0</v>
      </c>
      <c r="K238" s="153">
        <f>_xlfn.IFNA(IF($B238=$B$382,0,INDEX('I.Supplementary 2019-20'!P$8:P$191,MATCH($B238,'I.Supplementary 2019-20'!$B$8:$B$191,0))),INDEX('KI 2019-20'!P$9:P$383,MATCH($B238,'KI 2019-20'!$B$9:$B$383,0)))</f>
        <v>0</v>
      </c>
      <c r="L238" s="153">
        <f>_xlfn.IFNA(IF($B238=$B$382,0,INDEX('I.Supplementary 2019-20'!Q$8:Q$191,MATCH($B238,'I.Supplementary 2019-20'!$B$8:$B$191,0))),INDEX('KI 2019-20'!Q$9:Q$383,MATCH($B238,'KI 2019-20'!$B$9:$B$383,0)))</f>
        <v>0</v>
      </c>
      <c r="M238" s="155">
        <f>_xlfn.IFNA(IF($B238=$B$382,0,INDEX('I.Supplementary 2019-20'!R$8:R$191,MATCH($B238,'I.Supplementary 2019-20'!$B$8:$B$191,0))),INDEX('KI 2019-20'!R$9:R$383,MATCH($B238,'KI 2019-20'!$B$9:$B$383,0)))</f>
        <v>0</v>
      </c>
      <c r="N238" s="153">
        <f>_xlfn.IFNA(IF($B238=$B$382,0,INDEX('I.Supplementary 2019-20'!S$8:S$191,MATCH($B238,'I.Supplementary 2019-20'!$B$8:$B$191,0))),INDEX('KI 2019-20'!S$9:S$383,MATCH($B238,'KI 2019-20'!$B$9:$B$383,0)))</f>
        <v>107.15272136337437</v>
      </c>
      <c r="O238" s="153">
        <f>_xlfn.IFNA(IF($B238=$B$382,0,INDEX('I.Supplementary 2019-20'!T$8:T$191,MATCH($B238,'I.Supplementary 2019-20'!$B$8:$B$191,0))),INDEX('KI 2019-20'!T$9:T$383,MATCH($B238,'KI 2019-20'!$B$9:$B$383,0)))</f>
        <v>0</v>
      </c>
      <c r="P238" s="153">
        <f>_xlfn.IFNA(IF($B238=$B$382,0,INDEX('I.Supplementary 2019-20'!U$8:U$191,MATCH($B238,'I.Supplementary 2019-20'!$B$8:$B$191,0))),INDEX('KI 2019-20'!U$9:U$383,MATCH($B238,'KI 2019-20'!$B$9:$B$383,0)))</f>
        <v>0</v>
      </c>
      <c r="Q238" s="153">
        <f>_xlfn.IFNA(IF($B238=$B$382,0,INDEX('I.Supplementary 2019-20'!V$8:V$191,MATCH($B238,'I.Supplementary 2019-20'!$B$8:$B$191,0))),INDEX('KI 2019-20'!V$9:V$383,MATCH($B238,'KI 2019-20'!$B$9:$B$383,0)))</f>
        <v>0</v>
      </c>
      <c r="R238" s="155">
        <f>_xlfn.IFNA(IF($B238=$B$382,0,INDEX('I.Supplementary 2019-20'!W$8:W$191,MATCH($B238,'I.Supplementary 2019-20'!$B$8:$B$191,0))),INDEX('KI 2019-20'!W$9:W$383,MATCH($B238,'KI 2019-20'!$B$9:$B$383,0)))</f>
        <v>0</v>
      </c>
      <c r="S238" s="153">
        <f>_xlfn.IFNA(IF($B238=$B$382,0,INDEX('I.Supplementary 2019-20'!X$8:X$191,MATCH($B238,'I.Supplementary 2019-20'!$B$8:$B$191,0))),INDEX('KI 2019-20'!X$9:X$383,MATCH($B238,'KI 2019-20'!$B$9:$B$383,0)))</f>
        <v>114.10388936760296</v>
      </c>
      <c r="T238" s="153">
        <f>_xlfn.IFNA(IF($B238=$B$382,0,INDEX('I.Supplementary 2019-20'!Y$8:Y$191,MATCH($B238,'I.Supplementary 2019-20'!$B$8:$B$191,0))),INDEX('KI 2019-20'!Y$9:Y$383,MATCH($B238,'KI 2019-20'!$B$9:$B$383,0)))</f>
        <v>0</v>
      </c>
      <c r="U238" s="153">
        <f>_xlfn.IFNA(IF($B238=$B$382,0,INDEX('I.Supplementary 2019-20'!Z$8:Z$191,MATCH($B238,'I.Supplementary 2019-20'!$B$8:$B$191,0))),INDEX('KI 2019-20'!Z$9:Z$383,MATCH($B238,'KI 2019-20'!$B$9:$B$383,0)))</f>
        <v>0</v>
      </c>
      <c r="V238" s="153">
        <f>_xlfn.IFNA(IF($B238=$B$382,0,INDEX('I.Supplementary 2019-20'!AA$8:AA$191,MATCH($B238,'I.Supplementary 2019-20'!$B$8:$B$191,0))),INDEX('KI 2019-20'!AA$9:AA$383,MATCH($B238,'KI 2019-20'!$B$9:$B$383,0)))</f>
        <v>0</v>
      </c>
      <c r="W238" s="155">
        <f>_xlfn.IFNA(IF($B238=$B$382,0,INDEX('I.Supplementary 2019-20'!AB$8:AB$191,MATCH($B238,'I.Supplementary 2019-20'!$B$8:$B$191,0))),INDEX('KI 2019-20'!AB$9:AB$383,MATCH($B238,'KI 2019-20'!$B$9:$B$383,0)))</f>
        <v>0</v>
      </c>
      <c r="Y238" s="154">
        <f>_xlfn.IFNA(IF($B238=$B$382,0,INDEX('I.Supplementary 2019-20'!$I$8:$I$191,MATCH($B238,'I.Supplementary 2019-20'!$B$8:$B$191,0))),INDEX('KI 2019-20'!$I$9:$I$383,MATCH($B238,'KI 2019-20'!$B$9:$B$383,0)))</f>
        <v>6.9511680042285917</v>
      </c>
      <c r="Z238" s="153">
        <f>_xlfn.IFNA(IF($B238=$B$382,0,INDEX('I.Supplementary 2019-20'!$J$8:$J$191,MATCH($B238,'I.Supplementary 2019-20'!$B$8:$B$191,0))),INDEX('KI 2019-20'!$J$9:$J$383,MATCH($B238,'KI 2019-20'!$B$9:$B$383,0)))</f>
        <v>107.15272136337437</v>
      </c>
      <c r="AA238" s="155">
        <f>_xlfn.IFNA(IF($B238=$B$382,0,INDEX('I.Supplementary 2019-20'!$H$8:$H$191,MATCH($B238,'I.Supplementary 2019-20'!$B$8:$B$191,0))),INDEX('KI 2019-20'!$H$9:$H$383,MATCH($B238,'KI 2019-20'!$B$9:$B$383,0)))</f>
        <v>114.10388936760296</v>
      </c>
      <c r="AC238" s="156">
        <f>I238*('Other inputs'!$C$6/'Other inputs'!$C$5)</f>
        <v>7.0644253240530901</v>
      </c>
      <c r="AD238" s="149">
        <f>IF(B238=$B$35,J238*('Other inputs'!$C$6/'Other inputs'!$C$5)-('Other inputs'!$C$18/1000000),J238*('Other inputs'!$C$6/'Other inputs'!$C$5))</f>
        <v>0</v>
      </c>
      <c r="AE238" s="149">
        <f>K238*('Other inputs'!$C$6/'Other inputs'!$C$5)</f>
        <v>0</v>
      </c>
      <c r="AF238" s="149">
        <f>L238*('Other inputs'!$C$6/'Other inputs'!$C$5)</f>
        <v>0</v>
      </c>
      <c r="AG238" s="188">
        <f>M238*('Other inputs'!$C$6/'Other inputs'!$C$5)</f>
        <v>0</v>
      </c>
      <c r="AH238" s="149">
        <f>N238*('Other inputs'!$C$6/'Other inputs'!$C$5)</f>
        <v>108.89859055055766</v>
      </c>
      <c r="AI238" s="149">
        <f>O238*('Other inputs'!$C$6/'Other inputs'!$C$5)</f>
        <v>0</v>
      </c>
      <c r="AJ238" s="149">
        <f>P238*('Other inputs'!$C$6/'Other inputs'!$C$5)</f>
        <v>0</v>
      </c>
      <c r="AK238" s="149">
        <f>Q238*('Other inputs'!$C$6/'Other inputs'!$C$5)</f>
        <v>0</v>
      </c>
      <c r="AL238" s="188">
        <f>R238*('Other inputs'!$C$6/'Other inputs'!$C$5)</f>
        <v>0</v>
      </c>
      <c r="AM238" s="156">
        <f t="shared" si="46"/>
        <v>115.96301587461075</v>
      </c>
      <c r="AN238" s="149">
        <f t="shared" si="47"/>
        <v>0</v>
      </c>
      <c r="AO238" s="149">
        <f t="shared" si="48"/>
        <v>0</v>
      </c>
      <c r="AP238" s="149">
        <f t="shared" si="49"/>
        <v>0</v>
      </c>
      <c r="AQ238" s="188">
        <f t="shared" si="50"/>
        <v>0</v>
      </c>
      <c r="AR238" s="149"/>
      <c r="AS238" s="156">
        <f>IF(D238=$C$171,'Other inputs'!$C$12/1000000,SUM(AC238:AG238))</f>
        <v>7.0644253240530901</v>
      </c>
      <c r="AT238" s="200">
        <f>IF(D238=$C$171,$Z$171*('Other inputs'!$C$6/'Other inputs'!$C$5),SUM(AH238:AL238))</f>
        <v>108.89859055055766</v>
      </c>
      <c r="AU238" s="210">
        <f t="shared" si="51"/>
        <v>115.96301587461075</v>
      </c>
      <c r="AV238" s="214"/>
      <c r="AW238" s="199">
        <f>IF($G238=1,0,IF($B238=$B$172,AC238*('Other inputs'!$F$6/'Other inputs'!$F$5)-('Other inputs'!$C$28/1000000),AC238*('Other inputs'!$F$6/'Other inputs'!$F$5)))</f>
        <v>7.1034912705455486</v>
      </c>
      <c r="AX238" s="200">
        <f>IF($G238=1,0,IF($B238=$B$172,AD238*('Other inputs'!$F$6/'Other inputs'!$F$5)-('Other inputs'!$C$29/1000000),AD238*('Other inputs'!$F$6/'Other inputs'!$F$5)))</f>
        <v>0</v>
      </c>
      <c r="AY238" s="200">
        <f>IF($G238=1,0,AE238*('Other inputs'!$F$6/'Other inputs'!$F$5))</f>
        <v>0</v>
      </c>
      <c r="AZ238" s="200">
        <f>IF($G238=1,0,AF238*('Other inputs'!$F$6/'Other inputs'!$F$5))</f>
        <v>0</v>
      </c>
      <c r="BA238" s="200">
        <f>IF($G238=1,0,AG238*('Other inputs'!$F$6/'Other inputs'!$F$5))</f>
        <v>0</v>
      </c>
      <c r="BB238" s="199">
        <f>IF($G238=1,0,AH238*('Other inputs'!$C$7/'Other inputs'!$C$6))</f>
        <v>108.89859055055766</v>
      </c>
      <c r="BC238" s="200">
        <f>IF($G238=1,0,AI238*('Other inputs'!$C$7/'Other inputs'!$C$6))</f>
        <v>0</v>
      </c>
      <c r="BD238" s="200">
        <f>IF($G238=1,0,AJ238*('Other inputs'!$C$7/'Other inputs'!$C$6))</f>
        <v>0</v>
      </c>
      <c r="BE238" s="200">
        <f>IF($G238=1,0,AK238*('Other inputs'!$C$7/'Other inputs'!$C$6))</f>
        <v>0</v>
      </c>
      <c r="BF238" s="200">
        <f>IF($G238=1,0,AL238*('Other inputs'!$C$7/'Other inputs'!$C$6))</f>
        <v>0</v>
      </c>
      <c r="BG238" s="199">
        <f t="shared" si="52"/>
        <v>116.0020818211032</v>
      </c>
      <c r="BH238" s="200">
        <f t="shared" si="53"/>
        <v>0</v>
      </c>
      <c r="BI238" s="200">
        <f t="shared" si="54"/>
        <v>0</v>
      </c>
      <c r="BJ238" s="200">
        <f t="shared" si="55"/>
        <v>0</v>
      </c>
      <c r="BK238" s="210">
        <f t="shared" si="56"/>
        <v>0</v>
      </c>
      <c r="BL238" s="200"/>
      <c r="BM238" s="199">
        <f>IF(D238=C$171,'Other inputs'!$C$13/1000000,SUM(AW238:BA238))</f>
        <v>7.1034912705455486</v>
      </c>
      <c r="BN238" s="200">
        <f>IF(B238=$B$171,$AT$171*('Other inputs'!$C$7/'Other inputs'!$C$6),SUM(BB238:BF238))</f>
        <v>108.89859055055766</v>
      </c>
      <c r="BO238" s="188">
        <f t="shared" si="57"/>
        <v>116.0020818211032</v>
      </c>
    </row>
    <row r="239" spans="2:67">
      <c r="B239" s="121" t="str">
        <f>'KI 2019-20'!B240</f>
        <v>E6130</v>
      </c>
      <c r="C239" s="160" t="str">
        <f t="shared" si="44"/>
        <v>E6130</v>
      </c>
      <c r="D239" s="160" t="str">
        <f t="shared" si="45"/>
        <v>E6130</v>
      </c>
      <c r="E239" t="str">
        <f>INDEX('KI 2019-20'!D$9:D$383,MATCH($B239,'KI 2019-20'!$B$9:$B$383,0))</f>
        <v>SFIR</v>
      </c>
      <c r="F239">
        <f>INDEX('KI 2019-20'!E$9:E$383,MATCH($B239,'KI 2019-20'!$B$9:$B$383,0))</f>
        <v>0</v>
      </c>
      <c r="G239" s="119">
        <v>0</v>
      </c>
      <c r="H239" s="120" t="str">
        <f>INDEX('KI 2019-20'!F$9:F$383,MATCH($B239,'KI 2019-20'!$B$9:$B$383,0))</f>
        <v>Nottinghamshire Fire</v>
      </c>
      <c r="I239" s="154">
        <f>_xlfn.IFNA(IF($B239=$B$382,0,INDEX('I.Supplementary 2019-20'!N$8:N$191,MATCH($B239,'I.Supplementary 2019-20'!$B$8:$B$191,0))),INDEX('KI 2019-20'!N$9:N$383,MATCH($B239,'KI 2019-20'!$B$9:$B$383,0)))</f>
        <v>0</v>
      </c>
      <c r="J239" s="153">
        <f>_xlfn.IFNA(IF($B239=$B$382,0,INDEX('I.Supplementary 2019-20'!O$8:O$191,MATCH($B239,'I.Supplementary 2019-20'!$B$8:$B$191,0))),INDEX('KI 2019-20'!O$9:O$383,MATCH($B239,'KI 2019-20'!$B$9:$B$383,0)))</f>
        <v>0</v>
      </c>
      <c r="K239" s="153">
        <f>_xlfn.IFNA(IF($B239=$B$382,0,INDEX('I.Supplementary 2019-20'!P$8:P$191,MATCH($B239,'I.Supplementary 2019-20'!$B$8:$B$191,0))),INDEX('KI 2019-20'!P$9:P$383,MATCH($B239,'KI 2019-20'!$B$9:$B$383,0)))</f>
        <v>5.3353089400236238</v>
      </c>
      <c r="L239" s="153">
        <f>_xlfn.IFNA(IF($B239=$B$382,0,INDEX('I.Supplementary 2019-20'!Q$8:Q$191,MATCH($B239,'I.Supplementary 2019-20'!$B$8:$B$191,0))),INDEX('KI 2019-20'!Q$9:Q$383,MATCH($B239,'KI 2019-20'!$B$9:$B$383,0)))</f>
        <v>0</v>
      </c>
      <c r="M239" s="155">
        <f>_xlfn.IFNA(IF($B239=$B$382,0,INDEX('I.Supplementary 2019-20'!R$8:R$191,MATCH($B239,'I.Supplementary 2019-20'!$B$8:$B$191,0))),INDEX('KI 2019-20'!R$9:R$383,MATCH($B239,'KI 2019-20'!$B$9:$B$383,0)))</f>
        <v>0</v>
      </c>
      <c r="N239" s="153">
        <f>_xlfn.IFNA(IF($B239=$B$382,0,INDEX('I.Supplementary 2019-20'!S$8:S$191,MATCH($B239,'I.Supplementary 2019-20'!$B$8:$B$191,0))),INDEX('KI 2019-20'!S$9:S$383,MATCH($B239,'KI 2019-20'!$B$9:$B$383,0)))</f>
        <v>0</v>
      </c>
      <c r="O239" s="153">
        <f>_xlfn.IFNA(IF($B239=$B$382,0,INDEX('I.Supplementary 2019-20'!T$8:T$191,MATCH($B239,'I.Supplementary 2019-20'!$B$8:$B$191,0))),INDEX('KI 2019-20'!T$9:T$383,MATCH($B239,'KI 2019-20'!$B$9:$B$383,0)))</f>
        <v>0</v>
      </c>
      <c r="P239" s="153">
        <f>_xlfn.IFNA(IF($B239=$B$382,0,INDEX('I.Supplementary 2019-20'!U$8:U$191,MATCH($B239,'I.Supplementary 2019-20'!$B$8:$B$191,0))),INDEX('KI 2019-20'!U$9:U$383,MATCH($B239,'KI 2019-20'!$B$9:$B$383,0)))</f>
        <v>10.672524782358749</v>
      </c>
      <c r="Q239" s="153">
        <f>_xlfn.IFNA(IF($B239=$B$382,0,INDEX('I.Supplementary 2019-20'!V$8:V$191,MATCH($B239,'I.Supplementary 2019-20'!$B$8:$B$191,0))),INDEX('KI 2019-20'!V$9:V$383,MATCH($B239,'KI 2019-20'!$B$9:$B$383,0)))</f>
        <v>0</v>
      </c>
      <c r="R239" s="155">
        <f>_xlfn.IFNA(IF($B239=$B$382,0,INDEX('I.Supplementary 2019-20'!W$8:W$191,MATCH($B239,'I.Supplementary 2019-20'!$B$8:$B$191,0))),INDEX('KI 2019-20'!W$9:W$383,MATCH($B239,'KI 2019-20'!$B$9:$B$383,0)))</f>
        <v>0</v>
      </c>
      <c r="S239" s="153">
        <f>_xlfn.IFNA(IF($B239=$B$382,0,INDEX('I.Supplementary 2019-20'!X$8:X$191,MATCH($B239,'I.Supplementary 2019-20'!$B$8:$B$191,0))),INDEX('KI 2019-20'!X$9:X$383,MATCH($B239,'KI 2019-20'!$B$9:$B$383,0)))</f>
        <v>0</v>
      </c>
      <c r="T239" s="153">
        <f>_xlfn.IFNA(IF($B239=$B$382,0,INDEX('I.Supplementary 2019-20'!Y$8:Y$191,MATCH($B239,'I.Supplementary 2019-20'!$B$8:$B$191,0))),INDEX('KI 2019-20'!Y$9:Y$383,MATCH($B239,'KI 2019-20'!$B$9:$B$383,0)))</f>
        <v>0</v>
      </c>
      <c r="U239" s="153">
        <f>_xlfn.IFNA(IF($B239=$B$382,0,INDEX('I.Supplementary 2019-20'!Z$8:Z$191,MATCH($B239,'I.Supplementary 2019-20'!$B$8:$B$191,0))),INDEX('KI 2019-20'!Z$9:Z$383,MATCH($B239,'KI 2019-20'!$B$9:$B$383,0)))</f>
        <v>16.007833722382372</v>
      </c>
      <c r="V239" s="153">
        <f>_xlfn.IFNA(IF($B239=$B$382,0,INDEX('I.Supplementary 2019-20'!AA$8:AA$191,MATCH($B239,'I.Supplementary 2019-20'!$B$8:$B$191,0))),INDEX('KI 2019-20'!AA$9:AA$383,MATCH($B239,'KI 2019-20'!$B$9:$B$383,0)))</f>
        <v>0</v>
      </c>
      <c r="W239" s="155">
        <f>_xlfn.IFNA(IF($B239=$B$382,0,INDEX('I.Supplementary 2019-20'!AB$8:AB$191,MATCH($B239,'I.Supplementary 2019-20'!$B$8:$B$191,0))),INDEX('KI 2019-20'!AB$9:AB$383,MATCH($B239,'KI 2019-20'!$B$9:$B$383,0)))</f>
        <v>0</v>
      </c>
      <c r="Y239" s="154">
        <f>_xlfn.IFNA(IF($B239=$B$382,0,INDEX('I.Supplementary 2019-20'!$I$8:$I$191,MATCH($B239,'I.Supplementary 2019-20'!$B$8:$B$191,0))),INDEX('KI 2019-20'!$I$9:$I$383,MATCH($B239,'KI 2019-20'!$B$9:$B$383,0)))</f>
        <v>5.3353089400236238</v>
      </c>
      <c r="Z239" s="153">
        <f>_xlfn.IFNA(IF($B239=$B$382,0,INDEX('I.Supplementary 2019-20'!$J$8:$J$191,MATCH($B239,'I.Supplementary 2019-20'!$B$8:$B$191,0))),INDEX('KI 2019-20'!$J$9:$J$383,MATCH($B239,'KI 2019-20'!$B$9:$B$383,0)))</f>
        <v>10.672524782358749</v>
      </c>
      <c r="AA239" s="155">
        <f>_xlfn.IFNA(IF($B239=$B$382,0,INDEX('I.Supplementary 2019-20'!$H$8:$H$191,MATCH($B239,'I.Supplementary 2019-20'!$B$8:$B$191,0))),INDEX('KI 2019-20'!$H$9:$H$383,MATCH($B239,'KI 2019-20'!$B$9:$B$383,0)))</f>
        <v>16.007833722382372</v>
      </c>
      <c r="AC239" s="156">
        <f>I239*('Other inputs'!$C$6/'Other inputs'!$C$5)</f>
        <v>0</v>
      </c>
      <c r="AD239" s="149">
        <f>IF(B239=$B$35,J239*('Other inputs'!$C$6/'Other inputs'!$C$5)-('Other inputs'!$C$18/1000000),J239*('Other inputs'!$C$6/'Other inputs'!$C$5))</f>
        <v>0</v>
      </c>
      <c r="AE239" s="149">
        <f>K239*('Other inputs'!$C$6/'Other inputs'!$C$5)</f>
        <v>5.422238617254151</v>
      </c>
      <c r="AF239" s="149">
        <f>L239*('Other inputs'!$C$6/'Other inputs'!$C$5)</f>
        <v>0</v>
      </c>
      <c r="AG239" s="188">
        <f>M239*('Other inputs'!$C$6/'Other inputs'!$C$5)</f>
        <v>0</v>
      </c>
      <c r="AH239" s="149">
        <f>N239*('Other inputs'!$C$6/'Other inputs'!$C$5)</f>
        <v>0</v>
      </c>
      <c r="AI239" s="149">
        <f>O239*('Other inputs'!$C$6/'Other inputs'!$C$5)</f>
        <v>0</v>
      </c>
      <c r="AJ239" s="149">
        <f>P239*('Other inputs'!$C$6/'Other inputs'!$C$5)</f>
        <v>10.846415206511235</v>
      </c>
      <c r="AK239" s="149">
        <f>Q239*('Other inputs'!$C$6/'Other inputs'!$C$5)</f>
        <v>0</v>
      </c>
      <c r="AL239" s="188">
        <f>R239*('Other inputs'!$C$6/'Other inputs'!$C$5)</f>
        <v>0</v>
      </c>
      <c r="AM239" s="156">
        <f t="shared" si="46"/>
        <v>0</v>
      </c>
      <c r="AN239" s="149">
        <f t="shared" si="47"/>
        <v>0</v>
      </c>
      <c r="AO239" s="149">
        <f t="shared" si="48"/>
        <v>16.268653823765387</v>
      </c>
      <c r="AP239" s="149">
        <f t="shared" si="49"/>
        <v>0</v>
      </c>
      <c r="AQ239" s="188">
        <f t="shared" si="50"/>
        <v>0</v>
      </c>
      <c r="AR239" s="149"/>
      <c r="AS239" s="156">
        <f>IF(D239=$C$171,'Other inputs'!$C$12/1000000,SUM(AC239:AG239))</f>
        <v>5.422238617254151</v>
      </c>
      <c r="AT239" s="200">
        <f>IF(D239=$C$171,$Z$171*('Other inputs'!$C$6/'Other inputs'!$C$5),SUM(AH239:AL239))</f>
        <v>10.846415206511235</v>
      </c>
      <c r="AU239" s="210">
        <f t="shared" si="51"/>
        <v>16.268653823765387</v>
      </c>
      <c r="AV239" s="214"/>
      <c r="AW239" s="199">
        <f>IF($G239=1,0,IF($B239=$B$172,AC239*('Other inputs'!$F$6/'Other inputs'!$F$5)-('Other inputs'!$C$28/1000000),AC239*('Other inputs'!$F$6/'Other inputs'!$F$5)))</f>
        <v>0</v>
      </c>
      <c r="AX239" s="200">
        <f>IF($G239=1,0,IF($B239=$B$172,AD239*('Other inputs'!$F$6/'Other inputs'!$F$5)-('Other inputs'!$C$29/1000000),AD239*('Other inputs'!$F$6/'Other inputs'!$F$5)))</f>
        <v>0</v>
      </c>
      <c r="AY239" s="200">
        <f>IF($G239=1,0,AE239*('Other inputs'!$F$6/'Other inputs'!$F$5))</f>
        <v>5.4522233469348187</v>
      </c>
      <c r="AZ239" s="200">
        <f>IF($G239=1,0,AF239*('Other inputs'!$F$6/'Other inputs'!$F$5))</f>
        <v>0</v>
      </c>
      <c r="BA239" s="200">
        <f>IF($G239=1,0,AG239*('Other inputs'!$F$6/'Other inputs'!$F$5))</f>
        <v>0</v>
      </c>
      <c r="BB239" s="199">
        <f>IF($G239=1,0,AH239*('Other inputs'!$C$7/'Other inputs'!$C$6))</f>
        <v>0</v>
      </c>
      <c r="BC239" s="200">
        <f>IF($G239=1,0,AI239*('Other inputs'!$C$7/'Other inputs'!$C$6))</f>
        <v>0</v>
      </c>
      <c r="BD239" s="200">
        <f>IF($G239=1,0,AJ239*('Other inputs'!$C$7/'Other inputs'!$C$6))</f>
        <v>10.846415206511235</v>
      </c>
      <c r="BE239" s="200">
        <f>IF($G239=1,0,AK239*('Other inputs'!$C$7/'Other inputs'!$C$6))</f>
        <v>0</v>
      </c>
      <c r="BF239" s="200">
        <f>IF($G239=1,0,AL239*('Other inputs'!$C$7/'Other inputs'!$C$6))</f>
        <v>0</v>
      </c>
      <c r="BG239" s="199">
        <f t="shared" si="52"/>
        <v>0</v>
      </c>
      <c r="BH239" s="200">
        <f t="shared" si="53"/>
        <v>0</v>
      </c>
      <c r="BI239" s="200">
        <f t="shared" si="54"/>
        <v>16.298638553446054</v>
      </c>
      <c r="BJ239" s="200">
        <f t="shared" si="55"/>
        <v>0</v>
      </c>
      <c r="BK239" s="210">
        <f t="shared" si="56"/>
        <v>0</v>
      </c>
      <c r="BL239" s="200"/>
      <c r="BM239" s="199">
        <f>IF(D239=C$171,'Other inputs'!$C$13/1000000,SUM(AW239:BA239))</f>
        <v>5.4522233469348187</v>
      </c>
      <c r="BN239" s="200">
        <f>IF(B239=$B$171,$AT$171*('Other inputs'!$C$7/'Other inputs'!$C$6),SUM(BB239:BF239))</f>
        <v>10.846415206511235</v>
      </c>
      <c r="BO239" s="188">
        <f t="shared" si="57"/>
        <v>16.298638553446054</v>
      </c>
    </row>
    <row r="240" spans="2:67">
      <c r="B240" s="121" t="str">
        <f>'KI 2019-20'!B241</f>
        <v>E3732</v>
      </c>
      <c r="C240" s="160" t="str">
        <f t="shared" si="44"/>
        <v>E3732</v>
      </c>
      <c r="D240" s="160" t="str">
        <f t="shared" si="45"/>
        <v>E3732</v>
      </c>
      <c r="E240" t="str">
        <f>INDEX('KI 2019-20'!D$9:D$383,MATCH($B240,'KI 2019-20'!$B$9:$B$383,0))</f>
        <v>SD</v>
      </c>
      <c r="F240">
        <f>INDEX('KI 2019-20'!E$9:E$383,MATCH($B240,'KI 2019-20'!$B$9:$B$383,0))</f>
        <v>0</v>
      </c>
      <c r="G240" s="119">
        <v>0</v>
      </c>
      <c r="H240" s="120" t="str">
        <f>INDEX('KI 2019-20'!F$9:F$383,MATCH($B240,'KI 2019-20'!$B$9:$B$383,0))</f>
        <v>Nuneaton and Bedworth</v>
      </c>
      <c r="I240" s="154">
        <f>_xlfn.IFNA(IF($B240=$B$382,0,INDEX('I.Supplementary 2019-20'!N$8:N$191,MATCH($B240,'I.Supplementary 2019-20'!$B$8:$B$191,0))),INDEX('KI 2019-20'!N$9:N$383,MATCH($B240,'KI 2019-20'!$B$9:$B$383,0)))</f>
        <v>0</v>
      </c>
      <c r="J240" s="153">
        <f>_xlfn.IFNA(IF($B240=$B$382,0,INDEX('I.Supplementary 2019-20'!O$8:O$191,MATCH($B240,'I.Supplementary 2019-20'!$B$8:$B$191,0))),INDEX('KI 2019-20'!O$9:O$383,MATCH($B240,'KI 2019-20'!$B$9:$B$383,0)))</f>
        <v>0</v>
      </c>
      <c r="K240" s="153">
        <f>_xlfn.IFNA(IF($B240=$B$382,0,INDEX('I.Supplementary 2019-20'!P$8:P$191,MATCH($B240,'I.Supplementary 2019-20'!$B$8:$B$191,0))),INDEX('KI 2019-20'!P$9:P$383,MATCH($B240,'KI 2019-20'!$B$9:$B$383,0)))</f>
        <v>0</v>
      </c>
      <c r="L240" s="153">
        <f>_xlfn.IFNA(IF($B240=$B$382,0,INDEX('I.Supplementary 2019-20'!Q$8:Q$191,MATCH($B240,'I.Supplementary 2019-20'!$B$8:$B$191,0))),INDEX('KI 2019-20'!Q$9:Q$383,MATCH($B240,'KI 2019-20'!$B$9:$B$383,0)))</f>
        <v>0</v>
      </c>
      <c r="M240" s="155">
        <f>_xlfn.IFNA(IF($B240=$B$382,0,INDEX('I.Supplementary 2019-20'!R$8:R$191,MATCH($B240,'I.Supplementary 2019-20'!$B$8:$B$191,0))),INDEX('KI 2019-20'!R$9:R$383,MATCH($B240,'KI 2019-20'!$B$9:$B$383,0)))</f>
        <v>0</v>
      </c>
      <c r="N240" s="153">
        <f>_xlfn.IFNA(IF($B240=$B$382,0,INDEX('I.Supplementary 2019-20'!S$8:S$191,MATCH($B240,'I.Supplementary 2019-20'!$B$8:$B$191,0))),INDEX('KI 2019-20'!S$9:S$383,MATCH($B240,'KI 2019-20'!$B$9:$B$383,0)))</f>
        <v>0</v>
      </c>
      <c r="O240" s="153">
        <f>_xlfn.IFNA(IF($B240=$B$382,0,INDEX('I.Supplementary 2019-20'!T$8:T$191,MATCH($B240,'I.Supplementary 2019-20'!$B$8:$B$191,0))),INDEX('KI 2019-20'!T$9:T$383,MATCH($B240,'KI 2019-20'!$B$9:$B$383,0)))</f>
        <v>3.632536896993515</v>
      </c>
      <c r="P240" s="153">
        <f>_xlfn.IFNA(IF($B240=$B$382,0,INDEX('I.Supplementary 2019-20'!U$8:U$191,MATCH($B240,'I.Supplementary 2019-20'!$B$8:$B$191,0))),INDEX('KI 2019-20'!U$9:U$383,MATCH($B240,'KI 2019-20'!$B$9:$B$383,0)))</f>
        <v>0</v>
      </c>
      <c r="Q240" s="153">
        <f>_xlfn.IFNA(IF($B240=$B$382,0,INDEX('I.Supplementary 2019-20'!V$8:V$191,MATCH($B240,'I.Supplementary 2019-20'!$B$8:$B$191,0))),INDEX('KI 2019-20'!V$9:V$383,MATCH($B240,'KI 2019-20'!$B$9:$B$383,0)))</f>
        <v>0</v>
      </c>
      <c r="R240" s="155">
        <f>_xlfn.IFNA(IF($B240=$B$382,0,INDEX('I.Supplementary 2019-20'!W$8:W$191,MATCH($B240,'I.Supplementary 2019-20'!$B$8:$B$191,0))),INDEX('KI 2019-20'!W$9:W$383,MATCH($B240,'KI 2019-20'!$B$9:$B$383,0)))</f>
        <v>0</v>
      </c>
      <c r="S240" s="153">
        <f>_xlfn.IFNA(IF($B240=$B$382,0,INDEX('I.Supplementary 2019-20'!X$8:X$191,MATCH($B240,'I.Supplementary 2019-20'!$B$8:$B$191,0))),INDEX('KI 2019-20'!X$9:X$383,MATCH($B240,'KI 2019-20'!$B$9:$B$383,0)))</f>
        <v>0</v>
      </c>
      <c r="T240" s="153">
        <f>_xlfn.IFNA(IF($B240=$B$382,0,INDEX('I.Supplementary 2019-20'!Y$8:Y$191,MATCH($B240,'I.Supplementary 2019-20'!$B$8:$B$191,0))),INDEX('KI 2019-20'!Y$9:Y$383,MATCH($B240,'KI 2019-20'!$B$9:$B$383,0)))</f>
        <v>3.632536896993515</v>
      </c>
      <c r="U240" s="153">
        <f>_xlfn.IFNA(IF($B240=$B$382,0,INDEX('I.Supplementary 2019-20'!Z$8:Z$191,MATCH($B240,'I.Supplementary 2019-20'!$B$8:$B$191,0))),INDEX('KI 2019-20'!Z$9:Z$383,MATCH($B240,'KI 2019-20'!$B$9:$B$383,0)))</f>
        <v>0</v>
      </c>
      <c r="V240" s="153">
        <f>_xlfn.IFNA(IF($B240=$B$382,0,INDEX('I.Supplementary 2019-20'!AA$8:AA$191,MATCH($B240,'I.Supplementary 2019-20'!$B$8:$B$191,0))),INDEX('KI 2019-20'!AA$9:AA$383,MATCH($B240,'KI 2019-20'!$B$9:$B$383,0)))</f>
        <v>0</v>
      </c>
      <c r="W240" s="155">
        <f>_xlfn.IFNA(IF($B240=$B$382,0,INDEX('I.Supplementary 2019-20'!AB$8:AB$191,MATCH($B240,'I.Supplementary 2019-20'!$B$8:$B$191,0))),INDEX('KI 2019-20'!AB$9:AB$383,MATCH($B240,'KI 2019-20'!$B$9:$B$383,0)))</f>
        <v>0</v>
      </c>
      <c r="Y240" s="154">
        <f>_xlfn.IFNA(IF($B240=$B$382,0,INDEX('I.Supplementary 2019-20'!$I$8:$I$191,MATCH($B240,'I.Supplementary 2019-20'!$B$8:$B$191,0))),INDEX('KI 2019-20'!$I$9:$I$383,MATCH($B240,'KI 2019-20'!$B$9:$B$383,0)))</f>
        <v>0</v>
      </c>
      <c r="Z240" s="153">
        <f>_xlfn.IFNA(IF($B240=$B$382,0,INDEX('I.Supplementary 2019-20'!$J$8:$J$191,MATCH($B240,'I.Supplementary 2019-20'!$B$8:$B$191,0))),INDEX('KI 2019-20'!$J$9:$J$383,MATCH($B240,'KI 2019-20'!$B$9:$B$383,0)))</f>
        <v>3.632536896993515</v>
      </c>
      <c r="AA240" s="155">
        <f>_xlfn.IFNA(IF($B240=$B$382,0,INDEX('I.Supplementary 2019-20'!$H$8:$H$191,MATCH($B240,'I.Supplementary 2019-20'!$B$8:$B$191,0))),INDEX('KI 2019-20'!$H$9:$H$383,MATCH($B240,'KI 2019-20'!$B$9:$B$383,0)))</f>
        <v>3.632536896993515</v>
      </c>
      <c r="AC240" s="156">
        <f>I240*('Other inputs'!$C$6/'Other inputs'!$C$5)</f>
        <v>0</v>
      </c>
      <c r="AD240" s="149">
        <f>IF(B240=$B$35,J240*('Other inputs'!$C$6/'Other inputs'!$C$5)-('Other inputs'!$C$18/1000000),J240*('Other inputs'!$C$6/'Other inputs'!$C$5))</f>
        <v>0</v>
      </c>
      <c r="AE240" s="149">
        <f>K240*('Other inputs'!$C$6/'Other inputs'!$C$5)</f>
        <v>0</v>
      </c>
      <c r="AF240" s="149">
        <f>L240*('Other inputs'!$C$6/'Other inputs'!$C$5)</f>
        <v>0</v>
      </c>
      <c r="AG240" s="188">
        <f>M240*('Other inputs'!$C$6/'Other inputs'!$C$5)</f>
        <v>0</v>
      </c>
      <c r="AH240" s="149">
        <f>N240*('Other inputs'!$C$6/'Other inputs'!$C$5)</f>
        <v>0</v>
      </c>
      <c r="AI240" s="149">
        <f>O240*('Other inputs'!$C$6/'Other inputs'!$C$5)</f>
        <v>3.6917228342154056</v>
      </c>
      <c r="AJ240" s="149">
        <f>P240*('Other inputs'!$C$6/'Other inputs'!$C$5)</f>
        <v>0</v>
      </c>
      <c r="AK240" s="149">
        <f>Q240*('Other inputs'!$C$6/'Other inputs'!$C$5)</f>
        <v>0</v>
      </c>
      <c r="AL240" s="188">
        <f>R240*('Other inputs'!$C$6/'Other inputs'!$C$5)</f>
        <v>0</v>
      </c>
      <c r="AM240" s="156">
        <f t="shared" si="46"/>
        <v>0</v>
      </c>
      <c r="AN240" s="149">
        <f t="shared" si="47"/>
        <v>3.6917228342154056</v>
      </c>
      <c r="AO240" s="149">
        <f t="shared" si="48"/>
        <v>0</v>
      </c>
      <c r="AP240" s="149">
        <f t="shared" si="49"/>
        <v>0</v>
      </c>
      <c r="AQ240" s="188">
        <f t="shared" si="50"/>
        <v>0</v>
      </c>
      <c r="AR240" s="149"/>
      <c r="AS240" s="156">
        <f>IF(D240=$C$171,'Other inputs'!$C$12/1000000,SUM(AC240:AG240))</f>
        <v>0</v>
      </c>
      <c r="AT240" s="200">
        <f>IF(D240=$C$171,$Z$171*('Other inputs'!$C$6/'Other inputs'!$C$5),SUM(AH240:AL240))</f>
        <v>3.6917228342154056</v>
      </c>
      <c r="AU240" s="210">
        <f t="shared" si="51"/>
        <v>3.6917228342154056</v>
      </c>
      <c r="AV240" s="214"/>
      <c r="AW240" s="199">
        <f>IF($G240=1,0,IF($B240=$B$172,AC240*('Other inputs'!$F$6/'Other inputs'!$F$5)-('Other inputs'!$C$28/1000000),AC240*('Other inputs'!$F$6/'Other inputs'!$F$5)))</f>
        <v>0</v>
      </c>
      <c r="AX240" s="200">
        <f>IF($G240=1,0,IF($B240=$B$172,AD240*('Other inputs'!$F$6/'Other inputs'!$F$5)-('Other inputs'!$C$29/1000000),AD240*('Other inputs'!$F$6/'Other inputs'!$F$5)))</f>
        <v>0</v>
      </c>
      <c r="AY240" s="200">
        <f>IF($G240=1,0,AE240*('Other inputs'!$F$6/'Other inputs'!$F$5))</f>
        <v>0</v>
      </c>
      <c r="AZ240" s="200">
        <f>IF($G240=1,0,AF240*('Other inputs'!$F$6/'Other inputs'!$F$5))</f>
        <v>0</v>
      </c>
      <c r="BA240" s="200">
        <f>IF($G240=1,0,AG240*('Other inputs'!$F$6/'Other inputs'!$F$5))</f>
        <v>0</v>
      </c>
      <c r="BB240" s="199">
        <f>IF($G240=1,0,AH240*('Other inputs'!$C$7/'Other inputs'!$C$6))</f>
        <v>0</v>
      </c>
      <c r="BC240" s="200">
        <f>IF($G240=1,0,AI240*('Other inputs'!$C$7/'Other inputs'!$C$6))</f>
        <v>3.6917228342154056</v>
      </c>
      <c r="BD240" s="200">
        <f>IF($G240=1,0,AJ240*('Other inputs'!$C$7/'Other inputs'!$C$6))</f>
        <v>0</v>
      </c>
      <c r="BE240" s="200">
        <f>IF($G240=1,0,AK240*('Other inputs'!$C$7/'Other inputs'!$C$6))</f>
        <v>0</v>
      </c>
      <c r="BF240" s="200">
        <f>IF($G240=1,0,AL240*('Other inputs'!$C$7/'Other inputs'!$C$6))</f>
        <v>0</v>
      </c>
      <c r="BG240" s="199">
        <f t="shared" si="52"/>
        <v>0</v>
      </c>
      <c r="BH240" s="200">
        <f t="shared" si="53"/>
        <v>3.6917228342154056</v>
      </c>
      <c r="BI240" s="200">
        <f t="shared" si="54"/>
        <v>0</v>
      </c>
      <c r="BJ240" s="200">
        <f t="shared" si="55"/>
        <v>0</v>
      </c>
      <c r="BK240" s="210">
        <f t="shared" si="56"/>
        <v>0</v>
      </c>
      <c r="BL240" s="200"/>
      <c r="BM240" s="199">
        <f>IF(D240=C$171,'Other inputs'!$C$13/1000000,SUM(AW240:BA240))</f>
        <v>0</v>
      </c>
      <c r="BN240" s="200">
        <f>IF(B240=$B$171,$AT$171*('Other inputs'!$C$7/'Other inputs'!$C$6),SUM(BB240:BF240))</f>
        <v>3.6917228342154056</v>
      </c>
      <c r="BO240" s="188">
        <f t="shared" si="57"/>
        <v>3.6917228342154056</v>
      </c>
    </row>
    <row r="241" spans="2:67">
      <c r="B241" s="121" t="str">
        <f>'KI 2019-20'!B242</f>
        <v>E2438</v>
      </c>
      <c r="C241" s="160" t="str">
        <f t="shared" si="44"/>
        <v>E2438</v>
      </c>
      <c r="D241" s="160" t="str">
        <f t="shared" si="45"/>
        <v>E2438</v>
      </c>
      <c r="E241" t="str">
        <f>INDEX('KI 2019-20'!D$9:D$383,MATCH($B241,'KI 2019-20'!$B$9:$B$383,0))</f>
        <v>SD</v>
      </c>
      <c r="F241" t="str">
        <f>INDEX('KI 2019-20'!E$9:E$383,MATCH($B241,'KI 2019-20'!$B$9:$B$383,0))</f>
        <v>P1913</v>
      </c>
      <c r="G241" s="119">
        <v>0</v>
      </c>
      <c r="H241" s="120" t="str">
        <f>INDEX('KI 2019-20'!F$9:F$383,MATCH($B241,'KI 2019-20'!$B$9:$B$383,0))</f>
        <v>Oadby and Wigston</v>
      </c>
      <c r="I241" s="154">
        <f>_xlfn.IFNA(IF($B241=$B$382,0,INDEX('I.Supplementary 2019-20'!N$8:N$191,MATCH($B241,'I.Supplementary 2019-20'!$B$8:$B$191,0))),INDEX('KI 2019-20'!N$9:N$383,MATCH($B241,'KI 2019-20'!$B$9:$B$383,0)))</f>
        <v>0</v>
      </c>
      <c r="J241" s="153">
        <f>_xlfn.IFNA(IF($B241=$B$382,0,INDEX('I.Supplementary 2019-20'!O$8:O$191,MATCH($B241,'I.Supplementary 2019-20'!$B$8:$B$191,0))),INDEX('KI 2019-20'!O$9:O$383,MATCH($B241,'KI 2019-20'!$B$9:$B$383,0)))</f>
        <v>0</v>
      </c>
      <c r="K241" s="153">
        <f>_xlfn.IFNA(IF($B241=$B$382,0,INDEX('I.Supplementary 2019-20'!P$8:P$191,MATCH($B241,'I.Supplementary 2019-20'!$B$8:$B$191,0))),INDEX('KI 2019-20'!P$9:P$383,MATCH($B241,'KI 2019-20'!$B$9:$B$383,0)))</f>
        <v>0</v>
      </c>
      <c r="L241" s="153">
        <f>_xlfn.IFNA(IF($B241=$B$382,0,INDEX('I.Supplementary 2019-20'!Q$8:Q$191,MATCH($B241,'I.Supplementary 2019-20'!$B$8:$B$191,0))),INDEX('KI 2019-20'!Q$9:Q$383,MATCH($B241,'KI 2019-20'!$B$9:$B$383,0)))</f>
        <v>0</v>
      </c>
      <c r="M241" s="155">
        <f>_xlfn.IFNA(IF($B241=$B$382,0,INDEX('I.Supplementary 2019-20'!R$8:R$191,MATCH($B241,'I.Supplementary 2019-20'!$B$8:$B$191,0))),INDEX('KI 2019-20'!R$9:R$383,MATCH($B241,'KI 2019-20'!$B$9:$B$383,0)))</f>
        <v>0</v>
      </c>
      <c r="N241" s="153">
        <f>_xlfn.IFNA(IF($B241=$B$382,0,INDEX('I.Supplementary 2019-20'!S$8:S$191,MATCH($B241,'I.Supplementary 2019-20'!$B$8:$B$191,0))),INDEX('KI 2019-20'!S$9:S$383,MATCH($B241,'KI 2019-20'!$B$9:$B$383,0)))</f>
        <v>0</v>
      </c>
      <c r="O241" s="153">
        <f>_xlfn.IFNA(IF($B241=$B$382,0,INDEX('I.Supplementary 2019-20'!T$8:T$191,MATCH($B241,'I.Supplementary 2019-20'!$B$8:$B$191,0))),INDEX('KI 2019-20'!T$9:T$383,MATCH($B241,'KI 2019-20'!$B$9:$B$383,0)))</f>
        <v>1.5175466254539434</v>
      </c>
      <c r="P241" s="153">
        <f>_xlfn.IFNA(IF($B241=$B$382,0,INDEX('I.Supplementary 2019-20'!U$8:U$191,MATCH($B241,'I.Supplementary 2019-20'!$B$8:$B$191,0))),INDEX('KI 2019-20'!U$9:U$383,MATCH($B241,'KI 2019-20'!$B$9:$B$383,0)))</f>
        <v>0</v>
      </c>
      <c r="Q241" s="153">
        <f>_xlfn.IFNA(IF($B241=$B$382,0,INDEX('I.Supplementary 2019-20'!V$8:V$191,MATCH($B241,'I.Supplementary 2019-20'!$B$8:$B$191,0))),INDEX('KI 2019-20'!V$9:V$383,MATCH($B241,'KI 2019-20'!$B$9:$B$383,0)))</f>
        <v>0</v>
      </c>
      <c r="R241" s="155">
        <f>_xlfn.IFNA(IF($B241=$B$382,0,INDEX('I.Supplementary 2019-20'!W$8:W$191,MATCH($B241,'I.Supplementary 2019-20'!$B$8:$B$191,0))),INDEX('KI 2019-20'!W$9:W$383,MATCH($B241,'KI 2019-20'!$B$9:$B$383,0)))</f>
        <v>0</v>
      </c>
      <c r="S241" s="153">
        <f>_xlfn.IFNA(IF($B241=$B$382,0,INDEX('I.Supplementary 2019-20'!X$8:X$191,MATCH($B241,'I.Supplementary 2019-20'!$B$8:$B$191,0))),INDEX('KI 2019-20'!X$9:X$383,MATCH($B241,'KI 2019-20'!$B$9:$B$383,0)))</f>
        <v>0</v>
      </c>
      <c r="T241" s="153">
        <f>_xlfn.IFNA(IF($B241=$B$382,0,INDEX('I.Supplementary 2019-20'!Y$8:Y$191,MATCH($B241,'I.Supplementary 2019-20'!$B$8:$B$191,0))),INDEX('KI 2019-20'!Y$9:Y$383,MATCH($B241,'KI 2019-20'!$B$9:$B$383,0)))</f>
        <v>1.5175466254539434</v>
      </c>
      <c r="U241" s="153">
        <f>_xlfn.IFNA(IF($B241=$B$382,0,INDEX('I.Supplementary 2019-20'!Z$8:Z$191,MATCH($B241,'I.Supplementary 2019-20'!$B$8:$B$191,0))),INDEX('KI 2019-20'!Z$9:Z$383,MATCH($B241,'KI 2019-20'!$B$9:$B$383,0)))</f>
        <v>0</v>
      </c>
      <c r="V241" s="153">
        <f>_xlfn.IFNA(IF($B241=$B$382,0,INDEX('I.Supplementary 2019-20'!AA$8:AA$191,MATCH($B241,'I.Supplementary 2019-20'!$B$8:$B$191,0))),INDEX('KI 2019-20'!AA$9:AA$383,MATCH($B241,'KI 2019-20'!$B$9:$B$383,0)))</f>
        <v>0</v>
      </c>
      <c r="W241" s="155">
        <f>_xlfn.IFNA(IF($B241=$B$382,0,INDEX('I.Supplementary 2019-20'!AB$8:AB$191,MATCH($B241,'I.Supplementary 2019-20'!$B$8:$B$191,0))),INDEX('KI 2019-20'!AB$9:AB$383,MATCH($B241,'KI 2019-20'!$B$9:$B$383,0)))</f>
        <v>0</v>
      </c>
      <c r="Y241" s="154">
        <f>_xlfn.IFNA(IF($B241=$B$382,0,INDEX('I.Supplementary 2019-20'!$I$8:$I$191,MATCH($B241,'I.Supplementary 2019-20'!$B$8:$B$191,0))),INDEX('KI 2019-20'!$I$9:$I$383,MATCH($B241,'KI 2019-20'!$B$9:$B$383,0)))</f>
        <v>0</v>
      </c>
      <c r="Z241" s="153">
        <f>_xlfn.IFNA(IF($B241=$B$382,0,INDEX('I.Supplementary 2019-20'!$J$8:$J$191,MATCH($B241,'I.Supplementary 2019-20'!$B$8:$B$191,0))),INDEX('KI 2019-20'!$J$9:$J$383,MATCH($B241,'KI 2019-20'!$B$9:$B$383,0)))</f>
        <v>1.5175466254539434</v>
      </c>
      <c r="AA241" s="155">
        <f>_xlfn.IFNA(IF($B241=$B$382,0,INDEX('I.Supplementary 2019-20'!$H$8:$H$191,MATCH($B241,'I.Supplementary 2019-20'!$B$8:$B$191,0))),INDEX('KI 2019-20'!$H$9:$H$383,MATCH($B241,'KI 2019-20'!$B$9:$B$383,0)))</f>
        <v>1.5175466254539434</v>
      </c>
      <c r="AC241" s="156">
        <f>I241*('Other inputs'!$C$6/'Other inputs'!$C$5)</f>
        <v>0</v>
      </c>
      <c r="AD241" s="149">
        <f>IF(B241=$B$35,J241*('Other inputs'!$C$6/'Other inputs'!$C$5)-('Other inputs'!$C$18/1000000),J241*('Other inputs'!$C$6/'Other inputs'!$C$5))</f>
        <v>0</v>
      </c>
      <c r="AE241" s="149">
        <f>K241*('Other inputs'!$C$6/'Other inputs'!$C$5)</f>
        <v>0</v>
      </c>
      <c r="AF241" s="149">
        <f>L241*('Other inputs'!$C$6/'Other inputs'!$C$5)</f>
        <v>0</v>
      </c>
      <c r="AG241" s="188">
        <f>M241*('Other inputs'!$C$6/'Other inputs'!$C$5)</f>
        <v>0</v>
      </c>
      <c r="AH241" s="149">
        <f>N241*('Other inputs'!$C$6/'Other inputs'!$C$5)</f>
        <v>0</v>
      </c>
      <c r="AI241" s="149">
        <f>O241*('Other inputs'!$C$6/'Other inputs'!$C$5)</f>
        <v>1.5422724360519711</v>
      </c>
      <c r="AJ241" s="149">
        <f>P241*('Other inputs'!$C$6/'Other inputs'!$C$5)</f>
        <v>0</v>
      </c>
      <c r="AK241" s="149">
        <f>Q241*('Other inputs'!$C$6/'Other inputs'!$C$5)</f>
        <v>0</v>
      </c>
      <c r="AL241" s="188">
        <f>R241*('Other inputs'!$C$6/'Other inputs'!$C$5)</f>
        <v>0</v>
      </c>
      <c r="AM241" s="156">
        <f t="shared" si="46"/>
        <v>0</v>
      </c>
      <c r="AN241" s="149">
        <f t="shared" si="47"/>
        <v>1.5422724360519711</v>
      </c>
      <c r="AO241" s="149">
        <f t="shared" si="48"/>
        <v>0</v>
      </c>
      <c r="AP241" s="149">
        <f t="shared" si="49"/>
        <v>0</v>
      </c>
      <c r="AQ241" s="188">
        <f t="shared" si="50"/>
        <v>0</v>
      </c>
      <c r="AR241" s="149"/>
      <c r="AS241" s="156">
        <f>IF(D241=$C$171,'Other inputs'!$C$12/1000000,SUM(AC241:AG241))</f>
        <v>0</v>
      </c>
      <c r="AT241" s="200">
        <f>IF(D241=$C$171,$Z$171*('Other inputs'!$C$6/'Other inputs'!$C$5),SUM(AH241:AL241))</f>
        <v>1.5422724360519711</v>
      </c>
      <c r="AU241" s="210">
        <f t="shared" si="51"/>
        <v>1.5422724360519711</v>
      </c>
      <c r="AV241" s="214"/>
      <c r="AW241" s="199">
        <f>IF($G241=1,0,IF($B241=$B$172,AC241*('Other inputs'!$F$6/'Other inputs'!$F$5)-('Other inputs'!$C$28/1000000),AC241*('Other inputs'!$F$6/'Other inputs'!$F$5)))</f>
        <v>0</v>
      </c>
      <c r="AX241" s="200">
        <f>IF($G241=1,0,IF($B241=$B$172,AD241*('Other inputs'!$F$6/'Other inputs'!$F$5)-('Other inputs'!$C$29/1000000),AD241*('Other inputs'!$F$6/'Other inputs'!$F$5)))</f>
        <v>0</v>
      </c>
      <c r="AY241" s="200">
        <f>IF($G241=1,0,AE241*('Other inputs'!$F$6/'Other inputs'!$F$5))</f>
        <v>0</v>
      </c>
      <c r="AZ241" s="200">
        <f>IF($G241=1,0,AF241*('Other inputs'!$F$6/'Other inputs'!$F$5))</f>
        <v>0</v>
      </c>
      <c r="BA241" s="200">
        <f>IF($G241=1,0,AG241*('Other inputs'!$F$6/'Other inputs'!$F$5))</f>
        <v>0</v>
      </c>
      <c r="BB241" s="199">
        <f>IF($G241=1,0,AH241*('Other inputs'!$C$7/'Other inputs'!$C$6))</f>
        <v>0</v>
      </c>
      <c r="BC241" s="200">
        <f>IF($G241=1,0,AI241*('Other inputs'!$C$7/'Other inputs'!$C$6))</f>
        <v>1.5422724360519711</v>
      </c>
      <c r="BD241" s="200">
        <f>IF($G241=1,0,AJ241*('Other inputs'!$C$7/'Other inputs'!$C$6))</f>
        <v>0</v>
      </c>
      <c r="BE241" s="200">
        <f>IF($G241=1,0,AK241*('Other inputs'!$C$7/'Other inputs'!$C$6))</f>
        <v>0</v>
      </c>
      <c r="BF241" s="200">
        <f>IF($G241=1,0,AL241*('Other inputs'!$C$7/'Other inputs'!$C$6))</f>
        <v>0</v>
      </c>
      <c r="BG241" s="199">
        <f t="shared" si="52"/>
        <v>0</v>
      </c>
      <c r="BH241" s="200">
        <f t="shared" si="53"/>
        <v>1.5422724360519711</v>
      </c>
      <c r="BI241" s="200">
        <f t="shared" si="54"/>
        <v>0</v>
      </c>
      <c r="BJ241" s="200">
        <f t="shared" si="55"/>
        <v>0</v>
      </c>
      <c r="BK241" s="210">
        <f t="shared" si="56"/>
        <v>0</v>
      </c>
      <c r="BL241" s="200"/>
      <c r="BM241" s="199">
        <f>IF(D241=C$171,'Other inputs'!$C$13/1000000,SUM(AW241:BA241))</f>
        <v>0</v>
      </c>
      <c r="BN241" s="200">
        <f>IF(B241=$B$171,$AT$171*('Other inputs'!$C$7/'Other inputs'!$C$6),SUM(BB241:BF241))</f>
        <v>1.5422724360519711</v>
      </c>
      <c r="BO241" s="188">
        <f t="shared" si="57"/>
        <v>1.5422724360519711</v>
      </c>
    </row>
    <row r="242" spans="2:67">
      <c r="B242" s="121" t="str">
        <f>'KI 2019-20'!B243</f>
        <v>E4204</v>
      </c>
      <c r="C242" s="160" t="str">
        <f t="shared" si="44"/>
        <v>E4204</v>
      </c>
      <c r="D242" s="160" t="str">
        <f t="shared" si="45"/>
        <v>E4204</v>
      </c>
      <c r="E242" t="str">
        <f>INDEX('KI 2019-20'!D$9:D$383,MATCH($B242,'KI 2019-20'!$B$9:$B$383,0))</f>
        <v>MD</v>
      </c>
      <c r="F242" t="str">
        <f>INDEX('KI 2019-20'!E$9:E$383,MATCH($B242,'KI 2019-20'!$B$9:$B$383,0))</f>
        <v>P1701</v>
      </c>
      <c r="G242" s="119">
        <v>0</v>
      </c>
      <c r="H242" s="120" t="str">
        <f>INDEX('KI 2019-20'!F$9:F$383,MATCH($B242,'KI 2019-20'!$B$9:$B$383,0))</f>
        <v>Oldham</v>
      </c>
      <c r="I242" s="154">
        <f>_xlfn.IFNA(IF($B242=$B$382,0,INDEX('I.Supplementary 2019-20'!N$8:N$191,MATCH($B242,'I.Supplementary 2019-20'!$B$8:$B$191,0))),INDEX('KI 2019-20'!N$9:N$383,MATCH($B242,'KI 2019-20'!$B$9:$B$383,0)))</f>
        <v>16.005817724607109</v>
      </c>
      <c r="J242" s="153">
        <f>_xlfn.IFNA(IF($B242=$B$382,0,INDEX('I.Supplementary 2019-20'!O$8:O$191,MATCH($B242,'I.Supplementary 2019-20'!$B$8:$B$191,0))),INDEX('KI 2019-20'!O$9:O$383,MATCH($B242,'KI 2019-20'!$B$9:$B$383,0)))</f>
        <v>0.69469705227434264</v>
      </c>
      <c r="K242" s="153">
        <f>_xlfn.IFNA(IF($B242=$B$382,0,INDEX('I.Supplementary 2019-20'!P$8:P$191,MATCH($B242,'I.Supplementary 2019-20'!$B$8:$B$191,0))),INDEX('KI 2019-20'!P$9:P$383,MATCH($B242,'KI 2019-20'!$B$9:$B$383,0)))</f>
        <v>0</v>
      </c>
      <c r="L242" s="153">
        <f>_xlfn.IFNA(IF($B242=$B$382,0,INDEX('I.Supplementary 2019-20'!Q$8:Q$191,MATCH($B242,'I.Supplementary 2019-20'!$B$8:$B$191,0))),INDEX('KI 2019-20'!Q$9:Q$383,MATCH($B242,'KI 2019-20'!$B$9:$B$383,0)))</f>
        <v>0</v>
      </c>
      <c r="M242" s="155">
        <f>_xlfn.IFNA(IF($B242=$B$382,0,INDEX('I.Supplementary 2019-20'!R$8:R$191,MATCH($B242,'I.Supplementary 2019-20'!$B$8:$B$191,0))),INDEX('KI 2019-20'!R$9:R$383,MATCH($B242,'KI 2019-20'!$B$9:$B$383,0)))</f>
        <v>0</v>
      </c>
      <c r="N242" s="153">
        <f>_xlfn.IFNA(IF($B242=$B$382,0,INDEX('I.Supplementary 2019-20'!S$8:S$191,MATCH($B242,'I.Supplementary 2019-20'!$B$8:$B$191,0))),INDEX('KI 2019-20'!S$9:S$383,MATCH($B242,'KI 2019-20'!$B$9:$B$383,0)))</f>
        <v>54.360216135967228</v>
      </c>
      <c r="O242" s="153">
        <f>_xlfn.IFNA(IF($B242=$B$382,0,INDEX('I.Supplementary 2019-20'!T$8:T$191,MATCH($B242,'I.Supplementary 2019-20'!$B$8:$B$191,0))),INDEX('KI 2019-20'!T$9:T$383,MATCH($B242,'KI 2019-20'!$B$9:$B$383,0)))</f>
        <v>9.3932592567574567</v>
      </c>
      <c r="P242" s="153">
        <f>_xlfn.IFNA(IF($B242=$B$382,0,INDEX('I.Supplementary 2019-20'!U$8:U$191,MATCH($B242,'I.Supplementary 2019-20'!$B$8:$B$191,0))),INDEX('KI 2019-20'!U$9:U$383,MATCH($B242,'KI 2019-20'!$B$9:$B$383,0)))</f>
        <v>0</v>
      </c>
      <c r="Q242" s="153">
        <f>_xlfn.IFNA(IF($B242=$B$382,0,INDEX('I.Supplementary 2019-20'!V$8:V$191,MATCH($B242,'I.Supplementary 2019-20'!$B$8:$B$191,0))),INDEX('KI 2019-20'!V$9:V$383,MATCH($B242,'KI 2019-20'!$B$9:$B$383,0)))</f>
        <v>0</v>
      </c>
      <c r="R242" s="155">
        <f>_xlfn.IFNA(IF($B242=$B$382,0,INDEX('I.Supplementary 2019-20'!W$8:W$191,MATCH($B242,'I.Supplementary 2019-20'!$B$8:$B$191,0))),INDEX('KI 2019-20'!W$9:W$383,MATCH($B242,'KI 2019-20'!$B$9:$B$383,0)))</f>
        <v>0</v>
      </c>
      <c r="S242" s="153">
        <f>_xlfn.IFNA(IF($B242=$B$382,0,INDEX('I.Supplementary 2019-20'!X$8:X$191,MATCH($B242,'I.Supplementary 2019-20'!$B$8:$B$191,0))),INDEX('KI 2019-20'!X$9:X$383,MATCH($B242,'KI 2019-20'!$B$9:$B$383,0)))</f>
        <v>70.366033860574333</v>
      </c>
      <c r="T242" s="153">
        <f>_xlfn.IFNA(IF($B242=$B$382,0,INDEX('I.Supplementary 2019-20'!Y$8:Y$191,MATCH($B242,'I.Supplementary 2019-20'!$B$8:$B$191,0))),INDEX('KI 2019-20'!Y$9:Y$383,MATCH($B242,'KI 2019-20'!$B$9:$B$383,0)))</f>
        <v>10.087956309031799</v>
      </c>
      <c r="U242" s="153">
        <f>_xlfn.IFNA(IF($B242=$B$382,0,INDEX('I.Supplementary 2019-20'!Z$8:Z$191,MATCH($B242,'I.Supplementary 2019-20'!$B$8:$B$191,0))),INDEX('KI 2019-20'!Z$9:Z$383,MATCH($B242,'KI 2019-20'!$B$9:$B$383,0)))</f>
        <v>0</v>
      </c>
      <c r="V242" s="153">
        <f>_xlfn.IFNA(IF($B242=$B$382,0,INDEX('I.Supplementary 2019-20'!AA$8:AA$191,MATCH($B242,'I.Supplementary 2019-20'!$B$8:$B$191,0))),INDEX('KI 2019-20'!AA$9:AA$383,MATCH($B242,'KI 2019-20'!$B$9:$B$383,0)))</f>
        <v>0</v>
      </c>
      <c r="W242" s="155">
        <f>_xlfn.IFNA(IF($B242=$B$382,0,INDEX('I.Supplementary 2019-20'!AB$8:AB$191,MATCH($B242,'I.Supplementary 2019-20'!$B$8:$B$191,0))),INDEX('KI 2019-20'!AB$9:AB$383,MATCH($B242,'KI 2019-20'!$B$9:$B$383,0)))</f>
        <v>0</v>
      </c>
      <c r="Y242" s="154">
        <f>_xlfn.IFNA(IF($B242=$B$382,0,INDEX('I.Supplementary 2019-20'!$I$8:$I$191,MATCH($B242,'I.Supplementary 2019-20'!$B$8:$B$191,0))),INDEX('KI 2019-20'!$I$9:$I$383,MATCH($B242,'KI 2019-20'!$B$9:$B$383,0)))</f>
        <v>16.700514776881452</v>
      </c>
      <c r="Z242" s="153">
        <f>_xlfn.IFNA(IF($B242=$B$382,0,INDEX('I.Supplementary 2019-20'!$J$8:$J$191,MATCH($B242,'I.Supplementary 2019-20'!$B$8:$B$191,0))),INDEX('KI 2019-20'!$J$9:$J$383,MATCH($B242,'KI 2019-20'!$B$9:$B$383,0)))</f>
        <v>63.753475392724681</v>
      </c>
      <c r="AA242" s="155">
        <f>_xlfn.IFNA(IF($B242=$B$382,0,INDEX('I.Supplementary 2019-20'!$H$8:$H$191,MATCH($B242,'I.Supplementary 2019-20'!$B$8:$B$191,0))),INDEX('KI 2019-20'!$H$9:$H$383,MATCH($B242,'KI 2019-20'!$B$9:$B$383,0)))</f>
        <v>80.453990169606129</v>
      </c>
      <c r="AC242" s="156">
        <f>I242*('Other inputs'!$C$6/'Other inputs'!$C$5)</f>
        <v>16.26660497877586</v>
      </c>
      <c r="AD242" s="149">
        <f>IF(B242=$B$35,J242*('Other inputs'!$C$6/'Other inputs'!$C$5)-('Other inputs'!$C$18/1000000),J242*('Other inputs'!$C$6/'Other inputs'!$C$5))</f>
        <v>0.70601594518308963</v>
      </c>
      <c r="AE242" s="149">
        <f>K242*('Other inputs'!$C$6/'Other inputs'!$C$5)</f>
        <v>0</v>
      </c>
      <c r="AF242" s="149">
        <f>L242*('Other inputs'!$C$6/'Other inputs'!$C$5)</f>
        <v>0</v>
      </c>
      <c r="AG242" s="188">
        <f>M242*('Other inputs'!$C$6/'Other inputs'!$C$5)</f>
        <v>0</v>
      </c>
      <c r="AH242" s="149">
        <f>N242*('Other inputs'!$C$6/'Other inputs'!$C$5)</f>
        <v>55.245922305188692</v>
      </c>
      <c r="AI242" s="149">
        <f>O242*('Other inputs'!$C$6/'Other inputs'!$C$5)</f>
        <v>9.5463062507575778</v>
      </c>
      <c r="AJ242" s="149">
        <f>P242*('Other inputs'!$C$6/'Other inputs'!$C$5)</f>
        <v>0</v>
      </c>
      <c r="AK242" s="149">
        <f>Q242*('Other inputs'!$C$6/'Other inputs'!$C$5)</f>
        <v>0</v>
      </c>
      <c r="AL242" s="188">
        <f>R242*('Other inputs'!$C$6/'Other inputs'!$C$5)</f>
        <v>0</v>
      </c>
      <c r="AM242" s="156">
        <f t="shared" si="46"/>
        <v>71.512527283964545</v>
      </c>
      <c r="AN242" s="149">
        <f t="shared" si="47"/>
        <v>10.252322195940668</v>
      </c>
      <c r="AO242" s="149">
        <f t="shared" si="48"/>
        <v>0</v>
      </c>
      <c r="AP242" s="149">
        <f t="shared" si="49"/>
        <v>0</v>
      </c>
      <c r="AQ242" s="188">
        <f t="shared" si="50"/>
        <v>0</v>
      </c>
      <c r="AR242" s="149"/>
      <c r="AS242" s="156">
        <f>IF(D242=$C$171,'Other inputs'!$C$12/1000000,SUM(AC242:AG242))</f>
        <v>16.972620923958949</v>
      </c>
      <c r="AT242" s="200">
        <f>IF(D242=$C$171,$Z$171*('Other inputs'!$C$6/'Other inputs'!$C$5),SUM(AH242:AL242))</f>
        <v>64.792228555946267</v>
      </c>
      <c r="AU242" s="210">
        <f t="shared" si="51"/>
        <v>81.764849479905223</v>
      </c>
      <c r="AV242" s="214"/>
      <c r="AW242" s="199">
        <f>IF($G242=1,0,IF($B242=$B$172,AC242*('Other inputs'!$F$6/'Other inputs'!$F$5)-('Other inputs'!$C$28/1000000),AC242*('Other inputs'!$F$6/'Other inputs'!$F$5)))</f>
        <v>16.356558554695354</v>
      </c>
      <c r="AX242" s="200">
        <f>IF($G242=1,0,IF($B242=$B$172,AD242*('Other inputs'!$F$6/'Other inputs'!$F$5)-('Other inputs'!$C$29/1000000),AD242*('Other inputs'!$F$6/'Other inputs'!$F$5)))</f>
        <v>0.70992018082465502</v>
      </c>
      <c r="AY242" s="200">
        <f>IF($G242=1,0,AE242*('Other inputs'!$F$6/'Other inputs'!$F$5))</f>
        <v>0</v>
      </c>
      <c r="AZ242" s="200">
        <f>IF($G242=1,0,AF242*('Other inputs'!$F$6/'Other inputs'!$F$5))</f>
        <v>0</v>
      </c>
      <c r="BA242" s="200">
        <f>IF($G242=1,0,AG242*('Other inputs'!$F$6/'Other inputs'!$F$5))</f>
        <v>0</v>
      </c>
      <c r="BB242" s="199">
        <f>IF($G242=1,0,AH242*('Other inputs'!$C$7/'Other inputs'!$C$6))</f>
        <v>55.245922305188692</v>
      </c>
      <c r="BC242" s="200">
        <f>IF($G242=1,0,AI242*('Other inputs'!$C$7/'Other inputs'!$C$6))</f>
        <v>9.5463062507575778</v>
      </c>
      <c r="BD242" s="200">
        <f>IF($G242=1,0,AJ242*('Other inputs'!$C$7/'Other inputs'!$C$6))</f>
        <v>0</v>
      </c>
      <c r="BE242" s="200">
        <f>IF($G242=1,0,AK242*('Other inputs'!$C$7/'Other inputs'!$C$6))</f>
        <v>0</v>
      </c>
      <c r="BF242" s="200">
        <f>IF($G242=1,0,AL242*('Other inputs'!$C$7/'Other inputs'!$C$6))</f>
        <v>0</v>
      </c>
      <c r="BG242" s="199">
        <f t="shared" si="52"/>
        <v>71.602480859884054</v>
      </c>
      <c r="BH242" s="200">
        <f t="shared" si="53"/>
        <v>10.256226431582233</v>
      </c>
      <c r="BI242" s="200">
        <f t="shared" si="54"/>
        <v>0</v>
      </c>
      <c r="BJ242" s="200">
        <f t="shared" si="55"/>
        <v>0</v>
      </c>
      <c r="BK242" s="210">
        <f t="shared" si="56"/>
        <v>0</v>
      </c>
      <c r="BL242" s="200"/>
      <c r="BM242" s="199">
        <f>IF(D242=C$171,'Other inputs'!$C$13/1000000,SUM(AW242:BA242))</f>
        <v>17.066478735520008</v>
      </c>
      <c r="BN242" s="200">
        <f>IF(B242=$B$171,$AT$171*('Other inputs'!$C$7/'Other inputs'!$C$6),SUM(BB242:BF242))</f>
        <v>64.792228555946267</v>
      </c>
      <c r="BO242" s="188">
        <f t="shared" si="57"/>
        <v>81.858707291466274</v>
      </c>
    </row>
    <row r="243" spans="2:67">
      <c r="B243" s="121" t="str">
        <f>'KI 2019-20'!B244</f>
        <v>E3132</v>
      </c>
      <c r="C243" s="160" t="str">
        <f t="shared" si="44"/>
        <v>E3132</v>
      </c>
      <c r="D243" s="160" t="str">
        <f t="shared" si="45"/>
        <v>E3132</v>
      </c>
      <c r="E243" t="str">
        <f>INDEX('KI 2019-20'!D$9:D$383,MATCH($B243,'KI 2019-20'!$B$9:$B$383,0))</f>
        <v>SD</v>
      </c>
      <c r="F243">
        <f>INDEX('KI 2019-20'!E$9:E$383,MATCH($B243,'KI 2019-20'!$B$9:$B$383,0))</f>
        <v>0</v>
      </c>
      <c r="G243" s="119">
        <v>0</v>
      </c>
      <c r="H243" s="120" t="str">
        <f>INDEX('KI 2019-20'!F$9:F$383,MATCH($B243,'KI 2019-20'!$B$9:$B$383,0))</f>
        <v>Oxford</v>
      </c>
      <c r="I243" s="154">
        <f>_xlfn.IFNA(IF($B243=$B$382,0,INDEX('I.Supplementary 2019-20'!N$8:N$191,MATCH($B243,'I.Supplementary 2019-20'!$B$8:$B$191,0))),INDEX('KI 2019-20'!N$9:N$383,MATCH($B243,'KI 2019-20'!$B$9:$B$383,0)))</f>
        <v>0</v>
      </c>
      <c r="J243" s="153">
        <f>_xlfn.IFNA(IF($B243=$B$382,0,INDEX('I.Supplementary 2019-20'!O$8:O$191,MATCH($B243,'I.Supplementary 2019-20'!$B$8:$B$191,0))),INDEX('KI 2019-20'!O$9:O$383,MATCH($B243,'KI 2019-20'!$B$9:$B$383,0)))</f>
        <v>0</v>
      </c>
      <c r="K243" s="153">
        <f>_xlfn.IFNA(IF($B243=$B$382,0,INDEX('I.Supplementary 2019-20'!P$8:P$191,MATCH($B243,'I.Supplementary 2019-20'!$B$8:$B$191,0))),INDEX('KI 2019-20'!P$9:P$383,MATCH($B243,'KI 2019-20'!$B$9:$B$383,0)))</f>
        <v>0</v>
      </c>
      <c r="L243" s="153">
        <f>_xlfn.IFNA(IF($B243=$B$382,0,INDEX('I.Supplementary 2019-20'!Q$8:Q$191,MATCH($B243,'I.Supplementary 2019-20'!$B$8:$B$191,0))),INDEX('KI 2019-20'!Q$9:Q$383,MATCH($B243,'KI 2019-20'!$B$9:$B$383,0)))</f>
        <v>0</v>
      </c>
      <c r="M243" s="155">
        <f>_xlfn.IFNA(IF($B243=$B$382,0,INDEX('I.Supplementary 2019-20'!R$8:R$191,MATCH($B243,'I.Supplementary 2019-20'!$B$8:$B$191,0))),INDEX('KI 2019-20'!R$9:R$383,MATCH($B243,'KI 2019-20'!$B$9:$B$383,0)))</f>
        <v>0</v>
      </c>
      <c r="N243" s="153">
        <f>_xlfn.IFNA(IF($B243=$B$382,0,INDEX('I.Supplementary 2019-20'!S$8:S$191,MATCH($B243,'I.Supplementary 2019-20'!$B$8:$B$191,0))),INDEX('KI 2019-20'!S$9:S$383,MATCH($B243,'KI 2019-20'!$B$9:$B$383,0)))</f>
        <v>0</v>
      </c>
      <c r="O243" s="153">
        <f>_xlfn.IFNA(IF($B243=$B$382,0,INDEX('I.Supplementary 2019-20'!T$8:T$191,MATCH($B243,'I.Supplementary 2019-20'!$B$8:$B$191,0))),INDEX('KI 2019-20'!T$9:T$383,MATCH($B243,'KI 2019-20'!$B$9:$B$383,0)))</f>
        <v>6.1594672006099307</v>
      </c>
      <c r="P243" s="153">
        <f>_xlfn.IFNA(IF($B243=$B$382,0,INDEX('I.Supplementary 2019-20'!U$8:U$191,MATCH($B243,'I.Supplementary 2019-20'!$B$8:$B$191,0))),INDEX('KI 2019-20'!U$9:U$383,MATCH($B243,'KI 2019-20'!$B$9:$B$383,0)))</f>
        <v>0</v>
      </c>
      <c r="Q243" s="153">
        <f>_xlfn.IFNA(IF($B243=$B$382,0,INDEX('I.Supplementary 2019-20'!V$8:V$191,MATCH($B243,'I.Supplementary 2019-20'!$B$8:$B$191,0))),INDEX('KI 2019-20'!V$9:V$383,MATCH($B243,'KI 2019-20'!$B$9:$B$383,0)))</f>
        <v>0</v>
      </c>
      <c r="R243" s="155">
        <f>_xlfn.IFNA(IF($B243=$B$382,0,INDEX('I.Supplementary 2019-20'!W$8:W$191,MATCH($B243,'I.Supplementary 2019-20'!$B$8:$B$191,0))),INDEX('KI 2019-20'!W$9:W$383,MATCH($B243,'KI 2019-20'!$B$9:$B$383,0)))</f>
        <v>0</v>
      </c>
      <c r="S243" s="153">
        <f>_xlfn.IFNA(IF($B243=$B$382,0,INDEX('I.Supplementary 2019-20'!X$8:X$191,MATCH($B243,'I.Supplementary 2019-20'!$B$8:$B$191,0))),INDEX('KI 2019-20'!X$9:X$383,MATCH($B243,'KI 2019-20'!$B$9:$B$383,0)))</f>
        <v>0</v>
      </c>
      <c r="T243" s="153">
        <f>_xlfn.IFNA(IF($B243=$B$382,0,INDEX('I.Supplementary 2019-20'!Y$8:Y$191,MATCH($B243,'I.Supplementary 2019-20'!$B$8:$B$191,0))),INDEX('KI 2019-20'!Y$9:Y$383,MATCH($B243,'KI 2019-20'!$B$9:$B$383,0)))</f>
        <v>6.1594672006099307</v>
      </c>
      <c r="U243" s="153">
        <f>_xlfn.IFNA(IF($B243=$B$382,0,INDEX('I.Supplementary 2019-20'!Z$8:Z$191,MATCH($B243,'I.Supplementary 2019-20'!$B$8:$B$191,0))),INDEX('KI 2019-20'!Z$9:Z$383,MATCH($B243,'KI 2019-20'!$B$9:$B$383,0)))</f>
        <v>0</v>
      </c>
      <c r="V243" s="153">
        <f>_xlfn.IFNA(IF($B243=$B$382,0,INDEX('I.Supplementary 2019-20'!AA$8:AA$191,MATCH($B243,'I.Supplementary 2019-20'!$B$8:$B$191,0))),INDEX('KI 2019-20'!AA$9:AA$383,MATCH($B243,'KI 2019-20'!$B$9:$B$383,0)))</f>
        <v>0</v>
      </c>
      <c r="W243" s="155">
        <f>_xlfn.IFNA(IF($B243=$B$382,0,INDEX('I.Supplementary 2019-20'!AB$8:AB$191,MATCH($B243,'I.Supplementary 2019-20'!$B$8:$B$191,0))),INDEX('KI 2019-20'!AB$9:AB$383,MATCH($B243,'KI 2019-20'!$B$9:$B$383,0)))</f>
        <v>0</v>
      </c>
      <c r="Y243" s="154">
        <f>_xlfn.IFNA(IF($B243=$B$382,0,INDEX('I.Supplementary 2019-20'!$I$8:$I$191,MATCH($B243,'I.Supplementary 2019-20'!$B$8:$B$191,0))),INDEX('KI 2019-20'!$I$9:$I$383,MATCH($B243,'KI 2019-20'!$B$9:$B$383,0)))</f>
        <v>0</v>
      </c>
      <c r="Z243" s="153">
        <f>_xlfn.IFNA(IF($B243=$B$382,0,INDEX('I.Supplementary 2019-20'!$J$8:$J$191,MATCH($B243,'I.Supplementary 2019-20'!$B$8:$B$191,0))),INDEX('KI 2019-20'!$J$9:$J$383,MATCH($B243,'KI 2019-20'!$B$9:$B$383,0)))</f>
        <v>6.1594672006099307</v>
      </c>
      <c r="AA243" s="155">
        <f>_xlfn.IFNA(IF($B243=$B$382,0,INDEX('I.Supplementary 2019-20'!$H$8:$H$191,MATCH($B243,'I.Supplementary 2019-20'!$B$8:$B$191,0))),INDEX('KI 2019-20'!$H$9:$H$383,MATCH($B243,'KI 2019-20'!$B$9:$B$383,0)))</f>
        <v>6.1594672006099307</v>
      </c>
      <c r="AC243" s="156">
        <f>I243*('Other inputs'!$C$6/'Other inputs'!$C$5)</f>
        <v>0</v>
      </c>
      <c r="AD243" s="149">
        <f>IF(B243=$B$35,J243*('Other inputs'!$C$6/'Other inputs'!$C$5)-('Other inputs'!$C$18/1000000),J243*('Other inputs'!$C$6/'Other inputs'!$C$5))</f>
        <v>0</v>
      </c>
      <c r="AE243" s="149">
        <f>K243*('Other inputs'!$C$6/'Other inputs'!$C$5)</f>
        <v>0</v>
      </c>
      <c r="AF243" s="149">
        <f>L243*('Other inputs'!$C$6/'Other inputs'!$C$5)</f>
        <v>0</v>
      </c>
      <c r="AG243" s="188">
        <f>M243*('Other inputs'!$C$6/'Other inputs'!$C$5)</f>
        <v>0</v>
      </c>
      <c r="AH243" s="149">
        <f>N243*('Other inputs'!$C$6/'Other inputs'!$C$5)</f>
        <v>0</v>
      </c>
      <c r="AI243" s="149">
        <f>O243*('Other inputs'!$C$6/'Other inputs'!$C$5)</f>
        <v>6.2598251183388101</v>
      </c>
      <c r="AJ243" s="149">
        <f>P243*('Other inputs'!$C$6/'Other inputs'!$C$5)</f>
        <v>0</v>
      </c>
      <c r="AK243" s="149">
        <f>Q243*('Other inputs'!$C$6/'Other inputs'!$C$5)</f>
        <v>0</v>
      </c>
      <c r="AL243" s="188">
        <f>R243*('Other inputs'!$C$6/'Other inputs'!$C$5)</f>
        <v>0</v>
      </c>
      <c r="AM243" s="156">
        <f t="shared" si="46"/>
        <v>0</v>
      </c>
      <c r="AN243" s="149">
        <f t="shared" si="47"/>
        <v>6.2598251183388101</v>
      </c>
      <c r="AO243" s="149">
        <f t="shared" si="48"/>
        <v>0</v>
      </c>
      <c r="AP243" s="149">
        <f t="shared" si="49"/>
        <v>0</v>
      </c>
      <c r="AQ243" s="188">
        <f t="shared" si="50"/>
        <v>0</v>
      </c>
      <c r="AR243" s="149"/>
      <c r="AS243" s="156">
        <f>IF(D243=$C$171,'Other inputs'!$C$12/1000000,SUM(AC243:AG243))</f>
        <v>0</v>
      </c>
      <c r="AT243" s="200">
        <f>IF(D243=$C$171,$Z$171*('Other inputs'!$C$6/'Other inputs'!$C$5),SUM(AH243:AL243))</f>
        <v>6.2598251183388101</v>
      </c>
      <c r="AU243" s="210">
        <f t="shared" si="51"/>
        <v>6.2598251183388101</v>
      </c>
      <c r="AV243" s="214"/>
      <c r="AW243" s="199">
        <f>IF($G243=1,0,IF($B243=$B$172,AC243*('Other inputs'!$F$6/'Other inputs'!$F$5)-('Other inputs'!$C$28/1000000),AC243*('Other inputs'!$F$6/'Other inputs'!$F$5)))</f>
        <v>0</v>
      </c>
      <c r="AX243" s="200">
        <f>IF($G243=1,0,IF($B243=$B$172,AD243*('Other inputs'!$F$6/'Other inputs'!$F$5)-('Other inputs'!$C$29/1000000),AD243*('Other inputs'!$F$6/'Other inputs'!$F$5)))</f>
        <v>0</v>
      </c>
      <c r="AY243" s="200">
        <f>IF($G243=1,0,AE243*('Other inputs'!$F$6/'Other inputs'!$F$5))</f>
        <v>0</v>
      </c>
      <c r="AZ243" s="200">
        <f>IF($G243=1,0,AF243*('Other inputs'!$F$6/'Other inputs'!$F$5))</f>
        <v>0</v>
      </c>
      <c r="BA243" s="200">
        <f>IF($G243=1,0,AG243*('Other inputs'!$F$6/'Other inputs'!$F$5))</f>
        <v>0</v>
      </c>
      <c r="BB243" s="199">
        <f>IF($G243=1,0,AH243*('Other inputs'!$C$7/'Other inputs'!$C$6))</f>
        <v>0</v>
      </c>
      <c r="BC243" s="200">
        <f>IF($G243=1,0,AI243*('Other inputs'!$C$7/'Other inputs'!$C$6))</f>
        <v>6.2598251183388101</v>
      </c>
      <c r="BD243" s="200">
        <f>IF($G243=1,0,AJ243*('Other inputs'!$C$7/'Other inputs'!$C$6))</f>
        <v>0</v>
      </c>
      <c r="BE243" s="200">
        <f>IF($G243=1,0,AK243*('Other inputs'!$C$7/'Other inputs'!$C$6))</f>
        <v>0</v>
      </c>
      <c r="BF243" s="200">
        <f>IF($G243=1,0,AL243*('Other inputs'!$C$7/'Other inputs'!$C$6))</f>
        <v>0</v>
      </c>
      <c r="BG243" s="199">
        <f t="shared" si="52"/>
        <v>0</v>
      </c>
      <c r="BH243" s="200">
        <f t="shared" si="53"/>
        <v>6.2598251183388101</v>
      </c>
      <c r="BI243" s="200">
        <f t="shared" si="54"/>
        <v>0</v>
      </c>
      <c r="BJ243" s="200">
        <f t="shared" si="55"/>
        <v>0</v>
      </c>
      <c r="BK243" s="210">
        <f t="shared" si="56"/>
        <v>0</v>
      </c>
      <c r="BL243" s="200"/>
      <c r="BM243" s="199">
        <f>IF(D243=C$171,'Other inputs'!$C$13/1000000,SUM(AW243:BA243))</f>
        <v>0</v>
      </c>
      <c r="BN243" s="200">
        <f>IF(B243=$B$171,$AT$171*('Other inputs'!$C$7/'Other inputs'!$C$6),SUM(BB243:BF243))</f>
        <v>6.2598251183388101</v>
      </c>
      <c r="BO243" s="188">
        <f t="shared" si="57"/>
        <v>6.2598251183388101</v>
      </c>
    </row>
    <row r="244" spans="2:67">
      <c r="B244" s="121" t="str">
        <f>'KI 2019-20'!B245</f>
        <v>E3120</v>
      </c>
      <c r="C244" s="160" t="str">
        <f t="shared" si="44"/>
        <v>E3120</v>
      </c>
      <c r="D244" s="160" t="str">
        <f t="shared" si="45"/>
        <v>E3120</v>
      </c>
      <c r="E244" t="str">
        <f>INDEX('KI 2019-20'!D$9:D$383,MATCH($B244,'KI 2019-20'!$B$9:$B$383,0))</f>
        <v>SCFIR</v>
      </c>
      <c r="F244">
        <f>INDEX('KI 2019-20'!E$9:E$383,MATCH($B244,'KI 2019-20'!$B$9:$B$383,0))</f>
        <v>0</v>
      </c>
      <c r="G244" s="119">
        <v>0</v>
      </c>
      <c r="H244" s="120" t="str">
        <f>INDEX('KI 2019-20'!F$9:F$383,MATCH($B244,'KI 2019-20'!$B$9:$B$383,0))</f>
        <v>Oxfordshire</v>
      </c>
      <c r="I244" s="154">
        <f>_xlfn.IFNA(IF($B244=$B$382,0,INDEX('I.Supplementary 2019-20'!N$8:N$191,MATCH($B244,'I.Supplementary 2019-20'!$B$8:$B$191,0))),INDEX('KI 2019-20'!N$9:N$383,MATCH($B244,'KI 2019-20'!$B$9:$B$383,0)))</f>
        <v>0</v>
      </c>
      <c r="J244" s="153">
        <f>_xlfn.IFNA(IF($B244=$B$382,0,INDEX('I.Supplementary 2019-20'!O$8:O$191,MATCH($B244,'I.Supplementary 2019-20'!$B$8:$B$191,0))),INDEX('KI 2019-20'!O$9:O$383,MATCH($B244,'KI 2019-20'!$B$9:$B$383,0)))</f>
        <v>0</v>
      </c>
      <c r="K244" s="153">
        <f>_xlfn.IFNA(IF($B244=$B$382,0,INDEX('I.Supplementary 2019-20'!P$8:P$191,MATCH($B244,'I.Supplementary 2019-20'!$B$8:$B$191,0))),INDEX('KI 2019-20'!P$9:P$383,MATCH($B244,'KI 2019-20'!$B$9:$B$383,0)))</f>
        <v>0</v>
      </c>
      <c r="L244" s="153">
        <f>_xlfn.IFNA(IF($B244=$B$382,0,INDEX('I.Supplementary 2019-20'!Q$8:Q$191,MATCH($B244,'I.Supplementary 2019-20'!$B$8:$B$191,0))),INDEX('KI 2019-20'!Q$9:Q$383,MATCH($B244,'KI 2019-20'!$B$9:$B$383,0)))</f>
        <v>0</v>
      </c>
      <c r="M244" s="155">
        <f>_xlfn.IFNA(IF($B244=$B$382,0,INDEX('I.Supplementary 2019-20'!R$8:R$191,MATCH($B244,'I.Supplementary 2019-20'!$B$8:$B$191,0))),INDEX('KI 2019-20'!R$9:R$383,MATCH($B244,'KI 2019-20'!$B$9:$B$383,0)))</f>
        <v>0</v>
      </c>
      <c r="N244" s="153">
        <f>_xlfn.IFNA(IF($B244=$B$382,0,INDEX('I.Supplementary 2019-20'!S$8:S$191,MATCH($B244,'I.Supplementary 2019-20'!$B$8:$B$191,0))),INDEX('KI 2019-20'!S$9:S$383,MATCH($B244,'KI 2019-20'!$B$9:$B$383,0)))</f>
        <v>65.683868663160268</v>
      </c>
      <c r="O244" s="153">
        <f>_xlfn.IFNA(IF($B244=$B$382,0,INDEX('I.Supplementary 2019-20'!T$8:T$191,MATCH($B244,'I.Supplementary 2019-20'!$B$8:$B$191,0))),INDEX('KI 2019-20'!T$9:T$383,MATCH($B244,'KI 2019-20'!$B$9:$B$383,0)))</f>
        <v>0</v>
      </c>
      <c r="P244" s="153">
        <f>_xlfn.IFNA(IF($B244=$B$382,0,INDEX('I.Supplementary 2019-20'!U$8:U$191,MATCH($B244,'I.Supplementary 2019-20'!$B$8:$B$191,0))),INDEX('KI 2019-20'!U$9:U$383,MATCH($B244,'KI 2019-20'!$B$9:$B$383,0)))</f>
        <v>5.1183965066311332</v>
      </c>
      <c r="Q244" s="153">
        <f>_xlfn.IFNA(IF($B244=$B$382,0,INDEX('I.Supplementary 2019-20'!V$8:V$191,MATCH($B244,'I.Supplementary 2019-20'!$B$8:$B$191,0))),INDEX('KI 2019-20'!V$9:V$383,MATCH($B244,'KI 2019-20'!$B$9:$B$383,0)))</f>
        <v>0</v>
      </c>
      <c r="R244" s="155">
        <f>_xlfn.IFNA(IF($B244=$B$382,0,INDEX('I.Supplementary 2019-20'!W$8:W$191,MATCH($B244,'I.Supplementary 2019-20'!$B$8:$B$191,0))),INDEX('KI 2019-20'!W$9:W$383,MATCH($B244,'KI 2019-20'!$B$9:$B$383,0)))</f>
        <v>0</v>
      </c>
      <c r="S244" s="153">
        <f>_xlfn.IFNA(IF($B244=$B$382,0,INDEX('I.Supplementary 2019-20'!X$8:X$191,MATCH($B244,'I.Supplementary 2019-20'!$B$8:$B$191,0))),INDEX('KI 2019-20'!X$9:X$383,MATCH($B244,'KI 2019-20'!$B$9:$B$383,0)))</f>
        <v>65.683868663160268</v>
      </c>
      <c r="T244" s="153">
        <f>_xlfn.IFNA(IF($B244=$B$382,0,INDEX('I.Supplementary 2019-20'!Y$8:Y$191,MATCH($B244,'I.Supplementary 2019-20'!$B$8:$B$191,0))),INDEX('KI 2019-20'!Y$9:Y$383,MATCH($B244,'KI 2019-20'!$B$9:$B$383,0)))</f>
        <v>0</v>
      </c>
      <c r="U244" s="153">
        <f>_xlfn.IFNA(IF($B244=$B$382,0,INDEX('I.Supplementary 2019-20'!Z$8:Z$191,MATCH($B244,'I.Supplementary 2019-20'!$B$8:$B$191,0))),INDEX('KI 2019-20'!Z$9:Z$383,MATCH($B244,'KI 2019-20'!$B$9:$B$383,0)))</f>
        <v>5.1183965066311332</v>
      </c>
      <c r="V244" s="153">
        <f>_xlfn.IFNA(IF($B244=$B$382,0,INDEX('I.Supplementary 2019-20'!AA$8:AA$191,MATCH($B244,'I.Supplementary 2019-20'!$B$8:$B$191,0))),INDEX('KI 2019-20'!AA$9:AA$383,MATCH($B244,'KI 2019-20'!$B$9:$B$383,0)))</f>
        <v>0</v>
      </c>
      <c r="W244" s="155">
        <f>_xlfn.IFNA(IF($B244=$B$382,0,INDEX('I.Supplementary 2019-20'!AB$8:AB$191,MATCH($B244,'I.Supplementary 2019-20'!$B$8:$B$191,0))),INDEX('KI 2019-20'!AB$9:AB$383,MATCH($B244,'KI 2019-20'!$B$9:$B$383,0)))</f>
        <v>0</v>
      </c>
      <c r="Y244" s="154">
        <f>_xlfn.IFNA(IF($B244=$B$382,0,INDEX('I.Supplementary 2019-20'!$I$8:$I$191,MATCH($B244,'I.Supplementary 2019-20'!$B$8:$B$191,0))),INDEX('KI 2019-20'!$I$9:$I$383,MATCH($B244,'KI 2019-20'!$B$9:$B$383,0)))</f>
        <v>0</v>
      </c>
      <c r="Z244" s="153">
        <f>_xlfn.IFNA(IF($B244=$B$382,0,INDEX('I.Supplementary 2019-20'!$J$8:$J$191,MATCH($B244,'I.Supplementary 2019-20'!$B$8:$B$191,0))),INDEX('KI 2019-20'!$J$9:$J$383,MATCH($B244,'KI 2019-20'!$B$9:$B$383,0)))</f>
        <v>70.802265169791397</v>
      </c>
      <c r="AA244" s="155">
        <f>_xlfn.IFNA(IF($B244=$B$382,0,INDEX('I.Supplementary 2019-20'!$H$8:$H$191,MATCH($B244,'I.Supplementary 2019-20'!$B$8:$B$191,0))),INDEX('KI 2019-20'!$H$9:$H$383,MATCH($B244,'KI 2019-20'!$B$9:$B$383,0)))</f>
        <v>70.802265169791397</v>
      </c>
      <c r="AC244" s="156">
        <f>I244*('Other inputs'!$C$6/'Other inputs'!$C$5)</f>
        <v>0</v>
      </c>
      <c r="AD244" s="149">
        <f>IF(B244=$B$35,J244*('Other inputs'!$C$6/'Other inputs'!$C$5)-('Other inputs'!$C$18/1000000),J244*('Other inputs'!$C$6/'Other inputs'!$C$5))</f>
        <v>0</v>
      </c>
      <c r="AE244" s="149">
        <f>K244*('Other inputs'!$C$6/'Other inputs'!$C$5)</f>
        <v>0</v>
      </c>
      <c r="AF244" s="149">
        <f>L244*('Other inputs'!$C$6/'Other inputs'!$C$5)</f>
        <v>0</v>
      </c>
      <c r="AG244" s="188">
        <f>M244*('Other inputs'!$C$6/'Other inputs'!$C$5)</f>
        <v>0</v>
      </c>
      <c r="AH244" s="149">
        <f>N244*('Other inputs'!$C$6/'Other inputs'!$C$5)</f>
        <v>66.754074262560025</v>
      </c>
      <c r="AI244" s="149">
        <f>O244*('Other inputs'!$C$6/'Other inputs'!$C$5)</f>
        <v>0</v>
      </c>
      <c r="AJ244" s="149">
        <f>P244*('Other inputs'!$C$6/'Other inputs'!$C$5)</f>
        <v>5.2017919690609684</v>
      </c>
      <c r="AK244" s="149">
        <f>Q244*('Other inputs'!$C$6/'Other inputs'!$C$5)</f>
        <v>0</v>
      </c>
      <c r="AL244" s="188">
        <f>R244*('Other inputs'!$C$6/'Other inputs'!$C$5)</f>
        <v>0</v>
      </c>
      <c r="AM244" s="156">
        <f t="shared" si="46"/>
        <v>66.754074262560025</v>
      </c>
      <c r="AN244" s="149">
        <f t="shared" si="47"/>
        <v>0</v>
      </c>
      <c r="AO244" s="149">
        <f t="shared" si="48"/>
        <v>5.2017919690609684</v>
      </c>
      <c r="AP244" s="149">
        <f t="shared" si="49"/>
        <v>0</v>
      </c>
      <c r="AQ244" s="188">
        <f t="shared" si="50"/>
        <v>0</v>
      </c>
      <c r="AR244" s="149"/>
      <c r="AS244" s="156">
        <f>IF(D244=$C$171,'Other inputs'!$C$12/1000000,SUM(AC244:AG244))</f>
        <v>0</v>
      </c>
      <c r="AT244" s="200">
        <f>IF(D244=$C$171,$Z$171*('Other inputs'!$C$6/'Other inputs'!$C$5),SUM(AH244:AL244))</f>
        <v>71.955866231620988</v>
      </c>
      <c r="AU244" s="210">
        <f t="shared" si="51"/>
        <v>71.955866231620988</v>
      </c>
      <c r="AV244" s="214"/>
      <c r="AW244" s="199">
        <f>IF($G244=1,0,IF($B244=$B$172,AC244*('Other inputs'!$F$6/'Other inputs'!$F$5)-('Other inputs'!$C$28/1000000),AC244*('Other inputs'!$F$6/'Other inputs'!$F$5)))</f>
        <v>0</v>
      </c>
      <c r="AX244" s="200">
        <f>IF($G244=1,0,IF($B244=$B$172,AD244*('Other inputs'!$F$6/'Other inputs'!$F$5)-('Other inputs'!$C$29/1000000),AD244*('Other inputs'!$F$6/'Other inputs'!$F$5)))</f>
        <v>0</v>
      </c>
      <c r="AY244" s="200">
        <f>IF($G244=1,0,AE244*('Other inputs'!$F$6/'Other inputs'!$F$5))</f>
        <v>0</v>
      </c>
      <c r="AZ244" s="200">
        <f>IF($G244=1,0,AF244*('Other inputs'!$F$6/'Other inputs'!$F$5))</f>
        <v>0</v>
      </c>
      <c r="BA244" s="200">
        <f>IF($G244=1,0,AG244*('Other inputs'!$F$6/'Other inputs'!$F$5))</f>
        <v>0</v>
      </c>
      <c r="BB244" s="199">
        <f>IF($G244=1,0,AH244*('Other inputs'!$C$7/'Other inputs'!$C$6))</f>
        <v>66.754074262560025</v>
      </c>
      <c r="BC244" s="200">
        <f>IF($G244=1,0,AI244*('Other inputs'!$C$7/'Other inputs'!$C$6))</f>
        <v>0</v>
      </c>
      <c r="BD244" s="200">
        <f>IF($G244=1,0,AJ244*('Other inputs'!$C$7/'Other inputs'!$C$6))</f>
        <v>5.2017919690609684</v>
      </c>
      <c r="BE244" s="200">
        <f>IF($G244=1,0,AK244*('Other inputs'!$C$7/'Other inputs'!$C$6))</f>
        <v>0</v>
      </c>
      <c r="BF244" s="200">
        <f>IF($G244=1,0,AL244*('Other inputs'!$C$7/'Other inputs'!$C$6))</f>
        <v>0</v>
      </c>
      <c r="BG244" s="199">
        <f t="shared" si="52"/>
        <v>66.754074262560025</v>
      </c>
      <c r="BH244" s="200">
        <f t="shared" si="53"/>
        <v>0</v>
      </c>
      <c r="BI244" s="200">
        <f t="shared" si="54"/>
        <v>5.2017919690609684</v>
      </c>
      <c r="BJ244" s="200">
        <f t="shared" si="55"/>
        <v>0</v>
      </c>
      <c r="BK244" s="210">
        <f t="shared" si="56"/>
        <v>0</v>
      </c>
      <c r="BL244" s="200"/>
      <c r="BM244" s="199">
        <f>IF(D244=C$171,'Other inputs'!$C$13/1000000,SUM(AW244:BA244))</f>
        <v>0</v>
      </c>
      <c r="BN244" s="200">
        <f>IF(B244=$B$171,$AT$171*('Other inputs'!$C$7/'Other inputs'!$C$6),SUM(BB244:BF244))</f>
        <v>71.955866231620988</v>
      </c>
      <c r="BO244" s="188">
        <f t="shared" si="57"/>
        <v>71.955866231620988</v>
      </c>
    </row>
    <row r="245" spans="2:67">
      <c r="B245" s="121" t="str">
        <f>'KI 2019-20'!B246</f>
        <v>E2338</v>
      </c>
      <c r="C245" s="160" t="str">
        <f t="shared" si="44"/>
        <v>E2338</v>
      </c>
      <c r="D245" s="160" t="str">
        <f t="shared" si="45"/>
        <v>E2338</v>
      </c>
      <c r="E245" t="str">
        <f>INDEX('KI 2019-20'!D$9:D$383,MATCH($B245,'KI 2019-20'!$B$9:$B$383,0))</f>
        <v>SD</v>
      </c>
      <c r="F245" t="str">
        <f>INDEX('KI 2019-20'!E$9:E$383,MATCH($B245,'KI 2019-20'!$B$9:$B$383,0))</f>
        <v>P1909</v>
      </c>
      <c r="G245" s="119">
        <v>0</v>
      </c>
      <c r="H245" s="120" t="str">
        <f>INDEX('KI 2019-20'!F$9:F$383,MATCH($B245,'KI 2019-20'!$B$9:$B$383,0))</f>
        <v>Pendle</v>
      </c>
      <c r="I245" s="154">
        <f>_xlfn.IFNA(IF($B245=$B$382,0,INDEX('I.Supplementary 2019-20'!N$8:N$191,MATCH($B245,'I.Supplementary 2019-20'!$B$8:$B$191,0))),INDEX('KI 2019-20'!N$9:N$383,MATCH($B245,'KI 2019-20'!$B$9:$B$383,0)))</f>
        <v>0</v>
      </c>
      <c r="J245" s="153">
        <f>_xlfn.IFNA(IF($B245=$B$382,0,INDEX('I.Supplementary 2019-20'!O$8:O$191,MATCH($B245,'I.Supplementary 2019-20'!$B$8:$B$191,0))),INDEX('KI 2019-20'!O$9:O$383,MATCH($B245,'KI 2019-20'!$B$9:$B$383,0)))</f>
        <v>1.1452864959024545</v>
      </c>
      <c r="K245" s="153">
        <f>_xlfn.IFNA(IF($B245=$B$382,0,INDEX('I.Supplementary 2019-20'!P$8:P$191,MATCH($B245,'I.Supplementary 2019-20'!$B$8:$B$191,0))),INDEX('KI 2019-20'!P$9:P$383,MATCH($B245,'KI 2019-20'!$B$9:$B$383,0)))</f>
        <v>0</v>
      </c>
      <c r="L245" s="153">
        <f>_xlfn.IFNA(IF($B245=$B$382,0,INDEX('I.Supplementary 2019-20'!Q$8:Q$191,MATCH($B245,'I.Supplementary 2019-20'!$B$8:$B$191,0))),INDEX('KI 2019-20'!Q$9:Q$383,MATCH($B245,'KI 2019-20'!$B$9:$B$383,0)))</f>
        <v>0</v>
      </c>
      <c r="M245" s="155">
        <f>_xlfn.IFNA(IF($B245=$B$382,0,INDEX('I.Supplementary 2019-20'!R$8:R$191,MATCH($B245,'I.Supplementary 2019-20'!$B$8:$B$191,0))),INDEX('KI 2019-20'!R$9:R$383,MATCH($B245,'KI 2019-20'!$B$9:$B$383,0)))</f>
        <v>0</v>
      </c>
      <c r="N245" s="153">
        <f>_xlfn.IFNA(IF($B245=$B$382,0,INDEX('I.Supplementary 2019-20'!S$8:S$191,MATCH($B245,'I.Supplementary 2019-20'!$B$8:$B$191,0))),INDEX('KI 2019-20'!S$9:S$383,MATCH($B245,'KI 2019-20'!$B$9:$B$383,0)))</f>
        <v>0</v>
      </c>
      <c r="O245" s="153">
        <f>_xlfn.IFNA(IF($B245=$B$382,0,INDEX('I.Supplementary 2019-20'!T$8:T$191,MATCH($B245,'I.Supplementary 2019-20'!$B$8:$B$191,0))),INDEX('KI 2019-20'!T$9:T$383,MATCH($B245,'KI 2019-20'!$B$9:$B$383,0)))</f>
        <v>4.0061157135957002</v>
      </c>
      <c r="P245" s="153">
        <f>_xlfn.IFNA(IF($B245=$B$382,0,INDEX('I.Supplementary 2019-20'!U$8:U$191,MATCH($B245,'I.Supplementary 2019-20'!$B$8:$B$191,0))),INDEX('KI 2019-20'!U$9:U$383,MATCH($B245,'KI 2019-20'!$B$9:$B$383,0)))</f>
        <v>0</v>
      </c>
      <c r="Q245" s="153">
        <f>_xlfn.IFNA(IF($B245=$B$382,0,INDEX('I.Supplementary 2019-20'!V$8:V$191,MATCH($B245,'I.Supplementary 2019-20'!$B$8:$B$191,0))),INDEX('KI 2019-20'!V$9:V$383,MATCH($B245,'KI 2019-20'!$B$9:$B$383,0)))</f>
        <v>0</v>
      </c>
      <c r="R245" s="155">
        <f>_xlfn.IFNA(IF($B245=$B$382,0,INDEX('I.Supplementary 2019-20'!W$8:W$191,MATCH($B245,'I.Supplementary 2019-20'!$B$8:$B$191,0))),INDEX('KI 2019-20'!W$9:W$383,MATCH($B245,'KI 2019-20'!$B$9:$B$383,0)))</f>
        <v>0</v>
      </c>
      <c r="S245" s="153">
        <f>_xlfn.IFNA(IF($B245=$B$382,0,INDEX('I.Supplementary 2019-20'!X$8:X$191,MATCH($B245,'I.Supplementary 2019-20'!$B$8:$B$191,0))),INDEX('KI 2019-20'!X$9:X$383,MATCH($B245,'KI 2019-20'!$B$9:$B$383,0)))</f>
        <v>0</v>
      </c>
      <c r="T245" s="153">
        <f>_xlfn.IFNA(IF($B245=$B$382,0,INDEX('I.Supplementary 2019-20'!Y$8:Y$191,MATCH($B245,'I.Supplementary 2019-20'!$B$8:$B$191,0))),INDEX('KI 2019-20'!Y$9:Y$383,MATCH($B245,'KI 2019-20'!$B$9:$B$383,0)))</f>
        <v>5.1514022094981549</v>
      </c>
      <c r="U245" s="153">
        <f>_xlfn.IFNA(IF($B245=$B$382,0,INDEX('I.Supplementary 2019-20'!Z$8:Z$191,MATCH($B245,'I.Supplementary 2019-20'!$B$8:$B$191,0))),INDEX('KI 2019-20'!Z$9:Z$383,MATCH($B245,'KI 2019-20'!$B$9:$B$383,0)))</f>
        <v>0</v>
      </c>
      <c r="V245" s="153">
        <f>_xlfn.IFNA(IF($B245=$B$382,0,INDEX('I.Supplementary 2019-20'!AA$8:AA$191,MATCH($B245,'I.Supplementary 2019-20'!$B$8:$B$191,0))),INDEX('KI 2019-20'!AA$9:AA$383,MATCH($B245,'KI 2019-20'!$B$9:$B$383,0)))</f>
        <v>0</v>
      </c>
      <c r="W245" s="155">
        <f>_xlfn.IFNA(IF($B245=$B$382,0,INDEX('I.Supplementary 2019-20'!AB$8:AB$191,MATCH($B245,'I.Supplementary 2019-20'!$B$8:$B$191,0))),INDEX('KI 2019-20'!AB$9:AB$383,MATCH($B245,'KI 2019-20'!$B$9:$B$383,0)))</f>
        <v>0</v>
      </c>
      <c r="Y245" s="154">
        <f>_xlfn.IFNA(IF($B245=$B$382,0,INDEX('I.Supplementary 2019-20'!$I$8:$I$191,MATCH($B245,'I.Supplementary 2019-20'!$B$8:$B$191,0))),INDEX('KI 2019-20'!$I$9:$I$383,MATCH($B245,'KI 2019-20'!$B$9:$B$383,0)))</f>
        <v>1.1452864959024545</v>
      </c>
      <c r="Z245" s="153">
        <f>_xlfn.IFNA(IF($B245=$B$382,0,INDEX('I.Supplementary 2019-20'!$J$8:$J$191,MATCH($B245,'I.Supplementary 2019-20'!$B$8:$B$191,0))),INDEX('KI 2019-20'!$J$9:$J$383,MATCH($B245,'KI 2019-20'!$B$9:$B$383,0)))</f>
        <v>4.0061157135957002</v>
      </c>
      <c r="AA245" s="155">
        <f>_xlfn.IFNA(IF($B245=$B$382,0,INDEX('I.Supplementary 2019-20'!$H$8:$H$191,MATCH($B245,'I.Supplementary 2019-20'!$B$8:$B$191,0))),INDEX('KI 2019-20'!$H$9:$H$383,MATCH($B245,'KI 2019-20'!$B$9:$B$383,0)))</f>
        <v>5.1514022094981549</v>
      </c>
      <c r="AC245" s="156">
        <f>I245*('Other inputs'!$C$6/'Other inputs'!$C$5)</f>
        <v>0</v>
      </c>
      <c r="AD245" s="149">
        <f>IF(B245=$B$35,J245*('Other inputs'!$C$6/'Other inputs'!$C$5)-('Other inputs'!$C$18/1000000),J245*('Other inputs'!$C$6/'Other inputs'!$C$5))</f>
        <v>1.1639469683407837</v>
      </c>
      <c r="AE245" s="149">
        <f>K245*('Other inputs'!$C$6/'Other inputs'!$C$5)</f>
        <v>0</v>
      </c>
      <c r="AF245" s="149">
        <f>L245*('Other inputs'!$C$6/'Other inputs'!$C$5)</f>
        <v>0</v>
      </c>
      <c r="AG245" s="188">
        <f>M245*('Other inputs'!$C$6/'Other inputs'!$C$5)</f>
        <v>0</v>
      </c>
      <c r="AH245" s="149">
        <f>N245*('Other inputs'!$C$6/'Other inputs'!$C$5)</f>
        <v>0</v>
      </c>
      <c r="AI245" s="149">
        <f>O245*('Other inputs'!$C$6/'Other inputs'!$C$5)</f>
        <v>4.0713884747133493</v>
      </c>
      <c r="AJ245" s="149">
        <f>P245*('Other inputs'!$C$6/'Other inputs'!$C$5)</f>
        <v>0</v>
      </c>
      <c r="AK245" s="149">
        <f>Q245*('Other inputs'!$C$6/'Other inputs'!$C$5)</f>
        <v>0</v>
      </c>
      <c r="AL245" s="188">
        <f>R245*('Other inputs'!$C$6/'Other inputs'!$C$5)</f>
        <v>0</v>
      </c>
      <c r="AM245" s="156">
        <f t="shared" si="46"/>
        <v>0</v>
      </c>
      <c r="AN245" s="149">
        <f t="shared" si="47"/>
        <v>5.235335443054133</v>
      </c>
      <c r="AO245" s="149">
        <f t="shared" si="48"/>
        <v>0</v>
      </c>
      <c r="AP245" s="149">
        <f t="shared" si="49"/>
        <v>0</v>
      </c>
      <c r="AQ245" s="188">
        <f t="shared" si="50"/>
        <v>0</v>
      </c>
      <c r="AR245" s="149"/>
      <c r="AS245" s="156">
        <f>IF(D245=$C$171,'Other inputs'!$C$12/1000000,SUM(AC245:AG245))</f>
        <v>1.1639469683407837</v>
      </c>
      <c r="AT245" s="200">
        <f>IF(D245=$C$171,$Z$171*('Other inputs'!$C$6/'Other inputs'!$C$5),SUM(AH245:AL245))</f>
        <v>4.0713884747133493</v>
      </c>
      <c r="AU245" s="210">
        <f t="shared" si="51"/>
        <v>5.235335443054133</v>
      </c>
      <c r="AV245" s="214"/>
      <c r="AW245" s="199">
        <f>IF($G245=1,0,IF($B245=$B$172,AC245*('Other inputs'!$F$6/'Other inputs'!$F$5)-('Other inputs'!$C$28/1000000),AC245*('Other inputs'!$F$6/'Other inputs'!$F$5)))</f>
        <v>0</v>
      </c>
      <c r="AX245" s="200">
        <f>IF($G245=1,0,IF($B245=$B$172,AD245*('Other inputs'!$F$6/'Other inputs'!$F$5)-('Other inputs'!$C$29/1000000),AD245*('Other inputs'!$F$6/'Other inputs'!$F$5)))</f>
        <v>1.1703835414375989</v>
      </c>
      <c r="AY245" s="200">
        <f>IF($G245=1,0,AE245*('Other inputs'!$F$6/'Other inputs'!$F$5))</f>
        <v>0</v>
      </c>
      <c r="AZ245" s="200">
        <f>IF($G245=1,0,AF245*('Other inputs'!$F$6/'Other inputs'!$F$5))</f>
        <v>0</v>
      </c>
      <c r="BA245" s="200">
        <f>IF($G245=1,0,AG245*('Other inputs'!$F$6/'Other inputs'!$F$5))</f>
        <v>0</v>
      </c>
      <c r="BB245" s="199">
        <f>IF($G245=1,0,AH245*('Other inputs'!$C$7/'Other inputs'!$C$6))</f>
        <v>0</v>
      </c>
      <c r="BC245" s="200">
        <f>IF($G245=1,0,AI245*('Other inputs'!$C$7/'Other inputs'!$C$6))</f>
        <v>4.0713884747133493</v>
      </c>
      <c r="BD245" s="200">
        <f>IF($G245=1,0,AJ245*('Other inputs'!$C$7/'Other inputs'!$C$6))</f>
        <v>0</v>
      </c>
      <c r="BE245" s="200">
        <f>IF($G245=1,0,AK245*('Other inputs'!$C$7/'Other inputs'!$C$6))</f>
        <v>0</v>
      </c>
      <c r="BF245" s="200">
        <f>IF($G245=1,0,AL245*('Other inputs'!$C$7/'Other inputs'!$C$6))</f>
        <v>0</v>
      </c>
      <c r="BG245" s="199">
        <f t="shared" si="52"/>
        <v>0</v>
      </c>
      <c r="BH245" s="200">
        <f t="shared" si="53"/>
        <v>5.2417720161509482</v>
      </c>
      <c r="BI245" s="200">
        <f t="shared" si="54"/>
        <v>0</v>
      </c>
      <c r="BJ245" s="200">
        <f t="shared" si="55"/>
        <v>0</v>
      </c>
      <c r="BK245" s="210">
        <f t="shared" si="56"/>
        <v>0</v>
      </c>
      <c r="BL245" s="200"/>
      <c r="BM245" s="199">
        <f>IF(D245=C$171,'Other inputs'!$C$13/1000000,SUM(AW245:BA245))</f>
        <v>1.1703835414375989</v>
      </c>
      <c r="BN245" s="200">
        <f>IF(B245=$B$171,$AT$171*('Other inputs'!$C$7/'Other inputs'!$C$6),SUM(BB245:BF245))</f>
        <v>4.0713884747133493</v>
      </c>
      <c r="BO245" s="188">
        <f t="shared" si="57"/>
        <v>5.2417720161509482</v>
      </c>
    </row>
    <row r="246" spans="2:67">
      <c r="B246" s="121" t="str">
        <f>'KI 2019-20'!B247</f>
        <v>E0501</v>
      </c>
      <c r="C246" s="160" t="str">
        <f t="shared" si="44"/>
        <v>E0501</v>
      </c>
      <c r="D246" s="160" t="str">
        <f t="shared" si="45"/>
        <v>E0501</v>
      </c>
      <c r="E246" t="str">
        <f>INDEX('KI 2019-20'!D$9:D$383,MATCH($B246,'KI 2019-20'!$B$9:$B$383,0))</f>
        <v>UNINFIR</v>
      </c>
      <c r="F246">
        <f>INDEX('KI 2019-20'!E$9:E$383,MATCH($B246,'KI 2019-20'!$B$9:$B$383,0))</f>
        <v>0</v>
      </c>
      <c r="G246" s="119">
        <v>0</v>
      </c>
      <c r="H246" s="120" t="str">
        <f>INDEX('KI 2019-20'!F$9:F$383,MATCH($B246,'KI 2019-20'!$B$9:$B$383,0))</f>
        <v>Peterborough</v>
      </c>
      <c r="I246" s="154">
        <f>_xlfn.IFNA(IF($B246=$B$382,0,INDEX('I.Supplementary 2019-20'!N$8:N$191,MATCH($B246,'I.Supplementary 2019-20'!$B$8:$B$191,0))),INDEX('KI 2019-20'!N$9:N$383,MATCH($B246,'KI 2019-20'!$B$9:$B$383,0)))</f>
        <v>9.9839474384125246</v>
      </c>
      <c r="J246" s="153">
        <f>_xlfn.IFNA(IF($B246=$B$382,0,INDEX('I.Supplementary 2019-20'!O$8:O$191,MATCH($B246,'I.Supplementary 2019-20'!$B$8:$B$191,0))),INDEX('KI 2019-20'!O$9:O$383,MATCH($B246,'KI 2019-20'!$B$9:$B$383,0)))</f>
        <v>0.26213982360420934</v>
      </c>
      <c r="K246" s="153">
        <f>_xlfn.IFNA(IF($B246=$B$382,0,INDEX('I.Supplementary 2019-20'!P$8:P$191,MATCH($B246,'I.Supplementary 2019-20'!$B$8:$B$191,0))),INDEX('KI 2019-20'!P$9:P$383,MATCH($B246,'KI 2019-20'!$B$9:$B$383,0)))</f>
        <v>0</v>
      </c>
      <c r="L246" s="153">
        <f>_xlfn.IFNA(IF($B246=$B$382,0,INDEX('I.Supplementary 2019-20'!Q$8:Q$191,MATCH($B246,'I.Supplementary 2019-20'!$B$8:$B$191,0))),INDEX('KI 2019-20'!Q$9:Q$383,MATCH($B246,'KI 2019-20'!$B$9:$B$383,0)))</f>
        <v>0</v>
      </c>
      <c r="M246" s="155">
        <f>_xlfn.IFNA(IF($B246=$B$382,0,INDEX('I.Supplementary 2019-20'!R$8:R$191,MATCH($B246,'I.Supplementary 2019-20'!$B$8:$B$191,0))),INDEX('KI 2019-20'!R$9:R$383,MATCH($B246,'KI 2019-20'!$B$9:$B$383,0)))</f>
        <v>0</v>
      </c>
      <c r="N246" s="153">
        <f>_xlfn.IFNA(IF($B246=$B$382,0,INDEX('I.Supplementary 2019-20'!S$8:S$191,MATCH($B246,'I.Supplementary 2019-20'!$B$8:$B$191,0))),INDEX('KI 2019-20'!S$9:S$383,MATCH($B246,'KI 2019-20'!$B$9:$B$383,0)))</f>
        <v>34.834476503578898</v>
      </c>
      <c r="O246" s="153">
        <f>_xlfn.IFNA(IF($B246=$B$382,0,INDEX('I.Supplementary 2019-20'!T$8:T$191,MATCH($B246,'I.Supplementary 2019-20'!$B$8:$B$191,0))),INDEX('KI 2019-20'!T$9:T$383,MATCH($B246,'KI 2019-20'!$B$9:$B$383,0)))</f>
        <v>6.5031396449076011</v>
      </c>
      <c r="P246" s="153">
        <f>_xlfn.IFNA(IF($B246=$B$382,0,INDEX('I.Supplementary 2019-20'!U$8:U$191,MATCH($B246,'I.Supplementary 2019-20'!$B$8:$B$191,0))),INDEX('KI 2019-20'!U$9:U$383,MATCH($B246,'KI 2019-20'!$B$9:$B$383,0)))</f>
        <v>0</v>
      </c>
      <c r="Q246" s="153">
        <f>_xlfn.IFNA(IF($B246=$B$382,0,INDEX('I.Supplementary 2019-20'!V$8:V$191,MATCH($B246,'I.Supplementary 2019-20'!$B$8:$B$191,0))),INDEX('KI 2019-20'!V$9:V$383,MATCH($B246,'KI 2019-20'!$B$9:$B$383,0)))</f>
        <v>0</v>
      </c>
      <c r="R246" s="155">
        <f>_xlfn.IFNA(IF($B246=$B$382,0,INDEX('I.Supplementary 2019-20'!W$8:W$191,MATCH($B246,'I.Supplementary 2019-20'!$B$8:$B$191,0))),INDEX('KI 2019-20'!W$9:W$383,MATCH($B246,'KI 2019-20'!$B$9:$B$383,0)))</f>
        <v>0</v>
      </c>
      <c r="S246" s="153">
        <f>_xlfn.IFNA(IF($B246=$B$382,0,INDEX('I.Supplementary 2019-20'!X$8:X$191,MATCH($B246,'I.Supplementary 2019-20'!$B$8:$B$191,0))),INDEX('KI 2019-20'!X$9:X$383,MATCH($B246,'KI 2019-20'!$B$9:$B$383,0)))</f>
        <v>44.818423941991426</v>
      </c>
      <c r="T246" s="153">
        <f>_xlfn.IFNA(IF($B246=$B$382,0,INDEX('I.Supplementary 2019-20'!Y$8:Y$191,MATCH($B246,'I.Supplementary 2019-20'!$B$8:$B$191,0))),INDEX('KI 2019-20'!Y$9:Y$383,MATCH($B246,'KI 2019-20'!$B$9:$B$383,0)))</f>
        <v>6.7652794685118103</v>
      </c>
      <c r="U246" s="153">
        <f>_xlfn.IFNA(IF($B246=$B$382,0,INDEX('I.Supplementary 2019-20'!Z$8:Z$191,MATCH($B246,'I.Supplementary 2019-20'!$B$8:$B$191,0))),INDEX('KI 2019-20'!Z$9:Z$383,MATCH($B246,'KI 2019-20'!$B$9:$B$383,0)))</f>
        <v>0</v>
      </c>
      <c r="V246" s="153">
        <f>_xlfn.IFNA(IF($B246=$B$382,0,INDEX('I.Supplementary 2019-20'!AA$8:AA$191,MATCH($B246,'I.Supplementary 2019-20'!$B$8:$B$191,0))),INDEX('KI 2019-20'!AA$9:AA$383,MATCH($B246,'KI 2019-20'!$B$9:$B$383,0)))</f>
        <v>0</v>
      </c>
      <c r="W246" s="155">
        <f>_xlfn.IFNA(IF($B246=$B$382,0,INDEX('I.Supplementary 2019-20'!AB$8:AB$191,MATCH($B246,'I.Supplementary 2019-20'!$B$8:$B$191,0))),INDEX('KI 2019-20'!AB$9:AB$383,MATCH($B246,'KI 2019-20'!$B$9:$B$383,0)))</f>
        <v>0</v>
      </c>
      <c r="Y246" s="154">
        <f>_xlfn.IFNA(IF($B246=$B$382,0,INDEX('I.Supplementary 2019-20'!$I$8:$I$191,MATCH($B246,'I.Supplementary 2019-20'!$B$8:$B$191,0))),INDEX('KI 2019-20'!$I$9:$I$383,MATCH($B246,'KI 2019-20'!$B$9:$B$383,0)))</f>
        <v>10.246087262016735</v>
      </c>
      <c r="Z246" s="153">
        <f>_xlfn.IFNA(IF($B246=$B$382,0,INDEX('I.Supplementary 2019-20'!$J$8:$J$191,MATCH($B246,'I.Supplementary 2019-20'!$B$8:$B$191,0))),INDEX('KI 2019-20'!$J$9:$J$383,MATCH($B246,'KI 2019-20'!$B$9:$B$383,0)))</f>
        <v>41.337616148486504</v>
      </c>
      <c r="AA246" s="155">
        <f>_xlfn.IFNA(IF($B246=$B$382,0,INDEX('I.Supplementary 2019-20'!$H$8:$H$191,MATCH($B246,'I.Supplementary 2019-20'!$B$8:$B$191,0))),INDEX('KI 2019-20'!$H$9:$H$383,MATCH($B246,'KI 2019-20'!$B$9:$B$383,0)))</f>
        <v>51.58370341050324</v>
      </c>
      <c r="AC246" s="156">
        <f>I246*('Other inputs'!$C$6/'Other inputs'!$C$5)</f>
        <v>10.146618679771588</v>
      </c>
      <c r="AD246" s="149">
        <f>IF(B246=$B$35,J246*('Other inputs'!$C$6/'Other inputs'!$C$5)-('Other inputs'!$C$18/1000000),J246*('Other inputs'!$C$6/'Other inputs'!$C$5))</f>
        <v>0.26641094089307632</v>
      </c>
      <c r="AE246" s="149">
        <f>K246*('Other inputs'!$C$6/'Other inputs'!$C$5)</f>
        <v>0</v>
      </c>
      <c r="AF246" s="149">
        <f>L246*('Other inputs'!$C$6/'Other inputs'!$C$5)</f>
        <v>0</v>
      </c>
      <c r="AG246" s="188">
        <f>M246*('Other inputs'!$C$6/'Other inputs'!$C$5)</f>
        <v>0</v>
      </c>
      <c r="AH246" s="149">
        <f>N246*('Other inputs'!$C$6/'Other inputs'!$C$5)</f>
        <v>35.402044348851064</v>
      </c>
      <c r="AI246" s="149">
        <f>O246*('Other inputs'!$C$6/'Other inputs'!$C$5)</f>
        <v>6.6090971136637338</v>
      </c>
      <c r="AJ246" s="149">
        <f>P246*('Other inputs'!$C$6/'Other inputs'!$C$5)</f>
        <v>0</v>
      </c>
      <c r="AK246" s="149">
        <f>Q246*('Other inputs'!$C$6/'Other inputs'!$C$5)</f>
        <v>0</v>
      </c>
      <c r="AL246" s="188">
        <f>R246*('Other inputs'!$C$6/'Other inputs'!$C$5)</f>
        <v>0</v>
      </c>
      <c r="AM246" s="156">
        <f t="shared" si="46"/>
        <v>45.548663028622656</v>
      </c>
      <c r="AN246" s="149">
        <f t="shared" si="47"/>
        <v>6.8755080545568097</v>
      </c>
      <c r="AO246" s="149">
        <f t="shared" si="48"/>
        <v>0</v>
      </c>
      <c r="AP246" s="149">
        <f t="shared" si="49"/>
        <v>0</v>
      </c>
      <c r="AQ246" s="188">
        <f t="shared" si="50"/>
        <v>0</v>
      </c>
      <c r="AR246" s="149"/>
      <c r="AS246" s="156">
        <f>IF(D246=$C$171,'Other inputs'!$C$12/1000000,SUM(AC246:AG246))</f>
        <v>10.413029620664664</v>
      </c>
      <c r="AT246" s="200">
        <f>IF(D246=$C$171,$Z$171*('Other inputs'!$C$6/'Other inputs'!$C$5),SUM(AH246:AL246))</f>
        <v>42.0111414625148</v>
      </c>
      <c r="AU246" s="210">
        <f t="shared" si="51"/>
        <v>52.424171083179466</v>
      </c>
      <c r="AV246" s="214"/>
      <c r="AW246" s="199">
        <f>IF($G246=1,0,IF($B246=$B$172,AC246*('Other inputs'!$F$6/'Other inputs'!$F$5)-('Other inputs'!$C$28/1000000),AC246*('Other inputs'!$F$6/'Other inputs'!$F$5)))</f>
        <v>10.20272901348461</v>
      </c>
      <c r="AX246" s="200">
        <f>IF($G246=1,0,IF($B246=$B$172,AD246*('Other inputs'!$F$6/'Other inputs'!$F$5)-('Other inputs'!$C$29/1000000),AD246*('Other inputs'!$F$6/'Other inputs'!$F$5)))</f>
        <v>0.26788418111921314</v>
      </c>
      <c r="AY246" s="200">
        <f>IF($G246=1,0,AE246*('Other inputs'!$F$6/'Other inputs'!$F$5))</f>
        <v>0</v>
      </c>
      <c r="AZ246" s="200">
        <f>IF($G246=1,0,AF246*('Other inputs'!$F$6/'Other inputs'!$F$5))</f>
        <v>0</v>
      </c>
      <c r="BA246" s="200">
        <f>IF($G246=1,0,AG246*('Other inputs'!$F$6/'Other inputs'!$F$5))</f>
        <v>0</v>
      </c>
      <c r="BB246" s="199">
        <f>IF($G246=1,0,AH246*('Other inputs'!$C$7/'Other inputs'!$C$6))</f>
        <v>35.402044348851064</v>
      </c>
      <c r="BC246" s="200">
        <f>IF($G246=1,0,AI246*('Other inputs'!$C$7/'Other inputs'!$C$6))</f>
        <v>6.6090971136637338</v>
      </c>
      <c r="BD246" s="200">
        <f>IF($G246=1,0,AJ246*('Other inputs'!$C$7/'Other inputs'!$C$6))</f>
        <v>0</v>
      </c>
      <c r="BE246" s="200">
        <f>IF($G246=1,0,AK246*('Other inputs'!$C$7/'Other inputs'!$C$6))</f>
        <v>0</v>
      </c>
      <c r="BF246" s="200">
        <f>IF($G246=1,0,AL246*('Other inputs'!$C$7/'Other inputs'!$C$6))</f>
        <v>0</v>
      </c>
      <c r="BG246" s="199">
        <f t="shared" si="52"/>
        <v>45.604773362335678</v>
      </c>
      <c r="BH246" s="200">
        <f t="shared" si="53"/>
        <v>6.8769812947829472</v>
      </c>
      <c r="BI246" s="200">
        <f t="shared" si="54"/>
        <v>0</v>
      </c>
      <c r="BJ246" s="200">
        <f t="shared" si="55"/>
        <v>0</v>
      </c>
      <c r="BK246" s="210">
        <f t="shared" si="56"/>
        <v>0</v>
      </c>
      <c r="BL246" s="200"/>
      <c r="BM246" s="199">
        <f>IF(D246=C$171,'Other inputs'!$C$13/1000000,SUM(AW246:BA246))</f>
        <v>10.470613194603823</v>
      </c>
      <c r="BN246" s="200">
        <f>IF(B246=$B$171,$AT$171*('Other inputs'!$C$7/'Other inputs'!$C$6),SUM(BB246:BF246))</f>
        <v>42.0111414625148</v>
      </c>
      <c r="BO246" s="188">
        <f t="shared" si="57"/>
        <v>52.481754657118621</v>
      </c>
    </row>
    <row r="247" spans="2:67">
      <c r="B247" s="121" t="str">
        <f>'KI 2019-20'!B248</f>
        <v>E1101</v>
      </c>
      <c r="C247" s="160" t="str">
        <f t="shared" si="44"/>
        <v>E1101</v>
      </c>
      <c r="D247" s="160" t="str">
        <f t="shared" si="45"/>
        <v>E1101</v>
      </c>
      <c r="E247" t="str">
        <f>INDEX('KI 2019-20'!D$9:D$383,MATCH($B247,'KI 2019-20'!$B$9:$B$383,0))</f>
        <v>UNINFIR</v>
      </c>
      <c r="F247">
        <f>INDEX('KI 2019-20'!E$9:E$383,MATCH($B247,'KI 2019-20'!$B$9:$B$383,0))</f>
        <v>0</v>
      </c>
      <c r="G247" s="119">
        <v>0</v>
      </c>
      <c r="H247" s="120" t="str">
        <f>INDEX('KI 2019-20'!F$9:F$383,MATCH($B247,'KI 2019-20'!$B$9:$B$383,0))</f>
        <v>Plymouth</v>
      </c>
      <c r="I247" s="154">
        <f>_xlfn.IFNA(IF($B247=$B$382,0,INDEX('I.Supplementary 2019-20'!N$8:N$191,MATCH($B247,'I.Supplementary 2019-20'!$B$8:$B$191,0))),INDEX('KI 2019-20'!N$9:N$383,MATCH($B247,'KI 2019-20'!$B$9:$B$383,0)))</f>
        <v>9.5584426333759573</v>
      </c>
      <c r="J247" s="153">
        <f>_xlfn.IFNA(IF($B247=$B$382,0,INDEX('I.Supplementary 2019-20'!O$8:O$191,MATCH($B247,'I.Supplementary 2019-20'!$B$8:$B$191,0))),INDEX('KI 2019-20'!O$9:O$383,MATCH($B247,'KI 2019-20'!$B$9:$B$383,0)))</f>
        <v>-2.56022899769675E-2</v>
      </c>
      <c r="K247" s="153">
        <f>_xlfn.IFNA(IF($B247=$B$382,0,INDEX('I.Supplementary 2019-20'!P$8:P$191,MATCH($B247,'I.Supplementary 2019-20'!$B$8:$B$191,0))),INDEX('KI 2019-20'!P$9:P$383,MATCH($B247,'KI 2019-20'!$B$9:$B$383,0)))</f>
        <v>0</v>
      </c>
      <c r="L247" s="153">
        <f>_xlfn.IFNA(IF($B247=$B$382,0,INDEX('I.Supplementary 2019-20'!Q$8:Q$191,MATCH($B247,'I.Supplementary 2019-20'!$B$8:$B$191,0))),INDEX('KI 2019-20'!Q$9:Q$383,MATCH($B247,'KI 2019-20'!$B$9:$B$383,0)))</f>
        <v>0</v>
      </c>
      <c r="M247" s="155">
        <f>_xlfn.IFNA(IF($B247=$B$382,0,INDEX('I.Supplementary 2019-20'!R$8:R$191,MATCH($B247,'I.Supplementary 2019-20'!$B$8:$B$191,0))),INDEX('KI 2019-20'!R$9:R$383,MATCH($B247,'KI 2019-20'!$B$9:$B$383,0)))</f>
        <v>0</v>
      </c>
      <c r="N247" s="153">
        <f>_xlfn.IFNA(IF($B247=$B$382,0,INDEX('I.Supplementary 2019-20'!S$8:S$191,MATCH($B247,'I.Supplementary 2019-20'!$B$8:$B$191,0))),INDEX('KI 2019-20'!S$9:S$383,MATCH($B247,'KI 2019-20'!$B$9:$B$383,0)))</f>
        <v>48.454488244827445</v>
      </c>
      <c r="O247" s="153">
        <f>_xlfn.IFNA(IF($B247=$B$382,0,INDEX('I.Supplementary 2019-20'!T$8:T$191,MATCH($B247,'I.Supplementary 2019-20'!$B$8:$B$191,0))),INDEX('KI 2019-20'!T$9:T$383,MATCH($B247,'KI 2019-20'!$B$9:$B$383,0)))</f>
        <v>8.9451026632313333</v>
      </c>
      <c r="P247" s="153">
        <f>_xlfn.IFNA(IF($B247=$B$382,0,INDEX('I.Supplementary 2019-20'!U$8:U$191,MATCH($B247,'I.Supplementary 2019-20'!$B$8:$B$191,0))),INDEX('KI 2019-20'!U$9:U$383,MATCH($B247,'KI 2019-20'!$B$9:$B$383,0)))</f>
        <v>0</v>
      </c>
      <c r="Q247" s="153">
        <f>_xlfn.IFNA(IF($B247=$B$382,0,INDEX('I.Supplementary 2019-20'!V$8:V$191,MATCH($B247,'I.Supplementary 2019-20'!$B$8:$B$191,0))),INDEX('KI 2019-20'!V$9:V$383,MATCH($B247,'KI 2019-20'!$B$9:$B$383,0)))</f>
        <v>0</v>
      </c>
      <c r="R247" s="155">
        <f>_xlfn.IFNA(IF($B247=$B$382,0,INDEX('I.Supplementary 2019-20'!W$8:W$191,MATCH($B247,'I.Supplementary 2019-20'!$B$8:$B$191,0))),INDEX('KI 2019-20'!W$9:W$383,MATCH($B247,'KI 2019-20'!$B$9:$B$383,0)))</f>
        <v>0</v>
      </c>
      <c r="S247" s="153">
        <f>_xlfn.IFNA(IF($B247=$B$382,0,INDEX('I.Supplementary 2019-20'!X$8:X$191,MATCH($B247,'I.Supplementary 2019-20'!$B$8:$B$191,0))),INDEX('KI 2019-20'!X$9:X$383,MATCH($B247,'KI 2019-20'!$B$9:$B$383,0)))</f>
        <v>58.012930878203399</v>
      </c>
      <c r="T247" s="153">
        <f>_xlfn.IFNA(IF($B247=$B$382,0,INDEX('I.Supplementary 2019-20'!Y$8:Y$191,MATCH($B247,'I.Supplementary 2019-20'!$B$8:$B$191,0))),INDEX('KI 2019-20'!Y$9:Y$383,MATCH($B247,'KI 2019-20'!$B$9:$B$383,0)))</f>
        <v>8.9195003732543654</v>
      </c>
      <c r="U247" s="153">
        <f>_xlfn.IFNA(IF($B247=$B$382,0,INDEX('I.Supplementary 2019-20'!Z$8:Z$191,MATCH($B247,'I.Supplementary 2019-20'!$B$8:$B$191,0))),INDEX('KI 2019-20'!Z$9:Z$383,MATCH($B247,'KI 2019-20'!$B$9:$B$383,0)))</f>
        <v>0</v>
      </c>
      <c r="V247" s="153">
        <f>_xlfn.IFNA(IF($B247=$B$382,0,INDEX('I.Supplementary 2019-20'!AA$8:AA$191,MATCH($B247,'I.Supplementary 2019-20'!$B$8:$B$191,0))),INDEX('KI 2019-20'!AA$9:AA$383,MATCH($B247,'KI 2019-20'!$B$9:$B$383,0)))</f>
        <v>0</v>
      </c>
      <c r="W247" s="155">
        <f>_xlfn.IFNA(IF($B247=$B$382,0,INDEX('I.Supplementary 2019-20'!AB$8:AB$191,MATCH($B247,'I.Supplementary 2019-20'!$B$8:$B$191,0))),INDEX('KI 2019-20'!AB$9:AB$383,MATCH($B247,'KI 2019-20'!$B$9:$B$383,0)))</f>
        <v>0</v>
      </c>
      <c r="Y247" s="154">
        <f>_xlfn.IFNA(IF($B247=$B$382,0,INDEX('I.Supplementary 2019-20'!$I$8:$I$191,MATCH($B247,'I.Supplementary 2019-20'!$B$8:$B$191,0))),INDEX('KI 2019-20'!$I$9:$I$383,MATCH($B247,'KI 2019-20'!$B$9:$B$383,0)))</f>
        <v>9.5328403433989894</v>
      </c>
      <c r="Z247" s="153">
        <f>_xlfn.IFNA(IF($B247=$B$382,0,INDEX('I.Supplementary 2019-20'!$J$8:$J$191,MATCH($B247,'I.Supplementary 2019-20'!$B$8:$B$191,0))),INDEX('KI 2019-20'!$J$9:$J$383,MATCH($B247,'KI 2019-20'!$B$9:$B$383,0)))</f>
        <v>57.399590908058777</v>
      </c>
      <c r="AA247" s="155">
        <f>_xlfn.IFNA(IF($B247=$B$382,0,INDEX('I.Supplementary 2019-20'!$H$8:$H$191,MATCH($B247,'I.Supplementary 2019-20'!$B$8:$B$191,0))),INDEX('KI 2019-20'!$H$9:$H$383,MATCH($B247,'KI 2019-20'!$B$9:$B$383,0)))</f>
        <v>66.932431251457771</v>
      </c>
      <c r="AC247" s="156">
        <f>I247*('Other inputs'!$C$6/'Other inputs'!$C$5)</f>
        <v>9.7141810062211871</v>
      </c>
      <c r="AD247" s="149">
        <f>IF(B247=$B$35,J247*('Other inputs'!$C$6/'Other inputs'!$C$5)-('Other inputs'!$C$18/1000000),J247*('Other inputs'!$C$6/'Other inputs'!$C$5))</f>
        <v>-2.6019435231174712E-2</v>
      </c>
      <c r="AE247" s="149">
        <f>K247*('Other inputs'!$C$6/'Other inputs'!$C$5)</f>
        <v>0</v>
      </c>
      <c r="AF247" s="149">
        <f>L247*('Other inputs'!$C$6/'Other inputs'!$C$5)</f>
        <v>0</v>
      </c>
      <c r="AG247" s="188">
        <f>M247*('Other inputs'!$C$6/'Other inputs'!$C$5)</f>
        <v>0</v>
      </c>
      <c r="AH247" s="149">
        <f>N247*('Other inputs'!$C$6/'Other inputs'!$C$5)</f>
        <v>49.24397074168818</v>
      </c>
      <c r="AI247" s="149">
        <f>O247*('Other inputs'!$C$6/'Other inputs'!$C$5)</f>
        <v>9.0908477168074047</v>
      </c>
      <c r="AJ247" s="149">
        <f>P247*('Other inputs'!$C$6/'Other inputs'!$C$5)</f>
        <v>0</v>
      </c>
      <c r="AK247" s="149">
        <f>Q247*('Other inputs'!$C$6/'Other inputs'!$C$5)</f>
        <v>0</v>
      </c>
      <c r="AL247" s="188">
        <f>R247*('Other inputs'!$C$6/'Other inputs'!$C$5)</f>
        <v>0</v>
      </c>
      <c r="AM247" s="156">
        <f t="shared" si="46"/>
        <v>58.958151747909369</v>
      </c>
      <c r="AN247" s="149">
        <f t="shared" si="47"/>
        <v>9.0648282815762293</v>
      </c>
      <c r="AO247" s="149">
        <f t="shared" si="48"/>
        <v>0</v>
      </c>
      <c r="AP247" s="149">
        <f t="shared" si="49"/>
        <v>0</v>
      </c>
      <c r="AQ247" s="188">
        <f t="shared" si="50"/>
        <v>0</v>
      </c>
      <c r="AR247" s="149"/>
      <c r="AS247" s="156">
        <f>IF(D247=$C$171,'Other inputs'!$C$12/1000000,SUM(AC247:AG247))</f>
        <v>9.6881615709900117</v>
      </c>
      <c r="AT247" s="200">
        <f>IF(D247=$C$171,$Z$171*('Other inputs'!$C$6/'Other inputs'!$C$5),SUM(AH247:AL247))</f>
        <v>58.334818458495583</v>
      </c>
      <c r="AU247" s="210">
        <f t="shared" si="51"/>
        <v>68.022980029485595</v>
      </c>
      <c r="AV247" s="214"/>
      <c r="AW247" s="199">
        <f>IF($G247=1,0,IF($B247=$B$172,AC247*('Other inputs'!$F$6/'Other inputs'!$F$5)-('Other inputs'!$C$28/1000000),AC247*('Other inputs'!$F$6/'Other inputs'!$F$5)))</f>
        <v>9.7678999795274777</v>
      </c>
      <c r="AX247" s="200">
        <f>IF($G247=1,0,IF($B247=$B$172,AD247*('Other inputs'!$F$6/'Other inputs'!$F$5)-('Other inputs'!$C$29/1000000),AD247*('Other inputs'!$F$6/'Other inputs'!$F$5)))</f>
        <v>-2.6163321508950791E-2</v>
      </c>
      <c r="AY247" s="200">
        <f>IF($G247=1,0,AE247*('Other inputs'!$F$6/'Other inputs'!$F$5))</f>
        <v>0</v>
      </c>
      <c r="AZ247" s="200">
        <f>IF($G247=1,0,AF247*('Other inputs'!$F$6/'Other inputs'!$F$5))</f>
        <v>0</v>
      </c>
      <c r="BA247" s="200">
        <f>IF($G247=1,0,AG247*('Other inputs'!$F$6/'Other inputs'!$F$5))</f>
        <v>0</v>
      </c>
      <c r="BB247" s="199">
        <f>IF($G247=1,0,AH247*('Other inputs'!$C$7/'Other inputs'!$C$6))</f>
        <v>49.24397074168818</v>
      </c>
      <c r="BC247" s="200">
        <f>IF($G247=1,0,AI247*('Other inputs'!$C$7/'Other inputs'!$C$6))</f>
        <v>9.0908477168074047</v>
      </c>
      <c r="BD247" s="200">
        <f>IF($G247=1,0,AJ247*('Other inputs'!$C$7/'Other inputs'!$C$6))</f>
        <v>0</v>
      </c>
      <c r="BE247" s="200">
        <f>IF($G247=1,0,AK247*('Other inputs'!$C$7/'Other inputs'!$C$6))</f>
        <v>0</v>
      </c>
      <c r="BF247" s="200">
        <f>IF($G247=1,0,AL247*('Other inputs'!$C$7/'Other inputs'!$C$6))</f>
        <v>0</v>
      </c>
      <c r="BG247" s="199">
        <f t="shared" si="52"/>
        <v>59.011870721215658</v>
      </c>
      <c r="BH247" s="200">
        <f t="shared" si="53"/>
        <v>9.0646843952984533</v>
      </c>
      <c r="BI247" s="200">
        <f t="shared" si="54"/>
        <v>0</v>
      </c>
      <c r="BJ247" s="200">
        <f t="shared" si="55"/>
        <v>0</v>
      </c>
      <c r="BK247" s="210">
        <f t="shared" si="56"/>
        <v>0</v>
      </c>
      <c r="BL247" s="200"/>
      <c r="BM247" s="199">
        <f>IF(D247=C$171,'Other inputs'!$C$13/1000000,SUM(AW247:BA247))</f>
        <v>9.7417366580185263</v>
      </c>
      <c r="BN247" s="200">
        <f>IF(B247=$B$171,$AT$171*('Other inputs'!$C$7/'Other inputs'!$C$6),SUM(BB247:BF247))</f>
        <v>58.334818458495583</v>
      </c>
      <c r="BO247" s="188">
        <f t="shared" si="57"/>
        <v>68.076555116514115</v>
      </c>
    </row>
    <row r="248" spans="2:67">
      <c r="B248" s="121" t="str">
        <f>'KI 2019-20'!B249</f>
        <v>E1701</v>
      </c>
      <c r="C248" s="160" t="str">
        <f t="shared" si="44"/>
        <v>E1701</v>
      </c>
      <c r="D248" s="160" t="str">
        <f t="shared" si="45"/>
        <v>E1701</v>
      </c>
      <c r="E248" t="str">
        <f>INDEX('KI 2019-20'!D$9:D$383,MATCH($B248,'KI 2019-20'!$B$9:$B$383,0))</f>
        <v>UNINFIR</v>
      </c>
      <c r="F248" t="str">
        <f>INDEX('KI 2019-20'!E$9:E$383,MATCH($B248,'KI 2019-20'!$B$9:$B$383,0))</f>
        <v>P1906</v>
      </c>
      <c r="G248" s="119">
        <v>0</v>
      </c>
      <c r="H248" s="120" t="str">
        <f>INDEX('KI 2019-20'!F$9:F$383,MATCH($B248,'KI 2019-20'!$B$9:$B$383,0))</f>
        <v>Portsmouth</v>
      </c>
      <c r="I248" s="154">
        <f>_xlfn.IFNA(IF($B248=$B$382,0,INDEX('I.Supplementary 2019-20'!N$8:N$191,MATCH($B248,'I.Supplementary 2019-20'!$B$8:$B$191,0))),INDEX('KI 2019-20'!N$9:N$383,MATCH($B248,'KI 2019-20'!$B$9:$B$383,0)))</f>
        <v>10.934791103540524</v>
      </c>
      <c r="J248" s="153">
        <f>_xlfn.IFNA(IF($B248=$B$382,0,INDEX('I.Supplementary 2019-20'!O$8:O$191,MATCH($B248,'I.Supplementary 2019-20'!$B$8:$B$191,0))),INDEX('KI 2019-20'!O$9:O$383,MATCH($B248,'KI 2019-20'!$B$9:$B$383,0)))</f>
        <v>0.54781572406046652</v>
      </c>
      <c r="K248" s="153">
        <f>_xlfn.IFNA(IF($B248=$B$382,0,INDEX('I.Supplementary 2019-20'!P$8:P$191,MATCH($B248,'I.Supplementary 2019-20'!$B$8:$B$191,0))),INDEX('KI 2019-20'!P$9:P$383,MATCH($B248,'KI 2019-20'!$B$9:$B$383,0)))</f>
        <v>0</v>
      </c>
      <c r="L248" s="153">
        <f>_xlfn.IFNA(IF($B248=$B$382,0,INDEX('I.Supplementary 2019-20'!Q$8:Q$191,MATCH($B248,'I.Supplementary 2019-20'!$B$8:$B$191,0))),INDEX('KI 2019-20'!Q$9:Q$383,MATCH($B248,'KI 2019-20'!$B$9:$B$383,0)))</f>
        <v>0</v>
      </c>
      <c r="M248" s="155">
        <f>_xlfn.IFNA(IF($B248=$B$382,0,INDEX('I.Supplementary 2019-20'!R$8:R$191,MATCH($B248,'I.Supplementary 2019-20'!$B$8:$B$191,0))),INDEX('KI 2019-20'!R$9:R$383,MATCH($B248,'KI 2019-20'!$B$9:$B$383,0)))</f>
        <v>0</v>
      </c>
      <c r="N248" s="153">
        <f>_xlfn.IFNA(IF($B248=$B$382,0,INDEX('I.Supplementary 2019-20'!S$8:S$191,MATCH($B248,'I.Supplementary 2019-20'!$B$8:$B$191,0))),INDEX('KI 2019-20'!S$9:S$383,MATCH($B248,'KI 2019-20'!$B$9:$B$383,0)))</f>
        <v>36.289607063875607</v>
      </c>
      <c r="O248" s="153">
        <f>_xlfn.IFNA(IF($B248=$B$382,0,INDEX('I.Supplementary 2019-20'!T$8:T$191,MATCH($B248,'I.Supplementary 2019-20'!$B$8:$B$191,0))),INDEX('KI 2019-20'!T$9:T$383,MATCH($B248,'KI 2019-20'!$B$9:$B$383,0)))</f>
        <v>11.453469689550824</v>
      </c>
      <c r="P248" s="153">
        <f>_xlfn.IFNA(IF($B248=$B$382,0,INDEX('I.Supplementary 2019-20'!U$8:U$191,MATCH($B248,'I.Supplementary 2019-20'!$B$8:$B$191,0))),INDEX('KI 2019-20'!U$9:U$383,MATCH($B248,'KI 2019-20'!$B$9:$B$383,0)))</f>
        <v>0</v>
      </c>
      <c r="Q248" s="153">
        <f>_xlfn.IFNA(IF($B248=$B$382,0,INDEX('I.Supplementary 2019-20'!V$8:V$191,MATCH($B248,'I.Supplementary 2019-20'!$B$8:$B$191,0))),INDEX('KI 2019-20'!V$9:V$383,MATCH($B248,'KI 2019-20'!$B$9:$B$383,0)))</f>
        <v>0</v>
      </c>
      <c r="R248" s="155">
        <f>_xlfn.IFNA(IF($B248=$B$382,0,INDEX('I.Supplementary 2019-20'!W$8:W$191,MATCH($B248,'I.Supplementary 2019-20'!$B$8:$B$191,0))),INDEX('KI 2019-20'!W$9:W$383,MATCH($B248,'KI 2019-20'!$B$9:$B$383,0)))</f>
        <v>0</v>
      </c>
      <c r="S248" s="153">
        <f>_xlfn.IFNA(IF($B248=$B$382,0,INDEX('I.Supplementary 2019-20'!X$8:X$191,MATCH($B248,'I.Supplementary 2019-20'!$B$8:$B$191,0))),INDEX('KI 2019-20'!X$9:X$383,MATCH($B248,'KI 2019-20'!$B$9:$B$383,0)))</f>
        <v>47.224398167416133</v>
      </c>
      <c r="T248" s="153">
        <f>_xlfn.IFNA(IF($B248=$B$382,0,INDEX('I.Supplementary 2019-20'!Y$8:Y$191,MATCH($B248,'I.Supplementary 2019-20'!$B$8:$B$191,0))),INDEX('KI 2019-20'!Y$9:Y$383,MATCH($B248,'KI 2019-20'!$B$9:$B$383,0)))</f>
        <v>12.00128541361129</v>
      </c>
      <c r="U248" s="153">
        <f>_xlfn.IFNA(IF($B248=$B$382,0,INDEX('I.Supplementary 2019-20'!Z$8:Z$191,MATCH($B248,'I.Supplementary 2019-20'!$B$8:$B$191,0))),INDEX('KI 2019-20'!Z$9:Z$383,MATCH($B248,'KI 2019-20'!$B$9:$B$383,0)))</f>
        <v>0</v>
      </c>
      <c r="V248" s="153">
        <f>_xlfn.IFNA(IF($B248=$B$382,0,INDEX('I.Supplementary 2019-20'!AA$8:AA$191,MATCH($B248,'I.Supplementary 2019-20'!$B$8:$B$191,0))),INDEX('KI 2019-20'!AA$9:AA$383,MATCH($B248,'KI 2019-20'!$B$9:$B$383,0)))</f>
        <v>0</v>
      </c>
      <c r="W248" s="155">
        <f>_xlfn.IFNA(IF($B248=$B$382,0,INDEX('I.Supplementary 2019-20'!AB$8:AB$191,MATCH($B248,'I.Supplementary 2019-20'!$B$8:$B$191,0))),INDEX('KI 2019-20'!AB$9:AB$383,MATCH($B248,'KI 2019-20'!$B$9:$B$383,0)))</f>
        <v>0</v>
      </c>
      <c r="Y248" s="154">
        <f>_xlfn.IFNA(IF($B248=$B$382,0,INDEX('I.Supplementary 2019-20'!$I$8:$I$191,MATCH($B248,'I.Supplementary 2019-20'!$B$8:$B$191,0))),INDEX('KI 2019-20'!$I$9:$I$383,MATCH($B248,'KI 2019-20'!$B$9:$B$383,0)))</f>
        <v>11.482606827600991</v>
      </c>
      <c r="Z248" s="153">
        <f>_xlfn.IFNA(IF($B248=$B$382,0,INDEX('I.Supplementary 2019-20'!$J$8:$J$191,MATCH($B248,'I.Supplementary 2019-20'!$B$8:$B$191,0))),INDEX('KI 2019-20'!$J$9:$J$383,MATCH($B248,'KI 2019-20'!$B$9:$B$383,0)))</f>
        <v>47.743076753426429</v>
      </c>
      <c r="AA248" s="155">
        <f>_xlfn.IFNA(IF($B248=$B$382,0,INDEX('I.Supplementary 2019-20'!$H$8:$H$191,MATCH($B248,'I.Supplementary 2019-20'!$B$8:$B$191,0))),INDEX('KI 2019-20'!$H$9:$H$383,MATCH($B248,'KI 2019-20'!$B$9:$B$383,0)))</f>
        <v>59.225683581027425</v>
      </c>
      <c r="AC248" s="156">
        <f>I248*('Other inputs'!$C$6/'Other inputs'!$C$5)</f>
        <v>11.112954706042203</v>
      </c>
      <c r="AD248" s="149">
        <f>IF(B248=$B$35,J248*('Other inputs'!$C$6/'Other inputs'!$C$5)-('Other inputs'!$C$18/1000000),J248*('Other inputs'!$C$6/'Other inputs'!$C$5))</f>
        <v>0.55674143850544355</v>
      </c>
      <c r="AE248" s="149">
        <f>K248*('Other inputs'!$C$6/'Other inputs'!$C$5)</f>
        <v>0</v>
      </c>
      <c r="AF248" s="149">
        <f>L248*('Other inputs'!$C$6/'Other inputs'!$C$5)</f>
        <v>0</v>
      </c>
      <c r="AG248" s="188">
        <f>M248*('Other inputs'!$C$6/'Other inputs'!$C$5)</f>
        <v>0</v>
      </c>
      <c r="AH248" s="149">
        <f>N248*('Other inputs'!$C$6/'Other inputs'!$C$5)</f>
        <v>36.880883757380708</v>
      </c>
      <c r="AI248" s="149">
        <f>O248*('Other inputs'!$C$6/'Other inputs'!$C$5)</f>
        <v>11.640084266977315</v>
      </c>
      <c r="AJ248" s="149">
        <f>P248*('Other inputs'!$C$6/'Other inputs'!$C$5)</f>
        <v>0</v>
      </c>
      <c r="AK248" s="149">
        <f>Q248*('Other inputs'!$C$6/'Other inputs'!$C$5)</f>
        <v>0</v>
      </c>
      <c r="AL248" s="188">
        <f>R248*('Other inputs'!$C$6/'Other inputs'!$C$5)</f>
        <v>0</v>
      </c>
      <c r="AM248" s="156">
        <f t="shared" si="46"/>
        <v>47.993838463422911</v>
      </c>
      <c r="AN248" s="149">
        <f t="shared" si="47"/>
        <v>12.196825705482759</v>
      </c>
      <c r="AO248" s="149">
        <f t="shared" si="48"/>
        <v>0</v>
      </c>
      <c r="AP248" s="149">
        <f t="shared" si="49"/>
        <v>0</v>
      </c>
      <c r="AQ248" s="188">
        <f t="shared" si="50"/>
        <v>0</v>
      </c>
      <c r="AR248" s="149"/>
      <c r="AS248" s="156">
        <f>IF(D248=$C$171,'Other inputs'!$C$12/1000000,SUM(AC248:AG248))</f>
        <v>11.669696144547647</v>
      </c>
      <c r="AT248" s="200">
        <f>IF(D248=$C$171,$Z$171*('Other inputs'!$C$6/'Other inputs'!$C$5),SUM(AH248:AL248))</f>
        <v>48.520968024358027</v>
      </c>
      <c r="AU248" s="210">
        <f t="shared" si="51"/>
        <v>60.19066416890567</v>
      </c>
      <c r="AV248" s="214"/>
      <c r="AW248" s="199">
        <f>IF($G248=1,0,IF($B248=$B$172,AC248*('Other inputs'!$F$6/'Other inputs'!$F$5)-('Other inputs'!$C$28/1000000),AC248*('Other inputs'!$F$6/'Other inputs'!$F$5)))</f>
        <v>11.174408833448886</v>
      </c>
      <c r="AX248" s="200">
        <f>IF($G248=1,0,IF($B248=$B$172,AD248*('Other inputs'!$F$6/'Other inputs'!$F$5)-('Other inputs'!$C$29/1000000),AD248*('Other inputs'!$F$6/'Other inputs'!$F$5)))</f>
        <v>0.55982019300409114</v>
      </c>
      <c r="AY248" s="200">
        <f>IF($G248=1,0,AE248*('Other inputs'!$F$6/'Other inputs'!$F$5))</f>
        <v>0</v>
      </c>
      <c r="AZ248" s="200">
        <f>IF($G248=1,0,AF248*('Other inputs'!$F$6/'Other inputs'!$F$5))</f>
        <v>0</v>
      </c>
      <c r="BA248" s="200">
        <f>IF($G248=1,0,AG248*('Other inputs'!$F$6/'Other inputs'!$F$5))</f>
        <v>0</v>
      </c>
      <c r="BB248" s="199">
        <f>IF($G248=1,0,AH248*('Other inputs'!$C$7/'Other inputs'!$C$6))</f>
        <v>36.880883757380708</v>
      </c>
      <c r="BC248" s="200">
        <f>IF($G248=1,0,AI248*('Other inputs'!$C$7/'Other inputs'!$C$6))</f>
        <v>11.640084266977315</v>
      </c>
      <c r="BD248" s="200">
        <f>IF($G248=1,0,AJ248*('Other inputs'!$C$7/'Other inputs'!$C$6))</f>
        <v>0</v>
      </c>
      <c r="BE248" s="200">
        <f>IF($G248=1,0,AK248*('Other inputs'!$C$7/'Other inputs'!$C$6))</f>
        <v>0</v>
      </c>
      <c r="BF248" s="200">
        <f>IF($G248=1,0,AL248*('Other inputs'!$C$7/'Other inputs'!$C$6))</f>
        <v>0</v>
      </c>
      <c r="BG248" s="199">
        <f t="shared" si="52"/>
        <v>48.055292590829595</v>
      </c>
      <c r="BH248" s="200">
        <f t="shared" si="53"/>
        <v>12.199904459981406</v>
      </c>
      <c r="BI248" s="200">
        <f t="shared" si="54"/>
        <v>0</v>
      </c>
      <c r="BJ248" s="200">
        <f t="shared" si="55"/>
        <v>0</v>
      </c>
      <c r="BK248" s="210">
        <f t="shared" si="56"/>
        <v>0</v>
      </c>
      <c r="BL248" s="200"/>
      <c r="BM248" s="199">
        <f>IF(D248=C$171,'Other inputs'!$C$13/1000000,SUM(AW248:BA248))</f>
        <v>11.734229026452978</v>
      </c>
      <c r="BN248" s="200">
        <f>IF(B248=$B$171,$AT$171*('Other inputs'!$C$7/'Other inputs'!$C$6),SUM(BB248:BF248))</f>
        <v>48.520968024358027</v>
      </c>
      <c r="BO248" s="188">
        <f t="shared" si="57"/>
        <v>60.255197050811006</v>
      </c>
    </row>
    <row r="249" spans="2:67">
      <c r="B249" s="121" t="str">
        <f>'KI 2019-20'!B250</f>
        <v>E2339</v>
      </c>
      <c r="C249" s="160" t="str">
        <f t="shared" si="44"/>
        <v>E2339</v>
      </c>
      <c r="D249" s="160" t="str">
        <f t="shared" si="45"/>
        <v>E2339</v>
      </c>
      <c r="E249" t="str">
        <f>INDEX('KI 2019-20'!D$9:D$383,MATCH($B249,'KI 2019-20'!$B$9:$B$383,0))</f>
        <v>SD</v>
      </c>
      <c r="F249" t="str">
        <f>INDEX('KI 2019-20'!E$9:E$383,MATCH($B249,'KI 2019-20'!$B$9:$B$383,0))</f>
        <v>P1909</v>
      </c>
      <c r="G249" s="119">
        <v>0</v>
      </c>
      <c r="H249" s="120" t="str">
        <f>INDEX('KI 2019-20'!F$9:F$383,MATCH($B249,'KI 2019-20'!$B$9:$B$383,0))</f>
        <v>Preston</v>
      </c>
      <c r="I249" s="154">
        <f>_xlfn.IFNA(IF($B249=$B$382,0,INDEX('I.Supplementary 2019-20'!N$8:N$191,MATCH($B249,'I.Supplementary 2019-20'!$B$8:$B$191,0))),INDEX('KI 2019-20'!N$9:N$383,MATCH($B249,'KI 2019-20'!$B$9:$B$383,0)))</f>
        <v>0</v>
      </c>
      <c r="J249" s="153">
        <f>_xlfn.IFNA(IF($B249=$B$382,0,INDEX('I.Supplementary 2019-20'!O$8:O$191,MATCH($B249,'I.Supplementary 2019-20'!$B$8:$B$191,0))),INDEX('KI 2019-20'!O$9:O$383,MATCH($B249,'KI 2019-20'!$B$9:$B$383,0)))</f>
        <v>0</v>
      </c>
      <c r="K249" s="153">
        <f>_xlfn.IFNA(IF($B249=$B$382,0,INDEX('I.Supplementary 2019-20'!P$8:P$191,MATCH($B249,'I.Supplementary 2019-20'!$B$8:$B$191,0))),INDEX('KI 2019-20'!P$9:P$383,MATCH($B249,'KI 2019-20'!$B$9:$B$383,0)))</f>
        <v>0</v>
      </c>
      <c r="L249" s="153">
        <f>_xlfn.IFNA(IF($B249=$B$382,0,INDEX('I.Supplementary 2019-20'!Q$8:Q$191,MATCH($B249,'I.Supplementary 2019-20'!$B$8:$B$191,0))),INDEX('KI 2019-20'!Q$9:Q$383,MATCH($B249,'KI 2019-20'!$B$9:$B$383,0)))</f>
        <v>0</v>
      </c>
      <c r="M249" s="155">
        <f>_xlfn.IFNA(IF($B249=$B$382,0,INDEX('I.Supplementary 2019-20'!R$8:R$191,MATCH($B249,'I.Supplementary 2019-20'!$B$8:$B$191,0))),INDEX('KI 2019-20'!R$9:R$383,MATCH($B249,'KI 2019-20'!$B$9:$B$383,0)))</f>
        <v>0</v>
      </c>
      <c r="N249" s="153">
        <f>_xlfn.IFNA(IF($B249=$B$382,0,INDEX('I.Supplementary 2019-20'!S$8:S$191,MATCH($B249,'I.Supplementary 2019-20'!$B$8:$B$191,0))),INDEX('KI 2019-20'!S$9:S$383,MATCH($B249,'KI 2019-20'!$B$9:$B$383,0)))</f>
        <v>0</v>
      </c>
      <c r="O249" s="153">
        <f>_xlfn.IFNA(IF($B249=$B$382,0,INDEX('I.Supplementary 2019-20'!T$8:T$191,MATCH($B249,'I.Supplementary 2019-20'!$B$8:$B$191,0))),INDEX('KI 2019-20'!T$9:T$383,MATCH($B249,'KI 2019-20'!$B$9:$B$383,0)))</f>
        <v>5.4704532760487865</v>
      </c>
      <c r="P249" s="153">
        <f>_xlfn.IFNA(IF($B249=$B$382,0,INDEX('I.Supplementary 2019-20'!U$8:U$191,MATCH($B249,'I.Supplementary 2019-20'!$B$8:$B$191,0))),INDEX('KI 2019-20'!U$9:U$383,MATCH($B249,'KI 2019-20'!$B$9:$B$383,0)))</f>
        <v>0</v>
      </c>
      <c r="Q249" s="153">
        <f>_xlfn.IFNA(IF($B249=$B$382,0,INDEX('I.Supplementary 2019-20'!V$8:V$191,MATCH($B249,'I.Supplementary 2019-20'!$B$8:$B$191,0))),INDEX('KI 2019-20'!V$9:V$383,MATCH($B249,'KI 2019-20'!$B$9:$B$383,0)))</f>
        <v>0</v>
      </c>
      <c r="R249" s="155">
        <f>_xlfn.IFNA(IF($B249=$B$382,0,INDEX('I.Supplementary 2019-20'!W$8:W$191,MATCH($B249,'I.Supplementary 2019-20'!$B$8:$B$191,0))),INDEX('KI 2019-20'!W$9:W$383,MATCH($B249,'KI 2019-20'!$B$9:$B$383,0)))</f>
        <v>0</v>
      </c>
      <c r="S249" s="153">
        <f>_xlfn.IFNA(IF($B249=$B$382,0,INDEX('I.Supplementary 2019-20'!X$8:X$191,MATCH($B249,'I.Supplementary 2019-20'!$B$8:$B$191,0))),INDEX('KI 2019-20'!X$9:X$383,MATCH($B249,'KI 2019-20'!$B$9:$B$383,0)))</f>
        <v>0</v>
      </c>
      <c r="T249" s="153">
        <f>_xlfn.IFNA(IF($B249=$B$382,0,INDEX('I.Supplementary 2019-20'!Y$8:Y$191,MATCH($B249,'I.Supplementary 2019-20'!$B$8:$B$191,0))),INDEX('KI 2019-20'!Y$9:Y$383,MATCH($B249,'KI 2019-20'!$B$9:$B$383,0)))</f>
        <v>5.4704532760487865</v>
      </c>
      <c r="U249" s="153">
        <f>_xlfn.IFNA(IF($B249=$B$382,0,INDEX('I.Supplementary 2019-20'!Z$8:Z$191,MATCH($B249,'I.Supplementary 2019-20'!$B$8:$B$191,0))),INDEX('KI 2019-20'!Z$9:Z$383,MATCH($B249,'KI 2019-20'!$B$9:$B$383,0)))</f>
        <v>0</v>
      </c>
      <c r="V249" s="153">
        <f>_xlfn.IFNA(IF($B249=$B$382,0,INDEX('I.Supplementary 2019-20'!AA$8:AA$191,MATCH($B249,'I.Supplementary 2019-20'!$B$8:$B$191,0))),INDEX('KI 2019-20'!AA$9:AA$383,MATCH($B249,'KI 2019-20'!$B$9:$B$383,0)))</f>
        <v>0</v>
      </c>
      <c r="W249" s="155">
        <f>_xlfn.IFNA(IF($B249=$B$382,0,INDEX('I.Supplementary 2019-20'!AB$8:AB$191,MATCH($B249,'I.Supplementary 2019-20'!$B$8:$B$191,0))),INDEX('KI 2019-20'!AB$9:AB$383,MATCH($B249,'KI 2019-20'!$B$9:$B$383,0)))</f>
        <v>0</v>
      </c>
      <c r="Y249" s="154">
        <f>_xlfn.IFNA(IF($B249=$B$382,0,INDEX('I.Supplementary 2019-20'!$I$8:$I$191,MATCH($B249,'I.Supplementary 2019-20'!$B$8:$B$191,0))),INDEX('KI 2019-20'!$I$9:$I$383,MATCH($B249,'KI 2019-20'!$B$9:$B$383,0)))</f>
        <v>0</v>
      </c>
      <c r="Z249" s="153">
        <f>_xlfn.IFNA(IF($B249=$B$382,0,INDEX('I.Supplementary 2019-20'!$J$8:$J$191,MATCH($B249,'I.Supplementary 2019-20'!$B$8:$B$191,0))),INDEX('KI 2019-20'!$J$9:$J$383,MATCH($B249,'KI 2019-20'!$B$9:$B$383,0)))</f>
        <v>5.4704532760487865</v>
      </c>
      <c r="AA249" s="155">
        <f>_xlfn.IFNA(IF($B249=$B$382,0,INDEX('I.Supplementary 2019-20'!$H$8:$H$191,MATCH($B249,'I.Supplementary 2019-20'!$B$8:$B$191,0))),INDEX('KI 2019-20'!$H$9:$H$383,MATCH($B249,'KI 2019-20'!$B$9:$B$383,0)))</f>
        <v>5.4704532760487865</v>
      </c>
      <c r="AC249" s="156">
        <f>I249*('Other inputs'!$C$6/'Other inputs'!$C$5)</f>
        <v>0</v>
      </c>
      <c r="AD249" s="149">
        <f>IF(B249=$B$35,J249*('Other inputs'!$C$6/'Other inputs'!$C$5)-('Other inputs'!$C$18/1000000),J249*('Other inputs'!$C$6/'Other inputs'!$C$5))</f>
        <v>0</v>
      </c>
      <c r="AE249" s="149">
        <f>K249*('Other inputs'!$C$6/'Other inputs'!$C$5)</f>
        <v>0</v>
      </c>
      <c r="AF249" s="149">
        <f>L249*('Other inputs'!$C$6/'Other inputs'!$C$5)</f>
        <v>0</v>
      </c>
      <c r="AG249" s="188">
        <f>M249*('Other inputs'!$C$6/'Other inputs'!$C$5)</f>
        <v>0</v>
      </c>
      <c r="AH249" s="149">
        <f>N249*('Other inputs'!$C$6/'Other inputs'!$C$5)</f>
        <v>0</v>
      </c>
      <c r="AI249" s="149">
        <f>O249*('Other inputs'!$C$6/'Other inputs'!$C$5)</f>
        <v>5.5595848976544699</v>
      </c>
      <c r="AJ249" s="149">
        <f>P249*('Other inputs'!$C$6/'Other inputs'!$C$5)</f>
        <v>0</v>
      </c>
      <c r="AK249" s="149">
        <f>Q249*('Other inputs'!$C$6/'Other inputs'!$C$5)</f>
        <v>0</v>
      </c>
      <c r="AL249" s="188">
        <f>R249*('Other inputs'!$C$6/'Other inputs'!$C$5)</f>
        <v>0</v>
      </c>
      <c r="AM249" s="156">
        <f t="shared" si="46"/>
        <v>0</v>
      </c>
      <c r="AN249" s="149">
        <f t="shared" si="47"/>
        <v>5.5595848976544699</v>
      </c>
      <c r="AO249" s="149">
        <f t="shared" si="48"/>
        <v>0</v>
      </c>
      <c r="AP249" s="149">
        <f t="shared" si="49"/>
        <v>0</v>
      </c>
      <c r="AQ249" s="188">
        <f t="shared" si="50"/>
        <v>0</v>
      </c>
      <c r="AR249" s="149"/>
      <c r="AS249" s="156">
        <f>IF(D249=$C$171,'Other inputs'!$C$12/1000000,SUM(AC249:AG249))</f>
        <v>0</v>
      </c>
      <c r="AT249" s="200">
        <f>IF(D249=$C$171,$Z$171*('Other inputs'!$C$6/'Other inputs'!$C$5),SUM(AH249:AL249))</f>
        <v>5.5595848976544699</v>
      </c>
      <c r="AU249" s="210">
        <f t="shared" si="51"/>
        <v>5.5595848976544699</v>
      </c>
      <c r="AV249" s="214"/>
      <c r="AW249" s="199">
        <f>IF($G249=1,0,IF($B249=$B$172,AC249*('Other inputs'!$F$6/'Other inputs'!$F$5)-('Other inputs'!$C$28/1000000),AC249*('Other inputs'!$F$6/'Other inputs'!$F$5)))</f>
        <v>0</v>
      </c>
      <c r="AX249" s="200">
        <f>IF($G249=1,0,IF($B249=$B$172,AD249*('Other inputs'!$F$6/'Other inputs'!$F$5)-('Other inputs'!$C$29/1000000),AD249*('Other inputs'!$F$6/'Other inputs'!$F$5)))</f>
        <v>0</v>
      </c>
      <c r="AY249" s="200">
        <f>IF($G249=1,0,AE249*('Other inputs'!$F$6/'Other inputs'!$F$5))</f>
        <v>0</v>
      </c>
      <c r="AZ249" s="200">
        <f>IF($G249=1,0,AF249*('Other inputs'!$F$6/'Other inputs'!$F$5))</f>
        <v>0</v>
      </c>
      <c r="BA249" s="200">
        <f>IF($G249=1,0,AG249*('Other inputs'!$F$6/'Other inputs'!$F$5))</f>
        <v>0</v>
      </c>
      <c r="BB249" s="199">
        <f>IF($G249=1,0,AH249*('Other inputs'!$C$7/'Other inputs'!$C$6))</f>
        <v>0</v>
      </c>
      <c r="BC249" s="200">
        <f>IF($G249=1,0,AI249*('Other inputs'!$C$7/'Other inputs'!$C$6))</f>
        <v>5.5595848976544699</v>
      </c>
      <c r="BD249" s="200">
        <f>IF($G249=1,0,AJ249*('Other inputs'!$C$7/'Other inputs'!$C$6))</f>
        <v>0</v>
      </c>
      <c r="BE249" s="200">
        <f>IF($G249=1,0,AK249*('Other inputs'!$C$7/'Other inputs'!$C$6))</f>
        <v>0</v>
      </c>
      <c r="BF249" s="200">
        <f>IF($G249=1,0,AL249*('Other inputs'!$C$7/'Other inputs'!$C$6))</f>
        <v>0</v>
      </c>
      <c r="BG249" s="199">
        <f t="shared" si="52"/>
        <v>0</v>
      </c>
      <c r="BH249" s="200">
        <f t="shared" si="53"/>
        <v>5.5595848976544699</v>
      </c>
      <c r="BI249" s="200">
        <f t="shared" si="54"/>
        <v>0</v>
      </c>
      <c r="BJ249" s="200">
        <f t="shared" si="55"/>
        <v>0</v>
      </c>
      <c r="BK249" s="210">
        <f t="shared" si="56"/>
        <v>0</v>
      </c>
      <c r="BL249" s="200"/>
      <c r="BM249" s="199">
        <f>IF(D249=C$171,'Other inputs'!$C$13/1000000,SUM(AW249:BA249))</f>
        <v>0</v>
      </c>
      <c r="BN249" s="200">
        <f>IF(B249=$B$171,$AT$171*('Other inputs'!$C$7/'Other inputs'!$C$6),SUM(BB249:BF249))</f>
        <v>5.5595848976544699</v>
      </c>
      <c r="BO249" s="188">
        <f t="shared" si="57"/>
        <v>5.5595848976544699</v>
      </c>
    </row>
    <row r="250" spans="2:67">
      <c r="B250" s="121" t="str">
        <f>'KI 2019-20'!B251</f>
        <v>E0303</v>
      </c>
      <c r="C250" s="160" t="str">
        <f t="shared" si="44"/>
        <v>E0303</v>
      </c>
      <c r="D250" s="160" t="str">
        <f t="shared" si="45"/>
        <v>E0303</v>
      </c>
      <c r="E250" t="str">
        <f>INDEX('KI 2019-20'!D$9:D$383,MATCH($B250,'KI 2019-20'!$B$9:$B$383,0))</f>
        <v>UNINFIR</v>
      </c>
      <c r="F250" t="str">
        <f>INDEX('KI 2019-20'!E$9:E$383,MATCH($B250,'KI 2019-20'!$B$9:$B$383,0))</f>
        <v>P1916</v>
      </c>
      <c r="G250" s="119">
        <v>0</v>
      </c>
      <c r="H250" s="120" t="str">
        <f>INDEX('KI 2019-20'!F$9:F$383,MATCH($B250,'KI 2019-20'!$B$9:$B$383,0))</f>
        <v>Reading</v>
      </c>
      <c r="I250" s="154">
        <f>_xlfn.IFNA(IF($B250=$B$382,0,INDEX('I.Supplementary 2019-20'!N$8:N$191,MATCH($B250,'I.Supplementary 2019-20'!$B$8:$B$191,0))),INDEX('KI 2019-20'!N$9:N$383,MATCH($B250,'KI 2019-20'!$B$9:$B$383,0)))</f>
        <v>3.1776941538542731</v>
      </c>
      <c r="J250" s="153">
        <f>_xlfn.IFNA(IF($B250=$B$382,0,INDEX('I.Supplementary 2019-20'!O$8:O$191,MATCH($B250,'I.Supplementary 2019-20'!$B$8:$B$191,0))),INDEX('KI 2019-20'!O$9:O$383,MATCH($B250,'KI 2019-20'!$B$9:$B$383,0)))</f>
        <v>-1.1798234158041887</v>
      </c>
      <c r="K250" s="153">
        <f>_xlfn.IFNA(IF($B250=$B$382,0,INDEX('I.Supplementary 2019-20'!P$8:P$191,MATCH($B250,'I.Supplementary 2019-20'!$B$8:$B$191,0))),INDEX('KI 2019-20'!P$9:P$383,MATCH($B250,'KI 2019-20'!$B$9:$B$383,0)))</f>
        <v>0</v>
      </c>
      <c r="L250" s="153">
        <f>_xlfn.IFNA(IF($B250=$B$382,0,INDEX('I.Supplementary 2019-20'!Q$8:Q$191,MATCH($B250,'I.Supplementary 2019-20'!$B$8:$B$191,0))),INDEX('KI 2019-20'!Q$9:Q$383,MATCH($B250,'KI 2019-20'!$B$9:$B$383,0)))</f>
        <v>0</v>
      </c>
      <c r="M250" s="155">
        <f>_xlfn.IFNA(IF($B250=$B$382,0,INDEX('I.Supplementary 2019-20'!R$8:R$191,MATCH($B250,'I.Supplementary 2019-20'!$B$8:$B$191,0))),INDEX('KI 2019-20'!R$9:R$383,MATCH($B250,'KI 2019-20'!$B$9:$B$383,0)))</f>
        <v>0</v>
      </c>
      <c r="N250" s="153">
        <f>_xlfn.IFNA(IF($B250=$B$382,0,INDEX('I.Supplementary 2019-20'!S$8:S$191,MATCH($B250,'I.Supplementary 2019-20'!$B$8:$B$191,0))),INDEX('KI 2019-20'!S$9:S$383,MATCH($B250,'KI 2019-20'!$B$9:$B$383,0)))</f>
        <v>23.892928210956562</v>
      </c>
      <c r="O250" s="153">
        <f>_xlfn.IFNA(IF($B250=$B$382,0,INDEX('I.Supplementary 2019-20'!T$8:T$191,MATCH($B250,'I.Supplementary 2019-20'!$B$8:$B$191,0))),INDEX('KI 2019-20'!T$9:T$383,MATCH($B250,'KI 2019-20'!$B$9:$B$383,0)))</f>
        <v>6.3099529051839278</v>
      </c>
      <c r="P250" s="153">
        <f>_xlfn.IFNA(IF($B250=$B$382,0,INDEX('I.Supplementary 2019-20'!U$8:U$191,MATCH($B250,'I.Supplementary 2019-20'!$B$8:$B$191,0))),INDEX('KI 2019-20'!U$9:U$383,MATCH($B250,'KI 2019-20'!$B$9:$B$383,0)))</f>
        <v>0</v>
      </c>
      <c r="Q250" s="153">
        <f>_xlfn.IFNA(IF($B250=$B$382,0,INDEX('I.Supplementary 2019-20'!V$8:V$191,MATCH($B250,'I.Supplementary 2019-20'!$B$8:$B$191,0))),INDEX('KI 2019-20'!V$9:V$383,MATCH($B250,'KI 2019-20'!$B$9:$B$383,0)))</f>
        <v>0</v>
      </c>
      <c r="R250" s="155">
        <f>_xlfn.IFNA(IF($B250=$B$382,0,INDEX('I.Supplementary 2019-20'!W$8:W$191,MATCH($B250,'I.Supplementary 2019-20'!$B$8:$B$191,0))),INDEX('KI 2019-20'!W$9:W$383,MATCH($B250,'KI 2019-20'!$B$9:$B$383,0)))</f>
        <v>0</v>
      </c>
      <c r="S250" s="153">
        <f>_xlfn.IFNA(IF($B250=$B$382,0,INDEX('I.Supplementary 2019-20'!X$8:X$191,MATCH($B250,'I.Supplementary 2019-20'!$B$8:$B$191,0))),INDEX('KI 2019-20'!X$9:X$383,MATCH($B250,'KI 2019-20'!$B$9:$B$383,0)))</f>
        <v>27.070622364810834</v>
      </c>
      <c r="T250" s="153">
        <f>_xlfn.IFNA(IF($B250=$B$382,0,INDEX('I.Supplementary 2019-20'!Y$8:Y$191,MATCH($B250,'I.Supplementary 2019-20'!$B$8:$B$191,0))),INDEX('KI 2019-20'!Y$9:Y$383,MATCH($B250,'KI 2019-20'!$B$9:$B$383,0)))</f>
        <v>5.1301294893797396</v>
      </c>
      <c r="U250" s="153">
        <f>_xlfn.IFNA(IF($B250=$B$382,0,INDEX('I.Supplementary 2019-20'!Z$8:Z$191,MATCH($B250,'I.Supplementary 2019-20'!$B$8:$B$191,0))),INDEX('KI 2019-20'!Z$9:Z$383,MATCH($B250,'KI 2019-20'!$B$9:$B$383,0)))</f>
        <v>0</v>
      </c>
      <c r="V250" s="153">
        <f>_xlfn.IFNA(IF($B250=$B$382,0,INDEX('I.Supplementary 2019-20'!AA$8:AA$191,MATCH($B250,'I.Supplementary 2019-20'!$B$8:$B$191,0))),INDEX('KI 2019-20'!AA$9:AA$383,MATCH($B250,'KI 2019-20'!$B$9:$B$383,0)))</f>
        <v>0</v>
      </c>
      <c r="W250" s="155">
        <f>_xlfn.IFNA(IF($B250=$B$382,0,INDEX('I.Supplementary 2019-20'!AB$8:AB$191,MATCH($B250,'I.Supplementary 2019-20'!$B$8:$B$191,0))),INDEX('KI 2019-20'!AB$9:AB$383,MATCH($B250,'KI 2019-20'!$B$9:$B$383,0)))</f>
        <v>0</v>
      </c>
      <c r="Y250" s="154">
        <f>_xlfn.IFNA(IF($B250=$B$382,0,INDEX('I.Supplementary 2019-20'!$I$8:$I$191,MATCH($B250,'I.Supplementary 2019-20'!$B$8:$B$191,0))),INDEX('KI 2019-20'!$I$9:$I$383,MATCH($B250,'KI 2019-20'!$B$9:$B$383,0)))</f>
        <v>1.9978707380500846</v>
      </c>
      <c r="Z250" s="153">
        <f>_xlfn.IFNA(IF($B250=$B$382,0,INDEX('I.Supplementary 2019-20'!$J$8:$J$191,MATCH($B250,'I.Supplementary 2019-20'!$B$8:$B$191,0))),INDEX('KI 2019-20'!$J$9:$J$383,MATCH($B250,'KI 2019-20'!$B$9:$B$383,0)))</f>
        <v>30.202881116140492</v>
      </c>
      <c r="AA250" s="155">
        <f>_xlfn.IFNA(IF($B250=$B$382,0,INDEX('I.Supplementary 2019-20'!$H$8:$H$191,MATCH($B250,'I.Supplementary 2019-20'!$B$8:$B$191,0))),INDEX('KI 2019-20'!$H$9:$H$383,MATCH($B250,'KI 2019-20'!$B$9:$B$383,0)))</f>
        <v>32.200751854190578</v>
      </c>
      <c r="AC250" s="156">
        <f>I250*('Other inputs'!$C$6/'Other inputs'!$C$5)</f>
        <v>3.2294692113508807</v>
      </c>
      <c r="AD250" s="149">
        <f>IF(B250=$B$35,J250*('Other inputs'!$C$6/'Other inputs'!$C$5)-('Other inputs'!$C$18/1000000),J250*('Other inputs'!$C$6/'Other inputs'!$C$5))</f>
        <v>-1.1990466079150512</v>
      </c>
      <c r="AE250" s="149">
        <f>K250*('Other inputs'!$C$6/'Other inputs'!$C$5)</f>
        <v>0</v>
      </c>
      <c r="AF250" s="149">
        <f>L250*('Other inputs'!$C$6/'Other inputs'!$C$5)</f>
        <v>0</v>
      </c>
      <c r="AG250" s="188">
        <f>M250*('Other inputs'!$C$6/'Other inputs'!$C$5)</f>
        <v>0</v>
      </c>
      <c r="AH250" s="149">
        <f>N250*('Other inputs'!$C$6/'Other inputs'!$C$5)</f>
        <v>24.282222356959927</v>
      </c>
      <c r="AI250" s="149">
        <f>O250*('Other inputs'!$C$6/'Other inputs'!$C$5)</f>
        <v>6.4127627284863138</v>
      </c>
      <c r="AJ250" s="149">
        <f>P250*('Other inputs'!$C$6/'Other inputs'!$C$5)</f>
        <v>0</v>
      </c>
      <c r="AK250" s="149">
        <f>Q250*('Other inputs'!$C$6/'Other inputs'!$C$5)</f>
        <v>0</v>
      </c>
      <c r="AL250" s="188">
        <f>R250*('Other inputs'!$C$6/'Other inputs'!$C$5)</f>
        <v>0</v>
      </c>
      <c r="AM250" s="156">
        <f t="shared" si="46"/>
        <v>27.511691568310809</v>
      </c>
      <c r="AN250" s="149">
        <f t="shared" si="47"/>
        <v>5.213716120571263</v>
      </c>
      <c r="AO250" s="149">
        <f t="shared" si="48"/>
        <v>0</v>
      </c>
      <c r="AP250" s="149">
        <f t="shared" si="49"/>
        <v>0</v>
      </c>
      <c r="AQ250" s="188">
        <f t="shared" si="50"/>
        <v>0</v>
      </c>
      <c r="AR250" s="149"/>
      <c r="AS250" s="156">
        <f>IF(D250=$C$171,'Other inputs'!$C$12/1000000,SUM(AC250:AG250))</f>
        <v>2.0304226034358295</v>
      </c>
      <c r="AT250" s="200">
        <f>IF(D250=$C$171,$Z$171*('Other inputs'!$C$6/'Other inputs'!$C$5),SUM(AH250:AL250))</f>
        <v>30.694985085446241</v>
      </c>
      <c r="AU250" s="210">
        <f t="shared" si="51"/>
        <v>32.725407688882072</v>
      </c>
      <c r="AV250" s="214"/>
      <c r="AW250" s="199">
        <f>IF($G250=1,0,IF($B250=$B$172,AC250*('Other inputs'!$F$6/'Other inputs'!$F$5)-('Other inputs'!$C$28/1000000),AC250*('Other inputs'!$F$6/'Other inputs'!$F$5)))</f>
        <v>3.2473280272661849</v>
      </c>
      <c r="AX250" s="200">
        <f>IF($G250=1,0,IF($B250=$B$172,AD250*('Other inputs'!$F$6/'Other inputs'!$F$5)-('Other inputs'!$C$29/1000000),AD250*('Other inputs'!$F$6/'Other inputs'!$F$5)))</f>
        <v>-1.2056772804012172</v>
      </c>
      <c r="AY250" s="200">
        <f>IF($G250=1,0,AE250*('Other inputs'!$F$6/'Other inputs'!$F$5))</f>
        <v>0</v>
      </c>
      <c r="AZ250" s="200">
        <f>IF($G250=1,0,AF250*('Other inputs'!$F$6/'Other inputs'!$F$5))</f>
        <v>0</v>
      </c>
      <c r="BA250" s="200">
        <f>IF($G250=1,0,AG250*('Other inputs'!$F$6/'Other inputs'!$F$5))</f>
        <v>0</v>
      </c>
      <c r="BB250" s="199">
        <f>IF($G250=1,0,AH250*('Other inputs'!$C$7/'Other inputs'!$C$6))</f>
        <v>24.282222356959927</v>
      </c>
      <c r="BC250" s="200">
        <f>IF($G250=1,0,AI250*('Other inputs'!$C$7/'Other inputs'!$C$6))</f>
        <v>6.4127627284863138</v>
      </c>
      <c r="BD250" s="200">
        <f>IF($G250=1,0,AJ250*('Other inputs'!$C$7/'Other inputs'!$C$6))</f>
        <v>0</v>
      </c>
      <c r="BE250" s="200">
        <f>IF($G250=1,0,AK250*('Other inputs'!$C$7/'Other inputs'!$C$6))</f>
        <v>0</v>
      </c>
      <c r="BF250" s="200">
        <f>IF($G250=1,0,AL250*('Other inputs'!$C$7/'Other inputs'!$C$6))</f>
        <v>0</v>
      </c>
      <c r="BG250" s="199">
        <f t="shared" si="52"/>
        <v>27.529550384226113</v>
      </c>
      <c r="BH250" s="200">
        <f t="shared" si="53"/>
        <v>5.2070854480850963</v>
      </c>
      <c r="BI250" s="200">
        <f t="shared" si="54"/>
        <v>0</v>
      </c>
      <c r="BJ250" s="200">
        <f t="shared" si="55"/>
        <v>0</v>
      </c>
      <c r="BK250" s="210">
        <f t="shared" si="56"/>
        <v>0</v>
      </c>
      <c r="BL250" s="200"/>
      <c r="BM250" s="199">
        <f>IF(D250=C$171,'Other inputs'!$C$13/1000000,SUM(AW250:BA250))</f>
        <v>2.0416507468649678</v>
      </c>
      <c r="BN250" s="200">
        <f>IF(B250=$B$171,$AT$171*('Other inputs'!$C$7/'Other inputs'!$C$6),SUM(BB250:BF250))</f>
        <v>30.694985085446241</v>
      </c>
      <c r="BO250" s="188">
        <f t="shared" si="57"/>
        <v>32.736635832311208</v>
      </c>
    </row>
    <row r="251" spans="2:67">
      <c r="B251" s="121" t="str">
        <f>'KI 2019-20'!B252</f>
        <v>E5046</v>
      </c>
      <c r="C251" s="160" t="str">
        <f t="shared" si="44"/>
        <v>E5046</v>
      </c>
      <c r="D251" s="160" t="str">
        <f t="shared" si="45"/>
        <v>E5046</v>
      </c>
      <c r="E251" t="str">
        <f>INDEX('KI 2019-20'!D$9:D$383,MATCH($B251,'KI 2019-20'!$B$9:$B$383,0))</f>
        <v>OLB</v>
      </c>
      <c r="F251" t="str">
        <f>INDEX('KI 2019-20'!E$9:E$383,MATCH($B251,'KI 2019-20'!$B$9:$B$383,0))</f>
        <v>P1915</v>
      </c>
      <c r="G251" s="119">
        <v>0</v>
      </c>
      <c r="H251" s="120" t="str">
        <f>INDEX('KI 2019-20'!F$9:F$383,MATCH($B251,'KI 2019-20'!$B$9:$B$383,0))</f>
        <v>Redbridge</v>
      </c>
      <c r="I251" s="154">
        <f>_xlfn.IFNA(IF($B251=$B$382,0,INDEX('I.Supplementary 2019-20'!N$8:N$191,MATCH($B251,'I.Supplementary 2019-20'!$B$8:$B$191,0))),INDEX('KI 2019-20'!N$9:N$383,MATCH($B251,'KI 2019-20'!$B$9:$B$383,0)))</f>
        <v>10.097913167020604</v>
      </c>
      <c r="J251" s="153">
        <f>_xlfn.IFNA(IF($B251=$B$382,0,INDEX('I.Supplementary 2019-20'!O$8:O$191,MATCH($B251,'I.Supplementary 2019-20'!$B$8:$B$191,0))),INDEX('KI 2019-20'!O$9:O$383,MATCH($B251,'KI 2019-20'!$B$9:$B$383,0)))</f>
        <v>0.13626699597667902</v>
      </c>
      <c r="K251" s="153">
        <f>_xlfn.IFNA(IF($B251=$B$382,0,INDEX('I.Supplementary 2019-20'!P$8:P$191,MATCH($B251,'I.Supplementary 2019-20'!$B$8:$B$191,0))),INDEX('KI 2019-20'!P$9:P$383,MATCH($B251,'KI 2019-20'!$B$9:$B$383,0)))</f>
        <v>0</v>
      </c>
      <c r="L251" s="153">
        <f>_xlfn.IFNA(IF($B251=$B$382,0,INDEX('I.Supplementary 2019-20'!Q$8:Q$191,MATCH($B251,'I.Supplementary 2019-20'!$B$8:$B$191,0))),INDEX('KI 2019-20'!Q$9:Q$383,MATCH($B251,'KI 2019-20'!$B$9:$B$383,0)))</f>
        <v>0</v>
      </c>
      <c r="M251" s="155">
        <f>_xlfn.IFNA(IF($B251=$B$382,0,INDEX('I.Supplementary 2019-20'!R$8:R$191,MATCH($B251,'I.Supplementary 2019-20'!$B$8:$B$191,0))),INDEX('KI 2019-20'!R$9:R$383,MATCH($B251,'KI 2019-20'!$B$9:$B$383,0)))</f>
        <v>0</v>
      </c>
      <c r="N251" s="153">
        <f>_xlfn.IFNA(IF($B251=$B$382,0,INDEX('I.Supplementary 2019-20'!S$8:S$191,MATCH($B251,'I.Supplementary 2019-20'!$B$8:$B$191,0))),INDEX('KI 2019-20'!S$9:S$383,MATCH($B251,'KI 2019-20'!$B$9:$B$383,0)))</f>
        <v>41.109160108019182</v>
      </c>
      <c r="O251" s="153">
        <f>_xlfn.IFNA(IF($B251=$B$382,0,INDEX('I.Supplementary 2019-20'!T$8:T$191,MATCH($B251,'I.Supplementary 2019-20'!$B$8:$B$191,0))),INDEX('KI 2019-20'!T$9:T$383,MATCH($B251,'KI 2019-20'!$B$9:$B$383,0)))</f>
        <v>11.474090697901216</v>
      </c>
      <c r="P251" s="153">
        <f>_xlfn.IFNA(IF($B251=$B$382,0,INDEX('I.Supplementary 2019-20'!U$8:U$191,MATCH($B251,'I.Supplementary 2019-20'!$B$8:$B$191,0))),INDEX('KI 2019-20'!U$9:U$383,MATCH($B251,'KI 2019-20'!$B$9:$B$383,0)))</f>
        <v>0</v>
      </c>
      <c r="Q251" s="153">
        <f>_xlfn.IFNA(IF($B251=$B$382,0,INDEX('I.Supplementary 2019-20'!V$8:V$191,MATCH($B251,'I.Supplementary 2019-20'!$B$8:$B$191,0))),INDEX('KI 2019-20'!V$9:V$383,MATCH($B251,'KI 2019-20'!$B$9:$B$383,0)))</f>
        <v>0</v>
      </c>
      <c r="R251" s="155">
        <f>_xlfn.IFNA(IF($B251=$B$382,0,INDEX('I.Supplementary 2019-20'!W$8:W$191,MATCH($B251,'I.Supplementary 2019-20'!$B$8:$B$191,0))),INDEX('KI 2019-20'!W$9:W$383,MATCH($B251,'KI 2019-20'!$B$9:$B$383,0)))</f>
        <v>0</v>
      </c>
      <c r="S251" s="153">
        <f>_xlfn.IFNA(IF($B251=$B$382,0,INDEX('I.Supplementary 2019-20'!X$8:X$191,MATCH($B251,'I.Supplementary 2019-20'!$B$8:$B$191,0))),INDEX('KI 2019-20'!X$9:X$383,MATCH($B251,'KI 2019-20'!$B$9:$B$383,0)))</f>
        <v>51.207073275039782</v>
      </c>
      <c r="T251" s="153">
        <f>_xlfn.IFNA(IF($B251=$B$382,0,INDEX('I.Supplementary 2019-20'!Y$8:Y$191,MATCH($B251,'I.Supplementary 2019-20'!$B$8:$B$191,0))),INDEX('KI 2019-20'!Y$9:Y$383,MATCH($B251,'KI 2019-20'!$B$9:$B$383,0)))</f>
        <v>11.610357693877894</v>
      </c>
      <c r="U251" s="153">
        <f>_xlfn.IFNA(IF($B251=$B$382,0,INDEX('I.Supplementary 2019-20'!Z$8:Z$191,MATCH($B251,'I.Supplementary 2019-20'!$B$8:$B$191,0))),INDEX('KI 2019-20'!Z$9:Z$383,MATCH($B251,'KI 2019-20'!$B$9:$B$383,0)))</f>
        <v>0</v>
      </c>
      <c r="V251" s="153">
        <f>_xlfn.IFNA(IF($B251=$B$382,0,INDEX('I.Supplementary 2019-20'!AA$8:AA$191,MATCH($B251,'I.Supplementary 2019-20'!$B$8:$B$191,0))),INDEX('KI 2019-20'!AA$9:AA$383,MATCH($B251,'KI 2019-20'!$B$9:$B$383,0)))</f>
        <v>0</v>
      </c>
      <c r="W251" s="155">
        <f>_xlfn.IFNA(IF($B251=$B$382,0,INDEX('I.Supplementary 2019-20'!AB$8:AB$191,MATCH($B251,'I.Supplementary 2019-20'!$B$8:$B$191,0))),INDEX('KI 2019-20'!AB$9:AB$383,MATCH($B251,'KI 2019-20'!$B$9:$B$383,0)))</f>
        <v>0</v>
      </c>
      <c r="Y251" s="154">
        <f>_xlfn.IFNA(IF($B251=$B$382,0,INDEX('I.Supplementary 2019-20'!$I$8:$I$191,MATCH($B251,'I.Supplementary 2019-20'!$B$8:$B$191,0))),INDEX('KI 2019-20'!$I$9:$I$383,MATCH($B251,'KI 2019-20'!$B$9:$B$383,0)))</f>
        <v>10.234180162997284</v>
      </c>
      <c r="Z251" s="153">
        <f>_xlfn.IFNA(IF($B251=$B$382,0,INDEX('I.Supplementary 2019-20'!$J$8:$J$191,MATCH($B251,'I.Supplementary 2019-20'!$B$8:$B$191,0))),INDEX('KI 2019-20'!$J$9:$J$383,MATCH($B251,'KI 2019-20'!$B$9:$B$383,0)))</f>
        <v>52.583250805920393</v>
      </c>
      <c r="AA251" s="155">
        <f>_xlfn.IFNA(IF($B251=$B$382,0,INDEX('I.Supplementary 2019-20'!$H$8:$H$191,MATCH($B251,'I.Supplementary 2019-20'!$B$8:$B$191,0))),INDEX('KI 2019-20'!$H$9:$H$383,MATCH($B251,'KI 2019-20'!$B$9:$B$383,0)))</f>
        <v>62.817430968917677</v>
      </c>
      <c r="AC251" s="156">
        <f>I251*('Other inputs'!$C$6/'Other inputs'!$C$5)</f>
        <v>10.262441283794871</v>
      </c>
      <c r="AD251" s="149">
        <f>IF(B251=$B$35,J251*('Other inputs'!$C$6/'Other inputs'!$C$5)-('Other inputs'!$C$18/1000000),J251*('Other inputs'!$C$6/'Other inputs'!$C$5))</f>
        <v>0.13848723216367176</v>
      </c>
      <c r="AE251" s="149">
        <f>K251*('Other inputs'!$C$6/'Other inputs'!$C$5)</f>
        <v>0</v>
      </c>
      <c r="AF251" s="149">
        <f>L251*('Other inputs'!$C$6/'Other inputs'!$C$5)</f>
        <v>0</v>
      </c>
      <c r="AG251" s="188">
        <f>M251*('Other inputs'!$C$6/'Other inputs'!$C$5)</f>
        <v>0</v>
      </c>
      <c r="AH251" s="149">
        <f>N251*('Other inputs'!$C$6/'Other inputs'!$C$5)</f>
        <v>41.778963124035791</v>
      </c>
      <c r="AI251" s="149">
        <f>O251*('Other inputs'!$C$6/'Other inputs'!$C$5)</f>
        <v>11.661041259170483</v>
      </c>
      <c r="AJ251" s="149">
        <f>P251*('Other inputs'!$C$6/'Other inputs'!$C$5)</f>
        <v>0</v>
      </c>
      <c r="AK251" s="149">
        <f>Q251*('Other inputs'!$C$6/'Other inputs'!$C$5)</f>
        <v>0</v>
      </c>
      <c r="AL251" s="188">
        <f>R251*('Other inputs'!$C$6/'Other inputs'!$C$5)</f>
        <v>0</v>
      </c>
      <c r="AM251" s="156">
        <f t="shared" si="46"/>
        <v>52.041404407830662</v>
      </c>
      <c r="AN251" s="149">
        <f t="shared" si="47"/>
        <v>11.799528491334154</v>
      </c>
      <c r="AO251" s="149">
        <f t="shared" si="48"/>
        <v>0</v>
      </c>
      <c r="AP251" s="149">
        <f t="shared" si="49"/>
        <v>0</v>
      </c>
      <c r="AQ251" s="188">
        <f t="shared" si="50"/>
        <v>0</v>
      </c>
      <c r="AR251" s="149"/>
      <c r="AS251" s="156">
        <f>IF(D251=$C$171,'Other inputs'!$C$12/1000000,SUM(AC251:AG251))</f>
        <v>10.400928515958542</v>
      </c>
      <c r="AT251" s="200">
        <f>IF(D251=$C$171,$Z$171*('Other inputs'!$C$6/'Other inputs'!$C$5),SUM(AH251:AL251))</f>
        <v>53.440004383206272</v>
      </c>
      <c r="AU251" s="210">
        <f t="shared" si="51"/>
        <v>63.840932899164812</v>
      </c>
      <c r="AV251" s="214"/>
      <c r="AW251" s="199">
        <f>IF($G251=1,0,IF($B251=$B$172,AC251*('Other inputs'!$F$6/'Other inputs'!$F$5)-('Other inputs'!$C$28/1000000),AC251*('Other inputs'!$F$6/'Other inputs'!$F$5)))</f>
        <v>10.319192111170693</v>
      </c>
      <c r="AX251" s="200">
        <f>IF($G251=1,0,IF($B251=$B$172,AD251*('Other inputs'!$F$6/'Other inputs'!$F$5)-('Other inputs'!$C$29/1000000),AD251*('Other inputs'!$F$6/'Other inputs'!$F$5)))</f>
        <v>0.13925306017563674</v>
      </c>
      <c r="AY251" s="200">
        <f>IF($G251=1,0,AE251*('Other inputs'!$F$6/'Other inputs'!$F$5))</f>
        <v>0</v>
      </c>
      <c r="AZ251" s="200">
        <f>IF($G251=1,0,AF251*('Other inputs'!$F$6/'Other inputs'!$F$5))</f>
        <v>0</v>
      </c>
      <c r="BA251" s="200">
        <f>IF($G251=1,0,AG251*('Other inputs'!$F$6/'Other inputs'!$F$5))</f>
        <v>0</v>
      </c>
      <c r="BB251" s="199">
        <f>IF($G251=1,0,AH251*('Other inputs'!$C$7/'Other inputs'!$C$6))</f>
        <v>41.778963124035791</v>
      </c>
      <c r="BC251" s="200">
        <f>IF($G251=1,0,AI251*('Other inputs'!$C$7/'Other inputs'!$C$6))</f>
        <v>11.661041259170483</v>
      </c>
      <c r="BD251" s="200">
        <f>IF($G251=1,0,AJ251*('Other inputs'!$C$7/'Other inputs'!$C$6))</f>
        <v>0</v>
      </c>
      <c r="BE251" s="200">
        <f>IF($G251=1,0,AK251*('Other inputs'!$C$7/'Other inputs'!$C$6))</f>
        <v>0</v>
      </c>
      <c r="BF251" s="200">
        <f>IF($G251=1,0,AL251*('Other inputs'!$C$7/'Other inputs'!$C$6))</f>
        <v>0</v>
      </c>
      <c r="BG251" s="199">
        <f t="shared" si="52"/>
        <v>52.098155235206484</v>
      </c>
      <c r="BH251" s="200">
        <f t="shared" si="53"/>
        <v>11.80029431934612</v>
      </c>
      <c r="BI251" s="200">
        <f t="shared" si="54"/>
        <v>0</v>
      </c>
      <c r="BJ251" s="200">
        <f t="shared" si="55"/>
        <v>0</v>
      </c>
      <c r="BK251" s="210">
        <f t="shared" si="56"/>
        <v>0</v>
      </c>
      <c r="BL251" s="200"/>
      <c r="BM251" s="199">
        <f>IF(D251=C$171,'Other inputs'!$C$13/1000000,SUM(AW251:BA251))</f>
        <v>10.45844517134633</v>
      </c>
      <c r="BN251" s="200">
        <f>IF(B251=$B$171,$AT$171*('Other inputs'!$C$7/'Other inputs'!$C$6),SUM(BB251:BF251))</f>
        <v>53.440004383206272</v>
      </c>
      <c r="BO251" s="188">
        <f t="shared" si="57"/>
        <v>63.898449554552599</v>
      </c>
    </row>
    <row r="252" spans="2:67">
      <c r="B252" s="121" t="str">
        <f>'KI 2019-20'!B253</f>
        <v>E0703</v>
      </c>
      <c r="C252" s="160" t="str">
        <f t="shared" si="44"/>
        <v>E0703</v>
      </c>
      <c r="D252" s="160" t="str">
        <f t="shared" si="45"/>
        <v>E0703</v>
      </c>
      <c r="E252" t="str">
        <f>INDEX('KI 2019-20'!D$9:D$383,MATCH($B252,'KI 2019-20'!$B$9:$B$383,0))</f>
        <v>UNINFIR</v>
      </c>
      <c r="F252">
        <f>INDEX('KI 2019-20'!E$9:E$383,MATCH($B252,'KI 2019-20'!$B$9:$B$383,0))</f>
        <v>0</v>
      </c>
      <c r="G252" s="119">
        <v>0</v>
      </c>
      <c r="H252" s="120" t="str">
        <f>INDEX('KI 2019-20'!F$9:F$383,MATCH($B252,'KI 2019-20'!$B$9:$B$383,0))</f>
        <v>Redcar and Cleveland</v>
      </c>
      <c r="I252" s="154">
        <f>_xlfn.IFNA(IF($B252=$B$382,0,INDEX('I.Supplementary 2019-20'!N$8:N$191,MATCH($B252,'I.Supplementary 2019-20'!$B$8:$B$191,0))),INDEX('KI 2019-20'!N$9:N$383,MATCH($B252,'KI 2019-20'!$B$9:$B$383,0)))</f>
        <v>7.2241080382974223</v>
      </c>
      <c r="J252" s="153">
        <f>_xlfn.IFNA(IF($B252=$B$382,0,INDEX('I.Supplementary 2019-20'!O$8:O$191,MATCH($B252,'I.Supplementary 2019-20'!$B$8:$B$191,0))),INDEX('KI 2019-20'!O$9:O$383,MATCH($B252,'KI 2019-20'!$B$9:$B$383,0)))</f>
        <v>8.8038765488413162E-2</v>
      </c>
      <c r="K252" s="153">
        <f>_xlfn.IFNA(IF($B252=$B$382,0,INDEX('I.Supplementary 2019-20'!P$8:P$191,MATCH($B252,'I.Supplementary 2019-20'!$B$8:$B$191,0))),INDEX('KI 2019-20'!P$9:P$383,MATCH($B252,'KI 2019-20'!$B$9:$B$383,0)))</f>
        <v>0</v>
      </c>
      <c r="L252" s="153">
        <f>_xlfn.IFNA(IF($B252=$B$382,0,INDEX('I.Supplementary 2019-20'!Q$8:Q$191,MATCH($B252,'I.Supplementary 2019-20'!$B$8:$B$191,0))),INDEX('KI 2019-20'!Q$9:Q$383,MATCH($B252,'KI 2019-20'!$B$9:$B$383,0)))</f>
        <v>0</v>
      </c>
      <c r="M252" s="155">
        <f>_xlfn.IFNA(IF($B252=$B$382,0,INDEX('I.Supplementary 2019-20'!R$8:R$191,MATCH($B252,'I.Supplementary 2019-20'!$B$8:$B$191,0))),INDEX('KI 2019-20'!R$9:R$383,MATCH($B252,'KI 2019-20'!$B$9:$B$383,0)))</f>
        <v>0</v>
      </c>
      <c r="N252" s="153">
        <f>_xlfn.IFNA(IF($B252=$B$382,0,INDEX('I.Supplementary 2019-20'!S$8:S$191,MATCH($B252,'I.Supplementary 2019-20'!$B$8:$B$191,0))),INDEX('KI 2019-20'!S$9:S$383,MATCH($B252,'KI 2019-20'!$B$9:$B$383,0)))</f>
        <v>30.335475556862743</v>
      </c>
      <c r="O252" s="153">
        <f>_xlfn.IFNA(IF($B252=$B$382,0,INDEX('I.Supplementary 2019-20'!T$8:T$191,MATCH($B252,'I.Supplementary 2019-20'!$B$8:$B$191,0))),INDEX('KI 2019-20'!T$9:T$383,MATCH($B252,'KI 2019-20'!$B$9:$B$383,0)))</f>
        <v>5.1422012923654972</v>
      </c>
      <c r="P252" s="153">
        <f>_xlfn.IFNA(IF($B252=$B$382,0,INDEX('I.Supplementary 2019-20'!U$8:U$191,MATCH($B252,'I.Supplementary 2019-20'!$B$8:$B$191,0))),INDEX('KI 2019-20'!U$9:U$383,MATCH($B252,'KI 2019-20'!$B$9:$B$383,0)))</f>
        <v>0</v>
      </c>
      <c r="Q252" s="153">
        <f>_xlfn.IFNA(IF($B252=$B$382,0,INDEX('I.Supplementary 2019-20'!V$8:V$191,MATCH($B252,'I.Supplementary 2019-20'!$B$8:$B$191,0))),INDEX('KI 2019-20'!V$9:V$383,MATCH($B252,'KI 2019-20'!$B$9:$B$383,0)))</f>
        <v>0</v>
      </c>
      <c r="R252" s="155">
        <f>_xlfn.IFNA(IF($B252=$B$382,0,INDEX('I.Supplementary 2019-20'!W$8:W$191,MATCH($B252,'I.Supplementary 2019-20'!$B$8:$B$191,0))),INDEX('KI 2019-20'!W$9:W$383,MATCH($B252,'KI 2019-20'!$B$9:$B$383,0)))</f>
        <v>0</v>
      </c>
      <c r="S252" s="153">
        <f>_xlfn.IFNA(IF($B252=$B$382,0,INDEX('I.Supplementary 2019-20'!X$8:X$191,MATCH($B252,'I.Supplementary 2019-20'!$B$8:$B$191,0))),INDEX('KI 2019-20'!X$9:X$383,MATCH($B252,'KI 2019-20'!$B$9:$B$383,0)))</f>
        <v>37.559583595160163</v>
      </c>
      <c r="T252" s="153">
        <f>_xlfn.IFNA(IF($B252=$B$382,0,INDEX('I.Supplementary 2019-20'!Y$8:Y$191,MATCH($B252,'I.Supplementary 2019-20'!$B$8:$B$191,0))),INDEX('KI 2019-20'!Y$9:Y$383,MATCH($B252,'KI 2019-20'!$B$9:$B$383,0)))</f>
        <v>5.2302400578539103</v>
      </c>
      <c r="U252" s="153">
        <f>_xlfn.IFNA(IF($B252=$B$382,0,INDEX('I.Supplementary 2019-20'!Z$8:Z$191,MATCH($B252,'I.Supplementary 2019-20'!$B$8:$B$191,0))),INDEX('KI 2019-20'!Z$9:Z$383,MATCH($B252,'KI 2019-20'!$B$9:$B$383,0)))</f>
        <v>0</v>
      </c>
      <c r="V252" s="153">
        <f>_xlfn.IFNA(IF($B252=$B$382,0,INDEX('I.Supplementary 2019-20'!AA$8:AA$191,MATCH($B252,'I.Supplementary 2019-20'!$B$8:$B$191,0))),INDEX('KI 2019-20'!AA$9:AA$383,MATCH($B252,'KI 2019-20'!$B$9:$B$383,0)))</f>
        <v>0</v>
      </c>
      <c r="W252" s="155">
        <f>_xlfn.IFNA(IF($B252=$B$382,0,INDEX('I.Supplementary 2019-20'!AB$8:AB$191,MATCH($B252,'I.Supplementary 2019-20'!$B$8:$B$191,0))),INDEX('KI 2019-20'!AB$9:AB$383,MATCH($B252,'KI 2019-20'!$B$9:$B$383,0)))</f>
        <v>0</v>
      </c>
      <c r="Y252" s="154">
        <f>_xlfn.IFNA(IF($B252=$B$382,0,INDEX('I.Supplementary 2019-20'!$I$8:$I$191,MATCH($B252,'I.Supplementary 2019-20'!$B$8:$B$191,0))),INDEX('KI 2019-20'!$I$9:$I$383,MATCH($B252,'KI 2019-20'!$B$9:$B$383,0)))</f>
        <v>7.3121468037858355</v>
      </c>
      <c r="Z252" s="153">
        <f>_xlfn.IFNA(IF($B252=$B$382,0,INDEX('I.Supplementary 2019-20'!$J$8:$J$191,MATCH($B252,'I.Supplementary 2019-20'!$B$8:$B$191,0))),INDEX('KI 2019-20'!$J$9:$J$383,MATCH($B252,'KI 2019-20'!$B$9:$B$383,0)))</f>
        <v>35.477676849228239</v>
      </c>
      <c r="AA252" s="155">
        <f>_xlfn.IFNA(IF($B252=$B$382,0,INDEX('I.Supplementary 2019-20'!$H$8:$H$191,MATCH($B252,'I.Supplementary 2019-20'!$B$8:$B$191,0))),INDEX('KI 2019-20'!$H$9:$H$383,MATCH($B252,'KI 2019-20'!$B$9:$B$383,0)))</f>
        <v>42.789823653014082</v>
      </c>
      <c r="AC252" s="156">
        <f>I252*('Other inputs'!$C$6/'Other inputs'!$C$5)</f>
        <v>7.3418124462533889</v>
      </c>
      <c r="AD252" s="149">
        <f>IF(B252=$B$35,J252*('Other inputs'!$C$6/'Other inputs'!$C$5)-('Other inputs'!$C$18/1000000),J252*('Other inputs'!$C$6/'Other inputs'!$C$5))</f>
        <v>8.9473205659303806E-2</v>
      </c>
      <c r="AE252" s="149">
        <f>K252*('Other inputs'!$C$6/'Other inputs'!$C$5)</f>
        <v>0</v>
      </c>
      <c r="AF252" s="149">
        <f>L252*('Other inputs'!$C$6/'Other inputs'!$C$5)</f>
        <v>0</v>
      </c>
      <c r="AG252" s="188">
        <f>M252*('Other inputs'!$C$6/'Other inputs'!$C$5)</f>
        <v>0</v>
      </c>
      <c r="AH252" s="149">
        <f>N252*('Other inputs'!$C$6/'Other inputs'!$C$5)</f>
        <v>30.829739924388004</v>
      </c>
      <c r="AI252" s="149">
        <f>O252*('Other inputs'!$C$6/'Other inputs'!$C$5)</f>
        <v>5.2259846128113709</v>
      </c>
      <c r="AJ252" s="149">
        <f>P252*('Other inputs'!$C$6/'Other inputs'!$C$5)</f>
        <v>0</v>
      </c>
      <c r="AK252" s="149">
        <f>Q252*('Other inputs'!$C$6/'Other inputs'!$C$5)</f>
        <v>0</v>
      </c>
      <c r="AL252" s="188">
        <f>R252*('Other inputs'!$C$6/'Other inputs'!$C$5)</f>
        <v>0</v>
      </c>
      <c r="AM252" s="156">
        <f t="shared" si="46"/>
        <v>38.171552370641393</v>
      </c>
      <c r="AN252" s="149">
        <f t="shared" si="47"/>
        <v>5.3154578184706747</v>
      </c>
      <c r="AO252" s="149">
        <f t="shared" si="48"/>
        <v>0</v>
      </c>
      <c r="AP252" s="149">
        <f t="shared" si="49"/>
        <v>0</v>
      </c>
      <c r="AQ252" s="188">
        <f t="shared" si="50"/>
        <v>0</v>
      </c>
      <c r="AR252" s="149"/>
      <c r="AS252" s="156">
        <f>IF(D252=$C$171,'Other inputs'!$C$12/1000000,SUM(AC252:AG252))</f>
        <v>7.4312856519126926</v>
      </c>
      <c r="AT252" s="200">
        <f>IF(D252=$C$171,$Z$171*('Other inputs'!$C$6/'Other inputs'!$C$5),SUM(AH252:AL252))</f>
        <v>36.055724537199374</v>
      </c>
      <c r="AU252" s="210">
        <f t="shared" si="51"/>
        <v>43.48701018911207</v>
      </c>
      <c r="AV252" s="214"/>
      <c r="AW252" s="199">
        <f>IF($G252=1,0,IF($B252=$B$172,AC252*('Other inputs'!$F$6/'Other inputs'!$F$5)-('Other inputs'!$C$28/1000000),AC252*('Other inputs'!$F$6/'Other inputs'!$F$5)))</f>
        <v>7.3824123307487985</v>
      </c>
      <c r="AX252" s="200">
        <f>IF($G252=1,0,IF($B252=$B$172,AD252*('Other inputs'!$F$6/'Other inputs'!$F$5)-('Other inputs'!$C$29/1000000),AD252*('Other inputs'!$F$6/'Other inputs'!$F$5)))</f>
        <v>8.996798836341055E-2</v>
      </c>
      <c r="AY252" s="200">
        <f>IF($G252=1,0,AE252*('Other inputs'!$F$6/'Other inputs'!$F$5))</f>
        <v>0</v>
      </c>
      <c r="AZ252" s="200">
        <f>IF($G252=1,0,AF252*('Other inputs'!$F$6/'Other inputs'!$F$5))</f>
        <v>0</v>
      </c>
      <c r="BA252" s="200">
        <f>IF($G252=1,0,AG252*('Other inputs'!$F$6/'Other inputs'!$F$5))</f>
        <v>0</v>
      </c>
      <c r="BB252" s="199">
        <f>IF($G252=1,0,AH252*('Other inputs'!$C$7/'Other inputs'!$C$6))</f>
        <v>30.829739924388004</v>
      </c>
      <c r="BC252" s="200">
        <f>IF($G252=1,0,AI252*('Other inputs'!$C$7/'Other inputs'!$C$6))</f>
        <v>5.2259846128113709</v>
      </c>
      <c r="BD252" s="200">
        <f>IF($G252=1,0,AJ252*('Other inputs'!$C$7/'Other inputs'!$C$6))</f>
        <v>0</v>
      </c>
      <c r="BE252" s="200">
        <f>IF($G252=1,0,AK252*('Other inputs'!$C$7/'Other inputs'!$C$6))</f>
        <v>0</v>
      </c>
      <c r="BF252" s="200">
        <f>IF($G252=1,0,AL252*('Other inputs'!$C$7/'Other inputs'!$C$6))</f>
        <v>0</v>
      </c>
      <c r="BG252" s="199">
        <f t="shared" si="52"/>
        <v>38.2121522551368</v>
      </c>
      <c r="BH252" s="200">
        <f t="shared" si="53"/>
        <v>5.3159526011747813</v>
      </c>
      <c r="BI252" s="200">
        <f t="shared" si="54"/>
        <v>0</v>
      </c>
      <c r="BJ252" s="200">
        <f t="shared" si="55"/>
        <v>0</v>
      </c>
      <c r="BK252" s="210">
        <f t="shared" si="56"/>
        <v>0</v>
      </c>
      <c r="BL252" s="200"/>
      <c r="BM252" s="199">
        <f>IF(D252=C$171,'Other inputs'!$C$13/1000000,SUM(AW252:BA252))</f>
        <v>7.4723803191122089</v>
      </c>
      <c r="BN252" s="200">
        <f>IF(B252=$B$171,$AT$171*('Other inputs'!$C$7/'Other inputs'!$C$6),SUM(BB252:BF252))</f>
        <v>36.055724537199374</v>
      </c>
      <c r="BO252" s="188">
        <f t="shared" si="57"/>
        <v>43.528104856311586</v>
      </c>
    </row>
    <row r="253" spans="2:67">
      <c r="B253" s="121" t="str">
        <f>'KI 2019-20'!B254</f>
        <v>E1835</v>
      </c>
      <c r="C253" s="160" t="str">
        <f t="shared" si="44"/>
        <v>E1835</v>
      </c>
      <c r="D253" s="160" t="str">
        <f t="shared" si="45"/>
        <v>E1835</v>
      </c>
      <c r="E253" t="str">
        <f>INDEX('KI 2019-20'!D$9:D$383,MATCH($B253,'KI 2019-20'!$B$9:$B$383,0))</f>
        <v>SD</v>
      </c>
      <c r="F253" t="str">
        <f>INDEX('KI 2019-20'!E$9:E$383,MATCH($B253,'KI 2019-20'!$B$9:$B$383,0))</f>
        <v>P1901</v>
      </c>
      <c r="G253" s="119">
        <v>0</v>
      </c>
      <c r="H253" s="120" t="str">
        <f>INDEX('KI 2019-20'!F$9:F$383,MATCH($B253,'KI 2019-20'!$B$9:$B$383,0))</f>
        <v>Redditch</v>
      </c>
      <c r="I253" s="154">
        <f>_xlfn.IFNA(IF($B253=$B$382,0,INDEX('I.Supplementary 2019-20'!N$8:N$191,MATCH($B253,'I.Supplementary 2019-20'!$B$8:$B$191,0))),INDEX('KI 2019-20'!N$9:N$383,MATCH($B253,'KI 2019-20'!$B$9:$B$383,0)))</f>
        <v>0</v>
      </c>
      <c r="J253" s="153">
        <f>_xlfn.IFNA(IF($B253=$B$382,0,INDEX('I.Supplementary 2019-20'!O$8:O$191,MATCH($B253,'I.Supplementary 2019-20'!$B$8:$B$191,0))),INDEX('KI 2019-20'!O$9:O$383,MATCH($B253,'KI 2019-20'!$B$9:$B$383,0)))</f>
        <v>0</v>
      </c>
      <c r="K253" s="153">
        <f>_xlfn.IFNA(IF($B253=$B$382,0,INDEX('I.Supplementary 2019-20'!P$8:P$191,MATCH($B253,'I.Supplementary 2019-20'!$B$8:$B$191,0))),INDEX('KI 2019-20'!P$9:P$383,MATCH($B253,'KI 2019-20'!$B$9:$B$383,0)))</f>
        <v>0</v>
      </c>
      <c r="L253" s="153">
        <f>_xlfn.IFNA(IF($B253=$B$382,0,INDEX('I.Supplementary 2019-20'!Q$8:Q$191,MATCH($B253,'I.Supplementary 2019-20'!$B$8:$B$191,0))),INDEX('KI 2019-20'!Q$9:Q$383,MATCH($B253,'KI 2019-20'!$B$9:$B$383,0)))</f>
        <v>0</v>
      </c>
      <c r="M253" s="155">
        <f>_xlfn.IFNA(IF($B253=$B$382,0,INDEX('I.Supplementary 2019-20'!R$8:R$191,MATCH($B253,'I.Supplementary 2019-20'!$B$8:$B$191,0))),INDEX('KI 2019-20'!R$9:R$383,MATCH($B253,'KI 2019-20'!$B$9:$B$383,0)))</f>
        <v>0</v>
      </c>
      <c r="N253" s="153">
        <f>_xlfn.IFNA(IF($B253=$B$382,0,INDEX('I.Supplementary 2019-20'!S$8:S$191,MATCH($B253,'I.Supplementary 2019-20'!$B$8:$B$191,0))),INDEX('KI 2019-20'!S$9:S$383,MATCH($B253,'KI 2019-20'!$B$9:$B$383,0)))</f>
        <v>0</v>
      </c>
      <c r="O253" s="153">
        <f>_xlfn.IFNA(IF($B253=$B$382,0,INDEX('I.Supplementary 2019-20'!T$8:T$191,MATCH($B253,'I.Supplementary 2019-20'!$B$8:$B$191,0))),INDEX('KI 2019-20'!T$9:T$383,MATCH($B253,'KI 2019-20'!$B$9:$B$383,0)))</f>
        <v>2.1710090121979628</v>
      </c>
      <c r="P253" s="153">
        <f>_xlfn.IFNA(IF($B253=$B$382,0,INDEX('I.Supplementary 2019-20'!U$8:U$191,MATCH($B253,'I.Supplementary 2019-20'!$B$8:$B$191,0))),INDEX('KI 2019-20'!U$9:U$383,MATCH($B253,'KI 2019-20'!$B$9:$B$383,0)))</f>
        <v>0</v>
      </c>
      <c r="Q253" s="153">
        <f>_xlfn.IFNA(IF($B253=$B$382,0,INDEX('I.Supplementary 2019-20'!V$8:V$191,MATCH($B253,'I.Supplementary 2019-20'!$B$8:$B$191,0))),INDEX('KI 2019-20'!V$9:V$383,MATCH($B253,'KI 2019-20'!$B$9:$B$383,0)))</f>
        <v>0</v>
      </c>
      <c r="R253" s="155">
        <f>_xlfn.IFNA(IF($B253=$B$382,0,INDEX('I.Supplementary 2019-20'!W$8:W$191,MATCH($B253,'I.Supplementary 2019-20'!$B$8:$B$191,0))),INDEX('KI 2019-20'!W$9:W$383,MATCH($B253,'KI 2019-20'!$B$9:$B$383,0)))</f>
        <v>0</v>
      </c>
      <c r="S253" s="153">
        <f>_xlfn.IFNA(IF($B253=$B$382,0,INDEX('I.Supplementary 2019-20'!X$8:X$191,MATCH($B253,'I.Supplementary 2019-20'!$B$8:$B$191,0))),INDEX('KI 2019-20'!X$9:X$383,MATCH($B253,'KI 2019-20'!$B$9:$B$383,0)))</f>
        <v>0</v>
      </c>
      <c r="T253" s="153">
        <f>_xlfn.IFNA(IF($B253=$B$382,0,INDEX('I.Supplementary 2019-20'!Y$8:Y$191,MATCH($B253,'I.Supplementary 2019-20'!$B$8:$B$191,0))),INDEX('KI 2019-20'!Y$9:Y$383,MATCH($B253,'KI 2019-20'!$B$9:$B$383,0)))</f>
        <v>2.1710090121979628</v>
      </c>
      <c r="U253" s="153">
        <f>_xlfn.IFNA(IF($B253=$B$382,0,INDEX('I.Supplementary 2019-20'!Z$8:Z$191,MATCH($B253,'I.Supplementary 2019-20'!$B$8:$B$191,0))),INDEX('KI 2019-20'!Z$9:Z$383,MATCH($B253,'KI 2019-20'!$B$9:$B$383,0)))</f>
        <v>0</v>
      </c>
      <c r="V253" s="153">
        <f>_xlfn.IFNA(IF($B253=$B$382,0,INDEX('I.Supplementary 2019-20'!AA$8:AA$191,MATCH($B253,'I.Supplementary 2019-20'!$B$8:$B$191,0))),INDEX('KI 2019-20'!AA$9:AA$383,MATCH($B253,'KI 2019-20'!$B$9:$B$383,0)))</f>
        <v>0</v>
      </c>
      <c r="W253" s="155">
        <f>_xlfn.IFNA(IF($B253=$B$382,0,INDEX('I.Supplementary 2019-20'!AB$8:AB$191,MATCH($B253,'I.Supplementary 2019-20'!$B$8:$B$191,0))),INDEX('KI 2019-20'!AB$9:AB$383,MATCH($B253,'KI 2019-20'!$B$9:$B$383,0)))</f>
        <v>0</v>
      </c>
      <c r="Y253" s="154">
        <f>_xlfn.IFNA(IF($B253=$B$382,0,INDEX('I.Supplementary 2019-20'!$I$8:$I$191,MATCH($B253,'I.Supplementary 2019-20'!$B$8:$B$191,0))),INDEX('KI 2019-20'!$I$9:$I$383,MATCH($B253,'KI 2019-20'!$B$9:$B$383,0)))</f>
        <v>0</v>
      </c>
      <c r="Z253" s="153">
        <f>_xlfn.IFNA(IF($B253=$B$382,0,INDEX('I.Supplementary 2019-20'!$J$8:$J$191,MATCH($B253,'I.Supplementary 2019-20'!$B$8:$B$191,0))),INDEX('KI 2019-20'!$J$9:$J$383,MATCH($B253,'KI 2019-20'!$B$9:$B$383,0)))</f>
        <v>2.1710090121979628</v>
      </c>
      <c r="AA253" s="155">
        <f>_xlfn.IFNA(IF($B253=$B$382,0,INDEX('I.Supplementary 2019-20'!$H$8:$H$191,MATCH($B253,'I.Supplementary 2019-20'!$B$8:$B$191,0))),INDEX('KI 2019-20'!$H$9:$H$383,MATCH($B253,'KI 2019-20'!$B$9:$B$383,0)))</f>
        <v>2.1710090121979628</v>
      </c>
      <c r="AC253" s="156">
        <f>I253*('Other inputs'!$C$6/'Other inputs'!$C$5)</f>
        <v>0</v>
      </c>
      <c r="AD253" s="149">
        <f>IF(B253=$B$35,J253*('Other inputs'!$C$6/'Other inputs'!$C$5)-('Other inputs'!$C$18/1000000),J253*('Other inputs'!$C$6/'Other inputs'!$C$5))</f>
        <v>0</v>
      </c>
      <c r="AE253" s="149">
        <f>K253*('Other inputs'!$C$6/'Other inputs'!$C$5)</f>
        <v>0</v>
      </c>
      <c r="AF253" s="149">
        <f>L253*('Other inputs'!$C$6/'Other inputs'!$C$5)</f>
        <v>0</v>
      </c>
      <c r="AG253" s="188">
        <f>M253*('Other inputs'!$C$6/'Other inputs'!$C$5)</f>
        <v>0</v>
      </c>
      <c r="AH253" s="149">
        <f>N253*('Other inputs'!$C$6/'Other inputs'!$C$5)</f>
        <v>0</v>
      </c>
      <c r="AI253" s="149">
        <f>O253*('Other inputs'!$C$6/'Other inputs'!$C$5)</f>
        <v>2.2063818677938563</v>
      </c>
      <c r="AJ253" s="149">
        <f>P253*('Other inputs'!$C$6/'Other inputs'!$C$5)</f>
        <v>0</v>
      </c>
      <c r="AK253" s="149">
        <f>Q253*('Other inputs'!$C$6/'Other inputs'!$C$5)</f>
        <v>0</v>
      </c>
      <c r="AL253" s="188">
        <f>R253*('Other inputs'!$C$6/'Other inputs'!$C$5)</f>
        <v>0</v>
      </c>
      <c r="AM253" s="156">
        <f t="shared" si="46"/>
        <v>0</v>
      </c>
      <c r="AN253" s="149">
        <f t="shared" si="47"/>
        <v>2.2063818677938563</v>
      </c>
      <c r="AO253" s="149">
        <f t="shared" si="48"/>
        <v>0</v>
      </c>
      <c r="AP253" s="149">
        <f t="shared" si="49"/>
        <v>0</v>
      </c>
      <c r="AQ253" s="188">
        <f t="shared" si="50"/>
        <v>0</v>
      </c>
      <c r="AR253" s="149"/>
      <c r="AS253" s="156">
        <f>IF(D253=$C$171,'Other inputs'!$C$12/1000000,SUM(AC253:AG253))</f>
        <v>0</v>
      </c>
      <c r="AT253" s="200">
        <f>IF(D253=$C$171,$Z$171*('Other inputs'!$C$6/'Other inputs'!$C$5),SUM(AH253:AL253))</f>
        <v>2.2063818677938563</v>
      </c>
      <c r="AU253" s="210">
        <f t="shared" si="51"/>
        <v>2.2063818677938563</v>
      </c>
      <c r="AV253" s="214"/>
      <c r="AW253" s="199">
        <f>IF($G253=1,0,IF($B253=$B$172,AC253*('Other inputs'!$F$6/'Other inputs'!$F$5)-('Other inputs'!$C$28/1000000),AC253*('Other inputs'!$F$6/'Other inputs'!$F$5)))</f>
        <v>0</v>
      </c>
      <c r="AX253" s="200">
        <f>IF($G253=1,0,IF($B253=$B$172,AD253*('Other inputs'!$F$6/'Other inputs'!$F$5)-('Other inputs'!$C$29/1000000),AD253*('Other inputs'!$F$6/'Other inputs'!$F$5)))</f>
        <v>0</v>
      </c>
      <c r="AY253" s="200">
        <f>IF($G253=1,0,AE253*('Other inputs'!$F$6/'Other inputs'!$F$5))</f>
        <v>0</v>
      </c>
      <c r="AZ253" s="200">
        <f>IF($G253=1,0,AF253*('Other inputs'!$F$6/'Other inputs'!$F$5))</f>
        <v>0</v>
      </c>
      <c r="BA253" s="200">
        <f>IF($G253=1,0,AG253*('Other inputs'!$F$6/'Other inputs'!$F$5))</f>
        <v>0</v>
      </c>
      <c r="BB253" s="199">
        <f>IF($G253=1,0,AH253*('Other inputs'!$C$7/'Other inputs'!$C$6))</f>
        <v>0</v>
      </c>
      <c r="BC253" s="200">
        <f>IF($G253=1,0,AI253*('Other inputs'!$C$7/'Other inputs'!$C$6))</f>
        <v>2.2063818677938563</v>
      </c>
      <c r="BD253" s="200">
        <f>IF($G253=1,0,AJ253*('Other inputs'!$C$7/'Other inputs'!$C$6))</f>
        <v>0</v>
      </c>
      <c r="BE253" s="200">
        <f>IF($G253=1,0,AK253*('Other inputs'!$C$7/'Other inputs'!$C$6))</f>
        <v>0</v>
      </c>
      <c r="BF253" s="200">
        <f>IF($G253=1,0,AL253*('Other inputs'!$C$7/'Other inputs'!$C$6))</f>
        <v>0</v>
      </c>
      <c r="BG253" s="199">
        <f t="shared" si="52"/>
        <v>0</v>
      </c>
      <c r="BH253" s="200">
        <f t="shared" si="53"/>
        <v>2.2063818677938563</v>
      </c>
      <c r="BI253" s="200">
        <f t="shared" si="54"/>
        <v>0</v>
      </c>
      <c r="BJ253" s="200">
        <f t="shared" si="55"/>
        <v>0</v>
      </c>
      <c r="BK253" s="210">
        <f t="shared" si="56"/>
        <v>0</v>
      </c>
      <c r="BL253" s="200"/>
      <c r="BM253" s="199">
        <f>IF(D253=C$171,'Other inputs'!$C$13/1000000,SUM(AW253:BA253))</f>
        <v>0</v>
      </c>
      <c r="BN253" s="200">
        <f>IF(B253=$B$171,$AT$171*('Other inputs'!$C$7/'Other inputs'!$C$6),SUM(BB253:BF253))</f>
        <v>2.2063818677938563</v>
      </c>
      <c r="BO253" s="188">
        <f t="shared" si="57"/>
        <v>2.2063818677938563</v>
      </c>
    </row>
    <row r="254" spans="2:67">
      <c r="B254" s="121" t="str">
        <f>'KI 2019-20'!B255</f>
        <v>E3635</v>
      </c>
      <c r="C254" s="160" t="str">
        <f t="shared" si="44"/>
        <v>E3635</v>
      </c>
      <c r="D254" s="160" t="str">
        <f t="shared" si="45"/>
        <v>E3635</v>
      </c>
      <c r="E254" t="str">
        <f>INDEX('KI 2019-20'!D$9:D$383,MATCH($B254,'KI 2019-20'!$B$9:$B$383,0))</f>
        <v>SD</v>
      </c>
      <c r="F254">
        <f>INDEX('KI 2019-20'!E$9:E$383,MATCH($B254,'KI 2019-20'!$B$9:$B$383,0))</f>
        <v>0</v>
      </c>
      <c r="G254" s="119">
        <v>0</v>
      </c>
      <c r="H254" s="120" t="str">
        <f>INDEX('KI 2019-20'!F$9:F$383,MATCH($B254,'KI 2019-20'!$B$9:$B$383,0))</f>
        <v>Reigate and Banstead</v>
      </c>
      <c r="I254" s="154">
        <f>_xlfn.IFNA(IF($B254=$B$382,0,INDEX('I.Supplementary 2019-20'!N$8:N$191,MATCH($B254,'I.Supplementary 2019-20'!$B$8:$B$191,0))),INDEX('KI 2019-20'!N$9:N$383,MATCH($B254,'KI 2019-20'!$B$9:$B$383,0)))</f>
        <v>0</v>
      </c>
      <c r="J254" s="153">
        <f>_xlfn.IFNA(IF($B254=$B$382,0,INDEX('I.Supplementary 2019-20'!O$8:O$191,MATCH($B254,'I.Supplementary 2019-20'!$B$8:$B$191,0))),INDEX('KI 2019-20'!O$9:O$383,MATCH($B254,'KI 2019-20'!$B$9:$B$383,0)))</f>
        <v>0</v>
      </c>
      <c r="K254" s="153">
        <f>_xlfn.IFNA(IF($B254=$B$382,0,INDEX('I.Supplementary 2019-20'!P$8:P$191,MATCH($B254,'I.Supplementary 2019-20'!$B$8:$B$191,0))),INDEX('KI 2019-20'!P$9:P$383,MATCH($B254,'KI 2019-20'!$B$9:$B$383,0)))</f>
        <v>0</v>
      </c>
      <c r="L254" s="153">
        <f>_xlfn.IFNA(IF($B254=$B$382,0,INDEX('I.Supplementary 2019-20'!Q$8:Q$191,MATCH($B254,'I.Supplementary 2019-20'!$B$8:$B$191,0))),INDEX('KI 2019-20'!Q$9:Q$383,MATCH($B254,'KI 2019-20'!$B$9:$B$383,0)))</f>
        <v>0</v>
      </c>
      <c r="M254" s="155">
        <f>_xlfn.IFNA(IF($B254=$B$382,0,INDEX('I.Supplementary 2019-20'!R$8:R$191,MATCH($B254,'I.Supplementary 2019-20'!$B$8:$B$191,0))),INDEX('KI 2019-20'!R$9:R$383,MATCH($B254,'KI 2019-20'!$B$9:$B$383,0)))</f>
        <v>0</v>
      </c>
      <c r="N254" s="153">
        <f>_xlfn.IFNA(IF($B254=$B$382,0,INDEX('I.Supplementary 2019-20'!S$8:S$191,MATCH($B254,'I.Supplementary 2019-20'!$B$8:$B$191,0))),INDEX('KI 2019-20'!S$9:S$383,MATCH($B254,'KI 2019-20'!$B$9:$B$383,0)))</f>
        <v>0</v>
      </c>
      <c r="O254" s="153">
        <f>_xlfn.IFNA(IF($B254=$B$382,0,INDEX('I.Supplementary 2019-20'!T$8:T$191,MATCH($B254,'I.Supplementary 2019-20'!$B$8:$B$191,0))),INDEX('KI 2019-20'!T$9:T$383,MATCH($B254,'KI 2019-20'!$B$9:$B$383,0)))</f>
        <v>2.347314284655603</v>
      </c>
      <c r="P254" s="153">
        <f>_xlfn.IFNA(IF($B254=$B$382,0,INDEX('I.Supplementary 2019-20'!U$8:U$191,MATCH($B254,'I.Supplementary 2019-20'!$B$8:$B$191,0))),INDEX('KI 2019-20'!U$9:U$383,MATCH($B254,'KI 2019-20'!$B$9:$B$383,0)))</f>
        <v>0</v>
      </c>
      <c r="Q254" s="153">
        <f>_xlfn.IFNA(IF($B254=$B$382,0,INDEX('I.Supplementary 2019-20'!V$8:V$191,MATCH($B254,'I.Supplementary 2019-20'!$B$8:$B$191,0))),INDEX('KI 2019-20'!V$9:V$383,MATCH($B254,'KI 2019-20'!$B$9:$B$383,0)))</f>
        <v>0</v>
      </c>
      <c r="R254" s="155">
        <f>_xlfn.IFNA(IF($B254=$B$382,0,INDEX('I.Supplementary 2019-20'!W$8:W$191,MATCH($B254,'I.Supplementary 2019-20'!$B$8:$B$191,0))),INDEX('KI 2019-20'!W$9:W$383,MATCH($B254,'KI 2019-20'!$B$9:$B$383,0)))</f>
        <v>0</v>
      </c>
      <c r="S254" s="153">
        <f>_xlfn.IFNA(IF($B254=$B$382,0,INDEX('I.Supplementary 2019-20'!X$8:X$191,MATCH($B254,'I.Supplementary 2019-20'!$B$8:$B$191,0))),INDEX('KI 2019-20'!X$9:X$383,MATCH($B254,'KI 2019-20'!$B$9:$B$383,0)))</f>
        <v>0</v>
      </c>
      <c r="T254" s="153">
        <f>_xlfn.IFNA(IF($B254=$B$382,0,INDEX('I.Supplementary 2019-20'!Y$8:Y$191,MATCH($B254,'I.Supplementary 2019-20'!$B$8:$B$191,0))),INDEX('KI 2019-20'!Y$9:Y$383,MATCH($B254,'KI 2019-20'!$B$9:$B$383,0)))</f>
        <v>2.347314284655603</v>
      </c>
      <c r="U254" s="153">
        <f>_xlfn.IFNA(IF($B254=$B$382,0,INDEX('I.Supplementary 2019-20'!Z$8:Z$191,MATCH($B254,'I.Supplementary 2019-20'!$B$8:$B$191,0))),INDEX('KI 2019-20'!Z$9:Z$383,MATCH($B254,'KI 2019-20'!$B$9:$B$383,0)))</f>
        <v>0</v>
      </c>
      <c r="V254" s="153">
        <f>_xlfn.IFNA(IF($B254=$B$382,0,INDEX('I.Supplementary 2019-20'!AA$8:AA$191,MATCH($B254,'I.Supplementary 2019-20'!$B$8:$B$191,0))),INDEX('KI 2019-20'!AA$9:AA$383,MATCH($B254,'KI 2019-20'!$B$9:$B$383,0)))</f>
        <v>0</v>
      </c>
      <c r="W254" s="155">
        <f>_xlfn.IFNA(IF($B254=$B$382,0,INDEX('I.Supplementary 2019-20'!AB$8:AB$191,MATCH($B254,'I.Supplementary 2019-20'!$B$8:$B$191,0))),INDEX('KI 2019-20'!AB$9:AB$383,MATCH($B254,'KI 2019-20'!$B$9:$B$383,0)))</f>
        <v>0</v>
      </c>
      <c r="Y254" s="154">
        <f>_xlfn.IFNA(IF($B254=$B$382,0,INDEX('I.Supplementary 2019-20'!$I$8:$I$191,MATCH($B254,'I.Supplementary 2019-20'!$B$8:$B$191,0))),INDEX('KI 2019-20'!$I$9:$I$383,MATCH($B254,'KI 2019-20'!$B$9:$B$383,0)))</f>
        <v>0</v>
      </c>
      <c r="Z254" s="153">
        <f>_xlfn.IFNA(IF($B254=$B$382,0,INDEX('I.Supplementary 2019-20'!$J$8:$J$191,MATCH($B254,'I.Supplementary 2019-20'!$B$8:$B$191,0))),INDEX('KI 2019-20'!$J$9:$J$383,MATCH($B254,'KI 2019-20'!$B$9:$B$383,0)))</f>
        <v>2.347314284655603</v>
      </c>
      <c r="AA254" s="155">
        <f>_xlfn.IFNA(IF($B254=$B$382,0,INDEX('I.Supplementary 2019-20'!$H$8:$H$191,MATCH($B254,'I.Supplementary 2019-20'!$B$8:$B$191,0))),INDEX('KI 2019-20'!$H$9:$H$383,MATCH($B254,'KI 2019-20'!$B$9:$B$383,0)))</f>
        <v>2.347314284655603</v>
      </c>
      <c r="AC254" s="156">
        <f>I254*('Other inputs'!$C$6/'Other inputs'!$C$5)</f>
        <v>0</v>
      </c>
      <c r="AD254" s="149">
        <f>IF(B254=$B$35,J254*('Other inputs'!$C$6/'Other inputs'!$C$5)-('Other inputs'!$C$18/1000000),J254*('Other inputs'!$C$6/'Other inputs'!$C$5))</f>
        <v>0</v>
      </c>
      <c r="AE254" s="149">
        <f>K254*('Other inputs'!$C$6/'Other inputs'!$C$5)</f>
        <v>0</v>
      </c>
      <c r="AF254" s="149">
        <f>L254*('Other inputs'!$C$6/'Other inputs'!$C$5)</f>
        <v>0</v>
      </c>
      <c r="AG254" s="188">
        <f>M254*('Other inputs'!$C$6/'Other inputs'!$C$5)</f>
        <v>0</v>
      </c>
      <c r="AH254" s="149">
        <f>N254*('Other inputs'!$C$6/'Other inputs'!$C$5)</f>
        <v>0</v>
      </c>
      <c r="AI254" s="149">
        <f>O254*('Other inputs'!$C$6/'Other inputs'!$C$5)</f>
        <v>2.3855597312487697</v>
      </c>
      <c r="AJ254" s="149">
        <f>P254*('Other inputs'!$C$6/'Other inputs'!$C$5)</f>
        <v>0</v>
      </c>
      <c r="AK254" s="149">
        <f>Q254*('Other inputs'!$C$6/'Other inputs'!$C$5)</f>
        <v>0</v>
      </c>
      <c r="AL254" s="188">
        <f>R254*('Other inputs'!$C$6/'Other inputs'!$C$5)</f>
        <v>0</v>
      </c>
      <c r="AM254" s="156">
        <f t="shared" si="46"/>
        <v>0</v>
      </c>
      <c r="AN254" s="149">
        <f t="shared" si="47"/>
        <v>2.3855597312487697</v>
      </c>
      <c r="AO254" s="149">
        <f t="shared" si="48"/>
        <v>0</v>
      </c>
      <c r="AP254" s="149">
        <f t="shared" si="49"/>
        <v>0</v>
      </c>
      <c r="AQ254" s="188">
        <f t="shared" si="50"/>
        <v>0</v>
      </c>
      <c r="AR254" s="149"/>
      <c r="AS254" s="156">
        <f>IF(D254=$C$171,'Other inputs'!$C$12/1000000,SUM(AC254:AG254))</f>
        <v>0</v>
      </c>
      <c r="AT254" s="200">
        <f>IF(D254=$C$171,$Z$171*('Other inputs'!$C$6/'Other inputs'!$C$5),SUM(AH254:AL254))</f>
        <v>2.3855597312487697</v>
      </c>
      <c r="AU254" s="210">
        <f t="shared" si="51"/>
        <v>2.3855597312487697</v>
      </c>
      <c r="AV254" s="214"/>
      <c r="AW254" s="199">
        <f>IF($G254=1,0,IF($B254=$B$172,AC254*('Other inputs'!$F$6/'Other inputs'!$F$5)-('Other inputs'!$C$28/1000000),AC254*('Other inputs'!$F$6/'Other inputs'!$F$5)))</f>
        <v>0</v>
      </c>
      <c r="AX254" s="200">
        <f>IF($G254=1,0,IF($B254=$B$172,AD254*('Other inputs'!$F$6/'Other inputs'!$F$5)-('Other inputs'!$C$29/1000000),AD254*('Other inputs'!$F$6/'Other inputs'!$F$5)))</f>
        <v>0</v>
      </c>
      <c r="AY254" s="200">
        <f>IF($G254=1,0,AE254*('Other inputs'!$F$6/'Other inputs'!$F$5))</f>
        <v>0</v>
      </c>
      <c r="AZ254" s="200">
        <f>IF($G254=1,0,AF254*('Other inputs'!$F$6/'Other inputs'!$F$5))</f>
        <v>0</v>
      </c>
      <c r="BA254" s="200">
        <f>IF($G254=1,0,AG254*('Other inputs'!$F$6/'Other inputs'!$F$5))</f>
        <v>0</v>
      </c>
      <c r="BB254" s="199">
        <f>IF($G254=1,0,AH254*('Other inputs'!$C$7/'Other inputs'!$C$6))</f>
        <v>0</v>
      </c>
      <c r="BC254" s="200">
        <f>IF($G254=1,0,AI254*('Other inputs'!$C$7/'Other inputs'!$C$6))</f>
        <v>2.3855597312487697</v>
      </c>
      <c r="BD254" s="200">
        <f>IF($G254=1,0,AJ254*('Other inputs'!$C$7/'Other inputs'!$C$6))</f>
        <v>0</v>
      </c>
      <c r="BE254" s="200">
        <f>IF($G254=1,0,AK254*('Other inputs'!$C$7/'Other inputs'!$C$6))</f>
        <v>0</v>
      </c>
      <c r="BF254" s="200">
        <f>IF($G254=1,0,AL254*('Other inputs'!$C$7/'Other inputs'!$C$6))</f>
        <v>0</v>
      </c>
      <c r="BG254" s="199">
        <f t="shared" si="52"/>
        <v>0</v>
      </c>
      <c r="BH254" s="200">
        <f t="shared" si="53"/>
        <v>2.3855597312487697</v>
      </c>
      <c r="BI254" s="200">
        <f t="shared" si="54"/>
        <v>0</v>
      </c>
      <c r="BJ254" s="200">
        <f t="shared" si="55"/>
        <v>0</v>
      </c>
      <c r="BK254" s="210">
        <f t="shared" si="56"/>
        <v>0</v>
      </c>
      <c r="BL254" s="200"/>
      <c r="BM254" s="199">
        <f>IF(D254=C$171,'Other inputs'!$C$13/1000000,SUM(AW254:BA254))</f>
        <v>0</v>
      </c>
      <c r="BN254" s="200">
        <f>IF(B254=$B$171,$AT$171*('Other inputs'!$C$7/'Other inputs'!$C$6),SUM(BB254:BF254))</f>
        <v>2.3855597312487697</v>
      </c>
      <c r="BO254" s="188">
        <f t="shared" si="57"/>
        <v>2.3855597312487697</v>
      </c>
    </row>
    <row r="255" spans="2:67">
      <c r="B255" s="121" t="str">
        <f>'KI 2019-20'!B256</f>
        <v>E2340</v>
      </c>
      <c r="C255" s="160" t="str">
        <f t="shared" si="44"/>
        <v>E2340</v>
      </c>
      <c r="D255" s="160" t="str">
        <f t="shared" si="45"/>
        <v>E2340</v>
      </c>
      <c r="E255" t="str">
        <f>INDEX('KI 2019-20'!D$9:D$383,MATCH($B255,'KI 2019-20'!$B$9:$B$383,0))</f>
        <v>SD</v>
      </c>
      <c r="F255" t="str">
        <f>INDEX('KI 2019-20'!E$9:E$383,MATCH($B255,'KI 2019-20'!$B$9:$B$383,0))</f>
        <v>P1909</v>
      </c>
      <c r="G255" s="119">
        <v>0</v>
      </c>
      <c r="H255" s="120" t="str">
        <f>INDEX('KI 2019-20'!F$9:F$383,MATCH($B255,'KI 2019-20'!$B$9:$B$383,0))</f>
        <v>Ribble Valley</v>
      </c>
      <c r="I255" s="154">
        <f>_xlfn.IFNA(IF($B255=$B$382,0,INDEX('I.Supplementary 2019-20'!N$8:N$191,MATCH($B255,'I.Supplementary 2019-20'!$B$8:$B$191,0))),INDEX('KI 2019-20'!N$9:N$383,MATCH($B255,'KI 2019-20'!$B$9:$B$383,0)))</f>
        <v>0</v>
      </c>
      <c r="J255" s="153">
        <f>_xlfn.IFNA(IF($B255=$B$382,0,INDEX('I.Supplementary 2019-20'!O$8:O$191,MATCH($B255,'I.Supplementary 2019-20'!$B$8:$B$191,0))),INDEX('KI 2019-20'!O$9:O$383,MATCH($B255,'KI 2019-20'!$B$9:$B$383,0)))</f>
        <v>0</v>
      </c>
      <c r="K255" s="153">
        <f>_xlfn.IFNA(IF($B255=$B$382,0,INDEX('I.Supplementary 2019-20'!P$8:P$191,MATCH($B255,'I.Supplementary 2019-20'!$B$8:$B$191,0))),INDEX('KI 2019-20'!P$9:P$383,MATCH($B255,'KI 2019-20'!$B$9:$B$383,0)))</f>
        <v>0</v>
      </c>
      <c r="L255" s="153">
        <f>_xlfn.IFNA(IF($B255=$B$382,0,INDEX('I.Supplementary 2019-20'!Q$8:Q$191,MATCH($B255,'I.Supplementary 2019-20'!$B$8:$B$191,0))),INDEX('KI 2019-20'!Q$9:Q$383,MATCH($B255,'KI 2019-20'!$B$9:$B$383,0)))</f>
        <v>0</v>
      </c>
      <c r="M255" s="155">
        <f>_xlfn.IFNA(IF($B255=$B$382,0,INDEX('I.Supplementary 2019-20'!R$8:R$191,MATCH($B255,'I.Supplementary 2019-20'!$B$8:$B$191,0))),INDEX('KI 2019-20'!R$9:R$383,MATCH($B255,'KI 2019-20'!$B$9:$B$383,0)))</f>
        <v>0</v>
      </c>
      <c r="N255" s="153">
        <f>_xlfn.IFNA(IF($B255=$B$382,0,INDEX('I.Supplementary 2019-20'!S$8:S$191,MATCH($B255,'I.Supplementary 2019-20'!$B$8:$B$191,0))),INDEX('KI 2019-20'!S$9:S$383,MATCH($B255,'KI 2019-20'!$B$9:$B$383,0)))</f>
        <v>0</v>
      </c>
      <c r="O255" s="153">
        <f>_xlfn.IFNA(IF($B255=$B$382,0,INDEX('I.Supplementary 2019-20'!T$8:T$191,MATCH($B255,'I.Supplementary 2019-20'!$B$8:$B$191,0))),INDEX('KI 2019-20'!T$9:T$383,MATCH($B255,'KI 2019-20'!$B$9:$B$383,0)))</f>
        <v>1.3326795168794408</v>
      </c>
      <c r="P255" s="153">
        <f>_xlfn.IFNA(IF($B255=$B$382,0,INDEX('I.Supplementary 2019-20'!U$8:U$191,MATCH($B255,'I.Supplementary 2019-20'!$B$8:$B$191,0))),INDEX('KI 2019-20'!U$9:U$383,MATCH($B255,'KI 2019-20'!$B$9:$B$383,0)))</f>
        <v>0</v>
      </c>
      <c r="Q255" s="153">
        <f>_xlfn.IFNA(IF($B255=$B$382,0,INDEX('I.Supplementary 2019-20'!V$8:V$191,MATCH($B255,'I.Supplementary 2019-20'!$B$8:$B$191,0))),INDEX('KI 2019-20'!V$9:V$383,MATCH($B255,'KI 2019-20'!$B$9:$B$383,0)))</f>
        <v>0</v>
      </c>
      <c r="R255" s="155">
        <f>_xlfn.IFNA(IF($B255=$B$382,0,INDEX('I.Supplementary 2019-20'!W$8:W$191,MATCH($B255,'I.Supplementary 2019-20'!$B$8:$B$191,0))),INDEX('KI 2019-20'!W$9:W$383,MATCH($B255,'KI 2019-20'!$B$9:$B$383,0)))</f>
        <v>0</v>
      </c>
      <c r="S255" s="153">
        <f>_xlfn.IFNA(IF($B255=$B$382,0,INDEX('I.Supplementary 2019-20'!X$8:X$191,MATCH($B255,'I.Supplementary 2019-20'!$B$8:$B$191,0))),INDEX('KI 2019-20'!X$9:X$383,MATCH($B255,'KI 2019-20'!$B$9:$B$383,0)))</f>
        <v>0</v>
      </c>
      <c r="T255" s="153">
        <f>_xlfn.IFNA(IF($B255=$B$382,0,INDEX('I.Supplementary 2019-20'!Y$8:Y$191,MATCH($B255,'I.Supplementary 2019-20'!$B$8:$B$191,0))),INDEX('KI 2019-20'!Y$9:Y$383,MATCH($B255,'KI 2019-20'!$B$9:$B$383,0)))</f>
        <v>1.3326795168794408</v>
      </c>
      <c r="U255" s="153">
        <f>_xlfn.IFNA(IF($B255=$B$382,0,INDEX('I.Supplementary 2019-20'!Z$8:Z$191,MATCH($B255,'I.Supplementary 2019-20'!$B$8:$B$191,0))),INDEX('KI 2019-20'!Z$9:Z$383,MATCH($B255,'KI 2019-20'!$B$9:$B$383,0)))</f>
        <v>0</v>
      </c>
      <c r="V255" s="153">
        <f>_xlfn.IFNA(IF($B255=$B$382,0,INDEX('I.Supplementary 2019-20'!AA$8:AA$191,MATCH($B255,'I.Supplementary 2019-20'!$B$8:$B$191,0))),INDEX('KI 2019-20'!AA$9:AA$383,MATCH($B255,'KI 2019-20'!$B$9:$B$383,0)))</f>
        <v>0</v>
      </c>
      <c r="W255" s="155">
        <f>_xlfn.IFNA(IF($B255=$B$382,0,INDEX('I.Supplementary 2019-20'!AB$8:AB$191,MATCH($B255,'I.Supplementary 2019-20'!$B$8:$B$191,0))),INDEX('KI 2019-20'!AB$9:AB$383,MATCH($B255,'KI 2019-20'!$B$9:$B$383,0)))</f>
        <v>0</v>
      </c>
      <c r="Y255" s="154">
        <f>_xlfn.IFNA(IF($B255=$B$382,0,INDEX('I.Supplementary 2019-20'!$I$8:$I$191,MATCH($B255,'I.Supplementary 2019-20'!$B$8:$B$191,0))),INDEX('KI 2019-20'!$I$9:$I$383,MATCH($B255,'KI 2019-20'!$B$9:$B$383,0)))</f>
        <v>0</v>
      </c>
      <c r="Z255" s="153">
        <f>_xlfn.IFNA(IF($B255=$B$382,0,INDEX('I.Supplementary 2019-20'!$J$8:$J$191,MATCH($B255,'I.Supplementary 2019-20'!$B$8:$B$191,0))),INDEX('KI 2019-20'!$J$9:$J$383,MATCH($B255,'KI 2019-20'!$B$9:$B$383,0)))</f>
        <v>1.3326795168794408</v>
      </c>
      <c r="AA255" s="155">
        <f>_xlfn.IFNA(IF($B255=$B$382,0,INDEX('I.Supplementary 2019-20'!$H$8:$H$191,MATCH($B255,'I.Supplementary 2019-20'!$B$8:$B$191,0))),INDEX('KI 2019-20'!$H$9:$H$383,MATCH($B255,'KI 2019-20'!$B$9:$B$383,0)))</f>
        <v>1.3326795168794408</v>
      </c>
      <c r="AC255" s="156">
        <f>I255*('Other inputs'!$C$6/'Other inputs'!$C$5)</f>
        <v>0</v>
      </c>
      <c r="AD255" s="149">
        <f>IF(B255=$B$35,J255*('Other inputs'!$C$6/'Other inputs'!$C$5)-('Other inputs'!$C$18/1000000),J255*('Other inputs'!$C$6/'Other inputs'!$C$5))</f>
        <v>0</v>
      </c>
      <c r="AE255" s="149">
        <f>K255*('Other inputs'!$C$6/'Other inputs'!$C$5)</f>
        <v>0</v>
      </c>
      <c r="AF255" s="149">
        <f>L255*('Other inputs'!$C$6/'Other inputs'!$C$5)</f>
        <v>0</v>
      </c>
      <c r="AG255" s="188">
        <f>M255*('Other inputs'!$C$6/'Other inputs'!$C$5)</f>
        <v>0</v>
      </c>
      <c r="AH255" s="149">
        <f>N255*('Other inputs'!$C$6/'Other inputs'!$C$5)</f>
        <v>0</v>
      </c>
      <c r="AI255" s="149">
        <f>O255*('Other inputs'!$C$6/'Other inputs'!$C$5)</f>
        <v>1.3543932360953992</v>
      </c>
      <c r="AJ255" s="149">
        <f>P255*('Other inputs'!$C$6/'Other inputs'!$C$5)</f>
        <v>0</v>
      </c>
      <c r="AK255" s="149">
        <f>Q255*('Other inputs'!$C$6/'Other inputs'!$C$5)</f>
        <v>0</v>
      </c>
      <c r="AL255" s="188">
        <f>R255*('Other inputs'!$C$6/'Other inputs'!$C$5)</f>
        <v>0</v>
      </c>
      <c r="AM255" s="156">
        <f t="shared" si="46"/>
        <v>0</v>
      </c>
      <c r="AN255" s="149">
        <f t="shared" si="47"/>
        <v>1.3543932360953992</v>
      </c>
      <c r="AO255" s="149">
        <f t="shared" si="48"/>
        <v>0</v>
      </c>
      <c r="AP255" s="149">
        <f t="shared" si="49"/>
        <v>0</v>
      </c>
      <c r="AQ255" s="188">
        <f t="shared" si="50"/>
        <v>0</v>
      </c>
      <c r="AR255" s="149"/>
      <c r="AS255" s="156">
        <f>IF(D255=$C$171,'Other inputs'!$C$12/1000000,SUM(AC255:AG255))</f>
        <v>0</v>
      </c>
      <c r="AT255" s="200">
        <f>IF(D255=$C$171,$Z$171*('Other inputs'!$C$6/'Other inputs'!$C$5),SUM(AH255:AL255))</f>
        <v>1.3543932360953992</v>
      </c>
      <c r="AU255" s="210">
        <f t="shared" si="51"/>
        <v>1.3543932360953992</v>
      </c>
      <c r="AV255" s="214"/>
      <c r="AW255" s="199">
        <f>IF($G255=1,0,IF($B255=$B$172,AC255*('Other inputs'!$F$6/'Other inputs'!$F$5)-('Other inputs'!$C$28/1000000),AC255*('Other inputs'!$F$6/'Other inputs'!$F$5)))</f>
        <v>0</v>
      </c>
      <c r="AX255" s="200">
        <f>IF($G255=1,0,IF($B255=$B$172,AD255*('Other inputs'!$F$6/'Other inputs'!$F$5)-('Other inputs'!$C$29/1000000),AD255*('Other inputs'!$F$6/'Other inputs'!$F$5)))</f>
        <v>0</v>
      </c>
      <c r="AY255" s="200">
        <f>IF($G255=1,0,AE255*('Other inputs'!$F$6/'Other inputs'!$F$5))</f>
        <v>0</v>
      </c>
      <c r="AZ255" s="200">
        <f>IF($G255=1,0,AF255*('Other inputs'!$F$6/'Other inputs'!$F$5))</f>
        <v>0</v>
      </c>
      <c r="BA255" s="200">
        <f>IF($G255=1,0,AG255*('Other inputs'!$F$6/'Other inputs'!$F$5))</f>
        <v>0</v>
      </c>
      <c r="BB255" s="199">
        <f>IF($G255=1,0,AH255*('Other inputs'!$C$7/'Other inputs'!$C$6))</f>
        <v>0</v>
      </c>
      <c r="BC255" s="200">
        <f>IF($G255=1,0,AI255*('Other inputs'!$C$7/'Other inputs'!$C$6))</f>
        <v>1.3543932360953992</v>
      </c>
      <c r="BD255" s="200">
        <f>IF($G255=1,0,AJ255*('Other inputs'!$C$7/'Other inputs'!$C$6))</f>
        <v>0</v>
      </c>
      <c r="BE255" s="200">
        <f>IF($G255=1,0,AK255*('Other inputs'!$C$7/'Other inputs'!$C$6))</f>
        <v>0</v>
      </c>
      <c r="BF255" s="200">
        <f>IF($G255=1,0,AL255*('Other inputs'!$C$7/'Other inputs'!$C$6))</f>
        <v>0</v>
      </c>
      <c r="BG255" s="199">
        <f t="shared" si="52"/>
        <v>0</v>
      </c>
      <c r="BH255" s="200">
        <f t="shared" si="53"/>
        <v>1.3543932360953992</v>
      </c>
      <c r="BI255" s="200">
        <f t="shared" si="54"/>
        <v>0</v>
      </c>
      <c r="BJ255" s="200">
        <f t="shared" si="55"/>
        <v>0</v>
      </c>
      <c r="BK255" s="210">
        <f t="shared" si="56"/>
        <v>0</v>
      </c>
      <c r="BL255" s="200"/>
      <c r="BM255" s="199">
        <f>IF(D255=C$171,'Other inputs'!$C$13/1000000,SUM(AW255:BA255))</f>
        <v>0</v>
      </c>
      <c r="BN255" s="200">
        <f>IF(B255=$B$171,$AT$171*('Other inputs'!$C$7/'Other inputs'!$C$6),SUM(BB255:BF255))</f>
        <v>1.3543932360953992</v>
      </c>
      <c r="BO255" s="188">
        <f t="shared" si="57"/>
        <v>1.3543932360953992</v>
      </c>
    </row>
    <row r="256" spans="2:67">
      <c r="B256" s="121" t="str">
        <f>'KI 2019-20'!B257</f>
        <v>E5047</v>
      </c>
      <c r="C256" s="160" t="str">
        <f t="shared" si="44"/>
        <v>E5047</v>
      </c>
      <c r="D256" s="160" t="str">
        <f t="shared" si="45"/>
        <v>E5047</v>
      </c>
      <c r="E256" t="str">
        <f>INDEX('KI 2019-20'!D$9:D$383,MATCH($B256,'KI 2019-20'!$B$9:$B$383,0))</f>
        <v>OLB</v>
      </c>
      <c r="F256" t="str">
        <f>INDEX('KI 2019-20'!E$9:E$383,MATCH($B256,'KI 2019-20'!$B$9:$B$383,0))</f>
        <v>P1915</v>
      </c>
      <c r="G256" s="119">
        <v>0</v>
      </c>
      <c r="H256" s="120" t="str">
        <f>INDEX('KI 2019-20'!F$9:F$383,MATCH($B256,'KI 2019-20'!$B$9:$B$383,0))</f>
        <v>Richmond upon Thames</v>
      </c>
      <c r="I256" s="154">
        <f>_xlfn.IFNA(IF($B256=$B$382,0,INDEX('I.Supplementary 2019-20'!N$8:N$191,MATCH($B256,'I.Supplementary 2019-20'!$B$8:$B$191,0))),INDEX('KI 2019-20'!N$9:N$383,MATCH($B256,'KI 2019-20'!$B$9:$B$383,0)))</f>
        <v>0</v>
      </c>
      <c r="J256" s="153">
        <f>_xlfn.IFNA(IF($B256=$B$382,0,INDEX('I.Supplementary 2019-20'!O$8:O$191,MATCH($B256,'I.Supplementary 2019-20'!$B$8:$B$191,0))),INDEX('KI 2019-20'!O$9:O$383,MATCH($B256,'KI 2019-20'!$B$9:$B$383,0)))</f>
        <v>0</v>
      </c>
      <c r="K256" s="153">
        <f>_xlfn.IFNA(IF($B256=$B$382,0,INDEX('I.Supplementary 2019-20'!P$8:P$191,MATCH($B256,'I.Supplementary 2019-20'!$B$8:$B$191,0))),INDEX('KI 2019-20'!P$9:P$383,MATCH($B256,'KI 2019-20'!$B$9:$B$383,0)))</f>
        <v>0</v>
      </c>
      <c r="L256" s="153">
        <f>_xlfn.IFNA(IF($B256=$B$382,0,INDEX('I.Supplementary 2019-20'!Q$8:Q$191,MATCH($B256,'I.Supplementary 2019-20'!$B$8:$B$191,0))),INDEX('KI 2019-20'!Q$9:Q$383,MATCH($B256,'KI 2019-20'!$B$9:$B$383,0)))</f>
        <v>0</v>
      </c>
      <c r="M256" s="155">
        <f>_xlfn.IFNA(IF($B256=$B$382,0,INDEX('I.Supplementary 2019-20'!R$8:R$191,MATCH($B256,'I.Supplementary 2019-20'!$B$8:$B$191,0))),INDEX('KI 2019-20'!R$9:R$383,MATCH($B256,'KI 2019-20'!$B$9:$B$383,0)))</f>
        <v>0</v>
      </c>
      <c r="N256" s="153">
        <f>_xlfn.IFNA(IF($B256=$B$382,0,INDEX('I.Supplementary 2019-20'!S$8:S$191,MATCH($B256,'I.Supplementary 2019-20'!$B$8:$B$191,0))),INDEX('KI 2019-20'!S$9:S$383,MATCH($B256,'KI 2019-20'!$B$9:$B$383,0)))</f>
        <v>8.0452190780532309</v>
      </c>
      <c r="O256" s="153">
        <f>_xlfn.IFNA(IF($B256=$B$382,0,INDEX('I.Supplementary 2019-20'!T$8:T$191,MATCH($B256,'I.Supplementary 2019-20'!$B$8:$B$191,0))),INDEX('KI 2019-20'!T$9:T$383,MATCH($B256,'KI 2019-20'!$B$9:$B$383,0)))</f>
        <v>14.166704088824428</v>
      </c>
      <c r="P256" s="153">
        <f>_xlfn.IFNA(IF($B256=$B$382,0,INDEX('I.Supplementary 2019-20'!U$8:U$191,MATCH($B256,'I.Supplementary 2019-20'!$B$8:$B$191,0))),INDEX('KI 2019-20'!U$9:U$383,MATCH($B256,'KI 2019-20'!$B$9:$B$383,0)))</f>
        <v>0</v>
      </c>
      <c r="Q256" s="153">
        <f>_xlfn.IFNA(IF($B256=$B$382,0,INDEX('I.Supplementary 2019-20'!V$8:V$191,MATCH($B256,'I.Supplementary 2019-20'!$B$8:$B$191,0))),INDEX('KI 2019-20'!V$9:V$383,MATCH($B256,'KI 2019-20'!$B$9:$B$383,0)))</f>
        <v>0</v>
      </c>
      <c r="R256" s="155">
        <f>_xlfn.IFNA(IF($B256=$B$382,0,INDEX('I.Supplementary 2019-20'!W$8:W$191,MATCH($B256,'I.Supplementary 2019-20'!$B$8:$B$191,0))),INDEX('KI 2019-20'!W$9:W$383,MATCH($B256,'KI 2019-20'!$B$9:$B$383,0)))</f>
        <v>0</v>
      </c>
      <c r="S256" s="153">
        <f>_xlfn.IFNA(IF($B256=$B$382,0,INDEX('I.Supplementary 2019-20'!X$8:X$191,MATCH($B256,'I.Supplementary 2019-20'!$B$8:$B$191,0))),INDEX('KI 2019-20'!X$9:X$383,MATCH($B256,'KI 2019-20'!$B$9:$B$383,0)))</f>
        <v>8.0452190780532309</v>
      </c>
      <c r="T256" s="153">
        <f>_xlfn.IFNA(IF($B256=$B$382,0,INDEX('I.Supplementary 2019-20'!Y$8:Y$191,MATCH($B256,'I.Supplementary 2019-20'!$B$8:$B$191,0))),INDEX('KI 2019-20'!Y$9:Y$383,MATCH($B256,'KI 2019-20'!$B$9:$B$383,0)))</f>
        <v>14.166704088824428</v>
      </c>
      <c r="U256" s="153">
        <f>_xlfn.IFNA(IF($B256=$B$382,0,INDEX('I.Supplementary 2019-20'!Z$8:Z$191,MATCH($B256,'I.Supplementary 2019-20'!$B$8:$B$191,0))),INDEX('KI 2019-20'!Z$9:Z$383,MATCH($B256,'KI 2019-20'!$B$9:$B$383,0)))</f>
        <v>0</v>
      </c>
      <c r="V256" s="153">
        <f>_xlfn.IFNA(IF($B256=$B$382,0,INDEX('I.Supplementary 2019-20'!AA$8:AA$191,MATCH($B256,'I.Supplementary 2019-20'!$B$8:$B$191,0))),INDEX('KI 2019-20'!AA$9:AA$383,MATCH($B256,'KI 2019-20'!$B$9:$B$383,0)))</f>
        <v>0</v>
      </c>
      <c r="W256" s="155">
        <f>_xlfn.IFNA(IF($B256=$B$382,0,INDEX('I.Supplementary 2019-20'!AB$8:AB$191,MATCH($B256,'I.Supplementary 2019-20'!$B$8:$B$191,0))),INDEX('KI 2019-20'!AB$9:AB$383,MATCH($B256,'KI 2019-20'!$B$9:$B$383,0)))</f>
        <v>0</v>
      </c>
      <c r="Y256" s="154">
        <f>_xlfn.IFNA(IF($B256=$B$382,0,INDEX('I.Supplementary 2019-20'!$I$8:$I$191,MATCH($B256,'I.Supplementary 2019-20'!$B$8:$B$191,0))),INDEX('KI 2019-20'!$I$9:$I$383,MATCH($B256,'KI 2019-20'!$B$9:$B$383,0)))</f>
        <v>0</v>
      </c>
      <c r="Z256" s="153">
        <f>_xlfn.IFNA(IF($B256=$B$382,0,INDEX('I.Supplementary 2019-20'!$J$8:$J$191,MATCH($B256,'I.Supplementary 2019-20'!$B$8:$B$191,0))),INDEX('KI 2019-20'!$J$9:$J$383,MATCH($B256,'KI 2019-20'!$B$9:$B$383,0)))</f>
        <v>22.211923166877657</v>
      </c>
      <c r="AA256" s="155">
        <f>_xlfn.IFNA(IF($B256=$B$382,0,INDEX('I.Supplementary 2019-20'!$H$8:$H$191,MATCH($B256,'I.Supplementary 2019-20'!$B$8:$B$191,0))),INDEX('KI 2019-20'!$H$9:$H$383,MATCH($B256,'KI 2019-20'!$B$9:$B$383,0)))</f>
        <v>22.211923166877657</v>
      </c>
      <c r="AC256" s="156">
        <f>I256*('Other inputs'!$C$6/'Other inputs'!$C$5)</f>
        <v>0</v>
      </c>
      <c r="AD256" s="149">
        <f>IF(B256=$B$35,J256*('Other inputs'!$C$6/'Other inputs'!$C$5)-('Other inputs'!$C$18/1000000),J256*('Other inputs'!$C$6/'Other inputs'!$C$5))</f>
        <v>0</v>
      </c>
      <c r="AE256" s="149">
        <f>K256*('Other inputs'!$C$6/'Other inputs'!$C$5)</f>
        <v>0</v>
      </c>
      <c r="AF256" s="149">
        <f>L256*('Other inputs'!$C$6/'Other inputs'!$C$5)</f>
        <v>0</v>
      </c>
      <c r="AG256" s="188">
        <f>M256*('Other inputs'!$C$6/'Other inputs'!$C$5)</f>
        <v>0</v>
      </c>
      <c r="AH256" s="149">
        <f>N256*('Other inputs'!$C$6/'Other inputs'!$C$5)</f>
        <v>8.1763020772883142</v>
      </c>
      <c r="AI256" s="149">
        <f>O256*('Other inputs'!$C$6/'Other inputs'!$C$5)</f>
        <v>14.397526151371466</v>
      </c>
      <c r="AJ256" s="149">
        <f>P256*('Other inputs'!$C$6/'Other inputs'!$C$5)</f>
        <v>0</v>
      </c>
      <c r="AK256" s="149">
        <f>Q256*('Other inputs'!$C$6/'Other inputs'!$C$5)</f>
        <v>0</v>
      </c>
      <c r="AL256" s="188">
        <f>R256*('Other inputs'!$C$6/'Other inputs'!$C$5)</f>
        <v>0</v>
      </c>
      <c r="AM256" s="156">
        <f t="shared" si="46"/>
        <v>8.1763020772883142</v>
      </c>
      <c r="AN256" s="149">
        <f t="shared" si="47"/>
        <v>14.397526151371466</v>
      </c>
      <c r="AO256" s="149">
        <f t="shared" si="48"/>
        <v>0</v>
      </c>
      <c r="AP256" s="149">
        <f t="shared" si="49"/>
        <v>0</v>
      </c>
      <c r="AQ256" s="188">
        <f t="shared" si="50"/>
        <v>0</v>
      </c>
      <c r="AR256" s="149"/>
      <c r="AS256" s="156">
        <f>IF(D256=$C$171,'Other inputs'!$C$12/1000000,SUM(AC256:AG256))</f>
        <v>0</v>
      </c>
      <c r="AT256" s="200">
        <f>IF(D256=$C$171,$Z$171*('Other inputs'!$C$6/'Other inputs'!$C$5),SUM(AH256:AL256))</f>
        <v>22.573828228659778</v>
      </c>
      <c r="AU256" s="210">
        <f t="shared" si="51"/>
        <v>22.573828228659778</v>
      </c>
      <c r="AV256" s="214"/>
      <c r="AW256" s="199">
        <f>IF($G256=1,0,IF($B256=$B$172,AC256*('Other inputs'!$F$6/'Other inputs'!$F$5)-('Other inputs'!$C$28/1000000),AC256*('Other inputs'!$F$6/'Other inputs'!$F$5)))</f>
        <v>0</v>
      </c>
      <c r="AX256" s="200">
        <f>IF($G256=1,0,IF($B256=$B$172,AD256*('Other inputs'!$F$6/'Other inputs'!$F$5)-('Other inputs'!$C$29/1000000),AD256*('Other inputs'!$F$6/'Other inputs'!$F$5)))</f>
        <v>0</v>
      </c>
      <c r="AY256" s="200">
        <f>IF($G256=1,0,AE256*('Other inputs'!$F$6/'Other inputs'!$F$5))</f>
        <v>0</v>
      </c>
      <c r="AZ256" s="200">
        <f>IF($G256=1,0,AF256*('Other inputs'!$F$6/'Other inputs'!$F$5))</f>
        <v>0</v>
      </c>
      <c r="BA256" s="200">
        <f>IF($G256=1,0,AG256*('Other inputs'!$F$6/'Other inputs'!$F$5))</f>
        <v>0</v>
      </c>
      <c r="BB256" s="199">
        <f>IF($G256=1,0,AH256*('Other inputs'!$C$7/'Other inputs'!$C$6))</f>
        <v>8.1763020772883142</v>
      </c>
      <c r="BC256" s="200">
        <f>IF($G256=1,0,AI256*('Other inputs'!$C$7/'Other inputs'!$C$6))</f>
        <v>14.397526151371466</v>
      </c>
      <c r="BD256" s="200">
        <f>IF($G256=1,0,AJ256*('Other inputs'!$C$7/'Other inputs'!$C$6))</f>
        <v>0</v>
      </c>
      <c r="BE256" s="200">
        <f>IF($G256=1,0,AK256*('Other inputs'!$C$7/'Other inputs'!$C$6))</f>
        <v>0</v>
      </c>
      <c r="BF256" s="200">
        <f>IF($G256=1,0,AL256*('Other inputs'!$C$7/'Other inputs'!$C$6))</f>
        <v>0</v>
      </c>
      <c r="BG256" s="199">
        <f t="shared" si="52"/>
        <v>8.1763020772883142</v>
      </c>
      <c r="BH256" s="200">
        <f t="shared" si="53"/>
        <v>14.397526151371466</v>
      </c>
      <c r="BI256" s="200">
        <f t="shared" si="54"/>
        <v>0</v>
      </c>
      <c r="BJ256" s="200">
        <f t="shared" si="55"/>
        <v>0</v>
      </c>
      <c r="BK256" s="210">
        <f t="shared" si="56"/>
        <v>0</v>
      </c>
      <c r="BL256" s="200"/>
      <c r="BM256" s="199">
        <f>IF(D256=C$171,'Other inputs'!$C$13/1000000,SUM(AW256:BA256))</f>
        <v>0</v>
      </c>
      <c r="BN256" s="200">
        <f>IF(B256=$B$171,$AT$171*('Other inputs'!$C$7/'Other inputs'!$C$6),SUM(BB256:BF256))</f>
        <v>22.573828228659778</v>
      </c>
      <c r="BO256" s="188">
        <f t="shared" si="57"/>
        <v>22.573828228659778</v>
      </c>
    </row>
    <row r="257" spans="2:67">
      <c r="B257" s="121" t="str">
        <f>'KI 2019-20'!B258</f>
        <v>E2734</v>
      </c>
      <c r="C257" s="160" t="str">
        <f t="shared" si="44"/>
        <v>E2734</v>
      </c>
      <c r="D257" s="160" t="str">
        <f t="shared" si="45"/>
        <v>E2734</v>
      </c>
      <c r="E257" t="str">
        <f>INDEX('KI 2019-20'!D$9:D$383,MATCH($B257,'KI 2019-20'!$B$9:$B$383,0))</f>
        <v>SD</v>
      </c>
      <c r="F257" t="str">
        <f>INDEX('KI 2019-20'!E$9:E$383,MATCH($B257,'KI 2019-20'!$B$9:$B$383,0))</f>
        <v>P1912</v>
      </c>
      <c r="G257" s="119">
        <v>0</v>
      </c>
      <c r="H257" s="120" t="str">
        <f>INDEX('KI 2019-20'!F$9:F$383,MATCH($B257,'KI 2019-20'!$B$9:$B$383,0))</f>
        <v>Richmondshire</v>
      </c>
      <c r="I257" s="154">
        <f>_xlfn.IFNA(IF($B257=$B$382,0,INDEX('I.Supplementary 2019-20'!N$8:N$191,MATCH($B257,'I.Supplementary 2019-20'!$B$8:$B$191,0))),INDEX('KI 2019-20'!N$9:N$383,MATCH($B257,'KI 2019-20'!$B$9:$B$383,0)))</f>
        <v>0</v>
      </c>
      <c r="J257" s="153">
        <f>_xlfn.IFNA(IF($B257=$B$382,0,INDEX('I.Supplementary 2019-20'!O$8:O$191,MATCH($B257,'I.Supplementary 2019-20'!$B$8:$B$191,0))),INDEX('KI 2019-20'!O$9:O$383,MATCH($B257,'KI 2019-20'!$B$9:$B$383,0)))</f>
        <v>0</v>
      </c>
      <c r="K257" s="153">
        <f>_xlfn.IFNA(IF($B257=$B$382,0,INDEX('I.Supplementary 2019-20'!P$8:P$191,MATCH($B257,'I.Supplementary 2019-20'!$B$8:$B$191,0))),INDEX('KI 2019-20'!P$9:P$383,MATCH($B257,'KI 2019-20'!$B$9:$B$383,0)))</f>
        <v>0</v>
      </c>
      <c r="L257" s="153">
        <f>_xlfn.IFNA(IF($B257=$B$382,0,INDEX('I.Supplementary 2019-20'!Q$8:Q$191,MATCH($B257,'I.Supplementary 2019-20'!$B$8:$B$191,0))),INDEX('KI 2019-20'!Q$9:Q$383,MATCH($B257,'KI 2019-20'!$B$9:$B$383,0)))</f>
        <v>0</v>
      </c>
      <c r="M257" s="155">
        <f>_xlfn.IFNA(IF($B257=$B$382,0,INDEX('I.Supplementary 2019-20'!R$8:R$191,MATCH($B257,'I.Supplementary 2019-20'!$B$8:$B$191,0))),INDEX('KI 2019-20'!R$9:R$383,MATCH($B257,'KI 2019-20'!$B$9:$B$383,0)))</f>
        <v>0</v>
      </c>
      <c r="N257" s="153">
        <f>_xlfn.IFNA(IF($B257=$B$382,0,INDEX('I.Supplementary 2019-20'!S$8:S$191,MATCH($B257,'I.Supplementary 2019-20'!$B$8:$B$191,0))),INDEX('KI 2019-20'!S$9:S$383,MATCH($B257,'KI 2019-20'!$B$9:$B$383,0)))</f>
        <v>0</v>
      </c>
      <c r="O257" s="153">
        <f>_xlfn.IFNA(IF($B257=$B$382,0,INDEX('I.Supplementary 2019-20'!T$8:T$191,MATCH($B257,'I.Supplementary 2019-20'!$B$8:$B$191,0))),INDEX('KI 2019-20'!T$9:T$383,MATCH($B257,'KI 2019-20'!$B$9:$B$383,0)))</f>
        <v>1.4801366973881174</v>
      </c>
      <c r="P257" s="153">
        <f>_xlfn.IFNA(IF($B257=$B$382,0,INDEX('I.Supplementary 2019-20'!U$8:U$191,MATCH($B257,'I.Supplementary 2019-20'!$B$8:$B$191,0))),INDEX('KI 2019-20'!U$9:U$383,MATCH($B257,'KI 2019-20'!$B$9:$B$383,0)))</f>
        <v>0</v>
      </c>
      <c r="Q257" s="153">
        <f>_xlfn.IFNA(IF($B257=$B$382,0,INDEX('I.Supplementary 2019-20'!V$8:V$191,MATCH($B257,'I.Supplementary 2019-20'!$B$8:$B$191,0))),INDEX('KI 2019-20'!V$9:V$383,MATCH($B257,'KI 2019-20'!$B$9:$B$383,0)))</f>
        <v>0</v>
      </c>
      <c r="R257" s="155">
        <f>_xlfn.IFNA(IF($B257=$B$382,0,INDEX('I.Supplementary 2019-20'!W$8:W$191,MATCH($B257,'I.Supplementary 2019-20'!$B$8:$B$191,0))),INDEX('KI 2019-20'!W$9:W$383,MATCH($B257,'KI 2019-20'!$B$9:$B$383,0)))</f>
        <v>0</v>
      </c>
      <c r="S257" s="153">
        <f>_xlfn.IFNA(IF($B257=$B$382,0,INDEX('I.Supplementary 2019-20'!X$8:X$191,MATCH($B257,'I.Supplementary 2019-20'!$B$8:$B$191,0))),INDEX('KI 2019-20'!X$9:X$383,MATCH($B257,'KI 2019-20'!$B$9:$B$383,0)))</f>
        <v>0</v>
      </c>
      <c r="T257" s="153">
        <f>_xlfn.IFNA(IF($B257=$B$382,0,INDEX('I.Supplementary 2019-20'!Y$8:Y$191,MATCH($B257,'I.Supplementary 2019-20'!$B$8:$B$191,0))),INDEX('KI 2019-20'!Y$9:Y$383,MATCH($B257,'KI 2019-20'!$B$9:$B$383,0)))</f>
        <v>1.4801366973881174</v>
      </c>
      <c r="U257" s="153">
        <f>_xlfn.IFNA(IF($B257=$B$382,0,INDEX('I.Supplementary 2019-20'!Z$8:Z$191,MATCH($B257,'I.Supplementary 2019-20'!$B$8:$B$191,0))),INDEX('KI 2019-20'!Z$9:Z$383,MATCH($B257,'KI 2019-20'!$B$9:$B$383,0)))</f>
        <v>0</v>
      </c>
      <c r="V257" s="153">
        <f>_xlfn.IFNA(IF($B257=$B$382,0,INDEX('I.Supplementary 2019-20'!AA$8:AA$191,MATCH($B257,'I.Supplementary 2019-20'!$B$8:$B$191,0))),INDEX('KI 2019-20'!AA$9:AA$383,MATCH($B257,'KI 2019-20'!$B$9:$B$383,0)))</f>
        <v>0</v>
      </c>
      <c r="W257" s="155">
        <f>_xlfn.IFNA(IF($B257=$B$382,0,INDEX('I.Supplementary 2019-20'!AB$8:AB$191,MATCH($B257,'I.Supplementary 2019-20'!$B$8:$B$191,0))),INDEX('KI 2019-20'!AB$9:AB$383,MATCH($B257,'KI 2019-20'!$B$9:$B$383,0)))</f>
        <v>0</v>
      </c>
      <c r="Y257" s="154">
        <f>_xlfn.IFNA(IF($B257=$B$382,0,INDEX('I.Supplementary 2019-20'!$I$8:$I$191,MATCH($B257,'I.Supplementary 2019-20'!$B$8:$B$191,0))),INDEX('KI 2019-20'!$I$9:$I$383,MATCH($B257,'KI 2019-20'!$B$9:$B$383,0)))</f>
        <v>0</v>
      </c>
      <c r="Z257" s="153">
        <f>_xlfn.IFNA(IF($B257=$B$382,0,INDEX('I.Supplementary 2019-20'!$J$8:$J$191,MATCH($B257,'I.Supplementary 2019-20'!$B$8:$B$191,0))),INDEX('KI 2019-20'!$J$9:$J$383,MATCH($B257,'KI 2019-20'!$B$9:$B$383,0)))</f>
        <v>1.4801366973881174</v>
      </c>
      <c r="AA257" s="155">
        <f>_xlfn.IFNA(IF($B257=$B$382,0,INDEX('I.Supplementary 2019-20'!$H$8:$H$191,MATCH($B257,'I.Supplementary 2019-20'!$B$8:$B$191,0))),INDEX('KI 2019-20'!$H$9:$H$383,MATCH($B257,'KI 2019-20'!$B$9:$B$383,0)))</f>
        <v>1.4801366973881174</v>
      </c>
      <c r="AC257" s="156">
        <f>I257*('Other inputs'!$C$6/'Other inputs'!$C$5)</f>
        <v>0</v>
      </c>
      <c r="AD257" s="149">
        <f>IF(B257=$B$35,J257*('Other inputs'!$C$6/'Other inputs'!$C$5)-('Other inputs'!$C$18/1000000),J257*('Other inputs'!$C$6/'Other inputs'!$C$5))</f>
        <v>0</v>
      </c>
      <c r="AE257" s="149">
        <f>K257*('Other inputs'!$C$6/'Other inputs'!$C$5)</f>
        <v>0</v>
      </c>
      <c r="AF257" s="149">
        <f>L257*('Other inputs'!$C$6/'Other inputs'!$C$5)</f>
        <v>0</v>
      </c>
      <c r="AG257" s="188">
        <f>M257*('Other inputs'!$C$6/'Other inputs'!$C$5)</f>
        <v>0</v>
      </c>
      <c r="AH257" s="149">
        <f>N257*('Other inputs'!$C$6/'Other inputs'!$C$5)</f>
        <v>0</v>
      </c>
      <c r="AI257" s="149">
        <f>O257*('Other inputs'!$C$6/'Other inputs'!$C$5)</f>
        <v>1.5042529775899605</v>
      </c>
      <c r="AJ257" s="149">
        <f>P257*('Other inputs'!$C$6/'Other inputs'!$C$5)</f>
        <v>0</v>
      </c>
      <c r="AK257" s="149">
        <f>Q257*('Other inputs'!$C$6/'Other inputs'!$C$5)</f>
        <v>0</v>
      </c>
      <c r="AL257" s="188">
        <f>R257*('Other inputs'!$C$6/'Other inputs'!$C$5)</f>
        <v>0</v>
      </c>
      <c r="AM257" s="156">
        <f t="shared" si="46"/>
        <v>0</v>
      </c>
      <c r="AN257" s="149">
        <f t="shared" si="47"/>
        <v>1.5042529775899605</v>
      </c>
      <c r="AO257" s="149">
        <f t="shared" si="48"/>
        <v>0</v>
      </c>
      <c r="AP257" s="149">
        <f t="shared" si="49"/>
        <v>0</v>
      </c>
      <c r="AQ257" s="188">
        <f t="shared" si="50"/>
        <v>0</v>
      </c>
      <c r="AR257" s="149"/>
      <c r="AS257" s="156">
        <f>IF(D257=$C$171,'Other inputs'!$C$12/1000000,SUM(AC257:AG257))</f>
        <v>0</v>
      </c>
      <c r="AT257" s="200">
        <f>IF(D257=$C$171,$Z$171*('Other inputs'!$C$6/'Other inputs'!$C$5),SUM(AH257:AL257))</f>
        <v>1.5042529775899605</v>
      </c>
      <c r="AU257" s="210">
        <f t="shared" si="51"/>
        <v>1.5042529775899605</v>
      </c>
      <c r="AV257" s="214"/>
      <c r="AW257" s="199">
        <f>IF($G257=1,0,IF($B257=$B$172,AC257*('Other inputs'!$F$6/'Other inputs'!$F$5)-('Other inputs'!$C$28/1000000),AC257*('Other inputs'!$F$6/'Other inputs'!$F$5)))</f>
        <v>0</v>
      </c>
      <c r="AX257" s="200">
        <f>IF($G257=1,0,IF($B257=$B$172,AD257*('Other inputs'!$F$6/'Other inputs'!$F$5)-('Other inputs'!$C$29/1000000),AD257*('Other inputs'!$F$6/'Other inputs'!$F$5)))</f>
        <v>0</v>
      </c>
      <c r="AY257" s="200">
        <f>IF($G257=1,0,AE257*('Other inputs'!$F$6/'Other inputs'!$F$5))</f>
        <v>0</v>
      </c>
      <c r="AZ257" s="200">
        <f>IF($G257=1,0,AF257*('Other inputs'!$F$6/'Other inputs'!$F$5))</f>
        <v>0</v>
      </c>
      <c r="BA257" s="200">
        <f>IF($G257=1,0,AG257*('Other inputs'!$F$6/'Other inputs'!$F$5))</f>
        <v>0</v>
      </c>
      <c r="BB257" s="199">
        <f>IF($G257=1,0,AH257*('Other inputs'!$C$7/'Other inputs'!$C$6))</f>
        <v>0</v>
      </c>
      <c r="BC257" s="200">
        <f>IF($G257=1,0,AI257*('Other inputs'!$C$7/'Other inputs'!$C$6))</f>
        <v>1.5042529775899605</v>
      </c>
      <c r="BD257" s="200">
        <f>IF($G257=1,0,AJ257*('Other inputs'!$C$7/'Other inputs'!$C$6))</f>
        <v>0</v>
      </c>
      <c r="BE257" s="200">
        <f>IF($G257=1,0,AK257*('Other inputs'!$C$7/'Other inputs'!$C$6))</f>
        <v>0</v>
      </c>
      <c r="BF257" s="200">
        <f>IF($G257=1,0,AL257*('Other inputs'!$C$7/'Other inputs'!$C$6))</f>
        <v>0</v>
      </c>
      <c r="BG257" s="199">
        <f t="shared" si="52"/>
        <v>0</v>
      </c>
      <c r="BH257" s="200">
        <f t="shared" si="53"/>
        <v>1.5042529775899605</v>
      </c>
      <c r="BI257" s="200">
        <f t="shared" si="54"/>
        <v>0</v>
      </c>
      <c r="BJ257" s="200">
        <f t="shared" si="55"/>
        <v>0</v>
      </c>
      <c r="BK257" s="210">
        <f t="shared" si="56"/>
        <v>0</v>
      </c>
      <c r="BL257" s="200"/>
      <c r="BM257" s="199">
        <f>IF(D257=C$171,'Other inputs'!$C$13/1000000,SUM(AW257:BA257))</f>
        <v>0</v>
      </c>
      <c r="BN257" s="200">
        <f>IF(B257=$B$171,$AT$171*('Other inputs'!$C$7/'Other inputs'!$C$6),SUM(BB257:BF257))</f>
        <v>1.5042529775899605</v>
      </c>
      <c r="BO257" s="188">
        <f t="shared" si="57"/>
        <v>1.5042529775899605</v>
      </c>
    </row>
    <row r="258" spans="2:67">
      <c r="B258" s="121" t="str">
        <f>'KI 2019-20'!B259</f>
        <v>E4205</v>
      </c>
      <c r="C258" s="160" t="str">
        <f t="shared" si="44"/>
        <v>E4205</v>
      </c>
      <c r="D258" s="160" t="str">
        <f t="shared" si="45"/>
        <v>E4205</v>
      </c>
      <c r="E258" t="str">
        <f>INDEX('KI 2019-20'!D$9:D$383,MATCH($B258,'KI 2019-20'!$B$9:$B$383,0))</f>
        <v>MD</v>
      </c>
      <c r="F258" t="str">
        <f>INDEX('KI 2019-20'!E$9:E$383,MATCH($B258,'KI 2019-20'!$B$9:$B$383,0))</f>
        <v>P1701</v>
      </c>
      <c r="G258" s="119">
        <v>0</v>
      </c>
      <c r="H258" s="120" t="str">
        <f>INDEX('KI 2019-20'!F$9:F$383,MATCH($B258,'KI 2019-20'!$B$9:$B$383,0))</f>
        <v>Rochdale</v>
      </c>
      <c r="I258" s="154">
        <f>_xlfn.IFNA(IF($B258=$B$382,0,INDEX('I.Supplementary 2019-20'!N$8:N$191,MATCH($B258,'I.Supplementary 2019-20'!$B$8:$B$191,0))),INDEX('KI 2019-20'!N$9:N$383,MATCH($B258,'KI 2019-20'!$B$9:$B$383,0)))</f>
        <v>16.269779057917425</v>
      </c>
      <c r="J258" s="153">
        <f>_xlfn.IFNA(IF($B258=$B$382,0,INDEX('I.Supplementary 2019-20'!O$8:O$191,MATCH($B258,'I.Supplementary 2019-20'!$B$8:$B$191,0))),INDEX('KI 2019-20'!O$9:O$383,MATCH($B258,'KI 2019-20'!$B$9:$B$383,0)))</f>
        <v>0.67642782939838619</v>
      </c>
      <c r="K258" s="153">
        <f>_xlfn.IFNA(IF($B258=$B$382,0,INDEX('I.Supplementary 2019-20'!P$8:P$191,MATCH($B258,'I.Supplementary 2019-20'!$B$8:$B$191,0))),INDEX('KI 2019-20'!P$9:P$383,MATCH($B258,'KI 2019-20'!$B$9:$B$383,0)))</f>
        <v>0</v>
      </c>
      <c r="L258" s="153">
        <f>_xlfn.IFNA(IF($B258=$B$382,0,INDEX('I.Supplementary 2019-20'!Q$8:Q$191,MATCH($B258,'I.Supplementary 2019-20'!$B$8:$B$191,0))),INDEX('KI 2019-20'!Q$9:Q$383,MATCH($B258,'KI 2019-20'!$B$9:$B$383,0)))</f>
        <v>0</v>
      </c>
      <c r="M258" s="155">
        <f>_xlfn.IFNA(IF($B258=$B$382,0,INDEX('I.Supplementary 2019-20'!R$8:R$191,MATCH($B258,'I.Supplementary 2019-20'!$B$8:$B$191,0))),INDEX('KI 2019-20'!R$9:R$383,MATCH($B258,'KI 2019-20'!$B$9:$B$383,0)))</f>
        <v>0</v>
      </c>
      <c r="N258" s="153">
        <f>_xlfn.IFNA(IF($B258=$B$382,0,INDEX('I.Supplementary 2019-20'!S$8:S$191,MATCH($B258,'I.Supplementary 2019-20'!$B$8:$B$191,0))),INDEX('KI 2019-20'!S$9:S$383,MATCH($B258,'KI 2019-20'!$B$9:$B$383,0)))</f>
        <v>52.007920718671045</v>
      </c>
      <c r="O258" s="153">
        <f>_xlfn.IFNA(IF($B258=$B$382,0,INDEX('I.Supplementary 2019-20'!T$8:T$191,MATCH($B258,'I.Supplementary 2019-20'!$B$8:$B$191,0))),INDEX('KI 2019-20'!T$9:T$383,MATCH($B258,'KI 2019-20'!$B$9:$B$383,0)))</f>
        <v>8.3659844044204785</v>
      </c>
      <c r="P258" s="153">
        <f>_xlfn.IFNA(IF($B258=$B$382,0,INDEX('I.Supplementary 2019-20'!U$8:U$191,MATCH($B258,'I.Supplementary 2019-20'!$B$8:$B$191,0))),INDEX('KI 2019-20'!U$9:U$383,MATCH($B258,'KI 2019-20'!$B$9:$B$383,0)))</f>
        <v>0</v>
      </c>
      <c r="Q258" s="153">
        <f>_xlfn.IFNA(IF($B258=$B$382,0,INDEX('I.Supplementary 2019-20'!V$8:V$191,MATCH($B258,'I.Supplementary 2019-20'!$B$8:$B$191,0))),INDEX('KI 2019-20'!V$9:V$383,MATCH($B258,'KI 2019-20'!$B$9:$B$383,0)))</f>
        <v>0</v>
      </c>
      <c r="R258" s="155">
        <f>_xlfn.IFNA(IF($B258=$B$382,0,INDEX('I.Supplementary 2019-20'!W$8:W$191,MATCH($B258,'I.Supplementary 2019-20'!$B$8:$B$191,0))),INDEX('KI 2019-20'!W$9:W$383,MATCH($B258,'KI 2019-20'!$B$9:$B$383,0)))</f>
        <v>0</v>
      </c>
      <c r="S258" s="153">
        <f>_xlfn.IFNA(IF($B258=$B$382,0,INDEX('I.Supplementary 2019-20'!X$8:X$191,MATCH($B258,'I.Supplementary 2019-20'!$B$8:$B$191,0))),INDEX('KI 2019-20'!X$9:X$383,MATCH($B258,'KI 2019-20'!$B$9:$B$383,0)))</f>
        <v>68.277699776588463</v>
      </c>
      <c r="T258" s="153">
        <f>_xlfn.IFNA(IF($B258=$B$382,0,INDEX('I.Supplementary 2019-20'!Y$8:Y$191,MATCH($B258,'I.Supplementary 2019-20'!$B$8:$B$191,0))),INDEX('KI 2019-20'!Y$9:Y$383,MATCH($B258,'KI 2019-20'!$B$9:$B$383,0)))</f>
        <v>9.0424122338188671</v>
      </c>
      <c r="U258" s="153">
        <f>_xlfn.IFNA(IF($B258=$B$382,0,INDEX('I.Supplementary 2019-20'!Z$8:Z$191,MATCH($B258,'I.Supplementary 2019-20'!$B$8:$B$191,0))),INDEX('KI 2019-20'!Z$9:Z$383,MATCH($B258,'KI 2019-20'!$B$9:$B$383,0)))</f>
        <v>0</v>
      </c>
      <c r="V258" s="153">
        <f>_xlfn.IFNA(IF($B258=$B$382,0,INDEX('I.Supplementary 2019-20'!AA$8:AA$191,MATCH($B258,'I.Supplementary 2019-20'!$B$8:$B$191,0))),INDEX('KI 2019-20'!AA$9:AA$383,MATCH($B258,'KI 2019-20'!$B$9:$B$383,0)))</f>
        <v>0</v>
      </c>
      <c r="W258" s="155">
        <f>_xlfn.IFNA(IF($B258=$B$382,0,INDEX('I.Supplementary 2019-20'!AB$8:AB$191,MATCH($B258,'I.Supplementary 2019-20'!$B$8:$B$191,0))),INDEX('KI 2019-20'!AB$9:AB$383,MATCH($B258,'KI 2019-20'!$B$9:$B$383,0)))</f>
        <v>0</v>
      </c>
      <c r="Y258" s="154">
        <f>_xlfn.IFNA(IF($B258=$B$382,0,INDEX('I.Supplementary 2019-20'!$I$8:$I$191,MATCH($B258,'I.Supplementary 2019-20'!$B$8:$B$191,0))),INDEX('KI 2019-20'!$I$9:$I$383,MATCH($B258,'KI 2019-20'!$B$9:$B$383,0)))</f>
        <v>16.94620688731581</v>
      </c>
      <c r="Z258" s="153">
        <f>_xlfn.IFNA(IF($B258=$B$382,0,INDEX('I.Supplementary 2019-20'!$J$8:$J$191,MATCH($B258,'I.Supplementary 2019-20'!$B$8:$B$191,0))),INDEX('KI 2019-20'!$J$9:$J$383,MATCH($B258,'KI 2019-20'!$B$9:$B$383,0)))</f>
        <v>60.373905123091525</v>
      </c>
      <c r="AA258" s="155">
        <f>_xlfn.IFNA(IF($B258=$B$382,0,INDEX('I.Supplementary 2019-20'!$H$8:$H$191,MATCH($B258,'I.Supplementary 2019-20'!$B$8:$B$191,0))),INDEX('KI 2019-20'!$H$9:$H$383,MATCH($B258,'KI 2019-20'!$B$9:$B$383,0)))</f>
        <v>77.320112010407328</v>
      </c>
      <c r="AC258" s="156">
        <f>I258*('Other inputs'!$C$6/'Other inputs'!$C$5)</f>
        <v>16.534867107740929</v>
      </c>
      <c r="AD258" s="149">
        <f>IF(B258=$B$35,J258*('Other inputs'!$C$6/'Other inputs'!$C$5)-('Other inputs'!$C$18/1000000),J258*('Other inputs'!$C$6/'Other inputs'!$C$5))</f>
        <v>0.68744905676129275</v>
      </c>
      <c r="AE258" s="149">
        <f>K258*('Other inputs'!$C$6/'Other inputs'!$C$5)</f>
        <v>0</v>
      </c>
      <c r="AF258" s="149">
        <f>L258*('Other inputs'!$C$6/'Other inputs'!$C$5)</f>
        <v>0</v>
      </c>
      <c r="AG258" s="188">
        <f>M258*('Other inputs'!$C$6/'Other inputs'!$C$5)</f>
        <v>0</v>
      </c>
      <c r="AH258" s="149">
        <f>N258*('Other inputs'!$C$6/'Other inputs'!$C$5)</f>
        <v>52.855300282315383</v>
      </c>
      <c r="AI258" s="149">
        <f>O258*('Other inputs'!$C$6/'Other inputs'!$C$5)</f>
        <v>8.5022937226187754</v>
      </c>
      <c r="AJ258" s="149">
        <f>P258*('Other inputs'!$C$6/'Other inputs'!$C$5)</f>
        <v>0</v>
      </c>
      <c r="AK258" s="149">
        <f>Q258*('Other inputs'!$C$6/'Other inputs'!$C$5)</f>
        <v>0</v>
      </c>
      <c r="AL258" s="188">
        <f>R258*('Other inputs'!$C$6/'Other inputs'!$C$5)</f>
        <v>0</v>
      </c>
      <c r="AM258" s="156">
        <f t="shared" si="46"/>
        <v>69.39016739005632</v>
      </c>
      <c r="AN258" s="149">
        <f t="shared" si="47"/>
        <v>9.1897427793800688</v>
      </c>
      <c r="AO258" s="149">
        <f t="shared" si="48"/>
        <v>0</v>
      </c>
      <c r="AP258" s="149">
        <f t="shared" si="49"/>
        <v>0</v>
      </c>
      <c r="AQ258" s="188">
        <f t="shared" si="50"/>
        <v>0</v>
      </c>
      <c r="AR258" s="149"/>
      <c r="AS258" s="156">
        <f>IF(D258=$C$171,'Other inputs'!$C$12/1000000,SUM(AC258:AG258))</f>
        <v>17.222316164502221</v>
      </c>
      <c r="AT258" s="200">
        <f>IF(D258=$C$171,$Z$171*('Other inputs'!$C$6/'Other inputs'!$C$5),SUM(AH258:AL258))</f>
        <v>61.357594004934157</v>
      </c>
      <c r="AU258" s="210">
        <f t="shared" si="51"/>
        <v>78.579910169436374</v>
      </c>
      <c r="AV258" s="214"/>
      <c r="AW258" s="199">
        <f>IF($G258=1,0,IF($B258=$B$172,AC258*('Other inputs'!$F$6/'Other inputs'!$F$5)-('Other inputs'!$C$28/1000000),AC258*('Other inputs'!$F$6/'Other inputs'!$F$5)))</f>
        <v>16.626304160871292</v>
      </c>
      <c r="AX258" s="200">
        <f>IF($G258=1,0,IF($B258=$B$172,AD258*('Other inputs'!$F$6/'Other inputs'!$F$5)-('Other inputs'!$C$29/1000000),AD258*('Other inputs'!$F$6/'Other inputs'!$F$5)))</f>
        <v>0.69125061836550261</v>
      </c>
      <c r="AY258" s="200">
        <f>IF($G258=1,0,AE258*('Other inputs'!$F$6/'Other inputs'!$F$5))</f>
        <v>0</v>
      </c>
      <c r="AZ258" s="200">
        <f>IF($G258=1,0,AF258*('Other inputs'!$F$6/'Other inputs'!$F$5))</f>
        <v>0</v>
      </c>
      <c r="BA258" s="200">
        <f>IF($G258=1,0,AG258*('Other inputs'!$F$6/'Other inputs'!$F$5))</f>
        <v>0</v>
      </c>
      <c r="BB258" s="199">
        <f>IF($G258=1,0,AH258*('Other inputs'!$C$7/'Other inputs'!$C$6))</f>
        <v>52.855300282315383</v>
      </c>
      <c r="BC258" s="200">
        <f>IF($G258=1,0,AI258*('Other inputs'!$C$7/'Other inputs'!$C$6))</f>
        <v>8.5022937226187754</v>
      </c>
      <c r="BD258" s="200">
        <f>IF($G258=1,0,AJ258*('Other inputs'!$C$7/'Other inputs'!$C$6))</f>
        <v>0</v>
      </c>
      <c r="BE258" s="200">
        <f>IF($G258=1,0,AK258*('Other inputs'!$C$7/'Other inputs'!$C$6))</f>
        <v>0</v>
      </c>
      <c r="BF258" s="200">
        <f>IF($G258=1,0,AL258*('Other inputs'!$C$7/'Other inputs'!$C$6))</f>
        <v>0</v>
      </c>
      <c r="BG258" s="199">
        <f t="shared" si="52"/>
        <v>69.481604443186683</v>
      </c>
      <c r="BH258" s="200">
        <f t="shared" si="53"/>
        <v>9.1935443409842783</v>
      </c>
      <c r="BI258" s="200">
        <f t="shared" si="54"/>
        <v>0</v>
      </c>
      <c r="BJ258" s="200">
        <f t="shared" si="55"/>
        <v>0</v>
      </c>
      <c r="BK258" s="210">
        <f t="shared" si="56"/>
        <v>0</v>
      </c>
      <c r="BL258" s="200"/>
      <c r="BM258" s="199">
        <f>IF(D258=C$171,'Other inputs'!$C$13/1000000,SUM(AW258:BA258))</f>
        <v>17.317554779236794</v>
      </c>
      <c r="BN258" s="200">
        <f>IF(B258=$B$171,$AT$171*('Other inputs'!$C$7/'Other inputs'!$C$6),SUM(BB258:BF258))</f>
        <v>61.357594004934157</v>
      </c>
      <c r="BO258" s="188">
        <f t="shared" si="57"/>
        <v>78.675148784170943</v>
      </c>
    </row>
    <row r="259" spans="2:67">
      <c r="B259" s="121" t="str">
        <f>'KI 2019-20'!B260</f>
        <v>E1540</v>
      </c>
      <c r="C259" s="160" t="str">
        <f t="shared" si="44"/>
        <v>E1540</v>
      </c>
      <c r="D259" s="160" t="str">
        <f t="shared" si="45"/>
        <v>E1540</v>
      </c>
      <c r="E259" t="str">
        <f>INDEX('KI 2019-20'!D$9:D$383,MATCH($B259,'KI 2019-20'!$B$9:$B$383,0))</f>
        <v>SD</v>
      </c>
      <c r="F259">
        <f>INDEX('KI 2019-20'!E$9:E$383,MATCH($B259,'KI 2019-20'!$B$9:$B$383,0))</f>
        <v>0</v>
      </c>
      <c r="G259" s="119">
        <v>0</v>
      </c>
      <c r="H259" s="120" t="str">
        <f>INDEX('KI 2019-20'!F$9:F$383,MATCH($B259,'KI 2019-20'!$B$9:$B$383,0))</f>
        <v>Rochford</v>
      </c>
      <c r="I259" s="154">
        <f>_xlfn.IFNA(IF($B259=$B$382,0,INDEX('I.Supplementary 2019-20'!N$8:N$191,MATCH($B259,'I.Supplementary 2019-20'!$B$8:$B$191,0))),INDEX('KI 2019-20'!N$9:N$383,MATCH($B259,'KI 2019-20'!$B$9:$B$383,0)))</f>
        <v>0</v>
      </c>
      <c r="J259" s="153">
        <f>_xlfn.IFNA(IF($B259=$B$382,0,INDEX('I.Supplementary 2019-20'!O$8:O$191,MATCH($B259,'I.Supplementary 2019-20'!$B$8:$B$191,0))),INDEX('KI 2019-20'!O$9:O$383,MATCH($B259,'KI 2019-20'!$B$9:$B$383,0)))</f>
        <v>0</v>
      </c>
      <c r="K259" s="153">
        <f>_xlfn.IFNA(IF($B259=$B$382,0,INDEX('I.Supplementary 2019-20'!P$8:P$191,MATCH($B259,'I.Supplementary 2019-20'!$B$8:$B$191,0))),INDEX('KI 2019-20'!P$9:P$383,MATCH($B259,'KI 2019-20'!$B$9:$B$383,0)))</f>
        <v>0</v>
      </c>
      <c r="L259" s="153">
        <f>_xlfn.IFNA(IF($B259=$B$382,0,INDEX('I.Supplementary 2019-20'!Q$8:Q$191,MATCH($B259,'I.Supplementary 2019-20'!$B$8:$B$191,0))),INDEX('KI 2019-20'!Q$9:Q$383,MATCH($B259,'KI 2019-20'!$B$9:$B$383,0)))</f>
        <v>0</v>
      </c>
      <c r="M259" s="155">
        <f>_xlfn.IFNA(IF($B259=$B$382,0,INDEX('I.Supplementary 2019-20'!R$8:R$191,MATCH($B259,'I.Supplementary 2019-20'!$B$8:$B$191,0))),INDEX('KI 2019-20'!R$9:R$383,MATCH($B259,'KI 2019-20'!$B$9:$B$383,0)))</f>
        <v>0</v>
      </c>
      <c r="N259" s="153">
        <f>_xlfn.IFNA(IF($B259=$B$382,0,INDEX('I.Supplementary 2019-20'!S$8:S$191,MATCH($B259,'I.Supplementary 2019-20'!$B$8:$B$191,0))),INDEX('KI 2019-20'!S$9:S$383,MATCH($B259,'KI 2019-20'!$B$9:$B$383,0)))</f>
        <v>0</v>
      </c>
      <c r="O259" s="153">
        <f>_xlfn.IFNA(IF($B259=$B$382,0,INDEX('I.Supplementary 2019-20'!T$8:T$191,MATCH($B259,'I.Supplementary 2019-20'!$B$8:$B$191,0))),INDEX('KI 2019-20'!T$9:T$383,MATCH($B259,'KI 2019-20'!$B$9:$B$383,0)))</f>
        <v>1.7099433634618249</v>
      </c>
      <c r="P259" s="153">
        <f>_xlfn.IFNA(IF($B259=$B$382,0,INDEX('I.Supplementary 2019-20'!U$8:U$191,MATCH($B259,'I.Supplementary 2019-20'!$B$8:$B$191,0))),INDEX('KI 2019-20'!U$9:U$383,MATCH($B259,'KI 2019-20'!$B$9:$B$383,0)))</f>
        <v>0</v>
      </c>
      <c r="Q259" s="153">
        <f>_xlfn.IFNA(IF($B259=$B$382,0,INDEX('I.Supplementary 2019-20'!V$8:V$191,MATCH($B259,'I.Supplementary 2019-20'!$B$8:$B$191,0))),INDEX('KI 2019-20'!V$9:V$383,MATCH($B259,'KI 2019-20'!$B$9:$B$383,0)))</f>
        <v>0</v>
      </c>
      <c r="R259" s="155">
        <f>_xlfn.IFNA(IF($B259=$B$382,0,INDEX('I.Supplementary 2019-20'!W$8:W$191,MATCH($B259,'I.Supplementary 2019-20'!$B$8:$B$191,0))),INDEX('KI 2019-20'!W$9:W$383,MATCH($B259,'KI 2019-20'!$B$9:$B$383,0)))</f>
        <v>0</v>
      </c>
      <c r="S259" s="153">
        <f>_xlfn.IFNA(IF($B259=$B$382,0,INDEX('I.Supplementary 2019-20'!X$8:X$191,MATCH($B259,'I.Supplementary 2019-20'!$B$8:$B$191,0))),INDEX('KI 2019-20'!X$9:X$383,MATCH($B259,'KI 2019-20'!$B$9:$B$383,0)))</f>
        <v>0</v>
      </c>
      <c r="T259" s="153">
        <f>_xlfn.IFNA(IF($B259=$B$382,0,INDEX('I.Supplementary 2019-20'!Y$8:Y$191,MATCH($B259,'I.Supplementary 2019-20'!$B$8:$B$191,0))),INDEX('KI 2019-20'!Y$9:Y$383,MATCH($B259,'KI 2019-20'!$B$9:$B$383,0)))</f>
        <v>1.7099433634618249</v>
      </c>
      <c r="U259" s="153">
        <f>_xlfn.IFNA(IF($B259=$B$382,0,INDEX('I.Supplementary 2019-20'!Z$8:Z$191,MATCH($B259,'I.Supplementary 2019-20'!$B$8:$B$191,0))),INDEX('KI 2019-20'!Z$9:Z$383,MATCH($B259,'KI 2019-20'!$B$9:$B$383,0)))</f>
        <v>0</v>
      </c>
      <c r="V259" s="153">
        <f>_xlfn.IFNA(IF($B259=$B$382,0,INDEX('I.Supplementary 2019-20'!AA$8:AA$191,MATCH($B259,'I.Supplementary 2019-20'!$B$8:$B$191,0))),INDEX('KI 2019-20'!AA$9:AA$383,MATCH($B259,'KI 2019-20'!$B$9:$B$383,0)))</f>
        <v>0</v>
      </c>
      <c r="W259" s="155">
        <f>_xlfn.IFNA(IF($B259=$B$382,0,INDEX('I.Supplementary 2019-20'!AB$8:AB$191,MATCH($B259,'I.Supplementary 2019-20'!$B$8:$B$191,0))),INDEX('KI 2019-20'!AB$9:AB$383,MATCH($B259,'KI 2019-20'!$B$9:$B$383,0)))</f>
        <v>0</v>
      </c>
      <c r="Y259" s="154">
        <f>_xlfn.IFNA(IF($B259=$B$382,0,INDEX('I.Supplementary 2019-20'!$I$8:$I$191,MATCH($B259,'I.Supplementary 2019-20'!$B$8:$B$191,0))),INDEX('KI 2019-20'!$I$9:$I$383,MATCH($B259,'KI 2019-20'!$B$9:$B$383,0)))</f>
        <v>0</v>
      </c>
      <c r="Z259" s="153">
        <f>_xlfn.IFNA(IF($B259=$B$382,0,INDEX('I.Supplementary 2019-20'!$J$8:$J$191,MATCH($B259,'I.Supplementary 2019-20'!$B$8:$B$191,0))),INDEX('KI 2019-20'!$J$9:$J$383,MATCH($B259,'KI 2019-20'!$B$9:$B$383,0)))</f>
        <v>1.7099433634618249</v>
      </c>
      <c r="AA259" s="155">
        <f>_xlfn.IFNA(IF($B259=$B$382,0,INDEX('I.Supplementary 2019-20'!$H$8:$H$191,MATCH($B259,'I.Supplementary 2019-20'!$B$8:$B$191,0))),INDEX('KI 2019-20'!$H$9:$H$383,MATCH($B259,'KI 2019-20'!$B$9:$B$383,0)))</f>
        <v>1.7099433634618249</v>
      </c>
      <c r="AC259" s="156">
        <f>I259*('Other inputs'!$C$6/'Other inputs'!$C$5)</f>
        <v>0</v>
      </c>
      <c r="AD259" s="149">
        <f>IF(B259=$B$35,J259*('Other inputs'!$C$6/'Other inputs'!$C$5)-('Other inputs'!$C$18/1000000),J259*('Other inputs'!$C$6/'Other inputs'!$C$5))</f>
        <v>0</v>
      </c>
      <c r="AE259" s="149">
        <f>K259*('Other inputs'!$C$6/'Other inputs'!$C$5)</f>
        <v>0</v>
      </c>
      <c r="AF259" s="149">
        <f>L259*('Other inputs'!$C$6/'Other inputs'!$C$5)</f>
        <v>0</v>
      </c>
      <c r="AG259" s="188">
        <f>M259*('Other inputs'!$C$6/'Other inputs'!$C$5)</f>
        <v>0</v>
      </c>
      <c r="AH259" s="149">
        <f>N259*('Other inputs'!$C$6/'Other inputs'!$C$5)</f>
        <v>0</v>
      </c>
      <c r="AI259" s="149">
        <f>O259*('Other inputs'!$C$6/'Other inputs'!$C$5)</f>
        <v>1.7378039477952152</v>
      </c>
      <c r="AJ259" s="149">
        <f>P259*('Other inputs'!$C$6/'Other inputs'!$C$5)</f>
        <v>0</v>
      </c>
      <c r="AK259" s="149">
        <f>Q259*('Other inputs'!$C$6/'Other inputs'!$C$5)</f>
        <v>0</v>
      </c>
      <c r="AL259" s="188">
        <f>R259*('Other inputs'!$C$6/'Other inputs'!$C$5)</f>
        <v>0</v>
      </c>
      <c r="AM259" s="156">
        <f t="shared" si="46"/>
        <v>0</v>
      </c>
      <c r="AN259" s="149">
        <f t="shared" si="47"/>
        <v>1.7378039477952152</v>
      </c>
      <c r="AO259" s="149">
        <f t="shared" si="48"/>
        <v>0</v>
      </c>
      <c r="AP259" s="149">
        <f t="shared" si="49"/>
        <v>0</v>
      </c>
      <c r="AQ259" s="188">
        <f t="shared" si="50"/>
        <v>0</v>
      </c>
      <c r="AR259" s="149"/>
      <c r="AS259" s="156">
        <f>IF(D259=$C$171,'Other inputs'!$C$12/1000000,SUM(AC259:AG259))</f>
        <v>0</v>
      </c>
      <c r="AT259" s="200">
        <f>IF(D259=$C$171,$Z$171*('Other inputs'!$C$6/'Other inputs'!$C$5),SUM(AH259:AL259))</f>
        <v>1.7378039477952152</v>
      </c>
      <c r="AU259" s="210">
        <f t="shared" si="51"/>
        <v>1.7378039477952152</v>
      </c>
      <c r="AV259" s="214"/>
      <c r="AW259" s="199">
        <f>IF($G259=1,0,IF($B259=$B$172,AC259*('Other inputs'!$F$6/'Other inputs'!$F$5)-('Other inputs'!$C$28/1000000),AC259*('Other inputs'!$F$6/'Other inputs'!$F$5)))</f>
        <v>0</v>
      </c>
      <c r="AX259" s="200">
        <f>IF($G259=1,0,IF($B259=$B$172,AD259*('Other inputs'!$F$6/'Other inputs'!$F$5)-('Other inputs'!$C$29/1000000),AD259*('Other inputs'!$F$6/'Other inputs'!$F$5)))</f>
        <v>0</v>
      </c>
      <c r="AY259" s="200">
        <f>IF($G259=1,0,AE259*('Other inputs'!$F$6/'Other inputs'!$F$5))</f>
        <v>0</v>
      </c>
      <c r="AZ259" s="200">
        <f>IF($G259=1,0,AF259*('Other inputs'!$F$6/'Other inputs'!$F$5))</f>
        <v>0</v>
      </c>
      <c r="BA259" s="200">
        <f>IF($G259=1,0,AG259*('Other inputs'!$F$6/'Other inputs'!$F$5))</f>
        <v>0</v>
      </c>
      <c r="BB259" s="199">
        <f>IF($G259=1,0,AH259*('Other inputs'!$C$7/'Other inputs'!$C$6))</f>
        <v>0</v>
      </c>
      <c r="BC259" s="200">
        <f>IF($G259=1,0,AI259*('Other inputs'!$C$7/'Other inputs'!$C$6))</f>
        <v>1.7378039477952152</v>
      </c>
      <c r="BD259" s="200">
        <f>IF($G259=1,0,AJ259*('Other inputs'!$C$7/'Other inputs'!$C$6))</f>
        <v>0</v>
      </c>
      <c r="BE259" s="200">
        <f>IF($G259=1,0,AK259*('Other inputs'!$C$7/'Other inputs'!$C$6))</f>
        <v>0</v>
      </c>
      <c r="BF259" s="200">
        <f>IF($G259=1,0,AL259*('Other inputs'!$C$7/'Other inputs'!$C$6))</f>
        <v>0</v>
      </c>
      <c r="BG259" s="199">
        <f t="shared" si="52"/>
        <v>0</v>
      </c>
      <c r="BH259" s="200">
        <f t="shared" si="53"/>
        <v>1.7378039477952152</v>
      </c>
      <c r="BI259" s="200">
        <f t="shared" si="54"/>
        <v>0</v>
      </c>
      <c r="BJ259" s="200">
        <f t="shared" si="55"/>
        <v>0</v>
      </c>
      <c r="BK259" s="210">
        <f t="shared" si="56"/>
        <v>0</v>
      </c>
      <c r="BL259" s="200"/>
      <c r="BM259" s="199">
        <f>IF(D259=C$171,'Other inputs'!$C$13/1000000,SUM(AW259:BA259))</f>
        <v>0</v>
      </c>
      <c r="BN259" s="200">
        <f>IF(B259=$B$171,$AT$171*('Other inputs'!$C$7/'Other inputs'!$C$6),SUM(BB259:BF259))</f>
        <v>1.7378039477952152</v>
      </c>
      <c r="BO259" s="188">
        <f t="shared" si="57"/>
        <v>1.7378039477952152</v>
      </c>
    </row>
    <row r="260" spans="2:67">
      <c r="B260" s="121" t="str">
        <f>'KI 2019-20'!B261</f>
        <v>E2341</v>
      </c>
      <c r="C260" s="160" t="str">
        <f t="shared" si="44"/>
        <v>E2341</v>
      </c>
      <c r="D260" s="160" t="str">
        <f t="shared" si="45"/>
        <v>E2341</v>
      </c>
      <c r="E260" t="str">
        <f>INDEX('KI 2019-20'!D$9:D$383,MATCH($B260,'KI 2019-20'!$B$9:$B$383,0))</f>
        <v>SD</v>
      </c>
      <c r="F260" t="str">
        <f>INDEX('KI 2019-20'!E$9:E$383,MATCH($B260,'KI 2019-20'!$B$9:$B$383,0))</f>
        <v>P1909</v>
      </c>
      <c r="G260" s="119">
        <v>0</v>
      </c>
      <c r="H260" s="120" t="str">
        <f>INDEX('KI 2019-20'!F$9:F$383,MATCH($B260,'KI 2019-20'!$B$9:$B$383,0))</f>
        <v>Rossendale</v>
      </c>
      <c r="I260" s="154">
        <f>_xlfn.IFNA(IF($B260=$B$382,0,INDEX('I.Supplementary 2019-20'!N$8:N$191,MATCH($B260,'I.Supplementary 2019-20'!$B$8:$B$191,0))),INDEX('KI 2019-20'!N$9:N$383,MATCH($B260,'KI 2019-20'!$B$9:$B$383,0)))</f>
        <v>0</v>
      </c>
      <c r="J260" s="153">
        <f>_xlfn.IFNA(IF($B260=$B$382,0,INDEX('I.Supplementary 2019-20'!O$8:O$191,MATCH($B260,'I.Supplementary 2019-20'!$B$8:$B$191,0))),INDEX('KI 2019-20'!O$9:O$383,MATCH($B260,'KI 2019-20'!$B$9:$B$383,0)))</f>
        <v>0</v>
      </c>
      <c r="K260" s="153">
        <f>_xlfn.IFNA(IF($B260=$B$382,0,INDEX('I.Supplementary 2019-20'!P$8:P$191,MATCH($B260,'I.Supplementary 2019-20'!$B$8:$B$191,0))),INDEX('KI 2019-20'!P$9:P$383,MATCH($B260,'KI 2019-20'!$B$9:$B$383,0)))</f>
        <v>0</v>
      </c>
      <c r="L260" s="153">
        <f>_xlfn.IFNA(IF($B260=$B$382,0,INDEX('I.Supplementary 2019-20'!Q$8:Q$191,MATCH($B260,'I.Supplementary 2019-20'!$B$8:$B$191,0))),INDEX('KI 2019-20'!Q$9:Q$383,MATCH($B260,'KI 2019-20'!$B$9:$B$383,0)))</f>
        <v>0</v>
      </c>
      <c r="M260" s="155">
        <f>_xlfn.IFNA(IF($B260=$B$382,0,INDEX('I.Supplementary 2019-20'!R$8:R$191,MATCH($B260,'I.Supplementary 2019-20'!$B$8:$B$191,0))),INDEX('KI 2019-20'!R$9:R$383,MATCH($B260,'KI 2019-20'!$B$9:$B$383,0)))</f>
        <v>0</v>
      </c>
      <c r="N260" s="153">
        <f>_xlfn.IFNA(IF($B260=$B$382,0,INDEX('I.Supplementary 2019-20'!S$8:S$191,MATCH($B260,'I.Supplementary 2019-20'!$B$8:$B$191,0))),INDEX('KI 2019-20'!S$9:S$383,MATCH($B260,'KI 2019-20'!$B$9:$B$383,0)))</f>
        <v>0</v>
      </c>
      <c r="O260" s="153">
        <f>_xlfn.IFNA(IF($B260=$B$382,0,INDEX('I.Supplementary 2019-20'!T$8:T$191,MATCH($B260,'I.Supplementary 2019-20'!$B$8:$B$191,0))),INDEX('KI 2019-20'!T$9:T$383,MATCH($B260,'KI 2019-20'!$B$9:$B$383,0)))</f>
        <v>2.1446149834243822</v>
      </c>
      <c r="P260" s="153">
        <f>_xlfn.IFNA(IF($B260=$B$382,0,INDEX('I.Supplementary 2019-20'!U$8:U$191,MATCH($B260,'I.Supplementary 2019-20'!$B$8:$B$191,0))),INDEX('KI 2019-20'!U$9:U$383,MATCH($B260,'KI 2019-20'!$B$9:$B$383,0)))</f>
        <v>0</v>
      </c>
      <c r="Q260" s="153">
        <f>_xlfn.IFNA(IF($B260=$B$382,0,INDEX('I.Supplementary 2019-20'!V$8:V$191,MATCH($B260,'I.Supplementary 2019-20'!$B$8:$B$191,0))),INDEX('KI 2019-20'!V$9:V$383,MATCH($B260,'KI 2019-20'!$B$9:$B$383,0)))</f>
        <v>0</v>
      </c>
      <c r="R260" s="155">
        <f>_xlfn.IFNA(IF($B260=$B$382,0,INDEX('I.Supplementary 2019-20'!W$8:W$191,MATCH($B260,'I.Supplementary 2019-20'!$B$8:$B$191,0))),INDEX('KI 2019-20'!W$9:W$383,MATCH($B260,'KI 2019-20'!$B$9:$B$383,0)))</f>
        <v>0</v>
      </c>
      <c r="S260" s="153">
        <f>_xlfn.IFNA(IF($B260=$B$382,0,INDEX('I.Supplementary 2019-20'!X$8:X$191,MATCH($B260,'I.Supplementary 2019-20'!$B$8:$B$191,0))),INDEX('KI 2019-20'!X$9:X$383,MATCH($B260,'KI 2019-20'!$B$9:$B$383,0)))</f>
        <v>0</v>
      </c>
      <c r="T260" s="153">
        <f>_xlfn.IFNA(IF($B260=$B$382,0,INDEX('I.Supplementary 2019-20'!Y$8:Y$191,MATCH($B260,'I.Supplementary 2019-20'!$B$8:$B$191,0))),INDEX('KI 2019-20'!Y$9:Y$383,MATCH($B260,'KI 2019-20'!$B$9:$B$383,0)))</f>
        <v>2.1446149834243822</v>
      </c>
      <c r="U260" s="153">
        <f>_xlfn.IFNA(IF($B260=$B$382,0,INDEX('I.Supplementary 2019-20'!Z$8:Z$191,MATCH($B260,'I.Supplementary 2019-20'!$B$8:$B$191,0))),INDEX('KI 2019-20'!Z$9:Z$383,MATCH($B260,'KI 2019-20'!$B$9:$B$383,0)))</f>
        <v>0</v>
      </c>
      <c r="V260" s="153">
        <f>_xlfn.IFNA(IF($B260=$B$382,0,INDEX('I.Supplementary 2019-20'!AA$8:AA$191,MATCH($B260,'I.Supplementary 2019-20'!$B$8:$B$191,0))),INDEX('KI 2019-20'!AA$9:AA$383,MATCH($B260,'KI 2019-20'!$B$9:$B$383,0)))</f>
        <v>0</v>
      </c>
      <c r="W260" s="155">
        <f>_xlfn.IFNA(IF($B260=$B$382,0,INDEX('I.Supplementary 2019-20'!AB$8:AB$191,MATCH($B260,'I.Supplementary 2019-20'!$B$8:$B$191,0))),INDEX('KI 2019-20'!AB$9:AB$383,MATCH($B260,'KI 2019-20'!$B$9:$B$383,0)))</f>
        <v>0</v>
      </c>
      <c r="Y260" s="154">
        <f>_xlfn.IFNA(IF($B260=$B$382,0,INDEX('I.Supplementary 2019-20'!$I$8:$I$191,MATCH($B260,'I.Supplementary 2019-20'!$B$8:$B$191,0))),INDEX('KI 2019-20'!$I$9:$I$383,MATCH($B260,'KI 2019-20'!$B$9:$B$383,0)))</f>
        <v>0</v>
      </c>
      <c r="Z260" s="153">
        <f>_xlfn.IFNA(IF($B260=$B$382,0,INDEX('I.Supplementary 2019-20'!$J$8:$J$191,MATCH($B260,'I.Supplementary 2019-20'!$B$8:$B$191,0))),INDEX('KI 2019-20'!$J$9:$J$383,MATCH($B260,'KI 2019-20'!$B$9:$B$383,0)))</f>
        <v>2.1446149834243822</v>
      </c>
      <c r="AA260" s="155">
        <f>_xlfn.IFNA(IF($B260=$B$382,0,INDEX('I.Supplementary 2019-20'!$H$8:$H$191,MATCH($B260,'I.Supplementary 2019-20'!$B$8:$B$191,0))),INDEX('KI 2019-20'!$H$9:$H$383,MATCH($B260,'KI 2019-20'!$B$9:$B$383,0)))</f>
        <v>2.1446149834243822</v>
      </c>
      <c r="AC260" s="156">
        <f>I260*('Other inputs'!$C$6/'Other inputs'!$C$5)</f>
        <v>0</v>
      </c>
      <c r="AD260" s="149">
        <f>IF(B260=$B$35,J260*('Other inputs'!$C$6/'Other inputs'!$C$5)-('Other inputs'!$C$18/1000000),J260*('Other inputs'!$C$6/'Other inputs'!$C$5))</f>
        <v>0</v>
      </c>
      <c r="AE260" s="149">
        <f>K260*('Other inputs'!$C$6/'Other inputs'!$C$5)</f>
        <v>0</v>
      </c>
      <c r="AF260" s="149">
        <f>L260*('Other inputs'!$C$6/'Other inputs'!$C$5)</f>
        <v>0</v>
      </c>
      <c r="AG260" s="188">
        <f>M260*('Other inputs'!$C$6/'Other inputs'!$C$5)</f>
        <v>0</v>
      </c>
      <c r="AH260" s="149">
        <f>N260*('Other inputs'!$C$6/'Other inputs'!$C$5)</f>
        <v>0</v>
      </c>
      <c r="AI260" s="149">
        <f>O260*('Other inputs'!$C$6/'Other inputs'!$C$5)</f>
        <v>2.1795577937449426</v>
      </c>
      <c r="AJ260" s="149">
        <f>P260*('Other inputs'!$C$6/'Other inputs'!$C$5)</f>
        <v>0</v>
      </c>
      <c r="AK260" s="149">
        <f>Q260*('Other inputs'!$C$6/'Other inputs'!$C$5)</f>
        <v>0</v>
      </c>
      <c r="AL260" s="188">
        <f>R260*('Other inputs'!$C$6/'Other inputs'!$C$5)</f>
        <v>0</v>
      </c>
      <c r="AM260" s="156">
        <f t="shared" si="46"/>
        <v>0</v>
      </c>
      <c r="AN260" s="149">
        <f t="shared" si="47"/>
        <v>2.1795577937449426</v>
      </c>
      <c r="AO260" s="149">
        <f t="shared" si="48"/>
        <v>0</v>
      </c>
      <c r="AP260" s="149">
        <f t="shared" si="49"/>
        <v>0</v>
      </c>
      <c r="AQ260" s="188">
        <f t="shared" si="50"/>
        <v>0</v>
      </c>
      <c r="AR260" s="149"/>
      <c r="AS260" s="156">
        <f>IF(D260=$C$171,'Other inputs'!$C$12/1000000,SUM(AC260:AG260))</f>
        <v>0</v>
      </c>
      <c r="AT260" s="200">
        <f>IF(D260=$C$171,$Z$171*('Other inputs'!$C$6/'Other inputs'!$C$5),SUM(AH260:AL260))</f>
        <v>2.1795577937449426</v>
      </c>
      <c r="AU260" s="210">
        <f t="shared" si="51"/>
        <v>2.1795577937449426</v>
      </c>
      <c r="AV260" s="214"/>
      <c r="AW260" s="199">
        <f>IF($G260=1,0,IF($B260=$B$172,AC260*('Other inputs'!$F$6/'Other inputs'!$F$5)-('Other inputs'!$C$28/1000000),AC260*('Other inputs'!$F$6/'Other inputs'!$F$5)))</f>
        <v>0</v>
      </c>
      <c r="AX260" s="200">
        <f>IF($G260=1,0,IF($B260=$B$172,AD260*('Other inputs'!$F$6/'Other inputs'!$F$5)-('Other inputs'!$C$29/1000000),AD260*('Other inputs'!$F$6/'Other inputs'!$F$5)))</f>
        <v>0</v>
      </c>
      <c r="AY260" s="200">
        <f>IF($G260=1,0,AE260*('Other inputs'!$F$6/'Other inputs'!$F$5))</f>
        <v>0</v>
      </c>
      <c r="AZ260" s="200">
        <f>IF($G260=1,0,AF260*('Other inputs'!$F$6/'Other inputs'!$F$5))</f>
        <v>0</v>
      </c>
      <c r="BA260" s="200">
        <f>IF($G260=1,0,AG260*('Other inputs'!$F$6/'Other inputs'!$F$5))</f>
        <v>0</v>
      </c>
      <c r="BB260" s="199">
        <f>IF($G260=1,0,AH260*('Other inputs'!$C$7/'Other inputs'!$C$6))</f>
        <v>0</v>
      </c>
      <c r="BC260" s="200">
        <f>IF($G260=1,0,AI260*('Other inputs'!$C$7/'Other inputs'!$C$6))</f>
        <v>2.1795577937449426</v>
      </c>
      <c r="BD260" s="200">
        <f>IF($G260=1,0,AJ260*('Other inputs'!$C$7/'Other inputs'!$C$6))</f>
        <v>0</v>
      </c>
      <c r="BE260" s="200">
        <f>IF($G260=1,0,AK260*('Other inputs'!$C$7/'Other inputs'!$C$6))</f>
        <v>0</v>
      </c>
      <c r="BF260" s="200">
        <f>IF($G260=1,0,AL260*('Other inputs'!$C$7/'Other inputs'!$C$6))</f>
        <v>0</v>
      </c>
      <c r="BG260" s="199">
        <f t="shared" si="52"/>
        <v>0</v>
      </c>
      <c r="BH260" s="200">
        <f t="shared" si="53"/>
        <v>2.1795577937449426</v>
      </c>
      <c r="BI260" s="200">
        <f t="shared" si="54"/>
        <v>0</v>
      </c>
      <c r="BJ260" s="200">
        <f t="shared" si="55"/>
        <v>0</v>
      </c>
      <c r="BK260" s="210">
        <f t="shared" si="56"/>
        <v>0</v>
      </c>
      <c r="BL260" s="200"/>
      <c r="BM260" s="199">
        <f>IF(D260=C$171,'Other inputs'!$C$13/1000000,SUM(AW260:BA260))</f>
        <v>0</v>
      </c>
      <c r="BN260" s="200">
        <f>IF(B260=$B$171,$AT$171*('Other inputs'!$C$7/'Other inputs'!$C$6),SUM(BB260:BF260))</f>
        <v>2.1795577937449426</v>
      </c>
      <c r="BO260" s="188">
        <f t="shared" si="57"/>
        <v>2.1795577937449426</v>
      </c>
    </row>
    <row r="261" spans="2:67">
      <c r="B261" s="121" t="str">
        <f>'KI 2019-20'!B262</f>
        <v>E1436</v>
      </c>
      <c r="C261" s="160" t="str">
        <f t="shared" si="44"/>
        <v>E1436</v>
      </c>
      <c r="D261" s="160" t="str">
        <f t="shared" si="45"/>
        <v>E1436</v>
      </c>
      <c r="E261" t="str">
        <f>INDEX('KI 2019-20'!D$9:D$383,MATCH($B261,'KI 2019-20'!$B$9:$B$383,0))</f>
        <v>SD</v>
      </c>
      <c r="F261" t="str">
        <f>INDEX('KI 2019-20'!E$9:E$383,MATCH($B261,'KI 2019-20'!$B$9:$B$383,0))</f>
        <v>P1914</v>
      </c>
      <c r="G261" s="119">
        <v>0</v>
      </c>
      <c r="H261" s="120" t="str">
        <f>INDEX('KI 2019-20'!F$9:F$383,MATCH($B261,'KI 2019-20'!$B$9:$B$383,0))</f>
        <v>Rother</v>
      </c>
      <c r="I261" s="154">
        <f>_xlfn.IFNA(IF($B261=$B$382,0,INDEX('I.Supplementary 2019-20'!N$8:N$191,MATCH($B261,'I.Supplementary 2019-20'!$B$8:$B$191,0))),INDEX('KI 2019-20'!N$9:N$383,MATCH($B261,'KI 2019-20'!$B$9:$B$383,0)))</f>
        <v>0</v>
      </c>
      <c r="J261" s="153">
        <f>_xlfn.IFNA(IF($B261=$B$382,0,INDEX('I.Supplementary 2019-20'!O$8:O$191,MATCH($B261,'I.Supplementary 2019-20'!$B$8:$B$191,0))),INDEX('KI 2019-20'!O$9:O$383,MATCH($B261,'KI 2019-20'!$B$9:$B$383,0)))</f>
        <v>0</v>
      </c>
      <c r="K261" s="153">
        <f>_xlfn.IFNA(IF($B261=$B$382,0,INDEX('I.Supplementary 2019-20'!P$8:P$191,MATCH($B261,'I.Supplementary 2019-20'!$B$8:$B$191,0))),INDEX('KI 2019-20'!P$9:P$383,MATCH($B261,'KI 2019-20'!$B$9:$B$383,0)))</f>
        <v>0</v>
      </c>
      <c r="L261" s="153">
        <f>_xlfn.IFNA(IF($B261=$B$382,0,INDEX('I.Supplementary 2019-20'!Q$8:Q$191,MATCH($B261,'I.Supplementary 2019-20'!$B$8:$B$191,0))),INDEX('KI 2019-20'!Q$9:Q$383,MATCH($B261,'KI 2019-20'!$B$9:$B$383,0)))</f>
        <v>0</v>
      </c>
      <c r="M261" s="155">
        <f>_xlfn.IFNA(IF($B261=$B$382,0,INDEX('I.Supplementary 2019-20'!R$8:R$191,MATCH($B261,'I.Supplementary 2019-20'!$B$8:$B$191,0))),INDEX('KI 2019-20'!R$9:R$383,MATCH($B261,'KI 2019-20'!$B$9:$B$383,0)))</f>
        <v>0</v>
      </c>
      <c r="N261" s="153">
        <f>_xlfn.IFNA(IF($B261=$B$382,0,INDEX('I.Supplementary 2019-20'!S$8:S$191,MATCH($B261,'I.Supplementary 2019-20'!$B$8:$B$191,0))),INDEX('KI 2019-20'!S$9:S$383,MATCH($B261,'KI 2019-20'!$B$9:$B$383,0)))</f>
        <v>0</v>
      </c>
      <c r="O261" s="153">
        <f>_xlfn.IFNA(IF($B261=$B$382,0,INDEX('I.Supplementary 2019-20'!T$8:T$191,MATCH($B261,'I.Supplementary 2019-20'!$B$8:$B$191,0))),INDEX('KI 2019-20'!T$9:T$383,MATCH($B261,'KI 2019-20'!$B$9:$B$383,0)))</f>
        <v>2.3373226945388881</v>
      </c>
      <c r="P261" s="153">
        <f>_xlfn.IFNA(IF($B261=$B$382,0,INDEX('I.Supplementary 2019-20'!U$8:U$191,MATCH($B261,'I.Supplementary 2019-20'!$B$8:$B$191,0))),INDEX('KI 2019-20'!U$9:U$383,MATCH($B261,'KI 2019-20'!$B$9:$B$383,0)))</f>
        <v>0</v>
      </c>
      <c r="Q261" s="153">
        <f>_xlfn.IFNA(IF($B261=$B$382,0,INDEX('I.Supplementary 2019-20'!V$8:V$191,MATCH($B261,'I.Supplementary 2019-20'!$B$8:$B$191,0))),INDEX('KI 2019-20'!V$9:V$383,MATCH($B261,'KI 2019-20'!$B$9:$B$383,0)))</f>
        <v>0</v>
      </c>
      <c r="R261" s="155">
        <f>_xlfn.IFNA(IF($B261=$B$382,0,INDEX('I.Supplementary 2019-20'!W$8:W$191,MATCH($B261,'I.Supplementary 2019-20'!$B$8:$B$191,0))),INDEX('KI 2019-20'!W$9:W$383,MATCH($B261,'KI 2019-20'!$B$9:$B$383,0)))</f>
        <v>0</v>
      </c>
      <c r="S261" s="153">
        <f>_xlfn.IFNA(IF($B261=$B$382,0,INDEX('I.Supplementary 2019-20'!X$8:X$191,MATCH($B261,'I.Supplementary 2019-20'!$B$8:$B$191,0))),INDEX('KI 2019-20'!X$9:X$383,MATCH($B261,'KI 2019-20'!$B$9:$B$383,0)))</f>
        <v>0</v>
      </c>
      <c r="T261" s="153">
        <f>_xlfn.IFNA(IF($B261=$B$382,0,INDEX('I.Supplementary 2019-20'!Y$8:Y$191,MATCH($B261,'I.Supplementary 2019-20'!$B$8:$B$191,0))),INDEX('KI 2019-20'!Y$9:Y$383,MATCH($B261,'KI 2019-20'!$B$9:$B$383,0)))</f>
        <v>2.3373226945388881</v>
      </c>
      <c r="U261" s="153">
        <f>_xlfn.IFNA(IF($B261=$B$382,0,INDEX('I.Supplementary 2019-20'!Z$8:Z$191,MATCH($B261,'I.Supplementary 2019-20'!$B$8:$B$191,0))),INDEX('KI 2019-20'!Z$9:Z$383,MATCH($B261,'KI 2019-20'!$B$9:$B$383,0)))</f>
        <v>0</v>
      </c>
      <c r="V261" s="153">
        <f>_xlfn.IFNA(IF($B261=$B$382,0,INDEX('I.Supplementary 2019-20'!AA$8:AA$191,MATCH($B261,'I.Supplementary 2019-20'!$B$8:$B$191,0))),INDEX('KI 2019-20'!AA$9:AA$383,MATCH($B261,'KI 2019-20'!$B$9:$B$383,0)))</f>
        <v>0</v>
      </c>
      <c r="W261" s="155">
        <f>_xlfn.IFNA(IF($B261=$B$382,0,INDEX('I.Supplementary 2019-20'!AB$8:AB$191,MATCH($B261,'I.Supplementary 2019-20'!$B$8:$B$191,0))),INDEX('KI 2019-20'!AB$9:AB$383,MATCH($B261,'KI 2019-20'!$B$9:$B$383,0)))</f>
        <v>0</v>
      </c>
      <c r="Y261" s="154">
        <f>_xlfn.IFNA(IF($B261=$B$382,0,INDEX('I.Supplementary 2019-20'!$I$8:$I$191,MATCH($B261,'I.Supplementary 2019-20'!$B$8:$B$191,0))),INDEX('KI 2019-20'!$I$9:$I$383,MATCH($B261,'KI 2019-20'!$B$9:$B$383,0)))</f>
        <v>0</v>
      </c>
      <c r="Z261" s="153">
        <f>_xlfn.IFNA(IF($B261=$B$382,0,INDEX('I.Supplementary 2019-20'!$J$8:$J$191,MATCH($B261,'I.Supplementary 2019-20'!$B$8:$B$191,0))),INDEX('KI 2019-20'!$J$9:$J$383,MATCH($B261,'KI 2019-20'!$B$9:$B$383,0)))</f>
        <v>2.3373226945388881</v>
      </c>
      <c r="AA261" s="155">
        <f>_xlfn.IFNA(IF($B261=$B$382,0,INDEX('I.Supplementary 2019-20'!$H$8:$H$191,MATCH($B261,'I.Supplementary 2019-20'!$B$8:$B$191,0))),INDEX('KI 2019-20'!$H$9:$H$383,MATCH($B261,'KI 2019-20'!$B$9:$B$383,0)))</f>
        <v>2.3373226945388881</v>
      </c>
      <c r="AC261" s="156">
        <f>I261*('Other inputs'!$C$6/'Other inputs'!$C$5)</f>
        <v>0</v>
      </c>
      <c r="AD261" s="149">
        <f>IF(B261=$B$35,J261*('Other inputs'!$C$6/'Other inputs'!$C$5)-('Other inputs'!$C$18/1000000),J261*('Other inputs'!$C$6/'Other inputs'!$C$5))</f>
        <v>0</v>
      </c>
      <c r="AE261" s="149">
        <f>K261*('Other inputs'!$C$6/'Other inputs'!$C$5)</f>
        <v>0</v>
      </c>
      <c r="AF261" s="149">
        <f>L261*('Other inputs'!$C$6/'Other inputs'!$C$5)</f>
        <v>0</v>
      </c>
      <c r="AG261" s="188">
        <f>M261*('Other inputs'!$C$6/'Other inputs'!$C$5)</f>
        <v>0</v>
      </c>
      <c r="AH261" s="149">
        <f>N261*('Other inputs'!$C$6/'Other inputs'!$C$5)</f>
        <v>0</v>
      </c>
      <c r="AI261" s="149">
        <f>O261*('Other inputs'!$C$6/'Other inputs'!$C$5)</f>
        <v>2.3754053453664059</v>
      </c>
      <c r="AJ261" s="149">
        <f>P261*('Other inputs'!$C$6/'Other inputs'!$C$5)</f>
        <v>0</v>
      </c>
      <c r="AK261" s="149">
        <f>Q261*('Other inputs'!$C$6/'Other inputs'!$C$5)</f>
        <v>0</v>
      </c>
      <c r="AL261" s="188">
        <f>R261*('Other inputs'!$C$6/'Other inputs'!$C$5)</f>
        <v>0</v>
      </c>
      <c r="AM261" s="156">
        <f t="shared" si="46"/>
        <v>0</v>
      </c>
      <c r="AN261" s="149">
        <f t="shared" si="47"/>
        <v>2.3754053453664059</v>
      </c>
      <c r="AO261" s="149">
        <f t="shared" si="48"/>
        <v>0</v>
      </c>
      <c r="AP261" s="149">
        <f t="shared" si="49"/>
        <v>0</v>
      </c>
      <c r="AQ261" s="188">
        <f t="shared" si="50"/>
        <v>0</v>
      </c>
      <c r="AR261" s="149"/>
      <c r="AS261" s="156">
        <f>IF(D261=$C$171,'Other inputs'!$C$12/1000000,SUM(AC261:AG261))</f>
        <v>0</v>
      </c>
      <c r="AT261" s="200">
        <f>IF(D261=$C$171,$Z$171*('Other inputs'!$C$6/'Other inputs'!$C$5),SUM(AH261:AL261))</f>
        <v>2.3754053453664059</v>
      </c>
      <c r="AU261" s="210">
        <f t="shared" si="51"/>
        <v>2.3754053453664059</v>
      </c>
      <c r="AV261" s="214"/>
      <c r="AW261" s="199">
        <f>IF($G261=1,0,IF($B261=$B$172,AC261*('Other inputs'!$F$6/'Other inputs'!$F$5)-('Other inputs'!$C$28/1000000),AC261*('Other inputs'!$F$6/'Other inputs'!$F$5)))</f>
        <v>0</v>
      </c>
      <c r="AX261" s="200">
        <f>IF($G261=1,0,IF($B261=$B$172,AD261*('Other inputs'!$F$6/'Other inputs'!$F$5)-('Other inputs'!$C$29/1000000),AD261*('Other inputs'!$F$6/'Other inputs'!$F$5)))</f>
        <v>0</v>
      </c>
      <c r="AY261" s="200">
        <f>IF($G261=1,0,AE261*('Other inputs'!$F$6/'Other inputs'!$F$5))</f>
        <v>0</v>
      </c>
      <c r="AZ261" s="200">
        <f>IF($G261=1,0,AF261*('Other inputs'!$F$6/'Other inputs'!$F$5))</f>
        <v>0</v>
      </c>
      <c r="BA261" s="200">
        <f>IF($G261=1,0,AG261*('Other inputs'!$F$6/'Other inputs'!$F$5))</f>
        <v>0</v>
      </c>
      <c r="BB261" s="199">
        <f>IF($G261=1,0,AH261*('Other inputs'!$C$7/'Other inputs'!$C$6))</f>
        <v>0</v>
      </c>
      <c r="BC261" s="200">
        <f>IF($G261=1,0,AI261*('Other inputs'!$C$7/'Other inputs'!$C$6))</f>
        <v>2.3754053453664059</v>
      </c>
      <c r="BD261" s="200">
        <f>IF($G261=1,0,AJ261*('Other inputs'!$C$7/'Other inputs'!$C$6))</f>
        <v>0</v>
      </c>
      <c r="BE261" s="200">
        <f>IF($G261=1,0,AK261*('Other inputs'!$C$7/'Other inputs'!$C$6))</f>
        <v>0</v>
      </c>
      <c r="BF261" s="200">
        <f>IF($G261=1,0,AL261*('Other inputs'!$C$7/'Other inputs'!$C$6))</f>
        <v>0</v>
      </c>
      <c r="BG261" s="199">
        <f t="shared" si="52"/>
        <v>0</v>
      </c>
      <c r="BH261" s="200">
        <f t="shared" si="53"/>
        <v>2.3754053453664059</v>
      </c>
      <c r="BI261" s="200">
        <f t="shared" si="54"/>
        <v>0</v>
      </c>
      <c r="BJ261" s="200">
        <f t="shared" si="55"/>
        <v>0</v>
      </c>
      <c r="BK261" s="210">
        <f t="shared" si="56"/>
        <v>0</v>
      </c>
      <c r="BL261" s="200"/>
      <c r="BM261" s="199">
        <f>IF(D261=C$171,'Other inputs'!$C$13/1000000,SUM(AW261:BA261))</f>
        <v>0</v>
      </c>
      <c r="BN261" s="200">
        <f>IF(B261=$B$171,$AT$171*('Other inputs'!$C$7/'Other inputs'!$C$6),SUM(BB261:BF261))</f>
        <v>2.3754053453664059</v>
      </c>
      <c r="BO261" s="188">
        <f t="shared" si="57"/>
        <v>2.3754053453664059</v>
      </c>
    </row>
    <row r="262" spans="2:67">
      <c r="B262" s="121" t="str">
        <f>'KI 2019-20'!B263</f>
        <v>E4403</v>
      </c>
      <c r="C262" s="160" t="str">
        <f t="shared" si="44"/>
        <v>E4403</v>
      </c>
      <c r="D262" s="160" t="str">
        <f t="shared" si="45"/>
        <v>E4403</v>
      </c>
      <c r="E262" t="str">
        <f>INDEX('KI 2019-20'!D$9:D$383,MATCH($B262,'KI 2019-20'!$B$9:$B$383,0))</f>
        <v>MD</v>
      </c>
      <c r="F262">
        <f>INDEX('KI 2019-20'!E$9:E$383,MATCH($B262,'KI 2019-20'!$B$9:$B$383,0))</f>
        <v>0</v>
      </c>
      <c r="G262" s="119">
        <v>0</v>
      </c>
      <c r="H262" s="120" t="str">
        <f>INDEX('KI 2019-20'!F$9:F$383,MATCH($B262,'KI 2019-20'!$B$9:$B$383,0))</f>
        <v>Rotherham</v>
      </c>
      <c r="I262" s="154">
        <f>_xlfn.IFNA(IF($B262=$B$382,0,INDEX('I.Supplementary 2019-20'!N$8:N$191,MATCH($B262,'I.Supplementary 2019-20'!$B$8:$B$191,0))),INDEX('KI 2019-20'!N$9:N$383,MATCH($B262,'KI 2019-20'!$B$9:$B$383,0)))</f>
        <v>14.555450322162672</v>
      </c>
      <c r="J262" s="153">
        <f>_xlfn.IFNA(IF($B262=$B$382,0,INDEX('I.Supplementary 2019-20'!O$8:O$191,MATCH($B262,'I.Supplementary 2019-20'!$B$8:$B$191,0))),INDEX('KI 2019-20'!O$9:O$383,MATCH($B262,'KI 2019-20'!$B$9:$B$383,0)))</f>
        <v>0.30202268591669762</v>
      </c>
      <c r="K262" s="153">
        <f>_xlfn.IFNA(IF($B262=$B$382,0,INDEX('I.Supplementary 2019-20'!P$8:P$191,MATCH($B262,'I.Supplementary 2019-20'!$B$8:$B$191,0))),INDEX('KI 2019-20'!P$9:P$383,MATCH($B262,'KI 2019-20'!$B$9:$B$383,0)))</f>
        <v>0</v>
      </c>
      <c r="L262" s="153">
        <f>_xlfn.IFNA(IF($B262=$B$382,0,INDEX('I.Supplementary 2019-20'!Q$8:Q$191,MATCH($B262,'I.Supplementary 2019-20'!$B$8:$B$191,0))),INDEX('KI 2019-20'!Q$9:Q$383,MATCH($B262,'KI 2019-20'!$B$9:$B$383,0)))</f>
        <v>0</v>
      </c>
      <c r="M262" s="155">
        <f>_xlfn.IFNA(IF($B262=$B$382,0,INDEX('I.Supplementary 2019-20'!R$8:R$191,MATCH($B262,'I.Supplementary 2019-20'!$B$8:$B$191,0))),INDEX('KI 2019-20'!R$9:R$383,MATCH($B262,'KI 2019-20'!$B$9:$B$383,0)))</f>
        <v>0</v>
      </c>
      <c r="N262" s="153">
        <f>_xlfn.IFNA(IF($B262=$B$382,0,INDEX('I.Supplementary 2019-20'!S$8:S$191,MATCH($B262,'I.Supplementary 2019-20'!$B$8:$B$191,0))),INDEX('KI 2019-20'!S$9:S$383,MATCH($B262,'KI 2019-20'!$B$9:$B$383,0)))</f>
        <v>54.990720486633606</v>
      </c>
      <c r="O262" s="153">
        <f>_xlfn.IFNA(IF($B262=$B$382,0,INDEX('I.Supplementary 2019-20'!T$8:T$191,MATCH($B262,'I.Supplementary 2019-20'!$B$8:$B$191,0))),INDEX('KI 2019-20'!T$9:T$383,MATCH($B262,'KI 2019-20'!$B$9:$B$383,0)))</f>
        <v>8.1798296120789171</v>
      </c>
      <c r="P262" s="153">
        <f>_xlfn.IFNA(IF($B262=$B$382,0,INDEX('I.Supplementary 2019-20'!U$8:U$191,MATCH($B262,'I.Supplementary 2019-20'!$B$8:$B$191,0))),INDEX('KI 2019-20'!U$9:U$383,MATCH($B262,'KI 2019-20'!$B$9:$B$383,0)))</f>
        <v>0</v>
      </c>
      <c r="Q262" s="153">
        <f>_xlfn.IFNA(IF($B262=$B$382,0,INDEX('I.Supplementary 2019-20'!V$8:V$191,MATCH($B262,'I.Supplementary 2019-20'!$B$8:$B$191,0))),INDEX('KI 2019-20'!V$9:V$383,MATCH($B262,'KI 2019-20'!$B$9:$B$383,0)))</f>
        <v>0</v>
      </c>
      <c r="R262" s="155">
        <f>_xlfn.IFNA(IF($B262=$B$382,0,INDEX('I.Supplementary 2019-20'!W$8:W$191,MATCH($B262,'I.Supplementary 2019-20'!$B$8:$B$191,0))),INDEX('KI 2019-20'!W$9:W$383,MATCH($B262,'KI 2019-20'!$B$9:$B$383,0)))</f>
        <v>0</v>
      </c>
      <c r="S262" s="153">
        <f>_xlfn.IFNA(IF($B262=$B$382,0,INDEX('I.Supplementary 2019-20'!X$8:X$191,MATCH($B262,'I.Supplementary 2019-20'!$B$8:$B$191,0))),INDEX('KI 2019-20'!X$9:X$383,MATCH($B262,'KI 2019-20'!$B$9:$B$383,0)))</f>
        <v>69.54617080879629</v>
      </c>
      <c r="T262" s="153">
        <f>_xlfn.IFNA(IF($B262=$B$382,0,INDEX('I.Supplementary 2019-20'!Y$8:Y$191,MATCH($B262,'I.Supplementary 2019-20'!$B$8:$B$191,0))),INDEX('KI 2019-20'!Y$9:Y$383,MATCH($B262,'KI 2019-20'!$B$9:$B$383,0)))</f>
        <v>8.4818522979956157</v>
      </c>
      <c r="U262" s="153">
        <f>_xlfn.IFNA(IF($B262=$B$382,0,INDEX('I.Supplementary 2019-20'!Z$8:Z$191,MATCH($B262,'I.Supplementary 2019-20'!$B$8:$B$191,0))),INDEX('KI 2019-20'!Z$9:Z$383,MATCH($B262,'KI 2019-20'!$B$9:$B$383,0)))</f>
        <v>0</v>
      </c>
      <c r="V262" s="153">
        <f>_xlfn.IFNA(IF($B262=$B$382,0,INDEX('I.Supplementary 2019-20'!AA$8:AA$191,MATCH($B262,'I.Supplementary 2019-20'!$B$8:$B$191,0))),INDEX('KI 2019-20'!AA$9:AA$383,MATCH($B262,'KI 2019-20'!$B$9:$B$383,0)))</f>
        <v>0</v>
      </c>
      <c r="W262" s="155">
        <f>_xlfn.IFNA(IF($B262=$B$382,0,INDEX('I.Supplementary 2019-20'!AB$8:AB$191,MATCH($B262,'I.Supplementary 2019-20'!$B$8:$B$191,0))),INDEX('KI 2019-20'!AB$9:AB$383,MATCH($B262,'KI 2019-20'!$B$9:$B$383,0)))</f>
        <v>0</v>
      </c>
      <c r="Y262" s="154">
        <f>_xlfn.IFNA(IF($B262=$B$382,0,INDEX('I.Supplementary 2019-20'!$I$8:$I$191,MATCH($B262,'I.Supplementary 2019-20'!$B$8:$B$191,0))),INDEX('KI 2019-20'!$I$9:$I$383,MATCH($B262,'KI 2019-20'!$B$9:$B$383,0)))</f>
        <v>14.857473008079371</v>
      </c>
      <c r="Z262" s="153">
        <f>_xlfn.IFNA(IF($B262=$B$382,0,INDEX('I.Supplementary 2019-20'!$J$8:$J$191,MATCH($B262,'I.Supplementary 2019-20'!$B$8:$B$191,0))),INDEX('KI 2019-20'!$J$9:$J$383,MATCH($B262,'KI 2019-20'!$B$9:$B$383,0)))</f>
        <v>63.170550098712525</v>
      </c>
      <c r="AA262" s="155">
        <f>_xlfn.IFNA(IF($B262=$B$382,0,INDEX('I.Supplementary 2019-20'!$H$8:$H$191,MATCH($B262,'I.Supplementary 2019-20'!$B$8:$B$191,0))),INDEX('KI 2019-20'!$H$9:$H$383,MATCH($B262,'KI 2019-20'!$B$9:$B$383,0)))</f>
        <v>78.028023106791892</v>
      </c>
      <c r="AC262" s="156">
        <f>I262*('Other inputs'!$C$6/'Other inputs'!$C$5)</f>
        <v>14.792606335558398</v>
      </c>
      <c r="AD262" s="149">
        <f>IF(B262=$B$35,J262*('Other inputs'!$C$6/'Other inputs'!$C$5)-('Other inputs'!$C$18/1000000),J262*('Other inputs'!$C$6/'Other inputs'!$C$5))</f>
        <v>0.30694362580943407</v>
      </c>
      <c r="AE262" s="149">
        <f>K262*('Other inputs'!$C$6/'Other inputs'!$C$5)</f>
        <v>0</v>
      </c>
      <c r="AF262" s="149">
        <f>L262*('Other inputs'!$C$6/'Other inputs'!$C$5)</f>
        <v>0</v>
      </c>
      <c r="AG262" s="188">
        <f>M262*('Other inputs'!$C$6/'Other inputs'!$C$5)</f>
        <v>0</v>
      </c>
      <c r="AH262" s="149">
        <f>N262*('Other inputs'!$C$6/'Other inputs'!$C$5)</f>
        <v>55.886699639165315</v>
      </c>
      <c r="AI262" s="149">
        <f>O262*('Other inputs'!$C$6/'Other inputs'!$C$5)</f>
        <v>8.313105858304235</v>
      </c>
      <c r="AJ262" s="149">
        <f>P262*('Other inputs'!$C$6/'Other inputs'!$C$5)</f>
        <v>0</v>
      </c>
      <c r="AK262" s="149">
        <f>Q262*('Other inputs'!$C$6/'Other inputs'!$C$5)</f>
        <v>0</v>
      </c>
      <c r="AL262" s="188">
        <f>R262*('Other inputs'!$C$6/'Other inputs'!$C$5)</f>
        <v>0</v>
      </c>
      <c r="AM262" s="156">
        <f t="shared" si="46"/>
        <v>70.679305974723718</v>
      </c>
      <c r="AN262" s="149">
        <f t="shared" si="47"/>
        <v>8.6200494841136699</v>
      </c>
      <c r="AO262" s="149">
        <f t="shared" si="48"/>
        <v>0</v>
      </c>
      <c r="AP262" s="149">
        <f t="shared" si="49"/>
        <v>0</v>
      </c>
      <c r="AQ262" s="188">
        <f t="shared" si="50"/>
        <v>0</v>
      </c>
      <c r="AR262" s="149"/>
      <c r="AS262" s="156">
        <f>IF(D262=$C$171,'Other inputs'!$C$12/1000000,SUM(AC262:AG262))</f>
        <v>15.099549961367833</v>
      </c>
      <c r="AT262" s="200">
        <f>IF(D262=$C$171,$Z$171*('Other inputs'!$C$6/'Other inputs'!$C$5),SUM(AH262:AL262))</f>
        <v>64.199805497469555</v>
      </c>
      <c r="AU262" s="210">
        <f t="shared" si="51"/>
        <v>79.299355458837383</v>
      </c>
      <c r="AV262" s="214"/>
      <c r="AW262" s="199">
        <f>IF($G262=1,0,IF($B262=$B$172,AC262*('Other inputs'!$F$6/'Other inputs'!$F$5)-('Other inputs'!$C$28/1000000),AC262*('Other inputs'!$F$6/'Other inputs'!$F$5)))</f>
        <v>14.874408766907106</v>
      </c>
      <c r="AX262" s="200">
        <f>IF($G262=1,0,IF($B262=$B$172,AD262*('Other inputs'!$F$6/'Other inputs'!$F$5)-('Other inputs'!$C$29/1000000),AD262*('Other inputs'!$F$6/'Other inputs'!$F$5)))</f>
        <v>0.30864100991529264</v>
      </c>
      <c r="AY262" s="200">
        <f>IF($G262=1,0,AE262*('Other inputs'!$F$6/'Other inputs'!$F$5))</f>
        <v>0</v>
      </c>
      <c r="AZ262" s="200">
        <f>IF($G262=1,0,AF262*('Other inputs'!$F$6/'Other inputs'!$F$5))</f>
        <v>0</v>
      </c>
      <c r="BA262" s="200">
        <f>IF($G262=1,0,AG262*('Other inputs'!$F$6/'Other inputs'!$F$5))</f>
        <v>0</v>
      </c>
      <c r="BB262" s="199">
        <f>IF($G262=1,0,AH262*('Other inputs'!$C$7/'Other inputs'!$C$6))</f>
        <v>55.886699639165315</v>
      </c>
      <c r="BC262" s="200">
        <f>IF($G262=1,0,AI262*('Other inputs'!$C$7/'Other inputs'!$C$6))</f>
        <v>8.313105858304235</v>
      </c>
      <c r="BD262" s="200">
        <f>IF($G262=1,0,AJ262*('Other inputs'!$C$7/'Other inputs'!$C$6))</f>
        <v>0</v>
      </c>
      <c r="BE262" s="200">
        <f>IF($G262=1,0,AK262*('Other inputs'!$C$7/'Other inputs'!$C$6))</f>
        <v>0</v>
      </c>
      <c r="BF262" s="200">
        <f>IF($G262=1,0,AL262*('Other inputs'!$C$7/'Other inputs'!$C$6))</f>
        <v>0</v>
      </c>
      <c r="BG262" s="199">
        <f t="shared" si="52"/>
        <v>70.761108406072424</v>
      </c>
      <c r="BH262" s="200">
        <f t="shared" si="53"/>
        <v>8.6217468682195282</v>
      </c>
      <c r="BI262" s="200">
        <f t="shared" si="54"/>
        <v>0</v>
      </c>
      <c r="BJ262" s="200">
        <f t="shared" si="55"/>
        <v>0</v>
      </c>
      <c r="BK262" s="210">
        <f t="shared" si="56"/>
        <v>0</v>
      </c>
      <c r="BL262" s="200"/>
      <c r="BM262" s="199">
        <f>IF(D262=C$171,'Other inputs'!$C$13/1000000,SUM(AW262:BA262))</f>
        <v>15.183049776822399</v>
      </c>
      <c r="BN262" s="200">
        <f>IF(B262=$B$171,$AT$171*('Other inputs'!$C$7/'Other inputs'!$C$6),SUM(BB262:BF262))</f>
        <v>64.199805497469555</v>
      </c>
      <c r="BO262" s="188">
        <f t="shared" si="57"/>
        <v>79.382855274291956</v>
      </c>
    </row>
    <row r="263" spans="2:67">
      <c r="B263" s="121" t="str">
        <f>'KI 2019-20'!B264</f>
        <v>E3733</v>
      </c>
      <c r="C263" s="160" t="str">
        <f t="shared" si="44"/>
        <v>E3733</v>
      </c>
      <c r="D263" s="160" t="str">
        <f t="shared" si="45"/>
        <v>E3733</v>
      </c>
      <c r="E263" t="str">
        <f>INDEX('KI 2019-20'!D$9:D$383,MATCH($B263,'KI 2019-20'!$B$9:$B$383,0))</f>
        <v>SD</v>
      </c>
      <c r="F263">
        <f>INDEX('KI 2019-20'!E$9:E$383,MATCH($B263,'KI 2019-20'!$B$9:$B$383,0))</f>
        <v>0</v>
      </c>
      <c r="G263" s="119">
        <v>0</v>
      </c>
      <c r="H263" s="120" t="str">
        <f>INDEX('KI 2019-20'!F$9:F$383,MATCH($B263,'KI 2019-20'!$B$9:$B$383,0))</f>
        <v>Rugby</v>
      </c>
      <c r="I263" s="154">
        <f>_xlfn.IFNA(IF($B263=$B$382,0,INDEX('I.Supplementary 2019-20'!N$8:N$191,MATCH($B263,'I.Supplementary 2019-20'!$B$8:$B$191,0))),INDEX('KI 2019-20'!N$9:N$383,MATCH($B263,'KI 2019-20'!$B$9:$B$383,0)))</f>
        <v>0</v>
      </c>
      <c r="J263" s="153">
        <f>_xlfn.IFNA(IF($B263=$B$382,0,INDEX('I.Supplementary 2019-20'!O$8:O$191,MATCH($B263,'I.Supplementary 2019-20'!$B$8:$B$191,0))),INDEX('KI 2019-20'!O$9:O$383,MATCH($B263,'KI 2019-20'!$B$9:$B$383,0)))</f>
        <v>0</v>
      </c>
      <c r="K263" s="153">
        <f>_xlfn.IFNA(IF($B263=$B$382,0,INDEX('I.Supplementary 2019-20'!P$8:P$191,MATCH($B263,'I.Supplementary 2019-20'!$B$8:$B$191,0))),INDEX('KI 2019-20'!P$9:P$383,MATCH($B263,'KI 2019-20'!$B$9:$B$383,0)))</f>
        <v>0</v>
      </c>
      <c r="L263" s="153">
        <f>_xlfn.IFNA(IF($B263=$B$382,0,INDEX('I.Supplementary 2019-20'!Q$8:Q$191,MATCH($B263,'I.Supplementary 2019-20'!$B$8:$B$191,0))),INDEX('KI 2019-20'!Q$9:Q$383,MATCH($B263,'KI 2019-20'!$B$9:$B$383,0)))</f>
        <v>0</v>
      </c>
      <c r="M263" s="155">
        <f>_xlfn.IFNA(IF($B263=$B$382,0,INDEX('I.Supplementary 2019-20'!R$8:R$191,MATCH($B263,'I.Supplementary 2019-20'!$B$8:$B$191,0))),INDEX('KI 2019-20'!R$9:R$383,MATCH($B263,'KI 2019-20'!$B$9:$B$383,0)))</f>
        <v>0</v>
      </c>
      <c r="N263" s="153">
        <f>_xlfn.IFNA(IF($B263=$B$382,0,INDEX('I.Supplementary 2019-20'!S$8:S$191,MATCH($B263,'I.Supplementary 2019-20'!$B$8:$B$191,0))),INDEX('KI 2019-20'!S$9:S$383,MATCH($B263,'KI 2019-20'!$B$9:$B$383,0)))</f>
        <v>0</v>
      </c>
      <c r="O263" s="153">
        <f>_xlfn.IFNA(IF($B263=$B$382,0,INDEX('I.Supplementary 2019-20'!T$8:T$191,MATCH($B263,'I.Supplementary 2019-20'!$B$8:$B$191,0))),INDEX('KI 2019-20'!T$9:T$383,MATCH($B263,'KI 2019-20'!$B$9:$B$383,0)))</f>
        <v>2.3756519957488331</v>
      </c>
      <c r="P263" s="153">
        <f>_xlfn.IFNA(IF($B263=$B$382,0,INDEX('I.Supplementary 2019-20'!U$8:U$191,MATCH($B263,'I.Supplementary 2019-20'!$B$8:$B$191,0))),INDEX('KI 2019-20'!U$9:U$383,MATCH($B263,'KI 2019-20'!$B$9:$B$383,0)))</f>
        <v>0</v>
      </c>
      <c r="Q263" s="153">
        <f>_xlfn.IFNA(IF($B263=$B$382,0,INDEX('I.Supplementary 2019-20'!V$8:V$191,MATCH($B263,'I.Supplementary 2019-20'!$B$8:$B$191,0))),INDEX('KI 2019-20'!V$9:V$383,MATCH($B263,'KI 2019-20'!$B$9:$B$383,0)))</f>
        <v>0</v>
      </c>
      <c r="R263" s="155">
        <f>_xlfn.IFNA(IF($B263=$B$382,0,INDEX('I.Supplementary 2019-20'!W$8:W$191,MATCH($B263,'I.Supplementary 2019-20'!$B$8:$B$191,0))),INDEX('KI 2019-20'!W$9:W$383,MATCH($B263,'KI 2019-20'!$B$9:$B$383,0)))</f>
        <v>0</v>
      </c>
      <c r="S263" s="153">
        <f>_xlfn.IFNA(IF($B263=$B$382,0,INDEX('I.Supplementary 2019-20'!X$8:X$191,MATCH($B263,'I.Supplementary 2019-20'!$B$8:$B$191,0))),INDEX('KI 2019-20'!X$9:X$383,MATCH($B263,'KI 2019-20'!$B$9:$B$383,0)))</f>
        <v>0</v>
      </c>
      <c r="T263" s="153">
        <f>_xlfn.IFNA(IF($B263=$B$382,0,INDEX('I.Supplementary 2019-20'!Y$8:Y$191,MATCH($B263,'I.Supplementary 2019-20'!$B$8:$B$191,0))),INDEX('KI 2019-20'!Y$9:Y$383,MATCH($B263,'KI 2019-20'!$B$9:$B$383,0)))</f>
        <v>2.3756519957488331</v>
      </c>
      <c r="U263" s="153">
        <f>_xlfn.IFNA(IF($B263=$B$382,0,INDEX('I.Supplementary 2019-20'!Z$8:Z$191,MATCH($B263,'I.Supplementary 2019-20'!$B$8:$B$191,0))),INDEX('KI 2019-20'!Z$9:Z$383,MATCH($B263,'KI 2019-20'!$B$9:$B$383,0)))</f>
        <v>0</v>
      </c>
      <c r="V263" s="153">
        <f>_xlfn.IFNA(IF($B263=$B$382,0,INDEX('I.Supplementary 2019-20'!AA$8:AA$191,MATCH($B263,'I.Supplementary 2019-20'!$B$8:$B$191,0))),INDEX('KI 2019-20'!AA$9:AA$383,MATCH($B263,'KI 2019-20'!$B$9:$B$383,0)))</f>
        <v>0</v>
      </c>
      <c r="W263" s="155">
        <f>_xlfn.IFNA(IF($B263=$B$382,0,INDEX('I.Supplementary 2019-20'!AB$8:AB$191,MATCH($B263,'I.Supplementary 2019-20'!$B$8:$B$191,0))),INDEX('KI 2019-20'!AB$9:AB$383,MATCH($B263,'KI 2019-20'!$B$9:$B$383,0)))</f>
        <v>0</v>
      </c>
      <c r="Y263" s="154">
        <f>_xlfn.IFNA(IF($B263=$B$382,0,INDEX('I.Supplementary 2019-20'!$I$8:$I$191,MATCH($B263,'I.Supplementary 2019-20'!$B$8:$B$191,0))),INDEX('KI 2019-20'!$I$9:$I$383,MATCH($B263,'KI 2019-20'!$B$9:$B$383,0)))</f>
        <v>0</v>
      </c>
      <c r="Z263" s="153">
        <f>_xlfn.IFNA(IF($B263=$B$382,0,INDEX('I.Supplementary 2019-20'!$J$8:$J$191,MATCH($B263,'I.Supplementary 2019-20'!$B$8:$B$191,0))),INDEX('KI 2019-20'!$J$9:$J$383,MATCH($B263,'KI 2019-20'!$B$9:$B$383,0)))</f>
        <v>2.3756519957488331</v>
      </c>
      <c r="AA263" s="155">
        <f>_xlfn.IFNA(IF($B263=$B$382,0,INDEX('I.Supplementary 2019-20'!$H$8:$H$191,MATCH($B263,'I.Supplementary 2019-20'!$B$8:$B$191,0))),INDEX('KI 2019-20'!$H$9:$H$383,MATCH($B263,'KI 2019-20'!$B$9:$B$383,0)))</f>
        <v>2.3756519957488331</v>
      </c>
      <c r="AC263" s="156">
        <f>I263*('Other inputs'!$C$6/'Other inputs'!$C$5)</f>
        <v>0</v>
      </c>
      <c r="AD263" s="149">
        <f>IF(B263=$B$35,J263*('Other inputs'!$C$6/'Other inputs'!$C$5)-('Other inputs'!$C$18/1000000),J263*('Other inputs'!$C$6/'Other inputs'!$C$5))</f>
        <v>0</v>
      </c>
      <c r="AE263" s="149">
        <f>K263*('Other inputs'!$C$6/'Other inputs'!$C$5)</f>
        <v>0</v>
      </c>
      <c r="AF263" s="149">
        <f>L263*('Other inputs'!$C$6/'Other inputs'!$C$5)</f>
        <v>0</v>
      </c>
      <c r="AG263" s="188">
        <f>M263*('Other inputs'!$C$6/'Other inputs'!$C$5)</f>
        <v>0</v>
      </c>
      <c r="AH263" s="149">
        <f>N263*('Other inputs'!$C$6/'Other inputs'!$C$5)</f>
        <v>0</v>
      </c>
      <c r="AI263" s="149">
        <f>O263*('Other inputs'!$C$6/'Other inputs'!$C$5)</f>
        <v>2.4143591565756983</v>
      </c>
      <c r="AJ263" s="149">
        <f>P263*('Other inputs'!$C$6/'Other inputs'!$C$5)</f>
        <v>0</v>
      </c>
      <c r="AK263" s="149">
        <f>Q263*('Other inputs'!$C$6/'Other inputs'!$C$5)</f>
        <v>0</v>
      </c>
      <c r="AL263" s="188">
        <f>R263*('Other inputs'!$C$6/'Other inputs'!$C$5)</f>
        <v>0</v>
      </c>
      <c r="AM263" s="156">
        <f t="shared" si="46"/>
        <v>0</v>
      </c>
      <c r="AN263" s="149">
        <f t="shared" si="47"/>
        <v>2.4143591565756983</v>
      </c>
      <c r="AO263" s="149">
        <f t="shared" si="48"/>
        <v>0</v>
      </c>
      <c r="AP263" s="149">
        <f t="shared" si="49"/>
        <v>0</v>
      </c>
      <c r="AQ263" s="188">
        <f t="shared" si="50"/>
        <v>0</v>
      </c>
      <c r="AR263" s="149"/>
      <c r="AS263" s="156">
        <f>IF(D263=$C$171,'Other inputs'!$C$12/1000000,SUM(AC263:AG263))</f>
        <v>0</v>
      </c>
      <c r="AT263" s="200">
        <f>IF(D263=$C$171,$Z$171*('Other inputs'!$C$6/'Other inputs'!$C$5),SUM(AH263:AL263))</f>
        <v>2.4143591565756983</v>
      </c>
      <c r="AU263" s="210">
        <f t="shared" si="51"/>
        <v>2.4143591565756983</v>
      </c>
      <c r="AV263" s="214"/>
      <c r="AW263" s="199">
        <f>IF($G263=1,0,IF($B263=$B$172,AC263*('Other inputs'!$F$6/'Other inputs'!$F$5)-('Other inputs'!$C$28/1000000),AC263*('Other inputs'!$F$6/'Other inputs'!$F$5)))</f>
        <v>0</v>
      </c>
      <c r="AX263" s="200">
        <f>IF($G263=1,0,IF($B263=$B$172,AD263*('Other inputs'!$F$6/'Other inputs'!$F$5)-('Other inputs'!$C$29/1000000),AD263*('Other inputs'!$F$6/'Other inputs'!$F$5)))</f>
        <v>0</v>
      </c>
      <c r="AY263" s="200">
        <f>IF($G263=1,0,AE263*('Other inputs'!$F$6/'Other inputs'!$F$5))</f>
        <v>0</v>
      </c>
      <c r="AZ263" s="200">
        <f>IF($G263=1,0,AF263*('Other inputs'!$F$6/'Other inputs'!$F$5))</f>
        <v>0</v>
      </c>
      <c r="BA263" s="200">
        <f>IF($G263=1,0,AG263*('Other inputs'!$F$6/'Other inputs'!$F$5))</f>
        <v>0</v>
      </c>
      <c r="BB263" s="199">
        <f>IF($G263=1,0,AH263*('Other inputs'!$C$7/'Other inputs'!$C$6))</f>
        <v>0</v>
      </c>
      <c r="BC263" s="200">
        <f>IF($G263=1,0,AI263*('Other inputs'!$C$7/'Other inputs'!$C$6))</f>
        <v>2.4143591565756983</v>
      </c>
      <c r="BD263" s="200">
        <f>IF($G263=1,0,AJ263*('Other inputs'!$C$7/'Other inputs'!$C$6))</f>
        <v>0</v>
      </c>
      <c r="BE263" s="200">
        <f>IF($G263=1,0,AK263*('Other inputs'!$C$7/'Other inputs'!$C$6))</f>
        <v>0</v>
      </c>
      <c r="BF263" s="200">
        <f>IF($G263=1,0,AL263*('Other inputs'!$C$7/'Other inputs'!$C$6))</f>
        <v>0</v>
      </c>
      <c r="BG263" s="199">
        <f t="shared" si="52"/>
        <v>0</v>
      </c>
      <c r="BH263" s="200">
        <f t="shared" si="53"/>
        <v>2.4143591565756983</v>
      </c>
      <c r="BI263" s="200">
        <f t="shared" si="54"/>
        <v>0</v>
      </c>
      <c r="BJ263" s="200">
        <f t="shared" si="55"/>
        <v>0</v>
      </c>
      <c r="BK263" s="210">
        <f t="shared" si="56"/>
        <v>0</v>
      </c>
      <c r="BL263" s="200"/>
      <c r="BM263" s="199">
        <f>IF(D263=C$171,'Other inputs'!$C$13/1000000,SUM(AW263:BA263))</f>
        <v>0</v>
      </c>
      <c r="BN263" s="200">
        <f>IF(B263=$B$171,$AT$171*('Other inputs'!$C$7/'Other inputs'!$C$6),SUM(BB263:BF263))</f>
        <v>2.4143591565756983</v>
      </c>
      <c r="BO263" s="188">
        <f t="shared" si="57"/>
        <v>2.4143591565756983</v>
      </c>
    </row>
    <row r="264" spans="2:67">
      <c r="B264" s="121" t="str">
        <f>'KI 2019-20'!B265</f>
        <v>E3636</v>
      </c>
      <c r="C264" s="160" t="str">
        <f t="shared" si="44"/>
        <v>E3636</v>
      </c>
      <c r="D264" s="160" t="str">
        <f t="shared" si="45"/>
        <v>E3636</v>
      </c>
      <c r="E264" t="str">
        <f>INDEX('KI 2019-20'!D$9:D$383,MATCH($B264,'KI 2019-20'!$B$9:$B$383,0))</f>
        <v>SD</v>
      </c>
      <c r="F264">
        <f>INDEX('KI 2019-20'!E$9:E$383,MATCH($B264,'KI 2019-20'!$B$9:$B$383,0))</f>
        <v>0</v>
      </c>
      <c r="G264" s="119">
        <v>0</v>
      </c>
      <c r="H264" s="120" t="str">
        <f>INDEX('KI 2019-20'!F$9:F$383,MATCH($B264,'KI 2019-20'!$B$9:$B$383,0))</f>
        <v>Runnymede</v>
      </c>
      <c r="I264" s="154">
        <f>_xlfn.IFNA(IF($B264=$B$382,0,INDEX('I.Supplementary 2019-20'!N$8:N$191,MATCH($B264,'I.Supplementary 2019-20'!$B$8:$B$191,0))),INDEX('KI 2019-20'!N$9:N$383,MATCH($B264,'KI 2019-20'!$B$9:$B$383,0)))</f>
        <v>0</v>
      </c>
      <c r="J264" s="153">
        <f>_xlfn.IFNA(IF($B264=$B$382,0,INDEX('I.Supplementary 2019-20'!O$8:O$191,MATCH($B264,'I.Supplementary 2019-20'!$B$8:$B$191,0))),INDEX('KI 2019-20'!O$9:O$383,MATCH($B264,'KI 2019-20'!$B$9:$B$383,0)))</f>
        <v>0</v>
      </c>
      <c r="K264" s="153">
        <f>_xlfn.IFNA(IF($B264=$B$382,0,INDEX('I.Supplementary 2019-20'!P$8:P$191,MATCH($B264,'I.Supplementary 2019-20'!$B$8:$B$191,0))),INDEX('KI 2019-20'!P$9:P$383,MATCH($B264,'KI 2019-20'!$B$9:$B$383,0)))</f>
        <v>0</v>
      </c>
      <c r="L264" s="153">
        <f>_xlfn.IFNA(IF($B264=$B$382,0,INDEX('I.Supplementary 2019-20'!Q$8:Q$191,MATCH($B264,'I.Supplementary 2019-20'!$B$8:$B$191,0))),INDEX('KI 2019-20'!Q$9:Q$383,MATCH($B264,'KI 2019-20'!$B$9:$B$383,0)))</f>
        <v>0</v>
      </c>
      <c r="M264" s="155">
        <f>_xlfn.IFNA(IF($B264=$B$382,0,INDEX('I.Supplementary 2019-20'!R$8:R$191,MATCH($B264,'I.Supplementary 2019-20'!$B$8:$B$191,0))),INDEX('KI 2019-20'!R$9:R$383,MATCH($B264,'KI 2019-20'!$B$9:$B$383,0)))</f>
        <v>0</v>
      </c>
      <c r="N264" s="153">
        <f>_xlfn.IFNA(IF($B264=$B$382,0,INDEX('I.Supplementary 2019-20'!S$8:S$191,MATCH($B264,'I.Supplementary 2019-20'!$B$8:$B$191,0))),INDEX('KI 2019-20'!S$9:S$383,MATCH($B264,'KI 2019-20'!$B$9:$B$383,0)))</f>
        <v>0</v>
      </c>
      <c r="O264" s="153">
        <f>_xlfn.IFNA(IF($B264=$B$382,0,INDEX('I.Supplementary 2019-20'!T$8:T$191,MATCH($B264,'I.Supplementary 2019-20'!$B$8:$B$191,0))),INDEX('KI 2019-20'!T$9:T$383,MATCH($B264,'KI 2019-20'!$B$9:$B$383,0)))</f>
        <v>1.8237861459751008</v>
      </c>
      <c r="P264" s="153">
        <f>_xlfn.IFNA(IF($B264=$B$382,0,INDEX('I.Supplementary 2019-20'!U$8:U$191,MATCH($B264,'I.Supplementary 2019-20'!$B$8:$B$191,0))),INDEX('KI 2019-20'!U$9:U$383,MATCH($B264,'KI 2019-20'!$B$9:$B$383,0)))</f>
        <v>0</v>
      </c>
      <c r="Q264" s="153">
        <f>_xlfn.IFNA(IF($B264=$B$382,0,INDEX('I.Supplementary 2019-20'!V$8:V$191,MATCH($B264,'I.Supplementary 2019-20'!$B$8:$B$191,0))),INDEX('KI 2019-20'!V$9:V$383,MATCH($B264,'KI 2019-20'!$B$9:$B$383,0)))</f>
        <v>0</v>
      </c>
      <c r="R264" s="155">
        <f>_xlfn.IFNA(IF($B264=$B$382,0,INDEX('I.Supplementary 2019-20'!W$8:W$191,MATCH($B264,'I.Supplementary 2019-20'!$B$8:$B$191,0))),INDEX('KI 2019-20'!W$9:W$383,MATCH($B264,'KI 2019-20'!$B$9:$B$383,0)))</f>
        <v>0</v>
      </c>
      <c r="S264" s="153">
        <f>_xlfn.IFNA(IF($B264=$B$382,0,INDEX('I.Supplementary 2019-20'!X$8:X$191,MATCH($B264,'I.Supplementary 2019-20'!$B$8:$B$191,0))),INDEX('KI 2019-20'!X$9:X$383,MATCH($B264,'KI 2019-20'!$B$9:$B$383,0)))</f>
        <v>0</v>
      </c>
      <c r="T264" s="153">
        <f>_xlfn.IFNA(IF($B264=$B$382,0,INDEX('I.Supplementary 2019-20'!Y$8:Y$191,MATCH($B264,'I.Supplementary 2019-20'!$B$8:$B$191,0))),INDEX('KI 2019-20'!Y$9:Y$383,MATCH($B264,'KI 2019-20'!$B$9:$B$383,0)))</f>
        <v>1.8237861459751008</v>
      </c>
      <c r="U264" s="153">
        <f>_xlfn.IFNA(IF($B264=$B$382,0,INDEX('I.Supplementary 2019-20'!Z$8:Z$191,MATCH($B264,'I.Supplementary 2019-20'!$B$8:$B$191,0))),INDEX('KI 2019-20'!Z$9:Z$383,MATCH($B264,'KI 2019-20'!$B$9:$B$383,0)))</f>
        <v>0</v>
      </c>
      <c r="V264" s="153">
        <f>_xlfn.IFNA(IF($B264=$B$382,0,INDEX('I.Supplementary 2019-20'!AA$8:AA$191,MATCH($B264,'I.Supplementary 2019-20'!$B$8:$B$191,0))),INDEX('KI 2019-20'!AA$9:AA$383,MATCH($B264,'KI 2019-20'!$B$9:$B$383,0)))</f>
        <v>0</v>
      </c>
      <c r="W264" s="155">
        <f>_xlfn.IFNA(IF($B264=$B$382,0,INDEX('I.Supplementary 2019-20'!AB$8:AB$191,MATCH($B264,'I.Supplementary 2019-20'!$B$8:$B$191,0))),INDEX('KI 2019-20'!AB$9:AB$383,MATCH($B264,'KI 2019-20'!$B$9:$B$383,0)))</f>
        <v>0</v>
      </c>
      <c r="Y264" s="154">
        <f>_xlfn.IFNA(IF($B264=$B$382,0,INDEX('I.Supplementary 2019-20'!$I$8:$I$191,MATCH($B264,'I.Supplementary 2019-20'!$B$8:$B$191,0))),INDEX('KI 2019-20'!$I$9:$I$383,MATCH($B264,'KI 2019-20'!$B$9:$B$383,0)))</f>
        <v>0</v>
      </c>
      <c r="Z264" s="153">
        <f>_xlfn.IFNA(IF($B264=$B$382,0,INDEX('I.Supplementary 2019-20'!$J$8:$J$191,MATCH($B264,'I.Supplementary 2019-20'!$B$8:$B$191,0))),INDEX('KI 2019-20'!$J$9:$J$383,MATCH($B264,'KI 2019-20'!$B$9:$B$383,0)))</f>
        <v>1.8237861459751008</v>
      </c>
      <c r="AA264" s="155">
        <f>_xlfn.IFNA(IF($B264=$B$382,0,INDEX('I.Supplementary 2019-20'!$H$8:$H$191,MATCH($B264,'I.Supplementary 2019-20'!$B$8:$B$191,0))),INDEX('KI 2019-20'!$H$9:$H$383,MATCH($B264,'KI 2019-20'!$B$9:$B$383,0)))</f>
        <v>1.8237861459751008</v>
      </c>
      <c r="AC264" s="156">
        <f>I264*('Other inputs'!$C$6/'Other inputs'!$C$5)</f>
        <v>0</v>
      </c>
      <c r="AD264" s="149">
        <f>IF(B264=$B$35,J264*('Other inputs'!$C$6/'Other inputs'!$C$5)-('Other inputs'!$C$18/1000000),J264*('Other inputs'!$C$6/'Other inputs'!$C$5))</f>
        <v>0</v>
      </c>
      <c r="AE264" s="149">
        <f>K264*('Other inputs'!$C$6/'Other inputs'!$C$5)</f>
        <v>0</v>
      </c>
      <c r="AF264" s="149">
        <f>L264*('Other inputs'!$C$6/'Other inputs'!$C$5)</f>
        <v>0</v>
      </c>
      <c r="AG264" s="188">
        <f>M264*('Other inputs'!$C$6/'Other inputs'!$C$5)</f>
        <v>0</v>
      </c>
      <c r="AH264" s="149">
        <f>N264*('Other inputs'!$C$6/'Other inputs'!$C$5)</f>
        <v>0</v>
      </c>
      <c r="AI264" s="149">
        <f>O264*('Other inputs'!$C$6/'Other inputs'!$C$5)</f>
        <v>1.8535016025286666</v>
      </c>
      <c r="AJ264" s="149">
        <f>P264*('Other inputs'!$C$6/'Other inputs'!$C$5)</f>
        <v>0</v>
      </c>
      <c r="AK264" s="149">
        <f>Q264*('Other inputs'!$C$6/'Other inputs'!$C$5)</f>
        <v>0</v>
      </c>
      <c r="AL264" s="188">
        <f>R264*('Other inputs'!$C$6/'Other inputs'!$C$5)</f>
        <v>0</v>
      </c>
      <c r="AM264" s="156">
        <f t="shared" si="46"/>
        <v>0</v>
      </c>
      <c r="AN264" s="149">
        <f t="shared" si="47"/>
        <v>1.8535016025286666</v>
      </c>
      <c r="AO264" s="149">
        <f t="shared" si="48"/>
        <v>0</v>
      </c>
      <c r="AP264" s="149">
        <f t="shared" si="49"/>
        <v>0</v>
      </c>
      <c r="AQ264" s="188">
        <f t="shared" si="50"/>
        <v>0</v>
      </c>
      <c r="AR264" s="149"/>
      <c r="AS264" s="156">
        <f>IF(D264=$C$171,'Other inputs'!$C$12/1000000,SUM(AC264:AG264))</f>
        <v>0</v>
      </c>
      <c r="AT264" s="200">
        <f>IF(D264=$C$171,$Z$171*('Other inputs'!$C$6/'Other inputs'!$C$5),SUM(AH264:AL264))</f>
        <v>1.8535016025286666</v>
      </c>
      <c r="AU264" s="210">
        <f t="shared" si="51"/>
        <v>1.8535016025286666</v>
      </c>
      <c r="AV264" s="214"/>
      <c r="AW264" s="199">
        <f>IF($G264=1,0,IF($B264=$B$172,AC264*('Other inputs'!$F$6/'Other inputs'!$F$5)-('Other inputs'!$C$28/1000000),AC264*('Other inputs'!$F$6/'Other inputs'!$F$5)))</f>
        <v>0</v>
      </c>
      <c r="AX264" s="200">
        <f>IF($G264=1,0,IF($B264=$B$172,AD264*('Other inputs'!$F$6/'Other inputs'!$F$5)-('Other inputs'!$C$29/1000000),AD264*('Other inputs'!$F$6/'Other inputs'!$F$5)))</f>
        <v>0</v>
      </c>
      <c r="AY264" s="200">
        <f>IF($G264=1,0,AE264*('Other inputs'!$F$6/'Other inputs'!$F$5))</f>
        <v>0</v>
      </c>
      <c r="AZ264" s="200">
        <f>IF($G264=1,0,AF264*('Other inputs'!$F$6/'Other inputs'!$F$5))</f>
        <v>0</v>
      </c>
      <c r="BA264" s="200">
        <f>IF($G264=1,0,AG264*('Other inputs'!$F$6/'Other inputs'!$F$5))</f>
        <v>0</v>
      </c>
      <c r="BB264" s="199">
        <f>IF($G264=1,0,AH264*('Other inputs'!$C$7/'Other inputs'!$C$6))</f>
        <v>0</v>
      </c>
      <c r="BC264" s="200">
        <f>IF($G264=1,0,AI264*('Other inputs'!$C$7/'Other inputs'!$C$6))</f>
        <v>1.8535016025286666</v>
      </c>
      <c r="BD264" s="200">
        <f>IF($G264=1,0,AJ264*('Other inputs'!$C$7/'Other inputs'!$C$6))</f>
        <v>0</v>
      </c>
      <c r="BE264" s="200">
        <f>IF($G264=1,0,AK264*('Other inputs'!$C$7/'Other inputs'!$C$6))</f>
        <v>0</v>
      </c>
      <c r="BF264" s="200">
        <f>IF($G264=1,0,AL264*('Other inputs'!$C$7/'Other inputs'!$C$6))</f>
        <v>0</v>
      </c>
      <c r="BG264" s="199">
        <f t="shared" si="52"/>
        <v>0</v>
      </c>
      <c r="BH264" s="200">
        <f t="shared" si="53"/>
        <v>1.8535016025286666</v>
      </c>
      <c r="BI264" s="200">
        <f t="shared" si="54"/>
        <v>0</v>
      </c>
      <c r="BJ264" s="200">
        <f t="shared" si="55"/>
        <v>0</v>
      </c>
      <c r="BK264" s="210">
        <f t="shared" si="56"/>
        <v>0</v>
      </c>
      <c r="BL264" s="200"/>
      <c r="BM264" s="199">
        <f>IF(D264=C$171,'Other inputs'!$C$13/1000000,SUM(AW264:BA264))</f>
        <v>0</v>
      </c>
      <c r="BN264" s="200">
        <f>IF(B264=$B$171,$AT$171*('Other inputs'!$C$7/'Other inputs'!$C$6),SUM(BB264:BF264))</f>
        <v>1.8535016025286666</v>
      </c>
      <c r="BO264" s="188">
        <f t="shared" si="57"/>
        <v>1.8535016025286666</v>
      </c>
    </row>
    <row r="265" spans="2:67">
      <c r="B265" s="121" t="str">
        <f>'KI 2019-20'!B266</f>
        <v>E3038</v>
      </c>
      <c r="C265" s="160" t="str">
        <f t="shared" ref="C265:C328" si="58">IF(B265="E7034","E6134",IF(B265="E7028","E6128",IF(B265="E7027","E6127",B265)))</f>
        <v>E3038</v>
      </c>
      <c r="D265" s="160" t="str">
        <f t="shared" ref="D265:D328" si="59">IF(C265=$C$170,"E2101O",C265)</f>
        <v>E3038</v>
      </c>
      <c r="E265" t="str">
        <f>INDEX('KI 2019-20'!D$9:D$383,MATCH($B265,'KI 2019-20'!$B$9:$B$383,0))</f>
        <v>SD</v>
      </c>
      <c r="F265">
        <f>INDEX('KI 2019-20'!E$9:E$383,MATCH($B265,'KI 2019-20'!$B$9:$B$383,0))</f>
        <v>0</v>
      </c>
      <c r="G265" s="119">
        <v>0</v>
      </c>
      <c r="H265" s="120" t="str">
        <f>INDEX('KI 2019-20'!F$9:F$383,MATCH($B265,'KI 2019-20'!$B$9:$B$383,0))</f>
        <v>Rushcliffe</v>
      </c>
      <c r="I265" s="154">
        <f>_xlfn.IFNA(IF($B265=$B$382,0,INDEX('I.Supplementary 2019-20'!N$8:N$191,MATCH($B265,'I.Supplementary 2019-20'!$B$8:$B$191,0))),INDEX('KI 2019-20'!N$9:N$383,MATCH($B265,'KI 2019-20'!$B$9:$B$383,0)))</f>
        <v>0</v>
      </c>
      <c r="J265" s="153">
        <f>_xlfn.IFNA(IF($B265=$B$382,0,INDEX('I.Supplementary 2019-20'!O$8:O$191,MATCH($B265,'I.Supplementary 2019-20'!$B$8:$B$191,0))),INDEX('KI 2019-20'!O$9:O$383,MATCH($B265,'KI 2019-20'!$B$9:$B$383,0)))</f>
        <v>0</v>
      </c>
      <c r="K265" s="153">
        <f>_xlfn.IFNA(IF($B265=$B$382,0,INDEX('I.Supplementary 2019-20'!P$8:P$191,MATCH($B265,'I.Supplementary 2019-20'!$B$8:$B$191,0))),INDEX('KI 2019-20'!P$9:P$383,MATCH($B265,'KI 2019-20'!$B$9:$B$383,0)))</f>
        <v>0</v>
      </c>
      <c r="L265" s="153">
        <f>_xlfn.IFNA(IF($B265=$B$382,0,INDEX('I.Supplementary 2019-20'!Q$8:Q$191,MATCH($B265,'I.Supplementary 2019-20'!$B$8:$B$191,0))),INDEX('KI 2019-20'!Q$9:Q$383,MATCH($B265,'KI 2019-20'!$B$9:$B$383,0)))</f>
        <v>0</v>
      </c>
      <c r="M265" s="155">
        <f>_xlfn.IFNA(IF($B265=$B$382,0,INDEX('I.Supplementary 2019-20'!R$8:R$191,MATCH($B265,'I.Supplementary 2019-20'!$B$8:$B$191,0))),INDEX('KI 2019-20'!R$9:R$383,MATCH($B265,'KI 2019-20'!$B$9:$B$383,0)))</f>
        <v>0</v>
      </c>
      <c r="N265" s="153">
        <f>_xlfn.IFNA(IF($B265=$B$382,0,INDEX('I.Supplementary 2019-20'!S$8:S$191,MATCH($B265,'I.Supplementary 2019-20'!$B$8:$B$191,0))),INDEX('KI 2019-20'!S$9:S$383,MATCH($B265,'KI 2019-20'!$B$9:$B$383,0)))</f>
        <v>0</v>
      </c>
      <c r="O265" s="153">
        <f>_xlfn.IFNA(IF($B265=$B$382,0,INDEX('I.Supplementary 2019-20'!T$8:T$191,MATCH($B265,'I.Supplementary 2019-20'!$B$8:$B$191,0))),INDEX('KI 2019-20'!T$9:T$383,MATCH($B265,'KI 2019-20'!$B$9:$B$383,0)))</f>
        <v>2.3460975536801936</v>
      </c>
      <c r="P265" s="153">
        <f>_xlfn.IFNA(IF($B265=$B$382,0,INDEX('I.Supplementary 2019-20'!U$8:U$191,MATCH($B265,'I.Supplementary 2019-20'!$B$8:$B$191,0))),INDEX('KI 2019-20'!U$9:U$383,MATCH($B265,'KI 2019-20'!$B$9:$B$383,0)))</f>
        <v>0</v>
      </c>
      <c r="Q265" s="153">
        <f>_xlfn.IFNA(IF($B265=$B$382,0,INDEX('I.Supplementary 2019-20'!V$8:V$191,MATCH($B265,'I.Supplementary 2019-20'!$B$8:$B$191,0))),INDEX('KI 2019-20'!V$9:V$383,MATCH($B265,'KI 2019-20'!$B$9:$B$383,0)))</f>
        <v>0</v>
      </c>
      <c r="R265" s="155">
        <f>_xlfn.IFNA(IF($B265=$B$382,0,INDEX('I.Supplementary 2019-20'!W$8:W$191,MATCH($B265,'I.Supplementary 2019-20'!$B$8:$B$191,0))),INDEX('KI 2019-20'!W$9:W$383,MATCH($B265,'KI 2019-20'!$B$9:$B$383,0)))</f>
        <v>0</v>
      </c>
      <c r="S265" s="153">
        <f>_xlfn.IFNA(IF($B265=$B$382,0,INDEX('I.Supplementary 2019-20'!X$8:X$191,MATCH($B265,'I.Supplementary 2019-20'!$B$8:$B$191,0))),INDEX('KI 2019-20'!X$9:X$383,MATCH($B265,'KI 2019-20'!$B$9:$B$383,0)))</f>
        <v>0</v>
      </c>
      <c r="T265" s="153">
        <f>_xlfn.IFNA(IF($B265=$B$382,0,INDEX('I.Supplementary 2019-20'!Y$8:Y$191,MATCH($B265,'I.Supplementary 2019-20'!$B$8:$B$191,0))),INDEX('KI 2019-20'!Y$9:Y$383,MATCH($B265,'KI 2019-20'!$B$9:$B$383,0)))</f>
        <v>2.3460975536801936</v>
      </c>
      <c r="U265" s="153">
        <f>_xlfn.IFNA(IF($B265=$B$382,0,INDEX('I.Supplementary 2019-20'!Z$8:Z$191,MATCH($B265,'I.Supplementary 2019-20'!$B$8:$B$191,0))),INDEX('KI 2019-20'!Z$9:Z$383,MATCH($B265,'KI 2019-20'!$B$9:$B$383,0)))</f>
        <v>0</v>
      </c>
      <c r="V265" s="153">
        <f>_xlfn.IFNA(IF($B265=$B$382,0,INDEX('I.Supplementary 2019-20'!AA$8:AA$191,MATCH($B265,'I.Supplementary 2019-20'!$B$8:$B$191,0))),INDEX('KI 2019-20'!AA$9:AA$383,MATCH($B265,'KI 2019-20'!$B$9:$B$383,0)))</f>
        <v>0</v>
      </c>
      <c r="W265" s="155">
        <f>_xlfn.IFNA(IF($B265=$B$382,0,INDEX('I.Supplementary 2019-20'!AB$8:AB$191,MATCH($B265,'I.Supplementary 2019-20'!$B$8:$B$191,0))),INDEX('KI 2019-20'!AB$9:AB$383,MATCH($B265,'KI 2019-20'!$B$9:$B$383,0)))</f>
        <v>0</v>
      </c>
      <c r="Y265" s="154">
        <f>_xlfn.IFNA(IF($B265=$B$382,0,INDEX('I.Supplementary 2019-20'!$I$8:$I$191,MATCH($B265,'I.Supplementary 2019-20'!$B$8:$B$191,0))),INDEX('KI 2019-20'!$I$9:$I$383,MATCH($B265,'KI 2019-20'!$B$9:$B$383,0)))</f>
        <v>0</v>
      </c>
      <c r="Z265" s="153">
        <f>_xlfn.IFNA(IF($B265=$B$382,0,INDEX('I.Supplementary 2019-20'!$J$8:$J$191,MATCH($B265,'I.Supplementary 2019-20'!$B$8:$B$191,0))),INDEX('KI 2019-20'!$J$9:$J$383,MATCH($B265,'KI 2019-20'!$B$9:$B$383,0)))</f>
        <v>2.3460975536801936</v>
      </c>
      <c r="AA265" s="155">
        <f>_xlfn.IFNA(IF($B265=$B$382,0,INDEX('I.Supplementary 2019-20'!$H$8:$H$191,MATCH($B265,'I.Supplementary 2019-20'!$B$8:$B$191,0))),INDEX('KI 2019-20'!$H$9:$H$383,MATCH($B265,'KI 2019-20'!$B$9:$B$383,0)))</f>
        <v>2.3460975536801936</v>
      </c>
      <c r="AC265" s="156">
        <f>I265*('Other inputs'!$C$6/'Other inputs'!$C$5)</f>
        <v>0</v>
      </c>
      <c r="AD265" s="149">
        <f>IF(B265=$B$35,J265*('Other inputs'!$C$6/'Other inputs'!$C$5)-('Other inputs'!$C$18/1000000),J265*('Other inputs'!$C$6/'Other inputs'!$C$5))</f>
        <v>0</v>
      </c>
      <c r="AE265" s="149">
        <f>K265*('Other inputs'!$C$6/'Other inputs'!$C$5)</f>
        <v>0</v>
      </c>
      <c r="AF265" s="149">
        <f>L265*('Other inputs'!$C$6/'Other inputs'!$C$5)</f>
        <v>0</v>
      </c>
      <c r="AG265" s="188">
        <f>M265*('Other inputs'!$C$6/'Other inputs'!$C$5)</f>
        <v>0</v>
      </c>
      <c r="AH265" s="149">
        <f>N265*('Other inputs'!$C$6/'Other inputs'!$C$5)</f>
        <v>0</v>
      </c>
      <c r="AI265" s="149">
        <f>O265*('Other inputs'!$C$6/'Other inputs'!$C$5)</f>
        <v>2.3843231757360828</v>
      </c>
      <c r="AJ265" s="149">
        <f>P265*('Other inputs'!$C$6/'Other inputs'!$C$5)</f>
        <v>0</v>
      </c>
      <c r="AK265" s="149">
        <f>Q265*('Other inputs'!$C$6/'Other inputs'!$C$5)</f>
        <v>0</v>
      </c>
      <c r="AL265" s="188">
        <f>R265*('Other inputs'!$C$6/'Other inputs'!$C$5)</f>
        <v>0</v>
      </c>
      <c r="AM265" s="156">
        <f t="shared" ref="AM265:AM328" si="60">SUM(AC265,AH265)</f>
        <v>0</v>
      </c>
      <c r="AN265" s="149">
        <f t="shared" ref="AN265:AN328" si="61">SUM(AD265,AI265)</f>
        <v>2.3843231757360828</v>
      </c>
      <c r="AO265" s="149">
        <f t="shared" ref="AO265:AO328" si="62">SUM(AE265,AJ265)</f>
        <v>0</v>
      </c>
      <c r="AP265" s="149">
        <f t="shared" ref="AP265:AP328" si="63">SUM(AF265,AK265)</f>
        <v>0</v>
      </c>
      <c r="AQ265" s="188">
        <f t="shared" ref="AQ265:AQ328" si="64">SUM(AG265,AL265)</f>
        <v>0</v>
      </c>
      <c r="AR265" s="149"/>
      <c r="AS265" s="156">
        <f>IF(D265=$C$171,'Other inputs'!$C$12/1000000,SUM(AC265:AG265))</f>
        <v>0</v>
      </c>
      <c r="AT265" s="200">
        <f>IF(D265=$C$171,$Z$171*('Other inputs'!$C$6/'Other inputs'!$C$5),SUM(AH265:AL265))</f>
        <v>2.3843231757360828</v>
      </c>
      <c r="AU265" s="210">
        <f t="shared" ref="AU265:AU328" si="65">SUM(AS265:AT265)</f>
        <v>2.3843231757360828</v>
      </c>
      <c r="AV265" s="214"/>
      <c r="AW265" s="199">
        <f>IF($G265=1,0,IF($B265=$B$172,AC265*('Other inputs'!$F$6/'Other inputs'!$F$5)-('Other inputs'!$C$28/1000000),AC265*('Other inputs'!$F$6/'Other inputs'!$F$5)))</f>
        <v>0</v>
      </c>
      <c r="AX265" s="200">
        <f>IF($G265=1,0,IF($B265=$B$172,AD265*('Other inputs'!$F$6/'Other inputs'!$F$5)-('Other inputs'!$C$29/1000000),AD265*('Other inputs'!$F$6/'Other inputs'!$F$5)))</f>
        <v>0</v>
      </c>
      <c r="AY265" s="200">
        <f>IF($G265=1,0,AE265*('Other inputs'!$F$6/'Other inputs'!$F$5))</f>
        <v>0</v>
      </c>
      <c r="AZ265" s="200">
        <f>IF($G265=1,0,AF265*('Other inputs'!$F$6/'Other inputs'!$F$5))</f>
        <v>0</v>
      </c>
      <c r="BA265" s="200">
        <f>IF($G265=1,0,AG265*('Other inputs'!$F$6/'Other inputs'!$F$5))</f>
        <v>0</v>
      </c>
      <c r="BB265" s="199">
        <f>IF($G265=1,0,AH265*('Other inputs'!$C$7/'Other inputs'!$C$6))</f>
        <v>0</v>
      </c>
      <c r="BC265" s="200">
        <f>IF($G265=1,0,AI265*('Other inputs'!$C$7/'Other inputs'!$C$6))</f>
        <v>2.3843231757360828</v>
      </c>
      <c r="BD265" s="200">
        <f>IF($G265=1,0,AJ265*('Other inputs'!$C$7/'Other inputs'!$C$6))</f>
        <v>0</v>
      </c>
      <c r="BE265" s="200">
        <f>IF($G265=1,0,AK265*('Other inputs'!$C$7/'Other inputs'!$C$6))</f>
        <v>0</v>
      </c>
      <c r="BF265" s="200">
        <f>IF($G265=1,0,AL265*('Other inputs'!$C$7/'Other inputs'!$C$6))</f>
        <v>0</v>
      </c>
      <c r="BG265" s="199">
        <f t="shared" ref="BG265:BG328" si="66">SUM(AW265,BB265)</f>
        <v>0</v>
      </c>
      <c r="BH265" s="200">
        <f t="shared" ref="BH265:BH328" si="67">SUM(AX265,BC265)</f>
        <v>2.3843231757360828</v>
      </c>
      <c r="BI265" s="200">
        <f t="shared" ref="BI265:BI328" si="68">SUM(AY265,BD265)</f>
        <v>0</v>
      </c>
      <c r="BJ265" s="200">
        <f t="shared" ref="BJ265:BJ328" si="69">SUM(AZ265,BE265)</f>
        <v>0</v>
      </c>
      <c r="BK265" s="210">
        <f t="shared" ref="BK265:BK328" si="70">SUM(BA265,BF265)</f>
        <v>0</v>
      </c>
      <c r="BL265" s="200"/>
      <c r="BM265" s="199">
        <f>IF(D265=C$171,'Other inputs'!$C$13/1000000,SUM(AW265:BA265))</f>
        <v>0</v>
      </c>
      <c r="BN265" s="200">
        <f>IF(B265=$B$171,$AT$171*('Other inputs'!$C$7/'Other inputs'!$C$6),SUM(BB265:BF265))</f>
        <v>2.3843231757360828</v>
      </c>
      <c r="BO265" s="188">
        <f t="shared" ref="BO265:BO328" si="71">SUM(BM265:BN265)</f>
        <v>2.3843231757360828</v>
      </c>
    </row>
    <row r="266" spans="2:67">
      <c r="B266" s="121" t="str">
        <f>'KI 2019-20'!B267</f>
        <v>E1740</v>
      </c>
      <c r="C266" s="160" t="str">
        <f t="shared" si="58"/>
        <v>E1740</v>
      </c>
      <c r="D266" s="160" t="str">
        <f t="shared" si="59"/>
        <v>E1740</v>
      </c>
      <c r="E266" t="str">
        <f>INDEX('KI 2019-20'!D$9:D$383,MATCH($B266,'KI 2019-20'!$B$9:$B$383,0))</f>
        <v>SD</v>
      </c>
      <c r="F266">
        <f>INDEX('KI 2019-20'!E$9:E$383,MATCH($B266,'KI 2019-20'!$B$9:$B$383,0))</f>
        <v>0</v>
      </c>
      <c r="G266" s="119">
        <v>0</v>
      </c>
      <c r="H266" s="120" t="str">
        <f>INDEX('KI 2019-20'!F$9:F$383,MATCH($B266,'KI 2019-20'!$B$9:$B$383,0))</f>
        <v>Rushmoor</v>
      </c>
      <c r="I266" s="154">
        <f>_xlfn.IFNA(IF($B266=$B$382,0,INDEX('I.Supplementary 2019-20'!N$8:N$191,MATCH($B266,'I.Supplementary 2019-20'!$B$8:$B$191,0))),INDEX('KI 2019-20'!N$9:N$383,MATCH($B266,'KI 2019-20'!$B$9:$B$383,0)))</f>
        <v>0</v>
      </c>
      <c r="J266" s="153">
        <f>_xlfn.IFNA(IF($B266=$B$382,0,INDEX('I.Supplementary 2019-20'!O$8:O$191,MATCH($B266,'I.Supplementary 2019-20'!$B$8:$B$191,0))),INDEX('KI 2019-20'!O$9:O$383,MATCH($B266,'KI 2019-20'!$B$9:$B$383,0)))</f>
        <v>0</v>
      </c>
      <c r="K266" s="153">
        <f>_xlfn.IFNA(IF($B266=$B$382,0,INDEX('I.Supplementary 2019-20'!P$8:P$191,MATCH($B266,'I.Supplementary 2019-20'!$B$8:$B$191,0))),INDEX('KI 2019-20'!P$9:P$383,MATCH($B266,'KI 2019-20'!$B$9:$B$383,0)))</f>
        <v>0</v>
      </c>
      <c r="L266" s="153">
        <f>_xlfn.IFNA(IF($B266=$B$382,0,INDEX('I.Supplementary 2019-20'!Q$8:Q$191,MATCH($B266,'I.Supplementary 2019-20'!$B$8:$B$191,0))),INDEX('KI 2019-20'!Q$9:Q$383,MATCH($B266,'KI 2019-20'!$B$9:$B$383,0)))</f>
        <v>0</v>
      </c>
      <c r="M266" s="155">
        <f>_xlfn.IFNA(IF($B266=$B$382,0,INDEX('I.Supplementary 2019-20'!R$8:R$191,MATCH($B266,'I.Supplementary 2019-20'!$B$8:$B$191,0))),INDEX('KI 2019-20'!R$9:R$383,MATCH($B266,'KI 2019-20'!$B$9:$B$383,0)))</f>
        <v>0</v>
      </c>
      <c r="N266" s="153">
        <f>_xlfn.IFNA(IF($B266=$B$382,0,INDEX('I.Supplementary 2019-20'!S$8:S$191,MATCH($B266,'I.Supplementary 2019-20'!$B$8:$B$191,0))),INDEX('KI 2019-20'!S$9:S$383,MATCH($B266,'KI 2019-20'!$B$9:$B$383,0)))</f>
        <v>0</v>
      </c>
      <c r="O266" s="153">
        <f>_xlfn.IFNA(IF($B266=$B$382,0,INDEX('I.Supplementary 2019-20'!T$8:T$191,MATCH($B266,'I.Supplementary 2019-20'!$B$8:$B$191,0))),INDEX('KI 2019-20'!T$9:T$383,MATCH($B266,'KI 2019-20'!$B$9:$B$383,0)))</f>
        <v>2.3427649016531817</v>
      </c>
      <c r="P266" s="153">
        <f>_xlfn.IFNA(IF($B266=$B$382,0,INDEX('I.Supplementary 2019-20'!U$8:U$191,MATCH($B266,'I.Supplementary 2019-20'!$B$8:$B$191,0))),INDEX('KI 2019-20'!U$9:U$383,MATCH($B266,'KI 2019-20'!$B$9:$B$383,0)))</f>
        <v>0</v>
      </c>
      <c r="Q266" s="153">
        <f>_xlfn.IFNA(IF($B266=$B$382,0,INDEX('I.Supplementary 2019-20'!V$8:V$191,MATCH($B266,'I.Supplementary 2019-20'!$B$8:$B$191,0))),INDEX('KI 2019-20'!V$9:V$383,MATCH($B266,'KI 2019-20'!$B$9:$B$383,0)))</f>
        <v>0</v>
      </c>
      <c r="R266" s="155">
        <f>_xlfn.IFNA(IF($B266=$B$382,0,INDEX('I.Supplementary 2019-20'!W$8:W$191,MATCH($B266,'I.Supplementary 2019-20'!$B$8:$B$191,0))),INDEX('KI 2019-20'!W$9:W$383,MATCH($B266,'KI 2019-20'!$B$9:$B$383,0)))</f>
        <v>0</v>
      </c>
      <c r="S266" s="153">
        <f>_xlfn.IFNA(IF($B266=$B$382,0,INDEX('I.Supplementary 2019-20'!X$8:X$191,MATCH($B266,'I.Supplementary 2019-20'!$B$8:$B$191,0))),INDEX('KI 2019-20'!X$9:X$383,MATCH($B266,'KI 2019-20'!$B$9:$B$383,0)))</f>
        <v>0</v>
      </c>
      <c r="T266" s="153">
        <f>_xlfn.IFNA(IF($B266=$B$382,0,INDEX('I.Supplementary 2019-20'!Y$8:Y$191,MATCH($B266,'I.Supplementary 2019-20'!$B$8:$B$191,0))),INDEX('KI 2019-20'!Y$9:Y$383,MATCH($B266,'KI 2019-20'!$B$9:$B$383,0)))</f>
        <v>2.3427649016531817</v>
      </c>
      <c r="U266" s="153">
        <f>_xlfn.IFNA(IF($B266=$B$382,0,INDEX('I.Supplementary 2019-20'!Z$8:Z$191,MATCH($B266,'I.Supplementary 2019-20'!$B$8:$B$191,0))),INDEX('KI 2019-20'!Z$9:Z$383,MATCH($B266,'KI 2019-20'!$B$9:$B$383,0)))</f>
        <v>0</v>
      </c>
      <c r="V266" s="153">
        <f>_xlfn.IFNA(IF($B266=$B$382,0,INDEX('I.Supplementary 2019-20'!AA$8:AA$191,MATCH($B266,'I.Supplementary 2019-20'!$B$8:$B$191,0))),INDEX('KI 2019-20'!AA$9:AA$383,MATCH($B266,'KI 2019-20'!$B$9:$B$383,0)))</f>
        <v>0</v>
      </c>
      <c r="W266" s="155">
        <f>_xlfn.IFNA(IF($B266=$B$382,0,INDEX('I.Supplementary 2019-20'!AB$8:AB$191,MATCH($B266,'I.Supplementary 2019-20'!$B$8:$B$191,0))),INDEX('KI 2019-20'!AB$9:AB$383,MATCH($B266,'KI 2019-20'!$B$9:$B$383,0)))</f>
        <v>0</v>
      </c>
      <c r="Y266" s="154">
        <f>_xlfn.IFNA(IF($B266=$B$382,0,INDEX('I.Supplementary 2019-20'!$I$8:$I$191,MATCH($B266,'I.Supplementary 2019-20'!$B$8:$B$191,0))),INDEX('KI 2019-20'!$I$9:$I$383,MATCH($B266,'KI 2019-20'!$B$9:$B$383,0)))</f>
        <v>0</v>
      </c>
      <c r="Z266" s="153">
        <f>_xlfn.IFNA(IF($B266=$B$382,0,INDEX('I.Supplementary 2019-20'!$J$8:$J$191,MATCH($B266,'I.Supplementary 2019-20'!$B$8:$B$191,0))),INDEX('KI 2019-20'!$J$9:$J$383,MATCH($B266,'KI 2019-20'!$B$9:$B$383,0)))</f>
        <v>2.3427649016531817</v>
      </c>
      <c r="AA266" s="155">
        <f>_xlfn.IFNA(IF($B266=$B$382,0,INDEX('I.Supplementary 2019-20'!$H$8:$H$191,MATCH($B266,'I.Supplementary 2019-20'!$B$8:$B$191,0))),INDEX('KI 2019-20'!$H$9:$H$383,MATCH($B266,'KI 2019-20'!$B$9:$B$383,0)))</f>
        <v>2.3427649016531817</v>
      </c>
      <c r="AC266" s="156">
        <f>I266*('Other inputs'!$C$6/'Other inputs'!$C$5)</f>
        <v>0</v>
      </c>
      <c r="AD266" s="149">
        <f>IF(B266=$B$35,J266*('Other inputs'!$C$6/'Other inputs'!$C$5)-('Other inputs'!$C$18/1000000),J266*('Other inputs'!$C$6/'Other inputs'!$C$5))</f>
        <v>0</v>
      </c>
      <c r="AE266" s="149">
        <f>K266*('Other inputs'!$C$6/'Other inputs'!$C$5)</f>
        <v>0</v>
      </c>
      <c r="AF266" s="149">
        <f>L266*('Other inputs'!$C$6/'Other inputs'!$C$5)</f>
        <v>0</v>
      </c>
      <c r="AG266" s="188">
        <f>M266*('Other inputs'!$C$6/'Other inputs'!$C$5)</f>
        <v>0</v>
      </c>
      <c r="AH266" s="149">
        <f>N266*('Other inputs'!$C$6/'Other inputs'!$C$5)</f>
        <v>0</v>
      </c>
      <c r="AI266" s="149">
        <f>O266*('Other inputs'!$C$6/'Other inputs'!$C$5)</f>
        <v>2.38093622387971</v>
      </c>
      <c r="AJ266" s="149">
        <f>P266*('Other inputs'!$C$6/'Other inputs'!$C$5)</f>
        <v>0</v>
      </c>
      <c r="AK266" s="149">
        <f>Q266*('Other inputs'!$C$6/'Other inputs'!$C$5)</f>
        <v>0</v>
      </c>
      <c r="AL266" s="188">
        <f>R266*('Other inputs'!$C$6/'Other inputs'!$C$5)</f>
        <v>0</v>
      </c>
      <c r="AM266" s="156">
        <f t="shared" si="60"/>
        <v>0</v>
      </c>
      <c r="AN266" s="149">
        <f t="shared" si="61"/>
        <v>2.38093622387971</v>
      </c>
      <c r="AO266" s="149">
        <f t="shared" si="62"/>
        <v>0</v>
      </c>
      <c r="AP266" s="149">
        <f t="shared" si="63"/>
        <v>0</v>
      </c>
      <c r="AQ266" s="188">
        <f t="shared" si="64"/>
        <v>0</v>
      </c>
      <c r="AR266" s="149"/>
      <c r="AS266" s="156">
        <f>IF(D266=$C$171,'Other inputs'!$C$12/1000000,SUM(AC266:AG266))</f>
        <v>0</v>
      </c>
      <c r="AT266" s="200">
        <f>IF(D266=$C$171,$Z$171*('Other inputs'!$C$6/'Other inputs'!$C$5),SUM(AH266:AL266))</f>
        <v>2.38093622387971</v>
      </c>
      <c r="AU266" s="210">
        <f t="shared" si="65"/>
        <v>2.38093622387971</v>
      </c>
      <c r="AV266" s="214"/>
      <c r="AW266" s="199">
        <f>IF($G266=1,0,IF($B266=$B$172,AC266*('Other inputs'!$F$6/'Other inputs'!$F$5)-('Other inputs'!$C$28/1000000),AC266*('Other inputs'!$F$6/'Other inputs'!$F$5)))</f>
        <v>0</v>
      </c>
      <c r="AX266" s="200">
        <f>IF($G266=1,0,IF($B266=$B$172,AD266*('Other inputs'!$F$6/'Other inputs'!$F$5)-('Other inputs'!$C$29/1000000),AD266*('Other inputs'!$F$6/'Other inputs'!$F$5)))</f>
        <v>0</v>
      </c>
      <c r="AY266" s="200">
        <f>IF($G266=1,0,AE266*('Other inputs'!$F$6/'Other inputs'!$F$5))</f>
        <v>0</v>
      </c>
      <c r="AZ266" s="200">
        <f>IF($G266=1,0,AF266*('Other inputs'!$F$6/'Other inputs'!$F$5))</f>
        <v>0</v>
      </c>
      <c r="BA266" s="200">
        <f>IF($G266=1,0,AG266*('Other inputs'!$F$6/'Other inputs'!$F$5))</f>
        <v>0</v>
      </c>
      <c r="BB266" s="199">
        <f>IF($G266=1,0,AH266*('Other inputs'!$C$7/'Other inputs'!$C$6))</f>
        <v>0</v>
      </c>
      <c r="BC266" s="200">
        <f>IF($G266=1,0,AI266*('Other inputs'!$C$7/'Other inputs'!$C$6))</f>
        <v>2.38093622387971</v>
      </c>
      <c r="BD266" s="200">
        <f>IF($G266=1,0,AJ266*('Other inputs'!$C$7/'Other inputs'!$C$6))</f>
        <v>0</v>
      </c>
      <c r="BE266" s="200">
        <f>IF($G266=1,0,AK266*('Other inputs'!$C$7/'Other inputs'!$C$6))</f>
        <v>0</v>
      </c>
      <c r="BF266" s="200">
        <f>IF($G266=1,0,AL266*('Other inputs'!$C$7/'Other inputs'!$C$6))</f>
        <v>0</v>
      </c>
      <c r="BG266" s="199">
        <f t="shared" si="66"/>
        <v>0</v>
      </c>
      <c r="BH266" s="200">
        <f t="shared" si="67"/>
        <v>2.38093622387971</v>
      </c>
      <c r="BI266" s="200">
        <f t="shared" si="68"/>
        <v>0</v>
      </c>
      <c r="BJ266" s="200">
        <f t="shared" si="69"/>
        <v>0</v>
      </c>
      <c r="BK266" s="210">
        <f t="shared" si="70"/>
        <v>0</v>
      </c>
      <c r="BL266" s="200"/>
      <c r="BM266" s="199">
        <f>IF(D266=C$171,'Other inputs'!$C$13/1000000,SUM(AW266:BA266))</f>
        <v>0</v>
      </c>
      <c r="BN266" s="200">
        <f>IF(B266=$B$171,$AT$171*('Other inputs'!$C$7/'Other inputs'!$C$6),SUM(BB266:BF266))</f>
        <v>2.38093622387971</v>
      </c>
      <c r="BO266" s="188">
        <f t="shared" si="71"/>
        <v>2.38093622387971</v>
      </c>
    </row>
    <row r="267" spans="2:67">
      <c r="B267" s="121" t="str">
        <f>'KI 2019-20'!B268</f>
        <v>E2402</v>
      </c>
      <c r="C267" s="160" t="str">
        <f t="shared" si="58"/>
        <v>E2402</v>
      </c>
      <c r="D267" s="160" t="str">
        <f t="shared" si="59"/>
        <v>E2402</v>
      </c>
      <c r="E267" t="str">
        <f>INDEX('KI 2019-20'!D$9:D$383,MATCH($B267,'KI 2019-20'!$B$9:$B$383,0))</f>
        <v>UNINFIR</v>
      </c>
      <c r="F267">
        <f>INDEX('KI 2019-20'!E$9:E$383,MATCH($B267,'KI 2019-20'!$B$9:$B$383,0))</f>
        <v>0</v>
      </c>
      <c r="G267" s="119">
        <v>0</v>
      </c>
      <c r="H267" s="120" t="str">
        <f>INDEX('KI 2019-20'!F$9:F$383,MATCH($B267,'KI 2019-20'!$B$9:$B$383,0))</f>
        <v>Rutland</v>
      </c>
      <c r="I267" s="154">
        <f>_xlfn.IFNA(IF($B267=$B$382,0,INDEX('I.Supplementary 2019-20'!N$8:N$191,MATCH($B267,'I.Supplementary 2019-20'!$B$8:$B$191,0))),INDEX('KI 2019-20'!N$9:N$383,MATCH($B267,'KI 2019-20'!$B$9:$B$383,0)))</f>
        <v>0</v>
      </c>
      <c r="J267" s="153">
        <f>_xlfn.IFNA(IF($B267=$B$382,0,INDEX('I.Supplementary 2019-20'!O$8:O$191,MATCH($B267,'I.Supplementary 2019-20'!$B$8:$B$191,0))),INDEX('KI 2019-20'!O$9:O$383,MATCH($B267,'KI 2019-20'!$B$9:$B$383,0)))</f>
        <v>0</v>
      </c>
      <c r="K267" s="153">
        <f>_xlfn.IFNA(IF($B267=$B$382,0,INDEX('I.Supplementary 2019-20'!P$8:P$191,MATCH($B267,'I.Supplementary 2019-20'!$B$8:$B$191,0))),INDEX('KI 2019-20'!P$9:P$383,MATCH($B267,'KI 2019-20'!$B$9:$B$383,0)))</f>
        <v>0</v>
      </c>
      <c r="L267" s="153">
        <f>_xlfn.IFNA(IF($B267=$B$382,0,INDEX('I.Supplementary 2019-20'!Q$8:Q$191,MATCH($B267,'I.Supplementary 2019-20'!$B$8:$B$191,0))),INDEX('KI 2019-20'!Q$9:Q$383,MATCH($B267,'KI 2019-20'!$B$9:$B$383,0)))</f>
        <v>0</v>
      </c>
      <c r="M267" s="155">
        <f>_xlfn.IFNA(IF($B267=$B$382,0,INDEX('I.Supplementary 2019-20'!R$8:R$191,MATCH($B267,'I.Supplementary 2019-20'!$B$8:$B$191,0))),INDEX('KI 2019-20'!R$9:R$383,MATCH($B267,'KI 2019-20'!$B$9:$B$383,0)))</f>
        <v>0</v>
      </c>
      <c r="N267" s="153">
        <f>_xlfn.IFNA(IF($B267=$B$382,0,INDEX('I.Supplementary 2019-20'!S$8:S$191,MATCH($B267,'I.Supplementary 2019-20'!$B$8:$B$191,0))),INDEX('KI 2019-20'!S$9:S$383,MATCH($B267,'KI 2019-20'!$B$9:$B$383,0)))</f>
        <v>3.3500054184031915</v>
      </c>
      <c r="O267" s="153">
        <f>_xlfn.IFNA(IF($B267=$B$382,0,INDEX('I.Supplementary 2019-20'!T$8:T$191,MATCH($B267,'I.Supplementary 2019-20'!$B$8:$B$191,0))),INDEX('KI 2019-20'!T$9:T$383,MATCH($B267,'KI 2019-20'!$B$9:$B$383,0)))</f>
        <v>1.0330338832577828</v>
      </c>
      <c r="P267" s="153">
        <f>_xlfn.IFNA(IF($B267=$B$382,0,INDEX('I.Supplementary 2019-20'!U$8:U$191,MATCH($B267,'I.Supplementary 2019-20'!$B$8:$B$191,0))),INDEX('KI 2019-20'!U$9:U$383,MATCH($B267,'KI 2019-20'!$B$9:$B$383,0)))</f>
        <v>0</v>
      </c>
      <c r="Q267" s="153">
        <f>_xlfn.IFNA(IF($B267=$B$382,0,INDEX('I.Supplementary 2019-20'!V$8:V$191,MATCH($B267,'I.Supplementary 2019-20'!$B$8:$B$191,0))),INDEX('KI 2019-20'!V$9:V$383,MATCH($B267,'KI 2019-20'!$B$9:$B$383,0)))</f>
        <v>0</v>
      </c>
      <c r="R267" s="155">
        <f>_xlfn.IFNA(IF($B267=$B$382,0,INDEX('I.Supplementary 2019-20'!W$8:W$191,MATCH($B267,'I.Supplementary 2019-20'!$B$8:$B$191,0))),INDEX('KI 2019-20'!W$9:W$383,MATCH($B267,'KI 2019-20'!$B$9:$B$383,0)))</f>
        <v>0</v>
      </c>
      <c r="S267" s="153">
        <f>_xlfn.IFNA(IF($B267=$B$382,0,INDEX('I.Supplementary 2019-20'!X$8:X$191,MATCH($B267,'I.Supplementary 2019-20'!$B$8:$B$191,0))),INDEX('KI 2019-20'!X$9:X$383,MATCH($B267,'KI 2019-20'!$B$9:$B$383,0)))</f>
        <v>3.3500054184031915</v>
      </c>
      <c r="T267" s="153">
        <f>_xlfn.IFNA(IF($B267=$B$382,0,INDEX('I.Supplementary 2019-20'!Y$8:Y$191,MATCH($B267,'I.Supplementary 2019-20'!$B$8:$B$191,0))),INDEX('KI 2019-20'!Y$9:Y$383,MATCH($B267,'KI 2019-20'!$B$9:$B$383,0)))</f>
        <v>1.0330338832577828</v>
      </c>
      <c r="U267" s="153">
        <f>_xlfn.IFNA(IF($B267=$B$382,0,INDEX('I.Supplementary 2019-20'!Z$8:Z$191,MATCH($B267,'I.Supplementary 2019-20'!$B$8:$B$191,0))),INDEX('KI 2019-20'!Z$9:Z$383,MATCH($B267,'KI 2019-20'!$B$9:$B$383,0)))</f>
        <v>0</v>
      </c>
      <c r="V267" s="153">
        <f>_xlfn.IFNA(IF($B267=$B$382,0,INDEX('I.Supplementary 2019-20'!AA$8:AA$191,MATCH($B267,'I.Supplementary 2019-20'!$B$8:$B$191,0))),INDEX('KI 2019-20'!AA$9:AA$383,MATCH($B267,'KI 2019-20'!$B$9:$B$383,0)))</f>
        <v>0</v>
      </c>
      <c r="W267" s="155">
        <f>_xlfn.IFNA(IF($B267=$B$382,0,INDEX('I.Supplementary 2019-20'!AB$8:AB$191,MATCH($B267,'I.Supplementary 2019-20'!$B$8:$B$191,0))),INDEX('KI 2019-20'!AB$9:AB$383,MATCH($B267,'KI 2019-20'!$B$9:$B$383,0)))</f>
        <v>0</v>
      </c>
      <c r="Y267" s="154">
        <f>_xlfn.IFNA(IF($B267=$B$382,0,INDEX('I.Supplementary 2019-20'!$I$8:$I$191,MATCH($B267,'I.Supplementary 2019-20'!$B$8:$B$191,0))),INDEX('KI 2019-20'!$I$9:$I$383,MATCH($B267,'KI 2019-20'!$B$9:$B$383,0)))</f>
        <v>0</v>
      </c>
      <c r="Z267" s="153">
        <f>_xlfn.IFNA(IF($B267=$B$382,0,INDEX('I.Supplementary 2019-20'!$J$8:$J$191,MATCH($B267,'I.Supplementary 2019-20'!$B$8:$B$191,0))),INDEX('KI 2019-20'!$J$9:$J$383,MATCH($B267,'KI 2019-20'!$B$9:$B$383,0)))</f>
        <v>4.3830393016609746</v>
      </c>
      <c r="AA267" s="155">
        <f>_xlfn.IFNA(IF($B267=$B$382,0,INDEX('I.Supplementary 2019-20'!$H$8:$H$191,MATCH($B267,'I.Supplementary 2019-20'!$B$8:$B$191,0))),INDEX('KI 2019-20'!$H$9:$H$383,MATCH($B267,'KI 2019-20'!$B$9:$B$383,0)))</f>
        <v>4.3830393016609746</v>
      </c>
      <c r="AC267" s="156">
        <f>I267*('Other inputs'!$C$6/'Other inputs'!$C$5)</f>
        <v>0</v>
      </c>
      <c r="AD267" s="149">
        <f>IF(B267=$B$35,J267*('Other inputs'!$C$6/'Other inputs'!$C$5)-('Other inputs'!$C$18/1000000),J267*('Other inputs'!$C$6/'Other inputs'!$C$5))</f>
        <v>0</v>
      </c>
      <c r="AE267" s="149">
        <f>K267*('Other inputs'!$C$6/'Other inputs'!$C$5)</f>
        <v>0</v>
      </c>
      <c r="AF267" s="149">
        <f>L267*('Other inputs'!$C$6/'Other inputs'!$C$5)</f>
        <v>0</v>
      </c>
      <c r="AG267" s="188">
        <f>M267*('Other inputs'!$C$6/'Other inputs'!$C$5)</f>
        <v>0</v>
      </c>
      <c r="AH267" s="149">
        <f>N267*('Other inputs'!$C$6/'Other inputs'!$C$5)</f>
        <v>3.4045879914117978</v>
      </c>
      <c r="AI267" s="149">
        <f>O267*('Other inputs'!$C$6/'Other inputs'!$C$5)</f>
        <v>1.0498653925572987</v>
      </c>
      <c r="AJ267" s="149">
        <f>P267*('Other inputs'!$C$6/'Other inputs'!$C$5)</f>
        <v>0</v>
      </c>
      <c r="AK267" s="149">
        <f>Q267*('Other inputs'!$C$6/'Other inputs'!$C$5)</f>
        <v>0</v>
      </c>
      <c r="AL267" s="188">
        <f>R267*('Other inputs'!$C$6/'Other inputs'!$C$5)</f>
        <v>0</v>
      </c>
      <c r="AM267" s="156">
        <f t="shared" si="60"/>
        <v>3.4045879914117978</v>
      </c>
      <c r="AN267" s="149">
        <f t="shared" si="61"/>
        <v>1.0498653925572987</v>
      </c>
      <c r="AO267" s="149">
        <f t="shared" si="62"/>
        <v>0</v>
      </c>
      <c r="AP267" s="149">
        <f t="shared" si="63"/>
        <v>0</v>
      </c>
      <c r="AQ267" s="188">
        <f t="shared" si="64"/>
        <v>0</v>
      </c>
      <c r="AR267" s="149"/>
      <c r="AS267" s="156">
        <f>IF(D267=$C$171,'Other inputs'!$C$12/1000000,SUM(AC267:AG267))</f>
        <v>0</v>
      </c>
      <c r="AT267" s="200">
        <f>IF(D267=$C$171,$Z$171*('Other inputs'!$C$6/'Other inputs'!$C$5),SUM(AH267:AL267))</f>
        <v>4.4544533839690965</v>
      </c>
      <c r="AU267" s="210">
        <f t="shared" si="65"/>
        <v>4.4544533839690965</v>
      </c>
      <c r="AV267" s="214"/>
      <c r="AW267" s="199">
        <f>IF($G267=1,0,IF($B267=$B$172,AC267*('Other inputs'!$F$6/'Other inputs'!$F$5)-('Other inputs'!$C$28/1000000),AC267*('Other inputs'!$F$6/'Other inputs'!$F$5)))</f>
        <v>0</v>
      </c>
      <c r="AX267" s="200">
        <f>IF($G267=1,0,IF($B267=$B$172,AD267*('Other inputs'!$F$6/'Other inputs'!$F$5)-('Other inputs'!$C$29/1000000),AD267*('Other inputs'!$F$6/'Other inputs'!$F$5)))</f>
        <v>0</v>
      </c>
      <c r="AY267" s="200">
        <f>IF($G267=1,0,AE267*('Other inputs'!$F$6/'Other inputs'!$F$5))</f>
        <v>0</v>
      </c>
      <c r="AZ267" s="200">
        <f>IF($G267=1,0,AF267*('Other inputs'!$F$6/'Other inputs'!$F$5))</f>
        <v>0</v>
      </c>
      <c r="BA267" s="200">
        <f>IF($G267=1,0,AG267*('Other inputs'!$F$6/'Other inputs'!$F$5))</f>
        <v>0</v>
      </c>
      <c r="BB267" s="199">
        <f>IF($G267=1,0,AH267*('Other inputs'!$C$7/'Other inputs'!$C$6))</f>
        <v>3.4045879914117978</v>
      </c>
      <c r="BC267" s="200">
        <f>IF($G267=1,0,AI267*('Other inputs'!$C$7/'Other inputs'!$C$6))</f>
        <v>1.0498653925572987</v>
      </c>
      <c r="BD267" s="200">
        <f>IF($G267=1,0,AJ267*('Other inputs'!$C$7/'Other inputs'!$C$6))</f>
        <v>0</v>
      </c>
      <c r="BE267" s="200">
        <f>IF($G267=1,0,AK267*('Other inputs'!$C$7/'Other inputs'!$C$6))</f>
        <v>0</v>
      </c>
      <c r="BF267" s="200">
        <f>IF($G267=1,0,AL267*('Other inputs'!$C$7/'Other inputs'!$C$6))</f>
        <v>0</v>
      </c>
      <c r="BG267" s="199">
        <f t="shared" si="66"/>
        <v>3.4045879914117978</v>
      </c>
      <c r="BH267" s="200">
        <f t="shared" si="67"/>
        <v>1.0498653925572987</v>
      </c>
      <c r="BI267" s="200">
        <f t="shared" si="68"/>
        <v>0</v>
      </c>
      <c r="BJ267" s="200">
        <f t="shared" si="69"/>
        <v>0</v>
      </c>
      <c r="BK267" s="210">
        <f t="shared" si="70"/>
        <v>0</v>
      </c>
      <c r="BL267" s="200"/>
      <c r="BM267" s="199">
        <f>IF(D267=C$171,'Other inputs'!$C$13/1000000,SUM(AW267:BA267))</f>
        <v>0</v>
      </c>
      <c r="BN267" s="200">
        <f>IF(B267=$B$171,$AT$171*('Other inputs'!$C$7/'Other inputs'!$C$6),SUM(BB267:BF267))</f>
        <v>4.4544533839690965</v>
      </c>
      <c r="BO267" s="188">
        <f t="shared" si="71"/>
        <v>4.4544533839690965</v>
      </c>
    </row>
    <row r="268" spans="2:67">
      <c r="B268" s="121" t="str">
        <f>'KI 2019-20'!B269</f>
        <v>E2755</v>
      </c>
      <c r="C268" s="160" t="str">
        <f t="shared" si="58"/>
        <v>E2755</v>
      </c>
      <c r="D268" s="160" t="str">
        <f t="shared" si="59"/>
        <v>E2755</v>
      </c>
      <c r="E268" t="str">
        <f>INDEX('KI 2019-20'!D$9:D$383,MATCH($B268,'KI 2019-20'!$B$9:$B$383,0))</f>
        <v>SD</v>
      </c>
      <c r="F268" t="str">
        <f>INDEX('KI 2019-20'!E$9:E$383,MATCH($B268,'KI 2019-20'!$B$9:$B$383,0))</f>
        <v>P1912</v>
      </c>
      <c r="G268" s="119">
        <v>0</v>
      </c>
      <c r="H268" s="120" t="str">
        <f>INDEX('KI 2019-20'!F$9:F$383,MATCH($B268,'KI 2019-20'!$B$9:$B$383,0))</f>
        <v>Ryedale</v>
      </c>
      <c r="I268" s="154">
        <f>_xlfn.IFNA(IF($B268=$B$382,0,INDEX('I.Supplementary 2019-20'!N$8:N$191,MATCH($B268,'I.Supplementary 2019-20'!$B$8:$B$191,0))),INDEX('KI 2019-20'!N$9:N$383,MATCH($B268,'KI 2019-20'!$B$9:$B$383,0)))</f>
        <v>0</v>
      </c>
      <c r="J268" s="153">
        <f>_xlfn.IFNA(IF($B268=$B$382,0,INDEX('I.Supplementary 2019-20'!O$8:O$191,MATCH($B268,'I.Supplementary 2019-20'!$B$8:$B$191,0))),INDEX('KI 2019-20'!O$9:O$383,MATCH($B268,'KI 2019-20'!$B$9:$B$383,0)))</f>
        <v>0</v>
      </c>
      <c r="K268" s="153">
        <f>_xlfn.IFNA(IF($B268=$B$382,0,INDEX('I.Supplementary 2019-20'!P$8:P$191,MATCH($B268,'I.Supplementary 2019-20'!$B$8:$B$191,0))),INDEX('KI 2019-20'!P$9:P$383,MATCH($B268,'KI 2019-20'!$B$9:$B$383,0)))</f>
        <v>0</v>
      </c>
      <c r="L268" s="153">
        <f>_xlfn.IFNA(IF($B268=$B$382,0,INDEX('I.Supplementary 2019-20'!Q$8:Q$191,MATCH($B268,'I.Supplementary 2019-20'!$B$8:$B$191,0))),INDEX('KI 2019-20'!Q$9:Q$383,MATCH($B268,'KI 2019-20'!$B$9:$B$383,0)))</f>
        <v>0</v>
      </c>
      <c r="M268" s="155">
        <f>_xlfn.IFNA(IF($B268=$B$382,0,INDEX('I.Supplementary 2019-20'!R$8:R$191,MATCH($B268,'I.Supplementary 2019-20'!$B$8:$B$191,0))),INDEX('KI 2019-20'!R$9:R$383,MATCH($B268,'KI 2019-20'!$B$9:$B$383,0)))</f>
        <v>0</v>
      </c>
      <c r="N268" s="153">
        <f>_xlfn.IFNA(IF($B268=$B$382,0,INDEX('I.Supplementary 2019-20'!S$8:S$191,MATCH($B268,'I.Supplementary 2019-20'!$B$8:$B$191,0))),INDEX('KI 2019-20'!S$9:S$383,MATCH($B268,'KI 2019-20'!$B$9:$B$383,0)))</f>
        <v>0</v>
      </c>
      <c r="O268" s="153">
        <f>_xlfn.IFNA(IF($B268=$B$382,0,INDEX('I.Supplementary 2019-20'!T$8:T$191,MATCH($B268,'I.Supplementary 2019-20'!$B$8:$B$191,0))),INDEX('KI 2019-20'!T$9:T$383,MATCH($B268,'KI 2019-20'!$B$9:$B$383,0)))</f>
        <v>1.6123645937265718</v>
      </c>
      <c r="P268" s="153">
        <f>_xlfn.IFNA(IF($B268=$B$382,0,INDEX('I.Supplementary 2019-20'!U$8:U$191,MATCH($B268,'I.Supplementary 2019-20'!$B$8:$B$191,0))),INDEX('KI 2019-20'!U$9:U$383,MATCH($B268,'KI 2019-20'!$B$9:$B$383,0)))</f>
        <v>0</v>
      </c>
      <c r="Q268" s="153">
        <f>_xlfn.IFNA(IF($B268=$B$382,0,INDEX('I.Supplementary 2019-20'!V$8:V$191,MATCH($B268,'I.Supplementary 2019-20'!$B$8:$B$191,0))),INDEX('KI 2019-20'!V$9:V$383,MATCH($B268,'KI 2019-20'!$B$9:$B$383,0)))</f>
        <v>0</v>
      </c>
      <c r="R268" s="155">
        <f>_xlfn.IFNA(IF($B268=$B$382,0,INDEX('I.Supplementary 2019-20'!W$8:W$191,MATCH($B268,'I.Supplementary 2019-20'!$B$8:$B$191,0))),INDEX('KI 2019-20'!W$9:W$383,MATCH($B268,'KI 2019-20'!$B$9:$B$383,0)))</f>
        <v>0</v>
      </c>
      <c r="S268" s="153">
        <f>_xlfn.IFNA(IF($B268=$B$382,0,INDEX('I.Supplementary 2019-20'!X$8:X$191,MATCH($B268,'I.Supplementary 2019-20'!$B$8:$B$191,0))),INDEX('KI 2019-20'!X$9:X$383,MATCH($B268,'KI 2019-20'!$B$9:$B$383,0)))</f>
        <v>0</v>
      </c>
      <c r="T268" s="153">
        <f>_xlfn.IFNA(IF($B268=$B$382,0,INDEX('I.Supplementary 2019-20'!Y$8:Y$191,MATCH($B268,'I.Supplementary 2019-20'!$B$8:$B$191,0))),INDEX('KI 2019-20'!Y$9:Y$383,MATCH($B268,'KI 2019-20'!$B$9:$B$383,0)))</f>
        <v>1.6123645937265718</v>
      </c>
      <c r="U268" s="153">
        <f>_xlfn.IFNA(IF($B268=$B$382,0,INDEX('I.Supplementary 2019-20'!Z$8:Z$191,MATCH($B268,'I.Supplementary 2019-20'!$B$8:$B$191,0))),INDEX('KI 2019-20'!Z$9:Z$383,MATCH($B268,'KI 2019-20'!$B$9:$B$383,0)))</f>
        <v>0</v>
      </c>
      <c r="V268" s="153">
        <f>_xlfn.IFNA(IF($B268=$B$382,0,INDEX('I.Supplementary 2019-20'!AA$8:AA$191,MATCH($B268,'I.Supplementary 2019-20'!$B$8:$B$191,0))),INDEX('KI 2019-20'!AA$9:AA$383,MATCH($B268,'KI 2019-20'!$B$9:$B$383,0)))</f>
        <v>0</v>
      </c>
      <c r="W268" s="155">
        <f>_xlfn.IFNA(IF($B268=$B$382,0,INDEX('I.Supplementary 2019-20'!AB$8:AB$191,MATCH($B268,'I.Supplementary 2019-20'!$B$8:$B$191,0))),INDEX('KI 2019-20'!AB$9:AB$383,MATCH($B268,'KI 2019-20'!$B$9:$B$383,0)))</f>
        <v>0</v>
      </c>
      <c r="Y268" s="154">
        <f>_xlfn.IFNA(IF($B268=$B$382,0,INDEX('I.Supplementary 2019-20'!$I$8:$I$191,MATCH($B268,'I.Supplementary 2019-20'!$B$8:$B$191,0))),INDEX('KI 2019-20'!$I$9:$I$383,MATCH($B268,'KI 2019-20'!$B$9:$B$383,0)))</f>
        <v>0</v>
      </c>
      <c r="Z268" s="153">
        <f>_xlfn.IFNA(IF($B268=$B$382,0,INDEX('I.Supplementary 2019-20'!$J$8:$J$191,MATCH($B268,'I.Supplementary 2019-20'!$B$8:$B$191,0))),INDEX('KI 2019-20'!$J$9:$J$383,MATCH($B268,'KI 2019-20'!$B$9:$B$383,0)))</f>
        <v>1.6123645937265718</v>
      </c>
      <c r="AA268" s="155">
        <f>_xlfn.IFNA(IF($B268=$B$382,0,INDEX('I.Supplementary 2019-20'!$H$8:$H$191,MATCH($B268,'I.Supplementary 2019-20'!$B$8:$B$191,0))),INDEX('KI 2019-20'!$H$9:$H$383,MATCH($B268,'KI 2019-20'!$B$9:$B$383,0)))</f>
        <v>1.6123645937265718</v>
      </c>
      <c r="AC268" s="156">
        <f>I268*('Other inputs'!$C$6/'Other inputs'!$C$5)</f>
        <v>0</v>
      </c>
      <c r="AD268" s="149">
        <f>IF(B268=$B$35,J268*('Other inputs'!$C$6/'Other inputs'!$C$5)-('Other inputs'!$C$18/1000000),J268*('Other inputs'!$C$6/'Other inputs'!$C$5))</f>
        <v>0</v>
      </c>
      <c r="AE268" s="149">
        <f>K268*('Other inputs'!$C$6/'Other inputs'!$C$5)</f>
        <v>0</v>
      </c>
      <c r="AF268" s="149">
        <f>L268*('Other inputs'!$C$6/'Other inputs'!$C$5)</f>
        <v>0</v>
      </c>
      <c r="AG268" s="188">
        <f>M268*('Other inputs'!$C$6/'Other inputs'!$C$5)</f>
        <v>0</v>
      </c>
      <c r="AH268" s="149">
        <f>N268*('Other inputs'!$C$6/'Other inputs'!$C$5)</f>
        <v>0</v>
      </c>
      <c r="AI268" s="149">
        <f>O268*('Other inputs'!$C$6/'Other inputs'!$C$5)</f>
        <v>1.6386352999380027</v>
      </c>
      <c r="AJ268" s="149">
        <f>P268*('Other inputs'!$C$6/'Other inputs'!$C$5)</f>
        <v>0</v>
      </c>
      <c r="AK268" s="149">
        <f>Q268*('Other inputs'!$C$6/'Other inputs'!$C$5)</f>
        <v>0</v>
      </c>
      <c r="AL268" s="188">
        <f>R268*('Other inputs'!$C$6/'Other inputs'!$C$5)</f>
        <v>0</v>
      </c>
      <c r="AM268" s="156">
        <f t="shared" si="60"/>
        <v>0</v>
      </c>
      <c r="AN268" s="149">
        <f t="shared" si="61"/>
        <v>1.6386352999380027</v>
      </c>
      <c r="AO268" s="149">
        <f t="shared" si="62"/>
        <v>0</v>
      </c>
      <c r="AP268" s="149">
        <f t="shared" si="63"/>
        <v>0</v>
      </c>
      <c r="AQ268" s="188">
        <f t="shared" si="64"/>
        <v>0</v>
      </c>
      <c r="AR268" s="149"/>
      <c r="AS268" s="156">
        <f>IF(D268=$C$171,'Other inputs'!$C$12/1000000,SUM(AC268:AG268))</f>
        <v>0</v>
      </c>
      <c r="AT268" s="200">
        <f>IF(D268=$C$171,$Z$171*('Other inputs'!$C$6/'Other inputs'!$C$5),SUM(AH268:AL268))</f>
        <v>1.6386352999380027</v>
      </c>
      <c r="AU268" s="210">
        <f t="shared" si="65"/>
        <v>1.6386352999380027</v>
      </c>
      <c r="AV268" s="214"/>
      <c r="AW268" s="199">
        <f>IF($G268=1,0,IF($B268=$B$172,AC268*('Other inputs'!$F$6/'Other inputs'!$F$5)-('Other inputs'!$C$28/1000000),AC268*('Other inputs'!$F$6/'Other inputs'!$F$5)))</f>
        <v>0</v>
      </c>
      <c r="AX268" s="200">
        <f>IF($G268=1,0,IF($B268=$B$172,AD268*('Other inputs'!$F$6/'Other inputs'!$F$5)-('Other inputs'!$C$29/1000000),AD268*('Other inputs'!$F$6/'Other inputs'!$F$5)))</f>
        <v>0</v>
      </c>
      <c r="AY268" s="200">
        <f>IF($G268=1,0,AE268*('Other inputs'!$F$6/'Other inputs'!$F$5))</f>
        <v>0</v>
      </c>
      <c r="AZ268" s="200">
        <f>IF($G268=1,0,AF268*('Other inputs'!$F$6/'Other inputs'!$F$5))</f>
        <v>0</v>
      </c>
      <c r="BA268" s="200">
        <f>IF($G268=1,0,AG268*('Other inputs'!$F$6/'Other inputs'!$F$5))</f>
        <v>0</v>
      </c>
      <c r="BB268" s="199">
        <f>IF($G268=1,0,AH268*('Other inputs'!$C$7/'Other inputs'!$C$6))</f>
        <v>0</v>
      </c>
      <c r="BC268" s="200">
        <f>IF($G268=1,0,AI268*('Other inputs'!$C$7/'Other inputs'!$C$6))</f>
        <v>1.6386352999380027</v>
      </c>
      <c r="BD268" s="200">
        <f>IF($G268=1,0,AJ268*('Other inputs'!$C$7/'Other inputs'!$C$6))</f>
        <v>0</v>
      </c>
      <c r="BE268" s="200">
        <f>IF($G268=1,0,AK268*('Other inputs'!$C$7/'Other inputs'!$C$6))</f>
        <v>0</v>
      </c>
      <c r="BF268" s="200">
        <f>IF($G268=1,0,AL268*('Other inputs'!$C$7/'Other inputs'!$C$6))</f>
        <v>0</v>
      </c>
      <c r="BG268" s="199">
        <f t="shared" si="66"/>
        <v>0</v>
      </c>
      <c r="BH268" s="200">
        <f t="shared" si="67"/>
        <v>1.6386352999380027</v>
      </c>
      <c r="BI268" s="200">
        <f t="shared" si="68"/>
        <v>0</v>
      </c>
      <c r="BJ268" s="200">
        <f t="shared" si="69"/>
        <v>0</v>
      </c>
      <c r="BK268" s="210">
        <f t="shared" si="70"/>
        <v>0</v>
      </c>
      <c r="BL268" s="200"/>
      <c r="BM268" s="199">
        <f>IF(D268=C$171,'Other inputs'!$C$13/1000000,SUM(AW268:BA268))</f>
        <v>0</v>
      </c>
      <c r="BN268" s="200">
        <f>IF(B268=$B$171,$AT$171*('Other inputs'!$C$7/'Other inputs'!$C$6),SUM(BB268:BF268))</f>
        <v>1.6386352999380027</v>
      </c>
      <c r="BO268" s="188">
        <f t="shared" si="71"/>
        <v>1.6386352999380027</v>
      </c>
    </row>
    <row r="269" spans="2:67">
      <c r="B269" s="121" t="str">
        <f>'KI 2019-20'!B270</f>
        <v>E4206</v>
      </c>
      <c r="C269" s="160" t="str">
        <f t="shared" si="58"/>
        <v>E4206</v>
      </c>
      <c r="D269" s="160" t="str">
        <f t="shared" si="59"/>
        <v>E4206</v>
      </c>
      <c r="E269" t="str">
        <f>INDEX('KI 2019-20'!D$9:D$383,MATCH($B269,'KI 2019-20'!$B$9:$B$383,0))</f>
        <v>MD</v>
      </c>
      <c r="F269" t="str">
        <f>INDEX('KI 2019-20'!E$9:E$383,MATCH($B269,'KI 2019-20'!$B$9:$B$383,0))</f>
        <v>P1701</v>
      </c>
      <c r="G269" s="119">
        <v>0</v>
      </c>
      <c r="H269" s="120" t="str">
        <f>INDEX('KI 2019-20'!F$9:F$383,MATCH($B269,'KI 2019-20'!$B$9:$B$383,0))</f>
        <v>Salford</v>
      </c>
      <c r="I269" s="154">
        <f>_xlfn.IFNA(IF($B269=$B$382,0,INDEX('I.Supplementary 2019-20'!N$8:N$191,MATCH($B269,'I.Supplementary 2019-20'!$B$8:$B$191,0))),INDEX('KI 2019-20'!N$9:N$383,MATCH($B269,'KI 2019-20'!$B$9:$B$383,0)))</f>
        <v>19.490561002633697</v>
      </c>
      <c r="J269" s="153">
        <f>_xlfn.IFNA(IF($B269=$B$382,0,INDEX('I.Supplementary 2019-20'!O$8:O$191,MATCH($B269,'I.Supplementary 2019-20'!$B$8:$B$191,0))),INDEX('KI 2019-20'!O$9:O$383,MATCH($B269,'KI 2019-20'!$B$9:$B$383,0)))</f>
        <v>0.98622879564672705</v>
      </c>
      <c r="K269" s="153">
        <f>_xlfn.IFNA(IF($B269=$B$382,0,INDEX('I.Supplementary 2019-20'!P$8:P$191,MATCH($B269,'I.Supplementary 2019-20'!$B$8:$B$191,0))),INDEX('KI 2019-20'!P$9:P$383,MATCH($B269,'KI 2019-20'!$B$9:$B$383,0)))</f>
        <v>0</v>
      </c>
      <c r="L269" s="153">
        <f>_xlfn.IFNA(IF($B269=$B$382,0,INDEX('I.Supplementary 2019-20'!Q$8:Q$191,MATCH($B269,'I.Supplementary 2019-20'!$B$8:$B$191,0))),INDEX('KI 2019-20'!Q$9:Q$383,MATCH($B269,'KI 2019-20'!$B$9:$B$383,0)))</f>
        <v>0</v>
      </c>
      <c r="M269" s="155">
        <f>_xlfn.IFNA(IF($B269=$B$382,0,INDEX('I.Supplementary 2019-20'!R$8:R$191,MATCH($B269,'I.Supplementary 2019-20'!$B$8:$B$191,0))),INDEX('KI 2019-20'!R$9:R$383,MATCH($B269,'KI 2019-20'!$B$9:$B$383,0)))</f>
        <v>0</v>
      </c>
      <c r="N269" s="153">
        <f>_xlfn.IFNA(IF($B269=$B$382,0,INDEX('I.Supplementary 2019-20'!S$8:S$191,MATCH($B269,'I.Supplementary 2019-20'!$B$8:$B$191,0))),INDEX('KI 2019-20'!S$9:S$383,MATCH($B269,'KI 2019-20'!$B$9:$B$383,0)))</f>
        <v>61.46539390777312</v>
      </c>
      <c r="O269" s="153">
        <f>_xlfn.IFNA(IF($B269=$B$382,0,INDEX('I.Supplementary 2019-20'!T$8:T$191,MATCH($B269,'I.Supplementary 2019-20'!$B$8:$B$191,0))),INDEX('KI 2019-20'!T$9:T$383,MATCH($B269,'KI 2019-20'!$B$9:$B$383,0)))</f>
        <v>10.002685831115167</v>
      </c>
      <c r="P269" s="153">
        <f>_xlfn.IFNA(IF($B269=$B$382,0,INDEX('I.Supplementary 2019-20'!U$8:U$191,MATCH($B269,'I.Supplementary 2019-20'!$B$8:$B$191,0))),INDEX('KI 2019-20'!U$9:U$383,MATCH($B269,'KI 2019-20'!$B$9:$B$383,0)))</f>
        <v>0</v>
      </c>
      <c r="Q269" s="153">
        <f>_xlfn.IFNA(IF($B269=$B$382,0,INDEX('I.Supplementary 2019-20'!V$8:V$191,MATCH($B269,'I.Supplementary 2019-20'!$B$8:$B$191,0))),INDEX('KI 2019-20'!V$9:V$383,MATCH($B269,'KI 2019-20'!$B$9:$B$383,0)))</f>
        <v>0</v>
      </c>
      <c r="R269" s="155">
        <f>_xlfn.IFNA(IF($B269=$B$382,0,INDEX('I.Supplementary 2019-20'!W$8:W$191,MATCH($B269,'I.Supplementary 2019-20'!$B$8:$B$191,0))),INDEX('KI 2019-20'!W$9:W$383,MATCH($B269,'KI 2019-20'!$B$9:$B$383,0)))</f>
        <v>0</v>
      </c>
      <c r="S269" s="153">
        <f>_xlfn.IFNA(IF($B269=$B$382,0,INDEX('I.Supplementary 2019-20'!X$8:X$191,MATCH($B269,'I.Supplementary 2019-20'!$B$8:$B$191,0))),INDEX('KI 2019-20'!X$9:X$383,MATCH($B269,'KI 2019-20'!$B$9:$B$383,0)))</f>
        <v>80.955954910406831</v>
      </c>
      <c r="T269" s="153">
        <f>_xlfn.IFNA(IF($B269=$B$382,0,INDEX('I.Supplementary 2019-20'!Y$8:Y$191,MATCH($B269,'I.Supplementary 2019-20'!$B$8:$B$191,0))),INDEX('KI 2019-20'!Y$9:Y$383,MATCH($B269,'KI 2019-20'!$B$9:$B$383,0)))</f>
        <v>10.988914626761895</v>
      </c>
      <c r="U269" s="153">
        <f>_xlfn.IFNA(IF($B269=$B$382,0,INDEX('I.Supplementary 2019-20'!Z$8:Z$191,MATCH($B269,'I.Supplementary 2019-20'!$B$8:$B$191,0))),INDEX('KI 2019-20'!Z$9:Z$383,MATCH($B269,'KI 2019-20'!$B$9:$B$383,0)))</f>
        <v>0</v>
      </c>
      <c r="V269" s="153">
        <f>_xlfn.IFNA(IF($B269=$B$382,0,INDEX('I.Supplementary 2019-20'!AA$8:AA$191,MATCH($B269,'I.Supplementary 2019-20'!$B$8:$B$191,0))),INDEX('KI 2019-20'!AA$9:AA$383,MATCH($B269,'KI 2019-20'!$B$9:$B$383,0)))</f>
        <v>0</v>
      </c>
      <c r="W269" s="155">
        <f>_xlfn.IFNA(IF($B269=$B$382,0,INDEX('I.Supplementary 2019-20'!AB$8:AB$191,MATCH($B269,'I.Supplementary 2019-20'!$B$8:$B$191,0))),INDEX('KI 2019-20'!AB$9:AB$383,MATCH($B269,'KI 2019-20'!$B$9:$B$383,0)))</f>
        <v>0</v>
      </c>
      <c r="Y269" s="154">
        <f>_xlfn.IFNA(IF($B269=$B$382,0,INDEX('I.Supplementary 2019-20'!$I$8:$I$191,MATCH($B269,'I.Supplementary 2019-20'!$B$8:$B$191,0))),INDEX('KI 2019-20'!$I$9:$I$383,MATCH($B269,'KI 2019-20'!$B$9:$B$383,0)))</f>
        <v>20.476789798280425</v>
      </c>
      <c r="Z269" s="153">
        <f>_xlfn.IFNA(IF($B269=$B$382,0,INDEX('I.Supplementary 2019-20'!$J$8:$J$191,MATCH($B269,'I.Supplementary 2019-20'!$B$8:$B$191,0))),INDEX('KI 2019-20'!$J$9:$J$383,MATCH($B269,'KI 2019-20'!$B$9:$B$383,0)))</f>
        <v>71.468079738888292</v>
      </c>
      <c r="AA269" s="155">
        <f>_xlfn.IFNA(IF($B269=$B$382,0,INDEX('I.Supplementary 2019-20'!$H$8:$H$191,MATCH($B269,'I.Supplementary 2019-20'!$B$8:$B$191,0))),INDEX('KI 2019-20'!$H$9:$H$383,MATCH($B269,'KI 2019-20'!$B$9:$B$383,0)))</f>
        <v>91.944869537168714</v>
      </c>
      <c r="AC269" s="156">
        <f>I269*('Other inputs'!$C$6/'Other inputs'!$C$5)</f>
        <v>19.808126151352781</v>
      </c>
      <c r="AD269" s="149">
        <f>IF(B269=$B$35,J269*('Other inputs'!$C$6/'Other inputs'!$C$5)-('Other inputs'!$C$18/1000000),J269*('Other inputs'!$C$6/'Other inputs'!$C$5))</f>
        <v>1.0022976965941279</v>
      </c>
      <c r="AE269" s="149">
        <f>K269*('Other inputs'!$C$6/'Other inputs'!$C$5)</f>
        <v>0</v>
      </c>
      <c r="AF269" s="149">
        <f>L269*('Other inputs'!$C$6/'Other inputs'!$C$5)</f>
        <v>0</v>
      </c>
      <c r="AG269" s="188">
        <f>M269*('Other inputs'!$C$6/'Other inputs'!$C$5)</f>
        <v>0</v>
      </c>
      <c r="AH269" s="149">
        <f>N269*('Other inputs'!$C$6/'Other inputs'!$C$5)</f>
        <v>62.466866720934398</v>
      </c>
      <c r="AI269" s="149">
        <f>O269*('Other inputs'!$C$6/'Other inputs'!$C$5)</f>
        <v>10.165662382334967</v>
      </c>
      <c r="AJ269" s="149">
        <f>P269*('Other inputs'!$C$6/'Other inputs'!$C$5)</f>
        <v>0</v>
      </c>
      <c r="AK269" s="149">
        <f>Q269*('Other inputs'!$C$6/'Other inputs'!$C$5)</f>
        <v>0</v>
      </c>
      <c r="AL269" s="188">
        <f>R269*('Other inputs'!$C$6/'Other inputs'!$C$5)</f>
        <v>0</v>
      </c>
      <c r="AM269" s="156">
        <f t="shared" si="60"/>
        <v>82.274992872287186</v>
      </c>
      <c r="AN269" s="149">
        <f t="shared" si="61"/>
        <v>11.167960078929095</v>
      </c>
      <c r="AO269" s="149">
        <f t="shared" si="62"/>
        <v>0</v>
      </c>
      <c r="AP269" s="149">
        <f t="shared" si="63"/>
        <v>0</v>
      </c>
      <c r="AQ269" s="188">
        <f t="shared" si="64"/>
        <v>0</v>
      </c>
      <c r="AR269" s="149"/>
      <c r="AS269" s="156">
        <f>IF(D269=$C$171,'Other inputs'!$C$12/1000000,SUM(AC269:AG269))</f>
        <v>20.810423847946907</v>
      </c>
      <c r="AT269" s="200">
        <f>IF(D269=$C$171,$Z$171*('Other inputs'!$C$6/'Other inputs'!$C$5),SUM(AH269:AL269))</f>
        <v>72.632529103269363</v>
      </c>
      <c r="AU269" s="210">
        <f t="shared" si="65"/>
        <v>93.44295295121627</v>
      </c>
      <c r="AV269" s="214"/>
      <c r="AW269" s="199">
        <f>IF($G269=1,0,IF($B269=$B$172,AC269*('Other inputs'!$F$6/'Other inputs'!$F$5)-('Other inputs'!$C$28/1000000),AC269*('Other inputs'!$F$6/'Other inputs'!$F$5)))</f>
        <v>19.917664176152886</v>
      </c>
      <c r="AX269" s="200">
        <f>IF($G269=1,0,IF($B269=$B$172,AD269*('Other inputs'!$F$6/'Other inputs'!$F$5)-('Other inputs'!$C$29/1000000),AD269*('Other inputs'!$F$6/'Other inputs'!$F$5)))</f>
        <v>1.0078403566674594</v>
      </c>
      <c r="AY269" s="200">
        <f>IF($G269=1,0,AE269*('Other inputs'!$F$6/'Other inputs'!$F$5))</f>
        <v>0</v>
      </c>
      <c r="AZ269" s="200">
        <f>IF($G269=1,0,AF269*('Other inputs'!$F$6/'Other inputs'!$F$5))</f>
        <v>0</v>
      </c>
      <c r="BA269" s="200">
        <f>IF($G269=1,0,AG269*('Other inputs'!$F$6/'Other inputs'!$F$5))</f>
        <v>0</v>
      </c>
      <c r="BB269" s="199">
        <f>IF($G269=1,0,AH269*('Other inputs'!$C$7/'Other inputs'!$C$6))</f>
        <v>62.466866720934398</v>
      </c>
      <c r="BC269" s="200">
        <f>IF($G269=1,0,AI269*('Other inputs'!$C$7/'Other inputs'!$C$6))</f>
        <v>10.165662382334967</v>
      </c>
      <c r="BD269" s="200">
        <f>IF($G269=1,0,AJ269*('Other inputs'!$C$7/'Other inputs'!$C$6))</f>
        <v>0</v>
      </c>
      <c r="BE269" s="200">
        <f>IF($G269=1,0,AK269*('Other inputs'!$C$7/'Other inputs'!$C$6))</f>
        <v>0</v>
      </c>
      <c r="BF269" s="200">
        <f>IF($G269=1,0,AL269*('Other inputs'!$C$7/'Other inputs'!$C$6))</f>
        <v>0</v>
      </c>
      <c r="BG269" s="199">
        <f t="shared" si="66"/>
        <v>82.384530897087288</v>
      </c>
      <c r="BH269" s="200">
        <f t="shared" si="67"/>
        <v>11.173502739002426</v>
      </c>
      <c r="BI269" s="200">
        <f t="shared" si="68"/>
        <v>0</v>
      </c>
      <c r="BJ269" s="200">
        <f t="shared" si="69"/>
        <v>0</v>
      </c>
      <c r="BK269" s="210">
        <f t="shared" si="70"/>
        <v>0</v>
      </c>
      <c r="BL269" s="200"/>
      <c r="BM269" s="199">
        <f>IF(D269=C$171,'Other inputs'!$C$13/1000000,SUM(AW269:BA269))</f>
        <v>20.925504532820344</v>
      </c>
      <c r="BN269" s="200">
        <f>IF(B269=$B$171,$AT$171*('Other inputs'!$C$7/'Other inputs'!$C$6),SUM(BB269:BF269))</f>
        <v>72.632529103269363</v>
      </c>
      <c r="BO269" s="188">
        <f t="shared" si="71"/>
        <v>93.558033636089704</v>
      </c>
    </row>
    <row r="270" spans="2:67">
      <c r="B270" s="121" t="str">
        <f>'KI 2019-20'!B271</f>
        <v>E4604</v>
      </c>
      <c r="C270" s="160" t="str">
        <f t="shared" si="58"/>
        <v>E4604</v>
      </c>
      <c r="D270" s="160" t="str">
        <f t="shared" si="59"/>
        <v>E4604</v>
      </c>
      <c r="E270" t="str">
        <f>INDEX('KI 2019-20'!D$9:D$383,MATCH($B270,'KI 2019-20'!$B$9:$B$383,0))</f>
        <v>MD</v>
      </c>
      <c r="F270" t="str">
        <f>INDEX('KI 2019-20'!E$9:E$383,MATCH($B270,'KI 2019-20'!$B$9:$B$383,0))</f>
        <v>P1703</v>
      </c>
      <c r="G270" s="119">
        <v>0</v>
      </c>
      <c r="H270" s="120" t="str">
        <f>INDEX('KI 2019-20'!F$9:F$383,MATCH($B270,'KI 2019-20'!$B$9:$B$383,0))</f>
        <v>Sandwell</v>
      </c>
      <c r="I270" s="154">
        <f>_xlfn.IFNA(IF($B270=$B$382,0,INDEX('I.Supplementary 2019-20'!N$8:N$191,MATCH($B270,'I.Supplementary 2019-20'!$B$8:$B$191,0))),INDEX('KI 2019-20'!N$9:N$383,MATCH($B270,'KI 2019-20'!$B$9:$B$383,0)))</f>
        <v>31.726473287850364</v>
      </c>
      <c r="J270" s="153">
        <f>_xlfn.IFNA(IF($B270=$B$382,0,INDEX('I.Supplementary 2019-20'!O$8:O$191,MATCH($B270,'I.Supplementary 2019-20'!$B$8:$B$191,0))),INDEX('KI 2019-20'!O$9:O$383,MATCH($B270,'KI 2019-20'!$B$9:$B$383,0)))</f>
        <v>1.9291872211290673</v>
      </c>
      <c r="K270" s="153">
        <f>_xlfn.IFNA(IF($B270=$B$382,0,INDEX('I.Supplementary 2019-20'!P$8:P$191,MATCH($B270,'I.Supplementary 2019-20'!$B$8:$B$191,0))),INDEX('KI 2019-20'!P$9:P$383,MATCH($B270,'KI 2019-20'!$B$9:$B$383,0)))</f>
        <v>0</v>
      </c>
      <c r="L270" s="153">
        <f>_xlfn.IFNA(IF($B270=$B$382,0,INDEX('I.Supplementary 2019-20'!Q$8:Q$191,MATCH($B270,'I.Supplementary 2019-20'!$B$8:$B$191,0))),INDEX('KI 2019-20'!Q$9:Q$383,MATCH($B270,'KI 2019-20'!$B$9:$B$383,0)))</f>
        <v>0</v>
      </c>
      <c r="M270" s="155">
        <f>_xlfn.IFNA(IF($B270=$B$382,0,INDEX('I.Supplementary 2019-20'!R$8:R$191,MATCH($B270,'I.Supplementary 2019-20'!$B$8:$B$191,0))),INDEX('KI 2019-20'!R$9:R$383,MATCH($B270,'KI 2019-20'!$B$9:$B$383,0)))</f>
        <v>0</v>
      </c>
      <c r="N270" s="153">
        <f>_xlfn.IFNA(IF($B270=$B$382,0,INDEX('I.Supplementary 2019-20'!S$8:S$191,MATCH($B270,'I.Supplementary 2019-20'!$B$8:$B$191,0))),INDEX('KI 2019-20'!S$9:S$383,MATCH($B270,'KI 2019-20'!$B$9:$B$383,0)))</f>
        <v>87.048227314110449</v>
      </c>
      <c r="O270" s="153">
        <f>_xlfn.IFNA(IF($B270=$B$382,0,INDEX('I.Supplementary 2019-20'!T$8:T$191,MATCH($B270,'I.Supplementary 2019-20'!$B$8:$B$191,0))),INDEX('KI 2019-20'!T$9:T$383,MATCH($B270,'KI 2019-20'!$B$9:$B$383,0)))</f>
        <v>13.081304155499467</v>
      </c>
      <c r="P270" s="153">
        <f>_xlfn.IFNA(IF($B270=$B$382,0,INDEX('I.Supplementary 2019-20'!U$8:U$191,MATCH($B270,'I.Supplementary 2019-20'!$B$8:$B$191,0))),INDEX('KI 2019-20'!U$9:U$383,MATCH($B270,'KI 2019-20'!$B$9:$B$383,0)))</f>
        <v>0</v>
      </c>
      <c r="Q270" s="153">
        <f>_xlfn.IFNA(IF($B270=$B$382,0,INDEX('I.Supplementary 2019-20'!V$8:V$191,MATCH($B270,'I.Supplementary 2019-20'!$B$8:$B$191,0))),INDEX('KI 2019-20'!V$9:V$383,MATCH($B270,'KI 2019-20'!$B$9:$B$383,0)))</f>
        <v>0</v>
      </c>
      <c r="R270" s="155">
        <f>_xlfn.IFNA(IF($B270=$B$382,0,INDEX('I.Supplementary 2019-20'!W$8:W$191,MATCH($B270,'I.Supplementary 2019-20'!$B$8:$B$191,0))),INDEX('KI 2019-20'!W$9:W$383,MATCH($B270,'KI 2019-20'!$B$9:$B$383,0)))</f>
        <v>0</v>
      </c>
      <c r="S270" s="153">
        <f>_xlfn.IFNA(IF($B270=$B$382,0,INDEX('I.Supplementary 2019-20'!X$8:X$191,MATCH($B270,'I.Supplementary 2019-20'!$B$8:$B$191,0))),INDEX('KI 2019-20'!X$9:X$383,MATCH($B270,'KI 2019-20'!$B$9:$B$383,0)))</f>
        <v>118.7747006019608</v>
      </c>
      <c r="T270" s="153">
        <f>_xlfn.IFNA(IF($B270=$B$382,0,INDEX('I.Supplementary 2019-20'!Y$8:Y$191,MATCH($B270,'I.Supplementary 2019-20'!$B$8:$B$191,0))),INDEX('KI 2019-20'!Y$9:Y$383,MATCH($B270,'KI 2019-20'!$B$9:$B$383,0)))</f>
        <v>15.010491376628535</v>
      </c>
      <c r="U270" s="153">
        <f>_xlfn.IFNA(IF($B270=$B$382,0,INDEX('I.Supplementary 2019-20'!Z$8:Z$191,MATCH($B270,'I.Supplementary 2019-20'!$B$8:$B$191,0))),INDEX('KI 2019-20'!Z$9:Z$383,MATCH($B270,'KI 2019-20'!$B$9:$B$383,0)))</f>
        <v>0</v>
      </c>
      <c r="V270" s="153">
        <f>_xlfn.IFNA(IF($B270=$B$382,0,INDEX('I.Supplementary 2019-20'!AA$8:AA$191,MATCH($B270,'I.Supplementary 2019-20'!$B$8:$B$191,0))),INDEX('KI 2019-20'!AA$9:AA$383,MATCH($B270,'KI 2019-20'!$B$9:$B$383,0)))</f>
        <v>0</v>
      </c>
      <c r="W270" s="155">
        <f>_xlfn.IFNA(IF($B270=$B$382,0,INDEX('I.Supplementary 2019-20'!AB$8:AB$191,MATCH($B270,'I.Supplementary 2019-20'!$B$8:$B$191,0))),INDEX('KI 2019-20'!AB$9:AB$383,MATCH($B270,'KI 2019-20'!$B$9:$B$383,0)))</f>
        <v>0</v>
      </c>
      <c r="Y270" s="154">
        <f>_xlfn.IFNA(IF($B270=$B$382,0,INDEX('I.Supplementary 2019-20'!$I$8:$I$191,MATCH($B270,'I.Supplementary 2019-20'!$B$8:$B$191,0))),INDEX('KI 2019-20'!$I$9:$I$383,MATCH($B270,'KI 2019-20'!$B$9:$B$383,0)))</f>
        <v>33.65566050897943</v>
      </c>
      <c r="Z270" s="153">
        <f>_xlfn.IFNA(IF($B270=$B$382,0,INDEX('I.Supplementary 2019-20'!$J$8:$J$191,MATCH($B270,'I.Supplementary 2019-20'!$B$8:$B$191,0))),INDEX('KI 2019-20'!$J$9:$J$383,MATCH($B270,'KI 2019-20'!$B$9:$B$383,0)))</f>
        <v>100.12953146960992</v>
      </c>
      <c r="AA270" s="155">
        <f>_xlfn.IFNA(IF($B270=$B$382,0,INDEX('I.Supplementary 2019-20'!$H$8:$H$191,MATCH($B270,'I.Supplementary 2019-20'!$B$8:$B$191,0))),INDEX('KI 2019-20'!$H$9:$H$383,MATCH($B270,'KI 2019-20'!$B$9:$B$383,0)))</f>
        <v>133.78519197858935</v>
      </c>
      <c r="AC270" s="156">
        <f>I270*('Other inputs'!$C$6/'Other inputs'!$C$5)</f>
        <v>32.243401569526135</v>
      </c>
      <c r="AD270" s="149">
        <f>IF(B270=$B$35,J270*('Other inputs'!$C$6/'Other inputs'!$C$5)-('Other inputs'!$C$18/1000000),J270*('Other inputs'!$C$6/'Other inputs'!$C$5))</f>
        <v>1.960620006809378</v>
      </c>
      <c r="AE270" s="149">
        <f>K270*('Other inputs'!$C$6/'Other inputs'!$C$5)</f>
        <v>0</v>
      </c>
      <c r="AF270" s="149">
        <f>L270*('Other inputs'!$C$6/'Other inputs'!$C$5)</f>
        <v>0</v>
      </c>
      <c r="AG270" s="188">
        <f>M270*('Other inputs'!$C$6/'Other inputs'!$C$5)</f>
        <v>0</v>
      </c>
      <c r="AH270" s="149">
        <f>N270*('Other inputs'!$C$6/'Other inputs'!$C$5)</f>
        <v>88.466528370144843</v>
      </c>
      <c r="AI270" s="149">
        <f>O270*('Other inputs'!$C$6/'Other inputs'!$C$5)</f>
        <v>13.294441494081944</v>
      </c>
      <c r="AJ270" s="149">
        <f>P270*('Other inputs'!$C$6/'Other inputs'!$C$5)</f>
        <v>0</v>
      </c>
      <c r="AK270" s="149">
        <f>Q270*('Other inputs'!$C$6/'Other inputs'!$C$5)</f>
        <v>0</v>
      </c>
      <c r="AL270" s="188">
        <f>R270*('Other inputs'!$C$6/'Other inputs'!$C$5)</f>
        <v>0</v>
      </c>
      <c r="AM270" s="156">
        <f t="shared" si="60"/>
        <v>120.70992993967099</v>
      </c>
      <c r="AN270" s="149">
        <f t="shared" si="61"/>
        <v>15.255061500891323</v>
      </c>
      <c r="AO270" s="149">
        <f t="shared" si="62"/>
        <v>0</v>
      </c>
      <c r="AP270" s="149">
        <f t="shared" si="63"/>
        <v>0</v>
      </c>
      <c r="AQ270" s="188">
        <f t="shared" si="64"/>
        <v>0</v>
      </c>
      <c r="AR270" s="149"/>
      <c r="AS270" s="156">
        <f>IF(D270=$C$171,'Other inputs'!$C$12/1000000,SUM(AC270:AG270))</f>
        <v>34.204021576335514</v>
      </c>
      <c r="AT270" s="200">
        <f>IF(D270=$C$171,$Z$171*('Other inputs'!$C$6/'Other inputs'!$C$5),SUM(AH270:AL270))</f>
        <v>101.76096986422678</v>
      </c>
      <c r="AU270" s="210">
        <f t="shared" si="65"/>
        <v>135.9649914405623</v>
      </c>
      <c r="AV270" s="214"/>
      <c r="AW270" s="199">
        <f>IF($G270=1,0,IF($B270=$B$172,AC270*('Other inputs'!$F$6/'Other inputs'!$F$5)-('Other inputs'!$C$28/1000000),AC270*('Other inputs'!$F$6/'Other inputs'!$F$5)))</f>
        <v>32.421706094334574</v>
      </c>
      <c r="AX270" s="200">
        <f>IF($G270=1,0,IF($B270=$B$172,AD270*('Other inputs'!$F$6/'Other inputs'!$F$5)-('Other inputs'!$C$29/1000000),AD270*('Other inputs'!$F$6/'Other inputs'!$F$5)))</f>
        <v>1.9714621450958811</v>
      </c>
      <c r="AY270" s="200">
        <f>IF($G270=1,0,AE270*('Other inputs'!$F$6/'Other inputs'!$F$5))</f>
        <v>0</v>
      </c>
      <c r="AZ270" s="200">
        <f>IF($G270=1,0,AF270*('Other inputs'!$F$6/'Other inputs'!$F$5))</f>
        <v>0</v>
      </c>
      <c r="BA270" s="200">
        <f>IF($G270=1,0,AG270*('Other inputs'!$F$6/'Other inputs'!$F$5))</f>
        <v>0</v>
      </c>
      <c r="BB270" s="199">
        <f>IF($G270=1,0,AH270*('Other inputs'!$C$7/'Other inputs'!$C$6))</f>
        <v>88.466528370144843</v>
      </c>
      <c r="BC270" s="200">
        <f>IF($G270=1,0,AI270*('Other inputs'!$C$7/'Other inputs'!$C$6))</f>
        <v>13.294441494081944</v>
      </c>
      <c r="BD270" s="200">
        <f>IF($G270=1,0,AJ270*('Other inputs'!$C$7/'Other inputs'!$C$6))</f>
        <v>0</v>
      </c>
      <c r="BE270" s="200">
        <f>IF($G270=1,0,AK270*('Other inputs'!$C$7/'Other inputs'!$C$6))</f>
        <v>0</v>
      </c>
      <c r="BF270" s="200">
        <f>IF($G270=1,0,AL270*('Other inputs'!$C$7/'Other inputs'!$C$6))</f>
        <v>0</v>
      </c>
      <c r="BG270" s="199">
        <f t="shared" si="66"/>
        <v>120.88823446447941</v>
      </c>
      <c r="BH270" s="200">
        <f t="shared" si="67"/>
        <v>15.265903639177825</v>
      </c>
      <c r="BI270" s="200">
        <f t="shared" si="68"/>
        <v>0</v>
      </c>
      <c r="BJ270" s="200">
        <f t="shared" si="69"/>
        <v>0</v>
      </c>
      <c r="BK270" s="210">
        <f t="shared" si="70"/>
        <v>0</v>
      </c>
      <c r="BL270" s="200"/>
      <c r="BM270" s="199">
        <f>IF(D270=C$171,'Other inputs'!$C$13/1000000,SUM(AW270:BA270))</f>
        <v>34.393168239430459</v>
      </c>
      <c r="BN270" s="200">
        <f>IF(B270=$B$171,$AT$171*('Other inputs'!$C$7/'Other inputs'!$C$6),SUM(BB270:BF270))</f>
        <v>101.76096986422678</v>
      </c>
      <c r="BO270" s="188">
        <f t="shared" si="71"/>
        <v>136.15413810365723</v>
      </c>
    </row>
    <row r="271" spans="2:67">
      <c r="B271" s="121" t="str">
        <f>'KI 2019-20'!B272</f>
        <v>E2736</v>
      </c>
      <c r="C271" s="160" t="str">
        <f t="shared" si="58"/>
        <v>E2736</v>
      </c>
      <c r="D271" s="160" t="str">
        <f t="shared" si="59"/>
        <v>E2736</v>
      </c>
      <c r="E271" t="str">
        <f>INDEX('KI 2019-20'!D$9:D$383,MATCH($B271,'KI 2019-20'!$B$9:$B$383,0))</f>
        <v>SD</v>
      </c>
      <c r="F271" t="str">
        <f>INDEX('KI 2019-20'!E$9:E$383,MATCH($B271,'KI 2019-20'!$B$9:$B$383,0))</f>
        <v>P1912</v>
      </c>
      <c r="G271" s="119">
        <v>0</v>
      </c>
      <c r="H271" s="120" t="str">
        <f>INDEX('KI 2019-20'!F$9:F$383,MATCH($B271,'KI 2019-20'!$B$9:$B$383,0))</f>
        <v>Scarborough</v>
      </c>
      <c r="I271" s="154">
        <f>_xlfn.IFNA(IF($B271=$B$382,0,INDEX('I.Supplementary 2019-20'!N$8:N$191,MATCH($B271,'I.Supplementary 2019-20'!$B$8:$B$191,0))),INDEX('KI 2019-20'!N$9:N$383,MATCH($B271,'KI 2019-20'!$B$9:$B$383,0)))</f>
        <v>0</v>
      </c>
      <c r="J271" s="153">
        <f>_xlfn.IFNA(IF($B271=$B$382,0,INDEX('I.Supplementary 2019-20'!O$8:O$191,MATCH($B271,'I.Supplementary 2019-20'!$B$8:$B$191,0))),INDEX('KI 2019-20'!O$9:O$383,MATCH($B271,'KI 2019-20'!$B$9:$B$383,0)))</f>
        <v>4.8930457567227074E-2</v>
      </c>
      <c r="K271" s="153">
        <f>_xlfn.IFNA(IF($B271=$B$382,0,INDEX('I.Supplementary 2019-20'!P$8:P$191,MATCH($B271,'I.Supplementary 2019-20'!$B$8:$B$191,0))),INDEX('KI 2019-20'!P$9:P$383,MATCH($B271,'KI 2019-20'!$B$9:$B$383,0)))</f>
        <v>0</v>
      </c>
      <c r="L271" s="153">
        <f>_xlfn.IFNA(IF($B271=$B$382,0,INDEX('I.Supplementary 2019-20'!Q$8:Q$191,MATCH($B271,'I.Supplementary 2019-20'!$B$8:$B$191,0))),INDEX('KI 2019-20'!Q$9:Q$383,MATCH($B271,'KI 2019-20'!$B$9:$B$383,0)))</f>
        <v>0</v>
      </c>
      <c r="M271" s="155">
        <f>_xlfn.IFNA(IF($B271=$B$382,0,INDEX('I.Supplementary 2019-20'!R$8:R$191,MATCH($B271,'I.Supplementary 2019-20'!$B$8:$B$191,0))),INDEX('KI 2019-20'!R$9:R$383,MATCH($B271,'KI 2019-20'!$B$9:$B$383,0)))</f>
        <v>0</v>
      </c>
      <c r="N271" s="153">
        <f>_xlfn.IFNA(IF($B271=$B$382,0,INDEX('I.Supplementary 2019-20'!S$8:S$191,MATCH($B271,'I.Supplementary 2019-20'!$B$8:$B$191,0))),INDEX('KI 2019-20'!S$9:S$383,MATCH($B271,'KI 2019-20'!$B$9:$B$383,0)))</f>
        <v>0</v>
      </c>
      <c r="O271" s="153">
        <f>_xlfn.IFNA(IF($B271=$B$382,0,INDEX('I.Supplementary 2019-20'!T$8:T$191,MATCH($B271,'I.Supplementary 2019-20'!$B$8:$B$191,0))),INDEX('KI 2019-20'!T$9:T$383,MATCH($B271,'KI 2019-20'!$B$9:$B$383,0)))</f>
        <v>4.217354090525955</v>
      </c>
      <c r="P271" s="153">
        <f>_xlfn.IFNA(IF($B271=$B$382,0,INDEX('I.Supplementary 2019-20'!U$8:U$191,MATCH($B271,'I.Supplementary 2019-20'!$B$8:$B$191,0))),INDEX('KI 2019-20'!U$9:U$383,MATCH($B271,'KI 2019-20'!$B$9:$B$383,0)))</f>
        <v>0</v>
      </c>
      <c r="Q271" s="153">
        <f>_xlfn.IFNA(IF($B271=$B$382,0,INDEX('I.Supplementary 2019-20'!V$8:V$191,MATCH($B271,'I.Supplementary 2019-20'!$B$8:$B$191,0))),INDEX('KI 2019-20'!V$9:V$383,MATCH($B271,'KI 2019-20'!$B$9:$B$383,0)))</f>
        <v>0</v>
      </c>
      <c r="R271" s="155">
        <f>_xlfn.IFNA(IF($B271=$B$382,0,INDEX('I.Supplementary 2019-20'!W$8:W$191,MATCH($B271,'I.Supplementary 2019-20'!$B$8:$B$191,0))),INDEX('KI 2019-20'!W$9:W$383,MATCH($B271,'KI 2019-20'!$B$9:$B$383,0)))</f>
        <v>0</v>
      </c>
      <c r="S271" s="153">
        <f>_xlfn.IFNA(IF($B271=$B$382,0,INDEX('I.Supplementary 2019-20'!X$8:X$191,MATCH($B271,'I.Supplementary 2019-20'!$B$8:$B$191,0))),INDEX('KI 2019-20'!X$9:X$383,MATCH($B271,'KI 2019-20'!$B$9:$B$383,0)))</f>
        <v>0</v>
      </c>
      <c r="T271" s="153">
        <f>_xlfn.IFNA(IF($B271=$B$382,0,INDEX('I.Supplementary 2019-20'!Y$8:Y$191,MATCH($B271,'I.Supplementary 2019-20'!$B$8:$B$191,0))),INDEX('KI 2019-20'!Y$9:Y$383,MATCH($B271,'KI 2019-20'!$B$9:$B$383,0)))</f>
        <v>4.2662845480931821</v>
      </c>
      <c r="U271" s="153">
        <f>_xlfn.IFNA(IF($B271=$B$382,0,INDEX('I.Supplementary 2019-20'!Z$8:Z$191,MATCH($B271,'I.Supplementary 2019-20'!$B$8:$B$191,0))),INDEX('KI 2019-20'!Z$9:Z$383,MATCH($B271,'KI 2019-20'!$B$9:$B$383,0)))</f>
        <v>0</v>
      </c>
      <c r="V271" s="153">
        <f>_xlfn.IFNA(IF($B271=$B$382,0,INDEX('I.Supplementary 2019-20'!AA$8:AA$191,MATCH($B271,'I.Supplementary 2019-20'!$B$8:$B$191,0))),INDEX('KI 2019-20'!AA$9:AA$383,MATCH($B271,'KI 2019-20'!$B$9:$B$383,0)))</f>
        <v>0</v>
      </c>
      <c r="W271" s="155">
        <f>_xlfn.IFNA(IF($B271=$B$382,0,INDEX('I.Supplementary 2019-20'!AB$8:AB$191,MATCH($B271,'I.Supplementary 2019-20'!$B$8:$B$191,0))),INDEX('KI 2019-20'!AB$9:AB$383,MATCH($B271,'KI 2019-20'!$B$9:$B$383,0)))</f>
        <v>0</v>
      </c>
      <c r="Y271" s="154">
        <f>_xlfn.IFNA(IF($B271=$B$382,0,INDEX('I.Supplementary 2019-20'!$I$8:$I$191,MATCH($B271,'I.Supplementary 2019-20'!$B$8:$B$191,0))),INDEX('KI 2019-20'!$I$9:$I$383,MATCH($B271,'KI 2019-20'!$B$9:$B$383,0)))</f>
        <v>4.8930457567227074E-2</v>
      </c>
      <c r="Z271" s="153">
        <f>_xlfn.IFNA(IF($B271=$B$382,0,INDEX('I.Supplementary 2019-20'!$J$8:$J$191,MATCH($B271,'I.Supplementary 2019-20'!$B$8:$B$191,0))),INDEX('KI 2019-20'!$J$9:$J$383,MATCH($B271,'KI 2019-20'!$B$9:$B$383,0)))</f>
        <v>4.217354090525955</v>
      </c>
      <c r="AA271" s="155">
        <f>_xlfn.IFNA(IF($B271=$B$382,0,INDEX('I.Supplementary 2019-20'!$H$8:$H$191,MATCH($B271,'I.Supplementary 2019-20'!$B$8:$B$191,0))),INDEX('KI 2019-20'!$H$9:$H$383,MATCH($B271,'KI 2019-20'!$B$9:$B$383,0)))</f>
        <v>4.2662845480931821</v>
      </c>
      <c r="AC271" s="156">
        <f>I271*('Other inputs'!$C$6/'Other inputs'!$C$5)</f>
        <v>0</v>
      </c>
      <c r="AD271" s="149">
        <f>IF(B271=$B$35,J271*('Other inputs'!$C$6/'Other inputs'!$C$5)-('Other inputs'!$C$18/1000000),J271*('Other inputs'!$C$6/'Other inputs'!$C$5))</f>
        <v>4.9727695165063771E-2</v>
      </c>
      <c r="AE271" s="149">
        <f>K271*('Other inputs'!$C$6/'Other inputs'!$C$5)</f>
        <v>0</v>
      </c>
      <c r="AF271" s="149">
        <f>L271*('Other inputs'!$C$6/'Other inputs'!$C$5)</f>
        <v>0</v>
      </c>
      <c r="AG271" s="188">
        <f>M271*('Other inputs'!$C$6/'Other inputs'!$C$5)</f>
        <v>0</v>
      </c>
      <c r="AH271" s="149">
        <f>N271*('Other inputs'!$C$6/'Other inputs'!$C$5)</f>
        <v>0</v>
      </c>
      <c r="AI271" s="149">
        <f>O271*('Other inputs'!$C$6/'Other inputs'!$C$5)</f>
        <v>4.2860686174591685</v>
      </c>
      <c r="AJ271" s="149">
        <f>P271*('Other inputs'!$C$6/'Other inputs'!$C$5)</f>
        <v>0</v>
      </c>
      <c r="AK271" s="149">
        <f>Q271*('Other inputs'!$C$6/'Other inputs'!$C$5)</f>
        <v>0</v>
      </c>
      <c r="AL271" s="188">
        <f>R271*('Other inputs'!$C$6/'Other inputs'!$C$5)</f>
        <v>0</v>
      </c>
      <c r="AM271" s="156">
        <f t="shared" si="60"/>
        <v>0</v>
      </c>
      <c r="AN271" s="149">
        <f t="shared" si="61"/>
        <v>4.3357963126242325</v>
      </c>
      <c r="AO271" s="149">
        <f t="shared" si="62"/>
        <v>0</v>
      </c>
      <c r="AP271" s="149">
        <f t="shared" si="63"/>
        <v>0</v>
      </c>
      <c r="AQ271" s="188">
        <f t="shared" si="64"/>
        <v>0</v>
      </c>
      <c r="AR271" s="149"/>
      <c r="AS271" s="156">
        <f>IF(D271=$C$171,'Other inputs'!$C$12/1000000,SUM(AC271:AG271))</f>
        <v>4.9727695165063771E-2</v>
      </c>
      <c r="AT271" s="200">
        <f>IF(D271=$C$171,$Z$171*('Other inputs'!$C$6/'Other inputs'!$C$5),SUM(AH271:AL271))</f>
        <v>4.2860686174591685</v>
      </c>
      <c r="AU271" s="210">
        <f t="shared" si="65"/>
        <v>4.3357963126242325</v>
      </c>
      <c r="AV271" s="214"/>
      <c r="AW271" s="199">
        <f>IF($G271=1,0,IF($B271=$B$172,AC271*('Other inputs'!$F$6/'Other inputs'!$F$5)-('Other inputs'!$C$28/1000000),AC271*('Other inputs'!$F$6/'Other inputs'!$F$5)))</f>
        <v>0</v>
      </c>
      <c r="AX271" s="200">
        <f>IF($G271=1,0,IF($B271=$B$172,AD271*('Other inputs'!$F$6/'Other inputs'!$F$5)-('Other inputs'!$C$29/1000000),AD271*('Other inputs'!$F$6/'Other inputs'!$F$5)))</f>
        <v>5.0002687027727713E-2</v>
      </c>
      <c r="AY271" s="200">
        <f>IF($G271=1,0,AE271*('Other inputs'!$F$6/'Other inputs'!$F$5))</f>
        <v>0</v>
      </c>
      <c r="AZ271" s="200">
        <f>IF($G271=1,0,AF271*('Other inputs'!$F$6/'Other inputs'!$F$5))</f>
        <v>0</v>
      </c>
      <c r="BA271" s="200">
        <f>IF($G271=1,0,AG271*('Other inputs'!$F$6/'Other inputs'!$F$5))</f>
        <v>0</v>
      </c>
      <c r="BB271" s="199">
        <f>IF($G271=1,0,AH271*('Other inputs'!$C$7/'Other inputs'!$C$6))</f>
        <v>0</v>
      </c>
      <c r="BC271" s="200">
        <f>IF($G271=1,0,AI271*('Other inputs'!$C$7/'Other inputs'!$C$6))</f>
        <v>4.2860686174591685</v>
      </c>
      <c r="BD271" s="200">
        <f>IF($G271=1,0,AJ271*('Other inputs'!$C$7/'Other inputs'!$C$6))</f>
        <v>0</v>
      </c>
      <c r="BE271" s="200">
        <f>IF($G271=1,0,AK271*('Other inputs'!$C$7/'Other inputs'!$C$6))</f>
        <v>0</v>
      </c>
      <c r="BF271" s="200">
        <f>IF($G271=1,0,AL271*('Other inputs'!$C$7/'Other inputs'!$C$6))</f>
        <v>0</v>
      </c>
      <c r="BG271" s="199">
        <f t="shared" si="66"/>
        <v>0</v>
      </c>
      <c r="BH271" s="200">
        <f t="shared" si="67"/>
        <v>4.3360713044868966</v>
      </c>
      <c r="BI271" s="200">
        <f t="shared" si="68"/>
        <v>0</v>
      </c>
      <c r="BJ271" s="200">
        <f t="shared" si="69"/>
        <v>0</v>
      </c>
      <c r="BK271" s="210">
        <f t="shared" si="70"/>
        <v>0</v>
      </c>
      <c r="BL271" s="200"/>
      <c r="BM271" s="199">
        <f>IF(D271=C$171,'Other inputs'!$C$13/1000000,SUM(AW271:BA271))</f>
        <v>5.0002687027727713E-2</v>
      </c>
      <c r="BN271" s="200">
        <f>IF(B271=$B$171,$AT$171*('Other inputs'!$C$7/'Other inputs'!$C$6),SUM(BB271:BF271))</f>
        <v>4.2860686174591685</v>
      </c>
      <c r="BO271" s="188">
        <f t="shared" si="71"/>
        <v>4.3360713044868966</v>
      </c>
    </row>
    <row r="272" spans="2:67">
      <c r="B272" s="121" t="str">
        <f>'KI 2019-20'!B273</f>
        <v>E3332</v>
      </c>
      <c r="C272" s="160" t="str">
        <f t="shared" si="58"/>
        <v>E3332</v>
      </c>
      <c r="D272" s="160" t="str">
        <f t="shared" si="59"/>
        <v>E3332</v>
      </c>
      <c r="E272" t="str">
        <f>INDEX('KI 2019-20'!D$9:D$383,MATCH($B272,'KI 2019-20'!$B$9:$B$383,0))</f>
        <v>SD</v>
      </c>
      <c r="F272" t="str">
        <f>INDEX('KI 2019-20'!E$9:E$383,MATCH($B272,'KI 2019-20'!$B$9:$B$383,0))</f>
        <v>P1911</v>
      </c>
      <c r="G272" s="119">
        <v>0</v>
      </c>
      <c r="H272" s="120" t="str">
        <f>INDEX('KI 2019-20'!F$9:F$383,MATCH($B272,'KI 2019-20'!$B$9:$B$383,0))</f>
        <v>Sedgemoor</v>
      </c>
      <c r="I272" s="154">
        <f>_xlfn.IFNA(IF($B272=$B$382,0,INDEX('I.Supplementary 2019-20'!N$8:N$191,MATCH($B272,'I.Supplementary 2019-20'!$B$8:$B$191,0))),INDEX('KI 2019-20'!N$9:N$383,MATCH($B272,'KI 2019-20'!$B$9:$B$383,0)))</f>
        <v>0</v>
      </c>
      <c r="J272" s="153">
        <f>_xlfn.IFNA(IF($B272=$B$382,0,INDEX('I.Supplementary 2019-20'!O$8:O$191,MATCH($B272,'I.Supplementary 2019-20'!$B$8:$B$191,0))),INDEX('KI 2019-20'!O$9:O$383,MATCH($B272,'KI 2019-20'!$B$9:$B$383,0)))</f>
        <v>2.0049578652050346E-2</v>
      </c>
      <c r="K272" s="153">
        <f>_xlfn.IFNA(IF($B272=$B$382,0,INDEX('I.Supplementary 2019-20'!P$8:P$191,MATCH($B272,'I.Supplementary 2019-20'!$B$8:$B$191,0))),INDEX('KI 2019-20'!P$9:P$383,MATCH($B272,'KI 2019-20'!$B$9:$B$383,0)))</f>
        <v>0</v>
      </c>
      <c r="L272" s="153">
        <f>_xlfn.IFNA(IF($B272=$B$382,0,INDEX('I.Supplementary 2019-20'!Q$8:Q$191,MATCH($B272,'I.Supplementary 2019-20'!$B$8:$B$191,0))),INDEX('KI 2019-20'!Q$9:Q$383,MATCH($B272,'KI 2019-20'!$B$9:$B$383,0)))</f>
        <v>0</v>
      </c>
      <c r="M272" s="155">
        <f>_xlfn.IFNA(IF($B272=$B$382,0,INDEX('I.Supplementary 2019-20'!R$8:R$191,MATCH($B272,'I.Supplementary 2019-20'!$B$8:$B$191,0))),INDEX('KI 2019-20'!R$9:R$383,MATCH($B272,'KI 2019-20'!$B$9:$B$383,0)))</f>
        <v>0</v>
      </c>
      <c r="N272" s="153">
        <f>_xlfn.IFNA(IF($B272=$B$382,0,INDEX('I.Supplementary 2019-20'!S$8:S$191,MATCH($B272,'I.Supplementary 2019-20'!$B$8:$B$191,0))),INDEX('KI 2019-20'!S$9:S$383,MATCH($B272,'KI 2019-20'!$B$9:$B$383,0)))</f>
        <v>0</v>
      </c>
      <c r="O272" s="153">
        <f>_xlfn.IFNA(IF($B272=$B$382,0,INDEX('I.Supplementary 2019-20'!T$8:T$191,MATCH($B272,'I.Supplementary 2019-20'!$B$8:$B$191,0))),INDEX('KI 2019-20'!T$9:T$383,MATCH($B272,'KI 2019-20'!$B$9:$B$383,0)))</f>
        <v>3.4959040021575891</v>
      </c>
      <c r="P272" s="153">
        <f>_xlfn.IFNA(IF($B272=$B$382,0,INDEX('I.Supplementary 2019-20'!U$8:U$191,MATCH($B272,'I.Supplementary 2019-20'!$B$8:$B$191,0))),INDEX('KI 2019-20'!U$9:U$383,MATCH($B272,'KI 2019-20'!$B$9:$B$383,0)))</f>
        <v>0</v>
      </c>
      <c r="Q272" s="153">
        <f>_xlfn.IFNA(IF($B272=$B$382,0,INDEX('I.Supplementary 2019-20'!V$8:V$191,MATCH($B272,'I.Supplementary 2019-20'!$B$8:$B$191,0))),INDEX('KI 2019-20'!V$9:V$383,MATCH($B272,'KI 2019-20'!$B$9:$B$383,0)))</f>
        <v>0</v>
      </c>
      <c r="R272" s="155">
        <f>_xlfn.IFNA(IF($B272=$B$382,0,INDEX('I.Supplementary 2019-20'!W$8:W$191,MATCH($B272,'I.Supplementary 2019-20'!$B$8:$B$191,0))),INDEX('KI 2019-20'!W$9:W$383,MATCH($B272,'KI 2019-20'!$B$9:$B$383,0)))</f>
        <v>0</v>
      </c>
      <c r="S272" s="153">
        <f>_xlfn.IFNA(IF($B272=$B$382,0,INDEX('I.Supplementary 2019-20'!X$8:X$191,MATCH($B272,'I.Supplementary 2019-20'!$B$8:$B$191,0))),INDEX('KI 2019-20'!X$9:X$383,MATCH($B272,'KI 2019-20'!$B$9:$B$383,0)))</f>
        <v>0</v>
      </c>
      <c r="T272" s="153">
        <f>_xlfn.IFNA(IF($B272=$B$382,0,INDEX('I.Supplementary 2019-20'!Y$8:Y$191,MATCH($B272,'I.Supplementary 2019-20'!$B$8:$B$191,0))),INDEX('KI 2019-20'!Y$9:Y$383,MATCH($B272,'KI 2019-20'!$B$9:$B$383,0)))</f>
        <v>3.5159535808096392</v>
      </c>
      <c r="U272" s="153">
        <f>_xlfn.IFNA(IF($B272=$B$382,0,INDEX('I.Supplementary 2019-20'!Z$8:Z$191,MATCH($B272,'I.Supplementary 2019-20'!$B$8:$B$191,0))),INDEX('KI 2019-20'!Z$9:Z$383,MATCH($B272,'KI 2019-20'!$B$9:$B$383,0)))</f>
        <v>0</v>
      </c>
      <c r="V272" s="153">
        <f>_xlfn.IFNA(IF($B272=$B$382,0,INDEX('I.Supplementary 2019-20'!AA$8:AA$191,MATCH($B272,'I.Supplementary 2019-20'!$B$8:$B$191,0))),INDEX('KI 2019-20'!AA$9:AA$383,MATCH($B272,'KI 2019-20'!$B$9:$B$383,0)))</f>
        <v>0</v>
      </c>
      <c r="W272" s="155">
        <f>_xlfn.IFNA(IF($B272=$B$382,0,INDEX('I.Supplementary 2019-20'!AB$8:AB$191,MATCH($B272,'I.Supplementary 2019-20'!$B$8:$B$191,0))),INDEX('KI 2019-20'!AB$9:AB$383,MATCH($B272,'KI 2019-20'!$B$9:$B$383,0)))</f>
        <v>0</v>
      </c>
      <c r="Y272" s="154">
        <f>_xlfn.IFNA(IF($B272=$B$382,0,INDEX('I.Supplementary 2019-20'!$I$8:$I$191,MATCH($B272,'I.Supplementary 2019-20'!$B$8:$B$191,0))),INDEX('KI 2019-20'!$I$9:$I$383,MATCH($B272,'KI 2019-20'!$B$9:$B$383,0)))</f>
        <v>2.0049578652050346E-2</v>
      </c>
      <c r="Z272" s="153">
        <f>_xlfn.IFNA(IF($B272=$B$382,0,INDEX('I.Supplementary 2019-20'!$J$8:$J$191,MATCH($B272,'I.Supplementary 2019-20'!$B$8:$B$191,0))),INDEX('KI 2019-20'!$J$9:$J$383,MATCH($B272,'KI 2019-20'!$B$9:$B$383,0)))</f>
        <v>3.4959040021575891</v>
      </c>
      <c r="AA272" s="155">
        <f>_xlfn.IFNA(IF($B272=$B$382,0,INDEX('I.Supplementary 2019-20'!$H$8:$H$191,MATCH($B272,'I.Supplementary 2019-20'!$B$8:$B$191,0))),INDEX('KI 2019-20'!$H$9:$H$383,MATCH($B272,'KI 2019-20'!$B$9:$B$383,0)))</f>
        <v>3.5159535808096392</v>
      </c>
      <c r="AC272" s="156">
        <f>I272*('Other inputs'!$C$6/'Other inputs'!$C$5)</f>
        <v>0</v>
      </c>
      <c r="AD272" s="149">
        <f>IF(B272=$B$35,J272*('Other inputs'!$C$6/'Other inputs'!$C$5)-('Other inputs'!$C$18/1000000),J272*('Other inputs'!$C$6/'Other inputs'!$C$5))</f>
        <v>2.0376252031309824E-2</v>
      </c>
      <c r="AE272" s="149">
        <f>K272*('Other inputs'!$C$6/'Other inputs'!$C$5)</f>
        <v>0</v>
      </c>
      <c r="AF272" s="149">
        <f>L272*('Other inputs'!$C$6/'Other inputs'!$C$5)</f>
        <v>0</v>
      </c>
      <c r="AG272" s="188">
        <f>M272*('Other inputs'!$C$6/'Other inputs'!$C$5)</f>
        <v>0</v>
      </c>
      <c r="AH272" s="149">
        <f>N272*('Other inputs'!$C$6/'Other inputs'!$C$5)</f>
        <v>0</v>
      </c>
      <c r="AI272" s="149">
        <f>O272*('Other inputs'!$C$6/'Other inputs'!$C$5)</f>
        <v>3.5528637415002793</v>
      </c>
      <c r="AJ272" s="149">
        <f>P272*('Other inputs'!$C$6/'Other inputs'!$C$5)</f>
        <v>0</v>
      </c>
      <c r="AK272" s="149">
        <f>Q272*('Other inputs'!$C$6/'Other inputs'!$C$5)</f>
        <v>0</v>
      </c>
      <c r="AL272" s="188">
        <f>R272*('Other inputs'!$C$6/'Other inputs'!$C$5)</f>
        <v>0</v>
      </c>
      <c r="AM272" s="156">
        <f t="shared" si="60"/>
        <v>0</v>
      </c>
      <c r="AN272" s="149">
        <f t="shared" si="61"/>
        <v>3.5732399935315891</v>
      </c>
      <c r="AO272" s="149">
        <f t="shared" si="62"/>
        <v>0</v>
      </c>
      <c r="AP272" s="149">
        <f t="shared" si="63"/>
        <v>0</v>
      </c>
      <c r="AQ272" s="188">
        <f t="shared" si="64"/>
        <v>0</v>
      </c>
      <c r="AR272" s="149"/>
      <c r="AS272" s="156">
        <f>IF(D272=$C$171,'Other inputs'!$C$12/1000000,SUM(AC272:AG272))</f>
        <v>2.0376252031309824E-2</v>
      </c>
      <c r="AT272" s="200">
        <f>IF(D272=$C$171,$Z$171*('Other inputs'!$C$6/'Other inputs'!$C$5),SUM(AH272:AL272))</f>
        <v>3.5528637415002793</v>
      </c>
      <c r="AU272" s="210">
        <f t="shared" si="65"/>
        <v>3.5732399935315891</v>
      </c>
      <c r="AV272" s="214"/>
      <c r="AW272" s="199">
        <f>IF($G272=1,0,IF($B272=$B$172,AC272*('Other inputs'!$F$6/'Other inputs'!$F$5)-('Other inputs'!$C$28/1000000),AC272*('Other inputs'!$F$6/'Other inputs'!$F$5)))</f>
        <v>0</v>
      </c>
      <c r="AX272" s="200">
        <f>IF($G272=1,0,IF($B272=$B$172,AD272*('Other inputs'!$F$6/'Other inputs'!$F$5)-('Other inputs'!$C$29/1000000),AD272*('Other inputs'!$F$6/'Other inputs'!$F$5)))</f>
        <v>2.0488931766045174E-2</v>
      </c>
      <c r="AY272" s="200">
        <f>IF($G272=1,0,AE272*('Other inputs'!$F$6/'Other inputs'!$F$5))</f>
        <v>0</v>
      </c>
      <c r="AZ272" s="200">
        <f>IF($G272=1,0,AF272*('Other inputs'!$F$6/'Other inputs'!$F$5))</f>
        <v>0</v>
      </c>
      <c r="BA272" s="200">
        <f>IF($G272=1,0,AG272*('Other inputs'!$F$6/'Other inputs'!$F$5))</f>
        <v>0</v>
      </c>
      <c r="BB272" s="199">
        <f>IF($G272=1,0,AH272*('Other inputs'!$C$7/'Other inputs'!$C$6))</f>
        <v>0</v>
      </c>
      <c r="BC272" s="200">
        <f>IF($G272=1,0,AI272*('Other inputs'!$C$7/'Other inputs'!$C$6))</f>
        <v>3.5528637415002793</v>
      </c>
      <c r="BD272" s="200">
        <f>IF($G272=1,0,AJ272*('Other inputs'!$C$7/'Other inputs'!$C$6))</f>
        <v>0</v>
      </c>
      <c r="BE272" s="200">
        <f>IF($G272=1,0,AK272*('Other inputs'!$C$7/'Other inputs'!$C$6))</f>
        <v>0</v>
      </c>
      <c r="BF272" s="200">
        <f>IF($G272=1,0,AL272*('Other inputs'!$C$7/'Other inputs'!$C$6))</f>
        <v>0</v>
      </c>
      <c r="BG272" s="199">
        <f t="shared" si="66"/>
        <v>0</v>
      </c>
      <c r="BH272" s="200">
        <f t="shared" si="67"/>
        <v>3.5733526732663243</v>
      </c>
      <c r="BI272" s="200">
        <f t="shared" si="68"/>
        <v>0</v>
      </c>
      <c r="BJ272" s="200">
        <f t="shared" si="69"/>
        <v>0</v>
      </c>
      <c r="BK272" s="210">
        <f t="shared" si="70"/>
        <v>0</v>
      </c>
      <c r="BL272" s="200"/>
      <c r="BM272" s="199">
        <f>IF(D272=C$171,'Other inputs'!$C$13/1000000,SUM(AW272:BA272))</f>
        <v>2.0488931766045174E-2</v>
      </c>
      <c r="BN272" s="200">
        <f>IF(B272=$B$171,$AT$171*('Other inputs'!$C$7/'Other inputs'!$C$6),SUM(BB272:BF272))</f>
        <v>3.5528637415002793</v>
      </c>
      <c r="BO272" s="188">
        <f t="shared" si="71"/>
        <v>3.5733526732663243</v>
      </c>
    </row>
    <row r="273" spans="2:67">
      <c r="B273" s="121" t="str">
        <f>'KI 2019-20'!B274</f>
        <v>E4304</v>
      </c>
      <c r="C273" s="160" t="str">
        <f t="shared" si="58"/>
        <v>E4304</v>
      </c>
      <c r="D273" s="160" t="str">
        <f t="shared" si="59"/>
        <v>E4304</v>
      </c>
      <c r="E273" t="str">
        <f>INDEX('KI 2019-20'!D$9:D$383,MATCH($B273,'KI 2019-20'!$B$9:$B$383,0))</f>
        <v>MD</v>
      </c>
      <c r="F273" t="str">
        <f>INDEX('KI 2019-20'!E$9:E$383,MATCH($B273,'KI 2019-20'!$B$9:$B$383,0))</f>
        <v>P1702</v>
      </c>
      <c r="G273" s="119">
        <v>0</v>
      </c>
      <c r="H273" s="120" t="str">
        <f>INDEX('KI 2019-20'!F$9:F$383,MATCH($B273,'KI 2019-20'!$B$9:$B$383,0))</f>
        <v>Sefton</v>
      </c>
      <c r="I273" s="154">
        <f>_xlfn.IFNA(IF($B273=$B$382,0,INDEX('I.Supplementary 2019-20'!N$8:N$191,MATCH($B273,'I.Supplementary 2019-20'!$B$8:$B$191,0))),INDEX('KI 2019-20'!N$9:N$383,MATCH($B273,'KI 2019-20'!$B$9:$B$383,0)))</f>
        <v>11.899315962809444</v>
      </c>
      <c r="J273" s="153">
        <f>_xlfn.IFNA(IF($B273=$B$382,0,INDEX('I.Supplementary 2019-20'!O$8:O$191,MATCH($B273,'I.Supplementary 2019-20'!$B$8:$B$191,0))),INDEX('KI 2019-20'!O$9:O$383,MATCH($B273,'KI 2019-20'!$B$9:$B$383,0)))</f>
        <v>-0.13693428432867863</v>
      </c>
      <c r="K273" s="153">
        <f>_xlfn.IFNA(IF($B273=$B$382,0,INDEX('I.Supplementary 2019-20'!P$8:P$191,MATCH($B273,'I.Supplementary 2019-20'!$B$8:$B$191,0))),INDEX('KI 2019-20'!P$9:P$383,MATCH($B273,'KI 2019-20'!$B$9:$B$383,0)))</f>
        <v>0</v>
      </c>
      <c r="L273" s="153">
        <f>_xlfn.IFNA(IF($B273=$B$382,0,INDEX('I.Supplementary 2019-20'!Q$8:Q$191,MATCH($B273,'I.Supplementary 2019-20'!$B$8:$B$191,0))),INDEX('KI 2019-20'!Q$9:Q$383,MATCH($B273,'KI 2019-20'!$B$9:$B$383,0)))</f>
        <v>0</v>
      </c>
      <c r="M273" s="155">
        <f>_xlfn.IFNA(IF($B273=$B$382,0,INDEX('I.Supplementary 2019-20'!R$8:R$191,MATCH($B273,'I.Supplementary 2019-20'!$B$8:$B$191,0))),INDEX('KI 2019-20'!R$9:R$383,MATCH($B273,'KI 2019-20'!$B$9:$B$383,0)))</f>
        <v>0</v>
      </c>
      <c r="N273" s="153">
        <f>_xlfn.IFNA(IF($B273=$B$382,0,INDEX('I.Supplementary 2019-20'!S$8:S$191,MATCH($B273,'I.Supplementary 2019-20'!$B$8:$B$191,0))),INDEX('KI 2019-20'!S$9:S$383,MATCH($B273,'KI 2019-20'!$B$9:$B$383,0)))</f>
        <v>53.966421856328132</v>
      </c>
      <c r="O273" s="153">
        <f>_xlfn.IFNA(IF($B273=$B$382,0,INDEX('I.Supplementary 2019-20'!T$8:T$191,MATCH($B273,'I.Supplementary 2019-20'!$B$8:$B$191,0))),INDEX('KI 2019-20'!T$9:T$383,MATCH($B273,'KI 2019-20'!$B$9:$B$383,0)))</f>
        <v>9.9320777706860959</v>
      </c>
      <c r="P273" s="153">
        <f>_xlfn.IFNA(IF($B273=$B$382,0,INDEX('I.Supplementary 2019-20'!U$8:U$191,MATCH($B273,'I.Supplementary 2019-20'!$B$8:$B$191,0))),INDEX('KI 2019-20'!U$9:U$383,MATCH($B273,'KI 2019-20'!$B$9:$B$383,0)))</f>
        <v>0</v>
      </c>
      <c r="Q273" s="153">
        <f>_xlfn.IFNA(IF($B273=$B$382,0,INDEX('I.Supplementary 2019-20'!V$8:V$191,MATCH($B273,'I.Supplementary 2019-20'!$B$8:$B$191,0))),INDEX('KI 2019-20'!V$9:V$383,MATCH($B273,'KI 2019-20'!$B$9:$B$383,0)))</f>
        <v>0</v>
      </c>
      <c r="R273" s="155">
        <f>_xlfn.IFNA(IF($B273=$B$382,0,INDEX('I.Supplementary 2019-20'!W$8:W$191,MATCH($B273,'I.Supplementary 2019-20'!$B$8:$B$191,0))),INDEX('KI 2019-20'!W$9:W$383,MATCH($B273,'KI 2019-20'!$B$9:$B$383,0)))</f>
        <v>0</v>
      </c>
      <c r="S273" s="153">
        <f>_xlfn.IFNA(IF($B273=$B$382,0,INDEX('I.Supplementary 2019-20'!X$8:X$191,MATCH($B273,'I.Supplementary 2019-20'!$B$8:$B$191,0))),INDEX('KI 2019-20'!X$9:X$383,MATCH($B273,'KI 2019-20'!$B$9:$B$383,0)))</f>
        <v>65.865737819137578</v>
      </c>
      <c r="T273" s="153">
        <f>_xlfn.IFNA(IF($B273=$B$382,0,INDEX('I.Supplementary 2019-20'!Y$8:Y$191,MATCH($B273,'I.Supplementary 2019-20'!$B$8:$B$191,0))),INDEX('KI 2019-20'!Y$9:Y$383,MATCH($B273,'KI 2019-20'!$B$9:$B$383,0)))</f>
        <v>9.7951434863574178</v>
      </c>
      <c r="U273" s="153">
        <f>_xlfn.IFNA(IF($B273=$B$382,0,INDEX('I.Supplementary 2019-20'!Z$8:Z$191,MATCH($B273,'I.Supplementary 2019-20'!$B$8:$B$191,0))),INDEX('KI 2019-20'!Z$9:Z$383,MATCH($B273,'KI 2019-20'!$B$9:$B$383,0)))</f>
        <v>0</v>
      </c>
      <c r="V273" s="153">
        <f>_xlfn.IFNA(IF($B273=$B$382,0,INDEX('I.Supplementary 2019-20'!AA$8:AA$191,MATCH($B273,'I.Supplementary 2019-20'!$B$8:$B$191,0))),INDEX('KI 2019-20'!AA$9:AA$383,MATCH($B273,'KI 2019-20'!$B$9:$B$383,0)))</f>
        <v>0</v>
      </c>
      <c r="W273" s="155">
        <f>_xlfn.IFNA(IF($B273=$B$382,0,INDEX('I.Supplementary 2019-20'!AB$8:AB$191,MATCH($B273,'I.Supplementary 2019-20'!$B$8:$B$191,0))),INDEX('KI 2019-20'!AB$9:AB$383,MATCH($B273,'KI 2019-20'!$B$9:$B$383,0)))</f>
        <v>0</v>
      </c>
      <c r="Y273" s="154">
        <f>_xlfn.IFNA(IF($B273=$B$382,0,INDEX('I.Supplementary 2019-20'!$I$8:$I$191,MATCH($B273,'I.Supplementary 2019-20'!$B$8:$B$191,0))),INDEX('KI 2019-20'!$I$9:$I$383,MATCH($B273,'KI 2019-20'!$B$9:$B$383,0)))</f>
        <v>11.762381678480764</v>
      </c>
      <c r="Z273" s="153">
        <f>_xlfn.IFNA(IF($B273=$B$382,0,INDEX('I.Supplementary 2019-20'!$J$8:$J$191,MATCH($B273,'I.Supplementary 2019-20'!$B$8:$B$191,0))),INDEX('KI 2019-20'!$J$9:$J$383,MATCH($B273,'KI 2019-20'!$B$9:$B$383,0)))</f>
        <v>63.898499627014225</v>
      </c>
      <c r="AA273" s="155">
        <f>_xlfn.IFNA(IF($B273=$B$382,0,INDEX('I.Supplementary 2019-20'!$H$8:$H$191,MATCH($B273,'I.Supplementary 2019-20'!$B$8:$B$191,0))),INDEX('KI 2019-20'!$H$9:$H$383,MATCH($B273,'KI 2019-20'!$B$9:$B$383,0)))</f>
        <v>75.660881305494996</v>
      </c>
      <c r="AC273" s="156">
        <f>I273*('Other inputs'!$C$6/'Other inputs'!$C$5)</f>
        <v>12.093194837967236</v>
      </c>
      <c r="AD273" s="149">
        <f>IF(B273=$B$35,J273*('Other inputs'!$C$6/'Other inputs'!$C$5)-('Other inputs'!$C$18/1000000),J273*('Other inputs'!$C$6/'Other inputs'!$C$5))</f>
        <v>-0.1391653928309789</v>
      </c>
      <c r="AE273" s="149">
        <f>K273*('Other inputs'!$C$6/'Other inputs'!$C$5)</f>
        <v>0</v>
      </c>
      <c r="AF273" s="149">
        <f>L273*('Other inputs'!$C$6/'Other inputs'!$C$5)</f>
        <v>0</v>
      </c>
      <c r="AG273" s="188">
        <f>M273*('Other inputs'!$C$6/'Other inputs'!$C$5)</f>
        <v>0</v>
      </c>
      <c r="AH273" s="149">
        <f>N273*('Other inputs'!$C$6/'Other inputs'!$C$5)</f>
        <v>54.845711825474012</v>
      </c>
      <c r="AI273" s="149">
        <f>O273*('Other inputs'!$C$6/'Other inputs'!$C$5)</f>
        <v>10.093903885076093</v>
      </c>
      <c r="AJ273" s="149">
        <f>P273*('Other inputs'!$C$6/'Other inputs'!$C$5)</f>
        <v>0</v>
      </c>
      <c r="AK273" s="149">
        <f>Q273*('Other inputs'!$C$6/'Other inputs'!$C$5)</f>
        <v>0</v>
      </c>
      <c r="AL273" s="188">
        <f>R273*('Other inputs'!$C$6/'Other inputs'!$C$5)</f>
        <v>0</v>
      </c>
      <c r="AM273" s="156">
        <f t="shared" si="60"/>
        <v>66.938906663441244</v>
      </c>
      <c r="AN273" s="149">
        <f t="shared" si="61"/>
        <v>9.9547384922451148</v>
      </c>
      <c r="AO273" s="149">
        <f t="shared" si="62"/>
        <v>0</v>
      </c>
      <c r="AP273" s="149">
        <f t="shared" si="63"/>
        <v>0</v>
      </c>
      <c r="AQ273" s="188">
        <f t="shared" si="64"/>
        <v>0</v>
      </c>
      <c r="AR273" s="149"/>
      <c r="AS273" s="156">
        <f>IF(D273=$C$171,'Other inputs'!$C$12/1000000,SUM(AC273:AG273))</f>
        <v>11.954029445136257</v>
      </c>
      <c r="AT273" s="200">
        <f>IF(D273=$C$171,$Z$171*('Other inputs'!$C$6/'Other inputs'!$C$5),SUM(AH273:AL273))</f>
        <v>64.9396157105501</v>
      </c>
      <c r="AU273" s="210">
        <f t="shared" si="65"/>
        <v>76.893645155686357</v>
      </c>
      <c r="AV273" s="214"/>
      <c r="AW273" s="199">
        <f>IF($G273=1,0,IF($B273=$B$172,AC273*('Other inputs'!$F$6/'Other inputs'!$F$5)-('Other inputs'!$C$28/1000000),AC273*('Other inputs'!$F$6/'Other inputs'!$F$5)))</f>
        <v>12.160069648131108</v>
      </c>
      <c r="AX273" s="200">
        <f>IF($G273=1,0,IF($B273=$B$172,AD273*('Other inputs'!$F$6/'Other inputs'!$F$5)-('Other inputs'!$C$29/1000000),AD273*('Other inputs'!$F$6/'Other inputs'!$F$5)))</f>
        <v>-0.13993497104018246</v>
      </c>
      <c r="AY273" s="200">
        <f>IF($G273=1,0,AE273*('Other inputs'!$F$6/'Other inputs'!$F$5))</f>
        <v>0</v>
      </c>
      <c r="AZ273" s="200">
        <f>IF($G273=1,0,AF273*('Other inputs'!$F$6/'Other inputs'!$F$5))</f>
        <v>0</v>
      </c>
      <c r="BA273" s="200">
        <f>IF($G273=1,0,AG273*('Other inputs'!$F$6/'Other inputs'!$F$5))</f>
        <v>0</v>
      </c>
      <c r="BB273" s="199">
        <f>IF($G273=1,0,AH273*('Other inputs'!$C$7/'Other inputs'!$C$6))</f>
        <v>54.845711825474012</v>
      </c>
      <c r="BC273" s="200">
        <f>IF($G273=1,0,AI273*('Other inputs'!$C$7/'Other inputs'!$C$6))</f>
        <v>10.093903885076093</v>
      </c>
      <c r="BD273" s="200">
        <f>IF($G273=1,0,AJ273*('Other inputs'!$C$7/'Other inputs'!$C$6))</f>
        <v>0</v>
      </c>
      <c r="BE273" s="200">
        <f>IF($G273=1,0,AK273*('Other inputs'!$C$7/'Other inputs'!$C$6))</f>
        <v>0</v>
      </c>
      <c r="BF273" s="200">
        <f>IF($G273=1,0,AL273*('Other inputs'!$C$7/'Other inputs'!$C$6))</f>
        <v>0</v>
      </c>
      <c r="BG273" s="199">
        <f t="shared" si="66"/>
        <v>67.005781473605126</v>
      </c>
      <c r="BH273" s="200">
        <f t="shared" si="67"/>
        <v>9.9539689140359116</v>
      </c>
      <c r="BI273" s="200">
        <f t="shared" si="68"/>
        <v>0</v>
      </c>
      <c r="BJ273" s="200">
        <f t="shared" si="69"/>
        <v>0</v>
      </c>
      <c r="BK273" s="210">
        <f t="shared" si="70"/>
        <v>0</v>
      </c>
      <c r="BL273" s="200"/>
      <c r="BM273" s="199">
        <f>IF(D273=C$171,'Other inputs'!$C$13/1000000,SUM(AW273:BA273))</f>
        <v>12.020134677090926</v>
      </c>
      <c r="BN273" s="200">
        <f>IF(B273=$B$171,$AT$171*('Other inputs'!$C$7/'Other inputs'!$C$6),SUM(BB273:BF273))</f>
        <v>64.9396157105501</v>
      </c>
      <c r="BO273" s="188">
        <f t="shared" si="71"/>
        <v>76.959750387641023</v>
      </c>
    </row>
    <row r="274" spans="2:67">
      <c r="B274" s="121" t="str">
        <f>'KI 2019-20'!B275</f>
        <v>E2757</v>
      </c>
      <c r="C274" s="160" t="str">
        <f t="shared" si="58"/>
        <v>E2757</v>
      </c>
      <c r="D274" s="160" t="str">
        <f t="shared" si="59"/>
        <v>E2757</v>
      </c>
      <c r="E274" t="str">
        <f>INDEX('KI 2019-20'!D$9:D$383,MATCH($B274,'KI 2019-20'!$B$9:$B$383,0))</f>
        <v>SD</v>
      </c>
      <c r="F274" t="str">
        <f>INDEX('KI 2019-20'!E$9:E$383,MATCH($B274,'KI 2019-20'!$B$9:$B$383,0))</f>
        <v>P1912</v>
      </c>
      <c r="G274" s="119">
        <v>0</v>
      </c>
      <c r="H274" s="120" t="str">
        <f>INDEX('KI 2019-20'!F$9:F$383,MATCH($B274,'KI 2019-20'!$B$9:$B$383,0))</f>
        <v>Selby</v>
      </c>
      <c r="I274" s="154">
        <f>_xlfn.IFNA(IF($B274=$B$382,0,INDEX('I.Supplementary 2019-20'!N$8:N$191,MATCH($B274,'I.Supplementary 2019-20'!$B$8:$B$191,0))),INDEX('KI 2019-20'!N$9:N$383,MATCH($B274,'KI 2019-20'!$B$9:$B$383,0)))</f>
        <v>0</v>
      </c>
      <c r="J274" s="153">
        <f>_xlfn.IFNA(IF($B274=$B$382,0,INDEX('I.Supplementary 2019-20'!O$8:O$191,MATCH($B274,'I.Supplementary 2019-20'!$B$8:$B$191,0))),INDEX('KI 2019-20'!O$9:O$383,MATCH($B274,'KI 2019-20'!$B$9:$B$383,0)))</f>
        <v>0</v>
      </c>
      <c r="K274" s="153">
        <f>_xlfn.IFNA(IF($B274=$B$382,0,INDEX('I.Supplementary 2019-20'!P$8:P$191,MATCH($B274,'I.Supplementary 2019-20'!$B$8:$B$191,0))),INDEX('KI 2019-20'!P$9:P$383,MATCH($B274,'KI 2019-20'!$B$9:$B$383,0)))</f>
        <v>0</v>
      </c>
      <c r="L274" s="153">
        <f>_xlfn.IFNA(IF($B274=$B$382,0,INDEX('I.Supplementary 2019-20'!Q$8:Q$191,MATCH($B274,'I.Supplementary 2019-20'!$B$8:$B$191,0))),INDEX('KI 2019-20'!Q$9:Q$383,MATCH($B274,'KI 2019-20'!$B$9:$B$383,0)))</f>
        <v>0</v>
      </c>
      <c r="M274" s="155">
        <f>_xlfn.IFNA(IF($B274=$B$382,0,INDEX('I.Supplementary 2019-20'!R$8:R$191,MATCH($B274,'I.Supplementary 2019-20'!$B$8:$B$191,0))),INDEX('KI 2019-20'!R$9:R$383,MATCH($B274,'KI 2019-20'!$B$9:$B$383,0)))</f>
        <v>0</v>
      </c>
      <c r="N274" s="153">
        <f>_xlfn.IFNA(IF($B274=$B$382,0,INDEX('I.Supplementary 2019-20'!S$8:S$191,MATCH($B274,'I.Supplementary 2019-20'!$B$8:$B$191,0))),INDEX('KI 2019-20'!S$9:S$383,MATCH($B274,'KI 2019-20'!$B$9:$B$383,0)))</f>
        <v>0</v>
      </c>
      <c r="O274" s="153">
        <f>_xlfn.IFNA(IF($B274=$B$382,0,INDEX('I.Supplementary 2019-20'!T$8:T$191,MATCH($B274,'I.Supplementary 2019-20'!$B$8:$B$191,0))),INDEX('KI 2019-20'!T$9:T$383,MATCH($B274,'KI 2019-20'!$B$9:$B$383,0)))</f>
        <v>2.419317179918302</v>
      </c>
      <c r="P274" s="153">
        <f>_xlfn.IFNA(IF($B274=$B$382,0,INDEX('I.Supplementary 2019-20'!U$8:U$191,MATCH($B274,'I.Supplementary 2019-20'!$B$8:$B$191,0))),INDEX('KI 2019-20'!U$9:U$383,MATCH($B274,'KI 2019-20'!$B$9:$B$383,0)))</f>
        <v>0</v>
      </c>
      <c r="Q274" s="153">
        <f>_xlfn.IFNA(IF($B274=$B$382,0,INDEX('I.Supplementary 2019-20'!V$8:V$191,MATCH($B274,'I.Supplementary 2019-20'!$B$8:$B$191,0))),INDEX('KI 2019-20'!V$9:V$383,MATCH($B274,'KI 2019-20'!$B$9:$B$383,0)))</f>
        <v>0</v>
      </c>
      <c r="R274" s="155">
        <f>_xlfn.IFNA(IF($B274=$B$382,0,INDEX('I.Supplementary 2019-20'!W$8:W$191,MATCH($B274,'I.Supplementary 2019-20'!$B$8:$B$191,0))),INDEX('KI 2019-20'!W$9:W$383,MATCH($B274,'KI 2019-20'!$B$9:$B$383,0)))</f>
        <v>0</v>
      </c>
      <c r="S274" s="153">
        <f>_xlfn.IFNA(IF($B274=$B$382,0,INDEX('I.Supplementary 2019-20'!X$8:X$191,MATCH($B274,'I.Supplementary 2019-20'!$B$8:$B$191,0))),INDEX('KI 2019-20'!X$9:X$383,MATCH($B274,'KI 2019-20'!$B$9:$B$383,0)))</f>
        <v>0</v>
      </c>
      <c r="T274" s="153">
        <f>_xlfn.IFNA(IF($B274=$B$382,0,INDEX('I.Supplementary 2019-20'!Y$8:Y$191,MATCH($B274,'I.Supplementary 2019-20'!$B$8:$B$191,0))),INDEX('KI 2019-20'!Y$9:Y$383,MATCH($B274,'KI 2019-20'!$B$9:$B$383,0)))</f>
        <v>2.419317179918302</v>
      </c>
      <c r="U274" s="153">
        <f>_xlfn.IFNA(IF($B274=$B$382,0,INDEX('I.Supplementary 2019-20'!Z$8:Z$191,MATCH($B274,'I.Supplementary 2019-20'!$B$8:$B$191,0))),INDEX('KI 2019-20'!Z$9:Z$383,MATCH($B274,'KI 2019-20'!$B$9:$B$383,0)))</f>
        <v>0</v>
      </c>
      <c r="V274" s="153">
        <f>_xlfn.IFNA(IF($B274=$B$382,0,INDEX('I.Supplementary 2019-20'!AA$8:AA$191,MATCH($B274,'I.Supplementary 2019-20'!$B$8:$B$191,0))),INDEX('KI 2019-20'!AA$9:AA$383,MATCH($B274,'KI 2019-20'!$B$9:$B$383,0)))</f>
        <v>0</v>
      </c>
      <c r="W274" s="155">
        <f>_xlfn.IFNA(IF($B274=$B$382,0,INDEX('I.Supplementary 2019-20'!AB$8:AB$191,MATCH($B274,'I.Supplementary 2019-20'!$B$8:$B$191,0))),INDEX('KI 2019-20'!AB$9:AB$383,MATCH($B274,'KI 2019-20'!$B$9:$B$383,0)))</f>
        <v>0</v>
      </c>
      <c r="Y274" s="154">
        <f>_xlfn.IFNA(IF($B274=$B$382,0,INDEX('I.Supplementary 2019-20'!$I$8:$I$191,MATCH($B274,'I.Supplementary 2019-20'!$B$8:$B$191,0))),INDEX('KI 2019-20'!$I$9:$I$383,MATCH($B274,'KI 2019-20'!$B$9:$B$383,0)))</f>
        <v>0</v>
      </c>
      <c r="Z274" s="153">
        <f>_xlfn.IFNA(IF($B274=$B$382,0,INDEX('I.Supplementary 2019-20'!$J$8:$J$191,MATCH($B274,'I.Supplementary 2019-20'!$B$8:$B$191,0))),INDEX('KI 2019-20'!$J$9:$J$383,MATCH($B274,'KI 2019-20'!$B$9:$B$383,0)))</f>
        <v>2.419317179918302</v>
      </c>
      <c r="AA274" s="155">
        <f>_xlfn.IFNA(IF($B274=$B$382,0,INDEX('I.Supplementary 2019-20'!$H$8:$H$191,MATCH($B274,'I.Supplementary 2019-20'!$B$8:$B$191,0))),INDEX('KI 2019-20'!$H$9:$H$383,MATCH($B274,'KI 2019-20'!$B$9:$B$383,0)))</f>
        <v>2.419317179918302</v>
      </c>
      <c r="AC274" s="156">
        <f>I274*('Other inputs'!$C$6/'Other inputs'!$C$5)</f>
        <v>0</v>
      </c>
      <c r="AD274" s="149">
        <f>IF(B274=$B$35,J274*('Other inputs'!$C$6/'Other inputs'!$C$5)-('Other inputs'!$C$18/1000000),J274*('Other inputs'!$C$6/'Other inputs'!$C$5))</f>
        <v>0</v>
      </c>
      <c r="AE274" s="149">
        <f>K274*('Other inputs'!$C$6/'Other inputs'!$C$5)</f>
        <v>0</v>
      </c>
      <c r="AF274" s="149">
        <f>L274*('Other inputs'!$C$6/'Other inputs'!$C$5)</f>
        <v>0</v>
      </c>
      <c r="AG274" s="188">
        <f>M274*('Other inputs'!$C$6/'Other inputs'!$C$5)</f>
        <v>0</v>
      </c>
      <c r="AH274" s="149">
        <f>N274*('Other inputs'!$C$6/'Other inputs'!$C$5)</f>
        <v>0</v>
      </c>
      <c r="AI274" s="149">
        <f>O274*('Other inputs'!$C$6/'Other inputs'!$C$5)</f>
        <v>2.4587357897744049</v>
      </c>
      <c r="AJ274" s="149">
        <f>P274*('Other inputs'!$C$6/'Other inputs'!$C$5)</f>
        <v>0</v>
      </c>
      <c r="AK274" s="149">
        <f>Q274*('Other inputs'!$C$6/'Other inputs'!$C$5)</f>
        <v>0</v>
      </c>
      <c r="AL274" s="188">
        <f>R274*('Other inputs'!$C$6/'Other inputs'!$C$5)</f>
        <v>0</v>
      </c>
      <c r="AM274" s="156">
        <f t="shared" si="60"/>
        <v>0</v>
      </c>
      <c r="AN274" s="149">
        <f t="shared" si="61"/>
        <v>2.4587357897744049</v>
      </c>
      <c r="AO274" s="149">
        <f t="shared" si="62"/>
        <v>0</v>
      </c>
      <c r="AP274" s="149">
        <f t="shared" si="63"/>
        <v>0</v>
      </c>
      <c r="AQ274" s="188">
        <f t="shared" si="64"/>
        <v>0</v>
      </c>
      <c r="AR274" s="149"/>
      <c r="AS274" s="156">
        <f>IF(D274=$C$171,'Other inputs'!$C$12/1000000,SUM(AC274:AG274))</f>
        <v>0</v>
      </c>
      <c r="AT274" s="200">
        <f>IF(D274=$C$171,$Z$171*('Other inputs'!$C$6/'Other inputs'!$C$5),SUM(AH274:AL274))</f>
        <v>2.4587357897744049</v>
      </c>
      <c r="AU274" s="210">
        <f t="shared" si="65"/>
        <v>2.4587357897744049</v>
      </c>
      <c r="AV274" s="214"/>
      <c r="AW274" s="199">
        <f>IF($G274=1,0,IF($B274=$B$172,AC274*('Other inputs'!$F$6/'Other inputs'!$F$5)-('Other inputs'!$C$28/1000000),AC274*('Other inputs'!$F$6/'Other inputs'!$F$5)))</f>
        <v>0</v>
      </c>
      <c r="AX274" s="200">
        <f>IF($G274=1,0,IF($B274=$B$172,AD274*('Other inputs'!$F$6/'Other inputs'!$F$5)-('Other inputs'!$C$29/1000000),AD274*('Other inputs'!$F$6/'Other inputs'!$F$5)))</f>
        <v>0</v>
      </c>
      <c r="AY274" s="200">
        <f>IF($G274=1,0,AE274*('Other inputs'!$F$6/'Other inputs'!$F$5))</f>
        <v>0</v>
      </c>
      <c r="AZ274" s="200">
        <f>IF($G274=1,0,AF274*('Other inputs'!$F$6/'Other inputs'!$F$5))</f>
        <v>0</v>
      </c>
      <c r="BA274" s="200">
        <f>IF($G274=1,0,AG274*('Other inputs'!$F$6/'Other inputs'!$F$5))</f>
        <v>0</v>
      </c>
      <c r="BB274" s="199">
        <f>IF($G274=1,0,AH274*('Other inputs'!$C$7/'Other inputs'!$C$6))</f>
        <v>0</v>
      </c>
      <c r="BC274" s="200">
        <f>IF($G274=1,0,AI274*('Other inputs'!$C$7/'Other inputs'!$C$6))</f>
        <v>2.4587357897744049</v>
      </c>
      <c r="BD274" s="200">
        <f>IF($G274=1,0,AJ274*('Other inputs'!$C$7/'Other inputs'!$C$6))</f>
        <v>0</v>
      </c>
      <c r="BE274" s="200">
        <f>IF($G274=1,0,AK274*('Other inputs'!$C$7/'Other inputs'!$C$6))</f>
        <v>0</v>
      </c>
      <c r="BF274" s="200">
        <f>IF($G274=1,0,AL274*('Other inputs'!$C$7/'Other inputs'!$C$6))</f>
        <v>0</v>
      </c>
      <c r="BG274" s="199">
        <f t="shared" si="66"/>
        <v>0</v>
      </c>
      <c r="BH274" s="200">
        <f t="shared" si="67"/>
        <v>2.4587357897744049</v>
      </c>
      <c r="BI274" s="200">
        <f t="shared" si="68"/>
        <v>0</v>
      </c>
      <c r="BJ274" s="200">
        <f t="shared" si="69"/>
        <v>0</v>
      </c>
      <c r="BK274" s="210">
        <f t="shared" si="70"/>
        <v>0</v>
      </c>
      <c r="BL274" s="200"/>
      <c r="BM274" s="199">
        <f>IF(D274=C$171,'Other inputs'!$C$13/1000000,SUM(AW274:BA274))</f>
        <v>0</v>
      </c>
      <c r="BN274" s="200">
        <f>IF(B274=$B$171,$AT$171*('Other inputs'!$C$7/'Other inputs'!$C$6),SUM(BB274:BF274))</f>
        <v>2.4587357897744049</v>
      </c>
      <c r="BO274" s="188">
        <f t="shared" si="71"/>
        <v>2.4587357897744049</v>
      </c>
    </row>
    <row r="275" spans="2:67">
      <c r="B275" s="121" t="str">
        <f>'KI 2019-20'!B276</f>
        <v>E2239</v>
      </c>
      <c r="C275" s="160" t="str">
        <f t="shared" si="58"/>
        <v>E2239</v>
      </c>
      <c r="D275" s="160" t="str">
        <f t="shared" si="59"/>
        <v>E2239</v>
      </c>
      <c r="E275" t="str">
        <f>INDEX('KI 2019-20'!D$9:D$383,MATCH($B275,'KI 2019-20'!$B$9:$B$383,0))</f>
        <v>SD</v>
      </c>
      <c r="F275">
        <f>INDEX('KI 2019-20'!E$9:E$383,MATCH($B275,'KI 2019-20'!$B$9:$B$383,0))</f>
        <v>0</v>
      </c>
      <c r="G275" s="119">
        <v>0</v>
      </c>
      <c r="H275" s="120" t="str">
        <f>INDEX('KI 2019-20'!F$9:F$383,MATCH($B275,'KI 2019-20'!$B$9:$B$383,0))</f>
        <v>Sevenoaks</v>
      </c>
      <c r="I275" s="154">
        <f>_xlfn.IFNA(IF($B275=$B$382,0,INDEX('I.Supplementary 2019-20'!N$8:N$191,MATCH($B275,'I.Supplementary 2019-20'!$B$8:$B$191,0))),INDEX('KI 2019-20'!N$9:N$383,MATCH($B275,'KI 2019-20'!$B$9:$B$383,0)))</f>
        <v>0</v>
      </c>
      <c r="J275" s="153">
        <f>_xlfn.IFNA(IF($B275=$B$382,0,INDEX('I.Supplementary 2019-20'!O$8:O$191,MATCH($B275,'I.Supplementary 2019-20'!$B$8:$B$191,0))),INDEX('KI 2019-20'!O$9:O$383,MATCH($B275,'KI 2019-20'!$B$9:$B$383,0)))</f>
        <v>0</v>
      </c>
      <c r="K275" s="153">
        <f>_xlfn.IFNA(IF($B275=$B$382,0,INDEX('I.Supplementary 2019-20'!P$8:P$191,MATCH($B275,'I.Supplementary 2019-20'!$B$8:$B$191,0))),INDEX('KI 2019-20'!P$9:P$383,MATCH($B275,'KI 2019-20'!$B$9:$B$383,0)))</f>
        <v>0</v>
      </c>
      <c r="L275" s="153">
        <f>_xlfn.IFNA(IF($B275=$B$382,0,INDEX('I.Supplementary 2019-20'!Q$8:Q$191,MATCH($B275,'I.Supplementary 2019-20'!$B$8:$B$191,0))),INDEX('KI 2019-20'!Q$9:Q$383,MATCH($B275,'KI 2019-20'!$B$9:$B$383,0)))</f>
        <v>0</v>
      </c>
      <c r="M275" s="155">
        <f>_xlfn.IFNA(IF($B275=$B$382,0,INDEX('I.Supplementary 2019-20'!R$8:R$191,MATCH($B275,'I.Supplementary 2019-20'!$B$8:$B$191,0))),INDEX('KI 2019-20'!R$9:R$383,MATCH($B275,'KI 2019-20'!$B$9:$B$383,0)))</f>
        <v>0</v>
      </c>
      <c r="N275" s="153">
        <f>_xlfn.IFNA(IF($B275=$B$382,0,INDEX('I.Supplementary 2019-20'!S$8:S$191,MATCH($B275,'I.Supplementary 2019-20'!$B$8:$B$191,0))),INDEX('KI 2019-20'!S$9:S$383,MATCH($B275,'KI 2019-20'!$B$9:$B$383,0)))</f>
        <v>0</v>
      </c>
      <c r="O275" s="153">
        <f>_xlfn.IFNA(IF($B275=$B$382,0,INDEX('I.Supplementary 2019-20'!T$8:T$191,MATCH($B275,'I.Supplementary 2019-20'!$B$8:$B$191,0))),INDEX('KI 2019-20'!T$9:T$383,MATCH($B275,'KI 2019-20'!$B$9:$B$383,0)))</f>
        <v>2.2673034279954929</v>
      </c>
      <c r="P275" s="153">
        <f>_xlfn.IFNA(IF($B275=$B$382,0,INDEX('I.Supplementary 2019-20'!U$8:U$191,MATCH($B275,'I.Supplementary 2019-20'!$B$8:$B$191,0))),INDEX('KI 2019-20'!U$9:U$383,MATCH($B275,'KI 2019-20'!$B$9:$B$383,0)))</f>
        <v>0</v>
      </c>
      <c r="Q275" s="153">
        <f>_xlfn.IFNA(IF($B275=$B$382,0,INDEX('I.Supplementary 2019-20'!V$8:V$191,MATCH($B275,'I.Supplementary 2019-20'!$B$8:$B$191,0))),INDEX('KI 2019-20'!V$9:V$383,MATCH($B275,'KI 2019-20'!$B$9:$B$383,0)))</f>
        <v>0</v>
      </c>
      <c r="R275" s="155">
        <f>_xlfn.IFNA(IF($B275=$B$382,0,INDEX('I.Supplementary 2019-20'!W$8:W$191,MATCH($B275,'I.Supplementary 2019-20'!$B$8:$B$191,0))),INDEX('KI 2019-20'!W$9:W$383,MATCH($B275,'KI 2019-20'!$B$9:$B$383,0)))</f>
        <v>0</v>
      </c>
      <c r="S275" s="153">
        <f>_xlfn.IFNA(IF($B275=$B$382,0,INDEX('I.Supplementary 2019-20'!X$8:X$191,MATCH($B275,'I.Supplementary 2019-20'!$B$8:$B$191,0))),INDEX('KI 2019-20'!X$9:X$383,MATCH($B275,'KI 2019-20'!$B$9:$B$383,0)))</f>
        <v>0</v>
      </c>
      <c r="T275" s="153">
        <f>_xlfn.IFNA(IF($B275=$B$382,0,INDEX('I.Supplementary 2019-20'!Y$8:Y$191,MATCH($B275,'I.Supplementary 2019-20'!$B$8:$B$191,0))),INDEX('KI 2019-20'!Y$9:Y$383,MATCH($B275,'KI 2019-20'!$B$9:$B$383,0)))</f>
        <v>2.2673034279954929</v>
      </c>
      <c r="U275" s="153">
        <f>_xlfn.IFNA(IF($B275=$B$382,0,INDEX('I.Supplementary 2019-20'!Z$8:Z$191,MATCH($B275,'I.Supplementary 2019-20'!$B$8:$B$191,0))),INDEX('KI 2019-20'!Z$9:Z$383,MATCH($B275,'KI 2019-20'!$B$9:$B$383,0)))</f>
        <v>0</v>
      </c>
      <c r="V275" s="153">
        <f>_xlfn.IFNA(IF($B275=$B$382,0,INDEX('I.Supplementary 2019-20'!AA$8:AA$191,MATCH($B275,'I.Supplementary 2019-20'!$B$8:$B$191,0))),INDEX('KI 2019-20'!AA$9:AA$383,MATCH($B275,'KI 2019-20'!$B$9:$B$383,0)))</f>
        <v>0</v>
      </c>
      <c r="W275" s="155">
        <f>_xlfn.IFNA(IF($B275=$B$382,0,INDEX('I.Supplementary 2019-20'!AB$8:AB$191,MATCH($B275,'I.Supplementary 2019-20'!$B$8:$B$191,0))),INDEX('KI 2019-20'!AB$9:AB$383,MATCH($B275,'KI 2019-20'!$B$9:$B$383,0)))</f>
        <v>0</v>
      </c>
      <c r="Y275" s="154">
        <f>_xlfn.IFNA(IF($B275=$B$382,0,INDEX('I.Supplementary 2019-20'!$I$8:$I$191,MATCH($B275,'I.Supplementary 2019-20'!$B$8:$B$191,0))),INDEX('KI 2019-20'!$I$9:$I$383,MATCH($B275,'KI 2019-20'!$B$9:$B$383,0)))</f>
        <v>0</v>
      </c>
      <c r="Z275" s="153">
        <f>_xlfn.IFNA(IF($B275=$B$382,0,INDEX('I.Supplementary 2019-20'!$J$8:$J$191,MATCH($B275,'I.Supplementary 2019-20'!$B$8:$B$191,0))),INDEX('KI 2019-20'!$J$9:$J$383,MATCH($B275,'KI 2019-20'!$B$9:$B$383,0)))</f>
        <v>2.2673034279954929</v>
      </c>
      <c r="AA275" s="155">
        <f>_xlfn.IFNA(IF($B275=$B$382,0,INDEX('I.Supplementary 2019-20'!$H$8:$H$191,MATCH($B275,'I.Supplementary 2019-20'!$B$8:$B$191,0))),INDEX('KI 2019-20'!$H$9:$H$383,MATCH($B275,'KI 2019-20'!$B$9:$B$383,0)))</f>
        <v>2.2673034279954929</v>
      </c>
      <c r="AC275" s="156">
        <f>I275*('Other inputs'!$C$6/'Other inputs'!$C$5)</f>
        <v>0</v>
      </c>
      <c r="AD275" s="149">
        <f>IF(B275=$B$35,J275*('Other inputs'!$C$6/'Other inputs'!$C$5)-('Other inputs'!$C$18/1000000),J275*('Other inputs'!$C$6/'Other inputs'!$C$5))</f>
        <v>0</v>
      </c>
      <c r="AE275" s="149">
        <f>K275*('Other inputs'!$C$6/'Other inputs'!$C$5)</f>
        <v>0</v>
      </c>
      <c r="AF275" s="149">
        <f>L275*('Other inputs'!$C$6/'Other inputs'!$C$5)</f>
        <v>0</v>
      </c>
      <c r="AG275" s="188">
        <f>M275*('Other inputs'!$C$6/'Other inputs'!$C$5)</f>
        <v>0</v>
      </c>
      <c r="AH275" s="149">
        <f>N275*('Other inputs'!$C$6/'Other inputs'!$C$5)</f>
        <v>0</v>
      </c>
      <c r="AI275" s="149">
        <f>O275*('Other inputs'!$C$6/'Other inputs'!$C$5)</f>
        <v>2.3042452353762748</v>
      </c>
      <c r="AJ275" s="149">
        <f>P275*('Other inputs'!$C$6/'Other inputs'!$C$5)</f>
        <v>0</v>
      </c>
      <c r="AK275" s="149">
        <f>Q275*('Other inputs'!$C$6/'Other inputs'!$C$5)</f>
        <v>0</v>
      </c>
      <c r="AL275" s="188">
        <f>R275*('Other inputs'!$C$6/'Other inputs'!$C$5)</f>
        <v>0</v>
      </c>
      <c r="AM275" s="156">
        <f t="shared" si="60"/>
        <v>0</v>
      </c>
      <c r="AN275" s="149">
        <f t="shared" si="61"/>
        <v>2.3042452353762748</v>
      </c>
      <c r="AO275" s="149">
        <f t="shared" si="62"/>
        <v>0</v>
      </c>
      <c r="AP275" s="149">
        <f t="shared" si="63"/>
        <v>0</v>
      </c>
      <c r="AQ275" s="188">
        <f t="shared" si="64"/>
        <v>0</v>
      </c>
      <c r="AR275" s="149"/>
      <c r="AS275" s="156">
        <f>IF(D275=$C$171,'Other inputs'!$C$12/1000000,SUM(AC275:AG275))</f>
        <v>0</v>
      </c>
      <c r="AT275" s="200">
        <f>IF(D275=$C$171,$Z$171*('Other inputs'!$C$6/'Other inputs'!$C$5),SUM(AH275:AL275))</f>
        <v>2.3042452353762748</v>
      </c>
      <c r="AU275" s="210">
        <f t="shared" si="65"/>
        <v>2.3042452353762748</v>
      </c>
      <c r="AV275" s="214"/>
      <c r="AW275" s="199">
        <f>IF($G275=1,0,IF($B275=$B$172,AC275*('Other inputs'!$F$6/'Other inputs'!$F$5)-('Other inputs'!$C$28/1000000),AC275*('Other inputs'!$F$6/'Other inputs'!$F$5)))</f>
        <v>0</v>
      </c>
      <c r="AX275" s="200">
        <f>IF($G275=1,0,IF($B275=$B$172,AD275*('Other inputs'!$F$6/'Other inputs'!$F$5)-('Other inputs'!$C$29/1000000),AD275*('Other inputs'!$F$6/'Other inputs'!$F$5)))</f>
        <v>0</v>
      </c>
      <c r="AY275" s="200">
        <f>IF($G275=1,0,AE275*('Other inputs'!$F$6/'Other inputs'!$F$5))</f>
        <v>0</v>
      </c>
      <c r="AZ275" s="200">
        <f>IF($G275=1,0,AF275*('Other inputs'!$F$6/'Other inputs'!$F$5))</f>
        <v>0</v>
      </c>
      <c r="BA275" s="200">
        <f>IF($G275=1,0,AG275*('Other inputs'!$F$6/'Other inputs'!$F$5))</f>
        <v>0</v>
      </c>
      <c r="BB275" s="199">
        <f>IF($G275=1,0,AH275*('Other inputs'!$C$7/'Other inputs'!$C$6))</f>
        <v>0</v>
      </c>
      <c r="BC275" s="200">
        <f>IF($G275=1,0,AI275*('Other inputs'!$C$7/'Other inputs'!$C$6))</f>
        <v>2.3042452353762748</v>
      </c>
      <c r="BD275" s="200">
        <f>IF($G275=1,0,AJ275*('Other inputs'!$C$7/'Other inputs'!$C$6))</f>
        <v>0</v>
      </c>
      <c r="BE275" s="200">
        <f>IF($G275=1,0,AK275*('Other inputs'!$C$7/'Other inputs'!$C$6))</f>
        <v>0</v>
      </c>
      <c r="BF275" s="200">
        <f>IF($G275=1,0,AL275*('Other inputs'!$C$7/'Other inputs'!$C$6))</f>
        <v>0</v>
      </c>
      <c r="BG275" s="199">
        <f t="shared" si="66"/>
        <v>0</v>
      </c>
      <c r="BH275" s="200">
        <f t="shared" si="67"/>
        <v>2.3042452353762748</v>
      </c>
      <c r="BI275" s="200">
        <f t="shared" si="68"/>
        <v>0</v>
      </c>
      <c r="BJ275" s="200">
        <f t="shared" si="69"/>
        <v>0</v>
      </c>
      <c r="BK275" s="210">
        <f t="shared" si="70"/>
        <v>0</v>
      </c>
      <c r="BL275" s="200"/>
      <c r="BM275" s="199">
        <f>IF(D275=C$171,'Other inputs'!$C$13/1000000,SUM(AW275:BA275))</f>
        <v>0</v>
      </c>
      <c r="BN275" s="200">
        <f>IF(B275=$B$171,$AT$171*('Other inputs'!$C$7/'Other inputs'!$C$6),SUM(BB275:BF275))</f>
        <v>2.3042452353762748</v>
      </c>
      <c r="BO275" s="188">
        <f t="shared" si="71"/>
        <v>2.3042452353762748</v>
      </c>
    </row>
    <row r="276" spans="2:67">
      <c r="B276" s="121" t="str">
        <f>'KI 2019-20'!B277</f>
        <v>E4404</v>
      </c>
      <c r="C276" s="160" t="str">
        <f t="shared" si="58"/>
        <v>E4404</v>
      </c>
      <c r="D276" s="160" t="str">
        <f t="shared" si="59"/>
        <v>E4404</v>
      </c>
      <c r="E276" t="str">
        <f>INDEX('KI 2019-20'!D$9:D$383,MATCH($B276,'KI 2019-20'!$B$9:$B$383,0))</f>
        <v>MD</v>
      </c>
      <c r="F276">
        <f>INDEX('KI 2019-20'!E$9:E$383,MATCH($B276,'KI 2019-20'!$B$9:$B$383,0))</f>
        <v>0</v>
      </c>
      <c r="G276" s="119">
        <v>0</v>
      </c>
      <c r="H276" s="120" t="str">
        <f>INDEX('KI 2019-20'!F$9:F$383,MATCH($B276,'KI 2019-20'!$B$9:$B$383,0))</f>
        <v>Sheffield</v>
      </c>
      <c r="I276" s="154">
        <f>_xlfn.IFNA(IF($B276=$B$382,0,INDEX('I.Supplementary 2019-20'!N$8:N$191,MATCH($B276,'I.Supplementary 2019-20'!$B$8:$B$191,0))),INDEX('KI 2019-20'!N$9:N$383,MATCH($B276,'KI 2019-20'!$B$9:$B$383,0)))</f>
        <v>35.346437266538651</v>
      </c>
      <c r="J276" s="153">
        <f>_xlfn.IFNA(IF($B276=$B$382,0,INDEX('I.Supplementary 2019-20'!O$8:O$191,MATCH($B276,'I.Supplementary 2019-20'!$B$8:$B$191,0))),INDEX('KI 2019-20'!O$9:O$383,MATCH($B276,'KI 2019-20'!$B$9:$B$383,0)))</f>
        <v>1.5463679350729584</v>
      </c>
      <c r="K276" s="153">
        <f>_xlfn.IFNA(IF($B276=$B$382,0,INDEX('I.Supplementary 2019-20'!P$8:P$191,MATCH($B276,'I.Supplementary 2019-20'!$B$8:$B$191,0))),INDEX('KI 2019-20'!P$9:P$383,MATCH($B276,'KI 2019-20'!$B$9:$B$383,0)))</f>
        <v>0</v>
      </c>
      <c r="L276" s="153">
        <f>_xlfn.IFNA(IF($B276=$B$382,0,INDEX('I.Supplementary 2019-20'!Q$8:Q$191,MATCH($B276,'I.Supplementary 2019-20'!$B$8:$B$191,0))),INDEX('KI 2019-20'!Q$9:Q$383,MATCH($B276,'KI 2019-20'!$B$9:$B$383,0)))</f>
        <v>0</v>
      </c>
      <c r="M276" s="155">
        <f>_xlfn.IFNA(IF($B276=$B$382,0,INDEX('I.Supplementary 2019-20'!R$8:R$191,MATCH($B276,'I.Supplementary 2019-20'!$B$8:$B$191,0))),INDEX('KI 2019-20'!R$9:R$383,MATCH($B276,'KI 2019-20'!$B$9:$B$383,0)))</f>
        <v>0</v>
      </c>
      <c r="N276" s="153">
        <f>_xlfn.IFNA(IF($B276=$B$382,0,INDEX('I.Supplementary 2019-20'!S$8:S$191,MATCH($B276,'I.Supplementary 2019-20'!$B$8:$B$191,0))),INDEX('KI 2019-20'!S$9:S$383,MATCH($B276,'KI 2019-20'!$B$9:$B$383,0)))</f>
        <v>121.81687567467483</v>
      </c>
      <c r="O276" s="153">
        <f>_xlfn.IFNA(IF($B276=$B$382,0,INDEX('I.Supplementary 2019-20'!T$8:T$191,MATCH($B276,'I.Supplementary 2019-20'!$B$8:$B$191,0))),INDEX('KI 2019-20'!T$9:T$383,MATCH($B276,'KI 2019-20'!$B$9:$B$383,0)))</f>
        <v>20.635590296308536</v>
      </c>
      <c r="P276" s="153">
        <f>_xlfn.IFNA(IF($B276=$B$382,0,INDEX('I.Supplementary 2019-20'!U$8:U$191,MATCH($B276,'I.Supplementary 2019-20'!$B$8:$B$191,0))),INDEX('KI 2019-20'!U$9:U$383,MATCH($B276,'KI 2019-20'!$B$9:$B$383,0)))</f>
        <v>0</v>
      </c>
      <c r="Q276" s="153">
        <f>_xlfn.IFNA(IF($B276=$B$382,0,INDEX('I.Supplementary 2019-20'!V$8:V$191,MATCH($B276,'I.Supplementary 2019-20'!$B$8:$B$191,0))),INDEX('KI 2019-20'!V$9:V$383,MATCH($B276,'KI 2019-20'!$B$9:$B$383,0)))</f>
        <v>0</v>
      </c>
      <c r="R276" s="155">
        <f>_xlfn.IFNA(IF($B276=$B$382,0,INDEX('I.Supplementary 2019-20'!W$8:W$191,MATCH($B276,'I.Supplementary 2019-20'!$B$8:$B$191,0))),INDEX('KI 2019-20'!W$9:W$383,MATCH($B276,'KI 2019-20'!$B$9:$B$383,0)))</f>
        <v>0</v>
      </c>
      <c r="S276" s="153">
        <f>_xlfn.IFNA(IF($B276=$B$382,0,INDEX('I.Supplementary 2019-20'!X$8:X$191,MATCH($B276,'I.Supplementary 2019-20'!$B$8:$B$191,0))),INDEX('KI 2019-20'!X$9:X$383,MATCH($B276,'KI 2019-20'!$B$9:$B$383,0)))</f>
        <v>157.16331294121349</v>
      </c>
      <c r="T276" s="153">
        <f>_xlfn.IFNA(IF($B276=$B$382,0,INDEX('I.Supplementary 2019-20'!Y$8:Y$191,MATCH($B276,'I.Supplementary 2019-20'!$B$8:$B$191,0))),INDEX('KI 2019-20'!Y$9:Y$383,MATCH($B276,'KI 2019-20'!$B$9:$B$383,0)))</f>
        <v>22.181958231381493</v>
      </c>
      <c r="U276" s="153">
        <f>_xlfn.IFNA(IF($B276=$B$382,0,INDEX('I.Supplementary 2019-20'!Z$8:Z$191,MATCH($B276,'I.Supplementary 2019-20'!$B$8:$B$191,0))),INDEX('KI 2019-20'!Z$9:Z$383,MATCH($B276,'KI 2019-20'!$B$9:$B$383,0)))</f>
        <v>0</v>
      </c>
      <c r="V276" s="153">
        <f>_xlfn.IFNA(IF($B276=$B$382,0,INDEX('I.Supplementary 2019-20'!AA$8:AA$191,MATCH($B276,'I.Supplementary 2019-20'!$B$8:$B$191,0))),INDEX('KI 2019-20'!AA$9:AA$383,MATCH($B276,'KI 2019-20'!$B$9:$B$383,0)))</f>
        <v>0</v>
      </c>
      <c r="W276" s="155">
        <f>_xlfn.IFNA(IF($B276=$B$382,0,INDEX('I.Supplementary 2019-20'!AB$8:AB$191,MATCH($B276,'I.Supplementary 2019-20'!$B$8:$B$191,0))),INDEX('KI 2019-20'!AB$9:AB$383,MATCH($B276,'KI 2019-20'!$B$9:$B$383,0)))</f>
        <v>0</v>
      </c>
      <c r="Y276" s="154">
        <f>_xlfn.IFNA(IF($B276=$B$382,0,INDEX('I.Supplementary 2019-20'!$I$8:$I$191,MATCH($B276,'I.Supplementary 2019-20'!$B$8:$B$191,0))),INDEX('KI 2019-20'!$I$9:$I$383,MATCH($B276,'KI 2019-20'!$B$9:$B$383,0)))</f>
        <v>36.892805201611608</v>
      </c>
      <c r="Z276" s="153">
        <f>_xlfn.IFNA(IF($B276=$B$382,0,INDEX('I.Supplementary 2019-20'!$J$8:$J$191,MATCH($B276,'I.Supplementary 2019-20'!$B$8:$B$191,0))),INDEX('KI 2019-20'!$J$9:$J$383,MATCH($B276,'KI 2019-20'!$B$9:$B$383,0)))</f>
        <v>142.45246597098338</v>
      </c>
      <c r="AA276" s="155">
        <f>_xlfn.IFNA(IF($B276=$B$382,0,INDEX('I.Supplementary 2019-20'!$H$8:$H$191,MATCH($B276,'I.Supplementary 2019-20'!$B$8:$B$191,0))),INDEX('KI 2019-20'!$H$9:$H$383,MATCH($B276,'KI 2019-20'!$B$9:$B$383,0)))</f>
        <v>179.34527117259501</v>
      </c>
      <c r="AC276" s="156">
        <f>I276*('Other inputs'!$C$6/'Other inputs'!$C$5)</f>
        <v>35.922346631370239</v>
      </c>
      <c r="AD276" s="149">
        <f>IF(B276=$B$35,J276*('Other inputs'!$C$6/'Other inputs'!$C$5)-('Other inputs'!$C$18/1000000),J276*('Other inputs'!$C$6/'Other inputs'!$C$5))</f>
        <v>1.5715633393103998</v>
      </c>
      <c r="AE276" s="149">
        <f>K276*('Other inputs'!$C$6/'Other inputs'!$C$5)</f>
        <v>0</v>
      </c>
      <c r="AF276" s="149">
        <f>L276*('Other inputs'!$C$6/'Other inputs'!$C$5)</f>
        <v>0</v>
      </c>
      <c r="AG276" s="188">
        <f>M276*('Other inputs'!$C$6/'Other inputs'!$C$5)</f>
        <v>0</v>
      </c>
      <c r="AH276" s="149">
        <f>N276*('Other inputs'!$C$6/'Other inputs'!$C$5)</f>
        <v>123.80167201967973</v>
      </c>
      <c r="AI276" s="149">
        <f>O276*('Other inputs'!$C$6/'Other inputs'!$C$5)</f>
        <v>20.97181172679829</v>
      </c>
      <c r="AJ276" s="149">
        <f>P276*('Other inputs'!$C$6/'Other inputs'!$C$5)</f>
        <v>0</v>
      </c>
      <c r="AK276" s="149">
        <f>Q276*('Other inputs'!$C$6/'Other inputs'!$C$5)</f>
        <v>0</v>
      </c>
      <c r="AL276" s="188">
        <f>R276*('Other inputs'!$C$6/'Other inputs'!$C$5)</f>
        <v>0</v>
      </c>
      <c r="AM276" s="156">
        <f t="shared" si="60"/>
        <v>159.72401865104996</v>
      </c>
      <c r="AN276" s="149">
        <f t="shared" si="61"/>
        <v>22.543375066108691</v>
      </c>
      <c r="AO276" s="149">
        <f t="shared" si="62"/>
        <v>0</v>
      </c>
      <c r="AP276" s="149">
        <f t="shared" si="63"/>
        <v>0</v>
      </c>
      <c r="AQ276" s="188">
        <f t="shared" si="64"/>
        <v>0</v>
      </c>
      <c r="AR276" s="149"/>
      <c r="AS276" s="156">
        <f>IF(D276=$C$171,'Other inputs'!$C$12/1000000,SUM(AC276:AG276))</f>
        <v>37.49390997068064</v>
      </c>
      <c r="AT276" s="200">
        <f>IF(D276=$C$171,$Z$171*('Other inputs'!$C$6/'Other inputs'!$C$5),SUM(AH276:AL276))</f>
        <v>144.77348374647801</v>
      </c>
      <c r="AU276" s="210">
        <f t="shared" si="65"/>
        <v>182.26739371715865</v>
      </c>
      <c r="AV276" s="214"/>
      <c r="AW276" s="199">
        <f>IF($G276=1,0,IF($B276=$B$172,AC276*('Other inputs'!$F$6/'Other inputs'!$F$5)-('Other inputs'!$C$28/1000000),AC276*('Other inputs'!$F$6/'Other inputs'!$F$5)))</f>
        <v>36.120995552834032</v>
      </c>
      <c r="AX276" s="200">
        <f>IF($G276=1,0,IF($B276=$B$172,AD276*('Other inputs'!$F$6/'Other inputs'!$F$5)-('Other inputs'!$C$29/1000000),AD276*('Other inputs'!$F$6/'Other inputs'!$F$5)))</f>
        <v>1.5802540121545126</v>
      </c>
      <c r="AY276" s="200">
        <f>IF($G276=1,0,AE276*('Other inputs'!$F$6/'Other inputs'!$F$5))</f>
        <v>0</v>
      </c>
      <c r="AZ276" s="200">
        <f>IF($G276=1,0,AF276*('Other inputs'!$F$6/'Other inputs'!$F$5))</f>
        <v>0</v>
      </c>
      <c r="BA276" s="200">
        <f>IF($G276=1,0,AG276*('Other inputs'!$F$6/'Other inputs'!$F$5))</f>
        <v>0</v>
      </c>
      <c r="BB276" s="199">
        <f>IF($G276=1,0,AH276*('Other inputs'!$C$7/'Other inputs'!$C$6))</f>
        <v>123.80167201967973</v>
      </c>
      <c r="BC276" s="200">
        <f>IF($G276=1,0,AI276*('Other inputs'!$C$7/'Other inputs'!$C$6))</f>
        <v>20.97181172679829</v>
      </c>
      <c r="BD276" s="200">
        <f>IF($G276=1,0,AJ276*('Other inputs'!$C$7/'Other inputs'!$C$6))</f>
        <v>0</v>
      </c>
      <c r="BE276" s="200">
        <f>IF($G276=1,0,AK276*('Other inputs'!$C$7/'Other inputs'!$C$6))</f>
        <v>0</v>
      </c>
      <c r="BF276" s="200">
        <f>IF($G276=1,0,AL276*('Other inputs'!$C$7/'Other inputs'!$C$6))</f>
        <v>0</v>
      </c>
      <c r="BG276" s="199">
        <f t="shared" si="66"/>
        <v>159.92266757251377</v>
      </c>
      <c r="BH276" s="200">
        <f t="shared" si="67"/>
        <v>22.552065738952802</v>
      </c>
      <c r="BI276" s="200">
        <f t="shared" si="68"/>
        <v>0</v>
      </c>
      <c r="BJ276" s="200">
        <f t="shared" si="69"/>
        <v>0</v>
      </c>
      <c r="BK276" s="210">
        <f t="shared" si="70"/>
        <v>0</v>
      </c>
      <c r="BL276" s="200"/>
      <c r="BM276" s="199">
        <f>IF(D276=C$171,'Other inputs'!$C$13/1000000,SUM(AW276:BA276))</f>
        <v>37.701249564988544</v>
      </c>
      <c r="BN276" s="200">
        <f>IF(B276=$B$171,$AT$171*('Other inputs'!$C$7/'Other inputs'!$C$6),SUM(BB276:BF276))</f>
        <v>144.77348374647801</v>
      </c>
      <c r="BO276" s="188">
        <f t="shared" si="71"/>
        <v>182.47473331146654</v>
      </c>
    </row>
    <row r="277" spans="2:67">
      <c r="B277" s="121" t="str">
        <f>'KI 2019-20'!B278</f>
        <v>E2240</v>
      </c>
      <c r="C277" s="160" t="str">
        <f t="shared" si="58"/>
        <v>E2240</v>
      </c>
      <c r="D277" s="160" t="str">
        <f t="shared" si="59"/>
        <v>E2240</v>
      </c>
      <c r="E277" t="str">
        <f>INDEX('KI 2019-20'!D$9:D$383,MATCH($B277,'KI 2019-20'!$B$9:$B$383,0))</f>
        <v>SD</v>
      </c>
      <c r="F277">
        <f>INDEX('KI 2019-20'!E$9:E$383,MATCH($B277,'KI 2019-20'!$B$9:$B$383,0))</f>
        <v>0</v>
      </c>
      <c r="G277" s="119">
        <v>0</v>
      </c>
      <c r="H277" s="120" t="str">
        <f>INDEX('KI 2019-20'!F$9:F$383,MATCH($B277,'KI 2019-20'!$B$9:$B$383,0))</f>
        <v>Folkestone and Hythe**</v>
      </c>
      <c r="I277" s="154">
        <f>_xlfn.IFNA(IF($B277=$B$382,0,INDEX('I.Supplementary 2019-20'!N$8:N$191,MATCH($B277,'I.Supplementary 2019-20'!$B$8:$B$191,0))),INDEX('KI 2019-20'!N$9:N$383,MATCH($B277,'KI 2019-20'!$B$9:$B$383,0)))</f>
        <v>0</v>
      </c>
      <c r="J277" s="153">
        <f>_xlfn.IFNA(IF($B277=$B$382,0,INDEX('I.Supplementary 2019-20'!O$8:O$191,MATCH($B277,'I.Supplementary 2019-20'!$B$8:$B$191,0))),INDEX('KI 2019-20'!O$9:O$383,MATCH($B277,'KI 2019-20'!$B$9:$B$383,0)))</f>
        <v>0</v>
      </c>
      <c r="K277" s="153">
        <f>_xlfn.IFNA(IF($B277=$B$382,0,INDEX('I.Supplementary 2019-20'!P$8:P$191,MATCH($B277,'I.Supplementary 2019-20'!$B$8:$B$191,0))),INDEX('KI 2019-20'!P$9:P$383,MATCH($B277,'KI 2019-20'!$B$9:$B$383,0)))</f>
        <v>0</v>
      </c>
      <c r="L277" s="153">
        <f>_xlfn.IFNA(IF($B277=$B$382,0,INDEX('I.Supplementary 2019-20'!Q$8:Q$191,MATCH($B277,'I.Supplementary 2019-20'!$B$8:$B$191,0))),INDEX('KI 2019-20'!Q$9:Q$383,MATCH($B277,'KI 2019-20'!$B$9:$B$383,0)))</f>
        <v>0</v>
      </c>
      <c r="M277" s="155">
        <f>_xlfn.IFNA(IF($B277=$B$382,0,INDEX('I.Supplementary 2019-20'!R$8:R$191,MATCH($B277,'I.Supplementary 2019-20'!$B$8:$B$191,0))),INDEX('KI 2019-20'!R$9:R$383,MATCH($B277,'KI 2019-20'!$B$9:$B$383,0)))</f>
        <v>0</v>
      </c>
      <c r="N277" s="153">
        <f>_xlfn.IFNA(IF($B277=$B$382,0,INDEX('I.Supplementary 2019-20'!S$8:S$191,MATCH($B277,'I.Supplementary 2019-20'!$B$8:$B$191,0))),INDEX('KI 2019-20'!S$9:S$383,MATCH($B277,'KI 2019-20'!$B$9:$B$383,0)))</f>
        <v>0</v>
      </c>
      <c r="O277" s="153">
        <f>_xlfn.IFNA(IF($B277=$B$382,0,INDEX('I.Supplementary 2019-20'!T$8:T$191,MATCH($B277,'I.Supplementary 2019-20'!$B$8:$B$191,0))),INDEX('KI 2019-20'!T$9:T$383,MATCH($B277,'KI 2019-20'!$B$9:$B$383,0)))</f>
        <v>3.6727088040400235</v>
      </c>
      <c r="P277" s="153">
        <f>_xlfn.IFNA(IF($B277=$B$382,0,INDEX('I.Supplementary 2019-20'!U$8:U$191,MATCH($B277,'I.Supplementary 2019-20'!$B$8:$B$191,0))),INDEX('KI 2019-20'!U$9:U$383,MATCH($B277,'KI 2019-20'!$B$9:$B$383,0)))</f>
        <v>0</v>
      </c>
      <c r="Q277" s="153">
        <f>_xlfn.IFNA(IF($B277=$B$382,0,INDEX('I.Supplementary 2019-20'!V$8:V$191,MATCH($B277,'I.Supplementary 2019-20'!$B$8:$B$191,0))),INDEX('KI 2019-20'!V$9:V$383,MATCH($B277,'KI 2019-20'!$B$9:$B$383,0)))</f>
        <v>0</v>
      </c>
      <c r="R277" s="155">
        <f>_xlfn.IFNA(IF($B277=$B$382,0,INDEX('I.Supplementary 2019-20'!W$8:W$191,MATCH($B277,'I.Supplementary 2019-20'!$B$8:$B$191,0))),INDEX('KI 2019-20'!W$9:W$383,MATCH($B277,'KI 2019-20'!$B$9:$B$383,0)))</f>
        <v>0</v>
      </c>
      <c r="S277" s="153">
        <f>_xlfn.IFNA(IF($B277=$B$382,0,INDEX('I.Supplementary 2019-20'!X$8:X$191,MATCH($B277,'I.Supplementary 2019-20'!$B$8:$B$191,0))),INDEX('KI 2019-20'!X$9:X$383,MATCH($B277,'KI 2019-20'!$B$9:$B$383,0)))</f>
        <v>0</v>
      </c>
      <c r="T277" s="153">
        <f>_xlfn.IFNA(IF($B277=$B$382,0,INDEX('I.Supplementary 2019-20'!Y$8:Y$191,MATCH($B277,'I.Supplementary 2019-20'!$B$8:$B$191,0))),INDEX('KI 2019-20'!Y$9:Y$383,MATCH($B277,'KI 2019-20'!$B$9:$B$383,0)))</f>
        <v>3.6727088040400235</v>
      </c>
      <c r="U277" s="153">
        <f>_xlfn.IFNA(IF($B277=$B$382,0,INDEX('I.Supplementary 2019-20'!Z$8:Z$191,MATCH($B277,'I.Supplementary 2019-20'!$B$8:$B$191,0))),INDEX('KI 2019-20'!Z$9:Z$383,MATCH($B277,'KI 2019-20'!$B$9:$B$383,0)))</f>
        <v>0</v>
      </c>
      <c r="V277" s="153">
        <f>_xlfn.IFNA(IF($B277=$B$382,0,INDEX('I.Supplementary 2019-20'!AA$8:AA$191,MATCH($B277,'I.Supplementary 2019-20'!$B$8:$B$191,0))),INDEX('KI 2019-20'!AA$9:AA$383,MATCH($B277,'KI 2019-20'!$B$9:$B$383,0)))</f>
        <v>0</v>
      </c>
      <c r="W277" s="155">
        <f>_xlfn.IFNA(IF($B277=$B$382,0,INDEX('I.Supplementary 2019-20'!AB$8:AB$191,MATCH($B277,'I.Supplementary 2019-20'!$B$8:$B$191,0))),INDEX('KI 2019-20'!AB$9:AB$383,MATCH($B277,'KI 2019-20'!$B$9:$B$383,0)))</f>
        <v>0</v>
      </c>
      <c r="Y277" s="154">
        <f>_xlfn.IFNA(IF($B277=$B$382,0,INDEX('I.Supplementary 2019-20'!$I$8:$I$191,MATCH($B277,'I.Supplementary 2019-20'!$B$8:$B$191,0))),INDEX('KI 2019-20'!$I$9:$I$383,MATCH($B277,'KI 2019-20'!$B$9:$B$383,0)))</f>
        <v>0</v>
      </c>
      <c r="Z277" s="153">
        <f>_xlfn.IFNA(IF($B277=$B$382,0,INDEX('I.Supplementary 2019-20'!$J$8:$J$191,MATCH($B277,'I.Supplementary 2019-20'!$B$8:$B$191,0))),INDEX('KI 2019-20'!$J$9:$J$383,MATCH($B277,'KI 2019-20'!$B$9:$B$383,0)))</f>
        <v>3.6727088040400235</v>
      </c>
      <c r="AA277" s="155">
        <f>_xlfn.IFNA(IF($B277=$B$382,0,INDEX('I.Supplementary 2019-20'!$H$8:$H$191,MATCH($B277,'I.Supplementary 2019-20'!$B$8:$B$191,0))),INDEX('KI 2019-20'!$H$9:$H$383,MATCH($B277,'KI 2019-20'!$B$9:$B$383,0)))</f>
        <v>3.6727088040400235</v>
      </c>
      <c r="AC277" s="156">
        <f>I277*('Other inputs'!$C$6/'Other inputs'!$C$5)</f>
        <v>0</v>
      </c>
      <c r="AD277" s="149">
        <f>IF(B277=$B$35,J277*('Other inputs'!$C$6/'Other inputs'!$C$5)-('Other inputs'!$C$18/1000000),J277*('Other inputs'!$C$6/'Other inputs'!$C$5))</f>
        <v>0</v>
      </c>
      <c r="AE277" s="149">
        <f>K277*('Other inputs'!$C$6/'Other inputs'!$C$5)</f>
        <v>0</v>
      </c>
      <c r="AF277" s="149">
        <f>L277*('Other inputs'!$C$6/'Other inputs'!$C$5)</f>
        <v>0</v>
      </c>
      <c r="AG277" s="188">
        <f>M277*('Other inputs'!$C$6/'Other inputs'!$C$5)</f>
        <v>0</v>
      </c>
      <c r="AH277" s="149">
        <f>N277*('Other inputs'!$C$6/'Other inputs'!$C$5)</f>
        <v>0</v>
      </c>
      <c r="AI277" s="149">
        <f>O277*('Other inputs'!$C$6/'Other inputs'!$C$5)</f>
        <v>3.7325492733522849</v>
      </c>
      <c r="AJ277" s="149">
        <f>P277*('Other inputs'!$C$6/'Other inputs'!$C$5)</f>
        <v>0</v>
      </c>
      <c r="AK277" s="149">
        <f>Q277*('Other inputs'!$C$6/'Other inputs'!$C$5)</f>
        <v>0</v>
      </c>
      <c r="AL277" s="188">
        <f>R277*('Other inputs'!$C$6/'Other inputs'!$C$5)</f>
        <v>0</v>
      </c>
      <c r="AM277" s="156">
        <f t="shared" si="60"/>
        <v>0</v>
      </c>
      <c r="AN277" s="149">
        <f t="shared" si="61"/>
        <v>3.7325492733522849</v>
      </c>
      <c r="AO277" s="149">
        <f t="shared" si="62"/>
        <v>0</v>
      </c>
      <c r="AP277" s="149">
        <f t="shared" si="63"/>
        <v>0</v>
      </c>
      <c r="AQ277" s="188">
        <f t="shared" si="64"/>
        <v>0</v>
      </c>
      <c r="AR277" s="149"/>
      <c r="AS277" s="156">
        <f>IF(D277=$C$171,'Other inputs'!$C$12/1000000,SUM(AC277:AG277))</f>
        <v>0</v>
      </c>
      <c r="AT277" s="200">
        <f>IF(D277=$C$171,$Z$171*('Other inputs'!$C$6/'Other inputs'!$C$5),SUM(AH277:AL277))</f>
        <v>3.7325492733522849</v>
      </c>
      <c r="AU277" s="210">
        <f t="shared" si="65"/>
        <v>3.7325492733522849</v>
      </c>
      <c r="AV277" s="214"/>
      <c r="AW277" s="199">
        <f>IF($G277=1,0,IF($B277=$B$172,AC277*('Other inputs'!$F$6/'Other inputs'!$F$5)-('Other inputs'!$C$28/1000000),AC277*('Other inputs'!$F$6/'Other inputs'!$F$5)))</f>
        <v>0</v>
      </c>
      <c r="AX277" s="200">
        <f>IF($G277=1,0,IF($B277=$B$172,AD277*('Other inputs'!$F$6/'Other inputs'!$F$5)-('Other inputs'!$C$29/1000000),AD277*('Other inputs'!$F$6/'Other inputs'!$F$5)))</f>
        <v>0</v>
      </c>
      <c r="AY277" s="200">
        <f>IF($G277=1,0,AE277*('Other inputs'!$F$6/'Other inputs'!$F$5))</f>
        <v>0</v>
      </c>
      <c r="AZ277" s="200">
        <f>IF($G277=1,0,AF277*('Other inputs'!$F$6/'Other inputs'!$F$5))</f>
        <v>0</v>
      </c>
      <c r="BA277" s="200">
        <f>IF($G277=1,0,AG277*('Other inputs'!$F$6/'Other inputs'!$F$5))</f>
        <v>0</v>
      </c>
      <c r="BB277" s="199">
        <f>IF($G277=1,0,AH277*('Other inputs'!$C$7/'Other inputs'!$C$6))</f>
        <v>0</v>
      </c>
      <c r="BC277" s="200">
        <f>IF($G277=1,0,AI277*('Other inputs'!$C$7/'Other inputs'!$C$6))</f>
        <v>3.7325492733522849</v>
      </c>
      <c r="BD277" s="200">
        <f>IF($G277=1,0,AJ277*('Other inputs'!$C$7/'Other inputs'!$C$6))</f>
        <v>0</v>
      </c>
      <c r="BE277" s="200">
        <f>IF($G277=1,0,AK277*('Other inputs'!$C$7/'Other inputs'!$C$6))</f>
        <v>0</v>
      </c>
      <c r="BF277" s="200">
        <f>IF($G277=1,0,AL277*('Other inputs'!$C$7/'Other inputs'!$C$6))</f>
        <v>0</v>
      </c>
      <c r="BG277" s="199">
        <f t="shared" si="66"/>
        <v>0</v>
      </c>
      <c r="BH277" s="200">
        <f t="shared" si="67"/>
        <v>3.7325492733522849</v>
      </c>
      <c r="BI277" s="200">
        <f t="shared" si="68"/>
        <v>0</v>
      </c>
      <c r="BJ277" s="200">
        <f t="shared" si="69"/>
        <v>0</v>
      </c>
      <c r="BK277" s="210">
        <f t="shared" si="70"/>
        <v>0</v>
      </c>
      <c r="BL277" s="200"/>
      <c r="BM277" s="199">
        <f>IF(D277=C$171,'Other inputs'!$C$13/1000000,SUM(AW277:BA277))</f>
        <v>0</v>
      </c>
      <c r="BN277" s="200">
        <f>IF(B277=$B$171,$AT$171*('Other inputs'!$C$7/'Other inputs'!$C$6),SUM(BB277:BF277))</f>
        <v>3.7325492733522849</v>
      </c>
      <c r="BO277" s="188">
        <f t="shared" si="71"/>
        <v>3.7325492733522849</v>
      </c>
    </row>
    <row r="278" spans="2:67">
      <c r="B278" s="121" t="str">
        <f>'KI 2019-20'!B279</f>
        <v>E3202</v>
      </c>
      <c r="C278" s="160" t="str">
        <f t="shared" si="58"/>
        <v>E3202</v>
      </c>
      <c r="D278" s="160" t="str">
        <f t="shared" si="59"/>
        <v>E3202</v>
      </c>
      <c r="E278" t="str">
        <f>INDEX('KI 2019-20'!D$9:D$383,MATCH($B278,'KI 2019-20'!$B$9:$B$383,0))</f>
        <v>UNINFIR</v>
      </c>
      <c r="F278">
        <f>INDEX('KI 2019-20'!E$9:E$383,MATCH($B278,'KI 2019-20'!$B$9:$B$383,0))</f>
        <v>0</v>
      </c>
      <c r="G278" s="119">
        <v>0</v>
      </c>
      <c r="H278" s="120" t="str">
        <f>INDEX('KI 2019-20'!F$9:F$383,MATCH($B278,'KI 2019-20'!$B$9:$B$383,0))</f>
        <v>Shropshire</v>
      </c>
      <c r="I278" s="154">
        <f>_xlfn.IFNA(IF($B278=$B$382,0,INDEX('I.Supplementary 2019-20'!N$8:N$191,MATCH($B278,'I.Supplementary 2019-20'!$B$8:$B$191,0))),INDEX('KI 2019-20'!N$9:N$383,MATCH($B278,'KI 2019-20'!$B$9:$B$383,0)))</f>
        <v>7.1087341061273817</v>
      </c>
      <c r="J278" s="153">
        <f>_xlfn.IFNA(IF($B278=$B$382,0,INDEX('I.Supplementary 2019-20'!O$8:O$191,MATCH($B278,'I.Supplementary 2019-20'!$B$8:$B$191,0))),INDEX('KI 2019-20'!O$9:O$383,MATCH($B278,'KI 2019-20'!$B$9:$B$383,0)))</f>
        <v>-0.98968396252131086</v>
      </c>
      <c r="K278" s="153">
        <f>_xlfn.IFNA(IF($B278=$B$382,0,INDEX('I.Supplementary 2019-20'!P$8:P$191,MATCH($B278,'I.Supplementary 2019-20'!$B$8:$B$191,0))),INDEX('KI 2019-20'!P$9:P$383,MATCH($B278,'KI 2019-20'!$B$9:$B$383,0)))</f>
        <v>0</v>
      </c>
      <c r="L278" s="153">
        <f>_xlfn.IFNA(IF($B278=$B$382,0,INDEX('I.Supplementary 2019-20'!Q$8:Q$191,MATCH($B278,'I.Supplementary 2019-20'!$B$8:$B$191,0))),INDEX('KI 2019-20'!Q$9:Q$383,MATCH($B278,'KI 2019-20'!$B$9:$B$383,0)))</f>
        <v>0</v>
      </c>
      <c r="M278" s="155">
        <f>_xlfn.IFNA(IF($B278=$B$382,0,INDEX('I.Supplementary 2019-20'!R$8:R$191,MATCH($B278,'I.Supplementary 2019-20'!$B$8:$B$191,0))),INDEX('KI 2019-20'!R$9:R$383,MATCH($B278,'KI 2019-20'!$B$9:$B$383,0)))</f>
        <v>0</v>
      </c>
      <c r="N278" s="153">
        <f>_xlfn.IFNA(IF($B278=$B$382,0,INDEX('I.Supplementary 2019-20'!S$8:S$191,MATCH($B278,'I.Supplementary 2019-20'!$B$8:$B$191,0))),INDEX('KI 2019-20'!S$9:S$383,MATCH($B278,'KI 2019-20'!$B$9:$B$383,0)))</f>
        <v>41.714621488730145</v>
      </c>
      <c r="O278" s="153">
        <f>_xlfn.IFNA(IF($B278=$B$382,0,INDEX('I.Supplementary 2019-20'!T$8:T$191,MATCH($B278,'I.Supplementary 2019-20'!$B$8:$B$191,0))),INDEX('KI 2019-20'!T$9:T$383,MATCH($B278,'KI 2019-20'!$B$9:$B$383,0)))</f>
        <v>8.5462616730758327</v>
      </c>
      <c r="P278" s="153">
        <f>_xlfn.IFNA(IF($B278=$B$382,0,INDEX('I.Supplementary 2019-20'!U$8:U$191,MATCH($B278,'I.Supplementary 2019-20'!$B$8:$B$191,0))),INDEX('KI 2019-20'!U$9:U$383,MATCH($B278,'KI 2019-20'!$B$9:$B$383,0)))</f>
        <v>0</v>
      </c>
      <c r="Q278" s="153">
        <f>_xlfn.IFNA(IF($B278=$B$382,0,INDEX('I.Supplementary 2019-20'!V$8:V$191,MATCH($B278,'I.Supplementary 2019-20'!$B$8:$B$191,0))),INDEX('KI 2019-20'!V$9:V$383,MATCH($B278,'KI 2019-20'!$B$9:$B$383,0)))</f>
        <v>0</v>
      </c>
      <c r="R278" s="155">
        <f>_xlfn.IFNA(IF($B278=$B$382,0,INDEX('I.Supplementary 2019-20'!W$8:W$191,MATCH($B278,'I.Supplementary 2019-20'!$B$8:$B$191,0))),INDEX('KI 2019-20'!W$9:W$383,MATCH($B278,'KI 2019-20'!$B$9:$B$383,0)))</f>
        <v>0</v>
      </c>
      <c r="S278" s="153">
        <f>_xlfn.IFNA(IF($B278=$B$382,0,INDEX('I.Supplementary 2019-20'!X$8:X$191,MATCH($B278,'I.Supplementary 2019-20'!$B$8:$B$191,0))),INDEX('KI 2019-20'!X$9:X$383,MATCH($B278,'KI 2019-20'!$B$9:$B$383,0)))</f>
        <v>48.823355594857532</v>
      </c>
      <c r="T278" s="153">
        <f>_xlfn.IFNA(IF($B278=$B$382,0,INDEX('I.Supplementary 2019-20'!Y$8:Y$191,MATCH($B278,'I.Supplementary 2019-20'!$B$8:$B$191,0))),INDEX('KI 2019-20'!Y$9:Y$383,MATCH($B278,'KI 2019-20'!$B$9:$B$383,0)))</f>
        <v>7.5565777105545218</v>
      </c>
      <c r="U278" s="153">
        <f>_xlfn.IFNA(IF($B278=$B$382,0,INDEX('I.Supplementary 2019-20'!Z$8:Z$191,MATCH($B278,'I.Supplementary 2019-20'!$B$8:$B$191,0))),INDEX('KI 2019-20'!Z$9:Z$383,MATCH($B278,'KI 2019-20'!$B$9:$B$383,0)))</f>
        <v>0</v>
      </c>
      <c r="V278" s="153">
        <f>_xlfn.IFNA(IF($B278=$B$382,0,INDEX('I.Supplementary 2019-20'!AA$8:AA$191,MATCH($B278,'I.Supplementary 2019-20'!$B$8:$B$191,0))),INDEX('KI 2019-20'!AA$9:AA$383,MATCH($B278,'KI 2019-20'!$B$9:$B$383,0)))</f>
        <v>0</v>
      </c>
      <c r="W278" s="155">
        <f>_xlfn.IFNA(IF($B278=$B$382,0,INDEX('I.Supplementary 2019-20'!AB$8:AB$191,MATCH($B278,'I.Supplementary 2019-20'!$B$8:$B$191,0))),INDEX('KI 2019-20'!AB$9:AB$383,MATCH($B278,'KI 2019-20'!$B$9:$B$383,0)))</f>
        <v>0</v>
      </c>
      <c r="Y278" s="154">
        <f>_xlfn.IFNA(IF($B278=$B$382,0,INDEX('I.Supplementary 2019-20'!$I$8:$I$191,MATCH($B278,'I.Supplementary 2019-20'!$B$8:$B$191,0))),INDEX('KI 2019-20'!$I$9:$I$383,MATCH($B278,'KI 2019-20'!$B$9:$B$383,0)))</f>
        <v>6.1190501436060707</v>
      </c>
      <c r="Z278" s="153">
        <f>_xlfn.IFNA(IF($B278=$B$382,0,INDEX('I.Supplementary 2019-20'!$J$8:$J$191,MATCH($B278,'I.Supplementary 2019-20'!$B$8:$B$191,0))),INDEX('KI 2019-20'!$J$9:$J$383,MATCH($B278,'KI 2019-20'!$B$9:$B$383,0)))</f>
        <v>50.260883161805978</v>
      </c>
      <c r="AA278" s="155">
        <f>_xlfn.IFNA(IF($B278=$B$382,0,INDEX('I.Supplementary 2019-20'!$H$8:$H$191,MATCH($B278,'I.Supplementary 2019-20'!$B$8:$B$191,0))),INDEX('KI 2019-20'!$H$9:$H$383,MATCH($B278,'KI 2019-20'!$B$9:$B$383,0)))</f>
        <v>56.379933305412052</v>
      </c>
      <c r="AC278" s="156">
        <f>I278*('Other inputs'!$C$6/'Other inputs'!$C$5)</f>
        <v>7.2245586944145899</v>
      </c>
      <c r="AD278" s="149">
        <f>IF(B278=$B$35,J278*('Other inputs'!$C$6/'Other inputs'!$C$5)-('Other inputs'!$C$18/1000000),J278*('Other inputs'!$C$6/'Other inputs'!$C$5))</f>
        <v>-1.0058091594666683</v>
      </c>
      <c r="AE278" s="149">
        <f>K278*('Other inputs'!$C$6/'Other inputs'!$C$5)</f>
        <v>0</v>
      </c>
      <c r="AF278" s="149">
        <f>L278*('Other inputs'!$C$6/'Other inputs'!$C$5)</f>
        <v>0</v>
      </c>
      <c r="AG278" s="188">
        <f>M278*('Other inputs'!$C$6/'Other inputs'!$C$5)</f>
        <v>0</v>
      </c>
      <c r="AH278" s="149">
        <f>N278*('Other inputs'!$C$6/'Other inputs'!$C$5)</f>
        <v>42.394289455959964</v>
      </c>
      <c r="AI278" s="149">
        <f>O278*('Other inputs'!$C$6/'Other inputs'!$C$5)</f>
        <v>8.685508299113728</v>
      </c>
      <c r="AJ278" s="149">
        <f>P278*('Other inputs'!$C$6/'Other inputs'!$C$5)</f>
        <v>0</v>
      </c>
      <c r="AK278" s="149">
        <f>Q278*('Other inputs'!$C$6/'Other inputs'!$C$5)</f>
        <v>0</v>
      </c>
      <c r="AL278" s="188">
        <f>R278*('Other inputs'!$C$6/'Other inputs'!$C$5)</f>
        <v>0</v>
      </c>
      <c r="AM278" s="156">
        <f t="shared" si="60"/>
        <v>49.618848150374554</v>
      </c>
      <c r="AN278" s="149">
        <f t="shared" si="61"/>
        <v>7.6796991396470595</v>
      </c>
      <c r="AO278" s="149">
        <f t="shared" si="62"/>
        <v>0</v>
      </c>
      <c r="AP278" s="149">
        <f t="shared" si="63"/>
        <v>0</v>
      </c>
      <c r="AQ278" s="188">
        <f t="shared" si="64"/>
        <v>0</v>
      </c>
      <c r="AR278" s="149"/>
      <c r="AS278" s="156">
        <f>IF(D278=$C$171,'Other inputs'!$C$12/1000000,SUM(AC278:AG278))</f>
        <v>6.2187495349479214</v>
      </c>
      <c r="AT278" s="200">
        <f>IF(D278=$C$171,$Z$171*('Other inputs'!$C$6/'Other inputs'!$C$5),SUM(AH278:AL278))</f>
        <v>51.079797755073692</v>
      </c>
      <c r="AU278" s="210">
        <f t="shared" si="65"/>
        <v>57.298547290021617</v>
      </c>
      <c r="AV278" s="214"/>
      <c r="AW278" s="199">
        <f>IF($G278=1,0,IF($B278=$B$172,AC278*('Other inputs'!$F$6/'Other inputs'!$F$5)-('Other inputs'!$C$28/1000000),AC278*('Other inputs'!$F$6/'Other inputs'!$F$5)))</f>
        <v>7.26451017106573</v>
      </c>
      <c r="AX278" s="200">
        <f>IF($G278=1,0,IF($B278=$B$172,AD278*('Other inputs'!$F$6/'Other inputs'!$F$5)-('Other inputs'!$C$29/1000000),AD278*('Other inputs'!$F$6/'Other inputs'!$F$5)))</f>
        <v>-1.0113712377678663</v>
      </c>
      <c r="AY278" s="200">
        <f>IF($G278=1,0,AE278*('Other inputs'!$F$6/'Other inputs'!$F$5))</f>
        <v>0</v>
      </c>
      <c r="AZ278" s="200">
        <f>IF($G278=1,0,AF278*('Other inputs'!$F$6/'Other inputs'!$F$5))</f>
        <v>0</v>
      </c>
      <c r="BA278" s="200">
        <f>IF($G278=1,0,AG278*('Other inputs'!$F$6/'Other inputs'!$F$5))</f>
        <v>0</v>
      </c>
      <c r="BB278" s="199">
        <f>IF($G278=1,0,AH278*('Other inputs'!$C$7/'Other inputs'!$C$6))</f>
        <v>42.394289455959964</v>
      </c>
      <c r="BC278" s="200">
        <f>IF($G278=1,0,AI278*('Other inputs'!$C$7/'Other inputs'!$C$6))</f>
        <v>8.685508299113728</v>
      </c>
      <c r="BD278" s="200">
        <f>IF($G278=1,0,AJ278*('Other inputs'!$C$7/'Other inputs'!$C$6))</f>
        <v>0</v>
      </c>
      <c r="BE278" s="200">
        <f>IF($G278=1,0,AK278*('Other inputs'!$C$7/'Other inputs'!$C$6))</f>
        <v>0</v>
      </c>
      <c r="BF278" s="200">
        <f>IF($G278=1,0,AL278*('Other inputs'!$C$7/'Other inputs'!$C$6))</f>
        <v>0</v>
      </c>
      <c r="BG278" s="199">
        <f t="shared" si="66"/>
        <v>49.658799627025694</v>
      </c>
      <c r="BH278" s="200">
        <f t="shared" si="67"/>
        <v>7.6741370613458617</v>
      </c>
      <c r="BI278" s="200">
        <f t="shared" si="68"/>
        <v>0</v>
      </c>
      <c r="BJ278" s="200">
        <f t="shared" si="69"/>
        <v>0</v>
      </c>
      <c r="BK278" s="210">
        <f t="shared" si="70"/>
        <v>0</v>
      </c>
      <c r="BL278" s="200"/>
      <c r="BM278" s="199">
        <f>IF(D278=C$171,'Other inputs'!$C$13/1000000,SUM(AW278:BA278))</f>
        <v>6.2531389332978637</v>
      </c>
      <c r="BN278" s="200">
        <f>IF(B278=$B$171,$AT$171*('Other inputs'!$C$7/'Other inputs'!$C$6),SUM(BB278:BF278))</f>
        <v>51.079797755073692</v>
      </c>
      <c r="BO278" s="188">
        <f t="shared" si="71"/>
        <v>57.332936688371554</v>
      </c>
    </row>
    <row r="279" spans="2:67">
      <c r="B279" s="121" t="str">
        <f>'KI 2019-20'!B280</f>
        <v>E6132</v>
      </c>
      <c r="C279" s="160" t="str">
        <f t="shared" si="58"/>
        <v>E6132</v>
      </c>
      <c r="D279" s="160" t="str">
        <f t="shared" si="59"/>
        <v>E6132</v>
      </c>
      <c r="E279" t="str">
        <f>INDEX('KI 2019-20'!D$9:D$383,MATCH($B279,'KI 2019-20'!$B$9:$B$383,0))</f>
        <v>SFIR</v>
      </c>
      <c r="F279">
        <f>INDEX('KI 2019-20'!E$9:E$383,MATCH($B279,'KI 2019-20'!$B$9:$B$383,0))</f>
        <v>0</v>
      </c>
      <c r="G279" s="119">
        <v>0</v>
      </c>
      <c r="H279" s="120" t="str">
        <f>INDEX('KI 2019-20'!F$9:F$383,MATCH($B279,'KI 2019-20'!$B$9:$B$383,0))</f>
        <v>Shropshire Fire</v>
      </c>
      <c r="I279" s="154">
        <f>_xlfn.IFNA(IF($B279=$B$382,0,INDEX('I.Supplementary 2019-20'!N$8:N$191,MATCH($B279,'I.Supplementary 2019-20'!$B$8:$B$191,0))),INDEX('KI 2019-20'!N$9:N$383,MATCH($B279,'KI 2019-20'!$B$9:$B$383,0)))</f>
        <v>0</v>
      </c>
      <c r="J279" s="153">
        <f>_xlfn.IFNA(IF($B279=$B$382,0,INDEX('I.Supplementary 2019-20'!O$8:O$191,MATCH($B279,'I.Supplementary 2019-20'!$B$8:$B$191,0))),INDEX('KI 2019-20'!O$9:O$383,MATCH($B279,'KI 2019-20'!$B$9:$B$383,0)))</f>
        <v>0</v>
      </c>
      <c r="K279" s="153">
        <f>_xlfn.IFNA(IF($B279=$B$382,0,INDEX('I.Supplementary 2019-20'!P$8:P$191,MATCH($B279,'I.Supplementary 2019-20'!$B$8:$B$191,0))),INDEX('KI 2019-20'!P$9:P$383,MATCH($B279,'KI 2019-20'!$B$9:$B$383,0)))</f>
        <v>1.2936772184360885</v>
      </c>
      <c r="L279" s="153">
        <f>_xlfn.IFNA(IF($B279=$B$382,0,INDEX('I.Supplementary 2019-20'!Q$8:Q$191,MATCH($B279,'I.Supplementary 2019-20'!$B$8:$B$191,0))),INDEX('KI 2019-20'!Q$9:Q$383,MATCH($B279,'KI 2019-20'!$B$9:$B$383,0)))</f>
        <v>0</v>
      </c>
      <c r="M279" s="155">
        <f>_xlfn.IFNA(IF($B279=$B$382,0,INDEX('I.Supplementary 2019-20'!R$8:R$191,MATCH($B279,'I.Supplementary 2019-20'!$B$8:$B$191,0))),INDEX('KI 2019-20'!R$9:R$383,MATCH($B279,'KI 2019-20'!$B$9:$B$383,0)))</f>
        <v>0</v>
      </c>
      <c r="N279" s="153">
        <f>_xlfn.IFNA(IF($B279=$B$382,0,INDEX('I.Supplementary 2019-20'!S$8:S$191,MATCH($B279,'I.Supplementary 2019-20'!$B$8:$B$191,0))),INDEX('KI 2019-20'!S$9:S$383,MATCH($B279,'KI 2019-20'!$B$9:$B$383,0)))</f>
        <v>0</v>
      </c>
      <c r="O279" s="153">
        <f>_xlfn.IFNA(IF($B279=$B$382,0,INDEX('I.Supplementary 2019-20'!T$8:T$191,MATCH($B279,'I.Supplementary 2019-20'!$B$8:$B$191,0))),INDEX('KI 2019-20'!T$9:T$383,MATCH($B279,'KI 2019-20'!$B$9:$B$383,0)))</f>
        <v>0</v>
      </c>
      <c r="P279" s="153">
        <f>_xlfn.IFNA(IF($B279=$B$382,0,INDEX('I.Supplementary 2019-20'!U$8:U$191,MATCH($B279,'I.Supplementary 2019-20'!$B$8:$B$191,0))),INDEX('KI 2019-20'!U$9:U$383,MATCH($B279,'KI 2019-20'!$B$9:$B$383,0)))</f>
        <v>3.8585921536081593</v>
      </c>
      <c r="Q279" s="153">
        <f>_xlfn.IFNA(IF($B279=$B$382,0,INDEX('I.Supplementary 2019-20'!V$8:V$191,MATCH($B279,'I.Supplementary 2019-20'!$B$8:$B$191,0))),INDEX('KI 2019-20'!V$9:V$383,MATCH($B279,'KI 2019-20'!$B$9:$B$383,0)))</f>
        <v>0</v>
      </c>
      <c r="R279" s="155">
        <f>_xlfn.IFNA(IF($B279=$B$382,0,INDEX('I.Supplementary 2019-20'!W$8:W$191,MATCH($B279,'I.Supplementary 2019-20'!$B$8:$B$191,0))),INDEX('KI 2019-20'!W$9:W$383,MATCH($B279,'KI 2019-20'!$B$9:$B$383,0)))</f>
        <v>0</v>
      </c>
      <c r="S279" s="153">
        <f>_xlfn.IFNA(IF($B279=$B$382,0,INDEX('I.Supplementary 2019-20'!X$8:X$191,MATCH($B279,'I.Supplementary 2019-20'!$B$8:$B$191,0))),INDEX('KI 2019-20'!X$9:X$383,MATCH($B279,'KI 2019-20'!$B$9:$B$383,0)))</f>
        <v>0</v>
      </c>
      <c r="T279" s="153">
        <f>_xlfn.IFNA(IF($B279=$B$382,0,INDEX('I.Supplementary 2019-20'!Y$8:Y$191,MATCH($B279,'I.Supplementary 2019-20'!$B$8:$B$191,0))),INDEX('KI 2019-20'!Y$9:Y$383,MATCH($B279,'KI 2019-20'!$B$9:$B$383,0)))</f>
        <v>0</v>
      </c>
      <c r="U279" s="153">
        <f>_xlfn.IFNA(IF($B279=$B$382,0,INDEX('I.Supplementary 2019-20'!Z$8:Z$191,MATCH($B279,'I.Supplementary 2019-20'!$B$8:$B$191,0))),INDEX('KI 2019-20'!Z$9:Z$383,MATCH($B279,'KI 2019-20'!$B$9:$B$383,0)))</f>
        <v>5.1522693720442474</v>
      </c>
      <c r="V279" s="153">
        <f>_xlfn.IFNA(IF($B279=$B$382,0,INDEX('I.Supplementary 2019-20'!AA$8:AA$191,MATCH($B279,'I.Supplementary 2019-20'!$B$8:$B$191,0))),INDEX('KI 2019-20'!AA$9:AA$383,MATCH($B279,'KI 2019-20'!$B$9:$B$383,0)))</f>
        <v>0</v>
      </c>
      <c r="W279" s="155">
        <f>_xlfn.IFNA(IF($B279=$B$382,0,INDEX('I.Supplementary 2019-20'!AB$8:AB$191,MATCH($B279,'I.Supplementary 2019-20'!$B$8:$B$191,0))),INDEX('KI 2019-20'!AB$9:AB$383,MATCH($B279,'KI 2019-20'!$B$9:$B$383,0)))</f>
        <v>0</v>
      </c>
      <c r="Y279" s="154">
        <f>_xlfn.IFNA(IF($B279=$B$382,0,INDEX('I.Supplementary 2019-20'!$I$8:$I$191,MATCH($B279,'I.Supplementary 2019-20'!$B$8:$B$191,0))),INDEX('KI 2019-20'!$I$9:$I$383,MATCH($B279,'KI 2019-20'!$B$9:$B$383,0)))</f>
        <v>1.2936772184360885</v>
      </c>
      <c r="Z279" s="153">
        <f>_xlfn.IFNA(IF($B279=$B$382,0,INDEX('I.Supplementary 2019-20'!$J$8:$J$191,MATCH($B279,'I.Supplementary 2019-20'!$B$8:$B$191,0))),INDEX('KI 2019-20'!$J$9:$J$383,MATCH($B279,'KI 2019-20'!$B$9:$B$383,0)))</f>
        <v>3.8585921536081593</v>
      </c>
      <c r="AA279" s="155">
        <f>_xlfn.IFNA(IF($B279=$B$382,0,INDEX('I.Supplementary 2019-20'!$H$8:$H$191,MATCH($B279,'I.Supplementary 2019-20'!$B$8:$B$191,0))),INDEX('KI 2019-20'!$H$9:$H$383,MATCH($B279,'KI 2019-20'!$B$9:$B$383,0)))</f>
        <v>5.1522693720442474</v>
      </c>
      <c r="AC279" s="156">
        <f>I279*('Other inputs'!$C$6/'Other inputs'!$C$5)</f>
        <v>0</v>
      </c>
      <c r="AD279" s="149">
        <f>IF(B279=$B$35,J279*('Other inputs'!$C$6/'Other inputs'!$C$5)-('Other inputs'!$C$18/1000000),J279*('Other inputs'!$C$6/'Other inputs'!$C$5))</f>
        <v>0</v>
      </c>
      <c r="AE279" s="149">
        <f>K279*('Other inputs'!$C$6/'Other inputs'!$C$5)</f>
        <v>1.3147554623209943</v>
      </c>
      <c r="AF279" s="149">
        <f>L279*('Other inputs'!$C$6/'Other inputs'!$C$5)</f>
        <v>0</v>
      </c>
      <c r="AG279" s="188">
        <f>M279*('Other inputs'!$C$6/'Other inputs'!$C$5)</f>
        <v>0</v>
      </c>
      <c r="AH279" s="149">
        <f>N279*('Other inputs'!$C$6/'Other inputs'!$C$5)</f>
        <v>0</v>
      </c>
      <c r="AI279" s="149">
        <f>O279*('Other inputs'!$C$6/'Other inputs'!$C$5)</f>
        <v>0</v>
      </c>
      <c r="AJ279" s="149">
        <f>P279*('Other inputs'!$C$6/'Other inputs'!$C$5)</f>
        <v>3.9214612722005531</v>
      </c>
      <c r="AK279" s="149">
        <f>Q279*('Other inputs'!$C$6/'Other inputs'!$C$5)</f>
        <v>0</v>
      </c>
      <c r="AL279" s="188">
        <f>R279*('Other inputs'!$C$6/'Other inputs'!$C$5)</f>
        <v>0</v>
      </c>
      <c r="AM279" s="156">
        <f t="shared" si="60"/>
        <v>0</v>
      </c>
      <c r="AN279" s="149">
        <f t="shared" si="61"/>
        <v>0</v>
      </c>
      <c r="AO279" s="149">
        <f t="shared" si="62"/>
        <v>5.2362167345215473</v>
      </c>
      <c r="AP279" s="149">
        <f t="shared" si="63"/>
        <v>0</v>
      </c>
      <c r="AQ279" s="188">
        <f t="shared" si="64"/>
        <v>0</v>
      </c>
      <c r="AR279" s="149"/>
      <c r="AS279" s="156">
        <f>IF(D279=$C$171,'Other inputs'!$C$12/1000000,SUM(AC279:AG279))</f>
        <v>1.3147554623209943</v>
      </c>
      <c r="AT279" s="200">
        <f>IF(D279=$C$171,$Z$171*('Other inputs'!$C$6/'Other inputs'!$C$5),SUM(AH279:AL279))</f>
        <v>3.9214612722005531</v>
      </c>
      <c r="AU279" s="210">
        <f t="shared" si="65"/>
        <v>5.2362167345215473</v>
      </c>
      <c r="AV279" s="214"/>
      <c r="AW279" s="199">
        <f>IF($G279=1,0,IF($B279=$B$172,AC279*('Other inputs'!$F$6/'Other inputs'!$F$5)-('Other inputs'!$C$28/1000000),AC279*('Other inputs'!$F$6/'Other inputs'!$F$5)))</f>
        <v>0</v>
      </c>
      <c r="AX279" s="200">
        <f>IF($G279=1,0,IF($B279=$B$172,AD279*('Other inputs'!$F$6/'Other inputs'!$F$5)-('Other inputs'!$C$29/1000000),AD279*('Other inputs'!$F$6/'Other inputs'!$F$5)))</f>
        <v>0</v>
      </c>
      <c r="AY279" s="200">
        <f>IF($G279=1,0,AE279*('Other inputs'!$F$6/'Other inputs'!$F$5))</f>
        <v>1.3220259994398198</v>
      </c>
      <c r="AZ279" s="200">
        <f>IF($G279=1,0,AF279*('Other inputs'!$F$6/'Other inputs'!$F$5))</f>
        <v>0</v>
      </c>
      <c r="BA279" s="200">
        <f>IF($G279=1,0,AG279*('Other inputs'!$F$6/'Other inputs'!$F$5))</f>
        <v>0</v>
      </c>
      <c r="BB279" s="199">
        <f>IF($G279=1,0,AH279*('Other inputs'!$C$7/'Other inputs'!$C$6))</f>
        <v>0</v>
      </c>
      <c r="BC279" s="200">
        <f>IF($G279=1,0,AI279*('Other inputs'!$C$7/'Other inputs'!$C$6))</f>
        <v>0</v>
      </c>
      <c r="BD279" s="200">
        <f>IF($G279=1,0,AJ279*('Other inputs'!$C$7/'Other inputs'!$C$6))</f>
        <v>3.9214612722005531</v>
      </c>
      <c r="BE279" s="200">
        <f>IF($G279=1,0,AK279*('Other inputs'!$C$7/'Other inputs'!$C$6))</f>
        <v>0</v>
      </c>
      <c r="BF279" s="200">
        <f>IF($G279=1,0,AL279*('Other inputs'!$C$7/'Other inputs'!$C$6))</f>
        <v>0</v>
      </c>
      <c r="BG279" s="199">
        <f t="shared" si="66"/>
        <v>0</v>
      </c>
      <c r="BH279" s="200">
        <f t="shared" si="67"/>
        <v>0</v>
      </c>
      <c r="BI279" s="200">
        <f t="shared" si="68"/>
        <v>5.2434872716403724</v>
      </c>
      <c r="BJ279" s="200">
        <f t="shared" si="69"/>
        <v>0</v>
      </c>
      <c r="BK279" s="210">
        <f t="shared" si="70"/>
        <v>0</v>
      </c>
      <c r="BL279" s="200"/>
      <c r="BM279" s="199">
        <f>IF(D279=C$171,'Other inputs'!$C$13/1000000,SUM(AW279:BA279))</f>
        <v>1.3220259994398198</v>
      </c>
      <c r="BN279" s="200">
        <f>IF(B279=$B$171,$AT$171*('Other inputs'!$C$7/'Other inputs'!$C$6),SUM(BB279:BF279))</f>
        <v>3.9214612722005531</v>
      </c>
      <c r="BO279" s="188">
        <f t="shared" si="71"/>
        <v>5.2434872716403724</v>
      </c>
    </row>
    <row r="280" spans="2:67">
      <c r="B280" s="121" t="str">
        <f>'KI 2019-20'!B281</f>
        <v>E0304</v>
      </c>
      <c r="C280" s="160" t="str">
        <f t="shared" si="58"/>
        <v>E0304</v>
      </c>
      <c r="D280" s="160" t="str">
        <f t="shared" si="59"/>
        <v>E0304</v>
      </c>
      <c r="E280" t="str">
        <f>INDEX('KI 2019-20'!D$9:D$383,MATCH($B280,'KI 2019-20'!$B$9:$B$383,0))</f>
        <v>UNINFIR</v>
      </c>
      <c r="F280" t="str">
        <f>INDEX('KI 2019-20'!E$9:E$383,MATCH($B280,'KI 2019-20'!$B$9:$B$383,0))</f>
        <v>P1916</v>
      </c>
      <c r="G280" s="119">
        <v>0</v>
      </c>
      <c r="H280" s="120" t="str">
        <f>INDEX('KI 2019-20'!F$9:F$383,MATCH($B280,'KI 2019-20'!$B$9:$B$383,0))</f>
        <v>Slough</v>
      </c>
      <c r="I280" s="154">
        <f>_xlfn.IFNA(IF($B280=$B$382,0,INDEX('I.Supplementary 2019-20'!N$8:N$191,MATCH($B280,'I.Supplementary 2019-20'!$B$8:$B$191,0))),INDEX('KI 2019-20'!N$9:N$383,MATCH($B280,'KI 2019-20'!$B$9:$B$383,0)))</f>
        <v>6.075876363067314</v>
      </c>
      <c r="J280" s="153">
        <f>_xlfn.IFNA(IF($B280=$B$382,0,INDEX('I.Supplementary 2019-20'!O$8:O$191,MATCH($B280,'I.Supplementary 2019-20'!$B$8:$B$191,0))),INDEX('KI 2019-20'!O$9:O$383,MATCH($B280,'KI 2019-20'!$B$9:$B$383,0)))</f>
        <v>4.6519278371792289E-2</v>
      </c>
      <c r="K280" s="153">
        <f>_xlfn.IFNA(IF($B280=$B$382,0,INDEX('I.Supplementary 2019-20'!P$8:P$191,MATCH($B280,'I.Supplementary 2019-20'!$B$8:$B$191,0))),INDEX('KI 2019-20'!P$9:P$383,MATCH($B280,'KI 2019-20'!$B$9:$B$383,0)))</f>
        <v>0</v>
      </c>
      <c r="L280" s="153">
        <f>_xlfn.IFNA(IF($B280=$B$382,0,INDEX('I.Supplementary 2019-20'!Q$8:Q$191,MATCH($B280,'I.Supplementary 2019-20'!$B$8:$B$191,0))),INDEX('KI 2019-20'!Q$9:Q$383,MATCH($B280,'KI 2019-20'!$B$9:$B$383,0)))</f>
        <v>0</v>
      </c>
      <c r="M280" s="155">
        <f>_xlfn.IFNA(IF($B280=$B$382,0,INDEX('I.Supplementary 2019-20'!R$8:R$191,MATCH($B280,'I.Supplementary 2019-20'!$B$8:$B$191,0))),INDEX('KI 2019-20'!R$9:R$383,MATCH($B280,'KI 2019-20'!$B$9:$B$383,0)))</f>
        <v>0</v>
      </c>
      <c r="N280" s="153">
        <f>_xlfn.IFNA(IF($B280=$B$382,0,INDEX('I.Supplementary 2019-20'!S$8:S$191,MATCH($B280,'I.Supplementary 2019-20'!$B$8:$B$191,0))),INDEX('KI 2019-20'!S$9:S$383,MATCH($B280,'KI 2019-20'!$B$9:$B$383,0)))</f>
        <v>23.517195894605003</v>
      </c>
      <c r="O280" s="153">
        <f>_xlfn.IFNA(IF($B280=$B$382,0,INDEX('I.Supplementary 2019-20'!T$8:T$191,MATCH($B280,'I.Supplementary 2019-20'!$B$8:$B$191,0))),INDEX('KI 2019-20'!T$9:T$383,MATCH($B280,'KI 2019-20'!$B$9:$B$383,0)))</f>
        <v>6.2787824739514102</v>
      </c>
      <c r="P280" s="153">
        <f>_xlfn.IFNA(IF($B280=$B$382,0,INDEX('I.Supplementary 2019-20'!U$8:U$191,MATCH($B280,'I.Supplementary 2019-20'!$B$8:$B$191,0))),INDEX('KI 2019-20'!U$9:U$383,MATCH($B280,'KI 2019-20'!$B$9:$B$383,0)))</f>
        <v>0</v>
      </c>
      <c r="Q280" s="153">
        <f>_xlfn.IFNA(IF($B280=$B$382,0,INDEX('I.Supplementary 2019-20'!V$8:V$191,MATCH($B280,'I.Supplementary 2019-20'!$B$8:$B$191,0))),INDEX('KI 2019-20'!V$9:V$383,MATCH($B280,'KI 2019-20'!$B$9:$B$383,0)))</f>
        <v>0</v>
      </c>
      <c r="R280" s="155">
        <f>_xlfn.IFNA(IF($B280=$B$382,0,INDEX('I.Supplementary 2019-20'!W$8:W$191,MATCH($B280,'I.Supplementary 2019-20'!$B$8:$B$191,0))),INDEX('KI 2019-20'!W$9:W$383,MATCH($B280,'KI 2019-20'!$B$9:$B$383,0)))</f>
        <v>0</v>
      </c>
      <c r="S280" s="153">
        <f>_xlfn.IFNA(IF($B280=$B$382,0,INDEX('I.Supplementary 2019-20'!X$8:X$191,MATCH($B280,'I.Supplementary 2019-20'!$B$8:$B$191,0))),INDEX('KI 2019-20'!X$9:X$383,MATCH($B280,'KI 2019-20'!$B$9:$B$383,0)))</f>
        <v>29.593072257672318</v>
      </c>
      <c r="T280" s="153">
        <f>_xlfn.IFNA(IF($B280=$B$382,0,INDEX('I.Supplementary 2019-20'!Y$8:Y$191,MATCH($B280,'I.Supplementary 2019-20'!$B$8:$B$191,0))),INDEX('KI 2019-20'!Y$9:Y$383,MATCH($B280,'KI 2019-20'!$B$9:$B$383,0)))</f>
        <v>6.3253017523232025</v>
      </c>
      <c r="U280" s="153">
        <f>_xlfn.IFNA(IF($B280=$B$382,0,INDEX('I.Supplementary 2019-20'!Z$8:Z$191,MATCH($B280,'I.Supplementary 2019-20'!$B$8:$B$191,0))),INDEX('KI 2019-20'!Z$9:Z$383,MATCH($B280,'KI 2019-20'!$B$9:$B$383,0)))</f>
        <v>0</v>
      </c>
      <c r="V280" s="153">
        <f>_xlfn.IFNA(IF($B280=$B$382,0,INDEX('I.Supplementary 2019-20'!AA$8:AA$191,MATCH($B280,'I.Supplementary 2019-20'!$B$8:$B$191,0))),INDEX('KI 2019-20'!AA$9:AA$383,MATCH($B280,'KI 2019-20'!$B$9:$B$383,0)))</f>
        <v>0</v>
      </c>
      <c r="W280" s="155">
        <f>_xlfn.IFNA(IF($B280=$B$382,0,INDEX('I.Supplementary 2019-20'!AB$8:AB$191,MATCH($B280,'I.Supplementary 2019-20'!$B$8:$B$191,0))),INDEX('KI 2019-20'!AB$9:AB$383,MATCH($B280,'KI 2019-20'!$B$9:$B$383,0)))</f>
        <v>0</v>
      </c>
      <c r="Y280" s="154">
        <f>_xlfn.IFNA(IF($B280=$B$382,0,INDEX('I.Supplementary 2019-20'!$I$8:$I$191,MATCH($B280,'I.Supplementary 2019-20'!$B$8:$B$191,0))),INDEX('KI 2019-20'!$I$9:$I$383,MATCH($B280,'KI 2019-20'!$B$9:$B$383,0)))</f>
        <v>6.1223956414391063</v>
      </c>
      <c r="Z280" s="153">
        <f>_xlfn.IFNA(IF($B280=$B$382,0,INDEX('I.Supplementary 2019-20'!$J$8:$J$191,MATCH($B280,'I.Supplementary 2019-20'!$B$8:$B$191,0))),INDEX('KI 2019-20'!$J$9:$J$383,MATCH($B280,'KI 2019-20'!$B$9:$B$383,0)))</f>
        <v>29.795978368556415</v>
      </c>
      <c r="AA280" s="155">
        <f>_xlfn.IFNA(IF($B280=$B$382,0,INDEX('I.Supplementary 2019-20'!$H$8:$H$191,MATCH($B280,'I.Supplementary 2019-20'!$B$8:$B$191,0))),INDEX('KI 2019-20'!$H$9:$H$383,MATCH($B280,'KI 2019-20'!$B$9:$B$383,0)))</f>
        <v>35.918374009995517</v>
      </c>
      <c r="AC280" s="156">
        <f>I280*('Other inputs'!$C$6/'Other inputs'!$C$5)</f>
        <v>6.1748723119563946</v>
      </c>
      <c r="AD280" s="149">
        <f>IF(B280=$B$35,J280*('Other inputs'!$C$6/'Other inputs'!$C$5)-('Other inputs'!$C$18/1000000),J280*('Other inputs'!$C$6/'Other inputs'!$C$5))</f>
        <v>4.7277229954224752E-2</v>
      </c>
      <c r="AE280" s="149">
        <f>K280*('Other inputs'!$C$6/'Other inputs'!$C$5)</f>
        <v>0</v>
      </c>
      <c r="AF280" s="149">
        <f>L280*('Other inputs'!$C$6/'Other inputs'!$C$5)</f>
        <v>0</v>
      </c>
      <c r="AG280" s="188">
        <f>M280*('Other inputs'!$C$6/'Other inputs'!$C$5)</f>
        <v>0</v>
      </c>
      <c r="AH280" s="149">
        <f>N280*('Other inputs'!$C$6/'Other inputs'!$C$5)</f>
        <v>23.900368129140318</v>
      </c>
      <c r="AI280" s="149">
        <f>O280*('Other inputs'!$C$6/'Other inputs'!$C$5)</f>
        <v>6.3810844287204764</v>
      </c>
      <c r="AJ280" s="149">
        <f>P280*('Other inputs'!$C$6/'Other inputs'!$C$5)</f>
        <v>0</v>
      </c>
      <c r="AK280" s="149">
        <f>Q280*('Other inputs'!$C$6/'Other inputs'!$C$5)</f>
        <v>0</v>
      </c>
      <c r="AL280" s="188">
        <f>R280*('Other inputs'!$C$6/'Other inputs'!$C$5)</f>
        <v>0</v>
      </c>
      <c r="AM280" s="156">
        <f t="shared" si="60"/>
        <v>30.075240441096714</v>
      </c>
      <c r="AN280" s="149">
        <f t="shared" si="61"/>
        <v>6.4283616586747012</v>
      </c>
      <c r="AO280" s="149">
        <f t="shared" si="62"/>
        <v>0</v>
      </c>
      <c r="AP280" s="149">
        <f t="shared" si="63"/>
        <v>0</v>
      </c>
      <c r="AQ280" s="188">
        <f t="shared" si="64"/>
        <v>0</v>
      </c>
      <c r="AR280" s="149"/>
      <c r="AS280" s="156">
        <f>IF(D280=$C$171,'Other inputs'!$C$12/1000000,SUM(AC280:AG280))</f>
        <v>6.2221495419106194</v>
      </c>
      <c r="AT280" s="200">
        <f>IF(D280=$C$171,$Z$171*('Other inputs'!$C$6/'Other inputs'!$C$5),SUM(AH280:AL280))</f>
        <v>30.281452557860796</v>
      </c>
      <c r="AU280" s="210">
        <f t="shared" si="65"/>
        <v>36.503602099771413</v>
      </c>
      <c r="AV280" s="214"/>
      <c r="AW280" s="199">
        <f>IF($G280=1,0,IF($B280=$B$172,AC280*('Other inputs'!$F$6/'Other inputs'!$F$5)-('Other inputs'!$C$28/1000000),AC280*('Other inputs'!$F$6/'Other inputs'!$F$5)))</f>
        <v>6.2090190712851854</v>
      </c>
      <c r="AX280" s="200">
        <f>IF($G280=1,0,IF($B280=$B$172,AD280*('Other inputs'!$F$6/'Other inputs'!$F$5)-('Other inputs'!$C$29/1000000),AD280*('Other inputs'!$F$6/'Other inputs'!$F$5)))</f>
        <v>4.7538670857197415E-2</v>
      </c>
      <c r="AY280" s="200">
        <f>IF($G280=1,0,AE280*('Other inputs'!$F$6/'Other inputs'!$F$5))</f>
        <v>0</v>
      </c>
      <c r="AZ280" s="200">
        <f>IF($G280=1,0,AF280*('Other inputs'!$F$6/'Other inputs'!$F$5))</f>
        <v>0</v>
      </c>
      <c r="BA280" s="200">
        <f>IF($G280=1,0,AG280*('Other inputs'!$F$6/'Other inputs'!$F$5))</f>
        <v>0</v>
      </c>
      <c r="BB280" s="199">
        <f>IF($G280=1,0,AH280*('Other inputs'!$C$7/'Other inputs'!$C$6))</f>
        <v>23.900368129140318</v>
      </c>
      <c r="BC280" s="200">
        <f>IF($G280=1,0,AI280*('Other inputs'!$C$7/'Other inputs'!$C$6))</f>
        <v>6.3810844287204764</v>
      </c>
      <c r="BD280" s="200">
        <f>IF($G280=1,0,AJ280*('Other inputs'!$C$7/'Other inputs'!$C$6))</f>
        <v>0</v>
      </c>
      <c r="BE280" s="200">
        <f>IF($G280=1,0,AK280*('Other inputs'!$C$7/'Other inputs'!$C$6))</f>
        <v>0</v>
      </c>
      <c r="BF280" s="200">
        <f>IF($G280=1,0,AL280*('Other inputs'!$C$7/'Other inputs'!$C$6))</f>
        <v>0</v>
      </c>
      <c r="BG280" s="199">
        <f t="shared" si="66"/>
        <v>30.109387200425502</v>
      </c>
      <c r="BH280" s="200">
        <f t="shared" si="67"/>
        <v>6.4286230995776741</v>
      </c>
      <c r="BI280" s="200">
        <f t="shared" si="68"/>
        <v>0</v>
      </c>
      <c r="BJ280" s="200">
        <f t="shared" si="69"/>
        <v>0</v>
      </c>
      <c r="BK280" s="210">
        <f t="shared" si="70"/>
        <v>0</v>
      </c>
      <c r="BL280" s="200"/>
      <c r="BM280" s="199">
        <f>IF(D280=C$171,'Other inputs'!$C$13/1000000,SUM(AW280:BA280))</f>
        <v>6.256557742142383</v>
      </c>
      <c r="BN280" s="200">
        <f>IF(B280=$B$171,$AT$171*('Other inputs'!$C$7/'Other inputs'!$C$6),SUM(BB280:BF280))</f>
        <v>30.281452557860796</v>
      </c>
      <c r="BO280" s="188">
        <f t="shared" si="71"/>
        <v>36.53801030000318</v>
      </c>
    </row>
    <row r="281" spans="2:67">
      <c r="B281" s="121" t="str">
        <f>'KI 2019-20'!B282</f>
        <v>E4605</v>
      </c>
      <c r="C281" s="160" t="str">
        <f t="shared" si="58"/>
        <v>E4605</v>
      </c>
      <c r="D281" s="160" t="str">
        <f t="shared" si="59"/>
        <v>E4605</v>
      </c>
      <c r="E281" t="str">
        <f>INDEX('KI 2019-20'!D$9:D$383,MATCH($B281,'KI 2019-20'!$B$9:$B$383,0))</f>
        <v>MD</v>
      </c>
      <c r="F281" t="str">
        <f>INDEX('KI 2019-20'!E$9:E$383,MATCH($B281,'KI 2019-20'!$B$9:$B$383,0))</f>
        <v>P1703</v>
      </c>
      <c r="G281" s="119">
        <v>0</v>
      </c>
      <c r="H281" s="120" t="str">
        <f>INDEX('KI 2019-20'!F$9:F$383,MATCH($B281,'KI 2019-20'!$B$9:$B$383,0))</f>
        <v>Solihull</v>
      </c>
      <c r="I281" s="154">
        <f>_xlfn.IFNA(IF($B281=$B$382,0,INDEX('I.Supplementary 2019-20'!N$8:N$191,MATCH($B281,'I.Supplementary 2019-20'!$B$8:$B$191,0))),INDEX('KI 2019-20'!N$9:N$383,MATCH($B281,'KI 2019-20'!$B$9:$B$383,0)))</f>
        <v>3.4257888313711584</v>
      </c>
      <c r="J281" s="153">
        <f>_xlfn.IFNA(IF($B281=$B$382,0,INDEX('I.Supplementary 2019-20'!O$8:O$191,MATCH($B281,'I.Supplementary 2019-20'!$B$8:$B$191,0))),INDEX('KI 2019-20'!O$9:O$383,MATCH($B281,'KI 2019-20'!$B$9:$B$383,0)))</f>
        <v>-0.8609910995736253</v>
      </c>
      <c r="K281" s="153">
        <f>_xlfn.IFNA(IF($B281=$B$382,0,INDEX('I.Supplementary 2019-20'!P$8:P$191,MATCH($B281,'I.Supplementary 2019-20'!$B$8:$B$191,0))),INDEX('KI 2019-20'!P$9:P$383,MATCH($B281,'KI 2019-20'!$B$9:$B$383,0)))</f>
        <v>0</v>
      </c>
      <c r="L281" s="153">
        <f>_xlfn.IFNA(IF($B281=$B$382,0,INDEX('I.Supplementary 2019-20'!Q$8:Q$191,MATCH($B281,'I.Supplementary 2019-20'!$B$8:$B$191,0))),INDEX('KI 2019-20'!Q$9:Q$383,MATCH($B281,'KI 2019-20'!$B$9:$B$383,0)))</f>
        <v>0</v>
      </c>
      <c r="M281" s="155">
        <f>_xlfn.IFNA(IF($B281=$B$382,0,INDEX('I.Supplementary 2019-20'!R$8:R$191,MATCH($B281,'I.Supplementary 2019-20'!$B$8:$B$191,0))),INDEX('KI 2019-20'!R$9:R$383,MATCH($B281,'KI 2019-20'!$B$9:$B$383,0)))</f>
        <v>0</v>
      </c>
      <c r="N281" s="153">
        <f>_xlfn.IFNA(IF($B281=$B$382,0,INDEX('I.Supplementary 2019-20'!S$8:S$191,MATCH($B281,'I.Supplementary 2019-20'!$B$8:$B$191,0))),INDEX('KI 2019-20'!S$9:S$383,MATCH($B281,'KI 2019-20'!$B$9:$B$383,0)))</f>
        <v>25.31380245619949</v>
      </c>
      <c r="O281" s="153">
        <f>_xlfn.IFNA(IF($B281=$B$382,0,INDEX('I.Supplementary 2019-20'!T$8:T$191,MATCH($B281,'I.Supplementary 2019-20'!$B$8:$B$191,0))),INDEX('KI 2019-20'!T$9:T$383,MATCH($B281,'KI 2019-20'!$B$9:$B$383,0)))</f>
        <v>4.4150966661226034</v>
      </c>
      <c r="P281" s="153">
        <f>_xlfn.IFNA(IF($B281=$B$382,0,INDEX('I.Supplementary 2019-20'!U$8:U$191,MATCH($B281,'I.Supplementary 2019-20'!$B$8:$B$191,0))),INDEX('KI 2019-20'!U$9:U$383,MATCH($B281,'KI 2019-20'!$B$9:$B$383,0)))</f>
        <v>0</v>
      </c>
      <c r="Q281" s="153">
        <f>_xlfn.IFNA(IF($B281=$B$382,0,INDEX('I.Supplementary 2019-20'!V$8:V$191,MATCH($B281,'I.Supplementary 2019-20'!$B$8:$B$191,0))),INDEX('KI 2019-20'!V$9:V$383,MATCH($B281,'KI 2019-20'!$B$9:$B$383,0)))</f>
        <v>0</v>
      </c>
      <c r="R281" s="155">
        <f>_xlfn.IFNA(IF($B281=$B$382,0,INDEX('I.Supplementary 2019-20'!W$8:W$191,MATCH($B281,'I.Supplementary 2019-20'!$B$8:$B$191,0))),INDEX('KI 2019-20'!W$9:W$383,MATCH($B281,'KI 2019-20'!$B$9:$B$383,0)))</f>
        <v>0</v>
      </c>
      <c r="S281" s="153">
        <f>_xlfn.IFNA(IF($B281=$B$382,0,INDEX('I.Supplementary 2019-20'!X$8:X$191,MATCH($B281,'I.Supplementary 2019-20'!$B$8:$B$191,0))),INDEX('KI 2019-20'!X$9:X$383,MATCH($B281,'KI 2019-20'!$B$9:$B$383,0)))</f>
        <v>28.739591287570647</v>
      </c>
      <c r="T281" s="153">
        <f>_xlfn.IFNA(IF($B281=$B$382,0,INDEX('I.Supplementary 2019-20'!Y$8:Y$191,MATCH($B281,'I.Supplementary 2019-20'!$B$8:$B$191,0))),INDEX('KI 2019-20'!Y$9:Y$383,MATCH($B281,'KI 2019-20'!$B$9:$B$383,0)))</f>
        <v>3.5541055665489778</v>
      </c>
      <c r="U281" s="153">
        <f>_xlfn.IFNA(IF($B281=$B$382,0,INDEX('I.Supplementary 2019-20'!Z$8:Z$191,MATCH($B281,'I.Supplementary 2019-20'!$B$8:$B$191,0))),INDEX('KI 2019-20'!Z$9:Z$383,MATCH($B281,'KI 2019-20'!$B$9:$B$383,0)))</f>
        <v>0</v>
      </c>
      <c r="V281" s="153">
        <f>_xlfn.IFNA(IF($B281=$B$382,0,INDEX('I.Supplementary 2019-20'!AA$8:AA$191,MATCH($B281,'I.Supplementary 2019-20'!$B$8:$B$191,0))),INDEX('KI 2019-20'!AA$9:AA$383,MATCH($B281,'KI 2019-20'!$B$9:$B$383,0)))</f>
        <v>0</v>
      </c>
      <c r="W281" s="155">
        <f>_xlfn.IFNA(IF($B281=$B$382,0,INDEX('I.Supplementary 2019-20'!AB$8:AB$191,MATCH($B281,'I.Supplementary 2019-20'!$B$8:$B$191,0))),INDEX('KI 2019-20'!AB$9:AB$383,MATCH($B281,'KI 2019-20'!$B$9:$B$383,0)))</f>
        <v>0</v>
      </c>
      <c r="Y281" s="154">
        <f>_xlfn.IFNA(IF($B281=$B$382,0,INDEX('I.Supplementary 2019-20'!$I$8:$I$191,MATCH($B281,'I.Supplementary 2019-20'!$B$8:$B$191,0))),INDEX('KI 2019-20'!$I$9:$I$383,MATCH($B281,'KI 2019-20'!$B$9:$B$383,0)))</f>
        <v>2.5647977317975332</v>
      </c>
      <c r="Z281" s="153">
        <f>_xlfn.IFNA(IF($B281=$B$382,0,INDEX('I.Supplementary 2019-20'!$J$8:$J$191,MATCH($B281,'I.Supplementary 2019-20'!$B$8:$B$191,0))),INDEX('KI 2019-20'!$J$9:$J$383,MATCH($B281,'KI 2019-20'!$B$9:$B$383,0)))</f>
        <v>29.728899122322094</v>
      </c>
      <c r="AA281" s="155">
        <f>_xlfn.IFNA(IF($B281=$B$382,0,INDEX('I.Supplementary 2019-20'!$H$8:$H$191,MATCH($B281,'I.Supplementary 2019-20'!$B$8:$B$191,0))),INDEX('KI 2019-20'!$H$9:$H$383,MATCH($B281,'KI 2019-20'!$B$9:$B$383,0)))</f>
        <v>32.293696854119631</v>
      </c>
      <c r="AC281" s="156">
        <f>I281*('Other inputs'!$C$6/'Other inputs'!$C$5)</f>
        <v>3.4816061646725216</v>
      </c>
      <c r="AD281" s="149">
        <f>IF(B281=$B$35,J281*('Other inputs'!$C$6/'Other inputs'!$C$5)-('Other inputs'!$C$18/1000000),J281*('Other inputs'!$C$6/'Other inputs'!$C$5))</f>
        <v>-0.87501946779478423</v>
      </c>
      <c r="AE281" s="149">
        <f>K281*('Other inputs'!$C$6/'Other inputs'!$C$5)</f>
        <v>0</v>
      </c>
      <c r="AF281" s="149">
        <f>L281*('Other inputs'!$C$6/'Other inputs'!$C$5)</f>
        <v>0</v>
      </c>
      <c r="AG281" s="188">
        <f>M281*('Other inputs'!$C$6/'Other inputs'!$C$5)</f>
        <v>0</v>
      </c>
      <c r="AH281" s="149">
        <f>N281*('Other inputs'!$C$6/'Other inputs'!$C$5)</f>
        <v>25.726247302736347</v>
      </c>
      <c r="AI281" s="149">
        <f>O281*('Other inputs'!$C$6/'Other inputs'!$C$5)</f>
        <v>4.4870330680146218</v>
      </c>
      <c r="AJ281" s="149">
        <f>P281*('Other inputs'!$C$6/'Other inputs'!$C$5)</f>
        <v>0</v>
      </c>
      <c r="AK281" s="149">
        <f>Q281*('Other inputs'!$C$6/'Other inputs'!$C$5)</f>
        <v>0</v>
      </c>
      <c r="AL281" s="188">
        <f>R281*('Other inputs'!$C$6/'Other inputs'!$C$5)</f>
        <v>0</v>
      </c>
      <c r="AM281" s="156">
        <f t="shared" si="60"/>
        <v>29.207853467408867</v>
      </c>
      <c r="AN281" s="149">
        <f t="shared" si="61"/>
        <v>3.6120136002198375</v>
      </c>
      <c r="AO281" s="149">
        <f t="shared" si="62"/>
        <v>0</v>
      </c>
      <c r="AP281" s="149">
        <f t="shared" si="63"/>
        <v>0</v>
      </c>
      <c r="AQ281" s="188">
        <f t="shared" si="64"/>
        <v>0</v>
      </c>
      <c r="AR281" s="149"/>
      <c r="AS281" s="156">
        <f>IF(D281=$C$171,'Other inputs'!$C$12/1000000,SUM(AC281:AG281))</f>
        <v>2.6065866968777374</v>
      </c>
      <c r="AT281" s="200">
        <f>IF(D281=$C$171,$Z$171*('Other inputs'!$C$6/'Other inputs'!$C$5),SUM(AH281:AL281))</f>
        <v>30.213280370750969</v>
      </c>
      <c r="AU281" s="210">
        <f t="shared" si="65"/>
        <v>32.819867067628707</v>
      </c>
      <c r="AV281" s="214"/>
      <c r="AW281" s="199">
        <f>IF($G281=1,0,IF($B281=$B$172,AC281*('Other inputs'!$F$6/'Other inputs'!$F$5)-('Other inputs'!$C$28/1000000),AC281*('Other inputs'!$F$6/'Other inputs'!$F$5)))</f>
        <v>3.5008592863204799</v>
      </c>
      <c r="AX281" s="200">
        <f>IF($G281=1,0,IF($B281=$B$172,AD281*('Other inputs'!$F$6/'Other inputs'!$F$5)-('Other inputs'!$C$29/1000000),AD281*('Other inputs'!$F$6/'Other inputs'!$F$5)))</f>
        <v>-0.87985828512821151</v>
      </c>
      <c r="AY281" s="200">
        <f>IF($G281=1,0,AE281*('Other inputs'!$F$6/'Other inputs'!$F$5))</f>
        <v>0</v>
      </c>
      <c r="AZ281" s="200">
        <f>IF($G281=1,0,AF281*('Other inputs'!$F$6/'Other inputs'!$F$5))</f>
        <v>0</v>
      </c>
      <c r="BA281" s="200">
        <f>IF($G281=1,0,AG281*('Other inputs'!$F$6/'Other inputs'!$F$5))</f>
        <v>0</v>
      </c>
      <c r="BB281" s="199">
        <f>IF($G281=1,0,AH281*('Other inputs'!$C$7/'Other inputs'!$C$6))</f>
        <v>25.726247302736347</v>
      </c>
      <c r="BC281" s="200">
        <f>IF($G281=1,0,AI281*('Other inputs'!$C$7/'Other inputs'!$C$6))</f>
        <v>4.4870330680146218</v>
      </c>
      <c r="BD281" s="200">
        <f>IF($G281=1,0,AJ281*('Other inputs'!$C$7/'Other inputs'!$C$6))</f>
        <v>0</v>
      </c>
      <c r="BE281" s="200">
        <f>IF($G281=1,0,AK281*('Other inputs'!$C$7/'Other inputs'!$C$6))</f>
        <v>0</v>
      </c>
      <c r="BF281" s="200">
        <f>IF($G281=1,0,AL281*('Other inputs'!$C$7/'Other inputs'!$C$6))</f>
        <v>0</v>
      </c>
      <c r="BG281" s="199">
        <f t="shared" si="66"/>
        <v>29.227106589056827</v>
      </c>
      <c r="BH281" s="200">
        <f t="shared" si="67"/>
        <v>3.6071747828864105</v>
      </c>
      <c r="BI281" s="200">
        <f t="shared" si="68"/>
        <v>0</v>
      </c>
      <c r="BJ281" s="200">
        <f t="shared" si="69"/>
        <v>0</v>
      </c>
      <c r="BK281" s="210">
        <f t="shared" si="70"/>
        <v>0</v>
      </c>
      <c r="BL281" s="200"/>
      <c r="BM281" s="199">
        <f>IF(D281=C$171,'Other inputs'!$C$13/1000000,SUM(AW281:BA281))</f>
        <v>2.6210010011922682</v>
      </c>
      <c r="BN281" s="200">
        <f>IF(B281=$B$171,$AT$171*('Other inputs'!$C$7/'Other inputs'!$C$6),SUM(BB281:BF281))</f>
        <v>30.213280370750969</v>
      </c>
      <c r="BO281" s="188">
        <f t="shared" si="71"/>
        <v>32.834281371943234</v>
      </c>
    </row>
    <row r="282" spans="2:67">
      <c r="B282" s="121" t="str">
        <f>'KI 2019-20'!B283</f>
        <v>E3320</v>
      </c>
      <c r="C282" s="160" t="str">
        <f t="shared" si="58"/>
        <v>E3320</v>
      </c>
      <c r="D282" s="160" t="str">
        <f t="shared" si="59"/>
        <v>E3320</v>
      </c>
      <c r="E282" t="str">
        <f>INDEX('KI 2019-20'!D$9:D$383,MATCH($B282,'KI 2019-20'!$B$9:$B$383,0))</f>
        <v>SCNFIR</v>
      </c>
      <c r="F282" t="str">
        <f>INDEX('KI 2019-20'!E$9:E$383,MATCH($B282,'KI 2019-20'!$B$9:$B$383,0))</f>
        <v>P1911</v>
      </c>
      <c r="G282" s="119">
        <v>0</v>
      </c>
      <c r="H282" s="120" t="str">
        <f>INDEX('KI 2019-20'!F$9:F$383,MATCH($B282,'KI 2019-20'!$B$9:$B$383,0))</f>
        <v>Somerset</v>
      </c>
      <c r="I282" s="154">
        <f>_xlfn.IFNA(IF($B282=$B$382,0,INDEX('I.Supplementary 2019-20'!N$8:N$191,MATCH($B282,'I.Supplementary 2019-20'!$B$8:$B$191,0))),INDEX('KI 2019-20'!N$9:N$383,MATCH($B282,'KI 2019-20'!$B$9:$B$383,0)))</f>
        <v>6.0754886785383526</v>
      </c>
      <c r="J282" s="153">
        <f>_xlfn.IFNA(IF($B282=$B$382,0,INDEX('I.Supplementary 2019-20'!O$8:O$191,MATCH($B282,'I.Supplementary 2019-20'!$B$8:$B$191,0))),INDEX('KI 2019-20'!O$9:O$383,MATCH($B282,'KI 2019-20'!$B$9:$B$383,0)))</f>
        <v>0</v>
      </c>
      <c r="K282" s="153">
        <f>_xlfn.IFNA(IF($B282=$B$382,0,INDEX('I.Supplementary 2019-20'!P$8:P$191,MATCH($B282,'I.Supplementary 2019-20'!$B$8:$B$191,0))),INDEX('KI 2019-20'!P$9:P$383,MATCH($B282,'KI 2019-20'!$B$9:$B$383,0)))</f>
        <v>0</v>
      </c>
      <c r="L282" s="153">
        <f>_xlfn.IFNA(IF($B282=$B$382,0,INDEX('I.Supplementary 2019-20'!Q$8:Q$191,MATCH($B282,'I.Supplementary 2019-20'!$B$8:$B$191,0))),INDEX('KI 2019-20'!Q$9:Q$383,MATCH($B282,'KI 2019-20'!$B$9:$B$383,0)))</f>
        <v>0</v>
      </c>
      <c r="M282" s="155">
        <f>_xlfn.IFNA(IF($B282=$B$382,0,INDEX('I.Supplementary 2019-20'!R$8:R$191,MATCH($B282,'I.Supplementary 2019-20'!$B$8:$B$191,0))),INDEX('KI 2019-20'!R$9:R$383,MATCH($B282,'KI 2019-20'!$B$9:$B$383,0)))</f>
        <v>0</v>
      </c>
      <c r="N282" s="153">
        <f>_xlfn.IFNA(IF($B282=$B$382,0,INDEX('I.Supplementary 2019-20'!S$8:S$191,MATCH($B282,'I.Supplementary 2019-20'!$B$8:$B$191,0))),INDEX('KI 2019-20'!S$9:S$383,MATCH($B282,'KI 2019-20'!$B$9:$B$383,0)))</f>
        <v>67.207267145795271</v>
      </c>
      <c r="O282" s="153">
        <f>_xlfn.IFNA(IF($B282=$B$382,0,INDEX('I.Supplementary 2019-20'!T$8:T$191,MATCH($B282,'I.Supplementary 2019-20'!$B$8:$B$191,0))),INDEX('KI 2019-20'!T$9:T$383,MATCH($B282,'KI 2019-20'!$B$9:$B$383,0)))</f>
        <v>0</v>
      </c>
      <c r="P282" s="153">
        <f>_xlfn.IFNA(IF($B282=$B$382,0,INDEX('I.Supplementary 2019-20'!U$8:U$191,MATCH($B282,'I.Supplementary 2019-20'!$B$8:$B$191,0))),INDEX('KI 2019-20'!U$9:U$383,MATCH($B282,'KI 2019-20'!$B$9:$B$383,0)))</f>
        <v>0</v>
      </c>
      <c r="Q282" s="153">
        <f>_xlfn.IFNA(IF($B282=$B$382,0,INDEX('I.Supplementary 2019-20'!V$8:V$191,MATCH($B282,'I.Supplementary 2019-20'!$B$8:$B$191,0))),INDEX('KI 2019-20'!V$9:V$383,MATCH($B282,'KI 2019-20'!$B$9:$B$383,0)))</f>
        <v>0</v>
      </c>
      <c r="R282" s="155">
        <f>_xlfn.IFNA(IF($B282=$B$382,0,INDEX('I.Supplementary 2019-20'!W$8:W$191,MATCH($B282,'I.Supplementary 2019-20'!$B$8:$B$191,0))),INDEX('KI 2019-20'!W$9:W$383,MATCH($B282,'KI 2019-20'!$B$9:$B$383,0)))</f>
        <v>0</v>
      </c>
      <c r="S282" s="153">
        <f>_xlfn.IFNA(IF($B282=$B$382,0,INDEX('I.Supplementary 2019-20'!X$8:X$191,MATCH($B282,'I.Supplementary 2019-20'!$B$8:$B$191,0))),INDEX('KI 2019-20'!X$9:X$383,MATCH($B282,'KI 2019-20'!$B$9:$B$383,0)))</f>
        <v>73.28275582433362</v>
      </c>
      <c r="T282" s="153">
        <f>_xlfn.IFNA(IF($B282=$B$382,0,INDEX('I.Supplementary 2019-20'!Y$8:Y$191,MATCH($B282,'I.Supplementary 2019-20'!$B$8:$B$191,0))),INDEX('KI 2019-20'!Y$9:Y$383,MATCH($B282,'KI 2019-20'!$B$9:$B$383,0)))</f>
        <v>0</v>
      </c>
      <c r="U282" s="153">
        <f>_xlfn.IFNA(IF($B282=$B$382,0,INDEX('I.Supplementary 2019-20'!Z$8:Z$191,MATCH($B282,'I.Supplementary 2019-20'!$B$8:$B$191,0))),INDEX('KI 2019-20'!Z$9:Z$383,MATCH($B282,'KI 2019-20'!$B$9:$B$383,0)))</f>
        <v>0</v>
      </c>
      <c r="V282" s="153">
        <f>_xlfn.IFNA(IF($B282=$B$382,0,INDEX('I.Supplementary 2019-20'!AA$8:AA$191,MATCH($B282,'I.Supplementary 2019-20'!$B$8:$B$191,0))),INDEX('KI 2019-20'!AA$9:AA$383,MATCH($B282,'KI 2019-20'!$B$9:$B$383,0)))</f>
        <v>0</v>
      </c>
      <c r="W282" s="155">
        <f>_xlfn.IFNA(IF($B282=$B$382,0,INDEX('I.Supplementary 2019-20'!AB$8:AB$191,MATCH($B282,'I.Supplementary 2019-20'!$B$8:$B$191,0))),INDEX('KI 2019-20'!AB$9:AB$383,MATCH($B282,'KI 2019-20'!$B$9:$B$383,0)))</f>
        <v>0</v>
      </c>
      <c r="Y282" s="154">
        <f>_xlfn.IFNA(IF($B282=$B$382,0,INDEX('I.Supplementary 2019-20'!$I$8:$I$191,MATCH($B282,'I.Supplementary 2019-20'!$B$8:$B$191,0))),INDEX('KI 2019-20'!$I$9:$I$383,MATCH($B282,'KI 2019-20'!$B$9:$B$383,0)))</f>
        <v>6.0754886785383526</v>
      </c>
      <c r="Z282" s="153">
        <f>_xlfn.IFNA(IF($B282=$B$382,0,INDEX('I.Supplementary 2019-20'!$J$8:$J$191,MATCH($B282,'I.Supplementary 2019-20'!$B$8:$B$191,0))),INDEX('KI 2019-20'!$J$9:$J$383,MATCH($B282,'KI 2019-20'!$B$9:$B$383,0)))</f>
        <v>67.207267145795271</v>
      </c>
      <c r="AA282" s="155">
        <f>_xlfn.IFNA(IF($B282=$B$382,0,INDEX('I.Supplementary 2019-20'!$H$8:$H$191,MATCH($B282,'I.Supplementary 2019-20'!$B$8:$B$191,0))),INDEX('KI 2019-20'!$H$9:$H$383,MATCH($B282,'KI 2019-20'!$B$9:$B$383,0)))</f>
        <v>73.28275582433362</v>
      </c>
      <c r="AC282" s="156">
        <f>I282*('Other inputs'!$C$6/'Other inputs'!$C$5)</f>
        <v>6.1744783107752301</v>
      </c>
      <c r="AD282" s="149">
        <f>IF(B282=$B$35,J282*('Other inputs'!$C$6/'Other inputs'!$C$5)-('Other inputs'!$C$18/1000000),J282*('Other inputs'!$C$6/'Other inputs'!$C$5))</f>
        <v>0</v>
      </c>
      <c r="AE282" s="149">
        <f>K282*('Other inputs'!$C$6/'Other inputs'!$C$5)</f>
        <v>0</v>
      </c>
      <c r="AF282" s="149">
        <f>L282*('Other inputs'!$C$6/'Other inputs'!$C$5)</f>
        <v>0</v>
      </c>
      <c r="AG282" s="188">
        <f>M282*('Other inputs'!$C$6/'Other inputs'!$C$5)</f>
        <v>0</v>
      </c>
      <c r="AH282" s="149">
        <f>N282*('Other inputs'!$C$6/'Other inputs'!$C$5)</f>
        <v>68.302293901734913</v>
      </c>
      <c r="AI282" s="149">
        <f>O282*('Other inputs'!$C$6/'Other inputs'!$C$5)</f>
        <v>0</v>
      </c>
      <c r="AJ282" s="149">
        <f>P282*('Other inputs'!$C$6/'Other inputs'!$C$5)</f>
        <v>0</v>
      </c>
      <c r="AK282" s="149">
        <f>Q282*('Other inputs'!$C$6/'Other inputs'!$C$5)</f>
        <v>0</v>
      </c>
      <c r="AL282" s="188">
        <f>R282*('Other inputs'!$C$6/'Other inputs'!$C$5)</f>
        <v>0</v>
      </c>
      <c r="AM282" s="156">
        <f t="shared" si="60"/>
        <v>74.476772212510141</v>
      </c>
      <c r="AN282" s="149">
        <f t="shared" si="61"/>
        <v>0</v>
      </c>
      <c r="AO282" s="149">
        <f t="shared" si="62"/>
        <v>0</v>
      </c>
      <c r="AP282" s="149">
        <f t="shared" si="63"/>
        <v>0</v>
      </c>
      <c r="AQ282" s="188">
        <f t="shared" si="64"/>
        <v>0</v>
      </c>
      <c r="AR282" s="149"/>
      <c r="AS282" s="156">
        <f>IF(D282=$C$171,'Other inputs'!$C$12/1000000,SUM(AC282:AG282))</f>
        <v>6.1744783107752301</v>
      </c>
      <c r="AT282" s="200">
        <f>IF(D282=$C$171,$Z$171*('Other inputs'!$C$6/'Other inputs'!$C$5),SUM(AH282:AL282))</f>
        <v>68.302293901734913</v>
      </c>
      <c r="AU282" s="210">
        <f t="shared" si="65"/>
        <v>74.476772212510141</v>
      </c>
      <c r="AV282" s="214"/>
      <c r="AW282" s="199">
        <f>IF($G282=1,0,IF($B282=$B$172,AC282*('Other inputs'!$F$6/'Other inputs'!$F$5)-('Other inputs'!$C$28/1000000),AC282*('Other inputs'!$F$6/'Other inputs'!$F$5)))</f>
        <v>6.2086228912956454</v>
      </c>
      <c r="AX282" s="200">
        <f>IF($G282=1,0,IF($B282=$B$172,AD282*('Other inputs'!$F$6/'Other inputs'!$F$5)-('Other inputs'!$C$29/1000000),AD282*('Other inputs'!$F$6/'Other inputs'!$F$5)))</f>
        <v>0</v>
      </c>
      <c r="AY282" s="200">
        <f>IF($G282=1,0,AE282*('Other inputs'!$F$6/'Other inputs'!$F$5))</f>
        <v>0</v>
      </c>
      <c r="AZ282" s="200">
        <f>IF($G282=1,0,AF282*('Other inputs'!$F$6/'Other inputs'!$F$5))</f>
        <v>0</v>
      </c>
      <c r="BA282" s="200">
        <f>IF($G282=1,0,AG282*('Other inputs'!$F$6/'Other inputs'!$F$5))</f>
        <v>0</v>
      </c>
      <c r="BB282" s="199">
        <f>IF($G282=1,0,AH282*('Other inputs'!$C$7/'Other inputs'!$C$6))</f>
        <v>68.302293901734913</v>
      </c>
      <c r="BC282" s="200">
        <f>IF($G282=1,0,AI282*('Other inputs'!$C$7/'Other inputs'!$C$6))</f>
        <v>0</v>
      </c>
      <c r="BD282" s="200">
        <f>IF($G282=1,0,AJ282*('Other inputs'!$C$7/'Other inputs'!$C$6))</f>
        <v>0</v>
      </c>
      <c r="BE282" s="200">
        <f>IF($G282=1,0,AK282*('Other inputs'!$C$7/'Other inputs'!$C$6))</f>
        <v>0</v>
      </c>
      <c r="BF282" s="200">
        <f>IF($G282=1,0,AL282*('Other inputs'!$C$7/'Other inputs'!$C$6))</f>
        <v>0</v>
      </c>
      <c r="BG282" s="199">
        <f t="shared" si="66"/>
        <v>74.51091679303056</v>
      </c>
      <c r="BH282" s="200">
        <f t="shared" si="67"/>
        <v>0</v>
      </c>
      <c r="BI282" s="200">
        <f t="shared" si="68"/>
        <v>0</v>
      </c>
      <c r="BJ282" s="200">
        <f t="shared" si="69"/>
        <v>0</v>
      </c>
      <c r="BK282" s="210">
        <f t="shared" si="70"/>
        <v>0</v>
      </c>
      <c r="BL282" s="200"/>
      <c r="BM282" s="199">
        <f>IF(D282=C$171,'Other inputs'!$C$13/1000000,SUM(AW282:BA282))</f>
        <v>6.2086228912956454</v>
      </c>
      <c r="BN282" s="200">
        <f>IF(B282=$B$171,$AT$171*('Other inputs'!$C$7/'Other inputs'!$C$6),SUM(BB282:BF282))</f>
        <v>68.302293901734913</v>
      </c>
      <c r="BO282" s="188">
        <f t="shared" si="71"/>
        <v>74.51091679303056</v>
      </c>
    </row>
    <row r="283" spans="2:67">
      <c r="B283" s="121" t="str">
        <f>'KI 2019-20'!B284</f>
        <v>E3336</v>
      </c>
      <c r="C283" s="160" t="str">
        <f t="shared" si="58"/>
        <v>E3336</v>
      </c>
      <c r="D283" s="160" t="str">
        <f t="shared" si="59"/>
        <v>E3336</v>
      </c>
      <c r="E283" t="str">
        <f>INDEX('KI 2019-20'!D$9:D$383,MATCH($B283,'KI 2019-20'!$B$9:$B$383,0))</f>
        <v>SD</v>
      </c>
      <c r="F283" t="str">
        <f>INDEX('KI 2019-20'!E$9:E$383,MATCH($B283,'KI 2019-20'!$B$9:$B$383,0))</f>
        <v>P1911</v>
      </c>
      <c r="G283" s="119">
        <v>0</v>
      </c>
      <c r="H283" s="120" t="str">
        <f>INDEX('KI 2019-20'!F$9:F$383,MATCH($B283,'KI 2019-20'!$B$9:$B$383,0))</f>
        <v>Somerset West and Taunton</v>
      </c>
      <c r="I283" s="154">
        <f>_xlfn.IFNA(IF($B283=$B$382,0,INDEX('I.Supplementary 2019-20'!N$8:N$191,MATCH($B283,'I.Supplementary 2019-20'!$B$8:$B$191,0))),INDEX('KI 2019-20'!N$9:N$383,MATCH($B283,'KI 2019-20'!$B$9:$B$383,0)))</f>
        <v>0</v>
      </c>
      <c r="J283" s="153">
        <f>_xlfn.IFNA(IF($B283=$B$382,0,INDEX('I.Supplementary 2019-20'!O$8:O$191,MATCH($B283,'I.Supplementary 2019-20'!$B$8:$B$191,0))),INDEX('KI 2019-20'!O$9:O$383,MATCH($B283,'KI 2019-20'!$B$9:$B$383,0)))</f>
        <v>6.3404336094611789E-3</v>
      </c>
      <c r="K283" s="153">
        <f>_xlfn.IFNA(IF($B283=$B$382,0,INDEX('I.Supplementary 2019-20'!P$8:P$191,MATCH($B283,'I.Supplementary 2019-20'!$B$8:$B$191,0))),INDEX('KI 2019-20'!P$9:P$383,MATCH($B283,'KI 2019-20'!$B$9:$B$383,0)))</f>
        <v>0</v>
      </c>
      <c r="L283" s="153">
        <f>_xlfn.IFNA(IF($B283=$B$382,0,INDEX('I.Supplementary 2019-20'!Q$8:Q$191,MATCH($B283,'I.Supplementary 2019-20'!$B$8:$B$191,0))),INDEX('KI 2019-20'!Q$9:Q$383,MATCH($B283,'KI 2019-20'!$B$9:$B$383,0)))</f>
        <v>0</v>
      </c>
      <c r="M283" s="155">
        <f>_xlfn.IFNA(IF($B283=$B$382,0,INDEX('I.Supplementary 2019-20'!R$8:R$191,MATCH($B283,'I.Supplementary 2019-20'!$B$8:$B$191,0))),INDEX('KI 2019-20'!R$9:R$383,MATCH($B283,'KI 2019-20'!$B$9:$B$383,0)))</f>
        <v>0</v>
      </c>
      <c r="N283" s="153">
        <f>_xlfn.IFNA(IF($B283=$B$382,0,INDEX('I.Supplementary 2019-20'!S$8:S$191,MATCH($B283,'I.Supplementary 2019-20'!$B$8:$B$191,0))),INDEX('KI 2019-20'!S$9:S$383,MATCH($B283,'KI 2019-20'!$B$9:$B$383,0)))</f>
        <v>0</v>
      </c>
      <c r="O283" s="153">
        <f>_xlfn.IFNA(IF($B283=$B$382,0,INDEX('I.Supplementary 2019-20'!T$8:T$191,MATCH($B283,'I.Supplementary 2019-20'!$B$8:$B$191,0))),INDEX('KI 2019-20'!T$9:T$383,MATCH($B283,'KI 2019-20'!$B$9:$B$383,0)))</f>
        <v>3.8481339459669712</v>
      </c>
      <c r="P283" s="153">
        <f>_xlfn.IFNA(IF($B283=$B$382,0,INDEX('I.Supplementary 2019-20'!U$8:U$191,MATCH($B283,'I.Supplementary 2019-20'!$B$8:$B$191,0))),INDEX('KI 2019-20'!U$9:U$383,MATCH($B283,'KI 2019-20'!$B$9:$B$383,0)))</f>
        <v>0</v>
      </c>
      <c r="Q283" s="153">
        <f>_xlfn.IFNA(IF($B283=$B$382,0,INDEX('I.Supplementary 2019-20'!V$8:V$191,MATCH($B283,'I.Supplementary 2019-20'!$B$8:$B$191,0))),INDEX('KI 2019-20'!V$9:V$383,MATCH($B283,'KI 2019-20'!$B$9:$B$383,0)))</f>
        <v>0</v>
      </c>
      <c r="R283" s="155">
        <f>_xlfn.IFNA(IF($B283=$B$382,0,INDEX('I.Supplementary 2019-20'!W$8:W$191,MATCH($B283,'I.Supplementary 2019-20'!$B$8:$B$191,0))),INDEX('KI 2019-20'!W$9:W$383,MATCH($B283,'KI 2019-20'!$B$9:$B$383,0)))</f>
        <v>0</v>
      </c>
      <c r="S283" s="153">
        <f>_xlfn.IFNA(IF($B283=$B$382,0,INDEX('I.Supplementary 2019-20'!X$8:X$191,MATCH($B283,'I.Supplementary 2019-20'!$B$8:$B$191,0))),INDEX('KI 2019-20'!X$9:X$383,MATCH($B283,'KI 2019-20'!$B$9:$B$383,0)))</f>
        <v>0</v>
      </c>
      <c r="T283" s="153">
        <f>_xlfn.IFNA(IF($B283=$B$382,0,INDEX('I.Supplementary 2019-20'!Y$8:Y$191,MATCH($B283,'I.Supplementary 2019-20'!$B$8:$B$191,0))),INDEX('KI 2019-20'!Y$9:Y$383,MATCH($B283,'KI 2019-20'!$B$9:$B$383,0)))</f>
        <v>3.8544743795764327</v>
      </c>
      <c r="U283" s="153">
        <f>_xlfn.IFNA(IF($B283=$B$382,0,INDEX('I.Supplementary 2019-20'!Z$8:Z$191,MATCH($B283,'I.Supplementary 2019-20'!$B$8:$B$191,0))),INDEX('KI 2019-20'!Z$9:Z$383,MATCH($B283,'KI 2019-20'!$B$9:$B$383,0)))</f>
        <v>0</v>
      </c>
      <c r="V283" s="153">
        <f>_xlfn.IFNA(IF($B283=$B$382,0,INDEX('I.Supplementary 2019-20'!AA$8:AA$191,MATCH($B283,'I.Supplementary 2019-20'!$B$8:$B$191,0))),INDEX('KI 2019-20'!AA$9:AA$383,MATCH($B283,'KI 2019-20'!$B$9:$B$383,0)))</f>
        <v>0</v>
      </c>
      <c r="W283" s="155">
        <f>_xlfn.IFNA(IF($B283=$B$382,0,INDEX('I.Supplementary 2019-20'!AB$8:AB$191,MATCH($B283,'I.Supplementary 2019-20'!$B$8:$B$191,0))),INDEX('KI 2019-20'!AB$9:AB$383,MATCH($B283,'KI 2019-20'!$B$9:$B$383,0)))</f>
        <v>0</v>
      </c>
      <c r="Y283" s="154">
        <f>_xlfn.IFNA(IF($B283=$B$382,0,INDEX('I.Supplementary 2019-20'!$I$8:$I$191,MATCH($B283,'I.Supplementary 2019-20'!$B$8:$B$191,0))),INDEX('KI 2019-20'!$I$9:$I$383,MATCH($B283,'KI 2019-20'!$B$9:$B$383,0)))</f>
        <v>6.3404336094611789E-3</v>
      </c>
      <c r="Z283" s="153">
        <f>_xlfn.IFNA(IF($B283=$B$382,0,INDEX('I.Supplementary 2019-20'!$J$8:$J$191,MATCH($B283,'I.Supplementary 2019-20'!$B$8:$B$191,0))),INDEX('KI 2019-20'!$J$9:$J$383,MATCH($B283,'KI 2019-20'!$B$9:$B$383,0)))</f>
        <v>3.8481339459669712</v>
      </c>
      <c r="AA283" s="155">
        <f>_xlfn.IFNA(IF($B283=$B$382,0,INDEX('I.Supplementary 2019-20'!$H$8:$H$191,MATCH($B283,'I.Supplementary 2019-20'!$B$8:$B$191,0))),INDEX('KI 2019-20'!$H$9:$H$383,MATCH($B283,'KI 2019-20'!$B$9:$B$383,0)))</f>
        <v>3.8544743795764327</v>
      </c>
      <c r="AC283" s="156">
        <f>I283*('Other inputs'!$C$6/'Other inputs'!$C$5)</f>
        <v>0</v>
      </c>
      <c r="AD283" s="149">
        <f>IF(B283=$B$35,J283*('Other inputs'!$C$6/'Other inputs'!$C$5)-('Other inputs'!$C$18/1000000),J283*('Other inputs'!$C$6/'Other inputs'!$C$5))</f>
        <v>6.4437400633831536E-3</v>
      </c>
      <c r="AE283" s="149">
        <f>K283*('Other inputs'!$C$6/'Other inputs'!$C$5)</f>
        <v>0</v>
      </c>
      <c r="AF283" s="149">
        <f>L283*('Other inputs'!$C$6/'Other inputs'!$C$5)</f>
        <v>0</v>
      </c>
      <c r="AG283" s="188">
        <f>M283*('Other inputs'!$C$6/'Other inputs'!$C$5)</f>
        <v>0</v>
      </c>
      <c r="AH283" s="149">
        <f>N283*('Other inputs'!$C$6/'Other inputs'!$C$5)</f>
        <v>0</v>
      </c>
      <c r="AI283" s="149">
        <f>O283*('Other inputs'!$C$6/'Other inputs'!$C$5)</f>
        <v>3.9108326660641928</v>
      </c>
      <c r="AJ283" s="149">
        <f>P283*('Other inputs'!$C$6/'Other inputs'!$C$5)</f>
        <v>0</v>
      </c>
      <c r="AK283" s="149">
        <f>Q283*('Other inputs'!$C$6/'Other inputs'!$C$5)</f>
        <v>0</v>
      </c>
      <c r="AL283" s="188">
        <f>R283*('Other inputs'!$C$6/'Other inputs'!$C$5)</f>
        <v>0</v>
      </c>
      <c r="AM283" s="156">
        <f t="shared" si="60"/>
        <v>0</v>
      </c>
      <c r="AN283" s="149">
        <f t="shared" si="61"/>
        <v>3.9172764061275758</v>
      </c>
      <c r="AO283" s="149">
        <f t="shared" si="62"/>
        <v>0</v>
      </c>
      <c r="AP283" s="149">
        <f t="shared" si="63"/>
        <v>0</v>
      </c>
      <c r="AQ283" s="188">
        <f t="shared" si="64"/>
        <v>0</v>
      </c>
      <c r="AR283" s="149"/>
      <c r="AS283" s="156">
        <f>IF(D283=$C$171,'Other inputs'!$C$12/1000000,SUM(AC283:AG283))</f>
        <v>6.4437400633831536E-3</v>
      </c>
      <c r="AT283" s="200">
        <f>IF(D283=$C$171,$Z$171*('Other inputs'!$C$6/'Other inputs'!$C$5),SUM(AH283:AL283))</f>
        <v>3.9108326660641928</v>
      </c>
      <c r="AU283" s="210">
        <f t="shared" si="65"/>
        <v>3.9172764061275758</v>
      </c>
      <c r="AV283" s="214"/>
      <c r="AW283" s="199">
        <f>IF($G283=1,0,IF($B283=$B$172,AC283*('Other inputs'!$F$6/'Other inputs'!$F$5)-('Other inputs'!$C$28/1000000),AC283*('Other inputs'!$F$6/'Other inputs'!$F$5)))</f>
        <v>0</v>
      </c>
      <c r="AX283" s="200">
        <f>IF($G283=1,0,IF($B283=$B$172,AD283*('Other inputs'!$F$6/'Other inputs'!$F$5)-('Other inputs'!$C$29/1000000),AD283*('Other inputs'!$F$6/'Other inputs'!$F$5)))</f>
        <v>6.479373648987115E-3</v>
      </c>
      <c r="AY283" s="200">
        <f>IF($G283=1,0,AE283*('Other inputs'!$F$6/'Other inputs'!$F$5))</f>
        <v>0</v>
      </c>
      <c r="AZ283" s="200">
        <f>IF($G283=1,0,AF283*('Other inputs'!$F$6/'Other inputs'!$F$5))</f>
        <v>0</v>
      </c>
      <c r="BA283" s="200">
        <f>IF($G283=1,0,AG283*('Other inputs'!$F$6/'Other inputs'!$F$5))</f>
        <v>0</v>
      </c>
      <c r="BB283" s="199">
        <f>IF($G283=1,0,AH283*('Other inputs'!$C$7/'Other inputs'!$C$6))</f>
        <v>0</v>
      </c>
      <c r="BC283" s="200">
        <f>IF($G283=1,0,AI283*('Other inputs'!$C$7/'Other inputs'!$C$6))</f>
        <v>3.9108326660641928</v>
      </c>
      <c r="BD283" s="200">
        <f>IF($G283=1,0,AJ283*('Other inputs'!$C$7/'Other inputs'!$C$6))</f>
        <v>0</v>
      </c>
      <c r="BE283" s="200">
        <f>IF($G283=1,0,AK283*('Other inputs'!$C$7/'Other inputs'!$C$6))</f>
        <v>0</v>
      </c>
      <c r="BF283" s="200">
        <f>IF($G283=1,0,AL283*('Other inputs'!$C$7/'Other inputs'!$C$6))</f>
        <v>0</v>
      </c>
      <c r="BG283" s="199">
        <f t="shared" si="66"/>
        <v>0</v>
      </c>
      <c r="BH283" s="200">
        <f t="shared" si="67"/>
        <v>3.9173120397131798</v>
      </c>
      <c r="BI283" s="200">
        <f t="shared" si="68"/>
        <v>0</v>
      </c>
      <c r="BJ283" s="200">
        <f t="shared" si="69"/>
        <v>0</v>
      </c>
      <c r="BK283" s="210">
        <f t="shared" si="70"/>
        <v>0</v>
      </c>
      <c r="BL283" s="200"/>
      <c r="BM283" s="199">
        <f>IF(D283=C$171,'Other inputs'!$C$13/1000000,SUM(AW283:BA283))</f>
        <v>6.479373648987115E-3</v>
      </c>
      <c r="BN283" s="200">
        <f>IF(B283=$B$171,$AT$171*('Other inputs'!$C$7/'Other inputs'!$C$6),SUM(BB283:BF283))</f>
        <v>3.9108326660641928</v>
      </c>
      <c r="BO283" s="188">
        <f t="shared" si="71"/>
        <v>3.9173120397131798</v>
      </c>
    </row>
    <row r="284" spans="2:67">
      <c r="B284" s="121" t="str">
        <f>'KI 2019-20'!B285</f>
        <v>E0434</v>
      </c>
      <c r="C284" s="160" t="str">
        <f t="shared" si="58"/>
        <v>E0434</v>
      </c>
      <c r="D284" s="160" t="str">
        <f t="shared" si="59"/>
        <v>E0434</v>
      </c>
      <c r="E284" t="str">
        <f>INDEX('KI 2019-20'!D$9:D$383,MATCH($B284,'KI 2019-20'!$B$9:$B$383,0))</f>
        <v>SD</v>
      </c>
      <c r="F284" t="str">
        <f>INDEX('KI 2019-20'!E$9:E$383,MATCH($B284,'KI 2019-20'!$B$9:$B$383,0))</f>
        <v>P1904</v>
      </c>
      <c r="G284" s="119">
        <v>1</v>
      </c>
      <c r="H284" s="120" t="str">
        <f>INDEX('KI 2019-20'!F$9:F$383,MATCH($B284,'KI 2019-20'!$B$9:$B$383,0))</f>
        <v>South Bucks</v>
      </c>
      <c r="I284" s="154">
        <f>_xlfn.IFNA(IF($B284=$B$382,0,INDEX('I.Supplementary 2019-20'!N$8:N$191,MATCH($B284,'I.Supplementary 2019-20'!$B$8:$B$191,0))),INDEX('KI 2019-20'!N$9:N$383,MATCH($B284,'KI 2019-20'!$B$9:$B$383,0)))</f>
        <v>0</v>
      </c>
      <c r="J284" s="153">
        <f>_xlfn.IFNA(IF($B284=$B$382,0,INDEX('I.Supplementary 2019-20'!O$8:O$191,MATCH($B284,'I.Supplementary 2019-20'!$B$8:$B$191,0))),INDEX('KI 2019-20'!O$9:O$383,MATCH($B284,'KI 2019-20'!$B$9:$B$383,0)))</f>
        <v>0</v>
      </c>
      <c r="K284" s="153">
        <f>_xlfn.IFNA(IF($B284=$B$382,0,INDEX('I.Supplementary 2019-20'!P$8:P$191,MATCH($B284,'I.Supplementary 2019-20'!$B$8:$B$191,0))),INDEX('KI 2019-20'!P$9:P$383,MATCH($B284,'KI 2019-20'!$B$9:$B$383,0)))</f>
        <v>0</v>
      </c>
      <c r="L284" s="153">
        <f>_xlfn.IFNA(IF($B284=$B$382,0,INDEX('I.Supplementary 2019-20'!Q$8:Q$191,MATCH($B284,'I.Supplementary 2019-20'!$B$8:$B$191,0))),INDEX('KI 2019-20'!Q$9:Q$383,MATCH($B284,'KI 2019-20'!$B$9:$B$383,0)))</f>
        <v>0</v>
      </c>
      <c r="M284" s="155">
        <f>_xlfn.IFNA(IF($B284=$B$382,0,INDEX('I.Supplementary 2019-20'!R$8:R$191,MATCH($B284,'I.Supplementary 2019-20'!$B$8:$B$191,0))),INDEX('KI 2019-20'!R$9:R$383,MATCH($B284,'KI 2019-20'!$B$9:$B$383,0)))</f>
        <v>0</v>
      </c>
      <c r="N284" s="153">
        <f>_xlfn.IFNA(IF($B284=$B$382,0,INDEX('I.Supplementary 2019-20'!S$8:S$191,MATCH($B284,'I.Supplementary 2019-20'!$B$8:$B$191,0))),INDEX('KI 2019-20'!S$9:S$383,MATCH($B284,'KI 2019-20'!$B$9:$B$383,0)))</f>
        <v>0</v>
      </c>
      <c r="O284" s="153">
        <f>_xlfn.IFNA(IF($B284=$B$382,0,INDEX('I.Supplementary 2019-20'!T$8:T$191,MATCH($B284,'I.Supplementary 2019-20'!$B$8:$B$191,0))),INDEX('KI 2019-20'!T$9:T$383,MATCH($B284,'KI 2019-20'!$B$9:$B$383,0)))</f>
        <v>1.0879587987590553</v>
      </c>
      <c r="P284" s="153">
        <f>_xlfn.IFNA(IF($B284=$B$382,0,INDEX('I.Supplementary 2019-20'!U$8:U$191,MATCH($B284,'I.Supplementary 2019-20'!$B$8:$B$191,0))),INDEX('KI 2019-20'!U$9:U$383,MATCH($B284,'KI 2019-20'!$B$9:$B$383,0)))</f>
        <v>0</v>
      </c>
      <c r="Q284" s="153">
        <f>_xlfn.IFNA(IF($B284=$B$382,0,INDEX('I.Supplementary 2019-20'!V$8:V$191,MATCH($B284,'I.Supplementary 2019-20'!$B$8:$B$191,0))),INDEX('KI 2019-20'!V$9:V$383,MATCH($B284,'KI 2019-20'!$B$9:$B$383,0)))</f>
        <v>0</v>
      </c>
      <c r="R284" s="155">
        <f>_xlfn.IFNA(IF($B284=$B$382,0,INDEX('I.Supplementary 2019-20'!W$8:W$191,MATCH($B284,'I.Supplementary 2019-20'!$B$8:$B$191,0))),INDEX('KI 2019-20'!W$9:W$383,MATCH($B284,'KI 2019-20'!$B$9:$B$383,0)))</f>
        <v>0</v>
      </c>
      <c r="S284" s="153">
        <f>_xlfn.IFNA(IF($B284=$B$382,0,INDEX('I.Supplementary 2019-20'!X$8:X$191,MATCH($B284,'I.Supplementary 2019-20'!$B$8:$B$191,0))),INDEX('KI 2019-20'!X$9:X$383,MATCH($B284,'KI 2019-20'!$B$9:$B$383,0)))</f>
        <v>0</v>
      </c>
      <c r="T284" s="153">
        <f>_xlfn.IFNA(IF($B284=$B$382,0,INDEX('I.Supplementary 2019-20'!Y$8:Y$191,MATCH($B284,'I.Supplementary 2019-20'!$B$8:$B$191,0))),INDEX('KI 2019-20'!Y$9:Y$383,MATCH($B284,'KI 2019-20'!$B$9:$B$383,0)))</f>
        <v>1.0879587987590553</v>
      </c>
      <c r="U284" s="153">
        <f>_xlfn.IFNA(IF($B284=$B$382,0,INDEX('I.Supplementary 2019-20'!Z$8:Z$191,MATCH($B284,'I.Supplementary 2019-20'!$B$8:$B$191,0))),INDEX('KI 2019-20'!Z$9:Z$383,MATCH($B284,'KI 2019-20'!$B$9:$B$383,0)))</f>
        <v>0</v>
      </c>
      <c r="V284" s="153">
        <f>_xlfn.IFNA(IF($B284=$B$382,0,INDEX('I.Supplementary 2019-20'!AA$8:AA$191,MATCH($B284,'I.Supplementary 2019-20'!$B$8:$B$191,0))),INDEX('KI 2019-20'!AA$9:AA$383,MATCH($B284,'KI 2019-20'!$B$9:$B$383,0)))</f>
        <v>0</v>
      </c>
      <c r="W284" s="155">
        <f>_xlfn.IFNA(IF($B284=$B$382,0,INDEX('I.Supplementary 2019-20'!AB$8:AB$191,MATCH($B284,'I.Supplementary 2019-20'!$B$8:$B$191,0))),INDEX('KI 2019-20'!AB$9:AB$383,MATCH($B284,'KI 2019-20'!$B$9:$B$383,0)))</f>
        <v>0</v>
      </c>
      <c r="Y284" s="154">
        <f>_xlfn.IFNA(IF($B284=$B$382,0,INDEX('I.Supplementary 2019-20'!$I$8:$I$191,MATCH($B284,'I.Supplementary 2019-20'!$B$8:$B$191,0))),INDEX('KI 2019-20'!$I$9:$I$383,MATCH($B284,'KI 2019-20'!$B$9:$B$383,0)))</f>
        <v>0</v>
      </c>
      <c r="Z284" s="153">
        <f>_xlfn.IFNA(IF($B284=$B$382,0,INDEX('I.Supplementary 2019-20'!$J$8:$J$191,MATCH($B284,'I.Supplementary 2019-20'!$B$8:$B$191,0))),INDEX('KI 2019-20'!$J$9:$J$383,MATCH($B284,'KI 2019-20'!$B$9:$B$383,0)))</f>
        <v>1.0879587987590553</v>
      </c>
      <c r="AA284" s="155">
        <f>_xlfn.IFNA(IF($B284=$B$382,0,INDEX('I.Supplementary 2019-20'!$H$8:$H$191,MATCH($B284,'I.Supplementary 2019-20'!$B$8:$B$191,0))),INDEX('KI 2019-20'!$H$9:$H$383,MATCH($B284,'KI 2019-20'!$B$9:$B$383,0)))</f>
        <v>1.0879587987590553</v>
      </c>
      <c r="AC284" s="156">
        <f>I284*('Other inputs'!$C$6/'Other inputs'!$C$5)</f>
        <v>0</v>
      </c>
      <c r="AD284" s="149">
        <f>IF(B284=$B$35,J284*('Other inputs'!$C$6/'Other inputs'!$C$5)-('Other inputs'!$C$18/1000000),J284*('Other inputs'!$C$6/'Other inputs'!$C$5))</f>
        <v>0</v>
      </c>
      <c r="AE284" s="149">
        <f>K284*('Other inputs'!$C$6/'Other inputs'!$C$5)</f>
        <v>0</v>
      </c>
      <c r="AF284" s="149">
        <f>L284*('Other inputs'!$C$6/'Other inputs'!$C$5)</f>
        <v>0</v>
      </c>
      <c r="AG284" s="188">
        <f>M284*('Other inputs'!$C$6/'Other inputs'!$C$5)</f>
        <v>0</v>
      </c>
      <c r="AH284" s="149">
        <f>N284*('Other inputs'!$C$6/'Other inputs'!$C$5)</f>
        <v>0</v>
      </c>
      <c r="AI284" s="149">
        <f>O284*('Other inputs'!$C$6/'Other inputs'!$C$5)</f>
        <v>1.1056852150321153</v>
      </c>
      <c r="AJ284" s="149">
        <f>P284*('Other inputs'!$C$6/'Other inputs'!$C$5)</f>
        <v>0</v>
      </c>
      <c r="AK284" s="149">
        <f>Q284*('Other inputs'!$C$6/'Other inputs'!$C$5)</f>
        <v>0</v>
      </c>
      <c r="AL284" s="188">
        <f>R284*('Other inputs'!$C$6/'Other inputs'!$C$5)</f>
        <v>0</v>
      </c>
      <c r="AM284" s="156">
        <f t="shared" si="60"/>
        <v>0</v>
      </c>
      <c r="AN284" s="149">
        <f t="shared" si="61"/>
        <v>1.1056852150321153</v>
      </c>
      <c r="AO284" s="149">
        <f t="shared" si="62"/>
        <v>0</v>
      </c>
      <c r="AP284" s="149">
        <f t="shared" si="63"/>
        <v>0</v>
      </c>
      <c r="AQ284" s="188">
        <f t="shared" si="64"/>
        <v>0</v>
      </c>
      <c r="AR284" s="193"/>
      <c r="AS284" s="156">
        <f>IF(D284=$C$171,'Other inputs'!$C$12/1000000,SUM(AC284:AG284))</f>
        <v>0</v>
      </c>
      <c r="AT284" s="200">
        <f>IF(D284=$C$171,$Z$171*('Other inputs'!$C$6/'Other inputs'!$C$5),SUM(AH284:AL284))</f>
        <v>1.1056852150321153</v>
      </c>
      <c r="AU284" s="210">
        <f t="shared" si="65"/>
        <v>1.1056852150321153</v>
      </c>
      <c r="AV284" s="214"/>
      <c r="AW284" s="199">
        <f>IF($G284=1,0,IF($B284=$B$172,AC284*('Other inputs'!$F$6/'Other inputs'!$F$5)-('Other inputs'!$C$28/1000000),AC284*('Other inputs'!$F$6/'Other inputs'!$F$5)))</f>
        <v>0</v>
      </c>
      <c r="AX284" s="200">
        <f>IF($G284=1,0,IF($B284=$B$172,AD284*('Other inputs'!$F$6/'Other inputs'!$F$5)-('Other inputs'!$C$29/1000000),AD284*('Other inputs'!$F$6/'Other inputs'!$F$5)))</f>
        <v>0</v>
      </c>
      <c r="AY284" s="200">
        <f>IF($G284=1,0,AE284*('Other inputs'!$F$6/'Other inputs'!$F$5))</f>
        <v>0</v>
      </c>
      <c r="AZ284" s="200">
        <f>IF($G284=1,0,AF284*('Other inputs'!$F$6/'Other inputs'!$F$5))</f>
        <v>0</v>
      </c>
      <c r="BA284" s="200">
        <f>IF($G284=1,0,AG284*('Other inputs'!$F$6/'Other inputs'!$F$5))</f>
        <v>0</v>
      </c>
      <c r="BB284" s="199">
        <f>IF($G284=1,0,AH284*('Other inputs'!$C$7/'Other inputs'!$C$6))</f>
        <v>0</v>
      </c>
      <c r="BC284" s="200">
        <f>IF($G284=1,0,AI284*('Other inputs'!$C$7/'Other inputs'!$C$6))</f>
        <v>0</v>
      </c>
      <c r="BD284" s="200">
        <f>IF($G284=1,0,AJ284*('Other inputs'!$C$7/'Other inputs'!$C$6))</f>
        <v>0</v>
      </c>
      <c r="BE284" s="200">
        <f>IF($G284=1,0,AK284*('Other inputs'!$C$7/'Other inputs'!$C$6))</f>
        <v>0</v>
      </c>
      <c r="BF284" s="200">
        <f>IF($G284=1,0,AL284*('Other inputs'!$C$7/'Other inputs'!$C$6))</f>
        <v>0</v>
      </c>
      <c r="BG284" s="199">
        <f t="shared" si="66"/>
        <v>0</v>
      </c>
      <c r="BH284" s="200">
        <f t="shared" si="67"/>
        <v>0</v>
      </c>
      <c r="BI284" s="200">
        <f t="shared" si="68"/>
        <v>0</v>
      </c>
      <c r="BJ284" s="200">
        <f t="shared" si="69"/>
        <v>0</v>
      </c>
      <c r="BK284" s="210">
        <f t="shared" si="70"/>
        <v>0</v>
      </c>
      <c r="BL284" s="200"/>
      <c r="BM284" s="199">
        <f>IF(D284=C$171,'Other inputs'!$C$13/1000000,SUM(AW284:BA284))</f>
        <v>0</v>
      </c>
      <c r="BN284" s="200">
        <f>IF(B284=$B$171,$AT$171*('Other inputs'!$C$7/'Other inputs'!$C$6),SUM(BB284:BF284))</f>
        <v>0</v>
      </c>
      <c r="BO284" s="188">
        <f t="shared" si="71"/>
        <v>0</v>
      </c>
    </row>
    <row r="285" spans="2:67">
      <c r="B285" s="121" t="str">
        <f>'KI 2019-20'!B286</f>
        <v>E0536</v>
      </c>
      <c r="C285" s="160" t="str">
        <f t="shared" si="58"/>
        <v>E0536</v>
      </c>
      <c r="D285" s="160" t="str">
        <f t="shared" si="59"/>
        <v>E0536</v>
      </c>
      <c r="E285" t="str">
        <f>INDEX('KI 2019-20'!D$9:D$383,MATCH($B285,'KI 2019-20'!$B$9:$B$383,0))</f>
        <v>SD</v>
      </c>
      <c r="F285">
        <f>INDEX('KI 2019-20'!E$9:E$383,MATCH($B285,'KI 2019-20'!$B$9:$B$383,0))</f>
        <v>0</v>
      </c>
      <c r="G285" s="119">
        <v>0</v>
      </c>
      <c r="H285" s="120" t="str">
        <f>INDEX('KI 2019-20'!F$9:F$383,MATCH($B285,'KI 2019-20'!$B$9:$B$383,0))</f>
        <v>South Cambridgeshire</v>
      </c>
      <c r="I285" s="154">
        <f>_xlfn.IFNA(IF($B285=$B$382,0,INDEX('I.Supplementary 2019-20'!N$8:N$191,MATCH($B285,'I.Supplementary 2019-20'!$B$8:$B$191,0))),INDEX('KI 2019-20'!N$9:N$383,MATCH($B285,'KI 2019-20'!$B$9:$B$383,0)))</f>
        <v>0</v>
      </c>
      <c r="J285" s="153">
        <f>_xlfn.IFNA(IF($B285=$B$382,0,INDEX('I.Supplementary 2019-20'!O$8:O$191,MATCH($B285,'I.Supplementary 2019-20'!$B$8:$B$191,0))),INDEX('KI 2019-20'!O$9:O$383,MATCH($B285,'KI 2019-20'!$B$9:$B$383,0)))</f>
        <v>0</v>
      </c>
      <c r="K285" s="153">
        <f>_xlfn.IFNA(IF($B285=$B$382,0,INDEX('I.Supplementary 2019-20'!P$8:P$191,MATCH($B285,'I.Supplementary 2019-20'!$B$8:$B$191,0))),INDEX('KI 2019-20'!P$9:P$383,MATCH($B285,'KI 2019-20'!$B$9:$B$383,0)))</f>
        <v>0</v>
      </c>
      <c r="L285" s="153">
        <f>_xlfn.IFNA(IF($B285=$B$382,0,INDEX('I.Supplementary 2019-20'!Q$8:Q$191,MATCH($B285,'I.Supplementary 2019-20'!$B$8:$B$191,0))),INDEX('KI 2019-20'!Q$9:Q$383,MATCH($B285,'KI 2019-20'!$B$9:$B$383,0)))</f>
        <v>0</v>
      </c>
      <c r="M285" s="155">
        <f>_xlfn.IFNA(IF($B285=$B$382,0,INDEX('I.Supplementary 2019-20'!R$8:R$191,MATCH($B285,'I.Supplementary 2019-20'!$B$8:$B$191,0))),INDEX('KI 2019-20'!R$9:R$383,MATCH($B285,'KI 2019-20'!$B$9:$B$383,0)))</f>
        <v>0</v>
      </c>
      <c r="N285" s="153">
        <f>_xlfn.IFNA(IF($B285=$B$382,0,INDEX('I.Supplementary 2019-20'!S$8:S$191,MATCH($B285,'I.Supplementary 2019-20'!$B$8:$B$191,0))),INDEX('KI 2019-20'!S$9:S$383,MATCH($B285,'KI 2019-20'!$B$9:$B$383,0)))</f>
        <v>0</v>
      </c>
      <c r="O285" s="153">
        <f>_xlfn.IFNA(IF($B285=$B$382,0,INDEX('I.Supplementary 2019-20'!T$8:T$191,MATCH($B285,'I.Supplementary 2019-20'!$B$8:$B$191,0))),INDEX('KI 2019-20'!T$9:T$383,MATCH($B285,'KI 2019-20'!$B$9:$B$383,0)))</f>
        <v>2.6047193389531089</v>
      </c>
      <c r="P285" s="153">
        <f>_xlfn.IFNA(IF($B285=$B$382,0,INDEX('I.Supplementary 2019-20'!U$8:U$191,MATCH($B285,'I.Supplementary 2019-20'!$B$8:$B$191,0))),INDEX('KI 2019-20'!U$9:U$383,MATCH($B285,'KI 2019-20'!$B$9:$B$383,0)))</f>
        <v>0</v>
      </c>
      <c r="Q285" s="153">
        <f>_xlfn.IFNA(IF($B285=$B$382,0,INDEX('I.Supplementary 2019-20'!V$8:V$191,MATCH($B285,'I.Supplementary 2019-20'!$B$8:$B$191,0))),INDEX('KI 2019-20'!V$9:V$383,MATCH($B285,'KI 2019-20'!$B$9:$B$383,0)))</f>
        <v>0</v>
      </c>
      <c r="R285" s="155">
        <f>_xlfn.IFNA(IF($B285=$B$382,0,INDEX('I.Supplementary 2019-20'!W$8:W$191,MATCH($B285,'I.Supplementary 2019-20'!$B$8:$B$191,0))),INDEX('KI 2019-20'!W$9:W$383,MATCH($B285,'KI 2019-20'!$B$9:$B$383,0)))</f>
        <v>0</v>
      </c>
      <c r="S285" s="153">
        <f>_xlfn.IFNA(IF($B285=$B$382,0,INDEX('I.Supplementary 2019-20'!X$8:X$191,MATCH($B285,'I.Supplementary 2019-20'!$B$8:$B$191,0))),INDEX('KI 2019-20'!X$9:X$383,MATCH($B285,'KI 2019-20'!$B$9:$B$383,0)))</f>
        <v>0</v>
      </c>
      <c r="T285" s="153">
        <f>_xlfn.IFNA(IF($B285=$B$382,0,INDEX('I.Supplementary 2019-20'!Y$8:Y$191,MATCH($B285,'I.Supplementary 2019-20'!$B$8:$B$191,0))),INDEX('KI 2019-20'!Y$9:Y$383,MATCH($B285,'KI 2019-20'!$B$9:$B$383,0)))</f>
        <v>2.6047193389531089</v>
      </c>
      <c r="U285" s="153">
        <f>_xlfn.IFNA(IF($B285=$B$382,0,INDEX('I.Supplementary 2019-20'!Z$8:Z$191,MATCH($B285,'I.Supplementary 2019-20'!$B$8:$B$191,0))),INDEX('KI 2019-20'!Z$9:Z$383,MATCH($B285,'KI 2019-20'!$B$9:$B$383,0)))</f>
        <v>0</v>
      </c>
      <c r="V285" s="153">
        <f>_xlfn.IFNA(IF($B285=$B$382,0,INDEX('I.Supplementary 2019-20'!AA$8:AA$191,MATCH($B285,'I.Supplementary 2019-20'!$B$8:$B$191,0))),INDEX('KI 2019-20'!AA$9:AA$383,MATCH($B285,'KI 2019-20'!$B$9:$B$383,0)))</f>
        <v>0</v>
      </c>
      <c r="W285" s="155">
        <f>_xlfn.IFNA(IF($B285=$B$382,0,INDEX('I.Supplementary 2019-20'!AB$8:AB$191,MATCH($B285,'I.Supplementary 2019-20'!$B$8:$B$191,0))),INDEX('KI 2019-20'!AB$9:AB$383,MATCH($B285,'KI 2019-20'!$B$9:$B$383,0)))</f>
        <v>0</v>
      </c>
      <c r="Y285" s="154">
        <f>_xlfn.IFNA(IF($B285=$B$382,0,INDEX('I.Supplementary 2019-20'!$I$8:$I$191,MATCH($B285,'I.Supplementary 2019-20'!$B$8:$B$191,0))),INDEX('KI 2019-20'!$I$9:$I$383,MATCH($B285,'KI 2019-20'!$B$9:$B$383,0)))</f>
        <v>0</v>
      </c>
      <c r="Z285" s="153">
        <f>_xlfn.IFNA(IF($B285=$B$382,0,INDEX('I.Supplementary 2019-20'!$J$8:$J$191,MATCH($B285,'I.Supplementary 2019-20'!$B$8:$B$191,0))),INDEX('KI 2019-20'!$J$9:$J$383,MATCH($B285,'KI 2019-20'!$B$9:$B$383,0)))</f>
        <v>2.6047193389531089</v>
      </c>
      <c r="AA285" s="155">
        <f>_xlfn.IFNA(IF($B285=$B$382,0,INDEX('I.Supplementary 2019-20'!$H$8:$H$191,MATCH($B285,'I.Supplementary 2019-20'!$B$8:$B$191,0))),INDEX('KI 2019-20'!$H$9:$H$383,MATCH($B285,'KI 2019-20'!$B$9:$B$383,0)))</f>
        <v>2.6047193389531089</v>
      </c>
      <c r="AC285" s="156">
        <f>I285*('Other inputs'!$C$6/'Other inputs'!$C$5)</f>
        <v>0</v>
      </c>
      <c r="AD285" s="149">
        <f>IF(B285=$B$35,J285*('Other inputs'!$C$6/'Other inputs'!$C$5)-('Other inputs'!$C$18/1000000),J285*('Other inputs'!$C$6/'Other inputs'!$C$5))</f>
        <v>0</v>
      </c>
      <c r="AE285" s="149">
        <f>K285*('Other inputs'!$C$6/'Other inputs'!$C$5)</f>
        <v>0</v>
      </c>
      <c r="AF285" s="149">
        <f>L285*('Other inputs'!$C$6/'Other inputs'!$C$5)</f>
        <v>0</v>
      </c>
      <c r="AG285" s="188">
        <f>M285*('Other inputs'!$C$6/'Other inputs'!$C$5)</f>
        <v>0</v>
      </c>
      <c r="AH285" s="149">
        <f>N285*('Other inputs'!$C$6/'Other inputs'!$C$5)</f>
        <v>0</v>
      </c>
      <c r="AI285" s="149">
        <f>O285*('Other inputs'!$C$6/'Other inputs'!$C$5)</f>
        <v>2.6471587579177216</v>
      </c>
      <c r="AJ285" s="149">
        <f>P285*('Other inputs'!$C$6/'Other inputs'!$C$5)</f>
        <v>0</v>
      </c>
      <c r="AK285" s="149">
        <f>Q285*('Other inputs'!$C$6/'Other inputs'!$C$5)</f>
        <v>0</v>
      </c>
      <c r="AL285" s="188">
        <f>R285*('Other inputs'!$C$6/'Other inputs'!$C$5)</f>
        <v>0</v>
      </c>
      <c r="AM285" s="156">
        <f t="shared" si="60"/>
        <v>0</v>
      </c>
      <c r="AN285" s="149">
        <f t="shared" si="61"/>
        <v>2.6471587579177216</v>
      </c>
      <c r="AO285" s="149">
        <f t="shared" si="62"/>
        <v>0</v>
      </c>
      <c r="AP285" s="149">
        <f t="shared" si="63"/>
        <v>0</v>
      </c>
      <c r="AQ285" s="188">
        <f t="shared" si="64"/>
        <v>0</v>
      </c>
      <c r="AR285" s="149"/>
      <c r="AS285" s="156">
        <f>IF(D285=$C$171,'Other inputs'!$C$12/1000000,SUM(AC285:AG285))</f>
        <v>0</v>
      </c>
      <c r="AT285" s="200">
        <f>IF(D285=$C$171,$Z$171*('Other inputs'!$C$6/'Other inputs'!$C$5),SUM(AH285:AL285))</f>
        <v>2.6471587579177216</v>
      </c>
      <c r="AU285" s="210">
        <f t="shared" si="65"/>
        <v>2.6471587579177216</v>
      </c>
      <c r="AV285" s="214"/>
      <c r="AW285" s="199">
        <f>IF($G285=1,0,IF($B285=$B$172,AC285*('Other inputs'!$F$6/'Other inputs'!$F$5)-('Other inputs'!$C$28/1000000),AC285*('Other inputs'!$F$6/'Other inputs'!$F$5)))</f>
        <v>0</v>
      </c>
      <c r="AX285" s="200">
        <f>IF($G285=1,0,IF($B285=$B$172,AD285*('Other inputs'!$F$6/'Other inputs'!$F$5)-('Other inputs'!$C$29/1000000),AD285*('Other inputs'!$F$6/'Other inputs'!$F$5)))</f>
        <v>0</v>
      </c>
      <c r="AY285" s="200">
        <f>IF($G285=1,0,AE285*('Other inputs'!$F$6/'Other inputs'!$F$5))</f>
        <v>0</v>
      </c>
      <c r="AZ285" s="200">
        <f>IF($G285=1,0,AF285*('Other inputs'!$F$6/'Other inputs'!$F$5))</f>
        <v>0</v>
      </c>
      <c r="BA285" s="200">
        <f>IF($G285=1,0,AG285*('Other inputs'!$F$6/'Other inputs'!$F$5))</f>
        <v>0</v>
      </c>
      <c r="BB285" s="199">
        <f>IF($G285=1,0,AH285*('Other inputs'!$C$7/'Other inputs'!$C$6))</f>
        <v>0</v>
      </c>
      <c r="BC285" s="200">
        <f>IF($G285=1,0,AI285*('Other inputs'!$C$7/'Other inputs'!$C$6))</f>
        <v>2.6471587579177216</v>
      </c>
      <c r="BD285" s="200">
        <f>IF($G285=1,0,AJ285*('Other inputs'!$C$7/'Other inputs'!$C$6))</f>
        <v>0</v>
      </c>
      <c r="BE285" s="200">
        <f>IF($G285=1,0,AK285*('Other inputs'!$C$7/'Other inputs'!$C$6))</f>
        <v>0</v>
      </c>
      <c r="BF285" s="200">
        <f>IF($G285=1,0,AL285*('Other inputs'!$C$7/'Other inputs'!$C$6))</f>
        <v>0</v>
      </c>
      <c r="BG285" s="199">
        <f t="shared" si="66"/>
        <v>0</v>
      </c>
      <c r="BH285" s="200">
        <f t="shared" si="67"/>
        <v>2.6471587579177216</v>
      </c>
      <c r="BI285" s="200">
        <f t="shared" si="68"/>
        <v>0</v>
      </c>
      <c r="BJ285" s="200">
        <f t="shared" si="69"/>
        <v>0</v>
      </c>
      <c r="BK285" s="210">
        <f t="shared" si="70"/>
        <v>0</v>
      </c>
      <c r="BL285" s="200"/>
      <c r="BM285" s="199">
        <f>IF(D285=C$171,'Other inputs'!$C$13/1000000,SUM(AW285:BA285))</f>
        <v>0</v>
      </c>
      <c r="BN285" s="200">
        <f>IF(B285=$B$171,$AT$171*('Other inputs'!$C$7/'Other inputs'!$C$6),SUM(BB285:BF285))</f>
        <v>2.6471587579177216</v>
      </c>
      <c r="BO285" s="188">
        <f t="shared" si="71"/>
        <v>2.6471587579177216</v>
      </c>
    </row>
    <row r="286" spans="2:67">
      <c r="B286" s="121" t="str">
        <f>'KI 2019-20'!B287</f>
        <v>E1039</v>
      </c>
      <c r="C286" s="160" t="str">
        <f t="shared" si="58"/>
        <v>E1039</v>
      </c>
      <c r="D286" s="160" t="str">
        <f t="shared" si="59"/>
        <v>E1039</v>
      </c>
      <c r="E286" t="str">
        <f>INDEX('KI 2019-20'!D$9:D$383,MATCH($B286,'KI 2019-20'!$B$9:$B$383,0))</f>
        <v>SD</v>
      </c>
      <c r="F286">
        <f>INDEX('KI 2019-20'!E$9:E$383,MATCH($B286,'KI 2019-20'!$B$9:$B$383,0))</f>
        <v>0</v>
      </c>
      <c r="G286" s="119">
        <v>0</v>
      </c>
      <c r="H286" s="120" t="str">
        <f>INDEX('KI 2019-20'!F$9:F$383,MATCH($B286,'KI 2019-20'!$B$9:$B$383,0))</f>
        <v>South Derbyshire</v>
      </c>
      <c r="I286" s="154">
        <f>_xlfn.IFNA(IF($B286=$B$382,0,INDEX('I.Supplementary 2019-20'!N$8:N$191,MATCH($B286,'I.Supplementary 2019-20'!$B$8:$B$191,0))),INDEX('KI 2019-20'!N$9:N$383,MATCH($B286,'KI 2019-20'!$B$9:$B$383,0)))</f>
        <v>0</v>
      </c>
      <c r="J286" s="153">
        <f>_xlfn.IFNA(IF($B286=$B$382,0,INDEX('I.Supplementary 2019-20'!O$8:O$191,MATCH($B286,'I.Supplementary 2019-20'!$B$8:$B$191,0))),INDEX('KI 2019-20'!O$9:O$383,MATCH($B286,'KI 2019-20'!$B$9:$B$383,0)))</f>
        <v>0</v>
      </c>
      <c r="K286" s="153">
        <f>_xlfn.IFNA(IF($B286=$B$382,0,INDEX('I.Supplementary 2019-20'!P$8:P$191,MATCH($B286,'I.Supplementary 2019-20'!$B$8:$B$191,0))),INDEX('KI 2019-20'!P$9:P$383,MATCH($B286,'KI 2019-20'!$B$9:$B$383,0)))</f>
        <v>0</v>
      </c>
      <c r="L286" s="153">
        <f>_xlfn.IFNA(IF($B286=$B$382,0,INDEX('I.Supplementary 2019-20'!Q$8:Q$191,MATCH($B286,'I.Supplementary 2019-20'!$B$8:$B$191,0))),INDEX('KI 2019-20'!Q$9:Q$383,MATCH($B286,'KI 2019-20'!$B$9:$B$383,0)))</f>
        <v>0</v>
      </c>
      <c r="M286" s="155">
        <f>_xlfn.IFNA(IF($B286=$B$382,0,INDEX('I.Supplementary 2019-20'!R$8:R$191,MATCH($B286,'I.Supplementary 2019-20'!$B$8:$B$191,0))),INDEX('KI 2019-20'!R$9:R$383,MATCH($B286,'KI 2019-20'!$B$9:$B$383,0)))</f>
        <v>0</v>
      </c>
      <c r="N286" s="153">
        <f>_xlfn.IFNA(IF($B286=$B$382,0,INDEX('I.Supplementary 2019-20'!S$8:S$191,MATCH($B286,'I.Supplementary 2019-20'!$B$8:$B$191,0))),INDEX('KI 2019-20'!S$9:S$383,MATCH($B286,'KI 2019-20'!$B$9:$B$383,0)))</f>
        <v>0</v>
      </c>
      <c r="O286" s="153">
        <f>_xlfn.IFNA(IF($B286=$B$382,0,INDEX('I.Supplementary 2019-20'!T$8:T$191,MATCH($B286,'I.Supplementary 2019-20'!$B$8:$B$191,0))),INDEX('KI 2019-20'!T$9:T$383,MATCH($B286,'KI 2019-20'!$B$9:$B$383,0)))</f>
        <v>2.4833418201954407</v>
      </c>
      <c r="P286" s="153">
        <f>_xlfn.IFNA(IF($B286=$B$382,0,INDEX('I.Supplementary 2019-20'!U$8:U$191,MATCH($B286,'I.Supplementary 2019-20'!$B$8:$B$191,0))),INDEX('KI 2019-20'!U$9:U$383,MATCH($B286,'KI 2019-20'!$B$9:$B$383,0)))</f>
        <v>0</v>
      </c>
      <c r="Q286" s="153">
        <f>_xlfn.IFNA(IF($B286=$B$382,0,INDEX('I.Supplementary 2019-20'!V$8:V$191,MATCH($B286,'I.Supplementary 2019-20'!$B$8:$B$191,0))),INDEX('KI 2019-20'!V$9:V$383,MATCH($B286,'KI 2019-20'!$B$9:$B$383,0)))</f>
        <v>0</v>
      </c>
      <c r="R286" s="155">
        <f>_xlfn.IFNA(IF($B286=$B$382,0,INDEX('I.Supplementary 2019-20'!W$8:W$191,MATCH($B286,'I.Supplementary 2019-20'!$B$8:$B$191,0))),INDEX('KI 2019-20'!W$9:W$383,MATCH($B286,'KI 2019-20'!$B$9:$B$383,0)))</f>
        <v>0</v>
      </c>
      <c r="S286" s="153">
        <f>_xlfn.IFNA(IF($B286=$B$382,0,INDEX('I.Supplementary 2019-20'!X$8:X$191,MATCH($B286,'I.Supplementary 2019-20'!$B$8:$B$191,0))),INDEX('KI 2019-20'!X$9:X$383,MATCH($B286,'KI 2019-20'!$B$9:$B$383,0)))</f>
        <v>0</v>
      </c>
      <c r="T286" s="153">
        <f>_xlfn.IFNA(IF($B286=$B$382,0,INDEX('I.Supplementary 2019-20'!Y$8:Y$191,MATCH($B286,'I.Supplementary 2019-20'!$B$8:$B$191,0))),INDEX('KI 2019-20'!Y$9:Y$383,MATCH($B286,'KI 2019-20'!$B$9:$B$383,0)))</f>
        <v>2.4833418201954407</v>
      </c>
      <c r="U286" s="153">
        <f>_xlfn.IFNA(IF($B286=$B$382,0,INDEX('I.Supplementary 2019-20'!Z$8:Z$191,MATCH($B286,'I.Supplementary 2019-20'!$B$8:$B$191,0))),INDEX('KI 2019-20'!Z$9:Z$383,MATCH($B286,'KI 2019-20'!$B$9:$B$383,0)))</f>
        <v>0</v>
      </c>
      <c r="V286" s="153">
        <f>_xlfn.IFNA(IF($B286=$B$382,0,INDEX('I.Supplementary 2019-20'!AA$8:AA$191,MATCH($B286,'I.Supplementary 2019-20'!$B$8:$B$191,0))),INDEX('KI 2019-20'!AA$9:AA$383,MATCH($B286,'KI 2019-20'!$B$9:$B$383,0)))</f>
        <v>0</v>
      </c>
      <c r="W286" s="155">
        <f>_xlfn.IFNA(IF($B286=$B$382,0,INDEX('I.Supplementary 2019-20'!AB$8:AB$191,MATCH($B286,'I.Supplementary 2019-20'!$B$8:$B$191,0))),INDEX('KI 2019-20'!AB$9:AB$383,MATCH($B286,'KI 2019-20'!$B$9:$B$383,0)))</f>
        <v>0</v>
      </c>
      <c r="Y286" s="154">
        <f>_xlfn.IFNA(IF($B286=$B$382,0,INDEX('I.Supplementary 2019-20'!$I$8:$I$191,MATCH($B286,'I.Supplementary 2019-20'!$B$8:$B$191,0))),INDEX('KI 2019-20'!$I$9:$I$383,MATCH($B286,'KI 2019-20'!$B$9:$B$383,0)))</f>
        <v>0</v>
      </c>
      <c r="Z286" s="153">
        <f>_xlfn.IFNA(IF($B286=$B$382,0,INDEX('I.Supplementary 2019-20'!$J$8:$J$191,MATCH($B286,'I.Supplementary 2019-20'!$B$8:$B$191,0))),INDEX('KI 2019-20'!$J$9:$J$383,MATCH($B286,'KI 2019-20'!$B$9:$B$383,0)))</f>
        <v>2.4833418201954407</v>
      </c>
      <c r="AA286" s="155">
        <f>_xlfn.IFNA(IF($B286=$B$382,0,INDEX('I.Supplementary 2019-20'!$H$8:$H$191,MATCH($B286,'I.Supplementary 2019-20'!$B$8:$B$191,0))),INDEX('KI 2019-20'!$H$9:$H$383,MATCH($B286,'KI 2019-20'!$B$9:$B$383,0)))</f>
        <v>2.4833418201954407</v>
      </c>
      <c r="AC286" s="156">
        <f>I286*('Other inputs'!$C$6/'Other inputs'!$C$5)</f>
        <v>0</v>
      </c>
      <c r="AD286" s="149">
        <f>IF(B286=$B$35,J286*('Other inputs'!$C$6/'Other inputs'!$C$5)-('Other inputs'!$C$18/1000000),J286*('Other inputs'!$C$6/'Other inputs'!$C$5))</f>
        <v>0</v>
      </c>
      <c r="AE286" s="149">
        <f>K286*('Other inputs'!$C$6/'Other inputs'!$C$5)</f>
        <v>0</v>
      </c>
      <c r="AF286" s="149">
        <f>L286*('Other inputs'!$C$6/'Other inputs'!$C$5)</f>
        <v>0</v>
      </c>
      <c r="AG286" s="188">
        <f>M286*('Other inputs'!$C$6/'Other inputs'!$C$5)</f>
        <v>0</v>
      </c>
      <c r="AH286" s="149">
        <f>N286*('Other inputs'!$C$6/'Other inputs'!$C$5)</f>
        <v>0</v>
      </c>
      <c r="AI286" s="149">
        <f>O286*('Other inputs'!$C$6/'Other inputs'!$C$5)</f>
        <v>2.5238036013798877</v>
      </c>
      <c r="AJ286" s="149">
        <f>P286*('Other inputs'!$C$6/'Other inputs'!$C$5)</f>
        <v>0</v>
      </c>
      <c r="AK286" s="149">
        <f>Q286*('Other inputs'!$C$6/'Other inputs'!$C$5)</f>
        <v>0</v>
      </c>
      <c r="AL286" s="188">
        <f>R286*('Other inputs'!$C$6/'Other inputs'!$C$5)</f>
        <v>0</v>
      </c>
      <c r="AM286" s="156">
        <f t="shared" si="60"/>
        <v>0</v>
      </c>
      <c r="AN286" s="149">
        <f t="shared" si="61"/>
        <v>2.5238036013798877</v>
      </c>
      <c r="AO286" s="149">
        <f t="shared" si="62"/>
        <v>0</v>
      </c>
      <c r="AP286" s="149">
        <f t="shared" si="63"/>
        <v>0</v>
      </c>
      <c r="AQ286" s="188">
        <f t="shared" si="64"/>
        <v>0</v>
      </c>
      <c r="AR286" s="149"/>
      <c r="AS286" s="156">
        <f>IF(D286=$C$171,'Other inputs'!$C$12/1000000,SUM(AC286:AG286))</f>
        <v>0</v>
      </c>
      <c r="AT286" s="200">
        <f>IF(D286=$C$171,$Z$171*('Other inputs'!$C$6/'Other inputs'!$C$5),SUM(AH286:AL286))</f>
        <v>2.5238036013798877</v>
      </c>
      <c r="AU286" s="210">
        <f t="shared" si="65"/>
        <v>2.5238036013798877</v>
      </c>
      <c r="AV286" s="214"/>
      <c r="AW286" s="199">
        <f>IF($G286=1,0,IF($B286=$B$172,AC286*('Other inputs'!$F$6/'Other inputs'!$F$5)-('Other inputs'!$C$28/1000000),AC286*('Other inputs'!$F$6/'Other inputs'!$F$5)))</f>
        <v>0</v>
      </c>
      <c r="AX286" s="200">
        <f>IF($G286=1,0,IF($B286=$B$172,AD286*('Other inputs'!$F$6/'Other inputs'!$F$5)-('Other inputs'!$C$29/1000000),AD286*('Other inputs'!$F$6/'Other inputs'!$F$5)))</f>
        <v>0</v>
      </c>
      <c r="AY286" s="200">
        <f>IF($G286=1,0,AE286*('Other inputs'!$F$6/'Other inputs'!$F$5))</f>
        <v>0</v>
      </c>
      <c r="AZ286" s="200">
        <f>IF($G286=1,0,AF286*('Other inputs'!$F$6/'Other inputs'!$F$5))</f>
        <v>0</v>
      </c>
      <c r="BA286" s="200">
        <f>IF($G286=1,0,AG286*('Other inputs'!$F$6/'Other inputs'!$F$5))</f>
        <v>0</v>
      </c>
      <c r="BB286" s="199">
        <f>IF($G286=1,0,AH286*('Other inputs'!$C$7/'Other inputs'!$C$6))</f>
        <v>0</v>
      </c>
      <c r="BC286" s="200">
        <f>IF($G286=1,0,AI286*('Other inputs'!$C$7/'Other inputs'!$C$6))</f>
        <v>2.5238036013798877</v>
      </c>
      <c r="BD286" s="200">
        <f>IF($G286=1,0,AJ286*('Other inputs'!$C$7/'Other inputs'!$C$6))</f>
        <v>0</v>
      </c>
      <c r="BE286" s="200">
        <f>IF($G286=1,0,AK286*('Other inputs'!$C$7/'Other inputs'!$C$6))</f>
        <v>0</v>
      </c>
      <c r="BF286" s="200">
        <f>IF($G286=1,0,AL286*('Other inputs'!$C$7/'Other inputs'!$C$6))</f>
        <v>0</v>
      </c>
      <c r="BG286" s="199">
        <f t="shared" si="66"/>
        <v>0</v>
      </c>
      <c r="BH286" s="200">
        <f t="shared" si="67"/>
        <v>2.5238036013798877</v>
      </c>
      <c r="BI286" s="200">
        <f t="shared" si="68"/>
        <v>0</v>
      </c>
      <c r="BJ286" s="200">
        <f t="shared" si="69"/>
        <v>0</v>
      </c>
      <c r="BK286" s="210">
        <f t="shared" si="70"/>
        <v>0</v>
      </c>
      <c r="BL286" s="200"/>
      <c r="BM286" s="199">
        <f>IF(D286=C$171,'Other inputs'!$C$13/1000000,SUM(AW286:BA286))</f>
        <v>0</v>
      </c>
      <c r="BN286" s="200">
        <f>IF(B286=$B$171,$AT$171*('Other inputs'!$C$7/'Other inputs'!$C$6),SUM(BB286:BF286))</f>
        <v>2.5238036013798877</v>
      </c>
      <c r="BO286" s="188">
        <f t="shared" si="71"/>
        <v>2.5238036013798877</v>
      </c>
    </row>
    <row r="287" spans="2:67">
      <c r="B287" s="121" t="str">
        <f>'KI 2019-20'!B288</f>
        <v>E0103</v>
      </c>
      <c r="C287" s="160" t="str">
        <f t="shared" si="58"/>
        <v>E0103</v>
      </c>
      <c r="D287" s="160" t="str">
        <f t="shared" si="59"/>
        <v>E0103</v>
      </c>
      <c r="E287" t="str">
        <f>INDEX('KI 2019-20'!D$9:D$383,MATCH($B287,'KI 2019-20'!$B$9:$B$383,0))</f>
        <v>UNINFIR</v>
      </c>
      <c r="F287" t="str">
        <f>INDEX('KI 2019-20'!E$9:E$383,MATCH($B287,'KI 2019-20'!$B$9:$B$383,0))</f>
        <v>P1704</v>
      </c>
      <c r="G287" s="119">
        <v>0</v>
      </c>
      <c r="H287" s="120" t="str">
        <f>INDEX('KI 2019-20'!F$9:F$383,MATCH($B287,'KI 2019-20'!$B$9:$B$383,0))</f>
        <v>South Gloucestershire</v>
      </c>
      <c r="I287" s="154">
        <f>_xlfn.IFNA(IF($B287=$B$382,0,INDEX('I.Supplementary 2019-20'!N$8:N$191,MATCH($B287,'I.Supplementary 2019-20'!$B$8:$B$191,0))),INDEX('KI 2019-20'!N$9:N$383,MATCH($B287,'KI 2019-20'!$B$9:$B$383,0)))</f>
        <v>5.8731008036975263</v>
      </c>
      <c r="J287" s="153">
        <f>_xlfn.IFNA(IF($B287=$B$382,0,INDEX('I.Supplementary 2019-20'!O$8:O$191,MATCH($B287,'I.Supplementary 2019-20'!$B$8:$B$191,0))),INDEX('KI 2019-20'!O$9:O$383,MATCH($B287,'KI 2019-20'!$B$9:$B$383,0)))</f>
        <v>-1.9577453047036864</v>
      </c>
      <c r="K287" s="153">
        <f>_xlfn.IFNA(IF($B287=$B$382,0,INDEX('I.Supplementary 2019-20'!P$8:P$191,MATCH($B287,'I.Supplementary 2019-20'!$B$8:$B$191,0))),INDEX('KI 2019-20'!P$9:P$383,MATCH($B287,'KI 2019-20'!$B$9:$B$383,0)))</f>
        <v>0</v>
      </c>
      <c r="L287" s="153">
        <f>_xlfn.IFNA(IF($B287=$B$382,0,INDEX('I.Supplementary 2019-20'!Q$8:Q$191,MATCH($B287,'I.Supplementary 2019-20'!$B$8:$B$191,0))),INDEX('KI 2019-20'!Q$9:Q$383,MATCH($B287,'KI 2019-20'!$B$9:$B$383,0)))</f>
        <v>0</v>
      </c>
      <c r="M287" s="155">
        <f>_xlfn.IFNA(IF($B287=$B$382,0,INDEX('I.Supplementary 2019-20'!R$8:R$191,MATCH($B287,'I.Supplementary 2019-20'!$B$8:$B$191,0))),INDEX('KI 2019-20'!R$9:R$383,MATCH($B287,'KI 2019-20'!$B$9:$B$383,0)))</f>
        <v>0</v>
      </c>
      <c r="N287" s="153">
        <f>_xlfn.IFNA(IF($B287=$B$382,0,INDEX('I.Supplementary 2019-20'!S$8:S$191,MATCH($B287,'I.Supplementary 2019-20'!$B$8:$B$191,0))),INDEX('KI 2019-20'!S$9:S$383,MATCH($B287,'KI 2019-20'!$B$9:$B$383,0)))</f>
        <v>30.871014518860491</v>
      </c>
      <c r="O287" s="153">
        <f>_xlfn.IFNA(IF($B287=$B$382,0,INDEX('I.Supplementary 2019-20'!T$8:T$191,MATCH($B287,'I.Supplementary 2019-20'!$B$8:$B$191,0))),INDEX('KI 2019-20'!T$9:T$383,MATCH($B287,'KI 2019-20'!$B$9:$B$383,0)))</f>
        <v>6.1911813413457857</v>
      </c>
      <c r="P287" s="153">
        <f>_xlfn.IFNA(IF($B287=$B$382,0,INDEX('I.Supplementary 2019-20'!U$8:U$191,MATCH($B287,'I.Supplementary 2019-20'!$B$8:$B$191,0))),INDEX('KI 2019-20'!U$9:U$383,MATCH($B287,'KI 2019-20'!$B$9:$B$383,0)))</f>
        <v>0</v>
      </c>
      <c r="Q287" s="153">
        <f>_xlfn.IFNA(IF($B287=$B$382,0,INDEX('I.Supplementary 2019-20'!V$8:V$191,MATCH($B287,'I.Supplementary 2019-20'!$B$8:$B$191,0))),INDEX('KI 2019-20'!V$9:V$383,MATCH($B287,'KI 2019-20'!$B$9:$B$383,0)))</f>
        <v>0</v>
      </c>
      <c r="R287" s="155">
        <f>_xlfn.IFNA(IF($B287=$B$382,0,INDEX('I.Supplementary 2019-20'!W$8:W$191,MATCH($B287,'I.Supplementary 2019-20'!$B$8:$B$191,0))),INDEX('KI 2019-20'!W$9:W$383,MATCH($B287,'KI 2019-20'!$B$9:$B$383,0)))</f>
        <v>0</v>
      </c>
      <c r="S287" s="153">
        <f>_xlfn.IFNA(IF($B287=$B$382,0,INDEX('I.Supplementary 2019-20'!X$8:X$191,MATCH($B287,'I.Supplementary 2019-20'!$B$8:$B$191,0))),INDEX('KI 2019-20'!X$9:X$383,MATCH($B287,'KI 2019-20'!$B$9:$B$383,0)))</f>
        <v>36.744115322558017</v>
      </c>
      <c r="T287" s="153">
        <f>_xlfn.IFNA(IF($B287=$B$382,0,INDEX('I.Supplementary 2019-20'!Y$8:Y$191,MATCH($B287,'I.Supplementary 2019-20'!$B$8:$B$191,0))),INDEX('KI 2019-20'!Y$9:Y$383,MATCH($B287,'KI 2019-20'!$B$9:$B$383,0)))</f>
        <v>4.2334360366420993</v>
      </c>
      <c r="U287" s="153">
        <f>_xlfn.IFNA(IF($B287=$B$382,0,INDEX('I.Supplementary 2019-20'!Z$8:Z$191,MATCH($B287,'I.Supplementary 2019-20'!$B$8:$B$191,0))),INDEX('KI 2019-20'!Z$9:Z$383,MATCH($B287,'KI 2019-20'!$B$9:$B$383,0)))</f>
        <v>0</v>
      </c>
      <c r="V287" s="153">
        <f>_xlfn.IFNA(IF($B287=$B$382,0,INDEX('I.Supplementary 2019-20'!AA$8:AA$191,MATCH($B287,'I.Supplementary 2019-20'!$B$8:$B$191,0))),INDEX('KI 2019-20'!AA$9:AA$383,MATCH($B287,'KI 2019-20'!$B$9:$B$383,0)))</f>
        <v>0</v>
      </c>
      <c r="W287" s="155">
        <f>_xlfn.IFNA(IF($B287=$B$382,0,INDEX('I.Supplementary 2019-20'!AB$8:AB$191,MATCH($B287,'I.Supplementary 2019-20'!$B$8:$B$191,0))),INDEX('KI 2019-20'!AB$9:AB$383,MATCH($B287,'KI 2019-20'!$B$9:$B$383,0)))</f>
        <v>0</v>
      </c>
      <c r="Y287" s="154">
        <f>_xlfn.IFNA(IF($B287=$B$382,0,INDEX('I.Supplementary 2019-20'!$I$8:$I$191,MATCH($B287,'I.Supplementary 2019-20'!$B$8:$B$191,0))),INDEX('KI 2019-20'!$I$9:$I$383,MATCH($B287,'KI 2019-20'!$B$9:$B$383,0)))</f>
        <v>3.9153554989938399</v>
      </c>
      <c r="Z287" s="153">
        <f>_xlfn.IFNA(IF($B287=$B$382,0,INDEX('I.Supplementary 2019-20'!$J$8:$J$191,MATCH($B287,'I.Supplementary 2019-20'!$B$8:$B$191,0))),INDEX('KI 2019-20'!$J$9:$J$383,MATCH($B287,'KI 2019-20'!$B$9:$B$383,0)))</f>
        <v>37.062195860206273</v>
      </c>
      <c r="AA287" s="155">
        <f>_xlfn.IFNA(IF($B287=$B$382,0,INDEX('I.Supplementary 2019-20'!$H$8:$H$191,MATCH($B287,'I.Supplementary 2019-20'!$B$8:$B$191,0))),INDEX('KI 2019-20'!$H$9:$H$383,MATCH($B287,'KI 2019-20'!$B$9:$B$383,0)))</f>
        <v>40.97755135920012</v>
      </c>
      <c r="AC287" s="156">
        <f>I287*('Other inputs'!$C$6/'Other inputs'!$C$5)</f>
        <v>5.9687928738188711</v>
      </c>
      <c r="AD287" s="149">
        <f>IF(B287=$B$35,J287*('Other inputs'!$C$6/'Other inputs'!$C$5)-('Other inputs'!$C$18/1000000),J287*('Other inputs'!$C$6/'Other inputs'!$C$5))</f>
        <v>-1.9896433952080235</v>
      </c>
      <c r="AE287" s="149">
        <f>K287*('Other inputs'!$C$6/'Other inputs'!$C$5)</f>
        <v>0</v>
      </c>
      <c r="AF287" s="149">
        <f>L287*('Other inputs'!$C$6/'Other inputs'!$C$5)</f>
        <v>0</v>
      </c>
      <c r="AG287" s="188">
        <f>M287*('Other inputs'!$C$6/'Other inputs'!$C$5)</f>
        <v>0</v>
      </c>
      <c r="AH287" s="149">
        <f>N287*('Other inputs'!$C$6/'Other inputs'!$C$5)</f>
        <v>31.374004572120949</v>
      </c>
      <c r="AI287" s="149">
        <f>O287*('Other inputs'!$C$6/'Other inputs'!$C$5)</f>
        <v>6.2920559864186298</v>
      </c>
      <c r="AJ287" s="149">
        <f>P287*('Other inputs'!$C$6/'Other inputs'!$C$5)</f>
        <v>0</v>
      </c>
      <c r="AK287" s="149">
        <f>Q287*('Other inputs'!$C$6/'Other inputs'!$C$5)</f>
        <v>0</v>
      </c>
      <c r="AL287" s="188">
        <f>R287*('Other inputs'!$C$6/'Other inputs'!$C$5)</f>
        <v>0</v>
      </c>
      <c r="AM287" s="156">
        <f t="shared" si="60"/>
        <v>37.342797445939823</v>
      </c>
      <c r="AN287" s="149">
        <f t="shared" si="61"/>
        <v>4.3024125912106062</v>
      </c>
      <c r="AO287" s="149">
        <f t="shared" si="62"/>
        <v>0</v>
      </c>
      <c r="AP287" s="149">
        <f t="shared" si="63"/>
        <v>0</v>
      </c>
      <c r="AQ287" s="188">
        <f t="shared" si="64"/>
        <v>0</v>
      </c>
      <c r="AR287" s="149"/>
      <c r="AS287" s="156">
        <f>IF(D287=$C$171,'Other inputs'!$C$12/1000000,SUM(AC287:AG287))</f>
        <v>3.9791494786108474</v>
      </c>
      <c r="AT287" s="200">
        <f>IF(D287=$C$171,$Z$171*('Other inputs'!$C$6/'Other inputs'!$C$5),SUM(AH287:AL287))</f>
        <v>37.666060558539577</v>
      </c>
      <c r="AU287" s="210">
        <f t="shared" si="65"/>
        <v>41.645210037150427</v>
      </c>
      <c r="AV287" s="214"/>
      <c r="AW287" s="199">
        <f>IF($G287=1,0,IF($B287=$B$172,AC287*('Other inputs'!$F$6/'Other inputs'!$F$5)-('Other inputs'!$C$28/1000000),AC287*('Other inputs'!$F$6/'Other inputs'!$F$5)))</f>
        <v>6.0018000233515094</v>
      </c>
      <c r="AX287" s="200">
        <f>IF($G287=1,0,IF($B287=$B$172,AD287*('Other inputs'!$F$6/'Other inputs'!$F$5)-('Other inputs'!$C$29/1000000),AD287*('Other inputs'!$F$6/'Other inputs'!$F$5)))</f>
        <v>-2.0006460314948877</v>
      </c>
      <c r="AY287" s="200">
        <f>IF($G287=1,0,AE287*('Other inputs'!$F$6/'Other inputs'!$F$5))</f>
        <v>0</v>
      </c>
      <c r="AZ287" s="200">
        <f>IF($G287=1,0,AF287*('Other inputs'!$F$6/'Other inputs'!$F$5))</f>
        <v>0</v>
      </c>
      <c r="BA287" s="200">
        <f>IF($G287=1,0,AG287*('Other inputs'!$F$6/'Other inputs'!$F$5))</f>
        <v>0</v>
      </c>
      <c r="BB287" s="199">
        <f>IF($G287=1,0,AH287*('Other inputs'!$C$7/'Other inputs'!$C$6))</f>
        <v>31.374004572120949</v>
      </c>
      <c r="BC287" s="200">
        <f>IF($G287=1,0,AI287*('Other inputs'!$C$7/'Other inputs'!$C$6))</f>
        <v>6.2920559864186298</v>
      </c>
      <c r="BD287" s="200">
        <f>IF($G287=1,0,AJ287*('Other inputs'!$C$7/'Other inputs'!$C$6))</f>
        <v>0</v>
      </c>
      <c r="BE287" s="200">
        <f>IF($G287=1,0,AK287*('Other inputs'!$C$7/'Other inputs'!$C$6))</f>
        <v>0</v>
      </c>
      <c r="BF287" s="200">
        <f>IF($G287=1,0,AL287*('Other inputs'!$C$7/'Other inputs'!$C$6))</f>
        <v>0</v>
      </c>
      <c r="BG287" s="199">
        <f t="shared" si="66"/>
        <v>37.375804595472459</v>
      </c>
      <c r="BH287" s="200">
        <f t="shared" si="67"/>
        <v>4.2914099549237417</v>
      </c>
      <c r="BI287" s="200">
        <f t="shared" si="68"/>
        <v>0</v>
      </c>
      <c r="BJ287" s="200">
        <f t="shared" si="69"/>
        <v>0</v>
      </c>
      <c r="BK287" s="210">
        <f t="shared" si="70"/>
        <v>0</v>
      </c>
      <c r="BL287" s="200"/>
      <c r="BM287" s="199">
        <f>IF(D287=C$171,'Other inputs'!$C$13/1000000,SUM(AW287:BA287))</f>
        <v>4.0011539918566221</v>
      </c>
      <c r="BN287" s="200">
        <f>IF(B287=$B$171,$AT$171*('Other inputs'!$C$7/'Other inputs'!$C$6),SUM(BB287:BF287))</f>
        <v>37.666060558539577</v>
      </c>
      <c r="BO287" s="188">
        <f t="shared" si="71"/>
        <v>41.667214550396196</v>
      </c>
    </row>
    <row r="288" spans="2:67">
      <c r="B288" s="121" t="str">
        <f>'KI 2019-20'!B289</f>
        <v>E1136</v>
      </c>
      <c r="C288" s="160" t="str">
        <f t="shared" si="58"/>
        <v>E1136</v>
      </c>
      <c r="D288" s="160" t="str">
        <f t="shared" si="59"/>
        <v>E1136</v>
      </c>
      <c r="E288" t="str">
        <f>INDEX('KI 2019-20'!D$9:D$383,MATCH($B288,'KI 2019-20'!$B$9:$B$383,0))</f>
        <v>SD</v>
      </c>
      <c r="F288">
        <f>INDEX('KI 2019-20'!E$9:E$383,MATCH($B288,'KI 2019-20'!$B$9:$B$383,0))</f>
        <v>0</v>
      </c>
      <c r="G288" s="119">
        <v>0</v>
      </c>
      <c r="H288" s="120" t="str">
        <f>INDEX('KI 2019-20'!F$9:F$383,MATCH($B288,'KI 2019-20'!$B$9:$B$383,0))</f>
        <v>South Hams</v>
      </c>
      <c r="I288" s="154">
        <f>_xlfn.IFNA(IF($B288=$B$382,0,INDEX('I.Supplementary 2019-20'!N$8:N$191,MATCH($B288,'I.Supplementary 2019-20'!$B$8:$B$191,0))),INDEX('KI 2019-20'!N$9:N$383,MATCH($B288,'KI 2019-20'!$B$9:$B$383,0)))</f>
        <v>0</v>
      </c>
      <c r="J288" s="153">
        <f>_xlfn.IFNA(IF($B288=$B$382,0,INDEX('I.Supplementary 2019-20'!O$8:O$191,MATCH($B288,'I.Supplementary 2019-20'!$B$8:$B$191,0))),INDEX('KI 2019-20'!O$9:O$383,MATCH($B288,'KI 2019-20'!$B$9:$B$383,0)))</f>
        <v>0</v>
      </c>
      <c r="K288" s="153">
        <f>_xlfn.IFNA(IF($B288=$B$382,0,INDEX('I.Supplementary 2019-20'!P$8:P$191,MATCH($B288,'I.Supplementary 2019-20'!$B$8:$B$191,0))),INDEX('KI 2019-20'!P$9:P$383,MATCH($B288,'KI 2019-20'!$B$9:$B$383,0)))</f>
        <v>0</v>
      </c>
      <c r="L288" s="153">
        <f>_xlfn.IFNA(IF($B288=$B$382,0,INDEX('I.Supplementary 2019-20'!Q$8:Q$191,MATCH($B288,'I.Supplementary 2019-20'!$B$8:$B$191,0))),INDEX('KI 2019-20'!Q$9:Q$383,MATCH($B288,'KI 2019-20'!$B$9:$B$383,0)))</f>
        <v>0</v>
      </c>
      <c r="M288" s="155">
        <f>_xlfn.IFNA(IF($B288=$B$382,0,INDEX('I.Supplementary 2019-20'!R$8:R$191,MATCH($B288,'I.Supplementary 2019-20'!$B$8:$B$191,0))),INDEX('KI 2019-20'!R$9:R$383,MATCH($B288,'KI 2019-20'!$B$9:$B$383,0)))</f>
        <v>0</v>
      </c>
      <c r="N288" s="153">
        <f>_xlfn.IFNA(IF($B288=$B$382,0,INDEX('I.Supplementary 2019-20'!S$8:S$191,MATCH($B288,'I.Supplementary 2019-20'!$B$8:$B$191,0))),INDEX('KI 2019-20'!S$9:S$383,MATCH($B288,'KI 2019-20'!$B$9:$B$383,0)))</f>
        <v>0</v>
      </c>
      <c r="O288" s="153">
        <f>_xlfn.IFNA(IF($B288=$B$382,0,INDEX('I.Supplementary 2019-20'!T$8:T$191,MATCH($B288,'I.Supplementary 2019-20'!$B$8:$B$191,0))),INDEX('KI 2019-20'!T$9:T$383,MATCH($B288,'KI 2019-20'!$B$9:$B$383,0)))</f>
        <v>1.8974403625110154</v>
      </c>
      <c r="P288" s="153">
        <f>_xlfn.IFNA(IF($B288=$B$382,0,INDEX('I.Supplementary 2019-20'!U$8:U$191,MATCH($B288,'I.Supplementary 2019-20'!$B$8:$B$191,0))),INDEX('KI 2019-20'!U$9:U$383,MATCH($B288,'KI 2019-20'!$B$9:$B$383,0)))</f>
        <v>0</v>
      </c>
      <c r="Q288" s="153">
        <f>_xlfn.IFNA(IF($B288=$B$382,0,INDEX('I.Supplementary 2019-20'!V$8:V$191,MATCH($B288,'I.Supplementary 2019-20'!$B$8:$B$191,0))),INDEX('KI 2019-20'!V$9:V$383,MATCH($B288,'KI 2019-20'!$B$9:$B$383,0)))</f>
        <v>0</v>
      </c>
      <c r="R288" s="155">
        <f>_xlfn.IFNA(IF($B288=$B$382,0,INDEX('I.Supplementary 2019-20'!W$8:W$191,MATCH($B288,'I.Supplementary 2019-20'!$B$8:$B$191,0))),INDEX('KI 2019-20'!W$9:W$383,MATCH($B288,'KI 2019-20'!$B$9:$B$383,0)))</f>
        <v>0</v>
      </c>
      <c r="S288" s="153">
        <f>_xlfn.IFNA(IF($B288=$B$382,0,INDEX('I.Supplementary 2019-20'!X$8:X$191,MATCH($B288,'I.Supplementary 2019-20'!$B$8:$B$191,0))),INDEX('KI 2019-20'!X$9:X$383,MATCH($B288,'KI 2019-20'!$B$9:$B$383,0)))</f>
        <v>0</v>
      </c>
      <c r="T288" s="153">
        <f>_xlfn.IFNA(IF($B288=$B$382,0,INDEX('I.Supplementary 2019-20'!Y$8:Y$191,MATCH($B288,'I.Supplementary 2019-20'!$B$8:$B$191,0))),INDEX('KI 2019-20'!Y$9:Y$383,MATCH($B288,'KI 2019-20'!$B$9:$B$383,0)))</f>
        <v>1.8974403625110154</v>
      </c>
      <c r="U288" s="153">
        <f>_xlfn.IFNA(IF($B288=$B$382,0,INDEX('I.Supplementary 2019-20'!Z$8:Z$191,MATCH($B288,'I.Supplementary 2019-20'!$B$8:$B$191,0))),INDEX('KI 2019-20'!Z$9:Z$383,MATCH($B288,'KI 2019-20'!$B$9:$B$383,0)))</f>
        <v>0</v>
      </c>
      <c r="V288" s="153">
        <f>_xlfn.IFNA(IF($B288=$B$382,0,INDEX('I.Supplementary 2019-20'!AA$8:AA$191,MATCH($B288,'I.Supplementary 2019-20'!$B$8:$B$191,0))),INDEX('KI 2019-20'!AA$9:AA$383,MATCH($B288,'KI 2019-20'!$B$9:$B$383,0)))</f>
        <v>0</v>
      </c>
      <c r="W288" s="155">
        <f>_xlfn.IFNA(IF($B288=$B$382,0,INDEX('I.Supplementary 2019-20'!AB$8:AB$191,MATCH($B288,'I.Supplementary 2019-20'!$B$8:$B$191,0))),INDEX('KI 2019-20'!AB$9:AB$383,MATCH($B288,'KI 2019-20'!$B$9:$B$383,0)))</f>
        <v>0</v>
      </c>
      <c r="Y288" s="154">
        <f>_xlfn.IFNA(IF($B288=$B$382,0,INDEX('I.Supplementary 2019-20'!$I$8:$I$191,MATCH($B288,'I.Supplementary 2019-20'!$B$8:$B$191,0))),INDEX('KI 2019-20'!$I$9:$I$383,MATCH($B288,'KI 2019-20'!$B$9:$B$383,0)))</f>
        <v>0</v>
      </c>
      <c r="Z288" s="153">
        <f>_xlfn.IFNA(IF($B288=$B$382,0,INDEX('I.Supplementary 2019-20'!$J$8:$J$191,MATCH($B288,'I.Supplementary 2019-20'!$B$8:$B$191,0))),INDEX('KI 2019-20'!$J$9:$J$383,MATCH($B288,'KI 2019-20'!$B$9:$B$383,0)))</f>
        <v>1.8974403625110154</v>
      </c>
      <c r="AA288" s="155">
        <f>_xlfn.IFNA(IF($B288=$B$382,0,INDEX('I.Supplementary 2019-20'!$H$8:$H$191,MATCH($B288,'I.Supplementary 2019-20'!$B$8:$B$191,0))),INDEX('KI 2019-20'!$H$9:$H$383,MATCH($B288,'KI 2019-20'!$B$9:$B$383,0)))</f>
        <v>1.8974403625110154</v>
      </c>
      <c r="AC288" s="156">
        <f>I288*('Other inputs'!$C$6/'Other inputs'!$C$5)</f>
        <v>0</v>
      </c>
      <c r="AD288" s="149">
        <f>IF(B288=$B$35,J288*('Other inputs'!$C$6/'Other inputs'!$C$5)-('Other inputs'!$C$18/1000000),J288*('Other inputs'!$C$6/'Other inputs'!$C$5))</f>
        <v>0</v>
      </c>
      <c r="AE288" s="149">
        <f>K288*('Other inputs'!$C$6/'Other inputs'!$C$5)</f>
        <v>0</v>
      </c>
      <c r="AF288" s="149">
        <f>L288*('Other inputs'!$C$6/'Other inputs'!$C$5)</f>
        <v>0</v>
      </c>
      <c r="AG288" s="188">
        <f>M288*('Other inputs'!$C$6/'Other inputs'!$C$5)</f>
        <v>0</v>
      </c>
      <c r="AH288" s="149">
        <f>N288*('Other inputs'!$C$6/'Other inputs'!$C$5)</f>
        <v>0</v>
      </c>
      <c r="AI288" s="149">
        <f>O288*('Other inputs'!$C$6/'Other inputs'!$C$5)</f>
        <v>1.9283558877657774</v>
      </c>
      <c r="AJ288" s="149">
        <f>P288*('Other inputs'!$C$6/'Other inputs'!$C$5)</f>
        <v>0</v>
      </c>
      <c r="AK288" s="149">
        <f>Q288*('Other inputs'!$C$6/'Other inputs'!$C$5)</f>
        <v>0</v>
      </c>
      <c r="AL288" s="188">
        <f>R288*('Other inputs'!$C$6/'Other inputs'!$C$5)</f>
        <v>0</v>
      </c>
      <c r="AM288" s="156">
        <f t="shared" si="60"/>
        <v>0</v>
      </c>
      <c r="AN288" s="149">
        <f t="shared" si="61"/>
        <v>1.9283558877657774</v>
      </c>
      <c r="AO288" s="149">
        <f t="shared" si="62"/>
        <v>0</v>
      </c>
      <c r="AP288" s="149">
        <f t="shared" si="63"/>
        <v>0</v>
      </c>
      <c r="AQ288" s="188">
        <f t="shared" si="64"/>
        <v>0</v>
      </c>
      <c r="AR288" s="149"/>
      <c r="AS288" s="156">
        <f>IF(D288=$C$171,'Other inputs'!$C$12/1000000,SUM(AC288:AG288))</f>
        <v>0</v>
      </c>
      <c r="AT288" s="200">
        <f>IF(D288=$C$171,$Z$171*('Other inputs'!$C$6/'Other inputs'!$C$5),SUM(AH288:AL288))</f>
        <v>1.9283558877657774</v>
      </c>
      <c r="AU288" s="210">
        <f t="shared" si="65"/>
        <v>1.9283558877657774</v>
      </c>
      <c r="AV288" s="214"/>
      <c r="AW288" s="199">
        <f>IF($G288=1,0,IF($B288=$B$172,AC288*('Other inputs'!$F$6/'Other inputs'!$F$5)-('Other inputs'!$C$28/1000000),AC288*('Other inputs'!$F$6/'Other inputs'!$F$5)))</f>
        <v>0</v>
      </c>
      <c r="AX288" s="200">
        <f>IF($G288=1,0,IF($B288=$B$172,AD288*('Other inputs'!$F$6/'Other inputs'!$F$5)-('Other inputs'!$C$29/1000000),AD288*('Other inputs'!$F$6/'Other inputs'!$F$5)))</f>
        <v>0</v>
      </c>
      <c r="AY288" s="200">
        <f>IF($G288=1,0,AE288*('Other inputs'!$F$6/'Other inputs'!$F$5))</f>
        <v>0</v>
      </c>
      <c r="AZ288" s="200">
        <f>IF($G288=1,0,AF288*('Other inputs'!$F$6/'Other inputs'!$F$5))</f>
        <v>0</v>
      </c>
      <c r="BA288" s="200">
        <f>IF($G288=1,0,AG288*('Other inputs'!$F$6/'Other inputs'!$F$5))</f>
        <v>0</v>
      </c>
      <c r="BB288" s="199">
        <f>IF($G288=1,0,AH288*('Other inputs'!$C$7/'Other inputs'!$C$6))</f>
        <v>0</v>
      </c>
      <c r="BC288" s="200">
        <f>IF($G288=1,0,AI288*('Other inputs'!$C$7/'Other inputs'!$C$6))</f>
        <v>1.9283558877657774</v>
      </c>
      <c r="BD288" s="200">
        <f>IF($G288=1,0,AJ288*('Other inputs'!$C$7/'Other inputs'!$C$6))</f>
        <v>0</v>
      </c>
      <c r="BE288" s="200">
        <f>IF($G288=1,0,AK288*('Other inputs'!$C$7/'Other inputs'!$C$6))</f>
        <v>0</v>
      </c>
      <c r="BF288" s="200">
        <f>IF($G288=1,0,AL288*('Other inputs'!$C$7/'Other inputs'!$C$6))</f>
        <v>0</v>
      </c>
      <c r="BG288" s="199">
        <f t="shared" si="66"/>
        <v>0</v>
      </c>
      <c r="BH288" s="200">
        <f t="shared" si="67"/>
        <v>1.9283558877657774</v>
      </c>
      <c r="BI288" s="200">
        <f t="shared" si="68"/>
        <v>0</v>
      </c>
      <c r="BJ288" s="200">
        <f t="shared" si="69"/>
        <v>0</v>
      </c>
      <c r="BK288" s="210">
        <f t="shared" si="70"/>
        <v>0</v>
      </c>
      <c r="BL288" s="200"/>
      <c r="BM288" s="199">
        <f>IF(D288=C$171,'Other inputs'!$C$13/1000000,SUM(AW288:BA288))</f>
        <v>0</v>
      </c>
      <c r="BN288" s="200">
        <f>IF(B288=$B$171,$AT$171*('Other inputs'!$C$7/'Other inputs'!$C$6),SUM(BB288:BF288))</f>
        <v>1.9283558877657774</v>
      </c>
      <c r="BO288" s="188">
        <f t="shared" si="71"/>
        <v>1.9283558877657774</v>
      </c>
    </row>
    <row r="289" spans="2:67">
      <c r="B289" s="121" t="str">
        <f>'KI 2019-20'!B290</f>
        <v>E2535</v>
      </c>
      <c r="C289" s="160" t="str">
        <f t="shared" si="58"/>
        <v>E2535</v>
      </c>
      <c r="D289" s="160" t="str">
        <f t="shared" si="59"/>
        <v>E2535</v>
      </c>
      <c r="E289" t="str">
        <f>INDEX('KI 2019-20'!D$9:D$383,MATCH($B289,'KI 2019-20'!$B$9:$B$383,0))</f>
        <v>SD</v>
      </c>
      <c r="F289">
        <f>INDEX('KI 2019-20'!E$9:E$383,MATCH($B289,'KI 2019-20'!$B$9:$B$383,0))</f>
        <v>0</v>
      </c>
      <c r="G289" s="119">
        <v>0</v>
      </c>
      <c r="H289" s="120" t="str">
        <f>INDEX('KI 2019-20'!F$9:F$383,MATCH($B289,'KI 2019-20'!$B$9:$B$383,0))</f>
        <v>South Holland</v>
      </c>
      <c r="I289" s="154">
        <f>_xlfn.IFNA(IF($B289=$B$382,0,INDEX('I.Supplementary 2019-20'!N$8:N$191,MATCH($B289,'I.Supplementary 2019-20'!$B$8:$B$191,0))),INDEX('KI 2019-20'!N$9:N$383,MATCH($B289,'KI 2019-20'!$B$9:$B$383,0)))</f>
        <v>0</v>
      </c>
      <c r="J289" s="153">
        <f>_xlfn.IFNA(IF($B289=$B$382,0,INDEX('I.Supplementary 2019-20'!O$8:O$191,MATCH($B289,'I.Supplementary 2019-20'!$B$8:$B$191,0))),INDEX('KI 2019-20'!O$9:O$383,MATCH($B289,'KI 2019-20'!$B$9:$B$383,0)))</f>
        <v>0.27071423648766146</v>
      </c>
      <c r="K289" s="153">
        <f>_xlfn.IFNA(IF($B289=$B$382,0,INDEX('I.Supplementary 2019-20'!P$8:P$191,MATCH($B289,'I.Supplementary 2019-20'!$B$8:$B$191,0))),INDEX('KI 2019-20'!P$9:P$383,MATCH($B289,'KI 2019-20'!$B$9:$B$383,0)))</f>
        <v>0</v>
      </c>
      <c r="L289" s="153">
        <f>_xlfn.IFNA(IF($B289=$B$382,0,INDEX('I.Supplementary 2019-20'!Q$8:Q$191,MATCH($B289,'I.Supplementary 2019-20'!$B$8:$B$191,0))),INDEX('KI 2019-20'!Q$9:Q$383,MATCH($B289,'KI 2019-20'!$B$9:$B$383,0)))</f>
        <v>0</v>
      </c>
      <c r="M289" s="155">
        <f>_xlfn.IFNA(IF($B289=$B$382,0,INDEX('I.Supplementary 2019-20'!R$8:R$191,MATCH($B289,'I.Supplementary 2019-20'!$B$8:$B$191,0))),INDEX('KI 2019-20'!R$9:R$383,MATCH($B289,'KI 2019-20'!$B$9:$B$383,0)))</f>
        <v>0</v>
      </c>
      <c r="N289" s="153">
        <f>_xlfn.IFNA(IF($B289=$B$382,0,INDEX('I.Supplementary 2019-20'!S$8:S$191,MATCH($B289,'I.Supplementary 2019-20'!$B$8:$B$191,0))),INDEX('KI 2019-20'!S$9:S$383,MATCH($B289,'KI 2019-20'!$B$9:$B$383,0)))</f>
        <v>0</v>
      </c>
      <c r="O289" s="153">
        <f>_xlfn.IFNA(IF($B289=$B$382,0,INDEX('I.Supplementary 2019-20'!T$8:T$191,MATCH($B289,'I.Supplementary 2019-20'!$B$8:$B$191,0))),INDEX('KI 2019-20'!T$9:T$383,MATCH($B289,'KI 2019-20'!$B$9:$B$383,0)))</f>
        <v>3.2920988224264889</v>
      </c>
      <c r="P289" s="153">
        <f>_xlfn.IFNA(IF($B289=$B$382,0,INDEX('I.Supplementary 2019-20'!U$8:U$191,MATCH($B289,'I.Supplementary 2019-20'!$B$8:$B$191,0))),INDEX('KI 2019-20'!U$9:U$383,MATCH($B289,'KI 2019-20'!$B$9:$B$383,0)))</f>
        <v>0</v>
      </c>
      <c r="Q289" s="153">
        <f>_xlfn.IFNA(IF($B289=$B$382,0,INDEX('I.Supplementary 2019-20'!V$8:V$191,MATCH($B289,'I.Supplementary 2019-20'!$B$8:$B$191,0))),INDEX('KI 2019-20'!V$9:V$383,MATCH($B289,'KI 2019-20'!$B$9:$B$383,0)))</f>
        <v>0</v>
      </c>
      <c r="R289" s="155">
        <f>_xlfn.IFNA(IF($B289=$B$382,0,INDEX('I.Supplementary 2019-20'!W$8:W$191,MATCH($B289,'I.Supplementary 2019-20'!$B$8:$B$191,0))),INDEX('KI 2019-20'!W$9:W$383,MATCH($B289,'KI 2019-20'!$B$9:$B$383,0)))</f>
        <v>0</v>
      </c>
      <c r="S289" s="153">
        <f>_xlfn.IFNA(IF($B289=$B$382,0,INDEX('I.Supplementary 2019-20'!X$8:X$191,MATCH($B289,'I.Supplementary 2019-20'!$B$8:$B$191,0))),INDEX('KI 2019-20'!X$9:X$383,MATCH($B289,'KI 2019-20'!$B$9:$B$383,0)))</f>
        <v>0</v>
      </c>
      <c r="T289" s="153">
        <f>_xlfn.IFNA(IF($B289=$B$382,0,INDEX('I.Supplementary 2019-20'!Y$8:Y$191,MATCH($B289,'I.Supplementary 2019-20'!$B$8:$B$191,0))),INDEX('KI 2019-20'!Y$9:Y$383,MATCH($B289,'KI 2019-20'!$B$9:$B$383,0)))</f>
        <v>3.5628130589141507</v>
      </c>
      <c r="U289" s="153">
        <f>_xlfn.IFNA(IF($B289=$B$382,0,INDEX('I.Supplementary 2019-20'!Z$8:Z$191,MATCH($B289,'I.Supplementary 2019-20'!$B$8:$B$191,0))),INDEX('KI 2019-20'!Z$9:Z$383,MATCH($B289,'KI 2019-20'!$B$9:$B$383,0)))</f>
        <v>0</v>
      </c>
      <c r="V289" s="153">
        <f>_xlfn.IFNA(IF($B289=$B$382,0,INDEX('I.Supplementary 2019-20'!AA$8:AA$191,MATCH($B289,'I.Supplementary 2019-20'!$B$8:$B$191,0))),INDEX('KI 2019-20'!AA$9:AA$383,MATCH($B289,'KI 2019-20'!$B$9:$B$383,0)))</f>
        <v>0</v>
      </c>
      <c r="W289" s="155">
        <f>_xlfn.IFNA(IF($B289=$B$382,0,INDEX('I.Supplementary 2019-20'!AB$8:AB$191,MATCH($B289,'I.Supplementary 2019-20'!$B$8:$B$191,0))),INDEX('KI 2019-20'!AB$9:AB$383,MATCH($B289,'KI 2019-20'!$B$9:$B$383,0)))</f>
        <v>0</v>
      </c>
      <c r="Y289" s="154">
        <f>_xlfn.IFNA(IF($B289=$B$382,0,INDEX('I.Supplementary 2019-20'!$I$8:$I$191,MATCH($B289,'I.Supplementary 2019-20'!$B$8:$B$191,0))),INDEX('KI 2019-20'!$I$9:$I$383,MATCH($B289,'KI 2019-20'!$B$9:$B$383,0)))</f>
        <v>0.27071423648766146</v>
      </c>
      <c r="Z289" s="153">
        <f>_xlfn.IFNA(IF($B289=$B$382,0,INDEX('I.Supplementary 2019-20'!$J$8:$J$191,MATCH($B289,'I.Supplementary 2019-20'!$B$8:$B$191,0))),INDEX('KI 2019-20'!$J$9:$J$383,MATCH($B289,'KI 2019-20'!$B$9:$B$383,0)))</f>
        <v>3.2920988224264889</v>
      </c>
      <c r="AA289" s="155">
        <f>_xlfn.IFNA(IF($B289=$B$382,0,INDEX('I.Supplementary 2019-20'!$H$8:$H$191,MATCH($B289,'I.Supplementary 2019-20'!$B$8:$B$191,0))),INDEX('KI 2019-20'!$H$9:$H$383,MATCH($B289,'KI 2019-20'!$B$9:$B$383,0)))</f>
        <v>3.5628130589141507</v>
      </c>
      <c r="AC289" s="156">
        <f>I289*('Other inputs'!$C$6/'Other inputs'!$C$5)</f>
        <v>0</v>
      </c>
      <c r="AD289" s="149">
        <f>IF(B289=$B$35,J289*('Other inputs'!$C$6/'Other inputs'!$C$5)-('Other inputs'!$C$18/1000000),J289*('Other inputs'!$C$6/'Other inputs'!$C$5))</f>
        <v>0.27512505907809182</v>
      </c>
      <c r="AE289" s="149">
        <f>K289*('Other inputs'!$C$6/'Other inputs'!$C$5)</f>
        <v>0</v>
      </c>
      <c r="AF289" s="149">
        <f>L289*('Other inputs'!$C$6/'Other inputs'!$C$5)</f>
        <v>0</v>
      </c>
      <c r="AG289" s="188">
        <f>M289*('Other inputs'!$C$6/'Other inputs'!$C$5)</f>
        <v>0</v>
      </c>
      <c r="AH289" s="149">
        <f>N289*('Other inputs'!$C$6/'Other inputs'!$C$5)</f>
        <v>0</v>
      </c>
      <c r="AI289" s="149">
        <f>O289*('Other inputs'!$C$6/'Other inputs'!$C$5)</f>
        <v>3.3457379071096089</v>
      </c>
      <c r="AJ289" s="149">
        <f>P289*('Other inputs'!$C$6/'Other inputs'!$C$5)</f>
        <v>0</v>
      </c>
      <c r="AK289" s="149">
        <f>Q289*('Other inputs'!$C$6/'Other inputs'!$C$5)</f>
        <v>0</v>
      </c>
      <c r="AL289" s="188">
        <f>R289*('Other inputs'!$C$6/'Other inputs'!$C$5)</f>
        <v>0</v>
      </c>
      <c r="AM289" s="156">
        <f t="shared" si="60"/>
        <v>0</v>
      </c>
      <c r="AN289" s="149">
        <f t="shared" si="61"/>
        <v>3.6208629661877008</v>
      </c>
      <c r="AO289" s="149">
        <f t="shared" si="62"/>
        <v>0</v>
      </c>
      <c r="AP289" s="149">
        <f t="shared" si="63"/>
        <v>0</v>
      </c>
      <c r="AQ289" s="188">
        <f t="shared" si="64"/>
        <v>0</v>
      </c>
      <c r="AR289" s="149"/>
      <c r="AS289" s="156">
        <f>IF(D289=$C$171,'Other inputs'!$C$12/1000000,SUM(AC289:AG289))</f>
        <v>0.27512505907809182</v>
      </c>
      <c r="AT289" s="200">
        <f>IF(D289=$C$171,$Z$171*('Other inputs'!$C$6/'Other inputs'!$C$5),SUM(AH289:AL289))</f>
        <v>3.3457379071096089</v>
      </c>
      <c r="AU289" s="210">
        <f t="shared" si="65"/>
        <v>3.6208629661877008</v>
      </c>
      <c r="AV289" s="214"/>
      <c r="AW289" s="199">
        <f>IF($G289=1,0,IF($B289=$B$172,AC289*('Other inputs'!$F$6/'Other inputs'!$F$5)-('Other inputs'!$C$28/1000000),AC289*('Other inputs'!$F$6/'Other inputs'!$F$5)))</f>
        <v>0</v>
      </c>
      <c r="AX289" s="200">
        <f>IF($G289=1,0,IF($B289=$B$172,AD289*('Other inputs'!$F$6/'Other inputs'!$F$5)-('Other inputs'!$C$29/1000000),AD289*('Other inputs'!$F$6/'Other inputs'!$F$5)))</f>
        <v>0.27664648797621949</v>
      </c>
      <c r="AY289" s="200">
        <f>IF($G289=1,0,AE289*('Other inputs'!$F$6/'Other inputs'!$F$5))</f>
        <v>0</v>
      </c>
      <c r="AZ289" s="200">
        <f>IF($G289=1,0,AF289*('Other inputs'!$F$6/'Other inputs'!$F$5))</f>
        <v>0</v>
      </c>
      <c r="BA289" s="200">
        <f>IF($G289=1,0,AG289*('Other inputs'!$F$6/'Other inputs'!$F$5))</f>
        <v>0</v>
      </c>
      <c r="BB289" s="199">
        <f>IF($G289=1,0,AH289*('Other inputs'!$C$7/'Other inputs'!$C$6))</f>
        <v>0</v>
      </c>
      <c r="BC289" s="200">
        <f>IF($G289=1,0,AI289*('Other inputs'!$C$7/'Other inputs'!$C$6))</f>
        <v>3.3457379071096089</v>
      </c>
      <c r="BD289" s="200">
        <f>IF($G289=1,0,AJ289*('Other inputs'!$C$7/'Other inputs'!$C$6))</f>
        <v>0</v>
      </c>
      <c r="BE289" s="200">
        <f>IF($G289=1,0,AK289*('Other inputs'!$C$7/'Other inputs'!$C$6))</f>
        <v>0</v>
      </c>
      <c r="BF289" s="200">
        <f>IF($G289=1,0,AL289*('Other inputs'!$C$7/'Other inputs'!$C$6))</f>
        <v>0</v>
      </c>
      <c r="BG289" s="199">
        <f t="shared" si="66"/>
        <v>0</v>
      </c>
      <c r="BH289" s="200">
        <f t="shared" si="67"/>
        <v>3.6223843950858283</v>
      </c>
      <c r="BI289" s="200">
        <f t="shared" si="68"/>
        <v>0</v>
      </c>
      <c r="BJ289" s="200">
        <f t="shared" si="69"/>
        <v>0</v>
      </c>
      <c r="BK289" s="210">
        <f t="shared" si="70"/>
        <v>0</v>
      </c>
      <c r="BL289" s="200"/>
      <c r="BM289" s="199">
        <f>IF(D289=C$171,'Other inputs'!$C$13/1000000,SUM(AW289:BA289))</f>
        <v>0.27664648797621949</v>
      </c>
      <c r="BN289" s="200">
        <f>IF(B289=$B$171,$AT$171*('Other inputs'!$C$7/'Other inputs'!$C$6),SUM(BB289:BF289))</f>
        <v>3.3457379071096089</v>
      </c>
      <c r="BO289" s="188">
        <f t="shared" si="71"/>
        <v>3.6223843950858283</v>
      </c>
    </row>
    <row r="290" spans="2:67">
      <c r="B290" s="121" t="str">
        <f>'KI 2019-20'!B291</f>
        <v>E2536</v>
      </c>
      <c r="C290" s="160" t="str">
        <f t="shared" si="58"/>
        <v>E2536</v>
      </c>
      <c r="D290" s="160" t="str">
        <f t="shared" si="59"/>
        <v>E2536</v>
      </c>
      <c r="E290" t="str">
        <f>INDEX('KI 2019-20'!D$9:D$383,MATCH($B290,'KI 2019-20'!$B$9:$B$383,0))</f>
        <v>SD</v>
      </c>
      <c r="F290">
        <f>INDEX('KI 2019-20'!E$9:E$383,MATCH($B290,'KI 2019-20'!$B$9:$B$383,0))</f>
        <v>0</v>
      </c>
      <c r="G290" s="119">
        <v>0</v>
      </c>
      <c r="H290" s="120" t="str">
        <f>INDEX('KI 2019-20'!F$9:F$383,MATCH($B290,'KI 2019-20'!$B$9:$B$383,0))</f>
        <v>South Kesteven</v>
      </c>
      <c r="I290" s="154">
        <f>_xlfn.IFNA(IF($B290=$B$382,0,INDEX('I.Supplementary 2019-20'!N$8:N$191,MATCH($B290,'I.Supplementary 2019-20'!$B$8:$B$191,0))),INDEX('KI 2019-20'!N$9:N$383,MATCH($B290,'KI 2019-20'!$B$9:$B$383,0)))</f>
        <v>0</v>
      </c>
      <c r="J290" s="153">
        <f>_xlfn.IFNA(IF($B290=$B$382,0,INDEX('I.Supplementary 2019-20'!O$8:O$191,MATCH($B290,'I.Supplementary 2019-20'!$B$8:$B$191,0))),INDEX('KI 2019-20'!O$9:O$383,MATCH($B290,'KI 2019-20'!$B$9:$B$383,0)))</f>
        <v>0</v>
      </c>
      <c r="K290" s="153">
        <f>_xlfn.IFNA(IF($B290=$B$382,0,INDEX('I.Supplementary 2019-20'!P$8:P$191,MATCH($B290,'I.Supplementary 2019-20'!$B$8:$B$191,0))),INDEX('KI 2019-20'!P$9:P$383,MATCH($B290,'KI 2019-20'!$B$9:$B$383,0)))</f>
        <v>0</v>
      </c>
      <c r="L290" s="153">
        <f>_xlfn.IFNA(IF($B290=$B$382,0,INDEX('I.Supplementary 2019-20'!Q$8:Q$191,MATCH($B290,'I.Supplementary 2019-20'!$B$8:$B$191,0))),INDEX('KI 2019-20'!Q$9:Q$383,MATCH($B290,'KI 2019-20'!$B$9:$B$383,0)))</f>
        <v>0</v>
      </c>
      <c r="M290" s="155">
        <f>_xlfn.IFNA(IF($B290=$B$382,0,INDEX('I.Supplementary 2019-20'!R$8:R$191,MATCH($B290,'I.Supplementary 2019-20'!$B$8:$B$191,0))),INDEX('KI 2019-20'!R$9:R$383,MATCH($B290,'KI 2019-20'!$B$9:$B$383,0)))</f>
        <v>0</v>
      </c>
      <c r="N290" s="153">
        <f>_xlfn.IFNA(IF($B290=$B$382,0,INDEX('I.Supplementary 2019-20'!S$8:S$191,MATCH($B290,'I.Supplementary 2019-20'!$B$8:$B$191,0))),INDEX('KI 2019-20'!S$9:S$383,MATCH($B290,'KI 2019-20'!$B$9:$B$383,0)))</f>
        <v>0</v>
      </c>
      <c r="O290" s="153">
        <f>_xlfn.IFNA(IF($B290=$B$382,0,INDEX('I.Supplementary 2019-20'!T$8:T$191,MATCH($B290,'I.Supplementary 2019-20'!$B$8:$B$191,0))),INDEX('KI 2019-20'!T$9:T$383,MATCH($B290,'KI 2019-20'!$B$9:$B$383,0)))</f>
        <v>3.6104319820800455</v>
      </c>
      <c r="P290" s="153">
        <f>_xlfn.IFNA(IF($B290=$B$382,0,INDEX('I.Supplementary 2019-20'!U$8:U$191,MATCH($B290,'I.Supplementary 2019-20'!$B$8:$B$191,0))),INDEX('KI 2019-20'!U$9:U$383,MATCH($B290,'KI 2019-20'!$B$9:$B$383,0)))</f>
        <v>0</v>
      </c>
      <c r="Q290" s="153">
        <f>_xlfn.IFNA(IF($B290=$B$382,0,INDEX('I.Supplementary 2019-20'!V$8:V$191,MATCH($B290,'I.Supplementary 2019-20'!$B$8:$B$191,0))),INDEX('KI 2019-20'!V$9:V$383,MATCH($B290,'KI 2019-20'!$B$9:$B$383,0)))</f>
        <v>0</v>
      </c>
      <c r="R290" s="155">
        <f>_xlfn.IFNA(IF($B290=$B$382,0,INDEX('I.Supplementary 2019-20'!W$8:W$191,MATCH($B290,'I.Supplementary 2019-20'!$B$8:$B$191,0))),INDEX('KI 2019-20'!W$9:W$383,MATCH($B290,'KI 2019-20'!$B$9:$B$383,0)))</f>
        <v>0</v>
      </c>
      <c r="S290" s="153">
        <f>_xlfn.IFNA(IF($B290=$B$382,0,INDEX('I.Supplementary 2019-20'!X$8:X$191,MATCH($B290,'I.Supplementary 2019-20'!$B$8:$B$191,0))),INDEX('KI 2019-20'!X$9:X$383,MATCH($B290,'KI 2019-20'!$B$9:$B$383,0)))</f>
        <v>0</v>
      </c>
      <c r="T290" s="153">
        <f>_xlfn.IFNA(IF($B290=$B$382,0,INDEX('I.Supplementary 2019-20'!Y$8:Y$191,MATCH($B290,'I.Supplementary 2019-20'!$B$8:$B$191,0))),INDEX('KI 2019-20'!Y$9:Y$383,MATCH($B290,'KI 2019-20'!$B$9:$B$383,0)))</f>
        <v>3.6104319820800455</v>
      </c>
      <c r="U290" s="153">
        <f>_xlfn.IFNA(IF($B290=$B$382,0,INDEX('I.Supplementary 2019-20'!Z$8:Z$191,MATCH($B290,'I.Supplementary 2019-20'!$B$8:$B$191,0))),INDEX('KI 2019-20'!Z$9:Z$383,MATCH($B290,'KI 2019-20'!$B$9:$B$383,0)))</f>
        <v>0</v>
      </c>
      <c r="V290" s="153">
        <f>_xlfn.IFNA(IF($B290=$B$382,0,INDEX('I.Supplementary 2019-20'!AA$8:AA$191,MATCH($B290,'I.Supplementary 2019-20'!$B$8:$B$191,0))),INDEX('KI 2019-20'!AA$9:AA$383,MATCH($B290,'KI 2019-20'!$B$9:$B$383,0)))</f>
        <v>0</v>
      </c>
      <c r="W290" s="155">
        <f>_xlfn.IFNA(IF($B290=$B$382,0,INDEX('I.Supplementary 2019-20'!AB$8:AB$191,MATCH($B290,'I.Supplementary 2019-20'!$B$8:$B$191,0))),INDEX('KI 2019-20'!AB$9:AB$383,MATCH($B290,'KI 2019-20'!$B$9:$B$383,0)))</f>
        <v>0</v>
      </c>
      <c r="Y290" s="154">
        <f>_xlfn.IFNA(IF($B290=$B$382,0,INDEX('I.Supplementary 2019-20'!$I$8:$I$191,MATCH($B290,'I.Supplementary 2019-20'!$B$8:$B$191,0))),INDEX('KI 2019-20'!$I$9:$I$383,MATCH($B290,'KI 2019-20'!$B$9:$B$383,0)))</f>
        <v>0</v>
      </c>
      <c r="Z290" s="153">
        <f>_xlfn.IFNA(IF($B290=$B$382,0,INDEX('I.Supplementary 2019-20'!$J$8:$J$191,MATCH($B290,'I.Supplementary 2019-20'!$B$8:$B$191,0))),INDEX('KI 2019-20'!$J$9:$J$383,MATCH($B290,'KI 2019-20'!$B$9:$B$383,0)))</f>
        <v>3.6104319820800455</v>
      </c>
      <c r="AA290" s="155">
        <f>_xlfn.IFNA(IF($B290=$B$382,0,INDEX('I.Supplementary 2019-20'!$H$8:$H$191,MATCH($B290,'I.Supplementary 2019-20'!$B$8:$B$191,0))),INDEX('KI 2019-20'!$H$9:$H$383,MATCH($B290,'KI 2019-20'!$B$9:$B$383,0)))</f>
        <v>3.6104319820800455</v>
      </c>
      <c r="AC290" s="156">
        <f>I290*('Other inputs'!$C$6/'Other inputs'!$C$5)</f>
        <v>0</v>
      </c>
      <c r="AD290" s="149">
        <f>IF(B290=$B$35,J290*('Other inputs'!$C$6/'Other inputs'!$C$5)-('Other inputs'!$C$18/1000000),J290*('Other inputs'!$C$6/'Other inputs'!$C$5))</f>
        <v>0</v>
      </c>
      <c r="AE290" s="149">
        <f>K290*('Other inputs'!$C$6/'Other inputs'!$C$5)</f>
        <v>0</v>
      </c>
      <c r="AF290" s="149">
        <f>L290*('Other inputs'!$C$6/'Other inputs'!$C$5)</f>
        <v>0</v>
      </c>
      <c r="AG290" s="188">
        <f>M290*('Other inputs'!$C$6/'Other inputs'!$C$5)</f>
        <v>0</v>
      </c>
      <c r="AH290" s="149">
        <f>N290*('Other inputs'!$C$6/'Other inputs'!$C$5)</f>
        <v>0</v>
      </c>
      <c r="AI290" s="149">
        <f>O290*('Other inputs'!$C$6/'Other inputs'!$C$5)</f>
        <v>3.6692577577554841</v>
      </c>
      <c r="AJ290" s="149">
        <f>P290*('Other inputs'!$C$6/'Other inputs'!$C$5)</f>
        <v>0</v>
      </c>
      <c r="AK290" s="149">
        <f>Q290*('Other inputs'!$C$6/'Other inputs'!$C$5)</f>
        <v>0</v>
      </c>
      <c r="AL290" s="188">
        <f>R290*('Other inputs'!$C$6/'Other inputs'!$C$5)</f>
        <v>0</v>
      </c>
      <c r="AM290" s="156">
        <f t="shared" si="60"/>
        <v>0</v>
      </c>
      <c r="AN290" s="149">
        <f t="shared" si="61"/>
        <v>3.6692577577554841</v>
      </c>
      <c r="AO290" s="149">
        <f t="shared" si="62"/>
        <v>0</v>
      </c>
      <c r="AP290" s="149">
        <f t="shared" si="63"/>
        <v>0</v>
      </c>
      <c r="AQ290" s="188">
        <f t="shared" si="64"/>
        <v>0</v>
      </c>
      <c r="AR290" s="149"/>
      <c r="AS290" s="156">
        <f>IF(D290=$C$171,'Other inputs'!$C$12/1000000,SUM(AC290:AG290))</f>
        <v>0</v>
      </c>
      <c r="AT290" s="200">
        <f>IF(D290=$C$171,$Z$171*('Other inputs'!$C$6/'Other inputs'!$C$5),SUM(AH290:AL290))</f>
        <v>3.6692577577554841</v>
      </c>
      <c r="AU290" s="210">
        <f t="shared" si="65"/>
        <v>3.6692577577554841</v>
      </c>
      <c r="AV290" s="214"/>
      <c r="AW290" s="199">
        <f>IF($G290=1,0,IF($B290=$B$172,AC290*('Other inputs'!$F$6/'Other inputs'!$F$5)-('Other inputs'!$C$28/1000000),AC290*('Other inputs'!$F$6/'Other inputs'!$F$5)))</f>
        <v>0</v>
      </c>
      <c r="AX290" s="200">
        <f>IF($G290=1,0,IF($B290=$B$172,AD290*('Other inputs'!$F$6/'Other inputs'!$F$5)-('Other inputs'!$C$29/1000000),AD290*('Other inputs'!$F$6/'Other inputs'!$F$5)))</f>
        <v>0</v>
      </c>
      <c r="AY290" s="200">
        <f>IF($G290=1,0,AE290*('Other inputs'!$F$6/'Other inputs'!$F$5))</f>
        <v>0</v>
      </c>
      <c r="AZ290" s="200">
        <f>IF($G290=1,0,AF290*('Other inputs'!$F$6/'Other inputs'!$F$5))</f>
        <v>0</v>
      </c>
      <c r="BA290" s="200">
        <f>IF($G290=1,0,AG290*('Other inputs'!$F$6/'Other inputs'!$F$5))</f>
        <v>0</v>
      </c>
      <c r="BB290" s="199">
        <f>IF($G290=1,0,AH290*('Other inputs'!$C$7/'Other inputs'!$C$6))</f>
        <v>0</v>
      </c>
      <c r="BC290" s="200">
        <f>IF($G290=1,0,AI290*('Other inputs'!$C$7/'Other inputs'!$C$6))</f>
        <v>3.6692577577554841</v>
      </c>
      <c r="BD290" s="200">
        <f>IF($G290=1,0,AJ290*('Other inputs'!$C$7/'Other inputs'!$C$6))</f>
        <v>0</v>
      </c>
      <c r="BE290" s="200">
        <f>IF($G290=1,0,AK290*('Other inputs'!$C$7/'Other inputs'!$C$6))</f>
        <v>0</v>
      </c>
      <c r="BF290" s="200">
        <f>IF($G290=1,0,AL290*('Other inputs'!$C$7/'Other inputs'!$C$6))</f>
        <v>0</v>
      </c>
      <c r="BG290" s="199">
        <f t="shared" si="66"/>
        <v>0</v>
      </c>
      <c r="BH290" s="200">
        <f t="shared" si="67"/>
        <v>3.6692577577554841</v>
      </c>
      <c r="BI290" s="200">
        <f t="shared" si="68"/>
        <v>0</v>
      </c>
      <c r="BJ290" s="200">
        <f t="shared" si="69"/>
        <v>0</v>
      </c>
      <c r="BK290" s="210">
        <f t="shared" si="70"/>
        <v>0</v>
      </c>
      <c r="BL290" s="200"/>
      <c r="BM290" s="199">
        <f>IF(D290=C$171,'Other inputs'!$C$13/1000000,SUM(AW290:BA290))</f>
        <v>0</v>
      </c>
      <c r="BN290" s="200">
        <f>IF(B290=$B$171,$AT$171*('Other inputs'!$C$7/'Other inputs'!$C$6),SUM(BB290:BF290))</f>
        <v>3.6692577577554841</v>
      </c>
      <c r="BO290" s="188">
        <f t="shared" si="71"/>
        <v>3.6692577577554841</v>
      </c>
    </row>
    <row r="291" spans="2:67">
      <c r="B291" s="121" t="str">
        <f>'KI 2019-20'!B292</f>
        <v>E0936</v>
      </c>
      <c r="C291" s="160" t="str">
        <f t="shared" si="58"/>
        <v>E0936</v>
      </c>
      <c r="D291" s="160" t="str">
        <f t="shared" si="59"/>
        <v>E0936</v>
      </c>
      <c r="E291" t="str">
        <f>INDEX('KI 2019-20'!D$9:D$383,MATCH($B291,'KI 2019-20'!$B$9:$B$383,0))</f>
        <v>SD</v>
      </c>
      <c r="F291">
        <f>INDEX('KI 2019-20'!E$9:E$383,MATCH($B291,'KI 2019-20'!$B$9:$B$383,0))</f>
        <v>0</v>
      </c>
      <c r="G291" s="119">
        <v>0</v>
      </c>
      <c r="H291" s="120" t="str">
        <f>INDEX('KI 2019-20'!F$9:F$383,MATCH($B291,'KI 2019-20'!$B$9:$B$383,0))</f>
        <v>South Lakeland</v>
      </c>
      <c r="I291" s="154">
        <f>_xlfn.IFNA(IF($B291=$B$382,0,INDEX('I.Supplementary 2019-20'!N$8:N$191,MATCH($B291,'I.Supplementary 2019-20'!$B$8:$B$191,0))),INDEX('KI 2019-20'!N$9:N$383,MATCH($B291,'KI 2019-20'!$B$9:$B$383,0)))</f>
        <v>0</v>
      </c>
      <c r="J291" s="153">
        <f>_xlfn.IFNA(IF($B291=$B$382,0,INDEX('I.Supplementary 2019-20'!O$8:O$191,MATCH($B291,'I.Supplementary 2019-20'!$B$8:$B$191,0))),INDEX('KI 2019-20'!O$9:O$383,MATCH($B291,'KI 2019-20'!$B$9:$B$383,0)))</f>
        <v>0</v>
      </c>
      <c r="K291" s="153">
        <f>_xlfn.IFNA(IF($B291=$B$382,0,INDEX('I.Supplementary 2019-20'!P$8:P$191,MATCH($B291,'I.Supplementary 2019-20'!$B$8:$B$191,0))),INDEX('KI 2019-20'!P$9:P$383,MATCH($B291,'KI 2019-20'!$B$9:$B$383,0)))</f>
        <v>0</v>
      </c>
      <c r="L291" s="153">
        <f>_xlfn.IFNA(IF($B291=$B$382,0,INDEX('I.Supplementary 2019-20'!Q$8:Q$191,MATCH($B291,'I.Supplementary 2019-20'!$B$8:$B$191,0))),INDEX('KI 2019-20'!Q$9:Q$383,MATCH($B291,'KI 2019-20'!$B$9:$B$383,0)))</f>
        <v>0</v>
      </c>
      <c r="M291" s="155">
        <f>_xlfn.IFNA(IF($B291=$B$382,0,INDEX('I.Supplementary 2019-20'!R$8:R$191,MATCH($B291,'I.Supplementary 2019-20'!$B$8:$B$191,0))),INDEX('KI 2019-20'!R$9:R$383,MATCH($B291,'KI 2019-20'!$B$9:$B$383,0)))</f>
        <v>0</v>
      </c>
      <c r="N291" s="153">
        <f>_xlfn.IFNA(IF($B291=$B$382,0,INDEX('I.Supplementary 2019-20'!S$8:S$191,MATCH($B291,'I.Supplementary 2019-20'!$B$8:$B$191,0))),INDEX('KI 2019-20'!S$9:S$383,MATCH($B291,'KI 2019-20'!$B$9:$B$383,0)))</f>
        <v>0</v>
      </c>
      <c r="O291" s="153">
        <f>_xlfn.IFNA(IF($B291=$B$382,0,INDEX('I.Supplementary 2019-20'!T$8:T$191,MATCH($B291,'I.Supplementary 2019-20'!$B$8:$B$191,0))),INDEX('KI 2019-20'!T$9:T$383,MATCH($B291,'KI 2019-20'!$B$9:$B$383,0)))</f>
        <v>2.21308638278729</v>
      </c>
      <c r="P291" s="153">
        <f>_xlfn.IFNA(IF($B291=$B$382,0,INDEX('I.Supplementary 2019-20'!U$8:U$191,MATCH($B291,'I.Supplementary 2019-20'!$B$8:$B$191,0))),INDEX('KI 2019-20'!U$9:U$383,MATCH($B291,'KI 2019-20'!$B$9:$B$383,0)))</f>
        <v>0</v>
      </c>
      <c r="Q291" s="153">
        <f>_xlfn.IFNA(IF($B291=$B$382,0,INDEX('I.Supplementary 2019-20'!V$8:V$191,MATCH($B291,'I.Supplementary 2019-20'!$B$8:$B$191,0))),INDEX('KI 2019-20'!V$9:V$383,MATCH($B291,'KI 2019-20'!$B$9:$B$383,0)))</f>
        <v>0</v>
      </c>
      <c r="R291" s="155">
        <f>_xlfn.IFNA(IF($B291=$B$382,0,INDEX('I.Supplementary 2019-20'!W$8:W$191,MATCH($B291,'I.Supplementary 2019-20'!$B$8:$B$191,0))),INDEX('KI 2019-20'!W$9:W$383,MATCH($B291,'KI 2019-20'!$B$9:$B$383,0)))</f>
        <v>0</v>
      </c>
      <c r="S291" s="153">
        <f>_xlfn.IFNA(IF($B291=$B$382,0,INDEX('I.Supplementary 2019-20'!X$8:X$191,MATCH($B291,'I.Supplementary 2019-20'!$B$8:$B$191,0))),INDEX('KI 2019-20'!X$9:X$383,MATCH($B291,'KI 2019-20'!$B$9:$B$383,0)))</f>
        <v>0</v>
      </c>
      <c r="T291" s="153">
        <f>_xlfn.IFNA(IF($B291=$B$382,0,INDEX('I.Supplementary 2019-20'!Y$8:Y$191,MATCH($B291,'I.Supplementary 2019-20'!$B$8:$B$191,0))),INDEX('KI 2019-20'!Y$9:Y$383,MATCH($B291,'KI 2019-20'!$B$9:$B$383,0)))</f>
        <v>2.21308638278729</v>
      </c>
      <c r="U291" s="153">
        <f>_xlfn.IFNA(IF($B291=$B$382,0,INDEX('I.Supplementary 2019-20'!Z$8:Z$191,MATCH($B291,'I.Supplementary 2019-20'!$B$8:$B$191,0))),INDEX('KI 2019-20'!Z$9:Z$383,MATCH($B291,'KI 2019-20'!$B$9:$B$383,0)))</f>
        <v>0</v>
      </c>
      <c r="V291" s="153">
        <f>_xlfn.IFNA(IF($B291=$B$382,0,INDEX('I.Supplementary 2019-20'!AA$8:AA$191,MATCH($B291,'I.Supplementary 2019-20'!$B$8:$B$191,0))),INDEX('KI 2019-20'!AA$9:AA$383,MATCH($B291,'KI 2019-20'!$B$9:$B$383,0)))</f>
        <v>0</v>
      </c>
      <c r="W291" s="155">
        <f>_xlfn.IFNA(IF($B291=$B$382,0,INDEX('I.Supplementary 2019-20'!AB$8:AB$191,MATCH($B291,'I.Supplementary 2019-20'!$B$8:$B$191,0))),INDEX('KI 2019-20'!AB$9:AB$383,MATCH($B291,'KI 2019-20'!$B$9:$B$383,0)))</f>
        <v>0</v>
      </c>
      <c r="Y291" s="154">
        <f>_xlfn.IFNA(IF($B291=$B$382,0,INDEX('I.Supplementary 2019-20'!$I$8:$I$191,MATCH($B291,'I.Supplementary 2019-20'!$B$8:$B$191,0))),INDEX('KI 2019-20'!$I$9:$I$383,MATCH($B291,'KI 2019-20'!$B$9:$B$383,0)))</f>
        <v>0</v>
      </c>
      <c r="Z291" s="153">
        <f>_xlfn.IFNA(IF($B291=$B$382,0,INDEX('I.Supplementary 2019-20'!$J$8:$J$191,MATCH($B291,'I.Supplementary 2019-20'!$B$8:$B$191,0))),INDEX('KI 2019-20'!$J$9:$J$383,MATCH($B291,'KI 2019-20'!$B$9:$B$383,0)))</f>
        <v>2.21308638278729</v>
      </c>
      <c r="AA291" s="155">
        <f>_xlfn.IFNA(IF($B291=$B$382,0,INDEX('I.Supplementary 2019-20'!$H$8:$H$191,MATCH($B291,'I.Supplementary 2019-20'!$B$8:$B$191,0))),INDEX('KI 2019-20'!$H$9:$H$383,MATCH($B291,'KI 2019-20'!$B$9:$B$383,0)))</f>
        <v>2.21308638278729</v>
      </c>
      <c r="AC291" s="156">
        <f>I291*('Other inputs'!$C$6/'Other inputs'!$C$5)</f>
        <v>0</v>
      </c>
      <c r="AD291" s="149">
        <f>IF(B291=$B$35,J291*('Other inputs'!$C$6/'Other inputs'!$C$5)-('Other inputs'!$C$18/1000000),J291*('Other inputs'!$C$6/'Other inputs'!$C$5))</f>
        <v>0</v>
      </c>
      <c r="AE291" s="149">
        <f>K291*('Other inputs'!$C$6/'Other inputs'!$C$5)</f>
        <v>0</v>
      </c>
      <c r="AF291" s="149">
        <f>L291*('Other inputs'!$C$6/'Other inputs'!$C$5)</f>
        <v>0</v>
      </c>
      <c r="AG291" s="188">
        <f>M291*('Other inputs'!$C$6/'Other inputs'!$C$5)</f>
        <v>0</v>
      </c>
      <c r="AH291" s="149">
        <f>N291*('Other inputs'!$C$6/'Other inputs'!$C$5)</f>
        <v>0</v>
      </c>
      <c r="AI291" s="149">
        <f>O291*('Other inputs'!$C$6/'Other inputs'!$C$5)</f>
        <v>2.2491448167227244</v>
      </c>
      <c r="AJ291" s="149">
        <f>P291*('Other inputs'!$C$6/'Other inputs'!$C$5)</f>
        <v>0</v>
      </c>
      <c r="AK291" s="149">
        <f>Q291*('Other inputs'!$C$6/'Other inputs'!$C$5)</f>
        <v>0</v>
      </c>
      <c r="AL291" s="188">
        <f>R291*('Other inputs'!$C$6/'Other inputs'!$C$5)</f>
        <v>0</v>
      </c>
      <c r="AM291" s="156">
        <f t="shared" si="60"/>
        <v>0</v>
      </c>
      <c r="AN291" s="149">
        <f t="shared" si="61"/>
        <v>2.2491448167227244</v>
      </c>
      <c r="AO291" s="149">
        <f t="shared" si="62"/>
        <v>0</v>
      </c>
      <c r="AP291" s="149">
        <f t="shared" si="63"/>
        <v>0</v>
      </c>
      <c r="AQ291" s="188">
        <f t="shared" si="64"/>
        <v>0</v>
      </c>
      <c r="AR291" s="149"/>
      <c r="AS291" s="156">
        <f>IF(D291=$C$171,'Other inputs'!$C$12/1000000,SUM(AC291:AG291))</f>
        <v>0</v>
      </c>
      <c r="AT291" s="200">
        <f>IF(D291=$C$171,$Z$171*('Other inputs'!$C$6/'Other inputs'!$C$5),SUM(AH291:AL291))</f>
        <v>2.2491448167227244</v>
      </c>
      <c r="AU291" s="210">
        <f t="shared" si="65"/>
        <v>2.2491448167227244</v>
      </c>
      <c r="AV291" s="214"/>
      <c r="AW291" s="199">
        <f>IF($G291=1,0,IF($B291=$B$172,AC291*('Other inputs'!$F$6/'Other inputs'!$F$5)-('Other inputs'!$C$28/1000000),AC291*('Other inputs'!$F$6/'Other inputs'!$F$5)))</f>
        <v>0</v>
      </c>
      <c r="AX291" s="200">
        <f>IF($G291=1,0,IF($B291=$B$172,AD291*('Other inputs'!$F$6/'Other inputs'!$F$5)-('Other inputs'!$C$29/1000000),AD291*('Other inputs'!$F$6/'Other inputs'!$F$5)))</f>
        <v>0</v>
      </c>
      <c r="AY291" s="200">
        <f>IF($G291=1,0,AE291*('Other inputs'!$F$6/'Other inputs'!$F$5))</f>
        <v>0</v>
      </c>
      <c r="AZ291" s="200">
        <f>IF($G291=1,0,AF291*('Other inputs'!$F$6/'Other inputs'!$F$5))</f>
        <v>0</v>
      </c>
      <c r="BA291" s="200">
        <f>IF($G291=1,0,AG291*('Other inputs'!$F$6/'Other inputs'!$F$5))</f>
        <v>0</v>
      </c>
      <c r="BB291" s="199">
        <f>IF($G291=1,0,AH291*('Other inputs'!$C$7/'Other inputs'!$C$6))</f>
        <v>0</v>
      </c>
      <c r="BC291" s="200">
        <f>IF($G291=1,0,AI291*('Other inputs'!$C$7/'Other inputs'!$C$6))</f>
        <v>2.2491448167227244</v>
      </c>
      <c r="BD291" s="200">
        <f>IF($G291=1,0,AJ291*('Other inputs'!$C$7/'Other inputs'!$C$6))</f>
        <v>0</v>
      </c>
      <c r="BE291" s="200">
        <f>IF($G291=1,0,AK291*('Other inputs'!$C$7/'Other inputs'!$C$6))</f>
        <v>0</v>
      </c>
      <c r="BF291" s="200">
        <f>IF($G291=1,0,AL291*('Other inputs'!$C$7/'Other inputs'!$C$6))</f>
        <v>0</v>
      </c>
      <c r="BG291" s="199">
        <f t="shared" si="66"/>
        <v>0</v>
      </c>
      <c r="BH291" s="200">
        <f t="shared" si="67"/>
        <v>2.2491448167227244</v>
      </c>
      <c r="BI291" s="200">
        <f t="shared" si="68"/>
        <v>0</v>
      </c>
      <c r="BJ291" s="200">
        <f t="shared" si="69"/>
        <v>0</v>
      </c>
      <c r="BK291" s="210">
        <f t="shared" si="70"/>
        <v>0</v>
      </c>
      <c r="BL291" s="200"/>
      <c r="BM291" s="199">
        <f>IF(D291=C$171,'Other inputs'!$C$13/1000000,SUM(AW291:BA291))</f>
        <v>0</v>
      </c>
      <c r="BN291" s="200">
        <f>IF(B291=$B$171,$AT$171*('Other inputs'!$C$7/'Other inputs'!$C$6),SUM(BB291:BF291))</f>
        <v>2.2491448167227244</v>
      </c>
      <c r="BO291" s="188">
        <f t="shared" si="71"/>
        <v>2.2491448167227244</v>
      </c>
    </row>
    <row r="292" spans="2:67">
      <c r="B292" s="121" t="str">
        <f>'KI 2019-20'!B293</f>
        <v>E2637</v>
      </c>
      <c r="C292" s="160" t="str">
        <f t="shared" si="58"/>
        <v>E2637</v>
      </c>
      <c r="D292" s="160" t="str">
        <f t="shared" si="59"/>
        <v>E2637</v>
      </c>
      <c r="E292" t="str">
        <f>INDEX('KI 2019-20'!D$9:D$383,MATCH($B292,'KI 2019-20'!$B$9:$B$383,0))</f>
        <v>SD</v>
      </c>
      <c r="F292" t="str">
        <f>INDEX('KI 2019-20'!E$9:E$383,MATCH($B292,'KI 2019-20'!$B$9:$B$383,0))</f>
        <v>P1910</v>
      </c>
      <c r="G292" s="119">
        <v>0</v>
      </c>
      <c r="H292" s="120" t="str">
        <f>INDEX('KI 2019-20'!F$9:F$383,MATCH($B292,'KI 2019-20'!$B$9:$B$383,0))</f>
        <v>South Norfolk</v>
      </c>
      <c r="I292" s="154">
        <f>_xlfn.IFNA(IF($B292=$B$382,0,INDEX('I.Supplementary 2019-20'!N$8:N$191,MATCH($B292,'I.Supplementary 2019-20'!$B$8:$B$191,0))),INDEX('KI 2019-20'!N$9:N$383,MATCH($B292,'KI 2019-20'!$B$9:$B$383,0)))</f>
        <v>0</v>
      </c>
      <c r="J292" s="153">
        <f>_xlfn.IFNA(IF($B292=$B$382,0,INDEX('I.Supplementary 2019-20'!O$8:O$191,MATCH($B292,'I.Supplementary 2019-20'!$B$8:$B$191,0))),INDEX('KI 2019-20'!O$9:O$383,MATCH($B292,'KI 2019-20'!$B$9:$B$383,0)))</f>
        <v>0</v>
      </c>
      <c r="K292" s="153">
        <f>_xlfn.IFNA(IF($B292=$B$382,0,INDEX('I.Supplementary 2019-20'!P$8:P$191,MATCH($B292,'I.Supplementary 2019-20'!$B$8:$B$191,0))),INDEX('KI 2019-20'!P$9:P$383,MATCH($B292,'KI 2019-20'!$B$9:$B$383,0)))</f>
        <v>0</v>
      </c>
      <c r="L292" s="153">
        <f>_xlfn.IFNA(IF($B292=$B$382,0,INDEX('I.Supplementary 2019-20'!Q$8:Q$191,MATCH($B292,'I.Supplementary 2019-20'!$B$8:$B$191,0))),INDEX('KI 2019-20'!Q$9:Q$383,MATCH($B292,'KI 2019-20'!$B$9:$B$383,0)))</f>
        <v>0</v>
      </c>
      <c r="M292" s="155">
        <f>_xlfn.IFNA(IF($B292=$B$382,0,INDEX('I.Supplementary 2019-20'!R$8:R$191,MATCH($B292,'I.Supplementary 2019-20'!$B$8:$B$191,0))),INDEX('KI 2019-20'!R$9:R$383,MATCH($B292,'KI 2019-20'!$B$9:$B$383,0)))</f>
        <v>0</v>
      </c>
      <c r="N292" s="153">
        <f>_xlfn.IFNA(IF($B292=$B$382,0,INDEX('I.Supplementary 2019-20'!S$8:S$191,MATCH($B292,'I.Supplementary 2019-20'!$B$8:$B$191,0))),INDEX('KI 2019-20'!S$9:S$383,MATCH($B292,'KI 2019-20'!$B$9:$B$383,0)))</f>
        <v>0</v>
      </c>
      <c r="O292" s="153">
        <f>_xlfn.IFNA(IF($B292=$B$382,0,INDEX('I.Supplementary 2019-20'!T$8:T$191,MATCH($B292,'I.Supplementary 2019-20'!$B$8:$B$191,0))),INDEX('KI 2019-20'!T$9:T$383,MATCH($B292,'KI 2019-20'!$B$9:$B$383,0)))</f>
        <v>3.0713999957921487</v>
      </c>
      <c r="P292" s="153">
        <f>_xlfn.IFNA(IF($B292=$B$382,0,INDEX('I.Supplementary 2019-20'!U$8:U$191,MATCH($B292,'I.Supplementary 2019-20'!$B$8:$B$191,0))),INDEX('KI 2019-20'!U$9:U$383,MATCH($B292,'KI 2019-20'!$B$9:$B$383,0)))</f>
        <v>0</v>
      </c>
      <c r="Q292" s="153">
        <f>_xlfn.IFNA(IF($B292=$B$382,0,INDEX('I.Supplementary 2019-20'!V$8:V$191,MATCH($B292,'I.Supplementary 2019-20'!$B$8:$B$191,0))),INDEX('KI 2019-20'!V$9:V$383,MATCH($B292,'KI 2019-20'!$B$9:$B$383,0)))</f>
        <v>0</v>
      </c>
      <c r="R292" s="155">
        <f>_xlfn.IFNA(IF($B292=$B$382,0,INDEX('I.Supplementary 2019-20'!W$8:W$191,MATCH($B292,'I.Supplementary 2019-20'!$B$8:$B$191,0))),INDEX('KI 2019-20'!W$9:W$383,MATCH($B292,'KI 2019-20'!$B$9:$B$383,0)))</f>
        <v>0</v>
      </c>
      <c r="S292" s="153">
        <f>_xlfn.IFNA(IF($B292=$B$382,0,INDEX('I.Supplementary 2019-20'!X$8:X$191,MATCH($B292,'I.Supplementary 2019-20'!$B$8:$B$191,0))),INDEX('KI 2019-20'!X$9:X$383,MATCH($B292,'KI 2019-20'!$B$9:$B$383,0)))</f>
        <v>0</v>
      </c>
      <c r="T292" s="153">
        <f>_xlfn.IFNA(IF($B292=$B$382,0,INDEX('I.Supplementary 2019-20'!Y$8:Y$191,MATCH($B292,'I.Supplementary 2019-20'!$B$8:$B$191,0))),INDEX('KI 2019-20'!Y$9:Y$383,MATCH($B292,'KI 2019-20'!$B$9:$B$383,0)))</f>
        <v>3.0713999957921487</v>
      </c>
      <c r="U292" s="153">
        <f>_xlfn.IFNA(IF($B292=$B$382,0,INDEX('I.Supplementary 2019-20'!Z$8:Z$191,MATCH($B292,'I.Supplementary 2019-20'!$B$8:$B$191,0))),INDEX('KI 2019-20'!Z$9:Z$383,MATCH($B292,'KI 2019-20'!$B$9:$B$383,0)))</f>
        <v>0</v>
      </c>
      <c r="V292" s="153">
        <f>_xlfn.IFNA(IF($B292=$B$382,0,INDEX('I.Supplementary 2019-20'!AA$8:AA$191,MATCH($B292,'I.Supplementary 2019-20'!$B$8:$B$191,0))),INDEX('KI 2019-20'!AA$9:AA$383,MATCH($B292,'KI 2019-20'!$B$9:$B$383,0)))</f>
        <v>0</v>
      </c>
      <c r="W292" s="155">
        <f>_xlfn.IFNA(IF($B292=$B$382,0,INDEX('I.Supplementary 2019-20'!AB$8:AB$191,MATCH($B292,'I.Supplementary 2019-20'!$B$8:$B$191,0))),INDEX('KI 2019-20'!AB$9:AB$383,MATCH($B292,'KI 2019-20'!$B$9:$B$383,0)))</f>
        <v>0</v>
      </c>
      <c r="Y292" s="154">
        <f>_xlfn.IFNA(IF($B292=$B$382,0,INDEX('I.Supplementary 2019-20'!$I$8:$I$191,MATCH($B292,'I.Supplementary 2019-20'!$B$8:$B$191,0))),INDEX('KI 2019-20'!$I$9:$I$383,MATCH($B292,'KI 2019-20'!$B$9:$B$383,0)))</f>
        <v>0</v>
      </c>
      <c r="Z292" s="153">
        <f>_xlfn.IFNA(IF($B292=$B$382,0,INDEX('I.Supplementary 2019-20'!$J$8:$J$191,MATCH($B292,'I.Supplementary 2019-20'!$B$8:$B$191,0))),INDEX('KI 2019-20'!$J$9:$J$383,MATCH($B292,'KI 2019-20'!$B$9:$B$383,0)))</f>
        <v>3.0713999957921487</v>
      </c>
      <c r="AA292" s="155">
        <f>_xlfn.IFNA(IF($B292=$B$382,0,INDEX('I.Supplementary 2019-20'!$H$8:$H$191,MATCH($B292,'I.Supplementary 2019-20'!$B$8:$B$191,0))),INDEX('KI 2019-20'!$H$9:$H$383,MATCH($B292,'KI 2019-20'!$B$9:$B$383,0)))</f>
        <v>3.0713999957921487</v>
      </c>
      <c r="AC292" s="156">
        <f>I292*('Other inputs'!$C$6/'Other inputs'!$C$5)</f>
        <v>0</v>
      </c>
      <c r="AD292" s="149">
        <f>IF(B292=$B$35,J292*('Other inputs'!$C$6/'Other inputs'!$C$5)-('Other inputs'!$C$18/1000000),J292*('Other inputs'!$C$6/'Other inputs'!$C$5))</f>
        <v>0</v>
      </c>
      <c r="AE292" s="149">
        <f>K292*('Other inputs'!$C$6/'Other inputs'!$C$5)</f>
        <v>0</v>
      </c>
      <c r="AF292" s="149">
        <f>L292*('Other inputs'!$C$6/'Other inputs'!$C$5)</f>
        <v>0</v>
      </c>
      <c r="AG292" s="188">
        <f>M292*('Other inputs'!$C$6/'Other inputs'!$C$5)</f>
        <v>0</v>
      </c>
      <c r="AH292" s="149">
        <f>N292*('Other inputs'!$C$6/'Other inputs'!$C$5)</f>
        <v>0</v>
      </c>
      <c r="AI292" s="149">
        <f>O292*('Other inputs'!$C$6/'Other inputs'!$C$5)</f>
        <v>3.1214431729129983</v>
      </c>
      <c r="AJ292" s="149">
        <f>P292*('Other inputs'!$C$6/'Other inputs'!$C$5)</f>
        <v>0</v>
      </c>
      <c r="AK292" s="149">
        <f>Q292*('Other inputs'!$C$6/'Other inputs'!$C$5)</f>
        <v>0</v>
      </c>
      <c r="AL292" s="188">
        <f>R292*('Other inputs'!$C$6/'Other inputs'!$C$5)</f>
        <v>0</v>
      </c>
      <c r="AM292" s="156">
        <f t="shared" si="60"/>
        <v>0</v>
      </c>
      <c r="AN292" s="149">
        <f t="shared" si="61"/>
        <v>3.1214431729129983</v>
      </c>
      <c r="AO292" s="149">
        <f t="shared" si="62"/>
        <v>0</v>
      </c>
      <c r="AP292" s="149">
        <f t="shared" si="63"/>
        <v>0</v>
      </c>
      <c r="AQ292" s="188">
        <f t="shared" si="64"/>
        <v>0</v>
      </c>
      <c r="AR292" s="149"/>
      <c r="AS292" s="156">
        <f>IF(D292=$C$171,'Other inputs'!$C$12/1000000,SUM(AC292:AG292))</f>
        <v>0</v>
      </c>
      <c r="AT292" s="200">
        <f>IF(D292=$C$171,$Z$171*('Other inputs'!$C$6/'Other inputs'!$C$5),SUM(AH292:AL292))</f>
        <v>3.1214431729129983</v>
      </c>
      <c r="AU292" s="210">
        <f t="shared" si="65"/>
        <v>3.1214431729129983</v>
      </c>
      <c r="AV292" s="214"/>
      <c r="AW292" s="199">
        <f>IF($G292=1,0,IF($B292=$B$172,AC292*('Other inputs'!$F$6/'Other inputs'!$F$5)-('Other inputs'!$C$28/1000000),AC292*('Other inputs'!$F$6/'Other inputs'!$F$5)))</f>
        <v>0</v>
      </c>
      <c r="AX292" s="200">
        <f>IF($G292=1,0,IF($B292=$B$172,AD292*('Other inputs'!$F$6/'Other inputs'!$F$5)-('Other inputs'!$C$29/1000000),AD292*('Other inputs'!$F$6/'Other inputs'!$F$5)))</f>
        <v>0</v>
      </c>
      <c r="AY292" s="200">
        <f>IF($G292=1,0,AE292*('Other inputs'!$F$6/'Other inputs'!$F$5))</f>
        <v>0</v>
      </c>
      <c r="AZ292" s="200">
        <f>IF($G292=1,0,AF292*('Other inputs'!$F$6/'Other inputs'!$F$5))</f>
        <v>0</v>
      </c>
      <c r="BA292" s="200">
        <f>IF($G292=1,0,AG292*('Other inputs'!$F$6/'Other inputs'!$F$5))</f>
        <v>0</v>
      </c>
      <c r="BB292" s="199">
        <f>IF($G292=1,0,AH292*('Other inputs'!$C$7/'Other inputs'!$C$6))</f>
        <v>0</v>
      </c>
      <c r="BC292" s="200">
        <f>IF($G292=1,0,AI292*('Other inputs'!$C$7/'Other inputs'!$C$6))</f>
        <v>3.1214431729129983</v>
      </c>
      <c r="BD292" s="200">
        <f>IF($G292=1,0,AJ292*('Other inputs'!$C$7/'Other inputs'!$C$6))</f>
        <v>0</v>
      </c>
      <c r="BE292" s="200">
        <f>IF($G292=1,0,AK292*('Other inputs'!$C$7/'Other inputs'!$C$6))</f>
        <v>0</v>
      </c>
      <c r="BF292" s="200">
        <f>IF($G292=1,0,AL292*('Other inputs'!$C$7/'Other inputs'!$C$6))</f>
        <v>0</v>
      </c>
      <c r="BG292" s="199">
        <f t="shared" si="66"/>
        <v>0</v>
      </c>
      <c r="BH292" s="200">
        <f t="shared" si="67"/>
        <v>3.1214431729129983</v>
      </c>
      <c r="BI292" s="200">
        <f t="shared" si="68"/>
        <v>0</v>
      </c>
      <c r="BJ292" s="200">
        <f t="shared" si="69"/>
        <v>0</v>
      </c>
      <c r="BK292" s="210">
        <f t="shared" si="70"/>
        <v>0</v>
      </c>
      <c r="BL292" s="200"/>
      <c r="BM292" s="199">
        <f>IF(D292=C$171,'Other inputs'!$C$13/1000000,SUM(AW292:BA292))</f>
        <v>0</v>
      </c>
      <c r="BN292" s="200">
        <f>IF(B292=$B$171,$AT$171*('Other inputs'!$C$7/'Other inputs'!$C$6),SUM(BB292:BF292))</f>
        <v>3.1214431729129983</v>
      </c>
      <c r="BO292" s="188">
        <f t="shared" si="71"/>
        <v>3.1214431729129983</v>
      </c>
    </row>
    <row r="293" spans="2:67">
      <c r="B293" s="121" t="str">
        <f>'KI 2019-20'!B294</f>
        <v>E2836</v>
      </c>
      <c r="C293" s="160" t="str">
        <f t="shared" si="58"/>
        <v>E2836</v>
      </c>
      <c r="D293" s="160" t="str">
        <f t="shared" si="59"/>
        <v>E2836</v>
      </c>
      <c r="E293" t="str">
        <f>INDEX('KI 2019-20'!D$9:D$383,MATCH($B293,'KI 2019-20'!$B$9:$B$383,0))</f>
        <v>SD</v>
      </c>
      <c r="F293" t="str">
        <f>INDEX('KI 2019-20'!E$9:E$383,MATCH($B293,'KI 2019-20'!$B$9:$B$383,0))</f>
        <v>P1907</v>
      </c>
      <c r="G293" s="119">
        <v>2</v>
      </c>
      <c r="H293" s="120" t="str">
        <f>INDEX('KI 2019-20'!F$9:F$383,MATCH($B293,'KI 2019-20'!$B$9:$B$383,0))</f>
        <v>South Northamptonshire</v>
      </c>
      <c r="I293" s="154">
        <f>_xlfn.IFNA(IF($B293=$B$382,0,INDEX('I.Supplementary 2019-20'!N$8:N$191,MATCH($B293,'I.Supplementary 2019-20'!$B$8:$B$191,0))),INDEX('KI 2019-20'!N$9:N$383,MATCH($B293,'KI 2019-20'!$B$9:$B$383,0)))</f>
        <v>0</v>
      </c>
      <c r="J293" s="153">
        <f>_xlfn.IFNA(IF($B293=$B$382,0,INDEX('I.Supplementary 2019-20'!O$8:O$191,MATCH($B293,'I.Supplementary 2019-20'!$B$8:$B$191,0))),INDEX('KI 2019-20'!O$9:O$383,MATCH($B293,'KI 2019-20'!$B$9:$B$383,0)))</f>
        <v>0</v>
      </c>
      <c r="K293" s="153">
        <f>_xlfn.IFNA(IF($B293=$B$382,0,INDEX('I.Supplementary 2019-20'!P$8:P$191,MATCH($B293,'I.Supplementary 2019-20'!$B$8:$B$191,0))),INDEX('KI 2019-20'!P$9:P$383,MATCH($B293,'KI 2019-20'!$B$9:$B$383,0)))</f>
        <v>0</v>
      </c>
      <c r="L293" s="153">
        <f>_xlfn.IFNA(IF($B293=$B$382,0,INDEX('I.Supplementary 2019-20'!Q$8:Q$191,MATCH($B293,'I.Supplementary 2019-20'!$B$8:$B$191,0))),INDEX('KI 2019-20'!Q$9:Q$383,MATCH($B293,'KI 2019-20'!$B$9:$B$383,0)))</f>
        <v>0</v>
      </c>
      <c r="M293" s="155">
        <f>_xlfn.IFNA(IF($B293=$B$382,0,INDEX('I.Supplementary 2019-20'!R$8:R$191,MATCH($B293,'I.Supplementary 2019-20'!$B$8:$B$191,0))),INDEX('KI 2019-20'!R$9:R$383,MATCH($B293,'KI 2019-20'!$B$9:$B$383,0)))</f>
        <v>0</v>
      </c>
      <c r="N293" s="153">
        <f>_xlfn.IFNA(IF($B293=$B$382,0,INDEX('I.Supplementary 2019-20'!S$8:S$191,MATCH($B293,'I.Supplementary 2019-20'!$B$8:$B$191,0))),INDEX('KI 2019-20'!S$9:S$383,MATCH($B293,'KI 2019-20'!$B$9:$B$383,0)))</f>
        <v>0</v>
      </c>
      <c r="O293" s="153">
        <f>_xlfn.IFNA(IF($B293=$B$382,0,INDEX('I.Supplementary 2019-20'!T$8:T$191,MATCH($B293,'I.Supplementary 2019-20'!$B$8:$B$191,0))),INDEX('KI 2019-20'!T$9:T$383,MATCH($B293,'KI 2019-20'!$B$9:$B$383,0)))</f>
        <v>1.855579223070096</v>
      </c>
      <c r="P293" s="153">
        <f>_xlfn.IFNA(IF($B293=$B$382,0,INDEX('I.Supplementary 2019-20'!U$8:U$191,MATCH($B293,'I.Supplementary 2019-20'!$B$8:$B$191,0))),INDEX('KI 2019-20'!U$9:U$383,MATCH($B293,'KI 2019-20'!$B$9:$B$383,0)))</f>
        <v>0</v>
      </c>
      <c r="Q293" s="153">
        <f>_xlfn.IFNA(IF($B293=$B$382,0,INDEX('I.Supplementary 2019-20'!V$8:V$191,MATCH($B293,'I.Supplementary 2019-20'!$B$8:$B$191,0))),INDEX('KI 2019-20'!V$9:V$383,MATCH($B293,'KI 2019-20'!$B$9:$B$383,0)))</f>
        <v>0</v>
      </c>
      <c r="R293" s="155">
        <f>_xlfn.IFNA(IF($B293=$B$382,0,INDEX('I.Supplementary 2019-20'!W$8:W$191,MATCH($B293,'I.Supplementary 2019-20'!$B$8:$B$191,0))),INDEX('KI 2019-20'!W$9:W$383,MATCH($B293,'KI 2019-20'!$B$9:$B$383,0)))</f>
        <v>0</v>
      </c>
      <c r="S293" s="153">
        <f>_xlfn.IFNA(IF($B293=$B$382,0,INDEX('I.Supplementary 2019-20'!X$8:X$191,MATCH($B293,'I.Supplementary 2019-20'!$B$8:$B$191,0))),INDEX('KI 2019-20'!X$9:X$383,MATCH($B293,'KI 2019-20'!$B$9:$B$383,0)))</f>
        <v>0</v>
      </c>
      <c r="T293" s="153">
        <f>_xlfn.IFNA(IF($B293=$B$382,0,INDEX('I.Supplementary 2019-20'!Y$8:Y$191,MATCH($B293,'I.Supplementary 2019-20'!$B$8:$B$191,0))),INDEX('KI 2019-20'!Y$9:Y$383,MATCH($B293,'KI 2019-20'!$B$9:$B$383,0)))</f>
        <v>1.855579223070096</v>
      </c>
      <c r="U293" s="153">
        <f>_xlfn.IFNA(IF($B293=$B$382,0,INDEX('I.Supplementary 2019-20'!Z$8:Z$191,MATCH($B293,'I.Supplementary 2019-20'!$B$8:$B$191,0))),INDEX('KI 2019-20'!Z$9:Z$383,MATCH($B293,'KI 2019-20'!$B$9:$B$383,0)))</f>
        <v>0</v>
      </c>
      <c r="V293" s="153">
        <f>_xlfn.IFNA(IF($B293=$B$382,0,INDEX('I.Supplementary 2019-20'!AA$8:AA$191,MATCH($B293,'I.Supplementary 2019-20'!$B$8:$B$191,0))),INDEX('KI 2019-20'!AA$9:AA$383,MATCH($B293,'KI 2019-20'!$B$9:$B$383,0)))</f>
        <v>0</v>
      </c>
      <c r="W293" s="155">
        <f>_xlfn.IFNA(IF($B293=$B$382,0,INDEX('I.Supplementary 2019-20'!AB$8:AB$191,MATCH($B293,'I.Supplementary 2019-20'!$B$8:$B$191,0))),INDEX('KI 2019-20'!AB$9:AB$383,MATCH($B293,'KI 2019-20'!$B$9:$B$383,0)))</f>
        <v>0</v>
      </c>
      <c r="Y293" s="154">
        <f>_xlfn.IFNA(IF($B293=$B$382,0,INDEX('I.Supplementary 2019-20'!$I$8:$I$191,MATCH($B293,'I.Supplementary 2019-20'!$B$8:$B$191,0))),INDEX('KI 2019-20'!$I$9:$I$383,MATCH($B293,'KI 2019-20'!$B$9:$B$383,0)))</f>
        <v>0</v>
      </c>
      <c r="Z293" s="153">
        <f>_xlfn.IFNA(IF($B293=$B$382,0,INDEX('I.Supplementary 2019-20'!$J$8:$J$191,MATCH($B293,'I.Supplementary 2019-20'!$B$8:$B$191,0))),INDEX('KI 2019-20'!$J$9:$J$383,MATCH($B293,'KI 2019-20'!$B$9:$B$383,0)))</f>
        <v>1.855579223070096</v>
      </c>
      <c r="AA293" s="155">
        <f>_xlfn.IFNA(IF($B293=$B$382,0,INDEX('I.Supplementary 2019-20'!$H$8:$H$191,MATCH($B293,'I.Supplementary 2019-20'!$B$8:$B$191,0))),INDEX('KI 2019-20'!$H$9:$H$383,MATCH($B293,'KI 2019-20'!$B$9:$B$383,0)))</f>
        <v>1.855579223070096</v>
      </c>
      <c r="AC293" s="156">
        <f>I293*('Other inputs'!$C$6/'Other inputs'!$C$5)</f>
        <v>0</v>
      </c>
      <c r="AD293" s="149">
        <f>IF(B293=$B$35,J293*('Other inputs'!$C$6/'Other inputs'!$C$5)-('Other inputs'!$C$18/1000000),J293*('Other inputs'!$C$6/'Other inputs'!$C$5))</f>
        <v>0</v>
      </c>
      <c r="AE293" s="149">
        <f>K293*('Other inputs'!$C$6/'Other inputs'!$C$5)</f>
        <v>0</v>
      </c>
      <c r="AF293" s="149">
        <f>L293*('Other inputs'!$C$6/'Other inputs'!$C$5)</f>
        <v>0</v>
      </c>
      <c r="AG293" s="188">
        <f>M293*('Other inputs'!$C$6/'Other inputs'!$C$5)</f>
        <v>0</v>
      </c>
      <c r="AH293" s="149">
        <f>N293*('Other inputs'!$C$6/'Other inputs'!$C$5)</f>
        <v>0</v>
      </c>
      <c r="AI293" s="149">
        <f>O293*('Other inputs'!$C$6/'Other inputs'!$C$5)</f>
        <v>1.8858126930997514</v>
      </c>
      <c r="AJ293" s="149">
        <f>P293*('Other inputs'!$C$6/'Other inputs'!$C$5)</f>
        <v>0</v>
      </c>
      <c r="AK293" s="149">
        <f>Q293*('Other inputs'!$C$6/'Other inputs'!$C$5)</f>
        <v>0</v>
      </c>
      <c r="AL293" s="188">
        <f>R293*('Other inputs'!$C$6/'Other inputs'!$C$5)</f>
        <v>0</v>
      </c>
      <c r="AM293" s="156">
        <f t="shared" si="60"/>
        <v>0</v>
      </c>
      <c r="AN293" s="149">
        <f t="shared" si="61"/>
        <v>1.8858126930997514</v>
      </c>
      <c r="AO293" s="149">
        <f t="shared" si="62"/>
        <v>0</v>
      </c>
      <c r="AP293" s="149">
        <f t="shared" si="63"/>
        <v>0</v>
      </c>
      <c r="AQ293" s="188">
        <f t="shared" si="64"/>
        <v>0</v>
      </c>
      <c r="AR293" s="149"/>
      <c r="AS293" s="156">
        <f>IF(D293=$C$171,'Other inputs'!$C$12/1000000,SUM(AC293:AG293))</f>
        <v>0</v>
      </c>
      <c r="AT293" s="200">
        <f>IF(D293=$C$171,$Z$171*('Other inputs'!$C$6/'Other inputs'!$C$5),SUM(AH293:AL293))</f>
        <v>1.8858126930997514</v>
      </c>
      <c r="AU293" s="210">
        <f t="shared" si="65"/>
        <v>1.8858126930997514</v>
      </c>
      <c r="AV293" s="214"/>
      <c r="AW293" s="199">
        <f>IF($G293=1,0,IF($B293=$B$172,AC293*('Other inputs'!$F$6/'Other inputs'!$F$5)-('Other inputs'!$C$28/1000000),AC293*('Other inputs'!$F$6/'Other inputs'!$F$5)))</f>
        <v>0</v>
      </c>
      <c r="AX293" s="200">
        <f>IF($G293=1,0,IF($B293=$B$172,AD293*('Other inputs'!$F$6/'Other inputs'!$F$5)-('Other inputs'!$C$29/1000000),AD293*('Other inputs'!$F$6/'Other inputs'!$F$5)))</f>
        <v>0</v>
      </c>
      <c r="AY293" s="200">
        <f>IF($G293=1,0,AE293*('Other inputs'!$F$6/'Other inputs'!$F$5))</f>
        <v>0</v>
      </c>
      <c r="AZ293" s="200">
        <f>IF($G293=1,0,AF293*('Other inputs'!$F$6/'Other inputs'!$F$5))</f>
        <v>0</v>
      </c>
      <c r="BA293" s="200">
        <f>IF($G293=1,0,AG293*('Other inputs'!$F$6/'Other inputs'!$F$5))</f>
        <v>0</v>
      </c>
      <c r="BB293" s="199">
        <f>IF($G293=1,0,AH293*('Other inputs'!$C$7/'Other inputs'!$C$6))</f>
        <v>0</v>
      </c>
      <c r="BC293" s="200">
        <f>IF($G293=1,0,AI293*('Other inputs'!$C$7/'Other inputs'!$C$6))</f>
        <v>1.8858126930997514</v>
      </c>
      <c r="BD293" s="200">
        <f>IF($G293=1,0,AJ293*('Other inputs'!$C$7/'Other inputs'!$C$6))</f>
        <v>0</v>
      </c>
      <c r="BE293" s="200">
        <f>IF($G293=1,0,AK293*('Other inputs'!$C$7/'Other inputs'!$C$6))</f>
        <v>0</v>
      </c>
      <c r="BF293" s="200">
        <f>IF($G293=1,0,AL293*('Other inputs'!$C$7/'Other inputs'!$C$6))</f>
        <v>0</v>
      </c>
      <c r="BG293" s="199">
        <f t="shared" si="66"/>
        <v>0</v>
      </c>
      <c r="BH293" s="200">
        <f t="shared" si="67"/>
        <v>1.8858126930997514</v>
      </c>
      <c r="BI293" s="200">
        <f t="shared" si="68"/>
        <v>0</v>
      </c>
      <c r="BJ293" s="200">
        <f t="shared" si="69"/>
        <v>0</v>
      </c>
      <c r="BK293" s="210">
        <f t="shared" si="70"/>
        <v>0</v>
      </c>
      <c r="BL293" s="200"/>
      <c r="BM293" s="199">
        <f>IF(D293=C$171,'Other inputs'!$C$13/1000000,SUM(AW293:BA293))</f>
        <v>0</v>
      </c>
      <c r="BN293" s="200">
        <f>IF(B293=$B$171,$AT$171*('Other inputs'!$C$7/'Other inputs'!$C$6),SUM(BB293:BF293))</f>
        <v>1.8858126930997514</v>
      </c>
      <c r="BO293" s="188">
        <f t="shared" si="71"/>
        <v>1.8858126930997514</v>
      </c>
    </row>
    <row r="294" spans="2:67">
      <c r="B294" s="121" t="str">
        <f>'KI 2019-20'!B295</f>
        <v>E3133</v>
      </c>
      <c r="C294" s="160" t="str">
        <f t="shared" si="58"/>
        <v>E3133</v>
      </c>
      <c r="D294" s="160" t="str">
        <f t="shared" si="59"/>
        <v>E3133</v>
      </c>
      <c r="E294" t="str">
        <f>INDEX('KI 2019-20'!D$9:D$383,MATCH($B294,'KI 2019-20'!$B$9:$B$383,0))</f>
        <v>SD</v>
      </c>
      <c r="F294">
        <f>INDEX('KI 2019-20'!E$9:E$383,MATCH($B294,'KI 2019-20'!$B$9:$B$383,0))</f>
        <v>0</v>
      </c>
      <c r="G294" s="119">
        <v>0</v>
      </c>
      <c r="H294" s="120" t="str">
        <f>INDEX('KI 2019-20'!F$9:F$383,MATCH($B294,'KI 2019-20'!$B$9:$B$383,0))</f>
        <v>South Oxfordshire</v>
      </c>
      <c r="I294" s="154">
        <f>_xlfn.IFNA(IF($B294=$B$382,0,INDEX('I.Supplementary 2019-20'!N$8:N$191,MATCH($B294,'I.Supplementary 2019-20'!$B$8:$B$191,0))),INDEX('KI 2019-20'!N$9:N$383,MATCH($B294,'KI 2019-20'!$B$9:$B$383,0)))</f>
        <v>0</v>
      </c>
      <c r="J294" s="153">
        <f>_xlfn.IFNA(IF($B294=$B$382,0,INDEX('I.Supplementary 2019-20'!O$8:O$191,MATCH($B294,'I.Supplementary 2019-20'!$B$8:$B$191,0))),INDEX('KI 2019-20'!O$9:O$383,MATCH($B294,'KI 2019-20'!$B$9:$B$383,0)))</f>
        <v>0</v>
      </c>
      <c r="K294" s="153">
        <f>_xlfn.IFNA(IF($B294=$B$382,0,INDEX('I.Supplementary 2019-20'!P$8:P$191,MATCH($B294,'I.Supplementary 2019-20'!$B$8:$B$191,0))),INDEX('KI 2019-20'!P$9:P$383,MATCH($B294,'KI 2019-20'!$B$9:$B$383,0)))</f>
        <v>0</v>
      </c>
      <c r="L294" s="153">
        <f>_xlfn.IFNA(IF($B294=$B$382,0,INDEX('I.Supplementary 2019-20'!Q$8:Q$191,MATCH($B294,'I.Supplementary 2019-20'!$B$8:$B$191,0))),INDEX('KI 2019-20'!Q$9:Q$383,MATCH($B294,'KI 2019-20'!$B$9:$B$383,0)))</f>
        <v>0</v>
      </c>
      <c r="M294" s="155">
        <f>_xlfn.IFNA(IF($B294=$B$382,0,INDEX('I.Supplementary 2019-20'!R$8:R$191,MATCH($B294,'I.Supplementary 2019-20'!$B$8:$B$191,0))),INDEX('KI 2019-20'!R$9:R$383,MATCH($B294,'KI 2019-20'!$B$9:$B$383,0)))</f>
        <v>0</v>
      </c>
      <c r="N294" s="153">
        <f>_xlfn.IFNA(IF($B294=$B$382,0,INDEX('I.Supplementary 2019-20'!S$8:S$191,MATCH($B294,'I.Supplementary 2019-20'!$B$8:$B$191,0))),INDEX('KI 2019-20'!S$9:S$383,MATCH($B294,'KI 2019-20'!$B$9:$B$383,0)))</f>
        <v>0</v>
      </c>
      <c r="O294" s="153">
        <f>_xlfn.IFNA(IF($B294=$B$382,0,INDEX('I.Supplementary 2019-20'!T$8:T$191,MATCH($B294,'I.Supplementary 2019-20'!$B$8:$B$191,0))),INDEX('KI 2019-20'!T$9:T$383,MATCH($B294,'KI 2019-20'!$B$9:$B$383,0)))</f>
        <v>2.5631299033848438</v>
      </c>
      <c r="P294" s="153">
        <f>_xlfn.IFNA(IF($B294=$B$382,0,INDEX('I.Supplementary 2019-20'!U$8:U$191,MATCH($B294,'I.Supplementary 2019-20'!$B$8:$B$191,0))),INDEX('KI 2019-20'!U$9:U$383,MATCH($B294,'KI 2019-20'!$B$9:$B$383,0)))</f>
        <v>0</v>
      </c>
      <c r="Q294" s="153">
        <f>_xlfn.IFNA(IF($B294=$B$382,0,INDEX('I.Supplementary 2019-20'!V$8:V$191,MATCH($B294,'I.Supplementary 2019-20'!$B$8:$B$191,0))),INDEX('KI 2019-20'!V$9:V$383,MATCH($B294,'KI 2019-20'!$B$9:$B$383,0)))</f>
        <v>0</v>
      </c>
      <c r="R294" s="155">
        <f>_xlfn.IFNA(IF($B294=$B$382,0,INDEX('I.Supplementary 2019-20'!W$8:W$191,MATCH($B294,'I.Supplementary 2019-20'!$B$8:$B$191,0))),INDEX('KI 2019-20'!W$9:W$383,MATCH($B294,'KI 2019-20'!$B$9:$B$383,0)))</f>
        <v>0</v>
      </c>
      <c r="S294" s="153">
        <f>_xlfn.IFNA(IF($B294=$B$382,0,INDEX('I.Supplementary 2019-20'!X$8:X$191,MATCH($B294,'I.Supplementary 2019-20'!$B$8:$B$191,0))),INDEX('KI 2019-20'!X$9:X$383,MATCH($B294,'KI 2019-20'!$B$9:$B$383,0)))</f>
        <v>0</v>
      </c>
      <c r="T294" s="153">
        <f>_xlfn.IFNA(IF($B294=$B$382,0,INDEX('I.Supplementary 2019-20'!Y$8:Y$191,MATCH($B294,'I.Supplementary 2019-20'!$B$8:$B$191,0))),INDEX('KI 2019-20'!Y$9:Y$383,MATCH($B294,'KI 2019-20'!$B$9:$B$383,0)))</f>
        <v>2.5631299033848438</v>
      </c>
      <c r="U294" s="153">
        <f>_xlfn.IFNA(IF($B294=$B$382,0,INDEX('I.Supplementary 2019-20'!Z$8:Z$191,MATCH($B294,'I.Supplementary 2019-20'!$B$8:$B$191,0))),INDEX('KI 2019-20'!Z$9:Z$383,MATCH($B294,'KI 2019-20'!$B$9:$B$383,0)))</f>
        <v>0</v>
      </c>
      <c r="V294" s="153">
        <f>_xlfn.IFNA(IF($B294=$B$382,0,INDEX('I.Supplementary 2019-20'!AA$8:AA$191,MATCH($B294,'I.Supplementary 2019-20'!$B$8:$B$191,0))),INDEX('KI 2019-20'!AA$9:AA$383,MATCH($B294,'KI 2019-20'!$B$9:$B$383,0)))</f>
        <v>0</v>
      </c>
      <c r="W294" s="155">
        <f>_xlfn.IFNA(IF($B294=$B$382,0,INDEX('I.Supplementary 2019-20'!AB$8:AB$191,MATCH($B294,'I.Supplementary 2019-20'!$B$8:$B$191,0))),INDEX('KI 2019-20'!AB$9:AB$383,MATCH($B294,'KI 2019-20'!$B$9:$B$383,0)))</f>
        <v>0</v>
      </c>
      <c r="Y294" s="154">
        <f>_xlfn.IFNA(IF($B294=$B$382,0,INDEX('I.Supplementary 2019-20'!$I$8:$I$191,MATCH($B294,'I.Supplementary 2019-20'!$B$8:$B$191,0))),INDEX('KI 2019-20'!$I$9:$I$383,MATCH($B294,'KI 2019-20'!$B$9:$B$383,0)))</f>
        <v>0</v>
      </c>
      <c r="Z294" s="153">
        <f>_xlfn.IFNA(IF($B294=$B$382,0,INDEX('I.Supplementary 2019-20'!$J$8:$J$191,MATCH($B294,'I.Supplementary 2019-20'!$B$8:$B$191,0))),INDEX('KI 2019-20'!$J$9:$J$383,MATCH($B294,'KI 2019-20'!$B$9:$B$383,0)))</f>
        <v>2.5631299033848438</v>
      </c>
      <c r="AA294" s="155">
        <f>_xlfn.IFNA(IF($B294=$B$382,0,INDEX('I.Supplementary 2019-20'!$H$8:$H$191,MATCH($B294,'I.Supplementary 2019-20'!$B$8:$B$191,0))),INDEX('KI 2019-20'!$H$9:$H$383,MATCH($B294,'KI 2019-20'!$B$9:$B$383,0)))</f>
        <v>2.5631299033848438</v>
      </c>
      <c r="AC294" s="156">
        <f>I294*('Other inputs'!$C$6/'Other inputs'!$C$5)</f>
        <v>0</v>
      </c>
      <c r="AD294" s="149">
        <f>IF(B294=$B$35,J294*('Other inputs'!$C$6/'Other inputs'!$C$5)-('Other inputs'!$C$18/1000000),J294*('Other inputs'!$C$6/'Other inputs'!$C$5))</f>
        <v>0</v>
      </c>
      <c r="AE294" s="149">
        <f>K294*('Other inputs'!$C$6/'Other inputs'!$C$5)</f>
        <v>0</v>
      </c>
      <c r="AF294" s="149">
        <f>L294*('Other inputs'!$C$6/'Other inputs'!$C$5)</f>
        <v>0</v>
      </c>
      <c r="AG294" s="188">
        <f>M294*('Other inputs'!$C$6/'Other inputs'!$C$5)</f>
        <v>0</v>
      </c>
      <c r="AH294" s="149">
        <f>N294*('Other inputs'!$C$6/'Other inputs'!$C$5)</f>
        <v>0</v>
      </c>
      <c r="AI294" s="149">
        <f>O294*('Other inputs'!$C$6/'Other inputs'!$C$5)</f>
        <v>2.6048916940713585</v>
      </c>
      <c r="AJ294" s="149">
        <f>P294*('Other inputs'!$C$6/'Other inputs'!$C$5)</f>
        <v>0</v>
      </c>
      <c r="AK294" s="149">
        <f>Q294*('Other inputs'!$C$6/'Other inputs'!$C$5)</f>
        <v>0</v>
      </c>
      <c r="AL294" s="188">
        <f>R294*('Other inputs'!$C$6/'Other inputs'!$C$5)</f>
        <v>0</v>
      </c>
      <c r="AM294" s="156">
        <f t="shared" si="60"/>
        <v>0</v>
      </c>
      <c r="AN294" s="149">
        <f t="shared" si="61"/>
        <v>2.6048916940713585</v>
      </c>
      <c r="AO294" s="149">
        <f t="shared" si="62"/>
        <v>0</v>
      </c>
      <c r="AP294" s="149">
        <f t="shared" si="63"/>
        <v>0</v>
      </c>
      <c r="AQ294" s="188">
        <f t="shared" si="64"/>
        <v>0</v>
      </c>
      <c r="AR294" s="149"/>
      <c r="AS294" s="156">
        <f>IF(D294=$C$171,'Other inputs'!$C$12/1000000,SUM(AC294:AG294))</f>
        <v>0</v>
      </c>
      <c r="AT294" s="200">
        <f>IF(D294=$C$171,$Z$171*('Other inputs'!$C$6/'Other inputs'!$C$5),SUM(AH294:AL294))</f>
        <v>2.6048916940713585</v>
      </c>
      <c r="AU294" s="210">
        <f t="shared" si="65"/>
        <v>2.6048916940713585</v>
      </c>
      <c r="AV294" s="214"/>
      <c r="AW294" s="199">
        <f>IF($G294=1,0,IF($B294=$B$172,AC294*('Other inputs'!$F$6/'Other inputs'!$F$5)-('Other inputs'!$C$28/1000000),AC294*('Other inputs'!$F$6/'Other inputs'!$F$5)))</f>
        <v>0</v>
      </c>
      <c r="AX294" s="200">
        <f>IF($G294=1,0,IF($B294=$B$172,AD294*('Other inputs'!$F$6/'Other inputs'!$F$5)-('Other inputs'!$C$29/1000000),AD294*('Other inputs'!$F$6/'Other inputs'!$F$5)))</f>
        <v>0</v>
      </c>
      <c r="AY294" s="200">
        <f>IF($G294=1,0,AE294*('Other inputs'!$F$6/'Other inputs'!$F$5))</f>
        <v>0</v>
      </c>
      <c r="AZ294" s="200">
        <f>IF($G294=1,0,AF294*('Other inputs'!$F$6/'Other inputs'!$F$5))</f>
        <v>0</v>
      </c>
      <c r="BA294" s="200">
        <f>IF($G294=1,0,AG294*('Other inputs'!$F$6/'Other inputs'!$F$5))</f>
        <v>0</v>
      </c>
      <c r="BB294" s="199">
        <f>IF($G294=1,0,AH294*('Other inputs'!$C$7/'Other inputs'!$C$6))</f>
        <v>0</v>
      </c>
      <c r="BC294" s="200">
        <f>IF($G294=1,0,AI294*('Other inputs'!$C$7/'Other inputs'!$C$6))</f>
        <v>2.6048916940713585</v>
      </c>
      <c r="BD294" s="200">
        <f>IF($G294=1,0,AJ294*('Other inputs'!$C$7/'Other inputs'!$C$6))</f>
        <v>0</v>
      </c>
      <c r="BE294" s="200">
        <f>IF($G294=1,0,AK294*('Other inputs'!$C$7/'Other inputs'!$C$6))</f>
        <v>0</v>
      </c>
      <c r="BF294" s="200">
        <f>IF($G294=1,0,AL294*('Other inputs'!$C$7/'Other inputs'!$C$6))</f>
        <v>0</v>
      </c>
      <c r="BG294" s="199">
        <f t="shared" si="66"/>
        <v>0</v>
      </c>
      <c r="BH294" s="200">
        <f t="shared" si="67"/>
        <v>2.6048916940713585</v>
      </c>
      <c r="BI294" s="200">
        <f t="shared" si="68"/>
        <v>0</v>
      </c>
      <c r="BJ294" s="200">
        <f t="shared" si="69"/>
        <v>0</v>
      </c>
      <c r="BK294" s="210">
        <f t="shared" si="70"/>
        <v>0</v>
      </c>
      <c r="BL294" s="200"/>
      <c r="BM294" s="199">
        <f>IF(D294=C$171,'Other inputs'!$C$13/1000000,SUM(AW294:BA294))</f>
        <v>0</v>
      </c>
      <c r="BN294" s="200">
        <f>IF(B294=$B$171,$AT$171*('Other inputs'!$C$7/'Other inputs'!$C$6),SUM(BB294:BF294))</f>
        <v>2.6048916940713585</v>
      </c>
      <c r="BO294" s="188">
        <f t="shared" si="71"/>
        <v>2.6048916940713585</v>
      </c>
    </row>
    <row r="295" spans="2:67">
      <c r="B295" s="121" t="str">
        <f>'KI 2019-20'!B296</f>
        <v>E2342</v>
      </c>
      <c r="C295" s="160" t="str">
        <f t="shared" si="58"/>
        <v>E2342</v>
      </c>
      <c r="D295" s="160" t="str">
        <f t="shared" si="59"/>
        <v>E2342</v>
      </c>
      <c r="E295" t="str">
        <f>INDEX('KI 2019-20'!D$9:D$383,MATCH($B295,'KI 2019-20'!$B$9:$B$383,0))</f>
        <v>SD</v>
      </c>
      <c r="F295" t="str">
        <f>INDEX('KI 2019-20'!E$9:E$383,MATCH($B295,'KI 2019-20'!$B$9:$B$383,0))</f>
        <v>P1909</v>
      </c>
      <c r="G295" s="119">
        <v>0</v>
      </c>
      <c r="H295" s="120" t="str">
        <f>INDEX('KI 2019-20'!F$9:F$383,MATCH($B295,'KI 2019-20'!$B$9:$B$383,0))</f>
        <v>South Ribble</v>
      </c>
      <c r="I295" s="154">
        <f>_xlfn.IFNA(IF($B295=$B$382,0,INDEX('I.Supplementary 2019-20'!N$8:N$191,MATCH($B295,'I.Supplementary 2019-20'!$B$8:$B$191,0))),INDEX('KI 2019-20'!N$9:N$383,MATCH($B295,'KI 2019-20'!$B$9:$B$383,0)))</f>
        <v>0</v>
      </c>
      <c r="J295" s="153">
        <f>_xlfn.IFNA(IF($B295=$B$382,0,INDEX('I.Supplementary 2019-20'!O$8:O$191,MATCH($B295,'I.Supplementary 2019-20'!$B$8:$B$191,0))),INDEX('KI 2019-20'!O$9:O$383,MATCH($B295,'KI 2019-20'!$B$9:$B$383,0)))</f>
        <v>0</v>
      </c>
      <c r="K295" s="153">
        <f>_xlfn.IFNA(IF($B295=$B$382,0,INDEX('I.Supplementary 2019-20'!P$8:P$191,MATCH($B295,'I.Supplementary 2019-20'!$B$8:$B$191,0))),INDEX('KI 2019-20'!P$9:P$383,MATCH($B295,'KI 2019-20'!$B$9:$B$383,0)))</f>
        <v>0</v>
      </c>
      <c r="L295" s="153">
        <f>_xlfn.IFNA(IF($B295=$B$382,0,INDEX('I.Supplementary 2019-20'!Q$8:Q$191,MATCH($B295,'I.Supplementary 2019-20'!$B$8:$B$191,0))),INDEX('KI 2019-20'!Q$9:Q$383,MATCH($B295,'KI 2019-20'!$B$9:$B$383,0)))</f>
        <v>0</v>
      </c>
      <c r="M295" s="155">
        <f>_xlfn.IFNA(IF($B295=$B$382,0,INDEX('I.Supplementary 2019-20'!R$8:R$191,MATCH($B295,'I.Supplementary 2019-20'!$B$8:$B$191,0))),INDEX('KI 2019-20'!R$9:R$383,MATCH($B295,'KI 2019-20'!$B$9:$B$383,0)))</f>
        <v>0</v>
      </c>
      <c r="N295" s="153">
        <f>_xlfn.IFNA(IF($B295=$B$382,0,INDEX('I.Supplementary 2019-20'!S$8:S$191,MATCH($B295,'I.Supplementary 2019-20'!$B$8:$B$191,0))),INDEX('KI 2019-20'!S$9:S$383,MATCH($B295,'KI 2019-20'!$B$9:$B$383,0)))</f>
        <v>0</v>
      </c>
      <c r="O295" s="153">
        <f>_xlfn.IFNA(IF($B295=$B$382,0,INDEX('I.Supplementary 2019-20'!T$8:T$191,MATCH($B295,'I.Supplementary 2019-20'!$B$8:$B$191,0))),INDEX('KI 2019-20'!T$9:T$383,MATCH($B295,'KI 2019-20'!$B$9:$B$383,0)))</f>
        <v>2.3088297374317994</v>
      </c>
      <c r="P295" s="153">
        <f>_xlfn.IFNA(IF($B295=$B$382,0,INDEX('I.Supplementary 2019-20'!U$8:U$191,MATCH($B295,'I.Supplementary 2019-20'!$B$8:$B$191,0))),INDEX('KI 2019-20'!U$9:U$383,MATCH($B295,'KI 2019-20'!$B$9:$B$383,0)))</f>
        <v>0</v>
      </c>
      <c r="Q295" s="153">
        <f>_xlfn.IFNA(IF($B295=$B$382,0,INDEX('I.Supplementary 2019-20'!V$8:V$191,MATCH($B295,'I.Supplementary 2019-20'!$B$8:$B$191,0))),INDEX('KI 2019-20'!V$9:V$383,MATCH($B295,'KI 2019-20'!$B$9:$B$383,0)))</f>
        <v>0</v>
      </c>
      <c r="R295" s="155">
        <f>_xlfn.IFNA(IF($B295=$B$382,0,INDEX('I.Supplementary 2019-20'!W$8:W$191,MATCH($B295,'I.Supplementary 2019-20'!$B$8:$B$191,0))),INDEX('KI 2019-20'!W$9:W$383,MATCH($B295,'KI 2019-20'!$B$9:$B$383,0)))</f>
        <v>0</v>
      </c>
      <c r="S295" s="153">
        <f>_xlfn.IFNA(IF($B295=$B$382,0,INDEX('I.Supplementary 2019-20'!X$8:X$191,MATCH($B295,'I.Supplementary 2019-20'!$B$8:$B$191,0))),INDEX('KI 2019-20'!X$9:X$383,MATCH($B295,'KI 2019-20'!$B$9:$B$383,0)))</f>
        <v>0</v>
      </c>
      <c r="T295" s="153">
        <f>_xlfn.IFNA(IF($B295=$B$382,0,INDEX('I.Supplementary 2019-20'!Y$8:Y$191,MATCH($B295,'I.Supplementary 2019-20'!$B$8:$B$191,0))),INDEX('KI 2019-20'!Y$9:Y$383,MATCH($B295,'KI 2019-20'!$B$9:$B$383,0)))</f>
        <v>2.3088297374317994</v>
      </c>
      <c r="U295" s="153">
        <f>_xlfn.IFNA(IF($B295=$B$382,0,INDEX('I.Supplementary 2019-20'!Z$8:Z$191,MATCH($B295,'I.Supplementary 2019-20'!$B$8:$B$191,0))),INDEX('KI 2019-20'!Z$9:Z$383,MATCH($B295,'KI 2019-20'!$B$9:$B$383,0)))</f>
        <v>0</v>
      </c>
      <c r="V295" s="153">
        <f>_xlfn.IFNA(IF($B295=$B$382,0,INDEX('I.Supplementary 2019-20'!AA$8:AA$191,MATCH($B295,'I.Supplementary 2019-20'!$B$8:$B$191,0))),INDEX('KI 2019-20'!AA$9:AA$383,MATCH($B295,'KI 2019-20'!$B$9:$B$383,0)))</f>
        <v>0</v>
      </c>
      <c r="W295" s="155">
        <f>_xlfn.IFNA(IF($B295=$B$382,0,INDEX('I.Supplementary 2019-20'!AB$8:AB$191,MATCH($B295,'I.Supplementary 2019-20'!$B$8:$B$191,0))),INDEX('KI 2019-20'!AB$9:AB$383,MATCH($B295,'KI 2019-20'!$B$9:$B$383,0)))</f>
        <v>0</v>
      </c>
      <c r="Y295" s="154">
        <f>_xlfn.IFNA(IF($B295=$B$382,0,INDEX('I.Supplementary 2019-20'!$I$8:$I$191,MATCH($B295,'I.Supplementary 2019-20'!$B$8:$B$191,0))),INDEX('KI 2019-20'!$I$9:$I$383,MATCH($B295,'KI 2019-20'!$B$9:$B$383,0)))</f>
        <v>0</v>
      </c>
      <c r="Z295" s="153">
        <f>_xlfn.IFNA(IF($B295=$B$382,0,INDEX('I.Supplementary 2019-20'!$J$8:$J$191,MATCH($B295,'I.Supplementary 2019-20'!$B$8:$B$191,0))),INDEX('KI 2019-20'!$J$9:$J$383,MATCH($B295,'KI 2019-20'!$B$9:$B$383,0)))</f>
        <v>2.3088297374317994</v>
      </c>
      <c r="AA295" s="155">
        <f>_xlfn.IFNA(IF($B295=$B$382,0,INDEX('I.Supplementary 2019-20'!$H$8:$H$191,MATCH($B295,'I.Supplementary 2019-20'!$B$8:$B$191,0))),INDEX('KI 2019-20'!$H$9:$H$383,MATCH($B295,'KI 2019-20'!$B$9:$B$383,0)))</f>
        <v>2.3088297374317994</v>
      </c>
      <c r="AC295" s="156">
        <f>I295*('Other inputs'!$C$6/'Other inputs'!$C$5)</f>
        <v>0</v>
      </c>
      <c r="AD295" s="149">
        <f>IF(B295=$B$35,J295*('Other inputs'!$C$6/'Other inputs'!$C$5)-('Other inputs'!$C$18/1000000),J295*('Other inputs'!$C$6/'Other inputs'!$C$5))</f>
        <v>0</v>
      </c>
      <c r="AE295" s="149">
        <f>K295*('Other inputs'!$C$6/'Other inputs'!$C$5)</f>
        <v>0</v>
      </c>
      <c r="AF295" s="149">
        <f>L295*('Other inputs'!$C$6/'Other inputs'!$C$5)</f>
        <v>0</v>
      </c>
      <c r="AG295" s="188">
        <f>M295*('Other inputs'!$C$6/'Other inputs'!$C$5)</f>
        <v>0</v>
      </c>
      <c r="AH295" s="149">
        <f>N295*('Other inputs'!$C$6/'Other inputs'!$C$5)</f>
        <v>0</v>
      </c>
      <c r="AI295" s="149">
        <f>O295*('Other inputs'!$C$6/'Other inputs'!$C$5)</f>
        <v>2.3464481445589978</v>
      </c>
      <c r="AJ295" s="149">
        <f>P295*('Other inputs'!$C$6/'Other inputs'!$C$5)</f>
        <v>0</v>
      </c>
      <c r="AK295" s="149">
        <f>Q295*('Other inputs'!$C$6/'Other inputs'!$C$5)</f>
        <v>0</v>
      </c>
      <c r="AL295" s="188">
        <f>R295*('Other inputs'!$C$6/'Other inputs'!$C$5)</f>
        <v>0</v>
      </c>
      <c r="AM295" s="156">
        <f t="shared" si="60"/>
        <v>0</v>
      </c>
      <c r="AN295" s="149">
        <f t="shared" si="61"/>
        <v>2.3464481445589978</v>
      </c>
      <c r="AO295" s="149">
        <f t="shared" si="62"/>
        <v>0</v>
      </c>
      <c r="AP295" s="149">
        <f t="shared" si="63"/>
        <v>0</v>
      </c>
      <c r="AQ295" s="188">
        <f t="shared" si="64"/>
        <v>0</v>
      </c>
      <c r="AR295" s="149"/>
      <c r="AS295" s="156">
        <f>IF(D295=$C$171,'Other inputs'!$C$12/1000000,SUM(AC295:AG295))</f>
        <v>0</v>
      </c>
      <c r="AT295" s="200">
        <f>IF(D295=$C$171,$Z$171*('Other inputs'!$C$6/'Other inputs'!$C$5),SUM(AH295:AL295))</f>
        <v>2.3464481445589978</v>
      </c>
      <c r="AU295" s="210">
        <f t="shared" si="65"/>
        <v>2.3464481445589978</v>
      </c>
      <c r="AV295" s="214"/>
      <c r="AW295" s="199">
        <f>IF($G295=1,0,IF($B295=$B$172,AC295*('Other inputs'!$F$6/'Other inputs'!$F$5)-('Other inputs'!$C$28/1000000),AC295*('Other inputs'!$F$6/'Other inputs'!$F$5)))</f>
        <v>0</v>
      </c>
      <c r="AX295" s="200">
        <f>IF($G295=1,0,IF($B295=$B$172,AD295*('Other inputs'!$F$6/'Other inputs'!$F$5)-('Other inputs'!$C$29/1000000),AD295*('Other inputs'!$F$6/'Other inputs'!$F$5)))</f>
        <v>0</v>
      </c>
      <c r="AY295" s="200">
        <f>IF($G295=1,0,AE295*('Other inputs'!$F$6/'Other inputs'!$F$5))</f>
        <v>0</v>
      </c>
      <c r="AZ295" s="200">
        <f>IF($G295=1,0,AF295*('Other inputs'!$F$6/'Other inputs'!$F$5))</f>
        <v>0</v>
      </c>
      <c r="BA295" s="200">
        <f>IF($G295=1,0,AG295*('Other inputs'!$F$6/'Other inputs'!$F$5))</f>
        <v>0</v>
      </c>
      <c r="BB295" s="199">
        <f>IF($G295=1,0,AH295*('Other inputs'!$C$7/'Other inputs'!$C$6))</f>
        <v>0</v>
      </c>
      <c r="BC295" s="200">
        <f>IF($G295=1,0,AI295*('Other inputs'!$C$7/'Other inputs'!$C$6))</f>
        <v>2.3464481445589978</v>
      </c>
      <c r="BD295" s="200">
        <f>IF($G295=1,0,AJ295*('Other inputs'!$C$7/'Other inputs'!$C$6))</f>
        <v>0</v>
      </c>
      <c r="BE295" s="200">
        <f>IF($G295=1,0,AK295*('Other inputs'!$C$7/'Other inputs'!$C$6))</f>
        <v>0</v>
      </c>
      <c r="BF295" s="200">
        <f>IF($G295=1,0,AL295*('Other inputs'!$C$7/'Other inputs'!$C$6))</f>
        <v>0</v>
      </c>
      <c r="BG295" s="199">
        <f t="shared" si="66"/>
        <v>0</v>
      </c>
      <c r="BH295" s="200">
        <f t="shared" si="67"/>
        <v>2.3464481445589978</v>
      </c>
      <c r="BI295" s="200">
        <f t="shared" si="68"/>
        <v>0</v>
      </c>
      <c r="BJ295" s="200">
        <f t="shared" si="69"/>
        <v>0</v>
      </c>
      <c r="BK295" s="210">
        <f t="shared" si="70"/>
        <v>0</v>
      </c>
      <c r="BL295" s="200"/>
      <c r="BM295" s="199">
        <f>IF(D295=C$171,'Other inputs'!$C$13/1000000,SUM(AW295:BA295))</f>
        <v>0</v>
      </c>
      <c r="BN295" s="200">
        <f>IF(B295=$B$171,$AT$171*('Other inputs'!$C$7/'Other inputs'!$C$6),SUM(BB295:BF295))</f>
        <v>2.3464481445589978</v>
      </c>
      <c r="BO295" s="188">
        <f t="shared" si="71"/>
        <v>2.3464481445589978</v>
      </c>
    </row>
    <row r="296" spans="2:67">
      <c r="B296" s="121" t="str">
        <f>'KI 2019-20'!B297</f>
        <v>E3334</v>
      </c>
      <c r="C296" s="160" t="str">
        <f t="shared" si="58"/>
        <v>E3334</v>
      </c>
      <c r="D296" s="160" t="str">
        <f t="shared" si="59"/>
        <v>E3334</v>
      </c>
      <c r="E296" t="str">
        <f>INDEX('KI 2019-20'!D$9:D$383,MATCH($B296,'KI 2019-20'!$B$9:$B$383,0))</f>
        <v>SD</v>
      </c>
      <c r="F296" t="str">
        <f>INDEX('KI 2019-20'!E$9:E$383,MATCH($B296,'KI 2019-20'!$B$9:$B$383,0))</f>
        <v>P1911</v>
      </c>
      <c r="G296" s="119">
        <v>0</v>
      </c>
      <c r="H296" s="120" t="str">
        <f>INDEX('KI 2019-20'!F$9:F$383,MATCH($B296,'KI 2019-20'!$B$9:$B$383,0))</f>
        <v>South Somerset</v>
      </c>
      <c r="I296" s="154">
        <f>_xlfn.IFNA(IF($B296=$B$382,0,INDEX('I.Supplementary 2019-20'!N$8:N$191,MATCH($B296,'I.Supplementary 2019-20'!$B$8:$B$191,0))),INDEX('KI 2019-20'!N$9:N$383,MATCH($B296,'KI 2019-20'!$B$9:$B$383,0)))</f>
        <v>0</v>
      </c>
      <c r="J296" s="153">
        <f>_xlfn.IFNA(IF($B296=$B$382,0,INDEX('I.Supplementary 2019-20'!O$8:O$191,MATCH($B296,'I.Supplementary 2019-20'!$B$8:$B$191,0))),INDEX('KI 2019-20'!O$9:O$383,MATCH($B296,'KI 2019-20'!$B$9:$B$383,0)))</f>
        <v>0</v>
      </c>
      <c r="K296" s="153">
        <f>_xlfn.IFNA(IF($B296=$B$382,0,INDEX('I.Supplementary 2019-20'!P$8:P$191,MATCH($B296,'I.Supplementary 2019-20'!$B$8:$B$191,0))),INDEX('KI 2019-20'!P$9:P$383,MATCH($B296,'KI 2019-20'!$B$9:$B$383,0)))</f>
        <v>0</v>
      </c>
      <c r="L296" s="153">
        <f>_xlfn.IFNA(IF($B296=$B$382,0,INDEX('I.Supplementary 2019-20'!Q$8:Q$191,MATCH($B296,'I.Supplementary 2019-20'!$B$8:$B$191,0))),INDEX('KI 2019-20'!Q$9:Q$383,MATCH($B296,'KI 2019-20'!$B$9:$B$383,0)))</f>
        <v>0</v>
      </c>
      <c r="M296" s="155">
        <f>_xlfn.IFNA(IF($B296=$B$382,0,INDEX('I.Supplementary 2019-20'!R$8:R$191,MATCH($B296,'I.Supplementary 2019-20'!$B$8:$B$191,0))),INDEX('KI 2019-20'!R$9:R$383,MATCH($B296,'KI 2019-20'!$B$9:$B$383,0)))</f>
        <v>0</v>
      </c>
      <c r="N296" s="153">
        <f>_xlfn.IFNA(IF($B296=$B$382,0,INDEX('I.Supplementary 2019-20'!S$8:S$191,MATCH($B296,'I.Supplementary 2019-20'!$B$8:$B$191,0))),INDEX('KI 2019-20'!S$9:S$383,MATCH($B296,'KI 2019-20'!$B$9:$B$383,0)))</f>
        <v>0</v>
      </c>
      <c r="O296" s="153">
        <f>_xlfn.IFNA(IF($B296=$B$382,0,INDEX('I.Supplementary 2019-20'!T$8:T$191,MATCH($B296,'I.Supplementary 2019-20'!$B$8:$B$191,0))),INDEX('KI 2019-20'!T$9:T$383,MATCH($B296,'KI 2019-20'!$B$9:$B$383,0)))</f>
        <v>3.6084326318838804</v>
      </c>
      <c r="P296" s="153">
        <f>_xlfn.IFNA(IF($B296=$B$382,0,INDEX('I.Supplementary 2019-20'!U$8:U$191,MATCH($B296,'I.Supplementary 2019-20'!$B$8:$B$191,0))),INDEX('KI 2019-20'!U$9:U$383,MATCH($B296,'KI 2019-20'!$B$9:$B$383,0)))</f>
        <v>0</v>
      </c>
      <c r="Q296" s="153">
        <f>_xlfn.IFNA(IF($B296=$B$382,0,INDEX('I.Supplementary 2019-20'!V$8:V$191,MATCH($B296,'I.Supplementary 2019-20'!$B$8:$B$191,0))),INDEX('KI 2019-20'!V$9:V$383,MATCH($B296,'KI 2019-20'!$B$9:$B$383,0)))</f>
        <v>0</v>
      </c>
      <c r="R296" s="155">
        <f>_xlfn.IFNA(IF($B296=$B$382,0,INDEX('I.Supplementary 2019-20'!W$8:W$191,MATCH($B296,'I.Supplementary 2019-20'!$B$8:$B$191,0))),INDEX('KI 2019-20'!W$9:W$383,MATCH($B296,'KI 2019-20'!$B$9:$B$383,0)))</f>
        <v>0</v>
      </c>
      <c r="S296" s="153">
        <f>_xlfn.IFNA(IF($B296=$B$382,0,INDEX('I.Supplementary 2019-20'!X$8:X$191,MATCH($B296,'I.Supplementary 2019-20'!$B$8:$B$191,0))),INDEX('KI 2019-20'!X$9:X$383,MATCH($B296,'KI 2019-20'!$B$9:$B$383,0)))</f>
        <v>0</v>
      </c>
      <c r="T296" s="153">
        <f>_xlfn.IFNA(IF($B296=$B$382,0,INDEX('I.Supplementary 2019-20'!Y$8:Y$191,MATCH($B296,'I.Supplementary 2019-20'!$B$8:$B$191,0))),INDEX('KI 2019-20'!Y$9:Y$383,MATCH($B296,'KI 2019-20'!$B$9:$B$383,0)))</f>
        <v>3.6084326318838804</v>
      </c>
      <c r="U296" s="153">
        <f>_xlfn.IFNA(IF($B296=$B$382,0,INDEX('I.Supplementary 2019-20'!Z$8:Z$191,MATCH($B296,'I.Supplementary 2019-20'!$B$8:$B$191,0))),INDEX('KI 2019-20'!Z$9:Z$383,MATCH($B296,'KI 2019-20'!$B$9:$B$383,0)))</f>
        <v>0</v>
      </c>
      <c r="V296" s="153">
        <f>_xlfn.IFNA(IF($B296=$B$382,0,INDEX('I.Supplementary 2019-20'!AA$8:AA$191,MATCH($B296,'I.Supplementary 2019-20'!$B$8:$B$191,0))),INDEX('KI 2019-20'!AA$9:AA$383,MATCH($B296,'KI 2019-20'!$B$9:$B$383,0)))</f>
        <v>0</v>
      </c>
      <c r="W296" s="155">
        <f>_xlfn.IFNA(IF($B296=$B$382,0,INDEX('I.Supplementary 2019-20'!AB$8:AB$191,MATCH($B296,'I.Supplementary 2019-20'!$B$8:$B$191,0))),INDEX('KI 2019-20'!AB$9:AB$383,MATCH($B296,'KI 2019-20'!$B$9:$B$383,0)))</f>
        <v>0</v>
      </c>
      <c r="Y296" s="154">
        <f>_xlfn.IFNA(IF($B296=$B$382,0,INDEX('I.Supplementary 2019-20'!$I$8:$I$191,MATCH($B296,'I.Supplementary 2019-20'!$B$8:$B$191,0))),INDEX('KI 2019-20'!$I$9:$I$383,MATCH($B296,'KI 2019-20'!$B$9:$B$383,0)))</f>
        <v>0</v>
      </c>
      <c r="Z296" s="153">
        <f>_xlfn.IFNA(IF($B296=$B$382,0,INDEX('I.Supplementary 2019-20'!$J$8:$J$191,MATCH($B296,'I.Supplementary 2019-20'!$B$8:$B$191,0))),INDEX('KI 2019-20'!$J$9:$J$383,MATCH($B296,'KI 2019-20'!$B$9:$B$383,0)))</f>
        <v>3.6084326318838804</v>
      </c>
      <c r="AA296" s="155">
        <f>_xlfn.IFNA(IF($B296=$B$382,0,INDEX('I.Supplementary 2019-20'!$H$8:$H$191,MATCH($B296,'I.Supplementary 2019-20'!$B$8:$B$191,0))),INDEX('KI 2019-20'!$H$9:$H$383,MATCH($B296,'KI 2019-20'!$B$9:$B$383,0)))</f>
        <v>3.6084326318838804</v>
      </c>
      <c r="AC296" s="156">
        <f>I296*('Other inputs'!$C$6/'Other inputs'!$C$5)</f>
        <v>0</v>
      </c>
      <c r="AD296" s="149">
        <f>IF(B296=$B$35,J296*('Other inputs'!$C$6/'Other inputs'!$C$5)-('Other inputs'!$C$18/1000000),J296*('Other inputs'!$C$6/'Other inputs'!$C$5))</f>
        <v>0</v>
      </c>
      <c r="AE296" s="149">
        <f>K296*('Other inputs'!$C$6/'Other inputs'!$C$5)</f>
        <v>0</v>
      </c>
      <c r="AF296" s="149">
        <f>L296*('Other inputs'!$C$6/'Other inputs'!$C$5)</f>
        <v>0</v>
      </c>
      <c r="AG296" s="188">
        <f>M296*('Other inputs'!$C$6/'Other inputs'!$C$5)</f>
        <v>0</v>
      </c>
      <c r="AH296" s="149">
        <f>N296*('Other inputs'!$C$6/'Other inputs'!$C$5)</f>
        <v>0</v>
      </c>
      <c r="AI296" s="149">
        <f>O296*('Other inputs'!$C$6/'Other inputs'!$C$5)</f>
        <v>3.6672258315887096</v>
      </c>
      <c r="AJ296" s="149">
        <f>P296*('Other inputs'!$C$6/'Other inputs'!$C$5)</f>
        <v>0</v>
      </c>
      <c r="AK296" s="149">
        <f>Q296*('Other inputs'!$C$6/'Other inputs'!$C$5)</f>
        <v>0</v>
      </c>
      <c r="AL296" s="188">
        <f>R296*('Other inputs'!$C$6/'Other inputs'!$C$5)</f>
        <v>0</v>
      </c>
      <c r="AM296" s="156">
        <f t="shared" si="60"/>
        <v>0</v>
      </c>
      <c r="AN296" s="149">
        <f t="shared" si="61"/>
        <v>3.6672258315887096</v>
      </c>
      <c r="AO296" s="149">
        <f t="shared" si="62"/>
        <v>0</v>
      </c>
      <c r="AP296" s="149">
        <f t="shared" si="63"/>
        <v>0</v>
      </c>
      <c r="AQ296" s="188">
        <f t="shared" si="64"/>
        <v>0</v>
      </c>
      <c r="AR296" s="149"/>
      <c r="AS296" s="156">
        <f>IF(D296=$C$171,'Other inputs'!$C$12/1000000,SUM(AC296:AG296))</f>
        <v>0</v>
      </c>
      <c r="AT296" s="200">
        <f>IF(D296=$C$171,$Z$171*('Other inputs'!$C$6/'Other inputs'!$C$5),SUM(AH296:AL296))</f>
        <v>3.6672258315887096</v>
      </c>
      <c r="AU296" s="210">
        <f t="shared" si="65"/>
        <v>3.6672258315887096</v>
      </c>
      <c r="AV296" s="214"/>
      <c r="AW296" s="199">
        <f>IF($G296=1,0,IF($B296=$B$172,AC296*('Other inputs'!$F$6/'Other inputs'!$F$5)-('Other inputs'!$C$28/1000000),AC296*('Other inputs'!$F$6/'Other inputs'!$F$5)))</f>
        <v>0</v>
      </c>
      <c r="AX296" s="200">
        <f>IF($G296=1,0,IF($B296=$B$172,AD296*('Other inputs'!$F$6/'Other inputs'!$F$5)-('Other inputs'!$C$29/1000000),AD296*('Other inputs'!$F$6/'Other inputs'!$F$5)))</f>
        <v>0</v>
      </c>
      <c r="AY296" s="200">
        <f>IF($G296=1,0,AE296*('Other inputs'!$F$6/'Other inputs'!$F$5))</f>
        <v>0</v>
      </c>
      <c r="AZ296" s="200">
        <f>IF($G296=1,0,AF296*('Other inputs'!$F$6/'Other inputs'!$F$5))</f>
        <v>0</v>
      </c>
      <c r="BA296" s="200">
        <f>IF($G296=1,0,AG296*('Other inputs'!$F$6/'Other inputs'!$F$5))</f>
        <v>0</v>
      </c>
      <c r="BB296" s="199">
        <f>IF($G296=1,0,AH296*('Other inputs'!$C$7/'Other inputs'!$C$6))</f>
        <v>0</v>
      </c>
      <c r="BC296" s="200">
        <f>IF($G296=1,0,AI296*('Other inputs'!$C$7/'Other inputs'!$C$6))</f>
        <v>3.6672258315887096</v>
      </c>
      <c r="BD296" s="200">
        <f>IF($G296=1,0,AJ296*('Other inputs'!$C$7/'Other inputs'!$C$6))</f>
        <v>0</v>
      </c>
      <c r="BE296" s="200">
        <f>IF($G296=1,0,AK296*('Other inputs'!$C$7/'Other inputs'!$C$6))</f>
        <v>0</v>
      </c>
      <c r="BF296" s="200">
        <f>IF($G296=1,0,AL296*('Other inputs'!$C$7/'Other inputs'!$C$6))</f>
        <v>0</v>
      </c>
      <c r="BG296" s="199">
        <f t="shared" si="66"/>
        <v>0</v>
      </c>
      <c r="BH296" s="200">
        <f t="shared" si="67"/>
        <v>3.6672258315887096</v>
      </c>
      <c r="BI296" s="200">
        <f t="shared" si="68"/>
        <v>0</v>
      </c>
      <c r="BJ296" s="200">
        <f t="shared" si="69"/>
        <v>0</v>
      </c>
      <c r="BK296" s="210">
        <f t="shared" si="70"/>
        <v>0</v>
      </c>
      <c r="BL296" s="200"/>
      <c r="BM296" s="199">
        <f>IF(D296=C$171,'Other inputs'!$C$13/1000000,SUM(AW296:BA296))</f>
        <v>0</v>
      </c>
      <c r="BN296" s="200">
        <f>IF(B296=$B$171,$AT$171*('Other inputs'!$C$7/'Other inputs'!$C$6),SUM(BB296:BF296))</f>
        <v>3.6672258315887096</v>
      </c>
      <c r="BO296" s="188">
        <f t="shared" si="71"/>
        <v>3.6672258315887096</v>
      </c>
    </row>
    <row r="297" spans="2:67">
      <c r="B297" s="121" t="str">
        <f>'KI 2019-20'!B298</f>
        <v>E3435</v>
      </c>
      <c r="C297" s="160" t="str">
        <f t="shared" si="58"/>
        <v>E3435</v>
      </c>
      <c r="D297" s="160" t="str">
        <f t="shared" si="59"/>
        <v>E3435</v>
      </c>
      <c r="E297" t="str">
        <f>INDEX('KI 2019-20'!D$9:D$383,MATCH($B297,'KI 2019-20'!$B$9:$B$383,0))</f>
        <v>SD</v>
      </c>
      <c r="F297" t="str">
        <f>INDEX('KI 2019-20'!E$9:E$383,MATCH($B297,'KI 2019-20'!$B$9:$B$383,0))</f>
        <v>P1902</v>
      </c>
      <c r="G297" s="119">
        <v>0</v>
      </c>
      <c r="H297" s="120" t="str">
        <f>INDEX('KI 2019-20'!F$9:F$383,MATCH($B297,'KI 2019-20'!$B$9:$B$383,0))</f>
        <v>South Staffordshire</v>
      </c>
      <c r="I297" s="154">
        <f>_xlfn.IFNA(IF($B297=$B$382,0,INDEX('I.Supplementary 2019-20'!N$8:N$191,MATCH($B297,'I.Supplementary 2019-20'!$B$8:$B$191,0))),INDEX('KI 2019-20'!N$9:N$383,MATCH($B297,'KI 2019-20'!$B$9:$B$383,0)))</f>
        <v>0</v>
      </c>
      <c r="J297" s="153">
        <f>_xlfn.IFNA(IF($B297=$B$382,0,INDEX('I.Supplementary 2019-20'!O$8:O$191,MATCH($B297,'I.Supplementary 2019-20'!$B$8:$B$191,0))),INDEX('KI 2019-20'!O$9:O$383,MATCH($B297,'KI 2019-20'!$B$9:$B$383,0)))</f>
        <v>9.3054953692124229E-2</v>
      </c>
      <c r="K297" s="153">
        <f>_xlfn.IFNA(IF($B297=$B$382,0,INDEX('I.Supplementary 2019-20'!P$8:P$191,MATCH($B297,'I.Supplementary 2019-20'!$B$8:$B$191,0))),INDEX('KI 2019-20'!P$9:P$383,MATCH($B297,'KI 2019-20'!$B$9:$B$383,0)))</f>
        <v>0</v>
      </c>
      <c r="L297" s="153">
        <f>_xlfn.IFNA(IF($B297=$B$382,0,INDEX('I.Supplementary 2019-20'!Q$8:Q$191,MATCH($B297,'I.Supplementary 2019-20'!$B$8:$B$191,0))),INDEX('KI 2019-20'!Q$9:Q$383,MATCH($B297,'KI 2019-20'!$B$9:$B$383,0)))</f>
        <v>0</v>
      </c>
      <c r="M297" s="155">
        <f>_xlfn.IFNA(IF($B297=$B$382,0,INDEX('I.Supplementary 2019-20'!R$8:R$191,MATCH($B297,'I.Supplementary 2019-20'!$B$8:$B$191,0))),INDEX('KI 2019-20'!R$9:R$383,MATCH($B297,'KI 2019-20'!$B$9:$B$383,0)))</f>
        <v>0</v>
      </c>
      <c r="N297" s="153">
        <f>_xlfn.IFNA(IF($B297=$B$382,0,INDEX('I.Supplementary 2019-20'!S$8:S$191,MATCH($B297,'I.Supplementary 2019-20'!$B$8:$B$191,0))),INDEX('KI 2019-20'!S$9:S$383,MATCH($B297,'KI 2019-20'!$B$9:$B$383,0)))</f>
        <v>0</v>
      </c>
      <c r="O297" s="153">
        <f>_xlfn.IFNA(IF($B297=$B$382,0,INDEX('I.Supplementary 2019-20'!T$8:T$191,MATCH($B297,'I.Supplementary 2019-20'!$B$8:$B$191,0))),INDEX('KI 2019-20'!T$9:T$383,MATCH($B297,'KI 2019-20'!$B$9:$B$383,0)))</f>
        <v>2.3101995747755528</v>
      </c>
      <c r="P297" s="153">
        <f>_xlfn.IFNA(IF($B297=$B$382,0,INDEX('I.Supplementary 2019-20'!U$8:U$191,MATCH($B297,'I.Supplementary 2019-20'!$B$8:$B$191,0))),INDEX('KI 2019-20'!U$9:U$383,MATCH($B297,'KI 2019-20'!$B$9:$B$383,0)))</f>
        <v>0</v>
      </c>
      <c r="Q297" s="153">
        <f>_xlfn.IFNA(IF($B297=$B$382,0,INDEX('I.Supplementary 2019-20'!V$8:V$191,MATCH($B297,'I.Supplementary 2019-20'!$B$8:$B$191,0))),INDEX('KI 2019-20'!V$9:V$383,MATCH($B297,'KI 2019-20'!$B$9:$B$383,0)))</f>
        <v>0</v>
      </c>
      <c r="R297" s="155">
        <f>_xlfn.IFNA(IF($B297=$B$382,0,INDEX('I.Supplementary 2019-20'!W$8:W$191,MATCH($B297,'I.Supplementary 2019-20'!$B$8:$B$191,0))),INDEX('KI 2019-20'!W$9:W$383,MATCH($B297,'KI 2019-20'!$B$9:$B$383,0)))</f>
        <v>0</v>
      </c>
      <c r="S297" s="153">
        <f>_xlfn.IFNA(IF($B297=$B$382,0,INDEX('I.Supplementary 2019-20'!X$8:X$191,MATCH($B297,'I.Supplementary 2019-20'!$B$8:$B$191,0))),INDEX('KI 2019-20'!X$9:X$383,MATCH($B297,'KI 2019-20'!$B$9:$B$383,0)))</f>
        <v>0</v>
      </c>
      <c r="T297" s="153">
        <f>_xlfn.IFNA(IF($B297=$B$382,0,INDEX('I.Supplementary 2019-20'!Y$8:Y$191,MATCH($B297,'I.Supplementary 2019-20'!$B$8:$B$191,0))),INDEX('KI 2019-20'!Y$9:Y$383,MATCH($B297,'KI 2019-20'!$B$9:$B$383,0)))</f>
        <v>2.4032545284676772</v>
      </c>
      <c r="U297" s="153">
        <f>_xlfn.IFNA(IF($B297=$B$382,0,INDEX('I.Supplementary 2019-20'!Z$8:Z$191,MATCH($B297,'I.Supplementary 2019-20'!$B$8:$B$191,0))),INDEX('KI 2019-20'!Z$9:Z$383,MATCH($B297,'KI 2019-20'!$B$9:$B$383,0)))</f>
        <v>0</v>
      </c>
      <c r="V297" s="153">
        <f>_xlfn.IFNA(IF($B297=$B$382,0,INDEX('I.Supplementary 2019-20'!AA$8:AA$191,MATCH($B297,'I.Supplementary 2019-20'!$B$8:$B$191,0))),INDEX('KI 2019-20'!AA$9:AA$383,MATCH($B297,'KI 2019-20'!$B$9:$B$383,0)))</f>
        <v>0</v>
      </c>
      <c r="W297" s="155">
        <f>_xlfn.IFNA(IF($B297=$B$382,0,INDEX('I.Supplementary 2019-20'!AB$8:AB$191,MATCH($B297,'I.Supplementary 2019-20'!$B$8:$B$191,0))),INDEX('KI 2019-20'!AB$9:AB$383,MATCH($B297,'KI 2019-20'!$B$9:$B$383,0)))</f>
        <v>0</v>
      </c>
      <c r="Y297" s="154">
        <f>_xlfn.IFNA(IF($B297=$B$382,0,INDEX('I.Supplementary 2019-20'!$I$8:$I$191,MATCH($B297,'I.Supplementary 2019-20'!$B$8:$B$191,0))),INDEX('KI 2019-20'!$I$9:$I$383,MATCH($B297,'KI 2019-20'!$B$9:$B$383,0)))</f>
        <v>9.3054953692124229E-2</v>
      </c>
      <c r="Z297" s="153">
        <f>_xlfn.IFNA(IF($B297=$B$382,0,INDEX('I.Supplementary 2019-20'!$J$8:$J$191,MATCH($B297,'I.Supplementary 2019-20'!$B$8:$B$191,0))),INDEX('KI 2019-20'!$J$9:$J$383,MATCH($B297,'KI 2019-20'!$B$9:$B$383,0)))</f>
        <v>2.3101995747755528</v>
      </c>
      <c r="AA297" s="155">
        <f>_xlfn.IFNA(IF($B297=$B$382,0,INDEX('I.Supplementary 2019-20'!$H$8:$H$191,MATCH($B297,'I.Supplementary 2019-20'!$B$8:$B$191,0))),INDEX('KI 2019-20'!$H$9:$H$383,MATCH($B297,'KI 2019-20'!$B$9:$B$383,0)))</f>
        <v>2.4032545284676772</v>
      </c>
      <c r="AC297" s="156">
        <f>I297*('Other inputs'!$C$6/'Other inputs'!$C$5)</f>
        <v>0</v>
      </c>
      <c r="AD297" s="149">
        <f>IF(B297=$B$35,J297*('Other inputs'!$C$6/'Other inputs'!$C$5)-('Other inputs'!$C$18/1000000),J297*('Other inputs'!$C$6/'Other inputs'!$C$5))</f>
        <v>9.4571124017046829E-2</v>
      </c>
      <c r="AE297" s="149">
        <f>K297*('Other inputs'!$C$6/'Other inputs'!$C$5)</f>
        <v>0</v>
      </c>
      <c r="AF297" s="149">
        <f>L297*('Other inputs'!$C$6/'Other inputs'!$C$5)</f>
        <v>0</v>
      </c>
      <c r="AG297" s="188">
        <f>M297*('Other inputs'!$C$6/'Other inputs'!$C$5)</f>
        <v>0</v>
      </c>
      <c r="AH297" s="149">
        <f>N297*('Other inputs'!$C$6/'Other inputs'!$C$5)</f>
        <v>0</v>
      </c>
      <c r="AI297" s="149">
        <f>O297*('Other inputs'!$C$6/'Other inputs'!$C$5)</f>
        <v>2.3478403010448083</v>
      </c>
      <c r="AJ297" s="149">
        <f>P297*('Other inputs'!$C$6/'Other inputs'!$C$5)</f>
        <v>0</v>
      </c>
      <c r="AK297" s="149">
        <f>Q297*('Other inputs'!$C$6/'Other inputs'!$C$5)</f>
        <v>0</v>
      </c>
      <c r="AL297" s="188">
        <f>R297*('Other inputs'!$C$6/'Other inputs'!$C$5)</f>
        <v>0</v>
      </c>
      <c r="AM297" s="156">
        <f t="shared" si="60"/>
        <v>0</v>
      </c>
      <c r="AN297" s="149">
        <f t="shared" si="61"/>
        <v>2.4424114250618554</v>
      </c>
      <c r="AO297" s="149">
        <f t="shared" si="62"/>
        <v>0</v>
      </c>
      <c r="AP297" s="149">
        <f t="shared" si="63"/>
        <v>0</v>
      </c>
      <c r="AQ297" s="188">
        <f t="shared" si="64"/>
        <v>0</v>
      </c>
      <c r="AR297" s="149"/>
      <c r="AS297" s="156">
        <f>IF(D297=$C$171,'Other inputs'!$C$12/1000000,SUM(AC297:AG297))</f>
        <v>9.4571124017046829E-2</v>
      </c>
      <c r="AT297" s="200">
        <f>IF(D297=$C$171,$Z$171*('Other inputs'!$C$6/'Other inputs'!$C$5),SUM(AH297:AL297))</f>
        <v>2.3478403010448083</v>
      </c>
      <c r="AU297" s="210">
        <f t="shared" si="65"/>
        <v>2.4424114250618554</v>
      </c>
      <c r="AV297" s="214"/>
      <c r="AW297" s="199">
        <f>IF($G297=1,0,IF($B297=$B$172,AC297*('Other inputs'!$F$6/'Other inputs'!$F$5)-('Other inputs'!$C$28/1000000),AC297*('Other inputs'!$F$6/'Other inputs'!$F$5)))</f>
        <v>0</v>
      </c>
      <c r="AX297" s="200">
        <f>IF($G297=1,0,IF($B297=$B$172,AD297*('Other inputs'!$F$6/'Other inputs'!$F$5)-('Other inputs'!$C$29/1000000),AD297*('Other inputs'!$F$6/'Other inputs'!$F$5)))</f>
        <v>9.5094097974744773E-2</v>
      </c>
      <c r="AY297" s="200">
        <f>IF($G297=1,0,AE297*('Other inputs'!$F$6/'Other inputs'!$F$5))</f>
        <v>0</v>
      </c>
      <c r="AZ297" s="200">
        <f>IF($G297=1,0,AF297*('Other inputs'!$F$6/'Other inputs'!$F$5))</f>
        <v>0</v>
      </c>
      <c r="BA297" s="200">
        <f>IF($G297=1,0,AG297*('Other inputs'!$F$6/'Other inputs'!$F$5))</f>
        <v>0</v>
      </c>
      <c r="BB297" s="199">
        <f>IF($G297=1,0,AH297*('Other inputs'!$C$7/'Other inputs'!$C$6))</f>
        <v>0</v>
      </c>
      <c r="BC297" s="200">
        <f>IF($G297=1,0,AI297*('Other inputs'!$C$7/'Other inputs'!$C$6))</f>
        <v>2.3478403010448083</v>
      </c>
      <c r="BD297" s="200">
        <f>IF($G297=1,0,AJ297*('Other inputs'!$C$7/'Other inputs'!$C$6))</f>
        <v>0</v>
      </c>
      <c r="BE297" s="200">
        <f>IF($G297=1,0,AK297*('Other inputs'!$C$7/'Other inputs'!$C$6))</f>
        <v>0</v>
      </c>
      <c r="BF297" s="200">
        <f>IF($G297=1,0,AL297*('Other inputs'!$C$7/'Other inputs'!$C$6))</f>
        <v>0</v>
      </c>
      <c r="BG297" s="199">
        <f t="shared" si="66"/>
        <v>0</v>
      </c>
      <c r="BH297" s="200">
        <f t="shared" si="67"/>
        <v>2.4429343990195531</v>
      </c>
      <c r="BI297" s="200">
        <f t="shared" si="68"/>
        <v>0</v>
      </c>
      <c r="BJ297" s="200">
        <f t="shared" si="69"/>
        <v>0</v>
      </c>
      <c r="BK297" s="210">
        <f t="shared" si="70"/>
        <v>0</v>
      </c>
      <c r="BL297" s="200"/>
      <c r="BM297" s="199">
        <f>IF(D297=C$171,'Other inputs'!$C$13/1000000,SUM(AW297:BA297))</f>
        <v>9.5094097974744773E-2</v>
      </c>
      <c r="BN297" s="200">
        <f>IF(B297=$B$171,$AT$171*('Other inputs'!$C$7/'Other inputs'!$C$6),SUM(BB297:BF297))</f>
        <v>2.3478403010448083</v>
      </c>
      <c r="BO297" s="188">
        <f t="shared" si="71"/>
        <v>2.4429343990195531</v>
      </c>
    </row>
    <row r="298" spans="2:67">
      <c r="B298" s="121" t="str">
        <f>'KI 2019-20'!B299</f>
        <v>E4504</v>
      </c>
      <c r="C298" s="160" t="str">
        <f t="shared" si="58"/>
        <v>E4504</v>
      </c>
      <c r="D298" s="160" t="str">
        <f t="shared" si="59"/>
        <v>E4504</v>
      </c>
      <c r="E298" t="str">
        <f>INDEX('KI 2019-20'!D$9:D$383,MATCH($B298,'KI 2019-20'!$B$9:$B$383,0))</f>
        <v>MD</v>
      </c>
      <c r="F298">
        <f>INDEX('KI 2019-20'!E$9:E$383,MATCH($B298,'KI 2019-20'!$B$9:$B$383,0))</f>
        <v>0</v>
      </c>
      <c r="G298" s="119">
        <v>0</v>
      </c>
      <c r="H298" s="120" t="str">
        <f>INDEX('KI 2019-20'!F$9:F$383,MATCH($B298,'KI 2019-20'!$B$9:$B$383,0))</f>
        <v>South Tyneside</v>
      </c>
      <c r="I298" s="154">
        <f>_xlfn.IFNA(IF($B298=$B$382,0,INDEX('I.Supplementary 2019-20'!N$8:N$191,MATCH($B298,'I.Supplementary 2019-20'!$B$8:$B$191,0))),INDEX('KI 2019-20'!N$9:N$383,MATCH($B298,'KI 2019-20'!$B$9:$B$383,0)))</f>
        <v>14.001886538148501</v>
      </c>
      <c r="J298" s="153">
        <f>_xlfn.IFNA(IF($B298=$B$382,0,INDEX('I.Supplementary 2019-20'!O$8:O$191,MATCH($B298,'I.Supplementary 2019-20'!$B$8:$B$191,0))),INDEX('KI 2019-20'!O$9:O$383,MATCH($B298,'KI 2019-20'!$B$9:$B$383,0)))</f>
        <v>0.66442615802544358</v>
      </c>
      <c r="K298" s="153">
        <f>_xlfn.IFNA(IF($B298=$B$382,0,INDEX('I.Supplementary 2019-20'!P$8:P$191,MATCH($B298,'I.Supplementary 2019-20'!$B$8:$B$191,0))),INDEX('KI 2019-20'!P$9:P$383,MATCH($B298,'KI 2019-20'!$B$9:$B$383,0)))</f>
        <v>0</v>
      </c>
      <c r="L298" s="153">
        <f>_xlfn.IFNA(IF($B298=$B$382,0,INDEX('I.Supplementary 2019-20'!Q$8:Q$191,MATCH($B298,'I.Supplementary 2019-20'!$B$8:$B$191,0))),INDEX('KI 2019-20'!Q$9:Q$383,MATCH($B298,'KI 2019-20'!$B$9:$B$383,0)))</f>
        <v>0</v>
      </c>
      <c r="M298" s="155">
        <f>_xlfn.IFNA(IF($B298=$B$382,0,INDEX('I.Supplementary 2019-20'!R$8:R$191,MATCH($B298,'I.Supplementary 2019-20'!$B$8:$B$191,0))),INDEX('KI 2019-20'!R$9:R$383,MATCH($B298,'KI 2019-20'!$B$9:$B$383,0)))</f>
        <v>0</v>
      </c>
      <c r="N298" s="153">
        <f>_xlfn.IFNA(IF($B298=$B$382,0,INDEX('I.Supplementary 2019-20'!S$8:S$191,MATCH($B298,'I.Supplementary 2019-20'!$B$8:$B$191,0))),INDEX('KI 2019-20'!S$9:S$383,MATCH($B298,'KI 2019-20'!$B$9:$B$383,0)))</f>
        <v>42.375273756027212</v>
      </c>
      <c r="O298" s="153">
        <f>_xlfn.IFNA(IF($B298=$B$382,0,INDEX('I.Supplementary 2019-20'!T$8:T$191,MATCH($B298,'I.Supplementary 2019-20'!$B$8:$B$191,0))),INDEX('KI 2019-20'!T$9:T$383,MATCH($B298,'KI 2019-20'!$B$9:$B$383,0)))</f>
        <v>6.292387904613002</v>
      </c>
      <c r="P298" s="153">
        <f>_xlfn.IFNA(IF($B298=$B$382,0,INDEX('I.Supplementary 2019-20'!U$8:U$191,MATCH($B298,'I.Supplementary 2019-20'!$B$8:$B$191,0))),INDEX('KI 2019-20'!U$9:U$383,MATCH($B298,'KI 2019-20'!$B$9:$B$383,0)))</f>
        <v>0</v>
      </c>
      <c r="Q298" s="153">
        <f>_xlfn.IFNA(IF($B298=$B$382,0,INDEX('I.Supplementary 2019-20'!V$8:V$191,MATCH($B298,'I.Supplementary 2019-20'!$B$8:$B$191,0))),INDEX('KI 2019-20'!V$9:V$383,MATCH($B298,'KI 2019-20'!$B$9:$B$383,0)))</f>
        <v>0</v>
      </c>
      <c r="R298" s="155">
        <f>_xlfn.IFNA(IF($B298=$B$382,0,INDEX('I.Supplementary 2019-20'!W$8:W$191,MATCH($B298,'I.Supplementary 2019-20'!$B$8:$B$191,0))),INDEX('KI 2019-20'!W$9:W$383,MATCH($B298,'KI 2019-20'!$B$9:$B$383,0)))</f>
        <v>0</v>
      </c>
      <c r="S298" s="153">
        <f>_xlfn.IFNA(IF($B298=$B$382,0,INDEX('I.Supplementary 2019-20'!X$8:X$191,MATCH($B298,'I.Supplementary 2019-20'!$B$8:$B$191,0))),INDEX('KI 2019-20'!X$9:X$383,MATCH($B298,'KI 2019-20'!$B$9:$B$383,0)))</f>
        <v>56.377160294175717</v>
      </c>
      <c r="T298" s="153">
        <f>_xlfn.IFNA(IF($B298=$B$382,0,INDEX('I.Supplementary 2019-20'!Y$8:Y$191,MATCH($B298,'I.Supplementary 2019-20'!$B$8:$B$191,0))),INDEX('KI 2019-20'!Y$9:Y$383,MATCH($B298,'KI 2019-20'!$B$9:$B$383,0)))</f>
        <v>6.956814062638446</v>
      </c>
      <c r="U298" s="153">
        <f>_xlfn.IFNA(IF($B298=$B$382,0,INDEX('I.Supplementary 2019-20'!Z$8:Z$191,MATCH($B298,'I.Supplementary 2019-20'!$B$8:$B$191,0))),INDEX('KI 2019-20'!Z$9:Z$383,MATCH($B298,'KI 2019-20'!$B$9:$B$383,0)))</f>
        <v>0</v>
      </c>
      <c r="V298" s="153">
        <f>_xlfn.IFNA(IF($B298=$B$382,0,INDEX('I.Supplementary 2019-20'!AA$8:AA$191,MATCH($B298,'I.Supplementary 2019-20'!$B$8:$B$191,0))),INDEX('KI 2019-20'!AA$9:AA$383,MATCH($B298,'KI 2019-20'!$B$9:$B$383,0)))</f>
        <v>0</v>
      </c>
      <c r="W298" s="155">
        <f>_xlfn.IFNA(IF($B298=$B$382,0,INDEX('I.Supplementary 2019-20'!AB$8:AB$191,MATCH($B298,'I.Supplementary 2019-20'!$B$8:$B$191,0))),INDEX('KI 2019-20'!AB$9:AB$383,MATCH($B298,'KI 2019-20'!$B$9:$B$383,0)))</f>
        <v>0</v>
      </c>
      <c r="Y298" s="154">
        <f>_xlfn.IFNA(IF($B298=$B$382,0,INDEX('I.Supplementary 2019-20'!$I$8:$I$191,MATCH($B298,'I.Supplementary 2019-20'!$B$8:$B$191,0))),INDEX('KI 2019-20'!$I$9:$I$383,MATCH($B298,'KI 2019-20'!$B$9:$B$383,0)))</f>
        <v>14.666312696173943</v>
      </c>
      <c r="Z298" s="153">
        <f>_xlfn.IFNA(IF($B298=$B$382,0,INDEX('I.Supplementary 2019-20'!$J$8:$J$191,MATCH($B298,'I.Supplementary 2019-20'!$B$8:$B$191,0))),INDEX('KI 2019-20'!$J$9:$J$383,MATCH($B298,'KI 2019-20'!$B$9:$B$383,0)))</f>
        <v>48.667661660640221</v>
      </c>
      <c r="AA298" s="155">
        <f>_xlfn.IFNA(IF($B298=$B$382,0,INDEX('I.Supplementary 2019-20'!$H$8:$H$191,MATCH($B298,'I.Supplementary 2019-20'!$B$8:$B$191,0))),INDEX('KI 2019-20'!$H$9:$H$383,MATCH($B298,'KI 2019-20'!$B$9:$B$383,0)))</f>
        <v>63.33397435681416</v>
      </c>
      <c r="AC298" s="156">
        <f>I298*('Other inputs'!$C$6/'Other inputs'!$C$5)</f>
        <v>14.230023182354588</v>
      </c>
      <c r="AD298" s="149">
        <f>IF(B298=$B$35,J298*('Other inputs'!$C$6/'Other inputs'!$C$5)-('Other inputs'!$C$18/1000000),J298*('Other inputs'!$C$6/'Other inputs'!$C$5))</f>
        <v>0.6752518388079356</v>
      </c>
      <c r="AE298" s="149">
        <f>K298*('Other inputs'!$C$6/'Other inputs'!$C$5)</f>
        <v>0</v>
      </c>
      <c r="AF298" s="149">
        <f>L298*('Other inputs'!$C$6/'Other inputs'!$C$5)</f>
        <v>0</v>
      </c>
      <c r="AG298" s="188">
        <f>M298*('Other inputs'!$C$6/'Other inputs'!$C$5)</f>
        <v>0</v>
      </c>
      <c r="AH298" s="149">
        <f>N298*('Other inputs'!$C$6/'Other inputs'!$C$5)</f>
        <v>43.065705914984889</v>
      </c>
      <c r="AI298" s="149">
        <f>O298*('Other inputs'!$C$6/'Other inputs'!$C$5)</f>
        <v>6.3949115364600573</v>
      </c>
      <c r="AJ298" s="149">
        <f>P298*('Other inputs'!$C$6/'Other inputs'!$C$5)</f>
        <v>0</v>
      </c>
      <c r="AK298" s="149">
        <f>Q298*('Other inputs'!$C$6/'Other inputs'!$C$5)</f>
        <v>0</v>
      </c>
      <c r="AL298" s="188">
        <f>R298*('Other inputs'!$C$6/'Other inputs'!$C$5)</f>
        <v>0</v>
      </c>
      <c r="AM298" s="156">
        <f t="shared" si="60"/>
        <v>57.295729097339475</v>
      </c>
      <c r="AN298" s="149">
        <f t="shared" si="61"/>
        <v>7.0701633752679927</v>
      </c>
      <c r="AO298" s="149">
        <f t="shared" si="62"/>
        <v>0</v>
      </c>
      <c r="AP298" s="149">
        <f t="shared" si="63"/>
        <v>0</v>
      </c>
      <c r="AQ298" s="188">
        <f t="shared" si="64"/>
        <v>0</v>
      </c>
      <c r="AR298" s="149"/>
      <c r="AS298" s="156">
        <f>IF(D298=$C$171,'Other inputs'!$C$12/1000000,SUM(AC298:AG298))</f>
        <v>14.905275021162524</v>
      </c>
      <c r="AT298" s="200">
        <f>IF(D298=$C$171,$Z$171*('Other inputs'!$C$6/'Other inputs'!$C$5),SUM(AH298:AL298))</f>
        <v>49.460617451444946</v>
      </c>
      <c r="AU298" s="210">
        <f t="shared" si="65"/>
        <v>64.36589247260747</v>
      </c>
      <c r="AV298" s="214"/>
      <c r="AW298" s="199">
        <f>IF($G298=1,0,IF($B298=$B$172,AC298*('Other inputs'!$F$6/'Other inputs'!$F$5)-('Other inputs'!$C$28/1000000),AC298*('Other inputs'!$F$6/'Other inputs'!$F$5)))</f>
        <v>14.308714554791569</v>
      </c>
      <c r="AX298" s="200">
        <f>IF($G298=1,0,IF($B298=$B$172,AD298*('Other inputs'!$F$6/'Other inputs'!$F$5)-('Other inputs'!$C$29/1000000),AD298*('Other inputs'!$F$6/'Other inputs'!$F$5)))</f>
        <v>0.67898595035894715</v>
      </c>
      <c r="AY298" s="200">
        <f>IF($G298=1,0,AE298*('Other inputs'!$F$6/'Other inputs'!$F$5))</f>
        <v>0</v>
      </c>
      <c r="AZ298" s="200">
        <f>IF($G298=1,0,AF298*('Other inputs'!$F$6/'Other inputs'!$F$5))</f>
        <v>0</v>
      </c>
      <c r="BA298" s="200">
        <f>IF($G298=1,0,AG298*('Other inputs'!$F$6/'Other inputs'!$F$5))</f>
        <v>0</v>
      </c>
      <c r="BB298" s="199">
        <f>IF($G298=1,0,AH298*('Other inputs'!$C$7/'Other inputs'!$C$6))</f>
        <v>43.065705914984889</v>
      </c>
      <c r="BC298" s="200">
        <f>IF($G298=1,0,AI298*('Other inputs'!$C$7/'Other inputs'!$C$6))</f>
        <v>6.3949115364600573</v>
      </c>
      <c r="BD298" s="200">
        <f>IF($G298=1,0,AJ298*('Other inputs'!$C$7/'Other inputs'!$C$6))</f>
        <v>0</v>
      </c>
      <c r="BE298" s="200">
        <f>IF($G298=1,0,AK298*('Other inputs'!$C$7/'Other inputs'!$C$6))</f>
        <v>0</v>
      </c>
      <c r="BF298" s="200">
        <f>IF($G298=1,0,AL298*('Other inputs'!$C$7/'Other inputs'!$C$6))</f>
        <v>0</v>
      </c>
      <c r="BG298" s="199">
        <f t="shared" si="66"/>
        <v>57.37442046977646</v>
      </c>
      <c r="BH298" s="200">
        <f t="shared" si="67"/>
        <v>7.0738974868190043</v>
      </c>
      <c r="BI298" s="200">
        <f t="shared" si="68"/>
        <v>0</v>
      </c>
      <c r="BJ298" s="200">
        <f t="shared" si="69"/>
        <v>0</v>
      </c>
      <c r="BK298" s="210">
        <f t="shared" si="70"/>
        <v>0</v>
      </c>
      <c r="BL298" s="200"/>
      <c r="BM298" s="199">
        <f>IF(D298=C$171,'Other inputs'!$C$13/1000000,SUM(AW298:BA298))</f>
        <v>14.987700505150517</v>
      </c>
      <c r="BN298" s="200">
        <f>IF(B298=$B$171,$AT$171*('Other inputs'!$C$7/'Other inputs'!$C$6),SUM(BB298:BF298))</f>
        <v>49.460617451444946</v>
      </c>
      <c r="BO298" s="188">
        <f t="shared" si="71"/>
        <v>64.44831795659546</v>
      </c>
    </row>
    <row r="299" spans="2:67">
      <c r="B299" s="121" t="str">
        <f>'KI 2019-20'!B300</f>
        <v>E6144</v>
      </c>
      <c r="C299" s="160" t="str">
        <f t="shared" si="58"/>
        <v>E6144</v>
      </c>
      <c r="D299" s="160" t="str">
        <f t="shared" si="59"/>
        <v>E6144</v>
      </c>
      <c r="E299" t="str">
        <f>INDEX('KI 2019-20'!D$9:D$383,MATCH($B299,'KI 2019-20'!$B$9:$B$383,0))</f>
        <v>FIR</v>
      </c>
      <c r="F299">
        <f>INDEX('KI 2019-20'!E$9:E$383,MATCH($B299,'KI 2019-20'!$B$9:$B$383,0))</f>
        <v>0</v>
      </c>
      <c r="G299" s="119">
        <v>0</v>
      </c>
      <c r="H299" s="120" t="str">
        <f>INDEX('KI 2019-20'!F$9:F$383,MATCH($B299,'KI 2019-20'!$B$9:$B$383,0))</f>
        <v>South Yorkshire Fire</v>
      </c>
      <c r="I299" s="154">
        <f>_xlfn.IFNA(IF($B299=$B$382,0,INDEX('I.Supplementary 2019-20'!N$8:N$191,MATCH($B299,'I.Supplementary 2019-20'!$B$8:$B$191,0))),INDEX('KI 2019-20'!N$9:N$383,MATCH($B299,'KI 2019-20'!$B$9:$B$383,0)))</f>
        <v>0</v>
      </c>
      <c r="J299" s="153">
        <f>_xlfn.IFNA(IF($B299=$B$382,0,INDEX('I.Supplementary 2019-20'!O$8:O$191,MATCH($B299,'I.Supplementary 2019-20'!$B$8:$B$191,0))),INDEX('KI 2019-20'!O$9:O$383,MATCH($B299,'KI 2019-20'!$B$9:$B$383,0)))</f>
        <v>0</v>
      </c>
      <c r="K299" s="153">
        <f>_xlfn.IFNA(IF($B299=$B$382,0,INDEX('I.Supplementary 2019-20'!P$8:P$191,MATCH($B299,'I.Supplementary 2019-20'!$B$8:$B$191,0))),INDEX('KI 2019-20'!P$9:P$383,MATCH($B299,'KI 2019-20'!$B$9:$B$383,0)))</f>
        <v>8.2763604861157614</v>
      </c>
      <c r="L299" s="153">
        <f>_xlfn.IFNA(IF($B299=$B$382,0,INDEX('I.Supplementary 2019-20'!Q$8:Q$191,MATCH($B299,'I.Supplementary 2019-20'!$B$8:$B$191,0))),INDEX('KI 2019-20'!Q$9:Q$383,MATCH($B299,'KI 2019-20'!$B$9:$B$383,0)))</f>
        <v>0</v>
      </c>
      <c r="M299" s="155">
        <f>_xlfn.IFNA(IF($B299=$B$382,0,INDEX('I.Supplementary 2019-20'!R$8:R$191,MATCH($B299,'I.Supplementary 2019-20'!$B$8:$B$191,0))),INDEX('KI 2019-20'!R$9:R$383,MATCH($B299,'KI 2019-20'!$B$9:$B$383,0)))</f>
        <v>0</v>
      </c>
      <c r="N299" s="153">
        <f>_xlfn.IFNA(IF($B299=$B$382,0,INDEX('I.Supplementary 2019-20'!S$8:S$191,MATCH($B299,'I.Supplementary 2019-20'!$B$8:$B$191,0))),INDEX('KI 2019-20'!S$9:S$383,MATCH($B299,'KI 2019-20'!$B$9:$B$383,0)))</f>
        <v>0</v>
      </c>
      <c r="O299" s="153">
        <f>_xlfn.IFNA(IF($B299=$B$382,0,INDEX('I.Supplementary 2019-20'!T$8:T$191,MATCH($B299,'I.Supplementary 2019-20'!$B$8:$B$191,0))),INDEX('KI 2019-20'!T$9:T$383,MATCH($B299,'KI 2019-20'!$B$9:$B$383,0)))</f>
        <v>0</v>
      </c>
      <c r="P299" s="153">
        <f>_xlfn.IFNA(IF($B299=$B$382,0,INDEX('I.Supplementary 2019-20'!U$8:U$191,MATCH($B299,'I.Supplementary 2019-20'!$B$8:$B$191,0))),INDEX('KI 2019-20'!U$9:U$383,MATCH($B299,'KI 2019-20'!$B$9:$B$383,0)))</f>
        <v>15.423135328643077</v>
      </c>
      <c r="Q299" s="153">
        <f>_xlfn.IFNA(IF($B299=$B$382,0,INDEX('I.Supplementary 2019-20'!V$8:V$191,MATCH($B299,'I.Supplementary 2019-20'!$B$8:$B$191,0))),INDEX('KI 2019-20'!V$9:V$383,MATCH($B299,'KI 2019-20'!$B$9:$B$383,0)))</f>
        <v>0</v>
      </c>
      <c r="R299" s="155">
        <f>_xlfn.IFNA(IF($B299=$B$382,0,INDEX('I.Supplementary 2019-20'!W$8:W$191,MATCH($B299,'I.Supplementary 2019-20'!$B$8:$B$191,0))),INDEX('KI 2019-20'!W$9:W$383,MATCH($B299,'KI 2019-20'!$B$9:$B$383,0)))</f>
        <v>0</v>
      </c>
      <c r="S299" s="153">
        <f>_xlfn.IFNA(IF($B299=$B$382,0,INDEX('I.Supplementary 2019-20'!X$8:X$191,MATCH($B299,'I.Supplementary 2019-20'!$B$8:$B$191,0))),INDEX('KI 2019-20'!X$9:X$383,MATCH($B299,'KI 2019-20'!$B$9:$B$383,0)))</f>
        <v>0</v>
      </c>
      <c r="T299" s="153">
        <f>_xlfn.IFNA(IF($B299=$B$382,0,INDEX('I.Supplementary 2019-20'!Y$8:Y$191,MATCH($B299,'I.Supplementary 2019-20'!$B$8:$B$191,0))),INDEX('KI 2019-20'!Y$9:Y$383,MATCH($B299,'KI 2019-20'!$B$9:$B$383,0)))</f>
        <v>0</v>
      </c>
      <c r="U299" s="153">
        <f>_xlfn.IFNA(IF($B299=$B$382,0,INDEX('I.Supplementary 2019-20'!Z$8:Z$191,MATCH($B299,'I.Supplementary 2019-20'!$B$8:$B$191,0))),INDEX('KI 2019-20'!Z$9:Z$383,MATCH($B299,'KI 2019-20'!$B$9:$B$383,0)))</f>
        <v>23.699495814758837</v>
      </c>
      <c r="V299" s="153">
        <f>_xlfn.IFNA(IF($B299=$B$382,0,INDEX('I.Supplementary 2019-20'!AA$8:AA$191,MATCH($B299,'I.Supplementary 2019-20'!$B$8:$B$191,0))),INDEX('KI 2019-20'!AA$9:AA$383,MATCH($B299,'KI 2019-20'!$B$9:$B$383,0)))</f>
        <v>0</v>
      </c>
      <c r="W299" s="155">
        <f>_xlfn.IFNA(IF($B299=$B$382,0,INDEX('I.Supplementary 2019-20'!AB$8:AB$191,MATCH($B299,'I.Supplementary 2019-20'!$B$8:$B$191,0))),INDEX('KI 2019-20'!AB$9:AB$383,MATCH($B299,'KI 2019-20'!$B$9:$B$383,0)))</f>
        <v>0</v>
      </c>
      <c r="Y299" s="154">
        <f>_xlfn.IFNA(IF($B299=$B$382,0,INDEX('I.Supplementary 2019-20'!$I$8:$I$191,MATCH($B299,'I.Supplementary 2019-20'!$B$8:$B$191,0))),INDEX('KI 2019-20'!$I$9:$I$383,MATCH($B299,'KI 2019-20'!$B$9:$B$383,0)))</f>
        <v>8.2763604861157614</v>
      </c>
      <c r="Z299" s="153">
        <f>_xlfn.IFNA(IF($B299=$B$382,0,INDEX('I.Supplementary 2019-20'!$J$8:$J$191,MATCH($B299,'I.Supplementary 2019-20'!$B$8:$B$191,0))),INDEX('KI 2019-20'!$J$9:$J$383,MATCH($B299,'KI 2019-20'!$B$9:$B$383,0)))</f>
        <v>15.423135328643077</v>
      </c>
      <c r="AA299" s="155">
        <f>_xlfn.IFNA(IF($B299=$B$382,0,INDEX('I.Supplementary 2019-20'!$H$8:$H$191,MATCH($B299,'I.Supplementary 2019-20'!$B$8:$B$191,0))),INDEX('KI 2019-20'!$H$9:$H$383,MATCH($B299,'KI 2019-20'!$B$9:$B$383,0)))</f>
        <v>23.699495814758837</v>
      </c>
      <c r="AC299" s="156">
        <f>I299*('Other inputs'!$C$6/'Other inputs'!$C$5)</f>
        <v>0</v>
      </c>
      <c r="AD299" s="149">
        <f>IF(B299=$B$35,J299*('Other inputs'!$C$6/'Other inputs'!$C$5)-('Other inputs'!$C$18/1000000),J299*('Other inputs'!$C$6/'Other inputs'!$C$5))</f>
        <v>0</v>
      </c>
      <c r="AE299" s="149">
        <f>K299*('Other inputs'!$C$6/'Other inputs'!$C$5)</f>
        <v>8.4112095368060391</v>
      </c>
      <c r="AF299" s="149">
        <f>L299*('Other inputs'!$C$6/'Other inputs'!$C$5)</f>
        <v>0</v>
      </c>
      <c r="AG299" s="188">
        <f>M299*('Other inputs'!$C$6/'Other inputs'!$C$5)</f>
        <v>0</v>
      </c>
      <c r="AH299" s="149">
        <f>N299*('Other inputs'!$C$6/'Other inputs'!$C$5)</f>
        <v>0</v>
      </c>
      <c r="AI299" s="149">
        <f>O299*('Other inputs'!$C$6/'Other inputs'!$C$5)</f>
        <v>0</v>
      </c>
      <c r="AJ299" s="149">
        <f>P299*('Other inputs'!$C$6/'Other inputs'!$C$5)</f>
        <v>15.674428775952945</v>
      </c>
      <c r="AK299" s="149">
        <f>Q299*('Other inputs'!$C$6/'Other inputs'!$C$5)</f>
        <v>0</v>
      </c>
      <c r="AL299" s="188">
        <f>R299*('Other inputs'!$C$6/'Other inputs'!$C$5)</f>
        <v>0</v>
      </c>
      <c r="AM299" s="156">
        <f t="shared" si="60"/>
        <v>0</v>
      </c>
      <c r="AN299" s="149">
        <f t="shared" si="61"/>
        <v>0</v>
      </c>
      <c r="AO299" s="149">
        <f t="shared" si="62"/>
        <v>24.085638312758984</v>
      </c>
      <c r="AP299" s="149">
        <f t="shared" si="63"/>
        <v>0</v>
      </c>
      <c r="AQ299" s="188">
        <f t="shared" si="64"/>
        <v>0</v>
      </c>
      <c r="AR299" s="149"/>
      <c r="AS299" s="156">
        <f>IF(D299=$C$171,'Other inputs'!$C$12/1000000,SUM(AC299:AG299))</f>
        <v>8.4112095368060391</v>
      </c>
      <c r="AT299" s="200">
        <f>IF(D299=$C$171,$Z$171*('Other inputs'!$C$6/'Other inputs'!$C$5),SUM(AH299:AL299))</f>
        <v>15.674428775952945</v>
      </c>
      <c r="AU299" s="210">
        <f t="shared" si="65"/>
        <v>24.085638312758984</v>
      </c>
      <c r="AV299" s="214"/>
      <c r="AW299" s="199">
        <f>IF($G299=1,0,IF($B299=$B$172,AC299*('Other inputs'!$F$6/'Other inputs'!$F$5)-('Other inputs'!$C$28/1000000),AC299*('Other inputs'!$F$6/'Other inputs'!$F$5)))</f>
        <v>0</v>
      </c>
      <c r="AX299" s="200">
        <f>IF($G299=1,0,IF($B299=$B$172,AD299*('Other inputs'!$F$6/'Other inputs'!$F$5)-('Other inputs'!$C$29/1000000),AD299*('Other inputs'!$F$6/'Other inputs'!$F$5)))</f>
        <v>0</v>
      </c>
      <c r="AY299" s="200">
        <f>IF($G299=1,0,AE299*('Other inputs'!$F$6/'Other inputs'!$F$5))</f>
        <v>8.4577231379312323</v>
      </c>
      <c r="AZ299" s="200">
        <f>IF($G299=1,0,AF299*('Other inputs'!$F$6/'Other inputs'!$F$5))</f>
        <v>0</v>
      </c>
      <c r="BA299" s="200">
        <f>IF($G299=1,0,AG299*('Other inputs'!$F$6/'Other inputs'!$F$5))</f>
        <v>0</v>
      </c>
      <c r="BB299" s="199">
        <f>IF($G299=1,0,AH299*('Other inputs'!$C$7/'Other inputs'!$C$6))</f>
        <v>0</v>
      </c>
      <c r="BC299" s="200">
        <f>IF($G299=1,0,AI299*('Other inputs'!$C$7/'Other inputs'!$C$6))</f>
        <v>0</v>
      </c>
      <c r="BD299" s="200">
        <f>IF($G299=1,0,AJ299*('Other inputs'!$C$7/'Other inputs'!$C$6))</f>
        <v>15.674428775952945</v>
      </c>
      <c r="BE299" s="200">
        <f>IF($G299=1,0,AK299*('Other inputs'!$C$7/'Other inputs'!$C$6))</f>
        <v>0</v>
      </c>
      <c r="BF299" s="200">
        <f>IF($G299=1,0,AL299*('Other inputs'!$C$7/'Other inputs'!$C$6))</f>
        <v>0</v>
      </c>
      <c r="BG299" s="199">
        <f t="shared" si="66"/>
        <v>0</v>
      </c>
      <c r="BH299" s="200">
        <f t="shared" si="67"/>
        <v>0</v>
      </c>
      <c r="BI299" s="200">
        <f t="shared" si="68"/>
        <v>24.132151913884179</v>
      </c>
      <c r="BJ299" s="200">
        <f t="shared" si="69"/>
        <v>0</v>
      </c>
      <c r="BK299" s="210">
        <f t="shared" si="70"/>
        <v>0</v>
      </c>
      <c r="BL299" s="200"/>
      <c r="BM299" s="199">
        <f>IF(D299=C$171,'Other inputs'!$C$13/1000000,SUM(AW299:BA299))</f>
        <v>8.4577231379312323</v>
      </c>
      <c r="BN299" s="200">
        <f>IF(B299=$B$171,$AT$171*('Other inputs'!$C$7/'Other inputs'!$C$6),SUM(BB299:BF299))</f>
        <v>15.674428775952945</v>
      </c>
      <c r="BO299" s="188">
        <f t="shared" si="71"/>
        <v>24.132151913884179</v>
      </c>
    </row>
    <row r="300" spans="2:67">
      <c r="B300" s="121" t="str">
        <f>'KI 2019-20'!B301</f>
        <v>E1702</v>
      </c>
      <c r="C300" s="160" t="str">
        <f t="shared" si="58"/>
        <v>E1702</v>
      </c>
      <c r="D300" s="160" t="str">
        <f t="shared" si="59"/>
        <v>E1702</v>
      </c>
      <c r="E300" t="str">
        <f>INDEX('KI 2019-20'!D$9:D$383,MATCH($B300,'KI 2019-20'!$B$9:$B$383,0))</f>
        <v>UNINFIR</v>
      </c>
      <c r="F300" t="str">
        <f>INDEX('KI 2019-20'!E$9:E$383,MATCH($B300,'KI 2019-20'!$B$9:$B$383,0))</f>
        <v>P1906</v>
      </c>
      <c r="G300" s="119">
        <v>0</v>
      </c>
      <c r="H300" s="120" t="str">
        <f>INDEX('KI 2019-20'!F$9:F$383,MATCH($B300,'KI 2019-20'!$B$9:$B$383,0))</f>
        <v>Southampton</v>
      </c>
      <c r="I300" s="154">
        <f>_xlfn.IFNA(IF($B300=$B$382,0,INDEX('I.Supplementary 2019-20'!N$8:N$191,MATCH($B300,'I.Supplementary 2019-20'!$B$8:$B$191,0))),INDEX('KI 2019-20'!N$9:N$383,MATCH($B300,'KI 2019-20'!$B$9:$B$383,0)))</f>
        <v>10.674320298994497</v>
      </c>
      <c r="J300" s="153">
        <f>_xlfn.IFNA(IF($B300=$B$382,0,INDEX('I.Supplementary 2019-20'!O$8:O$191,MATCH($B300,'I.Supplementary 2019-20'!$B$8:$B$191,0))),INDEX('KI 2019-20'!O$9:O$383,MATCH($B300,'KI 2019-20'!$B$9:$B$383,0)))</f>
        <v>0.11377122984164953</v>
      </c>
      <c r="K300" s="153">
        <f>_xlfn.IFNA(IF($B300=$B$382,0,INDEX('I.Supplementary 2019-20'!P$8:P$191,MATCH($B300,'I.Supplementary 2019-20'!$B$8:$B$191,0))),INDEX('KI 2019-20'!P$9:P$383,MATCH($B300,'KI 2019-20'!$B$9:$B$383,0)))</f>
        <v>0</v>
      </c>
      <c r="L300" s="153">
        <f>_xlfn.IFNA(IF($B300=$B$382,0,INDEX('I.Supplementary 2019-20'!Q$8:Q$191,MATCH($B300,'I.Supplementary 2019-20'!$B$8:$B$191,0))),INDEX('KI 2019-20'!Q$9:Q$383,MATCH($B300,'KI 2019-20'!$B$9:$B$383,0)))</f>
        <v>0</v>
      </c>
      <c r="M300" s="155">
        <f>_xlfn.IFNA(IF($B300=$B$382,0,INDEX('I.Supplementary 2019-20'!R$8:R$191,MATCH($B300,'I.Supplementary 2019-20'!$B$8:$B$191,0))),INDEX('KI 2019-20'!R$9:R$383,MATCH($B300,'KI 2019-20'!$B$9:$B$383,0)))</f>
        <v>0</v>
      </c>
      <c r="N300" s="153">
        <f>_xlfn.IFNA(IF($B300=$B$382,0,INDEX('I.Supplementary 2019-20'!S$8:S$191,MATCH($B300,'I.Supplementary 2019-20'!$B$8:$B$191,0))),INDEX('KI 2019-20'!S$9:S$383,MATCH($B300,'KI 2019-20'!$B$9:$B$383,0)))</f>
        <v>44.66072368142585</v>
      </c>
      <c r="O300" s="153">
        <f>_xlfn.IFNA(IF($B300=$B$382,0,INDEX('I.Supplementary 2019-20'!T$8:T$191,MATCH($B300,'I.Supplementary 2019-20'!$B$8:$B$191,0))),INDEX('KI 2019-20'!T$9:T$383,MATCH($B300,'KI 2019-20'!$B$9:$B$383,0)))</f>
        <v>9.8064286922364765</v>
      </c>
      <c r="P300" s="153">
        <f>_xlfn.IFNA(IF($B300=$B$382,0,INDEX('I.Supplementary 2019-20'!U$8:U$191,MATCH($B300,'I.Supplementary 2019-20'!$B$8:$B$191,0))),INDEX('KI 2019-20'!U$9:U$383,MATCH($B300,'KI 2019-20'!$B$9:$B$383,0)))</f>
        <v>0</v>
      </c>
      <c r="Q300" s="153">
        <f>_xlfn.IFNA(IF($B300=$B$382,0,INDEX('I.Supplementary 2019-20'!V$8:V$191,MATCH($B300,'I.Supplementary 2019-20'!$B$8:$B$191,0))),INDEX('KI 2019-20'!V$9:V$383,MATCH($B300,'KI 2019-20'!$B$9:$B$383,0)))</f>
        <v>0</v>
      </c>
      <c r="R300" s="155">
        <f>_xlfn.IFNA(IF($B300=$B$382,0,INDEX('I.Supplementary 2019-20'!W$8:W$191,MATCH($B300,'I.Supplementary 2019-20'!$B$8:$B$191,0))),INDEX('KI 2019-20'!W$9:W$383,MATCH($B300,'KI 2019-20'!$B$9:$B$383,0)))</f>
        <v>0</v>
      </c>
      <c r="S300" s="153">
        <f>_xlfn.IFNA(IF($B300=$B$382,0,INDEX('I.Supplementary 2019-20'!X$8:X$191,MATCH($B300,'I.Supplementary 2019-20'!$B$8:$B$191,0))),INDEX('KI 2019-20'!X$9:X$383,MATCH($B300,'KI 2019-20'!$B$9:$B$383,0)))</f>
        <v>55.335043980420345</v>
      </c>
      <c r="T300" s="153">
        <f>_xlfn.IFNA(IF($B300=$B$382,0,INDEX('I.Supplementary 2019-20'!Y$8:Y$191,MATCH($B300,'I.Supplementary 2019-20'!$B$8:$B$191,0))),INDEX('KI 2019-20'!Y$9:Y$383,MATCH($B300,'KI 2019-20'!$B$9:$B$383,0)))</f>
        <v>9.9201999220781261</v>
      </c>
      <c r="U300" s="153">
        <f>_xlfn.IFNA(IF($B300=$B$382,0,INDEX('I.Supplementary 2019-20'!Z$8:Z$191,MATCH($B300,'I.Supplementary 2019-20'!$B$8:$B$191,0))),INDEX('KI 2019-20'!Z$9:Z$383,MATCH($B300,'KI 2019-20'!$B$9:$B$383,0)))</f>
        <v>0</v>
      </c>
      <c r="V300" s="153">
        <f>_xlfn.IFNA(IF($B300=$B$382,0,INDEX('I.Supplementary 2019-20'!AA$8:AA$191,MATCH($B300,'I.Supplementary 2019-20'!$B$8:$B$191,0))),INDEX('KI 2019-20'!AA$9:AA$383,MATCH($B300,'KI 2019-20'!$B$9:$B$383,0)))</f>
        <v>0</v>
      </c>
      <c r="W300" s="155">
        <f>_xlfn.IFNA(IF($B300=$B$382,0,INDEX('I.Supplementary 2019-20'!AB$8:AB$191,MATCH($B300,'I.Supplementary 2019-20'!$B$8:$B$191,0))),INDEX('KI 2019-20'!AB$9:AB$383,MATCH($B300,'KI 2019-20'!$B$9:$B$383,0)))</f>
        <v>0</v>
      </c>
      <c r="Y300" s="154">
        <f>_xlfn.IFNA(IF($B300=$B$382,0,INDEX('I.Supplementary 2019-20'!$I$8:$I$191,MATCH($B300,'I.Supplementary 2019-20'!$B$8:$B$191,0))),INDEX('KI 2019-20'!$I$9:$I$383,MATCH($B300,'KI 2019-20'!$B$9:$B$383,0)))</f>
        <v>10.788091528836146</v>
      </c>
      <c r="Z300" s="153">
        <f>_xlfn.IFNA(IF($B300=$B$382,0,INDEX('I.Supplementary 2019-20'!$J$8:$J$191,MATCH($B300,'I.Supplementary 2019-20'!$B$8:$B$191,0))),INDEX('KI 2019-20'!$J$9:$J$383,MATCH($B300,'KI 2019-20'!$B$9:$B$383,0)))</f>
        <v>54.467152373662323</v>
      </c>
      <c r="AA300" s="155">
        <f>_xlfn.IFNA(IF($B300=$B$382,0,INDEX('I.Supplementary 2019-20'!$H$8:$H$191,MATCH($B300,'I.Supplementary 2019-20'!$B$8:$B$191,0))),INDEX('KI 2019-20'!$H$9:$H$383,MATCH($B300,'KI 2019-20'!$B$9:$B$383,0)))</f>
        <v>65.255243902498464</v>
      </c>
      <c r="AC300" s="156">
        <f>I300*('Other inputs'!$C$6/'Other inputs'!$C$5)</f>
        <v>10.848239978000517</v>
      </c>
      <c r="AD300" s="149">
        <f>IF(B300=$B$35,J300*('Other inputs'!$C$6/'Other inputs'!$C$5)-('Other inputs'!$C$18/1000000),J300*('Other inputs'!$C$6/'Other inputs'!$C$5))</f>
        <v>0.11562493623418151</v>
      </c>
      <c r="AE300" s="149">
        <f>K300*('Other inputs'!$C$6/'Other inputs'!$C$5)</f>
        <v>0</v>
      </c>
      <c r="AF300" s="149">
        <f>L300*('Other inputs'!$C$6/'Other inputs'!$C$5)</f>
        <v>0</v>
      </c>
      <c r="AG300" s="188">
        <f>M300*('Other inputs'!$C$6/'Other inputs'!$C$5)</f>
        <v>0</v>
      </c>
      <c r="AH300" s="149">
        <f>N300*('Other inputs'!$C$6/'Other inputs'!$C$5)</f>
        <v>45.388393313709777</v>
      </c>
      <c r="AI300" s="149">
        <f>O300*('Other inputs'!$C$6/'Other inputs'!$C$5)</f>
        <v>9.9662075711323865</v>
      </c>
      <c r="AJ300" s="149">
        <f>P300*('Other inputs'!$C$6/'Other inputs'!$C$5)</f>
        <v>0</v>
      </c>
      <c r="AK300" s="149">
        <f>Q300*('Other inputs'!$C$6/'Other inputs'!$C$5)</f>
        <v>0</v>
      </c>
      <c r="AL300" s="188">
        <f>R300*('Other inputs'!$C$6/'Other inputs'!$C$5)</f>
        <v>0</v>
      </c>
      <c r="AM300" s="156">
        <f t="shared" si="60"/>
        <v>56.236633291710291</v>
      </c>
      <c r="AN300" s="149">
        <f t="shared" si="61"/>
        <v>10.081832507366569</v>
      </c>
      <c r="AO300" s="149">
        <f t="shared" si="62"/>
        <v>0</v>
      </c>
      <c r="AP300" s="149">
        <f t="shared" si="63"/>
        <v>0</v>
      </c>
      <c r="AQ300" s="188">
        <f t="shared" si="64"/>
        <v>0</v>
      </c>
      <c r="AR300" s="149"/>
      <c r="AS300" s="156">
        <f>IF(D300=$C$171,'Other inputs'!$C$12/1000000,SUM(AC300:AG300))</f>
        <v>10.9638649142347</v>
      </c>
      <c r="AT300" s="200">
        <f>IF(D300=$C$171,$Z$171*('Other inputs'!$C$6/'Other inputs'!$C$5),SUM(AH300:AL300))</f>
        <v>55.354600884842164</v>
      </c>
      <c r="AU300" s="210">
        <f t="shared" si="65"/>
        <v>66.318465799076861</v>
      </c>
      <c r="AV300" s="214"/>
      <c r="AW300" s="199">
        <f>IF($G300=1,0,IF($B300=$B$172,AC300*('Other inputs'!$F$6/'Other inputs'!$F$5)-('Other inputs'!$C$28/1000000),AC300*('Other inputs'!$F$6/'Other inputs'!$F$5)))</f>
        <v>10.908230245159967</v>
      </c>
      <c r="AX300" s="200">
        <f>IF($G300=1,0,IF($B300=$B$172,AD300*('Other inputs'!$F$6/'Other inputs'!$F$5)-('Other inputs'!$C$29/1000000),AD300*('Other inputs'!$F$6/'Other inputs'!$F$5)))</f>
        <v>0.11626433680321845</v>
      </c>
      <c r="AY300" s="200">
        <f>IF($G300=1,0,AE300*('Other inputs'!$F$6/'Other inputs'!$F$5))</f>
        <v>0</v>
      </c>
      <c r="AZ300" s="200">
        <f>IF($G300=1,0,AF300*('Other inputs'!$F$6/'Other inputs'!$F$5))</f>
        <v>0</v>
      </c>
      <c r="BA300" s="200">
        <f>IF($G300=1,0,AG300*('Other inputs'!$F$6/'Other inputs'!$F$5))</f>
        <v>0</v>
      </c>
      <c r="BB300" s="199">
        <f>IF($G300=1,0,AH300*('Other inputs'!$C$7/'Other inputs'!$C$6))</f>
        <v>45.388393313709777</v>
      </c>
      <c r="BC300" s="200">
        <f>IF($G300=1,0,AI300*('Other inputs'!$C$7/'Other inputs'!$C$6))</f>
        <v>9.9662075711323865</v>
      </c>
      <c r="BD300" s="200">
        <f>IF($G300=1,0,AJ300*('Other inputs'!$C$7/'Other inputs'!$C$6))</f>
        <v>0</v>
      </c>
      <c r="BE300" s="200">
        <f>IF($G300=1,0,AK300*('Other inputs'!$C$7/'Other inputs'!$C$6))</f>
        <v>0</v>
      </c>
      <c r="BF300" s="200">
        <f>IF($G300=1,0,AL300*('Other inputs'!$C$7/'Other inputs'!$C$6))</f>
        <v>0</v>
      </c>
      <c r="BG300" s="199">
        <f t="shared" si="66"/>
        <v>56.29662355886974</v>
      </c>
      <c r="BH300" s="200">
        <f t="shared" si="67"/>
        <v>10.082471907935606</v>
      </c>
      <c r="BI300" s="200">
        <f t="shared" si="68"/>
        <v>0</v>
      </c>
      <c r="BJ300" s="200">
        <f t="shared" si="69"/>
        <v>0</v>
      </c>
      <c r="BK300" s="210">
        <f t="shared" si="70"/>
        <v>0</v>
      </c>
      <c r="BL300" s="200"/>
      <c r="BM300" s="199">
        <f>IF(D300=C$171,'Other inputs'!$C$13/1000000,SUM(AW300:BA300))</f>
        <v>11.024494581963186</v>
      </c>
      <c r="BN300" s="200">
        <f>IF(B300=$B$171,$AT$171*('Other inputs'!$C$7/'Other inputs'!$C$6),SUM(BB300:BF300))</f>
        <v>55.354600884842164</v>
      </c>
      <c r="BO300" s="188">
        <f t="shared" si="71"/>
        <v>66.379095466805353</v>
      </c>
    </row>
    <row r="301" spans="2:67">
      <c r="B301" s="121" t="str">
        <f>'KI 2019-20'!B302</f>
        <v>E1501</v>
      </c>
      <c r="C301" s="160" t="str">
        <f t="shared" si="58"/>
        <v>E1501</v>
      </c>
      <c r="D301" s="160" t="str">
        <f t="shared" si="59"/>
        <v>E1501</v>
      </c>
      <c r="E301" t="str">
        <f>INDEX('KI 2019-20'!D$9:D$383,MATCH($B301,'KI 2019-20'!$B$9:$B$383,0))</f>
        <v>UNINFIR</v>
      </c>
      <c r="F301">
        <f>INDEX('KI 2019-20'!E$9:E$383,MATCH($B301,'KI 2019-20'!$B$9:$B$383,0))</f>
        <v>0</v>
      </c>
      <c r="G301" s="119">
        <v>0</v>
      </c>
      <c r="H301" s="120" t="str">
        <f>INDEX('KI 2019-20'!F$9:F$383,MATCH($B301,'KI 2019-20'!$B$9:$B$383,0))</f>
        <v>Southend-on-Sea</v>
      </c>
      <c r="I301" s="154">
        <f>_xlfn.IFNA(IF($B301=$B$382,0,INDEX('I.Supplementary 2019-20'!N$8:N$191,MATCH($B301,'I.Supplementary 2019-20'!$B$8:$B$191,0))),INDEX('KI 2019-20'!N$9:N$383,MATCH($B301,'KI 2019-20'!$B$9:$B$383,0)))</f>
        <v>6.2413706061522811</v>
      </c>
      <c r="J301" s="153">
        <f>_xlfn.IFNA(IF($B301=$B$382,0,INDEX('I.Supplementary 2019-20'!O$8:O$191,MATCH($B301,'I.Supplementary 2019-20'!$B$8:$B$191,0))),INDEX('KI 2019-20'!O$9:O$383,MATCH($B301,'KI 2019-20'!$B$9:$B$383,0)))</f>
        <v>-0.31611544446179646</v>
      </c>
      <c r="K301" s="153">
        <f>_xlfn.IFNA(IF($B301=$B$382,0,INDEX('I.Supplementary 2019-20'!P$8:P$191,MATCH($B301,'I.Supplementary 2019-20'!$B$8:$B$191,0))),INDEX('KI 2019-20'!P$9:P$383,MATCH($B301,'KI 2019-20'!$B$9:$B$383,0)))</f>
        <v>0</v>
      </c>
      <c r="L301" s="153">
        <f>_xlfn.IFNA(IF($B301=$B$382,0,INDEX('I.Supplementary 2019-20'!Q$8:Q$191,MATCH($B301,'I.Supplementary 2019-20'!$B$8:$B$191,0))),INDEX('KI 2019-20'!Q$9:Q$383,MATCH($B301,'KI 2019-20'!$B$9:$B$383,0)))</f>
        <v>0</v>
      </c>
      <c r="M301" s="155">
        <f>_xlfn.IFNA(IF($B301=$B$382,0,INDEX('I.Supplementary 2019-20'!R$8:R$191,MATCH($B301,'I.Supplementary 2019-20'!$B$8:$B$191,0))),INDEX('KI 2019-20'!R$9:R$383,MATCH($B301,'KI 2019-20'!$B$9:$B$383,0)))</f>
        <v>0</v>
      </c>
      <c r="N301" s="153">
        <f>_xlfn.IFNA(IF($B301=$B$382,0,INDEX('I.Supplementary 2019-20'!S$8:S$191,MATCH($B301,'I.Supplementary 2019-20'!$B$8:$B$191,0))),INDEX('KI 2019-20'!S$9:S$383,MATCH($B301,'KI 2019-20'!$B$9:$B$383,0)))</f>
        <v>29.231581610382676</v>
      </c>
      <c r="O301" s="153">
        <f>_xlfn.IFNA(IF($B301=$B$382,0,INDEX('I.Supplementary 2019-20'!T$8:T$191,MATCH($B301,'I.Supplementary 2019-20'!$B$8:$B$191,0))),INDEX('KI 2019-20'!T$9:T$383,MATCH($B301,'KI 2019-20'!$B$9:$B$383,0)))</f>
        <v>5.4971059751308617</v>
      </c>
      <c r="P301" s="153">
        <f>_xlfn.IFNA(IF($B301=$B$382,0,INDEX('I.Supplementary 2019-20'!U$8:U$191,MATCH($B301,'I.Supplementary 2019-20'!$B$8:$B$191,0))),INDEX('KI 2019-20'!U$9:U$383,MATCH($B301,'KI 2019-20'!$B$9:$B$383,0)))</f>
        <v>0</v>
      </c>
      <c r="Q301" s="153">
        <f>_xlfn.IFNA(IF($B301=$B$382,0,INDEX('I.Supplementary 2019-20'!V$8:V$191,MATCH($B301,'I.Supplementary 2019-20'!$B$8:$B$191,0))),INDEX('KI 2019-20'!V$9:V$383,MATCH($B301,'KI 2019-20'!$B$9:$B$383,0)))</f>
        <v>0</v>
      </c>
      <c r="R301" s="155">
        <f>_xlfn.IFNA(IF($B301=$B$382,0,INDEX('I.Supplementary 2019-20'!W$8:W$191,MATCH($B301,'I.Supplementary 2019-20'!$B$8:$B$191,0))),INDEX('KI 2019-20'!W$9:W$383,MATCH($B301,'KI 2019-20'!$B$9:$B$383,0)))</f>
        <v>0</v>
      </c>
      <c r="S301" s="153">
        <f>_xlfn.IFNA(IF($B301=$B$382,0,INDEX('I.Supplementary 2019-20'!X$8:X$191,MATCH($B301,'I.Supplementary 2019-20'!$B$8:$B$191,0))),INDEX('KI 2019-20'!X$9:X$383,MATCH($B301,'KI 2019-20'!$B$9:$B$383,0)))</f>
        <v>35.472952216534956</v>
      </c>
      <c r="T301" s="153">
        <f>_xlfn.IFNA(IF($B301=$B$382,0,INDEX('I.Supplementary 2019-20'!Y$8:Y$191,MATCH($B301,'I.Supplementary 2019-20'!$B$8:$B$191,0))),INDEX('KI 2019-20'!Y$9:Y$383,MATCH($B301,'KI 2019-20'!$B$9:$B$383,0)))</f>
        <v>5.1809905306690656</v>
      </c>
      <c r="U301" s="153">
        <f>_xlfn.IFNA(IF($B301=$B$382,0,INDEX('I.Supplementary 2019-20'!Z$8:Z$191,MATCH($B301,'I.Supplementary 2019-20'!$B$8:$B$191,0))),INDEX('KI 2019-20'!Z$9:Z$383,MATCH($B301,'KI 2019-20'!$B$9:$B$383,0)))</f>
        <v>0</v>
      </c>
      <c r="V301" s="153">
        <f>_xlfn.IFNA(IF($B301=$B$382,0,INDEX('I.Supplementary 2019-20'!AA$8:AA$191,MATCH($B301,'I.Supplementary 2019-20'!$B$8:$B$191,0))),INDEX('KI 2019-20'!AA$9:AA$383,MATCH($B301,'KI 2019-20'!$B$9:$B$383,0)))</f>
        <v>0</v>
      </c>
      <c r="W301" s="155">
        <f>_xlfn.IFNA(IF($B301=$B$382,0,INDEX('I.Supplementary 2019-20'!AB$8:AB$191,MATCH($B301,'I.Supplementary 2019-20'!$B$8:$B$191,0))),INDEX('KI 2019-20'!AB$9:AB$383,MATCH($B301,'KI 2019-20'!$B$9:$B$383,0)))</f>
        <v>0</v>
      </c>
      <c r="Y301" s="154">
        <f>_xlfn.IFNA(IF($B301=$B$382,0,INDEX('I.Supplementary 2019-20'!$I$8:$I$191,MATCH($B301,'I.Supplementary 2019-20'!$B$8:$B$191,0))),INDEX('KI 2019-20'!$I$9:$I$383,MATCH($B301,'KI 2019-20'!$B$9:$B$383,0)))</f>
        <v>5.9252551616904849</v>
      </c>
      <c r="Z301" s="153">
        <f>_xlfn.IFNA(IF($B301=$B$382,0,INDEX('I.Supplementary 2019-20'!$J$8:$J$191,MATCH($B301,'I.Supplementary 2019-20'!$B$8:$B$191,0))),INDEX('KI 2019-20'!$J$9:$J$383,MATCH($B301,'KI 2019-20'!$B$9:$B$383,0)))</f>
        <v>34.728687585513541</v>
      </c>
      <c r="AA301" s="155">
        <f>_xlfn.IFNA(IF($B301=$B$382,0,INDEX('I.Supplementary 2019-20'!$H$8:$H$191,MATCH($B301,'I.Supplementary 2019-20'!$B$8:$B$191,0))),INDEX('KI 2019-20'!$H$9:$H$383,MATCH($B301,'KI 2019-20'!$B$9:$B$383,0)))</f>
        <v>40.65394274720402</v>
      </c>
      <c r="AC301" s="156">
        <f>I301*('Other inputs'!$C$6/'Other inputs'!$C$5)</f>
        <v>6.3430629989205469</v>
      </c>
      <c r="AD301" s="149">
        <f>IF(B301=$B$35,J301*('Other inputs'!$C$6/'Other inputs'!$C$5)-('Other inputs'!$C$18/1000000),J301*('Other inputs'!$C$6/'Other inputs'!$C$5))</f>
        <v>-0.32126600160170354</v>
      </c>
      <c r="AE301" s="149">
        <f>K301*('Other inputs'!$C$6/'Other inputs'!$C$5)</f>
        <v>0</v>
      </c>
      <c r="AF301" s="149">
        <f>L301*('Other inputs'!$C$6/'Other inputs'!$C$5)</f>
        <v>0</v>
      </c>
      <c r="AG301" s="188">
        <f>M301*('Other inputs'!$C$6/'Other inputs'!$C$5)</f>
        <v>0</v>
      </c>
      <c r="AH301" s="149">
        <f>N301*('Other inputs'!$C$6/'Other inputs'!$C$5)</f>
        <v>29.707859925826796</v>
      </c>
      <c r="AI301" s="149">
        <f>O301*('Other inputs'!$C$6/'Other inputs'!$C$5)</f>
        <v>5.5866718565993896</v>
      </c>
      <c r="AJ301" s="149">
        <f>P301*('Other inputs'!$C$6/'Other inputs'!$C$5)</f>
        <v>0</v>
      </c>
      <c r="AK301" s="149">
        <f>Q301*('Other inputs'!$C$6/'Other inputs'!$C$5)</f>
        <v>0</v>
      </c>
      <c r="AL301" s="188">
        <f>R301*('Other inputs'!$C$6/'Other inputs'!$C$5)</f>
        <v>0</v>
      </c>
      <c r="AM301" s="156">
        <f t="shared" si="60"/>
        <v>36.05092292474734</v>
      </c>
      <c r="AN301" s="149">
        <f t="shared" si="61"/>
        <v>5.2654058549976863</v>
      </c>
      <c r="AO301" s="149">
        <f t="shared" si="62"/>
        <v>0</v>
      </c>
      <c r="AP301" s="149">
        <f t="shared" si="63"/>
        <v>0</v>
      </c>
      <c r="AQ301" s="188">
        <f t="shared" si="64"/>
        <v>0</v>
      </c>
      <c r="AR301" s="149"/>
      <c r="AS301" s="156">
        <f>IF(D301=$C$171,'Other inputs'!$C$12/1000000,SUM(AC301:AG301))</f>
        <v>6.0217969973188437</v>
      </c>
      <c r="AT301" s="200">
        <f>IF(D301=$C$171,$Z$171*('Other inputs'!$C$6/'Other inputs'!$C$5),SUM(AH301:AL301))</f>
        <v>35.294531782426183</v>
      </c>
      <c r="AU301" s="210">
        <f t="shared" si="65"/>
        <v>41.316328779745028</v>
      </c>
      <c r="AV301" s="214"/>
      <c r="AW301" s="199">
        <f>IF($G301=1,0,IF($B301=$B$172,AC301*('Other inputs'!$F$6/'Other inputs'!$F$5)-('Other inputs'!$C$28/1000000),AC301*('Other inputs'!$F$6/'Other inputs'!$F$5)))</f>
        <v>6.3781398449975262</v>
      </c>
      <c r="AX301" s="200">
        <f>IF($G301=1,0,IF($B301=$B$172,AD301*('Other inputs'!$F$6/'Other inputs'!$F$5)-('Other inputs'!$C$29/1000000),AD301*('Other inputs'!$F$6/'Other inputs'!$F$5)))</f>
        <v>-0.32304258778567607</v>
      </c>
      <c r="AY301" s="200">
        <f>IF($G301=1,0,AE301*('Other inputs'!$F$6/'Other inputs'!$F$5))</f>
        <v>0</v>
      </c>
      <c r="AZ301" s="200">
        <f>IF($G301=1,0,AF301*('Other inputs'!$F$6/'Other inputs'!$F$5))</f>
        <v>0</v>
      </c>
      <c r="BA301" s="200">
        <f>IF($G301=1,0,AG301*('Other inputs'!$F$6/'Other inputs'!$F$5))</f>
        <v>0</v>
      </c>
      <c r="BB301" s="199">
        <f>IF($G301=1,0,AH301*('Other inputs'!$C$7/'Other inputs'!$C$6))</f>
        <v>29.707859925826796</v>
      </c>
      <c r="BC301" s="200">
        <f>IF($G301=1,0,AI301*('Other inputs'!$C$7/'Other inputs'!$C$6))</f>
        <v>5.5866718565993896</v>
      </c>
      <c r="BD301" s="200">
        <f>IF($G301=1,0,AJ301*('Other inputs'!$C$7/'Other inputs'!$C$6))</f>
        <v>0</v>
      </c>
      <c r="BE301" s="200">
        <f>IF($G301=1,0,AK301*('Other inputs'!$C$7/'Other inputs'!$C$6))</f>
        <v>0</v>
      </c>
      <c r="BF301" s="200">
        <f>IF($G301=1,0,AL301*('Other inputs'!$C$7/'Other inputs'!$C$6))</f>
        <v>0</v>
      </c>
      <c r="BG301" s="199">
        <f t="shared" si="66"/>
        <v>36.085999770824323</v>
      </c>
      <c r="BH301" s="200">
        <f t="shared" si="67"/>
        <v>5.2636292688137134</v>
      </c>
      <c r="BI301" s="200">
        <f t="shared" si="68"/>
        <v>0</v>
      </c>
      <c r="BJ301" s="200">
        <f t="shared" si="69"/>
        <v>0</v>
      </c>
      <c r="BK301" s="210">
        <f t="shared" si="70"/>
        <v>0</v>
      </c>
      <c r="BL301" s="200"/>
      <c r="BM301" s="199">
        <f>IF(D301=C$171,'Other inputs'!$C$13/1000000,SUM(AW301:BA301))</f>
        <v>6.05509725721185</v>
      </c>
      <c r="BN301" s="200">
        <f>IF(B301=$B$171,$AT$171*('Other inputs'!$C$7/'Other inputs'!$C$6),SUM(BB301:BF301))</f>
        <v>35.294531782426183</v>
      </c>
      <c r="BO301" s="188">
        <f t="shared" si="71"/>
        <v>41.349629039638032</v>
      </c>
    </row>
    <row r="302" spans="2:67">
      <c r="B302" s="121" t="str">
        <f>'KI 2019-20'!B303</f>
        <v>E5019</v>
      </c>
      <c r="C302" s="160" t="str">
        <f t="shared" si="58"/>
        <v>E5019</v>
      </c>
      <c r="D302" s="160" t="str">
        <f t="shared" si="59"/>
        <v>E5019</v>
      </c>
      <c r="E302" t="str">
        <f>INDEX('KI 2019-20'!D$9:D$383,MATCH($B302,'KI 2019-20'!$B$9:$B$383,0))</f>
        <v>ILB</v>
      </c>
      <c r="F302" t="str">
        <f>INDEX('KI 2019-20'!E$9:E$383,MATCH($B302,'KI 2019-20'!$B$9:$B$383,0))</f>
        <v>P1915</v>
      </c>
      <c r="G302" s="119">
        <v>0</v>
      </c>
      <c r="H302" s="120" t="str">
        <f>INDEX('KI 2019-20'!F$9:F$383,MATCH($B302,'KI 2019-20'!$B$9:$B$383,0))</f>
        <v>Southwark</v>
      </c>
      <c r="I302" s="154">
        <f>_xlfn.IFNA(IF($B302=$B$382,0,INDEX('I.Supplementary 2019-20'!N$8:N$191,MATCH($B302,'I.Supplementary 2019-20'!$B$8:$B$191,0))),INDEX('KI 2019-20'!N$9:N$383,MATCH($B302,'KI 2019-20'!$B$9:$B$383,0)))</f>
        <v>30.866094439444588</v>
      </c>
      <c r="J302" s="153">
        <f>_xlfn.IFNA(IF($B302=$B$382,0,INDEX('I.Supplementary 2019-20'!O$8:O$191,MATCH($B302,'I.Supplementary 2019-20'!$B$8:$B$191,0))),INDEX('KI 2019-20'!O$9:O$383,MATCH($B302,'KI 2019-20'!$B$9:$B$383,0)))</f>
        <v>4.9974933534243631</v>
      </c>
      <c r="K302" s="153">
        <f>_xlfn.IFNA(IF($B302=$B$382,0,INDEX('I.Supplementary 2019-20'!P$8:P$191,MATCH($B302,'I.Supplementary 2019-20'!$B$8:$B$191,0))),INDEX('KI 2019-20'!P$9:P$383,MATCH($B302,'KI 2019-20'!$B$9:$B$383,0)))</f>
        <v>0</v>
      </c>
      <c r="L302" s="153">
        <f>_xlfn.IFNA(IF($B302=$B$382,0,INDEX('I.Supplementary 2019-20'!Q$8:Q$191,MATCH($B302,'I.Supplementary 2019-20'!$B$8:$B$191,0))),INDEX('KI 2019-20'!Q$9:Q$383,MATCH($B302,'KI 2019-20'!$B$9:$B$383,0)))</f>
        <v>0</v>
      </c>
      <c r="M302" s="155">
        <f>_xlfn.IFNA(IF($B302=$B$382,0,INDEX('I.Supplementary 2019-20'!R$8:R$191,MATCH($B302,'I.Supplementary 2019-20'!$B$8:$B$191,0))),INDEX('KI 2019-20'!R$9:R$383,MATCH($B302,'KI 2019-20'!$B$9:$B$383,0)))</f>
        <v>0</v>
      </c>
      <c r="N302" s="153">
        <f>_xlfn.IFNA(IF($B302=$B$382,0,INDEX('I.Supplementary 2019-20'!S$8:S$191,MATCH($B302,'I.Supplementary 2019-20'!$B$8:$B$191,0))),INDEX('KI 2019-20'!S$9:S$383,MATCH($B302,'KI 2019-20'!$B$9:$B$383,0)))</f>
        <v>84.813920519841815</v>
      </c>
      <c r="O302" s="153">
        <f>_xlfn.IFNA(IF($B302=$B$382,0,INDEX('I.Supplementary 2019-20'!T$8:T$191,MATCH($B302,'I.Supplementary 2019-20'!$B$8:$B$191,0))),INDEX('KI 2019-20'!T$9:T$383,MATCH($B302,'KI 2019-20'!$B$9:$B$383,0)))</f>
        <v>29.19756571938716</v>
      </c>
      <c r="P302" s="153">
        <f>_xlfn.IFNA(IF($B302=$B$382,0,INDEX('I.Supplementary 2019-20'!U$8:U$191,MATCH($B302,'I.Supplementary 2019-20'!$B$8:$B$191,0))),INDEX('KI 2019-20'!U$9:U$383,MATCH($B302,'KI 2019-20'!$B$9:$B$383,0)))</f>
        <v>0</v>
      </c>
      <c r="Q302" s="153">
        <f>_xlfn.IFNA(IF($B302=$B$382,0,INDEX('I.Supplementary 2019-20'!V$8:V$191,MATCH($B302,'I.Supplementary 2019-20'!$B$8:$B$191,0))),INDEX('KI 2019-20'!V$9:V$383,MATCH($B302,'KI 2019-20'!$B$9:$B$383,0)))</f>
        <v>0</v>
      </c>
      <c r="R302" s="155">
        <f>_xlfn.IFNA(IF($B302=$B$382,0,INDEX('I.Supplementary 2019-20'!W$8:W$191,MATCH($B302,'I.Supplementary 2019-20'!$B$8:$B$191,0))),INDEX('KI 2019-20'!W$9:W$383,MATCH($B302,'KI 2019-20'!$B$9:$B$383,0)))</f>
        <v>0</v>
      </c>
      <c r="S302" s="153">
        <f>_xlfn.IFNA(IF($B302=$B$382,0,INDEX('I.Supplementary 2019-20'!X$8:X$191,MATCH($B302,'I.Supplementary 2019-20'!$B$8:$B$191,0))),INDEX('KI 2019-20'!X$9:X$383,MATCH($B302,'KI 2019-20'!$B$9:$B$383,0)))</f>
        <v>115.68001495928641</v>
      </c>
      <c r="T302" s="153">
        <f>_xlfn.IFNA(IF($B302=$B$382,0,INDEX('I.Supplementary 2019-20'!Y$8:Y$191,MATCH($B302,'I.Supplementary 2019-20'!$B$8:$B$191,0))),INDEX('KI 2019-20'!Y$9:Y$383,MATCH($B302,'KI 2019-20'!$B$9:$B$383,0)))</f>
        <v>34.195059072811524</v>
      </c>
      <c r="U302" s="153">
        <f>_xlfn.IFNA(IF($B302=$B$382,0,INDEX('I.Supplementary 2019-20'!Z$8:Z$191,MATCH($B302,'I.Supplementary 2019-20'!$B$8:$B$191,0))),INDEX('KI 2019-20'!Z$9:Z$383,MATCH($B302,'KI 2019-20'!$B$9:$B$383,0)))</f>
        <v>0</v>
      </c>
      <c r="V302" s="153">
        <f>_xlfn.IFNA(IF($B302=$B$382,0,INDEX('I.Supplementary 2019-20'!AA$8:AA$191,MATCH($B302,'I.Supplementary 2019-20'!$B$8:$B$191,0))),INDEX('KI 2019-20'!AA$9:AA$383,MATCH($B302,'KI 2019-20'!$B$9:$B$383,0)))</f>
        <v>0</v>
      </c>
      <c r="W302" s="155">
        <f>_xlfn.IFNA(IF($B302=$B$382,0,INDEX('I.Supplementary 2019-20'!AB$8:AB$191,MATCH($B302,'I.Supplementary 2019-20'!$B$8:$B$191,0))),INDEX('KI 2019-20'!AB$9:AB$383,MATCH($B302,'KI 2019-20'!$B$9:$B$383,0)))</f>
        <v>0</v>
      </c>
      <c r="Y302" s="154">
        <f>_xlfn.IFNA(IF($B302=$B$382,0,INDEX('I.Supplementary 2019-20'!$I$8:$I$191,MATCH($B302,'I.Supplementary 2019-20'!$B$8:$B$191,0))),INDEX('KI 2019-20'!$I$9:$I$383,MATCH($B302,'KI 2019-20'!$B$9:$B$383,0)))</f>
        <v>35.863587792868948</v>
      </c>
      <c r="Z302" s="153">
        <f>_xlfn.IFNA(IF($B302=$B$382,0,INDEX('I.Supplementary 2019-20'!$J$8:$J$191,MATCH($B302,'I.Supplementary 2019-20'!$B$8:$B$191,0))),INDEX('KI 2019-20'!$J$9:$J$383,MATCH($B302,'KI 2019-20'!$B$9:$B$383,0)))</f>
        <v>114.01148623922897</v>
      </c>
      <c r="AA302" s="155">
        <f>_xlfn.IFNA(IF($B302=$B$382,0,INDEX('I.Supplementary 2019-20'!$H$8:$H$191,MATCH($B302,'I.Supplementary 2019-20'!$B$8:$B$191,0))),INDEX('KI 2019-20'!$H$9:$H$383,MATCH($B302,'KI 2019-20'!$B$9:$B$383,0)))</f>
        <v>149.87507403209793</v>
      </c>
      <c r="AC302" s="156">
        <f>I302*('Other inputs'!$C$6/'Other inputs'!$C$5)</f>
        <v>31.369004328478308</v>
      </c>
      <c r="AD302" s="149">
        <f>IF(B302=$B$35,J302*('Other inputs'!$C$6/'Other inputs'!$C$5)-('Other inputs'!$C$18/1000000),J302*('Other inputs'!$C$6/'Other inputs'!$C$5))</f>
        <v>5.0789189070443124</v>
      </c>
      <c r="AE302" s="149">
        <f>K302*('Other inputs'!$C$6/'Other inputs'!$C$5)</f>
        <v>0</v>
      </c>
      <c r="AF302" s="149">
        <f>L302*('Other inputs'!$C$6/'Other inputs'!$C$5)</f>
        <v>0</v>
      </c>
      <c r="AG302" s="188">
        <f>M302*('Other inputs'!$C$6/'Other inputs'!$C$5)</f>
        <v>0</v>
      </c>
      <c r="AH302" s="149">
        <f>N302*('Other inputs'!$C$6/'Other inputs'!$C$5)</f>
        <v>86.195817391855527</v>
      </c>
      <c r="AI302" s="149">
        <f>O302*('Other inputs'!$C$6/'Other inputs'!$C$5)</f>
        <v>29.673289804428094</v>
      </c>
      <c r="AJ302" s="149">
        <f>P302*('Other inputs'!$C$6/'Other inputs'!$C$5)</f>
        <v>0</v>
      </c>
      <c r="AK302" s="149">
        <f>Q302*('Other inputs'!$C$6/'Other inputs'!$C$5)</f>
        <v>0</v>
      </c>
      <c r="AL302" s="188">
        <f>R302*('Other inputs'!$C$6/'Other inputs'!$C$5)</f>
        <v>0</v>
      </c>
      <c r="AM302" s="156">
        <f t="shared" si="60"/>
        <v>117.56482172033384</v>
      </c>
      <c r="AN302" s="149">
        <f t="shared" si="61"/>
        <v>34.752208711472406</v>
      </c>
      <c r="AO302" s="149">
        <f t="shared" si="62"/>
        <v>0</v>
      </c>
      <c r="AP302" s="149">
        <f t="shared" si="63"/>
        <v>0</v>
      </c>
      <c r="AQ302" s="188">
        <f t="shared" si="64"/>
        <v>0</v>
      </c>
      <c r="AR302" s="149"/>
      <c r="AS302" s="156">
        <f>IF(D302=$C$171,'Other inputs'!$C$12/1000000,SUM(AC302:AG302))</f>
        <v>36.447923235522623</v>
      </c>
      <c r="AT302" s="200">
        <f>IF(D302=$C$171,$Z$171*('Other inputs'!$C$6/'Other inputs'!$C$5),SUM(AH302:AL302))</f>
        <v>115.86910719628362</v>
      </c>
      <c r="AU302" s="210">
        <f t="shared" si="65"/>
        <v>152.31703043180624</v>
      </c>
      <c r="AV302" s="214"/>
      <c r="AW302" s="199">
        <f>IF($G302=1,0,IF($B302=$B$172,AC302*('Other inputs'!$F$6/'Other inputs'!$F$5)-('Other inputs'!$C$28/1000000),AC302*('Other inputs'!$F$6/'Other inputs'!$F$5)))</f>
        <v>31.542473476838552</v>
      </c>
      <c r="AX302" s="200">
        <f>IF($G302=1,0,IF($B302=$B$172,AD302*('Other inputs'!$F$6/'Other inputs'!$F$5)-('Other inputs'!$C$29/1000000),AD302*('Other inputs'!$F$6/'Other inputs'!$F$5)))</f>
        <v>5.107005094548704</v>
      </c>
      <c r="AY302" s="200">
        <f>IF($G302=1,0,AE302*('Other inputs'!$F$6/'Other inputs'!$F$5))</f>
        <v>0</v>
      </c>
      <c r="AZ302" s="200">
        <f>IF($G302=1,0,AF302*('Other inputs'!$F$6/'Other inputs'!$F$5))</f>
        <v>0</v>
      </c>
      <c r="BA302" s="200">
        <f>IF($G302=1,0,AG302*('Other inputs'!$F$6/'Other inputs'!$F$5))</f>
        <v>0</v>
      </c>
      <c r="BB302" s="199">
        <f>IF($G302=1,0,AH302*('Other inputs'!$C$7/'Other inputs'!$C$6))</f>
        <v>86.195817391855527</v>
      </c>
      <c r="BC302" s="200">
        <f>IF($G302=1,0,AI302*('Other inputs'!$C$7/'Other inputs'!$C$6))</f>
        <v>29.673289804428094</v>
      </c>
      <c r="BD302" s="200">
        <f>IF($G302=1,0,AJ302*('Other inputs'!$C$7/'Other inputs'!$C$6))</f>
        <v>0</v>
      </c>
      <c r="BE302" s="200">
        <f>IF($G302=1,0,AK302*('Other inputs'!$C$7/'Other inputs'!$C$6))</f>
        <v>0</v>
      </c>
      <c r="BF302" s="200">
        <f>IF($G302=1,0,AL302*('Other inputs'!$C$7/'Other inputs'!$C$6))</f>
        <v>0</v>
      </c>
      <c r="BG302" s="199">
        <f t="shared" si="66"/>
        <v>117.73829086869408</v>
      </c>
      <c r="BH302" s="200">
        <f t="shared" si="67"/>
        <v>34.780294898976798</v>
      </c>
      <c r="BI302" s="200">
        <f t="shared" si="68"/>
        <v>0</v>
      </c>
      <c r="BJ302" s="200">
        <f t="shared" si="69"/>
        <v>0</v>
      </c>
      <c r="BK302" s="210">
        <f t="shared" si="70"/>
        <v>0</v>
      </c>
      <c r="BL302" s="200"/>
      <c r="BM302" s="199">
        <f>IF(D302=C$171,'Other inputs'!$C$13/1000000,SUM(AW302:BA302))</f>
        <v>36.649478571387256</v>
      </c>
      <c r="BN302" s="200">
        <f>IF(B302=$B$171,$AT$171*('Other inputs'!$C$7/'Other inputs'!$C$6),SUM(BB302:BF302))</f>
        <v>115.86910719628362</v>
      </c>
      <c r="BO302" s="188">
        <f t="shared" si="71"/>
        <v>152.51858576767088</v>
      </c>
    </row>
    <row r="303" spans="2:67">
      <c r="B303" s="121" t="str">
        <f>'KI 2019-20'!B304</f>
        <v>E3637</v>
      </c>
      <c r="C303" s="160" t="str">
        <f t="shared" si="58"/>
        <v>E3637</v>
      </c>
      <c r="D303" s="160" t="str">
        <f t="shared" si="59"/>
        <v>E3637</v>
      </c>
      <c r="E303" t="str">
        <f>INDEX('KI 2019-20'!D$9:D$383,MATCH($B303,'KI 2019-20'!$B$9:$B$383,0))</f>
        <v>SD</v>
      </c>
      <c r="F303">
        <f>INDEX('KI 2019-20'!E$9:E$383,MATCH($B303,'KI 2019-20'!$B$9:$B$383,0))</f>
        <v>0</v>
      </c>
      <c r="G303" s="119">
        <v>0</v>
      </c>
      <c r="H303" s="120" t="str">
        <f>INDEX('KI 2019-20'!F$9:F$383,MATCH($B303,'KI 2019-20'!$B$9:$B$383,0))</f>
        <v>Spelthorne</v>
      </c>
      <c r="I303" s="154">
        <f>_xlfn.IFNA(IF($B303=$B$382,0,INDEX('I.Supplementary 2019-20'!N$8:N$191,MATCH($B303,'I.Supplementary 2019-20'!$B$8:$B$191,0))),INDEX('KI 2019-20'!N$9:N$383,MATCH($B303,'KI 2019-20'!$B$9:$B$383,0)))</f>
        <v>0</v>
      </c>
      <c r="J303" s="153">
        <f>_xlfn.IFNA(IF($B303=$B$382,0,INDEX('I.Supplementary 2019-20'!O$8:O$191,MATCH($B303,'I.Supplementary 2019-20'!$B$8:$B$191,0))),INDEX('KI 2019-20'!O$9:O$383,MATCH($B303,'KI 2019-20'!$B$9:$B$383,0)))</f>
        <v>0</v>
      </c>
      <c r="K303" s="153">
        <f>_xlfn.IFNA(IF($B303=$B$382,0,INDEX('I.Supplementary 2019-20'!P$8:P$191,MATCH($B303,'I.Supplementary 2019-20'!$B$8:$B$191,0))),INDEX('KI 2019-20'!P$9:P$383,MATCH($B303,'KI 2019-20'!$B$9:$B$383,0)))</f>
        <v>0</v>
      </c>
      <c r="L303" s="153">
        <f>_xlfn.IFNA(IF($B303=$B$382,0,INDEX('I.Supplementary 2019-20'!Q$8:Q$191,MATCH($B303,'I.Supplementary 2019-20'!$B$8:$B$191,0))),INDEX('KI 2019-20'!Q$9:Q$383,MATCH($B303,'KI 2019-20'!$B$9:$B$383,0)))</f>
        <v>0</v>
      </c>
      <c r="M303" s="155">
        <f>_xlfn.IFNA(IF($B303=$B$382,0,INDEX('I.Supplementary 2019-20'!R$8:R$191,MATCH($B303,'I.Supplementary 2019-20'!$B$8:$B$191,0))),INDEX('KI 2019-20'!R$9:R$383,MATCH($B303,'KI 2019-20'!$B$9:$B$383,0)))</f>
        <v>0</v>
      </c>
      <c r="N303" s="153">
        <f>_xlfn.IFNA(IF($B303=$B$382,0,INDEX('I.Supplementary 2019-20'!S$8:S$191,MATCH($B303,'I.Supplementary 2019-20'!$B$8:$B$191,0))),INDEX('KI 2019-20'!S$9:S$383,MATCH($B303,'KI 2019-20'!$B$9:$B$383,0)))</f>
        <v>0</v>
      </c>
      <c r="O303" s="153">
        <f>_xlfn.IFNA(IF($B303=$B$382,0,INDEX('I.Supplementary 2019-20'!T$8:T$191,MATCH($B303,'I.Supplementary 2019-20'!$B$8:$B$191,0))),INDEX('KI 2019-20'!T$9:T$383,MATCH($B303,'KI 2019-20'!$B$9:$B$383,0)))</f>
        <v>1.8979457025818365</v>
      </c>
      <c r="P303" s="153">
        <f>_xlfn.IFNA(IF($B303=$B$382,0,INDEX('I.Supplementary 2019-20'!U$8:U$191,MATCH($B303,'I.Supplementary 2019-20'!$B$8:$B$191,0))),INDEX('KI 2019-20'!U$9:U$383,MATCH($B303,'KI 2019-20'!$B$9:$B$383,0)))</f>
        <v>0</v>
      </c>
      <c r="Q303" s="153">
        <f>_xlfn.IFNA(IF($B303=$B$382,0,INDEX('I.Supplementary 2019-20'!V$8:V$191,MATCH($B303,'I.Supplementary 2019-20'!$B$8:$B$191,0))),INDEX('KI 2019-20'!V$9:V$383,MATCH($B303,'KI 2019-20'!$B$9:$B$383,0)))</f>
        <v>0</v>
      </c>
      <c r="R303" s="155">
        <f>_xlfn.IFNA(IF($B303=$B$382,0,INDEX('I.Supplementary 2019-20'!W$8:W$191,MATCH($B303,'I.Supplementary 2019-20'!$B$8:$B$191,0))),INDEX('KI 2019-20'!W$9:W$383,MATCH($B303,'KI 2019-20'!$B$9:$B$383,0)))</f>
        <v>0</v>
      </c>
      <c r="S303" s="153">
        <f>_xlfn.IFNA(IF($B303=$B$382,0,INDEX('I.Supplementary 2019-20'!X$8:X$191,MATCH($B303,'I.Supplementary 2019-20'!$B$8:$B$191,0))),INDEX('KI 2019-20'!X$9:X$383,MATCH($B303,'KI 2019-20'!$B$9:$B$383,0)))</f>
        <v>0</v>
      </c>
      <c r="T303" s="153">
        <f>_xlfn.IFNA(IF($B303=$B$382,0,INDEX('I.Supplementary 2019-20'!Y$8:Y$191,MATCH($B303,'I.Supplementary 2019-20'!$B$8:$B$191,0))),INDEX('KI 2019-20'!Y$9:Y$383,MATCH($B303,'KI 2019-20'!$B$9:$B$383,0)))</f>
        <v>1.8979457025818365</v>
      </c>
      <c r="U303" s="153">
        <f>_xlfn.IFNA(IF($B303=$B$382,0,INDEX('I.Supplementary 2019-20'!Z$8:Z$191,MATCH($B303,'I.Supplementary 2019-20'!$B$8:$B$191,0))),INDEX('KI 2019-20'!Z$9:Z$383,MATCH($B303,'KI 2019-20'!$B$9:$B$383,0)))</f>
        <v>0</v>
      </c>
      <c r="V303" s="153">
        <f>_xlfn.IFNA(IF($B303=$B$382,0,INDEX('I.Supplementary 2019-20'!AA$8:AA$191,MATCH($B303,'I.Supplementary 2019-20'!$B$8:$B$191,0))),INDEX('KI 2019-20'!AA$9:AA$383,MATCH($B303,'KI 2019-20'!$B$9:$B$383,0)))</f>
        <v>0</v>
      </c>
      <c r="W303" s="155">
        <f>_xlfn.IFNA(IF($B303=$B$382,0,INDEX('I.Supplementary 2019-20'!AB$8:AB$191,MATCH($B303,'I.Supplementary 2019-20'!$B$8:$B$191,0))),INDEX('KI 2019-20'!AB$9:AB$383,MATCH($B303,'KI 2019-20'!$B$9:$B$383,0)))</f>
        <v>0</v>
      </c>
      <c r="Y303" s="154">
        <f>_xlfn.IFNA(IF($B303=$B$382,0,INDEX('I.Supplementary 2019-20'!$I$8:$I$191,MATCH($B303,'I.Supplementary 2019-20'!$B$8:$B$191,0))),INDEX('KI 2019-20'!$I$9:$I$383,MATCH($B303,'KI 2019-20'!$B$9:$B$383,0)))</f>
        <v>0</v>
      </c>
      <c r="Z303" s="153">
        <f>_xlfn.IFNA(IF($B303=$B$382,0,INDEX('I.Supplementary 2019-20'!$J$8:$J$191,MATCH($B303,'I.Supplementary 2019-20'!$B$8:$B$191,0))),INDEX('KI 2019-20'!$J$9:$J$383,MATCH($B303,'KI 2019-20'!$B$9:$B$383,0)))</f>
        <v>1.8979457025818365</v>
      </c>
      <c r="AA303" s="155">
        <f>_xlfn.IFNA(IF($B303=$B$382,0,INDEX('I.Supplementary 2019-20'!$H$8:$H$191,MATCH($B303,'I.Supplementary 2019-20'!$B$8:$B$191,0))),INDEX('KI 2019-20'!$H$9:$H$383,MATCH($B303,'KI 2019-20'!$B$9:$B$383,0)))</f>
        <v>1.8979457025818365</v>
      </c>
      <c r="AC303" s="156">
        <f>I303*('Other inputs'!$C$6/'Other inputs'!$C$5)</f>
        <v>0</v>
      </c>
      <c r="AD303" s="149">
        <f>IF(B303=$B$35,J303*('Other inputs'!$C$6/'Other inputs'!$C$5)-('Other inputs'!$C$18/1000000),J303*('Other inputs'!$C$6/'Other inputs'!$C$5))</f>
        <v>0</v>
      </c>
      <c r="AE303" s="149">
        <f>K303*('Other inputs'!$C$6/'Other inputs'!$C$5)</f>
        <v>0</v>
      </c>
      <c r="AF303" s="149">
        <f>L303*('Other inputs'!$C$6/'Other inputs'!$C$5)</f>
        <v>0</v>
      </c>
      <c r="AG303" s="188">
        <f>M303*('Other inputs'!$C$6/'Other inputs'!$C$5)</f>
        <v>0</v>
      </c>
      <c r="AH303" s="149">
        <f>N303*('Other inputs'!$C$6/'Other inputs'!$C$5)</f>
        <v>0</v>
      </c>
      <c r="AI303" s="149">
        <f>O303*('Other inputs'!$C$6/'Other inputs'!$C$5)</f>
        <v>1.9288694614833737</v>
      </c>
      <c r="AJ303" s="149">
        <f>P303*('Other inputs'!$C$6/'Other inputs'!$C$5)</f>
        <v>0</v>
      </c>
      <c r="AK303" s="149">
        <f>Q303*('Other inputs'!$C$6/'Other inputs'!$C$5)</f>
        <v>0</v>
      </c>
      <c r="AL303" s="188">
        <f>R303*('Other inputs'!$C$6/'Other inputs'!$C$5)</f>
        <v>0</v>
      </c>
      <c r="AM303" s="156">
        <f t="shared" si="60"/>
        <v>0</v>
      </c>
      <c r="AN303" s="149">
        <f t="shared" si="61"/>
        <v>1.9288694614833737</v>
      </c>
      <c r="AO303" s="149">
        <f t="shared" si="62"/>
        <v>0</v>
      </c>
      <c r="AP303" s="149">
        <f t="shared" si="63"/>
        <v>0</v>
      </c>
      <c r="AQ303" s="188">
        <f t="shared" si="64"/>
        <v>0</v>
      </c>
      <c r="AR303" s="149"/>
      <c r="AS303" s="156">
        <f>IF(D303=$C$171,'Other inputs'!$C$12/1000000,SUM(AC303:AG303))</f>
        <v>0</v>
      </c>
      <c r="AT303" s="200">
        <f>IF(D303=$C$171,$Z$171*('Other inputs'!$C$6/'Other inputs'!$C$5),SUM(AH303:AL303))</f>
        <v>1.9288694614833737</v>
      </c>
      <c r="AU303" s="210">
        <f t="shared" si="65"/>
        <v>1.9288694614833737</v>
      </c>
      <c r="AV303" s="214"/>
      <c r="AW303" s="199">
        <f>IF($G303=1,0,IF($B303=$B$172,AC303*('Other inputs'!$F$6/'Other inputs'!$F$5)-('Other inputs'!$C$28/1000000),AC303*('Other inputs'!$F$6/'Other inputs'!$F$5)))</f>
        <v>0</v>
      </c>
      <c r="AX303" s="200">
        <f>IF($G303=1,0,IF($B303=$B$172,AD303*('Other inputs'!$F$6/'Other inputs'!$F$5)-('Other inputs'!$C$29/1000000),AD303*('Other inputs'!$F$6/'Other inputs'!$F$5)))</f>
        <v>0</v>
      </c>
      <c r="AY303" s="200">
        <f>IF($G303=1,0,AE303*('Other inputs'!$F$6/'Other inputs'!$F$5))</f>
        <v>0</v>
      </c>
      <c r="AZ303" s="200">
        <f>IF($G303=1,0,AF303*('Other inputs'!$F$6/'Other inputs'!$F$5))</f>
        <v>0</v>
      </c>
      <c r="BA303" s="200">
        <f>IF($G303=1,0,AG303*('Other inputs'!$F$6/'Other inputs'!$F$5))</f>
        <v>0</v>
      </c>
      <c r="BB303" s="199">
        <f>IF($G303=1,0,AH303*('Other inputs'!$C$7/'Other inputs'!$C$6))</f>
        <v>0</v>
      </c>
      <c r="BC303" s="200">
        <f>IF($G303=1,0,AI303*('Other inputs'!$C$7/'Other inputs'!$C$6))</f>
        <v>1.9288694614833737</v>
      </c>
      <c r="BD303" s="200">
        <f>IF($G303=1,0,AJ303*('Other inputs'!$C$7/'Other inputs'!$C$6))</f>
        <v>0</v>
      </c>
      <c r="BE303" s="200">
        <f>IF($G303=1,0,AK303*('Other inputs'!$C$7/'Other inputs'!$C$6))</f>
        <v>0</v>
      </c>
      <c r="BF303" s="200">
        <f>IF($G303=1,0,AL303*('Other inputs'!$C$7/'Other inputs'!$C$6))</f>
        <v>0</v>
      </c>
      <c r="BG303" s="199">
        <f t="shared" si="66"/>
        <v>0</v>
      </c>
      <c r="BH303" s="200">
        <f t="shared" si="67"/>
        <v>1.9288694614833737</v>
      </c>
      <c r="BI303" s="200">
        <f t="shared" si="68"/>
        <v>0</v>
      </c>
      <c r="BJ303" s="200">
        <f t="shared" si="69"/>
        <v>0</v>
      </c>
      <c r="BK303" s="210">
        <f t="shared" si="70"/>
        <v>0</v>
      </c>
      <c r="BL303" s="200"/>
      <c r="BM303" s="199">
        <f>IF(D303=C$171,'Other inputs'!$C$13/1000000,SUM(AW303:BA303))</f>
        <v>0</v>
      </c>
      <c r="BN303" s="200">
        <f>IF(B303=$B$171,$AT$171*('Other inputs'!$C$7/'Other inputs'!$C$6),SUM(BB303:BF303))</f>
        <v>1.9288694614833737</v>
      </c>
      <c r="BO303" s="188">
        <f t="shared" si="71"/>
        <v>1.9288694614833737</v>
      </c>
    </row>
    <row r="304" spans="2:67">
      <c r="B304" s="121" t="str">
        <f>'KI 2019-20'!B305</f>
        <v>E1936</v>
      </c>
      <c r="C304" s="160" t="str">
        <f t="shared" si="58"/>
        <v>E1936</v>
      </c>
      <c r="D304" s="160" t="str">
        <f t="shared" si="59"/>
        <v>E1936</v>
      </c>
      <c r="E304" t="str">
        <f>INDEX('KI 2019-20'!D$9:D$383,MATCH($B304,'KI 2019-20'!$B$9:$B$383,0))</f>
        <v>SD</v>
      </c>
      <c r="F304" t="str">
        <f>INDEX('KI 2019-20'!E$9:E$383,MATCH($B304,'KI 2019-20'!$B$9:$B$383,0))</f>
        <v>P1905</v>
      </c>
      <c r="G304" s="119">
        <v>0</v>
      </c>
      <c r="H304" s="120" t="str">
        <f>INDEX('KI 2019-20'!F$9:F$383,MATCH($B304,'KI 2019-20'!$B$9:$B$383,0))</f>
        <v>St Albans</v>
      </c>
      <c r="I304" s="154">
        <f>_xlfn.IFNA(IF($B304=$B$382,0,INDEX('I.Supplementary 2019-20'!N$8:N$191,MATCH($B304,'I.Supplementary 2019-20'!$B$8:$B$191,0))),INDEX('KI 2019-20'!N$9:N$383,MATCH($B304,'KI 2019-20'!$B$9:$B$383,0)))</f>
        <v>0</v>
      </c>
      <c r="J304" s="153">
        <f>_xlfn.IFNA(IF($B304=$B$382,0,INDEX('I.Supplementary 2019-20'!O$8:O$191,MATCH($B304,'I.Supplementary 2019-20'!$B$8:$B$191,0))),INDEX('KI 2019-20'!O$9:O$383,MATCH($B304,'KI 2019-20'!$B$9:$B$383,0)))</f>
        <v>0</v>
      </c>
      <c r="K304" s="153">
        <f>_xlfn.IFNA(IF($B304=$B$382,0,INDEX('I.Supplementary 2019-20'!P$8:P$191,MATCH($B304,'I.Supplementary 2019-20'!$B$8:$B$191,0))),INDEX('KI 2019-20'!P$9:P$383,MATCH($B304,'KI 2019-20'!$B$9:$B$383,0)))</f>
        <v>0</v>
      </c>
      <c r="L304" s="153">
        <f>_xlfn.IFNA(IF($B304=$B$382,0,INDEX('I.Supplementary 2019-20'!Q$8:Q$191,MATCH($B304,'I.Supplementary 2019-20'!$B$8:$B$191,0))),INDEX('KI 2019-20'!Q$9:Q$383,MATCH($B304,'KI 2019-20'!$B$9:$B$383,0)))</f>
        <v>0</v>
      </c>
      <c r="M304" s="155">
        <f>_xlfn.IFNA(IF($B304=$B$382,0,INDEX('I.Supplementary 2019-20'!R$8:R$191,MATCH($B304,'I.Supplementary 2019-20'!$B$8:$B$191,0))),INDEX('KI 2019-20'!R$9:R$383,MATCH($B304,'KI 2019-20'!$B$9:$B$383,0)))</f>
        <v>0</v>
      </c>
      <c r="N304" s="153">
        <f>_xlfn.IFNA(IF($B304=$B$382,0,INDEX('I.Supplementary 2019-20'!S$8:S$191,MATCH($B304,'I.Supplementary 2019-20'!$B$8:$B$191,0))),INDEX('KI 2019-20'!S$9:S$383,MATCH($B304,'KI 2019-20'!$B$9:$B$383,0)))</f>
        <v>0</v>
      </c>
      <c r="O304" s="153">
        <f>_xlfn.IFNA(IF($B304=$B$382,0,INDEX('I.Supplementary 2019-20'!T$8:T$191,MATCH($B304,'I.Supplementary 2019-20'!$B$8:$B$191,0))),INDEX('KI 2019-20'!T$9:T$383,MATCH($B304,'KI 2019-20'!$B$9:$B$383,0)))</f>
        <v>2.4845755343129192</v>
      </c>
      <c r="P304" s="153">
        <f>_xlfn.IFNA(IF($B304=$B$382,0,INDEX('I.Supplementary 2019-20'!U$8:U$191,MATCH($B304,'I.Supplementary 2019-20'!$B$8:$B$191,0))),INDEX('KI 2019-20'!U$9:U$383,MATCH($B304,'KI 2019-20'!$B$9:$B$383,0)))</f>
        <v>0</v>
      </c>
      <c r="Q304" s="153">
        <f>_xlfn.IFNA(IF($B304=$B$382,0,INDEX('I.Supplementary 2019-20'!V$8:V$191,MATCH($B304,'I.Supplementary 2019-20'!$B$8:$B$191,0))),INDEX('KI 2019-20'!V$9:V$383,MATCH($B304,'KI 2019-20'!$B$9:$B$383,0)))</f>
        <v>0</v>
      </c>
      <c r="R304" s="155">
        <f>_xlfn.IFNA(IF($B304=$B$382,0,INDEX('I.Supplementary 2019-20'!W$8:W$191,MATCH($B304,'I.Supplementary 2019-20'!$B$8:$B$191,0))),INDEX('KI 2019-20'!W$9:W$383,MATCH($B304,'KI 2019-20'!$B$9:$B$383,0)))</f>
        <v>0</v>
      </c>
      <c r="S304" s="153">
        <f>_xlfn.IFNA(IF($B304=$B$382,0,INDEX('I.Supplementary 2019-20'!X$8:X$191,MATCH($B304,'I.Supplementary 2019-20'!$B$8:$B$191,0))),INDEX('KI 2019-20'!X$9:X$383,MATCH($B304,'KI 2019-20'!$B$9:$B$383,0)))</f>
        <v>0</v>
      </c>
      <c r="T304" s="153">
        <f>_xlfn.IFNA(IF($B304=$B$382,0,INDEX('I.Supplementary 2019-20'!Y$8:Y$191,MATCH($B304,'I.Supplementary 2019-20'!$B$8:$B$191,0))),INDEX('KI 2019-20'!Y$9:Y$383,MATCH($B304,'KI 2019-20'!$B$9:$B$383,0)))</f>
        <v>2.4845755343129192</v>
      </c>
      <c r="U304" s="153">
        <f>_xlfn.IFNA(IF($B304=$B$382,0,INDEX('I.Supplementary 2019-20'!Z$8:Z$191,MATCH($B304,'I.Supplementary 2019-20'!$B$8:$B$191,0))),INDEX('KI 2019-20'!Z$9:Z$383,MATCH($B304,'KI 2019-20'!$B$9:$B$383,0)))</f>
        <v>0</v>
      </c>
      <c r="V304" s="153">
        <f>_xlfn.IFNA(IF($B304=$B$382,0,INDEX('I.Supplementary 2019-20'!AA$8:AA$191,MATCH($B304,'I.Supplementary 2019-20'!$B$8:$B$191,0))),INDEX('KI 2019-20'!AA$9:AA$383,MATCH($B304,'KI 2019-20'!$B$9:$B$383,0)))</f>
        <v>0</v>
      </c>
      <c r="W304" s="155">
        <f>_xlfn.IFNA(IF($B304=$B$382,0,INDEX('I.Supplementary 2019-20'!AB$8:AB$191,MATCH($B304,'I.Supplementary 2019-20'!$B$8:$B$191,0))),INDEX('KI 2019-20'!AB$9:AB$383,MATCH($B304,'KI 2019-20'!$B$9:$B$383,0)))</f>
        <v>0</v>
      </c>
      <c r="Y304" s="154">
        <f>_xlfn.IFNA(IF($B304=$B$382,0,INDEX('I.Supplementary 2019-20'!$I$8:$I$191,MATCH($B304,'I.Supplementary 2019-20'!$B$8:$B$191,0))),INDEX('KI 2019-20'!$I$9:$I$383,MATCH($B304,'KI 2019-20'!$B$9:$B$383,0)))</f>
        <v>0</v>
      </c>
      <c r="Z304" s="153">
        <f>_xlfn.IFNA(IF($B304=$B$382,0,INDEX('I.Supplementary 2019-20'!$J$8:$J$191,MATCH($B304,'I.Supplementary 2019-20'!$B$8:$B$191,0))),INDEX('KI 2019-20'!$J$9:$J$383,MATCH($B304,'KI 2019-20'!$B$9:$B$383,0)))</f>
        <v>2.4845755343129192</v>
      </c>
      <c r="AA304" s="155">
        <f>_xlfn.IFNA(IF($B304=$B$382,0,INDEX('I.Supplementary 2019-20'!$H$8:$H$191,MATCH($B304,'I.Supplementary 2019-20'!$B$8:$B$191,0))),INDEX('KI 2019-20'!$H$9:$H$383,MATCH($B304,'KI 2019-20'!$B$9:$B$383,0)))</f>
        <v>2.4845755343129192</v>
      </c>
      <c r="AC304" s="156">
        <f>I304*('Other inputs'!$C$6/'Other inputs'!$C$5)</f>
        <v>0</v>
      </c>
      <c r="AD304" s="149">
        <f>IF(B304=$B$35,J304*('Other inputs'!$C$6/'Other inputs'!$C$5)-('Other inputs'!$C$18/1000000),J304*('Other inputs'!$C$6/'Other inputs'!$C$5))</f>
        <v>0</v>
      </c>
      <c r="AE304" s="149">
        <f>K304*('Other inputs'!$C$6/'Other inputs'!$C$5)</f>
        <v>0</v>
      </c>
      <c r="AF304" s="149">
        <f>L304*('Other inputs'!$C$6/'Other inputs'!$C$5)</f>
        <v>0</v>
      </c>
      <c r="AG304" s="188">
        <f>M304*('Other inputs'!$C$6/'Other inputs'!$C$5)</f>
        <v>0</v>
      </c>
      <c r="AH304" s="149">
        <f>N304*('Other inputs'!$C$6/'Other inputs'!$C$5)</f>
        <v>0</v>
      </c>
      <c r="AI304" s="149">
        <f>O304*('Other inputs'!$C$6/'Other inputs'!$C$5)</f>
        <v>2.5250574167457165</v>
      </c>
      <c r="AJ304" s="149">
        <f>P304*('Other inputs'!$C$6/'Other inputs'!$C$5)</f>
        <v>0</v>
      </c>
      <c r="AK304" s="149">
        <f>Q304*('Other inputs'!$C$6/'Other inputs'!$C$5)</f>
        <v>0</v>
      </c>
      <c r="AL304" s="188">
        <f>R304*('Other inputs'!$C$6/'Other inputs'!$C$5)</f>
        <v>0</v>
      </c>
      <c r="AM304" s="156">
        <f t="shared" si="60"/>
        <v>0</v>
      </c>
      <c r="AN304" s="149">
        <f t="shared" si="61"/>
        <v>2.5250574167457165</v>
      </c>
      <c r="AO304" s="149">
        <f t="shared" si="62"/>
        <v>0</v>
      </c>
      <c r="AP304" s="149">
        <f t="shared" si="63"/>
        <v>0</v>
      </c>
      <c r="AQ304" s="188">
        <f t="shared" si="64"/>
        <v>0</v>
      </c>
      <c r="AR304" s="149"/>
      <c r="AS304" s="156">
        <f>IF(D304=$C$171,'Other inputs'!$C$12/1000000,SUM(AC304:AG304))</f>
        <v>0</v>
      </c>
      <c r="AT304" s="200">
        <f>IF(D304=$C$171,$Z$171*('Other inputs'!$C$6/'Other inputs'!$C$5),SUM(AH304:AL304))</f>
        <v>2.5250574167457165</v>
      </c>
      <c r="AU304" s="210">
        <f t="shared" si="65"/>
        <v>2.5250574167457165</v>
      </c>
      <c r="AV304" s="214"/>
      <c r="AW304" s="199">
        <f>IF($G304=1,0,IF($B304=$B$172,AC304*('Other inputs'!$F$6/'Other inputs'!$F$5)-('Other inputs'!$C$28/1000000),AC304*('Other inputs'!$F$6/'Other inputs'!$F$5)))</f>
        <v>0</v>
      </c>
      <c r="AX304" s="200">
        <f>IF($G304=1,0,IF($B304=$B$172,AD304*('Other inputs'!$F$6/'Other inputs'!$F$5)-('Other inputs'!$C$29/1000000),AD304*('Other inputs'!$F$6/'Other inputs'!$F$5)))</f>
        <v>0</v>
      </c>
      <c r="AY304" s="200">
        <f>IF($G304=1,0,AE304*('Other inputs'!$F$6/'Other inputs'!$F$5))</f>
        <v>0</v>
      </c>
      <c r="AZ304" s="200">
        <f>IF($G304=1,0,AF304*('Other inputs'!$F$6/'Other inputs'!$F$5))</f>
        <v>0</v>
      </c>
      <c r="BA304" s="200">
        <f>IF($G304=1,0,AG304*('Other inputs'!$F$6/'Other inputs'!$F$5))</f>
        <v>0</v>
      </c>
      <c r="BB304" s="199">
        <f>IF($G304=1,0,AH304*('Other inputs'!$C$7/'Other inputs'!$C$6))</f>
        <v>0</v>
      </c>
      <c r="BC304" s="200">
        <f>IF($G304=1,0,AI304*('Other inputs'!$C$7/'Other inputs'!$C$6))</f>
        <v>2.5250574167457165</v>
      </c>
      <c r="BD304" s="200">
        <f>IF($G304=1,0,AJ304*('Other inputs'!$C$7/'Other inputs'!$C$6))</f>
        <v>0</v>
      </c>
      <c r="BE304" s="200">
        <f>IF($G304=1,0,AK304*('Other inputs'!$C$7/'Other inputs'!$C$6))</f>
        <v>0</v>
      </c>
      <c r="BF304" s="200">
        <f>IF($G304=1,0,AL304*('Other inputs'!$C$7/'Other inputs'!$C$6))</f>
        <v>0</v>
      </c>
      <c r="BG304" s="199">
        <f t="shared" si="66"/>
        <v>0</v>
      </c>
      <c r="BH304" s="200">
        <f t="shared" si="67"/>
        <v>2.5250574167457165</v>
      </c>
      <c r="BI304" s="200">
        <f t="shared" si="68"/>
        <v>0</v>
      </c>
      <c r="BJ304" s="200">
        <f t="shared" si="69"/>
        <v>0</v>
      </c>
      <c r="BK304" s="210">
        <f t="shared" si="70"/>
        <v>0</v>
      </c>
      <c r="BL304" s="200"/>
      <c r="BM304" s="199">
        <f>IF(D304=C$171,'Other inputs'!$C$13/1000000,SUM(AW304:BA304))</f>
        <v>0</v>
      </c>
      <c r="BN304" s="200">
        <f>IF(B304=$B$171,$AT$171*('Other inputs'!$C$7/'Other inputs'!$C$6),SUM(BB304:BF304))</f>
        <v>2.5250574167457165</v>
      </c>
      <c r="BO304" s="188">
        <f t="shared" si="71"/>
        <v>2.5250574167457165</v>
      </c>
    </row>
    <row r="305" spans="2:67">
      <c r="B305" s="121" t="str">
        <f>'KI 2019-20'!B306</f>
        <v>E4303</v>
      </c>
      <c r="C305" s="160" t="str">
        <f t="shared" si="58"/>
        <v>E4303</v>
      </c>
      <c r="D305" s="160" t="str">
        <f t="shared" si="59"/>
        <v>E4303</v>
      </c>
      <c r="E305" t="str">
        <f>INDEX('KI 2019-20'!D$9:D$383,MATCH($B305,'KI 2019-20'!$B$9:$B$383,0))</f>
        <v>MD</v>
      </c>
      <c r="F305" t="str">
        <f>INDEX('KI 2019-20'!E$9:E$383,MATCH($B305,'KI 2019-20'!$B$9:$B$383,0))</f>
        <v>P1702</v>
      </c>
      <c r="G305" s="119">
        <v>0</v>
      </c>
      <c r="H305" s="120" t="str">
        <f>INDEX('KI 2019-20'!F$9:F$383,MATCH($B305,'KI 2019-20'!$B$9:$B$383,0))</f>
        <v>St Helens</v>
      </c>
      <c r="I305" s="154">
        <f>_xlfn.IFNA(IF($B305=$B$382,0,INDEX('I.Supplementary 2019-20'!N$8:N$191,MATCH($B305,'I.Supplementary 2019-20'!$B$8:$B$191,0))),INDEX('KI 2019-20'!N$9:N$383,MATCH($B305,'KI 2019-20'!$B$9:$B$383,0)))</f>
        <v>10.357305794763549</v>
      </c>
      <c r="J305" s="153">
        <f>_xlfn.IFNA(IF($B305=$B$382,0,INDEX('I.Supplementary 2019-20'!O$8:O$191,MATCH($B305,'I.Supplementary 2019-20'!$B$8:$B$191,0))),INDEX('KI 2019-20'!O$9:O$383,MATCH($B305,'KI 2019-20'!$B$9:$B$383,0)))</f>
        <v>0.27751712393787226</v>
      </c>
      <c r="K305" s="153">
        <f>_xlfn.IFNA(IF($B305=$B$382,0,INDEX('I.Supplementary 2019-20'!P$8:P$191,MATCH($B305,'I.Supplementary 2019-20'!$B$8:$B$191,0))),INDEX('KI 2019-20'!P$9:P$383,MATCH($B305,'KI 2019-20'!$B$9:$B$383,0)))</f>
        <v>0</v>
      </c>
      <c r="L305" s="153">
        <f>_xlfn.IFNA(IF($B305=$B$382,0,INDEX('I.Supplementary 2019-20'!Q$8:Q$191,MATCH($B305,'I.Supplementary 2019-20'!$B$8:$B$191,0))),INDEX('KI 2019-20'!Q$9:Q$383,MATCH($B305,'KI 2019-20'!$B$9:$B$383,0)))</f>
        <v>0</v>
      </c>
      <c r="M305" s="155">
        <f>_xlfn.IFNA(IF($B305=$B$382,0,INDEX('I.Supplementary 2019-20'!R$8:R$191,MATCH($B305,'I.Supplementary 2019-20'!$B$8:$B$191,0))),INDEX('KI 2019-20'!R$9:R$383,MATCH($B305,'KI 2019-20'!$B$9:$B$383,0)))</f>
        <v>0</v>
      </c>
      <c r="N305" s="153">
        <f>_xlfn.IFNA(IF($B305=$B$382,0,INDEX('I.Supplementary 2019-20'!S$8:S$191,MATCH($B305,'I.Supplementary 2019-20'!$B$8:$B$191,0))),INDEX('KI 2019-20'!S$9:S$383,MATCH($B305,'KI 2019-20'!$B$9:$B$383,0)))</f>
        <v>39.221406728265741</v>
      </c>
      <c r="O305" s="153">
        <f>_xlfn.IFNA(IF($B305=$B$382,0,INDEX('I.Supplementary 2019-20'!T$8:T$191,MATCH($B305,'I.Supplementary 2019-20'!$B$8:$B$191,0))),INDEX('KI 2019-20'!T$9:T$383,MATCH($B305,'KI 2019-20'!$B$9:$B$383,0)))</f>
        <v>6.2581038024576277</v>
      </c>
      <c r="P305" s="153">
        <f>_xlfn.IFNA(IF($B305=$B$382,0,INDEX('I.Supplementary 2019-20'!U$8:U$191,MATCH($B305,'I.Supplementary 2019-20'!$B$8:$B$191,0))),INDEX('KI 2019-20'!U$9:U$383,MATCH($B305,'KI 2019-20'!$B$9:$B$383,0)))</f>
        <v>0</v>
      </c>
      <c r="Q305" s="153">
        <f>_xlfn.IFNA(IF($B305=$B$382,0,INDEX('I.Supplementary 2019-20'!V$8:V$191,MATCH($B305,'I.Supplementary 2019-20'!$B$8:$B$191,0))),INDEX('KI 2019-20'!V$9:V$383,MATCH($B305,'KI 2019-20'!$B$9:$B$383,0)))</f>
        <v>0</v>
      </c>
      <c r="R305" s="155">
        <f>_xlfn.IFNA(IF($B305=$B$382,0,INDEX('I.Supplementary 2019-20'!W$8:W$191,MATCH($B305,'I.Supplementary 2019-20'!$B$8:$B$191,0))),INDEX('KI 2019-20'!W$9:W$383,MATCH($B305,'KI 2019-20'!$B$9:$B$383,0)))</f>
        <v>0</v>
      </c>
      <c r="S305" s="153">
        <f>_xlfn.IFNA(IF($B305=$B$382,0,INDEX('I.Supplementary 2019-20'!X$8:X$191,MATCH($B305,'I.Supplementary 2019-20'!$B$8:$B$191,0))),INDEX('KI 2019-20'!X$9:X$383,MATCH($B305,'KI 2019-20'!$B$9:$B$383,0)))</f>
        <v>49.578712523029289</v>
      </c>
      <c r="T305" s="153">
        <f>_xlfn.IFNA(IF($B305=$B$382,0,INDEX('I.Supplementary 2019-20'!Y$8:Y$191,MATCH($B305,'I.Supplementary 2019-20'!$B$8:$B$191,0))),INDEX('KI 2019-20'!Y$9:Y$383,MATCH($B305,'KI 2019-20'!$B$9:$B$383,0)))</f>
        <v>6.5356209263955005</v>
      </c>
      <c r="U305" s="153">
        <f>_xlfn.IFNA(IF($B305=$B$382,0,INDEX('I.Supplementary 2019-20'!Z$8:Z$191,MATCH($B305,'I.Supplementary 2019-20'!$B$8:$B$191,0))),INDEX('KI 2019-20'!Z$9:Z$383,MATCH($B305,'KI 2019-20'!$B$9:$B$383,0)))</f>
        <v>0</v>
      </c>
      <c r="V305" s="153">
        <f>_xlfn.IFNA(IF($B305=$B$382,0,INDEX('I.Supplementary 2019-20'!AA$8:AA$191,MATCH($B305,'I.Supplementary 2019-20'!$B$8:$B$191,0))),INDEX('KI 2019-20'!AA$9:AA$383,MATCH($B305,'KI 2019-20'!$B$9:$B$383,0)))</f>
        <v>0</v>
      </c>
      <c r="W305" s="155">
        <f>_xlfn.IFNA(IF($B305=$B$382,0,INDEX('I.Supplementary 2019-20'!AB$8:AB$191,MATCH($B305,'I.Supplementary 2019-20'!$B$8:$B$191,0))),INDEX('KI 2019-20'!AB$9:AB$383,MATCH($B305,'KI 2019-20'!$B$9:$B$383,0)))</f>
        <v>0</v>
      </c>
      <c r="Y305" s="154">
        <f>_xlfn.IFNA(IF($B305=$B$382,0,INDEX('I.Supplementary 2019-20'!$I$8:$I$191,MATCH($B305,'I.Supplementary 2019-20'!$B$8:$B$191,0))),INDEX('KI 2019-20'!$I$9:$I$383,MATCH($B305,'KI 2019-20'!$B$9:$B$383,0)))</f>
        <v>10.634822918701422</v>
      </c>
      <c r="Z305" s="153">
        <f>_xlfn.IFNA(IF($B305=$B$382,0,INDEX('I.Supplementary 2019-20'!$J$8:$J$191,MATCH($B305,'I.Supplementary 2019-20'!$B$8:$B$191,0))),INDEX('KI 2019-20'!$J$9:$J$383,MATCH($B305,'KI 2019-20'!$B$9:$B$383,0)))</f>
        <v>45.479510530723374</v>
      </c>
      <c r="AA305" s="155">
        <f>_xlfn.IFNA(IF($B305=$B$382,0,INDEX('I.Supplementary 2019-20'!$H$8:$H$191,MATCH($B305,'I.Supplementary 2019-20'!$B$8:$B$191,0))),INDEX('KI 2019-20'!$H$9:$H$383,MATCH($B305,'KI 2019-20'!$B$9:$B$383,0)))</f>
        <v>56.114333449424791</v>
      </c>
      <c r="AC305" s="156">
        <f>I305*('Other inputs'!$C$6/'Other inputs'!$C$5)</f>
        <v>10.526060267997986</v>
      </c>
      <c r="AD305" s="149">
        <f>IF(B305=$B$35,J305*('Other inputs'!$C$6/'Other inputs'!$C$5)-('Other inputs'!$C$18/1000000),J305*('Other inputs'!$C$6/'Other inputs'!$C$5))</f>
        <v>0.2820387878716869</v>
      </c>
      <c r="AE305" s="149">
        <f>K305*('Other inputs'!$C$6/'Other inputs'!$C$5)</f>
        <v>0</v>
      </c>
      <c r="AF305" s="149">
        <f>L305*('Other inputs'!$C$6/'Other inputs'!$C$5)</f>
        <v>0</v>
      </c>
      <c r="AG305" s="188">
        <f>M305*('Other inputs'!$C$6/'Other inputs'!$C$5)</f>
        <v>0</v>
      </c>
      <c r="AH305" s="149">
        <f>N305*('Other inputs'!$C$6/'Other inputs'!$C$5)</f>
        <v>39.860452051740538</v>
      </c>
      <c r="AI305" s="149">
        <f>O305*('Other inputs'!$C$6/'Other inputs'!$C$5)</f>
        <v>6.3600688338622327</v>
      </c>
      <c r="AJ305" s="149">
        <f>P305*('Other inputs'!$C$6/'Other inputs'!$C$5)</f>
        <v>0</v>
      </c>
      <c r="AK305" s="149">
        <f>Q305*('Other inputs'!$C$6/'Other inputs'!$C$5)</f>
        <v>0</v>
      </c>
      <c r="AL305" s="188">
        <f>R305*('Other inputs'!$C$6/'Other inputs'!$C$5)</f>
        <v>0</v>
      </c>
      <c r="AM305" s="156">
        <f t="shared" si="60"/>
        <v>50.386512319738522</v>
      </c>
      <c r="AN305" s="149">
        <f t="shared" si="61"/>
        <v>6.6421076217339197</v>
      </c>
      <c r="AO305" s="149">
        <f t="shared" si="62"/>
        <v>0</v>
      </c>
      <c r="AP305" s="149">
        <f t="shared" si="63"/>
        <v>0</v>
      </c>
      <c r="AQ305" s="188">
        <f t="shared" si="64"/>
        <v>0</v>
      </c>
      <c r="AR305" s="149"/>
      <c r="AS305" s="156">
        <f>IF(D305=$C$171,'Other inputs'!$C$12/1000000,SUM(AC305:AG305))</f>
        <v>10.808099055869672</v>
      </c>
      <c r="AT305" s="200">
        <f>IF(D305=$C$171,$Z$171*('Other inputs'!$C$6/'Other inputs'!$C$5),SUM(AH305:AL305))</f>
        <v>46.220520885602767</v>
      </c>
      <c r="AU305" s="210">
        <f t="shared" si="65"/>
        <v>57.028619941472442</v>
      </c>
      <c r="AV305" s="214"/>
      <c r="AW305" s="199">
        <f>IF($G305=1,0,IF($B305=$B$172,AC305*('Other inputs'!$F$6/'Other inputs'!$F$5)-('Other inputs'!$C$28/1000000),AC305*('Other inputs'!$F$6/'Other inputs'!$F$5)))</f>
        <v>10.584268896208112</v>
      </c>
      <c r="AX305" s="200">
        <f>IF($G305=1,0,IF($B305=$B$172,AD305*('Other inputs'!$F$6/'Other inputs'!$F$5)-('Other inputs'!$C$29/1000000),AD305*('Other inputs'!$F$6/'Other inputs'!$F$5)))</f>
        <v>0.28359844937143813</v>
      </c>
      <c r="AY305" s="200">
        <f>IF($G305=1,0,AE305*('Other inputs'!$F$6/'Other inputs'!$F$5))</f>
        <v>0</v>
      </c>
      <c r="AZ305" s="200">
        <f>IF($G305=1,0,AF305*('Other inputs'!$F$6/'Other inputs'!$F$5))</f>
        <v>0</v>
      </c>
      <c r="BA305" s="200">
        <f>IF($G305=1,0,AG305*('Other inputs'!$F$6/'Other inputs'!$F$5))</f>
        <v>0</v>
      </c>
      <c r="BB305" s="199">
        <f>IF($G305=1,0,AH305*('Other inputs'!$C$7/'Other inputs'!$C$6))</f>
        <v>39.860452051740538</v>
      </c>
      <c r="BC305" s="200">
        <f>IF($G305=1,0,AI305*('Other inputs'!$C$7/'Other inputs'!$C$6))</f>
        <v>6.3600688338622327</v>
      </c>
      <c r="BD305" s="200">
        <f>IF($G305=1,0,AJ305*('Other inputs'!$C$7/'Other inputs'!$C$6))</f>
        <v>0</v>
      </c>
      <c r="BE305" s="200">
        <f>IF($G305=1,0,AK305*('Other inputs'!$C$7/'Other inputs'!$C$6))</f>
        <v>0</v>
      </c>
      <c r="BF305" s="200">
        <f>IF($G305=1,0,AL305*('Other inputs'!$C$7/'Other inputs'!$C$6))</f>
        <v>0</v>
      </c>
      <c r="BG305" s="199">
        <f t="shared" si="66"/>
        <v>50.444720947948653</v>
      </c>
      <c r="BH305" s="200">
        <f t="shared" si="67"/>
        <v>6.643667283233671</v>
      </c>
      <c r="BI305" s="200">
        <f t="shared" si="68"/>
        <v>0</v>
      </c>
      <c r="BJ305" s="200">
        <f t="shared" si="69"/>
        <v>0</v>
      </c>
      <c r="BK305" s="210">
        <f t="shared" si="70"/>
        <v>0</v>
      </c>
      <c r="BL305" s="200"/>
      <c r="BM305" s="199">
        <f>IF(D305=C$171,'Other inputs'!$C$13/1000000,SUM(AW305:BA305))</f>
        <v>10.867867345579549</v>
      </c>
      <c r="BN305" s="200">
        <f>IF(B305=$B$171,$AT$171*('Other inputs'!$C$7/'Other inputs'!$C$6),SUM(BB305:BF305))</f>
        <v>46.220520885602767</v>
      </c>
      <c r="BO305" s="188">
        <f t="shared" si="71"/>
        <v>57.088388231182314</v>
      </c>
    </row>
    <row r="306" spans="2:67">
      <c r="B306" s="121" t="str">
        <f>'KI 2019-20'!B307</f>
        <v>E3436</v>
      </c>
      <c r="C306" s="160" t="str">
        <f t="shared" si="58"/>
        <v>E3436</v>
      </c>
      <c r="D306" s="160" t="str">
        <f t="shared" si="59"/>
        <v>E3436</v>
      </c>
      <c r="E306" t="str">
        <f>INDEX('KI 2019-20'!D$9:D$383,MATCH($B306,'KI 2019-20'!$B$9:$B$383,0))</f>
        <v>SD</v>
      </c>
      <c r="F306" t="str">
        <f>INDEX('KI 2019-20'!E$9:E$383,MATCH($B306,'KI 2019-20'!$B$9:$B$383,0))</f>
        <v>P1902</v>
      </c>
      <c r="G306" s="119">
        <v>0</v>
      </c>
      <c r="H306" s="120" t="str">
        <f>INDEX('KI 2019-20'!F$9:F$383,MATCH($B306,'KI 2019-20'!$B$9:$B$383,0))</f>
        <v>Stafford</v>
      </c>
      <c r="I306" s="154">
        <f>_xlfn.IFNA(IF($B306=$B$382,0,INDEX('I.Supplementary 2019-20'!N$8:N$191,MATCH($B306,'I.Supplementary 2019-20'!$B$8:$B$191,0))),INDEX('KI 2019-20'!N$9:N$383,MATCH($B306,'KI 2019-20'!$B$9:$B$383,0)))</f>
        <v>0</v>
      </c>
      <c r="J306" s="153">
        <f>_xlfn.IFNA(IF($B306=$B$382,0,INDEX('I.Supplementary 2019-20'!O$8:O$191,MATCH($B306,'I.Supplementary 2019-20'!$B$8:$B$191,0))),INDEX('KI 2019-20'!O$9:O$383,MATCH($B306,'KI 2019-20'!$B$9:$B$383,0)))</f>
        <v>0</v>
      </c>
      <c r="K306" s="153">
        <f>_xlfn.IFNA(IF($B306=$B$382,0,INDEX('I.Supplementary 2019-20'!P$8:P$191,MATCH($B306,'I.Supplementary 2019-20'!$B$8:$B$191,0))),INDEX('KI 2019-20'!P$9:P$383,MATCH($B306,'KI 2019-20'!$B$9:$B$383,0)))</f>
        <v>0</v>
      </c>
      <c r="L306" s="153">
        <f>_xlfn.IFNA(IF($B306=$B$382,0,INDEX('I.Supplementary 2019-20'!Q$8:Q$191,MATCH($B306,'I.Supplementary 2019-20'!$B$8:$B$191,0))),INDEX('KI 2019-20'!Q$9:Q$383,MATCH($B306,'KI 2019-20'!$B$9:$B$383,0)))</f>
        <v>0</v>
      </c>
      <c r="M306" s="155">
        <f>_xlfn.IFNA(IF($B306=$B$382,0,INDEX('I.Supplementary 2019-20'!R$8:R$191,MATCH($B306,'I.Supplementary 2019-20'!$B$8:$B$191,0))),INDEX('KI 2019-20'!R$9:R$383,MATCH($B306,'KI 2019-20'!$B$9:$B$383,0)))</f>
        <v>0</v>
      </c>
      <c r="N306" s="153">
        <f>_xlfn.IFNA(IF($B306=$B$382,0,INDEX('I.Supplementary 2019-20'!S$8:S$191,MATCH($B306,'I.Supplementary 2019-20'!$B$8:$B$191,0))),INDEX('KI 2019-20'!S$9:S$383,MATCH($B306,'KI 2019-20'!$B$9:$B$383,0)))</f>
        <v>0</v>
      </c>
      <c r="O306" s="153">
        <f>_xlfn.IFNA(IF($B306=$B$382,0,INDEX('I.Supplementary 2019-20'!T$8:T$191,MATCH($B306,'I.Supplementary 2019-20'!$B$8:$B$191,0))),INDEX('KI 2019-20'!T$9:T$383,MATCH($B306,'KI 2019-20'!$B$9:$B$383,0)))</f>
        <v>2.7791415501437835</v>
      </c>
      <c r="P306" s="153">
        <f>_xlfn.IFNA(IF($B306=$B$382,0,INDEX('I.Supplementary 2019-20'!U$8:U$191,MATCH($B306,'I.Supplementary 2019-20'!$B$8:$B$191,0))),INDEX('KI 2019-20'!U$9:U$383,MATCH($B306,'KI 2019-20'!$B$9:$B$383,0)))</f>
        <v>0</v>
      </c>
      <c r="Q306" s="153">
        <f>_xlfn.IFNA(IF($B306=$B$382,0,INDEX('I.Supplementary 2019-20'!V$8:V$191,MATCH($B306,'I.Supplementary 2019-20'!$B$8:$B$191,0))),INDEX('KI 2019-20'!V$9:V$383,MATCH($B306,'KI 2019-20'!$B$9:$B$383,0)))</f>
        <v>0</v>
      </c>
      <c r="R306" s="155">
        <f>_xlfn.IFNA(IF($B306=$B$382,0,INDEX('I.Supplementary 2019-20'!W$8:W$191,MATCH($B306,'I.Supplementary 2019-20'!$B$8:$B$191,0))),INDEX('KI 2019-20'!W$9:W$383,MATCH($B306,'KI 2019-20'!$B$9:$B$383,0)))</f>
        <v>0</v>
      </c>
      <c r="S306" s="153">
        <f>_xlfn.IFNA(IF($B306=$B$382,0,INDEX('I.Supplementary 2019-20'!X$8:X$191,MATCH($B306,'I.Supplementary 2019-20'!$B$8:$B$191,0))),INDEX('KI 2019-20'!X$9:X$383,MATCH($B306,'KI 2019-20'!$B$9:$B$383,0)))</f>
        <v>0</v>
      </c>
      <c r="T306" s="153">
        <f>_xlfn.IFNA(IF($B306=$B$382,0,INDEX('I.Supplementary 2019-20'!Y$8:Y$191,MATCH($B306,'I.Supplementary 2019-20'!$B$8:$B$191,0))),INDEX('KI 2019-20'!Y$9:Y$383,MATCH($B306,'KI 2019-20'!$B$9:$B$383,0)))</f>
        <v>2.7791415501437835</v>
      </c>
      <c r="U306" s="153">
        <f>_xlfn.IFNA(IF($B306=$B$382,0,INDEX('I.Supplementary 2019-20'!Z$8:Z$191,MATCH($B306,'I.Supplementary 2019-20'!$B$8:$B$191,0))),INDEX('KI 2019-20'!Z$9:Z$383,MATCH($B306,'KI 2019-20'!$B$9:$B$383,0)))</f>
        <v>0</v>
      </c>
      <c r="V306" s="153">
        <f>_xlfn.IFNA(IF($B306=$B$382,0,INDEX('I.Supplementary 2019-20'!AA$8:AA$191,MATCH($B306,'I.Supplementary 2019-20'!$B$8:$B$191,0))),INDEX('KI 2019-20'!AA$9:AA$383,MATCH($B306,'KI 2019-20'!$B$9:$B$383,0)))</f>
        <v>0</v>
      </c>
      <c r="W306" s="155">
        <f>_xlfn.IFNA(IF($B306=$B$382,0,INDEX('I.Supplementary 2019-20'!AB$8:AB$191,MATCH($B306,'I.Supplementary 2019-20'!$B$8:$B$191,0))),INDEX('KI 2019-20'!AB$9:AB$383,MATCH($B306,'KI 2019-20'!$B$9:$B$383,0)))</f>
        <v>0</v>
      </c>
      <c r="Y306" s="154">
        <f>_xlfn.IFNA(IF($B306=$B$382,0,INDEX('I.Supplementary 2019-20'!$I$8:$I$191,MATCH($B306,'I.Supplementary 2019-20'!$B$8:$B$191,0))),INDEX('KI 2019-20'!$I$9:$I$383,MATCH($B306,'KI 2019-20'!$B$9:$B$383,0)))</f>
        <v>0</v>
      </c>
      <c r="Z306" s="153">
        <f>_xlfn.IFNA(IF($B306=$B$382,0,INDEX('I.Supplementary 2019-20'!$J$8:$J$191,MATCH($B306,'I.Supplementary 2019-20'!$B$8:$B$191,0))),INDEX('KI 2019-20'!$J$9:$J$383,MATCH($B306,'KI 2019-20'!$B$9:$B$383,0)))</f>
        <v>2.7791415501437835</v>
      </c>
      <c r="AA306" s="155">
        <f>_xlfn.IFNA(IF($B306=$B$382,0,INDEX('I.Supplementary 2019-20'!$H$8:$H$191,MATCH($B306,'I.Supplementary 2019-20'!$B$8:$B$191,0))),INDEX('KI 2019-20'!$H$9:$H$383,MATCH($B306,'KI 2019-20'!$B$9:$B$383,0)))</f>
        <v>2.7791415501437835</v>
      </c>
      <c r="AC306" s="156">
        <f>I306*('Other inputs'!$C$6/'Other inputs'!$C$5)</f>
        <v>0</v>
      </c>
      <c r="AD306" s="149">
        <f>IF(B306=$B$35,J306*('Other inputs'!$C$6/'Other inputs'!$C$5)-('Other inputs'!$C$18/1000000),J306*('Other inputs'!$C$6/'Other inputs'!$C$5))</f>
        <v>0</v>
      </c>
      <c r="AE306" s="149">
        <f>K306*('Other inputs'!$C$6/'Other inputs'!$C$5)</f>
        <v>0</v>
      </c>
      <c r="AF306" s="149">
        <f>L306*('Other inputs'!$C$6/'Other inputs'!$C$5)</f>
        <v>0</v>
      </c>
      <c r="AG306" s="188">
        <f>M306*('Other inputs'!$C$6/'Other inputs'!$C$5)</f>
        <v>0</v>
      </c>
      <c r="AH306" s="149">
        <f>N306*('Other inputs'!$C$6/'Other inputs'!$C$5)</f>
        <v>0</v>
      </c>
      <c r="AI306" s="149">
        <f>O306*('Other inputs'!$C$6/'Other inputs'!$C$5)</f>
        <v>2.8244228788630306</v>
      </c>
      <c r="AJ306" s="149">
        <f>P306*('Other inputs'!$C$6/'Other inputs'!$C$5)</f>
        <v>0</v>
      </c>
      <c r="AK306" s="149">
        <f>Q306*('Other inputs'!$C$6/'Other inputs'!$C$5)</f>
        <v>0</v>
      </c>
      <c r="AL306" s="188">
        <f>R306*('Other inputs'!$C$6/'Other inputs'!$C$5)</f>
        <v>0</v>
      </c>
      <c r="AM306" s="156">
        <f t="shared" si="60"/>
        <v>0</v>
      </c>
      <c r="AN306" s="149">
        <f t="shared" si="61"/>
        <v>2.8244228788630306</v>
      </c>
      <c r="AO306" s="149">
        <f t="shared" si="62"/>
        <v>0</v>
      </c>
      <c r="AP306" s="149">
        <f t="shared" si="63"/>
        <v>0</v>
      </c>
      <c r="AQ306" s="188">
        <f t="shared" si="64"/>
        <v>0</v>
      </c>
      <c r="AR306" s="149"/>
      <c r="AS306" s="156">
        <f>IF(D306=$C$171,'Other inputs'!$C$12/1000000,SUM(AC306:AG306))</f>
        <v>0</v>
      </c>
      <c r="AT306" s="200">
        <f>IF(D306=$C$171,$Z$171*('Other inputs'!$C$6/'Other inputs'!$C$5),SUM(AH306:AL306))</f>
        <v>2.8244228788630306</v>
      </c>
      <c r="AU306" s="210">
        <f t="shared" si="65"/>
        <v>2.8244228788630306</v>
      </c>
      <c r="AV306" s="214"/>
      <c r="AW306" s="199">
        <f>IF($G306=1,0,IF($B306=$B$172,AC306*('Other inputs'!$F$6/'Other inputs'!$F$5)-('Other inputs'!$C$28/1000000),AC306*('Other inputs'!$F$6/'Other inputs'!$F$5)))</f>
        <v>0</v>
      </c>
      <c r="AX306" s="200">
        <f>IF($G306=1,0,IF($B306=$B$172,AD306*('Other inputs'!$F$6/'Other inputs'!$F$5)-('Other inputs'!$C$29/1000000),AD306*('Other inputs'!$F$6/'Other inputs'!$F$5)))</f>
        <v>0</v>
      </c>
      <c r="AY306" s="200">
        <f>IF($G306=1,0,AE306*('Other inputs'!$F$6/'Other inputs'!$F$5))</f>
        <v>0</v>
      </c>
      <c r="AZ306" s="200">
        <f>IF($G306=1,0,AF306*('Other inputs'!$F$6/'Other inputs'!$F$5))</f>
        <v>0</v>
      </c>
      <c r="BA306" s="200">
        <f>IF($G306=1,0,AG306*('Other inputs'!$F$6/'Other inputs'!$F$5))</f>
        <v>0</v>
      </c>
      <c r="BB306" s="199">
        <f>IF($G306=1,0,AH306*('Other inputs'!$C$7/'Other inputs'!$C$6))</f>
        <v>0</v>
      </c>
      <c r="BC306" s="200">
        <f>IF($G306=1,0,AI306*('Other inputs'!$C$7/'Other inputs'!$C$6))</f>
        <v>2.8244228788630306</v>
      </c>
      <c r="BD306" s="200">
        <f>IF($G306=1,0,AJ306*('Other inputs'!$C$7/'Other inputs'!$C$6))</f>
        <v>0</v>
      </c>
      <c r="BE306" s="200">
        <f>IF($G306=1,0,AK306*('Other inputs'!$C$7/'Other inputs'!$C$6))</f>
        <v>0</v>
      </c>
      <c r="BF306" s="200">
        <f>IF($G306=1,0,AL306*('Other inputs'!$C$7/'Other inputs'!$C$6))</f>
        <v>0</v>
      </c>
      <c r="BG306" s="199">
        <f t="shared" si="66"/>
        <v>0</v>
      </c>
      <c r="BH306" s="200">
        <f t="shared" si="67"/>
        <v>2.8244228788630306</v>
      </c>
      <c r="BI306" s="200">
        <f t="shared" si="68"/>
        <v>0</v>
      </c>
      <c r="BJ306" s="200">
        <f t="shared" si="69"/>
        <v>0</v>
      </c>
      <c r="BK306" s="210">
        <f t="shared" si="70"/>
        <v>0</v>
      </c>
      <c r="BL306" s="200"/>
      <c r="BM306" s="199">
        <f>IF(D306=C$171,'Other inputs'!$C$13/1000000,SUM(AW306:BA306))</f>
        <v>0</v>
      </c>
      <c r="BN306" s="200">
        <f>IF(B306=$B$171,$AT$171*('Other inputs'!$C$7/'Other inputs'!$C$6),SUM(BB306:BF306))</f>
        <v>2.8244228788630306</v>
      </c>
      <c r="BO306" s="188">
        <f t="shared" si="71"/>
        <v>2.8244228788630306</v>
      </c>
    </row>
    <row r="307" spans="2:67">
      <c r="B307" s="121" t="str">
        <f>'KI 2019-20'!B308</f>
        <v>E3421</v>
      </c>
      <c r="C307" s="160" t="str">
        <f t="shared" si="58"/>
        <v>E3421</v>
      </c>
      <c r="D307" s="160" t="str">
        <f t="shared" si="59"/>
        <v>E3421</v>
      </c>
      <c r="E307" t="str">
        <f>INDEX('KI 2019-20'!D$9:D$383,MATCH($B307,'KI 2019-20'!$B$9:$B$383,0))</f>
        <v>SCNFIR</v>
      </c>
      <c r="F307" t="str">
        <f>INDEX('KI 2019-20'!E$9:E$383,MATCH($B307,'KI 2019-20'!$B$9:$B$383,0))</f>
        <v>P1902</v>
      </c>
      <c r="G307" s="119">
        <v>0</v>
      </c>
      <c r="H307" s="120" t="str">
        <f>INDEX('KI 2019-20'!F$9:F$383,MATCH($B307,'KI 2019-20'!$B$9:$B$383,0))</f>
        <v>Staffordshire</v>
      </c>
      <c r="I307" s="154">
        <f>_xlfn.IFNA(IF($B307=$B$382,0,INDEX('I.Supplementary 2019-20'!N$8:N$191,MATCH($B307,'I.Supplementary 2019-20'!$B$8:$B$191,0))),INDEX('KI 2019-20'!N$9:N$383,MATCH($B307,'KI 2019-20'!$B$9:$B$383,0)))</f>
        <v>10.691152269623519</v>
      </c>
      <c r="J307" s="153">
        <f>_xlfn.IFNA(IF($B307=$B$382,0,INDEX('I.Supplementary 2019-20'!O$8:O$191,MATCH($B307,'I.Supplementary 2019-20'!$B$8:$B$191,0))),INDEX('KI 2019-20'!O$9:O$383,MATCH($B307,'KI 2019-20'!$B$9:$B$383,0)))</f>
        <v>0</v>
      </c>
      <c r="K307" s="153">
        <f>_xlfn.IFNA(IF($B307=$B$382,0,INDEX('I.Supplementary 2019-20'!P$8:P$191,MATCH($B307,'I.Supplementary 2019-20'!$B$8:$B$191,0))),INDEX('KI 2019-20'!P$9:P$383,MATCH($B307,'KI 2019-20'!$B$9:$B$383,0)))</f>
        <v>0</v>
      </c>
      <c r="L307" s="153">
        <f>_xlfn.IFNA(IF($B307=$B$382,0,INDEX('I.Supplementary 2019-20'!Q$8:Q$191,MATCH($B307,'I.Supplementary 2019-20'!$B$8:$B$191,0))),INDEX('KI 2019-20'!Q$9:Q$383,MATCH($B307,'KI 2019-20'!$B$9:$B$383,0)))</f>
        <v>0</v>
      </c>
      <c r="M307" s="155">
        <f>_xlfn.IFNA(IF($B307=$B$382,0,INDEX('I.Supplementary 2019-20'!R$8:R$191,MATCH($B307,'I.Supplementary 2019-20'!$B$8:$B$191,0))),INDEX('KI 2019-20'!R$9:R$383,MATCH($B307,'KI 2019-20'!$B$9:$B$383,0)))</f>
        <v>0</v>
      </c>
      <c r="N307" s="153">
        <f>_xlfn.IFNA(IF($B307=$B$382,0,INDEX('I.Supplementary 2019-20'!S$8:S$191,MATCH($B307,'I.Supplementary 2019-20'!$B$8:$B$191,0))),INDEX('KI 2019-20'!S$9:S$383,MATCH($B307,'KI 2019-20'!$B$9:$B$383,0)))</f>
        <v>99.569711980129938</v>
      </c>
      <c r="O307" s="153">
        <f>_xlfn.IFNA(IF($B307=$B$382,0,INDEX('I.Supplementary 2019-20'!T$8:T$191,MATCH($B307,'I.Supplementary 2019-20'!$B$8:$B$191,0))),INDEX('KI 2019-20'!T$9:T$383,MATCH($B307,'KI 2019-20'!$B$9:$B$383,0)))</f>
        <v>0</v>
      </c>
      <c r="P307" s="153">
        <f>_xlfn.IFNA(IF($B307=$B$382,0,INDEX('I.Supplementary 2019-20'!U$8:U$191,MATCH($B307,'I.Supplementary 2019-20'!$B$8:$B$191,0))),INDEX('KI 2019-20'!U$9:U$383,MATCH($B307,'KI 2019-20'!$B$9:$B$383,0)))</f>
        <v>0</v>
      </c>
      <c r="Q307" s="153">
        <f>_xlfn.IFNA(IF($B307=$B$382,0,INDEX('I.Supplementary 2019-20'!V$8:V$191,MATCH($B307,'I.Supplementary 2019-20'!$B$8:$B$191,0))),INDEX('KI 2019-20'!V$9:V$383,MATCH($B307,'KI 2019-20'!$B$9:$B$383,0)))</f>
        <v>0</v>
      </c>
      <c r="R307" s="155">
        <f>_xlfn.IFNA(IF($B307=$B$382,0,INDEX('I.Supplementary 2019-20'!W$8:W$191,MATCH($B307,'I.Supplementary 2019-20'!$B$8:$B$191,0))),INDEX('KI 2019-20'!W$9:W$383,MATCH($B307,'KI 2019-20'!$B$9:$B$383,0)))</f>
        <v>0</v>
      </c>
      <c r="S307" s="153">
        <f>_xlfn.IFNA(IF($B307=$B$382,0,INDEX('I.Supplementary 2019-20'!X$8:X$191,MATCH($B307,'I.Supplementary 2019-20'!$B$8:$B$191,0))),INDEX('KI 2019-20'!X$9:X$383,MATCH($B307,'KI 2019-20'!$B$9:$B$383,0)))</f>
        <v>110.26086424975345</v>
      </c>
      <c r="T307" s="153">
        <f>_xlfn.IFNA(IF($B307=$B$382,0,INDEX('I.Supplementary 2019-20'!Y$8:Y$191,MATCH($B307,'I.Supplementary 2019-20'!$B$8:$B$191,0))),INDEX('KI 2019-20'!Y$9:Y$383,MATCH($B307,'KI 2019-20'!$B$9:$B$383,0)))</f>
        <v>0</v>
      </c>
      <c r="U307" s="153">
        <f>_xlfn.IFNA(IF($B307=$B$382,0,INDEX('I.Supplementary 2019-20'!Z$8:Z$191,MATCH($B307,'I.Supplementary 2019-20'!$B$8:$B$191,0))),INDEX('KI 2019-20'!Z$9:Z$383,MATCH($B307,'KI 2019-20'!$B$9:$B$383,0)))</f>
        <v>0</v>
      </c>
      <c r="V307" s="153">
        <f>_xlfn.IFNA(IF($B307=$B$382,0,INDEX('I.Supplementary 2019-20'!AA$8:AA$191,MATCH($B307,'I.Supplementary 2019-20'!$B$8:$B$191,0))),INDEX('KI 2019-20'!AA$9:AA$383,MATCH($B307,'KI 2019-20'!$B$9:$B$383,0)))</f>
        <v>0</v>
      </c>
      <c r="W307" s="155">
        <f>_xlfn.IFNA(IF($B307=$B$382,0,INDEX('I.Supplementary 2019-20'!AB$8:AB$191,MATCH($B307,'I.Supplementary 2019-20'!$B$8:$B$191,0))),INDEX('KI 2019-20'!AB$9:AB$383,MATCH($B307,'KI 2019-20'!$B$9:$B$383,0)))</f>
        <v>0</v>
      </c>
      <c r="Y307" s="154">
        <f>_xlfn.IFNA(IF($B307=$B$382,0,INDEX('I.Supplementary 2019-20'!$I$8:$I$191,MATCH($B307,'I.Supplementary 2019-20'!$B$8:$B$191,0))),INDEX('KI 2019-20'!$I$9:$I$383,MATCH($B307,'KI 2019-20'!$B$9:$B$383,0)))</f>
        <v>10.691152269623519</v>
      </c>
      <c r="Z307" s="153">
        <f>_xlfn.IFNA(IF($B307=$B$382,0,INDEX('I.Supplementary 2019-20'!$J$8:$J$191,MATCH($B307,'I.Supplementary 2019-20'!$B$8:$B$191,0))),INDEX('KI 2019-20'!$J$9:$J$383,MATCH($B307,'KI 2019-20'!$B$9:$B$383,0)))</f>
        <v>99.569711980129938</v>
      </c>
      <c r="AA307" s="155">
        <f>_xlfn.IFNA(IF($B307=$B$382,0,INDEX('I.Supplementary 2019-20'!$H$8:$H$191,MATCH($B307,'I.Supplementary 2019-20'!$B$8:$B$191,0))),INDEX('KI 2019-20'!$H$9:$H$383,MATCH($B307,'KI 2019-20'!$B$9:$B$383,0)))</f>
        <v>110.26086424975345</v>
      </c>
      <c r="AC307" s="156">
        <f>I307*('Other inputs'!$C$6/'Other inputs'!$C$5)</f>
        <v>10.865346196623495</v>
      </c>
      <c r="AD307" s="149">
        <f>IF(B307=$B$35,J307*('Other inputs'!$C$6/'Other inputs'!$C$5)-('Other inputs'!$C$18/1000000),J307*('Other inputs'!$C$6/'Other inputs'!$C$5))</f>
        <v>0</v>
      </c>
      <c r="AE307" s="149">
        <f>K307*('Other inputs'!$C$6/'Other inputs'!$C$5)</f>
        <v>0</v>
      </c>
      <c r="AF307" s="149">
        <f>L307*('Other inputs'!$C$6/'Other inputs'!$C$5)</f>
        <v>0</v>
      </c>
      <c r="AG307" s="188">
        <f>M307*('Other inputs'!$C$6/'Other inputs'!$C$5)</f>
        <v>0</v>
      </c>
      <c r="AH307" s="149">
        <f>N307*('Other inputs'!$C$6/'Other inputs'!$C$5)</f>
        <v>101.19202907960253</v>
      </c>
      <c r="AI307" s="149">
        <f>O307*('Other inputs'!$C$6/'Other inputs'!$C$5)</f>
        <v>0</v>
      </c>
      <c r="AJ307" s="149">
        <f>P307*('Other inputs'!$C$6/'Other inputs'!$C$5)</f>
        <v>0</v>
      </c>
      <c r="AK307" s="149">
        <f>Q307*('Other inputs'!$C$6/'Other inputs'!$C$5)</f>
        <v>0</v>
      </c>
      <c r="AL307" s="188">
        <f>R307*('Other inputs'!$C$6/'Other inputs'!$C$5)</f>
        <v>0</v>
      </c>
      <c r="AM307" s="156">
        <f t="shared" si="60"/>
        <v>112.05737527622603</v>
      </c>
      <c r="AN307" s="149">
        <f t="shared" si="61"/>
        <v>0</v>
      </c>
      <c r="AO307" s="149">
        <f t="shared" si="62"/>
        <v>0</v>
      </c>
      <c r="AP307" s="149">
        <f t="shared" si="63"/>
        <v>0</v>
      </c>
      <c r="AQ307" s="188">
        <f t="shared" si="64"/>
        <v>0</v>
      </c>
      <c r="AR307" s="149"/>
      <c r="AS307" s="156">
        <f>IF(D307=$C$171,'Other inputs'!$C$12/1000000,SUM(AC307:AG307))</f>
        <v>10.865346196623495</v>
      </c>
      <c r="AT307" s="200">
        <f>IF(D307=$C$171,$Z$171*('Other inputs'!$C$6/'Other inputs'!$C$5),SUM(AH307:AL307))</f>
        <v>101.19202907960253</v>
      </c>
      <c r="AU307" s="210">
        <f t="shared" si="65"/>
        <v>112.05737527622603</v>
      </c>
      <c r="AV307" s="214"/>
      <c r="AW307" s="199">
        <f>IF($G307=1,0,IF($B307=$B$172,AC307*('Other inputs'!$F$6/'Other inputs'!$F$5)-('Other inputs'!$C$28/1000000),AC307*('Other inputs'!$F$6/'Other inputs'!$F$5)))</f>
        <v>10.925431060383623</v>
      </c>
      <c r="AX307" s="200">
        <f>IF($G307=1,0,IF($B307=$B$172,AD307*('Other inputs'!$F$6/'Other inputs'!$F$5)-('Other inputs'!$C$29/1000000),AD307*('Other inputs'!$F$6/'Other inputs'!$F$5)))</f>
        <v>0</v>
      </c>
      <c r="AY307" s="200">
        <f>IF($G307=1,0,AE307*('Other inputs'!$F$6/'Other inputs'!$F$5))</f>
        <v>0</v>
      </c>
      <c r="AZ307" s="200">
        <f>IF($G307=1,0,AF307*('Other inputs'!$F$6/'Other inputs'!$F$5))</f>
        <v>0</v>
      </c>
      <c r="BA307" s="200">
        <f>IF($G307=1,0,AG307*('Other inputs'!$F$6/'Other inputs'!$F$5))</f>
        <v>0</v>
      </c>
      <c r="BB307" s="199">
        <f>IF($G307=1,0,AH307*('Other inputs'!$C$7/'Other inputs'!$C$6))</f>
        <v>101.19202907960253</v>
      </c>
      <c r="BC307" s="200">
        <f>IF($G307=1,0,AI307*('Other inputs'!$C$7/'Other inputs'!$C$6))</f>
        <v>0</v>
      </c>
      <c r="BD307" s="200">
        <f>IF($G307=1,0,AJ307*('Other inputs'!$C$7/'Other inputs'!$C$6))</f>
        <v>0</v>
      </c>
      <c r="BE307" s="200">
        <f>IF($G307=1,0,AK307*('Other inputs'!$C$7/'Other inputs'!$C$6))</f>
        <v>0</v>
      </c>
      <c r="BF307" s="200">
        <f>IF($G307=1,0,AL307*('Other inputs'!$C$7/'Other inputs'!$C$6))</f>
        <v>0</v>
      </c>
      <c r="BG307" s="199">
        <f t="shared" si="66"/>
        <v>112.11746013998615</v>
      </c>
      <c r="BH307" s="200">
        <f t="shared" si="67"/>
        <v>0</v>
      </c>
      <c r="BI307" s="200">
        <f t="shared" si="68"/>
        <v>0</v>
      </c>
      <c r="BJ307" s="200">
        <f t="shared" si="69"/>
        <v>0</v>
      </c>
      <c r="BK307" s="210">
        <f t="shared" si="70"/>
        <v>0</v>
      </c>
      <c r="BL307" s="200"/>
      <c r="BM307" s="199">
        <f>IF(D307=C$171,'Other inputs'!$C$13/1000000,SUM(AW307:BA307))</f>
        <v>10.925431060383623</v>
      </c>
      <c r="BN307" s="200">
        <f>IF(B307=$B$171,$AT$171*('Other inputs'!$C$7/'Other inputs'!$C$6),SUM(BB307:BF307))</f>
        <v>101.19202907960253</v>
      </c>
      <c r="BO307" s="188">
        <f t="shared" si="71"/>
        <v>112.11746013998615</v>
      </c>
    </row>
    <row r="308" spans="2:67">
      <c r="B308" s="121" t="str">
        <f>'KI 2019-20'!B309</f>
        <v>E7034</v>
      </c>
      <c r="C308" s="160" t="str">
        <f t="shared" si="58"/>
        <v>E6134</v>
      </c>
      <c r="D308" s="160" t="str">
        <f t="shared" si="59"/>
        <v>E6134</v>
      </c>
      <c r="E308" t="str">
        <f>INDEX('KI 2019-20'!D$9:D$383,MATCH($B308,'KI 2019-20'!$B$9:$B$383,0))</f>
        <v>FIR</v>
      </c>
      <c r="F308" t="str">
        <f>INDEX('KI 2019-20'!E$9:E$383,MATCH($B308,'KI 2019-20'!$B$9:$B$383,0))</f>
        <v>P1902</v>
      </c>
      <c r="G308" s="119">
        <v>0</v>
      </c>
      <c r="H308" s="120" t="str">
        <f>INDEX('KI 2019-20'!F$9:F$383,MATCH($B308,'KI 2019-20'!$B$9:$B$383,0))</f>
        <v>Staffordshire Fire</v>
      </c>
      <c r="I308" s="154">
        <f>_xlfn.IFNA(IF($B308=$B$382,0,INDEX('I.Supplementary 2019-20'!N$8:N$191,MATCH($B308,'I.Supplementary 2019-20'!$B$8:$B$191,0))),INDEX('KI 2019-20'!N$9:N$383,MATCH($B308,'KI 2019-20'!$B$9:$B$383,0)))</f>
        <v>0</v>
      </c>
      <c r="J308" s="153">
        <f>_xlfn.IFNA(IF($B308=$B$382,0,INDEX('I.Supplementary 2019-20'!O$8:O$191,MATCH($B308,'I.Supplementary 2019-20'!$B$8:$B$191,0))),INDEX('KI 2019-20'!O$9:O$383,MATCH($B308,'KI 2019-20'!$B$9:$B$383,0)))</f>
        <v>0</v>
      </c>
      <c r="K308" s="153">
        <f>_xlfn.IFNA(IF($B308=$B$382,0,INDEX('I.Supplementary 2019-20'!P$8:P$191,MATCH($B308,'I.Supplementary 2019-20'!$B$8:$B$191,0))),INDEX('KI 2019-20'!P$9:P$383,MATCH($B308,'KI 2019-20'!$B$9:$B$383,0)))</f>
        <v>4.6745244857113732</v>
      </c>
      <c r="L308" s="153">
        <f>_xlfn.IFNA(IF($B308=$B$382,0,INDEX('I.Supplementary 2019-20'!Q$8:Q$191,MATCH($B308,'I.Supplementary 2019-20'!$B$8:$B$191,0))),INDEX('KI 2019-20'!Q$9:Q$383,MATCH($B308,'KI 2019-20'!$B$9:$B$383,0)))</f>
        <v>0</v>
      </c>
      <c r="M308" s="155">
        <f>_xlfn.IFNA(IF($B308=$B$382,0,INDEX('I.Supplementary 2019-20'!R$8:R$191,MATCH($B308,'I.Supplementary 2019-20'!$B$8:$B$191,0))),INDEX('KI 2019-20'!R$9:R$383,MATCH($B308,'KI 2019-20'!$B$9:$B$383,0)))</f>
        <v>0</v>
      </c>
      <c r="N308" s="153">
        <f>_xlfn.IFNA(IF($B308=$B$382,0,INDEX('I.Supplementary 2019-20'!S$8:S$191,MATCH($B308,'I.Supplementary 2019-20'!$B$8:$B$191,0))),INDEX('KI 2019-20'!S$9:S$383,MATCH($B308,'KI 2019-20'!$B$9:$B$383,0)))</f>
        <v>0</v>
      </c>
      <c r="O308" s="153">
        <f>_xlfn.IFNA(IF($B308=$B$382,0,INDEX('I.Supplementary 2019-20'!T$8:T$191,MATCH($B308,'I.Supplementary 2019-20'!$B$8:$B$191,0))),INDEX('KI 2019-20'!T$9:T$383,MATCH($B308,'KI 2019-20'!$B$9:$B$383,0)))</f>
        <v>0</v>
      </c>
      <c r="P308" s="153">
        <f>_xlfn.IFNA(IF($B308=$B$382,0,INDEX('I.Supplementary 2019-20'!U$8:U$191,MATCH($B308,'I.Supplementary 2019-20'!$B$8:$B$191,0))),INDEX('KI 2019-20'!U$9:U$383,MATCH($B308,'KI 2019-20'!$B$9:$B$383,0)))</f>
        <v>9.4645690242108493</v>
      </c>
      <c r="Q308" s="153">
        <f>_xlfn.IFNA(IF($B308=$B$382,0,INDEX('I.Supplementary 2019-20'!V$8:V$191,MATCH($B308,'I.Supplementary 2019-20'!$B$8:$B$191,0))),INDEX('KI 2019-20'!V$9:V$383,MATCH($B308,'KI 2019-20'!$B$9:$B$383,0)))</f>
        <v>0</v>
      </c>
      <c r="R308" s="155">
        <f>_xlfn.IFNA(IF($B308=$B$382,0,INDEX('I.Supplementary 2019-20'!W$8:W$191,MATCH($B308,'I.Supplementary 2019-20'!$B$8:$B$191,0))),INDEX('KI 2019-20'!W$9:W$383,MATCH($B308,'KI 2019-20'!$B$9:$B$383,0)))</f>
        <v>0</v>
      </c>
      <c r="S308" s="153">
        <f>_xlfn.IFNA(IF($B308=$B$382,0,INDEX('I.Supplementary 2019-20'!X$8:X$191,MATCH($B308,'I.Supplementary 2019-20'!$B$8:$B$191,0))),INDEX('KI 2019-20'!X$9:X$383,MATCH($B308,'KI 2019-20'!$B$9:$B$383,0)))</f>
        <v>0</v>
      </c>
      <c r="T308" s="153">
        <f>_xlfn.IFNA(IF($B308=$B$382,0,INDEX('I.Supplementary 2019-20'!Y$8:Y$191,MATCH($B308,'I.Supplementary 2019-20'!$B$8:$B$191,0))),INDEX('KI 2019-20'!Y$9:Y$383,MATCH($B308,'KI 2019-20'!$B$9:$B$383,0)))</f>
        <v>0</v>
      </c>
      <c r="U308" s="153">
        <f>_xlfn.IFNA(IF($B308=$B$382,0,INDEX('I.Supplementary 2019-20'!Z$8:Z$191,MATCH($B308,'I.Supplementary 2019-20'!$B$8:$B$191,0))),INDEX('KI 2019-20'!Z$9:Z$383,MATCH($B308,'KI 2019-20'!$B$9:$B$383,0)))</f>
        <v>14.139093509922223</v>
      </c>
      <c r="V308" s="153">
        <f>_xlfn.IFNA(IF($B308=$B$382,0,INDEX('I.Supplementary 2019-20'!AA$8:AA$191,MATCH($B308,'I.Supplementary 2019-20'!$B$8:$B$191,0))),INDEX('KI 2019-20'!AA$9:AA$383,MATCH($B308,'KI 2019-20'!$B$9:$B$383,0)))</f>
        <v>0</v>
      </c>
      <c r="W308" s="155">
        <f>_xlfn.IFNA(IF($B308=$B$382,0,INDEX('I.Supplementary 2019-20'!AB$8:AB$191,MATCH($B308,'I.Supplementary 2019-20'!$B$8:$B$191,0))),INDEX('KI 2019-20'!AB$9:AB$383,MATCH($B308,'KI 2019-20'!$B$9:$B$383,0)))</f>
        <v>0</v>
      </c>
      <c r="Y308" s="154">
        <f>_xlfn.IFNA(IF($B308=$B$382,0,INDEX('I.Supplementary 2019-20'!$I$8:$I$191,MATCH($B308,'I.Supplementary 2019-20'!$B$8:$B$191,0))),INDEX('KI 2019-20'!$I$9:$I$383,MATCH($B308,'KI 2019-20'!$B$9:$B$383,0)))</f>
        <v>4.6745244857113732</v>
      </c>
      <c r="Z308" s="153">
        <f>_xlfn.IFNA(IF($B308=$B$382,0,INDEX('I.Supplementary 2019-20'!$J$8:$J$191,MATCH($B308,'I.Supplementary 2019-20'!$B$8:$B$191,0))),INDEX('KI 2019-20'!$J$9:$J$383,MATCH($B308,'KI 2019-20'!$B$9:$B$383,0)))</f>
        <v>9.4645690242108493</v>
      </c>
      <c r="AA308" s="155">
        <f>_xlfn.IFNA(IF($B308=$B$382,0,INDEX('I.Supplementary 2019-20'!$H$8:$H$191,MATCH($B308,'I.Supplementary 2019-20'!$B$8:$B$191,0))),INDEX('KI 2019-20'!$H$9:$H$383,MATCH($B308,'KI 2019-20'!$B$9:$B$383,0)))</f>
        <v>14.139093509922223</v>
      </c>
      <c r="AC308" s="156">
        <f>I308*('Other inputs'!$C$6/'Other inputs'!$C$5)</f>
        <v>0</v>
      </c>
      <c r="AD308" s="149">
        <f>IF(B308=$B$35,J308*('Other inputs'!$C$6/'Other inputs'!$C$5)-('Other inputs'!$C$18/1000000),J308*('Other inputs'!$C$6/'Other inputs'!$C$5))</f>
        <v>0</v>
      </c>
      <c r="AE308" s="149">
        <f>K308*('Other inputs'!$C$6/'Other inputs'!$C$5)</f>
        <v>4.7506878174541249</v>
      </c>
      <c r="AF308" s="149">
        <f>L308*('Other inputs'!$C$6/'Other inputs'!$C$5)</f>
        <v>0</v>
      </c>
      <c r="AG308" s="188">
        <f>M308*('Other inputs'!$C$6/'Other inputs'!$C$5)</f>
        <v>0</v>
      </c>
      <c r="AH308" s="149">
        <f>N308*('Other inputs'!$C$6/'Other inputs'!$C$5)</f>
        <v>0</v>
      </c>
      <c r="AI308" s="149">
        <f>O308*('Other inputs'!$C$6/'Other inputs'!$C$5)</f>
        <v>0</v>
      </c>
      <c r="AJ308" s="149">
        <f>P308*('Other inputs'!$C$6/'Other inputs'!$C$5)</f>
        <v>9.6187778881491113</v>
      </c>
      <c r="AK308" s="149">
        <f>Q308*('Other inputs'!$C$6/'Other inputs'!$C$5)</f>
        <v>0</v>
      </c>
      <c r="AL308" s="188">
        <f>R308*('Other inputs'!$C$6/'Other inputs'!$C$5)</f>
        <v>0</v>
      </c>
      <c r="AM308" s="156">
        <f t="shared" si="60"/>
        <v>0</v>
      </c>
      <c r="AN308" s="149">
        <f t="shared" si="61"/>
        <v>0</v>
      </c>
      <c r="AO308" s="149">
        <f t="shared" si="62"/>
        <v>14.369465705603236</v>
      </c>
      <c r="AP308" s="149">
        <f t="shared" si="63"/>
        <v>0</v>
      </c>
      <c r="AQ308" s="188">
        <f t="shared" si="64"/>
        <v>0</v>
      </c>
      <c r="AR308" s="149"/>
      <c r="AS308" s="156">
        <f>IF(D308=$C$171,'Other inputs'!$C$12/1000000,SUM(AC308:AG308))</f>
        <v>4.7506878174541249</v>
      </c>
      <c r="AT308" s="200">
        <f>IF(D308=$C$171,$Z$171*('Other inputs'!$C$6/'Other inputs'!$C$5),SUM(AH308:AL308))</f>
        <v>9.6187778881491113</v>
      </c>
      <c r="AU308" s="210">
        <f t="shared" si="65"/>
        <v>14.369465705603236</v>
      </c>
      <c r="AV308" s="214"/>
      <c r="AW308" s="199">
        <f>IF($G308=1,0,IF($B308=$B$172,AC308*('Other inputs'!$F$6/'Other inputs'!$F$5)-('Other inputs'!$C$28/1000000),AC308*('Other inputs'!$F$6/'Other inputs'!$F$5)))</f>
        <v>0</v>
      </c>
      <c r="AX308" s="200">
        <f>IF($G308=1,0,IF($B308=$B$172,AD308*('Other inputs'!$F$6/'Other inputs'!$F$5)-('Other inputs'!$C$29/1000000),AD308*('Other inputs'!$F$6/'Other inputs'!$F$5)))</f>
        <v>0</v>
      </c>
      <c r="AY308" s="200">
        <f>IF($G308=1,0,AE308*('Other inputs'!$F$6/'Other inputs'!$F$5))</f>
        <v>4.77695890215894</v>
      </c>
      <c r="AZ308" s="200">
        <f>IF($G308=1,0,AF308*('Other inputs'!$F$6/'Other inputs'!$F$5))</f>
        <v>0</v>
      </c>
      <c r="BA308" s="200">
        <f>IF($G308=1,0,AG308*('Other inputs'!$F$6/'Other inputs'!$F$5))</f>
        <v>0</v>
      </c>
      <c r="BB308" s="199">
        <f>IF($G308=1,0,AH308*('Other inputs'!$C$7/'Other inputs'!$C$6))</f>
        <v>0</v>
      </c>
      <c r="BC308" s="200">
        <f>IF($G308=1,0,AI308*('Other inputs'!$C$7/'Other inputs'!$C$6))</f>
        <v>0</v>
      </c>
      <c r="BD308" s="200">
        <f>IF($G308=1,0,AJ308*('Other inputs'!$C$7/'Other inputs'!$C$6))</f>
        <v>9.6187778881491113</v>
      </c>
      <c r="BE308" s="200">
        <f>IF($G308=1,0,AK308*('Other inputs'!$C$7/'Other inputs'!$C$6))</f>
        <v>0</v>
      </c>
      <c r="BF308" s="200">
        <f>IF($G308=1,0,AL308*('Other inputs'!$C$7/'Other inputs'!$C$6))</f>
        <v>0</v>
      </c>
      <c r="BG308" s="199">
        <f t="shared" si="66"/>
        <v>0</v>
      </c>
      <c r="BH308" s="200">
        <f t="shared" si="67"/>
        <v>0</v>
      </c>
      <c r="BI308" s="200">
        <f t="shared" si="68"/>
        <v>14.395736790308051</v>
      </c>
      <c r="BJ308" s="200">
        <f t="shared" si="69"/>
        <v>0</v>
      </c>
      <c r="BK308" s="210">
        <f t="shared" si="70"/>
        <v>0</v>
      </c>
      <c r="BL308" s="200"/>
      <c r="BM308" s="199">
        <f>IF(D308=C$171,'Other inputs'!$C$13/1000000,SUM(AW308:BA308))</f>
        <v>4.77695890215894</v>
      </c>
      <c r="BN308" s="200">
        <f>IF(B308=$B$171,$AT$171*('Other inputs'!$C$7/'Other inputs'!$C$6),SUM(BB308:BF308))</f>
        <v>9.6187778881491113</v>
      </c>
      <c r="BO308" s="188">
        <f t="shared" si="71"/>
        <v>14.395736790308051</v>
      </c>
    </row>
    <row r="309" spans="2:67">
      <c r="B309" s="121" t="str">
        <f>'KI 2019-20'!B310</f>
        <v>E3437</v>
      </c>
      <c r="C309" s="160" t="str">
        <f t="shared" si="58"/>
        <v>E3437</v>
      </c>
      <c r="D309" s="160" t="str">
        <f t="shared" si="59"/>
        <v>E3437</v>
      </c>
      <c r="E309" t="str">
        <f>INDEX('KI 2019-20'!D$9:D$383,MATCH($B309,'KI 2019-20'!$B$9:$B$383,0))</f>
        <v>SD</v>
      </c>
      <c r="F309" t="str">
        <f>INDEX('KI 2019-20'!E$9:E$383,MATCH($B309,'KI 2019-20'!$B$9:$B$383,0))</f>
        <v>P1902</v>
      </c>
      <c r="G309" s="119">
        <v>0</v>
      </c>
      <c r="H309" s="120" t="str">
        <f>INDEX('KI 2019-20'!F$9:F$383,MATCH($B309,'KI 2019-20'!$B$9:$B$383,0))</f>
        <v>Staffordshire Moorlands</v>
      </c>
      <c r="I309" s="154">
        <f>_xlfn.IFNA(IF($B309=$B$382,0,INDEX('I.Supplementary 2019-20'!N$8:N$191,MATCH($B309,'I.Supplementary 2019-20'!$B$8:$B$191,0))),INDEX('KI 2019-20'!N$9:N$383,MATCH($B309,'KI 2019-20'!$B$9:$B$383,0)))</f>
        <v>0</v>
      </c>
      <c r="J309" s="153">
        <f>_xlfn.IFNA(IF($B309=$B$382,0,INDEX('I.Supplementary 2019-20'!O$8:O$191,MATCH($B309,'I.Supplementary 2019-20'!$B$8:$B$191,0))),INDEX('KI 2019-20'!O$9:O$383,MATCH($B309,'KI 2019-20'!$B$9:$B$383,0)))</f>
        <v>0</v>
      </c>
      <c r="K309" s="153">
        <f>_xlfn.IFNA(IF($B309=$B$382,0,INDEX('I.Supplementary 2019-20'!P$8:P$191,MATCH($B309,'I.Supplementary 2019-20'!$B$8:$B$191,0))),INDEX('KI 2019-20'!P$9:P$383,MATCH($B309,'KI 2019-20'!$B$9:$B$383,0)))</f>
        <v>0</v>
      </c>
      <c r="L309" s="153">
        <f>_xlfn.IFNA(IF($B309=$B$382,0,INDEX('I.Supplementary 2019-20'!Q$8:Q$191,MATCH($B309,'I.Supplementary 2019-20'!$B$8:$B$191,0))),INDEX('KI 2019-20'!Q$9:Q$383,MATCH($B309,'KI 2019-20'!$B$9:$B$383,0)))</f>
        <v>0</v>
      </c>
      <c r="M309" s="155">
        <f>_xlfn.IFNA(IF($B309=$B$382,0,INDEX('I.Supplementary 2019-20'!R$8:R$191,MATCH($B309,'I.Supplementary 2019-20'!$B$8:$B$191,0))),INDEX('KI 2019-20'!R$9:R$383,MATCH($B309,'KI 2019-20'!$B$9:$B$383,0)))</f>
        <v>0</v>
      </c>
      <c r="N309" s="153">
        <f>_xlfn.IFNA(IF($B309=$B$382,0,INDEX('I.Supplementary 2019-20'!S$8:S$191,MATCH($B309,'I.Supplementary 2019-20'!$B$8:$B$191,0))),INDEX('KI 2019-20'!S$9:S$383,MATCH($B309,'KI 2019-20'!$B$9:$B$383,0)))</f>
        <v>0</v>
      </c>
      <c r="O309" s="153">
        <f>_xlfn.IFNA(IF($B309=$B$382,0,INDEX('I.Supplementary 2019-20'!T$8:T$191,MATCH($B309,'I.Supplementary 2019-20'!$B$8:$B$191,0))),INDEX('KI 2019-20'!T$9:T$383,MATCH($B309,'KI 2019-20'!$B$9:$B$383,0)))</f>
        <v>2.5803832884891014</v>
      </c>
      <c r="P309" s="153">
        <f>_xlfn.IFNA(IF($B309=$B$382,0,INDEX('I.Supplementary 2019-20'!U$8:U$191,MATCH($B309,'I.Supplementary 2019-20'!$B$8:$B$191,0))),INDEX('KI 2019-20'!U$9:U$383,MATCH($B309,'KI 2019-20'!$B$9:$B$383,0)))</f>
        <v>0</v>
      </c>
      <c r="Q309" s="153">
        <f>_xlfn.IFNA(IF($B309=$B$382,0,INDEX('I.Supplementary 2019-20'!V$8:V$191,MATCH($B309,'I.Supplementary 2019-20'!$B$8:$B$191,0))),INDEX('KI 2019-20'!V$9:V$383,MATCH($B309,'KI 2019-20'!$B$9:$B$383,0)))</f>
        <v>0</v>
      </c>
      <c r="R309" s="155">
        <f>_xlfn.IFNA(IF($B309=$B$382,0,INDEX('I.Supplementary 2019-20'!W$8:W$191,MATCH($B309,'I.Supplementary 2019-20'!$B$8:$B$191,0))),INDEX('KI 2019-20'!W$9:W$383,MATCH($B309,'KI 2019-20'!$B$9:$B$383,0)))</f>
        <v>0</v>
      </c>
      <c r="S309" s="153">
        <f>_xlfn.IFNA(IF($B309=$B$382,0,INDEX('I.Supplementary 2019-20'!X$8:X$191,MATCH($B309,'I.Supplementary 2019-20'!$B$8:$B$191,0))),INDEX('KI 2019-20'!X$9:X$383,MATCH($B309,'KI 2019-20'!$B$9:$B$383,0)))</f>
        <v>0</v>
      </c>
      <c r="T309" s="153">
        <f>_xlfn.IFNA(IF($B309=$B$382,0,INDEX('I.Supplementary 2019-20'!Y$8:Y$191,MATCH($B309,'I.Supplementary 2019-20'!$B$8:$B$191,0))),INDEX('KI 2019-20'!Y$9:Y$383,MATCH($B309,'KI 2019-20'!$B$9:$B$383,0)))</f>
        <v>2.5803832884891014</v>
      </c>
      <c r="U309" s="153">
        <f>_xlfn.IFNA(IF($B309=$B$382,0,INDEX('I.Supplementary 2019-20'!Z$8:Z$191,MATCH($B309,'I.Supplementary 2019-20'!$B$8:$B$191,0))),INDEX('KI 2019-20'!Z$9:Z$383,MATCH($B309,'KI 2019-20'!$B$9:$B$383,0)))</f>
        <v>0</v>
      </c>
      <c r="V309" s="153">
        <f>_xlfn.IFNA(IF($B309=$B$382,0,INDEX('I.Supplementary 2019-20'!AA$8:AA$191,MATCH($B309,'I.Supplementary 2019-20'!$B$8:$B$191,0))),INDEX('KI 2019-20'!AA$9:AA$383,MATCH($B309,'KI 2019-20'!$B$9:$B$383,0)))</f>
        <v>0</v>
      </c>
      <c r="W309" s="155">
        <f>_xlfn.IFNA(IF($B309=$B$382,0,INDEX('I.Supplementary 2019-20'!AB$8:AB$191,MATCH($B309,'I.Supplementary 2019-20'!$B$8:$B$191,0))),INDEX('KI 2019-20'!AB$9:AB$383,MATCH($B309,'KI 2019-20'!$B$9:$B$383,0)))</f>
        <v>0</v>
      </c>
      <c r="Y309" s="154">
        <f>_xlfn.IFNA(IF($B309=$B$382,0,INDEX('I.Supplementary 2019-20'!$I$8:$I$191,MATCH($B309,'I.Supplementary 2019-20'!$B$8:$B$191,0))),INDEX('KI 2019-20'!$I$9:$I$383,MATCH($B309,'KI 2019-20'!$B$9:$B$383,0)))</f>
        <v>0</v>
      </c>
      <c r="Z309" s="153">
        <f>_xlfn.IFNA(IF($B309=$B$382,0,INDEX('I.Supplementary 2019-20'!$J$8:$J$191,MATCH($B309,'I.Supplementary 2019-20'!$B$8:$B$191,0))),INDEX('KI 2019-20'!$J$9:$J$383,MATCH($B309,'KI 2019-20'!$B$9:$B$383,0)))</f>
        <v>2.5803832884891014</v>
      </c>
      <c r="AA309" s="155">
        <f>_xlfn.IFNA(IF($B309=$B$382,0,INDEX('I.Supplementary 2019-20'!$H$8:$H$191,MATCH($B309,'I.Supplementary 2019-20'!$B$8:$B$191,0))),INDEX('KI 2019-20'!$H$9:$H$383,MATCH($B309,'KI 2019-20'!$B$9:$B$383,0)))</f>
        <v>2.5803832884891014</v>
      </c>
      <c r="AC309" s="156">
        <f>I309*('Other inputs'!$C$6/'Other inputs'!$C$5)</f>
        <v>0</v>
      </c>
      <c r="AD309" s="149">
        <f>IF(B309=$B$35,J309*('Other inputs'!$C$6/'Other inputs'!$C$5)-('Other inputs'!$C$18/1000000),J309*('Other inputs'!$C$6/'Other inputs'!$C$5))</f>
        <v>0</v>
      </c>
      <c r="AE309" s="149">
        <f>K309*('Other inputs'!$C$6/'Other inputs'!$C$5)</f>
        <v>0</v>
      </c>
      <c r="AF309" s="149">
        <f>L309*('Other inputs'!$C$6/'Other inputs'!$C$5)</f>
        <v>0</v>
      </c>
      <c r="AG309" s="188">
        <f>M309*('Other inputs'!$C$6/'Other inputs'!$C$5)</f>
        <v>0</v>
      </c>
      <c r="AH309" s="149">
        <f>N309*('Other inputs'!$C$6/'Other inputs'!$C$5)</f>
        <v>0</v>
      </c>
      <c r="AI309" s="149">
        <f>O309*('Other inputs'!$C$6/'Other inputs'!$C$5)</f>
        <v>2.6224261933932009</v>
      </c>
      <c r="AJ309" s="149">
        <f>P309*('Other inputs'!$C$6/'Other inputs'!$C$5)</f>
        <v>0</v>
      </c>
      <c r="AK309" s="149">
        <f>Q309*('Other inputs'!$C$6/'Other inputs'!$C$5)</f>
        <v>0</v>
      </c>
      <c r="AL309" s="188">
        <f>R309*('Other inputs'!$C$6/'Other inputs'!$C$5)</f>
        <v>0</v>
      </c>
      <c r="AM309" s="156">
        <f t="shared" si="60"/>
        <v>0</v>
      </c>
      <c r="AN309" s="149">
        <f t="shared" si="61"/>
        <v>2.6224261933932009</v>
      </c>
      <c r="AO309" s="149">
        <f t="shared" si="62"/>
        <v>0</v>
      </c>
      <c r="AP309" s="149">
        <f t="shared" si="63"/>
        <v>0</v>
      </c>
      <c r="AQ309" s="188">
        <f t="shared" si="64"/>
        <v>0</v>
      </c>
      <c r="AR309" s="149"/>
      <c r="AS309" s="156">
        <f>IF(D309=$C$171,'Other inputs'!$C$12/1000000,SUM(AC309:AG309))</f>
        <v>0</v>
      </c>
      <c r="AT309" s="200">
        <f>IF(D309=$C$171,$Z$171*('Other inputs'!$C$6/'Other inputs'!$C$5),SUM(AH309:AL309))</f>
        <v>2.6224261933932009</v>
      </c>
      <c r="AU309" s="210">
        <f t="shared" si="65"/>
        <v>2.6224261933932009</v>
      </c>
      <c r="AV309" s="214"/>
      <c r="AW309" s="199">
        <f>IF($G309=1,0,IF($B309=$B$172,AC309*('Other inputs'!$F$6/'Other inputs'!$F$5)-('Other inputs'!$C$28/1000000),AC309*('Other inputs'!$F$6/'Other inputs'!$F$5)))</f>
        <v>0</v>
      </c>
      <c r="AX309" s="200">
        <f>IF($G309=1,0,IF($B309=$B$172,AD309*('Other inputs'!$F$6/'Other inputs'!$F$5)-('Other inputs'!$C$29/1000000),AD309*('Other inputs'!$F$6/'Other inputs'!$F$5)))</f>
        <v>0</v>
      </c>
      <c r="AY309" s="200">
        <f>IF($G309=1,0,AE309*('Other inputs'!$F$6/'Other inputs'!$F$5))</f>
        <v>0</v>
      </c>
      <c r="AZ309" s="200">
        <f>IF($G309=1,0,AF309*('Other inputs'!$F$6/'Other inputs'!$F$5))</f>
        <v>0</v>
      </c>
      <c r="BA309" s="200">
        <f>IF($G309=1,0,AG309*('Other inputs'!$F$6/'Other inputs'!$F$5))</f>
        <v>0</v>
      </c>
      <c r="BB309" s="199">
        <f>IF($G309=1,0,AH309*('Other inputs'!$C$7/'Other inputs'!$C$6))</f>
        <v>0</v>
      </c>
      <c r="BC309" s="200">
        <f>IF($G309=1,0,AI309*('Other inputs'!$C$7/'Other inputs'!$C$6))</f>
        <v>2.6224261933932009</v>
      </c>
      <c r="BD309" s="200">
        <f>IF($G309=1,0,AJ309*('Other inputs'!$C$7/'Other inputs'!$C$6))</f>
        <v>0</v>
      </c>
      <c r="BE309" s="200">
        <f>IF($G309=1,0,AK309*('Other inputs'!$C$7/'Other inputs'!$C$6))</f>
        <v>0</v>
      </c>
      <c r="BF309" s="200">
        <f>IF($G309=1,0,AL309*('Other inputs'!$C$7/'Other inputs'!$C$6))</f>
        <v>0</v>
      </c>
      <c r="BG309" s="199">
        <f t="shared" si="66"/>
        <v>0</v>
      </c>
      <c r="BH309" s="200">
        <f t="shared" si="67"/>
        <v>2.6224261933932009</v>
      </c>
      <c r="BI309" s="200">
        <f t="shared" si="68"/>
        <v>0</v>
      </c>
      <c r="BJ309" s="200">
        <f t="shared" si="69"/>
        <v>0</v>
      </c>
      <c r="BK309" s="210">
        <f t="shared" si="70"/>
        <v>0</v>
      </c>
      <c r="BL309" s="200"/>
      <c r="BM309" s="199">
        <f>IF(D309=C$171,'Other inputs'!$C$13/1000000,SUM(AW309:BA309))</f>
        <v>0</v>
      </c>
      <c r="BN309" s="200">
        <f>IF(B309=$B$171,$AT$171*('Other inputs'!$C$7/'Other inputs'!$C$6),SUM(BB309:BF309))</f>
        <v>2.6224261933932009</v>
      </c>
      <c r="BO309" s="188">
        <f t="shared" si="71"/>
        <v>2.6224261933932009</v>
      </c>
    </row>
    <row r="310" spans="2:67">
      <c r="B310" s="121" t="str">
        <f>'KI 2019-20'!B311</f>
        <v>E1937</v>
      </c>
      <c r="C310" s="160" t="str">
        <f t="shared" si="58"/>
        <v>E1937</v>
      </c>
      <c r="D310" s="160" t="str">
        <f t="shared" si="59"/>
        <v>E1937</v>
      </c>
      <c r="E310" t="str">
        <f>INDEX('KI 2019-20'!D$9:D$383,MATCH($B310,'KI 2019-20'!$B$9:$B$383,0))</f>
        <v>SD</v>
      </c>
      <c r="F310" t="str">
        <f>INDEX('KI 2019-20'!E$9:E$383,MATCH($B310,'KI 2019-20'!$B$9:$B$383,0))</f>
        <v>P1905</v>
      </c>
      <c r="G310" s="119">
        <v>0</v>
      </c>
      <c r="H310" s="120" t="str">
        <f>INDEX('KI 2019-20'!F$9:F$383,MATCH($B310,'KI 2019-20'!$B$9:$B$383,0))</f>
        <v>Stevenage</v>
      </c>
      <c r="I310" s="154">
        <f>_xlfn.IFNA(IF($B310=$B$382,0,INDEX('I.Supplementary 2019-20'!N$8:N$191,MATCH($B310,'I.Supplementary 2019-20'!$B$8:$B$191,0))),INDEX('KI 2019-20'!N$9:N$383,MATCH($B310,'KI 2019-20'!$B$9:$B$383,0)))</f>
        <v>0</v>
      </c>
      <c r="J310" s="153">
        <f>_xlfn.IFNA(IF($B310=$B$382,0,INDEX('I.Supplementary 2019-20'!O$8:O$191,MATCH($B310,'I.Supplementary 2019-20'!$B$8:$B$191,0))),INDEX('KI 2019-20'!O$9:O$383,MATCH($B310,'KI 2019-20'!$B$9:$B$383,0)))</f>
        <v>0</v>
      </c>
      <c r="K310" s="153">
        <f>_xlfn.IFNA(IF($B310=$B$382,0,INDEX('I.Supplementary 2019-20'!P$8:P$191,MATCH($B310,'I.Supplementary 2019-20'!$B$8:$B$191,0))),INDEX('KI 2019-20'!P$9:P$383,MATCH($B310,'KI 2019-20'!$B$9:$B$383,0)))</f>
        <v>0</v>
      </c>
      <c r="L310" s="153">
        <f>_xlfn.IFNA(IF($B310=$B$382,0,INDEX('I.Supplementary 2019-20'!Q$8:Q$191,MATCH($B310,'I.Supplementary 2019-20'!$B$8:$B$191,0))),INDEX('KI 2019-20'!Q$9:Q$383,MATCH($B310,'KI 2019-20'!$B$9:$B$383,0)))</f>
        <v>0</v>
      </c>
      <c r="M310" s="155">
        <f>_xlfn.IFNA(IF($B310=$B$382,0,INDEX('I.Supplementary 2019-20'!R$8:R$191,MATCH($B310,'I.Supplementary 2019-20'!$B$8:$B$191,0))),INDEX('KI 2019-20'!R$9:R$383,MATCH($B310,'KI 2019-20'!$B$9:$B$383,0)))</f>
        <v>0</v>
      </c>
      <c r="N310" s="153">
        <f>_xlfn.IFNA(IF($B310=$B$382,0,INDEX('I.Supplementary 2019-20'!S$8:S$191,MATCH($B310,'I.Supplementary 2019-20'!$B$8:$B$191,0))),INDEX('KI 2019-20'!S$9:S$383,MATCH($B310,'KI 2019-20'!$B$9:$B$383,0)))</f>
        <v>0</v>
      </c>
      <c r="O310" s="153">
        <f>_xlfn.IFNA(IF($B310=$B$382,0,INDEX('I.Supplementary 2019-20'!T$8:T$191,MATCH($B310,'I.Supplementary 2019-20'!$B$8:$B$191,0))),INDEX('KI 2019-20'!T$9:T$383,MATCH($B310,'KI 2019-20'!$B$9:$B$383,0)))</f>
        <v>2.5311972586330986</v>
      </c>
      <c r="P310" s="153">
        <f>_xlfn.IFNA(IF($B310=$B$382,0,INDEX('I.Supplementary 2019-20'!U$8:U$191,MATCH($B310,'I.Supplementary 2019-20'!$B$8:$B$191,0))),INDEX('KI 2019-20'!U$9:U$383,MATCH($B310,'KI 2019-20'!$B$9:$B$383,0)))</f>
        <v>0</v>
      </c>
      <c r="Q310" s="153">
        <f>_xlfn.IFNA(IF($B310=$B$382,0,INDEX('I.Supplementary 2019-20'!V$8:V$191,MATCH($B310,'I.Supplementary 2019-20'!$B$8:$B$191,0))),INDEX('KI 2019-20'!V$9:V$383,MATCH($B310,'KI 2019-20'!$B$9:$B$383,0)))</f>
        <v>0</v>
      </c>
      <c r="R310" s="155">
        <f>_xlfn.IFNA(IF($B310=$B$382,0,INDEX('I.Supplementary 2019-20'!W$8:W$191,MATCH($B310,'I.Supplementary 2019-20'!$B$8:$B$191,0))),INDEX('KI 2019-20'!W$9:W$383,MATCH($B310,'KI 2019-20'!$B$9:$B$383,0)))</f>
        <v>0</v>
      </c>
      <c r="S310" s="153">
        <f>_xlfn.IFNA(IF($B310=$B$382,0,INDEX('I.Supplementary 2019-20'!X$8:X$191,MATCH($B310,'I.Supplementary 2019-20'!$B$8:$B$191,0))),INDEX('KI 2019-20'!X$9:X$383,MATCH($B310,'KI 2019-20'!$B$9:$B$383,0)))</f>
        <v>0</v>
      </c>
      <c r="T310" s="153">
        <f>_xlfn.IFNA(IF($B310=$B$382,0,INDEX('I.Supplementary 2019-20'!Y$8:Y$191,MATCH($B310,'I.Supplementary 2019-20'!$B$8:$B$191,0))),INDEX('KI 2019-20'!Y$9:Y$383,MATCH($B310,'KI 2019-20'!$B$9:$B$383,0)))</f>
        <v>2.5311972586330986</v>
      </c>
      <c r="U310" s="153">
        <f>_xlfn.IFNA(IF($B310=$B$382,0,INDEX('I.Supplementary 2019-20'!Z$8:Z$191,MATCH($B310,'I.Supplementary 2019-20'!$B$8:$B$191,0))),INDEX('KI 2019-20'!Z$9:Z$383,MATCH($B310,'KI 2019-20'!$B$9:$B$383,0)))</f>
        <v>0</v>
      </c>
      <c r="V310" s="153">
        <f>_xlfn.IFNA(IF($B310=$B$382,0,INDEX('I.Supplementary 2019-20'!AA$8:AA$191,MATCH($B310,'I.Supplementary 2019-20'!$B$8:$B$191,0))),INDEX('KI 2019-20'!AA$9:AA$383,MATCH($B310,'KI 2019-20'!$B$9:$B$383,0)))</f>
        <v>0</v>
      </c>
      <c r="W310" s="155">
        <f>_xlfn.IFNA(IF($B310=$B$382,0,INDEX('I.Supplementary 2019-20'!AB$8:AB$191,MATCH($B310,'I.Supplementary 2019-20'!$B$8:$B$191,0))),INDEX('KI 2019-20'!AB$9:AB$383,MATCH($B310,'KI 2019-20'!$B$9:$B$383,0)))</f>
        <v>0</v>
      </c>
      <c r="Y310" s="154">
        <f>_xlfn.IFNA(IF($B310=$B$382,0,INDEX('I.Supplementary 2019-20'!$I$8:$I$191,MATCH($B310,'I.Supplementary 2019-20'!$B$8:$B$191,0))),INDEX('KI 2019-20'!$I$9:$I$383,MATCH($B310,'KI 2019-20'!$B$9:$B$383,0)))</f>
        <v>0</v>
      </c>
      <c r="Z310" s="153">
        <f>_xlfn.IFNA(IF($B310=$B$382,0,INDEX('I.Supplementary 2019-20'!$J$8:$J$191,MATCH($B310,'I.Supplementary 2019-20'!$B$8:$B$191,0))),INDEX('KI 2019-20'!$J$9:$J$383,MATCH($B310,'KI 2019-20'!$B$9:$B$383,0)))</f>
        <v>2.5311972586330986</v>
      </c>
      <c r="AA310" s="155">
        <f>_xlfn.IFNA(IF($B310=$B$382,0,INDEX('I.Supplementary 2019-20'!$H$8:$H$191,MATCH($B310,'I.Supplementary 2019-20'!$B$8:$B$191,0))),INDEX('KI 2019-20'!$H$9:$H$383,MATCH($B310,'KI 2019-20'!$B$9:$B$383,0)))</f>
        <v>2.5311972586330986</v>
      </c>
      <c r="AC310" s="156">
        <f>I310*('Other inputs'!$C$6/'Other inputs'!$C$5)</f>
        <v>0</v>
      </c>
      <c r="AD310" s="149">
        <f>IF(B310=$B$35,J310*('Other inputs'!$C$6/'Other inputs'!$C$5)-('Other inputs'!$C$18/1000000),J310*('Other inputs'!$C$6/'Other inputs'!$C$5))</f>
        <v>0</v>
      </c>
      <c r="AE310" s="149">
        <f>K310*('Other inputs'!$C$6/'Other inputs'!$C$5)</f>
        <v>0</v>
      </c>
      <c r="AF310" s="149">
        <f>L310*('Other inputs'!$C$6/'Other inputs'!$C$5)</f>
        <v>0</v>
      </c>
      <c r="AG310" s="188">
        <f>M310*('Other inputs'!$C$6/'Other inputs'!$C$5)</f>
        <v>0</v>
      </c>
      <c r="AH310" s="149">
        <f>N310*('Other inputs'!$C$6/'Other inputs'!$C$5)</f>
        <v>0</v>
      </c>
      <c r="AI310" s="149">
        <f>O310*('Other inputs'!$C$6/'Other inputs'!$C$5)</f>
        <v>2.5724387618287499</v>
      </c>
      <c r="AJ310" s="149">
        <f>P310*('Other inputs'!$C$6/'Other inputs'!$C$5)</f>
        <v>0</v>
      </c>
      <c r="AK310" s="149">
        <f>Q310*('Other inputs'!$C$6/'Other inputs'!$C$5)</f>
        <v>0</v>
      </c>
      <c r="AL310" s="188">
        <f>R310*('Other inputs'!$C$6/'Other inputs'!$C$5)</f>
        <v>0</v>
      </c>
      <c r="AM310" s="156">
        <f t="shared" si="60"/>
        <v>0</v>
      </c>
      <c r="AN310" s="149">
        <f t="shared" si="61"/>
        <v>2.5724387618287499</v>
      </c>
      <c r="AO310" s="149">
        <f t="shared" si="62"/>
        <v>0</v>
      </c>
      <c r="AP310" s="149">
        <f t="shared" si="63"/>
        <v>0</v>
      </c>
      <c r="AQ310" s="188">
        <f t="shared" si="64"/>
        <v>0</v>
      </c>
      <c r="AR310" s="149"/>
      <c r="AS310" s="156">
        <f>IF(D310=$C$171,'Other inputs'!$C$12/1000000,SUM(AC310:AG310))</f>
        <v>0</v>
      </c>
      <c r="AT310" s="200">
        <f>IF(D310=$C$171,$Z$171*('Other inputs'!$C$6/'Other inputs'!$C$5),SUM(AH310:AL310))</f>
        <v>2.5724387618287499</v>
      </c>
      <c r="AU310" s="210">
        <f t="shared" si="65"/>
        <v>2.5724387618287499</v>
      </c>
      <c r="AV310" s="214"/>
      <c r="AW310" s="199">
        <f>IF($G310=1,0,IF($B310=$B$172,AC310*('Other inputs'!$F$6/'Other inputs'!$F$5)-('Other inputs'!$C$28/1000000),AC310*('Other inputs'!$F$6/'Other inputs'!$F$5)))</f>
        <v>0</v>
      </c>
      <c r="AX310" s="200">
        <f>IF($G310=1,0,IF($B310=$B$172,AD310*('Other inputs'!$F$6/'Other inputs'!$F$5)-('Other inputs'!$C$29/1000000),AD310*('Other inputs'!$F$6/'Other inputs'!$F$5)))</f>
        <v>0</v>
      </c>
      <c r="AY310" s="200">
        <f>IF($G310=1,0,AE310*('Other inputs'!$F$6/'Other inputs'!$F$5))</f>
        <v>0</v>
      </c>
      <c r="AZ310" s="200">
        <f>IF($G310=1,0,AF310*('Other inputs'!$F$6/'Other inputs'!$F$5))</f>
        <v>0</v>
      </c>
      <c r="BA310" s="200">
        <f>IF($G310=1,0,AG310*('Other inputs'!$F$6/'Other inputs'!$F$5))</f>
        <v>0</v>
      </c>
      <c r="BB310" s="199">
        <f>IF($G310=1,0,AH310*('Other inputs'!$C$7/'Other inputs'!$C$6))</f>
        <v>0</v>
      </c>
      <c r="BC310" s="200">
        <f>IF($G310=1,0,AI310*('Other inputs'!$C$7/'Other inputs'!$C$6))</f>
        <v>2.5724387618287499</v>
      </c>
      <c r="BD310" s="200">
        <f>IF($G310=1,0,AJ310*('Other inputs'!$C$7/'Other inputs'!$C$6))</f>
        <v>0</v>
      </c>
      <c r="BE310" s="200">
        <f>IF($G310=1,0,AK310*('Other inputs'!$C$7/'Other inputs'!$C$6))</f>
        <v>0</v>
      </c>
      <c r="BF310" s="200">
        <f>IF($G310=1,0,AL310*('Other inputs'!$C$7/'Other inputs'!$C$6))</f>
        <v>0</v>
      </c>
      <c r="BG310" s="199">
        <f t="shared" si="66"/>
        <v>0</v>
      </c>
      <c r="BH310" s="200">
        <f t="shared" si="67"/>
        <v>2.5724387618287499</v>
      </c>
      <c r="BI310" s="200">
        <f t="shared" si="68"/>
        <v>0</v>
      </c>
      <c r="BJ310" s="200">
        <f t="shared" si="69"/>
        <v>0</v>
      </c>
      <c r="BK310" s="210">
        <f t="shared" si="70"/>
        <v>0</v>
      </c>
      <c r="BL310" s="200"/>
      <c r="BM310" s="199">
        <f>IF(D310=C$171,'Other inputs'!$C$13/1000000,SUM(AW310:BA310))</f>
        <v>0</v>
      </c>
      <c r="BN310" s="200">
        <f>IF(B310=$B$171,$AT$171*('Other inputs'!$C$7/'Other inputs'!$C$6),SUM(BB310:BF310))</f>
        <v>2.5724387618287499</v>
      </c>
      <c r="BO310" s="188">
        <f t="shared" si="71"/>
        <v>2.5724387618287499</v>
      </c>
    </row>
    <row r="311" spans="2:67">
      <c r="B311" s="121" t="str">
        <f>'KI 2019-20'!B312</f>
        <v>E4207</v>
      </c>
      <c r="C311" s="160" t="str">
        <f t="shared" si="58"/>
        <v>E4207</v>
      </c>
      <c r="D311" s="160" t="str">
        <f t="shared" si="59"/>
        <v>E4207</v>
      </c>
      <c r="E311" t="str">
        <f>INDEX('KI 2019-20'!D$9:D$383,MATCH($B311,'KI 2019-20'!$B$9:$B$383,0))</f>
        <v>MD</v>
      </c>
      <c r="F311" t="str">
        <f>INDEX('KI 2019-20'!E$9:E$383,MATCH($B311,'KI 2019-20'!$B$9:$B$383,0))</f>
        <v>P1701</v>
      </c>
      <c r="G311" s="119">
        <v>0</v>
      </c>
      <c r="H311" s="120" t="str">
        <f>INDEX('KI 2019-20'!F$9:F$383,MATCH($B311,'KI 2019-20'!$B$9:$B$383,0))</f>
        <v>Stockport</v>
      </c>
      <c r="I311" s="154">
        <f>_xlfn.IFNA(IF($B311=$B$382,0,INDEX('I.Supplementary 2019-20'!N$8:N$191,MATCH($B311,'I.Supplementary 2019-20'!$B$8:$B$191,0))),INDEX('KI 2019-20'!N$9:N$383,MATCH($B311,'KI 2019-20'!$B$9:$B$383,0)))</f>
        <v>4.5837388953244833</v>
      </c>
      <c r="J311" s="153">
        <f>_xlfn.IFNA(IF($B311=$B$382,0,INDEX('I.Supplementary 2019-20'!O$8:O$191,MATCH($B311,'I.Supplementary 2019-20'!$B$8:$B$191,0))),INDEX('KI 2019-20'!O$9:O$383,MATCH($B311,'KI 2019-20'!$B$9:$B$383,0)))</f>
        <v>-1.3927435812086015</v>
      </c>
      <c r="K311" s="153">
        <f>_xlfn.IFNA(IF($B311=$B$382,0,INDEX('I.Supplementary 2019-20'!P$8:P$191,MATCH($B311,'I.Supplementary 2019-20'!$B$8:$B$191,0))),INDEX('KI 2019-20'!P$9:P$383,MATCH($B311,'KI 2019-20'!$B$9:$B$383,0)))</f>
        <v>0</v>
      </c>
      <c r="L311" s="153">
        <f>_xlfn.IFNA(IF($B311=$B$382,0,INDEX('I.Supplementary 2019-20'!Q$8:Q$191,MATCH($B311,'I.Supplementary 2019-20'!$B$8:$B$191,0))),INDEX('KI 2019-20'!Q$9:Q$383,MATCH($B311,'KI 2019-20'!$B$9:$B$383,0)))</f>
        <v>0</v>
      </c>
      <c r="M311" s="155">
        <f>_xlfn.IFNA(IF($B311=$B$382,0,INDEX('I.Supplementary 2019-20'!R$8:R$191,MATCH($B311,'I.Supplementary 2019-20'!$B$8:$B$191,0))),INDEX('KI 2019-20'!R$9:R$383,MATCH($B311,'KI 2019-20'!$B$9:$B$383,0)))</f>
        <v>0</v>
      </c>
      <c r="N311" s="153">
        <f>_xlfn.IFNA(IF($B311=$B$382,0,INDEX('I.Supplementary 2019-20'!S$8:S$191,MATCH($B311,'I.Supplementary 2019-20'!$B$8:$B$191,0))),INDEX('KI 2019-20'!S$9:S$383,MATCH($B311,'KI 2019-20'!$B$9:$B$383,0)))</f>
        <v>39.819892581785766</v>
      </c>
      <c r="O311" s="153">
        <f>_xlfn.IFNA(IF($B311=$B$382,0,INDEX('I.Supplementary 2019-20'!T$8:T$191,MATCH($B311,'I.Supplementary 2019-20'!$B$8:$B$191,0))),INDEX('KI 2019-20'!T$9:T$383,MATCH($B311,'KI 2019-20'!$B$9:$B$383,0)))</f>
        <v>7.3275393267662343</v>
      </c>
      <c r="P311" s="153">
        <f>_xlfn.IFNA(IF($B311=$B$382,0,INDEX('I.Supplementary 2019-20'!U$8:U$191,MATCH($B311,'I.Supplementary 2019-20'!$B$8:$B$191,0))),INDEX('KI 2019-20'!U$9:U$383,MATCH($B311,'KI 2019-20'!$B$9:$B$383,0)))</f>
        <v>0</v>
      </c>
      <c r="Q311" s="153">
        <f>_xlfn.IFNA(IF($B311=$B$382,0,INDEX('I.Supplementary 2019-20'!V$8:V$191,MATCH($B311,'I.Supplementary 2019-20'!$B$8:$B$191,0))),INDEX('KI 2019-20'!V$9:V$383,MATCH($B311,'KI 2019-20'!$B$9:$B$383,0)))</f>
        <v>0</v>
      </c>
      <c r="R311" s="155">
        <f>_xlfn.IFNA(IF($B311=$B$382,0,INDEX('I.Supplementary 2019-20'!W$8:W$191,MATCH($B311,'I.Supplementary 2019-20'!$B$8:$B$191,0))),INDEX('KI 2019-20'!W$9:W$383,MATCH($B311,'KI 2019-20'!$B$9:$B$383,0)))</f>
        <v>0</v>
      </c>
      <c r="S311" s="153">
        <f>_xlfn.IFNA(IF($B311=$B$382,0,INDEX('I.Supplementary 2019-20'!X$8:X$191,MATCH($B311,'I.Supplementary 2019-20'!$B$8:$B$191,0))),INDEX('KI 2019-20'!X$9:X$383,MATCH($B311,'KI 2019-20'!$B$9:$B$383,0)))</f>
        <v>44.403631477110252</v>
      </c>
      <c r="T311" s="153">
        <f>_xlfn.IFNA(IF($B311=$B$382,0,INDEX('I.Supplementary 2019-20'!Y$8:Y$191,MATCH($B311,'I.Supplementary 2019-20'!$B$8:$B$191,0))),INDEX('KI 2019-20'!Y$9:Y$383,MATCH($B311,'KI 2019-20'!$B$9:$B$383,0)))</f>
        <v>5.9347957455576319</v>
      </c>
      <c r="U311" s="153">
        <f>_xlfn.IFNA(IF($B311=$B$382,0,INDEX('I.Supplementary 2019-20'!Z$8:Z$191,MATCH($B311,'I.Supplementary 2019-20'!$B$8:$B$191,0))),INDEX('KI 2019-20'!Z$9:Z$383,MATCH($B311,'KI 2019-20'!$B$9:$B$383,0)))</f>
        <v>0</v>
      </c>
      <c r="V311" s="153">
        <f>_xlfn.IFNA(IF($B311=$B$382,0,INDEX('I.Supplementary 2019-20'!AA$8:AA$191,MATCH($B311,'I.Supplementary 2019-20'!$B$8:$B$191,0))),INDEX('KI 2019-20'!AA$9:AA$383,MATCH($B311,'KI 2019-20'!$B$9:$B$383,0)))</f>
        <v>0</v>
      </c>
      <c r="W311" s="155">
        <f>_xlfn.IFNA(IF($B311=$B$382,0,INDEX('I.Supplementary 2019-20'!AB$8:AB$191,MATCH($B311,'I.Supplementary 2019-20'!$B$8:$B$191,0))),INDEX('KI 2019-20'!AB$9:AB$383,MATCH($B311,'KI 2019-20'!$B$9:$B$383,0)))</f>
        <v>0</v>
      </c>
      <c r="Y311" s="154">
        <f>_xlfn.IFNA(IF($B311=$B$382,0,INDEX('I.Supplementary 2019-20'!$I$8:$I$191,MATCH($B311,'I.Supplementary 2019-20'!$B$8:$B$191,0))),INDEX('KI 2019-20'!$I$9:$I$383,MATCH($B311,'KI 2019-20'!$B$9:$B$383,0)))</f>
        <v>3.1909953141158818</v>
      </c>
      <c r="Z311" s="153">
        <f>_xlfn.IFNA(IF($B311=$B$382,0,INDEX('I.Supplementary 2019-20'!$J$8:$J$191,MATCH($B311,'I.Supplementary 2019-20'!$B$8:$B$191,0))),INDEX('KI 2019-20'!$J$9:$J$383,MATCH($B311,'KI 2019-20'!$B$9:$B$383,0)))</f>
        <v>47.147431908552008</v>
      </c>
      <c r="AA311" s="155">
        <f>_xlfn.IFNA(IF($B311=$B$382,0,INDEX('I.Supplementary 2019-20'!$H$8:$H$191,MATCH($B311,'I.Supplementary 2019-20'!$B$8:$B$191,0))),INDEX('KI 2019-20'!$H$9:$H$383,MATCH($B311,'KI 2019-20'!$B$9:$B$383,0)))</f>
        <v>50.338427222667889</v>
      </c>
      <c r="AC311" s="156">
        <f>I311*('Other inputs'!$C$6/'Other inputs'!$C$5)</f>
        <v>4.6584230321118474</v>
      </c>
      <c r="AD311" s="149">
        <f>IF(B311=$B$35,J311*('Other inputs'!$C$6/'Other inputs'!$C$5)-('Other inputs'!$C$18/1000000),J311*('Other inputs'!$C$6/'Other inputs'!$C$5))</f>
        <v>-1.4154359409838946</v>
      </c>
      <c r="AE311" s="149">
        <f>K311*('Other inputs'!$C$6/'Other inputs'!$C$5)</f>
        <v>0</v>
      </c>
      <c r="AF311" s="149">
        <f>L311*('Other inputs'!$C$6/'Other inputs'!$C$5)</f>
        <v>0</v>
      </c>
      <c r="AG311" s="188">
        <f>M311*('Other inputs'!$C$6/'Other inputs'!$C$5)</f>
        <v>0</v>
      </c>
      <c r="AH311" s="149">
        <f>N311*('Other inputs'!$C$6/'Other inputs'!$C$5)</f>
        <v>40.468689202262929</v>
      </c>
      <c r="AI311" s="149">
        <f>O311*('Other inputs'!$C$6/'Other inputs'!$C$5)</f>
        <v>7.4469289695648699</v>
      </c>
      <c r="AJ311" s="149">
        <f>P311*('Other inputs'!$C$6/'Other inputs'!$C$5)</f>
        <v>0</v>
      </c>
      <c r="AK311" s="149">
        <f>Q311*('Other inputs'!$C$6/'Other inputs'!$C$5)</f>
        <v>0</v>
      </c>
      <c r="AL311" s="188">
        <f>R311*('Other inputs'!$C$6/'Other inputs'!$C$5)</f>
        <v>0</v>
      </c>
      <c r="AM311" s="156">
        <f t="shared" si="60"/>
        <v>45.127112234374778</v>
      </c>
      <c r="AN311" s="149">
        <f t="shared" si="61"/>
        <v>6.0314930285809751</v>
      </c>
      <c r="AO311" s="149">
        <f t="shared" si="62"/>
        <v>0</v>
      </c>
      <c r="AP311" s="149">
        <f t="shared" si="63"/>
        <v>0</v>
      </c>
      <c r="AQ311" s="188">
        <f t="shared" si="64"/>
        <v>0</v>
      </c>
      <c r="AR311" s="149"/>
      <c r="AS311" s="156">
        <f>IF(D311=$C$171,'Other inputs'!$C$12/1000000,SUM(AC311:AG311))</f>
        <v>3.2429870911279526</v>
      </c>
      <c r="AT311" s="200">
        <f>IF(D311=$C$171,$Z$171*('Other inputs'!$C$6/'Other inputs'!$C$5),SUM(AH311:AL311))</f>
        <v>47.915618171827802</v>
      </c>
      <c r="AU311" s="210">
        <f t="shared" si="65"/>
        <v>51.158605262955753</v>
      </c>
      <c r="AV311" s="214"/>
      <c r="AW311" s="199">
        <f>IF($G311=1,0,IF($B311=$B$172,AC311*('Other inputs'!$F$6/'Other inputs'!$F$5)-('Other inputs'!$C$28/1000000),AC311*('Other inputs'!$F$6/'Other inputs'!$F$5)))</f>
        <v>4.6841838968055534</v>
      </c>
      <c r="AX311" s="200">
        <f>IF($G311=1,0,IF($B311=$B$172,AD311*('Other inputs'!$F$6/'Other inputs'!$F$5)-('Other inputs'!$C$29/1000000),AD311*('Other inputs'!$F$6/'Other inputs'!$F$5)))</f>
        <v>-1.4232632365100726</v>
      </c>
      <c r="AY311" s="200">
        <f>IF($G311=1,0,AE311*('Other inputs'!$F$6/'Other inputs'!$F$5))</f>
        <v>0</v>
      </c>
      <c r="AZ311" s="200">
        <f>IF($G311=1,0,AF311*('Other inputs'!$F$6/'Other inputs'!$F$5))</f>
        <v>0</v>
      </c>
      <c r="BA311" s="200">
        <f>IF($G311=1,0,AG311*('Other inputs'!$F$6/'Other inputs'!$F$5))</f>
        <v>0</v>
      </c>
      <c r="BB311" s="199">
        <f>IF($G311=1,0,AH311*('Other inputs'!$C$7/'Other inputs'!$C$6))</f>
        <v>40.468689202262929</v>
      </c>
      <c r="BC311" s="200">
        <f>IF($G311=1,0,AI311*('Other inputs'!$C$7/'Other inputs'!$C$6))</f>
        <v>7.4469289695648699</v>
      </c>
      <c r="BD311" s="200">
        <f>IF($G311=1,0,AJ311*('Other inputs'!$C$7/'Other inputs'!$C$6))</f>
        <v>0</v>
      </c>
      <c r="BE311" s="200">
        <f>IF($G311=1,0,AK311*('Other inputs'!$C$7/'Other inputs'!$C$6))</f>
        <v>0</v>
      </c>
      <c r="BF311" s="200">
        <f>IF($G311=1,0,AL311*('Other inputs'!$C$7/'Other inputs'!$C$6))</f>
        <v>0</v>
      </c>
      <c r="BG311" s="199">
        <f t="shared" si="66"/>
        <v>45.152873099068486</v>
      </c>
      <c r="BH311" s="200">
        <f t="shared" si="67"/>
        <v>6.0236657330547976</v>
      </c>
      <c r="BI311" s="200">
        <f t="shared" si="68"/>
        <v>0</v>
      </c>
      <c r="BJ311" s="200">
        <f t="shared" si="69"/>
        <v>0</v>
      </c>
      <c r="BK311" s="210">
        <f t="shared" si="70"/>
        <v>0</v>
      </c>
      <c r="BL311" s="200"/>
      <c r="BM311" s="199">
        <f>IF(D311=C$171,'Other inputs'!$C$13/1000000,SUM(AW311:BA311))</f>
        <v>3.260920660295481</v>
      </c>
      <c r="BN311" s="200">
        <f>IF(B311=$B$171,$AT$171*('Other inputs'!$C$7/'Other inputs'!$C$6),SUM(BB311:BF311))</f>
        <v>47.915618171827802</v>
      </c>
      <c r="BO311" s="188">
        <f t="shared" si="71"/>
        <v>51.176538832123285</v>
      </c>
    </row>
    <row r="312" spans="2:67">
      <c r="B312" s="121" t="str">
        <f>'KI 2019-20'!B313</f>
        <v>E0704</v>
      </c>
      <c r="C312" s="160" t="str">
        <f t="shared" si="58"/>
        <v>E0704</v>
      </c>
      <c r="D312" s="160" t="str">
        <f t="shared" si="59"/>
        <v>E0704</v>
      </c>
      <c r="E312" t="str">
        <f>INDEX('KI 2019-20'!D$9:D$383,MATCH($B312,'KI 2019-20'!$B$9:$B$383,0))</f>
        <v>UNINFIR</v>
      </c>
      <c r="F312">
        <f>INDEX('KI 2019-20'!E$9:E$383,MATCH($B312,'KI 2019-20'!$B$9:$B$383,0))</f>
        <v>0</v>
      </c>
      <c r="G312" s="119">
        <v>0</v>
      </c>
      <c r="H312" s="120" t="str">
        <f>INDEX('KI 2019-20'!F$9:F$383,MATCH($B312,'KI 2019-20'!$B$9:$B$383,0))</f>
        <v>Stockton-on-Tees</v>
      </c>
      <c r="I312" s="154">
        <f>_xlfn.IFNA(IF($B312=$B$382,0,INDEX('I.Supplementary 2019-20'!N$8:N$191,MATCH($B312,'I.Supplementary 2019-20'!$B$8:$B$191,0))),INDEX('KI 2019-20'!N$9:N$383,MATCH($B312,'KI 2019-20'!$B$9:$B$383,0)))</f>
        <v>5.3827307323932798</v>
      </c>
      <c r="J312" s="153">
        <f>_xlfn.IFNA(IF($B312=$B$382,0,INDEX('I.Supplementary 2019-20'!O$8:O$191,MATCH($B312,'I.Supplementary 2019-20'!$B$8:$B$191,0))),INDEX('KI 2019-20'!O$9:O$383,MATCH($B312,'KI 2019-20'!$B$9:$B$383,0)))</f>
        <v>-0.38762831408479997</v>
      </c>
      <c r="K312" s="153">
        <f>_xlfn.IFNA(IF($B312=$B$382,0,INDEX('I.Supplementary 2019-20'!P$8:P$191,MATCH($B312,'I.Supplementary 2019-20'!$B$8:$B$191,0))),INDEX('KI 2019-20'!P$9:P$383,MATCH($B312,'KI 2019-20'!$B$9:$B$383,0)))</f>
        <v>0</v>
      </c>
      <c r="L312" s="153">
        <f>_xlfn.IFNA(IF($B312=$B$382,0,INDEX('I.Supplementary 2019-20'!Q$8:Q$191,MATCH($B312,'I.Supplementary 2019-20'!$B$8:$B$191,0))),INDEX('KI 2019-20'!Q$9:Q$383,MATCH($B312,'KI 2019-20'!$B$9:$B$383,0)))</f>
        <v>0</v>
      </c>
      <c r="M312" s="155">
        <f>_xlfn.IFNA(IF($B312=$B$382,0,INDEX('I.Supplementary 2019-20'!R$8:R$191,MATCH($B312,'I.Supplementary 2019-20'!$B$8:$B$191,0))),INDEX('KI 2019-20'!R$9:R$383,MATCH($B312,'KI 2019-20'!$B$9:$B$383,0)))</f>
        <v>0</v>
      </c>
      <c r="N312" s="153">
        <f>_xlfn.IFNA(IF($B312=$B$382,0,INDEX('I.Supplementary 2019-20'!S$8:S$191,MATCH($B312,'I.Supplementary 2019-20'!$B$8:$B$191,0))),INDEX('KI 2019-20'!S$9:S$383,MATCH($B312,'KI 2019-20'!$B$9:$B$383,0)))</f>
        <v>32.746158672467203</v>
      </c>
      <c r="O312" s="153">
        <f>_xlfn.IFNA(IF($B312=$B$382,0,INDEX('I.Supplementary 2019-20'!T$8:T$191,MATCH($B312,'I.Supplementary 2019-20'!$B$8:$B$191,0))),INDEX('KI 2019-20'!T$9:T$383,MATCH($B312,'KI 2019-20'!$B$9:$B$383,0)))</f>
        <v>6.2879657533597868</v>
      </c>
      <c r="P312" s="153">
        <f>_xlfn.IFNA(IF($B312=$B$382,0,INDEX('I.Supplementary 2019-20'!U$8:U$191,MATCH($B312,'I.Supplementary 2019-20'!$B$8:$B$191,0))),INDEX('KI 2019-20'!U$9:U$383,MATCH($B312,'KI 2019-20'!$B$9:$B$383,0)))</f>
        <v>0</v>
      </c>
      <c r="Q312" s="153">
        <f>_xlfn.IFNA(IF($B312=$B$382,0,INDEX('I.Supplementary 2019-20'!V$8:V$191,MATCH($B312,'I.Supplementary 2019-20'!$B$8:$B$191,0))),INDEX('KI 2019-20'!V$9:V$383,MATCH($B312,'KI 2019-20'!$B$9:$B$383,0)))</f>
        <v>0</v>
      </c>
      <c r="R312" s="155">
        <f>_xlfn.IFNA(IF($B312=$B$382,0,INDEX('I.Supplementary 2019-20'!W$8:W$191,MATCH($B312,'I.Supplementary 2019-20'!$B$8:$B$191,0))),INDEX('KI 2019-20'!W$9:W$383,MATCH($B312,'KI 2019-20'!$B$9:$B$383,0)))</f>
        <v>0</v>
      </c>
      <c r="S312" s="153">
        <f>_xlfn.IFNA(IF($B312=$B$382,0,INDEX('I.Supplementary 2019-20'!X$8:X$191,MATCH($B312,'I.Supplementary 2019-20'!$B$8:$B$191,0))),INDEX('KI 2019-20'!X$9:X$383,MATCH($B312,'KI 2019-20'!$B$9:$B$383,0)))</f>
        <v>38.12888940486048</v>
      </c>
      <c r="T312" s="153">
        <f>_xlfn.IFNA(IF($B312=$B$382,0,INDEX('I.Supplementary 2019-20'!Y$8:Y$191,MATCH($B312,'I.Supplementary 2019-20'!$B$8:$B$191,0))),INDEX('KI 2019-20'!Y$9:Y$383,MATCH($B312,'KI 2019-20'!$B$9:$B$383,0)))</f>
        <v>5.9003374392749874</v>
      </c>
      <c r="U312" s="153">
        <f>_xlfn.IFNA(IF($B312=$B$382,0,INDEX('I.Supplementary 2019-20'!Z$8:Z$191,MATCH($B312,'I.Supplementary 2019-20'!$B$8:$B$191,0))),INDEX('KI 2019-20'!Z$9:Z$383,MATCH($B312,'KI 2019-20'!$B$9:$B$383,0)))</f>
        <v>0</v>
      </c>
      <c r="V312" s="153">
        <f>_xlfn.IFNA(IF($B312=$B$382,0,INDEX('I.Supplementary 2019-20'!AA$8:AA$191,MATCH($B312,'I.Supplementary 2019-20'!$B$8:$B$191,0))),INDEX('KI 2019-20'!AA$9:AA$383,MATCH($B312,'KI 2019-20'!$B$9:$B$383,0)))</f>
        <v>0</v>
      </c>
      <c r="W312" s="155">
        <f>_xlfn.IFNA(IF($B312=$B$382,0,INDEX('I.Supplementary 2019-20'!AB$8:AB$191,MATCH($B312,'I.Supplementary 2019-20'!$B$8:$B$191,0))),INDEX('KI 2019-20'!AB$9:AB$383,MATCH($B312,'KI 2019-20'!$B$9:$B$383,0)))</f>
        <v>0</v>
      </c>
      <c r="Y312" s="154">
        <f>_xlfn.IFNA(IF($B312=$B$382,0,INDEX('I.Supplementary 2019-20'!$I$8:$I$191,MATCH($B312,'I.Supplementary 2019-20'!$B$8:$B$191,0))),INDEX('KI 2019-20'!$I$9:$I$383,MATCH($B312,'KI 2019-20'!$B$9:$B$383,0)))</f>
        <v>4.9951024183084796</v>
      </c>
      <c r="Z312" s="153">
        <f>_xlfn.IFNA(IF($B312=$B$382,0,INDEX('I.Supplementary 2019-20'!$J$8:$J$191,MATCH($B312,'I.Supplementary 2019-20'!$B$8:$B$191,0))),INDEX('KI 2019-20'!$J$9:$J$383,MATCH($B312,'KI 2019-20'!$B$9:$B$383,0)))</f>
        <v>39.034124425826988</v>
      </c>
      <c r="AA312" s="155">
        <f>_xlfn.IFNA(IF($B312=$B$382,0,INDEX('I.Supplementary 2019-20'!$H$8:$H$191,MATCH($B312,'I.Supplementary 2019-20'!$B$8:$B$191,0))),INDEX('KI 2019-20'!$H$9:$H$383,MATCH($B312,'KI 2019-20'!$B$9:$B$383,0)))</f>
        <v>44.029226844135472</v>
      </c>
      <c r="AC312" s="156">
        <f>I312*('Other inputs'!$C$6/'Other inputs'!$C$5)</f>
        <v>5.4704330661186287</v>
      </c>
      <c r="AD312" s="149">
        <f>IF(B312=$B$35,J312*('Other inputs'!$C$6/'Other inputs'!$C$5)-('Other inputs'!$C$18/1000000),J312*('Other inputs'!$C$6/'Other inputs'!$C$5))</f>
        <v>-0.39394405036316738</v>
      </c>
      <c r="AE312" s="149">
        <f>K312*('Other inputs'!$C$6/'Other inputs'!$C$5)</f>
        <v>0</v>
      </c>
      <c r="AF312" s="149">
        <f>L312*('Other inputs'!$C$6/'Other inputs'!$C$5)</f>
        <v>0</v>
      </c>
      <c r="AG312" s="188">
        <f>M312*('Other inputs'!$C$6/'Other inputs'!$C$5)</f>
        <v>0</v>
      </c>
      <c r="AH312" s="149">
        <f>N312*('Other inputs'!$C$6/'Other inputs'!$C$5)</f>
        <v>33.279700972629605</v>
      </c>
      <c r="AI312" s="149">
        <f>O312*('Other inputs'!$C$6/'Other inputs'!$C$5)</f>
        <v>6.3904173338625938</v>
      </c>
      <c r="AJ312" s="149">
        <f>P312*('Other inputs'!$C$6/'Other inputs'!$C$5)</f>
        <v>0</v>
      </c>
      <c r="AK312" s="149">
        <f>Q312*('Other inputs'!$C$6/'Other inputs'!$C$5)</f>
        <v>0</v>
      </c>
      <c r="AL312" s="188">
        <f>R312*('Other inputs'!$C$6/'Other inputs'!$C$5)</f>
        <v>0</v>
      </c>
      <c r="AM312" s="156">
        <f t="shared" si="60"/>
        <v>38.750134038748236</v>
      </c>
      <c r="AN312" s="149">
        <f t="shared" si="61"/>
        <v>5.9964732834994265</v>
      </c>
      <c r="AO312" s="149">
        <f t="shared" si="62"/>
        <v>0</v>
      </c>
      <c r="AP312" s="149">
        <f t="shared" si="63"/>
        <v>0</v>
      </c>
      <c r="AQ312" s="188">
        <f t="shared" si="64"/>
        <v>0</v>
      </c>
      <c r="AR312" s="149"/>
      <c r="AS312" s="156">
        <f>IF(D312=$C$171,'Other inputs'!$C$12/1000000,SUM(AC312:AG312))</f>
        <v>5.0764890157554614</v>
      </c>
      <c r="AT312" s="200">
        <f>IF(D312=$C$171,$Z$171*('Other inputs'!$C$6/'Other inputs'!$C$5),SUM(AH312:AL312))</f>
        <v>39.670118306492199</v>
      </c>
      <c r="AU312" s="210">
        <f t="shared" si="65"/>
        <v>44.746607322247662</v>
      </c>
      <c r="AV312" s="214"/>
      <c r="AW312" s="199">
        <f>IF($G312=1,0,IF($B312=$B$172,AC312*('Other inputs'!$F$6/'Other inputs'!$F$5)-('Other inputs'!$C$28/1000000),AC312*('Other inputs'!$F$6/'Other inputs'!$F$5)))</f>
        <v>5.5006843088805741</v>
      </c>
      <c r="AX312" s="200">
        <f>IF($G312=1,0,IF($B312=$B$172,AD312*('Other inputs'!$F$6/'Other inputs'!$F$5)-('Other inputs'!$C$29/1000000),AD312*('Other inputs'!$F$6/'Other inputs'!$F$5)))</f>
        <v>-0.39612254280757192</v>
      </c>
      <c r="AY312" s="200">
        <f>IF($G312=1,0,AE312*('Other inputs'!$F$6/'Other inputs'!$F$5))</f>
        <v>0</v>
      </c>
      <c r="AZ312" s="200">
        <f>IF($G312=1,0,AF312*('Other inputs'!$F$6/'Other inputs'!$F$5))</f>
        <v>0</v>
      </c>
      <c r="BA312" s="200">
        <f>IF($G312=1,0,AG312*('Other inputs'!$F$6/'Other inputs'!$F$5))</f>
        <v>0</v>
      </c>
      <c r="BB312" s="199">
        <f>IF($G312=1,0,AH312*('Other inputs'!$C$7/'Other inputs'!$C$6))</f>
        <v>33.279700972629605</v>
      </c>
      <c r="BC312" s="200">
        <f>IF($G312=1,0,AI312*('Other inputs'!$C$7/'Other inputs'!$C$6))</f>
        <v>6.3904173338625938</v>
      </c>
      <c r="BD312" s="200">
        <f>IF($G312=1,0,AJ312*('Other inputs'!$C$7/'Other inputs'!$C$6))</f>
        <v>0</v>
      </c>
      <c r="BE312" s="200">
        <f>IF($G312=1,0,AK312*('Other inputs'!$C$7/'Other inputs'!$C$6))</f>
        <v>0</v>
      </c>
      <c r="BF312" s="200">
        <f>IF($G312=1,0,AL312*('Other inputs'!$C$7/'Other inputs'!$C$6))</f>
        <v>0</v>
      </c>
      <c r="BG312" s="199">
        <f t="shared" si="66"/>
        <v>38.780385281510178</v>
      </c>
      <c r="BH312" s="200">
        <f t="shared" si="67"/>
        <v>5.9942947910550215</v>
      </c>
      <c r="BI312" s="200">
        <f t="shared" si="68"/>
        <v>0</v>
      </c>
      <c r="BJ312" s="200">
        <f t="shared" si="69"/>
        <v>0</v>
      </c>
      <c r="BK312" s="210">
        <f t="shared" si="70"/>
        <v>0</v>
      </c>
      <c r="BL312" s="200"/>
      <c r="BM312" s="199">
        <f>IF(D312=C$171,'Other inputs'!$C$13/1000000,SUM(AW312:BA312))</f>
        <v>5.1045617660730018</v>
      </c>
      <c r="BN312" s="200">
        <f>IF(B312=$B$171,$AT$171*('Other inputs'!$C$7/'Other inputs'!$C$6),SUM(BB312:BF312))</f>
        <v>39.670118306492199</v>
      </c>
      <c r="BO312" s="188">
        <f t="shared" si="71"/>
        <v>44.774680072565204</v>
      </c>
    </row>
    <row r="313" spans="2:67">
      <c r="B313" s="121" t="str">
        <f>'KI 2019-20'!B314</f>
        <v>E3401</v>
      </c>
      <c r="C313" s="160" t="str">
        <f t="shared" si="58"/>
        <v>E3401</v>
      </c>
      <c r="D313" s="160" t="str">
        <f t="shared" si="59"/>
        <v>E3401</v>
      </c>
      <c r="E313" t="str">
        <f>INDEX('KI 2019-20'!D$9:D$383,MATCH($B313,'KI 2019-20'!$B$9:$B$383,0))</f>
        <v>UNINFIR</v>
      </c>
      <c r="F313" t="str">
        <f>INDEX('KI 2019-20'!E$9:E$383,MATCH($B313,'KI 2019-20'!$B$9:$B$383,0))</f>
        <v>P1902</v>
      </c>
      <c r="G313" s="119">
        <v>0</v>
      </c>
      <c r="H313" s="120" t="str">
        <f>INDEX('KI 2019-20'!F$9:F$383,MATCH($B313,'KI 2019-20'!$B$9:$B$383,0))</f>
        <v>Stoke-on-Trent</v>
      </c>
      <c r="I313" s="154">
        <f>_xlfn.IFNA(IF($B313=$B$382,0,INDEX('I.Supplementary 2019-20'!N$8:N$191,MATCH($B313,'I.Supplementary 2019-20'!$B$8:$B$191,0))),INDEX('KI 2019-20'!N$9:N$383,MATCH($B313,'KI 2019-20'!$B$9:$B$383,0)))</f>
        <v>21.726880911836005</v>
      </c>
      <c r="J313" s="153">
        <f>_xlfn.IFNA(IF($B313=$B$382,0,INDEX('I.Supplementary 2019-20'!O$8:O$191,MATCH($B313,'I.Supplementary 2019-20'!$B$8:$B$191,0))),INDEX('KI 2019-20'!O$9:O$383,MATCH($B313,'KI 2019-20'!$B$9:$B$383,0)))</f>
        <v>1.2543798231937344</v>
      </c>
      <c r="K313" s="153">
        <f>_xlfn.IFNA(IF($B313=$B$382,0,INDEX('I.Supplementary 2019-20'!P$8:P$191,MATCH($B313,'I.Supplementary 2019-20'!$B$8:$B$191,0))),INDEX('KI 2019-20'!P$9:P$383,MATCH($B313,'KI 2019-20'!$B$9:$B$383,0)))</f>
        <v>0</v>
      </c>
      <c r="L313" s="153">
        <f>_xlfn.IFNA(IF($B313=$B$382,0,INDEX('I.Supplementary 2019-20'!Q$8:Q$191,MATCH($B313,'I.Supplementary 2019-20'!$B$8:$B$191,0))),INDEX('KI 2019-20'!Q$9:Q$383,MATCH($B313,'KI 2019-20'!$B$9:$B$383,0)))</f>
        <v>0</v>
      </c>
      <c r="M313" s="155">
        <f>_xlfn.IFNA(IF($B313=$B$382,0,INDEX('I.Supplementary 2019-20'!R$8:R$191,MATCH($B313,'I.Supplementary 2019-20'!$B$8:$B$191,0))),INDEX('KI 2019-20'!R$9:R$383,MATCH($B313,'KI 2019-20'!$B$9:$B$383,0)))</f>
        <v>0</v>
      </c>
      <c r="N313" s="153">
        <f>_xlfn.IFNA(IF($B313=$B$382,0,INDEX('I.Supplementary 2019-20'!S$8:S$191,MATCH($B313,'I.Supplementary 2019-20'!$B$8:$B$191,0))),INDEX('KI 2019-20'!S$9:S$383,MATCH($B313,'KI 2019-20'!$B$9:$B$383,0)))</f>
        <v>62.055864156067294</v>
      </c>
      <c r="O313" s="153">
        <f>_xlfn.IFNA(IF($B313=$B$382,0,INDEX('I.Supplementary 2019-20'!T$8:T$191,MATCH($B313,'I.Supplementary 2019-20'!$B$8:$B$191,0))),INDEX('KI 2019-20'!T$9:T$383,MATCH($B313,'KI 2019-20'!$B$9:$B$383,0)))</f>
        <v>9.6437268767410149</v>
      </c>
      <c r="P313" s="153">
        <f>_xlfn.IFNA(IF($B313=$B$382,0,INDEX('I.Supplementary 2019-20'!U$8:U$191,MATCH($B313,'I.Supplementary 2019-20'!$B$8:$B$191,0))),INDEX('KI 2019-20'!U$9:U$383,MATCH($B313,'KI 2019-20'!$B$9:$B$383,0)))</f>
        <v>0</v>
      </c>
      <c r="Q313" s="153">
        <f>_xlfn.IFNA(IF($B313=$B$382,0,INDEX('I.Supplementary 2019-20'!V$8:V$191,MATCH($B313,'I.Supplementary 2019-20'!$B$8:$B$191,0))),INDEX('KI 2019-20'!V$9:V$383,MATCH($B313,'KI 2019-20'!$B$9:$B$383,0)))</f>
        <v>0</v>
      </c>
      <c r="R313" s="155">
        <f>_xlfn.IFNA(IF($B313=$B$382,0,INDEX('I.Supplementary 2019-20'!W$8:W$191,MATCH($B313,'I.Supplementary 2019-20'!$B$8:$B$191,0))),INDEX('KI 2019-20'!W$9:W$383,MATCH($B313,'KI 2019-20'!$B$9:$B$383,0)))</f>
        <v>0</v>
      </c>
      <c r="S313" s="153">
        <f>_xlfn.IFNA(IF($B313=$B$382,0,INDEX('I.Supplementary 2019-20'!X$8:X$191,MATCH($B313,'I.Supplementary 2019-20'!$B$8:$B$191,0))),INDEX('KI 2019-20'!X$9:X$383,MATCH($B313,'KI 2019-20'!$B$9:$B$383,0)))</f>
        <v>83.782745067903306</v>
      </c>
      <c r="T313" s="153">
        <f>_xlfn.IFNA(IF($B313=$B$382,0,INDEX('I.Supplementary 2019-20'!Y$8:Y$191,MATCH($B313,'I.Supplementary 2019-20'!$B$8:$B$191,0))),INDEX('KI 2019-20'!Y$9:Y$383,MATCH($B313,'KI 2019-20'!$B$9:$B$383,0)))</f>
        <v>10.898106699934749</v>
      </c>
      <c r="U313" s="153">
        <f>_xlfn.IFNA(IF($B313=$B$382,0,INDEX('I.Supplementary 2019-20'!Z$8:Z$191,MATCH($B313,'I.Supplementary 2019-20'!$B$8:$B$191,0))),INDEX('KI 2019-20'!Z$9:Z$383,MATCH($B313,'KI 2019-20'!$B$9:$B$383,0)))</f>
        <v>0</v>
      </c>
      <c r="V313" s="153">
        <f>_xlfn.IFNA(IF($B313=$B$382,0,INDEX('I.Supplementary 2019-20'!AA$8:AA$191,MATCH($B313,'I.Supplementary 2019-20'!$B$8:$B$191,0))),INDEX('KI 2019-20'!AA$9:AA$383,MATCH($B313,'KI 2019-20'!$B$9:$B$383,0)))</f>
        <v>0</v>
      </c>
      <c r="W313" s="155">
        <f>_xlfn.IFNA(IF($B313=$B$382,0,INDEX('I.Supplementary 2019-20'!AB$8:AB$191,MATCH($B313,'I.Supplementary 2019-20'!$B$8:$B$191,0))),INDEX('KI 2019-20'!AB$9:AB$383,MATCH($B313,'KI 2019-20'!$B$9:$B$383,0)))</f>
        <v>0</v>
      </c>
      <c r="Y313" s="154">
        <f>_xlfn.IFNA(IF($B313=$B$382,0,INDEX('I.Supplementary 2019-20'!$I$8:$I$191,MATCH($B313,'I.Supplementary 2019-20'!$B$8:$B$191,0))),INDEX('KI 2019-20'!$I$9:$I$383,MATCH($B313,'KI 2019-20'!$B$9:$B$383,0)))</f>
        <v>22.981260735029743</v>
      </c>
      <c r="Z313" s="153">
        <f>_xlfn.IFNA(IF($B313=$B$382,0,INDEX('I.Supplementary 2019-20'!$J$8:$J$191,MATCH($B313,'I.Supplementary 2019-20'!$B$8:$B$191,0))),INDEX('KI 2019-20'!$J$9:$J$383,MATCH($B313,'KI 2019-20'!$B$9:$B$383,0)))</f>
        <v>71.6995910328083</v>
      </c>
      <c r="AA313" s="155">
        <f>_xlfn.IFNA(IF($B313=$B$382,0,INDEX('I.Supplementary 2019-20'!$H$8:$H$191,MATCH($B313,'I.Supplementary 2019-20'!$B$8:$B$191,0))),INDEX('KI 2019-20'!$H$9:$H$383,MATCH($B313,'KI 2019-20'!$B$9:$B$383,0)))</f>
        <v>94.68085176783805</v>
      </c>
      <c r="AC313" s="156">
        <f>I313*('Other inputs'!$C$6/'Other inputs'!$C$5)</f>
        <v>22.080883044819078</v>
      </c>
      <c r="AD313" s="149">
        <f>IF(B313=$B$35,J313*('Other inputs'!$C$6/'Other inputs'!$C$5)-('Other inputs'!$C$18/1000000),J313*('Other inputs'!$C$6/'Other inputs'!$C$5))</f>
        <v>1.2748177836531029</v>
      </c>
      <c r="AE313" s="149">
        <f>K313*('Other inputs'!$C$6/'Other inputs'!$C$5)</f>
        <v>0</v>
      </c>
      <c r="AF313" s="149">
        <f>L313*('Other inputs'!$C$6/'Other inputs'!$C$5)</f>
        <v>0</v>
      </c>
      <c r="AG313" s="188">
        <f>M313*('Other inputs'!$C$6/'Other inputs'!$C$5)</f>
        <v>0</v>
      </c>
      <c r="AH313" s="149">
        <f>N313*('Other inputs'!$C$6/'Other inputs'!$C$5)</f>
        <v>63.066957665738457</v>
      </c>
      <c r="AI313" s="149">
        <f>O313*('Other inputs'!$C$6/'Other inputs'!$C$5)</f>
        <v>9.8008548095596062</v>
      </c>
      <c r="AJ313" s="149">
        <f>P313*('Other inputs'!$C$6/'Other inputs'!$C$5)</f>
        <v>0</v>
      </c>
      <c r="AK313" s="149">
        <f>Q313*('Other inputs'!$C$6/'Other inputs'!$C$5)</f>
        <v>0</v>
      </c>
      <c r="AL313" s="188">
        <f>R313*('Other inputs'!$C$6/'Other inputs'!$C$5)</f>
        <v>0</v>
      </c>
      <c r="AM313" s="156">
        <f t="shared" si="60"/>
        <v>85.147840710557531</v>
      </c>
      <c r="AN313" s="149">
        <f t="shared" si="61"/>
        <v>11.075672593212708</v>
      </c>
      <c r="AO313" s="149">
        <f t="shared" si="62"/>
        <v>0</v>
      </c>
      <c r="AP313" s="149">
        <f t="shared" si="63"/>
        <v>0</v>
      </c>
      <c r="AQ313" s="188">
        <f t="shared" si="64"/>
        <v>0</v>
      </c>
      <c r="AR313" s="149"/>
      <c r="AS313" s="156">
        <f>IF(D313=$C$171,'Other inputs'!$C$12/1000000,SUM(AC313:AG313))</f>
        <v>23.35570082847218</v>
      </c>
      <c r="AT313" s="200">
        <f>IF(D313=$C$171,$Z$171*('Other inputs'!$C$6/'Other inputs'!$C$5),SUM(AH313:AL313))</f>
        <v>72.867812475298066</v>
      </c>
      <c r="AU313" s="210">
        <f t="shared" si="65"/>
        <v>96.223513303770247</v>
      </c>
      <c r="AV313" s="214"/>
      <c r="AW313" s="199">
        <f>IF($G313=1,0,IF($B313=$B$172,AC313*('Other inputs'!$F$6/'Other inputs'!$F$5)-('Other inputs'!$C$28/1000000),AC313*('Other inputs'!$F$6/'Other inputs'!$F$5)))</f>
        <v>22.202989310504712</v>
      </c>
      <c r="AX313" s="200">
        <f>IF($G313=1,0,IF($B313=$B$172,AD313*('Other inputs'!$F$6/'Other inputs'!$F$5)-('Other inputs'!$C$29/1000000),AD313*('Other inputs'!$F$6/'Other inputs'!$F$5)))</f>
        <v>1.2818674672493411</v>
      </c>
      <c r="AY313" s="200">
        <f>IF($G313=1,0,AE313*('Other inputs'!$F$6/'Other inputs'!$F$5))</f>
        <v>0</v>
      </c>
      <c r="AZ313" s="200">
        <f>IF($G313=1,0,AF313*('Other inputs'!$F$6/'Other inputs'!$F$5))</f>
        <v>0</v>
      </c>
      <c r="BA313" s="200">
        <f>IF($G313=1,0,AG313*('Other inputs'!$F$6/'Other inputs'!$F$5))</f>
        <v>0</v>
      </c>
      <c r="BB313" s="199">
        <f>IF($G313=1,0,AH313*('Other inputs'!$C$7/'Other inputs'!$C$6))</f>
        <v>63.066957665738457</v>
      </c>
      <c r="BC313" s="200">
        <f>IF($G313=1,0,AI313*('Other inputs'!$C$7/'Other inputs'!$C$6))</f>
        <v>9.8008548095596062</v>
      </c>
      <c r="BD313" s="200">
        <f>IF($G313=1,0,AJ313*('Other inputs'!$C$7/'Other inputs'!$C$6))</f>
        <v>0</v>
      </c>
      <c r="BE313" s="200">
        <f>IF($G313=1,0,AK313*('Other inputs'!$C$7/'Other inputs'!$C$6))</f>
        <v>0</v>
      </c>
      <c r="BF313" s="200">
        <f>IF($G313=1,0,AL313*('Other inputs'!$C$7/'Other inputs'!$C$6))</f>
        <v>0</v>
      </c>
      <c r="BG313" s="199">
        <f t="shared" si="66"/>
        <v>85.269946976243176</v>
      </c>
      <c r="BH313" s="200">
        <f t="shared" si="67"/>
        <v>11.082722276808948</v>
      </c>
      <c r="BI313" s="200">
        <f t="shared" si="68"/>
        <v>0</v>
      </c>
      <c r="BJ313" s="200">
        <f t="shared" si="69"/>
        <v>0</v>
      </c>
      <c r="BK313" s="210">
        <f t="shared" si="70"/>
        <v>0</v>
      </c>
      <c r="BL313" s="200"/>
      <c r="BM313" s="199">
        <f>IF(D313=C$171,'Other inputs'!$C$13/1000000,SUM(AW313:BA313))</f>
        <v>23.484856777754054</v>
      </c>
      <c r="BN313" s="200">
        <f>IF(B313=$B$171,$AT$171*('Other inputs'!$C$7/'Other inputs'!$C$6),SUM(BB313:BF313))</f>
        <v>72.867812475298066</v>
      </c>
      <c r="BO313" s="188">
        <f t="shared" si="71"/>
        <v>96.352669253052113</v>
      </c>
    </row>
    <row r="314" spans="2:67">
      <c r="B314" s="121" t="str">
        <f>'KI 2019-20'!B315</f>
        <v>E3734</v>
      </c>
      <c r="C314" s="160" t="str">
        <f t="shared" si="58"/>
        <v>E3734</v>
      </c>
      <c r="D314" s="160" t="str">
        <f t="shared" si="59"/>
        <v>E3734</v>
      </c>
      <c r="E314" t="str">
        <f>INDEX('KI 2019-20'!D$9:D$383,MATCH($B314,'KI 2019-20'!$B$9:$B$383,0))</f>
        <v>SD</v>
      </c>
      <c r="F314">
        <f>INDEX('KI 2019-20'!E$9:E$383,MATCH($B314,'KI 2019-20'!$B$9:$B$383,0))</f>
        <v>0</v>
      </c>
      <c r="G314" s="119">
        <v>0</v>
      </c>
      <c r="H314" s="120" t="str">
        <f>INDEX('KI 2019-20'!F$9:F$383,MATCH($B314,'KI 2019-20'!$B$9:$B$383,0))</f>
        <v>Stratford-on-Avon</v>
      </c>
      <c r="I314" s="154">
        <f>_xlfn.IFNA(IF($B314=$B$382,0,INDEX('I.Supplementary 2019-20'!N$8:N$191,MATCH($B314,'I.Supplementary 2019-20'!$B$8:$B$191,0))),INDEX('KI 2019-20'!N$9:N$383,MATCH($B314,'KI 2019-20'!$B$9:$B$383,0)))</f>
        <v>0</v>
      </c>
      <c r="J314" s="153">
        <f>_xlfn.IFNA(IF($B314=$B$382,0,INDEX('I.Supplementary 2019-20'!O$8:O$191,MATCH($B314,'I.Supplementary 2019-20'!$B$8:$B$191,0))),INDEX('KI 2019-20'!O$9:O$383,MATCH($B314,'KI 2019-20'!$B$9:$B$383,0)))</f>
        <v>0</v>
      </c>
      <c r="K314" s="153">
        <f>_xlfn.IFNA(IF($B314=$B$382,0,INDEX('I.Supplementary 2019-20'!P$8:P$191,MATCH($B314,'I.Supplementary 2019-20'!$B$8:$B$191,0))),INDEX('KI 2019-20'!P$9:P$383,MATCH($B314,'KI 2019-20'!$B$9:$B$383,0)))</f>
        <v>0</v>
      </c>
      <c r="L314" s="153">
        <f>_xlfn.IFNA(IF($B314=$B$382,0,INDEX('I.Supplementary 2019-20'!Q$8:Q$191,MATCH($B314,'I.Supplementary 2019-20'!$B$8:$B$191,0))),INDEX('KI 2019-20'!Q$9:Q$383,MATCH($B314,'KI 2019-20'!$B$9:$B$383,0)))</f>
        <v>0</v>
      </c>
      <c r="M314" s="155">
        <f>_xlfn.IFNA(IF($B314=$B$382,0,INDEX('I.Supplementary 2019-20'!R$8:R$191,MATCH($B314,'I.Supplementary 2019-20'!$B$8:$B$191,0))),INDEX('KI 2019-20'!R$9:R$383,MATCH($B314,'KI 2019-20'!$B$9:$B$383,0)))</f>
        <v>0</v>
      </c>
      <c r="N314" s="153">
        <f>_xlfn.IFNA(IF($B314=$B$382,0,INDEX('I.Supplementary 2019-20'!S$8:S$191,MATCH($B314,'I.Supplementary 2019-20'!$B$8:$B$191,0))),INDEX('KI 2019-20'!S$9:S$383,MATCH($B314,'KI 2019-20'!$B$9:$B$383,0)))</f>
        <v>0</v>
      </c>
      <c r="O314" s="153">
        <f>_xlfn.IFNA(IF($B314=$B$382,0,INDEX('I.Supplementary 2019-20'!T$8:T$191,MATCH($B314,'I.Supplementary 2019-20'!$B$8:$B$191,0))),INDEX('KI 2019-20'!T$9:T$383,MATCH($B314,'KI 2019-20'!$B$9:$B$383,0)))</f>
        <v>2.4308051674609432</v>
      </c>
      <c r="P314" s="153">
        <f>_xlfn.IFNA(IF($B314=$B$382,0,INDEX('I.Supplementary 2019-20'!U$8:U$191,MATCH($B314,'I.Supplementary 2019-20'!$B$8:$B$191,0))),INDEX('KI 2019-20'!U$9:U$383,MATCH($B314,'KI 2019-20'!$B$9:$B$383,0)))</f>
        <v>0</v>
      </c>
      <c r="Q314" s="153">
        <f>_xlfn.IFNA(IF($B314=$B$382,0,INDEX('I.Supplementary 2019-20'!V$8:V$191,MATCH($B314,'I.Supplementary 2019-20'!$B$8:$B$191,0))),INDEX('KI 2019-20'!V$9:V$383,MATCH($B314,'KI 2019-20'!$B$9:$B$383,0)))</f>
        <v>0</v>
      </c>
      <c r="R314" s="155">
        <f>_xlfn.IFNA(IF($B314=$B$382,0,INDEX('I.Supplementary 2019-20'!W$8:W$191,MATCH($B314,'I.Supplementary 2019-20'!$B$8:$B$191,0))),INDEX('KI 2019-20'!W$9:W$383,MATCH($B314,'KI 2019-20'!$B$9:$B$383,0)))</f>
        <v>0</v>
      </c>
      <c r="S314" s="153">
        <f>_xlfn.IFNA(IF($B314=$B$382,0,INDEX('I.Supplementary 2019-20'!X$8:X$191,MATCH($B314,'I.Supplementary 2019-20'!$B$8:$B$191,0))),INDEX('KI 2019-20'!X$9:X$383,MATCH($B314,'KI 2019-20'!$B$9:$B$383,0)))</f>
        <v>0</v>
      </c>
      <c r="T314" s="153">
        <f>_xlfn.IFNA(IF($B314=$B$382,0,INDEX('I.Supplementary 2019-20'!Y$8:Y$191,MATCH($B314,'I.Supplementary 2019-20'!$B$8:$B$191,0))),INDEX('KI 2019-20'!Y$9:Y$383,MATCH($B314,'KI 2019-20'!$B$9:$B$383,0)))</f>
        <v>2.4308051674609432</v>
      </c>
      <c r="U314" s="153">
        <f>_xlfn.IFNA(IF($B314=$B$382,0,INDEX('I.Supplementary 2019-20'!Z$8:Z$191,MATCH($B314,'I.Supplementary 2019-20'!$B$8:$B$191,0))),INDEX('KI 2019-20'!Z$9:Z$383,MATCH($B314,'KI 2019-20'!$B$9:$B$383,0)))</f>
        <v>0</v>
      </c>
      <c r="V314" s="153">
        <f>_xlfn.IFNA(IF($B314=$B$382,0,INDEX('I.Supplementary 2019-20'!AA$8:AA$191,MATCH($B314,'I.Supplementary 2019-20'!$B$8:$B$191,0))),INDEX('KI 2019-20'!AA$9:AA$383,MATCH($B314,'KI 2019-20'!$B$9:$B$383,0)))</f>
        <v>0</v>
      </c>
      <c r="W314" s="155">
        <f>_xlfn.IFNA(IF($B314=$B$382,0,INDEX('I.Supplementary 2019-20'!AB$8:AB$191,MATCH($B314,'I.Supplementary 2019-20'!$B$8:$B$191,0))),INDEX('KI 2019-20'!AB$9:AB$383,MATCH($B314,'KI 2019-20'!$B$9:$B$383,0)))</f>
        <v>0</v>
      </c>
      <c r="Y314" s="154">
        <f>_xlfn.IFNA(IF($B314=$B$382,0,INDEX('I.Supplementary 2019-20'!$I$8:$I$191,MATCH($B314,'I.Supplementary 2019-20'!$B$8:$B$191,0))),INDEX('KI 2019-20'!$I$9:$I$383,MATCH($B314,'KI 2019-20'!$B$9:$B$383,0)))</f>
        <v>0</v>
      </c>
      <c r="Z314" s="153">
        <f>_xlfn.IFNA(IF($B314=$B$382,0,INDEX('I.Supplementary 2019-20'!$J$8:$J$191,MATCH($B314,'I.Supplementary 2019-20'!$B$8:$B$191,0))),INDEX('KI 2019-20'!$J$9:$J$383,MATCH($B314,'KI 2019-20'!$B$9:$B$383,0)))</f>
        <v>2.4308051674609432</v>
      </c>
      <c r="AA314" s="155">
        <f>_xlfn.IFNA(IF($B314=$B$382,0,INDEX('I.Supplementary 2019-20'!$H$8:$H$191,MATCH($B314,'I.Supplementary 2019-20'!$B$8:$B$191,0))),INDEX('KI 2019-20'!$H$9:$H$383,MATCH($B314,'KI 2019-20'!$B$9:$B$383,0)))</f>
        <v>2.4308051674609432</v>
      </c>
      <c r="AC314" s="156">
        <f>I314*('Other inputs'!$C$6/'Other inputs'!$C$5)</f>
        <v>0</v>
      </c>
      <c r="AD314" s="149">
        <f>IF(B314=$B$35,J314*('Other inputs'!$C$6/'Other inputs'!$C$5)-('Other inputs'!$C$18/1000000),J314*('Other inputs'!$C$6/'Other inputs'!$C$5))</f>
        <v>0</v>
      </c>
      <c r="AE314" s="149">
        <f>K314*('Other inputs'!$C$6/'Other inputs'!$C$5)</f>
        <v>0</v>
      </c>
      <c r="AF314" s="149">
        <f>L314*('Other inputs'!$C$6/'Other inputs'!$C$5)</f>
        <v>0</v>
      </c>
      <c r="AG314" s="188">
        <f>M314*('Other inputs'!$C$6/'Other inputs'!$C$5)</f>
        <v>0</v>
      </c>
      <c r="AH314" s="149">
        <f>N314*('Other inputs'!$C$6/'Other inputs'!$C$5)</f>
        <v>0</v>
      </c>
      <c r="AI314" s="149">
        <f>O314*('Other inputs'!$C$6/'Other inputs'!$C$5)</f>
        <v>2.470410954303484</v>
      </c>
      <c r="AJ314" s="149">
        <f>P314*('Other inputs'!$C$6/'Other inputs'!$C$5)</f>
        <v>0</v>
      </c>
      <c r="AK314" s="149">
        <f>Q314*('Other inputs'!$C$6/'Other inputs'!$C$5)</f>
        <v>0</v>
      </c>
      <c r="AL314" s="188">
        <f>R314*('Other inputs'!$C$6/'Other inputs'!$C$5)</f>
        <v>0</v>
      </c>
      <c r="AM314" s="156">
        <f t="shared" si="60"/>
        <v>0</v>
      </c>
      <c r="AN314" s="149">
        <f t="shared" si="61"/>
        <v>2.470410954303484</v>
      </c>
      <c r="AO314" s="149">
        <f t="shared" si="62"/>
        <v>0</v>
      </c>
      <c r="AP314" s="149">
        <f t="shared" si="63"/>
        <v>0</v>
      </c>
      <c r="AQ314" s="188">
        <f t="shared" si="64"/>
        <v>0</v>
      </c>
      <c r="AR314" s="149"/>
      <c r="AS314" s="156">
        <f>IF(D314=$C$171,'Other inputs'!$C$12/1000000,SUM(AC314:AG314))</f>
        <v>0</v>
      </c>
      <c r="AT314" s="200">
        <f>IF(D314=$C$171,$Z$171*('Other inputs'!$C$6/'Other inputs'!$C$5),SUM(AH314:AL314))</f>
        <v>2.470410954303484</v>
      </c>
      <c r="AU314" s="210">
        <f t="shared" si="65"/>
        <v>2.470410954303484</v>
      </c>
      <c r="AV314" s="214"/>
      <c r="AW314" s="199">
        <f>IF($G314=1,0,IF($B314=$B$172,AC314*('Other inputs'!$F$6/'Other inputs'!$F$5)-('Other inputs'!$C$28/1000000),AC314*('Other inputs'!$F$6/'Other inputs'!$F$5)))</f>
        <v>0</v>
      </c>
      <c r="AX314" s="200">
        <f>IF($G314=1,0,IF($B314=$B$172,AD314*('Other inputs'!$F$6/'Other inputs'!$F$5)-('Other inputs'!$C$29/1000000),AD314*('Other inputs'!$F$6/'Other inputs'!$F$5)))</f>
        <v>0</v>
      </c>
      <c r="AY314" s="200">
        <f>IF($G314=1,0,AE314*('Other inputs'!$F$6/'Other inputs'!$F$5))</f>
        <v>0</v>
      </c>
      <c r="AZ314" s="200">
        <f>IF($G314=1,0,AF314*('Other inputs'!$F$6/'Other inputs'!$F$5))</f>
        <v>0</v>
      </c>
      <c r="BA314" s="200">
        <f>IF($G314=1,0,AG314*('Other inputs'!$F$6/'Other inputs'!$F$5))</f>
        <v>0</v>
      </c>
      <c r="BB314" s="199">
        <f>IF($G314=1,0,AH314*('Other inputs'!$C$7/'Other inputs'!$C$6))</f>
        <v>0</v>
      </c>
      <c r="BC314" s="200">
        <f>IF($G314=1,0,AI314*('Other inputs'!$C$7/'Other inputs'!$C$6))</f>
        <v>2.470410954303484</v>
      </c>
      <c r="BD314" s="200">
        <f>IF($G314=1,0,AJ314*('Other inputs'!$C$7/'Other inputs'!$C$6))</f>
        <v>0</v>
      </c>
      <c r="BE314" s="200">
        <f>IF($G314=1,0,AK314*('Other inputs'!$C$7/'Other inputs'!$C$6))</f>
        <v>0</v>
      </c>
      <c r="BF314" s="200">
        <f>IF($G314=1,0,AL314*('Other inputs'!$C$7/'Other inputs'!$C$6))</f>
        <v>0</v>
      </c>
      <c r="BG314" s="199">
        <f t="shared" si="66"/>
        <v>0</v>
      </c>
      <c r="BH314" s="200">
        <f t="shared" si="67"/>
        <v>2.470410954303484</v>
      </c>
      <c r="BI314" s="200">
        <f t="shared" si="68"/>
        <v>0</v>
      </c>
      <c r="BJ314" s="200">
        <f t="shared" si="69"/>
        <v>0</v>
      </c>
      <c r="BK314" s="210">
        <f t="shared" si="70"/>
        <v>0</v>
      </c>
      <c r="BL314" s="200"/>
      <c r="BM314" s="199">
        <f>IF(D314=C$171,'Other inputs'!$C$13/1000000,SUM(AW314:BA314))</f>
        <v>0</v>
      </c>
      <c r="BN314" s="200">
        <f>IF(B314=$B$171,$AT$171*('Other inputs'!$C$7/'Other inputs'!$C$6),SUM(BB314:BF314))</f>
        <v>2.470410954303484</v>
      </c>
      <c r="BO314" s="188">
        <f t="shared" si="71"/>
        <v>2.470410954303484</v>
      </c>
    </row>
    <row r="315" spans="2:67">
      <c r="B315" s="121" t="str">
        <f>'KI 2019-20'!B316</f>
        <v>E1635</v>
      </c>
      <c r="C315" s="160" t="str">
        <f t="shared" si="58"/>
        <v>E1635</v>
      </c>
      <c r="D315" s="160" t="str">
        <f t="shared" si="59"/>
        <v>E1635</v>
      </c>
      <c r="E315" t="str">
        <f>INDEX('KI 2019-20'!D$9:D$383,MATCH($B315,'KI 2019-20'!$B$9:$B$383,0))</f>
        <v>SD</v>
      </c>
      <c r="F315">
        <f>INDEX('KI 2019-20'!E$9:E$383,MATCH($B315,'KI 2019-20'!$B$9:$B$383,0))</f>
        <v>0</v>
      </c>
      <c r="G315" s="119">
        <v>0</v>
      </c>
      <c r="H315" s="120" t="str">
        <f>INDEX('KI 2019-20'!F$9:F$383,MATCH($B315,'KI 2019-20'!$B$9:$B$383,0))</f>
        <v>Stroud</v>
      </c>
      <c r="I315" s="154">
        <f>_xlfn.IFNA(IF($B315=$B$382,0,INDEX('I.Supplementary 2019-20'!N$8:N$191,MATCH($B315,'I.Supplementary 2019-20'!$B$8:$B$191,0))),INDEX('KI 2019-20'!N$9:N$383,MATCH($B315,'KI 2019-20'!$B$9:$B$383,0)))</f>
        <v>0</v>
      </c>
      <c r="J315" s="153">
        <f>_xlfn.IFNA(IF($B315=$B$382,0,INDEX('I.Supplementary 2019-20'!O$8:O$191,MATCH($B315,'I.Supplementary 2019-20'!$B$8:$B$191,0))),INDEX('KI 2019-20'!O$9:O$383,MATCH($B315,'KI 2019-20'!$B$9:$B$383,0)))</f>
        <v>0</v>
      </c>
      <c r="K315" s="153">
        <f>_xlfn.IFNA(IF($B315=$B$382,0,INDEX('I.Supplementary 2019-20'!P$8:P$191,MATCH($B315,'I.Supplementary 2019-20'!$B$8:$B$191,0))),INDEX('KI 2019-20'!P$9:P$383,MATCH($B315,'KI 2019-20'!$B$9:$B$383,0)))</f>
        <v>0</v>
      </c>
      <c r="L315" s="153">
        <f>_xlfn.IFNA(IF($B315=$B$382,0,INDEX('I.Supplementary 2019-20'!Q$8:Q$191,MATCH($B315,'I.Supplementary 2019-20'!$B$8:$B$191,0))),INDEX('KI 2019-20'!Q$9:Q$383,MATCH($B315,'KI 2019-20'!$B$9:$B$383,0)))</f>
        <v>0</v>
      </c>
      <c r="M315" s="155">
        <f>_xlfn.IFNA(IF($B315=$B$382,0,INDEX('I.Supplementary 2019-20'!R$8:R$191,MATCH($B315,'I.Supplementary 2019-20'!$B$8:$B$191,0))),INDEX('KI 2019-20'!R$9:R$383,MATCH($B315,'KI 2019-20'!$B$9:$B$383,0)))</f>
        <v>0</v>
      </c>
      <c r="N315" s="153">
        <f>_xlfn.IFNA(IF($B315=$B$382,0,INDEX('I.Supplementary 2019-20'!S$8:S$191,MATCH($B315,'I.Supplementary 2019-20'!$B$8:$B$191,0))),INDEX('KI 2019-20'!S$9:S$383,MATCH($B315,'KI 2019-20'!$B$9:$B$383,0)))</f>
        <v>0</v>
      </c>
      <c r="O315" s="153">
        <f>_xlfn.IFNA(IF($B315=$B$382,0,INDEX('I.Supplementary 2019-20'!T$8:T$191,MATCH($B315,'I.Supplementary 2019-20'!$B$8:$B$191,0))),INDEX('KI 2019-20'!T$9:T$383,MATCH($B315,'KI 2019-20'!$B$9:$B$383,0)))</f>
        <v>2.430562088430952</v>
      </c>
      <c r="P315" s="153">
        <f>_xlfn.IFNA(IF($B315=$B$382,0,INDEX('I.Supplementary 2019-20'!U$8:U$191,MATCH($B315,'I.Supplementary 2019-20'!$B$8:$B$191,0))),INDEX('KI 2019-20'!U$9:U$383,MATCH($B315,'KI 2019-20'!$B$9:$B$383,0)))</f>
        <v>0</v>
      </c>
      <c r="Q315" s="153">
        <f>_xlfn.IFNA(IF($B315=$B$382,0,INDEX('I.Supplementary 2019-20'!V$8:V$191,MATCH($B315,'I.Supplementary 2019-20'!$B$8:$B$191,0))),INDEX('KI 2019-20'!V$9:V$383,MATCH($B315,'KI 2019-20'!$B$9:$B$383,0)))</f>
        <v>0</v>
      </c>
      <c r="R315" s="155">
        <f>_xlfn.IFNA(IF($B315=$B$382,0,INDEX('I.Supplementary 2019-20'!W$8:W$191,MATCH($B315,'I.Supplementary 2019-20'!$B$8:$B$191,0))),INDEX('KI 2019-20'!W$9:W$383,MATCH($B315,'KI 2019-20'!$B$9:$B$383,0)))</f>
        <v>0</v>
      </c>
      <c r="S315" s="153">
        <f>_xlfn.IFNA(IF($B315=$B$382,0,INDEX('I.Supplementary 2019-20'!X$8:X$191,MATCH($B315,'I.Supplementary 2019-20'!$B$8:$B$191,0))),INDEX('KI 2019-20'!X$9:X$383,MATCH($B315,'KI 2019-20'!$B$9:$B$383,0)))</f>
        <v>0</v>
      </c>
      <c r="T315" s="153">
        <f>_xlfn.IFNA(IF($B315=$B$382,0,INDEX('I.Supplementary 2019-20'!Y$8:Y$191,MATCH($B315,'I.Supplementary 2019-20'!$B$8:$B$191,0))),INDEX('KI 2019-20'!Y$9:Y$383,MATCH($B315,'KI 2019-20'!$B$9:$B$383,0)))</f>
        <v>2.430562088430952</v>
      </c>
      <c r="U315" s="153">
        <f>_xlfn.IFNA(IF($B315=$B$382,0,INDEX('I.Supplementary 2019-20'!Z$8:Z$191,MATCH($B315,'I.Supplementary 2019-20'!$B$8:$B$191,0))),INDEX('KI 2019-20'!Z$9:Z$383,MATCH($B315,'KI 2019-20'!$B$9:$B$383,0)))</f>
        <v>0</v>
      </c>
      <c r="V315" s="153">
        <f>_xlfn.IFNA(IF($B315=$B$382,0,INDEX('I.Supplementary 2019-20'!AA$8:AA$191,MATCH($B315,'I.Supplementary 2019-20'!$B$8:$B$191,0))),INDEX('KI 2019-20'!AA$9:AA$383,MATCH($B315,'KI 2019-20'!$B$9:$B$383,0)))</f>
        <v>0</v>
      </c>
      <c r="W315" s="155">
        <f>_xlfn.IFNA(IF($B315=$B$382,0,INDEX('I.Supplementary 2019-20'!AB$8:AB$191,MATCH($B315,'I.Supplementary 2019-20'!$B$8:$B$191,0))),INDEX('KI 2019-20'!AB$9:AB$383,MATCH($B315,'KI 2019-20'!$B$9:$B$383,0)))</f>
        <v>0</v>
      </c>
      <c r="Y315" s="154">
        <f>_xlfn.IFNA(IF($B315=$B$382,0,INDEX('I.Supplementary 2019-20'!$I$8:$I$191,MATCH($B315,'I.Supplementary 2019-20'!$B$8:$B$191,0))),INDEX('KI 2019-20'!$I$9:$I$383,MATCH($B315,'KI 2019-20'!$B$9:$B$383,0)))</f>
        <v>0</v>
      </c>
      <c r="Z315" s="153">
        <f>_xlfn.IFNA(IF($B315=$B$382,0,INDEX('I.Supplementary 2019-20'!$J$8:$J$191,MATCH($B315,'I.Supplementary 2019-20'!$B$8:$B$191,0))),INDEX('KI 2019-20'!$J$9:$J$383,MATCH($B315,'KI 2019-20'!$B$9:$B$383,0)))</f>
        <v>2.430562088430952</v>
      </c>
      <c r="AA315" s="155">
        <f>_xlfn.IFNA(IF($B315=$B$382,0,INDEX('I.Supplementary 2019-20'!$H$8:$H$191,MATCH($B315,'I.Supplementary 2019-20'!$B$8:$B$191,0))),INDEX('KI 2019-20'!$H$9:$H$383,MATCH($B315,'KI 2019-20'!$B$9:$B$383,0)))</f>
        <v>2.430562088430952</v>
      </c>
      <c r="AC315" s="156">
        <f>I315*('Other inputs'!$C$6/'Other inputs'!$C$5)</f>
        <v>0</v>
      </c>
      <c r="AD315" s="149">
        <f>IF(B315=$B$35,J315*('Other inputs'!$C$6/'Other inputs'!$C$5)-('Other inputs'!$C$18/1000000),J315*('Other inputs'!$C$6/'Other inputs'!$C$5))</f>
        <v>0</v>
      </c>
      <c r="AE315" s="149">
        <f>K315*('Other inputs'!$C$6/'Other inputs'!$C$5)</f>
        <v>0</v>
      </c>
      <c r="AF315" s="149">
        <f>L315*('Other inputs'!$C$6/'Other inputs'!$C$5)</f>
        <v>0</v>
      </c>
      <c r="AG315" s="188">
        <f>M315*('Other inputs'!$C$6/'Other inputs'!$C$5)</f>
        <v>0</v>
      </c>
      <c r="AH315" s="149">
        <f>N315*('Other inputs'!$C$6/'Other inputs'!$C$5)</f>
        <v>0</v>
      </c>
      <c r="AI315" s="149">
        <f>O315*('Other inputs'!$C$6/'Other inputs'!$C$5)</f>
        <v>2.4701639147190328</v>
      </c>
      <c r="AJ315" s="149">
        <f>P315*('Other inputs'!$C$6/'Other inputs'!$C$5)</f>
        <v>0</v>
      </c>
      <c r="AK315" s="149">
        <f>Q315*('Other inputs'!$C$6/'Other inputs'!$C$5)</f>
        <v>0</v>
      </c>
      <c r="AL315" s="188">
        <f>R315*('Other inputs'!$C$6/'Other inputs'!$C$5)</f>
        <v>0</v>
      </c>
      <c r="AM315" s="156">
        <f t="shared" si="60"/>
        <v>0</v>
      </c>
      <c r="AN315" s="149">
        <f t="shared" si="61"/>
        <v>2.4701639147190328</v>
      </c>
      <c r="AO315" s="149">
        <f t="shared" si="62"/>
        <v>0</v>
      </c>
      <c r="AP315" s="149">
        <f t="shared" si="63"/>
        <v>0</v>
      </c>
      <c r="AQ315" s="188">
        <f t="shared" si="64"/>
        <v>0</v>
      </c>
      <c r="AR315" s="149"/>
      <c r="AS315" s="156">
        <f>IF(D315=$C$171,'Other inputs'!$C$12/1000000,SUM(AC315:AG315))</f>
        <v>0</v>
      </c>
      <c r="AT315" s="200">
        <f>IF(D315=$C$171,$Z$171*('Other inputs'!$C$6/'Other inputs'!$C$5),SUM(AH315:AL315))</f>
        <v>2.4701639147190328</v>
      </c>
      <c r="AU315" s="210">
        <f t="shared" si="65"/>
        <v>2.4701639147190328</v>
      </c>
      <c r="AV315" s="214"/>
      <c r="AW315" s="199">
        <f>IF($G315=1,0,IF($B315=$B$172,AC315*('Other inputs'!$F$6/'Other inputs'!$F$5)-('Other inputs'!$C$28/1000000),AC315*('Other inputs'!$F$6/'Other inputs'!$F$5)))</f>
        <v>0</v>
      </c>
      <c r="AX315" s="200">
        <f>IF($G315=1,0,IF($B315=$B$172,AD315*('Other inputs'!$F$6/'Other inputs'!$F$5)-('Other inputs'!$C$29/1000000),AD315*('Other inputs'!$F$6/'Other inputs'!$F$5)))</f>
        <v>0</v>
      </c>
      <c r="AY315" s="200">
        <f>IF($G315=1,0,AE315*('Other inputs'!$F$6/'Other inputs'!$F$5))</f>
        <v>0</v>
      </c>
      <c r="AZ315" s="200">
        <f>IF($G315=1,0,AF315*('Other inputs'!$F$6/'Other inputs'!$F$5))</f>
        <v>0</v>
      </c>
      <c r="BA315" s="200">
        <f>IF($G315=1,0,AG315*('Other inputs'!$F$6/'Other inputs'!$F$5))</f>
        <v>0</v>
      </c>
      <c r="BB315" s="199">
        <f>IF($G315=1,0,AH315*('Other inputs'!$C$7/'Other inputs'!$C$6))</f>
        <v>0</v>
      </c>
      <c r="BC315" s="200">
        <f>IF($G315=1,0,AI315*('Other inputs'!$C$7/'Other inputs'!$C$6))</f>
        <v>2.4701639147190328</v>
      </c>
      <c r="BD315" s="200">
        <f>IF($G315=1,0,AJ315*('Other inputs'!$C$7/'Other inputs'!$C$6))</f>
        <v>0</v>
      </c>
      <c r="BE315" s="200">
        <f>IF($G315=1,0,AK315*('Other inputs'!$C$7/'Other inputs'!$C$6))</f>
        <v>0</v>
      </c>
      <c r="BF315" s="200">
        <f>IF($G315=1,0,AL315*('Other inputs'!$C$7/'Other inputs'!$C$6))</f>
        <v>0</v>
      </c>
      <c r="BG315" s="199">
        <f t="shared" si="66"/>
        <v>0</v>
      </c>
      <c r="BH315" s="200">
        <f t="shared" si="67"/>
        <v>2.4701639147190328</v>
      </c>
      <c r="BI315" s="200">
        <f t="shared" si="68"/>
        <v>0</v>
      </c>
      <c r="BJ315" s="200">
        <f t="shared" si="69"/>
        <v>0</v>
      </c>
      <c r="BK315" s="210">
        <f t="shared" si="70"/>
        <v>0</v>
      </c>
      <c r="BL315" s="200"/>
      <c r="BM315" s="199">
        <f>IF(D315=C$171,'Other inputs'!$C$13/1000000,SUM(AW315:BA315))</f>
        <v>0</v>
      </c>
      <c r="BN315" s="200">
        <f>IF(B315=$B$171,$AT$171*('Other inputs'!$C$7/'Other inputs'!$C$6),SUM(BB315:BF315))</f>
        <v>2.4701639147190328</v>
      </c>
      <c r="BO315" s="188">
        <f t="shared" si="71"/>
        <v>2.4701639147190328</v>
      </c>
    </row>
    <row r="316" spans="2:67">
      <c r="B316" s="121" t="str">
        <f>'KI 2019-20'!B317</f>
        <v>E3520</v>
      </c>
      <c r="C316" s="160" t="str">
        <f t="shared" si="58"/>
        <v>E3520</v>
      </c>
      <c r="D316" s="160" t="str">
        <f t="shared" si="59"/>
        <v>E3520</v>
      </c>
      <c r="E316" t="str">
        <f>INDEX('KI 2019-20'!D$9:D$383,MATCH($B316,'KI 2019-20'!$B$9:$B$383,0))</f>
        <v>SCFIR</v>
      </c>
      <c r="F316">
        <f>INDEX('KI 2019-20'!E$9:E$383,MATCH($B316,'KI 2019-20'!$B$9:$B$383,0))</f>
        <v>0</v>
      </c>
      <c r="G316" s="119">
        <v>0</v>
      </c>
      <c r="H316" s="120" t="str">
        <f>INDEX('KI 2019-20'!F$9:F$383,MATCH($B316,'KI 2019-20'!$B$9:$B$383,0))</f>
        <v>Suffolk</v>
      </c>
      <c r="I316" s="154">
        <f>_xlfn.IFNA(IF($B316=$B$382,0,INDEX('I.Supplementary 2019-20'!N$8:N$191,MATCH($B316,'I.Supplementary 2019-20'!$B$8:$B$191,0))),INDEX('KI 2019-20'!N$9:N$383,MATCH($B316,'KI 2019-20'!$B$9:$B$383,0)))</f>
        <v>13.677654889695704</v>
      </c>
      <c r="J316" s="153">
        <f>_xlfn.IFNA(IF($B316=$B$382,0,INDEX('I.Supplementary 2019-20'!O$8:O$191,MATCH($B316,'I.Supplementary 2019-20'!$B$8:$B$191,0))),INDEX('KI 2019-20'!O$9:O$383,MATCH($B316,'KI 2019-20'!$B$9:$B$383,0)))</f>
        <v>0</v>
      </c>
      <c r="K316" s="153">
        <f>_xlfn.IFNA(IF($B316=$B$382,0,INDEX('I.Supplementary 2019-20'!P$8:P$191,MATCH($B316,'I.Supplementary 2019-20'!$B$8:$B$191,0))),INDEX('KI 2019-20'!P$9:P$383,MATCH($B316,'KI 2019-20'!$B$9:$B$383,0)))</f>
        <v>2.6014934974828567</v>
      </c>
      <c r="L316" s="153">
        <f>_xlfn.IFNA(IF($B316=$B$382,0,INDEX('I.Supplementary 2019-20'!Q$8:Q$191,MATCH($B316,'I.Supplementary 2019-20'!$B$8:$B$191,0))),INDEX('KI 2019-20'!Q$9:Q$383,MATCH($B316,'KI 2019-20'!$B$9:$B$383,0)))</f>
        <v>0</v>
      </c>
      <c r="M316" s="155">
        <f>_xlfn.IFNA(IF($B316=$B$382,0,INDEX('I.Supplementary 2019-20'!R$8:R$191,MATCH($B316,'I.Supplementary 2019-20'!$B$8:$B$191,0))),INDEX('KI 2019-20'!R$9:R$383,MATCH($B316,'KI 2019-20'!$B$9:$B$383,0)))</f>
        <v>0</v>
      </c>
      <c r="N316" s="153">
        <f>_xlfn.IFNA(IF($B316=$B$382,0,INDEX('I.Supplementary 2019-20'!S$8:S$191,MATCH($B316,'I.Supplementary 2019-20'!$B$8:$B$191,0))),INDEX('KI 2019-20'!S$9:S$383,MATCH($B316,'KI 2019-20'!$B$9:$B$383,0)))</f>
        <v>95.6825949130168</v>
      </c>
      <c r="O316" s="153">
        <f>_xlfn.IFNA(IF($B316=$B$382,0,INDEX('I.Supplementary 2019-20'!T$8:T$191,MATCH($B316,'I.Supplementary 2019-20'!$B$8:$B$191,0))),INDEX('KI 2019-20'!T$9:T$383,MATCH($B316,'KI 2019-20'!$B$9:$B$383,0)))</f>
        <v>0</v>
      </c>
      <c r="P316" s="153">
        <f>_xlfn.IFNA(IF($B316=$B$382,0,INDEX('I.Supplementary 2019-20'!U$8:U$191,MATCH($B316,'I.Supplementary 2019-20'!$B$8:$B$191,0))),INDEX('KI 2019-20'!U$9:U$383,MATCH($B316,'KI 2019-20'!$B$9:$B$383,0)))</f>
        <v>5.3756137681869465</v>
      </c>
      <c r="Q316" s="153">
        <f>_xlfn.IFNA(IF($B316=$B$382,0,INDEX('I.Supplementary 2019-20'!V$8:V$191,MATCH($B316,'I.Supplementary 2019-20'!$B$8:$B$191,0))),INDEX('KI 2019-20'!V$9:V$383,MATCH($B316,'KI 2019-20'!$B$9:$B$383,0)))</f>
        <v>0</v>
      </c>
      <c r="R316" s="155">
        <f>_xlfn.IFNA(IF($B316=$B$382,0,INDEX('I.Supplementary 2019-20'!W$8:W$191,MATCH($B316,'I.Supplementary 2019-20'!$B$8:$B$191,0))),INDEX('KI 2019-20'!W$9:W$383,MATCH($B316,'KI 2019-20'!$B$9:$B$383,0)))</f>
        <v>0</v>
      </c>
      <c r="S316" s="153">
        <f>_xlfn.IFNA(IF($B316=$B$382,0,INDEX('I.Supplementary 2019-20'!X$8:X$191,MATCH($B316,'I.Supplementary 2019-20'!$B$8:$B$191,0))),INDEX('KI 2019-20'!X$9:X$383,MATCH($B316,'KI 2019-20'!$B$9:$B$383,0)))</f>
        <v>109.3602498027125</v>
      </c>
      <c r="T316" s="153">
        <f>_xlfn.IFNA(IF($B316=$B$382,0,INDEX('I.Supplementary 2019-20'!Y$8:Y$191,MATCH($B316,'I.Supplementary 2019-20'!$B$8:$B$191,0))),INDEX('KI 2019-20'!Y$9:Y$383,MATCH($B316,'KI 2019-20'!$B$9:$B$383,0)))</f>
        <v>0</v>
      </c>
      <c r="U316" s="153">
        <f>_xlfn.IFNA(IF($B316=$B$382,0,INDEX('I.Supplementary 2019-20'!Z$8:Z$191,MATCH($B316,'I.Supplementary 2019-20'!$B$8:$B$191,0))),INDEX('KI 2019-20'!Z$9:Z$383,MATCH($B316,'KI 2019-20'!$B$9:$B$383,0)))</f>
        <v>7.9771072656698028</v>
      </c>
      <c r="V316" s="153">
        <f>_xlfn.IFNA(IF($B316=$B$382,0,INDEX('I.Supplementary 2019-20'!AA$8:AA$191,MATCH($B316,'I.Supplementary 2019-20'!$B$8:$B$191,0))),INDEX('KI 2019-20'!AA$9:AA$383,MATCH($B316,'KI 2019-20'!$B$9:$B$383,0)))</f>
        <v>0</v>
      </c>
      <c r="W316" s="155">
        <f>_xlfn.IFNA(IF($B316=$B$382,0,INDEX('I.Supplementary 2019-20'!AB$8:AB$191,MATCH($B316,'I.Supplementary 2019-20'!$B$8:$B$191,0))),INDEX('KI 2019-20'!AB$9:AB$383,MATCH($B316,'KI 2019-20'!$B$9:$B$383,0)))</f>
        <v>0</v>
      </c>
      <c r="Y316" s="154">
        <f>_xlfn.IFNA(IF($B316=$B$382,0,INDEX('I.Supplementary 2019-20'!$I$8:$I$191,MATCH($B316,'I.Supplementary 2019-20'!$B$8:$B$191,0))),INDEX('KI 2019-20'!$I$9:$I$383,MATCH($B316,'KI 2019-20'!$B$9:$B$383,0)))</f>
        <v>16.279148387178562</v>
      </c>
      <c r="Z316" s="153">
        <f>_xlfn.IFNA(IF($B316=$B$382,0,INDEX('I.Supplementary 2019-20'!$J$8:$J$191,MATCH($B316,'I.Supplementary 2019-20'!$B$8:$B$191,0))),INDEX('KI 2019-20'!$J$9:$J$383,MATCH($B316,'KI 2019-20'!$B$9:$B$383,0)))</f>
        <v>101.05820868120374</v>
      </c>
      <c r="AA316" s="155">
        <f>_xlfn.IFNA(IF($B316=$B$382,0,INDEX('I.Supplementary 2019-20'!$H$8:$H$191,MATCH($B316,'I.Supplementary 2019-20'!$B$8:$B$191,0))),INDEX('KI 2019-20'!$H$9:$H$383,MATCH($B316,'KI 2019-20'!$B$9:$B$383,0)))</f>
        <v>117.33735706838229</v>
      </c>
      <c r="AC316" s="156">
        <f>I316*('Other inputs'!$C$6/'Other inputs'!$C$5)</f>
        <v>13.900508737185655</v>
      </c>
      <c r="AD316" s="149">
        <f>IF(B316=$B$35,J316*('Other inputs'!$C$6/'Other inputs'!$C$5)-('Other inputs'!$C$18/1000000),J316*('Other inputs'!$C$6/'Other inputs'!$C$5))</f>
        <v>0</v>
      </c>
      <c r="AE316" s="149">
        <f>K316*('Other inputs'!$C$6/'Other inputs'!$C$5)</f>
        <v>2.6438803569123128</v>
      </c>
      <c r="AF316" s="149">
        <f>L316*('Other inputs'!$C$6/'Other inputs'!$C$5)</f>
        <v>0</v>
      </c>
      <c r="AG316" s="188">
        <f>M316*('Other inputs'!$C$6/'Other inputs'!$C$5)</f>
        <v>0</v>
      </c>
      <c r="AH316" s="149">
        <f>N316*('Other inputs'!$C$6/'Other inputs'!$C$5)</f>
        <v>97.241578129522168</v>
      </c>
      <c r="AI316" s="149">
        <f>O316*('Other inputs'!$C$6/'Other inputs'!$C$5)</f>
        <v>0</v>
      </c>
      <c r="AJ316" s="149">
        <f>P316*('Other inputs'!$C$6/'Other inputs'!$C$5)</f>
        <v>5.463200143228689</v>
      </c>
      <c r="AK316" s="149">
        <f>Q316*('Other inputs'!$C$6/'Other inputs'!$C$5)</f>
        <v>0</v>
      </c>
      <c r="AL316" s="188">
        <f>R316*('Other inputs'!$C$6/'Other inputs'!$C$5)</f>
        <v>0</v>
      </c>
      <c r="AM316" s="156">
        <f t="shared" si="60"/>
        <v>111.14208686670783</v>
      </c>
      <c r="AN316" s="149">
        <f t="shared" si="61"/>
        <v>0</v>
      </c>
      <c r="AO316" s="149">
        <f t="shared" si="62"/>
        <v>8.1070805001410022</v>
      </c>
      <c r="AP316" s="149">
        <f t="shared" si="63"/>
        <v>0</v>
      </c>
      <c r="AQ316" s="188">
        <f t="shared" si="64"/>
        <v>0</v>
      </c>
      <c r="AR316" s="149"/>
      <c r="AS316" s="156">
        <f>IF(D316=$C$171,'Other inputs'!$C$12/1000000,SUM(AC316:AG316))</f>
        <v>16.544389094097969</v>
      </c>
      <c r="AT316" s="200">
        <f>IF(D316=$C$171,$Z$171*('Other inputs'!$C$6/'Other inputs'!$C$5),SUM(AH316:AL316))</f>
        <v>102.70477827275086</v>
      </c>
      <c r="AU316" s="210">
        <f t="shared" si="65"/>
        <v>119.24916736684882</v>
      </c>
      <c r="AV316" s="214"/>
      <c r="AW316" s="199">
        <f>IF($G316=1,0,IF($B316=$B$172,AC316*('Other inputs'!$F$6/'Other inputs'!$F$5)-('Other inputs'!$C$28/1000000),AC316*('Other inputs'!$F$6/'Other inputs'!$F$5)))</f>
        <v>13.977377909925851</v>
      </c>
      <c r="AX316" s="200">
        <f>IF($G316=1,0,IF($B316=$B$172,AD316*('Other inputs'!$F$6/'Other inputs'!$F$5)-('Other inputs'!$C$29/1000000),AD316*('Other inputs'!$F$6/'Other inputs'!$F$5)))</f>
        <v>0</v>
      </c>
      <c r="AY316" s="200">
        <f>IF($G316=1,0,AE316*('Other inputs'!$F$6/'Other inputs'!$F$5))</f>
        <v>2.6585008934482333</v>
      </c>
      <c r="AZ316" s="200">
        <f>IF($G316=1,0,AF316*('Other inputs'!$F$6/'Other inputs'!$F$5))</f>
        <v>0</v>
      </c>
      <c r="BA316" s="200">
        <f>IF($G316=1,0,AG316*('Other inputs'!$F$6/'Other inputs'!$F$5))</f>
        <v>0</v>
      </c>
      <c r="BB316" s="199">
        <f>IF($G316=1,0,AH316*('Other inputs'!$C$7/'Other inputs'!$C$6))</f>
        <v>97.241578129522168</v>
      </c>
      <c r="BC316" s="200">
        <f>IF($G316=1,0,AI316*('Other inputs'!$C$7/'Other inputs'!$C$6))</f>
        <v>0</v>
      </c>
      <c r="BD316" s="200">
        <f>IF($G316=1,0,AJ316*('Other inputs'!$C$7/'Other inputs'!$C$6))</f>
        <v>5.463200143228689</v>
      </c>
      <c r="BE316" s="200">
        <f>IF($G316=1,0,AK316*('Other inputs'!$C$7/'Other inputs'!$C$6))</f>
        <v>0</v>
      </c>
      <c r="BF316" s="200">
        <f>IF($G316=1,0,AL316*('Other inputs'!$C$7/'Other inputs'!$C$6))</f>
        <v>0</v>
      </c>
      <c r="BG316" s="199">
        <f t="shared" si="66"/>
        <v>111.21895603944802</v>
      </c>
      <c r="BH316" s="200">
        <f t="shared" si="67"/>
        <v>0</v>
      </c>
      <c r="BI316" s="200">
        <f t="shared" si="68"/>
        <v>8.1217010366769227</v>
      </c>
      <c r="BJ316" s="200">
        <f t="shared" si="69"/>
        <v>0</v>
      </c>
      <c r="BK316" s="210">
        <f t="shared" si="70"/>
        <v>0</v>
      </c>
      <c r="BL316" s="200"/>
      <c r="BM316" s="199">
        <f>IF(D316=C$171,'Other inputs'!$C$13/1000000,SUM(AW316:BA316))</f>
        <v>16.635878803374084</v>
      </c>
      <c r="BN316" s="200">
        <f>IF(B316=$B$171,$AT$171*('Other inputs'!$C$7/'Other inputs'!$C$6),SUM(BB316:BF316))</f>
        <v>102.70477827275086</v>
      </c>
      <c r="BO316" s="188">
        <f t="shared" si="71"/>
        <v>119.34065707612494</v>
      </c>
    </row>
    <row r="317" spans="2:67">
      <c r="B317" s="121" t="str">
        <f>'KI 2019-20'!B318</f>
        <v>E4505</v>
      </c>
      <c r="C317" s="160" t="str">
        <f t="shared" si="58"/>
        <v>E4505</v>
      </c>
      <c r="D317" s="160" t="str">
        <f t="shared" si="59"/>
        <v>E4505</v>
      </c>
      <c r="E317" t="str">
        <f>INDEX('KI 2019-20'!D$9:D$383,MATCH($B317,'KI 2019-20'!$B$9:$B$383,0))</f>
        <v>MD</v>
      </c>
      <c r="F317">
        <f>INDEX('KI 2019-20'!E$9:E$383,MATCH($B317,'KI 2019-20'!$B$9:$B$383,0))</f>
        <v>0</v>
      </c>
      <c r="G317" s="119">
        <v>0</v>
      </c>
      <c r="H317" s="120" t="str">
        <f>INDEX('KI 2019-20'!F$9:F$383,MATCH($B317,'KI 2019-20'!$B$9:$B$383,0))</f>
        <v>Sunderland</v>
      </c>
      <c r="I317" s="154">
        <f>_xlfn.IFNA(IF($B317=$B$382,0,INDEX('I.Supplementary 2019-20'!N$8:N$191,MATCH($B317,'I.Supplementary 2019-20'!$B$8:$B$191,0))),INDEX('KI 2019-20'!N$9:N$383,MATCH($B317,'KI 2019-20'!$B$9:$B$383,0)))</f>
        <v>26.089025766351483</v>
      </c>
      <c r="J317" s="153">
        <f>_xlfn.IFNA(IF($B317=$B$382,0,INDEX('I.Supplementary 2019-20'!O$8:O$191,MATCH($B317,'I.Supplementary 2019-20'!$B$8:$B$191,0))),INDEX('KI 2019-20'!O$9:O$383,MATCH($B317,'KI 2019-20'!$B$9:$B$383,0)))</f>
        <v>1.4183570219502393</v>
      </c>
      <c r="K317" s="153">
        <f>_xlfn.IFNA(IF($B317=$B$382,0,INDEX('I.Supplementary 2019-20'!P$8:P$191,MATCH($B317,'I.Supplementary 2019-20'!$B$8:$B$191,0))),INDEX('KI 2019-20'!P$9:P$383,MATCH($B317,'KI 2019-20'!$B$9:$B$383,0)))</f>
        <v>0</v>
      </c>
      <c r="L317" s="153">
        <f>_xlfn.IFNA(IF($B317=$B$382,0,INDEX('I.Supplementary 2019-20'!Q$8:Q$191,MATCH($B317,'I.Supplementary 2019-20'!$B$8:$B$191,0))),INDEX('KI 2019-20'!Q$9:Q$383,MATCH($B317,'KI 2019-20'!$B$9:$B$383,0)))</f>
        <v>0</v>
      </c>
      <c r="M317" s="155">
        <f>_xlfn.IFNA(IF($B317=$B$382,0,INDEX('I.Supplementary 2019-20'!R$8:R$191,MATCH($B317,'I.Supplementary 2019-20'!$B$8:$B$191,0))),INDEX('KI 2019-20'!R$9:R$383,MATCH($B317,'KI 2019-20'!$B$9:$B$383,0)))</f>
        <v>0</v>
      </c>
      <c r="N317" s="153">
        <f>_xlfn.IFNA(IF($B317=$B$382,0,INDEX('I.Supplementary 2019-20'!S$8:S$191,MATCH($B317,'I.Supplementary 2019-20'!$B$8:$B$191,0))),INDEX('KI 2019-20'!S$9:S$383,MATCH($B317,'KI 2019-20'!$B$9:$B$383,0)))</f>
        <v>72.970041000722048</v>
      </c>
      <c r="O317" s="153">
        <f>_xlfn.IFNA(IF($B317=$B$382,0,INDEX('I.Supplementary 2019-20'!T$8:T$191,MATCH($B317,'I.Supplementary 2019-20'!$B$8:$B$191,0))),INDEX('KI 2019-20'!T$9:T$383,MATCH($B317,'KI 2019-20'!$B$9:$B$383,0)))</f>
        <v>11.52273103769199</v>
      </c>
      <c r="P317" s="153">
        <f>_xlfn.IFNA(IF($B317=$B$382,0,INDEX('I.Supplementary 2019-20'!U$8:U$191,MATCH($B317,'I.Supplementary 2019-20'!$B$8:$B$191,0))),INDEX('KI 2019-20'!U$9:U$383,MATCH($B317,'KI 2019-20'!$B$9:$B$383,0)))</f>
        <v>0</v>
      </c>
      <c r="Q317" s="153">
        <f>_xlfn.IFNA(IF($B317=$B$382,0,INDEX('I.Supplementary 2019-20'!V$8:V$191,MATCH($B317,'I.Supplementary 2019-20'!$B$8:$B$191,0))),INDEX('KI 2019-20'!V$9:V$383,MATCH($B317,'KI 2019-20'!$B$9:$B$383,0)))</f>
        <v>0</v>
      </c>
      <c r="R317" s="155">
        <f>_xlfn.IFNA(IF($B317=$B$382,0,INDEX('I.Supplementary 2019-20'!W$8:W$191,MATCH($B317,'I.Supplementary 2019-20'!$B$8:$B$191,0))),INDEX('KI 2019-20'!W$9:W$383,MATCH($B317,'KI 2019-20'!$B$9:$B$383,0)))</f>
        <v>0</v>
      </c>
      <c r="S317" s="153">
        <f>_xlfn.IFNA(IF($B317=$B$382,0,INDEX('I.Supplementary 2019-20'!X$8:X$191,MATCH($B317,'I.Supplementary 2019-20'!$B$8:$B$191,0))),INDEX('KI 2019-20'!X$9:X$383,MATCH($B317,'KI 2019-20'!$B$9:$B$383,0)))</f>
        <v>99.059066767073546</v>
      </c>
      <c r="T317" s="153">
        <f>_xlfn.IFNA(IF($B317=$B$382,0,INDEX('I.Supplementary 2019-20'!Y$8:Y$191,MATCH($B317,'I.Supplementary 2019-20'!$B$8:$B$191,0))),INDEX('KI 2019-20'!Y$9:Y$383,MATCH($B317,'KI 2019-20'!$B$9:$B$383,0)))</f>
        <v>12.94108805964223</v>
      </c>
      <c r="U317" s="153">
        <f>_xlfn.IFNA(IF($B317=$B$382,0,INDEX('I.Supplementary 2019-20'!Z$8:Z$191,MATCH($B317,'I.Supplementary 2019-20'!$B$8:$B$191,0))),INDEX('KI 2019-20'!Z$9:Z$383,MATCH($B317,'KI 2019-20'!$B$9:$B$383,0)))</f>
        <v>0</v>
      </c>
      <c r="V317" s="153">
        <f>_xlfn.IFNA(IF($B317=$B$382,0,INDEX('I.Supplementary 2019-20'!AA$8:AA$191,MATCH($B317,'I.Supplementary 2019-20'!$B$8:$B$191,0))),INDEX('KI 2019-20'!AA$9:AA$383,MATCH($B317,'KI 2019-20'!$B$9:$B$383,0)))</f>
        <v>0</v>
      </c>
      <c r="W317" s="155">
        <f>_xlfn.IFNA(IF($B317=$B$382,0,INDEX('I.Supplementary 2019-20'!AB$8:AB$191,MATCH($B317,'I.Supplementary 2019-20'!$B$8:$B$191,0))),INDEX('KI 2019-20'!AB$9:AB$383,MATCH($B317,'KI 2019-20'!$B$9:$B$383,0)))</f>
        <v>0</v>
      </c>
      <c r="Y317" s="154">
        <f>_xlfn.IFNA(IF($B317=$B$382,0,INDEX('I.Supplementary 2019-20'!$I$8:$I$191,MATCH($B317,'I.Supplementary 2019-20'!$B$8:$B$191,0))),INDEX('KI 2019-20'!$I$9:$I$383,MATCH($B317,'KI 2019-20'!$B$9:$B$383,0)))</f>
        <v>27.507382788301722</v>
      </c>
      <c r="Z317" s="153">
        <f>_xlfn.IFNA(IF($B317=$B$382,0,INDEX('I.Supplementary 2019-20'!$J$8:$J$191,MATCH($B317,'I.Supplementary 2019-20'!$B$8:$B$191,0))),INDEX('KI 2019-20'!$J$9:$J$383,MATCH($B317,'KI 2019-20'!$B$9:$B$383,0)))</f>
        <v>84.492772038414046</v>
      </c>
      <c r="AA317" s="155">
        <f>_xlfn.IFNA(IF($B317=$B$382,0,INDEX('I.Supplementary 2019-20'!$H$8:$H$191,MATCH($B317,'I.Supplementary 2019-20'!$B$8:$B$191,0))),INDEX('KI 2019-20'!$H$9:$H$383,MATCH($B317,'KI 2019-20'!$B$9:$B$383,0)))</f>
        <v>112.00015482671577</v>
      </c>
      <c r="AC317" s="156">
        <f>I317*('Other inputs'!$C$6/'Other inputs'!$C$5)</f>
        <v>26.514101542585315</v>
      </c>
      <c r="AD317" s="149">
        <f>IF(B317=$B$35,J317*('Other inputs'!$C$6/'Other inputs'!$C$5)-('Other inputs'!$C$18/1000000),J317*('Other inputs'!$C$6/'Other inputs'!$C$5))</f>
        <v>1.4414667086622595</v>
      </c>
      <c r="AE317" s="149">
        <f>K317*('Other inputs'!$C$6/'Other inputs'!$C$5)</f>
        <v>0</v>
      </c>
      <c r="AF317" s="149">
        <f>L317*('Other inputs'!$C$6/'Other inputs'!$C$5)</f>
        <v>0</v>
      </c>
      <c r="AG317" s="188">
        <f>M317*('Other inputs'!$C$6/'Other inputs'!$C$5)</f>
        <v>0</v>
      </c>
      <c r="AH317" s="149">
        <f>N317*('Other inputs'!$C$6/'Other inputs'!$C$5)</f>
        <v>74.158962239023026</v>
      </c>
      <c r="AI317" s="149">
        <f>O317*('Other inputs'!$C$6/'Other inputs'!$C$5)</f>
        <v>11.710474109589212</v>
      </c>
      <c r="AJ317" s="149">
        <f>P317*('Other inputs'!$C$6/'Other inputs'!$C$5)</f>
        <v>0</v>
      </c>
      <c r="AK317" s="149">
        <f>Q317*('Other inputs'!$C$6/'Other inputs'!$C$5)</f>
        <v>0</v>
      </c>
      <c r="AL317" s="188">
        <f>R317*('Other inputs'!$C$6/'Other inputs'!$C$5)</f>
        <v>0</v>
      </c>
      <c r="AM317" s="156">
        <f t="shared" si="60"/>
        <v>100.67306378160833</v>
      </c>
      <c r="AN317" s="149">
        <f t="shared" si="61"/>
        <v>13.151940818251472</v>
      </c>
      <c r="AO317" s="149">
        <f t="shared" si="62"/>
        <v>0</v>
      </c>
      <c r="AP317" s="149">
        <f t="shared" si="63"/>
        <v>0</v>
      </c>
      <c r="AQ317" s="188">
        <f t="shared" si="64"/>
        <v>0</v>
      </c>
      <c r="AR317" s="149"/>
      <c r="AS317" s="156">
        <f>IF(D317=$C$171,'Other inputs'!$C$12/1000000,SUM(AC317:AG317))</f>
        <v>27.955568251247573</v>
      </c>
      <c r="AT317" s="200">
        <f>IF(D317=$C$171,$Z$171*('Other inputs'!$C$6/'Other inputs'!$C$5),SUM(AH317:AL317))</f>
        <v>85.86943634861224</v>
      </c>
      <c r="AU317" s="210">
        <f t="shared" si="65"/>
        <v>113.82500459985981</v>
      </c>
      <c r="AV317" s="214"/>
      <c r="AW317" s="199">
        <f>IF($G317=1,0,IF($B317=$B$172,AC317*('Other inputs'!$F$6/'Other inputs'!$F$5)-('Other inputs'!$C$28/1000000),AC317*('Other inputs'!$F$6/'Other inputs'!$F$5)))</f>
        <v>26.660723302267812</v>
      </c>
      <c r="AX317" s="200">
        <f>IF($G317=1,0,IF($B317=$B$172,AD317*('Other inputs'!$F$6/'Other inputs'!$F$5)-('Other inputs'!$C$29/1000000),AD317*('Other inputs'!$F$6/'Other inputs'!$F$5)))</f>
        <v>1.4494379531341244</v>
      </c>
      <c r="AY317" s="200">
        <f>IF($G317=1,0,AE317*('Other inputs'!$F$6/'Other inputs'!$F$5))</f>
        <v>0</v>
      </c>
      <c r="AZ317" s="200">
        <f>IF($G317=1,0,AF317*('Other inputs'!$F$6/'Other inputs'!$F$5))</f>
        <v>0</v>
      </c>
      <c r="BA317" s="200">
        <f>IF($G317=1,0,AG317*('Other inputs'!$F$6/'Other inputs'!$F$5))</f>
        <v>0</v>
      </c>
      <c r="BB317" s="199">
        <f>IF($G317=1,0,AH317*('Other inputs'!$C$7/'Other inputs'!$C$6))</f>
        <v>74.158962239023026</v>
      </c>
      <c r="BC317" s="200">
        <f>IF($G317=1,0,AI317*('Other inputs'!$C$7/'Other inputs'!$C$6))</f>
        <v>11.710474109589212</v>
      </c>
      <c r="BD317" s="200">
        <f>IF($G317=1,0,AJ317*('Other inputs'!$C$7/'Other inputs'!$C$6))</f>
        <v>0</v>
      </c>
      <c r="BE317" s="200">
        <f>IF($G317=1,0,AK317*('Other inputs'!$C$7/'Other inputs'!$C$6))</f>
        <v>0</v>
      </c>
      <c r="BF317" s="200">
        <f>IF($G317=1,0,AL317*('Other inputs'!$C$7/'Other inputs'!$C$6))</f>
        <v>0</v>
      </c>
      <c r="BG317" s="199">
        <f t="shared" si="66"/>
        <v>100.81968554129084</v>
      </c>
      <c r="BH317" s="200">
        <f t="shared" si="67"/>
        <v>13.159912062723336</v>
      </c>
      <c r="BI317" s="200">
        <f t="shared" si="68"/>
        <v>0</v>
      </c>
      <c r="BJ317" s="200">
        <f t="shared" si="69"/>
        <v>0</v>
      </c>
      <c r="BK317" s="210">
        <f t="shared" si="70"/>
        <v>0</v>
      </c>
      <c r="BL317" s="200"/>
      <c r="BM317" s="199">
        <f>IF(D317=C$171,'Other inputs'!$C$13/1000000,SUM(AW317:BA317))</f>
        <v>28.110161255401938</v>
      </c>
      <c r="BN317" s="200">
        <f>IF(B317=$B$171,$AT$171*('Other inputs'!$C$7/'Other inputs'!$C$6),SUM(BB317:BF317))</f>
        <v>85.86943634861224</v>
      </c>
      <c r="BO317" s="188">
        <f t="shared" si="71"/>
        <v>113.97959760401417</v>
      </c>
    </row>
    <row r="318" spans="2:67">
      <c r="B318" s="121" t="str">
        <f>'KI 2019-20'!B319</f>
        <v>E3620</v>
      </c>
      <c r="C318" s="160" t="str">
        <f t="shared" si="58"/>
        <v>E3620</v>
      </c>
      <c r="D318" s="160" t="str">
        <f t="shared" si="59"/>
        <v>E3620</v>
      </c>
      <c r="E318" t="str">
        <f>INDEX('KI 2019-20'!D$9:D$383,MATCH($B318,'KI 2019-20'!$B$9:$B$383,0))</f>
        <v>SCFIR</v>
      </c>
      <c r="F318">
        <f>INDEX('KI 2019-20'!E$9:E$383,MATCH($B318,'KI 2019-20'!$B$9:$B$383,0))</f>
        <v>0</v>
      </c>
      <c r="G318" s="119">
        <v>0</v>
      </c>
      <c r="H318" s="120" t="str">
        <f>INDEX('KI 2019-20'!F$9:F$383,MATCH($B318,'KI 2019-20'!$B$9:$B$383,0))</f>
        <v>Surrey</v>
      </c>
      <c r="I318" s="154">
        <f>_xlfn.IFNA(IF($B318=$B$382,0,INDEX('I.Supplementary 2019-20'!N$8:N$191,MATCH($B318,'I.Supplementary 2019-20'!$B$8:$B$191,0))),INDEX('KI 2019-20'!N$9:N$383,MATCH($B318,'KI 2019-20'!$B$9:$B$383,0)))</f>
        <v>0</v>
      </c>
      <c r="J318" s="153">
        <f>_xlfn.IFNA(IF($B318=$B$382,0,INDEX('I.Supplementary 2019-20'!O$8:O$191,MATCH($B318,'I.Supplementary 2019-20'!$B$8:$B$191,0))),INDEX('KI 2019-20'!O$9:O$383,MATCH($B318,'KI 2019-20'!$B$9:$B$383,0)))</f>
        <v>0</v>
      </c>
      <c r="K318" s="153">
        <f>_xlfn.IFNA(IF($B318=$B$382,0,INDEX('I.Supplementary 2019-20'!P$8:P$191,MATCH($B318,'I.Supplementary 2019-20'!$B$8:$B$191,0))),INDEX('KI 2019-20'!P$9:P$383,MATCH($B318,'KI 2019-20'!$B$9:$B$383,0)))</f>
        <v>0</v>
      </c>
      <c r="L318" s="153">
        <f>_xlfn.IFNA(IF($B318=$B$382,0,INDEX('I.Supplementary 2019-20'!Q$8:Q$191,MATCH($B318,'I.Supplementary 2019-20'!$B$8:$B$191,0))),INDEX('KI 2019-20'!Q$9:Q$383,MATCH($B318,'KI 2019-20'!$B$9:$B$383,0)))</f>
        <v>0</v>
      </c>
      <c r="M318" s="155">
        <f>_xlfn.IFNA(IF($B318=$B$382,0,INDEX('I.Supplementary 2019-20'!R$8:R$191,MATCH($B318,'I.Supplementary 2019-20'!$B$8:$B$191,0))),INDEX('KI 2019-20'!R$9:R$383,MATCH($B318,'KI 2019-20'!$B$9:$B$383,0)))</f>
        <v>0</v>
      </c>
      <c r="N318" s="153">
        <f>_xlfn.IFNA(IF($B318=$B$382,0,INDEX('I.Supplementary 2019-20'!S$8:S$191,MATCH($B318,'I.Supplementary 2019-20'!$B$8:$B$191,0))),INDEX('KI 2019-20'!S$9:S$383,MATCH($B318,'KI 2019-20'!$B$9:$B$383,0)))</f>
        <v>101.79083455543561</v>
      </c>
      <c r="O318" s="153">
        <f>_xlfn.IFNA(IF($B318=$B$382,0,INDEX('I.Supplementary 2019-20'!T$8:T$191,MATCH($B318,'I.Supplementary 2019-20'!$B$8:$B$191,0))),INDEX('KI 2019-20'!T$9:T$383,MATCH($B318,'KI 2019-20'!$B$9:$B$383,0)))</f>
        <v>0</v>
      </c>
      <c r="P318" s="153">
        <f>_xlfn.IFNA(IF($B318=$B$382,0,INDEX('I.Supplementary 2019-20'!U$8:U$191,MATCH($B318,'I.Supplementary 2019-20'!$B$8:$B$191,0))),INDEX('KI 2019-20'!U$9:U$383,MATCH($B318,'KI 2019-20'!$B$9:$B$383,0)))</f>
        <v>11.485145817275638</v>
      </c>
      <c r="Q318" s="153">
        <f>_xlfn.IFNA(IF($B318=$B$382,0,INDEX('I.Supplementary 2019-20'!V$8:V$191,MATCH($B318,'I.Supplementary 2019-20'!$B$8:$B$191,0))),INDEX('KI 2019-20'!V$9:V$383,MATCH($B318,'KI 2019-20'!$B$9:$B$383,0)))</f>
        <v>0</v>
      </c>
      <c r="R318" s="155">
        <f>_xlfn.IFNA(IF($B318=$B$382,0,INDEX('I.Supplementary 2019-20'!W$8:W$191,MATCH($B318,'I.Supplementary 2019-20'!$B$8:$B$191,0))),INDEX('KI 2019-20'!W$9:W$383,MATCH($B318,'KI 2019-20'!$B$9:$B$383,0)))</f>
        <v>0</v>
      </c>
      <c r="S318" s="153">
        <f>_xlfn.IFNA(IF($B318=$B$382,0,INDEX('I.Supplementary 2019-20'!X$8:X$191,MATCH($B318,'I.Supplementary 2019-20'!$B$8:$B$191,0))),INDEX('KI 2019-20'!X$9:X$383,MATCH($B318,'KI 2019-20'!$B$9:$B$383,0)))</f>
        <v>101.79083455543561</v>
      </c>
      <c r="T318" s="153">
        <f>_xlfn.IFNA(IF($B318=$B$382,0,INDEX('I.Supplementary 2019-20'!Y$8:Y$191,MATCH($B318,'I.Supplementary 2019-20'!$B$8:$B$191,0))),INDEX('KI 2019-20'!Y$9:Y$383,MATCH($B318,'KI 2019-20'!$B$9:$B$383,0)))</f>
        <v>0</v>
      </c>
      <c r="U318" s="153">
        <f>_xlfn.IFNA(IF($B318=$B$382,0,INDEX('I.Supplementary 2019-20'!Z$8:Z$191,MATCH($B318,'I.Supplementary 2019-20'!$B$8:$B$191,0))),INDEX('KI 2019-20'!Z$9:Z$383,MATCH($B318,'KI 2019-20'!$B$9:$B$383,0)))</f>
        <v>11.485145817275638</v>
      </c>
      <c r="V318" s="153">
        <f>_xlfn.IFNA(IF($B318=$B$382,0,INDEX('I.Supplementary 2019-20'!AA$8:AA$191,MATCH($B318,'I.Supplementary 2019-20'!$B$8:$B$191,0))),INDEX('KI 2019-20'!AA$9:AA$383,MATCH($B318,'KI 2019-20'!$B$9:$B$383,0)))</f>
        <v>0</v>
      </c>
      <c r="W318" s="155">
        <f>_xlfn.IFNA(IF($B318=$B$382,0,INDEX('I.Supplementary 2019-20'!AB$8:AB$191,MATCH($B318,'I.Supplementary 2019-20'!$B$8:$B$191,0))),INDEX('KI 2019-20'!AB$9:AB$383,MATCH($B318,'KI 2019-20'!$B$9:$B$383,0)))</f>
        <v>0</v>
      </c>
      <c r="Y318" s="154">
        <f>_xlfn.IFNA(IF($B318=$B$382,0,INDEX('I.Supplementary 2019-20'!$I$8:$I$191,MATCH($B318,'I.Supplementary 2019-20'!$B$8:$B$191,0))),INDEX('KI 2019-20'!$I$9:$I$383,MATCH($B318,'KI 2019-20'!$B$9:$B$383,0)))</f>
        <v>0</v>
      </c>
      <c r="Z318" s="153">
        <f>_xlfn.IFNA(IF($B318=$B$382,0,INDEX('I.Supplementary 2019-20'!$J$8:$J$191,MATCH($B318,'I.Supplementary 2019-20'!$B$8:$B$191,0))),INDEX('KI 2019-20'!$J$9:$J$383,MATCH($B318,'KI 2019-20'!$B$9:$B$383,0)))</f>
        <v>113.27598037271126</v>
      </c>
      <c r="AA318" s="155">
        <f>_xlfn.IFNA(IF($B318=$B$382,0,INDEX('I.Supplementary 2019-20'!$H$8:$H$191,MATCH($B318,'I.Supplementary 2019-20'!$B$8:$B$191,0))),INDEX('KI 2019-20'!$H$9:$H$383,MATCH($B318,'KI 2019-20'!$B$9:$B$383,0)))</f>
        <v>113.27598037271126</v>
      </c>
      <c r="AC318" s="156">
        <f>I318*('Other inputs'!$C$6/'Other inputs'!$C$5)</f>
        <v>0</v>
      </c>
      <c r="AD318" s="149">
        <f>IF(B318=$B$35,J318*('Other inputs'!$C$6/'Other inputs'!$C$5)-('Other inputs'!$C$18/1000000),J318*('Other inputs'!$C$6/'Other inputs'!$C$5))</f>
        <v>0</v>
      </c>
      <c r="AE318" s="149">
        <f>K318*('Other inputs'!$C$6/'Other inputs'!$C$5)</f>
        <v>0</v>
      </c>
      <c r="AF318" s="149">
        <f>L318*('Other inputs'!$C$6/'Other inputs'!$C$5)</f>
        <v>0</v>
      </c>
      <c r="AG318" s="188">
        <f>M318*('Other inputs'!$C$6/'Other inputs'!$C$5)</f>
        <v>0</v>
      </c>
      <c r="AH318" s="149">
        <f>N318*('Other inputs'!$C$6/'Other inputs'!$C$5)</f>
        <v>103.44934102477062</v>
      </c>
      <c r="AI318" s="149">
        <f>O318*('Other inputs'!$C$6/'Other inputs'!$C$5)</f>
        <v>0</v>
      </c>
      <c r="AJ318" s="149">
        <f>P318*('Other inputs'!$C$6/'Other inputs'!$C$5)</f>
        <v>11.672276502689499</v>
      </c>
      <c r="AK318" s="149">
        <f>Q318*('Other inputs'!$C$6/'Other inputs'!$C$5)</f>
        <v>0</v>
      </c>
      <c r="AL318" s="188">
        <f>R318*('Other inputs'!$C$6/'Other inputs'!$C$5)</f>
        <v>0</v>
      </c>
      <c r="AM318" s="156">
        <f t="shared" si="60"/>
        <v>103.44934102477062</v>
      </c>
      <c r="AN318" s="149">
        <f t="shared" si="61"/>
        <v>0</v>
      </c>
      <c r="AO318" s="149">
        <f t="shared" si="62"/>
        <v>11.672276502689499</v>
      </c>
      <c r="AP318" s="149">
        <f t="shared" si="63"/>
        <v>0</v>
      </c>
      <c r="AQ318" s="188">
        <f t="shared" si="64"/>
        <v>0</v>
      </c>
      <c r="AR318" s="149"/>
      <c r="AS318" s="156">
        <f>IF(D318=$C$171,'Other inputs'!$C$12/1000000,SUM(AC318:AG318))</f>
        <v>0</v>
      </c>
      <c r="AT318" s="200">
        <f>IF(D318=$C$171,$Z$171*('Other inputs'!$C$6/'Other inputs'!$C$5),SUM(AH318:AL318))</f>
        <v>115.12161752746012</v>
      </c>
      <c r="AU318" s="210">
        <f t="shared" si="65"/>
        <v>115.12161752746012</v>
      </c>
      <c r="AV318" s="214"/>
      <c r="AW318" s="199">
        <f>IF($G318=1,0,IF($B318=$B$172,AC318*('Other inputs'!$F$6/'Other inputs'!$F$5)-('Other inputs'!$C$28/1000000),AC318*('Other inputs'!$F$6/'Other inputs'!$F$5)))</f>
        <v>0</v>
      </c>
      <c r="AX318" s="200">
        <f>IF($G318=1,0,IF($B318=$B$172,AD318*('Other inputs'!$F$6/'Other inputs'!$F$5)-('Other inputs'!$C$29/1000000),AD318*('Other inputs'!$F$6/'Other inputs'!$F$5)))</f>
        <v>0</v>
      </c>
      <c r="AY318" s="200">
        <f>IF($G318=1,0,AE318*('Other inputs'!$F$6/'Other inputs'!$F$5))</f>
        <v>0</v>
      </c>
      <c r="AZ318" s="200">
        <f>IF($G318=1,0,AF318*('Other inputs'!$F$6/'Other inputs'!$F$5))</f>
        <v>0</v>
      </c>
      <c r="BA318" s="200">
        <f>IF($G318=1,0,AG318*('Other inputs'!$F$6/'Other inputs'!$F$5))</f>
        <v>0</v>
      </c>
      <c r="BB318" s="199">
        <f>IF($G318=1,0,AH318*('Other inputs'!$C$7/'Other inputs'!$C$6))</f>
        <v>103.44934102477062</v>
      </c>
      <c r="BC318" s="200">
        <f>IF($G318=1,0,AI318*('Other inputs'!$C$7/'Other inputs'!$C$6))</f>
        <v>0</v>
      </c>
      <c r="BD318" s="200">
        <f>IF($G318=1,0,AJ318*('Other inputs'!$C$7/'Other inputs'!$C$6))</f>
        <v>11.672276502689499</v>
      </c>
      <c r="BE318" s="200">
        <f>IF($G318=1,0,AK318*('Other inputs'!$C$7/'Other inputs'!$C$6))</f>
        <v>0</v>
      </c>
      <c r="BF318" s="200">
        <f>IF($G318=1,0,AL318*('Other inputs'!$C$7/'Other inputs'!$C$6))</f>
        <v>0</v>
      </c>
      <c r="BG318" s="199">
        <f t="shared" si="66"/>
        <v>103.44934102477062</v>
      </c>
      <c r="BH318" s="200">
        <f t="shared" si="67"/>
        <v>0</v>
      </c>
      <c r="BI318" s="200">
        <f t="shared" si="68"/>
        <v>11.672276502689499</v>
      </c>
      <c r="BJ318" s="200">
        <f t="shared" si="69"/>
        <v>0</v>
      </c>
      <c r="BK318" s="210">
        <f t="shared" si="70"/>
        <v>0</v>
      </c>
      <c r="BL318" s="200"/>
      <c r="BM318" s="199">
        <f>IF(D318=C$171,'Other inputs'!$C$13/1000000,SUM(AW318:BA318))</f>
        <v>0</v>
      </c>
      <c r="BN318" s="200">
        <f>IF(B318=$B$171,$AT$171*('Other inputs'!$C$7/'Other inputs'!$C$6),SUM(BB318:BF318))</f>
        <v>115.12161752746012</v>
      </c>
      <c r="BO318" s="188">
        <f t="shared" si="71"/>
        <v>115.12161752746012</v>
      </c>
    </row>
    <row r="319" spans="2:67">
      <c r="B319" s="121" t="str">
        <f>'KI 2019-20'!B320</f>
        <v>E3638</v>
      </c>
      <c r="C319" s="160" t="str">
        <f t="shared" si="58"/>
        <v>E3638</v>
      </c>
      <c r="D319" s="160" t="str">
        <f t="shared" si="59"/>
        <v>E3638</v>
      </c>
      <c r="E319" t="str">
        <f>INDEX('KI 2019-20'!D$9:D$383,MATCH($B319,'KI 2019-20'!$B$9:$B$383,0))</f>
        <v>SD</v>
      </c>
      <c r="F319">
        <f>INDEX('KI 2019-20'!E$9:E$383,MATCH($B319,'KI 2019-20'!$B$9:$B$383,0))</f>
        <v>0</v>
      </c>
      <c r="G319" s="119">
        <v>0</v>
      </c>
      <c r="H319" s="120" t="str">
        <f>INDEX('KI 2019-20'!F$9:F$383,MATCH($B319,'KI 2019-20'!$B$9:$B$383,0))</f>
        <v>Surrey Heath</v>
      </c>
      <c r="I319" s="154">
        <f>_xlfn.IFNA(IF($B319=$B$382,0,INDEX('I.Supplementary 2019-20'!N$8:N$191,MATCH($B319,'I.Supplementary 2019-20'!$B$8:$B$191,0))),INDEX('KI 2019-20'!N$9:N$383,MATCH($B319,'KI 2019-20'!$B$9:$B$383,0)))</f>
        <v>0</v>
      </c>
      <c r="J319" s="153">
        <f>_xlfn.IFNA(IF($B319=$B$382,0,INDEX('I.Supplementary 2019-20'!O$8:O$191,MATCH($B319,'I.Supplementary 2019-20'!$B$8:$B$191,0))),INDEX('KI 2019-20'!O$9:O$383,MATCH($B319,'KI 2019-20'!$B$9:$B$383,0)))</f>
        <v>0</v>
      </c>
      <c r="K319" s="153">
        <f>_xlfn.IFNA(IF($B319=$B$382,0,INDEX('I.Supplementary 2019-20'!P$8:P$191,MATCH($B319,'I.Supplementary 2019-20'!$B$8:$B$191,0))),INDEX('KI 2019-20'!P$9:P$383,MATCH($B319,'KI 2019-20'!$B$9:$B$383,0)))</f>
        <v>0</v>
      </c>
      <c r="L319" s="153">
        <f>_xlfn.IFNA(IF($B319=$B$382,0,INDEX('I.Supplementary 2019-20'!Q$8:Q$191,MATCH($B319,'I.Supplementary 2019-20'!$B$8:$B$191,0))),INDEX('KI 2019-20'!Q$9:Q$383,MATCH($B319,'KI 2019-20'!$B$9:$B$383,0)))</f>
        <v>0</v>
      </c>
      <c r="M319" s="155">
        <f>_xlfn.IFNA(IF($B319=$B$382,0,INDEX('I.Supplementary 2019-20'!R$8:R$191,MATCH($B319,'I.Supplementary 2019-20'!$B$8:$B$191,0))),INDEX('KI 2019-20'!R$9:R$383,MATCH($B319,'KI 2019-20'!$B$9:$B$383,0)))</f>
        <v>0</v>
      </c>
      <c r="N319" s="153">
        <f>_xlfn.IFNA(IF($B319=$B$382,0,INDEX('I.Supplementary 2019-20'!S$8:S$191,MATCH($B319,'I.Supplementary 2019-20'!$B$8:$B$191,0))),INDEX('KI 2019-20'!S$9:S$383,MATCH($B319,'KI 2019-20'!$B$9:$B$383,0)))</f>
        <v>0</v>
      </c>
      <c r="O319" s="153">
        <f>_xlfn.IFNA(IF($B319=$B$382,0,INDEX('I.Supplementary 2019-20'!T$8:T$191,MATCH($B319,'I.Supplementary 2019-20'!$B$8:$B$191,0))),INDEX('KI 2019-20'!T$9:T$383,MATCH($B319,'KI 2019-20'!$B$9:$B$383,0)))</f>
        <v>1.5432396838339042</v>
      </c>
      <c r="P319" s="153">
        <f>_xlfn.IFNA(IF($B319=$B$382,0,INDEX('I.Supplementary 2019-20'!U$8:U$191,MATCH($B319,'I.Supplementary 2019-20'!$B$8:$B$191,0))),INDEX('KI 2019-20'!U$9:U$383,MATCH($B319,'KI 2019-20'!$B$9:$B$383,0)))</f>
        <v>0</v>
      </c>
      <c r="Q319" s="153">
        <f>_xlfn.IFNA(IF($B319=$B$382,0,INDEX('I.Supplementary 2019-20'!V$8:V$191,MATCH($B319,'I.Supplementary 2019-20'!$B$8:$B$191,0))),INDEX('KI 2019-20'!V$9:V$383,MATCH($B319,'KI 2019-20'!$B$9:$B$383,0)))</f>
        <v>0</v>
      </c>
      <c r="R319" s="155">
        <f>_xlfn.IFNA(IF($B319=$B$382,0,INDEX('I.Supplementary 2019-20'!W$8:W$191,MATCH($B319,'I.Supplementary 2019-20'!$B$8:$B$191,0))),INDEX('KI 2019-20'!W$9:W$383,MATCH($B319,'KI 2019-20'!$B$9:$B$383,0)))</f>
        <v>0</v>
      </c>
      <c r="S319" s="153">
        <f>_xlfn.IFNA(IF($B319=$B$382,0,INDEX('I.Supplementary 2019-20'!X$8:X$191,MATCH($B319,'I.Supplementary 2019-20'!$B$8:$B$191,0))),INDEX('KI 2019-20'!X$9:X$383,MATCH($B319,'KI 2019-20'!$B$9:$B$383,0)))</f>
        <v>0</v>
      </c>
      <c r="T319" s="153">
        <f>_xlfn.IFNA(IF($B319=$B$382,0,INDEX('I.Supplementary 2019-20'!Y$8:Y$191,MATCH($B319,'I.Supplementary 2019-20'!$B$8:$B$191,0))),INDEX('KI 2019-20'!Y$9:Y$383,MATCH($B319,'KI 2019-20'!$B$9:$B$383,0)))</f>
        <v>1.5432396838339042</v>
      </c>
      <c r="U319" s="153">
        <f>_xlfn.IFNA(IF($B319=$B$382,0,INDEX('I.Supplementary 2019-20'!Z$8:Z$191,MATCH($B319,'I.Supplementary 2019-20'!$B$8:$B$191,0))),INDEX('KI 2019-20'!Z$9:Z$383,MATCH($B319,'KI 2019-20'!$B$9:$B$383,0)))</f>
        <v>0</v>
      </c>
      <c r="V319" s="153">
        <f>_xlfn.IFNA(IF($B319=$B$382,0,INDEX('I.Supplementary 2019-20'!AA$8:AA$191,MATCH($B319,'I.Supplementary 2019-20'!$B$8:$B$191,0))),INDEX('KI 2019-20'!AA$9:AA$383,MATCH($B319,'KI 2019-20'!$B$9:$B$383,0)))</f>
        <v>0</v>
      </c>
      <c r="W319" s="155">
        <f>_xlfn.IFNA(IF($B319=$B$382,0,INDEX('I.Supplementary 2019-20'!AB$8:AB$191,MATCH($B319,'I.Supplementary 2019-20'!$B$8:$B$191,0))),INDEX('KI 2019-20'!AB$9:AB$383,MATCH($B319,'KI 2019-20'!$B$9:$B$383,0)))</f>
        <v>0</v>
      </c>
      <c r="Y319" s="154">
        <f>_xlfn.IFNA(IF($B319=$B$382,0,INDEX('I.Supplementary 2019-20'!$I$8:$I$191,MATCH($B319,'I.Supplementary 2019-20'!$B$8:$B$191,0))),INDEX('KI 2019-20'!$I$9:$I$383,MATCH($B319,'KI 2019-20'!$B$9:$B$383,0)))</f>
        <v>0</v>
      </c>
      <c r="Z319" s="153">
        <f>_xlfn.IFNA(IF($B319=$B$382,0,INDEX('I.Supplementary 2019-20'!$J$8:$J$191,MATCH($B319,'I.Supplementary 2019-20'!$B$8:$B$191,0))),INDEX('KI 2019-20'!$J$9:$J$383,MATCH($B319,'KI 2019-20'!$B$9:$B$383,0)))</f>
        <v>1.5432396838339042</v>
      </c>
      <c r="AA319" s="155">
        <f>_xlfn.IFNA(IF($B319=$B$382,0,INDEX('I.Supplementary 2019-20'!$H$8:$H$191,MATCH($B319,'I.Supplementary 2019-20'!$B$8:$B$191,0))),INDEX('KI 2019-20'!$H$9:$H$383,MATCH($B319,'KI 2019-20'!$B$9:$B$383,0)))</f>
        <v>1.5432396838339042</v>
      </c>
      <c r="AC319" s="156">
        <f>I319*('Other inputs'!$C$6/'Other inputs'!$C$5)</f>
        <v>0</v>
      </c>
      <c r="AD319" s="149">
        <f>IF(B319=$B$35,J319*('Other inputs'!$C$6/'Other inputs'!$C$5)-('Other inputs'!$C$18/1000000),J319*('Other inputs'!$C$6/'Other inputs'!$C$5))</f>
        <v>0</v>
      </c>
      <c r="AE319" s="149">
        <f>K319*('Other inputs'!$C$6/'Other inputs'!$C$5)</f>
        <v>0</v>
      </c>
      <c r="AF319" s="149">
        <f>L319*('Other inputs'!$C$6/'Other inputs'!$C$5)</f>
        <v>0</v>
      </c>
      <c r="AG319" s="188">
        <f>M319*('Other inputs'!$C$6/'Other inputs'!$C$5)</f>
        <v>0</v>
      </c>
      <c r="AH319" s="149">
        <f>N319*('Other inputs'!$C$6/'Other inputs'!$C$5)</f>
        <v>0</v>
      </c>
      <c r="AI319" s="149">
        <f>O319*('Other inputs'!$C$6/'Other inputs'!$C$5)</f>
        <v>1.5683841186010554</v>
      </c>
      <c r="AJ319" s="149">
        <f>P319*('Other inputs'!$C$6/'Other inputs'!$C$5)</f>
        <v>0</v>
      </c>
      <c r="AK319" s="149">
        <f>Q319*('Other inputs'!$C$6/'Other inputs'!$C$5)</f>
        <v>0</v>
      </c>
      <c r="AL319" s="188">
        <f>R319*('Other inputs'!$C$6/'Other inputs'!$C$5)</f>
        <v>0</v>
      </c>
      <c r="AM319" s="156">
        <f t="shared" si="60"/>
        <v>0</v>
      </c>
      <c r="AN319" s="149">
        <f t="shared" si="61"/>
        <v>1.5683841186010554</v>
      </c>
      <c r="AO319" s="149">
        <f t="shared" si="62"/>
        <v>0</v>
      </c>
      <c r="AP319" s="149">
        <f t="shared" si="63"/>
        <v>0</v>
      </c>
      <c r="AQ319" s="188">
        <f t="shared" si="64"/>
        <v>0</v>
      </c>
      <c r="AR319" s="149"/>
      <c r="AS319" s="156">
        <f>IF(D319=$C$171,'Other inputs'!$C$12/1000000,SUM(AC319:AG319))</f>
        <v>0</v>
      </c>
      <c r="AT319" s="200">
        <f>IF(D319=$C$171,$Z$171*('Other inputs'!$C$6/'Other inputs'!$C$5),SUM(AH319:AL319))</f>
        <v>1.5683841186010554</v>
      </c>
      <c r="AU319" s="210">
        <f t="shared" si="65"/>
        <v>1.5683841186010554</v>
      </c>
      <c r="AV319" s="214"/>
      <c r="AW319" s="199">
        <f>IF($G319=1,0,IF($B319=$B$172,AC319*('Other inputs'!$F$6/'Other inputs'!$F$5)-('Other inputs'!$C$28/1000000),AC319*('Other inputs'!$F$6/'Other inputs'!$F$5)))</f>
        <v>0</v>
      </c>
      <c r="AX319" s="200">
        <f>IF($G319=1,0,IF($B319=$B$172,AD319*('Other inputs'!$F$6/'Other inputs'!$F$5)-('Other inputs'!$C$29/1000000),AD319*('Other inputs'!$F$6/'Other inputs'!$F$5)))</f>
        <v>0</v>
      </c>
      <c r="AY319" s="200">
        <f>IF($G319=1,0,AE319*('Other inputs'!$F$6/'Other inputs'!$F$5))</f>
        <v>0</v>
      </c>
      <c r="AZ319" s="200">
        <f>IF($G319=1,0,AF319*('Other inputs'!$F$6/'Other inputs'!$F$5))</f>
        <v>0</v>
      </c>
      <c r="BA319" s="200">
        <f>IF($G319=1,0,AG319*('Other inputs'!$F$6/'Other inputs'!$F$5))</f>
        <v>0</v>
      </c>
      <c r="BB319" s="199">
        <f>IF($G319=1,0,AH319*('Other inputs'!$C$7/'Other inputs'!$C$6))</f>
        <v>0</v>
      </c>
      <c r="BC319" s="200">
        <f>IF($G319=1,0,AI319*('Other inputs'!$C$7/'Other inputs'!$C$6))</f>
        <v>1.5683841186010554</v>
      </c>
      <c r="BD319" s="200">
        <f>IF($G319=1,0,AJ319*('Other inputs'!$C$7/'Other inputs'!$C$6))</f>
        <v>0</v>
      </c>
      <c r="BE319" s="200">
        <f>IF($G319=1,0,AK319*('Other inputs'!$C$7/'Other inputs'!$C$6))</f>
        <v>0</v>
      </c>
      <c r="BF319" s="200">
        <f>IF($G319=1,0,AL319*('Other inputs'!$C$7/'Other inputs'!$C$6))</f>
        <v>0</v>
      </c>
      <c r="BG319" s="199">
        <f t="shared" si="66"/>
        <v>0</v>
      </c>
      <c r="BH319" s="200">
        <f t="shared" si="67"/>
        <v>1.5683841186010554</v>
      </c>
      <c r="BI319" s="200">
        <f t="shared" si="68"/>
        <v>0</v>
      </c>
      <c r="BJ319" s="200">
        <f t="shared" si="69"/>
        <v>0</v>
      </c>
      <c r="BK319" s="210">
        <f t="shared" si="70"/>
        <v>0</v>
      </c>
      <c r="BL319" s="200"/>
      <c r="BM319" s="199">
        <f>IF(D319=C$171,'Other inputs'!$C$13/1000000,SUM(AW319:BA319))</f>
        <v>0</v>
      </c>
      <c r="BN319" s="200">
        <f>IF(B319=$B$171,$AT$171*('Other inputs'!$C$7/'Other inputs'!$C$6),SUM(BB319:BF319))</f>
        <v>1.5683841186010554</v>
      </c>
      <c r="BO319" s="188">
        <f t="shared" si="71"/>
        <v>1.5683841186010554</v>
      </c>
    </row>
    <row r="320" spans="2:67">
      <c r="B320" s="121" t="str">
        <f>'KI 2019-20'!B321</f>
        <v>E5048</v>
      </c>
      <c r="C320" s="160" t="str">
        <f t="shared" si="58"/>
        <v>E5048</v>
      </c>
      <c r="D320" s="160" t="str">
        <f t="shared" si="59"/>
        <v>E5048</v>
      </c>
      <c r="E320" t="str">
        <f>INDEX('KI 2019-20'!D$9:D$383,MATCH($B320,'KI 2019-20'!$B$9:$B$383,0))</f>
        <v>OLB</v>
      </c>
      <c r="F320" t="str">
        <f>INDEX('KI 2019-20'!E$9:E$383,MATCH($B320,'KI 2019-20'!$B$9:$B$383,0))</f>
        <v>P1915</v>
      </c>
      <c r="G320" s="119">
        <v>0</v>
      </c>
      <c r="H320" s="120" t="str">
        <f>INDEX('KI 2019-20'!F$9:F$383,MATCH($B320,'KI 2019-20'!$B$9:$B$383,0))</f>
        <v>Sutton</v>
      </c>
      <c r="I320" s="154">
        <f>_xlfn.IFNA(IF($B320=$B$382,0,INDEX('I.Supplementary 2019-20'!N$8:N$191,MATCH($B320,'I.Supplementary 2019-20'!$B$8:$B$191,0))),INDEX('KI 2019-20'!N$9:N$383,MATCH($B320,'KI 2019-20'!$B$9:$B$383,0)))</f>
        <v>8.2569663292218074</v>
      </c>
      <c r="J320" s="153">
        <f>_xlfn.IFNA(IF($B320=$B$382,0,INDEX('I.Supplementary 2019-20'!O$8:O$191,MATCH($B320,'I.Supplementary 2019-20'!$B$8:$B$191,0))),INDEX('KI 2019-20'!O$9:O$383,MATCH($B320,'KI 2019-20'!$B$9:$B$383,0)))</f>
        <v>-1.6477350223935991</v>
      </c>
      <c r="K320" s="153">
        <f>_xlfn.IFNA(IF($B320=$B$382,0,INDEX('I.Supplementary 2019-20'!P$8:P$191,MATCH($B320,'I.Supplementary 2019-20'!$B$8:$B$191,0))),INDEX('KI 2019-20'!P$9:P$383,MATCH($B320,'KI 2019-20'!$B$9:$B$383,0)))</f>
        <v>0</v>
      </c>
      <c r="L320" s="153">
        <f>_xlfn.IFNA(IF($B320=$B$382,0,INDEX('I.Supplementary 2019-20'!Q$8:Q$191,MATCH($B320,'I.Supplementary 2019-20'!$B$8:$B$191,0))),INDEX('KI 2019-20'!Q$9:Q$383,MATCH($B320,'KI 2019-20'!$B$9:$B$383,0)))</f>
        <v>0</v>
      </c>
      <c r="M320" s="155">
        <f>_xlfn.IFNA(IF($B320=$B$382,0,INDEX('I.Supplementary 2019-20'!R$8:R$191,MATCH($B320,'I.Supplementary 2019-20'!$B$8:$B$191,0))),INDEX('KI 2019-20'!R$9:R$383,MATCH($B320,'KI 2019-20'!$B$9:$B$383,0)))</f>
        <v>0</v>
      </c>
      <c r="N320" s="153">
        <f>_xlfn.IFNA(IF($B320=$B$382,0,INDEX('I.Supplementary 2019-20'!S$8:S$191,MATCH($B320,'I.Supplementary 2019-20'!$B$8:$B$191,0))),INDEX('KI 2019-20'!S$9:S$383,MATCH($B320,'KI 2019-20'!$B$9:$B$383,0)))</f>
        <v>28.716383494893353</v>
      </c>
      <c r="O320" s="153">
        <f>_xlfn.IFNA(IF($B320=$B$382,0,INDEX('I.Supplementary 2019-20'!T$8:T$191,MATCH($B320,'I.Supplementary 2019-20'!$B$8:$B$191,0))),INDEX('KI 2019-20'!T$9:T$383,MATCH($B320,'KI 2019-20'!$B$9:$B$383,0)))</f>
        <v>7.1170825537846776</v>
      </c>
      <c r="P320" s="153">
        <f>_xlfn.IFNA(IF($B320=$B$382,0,INDEX('I.Supplementary 2019-20'!U$8:U$191,MATCH($B320,'I.Supplementary 2019-20'!$B$8:$B$191,0))),INDEX('KI 2019-20'!U$9:U$383,MATCH($B320,'KI 2019-20'!$B$9:$B$383,0)))</f>
        <v>0</v>
      </c>
      <c r="Q320" s="153">
        <f>_xlfn.IFNA(IF($B320=$B$382,0,INDEX('I.Supplementary 2019-20'!V$8:V$191,MATCH($B320,'I.Supplementary 2019-20'!$B$8:$B$191,0))),INDEX('KI 2019-20'!V$9:V$383,MATCH($B320,'KI 2019-20'!$B$9:$B$383,0)))</f>
        <v>0</v>
      </c>
      <c r="R320" s="155">
        <f>_xlfn.IFNA(IF($B320=$B$382,0,INDEX('I.Supplementary 2019-20'!W$8:W$191,MATCH($B320,'I.Supplementary 2019-20'!$B$8:$B$191,0))),INDEX('KI 2019-20'!W$9:W$383,MATCH($B320,'KI 2019-20'!$B$9:$B$383,0)))</f>
        <v>0</v>
      </c>
      <c r="S320" s="153">
        <f>_xlfn.IFNA(IF($B320=$B$382,0,INDEX('I.Supplementary 2019-20'!X$8:X$191,MATCH($B320,'I.Supplementary 2019-20'!$B$8:$B$191,0))),INDEX('KI 2019-20'!X$9:X$383,MATCH($B320,'KI 2019-20'!$B$9:$B$383,0)))</f>
        <v>36.973349824115154</v>
      </c>
      <c r="T320" s="153">
        <f>_xlfn.IFNA(IF($B320=$B$382,0,INDEX('I.Supplementary 2019-20'!Y$8:Y$191,MATCH($B320,'I.Supplementary 2019-20'!$B$8:$B$191,0))),INDEX('KI 2019-20'!Y$9:Y$383,MATCH($B320,'KI 2019-20'!$B$9:$B$383,0)))</f>
        <v>5.4693475313910787</v>
      </c>
      <c r="U320" s="153">
        <f>_xlfn.IFNA(IF($B320=$B$382,0,INDEX('I.Supplementary 2019-20'!Z$8:Z$191,MATCH($B320,'I.Supplementary 2019-20'!$B$8:$B$191,0))),INDEX('KI 2019-20'!Z$9:Z$383,MATCH($B320,'KI 2019-20'!$B$9:$B$383,0)))</f>
        <v>0</v>
      </c>
      <c r="V320" s="153">
        <f>_xlfn.IFNA(IF($B320=$B$382,0,INDEX('I.Supplementary 2019-20'!AA$8:AA$191,MATCH($B320,'I.Supplementary 2019-20'!$B$8:$B$191,0))),INDEX('KI 2019-20'!AA$9:AA$383,MATCH($B320,'KI 2019-20'!$B$9:$B$383,0)))</f>
        <v>0</v>
      </c>
      <c r="W320" s="155">
        <f>_xlfn.IFNA(IF($B320=$B$382,0,INDEX('I.Supplementary 2019-20'!AB$8:AB$191,MATCH($B320,'I.Supplementary 2019-20'!$B$8:$B$191,0))),INDEX('KI 2019-20'!AB$9:AB$383,MATCH($B320,'KI 2019-20'!$B$9:$B$383,0)))</f>
        <v>0</v>
      </c>
      <c r="Y320" s="154">
        <f>_xlfn.IFNA(IF($B320=$B$382,0,INDEX('I.Supplementary 2019-20'!$I$8:$I$191,MATCH($B320,'I.Supplementary 2019-20'!$B$8:$B$191,0))),INDEX('KI 2019-20'!$I$9:$I$383,MATCH($B320,'KI 2019-20'!$B$9:$B$383,0)))</f>
        <v>6.6092313068282085</v>
      </c>
      <c r="Z320" s="153">
        <f>_xlfn.IFNA(IF($B320=$B$382,0,INDEX('I.Supplementary 2019-20'!$J$8:$J$191,MATCH($B320,'I.Supplementary 2019-20'!$B$8:$B$191,0))),INDEX('KI 2019-20'!$J$9:$J$383,MATCH($B320,'KI 2019-20'!$B$9:$B$383,0)))</f>
        <v>35.833466048678034</v>
      </c>
      <c r="AA320" s="155">
        <f>_xlfn.IFNA(IF($B320=$B$382,0,INDEX('I.Supplementary 2019-20'!$H$8:$H$191,MATCH($B320,'I.Supplementary 2019-20'!$B$8:$B$191,0))),INDEX('KI 2019-20'!$H$9:$H$383,MATCH($B320,'KI 2019-20'!$B$9:$B$383,0)))</f>
        <v>42.44269735550624</v>
      </c>
      <c r="AC320" s="156">
        <f>I320*('Other inputs'!$C$6/'Other inputs'!$C$5)</f>
        <v>8.3914993855024083</v>
      </c>
      <c r="AD320" s="149">
        <f>IF(B320=$B$35,J320*('Other inputs'!$C$6/'Other inputs'!$C$5)-('Other inputs'!$C$18/1000000),J320*('Other inputs'!$C$6/'Other inputs'!$C$5))</f>
        <v>-1.6745820288684441</v>
      </c>
      <c r="AE320" s="149">
        <f>K320*('Other inputs'!$C$6/'Other inputs'!$C$5)</f>
        <v>0</v>
      </c>
      <c r="AF320" s="149">
        <f>L320*('Other inputs'!$C$6/'Other inputs'!$C$5)</f>
        <v>0</v>
      </c>
      <c r="AG320" s="188">
        <f>M320*('Other inputs'!$C$6/'Other inputs'!$C$5)</f>
        <v>0</v>
      </c>
      <c r="AH320" s="149">
        <f>N320*('Other inputs'!$C$6/'Other inputs'!$C$5)</f>
        <v>29.184267543689987</v>
      </c>
      <c r="AI320" s="149">
        <f>O320*('Other inputs'!$C$6/'Other inputs'!$C$5)</f>
        <v>7.2330431656589695</v>
      </c>
      <c r="AJ320" s="149">
        <f>P320*('Other inputs'!$C$6/'Other inputs'!$C$5)</f>
        <v>0</v>
      </c>
      <c r="AK320" s="149">
        <f>Q320*('Other inputs'!$C$6/'Other inputs'!$C$5)</f>
        <v>0</v>
      </c>
      <c r="AL320" s="188">
        <f>R320*('Other inputs'!$C$6/'Other inputs'!$C$5)</f>
        <v>0</v>
      </c>
      <c r="AM320" s="156">
        <f t="shared" si="60"/>
        <v>37.575766929192397</v>
      </c>
      <c r="AN320" s="149">
        <f t="shared" si="61"/>
        <v>5.558461136790525</v>
      </c>
      <c r="AO320" s="149">
        <f t="shared" si="62"/>
        <v>0</v>
      </c>
      <c r="AP320" s="149">
        <f t="shared" si="63"/>
        <v>0</v>
      </c>
      <c r="AQ320" s="188">
        <f t="shared" si="64"/>
        <v>0</v>
      </c>
      <c r="AR320" s="149"/>
      <c r="AS320" s="156">
        <f>IF(D320=$C$171,'Other inputs'!$C$12/1000000,SUM(AC320:AG320))</f>
        <v>6.7169173566339637</v>
      </c>
      <c r="AT320" s="200">
        <f>IF(D320=$C$171,$Z$171*('Other inputs'!$C$6/'Other inputs'!$C$5),SUM(AH320:AL320))</f>
        <v>36.417310709348953</v>
      </c>
      <c r="AU320" s="210">
        <f t="shared" si="65"/>
        <v>43.134228065982917</v>
      </c>
      <c r="AV320" s="214"/>
      <c r="AW320" s="199">
        <f>IF($G320=1,0,IF($B320=$B$172,AC320*('Other inputs'!$F$6/'Other inputs'!$F$5)-('Other inputs'!$C$28/1000000),AC320*('Other inputs'!$F$6/'Other inputs'!$F$5)))</f>
        <v>8.4379039903991941</v>
      </c>
      <c r="AX320" s="200">
        <f>IF($G320=1,0,IF($B320=$B$172,AD320*('Other inputs'!$F$6/'Other inputs'!$F$5)-('Other inputs'!$C$29/1000000),AD320*('Other inputs'!$F$6/'Other inputs'!$F$5)))</f>
        <v>-1.6838423903184077</v>
      </c>
      <c r="AY320" s="200">
        <f>IF($G320=1,0,AE320*('Other inputs'!$F$6/'Other inputs'!$F$5))</f>
        <v>0</v>
      </c>
      <c r="AZ320" s="200">
        <f>IF($G320=1,0,AF320*('Other inputs'!$F$6/'Other inputs'!$F$5))</f>
        <v>0</v>
      </c>
      <c r="BA320" s="200">
        <f>IF($G320=1,0,AG320*('Other inputs'!$F$6/'Other inputs'!$F$5))</f>
        <v>0</v>
      </c>
      <c r="BB320" s="199">
        <f>IF($G320=1,0,AH320*('Other inputs'!$C$7/'Other inputs'!$C$6))</f>
        <v>29.184267543689987</v>
      </c>
      <c r="BC320" s="200">
        <f>IF($G320=1,0,AI320*('Other inputs'!$C$7/'Other inputs'!$C$6))</f>
        <v>7.2330431656589695</v>
      </c>
      <c r="BD320" s="200">
        <f>IF($G320=1,0,AJ320*('Other inputs'!$C$7/'Other inputs'!$C$6))</f>
        <v>0</v>
      </c>
      <c r="BE320" s="200">
        <f>IF($G320=1,0,AK320*('Other inputs'!$C$7/'Other inputs'!$C$6))</f>
        <v>0</v>
      </c>
      <c r="BF320" s="200">
        <f>IF($G320=1,0,AL320*('Other inputs'!$C$7/'Other inputs'!$C$6))</f>
        <v>0</v>
      </c>
      <c r="BG320" s="199">
        <f t="shared" si="66"/>
        <v>37.622171534089183</v>
      </c>
      <c r="BH320" s="200">
        <f t="shared" si="67"/>
        <v>5.5492007753405623</v>
      </c>
      <c r="BI320" s="200">
        <f t="shared" si="68"/>
        <v>0</v>
      </c>
      <c r="BJ320" s="200">
        <f t="shared" si="69"/>
        <v>0</v>
      </c>
      <c r="BK320" s="210">
        <f t="shared" si="70"/>
        <v>0</v>
      </c>
      <c r="BL320" s="200"/>
      <c r="BM320" s="199">
        <f>IF(D320=C$171,'Other inputs'!$C$13/1000000,SUM(AW320:BA320))</f>
        <v>6.7540616000807869</v>
      </c>
      <c r="BN320" s="200">
        <f>IF(B320=$B$171,$AT$171*('Other inputs'!$C$7/'Other inputs'!$C$6),SUM(BB320:BF320))</f>
        <v>36.417310709348953</v>
      </c>
      <c r="BO320" s="188">
        <f t="shared" si="71"/>
        <v>43.171372309429742</v>
      </c>
    </row>
    <row r="321" spans="2:67">
      <c r="B321" s="121" t="str">
        <f>'KI 2019-20'!B322</f>
        <v>E2241</v>
      </c>
      <c r="C321" s="160" t="str">
        <f t="shared" si="58"/>
        <v>E2241</v>
      </c>
      <c r="D321" s="160" t="str">
        <f t="shared" si="59"/>
        <v>E2241</v>
      </c>
      <c r="E321" t="str">
        <f>INDEX('KI 2019-20'!D$9:D$383,MATCH($B321,'KI 2019-20'!$B$9:$B$383,0))</f>
        <v>SD</v>
      </c>
      <c r="F321">
        <f>INDEX('KI 2019-20'!E$9:E$383,MATCH($B321,'KI 2019-20'!$B$9:$B$383,0))</f>
        <v>0</v>
      </c>
      <c r="G321" s="119">
        <v>0</v>
      </c>
      <c r="H321" s="120" t="str">
        <f>INDEX('KI 2019-20'!F$9:F$383,MATCH($B321,'KI 2019-20'!$B$9:$B$383,0))</f>
        <v>Swale</v>
      </c>
      <c r="I321" s="154">
        <f>_xlfn.IFNA(IF($B321=$B$382,0,INDEX('I.Supplementary 2019-20'!N$8:N$191,MATCH($B321,'I.Supplementary 2019-20'!$B$8:$B$191,0))),INDEX('KI 2019-20'!N$9:N$383,MATCH($B321,'KI 2019-20'!$B$9:$B$383,0)))</f>
        <v>0</v>
      </c>
      <c r="J321" s="153">
        <f>_xlfn.IFNA(IF($B321=$B$382,0,INDEX('I.Supplementary 2019-20'!O$8:O$191,MATCH($B321,'I.Supplementary 2019-20'!$B$8:$B$191,0))),INDEX('KI 2019-20'!O$9:O$383,MATCH($B321,'KI 2019-20'!$B$9:$B$383,0)))</f>
        <v>0.11314375097513944</v>
      </c>
      <c r="K321" s="153">
        <f>_xlfn.IFNA(IF($B321=$B$382,0,INDEX('I.Supplementary 2019-20'!P$8:P$191,MATCH($B321,'I.Supplementary 2019-20'!$B$8:$B$191,0))),INDEX('KI 2019-20'!P$9:P$383,MATCH($B321,'KI 2019-20'!$B$9:$B$383,0)))</f>
        <v>0</v>
      </c>
      <c r="L321" s="153">
        <f>_xlfn.IFNA(IF($B321=$B$382,0,INDEX('I.Supplementary 2019-20'!Q$8:Q$191,MATCH($B321,'I.Supplementary 2019-20'!$B$8:$B$191,0))),INDEX('KI 2019-20'!Q$9:Q$383,MATCH($B321,'KI 2019-20'!$B$9:$B$383,0)))</f>
        <v>0</v>
      </c>
      <c r="M321" s="155">
        <f>_xlfn.IFNA(IF($B321=$B$382,0,INDEX('I.Supplementary 2019-20'!R$8:R$191,MATCH($B321,'I.Supplementary 2019-20'!$B$8:$B$191,0))),INDEX('KI 2019-20'!R$9:R$383,MATCH($B321,'KI 2019-20'!$B$9:$B$383,0)))</f>
        <v>0</v>
      </c>
      <c r="N321" s="153">
        <f>_xlfn.IFNA(IF($B321=$B$382,0,INDEX('I.Supplementary 2019-20'!S$8:S$191,MATCH($B321,'I.Supplementary 2019-20'!$B$8:$B$191,0))),INDEX('KI 2019-20'!S$9:S$383,MATCH($B321,'KI 2019-20'!$B$9:$B$383,0)))</f>
        <v>0</v>
      </c>
      <c r="O321" s="153">
        <f>_xlfn.IFNA(IF($B321=$B$382,0,INDEX('I.Supplementary 2019-20'!T$8:T$191,MATCH($B321,'I.Supplementary 2019-20'!$B$8:$B$191,0))),INDEX('KI 2019-20'!T$9:T$383,MATCH($B321,'KI 2019-20'!$B$9:$B$383,0)))</f>
        <v>4.2215275768507885</v>
      </c>
      <c r="P321" s="153">
        <f>_xlfn.IFNA(IF($B321=$B$382,0,INDEX('I.Supplementary 2019-20'!U$8:U$191,MATCH($B321,'I.Supplementary 2019-20'!$B$8:$B$191,0))),INDEX('KI 2019-20'!U$9:U$383,MATCH($B321,'KI 2019-20'!$B$9:$B$383,0)))</f>
        <v>0</v>
      </c>
      <c r="Q321" s="153">
        <f>_xlfn.IFNA(IF($B321=$B$382,0,INDEX('I.Supplementary 2019-20'!V$8:V$191,MATCH($B321,'I.Supplementary 2019-20'!$B$8:$B$191,0))),INDEX('KI 2019-20'!V$9:V$383,MATCH($B321,'KI 2019-20'!$B$9:$B$383,0)))</f>
        <v>0</v>
      </c>
      <c r="R321" s="155">
        <f>_xlfn.IFNA(IF($B321=$B$382,0,INDEX('I.Supplementary 2019-20'!W$8:W$191,MATCH($B321,'I.Supplementary 2019-20'!$B$8:$B$191,0))),INDEX('KI 2019-20'!W$9:W$383,MATCH($B321,'KI 2019-20'!$B$9:$B$383,0)))</f>
        <v>0</v>
      </c>
      <c r="S321" s="153">
        <f>_xlfn.IFNA(IF($B321=$B$382,0,INDEX('I.Supplementary 2019-20'!X$8:X$191,MATCH($B321,'I.Supplementary 2019-20'!$B$8:$B$191,0))),INDEX('KI 2019-20'!X$9:X$383,MATCH($B321,'KI 2019-20'!$B$9:$B$383,0)))</f>
        <v>0</v>
      </c>
      <c r="T321" s="153">
        <f>_xlfn.IFNA(IF($B321=$B$382,0,INDEX('I.Supplementary 2019-20'!Y$8:Y$191,MATCH($B321,'I.Supplementary 2019-20'!$B$8:$B$191,0))),INDEX('KI 2019-20'!Y$9:Y$383,MATCH($B321,'KI 2019-20'!$B$9:$B$383,0)))</f>
        <v>4.3346713278259283</v>
      </c>
      <c r="U321" s="153">
        <f>_xlfn.IFNA(IF($B321=$B$382,0,INDEX('I.Supplementary 2019-20'!Z$8:Z$191,MATCH($B321,'I.Supplementary 2019-20'!$B$8:$B$191,0))),INDEX('KI 2019-20'!Z$9:Z$383,MATCH($B321,'KI 2019-20'!$B$9:$B$383,0)))</f>
        <v>0</v>
      </c>
      <c r="V321" s="153">
        <f>_xlfn.IFNA(IF($B321=$B$382,0,INDEX('I.Supplementary 2019-20'!AA$8:AA$191,MATCH($B321,'I.Supplementary 2019-20'!$B$8:$B$191,0))),INDEX('KI 2019-20'!AA$9:AA$383,MATCH($B321,'KI 2019-20'!$B$9:$B$383,0)))</f>
        <v>0</v>
      </c>
      <c r="W321" s="155">
        <f>_xlfn.IFNA(IF($B321=$B$382,0,INDEX('I.Supplementary 2019-20'!AB$8:AB$191,MATCH($B321,'I.Supplementary 2019-20'!$B$8:$B$191,0))),INDEX('KI 2019-20'!AB$9:AB$383,MATCH($B321,'KI 2019-20'!$B$9:$B$383,0)))</f>
        <v>0</v>
      </c>
      <c r="Y321" s="154">
        <f>_xlfn.IFNA(IF($B321=$B$382,0,INDEX('I.Supplementary 2019-20'!$I$8:$I$191,MATCH($B321,'I.Supplementary 2019-20'!$B$8:$B$191,0))),INDEX('KI 2019-20'!$I$9:$I$383,MATCH($B321,'KI 2019-20'!$B$9:$B$383,0)))</f>
        <v>0.11314375097513944</v>
      </c>
      <c r="Z321" s="153">
        <f>_xlfn.IFNA(IF($B321=$B$382,0,INDEX('I.Supplementary 2019-20'!$J$8:$J$191,MATCH($B321,'I.Supplementary 2019-20'!$B$8:$B$191,0))),INDEX('KI 2019-20'!$J$9:$J$383,MATCH($B321,'KI 2019-20'!$B$9:$B$383,0)))</f>
        <v>4.2215275768507885</v>
      </c>
      <c r="AA321" s="155">
        <f>_xlfn.IFNA(IF($B321=$B$382,0,INDEX('I.Supplementary 2019-20'!$H$8:$H$191,MATCH($B321,'I.Supplementary 2019-20'!$B$8:$B$191,0))),INDEX('KI 2019-20'!$H$9:$H$383,MATCH($B321,'KI 2019-20'!$B$9:$B$383,0)))</f>
        <v>4.3346713278259283</v>
      </c>
      <c r="AC321" s="156">
        <f>I321*('Other inputs'!$C$6/'Other inputs'!$C$5)</f>
        <v>0</v>
      </c>
      <c r="AD321" s="149">
        <f>IF(B321=$B$35,J321*('Other inputs'!$C$6/'Other inputs'!$C$5)-('Other inputs'!$C$18/1000000),J321*('Other inputs'!$C$6/'Other inputs'!$C$5))</f>
        <v>0.11498723367941871</v>
      </c>
      <c r="AE321" s="149">
        <f>K321*('Other inputs'!$C$6/'Other inputs'!$C$5)</f>
        <v>0</v>
      </c>
      <c r="AF321" s="149">
        <f>L321*('Other inputs'!$C$6/'Other inputs'!$C$5)</f>
        <v>0</v>
      </c>
      <c r="AG321" s="188">
        <f>M321*('Other inputs'!$C$6/'Other inputs'!$C$5)</f>
        <v>0</v>
      </c>
      <c r="AH321" s="149">
        <f>N321*('Other inputs'!$C$6/'Other inputs'!$C$5)</f>
        <v>0</v>
      </c>
      <c r="AI321" s="149">
        <f>O321*('Other inputs'!$C$6/'Other inputs'!$C$5)</f>
        <v>4.2903101035611888</v>
      </c>
      <c r="AJ321" s="149">
        <f>P321*('Other inputs'!$C$6/'Other inputs'!$C$5)</f>
        <v>0</v>
      </c>
      <c r="AK321" s="149">
        <f>Q321*('Other inputs'!$C$6/'Other inputs'!$C$5)</f>
        <v>0</v>
      </c>
      <c r="AL321" s="188">
        <f>R321*('Other inputs'!$C$6/'Other inputs'!$C$5)</f>
        <v>0</v>
      </c>
      <c r="AM321" s="156">
        <f t="shared" si="60"/>
        <v>0</v>
      </c>
      <c r="AN321" s="149">
        <f t="shared" si="61"/>
        <v>4.4052973372406079</v>
      </c>
      <c r="AO321" s="149">
        <f t="shared" si="62"/>
        <v>0</v>
      </c>
      <c r="AP321" s="149">
        <f t="shared" si="63"/>
        <v>0</v>
      </c>
      <c r="AQ321" s="188">
        <f t="shared" si="64"/>
        <v>0</v>
      </c>
      <c r="AR321" s="149"/>
      <c r="AS321" s="156">
        <f>IF(D321=$C$171,'Other inputs'!$C$12/1000000,SUM(AC321:AG321))</f>
        <v>0.11498723367941871</v>
      </c>
      <c r="AT321" s="200">
        <f>IF(D321=$C$171,$Z$171*('Other inputs'!$C$6/'Other inputs'!$C$5),SUM(AH321:AL321))</f>
        <v>4.2903101035611888</v>
      </c>
      <c r="AU321" s="210">
        <f t="shared" si="65"/>
        <v>4.4052973372406079</v>
      </c>
      <c r="AV321" s="214"/>
      <c r="AW321" s="199">
        <f>IF($G321=1,0,IF($B321=$B$172,AC321*('Other inputs'!$F$6/'Other inputs'!$F$5)-('Other inputs'!$C$28/1000000),AC321*('Other inputs'!$F$6/'Other inputs'!$F$5)))</f>
        <v>0</v>
      </c>
      <c r="AX321" s="200">
        <f>IF($G321=1,0,IF($B321=$B$172,AD321*('Other inputs'!$F$6/'Other inputs'!$F$5)-('Other inputs'!$C$29/1000000),AD321*('Other inputs'!$F$6/'Other inputs'!$F$5)))</f>
        <v>0.11562310778271502</v>
      </c>
      <c r="AY321" s="200">
        <f>IF($G321=1,0,AE321*('Other inputs'!$F$6/'Other inputs'!$F$5))</f>
        <v>0</v>
      </c>
      <c r="AZ321" s="200">
        <f>IF($G321=1,0,AF321*('Other inputs'!$F$6/'Other inputs'!$F$5))</f>
        <v>0</v>
      </c>
      <c r="BA321" s="200">
        <f>IF($G321=1,0,AG321*('Other inputs'!$F$6/'Other inputs'!$F$5))</f>
        <v>0</v>
      </c>
      <c r="BB321" s="199">
        <f>IF($G321=1,0,AH321*('Other inputs'!$C$7/'Other inputs'!$C$6))</f>
        <v>0</v>
      </c>
      <c r="BC321" s="200">
        <f>IF($G321=1,0,AI321*('Other inputs'!$C$7/'Other inputs'!$C$6))</f>
        <v>4.2903101035611888</v>
      </c>
      <c r="BD321" s="200">
        <f>IF($G321=1,0,AJ321*('Other inputs'!$C$7/'Other inputs'!$C$6))</f>
        <v>0</v>
      </c>
      <c r="BE321" s="200">
        <f>IF($G321=1,0,AK321*('Other inputs'!$C$7/'Other inputs'!$C$6))</f>
        <v>0</v>
      </c>
      <c r="BF321" s="200">
        <f>IF($G321=1,0,AL321*('Other inputs'!$C$7/'Other inputs'!$C$6))</f>
        <v>0</v>
      </c>
      <c r="BG321" s="199">
        <f t="shared" si="66"/>
        <v>0</v>
      </c>
      <c r="BH321" s="200">
        <f t="shared" si="67"/>
        <v>4.4059332113439043</v>
      </c>
      <c r="BI321" s="200">
        <f t="shared" si="68"/>
        <v>0</v>
      </c>
      <c r="BJ321" s="200">
        <f t="shared" si="69"/>
        <v>0</v>
      </c>
      <c r="BK321" s="210">
        <f t="shared" si="70"/>
        <v>0</v>
      </c>
      <c r="BL321" s="200"/>
      <c r="BM321" s="199">
        <f>IF(D321=C$171,'Other inputs'!$C$13/1000000,SUM(AW321:BA321))</f>
        <v>0.11562310778271502</v>
      </c>
      <c r="BN321" s="200">
        <f>IF(B321=$B$171,$AT$171*('Other inputs'!$C$7/'Other inputs'!$C$6),SUM(BB321:BF321))</f>
        <v>4.2903101035611888</v>
      </c>
      <c r="BO321" s="188">
        <f t="shared" si="71"/>
        <v>4.4059332113439043</v>
      </c>
    </row>
    <row r="322" spans="2:67">
      <c r="B322" s="121" t="str">
        <f>'KI 2019-20'!B323</f>
        <v>E3901</v>
      </c>
      <c r="C322" s="160" t="str">
        <f t="shared" si="58"/>
        <v>E3901</v>
      </c>
      <c r="D322" s="160" t="str">
        <f t="shared" si="59"/>
        <v>E3901</v>
      </c>
      <c r="E322" t="str">
        <f>INDEX('KI 2019-20'!D$9:D$383,MATCH($B322,'KI 2019-20'!$B$9:$B$383,0))</f>
        <v>UNINFIR</v>
      </c>
      <c r="F322">
        <f>INDEX('KI 2019-20'!E$9:E$383,MATCH($B322,'KI 2019-20'!$B$9:$B$383,0))</f>
        <v>0</v>
      </c>
      <c r="G322" s="119">
        <v>0</v>
      </c>
      <c r="H322" s="120" t="str">
        <f>INDEX('KI 2019-20'!F$9:F$383,MATCH($B322,'KI 2019-20'!$B$9:$B$383,0))</f>
        <v>Swindon</v>
      </c>
      <c r="I322" s="154">
        <f>_xlfn.IFNA(IF($B322=$B$382,0,INDEX('I.Supplementary 2019-20'!N$8:N$191,MATCH($B322,'I.Supplementary 2019-20'!$B$8:$B$191,0))),INDEX('KI 2019-20'!N$9:N$383,MATCH($B322,'KI 2019-20'!$B$9:$B$383,0)))</f>
        <v>5.4540163032482045</v>
      </c>
      <c r="J322" s="153">
        <f>_xlfn.IFNA(IF($B322=$B$382,0,INDEX('I.Supplementary 2019-20'!O$8:O$191,MATCH($B322,'I.Supplementary 2019-20'!$B$8:$B$191,0))),INDEX('KI 2019-20'!O$9:O$383,MATCH($B322,'KI 2019-20'!$B$9:$B$383,0)))</f>
        <v>-1.1861210024506152</v>
      </c>
      <c r="K322" s="153">
        <f>_xlfn.IFNA(IF($B322=$B$382,0,INDEX('I.Supplementary 2019-20'!P$8:P$191,MATCH($B322,'I.Supplementary 2019-20'!$B$8:$B$191,0))),INDEX('KI 2019-20'!P$9:P$383,MATCH($B322,'KI 2019-20'!$B$9:$B$383,0)))</f>
        <v>0</v>
      </c>
      <c r="L322" s="153">
        <f>_xlfn.IFNA(IF($B322=$B$382,0,INDEX('I.Supplementary 2019-20'!Q$8:Q$191,MATCH($B322,'I.Supplementary 2019-20'!$B$8:$B$191,0))),INDEX('KI 2019-20'!Q$9:Q$383,MATCH($B322,'KI 2019-20'!$B$9:$B$383,0)))</f>
        <v>0</v>
      </c>
      <c r="M322" s="155">
        <f>_xlfn.IFNA(IF($B322=$B$382,0,INDEX('I.Supplementary 2019-20'!R$8:R$191,MATCH($B322,'I.Supplementary 2019-20'!$B$8:$B$191,0))),INDEX('KI 2019-20'!R$9:R$383,MATCH($B322,'KI 2019-20'!$B$9:$B$383,0)))</f>
        <v>0</v>
      </c>
      <c r="N322" s="153">
        <f>_xlfn.IFNA(IF($B322=$B$382,0,INDEX('I.Supplementary 2019-20'!S$8:S$191,MATCH($B322,'I.Supplementary 2019-20'!$B$8:$B$191,0))),INDEX('KI 2019-20'!S$9:S$383,MATCH($B322,'KI 2019-20'!$B$9:$B$383,0)))</f>
        <v>25.287142348995971</v>
      </c>
      <c r="O322" s="153">
        <f>_xlfn.IFNA(IF($B322=$B$382,0,INDEX('I.Supplementary 2019-20'!T$8:T$191,MATCH($B322,'I.Supplementary 2019-20'!$B$8:$B$191,0))),INDEX('KI 2019-20'!T$9:T$383,MATCH($B322,'KI 2019-20'!$B$9:$B$383,0)))</f>
        <v>6.4857143760206375</v>
      </c>
      <c r="P322" s="153">
        <f>_xlfn.IFNA(IF($B322=$B$382,0,INDEX('I.Supplementary 2019-20'!U$8:U$191,MATCH($B322,'I.Supplementary 2019-20'!$B$8:$B$191,0))),INDEX('KI 2019-20'!U$9:U$383,MATCH($B322,'KI 2019-20'!$B$9:$B$383,0)))</f>
        <v>0</v>
      </c>
      <c r="Q322" s="153">
        <f>_xlfn.IFNA(IF($B322=$B$382,0,INDEX('I.Supplementary 2019-20'!V$8:V$191,MATCH($B322,'I.Supplementary 2019-20'!$B$8:$B$191,0))),INDEX('KI 2019-20'!V$9:V$383,MATCH($B322,'KI 2019-20'!$B$9:$B$383,0)))</f>
        <v>0</v>
      </c>
      <c r="R322" s="155">
        <f>_xlfn.IFNA(IF($B322=$B$382,0,INDEX('I.Supplementary 2019-20'!W$8:W$191,MATCH($B322,'I.Supplementary 2019-20'!$B$8:$B$191,0))),INDEX('KI 2019-20'!W$9:W$383,MATCH($B322,'KI 2019-20'!$B$9:$B$383,0)))</f>
        <v>0</v>
      </c>
      <c r="S322" s="153">
        <f>_xlfn.IFNA(IF($B322=$B$382,0,INDEX('I.Supplementary 2019-20'!X$8:X$191,MATCH($B322,'I.Supplementary 2019-20'!$B$8:$B$191,0))),INDEX('KI 2019-20'!X$9:X$383,MATCH($B322,'KI 2019-20'!$B$9:$B$383,0)))</f>
        <v>30.741158652244177</v>
      </c>
      <c r="T322" s="153">
        <f>_xlfn.IFNA(IF($B322=$B$382,0,INDEX('I.Supplementary 2019-20'!Y$8:Y$191,MATCH($B322,'I.Supplementary 2019-20'!$B$8:$B$191,0))),INDEX('KI 2019-20'!Y$9:Y$383,MATCH($B322,'KI 2019-20'!$B$9:$B$383,0)))</f>
        <v>5.2995933735700218</v>
      </c>
      <c r="U322" s="153">
        <f>_xlfn.IFNA(IF($B322=$B$382,0,INDEX('I.Supplementary 2019-20'!Z$8:Z$191,MATCH($B322,'I.Supplementary 2019-20'!$B$8:$B$191,0))),INDEX('KI 2019-20'!Z$9:Z$383,MATCH($B322,'KI 2019-20'!$B$9:$B$383,0)))</f>
        <v>0</v>
      </c>
      <c r="V322" s="153">
        <f>_xlfn.IFNA(IF($B322=$B$382,0,INDEX('I.Supplementary 2019-20'!AA$8:AA$191,MATCH($B322,'I.Supplementary 2019-20'!$B$8:$B$191,0))),INDEX('KI 2019-20'!AA$9:AA$383,MATCH($B322,'KI 2019-20'!$B$9:$B$383,0)))</f>
        <v>0</v>
      </c>
      <c r="W322" s="155">
        <f>_xlfn.IFNA(IF($B322=$B$382,0,INDEX('I.Supplementary 2019-20'!AB$8:AB$191,MATCH($B322,'I.Supplementary 2019-20'!$B$8:$B$191,0))),INDEX('KI 2019-20'!AB$9:AB$383,MATCH($B322,'KI 2019-20'!$B$9:$B$383,0)))</f>
        <v>0</v>
      </c>
      <c r="Y322" s="154">
        <f>_xlfn.IFNA(IF($B322=$B$382,0,INDEX('I.Supplementary 2019-20'!$I$8:$I$191,MATCH($B322,'I.Supplementary 2019-20'!$B$8:$B$191,0))),INDEX('KI 2019-20'!$I$9:$I$383,MATCH($B322,'KI 2019-20'!$B$9:$B$383,0)))</f>
        <v>4.2678953007975888</v>
      </c>
      <c r="Z322" s="153">
        <f>_xlfn.IFNA(IF($B322=$B$382,0,INDEX('I.Supplementary 2019-20'!$J$8:$J$191,MATCH($B322,'I.Supplementary 2019-20'!$B$8:$B$191,0))),INDEX('KI 2019-20'!$J$9:$J$383,MATCH($B322,'KI 2019-20'!$B$9:$B$383,0)))</f>
        <v>31.772856725016609</v>
      </c>
      <c r="AA322" s="155">
        <f>_xlfn.IFNA(IF($B322=$B$382,0,INDEX('I.Supplementary 2019-20'!$H$8:$H$191,MATCH($B322,'I.Supplementary 2019-20'!$B$8:$B$191,0))),INDEX('KI 2019-20'!$H$9:$H$383,MATCH($B322,'KI 2019-20'!$B$9:$B$383,0)))</f>
        <v>36.0407520258142</v>
      </c>
      <c r="AC322" s="156">
        <f>I322*('Other inputs'!$C$6/'Other inputs'!$C$5)</f>
        <v>5.5428801126697644</v>
      </c>
      <c r="AD322" s="149">
        <f>IF(B322=$B$35,J322*('Other inputs'!$C$6/'Other inputs'!$C$5)-('Other inputs'!$C$18/1000000),J322*('Other inputs'!$C$6/'Other inputs'!$C$5))</f>
        <v>-1.2054468028978758</v>
      </c>
      <c r="AE322" s="149">
        <f>K322*('Other inputs'!$C$6/'Other inputs'!$C$5)</f>
        <v>0</v>
      </c>
      <c r="AF322" s="149">
        <f>L322*('Other inputs'!$C$6/'Other inputs'!$C$5)</f>
        <v>0</v>
      </c>
      <c r="AG322" s="188">
        <f>M322*('Other inputs'!$C$6/'Other inputs'!$C$5)</f>
        <v>0</v>
      </c>
      <c r="AH322" s="149">
        <f>N322*('Other inputs'!$C$6/'Other inputs'!$C$5)</f>
        <v>25.699152814967395</v>
      </c>
      <c r="AI322" s="149">
        <f>O322*('Other inputs'!$C$6/'Other inputs'!$C$5)</f>
        <v>6.5913879300087537</v>
      </c>
      <c r="AJ322" s="149">
        <f>P322*('Other inputs'!$C$6/'Other inputs'!$C$5)</f>
        <v>0</v>
      </c>
      <c r="AK322" s="149">
        <f>Q322*('Other inputs'!$C$6/'Other inputs'!$C$5)</f>
        <v>0</v>
      </c>
      <c r="AL322" s="188">
        <f>R322*('Other inputs'!$C$6/'Other inputs'!$C$5)</f>
        <v>0</v>
      </c>
      <c r="AM322" s="156">
        <f t="shared" si="60"/>
        <v>31.242032927637158</v>
      </c>
      <c r="AN322" s="149">
        <f t="shared" si="61"/>
        <v>5.3859411271108781</v>
      </c>
      <c r="AO322" s="149">
        <f t="shared" si="62"/>
        <v>0</v>
      </c>
      <c r="AP322" s="149">
        <f t="shared" si="63"/>
        <v>0</v>
      </c>
      <c r="AQ322" s="188">
        <f t="shared" si="64"/>
        <v>0</v>
      </c>
      <c r="AR322" s="149"/>
      <c r="AS322" s="156">
        <f>IF(D322=$C$171,'Other inputs'!$C$12/1000000,SUM(AC322:AG322))</f>
        <v>4.3374333097718889</v>
      </c>
      <c r="AT322" s="200">
        <f>IF(D322=$C$171,$Z$171*('Other inputs'!$C$6/'Other inputs'!$C$5),SUM(AH322:AL322))</f>
        <v>32.290540744976148</v>
      </c>
      <c r="AU322" s="210">
        <f t="shared" si="65"/>
        <v>36.627974054748037</v>
      </c>
      <c r="AV322" s="214"/>
      <c r="AW322" s="199">
        <f>IF($G322=1,0,IF($B322=$B$172,AC322*('Other inputs'!$F$6/'Other inputs'!$F$5)-('Other inputs'!$C$28/1000000),AC322*('Other inputs'!$F$6/'Other inputs'!$F$5)))</f>
        <v>5.5735319842605646</v>
      </c>
      <c r="AX322" s="200">
        <f>IF($G322=1,0,IF($B322=$B$172,AD322*('Other inputs'!$F$6/'Other inputs'!$F$5)-('Other inputs'!$C$29/1000000),AD322*('Other inputs'!$F$6/'Other inputs'!$F$5)))</f>
        <v>-1.212112868167357</v>
      </c>
      <c r="AY322" s="200">
        <f>IF($G322=1,0,AE322*('Other inputs'!$F$6/'Other inputs'!$F$5))</f>
        <v>0</v>
      </c>
      <c r="AZ322" s="200">
        <f>IF($G322=1,0,AF322*('Other inputs'!$F$6/'Other inputs'!$F$5))</f>
        <v>0</v>
      </c>
      <c r="BA322" s="200">
        <f>IF($G322=1,0,AG322*('Other inputs'!$F$6/'Other inputs'!$F$5))</f>
        <v>0</v>
      </c>
      <c r="BB322" s="199">
        <f>IF($G322=1,0,AH322*('Other inputs'!$C$7/'Other inputs'!$C$6))</f>
        <v>25.699152814967395</v>
      </c>
      <c r="BC322" s="200">
        <f>IF($G322=1,0,AI322*('Other inputs'!$C$7/'Other inputs'!$C$6))</f>
        <v>6.5913879300087537</v>
      </c>
      <c r="BD322" s="200">
        <f>IF($G322=1,0,AJ322*('Other inputs'!$C$7/'Other inputs'!$C$6))</f>
        <v>0</v>
      </c>
      <c r="BE322" s="200">
        <f>IF($G322=1,0,AK322*('Other inputs'!$C$7/'Other inputs'!$C$6))</f>
        <v>0</v>
      </c>
      <c r="BF322" s="200">
        <f>IF($G322=1,0,AL322*('Other inputs'!$C$7/'Other inputs'!$C$6))</f>
        <v>0</v>
      </c>
      <c r="BG322" s="199">
        <f t="shared" si="66"/>
        <v>31.27268479922796</v>
      </c>
      <c r="BH322" s="200">
        <f t="shared" si="67"/>
        <v>5.3792750618413967</v>
      </c>
      <c r="BI322" s="200">
        <f t="shared" si="68"/>
        <v>0</v>
      </c>
      <c r="BJ322" s="200">
        <f t="shared" si="69"/>
        <v>0</v>
      </c>
      <c r="BK322" s="210">
        <f t="shared" si="70"/>
        <v>0</v>
      </c>
      <c r="BL322" s="200"/>
      <c r="BM322" s="199">
        <f>IF(D322=C$171,'Other inputs'!$C$13/1000000,SUM(AW322:BA322))</f>
        <v>4.3614191160932076</v>
      </c>
      <c r="BN322" s="200">
        <f>IF(B322=$B$171,$AT$171*('Other inputs'!$C$7/'Other inputs'!$C$6),SUM(BB322:BF322))</f>
        <v>32.290540744976148</v>
      </c>
      <c r="BO322" s="188">
        <f t="shared" si="71"/>
        <v>36.651959861069358</v>
      </c>
    </row>
    <row r="323" spans="2:67">
      <c r="B323" s="121" t="str">
        <f>'KI 2019-20'!B324</f>
        <v>E4208</v>
      </c>
      <c r="C323" s="160" t="str">
        <f t="shared" si="58"/>
        <v>E4208</v>
      </c>
      <c r="D323" s="160" t="str">
        <f t="shared" si="59"/>
        <v>E4208</v>
      </c>
      <c r="E323" t="str">
        <f>INDEX('KI 2019-20'!D$9:D$383,MATCH($B323,'KI 2019-20'!$B$9:$B$383,0))</f>
        <v>MD</v>
      </c>
      <c r="F323" t="str">
        <f>INDEX('KI 2019-20'!E$9:E$383,MATCH($B323,'KI 2019-20'!$B$9:$B$383,0))</f>
        <v>P1701</v>
      </c>
      <c r="G323" s="119">
        <v>0</v>
      </c>
      <c r="H323" s="120" t="str">
        <f>INDEX('KI 2019-20'!F$9:F$383,MATCH($B323,'KI 2019-20'!$B$9:$B$383,0))</f>
        <v>Tameside</v>
      </c>
      <c r="I323" s="154">
        <f>_xlfn.IFNA(IF($B323=$B$382,0,INDEX('I.Supplementary 2019-20'!N$8:N$191,MATCH($B323,'I.Supplementary 2019-20'!$B$8:$B$191,0))),INDEX('KI 2019-20'!N$9:N$383,MATCH($B323,'KI 2019-20'!$B$9:$B$383,0)))</f>
        <v>12.894446952950515</v>
      </c>
      <c r="J323" s="153">
        <f>_xlfn.IFNA(IF($B323=$B$382,0,INDEX('I.Supplementary 2019-20'!O$8:O$191,MATCH($B323,'I.Supplementary 2019-20'!$B$8:$B$191,0))),INDEX('KI 2019-20'!O$9:O$383,MATCH($B323,'KI 2019-20'!$B$9:$B$383,0)))</f>
        <v>0.34273518770505862</v>
      </c>
      <c r="K323" s="153">
        <f>_xlfn.IFNA(IF($B323=$B$382,0,INDEX('I.Supplementary 2019-20'!P$8:P$191,MATCH($B323,'I.Supplementary 2019-20'!$B$8:$B$191,0))),INDEX('KI 2019-20'!P$9:P$383,MATCH($B323,'KI 2019-20'!$B$9:$B$383,0)))</f>
        <v>0</v>
      </c>
      <c r="L323" s="153">
        <f>_xlfn.IFNA(IF($B323=$B$382,0,INDEX('I.Supplementary 2019-20'!Q$8:Q$191,MATCH($B323,'I.Supplementary 2019-20'!$B$8:$B$191,0))),INDEX('KI 2019-20'!Q$9:Q$383,MATCH($B323,'KI 2019-20'!$B$9:$B$383,0)))</f>
        <v>0</v>
      </c>
      <c r="M323" s="155">
        <f>_xlfn.IFNA(IF($B323=$B$382,0,INDEX('I.Supplementary 2019-20'!R$8:R$191,MATCH($B323,'I.Supplementary 2019-20'!$B$8:$B$191,0))),INDEX('KI 2019-20'!R$9:R$383,MATCH($B323,'KI 2019-20'!$B$9:$B$383,0)))</f>
        <v>0</v>
      </c>
      <c r="N323" s="153">
        <f>_xlfn.IFNA(IF($B323=$B$382,0,INDEX('I.Supplementary 2019-20'!S$8:S$191,MATCH($B323,'I.Supplementary 2019-20'!$B$8:$B$191,0))),INDEX('KI 2019-20'!S$9:S$383,MATCH($B323,'KI 2019-20'!$B$9:$B$383,0)))</f>
        <v>47.307783899485386</v>
      </c>
      <c r="O323" s="153">
        <f>_xlfn.IFNA(IF($B323=$B$382,0,INDEX('I.Supplementary 2019-20'!T$8:T$191,MATCH($B323,'I.Supplementary 2019-20'!$B$8:$B$191,0))),INDEX('KI 2019-20'!T$9:T$383,MATCH($B323,'KI 2019-20'!$B$9:$B$383,0)))</f>
        <v>8.0877954292310044</v>
      </c>
      <c r="P323" s="153">
        <f>_xlfn.IFNA(IF($B323=$B$382,0,INDEX('I.Supplementary 2019-20'!U$8:U$191,MATCH($B323,'I.Supplementary 2019-20'!$B$8:$B$191,0))),INDEX('KI 2019-20'!U$9:U$383,MATCH($B323,'KI 2019-20'!$B$9:$B$383,0)))</f>
        <v>0</v>
      </c>
      <c r="Q323" s="153">
        <f>_xlfn.IFNA(IF($B323=$B$382,0,INDEX('I.Supplementary 2019-20'!V$8:V$191,MATCH($B323,'I.Supplementary 2019-20'!$B$8:$B$191,0))),INDEX('KI 2019-20'!V$9:V$383,MATCH($B323,'KI 2019-20'!$B$9:$B$383,0)))</f>
        <v>0</v>
      </c>
      <c r="R323" s="155">
        <f>_xlfn.IFNA(IF($B323=$B$382,0,INDEX('I.Supplementary 2019-20'!W$8:W$191,MATCH($B323,'I.Supplementary 2019-20'!$B$8:$B$191,0))),INDEX('KI 2019-20'!W$9:W$383,MATCH($B323,'KI 2019-20'!$B$9:$B$383,0)))</f>
        <v>0</v>
      </c>
      <c r="S323" s="153">
        <f>_xlfn.IFNA(IF($B323=$B$382,0,INDEX('I.Supplementary 2019-20'!X$8:X$191,MATCH($B323,'I.Supplementary 2019-20'!$B$8:$B$191,0))),INDEX('KI 2019-20'!X$9:X$383,MATCH($B323,'KI 2019-20'!$B$9:$B$383,0)))</f>
        <v>60.202230852435903</v>
      </c>
      <c r="T323" s="153">
        <f>_xlfn.IFNA(IF($B323=$B$382,0,INDEX('I.Supplementary 2019-20'!Y$8:Y$191,MATCH($B323,'I.Supplementary 2019-20'!$B$8:$B$191,0))),INDEX('KI 2019-20'!Y$9:Y$383,MATCH($B323,'KI 2019-20'!$B$9:$B$383,0)))</f>
        <v>8.4305306169360623</v>
      </c>
      <c r="U323" s="153">
        <f>_xlfn.IFNA(IF($B323=$B$382,0,INDEX('I.Supplementary 2019-20'!Z$8:Z$191,MATCH($B323,'I.Supplementary 2019-20'!$B$8:$B$191,0))),INDEX('KI 2019-20'!Z$9:Z$383,MATCH($B323,'KI 2019-20'!$B$9:$B$383,0)))</f>
        <v>0</v>
      </c>
      <c r="V323" s="153">
        <f>_xlfn.IFNA(IF($B323=$B$382,0,INDEX('I.Supplementary 2019-20'!AA$8:AA$191,MATCH($B323,'I.Supplementary 2019-20'!$B$8:$B$191,0))),INDEX('KI 2019-20'!AA$9:AA$383,MATCH($B323,'KI 2019-20'!$B$9:$B$383,0)))</f>
        <v>0</v>
      </c>
      <c r="W323" s="155">
        <f>_xlfn.IFNA(IF($B323=$B$382,0,INDEX('I.Supplementary 2019-20'!AB$8:AB$191,MATCH($B323,'I.Supplementary 2019-20'!$B$8:$B$191,0))),INDEX('KI 2019-20'!AB$9:AB$383,MATCH($B323,'KI 2019-20'!$B$9:$B$383,0)))</f>
        <v>0</v>
      </c>
      <c r="Y323" s="154">
        <f>_xlfn.IFNA(IF($B323=$B$382,0,INDEX('I.Supplementary 2019-20'!$I$8:$I$191,MATCH($B323,'I.Supplementary 2019-20'!$B$8:$B$191,0))),INDEX('KI 2019-20'!$I$9:$I$383,MATCH($B323,'KI 2019-20'!$B$9:$B$383,0)))</f>
        <v>13.237182140655573</v>
      </c>
      <c r="Z323" s="153">
        <f>_xlfn.IFNA(IF($B323=$B$382,0,INDEX('I.Supplementary 2019-20'!$J$8:$J$191,MATCH($B323,'I.Supplementary 2019-20'!$B$8:$B$191,0))),INDEX('KI 2019-20'!$J$9:$J$383,MATCH($B323,'KI 2019-20'!$B$9:$B$383,0)))</f>
        <v>55.395579328716387</v>
      </c>
      <c r="AA323" s="155">
        <f>_xlfn.IFNA(IF($B323=$B$382,0,INDEX('I.Supplementary 2019-20'!$H$8:$H$191,MATCH($B323,'I.Supplementary 2019-20'!$B$8:$B$191,0))),INDEX('KI 2019-20'!$H$9:$H$383,MATCH($B323,'KI 2019-20'!$B$9:$B$383,0)))</f>
        <v>68.632761469371957</v>
      </c>
      <c r="AC323" s="156">
        <f>I323*('Other inputs'!$C$6/'Other inputs'!$C$5)</f>
        <v>13.104539774994516</v>
      </c>
      <c r="AD323" s="149">
        <f>IF(B323=$B$35,J323*('Other inputs'!$C$6/'Other inputs'!$C$5)-('Other inputs'!$C$18/1000000),J323*('Other inputs'!$C$6/'Other inputs'!$C$5))</f>
        <v>0.34831946774913292</v>
      </c>
      <c r="AE323" s="149">
        <f>K323*('Other inputs'!$C$6/'Other inputs'!$C$5)</f>
        <v>0</v>
      </c>
      <c r="AF323" s="149">
        <f>L323*('Other inputs'!$C$6/'Other inputs'!$C$5)</f>
        <v>0</v>
      </c>
      <c r="AG323" s="188">
        <f>M323*('Other inputs'!$C$6/'Other inputs'!$C$5)</f>
        <v>0</v>
      </c>
      <c r="AH323" s="149">
        <f>N323*('Other inputs'!$C$6/'Other inputs'!$C$5)</f>
        <v>48.078582822491263</v>
      </c>
      <c r="AI323" s="149">
        <f>O323*('Other inputs'!$C$6/'Other inputs'!$C$5)</f>
        <v>8.2195721368355823</v>
      </c>
      <c r="AJ323" s="149">
        <f>P323*('Other inputs'!$C$6/'Other inputs'!$C$5)</f>
        <v>0</v>
      </c>
      <c r="AK323" s="149">
        <f>Q323*('Other inputs'!$C$6/'Other inputs'!$C$5)</f>
        <v>0</v>
      </c>
      <c r="AL323" s="188">
        <f>R323*('Other inputs'!$C$6/'Other inputs'!$C$5)</f>
        <v>0</v>
      </c>
      <c r="AM323" s="156">
        <f t="shared" si="60"/>
        <v>61.183122597485777</v>
      </c>
      <c r="AN323" s="149">
        <f t="shared" si="61"/>
        <v>8.567891604584716</v>
      </c>
      <c r="AO323" s="149">
        <f t="shared" si="62"/>
        <v>0</v>
      </c>
      <c r="AP323" s="149">
        <f t="shared" si="63"/>
        <v>0</v>
      </c>
      <c r="AQ323" s="188">
        <f t="shared" si="64"/>
        <v>0</v>
      </c>
      <c r="AR323" s="149"/>
      <c r="AS323" s="156">
        <f>IF(D323=$C$171,'Other inputs'!$C$12/1000000,SUM(AC323:AG323))</f>
        <v>13.452859242743649</v>
      </c>
      <c r="AT323" s="200">
        <f>IF(D323=$C$171,$Z$171*('Other inputs'!$C$6/'Other inputs'!$C$5),SUM(AH323:AL323))</f>
        <v>56.298154959326844</v>
      </c>
      <c r="AU323" s="210">
        <f t="shared" si="65"/>
        <v>69.751014202070493</v>
      </c>
      <c r="AV323" s="214"/>
      <c r="AW323" s="199">
        <f>IF($G323=1,0,IF($B323=$B$172,AC323*('Other inputs'!$F$6/'Other inputs'!$F$5)-('Other inputs'!$C$28/1000000),AC323*('Other inputs'!$F$6/'Other inputs'!$F$5)))</f>
        <v>13.177007276054391</v>
      </c>
      <c r="AX323" s="200">
        <f>IF($G323=1,0,IF($B323=$B$172,AD323*('Other inputs'!$F$6/'Other inputs'!$F$5)-('Other inputs'!$C$29/1000000),AD323*('Other inputs'!$F$6/'Other inputs'!$F$5)))</f>
        <v>0.35024565835419719</v>
      </c>
      <c r="AY323" s="200">
        <f>IF($G323=1,0,AE323*('Other inputs'!$F$6/'Other inputs'!$F$5))</f>
        <v>0</v>
      </c>
      <c r="AZ323" s="200">
        <f>IF($G323=1,0,AF323*('Other inputs'!$F$6/'Other inputs'!$F$5))</f>
        <v>0</v>
      </c>
      <c r="BA323" s="200">
        <f>IF($G323=1,0,AG323*('Other inputs'!$F$6/'Other inputs'!$F$5))</f>
        <v>0</v>
      </c>
      <c r="BB323" s="199">
        <f>IF($G323=1,0,AH323*('Other inputs'!$C$7/'Other inputs'!$C$6))</f>
        <v>48.078582822491263</v>
      </c>
      <c r="BC323" s="200">
        <f>IF($G323=1,0,AI323*('Other inputs'!$C$7/'Other inputs'!$C$6))</f>
        <v>8.2195721368355823</v>
      </c>
      <c r="BD323" s="200">
        <f>IF($G323=1,0,AJ323*('Other inputs'!$C$7/'Other inputs'!$C$6))</f>
        <v>0</v>
      </c>
      <c r="BE323" s="200">
        <f>IF($G323=1,0,AK323*('Other inputs'!$C$7/'Other inputs'!$C$6))</f>
        <v>0</v>
      </c>
      <c r="BF323" s="200">
        <f>IF($G323=1,0,AL323*('Other inputs'!$C$7/'Other inputs'!$C$6))</f>
        <v>0</v>
      </c>
      <c r="BG323" s="199">
        <f t="shared" si="66"/>
        <v>61.255590098545653</v>
      </c>
      <c r="BH323" s="200">
        <f t="shared" si="67"/>
        <v>8.5698177951897794</v>
      </c>
      <c r="BI323" s="200">
        <f t="shared" si="68"/>
        <v>0</v>
      </c>
      <c r="BJ323" s="200">
        <f t="shared" si="69"/>
        <v>0</v>
      </c>
      <c r="BK323" s="210">
        <f t="shared" si="70"/>
        <v>0</v>
      </c>
      <c r="BL323" s="200"/>
      <c r="BM323" s="199">
        <f>IF(D323=C$171,'Other inputs'!$C$13/1000000,SUM(AW323:BA323))</f>
        <v>13.527252934408589</v>
      </c>
      <c r="BN323" s="200">
        <f>IF(B323=$B$171,$AT$171*('Other inputs'!$C$7/'Other inputs'!$C$6),SUM(BB323:BF323))</f>
        <v>56.298154959326844</v>
      </c>
      <c r="BO323" s="188">
        <f t="shared" si="71"/>
        <v>69.825407893735431</v>
      </c>
    </row>
    <row r="324" spans="2:67">
      <c r="B324" s="121" t="str">
        <f>'KI 2019-20'!B325</f>
        <v>E3439</v>
      </c>
      <c r="C324" s="160" t="str">
        <f t="shared" si="58"/>
        <v>E3439</v>
      </c>
      <c r="D324" s="160" t="str">
        <f t="shared" si="59"/>
        <v>E3439</v>
      </c>
      <c r="E324" t="str">
        <f>INDEX('KI 2019-20'!D$9:D$383,MATCH($B324,'KI 2019-20'!$B$9:$B$383,0))</f>
        <v>SD</v>
      </c>
      <c r="F324" t="str">
        <f>INDEX('KI 2019-20'!E$9:E$383,MATCH($B324,'KI 2019-20'!$B$9:$B$383,0))</f>
        <v>P1902</v>
      </c>
      <c r="G324" s="119">
        <v>0</v>
      </c>
      <c r="H324" s="120" t="str">
        <f>INDEX('KI 2019-20'!F$9:F$383,MATCH($B324,'KI 2019-20'!$B$9:$B$383,0))</f>
        <v>Tamworth</v>
      </c>
      <c r="I324" s="154">
        <f>_xlfn.IFNA(IF($B324=$B$382,0,INDEX('I.Supplementary 2019-20'!N$8:N$191,MATCH($B324,'I.Supplementary 2019-20'!$B$8:$B$191,0))),INDEX('KI 2019-20'!N$9:N$383,MATCH($B324,'KI 2019-20'!$B$9:$B$383,0)))</f>
        <v>0</v>
      </c>
      <c r="J324" s="153">
        <f>_xlfn.IFNA(IF($B324=$B$382,0,INDEX('I.Supplementary 2019-20'!O$8:O$191,MATCH($B324,'I.Supplementary 2019-20'!$B$8:$B$191,0))),INDEX('KI 2019-20'!O$9:O$383,MATCH($B324,'KI 2019-20'!$B$9:$B$383,0)))</f>
        <v>0.18452885133156552</v>
      </c>
      <c r="K324" s="153">
        <f>_xlfn.IFNA(IF($B324=$B$382,0,INDEX('I.Supplementary 2019-20'!P$8:P$191,MATCH($B324,'I.Supplementary 2019-20'!$B$8:$B$191,0))),INDEX('KI 2019-20'!P$9:P$383,MATCH($B324,'KI 2019-20'!$B$9:$B$383,0)))</f>
        <v>0</v>
      </c>
      <c r="L324" s="153">
        <f>_xlfn.IFNA(IF($B324=$B$382,0,INDEX('I.Supplementary 2019-20'!Q$8:Q$191,MATCH($B324,'I.Supplementary 2019-20'!$B$8:$B$191,0))),INDEX('KI 2019-20'!Q$9:Q$383,MATCH($B324,'KI 2019-20'!$B$9:$B$383,0)))</f>
        <v>0</v>
      </c>
      <c r="M324" s="155">
        <f>_xlfn.IFNA(IF($B324=$B$382,0,INDEX('I.Supplementary 2019-20'!R$8:R$191,MATCH($B324,'I.Supplementary 2019-20'!$B$8:$B$191,0))),INDEX('KI 2019-20'!R$9:R$383,MATCH($B324,'KI 2019-20'!$B$9:$B$383,0)))</f>
        <v>0</v>
      </c>
      <c r="N324" s="153">
        <f>_xlfn.IFNA(IF($B324=$B$382,0,INDEX('I.Supplementary 2019-20'!S$8:S$191,MATCH($B324,'I.Supplementary 2019-20'!$B$8:$B$191,0))),INDEX('KI 2019-20'!S$9:S$383,MATCH($B324,'KI 2019-20'!$B$9:$B$383,0)))</f>
        <v>0</v>
      </c>
      <c r="O324" s="153">
        <f>_xlfn.IFNA(IF($B324=$B$382,0,INDEX('I.Supplementary 2019-20'!T$8:T$191,MATCH($B324,'I.Supplementary 2019-20'!$B$8:$B$191,0))),INDEX('KI 2019-20'!T$9:T$383,MATCH($B324,'KI 2019-20'!$B$9:$B$383,0)))</f>
        <v>2.3010150892066936</v>
      </c>
      <c r="P324" s="153">
        <f>_xlfn.IFNA(IF($B324=$B$382,0,INDEX('I.Supplementary 2019-20'!U$8:U$191,MATCH($B324,'I.Supplementary 2019-20'!$B$8:$B$191,0))),INDEX('KI 2019-20'!U$9:U$383,MATCH($B324,'KI 2019-20'!$B$9:$B$383,0)))</f>
        <v>0</v>
      </c>
      <c r="Q324" s="153">
        <f>_xlfn.IFNA(IF($B324=$B$382,0,INDEX('I.Supplementary 2019-20'!V$8:V$191,MATCH($B324,'I.Supplementary 2019-20'!$B$8:$B$191,0))),INDEX('KI 2019-20'!V$9:V$383,MATCH($B324,'KI 2019-20'!$B$9:$B$383,0)))</f>
        <v>0</v>
      </c>
      <c r="R324" s="155">
        <f>_xlfn.IFNA(IF($B324=$B$382,0,INDEX('I.Supplementary 2019-20'!W$8:W$191,MATCH($B324,'I.Supplementary 2019-20'!$B$8:$B$191,0))),INDEX('KI 2019-20'!W$9:W$383,MATCH($B324,'KI 2019-20'!$B$9:$B$383,0)))</f>
        <v>0</v>
      </c>
      <c r="S324" s="153">
        <f>_xlfn.IFNA(IF($B324=$B$382,0,INDEX('I.Supplementary 2019-20'!X$8:X$191,MATCH($B324,'I.Supplementary 2019-20'!$B$8:$B$191,0))),INDEX('KI 2019-20'!X$9:X$383,MATCH($B324,'KI 2019-20'!$B$9:$B$383,0)))</f>
        <v>0</v>
      </c>
      <c r="T324" s="153">
        <f>_xlfn.IFNA(IF($B324=$B$382,0,INDEX('I.Supplementary 2019-20'!Y$8:Y$191,MATCH($B324,'I.Supplementary 2019-20'!$B$8:$B$191,0))),INDEX('KI 2019-20'!Y$9:Y$383,MATCH($B324,'KI 2019-20'!$B$9:$B$383,0)))</f>
        <v>2.4855439405382591</v>
      </c>
      <c r="U324" s="153">
        <f>_xlfn.IFNA(IF($B324=$B$382,0,INDEX('I.Supplementary 2019-20'!Z$8:Z$191,MATCH($B324,'I.Supplementary 2019-20'!$B$8:$B$191,0))),INDEX('KI 2019-20'!Z$9:Z$383,MATCH($B324,'KI 2019-20'!$B$9:$B$383,0)))</f>
        <v>0</v>
      </c>
      <c r="V324" s="153">
        <f>_xlfn.IFNA(IF($B324=$B$382,0,INDEX('I.Supplementary 2019-20'!AA$8:AA$191,MATCH($B324,'I.Supplementary 2019-20'!$B$8:$B$191,0))),INDEX('KI 2019-20'!AA$9:AA$383,MATCH($B324,'KI 2019-20'!$B$9:$B$383,0)))</f>
        <v>0</v>
      </c>
      <c r="W324" s="155">
        <f>_xlfn.IFNA(IF($B324=$B$382,0,INDEX('I.Supplementary 2019-20'!AB$8:AB$191,MATCH($B324,'I.Supplementary 2019-20'!$B$8:$B$191,0))),INDEX('KI 2019-20'!AB$9:AB$383,MATCH($B324,'KI 2019-20'!$B$9:$B$383,0)))</f>
        <v>0</v>
      </c>
      <c r="Y324" s="154">
        <f>_xlfn.IFNA(IF($B324=$B$382,0,INDEX('I.Supplementary 2019-20'!$I$8:$I$191,MATCH($B324,'I.Supplementary 2019-20'!$B$8:$B$191,0))),INDEX('KI 2019-20'!$I$9:$I$383,MATCH($B324,'KI 2019-20'!$B$9:$B$383,0)))</f>
        <v>0.18452885133156552</v>
      </c>
      <c r="Z324" s="153">
        <f>_xlfn.IFNA(IF($B324=$B$382,0,INDEX('I.Supplementary 2019-20'!$J$8:$J$191,MATCH($B324,'I.Supplementary 2019-20'!$B$8:$B$191,0))),INDEX('KI 2019-20'!$J$9:$J$383,MATCH($B324,'KI 2019-20'!$B$9:$B$383,0)))</f>
        <v>2.3010150892066936</v>
      </c>
      <c r="AA324" s="155">
        <f>_xlfn.IFNA(IF($B324=$B$382,0,INDEX('I.Supplementary 2019-20'!$H$8:$H$191,MATCH($B324,'I.Supplementary 2019-20'!$B$8:$B$191,0))),INDEX('KI 2019-20'!$H$9:$H$383,MATCH($B324,'KI 2019-20'!$B$9:$B$383,0)))</f>
        <v>2.4855439405382591</v>
      </c>
      <c r="AC324" s="156">
        <f>I324*('Other inputs'!$C$6/'Other inputs'!$C$5)</f>
        <v>0</v>
      </c>
      <c r="AD324" s="149">
        <f>IF(B324=$B$35,J324*('Other inputs'!$C$6/'Other inputs'!$C$5)-('Other inputs'!$C$18/1000000),J324*('Other inputs'!$C$6/'Other inputs'!$C$5))</f>
        <v>0.18753543139399428</v>
      </c>
      <c r="AE324" s="149">
        <f>K324*('Other inputs'!$C$6/'Other inputs'!$C$5)</f>
        <v>0</v>
      </c>
      <c r="AF324" s="149">
        <f>L324*('Other inputs'!$C$6/'Other inputs'!$C$5)</f>
        <v>0</v>
      </c>
      <c r="AG324" s="188">
        <f>M324*('Other inputs'!$C$6/'Other inputs'!$C$5)</f>
        <v>0</v>
      </c>
      <c r="AH324" s="149">
        <f>N324*('Other inputs'!$C$6/'Other inputs'!$C$5)</f>
        <v>0</v>
      </c>
      <c r="AI324" s="149">
        <f>O324*('Other inputs'!$C$6/'Other inputs'!$C$5)</f>
        <v>2.3385061700898984</v>
      </c>
      <c r="AJ324" s="149">
        <f>P324*('Other inputs'!$C$6/'Other inputs'!$C$5)</f>
        <v>0</v>
      </c>
      <c r="AK324" s="149">
        <f>Q324*('Other inputs'!$C$6/'Other inputs'!$C$5)</f>
        <v>0</v>
      </c>
      <c r="AL324" s="188">
        <f>R324*('Other inputs'!$C$6/'Other inputs'!$C$5)</f>
        <v>0</v>
      </c>
      <c r="AM324" s="156">
        <f t="shared" si="60"/>
        <v>0</v>
      </c>
      <c r="AN324" s="149">
        <f t="shared" si="61"/>
        <v>2.5260416014838927</v>
      </c>
      <c r="AO324" s="149">
        <f t="shared" si="62"/>
        <v>0</v>
      </c>
      <c r="AP324" s="149">
        <f t="shared" si="63"/>
        <v>0</v>
      </c>
      <c r="AQ324" s="188">
        <f t="shared" si="64"/>
        <v>0</v>
      </c>
      <c r="AR324" s="149"/>
      <c r="AS324" s="156">
        <f>IF(D324=$C$171,'Other inputs'!$C$12/1000000,SUM(AC324:AG324))</f>
        <v>0.18753543139399428</v>
      </c>
      <c r="AT324" s="200">
        <f>IF(D324=$C$171,$Z$171*('Other inputs'!$C$6/'Other inputs'!$C$5),SUM(AH324:AL324))</f>
        <v>2.3385061700898984</v>
      </c>
      <c r="AU324" s="210">
        <f t="shared" si="65"/>
        <v>2.5260416014838927</v>
      </c>
      <c r="AV324" s="214"/>
      <c r="AW324" s="199">
        <f>IF($G324=1,0,IF($B324=$B$172,AC324*('Other inputs'!$F$6/'Other inputs'!$F$5)-('Other inputs'!$C$28/1000000),AC324*('Other inputs'!$F$6/'Other inputs'!$F$5)))</f>
        <v>0</v>
      </c>
      <c r="AX324" s="200">
        <f>IF($G324=1,0,IF($B324=$B$172,AD324*('Other inputs'!$F$6/'Other inputs'!$F$5)-('Other inputs'!$C$29/1000000),AD324*('Other inputs'!$F$6/'Other inputs'!$F$5)))</f>
        <v>0.18857249368741727</v>
      </c>
      <c r="AY324" s="200">
        <f>IF($G324=1,0,AE324*('Other inputs'!$F$6/'Other inputs'!$F$5))</f>
        <v>0</v>
      </c>
      <c r="AZ324" s="200">
        <f>IF($G324=1,0,AF324*('Other inputs'!$F$6/'Other inputs'!$F$5))</f>
        <v>0</v>
      </c>
      <c r="BA324" s="200">
        <f>IF($G324=1,0,AG324*('Other inputs'!$F$6/'Other inputs'!$F$5))</f>
        <v>0</v>
      </c>
      <c r="BB324" s="199">
        <f>IF($G324=1,0,AH324*('Other inputs'!$C$7/'Other inputs'!$C$6))</f>
        <v>0</v>
      </c>
      <c r="BC324" s="200">
        <f>IF($G324=1,0,AI324*('Other inputs'!$C$7/'Other inputs'!$C$6))</f>
        <v>2.3385061700898984</v>
      </c>
      <c r="BD324" s="200">
        <f>IF($G324=1,0,AJ324*('Other inputs'!$C$7/'Other inputs'!$C$6))</f>
        <v>0</v>
      </c>
      <c r="BE324" s="200">
        <f>IF($G324=1,0,AK324*('Other inputs'!$C$7/'Other inputs'!$C$6))</f>
        <v>0</v>
      </c>
      <c r="BF324" s="200">
        <f>IF($G324=1,0,AL324*('Other inputs'!$C$7/'Other inputs'!$C$6))</f>
        <v>0</v>
      </c>
      <c r="BG324" s="199">
        <f t="shared" si="66"/>
        <v>0</v>
      </c>
      <c r="BH324" s="200">
        <f t="shared" si="67"/>
        <v>2.5270786637773157</v>
      </c>
      <c r="BI324" s="200">
        <f t="shared" si="68"/>
        <v>0</v>
      </c>
      <c r="BJ324" s="200">
        <f t="shared" si="69"/>
        <v>0</v>
      </c>
      <c r="BK324" s="210">
        <f t="shared" si="70"/>
        <v>0</v>
      </c>
      <c r="BL324" s="200"/>
      <c r="BM324" s="199">
        <f>IF(D324=C$171,'Other inputs'!$C$13/1000000,SUM(AW324:BA324))</f>
        <v>0.18857249368741727</v>
      </c>
      <c r="BN324" s="200">
        <f>IF(B324=$B$171,$AT$171*('Other inputs'!$C$7/'Other inputs'!$C$6),SUM(BB324:BF324))</f>
        <v>2.3385061700898984</v>
      </c>
      <c r="BO324" s="188">
        <f t="shared" si="71"/>
        <v>2.5270786637773157</v>
      </c>
    </row>
    <row r="325" spans="2:67">
      <c r="B325" s="121" t="str">
        <f>'KI 2019-20'!B326</f>
        <v>E3639</v>
      </c>
      <c r="C325" s="160" t="str">
        <f t="shared" si="58"/>
        <v>E3639</v>
      </c>
      <c r="D325" s="160" t="str">
        <f t="shared" si="59"/>
        <v>E3639</v>
      </c>
      <c r="E325" t="str">
        <f>INDEX('KI 2019-20'!D$9:D$383,MATCH($B325,'KI 2019-20'!$B$9:$B$383,0))</f>
        <v>SD</v>
      </c>
      <c r="F325">
        <f>INDEX('KI 2019-20'!E$9:E$383,MATCH($B325,'KI 2019-20'!$B$9:$B$383,0))</f>
        <v>0</v>
      </c>
      <c r="G325" s="119">
        <v>0</v>
      </c>
      <c r="H325" s="120" t="str">
        <f>INDEX('KI 2019-20'!F$9:F$383,MATCH($B325,'KI 2019-20'!$B$9:$B$383,0))</f>
        <v>Tandridge</v>
      </c>
      <c r="I325" s="154">
        <f>_xlfn.IFNA(IF($B325=$B$382,0,INDEX('I.Supplementary 2019-20'!N$8:N$191,MATCH($B325,'I.Supplementary 2019-20'!$B$8:$B$191,0))),INDEX('KI 2019-20'!N$9:N$383,MATCH($B325,'KI 2019-20'!$B$9:$B$383,0)))</f>
        <v>0</v>
      </c>
      <c r="J325" s="153">
        <f>_xlfn.IFNA(IF($B325=$B$382,0,INDEX('I.Supplementary 2019-20'!O$8:O$191,MATCH($B325,'I.Supplementary 2019-20'!$B$8:$B$191,0))),INDEX('KI 2019-20'!O$9:O$383,MATCH($B325,'KI 2019-20'!$B$9:$B$383,0)))</f>
        <v>0</v>
      </c>
      <c r="K325" s="153">
        <f>_xlfn.IFNA(IF($B325=$B$382,0,INDEX('I.Supplementary 2019-20'!P$8:P$191,MATCH($B325,'I.Supplementary 2019-20'!$B$8:$B$191,0))),INDEX('KI 2019-20'!P$9:P$383,MATCH($B325,'KI 2019-20'!$B$9:$B$383,0)))</f>
        <v>0</v>
      </c>
      <c r="L325" s="153">
        <f>_xlfn.IFNA(IF($B325=$B$382,0,INDEX('I.Supplementary 2019-20'!Q$8:Q$191,MATCH($B325,'I.Supplementary 2019-20'!$B$8:$B$191,0))),INDEX('KI 2019-20'!Q$9:Q$383,MATCH($B325,'KI 2019-20'!$B$9:$B$383,0)))</f>
        <v>0</v>
      </c>
      <c r="M325" s="155">
        <f>_xlfn.IFNA(IF($B325=$B$382,0,INDEX('I.Supplementary 2019-20'!R$8:R$191,MATCH($B325,'I.Supplementary 2019-20'!$B$8:$B$191,0))),INDEX('KI 2019-20'!R$9:R$383,MATCH($B325,'KI 2019-20'!$B$9:$B$383,0)))</f>
        <v>0</v>
      </c>
      <c r="N325" s="153">
        <f>_xlfn.IFNA(IF($B325=$B$382,0,INDEX('I.Supplementary 2019-20'!S$8:S$191,MATCH($B325,'I.Supplementary 2019-20'!$B$8:$B$191,0))),INDEX('KI 2019-20'!S$9:S$383,MATCH($B325,'KI 2019-20'!$B$9:$B$383,0)))</f>
        <v>0</v>
      </c>
      <c r="O325" s="153">
        <f>_xlfn.IFNA(IF($B325=$B$382,0,INDEX('I.Supplementary 2019-20'!T$8:T$191,MATCH($B325,'I.Supplementary 2019-20'!$B$8:$B$191,0))),INDEX('KI 2019-20'!T$9:T$383,MATCH($B325,'KI 2019-20'!$B$9:$B$383,0)))</f>
        <v>1.435767209527596</v>
      </c>
      <c r="P325" s="153">
        <f>_xlfn.IFNA(IF($B325=$B$382,0,INDEX('I.Supplementary 2019-20'!U$8:U$191,MATCH($B325,'I.Supplementary 2019-20'!$B$8:$B$191,0))),INDEX('KI 2019-20'!U$9:U$383,MATCH($B325,'KI 2019-20'!$B$9:$B$383,0)))</f>
        <v>0</v>
      </c>
      <c r="Q325" s="153">
        <f>_xlfn.IFNA(IF($B325=$B$382,0,INDEX('I.Supplementary 2019-20'!V$8:V$191,MATCH($B325,'I.Supplementary 2019-20'!$B$8:$B$191,0))),INDEX('KI 2019-20'!V$9:V$383,MATCH($B325,'KI 2019-20'!$B$9:$B$383,0)))</f>
        <v>0</v>
      </c>
      <c r="R325" s="155">
        <f>_xlfn.IFNA(IF($B325=$B$382,0,INDEX('I.Supplementary 2019-20'!W$8:W$191,MATCH($B325,'I.Supplementary 2019-20'!$B$8:$B$191,0))),INDEX('KI 2019-20'!W$9:W$383,MATCH($B325,'KI 2019-20'!$B$9:$B$383,0)))</f>
        <v>0</v>
      </c>
      <c r="S325" s="153">
        <f>_xlfn.IFNA(IF($B325=$B$382,0,INDEX('I.Supplementary 2019-20'!X$8:X$191,MATCH($B325,'I.Supplementary 2019-20'!$B$8:$B$191,0))),INDEX('KI 2019-20'!X$9:X$383,MATCH($B325,'KI 2019-20'!$B$9:$B$383,0)))</f>
        <v>0</v>
      </c>
      <c r="T325" s="153">
        <f>_xlfn.IFNA(IF($B325=$B$382,0,INDEX('I.Supplementary 2019-20'!Y$8:Y$191,MATCH($B325,'I.Supplementary 2019-20'!$B$8:$B$191,0))),INDEX('KI 2019-20'!Y$9:Y$383,MATCH($B325,'KI 2019-20'!$B$9:$B$383,0)))</f>
        <v>1.435767209527596</v>
      </c>
      <c r="U325" s="153">
        <f>_xlfn.IFNA(IF($B325=$B$382,0,INDEX('I.Supplementary 2019-20'!Z$8:Z$191,MATCH($B325,'I.Supplementary 2019-20'!$B$8:$B$191,0))),INDEX('KI 2019-20'!Z$9:Z$383,MATCH($B325,'KI 2019-20'!$B$9:$B$383,0)))</f>
        <v>0</v>
      </c>
      <c r="V325" s="153">
        <f>_xlfn.IFNA(IF($B325=$B$382,0,INDEX('I.Supplementary 2019-20'!AA$8:AA$191,MATCH($B325,'I.Supplementary 2019-20'!$B$8:$B$191,0))),INDEX('KI 2019-20'!AA$9:AA$383,MATCH($B325,'KI 2019-20'!$B$9:$B$383,0)))</f>
        <v>0</v>
      </c>
      <c r="W325" s="155">
        <f>_xlfn.IFNA(IF($B325=$B$382,0,INDEX('I.Supplementary 2019-20'!AB$8:AB$191,MATCH($B325,'I.Supplementary 2019-20'!$B$8:$B$191,0))),INDEX('KI 2019-20'!AB$9:AB$383,MATCH($B325,'KI 2019-20'!$B$9:$B$383,0)))</f>
        <v>0</v>
      </c>
      <c r="Y325" s="154">
        <f>_xlfn.IFNA(IF($B325=$B$382,0,INDEX('I.Supplementary 2019-20'!$I$8:$I$191,MATCH($B325,'I.Supplementary 2019-20'!$B$8:$B$191,0))),INDEX('KI 2019-20'!$I$9:$I$383,MATCH($B325,'KI 2019-20'!$B$9:$B$383,0)))</f>
        <v>0</v>
      </c>
      <c r="Z325" s="153">
        <f>_xlfn.IFNA(IF($B325=$B$382,0,INDEX('I.Supplementary 2019-20'!$J$8:$J$191,MATCH($B325,'I.Supplementary 2019-20'!$B$8:$B$191,0))),INDEX('KI 2019-20'!$J$9:$J$383,MATCH($B325,'KI 2019-20'!$B$9:$B$383,0)))</f>
        <v>1.435767209527596</v>
      </c>
      <c r="AA325" s="155">
        <f>_xlfn.IFNA(IF($B325=$B$382,0,INDEX('I.Supplementary 2019-20'!$H$8:$H$191,MATCH($B325,'I.Supplementary 2019-20'!$B$8:$B$191,0))),INDEX('KI 2019-20'!$H$9:$H$383,MATCH($B325,'KI 2019-20'!$B$9:$B$383,0)))</f>
        <v>1.435767209527596</v>
      </c>
      <c r="AC325" s="156">
        <f>I325*('Other inputs'!$C$6/'Other inputs'!$C$5)</f>
        <v>0</v>
      </c>
      <c r="AD325" s="149">
        <f>IF(B325=$B$35,J325*('Other inputs'!$C$6/'Other inputs'!$C$5)-('Other inputs'!$C$18/1000000),J325*('Other inputs'!$C$6/'Other inputs'!$C$5))</f>
        <v>0</v>
      </c>
      <c r="AE325" s="149">
        <f>K325*('Other inputs'!$C$6/'Other inputs'!$C$5)</f>
        <v>0</v>
      </c>
      <c r="AF325" s="149">
        <f>L325*('Other inputs'!$C$6/'Other inputs'!$C$5)</f>
        <v>0</v>
      </c>
      <c r="AG325" s="188">
        <f>M325*('Other inputs'!$C$6/'Other inputs'!$C$5)</f>
        <v>0</v>
      </c>
      <c r="AH325" s="149">
        <f>N325*('Other inputs'!$C$6/'Other inputs'!$C$5)</f>
        <v>0</v>
      </c>
      <c r="AI325" s="149">
        <f>O325*('Other inputs'!$C$6/'Other inputs'!$C$5)</f>
        <v>1.4591605652836463</v>
      </c>
      <c r="AJ325" s="149">
        <f>P325*('Other inputs'!$C$6/'Other inputs'!$C$5)</f>
        <v>0</v>
      </c>
      <c r="AK325" s="149">
        <f>Q325*('Other inputs'!$C$6/'Other inputs'!$C$5)</f>
        <v>0</v>
      </c>
      <c r="AL325" s="188">
        <f>R325*('Other inputs'!$C$6/'Other inputs'!$C$5)</f>
        <v>0</v>
      </c>
      <c r="AM325" s="156">
        <f t="shared" si="60"/>
        <v>0</v>
      </c>
      <c r="AN325" s="149">
        <f t="shared" si="61"/>
        <v>1.4591605652836463</v>
      </c>
      <c r="AO325" s="149">
        <f t="shared" si="62"/>
        <v>0</v>
      </c>
      <c r="AP325" s="149">
        <f t="shared" si="63"/>
        <v>0</v>
      </c>
      <c r="AQ325" s="188">
        <f t="shared" si="64"/>
        <v>0</v>
      </c>
      <c r="AR325" s="149"/>
      <c r="AS325" s="156">
        <f>IF(D325=$C$171,'Other inputs'!$C$12/1000000,SUM(AC325:AG325))</f>
        <v>0</v>
      </c>
      <c r="AT325" s="200">
        <f>IF(D325=$C$171,$Z$171*('Other inputs'!$C$6/'Other inputs'!$C$5),SUM(AH325:AL325))</f>
        <v>1.4591605652836463</v>
      </c>
      <c r="AU325" s="210">
        <f t="shared" si="65"/>
        <v>1.4591605652836463</v>
      </c>
      <c r="AV325" s="214"/>
      <c r="AW325" s="199">
        <f>IF($G325=1,0,IF($B325=$B$172,AC325*('Other inputs'!$F$6/'Other inputs'!$F$5)-('Other inputs'!$C$28/1000000),AC325*('Other inputs'!$F$6/'Other inputs'!$F$5)))</f>
        <v>0</v>
      </c>
      <c r="AX325" s="200">
        <f>IF($G325=1,0,IF($B325=$B$172,AD325*('Other inputs'!$F$6/'Other inputs'!$F$5)-('Other inputs'!$C$29/1000000),AD325*('Other inputs'!$F$6/'Other inputs'!$F$5)))</f>
        <v>0</v>
      </c>
      <c r="AY325" s="200">
        <f>IF($G325=1,0,AE325*('Other inputs'!$F$6/'Other inputs'!$F$5))</f>
        <v>0</v>
      </c>
      <c r="AZ325" s="200">
        <f>IF($G325=1,0,AF325*('Other inputs'!$F$6/'Other inputs'!$F$5))</f>
        <v>0</v>
      </c>
      <c r="BA325" s="200">
        <f>IF($G325=1,0,AG325*('Other inputs'!$F$6/'Other inputs'!$F$5))</f>
        <v>0</v>
      </c>
      <c r="BB325" s="199">
        <f>IF($G325=1,0,AH325*('Other inputs'!$C$7/'Other inputs'!$C$6))</f>
        <v>0</v>
      </c>
      <c r="BC325" s="200">
        <f>IF($G325=1,0,AI325*('Other inputs'!$C$7/'Other inputs'!$C$6))</f>
        <v>1.4591605652836463</v>
      </c>
      <c r="BD325" s="200">
        <f>IF($G325=1,0,AJ325*('Other inputs'!$C$7/'Other inputs'!$C$6))</f>
        <v>0</v>
      </c>
      <c r="BE325" s="200">
        <f>IF($G325=1,0,AK325*('Other inputs'!$C$7/'Other inputs'!$C$6))</f>
        <v>0</v>
      </c>
      <c r="BF325" s="200">
        <f>IF($G325=1,0,AL325*('Other inputs'!$C$7/'Other inputs'!$C$6))</f>
        <v>0</v>
      </c>
      <c r="BG325" s="199">
        <f t="shared" si="66"/>
        <v>0</v>
      </c>
      <c r="BH325" s="200">
        <f t="shared" si="67"/>
        <v>1.4591605652836463</v>
      </c>
      <c r="BI325" s="200">
        <f t="shared" si="68"/>
        <v>0</v>
      </c>
      <c r="BJ325" s="200">
        <f t="shared" si="69"/>
        <v>0</v>
      </c>
      <c r="BK325" s="210">
        <f t="shared" si="70"/>
        <v>0</v>
      </c>
      <c r="BL325" s="200"/>
      <c r="BM325" s="199">
        <f>IF(D325=C$171,'Other inputs'!$C$13/1000000,SUM(AW325:BA325))</f>
        <v>0</v>
      </c>
      <c r="BN325" s="200">
        <f>IF(B325=$B$171,$AT$171*('Other inputs'!$C$7/'Other inputs'!$C$6),SUM(BB325:BF325))</f>
        <v>1.4591605652836463</v>
      </c>
      <c r="BO325" s="188">
        <f t="shared" si="71"/>
        <v>1.4591605652836463</v>
      </c>
    </row>
    <row r="326" spans="2:67">
      <c r="B326" s="121" t="str">
        <f>'KI 2019-20'!B327</f>
        <v>E1137</v>
      </c>
      <c r="C326" s="160" t="str">
        <f t="shared" si="58"/>
        <v>E1137</v>
      </c>
      <c r="D326" s="160" t="str">
        <f t="shared" si="59"/>
        <v>E1137</v>
      </c>
      <c r="E326" t="str">
        <f>INDEX('KI 2019-20'!D$9:D$383,MATCH($B326,'KI 2019-20'!$B$9:$B$383,0))</f>
        <v>SD</v>
      </c>
      <c r="F326">
        <f>INDEX('KI 2019-20'!E$9:E$383,MATCH($B326,'KI 2019-20'!$B$9:$B$383,0))</f>
        <v>0</v>
      </c>
      <c r="G326" s="119">
        <v>0</v>
      </c>
      <c r="H326" s="120" t="str">
        <f>INDEX('KI 2019-20'!F$9:F$383,MATCH($B326,'KI 2019-20'!$B$9:$B$383,0))</f>
        <v>Teignbridge</v>
      </c>
      <c r="I326" s="154">
        <f>_xlfn.IFNA(IF($B326=$B$382,0,INDEX('I.Supplementary 2019-20'!N$8:N$191,MATCH($B326,'I.Supplementary 2019-20'!$B$8:$B$191,0))),INDEX('KI 2019-20'!N$9:N$383,MATCH($B326,'KI 2019-20'!$B$9:$B$383,0)))</f>
        <v>0</v>
      </c>
      <c r="J326" s="153">
        <f>_xlfn.IFNA(IF($B326=$B$382,0,INDEX('I.Supplementary 2019-20'!O$8:O$191,MATCH($B326,'I.Supplementary 2019-20'!$B$8:$B$191,0))),INDEX('KI 2019-20'!O$9:O$383,MATCH($B326,'KI 2019-20'!$B$9:$B$383,0)))</f>
        <v>0</v>
      </c>
      <c r="K326" s="153">
        <f>_xlfn.IFNA(IF($B326=$B$382,0,INDEX('I.Supplementary 2019-20'!P$8:P$191,MATCH($B326,'I.Supplementary 2019-20'!$B$8:$B$191,0))),INDEX('KI 2019-20'!P$9:P$383,MATCH($B326,'KI 2019-20'!$B$9:$B$383,0)))</f>
        <v>0</v>
      </c>
      <c r="L326" s="153">
        <f>_xlfn.IFNA(IF($B326=$B$382,0,INDEX('I.Supplementary 2019-20'!Q$8:Q$191,MATCH($B326,'I.Supplementary 2019-20'!$B$8:$B$191,0))),INDEX('KI 2019-20'!Q$9:Q$383,MATCH($B326,'KI 2019-20'!$B$9:$B$383,0)))</f>
        <v>0</v>
      </c>
      <c r="M326" s="155">
        <f>_xlfn.IFNA(IF($B326=$B$382,0,INDEX('I.Supplementary 2019-20'!R$8:R$191,MATCH($B326,'I.Supplementary 2019-20'!$B$8:$B$191,0))),INDEX('KI 2019-20'!R$9:R$383,MATCH($B326,'KI 2019-20'!$B$9:$B$383,0)))</f>
        <v>0</v>
      </c>
      <c r="N326" s="153">
        <f>_xlfn.IFNA(IF($B326=$B$382,0,INDEX('I.Supplementary 2019-20'!S$8:S$191,MATCH($B326,'I.Supplementary 2019-20'!$B$8:$B$191,0))),INDEX('KI 2019-20'!S$9:S$383,MATCH($B326,'KI 2019-20'!$B$9:$B$383,0)))</f>
        <v>0</v>
      </c>
      <c r="O326" s="153">
        <f>_xlfn.IFNA(IF($B326=$B$382,0,INDEX('I.Supplementary 2019-20'!T$8:T$191,MATCH($B326,'I.Supplementary 2019-20'!$B$8:$B$191,0))),INDEX('KI 2019-20'!T$9:T$383,MATCH($B326,'KI 2019-20'!$B$9:$B$383,0)))</f>
        <v>3.3393853376271387</v>
      </c>
      <c r="P326" s="153">
        <f>_xlfn.IFNA(IF($B326=$B$382,0,INDEX('I.Supplementary 2019-20'!U$8:U$191,MATCH($B326,'I.Supplementary 2019-20'!$B$8:$B$191,0))),INDEX('KI 2019-20'!U$9:U$383,MATCH($B326,'KI 2019-20'!$B$9:$B$383,0)))</f>
        <v>0</v>
      </c>
      <c r="Q326" s="153">
        <f>_xlfn.IFNA(IF($B326=$B$382,0,INDEX('I.Supplementary 2019-20'!V$8:V$191,MATCH($B326,'I.Supplementary 2019-20'!$B$8:$B$191,0))),INDEX('KI 2019-20'!V$9:V$383,MATCH($B326,'KI 2019-20'!$B$9:$B$383,0)))</f>
        <v>0</v>
      </c>
      <c r="R326" s="155">
        <f>_xlfn.IFNA(IF($B326=$B$382,0,INDEX('I.Supplementary 2019-20'!W$8:W$191,MATCH($B326,'I.Supplementary 2019-20'!$B$8:$B$191,0))),INDEX('KI 2019-20'!W$9:W$383,MATCH($B326,'KI 2019-20'!$B$9:$B$383,0)))</f>
        <v>0</v>
      </c>
      <c r="S326" s="153">
        <f>_xlfn.IFNA(IF($B326=$B$382,0,INDEX('I.Supplementary 2019-20'!X$8:X$191,MATCH($B326,'I.Supplementary 2019-20'!$B$8:$B$191,0))),INDEX('KI 2019-20'!X$9:X$383,MATCH($B326,'KI 2019-20'!$B$9:$B$383,0)))</f>
        <v>0</v>
      </c>
      <c r="T326" s="153">
        <f>_xlfn.IFNA(IF($B326=$B$382,0,INDEX('I.Supplementary 2019-20'!Y$8:Y$191,MATCH($B326,'I.Supplementary 2019-20'!$B$8:$B$191,0))),INDEX('KI 2019-20'!Y$9:Y$383,MATCH($B326,'KI 2019-20'!$B$9:$B$383,0)))</f>
        <v>3.3393853376271387</v>
      </c>
      <c r="U326" s="153">
        <f>_xlfn.IFNA(IF($B326=$B$382,0,INDEX('I.Supplementary 2019-20'!Z$8:Z$191,MATCH($B326,'I.Supplementary 2019-20'!$B$8:$B$191,0))),INDEX('KI 2019-20'!Z$9:Z$383,MATCH($B326,'KI 2019-20'!$B$9:$B$383,0)))</f>
        <v>0</v>
      </c>
      <c r="V326" s="153">
        <f>_xlfn.IFNA(IF($B326=$B$382,0,INDEX('I.Supplementary 2019-20'!AA$8:AA$191,MATCH($B326,'I.Supplementary 2019-20'!$B$8:$B$191,0))),INDEX('KI 2019-20'!AA$9:AA$383,MATCH($B326,'KI 2019-20'!$B$9:$B$383,0)))</f>
        <v>0</v>
      </c>
      <c r="W326" s="155">
        <f>_xlfn.IFNA(IF($B326=$B$382,0,INDEX('I.Supplementary 2019-20'!AB$8:AB$191,MATCH($B326,'I.Supplementary 2019-20'!$B$8:$B$191,0))),INDEX('KI 2019-20'!AB$9:AB$383,MATCH($B326,'KI 2019-20'!$B$9:$B$383,0)))</f>
        <v>0</v>
      </c>
      <c r="Y326" s="154">
        <f>_xlfn.IFNA(IF($B326=$B$382,0,INDEX('I.Supplementary 2019-20'!$I$8:$I$191,MATCH($B326,'I.Supplementary 2019-20'!$B$8:$B$191,0))),INDEX('KI 2019-20'!$I$9:$I$383,MATCH($B326,'KI 2019-20'!$B$9:$B$383,0)))</f>
        <v>0</v>
      </c>
      <c r="Z326" s="153">
        <f>_xlfn.IFNA(IF($B326=$B$382,0,INDEX('I.Supplementary 2019-20'!$J$8:$J$191,MATCH($B326,'I.Supplementary 2019-20'!$B$8:$B$191,0))),INDEX('KI 2019-20'!$J$9:$J$383,MATCH($B326,'KI 2019-20'!$B$9:$B$383,0)))</f>
        <v>3.3393853376271387</v>
      </c>
      <c r="AA326" s="155">
        <f>_xlfn.IFNA(IF($B326=$B$382,0,INDEX('I.Supplementary 2019-20'!$H$8:$H$191,MATCH($B326,'I.Supplementary 2019-20'!$B$8:$B$191,0))),INDEX('KI 2019-20'!$H$9:$H$383,MATCH($B326,'KI 2019-20'!$B$9:$B$383,0)))</f>
        <v>3.3393853376271387</v>
      </c>
      <c r="AC326" s="156">
        <f>I326*('Other inputs'!$C$6/'Other inputs'!$C$5)</f>
        <v>0</v>
      </c>
      <c r="AD326" s="149">
        <f>IF(B326=$B$35,J326*('Other inputs'!$C$6/'Other inputs'!$C$5)-('Other inputs'!$C$18/1000000),J326*('Other inputs'!$C$6/'Other inputs'!$C$5))</f>
        <v>0</v>
      </c>
      <c r="AE326" s="149">
        <f>K326*('Other inputs'!$C$6/'Other inputs'!$C$5)</f>
        <v>0</v>
      </c>
      <c r="AF326" s="149">
        <f>L326*('Other inputs'!$C$6/'Other inputs'!$C$5)</f>
        <v>0</v>
      </c>
      <c r="AG326" s="188">
        <f>M326*('Other inputs'!$C$6/'Other inputs'!$C$5)</f>
        <v>0</v>
      </c>
      <c r="AH326" s="149">
        <f>N326*('Other inputs'!$C$6/'Other inputs'!$C$5)</f>
        <v>0</v>
      </c>
      <c r="AI326" s="149">
        <f>O326*('Other inputs'!$C$6/'Other inputs'!$C$5)</f>
        <v>3.3937948746964199</v>
      </c>
      <c r="AJ326" s="149">
        <f>P326*('Other inputs'!$C$6/'Other inputs'!$C$5)</f>
        <v>0</v>
      </c>
      <c r="AK326" s="149">
        <f>Q326*('Other inputs'!$C$6/'Other inputs'!$C$5)</f>
        <v>0</v>
      </c>
      <c r="AL326" s="188">
        <f>R326*('Other inputs'!$C$6/'Other inputs'!$C$5)</f>
        <v>0</v>
      </c>
      <c r="AM326" s="156">
        <f t="shared" si="60"/>
        <v>0</v>
      </c>
      <c r="AN326" s="149">
        <f t="shared" si="61"/>
        <v>3.3937948746964199</v>
      </c>
      <c r="AO326" s="149">
        <f t="shared" si="62"/>
        <v>0</v>
      </c>
      <c r="AP326" s="149">
        <f t="shared" si="63"/>
        <v>0</v>
      </c>
      <c r="AQ326" s="188">
        <f t="shared" si="64"/>
        <v>0</v>
      </c>
      <c r="AR326" s="149"/>
      <c r="AS326" s="156">
        <f>IF(D326=$C$171,'Other inputs'!$C$12/1000000,SUM(AC326:AG326))</f>
        <v>0</v>
      </c>
      <c r="AT326" s="200">
        <f>IF(D326=$C$171,$Z$171*('Other inputs'!$C$6/'Other inputs'!$C$5),SUM(AH326:AL326))</f>
        <v>3.3937948746964199</v>
      </c>
      <c r="AU326" s="210">
        <f t="shared" si="65"/>
        <v>3.3937948746964199</v>
      </c>
      <c r="AV326" s="214"/>
      <c r="AW326" s="199">
        <f>IF($G326=1,0,IF($B326=$B$172,AC326*('Other inputs'!$F$6/'Other inputs'!$F$5)-('Other inputs'!$C$28/1000000),AC326*('Other inputs'!$F$6/'Other inputs'!$F$5)))</f>
        <v>0</v>
      </c>
      <c r="AX326" s="200">
        <f>IF($G326=1,0,IF($B326=$B$172,AD326*('Other inputs'!$F$6/'Other inputs'!$F$5)-('Other inputs'!$C$29/1000000),AD326*('Other inputs'!$F$6/'Other inputs'!$F$5)))</f>
        <v>0</v>
      </c>
      <c r="AY326" s="200">
        <f>IF($G326=1,0,AE326*('Other inputs'!$F$6/'Other inputs'!$F$5))</f>
        <v>0</v>
      </c>
      <c r="AZ326" s="200">
        <f>IF($G326=1,0,AF326*('Other inputs'!$F$6/'Other inputs'!$F$5))</f>
        <v>0</v>
      </c>
      <c r="BA326" s="200">
        <f>IF($G326=1,0,AG326*('Other inputs'!$F$6/'Other inputs'!$F$5))</f>
        <v>0</v>
      </c>
      <c r="BB326" s="199">
        <f>IF($G326=1,0,AH326*('Other inputs'!$C$7/'Other inputs'!$C$6))</f>
        <v>0</v>
      </c>
      <c r="BC326" s="200">
        <f>IF($G326=1,0,AI326*('Other inputs'!$C$7/'Other inputs'!$C$6))</f>
        <v>3.3937948746964199</v>
      </c>
      <c r="BD326" s="200">
        <f>IF($G326=1,0,AJ326*('Other inputs'!$C$7/'Other inputs'!$C$6))</f>
        <v>0</v>
      </c>
      <c r="BE326" s="200">
        <f>IF($G326=1,0,AK326*('Other inputs'!$C$7/'Other inputs'!$C$6))</f>
        <v>0</v>
      </c>
      <c r="BF326" s="200">
        <f>IF($G326=1,0,AL326*('Other inputs'!$C$7/'Other inputs'!$C$6))</f>
        <v>0</v>
      </c>
      <c r="BG326" s="199">
        <f t="shared" si="66"/>
        <v>0</v>
      </c>
      <c r="BH326" s="200">
        <f t="shared" si="67"/>
        <v>3.3937948746964199</v>
      </c>
      <c r="BI326" s="200">
        <f t="shared" si="68"/>
        <v>0</v>
      </c>
      <c r="BJ326" s="200">
        <f t="shared" si="69"/>
        <v>0</v>
      </c>
      <c r="BK326" s="210">
        <f t="shared" si="70"/>
        <v>0</v>
      </c>
      <c r="BL326" s="200"/>
      <c r="BM326" s="199">
        <f>IF(D326=C$171,'Other inputs'!$C$13/1000000,SUM(AW326:BA326))</f>
        <v>0</v>
      </c>
      <c r="BN326" s="200">
        <f>IF(B326=$B$171,$AT$171*('Other inputs'!$C$7/'Other inputs'!$C$6),SUM(BB326:BF326))</f>
        <v>3.3937948746964199</v>
      </c>
      <c r="BO326" s="188">
        <f t="shared" si="71"/>
        <v>3.3937948746964199</v>
      </c>
    </row>
    <row r="327" spans="2:67">
      <c r="B327" s="121" t="str">
        <f>'KI 2019-20'!B328</f>
        <v>E3201</v>
      </c>
      <c r="C327" s="160" t="str">
        <f t="shared" si="58"/>
        <v>E3201</v>
      </c>
      <c r="D327" s="160" t="str">
        <f t="shared" si="59"/>
        <v>E3201</v>
      </c>
      <c r="E327" t="str">
        <f>INDEX('KI 2019-20'!D$9:D$383,MATCH($B327,'KI 2019-20'!$B$9:$B$383,0))</f>
        <v>UNINFIR</v>
      </c>
      <c r="F327">
        <f>INDEX('KI 2019-20'!E$9:E$383,MATCH($B327,'KI 2019-20'!$B$9:$B$383,0))</f>
        <v>0</v>
      </c>
      <c r="G327" s="119">
        <v>0</v>
      </c>
      <c r="H327" s="120" t="str">
        <f>INDEX('KI 2019-20'!F$9:F$383,MATCH($B327,'KI 2019-20'!$B$9:$B$383,0))</f>
        <v>Telford and the Wrekin</v>
      </c>
      <c r="I327" s="154">
        <f>_xlfn.IFNA(IF($B327=$B$382,0,INDEX('I.Supplementary 2019-20'!N$8:N$191,MATCH($B327,'I.Supplementary 2019-20'!$B$8:$B$191,0))),INDEX('KI 2019-20'!N$9:N$383,MATCH($B327,'KI 2019-20'!$B$9:$B$383,0)))</f>
        <v>9.6383048257218533</v>
      </c>
      <c r="J327" s="153">
        <f>_xlfn.IFNA(IF($B327=$B$382,0,INDEX('I.Supplementary 2019-20'!O$8:O$191,MATCH($B327,'I.Supplementary 2019-20'!$B$8:$B$191,0))),INDEX('KI 2019-20'!O$9:O$383,MATCH($B327,'KI 2019-20'!$B$9:$B$383,0)))</f>
        <v>0.17341486896492728</v>
      </c>
      <c r="K327" s="153">
        <f>_xlfn.IFNA(IF($B327=$B$382,0,INDEX('I.Supplementary 2019-20'!P$8:P$191,MATCH($B327,'I.Supplementary 2019-20'!$B$8:$B$191,0))),INDEX('KI 2019-20'!P$9:P$383,MATCH($B327,'KI 2019-20'!$B$9:$B$383,0)))</f>
        <v>0</v>
      </c>
      <c r="L327" s="153">
        <f>_xlfn.IFNA(IF($B327=$B$382,0,INDEX('I.Supplementary 2019-20'!Q$8:Q$191,MATCH($B327,'I.Supplementary 2019-20'!$B$8:$B$191,0))),INDEX('KI 2019-20'!Q$9:Q$383,MATCH($B327,'KI 2019-20'!$B$9:$B$383,0)))</f>
        <v>0</v>
      </c>
      <c r="M327" s="155">
        <f>_xlfn.IFNA(IF($B327=$B$382,0,INDEX('I.Supplementary 2019-20'!R$8:R$191,MATCH($B327,'I.Supplementary 2019-20'!$B$8:$B$191,0))),INDEX('KI 2019-20'!R$9:R$383,MATCH($B327,'KI 2019-20'!$B$9:$B$383,0)))</f>
        <v>0</v>
      </c>
      <c r="N327" s="153">
        <f>_xlfn.IFNA(IF($B327=$B$382,0,INDEX('I.Supplementary 2019-20'!S$8:S$191,MATCH($B327,'I.Supplementary 2019-20'!$B$8:$B$191,0))),INDEX('KI 2019-20'!S$9:S$383,MATCH($B327,'KI 2019-20'!$B$9:$B$383,0)))</f>
        <v>33.17416470205773</v>
      </c>
      <c r="O327" s="153">
        <f>_xlfn.IFNA(IF($B327=$B$382,0,INDEX('I.Supplementary 2019-20'!T$8:T$191,MATCH($B327,'I.Supplementary 2019-20'!$B$8:$B$191,0))),INDEX('KI 2019-20'!T$9:T$383,MATCH($B327,'KI 2019-20'!$B$9:$B$383,0)))</f>
        <v>4.9451979078050696</v>
      </c>
      <c r="P327" s="153">
        <f>_xlfn.IFNA(IF($B327=$B$382,0,INDEX('I.Supplementary 2019-20'!U$8:U$191,MATCH($B327,'I.Supplementary 2019-20'!$B$8:$B$191,0))),INDEX('KI 2019-20'!U$9:U$383,MATCH($B327,'KI 2019-20'!$B$9:$B$383,0)))</f>
        <v>0</v>
      </c>
      <c r="Q327" s="153">
        <f>_xlfn.IFNA(IF($B327=$B$382,0,INDEX('I.Supplementary 2019-20'!V$8:V$191,MATCH($B327,'I.Supplementary 2019-20'!$B$8:$B$191,0))),INDEX('KI 2019-20'!V$9:V$383,MATCH($B327,'KI 2019-20'!$B$9:$B$383,0)))</f>
        <v>0</v>
      </c>
      <c r="R327" s="155">
        <f>_xlfn.IFNA(IF($B327=$B$382,0,INDEX('I.Supplementary 2019-20'!W$8:W$191,MATCH($B327,'I.Supplementary 2019-20'!$B$8:$B$191,0))),INDEX('KI 2019-20'!W$9:W$383,MATCH($B327,'KI 2019-20'!$B$9:$B$383,0)))</f>
        <v>0</v>
      </c>
      <c r="S327" s="153">
        <f>_xlfn.IFNA(IF($B327=$B$382,0,INDEX('I.Supplementary 2019-20'!X$8:X$191,MATCH($B327,'I.Supplementary 2019-20'!$B$8:$B$191,0))),INDEX('KI 2019-20'!X$9:X$383,MATCH($B327,'KI 2019-20'!$B$9:$B$383,0)))</f>
        <v>42.812469527779577</v>
      </c>
      <c r="T327" s="153">
        <f>_xlfn.IFNA(IF($B327=$B$382,0,INDEX('I.Supplementary 2019-20'!Y$8:Y$191,MATCH($B327,'I.Supplementary 2019-20'!$B$8:$B$191,0))),INDEX('KI 2019-20'!Y$9:Y$383,MATCH($B327,'KI 2019-20'!$B$9:$B$383,0)))</f>
        <v>5.1186127767699965</v>
      </c>
      <c r="U327" s="153">
        <f>_xlfn.IFNA(IF($B327=$B$382,0,INDEX('I.Supplementary 2019-20'!Z$8:Z$191,MATCH($B327,'I.Supplementary 2019-20'!$B$8:$B$191,0))),INDEX('KI 2019-20'!Z$9:Z$383,MATCH($B327,'KI 2019-20'!$B$9:$B$383,0)))</f>
        <v>0</v>
      </c>
      <c r="V327" s="153">
        <f>_xlfn.IFNA(IF($B327=$B$382,0,INDEX('I.Supplementary 2019-20'!AA$8:AA$191,MATCH($B327,'I.Supplementary 2019-20'!$B$8:$B$191,0))),INDEX('KI 2019-20'!AA$9:AA$383,MATCH($B327,'KI 2019-20'!$B$9:$B$383,0)))</f>
        <v>0</v>
      </c>
      <c r="W327" s="155">
        <f>_xlfn.IFNA(IF($B327=$B$382,0,INDEX('I.Supplementary 2019-20'!AB$8:AB$191,MATCH($B327,'I.Supplementary 2019-20'!$B$8:$B$191,0))),INDEX('KI 2019-20'!AB$9:AB$383,MATCH($B327,'KI 2019-20'!$B$9:$B$383,0)))</f>
        <v>0</v>
      </c>
      <c r="Y327" s="154">
        <f>_xlfn.IFNA(IF($B327=$B$382,0,INDEX('I.Supplementary 2019-20'!$I$8:$I$191,MATCH($B327,'I.Supplementary 2019-20'!$B$8:$B$191,0))),INDEX('KI 2019-20'!$I$9:$I$383,MATCH($B327,'KI 2019-20'!$B$9:$B$383,0)))</f>
        <v>9.8117196946867793</v>
      </c>
      <c r="Z327" s="153">
        <f>_xlfn.IFNA(IF($B327=$B$382,0,INDEX('I.Supplementary 2019-20'!$J$8:$J$191,MATCH($B327,'I.Supplementary 2019-20'!$B$8:$B$191,0))),INDEX('KI 2019-20'!$J$9:$J$383,MATCH($B327,'KI 2019-20'!$B$9:$B$383,0)))</f>
        <v>38.119362609862797</v>
      </c>
      <c r="AA327" s="155">
        <f>_xlfn.IFNA(IF($B327=$B$382,0,INDEX('I.Supplementary 2019-20'!$H$8:$H$191,MATCH($B327,'I.Supplementary 2019-20'!$B$8:$B$191,0))),INDEX('KI 2019-20'!$H$9:$H$383,MATCH($B327,'KI 2019-20'!$B$9:$B$383,0)))</f>
        <v>47.931082304549577</v>
      </c>
      <c r="AC327" s="156">
        <f>I327*('Other inputs'!$C$6/'Other inputs'!$C$5)</f>
        <v>9.795344415550316</v>
      </c>
      <c r="AD327" s="149">
        <f>IF(B327=$B$35,J327*('Other inputs'!$C$6/'Other inputs'!$C$5)-('Other inputs'!$C$18/1000000),J327*('Other inputs'!$C$6/'Other inputs'!$C$5))</f>
        <v>0.17624036581160635</v>
      </c>
      <c r="AE327" s="149">
        <f>K327*('Other inputs'!$C$6/'Other inputs'!$C$5)</f>
        <v>0</v>
      </c>
      <c r="AF327" s="149">
        <f>L327*('Other inputs'!$C$6/'Other inputs'!$C$5)</f>
        <v>0</v>
      </c>
      <c r="AG327" s="188">
        <f>M327*('Other inputs'!$C$6/'Other inputs'!$C$5)</f>
        <v>0</v>
      </c>
      <c r="AH327" s="149">
        <f>N327*('Other inputs'!$C$6/'Other inputs'!$C$5)</f>
        <v>33.714680623883517</v>
      </c>
      <c r="AI327" s="149">
        <f>O327*('Other inputs'!$C$6/'Other inputs'!$C$5)</f>
        <v>5.0257713971379427</v>
      </c>
      <c r="AJ327" s="149">
        <f>P327*('Other inputs'!$C$6/'Other inputs'!$C$5)</f>
        <v>0</v>
      </c>
      <c r="AK327" s="149">
        <f>Q327*('Other inputs'!$C$6/'Other inputs'!$C$5)</f>
        <v>0</v>
      </c>
      <c r="AL327" s="188">
        <f>R327*('Other inputs'!$C$6/'Other inputs'!$C$5)</f>
        <v>0</v>
      </c>
      <c r="AM327" s="156">
        <f t="shared" si="60"/>
        <v>43.510025039433835</v>
      </c>
      <c r="AN327" s="149">
        <f t="shared" si="61"/>
        <v>5.2020117629495495</v>
      </c>
      <c r="AO327" s="149">
        <f t="shared" si="62"/>
        <v>0</v>
      </c>
      <c r="AP327" s="149">
        <f t="shared" si="63"/>
        <v>0</v>
      </c>
      <c r="AQ327" s="188">
        <f t="shared" si="64"/>
        <v>0</v>
      </c>
      <c r="AR327" s="149"/>
      <c r="AS327" s="156">
        <f>IF(D327=$C$171,'Other inputs'!$C$12/1000000,SUM(AC327:AG327))</f>
        <v>9.9715847813619227</v>
      </c>
      <c r="AT327" s="200">
        <f>IF(D327=$C$171,$Z$171*('Other inputs'!$C$6/'Other inputs'!$C$5),SUM(AH327:AL327))</f>
        <v>38.740452021021461</v>
      </c>
      <c r="AU327" s="210">
        <f t="shared" si="65"/>
        <v>48.712036802383381</v>
      </c>
      <c r="AV327" s="214"/>
      <c r="AW327" s="199">
        <f>IF($G327=1,0,IF($B327=$B$172,AC327*('Other inputs'!$F$6/'Other inputs'!$F$5)-('Other inputs'!$C$28/1000000),AC327*('Other inputs'!$F$6/'Other inputs'!$F$5)))</f>
        <v>9.8495122187699486</v>
      </c>
      <c r="AX327" s="200">
        <f>IF($G327=1,0,IF($B327=$B$172,AD327*('Other inputs'!$F$6/'Other inputs'!$F$5)-('Other inputs'!$C$29/1000000),AD327*('Other inputs'!$F$6/'Other inputs'!$F$5)))</f>
        <v>0.17721496691286867</v>
      </c>
      <c r="AY327" s="200">
        <f>IF($G327=1,0,AE327*('Other inputs'!$F$6/'Other inputs'!$F$5))</f>
        <v>0</v>
      </c>
      <c r="AZ327" s="200">
        <f>IF($G327=1,0,AF327*('Other inputs'!$F$6/'Other inputs'!$F$5))</f>
        <v>0</v>
      </c>
      <c r="BA327" s="200">
        <f>IF($G327=1,0,AG327*('Other inputs'!$F$6/'Other inputs'!$F$5))</f>
        <v>0</v>
      </c>
      <c r="BB327" s="199">
        <f>IF($G327=1,0,AH327*('Other inputs'!$C$7/'Other inputs'!$C$6))</f>
        <v>33.714680623883517</v>
      </c>
      <c r="BC327" s="200">
        <f>IF($G327=1,0,AI327*('Other inputs'!$C$7/'Other inputs'!$C$6))</f>
        <v>5.0257713971379427</v>
      </c>
      <c r="BD327" s="200">
        <f>IF($G327=1,0,AJ327*('Other inputs'!$C$7/'Other inputs'!$C$6))</f>
        <v>0</v>
      </c>
      <c r="BE327" s="200">
        <f>IF($G327=1,0,AK327*('Other inputs'!$C$7/'Other inputs'!$C$6))</f>
        <v>0</v>
      </c>
      <c r="BF327" s="200">
        <f>IF($G327=1,0,AL327*('Other inputs'!$C$7/'Other inputs'!$C$6))</f>
        <v>0</v>
      </c>
      <c r="BG327" s="199">
        <f t="shared" si="66"/>
        <v>43.564192842653469</v>
      </c>
      <c r="BH327" s="200">
        <f t="shared" si="67"/>
        <v>5.2029863640508118</v>
      </c>
      <c r="BI327" s="200">
        <f t="shared" si="68"/>
        <v>0</v>
      </c>
      <c r="BJ327" s="200">
        <f t="shared" si="69"/>
        <v>0</v>
      </c>
      <c r="BK327" s="210">
        <f t="shared" si="70"/>
        <v>0</v>
      </c>
      <c r="BL327" s="200"/>
      <c r="BM327" s="199">
        <f>IF(D327=C$171,'Other inputs'!$C$13/1000000,SUM(AW327:BA327))</f>
        <v>10.026727185682818</v>
      </c>
      <c r="BN327" s="200">
        <f>IF(B327=$B$171,$AT$171*('Other inputs'!$C$7/'Other inputs'!$C$6),SUM(BB327:BF327))</f>
        <v>38.740452021021461</v>
      </c>
      <c r="BO327" s="188">
        <f t="shared" si="71"/>
        <v>48.767179206704277</v>
      </c>
    </row>
    <row r="328" spans="2:67">
      <c r="B328" s="121" t="str">
        <f>'KI 2019-20'!B329</f>
        <v>E1542</v>
      </c>
      <c r="C328" s="160" t="str">
        <f t="shared" si="58"/>
        <v>E1542</v>
      </c>
      <c r="D328" s="160" t="str">
        <f t="shared" si="59"/>
        <v>E1542</v>
      </c>
      <c r="E328" t="str">
        <f>INDEX('KI 2019-20'!D$9:D$383,MATCH($B328,'KI 2019-20'!$B$9:$B$383,0))</f>
        <v>SD</v>
      </c>
      <c r="F328">
        <f>INDEX('KI 2019-20'!E$9:E$383,MATCH($B328,'KI 2019-20'!$B$9:$B$383,0))</f>
        <v>0</v>
      </c>
      <c r="G328" s="119">
        <v>0</v>
      </c>
      <c r="H328" s="120" t="str">
        <f>INDEX('KI 2019-20'!F$9:F$383,MATCH($B328,'KI 2019-20'!$B$9:$B$383,0))</f>
        <v>Tendring</v>
      </c>
      <c r="I328" s="154">
        <f>_xlfn.IFNA(IF($B328=$B$382,0,INDEX('I.Supplementary 2019-20'!N$8:N$191,MATCH($B328,'I.Supplementary 2019-20'!$B$8:$B$191,0))),INDEX('KI 2019-20'!N$9:N$383,MATCH($B328,'KI 2019-20'!$B$9:$B$383,0)))</f>
        <v>0</v>
      </c>
      <c r="J328" s="153">
        <f>_xlfn.IFNA(IF($B328=$B$382,0,INDEX('I.Supplementary 2019-20'!O$8:O$191,MATCH($B328,'I.Supplementary 2019-20'!$B$8:$B$191,0))),INDEX('KI 2019-20'!O$9:O$383,MATCH($B328,'KI 2019-20'!$B$9:$B$383,0)))</f>
        <v>0.42191919627471269</v>
      </c>
      <c r="K328" s="153">
        <f>_xlfn.IFNA(IF($B328=$B$382,0,INDEX('I.Supplementary 2019-20'!P$8:P$191,MATCH($B328,'I.Supplementary 2019-20'!$B$8:$B$191,0))),INDEX('KI 2019-20'!P$9:P$383,MATCH($B328,'KI 2019-20'!$B$9:$B$383,0)))</f>
        <v>0</v>
      </c>
      <c r="L328" s="153">
        <f>_xlfn.IFNA(IF($B328=$B$382,0,INDEX('I.Supplementary 2019-20'!Q$8:Q$191,MATCH($B328,'I.Supplementary 2019-20'!$B$8:$B$191,0))),INDEX('KI 2019-20'!Q$9:Q$383,MATCH($B328,'KI 2019-20'!$B$9:$B$383,0)))</f>
        <v>0</v>
      </c>
      <c r="M328" s="155">
        <f>_xlfn.IFNA(IF($B328=$B$382,0,INDEX('I.Supplementary 2019-20'!R$8:R$191,MATCH($B328,'I.Supplementary 2019-20'!$B$8:$B$191,0))),INDEX('KI 2019-20'!R$9:R$383,MATCH($B328,'KI 2019-20'!$B$9:$B$383,0)))</f>
        <v>0</v>
      </c>
      <c r="N328" s="153">
        <f>_xlfn.IFNA(IF($B328=$B$382,0,INDEX('I.Supplementary 2019-20'!S$8:S$191,MATCH($B328,'I.Supplementary 2019-20'!$B$8:$B$191,0))),INDEX('KI 2019-20'!S$9:S$383,MATCH($B328,'KI 2019-20'!$B$9:$B$383,0)))</f>
        <v>0</v>
      </c>
      <c r="O328" s="153">
        <f>_xlfn.IFNA(IF($B328=$B$382,0,INDEX('I.Supplementary 2019-20'!T$8:T$191,MATCH($B328,'I.Supplementary 2019-20'!$B$8:$B$191,0))),INDEX('KI 2019-20'!T$9:T$383,MATCH($B328,'KI 2019-20'!$B$9:$B$383,0)))</f>
        <v>4.9778200505512897</v>
      </c>
      <c r="P328" s="153">
        <f>_xlfn.IFNA(IF($B328=$B$382,0,INDEX('I.Supplementary 2019-20'!U$8:U$191,MATCH($B328,'I.Supplementary 2019-20'!$B$8:$B$191,0))),INDEX('KI 2019-20'!U$9:U$383,MATCH($B328,'KI 2019-20'!$B$9:$B$383,0)))</f>
        <v>0</v>
      </c>
      <c r="Q328" s="153">
        <f>_xlfn.IFNA(IF($B328=$B$382,0,INDEX('I.Supplementary 2019-20'!V$8:V$191,MATCH($B328,'I.Supplementary 2019-20'!$B$8:$B$191,0))),INDEX('KI 2019-20'!V$9:V$383,MATCH($B328,'KI 2019-20'!$B$9:$B$383,0)))</f>
        <v>0</v>
      </c>
      <c r="R328" s="155">
        <f>_xlfn.IFNA(IF($B328=$B$382,0,INDEX('I.Supplementary 2019-20'!W$8:W$191,MATCH($B328,'I.Supplementary 2019-20'!$B$8:$B$191,0))),INDEX('KI 2019-20'!W$9:W$383,MATCH($B328,'KI 2019-20'!$B$9:$B$383,0)))</f>
        <v>0</v>
      </c>
      <c r="S328" s="153">
        <f>_xlfn.IFNA(IF($B328=$B$382,0,INDEX('I.Supplementary 2019-20'!X$8:X$191,MATCH($B328,'I.Supplementary 2019-20'!$B$8:$B$191,0))),INDEX('KI 2019-20'!X$9:X$383,MATCH($B328,'KI 2019-20'!$B$9:$B$383,0)))</f>
        <v>0</v>
      </c>
      <c r="T328" s="153">
        <f>_xlfn.IFNA(IF($B328=$B$382,0,INDEX('I.Supplementary 2019-20'!Y$8:Y$191,MATCH($B328,'I.Supplementary 2019-20'!$B$8:$B$191,0))),INDEX('KI 2019-20'!Y$9:Y$383,MATCH($B328,'KI 2019-20'!$B$9:$B$383,0)))</f>
        <v>5.3997392468260026</v>
      </c>
      <c r="U328" s="153">
        <f>_xlfn.IFNA(IF($B328=$B$382,0,INDEX('I.Supplementary 2019-20'!Z$8:Z$191,MATCH($B328,'I.Supplementary 2019-20'!$B$8:$B$191,0))),INDEX('KI 2019-20'!Z$9:Z$383,MATCH($B328,'KI 2019-20'!$B$9:$B$383,0)))</f>
        <v>0</v>
      </c>
      <c r="V328" s="153">
        <f>_xlfn.IFNA(IF($B328=$B$382,0,INDEX('I.Supplementary 2019-20'!AA$8:AA$191,MATCH($B328,'I.Supplementary 2019-20'!$B$8:$B$191,0))),INDEX('KI 2019-20'!AA$9:AA$383,MATCH($B328,'KI 2019-20'!$B$9:$B$383,0)))</f>
        <v>0</v>
      </c>
      <c r="W328" s="155">
        <f>_xlfn.IFNA(IF($B328=$B$382,0,INDEX('I.Supplementary 2019-20'!AB$8:AB$191,MATCH($B328,'I.Supplementary 2019-20'!$B$8:$B$191,0))),INDEX('KI 2019-20'!AB$9:AB$383,MATCH($B328,'KI 2019-20'!$B$9:$B$383,0)))</f>
        <v>0</v>
      </c>
      <c r="Y328" s="154">
        <f>_xlfn.IFNA(IF($B328=$B$382,0,INDEX('I.Supplementary 2019-20'!$I$8:$I$191,MATCH($B328,'I.Supplementary 2019-20'!$B$8:$B$191,0))),INDEX('KI 2019-20'!$I$9:$I$383,MATCH($B328,'KI 2019-20'!$B$9:$B$383,0)))</f>
        <v>0.42191919627471269</v>
      </c>
      <c r="Z328" s="153">
        <f>_xlfn.IFNA(IF($B328=$B$382,0,INDEX('I.Supplementary 2019-20'!$J$8:$J$191,MATCH($B328,'I.Supplementary 2019-20'!$B$8:$B$191,0))),INDEX('KI 2019-20'!$J$9:$J$383,MATCH($B328,'KI 2019-20'!$B$9:$B$383,0)))</f>
        <v>4.9778200505512897</v>
      </c>
      <c r="AA328" s="155">
        <f>_xlfn.IFNA(IF($B328=$B$382,0,INDEX('I.Supplementary 2019-20'!$H$8:$H$191,MATCH($B328,'I.Supplementary 2019-20'!$B$8:$B$191,0))),INDEX('KI 2019-20'!$H$9:$H$383,MATCH($B328,'KI 2019-20'!$B$9:$B$383,0)))</f>
        <v>5.3997392468260026</v>
      </c>
      <c r="AC328" s="156">
        <f>I328*('Other inputs'!$C$6/'Other inputs'!$C$5)</f>
        <v>0</v>
      </c>
      <c r="AD328" s="149">
        <f>IF(B328=$B$35,J328*('Other inputs'!$C$6/'Other inputs'!$C$5)-('Other inputs'!$C$18/1000000),J328*('Other inputs'!$C$6/'Other inputs'!$C$5))</f>
        <v>0.42879364346452475</v>
      </c>
      <c r="AE328" s="149">
        <f>K328*('Other inputs'!$C$6/'Other inputs'!$C$5)</f>
        <v>0</v>
      </c>
      <c r="AF328" s="149">
        <f>L328*('Other inputs'!$C$6/'Other inputs'!$C$5)</f>
        <v>0</v>
      </c>
      <c r="AG328" s="188">
        <f>M328*('Other inputs'!$C$6/'Other inputs'!$C$5)</f>
        <v>0</v>
      </c>
      <c r="AH328" s="149">
        <f>N328*('Other inputs'!$C$6/'Other inputs'!$C$5)</f>
        <v>0</v>
      </c>
      <c r="AI328" s="149">
        <f>O328*('Other inputs'!$C$6/'Other inputs'!$C$5)</f>
        <v>5.0589250615582353</v>
      </c>
      <c r="AJ328" s="149">
        <f>P328*('Other inputs'!$C$6/'Other inputs'!$C$5)</f>
        <v>0</v>
      </c>
      <c r="AK328" s="149">
        <f>Q328*('Other inputs'!$C$6/'Other inputs'!$C$5)</f>
        <v>0</v>
      </c>
      <c r="AL328" s="188">
        <f>R328*('Other inputs'!$C$6/'Other inputs'!$C$5)</f>
        <v>0</v>
      </c>
      <c r="AM328" s="156">
        <f t="shared" si="60"/>
        <v>0</v>
      </c>
      <c r="AN328" s="149">
        <f t="shared" si="61"/>
        <v>5.4877187050227603</v>
      </c>
      <c r="AO328" s="149">
        <f t="shared" si="62"/>
        <v>0</v>
      </c>
      <c r="AP328" s="149">
        <f t="shared" si="63"/>
        <v>0</v>
      </c>
      <c r="AQ328" s="188">
        <f t="shared" si="64"/>
        <v>0</v>
      </c>
      <c r="AR328" s="149"/>
      <c r="AS328" s="156">
        <f>IF(D328=$C$171,'Other inputs'!$C$12/1000000,SUM(AC328:AG328))</f>
        <v>0.42879364346452475</v>
      </c>
      <c r="AT328" s="200">
        <f>IF(D328=$C$171,$Z$171*('Other inputs'!$C$6/'Other inputs'!$C$5),SUM(AH328:AL328))</f>
        <v>5.0589250615582353</v>
      </c>
      <c r="AU328" s="210">
        <f t="shared" si="65"/>
        <v>5.4877187050227603</v>
      </c>
      <c r="AV328" s="214"/>
      <c r="AW328" s="199">
        <f>IF($G328=1,0,IF($B328=$B$172,AC328*('Other inputs'!$F$6/'Other inputs'!$F$5)-('Other inputs'!$C$28/1000000),AC328*('Other inputs'!$F$6/'Other inputs'!$F$5)))</f>
        <v>0</v>
      </c>
      <c r="AX328" s="200">
        <f>IF($G328=1,0,IF($B328=$B$172,AD328*('Other inputs'!$F$6/'Other inputs'!$F$5)-('Other inputs'!$C$29/1000000),AD328*('Other inputs'!$F$6/'Other inputs'!$F$5)))</f>
        <v>0.43116485255280779</v>
      </c>
      <c r="AY328" s="200">
        <f>IF($G328=1,0,AE328*('Other inputs'!$F$6/'Other inputs'!$F$5))</f>
        <v>0</v>
      </c>
      <c r="AZ328" s="200">
        <f>IF($G328=1,0,AF328*('Other inputs'!$F$6/'Other inputs'!$F$5))</f>
        <v>0</v>
      </c>
      <c r="BA328" s="200">
        <f>IF($G328=1,0,AG328*('Other inputs'!$F$6/'Other inputs'!$F$5))</f>
        <v>0</v>
      </c>
      <c r="BB328" s="199">
        <f>IF($G328=1,0,AH328*('Other inputs'!$C$7/'Other inputs'!$C$6))</f>
        <v>0</v>
      </c>
      <c r="BC328" s="200">
        <f>IF($G328=1,0,AI328*('Other inputs'!$C$7/'Other inputs'!$C$6))</f>
        <v>5.0589250615582353</v>
      </c>
      <c r="BD328" s="200">
        <f>IF($G328=1,0,AJ328*('Other inputs'!$C$7/'Other inputs'!$C$6))</f>
        <v>0</v>
      </c>
      <c r="BE328" s="200">
        <f>IF($G328=1,0,AK328*('Other inputs'!$C$7/'Other inputs'!$C$6))</f>
        <v>0</v>
      </c>
      <c r="BF328" s="200">
        <f>IF($G328=1,0,AL328*('Other inputs'!$C$7/'Other inputs'!$C$6))</f>
        <v>0</v>
      </c>
      <c r="BG328" s="199">
        <f t="shared" si="66"/>
        <v>0</v>
      </c>
      <c r="BH328" s="200">
        <f t="shared" si="67"/>
        <v>5.4900899141110431</v>
      </c>
      <c r="BI328" s="200">
        <f t="shared" si="68"/>
        <v>0</v>
      </c>
      <c r="BJ328" s="200">
        <f t="shared" si="69"/>
        <v>0</v>
      </c>
      <c r="BK328" s="210">
        <f t="shared" si="70"/>
        <v>0</v>
      </c>
      <c r="BL328" s="200"/>
      <c r="BM328" s="199">
        <f>IF(D328=C$171,'Other inputs'!$C$13/1000000,SUM(AW328:BA328))</f>
        <v>0.43116485255280779</v>
      </c>
      <c r="BN328" s="200">
        <f>IF(B328=$B$171,$AT$171*('Other inputs'!$C$7/'Other inputs'!$C$6),SUM(BB328:BF328))</f>
        <v>5.0589250615582353</v>
      </c>
      <c r="BO328" s="188">
        <f t="shared" si="71"/>
        <v>5.4900899141110431</v>
      </c>
    </row>
    <row r="329" spans="2:67">
      <c r="B329" s="121" t="str">
        <f>'KI 2019-20'!B330</f>
        <v>E1742</v>
      </c>
      <c r="C329" s="160" t="str">
        <f t="shared" ref="C329:C390" si="72">IF(B329="E7034","E6134",IF(B329="E7028","E6128",IF(B329="E7027","E6127",B329)))</f>
        <v>E1742</v>
      </c>
      <c r="D329" s="160" t="str">
        <f t="shared" ref="D329:D382" si="73">IF(C329=$C$170,"E2101O",C329)</f>
        <v>E1742</v>
      </c>
      <c r="E329" t="str">
        <f>INDEX('KI 2019-20'!D$9:D$383,MATCH($B329,'KI 2019-20'!$B$9:$B$383,0))</f>
        <v>SD</v>
      </c>
      <c r="F329">
        <f>INDEX('KI 2019-20'!E$9:E$383,MATCH($B329,'KI 2019-20'!$B$9:$B$383,0))</f>
        <v>0</v>
      </c>
      <c r="G329" s="119">
        <v>0</v>
      </c>
      <c r="H329" s="120" t="str">
        <f>INDEX('KI 2019-20'!F$9:F$383,MATCH($B329,'KI 2019-20'!$B$9:$B$383,0))</f>
        <v>Test Valley</v>
      </c>
      <c r="I329" s="154">
        <f>_xlfn.IFNA(IF($B329=$B$382,0,INDEX('I.Supplementary 2019-20'!N$8:N$191,MATCH($B329,'I.Supplementary 2019-20'!$B$8:$B$191,0))),INDEX('KI 2019-20'!N$9:N$383,MATCH($B329,'KI 2019-20'!$B$9:$B$383,0)))</f>
        <v>0</v>
      </c>
      <c r="J329" s="153">
        <f>_xlfn.IFNA(IF($B329=$B$382,0,INDEX('I.Supplementary 2019-20'!O$8:O$191,MATCH($B329,'I.Supplementary 2019-20'!$B$8:$B$191,0))),INDEX('KI 2019-20'!O$9:O$383,MATCH($B329,'KI 2019-20'!$B$9:$B$383,0)))</f>
        <v>0</v>
      </c>
      <c r="K329" s="153">
        <f>_xlfn.IFNA(IF($B329=$B$382,0,INDEX('I.Supplementary 2019-20'!P$8:P$191,MATCH($B329,'I.Supplementary 2019-20'!$B$8:$B$191,0))),INDEX('KI 2019-20'!P$9:P$383,MATCH($B329,'KI 2019-20'!$B$9:$B$383,0)))</f>
        <v>0</v>
      </c>
      <c r="L329" s="153">
        <f>_xlfn.IFNA(IF($B329=$B$382,0,INDEX('I.Supplementary 2019-20'!Q$8:Q$191,MATCH($B329,'I.Supplementary 2019-20'!$B$8:$B$191,0))),INDEX('KI 2019-20'!Q$9:Q$383,MATCH($B329,'KI 2019-20'!$B$9:$B$383,0)))</f>
        <v>0</v>
      </c>
      <c r="M329" s="155">
        <f>_xlfn.IFNA(IF($B329=$B$382,0,INDEX('I.Supplementary 2019-20'!R$8:R$191,MATCH($B329,'I.Supplementary 2019-20'!$B$8:$B$191,0))),INDEX('KI 2019-20'!R$9:R$383,MATCH($B329,'KI 2019-20'!$B$9:$B$383,0)))</f>
        <v>0</v>
      </c>
      <c r="N329" s="153">
        <f>_xlfn.IFNA(IF($B329=$B$382,0,INDEX('I.Supplementary 2019-20'!S$8:S$191,MATCH($B329,'I.Supplementary 2019-20'!$B$8:$B$191,0))),INDEX('KI 2019-20'!S$9:S$383,MATCH($B329,'KI 2019-20'!$B$9:$B$383,0)))</f>
        <v>0</v>
      </c>
      <c r="O329" s="153">
        <f>_xlfn.IFNA(IF($B329=$B$382,0,INDEX('I.Supplementary 2019-20'!T$8:T$191,MATCH($B329,'I.Supplementary 2019-20'!$B$8:$B$191,0))),INDEX('KI 2019-20'!T$9:T$383,MATCH($B329,'KI 2019-20'!$B$9:$B$383,0)))</f>
        <v>2.3431042792108272</v>
      </c>
      <c r="P329" s="153">
        <f>_xlfn.IFNA(IF($B329=$B$382,0,INDEX('I.Supplementary 2019-20'!U$8:U$191,MATCH($B329,'I.Supplementary 2019-20'!$B$8:$B$191,0))),INDEX('KI 2019-20'!U$9:U$383,MATCH($B329,'KI 2019-20'!$B$9:$B$383,0)))</f>
        <v>0</v>
      </c>
      <c r="Q329" s="153">
        <f>_xlfn.IFNA(IF($B329=$B$382,0,INDEX('I.Supplementary 2019-20'!V$8:V$191,MATCH($B329,'I.Supplementary 2019-20'!$B$8:$B$191,0))),INDEX('KI 2019-20'!V$9:V$383,MATCH($B329,'KI 2019-20'!$B$9:$B$383,0)))</f>
        <v>0</v>
      </c>
      <c r="R329" s="155">
        <f>_xlfn.IFNA(IF($B329=$B$382,0,INDEX('I.Supplementary 2019-20'!W$8:W$191,MATCH($B329,'I.Supplementary 2019-20'!$B$8:$B$191,0))),INDEX('KI 2019-20'!W$9:W$383,MATCH($B329,'KI 2019-20'!$B$9:$B$383,0)))</f>
        <v>0</v>
      </c>
      <c r="S329" s="153">
        <f>_xlfn.IFNA(IF($B329=$B$382,0,INDEX('I.Supplementary 2019-20'!X$8:X$191,MATCH($B329,'I.Supplementary 2019-20'!$B$8:$B$191,0))),INDEX('KI 2019-20'!X$9:X$383,MATCH($B329,'KI 2019-20'!$B$9:$B$383,0)))</f>
        <v>0</v>
      </c>
      <c r="T329" s="153">
        <f>_xlfn.IFNA(IF($B329=$B$382,0,INDEX('I.Supplementary 2019-20'!Y$8:Y$191,MATCH($B329,'I.Supplementary 2019-20'!$B$8:$B$191,0))),INDEX('KI 2019-20'!Y$9:Y$383,MATCH($B329,'KI 2019-20'!$B$9:$B$383,0)))</f>
        <v>2.3431042792108272</v>
      </c>
      <c r="U329" s="153">
        <f>_xlfn.IFNA(IF($B329=$B$382,0,INDEX('I.Supplementary 2019-20'!Z$8:Z$191,MATCH($B329,'I.Supplementary 2019-20'!$B$8:$B$191,0))),INDEX('KI 2019-20'!Z$9:Z$383,MATCH($B329,'KI 2019-20'!$B$9:$B$383,0)))</f>
        <v>0</v>
      </c>
      <c r="V329" s="153">
        <f>_xlfn.IFNA(IF($B329=$B$382,0,INDEX('I.Supplementary 2019-20'!AA$8:AA$191,MATCH($B329,'I.Supplementary 2019-20'!$B$8:$B$191,0))),INDEX('KI 2019-20'!AA$9:AA$383,MATCH($B329,'KI 2019-20'!$B$9:$B$383,0)))</f>
        <v>0</v>
      </c>
      <c r="W329" s="155">
        <f>_xlfn.IFNA(IF($B329=$B$382,0,INDEX('I.Supplementary 2019-20'!AB$8:AB$191,MATCH($B329,'I.Supplementary 2019-20'!$B$8:$B$191,0))),INDEX('KI 2019-20'!AB$9:AB$383,MATCH($B329,'KI 2019-20'!$B$9:$B$383,0)))</f>
        <v>0</v>
      </c>
      <c r="Y329" s="154">
        <f>_xlfn.IFNA(IF($B329=$B$382,0,INDEX('I.Supplementary 2019-20'!$I$8:$I$191,MATCH($B329,'I.Supplementary 2019-20'!$B$8:$B$191,0))),INDEX('KI 2019-20'!$I$9:$I$383,MATCH($B329,'KI 2019-20'!$B$9:$B$383,0)))</f>
        <v>0</v>
      </c>
      <c r="Z329" s="153">
        <f>_xlfn.IFNA(IF($B329=$B$382,0,INDEX('I.Supplementary 2019-20'!$J$8:$J$191,MATCH($B329,'I.Supplementary 2019-20'!$B$8:$B$191,0))),INDEX('KI 2019-20'!$J$9:$J$383,MATCH($B329,'KI 2019-20'!$B$9:$B$383,0)))</f>
        <v>2.3431042792108272</v>
      </c>
      <c r="AA329" s="155">
        <f>_xlfn.IFNA(IF($B329=$B$382,0,INDEX('I.Supplementary 2019-20'!$H$8:$H$191,MATCH($B329,'I.Supplementary 2019-20'!$B$8:$B$191,0))),INDEX('KI 2019-20'!$H$9:$H$383,MATCH($B329,'KI 2019-20'!$B$9:$B$383,0)))</f>
        <v>2.3431042792108272</v>
      </c>
      <c r="AC329" s="156">
        <f>I329*('Other inputs'!$C$6/'Other inputs'!$C$5)</f>
        <v>0</v>
      </c>
      <c r="AD329" s="149">
        <f>IF(B329=$B$35,J329*('Other inputs'!$C$6/'Other inputs'!$C$5)-('Other inputs'!$C$18/1000000),J329*('Other inputs'!$C$6/'Other inputs'!$C$5))</f>
        <v>0</v>
      </c>
      <c r="AE329" s="149">
        <f>K329*('Other inputs'!$C$6/'Other inputs'!$C$5)</f>
        <v>0</v>
      </c>
      <c r="AF329" s="149">
        <f>L329*('Other inputs'!$C$6/'Other inputs'!$C$5)</f>
        <v>0</v>
      </c>
      <c r="AG329" s="188">
        <f>M329*('Other inputs'!$C$6/'Other inputs'!$C$5)</f>
        <v>0</v>
      </c>
      <c r="AH329" s="149">
        <f>N329*('Other inputs'!$C$6/'Other inputs'!$C$5)</f>
        <v>0</v>
      </c>
      <c r="AI329" s="149">
        <f>O329*('Other inputs'!$C$6/'Other inputs'!$C$5)</f>
        <v>2.3812811310105966</v>
      </c>
      <c r="AJ329" s="149">
        <f>P329*('Other inputs'!$C$6/'Other inputs'!$C$5)</f>
        <v>0</v>
      </c>
      <c r="AK329" s="149">
        <f>Q329*('Other inputs'!$C$6/'Other inputs'!$C$5)</f>
        <v>0</v>
      </c>
      <c r="AL329" s="188">
        <f>R329*('Other inputs'!$C$6/'Other inputs'!$C$5)</f>
        <v>0</v>
      </c>
      <c r="AM329" s="156">
        <f t="shared" ref="AM329:AM382" si="74">SUM(AC329,AH329)</f>
        <v>0</v>
      </c>
      <c r="AN329" s="149">
        <f t="shared" ref="AN329:AN382" si="75">SUM(AD329,AI329)</f>
        <v>2.3812811310105966</v>
      </c>
      <c r="AO329" s="149">
        <f t="shared" ref="AO329:AO382" si="76">SUM(AE329,AJ329)</f>
        <v>0</v>
      </c>
      <c r="AP329" s="149">
        <f t="shared" ref="AP329:AP382" si="77">SUM(AF329,AK329)</f>
        <v>0</v>
      </c>
      <c r="AQ329" s="188">
        <f t="shared" ref="AQ329:AQ382" si="78">SUM(AG329,AL329)</f>
        <v>0</v>
      </c>
      <c r="AR329" s="149"/>
      <c r="AS329" s="156">
        <f>IF(D329=$C$171,'Other inputs'!$C$12/1000000,SUM(AC329:AG329))</f>
        <v>0</v>
      </c>
      <c r="AT329" s="200">
        <f>IF(D329=$C$171,$Z$171*('Other inputs'!$C$6/'Other inputs'!$C$5),SUM(AH329:AL329))</f>
        <v>2.3812811310105966</v>
      </c>
      <c r="AU329" s="210">
        <f t="shared" ref="AU329:AU384" si="79">SUM(AS329:AT329)</f>
        <v>2.3812811310105966</v>
      </c>
      <c r="AV329" s="214"/>
      <c r="AW329" s="199">
        <f>IF($G329=1,0,IF($B329=$B$172,AC329*('Other inputs'!$F$6/'Other inputs'!$F$5)-('Other inputs'!$C$28/1000000),AC329*('Other inputs'!$F$6/'Other inputs'!$F$5)))</f>
        <v>0</v>
      </c>
      <c r="AX329" s="200">
        <f>IF($G329=1,0,IF($B329=$B$172,AD329*('Other inputs'!$F$6/'Other inputs'!$F$5)-('Other inputs'!$C$29/1000000),AD329*('Other inputs'!$F$6/'Other inputs'!$F$5)))</f>
        <v>0</v>
      </c>
      <c r="AY329" s="200">
        <f>IF($G329=1,0,AE329*('Other inputs'!$F$6/'Other inputs'!$F$5))</f>
        <v>0</v>
      </c>
      <c r="AZ329" s="200">
        <f>IF($G329=1,0,AF329*('Other inputs'!$F$6/'Other inputs'!$F$5))</f>
        <v>0</v>
      </c>
      <c r="BA329" s="200">
        <f>IF($G329=1,0,AG329*('Other inputs'!$F$6/'Other inputs'!$F$5))</f>
        <v>0</v>
      </c>
      <c r="BB329" s="199">
        <f>IF($G329=1,0,AH329*('Other inputs'!$C$7/'Other inputs'!$C$6))</f>
        <v>0</v>
      </c>
      <c r="BC329" s="200">
        <f>IF($G329=1,0,AI329*('Other inputs'!$C$7/'Other inputs'!$C$6))</f>
        <v>2.3812811310105966</v>
      </c>
      <c r="BD329" s="200">
        <f>IF($G329=1,0,AJ329*('Other inputs'!$C$7/'Other inputs'!$C$6))</f>
        <v>0</v>
      </c>
      <c r="BE329" s="200">
        <f>IF($G329=1,0,AK329*('Other inputs'!$C$7/'Other inputs'!$C$6))</f>
        <v>0</v>
      </c>
      <c r="BF329" s="200">
        <f>IF($G329=1,0,AL329*('Other inputs'!$C$7/'Other inputs'!$C$6))</f>
        <v>0</v>
      </c>
      <c r="BG329" s="199">
        <f t="shared" ref="BG329:BG388" si="80">SUM(AW329,BB329)</f>
        <v>0</v>
      </c>
      <c r="BH329" s="200">
        <f t="shared" ref="BH329:BH388" si="81">SUM(AX329,BC329)</f>
        <v>2.3812811310105966</v>
      </c>
      <c r="BI329" s="200">
        <f t="shared" ref="BI329:BI388" si="82">SUM(AY329,BD329)</f>
        <v>0</v>
      </c>
      <c r="BJ329" s="200">
        <f t="shared" ref="BJ329:BJ388" si="83">SUM(AZ329,BE329)</f>
        <v>0</v>
      </c>
      <c r="BK329" s="210">
        <f t="shared" ref="BK329:BK388" si="84">SUM(BA329,BF329)</f>
        <v>0</v>
      </c>
      <c r="BL329" s="200"/>
      <c r="BM329" s="199">
        <f>IF(D329=C$171,'Other inputs'!$C$13/1000000,SUM(AW329:BA329))</f>
        <v>0</v>
      </c>
      <c r="BN329" s="200">
        <f>IF(B329=$B$171,$AT$171*('Other inputs'!$C$7/'Other inputs'!$C$6),SUM(BB329:BF329))</f>
        <v>2.3812811310105966</v>
      </c>
      <c r="BO329" s="188">
        <f t="shared" ref="BO329:BO388" si="85">SUM(BM329:BN329)</f>
        <v>2.3812811310105966</v>
      </c>
    </row>
    <row r="330" spans="2:67">
      <c r="B330" s="121" t="str">
        <f>'KI 2019-20'!B331</f>
        <v>E1636</v>
      </c>
      <c r="C330" s="160" t="str">
        <f t="shared" si="72"/>
        <v>E1636</v>
      </c>
      <c r="D330" s="160" t="str">
        <f t="shared" si="73"/>
        <v>E1636</v>
      </c>
      <c r="E330" t="str">
        <f>INDEX('KI 2019-20'!D$9:D$383,MATCH($B330,'KI 2019-20'!$B$9:$B$383,0))</f>
        <v>SD</v>
      </c>
      <c r="F330">
        <f>INDEX('KI 2019-20'!E$9:E$383,MATCH($B330,'KI 2019-20'!$B$9:$B$383,0))</f>
        <v>0</v>
      </c>
      <c r="G330" s="119">
        <v>0</v>
      </c>
      <c r="H330" s="120" t="str">
        <f>INDEX('KI 2019-20'!F$9:F$383,MATCH($B330,'KI 2019-20'!$B$9:$B$383,0))</f>
        <v>Tewkesbury</v>
      </c>
      <c r="I330" s="154">
        <f>_xlfn.IFNA(IF($B330=$B$382,0,INDEX('I.Supplementary 2019-20'!N$8:N$191,MATCH($B330,'I.Supplementary 2019-20'!$B$8:$B$191,0))),INDEX('KI 2019-20'!N$9:N$383,MATCH($B330,'KI 2019-20'!$B$9:$B$383,0)))</f>
        <v>0</v>
      </c>
      <c r="J330" s="153">
        <f>_xlfn.IFNA(IF($B330=$B$382,0,INDEX('I.Supplementary 2019-20'!O$8:O$191,MATCH($B330,'I.Supplementary 2019-20'!$B$8:$B$191,0))),INDEX('KI 2019-20'!O$9:O$383,MATCH($B330,'KI 2019-20'!$B$9:$B$383,0)))</f>
        <v>2.2786184641650879E-2</v>
      </c>
      <c r="K330" s="153">
        <f>_xlfn.IFNA(IF($B330=$B$382,0,INDEX('I.Supplementary 2019-20'!P$8:P$191,MATCH($B330,'I.Supplementary 2019-20'!$B$8:$B$191,0))),INDEX('KI 2019-20'!P$9:P$383,MATCH($B330,'KI 2019-20'!$B$9:$B$383,0)))</f>
        <v>0</v>
      </c>
      <c r="L330" s="153">
        <f>_xlfn.IFNA(IF($B330=$B$382,0,INDEX('I.Supplementary 2019-20'!Q$8:Q$191,MATCH($B330,'I.Supplementary 2019-20'!$B$8:$B$191,0))),INDEX('KI 2019-20'!Q$9:Q$383,MATCH($B330,'KI 2019-20'!$B$9:$B$383,0)))</f>
        <v>0</v>
      </c>
      <c r="M330" s="155">
        <f>_xlfn.IFNA(IF($B330=$B$382,0,INDEX('I.Supplementary 2019-20'!R$8:R$191,MATCH($B330,'I.Supplementary 2019-20'!$B$8:$B$191,0))),INDEX('KI 2019-20'!R$9:R$383,MATCH($B330,'KI 2019-20'!$B$9:$B$383,0)))</f>
        <v>0</v>
      </c>
      <c r="N330" s="153">
        <f>_xlfn.IFNA(IF($B330=$B$382,0,INDEX('I.Supplementary 2019-20'!S$8:S$191,MATCH($B330,'I.Supplementary 2019-20'!$B$8:$B$191,0))),INDEX('KI 2019-20'!S$9:S$383,MATCH($B330,'KI 2019-20'!$B$9:$B$383,0)))</f>
        <v>0</v>
      </c>
      <c r="O330" s="153">
        <f>_xlfn.IFNA(IF($B330=$B$382,0,INDEX('I.Supplementary 2019-20'!T$8:T$191,MATCH($B330,'I.Supplementary 2019-20'!$B$8:$B$191,0))),INDEX('KI 2019-20'!T$9:T$383,MATCH($B330,'KI 2019-20'!$B$9:$B$383,0)))</f>
        <v>1.8166349801811839</v>
      </c>
      <c r="P330" s="153">
        <f>_xlfn.IFNA(IF($B330=$B$382,0,INDEX('I.Supplementary 2019-20'!U$8:U$191,MATCH($B330,'I.Supplementary 2019-20'!$B$8:$B$191,0))),INDEX('KI 2019-20'!U$9:U$383,MATCH($B330,'KI 2019-20'!$B$9:$B$383,0)))</f>
        <v>0</v>
      </c>
      <c r="Q330" s="153">
        <f>_xlfn.IFNA(IF($B330=$B$382,0,INDEX('I.Supplementary 2019-20'!V$8:V$191,MATCH($B330,'I.Supplementary 2019-20'!$B$8:$B$191,0))),INDEX('KI 2019-20'!V$9:V$383,MATCH($B330,'KI 2019-20'!$B$9:$B$383,0)))</f>
        <v>0</v>
      </c>
      <c r="R330" s="155">
        <f>_xlfn.IFNA(IF($B330=$B$382,0,INDEX('I.Supplementary 2019-20'!W$8:W$191,MATCH($B330,'I.Supplementary 2019-20'!$B$8:$B$191,0))),INDEX('KI 2019-20'!W$9:W$383,MATCH($B330,'KI 2019-20'!$B$9:$B$383,0)))</f>
        <v>0</v>
      </c>
      <c r="S330" s="153">
        <f>_xlfn.IFNA(IF($B330=$B$382,0,INDEX('I.Supplementary 2019-20'!X$8:X$191,MATCH($B330,'I.Supplementary 2019-20'!$B$8:$B$191,0))),INDEX('KI 2019-20'!X$9:X$383,MATCH($B330,'KI 2019-20'!$B$9:$B$383,0)))</f>
        <v>0</v>
      </c>
      <c r="T330" s="153">
        <f>_xlfn.IFNA(IF($B330=$B$382,0,INDEX('I.Supplementary 2019-20'!Y$8:Y$191,MATCH($B330,'I.Supplementary 2019-20'!$B$8:$B$191,0))),INDEX('KI 2019-20'!Y$9:Y$383,MATCH($B330,'KI 2019-20'!$B$9:$B$383,0)))</f>
        <v>1.8394211648228347</v>
      </c>
      <c r="U330" s="153">
        <f>_xlfn.IFNA(IF($B330=$B$382,0,INDEX('I.Supplementary 2019-20'!Z$8:Z$191,MATCH($B330,'I.Supplementary 2019-20'!$B$8:$B$191,0))),INDEX('KI 2019-20'!Z$9:Z$383,MATCH($B330,'KI 2019-20'!$B$9:$B$383,0)))</f>
        <v>0</v>
      </c>
      <c r="V330" s="153">
        <f>_xlfn.IFNA(IF($B330=$B$382,0,INDEX('I.Supplementary 2019-20'!AA$8:AA$191,MATCH($B330,'I.Supplementary 2019-20'!$B$8:$B$191,0))),INDEX('KI 2019-20'!AA$9:AA$383,MATCH($B330,'KI 2019-20'!$B$9:$B$383,0)))</f>
        <v>0</v>
      </c>
      <c r="W330" s="155">
        <f>_xlfn.IFNA(IF($B330=$B$382,0,INDEX('I.Supplementary 2019-20'!AB$8:AB$191,MATCH($B330,'I.Supplementary 2019-20'!$B$8:$B$191,0))),INDEX('KI 2019-20'!AB$9:AB$383,MATCH($B330,'KI 2019-20'!$B$9:$B$383,0)))</f>
        <v>0</v>
      </c>
      <c r="Y330" s="154">
        <f>_xlfn.IFNA(IF($B330=$B$382,0,INDEX('I.Supplementary 2019-20'!$I$8:$I$191,MATCH($B330,'I.Supplementary 2019-20'!$B$8:$B$191,0))),INDEX('KI 2019-20'!$I$9:$I$383,MATCH($B330,'KI 2019-20'!$B$9:$B$383,0)))</f>
        <v>2.2786184641650879E-2</v>
      </c>
      <c r="Z330" s="153">
        <f>_xlfn.IFNA(IF($B330=$B$382,0,INDEX('I.Supplementary 2019-20'!$J$8:$J$191,MATCH($B330,'I.Supplementary 2019-20'!$B$8:$B$191,0))),INDEX('KI 2019-20'!$J$9:$J$383,MATCH($B330,'KI 2019-20'!$B$9:$B$383,0)))</f>
        <v>1.8166349801811839</v>
      </c>
      <c r="AA330" s="155">
        <f>_xlfn.IFNA(IF($B330=$B$382,0,INDEX('I.Supplementary 2019-20'!$H$8:$H$191,MATCH($B330,'I.Supplementary 2019-20'!$B$8:$B$191,0))),INDEX('KI 2019-20'!$H$9:$H$383,MATCH($B330,'KI 2019-20'!$B$9:$B$383,0)))</f>
        <v>1.8394211648228347</v>
      </c>
      <c r="AC330" s="156">
        <f>I330*('Other inputs'!$C$6/'Other inputs'!$C$5)</f>
        <v>0</v>
      </c>
      <c r="AD330" s="149">
        <f>IF(B330=$B$35,J330*('Other inputs'!$C$6/'Other inputs'!$C$5)-('Other inputs'!$C$18/1000000),J330*('Other inputs'!$C$6/'Other inputs'!$C$5))</f>
        <v>2.3157446305873297E-2</v>
      </c>
      <c r="AE330" s="149">
        <f>K330*('Other inputs'!$C$6/'Other inputs'!$C$5)</f>
        <v>0</v>
      </c>
      <c r="AF330" s="149">
        <f>L330*('Other inputs'!$C$6/'Other inputs'!$C$5)</f>
        <v>0</v>
      </c>
      <c r="AG330" s="188">
        <f>M330*('Other inputs'!$C$6/'Other inputs'!$C$5)</f>
        <v>0</v>
      </c>
      <c r="AH330" s="149">
        <f>N330*('Other inputs'!$C$6/'Other inputs'!$C$5)</f>
        <v>0</v>
      </c>
      <c r="AI330" s="149">
        <f>O330*('Other inputs'!$C$6/'Other inputs'!$C$5)</f>
        <v>1.8462339207951339</v>
      </c>
      <c r="AJ330" s="149">
        <f>P330*('Other inputs'!$C$6/'Other inputs'!$C$5)</f>
        <v>0</v>
      </c>
      <c r="AK330" s="149">
        <f>Q330*('Other inputs'!$C$6/'Other inputs'!$C$5)</f>
        <v>0</v>
      </c>
      <c r="AL330" s="188">
        <f>R330*('Other inputs'!$C$6/'Other inputs'!$C$5)</f>
        <v>0</v>
      </c>
      <c r="AM330" s="156">
        <f t="shared" si="74"/>
        <v>0</v>
      </c>
      <c r="AN330" s="149">
        <f t="shared" si="75"/>
        <v>1.8693913671010072</v>
      </c>
      <c r="AO330" s="149">
        <f t="shared" si="76"/>
        <v>0</v>
      </c>
      <c r="AP330" s="149">
        <f t="shared" si="77"/>
        <v>0</v>
      </c>
      <c r="AQ330" s="188">
        <f t="shared" si="78"/>
        <v>0</v>
      </c>
      <c r="AR330" s="149"/>
      <c r="AS330" s="156">
        <f>IF(D330=$C$171,'Other inputs'!$C$12/1000000,SUM(AC330:AG330))</f>
        <v>2.3157446305873297E-2</v>
      </c>
      <c r="AT330" s="200">
        <f>IF(D330=$C$171,$Z$171*('Other inputs'!$C$6/'Other inputs'!$C$5),SUM(AH330:AL330))</f>
        <v>1.8462339207951339</v>
      </c>
      <c r="AU330" s="210">
        <f t="shared" si="79"/>
        <v>1.8693913671010072</v>
      </c>
      <c r="AV330" s="214"/>
      <c r="AW330" s="199">
        <f>IF($G330=1,0,IF($B330=$B$172,AC330*('Other inputs'!$F$6/'Other inputs'!$F$5)-('Other inputs'!$C$28/1000000),AC330*('Other inputs'!$F$6/'Other inputs'!$F$5)))</f>
        <v>0</v>
      </c>
      <c r="AX330" s="200">
        <f>IF($G330=1,0,IF($B330=$B$172,AD330*('Other inputs'!$F$6/'Other inputs'!$F$5)-('Other inputs'!$C$29/1000000),AD330*('Other inputs'!$F$6/'Other inputs'!$F$5)))</f>
        <v>2.328550591678135E-2</v>
      </c>
      <c r="AY330" s="200">
        <f>IF($G330=1,0,AE330*('Other inputs'!$F$6/'Other inputs'!$F$5))</f>
        <v>0</v>
      </c>
      <c r="AZ330" s="200">
        <f>IF($G330=1,0,AF330*('Other inputs'!$F$6/'Other inputs'!$F$5))</f>
        <v>0</v>
      </c>
      <c r="BA330" s="200">
        <f>IF($G330=1,0,AG330*('Other inputs'!$F$6/'Other inputs'!$F$5))</f>
        <v>0</v>
      </c>
      <c r="BB330" s="199">
        <f>IF($G330=1,0,AH330*('Other inputs'!$C$7/'Other inputs'!$C$6))</f>
        <v>0</v>
      </c>
      <c r="BC330" s="200">
        <f>IF($G330=1,0,AI330*('Other inputs'!$C$7/'Other inputs'!$C$6))</f>
        <v>1.8462339207951339</v>
      </c>
      <c r="BD330" s="200">
        <f>IF($G330=1,0,AJ330*('Other inputs'!$C$7/'Other inputs'!$C$6))</f>
        <v>0</v>
      </c>
      <c r="BE330" s="200">
        <f>IF($G330=1,0,AK330*('Other inputs'!$C$7/'Other inputs'!$C$6))</f>
        <v>0</v>
      </c>
      <c r="BF330" s="200">
        <f>IF($G330=1,0,AL330*('Other inputs'!$C$7/'Other inputs'!$C$6))</f>
        <v>0</v>
      </c>
      <c r="BG330" s="199">
        <f t="shared" si="80"/>
        <v>0</v>
      </c>
      <c r="BH330" s="200">
        <f t="shared" si="81"/>
        <v>1.8695194267119153</v>
      </c>
      <c r="BI330" s="200">
        <f t="shared" si="82"/>
        <v>0</v>
      </c>
      <c r="BJ330" s="200">
        <f t="shared" si="83"/>
        <v>0</v>
      </c>
      <c r="BK330" s="210">
        <f t="shared" si="84"/>
        <v>0</v>
      </c>
      <c r="BL330" s="200"/>
      <c r="BM330" s="199">
        <f>IF(D330=C$171,'Other inputs'!$C$13/1000000,SUM(AW330:BA330))</f>
        <v>2.328550591678135E-2</v>
      </c>
      <c r="BN330" s="200">
        <f>IF(B330=$B$171,$AT$171*('Other inputs'!$C$7/'Other inputs'!$C$6),SUM(BB330:BF330))</f>
        <v>1.8462339207951339</v>
      </c>
      <c r="BO330" s="188">
        <f t="shared" si="85"/>
        <v>1.8695194267119153</v>
      </c>
    </row>
    <row r="331" spans="2:67">
      <c r="B331" s="121" t="str">
        <f>'KI 2019-20'!B332</f>
        <v>E2242</v>
      </c>
      <c r="C331" s="160" t="str">
        <f t="shared" si="72"/>
        <v>E2242</v>
      </c>
      <c r="D331" s="160" t="str">
        <f t="shared" si="73"/>
        <v>E2242</v>
      </c>
      <c r="E331" t="str">
        <f>INDEX('KI 2019-20'!D$9:D$383,MATCH($B331,'KI 2019-20'!$B$9:$B$383,0))</f>
        <v>SD</v>
      </c>
      <c r="F331">
        <f>INDEX('KI 2019-20'!E$9:E$383,MATCH($B331,'KI 2019-20'!$B$9:$B$383,0))</f>
        <v>0</v>
      </c>
      <c r="G331" s="119">
        <v>0</v>
      </c>
      <c r="H331" s="120" t="str">
        <f>INDEX('KI 2019-20'!F$9:F$383,MATCH($B331,'KI 2019-20'!$B$9:$B$383,0))</f>
        <v>Thanet</v>
      </c>
      <c r="I331" s="154">
        <f>_xlfn.IFNA(IF($B331=$B$382,0,INDEX('I.Supplementary 2019-20'!N$8:N$191,MATCH($B331,'I.Supplementary 2019-20'!$B$8:$B$191,0))),INDEX('KI 2019-20'!N$9:N$383,MATCH($B331,'KI 2019-20'!$B$9:$B$383,0)))</f>
        <v>0</v>
      </c>
      <c r="J331" s="153">
        <f>_xlfn.IFNA(IF($B331=$B$382,0,INDEX('I.Supplementary 2019-20'!O$8:O$191,MATCH($B331,'I.Supplementary 2019-20'!$B$8:$B$191,0))),INDEX('KI 2019-20'!O$9:O$383,MATCH($B331,'KI 2019-20'!$B$9:$B$383,0)))</f>
        <v>9.7453363580401992E-2</v>
      </c>
      <c r="K331" s="153">
        <f>_xlfn.IFNA(IF($B331=$B$382,0,INDEX('I.Supplementary 2019-20'!P$8:P$191,MATCH($B331,'I.Supplementary 2019-20'!$B$8:$B$191,0))),INDEX('KI 2019-20'!P$9:P$383,MATCH($B331,'KI 2019-20'!$B$9:$B$383,0)))</f>
        <v>0</v>
      </c>
      <c r="L331" s="153">
        <f>_xlfn.IFNA(IF($B331=$B$382,0,INDEX('I.Supplementary 2019-20'!Q$8:Q$191,MATCH($B331,'I.Supplementary 2019-20'!$B$8:$B$191,0))),INDEX('KI 2019-20'!Q$9:Q$383,MATCH($B331,'KI 2019-20'!$B$9:$B$383,0)))</f>
        <v>0</v>
      </c>
      <c r="M331" s="155">
        <f>_xlfn.IFNA(IF($B331=$B$382,0,INDEX('I.Supplementary 2019-20'!R$8:R$191,MATCH($B331,'I.Supplementary 2019-20'!$B$8:$B$191,0))),INDEX('KI 2019-20'!R$9:R$383,MATCH($B331,'KI 2019-20'!$B$9:$B$383,0)))</f>
        <v>0</v>
      </c>
      <c r="N331" s="153">
        <f>_xlfn.IFNA(IF($B331=$B$382,0,INDEX('I.Supplementary 2019-20'!S$8:S$191,MATCH($B331,'I.Supplementary 2019-20'!$B$8:$B$191,0))),INDEX('KI 2019-20'!S$9:S$383,MATCH($B331,'KI 2019-20'!$B$9:$B$383,0)))</f>
        <v>0</v>
      </c>
      <c r="O331" s="153">
        <f>_xlfn.IFNA(IF($B331=$B$382,0,INDEX('I.Supplementary 2019-20'!T$8:T$191,MATCH($B331,'I.Supplementary 2019-20'!$B$8:$B$191,0))),INDEX('KI 2019-20'!T$9:T$383,MATCH($B331,'KI 2019-20'!$B$9:$B$383,0)))</f>
        <v>4.9728316786310502</v>
      </c>
      <c r="P331" s="153">
        <f>_xlfn.IFNA(IF($B331=$B$382,0,INDEX('I.Supplementary 2019-20'!U$8:U$191,MATCH($B331,'I.Supplementary 2019-20'!$B$8:$B$191,0))),INDEX('KI 2019-20'!U$9:U$383,MATCH($B331,'KI 2019-20'!$B$9:$B$383,0)))</f>
        <v>0</v>
      </c>
      <c r="Q331" s="153">
        <f>_xlfn.IFNA(IF($B331=$B$382,0,INDEX('I.Supplementary 2019-20'!V$8:V$191,MATCH($B331,'I.Supplementary 2019-20'!$B$8:$B$191,0))),INDEX('KI 2019-20'!V$9:V$383,MATCH($B331,'KI 2019-20'!$B$9:$B$383,0)))</f>
        <v>0</v>
      </c>
      <c r="R331" s="155">
        <f>_xlfn.IFNA(IF($B331=$B$382,0,INDEX('I.Supplementary 2019-20'!W$8:W$191,MATCH($B331,'I.Supplementary 2019-20'!$B$8:$B$191,0))),INDEX('KI 2019-20'!W$9:W$383,MATCH($B331,'KI 2019-20'!$B$9:$B$383,0)))</f>
        <v>0</v>
      </c>
      <c r="S331" s="153">
        <f>_xlfn.IFNA(IF($B331=$B$382,0,INDEX('I.Supplementary 2019-20'!X$8:X$191,MATCH($B331,'I.Supplementary 2019-20'!$B$8:$B$191,0))),INDEX('KI 2019-20'!X$9:X$383,MATCH($B331,'KI 2019-20'!$B$9:$B$383,0)))</f>
        <v>0</v>
      </c>
      <c r="T331" s="153">
        <f>_xlfn.IFNA(IF($B331=$B$382,0,INDEX('I.Supplementary 2019-20'!Y$8:Y$191,MATCH($B331,'I.Supplementary 2019-20'!$B$8:$B$191,0))),INDEX('KI 2019-20'!Y$9:Y$383,MATCH($B331,'KI 2019-20'!$B$9:$B$383,0)))</f>
        <v>5.0702850422114523</v>
      </c>
      <c r="U331" s="153">
        <f>_xlfn.IFNA(IF($B331=$B$382,0,INDEX('I.Supplementary 2019-20'!Z$8:Z$191,MATCH($B331,'I.Supplementary 2019-20'!$B$8:$B$191,0))),INDEX('KI 2019-20'!Z$9:Z$383,MATCH($B331,'KI 2019-20'!$B$9:$B$383,0)))</f>
        <v>0</v>
      </c>
      <c r="V331" s="153">
        <f>_xlfn.IFNA(IF($B331=$B$382,0,INDEX('I.Supplementary 2019-20'!AA$8:AA$191,MATCH($B331,'I.Supplementary 2019-20'!$B$8:$B$191,0))),INDEX('KI 2019-20'!AA$9:AA$383,MATCH($B331,'KI 2019-20'!$B$9:$B$383,0)))</f>
        <v>0</v>
      </c>
      <c r="W331" s="155">
        <f>_xlfn.IFNA(IF($B331=$B$382,0,INDEX('I.Supplementary 2019-20'!AB$8:AB$191,MATCH($B331,'I.Supplementary 2019-20'!$B$8:$B$191,0))),INDEX('KI 2019-20'!AB$9:AB$383,MATCH($B331,'KI 2019-20'!$B$9:$B$383,0)))</f>
        <v>0</v>
      </c>
      <c r="Y331" s="154">
        <f>_xlfn.IFNA(IF($B331=$B$382,0,INDEX('I.Supplementary 2019-20'!$I$8:$I$191,MATCH($B331,'I.Supplementary 2019-20'!$B$8:$B$191,0))),INDEX('KI 2019-20'!$I$9:$I$383,MATCH($B331,'KI 2019-20'!$B$9:$B$383,0)))</f>
        <v>9.7453363580401992E-2</v>
      </c>
      <c r="Z331" s="153">
        <f>_xlfn.IFNA(IF($B331=$B$382,0,INDEX('I.Supplementary 2019-20'!$J$8:$J$191,MATCH($B331,'I.Supplementary 2019-20'!$B$8:$B$191,0))),INDEX('KI 2019-20'!$J$9:$J$383,MATCH($B331,'KI 2019-20'!$B$9:$B$383,0)))</f>
        <v>4.9728316786310502</v>
      </c>
      <c r="AA331" s="155">
        <f>_xlfn.IFNA(IF($B331=$B$382,0,INDEX('I.Supplementary 2019-20'!$H$8:$H$191,MATCH($B331,'I.Supplementary 2019-20'!$B$8:$B$191,0))),INDEX('KI 2019-20'!$H$9:$H$383,MATCH($B331,'KI 2019-20'!$B$9:$B$383,0)))</f>
        <v>5.0702850422114523</v>
      </c>
      <c r="AC331" s="156">
        <f>I331*('Other inputs'!$C$6/'Other inputs'!$C$5)</f>
        <v>0</v>
      </c>
      <c r="AD331" s="149">
        <f>IF(B331=$B$35,J331*('Other inputs'!$C$6/'Other inputs'!$C$5)-('Other inputs'!$C$18/1000000),J331*('Other inputs'!$C$6/'Other inputs'!$C$5))</f>
        <v>9.904119842488919E-2</v>
      </c>
      <c r="AE331" s="149">
        <f>K331*('Other inputs'!$C$6/'Other inputs'!$C$5)</f>
        <v>0</v>
      </c>
      <c r="AF331" s="149">
        <f>L331*('Other inputs'!$C$6/'Other inputs'!$C$5)</f>
        <v>0</v>
      </c>
      <c r="AG331" s="188">
        <f>M331*('Other inputs'!$C$6/'Other inputs'!$C$5)</f>
        <v>0</v>
      </c>
      <c r="AH331" s="149">
        <f>N331*('Other inputs'!$C$6/'Other inputs'!$C$5)</f>
        <v>0</v>
      </c>
      <c r="AI331" s="149">
        <f>O331*('Other inputs'!$C$6/'Other inputs'!$C$5)</f>
        <v>5.0538554127024318</v>
      </c>
      <c r="AJ331" s="149">
        <f>P331*('Other inputs'!$C$6/'Other inputs'!$C$5)</f>
        <v>0</v>
      </c>
      <c r="AK331" s="149">
        <f>Q331*('Other inputs'!$C$6/'Other inputs'!$C$5)</f>
        <v>0</v>
      </c>
      <c r="AL331" s="188">
        <f>R331*('Other inputs'!$C$6/'Other inputs'!$C$5)</f>
        <v>0</v>
      </c>
      <c r="AM331" s="156">
        <f t="shared" si="74"/>
        <v>0</v>
      </c>
      <c r="AN331" s="149">
        <f t="shared" si="75"/>
        <v>5.1528966111273213</v>
      </c>
      <c r="AO331" s="149">
        <f t="shared" si="76"/>
        <v>0</v>
      </c>
      <c r="AP331" s="149">
        <f t="shared" si="77"/>
        <v>0</v>
      </c>
      <c r="AQ331" s="188">
        <f t="shared" si="78"/>
        <v>0</v>
      </c>
      <c r="AR331" s="149"/>
      <c r="AS331" s="156">
        <f>IF(D331=$C$171,'Other inputs'!$C$12/1000000,SUM(AC331:AG331))</f>
        <v>9.904119842488919E-2</v>
      </c>
      <c r="AT331" s="200">
        <f>IF(D331=$C$171,$Z$171*('Other inputs'!$C$6/'Other inputs'!$C$5),SUM(AH331:AL331))</f>
        <v>5.0538554127024318</v>
      </c>
      <c r="AU331" s="210">
        <f t="shared" si="79"/>
        <v>5.1528966111273213</v>
      </c>
      <c r="AV331" s="214"/>
      <c r="AW331" s="199">
        <f>IF($G331=1,0,IF($B331=$B$172,AC331*('Other inputs'!$F$6/'Other inputs'!$F$5)-('Other inputs'!$C$28/1000000),AC331*('Other inputs'!$F$6/'Other inputs'!$F$5)))</f>
        <v>0</v>
      </c>
      <c r="AX331" s="200">
        <f>IF($G331=1,0,IF($B331=$B$172,AD331*('Other inputs'!$F$6/'Other inputs'!$F$5)-('Other inputs'!$C$29/1000000),AD331*('Other inputs'!$F$6/'Other inputs'!$F$5)))</f>
        <v>9.9588891688068296E-2</v>
      </c>
      <c r="AY331" s="200">
        <f>IF($G331=1,0,AE331*('Other inputs'!$F$6/'Other inputs'!$F$5))</f>
        <v>0</v>
      </c>
      <c r="AZ331" s="200">
        <f>IF($G331=1,0,AF331*('Other inputs'!$F$6/'Other inputs'!$F$5))</f>
        <v>0</v>
      </c>
      <c r="BA331" s="200">
        <f>IF($G331=1,0,AG331*('Other inputs'!$F$6/'Other inputs'!$F$5))</f>
        <v>0</v>
      </c>
      <c r="BB331" s="199">
        <f>IF($G331=1,0,AH331*('Other inputs'!$C$7/'Other inputs'!$C$6))</f>
        <v>0</v>
      </c>
      <c r="BC331" s="200">
        <f>IF($G331=1,0,AI331*('Other inputs'!$C$7/'Other inputs'!$C$6))</f>
        <v>5.0538554127024318</v>
      </c>
      <c r="BD331" s="200">
        <f>IF($G331=1,0,AJ331*('Other inputs'!$C$7/'Other inputs'!$C$6))</f>
        <v>0</v>
      </c>
      <c r="BE331" s="200">
        <f>IF($G331=1,0,AK331*('Other inputs'!$C$7/'Other inputs'!$C$6))</f>
        <v>0</v>
      </c>
      <c r="BF331" s="200">
        <f>IF($G331=1,0,AL331*('Other inputs'!$C$7/'Other inputs'!$C$6))</f>
        <v>0</v>
      </c>
      <c r="BG331" s="199">
        <f t="shared" si="80"/>
        <v>0</v>
      </c>
      <c r="BH331" s="200">
        <f t="shared" si="81"/>
        <v>5.1534443043904998</v>
      </c>
      <c r="BI331" s="200">
        <f t="shared" si="82"/>
        <v>0</v>
      </c>
      <c r="BJ331" s="200">
        <f t="shared" si="83"/>
        <v>0</v>
      </c>
      <c r="BK331" s="210">
        <f t="shared" si="84"/>
        <v>0</v>
      </c>
      <c r="BL331" s="200"/>
      <c r="BM331" s="199">
        <f>IF(D331=C$171,'Other inputs'!$C$13/1000000,SUM(AW331:BA331))</f>
        <v>9.9588891688068296E-2</v>
      </c>
      <c r="BN331" s="200">
        <f>IF(B331=$B$171,$AT$171*('Other inputs'!$C$7/'Other inputs'!$C$6),SUM(BB331:BF331))</f>
        <v>5.0538554127024318</v>
      </c>
      <c r="BO331" s="188">
        <f t="shared" si="85"/>
        <v>5.1534443043904998</v>
      </c>
    </row>
    <row r="332" spans="2:67">
      <c r="B332" s="121" t="str">
        <f>'KI 2019-20'!B333</f>
        <v>E1938</v>
      </c>
      <c r="C332" s="160" t="str">
        <f t="shared" si="72"/>
        <v>E1938</v>
      </c>
      <c r="D332" s="160" t="str">
        <f t="shared" si="73"/>
        <v>E1938</v>
      </c>
      <c r="E332" t="str">
        <f>INDEX('KI 2019-20'!D$9:D$383,MATCH($B332,'KI 2019-20'!$B$9:$B$383,0))</f>
        <v>SD</v>
      </c>
      <c r="F332" t="str">
        <f>INDEX('KI 2019-20'!E$9:E$383,MATCH($B332,'KI 2019-20'!$B$9:$B$383,0))</f>
        <v>P1905</v>
      </c>
      <c r="G332" s="119">
        <v>0</v>
      </c>
      <c r="H332" s="120" t="str">
        <f>INDEX('KI 2019-20'!F$9:F$383,MATCH($B332,'KI 2019-20'!$B$9:$B$383,0))</f>
        <v>Three Rivers</v>
      </c>
      <c r="I332" s="154">
        <f>_xlfn.IFNA(IF($B332=$B$382,0,INDEX('I.Supplementary 2019-20'!N$8:N$191,MATCH($B332,'I.Supplementary 2019-20'!$B$8:$B$191,0))),INDEX('KI 2019-20'!N$9:N$383,MATCH($B332,'KI 2019-20'!$B$9:$B$383,0)))</f>
        <v>0</v>
      </c>
      <c r="J332" s="153">
        <f>_xlfn.IFNA(IF($B332=$B$382,0,INDEX('I.Supplementary 2019-20'!O$8:O$191,MATCH($B332,'I.Supplementary 2019-20'!$B$8:$B$191,0))),INDEX('KI 2019-20'!O$9:O$383,MATCH($B332,'KI 2019-20'!$B$9:$B$383,0)))</f>
        <v>0</v>
      </c>
      <c r="K332" s="153">
        <f>_xlfn.IFNA(IF($B332=$B$382,0,INDEX('I.Supplementary 2019-20'!P$8:P$191,MATCH($B332,'I.Supplementary 2019-20'!$B$8:$B$191,0))),INDEX('KI 2019-20'!P$9:P$383,MATCH($B332,'KI 2019-20'!$B$9:$B$383,0)))</f>
        <v>0</v>
      </c>
      <c r="L332" s="153">
        <f>_xlfn.IFNA(IF($B332=$B$382,0,INDEX('I.Supplementary 2019-20'!Q$8:Q$191,MATCH($B332,'I.Supplementary 2019-20'!$B$8:$B$191,0))),INDEX('KI 2019-20'!Q$9:Q$383,MATCH($B332,'KI 2019-20'!$B$9:$B$383,0)))</f>
        <v>0</v>
      </c>
      <c r="M332" s="155">
        <f>_xlfn.IFNA(IF($B332=$B$382,0,INDEX('I.Supplementary 2019-20'!R$8:R$191,MATCH($B332,'I.Supplementary 2019-20'!$B$8:$B$191,0))),INDEX('KI 2019-20'!R$9:R$383,MATCH($B332,'KI 2019-20'!$B$9:$B$383,0)))</f>
        <v>0</v>
      </c>
      <c r="N332" s="153">
        <f>_xlfn.IFNA(IF($B332=$B$382,0,INDEX('I.Supplementary 2019-20'!S$8:S$191,MATCH($B332,'I.Supplementary 2019-20'!$B$8:$B$191,0))),INDEX('KI 2019-20'!S$9:S$383,MATCH($B332,'KI 2019-20'!$B$9:$B$383,0)))</f>
        <v>0</v>
      </c>
      <c r="O332" s="153">
        <f>_xlfn.IFNA(IF($B332=$B$382,0,INDEX('I.Supplementary 2019-20'!T$8:T$191,MATCH($B332,'I.Supplementary 2019-20'!$B$8:$B$191,0))),INDEX('KI 2019-20'!T$9:T$383,MATCH($B332,'KI 2019-20'!$B$9:$B$383,0)))</f>
        <v>1.9628186114282749</v>
      </c>
      <c r="P332" s="153">
        <f>_xlfn.IFNA(IF($B332=$B$382,0,INDEX('I.Supplementary 2019-20'!U$8:U$191,MATCH($B332,'I.Supplementary 2019-20'!$B$8:$B$191,0))),INDEX('KI 2019-20'!U$9:U$383,MATCH($B332,'KI 2019-20'!$B$9:$B$383,0)))</f>
        <v>0</v>
      </c>
      <c r="Q332" s="153">
        <f>_xlfn.IFNA(IF($B332=$B$382,0,INDEX('I.Supplementary 2019-20'!V$8:V$191,MATCH($B332,'I.Supplementary 2019-20'!$B$8:$B$191,0))),INDEX('KI 2019-20'!V$9:V$383,MATCH($B332,'KI 2019-20'!$B$9:$B$383,0)))</f>
        <v>0</v>
      </c>
      <c r="R332" s="155">
        <f>_xlfn.IFNA(IF($B332=$B$382,0,INDEX('I.Supplementary 2019-20'!W$8:W$191,MATCH($B332,'I.Supplementary 2019-20'!$B$8:$B$191,0))),INDEX('KI 2019-20'!W$9:W$383,MATCH($B332,'KI 2019-20'!$B$9:$B$383,0)))</f>
        <v>0</v>
      </c>
      <c r="S332" s="153">
        <f>_xlfn.IFNA(IF($B332=$B$382,0,INDEX('I.Supplementary 2019-20'!X$8:X$191,MATCH($B332,'I.Supplementary 2019-20'!$B$8:$B$191,0))),INDEX('KI 2019-20'!X$9:X$383,MATCH($B332,'KI 2019-20'!$B$9:$B$383,0)))</f>
        <v>0</v>
      </c>
      <c r="T332" s="153">
        <f>_xlfn.IFNA(IF($B332=$B$382,0,INDEX('I.Supplementary 2019-20'!Y$8:Y$191,MATCH($B332,'I.Supplementary 2019-20'!$B$8:$B$191,0))),INDEX('KI 2019-20'!Y$9:Y$383,MATCH($B332,'KI 2019-20'!$B$9:$B$383,0)))</f>
        <v>1.9628186114282749</v>
      </c>
      <c r="U332" s="153">
        <f>_xlfn.IFNA(IF($B332=$B$382,0,INDEX('I.Supplementary 2019-20'!Z$8:Z$191,MATCH($B332,'I.Supplementary 2019-20'!$B$8:$B$191,0))),INDEX('KI 2019-20'!Z$9:Z$383,MATCH($B332,'KI 2019-20'!$B$9:$B$383,0)))</f>
        <v>0</v>
      </c>
      <c r="V332" s="153">
        <f>_xlfn.IFNA(IF($B332=$B$382,0,INDEX('I.Supplementary 2019-20'!AA$8:AA$191,MATCH($B332,'I.Supplementary 2019-20'!$B$8:$B$191,0))),INDEX('KI 2019-20'!AA$9:AA$383,MATCH($B332,'KI 2019-20'!$B$9:$B$383,0)))</f>
        <v>0</v>
      </c>
      <c r="W332" s="155">
        <f>_xlfn.IFNA(IF($B332=$B$382,0,INDEX('I.Supplementary 2019-20'!AB$8:AB$191,MATCH($B332,'I.Supplementary 2019-20'!$B$8:$B$191,0))),INDEX('KI 2019-20'!AB$9:AB$383,MATCH($B332,'KI 2019-20'!$B$9:$B$383,0)))</f>
        <v>0</v>
      </c>
      <c r="Y332" s="154">
        <f>_xlfn.IFNA(IF($B332=$B$382,0,INDEX('I.Supplementary 2019-20'!$I$8:$I$191,MATCH($B332,'I.Supplementary 2019-20'!$B$8:$B$191,0))),INDEX('KI 2019-20'!$I$9:$I$383,MATCH($B332,'KI 2019-20'!$B$9:$B$383,0)))</f>
        <v>0</v>
      </c>
      <c r="Z332" s="153">
        <f>_xlfn.IFNA(IF($B332=$B$382,0,INDEX('I.Supplementary 2019-20'!$J$8:$J$191,MATCH($B332,'I.Supplementary 2019-20'!$B$8:$B$191,0))),INDEX('KI 2019-20'!$J$9:$J$383,MATCH($B332,'KI 2019-20'!$B$9:$B$383,0)))</f>
        <v>1.9628186114282749</v>
      </c>
      <c r="AA332" s="155">
        <f>_xlfn.IFNA(IF($B332=$B$382,0,INDEX('I.Supplementary 2019-20'!$H$8:$H$191,MATCH($B332,'I.Supplementary 2019-20'!$B$8:$B$191,0))),INDEX('KI 2019-20'!$H$9:$H$383,MATCH($B332,'KI 2019-20'!$B$9:$B$383,0)))</f>
        <v>1.9628186114282749</v>
      </c>
      <c r="AC332" s="156">
        <f>I332*('Other inputs'!$C$6/'Other inputs'!$C$5)</f>
        <v>0</v>
      </c>
      <c r="AD332" s="149">
        <f>IF(B332=$B$35,J332*('Other inputs'!$C$6/'Other inputs'!$C$5)-('Other inputs'!$C$18/1000000),J332*('Other inputs'!$C$6/'Other inputs'!$C$5))</f>
        <v>0</v>
      </c>
      <c r="AE332" s="149">
        <f>K332*('Other inputs'!$C$6/'Other inputs'!$C$5)</f>
        <v>0</v>
      </c>
      <c r="AF332" s="149">
        <f>L332*('Other inputs'!$C$6/'Other inputs'!$C$5)</f>
        <v>0</v>
      </c>
      <c r="AG332" s="188">
        <f>M332*('Other inputs'!$C$6/'Other inputs'!$C$5)</f>
        <v>0</v>
      </c>
      <c r="AH332" s="149">
        <f>N332*('Other inputs'!$C$6/'Other inputs'!$C$5)</f>
        <v>0</v>
      </c>
      <c r="AI332" s="149">
        <f>O332*('Other inputs'!$C$6/'Other inputs'!$C$5)</f>
        <v>1.9947993627346419</v>
      </c>
      <c r="AJ332" s="149">
        <f>P332*('Other inputs'!$C$6/'Other inputs'!$C$5)</f>
        <v>0</v>
      </c>
      <c r="AK332" s="149">
        <f>Q332*('Other inputs'!$C$6/'Other inputs'!$C$5)</f>
        <v>0</v>
      </c>
      <c r="AL332" s="188">
        <f>R332*('Other inputs'!$C$6/'Other inputs'!$C$5)</f>
        <v>0</v>
      </c>
      <c r="AM332" s="156">
        <f t="shared" si="74"/>
        <v>0</v>
      </c>
      <c r="AN332" s="149">
        <f t="shared" si="75"/>
        <v>1.9947993627346419</v>
      </c>
      <c r="AO332" s="149">
        <f t="shared" si="76"/>
        <v>0</v>
      </c>
      <c r="AP332" s="149">
        <f t="shared" si="77"/>
        <v>0</v>
      </c>
      <c r="AQ332" s="188">
        <f t="shared" si="78"/>
        <v>0</v>
      </c>
      <c r="AR332" s="149"/>
      <c r="AS332" s="156">
        <f>IF(D332=$C$171,'Other inputs'!$C$12/1000000,SUM(AC332:AG332))</f>
        <v>0</v>
      </c>
      <c r="AT332" s="200">
        <f>IF(D332=$C$171,$Z$171*('Other inputs'!$C$6/'Other inputs'!$C$5),SUM(AH332:AL332))</f>
        <v>1.9947993627346419</v>
      </c>
      <c r="AU332" s="210">
        <f t="shared" si="79"/>
        <v>1.9947993627346419</v>
      </c>
      <c r="AV332" s="214"/>
      <c r="AW332" s="199">
        <f>IF($G332=1,0,IF($B332=$B$172,AC332*('Other inputs'!$F$6/'Other inputs'!$F$5)-('Other inputs'!$C$28/1000000),AC332*('Other inputs'!$F$6/'Other inputs'!$F$5)))</f>
        <v>0</v>
      </c>
      <c r="AX332" s="200">
        <f>IF($G332=1,0,IF($B332=$B$172,AD332*('Other inputs'!$F$6/'Other inputs'!$F$5)-('Other inputs'!$C$29/1000000),AD332*('Other inputs'!$F$6/'Other inputs'!$F$5)))</f>
        <v>0</v>
      </c>
      <c r="AY332" s="200">
        <f>IF($G332=1,0,AE332*('Other inputs'!$F$6/'Other inputs'!$F$5))</f>
        <v>0</v>
      </c>
      <c r="AZ332" s="200">
        <f>IF($G332=1,0,AF332*('Other inputs'!$F$6/'Other inputs'!$F$5))</f>
        <v>0</v>
      </c>
      <c r="BA332" s="200">
        <f>IF($G332=1,0,AG332*('Other inputs'!$F$6/'Other inputs'!$F$5))</f>
        <v>0</v>
      </c>
      <c r="BB332" s="199">
        <f>IF($G332=1,0,AH332*('Other inputs'!$C$7/'Other inputs'!$C$6))</f>
        <v>0</v>
      </c>
      <c r="BC332" s="200">
        <f>IF($G332=1,0,AI332*('Other inputs'!$C$7/'Other inputs'!$C$6))</f>
        <v>1.9947993627346419</v>
      </c>
      <c r="BD332" s="200">
        <f>IF($G332=1,0,AJ332*('Other inputs'!$C$7/'Other inputs'!$C$6))</f>
        <v>0</v>
      </c>
      <c r="BE332" s="200">
        <f>IF($G332=1,0,AK332*('Other inputs'!$C$7/'Other inputs'!$C$6))</f>
        <v>0</v>
      </c>
      <c r="BF332" s="200">
        <f>IF($G332=1,0,AL332*('Other inputs'!$C$7/'Other inputs'!$C$6))</f>
        <v>0</v>
      </c>
      <c r="BG332" s="199">
        <f t="shared" si="80"/>
        <v>0</v>
      </c>
      <c r="BH332" s="200">
        <f t="shared" si="81"/>
        <v>1.9947993627346419</v>
      </c>
      <c r="BI332" s="200">
        <f t="shared" si="82"/>
        <v>0</v>
      </c>
      <c r="BJ332" s="200">
        <f t="shared" si="83"/>
        <v>0</v>
      </c>
      <c r="BK332" s="210">
        <f t="shared" si="84"/>
        <v>0</v>
      </c>
      <c r="BL332" s="200"/>
      <c r="BM332" s="199">
        <f>IF(D332=C$171,'Other inputs'!$C$13/1000000,SUM(AW332:BA332))</f>
        <v>0</v>
      </c>
      <c r="BN332" s="200">
        <f>IF(B332=$B$171,$AT$171*('Other inputs'!$C$7/'Other inputs'!$C$6),SUM(BB332:BF332))</f>
        <v>1.9947993627346419</v>
      </c>
      <c r="BO332" s="188">
        <f t="shared" si="85"/>
        <v>1.9947993627346419</v>
      </c>
    </row>
    <row r="333" spans="2:67">
      <c r="B333" s="121" t="str">
        <f>'KI 2019-20'!B334</f>
        <v>E1502</v>
      </c>
      <c r="C333" s="160" t="str">
        <f t="shared" si="72"/>
        <v>E1502</v>
      </c>
      <c r="D333" s="160" t="str">
        <f t="shared" si="73"/>
        <v>E1502</v>
      </c>
      <c r="E333" t="str">
        <f>INDEX('KI 2019-20'!D$9:D$383,MATCH($B333,'KI 2019-20'!$B$9:$B$383,0))</f>
        <v>UNINFIR</v>
      </c>
      <c r="F333">
        <f>INDEX('KI 2019-20'!E$9:E$383,MATCH($B333,'KI 2019-20'!$B$9:$B$383,0))</f>
        <v>0</v>
      </c>
      <c r="G333" s="119">
        <v>0</v>
      </c>
      <c r="H333" s="120" t="str">
        <f>INDEX('KI 2019-20'!F$9:F$383,MATCH($B333,'KI 2019-20'!$B$9:$B$383,0))</f>
        <v>Thurrock</v>
      </c>
      <c r="I333" s="154">
        <f>_xlfn.IFNA(IF($B333=$B$382,0,INDEX('I.Supplementary 2019-20'!N$8:N$191,MATCH($B333,'I.Supplementary 2019-20'!$B$8:$B$191,0))),INDEX('KI 2019-20'!N$9:N$383,MATCH($B333,'KI 2019-20'!$B$9:$B$383,0)))</f>
        <v>6.8210977649465425</v>
      </c>
      <c r="J333" s="153">
        <f>_xlfn.IFNA(IF($B333=$B$382,0,INDEX('I.Supplementary 2019-20'!O$8:O$191,MATCH($B333,'I.Supplementary 2019-20'!$B$8:$B$191,0))),INDEX('KI 2019-20'!O$9:O$383,MATCH($B333,'KI 2019-20'!$B$9:$B$383,0)))</f>
        <v>-0.12377135567383654</v>
      </c>
      <c r="K333" s="153">
        <f>_xlfn.IFNA(IF($B333=$B$382,0,INDEX('I.Supplementary 2019-20'!P$8:P$191,MATCH($B333,'I.Supplementary 2019-20'!$B$8:$B$191,0))),INDEX('KI 2019-20'!P$9:P$383,MATCH($B333,'KI 2019-20'!$B$9:$B$383,0)))</f>
        <v>0</v>
      </c>
      <c r="L333" s="153">
        <f>_xlfn.IFNA(IF($B333=$B$382,0,INDEX('I.Supplementary 2019-20'!Q$8:Q$191,MATCH($B333,'I.Supplementary 2019-20'!$B$8:$B$191,0))),INDEX('KI 2019-20'!Q$9:Q$383,MATCH($B333,'KI 2019-20'!$B$9:$B$383,0)))</f>
        <v>0</v>
      </c>
      <c r="M333" s="155">
        <f>_xlfn.IFNA(IF($B333=$B$382,0,INDEX('I.Supplementary 2019-20'!R$8:R$191,MATCH($B333,'I.Supplementary 2019-20'!$B$8:$B$191,0))),INDEX('KI 2019-20'!R$9:R$383,MATCH($B333,'KI 2019-20'!$B$9:$B$383,0)))</f>
        <v>0</v>
      </c>
      <c r="N333" s="153">
        <f>_xlfn.IFNA(IF($B333=$B$382,0,INDEX('I.Supplementary 2019-20'!S$8:S$191,MATCH($B333,'I.Supplementary 2019-20'!$B$8:$B$191,0))),INDEX('KI 2019-20'!S$9:S$383,MATCH($B333,'KI 2019-20'!$B$9:$B$383,0)))</f>
        <v>27.163673295702566</v>
      </c>
      <c r="O333" s="153">
        <f>_xlfn.IFNA(IF($B333=$B$382,0,INDEX('I.Supplementary 2019-20'!T$8:T$191,MATCH($B333,'I.Supplementary 2019-20'!$B$8:$B$191,0))),INDEX('KI 2019-20'!T$9:T$383,MATCH($B333,'KI 2019-20'!$B$9:$B$383,0)))</f>
        <v>5.51102290089589</v>
      </c>
      <c r="P333" s="153">
        <f>_xlfn.IFNA(IF($B333=$B$382,0,INDEX('I.Supplementary 2019-20'!U$8:U$191,MATCH($B333,'I.Supplementary 2019-20'!$B$8:$B$191,0))),INDEX('KI 2019-20'!U$9:U$383,MATCH($B333,'KI 2019-20'!$B$9:$B$383,0)))</f>
        <v>0</v>
      </c>
      <c r="Q333" s="153">
        <f>_xlfn.IFNA(IF($B333=$B$382,0,INDEX('I.Supplementary 2019-20'!V$8:V$191,MATCH($B333,'I.Supplementary 2019-20'!$B$8:$B$191,0))),INDEX('KI 2019-20'!V$9:V$383,MATCH($B333,'KI 2019-20'!$B$9:$B$383,0)))</f>
        <v>0</v>
      </c>
      <c r="R333" s="155">
        <f>_xlfn.IFNA(IF($B333=$B$382,0,INDEX('I.Supplementary 2019-20'!W$8:W$191,MATCH($B333,'I.Supplementary 2019-20'!$B$8:$B$191,0))),INDEX('KI 2019-20'!W$9:W$383,MATCH($B333,'KI 2019-20'!$B$9:$B$383,0)))</f>
        <v>0</v>
      </c>
      <c r="S333" s="153">
        <f>_xlfn.IFNA(IF($B333=$B$382,0,INDEX('I.Supplementary 2019-20'!X$8:X$191,MATCH($B333,'I.Supplementary 2019-20'!$B$8:$B$191,0))),INDEX('KI 2019-20'!X$9:X$383,MATCH($B333,'KI 2019-20'!$B$9:$B$383,0)))</f>
        <v>33.984771060649109</v>
      </c>
      <c r="T333" s="153">
        <f>_xlfn.IFNA(IF($B333=$B$382,0,INDEX('I.Supplementary 2019-20'!Y$8:Y$191,MATCH($B333,'I.Supplementary 2019-20'!$B$8:$B$191,0))),INDEX('KI 2019-20'!Y$9:Y$383,MATCH($B333,'KI 2019-20'!$B$9:$B$383,0)))</f>
        <v>5.3872515452220533</v>
      </c>
      <c r="U333" s="153">
        <f>_xlfn.IFNA(IF($B333=$B$382,0,INDEX('I.Supplementary 2019-20'!Z$8:Z$191,MATCH($B333,'I.Supplementary 2019-20'!$B$8:$B$191,0))),INDEX('KI 2019-20'!Z$9:Z$383,MATCH($B333,'KI 2019-20'!$B$9:$B$383,0)))</f>
        <v>0</v>
      </c>
      <c r="V333" s="153">
        <f>_xlfn.IFNA(IF($B333=$B$382,0,INDEX('I.Supplementary 2019-20'!AA$8:AA$191,MATCH($B333,'I.Supplementary 2019-20'!$B$8:$B$191,0))),INDEX('KI 2019-20'!AA$9:AA$383,MATCH($B333,'KI 2019-20'!$B$9:$B$383,0)))</f>
        <v>0</v>
      </c>
      <c r="W333" s="155">
        <f>_xlfn.IFNA(IF($B333=$B$382,0,INDEX('I.Supplementary 2019-20'!AB$8:AB$191,MATCH($B333,'I.Supplementary 2019-20'!$B$8:$B$191,0))),INDEX('KI 2019-20'!AB$9:AB$383,MATCH($B333,'KI 2019-20'!$B$9:$B$383,0)))</f>
        <v>0</v>
      </c>
      <c r="Y333" s="154">
        <f>_xlfn.IFNA(IF($B333=$B$382,0,INDEX('I.Supplementary 2019-20'!$I$8:$I$191,MATCH($B333,'I.Supplementary 2019-20'!$B$8:$B$191,0))),INDEX('KI 2019-20'!$I$9:$I$383,MATCH($B333,'KI 2019-20'!$B$9:$B$383,0)))</f>
        <v>6.6973264092727058</v>
      </c>
      <c r="Z333" s="153">
        <f>_xlfn.IFNA(IF($B333=$B$382,0,INDEX('I.Supplementary 2019-20'!$J$8:$J$191,MATCH($B333,'I.Supplementary 2019-20'!$B$8:$B$191,0))),INDEX('KI 2019-20'!$J$9:$J$383,MATCH($B333,'KI 2019-20'!$B$9:$B$383,0)))</f>
        <v>32.674696196598454</v>
      </c>
      <c r="AA333" s="155">
        <f>_xlfn.IFNA(IF($B333=$B$382,0,INDEX('I.Supplementary 2019-20'!$H$8:$H$191,MATCH($B333,'I.Supplementary 2019-20'!$B$8:$B$191,0))),INDEX('KI 2019-20'!$H$9:$H$383,MATCH($B333,'KI 2019-20'!$B$9:$B$383,0)))</f>
        <v>39.372022605871166</v>
      </c>
      <c r="AC333" s="156">
        <f>I333*('Other inputs'!$C$6/'Other inputs'!$C$5)</f>
        <v>6.9322358140699079</v>
      </c>
      <c r="AD333" s="149">
        <f>IF(B333=$B$35,J333*('Other inputs'!$C$6/'Other inputs'!$C$5)-('Other inputs'!$C$18/1000000),J333*('Other inputs'!$C$6/'Other inputs'!$C$5))</f>
        <v>-0.12578799690681147</v>
      </c>
      <c r="AE333" s="149">
        <f>K333*('Other inputs'!$C$6/'Other inputs'!$C$5)</f>
        <v>0</v>
      </c>
      <c r="AF333" s="149">
        <f>L333*('Other inputs'!$C$6/'Other inputs'!$C$5)</f>
        <v>0</v>
      </c>
      <c r="AG333" s="188">
        <f>M333*('Other inputs'!$C$6/'Other inputs'!$C$5)</f>
        <v>0</v>
      </c>
      <c r="AH333" s="149">
        <f>N333*('Other inputs'!$C$6/'Other inputs'!$C$5)</f>
        <v>27.606258603982852</v>
      </c>
      <c r="AI333" s="149">
        <f>O333*('Other inputs'!$C$6/'Other inputs'!$C$5)</f>
        <v>5.6008155347190414</v>
      </c>
      <c r="AJ333" s="149">
        <f>P333*('Other inputs'!$C$6/'Other inputs'!$C$5)</f>
        <v>0</v>
      </c>
      <c r="AK333" s="149">
        <f>Q333*('Other inputs'!$C$6/'Other inputs'!$C$5)</f>
        <v>0</v>
      </c>
      <c r="AL333" s="188">
        <f>R333*('Other inputs'!$C$6/'Other inputs'!$C$5)</f>
        <v>0</v>
      </c>
      <c r="AM333" s="156">
        <f t="shared" si="74"/>
        <v>34.538494418052757</v>
      </c>
      <c r="AN333" s="149">
        <f t="shared" si="75"/>
        <v>5.4750275378122302</v>
      </c>
      <c r="AO333" s="149">
        <f t="shared" si="76"/>
        <v>0</v>
      </c>
      <c r="AP333" s="149">
        <f t="shared" si="77"/>
        <v>0</v>
      </c>
      <c r="AQ333" s="188">
        <f t="shared" si="78"/>
        <v>0</v>
      </c>
      <c r="AR333" s="149"/>
      <c r="AS333" s="156">
        <f>IF(D333=$C$171,'Other inputs'!$C$12/1000000,SUM(AC333:AG333))</f>
        <v>6.8064478171630967</v>
      </c>
      <c r="AT333" s="200">
        <f>IF(D333=$C$171,$Z$171*('Other inputs'!$C$6/'Other inputs'!$C$5),SUM(AH333:AL333))</f>
        <v>33.207074138701891</v>
      </c>
      <c r="AU333" s="210">
        <f t="shared" si="79"/>
        <v>40.013521955864988</v>
      </c>
      <c r="AV333" s="214"/>
      <c r="AW333" s="199">
        <f>IF($G333=1,0,IF($B333=$B$172,AC333*('Other inputs'!$F$6/'Other inputs'!$F$5)-('Other inputs'!$C$28/1000000),AC333*('Other inputs'!$F$6/'Other inputs'!$F$5)))</f>
        <v>6.9705707586638423</v>
      </c>
      <c r="AX333" s="200">
        <f>IF($G333=1,0,IF($B333=$B$172,AD333*('Other inputs'!$F$6/'Other inputs'!$F$5)-('Other inputs'!$C$29/1000000),AD333*('Other inputs'!$F$6/'Other inputs'!$F$5)))</f>
        <v>-0.12648359873302423</v>
      </c>
      <c r="AY333" s="200">
        <f>IF($G333=1,0,AE333*('Other inputs'!$F$6/'Other inputs'!$F$5))</f>
        <v>0</v>
      </c>
      <c r="AZ333" s="200">
        <f>IF($G333=1,0,AF333*('Other inputs'!$F$6/'Other inputs'!$F$5))</f>
        <v>0</v>
      </c>
      <c r="BA333" s="200">
        <f>IF($G333=1,0,AG333*('Other inputs'!$F$6/'Other inputs'!$F$5))</f>
        <v>0</v>
      </c>
      <c r="BB333" s="199">
        <f>IF($G333=1,0,AH333*('Other inputs'!$C$7/'Other inputs'!$C$6))</f>
        <v>27.606258603982852</v>
      </c>
      <c r="BC333" s="200">
        <f>IF($G333=1,0,AI333*('Other inputs'!$C$7/'Other inputs'!$C$6))</f>
        <v>5.6008155347190414</v>
      </c>
      <c r="BD333" s="200">
        <f>IF($G333=1,0,AJ333*('Other inputs'!$C$7/'Other inputs'!$C$6))</f>
        <v>0</v>
      </c>
      <c r="BE333" s="200">
        <f>IF($G333=1,0,AK333*('Other inputs'!$C$7/'Other inputs'!$C$6))</f>
        <v>0</v>
      </c>
      <c r="BF333" s="200">
        <f>IF($G333=1,0,AL333*('Other inputs'!$C$7/'Other inputs'!$C$6))</f>
        <v>0</v>
      </c>
      <c r="BG333" s="199">
        <f t="shared" si="80"/>
        <v>34.576829362646691</v>
      </c>
      <c r="BH333" s="200">
        <f t="shared" si="81"/>
        <v>5.474331935986017</v>
      </c>
      <c r="BI333" s="200">
        <f t="shared" si="82"/>
        <v>0</v>
      </c>
      <c r="BJ333" s="200">
        <f t="shared" si="83"/>
        <v>0</v>
      </c>
      <c r="BK333" s="210">
        <f t="shared" si="84"/>
        <v>0</v>
      </c>
      <c r="BL333" s="200"/>
      <c r="BM333" s="199">
        <f>IF(D333=C$171,'Other inputs'!$C$13/1000000,SUM(AW333:BA333))</f>
        <v>6.844087159930818</v>
      </c>
      <c r="BN333" s="200">
        <f>IF(B333=$B$171,$AT$171*('Other inputs'!$C$7/'Other inputs'!$C$6),SUM(BB333:BF333))</f>
        <v>33.207074138701891</v>
      </c>
      <c r="BO333" s="188">
        <f t="shared" si="85"/>
        <v>40.051161298632707</v>
      </c>
    </row>
    <row r="334" spans="2:67">
      <c r="B334" s="121" t="str">
        <f>'KI 2019-20'!B335</f>
        <v>E2243</v>
      </c>
      <c r="C334" s="160" t="str">
        <f t="shared" si="72"/>
        <v>E2243</v>
      </c>
      <c r="D334" s="160" t="str">
        <f t="shared" si="73"/>
        <v>E2243</v>
      </c>
      <c r="E334" t="str">
        <f>INDEX('KI 2019-20'!D$9:D$383,MATCH($B334,'KI 2019-20'!$B$9:$B$383,0))</f>
        <v>SD</v>
      </c>
      <c r="F334">
        <f>INDEX('KI 2019-20'!E$9:E$383,MATCH($B334,'KI 2019-20'!$B$9:$B$383,0))</f>
        <v>0</v>
      </c>
      <c r="G334" s="119">
        <v>0</v>
      </c>
      <c r="H334" s="120" t="str">
        <f>INDEX('KI 2019-20'!F$9:F$383,MATCH($B334,'KI 2019-20'!$B$9:$B$383,0))</f>
        <v>Tonbridge and Malling</v>
      </c>
      <c r="I334" s="154">
        <f>_xlfn.IFNA(IF($B334=$B$382,0,INDEX('I.Supplementary 2019-20'!N$8:N$191,MATCH($B334,'I.Supplementary 2019-20'!$B$8:$B$191,0))),INDEX('KI 2019-20'!N$9:N$383,MATCH($B334,'KI 2019-20'!$B$9:$B$383,0)))</f>
        <v>0</v>
      </c>
      <c r="J334" s="153">
        <f>_xlfn.IFNA(IF($B334=$B$382,0,INDEX('I.Supplementary 2019-20'!O$8:O$191,MATCH($B334,'I.Supplementary 2019-20'!$B$8:$B$191,0))),INDEX('KI 2019-20'!O$9:O$383,MATCH($B334,'KI 2019-20'!$B$9:$B$383,0)))</f>
        <v>0</v>
      </c>
      <c r="K334" s="153">
        <f>_xlfn.IFNA(IF($B334=$B$382,0,INDEX('I.Supplementary 2019-20'!P$8:P$191,MATCH($B334,'I.Supplementary 2019-20'!$B$8:$B$191,0))),INDEX('KI 2019-20'!P$9:P$383,MATCH($B334,'KI 2019-20'!$B$9:$B$383,0)))</f>
        <v>0</v>
      </c>
      <c r="L334" s="153">
        <f>_xlfn.IFNA(IF($B334=$B$382,0,INDEX('I.Supplementary 2019-20'!Q$8:Q$191,MATCH($B334,'I.Supplementary 2019-20'!$B$8:$B$191,0))),INDEX('KI 2019-20'!Q$9:Q$383,MATCH($B334,'KI 2019-20'!$B$9:$B$383,0)))</f>
        <v>0</v>
      </c>
      <c r="M334" s="155">
        <f>_xlfn.IFNA(IF($B334=$B$382,0,INDEX('I.Supplementary 2019-20'!R$8:R$191,MATCH($B334,'I.Supplementary 2019-20'!$B$8:$B$191,0))),INDEX('KI 2019-20'!R$9:R$383,MATCH($B334,'KI 2019-20'!$B$9:$B$383,0)))</f>
        <v>0</v>
      </c>
      <c r="N334" s="153">
        <f>_xlfn.IFNA(IF($B334=$B$382,0,INDEX('I.Supplementary 2019-20'!S$8:S$191,MATCH($B334,'I.Supplementary 2019-20'!$B$8:$B$191,0))),INDEX('KI 2019-20'!S$9:S$383,MATCH($B334,'KI 2019-20'!$B$9:$B$383,0)))</f>
        <v>0</v>
      </c>
      <c r="O334" s="153">
        <f>_xlfn.IFNA(IF($B334=$B$382,0,INDEX('I.Supplementary 2019-20'!T$8:T$191,MATCH($B334,'I.Supplementary 2019-20'!$B$8:$B$191,0))),INDEX('KI 2019-20'!T$9:T$383,MATCH($B334,'KI 2019-20'!$B$9:$B$383,0)))</f>
        <v>2.2648498074192949</v>
      </c>
      <c r="P334" s="153">
        <f>_xlfn.IFNA(IF($B334=$B$382,0,INDEX('I.Supplementary 2019-20'!U$8:U$191,MATCH($B334,'I.Supplementary 2019-20'!$B$8:$B$191,0))),INDEX('KI 2019-20'!U$9:U$383,MATCH($B334,'KI 2019-20'!$B$9:$B$383,0)))</f>
        <v>0</v>
      </c>
      <c r="Q334" s="153">
        <f>_xlfn.IFNA(IF($B334=$B$382,0,INDEX('I.Supplementary 2019-20'!V$8:V$191,MATCH($B334,'I.Supplementary 2019-20'!$B$8:$B$191,0))),INDEX('KI 2019-20'!V$9:V$383,MATCH($B334,'KI 2019-20'!$B$9:$B$383,0)))</f>
        <v>0</v>
      </c>
      <c r="R334" s="155">
        <f>_xlfn.IFNA(IF($B334=$B$382,0,INDEX('I.Supplementary 2019-20'!W$8:W$191,MATCH($B334,'I.Supplementary 2019-20'!$B$8:$B$191,0))),INDEX('KI 2019-20'!W$9:W$383,MATCH($B334,'KI 2019-20'!$B$9:$B$383,0)))</f>
        <v>0</v>
      </c>
      <c r="S334" s="153">
        <f>_xlfn.IFNA(IF($B334=$B$382,0,INDEX('I.Supplementary 2019-20'!X$8:X$191,MATCH($B334,'I.Supplementary 2019-20'!$B$8:$B$191,0))),INDEX('KI 2019-20'!X$9:X$383,MATCH($B334,'KI 2019-20'!$B$9:$B$383,0)))</f>
        <v>0</v>
      </c>
      <c r="T334" s="153">
        <f>_xlfn.IFNA(IF($B334=$B$382,0,INDEX('I.Supplementary 2019-20'!Y$8:Y$191,MATCH($B334,'I.Supplementary 2019-20'!$B$8:$B$191,0))),INDEX('KI 2019-20'!Y$9:Y$383,MATCH($B334,'KI 2019-20'!$B$9:$B$383,0)))</f>
        <v>2.2648498074192949</v>
      </c>
      <c r="U334" s="153">
        <f>_xlfn.IFNA(IF($B334=$B$382,0,INDEX('I.Supplementary 2019-20'!Z$8:Z$191,MATCH($B334,'I.Supplementary 2019-20'!$B$8:$B$191,0))),INDEX('KI 2019-20'!Z$9:Z$383,MATCH($B334,'KI 2019-20'!$B$9:$B$383,0)))</f>
        <v>0</v>
      </c>
      <c r="V334" s="153">
        <f>_xlfn.IFNA(IF($B334=$B$382,0,INDEX('I.Supplementary 2019-20'!AA$8:AA$191,MATCH($B334,'I.Supplementary 2019-20'!$B$8:$B$191,0))),INDEX('KI 2019-20'!AA$9:AA$383,MATCH($B334,'KI 2019-20'!$B$9:$B$383,0)))</f>
        <v>0</v>
      </c>
      <c r="W334" s="155">
        <f>_xlfn.IFNA(IF($B334=$B$382,0,INDEX('I.Supplementary 2019-20'!AB$8:AB$191,MATCH($B334,'I.Supplementary 2019-20'!$B$8:$B$191,0))),INDEX('KI 2019-20'!AB$9:AB$383,MATCH($B334,'KI 2019-20'!$B$9:$B$383,0)))</f>
        <v>0</v>
      </c>
      <c r="Y334" s="154">
        <f>_xlfn.IFNA(IF($B334=$B$382,0,INDEX('I.Supplementary 2019-20'!$I$8:$I$191,MATCH($B334,'I.Supplementary 2019-20'!$B$8:$B$191,0))),INDEX('KI 2019-20'!$I$9:$I$383,MATCH($B334,'KI 2019-20'!$B$9:$B$383,0)))</f>
        <v>0</v>
      </c>
      <c r="Z334" s="153">
        <f>_xlfn.IFNA(IF($B334=$B$382,0,INDEX('I.Supplementary 2019-20'!$J$8:$J$191,MATCH($B334,'I.Supplementary 2019-20'!$B$8:$B$191,0))),INDEX('KI 2019-20'!$J$9:$J$383,MATCH($B334,'KI 2019-20'!$B$9:$B$383,0)))</f>
        <v>2.2648498074192949</v>
      </c>
      <c r="AA334" s="155">
        <f>_xlfn.IFNA(IF($B334=$B$382,0,INDEX('I.Supplementary 2019-20'!$H$8:$H$191,MATCH($B334,'I.Supplementary 2019-20'!$B$8:$B$191,0))),INDEX('KI 2019-20'!$H$9:$H$383,MATCH($B334,'KI 2019-20'!$B$9:$B$383,0)))</f>
        <v>2.2648498074192949</v>
      </c>
      <c r="AC334" s="156">
        <f>I334*('Other inputs'!$C$6/'Other inputs'!$C$5)</f>
        <v>0</v>
      </c>
      <c r="AD334" s="149">
        <f>IF(B334=$B$35,J334*('Other inputs'!$C$6/'Other inputs'!$C$5)-('Other inputs'!$C$18/1000000),J334*('Other inputs'!$C$6/'Other inputs'!$C$5))</f>
        <v>0</v>
      </c>
      <c r="AE334" s="149">
        <f>K334*('Other inputs'!$C$6/'Other inputs'!$C$5)</f>
        <v>0</v>
      </c>
      <c r="AF334" s="149">
        <f>L334*('Other inputs'!$C$6/'Other inputs'!$C$5)</f>
        <v>0</v>
      </c>
      <c r="AG334" s="188">
        <f>M334*('Other inputs'!$C$6/'Other inputs'!$C$5)</f>
        <v>0</v>
      </c>
      <c r="AH334" s="149">
        <f>N334*('Other inputs'!$C$6/'Other inputs'!$C$5)</f>
        <v>0</v>
      </c>
      <c r="AI334" s="149">
        <f>O334*('Other inputs'!$C$6/'Other inputs'!$C$5)</f>
        <v>2.3017516372754137</v>
      </c>
      <c r="AJ334" s="149">
        <f>P334*('Other inputs'!$C$6/'Other inputs'!$C$5)</f>
        <v>0</v>
      </c>
      <c r="AK334" s="149">
        <f>Q334*('Other inputs'!$C$6/'Other inputs'!$C$5)</f>
        <v>0</v>
      </c>
      <c r="AL334" s="188">
        <f>R334*('Other inputs'!$C$6/'Other inputs'!$C$5)</f>
        <v>0</v>
      </c>
      <c r="AM334" s="156">
        <f t="shared" si="74"/>
        <v>0</v>
      </c>
      <c r="AN334" s="149">
        <f t="shared" si="75"/>
        <v>2.3017516372754137</v>
      </c>
      <c r="AO334" s="149">
        <f t="shared" si="76"/>
        <v>0</v>
      </c>
      <c r="AP334" s="149">
        <f t="shared" si="77"/>
        <v>0</v>
      </c>
      <c r="AQ334" s="188">
        <f t="shared" si="78"/>
        <v>0</v>
      </c>
      <c r="AR334" s="149"/>
      <c r="AS334" s="156">
        <f>IF(D334=$C$171,'Other inputs'!$C$12/1000000,SUM(AC334:AG334))</f>
        <v>0</v>
      </c>
      <c r="AT334" s="200">
        <f>IF(D334=$C$171,$Z$171*('Other inputs'!$C$6/'Other inputs'!$C$5),SUM(AH334:AL334))</f>
        <v>2.3017516372754137</v>
      </c>
      <c r="AU334" s="210">
        <f t="shared" si="79"/>
        <v>2.3017516372754137</v>
      </c>
      <c r="AV334" s="214"/>
      <c r="AW334" s="199">
        <f>IF($G334=1,0,IF($B334=$B$172,AC334*('Other inputs'!$F$6/'Other inputs'!$F$5)-('Other inputs'!$C$28/1000000),AC334*('Other inputs'!$F$6/'Other inputs'!$F$5)))</f>
        <v>0</v>
      </c>
      <c r="AX334" s="200">
        <f>IF($G334=1,0,IF($B334=$B$172,AD334*('Other inputs'!$F$6/'Other inputs'!$F$5)-('Other inputs'!$C$29/1000000),AD334*('Other inputs'!$F$6/'Other inputs'!$F$5)))</f>
        <v>0</v>
      </c>
      <c r="AY334" s="200">
        <f>IF($G334=1,0,AE334*('Other inputs'!$F$6/'Other inputs'!$F$5))</f>
        <v>0</v>
      </c>
      <c r="AZ334" s="200">
        <f>IF($G334=1,0,AF334*('Other inputs'!$F$6/'Other inputs'!$F$5))</f>
        <v>0</v>
      </c>
      <c r="BA334" s="200">
        <f>IF($G334=1,0,AG334*('Other inputs'!$F$6/'Other inputs'!$F$5))</f>
        <v>0</v>
      </c>
      <c r="BB334" s="199">
        <f>IF($G334=1,0,AH334*('Other inputs'!$C$7/'Other inputs'!$C$6))</f>
        <v>0</v>
      </c>
      <c r="BC334" s="200">
        <f>IF($G334=1,0,AI334*('Other inputs'!$C$7/'Other inputs'!$C$6))</f>
        <v>2.3017516372754137</v>
      </c>
      <c r="BD334" s="200">
        <f>IF($G334=1,0,AJ334*('Other inputs'!$C$7/'Other inputs'!$C$6))</f>
        <v>0</v>
      </c>
      <c r="BE334" s="200">
        <f>IF($G334=1,0,AK334*('Other inputs'!$C$7/'Other inputs'!$C$6))</f>
        <v>0</v>
      </c>
      <c r="BF334" s="200">
        <f>IF($G334=1,0,AL334*('Other inputs'!$C$7/'Other inputs'!$C$6))</f>
        <v>0</v>
      </c>
      <c r="BG334" s="199">
        <f t="shared" si="80"/>
        <v>0</v>
      </c>
      <c r="BH334" s="200">
        <f t="shared" si="81"/>
        <v>2.3017516372754137</v>
      </c>
      <c r="BI334" s="200">
        <f t="shared" si="82"/>
        <v>0</v>
      </c>
      <c r="BJ334" s="200">
        <f t="shared" si="83"/>
        <v>0</v>
      </c>
      <c r="BK334" s="210">
        <f t="shared" si="84"/>
        <v>0</v>
      </c>
      <c r="BL334" s="200"/>
      <c r="BM334" s="199">
        <f>IF(D334=C$171,'Other inputs'!$C$13/1000000,SUM(AW334:BA334))</f>
        <v>0</v>
      </c>
      <c r="BN334" s="200">
        <f>IF(B334=$B$171,$AT$171*('Other inputs'!$C$7/'Other inputs'!$C$6),SUM(BB334:BF334))</f>
        <v>2.3017516372754137</v>
      </c>
      <c r="BO334" s="188">
        <f t="shared" si="85"/>
        <v>2.3017516372754137</v>
      </c>
    </row>
    <row r="335" spans="2:67">
      <c r="B335" s="121" t="str">
        <f>'KI 2019-20'!B336</f>
        <v>E1102</v>
      </c>
      <c r="C335" s="160" t="str">
        <f t="shared" si="72"/>
        <v>E1102</v>
      </c>
      <c r="D335" s="160" t="str">
        <f t="shared" si="73"/>
        <v>E1102</v>
      </c>
      <c r="E335" t="str">
        <f>INDEX('KI 2019-20'!D$9:D$383,MATCH($B335,'KI 2019-20'!$B$9:$B$383,0))</f>
        <v>UNINFIR</v>
      </c>
      <c r="F335">
        <f>INDEX('KI 2019-20'!E$9:E$383,MATCH($B335,'KI 2019-20'!$B$9:$B$383,0))</f>
        <v>0</v>
      </c>
      <c r="G335" s="119">
        <v>0</v>
      </c>
      <c r="H335" s="120" t="str">
        <f>INDEX('KI 2019-20'!F$9:F$383,MATCH($B335,'KI 2019-20'!$B$9:$B$383,0))</f>
        <v>Torbay</v>
      </c>
      <c r="I335" s="154">
        <f>_xlfn.IFNA(IF($B335=$B$382,0,INDEX('I.Supplementary 2019-20'!N$8:N$191,MATCH($B335,'I.Supplementary 2019-20'!$B$8:$B$191,0))),INDEX('KI 2019-20'!N$9:N$383,MATCH($B335,'KI 2019-20'!$B$9:$B$383,0)))</f>
        <v>6.3035052138724401</v>
      </c>
      <c r="J335" s="153">
        <f>_xlfn.IFNA(IF($B335=$B$382,0,INDEX('I.Supplementary 2019-20'!O$8:O$191,MATCH($B335,'I.Supplementary 2019-20'!$B$8:$B$191,0))),INDEX('KI 2019-20'!O$9:O$383,MATCH($B335,'KI 2019-20'!$B$9:$B$383,0)))</f>
        <v>0.11761599052861146</v>
      </c>
      <c r="K335" s="153">
        <f>_xlfn.IFNA(IF($B335=$B$382,0,INDEX('I.Supplementary 2019-20'!P$8:P$191,MATCH($B335,'I.Supplementary 2019-20'!$B$8:$B$191,0))),INDEX('KI 2019-20'!P$9:P$383,MATCH($B335,'KI 2019-20'!$B$9:$B$383,0)))</f>
        <v>0</v>
      </c>
      <c r="L335" s="153">
        <f>_xlfn.IFNA(IF($B335=$B$382,0,INDEX('I.Supplementary 2019-20'!Q$8:Q$191,MATCH($B335,'I.Supplementary 2019-20'!$B$8:$B$191,0))),INDEX('KI 2019-20'!Q$9:Q$383,MATCH($B335,'KI 2019-20'!$B$9:$B$383,0)))</f>
        <v>0</v>
      </c>
      <c r="M335" s="155">
        <f>_xlfn.IFNA(IF($B335=$B$382,0,INDEX('I.Supplementary 2019-20'!R$8:R$191,MATCH($B335,'I.Supplementary 2019-20'!$B$8:$B$191,0))),INDEX('KI 2019-20'!R$9:R$383,MATCH($B335,'KI 2019-20'!$B$9:$B$383,0)))</f>
        <v>0</v>
      </c>
      <c r="N335" s="153">
        <f>_xlfn.IFNA(IF($B335=$B$382,0,INDEX('I.Supplementary 2019-20'!S$8:S$191,MATCH($B335,'I.Supplementary 2019-20'!$B$8:$B$191,0))),INDEX('KI 2019-20'!S$9:S$383,MATCH($B335,'KI 2019-20'!$B$9:$B$383,0)))</f>
        <v>27.908912430471915</v>
      </c>
      <c r="O335" s="153">
        <f>_xlfn.IFNA(IF($B335=$B$382,0,INDEX('I.Supplementary 2019-20'!T$8:T$191,MATCH($B335,'I.Supplementary 2019-20'!$B$8:$B$191,0))),INDEX('KI 2019-20'!T$9:T$383,MATCH($B335,'KI 2019-20'!$B$9:$B$383,0)))</f>
        <v>4.1099257709558241</v>
      </c>
      <c r="P335" s="153">
        <f>_xlfn.IFNA(IF($B335=$B$382,0,INDEX('I.Supplementary 2019-20'!U$8:U$191,MATCH($B335,'I.Supplementary 2019-20'!$B$8:$B$191,0))),INDEX('KI 2019-20'!U$9:U$383,MATCH($B335,'KI 2019-20'!$B$9:$B$383,0)))</f>
        <v>0</v>
      </c>
      <c r="Q335" s="153">
        <f>_xlfn.IFNA(IF($B335=$B$382,0,INDEX('I.Supplementary 2019-20'!V$8:V$191,MATCH($B335,'I.Supplementary 2019-20'!$B$8:$B$191,0))),INDEX('KI 2019-20'!V$9:V$383,MATCH($B335,'KI 2019-20'!$B$9:$B$383,0)))</f>
        <v>0</v>
      </c>
      <c r="R335" s="155">
        <f>_xlfn.IFNA(IF($B335=$B$382,0,INDEX('I.Supplementary 2019-20'!W$8:W$191,MATCH($B335,'I.Supplementary 2019-20'!$B$8:$B$191,0))),INDEX('KI 2019-20'!W$9:W$383,MATCH($B335,'KI 2019-20'!$B$9:$B$383,0)))</f>
        <v>0</v>
      </c>
      <c r="S335" s="153">
        <f>_xlfn.IFNA(IF($B335=$B$382,0,INDEX('I.Supplementary 2019-20'!X$8:X$191,MATCH($B335,'I.Supplementary 2019-20'!$B$8:$B$191,0))),INDEX('KI 2019-20'!X$9:X$383,MATCH($B335,'KI 2019-20'!$B$9:$B$383,0)))</f>
        <v>34.212417644344363</v>
      </c>
      <c r="T335" s="153">
        <f>_xlfn.IFNA(IF($B335=$B$382,0,INDEX('I.Supplementary 2019-20'!Y$8:Y$191,MATCH($B335,'I.Supplementary 2019-20'!$B$8:$B$191,0))),INDEX('KI 2019-20'!Y$9:Y$383,MATCH($B335,'KI 2019-20'!$B$9:$B$383,0)))</f>
        <v>4.2275417614844359</v>
      </c>
      <c r="U335" s="153">
        <f>_xlfn.IFNA(IF($B335=$B$382,0,INDEX('I.Supplementary 2019-20'!Z$8:Z$191,MATCH($B335,'I.Supplementary 2019-20'!$B$8:$B$191,0))),INDEX('KI 2019-20'!Z$9:Z$383,MATCH($B335,'KI 2019-20'!$B$9:$B$383,0)))</f>
        <v>0</v>
      </c>
      <c r="V335" s="153">
        <f>_xlfn.IFNA(IF($B335=$B$382,0,INDEX('I.Supplementary 2019-20'!AA$8:AA$191,MATCH($B335,'I.Supplementary 2019-20'!$B$8:$B$191,0))),INDEX('KI 2019-20'!AA$9:AA$383,MATCH($B335,'KI 2019-20'!$B$9:$B$383,0)))</f>
        <v>0</v>
      </c>
      <c r="W335" s="155">
        <f>_xlfn.IFNA(IF($B335=$B$382,0,INDEX('I.Supplementary 2019-20'!AB$8:AB$191,MATCH($B335,'I.Supplementary 2019-20'!$B$8:$B$191,0))),INDEX('KI 2019-20'!AB$9:AB$383,MATCH($B335,'KI 2019-20'!$B$9:$B$383,0)))</f>
        <v>0</v>
      </c>
      <c r="Y335" s="154">
        <f>_xlfn.IFNA(IF($B335=$B$382,0,INDEX('I.Supplementary 2019-20'!$I$8:$I$191,MATCH($B335,'I.Supplementary 2019-20'!$B$8:$B$191,0))),INDEX('KI 2019-20'!$I$9:$I$383,MATCH($B335,'KI 2019-20'!$B$9:$B$383,0)))</f>
        <v>6.4211212044010519</v>
      </c>
      <c r="Z335" s="153">
        <f>_xlfn.IFNA(IF($B335=$B$382,0,INDEX('I.Supplementary 2019-20'!$J$8:$J$191,MATCH($B335,'I.Supplementary 2019-20'!$B$8:$B$191,0))),INDEX('KI 2019-20'!$J$9:$J$383,MATCH($B335,'KI 2019-20'!$B$9:$B$383,0)))</f>
        <v>32.018838201427741</v>
      </c>
      <c r="AA335" s="155">
        <f>_xlfn.IFNA(IF($B335=$B$382,0,INDEX('I.Supplementary 2019-20'!$H$8:$H$191,MATCH($B335,'I.Supplementary 2019-20'!$B$8:$B$191,0))),INDEX('KI 2019-20'!$H$9:$H$383,MATCH($B335,'KI 2019-20'!$B$9:$B$383,0)))</f>
        <v>38.439959405828787</v>
      </c>
      <c r="AC335" s="156">
        <f>I335*('Other inputs'!$C$6/'Other inputs'!$C$5)</f>
        <v>6.4062099831412374</v>
      </c>
      <c r="AD335" s="149">
        <f>IF(B335=$B$35,J335*('Other inputs'!$C$6/'Other inputs'!$C$5)-('Other inputs'!$C$18/1000000),J335*('Other inputs'!$C$6/'Other inputs'!$C$5))</f>
        <v>0.11953234067979047</v>
      </c>
      <c r="AE335" s="149">
        <f>K335*('Other inputs'!$C$6/'Other inputs'!$C$5)</f>
        <v>0</v>
      </c>
      <c r="AF335" s="149">
        <f>L335*('Other inputs'!$C$6/'Other inputs'!$C$5)</f>
        <v>0</v>
      </c>
      <c r="AG335" s="188">
        <f>M335*('Other inputs'!$C$6/'Other inputs'!$C$5)</f>
        <v>0</v>
      </c>
      <c r="AH335" s="149">
        <f>N335*('Other inputs'!$C$6/'Other inputs'!$C$5)</f>
        <v>28.363640127913413</v>
      </c>
      <c r="AI335" s="149">
        <f>O335*('Other inputs'!$C$6/'Other inputs'!$C$5)</f>
        <v>4.1768899383033737</v>
      </c>
      <c r="AJ335" s="149">
        <f>P335*('Other inputs'!$C$6/'Other inputs'!$C$5)</f>
        <v>0</v>
      </c>
      <c r="AK335" s="149">
        <f>Q335*('Other inputs'!$C$6/'Other inputs'!$C$5)</f>
        <v>0</v>
      </c>
      <c r="AL335" s="188">
        <f>R335*('Other inputs'!$C$6/'Other inputs'!$C$5)</f>
        <v>0</v>
      </c>
      <c r="AM335" s="156">
        <f t="shared" si="74"/>
        <v>34.769850111054652</v>
      </c>
      <c r="AN335" s="149">
        <f t="shared" si="75"/>
        <v>4.2964222789831643</v>
      </c>
      <c r="AO335" s="149">
        <f t="shared" si="76"/>
        <v>0</v>
      </c>
      <c r="AP335" s="149">
        <f t="shared" si="77"/>
        <v>0</v>
      </c>
      <c r="AQ335" s="188">
        <f t="shared" si="78"/>
        <v>0</v>
      </c>
      <c r="AR335" s="149"/>
      <c r="AS335" s="156">
        <f>IF(D335=$C$171,'Other inputs'!$C$12/1000000,SUM(AC335:AG335))</f>
        <v>6.5257423238210279</v>
      </c>
      <c r="AT335" s="200">
        <f>IF(D335=$C$171,$Z$171*('Other inputs'!$C$6/'Other inputs'!$C$5),SUM(AH335:AL335))</f>
        <v>32.540530066216789</v>
      </c>
      <c r="AU335" s="210">
        <f t="shared" si="79"/>
        <v>39.066272390037817</v>
      </c>
      <c r="AV335" s="214"/>
      <c r="AW335" s="199">
        <f>IF($G335=1,0,IF($B335=$B$172,AC335*('Other inputs'!$F$6/'Other inputs'!$F$5)-('Other inputs'!$C$28/1000000),AC335*('Other inputs'!$F$6/'Other inputs'!$F$5)))</f>
        <v>6.441636029130958</v>
      </c>
      <c r="AX335" s="200">
        <f>IF($G335=1,0,IF($B335=$B$172,AD335*('Other inputs'!$F$6/'Other inputs'!$F$5)-('Other inputs'!$C$29/1000000),AD335*('Other inputs'!$F$6/'Other inputs'!$F$5)))</f>
        <v>0.12019334901534691</v>
      </c>
      <c r="AY335" s="200">
        <f>IF($G335=1,0,AE335*('Other inputs'!$F$6/'Other inputs'!$F$5))</f>
        <v>0</v>
      </c>
      <c r="AZ335" s="200">
        <f>IF($G335=1,0,AF335*('Other inputs'!$F$6/'Other inputs'!$F$5))</f>
        <v>0</v>
      </c>
      <c r="BA335" s="200">
        <f>IF($G335=1,0,AG335*('Other inputs'!$F$6/'Other inputs'!$F$5))</f>
        <v>0</v>
      </c>
      <c r="BB335" s="199">
        <f>IF($G335=1,0,AH335*('Other inputs'!$C$7/'Other inputs'!$C$6))</f>
        <v>28.363640127913413</v>
      </c>
      <c r="BC335" s="200">
        <f>IF($G335=1,0,AI335*('Other inputs'!$C$7/'Other inputs'!$C$6))</f>
        <v>4.1768899383033737</v>
      </c>
      <c r="BD335" s="200">
        <f>IF($G335=1,0,AJ335*('Other inputs'!$C$7/'Other inputs'!$C$6))</f>
        <v>0</v>
      </c>
      <c r="BE335" s="200">
        <f>IF($G335=1,0,AK335*('Other inputs'!$C$7/'Other inputs'!$C$6))</f>
        <v>0</v>
      </c>
      <c r="BF335" s="200">
        <f>IF($G335=1,0,AL335*('Other inputs'!$C$7/'Other inputs'!$C$6))</f>
        <v>0</v>
      </c>
      <c r="BG335" s="199">
        <f t="shared" si="80"/>
        <v>34.805276157044375</v>
      </c>
      <c r="BH335" s="200">
        <f t="shared" si="81"/>
        <v>4.2970832873187206</v>
      </c>
      <c r="BI335" s="200">
        <f t="shared" si="82"/>
        <v>0</v>
      </c>
      <c r="BJ335" s="200">
        <f t="shared" si="83"/>
        <v>0</v>
      </c>
      <c r="BK335" s="210">
        <f t="shared" si="84"/>
        <v>0</v>
      </c>
      <c r="BL335" s="200"/>
      <c r="BM335" s="199">
        <f>IF(D335=C$171,'Other inputs'!$C$13/1000000,SUM(AW335:BA335))</f>
        <v>6.5618293781463048</v>
      </c>
      <c r="BN335" s="200">
        <f>IF(B335=$B$171,$AT$171*('Other inputs'!$C$7/'Other inputs'!$C$6),SUM(BB335:BF335))</f>
        <v>32.540530066216789</v>
      </c>
      <c r="BO335" s="188">
        <f t="shared" si="85"/>
        <v>39.102359444363096</v>
      </c>
    </row>
    <row r="336" spans="2:67">
      <c r="B336" s="121" t="str">
        <f>'KI 2019-20'!B337</f>
        <v>E1139</v>
      </c>
      <c r="C336" s="160" t="str">
        <f t="shared" si="72"/>
        <v>E1139</v>
      </c>
      <c r="D336" s="160" t="str">
        <f t="shared" si="73"/>
        <v>E1139</v>
      </c>
      <c r="E336" t="str">
        <f>INDEX('KI 2019-20'!D$9:D$383,MATCH($B336,'KI 2019-20'!$B$9:$B$383,0))</f>
        <v>SD</v>
      </c>
      <c r="F336">
        <f>INDEX('KI 2019-20'!E$9:E$383,MATCH($B336,'KI 2019-20'!$B$9:$B$383,0))</f>
        <v>0</v>
      </c>
      <c r="G336" s="119">
        <v>0</v>
      </c>
      <c r="H336" s="120" t="str">
        <f>INDEX('KI 2019-20'!F$9:F$383,MATCH($B336,'KI 2019-20'!$B$9:$B$383,0))</f>
        <v>Torridge</v>
      </c>
      <c r="I336" s="154">
        <f>_xlfn.IFNA(IF($B336=$B$382,0,INDEX('I.Supplementary 2019-20'!N$8:N$191,MATCH($B336,'I.Supplementary 2019-20'!$B$8:$B$191,0))),INDEX('KI 2019-20'!N$9:N$383,MATCH($B336,'KI 2019-20'!$B$9:$B$383,0)))</f>
        <v>0</v>
      </c>
      <c r="J336" s="153">
        <f>_xlfn.IFNA(IF($B336=$B$382,0,INDEX('I.Supplementary 2019-20'!O$8:O$191,MATCH($B336,'I.Supplementary 2019-20'!$B$8:$B$191,0))),INDEX('KI 2019-20'!O$9:O$383,MATCH($B336,'KI 2019-20'!$B$9:$B$383,0)))</f>
        <v>0.13066381346954406</v>
      </c>
      <c r="K336" s="153">
        <f>_xlfn.IFNA(IF($B336=$B$382,0,INDEX('I.Supplementary 2019-20'!P$8:P$191,MATCH($B336,'I.Supplementary 2019-20'!$B$8:$B$191,0))),INDEX('KI 2019-20'!P$9:P$383,MATCH($B336,'KI 2019-20'!$B$9:$B$383,0)))</f>
        <v>0</v>
      </c>
      <c r="L336" s="153">
        <f>_xlfn.IFNA(IF($B336=$B$382,0,INDEX('I.Supplementary 2019-20'!Q$8:Q$191,MATCH($B336,'I.Supplementary 2019-20'!$B$8:$B$191,0))),INDEX('KI 2019-20'!Q$9:Q$383,MATCH($B336,'KI 2019-20'!$B$9:$B$383,0)))</f>
        <v>0</v>
      </c>
      <c r="M336" s="155">
        <f>_xlfn.IFNA(IF($B336=$B$382,0,INDEX('I.Supplementary 2019-20'!R$8:R$191,MATCH($B336,'I.Supplementary 2019-20'!$B$8:$B$191,0))),INDEX('KI 2019-20'!R$9:R$383,MATCH($B336,'KI 2019-20'!$B$9:$B$383,0)))</f>
        <v>0</v>
      </c>
      <c r="N336" s="153">
        <f>_xlfn.IFNA(IF($B336=$B$382,0,INDEX('I.Supplementary 2019-20'!S$8:S$191,MATCH($B336,'I.Supplementary 2019-20'!$B$8:$B$191,0))),INDEX('KI 2019-20'!S$9:S$383,MATCH($B336,'KI 2019-20'!$B$9:$B$383,0)))</f>
        <v>0</v>
      </c>
      <c r="O336" s="153">
        <f>_xlfn.IFNA(IF($B336=$B$382,0,INDEX('I.Supplementary 2019-20'!T$8:T$191,MATCH($B336,'I.Supplementary 2019-20'!$B$8:$B$191,0))),INDEX('KI 2019-20'!T$9:T$383,MATCH($B336,'KI 2019-20'!$B$9:$B$383,0)))</f>
        <v>2.3423730848621069</v>
      </c>
      <c r="P336" s="153">
        <f>_xlfn.IFNA(IF($B336=$B$382,0,INDEX('I.Supplementary 2019-20'!U$8:U$191,MATCH($B336,'I.Supplementary 2019-20'!$B$8:$B$191,0))),INDEX('KI 2019-20'!U$9:U$383,MATCH($B336,'KI 2019-20'!$B$9:$B$383,0)))</f>
        <v>0</v>
      </c>
      <c r="Q336" s="153">
        <f>_xlfn.IFNA(IF($B336=$B$382,0,INDEX('I.Supplementary 2019-20'!V$8:V$191,MATCH($B336,'I.Supplementary 2019-20'!$B$8:$B$191,0))),INDEX('KI 2019-20'!V$9:V$383,MATCH($B336,'KI 2019-20'!$B$9:$B$383,0)))</f>
        <v>0</v>
      </c>
      <c r="R336" s="155">
        <f>_xlfn.IFNA(IF($B336=$B$382,0,INDEX('I.Supplementary 2019-20'!W$8:W$191,MATCH($B336,'I.Supplementary 2019-20'!$B$8:$B$191,0))),INDEX('KI 2019-20'!W$9:W$383,MATCH($B336,'KI 2019-20'!$B$9:$B$383,0)))</f>
        <v>0</v>
      </c>
      <c r="S336" s="153">
        <f>_xlfn.IFNA(IF($B336=$B$382,0,INDEX('I.Supplementary 2019-20'!X$8:X$191,MATCH($B336,'I.Supplementary 2019-20'!$B$8:$B$191,0))),INDEX('KI 2019-20'!X$9:X$383,MATCH($B336,'KI 2019-20'!$B$9:$B$383,0)))</f>
        <v>0</v>
      </c>
      <c r="T336" s="153">
        <f>_xlfn.IFNA(IF($B336=$B$382,0,INDEX('I.Supplementary 2019-20'!Y$8:Y$191,MATCH($B336,'I.Supplementary 2019-20'!$B$8:$B$191,0))),INDEX('KI 2019-20'!Y$9:Y$383,MATCH($B336,'KI 2019-20'!$B$9:$B$383,0)))</f>
        <v>2.4730368983316509</v>
      </c>
      <c r="U336" s="153">
        <f>_xlfn.IFNA(IF($B336=$B$382,0,INDEX('I.Supplementary 2019-20'!Z$8:Z$191,MATCH($B336,'I.Supplementary 2019-20'!$B$8:$B$191,0))),INDEX('KI 2019-20'!Z$9:Z$383,MATCH($B336,'KI 2019-20'!$B$9:$B$383,0)))</f>
        <v>0</v>
      </c>
      <c r="V336" s="153">
        <f>_xlfn.IFNA(IF($B336=$B$382,0,INDEX('I.Supplementary 2019-20'!AA$8:AA$191,MATCH($B336,'I.Supplementary 2019-20'!$B$8:$B$191,0))),INDEX('KI 2019-20'!AA$9:AA$383,MATCH($B336,'KI 2019-20'!$B$9:$B$383,0)))</f>
        <v>0</v>
      </c>
      <c r="W336" s="155">
        <f>_xlfn.IFNA(IF($B336=$B$382,0,INDEX('I.Supplementary 2019-20'!AB$8:AB$191,MATCH($B336,'I.Supplementary 2019-20'!$B$8:$B$191,0))),INDEX('KI 2019-20'!AB$9:AB$383,MATCH($B336,'KI 2019-20'!$B$9:$B$383,0)))</f>
        <v>0</v>
      </c>
      <c r="Y336" s="154">
        <f>_xlfn.IFNA(IF($B336=$B$382,0,INDEX('I.Supplementary 2019-20'!$I$8:$I$191,MATCH($B336,'I.Supplementary 2019-20'!$B$8:$B$191,0))),INDEX('KI 2019-20'!$I$9:$I$383,MATCH($B336,'KI 2019-20'!$B$9:$B$383,0)))</f>
        <v>0.13066381346954406</v>
      </c>
      <c r="Z336" s="153">
        <f>_xlfn.IFNA(IF($B336=$B$382,0,INDEX('I.Supplementary 2019-20'!$J$8:$J$191,MATCH($B336,'I.Supplementary 2019-20'!$B$8:$B$191,0))),INDEX('KI 2019-20'!$J$9:$J$383,MATCH($B336,'KI 2019-20'!$B$9:$B$383,0)))</f>
        <v>2.3423730848621069</v>
      </c>
      <c r="AA336" s="155">
        <f>_xlfn.IFNA(IF($B336=$B$382,0,INDEX('I.Supplementary 2019-20'!$H$8:$H$191,MATCH($B336,'I.Supplementary 2019-20'!$B$8:$B$191,0))),INDEX('KI 2019-20'!$H$9:$H$383,MATCH($B336,'KI 2019-20'!$B$9:$B$383,0)))</f>
        <v>2.4730368983316509</v>
      </c>
      <c r="AC336" s="156">
        <f>I336*('Other inputs'!$C$6/'Other inputs'!$C$5)</f>
        <v>0</v>
      </c>
      <c r="AD336" s="149">
        <f>IF(B336=$B$35,J336*('Other inputs'!$C$6/'Other inputs'!$C$5)-('Other inputs'!$C$18/1000000),J336*('Other inputs'!$C$6/'Other inputs'!$C$5))</f>
        <v>0.13279275544053459</v>
      </c>
      <c r="AE336" s="149">
        <f>K336*('Other inputs'!$C$6/'Other inputs'!$C$5)</f>
        <v>0</v>
      </c>
      <c r="AF336" s="149">
        <f>L336*('Other inputs'!$C$6/'Other inputs'!$C$5)</f>
        <v>0</v>
      </c>
      <c r="AG336" s="188">
        <f>M336*('Other inputs'!$C$6/'Other inputs'!$C$5)</f>
        <v>0</v>
      </c>
      <c r="AH336" s="149">
        <f>N336*('Other inputs'!$C$6/'Other inputs'!$C$5)</f>
        <v>0</v>
      </c>
      <c r="AI336" s="149">
        <f>O336*('Other inputs'!$C$6/'Other inputs'!$C$5)</f>
        <v>2.3805380231083326</v>
      </c>
      <c r="AJ336" s="149">
        <f>P336*('Other inputs'!$C$6/'Other inputs'!$C$5)</f>
        <v>0</v>
      </c>
      <c r="AK336" s="149">
        <f>Q336*('Other inputs'!$C$6/'Other inputs'!$C$5)</f>
        <v>0</v>
      </c>
      <c r="AL336" s="188">
        <f>R336*('Other inputs'!$C$6/'Other inputs'!$C$5)</f>
        <v>0</v>
      </c>
      <c r="AM336" s="156">
        <f t="shared" si="74"/>
        <v>0</v>
      </c>
      <c r="AN336" s="149">
        <f t="shared" si="75"/>
        <v>2.513330778548867</v>
      </c>
      <c r="AO336" s="149">
        <f t="shared" si="76"/>
        <v>0</v>
      </c>
      <c r="AP336" s="149">
        <f t="shared" si="77"/>
        <v>0</v>
      </c>
      <c r="AQ336" s="188">
        <f t="shared" si="78"/>
        <v>0</v>
      </c>
      <c r="AR336" s="149"/>
      <c r="AS336" s="156">
        <f>IF(D336=$C$171,'Other inputs'!$C$12/1000000,SUM(AC336:AG336))</f>
        <v>0.13279275544053459</v>
      </c>
      <c r="AT336" s="200">
        <f>IF(D336=$C$171,$Z$171*('Other inputs'!$C$6/'Other inputs'!$C$5),SUM(AH336:AL336))</f>
        <v>2.3805380231083326</v>
      </c>
      <c r="AU336" s="210">
        <f t="shared" si="79"/>
        <v>2.513330778548867</v>
      </c>
      <c r="AV336" s="214"/>
      <c r="AW336" s="199">
        <f>IF($G336=1,0,IF($B336=$B$172,AC336*('Other inputs'!$F$6/'Other inputs'!$F$5)-('Other inputs'!$C$28/1000000),AC336*('Other inputs'!$F$6/'Other inputs'!$F$5)))</f>
        <v>0</v>
      </c>
      <c r="AX336" s="200">
        <f>IF($G336=1,0,IF($B336=$B$172,AD336*('Other inputs'!$F$6/'Other inputs'!$F$5)-('Other inputs'!$C$29/1000000),AD336*('Other inputs'!$F$6/'Other inputs'!$F$5)))</f>
        <v>0.13352709325863893</v>
      </c>
      <c r="AY336" s="200">
        <f>IF($G336=1,0,AE336*('Other inputs'!$F$6/'Other inputs'!$F$5))</f>
        <v>0</v>
      </c>
      <c r="AZ336" s="200">
        <f>IF($G336=1,0,AF336*('Other inputs'!$F$6/'Other inputs'!$F$5))</f>
        <v>0</v>
      </c>
      <c r="BA336" s="200">
        <f>IF($G336=1,0,AG336*('Other inputs'!$F$6/'Other inputs'!$F$5))</f>
        <v>0</v>
      </c>
      <c r="BB336" s="199">
        <f>IF($G336=1,0,AH336*('Other inputs'!$C$7/'Other inputs'!$C$6))</f>
        <v>0</v>
      </c>
      <c r="BC336" s="200">
        <f>IF($G336=1,0,AI336*('Other inputs'!$C$7/'Other inputs'!$C$6))</f>
        <v>2.3805380231083326</v>
      </c>
      <c r="BD336" s="200">
        <f>IF($G336=1,0,AJ336*('Other inputs'!$C$7/'Other inputs'!$C$6))</f>
        <v>0</v>
      </c>
      <c r="BE336" s="200">
        <f>IF($G336=1,0,AK336*('Other inputs'!$C$7/'Other inputs'!$C$6))</f>
        <v>0</v>
      </c>
      <c r="BF336" s="200">
        <f>IF($G336=1,0,AL336*('Other inputs'!$C$7/'Other inputs'!$C$6))</f>
        <v>0</v>
      </c>
      <c r="BG336" s="199">
        <f t="shared" si="80"/>
        <v>0</v>
      </c>
      <c r="BH336" s="200">
        <f t="shared" si="81"/>
        <v>2.5140651163669716</v>
      </c>
      <c r="BI336" s="200">
        <f t="shared" si="82"/>
        <v>0</v>
      </c>
      <c r="BJ336" s="200">
        <f t="shared" si="83"/>
        <v>0</v>
      </c>
      <c r="BK336" s="210">
        <f t="shared" si="84"/>
        <v>0</v>
      </c>
      <c r="BL336" s="200"/>
      <c r="BM336" s="199">
        <f>IF(D336=C$171,'Other inputs'!$C$13/1000000,SUM(AW336:BA336))</f>
        <v>0.13352709325863893</v>
      </c>
      <c r="BN336" s="200">
        <f>IF(B336=$B$171,$AT$171*('Other inputs'!$C$7/'Other inputs'!$C$6),SUM(BB336:BF336))</f>
        <v>2.3805380231083326</v>
      </c>
      <c r="BO336" s="188">
        <f t="shared" si="85"/>
        <v>2.5140651163669716</v>
      </c>
    </row>
    <row r="337" spans="2:67">
      <c r="B337" s="121" t="str">
        <f>'KI 2019-20'!B338</f>
        <v>E5020</v>
      </c>
      <c r="C337" s="160" t="str">
        <f t="shared" si="72"/>
        <v>E5020</v>
      </c>
      <c r="D337" s="160" t="str">
        <f t="shared" si="73"/>
        <v>E5020</v>
      </c>
      <c r="E337" t="str">
        <f>INDEX('KI 2019-20'!D$9:D$383,MATCH($B337,'KI 2019-20'!$B$9:$B$383,0))</f>
        <v>ILB</v>
      </c>
      <c r="F337" t="str">
        <f>INDEX('KI 2019-20'!E$9:E$383,MATCH($B337,'KI 2019-20'!$B$9:$B$383,0))</f>
        <v>P1915</v>
      </c>
      <c r="G337" s="119">
        <v>0</v>
      </c>
      <c r="H337" s="120" t="str">
        <f>INDEX('KI 2019-20'!F$9:F$383,MATCH($B337,'KI 2019-20'!$B$9:$B$383,0))</f>
        <v>Tower Hamlets</v>
      </c>
      <c r="I337" s="154">
        <f>_xlfn.IFNA(IF($B337=$B$382,0,INDEX('I.Supplementary 2019-20'!N$8:N$191,MATCH($B337,'I.Supplementary 2019-20'!$B$8:$B$191,0))),INDEX('KI 2019-20'!N$9:N$383,MATCH($B337,'KI 2019-20'!$B$9:$B$383,0)))</f>
        <v>27.232393798114963</v>
      </c>
      <c r="J337" s="153">
        <f>_xlfn.IFNA(IF($B337=$B$382,0,INDEX('I.Supplementary 2019-20'!O$8:O$191,MATCH($B337,'I.Supplementary 2019-20'!$B$8:$B$191,0))),INDEX('KI 2019-20'!O$9:O$383,MATCH($B337,'KI 2019-20'!$B$9:$B$383,0)))</f>
        <v>6.0482191896475515</v>
      </c>
      <c r="K337" s="153">
        <f>_xlfn.IFNA(IF($B337=$B$382,0,INDEX('I.Supplementary 2019-20'!P$8:P$191,MATCH($B337,'I.Supplementary 2019-20'!$B$8:$B$191,0))),INDEX('KI 2019-20'!P$9:P$383,MATCH($B337,'KI 2019-20'!$B$9:$B$383,0)))</f>
        <v>0</v>
      </c>
      <c r="L337" s="153">
        <f>_xlfn.IFNA(IF($B337=$B$382,0,INDEX('I.Supplementary 2019-20'!Q$8:Q$191,MATCH($B337,'I.Supplementary 2019-20'!$B$8:$B$191,0))),INDEX('KI 2019-20'!Q$9:Q$383,MATCH($B337,'KI 2019-20'!$B$9:$B$383,0)))</f>
        <v>0</v>
      </c>
      <c r="M337" s="155">
        <f>_xlfn.IFNA(IF($B337=$B$382,0,INDEX('I.Supplementary 2019-20'!R$8:R$191,MATCH($B337,'I.Supplementary 2019-20'!$B$8:$B$191,0))),INDEX('KI 2019-20'!R$9:R$383,MATCH($B337,'KI 2019-20'!$B$9:$B$383,0)))</f>
        <v>0</v>
      </c>
      <c r="N337" s="153">
        <f>_xlfn.IFNA(IF($B337=$B$382,0,INDEX('I.Supplementary 2019-20'!S$8:S$191,MATCH($B337,'I.Supplementary 2019-20'!$B$8:$B$191,0))),INDEX('KI 2019-20'!S$9:S$383,MATCH($B337,'KI 2019-20'!$B$9:$B$383,0)))</f>
        <v>77.28939066503942</v>
      </c>
      <c r="O337" s="153">
        <f>_xlfn.IFNA(IF($B337=$B$382,0,INDEX('I.Supplementary 2019-20'!T$8:T$191,MATCH($B337,'I.Supplementary 2019-20'!$B$8:$B$191,0))),INDEX('KI 2019-20'!T$9:T$383,MATCH($B337,'KI 2019-20'!$B$9:$B$383,0)))</f>
        <v>32.444522415091008</v>
      </c>
      <c r="P337" s="153">
        <f>_xlfn.IFNA(IF($B337=$B$382,0,INDEX('I.Supplementary 2019-20'!U$8:U$191,MATCH($B337,'I.Supplementary 2019-20'!$B$8:$B$191,0))),INDEX('KI 2019-20'!U$9:U$383,MATCH($B337,'KI 2019-20'!$B$9:$B$383,0)))</f>
        <v>0</v>
      </c>
      <c r="Q337" s="153">
        <f>_xlfn.IFNA(IF($B337=$B$382,0,INDEX('I.Supplementary 2019-20'!V$8:V$191,MATCH($B337,'I.Supplementary 2019-20'!$B$8:$B$191,0))),INDEX('KI 2019-20'!V$9:V$383,MATCH($B337,'KI 2019-20'!$B$9:$B$383,0)))</f>
        <v>0</v>
      </c>
      <c r="R337" s="155">
        <f>_xlfn.IFNA(IF($B337=$B$382,0,INDEX('I.Supplementary 2019-20'!W$8:W$191,MATCH($B337,'I.Supplementary 2019-20'!$B$8:$B$191,0))),INDEX('KI 2019-20'!W$9:W$383,MATCH($B337,'KI 2019-20'!$B$9:$B$383,0)))</f>
        <v>0</v>
      </c>
      <c r="S337" s="153">
        <f>_xlfn.IFNA(IF($B337=$B$382,0,INDEX('I.Supplementary 2019-20'!X$8:X$191,MATCH($B337,'I.Supplementary 2019-20'!$B$8:$B$191,0))),INDEX('KI 2019-20'!X$9:X$383,MATCH($B337,'KI 2019-20'!$B$9:$B$383,0)))</f>
        <v>104.52178446315438</v>
      </c>
      <c r="T337" s="153">
        <f>_xlfn.IFNA(IF($B337=$B$382,0,INDEX('I.Supplementary 2019-20'!Y$8:Y$191,MATCH($B337,'I.Supplementary 2019-20'!$B$8:$B$191,0))),INDEX('KI 2019-20'!Y$9:Y$383,MATCH($B337,'KI 2019-20'!$B$9:$B$383,0)))</f>
        <v>38.492741604738562</v>
      </c>
      <c r="U337" s="153">
        <f>_xlfn.IFNA(IF($B337=$B$382,0,INDEX('I.Supplementary 2019-20'!Z$8:Z$191,MATCH($B337,'I.Supplementary 2019-20'!$B$8:$B$191,0))),INDEX('KI 2019-20'!Z$9:Z$383,MATCH($B337,'KI 2019-20'!$B$9:$B$383,0)))</f>
        <v>0</v>
      </c>
      <c r="V337" s="153">
        <f>_xlfn.IFNA(IF($B337=$B$382,0,INDEX('I.Supplementary 2019-20'!AA$8:AA$191,MATCH($B337,'I.Supplementary 2019-20'!$B$8:$B$191,0))),INDEX('KI 2019-20'!AA$9:AA$383,MATCH($B337,'KI 2019-20'!$B$9:$B$383,0)))</f>
        <v>0</v>
      </c>
      <c r="W337" s="155">
        <f>_xlfn.IFNA(IF($B337=$B$382,0,INDEX('I.Supplementary 2019-20'!AB$8:AB$191,MATCH($B337,'I.Supplementary 2019-20'!$B$8:$B$191,0))),INDEX('KI 2019-20'!AB$9:AB$383,MATCH($B337,'KI 2019-20'!$B$9:$B$383,0)))</f>
        <v>0</v>
      </c>
      <c r="Y337" s="154">
        <f>_xlfn.IFNA(IF($B337=$B$382,0,INDEX('I.Supplementary 2019-20'!$I$8:$I$191,MATCH($B337,'I.Supplementary 2019-20'!$B$8:$B$191,0))),INDEX('KI 2019-20'!$I$9:$I$383,MATCH($B337,'KI 2019-20'!$B$9:$B$383,0)))</f>
        <v>33.280612987762517</v>
      </c>
      <c r="Z337" s="153">
        <f>_xlfn.IFNA(IF($B337=$B$382,0,INDEX('I.Supplementary 2019-20'!$J$8:$J$191,MATCH($B337,'I.Supplementary 2019-20'!$B$8:$B$191,0))),INDEX('KI 2019-20'!$J$9:$J$383,MATCH($B337,'KI 2019-20'!$B$9:$B$383,0)))</f>
        <v>109.73391308013043</v>
      </c>
      <c r="AA337" s="155">
        <f>_xlfn.IFNA(IF($B337=$B$382,0,INDEX('I.Supplementary 2019-20'!$H$8:$H$191,MATCH($B337,'I.Supplementary 2019-20'!$B$8:$B$191,0))),INDEX('KI 2019-20'!$H$9:$H$383,MATCH($B337,'KI 2019-20'!$B$9:$B$383,0)))</f>
        <v>143.01452606789294</v>
      </c>
      <c r="AC337" s="156">
        <f>I337*('Other inputs'!$C$6/'Other inputs'!$C$5)</f>
        <v>27.676098788715613</v>
      </c>
      <c r="AD337" s="149">
        <f>IF(B337=$B$35,J337*('Other inputs'!$C$6/'Other inputs'!$C$5)-('Other inputs'!$C$18/1000000),J337*('Other inputs'!$C$6/'Other inputs'!$C$5))</f>
        <v>6.1467645124931334</v>
      </c>
      <c r="AE337" s="149">
        <f>K337*('Other inputs'!$C$6/'Other inputs'!$C$5)</f>
        <v>0</v>
      </c>
      <c r="AF337" s="149">
        <f>L337*('Other inputs'!$C$6/'Other inputs'!$C$5)</f>
        <v>0</v>
      </c>
      <c r="AG337" s="188">
        <f>M337*('Other inputs'!$C$6/'Other inputs'!$C$5)</f>
        <v>0</v>
      </c>
      <c r="AH337" s="149">
        <f>N337*('Other inputs'!$C$6/'Other inputs'!$C$5)</f>
        <v>78.548688272616445</v>
      </c>
      <c r="AI337" s="149">
        <f>O337*('Other inputs'!$C$6/'Other inputs'!$C$5)</f>
        <v>32.973150071548702</v>
      </c>
      <c r="AJ337" s="149">
        <f>P337*('Other inputs'!$C$6/'Other inputs'!$C$5)</f>
        <v>0</v>
      </c>
      <c r="AK337" s="149">
        <f>Q337*('Other inputs'!$C$6/'Other inputs'!$C$5)</f>
        <v>0</v>
      </c>
      <c r="AL337" s="188">
        <f>R337*('Other inputs'!$C$6/'Other inputs'!$C$5)</f>
        <v>0</v>
      </c>
      <c r="AM337" s="156">
        <f t="shared" si="74"/>
        <v>106.22478706133205</v>
      </c>
      <c r="AN337" s="149">
        <f t="shared" si="75"/>
        <v>39.119914584041837</v>
      </c>
      <c r="AO337" s="149">
        <f t="shared" si="76"/>
        <v>0</v>
      </c>
      <c r="AP337" s="149">
        <f t="shared" si="77"/>
        <v>0</v>
      </c>
      <c r="AQ337" s="188">
        <f t="shared" si="78"/>
        <v>0</v>
      </c>
      <c r="AR337" s="149"/>
      <c r="AS337" s="156">
        <f>IF(D337=$C$171,'Other inputs'!$C$12/1000000,SUM(AC337:AG337))</f>
        <v>33.822863301208749</v>
      </c>
      <c r="AT337" s="200">
        <f>IF(D337=$C$171,$Z$171*('Other inputs'!$C$6/'Other inputs'!$C$5),SUM(AH337:AL337))</f>
        <v>111.52183834416515</v>
      </c>
      <c r="AU337" s="210">
        <f t="shared" si="79"/>
        <v>145.3447016453739</v>
      </c>
      <c r="AV337" s="214"/>
      <c r="AW337" s="199">
        <f>IF($G337=1,0,IF($B337=$B$172,AC337*('Other inputs'!$F$6/'Other inputs'!$F$5)-('Other inputs'!$C$28/1000000),AC337*('Other inputs'!$F$6/'Other inputs'!$F$5)))</f>
        <v>27.829146339620952</v>
      </c>
      <c r="AX337" s="200">
        <f>IF($G337=1,0,IF($B337=$B$172,AD337*('Other inputs'!$F$6/'Other inputs'!$F$5)-('Other inputs'!$C$29/1000000),AD337*('Other inputs'!$F$6/'Other inputs'!$F$5)))</f>
        <v>6.1807558369861821</v>
      </c>
      <c r="AY337" s="200">
        <f>IF($G337=1,0,AE337*('Other inputs'!$F$6/'Other inputs'!$F$5))</f>
        <v>0</v>
      </c>
      <c r="AZ337" s="200">
        <f>IF($G337=1,0,AF337*('Other inputs'!$F$6/'Other inputs'!$F$5))</f>
        <v>0</v>
      </c>
      <c r="BA337" s="200">
        <f>IF($G337=1,0,AG337*('Other inputs'!$F$6/'Other inputs'!$F$5))</f>
        <v>0</v>
      </c>
      <c r="BB337" s="199">
        <f>IF($G337=1,0,AH337*('Other inputs'!$C$7/'Other inputs'!$C$6))</f>
        <v>78.548688272616445</v>
      </c>
      <c r="BC337" s="200">
        <f>IF($G337=1,0,AI337*('Other inputs'!$C$7/'Other inputs'!$C$6))</f>
        <v>32.973150071548702</v>
      </c>
      <c r="BD337" s="200">
        <f>IF($G337=1,0,AJ337*('Other inputs'!$C$7/'Other inputs'!$C$6))</f>
        <v>0</v>
      </c>
      <c r="BE337" s="200">
        <f>IF($G337=1,0,AK337*('Other inputs'!$C$7/'Other inputs'!$C$6))</f>
        <v>0</v>
      </c>
      <c r="BF337" s="200">
        <f>IF($G337=1,0,AL337*('Other inputs'!$C$7/'Other inputs'!$C$6))</f>
        <v>0</v>
      </c>
      <c r="BG337" s="199">
        <f t="shared" si="80"/>
        <v>106.37783461223739</v>
      </c>
      <c r="BH337" s="200">
        <f t="shared" si="81"/>
        <v>39.153905908534881</v>
      </c>
      <c r="BI337" s="200">
        <f t="shared" si="82"/>
        <v>0</v>
      </c>
      <c r="BJ337" s="200">
        <f t="shared" si="83"/>
        <v>0</v>
      </c>
      <c r="BK337" s="210">
        <f t="shared" si="84"/>
        <v>0</v>
      </c>
      <c r="BL337" s="200"/>
      <c r="BM337" s="199">
        <f>IF(D337=C$171,'Other inputs'!$C$13/1000000,SUM(AW337:BA337))</f>
        <v>34.009902176607135</v>
      </c>
      <c r="BN337" s="200">
        <f>IF(B337=$B$171,$AT$171*('Other inputs'!$C$7/'Other inputs'!$C$6),SUM(BB337:BF337))</f>
        <v>111.52183834416515</v>
      </c>
      <c r="BO337" s="188">
        <f t="shared" si="85"/>
        <v>145.53174052077227</v>
      </c>
    </row>
    <row r="338" spans="2:67">
      <c r="B338" s="121" t="str">
        <f>'KI 2019-20'!B339</f>
        <v>E4209</v>
      </c>
      <c r="C338" s="160" t="str">
        <f t="shared" si="72"/>
        <v>E4209</v>
      </c>
      <c r="D338" s="160" t="str">
        <f t="shared" si="73"/>
        <v>E4209</v>
      </c>
      <c r="E338" t="str">
        <f>INDEX('KI 2019-20'!D$9:D$383,MATCH($B338,'KI 2019-20'!$B$9:$B$383,0))</f>
        <v>MD</v>
      </c>
      <c r="F338" t="str">
        <f>INDEX('KI 2019-20'!E$9:E$383,MATCH($B338,'KI 2019-20'!$B$9:$B$383,0))</f>
        <v>P1701</v>
      </c>
      <c r="G338" s="119">
        <v>0</v>
      </c>
      <c r="H338" s="120" t="str">
        <f>INDEX('KI 2019-20'!F$9:F$383,MATCH($B338,'KI 2019-20'!$B$9:$B$383,0))</f>
        <v>Trafford</v>
      </c>
      <c r="I338" s="154">
        <f>_xlfn.IFNA(IF($B338=$B$382,0,INDEX('I.Supplementary 2019-20'!N$8:N$191,MATCH($B338,'I.Supplementary 2019-20'!$B$8:$B$191,0))),INDEX('KI 2019-20'!N$9:N$383,MATCH($B338,'KI 2019-20'!$B$9:$B$383,0)))</f>
        <v>5.9498615777647723</v>
      </c>
      <c r="J338" s="153">
        <f>_xlfn.IFNA(IF($B338=$B$382,0,INDEX('I.Supplementary 2019-20'!O$8:O$191,MATCH($B338,'I.Supplementary 2019-20'!$B$8:$B$191,0))),INDEX('KI 2019-20'!O$9:O$383,MATCH($B338,'KI 2019-20'!$B$9:$B$383,0)))</f>
        <v>-0.65126073245690763</v>
      </c>
      <c r="K338" s="153">
        <f>_xlfn.IFNA(IF($B338=$B$382,0,INDEX('I.Supplementary 2019-20'!P$8:P$191,MATCH($B338,'I.Supplementary 2019-20'!$B$8:$B$191,0))),INDEX('KI 2019-20'!P$9:P$383,MATCH($B338,'KI 2019-20'!$B$9:$B$383,0)))</f>
        <v>0</v>
      </c>
      <c r="L338" s="153">
        <f>_xlfn.IFNA(IF($B338=$B$382,0,INDEX('I.Supplementary 2019-20'!Q$8:Q$191,MATCH($B338,'I.Supplementary 2019-20'!$B$8:$B$191,0))),INDEX('KI 2019-20'!Q$9:Q$383,MATCH($B338,'KI 2019-20'!$B$9:$B$383,0)))</f>
        <v>0</v>
      </c>
      <c r="M338" s="155">
        <f>_xlfn.IFNA(IF($B338=$B$382,0,INDEX('I.Supplementary 2019-20'!R$8:R$191,MATCH($B338,'I.Supplementary 2019-20'!$B$8:$B$191,0))),INDEX('KI 2019-20'!R$9:R$383,MATCH($B338,'KI 2019-20'!$B$9:$B$383,0)))</f>
        <v>0</v>
      </c>
      <c r="N338" s="153">
        <f>_xlfn.IFNA(IF($B338=$B$382,0,INDEX('I.Supplementary 2019-20'!S$8:S$191,MATCH($B338,'I.Supplementary 2019-20'!$B$8:$B$191,0))),INDEX('KI 2019-20'!S$9:S$383,MATCH($B338,'KI 2019-20'!$B$9:$B$383,0)))</f>
        <v>29.692446750881548</v>
      </c>
      <c r="O338" s="153">
        <f>_xlfn.IFNA(IF($B338=$B$382,0,INDEX('I.Supplementary 2019-20'!T$8:T$191,MATCH($B338,'I.Supplementary 2019-20'!$B$8:$B$191,0))),INDEX('KI 2019-20'!T$9:T$383,MATCH($B338,'KI 2019-20'!$B$9:$B$383,0)))</f>
        <v>6.1418283847058488</v>
      </c>
      <c r="P338" s="153">
        <f>_xlfn.IFNA(IF($B338=$B$382,0,INDEX('I.Supplementary 2019-20'!U$8:U$191,MATCH($B338,'I.Supplementary 2019-20'!$B$8:$B$191,0))),INDEX('KI 2019-20'!U$9:U$383,MATCH($B338,'KI 2019-20'!$B$9:$B$383,0)))</f>
        <v>0</v>
      </c>
      <c r="Q338" s="153">
        <f>_xlfn.IFNA(IF($B338=$B$382,0,INDEX('I.Supplementary 2019-20'!V$8:V$191,MATCH($B338,'I.Supplementary 2019-20'!$B$8:$B$191,0))),INDEX('KI 2019-20'!V$9:V$383,MATCH($B338,'KI 2019-20'!$B$9:$B$383,0)))</f>
        <v>0</v>
      </c>
      <c r="R338" s="155">
        <f>_xlfn.IFNA(IF($B338=$B$382,0,INDEX('I.Supplementary 2019-20'!W$8:W$191,MATCH($B338,'I.Supplementary 2019-20'!$B$8:$B$191,0))),INDEX('KI 2019-20'!W$9:W$383,MATCH($B338,'KI 2019-20'!$B$9:$B$383,0)))</f>
        <v>0</v>
      </c>
      <c r="S338" s="153">
        <f>_xlfn.IFNA(IF($B338=$B$382,0,INDEX('I.Supplementary 2019-20'!X$8:X$191,MATCH($B338,'I.Supplementary 2019-20'!$B$8:$B$191,0))),INDEX('KI 2019-20'!X$9:X$383,MATCH($B338,'KI 2019-20'!$B$9:$B$383,0)))</f>
        <v>35.642308328646315</v>
      </c>
      <c r="T338" s="153">
        <f>_xlfn.IFNA(IF($B338=$B$382,0,INDEX('I.Supplementary 2019-20'!Y$8:Y$191,MATCH($B338,'I.Supplementary 2019-20'!$B$8:$B$191,0))),INDEX('KI 2019-20'!Y$9:Y$383,MATCH($B338,'KI 2019-20'!$B$9:$B$383,0)))</f>
        <v>5.4905676522489415</v>
      </c>
      <c r="U338" s="153">
        <f>_xlfn.IFNA(IF($B338=$B$382,0,INDEX('I.Supplementary 2019-20'!Z$8:Z$191,MATCH($B338,'I.Supplementary 2019-20'!$B$8:$B$191,0))),INDEX('KI 2019-20'!Z$9:Z$383,MATCH($B338,'KI 2019-20'!$B$9:$B$383,0)))</f>
        <v>0</v>
      </c>
      <c r="V338" s="153">
        <f>_xlfn.IFNA(IF($B338=$B$382,0,INDEX('I.Supplementary 2019-20'!AA$8:AA$191,MATCH($B338,'I.Supplementary 2019-20'!$B$8:$B$191,0))),INDEX('KI 2019-20'!AA$9:AA$383,MATCH($B338,'KI 2019-20'!$B$9:$B$383,0)))</f>
        <v>0</v>
      </c>
      <c r="W338" s="155">
        <f>_xlfn.IFNA(IF($B338=$B$382,0,INDEX('I.Supplementary 2019-20'!AB$8:AB$191,MATCH($B338,'I.Supplementary 2019-20'!$B$8:$B$191,0))),INDEX('KI 2019-20'!AB$9:AB$383,MATCH($B338,'KI 2019-20'!$B$9:$B$383,0)))</f>
        <v>0</v>
      </c>
      <c r="Y338" s="154">
        <f>_xlfn.IFNA(IF($B338=$B$382,0,INDEX('I.Supplementary 2019-20'!$I$8:$I$191,MATCH($B338,'I.Supplementary 2019-20'!$B$8:$B$191,0))),INDEX('KI 2019-20'!$I$9:$I$383,MATCH($B338,'KI 2019-20'!$B$9:$B$383,0)))</f>
        <v>5.2986008453078641</v>
      </c>
      <c r="Z338" s="153">
        <f>_xlfn.IFNA(IF($B338=$B$382,0,INDEX('I.Supplementary 2019-20'!$J$8:$J$191,MATCH($B338,'I.Supplementary 2019-20'!$B$8:$B$191,0))),INDEX('KI 2019-20'!$J$9:$J$383,MATCH($B338,'KI 2019-20'!$B$9:$B$383,0)))</f>
        <v>35.834275135587397</v>
      </c>
      <c r="AA338" s="155">
        <f>_xlfn.IFNA(IF($B338=$B$382,0,INDEX('I.Supplementary 2019-20'!$H$8:$H$191,MATCH($B338,'I.Supplementary 2019-20'!$B$8:$B$191,0))),INDEX('KI 2019-20'!$H$9:$H$383,MATCH($B338,'KI 2019-20'!$B$9:$B$383,0)))</f>
        <v>41.132875980895257</v>
      </c>
      <c r="AC338" s="156">
        <f>I338*('Other inputs'!$C$6/'Other inputs'!$C$5)</f>
        <v>6.0468043325959702</v>
      </c>
      <c r="AD338" s="149">
        <f>IF(B338=$B$35,J338*('Other inputs'!$C$6/'Other inputs'!$C$5)-('Other inputs'!$C$18/1000000),J338*('Other inputs'!$C$6/'Other inputs'!$C$5))</f>
        <v>-0.66187190528716278</v>
      </c>
      <c r="AE338" s="149">
        <f>K338*('Other inputs'!$C$6/'Other inputs'!$C$5)</f>
        <v>0</v>
      </c>
      <c r="AF338" s="149">
        <f>L338*('Other inputs'!$C$6/'Other inputs'!$C$5)</f>
        <v>0</v>
      </c>
      <c r="AG338" s="188">
        <f>M338*('Other inputs'!$C$6/'Other inputs'!$C$5)</f>
        <v>0</v>
      </c>
      <c r="AH338" s="149">
        <f>N338*('Other inputs'!$C$6/'Other inputs'!$C$5)</f>
        <v>30.176234070651514</v>
      </c>
      <c r="AI338" s="149">
        <f>O338*('Other inputs'!$C$6/'Other inputs'!$C$5)</f>
        <v>6.2418989082855774</v>
      </c>
      <c r="AJ338" s="149">
        <f>P338*('Other inputs'!$C$6/'Other inputs'!$C$5)</f>
        <v>0</v>
      </c>
      <c r="AK338" s="149">
        <f>Q338*('Other inputs'!$C$6/'Other inputs'!$C$5)</f>
        <v>0</v>
      </c>
      <c r="AL338" s="188">
        <f>R338*('Other inputs'!$C$6/'Other inputs'!$C$5)</f>
        <v>0</v>
      </c>
      <c r="AM338" s="156">
        <f t="shared" si="74"/>
        <v>36.223038403247486</v>
      </c>
      <c r="AN338" s="149">
        <f t="shared" si="75"/>
        <v>5.5800270029984143</v>
      </c>
      <c r="AO338" s="149">
        <f t="shared" si="76"/>
        <v>0</v>
      </c>
      <c r="AP338" s="149">
        <f t="shared" si="77"/>
        <v>0</v>
      </c>
      <c r="AQ338" s="188">
        <f t="shared" si="78"/>
        <v>0</v>
      </c>
      <c r="AR338" s="149"/>
      <c r="AS338" s="156">
        <f>IF(D338=$C$171,'Other inputs'!$C$12/1000000,SUM(AC338:AG338))</f>
        <v>5.3849324273088071</v>
      </c>
      <c r="AT338" s="200">
        <f>IF(D338=$C$171,$Z$171*('Other inputs'!$C$6/'Other inputs'!$C$5),SUM(AH338:AL338))</f>
        <v>36.418132978937095</v>
      </c>
      <c r="AU338" s="210">
        <f t="shared" si="79"/>
        <v>41.803065406245899</v>
      </c>
      <c r="AV338" s="214"/>
      <c r="AW338" s="199">
        <f>IF($G338=1,0,IF($B338=$B$172,AC338*('Other inputs'!$F$6/'Other inputs'!$F$5)-('Other inputs'!$C$28/1000000),AC338*('Other inputs'!$F$6/'Other inputs'!$F$5)))</f>
        <v>6.0802428819006478</v>
      </c>
      <c r="AX338" s="200">
        <f>IF($G338=1,0,IF($B338=$B$172,AD338*('Other inputs'!$F$6/'Other inputs'!$F$5)-('Other inputs'!$C$29/1000000),AD338*('Other inputs'!$F$6/'Other inputs'!$F$5)))</f>
        <v>-0.66553202642239129</v>
      </c>
      <c r="AY338" s="200">
        <f>IF($G338=1,0,AE338*('Other inputs'!$F$6/'Other inputs'!$F$5))</f>
        <v>0</v>
      </c>
      <c r="AZ338" s="200">
        <f>IF($G338=1,0,AF338*('Other inputs'!$F$6/'Other inputs'!$F$5))</f>
        <v>0</v>
      </c>
      <c r="BA338" s="200">
        <f>IF($G338=1,0,AG338*('Other inputs'!$F$6/'Other inputs'!$F$5))</f>
        <v>0</v>
      </c>
      <c r="BB338" s="199">
        <f>IF($G338=1,0,AH338*('Other inputs'!$C$7/'Other inputs'!$C$6))</f>
        <v>30.176234070651514</v>
      </c>
      <c r="BC338" s="200">
        <f>IF($G338=1,0,AI338*('Other inputs'!$C$7/'Other inputs'!$C$6))</f>
        <v>6.2418989082855774</v>
      </c>
      <c r="BD338" s="200">
        <f>IF($G338=1,0,AJ338*('Other inputs'!$C$7/'Other inputs'!$C$6))</f>
        <v>0</v>
      </c>
      <c r="BE338" s="200">
        <f>IF($G338=1,0,AK338*('Other inputs'!$C$7/'Other inputs'!$C$6))</f>
        <v>0</v>
      </c>
      <c r="BF338" s="200">
        <f>IF($G338=1,0,AL338*('Other inputs'!$C$7/'Other inputs'!$C$6))</f>
        <v>0</v>
      </c>
      <c r="BG338" s="199">
        <f t="shared" si="80"/>
        <v>36.256476952552163</v>
      </c>
      <c r="BH338" s="200">
        <f t="shared" si="81"/>
        <v>5.5763668818631862</v>
      </c>
      <c r="BI338" s="200">
        <f t="shared" si="82"/>
        <v>0</v>
      </c>
      <c r="BJ338" s="200">
        <f t="shared" si="83"/>
        <v>0</v>
      </c>
      <c r="BK338" s="210">
        <f t="shared" si="84"/>
        <v>0</v>
      </c>
      <c r="BL338" s="200"/>
      <c r="BM338" s="199">
        <f>IF(D338=C$171,'Other inputs'!$C$13/1000000,SUM(AW338:BA338))</f>
        <v>5.4147108554782566</v>
      </c>
      <c r="BN338" s="200">
        <f>IF(B338=$B$171,$AT$171*('Other inputs'!$C$7/'Other inputs'!$C$6),SUM(BB338:BF338))</f>
        <v>36.418132978937095</v>
      </c>
      <c r="BO338" s="188">
        <f t="shared" si="85"/>
        <v>41.83284383441535</v>
      </c>
    </row>
    <row r="339" spans="2:67">
      <c r="B339" s="121" t="str">
        <f>'KI 2019-20'!B340</f>
        <v>E2244</v>
      </c>
      <c r="C339" s="160" t="str">
        <f t="shared" si="72"/>
        <v>E2244</v>
      </c>
      <c r="D339" s="160" t="str">
        <f t="shared" si="73"/>
        <v>E2244</v>
      </c>
      <c r="E339" t="str">
        <f>INDEX('KI 2019-20'!D$9:D$383,MATCH($B339,'KI 2019-20'!$B$9:$B$383,0))</f>
        <v>SD</v>
      </c>
      <c r="F339">
        <f>INDEX('KI 2019-20'!E$9:E$383,MATCH($B339,'KI 2019-20'!$B$9:$B$383,0))</f>
        <v>0</v>
      </c>
      <c r="G339" s="119">
        <v>0</v>
      </c>
      <c r="H339" s="120" t="str">
        <f>INDEX('KI 2019-20'!F$9:F$383,MATCH($B339,'KI 2019-20'!$B$9:$B$383,0))</f>
        <v>Tunbridge Wells</v>
      </c>
      <c r="I339" s="154">
        <f>_xlfn.IFNA(IF($B339=$B$382,0,INDEX('I.Supplementary 2019-20'!N$8:N$191,MATCH($B339,'I.Supplementary 2019-20'!$B$8:$B$191,0))),INDEX('KI 2019-20'!N$9:N$383,MATCH($B339,'KI 2019-20'!$B$9:$B$383,0)))</f>
        <v>0</v>
      </c>
      <c r="J339" s="153">
        <f>_xlfn.IFNA(IF($B339=$B$382,0,INDEX('I.Supplementary 2019-20'!O$8:O$191,MATCH($B339,'I.Supplementary 2019-20'!$B$8:$B$191,0))),INDEX('KI 2019-20'!O$9:O$383,MATCH($B339,'KI 2019-20'!$B$9:$B$383,0)))</f>
        <v>0</v>
      </c>
      <c r="K339" s="153">
        <f>_xlfn.IFNA(IF($B339=$B$382,0,INDEX('I.Supplementary 2019-20'!P$8:P$191,MATCH($B339,'I.Supplementary 2019-20'!$B$8:$B$191,0))),INDEX('KI 2019-20'!P$9:P$383,MATCH($B339,'KI 2019-20'!$B$9:$B$383,0)))</f>
        <v>0</v>
      </c>
      <c r="L339" s="153">
        <f>_xlfn.IFNA(IF($B339=$B$382,0,INDEX('I.Supplementary 2019-20'!Q$8:Q$191,MATCH($B339,'I.Supplementary 2019-20'!$B$8:$B$191,0))),INDEX('KI 2019-20'!Q$9:Q$383,MATCH($B339,'KI 2019-20'!$B$9:$B$383,0)))</f>
        <v>0</v>
      </c>
      <c r="M339" s="155">
        <f>_xlfn.IFNA(IF($B339=$B$382,0,INDEX('I.Supplementary 2019-20'!R$8:R$191,MATCH($B339,'I.Supplementary 2019-20'!$B$8:$B$191,0))),INDEX('KI 2019-20'!R$9:R$383,MATCH($B339,'KI 2019-20'!$B$9:$B$383,0)))</f>
        <v>0</v>
      </c>
      <c r="N339" s="153">
        <f>_xlfn.IFNA(IF($B339=$B$382,0,INDEX('I.Supplementary 2019-20'!S$8:S$191,MATCH($B339,'I.Supplementary 2019-20'!$B$8:$B$191,0))),INDEX('KI 2019-20'!S$9:S$383,MATCH($B339,'KI 2019-20'!$B$9:$B$383,0)))</f>
        <v>0</v>
      </c>
      <c r="O339" s="153">
        <f>_xlfn.IFNA(IF($B339=$B$382,0,INDEX('I.Supplementary 2019-20'!T$8:T$191,MATCH($B339,'I.Supplementary 2019-20'!$B$8:$B$191,0))),INDEX('KI 2019-20'!T$9:T$383,MATCH($B339,'KI 2019-20'!$B$9:$B$383,0)))</f>
        <v>2.3366125782363016</v>
      </c>
      <c r="P339" s="153">
        <f>_xlfn.IFNA(IF($B339=$B$382,0,INDEX('I.Supplementary 2019-20'!U$8:U$191,MATCH($B339,'I.Supplementary 2019-20'!$B$8:$B$191,0))),INDEX('KI 2019-20'!U$9:U$383,MATCH($B339,'KI 2019-20'!$B$9:$B$383,0)))</f>
        <v>0</v>
      </c>
      <c r="Q339" s="153">
        <f>_xlfn.IFNA(IF($B339=$B$382,0,INDEX('I.Supplementary 2019-20'!V$8:V$191,MATCH($B339,'I.Supplementary 2019-20'!$B$8:$B$191,0))),INDEX('KI 2019-20'!V$9:V$383,MATCH($B339,'KI 2019-20'!$B$9:$B$383,0)))</f>
        <v>0</v>
      </c>
      <c r="R339" s="155">
        <f>_xlfn.IFNA(IF($B339=$B$382,0,INDEX('I.Supplementary 2019-20'!W$8:W$191,MATCH($B339,'I.Supplementary 2019-20'!$B$8:$B$191,0))),INDEX('KI 2019-20'!W$9:W$383,MATCH($B339,'KI 2019-20'!$B$9:$B$383,0)))</f>
        <v>0</v>
      </c>
      <c r="S339" s="153">
        <f>_xlfn.IFNA(IF($B339=$B$382,0,INDEX('I.Supplementary 2019-20'!X$8:X$191,MATCH($B339,'I.Supplementary 2019-20'!$B$8:$B$191,0))),INDEX('KI 2019-20'!X$9:X$383,MATCH($B339,'KI 2019-20'!$B$9:$B$383,0)))</f>
        <v>0</v>
      </c>
      <c r="T339" s="153">
        <f>_xlfn.IFNA(IF($B339=$B$382,0,INDEX('I.Supplementary 2019-20'!Y$8:Y$191,MATCH($B339,'I.Supplementary 2019-20'!$B$8:$B$191,0))),INDEX('KI 2019-20'!Y$9:Y$383,MATCH($B339,'KI 2019-20'!$B$9:$B$383,0)))</f>
        <v>2.3366125782363016</v>
      </c>
      <c r="U339" s="153">
        <f>_xlfn.IFNA(IF($B339=$B$382,0,INDEX('I.Supplementary 2019-20'!Z$8:Z$191,MATCH($B339,'I.Supplementary 2019-20'!$B$8:$B$191,0))),INDEX('KI 2019-20'!Z$9:Z$383,MATCH($B339,'KI 2019-20'!$B$9:$B$383,0)))</f>
        <v>0</v>
      </c>
      <c r="V339" s="153">
        <f>_xlfn.IFNA(IF($B339=$B$382,0,INDEX('I.Supplementary 2019-20'!AA$8:AA$191,MATCH($B339,'I.Supplementary 2019-20'!$B$8:$B$191,0))),INDEX('KI 2019-20'!AA$9:AA$383,MATCH($B339,'KI 2019-20'!$B$9:$B$383,0)))</f>
        <v>0</v>
      </c>
      <c r="W339" s="155">
        <f>_xlfn.IFNA(IF($B339=$B$382,0,INDEX('I.Supplementary 2019-20'!AB$8:AB$191,MATCH($B339,'I.Supplementary 2019-20'!$B$8:$B$191,0))),INDEX('KI 2019-20'!AB$9:AB$383,MATCH($B339,'KI 2019-20'!$B$9:$B$383,0)))</f>
        <v>0</v>
      </c>
      <c r="Y339" s="154">
        <f>_xlfn.IFNA(IF($B339=$B$382,0,INDEX('I.Supplementary 2019-20'!$I$8:$I$191,MATCH($B339,'I.Supplementary 2019-20'!$B$8:$B$191,0))),INDEX('KI 2019-20'!$I$9:$I$383,MATCH($B339,'KI 2019-20'!$B$9:$B$383,0)))</f>
        <v>0</v>
      </c>
      <c r="Z339" s="153">
        <f>_xlfn.IFNA(IF($B339=$B$382,0,INDEX('I.Supplementary 2019-20'!$J$8:$J$191,MATCH($B339,'I.Supplementary 2019-20'!$B$8:$B$191,0))),INDEX('KI 2019-20'!$J$9:$J$383,MATCH($B339,'KI 2019-20'!$B$9:$B$383,0)))</f>
        <v>2.3366125782363016</v>
      </c>
      <c r="AA339" s="155">
        <f>_xlfn.IFNA(IF($B339=$B$382,0,INDEX('I.Supplementary 2019-20'!$H$8:$H$191,MATCH($B339,'I.Supplementary 2019-20'!$B$8:$B$191,0))),INDEX('KI 2019-20'!$H$9:$H$383,MATCH($B339,'KI 2019-20'!$B$9:$B$383,0)))</f>
        <v>2.3366125782363016</v>
      </c>
      <c r="AC339" s="156">
        <f>I339*('Other inputs'!$C$6/'Other inputs'!$C$5)</f>
        <v>0</v>
      </c>
      <c r="AD339" s="149">
        <f>IF(B339=$B$35,J339*('Other inputs'!$C$6/'Other inputs'!$C$5)-('Other inputs'!$C$18/1000000),J339*('Other inputs'!$C$6/'Other inputs'!$C$5))</f>
        <v>0</v>
      </c>
      <c r="AE339" s="149">
        <f>K339*('Other inputs'!$C$6/'Other inputs'!$C$5)</f>
        <v>0</v>
      </c>
      <c r="AF339" s="149">
        <f>L339*('Other inputs'!$C$6/'Other inputs'!$C$5)</f>
        <v>0</v>
      </c>
      <c r="AG339" s="188">
        <f>M339*('Other inputs'!$C$6/'Other inputs'!$C$5)</f>
        <v>0</v>
      </c>
      <c r="AH339" s="149">
        <f>N339*('Other inputs'!$C$6/'Other inputs'!$C$5)</f>
        <v>0</v>
      </c>
      <c r="AI339" s="149">
        <f>O339*('Other inputs'!$C$6/'Other inputs'!$C$5)</f>
        <v>2.3746836589407629</v>
      </c>
      <c r="AJ339" s="149">
        <f>P339*('Other inputs'!$C$6/'Other inputs'!$C$5)</f>
        <v>0</v>
      </c>
      <c r="AK339" s="149">
        <f>Q339*('Other inputs'!$C$6/'Other inputs'!$C$5)</f>
        <v>0</v>
      </c>
      <c r="AL339" s="188">
        <f>R339*('Other inputs'!$C$6/'Other inputs'!$C$5)</f>
        <v>0</v>
      </c>
      <c r="AM339" s="156">
        <f t="shared" si="74"/>
        <v>0</v>
      </c>
      <c r="AN339" s="149">
        <f t="shared" si="75"/>
        <v>2.3746836589407629</v>
      </c>
      <c r="AO339" s="149">
        <f t="shared" si="76"/>
        <v>0</v>
      </c>
      <c r="AP339" s="149">
        <f t="shared" si="77"/>
        <v>0</v>
      </c>
      <c r="AQ339" s="188">
        <f t="shared" si="78"/>
        <v>0</v>
      </c>
      <c r="AR339" s="149"/>
      <c r="AS339" s="156">
        <f>IF(D339=$C$171,'Other inputs'!$C$12/1000000,SUM(AC339:AG339))</f>
        <v>0</v>
      </c>
      <c r="AT339" s="200">
        <f>IF(D339=$C$171,$Z$171*('Other inputs'!$C$6/'Other inputs'!$C$5),SUM(AH339:AL339))</f>
        <v>2.3746836589407629</v>
      </c>
      <c r="AU339" s="210">
        <f t="shared" si="79"/>
        <v>2.3746836589407629</v>
      </c>
      <c r="AV339" s="214"/>
      <c r="AW339" s="199">
        <f>IF($G339=1,0,IF($B339=$B$172,AC339*('Other inputs'!$F$6/'Other inputs'!$F$5)-('Other inputs'!$C$28/1000000),AC339*('Other inputs'!$F$6/'Other inputs'!$F$5)))</f>
        <v>0</v>
      </c>
      <c r="AX339" s="200">
        <f>IF($G339=1,0,IF($B339=$B$172,AD339*('Other inputs'!$F$6/'Other inputs'!$F$5)-('Other inputs'!$C$29/1000000),AD339*('Other inputs'!$F$6/'Other inputs'!$F$5)))</f>
        <v>0</v>
      </c>
      <c r="AY339" s="200">
        <f>IF($G339=1,0,AE339*('Other inputs'!$F$6/'Other inputs'!$F$5))</f>
        <v>0</v>
      </c>
      <c r="AZ339" s="200">
        <f>IF($G339=1,0,AF339*('Other inputs'!$F$6/'Other inputs'!$F$5))</f>
        <v>0</v>
      </c>
      <c r="BA339" s="200">
        <f>IF($G339=1,0,AG339*('Other inputs'!$F$6/'Other inputs'!$F$5))</f>
        <v>0</v>
      </c>
      <c r="BB339" s="199">
        <f>IF($G339=1,0,AH339*('Other inputs'!$C$7/'Other inputs'!$C$6))</f>
        <v>0</v>
      </c>
      <c r="BC339" s="200">
        <f>IF($G339=1,0,AI339*('Other inputs'!$C$7/'Other inputs'!$C$6))</f>
        <v>2.3746836589407629</v>
      </c>
      <c r="BD339" s="200">
        <f>IF($G339=1,0,AJ339*('Other inputs'!$C$7/'Other inputs'!$C$6))</f>
        <v>0</v>
      </c>
      <c r="BE339" s="200">
        <f>IF($G339=1,0,AK339*('Other inputs'!$C$7/'Other inputs'!$C$6))</f>
        <v>0</v>
      </c>
      <c r="BF339" s="200">
        <f>IF($G339=1,0,AL339*('Other inputs'!$C$7/'Other inputs'!$C$6))</f>
        <v>0</v>
      </c>
      <c r="BG339" s="199">
        <f t="shared" si="80"/>
        <v>0</v>
      </c>
      <c r="BH339" s="200">
        <f t="shared" si="81"/>
        <v>2.3746836589407629</v>
      </c>
      <c r="BI339" s="200">
        <f t="shared" si="82"/>
        <v>0</v>
      </c>
      <c r="BJ339" s="200">
        <f t="shared" si="83"/>
        <v>0</v>
      </c>
      <c r="BK339" s="210">
        <f t="shared" si="84"/>
        <v>0</v>
      </c>
      <c r="BL339" s="200"/>
      <c r="BM339" s="199">
        <f>IF(D339=C$171,'Other inputs'!$C$13/1000000,SUM(AW339:BA339))</f>
        <v>0</v>
      </c>
      <c r="BN339" s="200">
        <f>IF(B339=$B$171,$AT$171*('Other inputs'!$C$7/'Other inputs'!$C$6),SUM(BB339:BF339))</f>
        <v>2.3746836589407629</v>
      </c>
      <c r="BO339" s="188">
        <f t="shared" si="85"/>
        <v>2.3746836589407629</v>
      </c>
    </row>
    <row r="340" spans="2:67">
      <c r="B340" s="121" t="str">
        <f>'KI 2019-20'!B341</f>
        <v>E6145</v>
      </c>
      <c r="C340" s="160" t="str">
        <f t="shared" si="72"/>
        <v>E6145</v>
      </c>
      <c r="D340" s="160" t="str">
        <f t="shared" si="73"/>
        <v>E6145</v>
      </c>
      <c r="E340" t="str">
        <f>INDEX('KI 2019-20'!D$9:D$383,MATCH($B340,'KI 2019-20'!$B$9:$B$383,0))</f>
        <v>FIR</v>
      </c>
      <c r="F340">
        <f>INDEX('KI 2019-20'!E$9:E$383,MATCH($B340,'KI 2019-20'!$B$9:$B$383,0))</f>
        <v>0</v>
      </c>
      <c r="G340" s="119">
        <v>0</v>
      </c>
      <c r="H340" s="120" t="str">
        <f>INDEX('KI 2019-20'!F$9:F$383,MATCH($B340,'KI 2019-20'!$B$9:$B$383,0))</f>
        <v>Tyne and Wear Fire</v>
      </c>
      <c r="I340" s="154">
        <f>_xlfn.IFNA(IF($B340=$B$382,0,INDEX('I.Supplementary 2019-20'!N$8:N$191,MATCH($B340,'I.Supplementary 2019-20'!$B$8:$B$191,0))),INDEX('KI 2019-20'!N$9:N$383,MATCH($B340,'KI 2019-20'!$B$9:$B$383,0)))</f>
        <v>0</v>
      </c>
      <c r="J340" s="153">
        <f>_xlfn.IFNA(IF($B340=$B$382,0,INDEX('I.Supplementary 2019-20'!O$8:O$191,MATCH($B340,'I.Supplementary 2019-20'!$B$8:$B$191,0))),INDEX('KI 2019-20'!O$9:O$383,MATCH($B340,'KI 2019-20'!$B$9:$B$383,0)))</f>
        <v>0</v>
      </c>
      <c r="K340" s="153">
        <f>_xlfn.IFNA(IF($B340=$B$382,0,INDEX('I.Supplementary 2019-20'!P$8:P$191,MATCH($B340,'I.Supplementary 2019-20'!$B$8:$B$191,0))),INDEX('KI 2019-20'!P$9:P$383,MATCH($B340,'KI 2019-20'!$B$9:$B$383,0)))</f>
        <v>8.7962248364876618</v>
      </c>
      <c r="L340" s="153">
        <f>_xlfn.IFNA(IF($B340=$B$382,0,INDEX('I.Supplementary 2019-20'!Q$8:Q$191,MATCH($B340,'I.Supplementary 2019-20'!$B$8:$B$191,0))),INDEX('KI 2019-20'!Q$9:Q$383,MATCH($B340,'KI 2019-20'!$B$9:$B$383,0)))</f>
        <v>0</v>
      </c>
      <c r="M340" s="155">
        <f>_xlfn.IFNA(IF($B340=$B$382,0,INDEX('I.Supplementary 2019-20'!R$8:R$191,MATCH($B340,'I.Supplementary 2019-20'!$B$8:$B$191,0))),INDEX('KI 2019-20'!R$9:R$383,MATCH($B340,'KI 2019-20'!$B$9:$B$383,0)))</f>
        <v>0</v>
      </c>
      <c r="N340" s="153">
        <f>_xlfn.IFNA(IF($B340=$B$382,0,INDEX('I.Supplementary 2019-20'!S$8:S$191,MATCH($B340,'I.Supplementary 2019-20'!$B$8:$B$191,0))),INDEX('KI 2019-20'!S$9:S$383,MATCH($B340,'KI 2019-20'!$B$9:$B$383,0)))</f>
        <v>0</v>
      </c>
      <c r="O340" s="153">
        <f>_xlfn.IFNA(IF($B340=$B$382,0,INDEX('I.Supplementary 2019-20'!T$8:T$191,MATCH($B340,'I.Supplementary 2019-20'!$B$8:$B$191,0))),INDEX('KI 2019-20'!T$9:T$383,MATCH($B340,'KI 2019-20'!$B$9:$B$383,0)))</f>
        <v>0</v>
      </c>
      <c r="P340" s="153">
        <f>_xlfn.IFNA(IF($B340=$B$382,0,INDEX('I.Supplementary 2019-20'!U$8:U$191,MATCH($B340,'I.Supplementary 2019-20'!$B$8:$B$191,0))),INDEX('KI 2019-20'!U$9:U$383,MATCH($B340,'KI 2019-20'!$B$9:$B$383,0)))</f>
        <v>15.296018935817445</v>
      </c>
      <c r="Q340" s="153">
        <f>_xlfn.IFNA(IF($B340=$B$382,0,INDEX('I.Supplementary 2019-20'!V$8:V$191,MATCH($B340,'I.Supplementary 2019-20'!$B$8:$B$191,0))),INDEX('KI 2019-20'!V$9:V$383,MATCH($B340,'KI 2019-20'!$B$9:$B$383,0)))</f>
        <v>0</v>
      </c>
      <c r="R340" s="155">
        <f>_xlfn.IFNA(IF($B340=$B$382,0,INDEX('I.Supplementary 2019-20'!W$8:W$191,MATCH($B340,'I.Supplementary 2019-20'!$B$8:$B$191,0))),INDEX('KI 2019-20'!W$9:W$383,MATCH($B340,'KI 2019-20'!$B$9:$B$383,0)))</f>
        <v>0</v>
      </c>
      <c r="S340" s="153">
        <f>_xlfn.IFNA(IF($B340=$B$382,0,INDEX('I.Supplementary 2019-20'!X$8:X$191,MATCH($B340,'I.Supplementary 2019-20'!$B$8:$B$191,0))),INDEX('KI 2019-20'!X$9:X$383,MATCH($B340,'KI 2019-20'!$B$9:$B$383,0)))</f>
        <v>0</v>
      </c>
      <c r="T340" s="153">
        <f>_xlfn.IFNA(IF($B340=$B$382,0,INDEX('I.Supplementary 2019-20'!Y$8:Y$191,MATCH($B340,'I.Supplementary 2019-20'!$B$8:$B$191,0))),INDEX('KI 2019-20'!Y$9:Y$383,MATCH($B340,'KI 2019-20'!$B$9:$B$383,0)))</f>
        <v>0</v>
      </c>
      <c r="U340" s="153">
        <f>_xlfn.IFNA(IF($B340=$B$382,0,INDEX('I.Supplementary 2019-20'!Z$8:Z$191,MATCH($B340,'I.Supplementary 2019-20'!$B$8:$B$191,0))),INDEX('KI 2019-20'!Z$9:Z$383,MATCH($B340,'KI 2019-20'!$B$9:$B$383,0)))</f>
        <v>24.09224377230511</v>
      </c>
      <c r="V340" s="153">
        <f>_xlfn.IFNA(IF($B340=$B$382,0,INDEX('I.Supplementary 2019-20'!AA$8:AA$191,MATCH($B340,'I.Supplementary 2019-20'!$B$8:$B$191,0))),INDEX('KI 2019-20'!AA$9:AA$383,MATCH($B340,'KI 2019-20'!$B$9:$B$383,0)))</f>
        <v>0</v>
      </c>
      <c r="W340" s="155">
        <f>_xlfn.IFNA(IF($B340=$B$382,0,INDEX('I.Supplementary 2019-20'!AB$8:AB$191,MATCH($B340,'I.Supplementary 2019-20'!$B$8:$B$191,0))),INDEX('KI 2019-20'!AB$9:AB$383,MATCH($B340,'KI 2019-20'!$B$9:$B$383,0)))</f>
        <v>0</v>
      </c>
      <c r="Y340" s="154">
        <f>_xlfn.IFNA(IF($B340=$B$382,0,INDEX('I.Supplementary 2019-20'!$I$8:$I$191,MATCH($B340,'I.Supplementary 2019-20'!$B$8:$B$191,0))),INDEX('KI 2019-20'!$I$9:$I$383,MATCH($B340,'KI 2019-20'!$B$9:$B$383,0)))</f>
        <v>8.7962248364876618</v>
      </c>
      <c r="Z340" s="153">
        <f>_xlfn.IFNA(IF($B340=$B$382,0,INDEX('I.Supplementary 2019-20'!$J$8:$J$191,MATCH($B340,'I.Supplementary 2019-20'!$B$8:$B$191,0))),INDEX('KI 2019-20'!$J$9:$J$383,MATCH($B340,'KI 2019-20'!$B$9:$B$383,0)))</f>
        <v>15.296018935817445</v>
      </c>
      <c r="AA340" s="155">
        <f>_xlfn.IFNA(IF($B340=$B$382,0,INDEX('I.Supplementary 2019-20'!$H$8:$H$191,MATCH($B340,'I.Supplementary 2019-20'!$B$8:$B$191,0))),INDEX('KI 2019-20'!$H$9:$H$383,MATCH($B340,'KI 2019-20'!$B$9:$B$383,0)))</f>
        <v>24.09224377230511</v>
      </c>
      <c r="AC340" s="156">
        <f>I340*('Other inputs'!$C$6/'Other inputs'!$C$5)</f>
        <v>0</v>
      </c>
      <c r="AD340" s="149">
        <f>IF(B340=$B$35,J340*('Other inputs'!$C$6/'Other inputs'!$C$5)-('Other inputs'!$C$18/1000000),J340*('Other inputs'!$C$6/'Other inputs'!$C$5))</f>
        <v>0</v>
      </c>
      <c r="AE340" s="149">
        <f>K340*('Other inputs'!$C$6/'Other inputs'!$C$5)</f>
        <v>8.9395441820923498</v>
      </c>
      <c r="AF340" s="149">
        <f>L340*('Other inputs'!$C$6/'Other inputs'!$C$5)</f>
        <v>0</v>
      </c>
      <c r="AG340" s="188">
        <f>M340*('Other inputs'!$C$6/'Other inputs'!$C$5)</f>
        <v>0</v>
      </c>
      <c r="AH340" s="149">
        <f>N340*('Other inputs'!$C$6/'Other inputs'!$C$5)</f>
        <v>0</v>
      </c>
      <c r="AI340" s="149">
        <f>O340*('Other inputs'!$C$6/'Other inputs'!$C$5)</f>
        <v>0</v>
      </c>
      <c r="AJ340" s="149">
        <f>P340*('Other inputs'!$C$6/'Other inputs'!$C$5)</f>
        <v>15.545241240270682</v>
      </c>
      <c r="AK340" s="149">
        <f>Q340*('Other inputs'!$C$6/'Other inputs'!$C$5)</f>
        <v>0</v>
      </c>
      <c r="AL340" s="188">
        <f>R340*('Other inputs'!$C$6/'Other inputs'!$C$5)</f>
        <v>0</v>
      </c>
      <c r="AM340" s="156">
        <f t="shared" si="74"/>
        <v>0</v>
      </c>
      <c r="AN340" s="149">
        <f t="shared" si="75"/>
        <v>0</v>
      </c>
      <c r="AO340" s="149">
        <f t="shared" si="76"/>
        <v>24.484785422363032</v>
      </c>
      <c r="AP340" s="149">
        <f t="shared" si="77"/>
        <v>0</v>
      </c>
      <c r="AQ340" s="188">
        <f t="shared" si="78"/>
        <v>0</v>
      </c>
      <c r="AR340" s="149"/>
      <c r="AS340" s="156">
        <f>IF(D340=$C$171,'Other inputs'!$C$12/1000000,SUM(AC340:AG340))</f>
        <v>8.9395441820923498</v>
      </c>
      <c r="AT340" s="200">
        <f>IF(D340=$C$171,$Z$171*('Other inputs'!$C$6/'Other inputs'!$C$5),SUM(AH340:AL340))</f>
        <v>15.545241240270682</v>
      </c>
      <c r="AU340" s="210">
        <f t="shared" si="79"/>
        <v>24.484785422363032</v>
      </c>
      <c r="AV340" s="214"/>
      <c r="AW340" s="199">
        <f>IF($G340=1,0,IF($B340=$B$172,AC340*('Other inputs'!$F$6/'Other inputs'!$F$5)-('Other inputs'!$C$28/1000000),AC340*('Other inputs'!$F$6/'Other inputs'!$F$5)))</f>
        <v>0</v>
      </c>
      <c r="AX340" s="200">
        <f>IF($G340=1,0,IF($B340=$B$172,AD340*('Other inputs'!$F$6/'Other inputs'!$F$5)-('Other inputs'!$C$29/1000000),AD340*('Other inputs'!$F$6/'Other inputs'!$F$5)))</f>
        <v>0</v>
      </c>
      <c r="AY340" s="200">
        <f>IF($G340=1,0,AE340*('Other inputs'!$F$6/'Other inputs'!$F$5))</f>
        <v>8.9889794494587587</v>
      </c>
      <c r="AZ340" s="200">
        <f>IF($G340=1,0,AF340*('Other inputs'!$F$6/'Other inputs'!$F$5))</f>
        <v>0</v>
      </c>
      <c r="BA340" s="200">
        <f>IF($G340=1,0,AG340*('Other inputs'!$F$6/'Other inputs'!$F$5))</f>
        <v>0</v>
      </c>
      <c r="BB340" s="199">
        <f>IF($G340=1,0,AH340*('Other inputs'!$C$7/'Other inputs'!$C$6))</f>
        <v>0</v>
      </c>
      <c r="BC340" s="200">
        <f>IF($G340=1,0,AI340*('Other inputs'!$C$7/'Other inputs'!$C$6))</f>
        <v>0</v>
      </c>
      <c r="BD340" s="200">
        <f>IF($G340=1,0,AJ340*('Other inputs'!$C$7/'Other inputs'!$C$6))</f>
        <v>15.545241240270682</v>
      </c>
      <c r="BE340" s="200">
        <f>IF($G340=1,0,AK340*('Other inputs'!$C$7/'Other inputs'!$C$6))</f>
        <v>0</v>
      </c>
      <c r="BF340" s="200">
        <f>IF($G340=1,0,AL340*('Other inputs'!$C$7/'Other inputs'!$C$6))</f>
        <v>0</v>
      </c>
      <c r="BG340" s="199">
        <f t="shared" si="80"/>
        <v>0</v>
      </c>
      <c r="BH340" s="200">
        <f t="shared" si="81"/>
        <v>0</v>
      </c>
      <c r="BI340" s="200">
        <f t="shared" si="82"/>
        <v>24.534220689729441</v>
      </c>
      <c r="BJ340" s="200">
        <f t="shared" si="83"/>
        <v>0</v>
      </c>
      <c r="BK340" s="210">
        <f t="shared" si="84"/>
        <v>0</v>
      </c>
      <c r="BL340" s="200"/>
      <c r="BM340" s="199">
        <f>IF(D340=C$171,'Other inputs'!$C$13/1000000,SUM(AW340:BA340))</f>
        <v>8.9889794494587587</v>
      </c>
      <c r="BN340" s="200">
        <f>IF(B340=$B$171,$AT$171*('Other inputs'!$C$7/'Other inputs'!$C$6),SUM(BB340:BF340))</f>
        <v>15.545241240270682</v>
      </c>
      <c r="BO340" s="188">
        <f t="shared" si="85"/>
        <v>24.534220689729441</v>
      </c>
    </row>
    <row r="341" spans="2:67">
      <c r="B341" s="121" t="str">
        <f>'KI 2019-20'!B342</f>
        <v>E1544</v>
      </c>
      <c r="C341" s="160" t="str">
        <f t="shared" si="72"/>
        <v>E1544</v>
      </c>
      <c r="D341" s="160" t="str">
        <f t="shared" si="73"/>
        <v>E1544</v>
      </c>
      <c r="E341" t="str">
        <f>INDEX('KI 2019-20'!D$9:D$383,MATCH($B341,'KI 2019-20'!$B$9:$B$383,0))</f>
        <v>SD</v>
      </c>
      <c r="F341">
        <f>INDEX('KI 2019-20'!E$9:E$383,MATCH($B341,'KI 2019-20'!$B$9:$B$383,0))</f>
        <v>0</v>
      </c>
      <c r="G341" s="119">
        <v>0</v>
      </c>
      <c r="H341" s="120" t="str">
        <f>INDEX('KI 2019-20'!F$9:F$383,MATCH($B341,'KI 2019-20'!$B$9:$B$383,0))</f>
        <v>Uttlesford</v>
      </c>
      <c r="I341" s="154">
        <f>_xlfn.IFNA(IF($B341=$B$382,0,INDEX('I.Supplementary 2019-20'!N$8:N$191,MATCH($B341,'I.Supplementary 2019-20'!$B$8:$B$191,0))),INDEX('KI 2019-20'!N$9:N$383,MATCH($B341,'KI 2019-20'!$B$9:$B$383,0)))</f>
        <v>0</v>
      </c>
      <c r="J341" s="153">
        <f>_xlfn.IFNA(IF($B341=$B$382,0,INDEX('I.Supplementary 2019-20'!O$8:O$191,MATCH($B341,'I.Supplementary 2019-20'!$B$8:$B$191,0))),INDEX('KI 2019-20'!O$9:O$383,MATCH($B341,'KI 2019-20'!$B$9:$B$383,0)))</f>
        <v>0</v>
      </c>
      <c r="K341" s="153">
        <f>_xlfn.IFNA(IF($B341=$B$382,0,INDEX('I.Supplementary 2019-20'!P$8:P$191,MATCH($B341,'I.Supplementary 2019-20'!$B$8:$B$191,0))),INDEX('KI 2019-20'!P$9:P$383,MATCH($B341,'KI 2019-20'!$B$9:$B$383,0)))</f>
        <v>0</v>
      </c>
      <c r="L341" s="153">
        <f>_xlfn.IFNA(IF($B341=$B$382,0,INDEX('I.Supplementary 2019-20'!Q$8:Q$191,MATCH($B341,'I.Supplementary 2019-20'!$B$8:$B$191,0))),INDEX('KI 2019-20'!Q$9:Q$383,MATCH($B341,'KI 2019-20'!$B$9:$B$383,0)))</f>
        <v>0</v>
      </c>
      <c r="M341" s="155">
        <f>_xlfn.IFNA(IF($B341=$B$382,0,INDEX('I.Supplementary 2019-20'!R$8:R$191,MATCH($B341,'I.Supplementary 2019-20'!$B$8:$B$191,0))),INDEX('KI 2019-20'!R$9:R$383,MATCH($B341,'KI 2019-20'!$B$9:$B$383,0)))</f>
        <v>0</v>
      </c>
      <c r="N341" s="153">
        <f>_xlfn.IFNA(IF($B341=$B$382,0,INDEX('I.Supplementary 2019-20'!S$8:S$191,MATCH($B341,'I.Supplementary 2019-20'!$B$8:$B$191,0))),INDEX('KI 2019-20'!S$9:S$383,MATCH($B341,'KI 2019-20'!$B$9:$B$383,0)))</f>
        <v>0</v>
      </c>
      <c r="O341" s="153">
        <f>_xlfn.IFNA(IF($B341=$B$382,0,INDEX('I.Supplementary 2019-20'!T$8:T$191,MATCH($B341,'I.Supplementary 2019-20'!$B$8:$B$191,0))),INDEX('KI 2019-20'!T$9:T$383,MATCH($B341,'KI 2019-20'!$B$9:$B$383,0)))</f>
        <v>1.5273928949169964</v>
      </c>
      <c r="P341" s="153">
        <f>_xlfn.IFNA(IF($B341=$B$382,0,INDEX('I.Supplementary 2019-20'!U$8:U$191,MATCH($B341,'I.Supplementary 2019-20'!$B$8:$B$191,0))),INDEX('KI 2019-20'!U$9:U$383,MATCH($B341,'KI 2019-20'!$B$9:$B$383,0)))</f>
        <v>0</v>
      </c>
      <c r="Q341" s="153">
        <f>_xlfn.IFNA(IF($B341=$B$382,0,INDEX('I.Supplementary 2019-20'!V$8:V$191,MATCH($B341,'I.Supplementary 2019-20'!$B$8:$B$191,0))),INDEX('KI 2019-20'!V$9:V$383,MATCH($B341,'KI 2019-20'!$B$9:$B$383,0)))</f>
        <v>0</v>
      </c>
      <c r="R341" s="155">
        <f>_xlfn.IFNA(IF($B341=$B$382,0,INDEX('I.Supplementary 2019-20'!W$8:W$191,MATCH($B341,'I.Supplementary 2019-20'!$B$8:$B$191,0))),INDEX('KI 2019-20'!W$9:W$383,MATCH($B341,'KI 2019-20'!$B$9:$B$383,0)))</f>
        <v>0</v>
      </c>
      <c r="S341" s="153">
        <f>_xlfn.IFNA(IF($B341=$B$382,0,INDEX('I.Supplementary 2019-20'!X$8:X$191,MATCH($B341,'I.Supplementary 2019-20'!$B$8:$B$191,0))),INDEX('KI 2019-20'!X$9:X$383,MATCH($B341,'KI 2019-20'!$B$9:$B$383,0)))</f>
        <v>0</v>
      </c>
      <c r="T341" s="153">
        <f>_xlfn.IFNA(IF($B341=$B$382,0,INDEX('I.Supplementary 2019-20'!Y$8:Y$191,MATCH($B341,'I.Supplementary 2019-20'!$B$8:$B$191,0))),INDEX('KI 2019-20'!Y$9:Y$383,MATCH($B341,'KI 2019-20'!$B$9:$B$383,0)))</f>
        <v>1.5273928949169964</v>
      </c>
      <c r="U341" s="153">
        <f>_xlfn.IFNA(IF($B341=$B$382,0,INDEX('I.Supplementary 2019-20'!Z$8:Z$191,MATCH($B341,'I.Supplementary 2019-20'!$B$8:$B$191,0))),INDEX('KI 2019-20'!Z$9:Z$383,MATCH($B341,'KI 2019-20'!$B$9:$B$383,0)))</f>
        <v>0</v>
      </c>
      <c r="V341" s="153">
        <f>_xlfn.IFNA(IF($B341=$B$382,0,INDEX('I.Supplementary 2019-20'!AA$8:AA$191,MATCH($B341,'I.Supplementary 2019-20'!$B$8:$B$191,0))),INDEX('KI 2019-20'!AA$9:AA$383,MATCH($B341,'KI 2019-20'!$B$9:$B$383,0)))</f>
        <v>0</v>
      </c>
      <c r="W341" s="155">
        <f>_xlfn.IFNA(IF($B341=$B$382,0,INDEX('I.Supplementary 2019-20'!AB$8:AB$191,MATCH($B341,'I.Supplementary 2019-20'!$B$8:$B$191,0))),INDEX('KI 2019-20'!AB$9:AB$383,MATCH($B341,'KI 2019-20'!$B$9:$B$383,0)))</f>
        <v>0</v>
      </c>
      <c r="Y341" s="154">
        <f>_xlfn.IFNA(IF($B341=$B$382,0,INDEX('I.Supplementary 2019-20'!$I$8:$I$191,MATCH($B341,'I.Supplementary 2019-20'!$B$8:$B$191,0))),INDEX('KI 2019-20'!$I$9:$I$383,MATCH($B341,'KI 2019-20'!$B$9:$B$383,0)))</f>
        <v>0</v>
      </c>
      <c r="Z341" s="153">
        <f>_xlfn.IFNA(IF($B341=$B$382,0,INDEX('I.Supplementary 2019-20'!$J$8:$J$191,MATCH($B341,'I.Supplementary 2019-20'!$B$8:$B$191,0))),INDEX('KI 2019-20'!$J$9:$J$383,MATCH($B341,'KI 2019-20'!$B$9:$B$383,0)))</f>
        <v>1.5273928949169964</v>
      </c>
      <c r="AA341" s="155">
        <f>_xlfn.IFNA(IF($B341=$B$382,0,INDEX('I.Supplementary 2019-20'!$H$8:$H$191,MATCH($B341,'I.Supplementary 2019-20'!$B$8:$B$191,0))),INDEX('KI 2019-20'!$H$9:$H$383,MATCH($B341,'KI 2019-20'!$B$9:$B$383,0)))</f>
        <v>1.5273928949169964</v>
      </c>
      <c r="AC341" s="156">
        <f>I341*('Other inputs'!$C$6/'Other inputs'!$C$5)</f>
        <v>0</v>
      </c>
      <c r="AD341" s="149">
        <f>IF(B341=$B$35,J341*('Other inputs'!$C$6/'Other inputs'!$C$5)-('Other inputs'!$C$18/1000000),J341*('Other inputs'!$C$6/'Other inputs'!$C$5))</f>
        <v>0</v>
      </c>
      <c r="AE341" s="149">
        <f>K341*('Other inputs'!$C$6/'Other inputs'!$C$5)</f>
        <v>0</v>
      </c>
      <c r="AF341" s="149">
        <f>L341*('Other inputs'!$C$6/'Other inputs'!$C$5)</f>
        <v>0</v>
      </c>
      <c r="AG341" s="188">
        <f>M341*('Other inputs'!$C$6/'Other inputs'!$C$5)</f>
        <v>0</v>
      </c>
      <c r="AH341" s="149">
        <f>N341*('Other inputs'!$C$6/'Other inputs'!$C$5)</f>
        <v>0</v>
      </c>
      <c r="AI341" s="149">
        <f>O341*('Other inputs'!$C$6/'Other inputs'!$C$5)</f>
        <v>1.5522791335307153</v>
      </c>
      <c r="AJ341" s="149">
        <f>P341*('Other inputs'!$C$6/'Other inputs'!$C$5)</f>
        <v>0</v>
      </c>
      <c r="AK341" s="149">
        <f>Q341*('Other inputs'!$C$6/'Other inputs'!$C$5)</f>
        <v>0</v>
      </c>
      <c r="AL341" s="188">
        <f>R341*('Other inputs'!$C$6/'Other inputs'!$C$5)</f>
        <v>0</v>
      </c>
      <c r="AM341" s="156">
        <f t="shared" si="74"/>
        <v>0</v>
      </c>
      <c r="AN341" s="149">
        <f t="shared" si="75"/>
        <v>1.5522791335307153</v>
      </c>
      <c r="AO341" s="149">
        <f t="shared" si="76"/>
        <v>0</v>
      </c>
      <c r="AP341" s="149">
        <f t="shared" si="77"/>
        <v>0</v>
      </c>
      <c r="AQ341" s="188">
        <f t="shared" si="78"/>
        <v>0</v>
      </c>
      <c r="AR341" s="149"/>
      <c r="AS341" s="156">
        <f>IF(D341=$C$171,'Other inputs'!$C$12/1000000,SUM(AC341:AG341))</f>
        <v>0</v>
      </c>
      <c r="AT341" s="200">
        <f>IF(D341=$C$171,$Z$171*('Other inputs'!$C$6/'Other inputs'!$C$5),SUM(AH341:AL341))</f>
        <v>1.5522791335307153</v>
      </c>
      <c r="AU341" s="210">
        <f t="shared" si="79"/>
        <v>1.5522791335307153</v>
      </c>
      <c r="AV341" s="214"/>
      <c r="AW341" s="199">
        <f>IF($G341=1,0,IF($B341=$B$172,AC341*('Other inputs'!$F$6/'Other inputs'!$F$5)-('Other inputs'!$C$28/1000000),AC341*('Other inputs'!$F$6/'Other inputs'!$F$5)))</f>
        <v>0</v>
      </c>
      <c r="AX341" s="200">
        <f>IF($G341=1,0,IF($B341=$B$172,AD341*('Other inputs'!$F$6/'Other inputs'!$F$5)-('Other inputs'!$C$29/1000000),AD341*('Other inputs'!$F$6/'Other inputs'!$F$5)))</f>
        <v>0</v>
      </c>
      <c r="AY341" s="200">
        <f>IF($G341=1,0,AE341*('Other inputs'!$F$6/'Other inputs'!$F$5))</f>
        <v>0</v>
      </c>
      <c r="AZ341" s="200">
        <f>IF($G341=1,0,AF341*('Other inputs'!$F$6/'Other inputs'!$F$5))</f>
        <v>0</v>
      </c>
      <c r="BA341" s="200">
        <f>IF($G341=1,0,AG341*('Other inputs'!$F$6/'Other inputs'!$F$5))</f>
        <v>0</v>
      </c>
      <c r="BB341" s="199">
        <f>IF($G341=1,0,AH341*('Other inputs'!$C$7/'Other inputs'!$C$6))</f>
        <v>0</v>
      </c>
      <c r="BC341" s="200">
        <f>IF($G341=1,0,AI341*('Other inputs'!$C$7/'Other inputs'!$C$6))</f>
        <v>1.5522791335307153</v>
      </c>
      <c r="BD341" s="200">
        <f>IF($G341=1,0,AJ341*('Other inputs'!$C$7/'Other inputs'!$C$6))</f>
        <v>0</v>
      </c>
      <c r="BE341" s="200">
        <f>IF($G341=1,0,AK341*('Other inputs'!$C$7/'Other inputs'!$C$6))</f>
        <v>0</v>
      </c>
      <c r="BF341" s="200">
        <f>IF($G341=1,0,AL341*('Other inputs'!$C$7/'Other inputs'!$C$6))</f>
        <v>0</v>
      </c>
      <c r="BG341" s="199">
        <f t="shared" si="80"/>
        <v>0</v>
      </c>
      <c r="BH341" s="200">
        <f t="shared" si="81"/>
        <v>1.5522791335307153</v>
      </c>
      <c r="BI341" s="200">
        <f t="shared" si="82"/>
        <v>0</v>
      </c>
      <c r="BJ341" s="200">
        <f t="shared" si="83"/>
        <v>0</v>
      </c>
      <c r="BK341" s="210">
        <f t="shared" si="84"/>
        <v>0</v>
      </c>
      <c r="BL341" s="200"/>
      <c r="BM341" s="199">
        <f>IF(D341=C$171,'Other inputs'!$C$13/1000000,SUM(AW341:BA341))</f>
        <v>0</v>
      </c>
      <c r="BN341" s="200">
        <f>IF(B341=$B$171,$AT$171*('Other inputs'!$C$7/'Other inputs'!$C$6),SUM(BB341:BF341))</f>
        <v>1.5522791335307153</v>
      </c>
      <c r="BO341" s="188">
        <f t="shared" si="85"/>
        <v>1.5522791335307153</v>
      </c>
    </row>
    <row r="342" spans="2:67">
      <c r="B342" s="121" t="str">
        <f>'KI 2019-20'!B343</f>
        <v>E3134</v>
      </c>
      <c r="C342" s="160" t="str">
        <f t="shared" si="72"/>
        <v>E3134</v>
      </c>
      <c r="D342" s="160" t="str">
        <f t="shared" si="73"/>
        <v>E3134</v>
      </c>
      <c r="E342" t="str">
        <f>INDEX('KI 2019-20'!D$9:D$383,MATCH($B342,'KI 2019-20'!$B$9:$B$383,0))</f>
        <v>SD</v>
      </c>
      <c r="F342">
        <f>INDEX('KI 2019-20'!E$9:E$383,MATCH($B342,'KI 2019-20'!$B$9:$B$383,0))</f>
        <v>0</v>
      </c>
      <c r="G342" s="119">
        <v>0</v>
      </c>
      <c r="H342" s="120" t="str">
        <f>INDEX('KI 2019-20'!F$9:F$383,MATCH($B342,'KI 2019-20'!$B$9:$B$383,0))</f>
        <v>Vale of White Horse</v>
      </c>
      <c r="I342" s="154">
        <f>_xlfn.IFNA(IF($B342=$B$382,0,INDEX('I.Supplementary 2019-20'!N$8:N$191,MATCH($B342,'I.Supplementary 2019-20'!$B$8:$B$191,0))),INDEX('KI 2019-20'!N$9:N$383,MATCH($B342,'KI 2019-20'!$B$9:$B$383,0)))</f>
        <v>0</v>
      </c>
      <c r="J342" s="153">
        <f>_xlfn.IFNA(IF($B342=$B$382,0,INDEX('I.Supplementary 2019-20'!O$8:O$191,MATCH($B342,'I.Supplementary 2019-20'!$B$8:$B$191,0))),INDEX('KI 2019-20'!O$9:O$383,MATCH($B342,'KI 2019-20'!$B$9:$B$383,0)))</f>
        <v>0</v>
      </c>
      <c r="K342" s="153">
        <f>_xlfn.IFNA(IF($B342=$B$382,0,INDEX('I.Supplementary 2019-20'!P$8:P$191,MATCH($B342,'I.Supplementary 2019-20'!$B$8:$B$191,0))),INDEX('KI 2019-20'!P$9:P$383,MATCH($B342,'KI 2019-20'!$B$9:$B$383,0)))</f>
        <v>0</v>
      </c>
      <c r="L342" s="153">
        <f>_xlfn.IFNA(IF($B342=$B$382,0,INDEX('I.Supplementary 2019-20'!Q$8:Q$191,MATCH($B342,'I.Supplementary 2019-20'!$B$8:$B$191,0))),INDEX('KI 2019-20'!Q$9:Q$383,MATCH($B342,'KI 2019-20'!$B$9:$B$383,0)))</f>
        <v>0</v>
      </c>
      <c r="M342" s="155">
        <f>_xlfn.IFNA(IF($B342=$B$382,0,INDEX('I.Supplementary 2019-20'!R$8:R$191,MATCH($B342,'I.Supplementary 2019-20'!$B$8:$B$191,0))),INDEX('KI 2019-20'!R$9:R$383,MATCH($B342,'KI 2019-20'!$B$9:$B$383,0)))</f>
        <v>0</v>
      </c>
      <c r="N342" s="153">
        <f>_xlfn.IFNA(IF($B342=$B$382,0,INDEX('I.Supplementary 2019-20'!S$8:S$191,MATCH($B342,'I.Supplementary 2019-20'!$B$8:$B$191,0))),INDEX('KI 2019-20'!S$9:S$383,MATCH($B342,'KI 2019-20'!$B$9:$B$383,0)))</f>
        <v>0</v>
      </c>
      <c r="O342" s="153">
        <f>_xlfn.IFNA(IF($B342=$B$382,0,INDEX('I.Supplementary 2019-20'!T$8:T$191,MATCH($B342,'I.Supplementary 2019-20'!$B$8:$B$191,0))),INDEX('KI 2019-20'!T$9:T$383,MATCH($B342,'KI 2019-20'!$B$9:$B$383,0)))</f>
        <v>2.3320499446843761</v>
      </c>
      <c r="P342" s="153">
        <f>_xlfn.IFNA(IF($B342=$B$382,0,INDEX('I.Supplementary 2019-20'!U$8:U$191,MATCH($B342,'I.Supplementary 2019-20'!$B$8:$B$191,0))),INDEX('KI 2019-20'!U$9:U$383,MATCH($B342,'KI 2019-20'!$B$9:$B$383,0)))</f>
        <v>0</v>
      </c>
      <c r="Q342" s="153">
        <f>_xlfn.IFNA(IF($B342=$B$382,0,INDEX('I.Supplementary 2019-20'!V$8:V$191,MATCH($B342,'I.Supplementary 2019-20'!$B$8:$B$191,0))),INDEX('KI 2019-20'!V$9:V$383,MATCH($B342,'KI 2019-20'!$B$9:$B$383,0)))</f>
        <v>0</v>
      </c>
      <c r="R342" s="155">
        <f>_xlfn.IFNA(IF($B342=$B$382,0,INDEX('I.Supplementary 2019-20'!W$8:W$191,MATCH($B342,'I.Supplementary 2019-20'!$B$8:$B$191,0))),INDEX('KI 2019-20'!W$9:W$383,MATCH($B342,'KI 2019-20'!$B$9:$B$383,0)))</f>
        <v>0</v>
      </c>
      <c r="S342" s="153">
        <f>_xlfn.IFNA(IF($B342=$B$382,0,INDEX('I.Supplementary 2019-20'!X$8:X$191,MATCH($B342,'I.Supplementary 2019-20'!$B$8:$B$191,0))),INDEX('KI 2019-20'!X$9:X$383,MATCH($B342,'KI 2019-20'!$B$9:$B$383,0)))</f>
        <v>0</v>
      </c>
      <c r="T342" s="153">
        <f>_xlfn.IFNA(IF($B342=$B$382,0,INDEX('I.Supplementary 2019-20'!Y$8:Y$191,MATCH($B342,'I.Supplementary 2019-20'!$B$8:$B$191,0))),INDEX('KI 2019-20'!Y$9:Y$383,MATCH($B342,'KI 2019-20'!$B$9:$B$383,0)))</f>
        <v>2.3320499446843761</v>
      </c>
      <c r="U342" s="153">
        <f>_xlfn.IFNA(IF($B342=$B$382,0,INDEX('I.Supplementary 2019-20'!Z$8:Z$191,MATCH($B342,'I.Supplementary 2019-20'!$B$8:$B$191,0))),INDEX('KI 2019-20'!Z$9:Z$383,MATCH($B342,'KI 2019-20'!$B$9:$B$383,0)))</f>
        <v>0</v>
      </c>
      <c r="V342" s="153">
        <f>_xlfn.IFNA(IF($B342=$B$382,0,INDEX('I.Supplementary 2019-20'!AA$8:AA$191,MATCH($B342,'I.Supplementary 2019-20'!$B$8:$B$191,0))),INDEX('KI 2019-20'!AA$9:AA$383,MATCH($B342,'KI 2019-20'!$B$9:$B$383,0)))</f>
        <v>0</v>
      </c>
      <c r="W342" s="155">
        <f>_xlfn.IFNA(IF($B342=$B$382,0,INDEX('I.Supplementary 2019-20'!AB$8:AB$191,MATCH($B342,'I.Supplementary 2019-20'!$B$8:$B$191,0))),INDEX('KI 2019-20'!AB$9:AB$383,MATCH($B342,'KI 2019-20'!$B$9:$B$383,0)))</f>
        <v>0</v>
      </c>
      <c r="Y342" s="154">
        <f>_xlfn.IFNA(IF($B342=$B$382,0,INDEX('I.Supplementary 2019-20'!$I$8:$I$191,MATCH($B342,'I.Supplementary 2019-20'!$B$8:$B$191,0))),INDEX('KI 2019-20'!$I$9:$I$383,MATCH($B342,'KI 2019-20'!$B$9:$B$383,0)))</f>
        <v>0</v>
      </c>
      <c r="Z342" s="153">
        <f>_xlfn.IFNA(IF($B342=$B$382,0,INDEX('I.Supplementary 2019-20'!$J$8:$J$191,MATCH($B342,'I.Supplementary 2019-20'!$B$8:$B$191,0))),INDEX('KI 2019-20'!$J$9:$J$383,MATCH($B342,'KI 2019-20'!$B$9:$B$383,0)))</f>
        <v>2.3320499446843761</v>
      </c>
      <c r="AA342" s="155">
        <f>_xlfn.IFNA(IF($B342=$B$382,0,INDEX('I.Supplementary 2019-20'!$H$8:$H$191,MATCH($B342,'I.Supplementary 2019-20'!$B$8:$B$191,0))),INDEX('KI 2019-20'!$H$9:$H$383,MATCH($B342,'KI 2019-20'!$B$9:$B$383,0)))</f>
        <v>2.3320499446843761</v>
      </c>
      <c r="AC342" s="156">
        <f>I342*('Other inputs'!$C$6/'Other inputs'!$C$5)</f>
        <v>0</v>
      </c>
      <c r="AD342" s="149">
        <f>IF(B342=$B$35,J342*('Other inputs'!$C$6/'Other inputs'!$C$5)-('Other inputs'!$C$18/1000000),J342*('Other inputs'!$C$6/'Other inputs'!$C$5))</f>
        <v>0</v>
      </c>
      <c r="AE342" s="149">
        <f>K342*('Other inputs'!$C$6/'Other inputs'!$C$5)</f>
        <v>0</v>
      </c>
      <c r="AF342" s="149">
        <f>L342*('Other inputs'!$C$6/'Other inputs'!$C$5)</f>
        <v>0</v>
      </c>
      <c r="AG342" s="188">
        <f>M342*('Other inputs'!$C$6/'Other inputs'!$C$5)</f>
        <v>0</v>
      </c>
      <c r="AH342" s="149">
        <f>N342*('Other inputs'!$C$6/'Other inputs'!$C$5)</f>
        <v>0</v>
      </c>
      <c r="AI342" s="149">
        <f>O342*('Other inputs'!$C$6/'Other inputs'!$C$5)</f>
        <v>2.3700466851272988</v>
      </c>
      <c r="AJ342" s="149">
        <f>P342*('Other inputs'!$C$6/'Other inputs'!$C$5)</f>
        <v>0</v>
      </c>
      <c r="AK342" s="149">
        <f>Q342*('Other inputs'!$C$6/'Other inputs'!$C$5)</f>
        <v>0</v>
      </c>
      <c r="AL342" s="188">
        <f>R342*('Other inputs'!$C$6/'Other inputs'!$C$5)</f>
        <v>0</v>
      </c>
      <c r="AM342" s="156">
        <f t="shared" si="74"/>
        <v>0</v>
      </c>
      <c r="AN342" s="149">
        <f t="shared" si="75"/>
        <v>2.3700466851272988</v>
      </c>
      <c r="AO342" s="149">
        <f t="shared" si="76"/>
        <v>0</v>
      </c>
      <c r="AP342" s="149">
        <f t="shared" si="77"/>
        <v>0</v>
      </c>
      <c r="AQ342" s="188">
        <f t="shared" si="78"/>
        <v>0</v>
      </c>
      <c r="AR342" s="149"/>
      <c r="AS342" s="156">
        <f>IF(D342=$C$171,'Other inputs'!$C$12/1000000,SUM(AC342:AG342))</f>
        <v>0</v>
      </c>
      <c r="AT342" s="200">
        <f>IF(D342=$C$171,$Z$171*('Other inputs'!$C$6/'Other inputs'!$C$5),SUM(AH342:AL342))</f>
        <v>2.3700466851272988</v>
      </c>
      <c r="AU342" s="210">
        <f t="shared" si="79"/>
        <v>2.3700466851272988</v>
      </c>
      <c r="AV342" s="214"/>
      <c r="AW342" s="199">
        <f>IF($G342=1,0,IF($B342=$B$172,AC342*('Other inputs'!$F$6/'Other inputs'!$F$5)-('Other inputs'!$C$28/1000000),AC342*('Other inputs'!$F$6/'Other inputs'!$F$5)))</f>
        <v>0</v>
      </c>
      <c r="AX342" s="200">
        <f>IF($G342=1,0,IF($B342=$B$172,AD342*('Other inputs'!$F$6/'Other inputs'!$F$5)-('Other inputs'!$C$29/1000000),AD342*('Other inputs'!$F$6/'Other inputs'!$F$5)))</f>
        <v>0</v>
      </c>
      <c r="AY342" s="200">
        <f>IF($G342=1,0,AE342*('Other inputs'!$F$6/'Other inputs'!$F$5))</f>
        <v>0</v>
      </c>
      <c r="AZ342" s="200">
        <f>IF($G342=1,0,AF342*('Other inputs'!$F$6/'Other inputs'!$F$5))</f>
        <v>0</v>
      </c>
      <c r="BA342" s="200">
        <f>IF($G342=1,0,AG342*('Other inputs'!$F$6/'Other inputs'!$F$5))</f>
        <v>0</v>
      </c>
      <c r="BB342" s="199">
        <f>IF($G342=1,0,AH342*('Other inputs'!$C$7/'Other inputs'!$C$6))</f>
        <v>0</v>
      </c>
      <c r="BC342" s="200">
        <f>IF($G342=1,0,AI342*('Other inputs'!$C$7/'Other inputs'!$C$6))</f>
        <v>2.3700466851272988</v>
      </c>
      <c r="BD342" s="200">
        <f>IF($G342=1,0,AJ342*('Other inputs'!$C$7/'Other inputs'!$C$6))</f>
        <v>0</v>
      </c>
      <c r="BE342" s="200">
        <f>IF($G342=1,0,AK342*('Other inputs'!$C$7/'Other inputs'!$C$6))</f>
        <v>0</v>
      </c>
      <c r="BF342" s="200">
        <f>IF($G342=1,0,AL342*('Other inputs'!$C$7/'Other inputs'!$C$6))</f>
        <v>0</v>
      </c>
      <c r="BG342" s="199">
        <f t="shared" si="80"/>
        <v>0</v>
      </c>
      <c r="BH342" s="200">
        <f t="shared" si="81"/>
        <v>2.3700466851272988</v>
      </c>
      <c r="BI342" s="200">
        <f t="shared" si="82"/>
        <v>0</v>
      </c>
      <c r="BJ342" s="200">
        <f t="shared" si="83"/>
        <v>0</v>
      </c>
      <c r="BK342" s="210">
        <f t="shared" si="84"/>
        <v>0</v>
      </c>
      <c r="BL342" s="200"/>
      <c r="BM342" s="199">
        <f>IF(D342=C$171,'Other inputs'!$C$13/1000000,SUM(AW342:BA342))</f>
        <v>0</v>
      </c>
      <c r="BN342" s="200">
        <f>IF(B342=$B$171,$AT$171*('Other inputs'!$C$7/'Other inputs'!$C$6),SUM(BB342:BF342))</f>
        <v>2.3700466851272988</v>
      </c>
      <c r="BO342" s="188">
        <f t="shared" si="85"/>
        <v>2.3700466851272988</v>
      </c>
    </row>
    <row r="343" spans="2:67">
      <c r="B343" s="121" t="str">
        <f>'KI 2019-20'!B344</f>
        <v>E4705</v>
      </c>
      <c r="C343" s="160" t="str">
        <f t="shared" si="72"/>
        <v>E4705</v>
      </c>
      <c r="D343" s="160" t="str">
        <f t="shared" si="73"/>
        <v>E4705</v>
      </c>
      <c r="E343" t="str">
        <f>INDEX('KI 2019-20'!D$9:D$383,MATCH($B343,'KI 2019-20'!$B$9:$B$383,0))</f>
        <v>MD</v>
      </c>
      <c r="F343" t="str">
        <f>INDEX('KI 2019-20'!E$9:E$383,MATCH($B343,'KI 2019-20'!$B$9:$B$383,0))</f>
        <v>P1912</v>
      </c>
      <c r="G343" s="119">
        <v>0</v>
      </c>
      <c r="H343" s="120" t="str">
        <f>INDEX('KI 2019-20'!F$9:F$383,MATCH($B343,'KI 2019-20'!$B$9:$B$383,0))</f>
        <v>Wakefield</v>
      </c>
      <c r="I343" s="154">
        <f>_xlfn.IFNA(IF($B343=$B$382,0,INDEX('I.Supplementary 2019-20'!N$8:N$191,MATCH($B343,'I.Supplementary 2019-20'!$B$8:$B$191,0))),INDEX('KI 2019-20'!N$9:N$383,MATCH($B343,'KI 2019-20'!$B$9:$B$383,0)))</f>
        <v>14.25051382431665</v>
      </c>
      <c r="J343" s="153">
        <f>_xlfn.IFNA(IF($B343=$B$382,0,INDEX('I.Supplementary 2019-20'!O$8:O$191,MATCH($B343,'I.Supplementary 2019-20'!$B$8:$B$191,0))),INDEX('KI 2019-20'!O$9:O$383,MATCH($B343,'KI 2019-20'!$B$9:$B$383,0)))</f>
        <v>-0.17462551919814759</v>
      </c>
      <c r="K343" s="153">
        <f>_xlfn.IFNA(IF($B343=$B$382,0,INDEX('I.Supplementary 2019-20'!P$8:P$191,MATCH($B343,'I.Supplementary 2019-20'!$B$8:$B$191,0))),INDEX('KI 2019-20'!P$9:P$383,MATCH($B343,'KI 2019-20'!$B$9:$B$383,0)))</f>
        <v>0</v>
      </c>
      <c r="L343" s="153">
        <f>_xlfn.IFNA(IF($B343=$B$382,0,INDEX('I.Supplementary 2019-20'!Q$8:Q$191,MATCH($B343,'I.Supplementary 2019-20'!$B$8:$B$191,0))),INDEX('KI 2019-20'!Q$9:Q$383,MATCH($B343,'KI 2019-20'!$B$9:$B$383,0)))</f>
        <v>0</v>
      </c>
      <c r="M343" s="155">
        <f>_xlfn.IFNA(IF($B343=$B$382,0,INDEX('I.Supplementary 2019-20'!R$8:R$191,MATCH($B343,'I.Supplementary 2019-20'!$B$8:$B$191,0))),INDEX('KI 2019-20'!R$9:R$383,MATCH($B343,'KI 2019-20'!$B$9:$B$383,0)))</f>
        <v>0</v>
      </c>
      <c r="N343" s="153">
        <f>_xlfn.IFNA(IF($B343=$B$382,0,INDEX('I.Supplementary 2019-20'!S$8:S$191,MATCH($B343,'I.Supplementary 2019-20'!$B$8:$B$191,0))),INDEX('KI 2019-20'!S$9:S$383,MATCH($B343,'KI 2019-20'!$B$9:$B$383,0)))</f>
        <v>61.053978457246203</v>
      </c>
      <c r="O343" s="153">
        <f>_xlfn.IFNA(IF($B343=$B$382,0,INDEX('I.Supplementary 2019-20'!T$8:T$191,MATCH($B343,'I.Supplementary 2019-20'!$B$8:$B$191,0))),INDEX('KI 2019-20'!T$9:T$383,MATCH($B343,'KI 2019-20'!$B$9:$B$383,0)))</f>
        <v>9.9243631008333999</v>
      </c>
      <c r="P343" s="153">
        <f>_xlfn.IFNA(IF($B343=$B$382,0,INDEX('I.Supplementary 2019-20'!U$8:U$191,MATCH($B343,'I.Supplementary 2019-20'!$B$8:$B$191,0))),INDEX('KI 2019-20'!U$9:U$383,MATCH($B343,'KI 2019-20'!$B$9:$B$383,0)))</f>
        <v>0</v>
      </c>
      <c r="Q343" s="153">
        <f>_xlfn.IFNA(IF($B343=$B$382,0,INDEX('I.Supplementary 2019-20'!V$8:V$191,MATCH($B343,'I.Supplementary 2019-20'!$B$8:$B$191,0))),INDEX('KI 2019-20'!V$9:V$383,MATCH($B343,'KI 2019-20'!$B$9:$B$383,0)))</f>
        <v>0</v>
      </c>
      <c r="R343" s="155">
        <f>_xlfn.IFNA(IF($B343=$B$382,0,INDEX('I.Supplementary 2019-20'!W$8:W$191,MATCH($B343,'I.Supplementary 2019-20'!$B$8:$B$191,0))),INDEX('KI 2019-20'!W$9:W$383,MATCH($B343,'KI 2019-20'!$B$9:$B$383,0)))</f>
        <v>0</v>
      </c>
      <c r="S343" s="153">
        <f>_xlfn.IFNA(IF($B343=$B$382,0,INDEX('I.Supplementary 2019-20'!X$8:X$191,MATCH($B343,'I.Supplementary 2019-20'!$B$8:$B$191,0))),INDEX('KI 2019-20'!X$9:X$383,MATCH($B343,'KI 2019-20'!$B$9:$B$383,0)))</f>
        <v>75.304492281562844</v>
      </c>
      <c r="T343" s="153">
        <f>_xlfn.IFNA(IF($B343=$B$382,0,INDEX('I.Supplementary 2019-20'!Y$8:Y$191,MATCH($B343,'I.Supplementary 2019-20'!$B$8:$B$191,0))),INDEX('KI 2019-20'!Y$9:Y$383,MATCH($B343,'KI 2019-20'!$B$9:$B$383,0)))</f>
        <v>9.7497375816352516</v>
      </c>
      <c r="U343" s="153">
        <f>_xlfn.IFNA(IF($B343=$B$382,0,INDEX('I.Supplementary 2019-20'!Z$8:Z$191,MATCH($B343,'I.Supplementary 2019-20'!$B$8:$B$191,0))),INDEX('KI 2019-20'!Z$9:Z$383,MATCH($B343,'KI 2019-20'!$B$9:$B$383,0)))</f>
        <v>0</v>
      </c>
      <c r="V343" s="153">
        <f>_xlfn.IFNA(IF($B343=$B$382,0,INDEX('I.Supplementary 2019-20'!AA$8:AA$191,MATCH($B343,'I.Supplementary 2019-20'!$B$8:$B$191,0))),INDEX('KI 2019-20'!AA$9:AA$383,MATCH($B343,'KI 2019-20'!$B$9:$B$383,0)))</f>
        <v>0</v>
      </c>
      <c r="W343" s="155">
        <f>_xlfn.IFNA(IF($B343=$B$382,0,INDEX('I.Supplementary 2019-20'!AB$8:AB$191,MATCH($B343,'I.Supplementary 2019-20'!$B$8:$B$191,0))),INDEX('KI 2019-20'!AB$9:AB$383,MATCH($B343,'KI 2019-20'!$B$9:$B$383,0)))</f>
        <v>0</v>
      </c>
      <c r="Y343" s="154">
        <f>_xlfn.IFNA(IF($B343=$B$382,0,INDEX('I.Supplementary 2019-20'!$I$8:$I$191,MATCH($B343,'I.Supplementary 2019-20'!$B$8:$B$191,0))),INDEX('KI 2019-20'!$I$9:$I$383,MATCH($B343,'KI 2019-20'!$B$9:$B$383,0)))</f>
        <v>14.075888305118504</v>
      </c>
      <c r="Z343" s="153">
        <f>_xlfn.IFNA(IF($B343=$B$382,0,INDEX('I.Supplementary 2019-20'!$J$8:$J$191,MATCH($B343,'I.Supplementary 2019-20'!$B$8:$B$191,0))),INDEX('KI 2019-20'!$J$9:$J$383,MATCH($B343,'KI 2019-20'!$B$9:$B$383,0)))</f>
        <v>70.978341558079606</v>
      </c>
      <c r="AA343" s="155">
        <f>_xlfn.IFNA(IF($B343=$B$382,0,INDEX('I.Supplementary 2019-20'!$H$8:$H$191,MATCH($B343,'I.Supplementary 2019-20'!$B$8:$B$191,0))),INDEX('KI 2019-20'!$H$9:$H$383,MATCH($B343,'KI 2019-20'!$B$9:$B$383,0)))</f>
        <v>85.054229863198103</v>
      </c>
      <c r="AC343" s="156">
        <f>I343*('Other inputs'!$C$6/'Other inputs'!$C$5)</f>
        <v>14.482701422268857</v>
      </c>
      <c r="AD343" s="149">
        <f>IF(B343=$B$35,J343*('Other inputs'!$C$6/'Other inputs'!$C$5)-('Other inputs'!$C$18/1000000),J343*('Other inputs'!$C$6/'Other inputs'!$C$5))</f>
        <v>-0.17747074150687506</v>
      </c>
      <c r="AE343" s="149">
        <f>K343*('Other inputs'!$C$6/'Other inputs'!$C$5)</f>
        <v>0</v>
      </c>
      <c r="AF343" s="149">
        <f>L343*('Other inputs'!$C$6/'Other inputs'!$C$5)</f>
        <v>0</v>
      </c>
      <c r="AG343" s="188">
        <f>M343*('Other inputs'!$C$6/'Other inputs'!$C$5)</f>
        <v>0</v>
      </c>
      <c r="AH343" s="149">
        <f>N343*('Other inputs'!$C$6/'Other inputs'!$C$5)</f>
        <v>62.048747963677911</v>
      </c>
      <c r="AI343" s="149">
        <f>O343*('Other inputs'!$C$6/'Other inputs'!$C$5)</f>
        <v>10.086063517954923</v>
      </c>
      <c r="AJ343" s="149">
        <f>P343*('Other inputs'!$C$6/'Other inputs'!$C$5)</f>
        <v>0</v>
      </c>
      <c r="AK343" s="149">
        <f>Q343*('Other inputs'!$C$6/'Other inputs'!$C$5)</f>
        <v>0</v>
      </c>
      <c r="AL343" s="188">
        <f>R343*('Other inputs'!$C$6/'Other inputs'!$C$5)</f>
        <v>0</v>
      </c>
      <c r="AM343" s="156">
        <f t="shared" si="74"/>
        <v>76.531449385946772</v>
      </c>
      <c r="AN343" s="149">
        <f t="shared" si="75"/>
        <v>9.9085927764480477</v>
      </c>
      <c r="AO343" s="149">
        <f t="shared" si="76"/>
        <v>0</v>
      </c>
      <c r="AP343" s="149">
        <f t="shared" si="77"/>
        <v>0</v>
      </c>
      <c r="AQ343" s="188">
        <f t="shared" si="78"/>
        <v>0</v>
      </c>
      <c r="AR343" s="149"/>
      <c r="AS343" s="156">
        <f>IF(D343=$C$171,'Other inputs'!$C$12/1000000,SUM(AC343:AG343))</f>
        <v>14.305230680761982</v>
      </c>
      <c r="AT343" s="200">
        <f>IF(D343=$C$171,$Z$171*('Other inputs'!$C$6/'Other inputs'!$C$5),SUM(AH343:AL343))</f>
        <v>72.134811481632838</v>
      </c>
      <c r="AU343" s="210">
        <f t="shared" si="79"/>
        <v>86.440042162394818</v>
      </c>
      <c r="AV343" s="214"/>
      <c r="AW343" s="199">
        <f>IF($G343=1,0,IF($B343=$B$172,AC343*('Other inputs'!$F$6/'Other inputs'!$F$5)-('Other inputs'!$C$28/1000000),AC343*('Other inputs'!$F$6/'Other inputs'!$F$5)))</f>
        <v>14.562790093728406</v>
      </c>
      <c r="AX343" s="200">
        <f>IF($G343=1,0,IF($B343=$B$172,AD343*('Other inputs'!$F$6/'Other inputs'!$F$5)-('Other inputs'!$C$29/1000000),AD343*('Other inputs'!$F$6/'Other inputs'!$F$5)))</f>
        <v>-0.17845214652903288</v>
      </c>
      <c r="AY343" s="200">
        <f>IF($G343=1,0,AE343*('Other inputs'!$F$6/'Other inputs'!$F$5))</f>
        <v>0</v>
      </c>
      <c r="AZ343" s="200">
        <f>IF($G343=1,0,AF343*('Other inputs'!$F$6/'Other inputs'!$F$5))</f>
        <v>0</v>
      </c>
      <c r="BA343" s="200">
        <f>IF($G343=1,0,AG343*('Other inputs'!$F$6/'Other inputs'!$F$5))</f>
        <v>0</v>
      </c>
      <c r="BB343" s="199">
        <f>IF($G343=1,0,AH343*('Other inputs'!$C$7/'Other inputs'!$C$6))</f>
        <v>62.048747963677911</v>
      </c>
      <c r="BC343" s="200">
        <f>IF($G343=1,0,AI343*('Other inputs'!$C$7/'Other inputs'!$C$6))</f>
        <v>10.086063517954923</v>
      </c>
      <c r="BD343" s="200">
        <f>IF($G343=1,0,AJ343*('Other inputs'!$C$7/'Other inputs'!$C$6))</f>
        <v>0</v>
      </c>
      <c r="BE343" s="200">
        <f>IF($G343=1,0,AK343*('Other inputs'!$C$7/'Other inputs'!$C$6))</f>
        <v>0</v>
      </c>
      <c r="BF343" s="200">
        <f>IF($G343=1,0,AL343*('Other inputs'!$C$7/'Other inputs'!$C$6))</f>
        <v>0</v>
      </c>
      <c r="BG343" s="199">
        <f t="shared" si="80"/>
        <v>76.611538057406321</v>
      </c>
      <c r="BH343" s="200">
        <f t="shared" si="81"/>
        <v>9.9076113714258902</v>
      </c>
      <c r="BI343" s="200">
        <f t="shared" si="82"/>
        <v>0</v>
      </c>
      <c r="BJ343" s="200">
        <f t="shared" si="83"/>
        <v>0</v>
      </c>
      <c r="BK343" s="210">
        <f t="shared" si="84"/>
        <v>0</v>
      </c>
      <c r="BL343" s="200"/>
      <c r="BM343" s="199">
        <f>IF(D343=C$171,'Other inputs'!$C$13/1000000,SUM(AW343:BA343))</f>
        <v>14.384337947199374</v>
      </c>
      <c r="BN343" s="200">
        <f>IF(B343=$B$171,$AT$171*('Other inputs'!$C$7/'Other inputs'!$C$6),SUM(BB343:BF343))</f>
        <v>72.134811481632838</v>
      </c>
      <c r="BO343" s="188">
        <f t="shared" si="85"/>
        <v>86.519149428832208</v>
      </c>
    </row>
    <row r="344" spans="2:67">
      <c r="B344" s="121" t="str">
        <f>'KI 2019-20'!B345</f>
        <v>E4606</v>
      </c>
      <c r="C344" s="160" t="str">
        <f t="shared" si="72"/>
        <v>E4606</v>
      </c>
      <c r="D344" s="160" t="str">
        <f t="shared" si="73"/>
        <v>E4606</v>
      </c>
      <c r="E344" t="str">
        <f>INDEX('KI 2019-20'!D$9:D$383,MATCH($B344,'KI 2019-20'!$B$9:$B$383,0))</f>
        <v>MD</v>
      </c>
      <c r="F344" t="str">
        <f>INDEX('KI 2019-20'!E$9:E$383,MATCH($B344,'KI 2019-20'!$B$9:$B$383,0))</f>
        <v>P1703</v>
      </c>
      <c r="G344" s="119">
        <v>0</v>
      </c>
      <c r="H344" s="120" t="str">
        <f>INDEX('KI 2019-20'!F$9:F$383,MATCH($B344,'KI 2019-20'!$B$9:$B$383,0))</f>
        <v>Walsall</v>
      </c>
      <c r="I344" s="154">
        <f>_xlfn.IFNA(IF($B344=$B$382,0,INDEX('I.Supplementary 2019-20'!N$8:N$191,MATCH($B344,'I.Supplementary 2019-20'!$B$8:$B$191,0))),INDEX('KI 2019-20'!N$9:N$383,MATCH($B344,'KI 2019-20'!$B$9:$B$383,0)))</f>
        <v>17.074098841794072</v>
      </c>
      <c r="J344" s="153">
        <f>_xlfn.IFNA(IF($B344=$B$382,0,INDEX('I.Supplementary 2019-20'!O$8:O$191,MATCH($B344,'I.Supplementary 2019-20'!$B$8:$B$191,0))),INDEX('KI 2019-20'!O$9:O$383,MATCH($B344,'KI 2019-20'!$B$9:$B$383,0)))</f>
        <v>0.47729817338273861</v>
      </c>
      <c r="K344" s="153">
        <f>_xlfn.IFNA(IF($B344=$B$382,0,INDEX('I.Supplementary 2019-20'!P$8:P$191,MATCH($B344,'I.Supplementary 2019-20'!$B$8:$B$191,0))),INDEX('KI 2019-20'!P$9:P$383,MATCH($B344,'KI 2019-20'!$B$9:$B$383,0)))</f>
        <v>0</v>
      </c>
      <c r="L344" s="153">
        <f>_xlfn.IFNA(IF($B344=$B$382,0,INDEX('I.Supplementary 2019-20'!Q$8:Q$191,MATCH($B344,'I.Supplementary 2019-20'!$B$8:$B$191,0))),INDEX('KI 2019-20'!Q$9:Q$383,MATCH($B344,'KI 2019-20'!$B$9:$B$383,0)))</f>
        <v>0</v>
      </c>
      <c r="M344" s="155">
        <f>_xlfn.IFNA(IF($B344=$B$382,0,INDEX('I.Supplementary 2019-20'!R$8:R$191,MATCH($B344,'I.Supplementary 2019-20'!$B$8:$B$191,0))),INDEX('KI 2019-20'!R$9:R$383,MATCH($B344,'KI 2019-20'!$B$9:$B$383,0)))</f>
        <v>0</v>
      </c>
      <c r="N344" s="153">
        <f>_xlfn.IFNA(IF($B344=$B$382,0,INDEX('I.Supplementary 2019-20'!S$8:S$191,MATCH($B344,'I.Supplementary 2019-20'!$B$8:$B$191,0))),INDEX('KI 2019-20'!S$9:S$383,MATCH($B344,'KI 2019-20'!$B$9:$B$383,0)))</f>
        <v>63.421220545314327</v>
      </c>
      <c r="O344" s="153">
        <f>_xlfn.IFNA(IF($B344=$B$382,0,INDEX('I.Supplementary 2019-20'!T$8:T$191,MATCH($B344,'I.Supplementary 2019-20'!$B$8:$B$191,0))),INDEX('KI 2019-20'!T$9:T$383,MATCH($B344,'KI 2019-20'!$B$9:$B$383,0)))</f>
        <v>10.14196884998764</v>
      </c>
      <c r="P344" s="153">
        <f>_xlfn.IFNA(IF($B344=$B$382,0,INDEX('I.Supplementary 2019-20'!U$8:U$191,MATCH($B344,'I.Supplementary 2019-20'!$B$8:$B$191,0))),INDEX('KI 2019-20'!U$9:U$383,MATCH($B344,'KI 2019-20'!$B$9:$B$383,0)))</f>
        <v>0</v>
      </c>
      <c r="Q344" s="153">
        <f>_xlfn.IFNA(IF($B344=$B$382,0,INDEX('I.Supplementary 2019-20'!V$8:V$191,MATCH($B344,'I.Supplementary 2019-20'!$B$8:$B$191,0))),INDEX('KI 2019-20'!V$9:V$383,MATCH($B344,'KI 2019-20'!$B$9:$B$383,0)))</f>
        <v>0</v>
      </c>
      <c r="R344" s="155">
        <f>_xlfn.IFNA(IF($B344=$B$382,0,INDEX('I.Supplementary 2019-20'!W$8:W$191,MATCH($B344,'I.Supplementary 2019-20'!$B$8:$B$191,0))),INDEX('KI 2019-20'!W$9:W$383,MATCH($B344,'KI 2019-20'!$B$9:$B$383,0)))</f>
        <v>0</v>
      </c>
      <c r="S344" s="153">
        <f>_xlfn.IFNA(IF($B344=$B$382,0,INDEX('I.Supplementary 2019-20'!X$8:X$191,MATCH($B344,'I.Supplementary 2019-20'!$B$8:$B$191,0))),INDEX('KI 2019-20'!X$9:X$383,MATCH($B344,'KI 2019-20'!$B$9:$B$383,0)))</f>
        <v>80.495319387108395</v>
      </c>
      <c r="T344" s="153">
        <f>_xlfn.IFNA(IF($B344=$B$382,0,INDEX('I.Supplementary 2019-20'!Y$8:Y$191,MATCH($B344,'I.Supplementary 2019-20'!$B$8:$B$191,0))),INDEX('KI 2019-20'!Y$9:Y$383,MATCH($B344,'KI 2019-20'!$B$9:$B$383,0)))</f>
        <v>10.619267023370378</v>
      </c>
      <c r="U344" s="153">
        <f>_xlfn.IFNA(IF($B344=$B$382,0,INDEX('I.Supplementary 2019-20'!Z$8:Z$191,MATCH($B344,'I.Supplementary 2019-20'!$B$8:$B$191,0))),INDEX('KI 2019-20'!Z$9:Z$383,MATCH($B344,'KI 2019-20'!$B$9:$B$383,0)))</f>
        <v>0</v>
      </c>
      <c r="V344" s="153">
        <f>_xlfn.IFNA(IF($B344=$B$382,0,INDEX('I.Supplementary 2019-20'!AA$8:AA$191,MATCH($B344,'I.Supplementary 2019-20'!$B$8:$B$191,0))),INDEX('KI 2019-20'!AA$9:AA$383,MATCH($B344,'KI 2019-20'!$B$9:$B$383,0)))</f>
        <v>0</v>
      </c>
      <c r="W344" s="155">
        <f>_xlfn.IFNA(IF($B344=$B$382,0,INDEX('I.Supplementary 2019-20'!AB$8:AB$191,MATCH($B344,'I.Supplementary 2019-20'!$B$8:$B$191,0))),INDEX('KI 2019-20'!AB$9:AB$383,MATCH($B344,'KI 2019-20'!$B$9:$B$383,0)))</f>
        <v>0</v>
      </c>
      <c r="Y344" s="154">
        <f>_xlfn.IFNA(IF($B344=$B$382,0,INDEX('I.Supplementary 2019-20'!$I$8:$I$191,MATCH($B344,'I.Supplementary 2019-20'!$B$8:$B$191,0))),INDEX('KI 2019-20'!$I$9:$I$383,MATCH($B344,'KI 2019-20'!$B$9:$B$383,0)))</f>
        <v>17.551397015176811</v>
      </c>
      <c r="Z344" s="153">
        <f>_xlfn.IFNA(IF($B344=$B$382,0,INDEX('I.Supplementary 2019-20'!$J$8:$J$191,MATCH($B344,'I.Supplementary 2019-20'!$B$8:$B$191,0))),INDEX('KI 2019-20'!$J$9:$J$383,MATCH($B344,'KI 2019-20'!$B$9:$B$383,0)))</f>
        <v>73.563189395301961</v>
      </c>
      <c r="AA344" s="155">
        <f>_xlfn.IFNA(IF($B344=$B$382,0,INDEX('I.Supplementary 2019-20'!$H$8:$H$191,MATCH($B344,'I.Supplementary 2019-20'!$B$8:$B$191,0))),INDEX('KI 2019-20'!$H$9:$H$383,MATCH($B344,'KI 2019-20'!$B$9:$B$383,0)))</f>
        <v>91.114586410478765</v>
      </c>
      <c r="AC344" s="156">
        <f>I344*('Other inputs'!$C$6/'Other inputs'!$C$5)</f>
        <v>17.352291898279514</v>
      </c>
      <c r="AD344" s="149">
        <f>IF(B344=$B$35,J344*('Other inputs'!$C$6/'Other inputs'!$C$5)-('Other inputs'!$C$18/1000000),J344*('Other inputs'!$C$6/'Other inputs'!$C$5))</f>
        <v>0.48507492569854699</v>
      </c>
      <c r="AE344" s="149">
        <f>K344*('Other inputs'!$C$6/'Other inputs'!$C$5)</f>
        <v>0</v>
      </c>
      <c r="AF344" s="149">
        <f>L344*('Other inputs'!$C$6/'Other inputs'!$C$5)</f>
        <v>0</v>
      </c>
      <c r="AG344" s="188">
        <f>M344*('Other inputs'!$C$6/'Other inputs'!$C$5)</f>
        <v>0</v>
      </c>
      <c r="AH344" s="149">
        <f>N344*('Other inputs'!$C$6/'Other inputs'!$C$5)</f>
        <v>64.454560187600507</v>
      </c>
      <c r="AI344" s="149">
        <f>O344*('Other inputs'!$C$6/'Other inputs'!$C$5)</f>
        <v>10.307214778297011</v>
      </c>
      <c r="AJ344" s="149">
        <f>P344*('Other inputs'!$C$6/'Other inputs'!$C$5)</f>
        <v>0</v>
      </c>
      <c r="AK344" s="149">
        <f>Q344*('Other inputs'!$C$6/'Other inputs'!$C$5)</f>
        <v>0</v>
      </c>
      <c r="AL344" s="188">
        <f>R344*('Other inputs'!$C$6/'Other inputs'!$C$5)</f>
        <v>0</v>
      </c>
      <c r="AM344" s="156">
        <f t="shared" si="74"/>
        <v>81.806852085880024</v>
      </c>
      <c r="AN344" s="149">
        <f t="shared" si="75"/>
        <v>10.792289703995557</v>
      </c>
      <c r="AO344" s="149">
        <f t="shared" si="76"/>
        <v>0</v>
      </c>
      <c r="AP344" s="149">
        <f t="shared" si="77"/>
        <v>0</v>
      </c>
      <c r="AQ344" s="188">
        <f t="shared" si="78"/>
        <v>0</v>
      </c>
      <c r="AR344" s="149"/>
      <c r="AS344" s="156">
        <f>IF(D344=$C$171,'Other inputs'!$C$12/1000000,SUM(AC344:AG344))</f>
        <v>17.837366823978062</v>
      </c>
      <c r="AT344" s="200">
        <f>IF(D344=$C$171,$Z$171*('Other inputs'!$C$6/'Other inputs'!$C$5),SUM(AH344:AL344))</f>
        <v>74.761774965897516</v>
      </c>
      <c r="AU344" s="210">
        <f t="shared" si="79"/>
        <v>92.599141789875574</v>
      </c>
      <c r="AV344" s="214"/>
      <c r="AW344" s="199">
        <f>IF($G344=1,0,IF($B344=$B$172,AC344*('Other inputs'!$F$6/'Other inputs'!$F$5)-('Other inputs'!$C$28/1000000),AC344*('Other inputs'!$F$6/'Other inputs'!$F$5)))</f>
        <v>17.448249272832211</v>
      </c>
      <c r="AX344" s="200">
        <f>IF($G344=1,0,IF($B344=$B$172,AD344*('Other inputs'!$F$6/'Other inputs'!$F$5)-('Other inputs'!$C$29/1000000),AD344*('Other inputs'!$F$6/'Other inputs'!$F$5)))</f>
        <v>0.48775736768397671</v>
      </c>
      <c r="AY344" s="200">
        <f>IF($G344=1,0,AE344*('Other inputs'!$F$6/'Other inputs'!$F$5))</f>
        <v>0</v>
      </c>
      <c r="AZ344" s="200">
        <f>IF($G344=1,0,AF344*('Other inputs'!$F$6/'Other inputs'!$F$5))</f>
        <v>0</v>
      </c>
      <c r="BA344" s="200">
        <f>IF($G344=1,0,AG344*('Other inputs'!$F$6/'Other inputs'!$F$5))</f>
        <v>0</v>
      </c>
      <c r="BB344" s="199">
        <f>IF($G344=1,0,AH344*('Other inputs'!$C$7/'Other inputs'!$C$6))</f>
        <v>64.454560187600507</v>
      </c>
      <c r="BC344" s="200">
        <f>IF($G344=1,0,AI344*('Other inputs'!$C$7/'Other inputs'!$C$6))</f>
        <v>10.307214778297011</v>
      </c>
      <c r="BD344" s="200">
        <f>IF($G344=1,0,AJ344*('Other inputs'!$C$7/'Other inputs'!$C$6))</f>
        <v>0</v>
      </c>
      <c r="BE344" s="200">
        <f>IF($G344=1,0,AK344*('Other inputs'!$C$7/'Other inputs'!$C$6))</f>
        <v>0</v>
      </c>
      <c r="BF344" s="200">
        <f>IF($G344=1,0,AL344*('Other inputs'!$C$7/'Other inputs'!$C$6))</f>
        <v>0</v>
      </c>
      <c r="BG344" s="199">
        <f t="shared" si="80"/>
        <v>81.902809460432721</v>
      </c>
      <c r="BH344" s="200">
        <f t="shared" si="81"/>
        <v>10.794972145980987</v>
      </c>
      <c r="BI344" s="200">
        <f t="shared" si="82"/>
        <v>0</v>
      </c>
      <c r="BJ344" s="200">
        <f t="shared" si="83"/>
        <v>0</v>
      </c>
      <c r="BK344" s="210">
        <f t="shared" si="84"/>
        <v>0</v>
      </c>
      <c r="BL344" s="200"/>
      <c r="BM344" s="199">
        <f>IF(D344=C$171,'Other inputs'!$C$13/1000000,SUM(AW344:BA344))</f>
        <v>17.936006640516187</v>
      </c>
      <c r="BN344" s="200">
        <f>IF(B344=$B$171,$AT$171*('Other inputs'!$C$7/'Other inputs'!$C$6),SUM(BB344:BF344))</f>
        <v>74.761774965897516</v>
      </c>
      <c r="BO344" s="188">
        <f t="shared" si="85"/>
        <v>92.697781606413699</v>
      </c>
    </row>
    <row r="345" spans="2:67">
      <c r="B345" s="121" t="str">
        <f>'KI 2019-20'!B346</f>
        <v>E5049</v>
      </c>
      <c r="C345" s="160" t="str">
        <f t="shared" si="72"/>
        <v>E5049</v>
      </c>
      <c r="D345" s="160" t="str">
        <f t="shared" si="73"/>
        <v>E5049</v>
      </c>
      <c r="E345" t="str">
        <f>INDEX('KI 2019-20'!D$9:D$383,MATCH($B345,'KI 2019-20'!$B$9:$B$383,0))</f>
        <v>OLB</v>
      </c>
      <c r="F345" t="str">
        <f>INDEX('KI 2019-20'!E$9:E$383,MATCH($B345,'KI 2019-20'!$B$9:$B$383,0))</f>
        <v>P1915</v>
      </c>
      <c r="G345" s="119">
        <v>0</v>
      </c>
      <c r="H345" s="120" t="str">
        <f>INDEX('KI 2019-20'!F$9:F$383,MATCH($B345,'KI 2019-20'!$B$9:$B$383,0))</f>
        <v>Waltham Forest</v>
      </c>
      <c r="I345" s="154">
        <f>_xlfn.IFNA(IF($B345=$B$382,0,INDEX('I.Supplementary 2019-20'!N$8:N$191,MATCH($B345,'I.Supplementary 2019-20'!$B$8:$B$191,0))),INDEX('KI 2019-20'!N$9:N$383,MATCH($B345,'KI 2019-20'!$B$9:$B$383,0)))</f>
        <v>17.220850501910462</v>
      </c>
      <c r="J345" s="153">
        <f>_xlfn.IFNA(IF($B345=$B$382,0,INDEX('I.Supplementary 2019-20'!O$8:O$191,MATCH($B345,'I.Supplementary 2019-20'!$B$8:$B$191,0))),INDEX('KI 2019-20'!O$9:O$383,MATCH($B345,'KI 2019-20'!$B$9:$B$383,0)))</f>
        <v>1.2813444186538645</v>
      </c>
      <c r="K345" s="153">
        <f>_xlfn.IFNA(IF($B345=$B$382,0,INDEX('I.Supplementary 2019-20'!P$8:P$191,MATCH($B345,'I.Supplementary 2019-20'!$B$8:$B$191,0))),INDEX('KI 2019-20'!P$9:P$383,MATCH($B345,'KI 2019-20'!$B$9:$B$383,0)))</f>
        <v>0</v>
      </c>
      <c r="L345" s="153">
        <f>_xlfn.IFNA(IF($B345=$B$382,0,INDEX('I.Supplementary 2019-20'!Q$8:Q$191,MATCH($B345,'I.Supplementary 2019-20'!$B$8:$B$191,0))),INDEX('KI 2019-20'!Q$9:Q$383,MATCH($B345,'KI 2019-20'!$B$9:$B$383,0)))</f>
        <v>0</v>
      </c>
      <c r="M345" s="155">
        <f>_xlfn.IFNA(IF($B345=$B$382,0,INDEX('I.Supplementary 2019-20'!R$8:R$191,MATCH($B345,'I.Supplementary 2019-20'!$B$8:$B$191,0))),INDEX('KI 2019-20'!R$9:R$383,MATCH($B345,'KI 2019-20'!$B$9:$B$383,0)))</f>
        <v>0</v>
      </c>
      <c r="N345" s="153">
        <f>_xlfn.IFNA(IF($B345=$B$382,0,INDEX('I.Supplementary 2019-20'!S$8:S$191,MATCH($B345,'I.Supplementary 2019-20'!$B$8:$B$191,0))),INDEX('KI 2019-20'!S$9:S$383,MATCH($B345,'KI 2019-20'!$B$9:$B$383,0)))</f>
        <v>54.525576011735154</v>
      </c>
      <c r="O345" s="153">
        <f>_xlfn.IFNA(IF($B345=$B$382,0,INDEX('I.Supplementary 2019-20'!T$8:T$191,MATCH($B345,'I.Supplementary 2019-20'!$B$8:$B$191,0))),INDEX('KI 2019-20'!T$9:T$383,MATCH($B345,'KI 2019-20'!$B$9:$B$383,0)))</f>
        <v>14.505778727140731</v>
      </c>
      <c r="P345" s="153">
        <f>_xlfn.IFNA(IF($B345=$B$382,0,INDEX('I.Supplementary 2019-20'!U$8:U$191,MATCH($B345,'I.Supplementary 2019-20'!$B$8:$B$191,0))),INDEX('KI 2019-20'!U$9:U$383,MATCH($B345,'KI 2019-20'!$B$9:$B$383,0)))</f>
        <v>0</v>
      </c>
      <c r="Q345" s="153">
        <f>_xlfn.IFNA(IF($B345=$B$382,0,INDEX('I.Supplementary 2019-20'!V$8:V$191,MATCH($B345,'I.Supplementary 2019-20'!$B$8:$B$191,0))),INDEX('KI 2019-20'!V$9:V$383,MATCH($B345,'KI 2019-20'!$B$9:$B$383,0)))</f>
        <v>0</v>
      </c>
      <c r="R345" s="155">
        <f>_xlfn.IFNA(IF($B345=$B$382,0,INDEX('I.Supplementary 2019-20'!W$8:W$191,MATCH($B345,'I.Supplementary 2019-20'!$B$8:$B$191,0))),INDEX('KI 2019-20'!W$9:W$383,MATCH($B345,'KI 2019-20'!$B$9:$B$383,0)))</f>
        <v>0</v>
      </c>
      <c r="S345" s="153">
        <f>_xlfn.IFNA(IF($B345=$B$382,0,INDEX('I.Supplementary 2019-20'!X$8:X$191,MATCH($B345,'I.Supplementary 2019-20'!$B$8:$B$191,0))),INDEX('KI 2019-20'!X$9:X$383,MATCH($B345,'KI 2019-20'!$B$9:$B$383,0)))</f>
        <v>71.746426513645616</v>
      </c>
      <c r="T345" s="153">
        <f>_xlfn.IFNA(IF($B345=$B$382,0,INDEX('I.Supplementary 2019-20'!Y$8:Y$191,MATCH($B345,'I.Supplementary 2019-20'!$B$8:$B$191,0))),INDEX('KI 2019-20'!Y$9:Y$383,MATCH($B345,'KI 2019-20'!$B$9:$B$383,0)))</f>
        <v>15.787123145794595</v>
      </c>
      <c r="U345" s="153">
        <f>_xlfn.IFNA(IF($B345=$B$382,0,INDEX('I.Supplementary 2019-20'!Z$8:Z$191,MATCH($B345,'I.Supplementary 2019-20'!$B$8:$B$191,0))),INDEX('KI 2019-20'!Z$9:Z$383,MATCH($B345,'KI 2019-20'!$B$9:$B$383,0)))</f>
        <v>0</v>
      </c>
      <c r="V345" s="153">
        <f>_xlfn.IFNA(IF($B345=$B$382,0,INDEX('I.Supplementary 2019-20'!AA$8:AA$191,MATCH($B345,'I.Supplementary 2019-20'!$B$8:$B$191,0))),INDEX('KI 2019-20'!AA$9:AA$383,MATCH($B345,'KI 2019-20'!$B$9:$B$383,0)))</f>
        <v>0</v>
      </c>
      <c r="W345" s="155">
        <f>_xlfn.IFNA(IF($B345=$B$382,0,INDEX('I.Supplementary 2019-20'!AB$8:AB$191,MATCH($B345,'I.Supplementary 2019-20'!$B$8:$B$191,0))),INDEX('KI 2019-20'!AB$9:AB$383,MATCH($B345,'KI 2019-20'!$B$9:$B$383,0)))</f>
        <v>0</v>
      </c>
      <c r="Y345" s="154">
        <f>_xlfn.IFNA(IF($B345=$B$382,0,INDEX('I.Supplementary 2019-20'!$I$8:$I$191,MATCH($B345,'I.Supplementary 2019-20'!$B$8:$B$191,0))),INDEX('KI 2019-20'!$I$9:$I$383,MATCH($B345,'KI 2019-20'!$B$9:$B$383,0)))</f>
        <v>18.502194920564328</v>
      </c>
      <c r="Z345" s="153">
        <f>_xlfn.IFNA(IF($B345=$B$382,0,INDEX('I.Supplementary 2019-20'!$J$8:$J$191,MATCH($B345,'I.Supplementary 2019-20'!$B$8:$B$191,0))),INDEX('KI 2019-20'!$J$9:$J$383,MATCH($B345,'KI 2019-20'!$B$9:$B$383,0)))</f>
        <v>69.031354738875876</v>
      </c>
      <c r="AA345" s="155">
        <f>_xlfn.IFNA(IF($B345=$B$382,0,INDEX('I.Supplementary 2019-20'!$H$8:$H$191,MATCH($B345,'I.Supplementary 2019-20'!$B$8:$B$191,0))),INDEX('KI 2019-20'!$H$9:$H$383,MATCH($B345,'KI 2019-20'!$B$9:$B$383,0)))</f>
        <v>87.533549659440212</v>
      </c>
      <c r="AC345" s="156">
        <f>I345*('Other inputs'!$C$6/'Other inputs'!$C$5)</f>
        <v>17.501434624141183</v>
      </c>
      <c r="AD345" s="149">
        <f>IF(B345=$B$35,J345*('Other inputs'!$C$6/'Other inputs'!$C$5)-('Other inputs'!$C$18/1000000),J345*('Other inputs'!$C$6/'Other inputs'!$C$5))</f>
        <v>1.3022217207907911</v>
      </c>
      <c r="AE345" s="149">
        <f>K345*('Other inputs'!$C$6/'Other inputs'!$C$5)</f>
        <v>0</v>
      </c>
      <c r="AF345" s="149">
        <f>L345*('Other inputs'!$C$6/'Other inputs'!$C$5)</f>
        <v>0</v>
      </c>
      <c r="AG345" s="188">
        <f>M345*('Other inputs'!$C$6/'Other inputs'!$C$5)</f>
        <v>0</v>
      </c>
      <c r="AH345" s="149">
        <f>N345*('Other inputs'!$C$6/'Other inputs'!$C$5)</f>
        <v>55.413976435551618</v>
      </c>
      <c r="AI345" s="149">
        <f>O345*('Other inputs'!$C$6/'Other inputs'!$C$5)</f>
        <v>14.742125427379277</v>
      </c>
      <c r="AJ345" s="149">
        <f>P345*('Other inputs'!$C$6/'Other inputs'!$C$5)</f>
        <v>0</v>
      </c>
      <c r="AK345" s="149">
        <f>Q345*('Other inputs'!$C$6/'Other inputs'!$C$5)</f>
        <v>0</v>
      </c>
      <c r="AL345" s="188">
        <f>R345*('Other inputs'!$C$6/'Other inputs'!$C$5)</f>
        <v>0</v>
      </c>
      <c r="AM345" s="156">
        <f t="shared" si="74"/>
        <v>72.915411059692801</v>
      </c>
      <c r="AN345" s="149">
        <f t="shared" si="75"/>
        <v>16.044347148170068</v>
      </c>
      <c r="AO345" s="149">
        <f t="shared" si="76"/>
        <v>0</v>
      </c>
      <c r="AP345" s="149">
        <f t="shared" si="77"/>
        <v>0</v>
      </c>
      <c r="AQ345" s="188">
        <f t="shared" si="78"/>
        <v>0</v>
      </c>
      <c r="AR345" s="149"/>
      <c r="AS345" s="156">
        <f>IF(D345=$C$171,'Other inputs'!$C$12/1000000,SUM(AC345:AG345))</f>
        <v>18.803656344931973</v>
      </c>
      <c r="AT345" s="200">
        <f>IF(D345=$C$171,$Z$171*('Other inputs'!$C$6/'Other inputs'!$C$5),SUM(AH345:AL345))</f>
        <v>70.156101862930896</v>
      </c>
      <c r="AU345" s="210">
        <f t="shared" si="79"/>
        <v>88.959758207862876</v>
      </c>
      <c r="AV345" s="214"/>
      <c r="AW345" s="199">
        <f>IF($G345=1,0,IF($B345=$B$172,AC345*('Other inputs'!$F$6/'Other inputs'!$F$5)-('Other inputs'!$C$28/1000000),AC345*('Other inputs'!$F$6/'Other inputs'!$F$5)))</f>
        <v>17.598216751094956</v>
      </c>
      <c r="AX345" s="200">
        <f>IF($G345=1,0,IF($B345=$B$172,AD345*('Other inputs'!$F$6/'Other inputs'!$F$5)-('Other inputs'!$C$29/1000000),AD345*('Other inputs'!$F$6/'Other inputs'!$F$5)))</f>
        <v>1.3094229468965466</v>
      </c>
      <c r="AY345" s="200">
        <f>IF($G345=1,0,AE345*('Other inputs'!$F$6/'Other inputs'!$F$5))</f>
        <v>0</v>
      </c>
      <c r="AZ345" s="200">
        <f>IF($G345=1,0,AF345*('Other inputs'!$F$6/'Other inputs'!$F$5))</f>
        <v>0</v>
      </c>
      <c r="BA345" s="200">
        <f>IF($G345=1,0,AG345*('Other inputs'!$F$6/'Other inputs'!$F$5))</f>
        <v>0</v>
      </c>
      <c r="BB345" s="199">
        <f>IF($G345=1,0,AH345*('Other inputs'!$C$7/'Other inputs'!$C$6))</f>
        <v>55.413976435551618</v>
      </c>
      <c r="BC345" s="200">
        <f>IF($G345=1,0,AI345*('Other inputs'!$C$7/'Other inputs'!$C$6))</f>
        <v>14.742125427379277</v>
      </c>
      <c r="BD345" s="200">
        <f>IF($G345=1,0,AJ345*('Other inputs'!$C$7/'Other inputs'!$C$6))</f>
        <v>0</v>
      </c>
      <c r="BE345" s="200">
        <f>IF($G345=1,0,AK345*('Other inputs'!$C$7/'Other inputs'!$C$6))</f>
        <v>0</v>
      </c>
      <c r="BF345" s="200">
        <f>IF($G345=1,0,AL345*('Other inputs'!$C$7/'Other inputs'!$C$6))</f>
        <v>0</v>
      </c>
      <c r="BG345" s="199">
        <f t="shared" si="80"/>
        <v>73.01219318664657</v>
      </c>
      <c r="BH345" s="200">
        <f t="shared" si="81"/>
        <v>16.051548374275825</v>
      </c>
      <c r="BI345" s="200">
        <f t="shared" si="82"/>
        <v>0</v>
      </c>
      <c r="BJ345" s="200">
        <f t="shared" si="83"/>
        <v>0</v>
      </c>
      <c r="BK345" s="210">
        <f t="shared" si="84"/>
        <v>0</v>
      </c>
      <c r="BL345" s="200"/>
      <c r="BM345" s="199">
        <f>IF(D345=C$171,'Other inputs'!$C$13/1000000,SUM(AW345:BA345))</f>
        <v>18.907639697991502</v>
      </c>
      <c r="BN345" s="200">
        <f>IF(B345=$B$171,$AT$171*('Other inputs'!$C$7/'Other inputs'!$C$6),SUM(BB345:BF345))</f>
        <v>70.156101862930896</v>
      </c>
      <c r="BO345" s="188">
        <f t="shared" si="85"/>
        <v>89.063741560922395</v>
      </c>
    </row>
    <row r="346" spans="2:67">
      <c r="B346" s="121" t="str">
        <f>'KI 2019-20'!B347</f>
        <v>E5021</v>
      </c>
      <c r="C346" s="160" t="str">
        <f t="shared" si="72"/>
        <v>E5021</v>
      </c>
      <c r="D346" s="160" t="str">
        <f t="shared" si="73"/>
        <v>E5021</v>
      </c>
      <c r="E346" t="str">
        <f>INDEX('KI 2019-20'!D$9:D$383,MATCH($B346,'KI 2019-20'!$B$9:$B$383,0))</f>
        <v>ILB</v>
      </c>
      <c r="F346" t="str">
        <f>INDEX('KI 2019-20'!E$9:E$383,MATCH($B346,'KI 2019-20'!$B$9:$B$383,0))</f>
        <v>P1915</v>
      </c>
      <c r="G346" s="119">
        <v>0</v>
      </c>
      <c r="H346" s="120" t="str">
        <f>INDEX('KI 2019-20'!F$9:F$383,MATCH($B346,'KI 2019-20'!$B$9:$B$383,0))</f>
        <v>Wandsworth</v>
      </c>
      <c r="I346" s="154">
        <f>_xlfn.IFNA(IF($B346=$B$382,0,INDEX('I.Supplementary 2019-20'!N$8:N$191,MATCH($B346,'I.Supplementary 2019-20'!$B$8:$B$191,0))),INDEX('KI 2019-20'!N$9:N$383,MATCH($B346,'KI 2019-20'!$B$9:$B$383,0)))</f>
        <v>18.902171331044812</v>
      </c>
      <c r="J346" s="153">
        <f>_xlfn.IFNA(IF($B346=$B$382,0,INDEX('I.Supplementary 2019-20'!O$8:O$191,MATCH($B346,'I.Supplementary 2019-20'!$B$8:$B$191,0))),INDEX('KI 2019-20'!O$9:O$383,MATCH($B346,'KI 2019-20'!$B$9:$B$383,0)))</f>
        <v>4.1741931704101711</v>
      </c>
      <c r="K346" s="153">
        <f>_xlfn.IFNA(IF($B346=$B$382,0,INDEX('I.Supplementary 2019-20'!P$8:P$191,MATCH($B346,'I.Supplementary 2019-20'!$B$8:$B$191,0))),INDEX('KI 2019-20'!P$9:P$383,MATCH($B346,'KI 2019-20'!$B$9:$B$383,0)))</f>
        <v>0</v>
      </c>
      <c r="L346" s="153">
        <f>_xlfn.IFNA(IF($B346=$B$382,0,INDEX('I.Supplementary 2019-20'!Q$8:Q$191,MATCH($B346,'I.Supplementary 2019-20'!$B$8:$B$191,0))),INDEX('KI 2019-20'!Q$9:Q$383,MATCH($B346,'KI 2019-20'!$B$9:$B$383,0)))</f>
        <v>0</v>
      </c>
      <c r="M346" s="155">
        <f>_xlfn.IFNA(IF($B346=$B$382,0,INDEX('I.Supplementary 2019-20'!R$8:R$191,MATCH($B346,'I.Supplementary 2019-20'!$B$8:$B$191,0))),INDEX('KI 2019-20'!R$9:R$383,MATCH($B346,'KI 2019-20'!$B$9:$B$383,0)))</f>
        <v>0</v>
      </c>
      <c r="N346" s="153">
        <f>_xlfn.IFNA(IF($B346=$B$382,0,INDEX('I.Supplementary 2019-20'!S$8:S$191,MATCH($B346,'I.Supplementary 2019-20'!$B$8:$B$191,0))),INDEX('KI 2019-20'!S$9:S$383,MATCH($B346,'KI 2019-20'!$B$9:$B$383,0)))</f>
        <v>47.167649971173013</v>
      </c>
      <c r="O346" s="153">
        <f>_xlfn.IFNA(IF($B346=$B$382,0,INDEX('I.Supplementary 2019-20'!T$8:T$191,MATCH($B346,'I.Supplementary 2019-20'!$B$8:$B$191,0))),INDEX('KI 2019-20'!T$9:T$383,MATCH($B346,'KI 2019-20'!$B$9:$B$383,0)))</f>
        <v>25.558370661376607</v>
      </c>
      <c r="P346" s="153">
        <f>_xlfn.IFNA(IF($B346=$B$382,0,INDEX('I.Supplementary 2019-20'!U$8:U$191,MATCH($B346,'I.Supplementary 2019-20'!$B$8:$B$191,0))),INDEX('KI 2019-20'!U$9:U$383,MATCH($B346,'KI 2019-20'!$B$9:$B$383,0)))</f>
        <v>0</v>
      </c>
      <c r="Q346" s="153">
        <f>_xlfn.IFNA(IF($B346=$B$382,0,INDEX('I.Supplementary 2019-20'!V$8:V$191,MATCH($B346,'I.Supplementary 2019-20'!$B$8:$B$191,0))),INDEX('KI 2019-20'!V$9:V$383,MATCH($B346,'KI 2019-20'!$B$9:$B$383,0)))</f>
        <v>0</v>
      </c>
      <c r="R346" s="155">
        <f>_xlfn.IFNA(IF($B346=$B$382,0,INDEX('I.Supplementary 2019-20'!W$8:W$191,MATCH($B346,'I.Supplementary 2019-20'!$B$8:$B$191,0))),INDEX('KI 2019-20'!W$9:W$383,MATCH($B346,'KI 2019-20'!$B$9:$B$383,0)))</f>
        <v>0</v>
      </c>
      <c r="S346" s="153">
        <f>_xlfn.IFNA(IF($B346=$B$382,0,INDEX('I.Supplementary 2019-20'!X$8:X$191,MATCH($B346,'I.Supplementary 2019-20'!$B$8:$B$191,0))),INDEX('KI 2019-20'!X$9:X$383,MATCH($B346,'KI 2019-20'!$B$9:$B$383,0)))</f>
        <v>66.069821302217832</v>
      </c>
      <c r="T346" s="153">
        <f>_xlfn.IFNA(IF($B346=$B$382,0,INDEX('I.Supplementary 2019-20'!Y$8:Y$191,MATCH($B346,'I.Supplementary 2019-20'!$B$8:$B$191,0))),INDEX('KI 2019-20'!Y$9:Y$383,MATCH($B346,'KI 2019-20'!$B$9:$B$383,0)))</f>
        <v>29.732563831786777</v>
      </c>
      <c r="U346" s="153">
        <f>_xlfn.IFNA(IF($B346=$B$382,0,INDEX('I.Supplementary 2019-20'!Z$8:Z$191,MATCH($B346,'I.Supplementary 2019-20'!$B$8:$B$191,0))),INDEX('KI 2019-20'!Z$9:Z$383,MATCH($B346,'KI 2019-20'!$B$9:$B$383,0)))</f>
        <v>0</v>
      </c>
      <c r="V346" s="153">
        <f>_xlfn.IFNA(IF($B346=$B$382,0,INDEX('I.Supplementary 2019-20'!AA$8:AA$191,MATCH($B346,'I.Supplementary 2019-20'!$B$8:$B$191,0))),INDEX('KI 2019-20'!AA$9:AA$383,MATCH($B346,'KI 2019-20'!$B$9:$B$383,0)))</f>
        <v>0</v>
      </c>
      <c r="W346" s="155">
        <f>_xlfn.IFNA(IF($B346=$B$382,0,INDEX('I.Supplementary 2019-20'!AB$8:AB$191,MATCH($B346,'I.Supplementary 2019-20'!$B$8:$B$191,0))),INDEX('KI 2019-20'!AB$9:AB$383,MATCH($B346,'KI 2019-20'!$B$9:$B$383,0)))</f>
        <v>0</v>
      </c>
      <c r="Y346" s="154">
        <f>_xlfn.IFNA(IF($B346=$B$382,0,INDEX('I.Supplementary 2019-20'!$I$8:$I$191,MATCH($B346,'I.Supplementary 2019-20'!$B$8:$B$191,0))),INDEX('KI 2019-20'!$I$9:$I$383,MATCH($B346,'KI 2019-20'!$B$9:$B$383,0)))</f>
        <v>23.076364501454982</v>
      </c>
      <c r="Z346" s="153">
        <f>_xlfn.IFNA(IF($B346=$B$382,0,INDEX('I.Supplementary 2019-20'!$J$8:$J$191,MATCH($B346,'I.Supplementary 2019-20'!$B$8:$B$191,0))),INDEX('KI 2019-20'!$J$9:$J$383,MATCH($B346,'KI 2019-20'!$B$9:$B$383,0)))</f>
        <v>72.72602063254962</v>
      </c>
      <c r="AA346" s="155">
        <f>_xlfn.IFNA(IF($B346=$B$382,0,INDEX('I.Supplementary 2019-20'!$H$8:$H$191,MATCH($B346,'I.Supplementary 2019-20'!$B$8:$B$191,0))),INDEX('KI 2019-20'!$H$9:$H$383,MATCH($B346,'KI 2019-20'!$B$9:$B$383,0)))</f>
        <v>95.802385134004595</v>
      </c>
      <c r="AC346" s="156">
        <f>I346*('Other inputs'!$C$6/'Other inputs'!$C$5)</f>
        <v>19.210149682670796</v>
      </c>
      <c r="AD346" s="149">
        <f>IF(B346=$B$35,J346*('Other inputs'!$C$6/'Other inputs'!$C$5)-('Other inputs'!$C$18/1000000),J346*('Other inputs'!$C$6/'Other inputs'!$C$5))</f>
        <v>4.242204464429074</v>
      </c>
      <c r="AE346" s="149">
        <f>K346*('Other inputs'!$C$6/'Other inputs'!$C$5)</f>
        <v>0</v>
      </c>
      <c r="AF346" s="149">
        <f>L346*('Other inputs'!$C$6/'Other inputs'!$C$5)</f>
        <v>0</v>
      </c>
      <c r="AG346" s="188">
        <f>M346*('Other inputs'!$C$6/'Other inputs'!$C$5)</f>
        <v>0</v>
      </c>
      <c r="AH346" s="149">
        <f>N346*('Other inputs'!$C$6/'Other inputs'!$C$5)</f>
        <v>47.936165652984386</v>
      </c>
      <c r="AI346" s="149">
        <f>O346*('Other inputs'!$C$6/'Other inputs'!$C$5)</f>
        <v>25.974800325920423</v>
      </c>
      <c r="AJ346" s="149">
        <f>P346*('Other inputs'!$C$6/'Other inputs'!$C$5)</f>
        <v>0</v>
      </c>
      <c r="AK346" s="149">
        <f>Q346*('Other inputs'!$C$6/'Other inputs'!$C$5)</f>
        <v>0</v>
      </c>
      <c r="AL346" s="188">
        <f>R346*('Other inputs'!$C$6/'Other inputs'!$C$5)</f>
        <v>0</v>
      </c>
      <c r="AM346" s="156">
        <f t="shared" si="74"/>
        <v>67.146315335655174</v>
      </c>
      <c r="AN346" s="149">
        <f t="shared" si="75"/>
        <v>30.217004790349499</v>
      </c>
      <c r="AO346" s="149">
        <f t="shared" si="76"/>
        <v>0</v>
      </c>
      <c r="AP346" s="149">
        <f t="shared" si="77"/>
        <v>0</v>
      </c>
      <c r="AQ346" s="188">
        <f t="shared" si="78"/>
        <v>0</v>
      </c>
      <c r="AR346" s="149"/>
      <c r="AS346" s="156">
        <f>IF(D346=$C$171,'Other inputs'!$C$12/1000000,SUM(AC346:AG346))</f>
        <v>23.452354147099868</v>
      </c>
      <c r="AT346" s="200">
        <f>IF(D346=$C$171,$Z$171*('Other inputs'!$C$6/'Other inputs'!$C$5),SUM(AH346:AL346))</f>
        <v>73.910965978904812</v>
      </c>
      <c r="AU346" s="210">
        <f t="shared" si="79"/>
        <v>97.36332012600468</v>
      </c>
      <c r="AV346" s="214"/>
      <c r="AW346" s="199">
        <f>IF($G346=1,0,IF($B346=$B$172,AC346*('Other inputs'!$F$6/'Other inputs'!$F$5)-('Other inputs'!$C$28/1000000),AC346*('Other inputs'!$F$6/'Other inputs'!$F$5)))</f>
        <v>19.31638092515561</v>
      </c>
      <c r="AX346" s="200">
        <f>IF($G346=1,0,IF($B346=$B$172,AD346*('Other inputs'!$F$6/'Other inputs'!$F$5)-('Other inputs'!$C$29/1000000),AD346*('Other inputs'!$F$6/'Other inputs'!$F$5)))</f>
        <v>4.2656636596240727</v>
      </c>
      <c r="AY346" s="200">
        <f>IF($G346=1,0,AE346*('Other inputs'!$F$6/'Other inputs'!$F$5))</f>
        <v>0</v>
      </c>
      <c r="AZ346" s="200">
        <f>IF($G346=1,0,AF346*('Other inputs'!$F$6/'Other inputs'!$F$5))</f>
        <v>0</v>
      </c>
      <c r="BA346" s="200">
        <f>IF($G346=1,0,AG346*('Other inputs'!$F$6/'Other inputs'!$F$5))</f>
        <v>0</v>
      </c>
      <c r="BB346" s="199">
        <f>IF($G346=1,0,AH346*('Other inputs'!$C$7/'Other inputs'!$C$6))</f>
        <v>47.936165652984386</v>
      </c>
      <c r="BC346" s="200">
        <f>IF($G346=1,0,AI346*('Other inputs'!$C$7/'Other inputs'!$C$6))</f>
        <v>25.974800325920423</v>
      </c>
      <c r="BD346" s="200">
        <f>IF($G346=1,0,AJ346*('Other inputs'!$C$7/'Other inputs'!$C$6))</f>
        <v>0</v>
      </c>
      <c r="BE346" s="200">
        <f>IF($G346=1,0,AK346*('Other inputs'!$C$7/'Other inputs'!$C$6))</f>
        <v>0</v>
      </c>
      <c r="BF346" s="200">
        <f>IF($G346=1,0,AL346*('Other inputs'!$C$7/'Other inputs'!$C$6))</f>
        <v>0</v>
      </c>
      <c r="BG346" s="199">
        <f t="shared" si="80"/>
        <v>67.252546578139999</v>
      </c>
      <c r="BH346" s="200">
        <f t="shared" si="81"/>
        <v>30.240463985544494</v>
      </c>
      <c r="BI346" s="200">
        <f t="shared" si="82"/>
        <v>0</v>
      </c>
      <c r="BJ346" s="200">
        <f t="shared" si="83"/>
        <v>0</v>
      </c>
      <c r="BK346" s="210">
        <f t="shared" si="84"/>
        <v>0</v>
      </c>
      <c r="BL346" s="200"/>
      <c r="BM346" s="199">
        <f>IF(D346=C$171,'Other inputs'!$C$13/1000000,SUM(AW346:BA346))</f>
        <v>23.58204458477968</v>
      </c>
      <c r="BN346" s="200">
        <f>IF(B346=$B$171,$AT$171*('Other inputs'!$C$7/'Other inputs'!$C$6),SUM(BB346:BF346))</f>
        <v>73.910965978904812</v>
      </c>
      <c r="BO346" s="188">
        <f t="shared" si="85"/>
        <v>97.493010563684493</v>
      </c>
    </row>
    <row r="347" spans="2:67">
      <c r="B347" s="121" t="str">
        <f>'KI 2019-20'!B348</f>
        <v>E0602</v>
      </c>
      <c r="C347" s="160" t="str">
        <f t="shared" si="72"/>
        <v>E0602</v>
      </c>
      <c r="D347" s="160" t="str">
        <f t="shared" si="73"/>
        <v>E0602</v>
      </c>
      <c r="E347" t="str">
        <f>INDEX('KI 2019-20'!D$9:D$383,MATCH($B347,'KI 2019-20'!$B$9:$B$383,0))</f>
        <v>UNINFIR</v>
      </c>
      <c r="F347">
        <f>INDEX('KI 2019-20'!E$9:E$383,MATCH($B347,'KI 2019-20'!$B$9:$B$383,0))</f>
        <v>0</v>
      </c>
      <c r="G347" s="119">
        <v>0</v>
      </c>
      <c r="H347" s="120" t="str">
        <f>INDEX('KI 2019-20'!F$9:F$383,MATCH($B347,'KI 2019-20'!$B$9:$B$383,0))</f>
        <v>Warrington</v>
      </c>
      <c r="I347" s="154">
        <f>_xlfn.IFNA(IF($B347=$B$382,0,INDEX('I.Supplementary 2019-20'!N$8:N$191,MATCH($B347,'I.Supplementary 2019-20'!$B$8:$B$191,0))),INDEX('KI 2019-20'!N$9:N$383,MATCH($B347,'KI 2019-20'!$B$9:$B$383,0)))</f>
        <v>2.5935887139876037</v>
      </c>
      <c r="J347" s="153">
        <f>_xlfn.IFNA(IF($B347=$B$382,0,INDEX('I.Supplementary 2019-20'!O$8:O$191,MATCH($B347,'I.Supplementary 2019-20'!$B$8:$B$191,0))),INDEX('KI 2019-20'!O$9:O$383,MATCH($B347,'KI 2019-20'!$B$9:$B$383,0)))</f>
        <v>-1.2507919851757492</v>
      </c>
      <c r="K347" s="153">
        <f>_xlfn.IFNA(IF($B347=$B$382,0,INDEX('I.Supplementary 2019-20'!P$8:P$191,MATCH($B347,'I.Supplementary 2019-20'!$B$8:$B$191,0))),INDEX('KI 2019-20'!P$9:P$383,MATCH($B347,'KI 2019-20'!$B$9:$B$383,0)))</f>
        <v>0</v>
      </c>
      <c r="L347" s="153">
        <f>_xlfn.IFNA(IF($B347=$B$382,0,INDEX('I.Supplementary 2019-20'!Q$8:Q$191,MATCH($B347,'I.Supplementary 2019-20'!$B$8:$B$191,0))),INDEX('KI 2019-20'!Q$9:Q$383,MATCH($B347,'KI 2019-20'!$B$9:$B$383,0)))</f>
        <v>0</v>
      </c>
      <c r="M347" s="155">
        <f>_xlfn.IFNA(IF($B347=$B$382,0,INDEX('I.Supplementary 2019-20'!R$8:R$191,MATCH($B347,'I.Supplementary 2019-20'!$B$8:$B$191,0))),INDEX('KI 2019-20'!R$9:R$383,MATCH($B347,'KI 2019-20'!$B$9:$B$383,0)))</f>
        <v>0</v>
      </c>
      <c r="N347" s="153">
        <f>_xlfn.IFNA(IF($B347=$B$382,0,INDEX('I.Supplementary 2019-20'!S$8:S$191,MATCH($B347,'I.Supplementary 2019-20'!$B$8:$B$191,0))),INDEX('KI 2019-20'!S$9:S$383,MATCH($B347,'KI 2019-20'!$B$9:$B$383,0)))</f>
        <v>25.484763065368753</v>
      </c>
      <c r="O347" s="153">
        <f>_xlfn.IFNA(IF($B347=$B$382,0,INDEX('I.Supplementary 2019-20'!T$8:T$191,MATCH($B347,'I.Supplementary 2019-20'!$B$8:$B$191,0))),INDEX('KI 2019-20'!T$9:T$383,MATCH($B347,'KI 2019-20'!$B$9:$B$383,0)))</f>
        <v>5.3431542767475619</v>
      </c>
      <c r="P347" s="153">
        <f>_xlfn.IFNA(IF($B347=$B$382,0,INDEX('I.Supplementary 2019-20'!U$8:U$191,MATCH($B347,'I.Supplementary 2019-20'!$B$8:$B$191,0))),INDEX('KI 2019-20'!U$9:U$383,MATCH($B347,'KI 2019-20'!$B$9:$B$383,0)))</f>
        <v>0</v>
      </c>
      <c r="Q347" s="153">
        <f>_xlfn.IFNA(IF($B347=$B$382,0,INDEX('I.Supplementary 2019-20'!V$8:V$191,MATCH($B347,'I.Supplementary 2019-20'!$B$8:$B$191,0))),INDEX('KI 2019-20'!V$9:V$383,MATCH($B347,'KI 2019-20'!$B$9:$B$383,0)))</f>
        <v>0</v>
      </c>
      <c r="R347" s="155">
        <f>_xlfn.IFNA(IF($B347=$B$382,0,INDEX('I.Supplementary 2019-20'!W$8:W$191,MATCH($B347,'I.Supplementary 2019-20'!$B$8:$B$191,0))),INDEX('KI 2019-20'!W$9:W$383,MATCH($B347,'KI 2019-20'!$B$9:$B$383,0)))</f>
        <v>0</v>
      </c>
      <c r="S347" s="153">
        <f>_xlfn.IFNA(IF($B347=$B$382,0,INDEX('I.Supplementary 2019-20'!X$8:X$191,MATCH($B347,'I.Supplementary 2019-20'!$B$8:$B$191,0))),INDEX('KI 2019-20'!X$9:X$383,MATCH($B347,'KI 2019-20'!$B$9:$B$383,0)))</f>
        <v>28.078351779356357</v>
      </c>
      <c r="T347" s="153">
        <f>_xlfn.IFNA(IF($B347=$B$382,0,INDEX('I.Supplementary 2019-20'!Y$8:Y$191,MATCH($B347,'I.Supplementary 2019-20'!$B$8:$B$191,0))),INDEX('KI 2019-20'!Y$9:Y$383,MATCH($B347,'KI 2019-20'!$B$9:$B$383,0)))</f>
        <v>4.0923622915718125</v>
      </c>
      <c r="U347" s="153">
        <f>_xlfn.IFNA(IF($B347=$B$382,0,INDEX('I.Supplementary 2019-20'!Z$8:Z$191,MATCH($B347,'I.Supplementary 2019-20'!$B$8:$B$191,0))),INDEX('KI 2019-20'!Z$9:Z$383,MATCH($B347,'KI 2019-20'!$B$9:$B$383,0)))</f>
        <v>0</v>
      </c>
      <c r="V347" s="153">
        <f>_xlfn.IFNA(IF($B347=$B$382,0,INDEX('I.Supplementary 2019-20'!AA$8:AA$191,MATCH($B347,'I.Supplementary 2019-20'!$B$8:$B$191,0))),INDEX('KI 2019-20'!AA$9:AA$383,MATCH($B347,'KI 2019-20'!$B$9:$B$383,0)))</f>
        <v>0</v>
      </c>
      <c r="W347" s="155">
        <f>_xlfn.IFNA(IF($B347=$B$382,0,INDEX('I.Supplementary 2019-20'!AB$8:AB$191,MATCH($B347,'I.Supplementary 2019-20'!$B$8:$B$191,0))),INDEX('KI 2019-20'!AB$9:AB$383,MATCH($B347,'KI 2019-20'!$B$9:$B$383,0)))</f>
        <v>0</v>
      </c>
      <c r="Y347" s="154">
        <f>_xlfn.IFNA(IF($B347=$B$382,0,INDEX('I.Supplementary 2019-20'!$I$8:$I$191,MATCH($B347,'I.Supplementary 2019-20'!$B$8:$B$191,0))),INDEX('KI 2019-20'!$I$9:$I$383,MATCH($B347,'KI 2019-20'!$B$9:$B$383,0)))</f>
        <v>1.3427967288118545</v>
      </c>
      <c r="Z347" s="153">
        <f>_xlfn.IFNA(IF($B347=$B$382,0,INDEX('I.Supplementary 2019-20'!$J$8:$J$191,MATCH($B347,'I.Supplementary 2019-20'!$B$8:$B$191,0))),INDEX('KI 2019-20'!$J$9:$J$383,MATCH($B347,'KI 2019-20'!$B$9:$B$383,0)))</f>
        <v>30.827917342116315</v>
      </c>
      <c r="AA347" s="155">
        <f>_xlfn.IFNA(IF($B347=$B$382,0,INDEX('I.Supplementary 2019-20'!$H$8:$H$191,MATCH($B347,'I.Supplementary 2019-20'!$B$8:$B$191,0))),INDEX('KI 2019-20'!$H$9:$H$383,MATCH($B347,'KI 2019-20'!$B$9:$B$383,0)))</f>
        <v>32.17071407092817</v>
      </c>
      <c r="AC347" s="156">
        <f>I347*('Other inputs'!$C$6/'Other inputs'!$C$5)</f>
        <v>2.6358467785739599</v>
      </c>
      <c r="AD347" s="149">
        <f>IF(B347=$B$35,J347*('Other inputs'!$C$6/'Other inputs'!$C$5)-('Other inputs'!$C$18/1000000),J347*('Other inputs'!$C$6/'Other inputs'!$C$5))</f>
        <v>-1.2711714879892033</v>
      </c>
      <c r="AE347" s="149">
        <f>K347*('Other inputs'!$C$6/'Other inputs'!$C$5)</f>
        <v>0</v>
      </c>
      <c r="AF347" s="149">
        <f>L347*('Other inputs'!$C$6/'Other inputs'!$C$5)</f>
        <v>0</v>
      </c>
      <c r="AG347" s="188">
        <f>M347*('Other inputs'!$C$6/'Other inputs'!$C$5)</f>
        <v>0</v>
      </c>
      <c r="AH347" s="149">
        <f>N347*('Other inputs'!$C$6/'Other inputs'!$C$5)</f>
        <v>25.899993420812645</v>
      </c>
      <c r="AI347" s="149">
        <f>O347*('Other inputs'!$C$6/'Other inputs'!$C$5)</f>
        <v>5.4302117802383574</v>
      </c>
      <c r="AJ347" s="149">
        <f>P347*('Other inputs'!$C$6/'Other inputs'!$C$5)</f>
        <v>0</v>
      </c>
      <c r="AK347" s="149">
        <f>Q347*('Other inputs'!$C$6/'Other inputs'!$C$5)</f>
        <v>0</v>
      </c>
      <c r="AL347" s="188">
        <f>R347*('Other inputs'!$C$6/'Other inputs'!$C$5)</f>
        <v>0</v>
      </c>
      <c r="AM347" s="156">
        <f t="shared" si="74"/>
        <v>28.535840199386605</v>
      </c>
      <c r="AN347" s="149">
        <f t="shared" si="75"/>
        <v>4.1590402922491538</v>
      </c>
      <c r="AO347" s="149">
        <f t="shared" si="76"/>
        <v>0</v>
      </c>
      <c r="AP347" s="149">
        <f t="shared" si="77"/>
        <v>0</v>
      </c>
      <c r="AQ347" s="188">
        <f t="shared" si="78"/>
        <v>0</v>
      </c>
      <c r="AR347" s="149"/>
      <c r="AS347" s="156">
        <f>IF(D347=$C$171,'Other inputs'!$C$12/1000000,SUM(AC347:AG347))</f>
        <v>1.3646752905847566</v>
      </c>
      <c r="AT347" s="200">
        <f>IF(D347=$C$171,$Z$171*('Other inputs'!$C$6/'Other inputs'!$C$5),SUM(AH347:AL347))</f>
        <v>31.330205201051001</v>
      </c>
      <c r="AU347" s="210">
        <f t="shared" si="79"/>
        <v>32.694880491635757</v>
      </c>
      <c r="AV347" s="214"/>
      <c r="AW347" s="199">
        <f>IF($G347=1,0,IF($B347=$B$172,AC347*('Other inputs'!$F$6/'Other inputs'!$F$5)-('Other inputs'!$C$28/1000000),AC347*('Other inputs'!$F$6/'Other inputs'!$F$5)))</f>
        <v>2.65042288979188</v>
      </c>
      <c r="AX347" s="200">
        <f>IF($G347=1,0,IF($B347=$B$172,AD347*('Other inputs'!$F$6/'Other inputs'!$F$5)-('Other inputs'!$C$29/1000000),AD347*('Other inputs'!$F$6/'Other inputs'!$F$5)))</f>
        <v>-1.2782010077384522</v>
      </c>
      <c r="AY347" s="200">
        <f>IF($G347=1,0,AE347*('Other inputs'!$F$6/'Other inputs'!$F$5))</f>
        <v>0</v>
      </c>
      <c r="AZ347" s="200">
        <f>IF($G347=1,0,AF347*('Other inputs'!$F$6/'Other inputs'!$F$5))</f>
        <v>0</v>
      </c>
      <c r="BA347" s="200">
        <f>IF($G347=1,0,AG347*('Other inputs'!$F$6/'Other inputs'!$F$5))</f>
        <v>0</v>
      </c>
      <c r="BB347" s="199">
        <f>IF($G347=1,0,AH347*('Other inputs'!$C$7/'Other inputs'!$C$6))</f>
        <v>25.899993420812645</v>
      </c>
      <c r="BC347" s="200">
        <f>IF($G347=1,0,AI347*('Other inputs'!$C$7/'Other inputs'!$C$6))</f>
        <v>5.4302117802383574</v>
      </c>
      <c r="BD347" s="200">
        <f>IF($G347=1,0,AJ347*('Other inputs'!$C$7/'Other inputs'!$C$6))</f>
        <v>0</v>
      </c>
      <c r="BE347" s="200">
        <f>IF($G347=1,0,AK347*('Other inputs'!$C$7/'Other inputs'!$C$6))</f>
        <v>0</v>
      </c>
      <c r="BF347" s="200">
        <f>IF($G347=1,0,AL347*('Other inputs'!$C$7/'Other inputs'!$C$6))</f>
        <v>0</v>
      </c>
      <c r="BG347" s="199">
        <f t="shared" si="80"/>
        <v>28.550416310604525</v>
      </c>
      <c r="BH347" s="200">
        <f t="shared" si="81"/>
        <v>4.1520107724999047</v>
      </c>
      <c r="BI347" s="200">
        <f t="shared" si="82"/>
        <v>0</v>
      </c>
      <c r="BJ347" s="200">
        <f t="shared" si="83"/>
        <v>0</v>
      </c>
      <c r="BK347" s="210">
        <f t="shared" si="84"/>
        <v>0</v>
      </c>
      <c r="BL347" s="200"/>
      <c r="BM347" s="199">
        <f>IF(D347=C$171,'Other inputs'!$C$13/1000000,SUM(AW347:BA347))</f>
        <v>1.3722218820534278</v>
      </c>
      <c r="BN347" s="200">
        <f>IF(B347=$B$171,$AT$171*('Other inputs'!$C$7/'Other inputs'!$C$6),SUM(BB347:BF347))</f>
        <v>31.330205201051001</v>
      </c>
      <c r="BO347" s="188">
        <f t="shared" si="85"/>
        <v>32.702427083104432</v>
      </c>
    </row>
    <row r="348" spans="2:67">
      <c r="B348" s="121" t="str">
        <f>'KI 2019-20'!B349</f>
        <v>E3735</v>
      </c>
      <c r="C348" s="160" t="str">
        <f t="shared" si="72"/>
        <v>E3735</v>
      </c>
      <c r="D348" s="160" t="str">
        <f t="shared" si="73"/>
        <v>E3735</v>
      </c>
      <c r="E348" t="str">
        <f>INDEX('KI 2019-20'!D$9:D$383,MATCH($B348,'KI 2019-20'!$B$9:$B$383,0))</f>
        <v>SD</v>
      </c>
      <c r="F348">
        <f>INDEX('KI 2019-20'!E$9:E$383,MATCH($B348,'KI 2019-20'!$B$9:$B$383,0))</f>
        <v>0</v>
      </c>
      <c r="G348" s="119">
        <v>0</v>
      </c>
      <c r="H348" s="120" t="str">
        <f>INDEX('KI 2019-20'!F$9:F$383,MATCH($B348,'KI 2019-20'!$B$9:$B$383,0))</f>
        <v>Warwick</v>
      </c>
      <c r="I348" s="154">
        <f>_xlfn.IFNA(IF($B348=$B$382,0,INDEX('I.Supplementary 2019-20'!N$8:N$191,MATCH($B348,'I.Supplementary 2019-20'!$B$8:$B$191,0))),INDEX('KI 2019-20'!N$9:N$383,MATCH($B348,'KI 2019-20'!$B$9:$B$383,0)))</f>
        <v>0</v>
      </c>
      <c r="J348" s="153">
        <f>_xlfn.IFNA(IF($B348=$B$382,0,INDEX('I.Supplementary 2019-20'!O$8:O$191,MATCH($B348,'I.Supplementary 2019-20'!$B$8:$B$191,0))),INDEX('KI 2019-20'!O$9:O$383,MATCH($B348,'KI 2019-20'!$B$9:$B$383,0)))</f>
        <v>0</v>
      </c>
      <c r="K348" s="153">
        <f>_xlfn.IFNA(IF($B348=$B$382,0,INDEX('I.Supplementary 2019-20'!P$8:P$191,MATCH($B348,'I.Supplementary 2019-20'!$B$8:$B$191,0))),INDEX('KI 2019-20'!P$9:P$383,MATCH($B348,'KI 2019-20'!$B$9:$B$383,0)))</f>
        <v>0</v>
      </c>
      <c r="L348" s="153">
        <f>_xlfn.IFNA(IF($B348=$B$382,0,INDEX('I.Supplementary 2019-20'!Q$8:Q$191,MATCH($B348,'I.Supplementary 2019-20'!$B$8:$B$191,0))),INDEX('KI 2019-20'!Q$9:Q$383,MATCH($B348,'KI 2019-20'!$B$9:$B$383,0)))</f>
        <v>0</v>
      </c>
      <c r="M348" s="155">
        <f>_xlfn.IFNA(IF($B348=$B$382,0,INDEX('I.Supplementary 2019-20'!R$8:R$191,MATCH($B348,'I.Supplementary 2019-20'!$B$8:$B$191,0))),INDEX('KI 2019-20'!R$9:R$383,MATCH($B348,'KI 2019-20'!$B$9:$B$383,0)))</f>
        <v>0</v>
      </c>
      <c r="N348" s="153">
        <f>_xlfn.IFNA(IF($B348=$B$382,0,INDEX('I.Supplementary 2019-20'!S$8:S$191,MATCH($B348,'I.Supplementary 2019-20'!$B$8:$B$191,0))),INDEX('KI 2019-20'!S$9:S$383,MATCH($B348,'KI 2019-20'!$B$9:$B$383,0)))</f>
        <v>0</v>
      </c>
      <c r="O348" s="153">
        <f>_xlfn.IFNA(IF($B348=$B$382,0,INDEX('I.Supplementary 2019-20'!T$8:T$191,MATCH($B348,'I.Supplementary 2019-20'!$B$8:$B$191,0))),INDEX('KI 2019-20'!T$9:T$383,MATCH($B348,'KI 2019-20'!$B$9:$B$383,0)))</f>
        <v>3.3916088260401227</v>
      </c>
      <c r="P348" s="153">
        <f>_xlfn.IFNA(IF($B348=$B$382,0,INDEX('I.Supplementary 2019-20'!U$8:U$191,MATCH($B348,'I.Supplementary 2019-20'!$B$8:$B$191,0))),INDEX('KI 2019-20'!U$9:U$383,MATCH($B348,'KI 2019-20'!$B$9:$B$383,0)))</f>
        <v>0</v>
      </c>
      <c r="Q348" s="153">
        <f>_xlfn.IFNA(IF($B348=$B$382,0,INDEX('I.Supplementary 2019-20'!V$8:V$191,MATCH($B348,'I.Supplementary 2019-20'!$B$8:$B$191,0))),INDEX('KI 2019-20'!V$9:V$383,MATCH($B348,'KI 2019-20'!$B$9:$B$383,0)))</f>
        <v>0</v>
      </c>
      <c r="R348" s="155">
        <f>_xlfn.IFNA(IF($B348=$B$382,0,INDEX('I.Supplementary 2019-20'!W$8:W$191,MATCH($B348,'I.Supplementary 2019-20'!$B$8:$B$191,0))),INDEX('KI 2019-20'!W$9:W$383,MATCH($B348,'KI 2019-20'!$B$9:$B$383,0)))</f>
        <v>0</v>
      </c>
      <c r="S348" s="153">
        <f>_xlfn.IFNA(IF($B348=$B$382,0,INDEX('I.Supplementary 2019-20'!X$8:X$191,MATCH($B348,'I.Supplementary 2019-20'!$B$8:$B$191,0))),INDEX('KI 2019-20'!X$9:X$383,MATCH($B348,'KI 2019-20'!$B$9:$B$383,0)))</f>
        <v>0</v>
      </c>
      <c r="T348" s="153">
        <f>_xlfn.IFNA(IF($B348=$B$382,0,INDEX('I.Supplementary 2019-20'!Y$8:Y$191,MATCH($B348,'I.Supplementary 2019-20'!$B$8:$B$191,0))),INDEX('KI 2019-20'!Y$9:Y$383,MATCH($B348,'KI 2019-20'!$B$9:$B$383,0)))</f>
        <v>3.3916088260401227</v>
      </c>
      <c r="U348" s="153">
        <f>_xlfn.IFNA(IF($B348=$B$382,0,INDEX('I.Supplementary 2019-20'!Z$8:Z$191,MATCH($B348,'I.Supplementary 2019-20'!$B$8:$B$191,0))),INDEX('KI 2019-20'!Z$9:Z$383,MATCH($B348,'KI 2019-20'!$B$9:$B$383,0)))</f>
        <v>0</v>
      </c>
      <c r="V348" s="153">
        <f>_xlfn.IFNA(IF($B348=$B$382,0,INDEX('I.Supplementary 2019-20'!AA$8:AA$191,MATCH($B348,'I.Supplementary 2019-20'!$B$8:$B$191,0))),INDEX('KI 2019-20'!AA$9:AA$383,MATCH($B348,'KI 2019-20'!$B$9:$B$383,0)))</f>
        <v>0</v>
      </c>
      <c r="W348" s="155">
        <f>_xlfn.IFNA(IF($B348=$B$382,0,INDEX('I.Supplementary 2019-20'!AB$8:AB$191,MATCH($B348,'I.Supplementary 2019-20'!$B$8:$B$191,0))),INDEX('KI 2019-20'!AB$9:AB$383,MATCH($B348,'KI 2019-20'!$B$9:$B$383,0)))</f>
        <v>0</v>
      </c>
      <c r="Y348" s="154">
        <f>_xlfn.IFNA(IF($B348=$B$382,0,INDEX('I.Supplementary 2019-20'!$I$8:$I$191,MATCH($B348,'I.Supplementary 2019-20'!$B$8:$B$191,0))),INDEX('KI 2019-20'!$I$9:$I$383,MATCH($B348,'KI 2019-20'!$B$9:$B$383,0)))</f>
        <v>0</v>
      </c>
      <c r="Z348" s="153">
        <f>_xlfn.IFNA(IF($B348=$B$382,0,INDEX('I.Supplementary 2019-20'!$J$8:$J$191,MATCH($B348,'I.Supplementary 2019-20'!$B$8:$B$191,0))),INDEX('KI 2019-20'!$J$9:$J$383,MATCH($B348,'KI 2019-20'!$B$9:$B$383,0)))</f>
        <v>3.3916088260401227</v>
      </c>
      <c r="AA348" s="155">
        <f>_xlfn.IFNA(IF($B348=$B$382,0,INDEX('I.Supplementary 2019-20'!$H$8:$H$191,MATCH($B348,'I.Supplementary 2019-20'!$B$8:$B$191,0))),INDEX('KI 2019-20'!$H$9:$H$383,MATCH($B348,'KI 2019-20'!$B$9:$B$383,0)))</f>
        <v>3.3916088260401227</v>
      </c>
      <c r="AC348" s="156">
        <f>I348*('Other inputs'!$C$6/'Other inputs'!$C$5)</f>
        <v>0</v>
      </c>
      <c r="AD348" s="149">
        <f>IF(B348=$B$35,J348*('Other inputs'!$C$6/'Other inputs'!$C$5)-('Other inputs'!$C$18/1000000),J348*('Other inputs'!$C$6/'Other inputs'!$C$5))</f>
        <v>0</v>
      </c>
      <c r="AE348" s="149">
        <f>K348*('Other inputs'!$C$6/'Other inputs'!$C$5)</f>
        <v>0</v>
      </c>
      <c r="AF348" s="149">
        <f>L348*('Other inputs'!$C$6/'Other inputs'!$C$5)</f>
        <v>0</v>
      </c>
      <c r="AG348" s="188">
        <f>M348*('Other inputs'!$C$6/'Other inputs'!$C$5)</f>
        <v>0</v>
      </c>
      <c r="AH348" s="149">
        <f>N348*('Other inputs'!$C$6/'Other inputs'!$C$5)</f>
        <v>0</v>
      </c>
      <c r="AI348" s="149">
        <f>O348*('Other inputs'!$C$6/'Other inputs'!$C$5)</f>
        <v>3.4468692549776403</v>
      </c>
      <c r="AJ348" s="149">
        <f>P348*('Other inputs'!$C$6/'Other inputs'!$C$5)</f>
        <v>0</v>
      </c>
      <c r="AK348" s="149">
        <f>Q348*('Other inputs'!$C$6/'Other inputs'!$C$5)</f>
        <v>0</v>
      </c>
      <c r="AL348" s="188">
        <f>R348*('Other inputs'!$C$6/'Other inputs'!$C$5)</f>
        <v>0</v>
      </c>
      <c r="AM348" s="156">
        <f t="shared" si="74"/>
        <v>0</v>
      </c>
      <c r="AN348" s="149">
        <f t="shared" si="75"/>
        <v>3.4468692549776403</v>
      </c>
      <c r="AO348" s="149">
        <f t="shared" si="76"/>
        <v>0</v>
      </c>
      <c r="AP348" s="149">
        <f t="shared" si="77"/>
        <v>0</v>
      </c>
      <c r="AQ348" s="188">
        <f t="shared" si="78"/>
        <v>0</v>
      </c>
      <c r="AR348" s="149"/>
      <c r="AS348" s="156">
        <f>IF(D348=$C$171,'Other inputs'!$C$12/1000000,SUM(AC348:AG348))</f>
        <v>0</v>
      </c>
      <c r="AT348" s="200">
        <f>IF(D348=$C$171,$Z$171*('Other inputs'!$C$6/'Other inputs'!$C$5),SUM(AH348:AL348))</f>
        <v>3.4468692549776403</v>
      </c>
      <c r="AU348" s="210">
        <f t="shared" si="79"/>
        <v>3.4468692549776403</v>
      </c>
      <c r="AV348" s="214"/>
      <c r="AW348" s="199">
        <f>IF($G348=1,0,IF($B348=$B$172,AC348*('Other inputs'!$F$6/'Other inputs'!$F$5)-('Other inputs'!$C$28/1000000),AC348*('Other inputs'!$F$6/'Other inputs'!$F$5)))</f>
        <v>0</v>
      </c>
      <c r="AX348" s="200">
        <f>IF($G348=1,0,IF($B348=$B$172,AD348*('Other inputs'!$F$6/'Other inputs'!$F$5)-('Other inputs'!$C$29/1000000),AD348*('Other inputs'!$F$6/'Other inputs'!$F$5)))</f>
        <v>0</v>
      </c>
      <c r="AY348" s="200">
        <f>IF($G348=1,0,AE348*('Other inputs'!$F$6/'Other inputs'!$F$5))</f>
        <v>0</v>
      </c>
      <c r="AZ348" s="200">
        <f>IF($G348=1,0,AF348*('Other inputs'!$F$6/'Other inputs'!$F$5))</f>
        <v>0</v>
      </c>
      <c r="BA348" s="200">
        <f>IF($G348=1,0,AG348*('Other inputs'!$F$6/'Other inputs'!$F$5))</f>
        <v>0</v>
      </c>
      <c r="BB348" s="199">
        <f>IF($G348=1,0,AH348*('Other inputs'!$C$7/'Other inputs'!$C$6))</f>
        <v>0</v>
      </c>
      <c r="BC348" s="200">
        <f>IF($G348=1,0,AI348*('Other inputs'!$C$7/'Other inputs'!$C$6))</f>
        <v>3.4468692549776403</v>
      </c>
      <c r="BD348" s="200">
        <f>IF($G348=1,0,AJ348*('Other inputs'!$C$7/'Other inputs'!$C$6))</f>
        <v>0</v>
      </c>
      <c r="BE348" s="200">
        <f>IF($G348=1,0,AK348*('Other inputs'!$C$7/'Other inputs'!$C$6))</f>
        <v>0</v>
      </c>
      <c r="BF348" s="200">
        <f>IF($G348=1,0,AL348*('Other inputs'!$C$7/'Other inputs'!$C$6))</f>
        <v>0</v>
      </c>
      <c r="BG348" s="199">
        <f t="shared" si="80"/>
        <v>0</v>
      </c>
      <c r="BH348" s="200">
        <f t="shared" si="81"/>
        <v>3.4468692549776403</v>
      </c>
      <c r="BI348" s="200">
        <f t="shared" si="82"/>
        <v>0</v>
      </c>
      <c r="BJ348" s="200">
        <f t="shared" si="83"/>
        <v>0</v>
      </c>
      <c r="BK348" s="210">
        <f t="shared" si="84"/>
        <v>0</v>
      </c>
      <c r="BL348" s="200"/>
      <c r="BM348" s="199">
        <f>IF(D348=C$171,'Other inputs'!$C$13/1000000,SUM(AW348:BA348))</f>
        <v>0</v>
      </c>
      <c r="BN348" s="200">
        <f>IF(B348=$B$171,$AT$171*('Other inputs'!$C$7/'Other inputs'!$C$6),SUM(BB348:BF348))</f>
        <v>3.4468692549776403</v>
      </c>
      <c r="BO348" s="188">
        <f t="shared" si="85"/>
        <v>3.4468692549776403</v>
      </c>
    </row>
    <row r="349" spans="2:67">
      <c r="B349" s="121" t="str">
        <f>'KI 2019-20'!B350</f>
        <v>E3720</v>
      </c>
      <c r="C349" s="160" t="str">
        <f t="shared" si="72"/>
        <v>E3720</v>
      </c>
      <c r="D349" s="160" t="str">
        <f t="shared" si="73"/>
        <v>E3720</v>
      </c>
      <c r="E349" t="str">
        <f>INDEX('KI 2019-20'!D$9:D$383,MATCH($B349,'KI 2019-20'!$B$9:$B$383,0))</f>
        <v>SCFIR</v>
      </c>
      <c r="F349">
        <f>INDEX('KI 2019-20'!E$9:E$383,MATCH($B349,'KI 2019-20'!$B$9:$B$383,0))</f>
        <v>0</v>
      </c>
      <c r="G349" s="119">
        <v>0</v>
      </c>
      <c r="H349" s="120" t="str">
        <f>INDEX('KI 2019-20'!F$9:F$383,MATCH($B349,'KI 2019-20'!$B$9:$B$383,0))</f>
        <v>Warwickshire</v>
      </c>
      <c r="I349" s="154">
        <f>_xlfn.IFNA(IF($B349=$B$382,0,INDEX('I.Supplementary 2019-20'!N$8:N$191,MATCH($B349,'I.Supplementary 2019-20'!$B$8:$B$191,0))),INDEX('KI 2019-20'!N$9:N$383,MATCH($B349,'KI 2019-20'!$B$9:$B$383,0)))</f>
        <v>0</v>
      </c>
      <c r="J349" s="153">
        <f>_xlfn.IFNA(IF($B349=$B$382,0,INDEX('I.Supplementary 2019-20'!O$8:O$191,MATCH($B349,'I.Supplementary 2019-20'!$B$8:$B$191,0))),INDEX('KI 2019-20'!O$9:O$383,MATCH($B349,'KI 2019-20'!$B$9:$B$383,0)))</f>
        <v>0</v>
      </c>
      <c r="K349" s="153">
        <f>_xlfn.IFNA(IF($B349=$B$382,0,INDEX('I.Supplementary 2019-20'!P$8:P$191,MATCH($B349,'I.Supplementary 2019-20'!$B$8:$B$191,0))),INDEX('KI 2019-20'!P$9:P$383,MATCH($B349,'KI 2019-20'!$B$9:$B$383,0)))</f>
        <v>0</v>
      </c>
      <c r="L349" s="153">
        <f>_xlfn.IFNA(IF($B349=$B$382,0,INDEX('I.Supplementary 2019-20'!Q$8:Q$191,MATCH($B349,'I.Supplementary 2019-20'!$B$8:$B$191,0))),INDEX('KI 2019-20'!Q$9:Q$383,MATCH($B349,'KI 2019-20'!$B$9:$B$383,0)))</f>
        <v>0</v>
      </c>
      <c r="M349" s="155">
        <f>_xlfn.IFNA(IF($B349=$B$382,0,INDEX('I.Supplementary 2019-20'!R$8:R$191,MATCH($B349,'I.Supplementary 2019-20'!$B$8:$B$191,0))),INDEX('KI 2019-20'!R$9:R$383,MATCH($B349,'KI 2019-20'!$B$9:$B$383,0)))</f>
        <v>0</v>
      </c>
      <c r="N349" s="153">
        <f>_xlfn.IFNA(IF($B349=$B$382,0,INDEX('I.Supplementary 2019-20'!S$8:S$191,MATCH($B349,'I.Supplementary 2019-20'!$B$8:$B$191,0))),INDEX('KI 2019-20'!S$9:S$383,MATCH($B349,'KI 2019-20'!$B$9:$B$383,0)))</f>
        <v>58.903101242039888</v>
      </c>
      <c r="O349" s="153">
        <f>_xlfn.IFNA(IF($B349=$B$382,0,INDEX('I.Supplementary 2019-20'!T$8:T$191,MATCH($B349,'I.Supplementary 2019-20'!$B$8:$B$191,0))),INDEX('KI 2019-20'!T$9:T$383,MATCH($B349,'KI 2019-20'!$B$9:$B$383,0)))</f>
        <v>0</v>
      </c>
      <c r="P349" s="153">
        <f>_xlfn.IFNA(IF($B349=$B$382,0,INDEX('I.Supplementary 2019-20'!U$8:U$191,MATCH($B349,'I.Supplementary 2019-20'!$B$8:$B$191,0))),INDEX('KI 2019-20'!U$9:U$383,MATCH($B349,'KI 2019-20'!$B$9:$B$383,0)))</f>
        <v>4.1653140311183519</v>
      </c>
      <c r="Q349" s="153">
        <f>_xlfn.IFNA(IF($B349=$B$382,0,INDEX('I.Supplementary 2019-20'!V$8:V$191,MATCH($B349,'I.Supplementary 2019-20'!$B$8:$B$191,0))),INDEX('KI 2019-20'!V$9:V$383,MATCH($B349,'KI 2019-20'!$B$9:$B$383,0)))</f>
        <v>0</v>
      </c>
      <c r="R349" s="155">
        <f>_xlfn.IFNA(IF($B349=$B$382,0,INDEX('I.Supplementary 2019-20'!W$8:W$191,MATCH($B349,'I.Supplementary 2019-20'!$B$8:$B$191,0))),INDEX('KI 2019-20'!W$9:W$383,MATCH($B349,'KI 2019-20'!$B$9:$B$383,0)))</f>
        <v>0</v>
      </c>
      <c r="S349" s="153">
        <f>_xlfn.IFNA(IF($B349=$B$382,0,INDEX('I.Supplementary 2019-20'!X$8:X$191,MATCH($B349,'I.Supplementary 2019-20'!$B$8:$B$191,0))),INDEX('KI 2019-20'!X$9:X$383,MATCH($B349,'KI 2019-20'!$B$9:$B$383,0)))</f>
        <v>58.903101242039888</v>
      </c>
      <c r="T349" s="153">
        <f>_xlfn.IFNA(IF($B349=$B$382,0,INDEX('I.Supplementary 2019-20'!Y$8:Y$191,MATCH($B349,'I.Supplementary 2019-20'!$B$8:$B$191,0))),INDEX('KI 2019-20'!Y$9:Y$383,MATCH($B349,'KI 2019-20'!$B$9:$B$383,0)))</f>
        <v>0</v>
      </c>
      <c r="U349" s="153">
        <f>_xlfn.IFNA(IF($B349=$B$382,0,INDEX('I.Supplementary 2019-20'!Z$8:Z$191,MATCH($B349,'I.Supplementary 2019-20'!$B$8:$B$191,0))),INDEX('KI 2019-20'!Z$9:Z$383,MATCH($B349,'KI 2019-20'!$B$9:$B$383,0)))</f>
        <v>4.1653140311183519</v>
      </c>
      <c r="V349" s="153">
        <f>_xlfn.IFNA(IF($B349=$B$382,0,INDEX('I.Supplementary 2019-20'!AA$8:AA$191,MATCH($B349,'I.Supplementary 2019-20'!$B$8:$B$191,0))),INDEX('KI 2019-20'!AA$9:AA$383,MATCH($B349,'KI 2019-20'!$B$9:$B$383,0)))</f>
        <v>0</v>
      </c>
      <c r="W349" s="155">
        <f>_xlfn.IFNA(IF($B349=$B$382,0,INDEX('I.Supplementary 2019-20'!AB$8:AB$191,MATCH($B349,'I.Supplementary 2019-20'!$B$8:$B$191,0))),INDEX('KI 2019-20'!AB$9:AB$383,MATCH($B349,'KI 2019-20'!$B$9:$B$383,0)))</f>
        <v>0</v>
      </c>
      <c r="Y349" s="154">
        <f>_xlfn.IFNA(IF($B349=$B$382,0,INDEX('I.Supplementary 2019-20'!$I$8:$I$191,MATCH($B349,'I.Supplementary 2019-20'!$B$8:$B$191,0))),INDEX('KI 2019-20'!$I$9:$I$383,MATCH($B349,'KI 2019-20'!$B$9:$B$383,0)))</f>
        <v>0</v>
      </c>
      <c r="Z349" s="153">
        <f>_xlfn.IFNA(IF($B349=$B$382,0,INDEX('I.Supplementary 2019-20'!$J$8:$J$191,MATCH($B349,'I.Supplementary 2019-20'!$B$8:$B$191,0))),INDEX('KI 2019-20'!$J$9:$J$383,MATCH($B349,'KI 2019-20'!$B$9:$B$383,0)))</f>
        <v>63.068415273158237</v>
      </c>
      <c r="AA349" s="155">
        <f>_xlfn.IFNA(IF($B349=$B$382,0,INDEX('I.Supplementary 2019-20'!$H$8:$H$191,MATCH($B349,'I.Supplementary 2019-20'!$B$8:$B$191,0))),INDEX('KI 2019-20'!$H$9:$H$383,MATCH($B349,'KI 2019-20'!$B$9:$B$383,0)))</f>
        <v>63.068415273158237</v>
      </c>
      <c r="AC349" s="156">
        <f>I349*('Other inputs'!$C$6/'Other inputs'!$C$5)</f>
        <v>0</v>
      </c>
      <c r="AD349" s="149">
        <f>IF(B349=$B$35,J349*('Other inputs'!$C$6/'Other inputs'!$C$5)-('Other inputs'!$C$18/1000000),J349*('Other inputs'!$C$6/'Other inputs'!$C$5))</f>
        <v>0</v>
      </c>
      <c r="AE349" s="149">
        <f>K349*('Other inputs'!$C$6/'Other inputs'!$C$5)</f>
        <v>0</v>
      </c>
      <c r="AF349" s="149">
        <f>L349*('Other inputs'!$C$6/'Other inputs'!$C$5)</f>
        <v>0</v>
      </c>
      <c r="AG349" s="188">
        <f>M349*('Other inputs'!$C$6/'Other inputs'!$C$5)</f>
        <v>0</v>
      </c>
      <c r="AH349" s="149">
        <f>N349*('Other inputs'!$C$6/'Other inputs'!$C$5)</f>
        <v>59.862825905861314</v>
      </c>
      <c r="AI349" s="149">
        <f>O349*('Other inputs'!$C$6/'Other inputs'!$C$5)</f>
        <v>0</v>
      </c>
      <c r="AJ349" s="149">
        <f>P349*('Other inputs'!$C$6/'Other inputs'!$C$5)</f>
        <v>4.2331806548432942</v>
      </c>
      <c r="AK349" s="149">
        <f>Q349*('Other inputs'!$C$6/'Other inputs'!$C$5)</f>
        <v>0</v>
      </c>
      <c r="AL349" s="188">
        <f>R349*('Other inputs'!$C$6/'Other inputs'!$C$5)</f>
        <v>0</v>
      </c>
      <c r="AM349" s="156">
        <f t="shared" si="74"/>
        <v>59.862825905861314</v>
      </c>
      <c r="AN349" s="149">
        <f t="shared" si="75"/>
        <v>0</v>
      </c>
      <c r="AO349" s="149">
        <f t="shared" si="76"/>
        <v>4.2331806548432942</v>
      </c>
      <c r="AP349" s="149">
        <f t="shared" si="77"/>
        <v>0</v>
      </c>
      <c r="AQ349" s="188">
        <f t="shared" si="78"/>
        <v>0</v>
      </c>
      <c r="AR349" s="149"/>
      <c r="AS349" s="156">
        <f>IF(D349=$C$171,'Other inputs'!$C$12/1000000,SUM(AC349:AG349))</f>
        <v>0</v>
      </c>
      <c r="AT349" s="200">
        <f>IF(D349=$C$171,$Z$171*('Other inputs'!$C$6/'Other inputs'!$C$5),SUM(AH349:AL349))</f>
        <v>64.096006560704609</v>
      </c>
      <c r="AU349" s="210">
        <f t="shared" si="79"/>
        <v>64.096006560704609</v>
      </c>
      <c r="AV349" s="214"/>
      <c r="AW349" s="199">
        <f>IF($G349=1,0,IF($B349=$B$172,AC349*('Other inputs'!$F$6/'Other inputs'!$F$5)-('Other inputs'!$C$28/1000000),AC349*('Other inputs'!$F$6/'Other inputs'!$F$5)))</f>
        <v>0</v>
      </c>
      <c r="AX349" s="200">
        <f>IF($G349=1,0,IF($B349=$B$172,AD349*('Other inputs'!$F$6/'Other inputs'!$F$5)-('Other inputs'!$C$29/1000000),AD349*('Other inputs'!$F$6/'Other inputs'!$F$5)))</f>
        <v>0</v>
      </c>
      <c r="AY349" s="200">
        <f>IF($G349=1,0,AE349*('Other inputs'!$F$6/'Other inputs'!$F$5))</f>
        <v>0</v>
      </c>
      <c r="AZ349" s="200">
        <f>IF($G349=1,0,AF349*('Other inputs'!$F$6/'Other inputs'!$F$5))</f>
        <v>0</v>
      </c>
      <c r="BA349" s="200">
        <f>IF($G349=1,0,AG349*('Other inputs'!$F$6/'Other inputs'!$F$5))</f>
        <v>0</v>
      </c>
      <c r="BB349" s="199">
        <f>IF($G349=1,0,AH349*('Other inputs'!$C$7/'Other inputs'!$C$6))</f>
        <v>59.862825905861314</v>
      </c>
      <c r="BC349" s="200">
        <f>IF($G349=1,0,AI349*('Other inputs'!$C$7/'Other inputs'!$C$6))</f>
        <v>0</v>
      </c>
      <c r="BD349" s="200">
        <f>IF($G349=1,0,AJ349*('Other inputs'!$C$7/'Other inputs'!$C$6))</f>
        <v>4.2331806548432942</v>
      </c>
      <c r="BE349" s="200">
        <f>IF($G349=1,0,AK349*('Other inputs'!$C$7/'Other inputs'!$C$6))</f>
        <v>0</v>
      </c>
      <c r="BF349" s="200">
        <f>IF($G349=1,0,AL349*('Other inputs'!$C$7/'Other inputs'!$C$6))</f>
        <v>0</v>
      </c>
      <c r="BG349" s="199">
        <f t="shared" si="80"/>
        <v>59.862825905861314</v>
      </c>
      <c r="BH349" s="200">
        <f t="shared" si="81"/>
        <v>0</v>
      </c>
      <c r="BI349" s="200">
        <f t="shared" si="82"/>
        <v>4.2331806548432942</v>
      </c>
      <c r="BJ349" s="200">
        <f t="shared" si="83"/>
        <v>0</v>
      </c>
      <c r="BK349" s="210">
        <f t="shared" si="84"/>
        <v>0</v>
      </c>
      <c r="BL349" s="200"/>
      <c r="BM349" s="199">
        <f>IF(D349=C$171,'Other inputs'!$C$13/1000000,SUM(AW349:BA349))</f>
        <v>0</v>
      </c>
      <c r="BN349" s="200">
        <f>IF(B349=$B$171,$AT$171*('Other inputs'!$C$7/'Other inputs'!$C$6),SUM(BB349:BF349))</f>
        <v>64.096006560704609</v>
      </c>
      <c r="BO349" s="188">
        <f t="shared" si="85"/>
        <v>64.096006560704609</v>
      </c>
    </row>
    <row r="350" spans="2:67">
      <c r="B350" s="121" t="str">
        <f>'KI 2019-20'!B351</f>
        <v>E1939</v>
      </c>
      <c r="C350" s="160" t="str">
        <f t="shared" si="72"/>
        <v>E1939</v>
      </c>
      <c r="D350" s="160" t="str">
        <f t="shared" si="73"/>
        <v>E1939</v>
      </c>
      <c r="E350" t="str">
        <f>INDEX('KI 2019-20'!D$9:D$383,MATCH($B350,'KI 2019-20'!$B$9:$B$383,0))</f>
        <v>SD</v>
      </c>
      <c r="F350" t="str">
        <f>INDEX('KI 2019-20'!E$9:E$383,MATCH($B350,'KI 2019-20'!$B$9:$B$383,0))</f>
        <v>P1905</v>
      </c>
      <c r="G350" s="119">
        <v>0</v>
      </c>
      <c r="H350" s="120" t="str">
        <f>INDEX('KI 2019-20'!F$9:F$383,MATCH($B350,'KI 2019-20'!$B$9:$B$383,0))</f>
        <v>Watford</v>
      </c>
      <c r="I350" s="154">
        <f>_xlfn.IFNA(IF($B350=$B$382,0,INDEX('I.Supplementary 2019-20'!N$8:N$191,MATCH($B350,'I.Supplementary 2019-20'!$B$8:$B$191,0))),INDEX('KI 2019-20'!N$9:N$383,MATCH($B350,'KI 2019-20'!$B$9:$B$383,0)))</f>
        <v>0</v>
      </c>
      <c r="J350" s="153">
        <f>_xlfn.IFNA(IF($B350=$B$382,0,INDEX('I.Supplementary 2019-20'!O$8:O$191,MATCH($B350,'I.Supplementary 2019-20'!$B$8:$B$191,0))),INDEX('KI 2019-20'!O$9:O$383,MATCH($B350,'KI 2019-20'!$B$9:$B$383,0)))</f>
        <v>0</v>
      </c>
      <c r="K350" s="153">
        <f>_xlfn.IFNA(IF($B350=$B$382,0,INDEX('I.Supplementary 2019-20'!P$8:P$191,MATCH($B350,'I.Supplementary 2019-20'!$B$8:$B$191,0))),INDEX('KI 2019-20'!P$9:P$383,MATCH($B350,'KI 2019-20'!$B$9:$B$383,0)))</f>
        <v>0</v>
      </c>
      <c r="L350" s="153">
        <f>_xlfn.IFNA(IF($B350=$B$382,0,INDEX('I.Supplementary 2019-20'!Q$8:Q$191,MATCH($B350,'I.Supplementary 2019-20'!$B$8:$B$191,0))),INDEX('KI 2019-20'!Q$9:Q$383,MATCH($B350,'KI 2019-20'!$B$9:$B$383,0)))</f>
        <v>0</v>
      </c>
      <c r="M350" s="155">
        <f>_xlfn.IFNA(IF($B350=$B$382,0,INDEX('I.Supplementary 2019-20'!R$8:R$191,MATCH($B350,'I.Supplementary 2019-20'!$B$8:$B$191,0))),INDEX('KI 2019-20'!R$9:R$383,MATCH($B350,'KI 2019-20'!$B$9:$B$383,0)))</f>
        <v>0</v>
      </c>
      <c r="N350" s="153">
        <f>_xlfn.IFNA(IF($B350=$B$382,0,INDEX('I.Supplementary 2019-20'!S$8:S$191,MATCH($B350,'I.Supplementary 2019-20'!$B$8:$B$191,0))),INDEX('KI 2019-20'!S$9:S$383,MATCH($B350,'KI 2019-20'!$B$9:$B$383,0)))</f>
        <v>0</v>
      </c>
      <c r="O350" s="153">
        <f>_xlfn.IFNA(IF($B350=$B$382,0,INDEX('I.Supplementary 2019-20'!T$8:T$191,MATCH($B350,'I.Supplementary 2019-20'!$B$8:$B$191,0))),INDEX('KI 2019-20'!T$9:T$383,MATCH($B350,'KI 2019-20'!$B$9:$B$383,0)))</f>
        <v>2.7936072731762756</v>
      </c>
      <c r="P350" s="153">
        <f>_xlfn.IFNA(IF($B350=$B$382,0,INDEX('I.Supplementary 2019-20'!U$8:U$191,MATCH($B350,'I.Supplementary 2019-20'!$B$8:$B$191,0))),INDEX('KI 2019-20'!U$9:U$383,MATCH($B350,'KI 2019-20'!$B$9:$B$383,0)))</f>
        <v>0</v>
      </c>
      <c r="Q350" s="153">
        <f>_xlfn.IFNA(IF($B350=$B$382,0,INDEX('I.Supplementary 2019-20'!V$8:V$191,MATCH($B350,'I.Supplementary 2019-20'!$B$8:$B$191,0))),INDEX('KI 2019-20'!V$9:V$383,MATCH($B350,'KI 2019-20'!$B$9:$B$383,0)))</f>
        <v>0</v>
      </c>
      <c r="R350" s="155">
        <f>_xlfn.IFNA(IF($B350=$B$382,0,INDEX('I.Supplementary 2019-20'!W$8:W$191,MATCH($B350,'I.Supplementary 2019-20'!$B$8:$B$191,0))),INDEX('KI 2019-20'!W$9:W$383,MATCH($B350,'KI 2019-20'!$B$9:$B$383,0)))</f>
        <v>0</v>
      </c>
      <c r="S350" s="153">
        <f>_xlfn.IFNA(IF($B350=$B$382,0,INDEX('I.Supplementary 2019-20'!X$8:X$191,MATCH($B350,'I.Supplementary 2019-20'!$B$8:$B$191,0))),INDEX('KI 2019-20'!X$9:X$383,MATCH($B350,'KI 2019-20'!$B$9:$B$383,0)))</f>
        <v>0</v>
      </c>
      <c r="T350" s="153">
        <f>_xlfn.IFNA(IF($B350=$B$382,0,INDEX('I.Supplementary 2019-20'!Y$8:Y$191,MATCH($B350,'I.Supplementary 2019-20'!$B$8:$B$191,0))),INDEX('KI 2019-20'!Y$9:Y$383,MATCH($B350,'KI 2019-20'!$B$9:$B$383,0)))</f>
        <v>2.7936072731762756</v>
      </c>
      <c r="U350" s="153">
        <f>_xlfn.IFNA(IF($B350=$B$382,0,INDEX('I.Supplementary 2019-20'!Z$8:Z$191,MATCH($B350,'I.Supplementary 2019-20'!$B$8:$B$191,0))),INDEX('KI 2019-20'!Z$9:Z$383,MATCH($B350,'KI 2019-20'!$B$9:$B$383,0)))</f>
        <v>0</v>
      </c>
      <c r="V350" s="153">
        <f>_xlfn.IFNA(IF($B350=$B$382,0,INDEX('I.Supplementary 2019-20'!AA$8:AA$191,MATCH($B350,'I.Supplementary 2019-20'!$B$8:$B$191,0))),INDEX('KI 2019-20'!AA$9:AA$383,MATCH($B350,'KI 2019-20'!$B$9:$B$383,0)))</f>
        <v>0</v>
      </c>
      <c r="W350" s="155">
        <f>_xlfn.IFNA(IF($B350=$B$382,0,INDEX('I.Supplementary 2019-20'!AB$8:AB$191,MATCH($B350,'I.Supplementary 2019-20'!$B$8:$B$191,0))),INDEX('KI 2019-20'!AB$9:AB$383,MATCH($B350,'KI 2019-20'!$B$9:$B$383,0)))</f>
        <v>0</v>
      </c>
      <c r="Y350" s="154">
        <f>_xlfn.IFNA(IF($B350=$B$382,0,INDEX('I.Supplementary 2019-20'!$I$8:$I$191,MATCH($B350,'I.Supplementary 2019-20'!$B$8:$B$191,0))),INDEX('KI 2019-20'!$I$9:$I$383,MATCH($B350,'KI 2019-20'!$B$9:$B$383,0)))</f>
        <v>0</v>
      </c>
      <c r="Z350" s="153">
        <f>_xlfn.IFNA(IF($B350=$B$382,0,INDEX('I.Supplementary 2019-20'!$J$8:$J$191,MATCH($B350,'I.Supplementary 2019-20'!$B$8:$B$191,0))),INDEX('KI 2019-20'!$J$9:$J$383,MATCH($B350,'KI 2019-20'!$B$9:$B$383,0)))</f>
        <v>2.7936072731762756</v>
      </c>
      <c r="AA350" s="155">
        <f>_xlfn.IFNA(IF($B350=$B$382,0,INDEX('I.Supplementary 2019-20'!$H$8:$H$191,MATCH($B350,'I.Supplementary 2019-20'!$B$8:$B$191,0))),INDEX('KI 2019-20'!$H$9:$H$383,MATCH($B350,'KI 2019-20'!$B$9:$B$383,0)))</f>
        <v>2.7936072731762756</v>
      </c>
      <c r="AC350" s="156">
        <f>I350*('Other inputs'!$C$6/'Other inputs'!$C$5)</f>
        <v>0</v>
      </c>
      <c r="AD350" s="149">
        <f>IF(B350=$B$35,J350*('Other inputs'!$C$6/'Other inputs'!$C$5)-('Other inputs'!$C$18/1000000),J350*('Other inputs'!$C$6/'Other inputs'!$C$5))</f>
        <v>0</v>
      </c>
      <c r="AE350" s="149">
        <f>K350*('Other inputs'!$C$6/'Other inputs'!$C$5)</f>
        <v>0</v>
      </c>
      <c r="AF350" s="149">
        <f>L350*('Other inputs'!$C$6/'Other inputs'!$C$5)</f>
        <v>0</v>
      </c>
      <c r="AG350" s="188">
        <f>M350*('Other inputs'!$C$6/'Other inputs'!$C$5)</f>
        <v>0</v>
      </c>
      <c r="AH350" s="149">
        <f>N350*('Other inputs'!$C$6/'Other inputs'!$C$5)</f>
        <v>0</v>
      </c>
      <c r="AI350" s="149">
        <f>O350*('Other inputs'!$C$6/'Other inputs'!$C$5)</f>
        <v>2.8391242959571517</v>
      </c>
      <c r="AJ350" s="149">
        <f>P350*('Other inputs'!$C$6/'Other inputs'!$C$5)</f>
        <v>0</v>
      </c>
      <c r="AK350" s="149">
        <f>Q350*('Other inputs'!$C$6/'Other inputs'!$C$5)</f>
        <v>0</v>
      </c>
      <c r="AL350" s="188">
        <f>R350*('Other inputs'!$C$6/'Other inputs'!$C$5)</f>
        <v>0</v>
      </c>
      <c r="AM350" s="156">
        <f t="shared" si="74"/>
        <v>0</v>
      </c>
      <c r="AN350" s="149">
        <f t="shared" si="75"/>
        <v>2.8391242959571517</v>
      </c>
      <c r="AO350" s="149">
        <f t="shared" si="76"/>
        <v>0</v>
      </c>
      <c r="AP350" s="149">
        <f t="shared" si="77"/>
        <v>0</v>
      </c>
      <c r="AQ350" s="188">
        <f t="shared" si="78"/>
        <v>0</v>
      </c>
      <c r="AR350" s="149"/>
      <c r="AS350" s="156">
        <f>IF(D350=$C$171,'Other inputs'!$C$12/1000000,SUM(AC350:AG350))</f>
        <v>0</v>
      </c>
      <c r="AT350" s="200">
        <f>IF(D350=$C$171,$Z$171*('Other inputs'!$C$6/'Other inputs'!$C$5),SUM(AH350:AL350))</f>
        <v>2.8391242959571517</v>
      </c>
      <c r="AU350" s="210">
        <f t="shared" si="79"/>
        <v>2.8391242959571517</v>
      </c>
      <c r="AV350" s="214"/>
      <c r="AW350" s="199">
        <f>IF($G350=1,0,IF($B350=$B$172,AC350*('Other inputs'!$F$6/'Other inputs'!$F$5)-('Other inputs'!$C$28/1000000),AC350*('Other inputs'!$F$6/'Other inputs'!$F$5)))</f>
        <v>0</v>
      </c>
      <c r="AX350" s="200">
        <f>IF($G350=1,0,IF($B350=$B$172,AD350*('Other inputs'!$F$6/'Other inputs'!$F$5)-('Other inputs'!$C$29/1000000),AD350*('Other inputs'!$F$6/'Other inputs'!$F$5)))</f>
        <v>0</v>
      </c>
      <c r="AY350" s="200">
        <f>IF($G350=1,0,AE350*('Other inputs'!$F$6/'Other inputs'!$F$5))</f>
        <v>0</v>
      </c>
      <c r="AZ350" s="200">
        <f>IF($G350=1,0,AF350*('Other inputs'!$F$6/'Other inputs'!$F$5))</f>
        <v>0</v>
      </c>
      <c r="BA350" s="200">
        <f>IF($G350=1,0,AG350*('Other inputs'!$F$6/'Other inputs'!$F$5))</f>
        <v>0</v>
      </c>
      <c r="BB350" s="199">
        <f>IF($G350=1,0,AH350*('Other inputs'!$C$7/'Other inputs'!$C$6))</f>
        <v>0</v>
      </c>
      <c r="BC350" s="200">
        <f>IF($G350=1,0,AI350*('Other inputs'!$C$7/'Other inputs'!$C$6))</f>
        <v>2.8391242959571517</v>
      </c>
      <c r="BD350" s="200">
        <f>IF($G350=1,0,AJ350*('Other inputs'!$C$7/'Other inputs'!$C$6))</f>
        <v>0</v>
      </c>
      <c r="BE350" s="200">
        <f>IF($G350=1,0,AK350*('Other inputs'!$C$7/'Other inputs'!$C$6))</f>
        <v>0</v>
      </c>
      <c r="BF350" s="200">
        <f>IF($G350=1,0,AL350*('Other inputs'!$C$7/'Other inputs'!$C$6))</f>
        <v>0</v>
      </c>
      <c r="BG350" s="199">
        <f t="shared" si="80"/>
        <v>0</v>
      </c>
      <c r="BH350" s="200">
        <f t="shared" si="81"/>
        <v>2.8391242959571517</v>
      </c>
      <c r="BI350" s="200">
        <f t="shared" si="82"/>
        <v>0</v>
      </c>
      <c r="BJ350" s="200">
        <f t="shared" si="83"/>
        <v>0</v>
      </c>
      <c r="BK350" s="210">
        <f t="shared" si="84"/>
        <v>0</v>
      </c>
      <c r="BL350" s="200"/>
      <c r="BM350" s="199">
        <f>IF(D350=C$171,'Other inputs'!$C$13/1000000,SUM(AW350:BA350))</f>
        <v>0</v>
      </c>
      <c r="BN350" s="200">
        <f>IF(B350=$B$171,$AT$171*('Other inputs'!$C$7/'Other inputs'!$C$6),SUM(BB350:BF350))</f>
        <v>2.8391242959571517</v>
      </c>
      <c r="BO350" s="188">
        <f t="shared" si="85"/>
        <v>2.8391242959571517</v>
      </c>
    </row>
    <row r="351" spans="2:67">
      <c r="B351" s="121" t="str">
        <f>'KI 2019-20'!B352</f>
        <v>E3640</v>
      </c>
      <c r="C351" s="160" t="str">
        <f t="shared" si="72"/>
        <v>E3640</v>
      </c>
      <c r="D351" s="160" t="str">
        <f t="shared" si="73"/>
        <v>E3640</v>
      </c>
      <c r="E351" t="str">
        <f>INDEX('KI 2019-20'!D$9:D$383,MATCH($B351,'KI 2019-20'!$B$9:$B$383,0))</f>
        <v>SD</v>
      </c>
      <c r="F351">
        <f>INDEX('KI 2019-20'!E$9:E$383,MATCH($B351,'KI 2019-20'!$B$9:$B$383,0))</f>
        <v>0</v>
      </c>
      <c r="G351" s="119">
        <v>0</v>
      </c>
      <c r="H351" s="120" t="str">
        <f>INDEX('KI 2019-20'!F$9:F$383,MATCH($B351,'KI 2019-20'!$B$9:$B$383,0))</f>
        <v>Waverley</v>
      </c>
      <c r="I351" s="154">
        <f>_xlfn.IFNA(IF($B351=$B$382,0,INDEX('I.Supplementary 2019-20'!N$8:N$191,MATCH($B351,'I.Supplementary 2019-20'!$B$8:$B$191,0))),INDEX('KI 2019-20'!N$9:N$383,MATCH($B351,'KI 2019-20'!$B$9:$B$383,0)))</f>
        <v>0</v>
      </c>
      <c r="J351" s="153">
        <f>_xlfn.IFNA(IF($B351=$B$382,0,INDEX('I.Supplementary 2019-20'!O$8:O$191,MATCH($B351,'I.Supplementary 2019-20'!$B$8:$B$191,0))),INDEX('KI 2019-20'!O$9:O$383,MATCH($B351,'KI 2019-20'!$B$9:$B$383,0)))</f>
        <v>0</v>
      </c>
      <c r="K351" s="153">
        <f>_xlfn.IFNA(IF($B351=$B$382,0,INDEX('I.Supplementary 2019-20'!P$8:P$191,MATCH($B351,'I.Supplementary 2019-20'!$B$8:$B$191,0))),INDEX('KI 2019-20'!P$9:P$383,MATCH($B351,'KI 2019-20'!$B$9:$B$383,0)))</f>
        <v>0</v>
      </c>
      <c r="L351" s="153">
        <f>_xlfn.IFNA(IF($B351=$B$382,0,INDEX('I.Supplementary 2019-20'!Q$8:Q$191,MATCH($B351,'I.Supplementary 2019-20'!$B$8:$B$191,0))),INDEX('KI 2019-20'!Q$9:Q$383,MATCH($B351,'KI 2019-20'!$B$9:$B$383,0)))</f>
        <v>0</v>
      </c>
      <c r="M351" s="155">
        <f>_xlfn.IFNA(IF($B351=$B$382,0,INDEX('I.Supplementary 2019-20'!R$8:R$191,MATCH($B351,'I.Supplementary 2019-20'!$B$8:$B$191,0))),INDEX('KI 2019-20'!R$9:R$383,MATCH($B351,'KI 2019-20'!$B$9:$B$383,0)))</f>
        <v>0</v>
      </c>
      <c r="N351" s="153">
        <f>_xlfn.IFNA(IF($B351=$B$382,0,INDEX('I.Supplementary 2019-20'!S$8:S$191,MATCH($B351,'I.Supplementary 2019-20'!$B$8:$B$191,0))),INDEX('KI 2019-20'!S$9:S$383,MATCH($B351,'KI 2019-20'!$B$9:$B$383,0)))</f>
        <v>0</v>
      </c>
      <c r="O351" s="153">
        <f>_xlfn.IFNA(IF($B351=$B$382,0,INDEX('I.Supplementary 2019-20'!T$8:T$191,MATCH($B351,'I.Supplementary 2019-20'!$B$8:$B$191,0))),INDEX('KI 2019-20'!T$9:T$383,MATCH($B351,'KI 2019-20'!$B$9:$B$383,0)))</f>
        <v>1.9705375876879838</v>
      </c>
      <c r="P351" s="153">
        <f>_xlfn.IFNA(IF($B351=$B$382,0,INDEX('I.Supplementary 2019-20'!U$8:U$191,MATCH($B351,'I.Supplementary 2019-20'!$B$8:$B$191,0))),INDEX('KI 2019-20'!U$9:U$383,MATCH($B351,'KI 2019-20'!$B$9:$B$383,0)))</f>
        <v>0</v>
      </c>
      <c r="Q351" s="153">
        <f>_xlfn.IFNA(IF($B351=$B$382,0,INDEX('I.Supplementary 2019-20'!V$8:V$191,MATCH($B351,'I.Supplementary 2019-20'!$B$8:$B$191,0))),INDEX('KI 2019-20'!V$9:V$383,MATCH($B351,'KI 2019-20'!$B$9:$B$383,0)))</f>
        <v>0</v>
      </c>
      <c r="R351" s="155">
        <f>_xlfn.IFNA(IF($B351=$B$382,0,INDEX('I.Supplementary 2019-20'!W$8:W$191,MATCH($B351,'I.Supplementary 2019-20'!$B$8:$B$191,0))),INDEX('KI 2019-20'!W$9:W$383,MATCH($B351,'KI 2019-20'!$B$9:$B$383,0)))</f>
        <v>0</v>
      </c>
      <c r="S351" s="153">
        <f>_xlfn.IFNA(IF($B351=$B$382,0,INDEX('I.Supplementary 2019-20'!X$8:X$191,MATCH($B351,'I.Supplementary 2019-20'!$B$8:$B$191,0))),INDEX('KI 2019-20'!X$9:X$383,MATCH($B351,'KI 2019-20'!$B$9:$B$383,0)))</f>
        <v>0</v>
      </c>
      <c r="T351" s="153">
        <f>_xlfn.IFNA(IF($B351=$B$382,0,INDEX('I.Supplementary 2019-20'!Y$8:Y$191,MATCH($B351,'I.Supplementary 2019-20'!$B$8:$B$191,0))),INDEX('KI 2019-20'!Y$9:Y$383,MATCH($B351,'KI 2019-20'!$B$9:$B$383,0)))</f>
        <v>1.9705375876879838</v>
      </c>
      <c r="U351" s="153">
        <f>_xlfn.IFNA(IF($B351=$B$382,0,INDEX('I.Supplementary 2019-20'!Z$8:Z$191,MATCH($B351,'I.Supplementary 2019-20'!$B$8:$B$191,0))),INDEX('KI 2019-20'!Z$9:Z$383,MATCH($B351,'KI 2019-20'!$B$9:$B$383,0)))</f>
        <v>0</v>
      </c>
      <c r="V351" s="153">
        <f>_xlfn.IFNA(IF($B351=$B$382,0,INDEX('I.Supplementary 2019-20'!AA$8:AA$191,MATCH($B351,'I.Supplementary 2019-20'!$B$8:$B$191,0))),INDEX('KI 2019-20'!AA$9:AA$383,MATCH($B351,'KI 2019-20'!$B$9:$B$383,0)))</f>
        <v>0</v>
      </c>
      <c r="W351" s="155">
        <f>_xlfn.IFNA(IF($B351=$B$382,0,INDEX('I.Supplementary 2019-20'!AB$8:AB$191,MATCH($B351,'I.Supplementary 2019-20'!$B$8:$B$191,0))),INDEX('KI 2019-20'!AB$9:AB$383,MATCH($B351,'KI 2019-20'!$B$9:$B$383,0)))</f>
        <v>0</v>
      </c>
      <c r="Y351" s="154">
        <f>_xlfn.IFNA(IF($B351=$B$382,0,INDEX('I.Supplementary 2019-20'!$I$8:$I$191,MATCH($B351,'I.Supplementary 2019-20'!$B$8:$B$191,0))),INDEX('KI 2019-20'!$I$9:$I$383,MATCH($B351,'KI 2019-20'!$B$9:$B$383,0)))</f>
        <v>0</v>
      </c>
      <c r="Z351" s="153">
        <f>_xlfn.IFNA(IF($B351=$B$382,0,INDEX('I.Supplementary 2019-20'!$J$8:$J$191,MATCH($B351,'I.Supplementary 2019-20'!$B$8:$B$191,0))),INDEX('KI 2019-20'!$J$9:$J$383,MATCH($B351,'KI 2019-20'!$B$9:$B$383,0)))</f>
        <v>1.9705375876879838</v>
      </c>
      <c r="AA351" s="155">
        <f>_xlfn.IFNA(IF($B351=$B$382,0,INDEX('I.Supplementary 2019-20'!$H$8:$H$191,MATCH($B351,'I.Supplementary 2019-20'!$B$8:$B$191,0))),INDEX('KI 2019-20'!$H$9:$H$383,MATCH($B351,'KI 2019-20'!$B$9:$B$383,0)))</f>
        <v>1.9705375876879838</v>
      </c>
      <c r="AC351" s="156">
        <f>I351*('Other inputs'!$C$6/'Other inputs'!$C$5)</f>
        <v>0</v>
      </c>
      <c r="AD351" s="149">
        <f>IF(B351=$B$35,J351*('Other inputs'!$C$6/'Other inputs'!$C$5)-('Other inputs'!$C$18/1000000),J351*('Other inputs'!$C$6/'Other inputs'!$C$5))</f>
        <v>0</v>
      </c>
      <c r="AE351" s="149">
        <f>K351*('Other inputs'!$C$6/'Other inputs'!$C$5)</f>
        <v>0</v>
      </c>
      <c r="AF351" s="149">
        <f>L351*('Other inputs'!$C$6/'Other inputs'!$C$5)</f>
        <v>0</v>
      </c>
      <c r="AG351" s="188">
        <f>M351*('Other inputs'!$C$6/'Other inputs'!$C$5)</f>
        <v>0</v>
      </c>
      <c r="AH351" s="149">
        <f>N351*('Other inputs'!$C$6/'Other inputs'!$C$5)</f>
        <v>0</v>
      </c>
      <c r="AI351" s="149">
        <f>O351*('Other inputs'!$C$6/'Other inputs'!$C$5)</f>
        <v>2.0026441064283178</v>
      </c>
      <c r="AJ351" s="149">
        <f>P351*('Other inputs'!$C$6/'Other inputs'!$C$5)</f>
        <v>0</v>
      </c>
      <c r="AK351" s="149">
        <f>Q351*('Other inputs'!$C$6/'Other inputs'!$C$5)</f>
        <v>0</v>
      </c>
      <c r="AL351" s="188">
        <f>R351*('Other inputs'!$C$6/'Other inputs'!$C$5)</f>
        <v>0</v>
      </c>
      <c r="AM351" s="156">
        <f t="shared" si="74"/>
        <v>0</v>
      </c>
      <c r="AN351" s="149">
        <f t="shared" si="75"/>
        <v>2.0026441064283178</v>
      </c>
      <c r="AO351" s="149">
        <f t="shared" si="76"/>
        <v>0</v>
      </c>
      <c r="AP351" s="149">
        <f t="shared" si="77"/>
        <v>0</v>
      </c>
      <c r="AQ351" s="188">
        <f t="shared" si="78"/>
        <v>0</v>
      </c>
      <c r="AR351" s="149"/>
      <c r="AS351" s="156">
        <f>IF(D351=$C$171,'Other inputs'!$C$12/1000000,SUM(AC351:AG351))</f>
        <v>0</v>
      </c>
      <c r="AT351" s="200">
        <f>IF(D351=$C$171,$Z$171*('Other inputs'!$C$6/'Other inputs'!$C$5),SUM(AH351:AL351))</f>
        <v>2.0026441064283178</v>
      </c>
      <c r="AU351" s="210">
        <f t="shared" si="79"/>
        <v>2.0026441064283178</v>
      </c>
      <c r="AV351" s="214"/>
      <c r="AW351" s="199">
        <f>IF($G351=1,0,IF($B351=$B$172,AC351*('Other inputs'!$F$6/'Other inputs'!$F$5)-('Other inputs'!$C$28/1000000),AC351*('Other inputs'!$F$6/'Other inputs'!$F$5)))</f>
        <v>0</v>
      </c>
      <c r="AX351" s="200">
        <f>IF($G351=1,0,IF($B351=$B$172,AD351*('Other inputs'!$F$6/'Other inputs'!$F$5)-('Other inputs'!$C$29/1000000),AD351*('Other inputs'!$F$6/'Other inputs'!$F$5)))</f>
        <v>0</v>
      </c>
      <c r="AY351" s="200">
        <f>IF($G351=1,0,AE351*('Other inputs'!$F$6/'Other inputs'!$F$5))</f>
        <v>0</v>
      </c>
      <c r="AZ351" s="200">
        <f>IF($G351=1,0,AF351*('Other inputs'!$F$6/'Other inputs'!$F$5))</f>
        <v>0</v>
      </c>
      <c r="BA351" s="200">
        <f>IF($G351=1,0,AG351*('Other inputs'!$F$6/'Other inputs'!$F$5))</f>
        <v>0</v>
      </c>
      <c r="BB351" s="199">
        <f>IF($G351=1,0,AH351*('Other inputs'!$C$7/'Other inputs'!$C$6))</f>
        <v>0</v>
      </c>
      <c r="BC351" s="200">
        <f>IF($G351=1,0,AI351*('Other inputs'!$C$7/'Other inputs'!$C$6))</f>
        <v>2.0026441064283178</v>
      </c>
      <c r="BD351" s="200">
        <f>IF($G351=1,0,AJ351*('Other inputs'!$C$7/'Other inputs'!$C$6))</f>
        <v>0</v>
      </c>
      <c r="BE351" s="200">
        <f>IF($G351=1,0,AK351*('Other inputs'!$C$7/'Other inputs'!$C$6))</f>
        <v>0</v>
      </c>
      <c r="BF351" s="200">
        <f>IF($G351=1,0,AL351*('Other inputs'!$C$7/'Other inputs'!$C$6))</f>
        <v>0</v>
      </c>
      <c r="BG351" s="199">
        <f t="shared" si="80"/>
        <v>0</v>
      </c>
      <c r="BH351" s="200">
        <f t="shared" si="81"/>
        <v>2.0026441064283178</v>
      </c>
      <c r="BI351" s="200">
        <f t="shared" si="82"/>
        <v>0</v>
      </c>
      <c r="BJ351" s="200">
        <f t="shared" si="83"/>
        <v>0</v>
      </c>
      <c r="BK351" s="210">
        <f t="shared" si="84"/>
        <v>0</v>
      </c>
      <c r="BL351" s="200"/>
      <c r="BM351" s="199">
        <f>IF(D351=C$171,'Other inputs'!$C$13/1000000,SUM(AW351:BA351))</f>
        <v>0</v>
      </c>
      <c r="BN351" s="200">
        <f>IF(B351=$B$171,$AT$171*('Other inputs'!$C$7/'Other inputs'!$C$6),SUM(BB351:BF351))</f>
        <v>2.0026441064283178</v>
      </c>
      <c r="BO351" s="188">
        <f t="shared" si="85"/>
        <v>2.0026441064283178</v>
      </c>
    </row>
    <row r="352" spans="2:67">
      <c r="B352" s="121" t="str">
        <f>'KI 2019-20'!B353</f>
        <v>E1437</v>
      </c>
      <c r="C352" s="160" t="str">
        <f t="shared" si="72"/>
        <v>E1437</v>
      </c>
      <c r="D352" s="160" t="str">
        <f t="shared" si="73"/>
        <v>E1437</v>
      </c>
      <c r="E352" t="str">
        <f>INDEX('KI 2019-20'!D$9:D$383,MATCH($B352,'KI 2019-20'!$B$9:$B$383,0))</f>
        <v>SD</v>
      </c>
      <c r="F352" t="str">
        <f>INDEX('KI 2019-20'!E$9:E$383,MATCH($B352,'KI 2019-20'!$B$9:$B$383,0))</f>
        <v>P1914</v>
      </c>
      <c r="G352" s="119">
        <v>0</v>
      </c>
      <c r="H352" s="120" t="str">
        <f>INDEX('KI 2019-20'!F$9:F$383,MATCH($B352,'KI 2019-20'!$B$9:$B$383,0))</f>
        <v>Wealden</v>
      </c>
      <c r="I352" s="154">
        <f>_xlfn.IFNA(IF($B352=$B$382,0,INDEX('I.Supplementary 2019-20'!N$8:N$191,MATCH($B352,'I.Supplementary 2019-20'!$B$8:$B$191,0))),INDEX('KI 2019-20'!N$9:N$383,MATCH($B352,'KI 2019-20'!$B$9:$B$383,0)))</f>
        <v>0</v>
      </c>
      <c r="J352" s="153">
        <f>_xlfn.IFNA(IF($B352=$B$382,0,INDEX('I.Supplementary 2019-20'!O$8:O$191,MATCH($B352,'I.Supplementary 2019-20'!$B$8:$B$191,0))),INDEX('KI 2019-20'!O$9:O$383,MATCH($B352,'KI 2019-20'!$B$9:$B$383,0)))</f>
        <v>0</v>
      </c>
      <c r="K352" s="153">
        <f>_xlfn.IFNA(IF($B352=$B$382,0,INDEX('I.Supplementary 2019-20'!P$8:P$191,MATCH($B352,'I.Supplementary 2019-20'!$B$8:$B$191,0))),INDEX('KI 2019-20'!P$9:P$383,MATCH($B352,'KI 2019-20'!$B$9:$B$383,0)))</f>
        <v>0</v>
      </c>
      <c r="L352" s="153">
        <f>_xlfn.IFNA(IF($B352=$B$382,0,INDEX('I.Supplementary 2019-20'!Q$8:Q$191,MATCH($B352,'I.Supplementary 2019-20'!$B$8:$B$191,0))),INDEX('KI 2019-20'!Q$9:Q$383,MATCH($B352,'KI 2019-20'!$B$9:$B$383,0)))</f>
        <v>0</v>
      </c>
      <c r="M352" s="155">
        <f>_xlfn.IFNA(IF($B352=$B$382,0,INDEX('I.Supplementary 2019-20'!R$8:R$191,MATCH($B352,'I.Supplementary 2019-20'!$B$8:$B$191,0))),INDEX('KI 2019-20'!R$9:R$383,MATCH($B352,'KI 2019-20'!$B$9:$B$383,0)))</f>
        <v>0</v>
      </c>
      <c r="N352" s="153">
        <f>_xlfn.IFNA(IF($B352=$B$382,0,INDEX('I.Supplementary 2019-20'!S$8:S$191,MATCH($B352,'I.Supplementary 2019-20'!$B$8:$B$191,0))),INDEX('KI 2019-20'!S$9:S$383,MATCH($B352,'KI 2019-20'!$B$9:$B$383,0)))</f>
        <v>0</v>
      </c>
      <c r="O352" s="153">
        <f>_xlfn.IFNA(IF($B352=$B$382,0,INDEX('I.Supplementary 2019-20'!T$8:T$191,MATCH($B352,'I.Supplementary 2019-20'!$B$8:$B$191,0))),INDEX('KI 2019-20'!T$9:T$383,MATCH($B352,'KI 2019-20'!$B$9:$B$383,0)))</f>
        <v>2.9055339784880343</v>
      </c>
      <c r="P352" s="153">
        <f>_xlfn.IFNA(IF($B352=$B$382,0,INDEX('I.Supplementary 2019-20'!U$8:U$191,MATCH($B352,'I.Supplementary 2019-20'!$B$8:$B$191,0))),INDEX('KI 2019-20'!U$9:U$383,MATCH($B352,'KI 2019-20'!$B$9:$B$383,0)))</f>
        <v>0</v>
      </c>
      <c r="Q352" s="153">
        <f>_xlfn.IFNA(IF($B352=$B$382,0,INDEX('I.Supplementary 2019-20'!V$8:V$191,MATCH($B352,'I.Supplementary 2019-20'!$B$8:$B$191,0))),INDEX('KI 2019-20'!V$9:V$383,MATCH($B352,'KI 2019-20'!$B$9:$B$383,0)))</f>
        <v>0</v>
      </c>
      <c r="R352" s="155">
        <f>_xlfn.IFNA(IF($B352=$B$382,0,INDEX('I.Supplementary 2019-20'!W$8:W$191,MATCH($B352,'I.Supplementary 2019-20'!$B$8:$B$191,0))),INDEX('KI 2019-20'!W$9:W$383,MATCH($B352,'KI 2019-20'!$B$9:$B$383,0)))</f>
        <v>0</v>
      </c>
      <c r="S352" s="153">
        <f>_xlfn.IFNA(IF($B352=$B$382,0,INDEX('I.Supplementary 2019-20'!X$8:X$191,MATCH($B352,'I.Supplementary 2019-20'!$B$8:$B$191,0))),INDEX('KI 2019-20'!X$9:X$383,MATCH($B352,'KI 2019-20'!$B$9:$B$383,0)))</f>
        <v>0</v>
      </c>
      <c r="T352" s="153">
        <f>_xlfn.IFNA(IF($B352=$B$382,0,INDEX('I.Supplementary 2019-20'!Y$8:Y$191,MATCH($B352,'I.Supplementary 2019-20'!$B$8:$B$191,0))),INDEX('KI 2019-20'!Y$9:Y$383,MATCH($B352,'KI 2019-20'!$B$9:$B$383,0)))</f>
        <v>2.9055339784880343</v>
      </c>
      <c r="U352" s="153">
        <f>_xlfn.IFNA(IF($B352=$B$382,0,INDEX('I.Supplementary 2019-20'!Z$8:Z$191,MATCH($B352,'I.Supplementary 2019-20'!$B$8:$B$191,0))),INDEX('KI 2019-20'!Z$9:Z$383,MATCH($B352,'KI 2019-20'!$B$9:$B$383,0)))</f>
        <v>0</v>
      </c>
      <c r="V352" s="153">
        <f>_xlfn.IFNA(IF($B352=$B$382,0,INDEX('I.Supplementary 2019-20'!AA$8:AA$191,MATCH($B352,'I.Supplementary 2019-20'!$B$8:$B$191,0))),INDEX('KI 2019-20'!AA$9:AA$383,MATCH($B352,'KI 2019-20'!$B$9:$B$383,0)))</f>
        <v>0</v>
      </c>
      <c r="W352" s="155">
        <f>_xlfn.IFNA(IF($B352=$B$382,0,INDEX('I.Supplementary 2019-20'!AB$8:AB$191,MATCH($B352,'I.Supplementary 2019-20'!$B$8:$B$191,0))),INDEX('KI 2019-20'!AB$9:AB$383,MATCH($B352,'KI 2019-20'!$B$9:$B$383,0)))</f>
        <v>0</v>
      </c>
      <c r="Y352" s="154">
        <f>_xlfn.IFNA(IF($B352=$B$382,0,INDEX('I.Supplementary 2019-20'!$I$8:$I$191,MATCH($B352,'I.Supplementary 2019-20'!$B$8:$B$191,0))),INDEX('KI 2019-20'!$I$9:$I$383,MATCH($B352,'KI 2019-20'!$B$9:$B$383,0)))</f>
        <v>0</v>
      </c>
      <c r="Z352" s="153">
        <f>_xlfn.IFNA(IF($B352=$B$382,0,INDEX('I.Supplementary 2019-20'!$J$8:$J$191,MATCH($B352,'I.Supplementary 2019-20'!$B$8:$B$191,0))),INDEX('KI 2019-20'!$J$9:$J$383,MATCH($B352,'KI 2019-20'!$B$9:$B$383,0)))</f>
        <v>2.9055339784880343</v>
      </c>
      <c r="AA352" s="155">
        <f>_xlfn.IFNA(IF($B352=$B$382,0,INDEX('I.Supplementary 2019-20'!$H$8:$H$191,MATCH($B352,'I.Supplementary 2019-20'!$B$8:$B$191,0))),INDEX('KI 2019-20'!$H$9:$H$383,MATCH($B352,'KI 2019-20'!$B$9:$B$383,0)))</f>
        <v>2.9055339784880343</v>
      </c>
      <c r="AC352" s="156">
        <f>I352*('Other inputs'!$C$6/'Other inputs'!$C$5)</f>
        <v>0</v>
      </c>
      <c r="AD352" s="149">
        <f>IF(B352=$B$35,J352*('Other inputs'!$C$6/'Other inputs'!$C$5)-('Other inputs'!$C$18/1000000),J352*('Other inputs'!$C$6/'Other inputs'!$C$5))</f>
        <v>0</v>
      </c>
      <c r="AE352" s="149">
        <f>K352*('Other inputs'!$C$6/'Other inputs'!$C$5)</f>
        <v>0</v>
      </c>
      <c r="AF352" s="149">
        <f>L352*('Other inputs'!$C$6/'Other inputs'!$C$5)</f>
        <v>0</v>
      </c>
      <c r="AG352" s="188">
        <f>M352*('Other inputs'!$C$6/'Other inputs'!$C$5)</f>
        <v>0</v>
      </c>
      <c r="AH352" s="149">
        <f>N352*('Other inputs'!$C$6/'Other inputs'!$C$5)</f>
        <v>0</v>
      </c>
      <c r="AI352" s="149">
        <f>O352*('Other inputs'!$C$6/'Other inputs'!$C$5)</f>
        <v>2.9528746543086135</v>
      </c>
      <c r="AJ352" s="149">
        <f>P352*('Other inputs'!$C$6/'Other inputs'!$C$5)</f>
        <v>0</v>
      </c>
      <c r="AK352" s="149">
        <f>Q352*('Other inputs'!$C$6/'Other inputs'!$C$5)</f>
        <v>0</v>
      </c>
      <c r="AL352" s="188">
        <f>R352*('Other inputs'!$C$6/'Other inputs'!$C$5)</f>
        <v>0</v>
      </c>
      <c r="AM352" s="156">
        <f t="shared" si="74"/>
        <v>0</v>
      </c>
      <c r="AN352" s="149">
        <f t="shared" si="75"/>
        <v>2.9528746543086135</v>
      </c>
      <c r="AO352" s="149">
        <f t="shared" si="76"/>
        <v>0</v>
      </c>
      <c r="AP352" s="149">
        <f t="shared" si="77"/>
        <v>0</v>
      </c>
      <c r="AQ352" s="188">
        <f t="shared" si="78"/>
        <v>0</v>
      </c>
      <c r="AR352" s="149"/>
      <c r="AS352" s="156">
        <f>IF(D352=$C$171,'Other inputs'!$C$12/1000000,SUM(AC352:AG352))</f>
        <v>0</v>
      </c>
      <c r="AT352" s="200">
        <f>IF(D352=$C$171,$Z$171*('Other inputs'!$C$6/'Other inputs'!$C$5),SUM(AH352:AL352))</f>
        <v>2.9528746543086135</v>
      </c>
      <c r="AU352" s="210">
        <f t="shared" si="79"/>
        <v>2.9528746543086135</v>
      </c>
      <c r="AV352" s="214"/>
      <c r="AW352" s="199">
        <f>IF($G352=1,0,IF($B352=$B$172,AC352*('Other inputs'!$F$6/'Other inputs'!$F$5)-('Other inputs'!$C$28/1000000),AC352*('Other inputs'!$F$6/'Other inputs'!$F$5)))</f>
        <v>0</v>
      </c>
      <c r="AX352" s="200">
        <f>IF($G352=1,0,IF($B352=$B$172,AD352*('Other inputs'!$F$6/'Other inputs'!$F$5)-('Other inputs'!$C$29/1000000),AD352*('Other inputs'!$F$6/'Other inputs'!$F$5)))</f>
        <v>0</v>
      </c>
      <c r="AY352" s="200">
        <f>IF($G352=1,0,AE352*('Other inputs'!$F$6/'Other inputs'!$F$5))</f>
        <v>0</v>
      </c>
      <c r="AZ352" s="200">
        <f>IF($G352=1,0,AF352*('Other inputs'!$F$6/'Other inputs'!$F$5))</f>
        <v>0</v>
      </c>
      <c r="BA352" s="200">
        <f>IF($G352=1,0,AG352*('Other inputs'!$F$6/'Other inputs'!$F$5))</f>
        <v>0</v>
      </c>
      <c r="BB352" s="199">
        <f>IF($G352=1,0,AH352*('Other inputs'!$C$7/'Other inputs'!$C$6))</f>
        <v>0</v>
      </c>
      <c r="BC352" s="200">
        <f>IF($G352=1,0,AI352*('Other inputs'!$C$7/'Other inputs'!$C$6))</f>
        <v>2.9528746543086135</v>
      </c>
      <c r="BD352" s="200">
        <f>IF($G352=1,0,AJ352*('Other inputs'!$C$7/'Other inputs'!$C$6))</f>
        <v>0</v>
      </c>
      <c r="BE352" s="200">
        <f>IF($G352=1,0,AK352*('Other inputs'!$C$7/'Other inputs'!$C$6))</f>
        <v>0</v>
      </c>
      <c r="BF352" s="200">
        <f>IF($G352=1,0,AL352*('Other inputs'!$C$7/'Other inputs'!$C$6))</f>
        <v>0</v>
      </c>
      <c r="BG352" s="199">
        <f t="shared" si="80"/>
        <v>0</v>
      </c>
      <c r="BH352" s="200">
        <f t="shared" si="81"/>
        <v>2.9528746543086135</v>
      </c>
      <c r="BI352" s="200">
        <f t="shared" si="82"/>
        <v>0</v>
      </c>
      <c r="BJ352" s="200">
        <f t="shared" si="83"/>
        <v>0</v>
      </c>
      <c r="BK352" s="210">
        <f t="shared" si="84"/>
        <v>0</v>
      </c>
      <c r="BL352" s="200"/>
      <c r="BM352" s="199">
        <f>IF(D352=C$171,'Other inputs'!$C$13/1000000,SUM(AW352:BA352))</f>
        <v>0</v>
      </c>
      <c r="BN352" s="200">
        <f>IF(B352=$B$171,$AT$171*('Other inputs'!$C$7/'Other inputs'!$C$6),SUM(BB352:BF352))</f>
        <v>2.9528746543086135</v>
      </c>
      <c r="BO352" s="188">
        <f t="shared" si="85"/>
        <v>2.9528746543086135</v>
      </c>
    </row>
    <row r="353" spans="2:67">
      <c r="B353" s="121" t="str">
        <f>'KI 2019-20'!B354</f>
        <v>E2837</v>
      </c>
      <c r="C353" s="160" t="str">
        <f t="shared" si="72"/>
        <v>E2837</v>
      </c>
      <c r="D353" s="160" t="str">
        <f t="shared" si="73"/>
        <v>E2837</v>
      </c>
      <c r="E353" t="str">
        <f>INDEX('KI 2019-20'!D$9:D$383,MATCH($B353,'KI 2019-20'!$B$9:$B$383,0))</f>
        <v>SD</v>
      </c>
      <c r="F353" t="str">
        <f>INDEX('KI 2019-20'!E$9:E$383,MATCH($B353,'KI 2019-20'!$B$9:$B$383,0))</f>
        <v>P1907</v>
      </c>
      <c r="G353" s="119">
        <v>2</v>
      </c>
      <c r="H353" s="120" t="str">
        <f>INDEX('KI 2019-20'!F$9:F$383,MATCH($B353,'KI 2019-20'!$B$9:$B$383,0))</f>
        <v>Wellingborough</v>
      </c>
      <c r="I353" s="154">
        <f>_xlfn.IFNA(IF($B353=$B$382,0,INDEX('I.Supplementary 2019-20'!N$8:N$191,MATCH($B353,'I.Supplementary 2019-20'!$B$8:$B$191,0))),INDEX('KI 2019-20'!N$9:N$383,MATCH($B353,'KI 2019-20'!$B$9:$B$383,0)))</f>
        <v>0</v>
      </c>
      <c r="J353" s="153">
        <f>_xlfn.IFNA(IF($B353=$B$382,0,INDEX('I.Supplementary 2019-20'!O$8:O$191,MATCH($B353,'I.Supplementary 2019-20'!$B$8:$B$191,0))),INDEX('KI 2019-20'!O$9:O$383,MATCH($B353,'KI 2019-20'!$B$9:$B$383,0)))</f>
        <v>0.22328738207230064</v>
      </c>
      <c r="K353" s="153">
        <f>_xlfn.IFNA(IF($B353=$B$382,0,INDEX('I.Supplementary 2019-20'!P$8:P$191,MATCH($B353,'I.Supplementary 2019-20'!$B$8:$B$191,0))),INDEX('KI 2019-20'!P$9:P$383,MATCH($B353,'KI 2019-20'!$B$9:$B$383,0)))</f>
        <v>0</v>
      </c>
      <c r="L353" s="153">
        <f>_xlfn.IFNA(IF($B353=$B$382,0,INDEX('I.Supplementary 2019-20'!Q$8:Q$191,MATCH($B353,'I.Supplementary 2019-20'!$B$8:$B$191,0))),INDEX('KI 2019-20'!Q$9:Q$383,MATCH($B353,'KI 2019-20'!$B$9:$B$383,0)))</f>
        <v>0</v>
      </c>
      <c r="M353" s="155">
        <f>_xlfn.IFNA(IF($B353=$B$382,0,INDEX('I.Supplementary 2019-20'!R$8:R$191,MATCH($B353,'I.Supplementary 2019-20'!$B$8:$B$191,0))),INDEX('KI 2019-20'!R$9:R$383,MATCH($B353,'KI 2019-20'!$B$9:$B$383,0)))</f>
        <v>0</v>
      </c>
      <c r="N353" s="153">
        <f>_xlfn.IFNA(IF($B353=$B$382,0,INDEX('I.Supplementary 2019-20'!S$8:S$191,MATCH($B353,'I.Supplementary 2019-20'!$B$8:$B$191,0))),INDEX('KI 2019-20'!S$9:S$383,MATCH($B353,'KI 2019-20'!$B$9:$B$383,0)))</f>
        <v>0</v>
      </c>
      <c r="O353" s="153">
        <f>_xlfn.IFNA(IF($B353=$B$382,0,INDEX('I.Supplementary 2019-20'!T$8:T$191,MATCH($B353,'I.Supplementary 2019-20'!$B$8:$B$191,0))),INDEX('KI 2019-20'!T$9:T$383,MATCH($B353,'KI 2019-20'!$B$9:$B$383,0)))</f>
        <v>2.3816560281245507</v>
      </c>
      <c r="P353" s="153">
        <f>_xlfn.IFNA(IF($B353=$B$382,0,INDEX('I.Supplementary 2019-20'!U$8:U$191,MATCH($B353,'I.Supplementary 2019-20'!$B$8:$B$191,0))),INDEX('KI 2019-20'!U$9:U$383,MATCH($B353,'KI 2019-20'!$B$9:$B$383,0)))</f>
        <v>0</v>
      </c>
      <c r="Q353" s="153">
        <f>_xlfn.IFNA(IF($B353=$B$382,0,INDEX('I.Supplementary 2019-20'!V$8:V$191,MATCH($B353,'I.Supplementary 2019-20'!$B$8:$B$191,0))),INDEX('KI 2019-20'!V$9:V$383,MATCH($B353,'KI 2019-20'!$B$9:$B$383,0)))</f>
        <v>0</v>
      </c>
      <c r="R353" s="155">
        <f>_xlfn.IFNA(IF($B353=$B$382,0,INDEX('I.Supplementary 2019-20'!W$8:W$191,MATCH($B353,'I.Supplementary 2019-20'!$B$8:$B$191,0))),INDEX('KI 2019-20'!W$9:W$383,MATCH($B353,'KI 2019-20'!$B$9:$B$383,0)))</f>
        <v>0</v>
      </c>
      <c r="S353" s="153">
        <f>_xlfn.IFNA(IF($B353=$B$382,0,INDEX('I.Supplementary 2019-20'!X$8:X$191,MATCH($B353,'I.Supplementary 2019-20'!$B$8:$B$191,0))),INDEX('KI 2019-20'!X$9:X$383,MATCH($B353,'KI 2019-20'!$B$9:$B$383,0)))</f>
        <v>0</v>
      </c>
      <c r="T353" s="153">
        <f>_xlfn.IFNA(IF($B353=$B$382,0,INDEX('I.Supplementary 2019-20'!Y$8:Y$191,MATCH($B353,'I.Supplementary 2019-20'!$B$8:$B$191,0))),INDEX('KI 2019-20'!Y$9:Y$383,MATCH($B353,'KI 2019-20'!$B$9:$B$383,0)))</f>
        <v>2.6049434101968516</v>
      </c>
      <c r="U353" s="153">
        <f>_xlfn.IFNA(IF($B353=$B$382,0,INDEX('I.Supplementary 2019-20'!Z$8:Z$191,MATCH($B353,'I.Supplementary 2019-20'!$B$8:$B$191,0))),INDEX('KI 2019-20'!Z$9:Z$383,MATCH($B353,'KI 2019-20'!$B$9:$B$383,0)))</f>
        <v>0</v>
      </c>
      <c r="V353" s="153">
        <f>_xlfn.IFNA(IF($B353=$B$382,0,INDEX('I.Supplementary 2019-20'!AA$8:AA$191,MATCH($B353,'I.Supplementary 2019-20'!$B$8:$B$191,0))),INDEX('KI 2019-20'!AA$9:AA$383,MATCH($B353,'KI 2019-20'!$B$9:$B$383,0)))</f>
        <v>0</v>
      </c>
      <c r="W353" s="155">
        <f>_xlfn.IFNA(IF($B353=$B$382,0,INDEX('I.Supplementary 2019-20'!AB$8:AB$191,MATCH($B353,'I.Supplementary 2019-20'!$B$8:$B$191,0))),INDEX('KI 2019-20'!AB$9:AB$383,MATCH($B353,'KI 2019-20'!$B$9:$B$383,0)))</f>
        <v>0</v>
      </c>
      <c r="Y353" s="154">
        <f>_xlfn.IFNA(IF($B353=$B$382,0,INDEX('I.Supplementary 2019-20'!$I$8:$I$191,MATCH($B353,'I.Supplementary 2019-20'!$B$8:$B$191,0))),INDEX('KI 2019-20'!$I$9:$I$383,MATCH($B353,'KI 2019-20'!$B$9:$B$383,0)))</f>
        <v>0.22328738207230064</v>
      </c>
      <c r="Z353" s="153">
        <f>_xlfn.IFNA(IF($B353=$B$382,0,INDEX('I.Supplementary 2019-20'!$J$8:$J$191,MATCH($B353,'I.Supplementary 2019-20'!$B$8:$B$191,0))),INDEX('KI 2019-20'!$J$9:$J$383,MATCH($B353,'KI 2019-20'!$B$9:$B$383,0)))</f>
        <v>2.3816560281245507</v>
      </c>
      <c r="AA353" s="155">
        <f>_xlfn.IFNA(IF($B353=$B$382,0,INDEX('I.Supplementary 2019-20'!$H$8:$H$191,MATCH($B353,'I.Supplementary 2019-20'!$B$8:$B$191,0))),INDEX('KI 2019-20'!$H$9:$H$383,MATCH($B353,'KI 2019-20'!$B$9:$B$383,0)))</f>
        <v>2.6049434101968516</v>
      </c>
      <c r="AC353" s="156">
        <f>I353*('Other inputs'!$C$6/'Other inputs'!$C$5)</f>
        <v>0</v>
      </c>
      <c r="AD353" s="149">
        <f>IF(B353=$B$35,J353*('Other inputs'!$C$6/'Other inputs'!$C$5)-('Other inputs'!$C$18/1000000),J353*('Other inputs'!$C$6/'Other inputs'!$C$5))</f>
        <v>0.22692546569058661</v>
      </c>
      <c r="AE353" s="149">
        <f>K353*('Other inputs'!$C$6/'Other inputs'!$C$5)</f>
        <v>0</v>
      </c>
      <c r="AF353" s="149">
        <f>L353*('Other inputs'!$C$6/'Other inputs'!$C$5)</f>
        <v>0</v>
      </c>
      <c r="AG353" s="188">
        <f>M353*('Other inputs'!$C$6/'Other inputs'!$C$5)</f>
        <v>0</v>
      </c>
      <c r="AH353" s="149">
        <f>N353*('Other inputs'!$C$6/'Other inputs'!$C$5)</f>
        <v>0</v>
      </c>
      <c r="AI353" s="149">
        <f>O353*('Other inputs'!$C$6/'Other inputs'!$C$5)</f>
        <v>2.4204610143261727</v>
      </c>
      <c r="AJ353" s="149">
        <f>P353*('Other inputs'!$C$6/'Other inputs'!$C$5)</f>
        <v>0</v>
      </c>
      <c r="AK353" s="149">
        <f>Q353*('Other inputs'!$C$6/'Other inputs'!$C$5)</f>
        <v>0</v>
      </c>
      <c r="AL353" s="188">
        <f>R353*('Other inputs'!$C$6/'Other inputs'!$C$5)</f>
        <v>0</v>
      </c>
      <c r="AM353" s="156">
        <f t="shared" si="74"/>
        <v>0</v>
      </c>
      <c r="AN353" s="149">
        <f t="shared" si="75"/>
        <v>2.6473864800167592</v>
      </c>
      <c r="AO353" s="149">
        <f t="shared" si="76"/>
        <v>0</v>
      </c>
      <c r="AP353" s="149">
        <f t="shared" si="77"/>
        <v>0</v>
      </c>
      <c r="AQ353" s="188">
        <f t="shared" si="78"/>
        <v>0</v>
      </c>
      <c r="AR353" s="149"/>
      <c r="AS353" s="156">
        <f>IF(D353=$C$171,'Other inputs'!$C$12/1000000,SUM(AC353:AG353))</f>
        <v>0.22692546569058661</v>
      </c>
      <c r="AT353" s="200">
        <f>IF(D353=$C$171,$Z$171*('Other inputs'!$C$6/'Other inputs'!$C$5),SUM(AH353:AL353))</f>
        <v>2.4204610143261727</v>
      </c>
      <c r="AU353" s="210">
        <f t="shared" si="79"/>
        <v>2.6473864800167592</v>
      </c>
      <c r="AV353" s="214"/>
      <c r="AW353" s="199">
        <f>IF($G353=1,0,IF($B353=$B$172,AC353*('Other inputs'!$F$6/'Other inputs'!$F$5)-('Other inputs'!$C$28/1000000),AC353*('Other inputs'!$F$6/'Other inputs'!$F$5)))</f>
        <v>0</v>
      </c>
      <c r="AX353" s="200">
        <f>IF($G353=1,0,IF($B353=$B$172,AD353*('Other inputs'!$F$6/'Other inputs'!$F$5)-('Other inputs'!$C$29/1000000),AD353*('Other inputs'!$F$6/'Other inputs'!$F$5)))</f>
        <v>0.22818035305846079</v>
      </c>
      <c r="AY353" s="200">
        <f>IF($G353=1,0,AE353*('Other inputs'!$F$6/'Other inputs'!$F$5))</f>
        <v>0</v>
      </c>
      <c r="AZ353" s="200">
        <f>IF($G353=1,0,AF353*('Other inputs'!$F$6/'Other inputs'!$F$5))</f>
        <v>0</v>
      </c>
      <c r="BA353" s="200">
        <f>IF($G353=1,0,AG353*('Other inputs'!$F$6/'Other inputs'!$F$5))</f>
        <v>0</v>
      </c>
      <c r="BB353" s="199">
        <f>IF($G353=1,0,AH353*('Other inputs'!$C$7/'Other inputs'!$C$6))</f>
        <v>0</v>
      </c>
      <c r="BC353" s="200">
        <f>IF($G353=1,0,AI353*('Other inputs'!$C$7/'Other inputs'!$C$6))</f>
        <v>2.4204610143261727</v>
      </c>
      <c r="BD353" s="200">
        <f>IF($G353=1,0,AJ353*('Other inputs'!$C$7/'Other inputs'!$C$6))</f>
        <v>0</v>
      </c>
      <c r="BE353" s="200">
        <f>IF($G353=1,0,AK353*('Other inputs'!$C$7/'Other inputs'!$C$6))</f>
        <v>0</v>
      </c>
      <c r="BF353" s="200">
        <f>IF($G353=1,0,AL353*('Other inputs'!$C$7/'Other inputs'!$C$6))</f>
        <v>0</v>
      </c>
      <c r="BG353" s="199">
        <f t="shared" si="80"/>
        <v>0</v>
      </c>
      <c r="BH353" s="200">
        <f t="shared" si="81"/>
        <v>2.6486413673846334</v>
      </c>
      <c r="BI353" s="200">
        <f t="shared" si="82"/>
        <v>0</v>
      </c>
      <c r="BJ353" s="200">
        <f t="shared" si="83"/>
        <v>0</v>
      </c>
      <c r="BK353" s="210">
        <f t="shared" si="84"/>
        <v>0</v>
      </c>
      <c r="BL353" s="200"/>
      <c r="BM353" s="199">
        <f>IF(D353=C$171,'Other inputs'!$C$13/1000000,SUM(AW353:BA353))</f>
        <v>0.22818035305846079</v>
      </c>
      <c r="BN353" s="200">
        <f>IF(B353=$B$171,$AT$171*('Other inputs'!$C$7/'Other inputs'!$C$6),SUM(BB353:BF353))</f>
        <v>2.4204610143261727</v>
      </c>
      <c r="BO353" s="188">
        <f t="shared" si="85"/>
        <v>2.6486413673846334</v>
      </c>
    </row>
    <row r="354" spans="2:67">
      <c r="B354" s="121" t="str">
        <f>'KI 2019-20'!B355</f>
        <v>E1940</v>
      </c>
      <c r="C354" s="160" t="str">
        <f t="shared" si="72"/>
        <v>E1940</v>
      </c>
      <c r="D354" s="160" t="str">
        <f t="shared" si="73"/>
        <v>E1940</v>
      </c>
      <c r="E354" t="str">
        <f>INDEX('KI 2019-20'!D$9:D$383,MATCH($B354,'KI 2019-20'!$B$9:$B$383,0))</f>
        <v>SD</v>
      </c>
      <c r="F354" t="str">
        <f>INDEX('KI 2019-20'!E$9:E$383,MATCH($B354,'KI 2019-20'!$B$9:$B$383,0))</f>
        <v>P1905</v>
      </c>
      <c r="G354" s="119">
        <v>0</v>
      </c>
      <c r="H354" s="120" t="str">
        <f>INDEX('KI 2019-20'!F$9:F$383,MATCH($B354,'KI 2019-20'!$B$9:$B$383,0))</f>
        <v>Welwyn Hatfield</v>
      </c>
      <c r="I354" s="154">
        <f>_xlfn.IFNA(IF($B354=$B$382,0,INDEX('I.Supplementary 2019-20'!N$8:N$191,MATCH($B354,'I.Supplementary 2019-20'!$B$8:$B$191,0))),INDEX('KI 2019-20'!N$9:N$383,MATCH($B354,'KI 2019-20'!$B$9:$B$383,0)))</f>
        <v>0</v>
      </c>
      <c r="J354" s="153">
        <f>_xlfn.IFNA(IF($B354=$B$382,0,INDEX('I.Supplementary 2019-20'!O$8:O$191,MATCH($B354,'I.Supplementary 2019-20'!$B$8:$B$191,0))),INDEX('KI 2019-20'!O$9:O$383,MATCH($B354,'KI 2019-20'!$B$9:$B$383,0)))</f>
        <v>0</v>
      </c>
      <c r="K354" s="153">
        <f>_xlfn.IFNA(IF($B354=$B$382,0,INDEX('I.Supplementary 2019-20'!P$8:P$191,MATCH($B354,'I.Supplementary 2019-20'!$B$8:$B$191,0))),INDEX('KI 2019-20'!P$9:P$383,MATCH($B354,'KI 2019-20'!$B$9:$B$383,0)))</f>
        <v>0</v>
      </c>
      <c r="L354" s="153">
        <f>_xlfn.IFNA(IF($B354=$B$382,0,INDEX('I.Supplementary 2019-20'!Q$8:Q$191,MATCH($B354,'I.Supplementary 2019-20'!$B$8:$B$191,0))),INDEX('KI 2019-20'!Q$9:Q$383,MATCH($B354,'KI 2019-20'!$B$9:$B$383,0)))</f>
        <v>0</v>
      </c>
      <c r="M354" s="155">
        <f>_xlfn.IFNA(IF($B354=$B$382,0,INDEX('I.Supplementary 2019-20'!R$8:R$191,MATCH($B354,'I.Supplementary 2019-20'!$B$8:$B$191,0))),INDEX('KI 2019-20'!R$9:R$383,MATCH($B354,'KI 2019-20'!$B$9:$B$383,0)))</f>
        <v>0</v>
      </c>
      <c r="N354" s="153">
        <f>_xlfn.IFNA(IF($B354=$B$382,0,INDEX('I.Supplementary 2019-20'!S$8:S$191,MATCH($B354,'I.Supplementary 2019-20'!$B$8:$B$191,0))),INDEX('KI 2019-20'!S$9:S$383,MATCH($B354,'KI 2019-20'!$B$9:$B$383,0)))</f>
        <v>0</v>
      </c>
      <c r="O354" s="153">
        <f>_xlfn.IFNA(IF($B354=$B$382,0,INDEX('I.Supplementary 2019-20'!T$8:T$191,MATCH($B354,'I.Supplementary 2019-20'!$B$8:$B$191,0))),INDEX('KI 2019-20'!T$9:T$383,MATCH($B354,'KI 2019-20'!$B$9:$B$383,0)))</f>
        <v>2.8642481438250655</v>
      </c>
      <c r="P354" s="153">
        <f>_xlfn.IFNA(IF($B354=$B$382,0,INDEX('I.Supplementary 2019-20'!U$8:U$191,MATCH($B354,'I.Supplementary 2019-20'!$B$8:$B$191,0))),INDEX('KI 2019-20'!U$9:U$383,MATCH($B354,'KI 2019-20'!$B$9:$B$383,0)))</f>
        <v>0</v>
      </c>
      <c r="Q354" s="153">
        <f>_xlfn.IFNA(IF($B354=$B$382,0,INDEX('I.Supplementary 2019-20'!V$8:V$191,MATCH($B354,'I.Supplementary 2019-20'!$B$8:$B$191,0))),INDEX('KI 2019-20'!V$9:V$383,MATCH($B354,'KI 2019-20'!$B$9:$B$383,0)))</f>
        <v>0</v>
      </c>
      <c r="R354" s="155">
        <f>_xlfn.IFNA(IF($B354=$B$382,0,INDEX('I.Supplementary 2019-20'!W$8:W$191,MATCH($B354,'I.Supplementary 2019-20'!$B$8:$B$191,0))),INDEX('KI 2019-20'!W$9:W$383,MATCH($B354,'KI 2019-20'!$B$9:$B$383,0)))</f>
        <v>0</v>
      </c>
      <c r="S354" s="153">
        <f>_xlfn.IFNA(IF($B354=$B$382,0,INDEX('I.Supplementary 2019-20'!X$8:X$191,MATCH($B354,'I.Supplementary 2019-20'!$B$8:$B$191,0))),INDEX('KI 2019-20'!X$9:X$383,MATCH($B354,'KI 2019-20'!$B$9:$B$383,0)))</f>
        <v>0</v>
      </c>
      <c r="T354" s="153">
        <f>_xlfn.IFNA(IF($B354=$B$382,0,INDEX('I.Supplementary 2019-20'!Y$8:Y$191,MATCH($B354,'I.Supplementary 2019-20'!$B$8:$B$191,0))),INDEX('KI 2019-20'!Y$9:Y$383,MATCH($B354,'KI 2019-20'!$B$9:$B$383,0)))</f>
        <v>2.8642481438250655</v>
      </c>
      <c r="U354" s="153">
        <f>_xlfn.IFNA(IF($B354=$B$382,0,INDEX('I.Supplementary 2019-20'!Z$8:Z$191,MATCH($B354,'I.Supplementary 2019-20'!$B$8:$B$191,0))),INDEX('KI 2019-20'!Z$9:Z$383,MATCH($B354,'KI 2019-20'!$B$9:$B$383,0)))</f>
        <v>0</v>
      </c>
      <c r="V354" s="153">
        <f>_xlfn.IFNA(IF($B354=$B$382,0,INDEX('I.Supplementary 2019-20'!AA$8:AA$191,MATCH($B354,'I.Supplementary 2019-20'!$B$8:$B$191,0))),INDEX('KI 2019-20'!AA$9:AA$383,MATCH($B354,'KI 2019-20'!$B$9:$B$383,0)))</f>
        <v>0</v>
      </c>
      <c r="W354" s="155">
        <f>_xlfn.IFNA(IF($B354=$B$382,0,INDEX('I.Supplementary 2019-20'!AB$8:AB$191,MATCH($B354,'I.Supplementary 2019-20'!$B$8:$B$191,0))),INDEX('KI 2019-20'!AB$9:AB$383,MATCH($B354,'KI 2019-20'!$B$9:$B$383,0)))</f>
        <v>0</v>
      </c>
      <c r="Y354" s="154">
        <f>_xlfn.IFNA(IF($B354=$B$382,0,INDEX('I.Supplementary 2019-20'!$I$8:$I$191,MATCH($B354,'I.Supplementary 2019-20'!$B$8:$B$191,0))),INDEX('KI 2019-20'!$I$9:$I$383,MATCH($B354,'KI 2019-20'!$B$9:$B$383,0)))</f>
        <v>0</v>
      </c>
      <c r="Z354" s="153">
        <f>_xlfn.IFNA(IF($B354=$B$382,0,INDEX('I.Supplementary 2019-20'!$J$8:$J$191,MATCH($B354,'I.Supplementary 2019-20'!$B$8:$B$191,0))),INDEX('KI 2019-20'!$J$9:$J$383,MATCH($B354,'KI 2019-20'!$B$9:$B$383,0)))</f>
        <v>2.8642481438250655</v>
      </c>
      <c r="AA354" s="155">
        <f>_xlfn.IFNA(IF($B354=$B$382,0,INDEX('I.Supplementary 2019-20'!$H$8:$H$191,MATCH($B354,'I.Supplementary 2019-20'!$B$8:$B$191,0))),INDEX('KI 2019-20'!$H$9:$H$383,MATCH($B354,'KI 2019-20'!$B$9:$B$383,0)))</f>
        <v>2.8642481438250655</v>
      </c>
      <c r="AC354" s="156">
        <f>I354*('Other inputs'!$C$6/'Other inputs'!$C$5)</f>
        <v>0</v>
      </c>
      <c r="AD354" s="149">
        <f>IF(B354=$B$35,J354*('Other inputs'!$C$6/'Other inputs'!$C$5)-('Other inputs'!$C$18/1000000),J354*('Other inputs'!$C$6/'Other inputs'!$C$5))</f>
        <v>0</v>
      </c>
      <c r="AE354" s="149">
        <f>K354*('Other inputs'!$C$6/'Other inputs'!$C$5)</f>
        <v>0</v>
      </c>
      <c r="AF354" s="149">
        <f>L354*('Other inputs'!$C$6/'Other inputs'!$C$5)</f>
        <v>0</v>
      </c>
      <c r="AG354" s="188">
        <f>M354*('Other inputs'!$C$6/'Other inputs'!$C$5)</f>
        <v>0</v>
      </c>
      <c r="AH354" s="149">
        <f>N354*('Other inputs'!$C$6/'Other inputs'!$C$5)</f>
        <v>0</v>
      </c>
      <c r="AI354" s="149">
        <f>O354*('Other inputs'!$C$6/'Other inputs'!$C$5)</f>
        <v>2.910916138021808</v>
      </c>
      <c r="AJ354" s="149">
        <f>P354*('Other inputs'!$C$6/'Other inputs'!$C$5)</f>
        <v>0</v>
      </c>
      <c r="AK354" s="149">
        <f>Q354*('Other inputs'!$C$6/'Other inputs'!$C$5)</f>
        <v>0</v>
      </c>
      <c r="AL354" s="188">
        <f>R354*('Other inputs'!$C$6/'Other inputs'!$C$5)</f>
        <v>0</v>
      </c>
      <c r="AM354" s="156">
        <f t="shared" si="74"/>
        <v>0</v>
      </c>
      <c r="AN354" s="149">
        <f t="shared" si="75"/>
        <v>2.910916138021808</v>
      </c>
      <c r="AO354" s="149">
        <f t="shared" si="76"/>
        <v>0</v>
      </c>
      <c r="AP354" s="149">
        <f t="shared" si="77"/>
        <v>0</v>
      </c>
      <c r="AQ354" s="188">
        <f t="shared" si="78"/>
        <v>0</v>
      </c>
      <c r="AR354" s="149"/>
      <c r="AS354" s="156">
        <f>IF(D354=$C$171,'Other inputs'!$C$12/1000000,SUM(AC354:AG354))</f>
        <v>0</v>
      </c>
      <c r="AT354" s="200">
        <f>IF(D354=$C$171,$Z$171*('Other inputs'!$C$6/'Other inputs'!$C$5),SUM(AH354:AL354))</f>
        <v>2.910916138021808</v>
      </c>
      <c r="AU354" s="210">
        <f t="shared" si="79"/>
        <v>2.910916138021808</v>
      </c>
      <c r="AV354" s="214"/>
      <c r="AW354" s="199">
        <f>IF($G354=1,0,IF($B354=$B$172,AC354*('Other inputs'!$F$6/'Other inputs'!$F$5)-('Other inputs'!$C$28/1000000),AC354*('Other inputs'!$F$6/'Other inputs'!$F$5)))</f>
        <v>0</v>
      </c>
      <c r="AX354" s="200">
        <f>IF($G354=1,0,IF($B354=$B$172,AD354*('Other inputs'!$F$6/'Other inputs'!$F$5)-('Other inputs'!$C$29/1000000),AD354*('Other inputs'!$F$6/'Other inputs'!$F$5)))</f>
        <v>0</v>
      </c>
      <c r="AY354" s="200">
        <f>IF($G354=1,0,AE354*('Other inputs'!$F$6/'Other inputs'!$F$5))</f>
        <v>0</v>
      </c>
      <c r="AZ354" s="200">
        <f>IF($G354=1,0,AF354*('Other inputs'!$F$6/'Other inputs'!$F$5))</f>
        <v>0</v>
      </c>
      <c r="BA354" s="200">
        <f>IF($G354=1,0,AG354*('Other inputs'!$F$6/'Other inputs'!$F$5))</f>
        <v>0</v>
      </c>
      <c r="BB354" s="199">
        <f>IF($G354=1,0,AH354*('Other inputs'!$C$7/'Other inputs'!$C$6))</f>
        <v>0</v>
      </c>
      <c r="BC354" s="200">
        <f>IF($G354=1,0,AI354*('Other inputs'!$C$7/'Other inputs'!$C$6))</f>
        <v>2.910916138021808</v>
      </c>
      <c r="BD354" s="200">
        <f>IF($G354=1,0,AJ354*('Other inputs'!$C$7/'Other inputs'!$C$6))</f>
        <v>0</v>
      </c>
      <c r="BE354" s="200">
        <f>IF($G354=1,0,AK354*('Other inputs'!$C$7/'Other inputs'!$C$6))</f>
        <v>0</v>
      </c>
      <c r="BF354" s="200">
        <f>IF($G354=1,0,AL354*('Other inputs'!$C$7/'Other inputs'!$C$6))</f>
        <v>0</v>
      </c>
      <c r="BG354" s="199">
        <f t="shared" si="80"/>
        <v>0</v>
      </c>
      <c r="BH354" s="200">
        <f t="shared" si="81"/>
        <v>2.910916138021808</v>
      </c>
      <c r="BI354" s="200">
        <f t="shared" si="82"/>
        <v>0</v>
      </c>
      <c r="BJ354" s="200">
        <f t="shared" si="83"/>
        <v>0</v>
      </c>
      <c r="BK354" s="210">
        <f t="shared" si="84"/>
        <v>0</v>
      </c>
      <c r="BL354" s="200"/>
      <c r="BM354" s="199">
        <f>IF(D354=C$171,'Other inputs'!$C$13/1000000,SUM(AW354:BA354))</f>
        <v>0</v>
      </c>
      <c r="BN354" s="200">
        <f>IF(B354=$B$171,$AT$171*('Other inputs'!$C$7/'Other inputs'!$C$6),SUM(BB354:BF354))</f>
        <v>2.910916138021808</v>
      </c>
      <c r="BO354" s="188">
        <f t="shared" si="85"/>
        <v>2.910916138021808</v>
      </c>
    </row>
    <row r="355" spans="2:67">
      <c r="B355" s="121" t="str">
        <f>'KI 2019-20'!B356</f>
        <v>E0302</v>
      </c>
      <c r="C355" s="160" t="str">
        <f t="shared" si="72"/>
        <v>E0302</v>
      </c>
      <c r="D355" s="160" t="str">
        <f t="shared" si="73"/>
        <v>E0302</v>
      </c>
      <c r="E355" t="str">
        <f>INDEX('KI 2019-20'!D$9:D$383,MATCH($B355,'KI 2019-20'!$B$9:$B$383,0))</f>
        <v>UNINFIR</v>
      </c>
      <c r="F355" t="str">
        <f>INDEX('KI 2019-20'!E$9:E$383,MATCH($B355,'KI 2019-20'!$B$9:$B$383,0))</f>
        <v>P1916</v>
      </c>
      <c r="G355" s="119">
        <v>0</v>
      </c>
      <c r="H355" s="120" t="str">
        <f>INDEX('KI 2019-20'!F$9:F$383,MATCH($B355,'KI 2019-20'!$B$9:$B$383,0))</f>
        <v>West Berkshire</v>
      </c>
      <c r="I355" s="154">
        <f>_xlfn.IFNA(IF($B355=$B$382,0,INDEX('I.Supplementary 2019-20'!N$8:N$191,MATCH($B355,'I.Supplementary 2019-20'!$B$8:$B$191,0))),INDEX('KI 2019-20'!N$9:N$383,MATCH($B355,'KI 2019-20'!$B$9:$B$383,0)))</f>
        <v>0</v>
      </c>
      <c r="J355" s="153">
        <f>_xlfn.IFNA(IF($B355=$B$382,0,INDEX('I.Supplementary 2019-20'!O$8:O$191,MATCH($B355,'I.Supplementary 2019-20'!$B$8:$B$191,0))),INDEX('KI 2019-20'!O$9:O$383,MATCH($B355,'KI 2019-20'!$B$9:$B$383,0)))</f>
        <v>0</v>
      </c>
      <c r="K355" s="153">
        <f>_xlfn.IFNA(IF($B355=$B$382,0,INDEX('I.Supplementary 2019-20'!P$8:P$191,MATCH($B355,'I.Supplementary 2019-20'!$B$8:$B$191,0))),INDEX('KI 2019-20'!P$9:P$383,MATCH($B355,'KI 2019-20'!$B$9:$B$383,0)))</f>
        <v>0</v>
      </c>
      <c r="L355" s="153">
        <f>_xlfn.IFNA(IF($B355=$B$382,0,INDEX('I.Supplementary 2019-20'!Q$8:Q$191,MATCH($B355,'I.Supplementary 2019-20'!$B$8:$B$191,0))),INDEX('KI 2019-20'!Q$9:Q$383,MATCH($B355,'KI 2019-20'!$B$9:$B$383,0)))</f>
        <v>0</v>
      </c>
      <c r="M355" s="155">
        <f>_xlfn.IFNA(IF($B355=$B$382,0,INDEX('I.Supplementary 2019-20'!R$8:R$191,MATCH($B355,'I.Supplementary 2019-20'!$B$8:$B$191,0))),INDEX('KI 2019-20'!R$9:R$383,MATCH($B355,'KI 2019-20'!$B$9:$B$383,0)))</f>
        <v>0</v>
      </c>
      <c r="N355" s="153">
        <f>_xlfn.IFNA(IF($B355=$B$382,0,INDEX('I.Supplementary 2019-20'!S$8:S$191,MATCH($B355,'I.Supplementary 2019-20'!$B$8:$B$191,0))),INDEX('KI 2019-20'!S$9:S$383,MATCH($B355,'KI 2019-20'!$B$9:$B$383,0)))</f>
        <v>13.309615083808747</v>
      </c>
      <c r="O355" s="153">
        <f>_xlfn.IFNA(IF($B355=$B$382,0,INDEX('I.Supplementary 2019-20'!T$8:T$191,MATCH($B355,'I.Supplementary 2019-20'!$B$8:$B$191,0))),INDEX('KI 2019-20'!T$9:T$383,MATCH($B355,'KI 2019-20'!$B$9:$B$383,0)))</f>
        <v>4.5010333134019458</v>
      </c>
      <c r="P355" s="153">
        <f>_xlfn.IFNA(IF($B355=$B$382,0,INDEX('I.Supplementary 2019-20'!U$8:U$191,MATCH($B355,'I.Supplementary 2019-20'!$B$8:$B$191,0))),INDEX('KI 2019-20'!U$9:U$383,MATCH($B355,'KI 2019-20'!$B$9:$B$383,0)))</f>
        <v>0</v>
      </c>
      <c r="Q355" s="153">
        <f>_xlfn.IFNA(IF($B355=$B$382,0,INDEX('I.Supplementary 2019-20'!V$8:V$191,MATCH($B355,'I.Supplementary 2019-20'!$B$8:$B$191,0))),INDEX('KI 2019-20'!V$9:V$383,MATCH($B355,'KI 2019-20'!$B$9:$B$383,0)))</f>
        <v>0</v>
      </c>
      <c r="R355" s="155">
        <f>_xlfn.IFNA(IF($B355=$B$382,0,INDEX('I.Supplementary 2019-20'!W$8:W$191,MATCH($B355,'I.Supplementary 2019-20'!$B$8:$B$191,0))),INDEX('KI 2019-20'!W$9:W$383,MATCH($B355,'KI 2019-20'!$B$9:$B$383,0)))</f>
        <v>0</v>
      </c>
      <c r="S355" s="153">
        <f>_xlfn.IFNA(IF($B355=$B$382,0,INDEX('I.Supplementary 2019-20'!X$8:X$191,MATCH($B355,'I.Supplementary 2019-20'!$B$8:$B$191,0))),INDEX('KI 2019-20'!X$9:X$383,MATCH($B355,'KI 2019-20'!$B$9:$B$383,0)))</f>
        <v>13.309615083808747</v>
      </c>
      <c r="T355" s="153">
        <f>_xlfn.IFNA(IF($B355=$B$382,0,INDEX('I.Supplementary 2019-20'!Y$8:Y$191,MATCH($B355,'I.Supplementary 2019-20'!$B$8:$B$191,0))),INDEX('KI 2019-20'!Y$9:Y$383,MATCH($B355,'KI 2019-20'!$B$9:$B$383,0)))</f>
        <v>4.5010333134019458</v>
      </c>
      <c r="U355" s="153">
        <f>_xlfn.IFNA(IF($B355=$B$382,0,INDEX('I.Supplementary 2019-20'!Z$8:Z$191,MATCH($B355,'I.Supplementary 2019-20'!$B$8:$B$191,0))),INDEX('KI 2019-20'!Z$9:Z$383,MATCH($B355,'KI 2019-20'!$B$9:$B$383,0)))</f>
        <v>0</v>
      </c>
      <c r="V355" s="153">
        <f>_xlfn.IFNA(IF($B355=$B$382,0,INDEX('I.Supplementary 2019-20'!AA$8:AA$191,MATCH($B355,'I.Supplementary 2019-20'!$B$8:$B$191,0))),INDEX('KI 2019-20'!AA$9:AA$383,MATCH($B355,'KI 2019-20'!$B$9:$B$383,0)))</f>
        <v>0</v>
      </c>
      <c r="W355" s="155">
        <f>_xlfn.IFNA(IF($B355=$B$382,0,INDEX('I.Supplementary 2019-20'!AB$8:AB$191,MATCH($B355,'I.Supplementary 2019-20'!$B$8:$B$191,0))),INDEX('KI 2019-20'!AB$9:AB$383,MATCH($B355,'KI 2019-20'!$B$9:$B$383,0)))</f>
        <v>0</v>
      </c>
      <c r="Y355" s="154">
        <f>_xlfn.IFNA(IF($B355=$B$382,0,INDEX('I.Supplementary 2019-20'!$I$8:$I$191,MATCH($B355,'I.Supplementary 2019-20'!$B$8:$B$191,0))),INDEX('KI 2019-20'!$I$9:$I$383,MATCH($B355,'KI 2019-20'!$B$9:$B$383,0)))</f>
        <v>0</v>
      </c>
      <c r="Z355" s="153">
        <f>_xlfn.IFNA(IF($B355=$B$382,0,INDEX('I.Supplementary 2019-20'!$J$8:$J$191,MATCH($B355,'I.Supplementary 2019-20'!$B$8:$B$191,0))),INDEX('KI 2019-20'!$J$9:$J$383,MATCH($B355,'KI 2019-20'!$B$9:$B$383,0)))</f>
        <v>17.810648397210695</v>
      </c>
      <c r="AA355" s="155">
        <f>_xlfn.IFNA(IF($B355=$B$382,0,INDEX('I.Supplementary 2019-20'!$H$8:$H$191,MATCH($B355,'I.Supplementary 2019-20'!$B$8:$B$191,0))),INDEX('KI 2019-20'!$H$9:$H$383,MATCH($B355,'KI 2019-20'!$B$9:$B$383,0)))</f>
        <v>17.810648397210695</v>
      </c>
      <c r="AC355" s="156">
        <f>I355*('Other inputs'!$C$6/'Other inputs'!$C$5)</f>
        <v>0</v>
      </c>
      <c r="AD355" s="149">
        <f>IF(B355=$B$35,J355*('Other inputs'!$C$6/'Other inputs'!$C$5)-('Other inputs'!$C$18/1000000),J355*('Other inputs'!$C$6/'Other inputs'!$C$5))</f>
        <v>0</v>
      </c>
      <c r="AE355" s="149">
        <f>K355*('Other inputs'!$C$6/'Other inputs'!$C$5)</f>
        <v>0</v>
      </c>
      <c r="AF355" s="149">
        <f>L355*('Other inputs'!$C$6/'Other inputs'!$C$5)</f>
        <v>0</v>
      </c>
      <c r="AG355" s="188">
        <f>M355*('Other inputs'!$C$6/'Other inputs'!$C$5)</f>
        <v>0</v>
      </c>
      <c r="AH355" s="149">
        <f>N355*('Other inputs'!$C$6/'Other inputs'!$C$5)</f>
        <v>13.52647235605003</v>
      </c>
      <c r="AI355" s="149">
        <f>O355*('Other inputs'!$C$6/'Other inputs'!$C$5)</f>
        <v>4.5743699050663365</v>
      </c>
      <c r="AJ355" s="149">
        <f>P355*('Other inputs'!$C$6/'Other inputs'!$C$5)</f>
        <v>0</v>
      </c>
      <c r="AK355" s="149">
        <f>Q355*('Other inputs'!$C$6/'Other inputs'!$C$5)</f>
        <v>0</v>
      </c>
      <c r="AL355" s="188">
        <f>R355*('Other inputs'!$C$6/'Other inputs'!$C$5)</f>
        <v>0</v>
      </c>
      <c r="AM355" s="156">
        <f t="shared" si="74"/>
        <v>13.52647235605003</v>
      </c>
      <c r="AN355" s="149">
        <f t="shared" si="75"/>
        <v>4.5743699050663365</v>
      </c>
      <c r="AO355" s="149">
        <f t="shared" si="76"/>
        <v>0</v>
      </c>
      <c r="AP355" s="149">
        <f t="shared" si="77"/>
        <v>0</v>
      </c>
      <c r="AQ355" s="188">
        <f t="shared" si="78"/>
        <v>0</v>
      </c>
      <c r="AR355" s="149"/>
      <c r="AS355" s="156">
        <f>IF(D355=$C$171,'Other inputs'!$C$12/1000000,SUM(AC355:AG355))</f>
        <v>0</v>
      </c>
      <c r="AT355" s="200">
        <f>IF(D355=$C$171,$Z$171*('Other inputs'!$C$6/'Other inputs'!$C$5),SUM(AH355:AL355))</f>
        <v>18.100842261116366</v>
      </c>
      <c r="AU355" s="210">
        <f t="shared" si="79"/>
        <v>18.100842261116366</v>
      </c>
      <c r="AV355" s="214"/>
      <c r="AW355" s="199">
        <f>IF($G355=1,0,IF($B355=$B$172,AC355*('Other inputs'!$F$6/'Other inputs'!$F$5)-('Other inputs'!$C$28/1000000),AC355*('Other inputs'!$F$6/'Other inputs'!$F$5)))</f>
        <v>0</v>
      </c>
      <c r="AX355" s="200">
        <f>IF($G355=1,0,IF($B355=$B$172,AD355*('Other inputs'!$F$6/'Other inputs'!$F$5)-('Other inputs'!$C$29/1000000),AD355*('Other inputs'!$F$6/'Other inputs'!$F$5)))</f>
        <v>0</v>
      </c>
      <c r="AY355" s="200">
        <f>IF($G355=1,0,AE355*('Other inputs'!$F$6/'Other inputs'!$F$5))</f>
        <v>0</v>
      </c>
      <c r="AZ355" s="200">
        <f>IF($G355=1,0,AF355*('Other inputs'!$F$6/'Other inputs'!$F$5))</f>
        <v>0</v>
      </c>
      <c r="BA355" s="200">
        <f>IF($G355=1,0,AG355*('Other inputs'!$F$6/'Other inputs'!$F$5))</f>
        <v>0</v>
      </c>
      <c r="BB355" s="199">
        <f>IF($G355=1,0,AH355*('Other inputs'!$C$7/'Other inputs'!$C$6))</f>
        <v>13.52647235605003</v>
      </c>
      <c r="BC355" s="200">
        <f>IF($G355=1,0,AI355*('Other inputs'!$C$7/'Other inputs'!$C$6))</f>
        <v>4.5743699050663365</v>
      </c>
      <c r="BD355" s="200">
        <f>IF($G355=1,0,AJ355*('Other inputs'!$C$7/'Other inputs'!$C$6))</f>
        <v>0</v>
      </c>
      <c r="BE355" s="200">
        <f>IF($G355=1,0,AK355*('Other inputs'!$C$7/'Other inputs'!$C$6))</f>
        <v>0</v>
      </c>
      <c r="BF355" s="200">
        <f>IF($G355=1,0,AL355*('Other inputs'!$C$7/'Other inputs'!$C$6))</f>
        <v>0</v>
      </c>
      <c r="BG355" s="199">
        <f t="shared" si="80"/>
        <v>13.52647235605003</v>
      </c>
      <c r="BH355" s="200">
        <f t="shared" si="81"/>
        <v>4.5743699050663365</v>
      </c>
      <c r="BI355" s="200">
        <f t="shared" si="82"/>
        <v>0</v>
      </c>
      <c r="BJ355" s="200">
        <f t="shared" si="83"/>
        <v>0</v>
      </c>
      <c r="BK355" s="210">
        <f t="shared" si="84"/>
        <v>0</v>
      </c>
      <c r="BL355" s="200"/>
      <c r="BM355" s="199">
        <f>IF(D355=C$171,'Other inputs'!$C$13/1000000,SUM(AW355:BA355))</f>
        <v>0</v>
      </c>
      <c r="BN355" s="200">
        <f>IF(B355=$B$171,$AT$171*('Other inputs'!$C$7/'Other inputs'!$C$6),SUM(BB355:BF355))</f>
        <v>18.100842261116366</v>
      </c>
      <c r="BO355" s="188">
        <f t="shared" si="85"/>
        <v>18.100842261116366</v>
      </c>
    </row>
    <row r="356" spans="2:67">
      <c r="B356" s="121" t="str">
        <f>'KI 2019-20'!B357</f>
        <v>E1140</v>
      </c>
      <c r="C356" s="160" t="str">
        <f t="shared" si="72"/>
        <v>E1140</v>
      </c>
      <c r="D356" s="160" t="str">
        <f t="shared" si="73"/>
        <v>E1140</v>
      </c>
      <c r="E356" t="str">
        <f>INDEX('KI 2019-20'!D$9:D$383,MATCH($B356,'KI 2019-20'!$B$9:$B$383,0))</f>
        <v>SD</v>
      </c>
      <c r="F356">
        <f>INDEX('KI 2019-20'!E$9:E$383,MATCH($B356,'KI 2019-20'!$B$9:$B$383,0))</f>
        <v>0</v>
      </c>
      <c r="G356" s="119">
        <v>0</v>
      </c>
      <c r="H356" s="120" t="str">
        <f>INDEX('KI 2019-20'!F$9:F$383,MATCH($B356,'KI 2019-20'!$B$9:$B$383,0))</f>
        <v>West Devon</v>
      </c>
      <c r="I356" s="154">
        <f>_xlfn.IFNA(IF($B356=$B$382,0,INDEX('I.Supplementary 2019-20'!N$8:N$191,MATCH($B356,'I.Supplementary 2019-20'!$B$8:$B$191,0))),INDEX('KI 2019-20'!N$9:N$383,MATCH($B356,'KI 2019-20'!$B$9:$B$383,0)))</f>
        <v>0</v>
      </c>
      <c r="J356" s="153">
        <f>_xlfn.IFNA(IF($B356=$B$382,0,INDEX('I.Supplementary 2019-20'!O$8:O$191,MATCH($B356,'I.Supplementary 2019-20'!$B$8:$B$191,0))),INDEX('KI 2019-20'!O$9:O$383,MATCH($B356,'KI 2019-20'!$B$9:$B$383,0)))</f>
        <v>0</v>
      </c>
      <c r="K356" s="153">
        <f>_xlfn.IFNA(IF($B356=$B$382,0,INDEX('I.Supplementary 2019-20'!P$8:P$191,MATCH($B356,'I.Supplementary 2019-20'!$B$8:$B$191,0))),INDEX('KI 2019-20'!P$9:P$383,MATCH($B356,'KI 2019-20'!$B$9:$B$383,0)))</f>
        <v>0</v>
      </c>
      <c r="L356" s="153">
        <f>_xlfn.IFNA(IF($B356=$B$382,0,INDEX('I.Supplementary 2019-20'!Q$8:Q$191,MATCH($B356,'I.Supplementary 2019-20'!$B$8:$B$191,0))),INDEX('KI 2019-20'!Q$9:Q$383,MATCH($B356,'KI 2019-20'!$B$9:$B$383,0)))</f>
        <v>0</v>
      </c>
      <c r="M356" s="155">
        <f>_xlfn.IFNA(IF($B356=$B$382,0,INDEX('I.Supplementary 2019-20'!R$8:R$191,MATCH($B356,'I.Supplementary 2019-20'!$B$8:$B$191,0))),INDEX('KI 2019-20'!R$9:R$383,MATCH($B356,'KI 2019-20'!$B$9:$B$383,0)))</f>
        <v>0</v>
      </c>
      <c r="N356" s="153">
        <f>_xlfn.IFNA(IF($B356=$B$382,0,INDEX('I.Supplementary 2019-20'!S$8:S$191,MATCH($B356,'I.Supplementary 2019-20'!$B$8:$B$191,0))),INDEX('KI 2019-20'!S$9:S$383,MATCH($B356,'KI 2019-20'!$B$9:$B$383,0)))</f>
        <v>0</v>
      </c>
      <c r="O356" s="153">
        <f>_xlfn.IFNA(IF($B356=$B$382,0,INDEX('I.Supplementary 2019-20'!T$8:T$191,MATCH($B356,'I.Supplementary 2019-20'!$B$8:$B$191,0))),INDEX('KI 2019-20'!T$9:T$383,MATCH($B356,'KI 2019-20'!$B$9:$B$383,0)))</f>
        <v>1.6215357301008522</v>
      </c>
      <c r="P356" s="153">
        <f>_xlfn.IFNA(IF($B356=$B$382,0,INDEX('I.Supplementary 2019-20'!U$8:U$191,MATCH($B356,'I.Supplementary 2019-20'!$B$8:$B$191,0))),INDEX('KI 2019-20'!U$9:U$383,MATCH($B356,'KI 2019-20'!$B$9:$B$383,0)))</f>
        <v>0</v>
      </c>
      <c r="Q356" s="153">
        <f>_xlfn.IFNA(IF($B356=$B$382,0,INDEX('I.Supplementary 2019-20'!V$8:V$191,MATCH($B356,'I.Supplementary 2019-20'!$B$8:$B$191,0))),INDEX('KI 2019-20'!V$9:V$383,MATCH($B356,'KI 2019-20'!$B$9:$B$383,0)))</f>
        <v>0</v>
      </c>
      <c r="R356" s="155">
        <f>_xlfn.IFNA(IF($B356=$B$382,0,INDEX('I.Supplementary 2019-20'!W$8:W$191,MATCH($B356,'I.Supplementary 2019-20'!$B$8:$B$191,0))),INDEX('KI 2019-20'!W$9:W$383,MATCH($B356,'KI 2019-20'!$B$9:$B$383,0)))</f>
        <v>0</v>
      </c>
      <c r="S356" s="153">
        <f>_xlfn.IFNA(IF($B356=$B$382,0,INDEX('I.Supplementary 2019-20'!X$8:X$191,MATCH($B356,'I.Supplementary 2019-20'!$B$8:$B$191,0))),INDEX('KI 2019-20'!X$9:X$383,MATCH($B356,'KI 2019-20'!$B$9:$B$383,0)))</f>
        <v>0</v>
      </c>
      <c r="T356" s="153">
        <f>_xlfn.IFNA(IF($B356=$B$382,0,INDEX('I.Supplementary 2019-20'!Y$8:Y$191,MATCH($B356,'I.Supplementary 2019-20'!$B$8:$B$191,0))),INDEX('KI 2019-20'!Y$9:Y$383,MATCH($B356,'KI 2019-20'!$B$9:$B$383,0)))</f>
        <v>1.6215357301008522</v>
      </c>
      <c r="U356" s="153">
        <f>_xlfn.IFNA(IF($B356=$B$382,0,INDEX('I.Supplementary 2019-20'!Z$8:Z$191,MATCH($B356,'I.Supplementary 2019-20'!$B$8:$B$191,0))),INDEX('KI 2019-20'!Z$9:Z$383,MATCH($B356,'KI 2019-20'!$B$9:$B$383,0)))</f>
        <v>0</v>
      </c>
      <c r="V356" s="153">
        <f>_xlfn.IFNA(IF($B356=$B$382,0,INDEX('I.Supplementary 2019-20'!AA$8:AA$191,MATCH($B356,'I.Supplementary 2019-20'!$B$8:$B$191,0))),INDEX('KI 2019-20'!AA$9:AA$383,MATCH($B356,'KI 2019-20'!$B$9:$B$383,0)))</f>
        <v>0</v>
      </c>
      <c r="W356" s="155">
        <f>_xlfn.IFNA(IF($B356=$B$382,0,INDEX('I.Supplementary 2019-20'!AB$8:AB$191,MATCH($B356,'I.Supplementary 2019-20'!$B$8:$B$191,0))),INDEX('KI 2019-20'!AB$9:AB$383,MATCH($B356,'KI 2019-20'!$B$9:$B$383,0)))</f>
        <v>0</v>
      </c>
      <c r="Y356" s="154">
        <f>_xlfn.IFNA(IF($B356=$B$382,0,INDEX('I.Supplementary 2019-20'!$I$8:$I$191,MATCH($B356,'I.Supplementary 2019-20'!$B$8:$B$191,0))),INDEX('KI 2019-20'!$I$9:$I$383,MATCH($B356,'KI 2019-20'!$B$9:$B$383,0)))</f>
        <v>0</v>
      </c>
      <c r="Z356" s="153">
        <f>_xlfn.IFNA(IF($B356=$B$382,0,INDEX('I.Supplementary 2019-20'!$J$8:$J$191,MATCH($B356,'I.Supplementary 2019-20'!$B$8:$B$191,0))),INDEX('KI 2019-20'!$J$9:$J$383,MATCH($B356,'KI 2019-20'!$B$9:$B$383,0)))</f>
        <v>1.6215357301008522</v>
      </c>
      <c r="AA356" s="155">
        <f>_xlfn.IFNA(IF($B356=$B$382,0,INDEX('I.Supplementary 2019-20'!$H$8:$H$191,MATCH($B356,'I.Supplementary 2019-20'!$B$8:$B$191,0))),INDEX('KI 2019-20'!$H$9:$H$383,MATCH($B356,'KI 2019-20'!$B$9:$B$383,0)))</f>
        <v>1.6215357301008522</v>
      </c>
      <c r="AC356" s="156">
        <f>I356*('Other inputs'!$C$6/'Other inputs'!$C$5)</f>
        <v>0</v>
      </c>
      <c r="AD356" s="149">
        <f>IF(B356=$B$35,J356*('Other inputs'!$C$6/'Other inputs'!$C$5)-('Other inputs'!$C$18/1000000),J356*('Other inputs'!$C$6/'Other inputs'!$C$5))</f>
        <v>0</v>
      </c>
      <c r="AE356" s="149">
        <f>K356*('Other inputs'!$C$6/'Other inputs'!$C$5)</f>
        <v>0</v>
      </c>
      <c r="AF356" s="149">
        <f>L356*('Other inputs'!$C$6/'Other inputs'!$C$5)</f>
        <v>0</v>
      </c>
      <c r="AG356" s="188">
        <f>M356*('Other inputs'!$C$6/'Other inputs'!$C$5)</f>
        <v>0</v>
      </c>
      <c r="AH356" s="149">
        <f>N356*('Other inputs'!$C$6/'Other inputs'!$C$5)</f>
        <v>0</v>
      </c>
      <c r="AI356" s="149">
        <f>O356*('Other inputs'!$C$6/'Other inputs'!$C$5)</f>
        <v>1.6479558641961818</v>
      </c>
      <c r="AJ356" s="149">
        <f>P356*('Other inputs'!$C$6/'Other inputs'!$C$5)</f>
        <v>0</v>
      </c>
      <c r="AK356" s="149">
        <f>Q356*('Other inputs'!$C$6/'Other inputs'!$C$5)</f>
        <v>0</v>
      </c>
      <c r="AL356" s="188">
        <f>R356*('Other inputs'!$C$6/'Other inputs'!$C$5)</f>
        <v>0</v>
      </c>
      <c r="AM356" s="156">
        <f t="shared" si="74"/>
        <v>0</v>
      </c>
      <c r="AN356" s="149">
        <f t="shared" si="75"/>
        <v>1.6479558641961818</v>
      </c>
      <c r="AO356" s="149">
        <f t="shared" si="76"/>
        <v>0</v>
      </c>
      <c r="AP356" s="149">
        <f t="shared" si="77"/>
        <v>0</v>
      </c>
      <c r="AQ356" s="188">
        <f t="shared" si="78"/>
        <v>0</v>
      </c>
      <c r="AR356" s="149"/>
      <c r="AS356" s="156">
        <f>IF(D356=$C$171,'Other inputs'!$C$12/1000000,SUM(AC356:AG356))</f>
        <v>0</v>
      </c>
      <c r="AT356" s="200">
        <f>IF(D356=$C$171,$Z$171*('Other inputs'!$C$6/'Other inputs'!$C$5),SUM(AH356:AL356))</f>
        <v>1.6479558641961818</v>
      </c>
      <c r="AU356" s="210">
        <f t="shared" si="79"/>
        <v>1.6479558641961818</v>
      </c>
      <c r="AV356" s="214"/>
      <c r="AW356" s="199">
        <f>IF($G356=1,0,IF($B356=$B$172,AC356*('Other inputs'!$F$6/'Other inputs'!$F$5)-('Other inputs'!$C$28/1000000),AC356*('Other inputs'!$F$6/'Other inputs'!$F$5)))</f>
        <v>0</v>
      </c>
      <c r="AX356" s="200">
        <f>IF($G356=1,0,IF($B356=$B$172,AD356*('Other inputs'!$F$6/'Other inputs'!$F$5)-('Other inputs'!$C$29/1000000),AD356*('Other inputs'!$F$6/'Other inputs'!$F$5)))</f>
        <v>0</v>
      </c>
      <c r="AY356" s="200">
        <f>IF($G356=1,0,AE356*('Other inputs'!$F$6/'Other inputs'!$F$5))</f>
        <v>0</v>
      </c>
      <c r="AZ356" s="200">
        <f>IF($G356=1,0,AF356*('Other inputs'!$F$6/'Other inputs'!$F$5))</f>
        <v>0</v>
      </c>
      <c r="BA356" s="200">
        <f>IF($G356=1,0,AG356*('Other inputs'!$F$6/'Other inputs'!$F$5))</f>
        <v>0</v>
      </c>
      <c r="BB356" s="199">
        <f>IF($G356=1,0,AH356*('Other inputs'!$C$7/'Other inputs'!$C$6))</f>
        <v>0</v>
      </c>
      <c r="BC356" s="200">
        <f>IF($G356=1,0,AI356*('Other inputs'!$C$7/'Other inputs'!$C$6))</f>
        <v>1.6479558641961818</v>
      </c>
      <c r="BD356" s="200">
        <f>IF($G356=1,0,AJ356*('Other inputs'!$C$7/'Other inputs'!$C$6))</f>
        <v>0</v>
      </c>
      <c r="BE356" s="200">
        <f>IF($G356=1,0,AK356*('Other inputs'!$C$7/'Other inputs'!$C$6))</f>
        <v>0</v>
      </c>
      <c r="BF356" s="200">
        <f>IF($G356=1,0,AL356*('Other inputs'!$C$7/'Other inputs'!$C$6))</f>
        <v>0</v>
      </c>
      <c r="BG356" s="199">
        <f t="shared" si="80"/>
        <v>0</v>
      </c>
      <c r="BH356" s="200">
        <f t="shared" si="81"/>
        <v>1.6479558641961818</v>
      </c>
      <c r="BI356" s="200">
        <f t="shared" si="82"/>
        <v>0</v>
      </c>
      <c r="BJ356" s="200">
        <f t="shared" si="83"/>
        <v>0</v>
      </c>
      <c r="BK356" s="210">
        <f t="shared" si="84"/>
        <v>0</v>
      </c>
      <c r="BL356" s="200"/>
      <c r="BM356" s="199">
        <f>IF(D356=C$171,'Other inputs'!$C$13/1000000,SUM(AW356:BA356))</f>
        <v>0</v>
      </c>
      <c r="BN356" s="200">
        <f>IF(B356=$B$171,$AT$171*('Other inputs'!$C$7/'Other inputs'!$C$6),SUM(BB356:BF356))</f>
        <v>1.6479558641961818</v>
      </c>
      <c r="BO356" s="188">
        <f t="shared" si="85"/>
        <v>1.6479558641961818</v>
      </c>
    </row>
    <row r="357" spans="2:67">
      <c r="B357" s="121" t="str">
        <f>'KI 2019-20'!B358</f>
        <v>E2343</v>
      </c>
      <c r="C357" s="160" t="str">
        <f t="shared" si="72"/>
        <v>E2343</v>
      </c>
      <c r="D357" s="160" t="str">
        <f t="shared" si="73"/>
        <v>E2343</v>
      </c>
      <c r="E357" t="str">
        <f>INDEX('KI 2019-20'!D$9:D$383,MATCH($B357,'KI 2019-20'!$B$9:$B$383,0))</f>
        <v>SD</v>
      </c>
      <c r="F357" t="str">
        <f>INDEX('KI 2019-20'!E$9:E$383,MATCH($B357,'KI 2019-20'!$B$9:$B$383,0))</f>
        <v>P1909</v>
      </c>
      <c r="G357" s="119">
        <v>0</v>
      </c>
      <c r="H357" s="120" t="str">
        <f>INDEX('KI 2019-20'!F$9:F$383,MATCH($B357,'KI 2019-20'!$B$9:$B$383,0))</f>
        <v>West Lancashire</v>
      </c>
      <c r="I357" s="154">
        <f>_xlfn.IFNA(IF($B357=$B$382,0,INDEX('I.Supplementary 2019-20'!N$8:N$191,MATCH($B357,'I.Supplementary 2019-20'!$B$8:$B$191,0))),INDEX('KI 2019-20'!N$9:N$383,MATCH($B357,'KI 2019-20'!$B$9:$B$383,0)))</f>
        <v>0</v>
      </c>
      <c r="J357" s="153">
        <f>_xlfn.IFNA(IF($B357=$B$382,0,INDEX('I.Supplementary 2019-20'!O$8:O$191,MATCH($B357,'I.Supplementary 2019-20'!$B$8:$B$191,0))),INDEX('KI 2019-20'!O$9:O$383,MATCH($B357,'KI 2019-20'!$B$9:$B$383,0)))</f>
        <v>0</v>
      </c>
      <c r="K357" s="153">
        <f>_xlfn.IFNA(IF($B357=$B$382,0,INDEX('I.Supplementary 2019-20'!P$8:P$191,MATCH($B357,'I.Supplementary 2019-20'!$B$8:$B$191,0))),INDEX('KI 2019-20'!P$9:P$383,MATCH($B357,'KI 2019-20'!$B$9:$B$383,0)))</f>
        <v>0</v>
      </c>
      <c r="L357" s="153">
        <f>_xlfn.IFNA(IF($B357=$B$382,0,INDEX('I.Supplementary 2019-20'!Q$8:Q$191,MATCH($B357,'I.Supplementary 2019-20'!$B$8:$B$191,0))),INDEX('KI 2019-20'!Q$9:Q$383,MATCH($B357,'KI 2019-20'!$B$9:$B$383,0)))</f>
        <v>0</v>
      </c>
      <c r="M357" s="155">
        <f>_xlfn.IFNA(IF($B357=$B$382,0,INDEX('I.Supplementary 2019-20'!R$8:R$191,MATCH($B357,'I.Supplementary 2019-20'!$B$8:$B$191,0))),INDEX('KI 2019-20'!R$9:R$383,MATCH($B357,'KI 2019-20'!$B$9:$B$383,0)))</f>
        <v>0</v>
      </c>
      <c r="N357" s="153">
        <f>_xlfn.IFNA(IF($B357=$B$382,0,INDEX('I.Supplementary 2019-20'!S$8:S$191,MATCH($B357,'I.Supplementary 2019-20'!$B$8:$B$191,0))),INDEX('KI 2019-20'!S$9:S$383,MATCH($B357,'KI 2019-20'!$B$9:$B$383,0)))</f>
        <v>0</v>
      </c>
      <c r="O357" s="153">
        <f>_xlfn.IFNA(IF($B357=$B$382,0,INDEX('I.Supplementary 2019-20'!T$8:T$191,MATCH($B357,'I.Supplementary 2019-20'!$B$8:$B$191,0))),INDEX('KI 2019-20'!T$9:T$383,MATCH($B357,'KI 2019-20'!$B$9:$B$383,0)))</f>
        <v>3.2615920759076777</v>
      </c>
      <c r="P357" s="153">
        <f>_xlfn.IFNA(IF($B357=$B$382,0,INDEX('I.Supplementary 2019-20'!U$8:U$191,MATCH($B357,'I.Supplementary 2019-20'!$B$8:$B$191,0))),INDEX('KI 2019-20'!U$9:U$383,MATCH($B357,'KI 2019-20'!$B$9:$B$383,0)))</f>
        <v>0</v>
      </c>
      <c r="Q357" s="153">
        <f>_xlfn.IFNA(IF($B357=$B$382,0,INDEX('I.Supplementary 2019-20'!V$8:V$191,MATCH($B357,'I.Supplementary 2019-20'!$B$8:$B$191,0))),INDEX('KI 2019-20'!V$9:V$383,MATCH($B357,'KI 2019-20'!$B$9:$B$383,0)))</f>
        <v>0</v>
      </c>
      <c r="R357" s="155">
        <f>_xlfn.IFNA(IF($B357=$B$382,0,INDEX('I.Supplementary 2019-20'!W$8:W$191,MATCH($B357,'I.Supplementary 2019-20'!$B$8:$B$191,0))),INDEX('KI 2019-20'!W$9:W$383,MATCH($B357,'KI 2019-20'!$B$9:$B$383,0)))</f>
        <v>0</v>
      </c>
      <c r="S357" s="153">
        <f>_xlfn.IFNA(IF($B357=$B$382,0,INDEX('I.Supplementary 2019-20'!X$8:X$191,MATCH($B357,'I.Supplementary 2019-20'!$B$8:$B$191,0))),INDEX('KI 2019-20'!X$9:X$383,MATCH($B357,'KI 2019-20'!$B$9:$B$383,0)))</f>
        <v>0</v>
      </c>
      <c r="T357" s="153">
        <f>_xlfn.IFNA(IF($B357=$B$382,0,INDEX('I.Supplementary 2019-20'!Y$8:Y$191,MATCH($B357,'I.Supplementary 2019-20'!$B$8:$B$191,0))),INDEX('KI 2019-20'!Y$9:Y$383,MATCH($B357,'KI 2019-20'!$B$9:$B$383,0)))</f>
        <v>3.2615920759076777</v>
      </c>
      <c r="U357" s="153">
        <f>_xlfn.IFNA(IF($B357=$B$382,0,INDEX('I.Supplementary 2019-20'!Z$8:Z$191,MATCH($B357,'I.Supplementary 2019-20'!$B$8:$B$191,0))),INDEX('KI 2019-20'!Z$9:Z$383,MATCH($B357,'KI 2019-20'!$B$9:$B$383,0)))</f>
        <v>0</v>
      </c>
      <c r="V357" s="153">
        <f>_xlfn.IFNA(IF($B357=$B$382,0,INDEX('I.Supplementary 2019-20'!AA$8:AA$191,MATCH($B357,'I.Supplementary 2019-20'!$B$8:$B$191,0))),INDEX('KI 2019-20'!AA$9:AA$383,MATCH($B357,'KI 2019-20'!$B$9:$B$383,0)))</f>
        <v>0</v>
      </c>
      <c r="W357" s="155">
        <f>_xlfn.IFNA(IF($B357=$B$382,0,INDEX('I.Supplementary 2019-20'!AB$8:AB$191,MATCH($B357,'I.Supplementary 2019-20'!$B$8:$B$191,0))),INDEX('KI 2019-20'!AB$9:AB$383,MATCH($B357,'KI 2019-20'!$B$9:$B$383,0)))</f>
        <v>0</v>
      </c>
      <c r="Y357" s="154">
        <f>_xlfn.IFNA(IF($B357=$B$382,0,INDEX('I.Supplementary 2019-20'!$I$8:$I$191,MATCH($B357,'I.Supplementary 2019-20'!$B$8:$B$191,0))),INDEX('KI 2019-20'!$I$9:$I$383,MATCH($B357,'KI 2019-20'!$B$9:$B$383,0)))</f>
        <v>0</v>
      </c>
      <c r="Z357" s="153">
        <f>_xlfn.IFNA(IF($B357=$B$382,0,INDEX('I.Supplementary 2019-20'!$J$8:$J$191,MATCH($B357,'I.Supplementary 2019-20'!$B$8:$B$191,0))),INDEX('KI 2019-20'!$J$9:$J$383,MATCH($B357,'KI 2019-20'!$B$9:$B$383,0)))</f>
        <v>3.2615920759076777</v>
      </c>
      <c r="AA357" s="155">
        <f>_xlfn.IFNA(IF($B357=$B$382,0,INDEX('I.Supplementary 2019-20'!$H$8:$H$191,MATCH($B357,'I.Supplementary 2019-20'!$B$8:$B$191,0))),INDEX('KI 2019-20'!$H$9:$H$383,MATCH($B357,'KI 2019-20'!$B$9:$B$383,0)))</f>
        <v>3.2615920759076777</v>
      </c>
      <c r="AC357" s="156">
        <f>I357*('Other inputs'!$C$6/'Other inputs'!$C$5)</f>
        <v>0</v>
      </c>
      <c r="AD357" s="149">
        <f>IF(B357=$B$35,J357*('Other inputs'!$C$6/'Other inputs'!$C$5)-('Other inputs'!$C$18/1000000),J357*('Other inputs'!$C$6/'Other inputs'!$C$5))</f>
        <v>0</v>
      </c>
      <c r="AE357" s="149">
        <f>K357*('Other inputs'!$C$6/'Other inputs'!$C$5)</f>
        <v>0</v>
      </c>
      <c r="AF357" s="149">
        <f>L357*('Other inputs'!$C$6/'Other inputs'!$C$5)</f>
        <v>0</v>
      </c>
      <c r="AG357" s="188">
        <f>M357*('Other inputs'!$C$6/'Other inputs'!$C$5)</f>
        <v>0</v>
      </c>
      <c r="AH357" s="149">
        <f>N357*('Other inputs'!$C$6/'Other inputs'!$C$5)</f>
        <v>0</v>
      </c>
      <c r="AI357" s="149">
        <f>O357*('Other inputs'!$C$6/'Other inputs'!$C$5)</f>
        <v>3.3147341056577013</v>
      </c>
      <c r="AJ357" s="149">
        <f>P357*('Other inputs'!$C$6/'Other inputs'!$C$5)</f>
        <v>0</v>
      </c>
      <c r="AK357" s="149">
        <f>Q357*('Other inputs'!$C$6/'Other inputs'!$C$5)</f>
        <v>0</v>
      </c>
      <c r="AL357" s="188">
        <f>R357*('Other inputs'!$C$6/'Other inputs'!$C$5)</f>
        <v>0</v>
      </c>
      <c r="AM357" s="156">
        <f t="shared" si="74"/>
        <v>0</v>
      </c>
      <c r="AN357" s="149">
        <f t="shared" si="75"/>
        <v>3.3147341056577013</v>
      </c>
      <c r="AO357" s="149">
        <f t="shared" si="76"/>
        <v>0</v>
      </c>
      <c r="AP357" s="149">
        <f t="shared" si="77"/>
        <v>0</v>
      </c>
      <c r="AQ357" s="188">
        <f t="shared" si="78"/>
        <v>0</v>
      </c>
      <c r="AR357" s="149"/>
      <c r="AS357" s="156">
        <f>IF(D357=$C$171,'Other inputs'!$C$12/1000000,SUM(AC357:AG357))</f>
        <v>0</v>
      </c>
      <c r="AT357" s="200">
        <f>IF(D357=$C$171,$Z$171*('Other inputs'!$C$6/'Other inputs'!$C$5),SUM(AH357:AL357))</f>
        <v>3.3147341056577013</v>
      </c>
      <c r="AU357" s="210">
        <f t="shared" si="79"/>
        <v>3.3147341056577013</v>
      </c>
      <c r="AV357" s="214"/>
      <c r="AW357" s="199">
        <f>IF($G357=1,0,IF($B357=$B$172,AC357*('Other inputs'!$F$6/'Other inputs'!$F$5)-('Other inputs'!$C$28/1000000),AC357*('Other inputs'!$F$6/'Other inputs'!$F$5)))</f>
        <v>0</v>
      </c>
      <c r="AX357" s="200">
        <f>IF($G357=1,0,IF($B357=$B$172,AD357*('Other inputs'!$F$6/'Other inputs'!$F$5)-('Other inputs'!$C$29/1000000),AD357*('Other inputs'!$F$6/'Other inputs'!$F$5)))</f>
        <v>0</v>
      </c>
      <c r="AY357" s="200">
        <f>IF($G357=1,0,AE357*('Other inputs'!$F$6/'Other inputs'!$F$5))</f>
        <v>0</v>
      </c>
      <c r="AZ357" s="200">
        <f>IF($G357=1,0,AF357*('Other inputs'!$F$6/'Other inputs'!$F$5))</f>
        <v>0</v>
      </c>
      <c r="BA357" s="200">
        <f>IF($G357=1,0,AG357*('Other inputs'!$F$6/'Other inputs'!$F$5))</f>
        <v>0</v>
      </c>
      <c r="BB357" s="199">
        <f>IF($G357=1,0,AH357*('Other inputs'!$C$7/'Other inputs'!$C$6))</f>
        <v>0</v>
      </c>
      <c r="BC357" s="200">
        <f>IF($G357=1,0,AI357*('Other inputs'!$C$7/'Other inputs'!$C$6))</f>
        <v>3.3147341056577013</v>
      </c>
      <c r="BD357" s="200">
        <f>IF($G357=1,0,AJ357*('Other inputs'!$C$7/'Other inputs'!$C$6))</f>
        <v>0</v>
      </c>
      <c r="BE357" s="200">
        <f>IF($G357=1,0,AK357*('Other inputs'!$C$7/'Other inputs'!$C$6))</f>
        <v>0</v>
      </c>
      <c r="BF357" s="200">
        <f>IF($G357=1,0,AL357*('Other inputs'!$C$7/'Other inputs'!$C$6))</f>
        <v>0</v>
      </c>
      <c r="BG357" s="199">
        <f t="shared" si="80"/>
        <v>0</v>
      </c>
      <c r="BH357" s="200">
        <f t="shared" si="81"/>
        <v>3.3147341056577013</v>
      </c>
      <c r="BI357" s="200">
        <f t="shared" si="82"/>
        <v>0</v>
      </c>
      <c r="BJ357" s="200">
        <f t="shared" si="83"/>
        <v>0</v>
      </c>
      <c r="BK357" s="210">
        <f t="shared" si="84"/>
        <v>0</v>
      </c>
      <c r="BL357" s="200"/>
      <c r="BM357" s="199">
        <f>IF(D357=C$171,'Other inputs'!$C$13/1000000,SUM(AW357:BA357))</f>
        <v>0</v>
      </c>
      <c r="BN357" s="200">
        <f>IF(B357=$B$171,$AT$171*('Other inputs'!$C$7/'Other inputs'!$C$6),SUM(BB357:BF357))</f>
        <v>3.3147341056577013</v>
      </c>
      <c r="BO357" s="188">
        <f t="shared" si="85"/>
        <v>3.3147341056577013</v>
      </c>
    </row>
    <row r="358" spans="2:67">
      <c r="B358" s="121" t="str">
        <f>'KI 2019-20'!B359</f>
        <v>E2537</v>
      </c>
      <c r="C358" s="160" t="str">
        <f t="shared" si="72"/>
        <v>E2537</v>
      </c>
      <c r="D358" s="160" t="str">
        <f t="shared" si="73"/>
        <v>E2537</v>
      </c>
      <c r="E358" t="str">
        <f>INDEX('KI 2019-20'!D$9:D$383,MATCH($B358,'KI 2019-20'!$B$9:$B$383,0))</f>
        <v>SD</v>
      </c>
      <c r="F358">
        <f>INDEX('KI 2019-20'!E$9:E$383,MATCH($B358,'KI 2019-20'!$B$9:$B$383,0))</f>
        <v>0</v>
      </c>
      <c r="G358" s="119">
        <v>0</v>
      </c>
      <c r="H358" s="120" t="str">
        <f>INDEX('KI 2019-20'!F$9:F$383,MATCH($B358,'KI 2019-20'!$B$9:$B$383,0))</f>
        <v>West Lindsey</v>
      </c>
      <c r="I358" s="154">
        <f>_xlfn.IFNA(IF($B358=$B$382,0,INDEX('I.Supplementary 2019-20'!N$8:N$191,MATCH($B358,'I.Supplementary 2019-20'!$B$8:$B$191,0))),INDEX('KI 2019-20'!N$9:N$383,MATCH($B358,'KI 2019-20'!$B$9:$B$383,0)))</f>
        <v>0</v>
      </c>
      <c r="J358" s="153">
        <f>_xlfn.IFNA(IF($B358=$B$382,0,INDEX('I.Supplementary 2019-20'!O$8:O$191,MATCH($B358,'I.Supplementary 2019-20'!$B$8:$B$191,0))),INDEX('KI 2019-20'!O$9:O$383,MATCH($B358,'KI 2019-20'!$B$9:$B$383,0)))</f>
        <v>0</v>
      </c>
      <c r="K358" s="153">
        <f>_xlfn.IFNA(IF($B358=$B$382,0,INDEX('I.Supplementary 2019-20'!P$8:P$191,MATCH($B358,'I.Supplementary 2019-20'!$B$8:$B$191,0))),INDEX('KI 2019-20'!P$9:P$383,MATCH($B358,'KI 2019-20'!$B$9:$B$383,0)))</f>
        <v>0</v>
      </c>
      <c r="L358" s="153">
        <f>_xlfn.IFNA(IF($B358=$B$382,0,INDEX('I.Supplementary 2019-20'!Q$8:Q$191,MATCH($B358,'I.Supplementary 2019-20'!$B$8:$B$191,0))),INDEX('KI 2019-20'!Q$9:Q$383,MATCH($B358,'KI 2019-20'!$B$9:$B$383,0)))</f>
        <v>0</v>
      </c>
      <c r="M358" s="155">
        <f>_xlfn.IFNA(IF($B358=$B$382,0,INDEX('I.Supplementary 2019-20'!R$8:R$191,MATCH($B358,'I.Supplementary 2019-20'!$B$8:$B$191,0))),INDEX('KI 2019-20'!R$9:R$383,MATCH($B358,'KI 2019-20'!$B$9:$B$383,0)))</f>
        <v>0</v>
      </c>
      <c r="N358" s="153">
        <f>_xlfn.IFNA(IF($B358=$B$382,0,INDEX('I.Supplementary 2019-20'!S$8:S$191,MATCH($B358,'I.Supplementary 2019-20'!$B$8:$B$191,0))),INDEX('KI 2019-20'!S$9:S$383,MATCH($B358,'KI 2019-20'!$B$9:$B$383,0)))</f>
        <v>0</v>
      </c>
      <c r="O358" s="153">
        <f>_xlfn.IFNA(IF($B358=$B$382,0,INDEX('I.Supplementary 2019-20'!T$8:T$191,MATCH($B358,'I.Supplementary 2019-20'!$B$8:$B$191,0))),INDEX('KI 2019-20'!T$9:T$383,MATCH($B358,'KI 2019-20'!$B$9:$B$383,0)))</f>
        <v>2.9742340271828556</v>
      </c>
      <c r="P358" s="153">
        <f>_xlfn.IFNA(IF($B358=$B$382,0,INDEX('I.Supplementary 2019-20'!U$8:U$191,MATCH($B358,'I.Supplementary 2019-20'!$B$8:$B$191,0))),INDEX('KI 2019-20'!U$9:U$383,MATCH($B358,'KI 2019-20'!$B$9:$B$383,0)))</f>
        <v>0</v>
      </c>
      <c r="Q358" s="153">
        <f>_xlfn.IFNA(IF($B358=$B$382,0,INDEX('I.Supplementary 2019-20'!V$8:V$191,MATCH($B358,'I.Supplementary 2019-20'!$B$8:$B$191,0))),INDEX('KI 2019-20'!V$9:V$383,MATCH($B358,'KI 2019-20'!$B$9:$B$383,0)))</f>
        <v>0</v>
      </c>
      <c r="R358" s="155">
        <f>_xlfn.IFNA(IF($B358=$B$382,0,INDEX('I.Supplementary 2019-20'!W$8:W$191,MATCH($B358,'I.Supplementary 2019-20'!$B$8:$B$191,0))),INDEX('KI 2019-20'!W$9:W$383,MATCH($B358,'KI 2019-20'!$B$9:$B$383,0)))</f>
        <v>0</v>
      </c>
      <c r="S358" s="153">
        <f>_xlfn.IFNA(IF($B358=$B$382,0,INDEX('I.Supplementary 2019-20'!X$8:X$191,MATCH($B358,'I.Supplementary 2019-20'!$B$8:$B$191,0))),INDEX('KI 2019-20'!X$9:X$383,MATCH($B358,'KI 2019-20'!$B$9:$B$383,0)))</f>
        <v>0</v>
      </c>
      <c r="T358" s="153">
        <f>_xlfn.IFNA(IF($B358=$B$382,0,INDEX('I.Supplementary 2019-20'!Y$8:Y$191,MATCH($B358,'I.Supplementary 2019-20'!$B$8:$B$191,0))),INDEX('KI 2019-20'!Y$9:Y$383,MATCH($B358,'KI 2019-20'!$B$9:$B$383,0)))</f>
        <v>2.9742340271828556</v>
      </c>
      <c r="U358" s="153">
        <f>_xlfn.IFNA(IF($B358=$B$382,0,INDEX('I.Supplementary 2019-20'!Z$8:Z$191,MATCH($B358,'I.Supplementary 2019-20'!$B$8:$B$191,0))),INDEX('KI 2019-20'!Z$9:Z$383,MATCH($B358,'KI 2019-20'!$B$9:$B$383,0)))</f>
        <v>0</v>
      </c>
      <c r="V358" s="153">
        <f>_xlfn.IFNA(IF($B358=$B$382,0,INDEX('I.Supplementary 2019-20'!AA$8:AA$191,MATCH($B358,'I.Supplementary 2019-20'!$B$8:$B$191,0))),INDEX('KI 2019-20'!AA$9:AA$383,MATCH($B358,'KI 2019-20'!$B$9:$B$383,0)))</f>
        <v>0</v>
      </c>
      <c r="W358" s="155">
        <f>_xlfn.IFNA(IF($B358=$B$382,0,INDEX('I.Supplementary 2019-20'!AB$8:AB$191,MATCH($B358,'I.Supplementary 2019-20'!$B$8:$B$191,0))),INDEX('KI 2019-20'!AB$9:AB$383,MATCH($B358,'KI 2019-20'!$B$9:$B$383,0)))</f>
        <v>0</v>
      </c>
      <c r="Y358" s="154">
        <f>_xlfn.IFNA(IF($B358=$B$382,0,INDEX('I.Supplementary 2019-20'!$I$8:$I$191,MATCH($B358,'I.Supplementary 2019-20'!$B$8:$B$191,0))),INDEX('KI 2019-20'!$I$9:$I$383,MATCH($B358,'KI 2019-20'!$B$9:$B$383,0)))</f>
        <v>0</v>
      </c>
      <c r="Z358" s="153">
        <f>_xlfn.IFNA(IF($B358=$B$382,0,INDEX('I.Supplementary 2019-20'!$J$8:$J$191,MATCH($B358,'I.Supplementary 2019-20'!$B$8:$B$191,0))),INDEX('KI 2019-20'!$J$9:$J$383,MATCH($B358,'KI 2019-20'!$B$9:$B$383,0)))</f>
        <v>2.9742340271828556</v>
      </c>
      <c r="AA358" s="155">
        <f>_xlfn.IFNA(IF($B358=$B$382,0,INDEX('I.Supplementary 2019-20'!$H$8:$H$191,MATCH($B358,'I.Supplementary 2019-20'!$B$8:$B$191,0))),INDEX('KI 2019-20'!$H$9:$H$383,MATCH($B358,'KI 2019-20'!$B$9:$B$383,0)))</f>
        <v>2.9742340271828556</v>
      </c>
      <c r="AC358" s="156">
        <f>I358*('Other inputs'!$C$6/'Other inputs'!$C$5)</f>
        <v>0</v>
      </c>
      <c r="AD358" s="149">
        <f>IF(B358=$B$35,J358*('Other inputs'!$C$6/'Other inputs'!$C$5)-('Other inputs'!$C$18/1000000),J358*('Other inputs'!$C$6/'Other inputs'!$C$5))</f>
        <v>0</v>
      </c>
      <c r="AE358" s="149">
        <f>K358*('Other inputs'!$C$6/'Other inputs'!$C$5)</f>
        <v>0</v>
      </c>
      <c r="AF358" s="149">
        <f>L358*('Other inputs'!$C$6/'Other inputs'!$C$5)</f>
        <v>0</v>
      </c>
      <c r="AG358" s="188">
        <f>M358*('Other inputs'!$C$6/'Other inputs'!$C$5)</f>
        <v>0</v>
      </c>
      <c r="AH358" s="149">
        <f>N358*('Other inputs'!$C$6/'Other inputs'!$C$5)</f>
        <v>0</v>
      </c>
      <c r="AI358" s="149">
        <f>O358*('Other inputs'!$C$6/'Other inputs'!$C$5)</f>
        <v>3.0226940520656722</v>
      </c>
      <c r="AJ358" s="149">
        <f>P358*('Other inputs'!$C$6/'Other inputs'!$C$5)</f>
        <v>0</v>
      </c>
      <c r="AK358" s="149">
        <f>Q358*('Other inputs'!$C$6/'Other inputs'!$C$5)</f>
        <v>0</v>
      </c>
      <c r="AL358" s="188">
        <f>R358*('Other inputs'!$C$6/'Other inputs'!$C$5)</f>
        <v>0</v>
      </c>
      <c r="AM358" s="156">
        <f t="shared" si="74"/>
        <v>0</v>
      </c>
      <c r="AN358" s="149">
        <f t="shared" si="75"/>
        <v>3.0226940520656722</v>
      </c>
      <c r="AO358" s="149">
        <f t="shared" si="76"/>
        <v>0</v>
      </c>
      <c r="AP358" s="149">
        <f t="shared" si="77"/>
        <v>0</v>
      </c>
      <c r="AQ358" s="188">
        <f t="shared" si="78"/>
        <v>0</v>
      </c>
      <c r="AR358" s="149"/>
      <c r="AS358" s="156">
        <f>IF(D358=$C$171,'Other inputs'!$C$12/1000000,SUM(AC358:AG358))</f>
        <v>0</v>
      </c>
      <c r="AT358" s="200">
        <f>IF(D358=$C$171,$Z$171*('Other inputs'!$C$6/'Other inputs'!$C$5),SUM(AH358:AL358))</f>
        <v>3.0226940520656722</v>
      </c>
      <c r="AU358" s="210">
        <f t="shared" si="79"/>
        <v>3.0226940520656722</v>
      </c>
      <c r="AV358" s="214"/>
      <c r="AW358" s="199">
        <f>IF($G358=1,0,IF($B358=$B$172,AC358*('Other inputs'!$F$6/'Other inputs'!$F$5)-('Other inputs'!$C$28/1000000),AC358*('Other inputs'!$F$6/'Other inputs'!$F$5)))</f>
        <v>0</v>
      </c>
      <c r="AX358" s="200">
        <f>IF($G358=1,0,IF($B358=$B$172,AD358*('Other inputs'!$F$6/'Other inputs'!$F$5)-('Other inputs'!$C$29/1000000),AD358*('Other inputs'!$F$6/'Other inputs'!$F$5)))</f>
        <v>0</v>
      </c>
      <c r="AY358" s="200">
        <f>IF($G358=1,0,AE358*('Other inputs'!$F$6/'Other inputs'!$F$5))</f>
        <v>0</v>
      </c>
      <c r="AZ358" s="200">
        <f>IF($G358=1,0,AF358*('Other inputs'!$F$6/'Other inputs'!$F$5))</f>
        <v>0</v>
      </c>
      <c r="BA358" s="200">
        <f>IF($G358=1,0,AG358*('Other inputs'!$F$6/'Other inputs'!$F$5))</f>
        <v>0</v>
      </c>
      <c r="BB358" s="199">
        <f>IF($G358=1,0,AH358*('Other inputs'!$C$7/'Other inputs'!$C$6))</f>
        <v>0</v>
      </c>
      <c r="BC358" s="200">
        <f>IF($G358=1,0,AI358*('Other inputs'!$C$7/'Other inputs'!$C$6))</f>
        <v>3.0226940520656722</v>
      </c>
      <c r="BD358" s="200">
        <f>IF($G358=1,0,AJ358*('Other inputs'!$C$7/'Other inputs'!$C$6))</f>
        <v>0</v>
      </c>
      <c r="BE358" s="200">
        <f>IF($G358=1,0,AK358*('Other inputs'!$C$7/'Other inputs'!$C$6))</f>
        <v>0</v>
      </c>
      <c r="BF358" s="200">
        <f>IF($G358=1,0,AL358*('Other inputs'!$C$7/'Other inputs'!$C$6))</f>
        <v>0</v>
      </c>
      <c r="BG358" s="199">
        <f t="shared" si="80"/>
        <v>0</v>
      </c>
      <c r="BH358" s="200">
        <f t="shared" si="81"/>
        <v>3.0226940520656722</v>
      </c>
      <c r="BI358" s="200">
        <f t="shared" si="82"/>
        <v>0</v>
      </c>
      <c r="BJ358" s="200">
        <f t="shared" si="83"/>
        <v>0</v>
      </c>
      <c r="BK358" s="210">
        <f t="shared" si="84"/>
        <v>0</v>
      </c>
      <c r="BL358" s="200"/>
      <c r="BM358" s="199">
        <f>IF(D358=C$171,'Other inputs'!$C$13/1000000,SUM(AW358:BA358))</f>
        <v>0</v>
      </c>
      <c r="BN358" s="200">
        <f>IF(B358=$B$171,$AT$171*('Other inputs'!$C$7/'Other inputs'!$C$6),SUM(BB358:BF358))</f>
        <v>3.0226940520656722</v>
      </c>
      <c r="BO358" s="188">
        <f t="shared" si="85"/>
        <v>3.0226940520656722</v>
      </c>
    </row>
    <row r="359" spans="2:67">
      <c r="B359" s="121" t="str">
        <f>'KI 2019-20'!B360</f>
        <v>E6146</v>
      </c>
      <c r="C359" s="160" t="str">
        <f t="shared" si="72"/>
        <v>E6146</v>
      </c>
      <c r="D359" s="160" t="str">
        <f t="shared" si="73"/>
        <v>E6146</v>
      </c>
      <c r="E359" t="str">
        <f>INDEX('KI 2019-20'!D$9:D$383,MATCH($B359,'KI 2019-20'!$B$9:$B$383,0))</f>
        <v>FIR</v>
      </c>
      <c r="F359">
        <f>INDEX('KI 2019-20'!E$9:E$383,MATCH($B359,'KI 2019-20'!$B$9:$B$383,0))</f>
        <v>0</v>
      </c>
      <c r="G359" s="119">
        <v>0</v>
      </c>
      <c r="H359" s="120" t="str">
        <f>INDEX('KI 2019-20'!F$9:F$383,MATCH($B359,'KI 2019-20'!$B$9:$B$383,0))</f>
        <v>West Midlands Fire</v>
      </c>
      <c r="I359" s="154">
        <f>_xlfn.IFNA(IF($B359=$B$382,0,INDEX('I.Supplementary 2019-20'!N$8:N$191,MATCH($B359,'I.Supplementary 2019-20'!$B$8:$B$191,0))),INDEX('KI 2019-20'!N$9:N$383,MATCH($B359,'KI 2019-20'!$B$9:$B$383,0)))</f>
        <v>0</v>
      </c>
      <c r="J359" s="153">
        <f>_xlfn.IFNA(IF($B359=$B$382,0,INDEX('I.Supplementary 2019-20'!O$8:O$191,MATCH($B359,'I.Supplementary 2019-20'!$B$8:$B$191,0))),INDEX('KI 2019-20'!O$9:O$383,MATCH($B359,'KI 2019-20'!$B$9:$B$383,0)))</f>
        <v>0</v>
      </c>
      <c r="K359" s="153">
        <f>_xlfn.IFNA(IF($B359=$B$382,0,INDEX('I.Supplementary 2019-20'!P$8:P$191,MATCH($B359,'I.Supplementary 2019-20'!$B$8:$B$191,0))),INDEX('KI 2019-20'!P$9:P$383,MATCH($B359,'KI 2019-20'!$B$9:$B$383,0)))</f>
        <v>18.856799613504759</v>
      </c>
      <c r="L359" s="153">
        <f>_xlfn.IFNA(IF($B359=$B$382,0,INDEX('I.Supplementary 2019-20'!Q$8:Q$191,MATCH($B359,'I.Supplementary 2019-20'!$B$8:$B$191,0))),INDEX('KI 2019-20'!Q$9:Q$383,MATCH($B359,'KI 2019-20'!$B$9:$B$383,0)))</f>
        <v>0</v>
      </c>
      <c r="M359" s="155">
        <f>_xlfn.IFNA(IF($B359=$B$382,0,INDEX('I.Supplementary 2019-20'!R$8:R$191,MATCH($B359,'I.Supplementary 2019-20'!$B$8:$B$191,0))),INDEX('KI 2019-20'!R$9:R$383,MATCH($B359,'KI 2019-20'!$B$9:$B$383,0)))</f>
        <v>0</v>
      </c>
      <c r="N359" s="153">
        <f>_xlfn.IFNA(IF($B359=$B$382,0,INDEX('I.Supplementary 2019-20'!S$8:S$191,MATCH($B359,'I.Supplementary 2019-20'!$B$8:$B$191,0))),INDEX('KI 2019-20'!S$9:S$383,MATCH($B359,'KI 2019-20'!$B$9:$B$383,0)))</f>
        <v>0</v>
      </c>
      <c r="O359" s="153">
        <f>_xlfn.IFNA(IF($B359=$B$382,0,INDEX('I.Supplementary 2019-20'!T$8:T$191,MATCH($B359,'I.Supplementary 2019-20'!$B$8:$B$191,0))),INDEX('KI 2019-20'!T$9:T$383,MATCH($B359,'KI 2019-20'!$B$9:$B$383,0)))</f>
        <v>0</v>
      </c>
      <c r="P359" s="153">
        <f>_xlfn.IFNA(IF($B359=$B$382,0,INDEX('I.Supplementary 2019-20'!U$8:U$191,MATCH($B359,'I.Supplementary 2019-20'!$B$8:$B$191,0))),INDEX('KI 2019-20'!U$9:U$383,MATCH($B359,'KI 2019-20'!$B$9:$B$383,0)))</f>
        <v>33.191181506170203</v>
      </c>
      <c r="Q359" s="153">
        <f>_xlfn.IFNA(IF($B359=$B$382,0,INDEX('I.Supplementary 2019-20'!V$8:V$191,MATCH($B359,'I.Supplementary 2019-20'!$B$8:$B$191,0))),INDEX('KI 2019-20'!V$9:V$383,MATCH($B359,'KI 2019-20'!$B$9:$B$383,0)))</f>
        <v>0</v>
      </c>
      <c r="R359" s="155">
        <f>_xlfn.IFNA(IF($B359=$B$382,0,INDEX('I.Supplementary 2019-20'!W$8:W$191,MATCH($B359,'I.Supplementary 2019-20'!$B$8:$B$191,0))),INDEX('KI 2019-20'!W$9:W$383,MATCH($B359,'KI 2019-20'!$B$9:$B$383,0)))</f>
        <v>0</v>
      </c>
      <c r="S359" s="153">
        <f>_xlfn.IFNA(IF($B359=$B$382,0,INDEX('I.Supplementary 2019-20'!X$8:X$191,MATCH($B359,'I.Supplementary 2019-20'!$B$8:$B$191,0))),INDEX('KI 2019-20'!X$9:X$383,MATCH($B359,'KI 2019-20'!$B$9:$B$383,0)))</f>
        <v>0</v>
      </c>
      <c r="T359" s="153">
        <f>_xlfn.IFNA(IF($B359=$B$382,0,INDEX('I.Supplementary 2019-20'!Y$8:Y$191,MATCH($B359,'I.Supplementary 2019-20'!$B$8:$B$191,0))),INDEX('KI 2019-20'!Y$9:Y$383,MATCH($B359,'KI 2019-20'!$B$9:$B$383,0)))</f>
        <v>0</v>
      </c>
      <c r="U359" s="153">
        <f>_xlfn.IFNA(IF($B359=$B$382,0,INDEX('I.Supplementary 2019-20'!Z$8:Z$191,MATCH($B359,'I.Supplementary 2019-20'!$B$8:$B$191,0))),INDEX('KI 2019-20'!Z$9:Z$383,MATCH($B359,'KI 2019-20'!$B$9:$B$383,0)))</f>
        <v>52.047981119674965</v>
      </c>
      <c r="V359" s="153">
        <f>_xlfn.IFNA(IF($B359=$B$382,0,INDEX('I.Supplementary 2019-20'!AA$8:AA$191,MATCH($B359,'I.Supplementary 2019-20'!$B$8:$B$191,0))),INDEX('KI 2019-20'!AA$9:AA$383,MATCH($B359,'KI 2019-20'!$B$9:$B$383,0)))</f>
        <v>0</v>
      </c>
      <c r="W359" s="155">
        <f>_xlfn.IFNA(IF($B359=$B$382,0,INDEX('I.Supplementary 2019-20'!AB$8:AB$191,MATCH($B359,'I.Supplementary 2019-20'!$B$8:$B$191,0))),INDEX('KI 2019-20'!AB$9:AB$383,MATCH($B359,'KI 2019-20'!$B$9:$B$383,0)))</f>
        <v>0</v>
      </c>
      <c r="Y359" s="154">
        <f>_xlfn.IFNA(IF($B359=$B$382,0,INDEX('I.Supplementary 2019-20'!$I$8:$I$191,MATCH($B359,'I.Supplementary 2019-20'!$B$8:$B$191,0))),INDEX('KI 2019-20'!$I$9:$I$383,MATCH($B359,'KI 2019-20'!$B$9:$B$383,0)))</f>
        <v>18.856799613504759</v>
      </c>
      <c r="Z359" s="153">
        <f>_xlfn.IFNA(IF($B359=$B$382,0,INDEX('I.Supplementary 2019-20'!$J$8:$J$191,MATCH($B359,'I.Supplementary 2019-20'!$B$8:$B$191,0))),INDEX('KI 2019-20'!$J$9:$J$383,MATCH($B359,'KI 2019-20'!$B$9:$B$383,0)))</f>
        <v>33.191181506170203</v>
      </c>
      <c r="AA359" s="155">
        <f>_xlfn.IFNA(IF($B359=$B$382,0,INDEX('I.Supplementary 2019-20'!$H$8:$H$191,MATCH($B359,'I.Supplementary 2019-20'!$B$8:$B$191,0))),INDEX('KI 2019-20'!$H$9:$H$383,MATCH($B359,'KI 2019-20'!$B$9:$B$383,0)))</f>
        <v>52.047981119674965</v>
      </c>
      <c r="AC359" s="156">
        <f>I359*('Other inputs'!$C$6/'Other inputs'!$C$5)</f>
        <v>0</v>
      </c>
      <c r="AD359" s="149">
        <f>IF(B359=$B$35,J359*('Other inputs'!$C$6/'Other inputs'!$C$5)-('Other inputs'!$C$18/1000000),J359*('Other inputs'!$C$6/'Other inputs'!$C$5))</f>
        <v>0</v>
      </c>
      <c r="AE359" s="149">
        <f>K359*('Other inputs'!$C$6/'Other inputs'!$C$5)</f>
        <v>19.16403871107714</v>
      </c>
      <c r="AF359" s="149">
        <f>L359*('Other inputs'!$C$6/'Other inputs'!$C$5)</f>
        <v>0</v>
      </c>
      <c r="AG359" s="188">
        <f>M359*('Other inputs'!$C$6/'Other inputs'!$C$5)</f>
        <v>0</v>
      </c>
      <c r="AH359" s="149">
        <f>N359*('Other inputs'!$C$6/'Other inputs'!$C$5)</f>
        <v>0</v>
      </c>
      <c r="AI359" s="149">
        <f>O359*('Other inputs'!$C$6/'Other inputs'!$C$5)</f>
        <v>0</v>
      </c>
      <c r="AJ359" s="149">
        <f>P359*('Other inputs'!$C$6/'Other inputs'!$C$5)</f>
        <v>33.731974687533466</v>
      </c>
      <c r="AK359" s="149">
        <f>Q359*('Other inputs'!$C$6/'Other inputs'!$C$5)</f>
        <v>0</v>
      </c>
      <c r="AL359" s="188">
        <f>R359*('Other inputs'!$C$6/'Other inputs'!$C$5)</f>
        <v>0</v>
      </c>
      <c r="AM359" s="156">
        <f t="shared" si="74"/>
        <v>0</v>
      </c>
      <c r="AN359" s="149">
        <f t="shared" si="75"/>
        <v>0</v>
      </c>
      <c r="AO359" s="149">
        <f t="shared" si="76"/>
        <v>52.896013398610606</v>
      </c>
      <c r="AP359" s="149">
        <f t="shared" si="77"/>
        <v>0</v>
      </c>
      <c r="AQ359" s="188">
        <f t="shared" si="78"/>
        <v>0</v>
      </c>
      <c r="AR359" s="149"/>
      <c r="AS359" s="156">
        <f>IF(D359=$C$171,'Other inputs'!$C$12/1000000,SUM(AC359:AG359))</f>
        <v>19.16403871107714</v>
      </c>
      <c r="AT359" s="200">
        <f>IF(D359=$C$171,$Z$171*('Other inputs'!$C$6/'Other inputs'!$C$5),SUM(AH359:AL359))</f>
        <v>33.731974687533466</v>
      </c>
      <c r="AU359" s="210">
        <f t="shared" si="79"/>
        <v>52.896013398610606</v>
      </c>
      <c r="AV359" s="214"/>
      <c r="AW359" s="199">
        <f>IF($G359=1,0,IF($B359=$B$172,AC359*('Other inputs'!$F$6/'Other inputs'!$F$5)-('Other inputs'!$C$28/1000000),AC359*('Other inputs'!$F$6/'Other inputs'!$F$5)))</f>
        <v>0</v>
      </c>
      <c r="AX359" s="200">
        <f>IF($G359=1,0,IF($B359=$B$172,AD359*('Other inputs'!$F$6/'Other inputs'!$F$5)-('Other inputs'!$C$29/1000000),AD359*('Other inputs'!$F$6/'Other inputs'!$F$5)))</f>
        <v>0</v>
      </c>
      <c r="AY359" s="200">
        <f>IF($G359=1,0,AE359*('Other inputs'!$F$6/'Other inputs'!$F$5))</f>
        <v>19.27001496201397</v>
      </c>
      <c r="AZ359" s="200">
        <f>IF($G359=1,0,AF359*('Other inputs'!$F$6/'Other inputs'!$F$5))</f>
        <v>0</v>
      </c>
      <c r="BA359" s="200">
        <f>IF($G359=1,0,AG359*('Other inputs'!$F$6/'Other inputs'!$F$5))</f>
        <v>0</v>
      </c>
      <c r="BB359" s="199">
        <f>IF($G359=1,0,AH359*('Other inputs'!$C$7/'Other inputs'!$C$6))</f>
        <v>0</v>
      </c>
      <c r="BC359" s="200">
        <f>IF($G359=1,0,AI359*('Other inputs'!$C$7/'Other inputs'!$C$6))</f>
        <v>0</v>
      </c>
      <c r="BD359" s="200">
        <f>IF($G359=1,0,AJ359*('Other inputs'!$C$7/'Other inputs'!$C$6))</f>
        <v>33.731974687533466</v>
      </c>
      <c r="BE359" s="200">
        <f>IF($G359=1,0,AK359*('Other inputs'!$C$7/'Other inputs'!$C$6))</f>
        <v>0</v>
      </c>
      <c r="BF359" s="200">
        <f>IF($G359=1,0,AL359*('Other inputs'!$C$7/'Other inputs'!$C$6))</f>
        <v>0</v>
      </c>
      <c r="BG359" s="199">
        <f t="shared" si="80"/>
        <v>0</v>
      </c>
      <c r="BH359" s="200">
        <f t="shared" si="81"/>
        <v>0</v>
      </c>
      <c r="BI359" s="200">
        <f t="shared" si="82"/>
        <v>53.00198964954744</v>
      </c>
      <c r="BJ359" s="200">
        <f t="shared" si="83"/>
        <v>0</v>
      </c>
      <c r="BK359" s="210">
        <f t="shared" si="84"/>
        <v>0</v>
      </c>
      <c r="BL359" s="200"/>
      <c r="BM359" s="199">
        <f>IF(D359=C$171,'Other inputs'!$C$13/1000000,SUM(AW359:BA359))</f>
        <v>19.27001496201397</v>
      </c>
      <c r="BN359" s="200">
        <f>IF(B359=$B$171,$AT$171*('Other inputs'!$C$7/'Other inputs'!$C$6),SUM(BB359:BF359))</f>
        <v>33.731974687533466</v>
      </c>
      <c r="BO359" s="188">
        <f t="shared" si="85"/>
        <v>53.00198964954744</v>
      </c>
    </row>
    <row r="360" spans="2:67">
      <c r="B360" s="121" t="str">
        <f>'KI 2019-20'!B361</f>
        <v>E3135</v>
      </c>
      <c r="C360" s="160" t="str">
        <f t="shared" si="72"/>
        <v>E3135</v>
      </c>
      <c r="D360" s="160" t="str">
        <f t="shared" si="73"/>
        <v>E3135</v>
      </c>
      <c r="E360" t="str">
        <f>INDEX('KI 2019-20'!D$9:D$383,MATCH($B360,'KI 2019-20'!$B$9:$B$383,0))</f>
        <v>SD</v>
      </c>
      <c r="F360">
        <f>INDEX('KI 2019-20'!E$9:E$383,MATCH($B360,'KI 2019-20'!$B$9:$B$383,0))</f>
        <v>0</v>
      </c>
      <c r="G360" s="119">
        <v>0</v>
      </c>
      <c r="H360" s="120" t="str">
        <f>INDEX('KI 2019-20'!F$9:F$383,MATCH($B360,'KI 2019-20'!$B$9:$B$383,0))</f>
        <v>West Oxfordshire</v>
      </c>
      <c r="I360" s="154">
        <f>_xlfn.IFNA(IF($B360=$B$382,0,INDEX('I.Supplementary 2019-20'!N$8:N$191,MATCH($B360,'I.Supplementary 2019-20'!$B$8:$B$191,0))),INDEX('KI 2019-20'!N$9:N$383,MATCH($B360,'KI 2019-20'!$B$9:$B$383,0)))</f>
        <v>0</v>
      </c>
      <c r="J360" s="153">
        <f>_xlfn.IFNA(IF($B360=$B$382,0,INDEX('I.Supplementary 2019-20'!O$8:O$191,MATCH($B360,'I.Supplementary 2019-20'!$B$8:$B$191,0))),INDEX('KI 2019-20'!O$9:O$383,MATCH($B360,'KI 2019-20'!$B$9:$B$383,0)))</f>
        <v>7.7568433854578067E-2</v>
      </c>
      <c r="K360" s="153">
        <f>_xlfn.IFNA(IF($B360=$B$382,0,INDEX('I.Supplementary 2019-20'!P$8:P$191,MATCH($B360,'I.Supplementary 2019-20'!$B$8:$B$191,0))),INDEX('KI 2019-20'!P$9:P$383,MATCH($B360,'KI 2019-20'!$B$9:$B$383,0)))</f>
        <v>0</v>
      </c>
      <c r="L360" s="153">
        <f>_xlfn.IFNA(IF($B360=$B$382,0,INDEX('I.Supplementary 2019-20'!Q$8:Q$191,MATCH($B360,'I.Supplementary 2019-20'!$B$8:$B$191,0))),INDEX('KI 2019-20'!Q$9:Q$383,MATCH($B360,'KI 2019-20'!$B$9:$B$383,0)))</f>
        <v>0</v>
      </c>
      <c r="M360" s="155">
        <f>_xlfn.IFNA(IF($B360=$B$382,0,INDEX('I.Supplementary 2019-20'!R$8:R$191,MATCH($B360,'I.Supplementary 2019-20'!$B$8:$B$191,0))),INDEX('KI 2019-20'!R$9:R$383,MATCH($B360,'KI 2019-20'!$B$9:$B$383,0)))</f>
        <v>0</v>
      </c>
      <c r="N360" s="153">
        <f>_xlfn.IFNA(IF($B360=$B$382,0,INDEX('I.Supplementary 2019-20'!S$8:S$191,MATCH($B360,'I.Supplementary 2019-20'!$B$8:$B$191,0))),INDEX('KI 2019-20'!S$9:S$383,MATCH($B360,'KI 2019-20'!$B$9:$B$383,0)))</f>
        <v>0</v>
      </c>
      <c r="O360" s="153">
        <f>_xlfn.IFNA(IF($B360=$B$382,0,INDEX('I.Supplementary 2019-20'!T$8:T$191,MATCH($B360,'I.Supplementary 2019-20'!$B$8:$B$191,0))),INDEX('KI 2019-20'!T$9:T$383,MATCH($B360,'KI 2019-20'!$B$9:$B$383,0)))</f>
        <v>2.1116631381717221</v>
      </c>
      <c r="P360" s="153">
        <f>_xlfn.IFNA(IF($B360=$B$382,0,INDEX('I.Supplementary 2019-20'!U$8:U$191,MATCH($B360,'I.Supplementary 2019-20'!$B$8:$B$191,0))),INDEX('KI 2019-20'!U$9:U$383,MATCH($B360,'KI 2019-20'!$B$9:$B$383,0)))</f>
        <v>0</v>
      </c>
      <c r="Q360" s="153">
        <f>_xlfn.IFNA(IF($B360=$B$382,0,INDEX('I.Supplementary 2019-20'!V$8:V$191,MATCH($B360,'I.Supplementary 2019-20'!$B$8:$B$191,0))),INDEX('KI 2019-20'!V$9:V$383,MATCH($B360,'KI 2019-20'!$B$9:$B$383,0)))</f>
        <v>0</v>
      </c>
      <c r="R360" s="155">
        <f>_xlfn.IFNA(IF($B360=$B$382,0,INDEX('I.Supplementary 2019-20'!W$8:W$191,MATCH($B360,'I.Supplementary 2019-20'!$B$8:$B$191,0))),INDEX('KI 2019-20'!W$9:W$383,MATCH($B360,'KI 2019-20'!$B$9:$B$383,0)))</f>
        <v>0</v>
      </c>
      <c r="S360" s="153">
        <f>_xlfn.IFNA(IF($B360=$B$382,0,INDEX('I.Supplementary 2019-20'!X$8:X$191,MATCH($B360,'I.Supplementary 2019-20'!$B$8:$B$191,0))),INDEX('KI 2019-20'!X$9:X$383,MATCH($B360,'KI 2019-20'!$B$9:$B$383,0)))</f>
        <v>0</v>
      </c>
      <c r="T360" s="153">
        <f>_xlfn.IFNA(IF($B360=$B$382,0,INDEX('I.Supplementary 2019-20'!Y$8:Y$191,MATCH($B360,'I.Supplementary 2019-20'!$B$8:$B$191,0))),INDEX('KI 2019-20'!Y$9:Y$383,MATCH($B360,'KI 2019-20'!$B$9:$B$383,0)))</f>
        <v>2.1892315720263</v>
      </c>
      <c r="U360" s="153">
        <f>_xlfn.IFNA(IF($B360=$B$382,0,INDEX('I.Supplementary 2019-20'!Z$8:Z$191,MATCH($B360,'I.Supplementary 2019-20'!$B$8:$B$191,0))),INDEX('KI 2019-20'!Z$9:Z$383,MATCH($B360,'KI 2019-20'!$B$9:$B$383,0)))</f>
        <v>0</v>
      </c>
      <c r="V360" s="153">
        <f>_xlfn.IFNA(IF($B360=$B$382,0,INDEX('I.Supplementary 2019-20'!AA$8:AA$191,MATCH($B360,'I.Supplementary 2019-20'!$B$8:$B$191,0))),INDEX('KI 2019-20'!AA$9:AA$383,MATCH($B360,'KI 2019-20'!$B$9:$B$383,0)))</f>
        <v>0</v>
      </c>
      <c r="W360" s="155">
        <f>_xlfn.IFNA(IF($B360=$B$382,0,INDEX('I.Supplementary 2019-20'!AB$8:AB$191,MATCH($B360,'I.Supplementary 2019-20'!$B$8:$B$191,0))),INDEX('KI 2019-20'!AB$9:AB$383,MATCH($B360,'KI 2019-20'!$B$9:$B$383,0)))</f>
        <v>0</v>
      </c>
      <c r="Y360" s="154">
        <f>_xlfn.IFNA(IF($B360=$B$382,0,INDEX('I.Supplementary 2019-20'!$I$8:$I$191,MATCH($B360,'I.Supplementary 2019-20'!$B$8:$B$191,0))),INDEX('KI 2019-20'!$I$9:$I$383,MATCH($B360,'KI 2019-20'!$B$9:$B$383,0)))</f>
        <v>7.7568433854578067E-2</v>
      </c>
      <c r="Z360" s="153">
        <f>_xlfn.IFNA(IF($B360=$B$382,0,INDEX('I.Supplementary 2019-20'!$J$8:$J$191,MATCH($B360,'I.Supplementary 2019-20'!$B$8:$B$191,0))),INDEX('KI 2019-20'!$J$9:$J$383,MATCH($B360,'KI 2019-20'!$B$9:$B$383,0)))</f>
        <v>2.1116631381717221</v>
      </c>
      <c r="AA360" s="155">
        <f>_xlfn.IFNA(IF($B360=$B$382,0,INDEX('I.Supplementary 2019-20'!$H$8:$H$191,MATCH($B360,'I.Supplementary 2019-20'!$B$8:$B$191,0))),INDEX('KI 2019-20'!$H$9:$H$383,MATCH($B360,'KI 2019-20'!$B$9:$B$383,0)))</f>
        <v>2.1892315720263</v>
      </c>
      <c r="AC360" s="156">
        <f>I360*('Other inputs'!$C$6/'Other inputs'!$C$5)</f>
        <v>0</v>
      </c>
      <c r="AD360" s="149">
        <f>IF(B360=$B$35,J360*('Other inputs'!$C$6/'Other inputs'!$C$5)-('Other inputs'!$C$18/1000000),J360*('Other inputs'!$C$6/'Other inputs'!$C$5))</f>
        <v>7.8832277990701541E-2</v>
      </c>
      <c r="AE360" s="149">
        <f>K360*('Other inputs'!$C$6/'Other inputs'!$C$5)</f>
        <v>0</v>
      </c>
      <c r="AF360" s="149">
        <f>L360*('Other inputs'!$C$6/'Other inputs'!$C$5)</f>
        <v>0</v>
      </c>
      <c r="AG360" s="188">
        <f>M360*('Other inputs'!$C$6/'Other inputs'!$C$5)</f>
        <v>0</v>
      </c>
      <c r="AH360" s="149">
        <f>N360*('Other inputs'!$C$6/'Other inputs'!$C$5)</f>
        <v>0</v>
      </c>
      <c r="AI360" s="149">
        <f>O360*('Other inputs'!$C$6/'Other inputs'!$C$5)</f>
        <v>2.1460690548832777</v>
      </c>
      <c r="AJ360" s="149">
        <f>P360*('Other inputs'!$C$6/'Other inputs'!$C$5)</f>
        <v>0</v>
      </c>
      <c r="AK360" s="149">
        <f>Q360*('Other inputs'!$C$6/'Other inputs'!$C$5)</f>
        <v>0</v>
      </c>
      <c r="AL360" s="188">
        <f>R360*('Other inputs'!$C$6/'Other inputs'!$C$5)</f>
        <v>0</v>
      </c>
      <c r="AM360" s="156">
        <f t="shared" si="74"/>
        <v>0</v>
      </c>
      <c r="AN360" s="149">
        <f t="shared" si="75"/>
        <v>2.2249013328739791</v>
      </c>
      <c r="AO360" s="149">
        <f t="shared" si="76"/>
        <v>0</v>
      </c>
      <c r="AP360" s="149">
        <f t="shared" si="77"/>
        <v>0</v>
      </c>
      <c r="AQ360" s="188">
        <f t="shared" si="78"/>
        <v>0</v>
      </c>
      <c r="AR360" s="149"/>
      <c r="AS360" s="156">
        <f>IF(D360=$C$171,'Other inputs'!$C$12/1000000,SUM(AC360:AG360))</f>
        <v>7.8832277990701541E-2</v>
      </c>
      <c r="AT360" s="200">
        <f>IF(D360=$C$171,$Z$171*('Other inputs'!$C$6/'Other inputs'!$C$5),SUM(AH360:AL360))</f>
        <v>2.1460690548832777</v>
      </c>
      <c r="AU360" s="210">
        <f t="shared" si="79"/>
        <v>2.2249013328739791</v>
      </c>
      <c r="AV360" s="214"/>
      <c r="AW360" s="199">
        <f>IF($G360=1,0,IF($B360=$B$172,AC360*('Other inputs'!$F$6/'Other inputs'!$F$5)-('Other inputs'!$C$28/1000000),AC360*('Other inputs'!$F$6/'Other inputs'!$F$5)))</f>
        <v>0</v>
      </c>
      <c r="AX360" s="200">
        <f>IF($G360=1,0,IF($B360=$B$172,AD360*('Other inputs'!$F$6/'Other inputs'!$F$5)-('Other inputs'!$C$29/1000000),AD360*('Other inputs'!$F$6/'Other inputs'!$F$5)))</f>
        <v>7.9268216855166246E-2</v>
      </c>
      <c r="AY360" s="200">
        <f>IF($G360=1,0,AE360*('Other inputs'!$F$6/'Other inputs'!$F$5))</f>
        <v>0</v>
      </c>
      <c r="AZ360" s="200">
        <f>IF($G360=1,0,AF360*('Other inputs'!$F$6/'Other inputs'!$F$5))</f>
        <v>0</v>
      </c>
      <c r="BA360" s="200">
        <f>IF($G360=1,0,AG360*('Other inputs'!$F$6/'Other inputs'!$F$5))</f>
        <v>0</v>
      </c>
      <c r="BB360" s="199">
        <f>IF($G360=1,0,AH360*('Other inputs'!$C$7/'Other inputs'!$C$6))</f>
        <v>0</v>
      </c>
      <c r="BC360" s="200">
        <f>IF($G360=1,0,AI360*('Other inputs'!$C$7/'Other inputs'!$C$6))</f>
        <v>2.1460690548832777</v>
      </c>
      <c r="BD360" s="200">
        <f>IF($G360=1,0,AJ360*('Other inputs'!$C$7/'Other inputs'!$C$6))</f>
        <v>0</v>
      </c>
      <c r="BE360" s="200">
        <f>IF($G360=1,0,AK360*('Other inputs'!$C$7/'Other inputs'!$C$6))</f>
        <v>0</v>
      </c>
      <c r="BF360" s="200">
        <f>IF($G360=1,0,AL360*('Other inputs'!$C$7/'Other inputs'!$C$6))</f>
        <v>0</v>
      </c>
      <c r="BG360" s="199">
        <f t="shared" si="80"/>
        <v>0</v>
      </c>
      <c r="BH360" s="200">
        <f t="shared" si="81"/>
        <v>2.2253372717384439</v>
      </c>
      <c r="BI360" s="200">
        <f t="shared" si="82"/>
        <v>0</v>
      </c>
      <c r="BJ360" s="200">
        <f t="shared" si="83"/>
        <v>0</v>
      </c>
      <c r="BK360" s="210">
        <f t="shared" si="84"/>
        <v>0</v>
      </c>
      <c r="BL360" s="200"/>
      <c r="BM360" s="199">
        <f>IF(D360=C$171,'Other inputs'!$C$13/1000000,SUM(AW360:BA360))</f>
        <v>7.9268216855166246E-2</v>
      </c>
      <c r="BN360" s="200">
        <f>IF(B360=$B$171,$AT$171*('Other inputs'!$C$7/'Other inputs'!$C$6),SUM(BB360:BF360))</f>
        <v>2.1460690548832777</v>
      </c>
      <c r="BO360" s="188">
        <f t="shared" si="85"/>
        <v>2.2253372717384439</v>
      </c>
    </row>
    <row r="361" spans="2:67">
      <c r="B361" s="121" t="str">
        <f>'KI 2019-20'!B362</f>
        <v>E3539</v>
      </c>
      <c r="C361" s="160" t="str">
        <f t="shared" si="72"/>
        <v>E3539</v>
      </c>
      <c r="D361" s="160" t="str">
        <f t="shared" si="73"/>
        <v>E3539</v>
      </c>
      <c r="E361" t="str">
        <f>INDEX('KI 2019-20'!D$9:D$383,MATCH($B361,'KI 2019-20'!$B$9:$B$383,0))</f>
        <v>SD</v>
      </c>
      <c r="F361">
        <f>INDEX('KI 2019-20'!E$9:E$383,MATCH($B361,'KI 2019-20'!$B$9:$B$383,0))</f>
        <v>0</v>
      </c>
      <c r="G361" s="119">
        <v>0</v>
      </c>
      <c r="H361" s="120" t="str">
        <f>INDEX('KI 2019-20'!F$9:F$383,MATCH($B361,'KI 2019-20'!$B$9:$B$383,0))</f>
        <v>West Suffolk</v>
      </c>
      <c r="I361" s="154">
        <f>_xlfn.IFNA(IF($B361=$B$382,0,INDEX('I.Supplementary 2019-20'!N$8:N$191,MATCH($B361,'I.Supplementary 2019-20'!$B$8:$B$191,0))),INDEX('KI 2019-20'!N$9:N$383,MATCH($B361,'KI 2019-20'!$B$9:$B$383,0)))</f>
        <v>0</v>
      </c>
      <c r="J361" s="153">
        <f>_xlfn.IFNA(IF($B361=$B$382,0,INDEX('I.Supplementary 2019-20'!O$8:O$191,MATCH($B361,'I.Supplementary 2019-20'!$B$8:$B$191,0))),INDEX('KI 2019-20'!O$9:O$383,MATCH($B361,'KI 2019-20'!$B$9:$B$383,0)))</f>
        <v>0.19578167553509446</v>
      </c>
      <c r="K361" s="153">
        <f>_xlfn.IFNA(IF($B361=$B$382,0,INDEX('I.Supplementary 2019-20'!P$8:P$191,MATCH($B361,'I.Supplementary 2019-20'!$B$8:$B$191,0))),INDEX('KI 2019-20'!P$9:P$383,MATCH($B361,'KI 2019-20'!$B$9:$B$383,0)))</f>
        <v>0</v>
      </c>
      <c r="L361" s="153">
        <f>_xlfn.IFNA(IF($B361=$B$382,0,INDEX('I.Supplementary 2019-20'!Q$8:Q$191,MATCH($B361,'I.Supplementary 2019-20'!$B$8:$B$191,0))),INDEX('KI 2019-20'!Q$9:Q$383,MATCH($B361,'KI 2019-20'!$B$9:$B$383,0)))</f>
        <v>0</v>
      </c>
      <c r="M361" s="155">
        <f>_xlfn.IFNA(IF($B361=$B$382,0,INDEX('I.Supplementary 2019-20'!R$8:R$191,MATCH($B361,'I.Supplementary 2019-20'!$B$8:$B$191,0))),INDEX('KI 2019-20'!R$9:R$383,MATCH($B361,'KI 2019-20'!$B$9:$B$383,0)))</f>
        <v>0</v>
      </c>
      <c r="N361" s="153">
        <f>_xlfn.IFNA(IF($B361=$B$382,0,INDEX('I.Supplementary 2019-20'!S$8:S$191,MATCH($B361,'I.Supplementary 2019-20'!$B$8:$B$191,0))),INDEX('KI 2019-20'!S$9:S$383,MATCH($B361,'KI 2019-20'!$B$9:$B$383,0)))</f>
        <v>0</v>
      </c>
      <c r="O361" s="153">
        <f>_xlfn.IFNA(IF($B361=$B$382,0,INDEX('I.Supplementary 2019-20'!T$8:T$191,MATCH($B361,'I.Supplementary 2019-20'!$B$8:$B$191,0))),INDEX('KI 2019-20'!T$9:T$383,MATCH($B361,'KI 2019-20'!$B$9:$B$383,0)))</f>
        <v>4.4512175782342185</v>
      </c>
      <c r="P361" s="153">
        <f>_xlfn.IFNA(IF($B361=$B$382,0,INDEX('I.Supplementary 2019-20'!U$8:U$191,MATCH($B361,'I.Supplementary 2019-20'!$B$8:$B$191,0))),INDEX('KI 2019-20'!U$9:U$383,MATCH($B361,'KI 2019-20'!$B$9:$B$383,0)))</f>
        <v>0</v>
      </c>
      <c r="Q361" s="153">
        <f>_xlfn.IFNA(IF($B361=$B$382,0,INDEX('I.Supplementary 2019-20'!V$8:V$191,MATCH($B361,'I.Supplementary 2019-20'!$B$8:$B$191,0))),INDEX('KI 2019-20'!V$9:V$383,MATCH($B361,'KI 2019-20'!$B$9:$B$383,0)))</f>
        <v>0</v>
      </c>
      <c r="R361" s="155">
        <f>_xlfn.IFNA(IF($B361=$B$382,0,INDEX('I.Supplementary 2019-20'!W$8:W$191,MATCH($B361,'I.Supplementary 2019-20'!$B$8:$B$191,0))),INDEX('KI 2019-20'!W$9:W$383,MATCH($B361,'KI 2019-20'!$B$9:$B$383,0)))</f>
        <v>0</v>
      </c>
      <c r="S361" s="153">
        <f>_xlfn.IFNA(IF($B361=$B$382,0,INDEX('I.Supplementary 2019-20'!X$8:X$191,MATCH($B361,'I.Supplementary 2019-20'!$B$8:$B$191,0))),INDEX('KI 2019-20'!X$9:X$383,MATCH($B361,'KI 2019-20'!$B$9:$B$383,0)))</f>
        <v>0</v>
      </c>
      <c r="T361" s="153">
        <f>_xlfn.IFNA(IF($B361=$B$382,0,INDEX('I.Supplementary 2019-20'!Y$8:Y$191,MATCH($B361,'I.Supplementary 2019-20'!$B$8:$B$191,0))),INDEX('KI 2019-20'!Y$9:Y$383,MATCH($B361,'KI 2019-20'!$B$9:$B$383,0)))</f>
        <v>4.6469992537693123</v>
      </c>
      <c r="U361" s="153">
        <f>_xlfn.IFNA(IF($B361=$B$382,0,INDEX('I.Supplementary 2019-20'!Z$8:Z$191,MATCH($B361,'I.Supplementary 2019-20'!$B$8:$B$191,0))),INDEX('KI 2019-20'!Z$9:Z$383,MATCH($B361,'KI 2019-20'!$B$9:$B$383,0)))</f>
        <v>0</v>
      </c>
      <c r="V361" s="153">
        <f>_xlfn.IFNA(IF($B361=$B$382,0,INDEX('I.Supplementary 2019-20'!AA$8:AA$191,MATCH($B361,'I.Supplementary 2019-20'!$B$8:$B$191,0))),INDEX('KI 2019-20'!AA$9:AA$383,MATCH($B361,'KI 2019-20'!$B$9:$B$383,0)))</f>
        <v>0</v>
      </c>
      <c r="W361" s="155">
        <f>_xlfn.IFNA(IF($B361=$B$382,0,INDEX('I.Supplementary 2019-20'!AB$8:AB$191,MATCH($B361,'I.Supplementary 2019-20'!$B$8:$B$191,0))),INDEX('KI 2019-20'!AB$9:AB$383,MATCH($B361,'KI 2019-20'!$B$9:$B$383,0)))</f>
        <v>0</v>
      </c>
      <c r="Y361" s="154">
        <f>_xlfn.IFNA(IF($B361=$B$382,0,INDEX('I.Supplementary 2019-20'!$I$8:$I$191,MATCH($B361,'I.Supplementary 2019-20'!$B$8:$B$191,0))),INDEX('KI 2019-20'!$I$9:$I$383,MATCH($B361,'KI 2019-20'!$B$9:$B$383,0)))</f>
        <v>0.19578167553509446</v>
      </c>
      <c r="Z361" s="153">
        <f>_xlfn.IFNA(IF($B361=$B$382,0,INDEX('I.Supplementary 2019-20'!$J$8:$J$191,MATCH($B361,'I.Supplementary 2019-20'!$B$8:$B$191,0))),INDEX('KI 2019-20'!$J$9:$J$383,MATCH($B361,'KI 2019-20'!$B$9:$B$383,0)))</f>
        <v>4.4512175782342185</v>
      </c>
      <c r="AA361" s="155">
        <f>_xlfn.IFNA(IF($B361=$B$382,0,INDEX('I.Supplementary 2019-20'!$H$8:$H$191,MATCH($B361,'I.Supplementary 2019-20'!$B$8:$B$191,0))),INDEX('KI 2019-20'!$H$9:$H$383,MATCH($B361,'KI 2019-20'!$B$9:$B$383,0)))</f>
        <v>4.6469992537693123</v>
      </c>
      <c r="AC361" s="156">
        <f>I361*('Other inputs'!$C$6/'Other inputs'!$C$5)</f>
        <v>0</v>
      </c>
      <c r="AD361" s="149">
        <f>IF(B361=$B$35,J361*('Other inputs'!$C$6/'Other inputs'!$C$5)-('Other inputs'!$C$18/1000000),J361*('Other inputs'!$C$6/'Other inputs'!$C$5))</f>
        <v>0.19897160100206138</v>
      </c>
      <c r="AE361" s="149">
        <f>K361*('Other inputs'!$C$6/'Other inputs'!$C$5)</f>
        <v>0</v>
      </c>
      <c r="AF361" s="149">
        <f>L361*('Other inputs'!$C$6/'Other inputs'!$C$5)</f>
        <v>0</v>
      </c>
      <c r="AG361" s="188">
        <f>M361*('Other inputs'!$C$6/'Other inputs'!$C$5)</f>
        <v>0</v>
      </c>
      <c r="AH361" s="149">
        <f>N361*('Other inputs'!$C$6/'Other inputs'!$C$5)</f>
        <v>0</v>
      </c>
      <c r="AI361" s="149">
        <f>O361*('Other inputs'!$C$6/'Other inputs'!$C$5)</f>
        <v>4.5237425082258147</v>
      </c>
      <c r="AJ361" s="149">
        <f>P361*('Other inputs'!$C$6/'Other inputs'!$C$5)</f>
        <v>0</v>
      </c>
      <c r="AK361" s="149">
        <f>Q361*('Other inputs'!$C$6/'Other inputs'!$C$5)</f>
        <v>0</v>
      </c>
      <c r="AL361" s="188">
        <f>R361*('Other inputs'!$C$6/'Other inputs'!$C$5)</f>
        <v>0</v>
      </c>
      <c r="AM361" s="156">
        <f t="shared" si="74"/>
        <v>0</v>
      </c>
      <c r="AN361" s="149">
        <f t="shared" si="75"/>
        <v>4.7227141092278764</v>
      </c>
      <c r="AO361" s="149">
        <f t="shared" si="76"/>
        <v>0</v>
      </c>
      <c r="AP361" s="149">
        <f t="shared" si="77"/>
        <v>0</v>
      </c>
      <c r="AQ361" s="188">
        <f t="shared" si="78"/>
        <v>0</v>
      </c>
      <c r="AR361" s="149"/>
      <c r="AS361" s="156">
        <f>IF(D361=$C$171,'Other inputs'!$C$12/1000000,SUM(AC361:AG361))</f>
        <v>0.19897160100206138</v>
      </c>
      <c r="AT361" s="200">
        <f>IF(D361=$C$171,$Z$171*('Other inputs'!$C$6/'Other inputs'!$C$5),SUM(AH361:AL361))</f>
        <v>4.5237425082258147</v>
      </c>
      <c r="AU361" s="210">
        <f t="shared" si="79"/>
        <v>4.7227141092278764</v>
      </c>
      <c r="AV361" s="214"/>
      <c r="AW361" s="199">
        <f>IF($G361=1,0,IF($B361=$B$172,AC361*('Other inputs'!$F$6/'Other inputs'!$F$5)-('Other inputs'!$C$28/1000000),AC361*('Other inputs'!$F$6/'Other inputs'!$F$5)))</f>
        <v>0</v>
      </c>
      <c r="AX361" s="200">
        <f>IF($G361=1,0,IF($B361=$B$172,AD361*('Other inputs'!$F$6/'Other inputs'!$F$5)-('Other inputs'!$C$29/1000000),AD361*('Other inputs'!$F$6/'Other inputs'!$F$5)))</f>
        <v>0.20007190478640455</v>
      </c>
      <c r="AY361" s="200">
        <f>IF($G361=1,0,AE361*('Other inputs'!$F$6/'Other inputs'!$F$5))</f>
        <v>0</v>
      </c>
      <c r="AZ361" s="200">
        <f>IF($G361=1,0,AF361*('Other inputs'!$F$6/'Other inputs'!$F$5))</f>
        <v>0</v>
      </c>
      <c r="BA361" s="200">
        <f>IF($G361=1,0,AG361*('Other inputs'!$F$6/'Other inputs'!$F$5))</f>
        <v>0</v>
      </c>
      <c r="BB361" s="199">
        <f>IF($G361=1,0,AH361*('Other inputs'!$C$7/'Other inputs'!$C$6))</f>
        <v>0</v>
      </c>
      <c r="BC361" s="200">
        <f>IF($G361=1,0,AI361*('Other inputs'!$C$7/'Other inputs'!$C$6))</f>
        <v>4.5237425082258147</v>
      </c>
      <c r="BD361" s="200">
        <f>IF($G361=1,0,AJ361*('Other inputs'!$C$7/'Other inputs'!$C$6))</f>
        <v>0</v>
      </c>
      <c r="BE361" s="200">
        <f>IF($G361=1,0,AK361*('Other inputs'!$C$7/'Other inputs'!$C$6))</f>
        <v>0</v>
      </c>
      <c r="BF361" s="200">
        <f>IF($G361=1,0,AL361*('Other inputs'!$C$7/'Other inputs'!$C$6))</f>
        <v>0</v>
      </c>
      <c r="BG361" s="199">
        <f t="shared" si="80"/>
        <v>0</v>
      </c>
      <c r="BH361" s="200">
        <f t="shared" si="81"/>
        <v>4.723814413012219</v>
      </c>
      <c r="BI361" s="200">
        <f t="shared" si="82"/>
        <v>0</v>
      </c>
      <c r="BJ361" s="200">
        <f t="shared" si="83"/>
        <v>0</v>
      </c>
      <c r="BK361" s="210">
        <f t="shared" si="84"/>
        <v>0</v>
      </c>
      <c r="BL361" s="200"/>
      <c r="BM361" s="199">
        <f>IF(D361=C$171,'Other inputs'!$C$13/1000000,SUM(AW361:BA361))</f>
        <v>0.20007190478640455</v>
      </c>
      <c r="BN361" s="200">
        <f>IF(B361=$B$171,$AT$171*('Other inputs'!$C$7/'Other inputs'!$C$6),SUM(BB361:BF361))</f>
        <v>4.5237425082258147</v>
      </c>
      <c r="BO361" s="188">
        <f t="shared" si="85"/>
        <v>4.723814413012219</v>
      </c>
    </row>
    <row r="362" spans="2:67">
      <c r="B362" s="121" t="str">
        <f>'KI 2019-20'!B363</f>
        <v>E3820</v>
      </c>
      <c r="C362" s="160" t="str">
        <f t="shared" si="72"/>
        <v>E3820</v>
      </c>
      <c r="D362" s="160" t="str">
        <f t="shared" si="73"/>
        <v>E3820</v>
      </c>
      <c r="E362" t="str">
        <f>INDEX('KI 2019-20'!D$9:D$383,MATCH($B362,'KI 2019-20'!$B$9:$B$383,0))</f>
        <v>SCFIR</v>
      </c>
      <c r="F362" t="str">
        <f>INDEX('KI 2019-20'!E$9:E$383,MATCH($B362,'KI 2019-20'!$B$9:$B$383,0))</f>
        <v>P1908</v>
      </c>
      <c r="G362" s="119">
        <v>0</v>
      </c>
      <c r="H362" s="120" t="str">
        <f>INDEX('KI 2019-20'!F$9:F$383,MATCH($B362,'KI 2019-20'!$B$9:$B$383,0))</f>
        <v>West Sussex</v>
      </c>
      <c r="I362" s="154">
        <f>_xlfn.IFNA(IF($B362=$B$382,0,INDEX('I.Supplementary 2019-20'!N$8:N$191,MATCH($B362,'I.Supplementary 2019-20'!$B$8:$B$191,0))),INDEX('KI 2019-20'!N$9:N$383,MATCH($B362,'KI 2019-20'!$B$9:$B$383,0)))</f>
        <v>0</v>
      </c>
      <c r="J362" s="153">
        <f>_xlfn.IFNA(IF($B362=$B$382,0,INDEX('I.Supplementary 2019-20'!O$8:O$191,MATCH($B362,'I.Supplementary 2019-20'!$B$8:$B$191,0))),INDEX('KI 2019-20'!O$9:O$383,MATCH($B362,'KI 2019-20'!$B$9:$B$383,0)))</f>
        <v>0</v>
      </c>
      <c r="K362" s="153">
        <f>_xlfn.IFNA(IF($B362=$B$382,0,INDEX('I.Supplementary 2019-20'!P$8:P$191,MATCH($B362,'I.Supplementary 2019-20'!$B$8:$B$191,0))),INDEX('KI 2019-20'!P$9:P$383,MATCH($B362,'KI 2019-20'!$B$9:$B$383,0)))</f>
        <v>0</v>
      </c>
      <c r="L362" s="153">
        <f>_xlfn.IFNA(IF($B362=$B$382,0,INDEX('I.Supplementary 2019-20'!Q$8:Q$191,MATCH($B362,'I.Supplementary 2019-20'!$B$8:$B$191,0))),INDEX('KI 2019-20'!Q$9:Q$383,MATCH($B362,'KI 2019-20'!$B$9:$B$383,0)))</f>
        <v>0</v>
      </c>
      <c r="M362" s="155">
        <f>_xlfn.IFNA(IF($B362=$B$382,0,INDEX('I.Supplementary 2019-20'!R$8:R$191,MATCH($B362,'I.Supplementary 2019-20'!$B$8:$B$191,0))),INDEX('KI 2019-20'!R$9:R$383,MATCH($B362,'KI 2019-20'!$B$9:$B$383,0)))</f>
        <v>0</v>
      </c>
      <c r="N362" s="153">
        <f>_xlfn.IFNA(IF($B362=$B$382,0,INDEX('I.Supplementary 2019-20'!S$8:S$191,MATCH($B362,'I.Supplementary 2019-20'!$B$8:$B$191,0))),INDEX('KI 2019-20'!S$9:S$383,MATCH($B362,'KI 2019-20'!$B$9:$B$383,0)))</f>
        <v>72.536374821482838</v>
      </c>
      <c r="O362" s="153">
        <f>_xlfn.IFNA(IF($B362=$B$382,0,INDEX('I.Supplementary 2019-20'!T$8:T$191,MATCH($B362,'I.Supplementary 2019-20'!$B$8:$B$191,0))),INDEX('KI 2019-20'!T$9:T$383,MATCH($B362,'KI 2019-20'!$B$9:$B$383,0)))</f>
        <v>0</v>
      </c>
      <c r="P362" s="153">
        <f>_xlfn.IFNA(IF($B362=$B$382,0,INDEX('I.Supplementary 2019-20'!U$8:U$191,MATCH($B362,'I.Supplementary 2019-20'!$B$8:$B$191,0))),INDEX('KI 2019-20'!U$9:U$383,MATCH($B362,'KI 2019-20'!$B$9:$B$383,0)))</f>
        <v>5.4498114284565853</v>
      </c>
      <c r="Q362" s="153">
        <f>_xlfn.IFNA(IF($B362=$B$382,0,INDEX('I.Supplementary 2019-20'!V$8:V$191,MATCH($B362,'I.Supplementary 2019-20'!$B$8:$B$191,0))),INDEX('KI 2019-20'!V$9:V$383,MATCH($B362,'KI 2019-20'!$B$9:$B$383,0)))</f>
        <v>0</v>
      </c>
      <c r="R362" s="155">
        <f>_xlfn.IFNA(IF($B362=$B$382,0,INDEX('I.Supplementary 2019-20'!W$8:W$191,MATCH($B362,'I.Supplementary 2019-20'!$B$8:$B$191,0))),INDEX('KI 2019-20'!W$9:W$383,MATCH($B362,'KI 2019-20'!$B$9:$B$383,0)))</f>
        <v>0</v>
      </c>
      <c r="S362" s="153">
        <f>_xlfn.IFNA(IF($B362=$B$382,0,INDEX('I.Supplementary 2019-20'!X$8:X$191,MATCH($B362,'I.Supplementary 2019-20'!$B$8:$B$191,0))),INDEX('KI 2019-20'!X$9:X$383,MATCH($B362,'KI 2019-20'!$B$9:$B$383,0)))</f>
        <v>72.536374821482838</v>
      </c>
      <c r="T362" s="153">
        <f>_xlfn.IFNA(IF($B362=$B$382,0,INDEX('I.Supplementary 2019-20'!Y$8:Y$191,MATCH($B362,'I.Supplementary 2019-20'!$B$8:$B$191,0))),INDEX('KI 2019-20'!Y$9:Y$383,MATCH($B362,'KI 2019-20'!$B$9:$B$383,0)))</f>
        <v>0</v>
      </c>
      <c r="U362" s="153">
        <f>_xlfn.IFNA(IF($B362=$B$382,0,INDEX('I.Supplementary 2019-20'!Z$8:Z$191,MATCH($B362,'I.Supplementary 2019-20'!$B$8:$B$191,0))),INDEX('KI 2019-20'!Z$9:Z$383,MATCH($B362,'KI 2019-20'!$B$9:$B$383,0)))</f>
        <v>5.4498114284565853</v>
      </c>
      <c r="V362" s="153">
        <f>_xlfn.IFNA(IF($B362=$B$382,0,INDEX('I.Supplementary 2019-20'!AA$8:AA$191,MATCH($B362,'I.Supplementary 2019-20'!$B$8:$B$191,0))),INDEX('KI 2019-20'!AA$9:AA$383,MATCH($B362,'KI 2019-20'!$B$9:$B$383,0)))</f>
        <v>0</v>
      </c>
      <c r="W362" s="155">
        <f>_xlfn.IFNA(IF($B362=$B$382,0,INDEX('I.Supplementary 2019-20'!AB$8:AB$191,MATCH($B362,'I.Supplementary 2019-20'!$B$8:$B$191,0))),INDEX('KI 2019-20'!AB$9:AB$383,MATCH($B362,'KI 2019-20'!$B$9:$B$383,0)))</f>
        <v>0</v>
      </c>
      <c r="Y362" s="154">
        <f>_xlfn.IFNA(IF($B362=$B$382,0,INDEX('I.Supplementary 2019-20'!$I$8:$I$191,MATCH($B362,'I.Supplementary 2019-20'!$B$8:$B$191,0))),INDEX('KI 2019-20'!$I$9:$I$383,MATCH($B362,'KI 2019-20'!$B$9:$B$383,0)))</f>
        <v>0</v>
      </c>
      <c r="Z362" s="153">
        <f>_xlfn.IFNA(IF($B362=$B$382,0,INDEX('I.Supplementary 2019-20'!$J$8:$J$191,MATCH($B362,'I.Supplementary 2019-20'!$B$8:$B$191,0))),INDEX('KI 2019-20'!$J$9:$J$383,MATCH($B362,'KI 2019-20'!$B$9:$B$383,0)))</f>
        <v>77.986186249939422</v>
      </c>
      <c r="AA362" s="155">
        <f>_xlfn.IFNA(IF($B362=$B$382,0,INDEX('I.Supplementary 2019-20'!$H$8:$H$191,MATCH($B362,'I.Supplementary 2019-20'!$B$8:$B$191,0))),INDEX('KI 2019-20'!$H$9:$H$383,MATCH($B362,'KI 2019-20'!$B$9:$B$383,0)))</f>
        <v>77.986186249939422</v>
      </c>
      <c r="AC362" s="156">
        <f>I362*('Other inputs'!$C$6/'Other inputs'!$C$5)</f>
        <v>0</v>
      </c>
      <c r="AD362" s="149">
        <f>IF(B362=$B$35,J362*('Other inputs'!$C$6/'Other inputs'!$C$5)-('Other inputs'!$C$18/1000000),J362*('Other inputs'!$C$6/'Other inputs'!$C$5))</f>
        <v>0</v>
      </c>
      <c r="AE362" s="149">
        <f>K362*('Other inputs'!$C$6/'Other inputs'!$C$5)</f>
        <v>0</v>
      </c>
      <c r="AF362" s="149">
        <f>L362*('Other inputs'!$C$6/'Other inputs'!$C$5)</f>
        <v>0</v>
      </c>
      <c r="AG362" s="188">
        <f>M362*('Other inputs'!$C$6/'Other inputs'!$C$5)</f>
        <v>0</v>
      </c>
      <c r="AH362" s="149">
        <f>N362*('Other inputs'!$C$6/'Other inputs'!$C$5)</f>
        <v>73.718230215722883</v>
      </c>
      <c r="AI362" s="149">
        <f>O362*('Other inputs'!$C$6/'Other inputs'!$C$5)</f>
        <v>0</v>
      </c>
      <c r="AJ362" s="149">
        <f>P362*('Other inputs'!$C$6/'Other inputs'!$C$5)</f>
        <v>5.5386067266799106</v>
      </c>
      <c r="AK362" s="149">
        <f>Q362*('Other inputs'!$C$6/'Other inputs'!$C$5)</f>
        <v>0</v>
      </c>
      <c r="AL362" s="188">
        <f>R362*('Other inputs'!$C$6/'Other inputs'!$C$5)</f>
        <v>0</v>
      </c>
      <c r="AM362" s="156">
        <f t="shared" si="74"/>
        <v>73.718230215722883</v>
      </c>
      <c r="AN362" s="149">
        <f t="shared" si="75"/>
        <v>0</v>
      </c>
      <c r="AO362" s="149">
        <f t="shared" si="76"/>
        <v>5.5386067266799106</v>
      </c>
      <c r="AP362" s="149">
        <f t="shared" si="77"/>
        <v>0</v>
      </c>
      <c r="AQ362" s="188">
        <f t="shared" si="78"/>
        <v>0</v>
      </c>
      <c r="AR362" s="149"/>
      <c r="AS362" s="156">
        <f>IF(D362=$C$171,'Other inputs'!$C$12/1000000,SUM(AC362:AG362))</f>
        <v>0</v>
      </c>
      <c r="AT362" s="200">
        <f>IF(D362=$C$171,$Z$171*('Other inputs'!$C$6/'Other inputs'!$C$5),SUM(AH362:AL362))</f>
        <v>79.256836942402799</v>
      </c>
      <c r="AU362" s="210">
        <f t="shared" si="79"/>
        <v>79.256836942402799</v>
      </c>
      <c r="AV362" s="214"/>
      <c r="AW362" s="199">
        <f>IF($G362=1,0,IF($B362=$B$172,AC362*('Other inputs'!$F$6/'Other inputs'!$F$5)-('Other inputs'!$C$28/1000000),AC362*('Other inputs'!$F$6/'Other inputs'!$F$5)))</f>
        <v>0</v>
      </c>
      <c r="AX362" s="200">
        <f>IF($G362=1,0,IF($B362=$B$172,AD362*('Other inputs'!$F$6/'Other inputs'!$F$5)-('Other inputs'!$C$29/1000000),AD362*('Other inputs'!$F$6/'Other inputs'!$F$5)))</f>
        <v>0</v>
      </c>
      <c r="AY362" s="200">
        <f>IF($G362=1,0,AE362*('Other inputs'!$F$6/'Other inputs'!$F$5))</f>
        <v>0</v>
      </c>
      <c r="AZ362" s="200">
        <f>IF($G362=1,0,AF362*('Other inputs'!$F$6/'Other inputs'!$F$5))</f>
        <v>0</v>
      </c>
      <c r="BA362" s="200">
        <f>IF($G362=1,0,AG362*('Other inputs'!$F$6/'Other inputs'!$F$5))</f>
        <v>0</v>
      </c>
      <c r="BB362" s="199">
        <f>IF($G362=1,0,AH362*('Other inputs'!$C$7/'Other inputs'!$C$6))</f>
        <v>73.718230215722883</v>
      </c>
      <c r="BC362" s="200">
        <f>IF($G362=1,0,AI362*('Other inputs'!$C$7/'Other inputs'!$C$6))</f>
        <v>0</v>
      </c>
      <c r="BD362" s="200">
        <f>IF($G362=1,0,AJ362*('Other inputs'!$C$7/'Other inputs'!$C$6))</f>
        <v>5.5386067266799106</v>
      </c>
      <c r="BE362" s="200">
        <f>IF($G362=1,0,AK362*('Other inputs'!$C$7/'Other inputs'!$C$6))</f>
        <v>0</v>
      </c>
      <c r="BF362" s="200">
        <f>IF($G362=1,0,AL362*('Other inputs'!$C$7/'Other inputs'!$C$6))</f>
        <v>0</v>
      </c>
      <c r="BG362" s="199">
        <f t="shared" si="80"/>
        <v>73.718230215722883</v>
      </c>
      <c r="BH362" s="200">
        <f t="shared" si="81"/>
        <v>0</v>
      </c>
      <c r="BI362" s="200">
        <f t="shared" si="82"/>
        <v>5.5386067266799106</v>
      </c>
      <c r="BJ362" s="200">
        <f t="shared" si="83"/>
        <v>0</v>
      </c>
      <c r="BK362" s="210">
        <f t="shared" si="84"/>
        <v>0</v>
      </c>
      <c r="BL362" s="200"/>
      <c r="BM362" s="199">
        <f>IF(D362=C$171,'Other inputs'!$C$13/1000000,SUM(AW362:BA362))</f>
        <v>0</v>
      </c>
      <c r="BN362" s="200">
        <f>IF(B362=$B$171,$AT$171*('Other inputs'!$C$7/'Other inputs'!$C$6),SUM(BB362:BF362))</f>
        <v>79.256836942402799</v>
      </c>
      <c r="BO362" s="188">
        <f t="shared" si="85"/>
        <v>79.256836942402799</v>
      </c>
    </row>
    <row r="363" spans="2:67">
      <c r="B363" s="121" t="str">
        <f>'KI 2019-20'!B364</f>
        <v>E6147</v>
      </c>
      <c r="C363" s="160" t="str">
        <f t="shared" si="72"/>
        <v>E6147</v>
      </c>
      <c r="D363" s="160" t="str">
        <f t="shared" si="73"/>
        <v>E6147</v>
      </c>
      <c r="E363" t="str">
        <f>INDEX('KI 2019-20'!D$9:D$383,MATCH($B363,'KI 2019-20'!$B$9:$B$383,0))</f>
        <v>FIR</v>
      </c>
      <c r="F363">
        <f>INDEX('KI 2019-20'!E$9:E$383,MATCH($B363,'KI 2019-20'!$B$9:$B$383,0))</f>
        <v>0</v>
      </c>
      <c r="G363" s="119">
        <v>0</v>
      </c>
      <c r="H363" s="120" t="str">
        <f>INDEX('KI 2019-20'!F$9:F$383,MATCH($B363,'KI 2019-20'!$B$9:$B$383,0))</f>
        <v>West Yorkshire Fire</v>
      </c>
      <c r="I363" s="154">
        <f>_xlfn.IFNA(IF($B363=$B$382,0,INDEX('I.Supplementary 2019-20'!N$8:N$191,MATCH($B363,'I.Supplementary 2019-20'!$B$8:$B$191,0))),INDEX('KI 2019-20'!N$9:N$383,MATCH($B363,'KI 2019-20'!$B$9:$B$383,0)))</f>
        <v>0</v>
      </c>
      <c r="J363" s="153">
        <f>_xlfn.IFNA(IF($B363=$B$382,0,INDEX('I.Supplementary 2019-20'!O$8:O$191,MATCH($B363,'I.Supplementary 2019-20'!$B$8:$B$191,0))),INDEX('KI 2019-20'!O$9:O$383,MATCH($B363,'KI 2019-20'!$B$9:$B$383,0)))</f>
        <v>0</v>
      </c>
      <c r="K363" s="153">
        <f>_xlfn.IFNA(IF($B363=$B$382,0,INDEX('I.Supplementary 2019-20'!P$8:P$191,MATCH($B363,'I.Supplementary 2019-20'!$B$8:$B$191,0))),INDEX('KI 2019-20'!P$9:P$383,MATCH($B363,'KI 2019-20'!$B$9:$B$383,0)))</f>
        <v>13.339001599559829</v>
      </c>
      <c r="L363" s="153">
        <f>_xlfn.IFNA(IF($B363=$B$382,0,INDEX('I.Supplementary 2019-20'!Q$8:Q$191,MATCH($B363,'I.Supplementary 2019-20'!$B$8:$B$191,0))),INDEX('KI 2019-20'!Q$9:Q$383,MATCH($B363,'KI 2019-20'!$B$9:$B$383,0)))</f>
        <v>0</v>
      </c>
      <c r="M363" s="155">
        <f>_xlfn.IFNA(IF($B363=$B$382,0,INDEX('I.Supplementary 2019-20'!R$8:R$191,MATCH($B363,'I.Supplementary 2019-20'!$B$8:$B$191,0))),INDEX('KI 2019-20'!R$9:R$383,MATCH($B363,'KI 2019-20'!$B$9:$B$383,0)))</f>
        <v>0</v>
      </c>
      <c r="N363" s="153">
        <f>_xlfn.IFNA(IF($B363=$B$382,0,INDEX('I.Supplementary 2019-20'!S$8:S$191,MATCH($B363,'I.Supplementary 2019-20'!$B$8:$B$191,0))),INDEX('KI 2019-20'!S$9:S$383,MATCH($B363,'KI 2019-20'!$B$9:$B$383,0)))</f>
        <v>0</v>
      </c>
      <c r="O363" s="153">
        <f>_xlfn.IFNA(IF($B363=$B$382,0,INDEX('I.Supplementary 2019-20'!T$8:T$191,MATCH($B363,'I.Supplementary 2019-20'!$B$8:$B$191,0))),INDEX('KI 2019-20'!T$9:T$383,MATCH($B363,'KI 2019-20'!$B$9:$B$383,0)))</f>
        <v>0</v>
      </c>
      <c r="P363" s="153">
        <f>_xlfn.IFNA(IF($B363=$B$382,0,INDEX('I.Supplementary 2019-20'!U$8:U$191,MATCH($B363,'I.Supplementary 2019-20'!$B$8:$B$191,0))),INDEX('KI 2019-20'!U$9:U$383,MATCH($B363,'KI 2019-20'!$B$9:$B$383,0)))</f>
        <v>24.339313137492745</v>
      </c>
      <c r="Q363" s="153">
        <f>_xlfn.IFNA(IF($B363=$B$382,0,INDEX('I.Supplementary 2019-20'!V$8:V$191,MATCH($B363,'I.Supplementary 2019-20'!$B$8:$B$191,0))),INDEX('KI 2019-20'!V$9:V$383,MATCH($B363,'KI 2019-20'!$B$9:$B$383,0)))</f>
        <v>0</v>
      </c>
      <c r="R363" s="155">
        <f>_xlfn.IFNA(IF($B363=$B$382,0,INDEX('I.Supplementary 2019-20'!W$8:W$191,MATCH($B363,'I.Supplementary 2019-20'!$B$8:$B$191,0))),INDEX('KI 2019-20'!W$9:W$383,MATCH($B363,'KI 2019-20'!$B$9:$B$383,0)))</f>
        <v>0</v>
      </c>
      <c r="S363" s="153">
        <f>_xlfn.IFNA(IF($B363=$B$382,0,INDEX('I.Supplementary 2019-20'!X$8:X$191,MATCH($B363,'I.Supplementary 2019-20'!$B$8:$B$191,0))),INDEX('KI 2019-20'!X$9:X$383,MATCH($B363,'KI 2019-20'!$B$9:$B$383,0)))</f>
        <v>0</v>
      </c>
      <c r="T363" s="153">
        <f>_xlfn.IFNA(IF($B363=$B$382,0,INDEX('I.Supplementary 2019-20'!Y$8:Y$191,MATCH($B363,'I.Supplementary 2019-20'!$B$8:$B$191,0))),INDEX('KI 2019-20'!Y$9:Y$383,MATCH($B363,'KI 2019-20'!$B$9:$B$383,0)))</f>
        <v>0</v>
      </c>
      <c r="U363" s="153">
        <f>_xlfn.IFNA(IF($B363=$B$382,0,INDEX('I.Supplementary 2019-20'!Z$8:Z$191,MATCH($B363,'I.Supplementary 2019-20'!$B$8:$B$191,0))),INDEX('KI 2019-20'!Z$9:Z$383,MATCH($B363,'KI 2019-20'!$B$9:$B$383,0)))</f>
        <v>37.678314737052574</v>
      </c>
      <c r="V363" s="153">
        <f>_xlfn.IFNA(IF($B363=$B$382,0,INDEX('I.Supplementary 2019-20'!AA$8:AA$191,MATCH($B363,'I.Supplementary 2019-20'!$B$8:$B$191,0))),INDEX('KI 2019-20'!AA$9:AA$383,MATCH($B363,'KI 2019-20'!$B$9:$B$383,0)))</f>
        <v>0</v>
      </c>
      <c r="W363" s="155">
        <f>_xlfn.IFNA(IF($B363=$B$382,0,INDEX('I.Supplementary 2019-20'!AB$8:AB$191,MATCH($B363,'I.Supplementary 2019-20'!$B$8:$B$191,0))),INDEX('KI 2019-20'!AB$9:AB$383,MATCH($B363,'KI 2019-20'!$B$9:$B$383,0)))</f>
        <v>0</v>
      </c>
      <c r="Y363" s="154">
        <f>_xlfn.IFNA(IF($B363=$B$382,0,INDEX('I.Supplementary 2019-20'!$I$8:$I$191,MATCH($B363,'I.Supplementary 2019-20'!$B$8:$B$191,0))),INDEX('KI 2019-20'!$I$9:$I$383,MATCH($B363,'KI 2019-20'!$B$9:$B$383,0)))</f>
        <v>13.339001599559829</v>
      </c>
      <c r="Z363" s="153">
        <f>_xlfn.IFNA(IF($B363=$B$382,0,INDEX('I.Supplementary 2019-20'!$J$8:$J$191,MATCH($B363,'I.Supplementary 2019-20'!$B$8:$B$191,0))),INDEX('KI 2019-20'!$J$9:$J$383,MATCH($B363,'KI 2019-20'!$B$9:$B$383,0)))</f>
        <v>24.339313137492745</v>
      </c>
      <c r="AA363" s="155">
        <f>_xlfn.IFNA(IF($B363=$B$382,0,INDEX('I.Supplementary 2019-20'!$H$8:$H$191,MATCH($B363,'I.Supplementary 2019-20'!$B$8:$B$191,0))),INDEX('KI 2019-20'!$H$9:$H$383,MATCH($B363,'KI 2019-20'!$B$9:$B$383,0)))</f>
        <v>37.678314737052574</v>
      </c>
      <c r="AC363" s="156">
        <f>I363*('Other inputs'!$C$6/'Other inputs'!$C$5)</f>
        <v>0</v>
      </c>
      <c r="AD363" s="149">
        <f>IF(B363=$B$35,J363*('Other inputs'!$C$6/'Other inputs'!$C$5)-('Other inputs'!$C$18/1000000),J363*('Other inputs'!$C$6/'Other inputs'!$C$5))</f>
        <v>0</v>
      </c>
      <c r="AE363" s="149">
        <f>K363*('Other inputs'!$C$6/'Other inputs'!$C$5)</f>
        <v>13.556337674501741</v>
      </c>
      <c r="AF363" s="149">
        <f>L363*('Other inputs'!$C$6/'Other inputs'!$C$5)</f>
        <v>0</v>
      </c>
      <c r="AG363" s="188">
        <f>M363*('Other inputs'!$C$6/'Other inputs'!$C$5)</f>
        <v>0</v>
      </c>
      <c r="AH363" s="149">
        <f>N363*('Other inputs'!$C$6/'Other inputs'!$C$5)</f>
        <v>0</v>
      </c>
      <c r="AI363" s="149">
        <f>O363*('Other inputs'!$C$6/'Other inputs'!$C$5)</f>
        <v>0</v>
      </c>
      <c r="AJ363" s="149">
        <f>P363*('Other inputs'!$C$6/'Other inputs'!$C$5)</f>
        <v>24.73588035765556</v>
      </c>
      <c r="AK363" s="149">
        <f>Q363*('Other inputs'!$C$6/'Other inputs'!$C$5)</f>
        <v>0</v>
      </c>
      <c r="AL363" s="188">
        <f>R363*('Other inputs'!$C$6/'Other inputs'!$C$5)</f>
        <v>0</v>
      </c>
      <c r="AM363" s="156">
        <f t="shared" si="74"/>
        <v>0</v>
      </c>
      <c r="AN363" s="149">
        <f t="shared" si="75"/>
        <v>0</v>
      </c>
      <c r="AO363" s="149">
        <f t="shared" si="76"/>
        <v>38.292218032157301</v>
      </c>
      <c r="AP363" s="149">
        <f t="shared" si="77"/>
        <v>0</v>
      </c>
      <c r="AQ363" s="188">
        <f t="shared" si="78"/>
        <v>0</v>
      </c>
      <c r="AR363" s="149"/>
      <c r="AS363" s="156">
        <f>IF(D363=$C$171,'Other inputs'!$C$12/1000000,SUM(AC363:AG363))</f>
        <v>13.556337674501741</v>
      </c>
      <c r="AT363" s="200">
        <f>IF(D363=$C$171,$Z$171*('Other inputs'!$C$6/'Other inputs'!$C$5),SUM(AH363:AL363))</f>
        <v>24.73588035765556</v>
      </c>
      <c r="AU363" s="210">
        <f t="shared" si="79"/>
        <v>38.292218032157301</v>
      </c>
      <c r="AV363" s="214"/>
      <c r="AW363" s="199">
        <f>IF($G363=1,0,IF($B363=$B$172,AC363*('Other inputs'!$F$6/'Other inputs'!$F$5)-('Other inputs'!$C$28/1000000),AC363*('Other inputs'!$F$6/'Other inputs'!$F$5)))</f>
        <v>0</v>
      </c>
      <c r="AX363" s="200">
        <f>IF($G363=1,0,IF($B363=$B$172,AD363*('Other inputs'!$F$6/'Other inputs'!$F$5)-('Other inputs'!$C$29/1000000),AD363*('Other inputs'!$F$6/'Other inputs'!$F$5)))</f>
        <v>0</v>
      </c>
      <c r="AY363" s="200">
        <f>IF($G363=1,0,AE363*('Other inputs'!$F$6/'Other inputs'!$F$5))</f>
        <v>13.631303597125711</v>
      </c>
      <c r="AZ363" s="200">
        <f>IF($G363=1,0,AF363*('Other inputs'!$F$6/'Other inputs'!$F$5))</f>
        <v>0</v>
      </c>
      <c r="BA363" s="200">
        <f>IF($G363=1,0,AG363*('Other inputs'!$F$6/'Other inputs'!$F$5))</f>
        <v>0</v>
      </c>
      <c r="BB363" s="199">
        <f>IF($G363=1,0,AH363*('Other inputs'!$C$7/'Other inputs'!$C$6))</f>
        <v>0</v>
      </c>
      <c r="BC363" s="200">
        <f>IF($G363=1,0,AI363*('Other inputs'!$C$7/'Other inputs'!$C$6))</f>
        <v>0</v>
      </c>
      <c r="BD363" s="200">
        <f>IF($G363=1,0,AJ363*('Other inputs'!$C$7/'Other inputs'!$C$6))</f>
        <v>24.73588035765556</v>
      </c>
      <c r="BE363" s="200">
        <f>IF($G363=1,0,AK363*('Other inputs'!$C$7/'Other inputs'!$C$6))</f>
        <v>0</v>
      </c>
      <c r="BF363" s="200">
        <f>IF($G363=1,0,AL363*('Other inputs'!$C$7/'Other inputs'!$C$6))</f>
        <v>0</v>
      </c>
      <c r="BG363" s="199">
        <f t="shared" si="80"/>
        <v>0</v>
      </c>
      <c r="BH363" s="200">
        <f t="shared" si="81"/>
        <v>0</v>
      </c>
      <c r="BI363" s="200">
        <f t="shared" si="82"/>
        <v>38.367183954781268</v>
      </c>
      <c r="BJ363" s="200">
        <f t="shared" si="83"/>
        <v>0</v>
      </c>
      <c r="BK363" s="210">
        <f t="shared" si="84"/>
        <v>0</v>
      </c>
      <c r="BL363" s="200"/>
      <c r="BM363" s="199">
        <f>IF(D363=C$171,'Other inputs'!$C$13/1000000,SUM(AW363:BA363))</f>
        <v>13.631303597125711</v>
      </c>
      <c r="BN363" s="200">
        <f>IF(B363=$B$171,$AT$171*('Other inputs'!$C$7/'Other inputs'!$C$6),SUM(BB363:BF363))</f>
        <v>24.73588035765556</v>
      </c>
      <c r="BO363" s="188">
        <f t="shared" si="85"/>
        <v>38.367183954781268</v>
      </c>
    </row>
    <row r="364" spans="2:67">
      <c r="B364" s="121" t="str">
        <f>'KI 2019-20'!B365</f>
        <v>E5022</v>
      </c>
      <c r="C364" s="160" t="str">
        <f t="shared" si="72"/>
        <v>E5022</v>
      </c>
      <c r="D364" s="160" t="str">
        <f t="shared" si="73"/>
        <v>E5022</v>
      </c>
      <c r="E364" t="str">
        <f>INDEX('KI 2019-20'!D$9:D$383,MATCH($B364,'KI 2019-20'!$B$9:$B$383,0))</f>
        <v>ILB</v>
      </c>
      <c r="F364" t="str">
        <f>INDEX('KI 2019-20'!E$9:E$383,MATCH($B364,'KI 2019-20'!$B$9:$B$383,0))</f>
        <v>P1915</v>
      </c>
      <c r="G364" s="119">
        <v>0</v>
      </c>
      <c r="H364" s="120" t="str">
        <f>INDEX('KI 2019-20'!F$9:F$383,MATCH($B364,'KI 2019-20'!$B$9:$B$383,0))</f>
        <v>Westminster</v>
      </c>
      <c r="I364" s="154">
        <f>_xlfn.IFNA(IF($B364=$B$382,0,INDEX('I.Supplementary 2019-20'!N$8:N$191,MATCH($B364,'I.Supplementary 2019-20'!$B$8:$B$191,0))),INDEX('KI 2019-20'!N$9:N$383,MATCH($B364,'KI 2019-20'!$B$9:$B$383,0)))</f>
        <v>20.811619842947884</v>
      </c>
      <c r="J364" s="153">
        <f>_xlfn.IFNA(IF($B364=$B$382,0,INDEX('I.Supplementary 2019-20'!O$8:O$191,MATCH($B364,'I.Supplementary 2019-20'!$B$8:$B$191,0))),INDEX('KI 2019-20'!O$9:O$383,MATCH($B364,'KI 2019-20'!$B$9:$B$383,0)))</f>
        <v>8.8242987103938422</v>
      </c>
      <c r="K364" s="153">
        <f>_xlfn.IFNA(IF($B364=$B$382,0,INDEX('I.Supplementary 2019-20'!P$8:P$191,MATCH($B364,'I.Supplementary 2019-20'!$B$8:$B$191,0))),INDEX('KI 2019-20'!P$9:P$383,MATCH($B364,'KI 2019-20'!$B$9:$B$383,0)))</f>
        <v>0</v>
      </c>
      <c r="L364" s="153">
        <f>_xlfn.IFNA(IF($B364=$B$382,0,INDEX('I.Supplementary 2019-20'!Q$8:Q$191,MATCH($B364,'I.Supplementary 2019-20'!$B$8:$B$191,0))),INDEX('KI 2019-20'!Q$9:Q$383,MATCH($B364,'KI 2019-20'!$B$9:$B$383,0)))</f>
        <v>0</v>
      </c>
      <c r="M364" s="155">
        <f>_xlfn.IFNA(IF($B364=$B$382,0,INDEX('I.Supplementary 2019-20'!R$8:R$191,MATCH($B364,'I.Supplementary 2019-20'!$B$8:$B$191,0))),INDEX('KI 2019-20'!R$9:R$383,MATCH($B364,'KI 2019-20'!$B$9:$B$383,0)))</f>
        <v>0</v>
      </c>
      <c r="N364" s="153">
        <f>_xlfn.IFNA(IF($B364=$B$382,0,INDEX('I.Supplementary 2019-20'!S$8:S$191,MATCH($B364,'I.Supplementary 2019-20'!$B$8:$B$191,0))),INDEX('KI 2019-20'!S$9:S$383,MATCH($B364,'KI 2019-20'!$B$9:$B$383,0)))</f>
        <v>52.492391252037962</v>
      </c>
      <c r="O364" s="153">
        <f>_xlfn.IFNA(IF($B364=$B$382,0,INDEX('I.Supplementary 2019-20'!T$8:T$191,MATCH($B364,'I.Supplementary 2019-20'!$B$8:$B$191,0))),INDEX('KI 2019-20'!T$9:T$383,MATCH($B364,'KI 2019-20'!$B$9:$B$383,0)))</f>
        <v>36.440968937031492</v>
      </c>
      <c r="P364" s="153">
        <f>_xlfn.IFNA(IF($B364=$B$382,0,INDEX('I.Supplementary 2019-20'!U$8:U$191,MATCH($B364,'I.Supplementary 2019-20'!$B$8:$B$191,0))),INDEX('KI 2019-20'!U$9:U$383,MATCH($B364,'KI 2019-20'!$B$9:$B$383,0)))</f>
        <v>0</v>
      </c>
      <c r="Q364" s="153">
        <f>_xlfn.IFNA(IF($B364=$B$382,0,INDEX('I.Supplementary 2019-20'!V$8:V$191,MATCH($B364,'I.Supplementary 2019-20'!$B$8:$B$191,0))),INDEX('KI 2019-20'!V$9:V$383,MATCH($B364,'KI 2019-20'!$B$9:$B$383,0)))</f>
        <v>0</v>
      </c>
      <c r="R364" s="155">
        <f>_xlfn.IFNA(IF($B364=$B$382,0,INDEX('I.Supplementary 2019-20'!W$8:W$191,MATCH($B364,'I.Supplementary 2019-20'!$B$8:$B$191,0))),INDEX('KI 2019-20'!W$9:W$383,MATCH($B364,'KI 2019-20'!$B$9:$B$383,0)))</f>
        <v>0</v>
      </c>
      <c r="S364" s="153">
        <f>_xlfn.IFNA(IF($B364=$B$382,0,INDEX('I.Supplementary 2019-20'!X$8:X$191,MATCH($B364,'I.Supplementary 2019-20'!$B$8:$B$191,0))),INDEX('KI 2019-20'!X$9:X$383,MATCH($B364,'KI 2019-20'!$B$9:$B$383,0)))</f>
        <v>73.304011094985839</v>
      </c>
      <c r="T364" s="153">
        <f>_xlfn.IFNA(IF($B364=$B$382,0,INDEX('I.Supplementary 2019-20'!Y$8:Y$191,MATCH($B364,'I.Supplementary 2019-20'!$B$8:$B$191,0))),INDEX('KI 2019-20'!Y$9:Y$383,MATCH($B364,'KI 2019-20'!$B$9:$B$383,0)))</f>
        <v>45.26526764742534</v>
      </c>
      <c r="U364" s="153">
        <f>_xlfn.IFNA(IF($B364=$B$382,0,INDEX('I.Supplementary 2019-20'!Z$8:Z$191,MATCH($B364,'I.Supplementary 2019-20'!$B$8:$B$191,0))),INDEX('KI 2019-20'!Z$9:Z$383,MATCH($B364,'KI 2019-20'!$B$9:$B$383,0)))</f>
        <v>0</v>
      </c>
      <c r="V364" s="153">
        <f>_xlfn.IFNA(IF($B364=$B$382,0,INDEX('I.Supplementary 2019-20'!AA$8:AA$191,MATCH($B364,'I.Supplementary 2019-20'!$B$8:$B$191,0))),INDEX('KI 2019-20'!AA$9:AA$383,MATCH($B364,'KI 2019-20'!$B$9:$B$383,0)))</f>
        <v>0</v>
      </c>
      <c r="W364" s="155">
        <f>_xlfn.IFNA(IF($B364=$B$382,0,INDEX('I.Supplementary 2019-20'!AB$8:AB$191,MATCH($B364,'I.Supplementary 2019-20'!$B$8:$B$191,0))),INDEX('KI 2019-20'!AB$9:AB$383,MATCH($B364,'KI 2019-20'!$B$9:$B$383,0)))</f>
        <v>0</v>
      </c>
      <c r="Y364" s="154">
        <f>_xlfn.IFNA(IF($B364=$B$382,0,INDEX('I.Supplementary 2019-20'!$I$8:$I$191,MATCH($B364,'I.Supplementary 2019-20'!$B$8:$B$191,0))),INDEX('KI 2019-20'!$I$9:$I$383,MATCH($B364,'KI 2019-20'!$B$9:$B$383,0)))</f>
        <v>29.635918553341728</v>
      </c>
      <c r="Z364" s="153">
        <f>_xlfn.IFNA(IF($B364=$B$382,0,INDEX('I.Supplementary 2019-20'!$J$8:$J$191,MATCH($B364,'I.Supplementary 2019-20'!$B$8:$B$191,0))),INDEX('KI 2019-20'!$J$9:$J$383,MATCH($B364,'KI 2019-20'!$B$9:$B$383,0)))</f>
        <v>88.933360189069447</v>
      </c>
      <c r="AA364" s="155">
        <f>_xlfn.IFNA(IF($B364=$B$382,0,INDEX('I.Supplementary 2019-20'!$H$8:$H$191,MATCH($B364,'I.Supplementary 2019-20'!$B$8:$B$191,0))),INDEX('KI 2019-20'!$H$9:$H$383,MATCH($B364,'KI 2019-20'!$B$9:$B$383,0)))</f>
        <v>118.56927874241119</v>
      </c>
      <c r="AC364" s="156">
        <f>I364*('Other inputs'!$C$6/'Other inputs'!$C$5)</f>
        <v>21.15070937195722</v>
      </c>
      <c r="AD364" s="149">
        <f>IF(B364=$B$35,J364*('Other inputs'!$C$6/'Other inputs'!$C$5)-('Other inputs'!$C$18/1000000),J364*('Other inputs'!$C$6/'Other inputs'!$C$5))</f>
        <v>8.968075471459322</v>
      </c>
      <c r="AE364" s="149">
        <f>K364*('Other inputs'!$C$6/'Other inputs'!$C$5)</f>
        <v>0</v>
      </c>
      <c r="AF364" s="149">
        <f>L364*('Other inputs'!$C$6/'Other inputs'!$C$5)</f>
        <v>0</v>
      </c>
      <c r="AG364" s="188">
        <f>M364*('Other inputs'!$C$6/'Other inputs'!$C$5)</f>
        <v>0</v>
      </c>
      <c r="AH364" s="149">
        <f>N364*('Other inputs'!$C$6/'Other inputs'!$C$5)</f>
        <v>53.347664429260576</v>
      </c>
      <c r="AI364" s="149">
        <f>O364*('Other inputs'!$C$6/'Other inputs'!$C$5)</f>
        <v>37.034711811769277</v>
      </c>
      <c r="AJ364" s="149">
        <f>P364*('Other inputs'!$C$6/'Other inputs'!$C$5)</f>
        <v>0</v>
      </c>
      <c r="AK364" s="149">
        <f>Q364*('Other inputs'!$C$6/'Other inputs'!$C$5)</f>
        <v>0</v>
      </c>
      <c r="AL364" s="188">
        <f>R364*('Other inputs'!$C$6/'Other inputs'!$C$5)</f>
        <v>0</v>
      </c>
      <c r="AM364" s="156">
        <f t="shared" si="74"/>
        <v>74.498373801217795</v>
      </c>
      <c r="AN364" s="149">
        <f t="shared" si="75"/>
        <v>46.002787283228599</v>
      </c>
      <c r="AO364" s="149">
        <f t="shared" si="76"/>
        <v>0</v>
      </c>
      <c r="AP364" s="149">
        <f t="shared" si="77"/>
        <v>0</v>
      </c>
      <c r="AQ364" s="188">
        <f t="shared" si="78"/>
        <v>0</v>
      </c>
      <c r="AR364" s="149"/>
      <c r="AS364" s="156">
        <f>IF(D364=$C$171,'Other inputs'!$C$12/1000000,SUM(AC364:AG364))</f>
        <v>30.118784843416542</v>
      </c>
      <c r="AT364" s="200">
        <f>IF(D364=$C$171,$Z$171*('Other inputs'!$C$6/'Other inputs'!$C$5),SUM(AH364:AL364))</f>
        <v>90.382376241029846</v>
      </c>
      <c r="AU364" s="210">
        <f t="shared" si="79"/>
        <v>120.50116108444638</v>
      </c>
      <c r="AV364" s="214"/>
      <c r="AW364" s="199">
        <f>IF($G364=1,0,IF($B364=$B$172,AC364*('Other inputs'!$F$6/'Other inputs'!$F$5)-('Other inputs'!$C$28/1000000),AC364*('Other inputs'!$F$6/'Other inputs'!$F$5)))</f>
        <v>21.267671820097071</v>
      </c>
      <c r="AX364" s="200">
        <f>IF($G364=1,0,IF($B364=$B$172,AD364*('Other inputs'!$F$6/'Other inputs'!$F$5)-('Other inputs'!$C$29/1000000),AD364*('Other inputs'!$F$6/'Other inputs'!$F$5)))</f>
        <v>9.0176685155411231</v>
      </c>
      <c r="AY364" s="200">
        <f>IF($G364=1,0,AE364*('Other inputs'!$F$6/'Other inputs'!$F$5))</f>
        <v>0</v>
      </c>
      <c r="AZ364" s="200">
        <f>IF($G364=1,0,AF364*('Other inputs'!$F$6/'Other inputs'!$F$5))</f>
        <v>0</v>
      </c>
      <c r="BA364" s="200">
        <f>IF($G364=1,0,AG364*('Other inputs'!$F$6/'Other inputs'!$F$5))</f>
        <v>0</v>
      </c>
      <c r="BB364" s="199">
        <f>IF($G364=1,0,AH364*('Other inputs'!$C$7/'Other inputs'!$C$6))</f>
        <v>53.347664429260576</v>
      </c>
      <c r="BC364" s="200">
        <f>IF($G364=1,0,AI364*('Other inputs'!$C$7/'Other inputs'!$C$6))</f>
        <v>37.034711811769277</v>
      </c>
      <c r="BD364" s="200">
        <f>IF($G364=1,0,AJ364*('Other inputs'!$C$7/'Other inputs'!$C$6))</f>
        <v>0</v>
      </c>
      <c r="BE364" s="200">
        <f>IF($G364=1,0,AK364*('Other inputs'!$C$7/'Other inputs'!$C$6))</f>
        <v>0</v>
      </c>
      <c r="BF364" s="200">
        <f>IF($G364=1,0,AL364*('Other inputs'!$C$7/'Other inputs'!$C$6))</f>
        <v>0</v>
      </c>
      <c r="BG364" s="199">
        <f t="shared" si="80"/>
        <v>74.615336249357654</v>
      </c>
      <c r="BH364" s="200">
        <f t="shared" si="81"/>
        <v>46.052380327310402</v>
      </c>
      <c r="BI364" s="200">
        <f t="shared" si="82"/>
        <v>0</v>
      </c>
      <c r="BJ364" s="200">
        <f t="shared" si="83"/>
        <v>0</v>
      </c>
      <c r="BK364" s="210">
        <f t="shared" si="84"/>
        <v>0</v>
      </c>
      <c r="BL364" s="200"/>
      <c r="BM364" s="199">
        <f>IF(D364=C$171,'Other inputs'!$C$13/1000000,SUM(AW364:BA364))</f>
        <v>30.285340335638196</v>
      </c>
      <c r="BN364" s="200">
        <f>IF(B364=$B$171,$AT$171*('Other inputs'!$C$7/'Other inputs'!$C$6),SUM(BB364:BF364))</f>
        <v>90.382376241029846</v>
      </c>
      <c r="BO364" s="188">
        <f t="shared" si="85"/>
        <v>120.66771657666804</v>
      </c>
    </row>
    <row r="365" spans="2:67">
      <c r="B365" s="121" t="str">
        <f>'KI 2019-20'!B366</f>
        <v>E4210</v>
      </c>
      <c r="C365" s="160" t="str">
        <f t="shared" si="72"/>
        <v>E4210</v>
      </c>
      <c r="D365" s="160" t="str">
        <f t="shared" si="73"/>
        <v>E4210</v>
      </c>
      <c r="E365" t="str">
        <f>INDEX('KI 2019-20'!D$9:D$383,MATCH($B365,'KI 2019-20'!$B$9:$B$383,0))</f>
        <v>MD</v>
      </c>
      <c r="F365" t="str">
        <f>INDEX('KI 2019-20'!E$9:E$383,MATCH($B365,'KI 2019-20'!$B$9:$B$383,0))</f>
        <v>P1701</v>
      </c>
      <c r="G365" s="119">
        <v>0</v>
      </c>
      <c r="H365" s="120" t="str">
        <f>INDEX('KI 2019-20'!F$9:F$383,MATCH($B365,'KI 2019-20'!$B$9:$B$383,0))</f>
        <v>Wigan</v>
      </c>
      <c r="I365" s="154">
        <f>_xlfn.IFNA(IF($B365=$B$382,0,INDEX('I.Supplementary 2019-20'!N$8:N$191,MATCH($B365,'I.Supplementary 2019-20'!$B$8:$B$191,0))),INDEX('KI 2019-20'!N$9:N$383,MATCH($B365,'KI 2019-20'!$B$9:$B$383,0)))</f>
        <v>15.546229357137456</v>
      </c>
      <c r="J365" s="153">
        <f>_xlfn.IFNA(IF($B365=$B$382,0,INDEX('I.Supplementary 2019-20'!O$8:O$191,MATCH($B365,'I.Supplementary 2019-20'!$B$8:$B$191,0))),INDEX('KI 2019-20'!O$9:O$383,MATCH($B365,'KI 2019-20'!$B$9:$B$383,0)))</f>
        <v>0.22210725470476969</v>
      </c>
      <c r="K365" s="153">
        <f>_xlfn.IFNA(IF($B365=$B$382,0,INDEX('I.Supplementary 2019-20'!P$8:P$191,MATCH($B365,'I.Supplementary 2019-20'!$B$8:$B$191,0))),INDEX('KI 2019-20'!P$9:P$383,MATCH($B365,'KI 2019-20'!$B$9:$B$383,0)))</f>
        <v>0</v>
      </c>
      <c r="L365" s="153">
        <f>_xlfn.IFNA(IF($B365=$B$382,0,INDEX('I.Supplementary 2019-20'!Q$8:Q$191,MATCH($B365,'I.Supplementary 2019-20'!$B$8:$B$191,0))),INDEX('KI 2019-20'!Q$9:Q$383,MATCH($B365,'KI 2019-20'!$B$9:$B$383,0)))</f>
        <v>0</v>
      </c>
      <c r="M365" s="155">
        <f>_xlfn.IFNA(IF($B365=$B$382,0,INDEX('I.Supplementary 2019-20'!R$8:R$191,MATCH($B365,'I.Supplementary 2019-20'!$B$8:$B$191,0))),INDEX('KI 2019-20'!R$9:R$383,MATCH($B365,'KI 2019-20'!$B$9:$B$383,0)))</f>
        <v>0</v>
      </c>
      <c r="N365" s="153">
        <f>_xlfn.IFNA(IF($B365=$B$382,0,INDEX('I.Supplementary 2019-20'!S$8:S$191,MATCH($B365,'I.Supplementary 2019-20'!$B$8:$B$191,0))),INDEX('KI 2019-20'!S$9:S$383,MATCH($B365,'KI 2019-20'!$B$9:$B$383,0)))</f>
        <v>58.818614301186329</v>
      </c>
      <c r="O365" s="153">
        <f>_xlfn.IFNA(IF($B365=$B$382,0,INDEX('I.Supplementary 2019-20'!T$8:T$191,MATCH($B365,'I.Supplementary 2019-20'!$B$8:$B$191,0))),INDEX('KI 2019-20'!T$9:T$383,MATCH($B365,'KI 2019-20'!$B$9:$B$383,0)))</f>
        <v>10.642970471168208</v>
      </c>
      <c r="P365" s="153">
        <f>_xlfn.IFNA(IF($B365=$B$382,0,INDEX('I.Supplementary 2019-20'!U$8:U$191,MATCH($B365,'I.Supplementary 2019-20'!$B$8:$B$191,0))),INDEX('KI 2019-20'!U$9:U$383,MATCH($B365,'KI 2019-20'!$B$9:$B$383,0)))</f>
        <v>0</v>
      </c>
      <c r="Q365" s="153">
        <f>_xlfn.IFNA(IF($B365=$B$382,0,INDEX('I.Supplementary 2019-20'!V$8:V$191,MATCH($B365,'I.Supplementary 2019-20'!$B$8:$B$191,0))),INDEX('KI 2019-20'!V$9:V$383,MATCH($B365,'KI 2019-20'!$B$9:$B$383,0)))</f>
        <v>0</v>
      </c>
      <c r="R365" s="155">
        <f>_xlfn.IFNA(IF($B365=$B$382,0,INDEX('I.Supplementary 2019-20'!W$8:W$191,MATCH($B365,'I.Supplementary 2019-20'!$B$8:$B$191,0))),INDEX('KI 2019-20'!W$9:W$383,MATCH($B365,'KI 2019-20'!$B$9:$B$383,0)))</f>
        <v>0</v>
      </c>
      <c r="S365" s="153">
        <f>_xlfn.IFNA(IF($B365=$B$382,0,INDEX('I.Supplementary 2019-20'!X$8:X$191,MATCH($B365,'I.Supplementary 2019-20'!$B$8:$B$191,0))),INDEX('KI 2019-20'!X$9:X$383,MATCH($B365,'KI 2019-20'!$B$9:$B$383,0)))</f>
        <v>74.364843658323792</v>
      </c>
      <c r="T365" s="153">
        <f>_xlfn.IFNA(IF($B365=$B$382,0,INDEX('I.Supplementary 2019-20'!Y$8:Y$191,MATCH($B365,'I.Supplementary 2019-20'!$B$8:$B$191,0))),INDEX('KI 2019-20'!Y$9:Y$383,MATCH($B365,'KI 2019-20'!$B$9:$B$383,0)))</f>
        <v>10.865077725872979</v>
      </c>
      <c r="U365" s="153">
        <f>_xlfn.IFNA(IF($B365=$B$382,0,INDEX('I.Supplementary 2019-20'!Z$8:Z$191,MATCH($B365,'I.Supplementary 2019-20'!$B$8:$B$191,0))),INDEX('KI 2019-20'!Z$9:Z$383,MATCH($B365,'KI 2019-20'!$B$9:$B$383,0)))</f>
        <v>0</v>
      </c>
      <c r="V365" s="153">
        <f>_xlfn.IFNA(IF($B365=$B$382,0,INDEX('I.Supplementary 2019-20'!AA$8:AA$191,MATCH($B365,'I.Supplementary 2019-20'!$B$8:$B$191,0))),INDEX('KI 2019-20'!AA$9:AA$383,MATCH($B365,'KI 2019-20'!$B$9:$B$383,0)))</f>
        <v>0</v>
      </c>
      <c r="W365" s="155">
        <f>_xlfn.IFNA(IF($B365=$B$382,0,INDEX('I.Supplementary 2019-20'!AB$8:AB$191,MATCH($B365,'I.Supplementary 2019-20'!$B$8:$B$191,0))),INDEX('KI 2019-20'!AB$9:AB$383,MATCH($B365,'KI 2019-20'!$B$9:$B$383,0)))</f>
        <v>0</v>
      </c>
      <c r="Y365" s="154">
        <f>_xlfn.IFNA(IF($B365=$B$382,0,INDEX('I.Supplementary 2019-20'!$I$8:$I$191,MATCH($B365,'I.Supplementary 2019-20'!$B$8:$B$191,0))),INDEX('KI 2019-20'!$I$9:$I$383,MATCH($B365,'KI 2019-20'!$B$9:$B$383,0)))</f>
        <v>15.768336611842226</v>
      </c>
      <c r="Z365" s="153">
        <f>_xlfn.IFNA(IF($B365=$B$382,0,INDEX('I.Supplementary 2019-20'!$J$8:$J$191,MATCH($B365,'I.Supplementary 2019-20'!$B$8:$B$191,0))),INDEX('KI 2019-20'!$J$9:$J$383,MATCH($B365,'KI 2019-20'!$B$9:$B$383,0)))</f>
        <v>69.461584772354541</v>
      </c>
      <c r="AA365" s="155">
        <f>_xlfn.IFNA(IF($B365=$B$382,0,INDEX('I.Supplementary 2019-20'!$H$8:$H$191,MATCH($B365,'I.Supplementary 2019-20'!$B$8:$B$191,0))),INDEX('KI 2019-20'!$H$9:$H$383,MATCH($B365,'KI 2019-20'!$B$9:$B$383,0)))</f>
        <v>85.229921384196771</v>
      </c>
      <c r="AC365" s="156">
        <f>I365*('Other inputs'!$C$6/'Other inputs'!$C$5)</f>
        <v>15.799528409799574</v>
      </c>
      <c r="AD365" s="149">
        <f>IF(B365=$B$35,J365*('Other inputs'!$C$6/'Other inputs'!$C$5)-('Other inputs'!$C$18/1000000),J365*('Other inputs'!$C$6/'Other inputs'!$C$5))</f>
        <v>0.2257261101785745</v>
      </c>
      <c r="AE365" s="149">
        <f>K365*('Other inputs'!$C$6/'Other inputs'!$C$5)</f>
        <v>0</v>
      </c>
      <c r="AF365" s="149">
        <f>L365*('Other inputs'!$C$6/'Other inputs'!$C$5)</f>
        <v>0</v>
      </c>
      <c r="AG365" s="188">
        <f>M365*('Other inputs'!$C$6/'Other inputs'!$C$5)</f>
        <v>0</v>
      </c>
      <c r="AH365" s="149">
        <f>N365*('Other inputs'!$C$6/'Other inputs'!$C$5)</f>
        <v>59.776962395706676</v>
      </c>
      <c r="AI365" s="149">
        <f>O365*('Other inputs'!$C$6/'Other inputs'!$C$5)</f>
        <v>10.816379358682152</v>
      </c>
      <c r="AJ365" s="149">
        <f>P365*('Other inputs'!$C$6/'Other inputs'!$C$5)</f>
        <v>0</v>
      </c>
      <c r="AK365" s="149">
        <f>Q365*('Other inputs'!$C$6/'Other inputs'!$C$5)</f>
        <v>0</v>
      </c>
      <c r="AL365" s="188">
        <f>R365*('Other inputs'!$C$6/'Other inputs'!$C$5)</f>
        <v>0</v>
      </c>
      <c r="AM365" s="156">
        <f t="shared" si="74"/>
        <v>75.576490805506253</v>
      </c>
      <c r="AN365" s="149">
        <f t="shared" si="75"/>
        <v>11.042105468860726</v>
      </c>
      <c r="AO365" s="149">
        <f t="shared" si="76"/>
        <v>0</v>
      </c>
      <c r="AP365" s="149">
        <f t="shared" si="77"/>
        <v>0</v>
      </c>
      <c r="AQ365" s="188">
        <f t="shared" si="78"/>
        <v>0</v>
      </c>
      <c r="AR365" s="149"/>
      <c r="AS365" s="156">
        <f>IF(D365=$C$171,'Other inputs'!$C$12/1000000,SUM(AC365:AG365))</f>
        <v>16.025254519978148</v>
      </c>
      <c r="AT365" s="200">
        <f>IF(D365=$C$171,$Z$171*('Other inputs'!$C$6/'Other inputs'!$C$5),SUM(AH365:AL365))</f>
        <v>70.593341754388831</v>
      </c>
      <c r="AU365" s="210">
        <f t="shared" si="79"/>
        <v>86.618596274366979</v>
      </c>
      <c r="AV365" s="214"/>
      <c r="AW365" s="199">
        <f>IF($G365=1,0,IF($B365=$B$172,AC365*('Other inputs'!$F$6/'Other inputs'!$F$5)-('Other inputs'!$C$28/1000000),AC365*('Other inputs'!$F$6/'Other inputs'!$F$5)))</f>
        <v>15.886899073816897</v>
      </c>
      <c r="AX365" s="200">
        <f>IF($G365=1,0,IF($B365=$B$172,AD365*('Other inputs'!$F$6/'Other inputs'!$F$5)-('Other inputs'!$C$29/1000000),AD365*('Other inputs'!$F$6/'Other inputs'!$F$5)))</f>
        <v>0.2269743651657371</v>
      </c>
      <c r="AY365" s="200">
        <f>IF($G365=1,0,AE365*('Other inputs'!$F$6/'Other inputs'!$F$5))</f>
        <v>0</v>
      </c>
      <c r="AZ365" s="200">
        <f>IF($G365=1,0,AF365*('Other inputs'!$F$6/'Other inputs'!$F$5))</f>
        <v>0</v>
      </c>
      <c r="BA365" s="200">
        <f>IF($G365=1,0,AG365*('Other inputs'!$F$6/'Other inputs'!$F$5))</f>
        <v>0</v>
      </c>
      <c r="BB365" s="199">
        <f>IF($G365=1,0,AH365*('Other inputs'!$C$7/'Other inputs'!$C$6))</f>
        <v>59.776962395706676</v>
      </c>
      <c r="BC365" s="200">
        <f>IF($G365=1,0,AI365*('Other inputs'!$C$7/'Other inputs'!$C$6))</f>
        <v>10.816379358682152</v>
      </c>
      <c r="BD365" s="200">
        <f>IF($G365=1,0,AJ365*('Other inputs'!$C$7/'Other inputs'!$C$6))</f>
        <v>0</v>
      </c>
      <c r="BE365" s="200">
        <f>IF($G365=1,0,AK365*('Other inputs'!$C$7/'Other inputs'!$C$6))</f>
        <v>0</v>
      </c>
      <c r="BF365" s="200">
        <f>IF($G365=1,0,AL365*('Other inputs'!$C$7/'Other inputs'!$C$6))</f>
        <v>0</v>
      </c>
      <c r="BG365" s="199">
        <f t="shared" si="80"/>
        <v>75.663861469523567</v>
      </c>
      <c r="BH365" s="200">
        <f t="shared" si="81"/>
        <v>11.04335372384789</v>
      </c>
      <c r="BI365" s="200">
        <f t="shared" si="82"/>
        <v>0</v>
      </c>
      <c r="BJ365" s="200">
        <f t="shared" si="83"/>
        <v>0</v>
      </c>
      <c r="BK365" s="210">
        <f t="shared" si="84"/>
        <v>0</v>
      </c>
      <c r="BL365" s="200"/>
      <c r="BM365" s="199">
        <f>IF(D365=C$171,'Other inputs'!$C$13/1000000,SUM(AW365:BA365))</f>
        <v>16.113873438982633</v>
      </c>
      <c r="BN365" s="200">
        <f>IF(B365=$B$171,$AT$171*('Other inputs'!$C$7/'Other inputs'!$C$6),SUM(BB365:BF365))</f>
        <v>70.593341754388831</v>
      </c>
      <c r="BO365" s="188">
        <f t="shared" si="85"/>
        <v>86.707215193371468</v>
      </c>
    </row>
    <row r="366" spans="2:67">
      <c r="B366" s="121" t="str">
        <f>'KI 2019-20'!B367</f>
        <v>E3902</v>
      </c>
      <c r="C366" s="160" t="str">
        <f t="shared" si="72"/>
        <v>E3902</v>
      </c>
      <c r="D366" s="160" t="str">
        <f t="shared" si="73"/>
        <v>E3902</v>
      </c>
      <c r="E366" t="str">
        <f>INDEX('KI 2019-20'!D$9:D$383,MATCH($B366,'KI 2019-20'!$B$9:$B$383,0))</f>
        <v>UNINFIR</v>
      </c>
      <c r="F366">
        <f>INDEX('KI 2019-20'!E$9:E$383,MATCH($B366,'KI 2019-20'!$B$9:$B$383,0))</f>
        <v>0</v>
      </c>
      <c r="G366" s="119">
        <v>0</v>
      </c>
      <c r="H366" s="120" t="str">
        <f>INDEX('KI 2019-20'!F$9:F$383,MATCH($B366,'KI 2019-20'!$B$9:$B$383,0))</f>
        <v>Wiltshire</v>
      </c>
      <c r="I366" s="154">
        <f>_xlfn.IFNA(IF($B366=$B$382,0,INDEX('I.Supplementary 2019-20'!N$8:N$191,MATCH($B366,'I.Supplementary 2019-20'!$B$8:$B$191,0))),INDEX('KI 2019-20'!N$9:N$383,MATCH($B366,'KI 2019-20'!$B$9:$B$383,0)))</f>
        <v>0</v>
      </c>
      <c r="J366" s="153">
        <f>_xlfn.IFNA(IF($B366=$B$382,0,INDEX('I.Supplementary 2019-20'!O$8:O$191,MATCH($B366,'I.Supplementary 2019-20'!$B$8:$B$191,0))),INDEX('KI 2019-20'!O$9:O$383,MATCH($B366,'KI 2019-20'!$B$9:$B$383,0)))</f>
        <v>0</v>
      </c>
      <c r="K366" s="153">
        <f>_xlfn.IFNA(IF($B366=$B$382,0,INDEX('I.Supplementary 2019-20'!P$8:P$191,MATCH($B366,'I.Supplementary 2019-20'!$B$8:$B$191,0))),INDEX('KI 2019-20'!P$9:P$383,MATCH($B366,'KI 2019-20'!$B$9:$B$383,0)))</f>
        <v>0</v>
      </c>
      <c r="L366" s="153">
        <f>_xlfn.IFNA(IF($B366=$B$382,0,INDEX('I.Supplementary 2019-20'!Q$8:Q$191,MATCH($B366,'I.Supplementary 2019-20'!$B$8:$B$191,0))),INDEX('KI 2019-20'!Q$9:Q$383,MATCH($B366,'KI 2019-20'!$B$9:$B$383,0)))</f>
        <v>0</v>
      </c>
      <c r="M366" s="155">
        <f>_xlfn.IFNA(IF($B366=$B$382,0,INDEX('I.Supplementary 2019-20'!R$8:R$191,MATCH($B366,'I.Supplementary 2019-20'!$B$8:$B$191,0))),INDEX('KI 2019-20'!R$9:R$383,MATCH($B366,'KI 2019-20'!$B$9:$B$383,0)))</f>
        <v>0</v>
      </c>
      <c r="N366" s="153">
        <f>_xlfn.IFNA(IF($B366=$B$382,0,INDEX('I.Supplementary 2019-20'!S$8:S$191,MATCH($B366,'I.Supplementary 2019-20'!$B$8:$B$191,0))),INDEX('KI 2019-20'!S$9:S$383,MATCH($B366,'KI 2019-20'!$B$9:$B$383,0)))</f>
        <v>46.031309195024512</v>
      </c>
      <c r="O366" s="153">
        <f>_xlfn.IFNA(IF($B366=$B$382,0,INDEX('I.Supplementary 2019-20'!T$8:T$191,MATCH($B366,'I.Supplementary 2019-20'!$B$8:$B$191,0))),INDEX('KI 2019-20'!T$9:T$383,MATCH($B366,'KI 2019-20'!$B$9:$B$383,0)))</f>
        <v>10.930261413433216</v>
      </c>
      <c r="P366" s="153">
        <f>_xlfn.IFNA(IF($B366=$B$382,0,INDEX('I.Supplementary 2019-20'!U$8:U$191,MATCH($B366,'I.Supplementary 2019-20'!$B$8:$B$191,0))),INDEX('KI 2019-20'!U$9:U$383,MATCH($B366,'KI 2019-20'!$B$9:$B$383,0)))</f>
        <v>0</v>
      </c>
      <c r="Q366" s="153">
        <f>_xlfn.IFNA(IF($B366=$B$382,0,INDEX('I.Supplementary 2019-20'!V$8:V$191,MATCH($B366,'I.Supplementary 2019-20'!$B$8:$B$191,0))),INDEX('KI 2019-20'!V$9:V$383,MATCH($B366,'KI 2019-20'!$B$9:$B$383,0)))</f>
        <v>0</v>
      </c>
      <c r="R366" s="155">
        <f>_xlfn.IFNA(IF($B366=$B$382,0,INDEX('I.Supplementary 2019-20'!W$8:W$191,MATCH($B366,'I.Supplementary 2019-20'!$B$8:$B$191,0))),INDEX('KI 2019-20'!W$9:W$383,MATCH($B366,'KI 2019-20'!$B$9:$B$383,0)))</f>
        <v>0</v>
      </c>
      <c r="S366" s="153">
        <f>_xlfn.IFNA(IF($B366=$B$382,0,INDEX('I.Supplementary 2019-20'!X$8:X$191,MATCH($B366,'I.Supplementary 2019-20'!$B$8:$B$191,0))),INDEX('KI 2019-20'!X$9:X$383,MATCH($B366,'KI 2019-20'!$B$9:$B$383,0)))</f>
        <v>46.031309195024512</v>
      </c>
      <c r="T366" s="153">
        <f>_xlfn.IFNA(IF($B366=$B$382,0,INDEX('I.Supplementary 2019-20'!Y$8:Y$191,MATCH($B366,'I.Supplementary 2019-20'!$B$8:$B$191,0))),INDEX('KI 2019-20'!Y$9:Y$383,MATCH($B366,'KI 2019-20'!$B$9:$B$383,0)))</f>
        <v>10.930261413433216</v>
      </c>
      <c r="U366" s="153">
        <f>_xlfn.IFNA(IF($B366=$B$382,0,INDEX('I.Supplementary 2019-20'!Z$8:Z$191,MATCH($B366,'I.Supplementary 2019-20'!$B$8:$B$191,0))),INDEX('KI 2019-20'!Z$9:Z$383,MATCH($B366,'KI 2019-20'!$B$9:$B$383,0)))</f>
        <v>0</v>
      </c>
      <c r="V366" s="153">
        <f>_xlfn.IFNA(IF($B366=$B$382,0,INDEX('I.Supplementary 2019-20'!AA$8:AA$191,MATCH($B366,'I.Supplementary 2019-20'!$B$8:$B$191,0))),INDEX('KI 2019-20'!AA$9:AA$383,MATCH($B366,'KI 2019-20'!$B$9:$B$383,0)))</f>
        <v>0</v>
      </c>
      <c r="W366" s="155">
        <f>_xlfn.IFNA(IF($B366=$B$382,0,INDEX('I.Supplementary 2019-20'!AB$8:AB$191,MATCH($B366,'I.Supplementary 2019-20'!$B$8:$B$191,0))),INDEX('KI 2019-20'!AB$9:AB$383,MATCH($B366,'KI 2019-20'!$B$9:$B$383,0)))</f>
        <v>0</v>
      </c>
      <c r="Y366" s="154">
        <f>_xlfn.IFNA(IF($B366=$B$382,0,INDEX('I.Supplementary 2019-20'!$I$8:$I$191,MATCH($B366,'I.Supplementary 2019-20'!$B$8:$B$191,0))),INDEX('KI 2019-20'!$I$9:$I$383,MATCH($B366,'KI 2019-20'!$B$9:$B$383,0)))</f>
        <v>0</v>
      </c>
      <c r="Z366" s="153">
        <f>_xlfn.IFNA(IF($B366=$B$382,0,INDEX('I.Supplementary 2019-20'!$J$8:$J$191,MATCH($B366,'I.Supplementary 2019-20'!$B$8:$B$191,0))),INDEX('KI 2019-20'!$J$9:$J$383,MATCH($B366,'KI 2019-20'!$B$9:$B$383,0)))</f>
        <v>56.961570608457727</v>
      </c>
      <c r="AA366" s="155">
        <f>_xlfn.IFNA(IF($B366=$B$382,0,INDEX('I.Supplementary 2019-20'!$H$8:$H$191,MATCH($B366,'I.Supplementary 2019-20'!$B$8:$B$191,0))),INDEX('KI 2019-20'!$H$9:$H$383,MATCH($B366,'KI 2019-20'!$B$9:$B$383,0)))</f>
        <v>56.961570608457727</v>
      </c>
      <c r="AC366" s="156">
        <f>I366*('Other inputs'!$C$6/'Other inputs'!$C$5)</f>
        <v>0</v>
      </c>
      <c r="AD366" s="149">
        <f>IF(B366=$B$35,J366*('Other inputs'!$C$6/'Other inputs'!$C$5)-('Other inputs'!$C$18/1000000),J366*('Other inputs'!$C$6/'Other inputs'!$C$5))</f>
        <v>0</v>
      </c>
      <c r="AE366" s="149">
        <f>K366*('Other inputs'!$C$6/'Other inputs'!$C$5)</f>
        <v>0</v>
      </c>
      <c r="AF366" s="149">
        <f>L366*('Other inputs'!$C$6/'Other inputs'!$C$5)</f>
        <v>0</v>
      </c>
      <c r="AG366" s="188">
        <f>M366*('Other inputs'!$C$6/'Other inputs'!$C$5)</f>
        <v>0</v>
      </c>
      <c r="AH366" s="149">
        <f>N366*('Other inputs'!$C$6/'Other inputs'!$C$5)</f>
        <v>46.781310159505566</v>
      </c>
      <c r="AI366" s="149">
        <f>O366*('Other inputs'!$C$6/'Other inputs'!$C$5)</f>
        <v>11.108351212430092</v>
      </c>
      <c r="AJ366" s="149">
        <f>P366*('Other inputs'!$C$6/'Other inputs'!$C$5)</f>
        <v>0</v>
      </c>
      <c r="AK366" s="149">
        <f>Q366*('Other inputs'!$C$6/'Other inputs'!$C$5)</f>
        <v>0</v>
      </c>
      <c r="AL366" s="188">
        <f>R366*('Other inputs'!$C$6/'Other inputs'!$C$5)</f>
        <v>0</v>
      </c>
      <c r="AM366" s="156">
        <f t="shared" si="74"/>
        <v>46.781310159505566</v>
      </c>
      <c r="AN366" s="149">
        <f t="shared" si="75"/>
        <v>11.108351212430092</v>
      </c>
      <c r="AO366" s="149">
        <f t="shared" si="76"/>
        <v>0</v>
      </c>
      <c r="AP366" s="149">
        <f t="shared" si="77"/>
        <v>0</v>
      </c>
      <c r="AQ366" s="188">
        <f t="shared" si="78"/>
        <v>0</v>
      </c>
      <c r="AR366" s="149"/>
      <c r="AS366" s="156">
        <f>IF(D366=$C$171,'Other inputs'!$C$12/1000000,SUM(AC366:AG366))</f>
        <v>0</v>
      </c>
      <c r="AT366" s="200">
        <f>IF(D366=$C$171,$Z$171*('Other inputs'!$C$6/'Other inputs'!$C$5),SUM(AH366:AL366))</f>
        <v>57.889661371935659</v>
      </c>
      <c r="AU366" s="210">
        <f t="shared" si="79"/>
        <v>57.889661371935659</v>
      </c>
      <c r="AV366" s="214"/>
      <c r="AW366" s="199">
        <f>IF($G366=1,0,IF($B366=$B$172,AC366*('Other inputs'!$F$6/'Other inputs'!$F$5)-('Other inputs'!$C$28/1000000),AC366*('Other inputs'!$F$6/'Other inputs'!$F$5)))</f>
        <v>0</v>
      </c>
      <c r="AX366" s="200">
        <f>IF($G366=1,0,IF($B366=$B$172,AD366*('Other inputs'!$F$6/'Other inputs'!$F$5)-('Other inputs'!$C$29/1000000),AD366*('Other inputs'!$F$6/'Other inputs'!$F$5)))</f>
        <v>0</v>
      </c>
      <c r="AY366" s="200">
        <f>IF($G366=1,0,AE366*('Other inputs'!$F$6/'Other inputs'!$F$5))</f>
        <v>0</v>
      </c>
      <c r="AZ366" s="200">
        <f>IF($G366=1,0,AF366*('Other inputs'!$F$6/'Other inputs'!$F$5))</f>
        <v>0</v>
      </c>
      <c r="BA366" s="200">
        <f>IF($G366=1,0,AG366*('Other inputs'!$F$6/'Other inputs'!$F$5))</f>
        <v>0</v>
      </c>
      <c r="BB366" s="199">
        <f>IF($G366=1,0,AH366*('Other inputs'!$C$7/'Other inputs'!$C$6))</f>
        <v>46.781310159505566</v>
      </c>
      <c r="BC366" s="200">
        <f>IF($G366=1,0,AI366*('Other inputs'!$C$7/'Other inputs'!$C$6))</f>
        <v>11.108351212430092</v>
      </c>
      <c r="BD366" s="200">
        <f>IF($G366=1,0,AJ366*('Other inputs'!$C$7/'Other inputs'!$C$6))</f>
        <v>0</v>
      </c>
      <c r="BE366" s="200">
        <f>IF($G366=1,0,AK366*('Other inputs'!$C$7/'Other inputs'!$C$6))</f>
        <v>0</v>
      </c>
      <c r="BF366" s="200">
        <f>IF($G366=1,0,AL366*('Other inputs'!$C$7/'Other inputs'!$C$6))</f>
        <v>0</v>
      </c>
      <c r="BG366" s="199">
        <f t="shared" si="80"/>
        <v>46.781310159505566</v>
      </c>
      <c r="BH366" s="200">
        <f t="shared" si="81"/>
        <v>11.108351212430092</v>
      </c>
      <c r="BI366" s="200">
        <f t="shared" si="82"/>
        <v>0</v>
      </c>
      <c r="BJ366" s="200">
        <f t="shared" si="83"/>
        <v>0</v>
      </c>
      <c r="BK366" s="210">
        <f t="shared" si="84"/>
        <v>0</v>
      </c>
      <c r="BL366" s="200"/>
      <c r="BM366" s="199">
        <f>IF(D366=C$171,'Other inputs'!$C$13/1000000,SUM(AW366:BA366))</f>
        <v>0</v>
      </c>
      <c r="BN366" s="200">
        <f>IF(B366=$B$171,$AT$171*('Other inputs'!$C$7/'Other inputs'!$C$6),SUM(BB366:BF366))</f>
        <v>57.889661371935659</v>
      </c>
      <c r="BO366" s="188">
        <f t="shared" si="85"/>
        <v>57.889661371935659</v>
      </c>
    </row>
    <row r="367" spans="2:67">
      <c r="B367" s="121" t="str">
        <f>'KI 2019-20'!B368</f>
        <v>E1743</v>
      </c>
      <c r="C367" s="160" t="str">
        <f t="shared" si="72"/>
        <v>E1743</v>
      </c>
      <c r="D367" s="160" t="str">
        <f t="shared" si="73"/>
        <v>E1743</v>
      </c>
      <c r="E367" t="str">
        <f>INDEX('KI 2019-20'!D$9:D$383,MATCH($B367,'KI 2019-20'!$B$9:$B$383,0))</f>
        <v>SD</v>
      </c>
      <c r="F367">
        <f>INDEX('KI 2019-20'!E$9:E$383,MATCH($B367,'KI 2019-20'!$B$9:$B$383,0))</f>
        <v>0</v>
      </c>
      <c r="G367" s="119">
        <v>0</v>
      </c>
      <c r="H367" s="120" t="str">
        <f>INDEX('KI 2019-20'!F$9:F$383,MATCH($B367,'KI 2019-20'!$B$9:$B$383,0))</f>
        <v>Winchester</v>
      </c>
      <c r="I367" s="154">
        <f>_xlfn.IFNA(IF($B367=$B$382,0,INDEX('I.Supplementary 2019-20'!N$8:N$191,MATCH($B367,'I.Supplementary 2019-20'!$B$8:$B$191,0))),INDEX('KI 2019-20'!N$9:N$383,MATCH($B367,'KI 2019-20'!$B$9:$B$383,0)))</f>
        <v>0</v>
      </c>
      <c r="J367" s="153">
        <f>_xlfn.IFNA(IF($B367=$B$382,0,INDEX('I.Supplementary 2019-20'!O$8:O$191,MATCH($B367,'I.Supplementary 2019-20'!$B$8:$B$191,0))),INDEX('KI 2019-20'!O$9:O$383,MATCH($B367,'KI 2019-20'!$B$9:$B$383,0)))</f>
        <v>0</v>
      </c>
      <c r="K367" s="153">
        <f>_xlfn.IFNA(IF($B367=$B$382,0,INDEX('I.Supplementary 2019-20'!P$8:P$191,MATCH($B367,'I.Supplementary 2019-20'!$B$8:$B$191,0))),INDEX('KI 2019-20'!P$9:P$383,MATCH($B367,'KI 2019-20'!$B$9:$B$383,0)))</f>
        <v>0</v>
      </c>
      <c r="L367" s="153">
        <f>_xlfn.IFNA(IF($B367=$B$382,0,INDEX('I.Supplementary 2019-20'!Q$8:Q$191,MATCH($B367,'I.Supplementary 2019-20'!$B$8:$B$191,0))),INDEX('KI 2019-20'!Q$9:Q$383,MATCH($B367,'KI 2019-20'!$B$9:$B$383,0)))</f>
        <v>0</v>
      </c>
      <c r="M367" s="155">
        <f>_xlfn.IFNA(IF($B367=$B$382,0,INDEX('I.Supplementary 2019-20'!R$8:R$191,MATCH($B367,'I.Supplementary 2019-20'!$B$8:$B$191,0))),INDEX('KI 2019-20'!R$9:R$383,MATCH($B367,'KI 2019-20'!$B$9:$B$383,0)))</f>
        <v>0</v>
      </c>
      <c r="N367" s="153">
        <f>_xlfn.IFNA(IF($B367=$B$382,0,INDEX('I.Supplementary 2019-20'!S$8:S$191,MATCH($B367,'I.Supplementary 2019-20'!$B$8:$B$191,0))),INDEX('KI 2019-20'!S$9:S$383,MATCH($B367,'KI 2019-20'!$B$9:$B$383,0)))</f>
        <v>0</v>
      </c>
      <c r="O367" s="153">
        <f>_xlfn.IFNA(IF($B367=$B$382,0,INDEX('I.Supplementary 2019-20'!T$8:T$191,MATCH($B367,'I.Supplementary 2019-20'!$B$8:$B$191,0))),INDEX('KI 2019-20'!T$9:T$383,MATCH($B367,'KI 2019-20'!$B$9:$B$383,0)))</f>
        <v>2.1942917373917208</v>
      </c>
      <c r="P367" s="153">
        <f>_xlfn.IFNA(IF($B367=$B$382,0,INDEX('I.Supplementary 2019-20'!U$8:U$191,MATCH($B367,'I.Supplementary 2019-20'!$B$8:$B$191,0))),INDEX('KI 2019-20'!U$9:U$383,MATCH($B367,'KI 2019-20'!$B$9:$B$383,0)))</f>
        <v>0</v>
      </c>
      <c r="Q367" s="153">
        <f>_xlfn.IFNA(IF($B367=$B$382,0,INDEX('I.Supplementary 2019-20'!V$8:V$191,MATCH($B367,'I.Supplementary 2019-20'!$B$8:$B$191,0))),INDEX('KI 2019-20'!V$9:V$383,MATCH($B367,'KI 2019-20'!$B$9:$B$383,0)))</f>
        <v>0</v>
      </c>
      <c r="R367" s="155">
        <f>_xlfn.IFNA(IF($B367=$B$382,0,INDEX('I.Supplementary 2019-20'!W$8:W$191,MATCH($B367,'I.Supplementary 2019-20'!$B$8:$B$191,0))),INDEX('KI 2019-20'!W$9:W$383,MATCH($B367,'KI 2019-20'!$B$9:$B$383,0)))</f>
        <v>0</v>
      </c>
      <c r="S367" s="153">
        <f>_xlfn.IFNA(IF($B367=$B$382,0,INDEX('I.Supplementary 2019-20'!X$8:X$191,MATCH($B367,'I.Supplementary 2019-20'!$B$8:$B$191,0))),INDEX('KI 2019-20'!X$9:X$383,MATCH($B367,'KI 2019-20'!$B$9:$B$383,0)))</f>
        <v>0</v>
      </c>
      <c r="T367" s="153">
        <f>_xlfn.IFNA(IF($B367=$B$382,0,INDEX('I.Supplementary 2019-20'!Y$8:Y$191,MATCH($B367,'I.Supplementary 2019-20'!$B$8:$B$191,0))),INDEX('KI 2019-20'!Y$9:Y$383,MATCH($B367,'KI 2019-20'!$B$9:$B$383,0)))</f>
        <v>2.1942917373917208</v>
      </c>
      <c r="U367" s="153">
        <f>_xlfn.IFNA(IF($B367=$B$382,0,INDEX('I.Supplementary 2019-20'!Z$8:Z$191,MATCH($B367,'I.Supplementary 2019-20'!$B$8:$B$191,0))),INDEX('KI 2019-20'!Z$9:Z$383,MATCH($B367,'KI 2019-20'!$B$9:$B$383,0)))</f>
        <v>0</v>
      </c>
      <c r="V367" s="153">
        <f>_xlfn.IFNA(IF($B367=$B$382,0,INDEX('I.Supplementary 2019-20'!AA$8:AA$191,MATCH($B367,'I.Supplementary 2019-20'!$B$8:$B$191,0))),INDEX('KI 2019-20'!AA$9:AA$383,MATCH($B367,'KI 2019-20'!$B$9:$B$383,0)))</f>
        <v>0</v>
      </c>
      <c r="W367" s="155">
        <f>_xlfn.IFNA(IF($B367=$B$382,0,INDEX('I.Supplementary 2019-20'!AB$8:AB$191,MATCH($B367,'I.Supplementary 2019-20'!$B$8:$B$191,0))),INDEX('KI 2019-20'!AB$9:AB$383,MATCH($B367,'KI 2019-20'!$B$9:$B$383,0)))</f>
        <v>0</v>
      </c>
      <c r="Y367" s="154">
        <f>_xlfn.IFNA(IF($B367=$B$382,0,INDEX('I.Supplementary 2019-20'!$I$8:$I$191,MATCH($B367,'I.Supplementary 2019-20'!$B$8:$B$191,0))),INDEX('KI 2019-20'!$I$9:$I$383,MATCH($B367,'KI 2019-20'!$B$9:$B$383,0)))</f>
        <v>0</v>
      </c>
      <c r="Z367" s="153">
        <f>_xlfn.IFNA(IF($B367=$B$382,0,INDEX('I.Supplementary 2019-20'!$J$8:$J$191,MATCH($B367,'I.Supplementary 2019-20'!$B$8:$B$191,0))),INDEX('KI 2019-20'!$J$9:$J$383,MATCH($B367,'KI 2019-20'!$B$9:$B$383,0)))</f>
        <v>2.1942917373917208</v>
      </c>
      <c r="AA367" s="155">
        <f>_xlfn.IFNA(IF($B367=$B$382,0,INDEX('I.Supplementary 2019-20'!$H$8:$H$191,MATCH($B367,'I.Supplementary 2019-20'!$B$8:$B$191,0))),INDEX('KI 2019-20'!$H$9:$H$383,MATCH($B367,'KI 2019-20'!$B$9:$B$383,0)))</f>
        <v>2.1942917373917208</v>
      </c>
      <c r="AC367" s="156">
        <f>I367*('Other inputs'!$C$6/'Other inputs'!$C$5)</f>
        <v>0</v>
      </c>
      <c r="AD367" s="149">
        <f>IF(B367=$B$35,J367*('Other inputs'!$C$6/'Other inputs'!$C$5)-('Other inputs'!$C$18/1000000),J367*('Other inputs'!$C$6/'Other inputs'!$C$5))</f>
        <v>0</v>
      </c>
      <c r="AE367" s="149">
        <f>K367*('Other inputs'!$C$6/'Other inputs'!$C$5)</f>
        <v>0</v>
      </c>
      <c r="AF367" s="149">
        <f>L367*('Other inputs'!$C$6/'Other inputs'!$C$5)</f>
        <v>0</v>
      </c>
      <c r="AG367" s="188">
        <f>M367*('Other inputs'!$C$6/'Other inputs'!$C$5)</f>
        <v>0</v>
      </c>
      <c r="AH367" s="149">
        <f>N367*('Other inputs'!$C$6/'Other inputs'!$C$5)</f>
        <v>0</v>
      </c>
      <c r="AI367" s="149">
        <f>O367*('Other inputs'!$C$6/'Other inputs'!$C$5)</f>
        <v>2.230043944925598</v>
      </c>
      <c r="AJ367" s="149">
        <f>P367*('Other inputs'!$C$6/'Other inputs'!$C$5)</f>
        <v>0</v>
      </c>
      <c r="AK367" s="149">
        <f>Q367*('Other inputs'!$C$6/'Other inputs'!$C$5)</f>
        <v>0</v>
      </c>
      <c r="AL367" s="188">
        <f>R367*('Other inputs'!$C$6/'Other inputs'!$C$5)</f>
        <v>0</v>
      </c>
      <c r="AM367" s="156">
        <f t="shared" si="74"/>
        <v>0</v>
      </c>
      <c r="AN367" s="149">
        <f t="shared" si="75"/>
        <v>2.230043944925598</v>
      </c>
      <c r="AO367" s="149">
        <f t="shared" si="76"/>
        <v>0</v>
      </c>
      <c r="AP367" s="149">
        <f t="shared" si="77"/>
        <v>0</v>
      </c>
      <c r="AQ367" s="188">
        <f t="shared" si="78"/>
        <v>0</v>
      </c>
      <c r="AR367" s="149"/>
      <c r="AS367" s="156">
        <f>IF(D367=$C$171,'Other inputs'!$C$12/1000000,SUM(AC367:AG367))</f>
        <v>0</v>
      </c>
      <c r="AT367" s="200">
        <f>IF(D367=$C$171,$Z$171*('Other inputs'!$C$6/'Other inputs'!$C$5),SUM(AH367:AL367))</f>
        <v>2.230043944925598</v>
      </c>
      <c r="AU367" s="210">
        <f t="shared" si="79"/>
        <v>2.230043944925598</v>
      </c>
      <c r="AV367" s="214"/>
      <c r="AW367" s="199">
        <f>IF($G367=1,0,IF($B367=$B$172,AC367*('Other inputs'!$F$6/'Other inputs'!$F$5)-('Other inputs'!$C$28/1000000),AC367*('Other inputs'!$F$6/'Other inputs'!$F$5)))</f>
        <v>0</v>
      </c>
      <c r="AX367" s="200">
        <f>IF($G367=1,0,IF($B367=$B$172,AD367*('Other inputs'!$F$6/'Other inputs'!$F$5)-('Other inputs'!$C$29/1000000),AD367*('Other inputs'!$F$6/'Other inputs'!$F$5)))</f>
        <v>0</v>
      </c>
      <c r="AY367" s="200">
        <f>IF($G367=1,0,AE367*('Other inputs'!$F$6/'Other inputs'!$F$5))</f>
        <v>0</v>
      </c>
      <c r="AZ367" s="200">
        <f>IF($G367=1,0,AF367*('Other inputs'!$F$6/'Other inputs'!$F$5))</f>
        <v>0</v>
      </c>
      <c r="BA367" s="200">
        <f>IF($G367=1,0,AG367*('Other inputs'!$F$6/'Other inputs'!$F$5))</f>
        <v>0</v>
      </c>
      <c r="BB367" s="199">
        <f>IF($G367=1,0,AH367*('Other inputs'!$C$7/'Other inputs'!$C$6))</f>
        <v>0</v>
      </c>
      <c r="BC367" s="200">
        <f>IF($G367=1,0,AI367*('Other inputs'!$C$7/'Other inputs'!$C$6))</f>
        <v>2.230043944925598</v>
      </c>
      <c r="BD367" s="200">
        <f>IF($G367=1,0,AJ367*('Other inputs'!$C$7/'Other inputs'!$C$6))</f>
        <v>0</v>
      </c>
      <c r="BE367" s="200">
        <f>IF($G367=1,0,AK367*('Other inputs'!$C$7/'Other inputs'!$C$6))</f>
        <v>0</v>
      </c>
      <c r="BF367" s="200">
        <f>IF($G367=1,0,AL367*('Other inputs'!$C$7/'Other inputs'!$C$6))</f>
        <v>0</v>
      </c>
      <c r="BG367" s="199">
        <f t="shared" si="80"/>
        <v>0</v>
      </c>
      <c r="BH367" s="200">
        <f t="shared" si="81"/>
        <v>2.230043944925598</v>
      </c>
      <c r="BI367" s="200">
        <f t="shared" si="82"/>
        <v>0</v>
      </c>
      <c r="BJ367" s="200">
        <f t="shared" si="83"/>
        <v>0</v>
      </c>
      <c r="BK367" s="210">
        <f t="shared" si="84"/>
        <v>0</v>
      </c>
      <c r="BL367" s="200"/>
      <c r="BM367" s="199">
        <f>IF(D367=C$171,'Other inputs'!$C$13/1000000,SUM(AW367:BA367))</f>
        <v>0</v>
      </c>
      <c r="BN367" s="200">
        <f>IF(B367=$B$171,$AT$171*('Other inputs'!$C$7/'Other inputs'!$C$6),SUM(BB367:BF367))</f>
        <v>2.230043944925598</v>
      </c>
      <c r="BO367" s="188">
        <f t="shared" si="85"/>
        <v>2.230043944925598</v>
      </c>
    </row>
    <row r="368" spans="2:67">
      <c r="B368" s="121" t="str">
        <f>'KI 2019-20'!B369</f>
        <v>E0305</v>
      </c>
      <c r="C368" s="160" t="str">
        <f t="shared" si="72"/>
        <v>E0305</v>
      </c>
      <c r="D368" s="160" t="str">
        <f t="shared" si="73"/>
        <v>E0305</v>
      </c>
      <c r="E368" t="str">
        <f>INDEX('KI 2019-20'!D$9:D$383,MATCH($B368,'KI 2019-20'!$B$9:$B$383,0))</f>
        <v>UNINFIR</v>
      </c>
      <c r="F368" t="str">
        <f>INDEX('KI 2019-20'!E$9:E$383,MATCH($B368,'KI 2019-20'!$B$9:$B$383,0))</f>
        <v>P1916</v>
      </c>
      <c r="G368" s="119">
        <v>0</v>
      </c>
      <c r="H368" s="120" t="str">
        <f>INDEX('KI 2019-20'!F$9:F$383,MATCH($B368,'KI 2019-20'!$B$9:$B$383,0))</f>
        <v>Windsor and Maidenhead</v>
      </c>
      <c r="I368" s="154">
        <f>_xlfn.IFNA(IF($B368=$B$382,0,INDEX('I.Supplementary 2019-20'!N$8:N$191,MATCH($B368,'I.Supplementary 2019-20'!$B$8:$B$191,0))),INDEX('KI 2019-20'!N$9:N$383,MATCH($B368,'KI 2019-20'!$B$9:$B$383,0)))</f>
        <v>0</v>
      </c>
      <c r="J368" s="153">
        <f>_xlfn.IFNA(IF($B368=$B$382,0,INDEX('I.Supplementary 2019-20'!O$8:O$191,MATCH($B368,'I.Supplementary 2019-20'!$B$8:$B$191,0))),INDEX('KI 2019-20'!O$9:O$383,MATCH($B368,'KI 2019-20'!$B$9:$B$383,0)))</f>
        <v>0</v>
      </c>
      <c r="K368" s="153">
        <f>_xlfn.IFNA(IF($B368=$B$382,0,INDEX('I.Supplementary 2019-20'!P$8:P$191,MATCH($B368,'I.Supplementary 2019-20'!$B$8:$B$191,0))),INDEX('KI 2019-20'!P$9:P$383,MATCH($B368,'KI 2019-20'!$B$9:$B$383,0)))</f>
        <v>0</v>
      </c>
      <c r="L368" s="153">
        <f>_xlfn.IFNA(IF($B368=$B$382,0,INDEX('I.Supplementary 2019-20'!Q$8:Q$191,MATCH($B368,'I.Supplementary 2019-20'!$B$8:$B$191,0))),INDEX('KI 2019-20'!Q$9:Q$383,MATCH($B368,'KI 2019-20'!$B$9:$B$383,0)))</f>
        <v>0</v>
      </c>
      <c r="M368" s="155">
        <f>_xlfn.IFNA(IF($B368=$B$382,0,INDEX('I.Supplementary 2019-20'!R$8:R$191,MATCH($B368,'I.Supplementary 2019-20'!$B$8:$B$191,0))),INDEX('KI 2019-20'!R$9:R$383,MATCH($B368,'KI 2019-20'!$B$9:$B$383,0)))</f>
        <v>0</v>
      </c>
      <c r="N368" s="153">
        <f>_xlfn.IFNA(IF($B368=$B$382,0,INDEX('I.Supplementary 2019-20'!S$8:S$191,MATCH($B368,'I.Supplementary 2019-20'!$B$8:$B$191,0))),INDEX('KI 2019-20'!S$9:S$383,MATCH($B368,'KI 2019-20'!$B$9:$B$383,0)))</f>
        <v>8.3928608264663929</v>
      </c>
      <c r="O368" s="153">
        <f>_xlfn.IFNA(IF($B368=$B$382,0,INDEX('I.Supplementary 2019-20'!T$8:T$191,MATCH($B368,'I.Supplementary 2019-20'!$B$8:$B$191,0))),INDEX('KI 2019-20'!T$9:T$383,MATCH($B368,'KI 2019-20'!$B$9:$B$383,0)))</f>
        <v>4.1307307479448534</v>
      </c>
      <c r="P368" s="153">
        <f>_xlfn.IFNA(IF($B368=$B$382,0,INDEX('I.Supplementary 2019-20'!U$8:U$191,MATCH($B368,'I.Supplementary 2019-20'!$B$8:$B$191,0))),INDEX('KI 2019-20'!U$9:U$383,MATCH($B368,'KI 2019-20'!$B$9:$B$383,0)))</f>
        <v>0</v>
      </c>
      <c r="Q368" s="153">
        <f>_xlfn.IFNA(IF($B368=$B$382,0,INDEX('I.Supplementary 2019-20'!V$8:V$191,MATCH($B368,'I.Supplementary 2019-20'!$B$8:$B$191,0))),INDEX('KI 2019-20'!V$9:V$383,MATCH($B368,'KI 2019-20'!$B$9:$B$383,0)))</f>
        <v>0</v>
      </c>
      <c r="R368" s="155">
        <f>_xlfn.IFNA(IF($B368=$B$382,0,INDEX('I.Supplementary 2019-20'!W$8:W$191,MATCH($B368,'I.Supplementary 2019-20'!$B$8:$B$191,0))),INDEX('KI 2019-20'!W$9:W$383,MATCH($B368,'KI 2019-20'!$B$9:$B$383,0)))</f>
        <v>0</v>
      </c>
      <c r="S368" s="153">
        <f>_xlfn.IFNA(IF($B368=$B$382,0,INDEX('I.Supplementary 2019-20'!X$8:X$191,MATCH($B368,'I.Supplementary 2019-20'!$B$8:$B$191,0))),INDEX('KI 2019-20'!X$9:X$383,MATCH($B368,'KI 2019-20'!$B$9:$B$383,0)))</f>
        <v>8.3928608264663929</v>
      </c>
      <c r="T368" s="153">
        <f>_xlfn.IFNA(IF($B368=$B$382,0,INDEX('I.Supplementary 2019-20'!Y$8:Y$191,MATCH($B368,'I.Supplementary 2019-20'!$B$8:$B$191,0))),INDEX('KI 2019-20'!Y$9:Y$383,MATCH($B368,'KI 2019-20'!$B$9:$B$383,0)))</f>
        <v>4.1307307479448534</v>
      </c>
      <c r="U368" s="153">
        <f>_xlfn.IFNA(IF($B368=$B$382,0,INDEX('I.Supplementary 2019-20'!Z$8:Z$191,MATCH($B368,'I.Supplementary 2019-20'!$B$8:$B$191,0))),INDEX('KI 2019-20'!Z$9:Z$383,MATCH($B368,'KI 2019-20'!$B$9:$B$383,0)))</f>
        <v>0</v>
      </c>
      <c r="V368" s="153">
        <f>_xlfn.IFNA(IF($B368=$B$382,0,INDEX('I.Supplementary 2019-20'!AA$8:AA$191,MATCH($B368,'I.Supplementary 2019-20'!$B$8:$B$191,0))),INDEX('KI 2019-20'!AA$9:AA$383,MATCH($B368,'KI 2019-20'!$B$9:$B$383,0)))</f>
        <v>0</v>
      </c>
      <c r="W368" s="155">
        <f>_xlfn.IFNA(IF($B368=$B$382,0,INDEX('I.Supplementary 2019-20'!AB$8:AB$191,MATCH($B368,'I.Supplementary 2019-20'!$B$8:$B$191,0))),INDEX('KI 2019-20'!AB$9:AB$383,MATCH($B368,'KI 2019-20'!$B$9:$B$383,0)))</f>
        <v>0</v>
      </c>
      <c r="Y368" s="154">
        <f>_xlfn.IFNA(IF($B368=$B$382,0,INDEX('I.Supplementary 2019-20'!$I$8:$I$191,MATCH($B368,'I.Supplementary 2019-20'!$B$8:$B$191,0))),INDEX('KI 2019-20'!$I$9:$I$383,MATCH($B368,'KI 2019-20'!$B$9:$B$383,0)))</f>
        <v>0</v>
      </c>
      <c r="Z368" s="153">
        <f>_xlfn.IFNA(IF($B368=$B$382,0,INDEX('I.Supplementary 2019-20'!$J$8:$J$191,MATCH($B368,'I.Supplementary 2019-20'!$B$8:$B$191,0))),INDEX('KI 2019-20'!$J$9:$J$383,MATCH($B368,'KI 2019-20'!$B$9:$B$383,0)))</f>
        <v>12.523591574411247</v>
      </c>
      <c r="AA368" s="155">
        <f>_xlfn.IFNA(IF($B368=$B$382,0,INDEX('I.Supplementary 2019-20'!$H$8:$H$191,MATCH($B368,'I.Supplementary 2019-20'!$B$8:$B$191,0))),INDEX('KI 2019-20'!$H$9:$H$383,MATCH($B368,'KI 2019-20'!$B$9:$B$383,0)))</f>
        <v>12.523591574411247</v>
      </c>
      <c r="AC368" s="156">
        <f>I368*('Other inputs'!$C$6/'Other inputs'!$C$5)</f>
        <v>0</v>
      </c>
      <c r="AD368" s="149">
        <f>IF(B368=$B$35,J368*('Other inputs'!$C$6/'Other inputs'!$C$5)-('Other inputs'!$C$18/1000000),J368*('Other inputs'!$C$6/'Other inputs'!$C$5))</f>
        <v>0</v>
      </c>
      <c r="AE368" s="149">
        <f>K368*('Other inputs'!$C$6/'Other inputs'!$C$5)</f>
        <v>0</v>
      </c>
      <c r="AF368" s="149">
        <f>L368*('Other inputs'!$C$6/'Other inputs'!$C$5)</f>
        <v>0</v>
      </c>
      <c r="AG368" s="188">
        <f>M368*('Other inputs'!$C$6/'Other inputs'!$C$5)</f>
        <v>0</v>
      </c>
      <c r="AH368" s="149">
        <f>N368*('Other inputs'!$C$6/'Other inputs'!$C$5)</f>
        <v>8.5296080497082087</v>
      </c>
      <c r="AI368" s="149">
        <f>O368*('Other inputs'!$C$6/'Other inputs'!$C$5)</f>
        <v>4.1980338965875399</v>
      </c>
      <c r="AJ368" s="149">
        <f>P368*('Other inputs'!$C$6/'Other inputs'!$C$5)</f>
        <v>0</v>
      </c>
      <c r="AK368" s="149">
        <f>Q368*('Other inputs'!$C$6/'Other inputs'!$C$5)</f>
        <v>0</v>
      </c>
      <c r="AL368" s="188">
        <f>R368*('Other inputs'!$C$6/'Other inputs'!$C$5)</f>
        <v>0</v>
      </c>
      <c r="AM368" s="156">
        <f t="shared" si="74"/>
        <v>8.5296080497082087</v>
      </c>
      <c r="AN368" s="149">
        <f t="shared" si="75"/>
        <v>4.1980338965875399</v>
      </c>
      <c r="AO368" s="149">
        <f t="shared" si="76"/>
        <v>0</v>
      </c>
      <c r="AP368" s="149">
        <f t="shared" si="77"/>
        <v>0</v>
      </c>
      <c r="AQ368" s="188">
        <f t="shared" si="78"/>
        <v>0</v>
      </c>
      <c r="AR368" s="149"/>
      <c r="AS368" s="156">
        <f>IF(D368=$C$171,'Other inputs'!$C$12/1000000,SUM(AC368:AG368))</f>
        <v>0</v>
      </c>
      <c r="AT368" s="200">
        <f>IF(D368=$C$171,$Z$171*('Other inputs'!$C$6/'Other inputs'!$C$5),SUM(AH368:AL368))</f>
        <v>12.727641946295748</v>
      </c>
      <c r="AU368" s="210">
        <f t="shared" si="79"/>
        <v>12.727641946295748</v>
      </c>
      <c r="AV368" s="214"/>
      <c r="AW368" s="199">
        <f>IF($G368=1,0,IF($B368=$B$172,AC368*('Other inputs'!$F$6/'Other inputs'!$F$5)-('Other inputs'!$C$28/1000000),AC368*('Other inputs'!$F$6/'Other inputs'!$F$5)))</f>
        <v>0</v>
      </c>
      <c r="AX368" s="200">
        <f>IF($G368=1,0,IF($B368=$B$172,AD368*('Other inputs'!$F$6/'Other inputs'!$F$5)-('Other inputs'!$C$29/1000000),AD368*('Other inputs'!$F$6/'Other inputs'!$F$5)))</f>
        <v>0</v>
      </c>
      <c r="AY368" s="200">
        <f>IF($G368=1,0,AE368*('Other inputs'!$F$6/'Other inputs'!$F$5))</f>
        <v>0</v>
      </c>
      <c r="AZ368" s="200">
        <f>IF($G368=1,0,AF368*('Other inputs'!$F$6/'Other inputs'!$F$5))</f>
        <v>0</v>
      </c>
      <c r="BA368" s="200">
        <f>IF($G368=1,0,AG368*('Other inputs'!$F$6/'Other inputs'!$F$5))</f>
        <v>0</v>
      </c>
      <c r="BB368" s="199">
        <f>IF($G368=1,0,AH368*('Other inputs'!$C$7/'Other inputs'!$C$6))</f>
        <v>8.5296080497082087</v>
      </c>
      <c r="BC368" s="200">
        <f>IF($G368=1,0,AI368*('Other inputs'!$C$7/'Other inputs'!$C$6))</f>
        <v>4.1980338965875399</v>
      </c>
      <c r="BD368" s="200">
        <f>IF($G368=1,0,AJ368*('Other inputs'!$C$7/'Other inputs'!$C$6))</f>
        <v>0</v>
      </c>
      <c r="BE368" s="200">
        <f>IF($G368=1,0,AK368*('Other inputs'!$C$7/'Other inputs'!$C$6))</f>
        <v>0</v>
      </c>
      <c r="BF368" s="200">
        <f>IF($G368=1,0,AL368*('Other inputs'!$C$7/'Other inputs'!$C$6))</f>
        <v>0</v>
      </c>
      <c r="BG368" s="199">
        <f t="shared" si="80"/>
        <v>8.5296080497082087</v>
      </c>
      <c r="BH368" s="200">
        <f t="shared" si="81"/>
        <v>4.1980338965875399</v>
      </c>
      <c r="BI368" s="200">
        <f t="shared" si="82"/>
        <v>0</v>
      </c>
      <c r="BJ368" s="200">
        <f t="shared" si="83"/>
        <v>0</v>
      </c>
      <c r="BK368" s="210">
        <f t="shared" si="84"/>
        <v>0</v>
      </c>
      <c r="BL368" s="200"/>
      <c r="BM368" s="199">
        <f>IF(D368=C$171,'Other inputs'!$C$13/1000000,SUM(AW368:BA368))</f>
        <v>0</v>
      </c>
      <c r="BN368" s="200">
        <f>IF(B368=$B$171,$AT$171*('Other inputs'!$C$7/'Other inputs'!$C$6),SUM(BB368:BF368))</f>
        <v>12.727641946295748</v>
      </c>
      <c r="BO368" s="188">
        <f t="shared" si="85"/>
        <v>12.727641946295748</v>
      </c>
    </row>
    <row r="369" spans="2:67">
      <c r="B369" s="121" t="str">
        <f>'KI 2019-20'!B370</f>
        <v>E4305</v>
      </c>
      <c r="C369" s="160" t="str">
        <f t="shared" si="72"/>
        <v>E4305</v>
      </c>
      <c r="D369" s="160" t="str">
        <f t="shared" si="73"/>
        <v>E4305</v>
      </c>
      <c r="E369" t="str">
        <f>INDEX('KI 2019-20'!D$9:D$383,MATCH($B369,'KI 2019-20'!$B$9:$B$383,0))</f>
        <v>MD</v>
      </c>
      <c r="F369" t="str">
        <f>INDEX('KI 2019-20'!E$9:E$383,MATCH($B369,'KI 2019-20'!$B$9:$B$383,0))</f>
        <v>P1702</v>
      </c>
      <c r="G369" s="119">
        <v>0</v>
      </c>
      <c r="H369" s="120" t="str">
        <f>INDEX('KI 2019-20'!F$9:F$383,MATCH($B369,'KI 2019-20'!$B$9:$B$383,0))</f>
        <v>Wirral</v>
      </c>
      <c r="I369" s="154">
        <f>_xlfn.IFNA(IF($B369=$B$382,0,INDEX('I.Supplementary 2019-20'!N$8:N$191,MATCH($B369,'I.Supplementary 2019-20'!$B$8:$B$191,0))),INDEX('KI 2019-20'!N$9:N$383,MATCH($B369,'KI 2019-20'!$B$9:$B$383,0)))</f>
        <v>18.203880252873407</v>
      </c>
      <c r="J369" s="153">
        <f>_xlfn.IFNA(IF($B369=$B$382,0,INDEX('I.Supplementary 2019-20'!O$8:O$191,MATCH($B369,'I.Supplementary 2019-20'!$B$8:$B$191,0))),INDEX('KI 2019-20'!O$9:O$383,MATCH($B369,'KI 2019-20'!$B$9:$B$383,0)))</f>
        <v>0.3607757848309055</v>
      </c>
      <c r="K369" s="153">
        <f>_xlfn.IFNA(IF($B369=$B$382,0,INDEX('I.Supplementary 2019-20'!P$8:P$191,MATCH($B369,'I.Supplementary 2019-20'!$B$8:$B$191,0))),INDEX('KI 2019-20'!P$9:P$383,MATCH($B369,'KI 2019-20'!$B$9:$B$383,0)))</f>
        <v>0</v>
      </c>
      <c r="L369" s="153">
        <f>_xlfn.IFNA(IF($B369=$B$382,0,INDEX('I.Supplementary 2019-20'!Q$8:Q$191,MATCH($B369,'I.Supplementary 2019-20'!$B$8:$B$191,0))),INDEX('KI 2019-20'!Q$9:Q$383,MATCH($B369,'KI 2019-20'!$B$9:$B$383,0)))</f>
        <v>0</v>
      </c>
      <c r="M369" s="155">
        <f>_xlfn.IFNA(IF($B369=$B$382,0,INDEX('I.Supplementary 2019-20'!R$8:R$191,MATCH($B369,'I.Supplementary 2019-20'!$B$8:$B$191,0))),INDEX('KI 2019-20'!R$9:R$383,MATCH($B369,'KI 2019-20'!$B$9:$B$383,0)))</f>
        <v>0</v>
      </c>
      <c r="N369" s="153">
        <f>_xlfn.IFNA(IF($B369=$B$382,0,INDEX('I.Supplementary 2019-20'!S$8:S$191,MATCH($B369,'I.Supplementary 2019-20'!$B$8:$B$191,0))),INDEX('KI 2019-20'!S$9:S$383,MATCH($B369,'KI 2019-20'!$B$9:$B$383,0)))</f>
        <v>68.971518453210692</v>
      </c>
      <c r="O369" s="153">
        <f>_xlfn.IFNA(IF($B369=$B$382,0,INDEX('I.Supplementary 2019-20'!T$8:T$191,MATCH($B369,'I.Supplementary 2019-20'!$B$8:$B$191,0))),INDEX('KI 2019-20'!T$9:T$383,MATCH($B369,'KI 2019-20'!$B$9:$B$383,0)))</f>
        <v>11.182641047173197</v>
      </c>
      <c r="P369" s="153">
        <f>_xlfn.IFNA(IF($B369=$B$382,0,INDEX('I.Supplementary 2019-20'!U$8:U$191,MATCH($B369,'I.Supplementary 2019-20'!$B$8:$B$191,0))),INDEX('KI 2019-20'!U$9:U$383,MATCH($B369,'KI 2019-20'!$B$9:$B$383,0)))</f>
        <v>0</v>
      </c>
      <c r="Q369" s="153">
        <f>_xlfn.IFNA(IF($B369=$B$382,0,INDEX('I.Supplementary 2019-20'!V$8:V$191,MATCH($B369,'I.Supplementary 2019-20'!$B$8:$B$191,0))),INDEX('KI 2019-20'!V$9:V$383,MATCH($B369,'KI 2019-20'!$B$9:$B$383,0)))</f>
        <v>0</v>
      </c>
      <c r="R369" s="155">
        <f>_xlfn.IFNA(IF($B369=$B$382,0,INDEX('I.Supplementary 2019-20'!W$8:W$191,MATCH($B369,'I.Supplementary 2019-20'!$B$8:$B$191,0))),INDEX('KI 2019-20'!W$9:W$383,MATCH($B369,'KI 2019-20'!$B$9:$B$383,0)))</f>
        <v>0</v>
      </c>
      <c r="S369" s="153">
        <f>_xlfn.IFNA(IF($B369=$B$382,0,INDEX('I.Supplementary 2019-20'!X$8:X$191,MATCH($B369,'I.Supplementary 2019-20'!$B$8:$B$191,0))),INDEX('KI 2019-20'!X$9:X$383,MATCH($B369,'KI 2019-20'!$B$9:$B$383,0)))</f>
        <v>87.175398706084096</v>
      </c>
      <c r="T369" s="153">
        <f>_xlfn.IFNA(IF($B369=$B$382,0,INDEX('I.Supplementary 2019-20'!Y$8:Y$191,MATCH($B369,'I.Supplementary 2019-20'!$B$8:$B$191,0))),INDEX('KI 2019-20'!Y$9:Y$383,MATCH($B369,'KI 2019-20'!$B$9:$B$383,0)))</f>
        <v>11.543416832004102</v>
      </c>
      <c r="U369" s="153">
        <f>_xlfn.IFNA(IF($B369=$B$382,0,INDEX('I.Supplementary 2019-20'!Z$8:Z$191,MATCH($B369,'I.Supplementary 2019-20'!$B$8:$B$191,0))),INDEX('KI 2019-20'!Z$9:Z$383,MATCH($B369,'KI 2019-20'!$B$9:$B$383,0)))</f>
        <v>0</v>
      </c>
      <c r="V369" s="153">
        <f>_xlfn.IFNA(IF($B369=$B$382,0,INDEX('I.Supplementary 2019-20'!AA$8:AA$191,MATCH($B369,'I.Supplementary 2019-20'!$B$8:$B$191,0))),INDEX('KI 2019-20'!AA$9:AA$383,MATCH($B369,'KI 2019-20'!$B$9:$B$383,0)))</f>
        <v>0</v>
      </c>
      <c r="W369" s="155">
        <f>_xlfn.IFNA(IF($B369=$B$382,0,INDEX('I.Supplementary 2019-20'!AB$8:AB$191,MATCH($B369,'I.Supplementary 2019-20'!$B$8:$B$191,0))),INDEX('KI 2019-20'!AB$9:AB$383,MATCH($B369,'KI 2019-20'!$B$9:$B$383,0)))</f>
        <v>0</v>
      </c>
      <c r="Y369" s="154">
        <f>_xlfn.IFNA(IF($B369=$B$382,0,INDEX('I.Supplementary 2019-20'!$I$8:$I$191,MATCH($B369,'I.Supplementary 2019-20'!$B$8:$B$191,0))),INDEX('KI 2019-20'!$I$9:$I$383,MATCH($B369,'KI 2019-20'!$B$9:$B$383,0)))</f>
        <v>18.56465603770431</v>
      </c>
      <c r="Z369" s="153">
        <f>_xlfn.IFNA(IF($B369=$B$382,0,INDEX('I.Supplementary 2019-20'!$J$8:$J$191,MATCH($B369,'I.Supplementary 2019-20'!$B$8:$B$191,0))),INDEX('KI 2019-20'!$J$9:$J$383,MATCH($B369,'KI 2019-20'!$B$9:$B$383,0)))</f>
        <v>80.154159500383898</v>
      </c>
      <c r="AA369" s="155">
        <f>_xlfn.IFNA(IF($B369=$B$382,0,INDEX('I.Supplementary 2019-20'!$H$8:$H$191,MATCH($B369,'I.Supplementary 2019-20'!$B$8:$B$191,0))),INDEX('KI 2019-20'!$H$9:$H$383,MATCH($B369,'KI 2019-20'!$B$9:$B$383,0)))</f>
        <v>98.718815538088208</v>
      </c>
      <c r="AC369" s="156">
        <f>I369*('Other inputs'!$C$6/'Other inputs'!$C$5)</f>
        <v>18.500481153123893</v>
      </c>
      <c r="AD369" s="149">
        <f>IF(B369=$B$35,J369*('Other inputs'!$C$6/'Other inputs'!$C$5)-('Other inputs'!$C$18/1000000),J369*('Other inputs'!$C$6/'Other inputs'!$C$5))</f>
        <v>0.366654005357682</v>
      </c>
      <c r="AE369" s="149">
        <f>K369*('Other inputs'!$C$6/'Other inputs'!$C$5)</f>
        <v>0</v>
      </c>
      <c r="AF369" s="149">
        <f>L369*('Other inputs'!$C$6/'Other inputs'!$C$5)</f>
        <v>0</v>
      </c>
      <c r="AG369" s="188">
        <f>M369*('Other inputs'!$C$6/'Other inputs'!$C$5)</f>
        <v>0</v>
      </c>
      <c r="AH369" s="149">
        <f>N369*('Other inputs'!$C$6/'Other inputs'!$C$5)</f>
        <v>70.095290647967687</v>
      </c>
      <c r="AI369" s="149">
        <f>O369*('Other inputs'!$C$6/'Other inputs'!$C$5)</f>
        <v>11.36484293796217</v>
      </c>
      <c r="AJ369" s="149">
        <f>P369*('Other inputs'!$C$6/'Other inputs'!$C$5)</f>
        <v>0</v>
      </c>
      <c r="AK369" s="149">
        <f>Q369*('Other inputs'!$C$6/'Other inputs'!$C$5)</f>
        <v>0</v>
      </c>
      <c r="AL369" s="188">
        <f>R369*('Other inputs'!$C$6/'Other inputs'!$C$5)</f>
        <v>0</v>
      </c>
      <c r="AM369" s="156">
        <f t="shared" si="74"/>
        <v>88.595771801091587</v>
      </c>
      <c r="AN369" s="149">
        <f t="shared" si="75"/>
        <v>11.731496943319852</v>
      </c>
      <c r="AO369" s="149">
        <f t="shared" si="76"/>
        <v>0</v>
      </c>
      <c r="AP369" s="149">
        <f t="shared" si="77"/>
        <v>0</v>
      </c>
      <c r="AQ369" s="188">
        <f t="shared" si="78"/>
        <v>0</v>
      </c>
      <c r="AR369" s="149"/>
      <c r="AS369" s="156">
        <f>IF(D369=$C$171,'Other inputs'!$C$12/1000000,SUM(AC369:AG369))</f>
        <v>18.867135158481574</v>
      </c>
      <c r="AT369" s="200">
        <f>IF(D369=$C$171,$Z$171*('Other inputs'!$C$6/'Other inputs'!$C$5),SUM(AH369:AL369))</f>
        <v>81.460133585929853</v>
      </c>
      <c r="AU369" s="210">
        <f t="shared" si="79"/>
        <v>100.32726874441143</v>
      </c>
      <c r="AV369" s="214"/>
      <c r="AW369" s="199">
        <f>IF($G369=1,0,IF($B369=$B$172,AC369*('Other inputs'!$F$6/'Other inputs'!$F$5)-('Other inputs'!$C$28/1000000),AC369*('Other inputs'!$F$6/'Other inputs'!$F$5)))</f>
        <v>18.602787961343932</v>
      </c>
      <c r="AX369" s="200">
        <f>IF($G369=1,0,IF($B369=$B$172,AD369*('Other inputs'!$F$6/'Other inputs'!$F$5)-('Other inputs'!$C$29/1000000),AD369*('Other inputs'!$F$6/'Other inputs'!$F$5)))</f>
        <v>0.368681585110812</v>
      </c>
      <c r="AY369" s="200">
        <f>IF($G369=1,0,AE369*('Other inputs'!$F$6/'Other inputs'!$F$5))</f>
        <v>0</v>
      </c>
      <c r="AZ369" s="200">
        <f>IF($G369=1,0,AF369*('Other inputs'!$F$6/'Other inputs'!$F$5))</f>
        <v>0</v>
      </c>
      <c r="BA369" s="200">
        <f>IF($G369=1,0,AG369*('Other inputs'!$F$6/'Other inputs'!$F$5))</f>
        <v>0</v>
      </c>
      <c r="BB369" s="199">
        <f>IF($G369=1,0,AH369*('Other inputs'!$C$7/'Other inputs'!$C$6))</f>
        <v>70.095290647967687</v>
      </c>
      <c r="BC369" s="200">
        <f>IF($G369=1,0,AI369*('Other inputs'!$C$7/'Other inputs'!$C$6))</f>
        <v>11.36484293796217</v>
      </c>
      <c r="BD369" s="200">
        <f>IF($G369=1,0,AJ369*('Other inputs'!$C$7/'Other inputs'!$C$6))</f>
        <v>0</v>
      </c>
      <c r="BE369" s="200">
        <f>IF($G369=1,0,AK369*('Other inputs'!$C$7/'Other inputs'!$C$6))</f>
        <v>0</v>
      </c>
      <c r="BF369" s="200">
        <f>IF($G369=1,0,AL369*('Other inputs'!$C$7/'Other inputs'!$C$6))</f>
        <v>0</v>
      </c>
      <c r="BG369" s="199">
        <f t="shared" si="80"/>
        <v>88.698078609311622</v>
      </c>
      <c r="BH369" s="200">
        <f t="shared" si="81"/>
        <v>11.733524523072981</v>
      </c>
      <c r="BI369" s="200">
        <f t="shared" si="82"/>
        <v>0</v>
      </c>
      <c r="BJ369" s="200">
        <f t="shared" si="83"/>
        <v>0</v>
      </c>
      <c r="BK369" s="210">
        <f t="shared" si="84"/>
        <v>0</v>
      </c>
      <c r="BL369" s="200"/>
      <c r="BM369" s="199">
        <f>IF(D369=C$171,'Other inputs'!$C$13/1000000,SUM(AW369:BA369))</f>
        <v>18.971469546454745</v>
      </c>
      <c r="BN369" s="200">
        <f>IF(B369=$B$171,$AT$171*('Other inputs'!$C$7/'Other inputs'!$C$6),SUM(BB369:BF369))</f>
        <v>81.460133585929853</v>
      </c>
      <c r="BO369" s="188">
        <f t="shared" si="85"/>
        <v>100.43160313238459</v>
      </c>
    </row>
    <row r="370" spans="2:67">
      <c r="B370" s="121" t="str">
        <f>'KI 2019-20'!B371</f>
        <v>E3641</v>
      </c>
      <c r="C370" s="160" t="str">
        <f t="shared" si="72"/>
        <v>E3641</v>
      </c>
      <c r="D370" s="160" t="str">
        <f t="shared" si="73"/>
        <v>E3641</v>
      </c>
      <c r="E370" t="str">
        <f>INDEX('KI 2019-20'!D$9:D$383,MATCH($B370,'KI 2019-20'!$B$9:$B$383,0))</f>
        <v>SD</v>
      </c>
      <c r="F370">
        <f>INDEX('KI 2019-20'!E$9:E$383,MATCH($B370,'KI 2019-20'!$B$9:$B$383,0))</f>
        <v>0</v>
      </c>
      <c r="G370" s="119">
        <v>0</v>
      </c>
      <c r="H370" s="120" t="str">
        <f>INDEX('KI 2019-20'!F$9:F$383,MATCH($B370,'KI 2019-20'!$B$9:$B$383,0))</f>
        <v>Woking</v>
      </c>
      <c r="I370" s="154">
        <f>_xlfn.IFNA(IF($B370=$B$382,0,INDEX('I.Supplementary 2019-20'!N$8:N$191,MATCH($B370,'I.Supplementary 2019-20'!$B$8:$B$191,0))),INDEX('KI 2019-20'!N$9:N$383,MATCH($B370,'KI 2019-20'!$B$9:$B$383,0)))</f>
        <v>0</v>
      </c>
      <c r="J370" s="153">
        <f>_xlfn.IFNA(IF($B370=$B$382,0,INDEX('I.Supplementary 2019-20'!O$8:O$191,MATCH($B370,'I.Supplementary 2019-20'!$B$8:$B$191,0))),INDEX('KI 2019-20'!O$9:O$383,MATCH($B370,'KI 2019-20'!$B$9:$B$383,0)))</f>
        <v>0</v>
      </c>
      <c r="K370" s="153">
        <f>_xlfn.IFNA(IF($B370=$B$382,0,INDEX('I.Supplementary 2019-20'!P$8:P$191,MATCH($B370,'I.Supplementary 2019-20'!$B$8:$B$191,0))),INDEX('KI 2019-20'!P$9:P$383,MATCH($B370,'KI 2019-20'!$B$9:$B$383,0)))</f>
        <v>0</v>
      </c>
      <c r="L370" s="153">
        <f>_xlfn.IFNA(IF($B370=$B$382,0,INDEX('I.Supplementary 2019-20'!Q$8:Q$191,MATCH($B370,'I.Supplementary 2019-20'!$B$8:$B$191,0))),INDEX('KI 2019-20'!Q$9:Q$383,MATCH($B370,'KI 2019-20'!$B$9:$B$383,0)))</f>
        <v>0</v>
      </c>
      <c r="M370" s="155">
        <f>_xlfn.IFNA(IF($B370=$B$382,0,INDEX('I.Supplementary 2019-20'!R$8:R$191,MATCH($B370,'I.Supplementary 2019-20'!$B$8:$B$191,0))),INDEX('KI 2019-20'!R$9:R$383,MATCH($B370,'KI 2019-20'!$B$9:$B$383,0)))</f>
        <v>0</v>
      </c>
      <c r="N370" s="153">
        <f>_xlfn.IFNA(IF($B370=$B$382,0,INDEX('I.Supplementary 2019-20'!S$8:S$191,MATCH($B370,'I.Supplementary 2019-20'!$B$8:$B$191,0))),INDEX('KI 2019-20'!S$9:S$383,MATCH($B370,'KI 2019-20'!$B$9:$B$383,0)))</f>
        <v>0</v>
      </c>
      <c r="O370" s="153">
        <f>_xlfn.IFNA(IF($B370=$B$382,0,INDEX('I.Supplementary 2019-20'!T$8:T$191,MATCH($B370,'I.Supplementary 2019-20'!$B$8:$B$191,0))),INDEX('KI 2019-20'!T$9:T$383,MATCH($B370,'KI 2019-20'!$B$9:$B$383,0)))</f>
        <v>2.1004028215652486</v>
      </c>
      <c r="P370" s="153">
        <f>_xlfn.IFNA(IF($B370=$B$382,0,INDEX('I.Supplementary 2019-20'!U$8:U$191,MATCH($B370,'I.Supplementary 2019-20'!$B$8:$B$191,0))),INDEX('KI 2019-20'!U$9:U$383,MATCH($B370,'KI 2019-20'!$B$9:$B$383,0)))</f>
        <v>0</v>
      </c>
      <c r="Q370" s="153">
        <f>_xlfn.IFNA(IF($B370=$B$382,0,INDEX('I.Supplementary 2019-20'!V$8:V$191,MATCH($B370,'I.Supplementary 2019-20'!$B$8:$B$191,0))),INDEX('KI 2019-20'!V$9:V$383,MATCH($B370,'KI 2019-20'!$B$9:$B$383,0)))</f>
        <v>0</v>
      </c>
      <c r="R370" s="155">
        <f>_xlfn.IFNA(IF($B370=$B$382,0,INDEX('I.Supplementary 2019-20'!W$8:W$191,MATCH($B370,'I.Supplementary 2019-20'!$B$8:$B$191,0))),INDEX('KI 2019-20'!W$9:W$383,MATCH($B370,'KI 2019-20'!$B$9:$B$383,0)))</f>
        <v>0</v>
      </c>
      <c r="S370" s="153">
        <f>_xlfn.IFNA(IF($B370=$B$382,0,INDEX('I.Supplementary 2019-20'!X$8:X$191,MATCH($B370,'I.Supplementary 2019-20'!$B$8:$B$191,0))),INDEX('KI 2019-20'!X$9:X$383,MATCH($B370,'KI 2019-20'!$B$9:$B$383,0)))</f>
        <v>0</v>
      </c>
      <c r="T370" s="153">
        <f>_xlfn.IFNA(IF($B370=$B$382,0,INDEX('I.Supplementary 2019-20'!Y$8:Y$191,MATCH($B370,'I.Supplementary 2019-20'!$B$8:$B$191,0))),INDEX('KI 2019-20'!Y$9:Y$383,MATCH($B370,'KI 2019-20'!$B$9:$B$383,0)))</f>
        <v>2.1004028215652486</v>
      </c>
      <c r="U370" s="153">
        <f>_xlfn.IFNA(IF($B370=$B$382,0,INDEX('I.Supplementary 2019-20'!Z$8:Z$191,MATCH($B370,'I.Supplementary 2019-20'!$B$8:$B$191,0))),INDEX('KI 2019-20'!Z$9:Z$383,MATCH($B370,'KI 2019-20'!$B$9:$B$383,0)))</f>
        <v>0</v>
      </c>
      <c r="V370" s="153">
        <f>_xlfn.IFNA(IF($B370=$B$382,0,INDEX('I.Supplementary 2019-20'!AA$8:AA$191,MATCH($B370,'I.Supplementary 2019-20'!$B$8:$B$191,0))),INDEX('KI 2019-20'!AA$9:AA$383,MATCH($B370,'KI 2019-20'!$B$9:$B$383,0)))</f>
        <v>0</v>
      </c>
      <c r="W370" s="155">
        <f>_xlfn.IFNA(IF($B370=$B$382,0,INDEX('I.Supplementary 2019-20'!AB$8:AB$191,MATCH($B370,'I.Supplementary 2019-20'!$B$8:$B$191,0))),INDEX('KI 2019-20'!AB$9:AB$383,MATCH($B370,'KI 2019-20'!$B$9:$B$383,0)))</f>
        <v>0</v>
      </c>
      <c r="Y370" s="154">
        <f>_xlfn.IFNA(IF($B370=$B$382,0,INDEX('I.Supplementary 2019-20'!$I$8:$I$191,MATCH($B370,'I.Supplementary 2019-20'!$B$8:$B$191,0))),INDEX('KI 2019-20'!$I$9:$I$383,MATCH($B370,'KI 2019-20'!$B$9:$B$383,0)))</f>
        <v>0</v>
      </c>
      <c r="Z370" s="153">
        <f>_xlfn.IFNA(IF($B370=$B$382,0,INDEX('I.Supplementary 2019-20'!$J$8:$J$191,MATCH($B370,'I.Supplementary 2019-20'!$B$8:$B$191,0))),INDEX('KI 2019-20'!$J$9:$J$383,MATCH($B370,'KI 2019-20'!$B$9:$B$383,0)))</f>
        <v>2.1004028215652486</v>
      </c>
      <c r="AA370" s="155">
        <f>_xlfn.IFNA(IF($B370=$B$382,0,INDEX('I.Supplementary 2019-20'!$H$8:$H$191,MATCH($B370,'I.Supplementary 2019-20'!$B$8:$B$191,0))),INDEX('KI 2019-20'!$H$9:$H$383,MATCH($B370,'KI 2019-20'!$B$9:$B$383,0)))</f>
        <v>2.1004028215652486</v>
      </c>
      <c r="AC370" s="156">
        <f>I370*('Other inputs'!$C$6/'Other inputs'!$C$5)</f>
        <v>0</v>
      </c>
      <c r="AD370" s="149">
        <f>IF(B370=$B$35,J370*('Other inputs'!$C$6/'Other inputs'!$C$5)-('Other inputs'!$C$18/1000000),J370*('Other inputs'!$C$6/'Other inputs'!$C$5))</f>
        <v>0</v>
      </c>
      <c r="AE370" s="149">
        <f>K370*('Other inputs'!$C$6/'Other inputs'!$C$5)</f>
        <v>0</v>
      </c>
      <c r="AF370" s="149">
        <f>L370*('Other inputs'!$C$6/'Other inputs'!$C$5)</f>
        <v>0</v>
      </c>
      <c r="AG370" s="188">
        <f>M370*('Other inputs'!$C$6/'Other inputs'!$C$5)</f>
        <v>0</v>
      </c>
      <c r="AH370" s="149">
        <f>N370*('Other inputs'!$C$6/'Other inputs'!$C$5)</f>
        <v>0</v>
      </c>
      <c r="AI370" s="149">
        <f>O370*('Other inputs'!$C$6/'Other inputs'!$C$5)</f>
        <v>2.1346252707964544</v>
      </c>
      <c r="AJ370" s="149">
        <f>P370*('Other inputs'!$C$6/'Other inputs'!$C$5)</f>
        <v>0</v>
      </c>
      <c r="AK370" s="149">
        <f>Q370*('Other inputs'!$C$6/'Other inputs'!$C$5)</f>
        <v>0</v>
      </c>
      <c r="AL370" s="188">
        <f>R370*('Other inputs'!$C$6/'Other inputs'!$C$5)</f>
        <v>0</v>
      </c>
      <c r="AM370" s="156">
        <f t="shared" si="74"/>
        <v>0</v>
      </c>
      <c r="AN370" s="149">
        <f t="shared" si="75"/>
        <v>2.1346252707964544</v>
      </c>
      <c r="AO370" s="149">
        <f t="shared" si="76"/>
        <v>0</v>
      </c>
      <c r="AP370" s="149">
        <f t="shared" si="77"/>
        <v>0</v>
      </c>
      <c r="AQ370" s="188">
        <f t="shared" si="78"/>
        <v>0</v>
      </c>
      <c r="AR370" s="149"/>
      <c r="AS370" s="156">
        <f>IF(D370=$C$171,'Other inputs'!$C$12/1000000,SUM(AC370:AG370))</f>
        <v>0</v>
      </c>
      <c r="AT370" s="200">
        <f>IF(D370=$C$171,$Z$171*('Other inputs'!$C$6/'Other inputs'!$C$5),SUM(AH370:AL370))</f>
        <v>2.1346252707964544</v>
      </c>
      <c r="AU370" s="210">
        <f t="shared" si="79"/>
        <v>2.1346252707964544</v>
      </c>
      <c r="AV370" s="214"/>
      <c r="AW370" s="199">
        <f>IF($G370=1,0,IF($B370=$B$172,AC370*('Other inputs'!$F$6/'Other inputs'!$F$5)-('Other inputs'!$C$28/1000000),AC370*('Other inputs'!$F$6/'Other inputs'!$F$5)))</f>
        <v>0</v>
      </c>
      <c r="AX370" s="200">
        <f>IF($G370=1,0,IF($B370=$B$172,AD370*('Other inputs'!$F$6/'Other inputs'!$F$5)-('Other inputs'!$C$29/1000000),AD370*('Other inputs'!$F$6/'Other inputs'!$F$5)))</f>
        <v>0</v>
      </c>
      <c r="AY370" s="200">
        <f>IF($G370=1,0,AE370*('Other inputs'!$F$6/'Other inputs'!$F$5))</f>
        <v>0</v>
      </c>
      <c r="AZ370" s="200">
        <f>IF($G370=1,0,AF370*('Other inputs'!$F$6/'Other inputs'!$F$5))</f>
        <v>0</v>
      </c>
      <c r="BA370" s="200">
        <f>IF($G370=1,0,AG370*('Other inputs'!$F$6/'Other inputs'!$F$5))</f>
        <v>0</v>
      </c>
      <c r="BB370" s="199">
        <f>IF($G370=1,0,AH370*('Other inputs'!$C$7/'Other inputs'!$C$6))</f>
        <v>0</v>
      </c>
      <c r="BC370" s="200">
        <f>IF($G370=1,0,AI370*('Other inputs'!$C$7/'Other inputs'!$C$6))</f>
        <v>2.1346252707964544</v>
      </c>
      <c r="BD370" s="200">
        <f>IF($G370=1,0,AJ370*('Other inputs'!$C$7/'Other inputs'!$C$6))</f>
        <v>0</v>
      </c>
      <c r="BE370" s="200">
        <f>IF($G370=1,0,AK370*('Other inputs'!$C$7/'Other inputs'!$C$6))</f>
        <v>0</v>
      </c>
      <c r="BF370" s="200">
        <f>IF($G370=1,0,AL370*('Other inputs'!$C$7/'Other inputs'!$C$6))</f>
        <v>0</v>
      </c>
      <c r="BG370" s="199">
        <f t="shared" si="80"/>
        <v>0</v>
      </c>
      <c r="BH370" s="200">
        <f t="shared" si="81"/>
        <v>2.1346252707964544</v>
      </c>
      <c r="BI370" s="200">
        <f t="shared" si="82"/>
        <v>0</v>
      </c>
      <c r="BJ370" s="200">
        <f t="shared" si="83"/>
        <v>0</v>
      </c>
      <c r="BK370" s="210">
        <f t="shared" si="84"/>
        <v>0</v>
      </c>
      <c r="BL370" s="200"/>
      <c r="BM370" s="199">
        <f>IF(D370=C$171,'Other inputs'!$C$13/1000000,SUM(AW370:BA370))</f>
        <v>0</v>
      </c>
      <c r="BN370" s="200">
        <f>IF(B370=$B$171,$AT$171*('Other inputs'!$C$7/'Other inputs'!$C$6),SUM(BB370:BF370))</f>
        <v>2.1346252707964544</v>
      </c>
      <c r="BO370" s="188">
        <f t="shared" si="85"/>
        <v>2.1346252707964544</v>
      </c>
    </row>
    <row r="371" spans="2:67">
      <c r="B371" s="121" t="str">
        <f>'KI 2019-20'!B372</f>
        <v>E0306</v>
      </c>
      <c r="C371" s="160" t="str">
        <f t="shared" si="72"/>
        <v>E0306</v>
      </c>
      <c r="D371" s="160" t="str">
        <f t="shared" si="73"/>
        <v>E0306</v>
      </c>
      <c r="E371" t="str">
        <f>INDEX('KI 2019-20'!D$9:D$383,MATCH($B371,'KI 2019-20'!$B$9:$B$383,0))</f>
        <v>UNINFIR</v>
      </c>
      <c r="F371" t="str">
        <f>INDEX('KI 2019-20'!E$9:E$383,MATCH($B371,'KI 2019-20'!$B$9:$B$383,0))</f>
        <v>P1916</v>
      </c>
      <c r="G371" s="119">
        <v>0</v>
      </c>
      <c r="H371" s="120" t="str">
        <f>INDEX('KI 2019-20'!F$9:F$383,MATCH($B371,'KI 2019-20'!$B$9:$B$383,0))</f>
        <v>Wokingham</v>
      </c>
      <c r="I371" s="154">
        <f>_xlfn.IFNA(IF($B371=$B$382,0,INDEX('I.Supplementary 2019-20'!N$8:N$191,MATCH($B371,'I.Supplementary 2019-20'!$B$8:$B$191,0))),INDEX('KI 2019-20'!N$9:N$383,MATCH($B371,'KI 2019-20'!$B$9:$B$383,0)))</f>
        <v>0</v>
      </c>
      <c r="J371" s="153">
        <f>_xlfn.IFNA(IF($B371=$B$382,0,INDEX('I.Supplementary 2019-20'!O$8:O$191,MATCH($B371,'I.Supplementary 2019-20'!$B$8:$B$191,0))),INDEX('KI 2019-20'!O$9:O$383,MATCH($B371,'KI 2019-20'!$B$9:$B$383,0)))</f>
        <v>0</v>
      </c>
      <c r="K371" s="153">
        <f>_xlfn.IFNA(IF($B371=$B$382,0,INDEX('I.Supplementary 2019-20'!P$8:P$191,MATCH($B371,'I.Supplementary 2019-20'!$B$8:$B$191,0))),INDEX('KI 2019-20'!P$9:P$383,MATCH($B371,'KI 2019-20'!$B$9:$B$383,0)))</f>
        <v>0</v>
      </c>
      <c r="L371" s="153">
        <f>_xlfn.IFNA(IF($B371=$B$382,0,INDEX('I.Supplementary 2019-20'!Q$8:Q$191,MATCH($B371,'I.Supplementary 2019-20'!$B$8:$B$191,0))),INDEX('KI 2019-20'!Q$9:Q$383,MATCH($B371,'KI 2019-20'!$B$9:$B$383,0)))</f>
        <v>0</v>
      </c>
      <c r="M371" s="155">
        <f>_xlfn.IFNA(IF($B371=$B$382,0,INDEX('I.Supplementary 2019-20'!R$8:R$191,MATCH($B371,'I.Supplementary 2019-20'!$B$8:$B$191,0))),INDEX('KI 2019-20'!R$9:R$383,MATCH($B371,'KI 2019-20'!$B$9:$B$383,0)))</f>
        <v>0</v>
      </c>
      <c r="N371" s="153">
        <f>_xlfn.IFNA(IF($B371=$B$382,0,INDEX('I.Supplementary 2019-20'!S$8:S$191,MATCH($B371,'I.Supplementary 2019-20'!$B$8:$B$191,0))),INDEX('KI 2019-20'!S$9:S$383,MATCH($B371,'KI 2019-20'!$B$9:$B$383,0)))</f>
        <v>6.635016634012004</v>
      </c>
      <c r="O371" s="153">
        <f>_xlfn.IFNA(IF($B371=$B$382,0,INDEX('I.Supplementary 2019-20'!T$8:T$191,MATCH($B371,'I.Supplementary 2019-20'!$B$8:$B$191,0))),INDEX('KI 2019-20'!T$9:T$383,MATCH($B371,'KI 2019-20'!$B$9:$B$383,0)))</f>
        <v>7.2599520247093041</v>
      </c>
      <c r="P371" s="153">
        <f>_xlfn.IFNA(IF($B371=$B$382,0,INDEX('I.Supplementary 2019-20'!U$8:U$191,MATCH($B371,'I.Supplementary 2019-20'!$B$8:$B$191,0))),INDEX('KI 2019-20'!U$9:U$383,MATCH($B371,'KI 2019-20'!$B$9:$B$383,0)))</f>
        <v>0</v>
      </c>
      <c r="Q371" s="153">
        <f>_xlfn.IFNA(IF($B371=$B$382,0,INDEX('I.Supplementary 2019-20'!V$8:V$191,MATCH($B371,'I.Supplementary 2019-20'!$B$8:$B$191,0))),INDEX('KI 2019-20'!V$9:V$383,MATCH($B371,'KI 2019-20'!$B$9:$B$383,0)))</f>
        <v>0</v>
      </c>
      <c r="R371" s="155">
        <f>_xlfn.IFNA(IF($B371=$B$382,0,INDEX('I.Supplementary 2019-20'!W$8:W$191,MATCH($B371,'I.Supplementary 2019-20'!$B$8:$B$191,0))),INDEX('KI 2019-20'!W$9:W$383,MATCH($B371,'KI 2019-20'!$B$9:$B$383,0)))</f>
        <v>0</v>
      </c>
      <c r="S371" s="153">
        <f>_xlfn.IFNA(IF($B371=$B$382,0,INDEX('I.Supplementary 2019-20'!X$8:X$191,MATCH($B371,'I.Supplementary 2019-20'!$B$8:$B$191,0))),INDEX('KI 2019-20'!X$9:X$383,MATCH($B371,'KI 2019-20'!$B$9:$B$383,0)))</f>
        <v>6.635016634012004</v>
      </c>
      <c r="T371" s="153">
        <f>_xlfn.IFNA(IF($B371=$B$382,0,INDEX('I.Supplementary 2019-20'!Y$8:Y$191,MATCH($B371,'I.Supplementary 2019-20'!$B$8:$B$191,0))),INDEX('KI 2019-20'!Y$9:Y$383,MATCH($B371,'KI 2019-20'!$B$9:$B$383,0)))</f>
        <v>7.2599520247093041</v>
      </c>
      <c r="U371" s="153">
        <f>_xlfn.IFNA(IF($B371=$B$382,0,INDEX('I.Supplementary 2019-20'!Z$8:Z$191,MATCH($B371,'I.Supplementary 2019-20'!$B$8:$B$191,0))),INDEX('KI 2019-20'!Z$9:Z$383,MATCH($B371,'KI 2019-20'!$B$9:$B$383,0)))</f>
        <v>0</v>
      </c>
      <c r="V371" s="153">
        <f>_xlfn.IFNA(IF($B371=$B$382,0,INDEX('I.Supplementary 2019-20'!AA$8:AA$191,MATCH($B371,'I.Supplementary 2019-20'!$B$8:$B$191,0))),INDEX('KI 2019-20'!AA$9:AA$383,MATCH($B371,'KI 2019-20'!$B$9:$B$383,0)))</f>
        <v>0</v>
      </c>
      <c r="W371" s="155">
        <f>_xlfn.IFNA(IF($B371=$B$382,0,INDEX('I.Supplementary 2019-20'!AB$8:AB$191,MATCH($B371,'I.Supplementary 2019-20'!$B$8:$B$191,0))),INDEX('KI 2019-20'!AB$9:AB$383,MATCH($B371,'KI 2019-20'!$B$9:$B$383,0)))</f>
        <v>0</v>
      </c>
      <c r="Y371" s="154">
        <f>_xlfn.IFNA(IF($B371=$B$382,0,INDEX('I.Supplementary 2019-20'!$I$8:$I$191,MATCH($B371,'I.Supplementary 2019-20'!$B$8:$B$191,0))),INDEX('KI 2019-20'!$I$9:$I$383,MATCH($B371,'KI 2019-20'!$B$9:$B$383,0)))</f>
        <v>0</v>
      </c>
      <c r="Z371" s="153">
        <f>_xlfn.IFNA(IF($B371=$B$382,0,INDEX('I.Supplementary 2019-20'!$J$8:$J$191,MATCH($B371,'I.Supplementary 2019-20'!$B$8:$B$191,0))),INDEX('KI 2019-20'!$J$9:$J$383,MATCH($B371,'KI 2019-20'!$B$9:$B$383,0)))</f>
        <v>13.894968658721309</v>
      </c>
      <c r="AA371" s="155">
        <f>_xlfn.IFNA(IF($B371=$B$382,0,INDEX('I.Supplementary 2019-20'!$H$8:$H$191,MATCH($B371,'I.Supplementary 2019-20'!$B$8:$B$191,0))),INDEX('KI 2019-20'!$H$9:$H$383,MATCH($B371,'KI 2019-20'!$B$9:$B$383,0)))</f>
        <v>13.894968658721309</v>
      </c>
      <c r="AC371" s="156">
        <f>I371*('Other inputs'!$C$6/'Other inputs'!$C$5)</f>
        <v>0</v>
      </c>
      <c r="AD371" s="149">
        <f>IF(B371=$B$35,J371*('Other inputs'!$C$6/'Other inputs'!$C$5)-('Other inputs'!$C$18/1000000),J371*('Other inputs'!$C$6/'Other inputs'!$C$5))</f>
        <v>0</v>
      </c>
      <c r="AE371" s="149">
        <f>K371*('Other inputs'!$C$6/'Other inputs'!$C$5)</f>
        <v>0</v>
      </c>
      <c r="AF371" s="149">
        <f>L371*('Other inputs'!$C$6/'Other inputs'!$C$5)</f>
        <v>0</v>
      </c>
      <c r="AG371" s="188">
        <f>M371*('Other inputs'!$C$6/'Other inputs'!$C$5)</f>
        <v>0</v>
      </c>
      <c r="AH371" s="149">
        <f>N371*('Other inputs'!$C$6/'Other inputs'!$C$5)</f>
        <v>6.7431228113482486</v>
      </c>
      <c r="AI371" s="149">
        <f>O371*('Other inputs'!$C$6/'Other inputs'!$C$5)</f>
        <v>7.3782404487371549</v>
      </c>
      <c r="AJ371" s="149">
        <f>P371*('Other inputs'!$C$6/'Other inputs'!$C$5)</f>
        <v>0</v>
      </c>
      <c r="AK371" s="149">
        <f>Q371*('Other inputs'!$C$6/'Other inputs'!$C$5)</f>
        <v>0</v>
      </c>
      <c r="AL371" s="188">
        <f>R371*('Other inputs'!$C$6/'Other inputs'!$C$5)</f>
        <v>0</v>
      </c>
      <c r="AM371" s="156">
        <f t="shared" si="74"/>
        <v>6.7431228113482486</v>
      </c>
      <c r="AN371" s="149">
        <f t="shared" si="75"/>
        <v>7.3782404487371549</v>
      </c>
      <c r="AO371" s="149">
        <f t="shared" si="76"/>
        <v>0</v>
      </c>
      <c r="AP371" s="149">
        <f t="shared" si="77"/>
        <v>0</v>
      </c>
      <c r="AQ371" s="188">
        <f t="shared" si="78"/>
        <v>0</v>
      </c>
      <c r="AR371" s="149"/>
      <c r="AS371" s="156">
        <f>IF(D371=$C$171,'Other inputs'!$C$12/1000000,SUM(AC371:AG371))</f>
        <v>0</v>
      </c>
      <c r="AT371" s="200">
        <f>IF(D371=$C$171,$Z$171*('Other inputs'!$C$6/'Other inputs'!$C$5),SUM(AH371:AL371))</f>
        <v>14.121363260085403</v>
      </c>
      <c r="AU371" s="210">
        <f t="shared" si="79"/>
        <v>14.121363260085403</v>
      </c>
      <c r="AV371" s="214"/>
      <c r="AW371" s="199">
        <f>IF($G371=1,0,IF($B371=$B$172,AC371*('Other inputs'!$F$6/'Other inputs'!$F$5)-('Other inputs'!$C$28/1000000),AC371*('Other inputs'!$F$6/'Other inputs'!$F$5)))</f>
        <v>0</v>
      </c>
      <c r="AX371" s="200">
        <f>IF($G371=1,0,IF($B371=$B$172,AD371*('Other inputs'!$F$6/'Other inputs'!$F$5)-('Other inputs'!$C$29/1000000),AD371*('Other inputs'!$F$6/'Other inputs'!$F$5)))</f>
        <v>0</v>
      </c>
      <c r="AY371" s="200">
        <f>IF($G371=1,0,AE371*('Other inputs'!$F$6/'Other inputs'!$F$5))</f>
        <v>0</v>
      </c>
      <c r="AZ371" s="200">
        <f>IF($G371=1,0,AF371*('Other inputs'!$F$6/'Other inputs'!$F$5))</f>
        <v>0</v>
      </c>
      <c r="BA371" s="200">
        <f>IF($G371=1,0,AG371*('Other inputs'!$F$6/'Other inputs'!$F$5))</f>
        <v>0</v>
      </c>
      <c r="BB371" s="199">
        <f>IF($G371=1,0,AH371*('Other inputs'!$C$7/'Other inputs'!$C$6))</f>
        <v>6.7431228113482486</v>
      </c>
      <c r="BC371" s="200">
        <f>IF($G371=1,0,AI371*('Other inputs'!$C$7/'Other inputs'!$C$6))</f>
        <v>7.3782404487371549</v>
      </c>
      <c r="BD371" s="200">
        <f>IF($G371=1,0,AJ371*('Other inputs'!$C$7/'Other inputs'!$C$6))</f>
        <v>0</v>
      </c>
      <c r="BE371" s="200">
        <f>IF($G371=1,0,AK371*('Other inputs'!$C$7/'Other inputs'!$C$6))</f>
        <v>0</v>
      </c>
      <c r="BF371" s="200">
        <f>IF($G371=1,0,AL371*('Other inputs'!$C$7/'Other inputs'!$C$6))</f>
        <v>0</v>
      </c>
      <c r="BG371" s="199">
        <f t="shared" si="80"/>
        <v>6.7431228113482486</v>
      </c>
      <c r="BH371" s="200">
        <f t="shared" si="81"/>
        <v>7.3782404487371549</v>
      </c>
      <c r="BI371" s="200">
        <f t="shared" si="82"/>
        <v>0</v>
      </c>
      <c r="BJ371" s="200">
        <f t="shared" si="83"/>
        <v>0</v>
      </c>
      <c r="BK371" s="210">
        <f t="shared" si="84"/>
        <v>0</v>
      </c>
      <c r="BL371" s="200"/>
      <c r="BM371" s="199">
        <f>IF(D371=C$171,'Other inputs'!$C$13/1000000,SUM(AW371:BA371))</f>
        <v>0</v>
      </c>
      <c r="BN371" s="200">
        <f>IF(B371=$B$171,$AT$171*('Other inputs'!$C$7/'Other inputs'!$C$6),SUM(BB371:BF371))</f>
        <v>14.121363260085403</v>
      </c>
      <c r="BO371" s="188">
        <f t="shared" si="85"/>
        <v>14.121363260085403</v>
      </c>
    </row>
    <row r="372" spans="2:67">
      <c r="B372" s="121" t="str">
        <f>'KI 2019-20'!B373</f>
        <v>E4607</v>
      </c>
      <c r="C372" s="160" t="str">
        <f t="shared" si="72"/>
        <v>E4607</v>
      </c>
      <c r="D372" s="160" t="str">
        <f t="shared" si="73"/>
        <v>E4607</v>
      </c>
      <c r="E372" t="str">
        <f>INDEX('KI 2019-20'!D$9:D$383,MATCH($B372,'KI 2019-20'!$B$9:$B$383,0))</f>
        <v>MD</v>
      </c>
      <c r="F372" t="str">
        <f>INDEX('KI 2019-20'!E$9:E$383,MATCH($B372,'KI 2019-20'!$B$9:$B$383,0))</f>
        <v>P1703</v>
      </c>
      <c r="G372" s="119">
        <v>0</v>
      </c>
      <c r="H372" s="120" t="str">
        <f>INDEX('KI 2019-20'!F$9:F$383,MATCH($B372,'KI 2019-20'!$B$9:$B$383,0))</f>
        <v>Wolverhampton</v>
      </c>
      <c r="I372" s="154">
        <f>_xlfn.IFNA(IF($B372=$B$382,0,INDEX('I.Supplementary 2019-20'!N$8:N$191,MATCH($B372,'I.Supplementary 2019-20'!$B$8:$B$191,0))),INDEX('KI 2019-20'!N$9:N$383,MATCH($B372,'KI 2019-20'!$B$9:$B$383,0)))</f>
        <v>21.205358871911809</v>
      </c>
      <c r="J372" s="153">
        <f>_xlfn.IFNA(IF($B372=$B$382,0,INDEX('I.Supplementary 2019-20'!O$8:O$191,MATCH($B372,'I.Supplementary 2019-20'!$B$8:$B$191,0))),INDEX('KI 2019-20'!O$9:O$383,MATCH($B372,'KI 2019-20'!$B$9:$B$383,0)))</f>
        <v>0.91859983750203256</v>
      </c>
      <c r="K372" s="153">
        <f>_xlfn.IFNA(IF($B372=$B$382,0,INDEX('I.Supplementary 2019-20'!P$8:P$191,MATCH($B372,'I.Supplementary 2019-20'!$B$8:$B$191,0))),INDEX('KI 2019-20'!P$9:P$383,MATCH($B372,'KI 2019-20'!$B$9:$B$383,0)))</f>
        <v>0</v>
      </c>
      <c r="L372" s="153">
        <f>_xlfn.IFNA(IF($B372=$B$382,0,INDEX('I.Supplementary 2019-20'!Q$8:Q$191,MATCH($B372,'I.Supplementary 2019-20'!$B$8:$B$191,0))),INDEX('KI 2019-20'!Q$9:Q$383,MATCH($B372,'KI 2019-20'!$B$9:$B$383,0)))</f>
        <v>0</v>
      </c>
      <c r="M372" s="155">
        <f>_xlfn.IFNA(IF($B372=$B$382,0,INDEX('I.Supplementary 2019-20'!R$8:R$191,MATCH($B372,'I.Supplementary 2019-20'!$B$8:$B$191,0))),INDEX('KI 2019-20'!R$9:R$383,MATCH($B372,'KI 2019-20'!$B$9:$B$383,0)))</f>
        <v>0</v>
      </c>
      <c r="N372" s="153">
        <f>_xlfn.IFNA(IF($B372=$B$382,0,INDEX('I.Supplementary 2019-20'!S$8:S$191,MATCH($B372,'I.Supplementary 2019-20'!$B$8:$B$191,0))),INDEX('KI 2019-20'!S$9:S$383,MATCH($B372,'KI 2019-20'!$B$9:$B$383,0)))</f>
        <v>67.91472031358046</v>
      </c>
      <c r="O372" s="153">
        <f>_xlfn.IFNA(IF($B372=$B$382,0,INDEX('I.Supplementary 2019-20'!T$8:T$191,MATCH($B372,'I.Supplementary 2019-20'!$B$8:$B$191,0))),INDEX('KI 2019-20'!T$9:T$383,MATCH($B372,'KI 2019-20'!$B$9:$B$383,0)))</f>
        <v>10.482306627984645</v>
      </c>
      <c r="P372" s="153">
        <f>_xlfn.IFNA(IF($B372=$B$382,0,INDEX('I.Supplementary 2019-20'!U$8:U$191,MATCH($B372,'I.Supplementary 2019-20'!$B$8:$B$191,0))),INDEX('KI 2019-20'!U$9:U$383,MATCH($B372,'KI 2019-20'!$B$9:$B$383,0)))</f>
        <v>0</v>
      </c>
      <c r="Q372" s="153">
        <f>_xlfn.IFNA(IF($B372=$B$382,0,INDEX('I.Supplementary 2019-20'!V$8:V$191,MATCH($B372,'I.Supplementary 2019-20'!$B$8:$B$191,0))),INDEX('KI 2019-20'!V$9:V$383,MATCH($B372,'KI 2019-20'!$B$9:$B$383,0)))</f>
        <v>0</v>
      </c>
      <c r="R372" s="155">
        <f>_xlfn.IFNA(IF($B372=$B$382,0,INDEX('I.Supplementary 2019-20'!W$8:W$191,MATCH($B372,'I.Supplementary 2019-20'!$B$8:$B$191,0))),INDEX('KI 2019-20'!W$9:W$383,MATCH($B372,'KI 2019-20'!$B$9:$B$383,0)))</f>
        <v>0</v>
      </c>
      <c r="S372" s="153">
        <f>_xlfn.IFNA(IF($B372=$B$382,0,INDEX('I.Supplementary 2019-20'!X$8:X$191,MATCH($B372,'I.Supplementary 2019-20'!$B$8:$B$191,0))),INDEX('KI 2019-20'!X$9:X$383,MATCH($B372,'KI 2019-20'!$B$9:$B$383,0)))</f>
        <v>89.120079185492258</v>
      </c>
      <c r="T372" s="153">
        <f>_xlfn.IFNA(IF($B372=$B$382,0,INDEX('I.Supplementary 2019-20'!Y$8:Y$191,MATCH($B372,'I.Supplementary 2019-20'!$B$8:$B$191,0))),INDEX('KI 2019-20'!Y$9:Y$383,MATCH($B372,'KI 2019-20'!$B$9:$B$383,0)))</f>
        <v>11.400906465486678</v>
      </c>
      <c r="U372" s="153">
        <f>_xlfn.IFNA(IF($B372=$B$382,0,INDEX('I.Supplementary 2019-20'!Z$8:Z$191,MATCH($B372,'I.Supplementary 2019-20'!$B$8:$B$191,0))),INDEX('KI 2019-20'!Z$9:Z$383,MATCH($B372,'KI 2019-20'!$B$9:$B$383,0)))</f>
        <v>0</v>
      </c>
      <c r="V372" s="153">
        <f>_xlfn.IFNA(IF($B372=$B$382,0,INDEX('I.Supplementary 2019-20'!AA$8:AA$191,MATCH($B372,'I.Supplementary 2019-20'!$B$8:$B$191,0))),INDEX('KI 2019-20'!AA$9:AA$383,MATCH($B372,'KI 2019-20'!$B$9:$B$383,0)))</f>
        <v>0</v>
      </c>
      <c r="W372" s="155">
        <f>_xlfn.IFNA(IF($B372=$B$382,0,INDEX('I.Supplementary 2019-20'!AB$8:AB$191,MATCH($B372,'I.Supplementary 2019-20'!$B$8:$B$191,0))),INDEX('KI 2019-20'!AB$9:AB$383,MATCH($B372,'KI 2019-20'!$B$9:$B$383,0)))</f>
        <v>0</v>
      </c>
      <c r="Y372" s="154">
        <f>_xlfn.IFNA(IF($B372=$B$382,0,INDEX('I.Supplementary 2019-20'!$I$8:$I$191,MATCH($B372,'I.Supplementary 2019-20'!$B$8:$B$191,0))),INDEX('KI 2019-20'!$I$9:$I$383,MATCH($B372,'KI 2019-20'!$B$9:$B$383,0)))</f>
        <v>22.123958709413841</v>
      </c>
      <c r="Z372" s="153">
        <f>_xlfn.IFNA(IF($B372=$B$382,0,INDEX('I.Supplementary 2019-20'!$J$8:$J$191,MATCH($B372,'I.Supplementary 2019-20'!$B$8:$B$191,0))),INDEX('KI 2019-20'!$J$9:$J$383,MATCH($B372,'KI 2019-20'!$B$9:$B$383,0)))</f>
        <v>78.397026941565102</v>
      </c>
      <c r="AA372" s="155">
        <f>_xlfn.IFNA(IF($B372=$B$382,0,INDEX('I.Supplementary 2019-20'!$H$8:$H$191,MATCH($B372,'I.Supplementary 2019-20'!$B$8:$B$191,0))),INDEX('KI 2019-20'!$H$9:$H$383,MATCH($B372,'KI 2019-20'!$B$9:$B$383,0)))</f>
        <v>100.52098565097894</v>
      </c>
      <c r="AC372" s="156">
        <f>I372*('Other inputs'!$C$6/'Other inputs'!$C$5)</f>
        <v>21.550863700782063</v>
      </c>
      <c r="AD372" s="149">
        <f>IF(B372=$B$35,J372*('Other inputs'!$C$6/'Other inputs'!$C$5)-('Other inputs'!$C$18/1000000),J372*('Other inputs'!$C$6/'Other inputs'!$C$5))</f>
        <v>0.93356684096438747</v>
      </c>
      <c r="AE372" s="149">
        <f>K372*('Other inputs'!$C$6/'Other inputs'!$C$5)</f>
        <v>0</v>
      </c>
      <c r="AF372" s="149">
        <f>L372*('Other inputs'!$C$6/'Other inputs'!$C$5)</f>
        <v>0</v>
      </c>
      <c r="AG372" s="188">
        <f>M372*('Other inputs'!$C$6/'Other inputs'!$C$5)</f>
        <v>0</v>
      </c>
      <c r="AH372" s="149">
        <f>N372*('Other inputs'!$C$6/'Other inputs'!$C$5)</f>
        <v>69.021273801378101</v>
      </c>
      <c r="AI372" s="149">
        <f>O372*('Other inputs'!$C$6/'Other inputs'!$C$5)</f>
        <v>10.653097774672787</v>
      </c>
      <c r="AJ372" s="149">
        <f>P372*('Other inputs'!$C$6/'Other inputs'!$C$5)</f>
        <v>0</v>
      </c>
      <c r="AK372" s="149">
        <f>Q372*('Other inputs'!$C$6/'Other inputs'!$C$5)</f>
        <v>0</v>
      </c>
      <c r="AL372" s="188">
        <f>R372*('Other inputs'!$C$6/'Other inputs'!$C$5)</f>
        <v>0</v>
      </c>
      <c r="AM372" s="156">
        <f t="shared" si="74"/>
        <v>90.57213750216016</v>
      </c>
      <c r="AN372" s="149">
        <f t="shared" si="75"/>
        <v>11.586664615637174</v>
      </c>
      <c r="AO372" s="149">
        <f t="shared" si="76"/>
        <v>0</v>
      </c>
      <c r="AP372" s="149">
        <f t="shared" si="77"/>
        <v>0</v>
      </c>
      <c r="AQ372" s="188">
        <f t="shared" si="78"/>
        <v>0</v>
      </c>
      <c r="AR372" s="149"/>
      <c r="AS372" s="156">
        <f>IF(D372=$C$171,'Other inputs'!$C$12/1000000,SUM(AC372:AG372))</f>
        <v>22.484430541746452</v>
      </c>
      <c r="AT372" s="200">
        <f>IF(D372=$C$171,$Z$171*('Other inputs'!$C$6/'Other inputs'!$C$5),SUM(AH372:AL372))</f>
        <v>79.674371576050888</v>
      </c>
      <c r="AU372" s="210">
        <f t="shared" si="79"/>
        <v>102.15880211779734</v>
      </c>
      <c r="AV372" s="214"/>
      <c r="AW372" s="199">
        <f>IF($G372=1,0,IF($B372=$B$172,AC372*('Other inputs'!$F$6/'Other inputs'!$F$5)-('Other inputs'!$C$28/1000000),AC372*('Other inputs'!$F$6/'Other inputs'!$F$5)))</f>
        <v>21.670038983920026</v>
      </c>
      <c r="AX372" s="200">
        <f>IF($G372=1,0,IF($B372=$B$172,AD372*('Other inputs'!$F$6/'Other inputs'!$F$5)-('Other inputs'!$C$29/1000000),AD372*('Other inputs'!$F$6/'Other inputs'!$F$5)))</f>
        <v>0.93872942257340697</v>
      </c>
      <c r="AY372" s="200">
        <f>IF($G372=1,0,AE372*('Other inputs'!$F$6/'Other inputs'!$F$5))</f>
        <v>0</v>
      </c>
      <c r="AZ372" s="200">
        <f>IF($G372=1,0,AF372*('Other inputs'!$F$6/'Other inputs'!$F$5))</f>
        <v>0</v>
      </c>
      <c r="BA372" s="200">
        <f>IF($G372=1,0,AG372*('Other inputs'!$F$6/'Other inputs'!$F$5))</f>
        <v>0</v>
      </c>
      <c r="BB372" s="199">
        <f>IF($G372=1,0,AH372*('Other inputs'!$C$7/'Other inputs'!$C$6))</f>
        <v>69.021273801378101</v>
      </c>
      <c r="BC372" s="200">
        <f>IF($G372=1,0,AI372*('Other inputs'!$C$7/'Other inputs'!$C$6))</f>
        <v>10.653097774672787</v>
      </c>
      <c r="BD372" s="200">
        <f>IF($G372=1,0,AJ372*('Other inputs'!$C$7/'Other inputs'!$C$6))</f>
        <v>0</v>
      </c>
      <c r="BE372" s="200">
        <f>IF($G372=1,0,AK372*('Other inputs'!$C$7/'Other inputs'!$C$6))</f>
        <v>0</v>
      </c>
      <c r="BF372" s="200">
        <f>IF($G372=1,0,AL372*('Other inputs'!$C$7/'Other inputs'!$C$6))</f>
        <v>0</v>
      </c>
      <c r="BG372" s="199">
        <f t="shared" si="80"/>
        <v>90.691312785298123</v>
      </c>
      <c r="BH372" s="200">
        <f t="shared" si="81"/>
        <v>11.591827197246195</v>
      </c>
      <c r="BI372" s="200">
        <f t="shared" si="82"/>
        <v>0</v>
      </c>
      <c r="BJ372" s="200">
        <f t="shared" si="83"/>
        <v>0</v>
      </c>
      <c r="BK372" s="210">
        <f t="shared" si="84"/>
        <v>0</v>
      </c>
      <c r="BL372" s="200"/>
      <c r="BM372" s="199">
        <f>IF(D372=C$171,'Other inputs'!$C$13/1000000,SUM(AW372:BA372))</f>
        <v>22.608768406493432</v>
      </c>
      <c r="BN372" s="200">
        <f>IF(B372=$B$171,$AT$171*('Other inputs'!$C$7/'Other inputs'!$C$6),SUM(BB372:BF372))</f>
        <v>79.674371576050888</v>
      </c>
      <c r="BO372" s="188">
        <f t="shared" si="85"/>
        <v>102.28313998254433</v>
      </c>
    </row>
    <row r="373" spans="2:67">
      <c r="B373" s="121" t="str">
        <f>'KI 2019-20'!B374</f>
        <v>E1837</v>
      </c>
      <c r="C373" s="160" t="str">
        <f t="shared" si="72"/>
        <v>E1837</v>
      </c>
      <c r="D373" s="160" t="str">
        <f t="shared" si="73"/>
        <v>E1837</v>
      </c>
      <c r="E373" t="str">
        <f>INDEX('KI 2019-20'!D$9:D$383,MATCH($B373,'KI 2019-20'!$B$9:$B$383,0))</f>
        <v>SD</v>
      </c>
      <c r="F373" t="str">
        <f>INDEX('KI 2019-20'!E$9:E$383,MATCH($B373,'KI 2019-20'!$B$9:$B$383,0))</f>
        <v>P1901</v>
      </c>
      <c r="G373" s="119">
        <v>0</v>
      </c>
      <c r="H373" s="120" t="str">
        <f>INDEX('KI 2019-20'!F$9:F$383,MATCH($B373,'KI 2019-20'!$B$9:$B$383,0))</f>
        <v>Worcester</v>
      </c>
      <c r="I373" s="154">
        <f>_xlfn.IFNA(IF($B373=$B$382,0,INDEX('I.Supplementary 2019-20'!N$8:N$191,MATCH($B373,'I.Supplementary 2019-20'!$B$8:$B$191,0))),INDEX('KI 2019-20'!N$9:N$383,MATCH($B373,'KI 2019-20'!$B$9:$B$383,0)))</f>
        <v>0</v>
      </c>
      <c r="J373" s="153">
        <f>_xlfn.IFNA(IF($B373=$B$382,0,INDEX('I.Supplementary 2019-20'!O$8:O$191,MATCH($B373,'I.Supplementary 2019-20'!$B$8:$B$191,0))),INDEX('KI 2019-20'!O$9:O$383,MATCH($B373,'KI 2019-20'!$B$9:$B$383,0)))</f>
        <v>0</v>
      </c>
      <c r="K373" s="153">
        <f>_xlfn.IFNA(IF($B373=$B$382,0,INDEX('I.Supplementary 2019-20'!P$8:P$191,MATCH($B373,'I.Supplementary 2019-20'!$B$8:$B$191,0))),INDEX('KI 2019-20'!P$9:P$383,MATCH($B373,'KI 2019-20'!$B$9:$B$383,0)))</f>
        <v>0</v>
      </c>
      <c r="L373" s="153">
        <f>_xlfn.IFNA(IF($B373=$B$382,0,INDEX('I.Supplementary 2019-20'!Q$8:Q$191,MATCH($B373,'I.Supplementary 2019-20'!$B$8:$B$191,0))),INDEX('KI 2019-20'!Q$9:Q$383,MATCH($B373,'KI 2019-20'!$B$9:$B$383,0)))</f>
        <v>0</v>
      </c>
      <c r="M373" s="155">
        <f>_xlfn.IFNA(IF($B373=$B$382,0,INDEX('I.Supplementary 2019-20'!R$8:R$191,MATCH($B373,'I.Supplementary 2019-20'!$B$8:$B$191,0))),INDEX('KI 2019-20'!R$9:R$383,MATCH($B373,'KI 2019-20'!$B$9:$B$383,0)))</f>
        <v>0</v>
      </c>
      <c r="N373" s="153">
        <f>_xlfn.IFNA(IF($B373=$B$382,0,INDEX('I.Supplementary 2019-20'!S$8:S$191,MATCH($B373,'I.Supplementary 2019-20'!$B$8:$B$191,0))),INDEX('KI 2019-20'!S$9:S$383,MATCH($B373,'KI 2019-20'!$B$9:$B$383,0)))</f>
        <v>0</v>
      </c>
      <c r="O373" s="153">
        <f>_xlfn.IFNA(IF($B373=$B$382,0,INDEX('I.Supplementary 2019-20'!T$8:T$191,MATCH($B373,'I.Supplementary 2019-20'!$B$8:$B$191,0))),INDEX('KI 2019-20'!T$9:T$383,MATCH($B373,'KI 2019-20'!$B$9:$B$383,0)))</f>
        <v>2.573246502955266</v>
      </c>
      <c r="P373" s="153">
        <f>_xlfn.IFNA(IF($B373=$B$382,0,INDEX('I.Supplementary 2019-20'!U$8:U$191,MATCH($B373,'I.Supplementary 2019-20'!$B$8:$B$191,0))),INDEX('KI 2019-20'!U$9:U$383,MATCH($B373,'KI 2019-20'!$B$9:$B$383,0)))</f>
        <v>0</v>
      </c>
      <c r="Q373" s="153">
        <f>_xlfn.IFNA(IF($B373=$B$382,0,INDEX('I.Supplementary 2019-20'!V$8:V$191,MATCH($B373,'I.Supplementary 2019-20'!$B$8:$B$191,0))),INDEX('KI 2019-20'!V$9:V$383,MATCH($B373,'KI 2019-20'!$B$9:$B$383,0)))</f>
        <v>0</v>
      </c>
      <c r="R373" s="155">
        <f>_xlfn.IFNA(IF($B373=$B$382,0,INDEX('I.Supplementary 2019-20'!W$8:W$191,MATCH($B373,'I.Supplementary 2019-20'!$B$8:$B$191,0))),INDEX('KI 2019-20'!W$9:W$383,MATCH($B373,'KI 2019-20'!$B$9:$B$383,0)))</f>
        <v>0</v>
      </c>
      <c r="S373" s="153">
        <f>_xlfn.IFNA(IF($B373=$B$382,0,INDEX('I.Supplementary 2019-20'!X$8:X$191,MATCH($B373,'I.Supplementary 2019-20'!$B$8:$B$191,0))),INDEX('KI 2019-20'!X$9:X$383,MATCH($B373,'KI 2019-20'!$B$9:$B$383,0)))</f>
        <v>0</v>
      </c>
      <c r="T373" s="153">
        <f>_xlfn.IFNA(IF($B373=$B$382,0,INDEX('I.Supplementary 2019-20'!Y$8:Y$191,MATCH($B373,'I.Supplementary 2019-20'!$B$8:$B$191,0))),INDEX('KI 2019-20'!Y$9:Y$383,MATCH($B373,'KI 2019-20'!$B$9:$B$383,0)))</f>
        <v>2.573246502955266</v>
      </c>
      <c r="U373" s="153">
        <f>_xlfn.IFNA(IF($B373=$B$382,0,INDEX('I.Supplementary 2019-20'!Z$8:Z$191,MATCH($B373,'I.Supplementary 2019-20'!$B$8:$B$191,0))),INDEX('KI 2019-20'!Z$9:Z$383,MATCH($B373,'KI 2019-20'!$B$9:$B$383,0)))</f>
        <v>0</v>
      </c>
      <c r="V373" s="153">
        <f>_xlfn.IFNA(IF($B373=$B$382,0,INDEX('I.Supplementary 2019-20'!AA$8:AA$191,MATCH($B373,'I.Supplementary 2019-20'!$B$8:$B$191,0))),INDEX('KI 2019-20'!AA$9:AA$383,MATCH($B373,'KI 2019-20'!$B$9:$B$383,0)))</f>
        <v>0</v>
      </c>
      <c r="W373" s="155">
        <f>_xlfn.IFNA(IF($B373=$B$382,0,INDEX('I.Supplementary 2019-20'!AB$8:AB$191,MATCH($B373,'I.Supplementary 2019-20'!$B$8:$B$191,0))),INDEX('KI 2019-20'!AB$9:AB$383,MATCH($B373,'KI 2019-20'!$B$9:$B$383,0)))</f>
        <v>0</v>
      </c>
      <c r="Y373" s="154">
        <f>_xlfn.IFNA(IF($B373=$B$382,0,INDEX('I.Supplementary 2019-20'!$I$8:$I$191,MATCH($B373,'I.Supplementary 2019-20'!$B$8:$B$191,0))),INDEX('KI 2019-20'!$I$9:$I$383,MATCH($B373,'KI 2019-20'!$B$9:$B$383,0)))</f>
        <v>0</v>
      </c>
      <c r="Z373" s="153">
        <f>_xlfn.IFNA(IF($B373=$B$382,0,INDEX('I.Supplementary 2019-20'!$J$8:$J$191,MATCH($B373,'I.Supplementary 2019-20'!$B$8:$B$191,0))),INDEX('KI 2019-20'!$J$9:$J$383,MATCH($B373,'KI 2019-20'!$B$9:$B$383,0)))</f>
        <v>2.573246502955266</v>
      </c>
      <c r="AA373" s="155">
        <f>_xlfn.IFNA(IF($B373=$B$382,0,INDEX('I.Supplementary 2019-20'!$H$8:$H$191,MATCH($B373,'I.Supplementary 2019-20'!$B$8:$B$191,0))),INDEX('KI 2019-20'!$H$9:$H$383,MATCH($B373,'KI 2019-20'!$B$9:$B$383,0)))</f>
        <v>2.573246502955266</v>
      </c>
      <c r="AC373" s="156">
        <f>I373*('Other inputs'!$C$6/'Other inputs'!$C$5)</f>
        <v>0</v>
      </c>
      <c r="AD373" s="149">
        <f>IF(B373=$B$35,J373*('Other inputs'!$C$6/'Other inputs'!$C$5)-('Other inputs'!$C$18/1000000),J373*('Other inputs'!$C$6/'Other inputs'!$C$5))</f>
        <v>0</v>
      </c>
      <c r="AE373" s="149">
        <f>K373*('Other inputs'!$C$6/'Other inputs'!$C$5)</f>
        <v>0</v>
      </c>
      <c r="AF373" s="149">
        <f>L373*('Other inputs'!$C$6/'Other inputs'!$C$5)</f>
        <v>0</v>
      </c>
      <c r="AG373" s="188">
        <f>M373*('Other inputs'!$C$6/'Other inputs'!$C$5)</f>
        <v>0</v>
      </c>
      <c r="AH373" s="149">
        <f>N373*('Other inputs'!$C$6/'Other inputs'!$C$5)</f>
        <v>0</v>
      </c>
      <c r="AI373" s="149">
        <f>O373*('Other inputs'!$C$6/'Other inputs'!$C$5)</f>
        <v>2.6151731262213396</v>
      </c>
      <c r="AJ373" s="149">
        <f>P373*('Other inputs'!$C$6/'Other inputs'!$C$5)</f>
        <v>0</v>
      </c>
      <c r="AK373" s="149">
        <f>Q373*('Other inputs'!$C$6/'Other inputs'!$C$5)</f>
        <v>0</v>
      </c>
      <c r="AL373" s="188">
        <f>R373*('Other inputs'!$C$6/'Other inputs'!$C$5)</f>
        <v>0</v>
      </c>
      <c r="AM373" s="156">
        <f t="shared" si="74"/>
        <v>0</v>
      </c>
      <c r="AN373" s="149">
        <f t="shared" si="75"/>
        <v>2.6151731262213396</v>
      </c>
      <c r="AO373" s="149">
        <f t="shared" si="76"/>
        <v>0</v>
      </c>
      <c r="AP373" s="149">
        <f t="shared" si="77"/>
        <v>0</v>
      </c>
      <c r="AQ373" s="188">
        <f t="shared" si="78"/>
        <v>0</v>
      </c>
      <c r="AR373" s="149"/>
      <c r="AS373" s="156">
        <f>IF(D373=$C$171,'Other inputs'!$C$12/1000000,SUM(AC373:AG373))</f>
        <v>0</v>
      </c>
      <c r="AT373" s="200">
        <f>IF(D373=$C$171,$Z$171*('Other inputs'!$C$6/'Other inputs'!$C$5),SUM(AH373:AL373))</f>
        <v>2.6151731262213396</v>
      </c>
      <c r="AU373" s="210">
        <f t="shared" si="79"/>
        <v>2.6151731262213396</v>
      </c>
      <c r="AV373" s="214"/>
      <c r="AW373" s="199">
        <f>IF($G373=1,0,IF($B373=$B$172,AC373*('Other inputs'!$F$6/'Other inputs'!$F$5)-('Other inputs'!$C$28/1000000),AC373*('Other inputs'!$F$6/'Other inputs'!$F$5)))</f>
        <v>0</v>
      </c>
      <c r="AX373" s="200">
        <f>IF($G373=1,0,IF($B373=$B$172,AD373*('Other inputs'!$F$6/'Other inputs'!$F$5)-('Other inputs'!$C$29/1000000),AD373*('Other inputs'!$F$6/'Other inputs'!$F$5)))</f>
        <v>0</v>
      </c>
      <c r="AY373" s="200">
        <f>IF($G373=1,0,AE373*('Other inputs'!$F$6/'Other inputs'!$F$5))</f>
        <v>0</v>
      </c>
      <c r="AZ373" s="200">
        <f>IF($G373=1,0,AF373*('Other inputs'!$F$6/'Other inputs'!$F$5))</f>
        <v>0</v>
      </c>
      <c r="BA373" s="200">
        <f>IF($G373=1,0,AG373*('Other inputs'!$F$6/'Other inputs'!$F$5))</f>
        <v>0</v>
      </c>
      <c r="BB373" s="199">
        <f>IF($G373=1,0,AH373*('Other inputs'!$C$7/'Other inputs'!$C$6))</f>
        <v>0</v>
      </c>
      <c r="BC373" s="200">
        <f>IF($G373=1,0,AI373*('Other inputs'!$C$7/'Other inputs'!$C$6))</f>
        <v>2.6151731262213396</v>
      </c>
      <c r="BD373" s="200">
        <f>IF($G373=1,0,AJ373*('Other inputs'!$C$7/'Other inputs'!$C$6))</f>
        <v>0</v>
      </c>
      <c r="BE373" s="200">
        <f>IF($G373=1,0,AK373*('Other inputs'!$C$7/'Other inputs'!$C$6))</f>
        <v>0</v>
      </c>
      <c r="BF373" s="200">
        <f>IF($G373=1,0,AL373*('Other inputs'!$C$7/'Other inputs'!$C$6))</f>
        <v>0</v>
      </c>
      <c r="BG373" s="199">
        <f t="shared" si="80"/>
        <v>0</v>
      </c>
      <c r="BH373" s="200">
        <f t="shared" si="81"/>
        <v>2.6151731262213396</v>
      </c>
      <c r="BI373" s="200">
        <f t="shared" si="82"/>
        <v>0</v>
      </c>
      <c r="BJ373" s="200">
        <f t="shared" si="83"/>
        <v>0</v>
      </c>
      <c r="BK373" s="210">
        <f t="shared" si="84"/>
        <v>0</v>
      </c>
      <c r="BL373" s="200"/>
      <c r="BM373" s="199">
        <f>IF(D373=C$171,'Other inputs'!$C$13/1000000,SUM(AW373:BA373))</f>
        <v>0</v>
      </c>
      <c r="BN373" s="200">
        <f>IF(B373=$B$171,$AT$171*('Other inputs'!$C$7/'Other inputs'!$C$6),SUM(BB373:BF373))</f>
        <v>2.6151731262213396</v>
      </c>
      <c r="BO373" s="188">
        <f t="shared" si="85"/>
        <v>2.6151731262213396</v>
      </c>
    </row>
    <row r="374" spans="2:67">
      <c r="B374" s="121" t="str">
        <f>'KI 2019-20'!B375</f>
        <v>E1821</v>
      </c>
      <c r="C374" s="160" t="str">
        <f t="shared" si="72"/>
        <v>E1821</v>
      </c>
      <c r="D374" s="160" t="str">
        <f t="shared" si="73"/>
        <v>E1821</v>
      </c>
      <c r="E374" t="str">
        <f>INDEX('KI 2019-20'!D$9:D$383,MATCH($B374,'KI 2019-20'!$B$9:$B$383,0))</f>
        <v>SCNFIR</v>
      </c>
      <c r="F374" t="str">
        <f>INDEX('KI 2019-20'!E$9:E$383,MATCH($B374,'KI 2019-20'!$B$9:$B$383,0))</f>
        <v>P1901</v>
      </c>
      <c r="G374" s="119">
        <v>0</v>
      </c>
      <c r="H374" s="120" t="str">
        <f>INDEX('KI 2019-20'!F$9:F$383,MATCH($B374,'KI 2019-20'!$B$9:$B$383,0))</f>
        <v>Worcestershire</v>
      </c>
      <c r="I374" s="154">
        <f>_xlfn.IFNA(IF($B374=$B$382,0,INDEX('I.Supplementary 2019-20'!N$8:N$191,MATCH($B374,'I.Supplementary 2019-20'!$B$8:$B$191,0))),INDEX('KI 2019-20'!N$9:N$383,MATCH($B374,'KI 2019-20'!$B$9:$B$383,0)))</f>
        <v>0</v>
      </c>
      <c r="J374" s="153">
        <f>_xlfn.IFNA(IF($B374=$B$382,0,INDEX('I.Supplementary 2019-20'!O$8:O$191,MATCH($B374,'I.Supplementary 2019-20'!$B$8:$B$191,0))),INDEX('KI 2019-20'!O$9:O$383,MATCH($B374,'KI 2019-20'!$B$9:$B$383,0)))</f>
        <v>0</v>
      </c>
      <c r="K374" s="153">
        <f>_xlfn.IFNA(IF($B374=$B$382,0,INDEX('I.Supplementary 2019-20'!P$8:P$191,MATCH($B374,'I.Supplementary 2019-20'!$B$8:$B$191,0))),INDEX('KI 2019-20'!P$9:P$383,MATCH($B374,'KI 2019-20'!$B$9:$B$383,0)))</f>
        <v>0</v>
      </c>
      <c r="L374" s="153">
        <f>_xlfn.IFNA(IF($B374=$B$382,0,INDEX('I.Supplementary 2019-20'!Q$8:Q$191,MATCH($B374,'I.Supplementary 2019-20'!$B$8:$B$191,0))),INDEX('KI 2019-20'!Q$9:Q$383,MATCH($B374,'KI 2019-20'!$B$9:$B$383,0)))</f>
        <v>0</v>
      </c>
      <c r="M374" s="155">
        <f>_xlfn.IFNA(IF($B374=$B$382,0,INDEX('I.Supplementary 2019-20'!R$8:R$191,MATCH($B374,'I.Supplementary 2019-20'!$B$8:$B$191,0))),INDEX('KI 2019-20'!R$9:R$383,MATCH($B374,'KI 2019-20'!$B$9:$B$383,0)))</f>
        <v>0</v>
      </c>
      <c r="N374" s="153">
        <f>_xlfn.IFNA(IF($B374=$B$382,0,INDEX('I.Supplementary 2019-20'!S$8:S$191,MATCH($B374,'I.Supplementary 2019-20'!$B$8:$B$191,0))),INDEX('KI 2019-20'!S$9:S$383,MATCH($B374,'KI 2019-20'!$B$9:$B$383,0)))</f>
        <v>62.470646614407656</v>
      </c>
      <c r="O374" s="153">
        <f>_xlfn.IFNA(IF($B374=$B$382,0,INDEX('I.Supplementary 2019-20'!T$8:T$191,MATCH($B374,'I.Supplementary 2019-20'!$B$8:$B$191,0))),INDEX('KI 2019-20'!T$9:T$383,MATCH($B374,'KI 2019-20'!$B$9:$B$383,0)))</f>
        <v>0</v>
      </c>
      <c r="P374" s="153">
        <f>_xlfn.IFNA(IF($B374=$B$382,0,INDEX('I.Supplementary 2019-20'!U$8:U$191,MATCH($B374,'I.Supplementary 2019-20'!$B$8:$B$191,0))),INDEX('KI 2019-20'!U$9:U$383,MATCH($B374,'KI 2019-20'!$B$9:$B$383,0)))</f>
        <v>0</v>
      </c>
      <c r="Q374" s="153">
        <f>_xlfn.IFNA(IF($B374=$B$382,0,INDEX('I.Supplementary 2019-20'!V$8:V$191,MATCH($B374,'I.Supplementary 2019-20'!$B$8:$B$191,0))),INDEX('KI 2019-20'!V$9:V$383,MATCH($B374,'KI 2019-20'!$B$9:$B$383,0)))</f>
        <v>0</v>
      </c>
      <c r="R374" s="155">
        <f>_xlfn.IFNA(IF($B374=$B$382,0,INDEX('I.Supplementary 2019-20'!W$8:W$191,MATCH($B374,'I.Supplementary 2019-20'!$B$8:$B$191,0))),INDEX('KI 2019-20'!W$9:W$383,MATCH($B374,'KI 2019-20'!$B$9:$B$383,0)))</f>
        <v>0</v>
      </c>
      <c r="S374" s="153">
        <f>_xlfn.IFNA(IF($B374=$B$382,0,INDEX('I.Supplementary 2019-20'!X$8:X$191,MATCH($B374,'I.Supplementary 2019-20'!$B$8:$B$191,0))),INDEX('KI 2019-20'!X$9:X$383,MATCH($B374,'KI 2019-20'!$B$9:$B$383,0)))</f>
        <v>62.470646614407656</v>
      </c>
      <c r="T374" s="153">
        <f>_xlfn.IFNA(IF($B374=$B$382,0,INDEX('I.Supplementary 2019-20'!Y$8:Y$191,MATCH($B374,'I.Supplementary 2019-20'!$B$8:$B$191,0))),INDEX('KI 2019-20'!Y$9:Y$383,MATCH($B374,'KI 2019-20'!$B$9:$B$383,0)))</f>
        <v>0</v>
      </c>
      <c r="U374" s="153">
        <f>_xlfn.IFNA(IF($B374=$B$382,0,INDEX('I.Supplementary 2019-20'!Z$8:Z$191,MATCH($B374,'I.Supplementary 2019-20'!$B$8:$B$191,0))),INDEX('KI 2019-20'!Z$9:Z$383,MATCH($B374,'KI 2019-20'!$B$9:$B$383,0)))</f>
        <v>0</v>
      </c>
      <c r="V374" s="153">
        <f>_xlfn.IFNA(IF($B374=$B$382,0,INDEX('I.Supplementary 2019-20'!AA$8:AA$191,MATCH($B374,'I.Supplementary 2019-20'!$B$8:$B$191,0))),INDEX('KI 2019-20'!AA$9:AA$383,MATCH($B374,'KI 2019-20'!$B$9:$B$383,0)))</f>
        <v>0</v>
      </c>
      <c r="W374" s="155">
        <f>_xlfn.IFNA(IF($B374=$B$382,0,INDEX('I.Supplementary 2019-20'!AB$8:AB$191,MATCH($B374,'I.Supplementary 2019-20'!$B$8:$B$191,0))),INDEX('KI 2019-20'!AB$9:AB$383,MATCH($B374,'KI 2019-20'!$B$9:$B$383,0)))</f>
        <v>0</v>
      </c>
      <c r="Y374" s="154">
        <f>_xlfn.IFNA(IF($B374=$B$382,0,INDEX('I.Supplementary 2019-20'!$I$8:$I$191,MATCH($B374,'I.Supplementary 2019-20'!$B$8:$B$191,0))),INDEX('KI 2019-20'!$I$9:$I$383,MATCH($B374,'KI 2019-20'!$B$9:$B$383,0)))</f>
        <v>0</v>
      </c>
      <c r="Z374" s="153">
        <f>_xlfn.IFNA(IF($B374=$B$382,0,INDEX('I.Supplementary 2019-20'!$J$8:$J$191,MATCH($B374,'I.Supplementary 2019-20'!$B$8:$B$191,0))),INDEX('KI 2019-20'!$J$9:$J$383,MATCH($B374,'KI 2019-20'!$B$9:$B$383,0)))</f>
        <v>62.470646614407656</v>
      </c>
      <c r="AA374" s="155">
        <f>_xlfn.IFNA(IF($B374=$B$382,0,INDEX('I.Supplementary 2019-20'!$H$8:$H$191,MATCH($B374,'I.Supplementary 2019-20'!$B$8:$B$191,0))),INDEX('KI 2019-20'!$H$9:$H$383,MATCH($B374,'KI 2019-20'!$B$9:$B$383,0)))</f>
        <v>62.470646614407656</v>
      </c>
      <c r="AC374" s="156">
        <f>I374*('Other inputs'!$C$6/'Other inputs'!$C$5)</f>
        <v>0</v>
      </c>
      <c r="AD374" s="149">
        <f>IF(B374=$B$35,J374*('Other inputs'!$C$6/'Other inputs'!$C$5)-('Other inputs'!$C$18/1000000),J374*('Other inputs'!$C$6/'Other inputs'!$C$5))</f>
        <v>0</v>
      </c>
      <c r="AE374" s="149">
        <f>K374*('Other inputs'!$C$6/'Other inputs'!$C$5)</f>
        <v>0</v>
      </c>
      <c r="AF374" s="149">
        <f>L374*('Other inputs'!$C$6/'Other inputs'!$C$5)</f>
        <v>0</v>
      </c>
      <c r="AG374" s="188">
        <f>M374*('Other inputs'!$C$6/'Other inputs'!$C$5)</f>
        <v>0</v>
      </c>
      <c r="AH374" s="149">
        <f>N374*('Other inputs'!$C$6/'Other inputs'!$C$5)</f>
        <v>63.488498290406156</v>
      </c>
      <c r="AI374" s="149">
        <f>O374*('Other inputs'!$C$6/'Other inputs'!$C$5)</f>
        <v>0</v>
      </c>
      <c r="AJ374" s="149">
        <f>P374*('Other inputs'!$C$6/'Other inputs'!$C$5)</f>
        <v>0</v>
      </c>
      <c r="AK374" s="149">
        <f>Q374*('Other inputs'!$C$6/'Other inputs'!$C$5)</f>
        <v>0</v>
      </c>
      <c r="AL374" s="188">
        <f>R374*('Other inputs'!$C$6/'Other inputs'!$C$5)</f>
        <v>0</v>
      </c>
      <c r="AM374" s="156">
        <f t="shared" si="74"/>
        <v>63.488498290406156</v>
      </c>
      <c r="AN374" s="149">
        <f t="shared" si="75"/>
        <v>0</v>
      </c>
      <c r="AO374" s="149">
        <f t="shared" si="76"/>
        <v>0</v>
      </c>
      <c r="AP374" s="149">
        <f t="shared" si="77"/>
        <v>0</v>
      </c>
      <c r="AQ374" s="188">
        <f t="shared" si="78"/>
        <v>0</v>
      </c>
      <c r="AR374" s="149"/>
      <c r="AS374" s="156">
        <f>IF(D374=$C$171,'Other inputs'!$C$12/1000000,SUM(AC374:AG374))</f>
        <v>0</v>
      </c>
      <c r="AT374" s="200">
        <f>IF(D374=$C$171,$Z$171*('Other inputs'!$C$6/'Other inputs'!$C$5),SUM(AH374:AL374))</f>
        <v>63.488498290406156</v>
      </c>
      <c r="AU374" s="210">
        <f t="shared" si="79"/>
        <v>63.488498290406156</v>
      </c>
      <c r="AV374" s="214"/>
      <c r="AW374" s="199">
        <f>IF($G374=1,0,IF($B374=$B$172,AC374*('Other inputs'!$F$6/'Other inputs'!$F$5)-('Other inputs'!$C$28/1000000),AC374*('Other inputs'!$F$6/'Other inputs'!$F$5)))</f>
        <v>0</v>
      </c>
      <c r="AX374" s="200">
        <f>IF($G374=1,0,IF($B374=$B$172,AD374*('Other inputs'!$F$6/'Other inputs'!$F$5)-('Other inputs'!$C$29/1000000),AD374*('Other inputs'!$F$6/'Other inputs'!$F$5)))</f>
        <v>0</v>
      </c>
      <c r="AY374" s="200">
        <f>IF($G374=1,0,AE374*('Other inputs'!$F$6/'Other inputs'!$F$5))</f>
        <v>0</v>
      </c>
      <c r="AZ374" s="200">
        <f>IF($G374=1,0,AF374*('Other inputs'!$F$6/'Other inputs'!$F$5))</f>
        <v>0</v>
      </c>
      <c r="BA374" s="200">
        <f>IF($G374=1,0,AG374*('Other inputs'!$F$6/'Other inputs'!$F$5))</f>
        <v>0</v>
      </c>
      <c r="BB374" s="199">
        <f>IF($G374=1,0,AH374*('Other inputs'!$C$7/'Other inputs'!$C$6))</f>
        <v>63.488498290406156</v>
      </c>
      <c r="BC374" s="200">
        <f>IF($G374=1,0,AI374*('Other inputs'!$C$7/'Other inputs'!$C$6))</f>
        <v>0</v>
      </c>
      <c r="BD374" s="200">
        <f>IF($G374=1,0,AJ374*('Other inputs'!$C$7/'Other inputs'!$C$6))</f>
        <v>0</v>
      </c>
      <c r="BE374" s="200">
        <f>IF($G374=1,0,AK374*('Other inputs'!$C$7/'Other inputs'!$C$6))</f>
        <v>0</v>
      </c>
      <c r="BF374" s="200">
        <f>IF($G374=1,0,AL374*('Other inputs'!$C$7/'Other inputs'!$C$6))</f>
        <v>0</v>
      </c>
      <c r="BG374" s="199">
        <f t="shared" si="80"/>
        <v>63.488498290406156</v>
      </c>
      <c r="BH374" s="200">
        <f t="shared" si="81"/>
        <v>0</v>
      </c>
      <c r="BI374" s="200">
        <f t="shared" si="82"/>
        <v>0</v>
      </c>
      <c r="BJ374" s="200">
        <f t="shared" si="83"/>
        <v>0</v>
      </c>
      <c r="BK374" s="210">
        <f t="shared" si="84"/>
        <v>0</v>
      </c>
      <c r="BL374" s="200"/>
      <c r="BM374" s="199">
        <f>IF(D374=C$171,'Other inputs'!$C$13/1000000,SUM(AW374:BA374))</f>
        <v>0</v>
      </c>
      <c r="BN374" s="200">
        <f>IF(B374=$B$171,$AT$171*('Other inputs'!$C$7/'Other inputs'!$C$6),SUM(BB374:BF374))</f>
        <v>63.488498290406156</v>
      </c>
      <c r="BO374" s="188">
        <f t="shared" si="85"/>
        <v>63.488498290406156</v>
      </c>
    </row>
    <row r="375" spans="2:67">
      <c r="B375" s="121" t="str">
        <f>'KI 2019-20'!B376</f>
        <v>E3837</v>
      </c>
      <c r="C375" s="160" t="str">
        <f t="shared" si="72"/>
        <v>E3837</v>
      </c>
      <c r="D375" s="160" t="str">
        <f t="shared" si="73"/>
        <v>E3837</v>
      </c>
      <c r="E375" t="str">
        <f>INDEX('KI 2019-20'!D$9:D$383,MATCH($B375,'KI 2019-20'!$B$9:$B$383,0))</f>
        <v>SD</v>
      </c>
      <c r="F375" t="str">
        <f>INDEX('KI 2019-20'!E$9:E$383,MATCH($B375,'KI 2019-20'!$B$9:$B$383,0))</f>
        <v>P1908</v>
      </c>
      <c r="G375" s="119">
        <v>0</v>
      </c>
      <c r="H375" s="120" t="str">
        <f>INDEX('KI 2019-20'!F$9:F$383,MATCH($B375,'KI 2019-20'!$B$9:$B$383,0))</f>
        <v>Worthing</v>
      </c>
      <c r="I375" s="154">
        <f>_xlfn.IFNA(IF($B375=$B$382,0,INDEX('I.Supplementary 2019-20'!N$8:N$191,MATCH($B375,'I.Supplementary 2019-20'!$B$8:$B$191,0))),INDEX('KI 2019-20'!N$9:N$383,MATCH($B375,'KI 2019-20'!$B$9:$B$383,0)))</f>
        <v>0</v>
      </c>
      <c r="J375" s="153">
        <f>_xlfn.IFNA(IF($B375=$B$382,0,INDEX('I.Supplementary 2019-20'!O$8:O$191,MATCH($B375,'I.Supplementary 2019-20'!$B$8:$B$191,0))),INDEX('KI 2019-20'!O$9:O$383,MATCH($B375,'KI 2019-20'!$B$9:$B$383,0)))</f>
        <v>0</v>
      </c>
      <c r="K375" s="153">
        <f>_xlfn.IFNA(IF($B375=$B$382,0,INDEX('I.Supplementary 2019-20'!P$8:P$191,MATCH($B375,'I.Supplementary 2019-20'!$B$8:$B$191,0))),INDEX('KI 2019-20'!P$9:P$383,MATCH($B375,'KI 2019-20'!$B$9:$B$383,0)))</f>
        <v>0</v>
      </c>
      <c r="L375" s="153">
        <f>_xlfn.IFNA(IF($B375=$B$382,0,INDEX('I.Supplementary 2019-20'!Q$8:Q$191,MATCH($B375,'I.Supplementary 2019-20'!$B$8:$B$191,0))),INDEX('KI 2019-20'!Q$9:Q$383,MATCH($B375,'KI 2019-20'!$B$9:$B$383,0)))</f>
        <v>0</v>
      </c>
      <c r="M375" s="155">
        <f>_xlfn.IFNA(IF($B375=$B$382,0,INDEX('I.Supplementary 2019-20'!R$8:R$191,MATCH($B375,'I.Supplementary 2019-20'!$B$8:$B$191,0))),INDEX('KI 2019-20'!R$9:R$383,MATCH($B375,'KI 2019-20'!$B$9:$B$383,0)))</f>
        <v>0</v>
      </c>
      <c r="N375" s="153">
        <f>_xlfn.IFNA(IF($B375=$B$382,0,INDEX('I.Supplementary 2019-20'!S$8:S$191,MATCH($B375,'I.Supplementary 2019-20'!$B$8:$B$191,0))),INDEX('KI 2019-20'!S$9:S$383,MATCH($B375,'KI 2019-20'!$B$9:$B$383,0)))</f>
        <v>0</v>
      </c>
      <c r="O375" s="153">
        <f>_xlfn.IFNA(IF($B375=$B$382,0,INDEX('I.Supplementary 2019-20'!T$8:T$191,MATCH($B375,'I.Supplementary 2019-20'!$B$8:$B$191,0))),INDEX('KI 2019-20'!T$9:T$383,MATCH($B375,'KI 2019-20'!$B$9:$B$383,0)))</f>
        <v>2.6493854449223164</v>
      </c>
      <c r="P375" s="153">
        <f>_xlfn.IFNA(IF($B375=$B$382,0,INDEX('I.Supplementary 2019-20'!U$8:U$191,MATCH($B375,'I.Supplementary 2019-20'!$B$8:$B$191,0))),INDEX('KI 2019-20'!U$9:U$383,MATCH($B375,'KI 2019-20'!$B$9:$B$383,0)))</f>
        <v>0</v>
      </c>
      <c r="Q375" s="153">
        <f>_xlfn.IFNA(IF($B375=$B$382,0,INDEX('I.Supplementary 2019-20'!V$8:V$191,MATCH($B375,'I.Supplementary 2019-20'!$B$8:$B$191,0))),INDEX('KI 2019-20'!V$9:V$383,MATCH($B375,'KI 2019-20'!$B$9:$B$383,0)))</f>
        <v>0</v>
      </c>
      <c r="R375" s="155">
        <f>_xlfn.IFNA(IF($B375=$B$382,0,INDEX('I.Supplementary 2019-20'!W$8:W$191,MATCH($B375,'I.Supplementary 2019-20'!$B$8:$B$191,0))),INDEX('KI 2019-20'!W$9:W$383,MATCH($B375,'KI 2019-20'!$B$9:$B$383,0)))</f>
        <v>0</v>
      </c>
      <c r="S375" s="153">
        <f>_xlfn.IFNA(IF($B375=$B$382,0,INDEX('I.Supplementary 2019-20'!X$8:X$191,MATCH($B375,'I.Supplementary 2019-20'!$B$8:$B$191,0))),INDEX('KI 2019-20'!X$9:X$383,MATCH($B375,'KI 2019-20'!$B$9:$B$383,0)))</f>
        <v>0</v>
      </c>
      <c r="T375" s="153">
        <f>_xlfn.IFNA(IF($B375=$B$382,0,INDEX('I.Supplementary 2019-20'!Y$8:Y$191,MATCH($B375,'I.Supplementary 2019-20'!$B$8:$B$191,0))),INDEX('KI 2019-20'!Y$9:Y$383,MATCH($B375,'KI 2019-20'!$B$9:$B$383,0)))</f>
        <v>2.6493854449223164</v>
      </c>
      <c r="U375" s="153">
        <f>_xlfn.IFNA(IF($B375=$B$382,0,INDEX('I.Supplementary 2019-20'!Z$8:Z$191,MATCH($B375,'I.Supplementary 2019-20'!$B$8:$B$191,0))),INDEX('KI 2019-20'!Z$9:Z$383,MATCH($B375,'KI 2019-20'!$B$9:$B$383,0)))</f>
        <v>0</v>
      </c>
      <c r="V375" s="153">
        <f>_xlfn.IFNA(IF($B375=$B$382,0,INDEX('I.Supplementary 2019-20'!AA$8:AA$191,MATCH($B375,'I.Supplementary 2019-20'!$B$8:$B$191,0))),INDEX('KI 2019-20'!AA$9:AA$383,MATCH($B375,'KI 2019-20'!$B$9:$B$383,0)))</f>
        <v>0</v>
      </c>
      <c r="W375" s="155">
        <f>_xlfn.IFNA(IF($B375=$B$382,0,INDEX('I.Supplementary 2019-20'!AB$8:AB$191,MATCH($B375,'I.Supplementary 2019-20'!$B$8:$B$191,0))),INDEX('KI 2019-20'!AB$9:AB$383,MATCH($B375,'KI 2019-20'!$B$9:$B$383,0)))</f>
        <v>0</v>
      </c>
      <c r="Y375" s="154">
        <f>_xlfn.IFNA(IF($B375=$B$382,0,INDEX('I.Supplementary 2019-20'!$I$8:$I$191,MATCH($B375,'I.Supplementary 2019-20'!$B$8:$B$191,0))),INDEX('KI 2019-20'!$I$9:$I$383,MATCH($B375,'KI 2019-20'!$B$9:$B$383,0)))</f>
        <v>0</v>
      </c>
      <c r="Z375" s="153">
        <f>_xlfn.IFNA(IF($B375=$B$382,0,INDEX('I.Supplementary 2019-20'!$J$8:$J$191,MATCH($B375,'I.Supplementary 2019-20'!$B$8:$B$191,0))),INDEX('KI 2019-20'!$J$9:$J$383,MATCH($B375,'KI 2019-20'!$B$9:$B$383,0)))</f>
        <v>2.6493854449223164</v>
      </c>
      <c r="AA375" s="155">
        <f>_xlfn.IFNA(IF($B375=$B$382,0,INDEX('I.Supplementary 2019-20'!$H$8:$H$191,MATCH($B375,'I.Supplementary 2019-20'!$B$8:$B$191,0))),INDEX('KI 2019-20'!$H$9:$H$383,MATCH($B375,'KI 2019-20'!$B$9:$B$383,0)))</f>
        <v>2.6493854449223164</v>
      </c>
      <c r="AC375" s="156">
        <f>I375*('Other inputs'!$C$6/'Other inputs'!$C$5)</f>
        <v>0</v>
      </c>
      <c r="AD375" s="149">
        <f>IF(B375=$B$35,J375*('Other inputs'!$C$6/'Other inputs'!$C$5)-('Other inputs'!$C$18/1000000),J375*('Other inputs'!$C$6/'Other inputs'!$C$5))</f>
        <v>0</v>
      </c>
      <c r="AE375" s="149">
        <f>K375*('Other inputs'!$C$6/'Other inputs'!$C$5)</f>
        <v>0</v>
      </c>
      <c r="AF375" s="149">
        <f>L375*('Other inputs'!$C$6/'Other inputs'!$C$5)</f>
        <v>0</v>
      </c>
      <c r="AG375" s="188">
        <f>M375*('Other inputs'!$C$6/'Other inputs'!$C$5)</f>
        <v>0</v>
      </c>
      <c r="AH375" s="149">
        <f>N375*('Other inputs'!$C$6/'Other inputs'!$C$5)</f>
        <v>0</v>
      </c>
      <c r="AI375" s="149">
        <f>O375*('Other inputs'!$C$6/'Other inputs'!$C$5)</f>
        <v>2.6925526212143298</v>
      </c>
      <c r="AJ375" s="149">
        <f>P375*('Other inputs'!$C$6/'Other inputs'!$C$5)</f>
        <v>0</v>
      </c>
      <c r="AK375" s="149">
        <f>Q375*('Other inputs'!$C$6/'Other inputs'!$C$5)</f>
        <v>0</v>
      </c>
      <c r="AL375" s="188">
        <f>R375*('Other inputs'!$C$6/'Other inputs'!$C$5)</f>
        <v>0</v>
      </c>
      <c r="AM375" s="156">
        <f t="shared" si="74"/>
        <v>0</v>
      </c>
      <c r="AN375" s="149">
        <f t="shared" si="75"/>
        <v>2.6925526212143298</v>
      </c>
      <c r="AO375" s="149">
        <f t="shared" si="76"/>
        <v>0</v>
      </c>
      <c r="AP375" s="149">
        <f t="shared" si="77"/>
        <v>0</v>
      </c>
      <c r="AQ375" s="188">
        <f t="shared" si="78"/>
        <v>0</v>
      </c>
      <c r="AR375" s="149"/>
      <c r="AS375" s="156">
        <f>IF(D375=$C$171,'Other inputs'!$C$12/1000000,SUM(AC375:AG375))</f>
        <v>0</v>
      </c>
      <c r="AT375" s="200">
        <f>IF(D375=$C$171,$Z$171*('Other inputs'!$C$6/'Other inputs'!$C$5),SUM(AH375:AL375))</f>
        <v>2.6925526212143298</v>
      </c>
      <c r="AU375" s="210">
        <f t="shared" si="79"/>
        <v>2.6925526212143298</v>
      </c>
      <c r="AV375" s="214"/>
      <c r="AW375" s="199">
        <f>IF($G375=1,0,IF($B375=$B$172,AC375*('Other inputs'!$F$6/'Other inputs'!$F$5)-('Other inputs'!$C$28/1000000),AC375*('Other inputs'!$F$6/'Other inputs'!$F$5)))</f>
        <v>0</v>
      </c>
      <c r="AX375" s="200">
        <f>IF($G375=1,0,IF($B375=$B$172,AD375*('Other inputs'!$F$6/'Other inputs'!$F$5)-('Other inputs'!$C$29/1000000),AD375*('Other inputs'!$F$6/'Other inputs'!$F$5)))</f>
        <v>0</v>
      </c>
      <c r="AY375" s="200">
        <f>IF($G375=1,0,AE375*('Other inputs'!$F$6/'Other inputs'!$F$5))</f>
        <v>0</v>
      </c>
      <c r="AZ375" s="200">
        <f>IF($G375=1,0,AF375*('Other inputs'!$F$6/'Other inputs'!$F$5))</f>
        <v>0</v>
      </c>
      <c r="BA375" s="200">
        <f>IF($G375=1,0,AG375*('Other inputs'!$F$6/'Other inputs'!$F$5))</f>
        <v>0</v>
      </c>
      <c r="BB375" s="199">
        <f>IF($G375=1,0,AH375*('Other inputs'!$C$7/'Other inputs'!$C$6))</f>
        <v>0</v>
      </c>
      <c r="BC375" s="200">
        <f>IF($G375=1,0,AI375*('Other inputs'!$C$7/'Other inputs'!$C$6))</f>
        <v>2.6925526212143298</v>
      </c>
      <c r="BD375" s="200">
        <f>IF($G375=1,0,AJ375*('Other inputs'!$C$7/'Other inputs'!$C$6))</f>
        <v>0</v>
      </c>
      <c r="BE375" s="200">
        <f>IF($G375=1,0,AK375*('Other inputs'!$C$7/'Other inputs'!$C$6))</f>
        <v>0</v>
      </c>
      <c r="BF375" s="200">
        <f>IF($G375=1,0,AL375*('Other inputs'!$C$7/'Other inputs'!$C$6))</f>
        <v>0</v>
      </c>
      <c r="BG375" s="199">
        <f t="shared" si="80"/>
        <v>0</v>
      </c>
      <c r="BH375" s="200">
        <f t="shared" si="81"/>
        <v>2.6925526212143298</v>
      </c>
      <c r="BI375" s="200">
        <f t="shared" si="82"/>
        <v>0</v>
      </c>
      <c r="BJ375" s="200">
        <f t="shared" si="83"/>
        <v>0</v>
      </c>
      <c r="BK375" s="210">
        <f t="shared" si="84"/>
        <v>0</v>
      </c>
      <c r="BL375" s="200"/>
      <c r="BM375" s="199">
        <f>IF(D375=C$171,'Other inputs'!$C$13/1000000,SUM(AW375:BA375))</f>
        <v>0</v>
      </c>
      <c r="BN375" s="200">
        <f>IF(B375=$B$171,$AT$171*('Other inputs'!$C$7/'Other inputs'!$C$6),SUM(BB375:BF375))</f>
        <v>2.6925526212143298</v>
      </c>
      <c r="BO375" s="188">
        <f t="shared" si="85"/>
        <v>2.6925526212143298</v>
      </c>
    </row>
    <row r="376" spans="2:67">
      <c r="B376" s="121" t="str">
        <f>'KI 2019-20'!B377</f>
        <v>E1838</v>
      </c>
      <c r="C376" s="160" t="str">
        <f t="shared" si="72"/>
        <v>E1838</v>
      </c>
      <c r="D376" s="160" t="str">
        <f t="shared" si="73"/>
        <v>E1838</v>
      </c>
      <c r="E376" t="str">
        <f>INDEX('KI 2019-20'!D$9:D$383,MATCH($B376,'KI 2019-20'!$B$9:$B$383,0))</f>
        <v>SD</v>
      </c>
      <c r="F376" t="str">
        <f>INDEX('KI 2019-20'!E$9:E$383,MATCH($B376,'KI 2019-20'!$B$9:$B$383,0))</f>
        <v>P1901</v>
      </c>
      <c r="G376" s="119">
        <v>0</v>
      </c>
      <c r="H376" s="120" t="str">
        <f>INDEX('KI 2019-20'!F$9:F$383,MATCH($B376,'KI 2019-20'!$B$9:$B$383,0))</f>
        <v>Wychavon</v>
      </c>
      <c r="I376" s="154">
        <f>_xlfn.IFNA(IF($B376=$B$382,0,INDEX('I.Supplementary 2019-20'!N$8:N$191,MATCH($B376,'I.Supplementary 2019-20'!$B$8:$B$191,0))),INDEX('KI 2019-20'!N$9:N$383,MATCH($B376,'KI 2019-20'!$B$9:$B$383,0)))</f>
        <v>0</v>
      </c>
      <c r="J376" s="153">
        <f>_xlfn.IFNA(IF($B376=$B$382,0,INDEX('I.Supplementary 2019-20'!O$8:O$191,MATCH($B376,'I.Supplementary 2019-20'!$B$8:$B$191,0))),INDEX('KI 2019-20'!O$9:O$383,MATCH($B376,'KI 2019-20'!$B$9:$B$383,0)))</f>
        <v>0</v>
      </c>
      <c r="K376" s="153">
        <f>_xlfn.IFNA(IF($B376=$B$382,0,INDEX('I.Supplementary 2019-20'!P$8:P$191,MATCH($B376,'I.Supplementary 2019-20'!$B$8:$B$191,0))),INDEX('KI 2019-20'!P$9:P$383,MATCH($B376,'KI 2019-20'!$B$9:$B$383,0)))</f>
        <v>0</v>
      </c>
      <c r="L376" s="153">
        <f>_xlfn.IFNA(IF($B376=$B$382,0,INDEX('I.Supplementary 2019-20'!Q$8:Q$191,MATCH($B376,'I.Supplementary 2019-20'!$B$8:$B$191,0))),INDEX('KI 2019-20'!Q$9:Q$383,MATCH($B376,'KI 2019-20'!$B$9:$B$383,0)))</f>
        <v>0</v>
      </c>
      <c r="M376" s="155">
        <f>_xlfn.IFNA(IF($B376=$B$382,0,INDEX('I.Supplementary 2019-20'!R$8:R$191,MATCH($B376,'I.Supplementary 2019-20'!$B$8:$B$191,0))),INDEX('KI 2019-20'!R$9:R$383,MATCH($B376,'KI 2019-20'!$B$9:$B$383,0)))</f>
        <v>0</v>
      </c>
      <c r="N376" s="153">
        <f>_xlfn.IFNA(IF($B376=$B$382,0,INDEX('I.Supplementary 2019-20'!S$8:S$191,MATCH($B376,'I.Supplementary 2019-20'!$B$8:$B$191,0))),INDEX('KI 2019-20'!S$9:S$383,MATCH($B376,'KI 2019-20'!$B$9:$B$383,0)))</f>
        <v>0</v>
      </c>
      <c r="O376" s="153">
        <f>_xlfn.IFNA(IF($B376=$B$382,0,INDEX('I.Supplementary 2019-20'!T$8:T$191,MATCH($B376,'I.Supplementary 2019-20'!$B$8:$B$191,0))),INDEX('KI 2019-20'!T$9:T$383,MATCH($B376,'KI 2019-20'!$B$9:$B$383,0)))</f>
        <v>2.6097329358710173</v>
      </c>
      <c r="P376" s="153">
        <f>_xlfn.IFNA(IF($B376=$B$382,0,INDEX('I.Supplementary 2019-20'!U$8:U$191,MATCH($B376,'I.Supplementary 2019-20'!$B$8:$B$191,0))),INDEX('KI 2019-20'!U$9:U$383,MATCH($B376,'KI 2019-20'!$B$9:$B$383,0)))</f>
        <v>0</v>
      </c>
      <c r="Q376" s="153">
        <f>_xlfn.IFNA(IF($B376=$B$382,0,INDEX('I.Supplementary 2019-20'!V$8:V$191,MATCH($B376,'I.Supplementary 2019-20'!$B$8:$B$191,0))),INDEX('KI 2019-20'!V$9:V$383,MATCH($B376,'KI 2019-20'!$B$9:$B$383,0)))</f>
        <v>0</v>
      </c>
      <c r="R376" s="155">
        <f>_xlfn.IFNA(IF($B376=$B$382,0,INDEX('I.Supplementary 2019-20'!W$8:W$191,MATCH($B376,'I.Supplementary 2019-20'!$B$8:$B$191,0))),INDEX('KI 2019-20'!W$9:W$383,MATCH($B376,'KI 2019-20'!$B$9:$B$383,0)))</f>
        <v>0</v>
      </c>
      <c r="S376" s="153">
        <f>_xlfn.IFNA(IF($B376=$B$382,0,INDEX('I.Supplementary 2019-20'!X$8:X$191,MATCH($B376,'I.Supplementary 2019-20'!$B$8:$B$191,0))),INDEX('KI 2019-20'!X$9:X$383,MATCH($B376,'KI 2019-20'!$B$9:$B$383,0)))</f>
        <v>0</v>
      </c>
      <c r="T376" s="153">
        <f>_xlfn.IFNA(IF($B376=$B$382,0,INDEX('I.Supplementary 2019-20'!Y$8:Y$191,MATCH($B376,'I.Supplementary 2019-20'!$B$8:$B$191,0))),INDEX('KI 2019-20'!Y$9:Y$383,MATCH($B376,'KI 2019-20'!$B$9:$B$383,0)))</f>
        <v>2.6097329358710173</v>
      </c>
      <c r="U376" s="153">
        <f>_xlfn.IFNA(IF($B376=$B$382,0,INDEX('I.Supplementary 2019-20'!Z$8:Z$191,MATCH($B376,'I.Supplementary 2019-20'!$B$8:$B$191,0))),INDEX('KI 2019-20'!Z$9:Z$383,MATCH($B376,'KI 2019-20'!$B$9:$B$383,0)))</f>
        <v>0</v>
      </c>
      <c r="V376" s="153">
        <f>_xlfn.IFNA(IF($B376=$B$382,0,INDEX('I.Supplementary 2019-20'!AA$8:AA$191,MATCH($B376,'I.Supplementary 2019-20'!$B$8:$B$191,0))),INDEX('KI 2019-20'!AA$9:AA$383,MATCH($B376,'KI 2019-20'!$B$9:$B$383,0)))</f>
        <v>0</v>
      </c>
      <c r="W376" s="155">
        <f>_xlfn.IFNA(IF($B376=$B$382,0,INDEX('I.Supplementary 2019-20'!AB$8:AB$191,MATCH($B376,'I.Supplementary 2019-20'!$B$8:$B$191,0))),INDEX('KI 2019-20'!AB$9:AB$383,MATCH($B376,'KI 2019-20'!$B$9:$B$383,0)))</f>
        <v>0</v>
      </c>
      <c r="Y376" s="154">
        <f>_xlfn.IFNA(IF($B376=$B$382,0,INDEX('I.Supplementary 2019-20'!$I$8:$I$191,MATCH($B376,'I.Supplementary 2019-20'!$B$8:$B$191,0))),INDEX('KI 2019-20'!$I$9:$I$383,MATCH($B376,'KI 2019-20'!$B$9:$B$383,0)))</f>
        <v>0</v>
      </c>
      <c r="Z376" s="153">
        <f>_xlfn.IFNA(IF($B376=$B$382,0,INDEX('I.Supplementary 2019-20'!$J$8:$J$191,MATCH($B376,'I.Supplementary 2019-20'!$B$8:$B$191,0))),INDEX('KI 2019-20'!$J$9:$J$383,MATCH($B376,'KI 2019-20'!$B$9:$B$383,0)))</f>
        <v>2.6097329358710173</v>
      </c>
      <c r="AA376" s="155">
        <f>_xlfn.IFNA(IF($B376=$B$382,0,INDEX('I.Supplementary 2019-20'!$H$8:$H$191,MATCH($B376,'I.Supplementary 2019-20'!$B$8:$B$191,0))),INDEX('KI 2019-20'!$H$9:$H$383,MATCH($B376,'KI 2019-20'!$B$9:$B$383,0)))</f>
        <v>2.6097329358710173</v>
      </c>
      <c r="AC376" s="156">
        <f>I376*('Other inputs'!$C$6/'Other inputs'!$C$5)</f>
        <v>0</v>
      </c>
      <c r="AD376" s="149">
        <f>IF(B376=$B$35,J376*('Other inputs'!$C$6/'Other inputs'!$C$5)-('Other inputs'!$C$18/1000000),J376*('Other inputs'!$C$6/'Other inputs'!$C$5))</f>
        <v>0</v>
      </c>
      <c r="AE376" s="149">
        <f>K376*('Other inputs'!$C$6/'Other inputs'!$C$5)</f>
        <v>0</v>
      </c>
      <c r="AF376" s="149">
        <f>L376*('Other inputs'!$C$6/'Other inputs'!$C$5)</f>
        <v>0</v>
      </c>
      <c r="AG376" s="188">
        <f>M376*('Other inputs'!$C$6/'Other inputs'!$C$5)</f>
        <v>0</v>
      </c>
      <c r="AH376" s="149">
        <f>N376*('Other inputs'!$C$6/'Other inputs'!$C$5)</f>
        <v>0</v>
      </c>
      <c r="AI376" s="149">
        <f>O376*('Other inputs'!$C$6/'Other inputs'!$C$5)</f>
        <v>2.6522540427691195</v>
      </c>
      <c r="AJ376" s="149">
        <f>P376*('Other inputs'!$C$6/'Other inputs'!$C$5)</f>
        <v>0</v>
      </c>
      <c r="AK376" s="149">
        <f>Q376*('Other inputs'!$C$6/'Other inputs'!$C$5)</f>
        <v>0</v>
      </c>
      <c r="AL376" s="188">
        <f>R376*('Other inputs'!$C$6/'Other inputs'!$C$5)</f>
        <v>0</v>
      </c>
      <c r="AM376" s="156">
        <f t="shared" si="74"/>
        <v>0</v>
      </c>
      <c r="AN376" s="149">
        <f t="shared" si="75"/>
        <v>2.6522540427691195</v>
      </c>
      <c r="AO376" s="149">
        <f t="shared" si="76"/>
        <v>0</v>
      </c>
      <c r="AP376" s="149">
        <f t="shared" si="77"/>
        <v>0</v>
      </c>
      <c r="AQ376" s="188">
        <f t="shared" si="78"/>
        <v>0</v>
      </c>
      <c r="AR376" s="149"/>
      <c r="AS376" s="156">
        <f>IF(D376=$C$171,'Other inputs'!$C$12/1000000,SUM(AC376:AG376))</f>
        <v>0</v>
      </c>
      <c r="AT376" s="200">
        <f>IF(D376=$C$171,$Z$171*('Other inputs'!$C$6/'Other inputs'!$C$5),SUM(AH376:AL376))</f>
        <v>2.6522540427691195</v>
      </c>
      <c r="AU376" s="210">
        <f t="shared" si="79"/>
        <v>2.6522540427691195</v>
      </c>
      <c r="AV376" s="214"/>
      <c r="AW376" s="199">
        <f>IF($G376=1,0,IF($B376=$B$172,AC376*('Other inputs'!$F$6/'Other inputs'!$F$5)-('Other inputs'!$C$28/1000000),AC376*('Other inputs'!$F$6/'Other inputs'!$F$5)))</f>
        <v>0</v>
      </c>
      <c r="AX376" s="200">
        <f>IF($G376=1,0,IF($B376=$B$172,AD376*('Other inputs'!$F$6/'Other inputs'!$F$5)-('Other inputs'!$C$29/1000000),AD376*('Other inputs'!$F$6/'Other inputs'!$F$5)))</f>
        <v>0</v>
      </c>
      <c r="AY376" s="200">
        <f>IF($G376=1,0,AE376*('Other inputs'!$F$6/'Other inputs'!$F$5))</f>
        <v>0</v>
      </c>
      <c r="AZ376" s="200">
        <f>IF($G376=1,0,AF376*('Other inputs'!$F$6/'Other inputs'!$F$5))</f>
        <v>0</v>
      </c>
      <c r="BA376" s="200">
        <f>IF($G376=1,0,AG376*('Other inputs'!$F$6/'Other inputs'!$F$5))</f>
        <v>0</v>
      </c>
      <c r="BB376" s="199">
        <f>IF($G376=1,0,AH376*('Other inputs'!$C$7/'Other inputs'!$C$6))</f>
        <v>0</v>
      </c>
      <c r="BC376" s="200">
        <f>IF($G376=1,0,AI376*('Other inputs'!$C$7/'Other inputs'!$C$6))</f>
        <v>2.6522540427691195</v>
      </c>
      <c r="BD376" s="200">
        <f>IF($G376=1,0,AJ376*('Other inputs'!$C$7/'Other inputs'!$C$6))</f>
        <v>0</v>
      </c>
      <c r="BE376" s="200">
        <f>IF($G376=1,0,AK376*('Other inputs'!$C$7/'Other inputs'!$C$6))</f>
        <v>0</v>
      </c>
      <c r="BF376" s="200">
        <f>IF($G376=1,0,AL376*('Other inputs'!$C$7/'Other inputs'!$C$6))</f>
        <v>0</v>
      </c>
      <c r="BG376" s="199">
        <f t="shared" si="80"/>
        <v>0</v>
      </c>
      <c r="BH376" s="200">
        <f t="shared" si="81"/>
        <v>2.6522540427691195</v>
      </c>
      <c r="BI376" s="200">
        <f t="shared" si="82"/>
        <v>0</v>
      </c>
      <c r="BJ376" s="200">
        <f t="shared" si="83"/>
        <v>0</v>
      </c>
      <c r="BK376" s="210">
        <f t="shared" si="84"/>
        <v>0</v>
      </c>
      <c r="BL376" s="200"/>
      <c r="BM376" s="199">
        <f>IF(D376=C$171,'Other inputs'!$C$13/1000000,SUM(AW376:BA376))</f>
        <v>0</v>
      </c>
      <c r="BN376" s="200">
        <f>IF(B376=$B$171,$AT$171*('Other inputs'!$C$7/'Other inputs'!$C$6),SUM(BB376:BF376))</f>
        <v>2.6522540427691195</v>
      </c>
      <c r="BO376" s="188">
        <f t="shared" si="85"/>
        <v>2.6522540427691195</v>
      </c>
    </row>
    <row r="377" spans="2:67">
      <c r="B377" s="121" t="str">
        <f>'KI 2019-20'!B378</f>
        <v>E0435</v>
      </c>
      <c r="C377" s="160" t="str">
        <f t="shared" si="72"/>
        <v>E0435</v>
      </c>
      <c r="D377" s="160" t="str">
        <f t="shared" si="73"/>
        <v>E0435</v>
      </c>
      <c r="E377" t="str">
        <f>INDEX('KI 2019-20'!D$9:D$383,MATCH($B377,'KI 2019-20'!$B$9:$B$383,0))</f>
        <v>SD</v>
      </c>
      <c r="F377" t="str">
        <f>INDEX('KI 2019-20'!E$9:E$383,MATCH($B377,'KI 2019-20'!$B$9:$B$383,0))</f>
        <v>P1904</v>
      </c>
      <c r="G377" s="119">
        <v>1</v>
      </c>
      <c r="H377" s="120" t="str">
        <f>INDEX('KI 2019-20'!F$9:F$383,MATCH($B377,'KI 2019-20'!$B$9:$B$383,0))</f>
        <v>Wycombe</v>
      </c>
      <c r="I377" s="154">
        <f>_xlfn.IFNA(IF($B377=$B$382,0,INDEX('I.Supplementary 2019-20'!N$8:N$191,MATCH($B377,'I.Supplementary 2019-20'!$B$8:$B$191,0))),INDEX('KI 2019-20'!N$9:N$383,MATCH($B377,'KI 2019-20'!$B$9:$B$383,0)))</f>
        <v>0</v>
      </c>
      <c r="J377" s="153">
        <f>_xlfn.IFNA(IF($B377=$B$382,0,INDEX('I.Supplementary 2019-20'!O$8:O$191,MATCH($B377,'I.Supplementary 2019-20'!$B$8:$B$191,0))),INDEX('KI 2019-20'!O$9:O$383,MATCH($B377,'KI 2019-20'!$B$9:$B$383,0)))</f>
        <v>0</v>
      </c>
      <c r="K377" s="153">
        <f>_xlfn.IFNA(IF($B377=$B$382,0,INDEX('I.Supplementary 2019-20'!P$8:P$191,MATCH($B377,'I.Supplementary 2019-20'!$B$8:$B$191,0))),INDEX('KI 2019-20'!P$9:P$383,MATCH($B377,'KI 2019-20'!$B$9:$B$383,0)))</f>
        <v>0</v>
      </c>
      <c r="L377" s="153">
        <f>_xlfn.IFNA(IF($B377=$B$382,0,INDEX('I.Supplementary 2019-20'!Q$8:Q$191,MATCH($B377,'I.Supplementary 2019-20'!$B$8:$B$191,0))),INDEX('KI 2019-20'!Q$9:Q$383,MATCH($B377,'KI 2019-20'!$B$9:$B$383,0)))</f>
        <v>0</v>
      </c>
      <c r="M377" s="155">
        <f>_xlfn.IFNA(IF($B377=$B$382,0,INDEX('I.Supplementary 2019-20'!R$8:R$191,MATCH($B377,'I.Supplementary 2019-20'!$B$8:$B$191,0))),INDEX('KI 2019-20'!R$9:R$383,MATCH($B377,'KI 2019-20'!$B$9:$B$383,0)))</f>
        <v>0</v>
      </c>
      <c r="N377" s="153">
        <f>_xlfn.IFNA(IF($B377=$B$382,0,INDEX('I.Supplementary 2019-20'!S$8:S$191,MATCH($B377,'I.Supplementary 2019-20'!$B$8:$B$191,0))),INDEX('KI 2019-20'!S$9:S$383,MATCH($B377,'KI 2019-20'!$B$9:$B$383,0)))</f>
        <v>0</v>
      </c>
      <c r="O377" s="153">
        <f>_xlfn.IFNA(IF($B377=$B$382,0,INDEX('I.Supplementary 2019-20'!T$8:T$191,MATCH($B377,'I.Supplementary 2019-20'!$B$8:$B$191,0))),INDEX('KI 2019-20'!T$9:T$383,MATCH($B377,'KI 2019-20'!$B$9:$B$383,0)))</f>
        <v>3.2925739288187454</v>
      </c>
      <c r="P377" s="153">
        <f>_xlfn.IFNA(IF($B377=$B$382,0,INDEX('I.Supplementary 2019-20'!U$8:U$191,MATCH($B377,'I.Supplementary 2019-20'!$B$8:$B$191,0))),INDEX('KI 2019-20'!U$9:U$383,MATCH($B377,'KI 2019-20'!$B$9:$B$383,0)))</f>
        <v>0</v>
      </c>
      <c r="Q377" s="153">
        <f>_xlfn.IFNA(IF($B377=$B$382,0,INDEX('I.Supplementary 2019-20'!V$8:V$191,MATCH($B377,'I.Supplementary 2019-20'!$B$8:$B$191,0))),INDEX('KI 2019-20'!V$9:V$383,MATCH($B377,'KI 2019-20'!$B$9:$B$383,0)))</f>
        <v>0</v>
      </c>
      <c r="R377" s="155">
        <f>_xlfn.IFNA(IF($B377=$B$382,0,INDEX('I.Supplementary 2019-20'!W$8:W$191,MATCH($B377,'I.Supplementary 2019-20'!$B$8:$B$191,0))),INDEX('KI 2019-20'!W$9:W$383,MATCH($B377,'KI 2019-20'!$B$9:$B$383,0)))</f>
        <v>0</v>
      </c>
      <c r="S377" s="153">
        <f>_xlfn.IFNA(IF($B377=$B$382,0,INDEX('I.Supplementary 2019-20'!X$8:X$191,MATCH($B377,'I.Supplementary 2019-20'!$B$8:$B$191,0))),INDEX('KI 2019-20'!X$9:X$383,MATCH($B377,'KI 2019-20'!$B$9:$B$383,0)))</f>
        <v>0</v>
      </c>
      <c r="T377" s="153">
        <f>_xlfn.IFNA(IF($B377=$B$382,0,INDEX('I.Supplementary 2019-20'!Y$8:Y$191,MATCH($B377,'I.Supplementary 2019-20'!$B$8:$B$191,0))),INDEX('KI 2019-20'!Y$9:Y$383,MATCH($B377,'KI 2019-20'!$B$9:$B$383,0)))</f>
        <v>3.2925739288187454</v>
      </c>
      <c r="U377" s="153">
        <f>_xlfn.IFNA(IF($B377=$B$382,0,INDEX('I.Supplementary 2019-20'!Z$8:Z$191,MATCH($B377,'I.Supplementary 2019-20'!$B$8:$B$191,0))),INDEX('KI 2019-20'!Z$9:Z$383,MATCH($B377,'KI 2019-20'!$B$9:$B$383,0)))</f>
        <v>0</v>
      </c>
      <c r="V377" s="153">
        <f>_xlfn.IFNA(IF($B377=$B$382,0,INDEX('I.Supplementary 2019-20'!AA$8:AA$191,MATCH($B377,'I.Supplementary 2019-20'!$B$8:$B$191,0))),INDEX('KI 2019-20'!AA$9:AA$383,MATCH($B377,'KI 2019-20'!$B$9:$B$383,0)))</f>
        <v>0</v>
      </c>
      <c r="W377" s="155">
        <f>_xlfn.IFNA(IF($B377=$B$382,0,INDEX('I.Supplementary 2019-20'!AB$8:AB$191,MATCH($B377,'I.Supplementary 2019-20'!$B$8:$B$191,0))),INDEX('KI 2019-20'!AB$9:AB$383,MATCH($B377,'KI 2019-20'!$B$9:$B$383,0)))</f>
        <v>0</v>
      </c>
      <c r="Y377" s="154">
        <f>_xlfn.IFNA(IF($B377=$B$382,0,INDEX('I.Supplementary 2019-20'!$I$8:$I$191,MATCH($B377,'I.Supplementary 2019-20'!$B$8:$B$191,0))),INDEX('KI 2019-20'!$I$9:$I$383,MATCH($B377,'KI 2019-20'!$B$9:$B$383,0)))</f>
        <v>0</v>
      </c>
      <c r="Z377" s="153">
        <f>_xlfn.IFNA(IF($B377=$B$382,0,INDEX('I.Supplementary 2019-20'!$J$8:$J$191,MATCH($B377,'I.Supplementary 2019-20'!$B$8:$B$191,0))),INDEX('KI 2019-20'!$J$9:$J$383,MATCH($B377,'KI 2019-20'!$B$9:$B$383,0)))</f>
        <v>3.2925739288187454</v>
      </c>
      <c r="AA377" s="155">
        <f>_xlfn.IFNA(IF($B377=$B$382,0,INDEX('I.Supplementary 2019-20'!$H$8:$H$191,MATCH($B377,'I.Supplementary 2019-20'!$B$8:$B$191,0))),INDEX('KI 2019-20'!$H$9:$H$383,MATCH($B377,'KI 2019-20'!$B$9:$B$383,0)))</f>
        <v>3.2925739288187454</v>
      </c>
      <c r="AC377" s="156">
        <f>I377*('Other inputs'!$C$6/'Other inputs'!$C$5)</f>
        <v>0</v>
      </c>
      <c r="AD377" s="149">
        <f>IF(B377=$B$35,J377*('Other inputs'!$C$6/'Other inputs'!$C$5)-('Other inputs'!$C$18/1000000),J377*('Other inputs'!$C$6/'Other inputs'!$C$5))</f>
        <v>0</v>
      </c>
      <c r="AE377" s="149">
        <f>K377*('Other inputs'!$C$6/'Other inputs'!$C$5)</f>
        <v>0</v>
      </c>
      <c r="AF377" s="149">
        <f>L377*('Other inputs'!$C$6/'Other inputs'!$C$5)</f>
        <v>0</v>
      </c>
      <c r="AG377" s="188">
        <f>M377*('Other inputs'!$C$6/'Other inputs'!$C$5)</f>
        <v>0</v>
      </c>
      <c r="AH377" s="149">
        <f>N377*('Other inputs'!$C$6/'Other inputs'!$C$5)</f>
        <v>0</v>
      </c>
      <c r="AI377" s="149">
        <f>O377*('Other inputs'!$C$6/'Other inputs'!$C$5)</f>
        <v>3.3462207545428799</v>
      </c>
      <c r="AJ377" s="149">
        <f>P377*('Other inputs'!$C$6/'Other inputs'!$C$5)</f>
        <v>0</v>
      </c>
      <c r="AK377" s="149">
        <f>Q377*('Other inputs'!$C$6/'Other inputs'!$C$5)</f>
        <v>0</v>
      </c>
      <c r="AL377" s="188">
        <f>R377*('Other inputs'!$C$6/'Other inputs'!$C$5)</f>
        <v>0</v>
      </c>
      <c r="AM377" s="156">
        <f t="shared" si="74"/>
        <v>0</v>
      </c>
      <c r="AN377" s="149">
        <f t="shared" si="75"/>
        <v>3.3462207545428799</v>
      </c>
      <c r="AO377" s="149">
        <f t="shared" si="76"/>
        <v>0</v>
      </c>
      <c r="AP377" s="149">
        <f t="shared" si="77"/>
        <v>0</v>
      </c>
      <c r="AQ377" s="188">
        <f t="shared" si="78"/>
        <v>0</v>
      </c>
      <c r="AR377" s="193"/>
      <c r="AS377" s="156">
        <f>IF(D377=$C$171,'Other inputs'!$C$12/1000000,SUM(AC377:AG377))</f>
        <v>0</v>
      </c>
      <c r="AT377" s="200">
        <f>IF(D377=$C$171,$Z$171*('Other inputs'!$C$6/'Other inputs'!$C$5),SUM(AH377:AL377))</f>
        <v>3.3462207545428799</v>
      </c>
      <c r="AU377" s="210">
        <f t="shared" si="79"/>
        <v>3.3462207545428799</v>
      </c>
      <c r="AV377" s="214"/>
      <c r="AW377" s="199">
        <f>IF($G377=1,0,IF($B377=$B$172,AC377*('Other inputs'!$F$6/'Other inputs'!$F$5)-('Other inputs'!$C$28/1000000),AC377*('Other inputs'!$F$6/'Other inputs'!$F$5)))</f>
        <v>0</v>
      </c>
      <c r="AX377" s="200">
        <f>IF($G377=1,0,IF($B377=$B$172,AD377*('Other inputs'!$F$6/'Other inputs'!$F$5)-('Other inputs'!$C$29/1000000),AD377*('Other inputs'!$F$6/'Other inputs'!$F$5)))</f>
        <v>0</v>
      </c>
      <c r="AY377" s="200">
        <f>IF($G377=1,0,AE377*('Other inputs'!$F$6/'Other inputs'!$F$5))</f>
        <v>0</v>
      </c>
      <c r="AZ377" s="200">
        <f>IF($G377=1,0,AF377*('Other inputs'!$F$6/'Other inputs'!$F$5))</f>
        <v>0</v>
      </c>
      <c r="BA377" s="200">
        <f>IF($G377=1,0,AG377*('Other inputs'!$F$6/'Other inputs'!$F$5))</f>
        <v>0</v>
      </c>
      <c r="BB377" s="199">
        <f>IF($G377=1,0,AH377*('Other inputs'!$C$7/'Other inputs'!$C$6))</f>
        <v>0</v>
      </c>
      <c r="BC377" s="200">
        <f>IF($G377=1,0,AI377*('Other inputs'!$C$7/'Other inputs'!$C$6))</f>
        <v>0</v>
      </c>
      <c r="BD377" s="200">
        <f>IF($G377=1,0,AJ377*('Other inputs'!$C$7/'Other inputs'!$C$6))</f>
        <v>0</v>
      </c>
      <c r="BE377" s="200">
        <f>IF($G377=1,0,AK377*('Other inputs'!$C$7/'Other inputs'!$C$6))</f>
        <v>0</v>
      </c>
      <c r="BF377" s="200">
        <f>IF($G377=1,0,AL377*('Other inputs'!$C$7/'Other inputs'!$C$6))</f>
        <v>0</v>
      </c>
      <c r="BG377" s="199">
        <f t="shared" si="80"/>
        <v>0</v>
      </c>
      <c r="BH377" s="200">
        <f t="shared" si="81"/>
        <v>0</v>
      </c>
      <c r="BI377" s="200">
        <f t="shared" si="82"/>
        <v>0</v>
      </c>
      <c r="BJ377" s="200">
        <f t="shared" si="83"/>
        <v>0</v>
      </c>
      <c r="BK377" s="210">
        <f t="shared" si="84"/>
        <v>0</v>
      </c>
      <c r="BL377" s="200"/>
      <c r="BM377" s="199">
        <f>IF(D377=C$171,'Other inputs'!$C$13/1000000,SUM(AW377:BA377))</f>
        <v>0</v>
      </c>
      <c r="BN377" s="200">
        <f>IF(B377=$B$171,$AT$171*('Other inputs'!$C$7/'Other inputs'!$C$6),SUM(BB377:BF377))</f>
        <v>0</v>
      </c>
      <c r="BO377" s="188">
        <f t="shared" si="85"/>
        <v>0</v>
      </c>
    </row>
    <row r="378" spans="2:67">
      <c r="B378" s="121" t="str">
        <f>'KI 2019-20'!B379</f>
        <v>E2344</v>
      </c>
      <c r="C378" s="160" t="str">
        <f t="shared" si="72"/>
        <v>E2344</v>
      </c>
      <c r="D378" s="160" t="str">
        <f t="shared" si="73"/>
        <v>E2344</v>
      </c>
      <c r="E378" t="str">
        <f>INDEX('KI 2019-20'!D$9:D$383,MATCH($B378,'KI 2019-20'!$B$9:$B$383,0))</f>
        <v>SD</v>
      </c>
      <c r="F378" t="str">
        <f>INDEX('KI 2019-20'!E$9:E$383,MATCH($B378,'KI 2019-20'!$B$9:$B$383,0))</f>
        <v>P1909</v>
      </c>
      <c r="G378" s="119">
        <v>0</v>
      </c>
      <c r="H378" s="120" t="str">
        <f>INDEX('KI 2019-20'!F$9:F$383,MATCH($B378,'KI 2019-20'!$B$9:$B$383,0))</f>
        <v>Wyre</v>
      </c>
      <c r="I378" s="154">
        <f>_xlfn.IFNA(IF($B378=$B$382,0,INDEX('I.Supplementary 2019-20'!N$8:N$191,MATCH($B378,'I.Supplementary 2019-20'!$B$8:$B$191,0))),INDEX('KI 2019-20'!N$9:N$383,MATCH($B378,'KI 2019-20'!$B$9:$B$383,0)))</f>
        <v>0</v>
      </c>
      <c r="J378" s="153">
        <f>_xlfn.IFNA(IF($B378=$B$382,0,INDEX('I.Supplementary 2019-20'!O$8:O$191,MATCH($B378,'I.Supplementary 2019-20'!$B$8:$B$191,0))),INDEX('KI 2019-20'!O$9:O$383,MATCH($B378,'KI 2019-20'!$B$9:$B$383,0)))</f>
        <v>0</v>
      </c>
      <c r="K378" s="153">
        <f>_xlfn.IFNA(IF($B378=$B$382,0,INDEX('I.Supplementary 2019-20'!P$8:P$191,MATCH($B378,'I.Supplementary 2019-20'!$B$8:$B$191,0))),INDEX('KI 2019-20'!P$9:P$383,MATCH($B378,'KI 2019-20'!$B$9:$B$383,0)))</f>
        <v>0</v>
      </c>
      <c r="L378" s="153">
        <f>_xlfn.IFNA(IF($B378=$B$382,0,INDEX('I.Supplementary 2019-20'!Q$8:Q$191,MATCH($B378,'I.Supplementary 2019-20'!$B$8:$B$191,0))),INDEX('KI 2019-20'!Q$9:Q$383,MATCH($B378,'KI 2019-20'!$B$9:$B$383,0)))</f>
        <v>0</v>
      </c>
      <c r="M378" s="155">
        <f>_xlfn.IFNA(IF($B378=$B$382,0,INDEX('I.Supplementary 2019-20'!R$8:R$191,MATCH($B378,'I.Supplementary 2019-20'!$B$8:$B$191,0))),INDEX('KI 2019-20'!R$9:R$383,MATCH($B378,'KI 2019-20'!$B$9:$B$383,0)))</f>
        <v>0</v>
      </c>
      <c r="N378" s="153">
        <f>_xlfn.IFNA(IF($B378=$B$382,0,INDEX('I.Supplementary 2019-20'!S$8:S$191,MATCH($B378,'I.Supplementary 2019-20'!$B$8:$B$191,0))),INDEX('KI 2019-20'!S$9:S$383,MATCH($B378,'KI 2019-20'!$B$9:$B$383,0)))</f>
        <v>0</v>
      </c>
      <c r="O378" s="153">
        <f>_xlfn.IFNA(IF($B378=$B$382,0,INDEX('I.Supplementary 2019-20'!T$8:T$191,MATCH($B378,'I.Supplementary 2019-20'!$B$8:$B$191,0))),INDEX('KI 2019-20'!T$9:T$383,MATCH($B378,'KI 2019-20'!$B$9:$B$383,0)))</f>
        <v>3.3546063235610677</v>
      </c>
      <c r="P378" s="153">
        <f>_xlfn.IFNA(IF($B378=$B$382,0,INDEX('I.Supplementary 2019-20'!U$8:U$191,MATCH($B378,'I.Supplementary 2019-20'!$B$8:$B$191,0))),INDEX('KI 2019-20'!U$9:U$383,MATCH($B378,'KI 2019-20'!$B$9:$B$383,0)))</f>
        <v>0</v>
      </c>
      <c r="Q378" s="153">
        <f>_xlfn.IFNA(IF($B378=$B$382,0,INDEX('I.Supplementary 2019-20'!V$8:V$191,MATCH($B378,'I.Supplementary 2019-20'!$B$8:$B$191,0))),INDEX('KI 2019-20'!V$9:V$383,MATCH($B378,'KI 2019-20'!$B$9:$B$383,0)))</f>
        <v>0</v>
      </c>
      <c r="R378" s="155">
        <f>_xlfn.IFNA(IF($B378=$B$382,0,INDEX('I.Supplementary 2019-20'!W$8:W$191,MATCH($B378,'I.Supplementary 2019-20'!$B$8:$B$191,0))),INDEX('KI 2019-20'!W$9:W$383,MATCH($B378,'KI 2019-20'!$B$9:$B$383,0)))</f>
        <v>0</v>
      </c>
      <c r="S378" s="153">
        <f>_xlfn.IFNA(IF($B378=$B$382,0,INDEX('I.Supplementary 2019-20'!X$8:X$191,MATCH($B378,'I.Supplementary 2019-20'!$B$8:$B$191,0))),INDEX('KI 2019-20'!X$9:X$383,MATCH($B378,'KI 2019-20'!$B$9:$B$383,0)))</f>
        <v>0</v>
      </c>
      <c r="T378" s="153">
        <f>_xlfn.IFNA(IF($B378=$B$382,0,INDEX('I.Supplementary 2019-20'!Y$8:Y$191,MATCH($B378,'I.Supplementary 2019-20'!$B$8:$B$191,0))),INDEX('KI 2019-20'!Y$9:Y$383,MATCH($B378,'KI 2019-20'!$B$9:$B$383,0)))</f>
        <v>3.3546063235610677</v>
      </c>
      <c r="U378" s="153">
        <f>_xlfn.IFNA(IF($B378=$B$382,0,INDEX('I.Supplementary 2019-20'!Z$8:Z$191,MATCH($B378,'I.Supplementary 2019-20'!$B$8:$B$191,0))),INDEX('KI 2019-20'!Z$9:Z$383,MATCH($B378,'KI 2019-20'!$B$9:$B$383,0)))</f>
        <v>0</v>
      </c>
      <c r="V378" s="153">
        <f>_xlfn.IFNA(IF($B378=$B$382,0,INDEX('I.Supplementary 2019-20'!AA$8:AA$191,MATCH($B378,'I.Supplementary 2019-20'!$B$8:$B$191,0))),INDEX('KI 2019-20'!AA$9:AA$383,MATCH($B378,'KI 2019-20'!$B$9:$B$383,0)))</f>
        <v>0</v>
      </c>
      <c r="W378" s="155">
        <f>_xlfn.IFNA(IF($B378=$B$382,0,INDEX('I.Supplementary 2019-20'!AB$8:AB$191,MATCH($B378,'I.Supplementary 2019-20'!$B$8:$B$191,0))),INDEX('KI 2019-20'!AB$9:AB$383,MATCH($B378,'KI 2019-20'!$B$9:$B$383,0)))</f>
        <v>0</v>
      </c>
      <c r="Y378" s="154">
        <f>_xlfn.IFNA(IF($B378=$B$382,0,INDEX('I.Supplementary 2019-20'!$I$8:$I$191,MATCH($B378,'I.Supplementary 2019-20'!$B$8:$B$191,0))),INDEX('KI 2019-20'!$I$9:$I$383,MATCH($B378,'KI 2019-20'!$B$9:$B$383,0)))</f>
        <v>0</v>
      </c>
      <c r="Z378" s="153">
        <f>_xlfn.IFNA(IF($B378=$B$382,0,INDEX('I.Supplementary 2019-20'!$J$8:$J$191,MATCH($B378,'I.Supplementary 2019-20'!$B$8:$B$191,0))),INDEX('KI 2019-20'!$J$9:$J$383,MATCH($B378,'KI 2019-20'!$B$9:$B$383,0)))</f>
        <v>3.3546063235610677</v>
      </c>
      <c r="AA378" s="155">
        <f>_xlfn.IFNA(IF($B378=$B$382,0,INDEX('I.Supplementary 2019-20'!$H$8:$H$191,MATCH($B378,'I.Supplementary 2019-20'!$B$8:$B$191,0))),INDEX('KI 2019-20'!$H$9:$H$383,MATCH($B378,'KI 2019-20'!$B$9:$B$383,0)))</f>
        <v>3.3546063235610677</v>
      </c>
      <c r="AC378" s="156">
        <f>I378*('Other inputs'!$C$6/'Other inputs'!$C$5)</f>
        <v>0</v>
      </c>
      <c r="AD378" s="149">
        <f>IF(B378=$B$35,J378*('Other inputs'!$C$6/'Other inputs'!$C$5)-('Other inputs'!$C$18/1000000),J378*('Other inputs'!$C$6/'Other inputs'!$C$5))</f>
        <v>0</v>
      </c>
      <c r="AE378" s="149">
        <f>K378*('Other inputs'!$C$6/'Other inputs'!$C$5)</f>
        <v>0</v>
      </c>
      <c r="AF378" s="149">
        <f>L378*('Other inputs'!$C$6/'Other inputs'!$C$5)</f>
        <v>0</v>
      </c>
      <c r="AG378" s="188">
        <f>M378*('Other inputs'!$C$6/'Other inputs'!$C$5)</f>
        <v>0</v>
      </c>
      <c r="AH378" s="149">
        <f>N378*('Other inputs'!$C$6/'Other inputs'!$C$5)</f>
        <v>0</v>
      </c>
      <c r="AI378" s="149">
        <f>O378*('Other inputs'!$C$6/'Other inputs'!$C$5)</f>
        <v>3.4092638604011665</v>
      </c>
      <c r="AJ378" s="149">
        <f>P378*('Other inputs'!$C$6/'Other inputs'!$C$5)</f>
        <v>0</v>
      </c>
      <c r="AK378" s="149">
        <f>Q378*('Other inputs'!$C$6/'Other inputs'!$C$5)</f>
        <v>0</v>
      </c>
      <c r="AL378" s="188">
        <f>R378*('Other inputs'!$C$6/'Other inputs'!$C$5)</f>
        <v>0</v>
      </c>
      <c r="AM378" s="156">
        <f t="shared" si="74"/>
        <v>0</v>
      </c>
      <c r="AN378" s="149">
        <f t="shared" si="75"/>
        <v>3.4092638604011665</v>
      </c>
      <c r="AO378" s="149">
        <f t="shared" si="76"/>
        <v>0</v>
      </c>
      <c r="AP378" s="149">
        <f t="shared" si="77"/>
        <v>0</v>
      </c>
      <c r="AQ378" s="188">
        <f t="shared" si="78"/>
        <v>0</v>
      </c>
      <c r="AR378" s="149"/>
      <c r="AS378" s="156">
        <f>IF(D378=$C$171,'Other inputs'!$C$12/1000000,SUM(AC378:AG378))</f>
        <v>0</v>
      </c>
      <c r="AT378" s="200">
        <f>IF(D378=$C$171,$Z$171*('Other inputs'!$C$6/'Other inputs'!$C$5),SUM(AH378:AL378))</f>
        <v>3.4092638604011665</v>
      </c>
      <c r="AU378" s="210">
        <f t="shared" si="79"/>
        <v>3.4092638604011665</v>
      </c>
      <c r="AV378" s="214"/>
      <c r="AW378" s="199">
        <f>IF($G378=1,0,IF($B378=$B$172,AC378*('Other inputs'!$F$6/'Other inputs'!$F$5)-('Other inputs'!$C$28/1000000),AC378*('Other inputs'!$F$6/'Other inputs'!$F$5)))</f>
        <v>0</v>
      </c>
      <c r="AX378" s="200">
        <f>IF($G378=1,0,IF($B378=$B$172,AD378*('Other inputs'!$F$6/'Other inputs'!$F$5)-('Other inputs'!$C$29/1000000),AD378*('Other inputs'!$F$6/'Other inputs'!$F$5)))</f>
        <v>0</v>
      </c>
      <c r="AY378" s="200">
        <f>IF($G378=1,0,AE378*('Other inputs'!$F$6/'Other inputs'!$F$5))</f>
        <v>0</v>
      </c>
      <c r="AZ378" s="200">
        <f>IF($G378=1,0,AF378*('Other inputs'!$F$6/'Other inputs'!$F$5))</f>
        <v>0</v>
      </c>
      <c r="BA378" s="200">
        <f>IF($G378=1,0,AG378*('Other inputs'!$F$6/'Other inputs'!$F$5))</f>
        <v>0</v>
      </c>
      <c r="BB378" s="199">
        <f>IF($G378=1,0,AH378*('Other inputs'!$C$7/'Other inputs'!$C$6))</f>
        <v>0</v>
      </c>
      <c r="BC378" s="200">
        <f>IF($G378=1,0,AI378*('Other inputs'!$C$7/'Other inputs'!$C$6))</f>
        <v>3.4092638604011665</v>
      </c>
      <c r="BD378" s="200">
        <f>IF($G378=1,0,AJ378*('Other inputs'!$C$7/'Other inputs'!$C$6))</f>
        <v>0</v>
      </c>
      <c r="BE378" s="200">
        <f>IF($G378=1,0,AK378*('Other inputs'!$C$7/'Other inputs'!$C$6))</f>
        <v>0</v>
      </c>
      <c r="BF378" s="200">
        <f>IF($G378=1,0,AL378*('Other inputs'!$C$7/'Other inputs'!$C$6))</f>
        <v>0</v>
      </c>
      <c r="BG378" s="199">
        <f t="shared" si="80"/>
        <v>0</v>
      </c>
      <c r="BH378" s="200">
        <f t="shared" si="81"/>
        <v>3.4092638604011665</v>
      </c>
      <c r="BI378" s="200">
        <f t="shared" si="82"/>
        <v>0</v>
      </c>
      <c r="BJ378" s="200">
        <f t="shared" si="83"/>
        <v>0</v>
      </c>
      <c r="BK378" s="210">
        <f t="shared" si="84"/>
        <v>0</v>
      </c>
      <c r="BL378" s="200"/>
      <c r="BM378" s="199">
        <f>IF(D378=C$171,'Other inputs'!$C$13/1000000,SUM(AW378:BA378))</f>
        <v>0</v>
      </c>
      <c r="BN378" s="200">
        <f>IF(B378=$B$171,$AT$171*('Other inputs'!$C$7/'Other inputs'!$C$6),SUM(BB378:BF378))</f>
        <v>3.4092638604011665</v>
      </c>
      <c r="BO378" s="188">
        <f t="shared" si="85"/>
        <v>3.4092638604011665</v>
      </c>
    </row>
    <row r="379" spans="2:67">
      <c r="B379" s="121" t="str">
        <f>'KI 2019-20'!B380</f>
        <v>E1839</v>
      </c>
      <c r="C379" s="160" t="str">
        <f t="shared" si="72"/>
        <v>E1839</v>
      </c>
      <c r="D379" s="160" t="str">
        <f t="shared" si="73"/>
        <v>E1839</v>
      </c>
      <c r="E379" t="str">
        <f>INDEX('KI 2019-20'!D$9:D$383,MATCH($B379,'KI 2019-20'!$B$9:$B$383,0))</f>
        <v>SD</v>
      </c>
      <c r="F379" t="str">
        <f>INDEX('KI 2019-20'!E$9:E$383,MATCH($B379,'KI 2019-20'!$B$9:$B$383,0))</f>
        <v>P1901</v>
      </c>
      <c r="G379" s="119">
        <v>0</v>
      </c>
      <c r="H379" s="120" t="str">
        <f>INDEX('KI 2019-20'!F$9:F$383,MATCH($B379,'KI 2019-20'!$B$9:$B$383,0))</f>
        <v>Wyre Forest</v>
      </c>
      <c r="I379" s="154">
        <f>_xlfn.IFNA(IF($B379=$B$382,0,INDEX('I.Supplementary 2019-20'!N$8:N$191,MATCH($B379,'I.Supplementary 2019-20'!$B$8:$B$191,0))),INDEX('KI 2019-20'!N$9:N$383,MATCH($B379,'KI 2019-20'!$B$9:$B$383,0)))</f>
        <v>0</v>
      </c>
      <c r="J379" s="153">
        <f>_xlfn.IFNA(IF($B379=$B$382,0,INDEX('I.Supplementary 2019-20'!O$8:O$191,MATCH($B379,'I.Supplementary 2019-20'!$B$8:$B$191,0))),INDEX('KI 2019-20'!O$9:O$383,MATCH($B379,'KI 2019-20'!$B$9:$B$383,0)))</f>
        <v>0</v>
      </c>
      <c r="K379" s="153">
        <f>_xlfn.IFNA(IF($B379=$B$382,0,INDEX('I.Supplementary 2019-20'!P$8:P$191,MATCH($B379,'I.Supplementary 2019-20'!$B$8:$B$191,0))),INDEX('KI 2019-20'!P$9:P$383,MATCH($B379,'KI 2019-20'!$B$9:$B$383,0)))</f>
        <v>0</v>
      </c>
      <c r="L379" s="153">
        <f>_xlfn.IFNA(IF($B379=$B$382,0,INDEX('I.Supplementary 2019-20'!Q$8:Q$191,MATCH($B379,'I.Supplementary 2019-20'!$B$8:$B$191,0))),INDEX('KI 2019-20'!Q$9:Q$383,MATCH($B379,'KI 2019-20'!$B$9:$B$383,0)))</f>
        <v>0</v>
      </c>
      <c r="M379" s="155">
        <f>_xlfn.IFNA(IF($B379=$B$382,0,INDEX('I.Supplementary 2019-20'!R$8:R$191,MATCH($B379,'I.Supplementary 2019-20'!$B$8:$B$191,0))),INDEX('KI 2019-20'!R$9:R$383,MATCH($B379,'KI 2019-20'!$B$9:$B$383,0)))</f>
        <v>0</v>
      </c>
      <c r="N379" s="153">
        <f>_xlfn.IFNA(IF($B379=$B$382,0,INDEX('I.Supplementary 2019-20'!S$8:S$191,MATCH($B379,'I.Supplementary 2019-20'!$B$8:$B$191,0))),INDEX('KI 2019-20'!S$9:S$383,MATCH($B379,'KI 2019-20'!$B$9:$B$383,0)))</f>
        <v>0</v>
      </c>
      <c r="O379" s="153">
        <f>_xlfn.IFNA(IF($B379=$B$382,0,INDEX('I.Supplementary 2019-20'!T$8:T$191,MATCH($B379,'I.Supplementary 2019-20'!$B$8:$B$191,0))),INDEX('KI 2019-20'!T$9:T$383,MATCH($B379,'KI 2019-20'!$B$9:$B$383,0)))</f>
        <v>2.7976287533693971</v>
      </c>
      <c r="P379" s="153">
        <f>_xlfn.IFNA(IF($B379=$B$382,0,INDEX('I.Supplementary 2019-20'!U$8:U$191,MATCH($B379,'I.Supplementary 2019-20'!$B$8:$B$191,0))),INDEX('KI 2019-20'!U$9:U$383,MATCH($B379,'KI 2019-20'!$B$9:$B$383,0)))</f>
        <v>0</v>
      </c>
      <c r="Q379" s="153">
        <f>_xlfn.IFNA(IF($B379=$B$382,0,INDEX('I.Supplementary 2019-20'!V$8:V$191,MATCH($B379,'I.Supplementary 2019-20'!$B$8:$B$191,0))),INDEX('KI 2019-20'!V$9:V$383,MATCH($B379,'KI 2019-20'!$B$9:$B$383,0)))</f>
        <v>0</v>
      </c>
      <c r="R379" s="155">
        <f>_xlfn.IFNA(IF($B379=$B$382,0,INDEX('I.Supplementary 2019-20'!W$8:W$191,MATCH($B379,'I.Supplementary 2019-20'!$B$8:$B$191,0))),INDEX('KI 2019-20'!W$9:W$383,MATCH($B379,'KI 2019-20'!$B$9:$B$383,0)))</f>
        <v>0</v>
      </c>
      <c r="S379" s="153">
        <f>_xlfn.IFNA(IF($B379=$B$382,0,INDEX('I.Supplementary 2019-20'!X$8:X$191,MATCH($B379,'I.Supplementary 2019-20'!$B$8:$B$191,0))),INDEX('KI 2019-20'!X$9:X$383,MATCH($B379,'KI 2019-20'!$B$9:$B$383,0)))</f>
        <v>0</v>
      </c>
      <c r="T379" s="153">
        <f>_xlfn.IFNA(IF($B379=$B$382,0,INDEX('I.Supplementary 2019-20'!Y$8:Y$191,MATCH($B379,'I.Supplementary 2019-20'!$B$8:$B$191,0))),INDEX('KI 2019-20'!Y$9:Y$383,MATCH($B379,'KI 2019-20'!$B$9:$B$383,0)))</f>
        <v>2.7976287533693971</v>
      </c>
      <c r="U379" s="153">
        <f>_xlfn.IFNA(IF($B379=$B$382,0,INDEX('I.Supplementary 2019-20'!Z$8:Z$191,MATCH($B379,'I.Supplementary 2019-20'!$B$8:$B$191,0))),INDEX('KI 2019-20'!Z$9:Z$383,MATCH($B379,'KI 2019-20'!$B$9:$B$383,0)))</f>
        <v>0</v>
      </c>
      <c r="V379" s="153">
        <f>_xlfn.IFNA(IF($B379=$B$382,0,INDEX('I.Supplementary 2019-20'!AA$8:AA$191,MATCH($B379,'I.Supplementary 2019-20'!$B$8:$B$191,0))),INDEX('KI 2019-20'!AA$9:AA$383,MATCH($B379,'KI 2019-20'!$B$9:$B$383,0)))</f>
        <v>0</v>
      </c>
      <c r="W379" s="155">
        <f>_xlfn.IFNA(IF($B379=$B$382,0,INDEX('I.Supplementary 2019-20'!AB$8:AB$191,MATCH($B379,'I.Supplementary 2019-20'!$B$8:$B$191,0))),INDEX('KI 2019-20'!AB$9:AB$383,MATCH($B379,'KI 2019-20'!$B$9:$B$383,0)))</f>
        <v>0</v>
      </c>
      <c r="Y379" s="154">
        <f>_xlfn.IFNA(IF($B379=$B$382,0,INDEX('I.Supplementary 2019-20'!$I$8:$I$191,MATCH($B379,'I.Supplementary 2019-20'!$B$8:$B$191,0))),INDEX('KI 2019-20'!$I$9:$I$383,MATCH($B379,'KI 2019-20'!$B$9:$B$383,0)))</f>
        <v>0</v>
      </c>
      <c r="Z379" s="153">
        <f>_xlfn.IFNA(IF($B379=$B$382,0,INDEX('I.Supplementary 2019-20'!$J$8:$J$191,MATCH($B379,'I.Supplementary 2019-20'!$B$8:$B$191,0))),INDEX('KI 2019-20'!$J$9:$J$383,MATCH($B379,'KI 2019-20'!$B$9:$B$383,0)))</f>
        <v>2.7976287533693971</v>
      </c>
      <c r="AA379" s="155">
        <f>_xlfn.IFNA(IF($B379=$B$382,0,INDEX('I.Supplementary 2019-20'!$H$8:$H$191,MATCH($B379,'I.Supplementary 2019-20'!$B$8:$B$191,0))),INDEX('KI 2019-20'!$H$9:$H$383,MATCH($B379,'KI 2019-20'!$B$9:$B$383,0)))</f>
        <v>2.7976287533693971</v>
      </c>
      <c r="AC379" s="156">
        <f>I379*('Other inputs'!$C$6/'Other inputs'!$C$5)</f>
        <v>0</v>
      </c>
      <c r="AD379" s="149">
        <f>IF(B379=$B$35,J379*('Other inputs'!$C$6/'Other inputs'!$C$5)-('Other inputs'!$C$18/1000000),J379*('Other inputs'!$C$6/'Other inputs'!$C$5))</f>
        <v>0</v>
      </c>
      <c r="AE379" s="149">
        <f>K379*('Other inputs'!$C$6/'Other inputs'!$C$5)</f>
        <v>0</v>
      </c>
      <c r="AF379" s="149">
        <f>L379*('Other inputs'!$C$6/'Other inputs'!$C$5)</f>
        <v>0</v>
      </c>
      <c r="AG379" s="188">
        <f>M379*('Other inputs'!$C$6/'Other inputs'!$C$5)</f>
        <v>0</v>
      </c>
      <c r="AH379" s="149">
        <f>N379*('Other inputs'!$C$6/'Other inputs'!$C$5)</f>
        <v>0</v>
      </c>
      <c r="AI379" s="149">
        <f>O379*('Other inputs'!$C$6/'Other inputs'!$C$5)</f>
        <v>2.843211299249143</v>
      </c>
      <c r="AJ379" s="149">
        <f>P379*('Other inputs'!$C$6/'Other inputs'!$C$5)</f>
        <v>0</v>
      </c>
      <c r="AK379" s="149">
        <f>Q379*('Other inputs'!$C$6/'Other inputs'!$C$5)</f>
        <v>0</v>
      </c>
      <c r="AL379" s="188">
        <f>R379*('Other inputs'!$C$6/'Other inputs'!$C$5)</f>
        <v>0</v>
      </c>
      <c r="AM379" s="156">
        <f t="shared" si="74"/>
        <v>0</v>
      </c>
      <c r="AN379" s="149">
        <f t="shared" si="75"/>
        <v>2.843211299249143</v>
      </c>
      <c r="AO379" s="149">
        <f t="shared" si="76"/>
        <v>0</v>
      </c>
      <c r="AP379" s="149">
        <f t="shared" si="77"/>
        <v>0</v>
      </c>
      <c r="AQ379" s="188">
        <f t="shared" si="78"/>
        <v>0</v>
      </c>
      <c r="AR379" s="149"/>
      <c r="AS379" s="156">
        <f>IF(D379=$C$171,'Other inputs'!$C$12/1000000,SUM(AC379:AG379))</f>
        <v>0</v>
      </c>
      <c r="AT379" s="200">
        <f>IF(D379=$C$171,$Z$171*('Other inputs'!$C$6/'Other inputs'!$C$5),SUM(AH379:AL379))</f>
        <v>2.843211299249143</v>
      </c>
      <c r="AU379" s="210">
        <f t="shared" si="79"/>
        <v>2.843211299249143</v>
      </c>
      <c r="AV379" s="214"/>
      <c r="AW379" s="199">
        <f>IF($G379=1,0,IF($B379=$B$172,AC379*('Other inputs'!$F$6/'Other inputs'!$F$5)-('Other inputs'!$C$28/1000000),AC379*('Other inputs'!$F$6/'Other inputs'!$F$5)))</f>
        <v>0</v>
      </c>
      <c r="AX379" s="200">
        <f>IF($G379=1,0,IF($B379=$B$172,AD379*('Other inputs'!$F$6/'Other inputs'!$F$5)-('Other inputs'!$C$29/1000000),AD379*('Other inputs'!$F$6/'Other inputs'!$F$5)))</f>
        <v>0</v>
      </c>
      <c r="AY379" s="200">
        <f>IF($G379=1,0,AE379*('Other inputs'!$F$6/'Other inputs'!$F$5))</f>
        <v>0</v>
      </c>
      <c r="AZ379" s="200">
        <f>IF($G379=1,0,AF379*('Other inputs'!$F$6/'Other inputs'!$F$5))</f>
        <v>0</v>
      </c>
      <c r="BA379" s="200">
        <f>IF($G379=1,0,AG379*('Other inputs'!$F$6/'Other inputs'!$F$5))</f>
        <v>0</v>
      </c>
      <c r="BB379" s="199">
        <f>IF($G379=1,0,AH379*('Other inputs'!$C$7/'Other inputs'!$C$6))</f>
        <v>0</v>
      </c>
      <c r="BC379" s="200">
        <f>IF($G379=1,0,AI379*('Other inputs'!$C$7/'Other inputs'!$C$6))</f>
        <v>2.843211299249143</v>
      </c>
      <c r="BD379" s="200">
        <f>IF($G379=1,0,AJ379*('Other inputs'!$C$7/'Other inputs'!$C$6))</f>
        <v>0</v>
      </c>
      <c r="BE379" s="200">
        <f>IF($G379=1,0,AK379*('Other inputs'!$C$7/'Other inputs'!$C$6))</f>
        <v>0</v>
      </c>
      <c r="BF379" s="200">
        <f>IF($G379=1,0,AL379*('Other inputs'!$C$7/'Other inputs'!$C$6))</f>
        <v>0</v>
      </c>
      <c r="BG379" s="199">
        <f t="shared" si="80"/>
        <v>0</v>
      </c>
      <c r="BH379" s="200">
        <f t="shared" si="81"/>
        <v>2.843211299249143</v>
      </c>
      <c r="BI379" s="200">
        <f t="shared" si="82"/>
        <v>0</v>
      </c>
      <c r="BJ379" s="200">
        <f t="shared" si="83"/>
        <v>0</v>
      </c>
      <c r="BK379" s="210">
        <f t="shared" si="84"/>
        <v>0</v>
      </c>
      <c r="BL379" s="200"/>
      <c r="BM379" s="199">
        <f>IF(D379=C$171,'Other inputs'!$C$13/1000000,SUM(AW379:BA379))</f>
        <v>0</v>
      </c>
      <c r="BN379" s="200">
        <f>IF(B379=$B$171,$AT$171*('Other inputs'!$C$7/'Other inputs'!$C$6),SUM(BB379:BF379))</f>
        <v>2.843211299249143</v>
      </c>
      <c r="BO379" s="188">
        <f t="shared" si="85"/>
        <v>2.843211299249143</v>
      </c>
    </row>
    <row r="380" spans="2:67">
      <c r="B380" s="121" t="str">
        <f>'KI 2019-20'!B381</f>
        <v>E2701</v>
      </c>
      <c r="C380" s="160" t="str">
        <f t="shared" si="72"/>
        <v>E2701</v>
      </c>
      <c r="D380" s="160" t="str">
        <f t="shared" si="73"/>
        <v>E2701</v>
      </c>
      <c r="E380" t="str">
        <f>INDEX('KI 2019-20'!D$9:D$383,MATCH($B380,'KI 2019-20'!$B$9:$B$383,0))</f>
        <v>UNINFIR</v>
      </c>
      <c r="F380" t="str">
        <f>INDEX('KI 2019-20'!E$9:E$383,MATCH($B380,'KI 2019-20'!$B$9:$B$383,0))</f>
        <v>P1912</v>
      </c>
      <c r="G380" s="119">
        <v>0</v>
      </c>
      <c r="H380" s="120" t="str">
        <f>INDEX('KI 2019-20'!F$9:F$383,MATCH($B380,'KI 2019-20'!$B$9:$B$383,0))</f>
        <v>York</v>
      </c>
      <c r="I380" s="154">
        <f>_xlfn.IFNA(IF($B380=$B$382,0,INDEX('I.Supplementary 2019-20'!N$8:N$191,MATCH($B380,'I.Supplementary 2019-20'!$B$8:$B$191,0))),INDEX('KI 2019-20'!N$9:N$383,MATCH($B380,'KI 2019-20'!$B$9:$B$383,0)))</f>
        <v>1.9468899499080776</v>
      </c>
      <c r="J380" s="153">
        <f>_xlfn.IFNA(IF($B380=$B$382,0,INDEX('I.Supplementary 2019-20'!O$8:O$191,MATCH($B380,'I.Supplementary 2019-20'!$B$8:$B$191,0))),INDEX('KI 2019-20'!O$9:O$383,MATCH($B380,'KI 2019-20'!$B$9:$B$383,0)))</f>
        <v>-1.4182218314545341</v>
      </c>
      <c r="K380" s="153">
        <f>_xlfn.IFNA(IF($B380=$B$382,0,INDEX('I.Supplementary 2019-20'!P$8:P$191,MATCH($B380,'I.Supplementary 2019-20'!$B$8:$B$191,0))),INDEX('KI 2019-20'!P$9:P$383,MATCH($B380,'KI 2019-20'!$B$9:$B$383,0)))</f>
        <v>0</v>
      </c>
      <c r="L380" s="153">
        <f>_xlfn.IFNA(IF($B380=$B$382,0,INDEX('I.Supplementary 2019-20'!Q$8:Q$191,MATCH($B380,'I.Supplementary 2019-20'!$B$8:$B$191,0))),INDEX('KI 2019-20'!Q$9:Q$383,MATCH($B380,'KI 2019-20'!$B$9:$B$383,0)))</f>
        <v>0</v>
      </c>
      <c r="M380" s="155">
        <f>_xlfn.IFNA(IF($B380=$B$382,0,INDEX('I.Supplementary 2019-20'!R$8:R$191,MATCH($B380,'I.Supplementary 2019-20'!$B$8:$B$191,0))),INDEX('KI 2019-20'!R$9:R$383,MATCH($B380,'KI 2019-20'!$B$9:$B$383,0)))</f>
        <v>0</v>
      </c>
      <c r="N380" s="153">
        <f>_xlfn.IFNA(IF($B380=$B$382,0,INDEX('I.Supplementary 2019-20'!S$8:S$191,MATCH($B380,'I.Supplementary 2019-20'!$B$8:$B$191,0))),INDEX('KI 2019-20'!S$9:S$383,MATCH($B380,'KI 2019-20'!$B$9:$B$383,0)))</f>
        <v>20.529896554595961</v>
      </c>
      <c r="O380" s="153">
        <f>_xlfn.IFNA(IF($B380=$B$382,0,INDEX('I.Supplementary 2019-20'!T$8:T$191,MATCH($B380,'I.Supplementary 2019-20'!$B$8:$B$191,0))),INDEX('KI 2019-20'!T$9:T$383,MATCH($B380,'KI 2019-20'!$B$9:$B$383,0)))</f>
        <v>5.5993948411835861</v>
      </c>
      <c r="P380" s="153">
        <f>_xlfn.IFNA(IF($B380=$B$382,0,INDEX('I.Supplementary 2019-20'!U$8:U$191,MATCH($B380,'I.Supplementary 2019-20'!$B$8:$B$191,0))),INDEX('KI 2019-20'!U$9:U$383,MATCH($B380,'KI 2019-20'!$B$9:$B$383,0)))</f>
        <v>0</v>
      </c>
      <c r="Q380" s="153">
        <f>_xlfn.IFNA(IF($B380=$B$382,0,INDEX('I.Supplementary 2019-20'!V$8:V$191,MATCH($B380,'I.Supplementary 2019-20'!$B$8:$B$191,0))),INDEX('KI 2019-20'!V$9:V$383,MATCH($B380,'KI 2019-20'!$B$9:$B$383,0)))</f>
        <v>0</v>
      </c>
      <c r="R380" s="155">
        <f>_xlfn.IFNA(IF($B380=$B$382,0,INDEX('I.Supplementary 2019-20'!W$8:W$191,MATCH($B380,'I.Supplementary 2019-20'!$B$8:$B$191,0))),INDEX('KI 2019-20'!W$9:W$383,MATCH($B380,'KI 2019-20'!$B$9:$B$383,0)))</f>
        <v>0</v>
      </c>
      <c r="S380" s="153">
        <f>_xlfn.IFNA(IF($B380=$B$382,0,INDEX('I.Supplementary 2019-20'!X$8:X$191,MATCH($B380,'I.Supplementary 2019-20'!$B$8:$B$191,0))),INDEX('KI 2019-20'!X$9:X$383,MATCH($B380,'KI 2019-20'!$B$9:$B$383,0)))</f>
        <v>22.476786504504041</v>
      </c>
      <c r="T380" s="153">
        <f>_xlfn.IFNA(IF($B380=$B$382,0,INDEX('I.Supplementary 2019-20'!Y$8:Y$191,MATCH($B380,'I.Supplementary 2019-20'!$B$8:$B$191,0))),INDEX('KI 2019-20'!Y$9:Y$383,MATCH($B380,'KI 2019-20'!$B$9:$B$383,0)))</f>
        <v>4.1811730097290516</v>
      </c>
      <c r="U380" s="153">
        <f>_xlfn.IFNA(IF($B380=$B$382,0,INDEX('I.Supplementary 2019-20'!Z$8:Z$191,MATCH($B380,'I.Supplementary 2019-20'!$B$8:$B$191,0))),INDEX('KI 2019-20'!Z$9:Z$383,MATCH($B380,'KI 2019-20'!$B$9:$B$383,0)))</f>
        <v>0</v>
      </c>
      <c r="V380" s="153">
        <f>_xlfn.IFNA(IF($B380=$B$382,0,INDEX('I.Supplementary 2019-20'!AA$8:AA$191,MATCH($B380,'I.Supplementary 2019-20'!$B$8:$B$191,0))),INDEX('KI 2019-20'!AA$9:AA$383,MATCH($B380,'KI 2019-20'!$B$9:$B$383,0)))</f>
        <v>0</v>
      </c>
      <c r="W380" s="155">
        <f>_xlfn.IFNA(IF($B380=$B$382,0,INDEX('I.Supplementary 2019-20'!AB$8:AB$191,MATCH($B380,'I.Supplementary 2019-20'!$B$8:$B$191,0))),INDEX('KI 2019-20'!AB$9:AB$383,MATCH($B380,'KI 2019-20'!$B$9:$B$383,0)))</f>
        <v>0</v>
      </c>
      <c r="Y380" s="154">
        <f>_xlfn.IFNA(IF($B380=$B$382,0,INDEX('I.Supplementary 2019-20'!$I$8:$I$191,MATCH($B380,'I.Supplementary 2019-20'!$B$8:$B$191,0))),INDEX('KI 2019-20'!$I$9:$I$383,MATCH($B380,'KI 2019-20'!$B$9:$B$383,0)))</f>
        <v>0.52866811845354367</v>
      </c>
      <c r="Z380" s="153">
        <f>_xlfn.IFNA(IF($B380=$B$382,0,INDEX('I.Supplementary 2019-20'!$J$8:$J$191,MATCH($B380,'I.Supplementary 2019-20'!$B$8:$B$191,0))),INDEX('KI 2019-20'!$J$9:$J$383,MATCH($B380,'KI 2019-20'!$B$9:$B$383,0)))</f>
        <v>26.12929139577955</v>
      </c>
      <c r="AA380" s="155">
        <f>_xlfn.IFNA(IF($B380=$B$382,0,INDEX('I.Supplementary 2019-20'!$H$8:$H$191,MATCH($B380,'I.Supplementary 2019-20'!$B$8:$B$191,0))),INDEX('KI 2019-20'!$H$9:$H$383,MATCH($B380,'KI 2019-20'!$B$9:$B$383,0)))</f>
        <v>26.657959514233095</v>
      </c>
      <c r="AC380" s="156">
        <f>I380*('Other inputs'!$C$6/'Other inputs'!$C$5)</f>
        <v>1.9786111710878427</v>
      </c>
      <c r="AD380" s="149">
        <f>IF(B380=$B$35,J380*('Other inputs'!$C$6/'Other inputs'!$C$5)-('Other inputs'!$C$18/1000000),J380*('Other inputs'!$C$6/'Other inputs'!$C$5))</f>
        <v>-1.4413293154700866</v>
      </c>
      <c r="AE380" s="149">
        <f>K380*('Other inputs'!$C$6/'Other inputs'!$C$5)</f>
        <v>0</v>
      </c>
      <c r="AF380" s="149">
        <f>L380*('Other inputs'!$C$6/'Other inputs'!$C$5)</f>
        <v>0</v>
      </c>
      <c r="AG380" s="188">
        <f>M380*('Other inputs'!$C$6/'Other inputs'!$C$5)</f>
        <v>0</v>
      </c>
      <c r="AH380" s="149">
        <f>N380*('Other inputs'!$C$6/'Other inputs'!$C$5)</f>
        <v>20.864395887461068</v>
      </c>
      <c r="AI380" s="149">
        <f>O380*('Other inputs'!$C$6/'Other inputs'!$C$5)</f>
        <v>5.6906273436875958</v>
      </c>
      <c r="AJ380" s="149">
        <f>P380*('Other inputs'!$C$6/'Other inputs'!$C$5)</f>
        <v>0</v>
      </c>
      <c r="AK380" s="149">
        <f>Q380*('Other inputs'!$C$6/'Other inputs'!$C$5)</f>
        <v>0</v>
      </c>
      <c r="AL380" s="188">
        <f>R380*('Other inputs'!$C$6/'Other inputs'!$C$5)</f>
        <v>0</v>
      </c>
      <c r="AM380" s="156">
        <f t="shared" si="74"/>
        <v>22.84300705854891</v>
      </c>
      <c r="AN380" s="149">
        <f t="shared" si="75"/>
        <v>4.2492980282175097</v>
      </c>
      <c r="AO380" s="149">
        <f t="shared" si="76"/>
        <v>0</v>
      </c>
      <c r="AP380" s="149">
        <f t="shared" si="77"/>
        <v>0</v>
      </c>
      <c r="AQ380" s="188">
        <f t="shared" si="78"/>
        <v>0</v>
      </c>
      <c r="AR380" s="149"/>
      <c r="AS380" s="156">
        <f>IF(D380=$C$171,'Other inputs'!$C$12/1000000,SUM(AC380:AG380))</f>
        <v>0.5372818556177561</v>
      </c>
      <c r="AT380" s="200">
        <f>IF(D380=$C$171,$Z$171*('Other inputs'!$C$6/'Other inputs'!$C$5),SUM(AH380:AL380))</f>
        <v>26.555023231148663</v>
      </c>
      <c r="AU380" s="210">
        <f t="shared" si="79"/>
        <v>27.092305086766419</v>
      </c>
      <c r="AV380" s="214"/>
      <c r="AW380" s="199">
        <f>IF($G380=1,0,IF($B380=$B$172,AC380*('Other inputs'!$F$6/'Other inputs'!$F$5)-('Other inputs'!$C$28/1000000),AC380*('Other inputs'!$F$6/'Other inputs'!$F$5)))</f>
        <v>1.9895527996837199</v>
      </c>
      <c r="AX380" s="200">
        <f>IF($G380=1,0,IF($B380=$B$172,AD380*('Other inputs'!$F$6/'Other inputs'!$F$5)-('Other inputs'!$C$29/1000000),AD380*('Other inputs'!$F$6/'Other inputs'!$F$5)))</f>
        <v>-1.4492998001639301</v>
      </c>
      <c r="AY380" s="200">
        <f>IF($G380=1,0,AE380*('Other inputs'!$F$6/'Other inputs'!$F$5))</f>
        <v>0</v>
      </c>
      <c r="AZ380" s="200">
        <f>IF($G380=1,0,AF380*('Other inputs'!$F$6/'Other inputs'!$F$5))</f>
        <v>0</v>
      </c>
      <c r="BA380" s="200">
        <f>IF($G380=1,0,AG380*('Other inputs'!$F$6/'Other inputs'!$F$5))</f>
        <v>0</v>
      </c>
      <c r="BB380" s="199">
        <f>IF($G380=1,0,AH380*('Other inputs'!$C$7/'Other inputs'!$C$6))</f>
        <v>20.864395887461068</v>
      </c>
      <c r="BC380" s="200">
        <f>IF($G380=1,0,AI380*('Other inputs'!$C$7/'Other inputs'!$C$6))</f>
        <v>5.6906273436875958</v>
      </c>
      <c r="BD380" s="200">
        <f>IF($G380=1,0,AJ380*('Other inputs'!$C$7/'Other inputs'!$C$6))</f>
        <v>0</v>
      </c>
      <c r="BE380" s="200">
        <f>IF($G380=1,0,AK380*('Other inputs'!$C$7/'Other inputs'!$C$6))</f>
        <v>0</v>
      </c>
      <c r="BF380" s="200">
        <f>IF($G380=1,0,AL380*('Other inputs'!$C$7/'Other inputs'!$C$6))</f>
        <v>0</v>
      </c>
      <c r="BG380" s="199">
        <f t="shared" si="80"/>
        <v>22.853948687144786</v>
      </c>
      <c r="BH380" s="200">
        <f t="shared" si="81"/>
        <v>4.2413275435236653</v>
      </c>
      <c r="BI380" s="200">
        <f t="shared" si="82"/>
        <v>0</v>
      </c>
      <c r="BJ380" s="200">
        <f t="shared" si="83"/>
        <v>0</v>
      </c>
      <c r="BK380" s="210">
        <f t="shared" si="84"/>
        <v>0</v>
      </c>
      <c r="BL380" s="200"/>
      <c r="BM380" s="199">
        <f>IF(D380=C$171,'Other inputs'!$C$13/1000000,SUM(AW380:BA380))</f>
        <v>0.54025299951978978</v>
      </c>
      <c r="BN380" s="200">
        <f>IF(B380=$B$171,$AT$171*('Other inputs'!$C$7/'Other inputs'!$C$6),SUM(BB380:BF380))</f>
        <v>26.555023231148663</v>
      </c>
      <c r="BO380" s="188">
        <f t="shared" si="85"/>
        <v>27.095276230668453</v>
      </c>
    </row>
    <row r="381" spans="2:67">
      <c r="B381" s="121" t="str">
        <f>'KI 2019-20'!B382</f>
        <v>E6348</v>
      </c>
      <c r="C381" s="160" t="str">
        <f t="shared" si="72"/>
        <v>E6348</v>
      </c>
      <c r="D381" s="160" t="str">
        <f t="shared" si="73"/>
        <v>E6348</v>
      </c>
      <c r="E381" t="str">
        <f>INDEX('KI 2019-20'!D$9:D$383,MATCH($B381,'KI 2019-20'!$B$9:$B$383,0))</f>
        <v>CA</v>
      </c>
      <c r="F381" t="str">
        <f>INDEX('KI 2019-20'!E$9:E$383,MATCH($B381,'KI 2019-20'!$B$9:$B$383,0))</f>
        <v>P1701</v>
      </c>
      <c r="G381" s="119">
        <v>0</v>
      </c>
      <c r="H381" s="120" t="str">
        <f>INDEX('KI 2019-20'!F$9:F$383,MATCH($B381,'KI 2019-20'!$B$9:$B$383,0))</f>
        <v>Greater Manchester Combined Authority</v>
      </c>
      <c r="I381" s="154">
        <f>_xlfn.IFNA(IF($B381=$B$382,0,INDEX('I.Supplementary 2019-20'!N$8:N$191,MATCH($B381,'I.Supplementary 2019-20'!$B$8:$B$191,0))),INDEX('KI 2019-20'!N$9:N$383,MATCH($B381,'KI 2019-20'!$B$9:$B$383,0)))</f>
        <v>0</v>
      </c>
      <c r="J381" s="153">
        <f>_xlfn.IFNA(IF($B381=$B$382,0,INDEX('I.Supplementary 2019-20'!O$8:O$191,MATCH($B381,'I.Supplementary 2019-20'!$B$8:$B$191,0))),INDEX('KI 2019-20'!O$9:O$383,MATCH($B381,'KI 2019-20'!$B$9:$B$383,0)))</f>
        <v>0</v>
      </c>
      <c r="K381" s="153">
        <f>_xlfn.IFNA(IF($B381=$B$382,0,INDEX('I.Supplementary 2019-20'!P$8:P$191,MATCH($B381,'I.Supplementary 2019-20'!$B$8:$B$191,0))),INDEX('KI 2019-20'!P$9:P$383,MATCH($B381,'KI 2019-20'!$B$9:$B$383,0)))</f>
        <v>18.254566570180685</v>
      </c>
      <c r="L381" s="153">
        <f>_xlfn.IFNA(IF($B381=$B$382,0,INDEX('I.Supplementary 2019-20'!Q$8:Q$191,MATCH($B381,'I.Supplementary 2019-20'!$B$8:$B$191,0))),INDEX('KI 2019-20'!Q$9:Q$383,MATCH($B381,'KI 2019-20'!$B$9:$B$383,0)))</f>
        <v>0</v>
      </c>
      <c r="M381" s="155">
        <f>_xlfn.IFNA(IF($B381=$B$382,0,INDEX('I.Supplementary 2019-20'!R$8:R$191,MATCH($B381,'I.Supplementary 2019-20'!$B$8:$B$191,0))),INDEX('KI 2019-20'!R$9:R$383,MATCH($B381,'KI 2019-20'!$B$9:$B$383,0)))</f>
        <v>0</v>
      </c>
      <c r="N381" s="153">
        <f>_xlfn.IFNA(IF($B381=$B$382,0,INDEX('I.Supplementary 2019-20'!S$8:S$191,MATCH($B381,'I.Supplementary 2019-20'!$B$8:$B$191,0))),INDEX('KI 2019-20'!S$9:S$383,MATCH($B381,'KI 2019-20'!$B$9:$B$383,0)))</f>
        <v>0</v>
      </c>
      <c r="O381" s="153">
        <f>_xlfn.IFNA(IF($B381=$B$382,0,INDEX('I.Supplementary 2019-20'!T$8:T$191,MATCH($B381,'I.Supplementary 2019-20'!$B$8:$B$191,0))),INDEX('KI 2019-20'!T$9:T$383,MATCH($B381,'KI 2019-20'!$B$9:$B$383,0)))</f>
        <v>0</v>
      </c>
      <c r="P381" s="153">
        <f>_xlfn.IFNA(IF($B381=$B$382,0,INDEX('I.Supplementary 2019-20'!U$8:U$191,MATCH($B381,'I.Supplementary 2019-20'!$B$8:$B$191,0))),INDEX('KI 2019-20'!U$9:U$383,MATCH($B381,'KI 2019-20'!$B$9:$B$383,0)))</f>
        <v>31.522958376352495</v>
      </c>
      <c r="Q381" s="153">
        <f>_xlfn.IFNA(IF($B381=$B$382,0,INDEX('I.Supplementary 2019-20'!V$8:V$191,MATCH($B381,'I.Supplementary 2019-20'!$B$8:$B$191,0))),INDEX('KI 2019-20'!V$9:V$383,MATCH($B381,'KI 2019-20'!$B$9:$B$383,0)))</f>
        <v>0</v>
      </c>
      <c r="R381" s="155">
        <f>_xlfn.IFNA(IF($B381=$B$382,0,INDEX('I.Supplementary 2019-20'!W$8:W$191,MATCH($B381,'I.Supplementary 2019-20'!$B$8:$B$191,0))),INDEX('KI 2019-20'!W$9:W$383,MATCH($B381,'KI 2019-20'!$B$9:$B$383,0)))</f>
        <v>0</v>
      </c>
      <c r="S381" s="153">
        <f>_xlfn.IFNA(IF($B381=$B$382,0,INDEX('I.Supplementary 2019-20'!X$8:X$191,MATCH($B381,'I.Supplementary 2019-20'!$B$8:$B$191,0))),INDEX('KI 2019-20'!X$9:X$383,MATCH($B381,'KI 2019-20'!$B$9:$B$383,0)))</f>
        <v>0</v>
      </c>
      <c r="T381" s="153">
        <f>_xlfn.IFNA(IF($B381=$B$382,0,INDEX('I.Supplementary 2019-20'!Y$8:Y$191,MATCH($B381,'I.Supplementary 2019-20'!$B$8:$B$191,0))),INDEX('KI 2019-20'!Y$9:Y$383,MATCH($B381,'KI 2019-20'!$B$9:$B$383,0)))</f>
        <v>0</v>
      </c>
      <c r="U381" s="153">
        <f>_xlfn.IFNA(IF($B381=$B$382,0,INDEX('I.Supplementary 2019-20'!Z$8:Z$191,MATCH($B381,'I.Supplementary 2019-20'!$B$8:$B$191,0))),INDEX('KI 2019-20'!Z$9:Z$383,MATCH($B381,'KI 2019-20'!$B$9:$B$383,0)))</f>
        <v>49.777524946533184</v>
      </c>
      <c r="V381" s="153">
        <f>_xlfn.IFNA(IF($B381=$B$382,0,INDEX('I.Supplementary 2019-20'!AA$8:AA$191,MATCH($B381,'I.Supplementary 2019-20'!$B$8:$B$191,0))),INDEX('KI 2019-20'!AA$9:AA$383,MATCH($B381,'KI 2019-20'!$B$9:$B$383,0)))</f>
        <v>0</v>
      </c>
      <c r="W381" s="155">
        <f>_xlfn.IFNA(IF($B381=$B$382,0,INDEX('I.Supplementary 2019-20'!AB$8:AB$191,MATCH($B381,'I.Supplementary 2019-20'!$B$8:$B$191,0))),INDEX('KI 2019-20'!AB$9:AB$383,MATCH($B381,'KI 2019-20'!$B$9:$B$383,0)))</f>
        <v>0</v>
      </c>
      <c r="Y381" s="154">
        <f>_xlfn.IFNA(IF($B381=$B$382,0,INDEX('I.Supplementary 2019-20'!$I$8:$I$191,MATCH($B381,'I.Supplementary 2019-20'!$B$8:$B$191,0))),INDEX('KI 2019-20'!$I$9:$I$383,MATCH($B381,'KI 2019-20'!$B$9:$B$383,0)))</f>
        <v>18.254566570180685</v>
      </c>
      <c r="Z381" s="153">
        <f>_xlfn.IFNA(IF($B381=$B$382,0,INDEX('I.Supplementary 2019-20'!$J$8:$J$191,MATCH($B381,'I.Supplementary 2019-20'!$B$8:$B$191,0))),INDEX('KI 2019-20'!$J$9:$J$383,MATCH($B381,'KI 2019-20'!$B$9:$B$383,0)))</f>
        <v>31.522958376352495</v>
      </c>
      <c r="AA381" s="155">
        <f>_xlfn.IFNA(IF($B381=$B$382,0,INDEX('I.Supplementary 2019-20'!$H$8:$H$191,MATCH($B381,'I.Supplementary 2019-20'!$B$8:$B$191,0))),INDEX('KI 2019-20'!$H$9:$H$383,MATCH($B381,'KI 2019-20'!$B$9:$B$383,0)))</f>
        <v>49.777524946533184</v>
      </c>
      <c r="AC381" s="156">
        <f>I381*('Other inputs'!$C$6/'Other inputs'!$C$5)</f>
        <v>0</v>
      </c>
      <c r="AD381" s="149">
        <f>IF(B381=$B$35,J381*('Other inputs'!$C$6/'Other inputs'!$C$5)-('Other inputs'!$C$18/1000000),J381*('Other inputs'!$C$6/'Other inputs'!$C$5))</f>
        <v>0</v>
      </c>
      <c r="AE381" s="149">
        <f>K381*('Other inputs'!$C$6/'Other inputs'!$C$5)</f>
        <v>18.551993316741676</v>
      </c>
      <c r="AF381" s="149">
        <f>L381*('Other inputs'!$C$6/'Other inputs'!$C$5)</f>
        <v>0</v>
      </c>
      <c r="AG381" s="188">
        <f>M381*('Other inputs'!$C$6/'Other inputs'!$C$5)</f>
        <v>0</v>
      </c>
      <c r="AH381" s="149">
        <f>N381*('Other inputs'!$C$6/'Other inputs'!$C$5)</f>
        <v>0</v>
      </c>
      <c r="AI381" s="149">
        <f>O381*('Other inputs'!$C$6/'Other inputs'!$C$5)</f>
        <v>0</v>
      </c>
      <c r="AJ381" s="149">
        <f>P381*('Other inputs'!$C$6/'Other inputs'!$C$5)</f>
        <v>32.036570732790011</v>
      </c>
      <c r="AK381" s="149">
        <f>Q381*('Other inputs'!$C$6/'Other inputs'!$C$5)</f>
        <v>0</v>
      </c>
      <c r="AL381" s="188">
        <f>R381*('Other inputs'!$C$6/'Other inputs'!$C$5)</f>
        <v>0</v>
      </c>
      <c r="AM381" s="156">
        <f t="shared" si="74"/>
        <v>0</v>
      </c>
      <c r="AN381" s="149">
        <f t="shared" si="75"/>
        <v>0</v>
      </c>
      <c r="AO381" s="149">
        <f t="shared" si="76"/>
        <v>50.588564049531684</v>
      </c>
      <c r="AP381" s="149">
        <f t="shared" si="77"/>
        <v>0</v>
      </c>
      <c r="AQ381" s="188">
        <f t="shared" si="78"/>
        <v>0</v>
      </c>
      <c r="AR381" s="149"/>
      <c r="AS381" s="156">
        <f>IF(D381=$C$171,'Other inputs'!$C$12/1000000,SUM(AC381:AG381))</f>
        <v>18.551993316741676</v>
      </c>
      <c r="AT381" s="200">
        <f>IF(D381=$C$171,$Z$171*('Other inputs'!$C$6/'Other inputs'!$C$5),SUM(AH381:AL381))</f>
        <v>32.036570732790011</v>
      </c>
      <c r="AU381" s="210">
        <f t="shared" si="79"/>
        <v>50.588564049531684</v>
      </c>
      <c r="AV381" s="214"/>
      <c r="AW381" s="199">
        <f>IF($G381=1,0,IF($B381=$B$172,AC381*('Other inputs'!$F$6/'Other inputs'!$F$5)-('Other inputs'!$C$28/1000000),AC381*('Other inputs'!$F$6/'Other inputs'!$F$5)))</f>
        <v>0</v>
      </c>
      <c r="AX381" s="200">
        <f>IF($G381=1,0,IF($B381=$B$172,AD381*('Other inputs'!$F$6/'Other inputs'!$F$5)-('Other inputs'!$C$29/1000000),AD381*('Other inputs'!$F$6/'Other inputs'!$F$5)))</f>
        <v>0</v>
      </c>
      <c r="AY381" s="200">
        <f>IF($G381=1,0,AE381*('Other inputs'!$F$6/'Other inputs'!$F$5))</f>
        <v>18.654584984852686</v>
      </c>
      <c r="AZ381" s="200">
        <f>IF($G381=1,0,AF381*('Other inputs'!$F$6/'Other inputs'!$F$5))</f>
        <v>0</v>
      </c>
      <c r="BA381" s="200">
        <f>IF($G381=1,0,AG381*('Other inputs'!$F$6/'Other inputs'!$F$5))</f>
        <v>0</v>
      </c>
      <c r="BB381" s="199">
        <f>IF($G381=1,0,AH381*('Other inputs'!$C$7/'Other inputs'!$C$6))</f>
        <v>0</v>
      </c>
      <c r="BC381" s="200">
        <f>IF($G381=1,0,AI381*('Other inputs'!$C$7/'Other inputs'!$C$6))</f>
        <v>0</v>
      </c>
      <c r="BD381" s="200">
        <f>IF($G381=1,0,AJ381*('Other inputs'!$C$7/'Other inputs'!$C$6))</f>
        <v>32.036570732790011</v>
      </c>
      <c r="BE381" s="200">
        <f>IF($G381=1,0,AK381*('Other inputs'!$C$7/'Other inputs'!$C$6))</f>
        <v>0</v>
      </c>
      <c r="BF381" s="200">
        <f>IF($G381=1,0,AL381*('Other inputs'!$C$7/'Other inputs'!$C$6))</f>
        <v>0</v>
      </c>
      <c r="BG381" s="199">
        <f t="shared" si="80"/>
        <v>0</v>
      </c>
      <c r="BH381" s="200">
        <f t="shared" si="81"/>
        <v>0</v>
      </c>
      <c r="BI381" s="200">
        <f t="shared" si="82"/>
        <v>50.691155717642701</v>
      </c>
      <c r="BJ381" s="200">
        <f t="shared" si="83"/>
        <v>0</v>
      </c>
      <c r="BK381" s="210">
        <f t="shared" si="84"/>
        <v>0</v>
      </c>
      <c r="BL381" s="200"/>
      <c r="BM381" s="199">
        <f>IF(D381=C$171,'Other inputs'!$C$13/1000000,SUM(AW381:BA381))</f>
        <v>18.654584984852686</v>
      </c>
      <c r="BN381" s="200">
        <f>IF(B381=$B$171,$AT$171*('Other inputs'!$C$7/'Other inputs'!$C$6),SUM(BB381:BF381))</f>
        <v>32.036570732790011</v>
      </c>
      <c r="BO381" s="188">
        <f t="shared" si="85"/>
        <v>50.691155717642701</v>
      </c>
    </row>
    <row r="382" spans="2:67">
      <c r="B382" s="121" t="str">
        <f>'KI 2019-20'!B383</f>
        <v>E6354</v>
      </c>
      <c r="C382" s="160" t="str">
        <f t="shared" si="72"/>
        <v>E6354</v>
      </c>
      <c r="D382" s="160" t="str">
        <f t="shared" si="73"/>
        <v>E6354</v>
      </c>
      <c r="E382" t="str">
        <f>INDEX('KI 2019-20'!D$9:D$383,MATCH($B382,'KI 2019-20'!$B$9:$B$383,0))</f>
        <v>CA</v>
      </c>
      <c r="F382" t="str">
        <f>INDEX('KI 2019-20'!E$9:E$383,MATCH($B382,'KI 2019-20'!$B$9:$B$383,0))</f>
        <v>P1704</v>
      </c>
      <c r="G382" s="119">
        <v>0</v>
      </c>
      <c r="H382" s="120" t="str">
        <f>INDEX('KI 2019-20'!F$9:F$383,MATCH($B382,'KI 2019-20'!$B$9:$B$383,0))</f>
        <v>West of England Combined Authority</v>
      </c>
      <c r="I382" s="154">
        <f>_xlfn.IFNA(IF($B382=$B$382,0,INDEX('I.Supplementary 2019-20'!N$8:N$191,MATCH($B382,'I.Supplementary 2019-20'!$B$8:$B$191,0))),INDEX('KI 2019-20'!N$9:N$383,MATCH($B382,'KI 2019-20'!$B$9:$B$383,0)))</f>
        <v>0</v>
      </c>
      <c r="J382" s="153">
        <f>_xlfn.IFNA(IF($B382=$B$382,0,INDEX('I.Supplementary 2019-20'!O$8:O$191,MATCH($B382,'I.Supplementary 2019-20'!$B$8:$B$191,0))),INDEX('KI 2019-20'!O$9:O$383,MATCH($B382,'KI 2019-20'!$B$9:$B$383,0)))</f>
        <v>0</v>
      </c>
      <c r="K382" s="153">
        <f>_xlfn.IFNA(IF($B382=$B$382,0,INDEX('I.Supplementary 2019-20'!P$8:P$191,MATCH($B382,'I.Supplementary 2019-20'!$B$8:$B$191,0))),INDEX('KI 2019-20'!P$9:P$383,MATCH($B382,'KI 2019-20'!$B$9:$B$383,0)))</f>
        <v>0</v>
      </c>
      <c r="L382" s="153">
        <f>_xlfn.IFNA(IF($B382=$B$382,0,INDEX('I.Supplementary 2019-20'!Q$8:Q$191,MATCH($B382,'I.Supplementary 2019-20'!$B$8:$B$191,0))),INDEX('KI 2019-20'!Q$9:Q$383,MATCH($B382,'KI 2019-20'!$B$9:$B$383,0)))</f>
        <v>0</v>
      </c>
      <c r="M382" s="155">
        <f>_xlfn.IFNA(IF($B382=$B$382,0,INDEX('I.Supplementary 2019-20'!R$8:R$191,MATCH($B382,'I.Supplementary 2019-20'!$B$8:$B$191,0))),INDEX('KI 2019-20'!R$9:R$383,MATCH($B382,'KI 2019-20'!$B$9:$B$383,0)))</f>
        <v>0</v>
      </c>
      <c r="N382" s="153">
        <f>_xlfn.IFNA(IF($B382=$B$382,0,INDEX('I.Supplementary 2019-20'!S$8:S$191,MATCH($B382,'I.Supplementary 2019-20'!$B$8:$B$191,0))),INDEX('KI 2019-20'!S$9:S$383,MATCH($B382,'KI 2019-20'!$B$9:$B$383,0)))</f>
        <v>0</v>
      </c>
      <c r="O382" s="153">
        <f>_xlfn.IFNA(IF($B382=$B$382,0,INDEX('I.Supplementary 2019-20'!T$8:T$191,MATCH($B382,'I.Supplementary 2019-20'!$B$8:$B$191,0))),INDEX('KI 2019-20'!T$9:T$383,MATCH($B382,'KI 2019-20'!$B$9:$B$383,0)))</f>
        <v>0</v>
      </c>
      <c r="P382" s="153">
        <f>_xlfn.IFNA(IF($B382=$B$382,0,INDEX('I.Supplementary 2019-20'!U$8:U$191,MATCH($B382,'I.Supplementary 2019-20'!$B$8:$B$191,0))),INDEX('KI 2019-20'!U$9:U$383,MATCH($B382,'KI 2019-20'!$B$9:$B$383,0)))</f>
        <v>0</v>
      </c>
      <c r="Q382" s="153">
        <f>_xlfn.IFNA(IF($B382=$B$382,0,INDEX('I.Supplementary 2019-20'!V$8:V$191,MATCH($B382,'I.Supplementary 2019-20'!$B$8:$B$191,0))),INDEX('KI 2019-20'!V$9:V$383,MATCH($B382,'KI 2019-20'!$B$9:$B$383,0)))</f>
        <v>0</v>
      </c>
      <c r="R382" s="155">
        <f>_xlfn.IFNA(IF($B382=$B$382,0,INDEX('I.Supplementary 2019-20'!W$8:W$191,MATCH($B382,'I.Supplementary 2019-20'!$B$8:$B$191,0))),INDEX('KI 2019-20'!W$9:W$383,MATCH($B382,'KI 2019-20'!$B$9:$B$383,0)))</f>
        <v>0</v>
      </c>
      <c r="S382" s="153">
        <f>_xlfn.IFNA(IF($B382=$B$382,0,INDEX('I.Supplementary 2019-20'!X$8:X$191,MATCH($B382,'I.Supplementary 2019-20'!$B$8:$B$191,0))),INDEX('KI 2019-20'!X$9:X$383,MATCH($B382,'KI 2019-20'!$B$9:$B$383,0)))</f>
        <v>0</v>
      </c>
      <c r="T382" s="153">
        <f>_xlfn.IFNA(IF($B382=$B$382,0,INDEX('I.Supplementary 2019-20'!Y$8:Y$191,MATCH($B382,'I.Supplementary 2019-20'!$B$8:$B$191,0))),INDEX('KI 2019-20'!Y$9:Y$383,MATCH($B382,'KI 2019-20'!$B$9:$B$383,0)))</f>
        <v>0</v>
      </c>
      <c r="U382" s="153">
        <f>_xlfn.IFNA(IF($B382=$B$382,0,INDEX('I.Supplementary 2019-20'!Z$8:Z$191,MATCH($B382,'I.Supplementary 2019-20'!$B$8:$B$191,0))),INDEX('KI 2019-20'!Z$9:Z$383,MATCH($B382,'KI 2019-20'!$B$9:$B$383,0)))</f>
        <v>0</v>
      </c>
      <c r="V382" s="153">
        <f>_xlfn.IFNA(IF($B382=$B$382,0,INDEX('I.Supplementary 2019-20'!AA$8:AA$191,MATCH($B382,'I.Supplementary 2019-20'!$B$8:$B$191,0))),INDEX('KI 2019-20'!AA$9:AA$383,MATCH($B382,'KI 2019-20'!$B$9:$B$383,0)))</f>
        <v>0</v>
      </c>
      <c r="W382" s="155">
        <f>_xlfn.IFNA(IF($B382=$B$382,0,INDEX('I.Supplementary 2019-20'!AB$8:AB$191,MATCH($B382,'I.Supplementary 2019-20'!$B$8:$B$191,0))),INDEX('KI 2019-20'!AB$9:AB$383,MATCH($B382,'KI 2019-20'!$B$9:$B$383,0)))</f>
        <v>0</v>
      </c>
      <c r="Y382" s="154">
        <f>_xlfn.IFNA(IF($B382=$B$382,0,INDEX('I.Supplementary 2019-20'!$I$8:$I$191,MATCH($B382,'I.Supplementary 2019-20'!$B$8:$B$191,0))),INDEX('KI 2019-20'!$I$9:$I$383,MATCH($B382,'KI 2019-20'!$B$9:$B$383,0)))</f>
        <v>0</v>
      </c>
      <c r="Z382" s="153">
        <f>_xlfn.IFNA(IF($B382=$B$382,0,INDEX('I.Supplementary 2019-20'!$J$8:$J$191,MATCH($B382,'I.Supplementary 2019-20'!$B$8:$B$191,0))),INDEX('KI 2019-20'!$J$9:$J$383,MATCH($B382,'KI 2019-20'!$B$9:$B$383,0)))</f>
        <v>0</v>
      </c>
      <c r="AA382" s="155">
        <f>_xlfn.IFNA(IF($B382=$B$382,0,INDEX('I.Supplementary 2019-20'!$H$8:$H$191,MATCH($B382,'I.Supplementary 2019-20'!$B$8:$B$191,0))),INDEX('KI 2019-20'!$H$9:$H$383,MATCH($B382,'KI 2019-20'!$B$9:$B$383,0)))</f>
        <v>0</v>
      </c>
      <c r="AC382" s="156">
        <f>I382*('Other inputs'!$C$6/'Other inputs'!$C$5)</f>
        <v>0</v>
      </c>
      <c r="AD382" s="149">
        <f>IF(B382=$B$35,J382*('Other inputs'!$C$6/'Other inputs'!$C$5)-('Other inputs'!$C$18/1000000),J382*('Other inputs'!$C$6/'Other inputs'!$C$5))</f>
        <v>0</v>
      </c>
      <c r="AE382" s="149">
        <f>K382*('Other inputs'!$C$6/'Other inputs'!$C$5)</f>
        <v>0</v>
      </c>
      <c r="AF382" s="149">
        <f>L382*('Other inputs'!$C$6/'Other inputs'!$C$5)</f>
        <v>0</v>
      </c>
      <c r="AG382" s="188">
        <f>M382*('Other inputs'!$C$6/'Other inputs'!$C$5)</f>
        <v>0</v>
      </c>
      <c r="AH382" s="149">
        <f>N382*('Other inputs'!$C$6/'Other inputs'!$C$5)</f>
        <v>0</v>
      </c>
      <c r="AI382" s="149">
        <f>O382*('Other inputs'!$C$6/'Other inputs'!$C$5)</f>
        <v>0</v>
      </c>
      <c r="AJ382" s="149">
        <f>P382*('Other inputs'!$C$6/'Other inputs'!$C$5)</f>
        <v>0</v>
      </c>
      <c r="AK382" s="149">
        <f>Q382*('Other inputs'!$C$6/'Other inputs'!$C$5)</f>
        <v>0</v>
      </c>
      <c r="AL382" s="188">
        <f>R382*('Other inputs'!$C$6/'Other inputs'!$C$5)</f>
        <v>0</v>
      </c>
      <c r="AM382" s="156">
        <f t="shared" si="74"/>
        <v>0</v>
      </c>
      <c r="AN382" s="149">
        <f t="shared" si="75"/>
        <v>0</v>
      </c>
      <c r="AO382" s="149">
        <f t="shared" si="76"/>
        <v>0</v>
      </c>
      <c r="AP382" s="149">
        <f t="shared" si="77"/>
        <v>0</v>
      </c>
      <c r="AQ382" s="188">
        <f t="shared" si="78"/>
        <v>0</v>
      </c>
      <c r="AR382" s="149"/>
      <c r="AS382" s="156">
        <f>IF(D382=$C$171,'Other inputs'!$C$12/1000000,SUM(AC382:AG382))</f>
        <v>0</v>
      </c>
      <c r="AT382" s="200">
        <f>IF(D382=$C$171,$Z$171*('Other inputs'!$C$6/'Other inputs'!$C$5),SUM(AH382:AL382))</f>
        <v>0</v>
      </c>
      <c r="AU382" s="210">
        <f t="shared" si="79"/>
        <v>0</v>
      </c>
      <c r="AV382" s="214"/>
      <c r="AW382" s="199">
        <f>IF($G382=1,0,IF($B382=$B$172,AC382*('Other inputs'!$F$6/'Other inputs'!$F$5)-('Other inputs'!$C$28/1000000),AC382*('Other inputs'!$F$6/'Other inputs'!$F$5)))</f>
        <v>0</v>
      </c>
      <c r="AX382" s="200">
        <f>IF($G382=1,0,IF($B382=$B$172,AD382*('Other inputs'!$F$6/'Other inputs'!$F$5)-('Other inputs'!$C$29/1000000),AD382*('Other inputs'!$F$6/'Other inputs'!$F$5)))</f>
        <v>0</v>
      </c>
      <c r="AY382" s="200">
        <f>IF($G382=1,0,AE382*('Other inputs'!$F$6/'Other inputs'!$F$5))</f>
        <v>0</v>
      </c>
      <c r="AZ382" s="200">
        <f>IF($G382=1,0,AF382*('Other inputs'!$F$6/'Other inputs'!$F$5))</f>
        <v>0</v>
      </c>
      <c r="BA382" s="200">
        <f>IF($G382=1,0,AG382*('Other inputs'!$F$6/'Other inputs'!$F$5))</f>
        <v>0</v>
      </c>
      <c r="BB382" s="199">
        <f>IF($G382=1,0,AH382*('Other inputs'!$C$7/'Other inputs'!$C$6))</f>
        <v>0</v>
      </c>
      <c r="BC382" s="200">
        <f>IF($G382=1,0,AI382*('Other inputs'!$C$7/'Other inputs'!$C$6))</f>
        <v>0</v>
      </c>
      <c r="BD382" s="200">
        <f>IF($G382=1,0,AJ382*('Other inputs'!$C$7/'Other inputs'!$C$6))</f>
        <v>0</v>
      </c>
      <c r="BE382" s="200">
        <f>IF($G382=1,0,AK382*('Other inputs'!$C$7/'Other inputs'!$C$6))</f>
        <v>0</v>
      </c>
      <c r="BF382" s="200">
        <f>IF($G382=1,0,AL382*('Other inputs'!$C$7/'Other inputs'!$C$6))</f>
        <v>0</v>
      </c>
      <c r="BG382" s="199">
        <f t="shared" si="80"/>
        <v>0</v>
      </c>
      <c r="BH382" s="200">
        <f t="shared" si="81"/>
        <v>0</v>
      </c>
      <c r="BI382" s="200">
        <f t="shared" si="82"/>
        <v>0</v>
      </c>
      <c r="BJ382" s="200">
        <f t="shared" si="83"/>
        <v>0</v>
      </c>
      <c r="BK382" s="210">
        <f t="shared" si="84"/>
        <v>0</v>
      </c>
      <c r="BL382" s="200"/>
      <c r="BM382" s="199">
        <f>IF(D382=C$171,'Other inputs'!$C$13/1000000,SUM(AW382:BA382))</f>
        <v>0</v>
      </c>
      <c r="BN382" s="200">
        <f>IF(B382=$B$171,$AT$171*('Other inputs'!$C$7/'Other inputs'!$C$6),SUM(BB382:BF382))</f>
        <v>0</v>
      </c>
      <c r="BO382" s="188">
        <f t="shared" si="85"/>
        <v>0</v>
      </c>
    </row>
    <row r="383" spans="2:67">
      <c r="B383" s="121"/>
      <c r="C383" s="160"/>
      <c r="D383" s="160"/>
      <c r="E383" s="160"/>
      <c r="F383" s="160"/>
      <c r="G383" s="119"/>
      <c r="H383" s="176"/>
      <c r="I383" s="154"/>
      <c r="J383" s="153"/>
      <c r="K383" s="153"/>
      <c r="L383" s="153"/>
      <c r="M383" s="180"/>
      <c r="N383" s="153"/>
      <c r="O383" s="153"/>
      <c r="P383" s="153"/>
      <c r="Q383" s="153"/>
      <c r="R383" s="180"/>
      <c r="S383" s="153"/>
      <c r="T383" s="153"/>
      <c r="U383" s="153"/>
      <c r="V383" s="153"/>
      <c r="W383" s="180"/>
      <c r="Y383" s="154"/>
      <c r="Z383" s="153"/>
      <c r="AA383" s="180"/>
      <c r="AC383" s="156"/>
      <c r="AD383" s="149"/>
      <c r="AE383" s="149"/>
      <c r="AF383" s="149"/>
      <c r="AG383" s="188"/>
      <c r="AH383" s="149"/>
      <c r="AI383" s="149"/>
      <c r="AJ383" s="149"/>
      <c r="AK383" s="149"/>
      <c r="AL383" s="188"/>
      <c r="AM383" s="156"/>
      <c r="AN383" s="149"/>
      <c r="AO383" s="149"/>
      <c r="AP383" s="149"/>
      <c r="AQ383" s="188"/>
      <c r="AR383" s="149"/>
      <c r="AS383" s="156"/>
      <c r="AT383" s="200"/>
      <c r="AU383" s="210"/>
      <c r="AV383" s="214"/>
      <c r="AW383" s="199"/>
      <c r="AX383" s="200"/>
      <c r="AY383" s="200"/>
      <c r="AZ383" s="200"/>
      <c r="BA383" s="210"/>
      <c r="BB383" s="200"/>
      <c r="BC383" s="200"/>
      <c r="BD383" s="200"/>
      <c r="BE383" s="200"/>
      <c r="BF383" s="200"/>
      <c r="BG383" s="199"/>
      <c r="BH383" s="200"/>
      <c r="BI383" s="200"/>
      <c r="BJ383" s="200"/>
      <c r="BK383" s="210"/>
      <c r="BL383" s="200"/>
      <c r="BM383" s="199"/>
      <c r="BN383" s="200"/>
      <c r="BO383" s="188"/>
    </row>
    <row r="384" spans="2:67">
      <c r="B384" s="121"/>
      <c r="C384" s="160" t="s">
        <v>1843</v>
      </c>
      <c r="D384" s="160" t="str">
        <f t="shared" ref="D384" si="86">C384</f>
        <v>E0402</v>
      </c>
      <c r="E384" s="224" t="s">
        <v>124</v>
      </c>
      <c r="F384" s="160"/>
      <c r="G384" s="119">
        <v>0</v>
      </c>
      <c r="H384" s="176" t="s">
        <v>238</v>
      </c>
      <c r="I384" s="154"/>
      <c r="J384" s="153"/>
      <c r="K384" s="153"/>
      <c r="L384" s="153"/>
      <c r="M384" s="180"/>
      <c r="N384" s="153"/>
      <c r="O384" s="153"/>
      <c r="P384" s="153"/>
      <c r="Q384" s="153"/>
      <c r="R384" s="180"/>
      <c r="S384" s="153"/>
      <c r="T384" s="153"/>
      <c r="U384" s="153"/>
      <c r="V384" s="153"/>
      <c r="W384" s="180"/>
      <c r="Y384" s="154"/>
      <c r="Z384" s="153"/>
      <c r="AA384" s="180"/>
      <c r="AC384" s="156">
        <f>SUMIF($G$8:$G$382,1,AC$8:AC$382)</f>
        <v>0</v>
      </c>
      <c r="AD384" s="193">
        <f t="shared" ref="AD384:AQ384" si="87">SUMIF($G$8:$G$382,1,AD$8:AD$382)</f>
        <v>0</v>
      </c>
      <c r="AE384" s="193">
        <f t="shared" si="87"/>
        <v>0</v>
      </c>
      <c r="AF384" s="193">
        <f t="shared" si="87"/>
        <v>0</v>
      </c>
      <c r="AG384" s="193">
        <f t="shared" si="87"/>
        <v>0</v>
      </c>
      <c r="AH384" s="156">
        <f t="shared" si="87"/>
        <v>44.507218265437821</v>
      </c>
      <c r="AI384" s="193">
        <f t="shared" si="87"/>
        <v>9.9280769370740494</v>
      </c>
      <c r="AJ384" s="193">
        <f t="shared" si="87"/>
        <v>0</v>
      </c>
      <c r="AK384" s="193">
        <f t="shared" si="87"/>
        <v>0</v>
      </c>
      <c r="AL384" s="188">
        <f t="shared" si="87"/>
        <v>0</v>
      </c>
      <c r="AM384" s="193">
        <f t="shared" si="87"/>
        <v>44.507218265437821</v>
      </c>
      <c r="AN384" s="193">
        <f t="shared" si="87"/>
        <v>9.9280769370740494</v>
      </c>
      <c r="AO384" s="193">
        <f t="shared" si="87"/>
        <v>0</v>
      </c>
      <c r="AP384" s="193">
        <f t="shared" si="87"/>
        <v>0</v>
      </c>
      <c r="AQ384" s="188">
        <f t="shared" si="87"/>
        <v>0</v>
      </c>
      <c r="AR384" s="193"/>
      <c r="AS384" s="156">
        <f>IF(D384=$C$171,'Other inputs'!$C$12/1000000,SUM(AC384:AG384))</f>
        <v>0</v>
      </c>
      <c r="AT384" s="200">
        <f>IF(D384=$C$171,$Z$171*('Other inputs'!$C$6/'Other inputs'!$C$5),SUM(AH384:AL384))</f>
        <v>54.435295202511867</v>
      </c>
      <c r="AU384" s="210">
        <f t="shared" si="79"/>
        <v>54.435295202511867</v>
      </c>
      <c r="AV384" s="214"/>
      <c r="AW384" s="199">
        <f>IF($G384=1,0,AC384*('Other inputs'!$F$6/'Other inputs'!$F$5))</f>
        <v>0</v>
      </c>
      <c r="AX384" s="200">
        <f>IF($G384=1,0,AD384*('Other inputs'!$F$6/'Other inputs'!$F$5))</f>
        <v>0</v>
      </c>
      <c r="AY384" s="200">
        <f>IF($G384=1,0,AE384*('Other inputs'!$F$6/'Other inputs'!$F$5))</f>
        <v>0</v>
      </c>
      <c r="AZ384" s="200">
        <f>IF($G384=1,0,AF384*('Other inputs'!$F$6/'Other inputs'!$F$5))</f>
        <v>0</v>
      </c>
      <c r="BA384" s="210">
        <f>IF($G384=1,0,AG384*('Other inputs'!$F$6/'Other inputs'!$F$5))</f>
        <v>0</v>
      </c>
      <c r="BB384" s="200">
        <f>AH384*('Other inputs'!$C$7/'Other inputs'!$C$6)</f>
        <v>44.507218265437821</v>
      </c>
      <c r="BC384" s="200">
        <f>AI384*('Other inputs'!$C$7/'Other inputs'!$C$6)</f>
        <v>9.9280769370740494</v>
      </c>
      <c r="BD384" s="200">
        <f>AJ384*('Other inputs'!$C$7/'Other inputs'!$C$6)</f>
        <v>0</v>
      </c>
      <c r="BE384" s="200">
        <f>AK384*('Other inputs'!$C$7/'Other inputs'!$C$6)</f>
        <v>0</v>
      </c>
      <c r="BF384" s="200">
        <f>AL384*('Other inputs'!$C$7/'Other inputs'!$C$6)</f>
        <v>0</v>
      </c>
      <c r="BG384" s="199">
        <f t="shared" si="80"/>
        <v>44.507218265437821</v>
      </c>
      <c r="BH384" s="200">
        <f t="shared" si="81"/>
        <v>9.9280769370740494</v>
      </c>
      <c r="BI384" s="200">
        <f t="shared" si="82"/>
        <v>0</v>
      </c>
      <c r="BJ384" s="200">
        <f t="shared" si="83"/>
        <v>0</v>
      </c>
      <c r="BK384" s="210">
        <f t="shared" si="84"/>
        <v>0</v>
      </c>
      <c r="BL384" s="210"/>
      <c r="BM384" s="199">
        <f>IF(D384=C$171,'Other inputs'!$C$13/1000000,SUM(AW384:BA384))</f>
        <v>0</v>
      </c>
      <c r="BN384" s="200">
        <f>IF(B384=$B$171,$AT$171*('Other inputs'!$C$7/'Other inputs'!$C$6),SUM(BB384:BF384))</f>
        <v>54.435295202511867</v>
      </c>
      <c r="BO384" s="188">
        <f t="shared" si="85"/>
        <v>54.435295202511867</v>
      </c>
    </row>
    <row r="385" spans="2:81">
      <c r="B385" s="121"/>
      <c r="C385" s="160"/>
      <c r="D385" s="160" t="s">
        <v>722</v>
      </c>
      <c r="E385" s="224" t="s">
        <v>124</v>
      </c>
      <c r="F385" s="160"/>
      <c r="G385" s="119">
        <v>0</v>
      </c>
      <c r="H385" s="223" t="s">
        <v>2015</v>
      </c>
      <c r="I385" s="154"/>
      <c r="J385" s="153"/>
      <c r="K385" s="153"/>
      <c r="L385" s="153"/>
      <c r="M385" s="180"/>
      <c r="N385" s="153"/>
      <c r="O385" s="153"/>
      <c r="P385" s="153"/>
      <c r="Q385" s="153"/>
      <c r="R385" s="180"/>
      <c r="S385" s="153"/>
      <c r="T385" s="153"/>
      <c r="U385" s="153"/>
      <c r="V385" s="153"/>
      <c r="W385" s="180"/>
      <c r="Y385" s="154"/>
      <c r="Z385" s="153"/>
      <c r="AA385" s="180"/>
      <c r="AC385" s="156"/>
      <c r="AD385" s="193"/>
      <c r="AE385" s="193"/>
      <c r="AF385" s="193"/>
      <c r="AG385" s="193"/>
      <c r="AH385" s="156"/>
      <c r="AI385" s="193"/>
      <c r="AJ385" s="193"/>
      <c r="AK385" s="193"/>
      <c r="AL385" s="188"/>
      <c r="AM385" s="193"/>
      <c r="AN385" s="193"/>
      <c r="AO385" s="193"/>
      <c r="AP385" s="193"/>
      <c r="AQ385" s="188"/>
      <c r="AR385" s="193"/>
      <c r="AS385" s="156"/>
      <c r="AT385" s="200"/>
      <c r="AU385" s="210"/>
      <c r="AW385" s="199">
        <f>AW170</f>
        <v>3.9965634145637821</v>
      </c>
      <c r="AX385" s="200">
        <f t="shared" ref="AX385:BF385" si="88">AX170</f>
        <v>-0.35421930084767644</v>
      </c>
      <c r="AY385" s="200">
        <v>0</v>
      </c>
      <c r="AZ385" s="200">
        <f t="shared" si="88"/>
        <v>0</v>
      </c>
      <c r="BA385" s="210">
        <f t="shared" si="88"/>
        <v>0</v>
      </c>
      <c r="BB385" s="199">
        <f t="shared" si="88"/>
        <v>26.593627690444286</v>
      </c>
      <c r="BC385" s="200">
        <f t="shared" si="88"/>
        <v>4.3265222916869117</v>
      </c>
      <c r="BD385" s="200">
        <v>0</v>
      </c>
      <c r="BE385" s="200">
        <f t="shared" si="88"/>
        <v>0</v>
      </c>
      <c r="BF385" s="210">
        <f t="shared" si="88"/>
        <v>0</v>
      </c>
      <c r="BG385" s="199">
        <f t="shared" si="80"/>
        <v>30.590191105008067</v>
      </c>
      <c r="BH385" s="200">
        <f t="shared" si="81"/>
        <v>3.9723029908392351</v>
      </c>
      <c r="BI385" s="200">
        <f t="shared" si="82"/>
        <v>0</v>
      </c>
      <c r="BJ385" s="200">
        <f t="shared" si="83"/>
        <v>0</v>
      </c>
      <c r="BK385" s="210">
        <f t="shared" si="84"/>
        <v>0</v>
      </c>
      <c r="BL385" s="200"/>
      <c r="BM385" s="199">
        <f>IF(D385=C$171,'Other inputs'!$C$13/1000000,SUM(AW385:BA385))</f>
        <v>3.6423441137161054</v>
      </c>
      <c r="BN385" s="200">
        <f>IF(B385=$B$171,$AT$171*('Other inputs'!$C$7/'Other inputs'!$C$6),SUM(BB385:BF385))</f>
        <v>30.9201499821312</v>
      </c>
      <c r="BO385" s="188">
        <f t="shared" si="85"/>
        <v>34.562494095847306</v>
      </c>
    </row>
    <row r="386" spans="2:81">
      <c r="B386" s="121"/>
      <c r="C386" s="160"/>
      <c r="D386" s="160" t="s">
        <v>1974</v>
      </c>
      <c r="E386" s="224" t="s">
        <v>866</v>
      </c>
      <c r="F386" s="160"/>
      <c r="G386" s="119">
        <v>0</v>
      </c>
      <c r="H386" s="176" t="s">
        <v>2002</v>
      </c>
      <c r="I386" s="156"/>
      <c r="J386" s="153"/>
      <c r="K386" s="153"/>
      <c r="L386" s="153"/>
      <c r="M386" s="180"/>
      <c r="N386" s="153"/>
      <c r="O386" s="153"/>
      <c r="P386" s="153"/>
      <c r="Q386" s="153"/>
      <c r="R386" s="180"/>
      <c r="S386" s="153"/>
      <c r="T386" s="153"/>
      <c r="U386" s="153"/>
      <c r="V386" s="153"/>
      <c r="W386" s="180"/>
      <c r="Y386" s="154"/>
      <c r="Z386" s="153"/>
      <c r="AA386" s="180"/>
      <c r="AC386" s="156"/>
      <c r="AD386" s="149"/>
      <c r="AE386" s="149"/>
      <c r="AF386" s="149"/>
      <c r="AG386" s="193"/>
      <c r="AH386" s="156"/>
      <c r="AI386" s="149"/>
      <c r="AJ386" s="149"/>
      <c r="AK386" s="149"/>
      <c r="AL386" s="188"/>
      <c r="AM386" s="156"/>
      <c r="AN386" s="149"/>
      <c r="AO386" s="149"/>
      <c r="AP386" s="149"/>
      <c r="AQ386" s="188"/>
      <c r="AR386" s="149"/>
      <c r="AS386" s="156"/>
      <c r="AT386" s="200"/>
      <c r="AU386" s="210"/>
      <c r="AW386" s="199">
        <f>IF(AW7="Fire",AW146+AW170,0)</f>
        <v>0</v>
      </c>
      <c r="AX386" s="200">
        <f t="shared" ref="AX386:BF386" si="89">IF(AX7="Fire",AX146+AX170,0)</f>
        <v>0</v>
      </c>
      <c r="AY386" s="200">
        <f t="shared" si="89"/>
        <v>8.2750935385377886</v>
      </c>
      <c r="AZ386" s="200">
        <f t="shared" si="89"/>
        <v>0</v>
      </c>
      <c r="BA386" s="210">
        <f t="shared" si="89"/>
        <v>0</v>
      </c>
      <c r="BB386" s="200">
        <f t="shared" si="89"/>
        <v>0</v>
      </c>
      <c r="BC386" s="200">
        <f t="shared" si="89"/>
        <v>0</v>
      </c>
      <c r="BD386" s="200">
        <f t="shared" si="89"/>
        <v>16.417010559109233</v>
      </c>
      <c r="BE386" s="200">
        <f t="shared" si="89"/>
        <v>0</v>
      </c>
      <c r="BF386" s="200">
        <f t="shared" si="89"/>
        <v>0</v>
      </c>
      <c r="BG386" s="199">
        <f t="shared" si="80"/>
        <v>0</v>
      </c>
      <c r="BH386" s="200">
        <f t="shared" si="81"/>
        <v>0</v>
      </c>
      <c r="BI386" s="200">
        <f t="shared" si="82"/>
        <v>24.692104097647022</v>
      </c>
      <c r="BJ386" s="200">
        <f t="shared" si="83"/>
        <v>0</v>
      </c>
      <c r="BK386" s="210">
        <f t="shared" si="84"/>
        <v>0</v>
      </c>
      <c r="BL386" s="200"/>
      <c r="BM386" s="199">
        <f>IF(D386=C$171,'Other inputs'!$C$13/1000000,SUM(AW386:BA386))</f>
        <v>8.2750935385377886</v>
      </c>
      <c r="BN386" s="200">
        <f>IF(B386=$B$171,$AT$171*('Other inputs'!$C$7/'Other inputs'!$C$6),SUM(BB386:BF386))</f>
        <v>16.417010559109233</v>
      </c>
      <c r="BO386" s="188">
        <f t="shared" si="85"/>
        <v>24.692104097647022</v>
      </c>
    </row>
    <row r="387" spans="2:81">
      <c r="B387" s="121"/>
      <c r="C387" s="160"/>
      <c r="D387" s="160" t="s">
        <v>1972</v>
      </c>
      <c r="E387" s="224" t="s">
        <v>124</v>
      </c>
      <c r="F387" s="160"/>
      <c r="G387" s="228">
        <v>0</v>
      </c>
      <c r="H387" s="176" t="s">
        <v>1971</v>
      </c>
      <c r="I387" s="156"/>
      <c r="J387" s="193"/>
      <c r="K387" s="193"/>
      <c r="L387" s="193"/>
      <c r="M387" s="188"/>
      <c r="N387" s="156"/>
      <c r="O387" s="193"/>
      <c r="P387" s="193"/>
      <c r="Q387" s="193"/>
      <c r="R387" s="188"/>
      <c r="S387" s="193"/>
      <c r="T387" s="193"/>
      <c r="U387" s="193"/>
      <c r="V387" s="193"/>
      <c r="W387" s="188"/>
      <c r="X387" s="118"/>
      <c r="Y387" s="156"/>
      <c r="Z387" s="193"/>
      <c r="AA387" s="188"/>
      <c r="AC387" s="156"/>
      <c r="AD387" s="193"/>
      <c r="AE387" s="193"/>
      <c r="AF387" s="193"/>
      <c r="AG387" s="188"/>
      <c r="AH387" s="193"/>
      <c r="AI387" s="193"/>
      <c r="AJ387" s="193"/>
      <c r="AK387" s="193"/>
      <c r="AL387" s="188"/>
      <c r="AM387" s="156"/>
      <c r="AN387" s="193"/>
      <c r="AO387" s="193"/>
      <c r="AP387" s="193"/>
      <c r="AQ387" s="188"/>
      <c r="AR387" s="149"/>
      <c r="AS387" s="156"/>
      <c r="AT387" s="200"/>
      <c r="AU387" s="210"/>
      <c r="AV387" s="200"/>
      <c r="AW387" s="199">
        <f>IF(AW7="Upper Tier",AW233*'Other inputs'!$C$23,IF(AW7="Lower Tier",(AW79+AW110+AW176+AW353),0))</f>
        <v>4.3280066085009912</v>
      </c>
      <c r="AX387" s="200">
        <f>IF(AX7="Upper Tier",AX233*'Other inputs'!$C$23,IF(AX7="Lower Tier",(AX79+AX110+AX176+AX353),0))</f>
        <v>0.4285586366427041</v>
      </c>
      <c r="AY387" s="200">
        <f>IF(AY7="Upper Tier",AY233*'Other inputs'!$C$23,IF(AY7="Lower Tier",(AY79+AY110+AY176+AY353),0))</f>
        <v>0</v>
      </c>
      <c r="AZ387" s="200">
        <f>IF(AZ7="Upper Tier",AZ233*'Other inputs'!$C$23,IF(AZ7="Lower Tier",(AZ79+AZ110+AZ176+AZ353),0))</f>
        <v>0</v>
      </c>
      <c r="BA387" s="210">
        <f>IF(BA7="Upper Tier",BA233*'Other inputs'!$C$23,IF(BA7="Lower Tier",(BA79+BA110+BA176+BA353),0))</f>
        <v>0</v>
      </c>
      <c r="BB387" s="200">
        <f>IF(BB7="Upper Tier",BB233*'Other inputs'!$C$23,IF(BB7="Lower Tier",(BB79+BB110+BB176+BB353),0))</f>
        <v>47.312050683405516</v>
      </c>
      <c r="BC387" s="200">
        <f>IF(BC7="Upper Tier",BC233*'Other inputs'!$C$23,IF(BC7="Lower Tier",(BC79+BC110+BC176+BC353),0))</f>
        <v>9.4692486577524875</v>
      </c>
      <c r="BD387" s="200">
        <f>IF(BD7="Upper Tier",BD233*'Other inputs'!$C$23,IF(BD7="Lower Tier",(BD79+BD110+BD176+BD353),0))</f>
        <v>0</v>
      </c>
      <c r="BE387" s="200">
        <f>IF(BE7="Upper Tier",BE233*'Other inputs'!$C$23,IF(BE7="Lower Tier",(BE79+BE110+BE176+BE353),0))</f>
        <v>0</v>
      </c>
      <c r="BF387" s="200">
        <f>IF(BF7="Upper Tier",BF233*'Other inputs'!$C$23,IF(BF7="Lower Tier",(BF79+BF110+BF176+BF353),0))</f>
        <v>0</v>
      </c>
      <c r="BG387" s="199">
        <f>SUM(AW387,BB387)</f>
        <v>51.640057291906508</v>
      </c>
      <c r="BH387" s="200">
        <f>SUM(AX387,BC387)</f>
        <v>9.8978072943951911</v>
      </c>
      <c r="BI387" s="200">
        <f>SUM(AY387,BD387)</f>
        <v>0</v>
      </c>
      <c r="BJ387" s="200">
        <f>SUM(AZ387,BE387)</f>
        <v>0</v>
      </c>
      <c r="BK387" s="210">
        <f>SUM(BA387,BF387)</f>
        <v>0</v>
      </c>
      <c r="BL387" s="200"/>
      <c r="BM387" s="199">
        <f>IF(D387=C$171,'Other inputs'!$C$13/1000000,SUM(AW387:BA387))</f>
        <v>4.7565652451436957</v>
      </c>
      <c r="BN387" s="200">
        <f>IF(B387=$B$171,$AT$171*('Other inputs'!$C$7/'Other inputs'!$C$6),SUM(BB387:BF387))</f>
        <v>56.781299341158004</v>
      </c>
      <c r="BO387" s="188">
        <f>SUM(BM387:BN387)</f>
        <v>61.537864586301701</v>
      </c>
    </row>
    <row r="388" spans="2:81">
      <c r="B388" s="150"/>
      <c r="C388" s="151"/>
      <c r="D388" s="151" t="s">
        <v>1973</v>
      </c>
      <c r="E388" s="225" t="s">
        <v>124</v>
      </c>
      <c r="F388" s="151"/>
      <c r="G388" s="218">
        <v>0</v>
      </c>
      <c r="H388" s="152" t="s">
        <v>1970</v>
      </c>
      <c r="I388" s="166"/>
      <c r="J388" s="167"/>
      <c r="K388" s="167"/>
      <c r="L388" s="167"/>
      <c r="M388" s="168"/>
      <c r="N388" s="167"/>
      <c r="O388" s="167"/>
      <c r="P388" s="167"/>
      <c r="Q388" s="167"/>
      <c r="R388" s="168"/>
      <c r="S388" s="167"/>
      <c r="T388" s="167"/>
      <c r="U388" s="167"/>
      <c r="V388" s="167"/>
      <c r="W388" s="168"/>
      <c r="X388" s="129"/>
      <c r="Y388" s="166"/>
      <c r="Z388" s="167"/>
      <c r="AA388" s="168"/>
      <c r="AB388" s="129"/>
      <c r="AC388" s="166"/>
      <c r="AD388" s="167"/>
      <c r="AE388" s="167"/>
      <c r="AF388" s="167"/>
      <c r="AG388" s="168"/>
      <c r="AH388" s="167"/>
      <c r="AI388" s="167"/>
      <c r="AJ388" s="167"/>
      <c r="AK388" s="167"/>
      <c r="AL388" s="168"/>
      <c r="AM388" s="166"/>
      <c r="AN388" s="167"/>
      <c r="AO388" s="167"/>
      <c r="AP388" s="167"/>
      <c r="AQ388" s="168"/>
      <c r="AR388" s="229"/>
      <c r="AS388" s="166"/>
      <c r="AT388" s="211"/>
      <c r="AU388" s="212"/>
      <c r="AV388" s="203"/>
      <c r="AW388" s="213">
        <f>IF(AW7="Upper Tier",AW233*(1-'Other inputs'!$C$23),IF(AW7="Lower Tier",(AW91+AW232+AW293),0))</f>
        <v>3.595560031834975</v>
      </c>
      <c r="AX388" s="211">
        <f>IF(AX7="Upper Tier",AX233*(1-'Other inputs'!$C$23),IF(AX7="Lower Tier",(AX91+AX232+AX293),0))</f>
        <v>0</v>
      </c>
      <c r="AY388" s="211">
        <f>IF(AY7="Upper Tier",AY233*(1-'Other inputs'!$C$23),IF(AY7="Lower Tier",(AY91+AY232+AY293),0))</f>
        <v>0</v>
      </c>
      <c r="AZ388" s="211">
        <f>IF(AZ7="Upper Tier",AZ233*(1-'Other inputs'!$C$23),IF(AZ7="Lower Tier",(AZ91+AZ232+AZ293),0))</f>
        <v>0</v>
      </c>
      <c r="BA388" s="212">
        <f>IF(BA7="Upper Tier",BA233*(1-'Other inputs'!$C$23),IF(BA7="Lower Tier",(BA91+BA232+BA293),0))</f>
        <v>0</v>
      </c>
      <c r="BB388" s="211">
        <f>IF(BB7="Upper Tier",BB233*(1-'Other inputs'!$C$23),IF(BB7="Lower Tier",(BB91+BB232+BB293),0))</f>
        <v>39.30523537724504</v>
      </c>
      <c r="BC388" s="211">
        <f>IF(BC7="Upper Tier",BC233*(1-'Other inputs'!$C$23),IF(BC7="Lower Tier",(BC91+BC232+BC293),0))</f>
        <v>10.835367376203237</v>
      </c>
      <c r="BD388" s="211">
        <f>IF(BD7="Upper Tier",BD233*(1-'Other inputs'!$C$23),IF(BD7="Lower Tier",(BD91+BD232+BD293),0))</f>
        <v>0</v>
      </c>
      <c r="BE388" s="211">
        <f>IF(BE7="Upper Tier",BE233*(1-'Other inputs'!$C$23),IF(BE7="Lower Tier",(BE91+BE232+BE293),0))</f>
        <v>0</v>
      </c>
      <c r="BF388" s="211">
        <f>IF(BF7="Upper Tier",BF233*(1-'Other inputs'!$C$23),IF(BF7="Lower Tier",(BF91+BF232+BF293),0))</f>
        <v>0</v>
      </c>
      <c r="BG388" s="213">
        <f t="shared" si="80"/>
        <v>42.900795409080018</v>
      </c>
      <c r="BH388" s="211">
        <f t="shared" si="81"/>
        <v>10.835367376203237</v>
      </c>
      <c r="BI388" s="211">
        <f t="shared" si="82"/>
        <v>0</v>
      </c>
      <c r="BJ388" s="211">
        <f t="shared" si="83"/>
        <v>0</v>
      </c>
      <c r="BK388" s="212">
        <f t="shared" si="84"/>
        <v>0</v>
      </c>
      <c r="BL388" s="230"/>
      <c r="BM388" s="213">
        <f>IF(D388=C$171,'Other inputs'!$C$13/1000000,SUM(AW388:BA388))</f>
        <v>3.595560031834975</v>
      </c>
      <c r="BN388" s="211">
        <f>IF(B388=$B$171,$AT$171*('Other inputs'!$C$7/'Other inputs'!$C$6),SUM(BB388:BF388))</f>
        <v>50.140602753448277</v>
      </c>
      <c r="BO388" s="168">
        <f t="shared" si="85"/>
        <v>53.736162785283256</v>
      </c>
    </row>
    <row r="389" spans="2:81">
      <c r="C389" s="160"/>
      <c r="D389" s="160"/>
      <c r="H389" s="160"/>
      <c r="X389" s="160"/>
      <c r="Y389" s="149"/>
      <c r="Z389" s="149"/>
      <c r="AA389" s="149"/>
      <c r="AC389" s="149"/>
      <c r="AD389" s="149"/>
      <c r="AE389" s="149"/>
      <c r="AF389" s="149"/>
      <c r="AG389" s="149"/>
      <c r="AH389" s="214"/>
      <c r="AI389" s="214"/>
      <c r="AJ389" s="214"/>
      <c r="AK389" s="214"/>
      <c r="AL389" s="214"/>
      <c r="AM389" s="149"/>
      <c r="AN389" s="149"/>
      <c r="AO389" s="149"/>
      <c r="AP389" s="149"/>
      <c r="AQ389" s="149"/>
      <c r="AR389" s="149"/>
      <c r="AS389" s="149"/>
      <c r="AT389" s="214"/>
      <c r="AU389" s="214"/>
      <c r="AV389" s="203"/>
      <c r="AW389" s="214"/>
      <c r="AX389" s="214"/>
      <c r="AY389" s="214"/>
      <c r="AZ389" s="214"/>
      <c r="BA389" s="214"/>
      <c r="BB389" s="214"/>
      <c r="BC389" s="214"/>
      <c r="BD389" s="214"/>
      <c r="BE389" s="214"/>
      <c r="BF389" s="214"/>
      <c r="BG389" s="214"/>
      <c r="BH389" s="214"/>
      <c r="BI389" s="214"/>
      <c r="BJ389" s="214"/>
      <c r="BK389" s="214"/>
      <c r="BL389" s="203"/>
      <c r="BM389" s="214"/>
      <c r="BN389" s="214"/>
      <c r="BO389" s="214"/>
    </row>
    <row r="390" spans="2:81">
      <c r="B390" t="s">
        <v>48</v>
      </c>
      <c r="C390" s="160" t="str">
        <f t="shared" si="72"/>
        <v>TE</v>
      </c>
      <c r="D390" s="160"/>
      <c r="H390" t="s">
        <v>1625</v>
      </c>
      <c r="I390" s="149">
        <f t="shared" ref="I390:W390" si="90">SUM(I8:I382)</f>
        <v>1861.3458899282848</v>
      </c>
      <c r="J390" s="149">
        <f t="shared" si="90"/>
        <v>85.661209173042451</v>
      </c>
      <c r="K390" s="149">
        <f t="shared" si="90"/>
        <v>285.38104603108786</v>
      </c>
      <c r="L390" s="149">
        <f t="shared" si="90"/>
        <v>20.647926765099808</v>
      </c>
      <c r="M390" s="149">
        <f t="shared" si="90"/>
        <v>29.14058890380926</v>
      </c>
      <c r="N390" s="149">
        <f t="shared" si="90"/>
        <v>8782.7946222500996</v>
      </c>
      <c r="O390" s="149">
        <f t="shared" si="90"/>
        <v>1985.4827726261713</v>
      </c>
      <c r="P390" s="149">
        <f t="shared" si="90"/>
        <v>572.37974374203156</v>
      </c>
      <c r="Q390" s="149">
        <f t="shared" si="90"/>
        <v>926.04253917815947</v>
      </c>
      <c r="R390" s="149">
        <f t="shared" si="90"/>
        <v>7.4682255158684123</v>
      </c>
      <c r="S390" s="149">
        <f t="shared" si="90"/>
        <v>10644.140512178386</v>
      </c>
      <c r="T390" s="149">
        <f t="shared" si="90"/>
        <v>2071.1439817992132</v>
      </c>
      <c r="U390" s="149">
        <f t="shared" si="90"/>
        <v>857.7607897731192</v>
      </c>
      <c r="V390" s="149">
        <f t="shared" si="90"/>
        <v>946.69046594325926</v>
      </c>
      <c r="W390" s="149">
        <f t="shared" si="90"/>
        <v>36.608814419677671</v>
      </c>
      <c r="X390" s="79"/>
      <c r="Y390" s="149">
        <f>SUM(Y8:Y382)</f>
        <v>2283.9503328313222</v>
      </c>
      <c r="Z390" s="149">
        <f>SUM(Z8:Z382)</f>
        <v>12275.694681837531</v>
      </c>
      <c r="AA390" s="149">
        <f>SUM(AA8:AA382)</f>
        <v>14559.645014668848</v>
      </c>
      <c r="AB390" s="79"/>
      <c r="AC390" s="149">
        <f t="shared" ref="AC390:AQ390" si="91">SUMIF($G$8:$G$388,0,AC8:AC388)+SUMIF($G$8:$G$388,2,AC8:AC388)</f>
        <v>1891.6733178700902</v>
      </c>
      <c r="AD390" s="149">
        <f t="shared" si="91"/>
        <v>87.020138155495275</v>
      </c>
      <c r="AE390" s="149">
        <f t="shared" si="91"/>
        <v>290.0308390417776</v>
      </c>
      <c r="AF390" s="149">
        <f t="shared" si="91"/>
        <v>20.984349197117727</v>
      </c>
      <c r="AG390" s="149">
        <f t="shared" si="91"/>
        <v>29.615384649696171</v>
      </c>
      <c r="AH390" s="149">
        <f t="shared" si="91"/>
        <v>8925.8951456268824</v>
      </c>
      <c r="AI390" s="149">
        <f t="shared" si="91"/>
        <v>2017.8327974347421</v>
      </c>
      <c r="AJ390" s="149">
        <f t="shared" si="91"/>
        <v>581.70568661359232</v>
      </c>
      <c r="AK390" s="149">
        <f t="shared" si="91"/>
        <v>941.13080865560403</v>
      </c>
      <c r="AL390" s="149">
        <f t="shared" si="91"/>
        <v>7.5899073980006886</v>
      </c>
      <c r="AM390" s="149">
        <f t="shared" si="91"/>
        <v>10817.568463496971</v>
      </c>
      <c r="AN390" s="149">
        <f t="shared" si="91"/>
        <v>2104.8529355902378</v>
      </c>
      <c r="AO390" s="149">
        <f t="shared" si="91"/>
        <v>871.73652565536997</v>
      </c>
      <c r="AP390" s="149">
        <f t="shared" si="91"/>
        <v>962.11515785272172</v>
      </c>
      <c r="AQ390" s="149">
        <f t="shared" si="91"/>
        <v>37.205292047696858</v>
      </c>
      <c r="AR390" s="149"/>
      <c r="AS390" s="149">
        <f>SUMIF($G$8:$G$388,0,AS8:AS388)+SUMIF($G$8:$G$388,2,AS8:AS388)</f>
        <v>2321.1936839141767</v>
      </c>
      <c r="AT390" s="149">
        <f>SUMIF($G$8:$G$388,0,AT8:AT388)+SUMIF($G$8:$G$388,2,AT8:AT388)</f>
        <v>12475.706000482545</v>
      </c>
      <c r="AU390" s="149">
        <f>SUMIF($G$8:$G$388,0,AU8:AU388)+SUMIF($G$8:$G$388,2,AU8:AU388)</f>
        <v>14796.899684396723</v>
      </c>
      <c r="AV390" s="214"/>
      <c r="AW390" s="214">
        <f t="shared" ref="AW390:BK390" si="92">SUMIF($G$8:$G$388,0,AW8:AW388)</f>
        <v>1902.1305456319114</v>
      </c>
      <c r="AX390" s="214">
        <f t="shared" si="92"/>
        <v>87.500856021465324</v>
      </c>
      <c r="AY390" s="214">
        <f t="shared" si="92"/>
        <v>291.6346962162022</v>
      </c>
      <c r="AZ390" s="214">
        <f t="shared" si="92"/>
        <v>21.100391681157085</v>
      </c>
      <c r="BA390" s="214">
        <f t="shared" si="92"/>
        <v>29.77915636204472</v>
      </c>
      <c r="BB390" s="214">
        <f t="shared" si="92"/>
        <v>8925.8951456268842</v>
      </c>
      <c r="BC390" s="214">
        <f t="shared" si="92"/>
        <v>2017.8327974347421</v>
      </c>
      <c r="BD390" s="214">
        <f t="shared" si="92"/>
        <v>581.70568661359232</v>
      </c>
      <c r="BE390" s="214">
        <f t="shared" si="92"/>
        <v>941.13080865560403</v>
      </c>
      <c r="BF390" s="214">
        <f t="shared" si="92"/>
        <v>7.5899073980006886</v>
      </c>
      <c r="BG390" s="214">
        <f t="shared" si="92"/>
        <v>10828.025691258799</v>
      </c>
      <c r="BH390" s="214">
        <f t="shared" si="92"/>
        <v>2105.3336534562068</v>
      </c>
      <c r="BI390" s="214">
        <f t="shared" si="92"/>
        <v>873.34038282979441</v>
      </c>
      <c r="BJ390" s="214">
        <f t="shared" si="92"/>
        <v>962.23120033676116</v>
      </c>
      <c r="BK390" s="214">
        <f t="shared" si="92"/>
        <v>37.369063760045407</v>
      </c>
      <c r="BL390" s="214"/>
      <c r="BM390" s="215">
        <f>SUMIF($G$8:$G$388,0,BM8:BM388)</f>
        <v>2334.0256400187709</v>
      </c>
      <c r="BN390" s="215">
        <f>SUMIF($G$8:$G$388,0,BN8:BN388)</f>
        <v>12475.706000482545</v>
      </c>
      <c r="BO390" s="215">
        <f>SUMIF($G$8:$G$388,0,BO8:BO388)</f>
        <v>14809.731640501313</v>
      </c>
    </row>
    <row r="391" spans="2:81">
      <c r="C391" s="160"/>
      <c r="D391" s="160"/>
      <c r="I391" s="149"/>
      <c r="J391" s="149"/>
      <c r="K391" s="149"/>
      <c r="L391" s="149"/>
      <c r="M391" s="149"/>
      <c r="N391" s="149"/>
      <c r="O391" s="149"/>
      <c r="P391" s="149"/>
      <c r="Q391" s="149"/>
      <c r="R391" s="149"/>
      <c r="S391" s="149"/>
      <c r="T391" s="149"/>
      <c r="U391" s="149"/>
      <c r="V391" s="149"/>
      <c r="W391" s="149"/>
      <c r="X391" s="79"/>
      <c r="Y391" s="149"/>
      <c r="Z391" s="149"/>
      <c r="AA391" s="149"/>
      <c r="AB391" s="79"/>
      <c r="AC391" s="149"/>
      <c r="AD391" s="149"/>
      <c r="AE391" s="149"/>
      <c r="AF391" s="149"/>
      <c r="AG391" s="149"/>
      <c r="AH391" s="149"/>
      <c r="AI391" s="149"/>
      <c r="AJ391" s="149"/>
      <c r="AK391" s="149"/>
      <c r="AL391" s="149"/>
      <c r="AM391" s="149"/>
      <c r="AN391" s="149"/>
      <c r="AO391" s="149"/>
      <c r="AP391" s="149"/>
      <c r="AQ391" s="149"/>
      <c r="AR391" s="149"/>
      <c r="AS391" s="149"/>
      <c r="AT391" s="149"/>
      <c r="AU391" s="149"/>
      <c r="AV391" s="214"/>
      <c r="AW391" s="214"/>
      <c r="AX391" s="214"/>
      <c r="AY391" s="214"/>
      <c r="AZ391" s="214"/>
      <c r="BA391" s="214"/>
      <c r="BB391" s="214"/>
      <c r="BC391" s="214"/>
      <c r="BD391" s="214"/>
      <c r="BE391" s="214"/>
      <c r="BF391" s="214"/>
      <c r="BG391" s="214"/>
      <c r="BH391" s="214"/>
      <c r="BI391" s="214"/>
      <c r="BJ391" s="214"/>
      <c r="BK391" s="214"/>
      <c r="BL391" s="214"/>
      <c r="BM391" s="214"/>
      <c r="BN391" s="214"/>
      <c r="BO391" s="214"/>
    </row>
    <row r="392" spans="2:81" ht="15" thickBot="1">
      <c r="H392" s="77" t="s">
        <v>1622</v>
      </c>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216"/>
      <c r="AU392" s="216"/>
      <c r="AV392" s="216"/>
      <c r="AW392" s="216"/>
      <c r="AX392" s="216"/>
      <c r="AY392" s="216"/>
      <c r="AZ392" s="216"/>
      <c r="BA392" s="216"/>
      <c r="BB392" s="216"/>
      <c r="BC392" s="216"/>
      <c r="BD392" s="216"/>
      <c r="BE392" s="216"/>
      <c r="BF392" s="216"/>
      <c r="BG392" s="216"/>
      <c r="BH392" s="216"/>
      <c r="BI392" s="216"/>
      <c r="BJ392" s="216"/>
      <c r="BK392" s="216"/>
      <c r="BL392" s="216"/>
      <c r="BM392" s="227"/>
      <c r="BN392" s="216"/>
      <c r="BO392" s="77"/>
      <c r="BP392" s="77"/>
      <c r="BQ392" s="77"/>
      <c r="BR392" s="77"/>
      <c r="BS392" s="77"/>
      <c r="BT392" s="77"/>
      <c r="BU392" s="77"/>
      <c r="BV392" s="77"/>
      <c r="BW392" s="77"/>
      <c r="BX392" s="77"/>
      <c r="BY392" s="77"/>
      <c r="BZ392" s="77"/>
      <c r="CA392" s="77"/>
      <c r="CB392" s="77"/>
      <c r="CC392" s="77"/>
    </row>
    <row r="393" spans="2:81">
      <c r="BM393" s="214"/>
      <c r="BN393" s="149"/>
      <c r="BO393" s="214"/>
    </row>
    <row r="394" spans="2:81">
      <c r="AU394" s="215"/>
      <c r="AW394" s="215"/>
      <c r="AX394" s="215"/>
      <c r="AY394" s="215"/>
      <c r="AZ394" s="215"/>
      <c r="BA394" s="215"/>
      <c r="BM394" s="214"/>
      <c r="BN394" s="214"/>
      <c r="BO394" s="214"/>
    </row>
    <row r="395" spans="2:81">
      <c r="BM395" s="214"/>
      <c r="BN395" s="214"/>
      <c r="BO395" s="214"/>
    </row>
    <row r="396" spans="2:81">
      <c r="BN396" s="226"/>
    </row>
  </sheetData>
  <sheetProtection sheet="1" formatCells="0" formatColumns="0" formatRows="0" insertColumns="0" insertRows="0" insertHyperlinks="0" deleteColumns="0" deleteRows="0" sort="0" autoFilter="0" pivotTables="0"/>
  <mergeCells count="18">
    <mergeCell ref="BO6:BO7"/>
    <mergeCell ref="AW6:BA6"/>
    <mergeCell ref="BB6:BF6"/>
    <mergeCell ref="BG6:BK6"/>
    <mergeCell ref="BM6:BM7"/>
    <mergeCell ref="BN6:BN7"/>
    <mergeCell ref="AS6:AS7"/>
    <mergeCell ref="AT6:AT7"/>
    <mergeCell ref="AU6:AU7"/>
    <mergeCell ref="Y6:Y7"/>
    <mergeCell ref="Z6:Z7"/>
    <mergeCell ref="AA6:AA7"/>
    <mergeCell ref="AM6:AQ6"/>
    <mergeCell ref="I6:M6"/>
    <mergeCell ref="N6:R6"/>
    <mergeCell ref="S6:W6"/>
    <mergeCell ref="AC6:AG6"/>
    <mergeCell ref="AH6:AL6"/>
  </mergeCells>
  <pageMargins left="0.7" right="0.7" top="0.75" bottom="0.75" header="0.3" footer="0.3"/>
  <pageSetup orientation="portrait" r:id="rId1"/>
  <ignoredErrors>
    <ignoredError sqref="AD8:AD38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EB396-1A54-413D-8C81-CA233246565D}">
  <sheetPr>
    <tabColor rgb="FF00B0F0"/>
  </sheetPr>
  <dimension ref="B1:CE385"/>
  <sheetViews>
    <sheetView showGridLines="0" topLeftCell="B1" workbookViewId="0">
      <pane xSplit="5" ySplit="7" topLeftCell="G8" activePane="bottomRight" state="frozen"/>
      <selection activeCell="H12" sqref="H12"/>
      <selection pane="topRight" activeCell="H12" sqref="H12"/>
      <selection pane="bottomLeft" activeCell="H12" sqref="H12"/>
      <selection pane="bottomRight" activeCell="F1" sqref="F1"/>
    </sheetView>
  </sheetViews>
  <sheetFormatPr defaultRowHeight="14.4" outlineLevelCol="1"/>
  <cols>
    <col min="1" max="1" width="3.109375" customWidth="1"/>
    <col min="2" max="5" width="8.88671875" hidden="1" customWidth="1" outlineLevel="1"/>
    <col min="6" max="6" width="35.88671875" customWidth="1" collapsed="1"/>
    <col min="7" max="8" width="10.88671875" customWidth="1"/>
    <col min="9" max="9" width="11.44140625" customWidth="1"/>
    <col min="10" max="16" width="10.88671875" customWidth="1"/>
    <col min="17" max="20" width="11.109375" customWidth="1"/>
    <col min="21" max="21" width="12.33203125" customWidth="1"/>
    <col min="22" max="22" width="4.6640625" customWidth="1"/>
    <col min="23" max="25" width="20.44140625" customWidth="1"/>
    <col min="26" max="26" width="4.6640625" customWidth="1"/>
    <col min="27" max="40" width="10.88671875" customWidth="1"/>
    <col min="41" max="41" width="14.109375" customWidth="1"/>
    <col min="42" max="42" width="4.6640625" customWidth="1"/>
    <col min="43" max="45" width="20.6640625" customWidth="1"/>
    <col min="46" max="46" width="4.6640625" customWidth="1"/>
    <col min="47" max="60" width="10.88671875" customWidth="1"/>
    <col min="61" max="61" width="13" customWidth="1"/>
    <col min="62" max="62" width="4.6640625" customWidth="1"/>
    <col min="63" max="65" width="20.6640625" customWidth="1"/>
  </cols>
  <sheetData>
    <row r="1" spans="2:83">
      <c r="G1" s="118"/>
      <c r="H1" s="118"/>
      <c r="I1" s="118"/>
      <c r="J1" s="118"/>
    </row>
    <row r="2" spans="2:83" ht="18" thickBot="1">
      <c r="F2" s="76" t="s">
        <v>2013</v>
      </c>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row>
    <row r="3" spans="2:83" ht="15" thickTop="1"/>
    <row r="4" spans="2:83" hidden="1">
      <c r="D4" t="s">
        <v>1857</v>
      </c>
      <c r="F4" t="s">
        <v>1894</v>
      </c>
      <c r="G4" s="12" t="s">
        <v>1884</v>
      </c>
      <c r="H4" s="12" t="s">
        <v>1886</v>
      </c>
      <c r="I4" s="12" t="s">
        <v>1888</v>
      </c>
      <c r="J4" s="12" t="s">
        <v>1892</v>
      </c>
      <c r="K4" s="12" t="s">
        <v>1890</v>
      </c>
      <c r="L4" s="12" t="s">
        <v>1872</v>
      </c>
      <c r="M4" s="12" t="s">
        <v>1874</v>
      </c>
      <c r="N4" s="12" t="s">
        <v>1876</v>
      </c>
      <c r="O4" s="12" t="s">
        <v>1880</v>
      </c>
      <c r="P4" s="12" t="s">
        <v>1878</v>
      </c>
      <c r="Q4" s="12" t="s">
        <v>1861</v>
      </c>
      <c r="R4" s="12" t="s">
        <v>1863</v>
      </c>
      <c r="S4" s="12" t="s">
        <v>1865</v>
      </c>
      <c r="T4" s="12" t="s">
        <v>1869</v>
      </c>
      <c r="U4" s="12" t="s">
        <v>1867</v>
      </c>
      <c r="W4" s="12" t="s">
        <v>1882</v>
      </c>
      <c r="X4" s="12" t="s">
        <v>1870</v>
      </c>
      <c r="Y4" s="12" t="s">
        <v>1858</v>
      </c>
      <c r="AA4" s="12" t="s">
        <v>1803</v>
      </c>
      <c r="AB4" s="12" t="s">
        <v>1804</v>
      </c>
      <c r="AC4" s="12" t="s">
        <v>1805</v>
      </c>
      <c r="AD4" s="12" t="s">
        <v>1806</v>
      </c>
      <c r="AE4" s="12" t="s">
        <v>1807</v>
      </c>
      <c r="AF4" s="12" t="s">
        <v>1808</v>
      </c>
      <c r="AG4" s="12" t="s">
        <v>1809</v>
      </c>
      <c r="AH4" s="12" t="s">
        <v>1810</v>
      </c>
      <c r="AI4" s="12" t="s">
        <v>1811</v>
      </c>
      <c r="AJ4" s="12" t="s">
        <v>1812</v>
      </c>
      <c r="AK4" s="12" t="s">
        <v>1813</v>
      </c>
      <c r="AL4" s="12" t="s">
        <v>1814</v>
      </c>
      <c r="AM4" s="12" t="s">
        <v>1815</v>
      </c>
      <c r="AN4" s="12" t="s">
        <v>1816</v>
      </c>
      <c r="AO4" s="12" t="s">
        <v>1817</v>
      </c>
      <c r="AQ4" s="12" t="s">
        <v>1798</v>
      </c>
      <c r="AR4" s="12" t="s">
        <v>1799</v>
      </c>
      <c r="AS4" s="12" t="s">
        <v>1797</v>
      </c>
      <c r="AU4" s="12" t="s">
        <v>1826</v>
      </c>
      <c r="AV4" s="12" t="s">
        <v>1827</v>
      </c>
      <c r="AW4" s="12" t="s">
        <v>1828</v>
      </c>
      <c r="AX4" s="12" t="s">
        <v>1829</v>
      </c>
      <c r="AY4" s="12" t="s">
        <v>1830</v>
      </c>
      <c r="AZ4" s="12" t="s">
        <v>1831</v>
      </c>
      <c r="BA4" s="12" t="s">
        <v>1832</v>
      </c>
      <c r="BB4" s="12" t="s">
        <v>1833</v>
      </c>
      <c r="BC4" s="12" t="s">
        <v>1834</v>
      </c>
      <c r="BD4" s="12" t="s">
        <v>1835</v>
      </c>
      <c r="BE4" s="12" t="s">
        <v>1836</v>
      </c>
      <c r="BF4" s="12" t="s">
        <v>1837</v>
      </c>
      <c r="BG4" s="12" t="s">
        <v>1838</v>
      </c>
      <c r="BH4" s="12" t="s">
        <v>1839</v>
      </c>
      <c r="BI4" s="12" t="s">
        <v>1840</v>
      </c>
      <c r="BK4" s="12" t="s">
        <v>1821</v>
      </c>
      <c r="BL4" s="12" t="s">
        <v>1822</v>
      </c>
      <c r="BM4" s="12" t="s">
        <v>1820</v>
      </c>
    </row>
    <row r="6" spans="2:83" ht="14.25" customHeight="1">
      <c r="B6" s="190"/>
      <c r="C6" s="191"/>
      <c r="D6" s="191"/>
      <c r="E6" s="191"/>
      <c r="F6" s="189"/>
      <c r="G6" s="239" t="s">
        <v>1895</v>
      </c>
      <c r="H6" s="240"/>
      <c r="I6" s="240"/>
      <c r="J6" s="240"/>
      <c r="K6" s="241"/>
      <c r="L6" s="239" t="s">
        <v>1896</v>
      </c>
      <c r="M6" s="240"/>
      <c r="N6" s="240"/>
      <c r="O6" s="240"/>
      <c r="P6" s="241"/>
      <c r="Q6" s="239" t="s">
        <v>1897</v>
      </c>
      <c r="R6" s="240"/>
      <c r="S6" s="240"/>
      <c r="T6" s="240"/>
      <c r="U6" s="241"/>
      <c r="V6" s="1"/>
      <c r="W6" s="242" t="s">
        <v>1931</v>
      </c>
      <c r="X6" s="249" t="s">
        <v>1932</v>
      </c>
      <c r="Y6" s="251" t="s">
        <v>1933</v>
      </c>
      <c r="Z6" s="160"/>
      <c r="AA6" s="239" t="s">
        <v>1898</v>
      </c>
      <c r="AB6" s="240"/>
      <c r="AC6" s="240"/>
      <c r="AD6" s="240"/>
      <c r="AE6" s="241"/>
      <c r="AF6" s="239" t="s">
        <v>1899</v>
      </c>
      <c r="AG6" s="240"/>
      <c r="AH6" s="240"/>
      <c r="AI6" s="240"/>
      <c r="AJ6" s="241"/>
      <c r="AK6" s="239" t="s">
        <v>1900</v>
      </c>
      <c r="AL6" s="240"/>
      <c r="AM6" s="240"/>
      <c r="AN6" s="240"/>
      <c r="AO6" s="241"/>
      <c r="AP6" s="1"/>
      <c r="AQ6" s="242" t="s">
        <v>1934</v>
      </c>
      <c r="AR6" s="249" t="s">
        <v>1935</v>
      </c>
      <c r="AS6" s="251" t="s">
        <v>1936</v>
      </c>
      <c r="AU6" s="239" t="s">
        <v>1901</v>
      </c>
      <c r="AV6" s="240"/>
      <c r="AW6" s="240"/>
      <c r="AX6" s="240"/>
      <c r="AY6" s="241"/>
      <c r="AZ6" s="239" t="s">
        <v>1902</v>
      </c>
      <c r="BA6" s="240"/>
      <c r="BB6" s="240"/>
      <c r="BC6" s="240"/>
      <c r="BD6" s="241"/>
      <c r="BE6" s="239" t="s">
        <v>1903</v>
      </c>
      <c r="BF6" s="240"/>
      <c r="BG6" s="240"/>
      <c r="BH6" s="240"/>
      <c r="BI6" s="241"/>
      <c r="BJ6" s="1"/>
      <c r="BK6" s="242" t="s">
        <v>1937</v>
      </c>
      <c r="BL6" s="249" t="s">
        <v>1938</v>
      </c>
      <c r="BM6" s="251" t="s">
        <v>1939</v>
      </c>
    </row>
    <row r="7" spans="2:83" ht="44.25" customHeight="1">
      <c r="B7" s="192" t="s">
        <v>4</v>
      </c>
      <c r="C7" s="217" t="s">
        <v>2009</v>
      </c>
      <c r="D7" s="183" t="s">
        <v>33</v>
      </c>
      <c r="E7" s="183" t="s">
        <v>34</v>
      </c>
      <c r="F7" s="184" t="s">
        <v>35</v>
      </c>
      <c r="G7" s="185" t="s">
        <v>43</v>
      </c>
      <c r="H7" s="186" t="s">
        <v>44</v>
      </c>
      <c r="I7" s="186" t="s">
        <v>45</v>
      </c>
      <c r="J7" s="186" t="s">
        <v>46</v>
      </c>
      <c r="K7" s="187" t="s">
        <v>47</v>
      </c>
      <c r="L7" s="185" t="s">
        <v>43</v>
      </c>
      <c r="M7" s="186" t="s">
        <v>44</v>
      </c>
      <c r="N7" s="186" t="s">
        <v>45</v>
      </c>
      <c r="O7" s="186" t="s">
        <v>46</v>
      </c>
      <c r="P7" s="187" t="s">
        <v>47</v>
      </c>
      <c r="Q7" s="185" t="s">
        <v>43</v>
      </c>
      <c r="R7" s="186" t="s">
        <v>44</v>
      </c>
      <c r="S7" s="186" t="s">
        <v>45</v>
      </c>
      <c r="T7" s="186" t="s">
        <v>46</v>
      </c>
      <c r="U7" s="187" t="s">
        <v>47</v>
      </c>
      <c r="V7" s="117"/>
      <c r="W7" s="248"/>
      <c r="X7" s="250"/>
      <c r="Y7" s="252"/>
      <c r="Z7" s="160"/>
      <c r="AA7" s="185" t="s">
        <v>43</v>
      </c>
      <c r="AB7" s="186" t="s">
        <v>44</v>
      </c>
      <c r="AC7" s="186" t="s">
        <v>45</v>
      </c>
      <c r="AD7" s="186" t="s">
        <v>46</v>
      </c>
      <c r="AE7" s="187" t="s">
        <v>47</v>
      </c>
      <c r="AF7" s="185" t="s">
        <v>43</v>
      </c>
      <c r="AG7" s="186" t="s">
        <v>44</v>
      </c>
      <c r="AH7" s="186" t="s">
        <v>45</v>
      </c>
      <c r="AI7" s="186" t="s">
        <v>46</v>
      </c>
      <c r="AJ7" s="187" t="s">
        <v>47</v>
      </c>
      <c r="AK7" s="185" t="s">
        <v>43</v>
      </c>
      <c r="AL7" s="186" t="s">
        <v>44</v>
      </c>
      <c r="AM7" s="186" t="s">
        <v>45</v>
      </c>
      <c r="AN7" s="186" t="s">
        <v>46</v>
      </c>
      <c r="AO7" s="187" t="s">
        <v>47</v>
      </c>
      <c r="AP7" s="117"/>
      <c r="AQ7" s="248"/>
      <c r="AR7" s="250"/>
      <c r="AS7" s="252"/>
      <c r="AU7" s="185" t="s">
        <v>43</v>
      </c>
      <c r="AV7" s="186" t="s">
        <v>44</v>
      </c>
      <c r="AW7" s="186" t="s">
        <v>45</v>
      </c>
      <c r="AX7" s="186" t="s">
        <v>46</v>
      </c>
      <c r="AY7" s="187" t="s">
        <v>47</v>
      </c>
      <c r="AZ7" s="185" t="s">
        <v>43</v>
      </c>
      <c r="BA7" s="186" t="s">
        <v>44</v>
      </c>
      <c r="BB7" s="186" t="s">
        <v>45</v>
      </c>
      <c r="BC7" s="186" t="s">
        <v>46</v>
      </c>
      <c r="BD7" s="187" t="s">
        <v>47</v>
      </c>
      <c r="BE7" s="185" t="s">
        <v>43</v>
      </c>
      <c r="BF7" s="186" t="s">
        <v>44</v>
      </c>
      <c r="BG7" s="186" t="s">
        <v>45</v>
      </c>
      <c r="BH7" s="186" t="s">
        <v>46</v>
      </c>
      <c r="BI7" s="187" t="s">
        <v>47</v>
      </c>
      <c r="BJ7" s="117"/>
      <c r="BK7" s="248"/>
      <c r="BL7" s="250"/>
      <c r="BM7" s="252"/>
    </row>
    <row r="8" spans="2:83">
      <c r="B8" s="121" t="str">
        <f>'Calculations for 2021-22'!B8</f>
        <v>E3831</v>
      </c>
      <c r="C8" s="160" t="str">
        <f>'Calculations for 2021-22'!D8</f>
        <v>E3831</v>
      </c>
      <c r="D8" t="str">
        <f>'Calculations for 2021-22'!E8</f>
        <v>SD</v>
      </c>
      <c r="E8" t="str">
        <f>'Calculations for 2021-22'!F8</f>
        <v>P1908</v>
      </c>
      <c r="F8" s="176" t="str">
        <f>'Calculations for 2021-22'!H8</f>
        <v>Adur</v>
      </c>
      <c r="G8" s="156">
        <f>_xlfn.IFNA(INDEX('I.KI 2016-17'!M$8:M$391,MATCH($B8,'I.KI 2016-17'!$B$8:$B$391,0)),"")</f>
        <v>0</v>
      </c>
      <c r="H8" s="149">
        <f>_xlfn.IFNA(INDEX('I.KI 2016-17'!N$8:N$391,MATCH($B8,'I.KI 2016-17'!$B$8:$B$391,0)),"")</f>
        <v>0.77393475819900004</v>
      </c>
      <c r="I8" s="149">
        <f>_xlfn.IFNA(INDEX('I.KI 2016-17'!O$8:O$391,MATCH($B8,'I.KI 2016-17'!$B$8:$B$391,0)),"")</f>
        <v>0</v>
      </c>
      <c r="J8" s="149">
        <f>_xlfn.IFNA(INDEX('I.KI 2016-17'!P$8:P$391,MATCH($B8,'I.KI 2016-17'!$B$8:$B$391,0)),"")</f>
        <v>0</v>
      </c>
      <c r="K8" s="188">
        <f>_xlfn.IFNA(INDEX('I.KI 2016-17'!Q$8:Q$391,MATCH($B8,'I.KI 2016-17'!$B$8:$B$391,0)),"")</f>
        <v>0</v>
      </c>
      <c r="L8" s="156">
        <f>_xlfn.IFNA(INDEX('I.KI 2016-17'!R$8:R$391,MATCH($B8,'I.KI 2016-17'!$B$8:$B$391,0)),"")</f>
        <v>0</v>
      </c>
      <c r="M8" s="193">
        <f>_xlfn.IFNA(INDEX('I.KI 2016-17'!S$8:S$391,MATCH($B8,'I.KI 2016-17'!$B$8:$B$391,0)),"")</f>
        <v>1.617269327104</v>
      </c>
      <c r="N8" s="193">
        <f>_xlfn.IFNA(INDEX('I.KI 2016-17'!T$8:T$391,MATCH($B8,'I.KI 2016-17'!$B$8:$B$391,0)),"")</f>
        <v>0</v>
      </c>
      <c r="O8" s="193">
        <f>_xlfn.IFNA(INDEX('I.KI 2016-17'!U$8:U$391,MATCH($B8,'I.KI 2016-17'!$B$8:$B$391,0)),"")</f>
        <v>0</v>
      </c>
      <c r="P8" s="157">
        <f>_xlfn.IFNA(INDEX('I.KI 2016-17'!V$8:V$391,MATCH($B8,'I.KI 2016-17'!$B$8:$B$391,0)),"")</f>
        <v>0</v>
      </c>
      <c r="Q8" s="156">
        <f>_xlfn.IFNA(INDEX('I.KI 2016-17'!W$8:W$391,MATCH($B8,'I.KI 2016-17'!$B$8:$B$391,0)),"")</f>
        <v>0</v>
      </c>
      <c r="R8" s="193">
        <f>_xlfn.IFNA(INDEX('I.KI 2016-17'!X$8:X$391,MATCH($B8,'I.KI 2016-17'!$B$8:$B$391,0)),"")</f>
        <v>2.3912040853029999</v>
      </c>
      <c r="S8" s="193">
        <f>_xlfn.IFNA(INDEX('I.KI 2016-17'!Y$8:Y$391,MATCH($B8,'I.KI 2016-17'!$B$8:$B$391,0)),"")</f>
        <v>0</v>
      </c>
      <c r="T8" s="193">
        <f>_xlfn.IFNA(INDEX('I.KI 2016-17'!Z$8:Z$391,MATCH($B8,'I.KI 2016-17'!$B$8:$B$391,0)),"")</f>
        <v>0</v>
      </c>
      <c r="U8" s="157">
        <f>_xlfn.IFNA(INDEX('I.KI 2016-17'!AA$8:AA$391,MATCH($B8,'I.KI 2016-17'!$B$8:$B$391,0)),"")</f>
        <v>0</v>
      </c>
      <c r="V8" s="149"/>
      <c r="W8" s="154">
        <f>_xlfn.IFNA(INDEX('I.KI 2016-17'!$H$8:$H$391,MATCH(B8,'I.KI 2016-17'!$B$8:$B$391,0)),"")</f>
        <v>0.77393475819900004</v>
      </c>
      <c r="X8" s="153">
        <f>_xlfn.IFNA(INDEX('I.KI 2016-17'!$I$8:$I$391,MATCH(B8,'I.KI 2016-17'!$B$8:$B$391,0)),"")</f>
        <v>1.617269327104</v>
      </c>
      <c r="Y8" s="180">
        <f>_xlfn.IFNA(INDEX('I.KI 2016-17'!$G$8:$G$391,MATCH(B8,'I.KI 2016-17'!$B$8:$B$391,0)),"")</f>
        <v>2.3912040853029999</v>
      </c>
      <c r="Z8" s="149"/>
      <c r="AA8" s="156">
        <f>_xlfn.IFNA(IF($B8=$B$382,0,_xlfn.IFNA(INDEX('I.Supplementary 2017-18'!N$8:N$35,MATCH($B8,'I.Supplementary 2017-18'!$B$8:$B$35,0)),INDEX('I.KI 2017-18'!N$9:N$393,MATCH($B8,'I.KI 2017-18'!$B$9:$B$393,0)))),"")</f>
        <v>0</v>
      </c>
      <c r="AB8" s="193">
        <f>_xlfn.IFNA(IF($B8=$B$382,0,_xlfn.IFNA(INDEX('I.Supplementary 2017-18'!O$8:O$35,MATCH($B8,'I.Supplementary 2017-18'!$B$8:$B$35,0)),INDEX('I.KI 2017-18'!O$9:O$393,MATCH($B8,'I.KI 2017-18'!$B$9:$B$393,0)))),"")</f>
        <v>0.27119510736095814</v>
      </c>
      <c r="AC8" s="193">
        <f>_xlfn.IFNA(IF($B8=$B$382,0,_xlfn.IFNA(INDEX('I.Supplementary 2017-18'!P$8:P$35,MATCH($B8,'I.Supplementary 2017-18'!$B$8:$B$35,0)),INDEX('I.KI 2017-18'!P$9:P$393,MATCH($B8,'I.KI 2017-18'!$B$9:$B$393,0)))),"")</f>
        <v>0</v>
      </c>
      <c r="AD8" s="193">
        <f>_xlfn.IFNA(IF($B8=$B$382,0,_xlfn.IFNA(INDEX('I.Supplementary 2017-18'!Q$8:Q$35,MATCH($B8,'I.Supplementary 2017-18'!$B$8:$B$35,0)),INDEX('I.KI 2017-18'!Q$9:Q$393,MATCH($B8,'I.KI 2017-18'!$B$9:$B$393,0)))),"")</f>
        <v>0</v>
      </c>
      <c r="AE8" s="157">
        <f>_xlfn.IFNA(IF($B8=$B$382,0,_xlfn.IFNA(INDEX('I.Supplementary 2017-18'!R$8:R$35,MATCH($B8,'I.Supplementary 2017-18'!$B$8:$B$35,0)),INDEX('I.KI 2017-18'!R$9:R$393,MATCH($B8,'I.KI 2017-18'!$B$9:$B$393,0)))),"")</f>
        <v>0</v>
      </c>
      <c r="AF8" s="156">
        <f>_xlfn.IFNA(IF($B8=$B$382,0,_xlfn.IFNA(INDEX('I.Supplementary 2017-18'!S$8:S$35,MATCH($B8,'I.Supplementary 2017-18'!$B$8:$B$35,0)),INDEX('I.KI 2017-18'!S$9:S$393,MATCH($B8,'I.KI 2017-18'!$B$9:$B$393,0)))),"")</f>
        <v>0</v>
      </c>
      <c r="AG8" s="193">
        <f>_xlfn.IFNA(IF($B8=$B$382,0,_xlfn.IFNA(INDEX('I.Supplementary 2017-18'!T$8:T$35,MATCH($B8,'I.Supplementary 2017-18'!$B$8:$B$35,0)),INDEX('I.KI 2017-18'!T$9:T$393,MATCH($B8,'I.KI 2017-18'!$B$9:$B$393,0)))),"")</f>
        <v>1.6502875375572017</v>
      </c>
      <c r="AH8" s="193">
        <f>_xlfn.IFNA(IF($B8=$B$382,0,_xlfn.IFNA(INDEX('I.Supplementary 2017-18'!U$8:U$35,MATCH($B8,'I.Supplementary 2017-18'!$B$8:$B$35,0)),INDEX('I.KI 2017-18'!U$9:U$393,MATCH($B8,'I.KI 2017-18'!$B$9:$B$393,0)))),"")</f>
        <v>0</v>
      </c>
      <c r="AI8" s="193">
        <f>_xlfn.IFNA(IF($B8=$B$382,0,_xlfn.IFNA(INDEX('I.Supplementary 2017-18'!V$8:V$35,MATCH($B8,'I.Supplementary 2017-18'!$B$8:$B$35,0)),INDEX('I.KI 2017-18'!V$9:V$393,MATCH($B8,'I.KI 2017-18'!$B$9:$B$393,0)))),"")</f>
        <v>0</v>
      </c>
      <c r="AJ8" s="157">
        <f>_xlfn.IFNA(IF($B8=$B$382,0,_xlfn.IFNA(INDEX('I.Supplementary 2017-18'!W$8:W$35,MATCH($B8,'I.Supplementary 2017-18'!$B$8:$B$35,0)),INDEX('I.KI 2017-18'!W$9:W$393,MATCH($B8,'I.KI 2017-18'!$B$9:$B$393,0)))),"")</f>
        <v>0</v>
      </c>
      <c r="AK8" s="156">
        <f>_xlfn.IFNA(IF($B8=$B$382,0,_xlfn.IFNA(INDEX('I.Supplementary 2017-18'!X$8:X$35,MATCH($B8,'I.Supplementary 2017-18'!$B$8:$B$35,0)),INDEX('I.KI 2017-18'!X$9:X$393,MATCH($B8,'I.KI 2017-18'!$B$9:$B$393,0)))),"")</f>
        <v>0</v>
      </c>
      <c r="AL8" s="193">
        <f>_xlfn.IFNA(IF($B8=$B$382,0,_xlfn.IFNA(INDEX('I.Supplementary 2017-18'!Y$8:Y$35,MATCH($B8,'I.Supplementary 2017-18'!$B$8:$B$35,0)),INDEX('I.KI 2017-18'!Y$9:Y$393,MATCH($B8,'I.KI 2017-18'!$B$9:$B$393,0)))),"")</f>
        <v>1.9214826449181599</v>
      </c>
      <c r="AM8" s="193">
        <f>_xlfn.IFNA(IF($B8=$B$382,0,_xlfn.IFNA(INDEX('I.Supplementary 2017-18'!Z$8:Z$35,MATCH($B8,'I.Supplementary 2017-18'!$B$8:$B$35,0)),INDEX('I.KI 2017-18'!Z$9:Z$393,MATCH($B8,'I.KI 2017-18'!$B$9:$B$393,0)))),"")</f>
        <v>0</v>
      </c>
      <c r="AN8" s="193">
        <f>_xlfn.IFNA(IF($B8=$B$382,0,_xlfn.IFNA(INDEX('I.Supplementary 2017-18'!AA$8:AA$35,MATCH($B8,'I.Supplementary 2017-18'!$B$8:$B$35,0)),INDEX('I.KI 2017-18'!AA$9:AA$393,MATCH($B8,'I.KI 2017-18'!$B$9:$B$393,0)))),"")</f>
        <v>0</v>
      </c>
      <c r="AO8" s="157">
        <f>_xlfn.IFNA(IF($B8=$B$382,0,_xlfn.IFNA(INDEX('I.Supplementary 2017-18'!AB$8:AB$35,MATCH($B8,'I.Supplementary 2017-18'!$B$8:$B$35,0)),INDEX('I.KI 2017-18'!AB$9:AB$393,MATCH($B8,'I.KI 2017-18'!$B$9:$B$393,0)))),"")</f>
        <v>0</v>
      </c>
      <c r="AP8" s="149"/>
      <c r="AQ8" s="156">
        <f>_xlfn.IFNA(IF($B8=$B$381,0,IF($B8=$B$382,0,_xlfn.IFNA(INDEX('I.Supplementary 2017-18'!I$8:I$35,MATCH($B8,'I.Supplementary 2017-18'!$B$8:$B$35,0)),INDEX('I.KI 2017-18'!I$9:I$393,MATCH($B8,'I.KI 2017-18'!$B$9:$B$393,0))))),"")</f>
        <v>0.27119510736095814</v>
      </c>
      <c r="AR8" s="149">
        <f>_xlfn.IFNA(IF($B8=$B$381,0,IF($B8=$B$382,0,_xlfn.IFNA(INDEX('I.Supplementary 2017-18'!J$8:J$35,MATCH($B8,'I.Supplementary 2017-18'!$B$8:$B$35,0)),INDEX('I.KI 2017-18'!J$9:J$393,MATCH($B8,'I.KI 2017-18'!$B$9:$B$393,0))))),"")</f>
        <v>1.6502875375572017</v>
      </c>
      <c r="AS8" s="157">
        <f>_xlfn.IFNA(IF($B8=$B$381,0,IF($B8=$B$382,0,_xlfn.IFNA(INDEX('I.Supplementary 2017-18'!H$8:H$35,MATCH($B8,'I.Supplementary 2017-18'!$B$8:$B$35,0)),INDEX('I.KI 2017-18'!H$9:H$393,MATCH($B8,'I.KI 2017-18'!$B$9:$B$393,0))))),"")</f>
        <v>1.9214826449181599</v>
      </c>
      <c r="AT8" s="149"/>
      <c r="AU8" s="156">
        <f>_xlfn.IFNA(_xlfn.IFNA(INDEX('I.Supplementary 2018-19'!P$8:P$157,MATCH($B8,'I.Supplementary 2018-19'!$B$8:$B$157,0)),INDEX('I.KI 2018-19'!P$9:P$393,MATCH($B8,'I.KI 2018-19'!$B$9:$B$393,0))),"")</f>
        <v>0</v>
      </c>
      <c r="AV8" s="193">
        <f>_xlfn.IFNA(_xlfn.IFNA(INDEX('I.Supplementary 2018-19'!Q$8:Q$157,MATCH($B8,'I.Supplementary 2018-19'!$B$8:$B$157,0)),INDEX('I.KI 2018-19'!Q$9:Q$393,MATCH($B8,'I.KI 2018-19'!$B$9:$B$393,0))),"")</f>
        <v>0</v>
      </c>
      <c r="AW8" s="193">
        <f>_xlfn.IFNA(_xlfn.IFNA(INDEX('I.Supplementary 2018-19'!R$8:R$157,MATCH($B8,'I.Supplementary 2018-19'!$B$8:$B$157,0)),INDEX('I.KI 2018-19'!R$9:R$393,MATCH($B8,'I.KI 2018-19'!$B$9:$B$393,0))),"")</f>
        <v>0</v>
      </c>
      <c r="AX8" s="193">
        <f>_xlfn.IFNA(_xlfn.IFNA(INDEX('I.Supplementary 2018-19'!S$8:S$157,MATCH($B8,'I.Supplementary 2018-19'!$B$8:$B$157,0)),INDEX('I.KI 2018-19'!S$9:S$393,MATCH($B8,'I.KI 2018-19'!$B$9:$B$393,0))),"")</f>
        <v>0</v>
      </c>
      <c r="AY8" s="157">
        <f>_xlfn.IFNA(_xlfn.IFNA(INDEX('I.Supplementary 2018-19'!T$8:T$157,MATCH($B8,'I.Supplementary 2018-19'!$B$8:$B$157,0)),INDEX('I.KI 2018-19'!T$9:T$393,MATCH($B8,'I.KI 2018-19'!$B$9:$B$393,0))),"")</f>
        <v>0</v>
      </c>
      <c r="AZ8" s="156">
        <f>_xlfn.IFNA(_xlfn.IFNA(INDEX('I.Supplementary 2018-19'!U$8:U$157,MATCH($B8,'I.Supplementary 2018-19'!$B$8:$B$157,0)),INDEX('I.KI 2018-19'!U$9:U$393,MATCH($B8,'I.KI 2018-19'!$B$9:$B$393,0))),"")</f>
        <v>0</v>
      </c>
      <c r="BA8" s="193">
        <f>_xlfn.IFNA(_xlfn.IFNA(INDEX('I.Supplementary 2018-19'!V$8:V$157,MATCH($B8,'I.Supplementary 2018-19'!$B$8:$B$157,0)),INDEX('I.KI 2018-19'!V$9:V$393,MATCH($B8,'I.KI 2018-19'!$B$9:$B$393,0))),"")</f>
        <v>1.6998669914752291</v>
      </c>
      <c r="BB8" s="193">
        <f>_xlfn.IFNA(_xlfn.IFNA(INDEX('I.Supplementary 2018-19'!W$8:W$157,MATCH($B8,'I.Supplementary 2018-19'!$B$8:$B$157,0)),INDEX('I.KI 2018-19'!W$9:W$393,MATCH($B8,'I.KI 2018-19'!$B$9:$B$393,0))),"")</f>
        <v>0</v>
      </c>
      <c r="BC8" s="193">
        <f>_xlfn.IFNA(_xlfn.IFNA(INDEX('I.Supplementary 2018-19'!X$8:X$157,MATCH($B8,'I.Supplementary 2018-19'!$B$8:$B$157,0)),INDEX('I.KI 2018-19'!X$9:X$393,MATCH($B8,'I.KI 2018-19'!$B$9:$B$393,0))),"")</f>
        <v>0</v>
      </c>
      <c r="BD8" s="157">
        <f>_xlfn.IFNA(_xlfn.IFNA(INDEX('I.Supplementary 2018-19'!Y$8:Y$157,MATCH($B8,'I.Supplementary 2018-19'!$B$8:$B$157,0)),INDEX('I.KI 2018-19'!Y$9:Y$393,MATCH($B8,'I.KI 2018-19'!$B$9:$B$393,0))),"")</f>
        <v>0</v>
      </c>
      <c r="BE8" s="156">
        <f>_xlfn.IFNA(_xlfn.IFNA(INDEX('I.Supplementary 2018-19'!Z$8:Z$157,MATCH($B8,'I.Supplementary 2018-19'!$B$8:$B$157,0)),INDEX('I.KI 2018-19'!Z$9:Z$393,MATCH($B8,'I.KI 2018-19'!$B$9:$B$393,0))),"")</f>
        <v>0</v>
      </c>
      <c r="BF8" s="193">
        <f>_xlfn.IFNA(_xlfn.IFNA(INDEX('I.Supplementary 2018-19'!AA$8:AA$157,MATCH($B8,'I.Supplementary 2018-19'!$B$8:$B$157,0)),INDEX('I.KI 2018-19'!AA$9:AA$393,MATCH($B8,'I.KI 2018-19'!$B$9:$B$393,0))),"")</f>
        <v>1.6998669914752291</v>
      </c>
      <c r="BG8" s="193">
        <f>_xlfn.IFNA(_xlfn.IFNA(INDEX('I.Supplementary 2018-19'!AB$8:AB$157,MATCH($B8,'I.Supplementary 2018-19'!$B$8:$B$157,0)),INDEX('I.KI 2018-19'!AB$9:AB$393,MATCH($B8,'I.KI 2018-19'!$B$9:$B$393,0))),"")</f>
        <v>0</v>
      </c>
      <c r="BH8" s="193">
        <f>_xlfn.IFNA(_xlfn.IFNA(INDEX('I.Supplementary 2018-19'!AC$8:AC$157,MATCH($B8,'I.Supplementary 2018-19'!$B$8:$B$157,0)),INDEX('I.KI 2018-19'!AC$9:AC$393,MATCH($B8,'I.KI 2018-19'!$B$9:$B$393,0))),"")</f>
        <v>0</v>
      </c>
      <c r="BI8" s="157">
        <f>_xlfn.IFNA(_xlfn.IFNA(INDEX('I.Supplementary 2018-19'!AD$8:AD$157,MATCH($B8,'I.Supplementary 2018-19'!$B$8:$B$157,0)),INDEX('I.KI 2018-19'!AD$9:AD$393,MATCH($B8,'I.KI 2018-19'!$B$9:$B$393,0))),"")</f>
        <v>0</v>
      </c>
      <c r="BJ8" s="149"/>
      <c r="BK8" s="156">
        <f>_xlfn.IFNA(IF($B8=$B$381,0,IF($B8=$B$382,0,_xlfn.IFNA(INDEX('I.Supplementary 2018-19'!I$8:I$157,MATCH($B8,'I.Supplementary 2018-19'!$B$8:$B$157,0)),INDEX('I.KI 2018-19'!I$9:I$393,MATCH($B8,'I.KI 2018-19'!$B$9:$B$393,0))))),"")</f>
        <v>0</v>
      </c>
      <c r="BL8" s="149">
        <f>_xlfn.IFNA(IF($B8=$B$381,0,IF($B8=$B$382,0,_xlfn.IFNA(INDEX('I.Supplementary 2018-19'!J$8:J$157,MATCH($B8,'I.Supplementary 2018-19'!$B$8:$B$157,0)),INDEX('I.KI 2018-19'!J$9:J$393,MATCH($B8,'I.KI 2018-19'!$B$9:$B$393,0))))),"")</f>
        <v>1.6998669914752291</v>
      </c>
      <c r="BM8" s="157">
        <f>_xlfn.IFNA(IF($B8=$B$381,0,IF($B8=$B$382,0,_xlfn.IFNA(INDEX('I.Supplementary 2018-19'!H$8:H$157,MATCH($B8,'I.Supplementary 2018-19'!$B$8:$B$157,0)),INDEX('I.KI 2018-19'!H$9:H$393,MATCH($B8,'I.KI 2018-19'!$B$9:$B$393,0))))),"")</f>
        <v>1.6998669914752291</v>
      </c>
    </row>
    <row r="9" spans="2:83">
      <c r="B9" s="121" t="str">
        <f>'Calculations for 2021-22'!B9</f>
        <v>E0931</v>
      </c>
      <c r="C9" s="160" t="str">
        <f>'Calculations for 2021-22'!D9</f>
        <v>E0931</v>
      </c>
      <c r="D9" t="str">
        <f>'Calculations for 2021-22'!E9</f>
        <v>SD</v>
      </c>
      <c r="E9">
        <f>'Calculations for 2021-22'!F9</f>
        <v>0</v>
      </c>
      <c r="F9" s="120" t="str">
        <f>'Calculations for 2021-22'!H9</f>
        <v>Allerdale</v>
      </c>
      <c r="G9" s="156">
        <f>_xlfn.IFNA(INDEX('I.KI 2016-17'!M$8:M$391,MATCH($B9,'I.KI 2016-17'!$B$8:$B$391,0)),"")</f>
        <v>0</v>
      </c>
      <c r="H9" s="149">
        <f>_xlfn.IFNA(INDEX('I.KI 2016-17'!N$8:N$391,MATCH($B9,'I.KI 2016-17'!$B$8:$B$391,0)),"")</f>
        <v>1.700465955244</v>
      </c>
      <c r="I9" s="149">
        <f>_xlfn.IFNA(INDEX('I.KI 2016-17'!O$8:O$391,MATCH($B9,'I.KI 2016-17'!$B$8:$B$391,0)),"")</f>
        <v>0</v>
      </c>
      <c r="J9" s="149">
        <f>_xlfn.IFNA(INDEX('I.KI 2016-17'!P$8:P$391,MATCH($B9,'I.KI 2016-17'!$B$8:$B$391,0)),"")</f>
        <v>0</v>
      </c>
      <c r="K9" s="157">
        <f>_xlfn.IFNA(INDEX('I.KI 2016-17'!Q$8:Q$391,MATCH($B9,'I.KI 2016-17'!$B$8:$B$391,0)),"")</f>
        <v>0</v>
      </c>
      <c r="L9" s="156">
        <f>_xlfn.IFNA(INDEX('I.KI 2016-17'!R$8:R$391,MATCH($B9,'I.KI 2016-17'!$B$8:$B$391,0)),"")</f>
        <v>0</v>
      </c>
      <c r="M9" s="193">
        <f>_xlfn.IFNA(INDEX('I.KI 2016-17'!S$8:S$391,MATCH($B9,'I.KI 2016-17'!$B$8:$B$391,0)),"")</f>
        <v>3.3455470469300002</v>
      </c>
      <c r="N9" s="193">
        <f>_xlfn.IFNA(INDEX('I.KI 2016-17'!T$8:T$391,MATCH($B9,'I.KI 2016-17'!$B$8:$B$391,0)),"")</f>
        <v>0</v>
      </c>
      <c r="O9" s="193">
        <f>_xlfn.IFNA(INDEX('I.KI 2016-17'!U$8:U$391,MATCH($B9,'I.KI 2016-17'!$B$8:$B$391,0)),"")</f>
        <v>0</v>
      </c>
      <c r="P9" s="157">
        <f>_xlfn.IFNA(INDEX('I.KI 2016-17'!V$8:V$391,MATCH($B9,'I.KI 2016-17'!$B$8:$B$391,0)),"")</f>
        <v>0</v>
      </c>
      <c r="Q9" s="156">
        <f>_xlfn.IFNA(INDEX('I.KI 2016-17'!W$8:W$391,MATCH($B9,'I.KI 2016-17'!$B$8:$B$391,0)),"")</f>
        <v>0</v>
      </c>
      <c r="R9" s="193">
        <f>_xlfn.IFNA(INDEX('I.KI 2016-17'!X$8:X$391,MATCH($B9,'I.KI 2016-17'!$B$8:$B$391,0)),"")</f>
        <v>5.046013002174</v>
      </c>
      <c r="S9" s="193">
        <f>_xlfn.IFNA(INDEX('I.KI 2016-17'!Y$8:Y$391,MATCH($B9,'I.KI 2016-17'!$B$8:$B$391,0)),"")</f>
        <v>0</v>
      </c>
      <c r="T9" s="193">
        <f>_xlfn.IFNA(INDEX('I.KI 2016-17'!Z$8:Z$391,MATCH($B9,'I.KI 2016-17'!$B$8:$B$391,0)),"")</f>
        <v>0</v>
      </c>
      <c r="U9" s="157">
        <f>_xlfn.IFNA(INDEX('I.KI 2016-17'!AA$8:AA$391,MATCH($B9,'I.KI 2016-17'!$B$8:$B$391,0)),"")</f>
        <v>0</v>
      </c>
      <c r="V9" s="149"/>
      <c r="W9" s="154">
        <f>_xlfn.IFNA(INDEX('I.KI 2016-17'!$H$8:$H$391,MATCH(B9,'I.KI 2016-17'!$B$8:$B$391,0)),"")</f>
        <v>1.700465955244</v>
      </c>
      <c r="X9" s="153">
        <f>_xlfn.IFNA(INDEX('I.KI 2016-17'!$I$8:$I$391,MATCH(B9,'I.KI 2016-17'!$B$8:$B$391,0)),"")</f>
        <v>3.3455470469300002</v>
      </c>
      <c r="Y9" s="155">
        <f>_xlfn.IFNA(INDEX('I.KI 2016-17'!$G$8:$G$391,MATCH(B9,'I.KI 2016-17'!$B$8:$B$391,0)),"")</f>
        <v>5.046013002174</v>
      </c>
      <c r="Z9" s="149"/>
      <c r="AA9" s="156">
        <f>_xlfn.IFNA(IF($B9=$B$382,0,_xlfn.IFNA(INDEX('I.Supplementary 2017-18'!N$8:N$35,MATCH($B9,'I.Supplementary 2017-18'!$B$8:$B$35,0)),INDEX('I.KI 2017-18'!N$9:N$393,MATCH($B9,'I.KI 2017-18'!$B$9:$B$393,0)))),"")</f>
        <v>0</v>
      </c>
      <c r="AB9" s="193">
        <f>_xlfn.IFNA(IF($B9=$B$382,0,_xlfn.IFNA(INDEX('I.Supplementary 2017-18'!O$8:O$35,MATCH($B9,'I.Supplementary 2017-18'!$B$8:$B$35,0)),INDEX('I.KI 2017-18'!O$9:O$393,MATCH($B9,'I.KI 2017-18'!$B$9:$B$393,0)))),"")</f>
        <v>1.0607799090052368</v>
      </c>
      <c r="AC9" s="193">
        <f>_xlfn.IFNA(IF($B9=$B$382,0,_xlfn.IFNA(INDEX('I.Supplementary 2017-18'!P$8:P$35,MATCH($B9,'I.Supplementary 2017-18'!$B$8:$B$35,0)),INDEX('I.KI 2017-18'!P$9:P$393,MATCH($B9,'I.KI 2017-18'!$B$9:$B$393,0)))),"")</f>
        <v>0</v>
      </c>
      <c r="AD9" s="193">
        <f>_xlfn.IFNA(IF($B9=$B$382,0,_xlfn.IFNA(INDEX('I.Supplementary 2017-18'!Q$8:Q$35,MATCH($B9,'I.Supplementary 2017-18'!$B$8:$B$35,0)),INDEX('I.KI 2017-18'!Q$9:Q$393,MATCH($B9,'I.KI 2017-18'!$B$9:$B$393,0)))),"")</f>
        <v>0</v>
      </c>
      <c r="AE9" s="157">
        <f>_xlfn.IFNA(IF($B9=$B$382,0,_xlfn.IFNA(INDEX('I.Supplementary 2017-18'!R$8:R$35,MATCH($B9,'I.Supplementary 2017-18'!$B$8:$B$35,0)),INDEX('I.KI 2017-18'!R$9:R$393,MATCH($B9,'I.KI 2017-18'!$B$9:$B$393,0)))),"")</f>
        <v>0</v>
      </c>
      <c r="AF9" s="156">
        <f>_xlfn.IFNA(IF($B9=$B$382,0,_xlfn.IFNA(INDEX('I.Supplementary 2017-18'!S$8:S$35,MATCH($B9,'I.Supplementary 2017-18'!$B$8:$B$35,0)),INDEX('I.KI 2017-18'!S$9:S$393,MATCH($B9,'I.KI 2017-18'!$B$9:$B$393,0)))),"")</f>
        <v>0</v>
      </c>
      <c r="AG9" s="193">
        <f>_xlfn.IFNA(IF($B9=$B$382,0,_xlfn.IFNA(INDEX('I.Supplementary 2017-18'!T$8:T$35,MATCH($B9,'I.Supplementary 2017-18'!$B$8:$B$35,0)),INDEX('I.KI 2017-18'!T$9:T$393,MATCH($B9,'I.KI 2017-18'!$B$9:$B$393,0)))),"")</f>
        <v>3.4138498179189405</v>
      </c>
      <c r="AH9" s="193">
        <f>_xlfn.IFNA(IF($B9=$B$382,0,_xlfn.IFNA(INDEX('I.Supplementary 2017-18'!U$8:U$35,MATCH($B9,'I.Supplementary 2017-18'!$B$8:$B$35,0)),INDEX('I.KI 2017-18'!U$9:U$393,MATCH($B9,'I.KI 2017-18'!$B$9:$B$393,0)))),"")</f>
        <v>0</v>
      </c>
      <c r="AI9" s="193">
        <f>_xlfn.IFNA(IF($B9=$B$382,0,_xlfn.IFNA(INDEX('I.Supplementary 2017-18'!V$8:V$35,MATCH($B9,'I.Supplementary 2017-18'!$B$8:$B$35,0)),INDEX('I.KI 2017-18'!V$9:V$393,MATCH($B9,'I.KI 2017-18'!$B$9:$B$393,0)))),"")</f>
        <v>0</v>
      </c>
      <c r="AJ9" s="157">
        <f>_xlfn.IFNA(IF($B9=$B$382,0,_xlfn.IFNA(INDEX('I.Supplementary 2017-18'!W$8:W$35,MATCH($B9,'I.Supplementary 2017-18'!$B$8:$B$35,0)),INDEX('I.KI 2017-18'!W$9:W$393,MATCH($B9,'I.KI 2017-18'!$B$9:$B$393,0)))),"")</f>
        <v>0</v>
      </c>
      <c r="AK9" s="156">
        <f>_xlfn.IFNA(IF($B9=$B$382,0,_xlfn.IFNA(INDEX('I.Supplementary 2017-18'!X$8:X$35,MATCH($B9,'I.Supplementary 2017-18'!$B$8:$B$35,0)),INDEX('I.KI 2017-18'!X$9:X$393,MATCH($B9,'I.KI 2017-18'!$B$9:$B$393,0)))),"")</f>
        <v>0</v>
      </c>
      <c r="AL9" s="193">
        <f>_xlfn.IFNA(IF($B9=$B$382,0,_xlfn.IFNA(INDEX('I.Supplementary 2017-18'!Y$8:Y$35,MATCH($B9,'I.Supplementary 2017-18'!$B$8:$B$35,0)),INDEX('I.KI 2017-18'!Y$9:Y$393,MATCH($B9,'I.KI 2017-18'!$B$9:$B$393,0)))),"")</f>
        <v>4.474629726924177</v>
      </c>
      <c r="AM9" s="193">
        <f>_xlfn.IFNA(IF($B9=$B$382,0,_xlfn.IFNA(INDEX('I.Supplementary 2017-18'!Z$8:Z$35,MATCH($B9,'I.Supplementary 2017-18'!$B$8:$B$35,0)),INDEX('I.KI 2017-18'!Z$9:Z$393,MATCH($B9,'I.KI 2017-18'!$B$9:$B$393,0)))),"")</f>
        <v>0</v>
      </c>
      <c r="AN9" s="193">
        <f>_xlfn.IFNA(IF($B9=$B$382,0,_xlfn.IFNA(INDEX('I.Supplementary 2017-18'!AA$8:AA$35,MATCH($B9,'I.Supplementary 2017-18'!$B$8:$B$35,0)),INDEX('I.KI 2017-18'!AA$9:AA$393,MATCH($B9,'I.KI 2017-18'!$B$9:$B$393,0)))),"")</f>
        <v>0</v>
      </c>
      <c r="AO9" s="157">
        <f>_xlfn.IFNA(IF($B9=$B$382,0,_xlfn.IFNA(INDEX('I.Supplementary 2017-18'!AB$8:AB$35,MATCH($B9,'I.Supplementary 2017-18'!$B$8:$B$35,0)),INDEX('I.KI 2017-18'!AB$9:AB$393,MATCH($B9,'I.KI 2017-18'!$B$9:$B$393,0)))),"")</f>
        <v>0</v>
      </c>
      <c r="AP9" s="149"/>
      <c r="AQ9" s="156">
        <f>_xlfn.IFNA(IF($B9=$B$381,0,IF($B9=$B$382,0,_xlfn.IFNA(INDEX('I.Supplementary 2017-18'!I$8:I$35,MATCH($B9,'I.Supplementary 2017-18'!$B$8:$B$35,0)),INDEX('I.KI 2017-18'!I$9:I$393,MATCH($B9,'I.KI 2017-18'!$B$9:$B$393,0))))),"")</f>
        <v>1.0607799090052368</v>
      </c>
      <c r="AR9" s="149">
        <f>_xlfn.IFNA(IF($B9=$B$381,0,IF($B9=$B$382,0,_xlfn.IFNA(INDEX('I.Supplementary 2017-18'!J$8:J$35,MATCH($B9,'I.Supplementary 2017-18'!$B$8:$B$35,0)),INDEX('I.KI 2017-18'!J$9:J$393,MATCH($B9,'I.KI 2017-18'!$B$9:$B$393,0))))),"")</f>
        <v>3.4138498179189405</v>
      </c>
      <c r="AS9" s="157">
        <f>_xlfn.IFNA(IF($B9=$B$381,0,IF($B9=$B$382,0,_xlfn.IFNA(INDEX('I.Supplementary 2017-18'!H$8:H$35,MATCH($B9,'I.Supplementary 2017-18'!$B$8:$B$35,0)),INDEX('I.KI 2017-18'!H$9:H$393,MATCH($B9,'I.KI 2017-18'!$B$9:$B$393,0))))),"")</f>
        <v>4.474629726924177</v>
      </c>
      <c r="AT9" s="149"/>
      <c r="AU9" s="156">
        <f>_xlfn.IFNA(_xlfn.IFNA(INDEX('I.Supplementary 2018-19'!P$8:P$157,MATCH($B9,'I.Supplementary 2018-19'!$B$8:$B$157,0)),INDEX('I.KI 2018-19'!P$9:P$393,MATCH($B9,'I.KI 2018-19'!$B$9:$B$393,0))),"")</f>
        <v>0</v>
      </c>
      <c r="AV9" s="193">
        <f>_xlfn.IFNA(_xlfn.IFNA(INDEX('I.Supplementary 2018-19'!Q$8:Q$157,MATCH($B9,'I.Supplementary 2018-19'!$B$8:$B$157,0)),INDEX('I.KI 2018-19'!Q$9:Q$393,MATCH($B9,'I.KI 2018-19'!$B$9:$B$393,0))),"")</f>
        <v>0.65236288677438725</v>
      </c>
      <c r="AW9" s="193">
        <f>_xlfn.IFNA(_xlfn.IFNA(INDEX('I.Supplementary 2018-19'!R$8:R$157,MATCH($B9,'I.Supplementary 2018-19'!$B$8:$B$157,0)),INDEX('I.KI 2018-19'!R$9:R$393,MATCH($B9,'I.KI 2018-19'!$B$9:$B$393,0))),"")</f>
        <v>0</v>
      </c>
      <c r="AX9" s="193">
        <f>_xlfn.IFNA(_xlfn.IFNA(INDEX('I.Supplementary 2018-19'!S$8:S$157,MATCH($B9,'I.Supplementary 2018-19'!$B$8:$B$157,0)),INDEX('I.KI 2018-19'!S$9:S$393,MATCH($B9,'I.KI 2018-19'!$B$9:$B$393,0))),"")</f>
        <v>0</v>
      </c>
      <c r="AY9" s="157">
        <f>_xlfn.IFNA(_xlfn.IFNA(INDEX('I.Supplementary 2018-19'!T$8:T$157,MATCH($B9,'I.Supplementary 2018-19'!$B$8:$B$157,0)),INDEX('I.KI 2018-19'!T$9:T$393,MATCH($B9,'I.KI 2018-19'!$B$9:$B$393,0))),"")</f>
        <v>0</v>
      </c>
      <c r="AZ9" s="156">
        <f>_xlfn.IFNA(_xlfn.IFNA(INDEX('I.Supplementary 2018-19'!U$8:U$157,MATCH($B9,'I.Supplementary 2018-19'!$B$8:$B$157,0)),INDEX('I.KI 2018-19'!U$9:U$393,MATCH($B9,'I.KI 2018-19'!$B$9:$B$393,0))),"")</f>
        <v>0</v>
      </c>
      <c r="BA9" s="193">
        <f>_xlfn.IFNA(_xlfn.IFNA(INDEX('I.Supplementary 2018-19'!V$8:V$157,MATCH($B9,'I.Supplementary 2018-19'!$B$8:$B$157,0)),INDEX('I.KI 2018-19'!V$9:V$393,MATCH($B9,'I.KI 2018-19'!$B$9:$B$393,0))),"")</f>
        <v>3.516411829616076</v>
      </c>
      <c r="BB9" s="193">
        <f>_xlfn.IFNA(_xlfn.IFNA(INDEX('I.Supplementary 2018-19'!W$8:W$157,MATCH($B9,'I.Supplementary 2018-19'!$B$8:$B$157,0)),INDEX('I.KI 2018-19'!W$9:W$393,MATCH($B9,'I.KI 2018-19'!$B$9:$B$393,0))),"")</f>
        <v>0</v>
      </c>
      <c r="BC9" s="193">
        <f>_xlfn.IFNA(_xlfn.IFNA(INDEX('I.Supplementary 2018-19'!X$8:X$157,MATCH($B9,'I.Supplementary 2018-19'!$B$8:$B$157,0)),INDEX('I.KI 2018-19'!X$9:X$393,MATCH($B9,'I.KI 2018-19'!$B$9:$B$393,0))),"")</f>
        <v>0</v>
      </c>
      <c r="BD9" s="157">
        <f>_xlfn.IFNA(_xlfn.IFNA(INDEX('I.Supplementary 2018-19'!Y$8:Y$157,MATCH($B9,'I.Supplementary 2018-19'!$B$8:$B$157,0)),INDEX('I.KI 2018-19'!Y$9:Y$393,MATCH($B9,'I.KI 2018-19'!$B$9:$B$393,0))),"")</f>
        <v>0</v>
      </c>
      <c r="BE9" s="156">
        <f>_xlfn.IFNA(_xlfn.IFNA(INDEX('I.Supplementary 2018-19'!Z$8:Z$157,MATCH($B9,'I.Supplementary 2018-19'!$B$8:$B$157,0)),INDEX('I.KI 2018-19'!Z$9:Z$393,MATCH($B9,'I.KI 2018-19'!$B$9:$B$393,0))),"")</f>
        <v>0</v>
      </c>
      <c r="BF9" s="193">
        <f>_xlfn.IFNA(_xlfn.IFNA(INDEX('I.Supplementary 2018-19'!AA$8:AA$157,MATCH($B9,'I.Supplementary 2018-19'!$B$8:$B$157,0)),INDEX('I.KI 2018-19'!AA$9:AA$393,MATCH($B9,'I.KI 2018-19'!$B$9:$B$393,0))),"")</f>
        <v>4.1687747163904634</v>
      </c>
      <c r="BG9" s="193">
        <f>_xlfn.IFNA(_xlfn.IFNA(INDEX('I.Supplementary 2018-19'!AB$8:AB$157,MATCH($B9,'I.Supplementary 2018-19'!$B$8:$B$157,0)),INDEX('I.KI 2018-19'!AB$9:AB$393,MATCH($B9,'I.KI 2018-19'!$B$9:$B$393,0))),"")</f>
        <v>0</v>
      </c>
      <c r="BH9" s="193">
        <f>_xlfn.IFNA(_xlfn.IFNA(INDEX('I.Supplementary 2018-19'!AC$8:AC$157,MATCH($B9,'I.Supplementary 2018-19'!$B$8:$B$157,0)),INDEX('I.KI 2018-19'!AC$9:AC$393,MATCH($B9,'I.KI 2018-19'!$B$9:$B$393,0))),"")</f>
        <v>0</v>
      </c>
      <c r="BI9" s="157">
        <f>_xlfn.IFNA(_xlfn.IFNA(INDEX('I.Supplementary 2018-19'!AD$8:AD$157,MATCH($B9,'I.Supplementary 2018-19'!$B$8:$B$157,0)),INDEX('I.KI 2018-19'!AD$9:AD$393,MATCH($B9,'I.KI 2018-19'!$B$9:$B$393,0))),"")</f>
        <v>0</v>
      </c>
      <c r="BJ9" s="149"/>
      <c r="BK9" s="156">
        <f>_xlfn.IFNA(IF($B9=$B$381,0,IF($B9=$B$382,0,_xlfn.IFNA(INDEX('I.Supplementary 2018-19'!I$8:I$157,MATCH($B9,'I.Supplementary 2018-19'!$B$8:$B$157,0)),INDEX('I.KI 2018-19'!I$9:I$393,MATCH($B9,'I.KI 2018-19'!$B$9:$B$393,0))))),"")</f>
        <v>0.65236288677438725</v>
      </c>
      <c r="BL9" s="149">
        <f>_xlfn.IFNA(IF($B9=$B$381,0,IF($B9=$B$382,0,_xlfn.IFNA(INDEX('I.Supplementary 2018-19'!J$8:J$157,MATCH($B9,'I.Supplementary 2018-19'!$B$8:$B$157,0)),INDEX('I.KI 2018-19'!J$9:J$393,MATCH($B9,'I.KI 2018-19'!$B$9:$B$393,0))))),"")</f>
        <v>3.516411829616076</v>
      </c>
      <c r="BM9" s="157">
        <f>_xlfn.IFNA(IF($B9=$B$381,0,IF($B9=$B$382,0,_xlfn.IFNA(INDEX('I.Supplementary 2018-19'!H$8:H$157,MATCH($B9,'I.Supplementary 2018-19'!$B$8:$B$157,0)),INDEX('I.KI 2018-19'!H$9:H$393,MATCH($B9,'I.KI 2018-19'!$B$9:$B$393,0))))),"")</f>
        <v>4.1687747163904634</v>
      </c>
    </row>
    <row r="10" spans="2:83">
      <c r="B10" s="121" t="str">
        <f>'Calculations for 2021-22'!B10</f>
        <v>E1031</v>
      </c>
      <c r="C10" s="160" t="str">
        <f>'Calculations for 2021-22'!D10</f>
        <v>E1031</v>
      </c>
      <c r="D10" t="str">
        <f>'Calculations for 2021-22'!E10</f>
        <v>SD</v>
      </c>
      <c r="E10">
        <f>'Calculations for 2021-22'!F10</f>
        <v>0</v>
      </c>
      <c r="F10" s="120" t="str">
        <f>'Calculations for 2021-22'!H10</f>
        <v>Amber Valley</v>
      </c>
      <c r="G10" s="156">
        <f>_xlfn.IFNA(INDEX('I.KI 2016-17'!M$8:M$391,MATCH($B10,'I.KI 2016-17'!$B$8:$B$391,0)),"")</f>
        <v>0</v>
      </c>
      <c r="H10" s="149">
        <f>_xlfn.IFNA(INDEX('I.KI 2016-17'!N$8:N$391,MATCH($B10,'I.KI 2016-17'!$B$8:$B$391,0)),"")</f>
        <v>1.547731790052</v>
      </c>
      <c r="I10" s="149">
        <f>_xlfn.IFNA(INDEX('I.KI 2016-17'!O$8:O$391,MATCH($B10,'I.KI 2016-17'!$B$8:$B$391,0)),"")</f>
        <v>0</v>
      </c>
      <c r="J10" s="149">
        <f>_xlfn.IFNA(INDEX('I.KI 2016-17'!P$8:P$391,MATCH($B10,'I.KI 2016-17'!$B$8:$B$391,0)),"")</f>
        <v>0</v>
      </c>
      <c r="K10" s="157">
        <f>_xlfn.IFNA(INDEX('I.KI 2016-17'!Q$8:Q$391,MATCH($B10,'I.KI 2016-17'!$B$8:$B$391,0)),"")</f>
        <v>0</v>
      </c>
      <c r="L10" s="156">
        <f>_xlfn.IFNA(INDEX('I.KI 2016-17'!R$8:R$391,MATCH($B10,'I.KI 2016-17'!$B$8:$B$391,0)),"")</f>
        <v>0</v>
      </c>
      <c r="M10" s="193">
        <f>_xlfn.IFNA(INDEX('I.KI 2016-17'!S$8:S$391,MATCH($B10,'I.KI 2016-17'!$B$8:$B$391,0)),"")</f>
        <v>2.9490304320909999</v>
      </c>
      <c r="N10" s="193">
        <f>_xlfn.IFNA(INDEX('I.KI 2016-17'!T$8:T$391,MATCH($B10,'I.KI 2016-17'!$B$8:$B$391,0)),"")</f>
        <v>0</v>
      </c>
      <c r="O10" s="193">
        <f>_xlfn.IFNA(INDEX('I.KI 2016-17'!U$8:U$391,MATCH($B10,'I.KI 2016-17'!$B$8:$B$391,0)),"")</f>
        <v>0</v>
      </c>
      <c r="P10" s="157">
        <f>_xlfn.IFNA(INDEX('I.KI 2016-17'!V$8:V$391,MATCH($B10,'I.KI 2016-17'!$B$8:$B$391,0)),"")</f>
        <v>0</v>
      </c>
      <c r="Q10" s="156">
        <f>_xlfn.IFNA(INDEX('I.KI 2016-17'!W$8:W$391,MATCH($B10,'I.KI 2016-17'!$B$8:$B$391,0)),"")</f>
        <v>0</v>
      </c>
      <c r="R10" s="193">
        <f>_xlfn.IFNA(INDEX('I.KI 2016-17'!X$8:X$391,MATCH($B10,'I.KI 2016-17'!$B$8:$B$391,0)),"")</f>
        <v>4.4967622221429995</v>
      </c>
      <c r="S10" s="193">
        <f>_xlfn.IFNA(INDEX('I.KI 2016-17'!Y$8:Y$391,MATCH($B10,'I.KI 2016-17'!$B$8:$B$391,0)),"")</f>
        <v>0</v>
      </c>
      <c r="T10" s="193">
        <f>_xlfn.IFNA(INDEX('I.KI 2016-17'!Z$8:Z$391,MATCH($B10,'I.KI 2016-17'!$B$8:$B$391,0)),"")</f>
        <v>0</v>
      </c>
      <c r="U10" s="157">
        <f>_xlfn.IFNA(INDEX('I.KI 2016-17'!AA$8:AA$391,MATCH($B10,'I.KI 2016-17'!$B$8:$B$391,0)),"")</f>
        <v>0</v>
      </c>
      <c r="V10" s="149"/>
      <c r="W10" s="154">
        <f>_xlfn.IFNA(INDEX('I.KI 2016-17'!$H$8:$H$391,MATCH(B10,'I.KI 2016-17'!$B$8:$B$391,0)),"")</f>
        <v>1.547731790052</v>
      </c>
      <c r="X10" s="153">
        <f>_xlfn.IFNA(INDEX('I.KI 2016-17'!$I$8:$I$391,MATCH(B10,'I.KI 2016-17'!$B$8:$B$391,0)),"")</f>
        <v>2.9490304320909999</v>
      </c>
      <c r="Y10" s="155">
        <f>_xlfn.IFNA(INDEX('I.KI 2016-17'!$G$8:$G$391,MATCH(B10,'I.KI 2016-17'!$B$8:$B$391,0)),"")</f>
        <v>4.4967622221429995</v>
      </c>
      <c r="Z10" s="149"/>
      <c r="AA10" s="156">
        <f>_xlfn.IFNA(IF($B10=$B$382,0,_xlfn.IFNA(INDEX('I.Supplementary 2017-18'!N$8:N$35,MATCH($B10,'I.Supplementary 2017-18'!$B$8:$B$35,0)),INDEX('I.KI 2017-18'!N$9:N$393,MATCH($B10,'I.KI 2017-18'!$B$9:$B$393,0)))),"")</f>
        <v>0</v>
      </c>
      <c r="AB10" s="193">
        <f>_xlfn.IFNA(IF($B10=$B$382,0,_xlfn.IFNA(INDEX('I.Supplementary 2017-18'!O$8:O$35,MATCH($B10,'I.Supplementary 2017-18'!$B$8:$B$35,0)),INDEX('I.KI 2017-18'!O$9:O$393,MATCH($B10,'I.KI 2017-18'!$B$9:$B$393,0)))),"")</f>
        <v>0.8821912684535459</v>
      </c>
      <c r="AC10" s="193">
        <f>_xlfn.IFNA(IF($B10=$B$382,0,_xlfn.IFNA(INDEX('I.Supplementary 2017-18'!P$8:P$35,MATCH($B10,'I.Supplementary 2017-18'!$B$8:$B$35,0)),INDEX('I.KI 2017-18'!P$9:P$393,MATCH($B10,'I.KI 2017-18'!$B$9:$B$393,0)))),"")</f>
        <v>0</v>
      </c>
      <c r="AD10" s="193">
        <f>_xlfn.IFNA(IF($B10=$B$382,0,_xlfn.IFNA(INDEX('I.Supplementary 2017-18'!Q$8:Q$35,MATCH($B10,'I.Supplementary 2017-18'!$B$8:$B$35,0)),INDEX('I.KI 2017-18'!Q$9:Q$393,MATCH($B10,'I.KI 2017-18'!$B$9:$B$393,0)))),"")</f>
        <v>0</v>
      </c>
      <c r="AE10" s="157">
        <f>_xlfn.IFNA(IF($B10=$B$382,0,_xlfn.IFNA(INDEX('I.Supplementary 2017-18'!R$8:R$35,MATCH($B10,'I.Supplementary 2017-18'!$B$8:$B$35,0)),INDEX('I.KI 2017-18'!R$9:R$393,MATCH($B10,'I.KI 2017-18'!$B$9:$B$393,0)))),"")</f>
        <v>0</v>
      </c>
      <c r="AF10" s="156">
        <f>_xlfn.IFNA(IF($B10=$B$382,0,_xlfn.IFNA(INDEX('I.Supplementary 2017-18'!S$8:S$35,MATCH($B10,'I.Supplementary 2017-18'!$B$8:$B$35,0)),INDEX('I.KI 2017-18'!S$9:S$393,MATCH($B10,'I.KI 2017-18'!$B$9:$B$393,0)))),"")</f>
        <v>0</v>
      </c>
      <c r="AG10" s="193">
        <f>_xlfn.IFNA(IF($B10=$B$382,0,_xlfn.IFNA(INDEX('I.Supplementary 2017-18'!T$8:T$35,MATCH($B10,'I.Supplementary 2017-18'!$B$8:$B$35,0)),INDEX('I.KI 2017-18'!T$9:T$393,MATCH($B10,'I.KI 2017-18'!$B$9:$B$393,0)))),"")</f>
        <v>3.0092379100959392</v>
      </c>
      <c r="AH10" s="193">
        <f>_xlfn.IFNA(IF($B10=$B$382,0,_xlfn.IFNA(INDEX('I.Supplementary 2017-18'!U$8:U$35,MATCH($B10,'I.Supplementary 2017-18'!$B$8:$B$35,0)),INDEX('I.KI 2017-18'!U$9:U$393,MATCH($B10,'I.KI 2017-18'!$B$9:$B$393,0)))),"")</f>
        <v>0</v>
      </c>
      <c r="AI10" s="193">
        <f>_xlfn.IFNA(IF($B10=$B$382,0,_xlfn.IFNA(INDEX('I.Supplementary 2017-18'!V$8:V$35,MATCH($B10,'I.Supplementary 2017-18'!$B$8:$B$35,0)),INDEX('I.KI 2017-18'!V$9:V$393,MATCH($B10,'I.KI 2017-18'!$B$9:$B$393,0)))),"")</f>
        <v>0</v>
      </c>
      <c r="AJ10" s="157">
        <f>_xlfn.IFNA(IF($B10=$B$382,0,_xlfn.IFNA(INDEX('I.Supplementary 2017-18'!W$8:W$35,MATCH($B10,'I.Supplementary 2017-18'!$B$8:$B$35,0)),INDEX('I.KI 2017-18'!W$9:W$393,MATCH($B10,'I.KI 2017-18'!$B$9:$B$393,0)))),"")</f>
        <v>0</v>
      </c>
      <c r="AK10" s="156">
        <f>_xlfn.IFNA(IF($B10=$B$382,0,_xlfn.IFNA(INDEX('I.Supplementary 2017-18'!X$8:X$35,MATCH($B10,'I.Supplementary 2017-18'!$B$8:$B$35,0)),INDEX('I.KI 2017-18'!X$9:X$393,MATCH($B10,'I.KI 2017-18'!$B$9:$B$393,0)))),"")</f>
        <v>0</v>
      </c>
      <c r="AL10" s="193">
        <f>_xlfn.IFNA(IF($B10=$B$382,0,_xlfn.IFNA(INDEX('I.Supplementary 2017-18'!Y$8:Y$35,MATCH($B10,'I.Supplementary 2017-18'!$B$8:$B$35,0)),INDEX('I.KI 2017-18'!Y$9:Y$393,MATCH($B10,'I.KI 2017-18'!$B$9:$B$393,0)))),"")</f>
        <v>3.891429178549485</v>
      </c>
      <c r="AM10" s="193">
        <f>_xlfn.IFNA(IF($B10=$B$382,0,_xlfn.IFNA(INDEX('I.Supplementary 2017-18'!Z$8:Z$35,MATCH($B10,'I.Supplementary 2017-18'!$B$8:$B$35,0)),INDEX('I.KI 2017-18'!Z$9:Z$393,MATCH($B10,'I.KI 2017-18'!$B$9:$B$393,0)))),"")</f>
        <v>0</v>
      </c>
      <c r="AN10" s="193">
        <f>_xlfn.IFNA(IF($B10=$B$382,0,_xlfn.IFNA(INDEX('I.Supplementary 2017-18'!AA$8:AA$35,MATCH($B10,'I.Supplementary 2017-18'!$B$8:$B$35,0)),INDEX('I.KI 2017-18'!AA$9:AA$393,MATCH($B10,'I.KI 2017-18'!$B$9:$B$393,0)))),"")</f>
        <v>0</v>
      </c>
      <c r="AO10" s="157">
        <f>_xlfn.IFNA(IF($B10=$B$382,0,_xlfn.IFNA(INDEX('I.Supplementary 2017-18'!AB$8:AB$35,MATCH($B10,'I.Supplementary 2017-18'!$B$8:$B$35,0)),INDEX('I.KI 2017-18'!AB$9:AB$393,MATCH($B10,'I.KI 2017-18'!$B$9:$B$393,0)))),"")</f>
        <v>0</v>
      </c>
      <c r="AP10" s="149"/>
      <c r="AQ10" s="156">
        <f>_xlfn.IFNA(IF($B10=$B$381,0,IF($B10=$B$382,0,_xlfn.IFNA(INDEX('I.Supplementary 2017-18'!I$8:I$35,MATCH($B10,'I.Supplementary 2017-18'!$B$8:$B$35,0)),INDEX('I.KI 2017-18'!I$9:I$393,MATCH($B10,'I.KI 2017-18'!$B$9:$B$393,0))))),"")</f>
        <v>0.8821912684535459</v>
      </c>
      <c r="AR10" s="149">
        <f>_xlfn.IFNA(IF($B10=$B$381,0,IF($B10=$B$382,0,_xlfn.IFNA(INDEX('I.Supplementary 2017-18'!J$8:J$35,MATCH($B10,'I.Supplementary 2017-18'!$B$8:$B$35,0)),INDEX('I.KI 2017-18'!J$9:J$393,MATCH($B10,'I.KI 2017-18'!$B$9:$B$393,0))))),"")</f>
        <v>3.0092379100959392</v>
      </c>
      <c r="AS10" s="157">
        <f>_xlfn.IFNA(IF($B10=$B$381,0,IF($B10=$B$382,0,_xlfn.IFNA(INDEX('I.Supplementary 2017-18'!H$8:H$35,MATCH($B10,'I.Supplementary 2017-18'!$B$8:$B$35,0)),INDEX('I.KI 2017-18'!H$9:H$393,MATCH($B10,'I.KI 2017-18'!$B$9:$B$393,0))))),"")</f>
        <v>3.891429178549485</v>
      </c>
      <c r="AT10" s="149"/>
      <c r="AU10" s="156">
        <f>_xlfn.IFNA(_xlfn.IFNA(INDEX('I.Supplementary 2018-19'!P$8:P$157,MATCH($B10,'I.Supplementary 2018-19'!$B$8:$B$157,0)),INDEX('I.KI 2018-19'!P$9:P$393,MATCH($B10,'I.KI 2018-19'!$B$9:$B$393,0))),"")</f>
        <v>0</v>
      </c>
      <c r="AV10" s="193">
        <f>_xlfn.IFNA(_xlfn.IFNA(INDEX('I.Supplementary 2018-19'!Q$8:Q$157,MATCH($B10,'I.Supplementary 2018-19'!$B$8:$B$157,0)),INDEX('I.KI 2018-19'!Q$9:Q$393,MATCH($B10,'I.KI 2018-19'!$B$9:$B$393,0))),"")</f>
        <v>0.46765328282597007</v>
      </c>
      <c r="AW10" s="193">
        <f>_xlfn.IFNA(_xlfn.IFNA(INDEX('I.Supplementary 2018-19'!R$8:R$157,MATCH($B10,'I.Supplementary 2018-19'!$B$8:$B$157,0)),INDEX('I.KI 2018-19'!R$9:R$393,MATCH($B10,'I.KI 2018-19'!$B$9:$B$393,0))),"")</f>
        <v>0</v>
      </c>
      <c r="AX10" s="193">
        <f>_xlfn.IFNA(_xlfn.IFNA(INDEX('I.Supplementary 2018-19'!S$8:S$157,MATCH($B10,'I.Supplementary 2018-19'!$B$8:$B$157,0)),INDEX('I.KI 2018-19'!S$9:S$393,MATCH($B10,'I.KI 2018-19'!$B$9:$B$393,0))),"")</f>
        <v>0</v>
      </c>
      <c r="AY10" s="157">
        <f>_xlfn.IFNA(_xlfn.IFNA(INDEX('I.Supplementary 2018-19'!T$8:T$157,MATCH($B10,'I.Supplementary 2018-19'!$B$8:$B$157,0)),INDEX('I.KI 2018-19'!T$9:T$393,MATCH($B10,'I.KI 2018-19'!$B$9:$B$393,0))),"")</f>
        <v>0</v>
      </c>
      <c r="AZ10" s="156">
        <f>_xlfn.IFNA(_xlfn.IFNA(INDEX('I.Supplementary 2018-19'!U$8:U$157,MATCH($B10,'I.Supplementary 2018-19'!$B$8:$B$157,0)),INDEX('I.KI 2018-19'!U$9:U$393,MATCH($B10,'I.KI 2018-19'!$B$9:$B$393,0))),"")</f>
        <v>0</v>
      </c>
      <c r="BA10" s="193">
        <f>_xlfn.IFNA(_xlfn.IFNA(INDEX('I.Supplementary 2018-19'!V$8:V$157,MATCH($B10,'I.Supplementary 2018-19'!$B$8:$B$157,0)),INDEX('I.KI 2018-19'!V$9:V$393,MATCH($B10,'I.KI 2018-19'!$B$9:$B$393,0))),"")</f>
        <v>3.0996441992404526</v>
      </c>
      <c r="BB10" s="193">
        <f>_xlfn.IFNA(_xlfn.IFNA(INDEX('I.Supplementary 2018-19'!W$8:W$157,MATCH($B10,'I.Supplementary 2018-19'!$B$8:$B$157,0)),INDEX('I.KI 2018-19'!W$9:W$393,MATCH($B10,'I.KI 2018-19'!$B$9:$B$393,0))),"")</f>
        <v>0</v>
      </c>
      <c r="BC10" s="193">
        <f>_xlfn.IFNA(_xlfn.IFNA(INDEX('I.Supplementary 2018-19'!X$8:X$157,MATCH($B10,'I.Supplementary 2018-19'!$B$8:$B$157,0)),INDEX('I.KI 2018-19'!X$9:X$393,MATCH($B10,'I.KI 2018-19'!$B$9:$B$393,0))),"")</f>
        <v>0</v>
      </c>
      <c r="BD10" s="157">
        <f>_xlfn.IFNA(_xlfn.IFNA(INDEX('I.Supplementary 2018-19'!Y$8:Y$157,MATCH($B10,'I.Supplementary 2018-19'!$B$8:$B$157,0)),INDEX('I.KI 2018-19'!Y$9:Y$393,MATCH($B10,'I.KI 2018-19'!$B$9:$B$393,0))),"")</f>
        <v>0</v>
      </c>
      <c r="BE10" s="156">
        <f>_xlfn.IFNA(_xlfn.IFNA(INDEX('I.Supplementary 2018-19'!Z$8:Z$157,MATCH($B10,'I.Supplementary 2018-19'!$B$8:$B$157,0)),INDEX('I.KI 2018-19'!Z$9:Z$393,MATCH($B10,'I.KI 2018-19'!$B$9:$B$393,0))),"")</f>
        <v>0</v>
      </c>
      <c r="BF10" s="193">
        <f>_xlfn.IFNA(_xlfn.IFNA(INDEX('I.Supplementary 2018-19'!AA$8:AA$157,MATCH($B10,'I.Supplementary 2018-19'!$B$8:$B$157,0)),INDEX('I.KI 2018-19'!AA$9:AA$393,MATCH($B10,'I.KI 2018-19'!$B$9:$B$393,0))),"")</f>
        <v>3.5672974820664227</v>
      </c>
      <c r="BG10" s="193">
        <f>_xlfn.IFNA(_xlfn.IFNA(INDEX('I.Supplementary 2018-19'!AB$8:AB$157,MATCH($B10,'I.Supplementary 2018-19'!$B$8:$B$157,0)),INDEX('I.KI 2018-19'!AB$9:AB$393,MATCH($B10,'I.KI 2018-19'!$B$9:$B$393,0))),"")</f>
        <v>0</v>
      </c>
      <c r="BH10" s="193">
        <f>_xlfn.IFNA(_xlfn.IFNA(INDEX('I.Supplementary 2018-19'!AC$8:AC$157,MATCH($B10,'I.Supplementary 2018-19'!$B$8:$B$157,0)),INDEX('I.KI 2018-19'!AC$9:AC$393,MATCH($B10,'I.KI 2018-19'!$B$9:$B$393,0))),"")</f>
        <v>0</v>
      </c>
      <c r="BI10" s="157">
        <f>_xlfn.IFNA(_xlfn.IFNA(INDEX('I.Supplementary 2018-19'!AD$8:AD$157,MATCH($B10,'I.Supplementary 2018-19'!$B$8:$B$157,0)),INDEX('I.KI 2018-19'!AD$9:AD$393,MATCH($B10,'I.KI 2018-19'!$B$9:$B$393,0))),"")</f>
        <v>0</v>
      </c>
      <c r="BJ10" s="149"/>
      <c r="BK10" s="156">
        <f>_xlfn.IFNA(IF($B10=$B$381,0,IF($B10=$B$382,0,_xlfn.IFNA(INDEX('I.Supplementary 2018-19'!I$8:I$157,MATCH($B10,'I.Supplementary 2018-19'!$B$8:$B$157,0)),INDEX('I.KI 2018-19'!I$9:I$393,MATCH($B10,'I.KI 2018-19'!$B$9:$B$393,0))))),"")</f>
        <v>0.46765328282597007</v>
      </c>
      <c r="BL10" s="149">
        <f>_xlfn.IFNA(IF($B10=$B$381,0,IF($B10=$B$382,0,_xlfn.IFNA(INDEX('I.Supplementary 2018-19'!J$8:J$157,MATCH($B10,'I.Supplementary 2018-19'!$B$8:$B$157,0)),INDEX('I.KI 2018-19'!J$9:J$393,MATCH($B10,'I.KI 2018-19'!$B$9:$B$393,0))))),"")</f>
        <v>3.0996441992404526</v>
      </c>
      <c r="BM10" s="157">
        <f>_xlfn.IFNA(IF($B10=$B$381,0,IF($B10=$B$382,0,_xlfn.IFNA(INDEX('I.Supplementary 2018-19'!H$8:H$157,MATCH($B10,'I.Supplementary 2018-19'!$B$8:$B$157,0)),INDEX('I.KI 2018-19'!H$9:H$393,MATCH($B10,'I.KI 2018-19'!$B$9:$B$393,0))))),"")</f>
        <v>3.5672974820664227</v>
      </c>
    </row>
    <row r="11" spans="2:83">
      <c r="B11" s="121" t="str">
        <f>'Calculations for 2021-22'!B11</f>
        <v>E3832</v>
      </c>
      <c r="C11" s="160" t="str">
        <f>'Calculations for 2021-22'!D11</f>
        <v>E3832</v>
      </c>
      <c r="D11" t="str">
        <f>'Calculations for 2021-22'!E11</f>
        <v>SD</v>
      </c>
      <c r="E11" t="str">
        <f>'Calculations for 2021-22'!F11</f>
        <v>P1908</v>
      </c>
      <c r="F11" s="120" t="str">
        <f>'Calculations for 2021-22'!H11</f>
        <v>Arun</v>
      </c>
      <c r="G11" s="156">
        <f>_xlfn.IFNA(INDEX('I.KI 2016-17'!M$8:M$391,MATCH($B11,'I.KI 2016-17'!$B$8:$B$391,0)),"")</f>
        <v>0</v>
      </c>
      <c r="H11" s="149">
        <f>_xlfn.IFNA(INDEX('I.KI 2016-17'!N$8:N$391,MATCH($B11,'I.KI 2016-17'!$B$8:$B$391,0)),"")</f>
        <v>1.6656132391780001</v>
      </c>
      <c r="I11" s="149">
        <f>_xlfn.IFNA(INDEX('I.KI 2016-17'!O$8:O$391,MATCH($B11,'I.KI 2016-17'!$B$8:$B$391,0)),"")</f>
        <v>0</v>
      </c>
      <c r="J11" s="149">
        <f>_xlfn.IFNA(INDEX('I.KI 2016-17'!P$8:P$391,MATCH($B11,'I.KI 2016-17'!$B$8:$B$391,0)),"")</f>
        <v>0</v>
      </c>
      <c r="K11" s="157">
        <f>_xlfn.IFNA(INDEX('I.KI 2016-17'!Q$8:Q$391,MATCH($B11,'I.KI 2016-17'!$B$8:$B$391,0)),"")</f>
        <v>0</v>
      </c>
      <c r="L11" s="156">
        <f>_xlfn.IFNA(INDEX('I.KI 2016-17'!R$8:R$391,MATCH($B11,'I.KI 2016-17'!$B$8:$B$391,0)),"")</f>
        <v>0</v>
      </c>
      <c r="M11" s="193">
        <f>_xlfn.IFNA(INDEX('I.KI 2016-17'!S$8:S$391,MATCH($B11,'I.KI 2016-17'!$B$8:$B$391,0)),"")</f>
        <v>3.3575253831079999</v>
      </c>
      <c r="N11" s="193">
        <f>_xlfn.IFNA(INDEX('I.KI 2016-17'!T$8:T$391,MATCH($B11,'I.KI 2016-17'!$B$8:$B$391,0)),"")</f>
        <v>0</v>
      </c>
      <c r="O11" s="193">
        <f>_xlfn.IFNA(INDEX('I.KI 2016-17'!U$8:U$391,MATCH($B11,'I.KI 2016-17'!$B$8:$B$391,0)),"")</f>
        <v>0</v>
      </c>
      <c r="P11" s="157">
        <f>_xlfn.IFNA(INDEX('I.KI 2016-17'!V$8:V$391,MATCH($B11,'I.KI 2016-17'!$B$8:$B$391,0)),"")</f>
        <v>0</v>
      </c>
      <c r="Q11" s="156">
        <f>_xlfn.IFNA(INDEX('I.KI 2016-17'!W$8:W$391,MATCH($B11,'I.KI 2016-17'!$B$8:$B$391,0)),"")</f>
        <v>0</v>
      </c>
      <c r="R11" s="193">
        <f>_xlfn.IFNA(INDEX('I.KI 2016-17'!X$8:X$391,MATCH($B11,'I.KI 2016-17'!$B$8:$B$391,0)),"")</f>
        <v>5.0231386222859999</v>
      </c>
      <c r="S11" s="193">
        <f>_xlfn.IFNA(INDEX('I.KI 2016-17'!Y$8:Y$391,MATCH($B11,'I.KI 2016-17'!$B$8:$B$391,0)),"")</f>
        <v>0</v>
      </c>
      <c r="T11" s="193">
        <f>_xlfn.IFNA(INDEX('I.KI 2016-17'!Z$8:Z$391,MATCH($B11,'I.KI 2016-17'!$B$8:$B$391,0)),"")</f>
        <v>0</v>
      </c>
      <c r="U11" s="157">
        <f>_xlfn.IFNA(INDEX('I.KI 2016-17'!AA$8:AA$391,MATCH($B11,'I.KI 2016-17'!$B$8:$B$391,0)),"")</f>
        <v>0</v>
      </c>
      <c r="V11" s="149"/>
      <c r="W11" s="154">
        <f>_xlfn.IFNA(INDEX('I.KI 2016-17'!$H$8:$H$391,MATCH(B11,'I.KI 2016-17'!$B$8:$B$391,0)),"")</f>
        <v>1.6656132391780001</v>
      </c>
      <c r="X11" s="153">
        <f>_xlfn.IFNA(INDEX('I.KI 2016-17'!$I$8:$I$391,MATCH(B11,'I.KI 2016-17'!$B$8:$B$391,0)),"")</f>
        <v>3.3575253831079999</v>
      </c>
      <c r="Y11" s="155">
        <f>_xlfn.IFNA(INDEX('I.KI 2016-17'!$G$8:$G$391,MATCH(B11,'I.KI 2016-17'!$B$8:$B$391,0)),"")</f>
        <v>5.0231386222859999</v>
      </c>
      <c r="Z11" s="149"/>
      <c r="AA11" s="156">
        <f>_xlfn.IFNA(IF($B11=$B$382,0,_xlfn.IFNA(INDEX('I.Supplementary 2017-18'!N$8:N$35,MATCH($B11,'I.Supplementary 2017-18'!$B$8:$B$35,0)),INDEX('I.KI 2017-18'!N$9:N$393,MATCH($B11,'I.KI 2017-18'!$B$9:$B$393,0)))),"")</f>
        <v>0</v>
      </c>
      <c r="AB11" s="193">
        <f>_xlfn.IFNA(IF($B11=$B$382,0,_xlfn.IFNA(INDEX('I.Supplementary 2017-18'!O$8:O$35,MATCH($B11,'I.Supplementary 2017-18'!$B$8:$B$35,0)),INDEX('I.KI 2017-18'!O$9:O$393,MATCH($B11,'I.KI 2017-18'!$B$9:$B$393,0)))),"")</f>
        <v>0.75025280131725591</v>
      </c>
      <c r="AC11" s="193">
        <f>_xlfn.IFNA(IF($B11=$B$382,0,_xlfn.IFNA(INDEX('I.Supplementary 2017-18'!P$8:P$35,MATCH($B11,'I.Supplementary 2017-18'!$B$8:$B$35,0)),INDEX('I.KI 2017-18'!P$9:P$393,MATCH($B11,'I.KI 2017-18'!$B$9:$B$393,0)))),"")</f>
        <v>0</v>
      </c>
      <c r="AD11" s="193">
        <f>_xlfn.IFNA(IF($B11=$B$382,0,_xlfn.IFNA(INDEX('I.Supplementary 2017-18'!Q$8:Q$35,MATCH($B11,'I.Supplementary 2017-18'!$B$8:$B$35,0)),INDEX('I.KI 2017-18'!Q$9:Q$393,MATCH($B11,'I.KI 2017-18'!$B$9:$B$393,0)))),"")</f>
        <v>0</v>
      </c>
      <c r="AE11" s="157">
        <f>_xlfn.IFNA(IF($B11=$B$382,0,_xlfn.IFNA(INDEX('I.Supplementary 2017-18'!R$8:R$35,MATCH($B11,'I.Supplementary 2017-18'!$B$8:$B$35,0)),INDEX('I.KI 2017-18'!R$9:R$393,MATCH($B11,'I.KI 2017-18'!$B$9:$B$393,0)))),"")</f>
        <v>0</v>
      </c>
      <c r="AF11" s="156">
        <f>_xlfn.IFNA(IF($B11=$B$382,0,_xlfn.IFNA(INDEX('I.Supplementary 2017-18'!S$8:S$35,MATCH($B11,'I.Supplementary 2017-18'!$B$8:$B$35,0)),INDEX('I.KI 2017-18'!S$9:S$393,MATCH($B11,'I.KI 2017-18'!$B$9:$B$393,0)))),"")</f>
        <v>0</v>
      </c>
      <c r="AG11" s="193">
        <f>_xlfn.IFNA(IF($B11=$B$382,0,_xlfn.IFNA(INDEX('I.Supplementary 2017-18'!T$8:T$35,MATCH($B11,'I.Supplementary 2017-18'!$B$8:$B$35,0)),INDEX('I.KI 2017-18'!T$9:T$393,MATCH($B11,'I.KI 2017-18'!$B$9:$B$393,0)))),"")</f>
        <v>3.4260727041036563</v>
      </c>
      <c r="AH11" s="193">
        <f>_xlfn.IFNA(IF($B11=$B$382,0,_xlfn.IFNA(INDEX('I.Supplementary 2017-18'!U$8:U$35,MATCH($B11,'I.Supplementary 2017-18'!$B$8:$B$35,0)),INDEX('I.KI 2017-18'!U$9:U$393,MATCH($B11,'I.KI 2017-18'!$B$9:$B$393,0)))),"")</f>
        <v>0</v>
      </c>
      <c r="AI11" s="193">
        <f>_xlfn.IFNA(IF($B11=$B$382,0,_xlfn.IFNA(INDEX('I.Supplementary 2017-18'!V$8:V$35,MATCH($B11,'I.Supplementary 2017-18'!$B$8:$B$35,0)),INDEX('I.KI 2017-18'!V$9:V$393,MATCH($B11,'I.KI 2017-18'!$B$9:$B$393,0)))),"")</f>
        <v>0</v>
      </c>
      <c r="AJ11" s="157">
        <f>_xlfn.IFNA(IF($B11=$B$382,0,_xlfn.IFNA(INDEX('I.Supplementary 2017-18'!W$8:W$35,MATCH($B11,'I.Supplementary 2017-18'!$B$8:$B$35,0)),INDEX('I.KI 2017-18'!W$9:W$393,MATCH($B11,'I.KI 2017-18'!$B$9:$B$393,0)))),"")</f>
        <v>0</v>
      </c>
      <c r="AK11" s="156">
        <f>_xlfn.IFNA(IF($B11=$B$382,0,_xlfn.IFNA(INDEX('I.Supplementary 2017-18'!X$8:X$35,MATCH($B11,'I.Supplementary 2017-18'!$B$8:$B$35,0)),INDEX('I.KI 2017-18'!X$9:X$393,MATCH($B11,'I.KI 2017-18'!$B$9:$B$393,0)))),"")</f>
        <v>0</v>
      </c>
      <c r="AL11" s="193">
        <f>_xlfn.IFNA(IF($B11=$B$382,0,_xlfn.IFNA(INDEX('I.Supplementary 2017-18'!Y$8:Y$35,MATCH($B11,'I.Supplementary 2017-18'!$B$8:$B$35,0)),INDEX('I.KI 2017-18'!Y$9:Y$393,MATCH($B11,'I.KI 2017-18'!$B$9:$B$393,0)))),"")</f>
        <v>4.1763255054209125</v>
      </c>
      <c r="AM11" s="193">
        <f>_xlfn.IFNA(IF($B11=$B$382,0,_xlfn.IFNA(INDEX('I.Supplementary 2017-18'!Z$8:Z$35,MATCH($B11,'I.Supplementary 2017-18'!$B$8:$B$35,0)),INDEX('I.KI 2017-18'!Z$9:Z$393,MATCH($B11,'I.KI 2017-18'!$B$9:$B$393,0)))),"")</f>
        <v>0</v>
      </c>
      <c r="AN11" s="193">
        <f>_xlfn.IFNA(IF($B11=$B$382,0,_xlfn.IFNA(INDEX('I.Supplementary 2017-18'!AA$8:AA$35,MATCH($B11,'I.Supplementary 2017-18'!$B$8:$B$35,0)),INDEX('I.KI 2017-18'!AA$9:AA$393,MATCH($B11,'I.KI 2017-18'!$B$9:$B$393,0)))),"")</f>
        <v>0</v>
      </c>
      <c r="AO11" s="157">
        <f>_xlfn.IFNA(IF($B11=$B$382,0,_xlfn.IFNA(INDEX('I.Supplementary 2017-18'!AB$8:AB$35,MATCH($B11,'I.Supplementary 2017-18'!$B$8:$B$35,0)),INDEX('I.KI 2017-18'!AB$9:AB$393,MATCH($B11,'I.KI 2017-18'!$B$9:$B$393,0)))),"")</f>
        <v>0</v>
      </c>
      <c r="AP11" s="149"/>
      <c r="AQ11" s="156">
        <f>_xlfn.IFNA(IF($B11=$B$381,0,IF($B11=$B$382,0,_xlfn.IFNA(INDEX('I.Supplementary 2017-18'!I$8:I$35,MATCH($B11,'I.Supplementary 2017-18'!$B$8:$B$35,0)),INDEX('I.KI 2017-18'!I$9:I$393,MATCH($B11,'I.KI 2017-18'!$B$9:$B$393,0))))),"")</f>
        <v>0.75025280131725591</v>
      </c>
      <c r="AR11" s="149">
        <f>_xlfn.IFNA(IF($B11=$B$381,0,IF($B11=$B$382,0,_xlfn.IFNA(INDEX('I.Supplementary 2017-18'!J$8:J$35,MATCH($B11,'I.Supplementary 2017-18'!$B$8:$B$35,0)),INDEX('I.KI 2017-18'!J$9:J$393,MATCH($B11,'I.KI 2017-18'!$B$9:$B$393,0))))),"")</f>
        <v>3.4260727041036563</v>
      </c>
      <c r="AS11" s="157">
        <f>_xlfn.IFNA(IF($B11=$B$381,0,IF($B11=$B$382,0,_xlfn.IFNA(INDEX('I.Supplementary 2017-18'!H$8:H$35,MATCH($B11,'I.Supplementary 2017-18'!$B$8:$B$35,0)),INDEX('I.KI 2017-18'!H$9:H$393,MATCH($B11,'I.KI 2017-18'!$B$9:$B$393,0))))),"")</f>
        <v>4.1763255054209125</v>
      </c>
      <c r="AT11" s="149"/>
      <c r="AU11" s="156">
        <f>_xlfn.IFNA(_xlfn.IFNA(INDEX('I.Supplementary 2018-19'!P$8:P$157,MATCH($B11,'I.Supplementary 2018-19'!$B$8:$B$157,0)),INDEX('I.KI 2018-19'!P$9:P$393,MATCH($B11,'I.KI 2018-19'!$B$9:$B$393,0))),"")</f>
        <v>0</v>
      </c>
      <c r="AV11" s="193">
        <f>_xlfn.IFNA(_xlfn.IFNA(INDEX('I.Supplementary 2018-19'!Q$8:Q$157,MATCH($B11,'I.Supplementary 2018-19'!$B$8:$B$157,0)),INDEX('I.KI 2018-19'!Q$9:Q$393,MATCH($B11,'I.KI 2018-19'!$B$9:$B$393,0))),"")</f>
        <v>0.19375508735884725</v>
      </c>
      <c r="AW11" s="193">
        <f>_xlfn.IFNA(_xlfn.IFNA(INDEX('I.Supplementary 2018-19'!R$8:R$157,MATCH($B11,'I.Supplementary 2018-19'!$B$8:$B$157,0)),INDEX('I.KI 2018-19'!R$9:R$393,MATCH($B11,'I.KI 2018-19'!$B$9:$B$393,0))),"")</f>
        <v>0</v>
      </c>
      <c r="AX11" s="193">
        <f>_xlfn.IFNA(_xlfn.IFNA(INDEX('I.Supplementary 2018-19'!S$8:S$157,MATCH($B11,'I.Supplementary 2018-19'!$B$8:$B$157,0)),INDEX('I.KI 2018-19'!S$9:S$393,MATCH($B11,'I.KI 2018-19'!$B$9:$B$393,0))),"")</f>
        <v>0</v>
      </c>
      <c r="AY11" s="157">
        <f>_xlfn.IFNA(_xlfn.IFNA(INDEX('I.Supplementary 2018-19'!T$8:T$157,MATCH($B11,'I.Supplementary 2018-19'!$B$8:$B$157,0)),INDEX('I.KI 2018-19'!T$9:T$393,MATCH($B11,'I.KI 2018-19'!$B$9:$B$393,0))),"")</f>
        <v>0</v>
      </c>
      <c r="AZ11" s="156">
        <f>_xlfn.IFNA(_xlfn.IFNA(INDEX('I.Supplementary 2018-19'!U$8:U$157,MATCH($B11,'I.Supplementary 2018-19'!$B$8:$B$157,0)),INDEX('I.KI 2018-19'!U$9:U$393,MATCH($B11,'I.KI 2018-19'!$B$9:$B$393,0))),"")</f>
        <v>0</v>
      </c>
      <c r="BA11" s="193">
        <f>_xlfn.IFNA(_xlfn.IFNA(INDEX('I.Supplementary 2018-19'!V$8:V$157,MATCH($B11,'I.Supplementary 2018-19'!$B$8:$B$157,0)),INDEX('I.KI 2018-19'!V$9:V$393,MATCH($B11,'I.KI 2018-19'!$B$9:$B$393,0))),"")</f>
        <v>3.5290019269737227</v>
      </c>
      <c r="BB11" s="193">
        <f>_xlfn.IFNA(_xlfn.IFNA(INDEX('I.Supplementary 2018-19'!W$8:W$157,MATCH($B11,'I.Supplementary 2018-19'!$B$8:$B$157,0)),INDEX('I.KI 2018-19'!W$9:W$393,MATCH($B11,'I.KI 2018-19'!$B$9:$B$393,0))),"")</f>
        <v>0</v>
      </c>
      <c r="BC11" s="193">
        <f>_xlfn.IFNA(_xlfn.IFNA(INDEX('I.Supplementary 2018-19'!X$8:X$157,MATCH($B11,'I.Supplementary 2018-19'!$B$8:$B$157,0)),INDEX('I.KI 2018-19'!X$9:X$393,MATCH($B11,'I.KI 2018-19'!$B$9:$B$393,0))),"")</f>
        <v>0</v>
      </c>
      <c r="BD11" s="157">
        <f>_xlfn.IFNA(_xlfn.IFNA(INDEX('I.Supplementary 2018-19'!Y$8:Y$157,MATCH($B11,'I.Supplementary 2018-19'!$B$8:$B$157,0)),INDEX('I.KI 2018-19'!Y$9:Y$393,MATCH($B11,'I.KI 2018-19'!$B$9:$B$393,0))),"")</f>
        <v>0</v>
      </c>
      <c r="BE11" s="156">
        <f>_xlfn.IFNA(_xlfn.IFNA(INDEX('I.Supplementary 2018-19'!Z$8:Z$157,MATCH($B11,'I.Supplementary 2018-19'!$B$8:$B$157,0)),INDEX('I.KI 2018-19'!Z$9:Z$393,MATCH($B11,'I.KI 2018-19'!$B$9:$B$393,0))),"")</f>
        <v>0</v>
      </c>
      <c r="BF11" s="193">
        <f>_xlfn.IFNA(_xlfn.IFNA(INDEX('I.Supplementary 2018-19'!AA$8:AA$157,MATCH($B11,'I.Supplementary 2018-19'!$B$8:$B$157,0)),INDEX('I.KI 2018-19'!AA$9:AA$393,MATCH($B11,'I.KI 2018-19'!$B$9:$B$393,0))),"")</f>
        <v>3.7227570143325699</v>
      </c>
      <c r="BG11" s="193">
        <f>_xlfn.IFNA(_xlfn.IFNA(INDEX('I.Supplementary 2018-19'!AB$8:AB$157,MATCH($B11,'I.Supplementary 2018-19'!$B$8:$B$157,0)),INDEX('I.KI 2018-19'!AB$9:AB$393,MATCH($B11,'I.KI 2018-19'!$B$9:$B$393,0))),"")</f>
        <v>0</v>
      </c>
      <c r="BH11" s="193">
        <f>_xlfn.IFNA(_xlfn.IFNA(INDEX('I.Supplementary 2018-19'!AC$8:AC$157,MATCH($B11,'I.Supplementary 2018-19'!$B$8:$B$157,0)),INDEX('I.KI 2018-19'!AC$9:AC$393,MATCH($B11,'I.KI 2018-19'!$B$9:$B$393,0))),"")</f>
        <v>0</v>
      </c>
      <c r="BI11" s="157">
        <f>_xlfn.IFNA(_xlfn.IFNA(INDEX('I.Supplementary 2018-19'!AD$8:AD$157,MATCH($B11,'I.Supplementary 2018-19'!$B$8:$B$157,0)),INDEX('I.KI 2018-19'!AD$9:AD$393,MATCH($B11,'I.KI 2018-19'!$B$9:$B$393,0))),"")</f>
        <v>0</v>
      </c>
      <c r="BJ11" s="149"/>
      <c r="BK11" s="156">
        <f>_xlfn.IFNA(IF($B11=$B$381,0,IF($B11=$B$382,0,_xlfn.IFNA(INDEX('I.Supplementary 2018-19'!I$8:I$157,MATCH($B11,'I.Supplementary 2018-19'!$B$8:$B$157,0)),INDEX('I.KI 2018-19'!I$9:I$393,MATCH($B11,'I.KI 2018-19'!$B$9:$B$393,0))))),"")</f>
        <v>0.19375508735884725</v>
      </c>
      <c r="BL11" s="149">
        <f>_xlfn.IFNA(IF($B11=$B$381,0,IF($B11=$B$382,0,_xlfn.IFNA(INDEX('I.Supplementary 2018-19'!J$8:J$157,MATCH($B11,'I.Supplementary 2018-19'!$B$8:$B$157,0)),INDEX('I.KI 2018-19'!J$9:J$393,MATCH($B11,'I.KI 2018-19'!$B$9:$B$393,0))))),"")</f>
        <v>3.5290019269737227</v>
      </c>
      <c r="BM11" s="157">
        <f>_xlfn.IFNA(IF($B11=$B$381,0,IF($B11=$B$382,0,_xlfn.IFNA(INDEX('I.Supplementary 2018-19'!H$8:H$157,MATCH($B11,'I.Supplementary 2018-19'!$B$8:$B$157,0)),INDEX('I.KI 2018-19'!H$9:H$393,MATCH($B11,'I.KI 2018-19'!$B$9:$B$393,0))))),"")</f>
        <v>3.7227570143325699</v>
      </c>
    </row>
    <row r="12" spans="2:83">
      <c r="B12" s="121" t="str">
        <f>'Calculations for 2021-22'!B12</f>
        <v>E3031</v>
      </c>
      <c r="C12" s="160" t="str">
        <f>'Calculations for 2021-22'!D12</f>
        <v>E3031</v>
      </c>
      <c r="D12" t="str">
        <f>'Calculations for 2021-22'!E12</f>
        <v>SD</v>
      </c>
      <c r="E12">
        <f>'Calculations for 2021-22'!F12</f>
        <v>0</v>
      </c>
      <c r="F12" s="120" t="str">
        <f>'Calculations for 2021-22'!H12</f>
        <v>Ashfield</v>
      </c>
      <c r="G12" s="156">
        <f>_xlfn.IFNA(INDEX('I.KI 2016-17'!M$8:M$391,MATCH($B12,'I.KI 2016-17'!$B$8:$B$391,0)),"")</f>
        <v>0</v>
      </c>
      <c r="H12" s="149">
        <f>_xlfn.IFNA(INDEX('I.KI 2016-17'!N$8:N$391,MATCH($B12,'I.KI 2016-17'!$B$8:$B$391,0)),"")</f>
        <v>1.85939196073</v>
      </c>
      <c r="I12" s="149">
        <f>_xlfn.IFNA(INDEX('I.KI 2016-17'!O$8:O$391,MATCH($B12,'I.KI 2016-17'!$B$8:$B$391,0)),"")</f>
        <v>0</v>
      </c>
      <c r="J12" s="149">
        <f>_xlfn.IFNA(INDEX('I.KI 2016-17'!P$8:P$391,MATCH($B12,'I.KI 2016-17'!$B$8:$B$391,0)),"")</f>
        <v>0</v>
      </c>
      <c r="K12" s="157">
        <f>_xlfn.IFNA(INDEX('I.KI 2016-17'!Q$8:Q$391,MATCH($B12,'I.KI 2016-17'!$B$8:$B$391,0)),"")</f>
        <v>0</v>
      </c>
      <c r="L12" s="156">
        <f>_xlfn.IFNA(INDEX('I.KI 2016-17'!R$8:R$391,MATCH($B12,'I.KI 2016-17'!$B$8:$B$391,0)),"")</f>
        <v>0</v>
      </c>
      <c r="M12" s="193">
        <f>_xlfn.IFNA(INDEX('I.KI 2016-17'!S$8:S$391,MATCH($B12,'I.KI 2016-17'!$B$8:$B$391,0)),"")</f>
        <v>3.5556838304610001</v>
      </c>
      <c r="N12" s="193">
        <f>_xlfn.IFNA(INDEX('I.KI 2016-17'!T$8:T$391,MATCH($B12,'I.KI 2016-17'!$B$8:$B$391,0)),"")</f>
        <v>0</v>
      </c>
      <c r="O12" s="193">
        <f>_xlfn.IFNA(INDEX('I.KI 2016-17'!U$8:U$391,MATCH($B12,'I.KI 2016-17'!$B$8:$B$391,0)),"")</f>
        <v>0</v>
      </c>
      <c r="P12" s="157">
        <f>_xlfn.IFNA(INDEX('I.KI 2016-17'!V$8:V$391,MATCH($B12,'I.KI 2016-17'!$B$8:$B$391,0)),"")</f>
        <v>0</v>
      </c>
      <c r="Q12" s="156">
        <f>_xlfn.IFNA(INDEX('I.KI 2016-17'!W$8:W$391,MATCH($B12,'I.KI 2016-17'!$B$8:$B$391,0)),"")</f>
        <v>0</v>
      </c>
      <c r="R12" s="193">
        <f>_xlfn.IFNA(INDEX('I.KI 2016-17'!X$8:X$391,MATCH($B12,'I.KI 2016-17'!$B$8:$B$391,0)),"")</f>
        <v>5.4150757911910006</v>
      </c>
      <c r="S12" s="193">
        <f>_xlfn.IFNA(INDEX('I.KI 2016-17'!Y$8:Y$391,MATCH($B12,'I.KI 2016-17'!$B$8:$B$391,0)),"")</f>
        <v>0</v>
      </c>
      <c r="T12" s="193">
        <f>_xlfn.IFNA(INDEX('I.KI 2016-17'!Z$8:Z$391,MATCH($B12,'I.KI 2016-17'!$B$8:$B$391,0)),"")</f>
        <v>0</v>
      </c>
      <c r="U12" s="157">
        <f>_xlfn.IFNA(INDEX('I.KI 2016-17'!AA$8:AA$391,MATCH($B12,'I.KI 2016-17'!$B$8:$B$391,0)),"")</f>
        <v>0</v>
      </c>
      <c r="V12" s="149"/>
      <c r="W12" s="154">
        <f>_xlfn.IFNA(INDEX('I.KI 2016-17'!$H$8:$H$391,MATCH(B12,'I.KI 2016-17'!$B$8:$B$391,0)),"")</f>
        <v>1.85939196073</v>
      </c>
      <c r="X12" s="153">
        <f>_xlfn.IFNA(INDEX('I.KI 2016-17'!$I$8:$I$391,MATCH(B12,'I.KI 2016-17'!$B$8:$B$391,0)),"")</f>
        <v>3.5556838304610001</v>
      </c>
      <c r="Y12" s="155">
        <f>_xlfn.IFNA(INDEX('I.KI 2016-17'!$G$8:$G$391,MATCH(B12,'I.KI 2016-17'!$B$8:$B$391,0)),"")</f>
        <v>5.4150757911910006</v>
      </c>
      <c r="Z12" s="149"/>
      <c r="AA12" s="156">
        <f>_xlfn.IFNA(IF($B12=$B$382,0,_xlfn.IFNA(INDEX('I.Supplementary 2017-18'!N$8:N$35,MATCH($B12,'I.Supplementary 2017-18'!$B$8:$B$35,0)),INDEX('I.KI 2017-18'!N$9:N$393,MATCH($B12,'I.KI 2017-18'!$B$9:$B$393,0)))),"")</f>
        <v>0</v>
      </c>
      <c r="AB12" s="193">
        <f>_xlfn.IFNA(IF($B12=$B$382,0,_xlfn.IFNA(INDEX('I.Supplementary 2017-18'!O$8:O$35,MATCH($B12,'I.Supplementary 2017-18'!$B$8:$B$35,0)),INDEX('I.KI 2017-18'!O$9:O$393,MATCH($B12,'I.KI 2017-18'!$B$9:$B$393,0)))),"")</f>
        <v>1.1482061925386302</v>
      </c>
      <c r="AC12" s="193">
        <f>_xlfn.IFNA(IF($B12=$B$382,0,_xlfn.IFNA(INDEX('I.Supplementary 2017-18'!P$8:P$35,MATCH($B12,'I.Supplementary 2017-18'!$B$8:$B$35,0)),INDEX('I.KI 2017-18'!P$9:P$393,MATCH($B12,'I.KI 2017-18'!$B$9:$B$393,0)))),"")</f>
        <v>0</v>
      </c>
      <c r="AD12" s="193">
        <f>_xlfn.IFNA(IF($B12=$B$382,0,_xlfn.IFNA(INDEX('I.Supplementary 2017-18'!Q$8:Q$35,MATCH($B12,'I.Supplementary 2017-18'!$B$8:$B$35,0)),INDEX('I.KI 2017-18'!Q$9:Q$393,MATCH($B12,'I.KI 2017-18'!$B$9:$B$393,0)))),"")</f>
        <v>0</v>
      </c>
      <c r="AE12" s="157">
        <f>_xlfn.IFNA(IF($B12=$B$382,0,_xlfn.IFNA(INDEX('I.Supplementary 2017-18'!R$8:R$35,MATCH($B12,'I.Supplementary 2017-18'!$B$8:$B$35,0)),INDEX('I.KI 2017-18'!R$9:R$393,MATCH($B12,'I.KI 2017-18'!$B$9:$B$393,0)))),"")</f>
        <v>0</v>
      </c>
      <c r="AF12" s="156">
        <f>_xlfn.IFNA(IF($B12=$B$382,0,_xlfn.IFNA(INDEX('I.Supplementary 2017-18'!S$8:S$35,MATCH($B12,'I.Supplementary 2017-18'!$B$8:$B$35,0)),INDEX('I.KI 2017-18'!S$9:S$393,MATCH($B12,'I.KI 2017-18'!$B$9:$B$393,0)))),"")</f>
        <v>0</v>
      </c>
      <c r="AG12" s="193">
        <f>_xlfn.IFNA(IF($B12=$B$382,0,_xlfn.IFNA(INDEX('I.Supplementary 2017-18'!T$8:T$35,MATCH($B12,'I.Supplementary 2017-18'!$B$8:$B$35,0)),INDEX('I.KI 2017-18'!T$9:T$393,MATCH($B12,'I.KI 2017-18'!$B$9:$B$393,0)))),"")</f>
        <v>3.6282767592030774</v>
      </c>
      <c r="AH12" s="193">
        <f>_xlfn.IFNA(IF($B12=$B$382,0,_xlfn.IFNA(INDEX('I.Supplementary 2017-18'!U$8:U$35,MATCH($B12,'I.Supplementary 2017-18'!$B$8:$B$35,0)),INDEX('I.KI 2017-18'!U$9:U$393,MATCH($B12,'I.KI 2017-18'!$B$9:$B$393,0)))),"")</f>
        <v>0</v>
      </c>
      <c r="AI12" s="193">
        <f>_xlfn.IFNA(IF($B12=$B$382,0,_xlfn.IFNA(INDEX('I.Supplementary 2017-18'!V$8:V$35,MATCH($B12,'I.Supplementary 2017-18'!$B$8:$B$35,0)),INDEX('I.KI 2017-18'!V$9:V$393,MATCH($B12,'I.KI 2017-18'!$B$9:$B$393,0)))),"")</f>
        <v>0</v>
      </c>
      <c r="AJ12" s="157">
        <f>_xlfn.IFNA(IF($B12=$B$382,0,_xlfn.IFNA(INDEX('I.Supplementary 2017-18'!W$8:W$35,MATCH($B12,'I.Supplementary 2017-18'!$B$8:$B$35,0)),INDEX('I.KI 2017-18'!W$9:W$393,MATCH($B12,'I.KI 2017-18'!$B$9:$B$393,0)))),"")</f>
        <v>0</v>
      </c>
      <c r="AK12" s="156">
        <f>_xlfn.IFNA(IF($B12=$B$382,0,_xlfn.IFNA(INDEX('I.Supplementary 2017-18'!X$8:X$35,MATCH($B12,'I.Supplementary 2017-18'!$B$8:$B$35,0)),INDEX('I.KI 2017-18'!X$9:X$393,MATCH($B12,'I.KI 2017-18'!$B$9:$B$393,0)))),"")</f>
        <v>0</v>
      </c>
      <c r="AL12" s="193">
        <f>_xlfn.IFNA(IF($B12=$B$382,0,_xlfn.IFNA(INDEX('I.Supplementary 2017-18'!Y$8:Y$35,MATCH($B12,'I.Supplementary 2017-18'!$B$8:$B$35,0)),INDEX('I.KI 2017-18'!Y$9:Y$393,MATCH($B12,'I.KI 2017-18'!$B$9:$B$393,0)))),"")</f>
        <v>4.7764829517417073</v>
      </c>
      <c r="AM12" s="193">
        <f>_xlfn.IFNA(IF($B12=$B$382,0,_xlfn.IFNA(INDEX('I.Supplementary 2017-18'!Z$8:Z$35,MATCH($B12,'I.Supplementary 2017-18'!$B$8:$B$35,0)),INDEX('I.KI 2017-18'!Z$9:Z$393,MATCH($B12,'I.KI 2017-18'!$B$9:$B$393,0)))),"")</f>
        <v>0</v>
      </c>
      <c r="AN12" s="193">
        <f>_xlfn.IFNA(IF($B12=$B$382,0,_xlfn.IFNA(INDEX('I.Supplementary 2017-18'!AA$8:AA$35,MATCH($B12,'I.Supplementary 2017-18'!$B$8:$B$35,0)),INDEX('I.KI 2017-18'!AA$9:AA$393,MATCH($B12,'I.KI 2017-18'!$B$9:$B$393,0)))),"")</f>
        <v>0</v>
      </c>
      <c r="AO12" s="157">
        <f>_xlfn.IFNA(IF($B12=$B$382,0,_xlfn.IFNA(INDEX('I.Supplementary 2017-18'!AB$8:AB$35,MATCH($B12,'I.Supplementary 2017-18'!$B$8:$B$35,0)),INDEX('I.KI 2017-18'!AB$9:AB$393,MATCH($B12,'I.KI 2017-18'!$B$9:$B$393,0)))),"")</f>
        <v>0</v>
      </c>
      <c r="AP12" s="149"/>
      <c r="AQ12" s="156">
        <f>_xlfn.IFNA(IF($B12=$B$381,0,IF($B12=$B$382,0,_xlfn.IFNA(INDEX('I.Supplementary 2017-18'!I$8:I$35,MATCH($B12,'I.Supplementary 2017-18'!$B$8:$B$35,0)),INDEX('I.KI 2017-18'!I$9:I$393,MATCH($B12,'I.KI 2017-18'!$B$9:$B$393,0))))),"")</f>
        <v>1.1482061925386302</v>
      </c>
      <c r="AR12" s="149">
        <f>_xlfn.IFNA(IF($B12=$B$381,0,IF($B12=$B$382,0,_xlfn.IFNA(INDEX('I.Supplementary 2017-18'!J$8:J$35,MATCH($B12,'I.Supplementary 2017-18'!$B$8:$B$35,0)),INDEX('I.KI 2017-18'!J$9:J$393,MATCH($B12,'I.KI 2017-18'!$B$9:$B$393,0))))),"")</f>
        <v>3.6282767592030774</v>
      </c>
      <c r="AS12" s="157">
        <f>_xlfn.IFNA(IF($B12=$B$381,0,IF($B12=$B$382,0,_xlfn.IFNA(INDEX('I.Supplementary 2017-18'!H$8:H$35,MATCH($B12,'I.Supplementary 2017-18'!$B$8:$B$35,0)),INDEX('I.KI 2017-18'!H$9:H$393,MATCH($B12,'I.KI 2017-18'!$B$9:$B$393,0))))),"")</f>
        <v>4.7764829517417073</v>
      </c>
      <c r="AT12" s="149"/>
      <c r="AU12" s="156">
        <f>_xlfn.IFNA(_xlfn.IFNA(INDEX('I.Supplementary 2018-19'!P$8:P$157,MATCH($B12,'I.Supplementary 2018-19'!$B$8:$B$157,0)),INDEX('I.KI 2018-19'!P$9:P$393,MATCH($B12,'I.KI 2018-19'!$B$9:$B$393,0))),"")</f>
        <v>0</v>
      </c>
      <c r="AV12" s="193">
        <f>_xlfn.IFNA(_xlfn.IFNA(INDEX('I.Supplementary 2018-19'!Q$8:Q$157,MATCH($B12,'I.Supplementary 2018-19'!$B$8:$B$157,0)),INDEX('I.KI 2018-19'!Q$9:Q$393,MATCH($B12,'I.KI 2018-19'!$B$9:$B$393,0))),"")</f>
        <v>0.69733867523623161</v>
      </c>
      <c r="AW12" s="193">
        <f>_xlfn.IFNA(_xlfn.IFNA(INDEX('I.Supplementary 2018-19'!R$8:R$157,MATCH($B12,'I.Supplementary 2018-19'!$B$8:$B$157,0)),INDEX('I.KI 2018-19'!R$9:R$393,MATCH($B12,'I.KI 2018-19'!$B$9:$B$393,0))),"")</f>
        <v>0</v>
      </c>
      <c r="AX12" s="193">
        <f>_xlfn.IFNA(_xlfn.IFNA(INDEX('I.Supplementary 2018-19'!S$8:S$157,MATCH($B12,'I.Supplementary 2018-19'!$B$8:$B$157,0)),INDEX('I.KI 2018-19'!S$9:S$393,MATCH($B12,'I.KI 2018-19'!$B$9:$B$393,0))),"")</f>
        <v>0</v>
      </c>
      <c r="AY12" s="157">
        <f>_xlfn.IFNA(_xlfn.IFNA(INDEX('I.Supplementary 2018-19'!T$8:T$157,MATCH($B12,'I.Supplementary 2018-19'!$B$8:$B$157,0)),INDEX('I.KI 2018-19'!T$9:T$393,MATCH($B12,'I.KI 2018-19'!$B$9:$B$393,0))),"")</f>
        <v>0</v>
      </c>
      <c r="AZ12" s="156">
        <f>_xlfn.IFNA(_xlfn.IFNA(INDEX('I.Supplementary 2018-19'!U$8:U$157,MATCH($B12,'I.Supplementary 2018-19'!$B$8:$B$157,0)),INDEX('I.KI 2018-19'!U$9:U$393,MATCH($B12,'I.KI 2018-19'!$B$9:$B$393,0))),"")</f>
        <v>0</v>
      </c>
      <c r="BA12" s="193">
        <f>_xlfn.IFNA(_xlfn.IFNA(INDEX('I.Supplementary 2018-19'!V$8:V$157,MATCH($B12,'I.Supplementary 2018-19'!$B$8:$B$157,0)),INDEX('I.KI 2018-19'!V$9:V$393,MATCH($B12,'I.KI 2018-19'!$B$9:$B$393,0))),"")</f>
        <v>3.7372807820117533</v>
      </c>
      <c r="BB12" s="193">
        <f>_xlfn.IFNA(_xlfn.IFNA(INDEX('I.Supplementary 2018-19'!W$8:W$157,MATCH($B12,'I.Supplementary 2018-19'!$B$8:$B$157,0)),INDEX('I.KI 2018-19'!W$9:W$393,MATCH($B12,'I.KI 2018-19'!$B$9:$B$393,0))),"")</f>
        <v>0</v>
      </c>
      <c r="BC12" s="193">
        <f>_xlfn.IFNA(_xlfn.IFNA(INDEX('I.Supplementary 2018-19'!X$8:X$157,MATCH($B12,'I.Supplementary 2018-19'!$B$8:$B$157,0)),INDEX('I.KI 2018-19'!X$9:X$393,MATCH($B12,'I.KI 2018-19'!$B$9:$B$393,0))),"")</f>
        <v>0</v>
      </c>
      <c r="BD12" s="157">
        <f>_xlfn.IFNA(_xlfn.IFNA(INDEX('I.Supplementary 2018-19'!Y$8:Y$157,MATCH($B12,'I.Supplementary 2018-19'!$B$8:$B$157,0)),INDEX('I.KI 2018-19'!Y$9:Y$393,MATCH($B12,'I.KI 2018-19'!$B$9:$B$393,0))),"")</f>
        <v>0</v>
      </c>
      <c r="BE12" s="156">
        <f>_xlfn.IFNA(_xlfn.IFNA(INDEX('I.Supplementary 2018-19'!Z$8:Z$157,MATCH($B12,'I.Supplementary 2018-19'!$B$8:$B$157,0)),INDEX('I.KI 2018-19'!Z$9:Z$393,MATCH($B12,'I.KI 2018-19'!$B$9:$B$393,0))),"")</f>
        <v>0</v>
      </c>
      <c r="BF12" s="193">
        <f>_xlfn.IFNA(_xlfn.IFNA(INDEX('I.Supplementary 2018-19'!AA$8:AA$157,MATCH($B12,'I.Supplementary 2018-19'!$B$8:$B$157,0)),INDEX('I.KI 2018-19'!AA$9:AA$393,MATCH($B12,'I.KI 2018-19'!$B$9:$B$393,0))),"")</f>
        <v>4.4346194572479849</v>
      </c>
      <c r="BG12" s="193">
        <f>_xlfn.IFNA(_xlfn.IFNA(INDEX('I.Supplementary 2018-19'!AB$8:AB$157,MATCH($B12,'I.Supplementary 2018-19'!$B$8:$B$157,0)),INDEX('I.KI 2018-19'!AB$9:AB$393,MATCH($B12,'I.KI 2018-19'!$B$9:$B$393,0))),"")</f>
        <v>0</v>
      </c>
      <c r="BH12" s="193">
        <f>_xlfn.IFNA(_xlfn.IFNA(INDEX('I.Supplementary 2018-19'!AC$8:AC$157,MATCH($B12,'I.Supplementary 2018-19'!$B$8:$B$157,0)),INDEX('I.KI 2018-19'!AC$9:AC$393,MATCH($B12,'I.KI 2018-19'!$B$9:$B$393,0))),"")</f>
        <v>0</v>
      </c>
      <c r="BI12" s="157">
        <f>_xlfn.IFNA(_xlfn.IFNA(INDEX('I.Supplementary 2018-19'!AD$8:AD$157,MATCH($B12,'I.Supplementary 2018-19'!$B$8:$B$157,0)),INDEX('I.KI 2018-19'!AD$9:AD$393,MATCH($B12,'I.KI 2018-19'!$B$9:$B$393,0))),"")</f>
        <v>0</v>
      </c>
      <c r="BJ12" s="149"/>
      <c r="BK12" s="156">
        <f>_xlfn.IFNA(IF($B12=$B$381,0,IF($B12=$B$382,0,_xlfn.IFNA(INDEX('I.Supplementary 2018-19'!I$8:I$157,MATCH($B12,'I.Supplementary 2018-19'!$B$8:$B$157,0)),INDEX('I.KI 2018-19'!I$9:I$393,MATCH($B12,'I.KI 2018-19'!$B$9:$B$393,0))))),"")</f>
        <v>0.69733867523623161</v>
      </c>
      <c r="BL12" s="149">
        <f>_xlfn.IFNA(IF($B12=$B$381,0,IF($B12=$B$382,0,_xlfn.IFNA(INDEX('I.Supplementary 2018-19'!J$8:J$157,MATCH($B12,'I.Supplementary 2018-19'!$B$8:$B$157,0)),INDEX('I.KI 2018-19'!J$9:J$393,MATCH($B12,'I.KI 2018-19'!$B$9:$B$393,0))))),"")</f>
        <v>3.7372807820117533</v>
      </c>
      <c r="BM12" s="157">
        <f>_xlfn.IFNA(IF($B12=$B$381,0,IF($B12=$B$382,0,_xlfn.IFNA(INDEX('I.Supplementary 2018-19'!H$8:H$157,MATCH($B12,'I.Supplementary 2018-19'!$B$8:$B$157,0)),INDEX('I.KI 2018-19'!H$9:H$393,MATCH($B12,'I.KI 2018-19'!$B$9:$B$393,0))))),"")</f>
        <v>4.4346194572479849</v>
      </c>
    </row>
    <row r="13" spans="2:83">
      <c r="B13" s="121" t="str">
        <f>'Calculations for 2021-22'!B13</f>
        <v>E2231</v>
      </c>
      <c r="C13" s="160" t="str">
        <f>'Calculations for 2021-22'!D13</f>
        <v>E2231</v>
      </c>
      <c r="D13" t="str">
        <f>'Calculations for 2021-22'!E13</f>
        <v>SD</v>
      </c>
      <c r="E13">
        <f>'Calculations for 2021-22'!F13</f>
        <v>0</v>
      </c>
      <c r="F13" s="120" t="str">
        <f>'Calculations for 2021-22'!H13</f>
        <v>Ashford</v>
      </c>
      <c r="G13" s="156">
        <f>_xlfn.IFNA(INDEX('I.KI 2016-17'!M$8:M$391,MATCH($B13,'I.KI 2016-17'!$B$8:$B$391,0)),"")</f>
        <v>0</v>
      </c>
      <c r="H13" s="149">
        <f>_xlfn.IFNA(INDEX('I.KI 2016-17'!N$8:N$391,MATCH($B13,'I.KI 2016-17'!$B$8:$B$391,0)),"")</f>
        <v>1.26991466005</v>
      </c>
      <c r="I13" s="149">
        <f>_xlfn.IFNA(INDEX('I.KI 2016-17'!O$8:O$391,MATCH($B13,'I.KI 2016-17'!$B$8:$B$391,0)),"")</f>
        <v>0</v>
      </c>
      <c r="J13" s="149">
        <f>_xlfn.IFNA(INDEX('I.KI 2016-17'!P$8:P$391,MATCH($B13,'I.KI 2016-17'!$B$8:$B$391,0)),"")</f>
        <v>0</v>
      </c>
      <c r="K13" s="157">
        <f>_xlfn.IFNA(INDEX('I.KI 2016-17'!Q$8:Q$391,MATCH($B13,'I.KI 2016-17'!$B$8:$B$391,0)),"")</f>
        <v>0</v>
      </c>
      <c r="L13" s="156">
        <f>_xlfn.IFNA(INDEX('I.KI 2016-17'!R$8:R$391,MATCH($B13,'I.KI 2016-17'!$B$8:$B$391,0)),"")</f>
        <v>0</v>
      </c>
      <c r="M13" s="193">
        <f>_xlfn.IFNA(INDEX('I.KI 2016-17'!S$8:S$391,MATCH($B13,'I.KI 2016-17'!$B$8:$B$391,0)),"")</f>
        <v>2.633557636196</v>
      </c>
      <c r="N13" s="193">
        <f>_xlfn.IFNA(INDEX('I.KI 2016-17'!T$8:T$391,MATCH($B13,'I.KI 2016-17'!$B$8:$B$391,0)),"")</f>
        <v>0</v>
      </c>
      <c r="O13" s="193">
        <f>_xlfn.IFNA(INDEX('I.KI 2016-17'!U$8:U$391,MATCH($B13,'I.KI 2016-17'!$B$8:$B$391,0)),"")</f>
        <v>0</v>
      </c>
      <c r="P13" s="157">
        <f>_xlfn.IFNA(INDEX('I.KI 2016-17'!V$8:V$391,MATCH($B13,'I.KI 2016-17'!$B$8:$B$391,0)),"")</f>
        <v>0</v>
      </c>
      <c r="Q13" s="156">
        <f>_xlfn.IFNA(INDEX('I.KI 2016-17'!W$8:W$391,MATCH($B13,'I.KI 2016-17'!$B$8:$B$391,0)),"")</f>
        <v>0</v>
      </c>
      <c r="R13" s="193">
        <f>_xlfn.IFNA(INDEX('I.KI 2016-17'!X$8:X$391,MATCH($B13,'I.KI 2016-17'!$B$8:$B$391,0)),"")</f>
        <v>3.903472296246</v>
      </c>
      <c r="S13" s="193">
        <f>_xlfn.IFNA(INDEX('I.KI 2016-17'!Y$8:Y$391,MATCH($B13,'I.KI 2016-17'!$B$8:$B$391,0)),"")</f>
        <v>0</v>
      </c>
      <c r="T13" s="193">
        <f>_xlfn.IFNA(INDEX('I.KI 2016-17'!Z$8:Z$391,MATCH($B13,'I.KI 2016-17'!$B$8:$B$391,0)),"")</f>
        <v>0</v>
      </c>
      <c r="U13" s="157">
        <f>_xlfn.IFNA(INDEX('I.KI 2016-17'!AA$8:AA$391,MATCH($B13,'I.KI 2016-17'!$B$8:$B$391,0)),"")</f>
        <v>0</v>
      </c>
      <c r="V13" s="149"/>
      <c r="W13" s="154">
        <f>_xlfn.IFNA(INDEX('I.KI 2016-17'!$H$8:$H$391,MATCH(B13,'I.KI 2016-17'!$B$8:$B$391,0)),"")</f>
        <v>1.26991466005</v>
      </c>
      <c r="X13" s="153">
        <f>_xlfn.IFNA(INDEX('I.KI 2016-17'!$I$8:$I$391,MATCH(B13,'I.KI 2016-17'!$B$8:$B$391,0)),"")</f>
        <v>2.633557636196</v>
      </c>
      <c r="Y13" s="155">
        <f>_xlfn.IFNA(INDEX('I.KI 2016-17'!$G$8:$G$391,MATCH(B13,'I.KI 2016-17'!$B$8:$B$391,0)),"")</f>
        <v>3.903472296246</v>
      </c>
      <c r="Z13" s="149"/>
      <c r="AA13" s="156">
        <f>_xlfn.IFNA(IF($B13=$B$382,0,_xlfn.IFNA(INDEX('I.Supplementary 2017-18'!N$8:N$35,MATCH($B13,'I.Supplementary 2017-18'!$B$8:$B$35,0)),INDEX('I.KI 2017-18'!N$9:N$393,MATCH($B13,'I.KI 2017-18'!$B$9:$B$393,0)))),"")</f>
        <v>0</v>
      </c>
      <c r="AB13" s="193">
        <f>_xlfn.IFNA(IF($B13=$B$382,0,_xlfn.IFNA(INDEX('I.Supplementary 2017-18'!O$8:O$35,MATCH($B13,'I.Supplementary 2017-18'!$B$8:$B$35,0)),INDEX('I.KI 2017-18'!O$9:O$393,MATCH($B13,'I.KI 2017-18'!$B$9:$B$393,0)))),"")</f>
        <v>0.61535727986438016</v>
      </c>
      <c r="AC13" s="193">
        <f>_xlfn.IFNA(IF($B13=$B$382,0,_xlfn.IFNA(INDEX('I.Supplementary 2017-18'!P$8:P$35,MATCH($B13,'I.Supplementary 2017-18'!$B$8:$B$35,0)),INDEX('I.KI 2017-18'!P$9:P$393,MATCH($B13,'I.KI 2017-18'!$B$9:$B$393,0)))),"")</f>
        <v>0</v>
      </c>
      <c r="AD13" s="193">
        <f>_xlfn.IFNA(IF($B13=$B$382,0,_xlfn.IFNA(INDEX('I.Supplementary 2017-18'!Q$8:Q$35,MATCH($B13,'I.Supplementary 2017-18'!$B$8:$B$35,0)),INDEX('I.KI 2017-18'!Q$9:Q$393,MATCH($B13,'I.KI 2017-18'!$B$9:$B$393,0)))),"")</f>
        <v>0</v>
      </c>
      <c r="AE13" s="157">
        <f>_xlfn.IFNA(IF($B13=$B$382,0,_xlfn.IFNA(INDEX('I.Supplementary 2017-18'!R$8:R$35,MATCH($B13,'I.Supplementary 2017-18'!$B$8:$B$35,0)),INDEX('I.KI 2017-18'!R$9:R$393,MATCH($B13,'I.KI 2017-18'!$B$9:$B$393,0)))),"")</f>
        <v>0</v>
      </c>
      <c r="AF13" s="156">
        <f>_xlfn.IFNA(IF($B13=$B$382,0,_xlfn.IFNA(INDEX('I.Supplementary 2017-18'!S$8:S$35,MATCH($B13,'I.Supplementary 2017-18'!$B$8:$B$35,0)),INDEX('I.KI 2017-18'!S$9:S$393,MATCH($B13,'I.KI 2017-18'!$B$9:$B$393,0)))),"")</f>
        <v>0</v>
      </c>
      <c r="AG13" s="193">
        <f>_xlfn.IFNA(IF($B13=$B$382,0,_xlfn.IFNA(INDEX('I.Supplementary 2017-18'!T$8:T$35,MATCH($B13,'I.Supplementary 2017-18'!$B$8:$B$35,0)),INDEX('I.KI 2017-18'!T$9:T$393,MATCH($B13,'I.KI 2017-18'!$B$9:$B$393,0)))),"")</f>
        <v>2.6873244138224979</v>
      </c>
      <c r="AH13" s="193">
        <f>_xlfn.IFNA(IF($B13=$B$382,0,_xlfn.IFNA(INDEX('I.Supplementary 2017-18'!U$8:U$35,MATCH($B13,'I.Supplementary 2017-18'!$B$8:$B$35,0)),INDEX('I.KI 2017-18'!U$9:U$393,MATCH($B13,'I.KI 2017-18'!$B$9:$B$393,0)))),"")</f>
        <v>0</v>
      </c>
      <c r="AI13" s="193">
        <f>_xlfn.IFNA(IF($B13=$B$382,0,_xlfn.IFNA(INDEX('I.Supplementary 2017-18'!V$8:V$35,MATCH($B13,'I.Supplementary 2017-18'!$B$8:$B$35,0)),INDEX('I.KI 2017-18'!V$9:V$393,MATCH($B13,'I.KI 2017-18'!$B$9:$B$393,0)))),"")</f>
        <v>0</v>
      </c>
      <c r="AJ13" s="157">
        <f>_xlfn.IFNA(IF($B13=$B$382,0,_xlfn.IFNA(INDEX('I.Supplementary 2017-18'!W$8:W$35,MATCH($B13,'I.Supplementary 2017-18'!$B$8:$B$35,0)),INDEX('I.KI 2017-18'!W$9:W$393,MATCH($B13,'I.KI 2017-18'!$B$9:$B$393,0)))),"")</f>
        <v>0</v>
      </c>
      <c r="AK13" s="156">
        <f>_xlfn.IFNA(IF($B13=$B$382,0,_xlfn.IFNA(INDEX('I.Supplementary 2017-18'!X$8:X$35,MATCH($B13,'I.Supplementary 2017-18'!$B$8:$B$35,0)),INDEX('I.KI 2017-18'!X$9:X$393,MATCH($B13,'I.KI 2017-18'!$B$9:$B$393,0)))),"")</f>
        <v>0</v>
      </c>
      <c r="AL13" s="193">
        <f>_xlfn.IFNA(IF($B13=$B$382,0,_xlfn.IFNA(INDEX('I.Supplementary 2017-18'!Y$8:Y$35,MATCH($B13,'I.Supplementary 2017-18'!$B$8:$B$35,0)),INDEX('I.KI 2017-18'!Y$9:Y$393,MATCH($B13,'I.KI 2017-18'!$B$9:$B$393,0)))),"")</f>
        <v>3.3026816936868779</v>
      </c>
      <c r="AM13" s="193">
        <f>_xlfn.IFNA(IF($B13=$B$382,0,_xlfn.IFNA(INDEX('I.Supplementary 2017-18'!Z$8:Z$35,MATCH($B13,'I.Supplementary 2017-18'!$B$8:$B$35,0)),INDEX('I.KI 2017-18'!Z$9:Z$393,MATCH($B13,'I.KI 2017-18'!$B$9:$B$393,0)))),"")</f>
        <v>0</v>
      </c>
      <c r="AN13" s="193">
        <f>_xlfn.IFNA(IF($B13=$B$382,0,_xlfn.IFNA(INDEX('I.Supplementary 2017-18'!AA$8:AA$35,MATCH($B13,'I.Supplementary 2017-18'!$B$8:$B$35,0)),INDEX('I.KI 2017-18'!AA$9:AA$393,MATCH($B13,'I.KI 2017-18'!$B$9:$B$393,0)))),"")</f>
        <v>0</v>
      </c>
      <c r="AO13" s="157">
        <f>_xlfn.IFNA(IF($B13=$B$382,0,_xlfn.IFNA(INDEX('I.Supplementary 2017-18'!AB$8:AB$35,MATCH($B13,'I.Supplementary 2017-18'!$B$8:$B$35,0)),INDEX('I.KI 2017-18'!AB$9:AB$393,MATCH($B13,'I.KI 2017-18'!$B$9:$B$393,0)))),"")</f>
        <v>0</v>
      </c>
      <c r="AP13" s="149"/>
      <c r="AQ13" s="156">
        <f>_xlfn.IFNA(IF($B13=$B$381,0,IF($B13=$B$382,0,_xlfn.IFNA(INDEX('I.Supplementary 2017-18'!I$8:I$35,MATCH($B13,'I.Supplementary 2017-18'!$B$8:$B$35,0)),INDEX('I.KI 2017-18'!I$9:I$393,MATCH($B13,'I.KI 2017-18'!$B$9:$B$393,0))))),"")</f>
        <v>0.61535727986438016</v>
      </c>
      <c r="AR13" s="149">
        <f>_xlfn.IFNA(IF($B13=$B$381,0,IF($B13=$B$382,0,_xlfn.IFNA(INDEX('I.Supplementary 2017-18'!J$8:J$35,MATCH($B13,'I.Supplementary 2017-18'!$B$8:$B$35,0)),INDEX('I.KI 2017-18'!J$9:J$393,MATCH($B13,'I.KI 2017-18'!$B$9:$B$393,0))))),"")</f>
        <v>2.6873244138224979</v>
      </c>
      <c r="AS13" s="157">
        <f>_xlfn.IFNA(IF($B13=$B$381,0,IF($B13=$B$382,0,_xlfn.IFNA(INDEX('I.Supplementary 2017-18'!H$8:H$35,MATCH($B13,'I.Supplementary 2017-18'!$B$8:$B$35,0)),INDEX('I.KI 2017-18'!H$9:H$393,MATCH($B13,'I.KI 2017-18'!$B$9:$B$393,0))))),"")</f>
        <v>3.3026816936868779</v>
      </c>
      <c r="AT13" s="149"/>
      <c r="AU13" s="156">
        <f>_xlfn.IFNA(_xlfn.IFNA(INDEX('I.Supplementary 2018-19'!P$8:P$157,MATCH($B13,'I.Supplementary 2018-19'!$B$8:$B$157,0)),INDEX('I.KI 2018-19'!P$9:P$393,MATCH($B13,'I.KI 2018-19'!$B$9:$B$393,0))),"")</f>
        <v>0</v>
      </c>
      <c r="AV13" s="193">
        <f>_xlfn.IFNA(_xlfn.IFNA(INDEX('I.Supplementary 2018-19'!Q$8:Q$157,MATCH($B13,'I.Supplementary 2018-19'!$B$8:$B$157,0)),INDEX('I.KI 2018-19'!Q$9:Q$393,MATCH($B13,'I.KI 2018-19'!$B$9:$B$393,0))),"")</f>
        <v>0.21287168234466017</v>
      </c>
      <c r="AW13" s="193">
        <f>_xlfn.IFNA(_xlfn.IFNA(INDEX('I.Supplementary 2018-19'!R$8:R$157,MATCH($B13,'I.Supplementary 2018-19'!$B$8:$B$157,0)),INDEX('I.KI 2018-19'!R$9:R$393,MATCH($B13,'I.KI 2018-19'!$B$9:$B$393,0))),"")</f>
        <v>0</v>
      </c>
      <c r="AX13" s="193">
        <f>_xlfn.IFNA(_xlfn.IFNA(INDEX('I.Supplementary 2018-19'!S$8:S$157,MATCH($B13,'I.Supplementary 2018-19'!$B$8:$B$157,0)),INDEX('I.KI 2018-19'!S$9:S$393,MATCH($B13,'I.KI 2018-19'!$B$9:$B$393,0))),"")</f>
        <v>0</v>
      </c>
      <c r="AY13" s="157">
        <f>_xlfn.IFNA(_xlfn.IFNA(INDEX('I.Supplementary 2018-19'!T$8:T$157,MATCH($B13,'I.Supplementary 2018-19'!$B$8:$B$157,0)),INDEX('I.KI 2018-19'!T$9:T$393,MATCH($B13,'I.KI 2018-19'!$B$9:$B$393,0))),"")</f>
        <v>0</v>
      </c>
      <c r="AZ13" s="156">
        <f>_xlfn.IFNA(_xlfn.IFNA(INDEX('I.Supplementary 2018-19'!U$8:U$157,MATCH($B13,'I.Supplementary 2018-19'!$B$8:$B$157,0)),INDEX('I.KI 2018-19'!U$9:U$393,MATCH($B13,'I.KI 2018-19'!$B$9:$B$393,0))),"")</f>
        <v>0</v>
      </c>
      <c r="BA13" s="193">
        <f>_xlfn.IFNA(_xlfn.IFNA(INDEX('I.Supplementary 2018-19'!V$8:V$157,MATCH($B13,'I.Supplementary 2018-19'!$B$8:$B$157,0)),INDEX('I.KI 2018-19'!V$9:V$393,MATCH($B13,'I.KI 2018-19'!$B$9:$B$393,0))),"")</f>
        <v>2.7680594820489244</v>
      </c>
      <c r="BB13" s="193">
        <f>_xlfn.IFNA(_xlfn.IFNA(INDEX('I.Supplementary 2018-19'!W$8:W$157,MATCH($B13,'I.Supplementary 2018-19'!$B$8:$B$157,0)),INDEX('I.KI 2018-19'!W$9:W$393,MATCH($B13,'I.KI 2018-19'!$B$9:$B$393,0))),"")</f>
        <v>0</v>
      </c>
      <c r="BC13" s="193">
        <f>_xlfn.IFNA(_xlfn.IFNA(INDEX('I.Supplementary 2018-19'!X$8:X$157,MATCH($B13,'I.Supplementary 2018-19'!$B$8:$B$157,0)),INDEX('I.KI 2018-19'!X$9:X$393,MATCH($B13,'I.KI 2018-19'!$B$9:$B$393,0))),"")</f>
        <v>0</v>
      </c>
      <c r="BD13" s="157">
        <f>_xlfn.IFNA(_xlfn.IFNA(INDEX('I.Supplementary 2018-19'!Y$8:Y$157,MATCH($B13,'I.Supplementary 2018-19'!$B$8:$B$157,0)),INDEX('I.KI 2018-19'!Y$9:Y$393,MATCH($B13,'I.KI 2018-19'!$B$9:$B$393,0))),"")</f>
        <v>0</v>
      </c>
      <c r="BE13" s="156">
        <f>_xlfn.IFNA(_xlfn.IFNA(INDEX('I.Supplementary 2018-19'!Z$8:Z$157,MATCH($B13,'I.Supplementary 2018-19'!$B$8:$B$157,0)),INDEX('I.KI 2018-19'!Z$9:Z$393,MATCH($B13,'I.KI 2018-19'!$B$9:$B$393,0))),"")</f>
        <v>0</v>
      </c>
      <c r="BF13" s="193">
        <f>_xlfn.IFNA(_xlfn.IFNA(INDEX('I.Supplementary 2018-19'!AA$8:AA$157,MATCH($B13,'I.Supplementary 2018-19'!$B$8:$B$157,0)),INDEX('I.KI 2018-19'!AA$9:AA$393,MATCH($B13,'I.KI 2018-19'!$B$9:$B$393,0))),"")</f>
        <v>2.9809311643935845</v>
      </c>
      <c r="BG13" s="193">
        <f>_xlfn.IFNA(_xlfn.IFNA(INDEX('I.Supplementary 2018-19'!AB$8:AB$157,MATCH($B13,'I.Supplementary 2018-19'!$B$8:$B$157,0)),INDEX('I.KI 2018-19'!AB$9:AB$393,MATCH($B13,'I.KI 2018-19'!$B$9:$B$393,0))),"")</f>
        <v>0</v>
      </c>
      <c r="BH13" s="193">
        <f>_xlfn.IFNA(_xlfn.IFNA(INDEX('I.Supplementary 2018-19'!AC$8:AC$157,MATCH($B13,'I.Supplementary 2018-19'!$B$8:$B$157,0)),INDEX('I.KI 2018-19'!AC$9:AC$393,MATCH($B13,'I.KI 2018-19'!$B$9:$B$393,0))),"")</f>
        <v>0</v>
      </c>
      <c r="BI13" s="157">
        <f>_xlfn.IFNA(_xlfn.IFNA(INDEX('I.Supplementary 2018-19'!AD$8:AD$157,MATCH($B13,'I.Supplementary 2018-19'!$B$8:$B$157,0)),INDEX('I.KI 2018-19'!AD$9:AD$393,MATCH($B13,'I.KI 2018-19'!$B$9:$B$393,0))),"")</f>
        <v>0</v>
      </c>
      <c r="BJ13" s="149"/>
      <c r="BK13" s="156">
        <f>_xlfn.IFNA(IF($B13=$B$381,0,IF($B13=$B$382,0,_xlfn.IFNA(INDEX('I.Supplementary 2018-19'!I$8:I$157,MATCH($B13,'I.Supplementary 2018-19'!$B$8:$B$157,0)),INDEX('I.KI 2018-19'!I$9:I$393,MATCH($B13,'I.KI 2018-19'!$B$9:$B$393,0))))),"")</f>
        <v>0.21287168234466017</v>
      </c>
      <c r="BL13" s="149">
        <f>_xlfn.IFNA(IF($B13=$B$381,0,IF($B13=$B$382,0,_xlfn.IFNA(INDEX('I.Supplementary 2018-19'!J$8:J$157,MATCH($B13,'I.Supplementary 2018-19'!$B$8:$B$157,0)),INDEX('I.KI 2018-19'!J$9:J$393,MATCH($B13,'I.KI 2018-19'!$B$9:$B$393,0))))),"")</f>
        <v>2.7680594820489244</v>
      </c>
      <c r="BM13" s="157">
        <f>_xlfn.IFNA(IF($B13=$B$381,0,IF($B13=$B$382,0,_xlfn.IFNA(INDEX('I.Supplementary 2018-19'!H$8:H$157,MATCH($B13,'I.Supplementary 2018-19'!$B$8:$B$157,0)),INDEX('I.KI 2018-19'!H$9:H$393,MATCH($B13,'I.KI 2018-19'!$B$9:$B$393,0))))),"")</f>
        <v>2.9809311643935845</v>
      </c>
    </row>
    <row r="14" spans="2:83">
      <c r="B14" s="121" t="str">
        <f>'Calculations for 2021-22'!B14</f>
        <v>E6101</v>
      </c>
      <c r="C14" s="160" t="str">
        <f>'Calculations for 2021-22'!D14</f>
        <v>E6101</v>
      </c>
      <c r="D14" t="str">
        <f>'Calculations for 2021-22'!E14</f>
        <v>SFIR</v>
      </c>
      <c r="E14">
        <f>'Calculations for 2021-22'!F14</f>
        <v>0</v>
      </c>
      <c r="F14" s="120" t="str">
        <f>'Calculations for 2021-22'!H14</f>
        <v>Avon Fire</v>
      </c>
      <c r="G14" s="156">
        <f>_xlfn.IFNA(INDEX('I.KI 2016-17'!M$8:M$391,MATCH($B14,'I.KI 2016-17'!$B$8:$B$391,0)),"")</f>
        <v>0</v>
      </c>
      <c r="H14" s="149">
        <f>_xlfn.IFNA(INDEX('I.KI 2016-17'!N$8:N$391,MATCH($B14,'I.KI 2016-17'!$B$8:$B$391,0)),"")</f>
        <v>0</v>
      </c>
      <c r="I14" s="149">
        <f>_xlfn.IFNA(INDEX('I.KI 2016-17'!O$8:O$391,MATCH($B14,'I.KI 2016-17'!$B$8:$B$391,0)),"")</f>
        <v>8.6472696397559989</v>
      </c>
      <c r="J14" s="149">
        <f>_xlfn.IFNA(INDEX('I.KI 2016-17'!P$8:P$391,MATCH($B14,'I.KI 2016-17'!$B$8:$B$391,0)),"")</f>
        <v>0</v>
      </c>
      <c r="K14" s="157">
        <f>_xlfn.IFNA(INDEX('I.KI 2016-17'!Q$8:Q$391,MATCH($B14,'I.KI 2016-17'!$B$8:$B$391,0)),"")</f>
        <v>0</v>
      </c>
      <c r="L14" s="156">
        <f>_xlfn.IFNA(INDEX('I.KI 2016-17'!R$8:R$391,MATCH($B14,'I.KI 2016-17'!$B$8:$B$391,0)),"")</f>
        <v>0</v>
      </c>
      <c r="M14" s="193">
        <f>_xlfn.IFNA(INDEX('I.KI 2016-17'!S$8:S$391,MATCH($B14,'I.KI 2016-17'!$B$8:$B$391,0)),"")</f>
        <v>0</v>
      </c>
      <c r="N14" s="193">
        <f>_xlfn.IFNA(INDEX('I.KI 2016-17'!T$8:T$391,MATCH($B14,'I.KI 2016-17'!$B$8:$B$391,0)),"")</f>
        <v>9.9822209942809987</v>
      </c>
      <c r="O14" s="193">
        <f>_xlfn.IFNA(INDEX('I.KI 2016-17'!U$8:U$391,MATCH($B14,'I.KI 2016-17'!$B$8:$B$391,0)),"")</f>
        <v>0</v>
      </c>
      <c r="P14" s="157">
        <f>_xlfn.IFNA(INDEX('I.KI 2016-17'!V$8:V$391,MATCH($B14,'I.KI 2016-17'!$B$8:$B$391,0)),"")</f>
        <v>0</v>
      </c>
      <c r="Q14" s="156">
        <f>_xlfn.IFNA(INDEX('I.KI 2016-17'!W$8:W$391,MATCH($B14,'I.KI 2016-17'!$B$8:$B$391,0)),"")</f>
        <v>0</v>
      </c>
      <c r="R14" s="193">
        <f>_xlfn.IFNA(INDEX('I.KI 2016-17'!X$8:X$391,MATCH($B14,'I.KI 2016-17'!$B$8:$B$391,0)),"")</f>
        <v>0</v>
      </c>
      <c r="S14" s="193">
        <f>_xlfn.IFNA(INDEX('I.KI 2016-17'!Y$8:Y$391,MATCH($B14,'I.KI 2016-17'!$B$8:$B$391,0)),"")</f>
        <v>18.629490634036998</v>
      </c>
      <c r="T14" s="193">
        <f>_xlfn.IFNA(INDEX('I.KI 2016-17'!Z$8:Z$391,MATCH($B14,'I.KI 2016-17'!$B$8:$B$391,0)),"")</f>
        <v>0</v>
      </c>
      <c r="U14" s="157">
        <f>_xlfn.IFNA(INDEX('I.KI 2016-17'!AA$8:AA$391,MATCH($B14,'I.KI 2016-17'!$B$8:$B$391,0)),"")</f>
        <v>0</v>
      </c>
      <c r="V14" s="149"/>
      <c r="W14" s="154">
        <f>_xlfn.IFNA(INDEX('I.KI 2016-17'!$H$8:$H$391,MATCH(B14,'I.KI 2016-17'!$B$8:$B$391,0)),"")</f>
        <v>8.6472696397559989</v>
      </c>
      <c r="X14" s="153">
        <f>_xlfn.IFNA(INDEX('I.KI 2016-17'!$I$8:$I$391,MATCH(B14,'I.KI 2016-17'!$B$8:$B$391,0)),"")</f>
        <v>9.9822209942809987</v>
      </c>
      <c r="Y14" s="155">
        <f>_xlfn.IFNA(INDEX('I.KI 2016-17'!$G$8:$G$391,MATCH(B14,'I.KI 2016-17'!$B$8:$B$391,0)),"")</f>
        <v>18.629490634036998</v>
      </c>
      <c r="Z14" s="149"/>
      <c r="AA14" s="156">
        <f>_xlfn.IFNA(IF($B14=$B$382,0,_xlfn.IFNA(INDEX('I.Supplementary 2017-18'!N$8:N$35,MATCH($B14,'I.Supplementary 2017-18'!$B$8:$B$35,0)),INDEX('I.KI 2017-18'!N$9:N$393,MATCH($B14,'I.KI 2017-18'!$B$9:$B$393,0)))),"")</f>
        <v>0</v>
      </c>
      <c r="AB14" s="193">
        <f>_xlfn.IFNA(IF($B14=$B$382,0,_xlfn.IFNA(INDEX('I.Supplementary 2017-18'!O$8:O$35,MATCH($B14,'I.Supplementary 2017-18'!$B$8:$B$35,0)),INDEX('I.KI 2017-18'!O$9:O$393,MATCH($B14,'I.KI 2017-18'!$B$9:$B$393,0)))),"")</f>
        <v>0</v>
      </c>
      <c r="AC14" s="193">
        <f>_xlfn.IFNA(IF($B14=$B$382,0,_xlfn.IFNA(INDEX('I.Supplementary 2017-18'!P$8:P$35,MATCH($B14,'I.Supplementary 2017-18'!$B$8:$B$35,0)),INDEX('I.KI 2017-18'!P$9:P$393,MATCH($B14,'I.KI 2017-18'!$B$9:$B$393,0)))),"")</f>
        <v>6.7094771124870443</v>
      </c>
      <c r="AD14" s="193">
        <f>_xlfn.IFNA(IF($B14=$B$382,0,_xlfn.IFNA(INDEX('I.Supplementary 2017-18'!Q$8:Q$35,MATCH($B14,'I.Supplementary 2017-18'!$B$8:$B$35,0)),INDEX('I.KI 2017-18'!Q$9:Q$393,MATCH($B14,'I.KI 2017-18'!$B$9:$B$393,0)))),"")</f>
        <v>0</v>
      </c>
      <c r="AE14" s="157">
        <f>_xlfn.IFNA(IF($B14=$B$382,0,_xlfn.IFNA(INDEX('I.Supplementary 2017-18'!R$8:R$35,MATCH($B14,'I.Supplementary 2017-18'!$B$8:$B$35,0)),INDEX('I.KI 2017-18'!R$9:R$393,MATCH($B14,'I.KI 2017-18'!$B$9:$B$393,0)))),"")</f>
        <v>0</v>
      </c>
      <c r="AF14" s="156">
        <f>_xlfn.IFNA(IF($B14=$B$382,0,_xlfn.IFNA(INDEX('I.Supplementary 2017-18'!S$8:S$35,MATCH($B14,'I.Supplementary 2017-18'!$B$8:$B$35,0)),INDEX('I.KI 2017-18'!S$9:S$393,MATCH($B14,'I.KI 2017-18'!$B$9:$B$393,0)))),"")</f>
        <v>0</v>
      </c>
      <c r="AG14" s="193">
        <f>_xlfn.IFNA(IF($B14=$B$382,0,_xlfn.IFNA(INDEX('I.Supplementary 2017-18'!T$8:T$35,MATCH($B14,'I.Supplementary 2017-18'!$B$8:$B$35,0)),INDEX('I.KI 2017-18'!T$9:T$393,MATCH($B14,'I.KI 2017-18'!$B$9:$B$393,0)))),"")</f>
        <v>0</v>
      </c>
      <c r="AH14" s="193">
        <f>_xlfn.IFNA(IF($B14=$B$382,0,_xlfn.IFNA(INDEX('I.Supplementary 2017-18'!U$8:U$35,MATCH($B14,'I.Supplementary 2017-18'!$B$8:$B$35,0)),INDEX('I.KI 2017-18'!U$9:U$393,MATCH($B14,'I.KI 2017-18'!$B$9:$B$393,0)))),"")</f>
        <v>10.186018264195056</v>
      </c>
      <c r="AI14" s="193">
        <f>_xlfn.IFNA(IF($B14=$B$382,0,_xlfn.IFNA(INDEX('I.Supplementary 2017-18'!V$8:V$35,MATCH($B14,'I.Supplementary 2017-18'!$B$8:$B$35,0)),INDEX('I.KI 2017-18'!V$9:V$393,MATCH($B14,'I.KI 2017-18'!$B$9:$B$393,0)))),"")</f>
        <v>0</v>
      </c>
      <c r="AJ14" s="157">
        <f>_xlfn.IFNA(IF($B14=$B$382,0,_xlfn.IFNA(INDEX('I.Supplementary 2017-18'!W$8:W$35,MATCH($B14,'I.Supplementary 2017-18'!$B$8:$B$35,0)),INDEX('I.KI 2017-18'!W$9:W$393,MATCH($B14,'I.KI 2017-18'!$B$9:$B$393,0)))),"")</f>
        <v>0</v>
      </c>
      <c r="AK14" s="156">
        <f>_xlfn.IFNA(IF($B14=$B$382,0,_xlfn.IFNA(INDEX('I.Supplementary 2017-18'!X$8:X$35,MATCH($B14,'I.Supplementary 2017-18'!$B$8:$B$35,0)),INDEX('I.KI 2017-18'!X$9:X$393,MATCH($B14,'I.KI 2017-18'!$B$9:$B$393,0)))),"")</f>
        <v>0</v>
      </c>
      <c r="AL14" s="193">
        <f>_xlfn.IFNA(IF($B14=$B$382,0,_xlfn.IFNA(INDEX('I.Supplementary 2017-18'!Y$8:Y$35,MATCH($B14,'I.Supplementary 2017-18'!$B$8:$B$35,0)),INDEX('I.KI 2017-18'!Y$9:Y$393,MATCH($B14,'I.KI 2017-18'!$B$9:$B$393,0)))),"")</f>
        <v>0</v>
      </c>
      <c r="AM14" s="193">
        <f>_xlfn.IFNA(IF($B14=$B$382,0,_xlfn.IFNA(INDEX('I.Supplementary 2017-18'!Z$8:Z$35,MATCH($B14,'I.Supplementary 2017-18'!$B$8:$B$35,0)),INDEX('I.KI 2017-18'!Z$9:Z$393,MATCH($B14,'I.KI 2017-18'!$B$9:$B$393,0)))),"")</f>
        <v>16.895495376682099</v>
      </c>
      <c r="AN14" s="193">
        <f>_xlfn.IFNA(IF($B14=$B$382,0,_xlfn.IFNA(INDEX('I.Supplementary 2017-18'!AA$8:AA$35,MATCH($B14,'I.Supplementary 2017-18'!$B$8:$B$35,0)),INDEX('I.KI 2017-18'!AA$9:AA$393,MATCH($B14,'I.KI 2017-18'!$B$9:$B$393,0)))),"")</f>
        <v>0</v>
      </c>
      <c r="AO14" s="157">
        <f>_xlfn.IFNA(IF($B14=$B$382,0,_xlfn.IFNA(INDEX('I.Supplementary 2017-18'!AB$8:AB$35,MATCH($B14,'I.Supplementary 2017-18'!$B$8:$B$35,0)),INDEX('I.KI 2017-18'!AB$9:AB$393,MATCH($B14,'I.KI 2017-18'!$B$9:$B$393,0)))),"")</f>
        <v>0</v>
      </c>
      <c r="AP14" s="149"/>
      <c r="AQ14" s="156">
        <f>_xlfn.IFNA(IF($B14=$B$381,0,IF($B14=$B$382,0,_xlfn.IFNA(INDEX('I.Supplementary 2017-18'!I$8:I$35,MATCH($B14,'I.Supplementary 2017-18'!$B$8:$B$35,0)),INDEX('I.KI 2017-18'!I$9:I$393,MATCH($B14,'I.KI 2017-18'!$B$9:$B$393,0))))),"")</f>
        <v>6.7094771124870443</v>
      </c>
      <c r="AR14" s="149">
        <f>_xlfn.IFNA(IF($B14=$B$381,0,IF($B14=$B$382,0,_xlfn.IFNA(INDEX('I.Supplementary 2017-18'!J$8:J$35,MATCH($B14,'I.Supplementary 2017-18'!$B$8:$B$35,0)),INDEX('I.KI 2017-18'!J$9:J$393,MATCH($B14,'I.KI 2017-18'!$B$9:$B$393,0))))),"")</f>
        <v>10.186018264195056</v>
      </c>
      <c r="AS14" s="157">
        <f>_xlfn.IFNA(IF($B14=$B$381,0,IF($B14=$B$382,0,_xlfn.IFNA(INDEX('I.Supplementary 2017-18'!H$8:H$35,MATCH($B14,'I.Supplementary 2017-18'!$B$8:$B$35,0)),INDEX('I.KI 2017-18'!H$9:H$393,MATCH($B14,'I.KI 2017-18'!$B$9:$B$393,0))))),"")</f>
        <v>16.895495376682099</v>
      </c>
      <c r="AT14" s="149"/>
      <c r="AU14" s="156">
        <f>_xlfn.IFNA(_xlfn.IFNA(INDEX('I.Supplementary 2018-19'!P$8:P$157,MATCH($B14,'I.Supplementary 2018-19'!$B$8:$B$157,0)),INDEX('I.KI 2018-19'!P$9:P$393,MATCH($B14,'I.KI 2018-19'!$B$9:$B$393,0))),"")</f>
        <v>0</v>
      </c>
      <c r="AV14" s="193">
        <f>_xlfn.IFNA(_xlfn.IFNA(INDEX('I.Supplementary 2018-19'!Q$8:Q$157,MATCH($B14,'I.Supplementary 2018-19'!$B$8:$B$157,0)),INDEX('I.KI 2018-19'!Q$9:Q$393,MATCH($B14,'I.KI 2018-19'!$B$9:$B$393,0))),"")</f>
        <v>0</v>
      </c>
      <c r="AW14" s="193">
        <f>_xlfn.IFNA(_xlfn.IFNA(INDEX('I.Supplementary 2018-19'!R$8:R$157,MATCH($B14,'I.Supplementary 2018-19'!$B$8:$B$157,0)),INDEX('I.KI 2018-19'!R$9:R$393,MATCH($B14,'I.KI 2018-19'!$B$9:$B$393,0))),"")</f>
        <v>5.6702635142815341</v>
      </c>
      <c r="AX14" s="193">
        <f>_xlfn.IFNA(_xlfn.IFNA(INDEX('I.Supplementary 2018-19'!S$8:S$157,MATCH($B14,'I.Supplementary 2018-19'!$B$8:$B$157,0)),INDEX('I.KI 2018-19'!S$9:S$393,MATCH($B14,'I.KI 2018-19'!$B$9:$B$393,0))),"")</f>
        <v>0</v>
      </c>
      <c r="AY14" s="157">
        <f>_xlfn.IFNA(_xlfn.IFNA(INDEX('I.Supplementary 2018-19'!T$8:T$157,MATCH($B14,'I.Supplementary 2018-19'!$B$8:$B$157,0)),INDEX('I.KI 2018-19'!T$9:T$393,MATCH($B14,'I.KI 2018-19'!$B$9:$B$393,0))),"")</f>
        <v>0</v>
      </c>
      <c r="AZ14" s="156">
        <f>_xlfn.IFNA(_xlfn.IFNA(INDEX('I.Supplementary 2018-19'!U$8:U$157,MATCH($B14,'I.Supplementary 2018-19'!$B$8:$B$157,0)),INDEX('I.KI 2018-19'!U$9:U$393,MATCH($B14,'I.KI 2018-19'!$B$9:$B$393,0))),"")</f>
        <v>0</v>
      </c>
      <c r="BA14" s="193">
        <f>_xlfn.IFNA(_xlfn.IFNA(INDEX('I.Supplementary 2018-19'!V$8:V$157,MATCH($B14,'I.Supplementary 2018-19'!$B$8:$B$157,0)),INDEX('I.KI 2018-19'!V$9:V$393,MATCH($B14,'I.KI 2018-19'!$B$9:$B$393,0))),"")</f>
        <v>0</v>
      </c>
      <c r="BB14" s="193">
        <f>_xlfn.IFNA(_xlfn.IFNA(INDEX('I.Supplementary 2018-19'!W$8:W$157,MATCH($B14,'I.Supplementary 2018-19'!$B$8:$B$157,0)),INDEX('I.KI 2018-19'!W$9:W$393,MATCH($B14,'I.KI 2018-19'!$B$9:$B$393,0))),"")</f>
        <v>10.492035980286753</v>
      </c>
      <c r="BC14" s="193">
        <f>_xlfn.IFNA(_xlfn.IFNA(INDEX('I.Supplementary 2018-19'!X$8:X$157,MATCH($B14,'I.Supplementary 2018-19'!$B$8:$B$157,0)),INDEX('I.KI 2018-19'!X$9:X$393,MATCH($B14,'I.KI 2018-19'!$B$9:$B$393,0))),"")</f>
        <v>0</v>
      </c>
      <c r="BD14" s="157">
        <f>_xlfn.IFNA(_xlfn.IFNA(INDEX('I.Supplementary 2018-19'!Y$8:Y$157,MATCH($B14,'I.Supplementary 2018-19'!$B$8:$B$157,0)),INDEX('I.KI 2018-19'!Y$9:Y$393,MATCH($B14,'I.KI 2018-19'!$B$9:$B$393,0))),"")</f>
        <v>0</v>
      </c>
      <c r="BE14" s="156">
        <f>_xlfn.IFNA(_xlfn.IFNA(INDEX('I.Supplementary 2018-19'!Z$8:Z$157,MATCH($B14,'I.Supplementary 2018-19'!$B$8:$B$157,0)),INDEX('I.KI 2018-19'!Z$9:Z$393,MATCH($B14,'I.KI 2018-19'!$B$9:$B$393,0))),"")</f>
        <v>0</v>
      </c>
      <c r="BF14" s="193">
        <f>_xlfn.IFNA(_xlfn.IFNA(INDEX('I.Supplementary 2018-19'!AA$8:AA$157,MATCH($B14,'I.Supplementary 2018-19'!$B$8:$B$157,0)),INDEX('I.KI 2018-19'!AA$9:AA$393,MATCH($B14,'I.KI 2018-19'!$B$9:$B$393,0))),"")</f>
        <v>0</v>
      </c>
      <c r="BG14" s="193">
        <f>_xlfn.IFNA(_xlfn.IFNA(INDEX('I.Supplementary 2018-19'!AB$8:AB$157,MATCH($B14,'I.Supplementary 2018-19'!$B$8:$B$157,0)),INDEX('I.KI 2018-19'!AB$9:AB$393,MATCH($B14,'I.KI 2018-19'!$B$9:$B$393,0))),"")</f>
        <v>16.162299494568288</v>
      </c>
      <c r="BH14" s="193">
        <f>_xlfn.IFNA(_xlfn.IFNA(INDEX('I.Supplementary 2018-19'!AC$8:AC$157,MATCH($B14,'I.Supplementary 2018-19'!$B$8:$B$157,0)),INDEX('I.KI 2018-19'!AC$9:AC$393,MATCH($B14,'I.KI 2018-19'!$B$9:$B$393,0))),"")</f>
        <v>0</v>
      </c>
      <c r="BI14" s="157">
        <f>_xlfn.IFNA(_xlfn.IFNA(INDEX('I.Supplementary 2018-19'!AD$8:AD$157,MATCH($B14,'I.Supplementary 2018-19'!$B$8:$B$157,0)),INDEX('I.KI 2018-19'!AD$9:AD$393,MATCH($B14,'I.KI 2018-19'!$B$9:$B$393,0))),"")</f>
        <v>0</v>
      </c>
      <c r="BJ14" s="149"/>
      <c r="BK14" s="156">
        <f>_xlfn.IFNA(IF($B14=$B$381,0,IF($B14=$B$382,0,_xlfn.IFNA(INDEX('I.Supplementary 2018-19'!I$8:I$157,MATCH($B14,'I.Supplementary 2018-19'!$B$8:$B$157,0)),INDEX('I.KI 2018-19'!I$9:I$393,MATCH($B14,'I.KI 2018-19'!$B$9:$B$393,0))))),"")</f>
        <v>5.6702635142815341</v>
      </c>
      <c r="BL14" s="149">
        <f>_xlfn.IFNA(IF($B14=$B$381,0,IF($B14=$B$382,0,_xlfn.IFNA(INDEX('I.Supplementary 2018-19'!J$8:J$157,MATCH($B14,'I.Supplementary 2018-19'!$B$8:$B$157,0)),INDEX('I.KI 2018-19'!J$9:J$393,MATCH($B14,'I.KI 2018-19'!$B$9:$B$393,0))))),"")</f>
        <v>10.492035980286753</v>
      </c>
      <c r="BM14" s="157">
        <f>_xlfn.IFNA(IF($B14=$B$381,0,IF($B14=$B$382,0,_xlfn.IFNA(INDEX('I.Supplementary 2018-19'!H$8:H$157,MATCH($B14,'I.Supplementary 2018-19'!$B$8:$B$157,0)),INDEX('I.KI 2018-19'!H$9:H$393,MATCH($B14,'I.KI 2018-19'!$B$9:$B$393,0))))),"")</f>
        <v>16.162299494568288</v>
      </c>
    </row>
    <row r="15" spans="2:83">
      <c r="B15" s="121" t="str">
        <f>'Calculations for 2021-22'!B15</f>
        <v>E0431</v>
      </c>
      <c r="C15" s="160" t="str">
        <f>'Calculations for 2021-22'!D15</f>
        <v>E0431</v>
      </c>
      <c r="D15" t="str">
        <f>'Calculations for 2021-22'!E15</f>
        <v>SD</v>
      </c>
      <c r="E15" t="str">
        <f>'Calculations for 2021-22'!F15</f>
        <v>P1904</v>
      </c>
      <c r="F15" s="120" t="str">
        <f>'Calculations for 2021-22'!H15</f>
        <v>Aylesbury Vale</v>
      </c>
      <c r="G15" s="156">
        <f>_xlfn.IFNA(INDEX('I.KI 2016-17'!M$8:M$391,MATCH($B15,'I.KI 2016-17'!$B$8:$B$391,0)),"")</f>
        <v>0</v>
      </c>
      <c r="H15" s="149">
        <f>_xlfn.IFNA(INDEX('I.KI 2016-17'!N$8:N$391,MATCH($B15,'I.KI 2016-17'!$B$8:$B$391,0)),"")</f>
        <v>1.5694206782569999</v>
      </c>
      <c r="I15" s="149">
        <f>_xlfn.IFNA(INDEX('I.KI 2016-17'!O$8:O$391,MATCH($B15,'I.KI 2016-17'!$B$8:$B$391,0)),"")</f>
        <v>0</v>
      </c>
      <c r="J15" s="149">
        <f>_xlfn.IFNA(INDEX('I.KI 2016-17'!P$8:P$391,MATCH($B15,'I.KI 2016-17'!$B$8:$B$391,0)),"")</f>
        <v>0</v>
      </c>
      <c r="K15" s="157">
        <f>_xlfn.IFNA(INDEX('I.KI 2016-17'!Q$8:Q$391,MATCH($B15,'I.KI 2016-17'!$B$8:$B$391,0)),"")</f>
        <v>0</v>
      </c>
      <c r="L15" s="156">
        <f>_xlfn.IFNA(INDEX('I.KI 2016-17'!R$8:R$391,MATCH($B15,'I.KI 2016-17'!$B$8:$B$391,0)),"")</f>
        <v>0</v>
      </c>
      <c r="M15" s="193">
        <f>_xlfn.IFNA(INDEX('I.KI 2016-17'!S$8:S$391,MATCH($B15,'I.KI 2016-17'!$B$8:$B$391,0)),"")</f>
        <v>3.6451451319559998</v>
      </c>
      <c r="N15" s="193">
        <f>_xlfn.IFNA(INDEX('I.KI 2016-17'!T$8:T$391,MATCH($B15,'I.KI 2016-17'!$B$8:$B$391,0)),"")</f>
        <v>0</v>
      </c>
      <c r="O15" s="193">
        <f>_xlfn.IFNA(INDEX('I.KI 2016-17'!U$8:U$391,MATCH($B15,'I.KI 2016-17'!$B$8:$B$391,0)),"")</f>
        <v>0</v>
      </c>
      <c r="P15" s="157">
        <f>_xlfn.IFNA(INDEX('I.KI 2016-17'!V$8:V$391,MATCH($B15,'I.KI 2016-17'!$B$8:$B$391,0)),"")</f>
        <v>0</v>
      </c>
      <c r="Q15" s="156">
        <f>_xlfn.IFNA(INDEX('I.KI 2016-17'!W$8:W$391,MATCH($B15,'I.KI 2016-17'!$B$8:$B$391,0)),"")</f>
        <v>0</v>
      </c>
      <c r="R15" s="193">
        <f>_xlfn.IFNA(INDEX('I.KI 2016-17'!X$8:X$391,MATCH($B15,'I.KI 2016-17'!$B$8:$B$391,0)),"")</f>
        <v>5.2145658102129993</v>
      </c>
      <c r="S15" s="193">
        <f>_xlfn.IFNA(INDEX('I.KI 2016-17'!Y$8:Y$391,MATCH($B15,'I.KI 2016-17'!$B$8:$B$391,0)),"")</f>
        <v>0</v>
      </c>
      <c r="T15" s="193">
        <f>_xlfn.IFNA(INDEX('I.KI 2016-17'!Z$8:Z$391,MATCH($B15,'I.KI 2016-17'!$B$8:$B$391,0)),"")</f>
        <v>0</v>
      </c>
      <c r="U15" s="157">
        <f>_xlfn.IFNA(INDEX('I.KI 2016-17'!AA$8:AA$391,MATCH($B15,'I.KI 2016-17'!$B$8:$B$391,0)),"")</f>
        <v>0</v>
      </c>
      <c r="V15" s="149"/>
      <c r="W15" s="154">
        <f>_xlfn.IFNA(INDEX('I.KI 2016-17'!$H$8:$H$391,MATCH(B15,'I.KI 2016-17'!$B$8:$B$391,0)),"")</f>
        <v>1.5694206782569999</v>
      </c>
      <c r="X15" s="153">
        <f>_xlfn.IFNA(INDEX('I.KI 2016-17'!$I$8:$I$391,MATCH(B15,'I.KI 2016-17'!$B$8:$B$391,0)),"")</f>
        <v>3.6451451319559998</v>
      </c>
      <c r="Y15" s="155">
        <f>_xlfn.IFNA(INDEX('I.KI 2016-17'!$G$8:$G$391,MATCH(B15,'I.KI 2016-17'!$B$8:$B$391,0)),"")</f>
        <v>5.2145658102129993</v>
      </c>
      <c r="Z15" s="149"/>
      <c r="AA15" s="156">
        <f>_xlfn.IFNA(IF($B15=$B$382,0,_xlfn.IFNA(INDEX('I.Supplementary 2017-18'!N$8:N$35,MATCH($B15,'I.Supplementary 2017-18'!$B$8:$B$35,0)),INDEX('I.KI 2017-18'!N$9:N$393,MATCH($B15,'I.KI 2017-18'!$B$9:$B$393,0)))),"")</f>
        <v>0</v>
      </c>
      <c r="AB15" s="193">
        <f>_xlfn.IFNA(IF($B15=$B$382,0,_xlfn.IFNA(INDEX('I.Supplementary 2017-18'!O$8:O$35,MATCH($B15,'I.Supplementary 2017-18'!$B$8:$B$35,0)),INDEX('I.KI 2017-18'!O$9:O$393,MATCH($B15,'I.KI 2017-18'!$B$9:$B$393,0)))),"")</f>
        <v>0.58316307249979671</v>
      </c>
      <c r="AC15" s="193">
        <f>_xlfn.IFNA(IF($B15=$B$382,0,_xlfn.IFNA(INDEX('I.Supplementary 2017-18'!P$8:P$35,MATCH($B15,'I.Supplementary 2017-18'!$B$8:$B$35,0)),INDEX('I.KI 2017-18'!P$9:P$393,MATCH($B15,'I.KI 2017-18'!$B$9:$B$393,0)))),"")</f>
        <v>0</v>
      </c>
      <c r="AD15" s="193">
        <f>_xlfn.IFNA(IF($B15=$B$382,0,_xlfn.IFNA(INDEX('I.Supplementary 2017-18'!Q$8:Q$35,MATCH($B15,'I.Supplementary 2017-18'!$B$8:$B$35,0)),INDEX('I.KI 2017-18'!Q$9:Q$393,MATCH($B15,'I.KI 2017-18'!$B$9:$B$393,0)))),"")</f>
        <v>0</v>
      </c>
      <c r="AE15" s="157">
        <f>_xlfn.IFNA(IF($B15=$B$382,0,_xlfn.IFNA(INDEX('I.Supplementary 2017-18'!R$8:R$35,MATCH($B15,'I.Supplementary 2017-18'!$B$8:$B$35,0)),INDEX('I.KI 2017-18'!R$9:R$393,MATCH($B15,'I.KI 2017-18'!$B$9:$B$393,0)))),"")</f>
        <v>0</v>
      </c>
      <c r="AF15" s="156">
        <f>_xlfn.IFNA(IF($B15=$B$382,0,_xlfn.IFNA(INDEX('I.Supplementary 2017-18'!S$8:S$35,MATCH($B15,'I.Supplementary 2017-18'!$B$8:$B$35,0)),INDEX('I.KI 2017-18'!S$9:S$393,MATCH($B15,'I.KI 2017-18'!$B$9:$B$393,0)))),"")</f>
        <v>0</v>
      </c>
      <c r="AG15" s="193">
        <f>_xlfn.IFNA(IF($B15=$B$382,0,_xlfn.IFNA(INDEX('I.Supplementary 2017-18'!T$8:T$35,MATCH($B15,'I.Supplementary 2017-18'!$B$8:$B$35,0)),INDEX('I.KI 2017-18'!T$9:T$393,MATCH($B15,'I.KI 2017-18'!$B$9:$B$393,0)))),"")</f>
        <v>3.7195645048349166</v>
      </c>
      <c r="AH15" s="193">
        <f>_xlfn.IFNA(IF($B15=$B$382,0,_xlfn.IFNA(INDEX('I.Supplementary 2017-18'!U$8:U$35,MATCH($B15,'I.Supplementary 2017-18'!$B$8:$B$35,0)),INDEX('I.KI 2017-18'!U$9:U$393,MATCH($B15,'I.KI 2017-18'!$B$9:$B$393,0)))),"")</f>
        <v>0</v>
      </c>
      <c r="AI15" s="193">
        <f>_xlfn.IFNA(IF($B15=$B$382,0,_xlfn.IFNA(INDEX('I.Supplementary 2017-18'!V$8:V$35,MATCH($B15,'I.Supplementary 2017-18'!$B$8:$B$35,0)),INDEX('I.KI 2017-18'!V$9:V$393,MATCH($B15,'I.KI 2017-18'!$B$9:$B$393,0)))),"")</f>
        <v>0</v>
      </c>
      <c r="AJ15" s="157">
        <f>_xlfn.IFNA(IF($B15=$B$382,0,_xlfn.IFNA(INDEX('I.Supplementary 2017-18'!W$8:W$35,MATCH($B15,'I.Supplementary 2017-18'!$B$8:$B$35,0)),INDEX('I.KI 2017-18'!W$9:W$393,MATCH($B15,'I.KI 2017-18'!$B$9:$B$393,0)))),"")</f>
        <v>0</v>
      </c>
      <c r="AK15" s="156">
        <f>_xlfn.IFNA(IF($B15=$B$382,0,_xlfn.IFNA(INDEX('I.Supplementary 2017-18'!X$8:X$35,MATCH($B15,'I.Supplementary 2017-18'!$B$8:$B$35,0)),INDEX('I.KI 2017-18'!X$9:X$393,MATCH($B15,'I.KI 2017-18'!$B$9:$B$393,0)))),"")</f>
        <v>0</v>
      </c>
      <c r="AL15" s="193">
        <f>_xlfn.IFNA(IF($B15=$B$382,0,_xlfn.IFNA(INDEX('I.Supplementary 2017-18'!Y$8:Y$35,MATCH($B15,'I.Supplementary 2017-18'!$B$8:$B$35,0)),INDEX('I.KI 2017-18'!Y$9:Y$393,MATCH($B15,'I.KI 2017-18'!$B$9:$B$393,0)))),"")</f>
        <v>4.3027275773347133</v>
      </c>
      <c r="AM15" s="193">
        <f>_xlfn.IFNA(IF($B15=$B$382,0,_xlfn.IFNA(INDEX('I.Supplementary 2017-18'!Z$8:Z$35,MATCH($B15,'I.Supplementary 2017-18'!$B$8:$B$35,0)),INDEX('I.KI 2017-18'!Z$9:Z$393,MATCH($B15,'I.KI 2017-18'!$B$9:$B$393,0)))),"")</f>
        <v>0</v>
      </c>
      <c r="AN15" s="193">
        <f>_xlfn.IFNA(IF($B15=$B$382,0,_xlfn.IFNA(INDEX('I.Supplementary 2017-18'!AA$8:AA$35,MATCH($B15,'I.Supplementary 2017-18'!$B$8:$B$35,0)),INDEX('I.KI 2017-18'!AA$9:AA$393,MATCH($B15,'I.KI 2017-18'!$B$9:$B$393,0)))),"")</f>
        <v>0</v>
      </c>
      <c r="AO15" s="157">
        <f>_xlfn.IFNA(IF($B15=$B$382,0,_xlfn.IFNA(INDEX('I.Supplementary 2017-18'!AB$8:AB$35,MATCH($B15,'I.Supplementary 2017-18'!$B$8:$B$35,0)),INDEX('I.KI 2017-18'!AB$9:AB$393,MATCH($B15,'I.KI 2017-18'!$B$9:$B$393,0)))),"")</f>
        <v>0</v>
      </c>
      <c r="AP15" s="149"/>
      <c r="AQ15" s="156">
        <f>_xlfn.IFNA(IF($B15=$B$381,0,IF($B15=$B$382,0,_xlfn.IFNA(INDEX('I.Supplementary 2017-18'!I$8:I$35,MATCH($B15,'I.Supplementary 2017-18'!$B$8:$B$35,0)),INDEX('I.KI 2017-18'!I$9:I$393,MATCH($B15,'I.KI 2017-18'!$B$9:$B$393,0))))),"")</f>
        <v>0.58316307249979671</v>
      </c>
      <c r="AR15" s="149">
        <f>_xlfn.IFNA(IF($B15=$B$381,0,IF($B15=$B$382,0,_xlfn.IFNA(INDEX('I.Supplementary 2017-18'!J$8:J$35,MATCH($B15,'I.Supplementary 2017-18'!$B$8:$B$35,0)),INDEX('I.KI 2017-18'!J$9:J$393,MATCH($B15,'I.KI 2017-18'!$B$9:$B$393,0))))),"")</f>
        <v>3.7195645048349166</v>
      </c>
      <c r="AS15" s="157">
        <f>_xlfn.IFNA(IF($B15=$B$381,0,IF($B15=$B$382,0,_xlfn.IFNA(INDEX('I.Supplementary 2017-18'!H$8:H$35,MATCH($B15,'I.Supplementary 2017-18'!$B$8:$B$35,0)),INDEX('I.KI 2017-18'!H$9:H$393,MATCH($B15,'I.KI 2017-18'!$B$9:$B$393,0))))),"")</f>
        <v>4.3027275773347133</v>
      </c>
      <c r="AT15" s="149"/>
      <c r="AU15" s="156">
        <f>_xlfn.IFNA(_xlfn.IFNA(INDEX('I.Supplementary 2018-19'!P$8:P$157,MATCH($B15,'I.Supplementary 2018-19'!$B$8:$B$157,0)),INDEX('I.KI 2018-19'!P$9:P$393,MATCH($B15,'I.KI 2018-19'!$B$9:$B$393,0))),"")</f>
        <v>0</v>
      </c>
      <c r="AV15" s="193">
        <f>_xlfn.IFNA(_xlfn.IFNA(INDEX('I.Supplementary 2018-19'!Q$8:Q$157,MATCH($B15,'I.Supplementary 2018-19'!$B$8:$B$157,0)),INDEX('I.KI 2018-19'!Q$9:Q$393,MATCH($B15,'I.KI 2018-19'!$B$9:$B$393,0))),"")</f>
        <v>0</v>
      </c>
      <c r="AW15" s="193">
        <f>_xlfn.IFNA(_xlfn.IFNA(INDEX('I.Supplementary 2018-19'!R$8:R$157,MATCH($B15,'I.Supplementary 2018-19'!$B$8:$B$157,0)),INDEX('I.KI 2018-19'!R$9:R$393,MATCH($B15,'I.KI 2018-19'!$B$9:$B$393,0))),"")</f>
        <v>0</v>
      </c>
      <c r="AX15" s="193">
        <f>_xlfn.IFNA(_xlfn.IFNA(INDEX('I.Supplementary 2018-19'!S$8:S$157,MATCH($B15,'I.Supplementary 2018-19'!$B$8:$B$157,0)),INDEX('I.KI 2018-19'!S$9:S$393,MATCH($B15,'I.KI 2018-19'!$B$9:$B$393,0))),"")</f>
        <v>0</v>
      </c>
      <c r="AY15" s="157">
        <f>_xlfn.IFNA(_xlfn.IFNA(INDEX('I.Supplementary 2018-19'!T$8:T$157,MATCH($B15,'I.Supplementary 2018-19'!$B$8:$B$157,0)),INDEX('I.KI 2018-19'!T$9:T$393,MATCH($B15,'I.KI 2018-19'!$B$9:$B$393,0))),"")</f>
        <v>0</v>
      </c>
      <c r="AZ15" s="156">
        <f>_xlfn.IFNA(_xlfn.IFNA(INDEX('I.Supplementary 2018-19'!U$8:U$157,MATCH($B15,'I.Supplementary 2018-19'!$B$8:$B$157,0)),INDEX('I.KI 2018-19'!U$9:U$393,MATCH($B15,'I.KI 2018-19'!$B$9:$B$393,0))),"")</f>
        <v>0</v>
      </c>
      <c r="BA15" s="193">
        <f>_xlfn.IFNA(_xlfn.IFNA(INDEX('I.Supplementary 2018-19'!V$8:V$157,MATCH($B15,'I.Supplementary 2018-19'!$B$8:$B$157,0)),INDEX('I.KI 2018-19'!V$9:V$393,MATCH($B15,'I.KI 2018-19'!$B$9:$B$393,0))),"")</f>
        <v>3.8313110779415447</v>
      </c>
      <c r="BB15" s="193">
        <f>_xlfn.IFNA(_xlfn.IFNA(INDEX('I.Supplementary 2018-19'!W$8:W$157,MATCH($B15,'I.Supplementary 2018-19'!$B$8:$B$157,0)),INDEX('I.KI 2018-19'!W$9:W$393,MATCH($B15,'I.KI 2018-19'!$B$9:$B$393,0))),"")</f>
        <v>0</v>
      </c>
      <c r="BC15" s="193">
        <f>_xlfn.IFNA(_xlfn.IFNA(INDEX('I.Supplementary 2018-19'!X$8:X$157,MATCH($B15,'I.Supplementary 2018-19'!$B$8:$B$157,0)),INDEX('I.KI 2018-19'!X$9:X$393,MATCH($B15,'I.KI 2018-19'!$B$9:$B$393,0))),"")</f>
        <v>0</v>
      </c>
      <c r="BD15" s="157">
        <f>_xlfn.IFNA(_xlfn.IFNA(INDEX('I.Supplementary 2018-19'!Y$8:Y$157,MATCH($B15,'I.Supplementary 2018-19'!$B$8:$B$157,0)),INDEX('I.KI 2018-19'!Y$9:Y$393,MATCH($B15,'I.KI 2018-19'!$B$9:$B$393,0))),"")</f>
        <v>0</v>
      </c>
      <c r="BE15" s="156">
        <f>_xlfn.IFNA(_xlfn.IFNA(INDEX('I.Supplementary 2018-19'!Z$8:Z$157,MATCH($B15,'I.Supplementary 2018-19'!$B$8:$B$157,0)),INDEX('I.KI 2018-19'!Z$9:Z$393,MATCH($B15,'I.KI 2018-19'!$B$9:$B$393,0))),"")</f>
        <v>0</v>
      </c>
      <c r="BF15" s="193">
        <f>_xlfn.IFNA(_xlfn.IFNA(INDEX('I.Supplementary 2018-19'!AA$8:AA$157,MATCH($B15,'I.Supplementary 2018-19'!$B$8:$B$157,0)),INDEX('I.KI 2018-19'!AA$9:AA$393,MATCH($B15,'I.KI 2018-19'!$B$9:$B$393,0))),"")</f>
        <v>3.8313110779415447</v>
      </c>
      <c r="BG15" s="193">
        <f>_xlfn.IFNA(_xlfn.IFNA(INDEX('I.Supplementary 2018-19'!AB$8:AB$157,MATCH($B15,'I.Supplementary 2018-19'!$B$8:$B$157,0)),INDEX('I.KI 2018-19'!AB$9:AB$393,MATCH($B15,'I.KI 2018-19'!$B$9:$B$393,0))),"")</f>
        <v>0</v>
      </c>
      <c r="BH15" s="193">
        <f>_xlfn.IFNA(_xlfn.IFNA(INDEX('I.Supplementary 2018-19'!AC$8:AC$157,MATCH($B15,'I.Supplementary 2018-19'!$B$8:$B$157,0)),INDEX('I.KI 2018-19'!AC$9:AC$393,MATCH($B15,'I.KI 2018-19'!$B$9:$B$393,0))),"")</f>
        <v>0</v>
      </c>
      <c r="BI15" s="157">
        <f>_xlfn.IFNA(_xlfn.IFNA(INDEX('I.Supplementary 2018-19'!AD$8:AD$157,MATCH($B15,'I.Supplementary 2018-19'!$B$8:$B$157,0)),INDEX('I.KI 2018-19'!AD$9:AD$393,MATCH($B15,'I.KI 2018-19'!$B$9:$B$393,0))),"")</f>
        <v>0</v>
      </c>
      <c r="BJ15" s="149"/>
      <c r="BK15" s="156">
        <f>_xlfn.IFNA(IF($B15=$B$381,0,IF($B15=$B$382,0,_xlfn.IFNA(INDEX('I.Supplementary 2018-19'!I$8:I$157,MATCH($B15,'I.Supplementary 2018-19'!$B$8:$B$157,0)),INDEX('I.KI 2018-19'!I$9:I$393,MATCH($B15,'I.KI 2018-19'!$B$9:$B$393,0))))),"")</f>
        <v>0</v>
      </c>
      <c r="BL15" s="149">
        <f>_xlfn.IFNA(IF($B15=$B$381,0,IF($B15=$B$382,0,_xlfn.IFNA(INDEX('I.Supplementary 2018-19'!J$8:J$157,MATCH($B15,'I.Supplementary 2018-19'!$B$8:$B$157,0)),INDEX('I.KI 2018-19'!J$9:J$393,MATCH($B15,'I.KI 2018-19'!$B$9:$B$393,0))))),"")</f>
        <v>3.8313110779415447</v>
      </c>
      <c r="BM15" s="157">
        <f>_xlfn.IFNA(IF($B15=$B$381,0,IF($B15=$B$382,0,_xlfn.IFNA(INDEX('I.Supplementary 2018-19'!H$8:H$157,MATCH($B15,'I.Supplementary 2018-19'!$B$8:$B$157,0)),INDEX('I.KI 2018-19'!H$9:H$393,MATCH($B15,'I.KI 2018-19'!$B$9:$B$393,0))))),"")</f>
        <v>3.8313110779415447</v>
      </c>
    </row>
    <row r="16" spans="2:83">
      <c r="B16" s="121" t="str">
        <f>'Calculations for 2021-22'!B16</f>
        <v>E3531</v>
      </c>
      <c r="C16" s="160" t="str">
        <f>'Calculations for 2021-22'!D16</f>
        <v>E3531</v>
      </c>
      <c r="D16" t="str">
        <f>'Calculations for 2021-22'!E16</f>
        <v>SD</v>
      </c>
      <c r="E16">
        <f>'Calculations for 2021-22'!F16</f>
        <v>0</v>
      </c>
      <c r="F16" s="120" t="str">
        <f>'Calculations for 2021-22'!H16</f>
        <v>Babergh</v>
      </c>
      <c r="G16" s="156">
        <f>_xlfn.IFNA(INDEX('I.KI 2016-17'!M$8:M$391,MATCH($B16,'I.KI 2016-17'!$B$8:$B$391,0)),"")</f>
        <v>0</v>
      </c>
      <c r="H16" s="149">
        <f>_xlfn.IFNA(INDEX('I.KI 2016-17'!N$8:N$391,MATCH($B16,'I.KI 2016-17'!$B$8:$B$391,0)),"")</f>
        <v>0.99154643834300005</v>
      </c>
      <c r="I16" s="149">
        <f>_xlfn.IFNA(INDEX('I.KI 2016-17'!O$8:O$391,MATCH($B16,'I.KI 2016-17'!$B$8:$B$391,0)),"")</f>
        <v>0</v>
      </c>
      <c r="J16" s="149">
        <f>_xlfn.IFNA(INDEX('I.KI 2016-17'!P$8:P$391,MATCH($B16,'I.KI 2016-17'!$B$8:$B$391,0)),"")</f>
        <v>0</v>
      </c>
      <c r="K16" s="157">
        <f>_xlfn.IFNA(INDEX('I.KI 2016-17'!Q$8:Q$391,MATCH($B16,'I.KI 2016-17'!$B$8:$B$391,0)),"")</f>
        <v>0</v>
      </c>
      <c r="L16" s="156">
        <f>_xlfn.IFNA(INDEX('I.KI 2016-17'!R$8:R$391,MATCH($B16,'I.KI 2016-17'!$B$8:$B$391,0)),"")</f>
        <v>0</v>
      </c>
      <c r="M16" s="193">
        <f>_xlfn.IFNA(INDEX('I.KI 2016-17'!S$8:S$391,MATCH($B16,'I.KI 2016-17'!$B$8:$B$391,0)),"")</f>
        <v>1.9572997569550001</v>
      </c>
      <c r="N16" s="193">
        <f>_xlfn.IFNA(INDEX('I.KI 2016-17'!T$8:T$391,MATCH($B16,'I.KI 2016-17'!$B$8:$B$391,0)),"")</f>
        <v>0</v>
      </c>
      <c r="O16" s="193">
        <f>_xlfn.IFNA(INDEX('I.KI 2016-17'!U$8:U$391,MATCH($B16,'I.KI 2016-17'!$B$8:$B$391,0)),"")</f>
        <v>0</v>
      </c>
      <c r="P16" s="157">
        <f>_xlfn.IFNA(INDEX('I.KI 2016-17'!V$8:V$391,MATCH($B16,'I.KI 2016-17'!$B$8:$B$391,0)),"")</f>
        <v>0</v>
      </c>
      <c r="Q16" s="156">
        <f>_xlfn.IFNA(INDEX('I.KI 2016-17'!W$8:W$391,MATCH($B16,'I.KI 2016-17'!$B$8:$B$391,0)),"")</f>
        <v>0</v>
      </c>
      <c r="R16" s="193">
        <f>_xlfn.IFNA(INDEX('I.KI 2016-17'!X$8:X$391,MATCH($B16,'I.KI 2016-17'!$B$8:$B$391,0)),"")</f>
        <v>2.9488461952980001</v>
      </c>
      <c r="S16" s="193">
        <f>_xlfn.IFNA(INDEX('I.KI 2016-17'!Y$8:Y$391,MATCH($B16,'I.KI 2016-17'!$B$8:$B$391,0)),"")</f>
        <v>0</v>
      </c>
      <c r="T16" s="193">
        <f>_xlfn.IFNA(INDEX('I.KI 2016-17'!Z$8:Z$391,MATCH($B16,'I.KI 2016-17'!$B$8:$B$391,0)),"")</f>
        <v>0</v>
      </c>
      <c r="U16" s="157">
        <f>_xlfn.IFNA(INDEX('I.KI 2016-17'!AA$8:AA$391,MATCH($B16,'I.KI 2016-17'!$B$8:$B$391,0)),"")</f>
        <v>0</v>
      </c>
      <c r="V16" s="149"/>
      <c r="W16" s="154">
        <f>_xlfn.IFNA(INDEX('I.KI 2016-17'!$H$8:$H$391,MATCH(B16,'I.KI 2016-17'!$B$8:$B$391,0)),"")</f>
        <v>0.99154643834300005</v>
      </c>
      <c r="X16" s="153">
        <f>_xlfn.IFNA(INDEX('I.KI 2016-17'!$I$8:$I$391,MATCH(B16,'I.KI 2016-17'!$B$8:$B$391,0)),"")</f>
        <v>1.9572997569550001</v>
      </c>
      <c r="Y16" s="155">
        <f>_xlfn.IFNA(INDEX('I.KI 2016-17'!$G$8:$G$391,MATCH(B16,'I.KI 2016-17'!$B$8:$B$391,0)),"")</f>
        <v>2.9488461952980001</v>
      </c>
      <c r="Z16" s="149"/>
      <c r="AA16" s="156">
        <f>_xlfn.IFNA(IF($B16=$B$382,0,_xlfn.IFNA(INDEX('I.Supplementary 2017-18'!N$8:N$35,MATCH($B16,'I.Supplementary 2017-18'!$B$8:$B$35,0)),INDEX('I.KI 2017-18'!N$9:N$393,MATCH($B16,'I.KI 2017-18'!$B$9:$B$393,0)))),"")</f>
        <v>0</v>
      </c>
      <c r="AB16" s="193">
        <f>_xlfn.IFNA(IF($B16=$B$382,0,_xlfn.IFNA(INDEX('I.Supplementary 2017-18'!O$8:O$35,MATCH($B16,'I.Supplementary 2017-18'!$B$8:$B$35,0)),INDEX('I.KI 2017-18'!O$9:O$393,MATCH($B16,'I.KI 2017-18'!$B$9:$B$393,0)))),"")</f>
        <v>0.50387436876994374</v>
      </c>
      <c r="AC16" s="193">
        <f>_xlfn.IFNA(IF($B16=$B$382,0,_xlfn.IFNA(INDEX('I.Supplementary 2017-18'!P$8:P$35,MATCH($B16,'I.Supplementary 2017-18'!$B$8:$B$35,0)),INDEX('I.KI 2017-18'!P$9:P$393,MATCH($B16,'I.KI 2017-18'!$B$9:$B$393,0)))),"")</f>
        <v>0</v>
      </c>
      <c r="AD16" s="193">
        <f>_xlfn.IFNA(IF($B16=$B$382,0,_xlfn.IFNA(INDEX('I.Supplementary 2017-18'!Q$8:Q$35,MATCH($B16,'I.Supplementary 2017-18'!$B$8:$B$35,0)),INDEX('I.KI 2017-18'!Q$9:Q$393,MATCH($B16,'I.KI 2017-18'!$B$9:$B$393,0)))),"")</f>
        <v>0</v>
      </c>
      <c r="AE16" s="157">
        <f>_xlfn.IFNA(IF($B16=$B$382,0,_xlfn.IFNA(INDEX('I.Supplementary 2017-18'!R$8:R$35,MATCH($B16,'I.Supplementary 2017-18'!$B$8:$B$35,0)),INDEX('I.KI 2017-18'!R$9:R$393,MATCH($B16,'I.KI 2017-18'!$B$9:$B$393,0)))),"")</f>
        <v>0</v>
      </c>
      <c r="AF16" s="156">
        <f>_xlfn.IFNA(IF($B16=$B$382,0,_xlfn.IFNA(INDEX('I.Supplementary 2017-18'!S$8:S$35,MATCH($B16,'I.Supplementary 2017-18'!$B$8:$B$35,0)),INDEX('I.KI 2017-18'!S$9:S$393,MATCH($B16,'I.KI 2017-18'!$B$9:$B$393,0)))),"")</f>
        <v>0</v>
      </c>
      <c r="AG16" s="193">
        <f>_xlfn.IFNA(IF($B16=$B$382,0,_xlfn.IFNA(INDEX('I.Supplementary 2017-18'!T$8:T$35,MATCH($B16,'I.Supplementary 2017-18'!$B$8:$B$35,0)),INDEX('I.KI 2017-18'!T$9:T$393,MATCH($B16,'I.KI 2017-18'!$B$9:$B$393,0)))),"")</f>
        <v>1.9972600370469162</v>
      </c>
      <c r="AH16" s="193">
        <f>_xlfn.IFNA(IF($B16=$B$382,0,_xlfn.IFNA(INDEX('I.Supplementary 2017-18'!U$8:U$35,MATCH($B16,'I.Supplementary 2017-18'!$B$8:$B$35,0)),INDEX('I.KI 2017-18'!U$9:U$393,MATCH($B16,'I.KI 2017-18'!$B$9:$B$393,0)))),"")</f>
        <v>0</v>
      </c>
      <c r="AI16" s="193">
        <f>_xlfn.IFNA(IF($B16=$B$382,0,_xlfn.IFNA(INDEX('I.Supplementary 2017-18'!V$8:V$35,MATCH($B16,'I.Supplementary 2017-18'!$B$8:$B$35,0)),INDEX('I.KI 2017-18'!V$9:V$393,MATCH($B16,'I.KI 2017-18'!$B$9:$B$393,0)))),"")</f>
        <v>0</v>
      </c>
      <c r="AJ16" s="157">
        <f>_xlfn.IFNA(IF($B16=$B$382,0,_xlfn.IFNA(INDEX('I.Supplementary 2017-18'!W$8:W$35,MATCH($B16,'I.Supplementary 2017-18'!$B$8:$B$35,0)),INDEX('I.KI 2017-18'!W$9:W$393,MATCH($B16,'I.KI 2017-18'!$B$9:$B$393,0)))),"")</f>
        <v>0</v>
      </c>
      <c r="AK16" s="156">
        <f>_xlfn.IFNA(IF($B16=$B$382,0,_xlfn.IFNA(INDEX('I.Supplementary 2017-18'!X$8:X$35,MATCH($B16,'I.Supplementary 2017-18'!$B$8:$B$35,0)),INDEX('I.KI 2017-18'!X$9:X$393,MATCH($B16,'I.KI 2017-18'!$B$9:$B$393,0)))),"")</f>
        <v>0</v>
      </c>
      <c r="AL16" s="193">
        <f>_xlfn.IFNA(IF($B16=$B$382,0,_xlfn.IFNA(INDEX('I.Supplementary 2017-18'!Y$8:Y$35,MATCH($B16,'I.Supplementary 2017-18'!$B$8:$B$35,0)),INDEX('I.KI 2017-18'!Y$9:Y$393,MATCH($B16,'I.KI 2017-18'!$B$9:$B$393,0)))),"")</f>
        <v>2.5011344058168601</v>
      </c>
      <c r="AM16" s="193">
        <f>_xlfn.IFNA(IF($B16=$B$382,0,_xlfn.IFNA(INDEX('I.Supplementary 2017-18'!Z$8:Z$35,MATCH($B16,'I.Supplementary 2017-18'!$B$8:$B$35,0)),INDEX('I.KI 2017-18'!Z$9:Z$393,MATCH($B16,'I.KI 2017-18'!$B$9:$B$393,0)))),"")</f>
        <v>0</v>
      </c>
      <c r="AN16" s="193">
        <f>_xlfn.IFNA(IF($B16=$B$382,0,_xlfn.IFNA(INDEX('I.Supplementary 2017-18'!AA$8:AA$35,MATCH($B16,'I.Supplementary 2017-18'!$B$8:$B$35,0)),INDEX('I.KI 2017-18'!AA$9:AA$393,MATCH($B16,'I.KI 2017-18'!$B$9:$B$393,0)))),"")</f>
        <v>0</v>
      </c>
      <c r="AO16" s="157">
        <f>_xlfn.IFNA(IF($B16=$B$382,0,_xlfn.IFNA(INDEX('I.Supplementary 2017-18'!AB$8:AB$35,MATCH($B16,'I.Supplementary 2017-18'!$B$8:$B$35,0)),INDEX('I.KI 2017-18'!AB$9:AB$393,MATCH($B16,'I.KI 2017-18'!$B$9:$B$393,0)))),"")</f>
        <v>0</v>
      </c>
      <c r="AP16" s="149"/>
      <c r="AQ16" s="156">
        <f>_xlfn.IFNA(IF($B16=$B$381,0,IF($B16=$B$382,0,_xlfn.IFNA(INDEX('I.Supplementary 2017-18'!I$8:I$35,MATCH($B16,'I.Supplementary 2017-18'!$B$8:$B$35,0)),INDEX('I.KI 2017-18'!I$9:I$393,MATCH($B16,'I.KI 2017-18'!$B$9:$B$393,0))))),"")</f>
        <v>0.50387436876994374</v>
      </c>
      <c r="AR16" s="149">
        <f>_xlfn.IFNA(IF($B16=$B$381,0,IF($B16=$B$382,0,_xlfn.IFNA(INDEX('I.Supplementary 2017-18'!J$8:J$35,MATCH($B16,'I.Supplementary 2017-18'!$B$8:$B$35,0)),INDEX('I.KI 2017-18'!J$9:J$393,MATCH($B16,'I.KI 2017-18'!$B$9:$B$393,0))))),"")</f>
        <v>1.9972600370469162</v>
      </c>
      <c r="AS16" s="157">
        <f>_xlfn.IFNA(IF($B16=$B$381,0,IF($B16=$B$382,0,_xlfn.IFNA(INDEX('I.Supplementary 2017-18'!H$8:H$35,MATCH($B16,'I.Supplementary 2017-18'!$B$8:$B$35,0)),INDEX('I.KI 2017-18'!H$9:H$393,MATCH($B16,'I.KI 2017-18'!$B$9:$B$393,0))))),"")</f>
        <v>2.5011344058168601</v>
      </c>
      <c r="AT16" s="149"/>
      <c r="AU16" s="156">
        <f>_xlfn.IFNA(_xlfn.IFNA(INDEX('I.Supplementary 2018-19'!P$8:P$157,MATCH($B16,'I.Supplementary 2018-19'!$B$8:$B$157,0)),INDEX('I.KI 2018-19'!P$9:P$393,MATCH($B16,'I.KI 2018-19'!$B$9:$B$393,0))),"")</f>
        <v>0</v>
      </c>
      <c r="AV16" s="193">
        <f>_xlfn.IFNA(_xlfn.IFNA(INDEX('I.Supplementary 2018-19'!Q$8:Q$157,MATCH($B16,'I.Supplementary 2018-19'!$B$8:$B$157,0)),INDEX('I.KI 2018-19'!Q$9:Q$393,MATCH($B16,'I.KI 2018-19'!$B$9:$B$393,0))),"")</f>
        <v>0.20410003098689114</v>
      </c>
      <c r="AW16" s="193">
        <f>_xlfn.IFNA(_xlfn.IFNA(INDEX('I.Supplementary 2018-19'!R$8:R$157,MATCH($B16,'I.Supplementary 2018-19'!$B$8:$B$157,0)),INDEX('I.KI 2018-19'!R$9:R$393,MATCH($B16,'I.KI 2018-19'!$B$9:$B$393,0))),"")</f>
        <v>0</v>
      </c>
      <c r="AX16" s="193">
        <f>_xlfn.IFNA(_xlfn.IFNA(INDEX('I.Supplementary 2018-19'!S$8:S$157,MATCH($B16,'I.Supplementary 2018-19'!$B$8:$B$157,0)),INDEX('I.KI 2018-19'!S$9:S$393,MATCH($B16,'I.KI 2018-19'!$B$9:$B$393,0))),"")</f>
        <v>0</v>
      </c>
      <c r="AY16" s="157">
        <f>_xlfn.IFNA(_xlfn.IFNA(INDEX('I.Supplementary 2018-19'!T$8:T$157,MATCH($B16,'I.Supplementary 2018-19'!$B$8:$B$157,0)),INDEX('I.KI 2018-19'!T$9:T$393,MATCH($B16,'I.KI 2018-19'!$B$9:$B$393,0))),"")</f>
        <v>0</v>
      </c>
      <c r="AZ16" s="156">
        <f>_xlfn.IFNA(_xlfn.IFNA(INDEX('I.Supplementary 2018-19'!U$8:U$157,MATCH($B16,'I.Supplementary 2018-19'!$B$8:$B$157,0)),INDEX('I.KI 2018-19'!U$9:U$393,MATCH($B16,'I.KI 2018-19'!$B$9:$B$393,0))),"")</f>
        <v>0</v>
      </c>
      <c r="BA16" s="193">
        <f>_xlfn.IFNA(_xlfn.IFNA(INDEX('I.Supplementary 2018-19'!V$8:V$157,MATCH($B16,'I.Supplementary 2018-19'!$B$8:$B$157,0)),INDEX('I.KI 2018-19'!V$9:V$393,MATCH($B16,'I.KI 2018-19'!$B$9:$B$393,0))),"")</f>
        <v>2.0572635574732181</v>
      </c>
      <c r="BB16" s="193">
        <f>_xlfn.IFNA(_xlfn.IFNA(INDEX('I.Supplementary 2018-19'!W$8:W$157,MATCH($B16,'I.Supplementary 2018-19'!$B$8:$B$157,0)),INDEX('I.KI 2018-19'!W$9:W$393,MATCH($B16,'I.KI 2018-19'!$B$9:$B$393,0))),"")</f>
        <v>0</v>
      </c>
      <c r="BC16" s="193">
        <f>_xlfn.IFNA(_xlfn.IFNA(INDEX('I.Supplementary 2018-19'!X$8:X$157,MATCH($B16,'I.Supplementary 2018-19'!$B$8:$B$157,0)),INDEX('I.KI 2018-19'!X$9:X$393,MATCH($B16,'I.KI 2018-19'!$B$9:$B$393,0))),"")</f>
        <v>0</v>
      </c>
      <c r="BD16" s="157">
        <f>_xlfn.IFNA(_xlfn.IFNA(INDEX('I.Supplementary 2018-19'!Y$8:Y$157,MATCH($B16,'I.Supplementary 2018-19'!$B$8:$B$157,0)),INDEX('I.KI 2018-19'!Y$9:Y$393,MATCH($B16,'I.KI 2018-19'!$B$9:$B$393,0))),"")</f>
        <v>0</v>
      </c>
      <c r="BE16" s="156">
        <f>_xlfn.IFNA(_xlfn.IFNA(INDEX('I.Supplementary 2018-19'!Z$8:Z$157,MATCH($B16,'I.Supplementary 2018-19'!$B$8:$B$157,0)),INDEX('I.KI 2018-19'!Z$9:Z$393,MATCH($B16,'I.KI 2018-19'!$B$9:$B$393,0))),"")</f>
        <v>0</v>
      </c>
      <c r="BF16" s="193">
        <f>_xlfn.IFNA(_xlfn.IFNA(INDEX('I.Supplementary 2018-19'!AA$8:AA$157,MATCH($B16,'I.Supplementary 2018-19'!$B$8:$B$157,0)),INDEX('I.KI 2018-19'!AA$9:AA$393,MATCH($B16,'I.KI 2018-19'!$B$9:$B$393,0))),"")</f>
        <v>2.2613635884601093</v>
      </c>
      <c r="BG16" s="193">
        <f>_xlfn.IFNA(_xlfn.IFNA(INDEX('I.Supplementary 2018-19'!AB$8:AB$157,MATCH($B16,'I.Supplementary 2018-19'!$B$8:$B$157,0)),INDEX('I.KI 2018-19'!AB$9:AB$393,MATCH($B16,'I.KI 2018-19'!$B$9:$B$393,0))),"")</f>
        <v>0</v>
      </c>
      <c r="BH16" s="193">
        <f>_xlfn.IFNA(_xlfn.IFNA(INDEX('I.Supplementary 2018-19'!AC$8:AC$157,MATCH($B16,'I.Supplementary 2018-19'!$B$8:$B$157,0)),INDEX('I.KI 2018-19'!AC$9:AC$393,MATCH($B16,'I.KI 2018-19'!$B$9:$B$393,0))),"")</f>
        <v>0</v>
      </c>
      <c r="BI16" s="157">
        <f>_xlfn.IFNA(_xlfn.IFNA(INDEX('I.Supplementary 2018-19'!AD$8:AD$157,MATCH($B16,'I.Supplementary 2018-19'!$B$8:$B$157,0)),INDEX('I.KI 2018-19'!AD$9:AD$393,MATCH($B16,'I.KI 2018-19'!$B$9:$B$393,0))),"")</f>
        <v>0</v>
      </c>
      <c r="BJ16" s="149"/>
      <c r="BK16" s="156">
        <f>_xlfn.IFNA(IF($B16=$B$381,0,IF($B16=$B$382,0,_xlfn.IFNA(INDEX('I.Supplementary 2018-19'!I$8:I$157,MATCH($B16,'I.Supplementary 2018-19'!$B$8:$B$157,0)),INDEX('I.KI 2018-19'!I$9:I$393,MATCH($B16,'I.KI 2018-19'!$B$9:$B$393,0))))),"")</f>
        <v>0.20410003098689114</v>
      </c>
      <c r="BL16" s="149">
        <f>_xlfn.IFNA(IF($B16=$B$381,0,IF($B16=$B$382,0,_xlfn.IFNA(INDEX('I.Supplementary 2018-19'!J$8:J$157,MATCH($B16,'I.Supplementary 2018-19'!$B$8:$B$157,0)),INDEX('I.KI 2018-19'!J$9:J$393,MATCH($B16,'I.KI 2018-19'!$B$9:$B$393,0))))),"")</f>
        <v>2.0572635574732181</v>
      </c>
      <c r="BM16" s="157">
        <f>_xlfn.IFNA(IF($B16=$B$381,0,IF($B16=$B$382,0,_xlfn.IFNA(INDEX('I.Supplementary 2018-19'!H$8:H$157,MATCH($B16,'I.Supplementary 2018-19'!$B$8:$B$157,0)),INDEX('I.KI 2018-19'!H$9:H$393,MATCH($B16,'I.KI 2018-19'!$B$9:$B$393,0))))),"")</f>
        <v>2.2613635884601093</v>
      </c>
    </row>
    <row r="17" spans="2:65">
      <c r="B17" s="121" t="str">
        <f>'Calculations for 2021-22'!B17</f>
        <v>E5030</v>
      </c>
      <c r="C17" s="160" t="str">
        <f>'Calculations for 2021-22'!D17</f>
        <v>E5030</v>
      </c>
      <c r="D17" t="str">
        <f>'Calculations for 2021-22'!E17</f>
        <v>OLB</v>
      </c>
      <c r="E17" t="str">
        <f>'Calculations for 2021-22'!F17</f>
        <v>P1915</v>
      </c>
      <c r="F17" s="120" t="str">
        <f>'Calculations for 2021-22'!H17</f>
        <v>Barking and Dagenham</v>
      </c>
      <c r="G17" s="156">
        <f>_xlfn.IFNA(INDEX('I.KI 2016-17'!M$8:M$391,MATCH($B17,'I.KI 2016-17'!$B$8:$B$391,0)),"")</f>
        <v>31.736350442620001</v>
      </c>
      <c r="H17" s="149">
        <f>_xlfn.IFNA(INDEX('I.KI 2016-17'!N$8:N$391,MATCH($B17,'I.KI 2016-17'!$B$8:$B$391,0)),"")</f>
        <v>4.9529832443409996</v>
      </c>
      <c r="I17" s="149">
        <f>_xlfn.IFNA(INDEX('I.KI 2016-17'!O$8:O$391,MATCH($B17,'I.KI 2016-17'!$B$8:$B$391,0)),"")</f>
        <v>0</v>
      </c>
      <c r="J17" s="149">
        <f>_xlfn.IFNA(INDEX('I.KI 2016-17'!P$8:P$391,MATCH($B17,'I.KI 2016-17'!$B$8:$B$391,0)),"")</f>
        <v>0</v>
      </c>
      <c r="K17" s="157">
        <f>_xlfn.IFNA(INDEX('I.KI 2016-17'!Q$8:Q$391,MATCH($B17,'I.KI 2016-17'!$B$8:$B$391,0)),"")</f>
        <v>0</v>
      </c>
      <c r="L17" s="156">
        <f>_xlfn.IFNA(INDEX('I.KI 2016-17'!R$8:R$391,MATCH($B17,'I.KI 2016-17'!$B$8:$B$391,0)),"")</f>
        <v>43.944500944130006</v>
      </c>
      <c r="M17" s="193">
        <f>_xlfn.IFNA(INDEX('I.KI 2016-17'!S$8:S$391,MATCH($B17,'I.KI 2016-17'!$B$8:$B$391,0)),"")</f>
        <v>8.8605137219580001</v>
      </c>
      <c r="N17" s="193">
        <f>_xlfn.IFNA(INDEX('I.KI 2016-17'!T$8:T$391,MATCH($B17,'I.KI 2016-17'!$B$8:$B$391,0)),"")</f>
        <v>0</v>
      </c>
      <c r="O17" s="193">
        <f>_xlfn.IFNA(INDEX('I.KI 2016-17'!U$8:U$391,MATCH($B17,'I.KI 2016-17'!$B$8:$B$391,0)),"")</f>
        <v>0</v>
      </c>
      <c r="P17" s="157">
        <f>_xlfn.IFNA(INDEX('I.KI 2016-17'!V$8:V$391,MATCH($B17,'I.KI 2016-17'!$B$8:$B$391,0)),"")</f>
        <v>0</v>
      </c>
      <c r="Q17" s="156">
        <f>_xlfn.IFNA(INDEX('I.KI 2016-17'!W$8:W$391,MATCH($B17,'I.KI 2016-17'!$B$8:$B$391,0)),"")</f>
        <v>75.680851386750007</v>
      </c>
      <c r="R17" s="193">
        <f>_xlfn.IFNA(INDEX('I.KI 2016-17'!X$8:X$391,MATCH($B17,'I.KI 2016-17'!$B$8:$B$391,0)),"")</f>
        <v>13.813496966298999</v>
      </c>
      <c r="S17" s="193">
        <f>_xlfn.IFNA(INDEX('I.KI 2016-17'!Y$8:Y$391,MATCH($B17,'I.KI 2016-17'!$B$8:$B$391,0)),"")</f>
        <v>0</v>
      </c>
      <c r="T17" s="193">
        <f>_xlfn.IFNA(INDEX('I.KI 2016-17'!Z$8:Z$391,MATCH($B17,'I.KI 2016-17'!$B$8:$B$391,0)),"")</f>
        <v>0</v>
      </c>
      <c r="U17" s="157">
        <f>_xlfn.IFNA(INDEX('I.KI 2016-17'!AA$8:AA$391,MATCH($B17,'I.KI 2016-17'!$B$8:$B$391,0)),"")</f>
        <v>0</v>
      </c>
      <c r="V17" s="149"/>
      <c r="W17" s="154">
        <f>_xlfn.IFNA(INDEX('I.KI 2016-17'!$H$8:$H$391,MATCH(B17,'I.KI 2016-17'!$B$8:$B$391,0)),"")</f>
        <v>36.689333686961</v>
      </c>
      <c r="X17" s="153">
        <f>_xlfn.IFNA(INDEX('I.KI 2016-17'!$I$8:$I$391,MATCH(B17,'I.KI 2016-17'!$B$8:$B$391,0)),"")</f>
        <v>52.805014666087999</v>
      </c>
      <c r="Y17" s="155">
        <f>_xlfn.IFNA(INDEX('I.KI 2016-17'!$G$8:$G$391,MATCH(B17,'I.KI 2016-17'!$B$8:$B$391,0)),"")</f>
        <v>89.494348353048991</v>
      </c>
      <c r="Z17" s="149"/>
      <c r="AA17" s="156">
        <f>_xlfn.IFNA(IF($B17=$B$382,0,_xlfn.IFNA(INDEX('I.Supplementary 2017-18'!N$8:N$35,MATCH($B17,'I.Supplementary 2017-18'!$B$8:$B$35,0)),INDEX('I.KI 2017-18'!N$9:N$393,MATCH($B17,'I.KI 2017-18'!$B$9:$B$393,0)))),"")</f>
        <v>25.277456115676404</v>
      </c>
      <c r="AB17" s="193">
        <f>_xlfn.IFNA(IF($B17=$B$382,0,_xlfn.IFNA(INDEX('I.Supplementary 2017-18'!O$8:O$35,MATCH($B17,'I.Supplementary 2017-18'!$B$8:$B$35,0)),INDEX('I.KI 2017-18'!O$9:O$393,MATCH($B17,'I.KI 2017-18'!$B$9:$B$393,0)))),"")</f>
        <v>3.48257925120306</v>
      </c>
      <c r="AC17" s="193">
        <f>_xlfn.IFNA(IF($B17=$B$382,0,_xlfn.IFNA(INDEX('I.Supplementary 2017-18'!P$8:P$35,MATCH($B17,'I.Supplementary 2017-18'!$B$8:$B$35,0)),INDEX('I.KI 2017-18'!P$9:P$393,MATCH($B17,'I.KI 2017-18'!$B$9:$B$393,0)))),"")</f>
        <v>0</v>
      </c>
      <c r="AD17" s="193">
        <f>_xlfn.IFNA(IF($B17=$B$382,0,_xlfn.IFNA(INDEX('I.Supplementary 2017-18'!Q$8:Q$35,MATCH($B17,'I.Supplementary 2017-18'!$B$8:$B$35,0)),INDEX('I.KI 2017-18'!Q$9:Q$393,MATCH($B17,'I.KI 2017-18'!$B$9:$B$393,0)))),"")</f>
        <v>0</v>
      </c>
      <c r="AE17" s="157">
        <f>_xlfn.IFNA(IF($B17=$B$382,0,_xlfn.IFNA(INDEX('I.Supplementary 2017-18'!R$8:R$35,MATCH($B17,'I.Supplementary 2017-18'!$B$8:$B$35,0)),INDEX('I.KI 2017-18'!R$9:R$393,MATCH($B17,'I.KI 2017-18'!$B$9:$B$393,0)))),"")</f>
        <v>0</v>
      </c>
      <c r="AF17" s="156">
        <f>_xlfn.IFNA(IF($B17=$B$382,0,_xlfn.IFNA(INDEX('I.Supplementary 2017-18'!S$8:S$35,MATCH($B17,'I.Supplementary 2017-18'!$B$8:$B$35,0)),INDEX('I.KI 2017-18'!S$9:S$393,MATCH($B17,'I.KI 2017-18'!$B$9:$B$393,0)))),"")</f>
        <v>44.841672958782887</v>
      </c>
      <c r="AG17" s="193">
        <f>_xlfn.IFNA(IF($B17=$B$382,0,_xlfn.IFNA(INDEX('I.Supplementary 2017-18'!T$8:T$35,MATCH($B17,'I.Supplementary 2017-18'!$B$8:$B$35,0)),INDEX('I.KI 2017-18'!T$9:T$393,MATCH($B17,'I.KI 2017-18'!$B$9:$B$393,0)))),"")</f>
        <v>9.0414101885465108</v>
      </c>
      <c r="AH17" s="193">
        <f>_xlfn.IFNA(IF($B17=$B$382,0,_xlfn.IFNA(INDEX('I.Supplementary 2017-18'!U$8:U$35,MATCH($B17,'I.Supplementary 2017-18'!$B$8:$B$35,0)),INDEX('I.KI 2017-18'!U$9:U$393,MATCH($B17,'I.KI 2017-18'!$B$9:$B$393,0)))),"")</f>
        <v>0</v>
      </c>
      <c r="AI17" s="193">
        <f>_xlfn.IFNA(IF($B17=$B$382,0,_xlfn.IFNA(INDEX('I.Supplementary 2017-18'!V$8:V$35,MATCH($B17,'I.Supplementary 2017-18'!$B$8:$B$35,0)),INDEX('I.KI 2017-18'!V$9:V$393,MATCH($B17,'I.KI 2017-18'!$B$9:$B$393,0)))),"")</f>
        <v>0</v>
      </c>
      <c r="AJ17" s="157">
        <f>_xlfn.IFNA(IF($B17=$B$382,0,_xlfn.IFNA(INDEX('I.Supplementary 2017-18'!W$8:W$35,MATCH($B17,'I.Supplementary 2017-18'!$B$8:$B$35,0)),INDEX('I.KI 2017-18'!W$9:W$393,MATCH($B17,'I.KI 2017-18'!$B$9:$B$393,0)))),"")</f>
        <v>0</v>
      </c>
      <c r="AK17" s="156">
        <f>_xlfn.IFNA(IF($B17=$B$382,0,_xlfn.IFNA(INDEX('I.Supplementary 2017-18'!X$8:X$35,MATCH($B17,'I.Supplementary 2017-18'!$B$8:$B$35,0)),INDEX('I.KI 2017-18'!X$9:X$393,MATCH($B17,'I.KI 2017-18'!$B$9:$B$393,0)))),"")</f>
        <v>70.119129074459295</v>
      </c>
      <c r="AL17" s="193">
        <f>_xlfn.IFNA(IF($B17=$B$382,0,_xlfn.IFNA(INDEX('I.Supplementary 2017-18'!Y$8:Y$35,MATCH($B17,'I.Supplementary 2017-18'!$B$8:$B$35,0)),INDEX('I.KI 2017-18'!Y$9:Y$393,MATCH($B17,'I.KI 2017-18'!$B$9:$B$393,0)))),"")</f>
        <v>12.52398943974957</v>
      </c>
      <c r="AM17" s="193">
        <f>_xlfn.IFNA(IF($B17=$B$382,0,_xlfn.IFNA(INDEX('I.Supplementary 2017-18'!Z$8:Z$35,MATCH($B17,'I.Supplementary 2017-18'!$B$8:$B$35,0)),INDEX('I.KI 2017-18'!Z$9:Z$393,MATCH($B17,'I.KI 2017-18'!$B$9:$B$393,0)))),"")</f>
        <v>0</v>
      </c>
      <c r="AN17" s="193">
        <f>_xlfn.IFNA(IF($B17=$B$382,0,_xlfn.IFNA(INDEX('I.Supplementary 2017-18'!AA$8:AA$35,MATCH($B17,'I.Supplementary 2017-18'!$B$8:$B$35,0)),INDEX('I.KI 2017-18'!AA$9:AA$393,MATCH($B17,'I.KI 2017-18'!$B$9:$B$393,0)))),"")</f>
        <v>0</v>
      </c>
      <c r="AO17" s="157">
        <f>_xlfn.IFNA(IF($B17=$B$382,0,_xlfn.IFNA(INDEX('I.Supplementary 2017-18'!AB$8:AB$35,MATCH($B17,'I.Supplementary 2017-18'!$B$8:$B$35,0)),INDEX('I.KI 2017-18'!AB$9:AB$393,MATCH($B17,'I.KI 2017-18'!$B$9:$B$393,0)))),"")</f>
        <v>0</v>
      </c>
      <c r="AP17" s="149"/>
      <c r="AQ17" s="156">
        <f>_xlfn.IFNA(IF($B17=$B$381,0,IF($B17=$B$382,0,_xlfn.IFNA(INDEX('I.Supplementary 2017-18'!I$8:I$35,MATCH($B17,'I.Supplementary 2017-18'!$B$8:$B$35,0)),INDEX('I.KI 2017-18'!I$9:I$393,MATCH($B17,'I.KI 2017-18'!$B$9:$B$393,0))))),"")</f>
        <v>28.760035366879464</v>
      </c>
      <c r="AR17" s="149">
        <f>_xlfn.IFNA(IF($B17=$B$381,0,IF($B17=$B$382,0,_xlfn.IFNA(INDEX('I.Supplementary 2017-18'!J$8:J$35,MATCH($B17,'I.Supplementary 2017-18'!$B$8:$B$35,0)),INDEX('I.KI 2017-18'!J$9:J$393,MATCH($B17,'I.KI 2017-18'!$B$9:$B$393,0))))),"")</f>
        <v>53.883083147329394</v>
      </c>
      <c r="AS17" s="157">
        <f>_xlfn.IFNA(IF($B17=$B$381,0,IF($B17=$B$382,0,_xlfn.IFNA(INDEX('I.Supplementary 2017-18'!H$8:H$35,MATCH($B17,'I.Supplementary 2017-18'!$B$8:$B$35,0)),INDEX('I.KI 2017-18'!H$9:H$393,MATCH($B17,'I.KI 2017-18'!$B$9:$B$393,0))))),"")</f>
        <v>82.643118514208851</v>
      </c>
      <c r="AT17" s="149"/>
      <c r="AU17" s="156">
        <f>_xlfn.IFNA(_xlfn.IFNA(INDEX('I.Supplementary 2018-19'!P$8:P$157,MATCH($B17,'I.Supplementary 2018-19'!$B$8:$B$157,0)),INDEX('I.KI 2018-19'!P$9:P$393,MATCH($B17,'I.KI 2018-19'!$B$9:$B$393,0))),"")</f>
        <v>20.77068906897626</v>
      </c>
      <c r="AV17" s="193">
        <f>_xlfn.IFNA(_xlfn.IFNA(INDEX('I.Supplementary 2018-19'!Q$8:Q$157,MATCH($B17,'I.Supplementary 2018-19'!$B$8:$B$157,0)),INDEX('I.KI 2018-19'!Q$9:Q$393,MATCH($B17,'I.KI 2018-19'!$B$9:$B$393,0))),"")</f>
        <v>2.5209184630406405</v>
      </c>
      <c r="AW17" s="193">
        <f>_xlfn.IFNA(_xlfn.IFNA(INDEX('I.Supplementary 2018-19'!R$8:R$157,MATCH($B17,'I.Supplementary 2018-19'!$B$8:$B$157,0)),INDEX('I.KI 2018-19'!R$9:R$393,MATCH($B17,'I.KI 2018-19'!$B$9:$B$393,0))),"")</f>
        <v>0</v>
      </c>
      <c r="AX17" s="193">
        <f>_xlfn.IFNA(_xlfn.IFNA(INDEX('I.Supplementary 2018-19'!S$8:S$157,MATCH($B17,'I.Supplementary 2018-19'!$B$8:$B$157,0)),INDEX('I.KI 2018-19'!S$9:S$393,MATCH($B17,'I.KI 2018-19'!$B$9:$B$393,0))),"")</f>
        <v>0</v>
      </c>
      <c r="AY17" s="157">
        <f>_xlfn.IFNA(_xlfn.IFNA(INDEX('I.Supplementary 2018-19'!T$8:T$157,MATCH($B17,'I.Supplementary 2018-19'!$B$8:$B$157,0)),INDEX('I.KI 2018-19'!T$9:T$393,MATCH($B17,'I.KI 2018-19'!$B$9:$B$393,0))),"")</f>
        <v>0</v>
      </c>
      <c r="AZ17" s="156">
        <f>_xlfn.IFNA(_xlfn.IFNA(INDEX('I.Supplementary 2018-19'!U$8:U$157,MATCH($B17,'I.Supplementary 2018-19'!$B$8:$B$157,0)),INDEX('I.KI 2018-19'!U$9:U$393,MATCH($B17,'I.KI 2018-19'!$B$9:$B$393,0))),"")</f>
        <v>46.188847682866495</v>
      </c>
      <c r="BA17" s="193">
        <f>_xlfn.IFNA(_xlfn.IFNA(INDEX('I.Supplementary 2018-19'!V$8:V$157,MATCH($B17,'I.Supplementary 2018-19'!$B$8:$B$157,0)),INDEX('I.KI 2018-19'!V$9:V$393,MATCH($B17,'I.KI 2018-19'!$B$9:$B$393,0))),"")</f>
        <v>9.3130405375586367</v>
      </c>
      <c r="BB17" s="193">
        <f>_xlfn.IFNA(_xlfn.IFNA(INDEX('I.Supplementary 2018-19'!W$8:W$157,MATCH($B17,'I.Supplementary 2018-19'!$B$8:$B$157,0)),INDEX('I.KI 2018-19'!W$9:W$393,MATCH($B17,'I.KI 2018-19'!$B$9:$B$393,0))),"")</f>
        <v>0</v>
      </c>
      <c r="BC17" s="193">
        <f>_xlfn.IFNA(_xlfn.IFNA(INDEX('I.Supplementary 2018-19'!X$8:X$157,MATCH($B17,'I.Supplementary 2018-19'!$B$8:$B$157,0)),INDEX('I.KI 2018-19'!X$9:X$393,MATCH($B17,'I.KI 2018-19'!$B$9:$B$393,0))),"")</f>
        <v>0</v>
      </c>
      <c r="BD17" s="157">
        <f>_xlfn.IFNA(_xlfn.IFNA(INDEX('I.Supplementary 2018-19'!Y$8:Y$157,MATCH($B17,'I.Supplementary 2018-19'!$B$8:$B$157,0)),INDEX('I.KI 2018-19'!Y$9:Y$393,MATCH($B17,'I.KI 2018-19'!$B$9:$B$393,0))),"")</f>
        <v>0</v>
      </c>
      <c r="BE17" s="156">
        <f>_xlfn.IFNA(_xlfn.IFNA(INDEX('I.Supplementary 2018-19'!Z$8:Z$157,MATCH($B17,'I.Supplementary 2018-19'!$B$8:$B$157,0)),INDEX('I.KI 2018-19'!Z$9:Z$393,MATCH($B17,'I.KI 2018-19'!$B$9:$B$393,0))),"")</f>
        <v>66.959536751842762</v>
      </c>
      <c r="BF17" s="193">
        <f>_xlfn.IFNA(_xlfn.IFNA(INDEX('I.Supplementary 2018-19'!AA$8:AA$157,MATCH($B17,'I.Supplementary 2018-19'!$B$8:$B$157,0)),INDEX('I.KI 2018-19'!AA$9:AA$393,MATCH($B17,'I.KI 2018-19'!$B$9:$B$393,0))),"")</f>
        <v>11.833959000599277</v>
      </c>
      <c r="BG17" s="193">
        <f>_xlfn.IFNA(_xlfn.IFNA(INDEX('I.Supplementary 2018-19'!AB$8:AB$157,MATCH($B17,'I.Supplementary 2018-19'!$B$8:$B$157,0)),INDEX('I.KI 2018-19'!AB$9:AB$393,MATCH($B17,'I.KI 2018-19'!$B$9:$B$393,0))),"")</f>
        <v>0</v>
      </c>
      <c r="BH17" s="193">
        <f>_xlfn.IFNA(_xlfn.IFNA(INDEX('I.Supplementary 2018-19'!AC$8:AC$157,MATCH($B17,'I.Supplementary 2018-19'!$B$8:$B$157,0)),INDEX('I.KI 2018-19'!AC$9:AC$393,MATCH($B17,'I.KI 2018-19'!$B$9:$B$393,0))),"")</f>
        <v>0</v>
      </c>
      <c r="BI17" s="157">
        <f>_xlfn.IFNA(_xlfn.IFNA(INDEX('I.Supplementary 2018-19'!AD$8:AD$157,MATCH($B17,'I.Supplementary 2018-19'!$B$8:$B$157,0)),INDEX('I.KI 2018-19'!AD$9:AD$393,MATCH($B17,'I.KI 2018-19'!$B$9:$B$393,0))),"")</f>
        <v>0</v>
      </c>
      <c r="BJ17" s="149"/>
      <c r="BK17" s="156">
        <f>_xlfn.IFNA(IF($B17=$B$381,0,IF($B17=$B$382,0,_xlfn.IFNA(INDEX('I.Supplementary 2018-19'!I$8:I$157,MATCH($B17,'I.Supplementary 2018-19'!$B$8:$B$157,0)),INDEX('I.KI 2018-19'!I$9:I$393,MATCH($B17,'I.KI 2018-19'!$B$9:$B$393,0))))),"")</f>
        <v>23.291607532016904</v>
      </c>
      <c r="BL17" s="149">
        <f>_xlfn.IFNA(IF($B17=$B$381,0,IF($B17=$B$382,0,_xlfn.IFNA(INDEX('I.Supplementary 2018-19'!J$8:J$157,MATCH($B17,'I.Supplementary 2018-19'!$B$8:$B$157,0)),INDEX('I.KI 2018-19'!J$9:J$393,MATCH($B17,'I.KI 2018-19'!$B$9:$B$393,0))))),"")</f>
        <v>55.50188822042513</v>
      </c>
      <c r="BM17" s="157">
        <f>_xlfn.IFNA(IF($B17=$B$381,0,IF($B17=$B$382,0,_xlfn.IFNA(INDEX('I.Supplementary 2018-19'!H$8:H$157,MATCH($B17,'I.Supplementary 2018-19'!$B$8:$B$157,0)),INDEX('I.KI 2018-19'!H$9:H$393,MATCH($B17,'I.KI 2018-19'!$B$9:$B$393,0))))),"")</f>
        <v>78.793495752442027</v>
      </c>
    </row>
    <row r="18" spans="2:65">
      <c r="B18" s="121" t="str">
        <f>'Calculations for 2021-22'!B18</f>
        <v>E5031</v>
      </c>
      <c r="C18" s="160" t="str">
        <f>'Calculations for 2021-22'!D18</f>
        <v>E5031</v>
      </c>
      <c r="D18" t="str">
        <f>'Calculations for 2021-22'!E18</f>
        <v>OLB</v>
      </c>
      <c r="E18" t="str">
        <f>'Calculations for 2021-22'!F18</f>
        <v>P1915</v>
      </c>
      <c r="F18" s="120" t="str">
        <f>'Calculations for 2021-22'!H18</f>
        <v>Barnet</v>
      </c>
      <c r="G18" s="156">
        <f>_xlfn.IFNA(INDEX('I.KI 2016-17'!M$8:M$391,MATCH($B18,'I.KI 2016-17'!$B$8:$B$391,0)),"")</f>
        <v>30.716309536871002</v>
      </c>
      <c r="H18" s="149">
        <f>_xlfn.IFNA(INDEX('I.KI 2016-17'!N$8:N$391,MATCH($B18,'I.KI 2016-17'!$B$8:$B$391,0)),"")</f>
        <v>6.1325249888110003</v>
      </c>
      <c r="I18" s="149">
        <f>_xlfn.IFNA(INDEX('I.KI 2016-17'!O$8:O$391,MATCH($B18,'I.KI 2016-17'!$B$8:$B$391,0)),"")</f>
        <v>0</v>
      </c>
      <c r="J18" s="149">
        <f>_xlfn.IFNA(INDEX('I.KI 2016-17'!P$8:P$391,MATCH($B18,'I.KI 2016-17'!$B$8:$B$391,0)),"")</f>
        <v>0</v>
      </c>
      <c r="K18" s="157">
        <f>_xlfn.IFNA(INDEX('I.KI 2016-17'!Q$8:Q$391,MATCH($B18,'I.KI 2016-17'!$B$8:$B$391,0)),"")</f>
        <v>0</v>
      </c>
      <c r="L18" s="156">
        <f>_xlfn.IFNA(INDEX('I.KI 2016-17'!R$8:R$391,MATCH($B18,'I.KI 2016-17'!$B$8:$B$391,0)),"")</f>
        <v>41.12878363275</v>
      </c>
      <c r="M18" s="193">
        <f>_xlfn.IFNA(INDEX('I.KI 2016-17'!S$8:S$391,MATCH($B18,'I.KI 2016-17'!$B$8:$B$391,0)),"")</f>
        <v>12.62071646421</v>
      </c>
      <c r="N18" s="193">
        <f>_xlfn.IFNA(INDEX('I.KI 2016-17'!T$8:T$391,MATCH($B18,'I.KI 2016-17'!$B$8:$B$391,0)),"")</f>
        <v>0</v>
      </c>
      <c r="O18" s="193">
        <f>_xlfn.IFNA(INDEX('I.KI 2016-17'!U$8:U$391,MATCH($B18,'I.KI 2016-17'!$B$8:$B$391,0)),"")</f>
        <v>0</v>
      </c>
      <c r="P18" s="157">
        <f>_xlfn.IFNA(INDEX('I.KI 2016-17'!V$8:V$391,MATCH($B18,'I.KI 2016-17'!$B$8:$B$391,0)),"")</f>
        <v>0</v>
      </c>
      <c r="Q18" s="156">
        <f>_xlfn.IFNA(INDEX('I.KI 2016-17'!W$8:W$391,MATCH($B18,'I.KI 2016-17'!$B$8:$B$391,0)),"")</f>
        <v>71.845093169621009</v>
      </c>
      <c r="R18" s="193">
        <f>_xlfn.IFNA(INDEX('I.KI 2016-17'!X$8:X$391,MATCH($B18,'I.KI 2016-17'!$B$8:$B$391,0)),"")</f>
        <v>18.753241453021001</v>
      </c>
      <c r="S18" s="193">
        <f>_xlfn.IFNA(INDEX('I.KI 2016-17'!Y$8:Y$391,MATCH($B18,'I.KI 2016-17'!$B$8:$B$391,0)),"")</f>
        <v>0</v>
      </c>
      <c r="T18" s="193">
        <f>_xlfn.IFNA(INDEX('I.KI 2016-17'!Z$8:Z$391,MATCH($B18,'I.KI 2016-17'!$B$8:$B$391,0)),"")</f>
        <v>0</v>
      </c>
      <c r="U18" s="157">
        <f>_xlfn.IFNA(INDEX('I.KI 2016-17'!AA$8:AA$391,MATCH($B18,'I.KI 2016-17'!$B$8:$B$391,0)),"")</f>
        <v>0</v>
      </c>
      <c r="V18" s="149"/>
      <c r="W18" s="154">
        <f>_xlfn.IFNA(INDEX('I.KI 2016-17'!$H$8:$H$391,MATCH(B18,'I.KI 2016-17'!$B$8:$B$391,0)),"")</f>
        <v>36.848834525682001</v>
      </c>
      <c r="X18" s="153">
        <f>_xlfn.IFNA(INDEX('I.KI 2016-17'!$I$8:$I$391,MATCH(B18,'I.KI 2016-17'!$B$8:$B$391,0)),"")</f>
        <v>53.749500096959991</v>
      </c>
      <c r="Y18" s="155">
        <f>_xlfn.IFNA(INDEX('I.KI 2016-17'!$G$8:$G$391,MATCH(B18,'I.KI 2016-17'!$B$8:$B$391,0)),"")</f>
        <v>90.598334622642</v>
      </c>
      <c r="Z18" s="149"/>
      <c r="AA18" s="156">
        <f>_xlfn.IFNA(IF($B18=$B$382,0,_xlfn.IFNA(INDEX('I.Supplementary 2017-18'!N$8:N$35,MATCH($B18,'I.Supplementary 2017-18'!$B$8:$B$35,0)),INDEX('I.KI 2017-18'!N$9:N$393,MATCH($B18,'I.KI 2017-18'!$B$9:$B$393,0)))),"")</f>
        <v>21.03296742207533</v>
      </c>
      <c r="AB18" s="193">
        <f>_xlfn.IFNA(IF($B18=$B$382,0,_xlfn.IFNA(INDEX('I.Supplementary 2017-18'!O$8:O$35,MATCH($B18,'I.Supplementary 2017-18'!$B$8:$B$35,0)),INDEX('I.KI 2017-18'!O$9:O$393,MATCH($B18,'I.KI 2017-18'!$B$9:$B$393,0)))),"")</f>
        <v>2.3800289166066197</v>
      </c>
      <c r="AC18" s="193">
        <f>_xlfn.IFNA(IF($B18=$B$382,0,_xlfn.IFNA(INDEX('I.Supplementary 2017-18'!P$8:P$35,MATCH($B18,'I.Supplementary 2017-18'!$B$8:$B$35,0)),INDEX('I.KI 2017-18'!P$9:P$393,MATCH($B18,'I.KI 2017-18'!$B$9:$B$393,0)))),"")</f>
        <v>0</v>
      </c>
      <c r="AD18" s="193">
        <f>_xlfn.IFNA(IF($B18=$B$382,0,_xlfn.IFNA(INDEX('I.Supplementary 2017-18'!Q$8:Q$35,MATCH($B18,'I.Supplementary 2017-18'!$B$8:$B$35,0)),INDEX('I.KI 2017-18'!Q$9:Q$393,MATCH($B18,'I.KI 2017-18'!$B$9:$B$393,0)))),"")</f>
        <v>0</v>
      </c>
      <c r="AE18" s="157">
        <f>_xlfn.IFNA(IF($B18=$B$382,0,_xlfn.IFNA(INDEX('I.Supplementary 2017-18'!R$8:R$35,MATCH($B18,'I.Supplementary 2017-18'!$B$8:$B$35,0)),INDEX('I.KI 2017-18'!R$9:R$393,MATCH($B18,'I.KI 2017-18'!$B$9:$B$393,0)))),"")</f>
        <v>0</v>
      </c>
      <c r="AF18" s="156">
        <f>_xlfn.IFNA(IF($B18=$B$382,0,_xlfn.IFNA(INDEX('I.Supplementary 2017-18'!S$8:S$35,MATCH($B18,'I.Supplementary 2017-18'!$B$8:$B$35,0)),INDEX('I.KI 2017-18'!S$9:S$393,MATCH($B18,'I.KI 2017-18'!$B$9:$B$393,0)))),"")</f>
        <v>41.968469893356989</v>
      </c>
      <c r="AG18" s="193">
        <f>_xlfn.IFNA(IF($B18=$B$382,0,_xlfn.IFNA(INDEX('I.Supplementary 2017-18'!T$8:T$35,MATCH($B18,'I.Supplementary 2017-18'!$B$8:$B$35,0)),INDEX('I.KI 2017-18'!T$9:T$393,MATCH($B18,'I.KI 2017-18'!$B$9:$B$393,0)))),"")</f>
        <v>12.87838132268578</v>
      </c>
      <c r="AH18" s="193">
        <f>_xlfn.IFNA(IF($B18=$B$382,0,_xlfn.IFNA(INDEX('I.Supplementary 2017-18'!U$8:U$35,MATCH($B18,'I.Supplementary 2017-18'!$B$8:$B$35,0)),INDEX('I.KI 2017-18'!U$9:U$393,MATCH($B18,'I.KI 2017-18'!$B$9:$B$393,0)))),"")</f>
        <v>0</v>
      </c>
      <c r="AI18" s="193">
        <f>_xlfn.IFNA(IF($B18=$B$382,0,_xlfn.IFNA(INDEX('I.Supplementary 2017-18'!V$8:V$35,MATCH($B18,'I.Supplementary 2017-18'!$B$8:$B$35,0)),INDEX('I.KI 2017-18'!V$9:V$393,MATCH($B18,'I.KI 2017-18'!$B$9:$B$393,0)))),"")</f>
        <v>0</v>
      </c>
      <c r="AJ18" s="157">
        <f>_xlfn.IFNA(IF($B18=$B$382,0,_xlfn.IFNA(INDEX('I.Supplementary 2017-18'!W$8:W$35,MATCH($B18,'I.Supplementary 2017-18'!$B$8:$B$35,0)),INDEX('I.KI 2017-18'!W$9:W$393,MATCH($B18,'I.KI 2017-18'!$B$9:$B$393,0)))),"")</f>
        <v>0</v>
      </c>
      <c r="AK18" s="156">
        <f>_xlfn.IFNA(IF($B18=$B$382,0,_xlfn.IFNA(INDEX('I.Supplementary 2017-18'!X$8:X$35,MATCH($B18,'I.Supplementary 2017-18'!$B$8:$B$35,0)),INDEX('I.KI 2017-18'!X$9:X$393,MATCH($B18,'I.KI 2017-18'!$B$9:$B$393,0)))),"")</f>
        <v>63.00143731543232</v>
      </c>
      <c r="AL18" s="193">
        <f>_xlfn.IFNA(IF($B18=$B$382,0,_xlfn.IFNA(INDEX('I.Supplementary 2017-18'!Y$8:Y$35,MATCH($B18,'I.Supplementary 2017-18'!$B$8:$B$35,0)),INDEX('I.KI 2017-18'!Y$9:Y$393,MATCH($B18,'I.KI 2017-18'!$B$9:$B$393,0)))),"")</f>
        <v>15.258410239292399</v>
      </c>
      <c r="AM18" s="193">
        <f>_xlfn.IFNA(IF($B18=$B$382,0,_xlfn.IFNA(INDEX('I.Supplementary 2017-18'!Z$8:Z$35,MATCH($B18,'I.Supplementary 2017-18'!$B$8:$B$35,0)),INDEX('I.KI 2017-18'!Z$9:Z$393,MATCH($B18,'I.KI 2017-18'!$B$9:$B$393,0)))),"")</f>
        <v>0</v>
      </c>
      <c r="AN18" s="193">
        <f>_xlfn.IFNA(IF($B18=$B$382,0,_xlfn.IFNA(INDEX('I.Supplementary 2017-18'!AA$8:AA$35,MATCH($B18,'I.Supplementary 2017-18'!$B$8:$B$35,0)),INDEX('I.KI 2017-18'!AA$9:AA$393,MATCH($B18,'I.KI 2017-18'!$B$9:$B$393,0)))),"")</f>
        <v>0</v>
      </c>
      <c r="AO18" s="157">
        <f>_xlfn.IFNA(IF($B18=$B$382,0,_xlfn.IFNA(INDEX('I.Supplementary 2017-18'!AB$8:AB$35,MATCH($B18,'I.Supplementary 2017-18'!$B$8:$B$35,0)),INDEX('I.KI 2017-18'!AB$9:AB$393,MATCH($B18,'I.KI 2017-18'!$B$9:$B$393,0)))),"")</f>
        <v>0</v>
      </c>
      <c r="AP18" s="149"/>
      <c r="AQ18" s="156">
        <f>_xlfn.IFNA(IF($B18=$B$381,0,IF($B18=$B$382,0,_xlfn.IFNA(INDEX('I.Supplementary 2017-18'!I$8:I$35,MATCH($B18,'I.Supplementary 2017-18'!$B$8:$B$35,0)),INDEX('I.KI 2017-18'!I$9:I$393,MATCH($B18,'I.KI 2017-18'!$B$9:$B$393,0))))),"")</f>
        <v>23.41299633868195</v>
      </c>
      <c r="AR18" s="149">
        <f>_xlfn.IFNA(IF($B18=$B$381,0,IF($B18=$B$382,0,_xlfn.IFNA(INDEX('I.Supplementary 2017-18'!J$8:J$35,MATCH($B18,'I.Supplementary 2017-18'!$B$8:$B$35,0)),INDEX('I.KI 2017-18'!J$9:J$393,MATCH($B18,'I.KI 2017-18'!$B$9:$B$393,0))))),"")</f>
        <v>54.846851216042765</v>
      </c>
      <c r="AS18" s="157">
        <f>_xlfn.IFNA(IF($B18=$B$381,0,IF($B18=$B$382,0,_xlfn.IFNA(INDEX('I.Supplementary 2017-18'!H$8:H$35,MATCH($B18,'I.Supplementary 2017-18'!$B$8:$B$35,0)),INDEX('I.KI 2017-18'!H$9:H$393,MATCH($B18,'I.KI 2017-18'!$B$9:$B$393,0))))),"")</f>
        <v>78.259847554724715</v>
      </c>
      <c r="AT18" s="149"/>
      <c r="AU18" s="156">
        <f>_xlfn.IFNA(_xlfn.IFNA(INDEX('I.Supplementary 2018-19'!P$8:P$157,MATCH($B18,'I.Supplementary 2018-19'!$B$8:$B$157,0)),INDEX('I.KI 2018-19'!P$9:P$393,MATCH($B18,'I.KI 2018-19'!$B$9:$B$393,0))),"")</f>
        <v>14.743764502444163</v>
      </c>
      <c r="AV18" s="193">
        <f>_xlfn.IFNA(_xlfn.IFNA(INDEX('I.Supplementary 2018-19'!Q$8:Q$157,MATCH($B18,'I.Supplementary 2018-19'!$B$8:$B$157,0)),INDEX('I.KI 2018-19'!Q$9:Q$393,MATCH($B18,'I.KI 2018-19'!$B$9:$B$393,0))),"")</f>
        <v>0.12101424373771995</v>
      </c>
      <c r="AW18" s="193">
        <f>_xlfn.IFNA(_xlfn.IFNA(INDEX('I.Supplementary 2018-19'!R$8:R$157,MATCH($B18,'I.Supplementary 2018-19'!$B$8:$B$157,0)),INDEX('I.KI 2018-19'!R$9:R$393,MATCH($B18,'I.KI 2018-19'!$B$9:$B$393,0))),"")</f>
        <v>0</v>
      </c>
      <c r="AX18" s="193">
        <f>_xlfn.IFNA(_xlfn.IFNA(INDEX('I.Supplementary 2018-19'!S$8:S$157,MATCH($B18,'I.Supplementary 2018-19'!$B$8:$B$157,0)),INDEX('I.KI 2018-19'!S$9:S$393,MATCH($B18,'I.KI 2018-19'!$B$9:$B$393,0))),"")</f>
        <v>0</v>
      </c>
      <c r="AY18" s="157">
        <f>_xlfn.IFNA(_xlfn.IFNA(INDEX('I.Supplementary 2018-19'!T$8:T$157,MATCH($B18,'I.Supplementary 2018-19'!$B$8:$B$157,0)),INDEX('I.KI 2018-19'!T$9:T$393,MATCH($B18,'I.KI 2018-19'!$B$9:$B$393,0))),"")</f>
        <v>0</v>
      </c>
      <c r="AZ18" s="156">
        <f>_xlfn.IFNA(_xlfn.IFNA(INDEX('I.Supplementary 2018-19'!U$8:U$157,MATCH($B18,'I.Supplementary 2018-19'!$B$8:$B$157,0)),INDEX('I.KI 2018-19'!U$9:U$393,MATCH($B18,'I.KI 2018-19'!$B$9:$B$393,0))),"")</f>
        <v>43.22932521204153</v>
      </c>
      <c r="BA18" s="193">
        <f>_xlfn.IFNA(_xlfn.IFNA(INDEX('I.Supplementary 2018-19'!V$8:V$157,MATCH($B18,'I.Supplementary 2018-19'!$B$8:$B$157,0)),INDEX('I.KI 2018-19'!V$9:V$393,MATCH($B18,'I.KI 2018-19'!$B$9:$B$393,0))),"")</f>
        <v>13.265285482594793</v>
      </c>
      <c r="BB18" s="193">
        <f>_xlfn.IFNA(_xlfn.IFNA(INDEX('I.Supplementary 2018-19'!W$8:W$157,MATCH($B18,'I.Supplementary 2018-19'!$B$8:$B$157,0)),INDEX('I.KI 2018-19'!W$9:W$393,MATCH($B18,'I.KI 2018-19'!$B$9:$B$393,0))),"")</f>
        <v>0</v>
      </c>
      <c r="BC18" s="193">
        <f>_xlfn.IFNA(_xlfn.IFNA(INDEX('I.Supplementary 2018-19'!X$8:X$157,MATCH($B18,'I.Supplementary 2018-19'!$B$8:$B$157,0)),INDEX('I.KI 2018-19'!X$9:X$393,MATCH($B18,'I.KI 2018-19'!$B$9:$B$393,0))),"")</f>
        <v>0</v>
      </c>
      <c r="BD18" s="157">
        <f>_xlfn.IFNA(_xlfn.IFNA(INDEX('I.Supplementary 2018-19'!Y$8:Y$157,MATCH($B18,'I.Supplementary 2018-19'!$B$8:$B$157,0)),INDEX('I.KI 2018-19'!Y$9:Y$393,MATCH($B18,'I.KI 2018-19'!$B$9:$B$393,0))),"")</f>
        <v>0</v>
      </c>
      <c r="BE18" s="156">
        <f>_xlfn.IFNA(_xlfn.IFNA(INDEX('I.Supplementary 2018-19'!Z$8:Z$157,MATCH($B18,'I.Supplementary 2018-19'!$B$8:$B$157,0)),INDEX('I.KI 2018-19'!Z$9:Z$393,MATCH($B18,'I.KI 2018-19'!$B$9:$B$393,0))),"")</f>
        <v>57.973089714485695</v>
      </c>
      <c r="BF18" s="193">
        <f>_xlfn.IFNA(_xlfn.IFNA(INDEX('I.Supplementary 2018-19'!AA$8:AA$157,MATCH($B18,'I.Supplementary 2018-19'!$B$8:$B$157,0)),INDEX('I.KI 2018-19'!AA$9:AA$393,MATCH($B18,'I.KI 2018-19'!$B$9:$B$393,0))),"")</f>
        <v>13.386299726332513</v>
      </c>
      <c r="BG18" s="193">
        <f>_xlfn.IFNA(_xlfn.IFNA(INDEX('I.Supplementary 2018-19'!AB$8:AB$157,MATCH($B18,'I.Supplementary 2018-19'!$B$8:$B$157,0)),INDEX('I.KI 2018-19'!AB$9:AB$393,MATCH($B18,'I.KI 2018-19'!$B$9:$B$393,0))),"")</f>
        <v>0</v>
      </c>
      <c r="BH18" s="193">
        <f>_xlfn.IFNA(_xlfn.IFNA(INDEX('I.Supplementary 2018-19'!AC$8:AC$157,MATCH($B18,'I.Supplementary 2018-19'!$B$8:$B$157,0)),INDEX('I.KI 2018-19'!AC$9:AC$393,MATCH($B18,'I.KI 2018-19'!$B$9:$B$393,0))),"")</f>
        <v>0</v>
      </c>
      <c r="BI18" s="157">
        <f>_xlfn.IFNA(_xlfn.IFNA(INDEX('I.Supplementary 2018-19'!AD$8:AD$157,MATCH($B18,'I.Supplementary 2018-19'!$B$8:$B$157,0)),INDEX('I.KI 2018-19'!AD$9:AD$393,MATCH($B18,'I.KI 2018-19'!$B$9:$B$393,0))),"")</f>
        <v>0</v>
      </c>
      <c r="BJ18" s="149"/>
      <c r="BK18" s="156">
        <f>_xlfn.IFNA(IF($B18=$B$381,0,IF($B18=$B$382,0,_xlfn.IFNA(INDEX('I.Supplementary 2018-19'!I$8:I$157,MATCH($B18,'I.Supplementary 2018-19'!$B$8:$B$157,0)),INDEX('I.KI 2018-19'!I$9:I$393,MATCH($B18,'I.KI 2018-19'!$B$9:$B$393,0))))),"")</f>
        <v>14.864778746181884</v>
      </c>
      <c r="BL18" s="149">
        <f>_xlfn.IFNA(IF($B18=$B$381,0,IF($B18=$B$382,0,_xlfn.IFNA(INDEX('I.Supplementary 2018-19'!J$8:J$157,MATCH($B18,'I.Supplementary 2018-19'!$B$8:$B$157,0)),INDEX('I.KI 2018-19'!J$9:J$393,MATCH($B18,'I.KI 2018-19'!$B$9:$B$393,0))))),"")</f>
        <v>56.494610694636322</v>
      </c>
      <c r="BM18" s="157">
        <f>_xlfn.IFNA(IF($B18=$B$381,0,IF($B18=$B$382,0,_xlfn.IFNA(INDEX('I.Supplementary 2018-19'!H$8:H$157,MATCH($B18,'I.Supplementary 2018-19'!$B$8:$B$157,0)),INDEX('I.KI 2018-19'!H$9:H$393,MATCH($B18,'I.KI 2018-19'!$B$9:$B$393,0))))),"")</f>
        <v>71.359389440818205</v>
      </c>
    </row>
    <row r="19" spans="2:65">
      <c r="B19" s="121" t="str">
        <f>'Calculations for 2021-22'!B19</f>
        <v>E4401</v>
      </c>
      <c r="C19" s="160" t="str">
        <f>'Calculations for 2021-22'!D19</f>
        <v>E4401</v>
      </c>
      <c r="D19" t="str">
        <f>'Calculations for 2021-22'!E19</f>
        <v>MD</v>
      </c>
      <c r="E19">
        <f>'Calculations for 2021-22'!F19</f>
        <v>0</v>
      </c>
      <c r="F19" s="120" t="str">
        <f>'Calculations for 2021-22'!H19</f>
        <v>Barnsley</v>
      </c>
      <c r="G19" s="156">
        <f>_xlfn.IFNA(INDEX('I.KI 2016-17'!M$8:M$391,MATCH($B19,'I.KI 2016-17'!$B$8:$B$391,0)),"")</f>
        <v>31.248477442455002</v>
      </c>
      <c r="H19" s="149">
        <f>_xlfn.IFNA(INDEX('I.KI 2016-17'!N$8:N$391,MATCH($B19,'I.KI 2016-17'!$B$8:$B$391,0)),"")</f>
        <v>3.3113714616350003</v>
      </c>
      <c r="I19" s="149">
        <f>_xlfn.IFNA(INDEX('I.KI 2016-17'!O$8:O$391,MATCH($B19,'I.KI 2016-17'!$B$8:$B$391,0)),"")</f>
        <v>0</v>
      </c>
      <c r="J19" s="149">
        <f>_xlfn.IFNA(INDEX('I.KI 2016-17'!P$8:P$391,MATCH($B19,'I.KI 2016-17'!$B$8:$B$391,0)),"")</f>
        <v>0</v>
      </c>
      <c r="K19" s="157">
        <f>_xlfn.IFNA(INDEX('I.KI 2016-17'!Q$8:Q$391,MATCH($B19,'I.KI 2016-17'!$B$8:$B$391,0)),"")</f>
        <v>0</v>
      </c>
      <c r="L19" s="156">
        <f>_xlfn.IFNA(INDEX('I.KI 2016-17'!R$8:R$391,MATCH($B19,'I.KI 2016-17'!$B$8:$B$391,0)),"")</f>
        <v>45.556238815025999</v>
      </c>
      <c r="M19" s="193">
        <f>_xlfn.IFNA(INDEX('I.KI 2016-17'!S$8:S$391,MATCH($B19,'I.KI 2016-17'!$B$8:$B$391,0)),"")</f>
        <v>6.5493949214230005</v>
      </c>
      <c r="N19" s="193">
        <f>_xlfn.IFNA(INDEX('I.KI 2016-17'!T$8:T$391,MATCH($B19,'I.KI 2016-17'!$B$8:$B$391,0)),"")</f>
        <v>0</v>
      </c>
      <c r="O19" s="193">
        <f>_xlfn.IFNA(INDEX('I.KI 2016-17'!U$8:U$391,MATCH($B19,'I.KI 2016-17'!$B$8:$B$391,0)),"")</f>
        <v>0</v>
      </c>
      <c r="P19" s="157">
        <f>_xlfn.IFNA(INDEX('I.KI 2016-17'!V$8:V$391,MATCH($B19,'I.KI 2016-17'!$B$8:$B$391,0)),"")</f>
        <v>0</v>
      </c>
      <c r="Q19" s="156">
        <f>_xlfn.IFNA(INDEX('I.KI 2016-17'!W$8:W$391,MATCH($B19,'I.KI 2016-17'!$B$8:$B$391,0)),"")</f>
        <v>76.804716257481005</v>
      </c>
      <c r="R19" s="193">
        <f>_xlfn.IFNA(INDEX('I.KI 2016-17'!X$8:X$391,MATCH($B19,'I.KI 2016-17'!$B$8:$B$391,0)),"")</f>
        <v>9.8607663830580012</v>
      </c>
      <c r="S19" s="193">
        <f>_xlfn.IFNA(INDEX('I.KI 2016-17'!Y$8:Y$391,MATCH($B19,'I.KI 2016-17'!$B$8:$B$391,0)),"")</f>
        <v>0</v>
      </c>
      <c r="T19" s="193">
        <f>_xlfn.IFNA(INDEX('I.KI 2016-17'!Z$8:Z$391,MATCH($B19,'I.KI 2016-17'!$B$8:$B$391,0)),"")</f>
        <v>0</v>
      </c>
      <c r="U19" s="157">
        <f>_xlfn.IFNA(INDEX('I.KI 2016-17'!AA$8:AA$391,MATCH($B19,'I.KI 2016-17'!$B$8:$B$391,0)),"")</f>
        <v>0</v>
      </c>
      <c r="V19" s="149"/>
      <c r="W19" s="154">
        <f>_xlfn.IFNA(INDEX('I.KI 2016-17'!$H$8:$H$391,MATCH(B19,'I.KI 2016-17'!$B$8:$B$391,0)),"")</f>
        <v>34.559848904090003</v>
      </c>
      <c r="X19" s="153">
        <f>_xlfn.IFNA(INDEX('I.KI 2016-17'!$I$8:$I$391,MATCH(B19,'I.KI 2016-17'!$B$8:$B$391,0)),"")</f>
        <v>52.105633736449001</v>
      </c>
      <c r="Y19" s="155">
        <f>_xlfn.IFNA(INDEX('I.KI 2016-17'!$G$8:$G$391,MATCH(B19,'I.KI 2016-17'!$B$8:$B$391,0)),"")</f>
        <v>86.665482640539011</v>
      </c>
      <c r="Z19" s="149"/>
      <c r="AA19" s="156">
        <f>_xlfn.IFNA(IF($B19=$B$382,0,_xlfn.IFNA(INDEX('I.Supplementary 2017-18'!N$8:N$35,MATCH($B19,'I.Supplementary 2017-18'!$B$8:$B$35,0)),INDEX('I.KI 2017-18'!N$9:N$393,MATCH($B19,'I.KI 2017-18'!$B$9:$B$393,0)))),"")</f>
        <v>23.255418020255238</v>
      </c>
      <c r="AB19" s="193">
        <f>_xlfn.IFNA(IF($B19=$B$382,0,_xlfn.IFNA(INDEX('I.Supplementary 2017-18'!O$8:O$35,MATCH($B19,'I.Supplementary 2017-18'!$B$8:$B$35,0)),INDEX('I.KI 2017-18'!O$9:O$393,MATCH($B19,'I.KI 2017-18'!$B$9:$B$393,0)))),"")</f>
        <v>2.0053555144876651</v>
      </c>
      <c r="AC19" s="193">
        <f>_xlfn.IFNA(IF($B19=$B$382,0,_xlfn.IFNA(INDEX('I.Supplementary 2017-18'!P$8:P$35,MATCH($B19,'I.Supplementary 2017-18'!$B$8:$B$35,0)),INDEX('I.KI 2017-18'!P$9:P$393,MATCH($B19,'I.KI 2017-18'!$B$9:$B$393,0)))),"")</f>
        <v>0</v>
      </c>
      <c r="AD19" s="193">
        <f>_xlfn.IFNA(IF($B19=$B$382,0,_xlfn.IFNA(INDEX('I.Supplementary 2017-18'!Q$8:Q$35,MATCH($B19,'I.Supplementary 2017-18'!$B$8:$B$35,0)),INDEX('I.KI 2017-18'!Q$9:Q$393,MATCH($B19,'I.KI 2017-18'!$B$9:$B$393,0)))),"")</f>
        <v>0</v>
      </c>
      <c r="AE19" s="157">
        <f>_xlfn.IFNA(IF($B19=$B$382,0,_xlfn.IFNA(INDEX('I.Supplementary 2017-18'!R$8:R$35,MATCH($B19,'I.Supplementary 2017-18'!$B$8:$B$35,0)),INDEX('I.KI 2017-18'!R$9:R$393,MATCH($B19,'I.KI 2017-18'!$B$9:$B$393,0)))),"")</f>
        <v>0</v>
      </c>
      <c r="AF19" s="156">
        <f>_xlfn.IFNA(IF($B19=$B$382,0,_xlfn.IFNA(INDEX('I.Supplementary 2017-18'!S$8:S$35,MATCH($B19,'I.Supplementary 2017-18'!$B$8:$B$35,0)),INDEX('I.KI 2017-18'!S$9:S$393,MATCH($B19,'I.KI 2017-18'!$B$9:$B$393,0)))),"")</f>
        <v>46.486316109785776</v>
      </c>
      <c r="AG19" s="193">
        <f>_xlfn.IFNA(IF($B19=$B$382,0,_xlfn.IFNA(INDEX('I.Supplementary 2017-18'!T$8:T$35,MATCH($B19,'I.Supplementary 2017-18'!$B$8:$B$35,0)),INDEX('I.KI 2017-18'!T$9:T$393,MATCH($B19,'I.KI 2017-18'!$B$9:$B$393,0)))),"")</f>
        <v>6.6831075296030527</v>
      </c>
      <c r="AH19" s="193">
        <f>_xlfn.IFNA(IF($B19=$B$382,0,_xlfn.IFNA(INDEX('I.Supplementary 2017-18'!U$8:U$35,MATCH($B19,'I.Supplementary 2017-18'!$B$8:$B$35,0)),INDEX('I.KI 2017-18'!U$9:U$393,MATCH($B19,'I.KI 2017-18'!$B$9:$B$393,0)))),"")</f>
        <v>0</v>
      </c>
      <c r="AI19" s="193">
        <f>_xlfn.IFNA(IF($B19=$B$382,0,_xlfn.IFNA(INDEX('I.Supplementary 2017-18'!V$8:V$35,MATCH($B19,'I.Supplementary 2017-18'!$B$8:$B$35,0)),INDEX('I.KI 2017-18'!V$9:V$393,MATCH($B19,'I.KI 2017-18'!$B$9:$B$393,0)))),"")</f>
        <v>0</v>
      </c>
      <c r="AJ19" s="157">
        <f>_xlfn.IFNA(IF($B19=$B$382,0,_xlfn.IFNA(INDEX('I.Supplementary 2017-18'!W$8:W$35,MATCH($B19,'I.Supplementary 2017-18'!$B$8:$B$35,0)),INDEX('I.KI 2017-18'!W$9:W$393,MATCH($B19,'I.KI 2017-18'!$B$9:$B$393,0)))),"")</f>
        <v>0</v>
      </c>
      <c r="AK19" s="156">
        <f>_xlfn.IFNA(IF($B19=$B$382,0,_xlfn.IFNA(INDEX('I.Supplementary 2017-18'!X$8:X$35,MATCH($B19,'I.Supplementary 2017-18'!$B$8:$B$35,0)),INDEX('I.KI 2017-18'!X$9:X$393,MATCH($B19,'I.KI 2017-18'!$B$9:$B$393,0)))),"")</f>
        <v>69.74173413004101</v>
      </c>
      <c r="AL19" s="193">
        <f>_xlfn.IFNA(IF($B19=$B$382,0,_xlfn.IFNA(INDEX('I.Supplementary 2017-18'!Y$8:Y$35,MATCH($B19,'I.Supplementary 2017-18'!$B$8:$B$35,0)),INDEX('I.KI 2017-18'!Y$9:Y$393,MATCH($B19,'I.KI 2017-18'!$B$9:$B$393,0)))),"")</f>
        <v>8.6884630440907173</v>
      </c>
      <c r="AM19" s="193">
        <f>_xlfn.IFNA(IF($B19=$B$382,0,_xlfn.IFNA(INDEX('I.Supplementary 2017-18'!Z$8:Z$35,MATCH($B19,'I.Supplementary 2017-18'!$B$8:$B$35,0)),INDEX('I.KI 2017-18'!Z$9:Z$393,MATCH($B19,'I.KI 2017-18'!$B$9:$B$393,0)))),"")</f>
        <v>0</v>
      </c>
      <c r="AN19" s="193">
        <f>_xlfn.IFNA(IF($B19=$B$382,0,_xlfn.IFNA(INDEX('I.Supplementary 2017-18'!AA$8:AA$35,MATCH($B19,'I.Supplementary 2017-18'!$B$8:$B$35,0)),INDEX('I.KI 2017-18'!AA$9:AA$393,MATCH($B19,'I.KI 2017-18'!$B$9:$B$393,0)))),"")</f>
        <v>0</v>
      </c>
      <c r="AO19" s="157">
        <f>_xlfn.IFNA(IF($B19=$B$382,0,_xlfn.IFNA(INDEX('I.Supplementary 2017-18'!AB$8:AB$35,MATCH($B19,'I.Supplementary 2017-18'!$B$8:$B$35,0)),INDEX('I.KI 2017-18'!AB$9:AB$393,MATCH($B19,'I.KI 2017-18'!$B$9:$B$393,0)))),"")</f>
        <v>0</v>
      </c>
      <c r="AP19" s="149"/>
      <c r="AQ19" s="156">
        <f>_xlfn.IFNA(IF($B19=$B$381,0,IF($B19=$B$382,0,_xlfn.IFNA(INDEX('I.Supplementary 2017-18'!I$8:I$35,MATCH($B19,'I.Supplementary 2017-18'!$B$8:$B$35,0)),INDEX('I.KI 2017-18'!I$9:I$393,MATCH($B19,'I.KI 2017-18'!$B$9:$B$393,0))))),"")</f>
        <v>25.260773534742903</v>
      </c>
      <c r="AR19" s="149">
        <f>_xlfn.IFNA(IF($B19=$B$381,0,IF($B19=$B$382,0,_xlfn.IFNA(INDEX('I.Supplementary 2017-18'!J$8:J$35,MATCH($B19,'I.Supplementary 2017-18'!$B$8:$B$35,0)),INDEX('I.KI 2017-18'!J$9:J$393,MATCH($B19,'I.KI 2017-18'!$B$9:$B$393,0))))),"")</f>
        <v>53.169423639388832</v>
      </c>
      <c r="AS19" s="157">
        <f>_xlfn.IFNA(IF($B19=$B$381,0,IF($B19=$B$382,0,_xlfn.IFNA(INDEX('I.Supplementary 2017-18'!H$8:H$35,MATCH($B19,'I.Supplementary 2017-18'!$B$8:$B$35,0)),INDEX('I.KI 2017-18'!H$9:H$393,MATCH($B19,'I.KI 2017-18'!$B$9:$B$393,0))))),"")</f>
        <v>78.430197174131735</v>
      </c>
      <c r="AT19" s="149"/>
      <c r="AU19" s="156">
        <f>_xlfn.IFNA(_xlfn.IFNA(INDEX('I.Supplementary 2018-19'!P$8:P$157,MATCH($B19,'I.Supplementary 2018-19'!$B$8:$B$157,0)),INDEX('I.KI 2018-19'!P$9:P$393,MATCH($B19,'I.KI 2018-19'!$B$9:$B$393,0))),"")</f>
        <v>17.844847479426132</v>
      </c>
      <c r="AV19" s="193">
        <f>_xlfn.IFNA(_xlfn.IFNA(INDEX('I.Supplementary 2018-19'!Q$8:Q$157,MATCH($B19,'I.Supplementary 2018-19'!$B$8:$B$157,0)),INDEX('I.KI 2018-19'!Q$9:Q$393,MATCH($B19,'I.KI 2018-19'!$B$9:$B$393,0))),"")</f>
        <v>1.176999888669815</v>
      </c>
      <c r="AW19" s="193">
        <f>_xlfn.IFNA(_xlfn.IFNA(INDEX('I.Supplementary 2018-19'!R$8:R$157,MATCH($B19,'I.Supplementary 2018-19'!$B$8:$B$157,0)),INDEX('I.KI 2018-19'!R$9:R$393,MATCH($B19,'I.KI 2018-19'!$B$9:$B$393,0))),"")</f>
        <v>0</v>
      </c>
      <c r="AX19" s="193">
        <f>_xlfn.IFNA(_xlfn.IFNA(INDEX('I.Supplementary 2018-19'!S$8:S$157,MATCH($B19,'I.Supplementary 2018-19'!$B$8:$B$157,0)),INDEX('I.KI 2018-19'!S$9:S$393,MATCH($B19,'I.KI 2018-19'!$B$9:$B$393,0))),"")</f>
        <v>0</v>
      </c>
      <c r="AY19" s="157">
        <f>_xlfn.IFNA(_xlfn.IFNA(INDEX('I.Supplementary 2018-19'!T$8:T$157,MATCH($B19,'I.Supplementary 2018-19'!$B$8:$B$157,0)),INDEX('I.KI 2018-19'!T$9:T$393,MATCH($B19,'I.KI 2018-19'!$B$9:$B$393,0))),"")</f>
        <v>0</v>
      </c>
      <c r="AZ19" s="156">
        <f>_xlfn.IFNA(_xlfn.IFNA(INDEX('I.Supplementary 2018-19'!U$8:U$157,MATCH($B19,'I.Supplementary 2018-19'!$B$8:$B$157,0)),INDEX('I.KI 2018-19'!U$9:U$393,MATCH($B19,'I.KI 2018-19'!$B$9:$B$393,0))),"")</f>
        <v>47.882900713942426</v>
      </c>
      <c r="BA19" s="193">
        <f>_xlfn.IFNA(_xlfn.IFNA(INDEX('I.Supplementary 2018-19'!V$8:V$157,MATCH($B19,'I.Supplementary 2018-19'!$B$8:$B$157,0)),INDEX('I.KI 2018-19'!V$9:V$393,MATCH($B19,'I.KI 2018-19'!$B$9:$B$393,0))),"")</f>
        <v>6.8838875841404832</v>
      </c>
      <c r="BB19" s="193">
        <f>_xlfn.IFNA(_xlfn.IFNA(INDEX('I.Supplementary 2018-19'!W$8:W$157,MATCH($B19,'I.Supplementary 2018-19'!$B$8:$B$157,0)),INDEX('I.KI 2018-19'!W$9:W$393,MATCH($B19,'I.KI 2018-19'!$B$9:$B$393,0))),"")</f>
        <v>0</v>
      </c>
      <c r="BC19" s="193">
        <f>_xlfn.IFNA(_xlfn.IFNA(INDEX('I.Supplementary 2018-19'!X$8:X$157,MATCH($B19,'I.Supplementary 2018-19'!$B$8:$B$157,0)),INDEX('I.KI 2018-19'!X$9:X$393,MATCH($B19,'I.KI 2018-19'!$B$9:$B$393,0))),"")</f>
        <v>0</v>
      </c>
      <c r="BD19" s="157">
        <f>_xlfn.IFNA(_xlfn.IFNA(INDEX('I.Supplementary 2018-19'!Y$8:Y$157,MATCH($B19,'I.Supplementary 2018-19'!$B$8:$B$157,0)),INDEX('I.KI 2018-19'!Y$9:Y$393,MATCH($B19,'I.KI 2018-19'!$B$9:$B$393,0))),"")</f>
        <v>0</v>
      </c>
      <c r="BE19" s="156">
        <f>_xlfn.IFNA(_xlfn.IFNA(INDEX('I.Supplementary 2018-19'!Z$8:Z$157,MATCH($B19,'I.Supplementary 2018-19'!$B$8:$B$157,0)),INDEX('I.KI 2018-19'!Z$9:Z$393,MATCH($B19,'I.KI 2018-19'!$B$9:$B$393,0))),"")</f>
        <v>65.727748193368555</v>
      </c>
      <c r="BF19" s="193">
        <f>_xlfn.IFNA(_xlfn.IFNA(INDEX('I.Supplementary 2018-19'!AA$8:AA$157,MATCH($B19,'I.Supplementary 2018-19'!$B$8:$B$157,0)),INDEX('I.KI 2018-19'!AA$9:AA$393,MATCH($B19,'I.KI 2018-19'!$B$9:$B$393,0))),"")</f>
        <v>8.0608874728102986</v>
      </c>
      <c r="BG19" s="193">
        <f>_xlfn.IFNA(_xlfn.IFNA(INDEX('I.Supplementary 2018-19'!AB$8:AB$157,MATCH($B19,'I.Supplementary 2018-19'!$B$8:$B$157,0)),INDEX('I.KI 2018-19'!AB$9:AB$393,MATCH($B19,'I.KI 2018-19'!$B$9:$B$393,0))),"")</f>
        <v>0</v>
      </c>
      <c r="BH19" s="193">
        <f>_xlfn.IFNA(_xlfn.IFNA(INDEX('I.Supplementary 2018-19'!AC$8:AC$157,MATCH($B19,'I.Supplementary 2018-19'!$B$8:$B$157,0)),INDEX('I.KI 2018-19'!AC$9:AC$393,MATCH($B19,'I.KI 2018-19'!$B$9:$B$393,0))),"")</f>
        <v>0</v>
      </c>
      <c r="BI19" s="157">
        <f>_xlfn.IFNA(_xlfn.IFNA(INDEX('I.Supplementary 2018-19'!AD$8:AD$157,MATCH($B19,'I.Supplementary 2018-19'!$B$8:$B$157,0)),INDEX('I.KI 2018-19'!AD$9:AD$393,MATCH($B19,'I.KI 2018-19'!$B$9:$B$393,0))),"")</f>
        <v>0</v>
      </c>
      <c r="BJ19" s="149"/>
      <c r="BK19" s="156">
        <f>_xlfn.IFNA(IF($B19=$B$381,0,IF($B19=$B$382,0,_xlfn.IFNA(INDEX('I.Supplementary 2018-19'!I$8:I$157,MATCH($B19,'I.Supplementary 2018-19'!$B$8:$B$157,0)),INDEX('I.KI 2018-19'!I$9:I$393,MATCH($B19,'I.KI 2018-19'!$B$9:$B$393,0))))),"")</f>
        <v>19.021847368095944</v>
      </c>
      <c r="BL19" s="149">
        <f>_xlfn.IFNA(IF($B19=$B$381,0,IF($B19=$B$382,0,_xlfn.IFNA(INDEX('I.Supplementary 2018-19'!J$8:J$157,MATCH($B19,'I.Supplementary 2018-19'!$B$8:$B$157,0)),INDEX('I.KI 2018-19'!J$9:J$393,MATCH($B19,'I.KI 2018-19'!$B$9:$B$393,0))))),"")</f>
        <v>54.766788298082901</v>
      </c>
      <c r="BM19" s="157">
        <f>_xlfn.IFNA(IF($B19=$B$381,0,IF($B19=$B$382,0,_xlfn.IFNA(INDEX('I.Supplementary 2018-19'!H$8:H$157,MATCH($B19,'I.Supplementary 2018-19'!$B$8:$B$157,0)),INDEX('I.KI 2018-19'!H$9:H$393,MATCH($B19,'I.KI 2018-19'!$B$9:$B$393,0))))),"")</f>
        <v>73.788635666178848</v>
      </c>
    </row>
    <row r="20" spans="2:65">
      <c r="B20" s="121" t="str">
        <f>'Calculations for 2021-22'!B20</f>
        <v>E0932</v>
      </c>
      <c r="C20" s="160" t="str">
        <f>'Calculations for 2021-22'!D20</f>
        <v>E0932</v>
      </c>
      <c r="D20" t="str">
        <f>'Calculations for 2021-22'!E20</f>
        <v>SD</v>
      </c>
      <c r="E20">
        <f>'Calculations for 2021-22'!F20</f>
        <v>0</v>
      </c>
      <c r="F20" s="120" t="str">
        <f>'Calculations for 2021-22'!H20</f>
        <v>Barrow-in-Furness</v>
      </c>
      <c r="G20" s="156">
        <f>_xlfn.IFNA(INDEX('I.KI 2016-17'!M$8:M$391,MATCH($B20,'I.KI 2016-17'!$B$8:$B$391,0)),"")</f>
        <v>0</v>
      </c>
      <c r="H20" s="149">
        <f>_xlfn.IFNA(INDEX('I.KI 2016-17'!N$8:N$391,MATCH($B20,'I.KI 2016-17'!$B$8:$B$391,0)),"")</f>
        <v>2.7035841103339999</v>
      </c>
      <c r="I20" s="149">
        <f>_xlfn.IFNA(INDEX('I.KI 2016-17'!O$8:O$391,MATCH($B20,'I.KI 2016-17'!$B$8:$B$391,0)),"")</f>
        <v>0</v>
      </c>
      <c r="J20" s="149">
        <f>_xlfn.IFNA(INDEX('I.KI 2016-17'!P$8:P$391,MATCH($B20,'I.KI 2016-17'!$B$8:$B$391,0)),"")</f>
        <v>0</v>
      </c>
      <c r="K20" s="157">
        <f>_xlfn.IFNA(INDEX('I.KI 2016-17'!Q$8:Q$391,MATCH($B20,'I.KI 2016-17'!$B$8:$B$391,0)),"")</f>
        <v>0</v>
      </c>
      <c r="L20" s="156">
        <f>_xlfn.IFNA(INDEX('I.KI 2016-17'!R$8:R$391,MATCH($B20,'I.KI 2016-17'!$B$8:$B$391,0)),"")</f>
        <v>0</v>
      </c>
      <c r="M20" s="193">
        <f>_xlfn.IFNA(INDEX('I.KI 2016-17'!S$8:S$391,MATCH($B20,'I.KI 2016-17'!$B$8:$B$391,0)),"")</f>
        <v>2.8640430464220001</v>
      </c>
      <c r="N20" s="193">
        <f>_xlfn.IFNA(INDEX('I.KI 2016-17'!T$8:T$391,MATCH($B20,'I.KI 2016-17'!$B$8:$B$391,0)),"")</f>
        <v>0</v>
      </c>
      <c r="O20" s="193">
        <f>_xlfn.IFNA(INDEX('I.KI 2016-17'!U$8:U$391,MATCH($B20,'I.KI 2016-17'!$B$8:$B$391,0)),"")</f>
        <v>0</v>
      </c>
      <c r="P20" s="157">
        <f>_xlfn.IFNA(INDEX('I.KI 2016-17'!V$8:V$391,MATCH($B20,'I.KI 2016-17'!$B$8:$B$391,0)),"")</f>
        <v>0</v>
      </c>
      <c r="Q20" s="156">
        <f>_xlfn.IFNA(INDEX('I.KI 2016-17'!W$8:W$391,MATCH($B20,'I.KI 2016-17'!$B$8:$B$391,0)),"")</f>
        <v>0</v>
      </c>
      <c r="R20" s="193">
        <f>_xlfn.IFNA(INDEX('I.KI 2016-17'!X$8:X$391,MATCH($B20,'I.KI 2016-17'!$B$8:$B$391,0)),"")</f>
        <v>5.5676271567560001</v>
      </c>
      <c r="S20" s="193">
        <f>_xlfn.IFNA(INDEX('I.KI 2016-17'!Y$8:Y$391,MATCH($B20,'I.KI 2016-17'!$B$8:$B$391,0)),"")</f>
        <v>0</v>
      </c>
      <c r="T20" s="193">
        <f>_xlfn.IFNA(INDEX('I.KI 2016-17'!Z$8:Z$391,MATCH($B20,'I.KI 2016-17'!$B$8:$B$391,0)),"")</f>
        <v>0</v>
      </c>
      <c r="U20" s="157">
        <f>_xlfn.IFNA(INDEX('I.KI 2016-17'!AA$8:AA$391,MATCH($B20,'I.KI 2016-17'!$B$8:$B$391,0)),"")</f>
        <v>0</v>
      </c>
      <c r="V20" s="149"/>
      <c r="W20" s="154">
        <f>_xlfn.IFNA(INDEX('I.KI 2016-17'!$H$8:$H$391,MATCH(B20,'I.KI 2016-17'!$B$8:$B$391,0)),"")</f>
        <v>2.7035841103339999</v>
      </c>
      <c r="X20" s="153">
        <f>_xlfn.IFNA(INDEX('I.KI 2016-17'!$I$8:$I$391,MATCH(B20,'I.KI 2016-17'!$B$8:$B$391,0)),"")</f>
        <v>2.8640430464220001</v>
      </c>
      <c r="Y20" s="155">
        <f>_xlfn.IFNA(INDEX('I.KI 2016-17'!$G$8:$G$391,MATCH(B20,'I.KI 2016-17'!$B$8:$B$391,0)),"")</f>
        <v>5.5676271567560001</v>
      </c>
      <c r="Z20" s="149"/>
      <c r="AA20" s="156">
        <f>_xlfn.IFNA(IF($B20=$B$382,0,_xlfn.IFNA(INDEX('I.Supplementary 2017-18'!N$8:N$35,MATCH($B20,'I.Supplementary 2017-18'!$B$8:$B$35,0)),INDEX('I.KI 2017-18'!N$9:N$393,MATCH($B20,'I.KI 2017-18'!$B$9:$B$393,0)))),"")</f>
        <v>0</v>
      </c>
      <c r="AB20" s="193">
        <f>_xlfn.IFNA(IF($B20=$B$382,0,_xlfn.IFNA(INDEX('I.Supplementary 2017-18'!O$8:O$35,MATCH($B20,'I.Supplementary 2017-18'!$B$8:$B$35,0)),INDEX('I.KI 2017-18'!O$9:O$393,MATCH($B20,'I.KI 2017-18'!$B$9:$B$393,0)))),"")</f>
        <v>2.0792010155180058</v>
      </c>
      <c r="AC20" s="193">
        <f>_xlfn.IFNA(IF($B20=$B$382,0,_xlfn.IFNA(INDEX('I.Supplementary 2017-18'!P$8:P$35,MATCH($B20,'I.Supplementary 2017-18'!$B$8:$B$35,0)),INDEX('I.KI 2017-18'!P$9:P$393,MATCH($B20,'I.KI 2017-18'!$B$9:$B$393,0)))),"")</f>
        <v>0</v>
      </c>
      <c r="AD20" s="193">
        <f>_xlfn.IFNA(IF($B20=$B$382,0,_xlfn.IFNA(INDEX('I.Supplementary 2017-18'!Q$8:Q$35,MATCH($B20,'I.Supplementary 2017-18'!$B$8:$B$35,0)),INDEX('I.KI 2017-18'!Q$9:Q$393,MATCH($B20,'I.KI 2017-18'!$B$9:$B$393,0)))),"")</f>
        <v>0</v>
      </c>
      <c r="AE20" s="157">
        <f>_xlfn.IFNA(IF($B20=$B$382,0,_xlfn.IFNA(INDEX('I.Supplementary 2017-18'!R$8:R$35,MATCH($B20,'I.Supplementary 2017-18'!$B$8:$B$35,0)),INDEX('I.KI 2017-18'!R$9:R$393,MATCH($B20,'I.KI 2017-18'!$B$9:$B$393,0)))),"")</f>
        <v>0</v>
      </c>
      <c r="AF20" s="156">
        <f>_xlfn.IFNA(IF($B20=$B$382,0,_xlfn.IFNA(INDEX('I.Supplementary 2017-18'!S$8:S$35,MATCH($B20,'I.Supplementary 2017-18'!$B$8:$B$35,0)),INDEX('I.KI 2017-18'!S$9:S$393,MATCH($B20,'I.KI 2017-18'!$B$9:$B$393,0)))),"")</f>
        <v>0</v>
      </c>
      <c r="AG20" s="193">
        <f>_xlfn.IFNA(IF($B20=$B$382,0,_xlfn.IFNA(INDEX('I.Supplementary 2017-18'!T$8:T$35,MATCH($B20,'I.Supplementary 2017-18'!$B$8:$B$35,0)),INDEX('I.KI 2017-18'!T$9:T$393,MATCH($B20,'I.KI 2017-18'!$B$9:$B$393,0)))),"")</f>
        <v>2.9225154198659005</v>
      </c>
      <c r="AH20" s="193">
        <f>_xlfn.IFNA(IF($B20=$B$382,0,_xlfn.IFNA(INDEX('I.Supplementary 2017-18'!U$8:U$35,MATCH($B20,'I.Supplementary 2017-18'!$B$8:$B$35,0)),INDEX('I.KI 2017-18'!U$9:U$393,MATCH($B20,'I.KI 2017-18'!$B$9:$B$393,0)))),"")</f>
        <v>0</v>
      </c>
      <c r="AI20" s="193">
        <f>_xlfn.IFNA(IF($B20=$B$382,0,_xlfn.IFNA(INDEX('I.Supplementary 2017-18'!V$8:V$35,MATCH($B20,'I.Supplementary 2017-18'!$B$8:$B$35,0)),INDEX('I.KI 2017-18'!V$9:V$393,MATCH($B20,'I.KI 2017-18'!$B$9:$B$393,0)))),"")</f>
        <v>0</v>
      </c>
      <c r="AJ20" s="157">
        <f>_xlfn.IFNA(IF($B20=$B$382,0,_xlfn.IFNA(INDEX('I.Supplementary 2017-18'!W$8:W$35,MATCH($B20,'I.Supplementary 2017-18'!$B$8:$B$35,0)),INDEX('I.KI 2017-18'!W$9:W$393,MATCH($B20,'I.KI 2017-18'!$B$9:$B$393,0)))),"")</f>
        <v>0</v>
      </c>
      <c r="AK20" s="156">
        <f>_xlfn.IFNA(IF($B20=$B$382,0,_xlfn.IFNA(INDEX('I.Supplementary 2017-18'!X$8:X$35,MATCH($B20,'I.Supplementary 2017-18'!$B$8:$B$35,0)),INDEX('I.KI 2017-18'!X$9:X$393,MATCH($B20,'I.KI 2017-18'!$B$9:$B$393,0)))),"")</f>
        <v>0</v>
      </c>
      <c r="AL20" s="193">
        <f>_xlfn.IFNA(IF($B20=$B$382,0,_xlfn.IFNA(INDEX('I.Supplementary 2017-18'!Y$8:Y$35,MATCH($B20,'I.Supplementary 2017-18'!$B$8:$B$35,0)),INDEX('I.KI 2017-18'!Y$9:Y$393,MATCH($B20,'I.KI 2017-18'!$B$9:$B$393,0)))),"")</f>
        <v>5.0017164353839068</v>
      </c>
      <c r="AM20" s="193">
        <f>_xlfn.IFNA(IF($B20=$B$382,0,_xlfn.IFNA(INDEX('I.Supplementary 2017-18'!Z$8:Z$35,MATCH($B20,'I.Supplementary 2017-18'!$B$8:$B$35,0)),INDEX('I.KI 2017-18'!Z$9:Z$393,MATCH($B20,'I.KI 2017-18'!$B$9:$B$393,0)))),"")</f>
        <v>0</v>
      </c>
      <c r="AN20" s="193">
        <f>_xlfn.IFNA(IF($B20=$B$382,0,_xlfn.IFNA(INDEX('I.Supplementary 2017-18'!AA$8:AA$35,MATCH($B20,'I.Supplementary 2017-18'!$B$8:$B$35,0)),INDEX('I.KI 2017-18'!AA$9:AA$393,MATCH($B20,'I.KI 2017-18'!$B$9:$B$393,0)))),"")</f>
        <v>0</v>
      </c>
      <c r="AO20" s="157">
        <f>_xlfn.IFNA(IF($B20=$B$382,0,_xlfn.IFNA(INDEX('I.Supplementary 2017-18'!AB$8:AB$35,MATCH($B20,'I.Supplementary 2017-18'!$B$8:$B$35,0)),INDEX('I.KI 2017-18'!AB$9:AB$393,MATCH($B20,'I.KI 2017-18'!$B$9:$B$393,0)))),"")</f>
        <v>0</v>
      </c>
      <c r="AP20" s="149"/>
      <c r="AQ20" s="156">
        <f>_xlfn.IFNA(IF($B20=$B$381,0,IF($B20=$B$382,0,_xlfn.IFNA(INDEX('I.Supplementary 2017-18'!I$8:I$35,MATCH($B20,'I.Supplementary 2017-18'!$B$8:$B$35,0)),INDEX('I.KI 2017-18'!I$9:I$393,MATCH($B20,'I.KI 2017-18'!$B$9:$B$393,0))))),"")</f>
        <v>2.0792010155180058</v>
      </c>
      <c r="AR20" s="149">
        <f>_xlfn.IFNA(IF($B20=$B$381,0,IF($B20=$B$382,0,_xlfn.IFNA(INDEX('I.Supplementary 2017-18'!J$8:J$35,MATCH($B20,'I.Supplementary 2017-18'!$B$8:$B$35,0)),INDEX('I.KI 2017-18'!J$9:J$393,MATCH($B20,'I.KI 2017-18'!$B$9:$B$393,0))))),"")</f>
        <v>2.9225154198659005</v>
      </c>
      <c r="AS20" s="157">
        <f>_xlfn.IFNA(IF($B20=$B$381,0,IF($B20=$B$382,0,_xlfn.IFNA(INDEX('I.Supplementary 2017-18'!H$8:H$35,MATCH($B20,'I.Supplementary 2017-18'!$B$8:$B$35,0)),INDEX('I.KI 2017-18'!H$9:H$393,MATCH($B20,'I.KI 2017-18'!$B$9:$B$393,0))))),"")</f>
        <v>5.0017164353839068</v>
      </c>
      <c r="AT20" s="149"/>
      <c r="AU20" s="156">
        <f>_xlfn.IFNA(_xlfn.IFNA(INDEX('I.Supplementary 2018-19'!P$8:P$157,MATCH($B20,'I.Supplementary 2018-19'!$B$8:$B$157,0)),INDEX('I.KI 2018-19'!P$9:P$393,MATCH($B20,'I.KI 2018-19'!$B$9:$B$393,0))),"")</f>
        <v>0</v>
      </c>
      <c r="AV20" s="193">
        <f>_xlfn.IFNA(_xlfn.IFNA(INDEX('I.Supplementary 2018-19'!Q$8:Q$157,MATCH($B20,'I.Supplementary 2018-19'!$B$8:$B$157,0)),INDEX('I.KI 2018-19'!Q$9:Q$393,MATCH($B20,'I.KI 2018-19'!$B$9:$B$393,0))),"")</f>
        <v>1.6883961691344249</v>
      </c>
      <c r="AW20" s="193">
        <f>_xlfn.IFNA(_xlfn.IFNA(INDEX('I.Supplementary 2018-19'!R$8:R$157,MATCH($B20,'I.Supplementary 2018-19'!$B$8:$B$157,0)),INDEX('I.KI 2018-19'!R$9:R$393,MATCH($B20,'I.KI 2018-19'!$B$9:$B$393,0))),"")</f>
        <v>0</v>
      </c>
      <c r="AX20" s="193">
        <f>_xlfn.IFNA(_xlfn.IFNA(INDEX('I.Supplementary 2018-19'!S$8:S$157,MATCH($B20,'I.Supplementary 2018-19'!$B$8:$B$157,0)),INDEX('I.KI 2018-19'!S$9:S$393,MATCH($B20,'I.KI 2018-19'!$B$9:$B$393,0))),"")</f>
        <v>0</v>
      </c>
      <c r="AY20" s="157">
        <f>_xlfn.IFNA(_xlfn.IFNA(INDEX('I.Supplementary 2018-19'!T$8:T$157,MATCH($B20,'I.Supplementary 2018-19'!$B$8:$B$157,0)),INDEX('I.KI 2018-19'!T$9:T$393,MATCH($B20,'I.KI 2018-19'!$B$9:$B$393,0))),"")</f>
        <v>0</v>
      </c>
      <c r="AZ20" s="156">
        <f>_xlfn.IFNA(_xlfn.IFNA(INDEX('I.Supplementary 2018-19'!U$8:U$157,MATCH($B20,'I.Supplementary 2018-19'!$B$8:$B$157,0)),INDEX('I.KI 2018-19'!U$9:U$393,MATCH($B20,'I.KI 2018-19'!$B$9:$B$393,0))),"")</f>
        <v>0</v>
      </c>
      <c r="BA20" s="193">
        <f>_xlfn.IFNA(_xlfn.IFNA(INDEX('I.Supplementary 2018-19'!V$8:V$157,MATCH($B20,'I.Supplementary 2018-19'!$B$8:$B$157,0)),INDEX('I.KI 2018-19'!V$9:V$393,MATCH($B20,'I.KI 2018-19'!$B$9:$B$393,0))),"")</f>
        <v>3.0103163123082233</v>
      </c>
      <c r="BB20" s="193">
        <f>_xlfn.IFNA(_xlfn.IFNA(INDEX('I.Supplementary 2018-19'!W$8:W$157,MATCH($B20,'I.Supplementary 2018-19'!$B$8:$B$157,0)),INDEX('I.KI 2018-19'!W$9:W$393,MATCH($B20,'I.KI 2018-19'!$B$9:$B$393,0))),"")</f>
        <v>0</v>
      </c>
      <c r="BC20" s="193">
        <f>_xlfn.IFNA(_xlfn.IFNA(INDEX('I.Supplementary 2018-19'!X$8:X$157,MATCH($B20,'I.Supplementary 2018-19'!$B$8:$B$157,0)),INDEX('I.KI 2018-19'!X$9:X$393,MATCH($B20,'I.KI 2018-19'!$B$9:$B$393,0))),"")</f>
        <v>0</v>
      </c>
      <c r="BD20" s="157">
        <f>_xlfn.IFNA(_xlfn.IFNA(INDEX('I.Supplementary 2018-19'!Y$8:Y$157,MATCH($B20,'I.Supplementary 2018-19'!$B$8:$B$157,0)),INDEX('I.KI 2018-19'!Y$9:Y$393,MATCH($B20,'I.KI 2018-19'!$B$9:$B$393,0))),"")</f>
        <v>0</v>
      </c>
      <c r="BE20" s="156">
        <f>_xlfn.IFNA(_xlfn.IFNA(INDEX('I.Supplementary 2018-19'!Z$8:Z$157,MATCH($B20,'I.Supplementary 2018-19'!$B$8:$B$157,0)),INDEX('I.KI 2018-19'!Z$9:Z$393,MATCH($B20,'I.KI 2018-19'!$B$9:$B$393,0))),"")</f>
        <v>0</v>
      </c>
      <c r="BF20" s="193">
        <f>_xlfn.IFNA(_xlfn.IFNA(INDEX('I.Supplementary 2018-19'!AA$8:AA$157,MATCH($B20,'I.Supplementary 2018-19'!$B$8:$B$157,0)),INDEX('I.KI 2018-19'!AA$9:AA$393,MATCH($B20,'I.KI 2018-19'!$B$9:$B$393,0))),"")</f>
        <v>4.698712481442648</v>
      </c>
      <c r="BG20" s="193">
        <f>_xlfn.IFNA(_xlfn.IFNA(INDEX('I.Supplementary 2018-19'!AB$8:AB$157,MATCH($B20,'I.Supplementary 2018-19'!$B$8:$B$157,0)),INDEX('I.KI 2018-19'!AB$9:AB$393,MATCH($B20,'I.KI 2018-19'!$B$9:$B$393,0))),"")</f>
        <v>0</v>
      </c>
      <c r="BH20" s="193">
        <f>_xlfn.IFNA(_xlfn.IFNA(INDEX('I.Supplementary 2018-19'!AC$8:AC$157,MATCH($B20,'I.Supplementary 2018-19'!$B$8:$B$157,0)),INDEX('I.KI 2018-19'!AC$9:AC$393,MATCH($B20,'I.KI 2018-19'!$B$9:$B$393,0))),"")</f>
        <v>0</v>
      </c>
      <c r="BI20" s="157">
        <f>_xlfn.IFNA(_xlfn.IFNA(INDEX('I.Supplementary 2018-19'!AD$8:AD$157,MATCH($B20,'I.Supplementary 2018-19'!$B$8:$B$157,0)),INDEX('I.KI 2018-19'!AD$9:AD$393,MATCH($B20,'I.KI 2018-19'!$B$9:$B$393,0))),"")</f>
        <v>0</v>
      </c>
      <c r="BJ20" s="149"/>
      <c r="BK20" s="156">
        <f>_xlfn.IFNA(IF($B20=$B$381,0,IF($B20=$B$382,0,_xlfn.IFNA(INDEX('I.Supplementary 2018-19'!I$8:I$157,MATCH($B20,'I.Supplementary 2018-19'!$B$8:$B$157,0)),INDEX('I.KI 2018-19'!I$9:I$393,MATCH($B20,'I.KI 2018-19'!$B$9:$B$393,0))))),"")</f>
        <v>1.6883961691344249</v>
      </c>
      <c r="BL20" s="149">
        <f>_xlfn.IFNA(IF($B20=$B$381,0,IF($B20=$B$382,0,_xlfn.IFNA(INDEX('I.Supplementary 2018-19'!J$8:J$157,MATCH($B20,'I.Supplementary 2018-19'!$B$8:$B$157,0)),INDEX('I.KI 2018-19'!J$9:J$393,MATCH($B20,'I.KI 2018-19'!$B$9:$B$393,0))))),"")</f>
        <v>3.0103163123082233</v>
      </c>
      <c r="BM20" s="157">
        <f>_xlfn.IFNA(IF($B20=$B$381,0,IF($B20=$B$382,0,_xlfn.IFNA(INDEX('I.Supplementary 2018-19'!H$8:H$157,MATCH($B20,'I.Supplementary 2018-19'!$B$8:$B$157,0)),INDEX('I.KI 2018-19'!H$9:H$393,MATCH($B20,'I.KI 2018-19'!$B$9:$B$393,0))))),"")</f>
        <v>4.698712481442648</v>
      </c>
    </row>
    <row r="21" spans="2:65">
      <c r="B21" s="121" t="str">
        <f>'Calculations for 2021-22'!B21</f>
        <v>E1531</v>
      </c>
      <c r="C21" s="160" t="str">
        <f>'Calculations for 2021-22'!D21</f>
        <v>E1531</v>
      </c>
      <c r="D21" t="str">
        <f>'Calculations for 2021-22'!E21</f>
        <v>SD</v>
      </c>
      <c r="E21">
        <f>'Calculations for 2021-22'!F21</f>
        <v>0</v>
      </c>
      <c r="F21" s="120" t="str">
        <f>'Calculations for 2021-22'!H21</f>
        <v>Basildon</v>
      </c>
      <c r="G21" s="156">
        <f>_xlfn.IFNA(INDEX('I.KI 2016-17'!M$8:M$391,MATCH($B21,'I.KI 2016-17'!$B$8:$B$391,0)),"")</f>
        <v>0</v>
      </c>
      <c r="H21" s="149">
        <f>_xlfn.IFNA(INDEX('I.KI 2016-17'!N$8:N$391,MATCH($B21,'I.KI 2016-17'!$B$8:$B$391,0)),"")</f>
        <v>2.5949904822600001</v>
      </c>
      <c r="I21" s="149">
        <f>_xlfn.IFNA(INDEX('I.KI 2016-17'!O$8:O$391,MATCH($B21,'I.KI 2016-17'!$B$8:$B$391,0)),"")</f>
        <v>0</v>
      </c>
      <c r="J21" s="149">
        <f>_xlfn.IFNA(INDEX('I.KI 2016-17'!P$8:P$391,MATCH($B21,'I.KI 2016-17'!$B$8:$B$391,0)),"")</f>
        <v>0</v>
      </c>
      <c r="K21" s="157">
        <f>_xlfn.IFNA(INDEX('I.KI 2016-17'!Q$8:Q$391,MATCH($B21,'I.KI 2016-17'!$B$8:$B$391,0)),"")</f>
        <v>0</v>
      </c>
      <c r="L21" s="156">
        <f>_xlfn.IFNA(INDEX('I.KI 2016-17'!R$8:R$391,MATCH($B21,'I.KI 2016-17'!$B$8:$B$391,0)),"")</f>
        <v>0</v>
      </c>
      <c r="M21" s="193">
        <f>_xlfn.IFNA(INDEX('I.KI 2016-17'!S$8:S$391,MATCH($B21,'I.KI 2016-17'!$B$8:$B$391,0)),"")</f>
        <v>5.2178909653489995</v>
      </c>
      <c r="N21" s="193">
        <f>_xlfn.IFNA(INDEX('I.KI 2016-17'!T$8:T$391,MATCH($B21,'I.KI 2016-17'!$B$8:$B$391,0)),"")</f>
        <v>0</v>
      </c>
      <c r="O21" s="193">
        <f>_xlfn.IFNA(INDEX('I.KI 2016-17'!U$8:U$391,MATCH($B21,'I.KI 2016-17'!$B$8:$B$391,0)),"")</f>
        <v>0</v>
      </c>
      <c r="P21" s="157">
        <f>_xlfn.IFNA(INDEX('I.KI 2016-17'!V$8:V$391,MATCH($B21,'I.KI 2016-17'!$B$8:$B$391,0)),"")</f>
        <v>0</v>
      </c>
      <c r="Q21" s="156">
        <f>_xlfn.IFNA(INDEX('I.KI 2016-17'!W$8:W$391,MATCH($B21,'I.KI 2016-17'!$B$8:$B$391,0)),"")</f>
        <v>0</v>
      </c>
      <c r="R21" s="193">
        <f>_xlfn.IFNA(INDEX('I.KI 2016-17'!X$8:X$391,MATCH($B21,'I.KI 2016-17'!$B$8:$B$391,0)),"")</f>
        <v>7.8128814476089996</v>
      </c>
      <c r="S21" s="193">
        <f>_xlfn.IFNA(INDEX('I.KI 2016-17'!Y$8:Y$391,MATCH($B21,'I.KI 2016-17'!$B$8:$B$391,0)),"")</f>
        <v>0</v>
      </c>
      <c r="T21" s="193">
        <f>_xlfn.IFNA(INDEX('I.KI 2016-17'!Z$8:Z$391,MATCH($B21,'I.KI 2016-17'!$B$8:$B$391,0)),"")</f>
        <v>0</v>
      </c>
      <c r="U21" s="157">
        <f>_xlfn.IFNA(INDEX('I.KI 2016-17'!AA$8:AA$391,MATCH($B21,'I.KI 2016-17'!$B$8:$B$391,0)),"")</f>
        <v>0</v>
      </c>
      <c r="V21" s="149"/>
      <c r="W21" s="154">
        <f>_xlfn.IFNA(INDEX('I.KI 2016-17'!$H$8:$H$391,MATCH(B21,'I.KI 2016-17'!$B$8:$B$391,0)),"")</f>
        <v>2.5949904822600001</v>
      </c>
      <c r="X21" s="153">
        <f>_xlfn.IFNA(INDEX('I.KI 2016-17'!$I$8:$I$391,MATCH(B21,'I.KI 2016-17'!$B$8:$B$391,0)),"")</f>
        <v>5.2178909653489995</v>
      </c>
      <c r="Y21" s="155">
        <f>_xlfn.IFNA(INDEX('I.KI 2016-17'!$G$8:$G$391,MATCH(B21,'I.KI 2016-17'!$B$8:$B$391,0)),"")</f>
        <v>7.8128814476089996</v>
      </c>
      <c r="Z21" s="149"/>
      <c r="AA21" s="156">
        <f>_xlfn.IFNA(IF($B21=$B$382,0,_xlfn.IFNA(INDEX('I.Supplementary 2017-18'!N$8:N$35,MATCH($B21,'I.Supplementary 2017-18'!$B$8:$B$35,0)),INDEX('I.KI 2017-18'!N$9:N$393,MATCH($B21,'I.KI 2017-18'!$B$9:$B$393,0)))),"")</f>
        <v>0</v>
      </c>
      <c r="AB21" s="193">
        <f>_xlfn.IFNA(IF($B21=$B$382,0,_xlfn.IFNA(INDEX('I.Supplementary 2017-18'!O$8:O$35,MATCH($B21,'I.Supplementary 2017-18'!$B$8:$B$35,0)),INDEX('I.KI 2017-18'!O$9:O$393,MATCH($B21,'I.KI 2017-18'!$B$9:$B$393,0)))),"")</f>
        <v>1.1557909719894732</v>
      </c>
      <c r="AC21" s="193">
        <f>_xlfn.IFNA(IF($B21=$B$382,0,_xlfn.IFNA(INDEX('I.Supplementary 2017-18'!P$8:P$35,MATCH($B21,'I.Supplementary 2017-18'!$B$8:$B$35,0)),INDEX('I.KI 2017-18'!P$9:P$393,MATCH($B21,'I.KI 2017-18'!$B$9:$B$393,0)))),"")</f>
        <v>0</v>
      </c>
      <c r="AD21" s="193">
        <f>_xlfn.IFNA(IF($B21=$B$382,0,_xlfn.IFNA(INDEX('I.Supplementary 2017-18'!Q$8:Q$35,MATCH($B21,'I.Supplementary 2017-18'!$B$8:$B$35,0)),INDEX('I.KI 2017-18'!Q$9:Q$393,MATCH($B21,'I.KI 2017-18'!$B$9:$B$393,0)))),"")</f>
        <v>0</v>
      </c>
      <c r="AE21" s="157">
        <f>_xlfn.IFNA(IF($B21=$B$382,0,_xlfn.IFNA(INDEX('I.Supplementary 2017-18'!R$8:R$35,MATCH($B21,'I.Supplementary 2017-18'!$B$8:$B$35,0)),INDEX('I.KI 2017-18'!R$9:R$393,MATCH($B21,'I.KI 2017-18'!$B$9:$B$393,0)))),"")</f>
        <v>0</v>
      </c>
      <c r="AF21" s="156">
        <f>_xlfn.IFNA(IF($B21=$B$382,0,_xlfn.IFNA(INDEX('I.Supplementary 2017-18'!S$8:S$35,MATCH($B21,'I.Supplementary 2017-18'!$B$8:$B$35,0)),INDEX('I.KI 2017-18'!S$9:S$393,MATCH($B21,'I.KI 2017-18'!$B$9:$B$393,0)))),"")</f>
        <v>0</v>
      </c>
      <c r="AG21" s="193">
        <f>_xlfn.IFNA(IF($B21=$B$382,0,_xlfn.IFNA(INDEX('I.Supplementary 2017-18'!T$8:T$35,MATCH($B21,'I.Supplementary 2017-18'!$B$8:$B$35,0)),INDEX('I.KI 2017-18'!T$9:T$393,MATCH($B21,'I.KI 2017-18'!$B$9:$B$393,0)))),"")</f>
        <v>5.3244195559358625</v>
      </c>
      <c r="AH21" s="193">
        <f>_xlfn.IFNA(IF($B21=$B$382,0,_xlfn.IFNA(INDEX('I.Supplementary 2017-18'!U$8:U$35,MATCH($B21,'I.Supplementary 2017-18'!$B$8:$B$35,0)),INDEX('I.KI 2017-18'!U$9:U$393,MATCH($B21,'I.KI 2017-18'!$B$9:$B$393,0)))),"")</f>
        <v>0</v>
      </c>
      <c r="AI21" s="193">
        <f>_xlfn.IFNA(IF($B21=$B$382,0,_xlfn.IFNA(INDEX('I.Supplementary 2017-18'!V$8:V$35,MATCH($B21,'I.Supplementary 2017-18'!$B$8:$B$35,0)),INDEX('I.KI 2017-18'!V$9:V$393,MATCH($B21,'I.KI 2017-18'!$B$9:$B$393,0)))),"")</f>
        <v>0</v>
      </c>
      <c r="AJ21" s="157">
        <f>_xlfn.IFNA(IF($B21=$B$382,0,_xlfn.IFNA(INDEX('I.Supplementary 2017-18'!W$8:W$35,MATCH($B21,'I.Supplementary 2017-18'!$B$8:$B$35,0)),INDEX('I.KI 2017-18'!W$9:W$393,MATCH($B21,'I.KI 2017-18'!$B$9:$B$393,0)))),"")</f>
        <v>0</v>
      </c>
      <c r="AK21" s="156">
        <f>_xlfn.IFNA(IF($B21=$B$382,0,_xlfn.IFNA(INDEX('I.Supplementary 2017-18'!X$8:X$35,MATCH($B21,'I.Supplementary 2017-18'!$B$8:$B$35,0)),INDEX('I.KI 2017-18'!X$9:X$393,MATCH($B21,'I.KI 2017-18'!$B$9:$B$393,0)))),"")</f>
        <v>0</v>
      </c>
      <c r="AL21" s="193">
        <f>_xlfn.IFNA(IF($B21=$B$382,0,_xlfn.IFNA(INDEX('I.Supplementary 2017-18'!Y$8:Y$35,MATCH($B21,'I.Supplementary 2017-18'!$B$8:$B$35,0)),INDEX('I.KI 2017-18'!Y$9:Y$393,MATCH($B21,'I.KI 2017-18'!$B$9:$B$393,0)))),"")</f>
        <v>6.4802105279253359</v>
      </c>
      <c r="AM21" s="193">
        <f>_xlfn.IFNA(IF($B21=$B$382,0,_xlfn.IFNA(INDEX('I.Supplementary 2017-18'!Z$8:Z$35,MATCH($B21,'I.Supplementary 2017-18'!$B$8:$B$35,0)),INDEX('I.KI 2017-18'!Z$9:Z$393,MATCH($B21,'I.KI 2017-18'!$B$9:$B$393,0)))),"")</f>
        <v>0</v>
      </c>
      <c r="AN21" s="193">
        <f>_xlfn.IFNA(IF($B21=$B$382,0,_xlfn.IFNA(INDEX('I.Supplementary 2017-18'!AA$8:AA$35,MATCH($B21,'I.Supplementary 2017-18'!$B$8:$B$35,0)),INDEX('I.KI 2017-18'!AA$9:AA$393,MATCH($B21,'I.KI 2017-18'!$B$9:$B$393,0)))),"")</f>
        <v>0</v>
      </c>
      <c r="AO21" s="157">
        <f>_xlfn.IFNA(IF($B21=$B$382,0,_xlfn.IFNA(INDEX('I.Supplementary 2017-18'!AB$8:AB$35,MATCH($B21,'I.Supplementary 2017-18'!$B$8:$B$35,0)),INDEX('I.KI 2017-18'!AB$9:AB$393,MATCH($B21,'I.KI 2017-18'!$B$9:$B$393,0)))),"")</f>
        <v>0</v>
      </c>
      <c r="AP21" s="149"/>
      <c r="AQ21" s="156">
        <f>_xlfn.IFNA(IF($B21=$B$381,0,IF($B21=$B$382,0,_xlfn.IFNA(INDEX('I.Supplementary 2017-18'!I$8:I$35,MATCH($B21,'I.Supplementary 2017-18'!$B$8:$B$35,0)),INDEX('I.KI 2017-18'!I$9:I$393,MATCH($B21,'I.KI 2017-18'!$B$9:$B$393,0))))),"")</f>
        <v>1.1557909719894732</v>
      </c>
      <c r="AR21" s="149">
        <f>_xlfn.IFNA(IF($B21=$B$381,0,IF($B21=$B$382,0,_xlfn.IFNA(INDEX('I.Supplementary 2017-18'!J$8:J$35,MATCH($B21,'I.Supplementary 2017-18'!$B$8:$B$35,0)),INDEX('I.KI 2017-18'!J$9:J$393,MATCH($B21,'I.KI 2017-18'!$B$9:$B$393,0))))),"")</f>
        <v>5.3244195559358625</v>
      </c>
      <c r="AS21" s="157">
        <f>_xlfn.IFNA(IF($B21=$B$381,0,IF($B21=$B$382,0,_xlfn.IFNA(INDEX('I.Supplementary 2017-18'!H$8:H$35,MATCH($B21,'I.Supplementary 2017-18'!$B$8:$B$35,0)),INDEX('I.KI 2017-18'!H$9:H$393,MATCH($B21,'I.KI 2017-18'!$B$9:$B$393,0))))),"")</f>
        <v>6.4802105279253359</v>
      </c>
      <c r="AT21" s="149"/>
      <c r="AU21" s="156">
        <f>_xlfn.IFNA(_xlfn.IFNA(INDEX('I.Supplementary 2018-19'!P$8:P$157,MATCH($B21,'I.Supplementary 2018-19'!$B$8:$B$157,0)),INDEX('I.KI 2018-19'!P$9:P$393,MATCH($B21,'I.KI 2018-19'!$B$9:$B$393,0))),"")</f>
        <v>0</v>
      </c>
      <c r="AV21" s="193">
        <f>_xlfn.IFNA(_xlfn.IFNA(INDEX('I.Supplementary 2018-19'!Q$8:Q$157,MATCH($B21,'I.Supplementary 2018-19'!$B$8:$B$157,0)),INDEX('I.KI 2018-19'!Q$9:Q$393,MATCH($B21,'I.KI 2018-19'!$B$9:$B$393,0))),"")</f>
        <v>0.28201560636289419</v>
      </c>
      <c r="AW21" s="193">
        <f>_xlfn.IFNA(_xlfn.IFNA(INDEX('I.Supplementary 2018-19'!R$8:R$157,MATCH($B21,'I.Supplementary 2018-19'!$B$8:$B$157,0)),INDEX('I.KI 2018-19'!R$9:R$393,MATCH($B21,'I.KI 2018-19'!$B$9:$B$393,0))),"")</f>
        <v>0</v>
      </c>
      <c r="AX21" s="193">
        <f>_xlfn.IFNA(_xlfn.IFNA(INDEX('I.Supplementary 2018-19'!S$8:S$157,MATCH($B21,'I.Supplementary 2018-19'!$B$8:$B$157,0)),INDEX('I.KI 2018-19'!S$9:S$393,MATCH($B21,'I.KI 2018-19'!$B$9:$B$393,0))),"")</f>
        <v>0</v>
      </c>
      <c r="AY21" s="157">
        <f>_xlfn.IFNA(_xlfn.IFNA(INDEX('I.Supplementary 2018-19'!T$8:T$157,MATCH($B21,'I.Supplementary 2018-19'!$B$8:$B$157,0)),INDEX('I.KI 2018-19'!T$9:T$393,MATCH($B21,'I.KI 2018-19'!$B$9:$B$393,0))),"")</f>
        <v>0</v>
      </c>
      <c r="AZ21" s="156">
        <f>_xlfn.IFNA(_xlfn.IFNA(INDEX('I.Supplementary 2018-19'!U$8:U$157,MATCH($B21,'I.Supplementary 2018-19'!$B$8:$B$157,0)),INDEX('I.KI 2018-19'!U$9:U$393,MATCH($B21,'I.KI 2018-19'!$B$9:$B$393,0))),"")</f>
        <v>0</v>
      </c>
      <c r="BA21" s="193">
        <f>_xlfn.IFNA(_xlfn.IFNA(INDEX('I.Supplementary 2018-19'!V$8:V$157,MATCH($B21,'I.Supplementary 2018-19'!$B$8:$B$157,0)),INDEX('I.KI 2018-19'!V$9:V$393,MATCH($B21,'I.KI 2018-19'!$B$9:$B$393,0))),"")</f>
        <v>5.4843806584747083</v>
      </c>
      <c r="BB21" s="193">
        <f>_xlfn.IFNA(_xlfn.IFNA(INDEX('I.Supplementary 2018-19'!W$8:W$157,MATCH($B21,'I.Supplementary 2018-19'!$B$8:$B$157,0)),INDEX('I.KI 2018-19'!W$9:W$393,MATCH($B21,'I.KI 2018-19'!$B$9:$B$393,0))),"")</f>
        <v>0</v>
      </c>
      <c r="BC21" s="193">
        <f>_xlfn.IFNA(_xlfn.IFNA(INDEX('I.Supplementary 2018-19'!X$8:X$157,MATCH($B21,'I.Supplementary 2018-19'!$B$8:$B$157,0)),INDEX('I.KI 2018-19'!X$9:X$393,MATCH($B21,'I.KI 2018-19'!$B$9:$B$393,0))),"")</f>
        <v>0</v>
      </c>
      <c r="BD21" s="157">
        <f>_xlfn.IFNA(_xlfn.IFNA(INDEX('I.Supplementary 2018-19'!Y$8:Y$157,MATCH($B21,'I.Supplementary 2018-19'!$B$8:$B$157,0)),INDEX('I.KI 2018-19'!Y$9:Y$393,MATCH($B21,'I.KI 2018-19'!$B$9:$B$393,0))),"")</f>
        <v>0</v>
      </c>
      <c r="BE21" s="156">
        <f>_xlfn.IFNA(_xlfn.IFNA(INDEX('I.Supplementary 2018-19'!Z$8:Z$157,MATCH($B21,'I.Supplementary 2018-19'!$B$8:$B$157,0)),INDEX('I.KI 2018-19'!Z$9:Z$393,MATCH($B21,'I.KI 2018-19'!$B$9:$B$393,0))),"")</f>
        <v>0</v>
      </c>
      <c r="BF21" s="193">
        <f>_xlfn.IFNA(_xlfn.IFNA(INDEX('I.Supplementary 2018-19'!AA$8:AA$157,MATCH($B21,'I.Supplementary 2018-19'!$B$8:$B$157,0)),INDEX('I.KI 2018-19'!AA$9:AA$393,MATCH($B21,'I.KI 2018-19'!$B$9:$B$393,0))),"")</f>
        <v>5.7663962648376028</v>
      </c>
      <c r="BG21" s="193">
        <f>_xlfn.IFNA(_xlfn.IFNA(INDEX('I.Supplementary 2018-19'!AB$8:AB$157,MATCH($B21,'I.Supplementary 2018-19'!$B$8:$B$157,0)),INDEX('I.KI 2018-19'!AB$9:AB$393,MATCH($B21,'I.KI 2018-19'!$B$9:$B$393,0))),"")</f>
        <v>0</v>
      </c>
      <c r="BH21" s="193">
        <f>_xlfn.IFNA(_xlfn.IFNA(INDEX('I.Supplementary 2018-19'!AC$8:AC$157,MATCH($B21,'I.Supplementary 2018-19'!$B$8:$B$157,0)),INDEX('I.KI 2018-19'!AC$9:AC$393,MATCH($B21,'I.KI 2018-19'!$B$9:$B$393,0))),"")</f>
        <v>0</v>
      </c>
      <c r="BI21" s="157">
        <f>_xlfn.IFNA(_xlfn.IFNA(INDEX('I.Supplementary 2018-19'!AD$8:AD$157,MATCH($B21,'I.Supplementary 2018-19'!$B$8:$B$157,0)),INDEX('I.KI 2018-19'!AD$9:AD$393,MATCH($B21,'I.KI 2018-19'!$B$9:$B$393,0))),"")</f>
        <v>0</v>
      </c>
      <c r="BJ21" s="149"/>
      <c r="BK21" s="156">
        <f>_xlfn.IFNA(IF($B21=$B$381,0,IF($B21=$B$382,0,_xlfn.IFNA(INDEX('I.Supplementary 2018-19'!I$8:I$157,MATCH($B21,'I.Supplementary 2018-19'!$B$8:$B$157,0)),INDEX('I.KI 2018-19'!I$9:I$393,MATCH($B21,'I.KI 2018-19'!$B$9:$B$393,0))))),"")</f>
        <v>0.28201560636289419</v>
      </c>
      <c r="BL21" s="149">
        <f>_xlfn.IFNA(IF($B21=$B$381,0,IF($B21=$B$382,0,_xlfn.IFNA(INDEX('I.Supplementary 2018-19'!J$8:J$157,MATCH($B21,'I.Supplementary 2018-19'!$B$8:$B$157,0)),INDEX('I.KI 2018-19'!J$9:J$393,MATCH($B21,'I.KI 2018-19'!$B$9:$B$393,0))))),"")</f>
        <v>5.4843806584747083</v>
      </c>
      <c r="BM21" s="157">
        <f>_xlfn.IFNA(IF($B21=$B$381,0,IF($B21=$B$382,0,_xlfn.IFNA(INDEX('I.Supplementary 2018-19'!H$8:H$157,MATCH($B21,'I.Supplementary 2018-19'!$B$8:$B$157,0)),INDEX('I.KI 2018-19'!H$9:H$393,MATCH($B21,'I.KI 2018-19'!$B$9:$B$393,0))))),"")</f>
        <v>5.7663962648376028</v>
      </c>
    </row>
    <row r="22" spans="2:65">
      <c r="B22" s="121" t="str">
        <f>'Calculations for 2021-22'!B22</f>
        <v>E1731</v>
      </c>
      <c r="C22" s="160" t="str">
        <f>'Calculations for 2021-22'!D22</f>
        <v>E1731</v>
      </c>
      <c r="D22" t="str">
        <f>'Calculations for 2021-22'!E22</f>
        <v>SD</v>
      </c>
      <c r="E22">
        <f>'Calculations for 2021-22'!F22</f>
        <v>0</v>
      </c>
      <c r="F22" s="120" t="str">
        <f>'Calculations for 2021-22'!H22</f>
        <v>Basingstoke and Deane</v>
      </c>
      <c r="G22" s="156">
        <f>_xlfn.IFNA(INDEX('I.KI 2016-17'!M$8:M$391,MATCH($B22,'I.KI 2016-17'!$B$8:$B$391,0)),"")</f>
        <v>0</v>
      </c>
      <c r="H22" s="149">
        <f>_xlfn.IFNA(INDEX('I.KI 2016-17'!N$8:N$391,MATCH($B22,'I.KI 2016-17'!$B$8:$B$391,0)),"")</f>
        <v>1.423875511016</v>
      </c>
      <c r="I22" s="149">
        <f>_xlfn.IFNA(INDEX('I.KI 2016-17'!O$8:O$391,MATCH($B22,'I.KI 2016-17'!$B$8:$B$391,0)),"")</f>
        <v>0</v>
      </c>
      <c r="J22" s="149">
        <f>_xlfn.IFNA(INDEX('I.KI 2016-17'!P$8:P$391,MATCH($B22,'I.KI 2016-17'!$B$8:$B$391,0)),"")</f>
        <v>0</v>
      </c>
      <c r="K22" s="157">
        <f>_xlfn.IFNA(INDEX('I.KI 2016-17'!Q$8:Q$391,MATCH($B22,'I.KI 2016-17'!$B$8:$B$391,0)),"")</f>
        <v>0</v>
      </c>
      <c r="L22" s="156">
        <f>_xlfn.IFNA(INDEX('I.KI 2016-17'!R$8:R$391,MATCH($B22,'I.KI 2016-17'!$B$8:$B$391,0)),"")</f>
        <v>0</v>
      </c>
      <c r="M22" s="193">
        <f>_xlfn.IFNA(INDEX('I.KI 2016-17'!S$8:S$391,MATCH($B22,'I.KI 2016-17'!$B$8:$B$391,0)),"")</f>
        <v>2.7933021581970001</v>
      </c>
      <c r="N22" s="193">
        <f>_xlfn.IFNA(INDEX('I.KI 2016-17'!T$8:T$391,MATCH($B22,'I.KI 2016-17'!$B$8:$B$391,0)),"")</f>
        <v>0</v>
      </c>
      <c r="O22" s="193">
        <f>_xlfn.IFNA(INDEX('I.KI 2016-17'!U$8:U$391,MATCH($B22,'I.KI 2016-17'!$B$8:$B$391,0)),"")</f>
        <v>0</v>
      </c>
      <c r="P22" s="157">
        <f>_xlfn.IFNA(INDEX('I.KI 2016-17'!V$8:V$391,MATCH($B22,'I.KI 2016-17'!$B$8:$B$391,0)),"")</f>
        <v>0</v>
      </c>
      <c r="Q22" s="156">
        <f>_xlfn.IFNA(INDEX('I.KI 2016-17'!W$8:W$391,MATCH($B22,'I.KI 2016-17'!$B$8:$B$391,0)),"")</f>
        <v>0</v>
      </c>
      <c r="R22" s="193">
        <f>_xlfn.IFNA(INDEX('I.KI 2016-17'!X$8:X$391,MATCH($B22,'I.KI 2016-17'!$B$8:$B$391,0)),"")</f>
        <v>4.2171776692130001</v>
      </c>
      <c r="S22" s="193">
        <f>_xlfn.IFNA(INDEX('I.KI 2016-17'!Y$8:Y$391,MATCH($B22,'I.KI 2016-17'!$B$8:$B$391,0)),"")</f>
        <v>0</v>
      </c>
      <c r="T22" s="193">
        <f>_xlfn.IFNA(INDEX('I.KI 2016-17'!Z$8:Z$391,MATCH($B22,'I.KI 2016-17'!$B$8:$B$391,0)),"")</f>
        <v>0</v>
      </c>
      <c r="U22" s="157">
        <f>_xlfn.IFNA(INDEX('I.KI 2016-17'!AA$8:AA$391,MATCH($B22,'I.KI 2016-17'!$B$8:$B$391,0)),"")</f>
        <v>0</v>
      </c>
      <c r="V22" s="149"/>
      <c r="W22" s="154">
        <f>_xlfn.IFNA(INDEX('I.KI 2016-17'!$H$8:$H$391,MATCH(B22,'I.KI 2016-17'!$B$8:$B$391,0)),"")</f>
        <v>1.423875511016</v>
      </c>
      <c r="X22" s="153">
        <f>_xlfn.IFNA(INDEX('I.KI 2016-17'!$I$8:$I$391,MATCH(B22,'I.KI 2016-17'!$B$8:$B$391,0)),"")</f>
        <v>2.7933021581970001</v>
      </c>
      <c r="Y22" s="155">
        <f>_xlfn.IFNA(INDEX('I.KI 2016-17'!$G$8:$G$391,MATCH(B22,'I.KI 2016-17'!$B$8:$B$391,0)),"")</f>
        <v>4.2171776692130001</v>
      </c>
      <c r="Z22" s="149"/>
      <c r="AA22" s="156">
        <f>_xlfn.IFNA(IF($B22=$B$382,0,_xlfn.IFNA(INDEX('I.Supplementary 2017-18'!N$8:N$35,MATCH($B22,'I.Supplementary 2017-18'!$B$8:$B$35,0)),INDEX('I.KI 2017-18'!N$9:N$393,MATCH($B22,'I.KI 2017-18'!$B$9:$B$393,0)))),"")</f>
        <v>0</v>
      </c>
      <c r="AB22" s="193">
        <f>_xlfn.IFNA(IF($B22=$B$382,0,_xlfn.IFNA(INDEX('I.Supplementary 2017-18'!O$8:O$35,MATCH($B22,'I.Supplementary 2017-18'!$B$8:$B$35,0)),INDEX('I.KI 2017-18'!O$9:O$393,MATCH($B22,'I.KI 2017-18'!$B$9:$B$393,0)))),"")</f>
        <v>0.73091017958686033</v>
      </c>
      <c r="AC22" s="193">
        <f>_xlfn.IFNA(IF($B22=$B$382,0,_xlfn.IFNA(INDEX('I.Supplementary 2017-18'!P$8:P$35,MATCH($B22,'I.Supplementary 2017-18'!$B$8:$B$35,0)),INDEX('I.KI 2017-18'!P$9:P$393,MATCH($B22,'I.KI 2017-18'!$B$9:$B$393,0)))),"")</f>
        <v>0</v>
      </c>
      <c r="AD22" s="193">
        <f>_xlfn.IFNA(IF($B22=$B$382,0,_xlfn.IFNA(INDEX('I.Supplementary 2017-18'!Q$8:Q$35,MATCH($B22,'I.Supplementary 2017-18'!$B$8:$B$35,0)),INDEX('I.KI 2017-18'!Q$9:Q$393,MATCH($B22,'I.KI 2017-18'!$B$9:$B$393,0)))),"")</f>
        <v>0</v>
      </c>
      <c r="AE22" s="157">
        <f>_xlfn.IFNA(IF($B22=$B$382,0,_xlfn.IFNA(INDEX('I.Supplementary 2017-18'!R$8:R$35,MATCH($B22,'I.Supplementary 2017-18'!$B$8:$B$35,0)),INDEX('I.KI 2017-18'!R$9:R$393,MATCH($B22,'I.KI 2017-18'!$B$9:$B$393,0)))),"")</f>
        <v>0</v>
      </c>
      <c r="AF22" s="156">
        <f>_xlfn.IFNA(IF($B22=$B$382,0,_xlfn.IFNA(INDEX('I.Supplementary 2017-18'!S$8:S$35,MATCH($B22,'I.Supplementary 2017-18'!$B$8:$B$35,0)),INDEX('I.KI 2017-18'!S$9:S$393,MATCH($B22,'I.KI 2017-18'!$B$9:$B$393,0)))),"")</f>
        <v>0</v>
      </c>
      <c r="AG22" s="193">
        <f>_xlfn.IFNA(IF($B22=$B$382,0,_xlfn.IFNA(INDEX('I.Supplementary 2017-18'!T$8:T$35,MATCH($B22,'I.Supplementary 2017-18'!$B$8:$B$35,0)),INDEX('I.KI 2017-18'!T$9:T$393,MATCH($B22,'I.KI 2017-18'!$B$9:$B$393,0)))),"")</f>
        <v>2.8503302839229017</v>
      </c>
      <c r="AH22" s="193">
        <f>_xlfn.IFNA(IF($B22=$B$382,0,_xlfn.IFNA(INDEX('I.Supplementary 2017-18'!U$8:U$35,MATCH($B22,'I.Supplementary 2017-18'!$B$8:$B$35,0)),INDEX('I.KI 2017-18'!U$9:U$393,MATCH($B22,'I.KI 2017-18'!$B$9:$B$393,0)))),"")</f>
        <v>0</v>
      </c>
      <c r="AI22" s="193">
        <f>_xlfn.IFNA(IF($B22=$B$382,0,_xlfn.IFNA(INDEX('I.Supplementary 2017-18'!V$8:V$35,MATCH($B22,'I.Supplementary 2017-18'!$B$8:$B$35,0)),INDEX('I.KI 2017-18'!V$9:V$393,MATCH($B22,'I.KI 2017-18'!$B$9:$B$393,0)))),"")</f>
        <v>0</v>
      </c>
      <c r="AJ22" s="157">
        <f>_xlfn.IFNA(IF($B22=$B$382,0,_xlfn.IFNA(INDEX('I.Supplementary 2017-18'!W$8:W$35,MATCH($B22,'I.Supplementary 2017-18'!$B$8:$B$35,0)),INDEX('I.KI 2017-18'!W$9:W$393,MATCH($B22,'I.KI 2017-18'!$B$9:$B$393,0)))),"")</f>
        <v>0</v>
      </c>
      <c r="AK22" s="156">
        <f>_xlfn.IFNA(IF($B22=$B$382,0,_xlfn.IFNA(INDEX('I.Supplementary 2017-18'!X$8:X$35,MATCH($B22,'I.Supplementary 2017-18'!$B$8:$B$35,0)),INDEX('I.KI 2017-18'!X$9:X$393,MATCH($B22,'I.KI 2017-18'!$B$9:$B$393,0)))),"")</f>
        <v>0</v>
      </c>
      <c r="AL22" s="193">
        <f>_xlfn.IFNA(IF($B22=$B$382,0,_xlfn.IFNA(INDEX('I.Supplementary 2017-18'!Y$8:Y$35,MATCH($B22,'I.Supplementary 2017-18'!$B$8:$B$35,0)),INDEX('I.KI 2017-18'!Y$9:Y$393,MATCH($B22,'I.KI 2017-18'!$B$9:$B$393,0)))),"")</f>
        <v>3.5812404635097619</v>
      </c>
      <c r="AM22" s="193">
        <f>_xlfn.IFNA(IF($B22=$B$382,0,_xlfn.IFNA(INDEX('I.Supplementary 2017-18'!Z$8:Z$35,MATCH($B22,'I.Supplementary 2017-18'!$B$8:$B$35,0)),INDEX('I.KI 2017-18'!Z$9:Z$393,MATCH($B22,'I.KI 2017-18'!$B$9:$B$393,0)))),"")</f>
        <v>0</v>
      </c>
      <c r="AN22" s="193">
        <f>_xlfn.IFNA(IF($B22=$B$382,0,_xlfn.IFNA(INDEX('I.Supplementary 2017-18'!AA$8:AA$35,MATCH($B22,'I.Supplementary 2017-18'!$B$8:$B$35,0)),INDEX('I.KI 2017-18'!AA$9:AA$393,MATCH($B22,'I.KI 2017-18'!$B$9:$B$393,0)))),"")</f>
        <v>0</v>
      </c>
      <c r="AO22" s="157">
        <f>_xlfn.IFNA(IF($B22=$B$382,0,_xlfn.IFNA(INDEX('I.Supplementary 2017-18'!AB$8:AB$35,MATCH($B22,'I.Supplementary 2017-18'!$B$8:$B$35,0)),INDEX('I.KI 2017-18'!AB$9:AB$393,MATCH($B22,'I.KI 2017-18'!$B$9:$B$393,0)))),"")</f>
        <v>0</v>
      </c>
      <c r="AP22" s="149"/>
      <c r="AQ22" s="156">
        <f>_xlfn.IFNA(IF($B22=$B$381,0,IF($B22=$B$382,0,_xlfn.IFNA(INDEX('I.Supplementary 2017-18'!I$8:I$35,MATCH($B22,'I.Supplementary 2017-18'!$B$8:$B$35,0)),INDEX('I.KI 2017-18'!I$9:I$393,MATCH($B22,'I.KI 2017-18'!$B$9:$B$393,0))))),"")</f>
        <v>0.73091017958686033</v>
      </c>
      <c r="AR22" s="149">
        <f>_xlfn.IFNA(IF($B22=$B$381,0,IF($B22=$B$382,0,_xlfn.IFNA(INDEX('I.Supplementary 2017-18'!J$8:J$35,MATCH($B22,'I.Supplementary 2017-18'!$B$8:$B$35,0)),INDEX('I.KI 2017-18'!J$9:J$393,MATCH($B22,'I.KI 2017-18'!$B$9:$B$393,0))))),"")</f>
        <v>2.8503302839229017</v>
      </c>
      <c r="AS22" s="157">
        <f>_xlfn.IFNA(IF($B22=$B$381,0,IF($B22=$B$382,0,_xlfn.IFNA(INDEX('I.Supplementary 2017-18'!H$8:H$35,MATCH($B22,'I.Supplementary 2017-18'!$B$8:$B$35,0)),INDEX('I.KI 2017-18'!H$9:H$393,MATCH($B22,'I.KI 2017-18'!$B$9:$B$393,0))))),"")</f>
        <v>3.5812404635097619</v>
      </c>
      <c r="AT22" s="149"/>
      <c r="AU22" s="156">
        <f>_xlfn.IFNA(_xlfn.IFNA(INDEX('I.Supplementary 2018-19'!P$8:P$157,MATCH($B22,'I.Supplementary 2018-19'!$B$8:$B$157,0)),INDEX('I.KI 2018-19'!P$9:P$393,MATCH($B22,'I.KI 2018-19'!$B$9:$B$393,0))),"")</f>
        <v>0</v>
      </c>
      <c r="AV22" s="193">
        <f>_xlfn.IFNA(_xlfn.IFNA(INDEX('I.Supplementary 2018-19'!Q$8:Q$157,MATCH($B22,'I.Supplementary 2018-19'!$B$8:$B$157,0)),INDEX('I.KI 2018-19'!Q$9:Q$393,MATCH($B22,'I.KI 2018-19'!$B$9:$B$393,0))),"")</f>
        <v>0.30470580502972006</v>
      </c>
      <c r="AW22" s="193">
        <f>_xlfn.IFNA(_xlfn.IFNA(INDEX('I.Supplementary 2018-19'!R$8:R$157,MATCH($B22,'I.Supplementary 2018-19'!$B$8:$B$157,0)),INDEX('I.KI 2018-19'!R$9:R$393,MATCH($B22,'I.KI 2018-19'!$B$9:$B$393,0))),"")</f>
        <v>0</v>
      </c>
      <c r="AX22" s="193">
        <f>_xlfn.IFNA(_xlfn.IFNA(INDEX('I.Supplementary 2018-19'!S$8:S$157,MATCH($B22,'I.Supplementary 2018-19'!$B$8:$B$157,0)),INDEX('I.KI 2018-19'!S$9:S$393,MATCH($B22,'I.KI 2018-19'!$B$9:$B$393,0))),"")</f>
        <v>0</v>
      </c>
      <c r="AY22" s="157">
        <f>_xlfn.IFNA(_xlfn.IFNA(INDEX('I.Supplementary 2018-19'!T$8:T$157,MATCH($B22,'I.Supplementary 2018-19'!$B$8:$B$157,0)),INDEX('I.KI 2018-19'!T$9:T$393,MATCH($B22,'I.KI 2018-19'!$B$9:$B$393,0))),"")</f>
        <v>0</v>
      </c>
      <c r="AZ22" s="156">
        <f>_xlfn.IFNA(_xlfn.IFNA(INDEX('I.Supplementary 2018-19'!U$8:U$157,MATCH($B22,'I.Supplementary 2018-19'!$B$8:$B$157,0)),INDEX('I.KI 2018-19'!U$9:U$393,MATCH($B22,'I.KI 2018-19'!$B$9:$B$393,0))),"")</f>
        <v>0</v>
      </c>
      <c r="BA22" s="193">
        <f>_xlfn.IFNA(_xlfn.IFNA(INDEX('I.Supplementary 2018-19'!V$8:V$157,MATCH($B22,'I.Supplementary 2018-19'!$B$8:$B$157,0)),INDEX('I.KI 2018-19'!V$9:V$393,MATCH($B22,'I.KI 2018-19'!$B$9:$B$393,0))),"")</f>
        <v>2.9359625242124308</v>
      </c>
      <c r="BB22" s="193">
        <f>_xlfn.IFNA(_xlfn.IFNA(INDEX('I.Supplementary 2018-19'!W$8:W$157,MATCH($B22,'I.Supplementary 2018-19'!$B$8:$B$157,0)),INDEX('I.KI 2018-19'!W$9:W$393,MATCH($B22,'I.KI 2018-19'!$B$9:$B$393,0))),"")</f>
        <v>0</v>
      </c>
      <c r="BC22" s="193">
        <f>_xlfn.IFNA(_xlfn.IFNA(INDEX('I.Supplementary 2018-19'!X$8:X$157,MATCH($B22,'I.Supplementary 2018-19'!$B$8:$B$157,0)),INDEX('I.KI 2018-19'!X$9:X$393,MATCH($B22,'I.KI 2018-19'!$B$9:$B$393,0))),"")</f>
        <v>0</v>
      </c>
      <c r="BD22" s="157">
        <f>_xlfn.IFNA(_xlfn.IFNA(INDEX('I.Supplementary 2018-19'!Y$8:Y$157,MATCH($B22,'I.Supplementary 2018-19'!$B$8:$B$157,0)),INDEX('I.KI 2018-19'!Y$9:Y$393,MATCH($B22,'I.KI 2018-19'!$B$9:$B$393,0))),"")</f>
        <v>0</v>
      </c>
      <c r="BE22" s="156">
        <f>_xlfn.IFNA(_xlfn.IFNA(INDEX('I.Supplementary 2018-19'!Z$8:Z$157,MATCH($B22,'I.Supplementary 2018-19'!$B$8:$B$157,0)),INDEX('I.KI 2018-19'!Z$9:Z$393,MATCH($B22,'I.KI 2018-19'!$B$9:$B$393,0))),"")</f>
        <v>0</v>
      </c>
      <c r="BF22" s="193">
        <f>_xlfn.IFNA(_xlfn.IFNA(INDEX('I.Supplementary 2018-19'!AA$8:AA$157,MATCH($B22,'I.Supplementary 2018-19'!$B$8:$B$157,0)),INDEX('I.KI 2018-19'!AA$9:AA$393,MATCH($B22,'I.KI 2018-19'!$B$9:$B$393,0))),"")</f>
        <v>3.2406683292421508</v>
      </c>
      <c r="BG22" s="193">
        <f>_xlfn.IFNA(_xlfn.IFNA(INDEX('I.Supplementary 2018-19'!AB$8:AB$157,MATCH($B22,'I.Supplementary 2018-19'!$B$8:$B$157,0)),INDEX('I.KI 2018-19'!AB$9:AB$393,MATCH($B22,'I.KI 2018-19'!$B$9:$B$393,0))),"")</f>
        <v>0</v>
      </c>
      <c r="BH22" s="193">
        <f>_xlfn.IFNA(_xlfn.IFNA(INDEX('I.Supplementary 2018-19'!AC$8:AC$157,MATCH($B22,'I.Supplementary 2018-19'!$B$8:$B$157,0)),INDEX('I.KI 2018-19'!AC$9:AC$393,MATCH($B22,'I.KI 2018-19'!$B$9:$B$393,0))),"")</f>
        <v>0</v>
      </c>
      <c r="BI22" s="157">
        <f>_xlfn.IFNA(_xlfn.IFNA(INDEX('I.Supplementary 2018-19'!AD$8:AD$157,MATCH($B22,'I.Supplementary 2018-19'!$B$8:$B$157,0)),INDEX('I.KI 2018-19'!AD$9:AD$393,MATCH($B22,'I.KI 2018-19'!$B$9:$B$393,0))),"")</f>
        <v>0</v>
      </c>
      <c r="BJ22" s="149"/>
      <c r="BK22" s="156">
        <f>_xlfn.IFNA(IF($B22=$B$381,0,IF($B22=$B$382,0,_xlfn.IFNA(INDEX('I.Supplementary 2018-19'!I$8:I$157,MATCH($B22,'I.Supplementary 2018-19'!$B$8:$B$157,0)),INDEX('I.KI 2018-19'!I$9:I$393,MATCH($B22,'I.KI 2018-19'!$B$9:$B$393,0))))),"")</f>
        <v>0.30470580502972006</v>
      </c>
      <c r="BL22" s="149">
        <f>_xlfn.IFNA(IF($B22=$B$381,0,IF($B22=$B$382,0,_xlfn.IFNA(INDEX('I.Supplementary 2018-19'!J$8:J$157,MATCH($B22,'I.Supplementary 2018-19'!$B$8:$B$157,0)),INDEX('I.KI 2018-19'!J$9:J$393,MATCH($B22,'I.KI 2018-19'!$B$9:$B$393,0))))),"")</f>
        <v>2.9359625242124308</v>
      </c>
      <c r="BM22" s="157">
        <f>_xlfn.IFNA(IF($B22=$B$381,0,IF($B22=$B$382,0,_xlfn.IFNA(INDEX('I.Supplementary 2018-19'!H$8:H$157,MATCH($B22,'I.Supplementary 2018-19'!$B$8:$B$157,0)),INDEX('I.KI 2018-19'!H$9:H$393,MATCH($B22,'I.KI 2018-19'!$B$9:$B$393,0))))),"")</f>
        <v>3.2406683292421508</v>
      </c>
    </row>
    <row r="23" spans="2:65">
      <c r="B23" s="121" t="str">
        <f>'Calculations for 2021-22'!B23</f>
        <v>E3032</v>
      </c>
      <c r="C23" s="160" t="str">
        <f>'Calculations for 2021-22'!D23</f>
        <v>E3032</v>
      </c>
      <c r="D23" t="str">
        <f>'Calculations for 2021-22'!E23</f>
        <v>SD</v>
      </c>
      <c r="E23">
        <f>'Calculations for 2021-22'!F23</f>
        <v>0</v>
      </c>
      <c r="F23" s="120" t="str">
        <f>'Calculations for 2021-22'!H23</f>
        <v>Bassetlaw</v>
      </c>
      <c r="G23" s="156">
        <f>_xlfn.IFNA(INDEX('I.KI 2016-17'!M$8:M$391,MATCH($B23,'I.KI 2016-17'!$B$8:$B$391,0)),"")</f>
        <v>0</v>
      </c>
      <c r="H23" s="149">
        <f>_xlfn.IFNA(INDEX('I.KI 2016-17'!N$8:N$391,MATCH($B23,'I.KI 2016-17'!$B$8:$B$391,0)),"")</f>
        <v>1.9070598746160001</v>
      </c>
      <c r="I23" s="149">
        <f>_xlfn.IFNA(INDEX('I.KI 2016-17'!O$8:O$391,MATCH($B23,'I.KI 2016-17'!$B$8:$B$391,0)),"")</f>
        <v>0</v>
      </c>
      <c r="J23" s="149">
        <f>_xlfn.IFNA(INDEX('I.KI 2016-17'!P$8:P$391,MATCH($B23,'I.KI 2016-17'!$B$8:$B$391,0)),"")</f>
        <v>0</v>
      </c>
      <c r="K23" s="157">
        <f>_xlfn.IFNA(INDEX('I.KI 2016-17'!Q$8:Q$391,MATCH($B23,'I.KI 2016-17'!$B$8:$B$391,0)),"")</f>
        <v>0</v>
      </c>
      <c r="L23" s="156">
        <f>_xlfn.IFNA(INDEX('I.KI 2016-17'!R$8:R$391,MATCH($B23,'I.KI 2016-17'!$B$8:$B$391,0)),"")</f>
        <v>0</v>
      </c>
      <c r="M23" s="193">
        <f>_xlfn.IFNA(INDEX('I.KI 2016-17'!S$8:S$391,MATCH($B23,'I.KI 2016-17'!$B$8:$B$391,0)),"")</f>
        <v>3.7121952386250001</v>
      </c>
      <c r="N23" s="193">
        <f>_xlfn.IFNA(INDEX('I.KI 2016-17'!T$8:T$391,MATCH($B23,'I.KI 2016-17'!$B$8:$B$391,0)),"")</f>
        <v>0</v>
      </c>
      <c r="O23" s="193">
        <f>_xlfn.IFNA(INDEX('I.KI 2016-17'!U$8:U$391,MATCH($B23,'I.KI 2016-17'!$B$8:$B$391,0)),"")</f>
        <v>0</v>
      </c>
      <c r="P23" s="157">
        <f>_xlfn.IFNA(INDEX('I.KI 2016-17'!V$8:V$391,MATCH($B23,'I.KI 2016-17'!$B$8:$B$391,0)),"")</f>
        <v>0</v>
      </c>
      <c r="Q23" s="156">
        <f>_xlfn.IFNA(INDEX('I.KI 2016-17'!W$8:W$391,MATCH($B23,'I.KI 2016-17'!$B$8:$B$391,0)),"")</f>
        <v>0</v>
      </c>
      <c r="R23" s="193">
        <f>_xlfn.IFNA(INDEX('I.KI 2016-17'!X$8:X$391,MATCH($B23,'I.KI 2016-17'!$B$8:$B$391,0)),"")</f>
        <v>5.6192551132410005</v>
      </c>
      <c r="S23" s="193">
        <f>_xlfn.IFNA(INDEX('I.KI 2016-17'!Y$8:Y$391,MATCH($B23,'I.KI 2016-17'!$B$8:$B$391,0)),"")</f>
        <v>0</v>
      </c>
      <c r="T23" s="193">
        <f>_xlfn.IFNA(INDEX('I.KI 2016-17'!Z$8:Z$391,MATCH($B23,'I.KI 2016-17'!$B$8:$B$391,0)),"")</f>
        <v>0</v>
      </c>
      <c r="U23" s="157">
        <f>_xlfn.IFNA(INDEX('I.KI 2016-17'!AA$8:AA$391,MATCH($B23,'I.KI 2016-17'!$B$8:$B$391,0)),"")</f>
        <v>0</v>
      </c>
      <c r="V23" s="149"/>
      <c r="W23" s="154">
        <f>_xlfn.IFNA(INDEX('I.KI 2016-17'!$H$8:$H$391,MATCH(B23,'I.KI 2016-17'!$B$8:$B$391,0)),"")</f>
        <v>1.9070598746160001</v>
      </c>
      <c r="X23" s="153">
        <f>_xlfn.IFNA(INDEX('I.KI 2016-17'!$I$8:$I$391,MATCH(B23,'I.KI 2016-17'!$B$8:$B$391,0)),"")</f>
        <v>3.7121952386250001</v>
      </c>
      <c r="Y23" s="155">
        <f>_xlfn.IFNA(INDEX('I.KI 2016-17'!$G$8:$G$391,MATCH(B23,'I.KI 2016-17'!$B$8:$B$391,0)),"")</f>
        <v>5.6192551132410005</v>
      </c>
      <c r="Z23" s="149"/>
      <c r="AA23" s="156">
        <f>_xlfn.IFNA(IF($B23=$B$382,0,_xlfn.IFNA(INDEX('I.Supplementary 2017-18'!N$8:N$35,MATCH($B23,'I.Supplementary 2017-18'!$B$8:$B$35,0)),INDEX('I.KI 2017-18'!N$9:N$393,MATCH($B23,'I.KI 2017-18'!$B$9:$B$393,0)))),"")</f>
        <v>0</v>
      </c>
      <c r="AB23" s="193">
        <f>_xlfn.IFNA(IF($B23=$B$382,0,_xlfn.IFNA(INDEX('I.Supplementary 2017-18'!O$8:O$35,MATCH($B23,'I.Supplementary 2017-18'!$B$8:$B$35,0)),INDEX('I.KI 2017-18'!O$9:O$393,MATCH($B23,'I.KI 2017-18'!$B$9:$B$393,0)))),"")</f>
        <v>1.1907021649805698</v>
      </c>
      <c r="AC23" s="193">
        <f>_xlfn.IFNA(IF($B23=$B$382,0,_xlfn.IFNA(INDEX('I.Supplementary 2017-18'!P$8:P$35,MATCH($B23,'I.Supplementary 2017-18'!$B$8:$B$35,0)),INDEX('I.KI 2017-18'!P$9:P$393,MATCH($B23,'I.KI 2017-18'!$B$9:$B$393,0)))),"")</f>
        <v>0</v>
      </c>
      <c r="AD23" s="193">
        <f>_xlfn.IFNA(IF($B23=$B$382,0,_xlfn.IFNA(INDEX('I.Supplementary 2017-18'!Q$8:Q$35,MATCH($B23,'I.Supplementary 2017-18'!$B$8:$B$35,0)),INDEX('I.KI 2017-18'!Q$9:Q$393,MATCH($B23,'I.KI 2017-18'!$B$9:$B$393,0)))),"")</f>
        <v>0</v>
      </c>
      <c r="AE23" s="157">
        <f>_xlfn.IFNA(IF($B23=$B$382,0,_xlfn.IFNA(INDEX('I.Supplementary 2017-18'!R$8:R$35,MATCH($B23,'I.Supplementary 2017-18'!$B$8:$B$35,0)),INDEX('I.KI 2017-18'!R$9:R$393,MATCH($B23,'I.KI 2017-18'!$B$9:$B$393,0)))),"")</f>
        <v>0</v>
      </c>
      <c r="AF23" s="156">
        <f>_xlfn.IFNA(IF($B23=$B$382,0,_xlfn.IFNA(INDEX('I.Supplementary 2017-18'!S$8:S$35,MATCH($B23,'I.Supplementary 2017-18'!$B$8:$B$35,0)),INDEX('I.KI 2017-18'!S$9:S$393,MATCH($B23,'I.KI 2017-18'!$B$9:$B$393,0)))),"")</f>
        <v>0</v>
      </c>
      <c r="AG23" s="193">
        <f>_xlfn.IFNA(IF($B23=$B$382,0,_xlfn.IFNA(INDEX('I.Supplementary 2017-18'!T$8:T$35,MATCH($B23,'I.Supplementary 2017-18'!$B$8:$B$35,0)),INDEX('I.KI 2017-18'!T$9:T$393,MATCH($B23,'I.KI 2017-18'!$B$9:$B$393,0)))),"")</f>
        <v>3.7879835081346784</v>
      </c>
      <c r="AH23" s="193">
        <f>_xlfn.IFNA(IF($B23=$B$382,0,_xlfn.IFNA(INDEX('I.Supplementary 2017-18'!U$8:U$35,MATCH($B23,'I.Supplementary 2017-18'!$B$8:$B$35,0)),INDEX('I.KI 2017-18'!U$9:U$393,MATCH($B23,'I.KI 2017-18'!$B$9:$B$393,0)))),"")</f>
        <v>0</v>
      </c>
      <c r="AI23" s="193">
        <f>_xlfn.IFNA(IF($B23=$B$382,0,_xlfn.IFNA(INDEX('I.Supplementary 2017-18'!V$8:V$35,MATCH($B23,'I.Supplementary 2017-18'!$B$8:$B$35,0)),INDEX('I.KI 2017-18'!V$9:V$393,MATCH($B23,'I.KI 2017-18'!$B$9:$B$393,0)))),"")</f>
        <v>0</v>
      </c>
      <c r="AJ23" s="157">
        <f>_xlfn.IFNA(IF($B23=$B$382,0,_xlfn.IFNA(INDEX('I.Supplementary 2017-18'!W$8:W$35,MATCH($B23,'I.Supplementary 2017-18'!$B$8:$B$35,0)),INDEX('I.KI 2017-18'!W$9:W$393,MATCH($B23,'I.KI 2017-18'!$B$9:$B$393,0)))),"")</f>
        <v>0</v>
      </c>
      <c r="AK23" s="156">
        <f>_xlfn.IFNA(IF($B23=$B$382,0,_xlfn.IFNA(INDEX('I.Supplementary 2017-18'!X$8:X$35,MATCH($B23,'I.Supplementary 2017-18'!$B$8:$B$35,0)),INDEX('I.KI 2017-18'!X$9:X$393,MATCH($B23,'I.KI 2017-18'!$B$9:$B$393,0)))),"")</f>
        <v>0</v>
      </c>
      <c r="AL23" s="193">
        <f>_xlfn.IFNA(IF($B23=$B$382,0,_xlfn.IFNA(INDEX('I.Supplementary 2017-18'!Y$8:Y$35,MATCH($B23,'I.Supplementary 2017-18'!$B$8:$B$35,0)),INDEX('I.KI 2017-18'!Y$9:Y$393,MATCH($B23,'I.KI 2017-18'!$B$9:$B$393,0)))),"")</f>
        <v>4.9786856731152485</v>
      </c>
      <c r="AM23" s="193">
        <f>_xlfn.IFNA(IF($B23=$B$382,0,_xlfn.IFNA(INDEX('I.Supplementary 2017-18'!Z$8:Z$35,MATCH($B23,'I.Supplementary 2017-18'!$B$8:$B$35,0)),INDEX('I.KI 2017-18'!Z$9:Z$393,MATCH($B23,'I.KI 2017-18'!$B$9:$B$393,0)))),"")</f>
        <v>0</v>
      </c>
      <c r="AN23" s="193">
        <f>_xlfn.IFNA(IF($B23=$B$382,0,_xlfn.IFNA(INDEX('I.Supplementary 2017-18'!AA$8:AA$35,MATCH($B23,'I.Supplementary 2017-18'!$B$8:$B$35,0)),INDEX('I.KI 2017-18'!AA$9:AA$393,MATCH($B23,'I.KI 2017-18'!$B$9:$B$393,0)))),"")</f>
        <v>0</v>
      </c>
      <c r="AO23" s="157">
        <f>_xlfn.IFNA(IF($B23=$B$382,0,_xlfn.IFNA(INDEX('I.Supplementary 2017-18'!AB$8:AB$35,MATCH($B23,'I.Supplementary 2017-18'!$B$8:$B$35,0)),INDEX('I.KI 2017-18'!AB$9:AB$393,MATCH($B23,'I.KI 2017-18'!$B$9:$B$393,0)))),"")</f>
        <v>0</v>
      </c>
      <c r="AP23" s="149"/>
      <c r="AQ23" s="156">
        <f>_xlfn.IFNA(IF($B23=$B$381,0,IF($B23=$B$382,0,_xlfn.IFNA(INDEX('I.Supplementary 2017-18'!I$8:I$35,MATCH($B23,'I.Supplementary 2017-18'!$B$8:$B$35,0)),INDEX('I.KI 2017-18'!I$9:I$393,MATCH($B23,'I.KI 2017-18'!$B$9:$B$393,0))))),"")</f>
        <v>1.1907021649805698</v>
      </c>
      <c r="AR23" s="149">
        <f>_xlfn.IFNA(IF($B23=$B$381,0,IF($B23=$B$382,0,_xlfn.IFNA(INDEX('I.Supplementary 2017-18'!J$8:J$35,MATCH($B23,'I.Supplementary 2017-18'!$B$8:$B$35,0)),INDEX('I.KI 2017-18'!J$9:J$393,MATCH($B23,'I.KI 2017-18'!$B$9:$B$393,0))))),"")</f>
        <v>3.7879835081346784</v>
      </c>
      <c r="AS23" s="157">
        <f>_xlfn.IFNA(IF($B23=$B$381,0,IF($B23=$B$382,0,_xlfn.IFNA(INDEX('I.Supplementary 2017-18'!H$8:H$35,MATCH($B23,'I.Supplementary 2017-18'!$B$8:$B$35,0)),INDEX('I.KI 2017-18'!H$9:H$393,MATCH($B23,'I.KI 2017-18'!$B$9:$B$393,0))))),"")</f>
        <v>4.9786856731152485</v>
      </c>
      <c r="AT23" s="149"/>
      <c r="AU23" s="156">
        <f>_xlfn.IFNA(_xlfn.IFNA(INDEX('I.Supplementary 2018-19'!P$8:P$157,MATCH($B23,'I.Supplementary 2018-19'!$B$8:$B$157,0)),INDEX('I.KI 2018-19'!P$9:P$393,MATCH($B23,'I.KI 2018-19'!$B$9:$B$393,0))),"")</f>
        <v>0</v>
      </c>
      <c r="AV23" s="193">
        <f>_xlfn.IFNA(_xlfn.IFNA(INDEX('I.Supplementary 2018-19'!Q$8:Q$157,MATCH($B23,'I.Supplementary 2018-19'!$B$8:$B$157,0)),INDEX('I.KI 2018-19'!Q$9:Q$393,MATCH($B23,'I.KI 2018-19'!$B$9:$B$393,0))),"")</f>
        <v>0.73400380107877217</v>
      </c>
      <c r="AW23" s="193">
        <f>_xlfn.IFNA(_xlfn.IFNA(INDEX('I.Supplementary 2018-19'!R$8:R$157,MATCH($B23,'I.Supplementary 2018-19'!$B$8:$B$157,0)),INDEX('I.KI 2018-19'!R$9:R$393,MATCH($B23,'I.KI 2018-19'!$B$9:$B$393,0))),"")</f>
        <v>0</v>
      </c>
      <c r="AX23" s="193">
        <f>_xlfn.IFNA(_xlfn.IFNA(INDEX('I.Supplementary 2018-19'!S$8:S$157,MATCH($B23,'I.Supplementary 2018-19'!$B$8:$B$157,0)),INDEX('I.KI 2018-19'!S$9:S$393,MATCH($B23,'I.KI 2018-19'!$B$9:$B$393,0))),"")</f>
        <v>0</v>
      </c>
      <c r="AY23" s="157">
        <f>_xlfn.IFNA(_xlfn.IFNA(INDEX('I.Supplementary 2018-19'!T$8:T$157,MATCH($B23,'I.Supplementary 2018-19'!$B$8:$B$157,0)),INDEX('I.KI 2018-19'!T$9:T$393,MATCH($B23,'I.KI 2018-19'!$B$9:$B$393,0))),"")</f>
        <v>0</v>
      </c>
      <c r="AZ23" s="156">
        <f>_xlfn.IFNA(_xlfn.IFNA(INDEX('I.Supplementary 2018-19'!U$8:U$157,MATCH($B23,'I.Supplementary 2018-19'!$B$8:$B$157,0)),INDEX('I.KI 2018-19'!U$9:U$393,MATCH($B23,'I.KI 2018-19'!$B$9:$B$393,0))),"")</f>
        <v>0</v>
      </c>
      <c r="BA23" s="193">
        <f>_xlfn.IFNA(_xlfn.IFNA(INDEX('I.Supplementary 2018-19'!V$8:V$157,MATCH($B23,'I.Supplementary 2018-19'!$B$8:$B$157,0)),INDEX('I.KI 2018-19'!V$9:V$393,MATCH($B23,'I.KI 2018-19'!$B$9:$B$393,0))),"")</f>
        <v>3.9017855877782091</v>
      </c>
      <c r="BB23" s="193">
        <f>_xlfn.IFNA(_xlfn.IFNA(INDEX('I.Supplementary 2018-19'!W$8:W$157,MATCH($B23,'I.Supplementary 2018-19'!$B$8:$B$157,0)),INDEX('I.KI 2018-19'!W$9:W$393,MATCH($B23,'I.KI 2018-19'!$B$9:$B$393,0))),"")</f>
        <v>0</v>
      </c>
      <c r="BC23" s="193">
        <f>_xlfn.IFNA(_xlfn.IFNA(INDEX('I.Supplementary 2018-19'!X$8:X$157,MATCH($B23,'I.Supplementary 2018-19'!$B$8:$B$157,0)),INDEX('I.KI 2018-19'!X$9:X$393,MATCH($B23,'I.KI 2018-19'!$B$9:$B$393,0))),"")</f>
        <v>0</v>
      </c>
      <c r="BD23" s="157">
        <f>_xlfn.IFNA(_xlfn.IFNA(INDEX('I.Supplementary 2018-19'!Y$8:Y$157,MATCH($B23,'I.Supplementary 2018-19'!$B$8:$B$157,0)),INDEX('I.KI 2018-19'!Y$9:Y$393,MATCH($B23,'I.KI 2018-19'!$B$9:$B$393,0))),"")</f>
        <v>0</v>
      </c>
      <c r="BE23" s="156">
        <f>_xlfn.IFNA(_xlfn.IFNA(INDEX('I.Supplementary 2018-19'!Z$8:Z$157,MATCH($B23,'I.Supplementary 2018-19'!$B$8:$B$157,0)),INDEX('I.KI 2018-19'!Z$9:Z$393,MATCH($B23,'I.KI 2018-19'!$B$9:$B$393,0))),"")</f>
        <v>0</v>
      </c>
      <c r="BF23" s="193">
        <f>_xlfn.IFNA(_xlfn.IFNA(INDEX('I.Supplementary 2018-19'!AA$8:AA$157,MATCH($B23,'I.Supplementary 2018-19'!$B$8:$B$157,0)),INDEX('I.KI 2018-19'!AA$9:AA$393,MATCH($B23,'I.KI 2018-19'!$B$9:$B$393,0))),"")</f>
        <v>4.6357893888569812</v>
      </c>
      <c r="BG23" s="193">
        <f>_xlfn.IFNA(_xlfn.IFNA(INDEX('I.Supplementary 2018-19'!AB$8:AB$157,MATCH($B23,'I.Supplementary 2018-19'!$B$8:$B$157,0)),INDEX('I.KI 2018-19'!AB$9:AB$393,MATCH($B23,'I.KI 2018-19'!$B$9:$B$393,0))),"")</f>
        <v>0</v>
      </c>
      <c r="BH23" s="193">
        <f>_xlfn.IFNA(_xlfn.IFNA(INDEX('I.Supplementary 2018-19'!AC$8:AC$157,MATCH($B23,'I.Supplementary 2018-19'!$B$8:$B$157,0)),INDEX('I.KI 2018-19'!AC$9:AC$393,MATCH($B23,'I.KI 2018-19'!$B$9:$B$393,0))),"")</f>
        <v>0</v>
      </c>
      <c r="BI23" s="157">
        <f>_xlfn.IFNA(_xlfn.IFNA(INDEX('I.Supplementary 2018-19'!AD$8:AD$157,MATCH($B23,'I.Supplementary 2018-19'!$B$8:$B$157,0)),INDEX('I.KI 2018-19'!AD$9:AD$393,MATCH($B23,'I.KI 2018-19'!$B$9:$B$393,0))),"")</f>
        <v>0</v>
      </c>
      <c r="BJ23" s="149"/>
      <c r="BK23" s="156">
        <f>_xlfn.IFNA(IF($B23=$B$381,0,IF($B23=$B$382,0,_xlfn.IFNA(INDEX('I.Supplementary 2018-19'!I$8:I$157,MATCH($B23,'I.Supplementary 2018-19'!$B$8:$B$157,0)),INDEX('I.KI 2018-19'!I$9:I$393,MATCH($B23,'I.KI 2018-19'!$B$9:$B$393,0))))),"")</f>
        <v>0.73400380107877217</v>
      </c>
      <c r="BL23" s="149">
        <f>_xlfn.IFNA(IF($B23=$B$381,0,IF($B23=$B$382,0,_xlfn.IFNA(INDEX('I.Supplementary 2018-19'!J$8:J$157,MATCH($B23,'I.Supplementary 2018-19'!$B$8:$B$157,0)),INDEX('I.KI 2018-19'!J$9:J$393,MATCH($B23,'I.KI 2018-19'!$B$9:$B$393,0))))),"")</f>
        <v>3.9017855877782091</v>
      </c>
      <c r="BM23" s="157">
        <f>_xlfn.IFNA(IF($B23=$B$381,0,IF($B23=$B$382,0,_xlfn.IFNA(INDEX('I.Supplementary 2018-19'!H$8:H$157,MATCH($B23,'I.Supplementary 2018-19'!$B$8:$B$157,0)),INDEX('I.KI 2018-19'!H$9:H$393,MATCH($B23,'I.KI 2018-19'!$B$9:$B$393,0))))),"")</f>
        <v>4.6357893888569812</v>
      </c>
    </row>
    <row r="24" spans="2:65">
      <c r="B24" s="121" t="str">
        <f>'Calculations for 2021-22'!B24</f>
        <v>E0101</v>
      </c>
      <c r="C24" s="160" t="str">
        <f>'Calculations for 2021-22'!D24</f>
        <v>E0101</v>
      </c>
      <c r="D24" t="str">
        <f>'Calculations for 2021-22'!E24</f>
        <v>UNINFIR</v>
      </c>
      <c r="E24" t="str">
        <f>'Calculations for 2021-22'!F24</f>
        <v>P1704</v>
      </c>
      <c r="F24" s="120" t="str">
        <f>'Calculations for 2021-22'!H24</f>
        <v>Bath &amp; North East Somerset</v>
      </c>
      <c r="G24" s="156">
        <f>_xlfn.IFNA(INDEX('I.KI 2016-17'!M$8:M$391,MATCH($B24,'I.KI 2016-17'!$B$8:$B$391,0)),"")</f>
        <v>12.494284824098001</v>
      </c>
      <c r="H24" s="149">
        <f>_xlfn.IFNA(INDEX('I.KI 2016-17'!N$8:N$391,MATCH($B24,'I.KI 2016-17'!$B$8:$B$391,0)),"")</f>
        <v>1.9283392538840001</v>
      </c>
      <c r="I24" s="149">
        <f>_xlfn.IFNA(INDEX('I.KI 2016-17'!O$8:O$391,MATCH($B24,'I.KI 2016-17'!$B$8:$B$391,0)),"")</f>
        <v>0</v>
      </c>
      <c r="J24" s="149">
        <f>_xlfn.IFNA(INDEX('I.KI 2016-17'!P$8:P$391,MATCH($B24,'I.KI 2016-17'!$B$8:$B$391,0)),"")</f>
        <v>0</v>
      </c>
      <c r="K24" s="157">
        <f>_xlfn.IFNA(INDEX('I.KI 2016-17'!Q$8:Q$391,MATCH($B24,'I.KI 2016-17'!$B$8:$B$391,0)),"")</f>
        <v>0</v>
      </c>
      <c r="L24" s="156">
        <f>_xlfn.IFNA(INDEX('I.KI 2016-17'!R$8:R$391,MATCH($B24,'I.KI 2016-17'!$B$8:$B$391,0)),"")</f>
        <v>17.500861577716002</v>
      </c>
      <c r="M24" s="193">
        <f>_xlfn.IFNA(INDEX('I.KI 2016-17'!S$8:S$391,MATCH($B24,'I.KI 2016-17'!$B$8:$B$391,0)),"")</f>
        <v>4.1786238749000004</v>
      </c>
      <c r="N24" s="193">
        <f>_xlfn.IFNA(INDEX('I.KI 2016-17'!T$8:T$391,MATCH($B24,'I.KI 2016-17'!$B$8:$B$391,0)),"")</f>
        <v>0</v>
      </c>
      <c r="O24" s="193">
        <f>_xlfn.IFNA(INDEX('I.KI 2016-17'!U$8:U$391,MATCH($B24,'I.KI 2016-17'!$B$8:$B$391,0)),"")</f>
        <v>0</v>
      </c>
      <c r="P24" s="157">
        <f>_xlfn.IFNA(INDEX('I.KI 2016-17'!V$8:V$391,MATCH($B24,'I.KI 2016-17'!$B$8:$B$391,0)),"")</f>
        <v>0</v>
      </c>
      <c r="Q24" s="156">
        <f>_xlfn.IFNA(INDEX('I.KI 2016-17'!W$8:W$391,MATCH($B24,'I.KI 2016-17'!$B$8:$B$391,0)),"")</f>
        <v>29.995146401814004</v>
      </c>
      <c r="R24" s="193">
        <f>_xlfn.IFNA(INDEX('I.KI 2016-17'!X$8:X$391,MATCH($B24,'I.KI 2016-17'!$B$8:$B$391,0)),"")</f>
        <v>6.1069631287840007</v>
      </c>
      <c r="S24" s="193">
        <f>_xlfn.IFNA(INDEX('I.KI 2016-17'!Y$8:Y$391,MATCH($B24,'I.KI 2016-17'!$B$8:$B$391,0)),"")</f>
        <v>0</v>
      </c>
      <c r="T24" s="193">
        <f>_xlfn.IFNA(INDEX('I.KI 2016-17'!Z$8:Z$391,MATCH($B24,'I.KI 2016-17'!$B$8:$B$391,0)),"")</f>
        <v>0</v>
      </c>
      <c r="U24" s="157">
        <f>_xlfn.IFNA(INDEX('I.KI 2016-17'!AA$8:AA$391,MATCH($B24,'I.KI 2016-17'!$B$8:$B$391,0)),"")</f>
        <v>0</v>
      </c>
      <c r="V24" s="149"/>
      <c r="W24" s="154">
        <f>_xlfn.IFNA(INDEX('I.KI 2016-17'!$H$8:$H$391,MATCH(B24,'I.KI 2016-17'!$B$8:$B$391,0)),"")</f>
        <v>14.422624077982</v>
      </c>
      <c r="X24" s="153">
        <f>_xlfn.IFNA(INDEX('I.KI 2016-17'!$I$8:$I$391,MATCH(B24,'I.KI 2016-17'!$B$8:$B$391,0)),"")</f>
        <v>21.679485452615999</v>
      </c>
      <c r="Y24" s="155">
        <f>_xlfn.IFNA(INDEX('I.KI 2016-17'!$G$8:$G$391,MATCH(B24,'I.KI 2016-17'!$B$8:$B$391,0)),"")</f>
        <v>36.102109530598</v>
      </c>
      <c r="Z24" s="149"/>
      <c r="AA24" s="156">
        <f>_xlfn.IFNA(IF($B24=$B$382,0,_xlfn.IFNA(INDEX('I.Supplementary 2017-18'!N$8:N$35,MATCH($B24,'I.Supplementary 2017-18'!$B$8:$B$35,0)),INDEX('I.KI 2017-18'!N$9:N$393,MATCH($B24,'I.KI 2017-18'!$B$9:$B$393,0)))),"")</f>
        <v>7.7162512144034432</v>
      </c>
      <c r="AB24" s="193">
        <f>_xlfn.IFNA(IF($B24=$B$382,0,_xlfn.IFNA(INDEX('I.Supplementary 2017-18'!O$8:O$35,MATCH($B24,'I.Supplementary 2017-18'!$B$8:$B$35,0)),INDEX('I.KI 2017-18'!O$9:O$393,MATCH($B24,'I.KI 2017-18'!$B$9:$B$393,0)))),"")</f>
        <v>0.54277652944620325</v>
      </c>
      <c r="AC24" s="193">
        <f>_xlfn.IFNA(IF($B24=$B$382,0,_xlfn.IFNA(INDEX('I.Supplementary 2017-18'!P$8:P$35,MATCH($B24,'I.Supplementary 2017-18'!$B$8:$B$35,0)),INDEX('I.KI 2017-18'!P$9:P$393,MATCH($B24,'I.KI 2017-18'!$B$9:$B$393,0)))),"")</f>
        <v>0</v>
      </c>
      <c r="AD24" s="193">
        <f>_xlfn.IFNA(IF($B24=$B$382,0,_xlfn.IFNA(INDEX('I.Supplementary 2017-18'!Q$8:Q$35,MATCH($B24,'I.Supplementary 2017-18'!$B$8:$B$35,0)),INDEX('I.KI 2017-18'!Q$9:Q$393,MATCH($B24,'I.KI 2017-18'!$B$9:$B$393,0)))),"")</f>
        <v>0</v>
      </c>
      <c r="AE24" s="157">
        <f>_xlfn.IFNA(IF($B24=$B$382,0,_xlfn.IFNA(INDEX('I.Supplementary 2017-18'!R$8:R$35,MATCH($B24,'I.Supplementary 2017-18'!$B$8:$B$35,0)),INDEX('I.KI 2017-18'!R$9:R$393,MATCH($B24,'I.KI 2017-18'!$B$9:$B$393,0)))),"")</f>
        <v>0</v>
      </c>
      <c r="AF24" s="156">
        <f>_xlfn.IFNA(IF($B24=$B$382,0,_xlfn.IFNA(INDEX('I.Supplementary 2017-18'!S$8:S$35,MATCH($B24,'I.Supplementary 2017-18'!$B$8:$B$35,0)),INDEX('I.KI 2017-18'!S$9:S$393,MATCH($B24,'I.KI 2017-18'!$B$9:$B$393,0)))),"")</f>
        <v>17.858159599140865</v>
      </c>
      <c r="AG24" s="193">
        <f>_xlfn.IFNA(IF($B24=$B$382,0,_xlfn.IFNA(INDEX('I.Supplementary 2017-18'!T$8:T$35,MATCH($B24,'I.Supplementary 2017-18'!$B$8:$B$35,0)),INDEX('I.KI 2017-18'!T$9:T$393,MATCH($B24,'I.KI 2017-18'!$B$9:$B$393,0)))),"")</f>
        <v>4.2639347629468798</v>
      </c>
      <c r="AH24" s="193">
        <f>_xlfn.IFNA(IF($B24=$B$382,0,_xlfn.IFNA(INDEX('I.Supplementary 2017-18'!U$8:U$35,MATCH($B24,'I.Supplementary 2017-18'!$B$8:$B$35,0)),INDEX('I.KI 2017-18'!U$9:U$393,MATCH($B24,'I.KI 2017-18'!$B$9:$B$393,0)))),"")</f>
        <v>0</v>
      </c>
      <c r="AI24" s="193">
        <f>_xlfn.IFNA(IF($B24=$B$382,0,_xlfn.IFNA(INDEX('I.Supplementary 2017-18'!V$8:V$35,MATCH($B24,'I.Supplementary 2017-18'!$B$8:$B$35,0)),INDEX('I.KI 2017-18'!V$9:V$393,MATCH($B24,'I.KI 2017-18'!$B$9:$B$393,0)))),"")</f>
        <v>0</v>
      </c>
      <c r="AJ24" s="157">
        <f>_xlfn.IFNA(IF($B24=$B$382,0,_xlfn.IFNA(INDEX('I.Supplementary 2017-18'!W$8:W$35,MATCH($B24,'I.Supplementary 2017-18'!$B$8:$B$35,0)),INDEX('I.KI 2017-18'!W$9:W$393,MATCH($B24,'I.KI 2017-18'!$B$9:$B$393,0)))),"")</f>
        <v>0</v>
      </c>
      <c r="AK24" s="156">
        <f>_xlfn.IFNA(IF($B24=$B$382,0,_xlfn.IFNA(INDEX('I.Supplementary 2017-18'!X$8:X$35,MATCH($B24,'I.Supplementary 2017-18'!$B$8:$B$35,0)),INDEX('I.KI 2017-18'!X$9:X$393,MATCH($B24,'I.KI 2017-18'!$B$9:$B$393,0)))),"")</f>
        <v>25.574410813544308</v>
      </c>
      <c r="AL24" s="193">
        <f>_xlfn.IFNA(IF($B24=$B$382,0,_xlfn.IFNA(INDEX('I.Supplementary 2017-18'!Y$8:Y$35,MATCH($B24,'I.Supplementary 2017-18'!$B$8:$B$35,0)),INDEX('I.KI 2017-18'!Y$9:Y$393,MATCH($B24,'I.KI 2017-18'!$B$9:$B$393,0)))),"")</f>
        <v>4.806711292393083</v>
      </c>
      <c r="AM24" s="193">
        <f>_xlfn.IFNA(IF($B24=$B$382,0,_xlfn.IFNA(INDEX('I.Supplementary 2017-18'!Z$8:Z$35,MATCH($B24,'I.Supplementary 2017-18'!$B$8:$B$35,0)),INDEX('I.KI 2017-18'!Z$9:Z$393,MATCH($B24,'I.KI 2017-18'!$B$9:$B$393,0)))),"")</f>
        <v>0</v>
      </c>
      <c r="AN24" s="193">
        <f>_xlfn.IFNA(IF($B24=$B$382,0,_xlfn.IFNA(INDEX('I.Supplementary 2017-18'!AA$8:AA$35,MATCH($B24,'I.Supplementary 2017-18'!$B$8:$B$35,0)),INDEX('I.KI 2017-18'!AA$9:AA$393,MATCH($B24,'I.KI 2017-18'!$B$9:$B$393,0)))),"")</f>
        <v>0</v>
      </c>
      <c r="AO24" s="157">
        <f>_xlfn.IFNA(IF($B24=$B$382,0,_xlfn.IFNA(INDEX('I.Supplementary 2017-18'!AB$8:AB$35,MATCH($B24,'I.Supplementary 2017-18'!$B$8:$B$35,0)),INDEX('I.KI 2017-18'!AB$9:AB$393,MATCH($B24,'I.KI 2017-18'!$B$9:$B$393,0)))),"")</f>
        <v>0</v>
      </c>
      <c r="AP24" s="149"/>
      <c r="AQ24" s="156">
        <f>_xlfn.IFNA(IF($B24=$B$381,0,IF($B24=$B$382,0,_xlfn.IFNA(INDEX('I.Supplementary 2017-18'!I$8:I$35,MATCH($B24,'I.Supplementary 2017-18'!$B$8:$B$35,0)),INDEX('I.KI 2017-18'!I$9:I$393,MATCH($B24,'I.KI 2017-18'!$B$9:$B$393,0))))),"")</f>
        <v>8.2590277438496464</v>
      </c>
      <c r="AR24" s="149">
        <f>_xlfn.IFNA(IF($B24=$B$381,0,IF($B24=$B$382,0,_xlfn.IFNA(INDEX('I.Supplementary 2017-18'!J$8:J$35,MATCH($B24,'I.Supplementary 2017-18'!$B$8:$B$35,0)),INDEX('I.KI 2017-18'!J$9:J$393,MATCH($B24,'I.KI 2017-18'!$B$9:$B$393,0))))),"")</f>
        <v>22.12209436208774</v>
      </c>
      <c r="AS24" s="157">
        <f>_xlfn.IFNA(IF($B24=$B$381,0,IF($B24=$B$382,0,_xlfn.IFNA(INDEX('I.Supplementary 2017-18'!H$8:H$35,MATCH($B24,'I.Supplementary 2017-18'!$B$8:$B$35,0)),INDEX('I.KI 2017-18'!H$9:H$393,MATCH($B24,'I.KI 2017-18'!$B$9:$B$393,0))))),"")</f>
        <v>30.381122105937386</v>
      </c>
      <c r="AT24" s="149"/>
      <c r="AU24" s="156">
        <f>_xlfn.IFNA(_xlfn.IFNA(INDEX('I.Supplementary 2018-19'!P$8:P$157,MATCH($B24,'I.Supplementary 2018-19'!$B$8:$B$157,0)),INDEX('I.KI 2018-19'!P$9:P$393,MATCH($B24,'I.KI 2018-19'!$B$9:$B$393,0))),"")</f>
        <v>4.6657295806557686</v>
      </c>
      <c r="AV24" s="193">
        <f>_xlfn.IFNA(_xlfn.IFNA(INDEX('I.Supplementary 2018-19'!Q$8:Q$157,MATCH($B24,'I.Supplementary 2018-19'!$B$8:$B$157,0)),INDEX('I.KI 2018-19'!Q$9:Q$393,MATCH($B24,'I.KI 2018-19'!$B$9:$B$393,0))),"")</f>
        <v>-0.28193326510559397</v>
      </c>
      <c r="AW24" s="193">
        <f>_xlfn.IFNA(_xlfn.IFNA(INDEX('I.Supplementary 2018-19'!R$8:R$157,MATCH($B24,'I.Supplementary 2018-19'!$B$8:$B$157,0)),INDEX('I.KI 2018-19'!R$9:R$393,MATCH($B24,'I.KI 2018-19'!$B$9:$B$393,0))),"")</f>
        <v>0</v>
      </c>
      <c r="AX24" s="193">
        <f>_xlfn.IFNA(_xlfn.IFNA(INDEX('I.Supplementary 2018-19'!S$8:S$157,MATCH($B24,'I.Supplementary 2018-19'!$B$8:$B$157,0)),INDEX('I.KI 2018-19'!S$9:S$393,MATCH($B24,'I.KI 2018-19'!$B$9:$B$393,0))),"")</f>
        <v>0</v>
      </c>
      <c r="AY24" s="157">
        <f>_xlfn.IFNA(_xlfn.IFNA(INDEX('I.Supplementary 2018-19'!T$8:T$157,MATCH($B24,'I.Supplementary 2018-19'!$B$8:$B$157,0)),INDEX('I.KI 2018-19'!T$9:T$393,MATCH($B24,'I.KI 2018-19'!$B$9:$B$393,0))),"")</f>
        <v>0</v>
      </c>
      <c r="AZ24" s="156">
        <f>_xlfn.IFNA(_xlfn.IFNA(INDEX('I.Supplementary 2018-19'!U$8:U$157,MATCH($B24,'I.Supplementary 2018-19'!$B$8:$B$157,0)),INDEX('I.KI 2018-19'!U$9:U$393,MATCH($B24,'I.KI 2018-19'!$B$9:$B$393,0))),"")</f>
        <v>18.394670831733077</v>
      </c>
      <c r="BA24" s="193">
        <f>_xlfn.IFNA(_xlfn.IFNA(INDEX('I.Supplementary 2018-19'!V$8:V$157,MATCH($B24,'I.Supplementary 2018-19'!$B$8:$B$157,0)),INDEX('I.KI 2018-19'!V$9:V$393,MATCH($B24,'I.KI 2018-19'!$B$9:$B$393,0))),"")</f>
        <v>4.3920358073272574</v>
      </c>
      <c r="BB24" s="193">
        <f>_xlfn.IFNA(_xlfn.IFNA(INDEX('I.Supplementary 2018-19'!W$8:W$157,MATCH($B24,'I.Supplementary 2018-19'!$B$8:$B$157,0)),INDEX('I.KI 2018-19'!W$9:W$393,MATCH($B24,'I.KI 2018-19'!$B$9:$B$393,0))),"")</f>
        <v>0</v>
      </c>
      <c r="BC24" s="193">
        <f>_xlfn.IFNA(_xlfn.IFNA(INDEX('I.Supplementary 2018-19'!X$8:X$157,MATCH($B24,'I.Supplementary 2018-19'!$B$8:$B$157,0)),INDEX('I.KI 2018-19'!X$9:X$393,MATCH($B24,'I.KI 2018-19'!$B$9:$B$393,0))),"")</f>
        <v>0</v>
      </c>
      <c r="BD24" s="157">
        <f>_xlfn.IFNA(_xlfn.IFNA(INDEX('I.Supplementary 2018-19'!Y$8:Y$157,MATCH($B24,'I.Supplementary 2018-19'!$B$8:$B$157,0)),INDEX('I.KI 2018-19'!Y$9:Y$393,MATCH($B24,'I.KI 2018-19'!$B$9:$B$393,0))),"")</f>
        <v>0</v>
      </c>
      <c r="BE24" s="156">
        <f>_xlfn.IFNA(_xlfn.IFNA(INDEX('I.Supplementary 2018-19'!Z$8:Z$157,MATCH($B24,'I.Supplementary 2018-19'!$B$8:$B$157,0)),INDEX('I.KI 2018-19'!Z$9:Z$393,MATCH($B24,'I.KI 2018-19'!$B$9:$B$393,0))),"")</f>
        <v>23.060400412388844</v>
      </c>
      <c r="BF24" s="193">
        <f>_xlfn.IFNA(_xlfn.IFNA(INDEX('I.Supplementary 2018-19'!AA$8:AA$157,MATCH($B24,'I.Supplementary 2018-19'!$B$8:$B$157,0)),INDEX('I.KI 2018-19'!AA$9:AA$393,MATCH($B24,'I.KI 2018-19'!$B$9:$B$393,0))),"")</f>
        <v>4.1101025422216635</v>
      </c>
      <c r="BG24" s="193">
        <f>_xlfn.IFNA(_xlfn.IFNA(INDEX('I.Supplementary 2018-19'!AB$8:AB$157,MATCH($B24,'I.Supplementary 2018-19'!$B$8:$B$157,0)),INDEX('I.KI 2018-19'!AB$9:AB$393,MATCH($B24,'I.KI 2018-19'!$B$9:$B$393,0))),"")</f>
        <v>0</v>
      </c>
      <c r="BH24" s="193">
        <f>_xlfn.IFNA(_xlfn.IFNA(INDEX('I.Supplementary 2018-19'!AC$8:AC$157,MATCH($B24,'I.Supplementary 2018-19'!$B$8:$B$157,0)),INDEX('I.KI 2018-19'!AC$9:AC$393,MATCH($B24,'I.KI 2018-19'!$B$9:$B$393,0))),"")</f>
        <v>0</v>
      </c>
      <c r="BI24" s="157">
        <f>_xlfn.IFNA(_xlfn.IFNA(INDEX('I.Supplementary 2018-19'!AD$8:AD$157,MATCH($B24,'I.Supplementary 2018-19'!$B$8:$B$157,0)),INDEX('I.KI 2018-19'!AD$9:AD$393,MATCH($B24,'I.KI 2018-19'!$B$9:$B$393,0))),"")</f>
        <v>0</v>
      </c>
      <c r="BJ24" s="149"/>
      <c r="BK24" s="156">
        <f>_xlfn.IFNA(IF($B24=$B$381,0,IF($B24=$B$382,0,_xlfn.IFNA(INDEX('I.Supplementary 2018-19'!I$8:I$157,MATCH($B24,'I.Supplementary 2018-19'!$B$8:$B$157,0)),INDEX('I.KI 2018-19'!I$9:I$393,MATCH($B24,'I.KI 2018-19'!$B$9:$B$393,0))))),"")</f>
        <v>4.3837963155501747</v>
      </c>
      <c r="BL24" s="149">
        <f>_xlfn.IFNA(IF($B24=$B$381,0,IF($B24=$B$382,0,_xlfn.IFNA(INDEX('I.Supplementary 2018-19'!J$8:J$157,MATCH($B24,'I.Supplementary 2018-19'!$B$8:$B$157,0)),INDEX('I.KI 2018-19'!J$9:J$393,MATCH($B24,'I.KI 2018-19'!$B$9:$B$393,0))))),"")</f>
        <v>22.786706639060334</v>
      </c>
      <c r="BM24" s="157">
        <f>_xlfn.IFNA(IF($B24=$B$381,0,IF($B24=$B$382,0,_xlfn.IFNA(INDEX('I.Supplementary 2018-19'!H$8:H$157,MATCH($B24,'I.Supplementary 2018-19'!$B$8:$B$157,0)),INDEX('I.KI 2018-19'!H$9:H$393,MATCH($B24,'I.KI 2018-19'!$B$9:$B$393,0))))),"")</f>
        <v>27.170502954610509</v>
      </c>
    </row>
    <row r="25" spans="2:65">
      <c r="B25" s="121" t="str">
        <f>'Calculations for 2021-22'!B25</f>
        <v>E0202</v>
      </c>
      <c r="C25" s="160" t="str">
        <f>'Calculations for 2021-22'!D25</f>
        <v>E0202</v>
      </c>
      <c r="D25" t="str">
        <f>'Calculations for 2021-22'!E25</f>
        <v>UNINFIR</v>
      </c>
      <c r="E25">
        <f>'Calculations for 2021-22'!F25</f>
        <v>0</v>
      </c>
      <c r="F25" s="120" t="str">
        <f>'Calculations for 2021-22'!H25</f>
        <v>Bedford</v>
      </c>
      <c r="G25" s="156">
        <f>_xlfn.IFNA(INDEX('I.KI 2016-17'!M$8:M$391,MATCH($B25,'I.KI 2016-17'!$B$8:$B$391,0)),"")</f>
        <v>18.805449342307</v>
      </c>
      <c r="H25" s="149">
        <f>_xlfn.IFNA(INDEX('I.KI 2016-17'!N$8:N$391,MATCH($B25,'I.KI 2016-17'!$B$8:$B$391,0)),"")</f>
        <v>2.6132516941499997</v>
      </c>
      <c r="I25" s="149">
        <f>_xlfn.IFNA(INDEX('I.KI 2016-17'!O$8:O$391,MATCH($B25,'I.KI 2016-17'!$B$8:$B$391,0)),"")</f>
        <v>0</v>
      </c>
      <c r="J25" s="149">
        <f>_xlfn.IFNA(INDEX('I.KI 2016-17'!P$8:P$391,MATCH($B25,'I.KI 2016-17'!$B$8:$B$391,0)),"")</f>
        <v>0</v>
      </c>
      <c r="K25" s="157">
        <f>_xlfn.IFNA(INDEX('I.KI 2016-17'!Q$8:Q$391,MATCH($B25,'I.KI 2016-17'!$B$8:$B$391,0)),"")</f>
        <v>0</v>
      </c>
      <c r="L25" s="156">
        <f>_xlfn.IFNA(INDEX('I.KI 2016-17'!R$8:R$391,MATCH($B25,'I.KI 2016-17'!$B$8:$B$391,0)),"")</f>
        <v>24.089683712003001</v>
      </c>
      <c r="M25" s="193">
        <f>_xlfn.IFNA(INDEX('I.KI 2016-17'!S$8:S$391,MATCH($B25,'I.KI 2016-17'!$B$8:$B$391,0)),"")</f>
        <v>5.3236660807350003</v>
      </c>
      <c r="N25" s="193">
        <f>_xlfn.IFNA(INDEX('I.KI 2016-17'!T$8:T$391,MATCH($B25,'I.KI 2016-17'!$B$8:$B$391,0)),"")</f>
        <v>0</v>
      </c>
      <c r="O25" s="193">
        <f>_xlfn.IFNA(INDEX('I.KI 2016-17'!U$8:U$391,MATCH($B25,'I.KI 2016-17'!$B$8:$B$391,0)),"")</f>
        <v>0</v>
      </c>
      <c r="P25" s="157">
        <f>_xlfn.IFNA(INDEX('I.KI 2016-17'!V$8:V$391,MATCH($B25,'I.KI 2016-17'!$B$8:$B$391,0)),"")</f>
        <v>0</v>
      </c>
      <c r="Q25" s="156">
        <f>_xlfn.IFNA(INDEX('I.KI 2016-17'!W$8:W$391,MATCH($B25,'I.KI 2016-17'!$B$8:$B$391,0)),"")</f>
        <v>42.895133054310001</v>
      </c>
      <c r="R25" s="193">
        <f>_xlfn.IFNA(INDEX('I.KI 2016-17'!X$8:X$391,MATCH($B25,'I.KI 2016-17'!$B$8:$B$391,0)),"")</f>
        <v>7.9369177748849999</v>
      </c>
      <c r="S25" s="193">
        <f>_xlfn.IFNA(INDEX('I.KI 2016-17'!Y$8:Y$391,MATCH($B25,'I.KI 2016-17'!$B$8:$B$391,0)),"")</f>
        <v>0</v>
      </c>
      <c r="T25" s="193">
        <f>_xlfn.IFNA(INDEX('I.KI 2016-17'!Z$8:Z$391,MATCH($B25,'I.KI 2016-17'!$B$8:$B$391,0)),"")</f>
        <v>0</v>
      </c>
      <c r="U25" s="157">
        <f>_xlfn.IFNA(INDEX('I.KI 2016-17'!AA$8:AA$391,MATCH($B25,'I.KI 2016-17'!$B$8:$B$391,0)),"")</f>
        <v>0</v>
      </c>
      <c r="V25" s="149"/>
      <c r="W25" s="154">
        <f>_xlfn.IFNA(INDEX('I.KI 2016-17'!$H$8:$H$391,MATCH(B25,'I.KI 2016-17'!$B$8:$B$391,0)),"")</f>
        <v>21.418701036457001</v>
      </c>
      <c r="X25" s="153">
        <f>_xlfn.IFNA(INDEX('I.KI 2016-17'!$I$8:$I$391,MATCH(B25,'I.KI 2016-17'!$B$8:$B$391,0)),"")</f>
        <v>29.413349792737996</v>
      </c>
      <c r="Y25" s="155">
        <f>_xlfn.IFNA(INDEX('I.KI 2016-17'!$G$8:$G$391,MATCH(B25,'I.KI 2016-17'!$B$8:$B$391,0)),"")</f>
        <v>50.832050829194998</v>
      </c>
      <c r="Z25" s="149"/>
      <c r="AA25" s="156">
        <f>_xlfn.IFNA(IF($B25=$B$382,0,_xlfn.IFNA(INDEX('I.Supplementary 2017-18'!N$8:N$35,MATCH($B25,'I.Supplementary 2017-18'!$B$8:$B$35,0)),INDEX('I.KI 2017-18'!N$9:N$393,MATCH($B25,'I.KI 2017-18'!$B$9:$B$393,0)))),"")</f>
        <v>13.478835831051216</v>
      </c>
      <c r="AB25" s="193">
        <f>_xlfn.IFNA(IF($B25=$B$382,0,_xlfn.IFNA(INDEX('I.Supplementary 2017-18'!O$8:O$35,MATCH($B25,'I.Supplementary 2017-18'!$B$8:$B$35,0)),INDEX('I.KI 2017-18'!O$9:O$393,MATCH($B25,'I.KI 2017-18'!$B$9:$B$393,0)))),"")</f>
        <v>1.1163992838830297</v>
      </c>
      <c r="AC25" s="193">
        <f>_xlfn.IFNA(IF($B25=$B$382,0,_xlfn.IFNA(INDEX('I.Supplementary 2017-18'!P$8:P$35,MATCH($B25,'I.Supplementary 2017-18'!$B$8:$B$35,0)),INDEX('I.KI 2017-18'!P$9:P$393,MATCH($B25,'I.KI 2017-18'!$B$9:$B$393,0)))),"")</f>
        <v>0</v>
      </c>
      <c r="AD25" s="193">
        <f>_xlfn.IFNA(IF($B25=$B$382,0,_xlfn.IFNA(INDEX('I.Supplementary 2017-18'!Q$8:Q$35,MATCH($B25,'I.Supplementary 2017-18'!$B$8:$B$35,0)),INDEX('I.KI 2017-18'!Q$9:Q$393,MATCH($B25,'I.KI 2017-18'!$B$9:$B$393,0)))),"")</f>
        <v>0</v>
      </c>
      <c r="AE25" s="157">
        <f>_xlfn.IFNA(IF($B25=$B$382,0,_xlfn.IFNA(INDEX('I.Supplementary 2017-18'!R$8:R$35,MATCH($B25,'I.Supplementary 2017-18'!$B$8:$B$35,0)),INDEX('I.KI 2017-18'!R$9:R$393,MATCH($B25,'I.KI 2017-18'!$B$9:$B$393,0)))),"")</f>
        <v>0</v>
      </c>
      <c r="AF25" s="156">
        <f>_xlfn.IFNA(IF($B25=$B$382,0,_xlfn.IFNA(INDEX('I.Supplementary 2017-18'!S$8:S$35,MATCH($B25,'I.Supplementary 2017-18'!$B$8:$B$35,0)),INDEX('I.KI 2017-18'!S$9:S$393,MATCH($B25,'I.KI 2017-18'!$B$9:$B$393,0)))),"")</f>
        <v>24.581499288557762</v>
      </c>
      <c r="AG25" s="193">
        <f>_xlfn.IFNA(IF($B25=$B$382,0,_xlfn.IFNA(INDEX('I.Supplementary 2017-18'!T$8:T$35,MATCH($B25,'I.Supplementary 2017-18'!$B$8:$B$35,0)),INDEX('I.KI 2017-18'!T$9:T$393,MATCH($B25,'I.KI 2017-18'!$B$9:$B$393,0)))),"")</f>
        <v>5.4323541786852907</v>
      </c>
      <c r="AH25" s="193">
        <f>_xlfn.IFNA(IF($B25=$B$382,0,_xlfn.IFNA(INDEX('I.Supplementary 2017-18'!U$8:U$35,MATCH($B25,'I.Supplementary 2017-18'!$B$8:$B$35,0)),INDEX('I.KI 2017-18'!U$9:U$393,MATCH($B25,'I.KI 2017-18'!$B$9:$B$393,0)))),"")</f>
        <v>0</v>
      </c>
      <c r="AI25" s="193">
        <f>_xlfn.IFNA(IF($B25=$B$382,0,_xlfn.IFNA(INDEX('I.Supplementary 2017-18'!V$8:V$35,MATCH($B25,'I.Supplementary 2017-18'!$B$8:$B$35,0)),INDEX('I.KI 2017-18'!V$9:V$393,MATCH($B25,'I.KI 2017-18'!$B$9:$B$393,0)))),"")</f>
        <v>0</v>
      </c>
      <c r="AJ25" s="157">
        <f>_xlfn.IFNA(IF($B25=$B$382,0,_xlfn.IFNA(INDEX('I.Supplementary 2017-18'!W$8:W$35,MATCH($B25,'I.Supplementary 2017-18'!$B$8:$B$35,0)),INDEX('I.KI 2017-18'!W$9:W$393,MATCH($B25,'I.KI 2017-18'!$B$9:$B$393,0)))),"")</f>
        <v>0</v>
      </c>
      <c r="AK25" s="156">
        <f>_xlfn.IFNA(IF($B25=$B$382,0,_xlfn.IFNA(INDEX('I.Supplementary 2017-18'!X$8:X$35,MATCH($B25,'I.Supplementary 2017-18'!$B$8:$B$35,0)),INDEX('I.KI 2017-18'!X$9:X$393,MATCH($B25,'I.KI 2017-18'!$B$9:$B$393,0)))),"")</f>
        <v>38.060335119608979</v>
      </c>
      <c r="AL25" s="193">
        <f>_xlfn.IFNA(IF($B25=$B$382,0,_xlfn.IFNA(INDEX('I.Supplementary 2017-18'!Y$8:Y$35,MATCH($B25,'I.Supplementary 2017-18'!$B$8:$B$35,0)),INDEX('I.KI 2017-18'!Y$9:Y$393,MATCH($B25,'I.KI 2017-18'!$B$9:$B$393,0)))),"")</f>
        <v>6.5487534625683201</v>
      </c>
      <c r="AM25" s="193">
        <f>_xlfn.IFNA(IF($B25=$B$382,0,_xlfn.IFNA(INDEX('I.Supplementary 2017-18'!Z$8:Z$35,MATCH($B25,'I.Supplementary 2017-18'!$B$8:$B$35,0)),INDEX('I.KI 2017-18'!Z$9:Z$393,MATCH($B25,'I.KI 2017-18'!$B$9:$B$393,0)))),"")</f>
        <v>0</v>
      </c>
      <c r="AN25" s="193">
        <f>_xlfn.IFNA(IF($B25=$B$382,0,_xlfn.IFNA(INDEX('I.Supplementary 2017-18'!AA$8:AA$35,MATCH($B25,'I.Supplementary 2017-18'!$B$8:$B$35,0)),INDEX('I.KI 2017-18'!AA$9:AA$393,MATCH($B25,'I.KI 2017-18'!$B$9:$B$393,0)))),"")</f>
        <v>0</v>
      </c>
      <c r="AO25" s="157">
        <f>_xlfn.IFNA(IF($B25=$B$382,0,_xlfn.IFNA(INDEX('I.Supplementary 2017-18'!AB$8:AB$35,MATCH($B25,'I.Supplementary 2017-18'!$B$8:$B$35,0)),INDEX('I.KI 2017-18'!AB$9:AB$393,MATCH($B25,'I.KI 2017-18'!$B$9:$B$393,0)))),"")</f>
        <v>0</v>
      </c>
      <c r="AP25" s="149"/>
      <c r="AQ25" s="156">
        <f>_xlfn.IFNA(IF($B25=$B$381,0,IF($B25=$B$382,0,_xlfn.IFNA(INDEX('I.Supplementary 2017-18'!I$8:I$35,MATCH($B25,'I.Supplementary 2017-18'!$B$8:$B$35,0)),INDEX('I.KI 2017-18'!I$9:I$393,MATCH($B25,'I.KI 2017-18'!$B$9:$B$393,0))))),"")</f>
        <v>14.595235114934246</v>
      </c>
      <c r="AR25" s="149">
        <f>_xlfn.IFNA(IF($B25=$B$381,0,IF($B25=$B$382,0,_xlfn.IFNA(INDEX('I.Supplementary 2017-18'!J$8:J$35,MATCH($B25,'I.Supplementary 2017-18'!$B$8:$B$35,0)),INDEX('I.KI 2017-18'!J$9:J$393,MATCH($B25,'I.KI 2017-18'!$B$9:$B$393,0))))),"")</f>
        <v>30.013853467243052</v>
      </c>
      <c r="AS25" s="157">
        <f>_xlfn.IFNA(IF($B25=$B$381,0,IF($B25=$B$382,0,_xlfn.IFNA(INDEX('I.Supplementary 2017-18'!H$8:H$35,MATCH($B25,'I.Supplementary 2017-18'!$B$8:$B$35,0)),INDEX('I.KI 2017-18'!H$9:H$393,MATCH($B25,'I.KI 2017-18'!$B$9:$B$393,0))))),"")</f>
        <v>44.6090885821773</v>
      </c>
      <c r="AT25" s="149"/>
      <c r="AU25" s="156">
        <f>_xlfn.IFNA(_xlfn.IFNA(INDEX('I.Supplementary 2018-19'!P$8:P$157,MATCH($B25,'I.Supplementary 2018-19'!$B$8:$B$157,0)),INDEX('I.KI 2018-19'!P$9:P$393,MATCH($B25,'I.KI 2018-19'!$B$9:$B$393,0))),"")</f>
        <v>9.9915946880314053</v>
      </c>
      <c r="AV25" s="193">
        <f>_xlfn.IFNA(_xlfn.IFNA(INDEX('I.Supplementary 2018-19'!Q$8:Q$157,MATCH($B25,'I.Supplementary 2018-19'!$B$8:$B$157,0)),INDEX('I.KI 2018-19'!Q$9:Q$393,MATCH($B25,'I.KI 2018-19'!$B$9:$B$393,0))),"")</f>
        <v>0.20963806436144003</v>
      </c>
      <c r="AW25" s="193">
        <f>_xlfn.IFNA(_xlfn.IFNA(INDEX('I.Supplementary 2018-19'!R$8:R$157,MATCH($B25,'I.Supplementary 2018-19'!$B$8:$B$157,0)),INDEX('I.KI 2018-19'!R$9:R$393,MATCH($B25,'I.KI 2018-19'!$B$9:$B$393,0))),"")</f>
        <v>0</v>
      </c>
      <c r="AX25" s="193">
        <f>_xlfn.IFNA(_xlfn.IFNA(INDEX('I.Supplementary 2018-19'!S$8:S$157,MATCH($B25,'I.Supplementary 2018-19'!$B$8:$B$157,0)),INDEX('I.KI 2018-19'!S$9:S$393,MATCH($B25,'I.KI 2018-19'!$B$9:$B$393,0))),"")</f>
        <v>0</v>
      </c>
      <c r="AY25" s="157">
        <f>_xlfn.IFNA(_xlfn.IFNA(INDEX('I.Supplementary 2018-19'!T$8:T$157,MATCH($B25,'I.Supplementary 2018-19'!$B$8:$B$157,0)),INDEX('I.KI 2018-19'!T$9:T$393,MATCH($B25,'I.KI 2018-19'!$B$9:$B$393,0))),"")</f>
        <v>0</v>
      </c>
      <c r="AZ25" s="156">
        <f>_xlfn.IFNA(_xlfn.IFNA(INDEX('I.Supplementary 2018-19'!U$8:U$157,MATCH($B25,'I.Supplementary 2018-19'!$B$8:$B$157,0)),INDEX('I.KI 2018-19'!U$9:U$393,MATCH($B25,'I.KI 2018-19'!$B$9:$B$393,0))),"")</f>
        <v>25.31999926718396</v>
      </c>
      <c r="BA25" s="193">
        <f>_xlfn.IFNA(_xlfn.IFNA(INDEX('I.Supplementary 2018-19'!V$8:V$157,MATCH($B25,'I.Supplementary 2018-19'!$B$8:$B$157,0)),INDEX('I.KI 2018-19'!V$9:V$393,MATCH($B25,'I.KI 2018-19'!$B$9:$B$393,0))),"")</f>
        <v>5.5955579522938619</v>
      </c>
      <c r="BB25" s="193">
        <f>_xlfn.IFNA(_xlfn.IFNA(INDEX('I.Supplementary 2018-19'!W$8:W$157,MATCH($B25,'I.Supplementary 2018-19'!$B$8:$B$157,0)),INDEX('I.KI 2018-19'!W$9:W$393,MATCH($B25,'I.KI 2018-19'!$B$9:$B$393,0))),"")</f>
        <v>0</v>
      </c>
      <c r="BC25" s="193">
        <f>_xlfn.IFNA(_xlfn.IFNA(INDEX('I.Supplementary 2018-19'!X$8:X$157,MATCH($B25,'I.Supplementary 2018-19'!$B$8:$B$157,0)),INDEX('I.KI 2018-19'!X$9:X$393,MATCH($B25,'I.KI 2018-19'!$B$9:$B$393,0))),"")</f>
        <v>0</v>
      </c>
      <c r="BD25" s="157">
        <f>_xlfn.IFNA(_xlfn.IFNA(INDEX('I.Supplementary 2018-19'!Y$8:Y$157,MATCH($B25,'I.Supplementary 2018-19'!$B$8:$B$157,0)),INDEX('I.KI 2018-19'!Y$9:Y$393,MATCH($B25,'I.KI 2018-19'!$B$9:$B$393,0))),"")</f>
        <v>0</v>
      </c>
      <c r="BE25" s="156">
        <f>_xlfn.IFNA(_xlfn.IFNA(INDEX('I.Supplementary 2018-19'!Z$8:Z$157,MATCH($B25,'I.Supplementary 2018-19'!$B$8:$B$157,0)),INDEX('I.KI 2018-19'!Z$9:Z$393,MATCH($B25,'I.KI 2018-19'!$B$9:$B$393,0))),"")</f>
        <v>35.311593955215365</v>
      </c>
      <c r="BF25" s="193">
        <f>_xlfn.IFNA(_xlfn.IFNA(INDEX('I.Supplementary 2018-19'!AA$8:AA$157,MATCH($B25,'I.Supplementary 2018-19'!$B$8:$B$157,0)),INDEX('I.KI 2018-19'!AA$9:AA$393,MATCH($B25,'I.KI 2018-19'!$B$9:$B$393,0))),"")</f>
        <v>5.8051960166553016</v>
      </c>
      <c r="BG25" s="193">
        <f>_xlfn.IFNA(_xlfn.IFNA(INDEX('I.Supplementary 2018-19'!AB$8:AB$157,MATCH($B25,'I.Supplementary 2018-19'!$B$8:$B$157,0)),INDEX('I.KI 2018-19'!AB$9:AB$393,MATCH($B25,'I.KI 2018-19'!$B$9:$B$393,0))),"")</f>
        <v>0</v>
      </c>
      <c r="BH25" s="193">
        <f>_xlfn.IFNA(_xlfn.IFNA(INDEX('I.Supplementary 2018-19'!AC$8:AC$157,MATCH($B25,'I.Supplementary 2018-19'!$B$8:$B$157,0)),INDEX('I.KI 2018-19'!AC$9:AC$393,MATCH($B25,'I.KI 2018-19'!$B$9:$B$393,0))),"")</f>
        <v>0</v>
      </c>
      <c r="BI25" s="157">
        <f>_xlfn.IFNA(_xlfn.IFNA(INDEX('I.Supplementary 2018-19'!AD$8:AD$157,MATCH($B25,'I.Supplementary 2018-19'!$B$8:$B$157,0)),INDEX('I.KI 2018-19'!AD$9:AD$393,MATCH($B25,'I.KI 2018-19'!$B$9:$B$393,0))),"")</f>
        <v>0</v>
      </c>
      <c r="BJ25" s="149"/>
      <c r="BK25" s="156">
        <f>_xlfn.IFNA(IF($B25=$B$381,0,IF($B25=$B$382,0,_xlfn.IFNA(INDEX('I.Supplementary 2018-19'!I$8:I$157,MATCH($B25,'I.Supplementary 2018-19'!$B$8:$B$157,0)),INDEX('I.KI 2018-19'!I$9:I$393,MATCH($B25,'I.KI 2018-19'!$B$9:$B$393,0))))),"")</f>
        <v>10.201232752392846</v>
      </c>
      <c r="BL25" s="149">
        <f>_xlfn.IFNA(IF($B25=$B$381,0,IF($B25=$B$382,0,_xlfn.IFNA(INDEX('I.Supplementary 2018-19'!J$8:J$157,MATCH($B25,'I.Supplementary 2018-19'!$B$8:$B$157,0)),INDEX('I.KI 2018-19'!J$9:J$393,MATCH($B25,'I.KI 2018-19'!$B$9:$B$393,0))))),"")</f>
        <v>30.915557219477822</v>
      </c>
      <c r="BM25" s="157">
        <f>_xlfn.IFNA(IF($B25=$B$381,0,IF($B25=$B$382,0,_xlfn.IFNA(INDEX('I.Supplementary 2018-19'!H$8:H$157,MATCH($B25,'I.Supplementary 2018-19'!$B$8:$B$157,0)),INDEX('I.KI 2018-19'!H$9:H$393,MATCH($B25,'I.KI 2018-19'!$B$9:$B$393,0))))),"")</f>
        <v>41.116789971870666</v>
      </c>
    </row>
    <row r="26" spans="2:65">
      <c r="B26" s="121" t="str">
        <f>'Calculations for 2021-22'!B26</f>
        <v>E6102</v>
      </c>
      <c r="C26" s="160" t="str">
        <f>'Calculations for 2021-22'!D26</f>
        <v>E6102</v>
      </c>
      <c r="D26" t="str">
        <f>'Calculations for 2021-22'!E26</f>
        <v>SFIR</v>
      </c>
      <c r="E26">
        <f>'Calculations for 2021-22'!F26</f>
        <v>0</v>
      </c>
      <c r="F26" s="120" t="str">
        <f>'Calculations for 2021-22'!H26</f>
        <v>Bedfordshire Fire</v>
      </c>
      <c r="G26" s="156">
        <f>_xlfn.IFNA(INDEX('I.KI 2016-17'!M$8:M$391,MATCH($B26,'I.KI 2016-17'!$B$8:$B$391,0)),"")</f>
        <v>0</v>
      </c>
      <c r="H26" s="149">
        <f>_xlfn.IFNA(INDEX('I.KI 2016-17'!N$8:N$391,MATCH($B26,'I.KI 2016-17'!$B$8:$B$391,0)),"")</f>
        <v>0</v>
      </c>
      <c r="I26" s="149">
        <f>_xlfn.IFNA(INDEX('I.KI 2016-17'!O$8:O$391,MATCH($B26,'I.KI 2016-17'!$B$8:$B$391,0)),"")</f>
        <v>4.769863312879</v>
      </c>
      <c r="J26" s="149">
        <f>_xlfn.IFNA(INDEX('I.KI 2016-17'!P$8:P$391,MATCH($B26,'I.KI 2016-17'!$B$8:$B$391,0)),"")</f>
        <v>0</v>
      </c>
      <c r="K26" s="157">
        <f>_xlfn.IFNA(INDEX('I.KI 2016-17'!Q$8:Q$391,MATCH($B26,'I.KI 2016-17'!$B$8:$B$391,0)),"")</f>
        <v>0</v>
      </c>
      <c r="L26" s="156">
        <f>_xlfn.IFNA(INDEX('I.KI 2016-17'!R$8:R$391,MATCH($B26,'I.KI 2016-17'!$B$8:$B$391,0)),"")</f>
        <v>0</v>
      </c>
      <c r="M26" s="193">
        <f>_xlfn.IFNA(INDEX('I.KI 2016-17'!S$8:S$391,MATCH($B26,'I.KI 2016-17'!$B$8:$B$391,0)),"")</f>
        <v>0</v>
      </c>
      <c r="N26" s="193">
        <f>_xlfn.IFNA(INDEX('I.KI 2016-17'!T$8:T$391,MATCH($B26,'I.KI 2016-17'!$B$8:$B$391,0)),"")</f>
        <v>5.4379875381190006</v>
      </c>
      <c r="O26" s="193">
        <f>_xlfn.IFNA(INDEX('I.KI 2016-17'!U$8:U$391,MATCH($B26,'I.KI 2016-17'!$B$8:$B$391,0)),"")</f>
        <v>0</v>
      </c>
      <c r="P26" s="157">
        <f>_xlfn.IFNA(INDEX('I.KI 2016-17'!V$8:V$391,MATCH($B26,'I.KI 2016-17'!$B$8:$B$391,0)),"")</f>
        <v>0</v>
      </c>
      <c r="Q26" s="156">
        <f>_xlfn.IFNA(INDEX('I.KI 2016-17'!W$8:W$391,MATCH($B26,'I.KI 2016-17'!$B$8:$B$391,0)),"")</f>
        <v>0</v>
      </c>
      <c r="R26" s="193">
        <f>_xlfn.IFNA(INDEX('I.KI 2016-17'!X$8:X$391,MATCH($B26,'I.KI 2016-17'!$B$8:$B$391,0)),"")</f>
        <v>0</v>
      </c>
      <c r="S26" s="193">
        <f>_xlfn.IFNA(INDEX('I.KI 2016-17'!Y$8:Y$391,MATCH($B26,'I.KI 2016-17'!$B$8:$B$391,0)),"")</f>
        <v>10.207850850998</v>
      </c>
      <c r="T26" s="193">
        <f>_xlfn.IFNA(INDEX('I.KI 2016-17'!Z$8:Z$391,MATCH($B26,'I.KI 2016-17'!$B$8:$B$391,0)),"")</f>
        <v>0</v>
      </c>
      <c r="U26" s="157">
        <f>_xlfn.IFNA(INDEX('I.KI 2016-17'!AA$8:AA$391,MATCH($B26,'I.KI 2016-17'!$B$8:$B$391,0)),"")</f>
        <v>0</v>
      </c>
      <c r="V26" s="149"/>
      <c r="W26" s="154">
        <f>_xlfn.IFNA(INDEX('I.KI 2016-17'!$H$8:$H$391,MATCH(B26,'I.KI 2016-17'!$B$8:$B$391,0)),"")</f>
        <v>4.769863312879</v>
      </c>
      <c r="X26" s="153">
        <f>_xlfn.IFNA(INDEX('I.KI 2016-17'!$I$8:$I$391,MATCH(B26,'I.KI 2016-17'!$B$8:$B$391,0)),"")</f>
        <v>5.4379875381190006</v>
      </c>
      <c r="Y26" s="155">
        <f>_xlfn.IFNA(INDEX('I.KI 2016-17'!$G$8:$G$391,MATCH(B26,'I.KI 2016-17'!$B$8:$B$391,0)),"")</f>
        <v>10.207850850998</v>
      </c>
      <c r="Z26" s="149"/>
      <c r="AA26" s="156">
        <f>_xlfn.IFNA(IF($B26=$B$382,0,_xlfn.IFNA(INDEX('I.Supplementary 2017-18'!N$8:N$35,MATCH($B26,'I.Supplementary 2017-18'!$B$8:$B$35,0)),INDEX('I.KI 2017-18'!N$9:N$393,MATCH($B26,'I.KI 2017-18'!$B$9:$B$393,0)))),"")</f>
        <v>0</v>
      </c>
      <c r="AB26" s="193">
        <f>_xlfn.IFNA(IF($B26=$B$382,0,_xlfn.IFNA(INDEX('I.Supplementary 2017-18'!O$8:O$35,MATCH($B26,'I.Supplementary 2017-18'!$B$8:$B$35,0)),INDEX('I.KI 2017-18'!O$9:O$393,MATCH($B26,'I.KI 2017-18'!$B$9:$B$393,0)))),"")</f>
        <v>0</v>
      </c>
      <c r="AC26" s="193">
        <f>_xlfn.IFNA(IF($B26=$B$382,0,_xlfn.IFNA(INDEX('I.Supplementary 2017-18'!P$8:P$35,MATCH($B26,'I.Supplementary 2017-18'!$B$8:$B$35,0)),INDEX('I.KI 2017-18'!P$9:P$393,MATCH($B26,'I.KI 2017-18'!$B$9:$B$393,0)))),"")</f>
        <v>3.508942024935942</v>
      </c>
      <c r="AD26" s="193">
        <f>_xlfn.IFNA(IF($B26=$B$382,0,_xlfn.IFNA(INDEX('I.Supplementary 2017-18'!Q$8:Q$35,MATCH($B26,'I.Supplementary 2017-18'!$B$8:$B$35,0)),INDEX('I.KI 2017-18'!Q$9:Q$393,MATCH($B26,'I.KI 2017-18'!$B$9:$B$393,0)))),"")</f>
        <v>0</v>
      </c>
      <c r="AE26" s="157">
        <f>_xlfn.IFNA(IF($B26=$B$382,0,_xlfn.IFNA(INDEX('I.Supplementary 2017-18'!R$8:R$35,MATCH($B26,'I.Supplementary 2017-18'!$B$8:$B$35,0)),INDEX('I.KI 2017-18'!R$9:R$393,MATCH($B26,'I.KI 2017-18'!$B$9:$B$393,0)))),"")</f>
        <v>0</v>
      </c>
      <c r="AF26" s="156">
        <f>_xlfn.IFNA(IF($B26=$B$382,0,_xlfn.IFNA(INDEX('I.Supplementary 2017-18'!S$8:S$35,MATCH($B26,'I.Supplementary 2017-18'!$B$8:$B$35,0)),INDEX('I.KI 2017-18'!S$9:S$393,MATCH($B26,'I.KI 2017-18'!$B$9:$B$393,0)))),"")</f>
        <v>0</v>
      </c>
      <c r="AG26" s="193">
        <f>_xlfn.IFNA(IF($B26=$B$382,0,_xlfn.IFNA(INDEX('I.Supplementary 2017-18'!T$8:T$35,MATCH($B26,'I.Supplementary 2017-18'!$B$8:$B$35,0)),INDEX('I.KI 2017-18'!T$9:T$393,MATCH($B26,'I.KI 2017-18'!$B$9:$B$393,0)))),"")</f>
        <v>0</v>
      </c>
      <c r="AH26" s="193">
        <f>_xlfn.IFNA(IF($B26=$B$382,0,_xlfn.IFNA(INDEX('I.Supplementary 2017-18'!U$8:U$35,MATCH($B26,'I.Supplementary 2017-18'!$B$8:$B$35,0)),INDEX('I.KI 2017-18'!U$9:U$393,MATCH($B26,'I.KI 2017-18'!$B$9:$B$393,0)))),"")</f>
        <v>5.549009625761645</v>
      </c>
      <c r="AI26" s="193">
        <f>_xlfn.IFNA(IF($B26=$B$382,0,_xlfn.IFNA(INDEX('I.Supplementary 2017-18'!V$8:V$35,MATCH($B26,'I.Supplementary 2017-18'!$B$8:$B$35,0)),INDEX('I.KI 2017-18'!V$9:V$393,MATCH($B26,'I.KI 2017-18'!$B$9:$B$393,0)))),"")</f>
        <v>0</v>
      </c>
      <c r="AJ26" s="157">
        <f>_xlfn.IFNA(IF($B26=$B$382,0,_xlfn.IFNA(INDEX('I.Supplementary 2017-18'!W$8:W$35,MATCH($B26,'I.Supplementary 2017-18'!$B$8:$B$35,0)),INDEX('I.KI 2017-18'!W$9:W$393,MATCH($B26,'I.KI 2017-18'!$B$9:$B$393,0)))),"")</f>
        <v>0</v>
      </c>
      <c r="AK26" s="156">
        <f>_xlfn.IFNA(IF($B26=$B$382,0,_xlfn.IFNA(INDEX('I.Supplementary 2017-18'!X$8:X$35,MATCH($B26,'I.Supplementary 2017-18'!$B$8:$B$35,0)),INDEX('I.KI 2017-18'!X$9:X$393,MATCH($B26,'I.KI 2017-18'!$B$9:$B$393,0)))),"")</f>
        <v>0</v>
      </c>
      <c r="AL26" s="193">
        <f>_xlfn.IFNA(IF($B26=$B$382,0,_xlfn.IFNA(INDEX('I.Supplementary 2017-18'!Y$8:Y$35,MATCH($B26,'I.Supplementary 2017-18'!$B$8:$B$35,0)),INDEX('I.KI 2017-18'!Y$9:Y$393,MATCH($B26,'I.KI 2017-18'!$B$9:$B$393,0)))),"")</f>
        <v>0</v>
      </c>
      <c r="AM26" s="193">
        <f>_xlfn.IFNA(IF($B26=$B$382,0,_xlfn.IFNA(INDEX('I.Supplementary 2017-18'!Z$8:Z$35,MATCH($B26,'I.Supplementary 2017-18'!$B$8:$B$35,0)),INDEX('I.KI 2017-18'!Z$9:Z$393,MATCH($B26,'I.KI 2017-18'!$B$9:$B$393,0)))),"")</f>
        <v>9.0579516506975875</v>
      </c>
      <c r="AN26" s="193">
        <f>_xlfn.IFNA(IF($B26=$B$382,0,_xlfn.IFNA(INDEX('I.Supplementary 2017-18'!AA$8:AA$35,MATCH($B26,'I.Supplementary 2017-18'!$B$8:$B$35,0)),INDEX('I.KI 2017-18'!AA$9:AA$393,MATCH($B26,'I.KI 2017-18'!$B$9:$B$393,0)))),"")</f>
        <v>0</v>
      </c>
      <c r="AO26" s="157">
        <f>_xlfn.IFNA(IF($B26=$B$382,0,_xlfn.IFNA(INDEX('I.Supplementary 2017-18'!AB$8:AB$35,MATCH($B26,'I.Supplementary 2017-18'!$B$8:$B$35,0)),INDEX('I.KI 2017-18'!AB$9:AB$393,MATCH($B26,'I.KI 2017-18'!$B$9:$B$393,0)))),"")</f>
        <v>0</v>
      </c>
      <c r="AP26" s="149"/>
      <c r="AQ26" s="156">
        <f>_xlfn.IFNA(IF($B26=$B$381,0,IF($B26=$B$382,0,_xlfn.IFNA(INDEX('I.Supplementary 2017-18'!I$8:I$35,MATCH($B26,'I.Supplementary 2017-18'!$B$8:$B$35,0)),INDEX('I.KI 2017-18'!I$9:I$393,MATCH($B26,'I.KI 2017-18'!$B$9:$B$393,0))))),"")</f>
        <v>3.508942024935942</v>
      </c>
      <c r="AR26" s="149">
        <f>_xlfn.IFNA(IF($B26=$B$381,0,IF($B26=$B$382,0,_xlfn.IFNA(INDEX('I.Supplementary 2017-18'!J$8:J$35,MATCH($B26,'I.Supplementary 2017-18'!$B$8:$B$35,0)),INDEX('I.KI 2017-18'!J$9:J$393,MATCH($B26,'I.KI 2017-18'!$B$9:$B$393,0))))),"")</f>
        <v>5.549009625761645</v>
      </c>
      <c r="AS26" s="157">
        <f>_xlfn.IFNA(IF($B26=$B$381,0,IF($B26=$B$382,0,_xlfn.IFNA(INDEX('I.Supplementary 2017-18'!H$8:H$35,MATCH($B26,'I.Supplementary 2017-18'!$B$8:$B$35,0)),INDEX('I.KI 2017-18'!H$9:H$393,MATCH($B26,'I.KI 2017-18'!$B$9:$B$393,0))))),"")</f>
        <v>9.0579516506975875</v>
      </c>
      <c r="AT26" s="149"/>
      <c r="AU26" s="156">
        <f>_xlfn.IFNA(_xlfn.IFNA(INDEX('I.Supplementary 2018-19'!P$8:P$157,MATCH($B26,'I.Supplementary 2018-19'!$B$8:$B$157,0)),INDEX('I.KI 2018-19'!P$9:P$393,MATCH($B26,'I.KI 2018-19'!$B$9:$B$393,0))),"")</f>
        <v>0</v>
      </c>
      <c r="AV26" s="193">
        <f>_xlfn.IFNA(_xlfn.IFNA(INDEX('I.Supplementary 2018-19'!Q$8:Q$157,MATCH($B26,'I.Supplementary 2018-19'!$B$8:$B$157,0)),INDEX('I.KI 2018-19'!Q$9:Q$393,MATCH($B26,'I.KI 2018-19'!$B$9:$B$393,0))),"")</f>
        <v>0</v>
      </c>
      <c r="AW26" s="193">
        <f>_xlfn.IFNA(_xlfn.IFNA(INDEX('I.Supplementary 2018-19'!R$8:R$157,MATCH($B26,'I.Supplementary 2018-19'!$B$8:$B$157,0)),INDEX('I.KI 2018-19'!R$9:R$393,MATCH($B26,'I.KI 2018-19'!$B$9:$B$393,0))),"")</f>
        <v>2.8557097098563129</v>
      </c>
      <c r="AX26" s="193">
        <f>_xlfn.IFNA(_xlfn.IFNA(INDEX('I.Supplementary 2018-19'!S$8:S$157,MATCH($B26,'I.Supplementary 2018-19'!$B$8:$B$157,0)),INDEX('I.KI 2018-19'!S$9:S$393,MATCH($B26,'I.KI 2018-19'!$B$9:$B$393,0))),"")</f>
        <v>0</v>
      </c>
      <c r="AY26" s="157">
        <f>_xlfn.IFNA(_xlfn.IFNA(INDEX('I.Supplementary 2018-19'!T$8:T$157,MATCH($B26,'I.Supplementary 2018-19'!$B$8:$B$157,0)),INDEX('I.KI 2018-19'!T$9:T$393,MATCH($B26,'I.KI 2018-19'!$B$9:$B$393,0))),"")</f>
        <v>0</v>
      </c>
      <c r="AZ26" s="156">
        <f>_xlfn.IFNA(_xlfn.IFNA(INDEX('I.Supplementary 2018-19'!U$8:U$157,MATCH($B26,'I.Supplementary 2018-19'!$B$8:$B$157,0)),INDEX('I.KI 2018-19'!U$9:U$393,MATCH($B26,'I.KI 2018-19'!$B$9:$B$393,0))),"")</f>
        <v>0</v>
      </c>
      <c r="BA26" s="193">
        <f>_xlfn.IFNA(_xlfn.IFNA(INDEX('I.Supplementary 2018-19'!V$8:V$157,MATCH($B26,'I.Supplementary 2018-19'!$B$8:$B$157,0)),INDEX('I.KI 2018-19'!V$9:V$393,MATCH($B26,'I.KI 2018-19'!$B$9:$B$393,0))),"")</f>
        <v>0</v>
      </c>
      <c r="BB26" s="193">
        <f>_xlfn.IFNA(_xlfn.IFNA(INDEX('I.Supplementary 2018-19'!W$8:W$157,MATCH($B26,'I.Supplementary 2018-19'!$B$8:$B$157,0)),INDEX('I.KI 2018-19'!W$9:W$393,MATCH($B26,'I.KI 2018-19'!$B$9:$B$393,0))),"")</f>
        <v>5.7157180694540539</v>
      </c>
      <c r="BC26" s="193">
        <f>_xlfn.IFNA(_xlfn.IFNA(INDEX('I.Supplementary 2018-19'!X$8:X$157,MATCH($B26,'I.Supplementary 2018-19'!$B$8:$B$157,0)),INDEX('I.KI 2018-19'!X$9:X$393,MATCH($B26,'I.KI 2018-19'!$B$9:$B$393,0))),"")</f>
        <v>0</v>
      </c>
      <c r="BD26" s="157">
        <f>_xlfn.IFNA(_xlfn.IFNA(INDEX('I.Supplementary 2018-19'!Y$8:Y$157,MATCH($B26,'I.Supplementary 2018-19'!$B$8:$B$157,0)),INDEX('I.KI 2018-19'!Y$9:Y$393,MATCH($B26,'I.KI 2018-19'!$B$9:$B$393,0))),"")</f>
        <v>0</v>
      </c>
      <c r="BE26" s="156">
        <f>_xlfn.IFNA(_xlfn.IFNA(INDEX('I.Supplementary 2018-19'!Z$8:Z$157,MATCH($B26,'I.Supplementary 2018-19'!$B$8:$B$157,0)),INDEX('I.KI 2018-19'!Z$9:Z$393,MATCH($B26,'I.KI 2018-19'!$B$9:$B$393,0))),"")</f>
        <v>0</v>
      </c>
      <c r="BF26" s="193">
        <f>_xlfn.IFNA(_xlfn.IFNA(INDEX('I.Supplementary 2018-19'!AA$8:AA$157,MATCH($B26,'I.Supplementary 2018-19'!$B$8:$B$157,0)),INDEX('I.KI 2018-19'!AA$9:AA$393,MATCH($B26,'I.KI 2018-19'!$B$9:$B$393,0))),"")</f>
        <v>0</v>
      </c>
      <c r="BG26" s="193">
        <f>_xlfn.IFNA(_xlfn.IFNA(INDEX('I.Supplementary 2018-19'!AB$8:AB$157,MATCH($B26,'I.Supplementary 2018-19'!$B$8:$B$157,0)),INDEX('I.KI 2018-19'!AB$9:AB$393,MATCH($B26,'I.KI 2018-19'!$B$9:$B$393,0))),"")</f>
        <v>8.5714277793103673</v>
      </c>
      <c r="BH26" s="193">
        <f>_xlfn.IFNA(_xlfn.IFNA(INDEX('I.Supplementary 2018-19'!AC$8:AC$157,MATCH($B26,'I.Supplementary 2018-19'!$B$8:$B$157,0)),INDEX('I.KI 2018-19'!AC$9:AC$393,MATCH($B26,'I.KI 2018-19'!$B$9:$B$393,0))),"")</f>
        <v>0</v>
      </c>
      <c r="BI26" s="157">
        <f>_xlfn.IFNA(_xlfn.IFNA(INDEX('I.Supplementary 2018-19'!AD$8:AD$157,MATCH($B26,'I.Supplementary 2018-19'!$B$8:$B$157,0)),INDEX('I.KI 2018-19'!AD$9:AD$393,MATCH($B26,'I.KI 2018-19'!$B$9:$B$393,0))),"")</f>
        <v>0</v>
      </c>
      <c r="BJ26" s="149"/>
      <c r="BK26" s="156">
        <f>_xlfn.IFNA(IF($B26=$B$381,0,IF($B26=$B$382,0,_xlfn.IFNA(INDEX('I.Supplementary 2018-19'!I$8:I$157,MATCH($B26,'I.Supplementary 2018-19'!$B$8:$B$157,0)),INDEX('I.KI 2018-19'!I$9:I$393,MATCH($B26,'I.KI 2018-19'!$B$9:$B$393,0))))),"")</f>
        <v>2.8557097098563129</v>
      </c>
      <c r="BL26" s="149">
        <f>_xlfn.IFNA(IF($B26=$B$381,0,IF($B26=$B$382,0,_xlfn.IFNA(INDEX('I.Supplementary 2018-19'!J$8:J$157,MATCH($B26,'I.Supplementary 2018-19'!$B$8:$B$157,0)),INDEX('I.KI 2018-19'!J$9:J$393,MATCH($B26,'I.KI 2018-19'!$B$9:$B$393,0))))),"")</f>
        <v>5.7157180694540539</v>
      </c>
      <c r="BM26" s="157">
        <f>_xlfn.IFNA(IF($B26=$B$381,0,IF($B26=$B$382,0,_xlfn.IFNA(INDEX('I.Supplementary 2018-19'!H$8:H$157,MATCH($B26,'I.Supplementary 2018-19'!$B$8:$B$157,0)),INDEX('I.KI 2018-19'!H$9:H$393,MATCH($B26,'I.KI 2018-19'!$B$9:$B$393,0))))),"")</f>
        <v>8.5714277793103673</v>
      </c>
    </row>
    <row r="27" spans="2:65">
      <c r="B27" s="121" t="str">
        <f>'Calculations for 2021-22'!B27</f>
        <v>E6103</v>
      </c>
      <c r="C27" s="160" t="str">
        <f>'Calculations for 2021-22'!D27</f>
        <v>E6103</v>
      </c>
      <c r="D27" t="str">
        <f>'Calculations for 2021-22'!E27</f>
        <v>SFIR</v>
      </c>
      <c r="E27" t="str">
        <f>'Calculations for 2021-22'!F27</f>
        <v>P1916</v>
      </c>
      <c r="F27" s="120" t="str">
        <f>'Calculations for 2021-22'!H27</f>
        <v>Berkshire Fire</v>
      </c>
      <c r="G27" s="156">
        <f>_xlfn.IFNA(INDEX('I.KI 2016-17'!M$8:M$391,MATCH($B27,'I.KI 2016-17'!$B$8:$B$391,0)),"")</f>
        <v>0</v>
      </c>
      <c r="H27" s="149">
        <f>_xlfn.IFNA(INDEX('I.KI 2016-17'!N$8:N$391,MATCH($B27,'I.KI 2016-17'!$B$8:$B$391,0)),"")</f>
        <v>0</v>
      </c>
      <c r="I27" s="149">
        <f>_xlfn.IFNA(INDEX('I.KI 2016-17'!O$8:O$391,MATCH($B27,'I.KI 2016-17'!$B$8:$B$391,0)),"")</f>
        <v>5.9103392602593399</v>
      </c>
      <c r="J27" s="149">
        <f>_xlfn.IFNA(INDEX('I.KI 2016-17'!P$8:P$391,MATCH($B27,'I.KI 2016-17'!$B$8:$B$391,0)),"")</f>
        <v>0</v>
      </c>
      <c r="K27" s="157">
        <f>_xlfn.IFNA(INDEX('I.KI 2016-17'!Q$8:Q$391,MATCH($B27,'I.KI 2016-17'!$B$8:$B$391,0)),"")</f>
        <v>0</v>
      </c>
      <c r="L27" s="156">
        <f>_xlfn.IFNA(INDEX('I.KI 2016-17'!R$8:R$391,MATCH($B27,'I.KI 2016-17'!$B$8:$B$391,0)),"")</f>
        <v>0</v>
      </c>
      <c r="M27" s="193">
        <f>_xlfn.IFNA(INDEX('I.KI 2016-17'!S$8:S$391,MATCH($B27,'I.KI 2016-17'!$B$8:$B$391,0)),"")</f>
        <v>0</v>
      </c>
      <c r="N27" s="193">
        <f>_xlfn.IFNA(INDEX('I.KI 2016-17'!T$8:T$391,MATCH($B27,'I.KI 2016-17'!$B$8:$B$391,0)),"")</f>
        <v>6.5226805740309999</v>
      </c>
      <c r="O27" s="193">
        <f>_xlfn.IFNA(INDEX('I.KI 2016-17'!U$8:U$391,MATCH($B27,'I.KI 2016-17'!$B$8:$B$391,0)),"")</f>
        <v>0</v>
      </c>
      <c r="P27" s="157">
        <f>_xlfn.IFNA(INDEX('I.KI 2016-17'!V$8:V$391,MATCH($B27,'I.KI 2016-17'!$B$8:$B$391,0)),"")</f>
        <v>0</v>
      </c>
      <c r="Q27" s="156">
        <f>_xlfn.IFNA(INDEX('I.KI 2016-17'!W$8:W$391,MATCH($B27,'I.KI 2016-17'!$B$8:$B$391,0)),"")</f>
        <v>0</v>
      </c>
      <c r="R27" s="193">
        <f>_xlfn.IFNA(INDEX('I.KI 2016-17'!X$8:X$391,MATCH($B27,'I.KI 2016-17'!$B$8:$B$391,0)),"")</f>
        <v>0</v>
      </c>
      <c r="S27" s="193">
        <f>_xlfn.IFNA(INDEX('I.KI 2016-17'!Y$8:Y$391,MATCH($B27,'I.KI 2016-17'!$B$8:$B$391,0)),"")</f>
        <v>12.43301983429034</v>
      </c>
      <c r="T27" s="193">
        <f>_xlfn.IFNA(INDEX('I.KI 2016-17'!Z$8:Z$391,MATCH($B27,'I.KI 2016-17'!$B$8:$B$391,0)),"")</f>
        <v>0</v>
      </c>
      <c r="U27" s="157">
        <f>_xlfn.IFNA(INDEX('I.KI 2016-17'!AA$8:AA$391,MATCH($B27,'I.KI 2016-17'!$B$8:$B$391,0)),"")</f>
        <v>0</v>
      </c>
      <c r="V27" s="149"/>
      <c r="W27" s="154">
        <f>_xlfn.IFNA(INDEX('I.KI 2016-17'!$H$8:$H$391,MATCH(B27,'I.KI 2016-17'!$B$8:$B$391,0)),"")</f>
        <v>5.9103392602593399</v>
      </c>
      <c r="X27" s="153">
        <f>_xlfn.IFNA(INDEX('I.KI 2016-17'!$I$8:$I$391,MATCH(B27,'I.KI 2016-17'!$B$8:$B$391,0)),"")</f>
        <v>6.5226805740309999</v>
      </c>
      <c r="Y27" s="155">
        <f>_xlfn.IFNA(INDEX('I.KI 2016-17'!$G$8:$G$391,MATCH(B27,'I.KI 2016-17'!$B$8:$B$391,0)),"")</f>
        <v>12.43301983429034</v>
      </c>
      <c r="Z27" s="149"/>
      <c r="AA27" s="156">
        <f>_xlfn.IFNA(IF($B27=$B$382,0,_xlfn.IFNA(INDEX('I.Supplementary 2017-18'!N$8:N$35,MATCH($B27,'I.Supplementary 2017-18'!$B$8:$B$35,0)),INDEX('I.KI 2017-18'!N$9:N$393,MATCH($B27,'I.KI 2017-18'!$B$9:$B$393,0)))),"")</f>
        <v>0</v>
      </c>
      <c r="AB27" s="193">
        <f>_xlfn.IFNA(IF($B27=$B$382,0,_xlfn.IFNA(INDEX('I.Supplementary 2017-18'!O$8:O$35,MATCH($B27,'I.Supplementary 2017-18'!$B$8:$B$35,0)),INDEX('I.KI 2017-18'!O$9:O$393,MATCH($B27,'I.KI 2017-18'!$B$9:$B$393,0)))),"")</f>
        <v>0</v>
      </c>
      <c r="AC27" s="193">
        <f>_xlfn.IFNA(IF($B27=$B$382,0,_xlfn.IFNA(INDEX('I.Supplementary 2017-18'!P$8:P$35,MATCH($B27,'I.Supplementary 2017-18'!$B$8:$B$35,0)),INDEX('I.KI 2017-18'!P$9:P$393,MATCH($B27,'I.KI 2017-18'!$B$9:$B$393,0)))),"")</f>
        <v>4.43765650021873</v>
      </c>
      <c r="AD27" s="193">
        <f>_xlfn.IFNA(IF($B27=$B$382,0,_xlfn.IFNA(INDEX('I.Supplementary 2017-18'!Q$8:Q$35,MATCH($B27,'I.Supplementary 2017-18'!$B$8:$B$35,0)),INDEX('I.KI 2017-18'!Q$9:Q$393,MATCH($B27,'I.KI 2017-18'!$B$9:$B$393,0)))),"")</f>
        <v>0</v>
      </c>
      <c r="AE27" s="157">
        <f>_xlfn.IFNA(IF($B27=$B$382,0,_xlfn.IFNA(INDEX('I.Supplementary 2017-18'!R$8:R$35,MATCH($B27,'I.Supplementary 2017-18'!$B$8:$B$35,0)),INDEX('I.KI 2017-18'!R$9:R$393,MATCH($B27,'I.KI 2017-18'!$B$9:$B$393,0)))),"")</f>
        <v>0</v>
      </c>
      <c r="AF27" s="156">
        <f>_xlfn.IFNA(IF($B27=$B$382,0,_xlfn.IFNA(INDEX('I.Supplementary 2017-18'!S$8:S$35,MATCH($B27,'I.Supplementary 2017-18'!$B$8:$B$35,0)),INDEX('I.KI 2017-18'!S$9:S$393,MATCH($B27,'I.KI 2017-18'!$B$9:$B$393,0)))),"")</f>
        <v>0</v>
      </c>
      <c r="AG27" s="193">
        <f>_xlfn.IFNA(IF($B27=$B$382,0,_xlfn.IFNA(INDEX('I.Supplementary 2017-18'!T$8:T$35,MATCH($B27,'I.Supplementary 2017-18'!$B$8:$B$35,0)),INDEX('I.KI 2017-18'!T$9:T$393,MATCH($B27,'I.KI 2017-18'!$B$9:$B$393,0)))),"")</f>
        <v>0</v>
      </c>
      <c r="AH27" s="193">
        <f>_xlfn.IFNA(IF($B27=$B$382,0,_xlfn.IFNA(INDEX('I.Supplementary 2017-18'!U$8:U$35,MATCH($B27,'I.Supplementary 2017-18'!$B$8:$B$35,0)),INDEX('I.KI 2017-18'!U$9:U$393,MATCH($B27,'I.KI 2017-18'!$B$9:$B$393,0)))),"")</f>
        <v>6.6558477814361003</v>
      </c>
      <c r="AI27" s="193">
        <f>_xlfn.IFNA(IF($B27=$B$382,0,_xlfn.IFNA(INDEX('I.Supplementary 2017-18'!V$8:V$35,MATCH($B27,'I.Supplementary 2017-18'!$B$8:$B$35,0)),INDEX('I.KI 2017-18'!V$9:V$393,MATCH($B27,'I.KI 2017-18'!$B$9:$B$393,0)))),"")</f>
        <v>0</v>
      </c>
      <c r="AJ27" s="157">
        <f>_xlfn.IFNA(IF($B27=$B$382,0,_xlfn.IFNA(INDEX('I.Supplementary 2017-18'!W$8:W$35,MATCH($B27,'I.Supplementary 2017-18'!$B$8:$B$35,0)),INDEX('I.KI 2017-18'!W$9:W$393,MATCH($B27,'I.KI 2017-18'!$B$9:$B$393,0)))),"")</f>
        <v>0</v>
      </c>
      <c r="AK27" s="156">
        <f>_xlfn.IFNA(IF($B27=$B$382,0,_xlfn.IFNA(INDEX('I.Supplementary 2017-18'!X$8:X$35,MATCH($B27,'I.Supplementary 2017-18'!$B$8:$B$35,0)),INDEX('I.KI 2017-18'!X$9:X$393,MATCH($B27,'I.KI 2017-18'!$B$9:$B$393,0)))),"")</f>
        <v>0</v>
      </c>
      <c r="AL27" s="193">
        <f>_xlfn.IFNA(IF($B27=$B$382,0,_xlfn.IFNA(INDEX('I.Supplementary 2017-18'!Y$8:Y$35,MATCH($B27,'I.Supplementary 2017-18'!$B$8:$B$35,0)),INDEX('I.KI 2017-18'!Y$9:Y$393,MATCH($B27,'I.KI 2017-18'!$B$9:$B$393,0)))),"")</f>
        <v>0</v>
      </c>
      <c r="AM27" s="193">
        <f>_xlfn.IFNA(IF($B27=$B$382,0,_xlfn.IFNA(INDEX('I.Supplementary 2017-18'!Z$8:Z$35,MATCH($B27,'I.Supplementary 2017-18'!$B$8:$B$35,0)),INDEX('I.KI 2017-18'!Z$9:Z$393,MATCH($B27,'I.KI 2017-18'!$B$9:$B$393,0)))),"")</f>
        <v>11.09350428165483</v>
      </c>
      <c r="AN27" s="193">
        <f>_xlfn.IFNA(IF($B27=$B$382,0,_xlfn.IFNA(INDEX('I.Supplementary 2017-18'!AA$8:AA$35,MATCH($B27,'I.Supplementary 2017-18'!$B$8:$B$35,0)),INDEX('I.KI 2017-18'!AA$9:AA$393,MATCH($B27,'I.KI 2017-18'!$B$9:$B$393,0)))),"")</f>
        <v>0</v>
      </c>
      <c r="AO27" s="157">
        <f>_xlfn.IFNA(IF($B27=$B$382,0,_xlfn.IFNA(INDEX('I.Supplementary 2017-18'!AB$8:AB$35,MATCH($B27,'I.Supplementary 2017-18'!$B$8:$B$35,0)),INDEX('I.KI 2017-18'!AB$9:AB$393,MATCH($B27,'I.KI 2017-18'!$B$9:$B$393,0)))),"")</f>
        <v>0</v>
      </c>
      <c r="AP27" s="149"/>
      <c r="AQ27" s="156">
        <f>_xlfn.IFNA(IF($B27=$B$381,0,IF($B27=$B$382,0,_xlfn.IFNA(INDEX('I.Supplementary 2017-18'!I$8:I$35,MATCH($B27,'I.Supplementary 2017-18'!$B$8:$B$35,0)),INDEX('I.KI 2017-18'!I$9:I$393,MATCH($B27,'I.KI 2017-18'!$B$9:$B$393,0))))),"")</f>
        <v>4.43765650021873</v>
      </c>
      <c r="AR27" s="149">
        <f>_xlfn.IFNA(IF($B27=$B$381,0,IF($B27=$B$382,0,_xlfn.IFNA(INDEX('I.Supplementary 2017-18'!J$8:J$35,MATCH($B27,'I.Supplementary 2017-18'!$B$8:$B$35,0)),INDEX('I.KI 2017-18'!J$9:J$393,MATCH($B27,'I.KI 2017-18'!$B$9:$B$393,0))))),"")</f>
        <v>6.6558477814361003</v>
      </c>
      <c r="AS27" s="157">
        <f>_xlfn.IFNA(IF($B27=$B$381,0,IF($B27=$B$382,0,_xlfn.IFNA(INDEX('I.Supplementary 2017-18'!H$8:H$35,MATCH($B27,'I.Supplementary 2017-18'!$B$8:$B$35,0)),INDEX('I.KI 2017-18'!H$9:H$393,MATCH($B27,'I.KI 2017-18'!$B$9:$B$393,0))))),"")</f>
        <v>11.09350428165483</v>
      </c>
      <c r="AT27" s="149"/>
      <c r="AU27" s="156">
        <f>_xlfn.IFNA(_xlfn.IFNA(INDEX('I.Supplementary 2018-19'!P$8:P$157,MATCH($B27,'I.Supplementary 2018-19'!$B$8:$B$157,0)),INDEX('I.KI 2018-19'!P$9:P$393,MATCH($B27,'I.KI 2018-19'!$B$9:$B$393,0))),"")</f>
        <v>0</v>
      </c>
      <c r="AV27" s="193">
        <f>_xlfn.IFNA(_xlfn.IFNA(INDEX('I.Supplementary 2018-19'!Q$8:Q$157,MATCH($B27,'I.Supplementary 2018-19'!$B$8:$B$157,0)),INDEX('I.KI 2018-19'!Q$9:Q$393,MATCH($B27,'I.KI 2018-19'!$B$9:$B$393,0))),"")</f>
        <v>0</v>
      </c>
      <c r="AW27" s="193">
        <f>_xlfn.IFNA(_xlfn.IFNA(INDEX('I.Supplementary 2018-19'!R$8:R$157,MATCH($B27,'I.Supplementary 2018-19'!$B$8:$B$157,0)),INDEX('I.KI 2018-19'!R$9:R$393,MATCH($B27,'I.KI 2018-19'!$B$9:$B$393,0))),"")</f>
        <v>3.6709931129634197</v>
      </c>
      <c r="AX27" s="193">
        <f>_xlfn.IFNA(_xlfn.IFNA(INDEX('I.Supplementary 2018-19'!S$8:S$157,MATCH($B27,'I.Supplementary 2018-19'!$B$8:$B$157,0)),INDEX('I.KI 2018-19'!S$9:S$393,MATCH($B27,'I.KI 2018-19'!$B$9:$B$393,0))),"")</f>
        <v>0</v>
      </c>
      <c r="AY27" s="157">
        <f>_xlfn.IFNA(_xlfn.IFNA(INDEX('I.Supplementary 2018-19'!T$8:T$157,MATCH($B27,'I.Supplementary 2018-19'!$B$8:$B$157,0)),INDEX('I.KI 2018-19'!T$9:T$393,MATCH($B27,'I.KI 2018-19'!$B$9:$B$393,0))),"")</f>
        <v>0</v>
      </c>
      <c r="AZ27" s="156">
        <f>_xlfn.IFNA(_xlfn.IFNA(INDEX('I.Supplementary 2018-19'!U$8:U$157,MATCH($B27,'I.Supplementary 2018-19'!$B$8:$B$157,0)),INDEX('I.KI 2018-19'!U$9:U$393,MATCH($B27,'I.KI 2018-19'!$B$9:$B$393,0))),"")</f>
        <v>0</v>
      </c>
      <c r="BA27" s="193">
        <f>_xlfn.IFNA(_xlfn.IFNA(INDEX('I.Supplementary 2018-19'!V$8:V$157,MATCH($B27,'I.Supplementary 2018-19'!$B$8:$B$157,0)),INDEX('I.KI 2018-19'!V$9:V$393,MATCH($B27,'I.KI 2018-19'!$B$9:$B$393,0))),"")</f>
        <v>0</v>
      </c>
      <c r="BB27" s="193">
        <f>_xlfn.IFNA(_xlfn.IFNA(INDEX('I.Supplementary 2018-19'!W$8:W$157,MATCH($B27,'I.Supplementary 2018-19'!$B$8:$B$157,0)),INDEX('I.KI 2018-19'!W$9:W$393,MATCH($B27,'I.KI 2018-19'!$B$9:$B$393,0))),"")</f>
        <v>6.8558088735822498</v>
      </c>
      <c r="BC27" s="193">
        <f>_xlfn.IFNA(_xlfn.IFNA(INDEX('I.Supplementary 2018-19'!X$8:X$157,MATCH($B27,'I.Supplementary 2018-19'!$B$8:$B$157,0)),INDEX('I.KI 2018-19'!X$9:X$393,MATCH($B27,'I.KI 2018-19'!$B$9:$B$393,0))),"")</f>
        <v>0</v>
      </c>
      <c r="BD27" s="157">
        <f>_xlfn.IFNA(_xlfn.IFNA(INDEX('I.Supplementary 2018-19'!Y$8:Y$157,MATCH($B27,'I.Supplementary 2018-19'!$B$8:$B$157,0)),INDEX('I.KI 2018-19'!Y$9:Y$393,MATCH($B27,'I.KI 2018-19'!$B$9:$B$393,0))),"")</f>
        <v>0</v>
      </c>
      <c r="BE27" s="156">
        <f>_xlfn.IFNA(_xlfn.IFNA(INDEX('I.Supplementary 2018-19'!Z$8:Z$157,MATCH($B27,'I.Supplementary 2018-19'!$B$8:$B$157,0)),INDEX('I.KI 2018-19'!Z$9:Z$393,MATCH($B27,'I.KI 2018-19'!$B$9:$B$393,0))),"")</f>
        <v>0</v>
      </c>
      <c r="BF27" s="193">
        <f>_xlfn.IFNA(_xlfn.IFNA(INDEX('I.Supplementary 2018-19'!AA$8:AA$157,MATCH($B27,'I.Supplementary 2018-19'!$B$8:$B$157,0)),INDEX('I.KI 2018-19'!AA$9:AA$393,MATCH($B27,'I.KI 2018-19'!$B$9:$B$393,0))),"")</f>
        <v>0</v>
      </c>
      <c r="BG27" s="193">
        <f>_xlfn.IFNA(_xlfn.IFNA(INDEX('I.Supplementary 2018-19'!AB$8:AB$157,MATCH($B27,'I.Supplementary 2018-19'!$B$8:$B$157,0)),INDEX('I.KI 2018-19'!AB$9:AB$393,MATCH($B27,'I.KI 2018-19'!$B$9:$B$393,0))),"")</f>
        <v>10.526801986545669</v>
      </c>
      <c r="BH27" s="193">
        <f>_xlfn.IFNA(_xlfn.IFNA(INDEX('I.Supplementary 2018-19'!AC$8:AC$157,MATCH($B27,'I.Supplementary 2018-19'!$B$8:$B$157,0)),INDEX('I.KI 2018-19'!AC$9:AC$393,MATCH($B27,'I.KI 2018-19'!$B$9:$B$393,0))),"")</f>
        <v>0</v>
      </c>
      <c r="BI27" s="157">
        <f>_xlfn.IFNA(_xlfn.IFNA(INDEX('I.Supplementary 2018-19'!AD$8:AD$157,MATCH($B27,'I.Supplementary 2018-19'!$B$8:$B$157,0)),INDEX('I.KI 2018-19'!AD$9:AD$393,MATCH($B27,'I.KI 2018-19'!$B$9:$B$393,0))),"")</f>
        <v>0</v>
      </c>
      <c r="BJ27" s="149"/>
      <c r="BK27" s="156">
        <f>_xlfn.IFNA(IF($B27=$B$381,0,IF($B27=$B$382,0,_xlfn.IFNA(INDEX('I.Supplementary 2018-19'!I$8:I$157,MATCH($B27,'I.Supplementary 2018-19'!$B$8:$B$157,0)),INDEX('I.KI 2018-19'!I$9:I$393,MATCH($B27,'I.KI 2018-19'!$B$9:$B$393,0))))),"")</f>
        <v>3.6709931129634197</v>
      </c>
      <c r="BL27" s="149">
        <f>_xlfn.IFNA(IF($B27=$B$381,0,IF($B27=$B$382,0,_xlfn.IFNA(INDEX('I.Supplementary 2018-19'!J$8:J$157,MATCH($B27,'I.Supplementary 2018-19'!$B$8:$B$157,0)),INDEX('I.KI 2018-19'!J$9:J$393,MATCH($B27,'I.KI 2018-19'!$B$9:$B$393,0))))),"")</f>
        <v>6.8558088735822498</v>
      </c>
      <c r="BM27" s="157">
        <f>_xlfn.IFNA(IF($B27=$B$381,0,IF($B27=$B$382,0,_xlfn.IFNA(INDEX('I.Supplementary 2018-19'!H$8:H$157,MATCH($B27,'I.Supplementary 2018-19'!$B$8:$B$157,0)),INDEX('I.KI 2018-19'!H$9:H$393,MATCH($B27,'I.KI 2018-19'!$B$9:$B$393,0))))),"")</f>
        <v>10.526801986545669</v>
      </c>
    </row>
    <row r="28" spans="2:65">
      <c r="B28" s="121" t="str">
        <f>'Calculations for 2021-22'!B28</f>
        <v>E5032</v>
      </c>
      <c r="C28" s="160" t="str">
        <f>'Calculations for 2021-22'!D28</f>
        <v>E5032</v>
      </c>
      <c r="D28" t="str">
        <f>'Calculations for 2021-22'!E28</f>
        <v>OLB</v>
      </c>
      <c r="E28" t="str">
        <f>'Calculations for 2021-22'!F28</f>
        <v>P1915</v>
      </c>
      <c r="F28" s="120" t="str">
        <f>'Calculations for 2021-22'!H28</f>
        <v>Bexley</v>
      </c>
      <c r="G28" s="156">
        <f>_xlfn.IFNA(INDEX('I.KI 2016-17'!M$8:M$391,MATCH($B28,'I.KI 2016-17'!$B$8:$B$391,0)),"")</f>
        <v>18.708054364411002</v>
      </c>
      <c r="H28" s="149">
        <f>_xlfn.IFNA(INDEX('I.KI 2016-17'!N$8:N$391,MATCH($B28,'I.KI 2016-17'!$B$8:$B$391,0)),"")</f>
        <v>3.2099427076389997</v>
      </c>
      <c r="I28" s="149">
        <f>_xlfn.IFNA(INDEX('I.KI 2016-17'!O$8:O$391,MATCH($B28,'I.KI 2016-17'!$B$8:$B$391,0)),"")</f>
        <v>0</v>
      </c>
      <c r="J28" s="149">
        <f>_xlfn.IFNA(INDEX('I.KI 2016-17'!P$8:P$391,MATCH($B28,'I.KI 2016-17'!$B$8:$B$391,0)),"")</f>
        <v>0</v>
      </c>
      <c r="K28" s="157">
        <f>_xlfn.IFNA(INDEX('I.KI 2016-17'!Q$8:Q$391,MATCH($B28,'I.KI 2016-17'!$B$8:$B$391,0)),"")</f>
        <v>0</v>
      </c>
      <c r="L28" s="156">
        <f>_xlfn.IFNA(INDEX('I.KI 2016-17'!R$8:R$391,MATCH($B28,'I.KI 2016-17'!$B$8:$B$391,0)),"")</f>
        <v>26.672363508019998</v>
      </c>
      <c r="M28" s="193">
        <f>_xlfn.IFNA(INDEX('I.KI 2016-17'!S$8:S$391,MATCH($B28,'I.KI 2016-17'!$B$8:$B$391,0)),"")</f>
        <v>6.870782506886</v>
      </c>
      <c r="N28" s="193">
        <f>_xlfn.IFNA(INDEX('I.KI 2016-17'!T$8:T$391,MATCH($B28,'I.KI 2016-17'!$B$8:$B$391,0)),"")</f>
        <v>0</v>
      </c>
      <c r="O28" s="193">
        <f>_xlfn.IFNA(INDEX('I.KI 2016-17'!U$8:U$391,MATCH($B28,'I.KI 2016-17'!$B$8:$B$391,0)),"")</f>
        <v>0</v>
      </c>
      <c r="P28" s="157">
        <f>_xlfn.IFNA(INDEX('I.KI 2016-17'!V$8:V$391,MATCH($B28,'I.KI 2016-17'!$B$8:$B$391,0)),"")</f>
        <v>0</v>
      </c>
      <c r="Q28" s="156">
        <f>_xlfn.IFNA(INDEX('I.KI 2016-17'!W$8:W$391,MATCH($B28,'I.KI 2016-17'!$B$8:$B$391,0)),"")</f>
        <v>45.380417872430996</v>
      </c>
      <c r="R28" s="193">
        <f>_xlfn.IFNA(INDEX('I.KI 2016-17'!X$8:X$391,MATCH($B28,'I.KI 2016-17'!$B$8:$B$391,0)),"")</f>
        <v>10.080725214525</v>
      </c>
      <c r="S28" s="193">
        <f>_xlfn.IFNA(INDEX('I.KI 2016-17'!Y$8:Y$391,MATCH($B28,'I.KI 2016-17'!$B$8:$B$391,0)),"")</f>
        <v>0</v>
      </c>
      <c r="T28" s="193">
        <f>_xlfn.IFNA(INDEX('I.KI 2016-17'!Z$8:Z$391,MATCH($B28,'I.KI 2016-17'!$B$8:$B$391,0)),"")</f>
        <v>0</v>
      </c>
      <c r="U28" s="157">
        <f>_xlfn.IFNA(INDEX('I.KI 2016-17'!AA$8:AA$391,MATCH($B28,'I.KI 2016-17'!$B$8:$B$391,0)),"")</f>
        <v>0</v>
      </c>
      <c r="V28" s="149"/>
      <c r="W28" s="154">
        <f>_xlfn.IFNA(INDEX('I.KI 2016-17'!$H$8:$H$391,MATCH(B28,'I.KI 2016-17'!$B$8:$B$391,0)),"")</f>
        <v>21.917997072050003</v>
      </c>
      <c r="X28" s="153">
        <f>_xlfn.IFNA(INDEX('I.KI 2016-17'!$I$8:$I$391,MATCH(B28,'I.KI 2016-17'!$B$8:$B$391,0)),"")</f>
        <v>33.543146014906</v>
      </c>
      <c r="Y28" s="155">
        <f>_xlfn.IFNA(INDEX('I.KI 2016-17'!$G$8:$G$391,MATCH(B28,'I.KI 2016-17'!$B$8:$B$391,0)),"")</f>
        <v>55.461143086956</v>
      </c>
      <c r="Z28" s="149"/>
      <c r="AA28" s="156">
        <f>_xlfn.IFNA(IF($B28=$B$382,0,_xlfn.IFNA(INDEX('I.Supplementary 2017-18'!N$8:N$35,MATCH($B28,'I.Supplementary 2017-18'!$B$8:$B$35,0)),INDEX('I.KI 2017-18'!N$9:N$393,MATCH($B28,'I.KI 2017-18'!$B$9:$B$393,0)))),"")</f>
        <v>12.463639747357488</v>
      </c>
      <c r="AB28" s="193">
        <f>_xlfn.IFNA(IF($B28=$B$382,0,_xlfn.IFNA(INDEX('I.Supplementary 2017-18'!O$8:O$35,MATCH($B28,'I.Supplementary 2017-18'!$B$8:$B$35,0)),INDEX('I.KI 2017-18'!O$9:O$393,MATCH($B28,'I.KI 2017-18'!$B$9:$B$393,0)))),"")</f>
        <v>1.2869924793598839</v>
      </c>
      <c r="AC28" s="193">
        <f>_xlfn.IFNA(IF($B28=$B$382,0,_xlfn.IFNA(INDEX('I.Supplementary 2017-18'!P$8:P$35,MATCH($B28,'I.Supplementary 2017-18'!$B$8:$B$35,0)),INDEX('I.KI 2017-18'!P$9:P$393,MATCH($B28,'I.KI 2017-18'!$B$9:$B$393,0)))),"")</f>
        <v>0</v>
      </c>
      <c r="AD28" s="193">
        <f>_xlfn.IFNA(IF($B28=$B$382,0,_xlfn.IFNA(INDEX('I.Supplementary 2017-18'!Q$8:Q$35,MATCH($B28,'I.Supplementary 2017-18'!$B$8:$B$35,0)),INDEX('I.KI 2017-18'!Q$9:Q$393,MATCH($B28,'I.KI 2017-18'!$B$9:$B$393,0)))),"")</f>
        <v>0</v>
      </c>
      <c r="AE28" s="157">
        <f>_xlfn.IFNA(IF($B28=$B$382,0,_xlfn.IFNA(INDEX('I.Supplementary 2017-18'!R$8:R$35,MATCH($B28,'I.Supplementary 2017-18'!$B$8:$B$35,0)),INDEX('I.KI 2017-18'!R$9:R$393,MATCH($B28,'I.KI 2017-18'!$B$9:$B$393,0)))),"")</f>
        <v>0</v>
      </c>
      <c r="AF28" s="156">
        <f>_xlfn.IFNA(IF($B28=$B$382,0,_xlfn.IFNA(INDEX('I.Supplementary 2017-18'!S$8:S$35,MATCH($B28,'I.Supplementary 2017-18'!$B$8:$B$35,0)),INDEX('I.KI 2017-18'!S$9:S$393,MATCH($B28,'I.KI 2017-18'!$B$9:$B$393,0)))),"")</f>
        <v>27.216907138961851</v>
      </c>
      <c r="AG28" s="193">
        <f>_xlfn.IFNA(IF($B28=$B$382,0,_xlfn.IFNA(INDEX('I.Supplementary 2017-18'!T$8:T$35,MATCH($B28,'I.Supplementary 2017-18'!$B$8:$B$35,0)),INDEX('I.KI 2017-18'!T$9:T$393,MATCH($B28,'I.KI 2017-18'!$B$9:$B$393,0)))),"")</f>
        <v>7.0110565719341338</v>
      </c>
      <c r="AH28" s="193">
        <f>_xlfn.IFNA(IF($B28=$B$382,0,_xlfn.IFNA(INDEX('I.Supplementary 2017-18'!U$8:U$35,MATCH($B28,'I.Supplementary 2017-18'!$B$8:$B$35,0)),INDEX('I.KI 2017-18'!U$9:U$393,MATCH($B28,'I.KI 2017-18'!$B$9:$B$393,0)))),"")</f>
        <v>0</v>
      </c>
      <c r="AI28" s="193">
        <f>_xlfn.IFNA(IF($B28=$B$382,0,_xlfn.IFNA(INDEX('I.Supplementary 2017-18'!V$8:V$35,MATCH($B28,'I.Supplementary 2017-18'!$B$8:$B$35,0)),INDEX('I.KI 2017-18'!V$9:V$393,MATCH($B28,'I.KI 2017-18'!$B$9:$B$393,0)))),"")</f>
        <v>0</v>
      </c>
      <c r="AJ28" s="157">
        <f>_xlfn.IFNA(IF($B28=$B$382,0,_xlfn.IFNA(INDEX('I.Supplementary 2017-18'!W$8:W$35,MATCH($B28,'I.Supplementary 2017-18'!$B$8:$B$35,0)),INDEX('I.KI 2017-18'!W$9:W$393,MATCH($B28,'I.KI 2017-18'!$B$9:$B$393,0)))),"")</f>
        <v>0</v>
      </c>
      <c r="AK28" s="156">
        <f>_xlfn.IFNA(IF($B28=$B$382,0,_xlfn.IFNA(INDEX('I.Supplementary 2017-18'!X$8:X$35,MATCH($B28,'I.Supplementary 2017-18'!$B$8:$B$35,0)),INDEX('I.KI 2017-18'!X$9:X$393,MATCH($B28,'I.KI 2017-18'!$B$9:$B$393,0)))),"")</f>
        <v>39.680546886319341</v>
      </c>
      <c r="AL28" s="193">
        <f>_xlfn.IFNA(IF($B28=$B$382,0,_xlfn.IFNA(INDEX('I.Supplementary 2017-18'!Y$8:Y$35,MATCH($B28,'I.Supplementary 2017-18'!$B$8:$B$35,0)),INDEX('I.KI 2017-18'!Y$9:Y$393,MATCH($B28,'I.KI 2017-18'!$B$9:$B$393,0)))),"")</f>
        <v>8.2980490512940186</v>
      </c>
      <c r="AM28" s="193">
        <f>_xlfn.IFNA(IF($B28=$B$382,0,_xlfn.IFNA(INDEX('I.Supplementary 2017-18'!Z$8:Z$35,MATCH($B28,'I.Supplementary 2017-18'!$B$8:$B$35,0)),INDEX('I.KI 2017-18'!Z$9:Z$393,MATCH($B28,'I.KI 2017-18'!$B$9:$B$393,0)))),"")</f>
        <v>0</v>
      </c>
      <c r="AN28" s="193">
        <f>_xlfn.IFNA(IF($B28=$B$382,0,_xlfn.IFNA(INDEX('I.Supplementary 2017-18'!AA$8:AA$35,MATCH($B28,'I.Supplementary 2017-18'!$B$8:$B$35,0)),INDEX('I.KI 2017-18'!AA$9:AA$393,MATCH($B28,'I.KI 2017-18'!$B$9:$B$393,0)))),"")</f>
        <v>0</v>
      </c>
      <c r="AO28" s="157">
        <f>_xlfn.IFNA(IF($B28=$B$382,0,_xlfn.IFNA(INDEX('I.Supplementary 2017-18'!AB$8:AB$35,MATCH($B28,'I.Supplementary 2017-18'!$B$8:$B$35,0)),INDEX('I.KI 2017-18'!AB$9:AB$393,MATCH($B28,'I.KI 2017-18'!$B$9:$B$393,0)))),"")</f>
        <v>0</v>
      </c>
      <c r="AP28" s="149"/>
      <c r="AQ28" s="156">
        <f>_xlfn.IFNA(IF($B28=$B$381,0,IF($B28=$B$382,0,_xlfn.IFNA(INDEX('I.Supplementary 2017-18'!I$8:I$35,MATCH($B28,'I.Supplementary 2017-18'!$B$8:$B$35,0)),INDEX('I.KI 2017-18'!I$9:I$393,MATCH($B28,'I.KI 2017-18'!$B$9:$B$393,0))))),"")</f>
        <v>13.750632226717372</v>
      </c>
      <c r="AR28" s="149">
        <f>_xlfn.IFNA(IF($B28=$B$381,0,IF($B28=$B$382,0,_xlfn.IFNA(INDEX('I.Supplementary 2017-18'!J$8:J$35,MATCH($B28,'I.Supplementary 2017-18'!$B$8:$B$35,0)),INDEX('I.KI 2017-18'!J$9:J$393,MATCH($B28,'I.KI 2017-18'!$B$9:$B$393,0))))),"")</f>
        <v>34.227963710895985</v>
      </c>
      <c r="AS28" s="157">
        <f>_xlfn.IFNA(IF($B28=$B$381,0,IF($B28=$B$382,0,_xlfn.IFNA(INDEX('I.Supplementary 2017-18'!H$8:H$35,MATCH($B28,'I.Supplementary 2017-18'!$B$8:$B$35,0)),INDEX('I.KI 2017-18'!H$9:H$393,MATCH($B28,'I.KI 2017-18'!$B$9:$B$393,0))))),"")</f>
        <v>47.978595937613356</v>
      </c>
      <c r="AT28" s="149"/>
      <c r="AU28" s="156">
        <f>_xlfn.IFNA(_xlfn.IFNA(INDEX('I.Supplementary 2018-19'!P$8:P$157,MATCH($B28,'I.Supplementary 2018-19'!$B$8:$B$157,0)),INDEX('I.KI 2018-19'!P$9:P$393,MATCH($B28,'I.KI 2018-19'!$B$9:$B$393,0))),"")</f>
        <v>8.4051423358644701</v>
      </c>
      <c r="AV28" s="193">
        <f>_xlfn.IFNA(_xlfn.IFNA(INDEX('I.Supplementary 2018-19'!Q$8:Q$157,MATCH($B28,'I.Supplementary 2018-19'!$B$8:$B$157,0)),INDEX('I.KI 2018-19'!Q$9:Q$393,MATCH($B28,'I.KI 2018-19'!$B$9:$B$393,0))),"")</f>
        <v>0.12149174006355554</v>
      </c>
      <c r="AW28" s="193">
        <f>_xlfn.IFNA(_xlfn.IFNA(INDEX('I.Supplementary 2018-19'!R$8:R$157,MATCH($B28,'I.Supplementary 2018-19'!$B$8:$B$157,0)),INDEX('I.KI 2018-19'!R$9:R$393,MATCH($B28,'I.KI 2018-19'!$B$9:$B$393,0))),"")</f>
        <v>0</v>
      </c>
      <c r="AX28" s="193">
        <f>_xlfn.IFNA(_xlfn.IFNA(INDEX('I.Supplementary 2018-19'!S$8:S$157,MATCH($B28,'I.Supplementary 2018-19'!$B$8:$B$157,0)),INDEX('I.KI 2018-19'!S$9:S$393,MATCH($B28,'I.KI 2018-19'!$B$9:$B$393,0))),"")</f>
        <v>0</v>
      </c>
      <c r="AY28" s="157">
        <f>_xlfn.IFNA(_xlfn.IFNA(INDEX('I.Supplementary 2018-19'!T$8:T$157,MATCH($B28,'I.Supplementary 2018-19'!$B$8:$B$157,0)),INDEX('I.KI 2018-19'!T$9:T$393,MATCH($B28,'I.KI 2018-19'!$B$9:$B$393,0))),"")</f>
        <v>0</v>
      </c>
      <c r="AZ28" s="156">
        <f>_xlfn.IFNA(_xlfn.IFNA(INDEX('I.Supplementary 2018-19'!U$8:U$157,MATCH($B28,'I.Supplementary 2018-19'!$B$8:$B$157,0)),INDEX('I.KI 2018-19'!U$9:U$393,MATCH($B28,'I.KI 2018-19'!$B$9:$B$393,0))),"")</f>
        <v>28.034582460733233</v>
      </c>
      <c r="BA28" s="193">
        <f>_xlfn.IFNA(_xlfn.IFNA(INDEX('I.Supplementary 2018-19'!V$8:V$157,MATCH($B28,'I.Supplementary 2018-19'!$B$8:$B$157,0)),INDEX('I.KI 2018-19'!V$9:V$393,MATCH($B28,'I.KI 2018-19'!$B$9:$B$393,0))),"")</f>
        <v>7.2216891728076904</v>
      </c>
      <c r="BB28" s="193">
        <f>_xlfn.IFNA(_xlfn.IFNA(INDEX('I.Supplementary 2018-19'!W$8:W$157,MATCH($B28,'I.Supplementary 2018-19'!$B$8:$B$157,0)),INDEX('I.KI 2018-19'!W$9:W$393,MATCH($B28,'I.KI 2018-19'!$B$9:$B$393,0))),"")</f>
        <v>0</v>
      </c>
      <c r="BC28" s="193">
        <f>_xlfn.IFNA(_xlfn.IFNA(INDEX('I.Supplementary 2018-19'!X$8:X$157,MATCH($B28,'I.Supplementary 2018-19'!$B$8:$B$157,0)),INDEX('I.KI 2018-19'!X$9:X$393,MATCH($B28,'I.KI 2018-19'!$B$9:$B$393,0))),"")</f>
        <v>0</v>
      </c>
      <c r="BD28" s="157">
        <f>_xlfn.IFNA(_xlfn.IFNA(INDEX('I.Supplementary 2018-19'!Y$8:Y$157,MATCH($B28,'I.Supplementary 2018-19'!$B$8:$B$157,0)),INDEX('I.KI 2018-19'!Y$9:Y$393,MATCH($B28,'I.KI 2018-19'!$B$9:$B$393,0))),"")</f>
        <v>0</v>
      </c>
      <c r="BE28" s="156">
        <f>_xlfn.IFNA(_xlfn.IFNA(INDEX('I.Supplementary 2018-19'!Z$8:Z$157,MATCH($B28,'I.Supplementary 2018-19'!$B$8:$B$157,0)),INDEX('I.KI 2018-19'!Z$9:Z$393,MATCH($B28,'I.KI 2018-19'!$B$9:$B$393,0))),"")</f>
        <v>36.439724796597702</v>
      </c>
      <c r="BF28" s="193">
        <f>_xlfn.IFNA(_xlfn.IFNA(INDEX('I.Supplementary 2018-19'!AA$8:AA$157,MATCH($B28,'I.Supplementary 2018-19'!$B$8:$B$157,0)),INDEX('I.KI 2018-19'!AA$9:AA$393,MATCH($B28,'I.KI 2018-19'!$B$9:$B$393,0))),"")</f>
        <v>7.3431809128712455</v>
      </c>
      <c r="BG28" s="193">
        <f>_xlfn.IFNA(_xlfn.IFNA(INDEX('I.Supplementary 2018-19'!AB$8:AB$157,MATCH($B28,'I.Supplementary 2018-19'!$B$8:$B$157,0)),INDEX('I.KI 2018-19'!AB$9:AB$393,MATCH($B28,'I.KI 2018-19'!$B$9:$B$393,0))),"")</f>
        <v>0</v>
      </c>
      <c r="BH28" s="193">
        <f>_xlfn.IFNA(_xlfn.IFNA(INDEX('I.Supplementary 2018-19'!AC$8:AC$157,MATCH($B28,'I.Supplementary 2018-19'!$B$8:$B$157,0)),INDEX('I.KI 2018-19'!AC$9:AC$393,MATCH($B28,'I.KI 2018-19'!$B$9:$B$393,0))),"")</f>
        <v>0</v>
      </c>
      <c r="BI28" s="157">
        <f>_xlfn.IFNA(_xlfn.IFNA(INDEX('I.Supplementary 2018-19'!AD$8:AD$157,MATCH($B28,'I.Supplementary 2018-19'!$B$8:$B$157,0)),INDEX('I.KI 2018-19'!AD$9:AD$393,MATCH($B28,'I.KI 2018-19'!$B$9:$B$393,0))),"")</f>
        <v>0</v>
      </c>
      <c r="BJ28" s="149"/>
      <c r="BK28" s="156">
        <f>_xlfn.IFNA(IF($B28=$B$381,0,IF($B28=$B$382,0,_xlfn.IFNA(INDEX('I.Supplementary 2018-19'!I$8:I$157,MATCH($B28,'I.Supplementary 2018-19'!$B$8:$B$157,0)),INDEX('I.KI 2018-19'!I$9:I$393,MATCH($B28,'I.KI 2018-19'!$B$9:$B$393,0))))),"")</f>
        <v>8.5266340759280244</v>
      </c>
      <c r="BL28" s="149">
        <f>_xlfn.IFNA(IF($B28=$B$381,0,IF($B28=$B$382,0,_xlfn.IFNA(INDEX('I.Supplementary 2018-19'!J$8:J$157,MATCH($B28,'I.Supplementary 2018-19'!$B$8:$B$157,0)),INDEX('I.KI 2018-19'!J$9:J$393,MATCH($B28,'I.KI 2018-19'!$B$9:$B$393,0))))),"")</f>
        <v>35.256271633540926</v>
      </c>
      <c r="BM28" s="157">
        <f>_xlfn.IFNA(IF($B28=$B$381,0,IF($B28=$B$382,0,_xlfn.IFNA(INDEX('I.Supplementary 2018-19'!H$8:H$157,MATCH($B28,'I.Supplementary 2018-19'!$B$8:$B$157,0)),INDEX('I.KI 2018-19'!H$9:H$393,MATCH($B28,'I.KI 2018-19'!$B$9:$B$393,0))))),"")</f>
        <v>43.782905709468949</v>
      </c>
    </row>
    <row r="29" spans="2:65">
      <c r="B29" s="121" t="str">
        <f>'Calculations for 2021-22'!B29</f>
        <v>E4601</v>
      </c>
      <c r="C29" s="160" t="str">
        <f>'Calculations for 2021-22'!D29</f>
        <v>E4601</v>
      </c>
      <c r="D29" t="str">
        <f>'Calculations for 2021-22'!E29</f>
        <v>MD</v>
      </c>
      <c r="E29" t="str">
        <f>'Calculations for 2021-22'!F29</f>
        <v>P1703</v>
      </c>
      <c r="F29" s="120" t="str">
        <f>'Calculations for 2021-22'!H29</f>
        <v>Birmingham</v>
      </c>
      <c r="G29" s="156">
        <f>_xlfn.IFNA(INDEX('I.KI 2016-17'!M$8:M$391,MATCH($B29,'I.KI 2016-17'!$B$8:$B$391,0)),"")</f>
        <v>200.35708806602801</v>
      </c>
      <c r="H29" s="149">
        <f>_xlfn.IFNA(INDEX('I.KI 2016-17'!N$8:N$391,MATCH($B29,'I.KI 2016-17'!$B$8:$B$391,0)),"")</f>
        <v>26.229806823180002</v>
      </c>
      <c r="I29" s="149">
        <f>_xlfn.IFNA(INDEX('I.KI 2016-17'!O$8:O$391,MATCH($B29,'I.KI 2016-17'!$B$8:$B$391,0)),"")</f>
        <v>0</v>
      </c>
      <c r="J29" s="149">
        <f>_xlfn.IFNA(INDEX('I.KI 2016-17'!P$8:P$391,MATCH($B29,'I.KI 2016-17'!$B$8:$B$391,0)),"")</f>
        <v>0</v>
      </c>
      <c r="K29" s="157">
        <f>_xlfn.IFNA(INDEX('I.KI 2016-17'!Q$8:Q$391,MATCH($B29,'I.KI 2016-17'!$B$8:$B$391,0)),"")</f>
        <v>0</v>
      </c>
      <c r="L29" s="156">
        <f>_xlfn.IFNA(INDEX('I.KI 2016-17'!R$8:R$391,MATCH($B29,'I.KI 2016-17'!$B$8:$B$391,0)),"")</f>
        <v>279.58627835918804</v>
      </c>
      <c r="M29" s="193">
        <f>_xlfn.IFNA(INDEX('I.KI 2016-17'!S$8:S$391,MATCH($B29,'I.KI 2016-17'!$B$8:$B$391,0)),"")</f>
        <v>48.243750924099999</v>
      </c>
      <c r="N29" s="193">
        <f>_xlfn.IFNA(INDEX('I.KI 2016-17'!T$8:T$391,MATCH($B29,'I.KI 2016-17'!$B$8:$B$391,0)),"")</f>
        <v>0</v>
      </c>
      <c r="O29" s="193">
        <f>_xlfn.IFNA(INDEX('I.KI 2016-17'!U$8:U$391,MATCH($B29,'I.KI 2016-17'!$B$8:$B$391,0)),"")</f>
        <v>0</v>
      </c>
      <c r="P29" s="157">
        <f>_xlfn.IFNA(INDEX('I.KI 2016-17'!V$8:V$391,MATCH($B29,'I.KI 2016-17'!$B$8:$B$391,0)),"")</f>
        <v>0</v>
      </c>
      <c r="Q29" s="156">
        <f>_xlfn.IFNA(INDEX('I.KI 2016-17'!W$8:W$391,MATCH($B29,'I.KI 2016-17'!$B$8:$B$391,0)),"")</f>
        <v>479.94336642521603</v>
      </c>
      <c r="R29" s="193">
        <f>_xlfn.IFNA(INDEX('I.KI 2016-17'!X$8:X$391,MATCH($B29,'I.KI 2016-17'!$B$8:$B$391,0)),"")</f>
        <v>74.473557747279997</v>
      </c>
      <c r="S29" s="193">
        <f>_xlfn.IFNA(INDEX('I.KI 2016-17'!Y$8:Y$391,MATCH($B29,'I.KI 2016-17'!$B$8:$B$391,0)),"")</f>
        <v>0</v>
      </c>
      <c r="T29" s="193">
        <f>_xlfn.IFNA(INDEX('I.KI 2016-17'!Z$8:Z$391,MATCH($B29,'I.KI 2016-17'!$B$8:$B$391,0)),"")</f>
        <v>0</v>
      </c>
      <c r="U29" s="157">
        <f>_xlfn.IFNA(INDEX('I.KI 2016-17'!AA$8:AA$391,MATCH($B29,'I.KI 2016-17'!$B$8:$B$391,0)),"")</f>
        <v>0</v>
      </c>
      <c r="V29" s="149"/>
      <c r="W29" s="154">
        <f>_xlfn.IFNA(INDEX('I.KI 2016-17'!$H$8:$H$391,MATCH(B29,'I.KI 2016-17'!$B$8:$B$391,0)),"")</f>
        <v>226.586894889208</v>
      </c>
      <c r="X29" s="153">
        <f>_xlfn.IFNA(INDEX('I.KI 2016-17'!$I$8:$I$391,MATCH(B29,'I.KI 2016-17'!$B$8:$B$391,0)),"")</f>
        <v>327.83002928328801</v>
      </c>
      <c r="Y29" s="155">
        <f>_xlfn.IFNA(INDEX('I.KI 2016-17'!$G$8:$G$391,MATCH(B29,'I.KI 2016-17'!$B$8:$B$391,0)),"")</f>
        <v>554.41692417249601</v>
      </c>
      <c r="Z29" s="149"/>
      <c r="AA29" s="156">
        <f>_xlfn.IFNA(IF($B29=$B$382,0,_xlfn.IFNA(INDEX('I.Supplementary 2017-18'!N$8:N$35,MATCH($B29,'I.Supplementary 2017-18'!$B$8:$B$35,0)),INDEX('I.KI 2017-18'!N$9:N$393,MATCH($B29,'I.KI 2017-18'!$B$9:$B$393,0)))),"")</f>
        <v>159.45862542637568</v>
      </c>
      <c r="AB29" s="193">
        <f>_xlfn.IFNA(IF($B29=$B$382,0,_xlfn.IFNA(INDEX('I.Supplementary 2017-18'!O$8:O$35,MATCH($B29,'I.Supplementary 2017-18'!$B$8:$B$35,0)),INDEX('I.KI 2017-18'!O$9:O$393,MATCH($B29,'I.KI 2017-18'!$B$9:$B$393,0)))),"")</f>
        <v>18.293911038433865</v>
      </c>
      <c r="AC29" s="193">
        <f>_xlfn.IFNA(IF($B29=$B$382,0,_xlfn.IFNA(INDEX('I.Supplementary 2017-18'!P$8:P$35,MATCH($B29,'I.Supplementary 2017-18'!$B$8:$B$35,0)),INDEX('I.KI 2017-18'!P$9:P$393,MATCH($B29,'I.KI 2017-18'!$B$9:$B$393,0)))),"")</f>
        <v>0</v>
      </c>
      <c r="AD29" s="193">
        <f>_xlfn.IFNA(IF($B29=$B$382,0,_xlfn.IFNA(INDEX('I.Supplementary 2017-18'!Q$8:Q$35,MATCH($B29,'I.Supplementary 2017-18'!$B$8:$B$35,0)),INDEX('I.KI 2017-18'!Q$9:Q$393,MATCH($B29,'I.KI 2017-18'!$B$9:$B$393,0)))),"")</f>
        <v>0</v>
      </c>
      <c r="AE29" s="157">
        <f>_xlfn.IFNA(IF($B29=$B$382,0,_xlfn.IFNA(INDEX('I.Supplementary 2017-18'!R$8:R$35,MATCH($B29,'I.Supplementary 2017-18'!$B$8:$B$35,0)),INDEX('I.KI 2017-18'!R$9:R$393,MATCH($B29,'I.KI 2017-18'!$B$9:$B$393,0)))),"")</f>
        <v>0</v>
      </c>
      <c r="AF29" s="156">
        <f>_xlfn.IFNA(IF($B29=$B$382,0,_xlfn.IFNA(INDEX('I.Supplementary 2017-18'!S$8:S$35,MATCH($B29,'I.Supplementary 2017-18'!$B$8:$B$35,0)),INDEX('I.KI 2017-18'!S$9:S$393,MATCH($B29,'I.KI 2017-18'!$B$9:$B$393,0)))),"")</f>
        <v>285.29431871089713</v>
      </c>
      <c r="AG29" s="193">
        <f>_xlfn.IFNA(IF($B29=$B$382,0,_xlfn.IFNA(INDEX('I.Supplementary 2017-18'!T$8:T$35,MATCH($B29,'I.Supplementary 2017-18'!$B$8:$B$35,0)),INDEX('I.KI 2017-18'!T$9:T$393,MATCH($B29,'I.KI 2017-18'!$B$9:$B$393,0)))),"")</f>
        <v>49.228696532334702</v>
      </c>
      <c r="AH29" s="193">
        <f>_xlfn.IFNA(IF($B29=$B$382,0,_xlfn.IFNA(INDEX('I.Supplementary 2017-18'!U$8:U$35,MATCH($B29,'I.Supplementary 2017-18'!$B$8:$B$35,0)),INDEX('I.KI 2017-18'!U$9:U$393,MATCH($B29,'I.KI 2017-18'!$B$9:$B$393,0)))),"")</f>
        <v>0</v>
      </c>
      <c r="AI29" s="193">
        <f>_xlfn.IFNA(IF($B29=$B$382,0,_xlfn.IFNA(INDEX('I.Supplementary 2017-18'!V$8:V$35,MATCH($B29,'I.Supplementary 2017-18'!$B$8:$B$35,0)),INDEX('I.KI 2017-18'!V$9:V$393,MATCH($B29,'I.KI 2017-18'!$B$9:$B$393,0)))),"")</f>
        <v>0</v>
      </c>
      <c r="AJ29" s="157">
        <f>_xlfn.IFNA(IF($B29=$B$382,0,_xlfn.IFNA(INDEX('I.Supplementary 2017-18'!W$8:W$35,MATCH($B29,'I.Supplementary 2017-18'!$B$8:$B$35,0)),INDEX('I.KI 2017-18'!W$9:W$393,MATCH($B29,'I.KI 2017-18'!$B$9:$B$393,0)))),"")</f>
        <v>0</v>
      </c>
      <c r="AK29" s="156">
        <f>_xlfn.IFNA(IF($B29=$B$382,0,_xlfn.IFNA(INDEX('I.Supplementary 2017-18'!X$8:X$35,MATCH($B29,'I.Supplementary 2017-18'!$B$8:$B$35,0)),INDEX('I.KI 2017-18'!X$9:X$393,MATCH($B29,'I.KI 2017-18'!$B$9:$B$393,0)))),"")</f>
        <v>444.75294413727283</v>
      </c>
      <c r="AL29" s="193">
        <f>_xlfn.IFNA(IF($B29=$B$382,0,_xlfn.IFNA(INDEX('I.Supplementary 2017-18'!Y$8:Y$35,MATCH($B29,'I.Supplementary 2017-18'!$B$8:$B$35,0)),INDEX('I.KI 2017-18'!Y$9:Y$393,MATCH($B29,'I.KI 2017-18'!$B$9:$B$393,0)))),"")</f>
        <v>67.522607570768571</v>
      </c>
      <c r="AM29" s="193">
        <f>_xlfn.IFNA(IF($B29=$B$382,0,_xlfn.IFNA(INDEX('I.Supplementary 2017-18'!Z$8:Z$35,MATCH($B29,'I.Supplementary 2017-18'!$B$8:$B$35,0)),INDEX('I.KI 2017-18'!Z$9:Z$393,MATCH($B29,'I.KI 2017-18'!$B$9:$B$393,0)))),"")</f>
        <v>0</v>
      </c>
      <c r="AN29" s="193">
        <f>_xlfn.IFNA(IF($B29=$B$382,0,_xlfn.IFNA(INDEX('I.Supplementary 2017-18'!AA$8:AA$35,MATCH($B29,'I.Supplementary 2017-18'!$B$8:$B$35,0)),INDEX('I.KI 2017-18'!AA$9:AA$393,MATCH($B29,'I.KI 2017-18'!$B$9:$B$393,0)))),"")</f>
        <v>0</v>
      </c>
      <c r="AO29" s="157">
        <f>_xlfn.IFNA(IF($B29=$B$382,0,_xlfn.IFNA(INDEX('I.Supplementary 2017-18'!AB$8:AB$35,MATCH($B29,'I.Supplementary 2017-18'!$B$8:$B$35,0)),INDEX('I.KI 2017-18'!AB$9:AB$393,MATCH($B29,'I.KI 2017-18'!$B$9:$B$393,0)))),"")</f>
        <v>0</v>
      </c>
      <c r="AP29" s="149"/>
      <c r="AQ29" s="156">
        <f>_xlfn.IFNA(IF($B29=$B$381,0,IF($B29=$B$382,0,_xlfn.IFNA(INDEX('I.Supplementary 2017-18'!I$8:I$35,MATCH($B29,'I.Supplementary 2017-18'!$B$8:$B$35,0)),INDEX('I.KI 2017-18'!I$9:I$393,MATCH($B29,'I.KI 2017-18'!$B$9:$B$393,0))))),"")</f>
        <v>177.75253646480954</v>
      </c>
      <c r="AR29" s="149">
        <f>_xlfn.IFNA(IF($B29=$B$381,0,IF($B29=$B$382,0,_xlfn.IFNA(INDEX('I.Supplementary 2017-18'!J$8:J$35,MATCH($B29,'I.Supplementary 2017-18'!$B$8:$B$35,0)),INDEX('I.KI 2017-18'!J$9:J$393,MATCH($B29,'I.KI 2017-18'!$B$9:$B$393,0))))),"")</f>
        <v>334.52301524323184</v>
      </c>
      <c r="AS29" s="157">
        <f>_xlfn.IFNA(IF($B29=$B$381,0,IF($B29=$B$382,0,_xlfn.IFNA(INDEX('I.Supplementary 2017-18'!H$8:H$35,MATCH($B29,'I.Supplementary 2017-18'!$B$8:$B$35,0)),INDEX('I.KI 2017-18'!H$9:H$393,MATCH($B29,'I.KI 2017-18'!$B$9:$B$393,0))))),"")</f>
        <v>512.27555170804135</v>
      </c>
      <c r="AT29" s="149"/>
      <c r="AU29" s="156">
        <f>_xlfn.IFNA(_xlfn.IFNA(INDEX('I.Supplementary 2018-19'!P$8:P$157,MATCH($B29,'I.Supplementary 2018-19'!$B$8:$B$157,0)),INDEX('I.KI 2018-19'!P$9:P$393,MATCH($B29,'I.KI 2018-19'!$B$9:$B$393,0))),"")</f>
        <v>130.89624275309032</v>
      </c>
      <c r="AV29" s="193">
        <f>_xlfn.IFNA(_xlfn.IFNA(INDEX('I.Supplementary 2018-19'!Q$8:Q$157,MATCH($B29,'I.Supplementary 2018-19'!$B$8:$B$157,0)),INDEX('I.KI 2018-19'!Q$9:Q$393,MATCH($B29,'I.KI 2018-19'!$B$9:$B$393,0))),"")</f>
        <v>13.095487265079104</v>
      </c>
      <c r="AW29" s="193">
        <f>_xlfn.IFNA(_xlfn.IFNA(INDEX('I.Supplementary 2018-19'!R$8:R$157,MATCH($B29,'I.Supplementary 2018-19'!$B$8:$B$157,0)),INDEX('I.KI 2018-19'!R$9:R$393,MATCH($B29,'I.KI 2018-19'!$B$9:$B$393,0))),"")</f>
        <v>0</v>
      </c>
      <c r="AX29" s="193">
        <f>_xlfn.IFNA(_xlfn.IFNA(INDEX('I.Supplementary 2018-19'!S$8:S$157,MATCH($B29,'I.Supplementary 2018-19'!$B$8:$B$157,0)),INDEX('I.KI 2018-19'!S$9:S$393,MATCH($B29,'I.KI 2018-19'!$B$9:$B$393,0))),"")</f>
        <v>0</v>
      </c>
      <c r="AY29" s="157">
        <f>_xlfn.IFNA(_xlfn.IFNA(INDEX('I.Supplementary 2018-19'!T$8:T$157,MATCH($B29,'I.Supplementary 2018-19'!$B$8:$B$157,0)),INDEX('I.KI 2018-19'!T$9:T$393,MATCH($B29,'I.KI 2018-19'!$B$9:$B$393,0))),"")</f>
        <v>0</v>
      </c>
      <c r="AZ29" s="156">
        <f>_xlfn.IFNA(_xlfn.IFNA(INDEX('I.Supplementary 2018-19'!U$8:U$157,MATCH($B29,'I.Supplementary 2018-19'!$B$8:$B$157,0)),INDEX('I.KI 2018-19'!U$9:U$393,MATCH($B29,'I.KI 2018-19'!$B$9:$B$393,0))),"")</f>
        <v>293.865392663585</v>
      </c>
      <c r="BA29" s="193">
        <f>_xlfn.IFNA(_xlfn.IFNA(INDEX('I.Supplementary 2018-19'!V$8:V$157,MATCH($B29,'I.Supplementary 2018-19'!$B$8:$B$157,0)),INDEX('I.KI 2018-19'!V$9:V$393,MATCH($B29,'I.KI 2018-19'!$B$9:$B$393,0))),"")</f>
        <v>50.707670247898399</v>
      </c>
      <c r="BB29" s="193">
        <f>_xlfn.IFNA(_xlfn.IFNA(INDEX('I.Supplementary 2018-19'!W$8:W$157,MATCH($B29,'I.Supplementary 2018-19'!$B$8:$B$157,0)),INDEX('I.KI 2018-19'!W$9:W$393,MATCH($B29,'I.KI 2018-19'!$B$9:$B$393,0))),"")</f>
        <v>0</v>
      </c>
      <c r="BC29" s="193">
        <f>_xlfn.IFNA(_xlfn.IFNA(INDEX('I.Supplementary 2018-19'!X$8:X$157,MATCH($B29,'I.Supplementary 2018-19'!$B$8:$B$157,0)),INDEX('I.KI 2018-19'!X$9:X$393,MATCH($B29,'I.KI 2018-19'!$B$9:$B$393,0))),"")</f>
        <v>0</v>
      </c>
      <c r="BD29" s="157">
        <f>_xlfn.IFNA(_xlfn.IFNA(INDEX('I.Supplementary 2018-19'!Y$8:Y$157,MATCH($B29,'I.Supplementary 2018-19'!$B$8:$B$157,0)),INDEX('I.KI 2018-19'!Y$9:Y$393,MATCH($B29,'I.KI 2018-19'!$B$9:$B$393,0))),"")</f>
        <v>0</v>
      </c>
      <c r="BE29" s="156">
        <f>_xlfn.IFNA(_xlfn.IFNA(INDEX('I.Supplementary 2018-19'!Z$8:Z$157,MATCH($B29,'I.Supplementary 2018-19'!$B$8:$B$157,0)),INDEX('I.KI 2018-19'!Z$9:Z$393,MATCH($B29,'I.KI 2018-19'!$B$9:$B$393,0))),"")</f>
        <v>424.76163541667529</v>
      </c>
      <c r="BF29" s="193">
        <f>_xlfn.IFNA(_xlfn.IFNA(INDEX('I.Supplementary 2018-19'!AA$8:AA$157,MATCH($B29,'I.Supplementary 2018-19'!$B$8:$B$157,0)),INDEX('I.KI 2018-19'!AA$9:AA$393,MATCH($B29,'I.KI 2018-19'!$B$9:$B$393,0))),"")</f>
        <v>63.803157512977506</v>
      </c>
      <c r="BG29" s="193">
        <f>_xlfn.IFNA(_xlfn.IFNA(INDEX('I.Supplementary 2018-19'!AB$8:AB$157,MATCH($B29,'I.Supplementary 2018-19'!$B$8:$B$157,0)),INDEX('I.KI 2018-19'!AB$9:AB$393,MATCH($B29,'I.KI 2018-19'!$B$9:$B$393,0))),"")</f>
        <v>0</v>
      </c>
      <c r="BH29" s="193">
        <f>_xlfn.IFNA(_xlfn.IFNA(INDEX('I.Supplementary 2018-19'!AC$8:AC$157,MATCH($B29,'I.Supplementary 2018-19'!$B$8:$B$157,0)),INDEX('I.KI 2018-19'!AC$9:AC$393,MATCH($B29,'I.KI 2018-19'!$B$9:$B$393,0))),"")</f>
        <v>0</v>
      </c>
      <c r="BI29" s="157">
        <f>_xlfn.IFNA(_xlfn.IFNA(INDEX('I.Supplementary 2018-19'!AD$8:AD$157,MATCH($B29,'I.Supplementary 2018-19'!$B$8:$B$157,0)),INDEX('I.KI 2018-19'!AD$9:AD$393,MATCH($B29,'I.KI 2018-19'!$B$9:$B$393,0))),"")</f>
        <v>0</v>
      </c>
      <c r="BJ29" s="149"/>
      <c r="BK29" s="156">
        <f>_xlfn.IFNA(IF($B29=$B$381,0,IF($B29=$B$382,0,_xlfn.IFNA(INDEX('I.Supplementary 2018-19'!I$8:I$157,MATCH($B29,'I.Supplementary 2018-19'!$B$8:$B$157,0)),INDEX('I.KI 2018-19'!I$9:I$393,MATCH($B29,'I.KI 2018-19'!$B$9:$B$393,0))))),"")</f>
        <v>143.99173001816942</v>
      </c>
      <c r="BL29" s="149">
        <f>_xlfn.IFNA(IF($B29=$B$381,0,IF($B29=$B$382,0,_xlfn.IFNA(INDEX('I.Supplementary 2018-19'!J$8:J$157,MATCH($B29,'I.Supplementary 2018-19'!$B$8:$B$157,0)),INDEX('I.KI 2018-19'!J$9:J$393,MATCH($B29,'I.KI 2018-19'!$B$9:$B$393,0))))),"")</f>
        <v>344.57306291148342</v>
      </c>
      <c r="BM29" s="157">
        <f>_xlfn.IFNA(IF($B29=$B$381,0,IF($B29=$B$382,0,_xlfn.IFNA(INDEX('I.Supplementary 2018-19'!H$8:H$157,MATCH($B29,'I.Supplementary 2018-19'!$B$8:$B$157,0)),INDEX('I.KI 2018-19'!H$9:H$393,MATCH($B29,'I.KI 2018-19'!$B$9:$B$393,0))))),"")</f>
        <v>488.56479292965287</v>
      </c>
    </row>
    <row r="30" spans="2:65">
      <c r="B30" s="121" t="str">
        <f>'Calculations for 2021-22'!B30</f>
        <v>E2431</v>
      </c>
      <c r="C30" s="160" t="str">
        <f>'Calculations for 2021-22'!D30</f>
        <v>E2431</v>
      </c>
      <c r="D30" t="str">
        <f>'Calculations for 2021-22'!E30</f>
        <v>SD</v>
      </c>
      <c r="E30" t="str">
        <f>'Calculations for 2021-22'!F30</f>
        <v>P1913</v>
      </c>
      <c r="F30" s="120" t="str">
        <f>'Calculations for 2021-22'!H30</f>
        <v>Blaby</v>
      </c>
      <c r="G30" s="156">
        <f>_xlfn.IFNA(INDEX('I.KI 2016-17'!M$8:M$391,MATCH($B30,'I.KI 2016-17'!$B$8:$B$391,0)),"")</f>
        <v>0</v>
      </c>
      <c r="H30" s="149">
        <f>_xlfn.IFNA(INDEX('I.KI 2016-17'!N$8:N$391,MATCH($B30,'I.KI 2016-17'!$B$8:$B$391,0)),"")</f>
        <v>0.95228376320800001</v>
      </c>
      <c r="I30" s="149">
        <f>_xlfn.IFNA(INDEX('I.KI 2016-17'!O$8:O$391,MATCH($B30,'I.KI 2016-17'!$B$8:$B$391,0)),"")</f>
        <v>0</v>
      </c>
      <c r="J30" s="149">
        <f>_xlfn.IFNA(INDEX('I.KI 2016-17'!P$8:P$391,MATCH($B30,'I.KI 2016-17'!$B$8:$B$391,0)),"")</f>
        <v>0</v>
      </c>
      <c r="K30" s="157">
        <f>_xlfn.IFNA(INDEX('I.KI 2016-17'!Q$8:Q$391,MATCH($B30,'I.KI 2016-17'!$B$8:$B$391,0)),"")</f>
        <v>0</v>
      </c>
      <c r="L30" s="156">
        <f>_xlfn.IFNA(INDEX('I.KI 2016-17'!R$8:R$391,MATCH($B30,'I.KI 2016-17'!$B$8:$B$391,0)),"")</f>
        <v>0</v>
      </c>
      <c r="M30" s="193">
        <f>_xlfn.IFNA(INDEX('I.KI 2016-17'!S$8:S$391,MATCH($B30,'I.KI 2016-17'!$B$8:$B$391,0)),"")</f>
        <v>2.04107732721</v>
      </c>
      <c r="N30" s="193">
        <f>_xlfn.IFNA(INDEX('I.KI 2016-17'!T$8:T$391,MATCH($B30,'I.KI 2016-17'!$B$8:$B$391,0)),"")</f>
        <v>0</v>
      </c>
      <c r="O30" s="193">
        <f>_xlfn.IFNA(INDEX('I.KI 2016-17'!U$8:U$391,MATCH($B30,'I.KI 2016-17'!$B$8:$B$391,0)),"")</f>
        <v>0</v>
      </c>
      <c r="P30" s="157">
        <f>_xlfn.IFNA(INDEX('I.KI 2016-17'!V$8:V$391,MATCH($B30,'I.KI 2016-17'!$B$8:$B$391,0)),"")</f>
        <v>0</v>
      </c>
      <c r="Q30" s="156">
        <f>_xlfn.IFNA(INDEX('I.KI 2016-17'!W$8:W$391,MATCH($B30,'I.KI 2016-17'!$B$8:$B$391,0)),"")</f>
        <v>0</v>
      </c>
      <c r="R30" s="193">
        <f>_xlfn.IFNA(INDEX('I.KI 2016-17'!X$8:X$391,MATCH($B30,'I.KI 2016-17'!$B$8:$B$391,0)),"")</f>
        <v>2.9933610904179999</v>
      </c>
      <c r="S30" s="193">
        <f>_xlfn.IFNA(INDEX('I.KI 2016-17'!Y$8:Y$391,MATCH($B30,'I.KI 2016-17'!$B$8:$B$391,0)),"")</f>
        <v>0</v>
      </c>
      <c r="T30" s="193">
        <f>_xlfn.IFNA(INDEX('I.KI 2016-17'!Z$8:Z$391,MATCH($B30,'I.KI 2016-17'!$B$8:$B$391,0)),"")</f>
        <v>0</v>
      </c>
      <c r="U30" s="157">
        <f>_xlfn.IFNA(INDEX('I.KI 2016-17'!AA$8:AA$391,MATCH($B30,'I.KI 2016-17'!$B$8:$B$391,0)),"")</f>
        <v>0</v>
      </c>
      <c r="V30" s="149"/>
      <c r="W30" s="154">
        <f>_xlfn.IFNA(INDEX('I.KI 2016-17'!$H$8:$H$391,MATCH(B30,'I.KI 2016-17'!$B$8:$B$391,0)),"")</f>
        <v>0.95228376320800001</v>
      </c>
      <c r="X30" s="153">
        <f>_xlfn.IFNA(INDEX('I.KI 2016-17'!$I$8:$I$391,MATCH(B30,'I.KI 2016-17'!$B$8:$B$391,0)),"")</f>
        <v>2.04107732721</v>
      </c>
      <c r="Y30" s="155">
        <f>_xlfn.IFNA(INDEX('I.KI 2016-17'!$G$8:$G$391,MATCH(B30,'I.KI 2016-17'!$B$8:$B$391,0)),"")</f>
        <v>2.9933610904179999</v>
      </c>
      <c r="Z30" s="149"/>
      <c r="AA30" s="156">
        <f>_xlfn.IFNA(IF($B30=$B$382,0,_xlfn.IFNA(INDEX('I.Supplementary 2017-18'!N$8:N$35,MATCH($B30,'I.Supplementary 2017-18'!$B$8:$B$35,0)),INDEX('I.KI 2017-18'!N$9:N$393,MATCH($B30,'I.KI 2017-18'!$B$9:$B$393,0)))),"")</f>
        <v>0</v>
      </c>
      <c r="AB30" s="193">
        <f>_xlfn.IFNA(IF($B30=$B$382,0,_xlfn.IFNA(INDEX('I.Supplementary 2017-18'!O$8:O$35,MATCH($B30,'I.Supplementary 2017-18'!$B$8:$B$35,0)),INDEX('I.KI 2017-18'!O$9:O$393,MATCH($B30,'I.KI 2017-18'!$B$9:$B$393,0)))),"")</f>
        <v>0.4671588652070528</v>
      </c>
      <c r="AC30" s="193">
        <f>_xlfn.IFNA(IF($B30=$B$382,0,_xlfn.IFNA(INDEX('I.Supplementary 2017-18'!P$8:P$35,MATCH($B30,'I.Supplementary 2017-18'!$B$8:$B$35,0)),INDEX('I.KI 2017-18'!P$9:P$393,MATCH($B30,'I.KI 2017-18'!$B$9:$B$393,0)))),"")</f>
        <v>0</v>
      </c>
      <c r="AD30" s="193">
        <f>_xlfn.IFNA(IF($B30=$B$382,0,_xlfn.IFNA(INDEX('I.Supplementary 2017-18'!Q$8:Q$35,MATCH($B30,'I.Supplementary 2017-18'!$B$8:$B$35,0)),INDEX('I.KI 2017-18'!Q$9:Q$393,MATCH($B30,'I.KI 2017-18'!$B$9:$B$393,0)))),"")</f>
        <v>0</v>
      </c>
      <c r="AE30" s="157">
        <f>_xlfn.IFNA(IF($B30=$B$382,0,_xlfn.IFNA(INDEX('I.Supplementary 2017-18'!R$8:R$35,MATCH($B30,'I.Supplementary 2017-18'!$B$8:$B$35,0)),INDEX('I.KI 2017-18'!R$9:R$393,MATCH($B30,'I.KI 2017-18'!$B$9:$B$393,0)))),"")</f>
        <v>0</v>
      </c>
      <c r="AF30" s="156">
        <f>_xlfn.IFNA(IF($B30=$B$382,0,_xlfn.IFNA(INDEX('I.Supplementary 2017-18'!S$8:S$35,MATCH($B30,'I.Supplementary 2017-18'!$B$8:$B$35,0)),INDEX('I.KI 2017-18'!S$9:S$393,MATCH($B30,'I.KI 2017-18'!$B$9:$B$393,0)))),"")</f>
        <v>0</v>
      </c>
      <c r="AG30" s="193">
        <f>_xlfn.IFNA(IF($B30=$B$382,0,_xlfn.IFNA(INDEX('I.Supplementary 2017-18'!T$8:T$35,MATCH($B30,'I.Supplementary 2017-18'!$B$8:$B$35,0)),INDEX('I.KI 2017-18'!T$9:T$393,MATCH($B30,'I.KI 2017-18'!$B$9:$B$393,0)))),"")</f>
        <v>2.0827480122416371</v>
      </c>
      <c r="AH30" s="193">
        <f>_xlfn.IFNA(IF($B30=$B$382,0,_xlfn.IFNA(INDEX('I.Supplementary 2017-18'!U$8:U$35,MATCH($B30,'I.Supplementary 2017-18'!$B$8:$B$35,0)),INDEX('I.KI 2017-18'!U$9:U$393,MATCH($B30,'I.KI 2017-18'!$B$9:$B$393,0)))),"")</f>
        <v>0</v>
      </c>
      <c r="AI30" s="193">
        <f>_xlfn.IFNA(IF($B30=$B$382,0,_xlfn.IFNA(INDEX('I.Supplementary 2017-18'!V$8:V$35,MATCH($B30,'I.Supplementary 2017-18'!$B$8:$B$35,0)),INDEX('I.KI 2017-18'!V$9:V$393,MATCH($B30,'I.KI 2017-18'!$B$9:$B$393,0)))),"")</f>
        <v>0</v>
      </c>
      <c r="AJ30" s="157">
        <f>_xlfn.IFNA(IF($B30=$B$382,0,_xlfn.IFNA(INDEX('I.Supplementary 2017-18'!W$8:W$35,MATCH($B30,'I.Supplementary 2017-18'!$B$8:$B$35,0)),INDEX('I.KI 2017-18'!W$9:W$393,MATCH($B30,'I.KI 2017-18'!$B$9:$B$393,0)))),"")</f>
        <v>0</v>
      </c>
      <c r="AK30" s="156">
        <f>_xlfn.IFNA(IF($B30=$B$382,0,_xlfn.IFNA(INDEX('I.Supplementary 2017-18'!X$8:X$35,MATCH($B30,'I.Supplementary 2017-18'!$B$8:$B$35,0)),INDEX('I.KI 2017-18'!X$9:X$393,MATCH($B30,'I.KI 2017-18'!$B$9:$B$393,0)))),"")</f>
        <v>0</v>
      </c>
      <c r="AL30" s="193">
        <f>_xlfn.IFNA(IF($B30=$B$382,0,_xlfn.IFNA(INDEX('I.Supplementary 2017-18'!Y$8:Y$35,MATCH($B30,'I.Supplementary 2017-18'!$B$8:$B$35,0)),INDEX('I.KI 2017-18'!Y$9:Y$393,MATCH($B30,'I.KI 2017-18'!$B$9:$B$393,0)))),"")</f>
        <v>2.5499068774486897</v>
      </c>
      <c r="AM30" s="193">
        <f>_xlfn.IFNA(IF($B30=$B$382,0,_xlfn.IFNA(INDEX('I.Supplementary 2017-18'!Z$8:Z$35,MATCH($B30,'I.Supplementary 2017-18'!$B$8:$B$35,0)),INDEX('I.KI 2017-18'!Z$9:Z$393,MATCH($B30,'I.KI 2017-18'!$B$9:$B$393,0)))),"")</f>
        <v>0</v>
      </c>
      <c r="AN30" s="193">
        <f>_xlfn.IFNA(IF($B30=$B$382,0,_xlfn.IFNA(INDEX('I.Supplementary 2017-18'!AA$8:AA$35,MATCH($B30,'I.Supplementary 2017-18'!$B$8:$B$35,0)),INDEX('I.KI 2017-18'!AA$9:AA$393,MATCH($B30,'I.KI 2017-18'!$B$9:$B$393,0)))),"")</f>
        <v>0</v>
      </c>
      <c r="AO30" s="157">
        <f>_xlfn.IFNA(IF($B30=$B$382,0,_xlfn.IFNA(INDEX('I.Supplementary 2017-18'!AB$8:AB$35,MATCH($B30,'I.Supplementary 2017-18'!$B$8:$B$35,0)),INDEX('I.KI 2017-18'!AB$9:AB$393,MATCH($B30,'I.KI 2017-18'!$B$9:$B$393,0)))),"")</f>
        <v>0</v>
      </c>
      <c r="AP30" s="149"/>
      <c r="AQ30" s="156">
        <f>_xlfn.IFNA(IF($B30=$B$381,0,IF($B30=$B$382,0,_xlfn.IFNA(INDEX('I.Supplementary 2017-18'!I$8:I$35,MATCH($B30,'I.Supplementary 2017-18'!$B$8:$B$35,0)),INDEX('I.KI 2017-18'!I$9:I$393,MATCH($B30,'I.KI 2017-18'!$B$9:$B$393,0))))),"")</f>
        <v>0.4671588652070528</v>
      </c>
      <c r="AR30" s="149">
        <f>_xlfn.IFNA(IF($B30=$B$381,0,IF($B30=$B$382,0,_xlfn.IFNA(INDEX('I.Supplementary 2017-18'!J$8:J$35,MATCH($B30,'I.Supplementary 2017-18'!$B$8:$B$35,0)),INDEX('I.KI 2017-18'!J$9:J$393,MATCH($B30,'I.KI 2017-18'!$B$9:$B$393,0))))),"")</f>
        <v>2.0827480122416371</v>
      </c>
      <c r="AS30" s="157">
        <f>_xlfn.IFNA(IF($B30=$B$381,0,IF($B30=$B$382,0,_xlfn.IFNA(INDEX('I.Supplementary 2017-18'!H$8:H$35,MATCH($B30,'I.Supplementary 2017-18'!$B$8:$B$35,0)),INDEX('I.KI 2017-18'!H$9:H$393,MATCH($B30,'I.KI 2017-18'!$B$9:$B$393,0))))),"")</f>
        <v>2.5499068774486897</v>
      </c>
      <c r="AT30" s="149"/>
      <c r="AU30" s="156">
        <f>_xlfn.IFNA(_xlfn.IFNA(INDEX('I.Supplementary 2018-19'!P$8:P$157,MATCH($B30,'I.Supplementary 2018-19'!$B$8:$B$157,0)),INDEX('I.KI 2018-19'!P$9:P$393,MATCH($B30,'I.KI 2018-19'!$B$9:$B$393,0))),"")</f>
        <v>0</v>
      </c>
      <c r="AV30" s="193">
        <f>_xlfn.IFNA(_xlfn.IFNA(INDEX('I.Supplementary 2018-19'!Q$8:Q$157,MATCH($B30,'I.Supplementary 2018-19'!$B$8:$B$157,0)),INDEX('I.KI 2018-19'!Q$9:Q$393,MATCH($B30,'I.KI 2018-19'!$B$9:$B$393,0))),"")</f>
        <v>0.16711419893111287</v>
      </c>
      <c r="AW30" s="193">
        <f>_xlfn.IFNA(_xlfn.IFNA(INDEX('I.Supplementary 2018-19'!R$8:R$157,MATCH($B30,'I.Supplementary 2018-19'!$B$8:$B$157,0)),INDEX('I.KI 2018-19'!R$9:R$393,MATCH($B30,'I.KI 2018-19'!$B$9:$B$393,0))),"")</f>
        <v>0</v>
      </c>
      <c r="AX30" s="193">
        <f>_xlfn.IFNA(_xlfn.IFNA(INDEX('I.Supplementary 2018-19'!S$8:S$157,MATCH($B30,'I.Supplementary 2018-19'!$B$8:$B$157,0)),INDEX('I.KI 2018-19'!S$9:S$393,MATCH($B30,'I.KI 2018-19'!$B$9:$B$393,0))),"")</f>
        <v>0</v>
      </c>
      <c r="AY30" s="157">
        <f>_xlfn.IFNA(_xlfn.IFNA(INDEX('I.Supplementary 2018-19'!T$8:T$157,MATCH($B30,'I.Supplementary 2018-19'!$B$8:$B$157,0)),INDEX('I.KI 2018-19'!T$9:T$393,MATCH($B30,'I.KI 2018-19'!$B$9:$B$393,0))),"")</f>
        <v>0</v>
      </c>
      <c r="AZ30" s="156">
        <f>_xlfn.IFNA(_xlfn.IFNA(INDEX('I.Supplementary 2018-19'!U$8:U$157,MATCH($B30,'I.Supplementary 2018-19'!$B$8:$B$157,0)),INDEX('I.KI 2018-19'!U$9:U$393,MATCH($B30,'I.KI 2018-19'!$B$9:$B$393,0))),"")</f>
        <v>0</v>
      </c>
      <c r="BA30" s="193">
        <f>_xlfn.IFNA(_xlfn.IFNA(INDEX('I.Supplementary 2018-19'!V$8:V$157,MATCH($B30,'I.Supplementary 2018-19'!$B$8:$B$157,0)),INDEX('I.KI 2018-19'!V$9:V$393,MATCH($B30,'I.KI 2018-19'!$B$9:$B$393,0))),"")</f>
        <v>2.1453198409355916</v>
      </c>
      <c r="BB30" s="193">
        <f>_xlfn.IFNA(_xlfn.IFNA(INDEX('I.Supplementary 2018-19'!W$8:W$157,MATCH($B30,'I.Supplementary 2018-19'!$B$8:$B$157,0)),INDEX('I.KI 2018-19'!W$9:W$393,MATCH($B30,'I.KI 2018-19'!$B$9:$B$393,0))),"")</f>
        <v>0</v>
      </c>
      <c r="BC30" s="193">
        <f>_xlfn.IFNA(_xlfn.IFNA(INDEX('I.Supplementary 2018-19'!X$8:X$157,MATCH($B30,'I.Supplementary 2018-19'!$B$8:$B$157,0)),INDEX('I.KI 2018-19'!X$9:X$393,MATCH($B30,'I.KI 2018-19'!$B$9:$B$393,0))),"")</f>
        <v>0</v>
      </c>
      <c r="BD30" s="157">
        <f>_xlfn.IFNA(_xlfn.IFNA(INDEX('I.Supplementary 2018-19'!Y$8:Y$157,MATCH($B30,'I.Supplementary 2018-19'!$B$8:$B$157,0)),INDEX('I.KI 2018-19'!Y$9:Y$393,MATCH($B30,'I.KI 2018-19'!$B$9:$B$393,0))),"")</f>
        <v>0</v>
      </c>
      <c r="BE30" s="156">
        <f>_xlfn.IFNA(_xlfn.IFNA(INDEX('I.Supplementary 2018-19'!Z$8:Z$157,MATCH($B30,'I.Supplementary 2018-19'!$B$8:$B$157,0)),INDEX('I.KI 2018-19'!Z$9:Z$393,MATCH($B30,'I.KI 2018-19'!$B$9:$B$393,0))),"")</f>
        <v>0</v>
      </c>
      <c r="BF30" s="193">
        <f>_xlfn.IFNA(_xlfn.IFNA(INDEX('I.Supplementary 2018-19'!AA$8:AA$157,MATCH($B30,'I.Supplementary 2018-19'!$B$8:$B$157,0)),INDEX('I.KI 2018-19'!AA$9:AA$393,MATCH($B30,'I.KI 2018-19'!$B$9:$B$393,0))),"")</f>
        <v>2.3124340398667043</v>
      </c>
      <c r="BG30" s="193">
        <f>_xlfn.IFNA(_xlfn.IFNA(INDEX('I.Supplementary 2018-19'!AB$8:AB$157,MATCH($B30,'I.Supplementary 2018-19'!$B$8:$B$157,0)),INDEX('I.KI 2018-19'!AB$9:AB$393,MATCH($B30,'I.KI 2018-19'!$B$9:$B$393,0))),"")</f>
        <v>0</v>
      </c>
      <c r="BH30" s="193">
        <f>_xlfn.IFNA(_xlfn.IFNA(INDEX('I.Supplementary 2018-19'!AC$8:AC$157,MATCH($B30,'I.Supplementary 2018-19'!$B$8:$B$157,0)),INDEX('I.KI 2018-19'!AC$9:AC$393,MATCH($B30,'I.KI 2018-19'!$B$9:$B$393,0))),"")</f>
        <v>0</v>
      </c>
      <c r="BI30" s="157">
        <f>_xlfn.IFNA(_xlfn.IFNA(INDEX('I.Supplementary 2018-19'!AD$8:AD$157,MATCH($B30,'I.Supplementary 2018-19'!$B$8:$B$157,0)),INDEX('I.KI 2018-19'!AD$9:AD$393,MATCH($B30,'I.KI 2018-19'!$B$9:$B$393,0))),"")</f>
        <v>0</v>
      </c>
      <c r="BJ30" s="149"/>
      <c r="BK30" s="156">
        <f>_xlfn.IFNA(IF($B30=$B$381,0,IF($B30=$B$382,0,_xlfn.IFNA(INDEX('I.Supplementary 2018-19'!I$8:I$157,MATCH($B30,'I.Supplementary 2018-19'!$B$8:$B$157,0)),INDEX('I.KI 2018-19'!I$9:I$393,MATCH($B30,'I.KI 2018-19'!$B$9:$B$393,0))))),"")</f>
        <v>0.16711419893111287</v>
      </c>
      <c r="BL30" s="149">
        <f>_xlfn.IFNA(IF($B30=$B$381,0,IF($B30=$B$382,0,_xlfn.IFNA(INDEX('I.Supplementary 2018-19'!J$8:J$157,MATCH($B30,'I.Supplementary 2018-19'!$B$8:$B$157,0)),INDEX('I.KI 2018-19'!J$9:J$393,MATCH($B30,'I.KI 2018-19'!$B$9:$B$393,0))))),"")</f>
        <v>2.1453198409355916</v>
      </c>
      <c r="BM30" s="157">
        <f>_xlfn.IFNA(IF($B30=$B$381,0,IF($B30=$B$382,0,_xlfn.IFNA(INDEX('I.Supplementary 2018-19'!H$8:H$157,MATCH($B30,'I.Supplementary 2018-19'!$B$8:$B$157,0)),INDEX('I.KI 2018-19'!H$9:H$393,MATCH($B30,'I.KI 2018-19'!$B$9:$B$393,0))))),"")</f>
        <v>2.3124340398667043</v>
      </c>
    </row>
    <row r="31" spans="2:65">
      <c r="B31" s="121" t="str">
        <f>'Calculations for 2021-22'!B31</f>
        <v>E2301</v>
      </c>
      <c r="C31" s="160" t="str">
        <f>'Calculations for 2021-22'!D31</f>
        <v>E2301</v>
      </c>
      <c r="D31" t="str">
        <f>'Calculations for 2021-22'!E31</f>
        <v>UNINFIR</v>
      </c>
      <c r="E31" t="str">
        <f>'Calculations for 2021-22'!F31</f>
        <v>P1909</v>
      </c>
      <c r="F31" s="120" t="str">
        <f>'Calculations for 2021-22'!H31</f>
        <v>Blackburn with Darwen</v>
      </c>
      <c r="G31" s="156">
        <f>_xlfn.IFNA(INDEX('I.KI 2016-17'!M$8:M$391,MATCH($B31,'I.KI 2016-17'!$B$8:$B$391,0)),"")</f>
        <v>25.088074650899998</v>
      </c>
      <c r="H31" s="149">
        <f>_xlfn.IFNA(INDEX('I.KI 2016-17'!N$8:N$391,MATCH($B31,'I.KI 2016-17'!$B$8:$B$391,0)),"")</f>
        <v>3.7655161338909999</v>
      </c>
      <c r="I31" s="149">
        <f>_xlfn.IFNA(INDEX('I.KI 2016-17'!O$8:O$391,MATCH($B31,'I.KI 2016-17'!$B$8:$B$391,0)),"")</f>
        <v>0</v>
      </c>
      <c r="J31" s="149">
        <f>_xlfn.IFNA(INDEX('I.KI 2016-17'!P$8:P$391,MATCH($B31,'I.KI 2016-17'!$B$8:$B$391,0)),"")</f>
        <v>0</v>
      </c>
      <c r="K31" s="157">
        <f>_xlfn.IFNA(INDEX('I.KI 2016-17'!Q$8:Q$391,MATCH($B31,'I.KI 2016-17'!$B$8:$B$391,0)),"")</f>
        <v>0</v>
      </c>
      <c r="L31" s="156">
        <f>_xlfn.IFNA(INDEX('I.KI 2016-17'!R$8:R$391,MATCH($B31,'I.KI 2016-17'!$B$8:$B$391,0)),"")</f>
        <v>33.973108046797996</v>
      </c>
      <c r="M31" s="193">
        <f>_xlfn.IFNA(INDEX('I.KI 2016-17'!S$8:S$391,MATCH($B31,'I.KI 2016-17'!$B$8:$B$391,0)),"")</f>
        <v>6.813116970676</v>
      </c>
      <c r="N31" s="193">
        <f>_xlfn.IFNA(INDEX('I.KI 2016-17'!T$8:T$391,MATCH($B31,'I.KI 2016-17'!$B$8:$B$391,0)),"")</f>
        <v>0</v>
      </c>
      <c r="O31" s="193">
        <f>_xlfn.IFNA(INDEX('I.KI 2016-17'!U$8:U$391,MATCH($B31,'I.KI 2016-17'!$B$8:$B$391,0)),"")</f>
        <v>0</v>
      </c>
      <c r="P31" s="157">
        <f>_xlfn.IFNA(INDEX('I.KI 2016-17'!V$8:V$391,MATCH($B31,'I.KI 2016-17'!$B$8:$B$391,0)),"")</f>
        <v>0</v>
      </c>
      <c r="Q31" s="156">
        <f>_xlfn.IFNA(INDEX('I.KI 2016-17'!W$8:W$391,MATCH($B31,'I.KI 2016-17'!$B$8:$B$391,0)),"")</f>
        <v>59.061182697697994</v>
      </c>
      <c r="R31" s="193">
        <f>_xlfn.IFNA(INDEX('I.KI 2016-17'!X$8:X$391,MATCH($B31,'I.KI 2016-17'!$B$8:$B$391,0)),"")</f>
        <v>10.578633104567</v>
      </c>
      <c r="S31" s="193">
        <f>_xlfn.IFNA(INDEX('I.KI 2016-17'!Y$8:Y$391,MATCH($B31,'I.KI 2016-17'!$B$8:$B$391,0)),"")</f>
        <v>0</v>
      </c>
      <c r="T31" s="193">
        <f>_xlfn.IFNA(INDEX('I.KI 2016-17'!Z$8:Z$391,MATCH($B31,'I.KI 2016-17'!$B$8:$B$391,0)),"")</f>
        <v>0</v>
      </c>
      <c r="U31" s="157">
        <f>_xlfn.IFNA(INDEX('I.KI 2016-17'!AA$8:AA$391,MATCH($B31,'I.KI 2016-17'!$B$8:$B$391,0)),"")</f>
        <v>0</v>
      </c>
      <c r="V31" s="149"/>
      <c r="W31" s="154">
        <f>_xlfn.IFNA(INDEX('I.KI 2016-17'!$H$8:$H$391,MATCH(B31,'I.KI 2016-17'!$B$8:$B$391,0)),"")</f>
        <v>28.853590784790999</v>
      </c>
      <c r="X31" s="153">
        <f>_xlfn.IFNA(INDEX('I.KI 2016-17'!$I$8:$I$391,MATCH(B31,'I.KI 2016-17'!$B$8:$B$391,0)),"")</f>
        <v>40.786225017473996</v>
      </c>
      <c r="Y31" s="155">
        <f>_xlfn.IFNA(INDEX('I.KI 2016-17'!$G$8:$G$391,MATCH(B31,'I.KI 2016-17'!$B$8:$B$391,0)),"")</f>
        <v>69.639815802264991</v>
      </c>
      <c r="Z31" s="149"/>
      <c r="AA31" s="156">
        <f>_xlfn.IFNA(IF($B31=$B$382,0,_xlfn.IFNA(INDEX('I.Supplementary 2017-18'!N$8:N$35,MATCH($B31,'I.Supplementary 2017-18'!$B$8:$B$35,0)),INDEX('I.KI 2017-18'!N$9:N$393,MATCH($B31,'I.KI 2017-18'!$B$9:$B$393,0)))),"")</f>
        <v>19.763797950392753</v>
      </c>
      <c r="AB31" s="193">
        <f>_xlfn.IFNA(IF($B31=$B$382,0,_xlfn.IFNA(INDEX('I.Supplementary 2017-18'!O$8:O$35,MATCH($B31,'I.Supplementary 2017-18'!$B$8:$B$35,0)),INDEX('I.KI 2017-18'!O$9:O$393,MATCH($B31,'I.KI 2017-18'!$B$9:$B$393,0)))),"")</f>
        <v>2.537468313835606</v>
      </c>
      <c r="AC31" s="193">
        <f>_xlfn.IFNA(IF($B31=$B$382,0,_xlfn.IFNA(INDEX('I.Supplementary 2017-18'!P$8:P$35,MATCH($B31,'I.Supplementary 2017-18'!$B$8:$B$35,0)),INDEX('I.KI 2017-18'!P$9:P$393,MATCH($B31,'I.KI 2017-18'!$B$9:$B$393,0)))),"")</f>
        <v>0</v>
      </c>
      <c r="AD31" s="193">
        <f>_xlfn.IFNA(IF($B31=$B$382,0,_xlfn.IFNA(INDEX('I.Supplementary 2017-18'!Q$8:Q$35,MATCH($B31,'I.Supplementary 2017-18'!$B$8:$B$35,0)),INDEX('I.KI 2017-18'!Q$9:Q$393,MATCH($B31,'I.KI 2017-18'!$B$9:$B$393,0)))),"")</f>
        <v>0</v>
      </c>
      <c r="AE31" s="157">
        <f>_xlfn.IFNA(IF($B31=$B$382,0,_xlfn.IFNA(INDEX('I.Supplementary 2017-18'!R$8:R$35,MATCH($B31,'I.Supplementary 2017-18'!$B$8:$B$35,0)),INDEX('I.KI 2017-18'!R$9:R$393,MATCH($B31,'I.KI 2017-18'!$B$9:$B$393,0)))),"")</f>
        <v>0</v>
      </c>
      <c r="AF31" s="156">
        <f>_xlfn.IFNA(IF($B31=$B$382,0,_xlfn.IFNA(INDEX('I.Supplementary 2017-18'!S$8:S$35,MATCH($B31,'I.Supplementary 2017-18'!$B$8:$B$35,0)),INDEX('I.KI 2017-18'!S$9:S$393,MATCH($B31,'I.KI 2017-18'!$B$9:$B$393,0)))),"")</f>
        <v>34.666703858231081</v>
      </c>
      <c r="AG31" s="193">
        <f>_xlfn.IFNA(IF($B31=$B$382,0,_xlfn.IFNA(INDEX('I.Supplementary 2017-18'!T$8:T$35,MATCH($B31,'I.Supplementary 2017-18'!$B$8:$B$35,0)),INDEX('I.KI 2017-18'!T$9:T$393,MATCH($B31,'I.KI 2017-18'!$B$9:$B$393,0)))),"")</f>
        <v>6.9522137347152242</v>
      </c>
      <c r="AH31" s="193">
        <f>_xlfn.IFNA(IF($B31=$B$382,0,_xlfn.IFNA(INDEX('I.Supplementary 2017-18'!U$8:U$35,MATCH($B31,'I.Supplementary 2017-18'!$B$8:$B$35,0)),INDEX('I.KI 2017-18'!U$9:U$393,MATCH($B31,'I.KI 2017-18'!$B$9:$B$393,0)))),"")</f>
        <v>0</v>
      </c>
      <c r="AI31" s="193">
        <f>_xlfn.IFNA(IF($B31=$B$382,0,_xlfn.IFNA(INDEX('I.Supplementary 2017-18'!V$8:V$35,MATCH($B31,'I.Supplementary 2017-18'!$B$8:$B$35,0)),INDEX('I.KI 2017-18'!V$9:V$393,MATCH($B31,'I.KI 2017-18'!$B$9:$B$393,0)))),"")</f>
        <v>0</v>
      </c>
      <c r="AJ31" s="157">
        <f>_xlfn.IFNA(IF($B31=$B$382,0,_xlfn.IFNA(INDEX('I.Supplementary 2017-18'!W$8:W$35,MATCH($B31,'I.Supplementary 2017-18'!$B$8:$B$35,0)),INDEX('I.KI 2017-18'!W$9:W$393,MATCH($B31,'I.KI 2017-18'!$B$9:$B$393,0)))),"")</f>
        <v>0</v>
      </c>
      <c r="AK31" s="156">
        <f>_xlfn.IFNA(IF($B31=$B$382,0,_xlfn.IFNA(INDEX('I.Supplementary 2017-18'!X$8:X$35,MATCH($B31,'I.Supplementary 2017-18'!$B$8:$B$35,0)),INDEX('I.KI 2017-18'!X$9:X$393,MATCH($B31,'I.KI 2017-18'!$B$9:$B$393,0)))),"")</f>
        <v>54.430501808623831</v>
      </c>
      <c r="AL31" s="193">
        <f>_xlfn.IFNA(IF($B31=$B$382,0,_xlfn.IFNA(INDEX('I.Supplementary 2017-18'!Y$8:Y$35,MATCH($B31,'I.Supplementary 2017-18'!$B$8:$B$35,0)),INDEX('I.KI 2017-18'!Y$9:Y$393,MATCH($B31,'I.KI 2017-18'!$B$9:$B$393,0)))),"")</f>
        <v>9.4896820485508293</v>
      </c>
      <c r="AM31" s="193">
        <f>_xlfn.IFNA(IF($B31=$B$382,0,_xlfn.IFNA(INDEX('I.Supplementary 2017-18'!Z$8:Z$35,MATCH($B31,'I.Supplementary 2017-18'!$B$8:$B$35,0)),INDEX('I.KI 2017-18'!Z$9:Z$393,MATCH($B31,'I.KI 2017-18'!$B$9:$B$393,0)))),"")</f>
        <v>0</v>
      </c>
      <c r="AN31" s="193">
        <f>_xlfn.IFNA(IF($B31=$B$382,0,_xlfn.IFNA(INDEX('I.Supplementary 2017-18'!AA$8:AA$35,MATCH($B31,'I.Supplementary 2017-18'!$B$8:$B$35,0)),INDEX('I.KI 2017-18'!AA$9:AA$393,MATCH($B31,'I.KI 2017-18'!$B$9:$B$393,0)))),"")</f>
        <v>0</v>
      </c>
      <c r="AO31" s="157">
        <f>_xlfn.IFNA(IF($B31=$B$382,0,_xlfn.IFNA(INDEX('I.Supplementary 2017-18'!AB$8:AB$35,MATCH($B31,'I.Supplementary 2017-18'!$B$8:$B$35,0)),INDEX('I.KI 2017-18'!AB$9:AB$393,MATCH($B31,'I.KI 2017-18'!$B$9:$B$393,0)))),"")</f>
        <v>0</v>
      </c>
      <c r="AP31" s="149"/>
      <c r="AQ31" s="156">
        <f>_xlfn.IFNA(IF($B31=$B$381,0,IF($B31=$B$382,0,_xlfn.IFNA(INDEX('I.Supplementary 2017-18'!I$8:I$35,MATCH($B31,'I.Supplementary 2017-18'!$B$8:$B$35,0)),INDEX('I.KI 2017-18'!I$9:I$393,MATCH($B31,'I.KI 2017-18'!$B$9:$B$393,0))))),"")</f>
        <v>22.30126626422836</v>
      </c>
      <c r="AR31" s="149">
        <f>_xlfn.IFNA(IF($B31=$B$381,0,IF($B31=$B$382,0,_xlfn.IFNA(INDEX('I.Supplementary 2017-18'!J$8:J$35,MATCH($B31,'I.Supplementary 2017-18'!$B$8:$B$35,0)),INDEX('I.KI 2017-18'!J$9:J$393,MATCH($B31,'I.KI 2017-18'!$B$9:$B$393,0))))),"")</f>
        <v>41.618917592946303</v>
      </c>
      <c r="AS31" s="157">
        <f>_xlfn.IFNA(IF($B31=$B$381,0,IF($B31=$B$382,0,_xlfn.IFNA(INDEX('I.Supplementary 2017-18'!H$8:H$35,MATCH($B31,'I.Supplementary 2017-18'!$B$8:$B$35,0)),INDEX('I.KI 2017-18'!H$9:H$393,MATCH($B31,'I.KI 2017-18'!$B$9:$B$393,0))))),"")</f>
        <v>63.920183857174663</v>
      </c>
      <c r="AT31" s="149"/>
      <c r="AU31" s="156">
        <f>_xlfn.IFNA(_xlfn.IFNA(INDEX('I.Supplementary 2018-19'!P$8:P$157,MATCH($B31,'I.Supplementary 2018-19'!$B$8:$B$157,0)),INDEX('I.KI 2018-19'!P$9:P$393,MATCH($B31,'I.KI 2018-19'!$B$9:$B$393,0))),"")</f>
        <v>16.091246273290665</v>
      </c>
      <c r="AV31" s="193">
        <f>_xlfn.IFNA(_xlfn.IFNA(INDEX('I.Supplementary 2018-19'!Q$8:Q$157,MATCH($B31,'I.Supplementary 2018-19'!$B$8:$B$157,0)),INDEX('I.KI 2018-19'!Q$9:Q$393,MATCH($B31,'I.KI 2018-19'!$B$9:$B$393,0))),"")</f>
        <v>1.7457765174632836</v>
      </c>
      <c r="AW31" s="193">
        <f>_xlfn.IFNA(_xlfn.IFNA(INDEX('I.Supplementary 2018-19'!R$8:R$157,MATCH($B31,'I.Supplementary 2018-19'!$B$8:$B$157,0)),INDEX('I.KI 2018-19'!R$9:R$393,MATCH($B31,'I.KI 2018-19'!$B$9:$B$393,0))),"")</f>
        <v>0</v>
      </c>
      <c r="AX31" s="193">
        <f>_xlfn.IFNA(_xlfn.IFNA(INDEX('I.Supplementary 2018-19'!S$8:S$157,MATCH($B31,'I.Supplementary 2018-19'!$B$8:$B$157,0)),INDEX('I.KI 2018-19'!S$9:S$393,MATCH($B31,'I.KI 2018-19'!$B$9:$B$393,0))),"")</f>
        <v>0</v>
      </c>
      <c r="AY31" s="157">
        <f>_xlfn.IFNA(_xlfn.IFNA(INDEX('I.Supplementary 2018-19'!T$8:T$157,MATCH($B31,'I.Supplementary 2018-19'!$B$8:$B$157,0)),INDEX('I.KI 2018-19'!T$9:T$393,MATCH($B31,'I.KI 2018-19'!$B$9:$B$393,0))),"")</f>
        <v>0</v>
      </c>
      <c r="AZ31" s="156">
        <f>_xlfn.IFNA(_xlfn.IFNA(INDEX('I.Supplementary 2018-19'!U$8:U$157,MATCH($B31,'I.Supplementary 2018-19'!$B$8:$B$157,0)),INDEX('I.KI 2018-19'!U$9:U$393,MATCH($B31,'I.KI 2018-19'!$B$9:$B$393,0))),"")</f>
        <v>35.708192815345321</v>
      </c>
      <c r="BA31" s="193">
        <f>_xlfn.IFNA(_xlfn.IFNA(INDEX('I.Supplementary 2018-19'!V$8:V$157,MATCH($B31,'I.Supplementary 2018-19'!$B$8:$B$157,0)),INDEX('I.KI 2018-19'!V$9:V$393,MATCH($B31,'I.KI 2018-19'!$B$9:$B$393,0))),"")</f>
        <v>7.1610785250285565</v>
      </c>
      <c r="BB31" s="193">
        <f>_xlfn.IFNA(_xlfn.IFNA(INDEX('I.Supplementary 2018-19'!W$8:W$157,MATCH($B31,'I.Supplementary 2018-19'!$B$8:$B$157,0)),INDEX('I.KI 2018-19'!W$9:W$393,MATCH($B31,'I.KI 2018-19'!$B$9:$B$393,0))),"")</f>
        <v>0</v>
      </c>
      <c r="BC31" s="193">
        <f>_xlfn.IFNA(_xlfn.IFNA(INDEX('I.Supplementary 2018-19'!X$8:X$157,MATCH($B31,'I.Supplementary 2018-19'!$B$8:$B$157,0)),INDEX('I.KI 2018-19'!X$9:X$393,MATCH($B31,'I.KI 2018-19'!$B$9:$B$393,0))),"")</f>
        <v>0</v>
      </c>
      <c r="BD31" s="157">
        <f>_xlfn.IFNA(_xlfn.IFNA(INDEX('I.Supplementary 2018-19'!Y$8:Y$157,MATCH($B31,'I.Supplementary 2018-19'!$B$8:$B$157,0)),INDEX('I.KI 2018-19'!Y$9:Y$393,MATCH($B31,'I.KI 2018-19'!$B$9:$B$393,0))),"")</f>
        <v>0</v>
      </c>
      <c r="BE31" s="156">
        <f>_xlfn.IFNA(_xlfn.IFNA(INDEX('I.Supplementary 2018-19'!Z$8:Z$157,MATCH($B31,'I.Supplementary 2018-19'!$B$8:$B$157,0)),INDEX('I.KI 2018-19'!Z$9:Z$393,MATCH($B31,'I.KI 2018-19'!$B$9:$B$393,0))),"")</f>
        <v>51.799439088635985</v>
      </c>
      <c r="BF31" s="193">
        <f>_xlfn.IFNA(_xlfn.IFNA(INDEX('I.Supplementary 2018-19'!AA$8:AA$157,MATCH($B31,'I.Supplementary 2018-19'!$B$8:$B$157,0)),INDEX('I.KI 2018-19'!AA$9:AA$393,MATCH($B31,'I.KI 2018-19'!$B$9:$B$393,0))),"")</f>
        <v>8.9068550424918396</v>
      </c>
      <c r="BG31" s="193">
        <f>_xlfn.IFNA(_xlfn.IFNA(INDEX('I.Supplementary 2018-19'!AB$8:AB$157,MATCH($B31,'I.Supplementary 2018-19'!$B$8:$B$157,0)),INDEX('I.KI 2018-19'!AB$9:AB$393,MATCH($B31,'I.KI 2018-19'!$B$9:$B$393,0))),"")</f>
        <v>0</v>
      </c>
      <c r="BH31" s="193">
        <f>_xlfn.IFNA(_xlfn.IFNA(INDEX('I.Supplementary 2018-19'!AC$8:AC$157,MATCH($B31,'I.Supplementary 2018-19'!$B$8:$B$157,0)),INDEX('I.KI 2018-19'!AC$9:AC$393,MATCH($B31,'I.KI 2018-19'!$B$9:$B$393,0))),"")</f>
        <v>0</v>
      </c>
      <c r="BI31" s="157">
        <f>_xlfn.IFNA(_xlfn.IFNA(INDEX('I.Supplementary 2018-19'!AD$8:AD$157,MATCH($B31,'I.Supplementary 2018-19'!$B$8:$B$157,0)),INDEX('I.KI 2018-19'!AD$9:AD$393,MATCH($B31,'I.KI 2018-19'!$B$9:$B$393,0))),"")</f>
        <v>0</v>
      </c>
      <c r="BJ31" s="149"/>
      <c r="BK31" s="156">
        <f>_xlfn.IFNA(IF($B31=$B$381,0,IF($B31=$B$382,0,_xlfn.IFNA(INDEX('I.Supplementary 2018-19'!I$8:I$157,MATCH($B31,'I.Supplementary 2018-19'!$B$8:$B$157,0)),INDEX('I.KI 2018-19'!I$9:I$393,MATCH($B31,'I.KI 2018-19'!$B$9:$B$393,0))))),"")</f>
        <v>17.837022790753945</v>
      </c>
      <c r="BL31" s="149">
        <f>_xlfn.IFNA(IF($B31=$B$381,0,IF($B31=$B$382,0,_xlfn.IFNA(INDEX('I.Supplementary 2018-19'!J$8:J$157,MATCH($B31,'I.Supplementary 2018-19'!$B$8:$B$157,0)),INDEX('I.KI 2018-19'!J$9:J$393,MATCH($B31,'I.KI 2018-19'!$B$9:$B$393,0))))),"")</f>
        <v>42.869271340373871</v>
      </c>
      <c r="BM31" s="157">
        <f>_xlfn.IFNA(IF($B31=$B$381,0,IF($B31=$B$382,0,_xlfn.IFNA(INDEX('I.Supplementary 2018-19'!H$8:H$157,MATCH($B31,'I.Supplementary 2018-19'!$B$8:$B$157,0)),INDEX('I.KI 2018-19'!H$9:H$393,MATCH($B31,'I.KI 2018-19'!$B$9:$B$393,0))))),"")</f>
        <v>60.706294131127819</v>
      </c>
    </row>
    <row r="32" spans="2:65">
      <c r="B32" s="121" t="str">
        <f>'Calculations for 2021-22'!B32</f>
        <v>E2302</v>
      </c>
      <c r="C32" s="160" t="str">
        <f>'Calculations for 2021-22'!D32</f>
        <v>E2302</v>
      </c>
      <c r="D32" t="str">
        <f>'Calculations for 2021-22'!E32</f>
        <v>UNINFIR</v>
      </c>
      <c r="E32" t="str">
        <f>'Calculations for 2021-22'!F32</f>
        <v>P1909</v>
      </c>
      <c r="F32" s="120" t="str">
        <f>'Calculations for 2021-22'!H32</f>
        <v>Blackpool</v>
      </c>
      <c r="G32" s="156">
        <f>_xlfn.IFNA(INDEX('I.KI 2016-17'!M$8:M$391,MATCH($B32,'I.KI 2016-17'!$B$8:$B$391,0)),"")</f>
        <v>27.885723536657999</v>
      </c>
      <c r="H32" s="149">
        <f>_xlfn.IFNA(INDEX('I.KI 2016-17'!N$8:N$391,MATCH($B32,'I.KI 2016-17'!$B$8:$B$391,0)),"")</f>
        <v>3.7499880866720003</v>
      </c>
      <c r="I32" s="149">
        <f>_xlfn.IFNA(INDEX('I.KI 2016-17'!O$8:O$391,MATCH($B32,'I.KI 2016-17'!$B$8:$B$391,0)),"")</f>
        <v>0</v>
      </c>
      <c r="J32" s="149">
        <f>_xlfn.IFNA(INDEX('I.KI 2016-17'!P$8:P$391,MATCH($B32,'I.KI 2016-17'!$B$8:$B$391,0)),"")</f>
        <v>0</v>
      </c>
      <c r="K32" s="157">
        <f>_xlfn.IFNA(INDEX('I.KI 2016-17'!Q$8:Q$391,MATCH($B32,'I.KI 2016-17'!$B$8:$B$391,0)),"")</f>
        <v>0</v>
      </c>
      <c r="L32" s="156">
        <f>_xlfn.IFNA(INDEX('I.KI 2016-17'!R$8:R$391,MATCH($B32,'I.KI 2016-17'!$B$8:$B$391,0)),"")</f>
        <v>37.699538015587002</v>
      </c>
      <c r="M32" s="193">
        <f>_xlfn.IFNA(INDEX('I.KI 2016-17'!S$8:S$391,MATCH($B32,'I.KI 2016-17'!$B$8:$B$391,0)),"")</f>
        <v>6.5099246035470006</v>
      </c>
      <c r="N32" s="193">
        <f>_xlfn.IFNA(INDEX('I.KI 2016-17'!T$8:T$391,MATCH($B32,'I.KI 2016-17'!$B$8:$B$391,0)),"")</f>
        <v>0</v>
      </c>
      <c r="O32" s="193">
        <f>_xlfn.IFNA(INDEX('I.KI 2016-17'!U$8:U$391,MATCH($B32,'I.KI 2016-17'!$B$8:$B$391,0)),"")</f>
        <v>0</v>
      </c>
      <c r="P32" s="157">
        <f>_xlfn.IFNA(INDEX('I.KI 2016-17'!V$8:V$391,MATCH($B32,'I.KI 2016-17'!$B$8:$B$391,0)),"")</f>
        <v>0</v>
      </c>
      <c r="Q32" s="156">
        <f>_xlfn.IFNA(INDEX('I.KI 2016-17'!W$8:W$391,MATCH($B32,'I.KI 2016-17'!$B$8:$B$391,0)),"")</f>
        <v>65.585261552245001</v>
      </c>
      <c r="R32" s="193">
        <f>_xlfn.IFNA(INDEX('I.KI 2016-17'!X$8:X$391,MATCH($B32,'I.KI 2016-17'!$B$8:$B$391,0)),"")</f>
        <v>10.259912690219</v>
      </c>
      <c r="S32" s="193">
        <f>_xlfn.IFNA(INDEX('I.KI 2016-17'!Y$8:Y$391,MATCH($B32,'I.KI 2016-17'!$B$8:$B$391,0)),"")</f>
        <v>0</v>
      </c>
      <c r="T32" s="193">
        <f>_xlfn.IFNA(INDEX('I.KI 2016-17'!Z$8:Z$391,MATCH($B32,'I.KI 2016-17'!$B$8:$B$391,0)),"")</f>
        <v>0</v>
      </c>
      <c r="U32" s="157">
        <f>_xlfn.IFNA(INDEX('I.KI 2016-17'!AA$8:AA$391,MATCH($B32,'I.KI 2016-17'!$B$8:$B$391,0)),"")</f>
        <v>0</v>
      </c>
      <c r="V32" s="149"/>
      <c r="W32" s="154">
        <f>_xlfn.IFNA(INDEX('I.KI 2016-17'!$H$8:$H$391,MATCH(B32,'I.KI 2016-17'!$B$8:$B$391,0)),"")</f>
        <v>31.63571162333</v>
      </c>
      <c r="X32" s="153">
        <f>_xlfn.IFNA(INDEX('I.KI 2016-17'!$I$8:$I$391,MATCH(B32,'I.KI 2016-17'!$B$8:$B$391,0)),"")</f>
        <v>44.209462619134001</v>
      </c>
      <c r="Y32" s="155">
        <f>_xlfn.IFNA(INDEX('I.KI 2016-17'!$G$8:$G$391,MATCH(B32,'I.KI 2016-17'!$B$8:$B$391,0)),"")</f>
        <v>75.845174242463997</v>
      </c>
      <c r="Z32" s="149"/>
      <c r="AA32" s="156">
        <f>_xlfn.IFNA(IF($B32=$B$382,0,_xlfn.IFNA(INDEX('I.Supplementary 2017-18'!N$8:N$35,MATCH($B32,'I.Supplementary 2017-18'!$B$8:$B$35,0)),INDEX('I.KI 2017-18'!N$9:N$393,MATCH($B32,'I.KI 2017-18'!$B$9:$B$393,0)))),"")</f>
        <v>21.940095538269162</v>
      </c>
      <c r="AB32" s="193">
        <f>_xlfn.IFNA(IF($B32=$B$382,0,_xlfn.IFNA(INDEX('I.Supplementary 2017-18'!O$8:O$35,MATCH($B32,'I.Supplementary 2017-18'!$B$8:$B$35,0)),INDEX('I.KI 2017-18'!O$9:O$393,MATCH($B32,'I.KI 2017-18'!$B$9:$B$393,0)))),"")</f>
        <v>2.5942687542513516</v>
      </c>
      <c r="AC32" s="193">
        <f>_xlfn.IFNA(IF($B32=$B$382,0,_xlfn.IFNA(INDEX('I.Supplementary 2017-18'!P$8:P$35,MATCH($B32,'I.Supplementary 2017-18'!$B$8:$B$35,0)),INDEX('I.KI 2017-18'!P$9:P$393,MATCH($B32,'I.KI 2017-18'!$B$9:$B$393,0)))),"")</f>
        <v>0</v>
      </c>
      <c r="AD32" s="193">
        <f>_xlfn.IFNA(IF($B32=$B$382,0,_xlfn.IFNA(INDEX('I.Supplementary 2017-18'!Q$8:Q$35,MATCH($B32,'I.Supplementary 2017-18'!$B$8:$B$35,0)),INDEX('I.KI 2017-18'!Q$9:Q$393,MATCH($B32,'I.KI 2017-18'!$B$9:$B$393,0)))),"")</f>
        <v>0</v>
      </c>
      <c r="AE32" s="157">
        <f>_xlfn.IFNA(IF($B32=$B$382,0,_xlfn.IFNA(INDEX('I.Supplementary 2017-18'!R$8:R$35,MATCH($B32,'I.Supplementary 2017-18'!$B$8:$B$35,0)),INDEX('I.KI 2017-18'!R$9:R$393,MATCH($B32,'I.KI 2017-18'!$B$9:$B$393,0)))),"")</f>
        <v>0</v>
      </c>
      <c r="AF32" s="156">
        <f>_xlfn.IFNA(IF($B32=$B$382,0,_xlfn.IFNA(INDEX('I.Supplementary 2017-18'!S$8:S$35,MATCH($B32,'I.Supplementary 2017-18'!$B$8:$B$35,0)),INDEX('I.KI 2017-18'!S$9:S$393,MATCH($B32,'I.KI 2017-18'!$B$9:$B$393,0)))),"")</f>
        <v>38.469212713131725</v>
      </c>
      <c r="AG32" s="193">
        <f>_xlfn.IFNA(IF($B32=$B$382,0,_xlfn.IFNA(INDEX('I.Supplementary 2017-18'!T$8:T$35,MATCH($B32,'I.Supplementary 2017-18'!$B$8:$B$35,0)),INDEX('I.KI 2017-18'!T$9:T$393,MATCH($B32,'I.KI 2017-18'!$B$9:$B$393,0)))),"")</f>
        <v>6.6428313847442233</v>
      </c>
      <c r="AH32" s="193">
        <f>_xlfn.IFNA(IF($B32=$B$382,0,_xlfn.IFNA(INDEX('I.Supplementary 2017-18'!U$8:U$35,MATCH($B32,'I.Supplementary 2017-18'!$B$8:$B$35,0)),INDEX('I.KI 2017-18'!U$9:U$393,MATCH($B32,'I.KI 2017-18'!$B$9:$B$393,0)))),"")</f>
        <v>0</v>
      </c>
      <c r="AI32" s="193">
        <f>_xlfn.IFNA(IF($B32=$B$382,0,_xlfn.IFNA(INDEX('I.Supplementary 2017-18'!V$8:V$35,MATCH($B32,'I.Supplementary 2017-18'!$B$8:$B$35,0)),INDEX('I.KI 2017-18'!V$9:V$393,MATCH($B32,'I.KI 2017-18'!$B$9:$B$393,0)))),"")</f>
        <v>0</v>
      </c>
      <c r="AJ32" s="157">
        <f>_xlfn.IFNA(IF($B32=$B$382,0,_xlfn.IFNA(INDEX('I.Supplementary 2017-18'!W$8:W$35,MATCH($B32,'I.Supplementary 2017-18'!$B$8:$B$35,0)),INDEX('I.KI 2017-18'!W$9:W$393,MATCH($B32,'I.KI 2017-18'!$B$9:$B$393,0)))),"")</f>
        <v>0</v>
      </c>
      <c r="AK32" s="156">
        <f>_xlfn.IFNA(IF($B32=$B$382,0,_xlfn.IFNA(INDEX('I.Supplementary 2017-18'!X$8:X$35,MATCH($B32,'I.Supplementary 2017-18'!$B$8:$B$35,0)),INDEX('I.KI 2017-18'!X$9:X$393,MATCH($B32,'I.KI 2017-18'!$B$9:$B$393,0)))),"")</f>
        <v>60.409308251400887</v>
      </c>
      <c r="AL32" s="193">
        <f>_xlfn.IFNA(IF($B32=$B$382,0,_xlfn.IFNA(INDEX('I.Supplementary 2017-18'!Y$8:Y$35,MATCH($B32,'I.Supplementary 2017-18'!$B$8:$B$35,0)),INDEX('I.KI 2017-18'!Y$9:Y$393,MATCH($B32,'I.KI 2017-18'!$B$9:$B$393,0)))),"")</f>
        <v>9.2371001389955758</v>
      </c>
      <c r="AM32" s="193">
        <f>_xlfn.IFNA(IF($B32=$B$382,0,_xlfn.IFNA(INDEX('I.Supplementary 2017-18'!Z$8:Z$35,MATCH($B32,'I.Supplementary 2017-18'!$B$8:$B$35,0)),INDEX('I.KI 2017-18'!Z$9:Z$393,MATCH($B32,'I.KI 2017-18'!$B$9:$B$393,0)))),"")</f>
        <v>0</v>
      </c>
      <c r="AN32" s="193">
        <f>_xlfn.IFNA(IF($B32=$B$382,0,_xlfn.IFNA(INDEX('I.Supplementary 2017-18'!AA$8:AA$35,MATCH($B32,'I.Supplementary 2017-18'!$B$8:$B$35,0)),INDEX('I.KI 2017-18'!AA$9:AA$393,MATCH($B32,'I.KI 2017-18'!$B$9:$B$393,0)))),"")</f>
        <v>0</v>
      </c>
      <c r="AO32" s="157">
        <f>_xlfn.IFNA(IF($B32=$B$382,0,_xlfn.IFNA(INDEX('I.Supplementary 2017-18'!AB$8:AB$35,MATCH($B32,'I.Supplementary 2017-18'!$B$8:$B$35,0)),INDEX('I.KI 2017-18'!AB$9:AB$393,MATCH($B32,'I.KI 2017-18'!$B$9:$B$393,0)))),"")</f>
        <v>0</v>
      </c>
      <c r="AP32" s="149"/>
      <c r="AQ32" s="156">
        <f>_xlfn.IFNA(IF($B32=$B$381,0,IF($B32=$B$382,0,_xlfn.IFNA(INDEX('I.Supplementary 2017-18'!I$8:I$35,MATCH($B32,'I.Supplementary 2017-18'!$B$8:$B$35,0)),INDEX('I.KI 2017-18'!I$9:I$393,MATCH($B32,'I.KI 2017-18'!$B$9:$B$393,0))))),"")</f>
        <v>24.534364292520515</v>
      </c>
      <c r="AR32" s="149">
        <f>_xlfn.IFNA(IF($B32=$B$381,0,IF($B32=$B$382,0,_xlfn.IFNA(INDEX('I.Supplementary 2017-18'!J$8:J$35,MATCH($B32,'I.Supplementary 2017-18'!$B$8:$B$35,0)),INDEX('I.KI 2017-18'!J$9:J$393,MATCH($B32,'I.KI 2017-18'!$B$9:$B$393,0))))),"")</f>
        <v>45.112044097875952</v>
      </c>
      <c r="AS32" s="157">
        <f>_xlfn.IFNA(IF($B32=$B$381,0,IF($B32=$B$382,0,_xlfn.IFNA(INDEX('I.Supplementary 2017-18'!H$8:H$35,MATCH($B32,'I.Supplementary 2017-18'!$B$8:$B$35,0)),INDEX('I.KI 2017-18'!H$9:H$393,MATCH($B32,'I.KI 2017-18'!$B$9:$B$393,0))))),"")</f>
        <v>69.646408390396459</v>
      </c>
      <c r="AT32" s="149"/>
      <c r="AU32" s="156">
        <f>_xlfn.IFNA(_xlfn.IFNA(INDEX('I.Supplementary 2018-19'!P$8:P$157,MATCH($B32,'I.Supplementary 2018-19'!$B$8:$B$157,0)),INDEX('I.KI 2018-19'!P$9:P$393,MATCH($B32,'I.KI 2018-19'!$B$9:$B$393,0))),"")</f>
        <v>17.84345123071353</v>
      </c>
      <c r="AV32" s="193">
        <f>_xlfn.IFNA(_xlfn.IFNA(INDEX('I.Supplementary 2018-19'!Q$8:Q$157,MATCH($B32,'I.Supplementary 2018-19'!$B$8:$B$157,0)),INDEX('I.KI 2018-19'!Q$9:Q$393,MATCH($B32,'I.KI 2018-19'!$B$9:$B$393,0))),"")</f>
        <v>1.8472895522067454</v>
      </c>
      <c r="AW32" s="193">
        <f>_xlfn.IFNA(_xlfn.IFNA(INDEX('I.Supplementary 2018-19'!R$8:R$157,MATCH($B32,'I.Supplementary 2018-19'!$B$8:$B$157,0)),INDEX('I.KI 2018-19'!R$9:R$393,MATCH($B32,'I.KI 2018-19'!$B$9:$B$393,0))),"")</f>
        <v>0</v>
      </c>
      <c r="AX32" s="193">
        <f>_xlfn.IFNA(_xlfn.IFNA(INDEX('I.Supplementary 2018-19'!S$8:S$157,MATCH($B32,'I.Supplementary 2018-19'!$B$8:$B$157,0)),INDEX('I.KI 2018-19'!S$9:S$393,MATCH($B32,'I.KI 2018-19'!$B$9:$B$393,0))),"")</f>
        <v>0</v>
      </c>
      <c r="AY32" s="157">
        <f>_xlfn.IFNA(_xlfn.IFNA(INDEX('I.Supplementary 2018-19'!T$8:T$157,MATCH($B32,'I.Supplementary 2018-19'!$B$8:$B$157,0)),INDEX('I.KI 2018-19'!T$9:T$393,MATCH($B32,'I.KI 2018-19'!$B$9:$B$393,0))),"")</f>
        <v>0</v>
      </c>
      <c r="AZ32" s="156">
        <f>_xlfn.IFNA(_xlfn.IFNA(INDEX('I.Supplementary 2018-19'!U$8:U$157,MATCH($B32,'I.Supplementary 2018-19'!$B$8:$B$157,0)),INDEX('I.KI 2018-19'!U$9:U$393,MATCH($B32,'I.KI 2018-19'!$B$9:$B$393,0))),"")</f>
        <v>39.624940133697912</v>
      </c>
      <c r="BA32" s="193">
        <f>_xlfn.IFNA(_xlfn.IFNA(INDEX('I.Supplementary 2018-19'!V$8:V$157,MATCH($B32,'I.Supplementary 2018-19'!$B$8:$B$157,0)),INDEX('I.KI 2018-19'!V$9:V$393,MATCH($B32,'I.KI 2018-19'!$B$9:$B$393,0))),"")</f>
        <v>6.8424014263459805</v>
      </c>
      <c r="BB32" s="193">
        <f>_xlfn.IFNA(_xlfn.IFNA(INDEX('I.Supplementary 2018-19'!W$8:W$157,MATCH($B32,'I.Supplementary 2018-19'!$B$8:$B$157,0)),INDEX('I.KI 2018-19'!W$9:W$393,MATCH($B32,'I.KI 2018-19'!$B$9:$B$393,0))),"")</f>
        <v>0</v>
      </c>
      <c r="BC32" s="193">
        <f>_xlfn.IFNA(_xlfn.IFNA(INDEX('I.Supplementary 2018-19'!X$8:X$157,MATCH($B32,'I.Supplementary 2018-19'!$B$8:$B$157,0)),INDEX('I.KI 2018-19'!X$9:X$393,MATCH($B32,'I.KI 2018-19'!$B$9:$B$393,0))),"")</f>
        <v>0</v>
      </c>
      <c r="BD32" s="157">
        <f>_xlfn.IFNA(_xlfn.IFNA(INDEX('I.Supplementary 2018-19'!Y$8:Y$157,MATCH($B32,'I.Supplementary 2018-19'!$B$8:$B$157,0)),INDEX('I.KI 2018-19'!Y$9:Y$393,MATCH($B32,'I.KI 2018-19'!$B$9:$B$393,0))),"")</f>
        <v>0</v>
      </c>
      <c r="BE32" s="156">
        <f>_xlfn.IFNA(_xlfn.IFNA(INDEX('I.Supplementary 2018-19'!Z$8:Z$157,MATCH($B32,'I.Supplementary 2018-19'!$B$8:$B$157,0)),INDEX('I.KI 2018-19'!Z$9:Z$393,MATCH($B32,'I.KI 2018-19'!$B$9:$B$393,0))),"")</f>
        <v>57.468391364411445</v>
      </c>
      <c r="BF32" s="193">
        <f>_xlfn.IFNA(_xlfn.IFNA(INDEX('I.Supplementary 2018-19'!AA$8:AA$157,MATCH($B32,'I.Supplementary 2018-19'!$B$8:$B$157,0)),INDEX('I.KI 2018-19'!AA$9:AA$393,MATCH($B32,'I.KI 2018-19'!$B$9:$B$393,0))),"")</f>
        <v>8.6896909785527257</v>
      </c>
      <c r="BG32" s="193">
        <f>_xlfn.IFNA(_xlfn.IFNA(INDEX('I.Supplementary 2018-19'!AB$8:AB$157,MATCH($B32,'I.Supplementary 2018-19'!$B$8:$B$157,0)),INDEX('I.KI 2018-19'!AB$9:AB$393,MATCH($B32,'I.KI 2018-19'!$B$9:$B$393,0))),"")</f>
        <v>0</v>
      </c>
      <c r="BH32" s="193">
        <f>_xlfn.IFNA(_xlfn.IFNA(INDEX('I.Supplementary 2018-19'!AC$8:AC$157,MATCH($B32,'I.Supplementary 2018-19'!$B$8:$B$157,0)),INDEX('I.KI 2018-19'!AC$9:AC$393,MATCH($B32,'I.KI 2018-19'!$B$9:$B$393,0))),"")</f>
        <v>0</v>
      </c>
      <c r="BI32" s="157">
        <f>_xlfn.IFNA(_xlfn.IFNA(INDEX('I.Supplementary 2018-19'!AD$8:AD$157,MATCH($B32,'I.Supplementary 2018-19'!$B$8:$B$157,0)),INDEX('I.KI 2018-19'!AD$9:AD$393,MATCH($B32,'I.KI 2018-19'!$B$9:$B$393,0))),"")</f>
        <v>0</v>
      </c>
      <c r="BJ32" s="149"/>
      <c r="BK32" s="156">
        <f>_xlfn.IFNA(IF($B32=$B$381,0,IF($B32=$B$382,0,_xlfn.IFNA(INDEX('I.Supplementary 2018-19'!I$8:I$157,MATCH($B32,'I.Supplementary 2018-19'!$B$8:$B$157,0)),INDEX('I.KI 2018-19'!I$9:I$393,MATCH($B32,'I.KI 2018-19'!$B$9:$B$393,0))))),"")</f>
        <v>19.69074078292028</v>
      </c>
      <c r="BL32" s="149">
        <f>_xlfn.IFNA(IF($B32=$B$381,0,IF($B32=$B$382,0,_xlfn.IFNA(INDEX('I.Supplementary 2018-19'!J$8:J$157,MATCH($B32,'I.Supplementary 2018-19'!$B$8:$B$157,0)),INDEX('I.KI 2018-19'!J$9:J$393,MATCH($B32,'I.KI 2018-19'!$B$9:$B$393,0))))),"")</f>
        <v>46.467341560043891</v>
      </c>
      <c r="BM32" s="157">
        <f>_xlfn.IFNA(IF($B32=$B$381,0,IF($B32=$B$382,0,_xlfn.IFNA(INDEX('I.Supplementary 2018-19'!H$8:H$157,MATCH($B32,'I.Supplementary 2018-19'!$B$8:$B$157,0)),INDEX('I.KI 2018-19'!H$9:H$393,MATCH($B32,'I.KI 2018-19'!$B$9:$B$393,0))))),"")</f>
        <v>66.158082342964178</v>
      </c>
    </row>
    <row r="33" spans="2:65">
      <c r="B33" s="121" t="str">
        <f>'Calculations for 2021-22'!B33</f>
        <v>E1032</v>
      </c>
      <c r="C33" s="160" t="str">
        <f>'Calculations for 2021-22'!D33</f>
        <v>E1032</v>
      </c>
      <c r="D33" t="str">
        <f>'Calculations for 2021-22'!E33</f>
        <v>SD</v>
      </c>
      <c r="E33">
        <f>'Calculations for 2021-22'!F33</f>
        <v>0</v>
      </c>
      <c r="F33" s="120" t="str">
        <f>'Calculations for 2021-22'!H33</f>
        <v>Bolsover</v>
      </c>
      <c r="G33" s="156">
        <f>_xlfn.IFNA(INDEX('I.KI 2016-17'!M$8:M$391,MATCH($B33,'I.KI 2016-17'!$B$8:$B$391,0)),"")</f>
        <v>0</v>
      </c>
      <c r="H33" s="149">
        <f>_xlfn.IFNA(INDEX('I.KI 2016-17'!N$8:N$391,MATCH($B33,'I.KI 2016-17'!$B$8:$B$391,0)),"")</f>
        <v>2.456990977532</v>
      </c>
      <c r="I33" s="149">
        <f>_xlfn.IFNA(INDEX('I.KI 2016-17'!O$8:O$391,MATCH($B33,'I.KI 2016-17'!$B$8:$B$391,0)),"")</f>
        <v>0</v>
      </c>
      <c r="J33" s="149">
        <f>_xlfn.IFNA(INDEX('I.KI 2016-17'!P$8:P$391,MATCH($B33,'I.KI 2016-17'!$B$8:$B$391,0)),"")</f>
        <v>0</v>
      </c>
      <c r="K33" s="157">
        <f>_xlfn.IFNA(INDEX('I.KI 2016-17'!Q$8:Q$391,MATCH($B33,'I.KI 2016-17'!$B$8:$B$391,0)),"")</f>
        <v>0</v>
      </c>
      <c r="L33" s="156">
        <f>_xlfn.IFNA(INDEX('I.KI 2016-17'!R$8:R$391,MATCH($B33,'I.KI 2016-17'!$B$8:$B$391,0)),"")</f>
        <v>0</v>
      </c>
      <c r="M33" s="193">
        <f>_xlfn.IFNA(INDEX('I.KI 2016-17'!S$8:S$391,MATCH($B33,'I.KI 2016-17'!$B$8:$B$391,0)),"")</f>
        <v>2.6782010425610001</v>
      </c>
      <c r="N33" s="193">
        <f>_xlfn.IFNA(INDEX('I.KI 2016-17'!T$8:T$391,MATCH($B33,'I.KI 2016-17'!$B$8:$B$391,0)),"")</f>
        <v>0</v>
      </c>
      <c r="O33" s="193">
        <f>_xlfn.IFNA(INDEX('I.KI 2016-17'!U$8:U$391,MATCH($B33,'I.KI 2016-17'!$B$8:$B$391,0)),"")</f>
        <v>0</v>
      </c>
      <c r="P33" s="157">
        <f>_xlfn.IFNA(INDEX('I.KI 2016-17'!V$8:V$391,MATCH($B33,'I.KI 2016-17'!$B$8:$B$391,0)),"")</f>
        <v>0</v>
      </c>
      <c r="Q33" s="156">
        <f>_xlfn.IFNA(INDEX('I.KI 2016-17'!W$8:W$391,MATCH($B33,'I.KI 2016-17'!$B$8:$B$391,0)),"")</f>
        <v>0</v>
      </c>
      <c r="R33" s="193">
        <f>_xlfn.IFNA(INDEX('I.KI 2016-17'!X$8:X$391,MATCH($B33,'I.KI 2016-17'!$B$8:$B$391,0)),"")</f>
        <v>5.1351920200930001</v>
      </c>
      <c r="S33" s="193">
        <f>_xlfn.IFNA(INDEX('I.KI 2016-17'!Y$8:Y$391,MATCH($B33,'I.KI 2016-17'!$B$8:$B$391,0)),"")</f>
        <v>0</v>
      </c>
      <c r="T33" s="193">
        <f>_xlfn.IFNA(INDEX('I.KI 2016-17'!Z$8:Z$391,MATCH($B33,'I.KI 2016-17'!$B$8:$B$391,0)),"")</f>
        <v>0</v>
      </c>
      <c r="U33" s="157">
        <f>_xlfn.IFNA(INDEX('I.KI 2016-17'!AA$8:AA$391,MATCH($B33,'I.KI 2016-17'!$B$8:$B$391,0)),"")</f>
        <v>0</v>
      </c>
      <c r="V33" s="149"/>
      <c r="W33" s="154">
        <f>_xlfn.IFNA(INDEX('I.KI 2016-17'!$H$8:$H$391,MATCH(B33,'I.KI 2016-17'!$B$8:$B$391,0)),"")</f>
        <v>2.456990977532</v>
      </c>
      <c r="X33" s="153">
        <f>_xlfn.IFNA(INDEX('I.KI 2016-17'!$I$8:$I$391,MATCH(B33,'I.KI 2016-17'!$B$8:$B$391,0)),"")</f>
        <v>2.6782010425610001</v>
      </c>
      <c r="Y33" s="155">
        <f>_xlfn.IFNA(INDEX('I.KI 2016-17'!$G$8:$G$391,MATCH(B33,'I.KI 2016-17'!$B$8:$B$391,0)),"")</f>
        <v>5.1351920200930001</v>
      </c>
      <c r="Z33" s="149"/>
      <c r="AA33" s="156">
        <f>_xlfn.IFNA(IF($B33=$B$382,0,_xlfn.IFNA(INDEX('I.Supplementary 2017-18'!N$8:N$35,MATCH($B33,'I.Supplementary 2017-18'!$B$8:$B$35,0)),INDEX('I.KI 2017-18'!N$9:N$393,MATCH($B33,'I.KI 2017-18'!$B$9:$B$393,0)))),"")</f>
        <v>0</v>
      </c>
      <c r="AB33" s="193">
        <f>_xlfn.IFNA(IF($B33=$B$382,0,_xlfn.IFNA(INDEX('I.Supplementary 2017-18'!O$8:O$35,MATCH($B33,'I.Supplementary 2017-18'!$B$8:$B$35,0)),INDEX('I.KI 2017-18'!O$9:O$393,MATCH($B33,'I.KI 2017-18'!$B$9:$B$393,0)))),"")</f>
        <v>1.9058130367397201</v>
      </c>
      <c r="AC33" s="193">
        <f>_xlfn.IFNA(IF($B33=$B$382,0,_xlfn.IFNA(INDEX('I.Supplementary 2017-18'!P$8:P$35,MATCH($B33,'I.Supplementary 2017-18'!$B$8:$B$35,0)),INDEX('I.KI 2017-18'!P$9:P$393,MATCH($B33,'I.KI 2017-18'!$B$9:$B$393,0)))),"")</f>
        <v>0</v>
      </c>
      <c r="AD33" s="193">
        <f>_xlfn.IFNA(IF($B33=$B$382,0,_xlfn.IFNA(INDEX('I.Supplementary 2017-18'!Q$8:Q$35,MATCH($B33,'I.Supplementary 2017-18'!$B$8:$B$35,0)),INDEX('I.KI 2017-18'!Q$9:Q$393,MATCH($B33,'I.KI 2017-18'!$B$9:$B$393,0)))),"")</f>
        <v>0</v>
      </c>
      <c r="AE33" s="157">
        <f>_xlfn.IFNA(IF($B33=$B$382,0,_xlfn.IFNA(INDEX('I.Supplementary 2017-18'!R$8:R$35,MATCH($B33,'I.Supplementary 2017-18'!$B$8:$B$35,0)),INDEX('I.KI 2017-18'!R$9:R$393,MATCH($B33,'I.KI 2017-18'!$B$9:$B$393,0)))),"")</f>
        <v>0</v>
      </c>
      <c r="AF33" s="156">
        <f>_xlfn.IFNA(IF($B33=$B$382,0,_xlfn.IFNA(INDEX('I.Supplementary 2017-18'!S$8:S$35,MATCH($B33,'I.Supplementary 2017-18'!$B$8:$B$35,0)),INDEX('I.KI 2017-18'!S$9:S$393,MATCH($B33,'I.KI 2017-18'!$B$9:$B$393,0)))),"")</f>
        <v>0</v>
      </c>
      <c r="AG33" s="193">
        <f>_xlfn.IFNA(IF($B33=$B$382,0,_xlfn.IFNA(INDEX('I.Supplementary 2017-18'!T$8:T$35,MATCH($B33,'I.Supplementary 2017-18'!$B$8:$B$35,0)),INDEX('I.KI 2017-18'!T$9:T$393,MATCH($B33,'I.KI 2017-18'!$B$9:$B$393,0)))),"")</f>
        <v>2.7328792610724535</v>
      </c>
      <c r="AH33" s="193">
        <f>_xlfn.IFNA(IF($B33=$B$382,0,_xlfn.IFNA(INDEX('I.Supplementary 2017-18'!U$8:U$35,MATCH($B33,'I.Supplementary 2017-18'!$B$8:$B$35,0)),INDEX('I.KI 2017-18'!U$9:U$393,MATCH($B33,'I.KI 2017-18'!$B$9:$B$393,0)))),"")</f>
        <v>0</v>
      </c>
      <c r="AI33" s="193">
        <f>_xlfn.IFNA(IF($B33=$B$382,0,_xlfn.IFNA(INDEX('I.Supplementary 2017-18'!V$8:V$35,MATCH($B33,'I.Supplementary 2017-18'!$B$8:$B$35,0)),INDEX('I.KI 2017-18'!V$9:V$393,MATCH($B33,'I.KI 2017-18'!$B$9:$B$393,0)))),"")</f>
        <v>0</v>
      </c>
      <c r="AJ33" s="157">
        <f>_xlfn.IFNA(IF($B33=$B$382,0,_xlfn.IFNA(INDEX('I.Supplementary 2017-18'!W$8:W$35,MATCH($B33,'I.Supplementary 2017-18'!$B$8:$B$35,0)),INDEX('I.KI 2017-18'!W$9:W$393,MATCH($B33,'I.KI 2017-18'!$B$9:$B$393,0)))),"")</f>
        <v>0</v>
      </c>
      <c r="AK33" s="156">
        <f>_xlfn.IFNA(IF($B33=$B$382,0,_xlfn.IFNA(INDEX('I.Supplementary 2017-18'!X$8:X$35,MATCH($B33,'I.Supplementary 2017-18'!$B$8:$B$35,0)),INDEX('I.KI 2017-18'!X$9:X$393,MATCH($B33,'I.KI 2017-18'!$B$9:$B$393,0)))),"")</f>
        <v>0</v>
      </c>
      <c r="AL33" s="193">
        <f>_xlfn.IFNA(IF($B33=$B$382,0,_xlfn.IFNA(INDEX('I.Supplementary 2017-18'!Y$8:Y$35,MATCH($B33,'I.Supplementary 2017-18'!$B$8:$B$35,0)),INDEX('I.KI 2017-18'!Y$9:Y$393,MATCH($B33,'I.KI 2017-18'!$B$9:$B$393,0)))),"")</f>
        <v>4.6386922978121738</v>
      </c>
      <c r="AM33" s="193">
        <f>_xlfn.IFNA(IF($B33=$B$382,0,_xlfn.IFNA(INDEX('I.Supplementary 2017-18'!Z$8:Z$35,MATCH($B33,'I.Supplementary 2017-18'!$B$8:$B$35,0)),INDEX('I.KI 2017-18'!Z$9:Z$393,MATCH($B33,'I.KI 2017-18'!$B$9:$B$393,0)))),"")</f>
        <v>0</v>
      </c>
      <c r="AN33" s="193">
        <f>_xlfn.IFNA(IF($B33=$B$382,0,_xlfn.IFNA(INDEX('I.Supplementary 2017-18'!AA$8:AA$35,MATCH($B33,'I.Supplementary 2017-18'!$B$8:$B$35,0)),INDEX('I.KI 2017-18'!AA$9:AA$393,MATCH($B33,'I.KI 2017-18'!$B$9:$B$393,0)))),"")</f>
        <v>0</v>
      </c>
      <c r="AO33" s="157">
        <f>_xlfn.IFNA(IF($B33=$B$382,0,_xlfn.IFNA(INDEX('I.Supplementary 2017-18'!AB$8:AB$35,MATCH($B33,'I.Supplementary 2017-18'!$B$8:$B$35,0)),INDEX('I.KI 2017-18'!AB$9:AB$393,MATCH($B33,'I.KI 2017-18'!$B$9:$B$393,0)))),"")</f>
        <v>0</v>
      </c>
      <c r="AP33" s="149"/>
      <c r="AQ33" s="156">
        <f>_xlfn.IFNA(IF($B33=$B$381,0,IF($B33=$B$382,0,_xlfn.IFNA(INDEX('I.Supplementary 2017-18'!I$8:I$35,MATCH($B33,'I.Supplementary 2017-18'!$B$8:$B$35,0)),INDEX('I.KI 2017-18'!I$9:I$393,MATCH($B33,'I.KI 2017-18'!$B$9:$B$393,0))))),"")</f>
        <v>1.9058130367397201</v>
      </c>
      <c r="AR33" s="149">
        <f>_xlfn.IFNA(IF($B33=$B$381,0,IF($B33=$B$382,0,_xlfn.IFNA(INDEX('I.Supplementary 2017-18'!J$8:J$35,MATCH($B33,'I.Supplementary 2017-18'!$B$8:$B$35,0)),INDEX('I.KI 2017-18'!J$9:J$393,MATCH($B33,'I.KI 2017-18'!$B$9:$B$393,0))))),"")</f>
        <v>2.7328792610724535</v>
      </c>
      <c r="AS33" s="157">
        <f>_xlfn.IFNA(IF($B33=$B$381,0,IF($B33=$B$382,0,_xlfn.IFNA(INDEX('I.Supplementary 2017-18'!H$8:H$35,MATCH($B33,'I.Supplementary 2017-18'!$B$8:$B$35,0)),INDEX('I.KI 2017-18'!H$9:H$393,MATCH($B33,'I.KI 2017-18'!$B$9:$B$393,0))))),"")</f>
        <v>4.6386922978121738</v>
      </c>
      <c r="AT33" s="149"/>
      <c r="AU33" s="156">
        <f>_xlfn.IFNA(_xlfn.IFNA(INDEX('I.Supplementary 2018-19'!P$8:P$157,MATCH($B33,'I.Supplementary 2018-19'!$B$8:$B$157,0)),INDEX('I.KI 2018-19'!P$9:P$393,MATCH($B33,'I.KI 2018-19'!$B$9:$B$393,0))),"")</f>
        <v>0</v>
      </c>
      <c r="AV33" s="193">
        <f>_xlfn.IFNA(_xlfn.IFNA(INDEX('I.Supplementary 2018-19'!Q$8:Q$157,MATCH($B33,'I.Supplementary 2018-19'!$B$8:$B$157,0)),INDEX('I.KI 2018-19'!Q$9:Q$393,MATCH($B33,'I.KI 2018-19'!$B$9:$B$393,0))),"")</f>
        <v>1.557898782341375</v>
      </c>
      <c r="AW33" s="193">
        <f>_xlfn.IFNA(_xlfn.IFNA(INDEX('I.Supplementary 2018-19'!R$8:R$157,MATCH($B33,'I.Supplementary 2018-19'!$B$8:$B$157,0)),INDEX('I.KI 2018-19'!R$9:R$393,MATCH($B33,'I.KI 2018-19'!$B$9:$B$393,0))),"")</f>
        <v>0</v>
      </c>
      <c r="AX33" s="193">
        <f>_xlfn.IFNA(_xlfn.IFNA(INDEX('I.Supplementary 2018-19'!S$8:S$157,MATCH($B33,'I.Supplementary 2018-19'!$B$8:$B$157,0)),INDEX('I.KI 2018-19'!S$9:S$393,MATCH($B33,'I.KI 2018-19'!$B$9:$B$393,0))),"")</f>
        <v>0</v>
      </c>
      <c r="AY33" s="157">
        <f>_xlfn.IFNA(_xlfn.IFNA(INDEX('I.Supplementary 2018-19'!T$8:T$157,MATCH($B33,'I.Supplementary 2018-19'!$B$8:$B$157,0)),INDEX('I.KI 2018-19'!T$9:T$393,MATCH($B33,'I.KI 2018-19'!$B$9:$B$393,0))),"")</f>
        <v>0</v>
      </c>
      <c r="AZ33" s="156">
        <f>_xlfn.IFNA(_xlfn.IFNA(INDEX('I.Supplementary 2018-19'!U$8:U$157,MATCH($B33,'I.Supplementary 2018-19'!$B$8:$B$157,0)),INDEX('I.KI 2018-19'!U$9:U$393,MATCH($B33,'I.KI 2018-19'!$B$9:$B$393,0))),"")</f>
        <v>0</v>
      </c>
      <c r="BA33" s="193">
        <f>_xlfn.IFNA(_xlfn.IFNA(INDEX('I.Supplementary 2018-19'!V$8:V$157,MATCH($B33,'I.Supplementary 2018-19'!$B$8:$B$157,0)),INDEX('I.KI 2018-19'!V$9:V$393,MATCH($B33,'I.KI 2018-19'!$B$9:$B$393,0))),"")</f>
        <v>2.814982929860038</v>
      </c>
      <c r="BB33" s="193">
        <f>_xlfn.IFNA(_xlfn.IFNA(INDEX('I.Supplementary 2018-19'!W$8:W$157,MATCH($B33,'I.Supplementary 2018-19'!$B$8:$B$157,0)),INDEX('I.KI 2018-19'!W$9:W$393,MATCH($B33,'I.KI 2018-19'!$B$9:$B$393,0))),"")</f>
        <v>0</v>
      </c>
      <c r="BC33" s="193">
        <f>_xlfn.IFNA(_xlfn.IFNA(INDEX('I.Supplementary 2018-19'!X$8:X$157,MATCH($B33,'I.Supplementary 2018-19'!$B$8:$B$157,0)),INDEX('I.KI 2018-19'!X$9:X$393,MATCH($B33,'I.KI 2018-19'!$B$9:$B$393,0))),"")</f>
        <v>0</v>
      </c>
      <c r="BD33" s="157">
        <f>_xlfn.IFNA(_xlfn.IFNA(INDEX('I.Supplementary 2018-19'!Y$8:Y$157,MATCH($B33,'I.Supplementary 2018-19'!$B$8:$B$157,0)),INDEX('I.KI 2018-19'!Y$9:Y$393,MATCH($B33,'I.KI 2018-19'!$B$9:$B$393,0))),"")</f>
        <v>0</v>
      </c>
      <c r="BE33" s="156">
        <f>_xlfn.IFNA(_xlfn.IFNA(INDEX('I.Supplementary 2018-19'!Z$8:Z$157,MATCH($B33,'I.Supplementary 2018-19'!$B$8:$B$157,0)),INDEX('I.KI 2018-19'!Z$9:Z$393,MATCH($B33,'I.KI 2018-19'!$B$9:$B$393,0))),"")</f>
        <v>0</v>
      </c>
      <c r="BF33" s="193">
        <f>_xlfn.IFNA(_xlfn.IFNA(INDEX('I.Supplementary 2018-19'!AA$8:AA$157,MATCH($B33,'I.Supplementary 2018-19'!$B$8:$B$157,0)),INDEX('I.KI 2018-19'!AA$9:AA$393,MATCH($B33,'I.KI 2018-19'!$B$9:$B$393,0))),"")</f>
        <v>4.372881712201413</v>
      </c>
      <c r="BG33" s="193">
        <f>_xlfn.IFNA(_xlfn.IFNA(INDEX('I.Supplementary 2018-19'!AB$8:AB$157,MATCH($B33,'I.Supplementary 2018-19'!$B$8:$B$157,0)),INDEX('I.KI 2018-19'!AB$9:AB$393,MATCH($B33,'I.KI 2018-19'!$B$9:$B$393,0))),"")</f>
        <v>0</v>
      </c>
      <c r="BH33" s="193">
        <f>_xlfn.IFNA(_xlfn.IFNA(INDEX('I.Supplementary 2018-19'!AC$8:AC$157,MATCH($B33,'I.Supplementary 2018-19'!$B$8:$B$157,0)),INDEX('I.KI 2018-19'!AC$9:AC$393,MATCH($B33,'I.KI 2018-19'!$B$9:$B$393,0))),"")</f>
        <v>0</v>
      </c>
      <c r="BI33" s="157">
        <f>_xlfn.IFNA(_xlfn.IFNA(INDEX('I.Supplementary 2018-19'!AD$8:AD$157,MATCH($B33,'I.Supplementary 2018-19'!$B$8:$B$157,0)),INDEX('I.KI 2018-19'!AD$9:AD$393,MATCH($B33,'I.KI 2018-19'!$B$9:$B$393,0))),"")</f>
        <v>0</v>
      </c>
      <c r="BJ33" s="149"/>
      <c r="BK33" s="156">
        <f>_xlfn.IFNA(IF($B33=$B$381,0,IF($B33=$B$382,0,_xlfn.IFNA(INDEX('I.Supplementary 2018-19'!I$8:I$157,MATCH($B33,'I.Supplementary 2018-19'!$B$8:$B$157,0)),INDEX('I.KI 2018-19'!I$9:I$393,MATCH($B33,'I.KI 2018-19'!$B$9:$B$393,0))))),"")</f>
        <v>1.557898782341375</v>
      </c>
      <c r="BL33" s="149">
        <f>_xlfn.IFNA(IF($B33=$B$381,0,IF($B33=$B$382,0,_xlfn.IFNA(INDEX('I.Supplementary 2018-19'!J$8:J$157,MATCH($B33,'I.Supplementary 2018-19'!$B$8:$B$157,0)),INDEX('I.KI 2018-19'!J$9:J$393,MATCH($B33,'I.KI 2018-19'!$B$9:$B$393,0))))),"")</f>
        <v>2.814982929860038</v>
      </c>
      <c r="BM33" s="157">
        <f>_xlfn.IFNA(IF($B33=$B$381,0,IF($B33=$B$382,0,_xlfn.IFNA(INDEX('I.Supplementary 2018-19'!H$8:H$157,MATCH($B33,'I.Supplementary 2018-19'!$B$8:$B$157,0)),INDEX('I.KI 2018-19'!H$9:H$393,MATCH($B33,'I.KI 2018-19'!$B$9:$B$393,0))))),"")</f>
        <v>4.372881712201413</v>
      </c>
    </row>
    <row r="34" spans="2:65">
      <c r="B34" s="121" t="str">
        <f>'Calculations for 2021-22'!B34</f>
        <v>E4201</v>
      </c>
      <c r="C34" s="160" t="str">
        <f>'Calculations for 2021-22'!D34</f>
        <v>E4201</v>
      </c>
      <c r="D34" t="str">
        <f>'Calculations for 2021-22'!E34</f>
        <v>MD</v>
      </c>
      <c r="E34" t="str">
        <f>'Calculations for 2021-22'!F34</f>
        <v>P1701</v>
      </c>
      <c r="F34" s="120" t="str">
        <f>'Calculations for 2021-22'!H34</f>
        <v>Bolton</v>
      </c>
      <c r="G34" s="156">
        <f>_xlfn.IFNA(INDEX('I.KI 2016-17'!M$8:M$391,MATCH($B34,'I.KI 2016-17'!$B$8:$B$391,0)),"")</f>
        <v>37.296022858731</v>
      </c>
      <c r="H34" s="149">
        <f>_xlfn.IFNA(INDEX('I.KI 2016-17'!N$8:N$391,MATCH($B34,'I.KI 2016-17'!$B$8:$B$391,0)),"")</f>
        <v>4.7115935173299999</v>
      </c>
      <c r="I34" s="149">
        <f>_xlfn.IFNA(INDEX('I.KI 2016-17'!O$8:O$391,MATCH($B34,'I.KI 2016-17'!$B$8:$B$391,0)),"")</f>
        <v>0</v>
      </c>
      <c r="J34" s="149">
        <f>_xlfn.IFNA(INDEX('I.KI 2016-17'!P$8:P$391,MATCH($B34,'I.KI 2016-17'!$B$8:$B$391,0)),"")</f>
        <v>0</v>
      </c>
      <c r="K34" s="157">
        <f>_xlfn.IFNA(INDEX('I.KI 2016-17'!Q$8:Q$391,MATCH($B34,'I.KI 2016-17'!$B$8:$B$391,0)),"")</f>
        <v>0</v>
      </c>
      <c r="L34" s="156">
        <f>_xlfn.IFNA(INDEX('I.KI 2016-17'!R$8:R$391,MATCH($B34,'I.KI 2016-17'!$B$8:$B$391,0)),"")</f>
        <v>53.050566974650998</v>
      </c>
      <c r="M34" s="193">
        <f>_xlfn.IFNA(INDEX('I.KI 2016-17'!S$8:S$391,MATCH($B34,'I.KI 2016-17'!$B$8:$B$391,0)),"")</f>
        <v>9.3268012236620006</v>
      </c>
      <c r="N34" s="193">
        <f>_xlfn.IFNA(INDEX('I.KI 2016-17'!T$8:T$391,MATCH($B34,'I.KI 2016-17'!$B$8:$B$391,0)),"")</f>
        <v>0</v>
      </c>
      <c r="O34" s="193">
        <f>_xlfn.IFNA(INDEX('I.KI 2016-17'!U$8:U$391,MATCH($B34,'I.KI 2016-17'!$B$8:$B$391,0)),"")</f>
        <v>0</v>
      </c>
      <c r="P34" s="157">
        <f>_xlfn.IFNA(INDEX('I.KI 2016-17'!V$8:V$391,MATCH($B34,'I.KI 2016-17'!$B$8:$B$391,0)),"")</f>
        <v>0</v>
      </c>
      <c r="Q34" s="156">
        <f>_xlfn.IFNA(INDEX('I.KI 2016-17'!W$8:W$391,MATCH($B34,'I.KI 2016-17'!$B$8:$B$391,0)),"")</f>
        <v>90.346589833381998</v>
      </c>
      <c r="R34" s="193">
        <f>_xlfn.IFNA(INDEX('I.KI 2016-17'!X$8:X$391,MATCH($B34,'I.KI 2016-17'!$B$8:$B$391,0)),"")</f>
        <v>14.038394740992</v>
      </c>
      <c r="S34" s="193">
        <f>_xlfn.IFNA(INDEX('I.KI 2016-17'!Y$8:Y$391,MATCH($B34,'I.KI 2016-17'!$B$8:$B$391,0)),"")</f>
        <v>0</v>
      </c>
      <c r="T34" s="193">
        <f>_xlfn.IFNA(INDEX('I.KI 2016-17'!Z$8:Z$391,MATCH($B34,'I.KI 2016-17'!$B$8:$B$391,0)),"")</f>
        <v>0</v>
      </c>
      <c r="U34" s="157">
        <f>_xlfn.IFNA(INDEX('I.KI 2016-17'!AA$8:AA$391,MATCH($B34,'I.KI 2016-17'!$B$8:$B$391,0)),"")</f>
        <v>0</v>
      </c>
      <c r="V34" s="149"/>
      <c r="W34" s="154">
        <f>_xlfn.IFNA(INDEX('I.KI 2016-17'!$H$8:$H$391,MATCH(B34,'I.KI 2016-17'!$B$8:$B$391,0)),"")</f>
        <v>42.007616376061002</v>
      </c>
      <c r="X34" s="153">
        <f>_xlfn.IFNA(INDEX('I.KI 2016-17'!$I$8:$I$391,MATCH(B34,'I.KI 2016-17'!$B$8:$B$391,0)),"")</f>
        <v>62.377368198313</v>
      </c>
      <c r="Y34" s="155">
        <f>_xlfn.IFNA(INDEX('I.KI 2016-17'!$G$8:$G$391,MATCH(B34,'I.KI 2016-17'!$B$8:$B$391,0)),"")</f>
        <v>104.384984574374</v>
      </c>
      <c r="Z34" s="149"/>
      <c r="AA34" s="156">
        <f>_xlfn.IFNA(IF($B34=$B$382,0,_xlfn.IFNA(INDEX('I.Supplementary 2017-18'!N$8:N$35,MATCH($B34,'I.Supplementary 2017-18'!$B$8:$B$35,0)),INDEX('I.KI 2017-18'!N$9:N$393,MATCH($B34,'I.KI 2017-18'!$B$9:$B$393,0)))),"")</f>
        <v>27.985144029336794</v>
      </c>
      <c r="AB34" s="193">
        <f>_xlfn.IFNA(IF($B34=$B$382,0,_xlfn.IFNA(INDEX('I.Supplementary 2017-18'!O$8:O$35,MATCH($B34,'I.Supplementary 2017-18'!$B$8:$B$35,0)),INDEX('I.KI 2017-18'!O$9:O$393,MATCH($B34,'I.KI 2017-18'!$B$9:$B$393,0)))),"")</f>
        <v>2.8272495119617229</v>
      </c>
      <c r="AC34" s="193">
        <f>_xlfn.IFNA(IF($B34=$B$382,0,_xlfn.IFNA(INDEX('I.Supplementary 2017-18'!P$8:P$35,MATCH($B34,'I.Supplementary 2017-18'!$B$8:$B$35,0)),INDEX('I.KI 2017-18'!P$9:P$393,MATCH($B34,'I.KI 2017-18'!$B$9:$B$393,0)))),"")</f>
        <v>0</v>
      </c>
      <c r="AD34" s="193">
        <f>_xlfn.IFNA(IF($B34=$B$382,0,_xlfn.IFNA(INDEX('I.Supplementary 2017-18'!Q$8:Q$35,MATCH($B34,'I.Supplementary 2017-18'!$B$8:$B$35,0)),INDEX('I.KI 2017-18'!Q$9:Q$393,MATCH($B34,'I.KI 2017-18'!$B$9:$B$393,0)))),"")</f>
        <v>0</v>
      </c>
      <c r="AE34" s="157">
        <f>_xlfn.IFNA(IF($B34=$B$382,0,_xlfn.IFNA(INDEX('I.Supplementary 2017-18'!R$8:R$35,MATCH($B34,'I.Supplementary 2017-18'!$B$8:$B$35,0)),INDEX('I.KI 2017-18'!R$9:R$393,MATCH($B34,'I.KI 2017-18'!$B$9:$B$393,0)))),"")</f>
        <v>0</v>
      </c>
      <c r="AF34" s="156">
        <f>_xlfn.IFNA(IF($B34=$B$382,0,_xlfn.IFNA(INDEX('I.Supplementary 2017-18'!S$8:S$35,MATCH($B34,'I.Supplementary 2017-18'!$B$8:$B$35,0)),INDEX('I.KI 2017-18'!S$9:S$393,MATCH($B34,'I.KI 2017-18'!$B$9:$B$393,0)))),"")</f>
        <v>54.133648657877693</v>
      </c>
      <c r="AG34" s="193">
        <f>_xlfn.IFNA(IF($B34=$B$382,0,_xlfn.IFNA(INDEX('I.Supplementary 2017-18'!T$8:T$35,MATCH($B34,'I.Supplementary 2017-18'!$B$8:$B$35,0)),INDEX('I.KI 2017-18'!T$9:T$393,MATCH($B34,'I.KI 2017-18'!$B$9:$B$393,0)))),"")</f>
        <v>9.5172174273808299</v>
      </c>
      <c r="AH34" s="193">
        <f>_xlfn.IFNA(IF($B34=$B$382,0,_xlfn.IFNA(INDEX('I.Supplementary 2017-18'!U$8:U$35,MATCH($B34,'I.Supplementary 2017-18'!$B$8:$B$35,0)),INDEX('I.KI 2017-18'!U$9:U$393,MATCH($B34,'I.KI 2017-18'!$B$9:$B$393,0)))),"")</f>
        <v>0</v>
      </c>
      <c r="AI34" s="193">
        <f>_xlfn.IFNA(IF($B34=$B$382,0,_xlfn.IFNA(INDEX('I.Supplementary 2017-18'!V$8:V$35,MATCH($B34,'I.Supplementary 2017-18'!$B$8:$B$35,0)),INDEX('I.KI 2017-18'!V$9:V$393,MATCH($B34,'I.KI 2017-18'!$B$9:$B$393,0)))),"")</f>
        <v>0</v>
      </c>
      <c r="AJ34" s="157">
        <f>_xlfn.IFNA(IF($B34=$B$382,0,_xlfn.IFNA(INDEX('I.Supplementary 2017-18'!W$8:W$35,MATCH($B34,'I.Supplementary 2017-18'!$B$8:$B$35,0)),INDEX('I.KI 2017-18'!W$9:W$393,MATCH($B34,'I.KI 2017-18'!$B$9:$B$393,0)))),"")</f>
        <v>0</v>
      </c>
      <c r="AK34" s="156">
        <f>_xlfn.IFNA(IF($B34=$B$382,0,_xlfn.IFNA(INDEX('I.Supplementary 2017-18'!X$8:X$35,MATCH($B34,'I.Supplementary 2017-18'!$B$8:$B$35,0)),INDEX('I.KI 2017-18'!X$9:X$393,MATCH($B34,'I.KI 2017-18'!$B$9:$B$393,0)))),"")</f>
        <v>82.118792687214494</v>
      </c>
      <c r="AL34" s="193">
        <f>_xlfn.IFNA(IF($B34=$B$382,0,_xlfn.IFNA(INDEX('I.Supplementary 2017-18'!Y$8:Y$35,MATCH($B34,'I.Supplementary 2017-18'!$B$8:$B$35,0)),INDEX('I.KI 2017-18'!Y$9:Y$393,MATCH($B34,'I.KI 2017-18'!$B$9:$B$393,0)))),"")</f>
        <v>12.344466939342553</v>
      </c>
      <c r="AM34" s="193">
        <f>_xlfn.IFNA(IF($B34=$B$382,0,_xlfn.IFNA(INDEX('I.Supplementary 2017-18'!Z$8:Z$35,MATCH($B34,'I.Supplementary 2017-18'!$B$8:$B$35,0)),INDEX('I.KI 2017-18'!Z$9:Z$393,MATCH($B34,'I.KI 2017-18'!$B$9:$B$393,0)))),"")</f>
        <v>0</v>
      </c>
      <c r="AN34" s="193">
        <f>_xlfn.IFNA(IF($B34=$B$382,0,_xlfn.IFNA(INDEX('I.Supplementary 2017-18'!AA$8:AA$35,MATCH($B34,'I.Supplementary 2017-18'!$B$8:$B$35,0)),INDEX('I.KI 2017-18'!AA$9:AA$393,MATCH($B34,'I.KI 2017-18'!$B$9:$B$393,0)))),"")</f>
        <v>0</v>
      </c>
      <c r="AO34" s="157">
        <f>_xlfn.IFNA(IF($B34=$B$382,0,_xlfn.IFNA(INDEX('I.Supplementary 2017-18'!AB$8:AB$35,MATCH($B34,'I.Supplementary 2017-18'!$B$8:$B$35,0)),INDEX('I.KI 2017-18'!AB$9:AB$393,MATCH($B34,'I.KI 2017-18'!$B$9:$B$393,0)))),"")</f>
        <v>0</v>
      </c>
      <c r="AP34" s="149"/>
      <c r="AQ34" s="156">
        <f>_xlfn.IFNA(IF($B34=$B$381,0,IF($B34=$B$382,0,_xlfn.IFNA(INDEX('I.Supplementary 2017-18'!I$8:I$35,MATCH($B34,'I.Supplementary 2017-18'!$B$8:$B$35,0)),INDEX('I.KI 2017-18'!I$9:I$393,MATCH($B34,'I.KI 2017-18'!$B$9:$B$393,0))))),"")</f>
        <v>30.812393541298515</v>
      </c>
      <c r="AR34" s="149">
        <f>_xlfn.IFNA(IF($B34=$B$381,0,IF($B34=$B$382,0,_xlfn.IFNA(INDEX('I.Supplementary 2017-18'!J$8:J$35,MATCH($B34,'I.Supplementary 2017-18'!$B$8:$B$35,0)),INDEX('I.KI 2017-18'!J$9:J$393,MATCH($B34,'I.KI 2017-18'!$B$9:$B$393,0))))),"")</f>
        <v>63.650866085258521</v>
      </c>
      <c r="AS34" s="157">
        <f>_xlfn.IFNA(IF($B34=$B$381,0,IF($B34=$B$382,0,_xlfn.IFNA(INDEX('I.Supplementary 2017-18'!H$8:H$35,MATCH($B34,'I.Supplementary 2017-18'!$B$8:$B$35,0)),INDEX('I.KI 2017-18'!H$9:H$393,MATCH($B34,'I.KI 2017-18'!$B$9:$B$393,0))))),"")</f>
        <v>94.463259626557033</v>
      </c>
      <c r="AT34" s="149"/>
      <c r="AU34" s="156">
        <f>_xlfn.IFNA(_xlfn.IFNA(INDEX('I.Supplementary 2018-19'!P$8:P$157,MATCH($B34,'I.Supplementary 2018-19'!$B$8:$B$157,0)),INDEX('I.KI 2018-19'!P$9:P$393,MATCH($B34,'I.KI 2018-19'!$B$9:$B$393,0))),"")</f>
        <v>21.682842753105415</v>
      </c>
      <c r="AV34" s="193">
        <f>_xlfn.IFNA(_xlfn.IFNA(INDEX('I.Supplementary 2018-19'!Q$8:Q$157,MATCH($B34,'I.Supplementary 2018-19'!$B$8:$B$157,0)),INDEX('I.KI 2018-19'!Q$9:Q$393,MATCH($B34,'I.KI 2018-19'!$B$9:$B$393,0))),"")</f>
        <v>1.6344810287738964</v>
      </c>
      <c r="AW34" s="193">
        <f>_xlfn.IFNA(_xlfn.IFNA(INDEX('I.Supplementary 2018-19'!R$8:R$157,MATCH($B34,'I.Supplementary 2018-19'!$B$8:$B$157,0)),INDEX('I.KI 2018-19'!R$9:R$393,MATCH($B34,'I.KI 2018-19'!$B$9:$B$393,0))),"")</f>
        <v>0</v>
      </c>
      <c r="AX34" s="193">
        <f>_xlfn.IFNA(_xlfn.IFNA(INDEX('I.Supplementary 2018-19'!S$8:S$157,MATCH($B34,'I.Supplementary 2018-19'!$B$8:$B$157,0)),INDEX('I.KI 2018-19'!S$9:S$393,MATCH($B34,'I.KI 2018-19'!$B$9:$B$393,0))),"")</f>
        <v>0</v>
      </c>
      <c r="AY34" s="157">
        <f>_xlfn.IFNA(_xlfn.IFNA(INDEX('I.Supplementary 2018-19'!T$8:T$157,MATCH($B34,'I.Supplementary 2018-19'!$B$8:$B$157,0)),INDEX('I.KI 2018-19'!T$9:T$393,MATCH($B34,'I.KI 2018-19'!$B$9:$B$393,0))),"")</f>
        <v>0</v>
      </c>
      <c r="AZ34" s="156">
        <f>_xlfn.IFNA(_xlfn.IFNA(INDEX('I.Supplementary 2018-19'!U$8:U$157,MATCH($B34,'I.Supplementary 2018-19'!$B$8:$B$157,0)),INDEX('I.KI 2018-19'!U$9:U$393,MATCH($B34,'I.KI 2018-19'!$B$9:$B$393,0))),"")</f>
        <v>55.759981450174443</v>
      </c>
      <c r="BA34" s="193">
        <f>_xlfn.IFNA(_xlfn.IFNA(INDEX('I.Supplementary 2018-19'!V$8:V$157,MATCH($B34,'I.Supplementary 2018-19'!$B$8:$B$157,0)),INDEX('I.KI 2018-19'!V$9:V$393,MATCH($B34,'I.KI 2018-19'!$B$9:$B$393,0))),"")</f>
        <v>9.8031424144695229</v>
      </c>
      <c r="BB34" s="193">
        <f>_xlfn.IFNA(_xlfn.IFNA(INDEX('I.Supplementary 2018-19'!W$8:W$157,MATCH($B34,'I.Supplementary 2018-19'!$B$8:$B$157,0)),INDEX('I.KI 2018-19'!W$9:W$393,MATCH($B34,'I.KI 2018-19'!$B$9:$B$393,0))),"")</f>
        <v>0</v>
      </c>
      <c r="BC34" s="193">
        <f>_xlfn.IFNA(_xlfn.IFNA(INDEX('I.Supplementary 2018-19'!X$8:X$157,MATCH($B34,'I.Supplementary 2018-19'!$B$8:$B$157,0)),INDEX('I.KI 2018-19'!X$9:X$393,MATCH($B34,'I.KI 2018-19'!$B$9:$B$393,0))),"")</f>
        <v>0</v>
      </c>
      <c r="BD34" s="157">
        <f>_xlfn.IFNA(_xlfn.IFNA(INDEX('I.Supplementary 2018-19'!Y$8:Y$157,MATCH($B34,'I.Supplementary 2018-19'!$B$8:$B$157,0)),INDEX('I.KI 2018-19'!Y$9:Y$393,MATCH($B34,'I.KI 2018-19'!$B$9:$B$393,0))),"")</f>
        <v>0</v>
      </c>
      <c r="BE34" s="156">
        <f>_xlfn.IFNA(_xlfn.IFNA(INDEX('I.Supplementary 2018-19'!Z$8:Z$157,MATCH($B34,'I.Supplementary 2018-19'!$B$8:$B$157,0)),INDEX('I.KI 2018-19'!Z$9:Z$393,MATCH($B34,'I.KI 2018-19'!$B$9:$B$393,0))),"")</f>
        <v>77.442824203279855</v>
      </c>
      <c r="BF34" s="193">
        <f>_xlfn.IFNA(_xlfn.IFNA(INDEX('I.Supplementary 2018-19'!AA$8:AA$157,MATCH($B34,'I.Supplementary 2018-19'!$B$8:$B$157,0)),INDEX('I.KI 2018-19'!AA$9:AA$393,MATCH($B34,'I.KI 2018-19'!$B$9:$B$393,0))),"")</f>
        <v>11.437623443243419</v>
      </c>
      <c r="BG34" s="193">
        <f>_xlfn.IFNA(_xlfn.IFNA(INDEX('I.Supplementary 2018-19'!AB$8:AB$157,MATCH($B34,'I.Supplementary 2018-19'!$B$8:$B$157,0)),INDEX('I.KI 2018-19'!AB$9:AB$393,MATCH($B34,'I.KI 2018-19'!$B$9:$B$393,0))),"")</f>
        <v>0</v>
      </c>
      <c r="BH34" s="193">
        <f>_xlfn.IFNA(_xlfn.IFNA(INDEX('I.Supplementary 2018-19'!AC$8:AC$157,MATCH($B34,'I.Supplementary 2018-19'!$B$8:$B$157,0)),INDEX('I.KI 2018-19'!AC$9:AC$393,MATCH($B34,'I.KI 2018-19'!$B$9:$B$393,0))),"")</f>
        <v>0</v>
      </c>
      <c r="BI34" s="157">
        <f>_xlfn.IFNA(_xlfn.IFNA(INDEX('I.Supplementary 2018-19'!AD$8:AD$157,MATCH($B34,'I.Supplementary 2018-19'!$B$8:$B$157,0)),INDEX('I.KI 2018-19'!AD$9:AD$393,MATCH($B34,'I.KI 2018-19'!$B$9:$B$393,0))),"")</f>
        <v>0</v>
      </c>
      <c r="BJ34" s="149"/>
      <c r="BK34" s="156">
        <f>_xlfn.IFNA(IF($B34=$B$381,0,IF($B34=$B$382,0,_xlfn.IFNA(INDEX('I.Supplementary 2018-19'!I$8:I$157,MATCH($B34,'I.Supplementary 2018-19'!$B$8:$B$157,0)),INDEX('I.KI 2018-19'!I$9:I$393,MATCH($B34,'I.KI 2018-19'!$B$9:$B$393,0))))),"")</f>
        <v>23.317323781879313</v>
      </c>
      <c r="BL34" s="149">
        <f>_xlfn.IFNA(IF($B34=$B$381,0,IF($B34=$B$382,0,_xlfn.IFNA(INDEX('I.Supplementary 2018-19'!J$8:J$157,MATCH($B34,'I.Supplementary 2018-19'!$B$8:$B$157,0)),INDEX('I.KI 2018-19'!J$9:J$393,MATCH($B34,'I.KI 2018-19'!$B$9:$B$393,0))))),"")</f>
        <v>65.56312386464397</v>
      </c>
      <c r="BM34" s="157">
        <f>_xlfn.IFNA(IF($B34=$B$381,0,IF($B34=$B$382,0,_xlfn.IFNA(INDEX('I.Supplementary 2018-19'!H$8:H$157,MATCH($B34,'I.Supplementary 2018-19'!$B$8:$B$157,0)),INDEX('I.KI 2018-19'!H$9:H$393,MATCH($B34,'I.KI 2018-19'!$B$9:$B$393,0))))),"")</f>
        <v>88.88044764652328</v>
      </c>
    </row>
    <row r="35" spans="2:65">
      <c r="B35" s="121" t="str">
        <f>'Calculations for 2021-22'!B35</f>
        <v>E2531</v>
      </c>
      <c r="C35" s="160" t="str">
        <f>'Calculations for 2021-22'!D35</f>
        <v>E2531</v>
      </c>
      <c r="D35" t="str">
        <f>'Calculations for 2021-22'!E35</f>
        <v>SD</v>
      </c>
      <c r="E35">
        <f>'Calculations for 2021-22'!F35</f>
        <v>0</v>
      </c>
      <c r="F35" s="120" t="str">
        <f>'Calculations for 2021-22'!H35</f>
        <v>Boston</v>
      </c>
      <c r="G35" s="156">
        <f>_xlfn.IFNA(INDEX('I.KI 2016-17'!M$8:M$391,MATCH($B35,'I.KI 2016-17'!$B$8:$B$391,0)),"")</f>
        <v>0</v>
      </c>
      <c r="H35" s="149">
        <f>_xlfn.IFNA(INDEX('I.KI 2016-17'!N$8:N$391,MATCH($B35,'I.KI 2016-17'!$B$8:$B$391,0)),"")</f>
        <v>1.43058875756</v>
      </c>
      <c r="I35" s="149">
        <f>_xlfn.IFNA(INDEX('I.KI 2016-17'!O$8:O$391,MATCH($B35,'I.KI 2016-17'!$B$8:$B$391,0)),"")</f>
        <v>0</v>
      </c>
      <c r="J35" s="149">
        <f>_xlfn.IFNA(INDEX('I.KI 2016-17'!P$8:P$391,MATCH($B35,'I.KI 2016-17'!$B$8:$B$391,0)),"")</f>
        <v>0</v>
      </c>
      <c r="K35" s="157">
        <f>_xlfn.IFNA(INDEX('I.KI 2016-17'!Q$8:Q$391,MATCH($B35,'I.KI 2016-17'!$B$8:$B$391,0)),"")</f>
        <v>0</v>
      </c>
      <c r="L35" s="156">
        <f>_xlfn.IFNA(INDEX('I.KI 2016-17'!R$8:R$391,MATCH($B35,'I.KI 2016-17'!$B$8:$B$391,0)),"")</f>
        <v>0</v>
      </c>
      <c r="M35" s="193">
        <f>_xlfn.IFNA(INDEX('I.KI 2016-17'!S$8:S$391,MATCH($B35,'I.KI 2016-17'!$B$8:$B$391,0)),"")</f>
        <v>2.4737203380269999</v>
      </c>
      <c r="N35" s="193">
        <f>_xlfn.IFNA(INDEX('I.KI 2016-17'!T$8:T$391,MATCH($B35,'I.KI 2016-17'!$B$8:$B$391,0)),"")</f>
        <v>0</v>
      </c>
      <c r="O35" s="193">
        <f>_xlfn.IFNA(INDEX('I.KI 2016-17'!U$8:U$391,MATCH($B35,'I.KI 2016-17'!$B$8:$B$391,0)),"")</f>
        <v>0</v>
      </c>
      <c r="P35" s="157">
        <f>_xlfn.IFNA(INDEX('I.KI 2016-17'!V$8:V$391,MATCH($B35,'I.KI 2016-17'!$B$8:$B$391,0)),"")</f>
        <v>0</v>
      </c>
      <c r="Q35" s="156">
        <f>_xlfn.IFNA(INDEX('I.KI 2016-17'!W$8:W$391,MATCH($B35,'I.KI 2016-17'!$B$8:$B$391,0)),"")</f>
        <v>0</v>
      </c>
      <c r="R35" s="193">
        <f>_xlfn.IFNA(INDEX('I.KI 2016-17'!X$8:X$391,MATCH($B35,'I.KI 2016-17'!$B$8:$B$391,0)),"")</f>
        <v>3.9043090955870001</v>
      </c>
      <c r="S35" s="193">
        <f>_xlfn.IFNA(INDEX('I.KI 2016-17'!Y$8:Y$391,MATCH($B35,'I.KI 2016-17'!$B$8:$B$391,0)),"")</f>
        <v>0</v>
      </c>
      <c r="T35" s="193">
        <f>_xlfn.IFNA(INDEX('I.KI 2016-17'!Z$8:Z$391,MATCH($B35,'I.KI 2016-17'!$B$8:$B$391,0)),"")</f>
        <v>0</v>
      </c>
      <c r="U35" s="157">
        <f>_xlfn.IFNA(INDEX('I.KI 2016-17'!AA$8:AA$391,MATCH($B35,'I.KI 2016-17'!$B$8:$B$391,0)),"")</f>
        <v>0</v>
      </c>
      <c r="V35" s="149"/>
      <c r="W35" s="154">
        <f>_xlfn.IFNA(INDEX('I.KI 2016-17'!$H$8:$H$391,MATCH(B35,'I.KI 2016-17'!$B$8:$B$391,0)),"")</f>
        <v>1.43058875756</v>
      </c>
      <c r="X35" s="153">
        <f>_xlfn.IFNA(INDEX('I.KI 2016-17'!$I$8:$I$391,MATCH(B35,'I.KI 2016-17'!$B$8:$B$391,0)),"")</f>
        <v>2.4737203380269999</v>
      </c>
      <c r="Y35" s="155">
        <f>_xlfn.IFNA(INDEX('I.KI 2016-17'!$G$8:$G$391,MATCH(B35,'I.KI 2016-17'!$B$8:$B$391,0)),"")</f>
        <v>3.9043090955870001</v>
      </c>
      <c r="Z35" s="149"/>
      <c r="AA35" s="156">
        <f>_xlfn.IFNA(IF($B35=$B$382,0,_xlfn.IFNA(INDEX('I.Supplementary 2017-18'!N$8:N$35,MATCH($B35,'I.Supplementary 2017-18'!$B$8:$B$35,0)),INDEX('I.KI 2017-18'!N$9:N$393,MATCH($B35,'I.KI 2017-18'!$B$9:$B$393,0)))),"")</f>
        <v>0</v>
      </c>
      <c r="AB35" s="193">
        <f>_xlfn.IFNA(IF($B35=$B$382,0,_xlfn.IFNA(INDEX('I.Supplementary 2017-18'!O$8:O$35,MATCH($B35,'I.Supplementary 2017-18'!$B$8:$B$35,0)),INDEX('I.KI 2017-18'!O$9:O$393,MATCH($B35,'I.KI 2017-18'!$B$9:$B$393,0)))),"")</f>
        <v>0.96891084367763392</v>
      </c>
      <c r="AC35" s="193">
        <f>_xlfn.IFNA(IF($B35=$B$382,0,_xlfn.IFNA(INDEX('I.Supplementary 2017-18'!P$8:P$35,MATCH($B35,'I.Supplementary 2017-18'!$B$8:$B$35,0)),INDEX('I.KI 2017-18'!P$9:P$393,MATCH($B35,'I.KI 2017-18'!$B$9:$B$393,0)))),"")</f>
        <v>0</v>
      </c>
      <c r="AD35" s="193">
        <f>_xlfn.IFNA(IF($B35=$B$382,0,_xlfn.IFNA(INDEX('I.Supplementary 2017-18'!Q$8:Q$35,MATCH($B35,'I.Supplementary 2017-18'!$B$8:$B$35,0)),INDEX('I.KI 2017-18'!Q$9:Q$393,MATCH($B35,'I.KI 2017-18'!$B$9:$B$393,0)))),"")</f>
        <v>0</v>
      </c>
      <c r="AE35" s="157">
        <f>_xlfn.IFNA(IF($B35=$B$382,0,_xlfn.IFNA(INDEX('I.Supplementary 2017-18'!R$8:R$35,MATCH($B35,'I.Supplementary 2017-18'!$B$8:$B$35,0)),INDEX('I.KI 2017-18'!R$9:R$393,MATCH($B35,'I.KI 2017-18'!$B$9:$B$393,0)))),"")</f>
        <v>0</v>
      </c>
      <c r="AF35" s="156">
        <f>_xlfn.IFNA(IF($B35=$B$382,0,_xlfn.IFNA(INDEX('I.Supplementary 2017-18'!S$8:S$35,MATCH($B35,'I.Supplementary 2017-18'!$B$8:$B$35,0)),INDEX('I.KI 2017-18'!S$9:S$393,MATCH($B35,'I.KI 2017-18'!$B$9:$B$393,0)))),"")</f>
        <v>0</v>
      </c>
      <c r="AG35" s="193">
        <f>_xlfn.IFNA(IF($B35=$B$382,0,_xlfn.IFNA(INDEX('I.Supplementary 2017-18'!T$8:T$35,MATCH($B35,'I.Supplementary 2017-18'!$B$8:$B$35,0)),INDEX('I.KI 2017-18'!T$9:T$393,MATCH($B35,'I.KI 2017-18'!$B$9:$B$393,0)))),"")</f>
        <v>2.5242238734335603</v>
      </c>
      <c r="AH35" s="193">
        <f>_xlfn.IFNA(IF($B35=$B$382,0,_xlfn.IFNA(INDEX('I.Supplementary 2017-18'!U$8:U$35,MATCH($B35,'I.Supplementary 2017-18'!$B$8:$B$35,0)),INDEX('I.KI 2017-18'!U$9:U$393,MATCH($B35,'I.KI 2017-18'!$B$9:$B$393,0)))),"")</f>
        <v>0</v>
      </c>
      <c r="AI35" s="193">
        <f>_xlfn.IFNA(IF($B35=$B$382,0,_xlfn.IFNA(INDEX('I.Supplementary 2017-18'!V$8:V$35,MATCH($B35,'I.Supplementary 2017-18'!$B$8:$B$35,0)),INDEX('I.KI 2017-18'!V$9:V$393,MATCH($B35,'I.KI 2017-18'!$B$9:$B$393,0)))),"")</f>
        <v>0</v>
      </c>
      <c r="AJ35" s="157">
        <f>_xlfn.IFNA(IF($B35=$B$382,0,_xlfn.IFNA(INDEX('I.Supplementary 2017-18'!W$8:W$35,MATCH($B35,'I.Supplementary 2017-18'!$B$8:$B$35,0)),INDEX('I.KI 2017-18'!W$9:W$393,MATCH($B35,'I.KI 2017-18'!$B$9:$B$393,0)))),"")</f>
        <v>0</v>
      </c>
      <c r="AK35" s="156">
        <f>_xlfn.IFNA(IF($B35=$B$382,0,_xlfn.IFNA(INDEX('I.Supplementary 2017-18'!X$8:X$35,MATCH($B35,'I.Supplementary 2017-18'!$B$8:$B$35,0)),INDEX('I.KI 2017-18'!X$9:X$393,MATCH($B35,'I.KI 2017-18'!$B$9:$B$393,0)))),"")</f>
        <v>0</v>
      </c>
      <c r="AL35" s="193">
        <f>_xlfn.IFNA(IF($B35=$B$382,0,_xlfn.IFNA(INDEX('I.Supplementary 2017-18'!Y$8:Y$35,MATCH($B35,'I.Supplementary 2017-18'!$B$8:$B$35,0)),INDEX('I.KI 2017-18'!Y$9:Y$393,MATCH($B35,'I.KI 2017-18'!$B$9:$B$393,0)))),"")</f>
        <v>3.4931347171111939</v>
      </c>
      <c r="AM35" s="193">
        <f>_xlfn.IFNA(IF($B35=$B$382,0,_xlfn.IFNA(INDEX('I.Supplementary 2017-18'!Z$8:Z$35,MATCH($B35,'I.Supplementary 2017-18'!$B$8:$B$35,0)),INDEX('I.KI 2017-18'!Z$9:Z$393,MATCH($B35,'I.KI 2017-18'!$B$9:$B$393,0)))),"")</f>
        <v>0</v>
      </c>
      <c r="AN35" s="193">
        <f>_xlfn.IFNA(IF($B35=$B$382,0,_xlfn.IFNA(INDEX('I.Supplementary 2017-18'!AA$8:AA$35,MATCH($B35,'I.Supplementary 2017-18'!$B$8:$B$35,0)),INDEX('I.KI 2017-18'!AA$9:AA$393,MATCH($B35,'I.KI 2017-18'!$B$9:$B$393,0)))),"")</f>
        <v>0</v>
      </c>
      <c r="AO35" s="157">
        <f>_xlfn.IFNA(IF($B35=$B$382,0,_xlfn.IFNA(INDEX('I.Supplementary 2017-18'!AB$8:AB$35,MATCH($B35,'I.Supplementary 2017-18'!$B$8:$B$35,0)),INDEX('I.KI 2017-18'!AB$9:AB$393,MATCH($B35,'I.KI 2017-18'!$B$9:$B$393,0)))),"")</f>
        <v>0</v>
      </c>
      <c r="AP35" s="149"/>
      <c r="AQ35" s="156">
        <f>_xlfn.IFNA(IF($B35=$B$381,0,IF($B35=$B$382,0,_xlfn.IFNA(INDEX('I.Supplementary 2017-18'!I$8:I$35,MATCH($B35,'I.Supplementary 2017-18'!$B$8:$B$35,0)),INDEX('I.KI 2017-18'!I$9:I$393,MATCH($B35,'I.KI 2017-18'!$B$9:$B$393,0))))),"")</f>
        <v>0.96891084367763392</v>
      </c>
      <c r="AR35" s="149">
        <f>_xlfn.IFNA(IF($B35=$B$381,0,IF($B35=$B$382,0,_xlfn.IFNA(INDEX('I.Supplementary 2017-18'!J$8:J$35,MATCH($B35,'I.Supplementary 2017-18'!$B$8:$B$35,0)),INDEX('I.KI 2017-18'!J$9:J$393,MATCH($B35,'I.KI 2017-18'!$B$9:$B$393,0))))),"")</f>
        <v>2.5242238734335603</v>
      </c>
      <c r="AS35" s="157">
        <f>_xlfn.IFNA(IF($B35=$B$381,0,IF($B35=$B$382,0,_xlfn.IFNA(INDEX('I.Supplementary 2017-18'!H$8:H$35,MATCH($B35,'I.Supplementary 2017-18'!$B$8:$B$35,0)),INDEX('I.KI 2017-18'!H$9:H$393,MATCH($B35,'I.KI 2017-18'!$B$9:$B$393,0))))),"")</f>
        <v>3.4931347171111939</v>
      </c>
      <c r="AT35" s="149"/>
      <c r="AU35" s="156">
        <f>_xlfn.IFNA(_xlfn.IFNA(INDEX('I.Supplementary 2018-19'!P$8:P$157,MATCH($B35,'I.Supplementary 2018-19'!$B$8:$B$157,0)),INDEX('I.KI 2018-19'!P$9:P$393,MATCH($B35,'I.KI 2018-19'!$B$9:$B$393,0))),"")</f>
        <v>0</v>
      </c>
      <c r="AV35" s="193">
        <f>_xlfn.IFNA(_xlfn.IFNA(INDEX('I.Supplementary 2018-19'!Q$8:Q$157,MATCH($B35,'I.Supplementary 2018-19'!$B$8:$B$157,0)),INDEX('I.KI 2018-19'!Q$9:Q$393,MATCH($B35,'I.KI 2018-19'!$B$9:$B$393,0))),"")</f>
        <v>0.67299033581866041</v>
      </c>
      <c r="AW35" s="193">
        <f>_xlfn.IFNA(_xlfn.IFNA(INDEX('I.Supplementary 2018-19'!R$8:R$157,MATCH($B35,'I.Supplementary 2018-19'!$B$8:$B$157,0)),INDEX('I.KI 2018-19'!R$9:R$393,MATCH($B35,'I.KI 2018-19'!$B$9:$B$393,0))),"")</f>
        <v>0</v>
      </c>
      <c r="AX35" s="193">
        <f>_xlfn.IFNA(_xlfn.IFNA(INDEX('I.Supplementary 2018-19'!S$8:S$157,MATCH($B35,'I.Supplementary 2018-19'!$B$8:$B$157,0)),INDEX('I.KI 2018-19'!S$9:S$393,MATCH($B35,'I.KI 2018-19'!$B$9:$B$393,0))),"")</f>
        <v>0</v>
      </c>
      <c r="AY35" s="157">
        <f>_xlfn.IFNA(_xlfn.IFNA(INDEX('I.Supplementary 2018-19'!T$8:T$157,MATCH($B35,'I.Supplementary 2018-19'!$B$8:$B$157,0)),INDEX('I.KI 2018-19'!T$9:T$393,MATCH($B35,'I.KI 2018-19'!$B$9:$B$393,0))),"")</f>
        <v>0</v>
      </c>
      <c r="AZ35" s="156">
        <f>_xlfn.IFNA(_xlfn.IFNA(INDEX('I.Supplementary 2018-19'!U$8:U$157,MATCH($B35,'I.Supplementary 2018-19'!$B$8:$B$157,0)),INDEX('I.KI 2018-19'!U$9:U$393,MATCH($B35,'I.KI 2018-19'!$B$9:$B$393,0))),"")</f>
        <v>0</v>
      </c>
      <c r="BA35" s="193">
        <f>_xlfn.IFNA(_xlfn.IFNA(INDEX('I.Supplementary 2018-19'!V$8:V$157,MATCH($B35,'I.Supplementary 2018-19'!$B$8:$B$157,0)),INDEX('I.KI 2018-19'!V$9:V$393,MATCH($B35,'I.KI 2018-19'!$B$9:$B$393,0))),"")</f>
        <v>2.6000589254251261</v>
      </c>
      <c r="BB35" s="193">
        <f>_xlfn.IFNA(_xlfn.IFNA(INDEX('I.Supplementary 2018-19'!W$8:W$157,MATCH($B35,'I.Supplementary 2018-19'!$B$8:$B$157,0)),INDEX('I.KI 2018-19'!W$9:W$393,MATCH($B35,'I.KI 2018-19'!$B$9:$B$393,0))),"")</f>
        <v>0</v>
      </c>
      <c r="BC35" s="193">
        <f>_xlfn.IFNA(_xlfn.IFNA(INDEX('I.Supplementary 2018-19'!X$8:X$157,MATCH($B35,'I.Supplementary 2018-19'!$B$8:$B$157,0)),INDEX('I.KI 2018-19'!X$9:X$393,MATCH($B35,'I.KI 2018-19'!$B$9:$B$393,0))),"")</f>
        <v>0</v>
      </c>
      <c r="BD35" s="157">
        <f>_xlfn.IFNA(_xlfn.IFNA(INDEX('I.Supplementary 2018-19'!Y$8:Y$157,MATCH($B35,'I.Supplementary 2018-19'!$B$8:$B$157,0)),INDEX('I.KI 2018-19'!Y$9:Y$393,MATCH($B35,'I.KI 2018-19'!$B$9:$B$393,0))),"")</f>
        <v>0</v>
      </c>
      <c r="BE35" s="156">
        <f>_xlfn.IFNA(_xlfn.IFNA(INDEX('I.Supplementary 2018-19'!Z$8:Z$157,MATCH($B35,'I.Supplementary 2018-19'!$B$8:$B$157,0)),INDEX('I.KI 2018-19'!Z$9:Z$393,MATCH($B35,'I.KI 2018-19'!$B$9:$B$393,0))),"")</f>
        <v>0</v>
      </c>
      <c r="BF35" s="193">
        <f>_xlfn.IFNA(_xlfn.IFNA(INDEX('I.Supplementary 2018-19'!AA$8:AA$157,MATCH($B35,'I.Supplementary 2018-19'!$B$8:$B$157,0)),INDEX('I.KI 2018-19'!AA$9:AA$393,MATCH($B35,'I.KI 2018-19'!$B$9:$B$393,0))),"")</f>
        <v>3.2730492612437865</v>
      </c>
      <c r="BG35" s="193">
        <f>_xlfn.IFNA(_xlfn.IFNA(INDEX('I.Supplementary 2018-19'!AB$8:AB$157,MATCH($B35,'I.Supplementary 2018-19'!$B$8:$B$157,0)),INDEX('I.KI 2018-19'!AB$9:AB$393,MATCH($B35,'I.KI 2018-19'!$B$9:$B$393,0))),"")</f>
        <v>0</v>
      </c>
      <c r="BH35" s="193">
        <f>_xlfn.IFNA(_xlfn.IFNA(INDEX('I.Supplementary 2018-19'!AC$8:AC$157,MATCH($B35,'I.Supplementary 2018-19'!$B$8:$B$157,0)),INDEX('I.KI 2018-19'!AC$9:AC$393,MATCH($B35,'I.KI 2018-19'!$B$9:$B$393,0))),"")</f>
        <v>0</v>
      </c>
      <c r="BI35" s="157">
        <f>_xlfn.IFNA(_xlfn.IFNA(INDEX('I.Supplementary 2018-19'!AD$8:AD$157,MATCH($B35,'I.Supplementary 2018-19'!$B$8:$B$157,0)),INDEX('I.KI 2018-19'!AD$9:AD$393,MATCH($B35,'I.KI 2018-19'!$B$9:$B$393,0))),"")</f>
        <v>0</v>
      </c>
      <c r="BJ35" s="149"/>
      <c r="BK35" s="156">
        <f>_xlfn.IFNA(IF($B35=$B$381,0,IF($B35=$B$382,0,_xlfn.IFNA(INDEX('I.Supplementary 2018-19'!I$8:I$157,MATCH($B35,'I.Supplementary 2018-19'!$B$8:$B$157,0)),INDEX('I.KI 2018-19'!I$9:I$393,MATCH($B35,'I.KI 2018-19'!$B$9:$B$393,0))))),"")</f>
        <v>0.67299033581866041</v>
      </c>
      <c r="BL35" s="149">
        <f>_xlfn.IFNA(IF($B35=$B$381,0,IF($B35=$B$382,0,_xlfn.IFNA(INDEX('I.Supplementary 2018-19'!J$8:J$157,MATCH($B35,'I.Supplementary 2018-19'!$B$8:$B$157,0)),INDEX('I.KI 2018-19'!J$9:J$393,MATCH($B35,'I.KI 2018-19'!$B$9:$B$393,0))))),"")</f>
        <v>2.6000589254251261</v>
      </c>
      <c r="BM35" s="157">
        <f>_xlfn.IFNA(IF($B35=$B$381,0,IF($B35=$B$382,0,_xlfn.IFNA(INDEX('I.Supplementary 2018-19'!H$8:H$157,MATCH($B35,'I.Supplementary 2018-19'!$B$8:$B$157,0)),INDEX('I.KI 2018-19'!H$9:H$393,MATCH($B35,'I.KI 2018-19'!$B$9:$B$393,0))))),"")</f>
        <v>3.2730492612437865</v>
      </c>
    </row>
    <row r="36" spans="2:65">
      <c r="B36" s="121" t="str">
        <f>'Calculations for 2021-22'!B36</f>
        <v>E1204</v>
      </c>
      <c r="C36" s="160" t="str">
        <f>'Calculations for 2021-22'!D36</f>
        <v>E1204</v>
      </c>
      <c r="D36" t="str">
        <f>'Calculations for 2021-22'!E36</f>
        <v>UNINFIR</v>
      </c>
      <c r="E36">
        <f>'Calculations for 2021-22'!F36</f>
        <v>0</v>
      </c>
      <c r="F36" s="120" t="str">
        <f>'Calculations for 2021-22'!H36</f>
        <v>Bournemouth, Christchurch and Poole</v>
      </c>
      <c r="G36" s="156" t="str">
        <f>_xlfn.IFNA(INDEX('I.KI 2016-17'!M$8:M$391,MATCH($B36,'I.KI 2016-17'!$B$8:$B$391,0)),"")</f>
        <v/>
      </c>
      <c r="H36" s="149" t="str">
        <f>_xlfn.IFNA(INDEX('I.KI 2016-17'!N$8:N$391,MATCH($B36,'I.KI 2016-17'!$B$8:$B$391,0)),"")</f>
        <v/>
      </c>
      <c r="I36" s="149" t="str">
        <f>_xlfn.IFNA(INDEX('I.KI 2016-17'!O$8:O$391,MATCH($B36,'I.KI 2016-17'!$B$8:$B$391,0)),"")</f>
        <v/>
      </c>
      <c r="J36" s="149" t="str">
        <f>_xlfn.IFNA(INDEX('I.KI 2016-17'!P$8:P$391,MATCH($B36,'I.KI 2016-17'!$B$8:$B$391,0)),"")</f>
        <v/>
      </c>
      <c r="K36" s="157" t="str">
        <f>_xlfn.IFNA(INDEX('I.KI 2016-17'!Q$8:Q$391,MATCH($B36,'I.KI 2016-17'!$B$8:$B$391,0)),"")</f>
        <v/>
      </c>
      <c r="L36" s="156" t="str">
        <f>_xlfn.IFNA(INDEX('I.KI 2016-17'!R$8:R$391,MATCH($B36,'I.KI 2016-17'!$B$8:$B$391,0)),"")</f>
        <v/>
      </c>
      <c r="M36" s="193" t="str">
        <f>_xlfn.IFNA(INDEX('I.KI 2016-17'!S$8:S$391,MATCH($B36,'I.KI 2016-17'!$B$8:$B$391,0)),"")</f>
        <v/>
      </c>
      <c r="N36" s="193" t="str">
        <f>_xlfn.IFNA(INDEX('I.KI 2016-17'!T$8:T$391,MATCH($B36,'I.KI 2016-17'!$B$8:$B$391,0)),"")</f>
        <v/>
      </c>
      <c r="O36" s="193" t="str">
        <f>_xlfn.IFNA(INDEX('I.KI 2016-17'!U$8:U$391,MATCH($B36,'I.KI 2016-17'!$B$8:$B$391,0)),"")</f>
        <v/>
      </c>
      <c r="P36" s="157" t="str">
        <f>_xlfn.IFNA(INDEX('I.KI 2016-17'!V$8:V$391,MATCH($B36,'I.KI 2016-17'!$B$8:$B$391,0)),"")</f>
        <v/>
      </c>
      <c r="Q36" s="156" t="str">
        <f>_xlfn.IFNA(INDEX('I.KI 2016-17'!W$8:W$391,MATCH($B36,'I.KI 2016-17'!$B$8:$B$391,0)),"")</f>
        <v/>
      </c>
      <c r="R36" s="193" t="str">
        <f>_xlfn.IFNA(INDEX('I.KI 2016-17'!X$8:X$391,MATCH($B36,'I.KI 2016-17'!$B$8:$B$391,0)),"")</f>
        <v/>
      </c>
      <c r="S36" s="193" t="str">
        <f>_xlfn.IFNA(INDEX('I.KI 2016-17'!Y$8:Y$391,MATCH($B36,'I.KI 2016-17'!$B$8:$B$391,0)),"")</f>
        <v/>
      </c>
      <c r="T36" s="193" t="str">
        <f>_xlfn.IFNA(INDEX('I.KI 2016-17'!Z$8:Z$391,MATCH($B36,'I.KI 2016-17'!$B$8:$B$391,0)),"")</f>
        <v/>
      </c>
      <c r="U36" s="157" t="str">
        <f>_xlfn.IFNA(INDEX('I.KI 2016-17'!AA$8:AA$391,MATCH($B36,'I.KI 2016-17'!$B$8:$B$391,0)),"")</f>
        <v/>
      </c>
      <c r="V36" s="149"/>
      <c r="W36" s="154" t="str">
        <f>_xlfn.IFNA(INDEX('I.KI 2016-17'!$H$8:$H$391,MATCH(B36,'I.KI 2016-17'!$B$8:$B$391,0)),"")</f>
        <v/>
      </c>
      <c r="X36" s="153" t="str">
        <f>_xlfn.IFNA(INDEX('I.KI 2016-17'!$I$8:$I$391,MATCH(B36,'I.KI 2016-17'!$B$8:$B$391,0)),"")</f>
        <v/>
      </c>
      <c r="Y36" s="155" t="str">
        <f>_xlfn.IFNA(INDEX('I.KI 2016-17'!$G$8:$G$391,MATCH(B36,'I.KI 2016-17'!$B$8:$B$391,0)),"")</f>
        <v/>
      </c>
      <c r="Z36" s="149"/>
      <c r="AA36" s="156" t="str">
        <f>_xlfn.IFNA(IF($B36=$B$382,0,_xlfn.IFNA(INDEX('I.Supplementary 2017-18'!N$8:N$35,MATCH($B36,'I.Supplementary 2017-18'!$B$8:$B$35,0)),INDEX('I.KI 2017-18'!N$9:N$393,MATCH($B36,'I.KI 2017-18'!$B$9:$B$393,0)))),"")</f>
        <v/>
      </c>
      <c r="AB36" s="193" t="str">
        <f>_xlfn.IFNA(IF($B36=$B$382,0,_xlfn.IFNA(INDEX('I.Supplementary 2017-18'!O$8:O$35,MATCH($B36,'I.Supplementary 2017-18'!$B$8:$B$35,0)),INDEX('I.KI 2017-18'!O$9:O$393,MATCH($B36,'I.KI 2017-18'!$B$9:$B$393,0)))),"")</f>
        <v/>
      </c>
      <c r="AC36" s="193" t="str">
        <f>_xlfn.IFNA(IF($B36=$B$382,0,_xlfn.IFNA(INDEX('I.Supplementary 2017-18'!P$8:P$35,MATCH($B36,'I.Supplementary 2017-18'!$B$8:$B$35,0)),INDEX('I.KI 2017-18'!P$9:P$393,MATCH($B36,'I.KI 2017-18'!$B$9:$B$393,0)))),"")</f>
        <v/>
      </c>
      <c r="AD36" s="193" t="str">
        <f>_xlfn.IFNA(IF($B36=$B$382,0,_xlfn.IFNA(INDEX('I.Supplementary 2017-18'!Q$8:Q$35,MATCH($B36,'I.Supplementary 2017-18'!$B$8:$B$35,0)),INDEX('I.KI 2017-18'!Q$9:Q$393,MATCH($B36,'I.KI 2017-18'!$B$9:$B$393,0)))),"")</f>
        <v/>
      </c>
      <c r="AE36" s="157" t="str">
        <f>_xlfn.IFNA(IF($B36=$B$382,0,_xlfn.IFNA(INDEX('I.Supplementary 2017-18'!R$8:R$35,MATCH($B36,'I.Supplementary 2017-18'!$B$8:$B$35,0)),INDEX('I.KI 2017-18'!R$9:R$393,MATCH($B36,'I.KI 2017-18'!$B$9:$B$393,0)))),"")</f>
        <v/>
      </c>
      <c r="AF36" s="156" t="str">
        <f>_xlfn.IFNA(IF($B36=$B$382,0,_xlfn.IFNA(INDEX('I.Supplementary 2017-18'!S$8:S$35,MATCH($B36,'I.Supplementary 2017-18'!$B$8:$B$35,0)),INDEX('I.KI 2017-18'!S$9:S$393,MATCH($B36,'I.KI 2017-18'!$B$9:$B$393,0)))),"")</f>
        <v/>
      </c>
      <c r="AG36" s="193" t="str">
        <f>_xlfn.IFNA(IF($B36=$B$382,0,_xlfn.IFNA(INDEX('I.Supplementary 2017-18'!T$8:T$35,MATCH($B36,'I.Supplementary 2017-18'!$B$8:$B$35,0)),INDEX('I.KI 2017-18'!T$9:T$393,MATCH($B36,'I.KI 2017-18'!$B$9:$B$393,0)))),"")</f>
        <v/>
      </c>
      <c r="AH36" s="193" t="str">
        <f>_xlfn.IFNA(IF($B36=$B$382,0,_xlfn.IFNA(INDEX('I.Supplementary 2017-18'!U$8:U$35,MATCH($B36,'I.Supplementary 2017-18'!$B$8:$B$35,0)),INDEX('I.KI 2017-18'!U$9:U$393,MATCH($B36,'I.KI 2017-18'!$B$9:$B$393,0)))),"")</f>
        <v/>
      </c>
      <c r="AI36" s="193" t="str">
        <f>_xlfn.IFNA(IF($B36=$B$382,0,_xlfn.IFNA(INDEX('I.Supplementary 2017-18'!V$8:V$35,MATCH($B36,'I.Supplementary 2017-18'!$B$8:$B$35,0)),INDEX('I.KI 2017-18'!V$9:V$393,MATCH($B36,'I.KI 2017-18'!$B$9:$B$393,0)))),"")</f>
        <v/>
      </c>
      <c r="AJ36" s="157" t="str">
        <f>_xlfn.IFNA(IF($B36=$B$382,0,_xlfn.IFNA(INDEX('I.Supplementary 2017-18'!W$8:W$35,MATCH($B36,'I.Supplementary 2017-18'!$B$8:$B$35,0)),INDEX('I.KI 2017-18'!W$9:W$393,MATCH($B36,'I.KI 2017-18'!$B$9:$B$393,0)))),"")</f>
        <v/>
      </c>
      <c r="AK36" s="156" t="str">
        <f>_xlfn.IFNA(IF($B36=$B$382,0,_xlfn.IFNA(INDEX('I.Supplementary 2017-18'!X$8:X$35,MATCH($B36,'I.Supplementary 2017-18'!$B$8:$B$35,0)),INDEX('I.KI 2017-18'!X$9:X$393,MATCH($B36,'I.KI 2017-18'!$B$9:$B$393,0)))),"")</f>
        <v/>
      </c>
      <c r="AL36" s="193" t="str">
        <f>_xlfn.IFNA(IF($B36=$B$382,0,_xlfn.IFNA(INDEX('I.Supplementary 2017-18'!Y$8:Y$35,MATCH($B36,'I.Supplementary 2017-18'!$B$8:$B$35,0)),INDEX('I.KI 2017-18'!Y$9:Y$393,MATCH($B36,'I.KI 2017-18'!$B$9:$B$393,0)))),"")</f>
        <v/>
      </c>
      <c r="AM36" s="193" t="str">
        <f>_xlfn.IFNA(IF($B36=$B$382,0,_xlfn.IFNA(INDEX('I.Supplementary 2017-18'!Z$8:Z$35,MATCH($B36,'I.Supplementary 2017-18'!$B$8:$B$35,0)),INDEX('I.KI 2017-18'!Z$9:Z$393,MATCH($B36,'I.KI 2017-18'!$B$9:$B$393,0)))),"")</f>
        <v/>
      </c>
      <c r="AN36" s="193" t="str">
        <f>_xlfn.IFNA(IF($B36=$B$382,0,_xlfn.IFNA(INDEX('I.Supplementary 2017-18'!AA$8:AA$35,MATCH($B36,'I.Supplementary 2017-18'!$B$8:$B$35,0)),INDEX('I.KI 2017-18'!AA$9:AA$393,MATCH($B36,'I.KI 2017-18'!$B$9:$B$393,0)))),"")</f>
        <v/>
      </c>
      <c r="AO36" s="157" t="str">
        <f>_xlfn.IFNA(IF($B36=$B$382,0,_xlfn.IFNA(INDEX('I.Supplementary 2017-18'!AB$8:AB$35,MATCH($B36,'I.Supplementary 2017-18'!$B$8:$B$35,0)),INDEX('I.KI 2017-18'!AB$9:AB$393,MATCH($B36,'I.KI 2017-18'!$B$9:$B$393,0)))),"")</f>
        <v/>
      </c>
      <c r="AP36" s="149"/>
      <c r="AQ36" s="156" t="str">
        <f>_xlfn.IFNA(IF($B36=$B$381,0,IF($B36=$B$382,0,_xlfn.IFNA(INDEX('I.Supplementary 2017-18'!I$8:I$35,MATCH($B36,'I.Supplementary 2017-18'!$B$8:$B$35,0)),INDEX('I.KI 2017-18'!I$9:I$393,MATCH($B36,'I.KI 2017-18'!$B$9:$B$393,0))))),"")</f>
        <v/>
      </c>
      <c r="AR36" s="149" t="str">
        <f>_xlfn.IFNA(IF($B36=$B$381,0,IF($B36=$B$382,0,_xlfn.IFNA(INDEX('I.Supplementary 2017-18'!J$8:J$35,MATCH($B36,'I.Supplementary 2017-18'!$B$8:$B$35,0)),INDEX('I.KI 2017-18'!J$9:J$393,MATCH($B36,'I.KI 2017-18'!$B$9:$B$393,0))))),"")</f>
        <v/>
      </c>
      <c r="AS36" s="157" t="str">
        <f>_xlfn.IFNA(IF($B36=$B$381,0,IF($B36=$B$382,0,_xlfn.IFNA(INDEX('I.Supplementary 2017-18'!H$8:H$35,MATCH($B36,'I.Supplementary 2017-18'!$B$8:$B$35,0)),INDEX('I.KI 2017-18'!H$9:H$393,MATCH($B36,'I.KI 2017-18'!$B$9:$B$393,0))))),"")</f>
        <v/>
      </c>
      <c r="AT36" s="149"/>
      <c r="AU36" s="156" t="str">
        <f>_xlfn.IFNA(_xlfn.IFNA(INDEX('I.Supplementary 2018-19'!P$8:P$157,MATCH($B36,'I.Supplementary 2018-19'!$B$8:$B$157,0)),INDEX('I.KI 2018-19'!P$9:P$393,MATCH($B36,'I.KI 2018-19'!$B$9:$B$393,0))),"")</f>
        <v/>
      </c>
      <c r="AV36" s="193" t="str">
        <f>_xlfn.IFNA(_xlfn.IFNA(INDEX('I.Supplementary 2018-19'!Q$8:Q$157,MATCH($B36,'I.Supplementary 2018-19'!$B$8:$B$157,0)),INDEX('I.KI 2018-19'!Q$9:Q$393,MATCH($B36,'I.KI 2018-19'!$B$9:$B$393,0))),"")</f>
        <v/>
      </c>
      <c r="AW36" s="193" t="str">
        <f>_xlfn.IFNA(_xlfn.IFNA(INDEX('I.Supplementary 2018-19'!R$8:R$157,MATCH($B36,'I.Supplementary 2018-19'!$B$8:$B$157,0)),INDEX('I.KI 2018-19'!R$9:R$393,MATCH($B36,'I.KI 2018-19'!$B$9:$B$393,0))),"")</f>
        <v/>
      </c>
      <c r="AX36" s="193" t="str">
        <f>_xlfn.IFNA(_xlfn.IFNA(INDEX('I.Supplementary 2018-19'!S$8:S$157,MATCH($B36,'I.Supplementary 2018-19'!$B$8:$B$157,0)),INDEX('I.KI 2018-19'!S$9:S$393,MATCH($B36,'I.KI 2018-19'!$B$9:$B$393,0))),"")</f>
        <v/>
      </c>
      <c r="AY36" s="157" t="str">
        <f>_xlfn.IFNA(_xlfn.IFNA(INDEX('I.Supplementary 2018-19'!T$8:T$157,MATCH($B36,'I.Supplementary 2018-19'!$B$8:$B$157,0)),INDEX('I.KI 2018-19'!T$9:T$393,MATCH($B36,'I.KI 2018-19'!$B$9:$B$393,0))),"")</f>
        <v/>
      </c>
      <c r="AZ36" s="156" t="str">
        <f>_xlfn.IFNA(_xlfn.IFNA(INDEX('I.Supplementary 2018-19'!U$8:U$157,MATCH($B36,'I.Supplementary 2018-19'!$B$8:$B$157,0)),INDEX('I.KI 2018-19'!U$9:U$393,MATCH($B36,'I.KI 2018-19'!$B$9:$B$393,0))),"")</f>
        <v/>
      </c>
      <c r="BA36" s="193" t="str">
        <f>_xlfn.IFNA(_xlfn.IFNA(INDEX('I.Supplementary 2018-19'!V$8:V$157,MATCH($B36,'I.Supplementary 2018-19'!$B$8:$B$157,0)),INDEX('I.KI 2018-19'!V$9:V$393,MATCH($B36,'I.KI 2018-19'!$B$9:$B$393,0))),"")</f>
        <v/>
      </c>
      <c r="BB36" s="193" t="str">
        <f>_xlfn.IFNA(_xlfn.IFNA(INDEX('I.Supplementary 2018-19'!W$8:W$157,MATCH($B36,'I.Supplementary 2018-19'!$B$8:$B$157,0)),INDEX('I.KI 2018-19'!W$9:W$393,MATCH($B36,'I.KI 2018-19'!$B$9:$B$393,0))),"")</f>
        <v/>
      </c>
      <c r="BC36" s="193" t="str">
        <f>_xlfn.IFNA(_xlfn.IFNA(INDEX('I.Supplementary 2018-19'!X$8:X$157,MATCH($B36,'I.Supplementary 2018-19'!$B$8:$B$157,0)),INDEX('I.KI 2018-19'!X$9:X$393,MATCH($B36,'I.KI 2018-19'!$B$9:$B$393,0))),"")</f>
        <v/>
      </c>
      <c r="BD36" s="157" t="str">
        <f>_xlfn.IFNA(_xlfn.IFNA(INDEX('I.Supplementary 2018-19'!Y$8:Y$157,MATCH($B36,'I.Supplementary 2018-19'!$B$8:$B$157,0)),INDEX('I.KI 2018-19'!Y$9:Y$393,MATCH($B36,'I.KI 2018-19'!$B$9:$B$393,0))),"")</f>
        <v/>
      </c>
      <c r="BE36" s="156" t="str">
        <f>_xlfn.IFNA(_xlfn.IFNA(INDEX('I.Supplementary 2018-19'!Z$8:Z$157,MATCH($B36,'I.Supplementary 2018-19'!$B$8:$B$157,0)),INDEX('I.KI 2018-19'!Z$9:Z$393,MATCH($B36,'I.KI 2018-19'!$B$9:$B$393,0))),"")</f>
        <v/>
      </c>
      <c r="BF36" s="193" t="str">
        <f>_xlfn.IFNA(_xlfn.IFNA(INDEX('I.Supplementary 2018-19'!AA$8:AA$157,MATCH($B36,'I.Supplementary 2018-19'!$B$8:$B$157,0)),INDEX('I.KI 2018-19'!AA$9:AA$393,MATCH($B36,'I.KI 2018-19'!$B$9:$B$393,0))),"")</f>
        <v/>
      </c>
      <c r="BG36" s="193" t="str">
        <f>_xlfn.IFNA(_xlfn.IFNA(INDEX('I.Supplementary 2018-19'!AB$8:AB$157,MATCH($B36,'I.Supplementary 2018-19'!$B$8:$B$157,0)),INDEX('I.KI 2018-19'!AB$9:AB$393,MATCH($B36,'I.KI 2018-19'!$B$9:$B$393,0))),"")</f>
        <v/>
      </c>
      <c r="BH36" s="193" t="str">
        <f>_xlfn.IFNA(_xlfn.IFNA(INDEX('I.Supplementary 2018-19'!AC$8:AC$157,MATCH($B36,'I.Supplementary 2018-19'!$B$8:$B$157,0)),INDEX('I.KI 2018-19'!AC$9:AC$393,MATCH($B36,'I.KI 2018-19'!$B$9:$B$393,0))),"")</f>
        <v/>
      </c>
      <c r="BI36" s="157" t="str">
        <f>_xlfn.IFNA(_xlfn.IFNA(INDEX('I.Supplementary 2018-19'!AD$8:AD$157,MATCH($B36,'I.Supplementary 2018-19'!$B$8:$B$157,0)),INDEX('I.KI 2018-19'!AD$9:AD$393,MATCH($B36,'I.KI 2018-19'!$B$9:$B$393,0))),"")</f>
        <v/>
      </c>
      <c r="BJ36" s="149"/>
      <c r="BK36" s="156" t="str">
        <f>_xlfn.IFNA(IF($B36=$B$381,0,IF($B36=$B$382,0,_xlfn.IFNA(INDEX('I.Supplementary 2018-19'!I$8:I$157,MATCH($B36,'I.Supplementary 2018-19'!$B$8:$B$157,0)),INDEX('I.KI 2018-19'!I$9:I$393,MATCH($B36,'I.KI 2018-19'!$B$9:$B$393,0))))),"")</f>
        <v/>
      </c>
      <c r="BL36" s="149" t="str">
        <f>_xlfn.IFNA(IF($B36=$B$381,0,IF($B36=$B$382,0,_xlfn.IFNA(INDEX('I.Supplementary 2018-19'!J$8:J$157,MATCH($B36,'I.Supplementary 2018-19'!$B$8:$B$157,0)),INDEX('I.KI 2018-19'!J$9:J$393,MATCH($B36,'I.KI 2018-19'!$B$9:$B$393,0))))),"")</f>
        <v/>
      </c>
      <c r="BM36" s="157" t="str">
        <f>_xlfn.IFNA(IF($B36=$B$381,0,IF($B36=$B$382,0,_xlfn.IFNA(INDEX('I.Supplementary 2018-19'!H$8:H$157,MATCH($B36,'I.Supplementary 2018-19'!$B$8:$B$157,0)),INDEX('I.KI 2018-19'!H$9:H$393,MATCH($B36,'I.KI 2018-19'!$B$9:$B$393,0))))),"")</f>
        <v/>
      </c>
    </row>
    <row r="37" spans="2:65">
      <c r="B37" s="121" t="str">
        <f>'Calculations for 2021-22'!B37</f>
        <v>E0301</v>
      </c>
      <c r="C37" s="160" t="str">
        <f>'Calculations for 2021-22'!D37</f>
        <v>E0301</v>
      </c>
      <c r="D37" t="str">
        <f>'Calculations for 2021-22'!E37</f>
        <v>UNINFIR</v>
      </c>
      <c r="E37" t="str">
        <f>'Calculations for 2021-22'!F37</f>
        <v>P1916</v>
      </c>
      <c r="F37" s="120" t="str">
        <f>'Calculations for 2021-22'!H37</f>
        <v>Bracknell Forest</v>
      </c>
      <c r="G37" s="156">
        <f>_xlfn.IFNA(INDEX('I.KI 2016-17'!M$8:M$391,MATCH($B37,'I.KI 2016-17'!$B$8:$B$391,0)),"")</f>
        <v>9.5492335898379999</v>
      </c>
      <c r="H37" s="149">
        <f>_xlfn.IFNA(INDEX('I.KI 2016-17'!N$8:N$391,MATCH($B37,'I.KI 2016-17'!$B$8:$B$391,0)),"")</f>
        <v>1.7334327765699999</v>
      </c>
      <c r="I37" s="149">
        <f>_xlfn.IFNA(INDEX('I.KI 2016-17'!O$8:O$391,MATCH($B37,'I.KI 2016-17'!$B$8:$B$391,0)),"")</f>
        <v>0</v>
      </c>
      <c r="J37" s="149">
        <f>_xlfn.IFNA(INDEX('I.KI 2016-17'!P$8:P$391,MATCH($B37,'I.KI 2016-17'!$B$8:$B$391,0)),"")</f>
        <v>0</v>
      </c>
      <c r="K37" s="157">
        <f>_xlfn.IFNA(INDEX('I.KI 2016-17'!Q$8:Q$391,MATCH($B37,'I.KI 2016-17'!$B$8:$B$391,0)),"")</f>
        <v>0</v>
      </c>
      <c r="L37" s="156">
        <f>_xlfn.IFNA(INDEX('I.KI 2016-17'!R$8:R$391,MATCH($B37,'I.KI 2016-17'!$B$8:$B$391,0)),"")</f>
        <v>11.341498933015</v>
      </c>
      <c r="M37" s="193">
        <f>_xlfn.IFNA(INDEX('I.KI 2016-17'!S$8:S$391,MATCH($B37,'I.KI 2016-17'!$B$8:$B$391,0)),"")</f>
        <v>4.0627748003450002</v>
      </c>
      <c r="N37" s="193">
        <f>_xlfn.IFNA(INDEX('I.KI 2016-17'!T$8:T$391,MATCH($B37,'I.KI 2016-17'!$B$8:$B$391,0)),"")</f>
        <v>0</v>
      </c>
      <c r="O37" s="193">
        <f>_xlfn.IFNA(INDEX('I.KI 2016-17'!U$8:U$391,MATCH($B37,'I.KI 2016-17'!$B$8:$B$391,0)),"")</f>
        <v>0</v>
      </c>
      <c r="P37" s="157">
        <f>_xlfn.IFNA(INDEX('I.KI 2016-17'!V$8:V$391,MATCH($B37,'I.KI 2016-17'!$B$8:$B$391,0)),"")</f>
        <v>0</v>
      </c>
      <c r="Q37" s="156">
        <f>_xlfn.IFNA(INDEX('I.KI 2016-17'!W$8:W$391,MATCH($B37,'I.KI 2016-17'!$B$8:$B$391,0)),"")</f>
        <v>20.890732522853</v>
      </c>
      <c r="R37" s="193">
        <f>_xlfn.IFNA(INDEX('I.KI 2016-17'!X$8:X$391,MATCH($B37,'I.KI 2016-17'!$B$8:$B$391,0)),"")</f>
        <v>5.7962075769150001</v>
      </c>
      <c r="S37" s="193">
        <f>_xlfn.IFNA(INDEX('I.KI 2016-17'!Y$8:Y$391,MATCH($B37,'I.KI 2016-17'!$B$8:$B$391,0)),"")</f>
        <v>0</v>
      </c>
      <c r="T37" s="193">
        <f>_xlfn.IFNA(INDEX('I.KI 2016-17'!Z$8:Z$391,MATCH($B37,'I.KI 2016-17'!$B$8:$B$391,0)),"")</f>
        <v>0</v>
      </c>
      <c r="U37" s="157">
        <f>_xlfn.IFNA(INDEX('I.KI 2016-17'!AA$8:AA$391,MATCH($B37,'I.KI 2016-17'!$B$8:$B$391,0)),"")</f>
        <v>0</v>
      </c>
      <c r="V37" s="149"/>
      <c r="W37" s="154">
        <f>_xlfn.IFNA(INDEX('I.KI 2016-17'!$H$8:$H$391,MATCH(B37,'I.KI 2016-17'!$B$8:$B$391,0)),"")</f>
        <v>11.282666366408</v>
      </c>
      <c r="X37" s="153">
        <f>_xlfn.IFNA(INDEX('I.KI 2016-17'!$I$8:$I$391,MATCH(B37,'I.KI 2016-17'!$B$8:$B$391,0)),"")</f>
        <v>15.40427373336</v>
      </c>
      <c r="Y37" s="155">
        <f>_xlfn.IFNA(INDEX('I.KI 2016-17'!$G$8:$G$391,MATCH(B37,'I.KI 2016-17'!$B$8:$B$391,0)),"")</f>
        <v>26.686940099768002</v>
      </c>
      <c r="Z37" s="149"/>
      <c r="AA37" s="156">
        <f>_xlfn.IFNA(IF($B37=$B$382,0,_xlfn.IFNA(INDEX('I.Supplementary 2017-18'!N$8:N$35,MATCH($B37,'I.Supplementary 2017-18'!$B$8:$B$35,0)),INDEX('I.KI 2017-18'!N$9:N$393,MATCH($B37,'I.KI 2017-18'!$B$9:$B$393,0)))),"")</f>
        <v>6.8351398051789216</v>
      </c>
      <c r="AB37" s="193">
        <f>_xlfn.IFNA(IF($B37=$B$382,0,_xlfn.IFNA(INDEX('I.Supplementary 2017-18'!O$8:O$35,MATCH($B37,'I.Supplementary 2017-18'!$B$8:$B$35,0)),INDEX('I.KI 2017-18'!O$9:O$393,MATCH($B37,'I.KI 2017-18'!$B$9:$B$393,0)))),"")</f>
        <v>0.2458057481959425</v>
      </c>
      <c r="AC37" s="193">
        <f>_xlfn.IFNA(IF($B37=$B$382,0,_xlfn.IFNA(INDEX('I.Supplementary 2017-18'!P$8:P$35,MATCH($B37,'I.Supplementary 2017-18'!$B$8:$B$35,0)),INDEX('I.KI 2017-18'!P$9:P$393,MATCH($B37,'I.KI 2017-18'!$B$9:$B$393,0)))),"")</f>
        <v>0</v>
      </c>
      <c r="AD37" s="193">
        <f>_xlfn.IFNA(IF($B37=$B$382,0,_xlfn.IFNA(INDEX('I.Supplementary 2017-18'!Q$8:Q$35,MATCH($B37,'I.Supplementary 2017-18'!$B$8:$B$35,0)),INDEX('I.KI 2017-18'!Q$9:Q$393,MATCH($B37,'I.KI 2017-18'!$B$9:$B$393,0)))),"")</f>
        <v>0</v>
      </c>
      <c r="AE37" s="157">
        <f>_xlfn.IFNA(IF($B37=$B$382,0,_xlfn.IFNA(INDEX('I.Supplementary 2017-18'!R$8:R$35,MATCH($B37,'I.Supplementary 2017-18'!$B$8:$B$35,0)),INDEX('I.KI 2017-18'!R$9:R$393,MATCH($B37,'I.KI 2017-18'!$B$9:$B$393,0)))),"")</f>
        <v>0</v>
      </c>
      <c r="AF37" s="156">
        <f>_xlfn.IFNA(IF($B37=$B$382,0,_xlfn.IFNA(INDEX('I.Supplementary 2017-18'!S$8:S$35,MATCH($B37,'I.Supplementary 2017-18'!$B$8:$B$35,0)),INDEX('I.KI 2017-18'!S$9:S$393,MATCH($B37,'I.KI 2017-18'!$B$9:$B$393,0)))),"")</f>
        <v>11.573047254836954</v>
      </c>
      <c r="AG37" s="193">
        <f>_xlfn.IFNA(IF($B37=$B$382,0,_xlfn.IFNA(INDEX('I.Supplementary 2017-18'!T$8:T$35,MATCH($B37,'I.Supplementary 2017-18'!$B$8:$B$35,0)),INDEX('I.KI 2017-18'!T$9:T$393,MATCH($B37,'I.KI 2017-18'!$B$9:$B$393,0)))),"")</f>
        <v>4.1457205108297011</v>
      </c>
      <c r="AH37" s="193">
        <f>_xlfn.IFNA(IF($B37=$B$382,0,_xlfn.IFNA(INDEX('I.Supplementary 2017-18'!U$8:U$35,MATCH($B37,'I.Supplementary 2017-18'!$B$8:$B$35,0)),INDEX('I.KI 2017-18'!U$9:U$393,MATCH($B37,'I.KI 2017-18'!$B$9:$B$393,0)))),"")</f>
        <v>0</v>
      </c>
      <c r="AI37" s="193">
        <f>_xlfn.IFNA(IF($B37=$B$382,0,_xlfn.IFNA(INDEX('I.Supplementary 2017-18'!V$8:V$35,MATCH($B37,'I.Supplementary 2017-18'!$B$8:$B$35,0)),INDEX('I.KI 2017-18'!V$9:V$393,MATCH($B37,'I.KI 2017-18'!$B$9:$B$393,0)))),"")</f>
        <v>0</v>
      </c>
      <c r="AJ37" s="157">
        <f>_xlfn.IFNA(IF($B37=$B$382,0,_xlfn.IFNA(INDEX('I.Supplementary 2017-18'!W$8:W$35,MATCH($B37,'I.Supplementary 2017-18'!$B$8:$B$35,0)),INDEX('I.KI 2017-18'!W$9:W$393,MATCH($B37,'I.KI 2017-18'!$B$9:$B$393,0)))),"")</f>
        <v>0</v>
      </c>
      <c r="AK37" s="156">
        <f>_xlfn.IFNA(IF($B37=$B$382,0,_xlfn.IFNA(INDEX('I.Supplementary 2017-18'!X$8:X$35,MATCH($B37,'I.Supplementary 2017-18'!$B$8:$B$35,0)),INDEX('I.KI 2017-18'!X$9:X$393,MATCH($B37,'I.KI 2017-18'!$B$9:$B$393,0)))),"")</f>
        <v>18.408187060015877</v>
      </c>
      <c r="AL37" s="193">
        <f>_xlfn.IFNA(IF($B37=$B$382,0,_xlfn.IFNA(INDEX('I.Supplementary 2017-18'!Y$8:Y$35,MATCH($B37,'I.Supplementary 2017-18'!$B$8:$B$35,0)),INDEX('I.KI 2017-18'!Y$9:Y$393,MATCH($B37,'I.KI 2017-18'!$B$9:$B$393,0)))),"")</f>
        <v>4.3915262590256434</v>
      </c>
      <c r="AM37" s="193">
        <f>_xlfn.IFNA(IF($B37=$B$382,0,_xlfn.IFNA(INDEX('I.Supplementary 2017-18'!Z$8:Z$35,MATCH($B37,'I.Supplementary 2017-18'!$B$8:$B$35,0)),INDEX('I.KI 2017-18'!Z$9:Z$393,MATCH($B37,'I.KI 2017-18'!$B$9:$B$393,0)))),"")</f>
        <v>0</v>
      </c>
      <c r="AN37" s="193">
        <f>_xlfn.IFNA(IF($B37=$B$382,0,_xlfn.IFNA(INDEX('I.Supplementary 2017-18'!AA$8:AA$35,MATCH($B37,'I.Supplementary 2017-18'!$B$8:$B$35,0)),INDEX('I.KI 2017-18'!AA$9:AA$393,MATCH($B37,'I.KI 2017-18'!$B$9:$B$393,0)))),"")</f>
        <v>0</v>
      </c>
      <c r="AO37" s="157">
        <f>_xlfn.IFNA(IF($B37=$B$382,0,_xlfn.IFNA(INDEX('I.Supplementary 2017-18'!AB$8:AB$35,MATCH($B37,'I.Supplementary 2017-18'!$B$8:$B$35,0)),INDEX('I.KI 2017-18'!AB$9:AB$393,MATCH($B37,'I.KI 2017-18'!$B$9:$B$393,0)))),"")</f>
        <v>0</v>
      </c>
      <c r="AP37" s="149"/>
      <c r="AQ37" s="156">
        <f>_xlfn.IFNA(IF($B37=$B$381,0,IF($B37=$B$382,0,_xlfn.IFNA(INDEX('I.Supplementary 2017-18'!I$8:I$35,MATCH($B37,'I.Supplementary 2017-18'!$B$8:$B$35,0)),INDEX('I.KI 2017-18'!I$9:I$393,MATCH($B37,'I.KI 2017-18'!$B$9:$B$393,0))))),"")</f>
        <v>7.080945553374864</v>
      </c>
      <c r="AR37" s="149">
        <f>_xlfn.IFNA(IF($B37=$B$381,0,IF($B37=$B$382,0,_xlfn.IFNA(INDEX('I.Supplementary 2017-18'!J$8:J$35,MATCH($B37,'I.Supplementary 2017-18'!$B$8:$B$35,0)),INDEX('I.KI 2017-18'!J$9:J$393,MATCH($B37,'I.KI 2017-18'!$B$9:$B$393,0))))),"")</f>
        <v>15.718767765666657</v>
      </c>
      <c r="AS37" s="157">
        <f>_xlfn.IFNA(IF($B37=$B$381,0,IF($B37=$B$382,0,_xlfn.IFNA(INDEX('I.Supplementary 2017-18'!H$8:H$35,MATCH($B37,'I.Supplementary 2017-18'!$B$8:$B$35,0)),INDEX('I.KI 2017-18'!H$9:H$393,MATCH($B37,'I.KI 2017-18'!$B$9:$B$393,0))))),"")</f>
        <v>22.799713319041523</v>
      </c>
      <c r="AT37" s="149"/>
      <c r="AU37" s="156">
        <f>_xlfn.IFNA(_xlfn.IFNA(INDEX('I.Supplementary 2018-19'!P$8:P$157,MATCH($B37,'I.Supplementary 2018-19'!$B$8:$B$157,0)),INDEX('I.KI 2018-19'!P$9:P$393,MATCH($B37,'I.KI 2018-19'!$B$9:$B$393,0))),"")</f>
        <v>5.075889361911889</v>
      </c>
      <c r="AV37" s="193">
        <f>_xlfn.IFNA(_xlfn.IFNA(INDEX('I.Supplementary 2018-19'!Q$8:Q$157,MATCH($B37,'I.Supplementary 2018-19'!$B$8:$B$157,0)),INDEX('I.KI 2018-19'!Q$9:Q$393,MATCH($B37,'I.KI 2018-19'!$B$9:$B$393,0))),"")</f>
        <v>-0.63137923293638232</v>
      </c>
      <c r="AW37" s="193">
        <f>_xlfn.IFNA(_xlfn.IFNA(INDEX('I.Supplementary 2018-19'!R$8:R$157,MATCH($B37,'I.Supplementary 2018-19'!$B$8:$B$157,0)),INDEX('I.KI 2018-19'!R$9:R$393,MATCH($B37,'I.KI 2018-19'!$B$9:$B$393,0))),"")</f>
        <v>0</v>
      </c>
      <c r="AX37" s="193">
        <f>_xlfn.IFNA(_xlfn.IFNA(INDEX('I.Supplementary 2018-19'!S$8:S$157,MATCH($B37,'I.Supplementary 2018-19'!$B$8:$B$157,0)),INDEX('I.KI 2018-19'!S$9:S$393,MATCH($B37,'I.KI 2018-19'!$B$9:$B$393,0))),"")</f>
        <v>0</v>
      </c>
      <c r="AY37" s="157">
        <f>_xlfn.IFNA(_xlfn.IFNA(INDEX('I.Supplementary 2018-19'!T$8:T$157,MATCH($B37,'I.Supplementary 2018-19'!$B$8:$B$157,0)),INDEX('I.KI 2018-19'!T$9:T$393,MATCH($B37,'I.KI 2018-19'!$B$9:$B$393,0))),"")</f>
        <v>0</v>
      </c>
      <c r="AZ37" s="156">
        <f>_xlfn.IFNA(_xlfn.IFNA(INDEX('I.Supplementary 2018-19'!U$8:U$157,MATCH($B37,'I.Supplementary 2018-19'!$B$8:$B$157,0)),INDEX('I.KI 2018-19'!U$9:U$393,MATCH($B37,'I.KI 2018-19'!$B$9:$B$393,0))),"")</f>
        <v>11.920735369789137</v>
      </c>
      <c r="BA37" s="193">
        <f>_xlfn.IFNA(_xlfn.IFNA(INDEX('I.Supplementary 2018-19'!V$8:V$157,MATCH($B37,'I.Supplementary 2018-19'!$B$8:$B$157,0)),INDEX('I.KI 2018-19'!V$9:V$393,MATCH($B37,'I.KI 2018-19'!$B$9:$B$393,0))),"")</f>
        <v>4.2702700540735119</v>
      </c>
      <c r="BB37" s="193">
        <f>_xlfn.IFNA(_xlfn.IFNA(INDEX('I.Supplementary 2018-19'!W$8:W$157,MATCH($B37,'I.Supplementary 2018-19'!$B$8:$B$157,0)),INDEX('I.KI 2018-19'!W$9:W$393,MATCH($B37,'I.KI 2018-19'!$B$9:$B$393,0))),"")</f>
        <v>0</v>
      </c>
      <c r="BC37" s="193">
        <f>_xlfn.IFNA(_xlfn.IFNA(INDEX('I.Supplementary 2018-19'!X$8:X$157,MATCH($B37,'I.Supplementary 2018-19'!$B$8:$B$157,0)),INDEX('I.KI 2018-19'!X$9:X$393,MATCH($B37,'I.KI 2018-19'!$B$9:$B$393,0))),"")</f>
        <v>0</v>
      </c>
      <c r="BD37" s="157">
        <f>_xlfn.IFNA(_xlfn.IFNA(INDEX('I.Supplementary 2018-19'!Y$8:Y$157,MATCH($B37,'I.Supplementary 2018-19'!$B$8:$B$157,0)),INDEX('I.KI 2018-19'!Y$9:Y$393,MATCH($B37,'I.KI 2018-19'!$B$9:$B$393,0))),"")</f>
        <v>0</v>
      </c>
      <c r="BE37" s="156">
        <f>_xlfn.IFNA(_xlfn.IFNA(INDEX('I.Supplementary 2018-19'!Z$8:Z$157,MATCH($B37,'I.Supplementary 2018-19'!$B$8:$B$157,0)),INDEX('I.KI 2018-19'!Z$9:Z$393,MATCH($B37,'I.KI 2018-19'!$B$9:$B$393,0))),"")</f>
        <v>16.996624731701026</v>
      </c>
      <c r="BF37" s="193">
        <f>_xlfn.IFNA(_xlfn.IFNA(INDEX('I.Supplementary 2018-19'!AA$8:AA$157,MATCH($B37,'I.Supplementary 2018-19'!$B$8:$B$157,0)),INDEX('I.KI 2018-19'!AA$9:AA$393,MATCH($B37,'I.KI 2018-19'!$B$9:$B$393,0))),"")</f>
        <v>3.6388908211371298</v>
      </c>
      <c r="BG37" s="193">
        <f>_xlfn.IFNA(_xlfn.IFNA(INDEX('I.Supplementary 2018-19'!AB$8:AB$157,MATCH($B37,'I.Supplementary 2018-19'!$B$8:$B$157,0)),INDEX('I.KI 2018-19'!AB$9:AB$393,MATCH($B37,'I.KI 2018-19'!$B$9:$B$393,0))),"")</f>
        <v>0</v>
      </c>
      <c r="BH37" s="193">
        <f>_xlfn.IFNA(_xlfn.IFNA(INDEX('I.Supplementary 2018-19'!AC$8:AC$157,MATCH($B37,'I.Supplementary 2018-19'!$B$8:$B$157,0)),INDEX('I.KI 2018-19'!AC$9:AC$393,MATCH($B37,'I.KI 2018-19'!$B$9:$B$393,0))),"")</f>
        <v>0</v>
      </c>
      <c r="BI37" s="157">
        <f>_xlfn.IFNA(_xlfn.IFNA(INDEX('I.Supplementary 2018-19'!AD$8:AD$157,MATCH($B37,'I.Supplementary 2018-19'!$B$8:$B$157,0)),INDEX('I.KI 2018-19'!AD$9:AD$393,MATCH($B37,'I.KI 2018-19'!$B$9:$B$393,0))),"")</f>
        <v>0</v>
      </c>
      <c r="BJ37" s="149"/>
      <c r="BK37" s="156">
        <f>_xlfn.IFNA(IF($B37=$B$381,0,IF($B37=$B$382,0,_xlfn.IFNA(INDEX('I.Supplementary 2018-19'!I$8:I$157,MATCH($B37,'I.Supplementary 2018-19'!$B$8:$B$157,0)),INDEX('I.KI 2018-19'!I$9:I$393,MATCH($B37,'I.KI 2018-19'!$B$9:$B$393,0))))),"")</f>
        <v>4.4445101289755069</v>
      </c>
      <c r="BL37" s="149">
        <f>_xlfn.IFNA(IF($B37=$B$381,0,IF($B37=$B$382,0,_xlfn.IFNA(INDEX('I.Supplementary 2018-19'!J$8:J$157,MATCH($B37,'I.Supplementary 2018-19'!$B$8:$B$157,0)),INDEX('I.KI 2018-19'!J$9:J$393,MATCH($B37,'I.KI 2018-19'!$B$9:$B$393,0))))),"")</f>
        <v>16.191005423862649</v>
      </c>
      <c r="BM37" s="157">
        <f>_xlfn.IFNA(IF($B37=$B$381,0,IF($B37=$B$382,0,_xlfn.IFNA(INDEX('I.Supplementary 2018-19'!H$8:H$157,MATCH($B37,'I.Supplementary 2018-19'!$B$8:$B$157,0)),INDEX('I.KI 2018-19'!H$9:H$393,MATCH($B37,'I.KI 2018-19'!$B$9:$B$393,0))))),"")</f>
        <v>20.635515552838157</v>
      </c>
    </row>
    <row r="38" spans="2:65">
      <c r="B38" s="121" t="str">
        <f>'Calculations for 2021-22'!B38</f>
        <v>E4701</v>
      </c>
      <c r="C38" s="160" t="str">
        <f>'Calculations for 2021-22'!D38</f>
        <v>E4701</v>
      </c>
      <c r="D38" t="str">
        <f>'Calculations for 2021-22'!E38</f>
        <v>MD</v>
      </c>
      <c r="E38" t="str">
        <f>'Calculations for 2021-22'!F38</f>
        <v>P1912</v>
      </c>
      <c r="F38" s="120" t="str">
        <f>'Calculations for 2021-22'!H38</f>
        <v>Bradford</v>
      </c>
      <c r="G38" s="156">
        <f>_xlfn.IFNA(INDEX('I.KI 2016-17'!M$8:M$391,MATCH($B38,'I.KI 2016-17'!$B$8:$B$391,0)),"")</f>
        <v>74.036742116689993</v>
      </c>
      <c r="H38" s="149">
        <f>_xlfn.IFNA(INDEX('I.KI 2016-17'!N$8:N$391,MATCH($B38,'I.KI 2016-17'!$B$8:$B$391,0)),"")</f>
        <v>9.9103186148609996</v>
      </c>
      <c r="I38" s="149">
        <f>_xlfn.IFNA(INDEX('I.KI 2016-17'!O$8:O$391,MATCH($B38,'I.KI 2016-17'!$B$8:$B$391,0)),"")</f>
        <v>0</v>
      </c>
      <c r="J38" s="149">
        <f>_xlfn.IFNA(INDEX('I.KI 2016-17'!P$8:P$391,MATCH($B38,'I.KI 2016-17'!$B$8:$B$391,0)),"")</f>
        <v>0</v>
      </c>
      <c r="K38" s="157">
        <f>_xlfn.IFNA(INDEX('I.KI 2016-17'!Q$8:Q$391,MATCH($B38,'I.KI 2016-17'!$B$8:$B$391,0)),"")</f>
        <v>0</v>
      </c>
      <c r="L38" s="156">
        <f>_xlfn.IFNA(INDEX('I.KI 2016-17'!R$8:R$391,MATCH($B38,'I.KI 2016-17'!$B$8:$B$391,0)),"")</f>
        <v>107.76321782511199</v>
      </c>
      <c r="M38" s="193">
        <f>_xlfn.IFNA(INDEX('I.KI 2016-17'!S$8:S$391,MATCH($B38,'I.KI 2016-17'!$B$8:$B$391,0)),"")</f>
        <v>19.683015943583001</v>
      </c>
      <c r="N38" s="193">
        <f>_xlfn.IFNA(INDEX('I.KI 2016-17'!T$8:T$391,MATCH($B38,'I.KI 2016-17'!$B$8:$B$391,0)),"")</f>
        <v>0</v>
      </c>
      <c r="O38" s="193">
        <f>_xlfn.IFNA(INDEX('I.KI 2016-17'!U$8:U$391,MATCH($B38,'I.KI 2016-17'!$B$8:$B$391,0)),"")</f>
        <v>0</v>
      </c>
      <c r="P38" s="157">
        <f>_xlfn.IFNA(INDEX('I.KI 2016-17'!V$8:V$391,MATCH($B38,'I.KI 2016-17'!$B$8:$B$391,0)),"")</f>
        <v>0</v>
      </c>
      <c r="Q38" s="156">
        <f>_xlfn.IFNA(INDEX('I.KI 2016-17'!W$8:W$391,MATCH($B38,'I.KI 2016-17'!$B$8:$B$391,0)),"")</f>
        <v>181.799959941802</v>
      </c>
      <c r="R38" s="193">
        <f>_xlfn.IFNA(INDEX('I.KI 2016-17'!X$8:X$391,MATCH($B38,'I.KI 2016-17'!$B$8:$B$391,0)),"")</f>
        <v>29.593334558443999</v>
      </c>
      <c r="S38" s="193">
        <f>_xlfn.IFNA(INDEX('I.KI 2016-17'!Y$8:Y$391,MATCH($B38,'I.KI 2016-17'!$B$8:$B$391,0)),"")</f>
        <v>0</v>
      </c>
      <c r="T38" s="193">
        <f>_xlfn.IFNA(INDEX('I.KI 2016-17'!Z$8:Z$391,MATCH($B38,'I.KI 2016-17'!$B$8:$B$391,0)),"")</f>
        <v>0</v>
      </c>
      <c r="U38" s="157">
        <f>_xlfn.IFNA(INDEX('I.KI 2016-17'!AA$8:AA$391,MATCH($B38,'I.KI 2016-17'!$B$8:$B$391,0)),"")</f>
        <v>0</v>
      </c>
      <c r="V38" s="149"/>
      <c r="W38" s="154">
        <f>_xlfn.IFNA(INDEX('I.KI 2016-17'!$H$8:$H$391,MATCH(B38,'I.KI 2016-17'!$B$8:$B$391,0)),"")</f>
        <v>83.947060731550991</v>
      </c>
      <c r="X38" s="153">
        <f>_xlfn.IFNA(INDEX('I.KI 2016-17'!$I$8:$I$391,MATCH(B38,'I.KI 2016-17'!$B$8:$B$391,0)),"")</f>
        <v>127.446233768695</v>
      </c>
      <c r="Y38" s="155">
        <f>_xlfn.IFNA(INDEX('I.KI 2016-17'!$G$8:$G$391,MATCH(B38,'I.KI 2016-17'!$B$8:$B$391,0)),"")</f>
        <v>211.39329450024599</v>
      </c>
      <c r="Z38" s="149"/>
      <c r="AA38" s="156">
        <f>_xlfn.IFNA(IF($B38=$B$382,0,_xlfn.IFNA(INDEX('I.Supplementary 2017-18'!N$8:N$35,MATCH($B38,'I.Supplementary 2017-18'!$B$8:$B$35,0)),INDEX('I.KI 2017-18'!N$9:N$393,MATCH($B38,'I.KI 2017-18'!$B$9:$B$393,0)))),"")</f>
        <v>56.578855516082363</v>
      </c>
      <c r="AB38" s="193">
        <f>_xlfn.IFNA(IF($B38=$B$382,0,_xlfn.IFNA(INDEX('I.Supplementary 2017-18'!O$8:O$35,MATCH($B38,'I.Supplementary 2017-18'!$B$8:$B$35,0)),INDEX('I.KI 2017-18'!O$9:O$393,MATCH($B38,'I.KI 2017-18'!$B$9:$B$393,0)))),"")</f>
        <v>6.2701885705394034</v>
      </c>
      <c r="AC38" s="193">
        <f>_xlfn.IFNA(IF($B38=$B$382,0,_xlfn.IFNA(INDEX('I.Supplementary 2017-18'!P$8:P$35,MATCH($B38,'I.Supplementary 2017-18'!$B$8:$B$35,0)),INDEX('I.KI 2017-18'!P$9:P$393,MATCH($B38,'I.KI 2017-18'!$B$9:$B$393,0)))),"")</f>
        <v>0</v>
      </c>
      <c r="AD38" s="193">
        <f>_xlfn.IFNA(IF($B38=$B$382,0,_xlfn.IFNA(INDEX('I.Supplementary 2017-18'!Q$8:Q$35,MATCH($B38,'I.Supplementary 2017-18'!$B$8:$B$35,0)),INDEX('I.KI 2017-18'!Q$9:Q$393,MATCH($B38,'I.KI 2017-18'!$B$9:$B$393,0)))),"")</f>
        <v>0</v>
      </c>
      <c r="AE38" s="157">
        <f>_xlfn.IFNA(IF($B38=$B$382,0,_xlfn.IFNA(INDEX('I.Supplementary 2017-18'!R$8:R$35,MATCH($B38,'I.Supplementary 2017-18'!$B$8:$B$35,0)),INDEX('I.KI 2017-18'!R$9:R$393,MATCH($B38,'I.KI 2017-18'!$B$9:$B$393,0)))),"")</f>
        <v>0</v>
      </c>
      <c r="AF38" s="156">
        <f>_xlfn.IFNA(IF($B38=$B$382,0,_xlfn.IFNA(INDEX('I.Supplementary 2017-18'!S$8:S$35,MATCH($B38,'I.Supplementary 2017-18'!$B$8:$B$35,0)),INDEX('I.KI 2017-18'!S$9:S$393,MATCH($B38,'I.KI 2017-18'!$B$9:$B$393,0)))),"")</f>
        <v>109.96331433694979</v>
      </c>
      <c r="AG38" s="193">
        <f>_xlfn.IFNA(IF($B38=$B$382,0,_xlfn.IFNA(INDEX('I.Supplementary 2017-18'!T$8:T$35,MATCH($B38,'I.Supplementary 2017-18'!$B$8:$B$35,0)),INDEX('I.KI 2017-18'!T$9:T$393,MATCH($B38,'I.KI 2017-18'!$B$9:$B$393,0)))),"")</f>
        <v>20.084864882338739</v>
      </c>
      <c r="AH38" s="193">
        <f>_xlfn.IFNA(IF($B38=$B$382,0,_xlfn.IFNA(INDEX('I.Supplementary 2017-18'!U$8:U$35,MATCH($B38,'I.Supplementary 2017-18'!$B$8:$B$35,0)),INDEX('I.KI 2017-18'!U$9:U$393,MATCH($B38,'I.KI 2017-18'!$B$9:$B$393,0)))),"")</f>
        <v>0</v>
      </c>
      <c r="AI38" s="193">
        <f>_xlfn.IFNA(IF($B38=$B$382,0,_xlfn.IFNA(INDEX('I.Supplementary 2017-18'!V$8:V$35,MATCH($B38,'I.Supplementary 2017-18'!$B$8:$B$35,0)),INDEX('I.KI 2017-18'!V$9:V$393,MATCH($B38,'I.KI 2017-18'!$B$9:$B$393,0)))),"")</f>
        <v>0</v>
      </c>
      <c r="AJ38" s="157">
        <f>_xlfn.IFNA(IF($B38=$B$382,0,_xlfn.IFNA(INDEX('I.Supplementary 2017-18'!W$8:W$35,MATCH($B38,'I.Supplementary 2017-18'!$B$8:$B$35,0)),INDEX('I.KI 2017-18'!W$9:W$393,MATCH($B38,'I.KI 2017-18'!$B$9:$B$393,0)))),"")</f>
        <v>0</v>
      </c>
      <c r="AK38" s="156">
        <f>_xlfn.IFNA(IF($B38=$B$382,0,_xlfn.IFNA(INDEX('I.Supplementary 2017-18'!X$8:X$35,MATCH($B38,'I.Supplementary 2017-18'!$B$8:$B$35,0)),INDEX('I.KI 2017-18'!X$9:X$393,MATCH($B38,'I.KI 2017-18'!$B$9:$B$393,0)))),"")</f>
        <v>166.54216985303216</v>
      </c>
      <c r="AL38" s="193">
        <f>_xlfn.IFNA(IF($B38=$B$382,0,_xlfn.IFNA(INDEX('I.Supplementary 2017-18'!Y$8:Y$35,MATCH($B38,'I.Supplementary 2017-18'!$B$8:$B$35,0)),INDEX('I.KI 2017-18'!Y$9:Y$393,MATCH($B38,'I.KI 2017-18'!$B$9:$B$393,0)))),"")</f>
        <v>26.355053452878142</v>
      </c>
      <c r="AM38" s="193">
        <f>_xlfn.IFNA(IF($B38=$B$382,0,_xlfn.IFNA(INDEX('I.Supplementary 2017-18'!Z$8:Z$35,MATCH($B38,'I.Supplementary 2017-18'!$B$8:$B$35,0)),INDEX('I.KI 2017-18'!Z$9:Z$393,MATCH($B38,'I.KI 2017-18'!$B$9:$B$393,0)))),"")</f>
        <v>0</v>
      </c>
      <c r="AN38" s="193">
        <f>_xlfn.IFNA(IF($B38=$B$382,0,_xlfn.IFNA(INDEX('I.Supplementary 2017-18'!AA$8:AA$35,MATCH($B38,'I.Supplementary 2017-18'!$B$8:$B$35,0)),INDEX('I.KI 2017-18'!AA$9:AA$393,MATCH($B38,'I.KI 2017-18'!$B$9:$B$393,0)))),"")</f>
        <v>0</v>
      </c>
      <c r="AO38" s="157">
        <f>_xlfn.IFNA(IF($B38=$B$382,0,_xlfn.IFNA(INDEX('I.Supplementary 2017-18'!AB$8:AB$35,MATCH($B38,'I.Supplementary 2017-18'!$B$8:$B$35,0)),INDEX('I.KI 2017-18'!AB$9:AB$393,MATCH($B38,'I.KI 2017-18'!$B$9:$B$393,0)))),"")</f>
        <v>0</v>
      </c>
      <c r="AP38" s="149"/>
      <c r="AQ38" s="156">
        <f>_xlfn.IFNA(IF($B38=$B$381,0,IF($B38=$B$382,0,_xlfn.IFNA(INDEX('I.Supplementary 2017-18'!I$8:I$35,MATCH($B38,'I.Supplementary 2017-18'!$B$8:$B$35,0)),INDEX('I.KI 2017-18'!I$9:I$393,MATCH($B38,'I.KI 2017-18'!$B$9:$B$393,0))))),"")</f>
        <v>62.84904408662176</v>
      </c>
      <c r="AR38" s="149">
        <f>_xlfn.IFNA(IF($B38=$B$381,0,IF($B38=$B$382,0,_xlfn.IFNA(INDEX('I.Supplementary 2017-18'!J$8:J$35,MATCH($B38,'I.Supplementary 2017-18'!$B$8:$B$35,0)),INDEX('I.KI 2017-18'!J$9:J$393,MATCH($B38,'I.KI 2017-18'!$B$9:$B$393,0))))),"")</f>
        <v>130.04817921928853</v>
      </c>
      <c r="AS38" s="157">
        <f>_xlfn.IFNA(IF($B38=$B$381,0,IF($B38=$B$382,0,_xlfn.IFNA(INDEX('I.Supplementary 2017-18'!H$8:H$35,MATCH($B38,'I.Supplementary 2017-18'!$B$8:$B$35,0)),INDEX('I.KI 2017-18'!H$9:H$393,MATCH($B38,'I.KI 2017-18'!$B$9:$B$393,0))))),"")</f>
        <v>192.8972233059103</v>
      </c>
      <c r="AT38" s="149"/>
      <c r="AU38" s="156">
        <f>_xlfn.IFNA(_xlfn.IFNA(INDEX('I.Supplementary 2018-19'!P$8:P$157,MATCH($B38,'I.Supplementary 2018-19'!$B$8:$B$157,0)),INDEX('I.KI 2018-19'!P$9:P$393,MATCH($B38,'I.KI 2018-19'!$B$9:$B$393,0))),"")</f>
        <v>44.605432462667125</v>
      </c>
      <c r="AV38" s="193">
        <f>_xlfn.IFNA(_xlfn.IFNA(INDEX('I.Supplementary 2018-19'!Q$8:Q$157,MATCH($B38,'I.Supplementary 2018-19'!$B$8:$B$157,0)),INDEX('I.KI 2018-19'!Q$9:Q$393,MATCH($B38,'I.KI 2018-19'!$B$9:$B$393,0))),"")</f>
        <v>3.9334912288054786</v>
      </c>
      <c r="AW38" s="193">
        <f>_xlfn.IFNA(_xlfn.IFNA(INDEX('I.Supplementary 2018-19'!R$8:R$157,MATCH($B38,'I.Supplementary 2018-19'!$B$8:$B$157,0)),INDEX('I.KI 2018-19'!R$9:R$393,MATCH($B38,'I.KI 2018-19'!$B$9:$B$393,0))),"")</f>
        <v>0</v>
      </c>
      <c r="AX38" s="193">
        <f>_xlfn.IFNA(_xlfn.IFNA(INDEX('I.Supplementary 2018-19'!S$8:S$157,MATCH($B38,'I.Supplementary 2018-19'!$B$8:$B$157,0)),INDEX('I.KI 2018-19'!S$9:S$393,MATCH($B38,'I.KI 2018-19'!$B$9:$B$393,0))),"")</f>
        <v>0</v>
      </c>
      <c r="AY38" s="157">
        <f>_xlfn.IFNA(_xlfn.IFNA(INDEX('I.Supplementary 2018-19'!T$8:T$157,MATCH($B38,'I.Supplementary 2018-19'!$B$8:$B$157,0)),INDEX('I.KI 2018-19'!T$9:T$393,MATCH($B38,'I.KI 2018-19'!$B$9:$B$393,0))),"")</f>
        <v>0</v>
      </c>
      <c r="AZ38" s="156">
        <f>_xlfn.IFNA(_xlfn.IFNA(INDEX('I.Supplementary 2018-19'!U$8:U$157,MATCH($B38,'I.Supplementary 2018-19'!$B$8:$B$157,0)),INDEX('I.KI 2018-19'!U$9:U$393,MATCH($B38,'I.KI 2018-19'!$B$9:$B$393,0))),"")</f>
        <v>113.26693322260923</v>
      </c>
      <c r="BA38" s="193">
        <f>_xlfn.IFNA(_xlfn.IFNA(INDEX('I.Supplementary 2018-19'!V$8:V$157,MATCH($B38,'I.Supplementary 2018-19'!$B$8:$B$157,0)),INDEX('I.KI 2018-19'!V$9:V$393,MATCH($B38,'I.KI 2018-19'!$B$9:$B$393,0))),"")</f>
        <v>20.688272840177241</v>
      </c>
      <c r="BB38" s="193">
        <f>_xlfn.IFNA(_xlfn.IFNA(INDEX('I.Supplementary 2018-19'!W$8:W$157,MATCH($B38,'I.Supplementary 2018-19'!$B$8:$B$157,0)),INDEX('I.KI 2018-19'!W$9:W$393,MATCH($B38,'I.KI 2018-19'!$B$9:$B$393,0))),"")</f>
        <v>0</v>
      </c>
      <c r="BC38" s="193">
        <f>_xlfn.IFNA(_xlfn.IFNA(INDEX('I.Supplementary 2018-19'!X$8:X$157,MATCH($B38,'I.Supplementary 2018-19'!$B$8:$B$157,0)),INDEX('I.KI 2018-19'!X$9:X$393,MATCH($B38,'I.KI 2018-19'!$B$9:$B$393,0))),"")</f>
        <v>0</v>
      </c>
      <c r="BD38" s="157">
        <f>_xlfn.IFNA(_xlfn.IFNA(INDEX('I.Supplementary 2018-19'!Y$8:Y$157,MATCH($B38,'I.Supplementary 2018-19'!$B$8:$B$157,0)),INDEX('I.KI 2018-19'!Y$9:Y$393,MATCH($B38,'I.KI 2018-19'!$B$9:$B$393,0))),"")</f>
        <v>0</v>
      </c>
      <c r="BE38" s="156">
        <f>_xlfn.IFNA(_xlfn.IFNA(INDEX('I.Supplementary 2018-19'!Z$8:Z$157,MATCH($B38,'I.Supplementary 2018-19'!$B$8:$B$157,0)),INDEX('I.KI 2018-19'!Z$9:Z$393,MATCH($B38,'I.KI 2018-19'!$B$9:$B$393,0))),"")</f>
        <v>157.87236568527635</v>
      </c>
      <c r="BF38" s="193">
        <f>_xlfn.IFNA(_xlfn.IFNA(INDEX('I.Supplementary 2018-19'!AA$8:AA$157,MATCH($B38,'I.Supplementary 2018-19'!$B$8:$B$157,0)),INDEX('I.KI 2018-19'!AA$9:AA$393,MATCH($B38,'I.KI 2018-19'!$B$9:$B$393,0))),"")</f>
        <v>24.621764068982721</v>
      </c>
      <c r="BG38" s="193">
        <f>_xlfn.IFNA(_xlfn.IFNA(INDEX('I.Supplementary 2018-19'!AB$8:AB$157,MATCH($B38,'I.Supplementary 2018-19'!$B$8:$B$157,0)),INDEX('I.KI 2018-19'!AB$9:AB$393,MATCH($B38,'I.KI 2018-19'!$B$9:$B$393,0))),"")</f>
        <v>0</v>
      </c>
      <c r="BH38" s="193">
        <f>_xlfn.IFNA(_xlfn.IFNA(INDEX('I.Supplementary 2018-19'!AC$8:AC$157,MATCH($B38,'I.Supplementary 2018-19'!$B$8:$B$157,0)),INDEX('I.KI 2018-19'!AC$9:AC$393,MATCH($B38,'I.KI 2018-19'!$B$9:$B$393,0))),"")</f>
        <v>0</v>
      </c>
      <c r="BI38" s="157">
        <f>_xlfn.IFNA(_xlfn.IFNA(INDEX('I.Supplementary 2018-19'!AD$8:AD$157,MATCH($B38,'I.Supplementary 2018-19'!$B$8:$B$157,0)),INDEX('I.KI 2018-19'!AD$9:AD$393,MATCH($B38,'I.KI 2018-19'!$B$9:$B$393,0))),"")</f>
        <v>0</v>
      </c>
      <c r="BJ38" s="149"/>
      <c r="BK38" s="156">
        <f>_xlfn.IFNA(IF($B38=$B$381,0,IF($B38=$B$382,0,_xlfn.IFNA(INDEX('I.Supplementary 2018-19'!I$8:I$157,MATCH($B38,'I.Supplementary 2018-19'!$B$8:$B$157,0)),INDEX('I.KI 2018-19'!I$9:I$393,MATCH($B38,'I.KI 2018-19'!$B$9:$B$393,0))))),"")</f>
        <v>48.538923691472604</v>
      </c>
      <c r="BL38" s="149">
        <f>_xlfn.IFNA(IF($B38=$B$381,0,IF($B38=$B$382,0,_xlfn.IFNA(INDEX('I.Supplementary 2018-19'!J$8:J$157,MATCH($B38,'I.Supplementary 2018-19'!$B$8:$B$157,0)),INDEX('I.KI 2018-19'!J$9:J$393,MATCH($B38,'I.KI 2018-19'!$B$9:$B$393,0))))),"")</f>
        <v>133.95520606278646</v>
      </c>
      <c r="BM38" s="157">
        <f>_xlfn.IFNA(IF($B38=$B$381,0,IF($B38=$B$382,0,_xlfn.IFNA(INDEX('I.Supplementary 2018-19'!H$8:H$157,MATCH($B38,'I.Supplementary 2018-19'!$B$8:$B$157,0)),INDEX('I.KI 2018-19'!H$9:H$393,MATCH($B38,'I.KI 2018-19'!$B$9:$B$393,0))))),"")</f>
        <v>182.49412975425906</v>
      </c>
    </row>
    <row r="39" spans="2:65">
      <c r="B39" s="121" t="str">
        <f>'Calculations for 2021-22'!B39</f>
        <v>E1532</v>
      </c>
      <c r="C39" s="160" t="str">
        <f>'Calculations for 2021-22'!D39</f>
        <v>E1532</v>
      </c>
      <c r="D39" t="str">
        <f>'Calculations for 2021-22'!E39</f>
        <v>SD</v>
      </c>
      <c r="E39">
        <f>'Calculations for 2021-22'!F39</f>
        <v>0</v>
      </c>
      <c r="F39" s="120" t="str">
        <f>'Calculations for 2021-22'!H39</f>
        <v>Braintree</v>
      </c>
      <c r="G39" s="156">
        <f>_xlfn.IFNA(INDEX('I.KI 2016-17'!M$8:M$391,MATCH($B39,'I.KI 2016-17'!$B$8:$B$391,0)),"")</f>
        <v>0</v>
      </c>
      <c r="H39" s="149">
        <f>_xlfn.IFNA(INDEX('I.KI 2016-17'!N$8:N$391,MATCH($B39,'I.KI 2016-17'!$B$8:$B$391,0)),"")</f>
        <v>1.6024953820059999</v>
      </c>
      <c r="I39" s="149">
        <f>_xlfn.IFNA(INDEX('I.KI 2016-17'!O$8:O$391,MATCH($B39,'I.KI 2016-17'!$B$8:$B$391,0)),"")</f>
        <v>0</v>
      </c>
      <c r="J39" s="149">
        <f>_xlfn.IFNA(INDEX('I.KI 2016-17'!P$8:P$391,MATCH($B39,'I.KI 2016-17'!$B$8:$B$391,0)),"")</f>
        <v>0</v>
      </c>
      <c r="K39" s="157">
        <f>_xlfn.IFNA(INDEX('I.KI 2016-17'!Q$8:Q$391,MATCH($B39,'I.KI 2016-17'!$B$8:$B$391,0)),"")</f>
        <v>0</v>
      </c>
      <c r="L39" s="156">
        <f>_xlfn.IFNA(INDEX('I.KI 2016-17'!R$8:R$391,MATCH($B39,'I.KI 2016-17'!$B$8:$B$391,0)),"")</f>
        <v>0</v>
      </c>
      <c r="M39" s="193">
        <f>_xlfn.IFNA(INDEX('I.KI 2016-17'!S$8:S$391,MATCH($B39,'I.KI 2016-17'!$B$8:$B$391,0)),"")</f>
        <v>3.1911793610769998</v>
      </c>
      <c r="N39" s="193">
        <f>_xlfn.IFNA(INDEX('I.KI 2016-17'!T$8:T$391,MATCH($B39,'I.KI 2016-17'!$B$8:$B$391,0)),"")</f>
        <v>0</v>
      </c>
      <c r="O39" s="193">
        <f>_xlfn.IFNA(INDEX('I.KI 2016-17'!U$8:U$391,MATCH($B39,'I.KI 2016-17'!$B$8:$B$391,0)),"")</f>
        <v>0</v>
      </c>
      <c r="P39" s="157">
        <f>_xlfn.IFNA(INDEX('I.KI 2016-17'!V$8:V$391,MATCH($B39,'I.KI 2016-17'!$B$8:$B$391,0)),"")</f>
        <v>0</v>
      </c>
      <c r="Q39" s="156">
        <f>_xlfn.IFNA(INDEX('I.KI 2016-17'!W$8:W$391,MATCH($B39,'I.KI 2016-17'!$B$8:$B$391,0)),"")</f>
        <v>0</v>
      </c>
      <c r="R39" s="193">
        <f>_xlfn.IFNA(INDEX('I.KI 2016-17'!X$8:X$391,MATCH($B39,'I.KI 2016-17'!$B$8:$B$391,0)),"")</f>
        <v>4.7936747430829998</v>
      </c>
      <c r="S39" s="193">
        <f>_xlfn.IFNA(INDEX('I.KI 2016-17'!Y$8:Y$391,MATCH($B39,'I.KI 2016-17'!$B$8:$B$391,0)),"")</f>
        <v>0</v>
      </c>
      <c r="T39" s="193">
        <f>_xlfn.IFNA(INDEX('I.KI 2016-17'!Z$8:Z$391,MATCH($B39,'I.KI 2016-17'!$B$8:$B$391,0)),"")</f>
        <v>0</v>
      </c>
      <c r="U39" s="157">
        <f>_xlfn.IFNA(INDEX('I.KI 2016-17'!AA$8:AA$391,MATCH($B39,'I.KI 2016-17'!$B$8:$B$391,0)),"")</f>
        <v>0</v>
      </c>
      <c r="V39" s="149"/>
      <c r="W39" s="154">
        <f>_xlfn.IFNA(INDEX('I.KI 2016-17'!$H$8:$H$391,MATCH(B39,'I.KI 2016-17'!$B$8:$B$391,0)),"")</f>
        <v>1.6024953820059999</v>
      </c>
      <c r="X39" s="153">
        <f>_xlfn.IFNA(INDEX('I.KI 2016-17'!$I$8:$I$391,MATCH(B39,'I.KI 2016-17'!$B$8:$B$391,0)),"")</f>
        <v>3.1911793610769998</v>
      </c>
      <c r="Y39" s="155">
        <f>_xlfn.IFNA(INDEX('I.KI 2016-17'!$G$8:$G$391,MATCH(B39,'I.KI 2016-17'!$B$8:$B$391,0)),"")</f>
        <v>4.7936747430829998</v>
      </c>
      <c r="Z39" s="149"/>
      <c r="AA39" s="156">
        <f>_xlfn.IFNA(IF($B39=$B$382,0,_xlfn.IFNA(INDEX('I.Supplementary 2017-18'!N$8:N$35,MATCH($B39,'I.Supplementary 2017-18'!$B$8:$B$35,0)),INDEX('I.KI 2017-18'!N$9:N$393,MATCH($B39,'I.KI 2017-18'!$B$9:$B$393,0)))),"")</f>
        <v>0</v>
      </c>
      <c r="AB39" s="193">
        <f>_xlfn.IFNA(IF($B39=$B$382,0,_xlfn.IFNA(INDEX('I.Supplementary 2017-18'!O$8:O$35,MATCH($B39,'I.Supplementary 2017-18'!$B$8:$B$35,0)),INDEX('I.KI 2017-18'!O$9:O$393,MATCH($B39,'I.KI 2017-18'!$B$9:$B$393,0)))),"")</f>
        <v>0.77734722879092399</v>
      </c>
      <c r="AC39" s="193">
        <f>_xlfn.IFNA(IF($B39=$B$382,0,_xlfn.IFNA(INDEX('I.Supplementary 2017-18'!P$8:P$35,MATCH($B39,'I.Supplementary 2017-18'!$B$8:$B$35,0)),INDEX('I.KI 2017-18'!P$9:P$393,MATCH($B39,'I.KI 2017-18'!$B$9:$B$393,0)))),"")</f>
        <v>0</v>
      </c>
      <c r="AD39" s="193">
        <f>_xlfn.IFNA(IF($B39=$B$382,0,_xlfn.IFNA(INDEX('I.Supplementary 2017-18'!Q$8:Q$35,MATCH($B39,'I.Supplementary 2017-18'!$B$8:$B$35,0)),INDEX('I.KI 2017-18'!Q$9:Q$393,MATCH($B39,'I.KI 2017-18'!$B$9:$B$393,0)))),"")</f>
        <v>0</v>
      </c>
      <c r="AE39" s="157">
        <f>_xlfn.IFNA(IF($B39=$B$382,0,_xlfn.IFNA(INDEX('I.Supplementary 2017-18'!R$8:R$35,MATCH($B39,'I.Supplementary 2017-18'!$B$8:$B$35,0)),INDEX('I.KI 2017-18'!R$9:R$393,MATCH($B39,'I.KI 2017-18'!$B$9:$B$393,0)))),"")</f>
        <v>0</v>
      </c>
      <c r="AF39" s="156">
        <f>_xlfn.IFNA(IF($B39=$B$382,0,_xlfn.IFNA(INDEX('I.Supplementary 2017-18'!S$8:S$35,MATCH($B39,'I.Supplementary 2017-18'!$B$8:$B$35,0)),INDEX('I.KI 2017-18'!S$9:S$393,MATCH($B39,'I.KI 2017-18'!$B$9:$B$393,0)))),"")</f>
        <v>0</v>
      </c>
      <c r="AG39" s="193">
        <f>_xlfn.IFNA(IF($B39=$B$382,0,_xlfn.IFNA(INDEX('I.Supplementary 2017-18'!T$8:T$35,MATCH($B39,'I.Supplementary 2017-18'!$B$8:$B$35,0)),INDEX('I.KI 2017-18'!T$9:T$393,MATCH($B39,'I.KI 2017-18'!$B$9:$B$393,0)))),"")</f>
        <v>3.256330557585891</v>
      </c>
      <c r="AH39" s="193">
        <f>_xlfn.IFNA(IF($B39=$B$382,0,_xlfn.IFNA(INDEX('I.Supplementary 2017-18'!U$8:U$35,MATCH($B39,'I.Supplementary 2017-18'!$B$8:$B$35,0)),INDEX('I.KI 2017-18'!U$9:U$393,MATCH($B39,'I.KI 2017-18'!$B$9:$B$393,0)))),"")</f>
        <v>0</v>
      </c>
      <c r="AI39" s="193">
        <f>_xlfn.IFNA(IF($B39=$B$382,0,_xlfn.IFNA(INDEX('I.Supplementary 2017-18'!V$8:V$35,MATCH($B39,'I.Supplementary 2017-18'!$B$8:$B$35,0)),INDEX('I.KI 2017-18'!V$9:V$393,MATCH($B39,'I.KI 2017-18'!$B$9:$B$393,0)))),"")</f>
        <v>0</v>
      </c>
      <c r="AJ39" s="157">
        <f>_xlfn.IFNA(IF($B39=$B$382,0,_xlfn.IFNA(INDEX('I.Supplementary 2017-18'!W$8:W$35,MATCH($B39,'I.Supplementary 2017-18'!$B$8:$B$35,0)),INDEX('I.KI 2017-18'!W$9:W$393,MATCH($B39,'I.KI 2017-18'!$B$9:$B$393,0)))),"")</f>
        <v>0</v>
      </c>
      <c r="AK39" s="156">
        <f>_xlfn.IFNA(IF($B39=$B$382,0,_xlfn.IFNA(INDEX('I.Supplementary 2017-18'!X$8:X$35,MATCH($B39,'I.Supplementary 2017-18'!$B$8:$B$35,0)),INDEX('I.KI 2017-18'!X$9:X$393,MATCH($B39,'I.KI 2017-18'!$B$9:$B$393,0)))),"")</f>
        <v>0</v>
      </c>
      <c r="AL39" s="193">
        <f>_xlfn.IFNA(IF($B39=$B$382,0,_xlfn.IFNA(INDEX('I.Supplementary 2017-18'!Y$8:Y$35,MATCH($B39,'I.Supplementary 2017-18'!$B$8:$B$35,0)),INDEX('I.KI 2017-18'!Y$9:Y$393,MATCH($B39,'I.KI 2017-18'!$B$9:$B$393,0)))),"")</f>
        <v>4.0336777863768152</v>
      </c>
      <c r="AM39" s="193">
        <f>_xlfn.IFNA(IF($B39=$B$382,0,_xlfn.IFNA(INDEX('I.Supplementary 2017-18'!Z$8:Z$35,MATCH($B39,'I.Supplementary 2017-18'!$B$8:$B$35,0)),INDEX('I.KI 2017-18'!Z$9:Z$393,MATCH($B39,'I.KI 2017-18'!$B$9:$B$393,0)))),"")</f>
        <v>0</v>
      </c>
      <c r="AN39" s="193">
        <f>_xlfn.IFNA(IF($B39=$B$382,0,_xlfn.IFNA(INDEX('I.Supplementary 2017-18'!AA$8:AA$35,MATCH($B39,'I.Supplementary 2017-18'!$B$8:$B$35,0)),INDEX('I.KI 2017-18'!AA$9:AA$393,MATCH($B39,'I.KI 2017-18'!$B$9:$B$393,0)))),"")</f>
        <v>0</v>
      </c>
      <c r="AO39" s="157">
        <f>_xlfn.IFNA(IF($B39=$B$382,0,_xlfn.IFNA(INDEX('I.Supplementary 2017-18'!AB$8:AB$35,MATCH($B39,'I.Supplementary 2017-18'!$B$8:$B$35,0)),INDEX('I.KI 2017-18'!AB$9:AB$393,MATCH($B39,'I.KI 2017-18'!$B$9:$B$393,0)))),"")</f>
        <v>0</v>
      </c>
      <c r="AP39" s="149"/>
      <c r="AQ39" s="156">
        <f>_xlfn.IFNA(IF($B39=$B$381,0,IF($B39=$B$382,0,_xlfn.IFNA(INDEX('I.Supplementary 2017-18'!I$8:I$35,MATCH($B39,'I.Supplementary 2017-18'!$B$8:$B$35,0)),INDEX('I.KI 2017-18'!I$9:I$393,MATCH($B39,'I.KI 2017-18'!$B$9:$B$393,0))))),"")</f>
        <v>0.77734722879092399</v>
      </c>
      <c r="AR39" s="149">
        <f>_xlfn.IFNA(IF($B39=$B$381,0,IF($B39=$B$382,0,_xlfn.IFNA(INDEX('I.Supplementary 2017-18'!J$8:J$35,MATCH($B39,'I.Supplementary 2017-18'!$B$8:$B$35,0)),INDEX('I.KI 2017-18'!J$9:J$393,MATCH($B39,'I.KI 2017-18'!$B$9:$B$393,0))))),"")</f>
        <v>3.256330557585891</v>
      </c>
      <c r="AS39" s="157">
        <f>_xlfn.IFNA(IF($B39=$B$381,0,IF($B39=$B$382,0,_xlfn.IFNA(INDEX('I.Supplementary 2017-18'!H$8:H$35,MATCH($B39,'I.Supplementary 2017-18'!$B$8:$B$35,0)),INDEX('I.KI 2017-18'!H$9:H$393,MATCH($B39,'I.KI 2017-18'!$B$9:$B$393,0))))),"")</f>
        <v>4.0336777863768152</v>
      </c>
      <c r="AT39" s="149"/>
      <c r="AU39" s="156">
        <f>_xlfn.IFNA(_xlfn.IFNA(INDEX('I.Supplementary 2018-19'!P$8:P$157,MATCH($B39,'I.Supplementary 2018-19'!$B$8:$B$157,0)),INDEX('I.KI 2018-19'!P$9:P$393,MATCH($B39,'I.KI 2018-19'!$B$9:$B$393,0))),"")</f>
        <v>0</v>
      </c>
      <c r="AV39" s="193">
        <f>_xlfn.IFNA(_xlfn.IFNA(INDEX('I.Supplementary 2018-19'!Q$8:Q$157,MATCH($B39,'I.Supplementary 2018-19'!$B$8:$B$157,0)),INDEX('I.KI 2018-19'!Q$9:Q$393,MATCH($B39,'I.KI 2018-19'!$B$9:$B$393,0))),"")</f>
        <v>0.27248037937706893</v>
      </c>
      <c r="AW39" s="193">
        <f>_xlfn.IFNA(_xlfn.IFNA(INDEX('I.Supplementary 2018-19'!R$8:R$157,MATCH($B39,'I.Supplementary 2018-19'!$B$8:$B$157,0)),INDEX('I.KI 2018-19'!R$9:R$393,MATCH($B39,'I.KI 2018-19'!$B$9:$B$393,0))),"")</f>
        <v>0</v>
      </c>
      <c r="AX39" s="193">
        <f>_xlfn.IFNA(_xlfn.IFNA(INDEX('I.Supplementary 2018-19'!S$8:S$157,MATCH($B39,'I.Supplementary 2018-19'!$B$8:$B$157,0)),INDEX('I.KI 2018-19'!S$9:S$393,MATCH($B39,'I.KI 2018-19'!$B$9:$B$393,0))),"")</f>
        <v>0</v>
      </c>
      <c r="AY39" s="157">
        <f>_xlfn.IFNA(_xlfn.IFNA(INDEX('I.Supplementary 2018-19'!T$8:T$157,MATCH($B39,'I.Supplementary 2018-19'!$B$8:$B$157,0)),INDEX('I.KI 2018-19'!T$9:T$393,MATCH($B39,'I.KI 2018-19'!$B$9:$B$393,0))),"")</f>
        <v>0</v>
      </c>
      <c r="AZ39" s="156">
        <f>_xlfn.IFNA(_xlfn.IFNA(INDEX('I.Supplementary 2018-19'!U$8:U$157,MATCH($B39,'I.Supplementary 2018-19'!$B$8:$B$157,0)),INDEX('I.KI 2018-19'!U$9:U$393,MATCH($B39,'I.KI 2018-19'!$B$9:$B$393,0))),"")</f>
        <v>0</v>
      </c>
      <c r="BA39" s="193">
        <f>_xlfn.IFNA(_xlfn.IFNA(INDEX('I.Supplementary 2018-19'!V$8:V$157,MATCH($B39,'I.Supplementary 2018-19'!$B$8:$B$157,0)),INDEX('I.KI 2018-19'!V$9:V$393,MATCH($B39,'I.KI 2018-19'!$B$9:$B$393,0))),"")</f>
        <v>3.3541602309897587</v>
      </c>
      <c r="BB39" s="193">
        <f>_xlfn.IFNA(_xlfn.IFNA(INDEX('I.Supplementary 2018-19'!W$8:W$157,MATCH($B39,'I.Supplementary 2018-19'!$B$8:$B$157,0)),INDEX('I.KI 2018-19'!W$9:W$393,MATCH($B39,'I.KI 2018-19'!$B$9:$B$393,0))),"")</f>
        <v>0</v>
      </c>
      <c r="BC39" s="193">
        <f>_xlfn.IFNA(_xlfn.IFNA(INDEX('I.Supplementary 2018-19'!X$8:X$157,MATCH($B39,'I.Supplementary 2018-19'!$B$8:$B$157,0)),INDEX('I.KI 2018-19'!X$9:X$393,MATCH($B39,'I.KI 2018-19'!$B$9:$B$393,0))),"")</f>
        <v>0</v>
      </c>
      <c r="BD39" s="157">
        <f>_xlfn.IFNA(_xlfn.IFNA(INDEX('I.Supplementary 2018-19'!Y$8:Y$157,MATCH($B39,'I.Supplementary 2018-19'!$B$8:$B$157,0)),INDEX('I.KI 2018-19'!Y$9:Y$393,MATCH($B39,'I.KI 2018-19'!$B$9:$B$393,0))),"")</f>
        <v>0</v>
      </c>
      <c r="BE39" s="156">
        <f>_xlfn.IFNA(_xlfn.IFNA(INDEX('I.Supplementary 2018-19'!Z$8:Z$157,MATCH($B39,'I.Supplementary 2018-19'!$B$8:$B$157,0)),INDEX('I.KI 2018-19'!Z$9:Z$393,MATCH($B39,'I.KI 2018-19'!$B$9:$B$393,0))),"")</f>
        <v>0</v>
      </c>
      <c r="BF39" s="193">
        <f>_xlfn.IFNA(_xlfn.IFNA(INDEX('I.Supplementary 2018-19'!AA$8:AA$157,MATCH($B39,'I.Supplementary 2018-19'!$B$8:$B$157,0)),INDEX('I.KI 2018-19'!AA$9:AA$393,MATCH($B39,'I.KI 2018-19'!$B$9:$B$393,0))),"")</f>
        <v>3.6266406103668274</v>
      </c>
      <c r="BG39" s="193">
        <f>_xlfn.IFNA(_xlfn.IFNA(INDEX('I.Supplementary 2018-19'!AB$8:AB$157,MATCH($B39,'I.Supplementary 2018-19'!$B$8:$B$157,0)),INDEX('I.KI 2018-19'!AB$9:AB$393,MATCH($B39,'I.KI 2018-19'!$B$9:$B$393,0))),"")</f>
        <v>0</v>
      </c>
      <c r="BH39" s="193">
        <f>_xlfn.IFNA(_xlfn.IFNA(INDEX('I.Supplementary 2018-19'!AC$8:AC$157,MATCH($B39,'I.Supplementary 2018-19'!$B$8:$B$157,0)),INDEX('I.KI 2018-19'!AC$9:AC$393,MATCH($B39,'I.KI 2018-19'!$B$9:$B$393,0))),"")</f>
        <v>0</v>
      </c>
      <c r="BI39" s="157">
        <f>_xlfn.IFNA(_xlfn.IFNA(INDEX('I.Supplementary 2018-19'!AD$8:AD$157,MATCH($B39,'I.Supplementary 2018-19'!$B$8:$B$157,0)),INDEX('I.KI 2018-19'!AD$9:AD$393,MATCH($B39,'I.KI 2018-19'!$B$9:$B$393,0))),"")</f>
        <v>0</v>
      </c>
      <c r="BJ39" s="149"/>
      <c r="BK39" s="156">
        <f>_xlfn.IFNA(IF($B39=$B$381,0,IF($B39=$B$382,0,_xlfn.IFNA(INDEX('I.Supplementary 2018-19'!I$8:I$157,MATCH($B39,'I.Supplementary 2018-19'!$B$8:$B$157,0)),INDEX('I.KI 2018-19'!I$9:I$393,MATCH($B39,'I.KI 2018-19'!$B$9:$B$393,0))))),"")</f>
        <v>0.27248037937706893</v>
      </c>
      <c r="BL39" s="149">
        <f>_xlfn.IFNA(IF($B39=$B$381,0,IF($B39=$B$382,0,_xlfn.IFNA(INDEX('I.Supplementary 2018-19'!J$8:J$157,MATCH($B39,'I.Supplementary 2018-19'!$B$8:$B$157,0)),INDEX('I.KI 2018-19'!J$9:J$393,MATCH($B39,'I.KI 2018-19'!$B$9:$B$393,0))))),"")</f>
        <v>3.3541602309897587</v>
      </c>
      <c r="BM39" s="157">
        <f>_xlfn.IFNA(IF($B39=$B$381,0,IF($B39=$B$382,0,_xlfn.IFNA(INDEX('I.Supplementary 2018-19'!H$8:H$157,MATCH($B39,'I.Supplementary 2018-19'!$B$8:$B$157,0)),INDEX('I.KI 2018-19'!H$9:H$393,MATCH($B39,'I.KI 2018-19'!$B$9:$B$393,0))))),"")</f>
        <v>3.6266406103668274</v>
      </c>
    </row>
    <row r="40" spans="2:65">
      <c r="B40" s="121" t="str">
        <f>'Calculations for 2021-22'!B40</f>
        <v>E2631</v>
      </c>
      <c r="C40" s="160" t="str">
        <f>'Calculations for 2021-22'!D40</f>
        <v>E2631</v>
      </c>
      <c r="D40" t="str">
        <f>'Calculations for 2021-22'!E40</f>
        <v>SD</v>
      </c>
      <c r="E40" t="str">
        <f>'Calculations for 2021-22'!F40</f>
        <v>P1910</v>
      </c>
      <c r="F40" s="120" t="str">
        <f>'Calculations for 2021-22'!H40</f>
        <v>Breckland</v>
      </c>
      <c r="G40" s="156">
        <f>_xlfn.IFNA(INDEX('I.KI 2016-17'!M$8:M$391,MATCH($B40,'I.KI 2016-17'!$B$8:$B$391,0)),"")</f>
        <v>0</v>
      </c>
      <c r="H40" s="149">
        <f>_xlfn.IFNA(INDEX('I.KI 2016-17'!N$8:N$391,MATCH($B40,'I.KI 2016-17'!$B$8:$B$391,0)),"")</f>
        <v>2.0282429298459999</v>
      </c>
      <c r="I40" s="149">
        <f>_xlfn.IFNA(INDEX('I.KI 2016-17'!O$8:O$391,MATCH($B40,'I.KI 2016-17'!$B$8:$B$391,0)),"")</f>
        <v>0</v>
      </c>
      <c r="J40" s="149">
        <f>_xlfn.IFNA(INDEX('I.KI 2016-17'!P$8:P$391,MATCH($B40,'I.KI 2016-17'!$B$8:$B$391,0)),"")</f>
        <v>0</v>
      </c>
      <c r="K40" s="157">
        <f>_xlfn.IFNA(INDEX('I.KI 2016-17'!Q$8:Q$391,MATCH($B40,'I.KI 2016-17'!$B$8:$B$391,0)),"")</f>
        <v>0</v>
      </c>
      <c r="L40" s="156">
        <f>_xlfn.IFNA(INDEX('I.KI 2016-17'!R$8:R$391,MATCH($B40,'I.KI 2016-17'!$B$8:$B$391,0)),"")</f>
        <v>0</v>
      </c>
      <c r="M40" s="193">
        <f>_xlfn.IFNA(INDEX('I.KI 2016-17'!S$8:S$391,MATCH($B40,'I.KI 2016-17'!$B$8:$B$391,0)),"")</f>
        <v>3.6235891229989998</v>
      </c>
      <c r="N40" s="193">
        <f>_xlfn.IFNA(INDEX('I.KI 2016-17'!T$8:T$391,MATCH($B40,'I.KI 2016-17'!$B$8:$B$391,0)),"")</f>
        <v>0</v>
      </c>
      <c r="O40" s="193">
        <f>_xlfn.IFNA(INDEX('I.KI 2016-17'!U$8:U$391,MATCH($B40,'I.KI 2016-17'!$B$8:$B$391,0)),"")</f>
        <v>0</v>
      </c>
      <c r="P40" s="157">
        <f>_xlfn.IFNA(INDEX('I.KI 2016-17'!V$8:V$391,MATCH($B40,'I.KI 2016-17'!$B$8:$B$391,0)),"")</f>
        <v>0</v>
      </c>
      <c r="Q40" s="156">
        <f>_xlfn.IFNA(INDEX('I.KI 2016-17'!W$8:W$391,MATCH($B40,'I.KI 2016-17'!$B$8:$B$391,0)),"")</f>
        <v>0</v>
      </c>
      <c r="R40" s="193">
        <f>_xlfn.IFNA(INDEX('I.KI 2016-17'!X$8:X$391,MATCH($B40,'I.KI 2016-17'!$B$8:$B$391,0)),"")</f>
        <v>5.6518320528450001</v>
      </c>
      <c r="S40" s="193">
        <f>_xlfn.IFNA(INDEX('I.KI 2016-17'!Y$8:Y$391,MATCH($B40,'I.KI 2016-17'!$B$8:$B$391,0)),"")</f>
        <v>0</v>
      </c>
      <c r="T40" s="193">
        <f>_xlfn.IFNA(INDEX('I.KI 2016-17'!Z$8:Z$391,MATCH($B40,'I.KI 2016-17'!$B$8:$B$391,0)),"")</f>
        <v>0</v>
      </c>
      <c r="U40" s="157">
        <f>_xlfn.IFNA(INDEX('I.KI 2016-17'!AA$8:AA$391,MATCH($B40,'I.KI 2016-17'!$B$8:$B$391,0)),"")</f>
        <v>0</v>
      </c>
      <c r="V40" s="149"/>
      <c r="W40" s="154">
        <f>_xlfn.IFNA(INDEX('I.KI 2016-17'!$H$8:$H$391,MATCH(B40,'I.KI 2016-17'!$B$8:$B$391,0)),"")</f>
        <v>2.0282429298459999</v>
      </c>
      <c r="X40" s="153">
        <f>_xlfn.IFNA(INDEX('I.KI 2016-17'!$I$8:$I$391,MATCH(B40,'I.KI 2016-17'!$B$8:$B$391,0)),"")</f>
        <v>3.6235891229989998</v>
      </c>
      <c r="Y40" s="155">
        <f>_xlfn.IFNA(INDEX('I.KI 2016-17'!$G$8:$G$391,MATCH(B40,'I.KI 2016-17'!$B$8:$B$391,0)),"")</f>
        <v>5.6518320528450001</v>
      </c>
      <c r="Z40" s="149"/>
      <c r="AA40" s="156">
        <f>_xlfn.IFNA(IF($B40=$B$382,0,_xlfn.IFNA(INDEX('I.Supplementary 2017-18'!N$8:N$35,MATCH($B40,'I.Supplementary 2017-18'!$B$8:$B$35,0)),INDEX('I.KI 2017-18'!N$9:N$393,MATCH($B40,'I.KI 2017-18'!$B$9:$B$393,0)))),"")</f>
        <v>0</v>
      </c>
      <c r="AB40" s="193">
        <f>_xlfn.IFNA(IF($B40=$B$382,0,_xlfn.IFNA(INDEX('I.Supplementary 2017-18'!O$8:O$35,MATCH($B40,'I.Supplementary 2017-18'!$B$8:$B$35,0)),INDEX('I.KI 2017-18'!O$9:O$393,MATCH($B40,'I.KI 2017-18'!$B$9:$B$393,0)))),"")</f>
        <v>1.4512014617943856</v>
      </c>
      <c r="AC40" s="193">
        <f>_xlfn.IFNA(IF($B40=$B$382,0,_xlfn.IFNA(INDEX('I.Supplementary 2017-18'!P$8:P$35,MATCH($B40,'I.Supplementary 2017-18'!$B$8:$B$35,0)),INDEX('I.KI 2017-18'!P$9:P$393,MATCH($B40,'I.KI 2017-18'!$B$9:$B$393,0)))),"")</f>
        <v>0</v>
      </c>
      <c r="AD40" s="193">
        <f>_xlfn.IFNA(IF($B40=$B$382,0,_xlfn.IFNA(INDEX('I.Supplementary 2017-18'!Q$8:Q$35,MATCH($B40,'I.Supplementary 2017-18'!$B$8:$B$35,0)),INDEX('I.KI 2017-18'!Q$9:Q$393,MATCH($B40,'I.KI 2017-18'!$B$9:$B$393,0)))),"")</f>
        <v>0</v>
      </c>
      <c r="AE40" s="157">
        <f>_xlfn.IFNA(IF($B40=$B$382,0,_xlfn.IFNA(INDEX('I.Supplementary 2017-18'!R$8:R$35,MATCH($B40,'I.Supplementary 2017-18'!$B$8:$B$35,0)),INDEX('I.KI 2017-18'!R$9:R$393,MATCH($B40,'I.KI 2017-18'!$B$9:$B$393,0)))),"")</f>
        <v>0</v>
      </c>
      <c r="AF40" s="156">
        <f>_xlfn.IFNA(IF($B40=$B$382,0,_xlfn.IFNA(INDEX('I.Supplementary 2017-18'!S$8:S$35,MATCH($B40,'I.Supplementary 2017-18'!$B$8:$B$35,0)),INDEX('I.KI 2017-18'!S$9:S$393,MATCH($B40,'I.KI 2017-18'!$B$9:$B$393,0)))),"")</f>
        <v>0</v>
      </c>
      <c r="AG40" s="193">
        <f>_xlfn.IFNA(IF($B40=$B$382,0,_xlfn.IFNA(INDEX('I.Supplementary 2017-18'!T$8:T$35,MATCH($B40,'I.Supplementary 2017-18'!$B$8:$B$35,0)),INDEX('I.KI 2017-18'!T$9:T$393,MATCH($B40,'I.KI 2017-18'!$B$9:$B$393,0)))),"")</f>
        <v>3.6975684078676236</v>
      </c>
      <c r="AH40" s="193">
        <f>_xlfn.IFNA(IF($B40=$B$382,0,_xlfn.IFNA(INDEX('I.Supplementary 2017-18'!U$8:U$35,MATCH($B40,'I.Supplementary 2017-18'!$B$8:$B$35,0)),INDEX('I.KI 2017-18'!U$9:U$393,MATCH($B40,'I.KI 2017-18'!$B$9:$B$393,0)))),"")</f>
        <v>0</v>
      </c>
      <c r="AI40" s="193">
        <f>_xlfn.IFNA(IF($B40=$B$382,0,_xlfn.IFNA(INDEX('I.Supplementary 2017-18'!V$8:V$35,MATCH($B40,'I.Supplementary 2017-18'!$B$8:$B$35,0)),INDEX('I.KI 2017-18'!V$9:V$393,MATCH($B40,'I.KI 2017-18'!$B$9:$B$393,0)))),"")</f>
        <v>0</v>
      </c>
      <c r="AJ40" s="157">
        <f>_xlfn.IFNA(IF($B40=$B$382,0,_xlfn.IFNA(INDEX('I.Supplementary 2017-18'!W$8:W$35,MATCH($B40,'I.Supplementary 2017-18'!$B$8:$B$35,0)),INDEX('I.KI 2017-18'!W$9:W$393,MATCH($B40,'I.KI 2017-18'!$B$9:$B$393,0)))),"")</f>
        <v>0</v>
      </c>
      <c r="AK40" s="156">
        <f>_xlfn.IFNA(IF($B40=$B$382,0,_xlfn.IFNA(INDEX('I.Supplementary 2017-18'!X$8:X$35,MATCH($B40,'I.Supplementary 2017-18'!$B$8:$B$35,0)),INDEX('I.KI 2017-18'!X$9:X$393,MATCH($B40,'I.KI 2017-18'!$B$9:$B$393,0)))),"")</f>
        <v>0</v>
      </c>
      <c r="AL40" s="193">
        <f>_xlfn.IFNA(IF($B40=$B$382,0,_xlfn.IFNA(INDEX('I.Supplementary 2017-18'!Y$8:Y$35,MATCH($B40,'I.Supplementary 2017-18'!$B$8:$B$35,0)),INDEX('I.KI 2017-18'!Y$9:Y$393,MATCH($B40,'I.KI 2017-18'!$B$9:$B$393,0)))),"")</f>
        <v>5.1487698696620097</v>
      </c>
      <c r="AM40" s="193">
        <f>_xlfn.IFNA(IF($B40=$B$382,0,_xlfn.IFNA(INDEX('I.Supplementary 2017-18'!Z$8:Z$35,MATCH($B40,'I.Supplementary 2017-18'!$B$8:$B$35,0)),INDEX('I.KI 2017-18'!Z$9:Z$393,MATCH($B40,'I.KI 2017-18'!$B$9:$B$393,0)))),"")</f>
        <v>0</v>
      </c>
      <c r="AN40" s="193">
        <f>_xlfn.IFNA(IF($B40=$B$382,0,_xlfn.IFNA(INDEX('I.Supplementary 2017-18'!AA$8:AA$35,MATCH($B40,'I.Supplementary 2017-18'!$B$8:$B$35,0)),INDEX('I.KI 2017-18'!AA$9:AA$393,MATCH($B40,'I.KI 2017-18'!$B$9:$B$393,0)))),"")</f>
        <v>0</v>
      </c>
      <c r="AO40" s="157">
        <f>_xlfn.IFNA(IF($B40=$B$382,0,_xlfn.IFNA(INDEX('I.Supplementary 2017-18'!AB$8:AB$35,MATCH($B40,'I.Supplementary 2017-18'!$B$8:$B$35,0)),INDEX('I.KI 2017-18'!AB$9:AB$393,MATCH($B40,'I.KI 2017-18'!$B$9:$B$393,0)))),"")</f>
        <v>0</v>
      </c>
      <c r="AP40" s="149"/>
      <c r="AQ40" s="156">
        <f>_xlfn.IFNA(IF($B40=$B$381,0,IF($B40=$B$382,0,_xlfn.IFNA(INDEX('I.Supplementary 2017-18'!I$8:I$35,MATCH($B40,'I.Supplementary 2017-18'!$B$8:$B$35,0)),INDEX('I.KI 2017-18'!I$9:I$393,MATCH($B40,'I.KI 2017-18'!$B$9:$B$393,0))))),"")</f>
        <v>1.4512014617943856</v>
      </c>
      <c r="AR40" s="149">
        <f>_xlfn.IFNA(IF($B40=$B$381,0,IF($B40=$B$382,0,_xlfn.IFNA(INDEX('I.Supplementary 2017-18'!J$8:J$35,MATCH($B40,'I.Supplementary 2017-18'!$B$8:$B$35,0)),INDEX('I.KI 2017-18'!J$9:J$393,MATCH($B40,'I.KI 2017-18'!$B$9:$B$393,0))))),"")</f>
        <v>3.6975684078676236</v>
      </c>
      <c r="AS40" s="157">
        <f>_xlfn.IFNA(IF($B40=$B$381,0,IF($B40=$B$382,0,_xlfn.IFNA(INDEX('I.Supplementary 2017-18'!H$8:H$35,MATCH($B40,'I.Supplementary 2017-18'!$B$8:$B$35,0)),INDEX('I.KI 2017-18'!H$9:H$393,MATCH($B40,'I.KI 2017-18'!$B$9:$B$393,0))))),"")</f>
        <v>5.1487698696620097</v>
      </c>
      <c r="AT40" s="149"/>
      <c r="AU40" s="156">
        <f>_xlfn.IFNA(_xlfn.IFNA(INDEX('I.Supplementary 2018-19'!P$8:P$157,MATCH($B40,'I.Supplementary 2018-19'!$B$8:$B$157,0)),INDEX('I.KI 2018-19'!P$9:P$393,MATCH($B40,'I.KI 2018-19'!$B$9:$B$393,0))),"")</f>
        <v>0</v>
      </c>
      <c r="AV40" s="193">
        <f>_xlfn.IFNA(_xlfn.IFNA(INDEX('I.Supplementary 2018-19'!Q$8:Q$157,MATCH($B40,'I.Supplementary 2018-19'!$B$8:$B$157,0)),INDEX('I.KI 2018-19'!Q$9:Q$393,MATCH($B40,'I.KI 2018-19'!$B$9:$B$393,0))),"")</f>
        <v>1.0709503997359908</v>
      </c>
      <c r="AW40" s="193">
        <f>_xlfn.IFNA(_xlfn.IFNA(INDEX('I.Supplementary 2018-19'!R$8:R$157,MATCH($B40,'I.Supplementary 2018-19'!$B$8:$B$157,0)),INDEX('I.KI 2018-19'!R$9:R$393,MATCH($B40,'I.KI 2018-19'!$B$9:$B$393,0))),"")</f>
        <v>0</v>
      </c>
      <c r="AX40" s="193">
        <f>_xlfn.IFNA(_xlfn.IFNA(INDEX('I.Supplementary 2018-19'!S$8:S$157,MATCH($B40,'I.Supplementary 2018-19'!$B$8:$B$157,0)),INDEX('I.KI 2018-19'!S$9:S$393,MATCH($B40,'I.KI 2018-19'!$B$9:$B$393,0))),"")</f>
        <v>0</v>
      </c>
      <c r="AY40" s="157">
        <f>_xlfn.IFNA(_xlfn.IFNA(INDEX('I.Supplementary 2018-19'!T$8:T$157,MATCH($B40,'I.Supplementary 2018-19'!$B$8:$B$157,0)),INDEX('I.KI 2018-19'!T$9:T$393,MATCH($B40,'I.KI 2018-19'!$B$9:$B$393,0))),"")</f>
        <v>0</v>
      </c>
      <c r="AZ40" s="156">
        <f>_xlfn.IFNA(_xlfn.IFNA(INDEX('I.Supplementary 2018-19'!U$8:U$157,MATCH($B40,'I.Supplementary 2018-19'!$B$8:$B$157,0)),INDEX('I.KI 2018-19'!U$9:U$393,MATCH($B40,'I.KI 2018-19'!$B$9:$B$393,0))),"")</f>
        <v>0</v>
      </c>
      <c r="BA40" s="193">
        <f>_xlfn.IFNA(_xlfn.IFNA(INDEX('I.Supplementary 2018-19'!V$8:V$157,MATCH($B40,'I.Supplementary 2018-19'!$B$8:$B$157,0)),INDEX('I.KI 2018-19'!V$9:V$393,MATCH($B40,'I.KI 2018-19'!$B$9:$B$393,0))),"")</f>
        <v>3.8086541540267365</v>
      </c>
      <c r="BB40" s="193">
        <f>_xlfn.IFNA(_xlfn.IFNA(INDEX('I.Supplementary 2018-19'!W$8:W$157,MATCH($B40,'I.Supplementary 2018-19'!$B$8:$B$157,0)),INDEX('I.KI 2018-19'!W$9:W$393,MATCH($B40,'I.KI 2018-19'!$B$9:$B$393,0))),"")</f>
        <v>0</v>
      </c>
      <c r="BC40" s="193">
        <f>_xlfn.IFNA(_xlfn.IFNA(INDEX('I.Supplementary 2018-19'!X$8:X$157,MATCH($B40,'I.Supplementary 2018-19'!$B$8:$B$157,0)),INDEX('I.KI 2018-19'!X$9:X$393,MATCH($B40,'I.KI 2018-19'!$B$9:$B$393,0))),"")</f>
        <v>0</v>
      </c>
      <c r="BD40" s="157">
        <f>_xlfn.IFNA(_xlfn.IFNA(INDEX('I.Supplementary 2018-19'!Y$8:Y$157,MATCH($B40,'I.Supplementary 2018-19'!$B$8:$B$157,0)),INDEX('I.KI 2018-19'!Y$9:Y$393,MATCH($B40,'I.KI 2018-19'!$B$9:$B$393,0))),"")</f>
        <v>0</v>
      </c>
      <c r="BE40" s="156">
        <f>_xlfn.IFNA(_xlfn.IFNA(INDEX('I.Supplementary 2018-19'!Z$8:Z$157,MATCH($B40,'I.Supplementary 2018-19'!$B$8:$B$157,0)),INDEX('I.KI 2018-19'!Z$9:Z$393,MATCH($B40,'I.KI 2018-19'!$B$9:$B$393,0))),"")</f>
        <v>0</v>
      </c>
      <c r="BF40" s="193">
        <f>_xlfn.IFNA(_xlfn.IFNA(INDEX('I.Supplementary 2018-19'!AA$8:AA$157,MATCH($B40,'I.Supplementary 2018-19'!$B$8:$B$157,0)),INDEX('I.KI 2018-19'!AA$9:AA$393,MATCH($B40,'I.KI 2018-19'!$B$9:$B$393,0))),"")</f>
        <v>4.8796045537627268</v>
      </c>
      <c r="BG40" s="193">
        <f>_xlfn.IFNA(_xlfn.IFNA(INDEX('I.Supplementary 2018-19'!AB$8:AB$157,MATCH($B40,'I.Supplementary 2018-19'!$B$8:$B$157,0)),INDEX('I.KI 2018-19'!AB$9:AB$393,MATCH($B40,'I.KI 2018-19'!$B$9:$B$393,0))),"")</f>
        <v>0</v>
      </c>
      <c r="BH40" s="193">
        <f>_xlfn.IFNA(_xlfn.IFNA(INDEX('I.Supplementary 2018-19'!AC$8:AC$157,MATCH($B40,'I.Supplementary 2018-19'!$B$8:$B$157,0)),INDEX('I.KI 2018-19'!AC$9:AC$393,MATCH($B40,'I.KI 2018-19'!$B$9:$B$393,0))),"")</f>
        <v>0</v>
      </c>
      <c r="BI40" s="157">
        <f>_xlfn.IFNA(_xlfn.IFNA(INDEX('I.Supplementary 2018-19'!AD$8:AD$157,MATCH($B40,'I.Supplementary 2018-19'!$B$8:$B$157,0)),INDEX('I.KI 2018-19'!AD$9:AD$393,MATCH($B40,'I.KI 2018-19'!$B$9:$B$393,0))),"")</f>
        <v>0</v>
      </c>
      <c r="BJ40" s="149"/>
      <c r="BK40" s="156">
        <f>_xlfn.IFNA(IF($B40=$B$381,0,IF($B40=$B$382,0,_xlfn.IFNA(INDEX('I.Supplementary 2018-19'!I$8:I$157,MATCH($B40,'I.Supplementary 2018-19'!$B$8:$B$157,0)),INDEX('I.KI 2018-19'!I$9:I$393,MATCH($B40,'I.KI 2018-19'!$B$9:$B$393,0))))),"")</f>
        <v>1.0709503997359908</v>
      </c>
      <c r="BL40" s="149">
        <f>_xlfn.IFNA(IF($B40=$B$381,0,IF($B40=$B$382,0,_xlfn.IFNA(INDEX('I.Supplementary 2018-19'!J$8:J$157,MATCH($B40,'I.Supplementary 2018-19'!$B$8:$B$157,0)),INDEX('I.KI 2018-19'!J$9:J$393,MATCH($B40,'I.KI 2018-19'!$B$9:$B$393,0))))),"")</f>
        <v>3.8086541540267365</v>
      </c>
      <c r="BM40" s="157">
        <f>_xlfn.IFNA(IF($B40=$B$381,0,IF($B40=$B$382,0,_xlfn.IFNA(INDEX('I.Supplementary 2018-19'!H$8:H$157,MATCH($B40,'I.Supplementary 2018-19'!$B$8:$B$157,0)),INDEX('I.KI 2018-19'!H$9:H$393,MATCH($B40,'I.KI 2018-19'!$B$9:$B$393,0))))),"")</f>
        <v>4.8796045537627268</v>
      </c>
    </row>
    <row r="41" spans="2:65">
      <c r="B41" s="121" t="str">
        <f>'Calculations for 2021-22'!B41</f>
        <v>E5033</v>
      </c>
      <c r="C41" s="160" t="str">
        <f>'Calculations for 2021-22'!D41</f>
        <v>E5033</v>
      </c>
      <c r="D41" t="str">
        <f>'Calculations for 2021-22'!E41</f>
        <v>OLB</v>
      </c>
      <c r="E41" t="str">
        <f>'Calculations for 2021-22'!F41</f>
        <v>P1915</v>
      </c>
      <c r="F41" s="120" t="str">
        <f>'Calculations for 2021-22'!H41</f>
        <v>Brent</v>
      </c>
      <c r="G41" s="156">
        <f>_xlfn.IFNA(INDEX('I.KI 2016-17'!M$8:M$391,MATCH($B41,'I.KI 2016-17'!$B$8:$B$391,0)),"")</f>
        <v>45.526865478120001</v>
      </c>
      <c r="H41" s="149">
        <f>_xlfn.IFNA(INDEX('I.KI 2016-17'!N$8:N$391,MATCH($B41,'I.KI 2016-17'!$B$8:$B$391,0)),"")</f>
        <v>10.473251303975999</v>
      </c>
      <c r="I41" s="149">
        <f>_xlfn.IFNA(INDEX('I.KI 2016-17'!O$8:O$391,MATCH($B41,'I.KI 2016-17'!$B$8:$B$391,0)),"")</f>
        <v>0</v>
      </c>
      <c r="J41" s="149">
        <f>_xlfn.IFNA(INDEX('I.KI 2016-17'!P$8:P$391,MATCH($B41,'I.KI 2016-17'!$B$8:$B$391,0)),"")</f>
        <v>0</v>
      </c>
      <c r="K41" s="157">
        <f>_xlfn.IFNA(INDEX('I.KI 2016-17'!Q$8:Q$391,MATCH($B41,'I.KI 2016-17'!$B$8:$B$391,0)),"")</f>
        <v>0</v>
      </c>
      <c r="L41" s="156">
        <f>_xlfn.IFNA(INDEX('I.KI 2016-17'!R$8:R$391,MATCH($B41,'I.KI 2016-17'!$B$8:$B$391,0)),"")</f>
        <v>62.397349414221004</v>
      </c>
      <c r="M41" s="193">
        <f>_xlfn.IFNA(INDEX('I.KI 2016-17'!S$8:S$391,MATCH($B41,'I.KI 2016-17'!$B$8:$B$391,0)),"")</f>
        <v>18.432526539246002</v>
      </c>
      <c r="N41" s="193">
        <f>_xlfn.IFNA(INDEX('I.KI 2016-17'!T$8:T$391,MATCH($B41,'I.KI 2016-17'!$B$8:$B$391,0)),"")</f>
        <v>0</v>
      </c>
      <c r="O41" s="193">
        <f>_xlfn.IFNA(INDEX('I.KI 2016-17'!U$8:U$391,MATCH($B41,'I.KI 2016-17'!$B$8:$B$391,0)),"")</f>
        <v>0</v>
      </c>
      <c r="P41" s="157">
        <f>_xlfn.IFNA(INDEX('I.KI 2016-17'!V$8:V$391,MATCH($B41,'I.KI 2016-17'!$B$8:$B$391,0)),"")</f>
        <v>0</v>
      </c>
      <c r="Q41" s="156">
        <f>_xlfn.IFNA(INDEX('I.KI 2016-17'!W$8:W$391,MATCH($B41,'I.KI 2016-17'!$B$8:$B$391,0)),"")</f>
        <v>107.92421489234101</v>
      </c>
      <c r="R41" s="193">
        <f>_xlfn.IFNA(INDEX('I.KI 2016-17'!X$8:X$391,MATCH($B41,'I.KI 2016-17'!$B$8:$B$391,0)),"")</f>
        <v>28.905777843222001</v>
      </c>
      <c r="S41" s="193">
        <f>_xlfn.IFNA(INDEX('I.KI 2016-17'!Y$8:Y$391,MATCH($B41,'I.KI 2016-17'!$B$8:$B$391,0)),"")</f>
        <v>0</v>
      </c>
      <c r="T41" s="193">
        <f>_xlfn.IFNA(INDEX('I.KI 2016-17'!Z$8:Z$391,MATCH($B41,'I.KI 2016-17'!$B$8:$B$391,0)),"")</f>
        <v>0</v>
      </c>
      <c r="U41" s="157">
        <f>_xlfn.IFNA(INDEX('I.KI 2016-17'!AA$8:AA$391,MATCH($B41,'I.KI 2016-17'!$B$8:$B$391,0)),"")</f>
        <v>0</v>
      </c>
      <c r="V41" s="149"/>
      <c r="W41" s="154">
        <f>_xlfn.IFNA(INDEX('I.KI 2016-17'!$H$8:$H$391,MATCH(B41,'I.KI 2016-17'!$B$8:$B$391,0)),"")</f>
        <v>56.000116782096001</v>
      </c>
      <c r="X41" s="153">
        <f>_xlfn.IFNA(INDEX('I.KI 2016-17'!$I$8:$I$391,MATCH(B41,'I.KI 2016-17'!$B$8:$B$391,0)),"")</f>
        <v>80.82987595346701</v>
      </c>
      <c r="Y41" s="155">
        <f>_xlfn.IFNA(INDEX('I.KI 2016-17'!$G$8:$G$391,MATCH(B41,'I.KI 2016-17'!$B$8:$B$391,0)),"")</f>
        <v>136.829992735563</v>
      </c>
      <c r="Z41" s="149"/>
      <c r="AA41" s="156">
        <f>_xlfn.IFNA(IF($B41=$B$382,0,_xlfn.IFNA(INDEX('I.Supplementary 2017-18'!N$8:N$35,MATCH($B41,'I.Supplementary 2017-18'!$B$8:$B$35,0)),INDEX('I.KI 2017-18'!N$9:N$393,MATCH($B41,'I.KI 2017-18'!$B$9:$B$393,0)))),"")</f>
        <v>35.588817686232147</v>
      </c>
      <c r="AB41" s="193">
        <f>_xlfn.IFNA(IF($B41=$B$382,0,_xlfn.IFNA(INDEX('I.Supplementary 2017-18'!O$8:O$35,MATCH($B41,'I.Supplementary 2017-18'!$B$8:$B$35,0)),INDEX('I.KI 2017-18'!O$9:O$393,MATCH($B41,'I.KI 2017-18'!$B$9:$B$393,0)))),"")</f>
        <v>7.1126041921341825</v>
      </c>
      <c r="AC41" s="193">
        <f>_xlfn.IFNA(IF($B41=$B$382,0,_xlfn.IFNA(INDEX('I.Supplementary 2017-18'!P$8:P$35,MATCH($B41,'I.Supplementary 2017-18'!$B$8:$B$35,0)),INDEX('I.KI 2017-18'!P$9:P$393,MATCH($B41,'I.KI 2017-18'!$B$9:$B$393,0)))),"")</f>
        <v>0</v>
      </c>
      <c r="AD41" s="193">
        <f>_xlfn.IFNA(IF($B41=$B$382,0,_xlfn.IFNA(INDEX('I.Supplementary 2017-18'!Q$8:Q$35,MATCH($B41,'I.Supplementary 2017-18'!$B$8:$B$35,0)),INDEX('I.KI 2017-18'!Q$9:Q$393,MATCH($B41,'I.KI 2017-18'!$B$9:$B$393,0)))),"")</f>
        <v>0</v>
      </c>
      <c r="AE41" s="157">
        <f>_xlfn.IFNA(IF($B41=$B$382,0,_xlfn.IFNA(INDEX('I.Supplementary 2017-18'!R$8:R$35,MATCH($B41,'I.Supplementary 2017-18'!$B$8:$B$35,0)),INDEX('I.KI 2017-18'!R$9:R$393,MATCH($B41,'I.KI 2017-18'!$B$9:$B$393,0)))),"")</f>
        <v>0</v>
      </c>
      <c r="AF41" s="156">
        <f>_xlfn.IFNA(IF($B41=$B$382,0,_xlfn.IFNA(INDEX('I.Supplementary 2017-18'!S$8:S$35,MATCH($B41,'I.Supplementary 2017-18'!$B$8:$B$35,0)),INDEX('I.KI 2017-18'!S$9:S$393,MATCH($B41,'I.KI 2017-18'!$B$9:$B$393,0)))),"")</f>
        <v>63.671255238163106</v>
      </c>
      <c r="AG41" s="193">
        <f>_xlfn.IFNA(IF($B41=$B$382,0,_xlfn.IFNA(INDEX('I.Supplementary 2017-18'!T$8:T$35,MATCH($B41,'I.Supplementary 2017-18'!$B$8:$B$35,0)),INDEX('I.KI 2017-18'!T$9:T$393,MATCH($B41,'I.KI 2017-18'!$B$9:$B$393,0)))),"")</f>
        <v>18.808845455494087</v>
      </c>
      <c r="AH41" s="193">
        <f>_xlfn.IFNA(IF($B41=$B$382,0,_xlfn.IFNA(INDEX('I.Supplementary 2017-18'!U$8:U$35,MATCH($B41,'I.Supplementary 2017-18'!$B$8:$B$35,0)),INDEX('I.KI 2017-18'!U$9:U$393,MATCH($B41,'I.KI 2017-18'!$B$9:$B$393,0)))),"")</f>
        <v>0</v>
      </c>
      <c r="AI41" s="193">
        <f>_xlfn.IFNA(IF($B41=$B$382,0,_xlfn.IFNA(INDEX('I.Supplementary 2017-18'!V$8:V$35,MATCH($B41,'I.Supplementary 2017-18'!$B$8:$B$35,0)),INDEX('I.KI 2017-18'!V$9:V$393,MATCH($B41,'I.KI 2017-18'!$B$9:$B$393,0)))),"")</f>
        <v>0</v>
      </c>
      <c r="AJ41" s="157">
        <f>_xlfn.IFNA(IF($B41=$B$382,0,_xlfn.IFNA(INDEX('I.Supplementary 2017-18'!W$8:W$35,MATCH($B41,'I.Supplementary 2017-18'!$B$8:$B$35,0)),INDEX('I.KI 2017-18'!W$9:W$393,MATCH($B41,'I.KI 2017-18'!$B$9:$B$393,0)))),"")</f>
        <v>0</v>
      </c>
      <c r="AK41" s="156">
        <f>_xlfn.IFNA(IF($B41=$B$382,0,_xlfn.IFNA(INDEX('I.Supplementary 2017-18'!X$8:X$35,MATCH($B41,'I.Supplementary 2017-18'!$B$8:$B$35,0)),INDEX('I.KI 2017-18'!X$9:X$393,MATCH($B41,'I.KI 2017-18'!$B$9:$B$393,0)))),"")</f>
        <v>99.260072924395246</v>
      </c>
      <c r="AL41" s="193">
        <f>_xlfn.IFNA(IF($B41=$B$382,0,_xlfn.IFNA(INDEX('I.Supplementary 2017-18'!Y$8:Y$35,MATCH($B41,'I.Supplementary 2017-18'!$B$8:$B$35,0)),INDEX('I.KI 2017-18'!Y$9:Y$393,MATCH($B41,'I.KI 2017-18'!$B$9:$B$393,0)))),"")</f>
        <v>25.921449647628268</v>
      </c>
      <c r="AM41" s="193">
        <f>_xlfn.IFNA(IF($B41=$B$382,0,_xlfn.IFNA(INDEX('I.Supplementary 2017-18'!Z$8:Z$35,MATCH($B41,'I.Supplementary 2017-18'!$B$8:$B$35,0)),INDEX('I.KI 2017-18'!Z$9:Z$393,MATCH($B41,'I.KI 2017-18'!$B$9:$B$393,0)))),"")</f>
        <v>0</v>
      </c>
      <c r="AN41" s="193">
        <f>_xlfn.IFNA(IF($B41=$B$382,0,_xlfn.IFNA(INDEX('I.Supplementary 2017-18'!AA$8:AA$35,MATCH($B41,'I.Supplementary 2017-18'!$B$8:$B$35,0)),INDEX('I.KI 2017-18'!AA$9:AA$393,MATCH($B41,'I.KI 2017-18'!$B$9:$B$393,0)))),"")</f>
        <v>0</v>
      </c>
      <c r="AO41" s="157">
        <f>_xlfn.IFNA(IF($B41=$B$382,0,_xlfn.IFNA(INDEX('I.Supplementary 2017-18'!AB$8:AB$35,MATCH($B41,'I.Supplementary 2017-18'!$B$8:$B$35,0)),INDEX('I.KI 2017-18'!AB$9:AB$393,MATCH($B41,'I.KI 2017-18'!$B$9:$B$393,0)))),"")</f>
        <v>0</v>
      </c>
      <c r="AP41" s="149"/>
      <c r="AQ41" s="156">
        <f>_xlfn.IFNA(IF($B41=$B$381,0,IF($B41=$B$382,0,_xlfn.IFNA(INDEX('I.Supplementary 2017-18'!I$8:I$35,MATCH($B41,'I.Supplementary 2017-18'!$B$8:$B$35,0)),INDEX('I.KI 2017-18'!I$9:I$393,MATCH($B41,'I.KI 2017-18'!$B$9:$B$393,0))))),"")</f>
        <v>42.70142187836634</v>
      </c>
      <c r="AR41" s="149">
        <f>_xlfn.IFNA(IF($B41=$B$381,0,IF($B41=$B$382,0,_xlfn.IFNA(INDEX('I.Supplementary 2017-18'!J$8:J$35,MATCH($B41,'I.Supplementary 2017-18'!$B$8:$B$35,0)),INDEX('I.KI 2017-18'!J$9:J$393,MATCH($B41,'I.KI 2017-18'!$B$9:$B$393,0))))),"")</f>
        <v>82.480100693657192</v>
      </c>
      <c r="AS41" s="157">
        <f>_xlfn.IFNA(IF($B41=$B$381,0,IF($B41=$B$382,0,_xlfn.IFNA(INDEX('I.Supplementary 2017-18'!H$8:H$35,MATCH($B41,'I.Supplementary 2017-18'!$B$8:$B$35,0)),INDEX('I.KI 2017-18'!H$9:H$393,MATCH($B41,'I.KI 2017-18'!$B$9:$B$393,0))))),"")</f>
        <v>125.18152257202354</v>
      </c>
      <c r="AT41" s="149"/>
      <c r="AU41" s="156">
        <f>_xlfn.IFNA(_xlfn.IFNA(INDEX('I.Supplementary 2018-19'!P$8:P$157,MATCH($B41,'I.Supplementary 2018-19'!$B$8:$B$157,0)),INDEX('I.KI 2018-19'!P$9:P$393,MATCH($B41,'I.KI 2018-19'!$B$9:$B$393,0))),"")</f>
        <v>28.752975896042884</v>
      </c>
      <c r="AV41" s="193">
        <f>_xlfn.IFNA(_xlfn.IFNA(INDEX('I.Supplementary 2018-19'!Q$8:Q$157,MATCH($B41,'I.Supplementary 2018-19'!$B$8:$B$157,0)),INDEX('I.KI 2018-19'!Q$9:Q$393,MATCH($B41,'I.KI 2018-19'!$B$9:$B$393,0))),"")</f>
        <v>4.9502215331974142</v>
      </c>
      <c r="AW41" s="193">
        <f>_xlfn.IFNA(_xlfn.IFNA(INDEX('I.Supplementary 2018-19'!R$8:R$157,MATCH($B41,'I.Supplementary 2018-19'!$B$8:$B$157,0)),INDEX('I.KI 2018-19'!R$9:R$393,MATCH($B41,'I.KI 2018-19'!$B$9:$B$393,0))),"")</f>
        <v>0</v>
      </c>
      <c r="AX41" s="193">
        <f>_xlfn.IFNA(_xlfn.IFNA(INDEX('I.Supplementary 2018-19'!S$8:S$157,MATCH($B41,'I.Supplementary 2018-19'!$B$8:$B$157,0)),INDEX('I.KI 2018-19'!S$9:S$393,MATCH($B41,'I.KI 2018-19'!$B$9:$B$393,0))),"")</f>
        <v>0</v>
      </c>
      <c r="AY41" s="157">
        <f>_xlfn.IFNA(_xlfn.IFNA(INDEX('I.Supplementary 2018-19'!T$8:T$157,MATCH($B41,'I.Supplementary 2018-19'!$B$8:$B$157,0)),INDEX('I.KI 2018-19'!T$9:T$393,MATCH($B41,'I.KI 2018-19'!$B$9:$B$393,0))),"")</f>
        <v>0</v>
      </c>
      <c r="AZ41" s="156">
        <f>_xlfn.IFNA(_xlfn.IFNA(INDEX('I.Supplementary 2018-19'!U$8:U$157,MATCH($B41,'I.Supplementary 2018-19'!$B$8:$B$157,0)),INDEX('I.KI 2018-19'!U$9:U$393,MATCH($B41,'I.KI 2018-19'!$B$9:$B$393,0))),"")</f>
        <v>65.584125567206627</v>
      </c>
      <c r="BA41" s="193">
        <f>_xlfn.IFNA(_xlfn.IFNA(INDEX('I.Supplementary 2018-19'!V$8:V$157,MATCH($B41,'I.Supplementary 2018-19'!$B$8:$B$157,0)),INDEX('I.KI 2018-19'!V$9:V$393,MATCH($B41,'I.KI 2018-19'!$B$9:$B$393,0))),"")</f>
        <v>19.373918065744981</v>
      </c>
      <c r="BB41" s="193">
        <f>_xlfn.IFNA(_xlfn.IFNA(INDEX('I.Supplementary 2018-19'!W$8:W$157,MATCH($B41,'I.Supplementary 2018-19'!$B$8:$B$157,0)),INDEX('I.KI 2018-19'!W$9:W$393,MATCH($B41,'I.KI 2018-19'!$B$9:$B$393,0))),"")</f>
        <v>0</v>
      </c>
      <c r="BC41" s="193">
        <f>_xlfn.IFNA(_xlfn.IFNA(INDEX('I.Supplementary 2018-19'!X$8:X$157,MATCH($B41,'I.Supplementary 2018-19'!$B$8:$B$157,0)),INDEX('I.KI 2018-19'!X$9:X$393,MATCH($B41,'I.KI 2018-19'!$B$9:$B$393,0))),"")</f>
        <v>0</v>
      </c>
      <c r="BD41" s="157">
        <f>_xlfn.IFNA(_xlfn.IFNA(INDEX('I.Supplementary 2018-19'!Y$8:Y$157,MATCH($B41,'I.Supplementary 2018-19'!$B$8:$B$157,0)),INDEX('I.KI 2018-19'!Y$9:Y$393,MATCH($B41,'I.KI 2018-19'!$B$9:$B$393,0))),"")</f>
        <v>0</v>
      </c>
      <c r="BE41" s="156">
        <f>_xlfn.IFNA(_xlfn.IFNA(INDEX('I.Supplementary 2018-19'!Z$8:Z$157,MATCH($B41,'I.Supplementary 2018-19'!$B$8:$B$157,0)),INDEX('I.KI 2018-19'!Z$9:Z$393,MATCH($B41,'I.KI 2018-19'!$B$9:$B$393,0))),"")</f>
        <v>94.33710146324951</v>
      </c>
      <c r="BF41" s="193">
        <f>_xlfn.IFNA(_xlfn.IFNA(INDEX('I.Supplementary 2018-19'!AA$8:AA$157,MATCH($B41,'I.Supplementary 2018-19'!$B$8:$B$157,0)),INDEX('I.KI 2018-19'!AA$9:AA$393,MATCH($B41,'I.KI 2018-19'!$B$9:$B$393,0))),"")</f>
        <v>24.324139598942395</v>
      </c>
      <c r="BG41" s="193">
        <f>_xlfn.IFNA(_xlfn.IFNA(INDEX('I.Supplementary 2018-19'!AB$8:AB$157,MATCH($B41,'I.Supplementary 2018-19'!$B$8:$B$157,0)),INDEX('I.KI 2018-19'!AB$9:AB$393,MATCH($B41,'I.KI 2018-19'!$B$9:$B$393,0))),"")</f>
        <v>0</v>
      </c>
      <c r="BH41" s="193">
        <f>_xlfn.IFNA(_xlfn.IFNA(INDEX('I.Supplementary 2018-19'!AC$8:AC$157,MATCH($B41,'I.Supplementary 2018-19'!$B$8:$B$157,0)),INDEX('I.KI 2018-19'!AC$9:AC$393,MATCH($B41,'I.KI 2018-19'!$B$9:$B$393,0))),"")</f>
        <v>0</v>
      </c>
      <c r="BI41" s="157">
        <f>_xlfn.IFNA(_xlfn.IFNA(INDEX('I.Supplementary 2018-19'!AD$8:AD$157,MATCH($B41,'I.Supplementary 2018-19'!$B$8:$B$157,0)),INDEX('I.KI 2018-19'!AD$9:AD$393,MATCH($B41,'I.KI 2018-19'!$B$9:$B$393,0))),"")</f>
        <v>0</v>
      </c>
      <c r="BJ41" s="149"/>
      <c r="BK41" s="156">
        <f>_xlfn.IFNA(IF($B41=$B$381,0,IF($B41=$B$382,0,_xlfn.IFNA(INDEX('I.Supplementary 2018-19'!I$8:I$157,MATCH($B41,'I.Supplementary 2018-19'!$B$8:$B$157,0)),INDEX('I.KI 2018-19'!I$9:I$393,MATCH($B41,'I.KI 2018-19'!$B$9:$B$393,0))))),"")</f>
        <v>33.703197429240298</v>
      </c>
      <c r="BL41" s="149">
        <f>_xlfn.IFNA(IF($B41=$B$381,0,IF($B41=$B$382,0,_xlfn.IFNA(INDEX('I.Supplementary 2018-19'!J$8:J$157,MATCH($B41,'I.Supplementary 2018-19'!$B$8:$B$157,0)),INDEX('I.KI 2018-19'!J$9:J$393,MATCH($B41,'I.KI 2018-19'!$B$9:$B$393,0))))),"")</f>
        <v>84.958043632951615</v>
      </c>
      <c r="BM41" s="157">
        <f>_xlfn.IFNA(IF($B41=$B$381,0,IF($B41=$B$382,0,_xlfn.IFNA(INDEX('I.Supplementary 2018-19'!H$8:H$157,MATCH($B41,'I.Supplementary 2018-19'!$B$8:$B$157,0)),INDEX('I.KI 2018-19'!H$9:H$393,MATCH($B41,'I.KI 2018-19'!$B$9:$B$393,0))))),"")</f>
        <v>118.66124106219192</v>
      </c>
    </row>
    <row r="42" spans="2:65">
      <c r="B42" s="121" t="str">
        <f>'Calculations for 2021-22'!B42</f>
        <v>E1533</v>
      </c>
      <c r="C42" s="160" t="str">
        <f>'Calculations for 2021-22'!D42</f>
        <v>E1533</v>
      </c>
      <c r="D42" t="str">
        <f>'Calculations for 2021-22'!E42</f>
        <v>SD</v>
      </c>
      <c r="E42">
        <f>'Calculations for 2021-22'!F42</f>
        <v>0</v>
      </c>
      <c r="F42" s="120" t="str">
        <f>'Calculations for 2021-22'!H42</f>
        <v>Brentwood</v>
      </c>
      <c r="G42" s="156">
        <f>_xlfn.IFNA(INDEX('I.KI 2016-17'!M$8:M$391,MATCH($B42,'I.KI 2016-17'!$B$8:$B$391,0)),"")</f>
        <v>0</v>
      </c>
      <c r="H42" s="149">
        <f>_xlfn.IFNA(INDEX('I.KI 2016-17'!N$8:N$391,MATCH($B42,'I.KI 2016-17'!$B$8:$B$391,0)),"")</f>
        <v>0.71015234424600004</v>
      </c>
      <c r="I42" s="149">
        <f>_xlfn.IFNA(INDEX('I.KI 2016-17'!O$8:O$391,MATCH($B42,'I.KI 2016-17'!$B$8:$B$391,0)),"")</f>
        <v>0</v>
      </c>
      <c r="J42" s="149">
        <f>_xlfn.IFNA(INDEX('I.KI 2016-17'!P$8:P$391,MATCH($B42,'I.KI 2016-17'!$B$8:$B$391,0)),"")</f>
        <v>0</v>
      </c>
      <c r="K42" s="157">
        <f>_xlfn.IFNA(INDEX('I.KI 2016-17'!Q$8:Q$391,MATCH($B42,'I.KI 2016-17'!$B$8:$B$391,0)),"")</f>
        <v>0</v>
      </c>
      <c r="L42" s="156">
        <f>_xlfn.IFNA(INDEX('I.KI 2016-17'!R$8:R$391,MATCH($B42,'I.KI 2016-17'!$B$8:$B$391,0)),"")</f>
        <v>0</v>
      </c>
      <c r="M42" s="193">
        <f>_xlfn.IFNA(INDEX('I.KI 2016-17'!S$8:S$391,MATCH($B42,'I.KI 2016-17'!$B$8:$B$391,0)),"")</f>
        <v>1.518509004482</v>
      </c>
      <c r="N42" s="193">
        <f>_xlfn.IFNA(INDEX('I.KI 2016-17'!T$8:T$391,MATCH($B42,'I.KI 2016-17'!$B$8:$B$391,0)),"")</f>
        <v>0</v>
      </c>
      <c r="O42" s="193">
        <f>_xlfn.IFNA(INDEX('I.KI 2016-17'!U$8:U$391,MATCH($B42,'I.KI 2016-17'!$B$8:$B$391,0)),"")</f>
        <v>0</v>
      </c>
      <c r="P42" s="157">
        <f>_xlfn.IFNA(INDEX('I.KI 2016-17'!V$8:V$391,MATCH($B42,'I.KI 2016-17'!$B$8:$B$391,0)),"")</f>
        <v>0</v>
      </c>
      <c r="Q42" s="156">
        <f>_xlfn.IFNA(INDEX('I.KI 2016-17'!W$8:W$391,MATCH($B42,'I.KI 2016-17'!$B$8:$B$391,0)),"")</f>
        <v>0</v>
      </c>
      <c r="R42" s="193">
        <f>_xlfn.IFNA(INDEX('I.KI 2016-17'!X$8:X$391,MATCH($B42,'I.KI 2016-17'!$B$8:$B$391,0)),"")</f>
        <v>2.228661348728</v>
      </c>
      <c r="S42" s="193">
        <f>_xlfn.IFNA(INDEX('I.KI 2016-17'!Y$8:Y$391,MATCH($B42,'I.KI 2016-17'!$B$8:$B$391,0)),"")</f>
        <v>0</v>
      </c>
      <c r="T42" s="193">
        <f>_xlfn.IFNA(INDEX('I.KI 2016-17'!Z$8:Z$391,MATCH($B42,'I.KI 2016-17'!$B$8:$B$391,0)),"")</f>
        <v>0</v>
      </c>
      <c r="U42" s="157">
        <f>_xlfn.IFNA(INDEX('I.KI 2016-17'!AA$8:AA$391,MATCH($B42,'I.KI 2016-17'!$B$8:$B$391,0)),"")</f>
        <v>0</v>
      </c>
      <c r="V42" s="149"/>
      <c r="W42" s="154">
        <f>_xlfn.IFNA(INDEX('I.KI 2016-17'!$H$8:$H$391,MATCH(B42,'I.KI 2016-17'!$B$8:$B$391,0)),"")</f>
        <v>0.71015234424600004</v>
      </c>
      <c r="X42" s="153">
        <f>_xlfn.IFNA(INDEX('I.KI 2016-17'!$I$8:$I$391,MATCH(B42,'I.KI 2016-17'!$B$8:$B$391,0)),"")</f>
        <v>1.518509004482</v>
      </c>
      <c r="Y42" s="155">
        <f>_xlfn.IFNA(INDEX('I.KI 2016-17'!$G$8:$G$391,MATCH(B42,'I.KI 2016-17'!$B$8:$B$391,0)),"")</f>
        <v>2.228661348728</v>
      </c>
      <c r="Z42" s="149"/>
      <c r="AA42" s="156">
        <f>_xlfn.IFNA(IF($B42=$B$382,0,_xlfn.IFNA(INDEX('I.Supplementary 2017-18'!N$8:N$35,MATCH($B42,'I.Supplementary 2017-18'!$B$8:$B$35,0)),INDEX('I.KI 2017-18'!N$9:N$393,MATCH($B42,'I.KI 2017-18'!$B$9:$B$393,0)))),"")</f>
        <v>0</v>
      </c>
      <c r="AB42" s="193">
        <f>_xlfn.IFNA(IF($B42=$B$382,0,_xlfn.IFNA(INDEX('I.Supplementary 2017-18'!O$8:O$35,MATCH($B42,'I.Supplementary 2017-18'!$B$8:$B$35,0)),INDEX('I.KI 2017-18'!O$9:O$393,MATCH($B42,'I.KI 2017-18'!$B$9:$B$393,0)))),"")</f>
        <v>0.23312247143747658</v>
      </c>
      <c r="AC42" s="193">
        <f>_xlfn.IFNA(IF($B42=$B$382,0,_xlfn.IFNA(INDEX('I.Supplementary 2017-18'!P$8:P$35,MATCH($B42,'I.Supplementary 2017-18'!$B$8:$B$35,0)),INDEX('I.KI 2017-18'!P$9:P$393,MATCH($B42,'I.KI 2017-18'!$B$9:$B$393,0)))),"")</f>
        <v>0</v>
      </c>
      <c r="AD42" s="193">
        <f>_xlfn.IFNA(IF($B42=$B$382,0,_xlfn.IFNA(INDEX('I.Supplementary 2017-18'!Q$8:Q$35,MATCH($B42,'I.Supplementary 2017-18'!$B$8:$B$35,0)),INDEX('I.KI 2017-18'!Q$9:Q$393,MATCH($B42,'I.KI 2017-18'!$B$9:$B$393,0)))),"")</f>
        <v>0</v>
      </c>
      <c r="AE42" s="157">
        <f>_xlfn.IFNA(IF($B42=$B$382,0,_xlfn.IFNA(INDEX('I.Supplementary 2017-18'!R$8:R$35,MATCH($B42,'I.Supplementary 2017-18'!$B$8:$B$35,0)),INDEX('I.KI 2017-18'!R$9:R$393,MATCH($B42,'I.KI 2017-18'!$B$9:$B$393,0)))),"")</f>
        <v>0</v>
      </c>
      <c r="AF42" s="156">
        <f>_xlfn.IFNA(IF($B42=$B$382,0,_xlfn.IFNA(INDEX('I.Supplementary 2017-18'!S$8:S$35,MATCH($B42,'I.Supplementary 2017-18'!$B$8:$B$35,0)),INDEX('I.KI 2017-18'!S$9:S$393,MATCH($B42,'I.KI 2017-18'!$B$9:$B$393,0)))),"")</f>
        <v>0</v>
      </c>
      <c r="AG42" s="193">
        <f>_xlfn.IFNA(IF($B42=$B$382,0,_xlfn.IFNA(INDEX('I.Supplementary 2017-18'!T$8:T$35,MATCH($B42,'I.Supplementary 2017-18'!$B$8:$B$35,0)),INDEX('I.KI 2017-18'!T$9:T$393,MATCH($B42,'I.KI 2017-18'!$B$9:$B$393,0)))),"")</f>
        <v>1.5495109217537819</v>
      </c>
      <c r="AH42" s="193">
        <f>_xlfn.IFNA(IF($B42=$B$382,0,_xlfn.IFNA(INDEX('I.Supplementary 2017-18'!U$8:U$35,MATCH($B42,'I.Supplementary 2017-18'!$B$8:$B$35,0)),INDEX('I.KI 2017-18'!U$9:U$393,MATCH($B42,'I.KI 2017-18'!$B$9:$B$393,0)))),"")</f>
        <v>0</v>
      </c>
      <c r="AI42" s="193">
        <f>_xlfn.IFNA(IF($B42=$B$382,0,_xlfn.IFNA(INDEX('I.Supplementary 2017-18'!V$8:V$35,MATCH($B42,'I.Supplementary 2017-18'!$B$8:$B$35,0)),INDEX('I.KI 2017-18'!V$9:V$393,MATCH($B42,'I.KI 2017-18'!$B$9:$B$393,0)))),"")</f>
        <v>0</v>
      </c>
      <c r="AJ42" s="157">
        <f>_xlfn.IFNA(IF($B42=$B$382,0,_xlfn.IFNA(INDEX('I.Supplementary 2017-18'!W$8:W$35,MATCH($B42,'I.Supplementary 2017-18'!$B$8:$B$35,0)),INDEX('I.KI 2017-18'!W$9:W$393,MATCH($B42,'I.KI 2017-18'!$B$9:$B$393,0)))),"")</f>
        <v>0</v>
      </c>
      <c r="AK42" s="156">
        <f>_xlfn.IFNA(IF($B42=$B$382,0,_xlfn.IFNA(INDEX('I.Supplementary 2017-18'!X$8:X$35,MATCH($B42,'I.Supplementary 2017-18'!$B$8:$B$35,0)),INDEX('I.KI 2017-18'!X$9:X$393,MATCH($B42,'I.KI 2017-18'!$B$9:$B$393,0)))),"")</f>
        <v>0</v>
      </c>
      <c r="AL42" s="193">
        <f>_xlfn.IFNA(IF($B42=$B$382,0,_xlfn.IFNA(INDEX('I.Supplementary 2017-18'!Y$8:Y$35,MATCH($B42,'I.Supplementary 2017-18'!$B$8:$B$35,0)),INDEX('I.KI 2017-18'!Y$9:Y$393,MATCH($B42,'I.KI 2017-18'!$B$9:$B$393,0)))),"")</f>
        <v>1.7826333931912586</v>
      </c>
      <c r="AM42" s="193">
        <f>_xlfn.IFNA(IF($B42=$B$382,0,_xlfn.IFNA(INDEX('I.Supplementary 2017-18'!Z$8:Z$35,MATCH($B42,'I.Supplementary 2017-18'!$B$8:$B$35,0)),INDEX('I.KI 2017-18'!Z$9:Z$393,MATCH($B42,'I.KI 2017-18'!$B$9:$B$393,0)))),"")</f>
        <v>0</v>
      </c>
      <c r="AN42" s="193">
        <f>_xlfn.IFNA(IF($B42=$B$382,0,_xlfn.IFNA(INDEX('I.Supplementary 2017-18'!AA$8:AA$35,MATCH($B42,'I.Supplementary 2017-18'!$B$8:$B$35,0)),INDEX('I.KI 2017-18'!AA$9:AA$393,MATCH($B42,'I.KI 2017-18'!$B$9:$B$393,0)))),"")</f>
        <v>0</v>
      </c>
      <c r="AO42" s="157">
        <f>_xlfn.IFNA(IF($B42=$B$382,0,_xlfn.IFNA(INDEX('I.Supplementary 2017-18'!AB$8:AB$35,MATCH($B42,'I.Supplementary 2017-18'!$B$8:$B$35,0)),INDEX('I.KI 2017-18'!AB$9:AB$393,MATCH($B42,'I.KI 2017-18'!$B$9:$B$393,0)))),"")</f>
        <v>0</v>
      </c>
      <c r="AP42" s="149"/>
      <c r="AQ42" s="156">
        <f>_xlfn.IFNA(IF($B42=$B$381,0,IF($B42=$B$382,0,_xlfn.IFNA(INDEX('I.Supplementary 2017-18'!I$8:I$35,MATCH($B42,'I.Supplementary 2017-18'!$B$8:$B$35,0)),INDEX('I.KI 2017-18'!I$9:I$393,MATCH($B42,'I.KI 2017-18'!$B$9:$B$393,0))))),"")</f>
        <v>0.23312247143747658</v>
      </c>
      <c r="AR42" s="149">
        <f>_xlfn.IFNA(IF($B42=$B$381,0,IF($B42=$B$382,0,_xlfn.IFNA(INDEX('I.Supplementary 2017-18'!J$8:J$35,MATCH($B42,'I.Supplementary 2017-18'!$B$8:$B$35,0)),INDEX('I.KI 2017-18'!J$9:J$393,MATCH($B42,'I.KI 2017-18'!$B$9:$B$393,0))))),"")</f>
        <v>1.5495109217537819</v>
      </c>
      <c r="AS42" s="157">
        <f>_xlfn.IFNA(IF($B42=$B$381,0,IF($B42=$B$382,0,_xlfn.IFNA(INDEX('I.Supplementary 2017-18'!H$8:H$35,MATCH($B42,'I.Supplementary 2017-18'!$B$8:$B$35,0)),INDEX('I.KI 2017-18'!H$9:H$393,MATCH($B42,'I.KI 2017-18'!$B$9:$B$393,0))))),"")</f>
        <v>1.7826333931912586</v>
      </c>
      <c r="AT42" s="149"/>
      <c r="AU42" s="156">
        <f>_xlfn.IFNA(_xlfn.IFNA(INDEX('I.Supplementary 2018-19'!P$8:P$157,MATCH($B42,'I.Supplementary 2018-19'!$B$8:$B$157,0)),INDEX('I.KI 2018-19'!P$9:P$393,MATCH($B42,'I.KI 2018-19'!$B$9:$B$393,0))),"")</f>
        <v>0</v>
      </c>
      <c r="AV42" s="193">
        <f>_xlfn.IFNA(_xlfn.IFNA(INDEX('I.Supplementary 2018-19'!Q$8:Q$157,MATCH($B42,'I.Supplementary 2018-19'!$B$8:$B$157,0)),INDEX('I.KI 2018-19'!Q$9:Q$393,MATCH($B42,'I.KI 2018-19'!$B$9:$B$393,0))),"")</f>
        <v>0</v>
      </c>
      <c r="AW42" s="193">
        <f>_xlfn.IFNA(_xlfn.IFNA(INDEX('I.Supplementary 2018-19'!R$8:R$157,MATCH($B42,'I.Supplementary 2018-19'!$B$8:$B$157,0)),INDEX('I.KI 2018-19'!R$9:R$393,MATCH($B42,'I.KI 2018-19'!$B$9:$B$393,0))),"")</f>
        <v>0</v>
      </c>
      <c r="AX42" s="193">
        <f>_xlfn.IFNA(_xlfn.IFNA(INDEX('I.Supplementary 2018-19'!S$8:S$157,MATCH($B42,'I.Supplementary 2018-19'!$B$8:$B$157,0)),INDEX('I.KI 2018-19'!S$9:S$393,MATCH($B42,'I.KI 2018-19'!$B$9:$B$393,0))),"")</f>
        <v>0</v>
      </c>
      <c r="AY42" s="157">
        <f>_xlfn.IFNA(_xlfn.IFNA(INDEX('I.Supplementary 2018-19'!T$8:T$157,MATCH($B42,'I.Supplementary 2018-19'!$B$8:$B$157,0)),INDEX('I.KI 2018-19'!T$9:T$393,MATCH($B42,'I.KI 2018-19'!$B$9:$B$393,0))),"")</f>
        <v>0</v>
      </c>
      <c r="AZ42" s="156">
        <f>_xlfn.IFNA(_xlfn.IFNA(INDEX('I.Supplementary 2018-19'!U$8:U$157,MATCH($B42,'I.Supplementary 2018-19'!$B$8:$B$157,0)),INDEX('I.KI 2018-19'!U$9:U$393,MATCH($B42,'I.KI 2018-19'!$B$9:$B$393,0))),"")</f>
        <v>0</v>
      </c>
      <c r="BA42" s="193">
        <f>_xlfn.IFNA(_xlfn.IFNA(INDEX('I.Supplementary 2018-19'!V$8:V$157,MATCH($B42,'I.Supplementary 2018-19'!$B$8:$B$157,0)),INDEX('I.KI 2018-19'!V$9:V$393,MATCH($B42,'I.KI 2018-19'!$B$9:$B$393,0))),"")</f>
        <v>1.5960627520210626</v>
      </c>
      <c r="BB42" s="193">
        <f>_xlfn.IFNA(_xlfn.IFNA(INDEX('I.Supplementary 2018-19'!W$8:W$157,MATCH($B42,'I.Supplementary 2018-19'!$B$8:$B$157,0)),INDEX('I.KI 2018-19'!W$9:W$393,MATCH($B42,'I.KI 2018-19'!$B$9:$B$393,0))),"")</f>
        <v>0</v>
      </c>
      <c r="BC42" s="193">
        <f>_xlfn.IFNA(_xlfn.IFNA(INDEX('I.Supplementary 2018-19'!X$8:X$157,MATCH($B42,'I.Supplementary 2018-19'!$B$8:$B$157,0)),INDEX('I.KI 2018-19'!X$9:X$393,MATCH($B42,'I.KI 2018-19'!$B$9:$B$393,0))),"")</f>
        <v>0</v>
      </c>
      <c r="BD42" s="157">
        <f>_xlfn.IFNA(_xlfn.IFNA(INDEX('I.Supplementary 2018-19'!Y$8:Y$157,MATCH($B42,'I.Supplementary 2018-19'!$B$8:$B$157,0)),INDEX('I.KI 2018-19'!Y$9:Y$393,MATCH($B42,'I.KI 2018-19'!$B$9:$B$393,0))),"")</f>
        <v>0</v>
      </c>
      <c r="BE42" s="156">
        <f>_xlfn.IFNA(_xlfn.IFNA(INDEX('I.Supplementary 2018-19'!Z$8:Z$157,MATCH($B42,'I.Supplementary 2018-19'!$B$8:$B$157,0)),INDEX('I.KI 2018-19'!Z$9:Z$393,MATCH($B42,'I.KI 2018-19'!$B$9:$B$393,0))),"")</f>
        <v>0</v>
      </c>
      <c r="BF42" s="193">
        <f>_xlfn.IFNA(_xlfn.IFNA(INDEX('I.Supplementary 2018-19'!AA$8:AA$157,MATCH($B42,'I.Supplementary 2018-19'!$B$8:$B$157,0)),INDEX('I.KI 2018-19'!AA$9:AA$393,MATCH($B42,'I.KI 2018-19'!$B$9:$B$393,0))),"")</f>
        <v>1.5960627520210626</v>
      </c>
      <c r="BG42" s="193">
        <f>_xlfn.IFNA(_xlfn.IFNA(INDEX('I.Supplementary 2018-19'!AB$8:AB$157,MATCH($B42,'I.Supplementary 2018-19'!$B$8:$B$157,0)),INDEX('I.KI 2018-19'!AB$9:AB$393,MATCH($B42,'I.KI 2018-19'!$B$9:$B$393,0))),"")</f>
        <v>0</v>
      </c>
      <c r="BH42" s="193">
        <f>_xlfn.IFNA(_xlfn.IFNA(INDEX('I.Supplementary 2018-19'!AC$8:AC$157,MATCH($B42,'I.Supplementary 2018-19'!$B$8:$B$157,0)),INDEX('I.KI 2018-19'!AC$9:AC$393,MATCH($B42,'I.KI 2018-19'!$B$9:$B$393,0))),"")</f>
        <v>0</v>
      </c>
      <c r="BI42" s="157">
        <f>_xlfn.IFNA(_xlfn.IFNA(INDEX('I.Supplementary 2018-19'!AD$8:AD$157,MATCH($B42,'I.Supplementary 2018-19'!$B$8:$B$157,0)),INDEX('I.KI 2018-19'!AD$9:AD$393,MATCH($B42,'I.KI 2018-19'!$B$9:$B$393,0))),"")</f>
        <v>0</v>
      </c>
      <c r="BJ42" s="149"/>
      <c r="BK42" s="156">
        <f>_xlfn.IFNA(IF($B42=$B$381,0,IF($B42=$B$382,0,_xlfn.IFNA(INDEX('I.Supplementary 2018-19'!I$8:I$157,MATCH($B42,'I.Supplementary 2018-19'!$B$8:$B$157,0)),INDEX('I.KI 2018-19'!I$9:I$393,MATCH($B42,'I.KI 2018-19'!$B$9:$B$393,0))))),"")</f>
        <v>0</v>
      </c>
      <c r="BL42" s="149">
        <f>_xlfn.IFNA(IF($B42=$B$381,0,IF($B42=$B$382,0,_xlfn.IFNA(INDEX('I.Supplementary 2018-19'!J$8:J$157,MATCH($B42,'I.Supplementary 2018-19'!$B$8:$B$157,0)),INDEX('I.KI 2018-19'!J$9:J$393,MATCH($B42,'I.KI 2018-19'!$B$9:$B$393,0))))),"")</f>
        <v>1.5960627520210626</v>
      </c>
      <c r="BM42" s="157">
        <f>_xlfn.IFNA(IF($B42=$B$381,0,IF($B42=$B$382,0,_xlfn.IFNA(INDEX('I.Supplementary 2018-19'!H$8:H$157,MATCH($B42,'I.Supplementary 2018-19'!$B$8:$B$157,0)),INDEX('I.KI 2018-19'!H$9:H$393,MATCH($B42,'I.KI 2018-19'!$B$9:$B$393,0))))),"")</f>
        <v>1.5960627520210626</v>
      </c>
    </row>
    <row r="43" spans="2:65">
      <c r="B43" s="121" t="str">
        <f>'Calculations for 2021-22'!B43</f>
        <v>E1401</v>
      </c>
      <c r="C43" s="160" t="str">
        <f>'Calculations for 2021-22'!D43</f>
        <v>E1401</v>
      </c>
      <c r="D43" t="str">
        <f>'Calculations for 2021-22'!E43</f>
        <v>UNINFIR</v>
      </c>
      <c r="E43">
        <f>'Calculations for 2021-22'!F43</f>
        <v>0</v>
      </c>
      <c r="F43" s="120" t="str">
        <f>'Calculations for 2021-22'!H43</f>
        <v>Brighton &amp; Hove</v>
      </c>
      <c r="G43" s="156">
        <f>_xlfn.IFNA(INDEX('I.KI 2016-17'!M$8:M$391,MATCH($B43,'I.KI 2016-17'!$B$8:$B$391,0)),"")</f>
        <v>26.977159821478999</v>
      </c>
      <c r="H43" s="149">
        <f>_xlfn.IFNA(INDEX('I.KI 2016-17'!N$8:N$391,MATCH($B43,'I.KI 2016-17'!$B$8:$B$391,0)),"")</f>
        <v>6.1485181616390001</v>
      </c>
      <c r="I43" s="149">
        <f>_xlfn.IFNA(INDEX('I.KI 2016-17'!O$8:O$391,MATCH($B43,'I.KI 2016-17'!$B$8:$B$391,0)),"")</f>
        <v>0</v>
      </c>
      <c r="J43" s="149">
        <f>_xlfn.IFNA(INDEX('I.KI 2016-17'!P$8:P$391,MATCH($B43,'I.KI 2016-17'!$B$8:$B$391,0)),"")</f>
        <v>0</v>
      </c>
      <c r="K43" s="157">
        <f>_xlfn.IFNA(INDEX('I.KI 2016-17'!Q$8:Q$391,MATCH($B43,'I.KI 2016-17'!$B$8:$B$391,0)),"")</f>
        <v>0</v>
      </c>
      <c r="L43" s="156">
        <f>_xlfn.IFNA(INDEX('I.KI 2016-17'!R$8:R$391,MATCH($B43,'I.KI 2016-17'!$B$8:$B$391,0)),"")</f>
        <v>40.717315990036006</v>
      </c>
      <c r="M43" s="193">
        <f>_xlfn.IFNA(INDEX('I.KI 2016-17'!S$8:S$391,MATCH($B43,'I.KI 2016-17'!$B$8:$B$391,0)),"")</f>
        <v>13.402242361441999</v>
      </c>
      <c r="N43" s="193">
        <f>_xlfn.IFNA(INDEX('I.KI 2016-17'!T$8:T$391,MATCH($B43,'I.KI 2016-17'!$B$8:$B$391,0)),"")</f>
        <v>0</v>
      </c>
      <c r="O43" s="193">
        <f>_xlfn.IFNA(INDEX('I.KI 2016-17'!U$8:U$391,MATCH($B43,'I.KI 2016-17'!$B$8:$B$391,0)),"")</f>
        <v>0</v>
      </c>
      <c r="P43" s="157">
        <f>_xlfn.IFNA(INDEX('I.KI 2016-17'!V$8:V$391,MATCH($B43,'I.KI 2016-17'!$B$8:$B$391,0)),"")</f>
        <v>0</v>
      </c>
      <c r="Q43" s="156">
        <f>_xlfn.IFNA(INDEX('I.KI 2016-17'!W$8:W$391,MATCH($B43,'I.KI 2016-17'!$B$8:$B$391,0)),"")</f>
        <v>67.694475811515005</v>
      </c>
      <c r="R43" s="193">
        <f>_xlfn.IFNA(INDEX('I.KI 2016-17'!X$8:X$391,MATCH($B43,'I.KI 2016-17'!$B$8:$B$391,0)),"")</f>
        <v>19.550760523080999</v>
      </c>
      <c r="S43" s="193">
        <f>_xlfn.IFNA(INDEX('I.KI 2016-17'!Y$8:Y$391,MATCH($B43,'I.KI 2016-17'!$B$8:$B$391,0)),"")</f>
        <v>0</v>
      </c>
      <c r="T43" s="193">
        <f>_xlfn.IFNA(INDEX('I.KI 2016-17'!Z$8:Z$391,MATCH($B43,'I.KI 2016-17'!$B$8:$B$391,0)),"")</f>
        <v>0</v>
      </c>
      <c r="U43" s="157">
        <f>_xlfn.IFNA(INDEX('I.KI 2016-17'!AA$8:AA$391,MATCH($B43,'I.KI 2016-17'!$B$8:$B$391,0)),"")</f>
        <v>0</v>
      </c>
      <c r="V43" s="149"/>
      <c r="W43" s="154">
        <f>_xlfn.IFNA(INDEX('I.KI 2016-17'!$H$8:$H$391,MATCH(B43,'I.KI 2016-17'!$B$8:$B$391,0)),"")</f>
        <v>33.125677983118003</v>
      </c>
      <c r="X43" s="153">
        <f>_xlfn.IFNA(INDEX('I.KI 2016-17'!$I$8:$I$391,MATCH(B43,'I.KI 2016-17'!$B$8:$B$391,0)),"")</f>
        <v>54.119558351478005</v>
      </c>
      <c r="Y43" s="155">
        <f>_xlfn.IFNA(INDEX('I.KI 2016-17'!$G$8:$G$391,MATCH(B43,'I.KI 2016-17'!$B$8:$B$391,0)),"")</f>
        <v>87.245236334596001</v>
      </c>
      <c r="Z43" s="149"/>
      <c r="AA43" s="156">
        <f>_xlfn.IFNA(IF($B43=$B$382,0,_xlfn.IFNA(INDEX('I.Supplementary 2017-18'!N$8:N$35,MATCH($B43,'I.Supplementary 2017-18'!$B$8:$B$35,0)),INDEX('I.KI 2017-18'!N$9:N$393,MATCH($B43,'I.KI 2017-18'!$B$9:$B$393,0)))),"")</f>
        <v>18.708508136727868</v>
      </c>
      <c r="AB43" s="193">
        <f>_xlfn.IFNA(IF($B43=$B$382,0,_xlfn.IFNA(INDEX('I.Supplementary 2017-18'!O$8:O$35,MATCH($B43,'I.Supplementary 2017-18'!$B$8:$B$35,0)),INDEX('I.KI 2017-18'!O$9:O$393,MATCH($B43,'I.KI 2017-18'!$B$9:$B$393,0)))),"")</f>
        <v>2.9098450392241961</v>
      </c>
      <c r="AC43" s="193">
        <f>_xlfn.IFNA(IF($B43=$B$382,0,_xlfn.IFNA(INDEX('I.Supplementary 2017-18'!P$8:P$35,MATCH($B43,'I.Supplementary 2017-18'!$B$8:$B$35,0)),INDEX('I.KI 2017-18'!P$9:P$393,MATCH($B43,'I.KI 2017-18'!$B$9:$B$393,0)))),"")</f>
        <v>0</v>
      </c>
      <c r="AD43" s="193">
        <f>_xlfn.IFNA(IF($B43=$B$382,0,_xlfn.IFNA(INDEX('I.Supplementary 2017-18'!Q$8:Q$35,MATCH($B43,'I.Supplementary 2017-18'!$B$8:$B$35,0)),INDEX('I.KI 2017-18'!Q$9:Q$393,MATCH($B43,'I.KI 2017-18'!$B$9:$B$393,0)))),"")</f>
        <v>0</v>
      </c>
      <c r="AE43" s="157">
        <f>_xlfn.IFNA(IF($B43=$B$382,0,_xlfn.IFNA(INDEX('I.Supplementary 2017-18'!R$8:R$35,MATCH($B43,'I.Supplementary 2017-18'!$B$8:$B$35,0)),INDEX('I.KI 2017-18'!R$9:R$393,MATCH($B43,'I.KI 2017-18'!$B$9:$B$393,0)))),"")</f>
        <v>0</v>
      </c>
      <c r="AF43" s="156">
        <f>_xlfn.IFNA(IF($B43=$B$382,0,_xlfn.IFNA(INDEX('I.Supplementary 2017-18'!S$8:S$35,MATCH($B43,'I.Supplementary 2017-18'!$B$8:$B$35,0)),INDEX('I.KI 2017-18'!S$9:S$393,MATCH($B43,'I.KI 2017-18'!$B$9:$B$393,0)))),"")</f>
        <v>41.548601717105299</v>
      </c>
      <c r="AG43" s="193">
        <f>_xlfn.IFNA(IF($B43=$B$382,0,_xlfn.IFNA(INDEX('I.Supplementary 2017-18'!T$8:T$35,MATCH($B43,'I.Supplementary 2017-18'!$B$8:$B$35,0)),INDEX('I.KI 2017-18'!T$9:T$393,MATCH($B43,'I.KI 2017-18'!$B$9:$B$393,0)))),"")</f>
        <v>13.675862871902872</v>
      </c>
      <c r="AH43" s="193">
        <f>_xlfn.IFNA(IF($B43=$B$382,0,_xlfn.IFNA(INDEX('I.Supplementary 2017-18'!U$8:U$35,MATCH($B43,'I.Supplementary 2017-18'!$B$8:$B$35,0)),INDEX('I.KI 2017-18'!U$9:U$393,MATCH($B43,'I.KI 2017-18'!$B$9:$B$393,0)))),"")</f>
        <v>0</v>
      </c>
      <c r="AI43" s="193">
        <f>_xlfn.IFNA(IF($B43=$B$382,0,_xlfn.IFNA(INDEX('I.Supplementary 2017-18'!V$8:V$35,MATCH($B43,'I.Supplementary 2017-18'!$B$8:$B$35,0)),INDEX('I.KI 2017-18'!V$9:V$393,MATCH($B43,'I.KI 2017-18'!$B$9:$B$393,0)))),"")</f>
        <v>0</v>
      </c>
      <c r="AJ43" s="157">
        <f>_xlfn.IFNA(IF($B43=$B$382,0,_xlfn.IFNA(INDEX('I.Supplementary 2017-18'!W$8:W$35,MATCH($B43,'I.Supplementary 2017-18'!$B$8:$B$35,0)),INDEX('I.KI 2017-18'!W$9:W$393,MATCH($B43,'I.KI 2017-18'!$B$9:$B$393,0)))),"")</f>
        <v>0</v>
      </c>
      <c r="AK43" s="156">
        <f>_xlfn.IFNA(IF($B43=$B$382,0,_xlfn.IFNA(INDEX('I.Supplementary 2017-18'!X$8:X$35,MATCH($B43,'I.Supplementary 2017-18'!$B$8:$B$35,0)),INDEX('I.KI 2017-18'!X$9:X$393,MATCH($B43,'I.KI 2017-18'!$B$9:$B$393,0)))),"")</f>
        <v>60.257109853833171</v>
      </c>
      <c r="AL43" s="193">
        <f>_xlfn.IFNA(IF($B43=$B$382,0,_xlfn.IFNA(INDEX('I.Supplementary 2017-18'!Y$8:Y$35,MATCH($B43,'I.Supplementary 2017-18'!$B$8:$B$35,0)),INDEX('I.KI 2017-18'!Y$9:Y$393,MATCH($B43,'I.KI 2017-18'!$B$9:$B$393,0)))),"")</f>
        <v>16.585707911127066</v>
      </c>
      <c r="AM43" s="193">
        <f>_xlfn.IFNA(IF($B43=$B$382,0,_xlfn.IFNA(INDEX('I.Supplementary 2017-18'!Z$8:Z$35,MATCH($B43,'I.Supplementary 2017-18'!$B$8:$B$35,0)),INDEX('I.KI 2017-18'!Z$9:Z$393,MATCH($B43,'I.KI 2017-18'!$B$9:$B$393,0)))),"")</f>
        <v>0</v>
      </c>
      <c r="AN43" s="193">
        <f>_xlfn.IFNA(IF($B43=$B$382,0,_xlfn.IFNA(INDEX('I.Supplementary 2017-18'!AA$8:AA$35,MATCH($B43,'I.Supplementary 2017-18'!$B$8:$B$35,0)),INDEX('I.KI 2017-18'!AA$9:AA$393,MATCH($B43,'I.KI 2017-18'!$B$9:$B$393,0)))),"")</f>
        <v>0</v>
      </c>
      <c r="AO43" s="157">
        <f>_xlfn.IFNA(IF($B43=$B$382,0,_xlfn.IFNA(INDEX('I.Supplementary 2017-18'!AB$8:AB$35,MATCH($B43,'I.Supplementary 2017-18'!$B$8:$B$35,0)),INDEX('I.KI 2017-18'!AB$9:AB$393,MATCH($B43,'I.KI 2017-18'!$B$9:$B$393,0)))),"")</f>
        <v>0</v>
      </c>
      <c r="AP43" s="149"/>
      <c r="AQ43" s="156">
        <f>_xlfn.IFNA(IF($B43=$B$381,0,IF($B43=$B$382,0,_xlfn.IFNA(INDEX('I.Supplementary 2017-18'!I$8:I$35,MATCH($B43,'I.Supplementary 2017-18'!$B$8:$B$35,0)),INDEX('I.KI 2017-18'!I$9:I$393,MATCH($B43,'I.KI 2017-18'!$B$9:$B$393,0))))),"")</f>
        <v>21.618353175952066</v>
      </c>
      <c r="AR43" s="149">
        <f>_xlfn.IFNA(IF($B43=$B$381,0,IF($B43=$B$382,0,_xlfn.IFNA(INDEX('I.Supplementary 2017-18'!J$8:J$35,MATCH($B43,'I.Supplementary 2017-18'!$B$8:$B$35,0)),INDEX('I.KI 2017-18'!J$9:J$393,MATCH($B43,'I.KI 2017-18'!$B$9:$B$393,0))))),"")</f>
        <v>55.224464589008164</v>
      </c>
      <c r="AS43" s="157">
        <f>_xlfn.IFNA(IF($B43=$B$381,0,IF($B43=$B$382,0,_xlfn.IFNA(INDEX('I.Supplementary 2017-18'!H$8:H$35,MATCH($B43,'I.Supplementary 2017-18'!$B$8:$B$35,0)),INDEX('I.KI 2017-18'!H$9:H$393,MATCH($B43,'I.KI 2017-18'!$B$9:$B$393,0))))),"")</f>
        <v>76.84281776496023</v>
      </c>
      <c r="AT43" s="149"/>
      <c r="AU43" s="156">
        <f>_xlfn.IFNA(_xlfn.IFNA(INDEX('I.Supplementary 2018-19'!P$8:P$157,MATCH($B43,'I.Supplementary 2018-19'!$B$8:$B$157,0)),INDEX('I.KI 2018-19'!P$9:P$393,MATCH($B43,'I.KI 2018-19'!$B$9:$B$393,0))),"")</f>
        <v>13.23242818785736</v>
      </c>
      <c r="AV43" s="193">
        <f>_xlfn.IFNA(_xlfn.IFNA(INDEX('I.Supplementary 2018-19'!Q$8:Q$157,MATCH($B43,'I.Supplementary 2018-19'!$B$8:$B$157,0)),INDEX('I.KI 2018-19'!Q$9:Q$393,MATCH($B43,'I.KI 2018-19'!$B$9:$B$393,0))),"")</f>
        <v>0.91113306862257049</v>
      </c>
      <c r="AW43" s="193">
        <f>_xlfn.IFNA(_xlfn.IFNA(INDEX('I.Supplementary 2018-19'!R$8:R$157,MATCH($B43,'I.Supplementary 2018-19'!$B$8:$B$157,0)),INDEX('I.KI 2018-19'!R$9:R$393,MATCH($B43,'I.KI 2018-19'!$B$9:$B$393,0))),"")</f>
        <v>0</v>
      </c>
      <c r="AX43" s="193">
        <f>_xlfn.IFNA(_xlfn.IFNA(INDEX('I.Supplementary 2018-19'!S$8:S$157,MATCH($B43,'I.Supplementary 2018-19'!$B$8:$B$157,0)),INDEX('I.KI 2018-19'!S$9:S$393,MATCH($B43,'I.KI 2018-19'!$B$9:$B$393,0))),"")</f>
        <v>0</v>
      </c>
      <c r="AY43" s="157">
        <f>_xlfn.IFNA(_xlfn.IFNA(INDEX('I.Supplementary 2018-19'!T$8:T$157,MATCH($B43,'I.Supplementary 2018-19'!$B$8:$B$157,0)),INDEX('I.KI 2018-19'!T$9:T$393,MATCH($B43,'I.KI 2018-19'!$B$9:$B$393,0))),"")</f>
        <v>0</v>
      </c>
      <c r="AZ43" s="156">
        <f>_xlfn.IFNA(_xlfn.IFNA(INDEX('I.Supplementary 2018-19'!U$8:U$157,MATCH($B43,'I.Supplementary 2018-19'!$B$8:$B$157,0)),INDEX('I.KI 2018-19'!U$9:U$393,MATCH($B43,'I.KI 2018-19'!$B$9:$B$393,0))),"")</f>
        <v>42.796842970408889</v>
      </c>
      <c r="BA43" s="193">
        <f>_xlfn.IFNA(_xlfn.IFNA(INDEX('I.Supplementary 2018-19'!V$8:V$157,MATCH($B43,'I.Supplementary 2018-19'!$B$8:$B$157,0)),INDEX('I.KI 2018-19'!V$9:V$393,MATCH($B43,'I.KI 2018-19'!$B$9:$B$393,0))),"")</f>
        <v>14.08672570496433</v>
      </c>
      <c r="BB43" s="193">
        <f>_xlfn.IFNA(_xlfn.IFNA(INDEX('I.Supplementary 2018-19'!W$8:W$157,MATCH($B43,'I.Supplementary 2018-19'!$B$8:$B$157,0)),INDEX('I.KI 2018-19'!W$9:W$393,MATCH($B43,'I.KI 2018-19'!$B$9:$B$393,0))),"")</f>
        <v>0</v>
      </c>
      <c r="BC43" s="193">
        <f>_xlfn.IFNA(_xlfn.IFNA(INDEX('I.Supplementary 2018-19'!X$8:X$157,MATCH($B43,'I.Supplementary 2018-19'!$B$8:$B$157,0)),INDEX('I.KI 2018-19'!X$9:X$393,MATCH($B43,'I.KI 2018-19'!$B$9:$B$393,0))),"")</f>
        <v>0</v>
      </c>
      <c r="BD43" s="157">
        <f>_xlfn.IFNA(_xlfn.IFNA(INDEX('I.Supplementary 2018-19'!Y$8:Y$157,MATCH($B43,'I.Supplementary 2018-19'!$B$8:$B$157,0)),INDEX('I.KI 2018-19'!Y$9:Y$393,MATCH($B43,'I.KI 2018-19'!$B$9:$B$393,0))),"")</f>
        <v>0</v>
      </c>
      <c r="BE43" s="156">
        <f>_xlfn.IFNA(_xlfn.IFNA(INDEX('I.Supplementary 2018-19'!Z$8:Z$157,MATCH($B43,'I.Supplementary 2018-19'!$B$8:$B$157,0)),INDEX('I.KI 2018-19'!Z$9:Z$393,MATCH($B43,'I.KI 2018-19'!$B$9:$B$393,0))),"")</f>
        <v>56.029271158266248</v>
      </c>
      <c r="BF43" s="193">
        <f>_xlfn.IFNA(_xlfn.IFNA(INDEX('I.Supplementary 2018-19'!AA$8:AA$157,MATCH($B43,'I.Supplementary 2018-19'!$B$8:$B$157,0)),INDEX('I.KI 2018-19'!AA$9:AA$393,MATCH($B43,'I.KI 2018-19'!$B$9:$B$393,0))),"")</f>
        <v>14.9978587735869</v>
      </c>
      <c r="BG43" s="193">
        <f>_xlfn.IFNA(_xlfn.IFNA(INDEX('I.Supplementary 2018-19'!AB$8:AB$157,MATCH($B43,'I.Supplementary 2018-19'!$B$8:$B$157,0)),INDEX('I.KI 2018-19'!AB$9:AB$393,MATCH($B43,'I.KI 2018-19'!$B$9:$B$393,0))),"")</f>
        <v>0</v>
      </c>
      <c r="BH43" s="193">
        <f>_xlfn.IFNA(_xlfn.IFNA(INDEX('I.Supplementary 2018-19'!AC$8:AC$157,MATCH($B43,'I.Supplementary 2018-19'!$B$8:$B$157,0)),INDEX('I.KI 2018-19'!AC$9:AC$393,MATCH($B43,'I.KI 2018-19'!$B$9:$B$393,0))),"")</f>
        <v>0</v>
      </c>
      <c r="BI43" s="157">
        <f>_xlfn.IFNA(_xlfn.IFNA(INDEX('I.Supplementary 2018-19'!AD$8:AD$157,MATCH($B43,'I.Supplementary 2018-19'!$B$8:$B$157,0)),INDEX('I.KI 2018-19'!AD$9:AD$393,MATCH($B43,'I.KI 2018-19'!$B$9:$B$393,0))),"")</f>
        <v>0</v>
      </c>
      <c r="BJ43" s="149"/>
      <c r="BK43" s="156">
        <f>_xlfn.IFNA(IF($B43=$B$381,0,IF($B43=$B$382,0,_xlfn.IFNA(INDEX('I.Supplementary 2018-19'!I$8:I$157,MATCH($B43,'I.Supplementary 2018-19'!$B$8:$B$157,0)),INDEX('I.KI 2018-19'!I$9:I$393,MATCH($B43,'I.KI 2018-19'!$B$9:$B$393,0))))),"")</f>
        <v>14.143561256479931</v>
      </c>
      <c r="BL43" s="149">
        <f>_xlfn.IFNA(IF($B43=$B$381,0,IF($B43=$B$382,0,_xlfn.IFNA(INDEX('I.Supplementary 2018-19'!J$8:J$157,MATCH($B43,'I.Supplementary 2018-19'!$B$8:$B$157,0)),INDEX('I.KI 2018-19'!J$9:J$393,MATCH($B43,'I.KI 2018-19'!$B$9:$B$393,0))))),"")</f>
        <v>56.883568675373219</v>
      </c>
      <c r="BM43" s="157">
        <f>_xlfn.IFNA(IF($B43=$B$381,0,IF($B43=$B$382,0,_xlfn.IFNA(INDEX('I.Supplementary 2018-19'!H$8:H$157,MATCH($B43,'I.Supplementary 2018-19'!$B$8:$B$157,0)),INDEX('I.KI 2018-19'!H$9:H$393,MATCH($B43,'I.KI 2018-19'!$B$9:$B$393,0))))),"")</f>
        <v>71.027129931853153</v>
      </c>
    </row>
    <row r="44" spans="2:65">
      <c r="B44" s="121" t="str">
        <f>'Calculations for 2021-22'!B44</f>
        <v>E0102</v>
      </c>
      <c r="C44" s="160" t="str">
        <f>'Calculations for 2021-22'!D44</f>
        <v>E0102</v>
      </c>
      <c r="D44" t="str">
        <f>'Calculations for 2021-22'!E44</f>
        <v>UNINFIR</v>
      </c>
      <c r="E44" t="str">
        <f>'Calculations for 2021-22'!F44</f>
        <v>P1704</v>
      </c>
      <c r="F44" s="120" t="str">
        <f>'Calculations for 2021-22'!H44</f>
        <v>Bristol</v>
      </c>
      <c r="G44" s="156">
        <f>_xlfn.IFNA(INDEX('I.KI 2016-17'!M$8:M$391,MATCH($B44,'I.KI 2016-17'!$B$8:$B$391,0)),"")</f>
        <v>52.580091779531003</v>
      </c>
      <c r="H44" s="149">
        <f>_xlfn.IFNA(INDEX('I.KI 2016-17'!N$8:N$391,MATCH($B44,'I.KI 2016-17'!$B$8:$B$391,0)),"")</f>
        <v>7.7874541863470004</v>
      </c>
      <c r="I44" s="149">
        <f>_xlfn.IFNA(INDEX('I.KI 2016-17'!O$8:O$391,MATCH($B44,'I.KI 2016-17'!$B$8:$B$391,0)),"")</f>
        <v>0</v>
      </c>
      <c r="J44" s="149">
        <f>_xlfn.IFNA(INDEX('I.KI 2016-17'!P$8:P$391,MATCH($B44,'I.KI 2016-17'!$B$8:$B$391,0)),"")</f>
        <v>0</v>
      </c>
      <c r="K44" s="157">
        <f>_xlfn.IFNA(INDEX('I.KI 2016-17'!Q$8:Q$391,MATCH($B44,'I.KI 2016-17'!$B$8:$B$391,0)),"")</f>
        <v>0</v>
      </c>
      <c r="L44" s="156">
        <f>_xlfn.IFNA(INDEX('I.KI 2016-17'!R$8:R$391,MATCH($B44,'I.KI 2016-17'!$B$8:$B$391,0)),"")</f>
        <v>76.741935388445</v>
      </c>
      <c r="M44" s="193">
        <f>_xlfn.IFNA(INDEX('I.KI 2016-17'!S$8:S$391,MATCH($B44,'I.KI 2016-17'!$B$8:$B$391,0)),"")</f>
        <v>16.605514989391999</v>
      </c>
      <c r="N44" s="193">
        <f>_xlfn.IFNA(INDEX('I.KI 2016-17'!T$8:T$391,MATCH($B44,'I.KI 2016-17'!$B$8:$B$391,0)),"")</f>
        <v>0</v>
      </c>
      <c r="O44" s="193">
        <f>_xlfn.IFNA(INDEX('I.KI 2016-17'!U$8:U$391,MATCH($B44,'I.KI 2016-17'!$B$8:$B$391,0)),"")</f>
        <v>0</v>
      </c>
      <c r="P44" s="157">
        <f>_xlfn.IFNA(INDEX('I.KI 2016-17'!V$8:V$391,MATCH($B44,'I.KI 2016-17'!$B$8:$B$391,0)),"")</f>
        <v>0</v>
      </c>
      <c r="Q44" s="156">
        <f>_xlfn.IFNA(INDEX('I.KI 2016-17'!W$8:W$391,MATCH($B44,'I.KI 2016-17'!$B$8:$B$391,0)),"")</f>
        <v>129.32202716797599</v>
      </c>
      <c r="R44" s="193">
        <f>_xlfn.IFNA(INDEX('I.KI 2016-17'!X$8:X$391,MATCH($B44,'I.KI 2016-17'!$B$8:$B$391,0)),"")</f>
        <v>24.392969175738997</v>
      </c>
      <c r="S44" s="193">
        <f>_xlfn.IFNA(INDEX('I.KI 2016-17'!Y$8:Y$391,MATCH($B44,'I.KI 2016-17'!$B$8:$B$391,0)),"")</f>
        <v>0</v>
      </c>
      <c r="T44" s="193">
        <f>_xlfn.IFNA(INDEX('I.KI 2016-17'!Z$8:Z$391,MATCH($B44,'I.KI 2016-17'!$B$8:$B$391,0)),"")</f>
        <v>0</v>
      </c>
      <c r="U44" s="157">
        <f>_xlfn.IFNA(INDEX('I.KI 2016-17'!AA$8:AA$391,MATCH($B44,'I.KI 2016-17'!$B$8:$B$391,0)),"")</f>
        <v>0</v>
      </c>
      <c r="V44" s="149"/>
      <c r="W44" s="154">
        <f>_xlfn.IFNA(INDEX('I.KI 2016-17'!$H$8:$H$391,MATCH(B44,'I.KI 2016-17'!$B$8:$B$391,0)),"")</f>
        <v>60.367545965878001</v>
      </c>
      <c r="X44" s="153">
        <f>_xlfn.IFNA(INDEX('I.KI 2016-17'!$I$8:$I$391,MATCH(B44,'I.KI 2016-17'!$B$8:$B$391,0)),"")</f>
        <v>93.347450377837006</v>
      </c>
      <c r="Y44" s="155">
        <f>_xlfn.IFNA(INDEX('I.KI 2016-17'!$G$8:$G$391,MATCH(B44,'I.KI 2016-17'!$B$8:$B$391,0)),"")</f>
        <v>153.714996343715</v>
      </c>
      <c r="Z44" s="149"/>
      <c r="AA44" s="156">
        <f>_xlfn.IFNA(IF($B44=$B$382,0,_xlfn.IFNA(INDEX('I.Supplementary 2017-18'!N$8:N$35,MATCH($B44,'I.Supplementary 2017-18'!$B$8:$B$35,0)),INDEX('I.KI 2017-18'!N$9:N$393,MATCH($B44,'I.KI 2017-18'!$B$9:$B$393,0)))),"")</f>
        <v>37.82539913488209</v>
      </c>
      <c r="AB44" s="193">
        <f>_xlfn.IFNA(IF($B44=$B$382,0,_xlfn.IFNA(INDEX('I.Supplementary 2017-18'!O$8:O$35,MATCH($B44,'I.Supplementary 2017-18'!$B$8:$B$35,0)),INDEX('I.KI 2017-18'!O$9:O$393,MATCH($B44,'I.KI 2017-18'!$B$9:$B$393,0)))),"")</f>
        <v>4.018210957670461</v>
      </c>
      <c r="AC44" s="193">
        <f>_xlfn.IFNA(IF($B44=$B$382,0,_xlfn.IFNA(INDEX('I.Supplementary 2017-18'!P$8:P$35,MATCH($B44,'I.Supplementary 2017-18'!$B$8:$B$35,0)),INDEX('I.KI 2017-18'!P$9:P$393,MATCH($B44,'I.KI 2017-18'!$B$9:$B$393,0)))),"")</f>
        <v>0</v>
      </c>
      <c r="AD44" s="193">
        <f>_xlfn.IFNA(IF($B44=$B$382,0,_xlfn.IFNA(INDEX('I.Supplementary 2017-18'!Q$8:Q$35,MATCH($B44,'I.Supplementary 2017-18'!$B$8:$B$35,0)),INDEX('I.KI 2017-18'!Q$9:Q$393,MATCH($B44,'I.KI 2017-18'!$B$9:$B$393,0)))),"")</f>
        <v>0</v>
      </c>
      <c r="AE44" s="157">
        <f>_xlfn.IFNA(IF($B44=$B$382,0,_xlfn.IFNA(INDEX('I.Supplementary 2017-18'!R$8:R$35,MATCH($B44,'I.Supplementary 2017-18'!$B$8:$B$35,0)),INDEX('I.KI 2017-18'!R$9:R$393,MATCH($B44,'I.KI 2017-18'!$B$9:$B$393,0)))),"")</f>
        <v>0</v>
      </c>
      <c r="AF44" s="156">
        <f>_xlfn.IFNA(IF($B44=$B$382,0,_xlfn.IFNA(INDEX('I.Supplementary 2017-18'!S$8:S$35,MATCH($B44,'I.Supplementary 2017-18'!$B$8:$B$35,0)),INDEX('I.KI 2017-18'!S$9:S$393,MATCH($B44,'I.KI 2017-18'!$B$9:$B$393,0)))),"")</f>
        <v>78.308700633278434</v>
      </c>
      <c r="AG44" s="193">
        <f>_xlfn.IFNA(IF($B44=$B$382,0,_xlfn.IFNA(INDEX('I.Supplementary 2017-18'!T$8:T$35,MATCH($B44,'I.Supplementary 2017-18'!$B$8:$B$35,0)),INDEX('I.KI 2017-18'!T$9:T$393,MATCH($B44,'I.KI 2017-18'!$B$9:$B$393,0)))),"")</f>
        <v>16.944533592796382</v>
      </c>
      <c r="AH44" s="193">
        <f>_xlfn.IFNA(IF($B44=$B$382,0,_xlfn.IFNA(INDEX('I.Supplementary 2017-18'!U$8:U$35,MATCH($B44,'I.Supplementary 2017-18'!$B$8:$B$35,0)),INDEX('I.KI 2017-18'!U$9:U$393,MATCH($B44,'I.KI 2017-18'!$B$9:$B$393,0)))),"")</f>
        <v>0</v>
      </c>
      <c r="AI44" s="193">
        <f>_xlfn.IFNA(IF($B44=$B$382,0,_xlfn.IFNA(INDEX('I.Supplementary 2017-18'!V$8:V$35,MATCH($B44,'I.Supplementary 2017-18'!$B$8:$B$35,0)),INDEX('I.KI 2017-18'!V$9:V$393,MATCH($B44,'I.KI 2017-18'!$B$9:$B$393,0)))),"")</f>
        <v>0</v>
      </c>
      <c r="AJ44" s="157">
        <f>_xlfn.IFNA(IF($B44=$B$382,0,_xlfn.IFNA(INDEX('I.Supplementary 2017-18'!W$8:W$35,MATCH($B44,'I.Supplementary 2017-18'!$B$8:$B$35,0)),INDEX('I.KI 2017-18'!W$9:W$393,MATCH($B44,'I.KI 2017-18'!$B$9:$B$393,0)))),"")</f>
        <v>0</v>
      </c>
      <c r="AK44" s="156">
        <f>_xlfn.IFNA(IF($B44=$B$382,0,_xlfn.IFNA(INDEX('I.Supplementary 2017-18'!X$8:X$35,MATCH($B44,'I.Supplementary 2017-18'!$B$8:$B$35,0)),INDEX('I.KI 2017-18'!X$9:X$393,MATCH($B44,'I.KI 2017-18'!$B$9:$B$393,0)))),"")</f>
        <v>116.13409976816052</v>
      </c>
      <c r="AL44" s="193">
        <f>_xlfn.IFNA(IF($B44=$B$382,0,_xlfn.IFNA(INDEX('I.Supplementary 2017-18'!Y$8:Y$35,MATCH($B44,'I.Supplementary 2017-18'!$B$8:$B$35,0)),INDEX('I.KI 2017-18'!Y$9:Y$393,MATCH($B44,'I.KI 2017-18'!$B$9:$B$393,0)))),"")</f>
        <v>20.962744550466844</v>
      </c>
      <c r="AM44" s="193">
        <f>_xlfn.IFNA(IF($B44=$B$382,0,_xlfn.IFNA(INDEX('I.Supplementary 2017-18'!Z$8:Z$35,MATCH($B44,'I.Supplementary 2017-18'!$B$8:$B$35,0)),INDEX('I.KI 2017-18'!Z$9:Z$393,MATCH($B44,'I.KI 2017-18'!$B$9:$B$393,0)))),"")</f>
        <v>0</v>
      </c>
      <c r="AN44" s="193">
        <f>_xlfn.IFNA(IF($B44=$B$382,0,_xlfn.IFNA(INDEX('I.Supplementary 2017-18'!AA$8:AA$35,MATCH($B44,'I.Supplementary 2017-18'!$B$8:$B$35,0)),INDEX('I.KI 2017-18'!AA$9:AA$393,MATCH($B44,'I.KI 2017-18'!$B$9:$B$393,0)))),"")</f>
        <v>0</v>
      </c>
      <c r="AO44" s="157">
        <f>_xlfn.IFNA(IF($B44=$B$382,0,_xlfn.IFNA(INDEX('I.Supplementary 2017-18'!AB$8:AB$35,MATCH($B44,'I.Supplementary 2017-18'!$B$8:$B$35,0)),INDEX('I.KI 2017-18'!AB$9:AB$393,MATCH($B44,'I.KI 2017-18'!$B$9:$B$393,0)))),"")</f>
        <v>0</v>
      </c>
      <c r="AP44" s="149"/>
      <c r="AQ44" s="156">
        <f>_xlfn.IFNA(IF($B44=$B$381,0,IF($B44=$B$382,0,_xlfn.IFNA(INDEX('I.Supplementary 2017-18'!I$8:I$35,MATCH($B44,'I.Supplementary 2017-18'!$B$8:$B$35,0)),INDEX('I.KI 2017-18'!I$9:I$393,MATCH($B44,'I.KI 2017-18'!$B$9:$B$393,0))))),"")</f>
        <v>41.843610092552559</v>
      </c>
      <c r="AR44" s="149">
        <f>_xlfn.IFNA(IF($B44=$B$381,0,IF($B44=$B$382,0,_xlfn.IFNA(INDEX('I.Supplementary 2017-18'!J$8:J$35,MATCH($B44,'I.Supplementary 2017-18'!$B$8:$B$35,0)),INDEX('I.KI 2017-18'!J$9:J$393,MATCH($B44,'I.KI 2017-18'!$B$9:$B$393,0))))),"")</f>
        <v>95.253234226074809</v>
      </c>
      <c r="AS44" s="157">
        <f>_xlfn.IFNA(IF($B44=$B$381,0,IF($B44=$B$382,0,_xlfn.IFNA(INDEX('I.Supplementary 2017-18'!H$8:H$35,MATCH($B44,'I.Supplementary 2017-18'!$B$8:$B$35,0)),INDEX('I.KI 2017-18'!H$9:H$393,MATCH($B44,'I.KI 2017-18'!$B$9:$B$393,0))))),"")</f>
        <v>137.09684431862738</v>
      </c>
      <c r="AT44" s="149"/>
      <c r="AU44" s="156">
        <f>_xlfn.IFNA(_xlfn.IFNA(INDEX('I.Supplementary 2018-19'!P$8:P$157,MATCH($B44,'I.Supplementary 2018-19'!$B$8:$B$157,0)),INDEX('I.KI 2018-19'!P$9:P$393,MATCH($B44,'I.KI 2018-19'!$B$9:$B$393,0))),"")</f>
        <v>27.976658989176215</v>
      </c>
      <c r="AV44" s="193">
        <f>_xlfn.IFNA(_xlfn.IFNA(INDEX('I.Supplementary 2018-19'!Q$8:Q$157,MATCH($B44,'I.Supplementary 2018-19'!$B$8:$B$157,0)),INDEX('I.KI 2018-19'!Q$9:Q$393,MATCH($B44,'I.KI 2018-19'!$B$9:$B$393,0))),"")</f>
        <v>1.6723808515358083</v>
      </c>
      <c r="AW44" s="193">
        <f>_xlfn.IFNA(_xlfn.IFNA(INDEX('I.Supplementary 2018-19'!R$8:R$157,MATCH($B44,'I.Supplementary 2018-19'!$B$8:$B$157,0)),INDEX('I.KI 2018-19'!R$9:R$393,MATCH($B44,'I.KI 2018-19'!$B$9:$B$393,0))),"")</f>
        <v>0</v>
      </c>
      <c r="AX44" s="193">
        <f>_xlfn.IFNA(_xlfn.IFNA(INDEX('I.Supplementary 2018-19'!S$8:S$157,MATCH($B44,'I.Supplementary 2018-19'!$B$8:$B$157,0)),INDEX('I.KI 2018-19'!S$9:S$393,MATCH($B44,'I.KI 2018-19'!$B$9:$B$393,0))),"")</f>
        <v>0</v>
      </c>
      <c r="AY44" s="157">
        <f>_xlfn.IFNA(_xlfn.IFNA(INDEX('I.Supplementary 2018-19'!T$8:T$157,MATCH($B44,'I.Supplementary 2018-19'!$B$8:$B$157,0)),INDEX('I.KI 2018-19'!T$9:T$393,MATCH($B44,'I.KI 2018-19'!$B$9:$B$393,0))),"")</f>
        <v>0</v>
      </c>
      <c r="AZ44" s="156">
        <f>_xlfn.IFNA(_xlfn.IFNA(INDEX('I.Supplementary 2018-19'!U$8:U$157,MATCH($B44,'I.Supplementary 2018-19'!$B$8:$B$157,0)),INDEX('I.KI 2018-19'!U$9:U$393,MATCH($B44,'I.KI 2018-19'!$B$9:$B$393,0))),"")</f>
        <v>80.661322540715972</v>
      </c>
      <c r="BA44" s="193">
        <f>_xlfn.IFNA(_xlfn.IFNA(INDEX('I.Supplementary 2018-19'!V$8:V$157,MATCH($B44,'I.Supplementary 2018-19'!$B$8:$B$157,0)),INDEX('I.KI 2018-19'!V$9:V$393,MATCH($B44,'I.KI 2018-19'!$B$9:$B$393,0))),"")</f>
        <v>17.453596833781678</v>
      </c>
      <c r="BB44" s="193">
        <f>_xlfn.IFNA(_xlfn.IFNA(INDEX('I.Supplementary 2018-19'!W$8:W$157,MATCH($B44,'I.Supplementary 2018-19'!$B$8:$B$157,0)),INDEX('I.KI 2018-19'!W$9:W$393,MATCH($B44,'I.KI 2018-19'!$B$9:$B$393,0))),"")</f>
        <v>0</v>
      </c>
      <c r="BC44" s="193">
        <f>_xlfn.IFNA(_xlfn.IFNA(INDEX('I.Supplementary 2018-19'!X$8:X$157,MATCH($B44,'I.Supplementary 2018-19'!$B$8:$B$157,0)),INDEX('I.KI 2018-19'!X$9:X$393,MATCH($B44,'I.KI 2018-19'!$B$9:$B$393,0))),"")</f>
        <v>0</v>
      </c>
      <c r="BD44" s="157">
        <f>_xlfn.IFNA(_xlfn.IFNA(INDEX('I.Supplementary 2018-19'!Y$8:Y$157,MATCH($B44,'I.Supplementary 2018-19'!$B$8:$B$157,0)),INDEX('I.KI 2018-19'!Y$9:Y$393,MATCH($B44,'I.KI 2018-19'!$B$9:$B$393,0))),"")</f>
        <v>0</v>
      </c>
      <c r="BE44" s="156">
        <f>_xlfn.IFNA(_xlfn.IFNA(INDEX('I.Supplementary 2018-19'!Z$8:Z$157,MATCH($B44,'I.Supplementary 2018-19'!$B$8:$B$157,0)),INDEX('I.KI 2018-19'!Z$9:Z$393,MATCH($B44,'I.KI 2018-19'!$B$9:$B$393,0))),"")</f>
        <v>108.63798152989219</v>
      </c>
      <c r="BF44" s="193">
        <f>_xlfn.IFNA(_xlfn.IFNA(INDEX('I.Supplementary 2018-19'!AA$8:AA$157,MATCH($B44,'I.Supplementary 2018-19'!$B$8:$B$157,0)),INDEX('I.KI 2018-19'!AA$9:AA$393,MATCH($B44,'I.KI 2018-19'!$B$9:$B$393,0))),"")</f>
        <v>19.125977685317487</v>
      </c>
      <c r="BG44" s="193">
        <f>_xlfn.IFNA(_xlfn.IFNA(INDEX('I.Supplementary 2018-19'!AB$8:AB$157,MATCH($B44,'I.Supplementary 2018-19'!$B$8:$B$157,0)),INDEX('I.KI 2018-19'!AB$9:AB$393,MATCH($B44,'I.KI 2018-19'!$B$9:$B$393,0))),"")</f>
        <v>0</v>
      </c>
      <c r="BH44" s="193">
        <f>_xlfn.IFNA(_xlfn.IFNA(INDEX('I.Supplementary 2018-19'!AC$8:AC$157,MATCH($B44,'I.Supplementary 2018-19'!$B$8:$B$157,0)),INDEX('I.KI 2018-19'!AC$9:AC$393,MATCH($B44,'I.KI 2018-19'!$B$9:$B$393,0))),"")</f>
        <v>0</v>
      </c>
      <c r="BI44" s="157">
        <f>_xlfn.IFNA(_xlfn.IFNA(INDEX('I.Supplementary 2018-19'!AD$8:AD$157,MATCH($B44,'I.Supplementary 2018-19'!$B$8:$B$157,0)),INDEX('I.KI 2018-19'!AD$9:AD$393,MATCH($B44,'I.KI 2018-19'!$B$9:$B$393,0))),"")</f>
        <v>0</v>
      </c>
      <c r="BJ44" s="149"/>
      <c r="BK44" s="156">
        <f>_xlfn.IFNA(IF($B44=$B$381,0,IF($B44=$B$382,0,_xlfn.IFNA(INDEX('I.Supplementary 2018-19'!I$8:I$157,MATCH($B44,'I.Supplementary 2018-19'!$B$8:$B$157,0)),INDEX('I.KI 2018-19'!I$9:I$393,MATCH($B44,'I.KI 2018-19'!$B$9:$B$393,0))))),"")</f>
        <v>29.649039840712021</v>
      </c>
      <c r="BL44" s="149">
        <f>_xlfn.IFNA(IF($B44=$B$381,0,IF($B44=$B$382,0,_xlfn.IFNA(INDEX('I.Supplementary 2018-19'!J$8:J$157,MATCH($B44,'I.Supplementary 2018-19'!$B$8:$B$157,0)),INDEX('I.KI 2018-19'!J$9:J$393,MATCH($B44,'I.KI 2018-19'!$B$9:$B$393,0))))),"")</f>
        <v>98.114919374497646</v>
      </c>
      <c r="BM44" s="157">
        <f>_xlfn.IFNA(IF($B44=$B$381,0,IF($B44=$B$382,0,_xlfn.IFNA(INDEX('I.Supplementary 2018-19'!H$8:H$157,MATCH($B44,'I.Supplementary 2018-19'!$B$8:$B$157,0)),INDEX('I.KI 2018-19'!H$9:H$393,MATCH($B44,'I.KI 2018-19'!$B$9:$B$393,0))))),"")</f>
        <v>127.76395921520967</v>
      </c>
    </row>
    <row r="45" spans="2:65">
      <c r="B45" s="121" t="str">
        <f>'Calculations for 2021-22'!B45</f>
        <v>E2632</v>
      </c>
      <c r="C45" s="160" t="str">
        <f>'Calculations for 2021-22'!D45</f>
        <v>E2632</v>
      </c>
      <c r="D45" t="str">
        <f>'Calculations for 2021-22'!E45</f>
        <v>SD</v>
      </c>
      <c r="E45" t="str">
        <f>'Calculations for 2021-22'!F45</f>
        <v>P1910</v>
      </c>
      <c r="F45" s="120" t="str">
        <f>'Calculations for 2021-22'!H45</f>
        <v>Broadland</v>
      </c>
      <c r="G45" s="156">
        <f>_xlfn.IFNA(INDEX('I.KI 2016-17'!M$8:M$391,MATCH($B45,'I.KI 2016-17'!$B$8:$B$391,0)),"")</f>
        <v>0</v>
      </c>
      <c r="H45" s="149">
        <f>_xlfn.IFNA(INDEX('I.KI 2016-17'!N$8:N$391,MATCH($B45,'I.KI 2016-17'!$B$8:$B$391,0)),"")</f>
        <v>1.389408672461</v>
      </c>
      <c r="I45" s="149">
        <f>_xlfn.IFNA(INDEX('I.KI 2016-17'!O$8:O$391,MATCH($B45,'I.KI 2016-17'!$B$8:$B$391,0)),"")</f>
        <v>0</v>
      </c>
      <c r="J45" s="149">
        <f>_xlfn.IFNA(INDEX('I.KI 2016-17'!P$8:P$391,MATCH($B45,'I.KI 2016-17'!$B$8:$B$391,0)),"")</f>
        <v>0</v>
      </c>
      <c r="K45" s="157">
        <f>_xlfn.IFNA(INDEX('I.KI 2016-17'!Q$8:Q$391,MATCH($B45,'I.KI 2016-17'!$B$8:$B$391,0)),"")</f>
        <v>0</v>
      </c>
      <c r="L45" s="156">
        <f>_xlfn.IFNA(INDEX('I.KI 2016-17'!R$8:R$391,MATCH($B45,'I.KI 2016-17'!$B$8:$B$391,0)),"")</f>
        <v>0</v>
      </c>
      <c r="M45" s="193">
        <f>_xlfn.IFNA(INDEX('I.KI 2016-17'!S$8:S$391,MATCH($B45,'I.KI 2016-17'!$B$8:$B$391,0)),"")</f>
        <v>2.6316544573680001</v>
      </c>
      <c r="N45" s="193">
        <f>_xlfn.IFNA(INDEX('I.KI 2016-17'!T$8:T$391,MATCH($B45,'I.KI 2016-17'!$B$8:$B$391,0)),"")</f>
        <v>0</v>
      </c>
      <c r="O45" s="193">
        <f>_xlfn.IFNA(INDEX('I.KI 2016-17'!U$8:U$391,MATCH($B45,'I.KI 2016-17'!$B$8:$B$391,0)),"")</f>
        <v>0</v>
      </c>
      <c r="P45" s="157">
        <f>_xlfn.IFNA(INDEX('I.KI 2016-17'!V$8:V$391,MATCH($B45,'I.KI 2016-17'!$B$8:$B$391,0)),"")</f>
        <v>0</v>
      </c>
      <c r="Q45" s="156">
        <f>_xlfn.IFNA(INDEX('I.KI 2016-17'!W$8:W$391,MATCH($B45,'I.KI 2016-17'!$B$8:$B$391,0)),"")</f>
        <v>0</v>
      </c>
      <c r="R45" s="193">
        <f>_xlfn.IFNA(INDEX('I.KI 2016-17'!X$8:X$391,MATCH($B45,'I.KI 2016-17'!$B$8:$B$391,0)),"")</f>
        <v>4.0210631298289998</v>
      </c>
      <c r="S45" s="193">
        <f>_xlfn.IFNA(INDEX('I.KI 2016-17'!Y$8:Y$391,MATCH($B45,'I.KI 2016-17'!$B$8:$B$391,0)),"")</f>
        <v>0</v>
      </c>
      <c r="T45" s="193">
        <f>_xlfn.IFNA(INDEX('I.KI 2016-17'!Z$8:Z$391,MATCH($B45,'I.KI 2016-17'!$B$8:$B$391,0)),"")</f>
        <v>0</v>
      </c>
      <c r="U45" s="157">
        <f>_xlfn.IFNA(INDEX('I.KI 2016-17'!AA$8:AA$391,MATCH($B45,'I.KI 2016-17'!$B$8:$B$391,0)),"")</f>
        <v>0</v>
      </c>
      <c r="V45" s="149"/>
      <c r="W45" s="154">
        <f>_xlfn.IFNA(INDEX('I.KI 2016-17'!$H$8:$H$391,MATCH(B45,'I.KI 2016-17'!$B$8:$B$391,0)),"")</f>
        <v>1.389408672461</v>
      </c>
      <c r="X45" s="153">
        <f>_xlfn.IFNA(INDEX('I.KI 2016-17'!$I$8:$I$391,MATCH(B45,'I.KI 2016-17'!$B$8:$B$391,0)),"")</f>
        <v>2.6316544573680001</v>
      </c>
      <c r="Y45" s="155">
        <f>_xlfn.IFNA(INDEX('I.KI 2016-17'!$G$8:$G$391,MATCH(B45,'I.KI 2016-17'!$B$8:$B$391,0)),"")</f>
        <v>4.0210631298289998</v>
      </c>
      <c r="Z45" s="149"/>
      <c r="AA45" s="156">
        <f>_xlfn.IFNA(IF($B45=$B$382,0,_xlfn.IFNA(INDEX('I.Supplementary 2017-18'!N$8:N$35,MATCH($B45,'I.Supplementary 2017-18'!$B$8:$B$35,0)),INDEX('I.KI 2017-18'!N$9:N$393,MATCH($B45,'I.KI 2017-18'!$B$9:$B$393,0)))),"")</f>
        <v>0</v>
      </c>
      <c r="AB45" s="193">
        <f>_xlfn.IFNA(IF($B45=$B$382,0,_xlfn.IFNA(INDEX('I.Supplementary 2017-18'!O$8:O$35,MATCH($B45,'I.Supplementary 2017-18'!$B$8:$B$35,0)),INDEX('I.KI 2017-18'!O$9:O$393,MATCH($B45,'I.KI 2017-18'!$B$9:$B$393,0)))),"")</f>
        <v>0.8037407895322759</v>
      </c>
      <c r="AC45" s="193">
        <f>_xlfn.IFNA(IF($B45=$B$382,0,_xlfn.IFNA(INDEX('I.Supplementary 2017-18'!P$8:P$35,MATCH($B45,'I.Supplementary 2017-18'!$B$8:$B$35,0)),INDEX('I.KI 2017-18'!P$9:P$393,MATCH($B45,'I.KI 2017-18'!$B$9:$B$393,0)))),"")</f>
        <v>0</v>
      </c>
      <c r="AD45" s="193">
        <f>_xlfn.IFNA(IF($B45=$B$382,0,_xlfn.IFNA(INDEX('I.Supplementary 2017-18'!Q$8:Q$35,MATCH($B45,'I.Supplementary 2017-18'!$B$8:$B$35,0)),INDEX('I.KI 2017-18'!Q$9:Q$393,MATCH($B45,'I.KI 2017-18'!$B$9:$B$393,0)))),"")</f>
        <v>0</v>
      </c>
      <c r="AE45" s="157">
        <f>_xlfn.IFNA(IF($B45=$B$382,0,_xlfn.IFNA(INDEX('I.Supplementary 2017-18'!R$8:R$35,MATCH($B45,'I.Supplementary 2017-18'!$B$8:$B$35,0)),INDEX('I.KI 2017-18'!R$9:R$393,MATCH($B45,'I.KI 2017-18'!$B$9:$B$393,0)))),"")</f>
        <v>0</v>
      </c>
      <c r="AF45" s="156">
        <f>_xlfn.IFNA(IF($B45=$B$382,0,_xlfn.IFNA(INDEX('I.Supplementary 2017-18'!S$8:S$35,MATCH($B45,'I.Supplementary 2017-18'!$B$8:$B$35,0)),INDEX('I.KI 2017-18'!S$9:S$393,MATCH($B45,'I.KI 2017-18'!$B$9:$B$393,0)))),"")</f>
        <v>0</v>
      </c>
      <c r="AG45" s="193">
        <f>_xlfn.IFNA(IF($B45=$B$382,0,_xlfn.IFNA(INDEX('I.Supplementary 2017-18'!T$8:T$35,MATCH($B45,'I.Supplementary 2017-18'!$B$8:$B$35,0)),INDEX('I.KI 2017-18'!T$9:T$393,MATCH($B45,'I.KI 2017-18'!$B$9:$B$393,0)))),"")</f>
        <v>2.6853823796486256</v>
      </c>
      <c r="AH45" s="193">
        <f>_xlfn.IFNA(IF($B45=$B$382,0,_xlfn.IFNA(INDEX('I.Supplementary 2017-18'!U$8:U$35,MATCH($B45,'I.Supplementary 2017-18'!$B$8:$B$35,0)),INDEX('I.KI 2017-18'!U$9:U$393,MATCH($B45,'I.KI 2017-18'!$B$9:$B$393,0)))),"")</f>
        <v>0</v>
      </c>
      <c r="AI45" s="193">
        <f>_xlfn.IFNA(IF($B45=$B$382,0,_xlfn.IFNA(INDEX('I.Supplementary 2017-18'!V$8:V$35,MATCH($B45,'I.Supplementary 2017-18'!$B$8:$B$35,0)),INDEX('I.KI 2017-18'!V$9:V$393,MATCH($B45,'I.KI 2017-18'!$B$9:$B$393,0)))),"")</f>
        <v>0</v>
      </c>
      <c r="AJ45" s="157">
        <f>_xlfn.IFNA(IF($B45=$B$382,0,_xlfn.IFNA(INDEX('I.Supplementary 2017-18'!W$8:W$35,MATCH($B45,'I.Supplementary 2017-18'!$B$8:$B$35,0)),INDEX('I.KI 2017-18'!W$9:W$393,MATCH($B45,'I.KI 2017-18'!$B$9:$B$393,0)))),"")</f>
        <v>0</v>
      </c>
      <c r="AK45" s="156">
        <f>_xlfn.IFNA(IF($B45=$B$382,0,_xlfn.IFNA(INDEX('I.Supplementary 2017-18'!X$8:X$35,MATCH($B45,'I.Supplementary 2017-18'!$B$8:$B$35,0)),INDEX('I.KI 2017-18'!X$9:X$393,MATCH($B45,'I.KI 2017-18'!$B$9:$B$393,0)))),"")</f>
        <v>0</v>
      </c>
      <c r="AL45" s="193">
        <f>_xlfn.IFNA(IF($B45=$B$382,0,_xlfn.IFNA(INDEX('I.Supplementary 2017-18'!Y$8:Y$35,MATCH($B45,'I.Supplementary 2017-18'!$B$8:$B$35,0)),INDEX('I.KI 2017-18'!Y$9:Y$393,MATCH($B45,'I.KI 2017-18'!$B$9:$B$393,0)))),"")</f>
        <v>3.4891231691809015</v>
      </c>
      <c r="AM45" s="193">
        <f>_xlfn.IFNA(IF($B45=$B$382,0,_xlfn.IFNA(INDEX('I.Supplementary 2017-18'!Z$8:Z$35,MATCH($B45,'I.Supplementary 2017-18'!$B$8:$B$35,0)),INDEX('I.KI 2017-18'!Z$9:Z$393,MATCH($B45,'I.KI 2017-18'!$B$9:$B$393,0)))),"")</f>
        <v>0</v>
      </c>
      <c r="AN45" s="193">
        <f>_xlfn.IFNA(IF($B45=$B$382,0,_xlfn.IFNA(INDEX('I.Supplementary 2017-18'!AA$8:AA$35,MATCH($B45,'I.Supplementary 2017-18'!$B$8:$B$35,0)),INDEX('I.KI 2017-18'!AA$9:AA$393,MATCH($B45,'I.KI 2017-18'!$B$9:$B$393,0)))),"")</f>
        <v>0</v>
      </c>
      <c r="AO45" s="157">
        <f>_xlfn.IFNA(IF($B45=$B$382,0,_xlfn.IFNA(INDEX('I.Supplementary 2017-18'!AB$8:AB$35,MATCH($B45,'I.Supplementary 2017-18'!$B$8:$B$35,0)),INDEX('I.KI 2017-18'!AB$9:AB$393,MATCH($B45,'I.KI 2017-18'!$B$9:$B$393,0)))),"")</f>
        <v>0</v>
      </c>
      <c r="AP45" s="149"/>
      <c r="AQ45" s="156">
        <f>_xlfn.IFNA(IF($B45=$B$381,0,IF($B45=$B$382,0,_xlfn.IFNA(INDEX('I.Supplementary 2017-18'!I$8:I$35,MATCH($B45,'I.Supplementary 2017-18'!$B$8:$B$35,0)),INDEX('I.KI 2017-18'!I$9:I$393,MATCH($B45,'I.KI 2017-18'!$B$9:$B$393,0))))),"")</f>
        <v>0.8037407895322759</v>
      </c>
      <c r="AR45" s="149">
        <f>_xlfn.IFNA(IF($B45=$B$381,0,IF($B45=$B$382,0,_xlfn.IFNA(INDEX('I.Supplementary 2017-18'!J$8:J$35,MATCH($B45,'I.Supplementary 2017-18'!$B$8:$B$35,0)),INDEX('I.KI 2017-18'!J$9:J$393,MATCH($B45,'I.KI 2017-18'!$B$9:$B$393,0))))),"")</f>
        <v>2.6853823796486256</v>
      </c>
      <c r="AS45" s="157">
        <f>_xlfn.IFNA(IF($B45=$B$381,0,IF($B45=$B$382,0,_xlfn.IFNA(INDEX('I.Supplementary 2017-18'!H$8:H$35,MATCH($B45,'I.Supplementary 2017-18'!$B$8:$B$35,0)),INDEX('I.KI 2017-18'!H$9:H$393,MATCH($B45,'I.KI 2017-18'!$B$9:$B$393,0))))),"")</f>
        <v>3.4891231691809015</v>
      </c>
      <c r="AT45" s="149"/>
      <c r="AU45" s="156">
        <f>_xlfn.IFNA(_xlfn.IFNA(INDEX('I.Supplementary 2018-19'!P$8:P$157,MATCH($B45,'I.Supplementary 2018-19'!$B$8:$B$157,0)),INDEX('I.KI 2018-19'!P$9:P$393,MATCH($B45,'I.KI 2018-19'!$B$9:$B$393,0))),"")</f>
        <v>0</v>
      </c>
      <c r="AV45" s="193">
        <f>_xlfn.IFNA(_xlfn.IFNA(INDEX('I.Supplementary 2018-19'!Q$8:Q$157,MATCH($B45,'I.Supplementary 2018-19'!$B$8:$B$157,0)),INDEX('I.KI 2018-19'!Q$9:Q$393,MATCH($B45,'I.KI 2018-19'!$B$9:$B$393,0))),"")</f>
        <v>0.43823843993329814</v>
      </c>
      <c r="AW45" s="193">
        <f>_xlfn.IFNA(_xlfn.IFNA(INDEX('I.Supplementary 2018-19'!R$8:R$157,MATCH($B45,'I.Supplementary 2018-19'!$B$8:$B$157,0)),INDEX('I.KI 2018-19'!R$9:R$393,MATCH($B45,'I.KI 2018-19'!$B$9:$B$393,0))),"")</f>
        <v>0</v>
      </c>
      <c r="AX45" s="193">
        <f>_xlfn.IFNA(_xlfn.IFNA(INDEX('I.Supplementary 2018-19'!S$8:S$157,MATCH($B45,'I.Supplementary 2018-19'!$B$8:$B$157,0)),INDEX('I.KI 2018-19'!S$9:S$393,MATCH($B45,'I.KI 2018-19'!$B$9:$B$393,0))),"")</f>
        <v>0</v>
      </c>
      <c r="AY45" s="157">
        <f>_xlfn.IFNA(_xlfn.IFNA(INDEX('I.Supplementary 2018-19'!T$8:T$157,MATCH($B45,'I.Supplementary 2018-19'!$B$8:$B$157,0)),INDEX('I.KI 2018-19'!T$9:T$393,MATCH($B45,'I.KI 2018-19'!$B$9:$B$393,0))),"")</f>
        <v>0</v>
      </c>
      <c r="AZ45" s="156">
        <f>_xlfn.IFNA(_xlfn.IFNA(INDEX('I.Supplementary 2018-19'!U$8:U$157,MATCH($B45,'I.Supplementary 2018-19'!$B$8:$B$157,0)),INDEX('I.KI 2018-19'!U$9:U$393,MATCH($B45,'I.KI 2018-19'!$B$9:$B$393,0))),"")</f>
        <v>0</v>
      </c>
      <c r="BA45" s="193">
        <f>_xlfn.IFNA(_xlfn.IFNA(INDEX('I.Supplementary 2018-19'!V$8:V$157,MATCH($B45,'I.Supplementary 2018-19'!$B$8:$B$157,0)),INDEX('I.KI 2018-19'!V$9:V$393,MATCH($B45,'I.KI 2018-19'!$B$9:$B$393,0))),"")</f>
        <v>2.76605910350073</v>
      </c>
      <c r="BB45" s="193">
        <f>_xlfn.IFNA(_xlfn.IFNA(INDEX('I.Supplementary 2018-19'!W$8:W$157,MATCH($B45,'I.Supplementary 2018-19'!$B$8:$B$157,0)),INDEX('I.KI 2018-19'!W$9:W$393,MATCH($B45,'I.KI 2018-19'!$B$9:$B$393,0))),"")</f>
        <v>0</v>
      </c>
      <c r="BC45" s="193">
        <f>_xlfn.IFNA(_xlfn.IFNA(INDEX('I.Supplementary 2018-19'!X$8:X$157,MATCH($B45,'I.Supplementary 2018-19'!$B$8:$B$157,0)),INDEX('I.KI 2018-19'!X$9:X$393,MATCH($B45,'I.KI 2018-19'!$B$9:$B$393,0))),"")</f>
        <v>0</v>
      </c>
      <c r="BD45" s="157">
        <f>_xlfn.IFNA(_xlfn.IFNA(INDEX('I.Supplementary 2018-19'!Y$8:Y$157,MATCH($B45,'I.Supplementary 2018-19'!$B$8:$B$157,0)),INDEX('I.KI 2018-19'!Y$9:Y$393,MATCH($B45,'I.KI 2018-19'!$B$9:$B$393,0))),"")</f>
        <v>0</v>
      </c>
      <c r="BE45" s="156">
        <f>_xlfn.IFNA(_xlfn.IFNA(INDEX('I.Supplementary 2018-19'!Z$8:Z$157,MATCH($B45,'I.Supplementary 2018-19'!$B$8:$B$157,0)),INDEX('I.KI 2018-19'!Z$9:Z$393,MATCH($B45,'I.KI 2018-19'!$B$9:$B$393,0))),"")</f>
        <v>0</v>
      </c>
      <c r="BF45" s="193">
        <f>_xlfn.IFNA(_xlfn.IFNA(INDEX('I.Supplementary 2018-19'!AA$8:AA$157,MATCH($B45,'I.Supplementary 2018-19'!$B$8:$B$157,0)),INDEX('I.KI 2018-19'!AA$9:AA$393,MATCH($B45,'I.KI 2018-19'!$B$9:$B$393,0))),"")</f>
        <v>3.204297543434028</v>
      </c>
      <c r="BG45" s="193">
        <f>_xlfn.IFNA(_xlfn.IFNA(INDEX('I.Supplementary 2018-19'!AB$8:AB$157,MATCH($B45,'I.Supplementary 2018-19'!$B$8:$B$157,0)),INDEX('I.KI 2018-19'!AB$9:AB$393,MATCH($B45,'I.KI 2018-19'!$B$9:$B$393,0))),"")</f>
        <v>0</v>
      </c>
      <c r="BH45" s="193">
        <f>_xlfn.IFNA(_xlfn.IFNA(INDEX('I.Supplementary 2018-19'!AC$8:AC$157,MATCH($B45,'I.Supplementary 2018-19'!$B$8:$B$157,0)),INDEX('I.KI 2018-19'!AC$9:AC$393,MATCH($B45,'I.KI 2018-19'!$B$9:$B$393,0))),"")</f>
        <v>0</v>
      </c>
      <c r="BI45" s="157">
        <f>_xlfn.IFNA(_xlfn.IFNA(INDEX('I.Supplementary 2018-19'!AD$8:AD$157,MATCH($B45,'I.Supplementary 2018-19'!$B$8:$B$157,0)),INDEX('I.KI 2018-19'!AD$9:AD$393,MATCH($B45,'I.KI 2018-19'!$B$9:$B$393,0))),"")</f>
        <v>0</v>
      </c>
      <c r="BJ45" s="149"/>
      <c r="BK45" s="156">
        <f>_xlfn.IFNA(IF($B45=$B$381,0,IF($B45=$B$382,0,_xlfn.IFNA(INDEX('I.Supplementary 2018-19'!I$8:I$157,MATCH($B45,'I.Supplementary 2018-19'!$B$8:$B$157,0)),INDEX('I.KI 2018-19'!I$9:I$393,MATCH($B45,'I.KI 2018-19'!$B$9:$B$393,0))))),"")</f>
        <v>0.43823843993329814</v>
      </c>
      <c r="BL45" s="149">
        <f>_xlfn.IFNA(IF($B45=$B$381,0,IF($B45=$B$382,0,_xlfn.IFNA(INDEX('I.Supplementary 2018-19'!J$8:J$157,MATCH($B45,'I.Supplementary 2018-19'!$B$8:$B$157,0)),INDEX('I.KI 2018-19'!J$9:J$393,MATCH($B45,'I.KI 2018-19'!$B$9:$B$393,0))))),"")</f>
        <v>2.76605910350073</v>
      </c>
      <c r="BM45" s="157">
        <f>_xlfn.IFNA(IF($B45=$B$381,0,IF($B45=$B$382,0,_xlfn.IFNA(INDEX('I.Supplementary 2018-19'!H$8:H$157,MATCH($B45,'I.Supplementary 2018-19'!$B$8:$B$157,0)),INDEX('I.KI 2018-19'!H$9:H$393,MATCH($B45,'I.KI 2018-19'!$B$9:$B$393,0))))),"")</f>
        <v>3.204297543434028</v>
      </c>
    </row>
    <row r="46" spans="2:65">
      <c r="B46" s="121" t="str">
        <f>'Calculations for 2021-22'!B46</f>
        <v>E5034</v>
      </c>
      <c r="C46" s="160" t="str">
        <f>'Calculations for 2021-22'!D46</f>
        <v>E5034</v>
      </c>
      <c r="D46" t="str">
        <f>'Calculations for 2021-22'!E46</f>
        <v>OLB</v>
      </c>
      <c r="E46" t="str">
        <f>'Calculations for 2021-22'!F46</f>
        <v>P1915</v>
      </c>
      <c r="F46" s="120" t="str">
        <f>'Calculations for 2021-22'!H46</f>
        <v>Bromley</v>
      </c>
      <c r="G46" s="156">
        <f>_xlfn.IFNA(INDEX('I.KI 2016-17'!M$8:M$391,MATCH($B46,'I.KI 2016-17'!$B$8:$B$391,0)),"")</f>
        <v>18.342672418452999</v>
      </c>
      <c r="H46" s="149">
        <f>_xlfn.IFNA(INDEX('I.KI 2016-17'!N$8:N$391,MATCH($B46,'I.KI 2016-17'!$B$8:$B$391,0)),"")</f>
        <v>2.9497888177660001</v>
      </c>
      <c r="I46" s="149">
        <f>_xlfn.IFNA(INDEX('I.KI 2016-17'!O$8:O$391,MATCH($B46,'I.KI 2016-17'!$B$8:$B$391,0)),"")</f>
        <v>0</v>
      </c>
      <c r="J46" s="149">
        <f>_xlfn.IFNA(INDEX('I.KI 2016-17'!P$8:P$391,MATCH($B46,'I.KI 2016-17'!$B$8:$B$391,0)),"")</f>
        <v>0</v>
      </c>
      <c r="K46" s="157">
        <f>_xlfn.IFNA(INDEX('I.KI 2016-17'!Q$8:Q$391,MATCH($B46,'I.KI 2016-17'!$B$8:$B$391,0)),"")</f>
        <v>0</v>
      </c>
      <c r="L46" s="156">
        <f>_xlfn.IFNA(INDEX('I.KI 2016-17'!R$8:R$391,MATCH($B46,'I.KI 2016-17'!$B$8:$B$391,0)),"")</f>
        <v>26.710967415748001</v>
      </c>
      <c r="M46" s="193">
        <f>_xlfn.IFNA(INDEX('I.KI 2016-17'!S$8:S$391,MATCH($B46,'I.KI 2016-17'!$B$8:$B$391,0)),"")</f>
        <v>8.4992370481219996</v>
      </c>
      <c r="N46" s="193">
        <f>_xlfn.IFNA(INDEX('I.KI 2016-17'!T$8:T$391,MATCH($B46,'I.KI 2016-17'!$B$8:$B$391,0)),"")</f>
        <v>0</v>
      </c>
      <c r="O46" s="193">
        <f>_xlfn.IFNA(INDEX('I.KI 2016-17'!U$8:U$391,MATCH($B46,'I.KI 2016-17'!$B$8:$B$391,0)),"")</f>
        <v>0</v>
      </c>
      <c r="P46" s="157">
        <f>_xlfn.IFNA(INDEX('I.KI 2016-17'!V$8:V$391,MATCH($B46,'I.KI 2016-17'!$B$8:$B$391,0)),"")</f>
        <v>0</v>
      </c>
      <c r="Q46" s="156">
        <f>_xlfn.IFNA(INDEX('I.KI 2016-17'!W$8:W$391,MATCH($B46,'I.KI 2016-17'!$B$8:$B$391,0)),"")</f>
        <v>45.053639834201</v>
      </c>
      <c r="R46" s="193">
        <f>_xlfn.IFNA(INDEX('I.KI 2016-17'!X$8:X$391,MATCH($B46,'I.KI 2016-17'!$B$8:$B$391,0)),"")</f>
        <v>11.449025865888</v>
      </c>
      <c r="S46" s="193">
        <f>_xlfn.IFNA(INDEX('I.KI 2016-17'!Y$8:Y$391,MATCH($B46,'I.KI 2016-17'!$B$8:$B$391,0)),"")</f>
        <v>0</v>
      </c>
      <c r="T46" s="193">
        <f>_xlfn.IFNA(INDEX('I.KI 2016-17'!Z$8:Z$391,MATCH($B46,'I.KI 2016-17'!$B$8:$B$391,0)),"")</f>
        <v>0</v>
      </c>
      <c r="U46" s="157">
        <f>_xlfn.IFNA(INDEX('I.KI 2016-17'!AA$8:AA$391,MATCH($B46,'I.KI 2016-17'!$B$8:$B$391,0)),"")</f>
        <v>0</v>
      </c>
      <c r="V46" s="149"/>
      <c r="W46" s="154">
        <f>_xlfn.IFNA(INDEX('I.KI 2016-17'!$H$8:$H$391,MATCH(B46,'I.KI 2016-17'!$B$8:$B$391,0)),"")</f>
        <v>21.292461236219001</v>
      </c>
      <c r="X46" s="153">
        <f>_xlfn.IFNA(INDEX('I.KI 2016-17'!$I$8:$I$391,MATCH(B46,'I.KI 2016-17'!$B$8:$B$391,0)),"")</f>
        <v>35.210204463870006</v>
      </c>
      <c r="Y46" s="155">
        <f>_xlfn.IFNA(INDEX('I.KI 2016-17'!$G$8:$G$391,MATCH(B46,'I.KI 2016-17'!$B$8:$B$391,0)),"")</f>
        <v>56.502665700089011</v>
      </c>
      <c r="Z46" s="149"/>
      <c r="AA46" s="156">
        <f>_xlfn.IFNA(IF($B46=$B$382,0,_xlfn.IFNA(INDEX('I.Supplementary 2017-18'!N$8:N$35,MATCH($B46,'I.Supplementary 2017-18'!$B$8:$B$35,0)),INDEX('I.KI 2017-18'!N$9:N$393,MATCH($B46,'I.KI 2017-18'!$B$9:$B$393,0)))),"")</f>
        <v>11.002188041764512</v>
      </c>
      <c r="AB46" s="193">
        <f>_xlfn.IFNA(IF($B46=$B$382,0,_xlfn.IFNA(INDEX('I.Supplementary 2017-18'!O$8:O$35,MATCH($B46,'I.Supplementary 2017-18'!$B$8:$B$35,0)),INDEX('I.KI 2017-18'!O$9:O$393,MATCH($B46,'I.KI 2017-18'!$B$9:$B$393,0)))),"")</f>
        <v>-0.14709659541729092</v>
      </c>
      <c r="AC46" s="193">
        <f>_xlfn.IFNA(IF($B46=$B$382,0,_xlfn.IFNA(INDEX('I.Supplementary 2017-18'!P$8:P$35,MATCH($B46,'I.Supplementary 2017-18'!$B$8:$B$35,0)),INDEX('I.KI 2017-18'!P$9:P$393,MATCH($B46,'I.KI 2017-18'!$B$9:$B$393,0)))),"")</f>
        <v>0</v>
      </c>
      <c r="AD46" s="193">
        <f>_xlfn.IFNA(IF($B46=$B$382,0,_xlfn.IFNA(INDEX('I.Supplementary 2017-18'!Q$8:Q$35,MATCH($B46,'I.Supplementary 2017-18'!$B$8:$B$35,0)),INDEX('I.KI 2017-18'!Q$9:Q$393,MATCH($B46,'I.KI 2017-18'!$B$9:$B$393,0)))),"")</f>
        <v>0</v>
      </c>
      <c r="AE46" s="157">
        <f>_xlfn.IFNA(IF($B46=$B$382,0,_xlfn.IFNA(INDEX('I.Supplementary 2017-18'!R$8:R$35,MATCH($B46,'I.Supplementary 2017-18'!$B$8:$B$35,0)),INDEX('I.KI 2017-18'!R$9:R$393,MATCH($B46,'I.KI 2017-18'!$B$9:$B$393,0)))),"")</f>
        <v>0</v>
      </c>
      <c r="AF46" s="156">
        <f>_xlfn.IFNA(IF($B46=$B$382,0,_xlfn.IFNA(INDEX('I.Supplementary 2017-18'!S$8:S$35,MATCH($B46,'I.Supplementary 2017-18'!$B$8:$B$35,0)),INDEX('I.KI 2017-18'!S$9:S$393,MATCH($B46,'I.KI 2017-18'!$B$9:$B$393,0)))),"")</f>
        <v>27.256299185021742</v>
      </c>
      <c r="AG46" s="193">
        <f>_xlfn.IFNA(IF($B46=$B$382,0,_xlfn.IFNA(INDEX('I.Supplementary 2017-18'!T$8:T$35,MATCH($B46,'I.Supplementary 2017-18'!$B$8:$B$35,0)),INDEX('I.KI 2017-18'!T$9:T$393,MATCH($B46,'I.KI 2017-18'!$B$9:$B$393,0)))),"")</f>
        <v>8.6727576812308076</v>
      </c>
      <c r="AH46" s="193">
        <f>_xlfn.IFNA(IF($B46=$B$382,0,_xlfn.IFNA(INDEX('I.Supplementary 2017-18'!U$8:U$35,MATCH($B46,'I.Supplementary 2017-18'!$B$8:$B$35,0)),INDEX('I.KI 2017-18'!U$9:U$393,MATCH($B46,'I.KI 2017-18'!$B$9:$B$393,0)))),"")</f>
        <v>0</v>
      </c>
      <c r="AI46" s="193">
        <f>_xlfn.IFNA(IF($B46=$B$382,0,_xlfn.IFNA(INDEX('I.Supplementary 2017-18'!V$8:V$35,MATCH($B46,'I.Supplementary 2017-18'!$B$8:$B$35,0)),INDEX('I.KI 2017-18'!V$9:V$393,MATCH($B46,'I.KI 2017-18'!$B$9:$B$393,0)))),"")</f>
        <v>0</v>
      </c>
      <c r="AJ46" s="157">
        <f>_xlfn.IFNA(IF($B46=$B$382,0,_xlfn.IFNA(INDEX('I.Supplementary 2017-18'!W$8:W$35,MATCH($B46,'I.Supplementary 2017-18'!$B$8:$B$35,0)),INDEX('I.KI 2017-18'!W$9:W$393,MATCH($B46,'I.KI 2017-18'!$B$9:$B$393,0)))),"")</f>
        <v>0</v>
      </c>
      <c r="AK46" s="156">
        <f>_xlfn.IFNA(IF($B46=$B$382,0,_xlfn.IFNA(INDEX('I.Supplementary 2017-18'!X$8:X$35,MATCH($B46,'I.Supplementary 2017-18'!$B$8:$B$35,0)),INDEX('I.KI 2017-18'!X$9:X$393,MATCH($B46,'I.KI 2017-18'!$B$9:$B$393,0)))),"")</f>
        <v>38.258487226786258</v>
      </c>
      <c r="AL46" s="193">
        <f>_xlfn.IFNA(IF($B46=$B$382,0,_xlfn.IFNA(INDEX('I.Supplementary 2017-18'!Y$8:Y$35,MATCH($B46,'I.Supplementary 2017-18'!$B$8:$B$35,0)),INDEX('I.KI 2017-18'!Y$9:Y$393,MATCH($B46,'I.KI 2017-18'!$B$9:$B$393,0)))),"")</f>
        <v>8.5256610858135176</v>
      </c>
      <c r="AM46" s="193">
        <f>_xlfn.IFNA(IF($B46=$B$382,0,_xlfn.IFNA(INDEX('I.Supplementary 2017-18'!Z$8:Z$35,MATCH($B46,'I.Supplementary 2017-18'!$B$8:$B$35,0)),INDEX('I.KI 2017-18'!Z$9:Z$393,MATCH($B46,'I.KI 2017-18'!$B$9:$B$393,0)))),"")</f>
        <v>0</v>
      </c>
      <c r="AN46" s="193">
        <f>_xlfn.IFNA(IF($B46=$B$382,0,_xlfn.IFNA(INDEX('I.Supplementary 2017-18'!AA$8:AA$35,MATCH($B46,'I.Supplementary 2017-18'!$B$8:$B$35,0)),INDEX('I.KI 2017-18'!AA$9:AA$393,MATCH($B46,'I.KI 2017-18'!$B$9:$B$393,0)))),"")</f>
        <v>0</v>
      </c>
      <c r="AO46" s="157">
        <f>_xlfn.IFNA(IF($B46=$B$382,0,_xlfn.IFNA(INDEX('I.Supplementary 2017-18'!AB$8:AB$35,MATCH($B46,'I.Supplementary 2017-18'!$B$8:$B$35,0)),INDEX('I.KI 2017-18'!AB$9:AB$393,MATCH($B46,'I.KI 2017-18'!$B$9:$B$393,0)))),"")</f>
        <v>0</v>
      </c>
      <c r="AP46" s="149"/>
      <c r="AQ46" s="156">
        <f>_xlfn.IFNA(IF($B46=$B$381,0,IF($B46=$B$382,0,_xlfn.IFNA(INDEX('I.Supplementary 2017-18'!I$8:I$35,MATCH($B46,'I.Supplementary 2017-18'!$B$8:$B$35,0)),INDEX('I.KI 2017-18'!I$9:I$393,MATCH($B46,'I.KI 2017-18'!$B$9:$B$393,0))))),"")</f>
        <v>10.855091446347222</v>
      </c>
      <c r="AR46" s="149">
        <f>_xlfn.IFNA(IF($B46=$B$381,0,IF($B46=$B$382,0,_xlfn.IFNA(INDEX('I.Supplementary 2017-18'!J$8:J$35,MATCH($B46,'I.Supplementary 2017-18'!$B$8:$B$35,0)),INDEX('I.KI 2017-18'!J$9:J$393,MATCH($B46,'I.KI 2017-18'!$B$9:$B$393,0))))),"")</f>
        <v>35.929056866252552</v>
      </c>
      <c r="AS46" s="157">
        <f>_xlfn.IFNA(IF($B46=$B$381,0,IF($B46=$B$382,0,_xlfn.IFNA(INDEX('I.Supplementary 2017-18'!H$8:H$35,MATCH($B46,'I.Supplementary 2017-18'!$B$8:$B$35,0)),INDEX('I.KI 2017-18'!H$9:H$393,MATCH($B46,'I.KI 2017-18'!$B$9:$B$393,0))))),"")</f>
        <v>46.784148312599775</v>
      </c>
      <c r="AT46" s="149"/>
      <c r="AU46" s="156">
        <f>_xlfn.IFNA(_xlfn.IFNA(INDEX('I.Supplementary 2018-19'!P$8:P$157,MATCH($B46,'I.Supplementary 2018-19'!$B$8:$B$157,0)),INDEX('I.KI 2018-19'!P$9:P$393,MATCH($B46,'I.KI 2018-19'!$B$9:$B$393,0))),"")</f>
        <v>6.3189927724448145</v>
      </c>
      <c r="AV46" s="193">
        <f>_xlfn.IFNA(_xlfn.IFNA(INDEX('I.Supplementary 2018-19'!Q$8:Q$157,MATCH($B46,'I.Supplementary 2018-19'!$B$8:$B$157,0)),INDEX('I.KI 2018-19'!Q$9:Q$393,MATCH($B46,'I.KI 2018-19'!$B$9:$B$393,0))),"")</f>
        <v>-1.9739976935460568</v>
      </c>
      <c r="AW46" s="193">
        <f>_xlfn.IFNA(_xlfn.IFNA(INDEX('I.Supplementary 2018-19'!R$8:R$157,MATCH($B46,'I.Supplementary 2018-19'!$B$8:$B$157,0)),INDEX('I.KI 2018-19'!R$9:R$393,MATCH($B46,'I.KI 2018-19'!$B$9:$B$393,0))),"")</f>
        <v>0</v>
      </c>
      <c r="AX46" s="193">
        <f>_xlfn.IFNA(_xlfn.IFNA(INDEX('I.Supplementary 2018-19'!S$8:S$157,MATCH($B46,'I.Supplementary 2018-19'!$B$8:$B$157,0)),INDEX('I.KI 2018-19'!S$9:S$393,MATCH($B46,'I.KI 2018-19'!$B$9:$B$393,0))),"")</f>
        <v>0</v>
      </c>
      <c r="AY46" s="157">
        <f>_xlfn.IFNA(_xlfn.IFNA(INDEX('I.Supplementary 2018-19'!T$8:T$157,MATCH($B46,'I.Supplementary 2018-19'!$B$8:$B$157,0)),INDEX('I.KI 2018-19'!T$9:T$393,MATCH($B46,'I.KI 2018-19'!$B$9:$B$393,0))),"")</f>
        <v>0</v>
      </c>
      <c r="AZ46" s="156">
        <f>_xlfn.IFNA(_xlfn.IFNA(INDEX('I.Supplementary 2018-19'!U$8:U$157,MATCH($B46,'I.Supplementary 2018-19'!$B$8:$B$157,0)),INDEX('I.KI 2018-19'!U$9:U$393,MATCH($B46,'I.KI 2018-19'!$B$9:$B$393,0))),"")</f>
        <v>28.075157958820679</v>
      </c>
      <c r="BA46" s="193">
        <f>_xlfn.IFNA(_xlfn.IFNA(INDEX('I.Supplementary 2018-19'!V$8:V$157,MATCH($B46,'I.Supplementary 2018-19'!$B$8:$B$157,0)),INDEX('I.KI 2018-19'!V$9:V$393,MATCH($B46,'I.KI 2018-19'!$B$9:$B$393,0))),"")</f>
        <v>8.9333126330274411</v>
      </c>
      <c r="BB46" s="193">
        <f>_xlfn.IFNA(_xlfn.IFNA(INDEX('I.Supplementary 2018-19'!W$8:W$157,MATCH($B46,'I.Supplementary 2018-19'!$B$8:$B$157,0)),INDEX('I.KI 2018-19'!W$9:W$393,MATCH($B46,'I.KI 2018-19'!$B$9:$B$393,0))),"")</f>
        <v>0</v>
      </c>
      <c r="BC46" s="193">
        <f>_xlfn.IFNA(_xlfn.IFNA(INDEX('I.Supplementary 2018-19'!X$8:X$157,MATCH($B46,'I.Supplementary 2018-19'!$B$8:$B$157,0)),INDEX('I.KI 2018-19'!X$9:X$393,MATCH($B46,'I.KI 2018-19'!$B$9:$B$393,0))),"")</f>
        <v>0</v>
      </c>
      <c r="BD46" s="157">
        <f>_xlfn.IFNA(_xlfn.IFNA(INDEX('I.Supplementary 2018-19'!Y$8:Y$157,MATCH($B46,'I.Supplementary 2018-19'!$B$8:$B$157,0)),INDEX('I.KI 2018-19'!Y$9:Y$393,MATCH($B46,'I.KI 2018-19'!$B$9:$B$393,0))),"")</f>
        <v>0</v>
      </c>
      <c r="BE46" s="156">
        <f>_xlfn.IFNA(_xlfn.IFNA(INDEX('I.Supplementary 2018-19'!Z$8:Z$157,MATCH($B46,'I.Supplementary 2018-19'!$B$8:$B$157,0)),INDEX('I.KI 2018-19'!Z$9:Z$393,MATCH($B46,'I.KI 2018-19'!$B$9:$B$393,0))),"")</f>
        <v>34.394150731265491</v>
      </c>
      <c r="BF46" s="193">
        <f>_xlfn.IFNA(_xlfn.IFNA(INDEX('I.Supplementary 2018-19'!AA$8:AA$157,MATCH($B46,'I.Supplementary 2018-19'!$B$8:$B$157,0)),INDEX('I.KI 2018-19'!AA$9:AA$393,MATCH($B46,'I.KI 2018-19'!$B$9:$B$393,0))),"")</f>
        <v>6.9593149394813842</v>
      </c>
      <c r="BG46" s="193">
        <f>_xlfn.IFNA(_xlfn.IFNA(INDEX('I.Supplementary 2018-19'!AB$8:AB$157,MATCH($B46,'I.Supplementary 2018-19'!$B$8:$B$157,0)),INDEX('I.KI 2018-19'!AB$9:AB$393,MATCH($B46,'I.KI 2018-19'!$B$9:$B$393,0))),"")</f>
        <v>0</v>
      </c>
      <c r="BH46" s="193">
        <f>_xlfn.IFNA(_xlfn.IFNA(INDEX('I.Supplementary 2018-19'!AC$8:AC$157,MATCH($B46,'I.Supplementary 2018-19'!$B$8:$B$157,0)),INDEX('I.KI 2018-19'!AC$9:AC$393,MATCH($B46,'I.KI 2018-19'!$B$9:$B$393,0))),"")</f>
        <v>0</v>
      </c>
      <c r="BI46" s="157">
        <f>_xlfn.IFNA(_xlfn.IFNA(INDEX('I.Supplementary 2018-19'!AD$8:AD$157,MATCH($B46,'I.Supplementary 2018-19'!$B$8:$B$157,0)),INDEX('I.KI 2018-19'!AD$9:AD$393,MATCH($B46,'I.KI 2018-19'!$B$9:$B$393,0))),"")</f>
        <v>0</v>
      </c>
      <c r="BJ46" s="149"/>
      <c r="BK46" s="156">
        <f>_xlfn.IFNA(IF($B46=$B$381,0,IF($B46=$B$382,0,_xlfn.IFNA(INDEX('I.Supplementary 2018-19'!I$8:I$157,MATCH($B46,'I.Supplementary 2018-19'!$B$8:$B$157,0)),INDEX('I.KI 2018-19'!I$9:I$393,MATCH($B46,'I.KI 2018-19'!$B$9:$B$393,0))))),"")</f>
        <v>4.3449950788987577</v>
      </c>
      <c r="BL46" s="149">
        <f>_xlfn.IFNA(IF($B46=$B$381,0,IF($B46=$B$382,0,_xlfn.IFNA(INDEX('I.Supplementary 2018-19'!J$8:J$157,MATCH($B46,'I.Supplementary 2018-19'!$B$8:$B$157,0)),INDEX('I.KI 2018-19'!J$9:J$393,MATCH($B46,'I.KI 2018-19'!$B$9:$B$393,0))))),"")</f>
        <v>37.008470591848123</v>
      </c>
      <c r="BM46" s="157">
        <f>_xlfn.IFNA(IF($B46=$B$381,0,IF($B46=$B$382,0,_xlfn.IFNA(INDEX('I.Supplementary 2018-19'!H$8:H$157,MATCH($B46,'I.Supplementary 2018-19'!$B$8:$B$157,0)),INDEX('I.KI 2018-19'!H$9:H$393,MATCH($B46,'I.KI 2018-19'!$B$9:$B$393,0))))),"")</f>
        <v>41.353465670746878</v>
      </c>
    </row>
    <row r="47" spans="2:65">
      <c r="B47" s="121" t="str">
        <f>'Calculations for 2021-22'!B47</f>
        <v>E1831</v>
      </c>
      <c r="C47" s="160" t="str">
        <f>'Calculations for 2021-22'!D47</f>
        <v>E1831</v>
      </c>
      <c r="D47" t="str">
        <f>'Calculations for 2021-22'!E47</f>
        <v>SD</v>
      </c>
      <c r="E47" t="str">
        <f>'Calculations for 2021-22'!F47</f>
        <v>P1901</v>
      </c>
      <c r="F47" s="120" t="str">
        <f>'Calculations for 2021-22'!H47</f>
        <v>Bromsgrove</v>
      </c>
      <c r="G47" s="156">
        <f>_xlfn.IFNA(INDEX('I.KI 2016-17'!M$8:M$391,MATCH($B47,'I.KI 2016-17'!$B$8:$B$391,0)),"")</f>
        <v>0</v>
      </c>
      <c r="H47" s="149">
        <f>_xlfn.IFNA(INDEX('I.KI 2016-17'!N$8:N$391,MATCH($B47,'I.KI 2016-17'!$B$8:$B$391,0)),"")</f>
        <v>0.56382895509800002</v>
      </c>
      <c r="I47" s="149">
        <f>_xlfn.IFNA(INDEX('I.KI 2016-17'!O$8:O$391,MATCH($B47,'I.KI 2016-17'!$B$8:$B$391,0)),"")</f>
        <v>0</v>
      </c>
      <c r="J47" s="149">
        <f>_xlfn.IFNA(INDEX('I.KI 2016-17'!P$8:P$391,MATCH($B47,'I.KI 2016-17'!$B$8:$B$391,0)),"")</f>
        <v>0</v>
      </c>
      <c r="K47" s="157">
        <f>_xlfn.IFNA(INDEX('I.KI 2016-17'!Q$8:Q$391,MATCH($B47,'I.KI 2016-17'!$B$8:$B$391,0)),"")</f>
        <v>0</v>
      </c>
      <c r="L47" s="156">
        <f>_xlfn.IFNA(INDEX('I.KI 2016-17'!R$8:R$391,MATCH($B47,'I.KI 2016-17'!$B$8:$B$391,0)),"")</f>
        <v>0</v>
      </c>
      <c r="M47" s="193">
        <f>_xlfn.IFNA(INDEX('I.KI 2016-17'!S$8:S$391,MATCH($B47,'I.KI 2016-17'!$B$8:$B$391,0)),"")</f>
        <v>1.598069365909</v>
      </c>
      <c r="N47" s="193">
        <f>_xlfn.IFNA(INDEX('I.KI 2016-17'!T$8:T$391,MATCH($B47,'I.KI 2016-17'!$B$8:$B$391,0)),"")</f>
        <v>0</v>
      </c>
      <c r="O47" s="193">
        <f>_xlfn.IFNA(INDEX('I.KI 2016-17'!U$8:U$391,MATCH($B47,'I.KI 2016-17'!$B$8:$B$391,0)),"")</f>
        <v>0</v>
      </c>
      <c r="P47" s="157">
        <f>_xlfn.IFNA(INDEX('I.KI 2016-17'!V$8:V$391,MATCH($B47,'I.KI 2016-17'!$B$8:$B$391,0)),"")</f>
        <v>0</v>
      </c>
      <c r="Q47" s="156">
        <f>_xlfn.IFNA(INDEX('I.KI 2016-17'!W$8:W$391,MATCH($B47,'I.KI 2016-17'!$B$8:$B$391,0)),"")</f>
        <v>0</v>
      </c>
      <c r="R47" s="193">
        <f>_xlfn.IFNA(INDEX('I.KI 2016-17'!X$8:X$391,MATCH($B47,'I.KI 2016-17'!$B$8:$B$391,0)),"")</f>
        <v>2.161898321007</v>
      </c>
      <c r="S47" s="193">
        <f>_xlfn.IFNA(INDEX('I.KI 2016-17'!Y$8:Y$391,MATCH($B47,'I.KI 2016-17'!$B$8:$B$391,0)),"")</f>
        <v>0</v>
      </c>
      <c r="T47" s="193">
        <f>_xlfn.IFNA(INDEX('I.KI 2016-17'!Z$8:Z$391,MATCH($B47,'I.KI 2016-17'!$B$8:$B$391,0)),"")</f>
        <v>0</v>
      </c>
      <c r="U47" s="157">
        <f>_xlfn.IFNA(INDEX('I.KI 2016-17'!AA$8:AA$391,MATCH($B47,'I.KI 2016-17'!$B$8:$B$391,0)),"")</f>
        <v>0</v>
      </c>
      <c r="V47" s="149"/>
      <c r="W47" s="154">
        <f>_xlfn.IFNA(INDEX('I.KI 2016-17'!$H$8:$H$391,MATCH(B47,'I.KI 2016-17'!$B$8:$B$391,0)),"")</f>
        <v>0.56382895509800002</v>
      </c>
      <c r="X47" s="153">
        <f>_xlfn.IFNA(INDEX('I.KI 2016-17'!$I$8:$I$391,MATCH(B47,'I.KI 2016-17'!$B$8:$B$391,0)),"")</f>
        <v>1.598069365909</v>
      </c>
      <c r="Y47" s="155">
        <f>_xlfn.IFNA(INDEX('I.KI 2016-17'!$G$8:$G$391,MATCH(B47,'I.KI 2016-17'!$B$8:$B$391,0)),"")</f>
        <v>2.161898321007</v>
      </c>
      <c r="Z47" s="149"/>
      <c r="AA47" s="156">
        <f>_xlfn.IFNA(IF($B47=$B$382,0,_xlfn.IFNA(INDEX('I.Supplementary 2017-18'!N$8:N$35,MATCH($B47,'I.Supplementary 2017-18'!$B$8:$B$35,0)),INDEX('I.KI 2017-18'!N$9:N$393,MATCH($B47,'I.KI 2017-18'!$B$9:$B$393,0)))),"")</f>
        <v>0</v>
      </c>
      <c r="AB47" s="193">
        <f>_xlfn.IFNA(IF($B47=$B$382,0,_xlfn.IFNA(INDEX('I.Supplementary 2017-18'!O$8:O$35,MATCH($B47,'I.Supplementary 2017-18'!$B$8:$B$35,0)),INDEX('I.KI 2017-18'!O$9:O$393,MATCH($B47,'I.KI 2017-18'!$B$9:$B$393,0)))),"")</f>
        <v>0</v>
      </c>
      <c r="AC47" s="193">
        <f>_xlfn.IFNA(IF($B47=$B$382,0,_xlfn.IFNA(INDEX('I.Supplementary 2017-18'!P$8:P$35,MATCH($B47,'I.Supplementary 2017-18'!$B$8:$B$35,0)),INDEX('I.KI 2017-18'!P$9:P$393,MATCH($B47,'I.KI 2017-18'!$B$9:$B$393,0)))),"")</f>
        <v>0</v>
      </c>
      <c r="AD47" s="193">
        <f>_xlfn.IFNA(IF($B47=$B$382,0,_xlfn.IFNA(INDEX('I.Supplementary 2017-18'!Q$8:Q$35,MATCH($B47,'I.Supplementary 2017-18'!$B$8:$B$35,0)),INDEX('I.KI 2017-18'!Q$9:Q$393,MATCH($B47,'I.KI 2017-18'!$B$9:$B$393,0)))),"")</f>
        <v>0</v>
      </c>
      <c r="AE47" s="157">
        <f>_xlfn.IFNA(IF($B47=$B$382,0,_xlfn.IFNA(INDEX('I.Supplementary 2017-18'!R$8:R$35,MATCH($B47,'I.Supplementary 2017-18'!$B$8:$B$35,0)),INDEX('I.KI 2017-18'!R$9:R$393,MATCH($B47,'I.KI 2017-18'!$B$9:$B$393,0)))),"")</f>
        <v>0</v>
      </c>
      <c r="AF47" s="156">
        <f>_xlfn.IFNA(IF($B47=$B$382,0,_xlfn.IFNA(INDEX('I.Supplementary 2017-18'!S$8:S$35,MATCH($B47,'I.Supplementary 2017-18'!$B$8:$B$35,0)),INDEX('I.KI 2017-18'!S$9:S$393,MATCH($B47,'I.KI 2017-18'!$B$9:$B$393,0)))),"")</f>
        <v>0</v>
      </c>
      <c r="AG47" s="193">
        <f>_xlfn.IFNA(IF($B47=$B$382,0,_xlfn.IFNA(INDEX('I.Supplementary 2017-18'!T$8:T$35,MATCH($B47,'I.Supplementary 2017-18'!$B$8:$B$35,0)),INDEX('I.KI 2017-18'!T$9:T$393,MATCH($B47,'I.KI 2017-18'!$B$9:$B$393,0)))),"")</f>
        <v>1.6306955894811019</v>
      </c>
      <c r="AH47" s="193">
        <f>_xlfn.IFNA(IF($B47=$B$382,0,_xlfn.IFNA(INDEX('I.Supplementary 2017-18'!U$8:U$35,MATCH($B47,'I.Supplementary 2017-18'!$B$8:$B$35,0)),INDEX('I.KI 2017-18'!U$9:U$393,MATCH($B47,'I.KI 2017-18'!$B$9:$B$393,0)))),"")</f>
        <v>0</v>
      </c>
      <c r="AI47" s="193">
        <f>_xlfn.IFNA(IF($B47=$B$382,0,_xlfn.IFNA(INDEX('I.Supplementary 2017-18'!V$8:V$35,MATCH($B47,'I.Supplementary 2017-18'!$B$8:$B$35,0)),INDEX('I.KI 2017-18'!V$9:V$393,MATCH($B47,'I.KI 2017-18'!$B$9:$B$393,0)))),"")</f>
        <v>0</v>
      </c>
      <c r="AJ47" s="157">
        <f>_xlfn.IFNA(IF($B47=$B$382,0,_xlfn.IFNA(INDEX('I.Supplementary 2017-18'!W$8:W$35,MATCH($B47,'I.Supplementary 2017-18'!$B$8:$B$35,0)),INDEX('I.KI 2017-18'!W$9:W$393,MATCH($B47,'I.KI 2017-18'!$B$9:$B$393,0)))),"")</f>
        <v>0</v>
      </c>
      <c r="AK47" s="156">
        <f>_xlfn.IFNA(IF($B47=$B$382,0,_xlfn.IFNA(INDEX('I.Supplementary 2017-18'!X$8:X$35,MATCH($B47,'I.Supplementary 2017-18'!$B$8:$B$35,0)),INDEX('I.KI 2017-18'!X$9:X$393,MATCH($B47,'I.KI 2017-18'!$B$9:$B$393,0)))),"")</f>
        <v>0</v>
      </c>
      <c r="AL47" s="193">
        <f>_xlfn.IFNA(IF($B47=$B$382,0,_xlfn.IFNA(INDEX('I.Supplementary 2017-18'!Y$8:Y$35,MATCH($B47,'I.Supplementary 2017-18'!$B$8:$B$35,0)),INDEX('I.KI 2017-18'!Y$9:Y$393,MATCH($B47,'I.KI 2017-18'!$B$9:$B$393,0)))),"")</f>
        <v>1.6306955894811019</v>
      </c>
      <c r="AM47" s="193">
        <f>_xlfn.IFNA(IF($B47=$B$382,0,_xlfn.IFNA(INDEX('I.Supplementary 2017-18'!Z$8:Z$35,MATCH($B47,'I.Supplementary 2017-18'!$B$8:$B$35,0)),INDEX('I.KI 2017-18'!Z$9:Z$393,MATCH($B47,'I.KI 2017-18'!$B$9:$B$393,0)))),"")</f>
        <v>0</v>
      </c>
      <c r="AN47" s="193">
        <f>_xlfn.IFNA(IF($B47=$B$382,0,_xlfn.IFNA(INDEX('I.Supplementary 2017-18'!AA$8:AA$35,MATCH($B47,'I.Supplementary 2017-18'!$B$8:$B$35,0)),INDEX('I.KI 2017-18'!AA$9:AA$393,MATCH($B47,'I.KI 2017-18'!$B$9:$B$393,0)))),"")</f>
        <v>0</v>
      </c>
      <c r="AO47" s="157">
        <f>_xlfn.IFNA(IF($B47=$B$382,0,_xlfn.IFNA(INDEX('I.Supplementary 2017-18'!AB$8:AB$35,MATCH($B47,'I.Supplementary 2017-18'!$B$8:$B$35,0)),INDEX('I.KI 2017-18'!AB$9:AB$393,MATCH($B47,'I.KI 2017-18'!$B$9:$B$393,0)))),"")</f>
        <v>0</v>
      </c>
      <c r="AP47" s="149"/>
      <c r="AQ47" s="156">
        <f>_xlfn.IFNA(IF($B47=$B$381,0,IF($B47=$B$382,0,_xlfn.IFNA(INDEX('I.Supplementary 2017-18'!I$8:I$35,MATCH($B47,'I.Supplementary 2017-18'!$B$8:$B$35,0)),INDEX('I.KI 2017-18'!I$9:I$393,MATCH($B47,'I.KI 2017-18'!$B$9:$B$393,0))))),"")</f>
        <v>0</v>
      </c>
      <c r="AR47" s="149">
        <f>_xlfn.IFNA(IF($B47=$B$381,0,IF($B47=$B$382,0,_xlfn.IFNA(INDEX('I.Supplementary 2017-18'!J$8:J$35,MATCH($B47,'I.Supplementary 2017-18'!$B$8:$B$35,0)),INDEX('I.KI 2017-18'!J$9:J$393,MATCH($B47,'I.KI 2017-18'!$B$9:$B$393,0))))),"")</f>
        <v>1.6306955894811019</v>
      </c>
      <c r="AS47" s="157">
        <f>_xlfn.IFNA(IF($B47=$B$381,0,IF($B47=$B$382,0,_xlfn.IFNA(INDEX('I.Supplementary 2017-18'!H$8:H$35,MATCH($B47,'I.Supplementary 2017-18'!$B$8:$B$35,0)),INDEX('I.KI 2017-18'!H$9:H$393,MATCH($B47,'I.KI 2017-18'!$B$9:$B$393,0))))),"")</f>
        <v>1.6306955894811019</v>
      </c>
      <c r="AT47" s="149"/>
      <c r="AU47" s="156">
        <f>_xlfn.IFNA(_xlfn.IFNA(INDEX('I.Supplementary 2018-19'!P$8:P$157,MATCH($B47,'I.Supplementary 2018-19'!$B$8:$B$157,0)),INDEX('I.KI 2018-19'!P$9:P$393,MATCH($B47,'I.KI 2018-19'!$B$9:$B$393,0))),"")</f>
        <v>0</v>
      </c>
      <c r="AV47" s="193">
        <f>_xlfn.IFNA(_xlfn.IFNA(INDEX('I.Supplementary 2018-19'!Q$8:Q$157,MATCH($B47,'I.Supplementary 2018-19'!$B$8:$B$157,0)),INDEX('I.KI 2018-19'!Q$9:Q$393,MATCH($B47,'I.KI 2018-19'!$B$9:$B$393,0))),"")</f>
        <v>0</v>
      </c>
      <c r="AW47" s="193">
        <f>_xlfn.IFNA(_xlfn.IFNA(INDEX('I.Supplementary 2018-19'!R$8:R$157,MATCH($B47,'I.Supplementary 2018-19'!$B$8:$B$157,0)),INDEX('I.KI 2018-19'!R$9:R$393,MATCH($B47,'I.KI 2018-19'!$B$9:$B$393,0))),"")</f>
        <v>0</v>
      </c>
      <c r="AX47" s="193">
        <f>_xlfn.IFNA(_xlfn.IFNA(INDEX('I.Supplementary 2018-19'!S$8:S$157,MATCH($B47,'I.Supplementary 2018-19'!$B$8:$B$157,0)),INDEX('I.KI 2018-19'!S$9:S$393,MATCH($B47,'I.KI 2018-19'!$B$9:$B$393,0))),"")</f>
        <v>0</v>
      </c>
      <c r="AY47" s="157">
        <f>_xlfn.IFNA(_xlfn.IFNA(INDEX('I.Supplementary 2018-19'!T$8:T$157,MATCH($B47,'I.Supplementary 2018-19'!$B$8:$B$157,0)),INDEX('I.KI 2018-19'!T$9:T$393,MATCH($B47,'I.KI 2018-19'!$B$9:$B$393,0))),"")</f>
        <v>0</v>
      </c>
      <c r="AZ47" s="156">
        <f>_xlfn.IFNA(_xlfn.IFNA(INDEX('I.Supplementary 2018-19'!U$8:U$157,MATCH($B47,'I.Supplementary 2018-19'!$B$8:$B$157,0)),INDEX('I.KI 2018-19'!U$9:U$393,MATCH($B47,'I.KI 2018-19'!$B$9:$B$393,0))),"")</f>
        <v>0</v>
      </c>
      <c r="BA47" s="193">
        <f>_xlfn.IFNA(_xlfn.IFNA(INDEX('I.Supplementary 2018-19'!V$8:V$157,MATCH($B47,'I.Supplementary 2018-19'!$B$8:$B$157,0)),INDEX('I.KI 2018-19'!V$9:V$393,MATCH($B47,'I.KI 2018-19'!$B$9:$B$393,0))),"")</f>
        <v>1.6796864441007058</v>
      </c>
      <c r="BB47" s="193">
        <f>_xlfn.IFNA(_xlfn.IFNA(INDEX('I.Supplementary 2018-19'!W$8:W$157,MATCH($B47,'I.Supplementary 2018-19'!$B$8:$B$157,0)),INDEX('I.KI 2018-19'!W$9:W$393,MATCH($B47,'I.KI 2018-19'!$B$9:$B$393,0))),"")</f>
        <v>0</v>
      </c>
      <c r="BC47" s="193">
        <f>_xlfn.IFNA(_xlfn.IFNA(INDEX('I.Supplementary 2018-19'!X$8:X$157,MATCH($B47,'I.Supplementary 2018-19'!$B$8:$B$157,0)),INDEX('I.KI 2018-19'!X$9:X$393,MATCH($B47,'I.KI 2018-19'!$B$9:$B$393,0))),"")</f>
        <v>0</v>
      </c>
      <c r="BD47" s="157">
        <f>_xlfn.IFNA(_xlfn.IFNA(INDEX('I.Supplementary 2018-19'!Y$8:Y$157,MATCH($B47,'I.Supplementary 2018-19'!$B$8:$B$157,0)),INDEX('I.KI 2018-19'!Y$9:Y$393,MATCH($B47,'I.KI 2018-19'!$B$9:$B$393,0))),"")</f>
        <v>0</v>
      </c>
      <c r="BE47" s="156">
        <f>_xlfn.IFNA(_xlfn.IFNA(INDEX('I.Supplementary 2018-19'!Z$8:Z$157,MATCH($B47,'I.Supplementary 2018-19'!$B$8:$B$157,0)),INDEX('I.KI 2018-19'!Z$9:Z$393,MATCH($B47,'I.KI 2018-19'!$B$9:$B$393,0))),"")</f>
        <v>0</v>
      </c>
      <c r="BF47" s="193">
        <f>_xlfn.IFNA(_xlfn.IFNA(INDEX('I.Supplementary 2018-19'!AA$8:AA$157,MATCH($B47,'I.Supplementary 2018-19'!$B$8:$B$157,0)),INDEX('I.KI 2018-19'!AA$9:AA$393,MATCH($B47,'I.KI 2018-19'!$B$9:$B$393,0))),"")</f>
        <v>1.6796864441007058</v>
      </c>
      <c r="BG47" s="193">
        <f>_xlfn.IFNA(_xlfn.IFNA(INDEX('I.Supplementary 2018-19'!AB$8:AB$157,MATCH($B47,'I.Supplementary 2018-19'!$B$8:$B$157,0)),INDEX('I.KI 2018-19'!AB$9:AB$393,MATCH($B47,'I.KI 2018-19'!$B$9:$B$393,0))),"")</f>
        <v>0</v>
      </c>
      <c r="BH47" s="193">
        <f>_xlfn.IFNA(_xlfn.IFNA(INDEX('I.Supplementary 2018-19'!AC$8:AC$157,MATCH($B47,'I.Supplementary 2018-19'!$B$8:$B$157,0)),INDEX('I.KI 2018-19'!AC$9:AC$393,MATCH($B47,'I.KI 2018-19'!$B$9:$B$393,0))),"")</f>
        <v>0</v>
      </c>
      <c r="BI47" s="157">
        <f>_xlfn.IFNA(_xlfn.IFNA(INDEX('I.Supplementary 2018-19'!AD$8:AD$157,MATCH($B47,'I.Supplementary 2018-19'!$B$8:$B$157,0)),INDEX('I.KI 2018-19'!AD$9:AD$393,MATCH($B47,'I.KI 2018-19'!$B$9:$B$393,0))),"")</f>
        <v>0</v>
      </c>
      <c r="BJ47" s="149"/>
      <c r="BK47" s="156">
        <f>_xlfn.IFNA(IF($B47=$B$381,0,IF($B47=$B$382,0,_xlfn.IFNA(INDEX('I.Supplementary 2018-19'!I$8:I$157,MATCH($B47,'I.Supplementary 2018-19'!$B$8:$B$157,0)),INDEX('I.KI 2018-19'!I$9:I$393,MATCH($B47,'I.KI 2018-19'!$B$9:$B$393,0))))),"")</f>
        <v>0</v>
      </c>
      <c r="BL47" s="149">
        <f>_xlfn.IFNA(IF($B47=$B$381,0,IF($B47=$B$382,0,_xlfn.IFNA(INDEX('I.Supplementary 2018-19'!J$8:J$157,MATCH($B47,'I.Supplementary 2018-19'!$B$8:$B$157,0)),INDEX('I.KI 2018-19'!J$9:J$393,MATCH($B47,'I.KI 2018-19'!$B$9:$B$393,0))))),"")</f>
        <v>1.6796864441007058</v>
      </c>
      <c r="BM47" s="157">
        <f>_xlfn.IFNA(IF($B47=$B$381,0,IF($B47=$B$382,0,_xlfn.IFNA(INDEX('I.Supplementary 2018-19'!H$8:H$157,MATCH($B47,'I.Supplementary 2018-19'!$B$8:$B$157,0)),INDEX('I.KI 2018-19'!H$9:H$393,MATCH($B47,'I.KI 2018-19'!$B$9:$B$393,0))))),"")</f>
        <v>1.6796864441007058</v>
      </c>
    </row>
    <row r="48" spans="2:65">
      <c r="B48" s="121" t="str">
        <f>'Calculations for 2021-22'!B48</f>
        <v>E1931</v>
      </c>
      <c r="C48" s="160" t="str">
        <f>'Calculations for 2021-22'!D48</f>
        <v>E1931</v>
      </c>
      <c r="D48" t="str">
        <f>'Calculations for 2021-22'!E48</f>
        <v>SD</v>
      </c>
      <c r="E48" t="str">
        <f>'Calculations for 2021-22'!F48</f>
        <v>P1905</v>
      </c>
      <c r="F48" s="120" t="str">
        <f>'Calculations for 2021-22'!H48</f>
        <v>Broxbourne</v>
      </c>
      <c r="G48" s="156">
        <f>_xlfn.IFNA(INDEX('I.KI 2016-17'!M$8:M$391,MATCH($B48,'I.KI 2016-17'!$B$8:$B$391,0)),"")</f>
        <v>0</v>
      </c>
      <c r="H48" s="149">
        <f>_xlfn.IFNA(INDEX('I.KI 2016-17'!N$8:N$391,MATCH($B48,'I.KI 2016-17'!$B$8:$B$391,0)),"")</f>
        <v>1.1427027797789999</v>
      </c>
      <c r="I48" s="149">
        <f>_xlfn.IFNA(INDEX('I.KI 2016-17'!O$8:O$391,MATCH($B48,'I.KI 2016-17'!$B$8:$B$391,0)),"")</f>
        <v>0</v>
      </c>
      <c r="J48" s="149">
        <f>_xlfn.IFNA(INDEX('I.KI 2016-17'!P$8:P$391,MATCH($B48,'I.KI 2016-17'!$B$8:$B$391,0)),"")</f>
        <v>0</v>
      </c>
      <c r="K48" s="157">
        <f>_xlfn.IFNA(INDEX('I.KI 2016-17'!Q$8:Q$391,MATCH($B48,'I.KI 2016-17'!$B$8:$B$391,0)),"")</f>
        <v>0</v>
      </c>
      <c r="L48" s="156">
        <f>_xlfn.IFNA(INDEX('I.KI 2016-17'!R$8:R$391,MATCH($B48,'I.KI 2016-17'!$B$8:$B$391,0)),"")</f>
        <v>0</v>
      </c>
      <c r="M48" s="193">
        <f>_xlfn.IFNA(INDEX('I.KI 2016-17'!S$8:S$391,MATCH($B48,'I.KI 2016-17'!$B$8:$B$391,0)),"")</f>
        <v>2.154453208139</v>
      </c>
      <c r="N48" s="193">
        <f>_xlfn.IFNA(INDEX('I.KI 2016-17'!T$8:T$391,MATCH($B48,'I.KI 2016-17'!$B$8:$B$391,0)),"")</f>
        <v>0</v>
      </c>
      <c r="O48" s="193">
        <f>_xlfn.IFNA(INDEX('I.KI 2016-17'!U$8:U$391,MATCH($B48,'I.KI 2016-17'!$B$8:$B$391,0)),"")</f>
        <v>0</v>
      </c>
      <c r="P48" s="157">
        <f>_xlfn.IFNA(INDEX('I.KI 2016-17'!V$8:V$391,MATCH($B48,'I.KI 2016-17'!$B$8:$B$391,0)),"")</f>
        <v>0</v>
      </c>
      <c r="Q48" s="156">
        <f>_xlfn.IFNA(INDEX('I.KI 2016-17'!W$8:W$391,MATCH($B48,'I.KI 2016-17'!$B$8:$B$391,0)),"")</f>
        <v>0</v>
      </c>
      <c r="R48" s="193">
        <f>_xlfn.IFNA(INDEX('I.KI 2016-17'!X$8:X$391,MATCH($B48,'I.KI 2016-17'!$B$8:$B$391,0)),"")</f>
        <v>3.2971559879179999</v>
      </c>
      <c r="S48" s="193">
        <f>_xlfn.IFNA(INDEX('I.KI 2016-17'!Y$8:Y$391,MATCH($B48,'I.KI 2016-17'!$B$8:$B$391,0)),"")</f>
        <v>0</v>
      </c>
      <c r="T48" s="193">
        <f>_xlfn.IFNA(INDEX('I.KI 2016-17'!Z$8:Z$391,MATCH($B48,'I.KI 2016-17'!$B$8:$B$391,0)),"")</f>
        <v>0</v>
      </c>
      <c r="U48" s="157">
        <f>_xlfn.IFNA(INDEX('I.KI 2016-17'!AA$8:AA$391,MATCH($B48,'I.KI 2016-17'!$B$8:$B$391,0)),"")</f>
        <v>0</v>
      </c>
      <c r="V48" s="149"/>
      <c r="W48" s="154">
        <f>_xlfn.IFNA(INDEX('I.KI 2016-17'!$H$8:$H$391,MATCH(B48,'I.KI 2016-17'!$B$8:$B$391,0)),"")</f>
        <v>1.1427027797789999</v>
      </c>
      <c r="X48" s="153">
        <f>_xlfn.IFNA(INDEX('I.KI 2016-17'!$I$8:$I$391,MATCH(B48,'I.KI 2016-17'!$B$8:$B$391,0)),"")</f>
        <v>2.154453208139</v>
      </c>
      <c r="Y48" s="155">
        <f>_xlfn.IFNA(INDEX('I.KI 2016-17'!$G$8:$G$391,MATCH(B48,'I.KI 2016-17'!$B$8:$B$391,0)),"")</f>
        <v>3.2971559879179999</v>
      </c>
      <c r="Z48" s="149"/>
      <c r="AA48" s="156">
        <f>_xlfn.IFNA(IF($B48=$B$382,0,_xlfn.IFNA(INDEX('I.Supplementary 2017-18'!N$8:N$35,MATCH($B48,'I.Supplementary 2017-18'!$B$8:$B$35,0)),INDEX('I.KI 2017-18'!N$9:N$393,MATCH($B48,'I.KI 2017-18'!$B$9:$B$393,0)))),"")</f>
        <v>0</v>
      </c>
      <c r="AB48" s="193">
        <f>_xlfn.IFNA(IF($B48=$B$382,0,_xlfn.IFNA(INDEX('I.Supplementary 2017-18'!O$8:O$35,MATCH($B48,'I.Supplementary 2017-18'!$B$8:$B$35,0)),INDEX('I.KI 2017-18'!O$9:O$393,MATCH($B48,'I.KI 2017-18'!$B$9:$B$393,0)))),"")</f>
        <v>0.67466270370348169</v>
      </c>
      <c r="AC48" s="193">
        <f>_xlfn.IFNA(IF($B48=$B$382,0,_xlfn.IFNA(INDEX('I.Supplementary 2017-18'!P$8:P$35,MATCH($B48,'I.Supplementary 2017-18'!$B$8:$B$35,0)),INDEX('I.KI 2017-18'!P$9:P$393,MATCH($B48,'I.KI 2017-18'!$B$9:$B$393,0)))),"")</f>
        <v>0</v>
      </c>
      <c r="AD48" s="193">
        <f>_xlfn.IFNA(IF($B48=$B$382,0,_xlfn.IFNA(INDEX('I.Supplementary 2017-18'!Q$8:Q$35,MATCH($B48,'I.Supplementary 2017-18'!$B$8:$B$35,0)),INDEX('I.KI 2017-18'!Q$9:Q$393,MATCH($B48,'I.KI 2017-18'!$B$9:$B$393,0)))),"")</f>
        <v>0</v>
      </c>
      <c r="AE48" s="157">
        <f>_xlfn.IFNA(IF($B48=$B$382,0,_xlfn.IFNA(INDEX('I.Supplementary 2017-18'!R$8:R$35,MATCH($B48,'I.Supplementary 2017-18'!$B$8:$B$35,0)),INDEX('I.KI 2017-18'!R$9:R$393,MATCH($B48,'I.KI 2017-18'!$B$9:$B$393,0)))),"")</f>
        <v>0</v>
      </c>
      <c r="AF48" s="156">
        <f>_xlfn.IFNA(IF($B48=$B$382,0,_xlfn.IFNA(INDEX('I.Supplementary 2017-18'!S$8:S$35,MATCH($B48,'I.Supplementary 2017-18'!$B$8:$B$35,0)),INDEX('I.KI 2017-18'!S$9:S$393,MATCH($B48,'I.KI 2017-18'!$B$9:$B$393,0)))),"")</f>
        <v>0</v>
      </c>
      <c r="AG48" s="193">
        <f>_xlfn.IFNA(IF($B48=$B$382,0,_xlfn.IFNA(INDEX('I.Supplementary 2017-18'!T$8:T$35,MATCH($B48,'I.Supplementary 2017-18'!$B$8:$B$35,0)),INDEX('I.KI 2017-18'!T$9:T$393,MATCH($B48,'I.KI 2017-18'!$B$9:$B$393,0)))),"")</f>
        <v>2.1984385779507747</v>
      </c>
      <c r="AH48" s="193">
        <f>_xlfn.IFNA(IF($B48=$B$382,0,_xlfn.IFNA(INDEX('I.Supplementary 2017-18'!U$8:U$35,MATCH($B48,'I.Supplementary 2017-18'!$B$8:$B$35,0)),INDEX('I.KI 2017-18'!U$9:U$393,MATCH($B48,'I.KI 2017-18'!$B$9:$B$393,0)))),"")</f>
        <v>0</v>
      </c>
      <c r="AI48" s="193">
        <f>_xlfn.IFNA(IF($B48=$B$382,0,_xlfn.IFNA(INDEX('I.Supplementary 2017-18'!V$8:V$35,MATCH($B48,'I.Supplementary 2017-18'!$B$8:$B$35,0)),INDEX('I.KI 2017-18'!V$9:V$393,MATCH($B48,'I.KI 2017-18'!$B$9:$B$393,0)))),"")</f>
        <v>0</v>
      </c>
      <c r="AJ48" s="157">
        <f>_xlfn.IFNA(IF($B48=$B$382,0,_xlfn.IFNA(INDEX('I.Supplementary 2017-18'!W$8:W$35,MATCH($B48,'I.Supplementary 2017-18'!$B$8:$B$35,0)),INDEX('I.KI 2017-18'!W$9:W$393,MATCH($B48,'I.KI 2017-18'!$B$9:$B$393,0)))),"")</f>
        <v>0</v>
      </c>
      <c r="AK48" s="156">
        <f>_xlfn.IFNA(IF($B48=$B$382,0,_xlfn.IFNA(INDEX('I.Supplementary 2017-18'!X$8:X$35,MATCH($B48,'I.Supplementary 2017-18'!$B$8:$B$35,0)),INDEX('I.KI 2017-18'!X$9:X$393,MATCH($B48,'I.KI 2017-18'!$B$9:$B$393,0)))),"")</f>
        <v>0</v>
      </c>
      <c r="AL48" s="193">
        <f>_xlfn.IFNA(IF($B48=$B$382,0,_xlfn.IFNA(INDEX('I.Supplementary 2017-18'!Y$8:Y$35,MATCH($B48,'I.Supplementary 2017-18'!$B$8:$B$35,0)),INDEX('I.KI 2017-18'!Y$9:Y$393,MATCH($B48,'I.KI 2017-18'!$B$9:$B$393,0)))),"")</f>
        <v>2.8731012816542565</v>
      </c>
      <c r="AM48" s="193">
        <f>_xlfn.IFNA(IF($B48=$B$382,0,_xlfn.IFNA(INDEX('I.Supplementary 2017-18'!Z$8:Z$35,MATCH($B48,'I.Supplementary 2017-18'!$B$8:$B$35,0)),INDEX('I.KI 2017-18'!Z$9:Z$393,MATCH($B48,'I.KI 2017-18'!$B$9:$B$393,0)))),"")</f>
        <v>0</v>
      </c>
      <c r="AN48" s="193">
        <f>_xlfn.IFNA(IF($B48=$B$382,0,_xlfn.IFNA(INDEX('I.Supplementary 2017-18'!AA$8:AA$35,MATCH($B48,'I.Supplementary 2017-18'!$B$8:$B$35,0)),INDEX('I.KI 2017-18'!AA$9:AA$393,MATCH($B48,'I.KI 2017-18'!$B$9:$B$393,0)))),"")</f>
        <v>0</v>
      </c>
      <c r="AO48" s="157">
        <f>_xlfn.IFNA(IF($B48=$B$382,0,_xlfn.IFNA(INDEX('I.Supplementary 2017-18'!AB$8:AB$35,MATCH($B48,'I.Supplementary 2017-18'!$B$8:$B$35,0)),INDEX('I.KI 2017-18'!AB$9:AB$393,MATCH($B48,'I.KI 2017-18'!$B$9:$B$393,0)))),"")</f>
        <v>0</v>
      </c>
      <c r="AP48" s="149"/>
      <c r="AQ48" s="156">
        <f>_xlfn.IFNA(IF($B48=$B$381,0,IF($B48=$B$382,0,_xlfn.IFNA(INDEX('I.Supplementary 2017-18'!I$8:I$35,MATCH($B48,'I.Supplementary 2017-18'!$B$8:$B$35,0)),INDEX('I.KI 2017-18'!I$9:I$393,MATCH($B48,'I.KI 2017-18'!$B$9:$B$393,0))))),"")</f>
        <v>0.67466270370348169</v>
      </c>
      <c r="AR48" s="149">
        <f>_xlfn.IFNA(IF($B48=$B$381,0,IF($B48=$B$382,0,_xlfn.IFNA(INDEX('I.Supplementary 2017-18'!J$8:J$35,MATCH($B48,'I.Supplementary 2017-18'!$B$8:$B$35,0)),INDEX('I.KI 2017-18'!J$9:J$393,MATCH($B48,'I.KI 2017-18'!$B$9:$B$393,0))))),"")</f>
        <v>2.1984385779507747</v>
      </c>
      <c r="AS48" s="157">
        <f>_xlfn.IFNA(IF($B48=$B$381,0,IF($B48=$B$382,0,_xlfn.IFNA(INDEX('I.Supplementary 2017-18'!H$8:H$35,MATCH($B48,'I.Supplementary 2017-18'!$B$8:$B$35,0)),INDEX('I.KI 2017-18'!H$9:H$393,MATCH($B48,'I.KI 2017-18'!$B$9:$B$393,0))))),"")</f>
        <v>2.8731012816542565</v>
      </c>
      <c r="AT48" s="149"/>
      <c r="AU48" s="156">
        <f>_xlfn.IFNA(_xlfn.IFNA(INDEX('I.Supplementary 2018-19'!P$8:P$157,MATCH($B48,'I.Supplementary 2018-19'!$B$8:$B$157,0)),INDEX('I.KI 2018-19'!P$9:P$393,MATCH($B48,'I.KI 2018-19'!$B$9:$B$393,0))),"")</f>
        <v>0</v>
      </c>
      <c r="AV48" s="193">
        <f>_xlfn.IFNA(_xlfn.IFNA(INDEX('I.Supplementary 2018-19'!Q$8:Q$157,MATCH($B48,'I.Supplementary 2018-19'!$B$8:$B$157,0)),INDEX('I.KI 2018-19'!Q$9:Q$393,MATCH($B48,'I.KI 2018-19'!$B$9:$B$393,0))),"")</f>
        <v>0.38156625089785412</v>
      </c>
      <c r="AW48" s="193">
        <f>_xlfn.IFNA(_xlfn.IFNA(INDEX('I.Supplementary 2018-19'!R$8:R$157,MATCH($B48,'I.Supplementary 2018-19'!$B$8:$B$157,0)),INDEX('I.KI 2018-19'!R$9:R$393,MATCH($B48,'I.KI 2018-19'!$B$9:$B$393,0))),"")</f>
        <v>0</v>
      </c>
      <c r="AX48" s="193">
        <f>_xlfn.IFNA(_xlfn.IFNA(INDEX('I.Supplementary 2018-19'!S$8:S$157,MATCH($B48,'I.Supplementary 2018-19'!$B$8:$B$157,0)),INDEX('I.KI 2018-19'!S$9:S$393,MATCH($B48,'I.KI 2018-19'!$B$9:$B$393,0))),"")</f>
        <v>0</v>
      </c>
      <c r="AY48" s="157">
        <f>_xlfn.IFNA(_xlfn.IFNA(INDEX('I.Supplementary 2018-19'!T$8:T$157,MATCH($B48,'I.Supplementary 2018-19'!$B$8:$B$157,0)),INDEX('I.KI 2018-19'!T$9:T$393,MATCH($B48,'I.KI 2018-19'!$B$9:$B$393,0))),"")</f>
        <v>0</v>
      </c>
      <c r="AZ48" s="156">
        <f>_xlfn.IFNA(_xlfn.IFNA(INDEX('I.Supplementary 2018-19'!U$8:U$157,MATCH($B48,'I.Supplementary 2018-19'!$B$8:$B$157,0)),INDEX('I.KI 2018-19'!U$9:U$393,MATCH($B48,'I.KI 2018-19'!$B$9:$B$393,0))),"")</f>
        <v>0</v>
      </c>
      <c r="BA48" s="193">
        <f>_xlfn.IFNA(_xlfn.IFNA(INDEX('I.Supplementary 2018-19'!V$8:V$157,MATCH($B48,'I.Supplementary 2018-19'!$B$8:$B$157,0)),INDEX('I.KI 2018-19'!V$9:V$393,MATCH($B48,'I.KI 2018-19'!$B$9:$B$393,0))),"")</f>
        <v>2.2644860888763345</v>
      </c>
      <c r="BB48" s="193">
        <f>_xlfn.IFNA(_xlfn.IFNA(INDEX('I.Supplementary 2018-19'!W$8:W$157,MATCH($B48,'I.Supplementary 2018-19'!$B$8:$B$157,0)),INDEX('I.KI 2018-19'!W$9:W$393,MATCH($B48,'I.KI 2018-19'!$B$9:$B$393,0))),"")</f>
        <v>0</v>
      </c>
      <c r="BC48" s="193">
        <f>_xlfn.IFNA(_xlfn.IFNA(INDEX('I.Supplementary 2018-19'!X$8:X$157,MATCH($B48,'I.Supplementary 2018-19'!$B$8:$B$157,0)),INDEX('I.KI 2018-19'!X$9:X$393,MATCH($B48,'I.KI 2018-19'!$B$9:$B$393,0))),"")</f>
        <v>0</v>
      </c>
      <c r="BD48" s="157">
        <f>_xlfn.IFNA(_xlfn.IFNA(INDEX('I.Supplementary 2018-19'!Y$8:Y$157,MATCH($B48,'I.Supplementary 2018-19'!$B$8:$B$157,0)),INDEX('I.KI 2018-19'!Y$9:Y$393,MATCH($B48,'I.KI 2018-19'!$B$9:$B$393,0))),"")</f>
        <v>0</v>
      </c>
      <c r="BE48" s="156">
        <f>_xlfn.IFNA(_xlfn.IFNA(INDEX('I.Supplementary 2018-19'!Z$8:Z$157,MATCH($B48,'I.Supplementary 2018-19'!$B$8:$B$157,0)),INDEX('I.KI 2018-19'!Z$9:Z$393,MATCH($B48,'I.KI 2018-19'!$B$9:$B$393,0))),"")</f>
        <v>0</v>
      </c>
      <c r="BF48" s="193">
        <f>_xlfn.IFNA(_xlfn.IFNA(INDEX('I.Supplementary 2018-19'!AA$8:AA$157,MATCH($B48,'I.Supplementary 2018-19'!$B$8:$B$157,0)),INDEX('I.KI 2018-19'!AA$9:AA$393,MATCH($B48,'I.KI 2018-19'!$B$9:$B$393,0))),"")</f>
        <v>2.6460523397741884</v>
      </c>
      <c r="BG48" s="193">
        <f>_xlfn.IFNA(_xlfn.IFNA(INDEX('I.Supplementary 2018-19'!AB$8:AB$157,MATCH($B48,'I.Supplementary 2018-19'!$B$8:$B$157,0)),INDEX('I.KI 2018-19'!AB$9:AB$393,MATCH($B48,'I.KI 2018-19'!$B$9:$B$393,0))),"")</f>
        <v>0</v>
      </c>
      <c r="BH48" s="193">
        <f>_xlfn.IFNA(_xlfn.IFNA(INDEX('I.Supplementary 2018-19'!AC$8:AC$157,MATCH($B48,'I.Supplementary 2018-19'!$B$8:$B$157,0)),INDEX('I.KI 2018-19'!AC$9:AC$393,MATCH($B48,'I.KI 2018-19'!$B$9:$B$393,0))),"")</f>
        <v>0</v>
      </c>
      <c r="BI48" s="157">
        <f>_xlfn.IFNA(_xlfn.IFNA(INDEX('I.Supplementary 2018-19'!AD$8:AD$157,MATCH($B48,'I.Supplementary 2018-19'!$B$8:$B$157,0)),INDEX('I.KI 2018-19'!AD$9:AD$393,MATCH($B48,'I.KI 2018-19'!$B$9:$B$393,0))),"")</f>
        <v>0</v>
      </c>
      <c r="BJ48" s="149"/>
      <c r="BK48" s="156">
        <f>_xlfn.IFNA(IF($B48=$B$381,0,IF($B48=$B$382,0,_xlfn.IFNA(INDEX('I.Supplementary 2018-19'!I$8:I$157,MATCH($B48,'I.Supplementary 2018-19'!$B$8:$B$157,0)),INDEX('I.KI 2018-19'!I$9:I$393,MATCH($B48,'I.KI 2018-19'!$B$9:$B$393,0))))),"")</f>
        <v>0.38156625089785412</v>
      </c>
      <c r="BL48" s="149">
        <f>_xlfn.IFNA(IF($B48=$B$381,0,IF($B48=$B$382,0,_xlfn.IFNA(INDEX('I.Supplementary 2018-19'!J$8:J$157,MATCH($B48,'I.Supplementary 2018-19'!$B$8:$B$157,0)),INDEX('I.KI 2018-19'!J$9:J$393,MATCH($B48,'I.KI 2018-19'!$B$9:$B$393,0))))),"")</f>
        <v>2.2644860888763345</v>
      </c>
      <c r="BM48" s="157">
        <f>_xlfn.IFNA(IF($B48=$B$381,0,IF($B48=$B$382,0,_xlfn.IFNA(INDEX('I.Supplementary 2018-19'!H$8:H$157,MATCH($B48,'I.Supplementary 2018-19'!$B$8:$B$157,0)),INDEX('I.KI 2018-19'!H$9:H$393,MATCH($B48,'I.KI 2018-19'!$B$9:$B$393,0))))),"")</f>
        <v>2.6460523397741884</v>
      </c>
    </row>
    <row r="49" spans="2:65">
      <c r="B49" s="121" t="str">
        <f>'Calculations for 2021-22'!B49</f>
        <v>E3033</v>
      </c>
      <c r="C49" s="160" t="str">
        <f>'Calculations for 2021-22'!D49</f>
        <v>E3033</v>
      </c>
      <c r="D49" t="str">
        <f>'Calculations for 2021-22'!E49</f>
        <v>SD</v>
      </c>
      <c r="E49">
        <f>'Calculations for 2021-22'!F49</f>
        <v>0</v>
      </c>
      <c r="F49" s="120" t="str">
        <f>'Calculations for 2021-22'!H49</f>
        <v>Broxtowe</v>
      </c>
      <c r="G49" s="156">
        <f>_xlfn.IFNA(INDEX('I.KI 2016-17'!M$8:M$391,MATCH($B49,'I.KI 2016-17'!$B$8:$B$391,0)),"")</f>
        <v>0</v>
      </c>
      <c r="H49" s="149">
        <f>_xlfn.IFNA(INDEX('I.KI 2016-17'!N$8:N$391,MATCH($B49,'I.KI 2016-17'!$B$8:$B$391,0)),"")</f>
        <v>1.4134610396449998</v>
      </c>
      <c r="I49" s="149">
        <f>_xlfn.IFNA(INDEX('I.KI 2016-17'!O$8:O$391,MATCH($B49,'I.KI 2016-17'!$B$8:$B$391,0)),"")</f>
        <v>0</v>
      </c>
      <c r="J49" s="149">
        <f>_xlfn.IFNA(INDEX('I.KI 2016-17'!P$8:P$391,MATCH($B49,'I.KI 2016-17'!$B$8:$B$391,0)),"")</f>
        <v>0</v>
      </c>
      <c r="K49" s="157">
        <f>_xlfn.IFNA(INDEX('I.KI 2016-17'!Q$8:Q$391,MATCH($B49,'I.KI 2016-17'!$B$8:$B$391,0)),"")</f>
        <v>0</v>
      </c>
      <c r="L49" s="156">
        <f>_xlfn.IFNA(INDEX('I.KI 2016-17'!R$8:R$391,MATCH($B49,'I.KI 2016-17'!$B$8:$B$391,0)),"")</f>
        <v>0</v>
      </c>
      <c r="M49" s="193">
        <f>_xlfn.IFNA(INDEX('I.KI 2016-17'!S$8:S$391,MATCH($B49,'I.KI 2016-17'!$B$8:$B$391,0)),"")</f>
        <v>2.651722062822</v>
      </c>
      <c r="N49" s="193">
        <f>_xlfn.IFNA(INDEX('I.KI 2016-17'!T$8:T$391,MATCH($B49,'I.KI 2016-17'!$B$8:$B$391,0)),"")</f>
        <v>0</v>
      </c>
      <c r="O49" s="193">
        <f>_xlfn.IFNA(INDEX('I.KI 2016-17'!U$8:U$391,MATCH($B49,'I.KI 2016-17'!$B$8:$B$391,0)),"")</f>
        <v>0</v>
      </c>
      <c r="P49" s="157">
        <f>_xlfn.IFNA(INDEX('I.KI 2016-17'!V$8:V$391,MATCH($B49,'I.KI 2016-17'!$B$8:$B$391,0)),"")</f>
        <v>0</v>
      </c>
      <c r="Q49" s="156">
        <f>_xlfn.IFNA(INDEX('I.KI 2016-17'!W$8:W$391,MATCH($B49,'I.KI 2016-17'!$B$8:$B$391,0)),"")</f>
        <v>0</v>
      </c>
      <c r="R49" s="193">
        <f>_xlfn.IFNA(INDEX('I.KI 2016-17'!X$8:X$391,MATCH($B49,'I.KI 2016-17'!$B$8:$B$391,0)),"")</f>
        <v>4.0651831024669995</v>
      </c>
      <c r="S49" s="193">
        <f>_xlfn.IFNA(INDEX('I.KI 2016-17'!Y$8:Y$391,MATCH($B49,'I.KI 2016-17'!$B$8:$B$391,0)),"")</f>
        <v>0</v>
      </c>
      <c r="T49" s="193">
        <f>_xlfn.IFNA(INDEX('I.KI 2016-17'!Z$8:Z$391,MATCH($B49,'I.KI 2016-17'!$B$8:$B$391,0)),"")</f>
        <v>0</v>
      </c>
      <c r="U49" s="157">
        <f>_xlfn.IFNA(INDEX('I.KI 2016-17'!AA$8:AA$391,MATCH($B49,'I.KI 2016-17'!$B$8:$B$391,0)),"")</f>
        <v>0</v>
      </c>
      <c r="V49" s="149"/>
      <c r="W49" s="154">
        <f>_xlfn.IFNA(INDEX('I.KI 2016-17'!$H$8:$H$391,MATCH(B49,'I.KI 2016-17'!$B$8:$B$391,0)),"")</f>
        <v>1.4134610396449998</v>
      </c>
      <c r="X49" s="153">
        <f>_xlfn.IFNA(INDEX('I.KI 2016-17'!$I$8:$I$391,MATCH(B49,'I.KI 2016-17'!$B$8:$B$391,0)),"")</f>
        <v>2.651722062822</v>
      </c>
      <c r="Y49" s="155">
        <f>_xlfn.IFNA(INDEX('I.KI 2016-17'!$G$8:$G$391,MATCH(B49,'I.KI 2016-17'!$B$8:$B$391,0)),"")</f>
        <v>4.0651831024669995</v>
      </c>
      <c r="Z49" s="149"/>
      <c r="AA49" s="156">
        <f>_xlfn.IFNA(IF($B49=$B$382,0,_xlfn.IFNA(INDEX('I.Supplementary 2017-18'!N$8:N$35,MATCH($B49,'I.Supplementary 2017-18'!$B$8:$B$35,0)),INDEX('I.KI 2017-18'!N$9:N$393,MATCH($B49,'I.KI 2017-18'!$B$9:$B$393,0)))),"")</f>
        <v>0</v>
      </c>
      <c r="AB49" s="193">
        <f>_xlfn.IFNA(IF($B49=$B$382,0,_xlfn.IFNA(INDEX('I.Supplementary 2017-18'!O$8:O$35,MATCH($B49,'I.Supplementary 2017-18'!$B$8:$B$35,0)),INDEX('I.KI 2017-18'!O$9:O$393,MATCH($B49,'I.KI 2017-18'!$B$9:$B$393,0)))),"")</f>
        <v>0.80233606911221422</v>
      </c>
      <c r="AC49" s="193">
        <f>_xlfn.IFNA(IF($B49=$B$382,0,_xlfn.IFNA(INDEX('I.Supplementary 2017-18'!P$8:P$35,MATCH($B49,'I.Supplementary 2017-18'!$B$8:$B$35,0)),INDEX('I.KI 2017-18'!P$9:P$393,MATCH($B49,'I.KI 2017-18'!$B$9:$B$393,0)))),"")</f>
        <v>0</v>
      </c>
      <c r="AD49" s="193">
        <f>_xlfn.IFNA(IF($B49=$B$382,0,_xlfn.IFNA(INDEX('I.Supplementary 2017-18'!Q$8:Q$35,MATCH($B49,'I.Supplementary 2017-18'!$B$8:$B$35,0)),INDEX('I.KI 2017-18'!Q$9:Q$393,MATCH($B49,'I.KI 2017-18'!$B$9:$B$393,0)))),"")</f>
        <v>0</v>
      </c>
      <c r="AE49" s="157">
        <f>_xlfn.IFNA(IF($B49=$B$382,0,_xlfn.IFNA(INDEX('I.Supplementary 2017-18'!R$8:R$35,MATCH($B49,'I.Supplementary 2017-18'!$B$8:$B$35,0)),INDEX('I.KI 2017-18'!R$9:R$393,MATCH($B49,'I.KI 2017-18'!$B$9:$B$393,0)))),"")</f>
        <v>0</v>
      </c>
      <c r="AF49" s="156">
        <f>_xlfn.IFNA(IF($B49=$B$382,0,_xlfn.IFNA(INDEX('I.Supplementary 2017-18'!S$8:S$35,MATCH($B49,'I.Supplementary 2017-18'!$B$8:$B$35,0)),INDEX('I.KI 2017-18'!S$9:S$393,MATCH($B49,'I.KI 2017-18'!$B$9:$B$393,0)))),"")</f>
        <v>0</v>
      </c>
      <c r="AG49" s="193">
        <f>_xlfn.IFNA(IF($B49=$B$382,0,_xlfn.IFNA(INDEX('I.Supplementary 2017-18'!T$8:T$35,MATCH($B49,'I.Supplementary 2017-18'!$B$8:$B$35,0)),INDEX('I.KI 2017-18'!T$9:T$393,MATCH($B49,'I.KI 2017-18'!$B$9:$B$393,0)))),"")</f>
        <v>2.705859685830307</v>
      </c>
      <c r="AH49" s="193">
        <f>_xlfn.IFNA(IF($B49=$B$382,0,_xlfn.IFNA(INDEX('I.Supplementary 2017-18'!U$8:U$35,MATCH($B49,'I.Supplementary 2017-18'!$B$8:$B$35,0)),INDEX('I.KI 2017-18'!U$9:U$393,MATCH($B49,'I.KI 2017-18'!$B$9:$B$393,0)))),"")</f>
        <v>0</v>
      </c>
      <c r="AI49" s="193">
        <f>_xlfn.IFNA(IF($B49=$B$382,0,_xlfn.IFNA(INDEX('I.Supplementary 2017-18'!V$8:V$35,MATCH($B49,'I.Supplementary 2017-18'!$B$8:$B$35,0)),INDEX('I.KI 2017-18'!V$9:V$393,MATCH($B49,'I.KI 2017-18'!$B$9:$B$393,0)))),"")</f>
        <v>0</v>
      </c>
      <c r="AJ49" s="157">
        <f>_xlfn.IFNA(IF($B49=$B$382,0,_xlfn.IFNA(INDEX('I.Supplementary 2017-18'!W$8:W$35,MATCH($B49,'I.Supplementary 2017-18'!$B$8:$B$35,0)),INDEX('I.KI 2017-18'!W$9:W$393,MATCH($B49,'I.KI 2017-18'!$B$9:$B$393,0)))),"")</f>
        <v>0</v>
      </c>
      <c r="AK49" s="156">
        <f>_xlfn.IFNA(IF($B49=$B$382,0,_xlfn.IFNA(INDEX('I.Supplementary 2017-18'!X$8:X$35,MATCH($B49,'I.Supplementary 2017-18'!$B$8:$B$35,0)),INDEX('I.KI 2017-18'!X$9:X$393,MATCH($B49,'I.KI 2017-18'!$B$9:$B$393,0)))),"")</f>
        <v>0</v>
      </c>
      <c r="AL49" s="193">
        <f>_xlfn.IFNA(IF($B49=$B$382,0,_xlfn.IFNA(INDEX('I.Supplementary 2017-18'!Y$8:Y$35,MATCH($B49,'I.Supplementary 2017-18'!$B$8:$B$35,0)),INDEX('I.KI 2017-18'!Y$9:Y$393,MATCH($B49,'I.KI 2017-18'!$B$9:$B$393,0)))),"")</f>
        <v>3.5081957549425211</v>
      </c>
      <c r="AM49" s="193">
        <f>_xlfn.IFNA(IF($B49=$B$382,0,_xlfn.IFNA(INDEX('I.Supplementary 2017-18'!Z$8:Z$35,MATCH($B49,'I.Supplementary 2017-18'!$B$8:$B$35,0)),INDEX('I.KI 2017-18'!Z$9:Z$393,MATCH($B49,'I.KI 2017-18'!$B$9:$B$393,0)))),"")</f>
        <v>0</v>
      </c>
      <c r="AN49" s="193">
        <f>_xlfn.IFNA(IF($B49=$B$382,0,_xlfn.IFNA(INDEX('I.Supplementary 2017-18'!AA$8:AA$35,MATCH($B49,'I.Supplementary 2017-18'!$B$8:$B$35,0)),INDEX('I.KI 2017-18'!AA$9:AA$393,MATCH($B49,'I.KI 2017-18'!$B$9:$B$393,0)))),"")</f>
        <v>0</v>
      </c>
      <c r="AO49" s="157">
        <f>_xlfn.IFNA(IF($B49=$B$382,0,_xlfn.IFNA(INDEX('I.Supplementary 2017-18'!AB$8:AB$35,MATCH($B49,'I.Supplementary 2017-18'!$B$8:$B$35,0)),INDEX('I.KI 2017-18'!AB$9:AB$393,MATCH($B49,'I.KI 2017-18'!$B$9:$B$393,0)))),"")</f>
        <v>0</v>
      </c>
      <c r="AP49" s="149"/>
      <c r="AQ49" s="156">
        <f>_xlfn.IFNA(IF($B49=$B$381,0,IF($B49=$B$382,0,_xlfn.IFNA(INDEX('I.Supplementary 2017-18'!I$8:I$35,MATCH($B49,'I.Supplementary 2017-18'!$B$8:$B$35,0)),INDEX('I.KI 2017-18'!I$9:I$393,MATCH($B49,'I.KI 2017-18'!$B$9:$B$393,0))))),"")</f>
        <v>0.80233606911221422</v>
      </c>
      <c r="AR49" s="149">
        <f>_xlfn.IFNA(IF($B49=$B$381,0,IF($B49=$B$382,0,_xlfn.IFNA(INDEX('I.Supplementary 2017-18'!J$8:J$35,MATCH($B49,'I.Supplementary 2017-18'!$B$8:$B$35,0)),INDEX('I.KI 2017-18'!J$9:J$393,MATCH($B49,'I.KI 2017-18'!$B$9:$B$393,0))))),"")</f>
        <v>2.705859685830307</v>
      </c>
      <c r="AS49" s="157">
        <f>_xlfn.IFNA(IF($B49=$B$381,0,IF($B49=$B$382,0,_xlfn.IFNA(INDEX('I.Supplementary 2017-18'!H$8:H$35,MATCH($B49,'I.Supplementary 2017-18'!$B$8:$B$35,0)),INDEX('I.KI 2017-18'!H$9:H$393,MATCH($B49,'I.KI 2017-18'!$B$9:$B$393,0))))),"")</f>
        <v>3.5081957549425211</v>
      </c>
      <c r="AT49" s="149"/>
      <c r="AU49" s="156">
        <f>_xlfn.IFNA(_xlfn.IFNA(INDEX('I.Supplementary 2018-19'!P$8:P$157,MATCH($B49,'I.Supplementary 2018-19'!$B$8:$B$157,0)),INDEX('I.KI 2018-19'!P$9:P$393,MATCH($B49,'I.KI 2018-19'!$B$9:$B$393,0))),"")</f>
        <v>0</v>
      </c>
      <c r="AV49" s="193">
        <f>_xlfn.IFNA(_xlfn.IFNA(INDEX('I.Supplementary 2018-19'!Q$8:Q$157,MATCH($B49,'I.Supplementary 2018-19'!$B$8:$B$157,0)),INDEX('I.KI 2018-19'!Q$9:Q$393,MATCH($B49,'I.KI 2018-19'!$B$9:$B$393,0))),"")</f>
        <v>0.42278887423585726</v>
      </c>
      <c r="AW49" s="193">
        <f>_xlfn.IFNA(_xlfn.IFNA(INDEX('I.Supplementary 2018-19'!R$8:R$157,MATCH($B49,'I.Supplementary 2018-19'!$B$8:$B$157,0)),INDEX('I.KI 2018-19'!R$9:R$393,MATCH($B49,'I.KI 2018-19'!$B$9:$B$393,0))),"")</f>
        <v>0</v>
      </c>
      <c r="AX49" s="193">
        <f>_xlfn.IFNA(_xlfn.IFNA(INDEX('I.Supplementary 2018-19'!S$8:S$157,MATCH($B49,'I.Supplementary 2018-19'!$B$8:$B$157,0)),INDEX('I.KI 2018-19'!S$9:S$393,MATCH($B49,'I.KI 2018-19'!$B$9:$B$393,0))),"")</f>
        <v>0</v>
      </c>
      <c r="AY49" s="157">
        <f>_xlfn.IFNA(_xlfn.IFNA(INDEX('I.Supplementary 2018-19'!T$8:T$157,MATCH($B49,'I.Supplementary 2018-19'!$B$8:$B$157,0)),INDEX('I.KI 2018-19'!T$9:T$393,MATCH($B49,'I.KI 2018-19'!$B$9:$B$393,0))),"")</f>
        <v>0</v>
      </c>
      <c r="AZ49" s="156">
        <f>_xlfn.IFNA(_xlfn.IFNA(INDEX('I.Supplementary 2018-19'!U$8:U$157,MATCH($B49,'I.Supplementary 2018-19'!$B$8:$B$157,0)),INDEX('I.KI 2018-19'!U$9:U$393,MATCH($B49,'I.KI 2018-19'!$B$9:$B$393,0))),"")</f>
        <v>0</v>
      </c>
      <c r="BA49" s="193">
        <f>_xlfn.IFNA(_xlfn.IFNA(INDEX('I.Supplementary 2018-19'!V$8:V$157,MATCH($B49,'I.Supplementary 2018-19'!$B$8:$B$157,0)),INDEX('I.KI 2018-19'!V$9:V$393,MATCH($B49,'I.KI 2018-19'!$B$9:$B$393,0))),"")</f>
        <v>2.7871516077222047</v>
      </c>
      <c r="BB49" s="193">
        <f>_xlfn.IFNA(_xlfn.IFNA(INDEX('I.Supplementary 2018-19'!W$8:W$157,MATCH($B49,'I.Supplementary 2018-19'!$B$8:$B$157,0)),INDEX('I.KI 2018-19'!W$9:W$393,MATCH($B49,'I.KI 2018-19'!$B$9:$B$393,0))),"")</f>
        <v>0</v>
      </c>
      <c r="BC49" s="193">
        <f>_xlfn.IFNA(_xlfn.IFNA(INDEX('I.Supplementary 2018-19'!X$8:X$157,MATCH($B49,'I.Supplementary 2018-19'!$B$8:$B$157,0)),INDEX('I.KI 2018-19'!X$9:X$393,MATCH($B49,'I.KI 2018-19'!$B$9:$B$393,0))),"")</f>
        <v>0</v>
      </c>
      <c r="BD49" s="157">
        <f>_xlfn.IFNA(_xlfn.IFNA(INDEX('I.Supplementary 2018-19'!Y$8:Y$157,MATCH($B49,'I.Supplementary 2018-19'!$B$8:$B$157,0)),INDEX('I.KI 2018-19'!Y$9:Y$393,MATCH($B49,'I.KI 2018-19'!$B$9:$B$393,0))),"")</f>
        <v>0</v>
      </c>
      <c r="BE49" s="156">
        <f>_xlfn.IFNA(_xlfn.IFNA(INDEX('I.Supplementary 2018-19'!Z$8:Z$157,MATCH($B49,'I.Supplementary 2018-19'!$B$8:$B$157,0)),INDEX('I.KI 2018-19'!Z$9:Z$393,MATCH($B49,'I.KI 2018-19'!$B$9:$B$393,0))),"")</f>
        <v>0</v>
      </c>
      <c r="BF49" s="193">
        <f>_xlfn.IFNA(_xlfn.IFNA(INDEX('I.Supplementary 2018-19'!AA$8:AA$157,MATCH($B49,'I.Supplementary 2018-19'!$B$8:$B$157,0)),INDEX('I.KI 2018-19'!AA$9:AA$393,MATCH($B49,'I.KI 2018-19'!$B$9:$B$393,0))),"")</f>
        <v>3.2099404819580619</v>
      </c>
      <c r="BG49" s="193">
        <f>_xlfn.IFNA(_xlfn.IFNA(INDEX('I.Supplementary 2018-19'!AB$8:AB$157,MATCH($B49,'I.Supplementary 2018-19'!$B$8:$B$157,0)),INDEX('I.KI 2018-19'!AB$9:AB$393,MATCH($B49,'I.KI 2018-19'!$B$9:$B$393,0))),"")</f>
        <v>0</v>
      </c>
      <c r="BH49" s="193">
        <f>_xlfn.IFNA(_xlfn.IFNA(INDEX('I.Supplementary 2018-19'!AC$8:AC$157,MATCH($B49,'I.Supplementary 2018-19'!$B$8:$B$157,0)),INDEX('I.KI 2018-19'!AC$9:AC$393,MATCH($B49,'I.KI 2018-19'!$B$9:$B$393,0))),"")</f>
        <v>0</v>
      </c>
      <c r="BI49" s="157">
        <f>_xlfn.IFNA(_xlfn.IFNA(INDEX('I.Supplementary 2018-19'!AD$8:AD$157,MATCH($B49,'I.Supplementary 2018-19'!$B$8:$B$157,0)),INDEX('I.KI 2018-19'!AD$9:AD$393,MATCH($B49,'I.KI 2018-19'!$B$9:$B$393,0))),"")</f>
        <v>0</v>
      </c>
      <c r="BJ49" s="149"/>
      <c r="BK49" s="156">
        <f>_xlfn.IFNA(IF($B49=$B$381,0,IF($B49=$B$382,0,_xlfn.IFNA(INDEX('I.Supplementary 2018-19'!I$8:I$157,MATCH($B49,'I.Supplementary 2018-19'!$B$8:$B$157,0)),INDEX('I.KI 2018-19'!I$9:I$393,MATCH($B49,'I.KI 2018-19'!$B$9:$B$393,0))))),"")</f>
        <v>0.42278887423585726</v>
      </c>
      <c r="BL49" s="149">
        <f>_xlfn.IFNA(IF($B49=$B$381,0,IF($B49=$B$382,0,_xlfn.IFNA(INDEX('I.Supplementary 2018-19'!J$8:J$157,MATCH($B49,'I.Supplementary 2018-19'!$B$8:$B$157,0)),INDEX('I.KI 2018-19'!J$9:J$393,MATCH($B49,'I.KI 2018-19'!$B$9:$B$393,0))))),"")</f>
        <v>2.7871516077222047</v>
      </c>
      <c r="BM49" s="157">
        <f>_xlfn.IFNA(IF($B49=$B$381,0,IF($B49=$B$382,0,_xlfn.IFNA(INDEX('I.Supplementary 2018-19'!H$8:H$157,MATCH($B49,'I.Supplementary 2018-19'!$B$8:$B$157,0)),INDEX('I.KI 2018-19'!H$9:H$393,MATCH($B49,'I.KI 2018-19'!$B$9:$B$393,0))))),"")</f>
        <v>3.2099404819580619</v>
      </c>
    </row>
    <row r="50" spans="2:65">
      <c r="B50" s="121" t="str">
        <f>'Calculations for 2021-22'!B50</f>
        <v>E0421</v>
      </c>
      <c r="C50" s="160" t="str">
        <f>'Calculations for 2021-22'!D50</f>
        <v>E0421</v>
      </c>
      <c r="D50" t="str">
        <f>'Calculations for 2021-22'!E50</f>
        <v>SCNFIR</v>
      </c>
      <c r="E50" t="str">
        <f>'Calculations for 2021-22'!F50</f>
        <v>P1904</v>
      </c>
      <c r="F50" s="120" t="str">
        <f>'Calculations for 2021-22'!H50</f>
        <v>Buckinghamshire County Council</v>
      </c>
      <c r="G50" s="156">
        <f>_xlfn.IFNA(INDEX('I.KI 2016-17'!M$8:M$391,MATCH($B50,'I.KI 2016-17'!$B$8:$B$391,0)),"")</f>
        <v>23.712526999331001</v>
      </c>
      <c r="H50" s="149">
        <f>_xlfn.IFNA(INDEX('I.KI 2016-17'!N$8:N$391,MATCH($B50,'I.KI 2016-17'!$B$8:$B$391,0)),"")</f>
        <v>0</v>
      </c>
      <c r="I50" s="149">
        <f>_xlfn.IFNA(INDEX('I.KI 2016-17'!O$8:O$391,MATCH($B50,'I.KI 2016-17'!$B$8:$B$391,0)),"")</f>
        <v>0</v>
      </c>
      <c r="J50" s="149">
        <f>_xlfn.IFNA(INDEX('I.KI 2016-17'!P$8:P$391,MATCH($B50,'I.KI 2016-17'!$B$8:$B$391,0)),"")</f>
        <v>0</v>
      </c>
      <c r="K50" s="157">
        <f>_xlfn.IFNA(INDEX('I.KI 2016-17'!Q$8:Q$391,MATCH($B50,'I.KI 2016-17'!$B$8:$B$391,0)),"")</f>
        <v>0</v>
      </c>
      <c r="L50" s="156">
        <f>_xlfn.IFNA(INDEX('I.KI 2016-17'!R$8:R$391,MATCH($B50,'I.KI 2016-17'!$B$8:$B$391,0)),"")</f>
        <v>40.732264223089999</v>
      </c>
      <c r="M50" s="193">
        <f>_xlfn.IFNA(INDEX('I.KI 2016-17'!S$8:S$391,MATCH($B50,'I.KI 2016-17'!$B$8:$B$391,0)),"")</f>
        <v>0</v>
      </c>
      <c r="N50" s="193">
        <f>_xlfn.IFNA(INDEX('I.KI 2016-17'!T$8:T$391,MATCH($B50,'I.KI 2016-17'!$B$8:$B$391,0)),"")</f>
        <v>0</v>
      </c>
      <c r="O50" s="193">
        <f>_xlfn.IFNA(INDEX('I.KI 2016-17'!U$8:U$391,MATCH($B50,'I.KI 2016-17'!$B$8:$B$391,0)),"")</f>
        <v>0</v>
      </c>
      <c r="P50" s="157">
        <f>_xlfn.IFNA(INDEX('I.KI 2016-17'!V$8:V$391,MATCH($B50,'I.KI 2016-17'!$B$8:$B$391,0)),"")</f>
        <v>0</v>
      </c>
      <c r="Q50" s="156">
        <f>_xlfn.IFNA(INDEX('I.KI 2016-17'!W$8:W$391,MATCH($B50,'I.KI 2016-17'!$B$8:$B$391,0)),"")</f>
        <v>64.444791222421003</v>
      </c>
      <c r="R50" s="193">
        <f>_xlfn.IFNA(INDEX('I.KI 2016-17'!X$8:X$391,MATCH($B50,'I.KI 2016-17'!$B$8:$B$391,0)),"")</f>
        <v>0</v>
      </c>
      <c r="S50" s="193">
        <f>_xlfn.IFNA(INDEX('I.KI 2016-17'!Y$8:Y$391,MATCH($B50,'I.KI 2016-17'!$B$8:$B$391,0)),"")</f>
        <v>0</v>
      </c>
      <c r="T50" s="193">
        <f>_xlfn.IFNA(INDEX('I.KI 2016-17'!Z$8:Z$391,MATCH($B50,'I.KI 2016-17'!$B$8:$B$391,0)),"")</f>
        <v>0</v>
      </c>
      <c r="U50" s="157">
        <f>_xlfn.IFNA(INDEX('I.KI 2016-17'!AA$8:AA$391,MATCH($B50,'I.KI 2016-17'!$B$8:$B$391,0)),"")</f>
        <v>0</v>
      </c>
      <c r="V50" s="149"/>
      <c r="W50" s="154">
        <f>_xlfn.IFNA(INDEX('I.KI 2016-17'!$H$8:$H$391,MATCH(B50,'I.KI 2016-17'!$B$8:$B$391,0)),"")</f>
        <v>23.712526999331001</v>
      </c>
      <c r="X50" s="153">
        <f>_xlfn.IFNA(INDEX('I.KI 2016-17'!$I$8:$I$391,MATCH(B50,'I.KI 2016-17'!$B$8:$B$391,0)),"")</f>
        <v>40.732264223089999</v>
      </c>
      <c r="Y50" s="155">
        <f>_xlfn.IFNA(INDEX('I.KI 2016-17'!$G$8:$G$391,MATCH(B50,'I.KI 2016-17'!$B$8:$B$391,0)),"")</f>
        <v>64.444791222421003</v>
      </c>
      <c r="Z50" s="149"/>
      <c r="AA50" s="156">
        <f>_xlfn.IFNA(IF($B50=$B$382,0,_xlfn.IFNA(INDEX('I.Supplementary 2017-18'!N$8:N$35,MATCH($B50,'I.Supplementary 2017-18'!$B$8:$B$35,0)),INDEX('I.KI 2017-18'!N$9:N$393,MATCH($B50,'I.KI 2017-18'!$B$9:$B$393,0)))),"")</f>
        <v>8.0763428589510617</v>
      </c>
      <c r="AB50" s="193">
        <f>_xlfn.IFNA(IF($B50=$B$382,0,_xlfn.IFNA(INDEX('I.Supplementary 2017-18'!O$8:O$35,MATCH($B50,'I.Supplementary 2017-18'!$B$8:$B$35,0)),INDEX('I.KI 2017-18'!O$9:O$393,MATCH($B50,'I.KI 2017-18'!$B$9:$B$393,0)))),"")</f>
        <v>0</v>
      </c>
      <c r="AC50" s="193">
        <f>_xlfn.IFNA(IF($B50=$B$382,0,_xlfn.IFNA(INDEX('I.Supplementary 2017-18'!P$8:P$35,MATCH($B50,'I.Supplementary 2017-18'!$B$8:$B$35,0)),INDEX('I.KI 2017-18'!P$9:P$393,MATCH($B50,'I.KI 2017-18'!$B$9:$B$393,0)))),"")</f>
        <v>0</v>
      </c>
      <c r="AD50" s="193">
        <f>_xlfn.IFNA(IF($B50=$B$382,0,_xlfn.IFNA(INDEX('I.Supplementary 2017-18'!Q$8:Q$35,MATCH($B50,'I.Supplementary 2017-18'!$B$8:$B$35,0)),INDEX('I.KI 2017-18'!Q$9:Q$393,MATCH($B50,'I.KI 2017-18'!$B$9:$B$393,0)))),"")</f>
        <v>0</v>
      </c>
      <c r="AE50" s="157">
        <f>_xlfn.IFNA(IF($B50=$B$382,0,_xlfn.IFNA(INDEX('I.Supplementary 2017-18'!R$8:R$35,MATCH($B50,'I.Supplementary 2017-18'!$B$8:$B$35,0)),INDEX('I.KI 2017-18'!R$9:R$393,MATCH($B50,'I.KI 2017-18'!$B$9:$B$393,0)))),"")</f>
        <v>0</v>
      </c>
      <c r="AF50" s="156">
        <f>_xlfn.IFNA(IF($B50=$B$382,0,_xlfn.IFNA(INDEX('I.Supplementary 2017-18'!S$8:S$35,MATCH($B50,'I.Supplementary 2017-18'!$B$8:$B$35,0)),INDEX('I.KI 2017-18'!S$9:S$393,MATCH($B50,'I.KI 2017-18'!$B$9:$B$393,0)))),"")</f>
        <v>41.56385513365386</v>
      </c>
      <c r="AG50" s="193">
        <f>_xlfn.IFNA(IF($B50=$B$382,0,_xlfn.IFNA(INDEX('I.Supplementary 2017-18'!T$8:T$35,MATCH($B50,'I.Supplementary 2017-18'!$B$8:$B$35,0)),INDEX('I.KI 2017-18'!T$9:T$393,MATCH($B50,'I.KI 2017-18'!$B$9:$B$393,0)))),"")</f>
        <v>0</v>
      </c>
      <c r="AH50" s="193">
        <f>_xlfn.IFNA(IF($B50=$B$382,0,_xlfn.IFNA(INDEX('I.Supplementary 2017-18'!U$8:U$35,MATCH($B50,'I.Supplementary 2017-18'!$B$8:$B$35,0)),INDEX('I.KI 2017-18'!U$9:U$393,MATCH($B50,'I.KI 2017-18'!$B$9:$B$393,0)))),"")</f>
        <v>0</v>
      </c>
      <c r="AI50" s="193">
        <f>_xlfn.IFNA(IF($B50=$B$382,0,_xlfn.IFNA(INDEX('I.Supplementary 2017-18'!V$8:V$35,MATCH($B50,'I.Supplementary 2017-18'!$B$8:$B$35,0)),INDEX('I.KI 2017-18'!V$9:V$393,MATCH($B50,'I.KI 2017-18'!$B$9:$B$393,0)))),"")</f>
        <v>0</v>
      </c>
      <c r="AJ50" s="157">
        <f>_xlfn.IFNA(IF($B50=$B$382,0,_xlfn.IFNA(INDEX('I.Supplementary 2017-18'!W$8:W$35,MATCH($B50,'I.Supplementary 2017-18'!$B$8:$B$35,0)),INDEX('I.KI 2017-18'!W$9:W$393,MATCH($B50,'I.KI 2017-18'!$B$9:$B$393,0)))),"")</f>
        <v>0</v>
      </c>
      <c r="AK50" s="156">
        <f>_xlfn.IFNA(IF($B50=$B$382,0,_xlfn.IFNA(INDEX('I.Supplementary 2017-18'!X$8:X$35,MATCH($B50,'I.Supplementary 2017-18'!$B$8:$B$35,0)),INDEX('I.KI 2017-18'!X$9:X$393,MATCH($B50,'I.KI 2017-18'!$B$9:$B$393,0)))),"")</f>
        <v>49.640197992604925</v>
      </c>
      <c r="AL50" s="193">
        <f>_xlfn.IFNA(IF($B50=$B$382,0,_xlfn.IFNA(INDEX('I.Supplementary 2017-18'!Y$8:Y$35,MATCH($B50,'I.Supplementary 2017-18'!$B$8:$B$35,0)),INDEX('I.KI 2017-18'!Y$9:Y$393,MATCH($B50,'I.KI 2017-18'!$B$9:$B$393,0)))),"")</f>
        <v>0</v>
      </c>
      <c r="AM50" s="193">
        <f>_xlfn.IFNA(IF($B50=$B$382,0,_xlfn.IFNA(INDEX('I.Supplementary 2017-18'!Z$8:Z$35,MATCH($B50,'I.Supplementary 2017-18'!$B$8:$B$35,0)),INDEX('I.KI 2017-18'!Z$9:Z$393,MATCH($B50,'I.KI 2017-18'!$B$9:$B$393,0)))),"")</f>
        <v>0</v>
      </c>
      <c r="AN50" s="193">
        <f>_xlfn.IFNA(IF($B50=$B$382,0,_xlfn.IFNA(INDEX('I.Supplementary 2017-18'!AA$8:AA$35,MATCH($B50,'I.Supplementary 2017-18'!$B$8:$B$35,0)),INDEX('I.KI 2017-18'!AA$9:AA$393,MATCH($B50,'I.KI 2017-18'!$B$9:$B$393,0)))),"")</f>
        <v>0</v>
      </c>
      <c r="AO50" s="157">
        <f>_xlfn.IFNA(IF($B50=$B$382,0,_xlfn.IFNA(INDEX('I.Supplementary 2017-18'!AB$8:AB$35,MATCH($B50,'I.Supplementary 2017-18'!$B$8:$B$35,0)),INDEX('I.KI 2017-18'!AB$9:AB$393,MATCH($B50,'I.KI 2017-18'!$B$9:$B$393,0)))),"")</f>
        <v>0</v>
      </c>
      <c r="AP50" s="149"/>
      <c r="AQ50" s="156">
        <f>_xlfn.IFNA(IF($B50=$B$381,0,IF($B50=$B$382,0,_xlfn.IFNA(INDEX('I.Supplementary 2017-18'!I$8:I$35,MATCH($B50,'I.Supplementary 2017-18'!$B$8:$B$35,0)),INDEX('I.KI 2017-18'!I$9:I$393,MATCH($B50,'I.KI 2017-18'!$B$9:$B$393,0))))),"")</f>
        <v>8.0763428589510617</v>
      </c>
      <c r="AR50" s="149">
        <f>_xlfn.IFNA(IF($B50=$B$381,0,IF($B50=$B$382,0,_xlfn.IFNA(INDEX('I.Supplementary 2017-18'!J$8:J$35,MATCH($B50,'I.Supplementary 2017-18'!$B$8:$B$35,0)),INDEX('I.KI 2017-18'!J$9:J$393,MATCH($B50,'I.KI 2017-18'!$B$9:$B$393,0))))),"")</f>
        <v>41.56385513365386</v>
      </c>
      <c r="AS50" s="157">
        <f>_xlfn.IFNA(IF($B50=$B$381,0,IF($B50=$B$382,0,_xlfn.IFNA(INDEX('I.Supplementary 2017-18'!H$8:H$35,MATCH($B50,'I.Supplementary 2017-18'!$B$8:$B$35,0)),INDEX('I.KI 2017-18'!H$9:H$393,MATCH($B50,'I.KI 2017-18'!$B$9:$B$393,0))))),"")</f>
        <v>49.640197992604925</v>
      </c>
      <c r="AT50" s="149"/>
      <c r="AU50" s="156">
        <f>_xlfn.IFNA(_xlfn.IFNA(INDEX('I.Supplementary 2018-19'!P$8:P$157,MATCH($B50,'I.Supplementary 2018-19'!$B$8:$B$157,0)),INDEX('I.KI 2018-19'!P$9:P$393,MATCH($B50,'I.KI 2018-19'!$B$9:$B$393,0))),"")</f>
        <v>0</v>
      </c>
      <c r="AV50" s="193">
        <f>_xlfn.IFNA(_xlfn.IFNA(INDEX('I.Supplementary 2018-19'!Q$8:Q$157,MATCH($B50,'I.Supplementary 2018-19'!$B$8:$B$157,0)),INDEX('I.KI 2018-19'!Q$9:Q$393,MATCH($B50,'I.KI 2018-19'!$B$9:$B$393,0))),"")</f>
        <v>0</v>
      </c>
      <c r="AW50" s="193">
        <f>_xlfn.IFNA(_xlfn.IFNA(INDEX('I.Supplementary 2018-19'!R$8:R$157,MATCH($B50,'I.Supplementary 2018-19'!$B$8:$B$157,0)),INDEX('I.KI 2018-19'!R$9:R$393,MATCH($B50,'I.KI 2018-19'!$B$9:$B$393,0))),"")</f>
        <v>0</v>
      </c>
      <c r="AX50" s="193">
        <f>_xlfn.IFNA(_xlfn.IFNA(INDEX('I.Supplementary 2018-19'!S$8:S$157,MATCH($B50,'I.Supplementary 2018-19'!$B$8:$B$157,0)),INDEX('I.KI 2018-19'!S$9:S$393,MATCH($B50,'I.KI 2018-19'!$B$9:$B$393,0))),"")</f>
        <v>0</v>
      </c>
      <c r="AY50" s="157">
        <f>_xlfn.IFNA(_xlfn.IFNA(INDEX('I.Supplementary 2018-19'!T$8:T$157,MATCH($B50,'I.Supplementary 2018-19'!$B$8:$B$157,0)),INDEX('I.KI 2018-19'!T$9:T$393,MATCH($B50,'I.KI 2018-19'!$B$9:$B$393,0))),"")</f>
        <v>0</v>
      </c>
      <c r="AZ50" s="156">
        <f>_xlfn.IFNA(_xlfn.IFNA(INDEX('I.Supplementary 2018-19'!U$8:U$157,MATCH($B50,'I.Supplementary 2018-19'!$B$8:$B$157,0)),INDEX('I.KI 2018-19'!U$9:U$393,MATCH($B50,'I.KI 2018-19'!$B$9:$B$393,0))),"")</f>
        <v>42.812554644106974</v>
      </c>
      <c r="BA50" s="193">
        <f>_xlfn.IFNA(_xlfn.IFNA(INDEX('I.Supplementary 2018-19'!V$8:V$157,MATCH($B50,'I.Supplementary 2018-19'!$B$8:$B$157,0)),INDEX('I.KI 2018-19'!V$9:V$393,MATCH($B50,'I.KI 2018-19'!$B$9:$B$393,0))),"")</f>
        <v>0</v>
      </c>
      <c r="BB50" s="193">
        <f>_xlfn.IFNA(_xlfn.IFNA(INDEX('I.Supplementary 2018-19'!W$8:W$157,MATCH($B50,'I.Supplementary 2018-19'!$B$8:$B$157,0)),INDEX('I.KI 2018-19'!W$9:W$393,MATCH($B50,'I.KI 2018-19'!$B$9:$B$393,0))),"")</f>
        <v>0</v>
      </c>
      <c r="BC50" s="193">
        <f>_xlfn.IFNA(_xlfn.IFNA(INDEX('I.Supplementary 2018-19'!X$8:X$157,MATCH($B50,'I.Supplementary 2018-19'!$B$8:$B$157,0)),INDEX('I.KI 2018-19'!X$9:X$393,MATCH($B50,'I.KI 2018-19'!$B$9:$B$393,0))),"")</f>
        <v>0</v>
      </c>
      <c r="BD50" s="157">
        <f>_xlfn.IFNA(_xlfn.IFNA(INDEX('I.Supplementary 2018-19'!Y$8:Y$157,MATCH($B50,'I.Supplementary 2018-19'!$B$8:$B$157,0)),INDEX('I.KI 2018-19'!Y$9:Y$393,MATCH($B50,'I.KI 2018-19'!$B$9:$B$393,0))),"")</f>
        <v>0</v>
      </c>
      <c r="BE50" s="156">
        <f>_xlfn.IFNA(_xlfn.IFNA(INDEX('I.Supplementary 2018-19'!Z$8:Z$157,MATCH($B50,'I.Supplementary 2018-19'!$B$8:$B$157,0)),INDEX('I.KI 2018-19'!Z$9:Z$393,MATCH($B50,'I.KI 2018-19'!$B$9:$B$393,0))),"")</f>
        <v>42.812554644106974</v>
      </c>
      <c r="BF50" s="193">
        <f>_xlfn.IFNA(_xlfn.IFNA(INDEX('I.Supplementary 2018-19'!AA$8:AA$157,MATCH($B50,'I.Supplementary 2018-19'!$B$8:$B$157,0)),INDEX('I.KI 2018-19'!AA$9:AA$393,MATCH($B50,'I.KI 2018-19'!$B$9:$B$393,0))),"")</f>
        <v>0</v>
      </c>
      <c r="BG50" s="193">
        <f>_xlfn.IFNA(_xlfn.IFNA(INDEX('I.Supplementary 2018-19'!AB$8:AB$157,MATCH($B50,'I.Supplementary 2018-19'!$B$8:$B$157,0)),INDEX('I.KI 2018-19'!AB$9:AB$393,MATCH($B50,'I.KI 2018-19'!$B$9:$B$393,0))),"")</f>
        <v>0</v>
      </c>
      <c r="BH50" s="193">
        <f>_xlfn.IFNA(_xlfn.IFNA(INDEX('I.Supplementary 2018-19'!AC$8:AC$157,MATCH($B50,'I.Supplementary 2018-19'!$B$8:$B$157,0)),INDEX('I.KI 2018-19'!AC$9:AC$393,MATCH($B50,'I.KI 2018-19'!$B$9:$B$393,0))),"")</f>
        <v>0</v>
      </c>
      <c r="BI50" s="157">
        <f>_xlfn.IFNA(_xlfn.IFNA(INDEX('I.Supplementary 2018-19'!AD$8:AD$157,MATCH($B50,'I.Supplementary 2018-19'!$B$8:$B$157,0)),INDEX('I.KI 2018-19'!AD$9:AD$393,MATCH($B50,'I.KI 2018-19'!$B$9:$B$393,0))),"")</f>
        <v>0</v>
      </c>
      <c r="BJ50" s="149"/>
      <c r="BK50" s="156">
        <f>_xlfn.IFNA(IF($B50=$B$381,0,IF($B50=$B$382,0,_xlfn.IFNA(INDEX('I.Supplementary 2018-19'!I$8:I$157,MATCH($B50,'I.Supplementary 2018-19'!$B$8:$B$157,0)),INDEX('I.KI 2018-19'!I$9:I$393,MATCH($B50,'I.KI 2018-19'!$B$9:$B$393,0))))),"")</f>
        <v>0</v>
      </c>
      <c r="BL50" s="149">
        <f>_xlfn.IFNA(IF($B50=$B$381,0,IF($B50=$B$382,0,_xlfn.IFNA(INDEX('I.Supplementary 2018-19'!J$8:J$157,MATCH($B50,'I.Supplementary 2018-19'!$B$8:$B$157,0)),INDEX('I.KI 2018-19'!J$9:J$393,MATCH($B50,'I.KI 2018-19'!$B$9:$B$393,0))))),"")</f>
        <v>42.812554644106974</v>
      </c>
      <c r="BM50" s="157">
        <f>_xlfn.IFNA(IF($B50=$B$381,0,IF($B50=$B$382,0,_xlfn.IFNA(INDEX('I.Supplementary 2018-19'!H$8:H$157,MATCH($B50,'I.Supplementary 2018-19'!$B$8:$B$157,0)),INDEX('I.KI 2018-19'!H$9:H$393,MATCH($B50,'I.KI 2018-19'!$B$9:$B$393,0))))),"")</f>
        <v>42.812554644106974</v>
      </c>
    </row>
    <row r="51" spans="2:65">
      <c r="B51" s="121" t="str">
        <f>'Calculations for 2021-22'!B51</f>
        <v>E6104</v>
      </c>
      <c r="C51" s="160" t="str">
        <f>'Calculations for 2021-22'!D51</f>
        <v>E6104</v>
      </c>
      <c r="D51" t="str">
        <f>'Calculations for 2021-22'!E51</f>
        <v>SFIR</v>
      </c>
      <c r="E51">
        <f>'Calculations for 2021-22'!F51</f>
        <v>0</v>
      </c>
      <c r="F51" s="120" t="str">
        <f>'Calculations for 2021-22'!H51</f>
        <v>Buckinghamshire Fire</v>
      </c>
      <c r="G51" s="156">
        <f>_xlfn.IFNA(INDEX('I.KI 2016-17'!M$8:M$391,MATCH($B51,'I.KI 2016-17'!$B$8:$B$391,0)),"")</f>
        <v>0</v>
      </c>
      <c r="H51" s="149">
        <f>_xlfn.IFNA(INDEX('I.KI 2016-17'!N$8:N$391,MATCH($B51,'I.KI 2016-17'!$B$8:$B$391,0)),"")</f>
        <v>0</v>
      </c>
      <c r="I51" s="149">
        <f>_xlfn.IFNA(INDEX('I.KI 2016-17'!O$8:O$391,MATCH($B51,'I.KI 2016-17'!$B$8:$B$391,0)),"")</f>
        <v>4.4182238789449997</v>
      </c>
      <c r="J51" s="149">
        <f>_xlfn.IFNA(INDEX('I.KI 2016-17'!P$8:P$391,MATCH($B51,'I.KI 2016-17'!$B$8:$B$391,0)),"")</f>
        <v>0</v>
      </c>
      <c r="K51" s="157">
        <f>_xlfn.IFNA(INDEX('I.KI 2016-17'!Q$8:Q$391,MATCH($B51,'I.KI 2016-17'!$B$8:$B$391,0)),"")</f>
        <v>0</v>
      </c>
      <c r="L51" s="156">
        <f>_xlfn.IFNA(INDEX('I.KI 2016-17'!R$8:R$391,MATCH($B51,'I.KI 2016-17'!$B$8:$B$391,0)),"")</f>
        <v>0</v>
      </c>
      <c r="M51" s="193">
        <f>_xlfn.IFNA(INDEX('I.KI 2016-17'!S$8:S$391,MATCH($B51,'I.KI 2016-17'!$B$8:$B$391,0)),"")</f>
        <v>0</v>
      </c>
      <c r="N51" s="193">
        <f>_xlfn.IFNA(INDEX('I.KI 2016-17'!T$8:T$391,MATCH($B51,'I.KI 2016-17'!$B$8:$B$391,0)),"")</f>
        <v>4.709166011522</v>
      </c>
      <c r="O51" s="193">
        <f>_xlfn.IFNA(INDEX('I.KI 2016-17'!U$8:U$391,MATCH($B51,'I.KI 2016-17'!$B$8:$B$391,0)),"")</f>
        <v>0</v>
      </c>
      <c r="P51" s="157">
        <f>_xlfn.IFNA(INDEX('I.KI 2016-17'!V$8:V$391,MATCH($B51,'I.KI 2016-17'!$B$8:$B$391,0)),"")</f>
        <v>0</v>
      </c>
      <c r="Q51" s="156">
        <f>_xlfn.IFNA(INDEX('I.KI 2016-17'!W$8:W$391,MATCH($B51,'I.KI 2016-17'!$B$8:$B$391,0)),"")</f>
        <v>0</v>
      </c>
      <c r="R51" s="193">
        <f>_xlfn.IFNA(INDEX('I.KI 2016-17'!X$8:X$391,MATCH($B51,'I.KI 2016-17'!$B$8:$B$391,0)),"")</f>
        <v>0</v>
      </c>
      <c r="S51" s="193">
        <f>_xlfn.IFNA(INDEX('I.KI 2016-17'!Y$8:Y$391,MATCH($B51,'I.KI 2016-17'!$B$8:$B$391,0)),"")</f>
        <v>9.1273898904670006</v>
      </c>
      <c r="T51" s="193">
        <f>_xlfn.IFNA(INDEX('I.KI 2016-17'!Z$8:Z$391,MATCH($B51,'I.KI 2016-17'!$B$8:$B$391,0)),"")</f>
        <v>0</v>
      </c>
      <c r="U51" s="157">
        <f>_xlfn.IFNA(INDEX('I.KI 2016-17'!AA$8:AA$391,MATCH($B51,'I.KI 2016-17'!$B$8:$B$391,0)),"")</f>
        <v>0</v>
      </c>
      <c r="V51" s="149"/>
      <c r="W51" s="154">
        <f>_xlfn.IFNA(INDEX('I.KI 2016-17'!$H$8:$H$391,MATCH(B51,'I.KI 2016-17'!$B$8:$B$391,0)),"")</f>
        <v>4.4182238789449997</v>
      </c>
      <c r="X51" s="153">
        <f>_xlfn.IFNA(INDEX('I.KI 2016-17'!$I$8:$I$391,MATCH(B51,'I.KI 2016-17'!$B$8:$B$391,0)),"")</f>
        <v>4.709166011522</v>
      </c>
      <c r="Y51" s="155">
        <f>_xlfn.IFNA(INDEX('I.KI 2016-17'!$G$8:$G$391,MATCH(B51,'I.KI 2016-17'!$B$8:$B$391,0)),"")</f>
        <v>9.1273898904670006</v>
      </c>
      <c r="Z51" s="149"/>
      <c r="AA51" s="156">
        <f>_xlfn.IFNA(IF($B51=$B$382,0,_xlfn.IFNA(INDEX('I.Supplementary 2017-18'!N$8:N$35,MATCH($B51,'I.Supplementary 2017-18'!$B$8:$B$35,0)),INDEX('I.KI 2017-18'!N$9:N$393,MATCH($B51,'I.KI 2017-18'!$B$9:$B$393,0)))),"")</f>
        <v>0</v>
      </c>
      <c r="AB51" s="193">
        <f>_xlfn.IFNA(IF($B51=$B$382,0,_xlfn.IFNA(INDEX('I.Supplementary 2017-18'!O$8:O$35,MATCH($B51,'I.Supplementary 2017-18'!$B$8:$B$35,0)),INDEX('I.KI 2017-18'!O$9:O$393,MATCH($B51,'I.KI 2017-18'!$B$9:$B$393,0)))),"")</f>
        <v>0</v>
      </c>
      <c r="AC51" s="193">
        <f>_xlfn.IFNA(IF($B51=$B$382,0,_xlfn.IFNA(INDEX('I.Supplementary 2017-18'!P$8:P$35,MATCH($B51,'I.Supplementary 2017-18'!$B$8:$B$35,0)),INDEX('I.KI 2017-18'!P$9:P$393,MATCH($B51,'I.KI 2017-18'!$B$9:$B$393,0)))),"")</f>
        <v>3.2364422297734396</v>
      </c>
      <c r="AD51" s="193">
        <f>_xlfn.IFNA(IF($B51=$B$382,0,_xlfn.IFNA(INDEX('I.Supplementary 2017-18'!Q$8:Q$35,MATCH($B51,'I.Supplementary 2017-18'!$B$8:$B$35,0)),INDEX('I.KI 2017-18'!Q$9:Q$393,MATCH($B51,'I.KI 2017-18'!$B$9:$B$393,0)))),"")</f>
        <v>0</v>
      </c>
      <c r="AE51" s="157">
        <f>_xlfn.IFNA(IF($B51=$B$382,0,_xlfn.IFNA(INDEX('I.Supplementary 2017-18'!R$8:R$35,MATCH($B51,'I.Supplementary 2017-18'!$B$8:$B$35,0)),INDEX('I.KI 2017-18'!R$9:R$393,MATCH($B51,'I.KI 2017-18'!$B$9:$B$393,0)))),"")</f>
        <v>0</v>
      </c>
      <c r="AF51" s="156">
        <f>_xlfn.IFNA(IF($B51=$B$382,0,_xlfn.IFNA(INDEX('I.Supplementary 2017-18'!S$8:S$35,MATCH($B51,'I.Supplementary 2017-18'!$B$8:$B$35,0)),INDEX('I.KI 2017-18'!S$9:S$393,MATCH($B51,'I.KI 2017-18'!$B$9:$B$393,0)))),"")</f>
        <v>0</v>
      </c>
      <c r="AG51" s="193">
        <f>_xlfn.IFNA(IF($B51=$B$382,0,_xlfn.IFNA(INDEX('I.Supplementary 2017-18'!T$8:T$35,MATCH($B51,'I.Supplementary 2017-18'!$B$8:$B$35,0)),INDEX('I.KI 2017-18'!T$9:T$393,MATCH($B51,'I.KI 2017-18'!$B$9:$B$393,0)))),"")</f>
        <v>0</v>
      </c>
      <c r="AH51" s="193">
        <f>_xlfn.IFNA(IF($B51=$B$382,0,_xlfn.IFNA(INDEX('I.Supplementary 2017-18'!U$8:U$35,MATCH($B51,'I.Supplementary 2017-18'!$B$8:$B$35,0)),INDEX('I.KI 2017-18'!U$9:U$393,MATCH($B51,'I.KI 2017-18'!$B$9:$B$393,0)))),"")</f>
        <v>4.8053084609097754</v>
      </c>
      <c r="AI51" s="193">
        <f>_xlfn.IFNA(IF($B51=$B$382,0,_xlfn.IFNA(INDEX('I.Supplementary 2017-18'!V$8:V$35,MATCH($B51,'I.Supplementary 2017-18'!$B$8:$B$35,0)),INDEX('I.KI 2017-18'!V$9:V$393,MATCH($B51,'I.KI 2017-18'!$B$9:$B$393,0)))),"")</f>
        <v>0</v>
      </c>
      <c r="AJ51" s="157">
        <f>_xlfn.IFNA(IF($B51=$B$382,0,_xlfn.IFNA(INDEX('I.Supplementary 2017-18'!W$8:W$35,MATCH($B51,'I.Supplementary 2017-18'!$B$8:$B$35,0)),INDEX('I.KI 2017-18'!W$9:W$393,MATCH($B51,'I.KI 2017-18'!$B$9:$B$393,0)))),"")</f>
        <v>0</v>
      </c>
      <c r="AK51" s="156">
        <f>_xlfn.IFNA(IF($B51=$B$382,0,_xlfn.IFNA(INDEX('I.Supplementary 2017-18'!X$8:X$35,MATCH($B51,'I.Supplementary 2017-18'!$B$8:$B$35,0)),INDEX('I.KI 2017-18'!X$9:X$393,MATCH($B51,'I.KI 2017-18'!$B$9:$B$393,0)))),"")</f>
        <v>0</v>
      </c>
      <c r="AL51" s="193">
        <f>_xlfn.IFNA(IF($B51=$B$382,0,_xlfn.IFNA(INDEX('I.Supplementary 2017-18'!Y$8:Y$35,MATCH($B51,'I.Supplementary 2017-18'!$B$8:$B$35,0)),INDEX('I.KI 2017-18'!Y$9:Y$393,MATCH($B51,'I.KI 2017-18'!$B$9:$B$393,0)))),"")</f>
        <v>0</v>
      </c>
      <c r="AM51" s="193">
        <f>_xlfn.IFNA(IF($B51=$B$382,0,_xlfn.IFNA(INDEX('I.Supplementary 2017-18'!Z$8:Z$35,MATCH($B51,'I.Supplementary 2017-18'!$B$8:$B$35,0)),INDEX('I.KI 2017-18'!Z$9:Z$393,MATCH($B51,'I.KI 2017-18'!$B$9:$B$393,0)))),"")</f>
        <v>8.0417506906832159</v>
      </c>
      <c r="AN51" s="193">
        <f>_xlfn.IFNA(IF($B51=$B$382,0,_xlfn.IFNA(INDEX('I.Supplementary 2017-18'!AA$8:AA$35,MATCH($B51,'I.Supplementary 2017-18'!$B$8:$B$35,0)),INDEX('I.KI 2017-18'!AA$9:AA$393,MATCH($B51,'I.KI 2017-18'!$B$9:$B$393,0)))),"")</f>
        <v>0</v>
      </c>
      <c r="AO51" s="157">
        <f>_xlfn.IFNA(IF($B51=$B$382,0,_xlfn.IFNA(INDEX('I.Supplementary 2017-18'!AB$8:AB$35,MATCH($B51,'I.Supplementary 2017-18'!$B$8:$B$35,0)),INDEX('I.KI 2017-18'!AB$9:AB$393,MATCH($B51,'I.KI 2017-18'!$B$9:$B$393,0)))),"")</f>
        <v>0</v>
      </c>
      <c r="AP51" s="149"/>
      <c r="AQ51" s="156">
        <f>_xlfn.IFNA(IF($B51=$B$381,0,IF($B51=$B$382,0,_xlfn.IFNA(INDEX('I.Supplementary 2017-18'!I$8:I$35,MATCH($B51,'I.Supplementary 2017-18'!$B$8:$B$35,0)),INDEX('I.KI 2017-18'!I$9:I$393,MATCH($B51,'I.KI 2017-18'!$B$9:$B$393,0))))),"")</f>
        <v>3.2364422297734396</v>
      </c>
      <c r="AR51" s="149">
        <f>_xlfn.IFNA(IF($B51=$B$381,0,IF($B51=$B$382,0,_xlfn.IFNA(INDEX('I.Supplementary 2017-18'!J$8:J$35,MATCH($B51,'I.Supplementary 2017-18'!$B$8:$B$35,0)),INDEX('I.KI 2017-18'!J$9:J$393,MATCH($B51,'I.KI 2017-18'!$B$9:$B$393,0))))),"")</f>
        <v>4.8053084609097754</v>
      </c>
      <c r="AS51" s="157">
        <f>_xlfn.IFNA(IF($B51=$B$381,0,IF($B51=$B$382,0,_xlfn.IFNA(INDEX('I.Supplementary 2017-18'!H$8:H$35,MATCH($B51,'I.Supplementary 2017-18'!$B$8:$B$35,0)),INDEX('I.KI 2017-18'!H$9:H$393,MATCH($B51,'I.KI 2017-18'!$B$9:$B$393,0))))),"")</f>
        <v>8.0417506906832159</v>
      </c>
      <c r="AT51" s="149"/>
      <c r="AU51" s="156">
        <f>_xlfn.IFNA(_xlfn.IFNA(INDEX('I.Supplementary 2018-19'!P$8:P$157,MATCH($B51,'I.Supplementary 2018-19'!$B$8:$B$157,0)),INDEX('I.KI 2018-19'!P$9:P$393,MATCH($B51,'I.KI 2018-19'!$B$9:$B$393,0))),"")</f>
        <v>0</v>
      </c>
      <c r="AV51" s="193">
        <f>_xlfn.IFNA(_xlfn.IFNA(INDEX('I.Supplementary 2018-19'!Q$8:Q$157,MATCH($B51,'I.Supplementary 2018-19'!$B$8:$B$157,0)),INDEX('I.KI 2018-19'!Q$9:Q$393,MATCH($B51,'I.KI 2018-19'!$B$9:$B$393,0))),"")</f>
        <v>0</v>
      </c>
      <c r="AW51" s="193">
        <f>_xlfn.IFNA(_xlfn.IFNA(INDEX('I.Supplementary 2018-19'!R$8:R$157,MATCH($B51,'I.Supplementary 2018-19'!$B$8:$B$157,0)),INDEX('I.KI 2018-19'!R$9:R$393,MATCH($B51,'I.KI 2018-19'!$B$9:$B$393,0))),"")</f>
        <v>2.6326317153413892</v>
      </c>
      <c r="AX51" s="193">
        <f>_xlfn.IFNA(_xlfn.IFNA(INDEX('I.Supplementary 2018-19'!S$8:S$157,MATCH($B51,'I.Supplementary 2018-19'!$B$8:$B$157,0)),INDEX('I.KI 2018-19'!S$9:S$393,MATCH($B51,'I.KI 2018-19'!$B$9:$B$393,0))),"")</f>
        <v>0</v>
      </c>
      <c r="AY51" s="157">
        <f>_xlfn.IFNA(_xlfn.IFNA(INDEX('I.Supplementary 2018-19'!T$8:T$157,MATCH($B51,'I.Supplementary 2018-19'!$B$8:$B$157,0)),INDEX('I.KI 2018-19'!T$9:T$393,MATCH($B51,'I.KI 2018-19'!$B$9:$B$393,0))),"")</f>
        <v>0</v>
      </c>
      <c r="AZ51" s="156">
        <f>_xlfn.IFNA(_xlfn.IFNA(INDEX('I.Supplementary 2018-19'!U$8:U$157,MATCH($B51,'I.Supplementary 2018-19'!$B$8:$B$157,0)),INDEX('I.KI 2018-19'!U$9:U$393,MATCH($B51,'I.KI 2018-19'!$B$9:$B$393,0))),"")</f>
        <v>0</v>
      </c>
      <c r="BA51" s="193">
        <f>_xlfn.IFNA(_xlfn.IFNA(INDEX('I.Supplementary 2018-19'!V$8:V$157,MATCH($B51,'I.Supplementary 2018-19'!$B$8:$B$157,0)),INDEX('I.KI 2018-19'!V$9:V$393,MATCH($B51,'I.KI 2018-19'!$B$9:$B$393,0))),"")</f>
        <v>0</v>
      </c>
      <c r="BB51" s="193">
        <f>_xlfn.IFNA(_xlfn.IFNA(INDEX('I.Supplementary 2018-19'!W$8:W$157,MATCH($B51,'I.Supplementary 2018-19'!$B$8:$B$157,0)),INDEX('I.KI 2018-19'!W$9:W$393,MATCH($B51,'I.KI 2018-19'!$B$9:$B$393,0))),"")</f>
        <v>4.9496739511516994</v>
      </c>
      <c r="BC51" s="193">
        <f>_xlfn.IFNA(_xlfn.IFNA(INDEX('I.Supplementary 2018-19'!X$8:X$157,MATCH($B51,'I.Supplementary 2018-19'!$B$8:$B$157,0)),INDEX('I.KI 2018-19'!X$9:X$393,MATCH($B51,'I.KI 2018-19'!$B$9:$B$393,0))),"")</f>
        <v>0</v>
      </c>
      <c r="BD51" s="157">
        <f>_xlfn.IFNA(_xlfn.IFNA(INDEX('I.Supplementary 2018-19'!Y$8:Y$157,MATCH($B51,'I.Supplementary 2018-19'!$B$8:$B$157,0)),INDEX('I.KI 2018-19'!Y$9:Y$393,MATCH($B51,'I.KI 2018-19'!$B$9:$B$393,0))),"")</f>
        <v>0</v>
      </c>
      <c r="BE51" s="156">
        <f>_xlfn.IFNA(_xlfn.IFNA(INDEX('I.Supplementary 2018-19'!Z$8:Z$157,MATCH($B51,'I.Supplementary 2018-19'!$B$8:$B$157,0)),INDEX('I.KI 2018-19'!Z$9:Z$393,MATCH($B51,'I.KI 2018-19'!$B$9:$B$393,0))),"")</f>
        <v>0</v>
      </c>
      <c r="BF51" s="193">
        <f>_xlfn.IFNA(_xlfn.IFNA(INDEX('I.Supplementary 2018-19'!AA$8:AA$157,MATCH($B51,'I.Supplementary 2018-19'!$B$8:$B$157,0)),INDEX('I.KI 2018-19'!AA$9:AA$393,MATCH($B51,'I.KI 2018-19'!$B$9:$B$393,0))),"")</f>
        <v>0</v>
      </c>
      <c r="BG51" s="193">
        <f>_xlfn.IFNA(_xlfn.IFNA(INDEX('I.Supplementary 2018-19'!AB$8:AB$157,MATCH($B51,'I.Supplementary 2018-19'!$B$8:$B$157,0)),INDEX('I.KI 2018-19'!AB$9:AB$393,MATCH($B51,'I.KI 2018-19'!$B$9:$B$393,0))),"")</f>
        <v>7.5823056664930881</v>
      </c>
      <c r="BH51" s="193">
        <f>_xlfn.IFNA(_xlfn.IFNA(INDEX('I.Supplementary 2018-19'!AC$8:AC$157,MATCH($B51,'I.Supplementary 2018-19'!$B$8:$B$157,0)),INDEX('I.KI 2018-19'!AC$9:AC$393,MATCH($B51,'I.KI 2018-19'!$B$9:$B$393,0))),"")</f>
        <v>0</v>
      </c>
      <c r="BI51" s="157">
        <f>_xlfn.IFNA(_xlfn.IFNA(INDEX('I.Supplementary 2018-19'!AD$8:AD$157,MATCH($B51,'I.Supplementary 2018-19'!$B$8:$B$157,0)),INDEX('I.KI 2018-19'!AD$9:AD$393,MATCH($B51,'I.KI 2018-19'!$B$9:$B$393,0))),"")</f>
        <v>0</v>
      </c>
      <c r="BJ51" s="149"/>
      <c r="BK51" s="156">
        <f>_xlfn.IFNA(IF($B51=$B$381,0,IF($B51=$B$382,0,_xlfn.IFNA(INDEX('I.Supplementary 2018-19'!I$8:I$157,MATCH($B51,'I.Supplementary 2018-19'!$B$8:$B$157,0)),INDEX('I.KI 2018-19'!I$9:I$393,MATCH($B51,'I.KI 2018-19'!$B$9:$B$393,0))))),"")</f>
        <v>2.6326317153413892</v>
      </c>
      <c r="BL51" s="149">
        <f>_xlfn.IFNA(IF($B51=$B$381,0,IF($B51=$B$382,0,_xlfn.IFNA(INDEX('I.Supplementary 2018-19'!J$8:J$157,MATCH($B51,'I.Supplementary 2018-19'!$B$8:$B$157,0)),INDEX('I.KI 2018-19'!J$9:J$393,MATCH($B51,'I.KI 2018-19'!$B$9:$B$393,0))))),"")</f>
        <v>4.9496739511516994</v>
      </c>
      <c r="BM51" s="157">
        <f>_xlfn.IFNA(IF($B51=$B$381,0,IF($B51=$B$382,0,_xlfn.IFNA(INDEX('I.Supplementary 2018-19'!H$8:H$157,MATCH($B51,'I.Supplementary 2018-19'!$B$8:$B$157,0)),INDEX('I.KI 2018-19'!H$9:H$393,MATCH($B51,'I.KI 2018-19'!$B$9:$B$393,0))))),"")</f>
        <v>7.5823056664930881</v>
      </c>
    </row>
    <row r="52" spans="2:65">
      <c r="B52" s="121" t="str">
        <f>'Calculations for 2021-22'!B52</f>
        <v>E2333</v>
      </c>
      <c r="C52" s="160" t="str">
        <f>'Calculations for 2021-22'!D52</f>
        <v>E2333</v>
      </c>
      <c r="D52" t="str">
        <f>'Calculations for 2021-22'!E52</f>
        <v>SD</v>
      </c>
      <c r="E52" t="str">
        <f>'Calculations for 2021-22'!F52</f>
        <v>P1909</v>
      </c>
      <c r="F52" s="120" t="str">
        <f>'Calculations for 2021-22'!H52</f>
        <v>Burnley</v>
      </c>
      <c r="G52" s="156">
        <f>_xlfn.IFNA(INDEX('I.KI 2016-17'!M$8:M$391,MATCH($B52,'I.KI 2016-17'!$B$8:$B$391,0)),"")</f>
        <v>0</v>
      </c>
      <c r="H52" s="149">
        <f>_xlfn.IFNA(INDEX('I.KI 2016-17'!N$8:N$391,MATCH($B52,'I.KI 2016-17'!$B$8:$B$391,0)),"")</f>
        <v>3.6602098312610001</v>
      </c>
      <c r="I52" s="149">
        <f>_xlfn.IFNA(INDEX('I.KI 2016-17'!O$8:O$391,MATCH($B52,'I.KI 2016-17'!$B$8:$B$391,0)),"")</f>
        <v>0</v>
      </c>
      <c r="J52" s="149">
        <f>_xlfn.IFNA(INDEX('I.KI 2016-17'!P$8:P$391,MATCH($B52,'I.KI 2016-17'!$B$8:$B$391,0)),"")</f>
        <v>0</v>
      </c>
      <c r="K52" s="157">
        <f>_xlfn.IFNA(INDEX('I.KI 2016-17'!Q$8:Q$391,MATCH($B52,'I.KI 2016-17'!$B$8:$B$391,0)),"")</f>
        <v>0</v>
      </c>
      <c r="L52" s="156">
        <f>_xlfn.IFNA(INDEX('I.KI 2016-17'!R$8:R$391,MATCH($B52,'I.KI 2016-17'!$B$8:$B$391,0)),"")</f>
        <v>0</v>
      </c>
      <c r="M52" s="193">
        <f>_xlfn.IFNA(INDEX('I.KI 2016-17'!S$8:S$391,MATCH($B52,'I.KI 2016-17'!$B$8:$B$391,0)),"")</f>
        <v>3.902794997645</v>
      </c>
      <c r="N52" s="193">
        <f>_xlfn.IFNA(INDEX('I.KI 2016-17'!T$8:T$391,MATCH($B52,'I.KI 2016-17'!$B$8:$B$391,0)),"")</f>
        <v>0</v>
      </c>
      <c r="O52" s="193">
        <f>_xlfn.IFNA(INDEX('I.KI 2016-17'!U$8:U$391,MATCH($B52,'I.KI 2016-17'!$B$8:$B$391,0)),"")</f>
        <v>0</v>
      </c>
      <c r="P52" s="157">
        <f>_xlfn.IFNA(INDEX('I.KI 2016-17'!V$8:V$391,MATCH($B52,'I.KI 2016-17'!$B$8:$B$391,0)),"")</f>
        <v>0</v>
      </c>
      <c r="Q52" s="156">
        <f>_xlfn.IFNA(INDEX('I.KI 2016-17'!W$8:W$391,MATCH($B52,'I.KI 2016-17'!$B$8:$B$391,0)),"")</f>
        <v>0</v>
      </c>
      <c r="R52" s="193">
        <f>_xlfn.IFNA(INDEX('I.KI 2016-17'!X$8:X$391,MATCH($B52,'I.KI 2016-17'!$B$8:$B$391,0)),"")</f>
        <v>7.5630048289060001</v>
      </c>
      <c r="S52" s="193">
        <f>_xlfn.IFNA(INDEX('I.KI 2016-17'!Y$8:Y$391,MATCH($B52,'I.KI 2016-17'!$B$8:$B$391,0)),"")</f>
        <v>0</v>
      </c>
      <c r="T52" s="193">
        <f>_xlfn.IFNA(INDEX('I.KI 2016-17'!Z$8:Z$391,MATCH($B52,'I.KI 2016-17'!$B$8:$B$391,0)),"")</f>
        <v>0</v>
      </c>
      <c r="U52" s="157">
        <f>_xlfn.IFNA(INDEX('I.KI 2016-17'!AA$8:AA$391,MATCH($B52,'I.KI 2016-17'!$B$8:$B$391,0)),"")</f>
        <v>0</v>
      </c>
      <c r="V52" s="149"/>
      <c r="W52" s="154">
        <f>_xlfn.IFNA(INDEX('I.KI 2016-17'!$H$8:$H$391,MATCH(B52,'I.KI 2016-17'!$B$8:$B$391,0)),"")</f>
        <v>3.6602098312610001</v>
      </c>
      <c r="X52" s="153">
        <f>_xlfn.IFNA(INDEX('I.KI 2016-17'!$I$8:$I$391,MATCH(B52,'I.KI 2016-17'!$B$8:$B$391,0)),"")</f>
        <v>3.902794997645</v>
      </c>
      <c r="Y52" s="155">
        <f>_xlfn.IFNA(INDEX('I.KI 2016-17'!$G$8:$G$391,MATCH(B52,'I.KI 2016-17'!$B$8:$B$391,0)),"")</f>
        <v>7.5630048289060001</v>
      </c>
      <c r="Z52" s="149"/>
      <c r="AA52" s="156">
        <f>_xlfn.IFNA(IF($B52=$B$382,0,_xlfn.IFNA(INDEX('I.Supplementary 2017-18'!N$8:N$35,MATCH($B52,'I.Supplementary 2017-18'!$B$8:$B$35,0)),INDEX('I.KI 2017-18'!N$9:N$393,MATCH($B52,'I.KI 2017-18'!$B$9:$B$393,0)))),"")</f>
        <v>0</v>
      </c>
      <c r="AB52" s="193">
        <f>_xlfn.IFNA(IF($B52=$B$382,0,_xlfn.IFNA(INDEX('I.Supplementary 2017-18'!O$8:O$35,MATCH($B52,'I.Supplementary 2017-18'!$B$8:$B$35,0)),INDEX('I.KI 2017-18'!O$9:O$393,MATCH($B52,'I.KI 2017-18'!$B$9:$B$393,0)))),"")</f>
        <v>2.7774756066692174</v>
      </c>
      <c r="AC52" s="193">
        <f>_xlfn.IFNA(IF($B52=$B$382,0,_xlfn.IFNA(INDEX('I.Supplementary 2017-18'!P$8:P$35,MATCH($B52,'I.Supplementary 2017-18'!$B$8:$B$35,0)),INDEX('I.KI 2017-18'!P$9:P$393,MATCH($B52,'I.KI 2017-18'!$B$9:$B$393,0)))),"")</f>
        <v>0</v>
      </c>
      <c r="AD52" s="193">
        <f>_xlfn.IFNA(IF($B52=$B$382,0,_xlfn.IFNA(INDEX('I.Supplementary 2017-18'!Q$8:Q$35,MATCH($B52,'I.Supplementary 2017-18'!$B$8:$B$35,0)),INDEX('I.KI 2017-18'!Q$9:Q$393,MATCH($B52,'I.KI 2017-18'!$B$9:$B$393,0)))),"")</f>
        <v>0</v>
      </c>
      <c r="AE52" s="157">
        <f>_xlfn.IFNA(IF($B52=$B$382,0,_xlfn.IFNA(INDEX('I.Supplementary 2017-18'!R$8:R$35,MATCH($B52,'I.Supplementary 2017-18'!$B$8:$B$35,0)),INDEX('I.KI 2017-18'!R$9:R$393,MATCH($B52,'I.KI 2017-18'!$B$9:$B$393,0)))),"")</f>
        <v>0</v>
      </c>
      <c r="AF52" s="156">
        <f>_xlfn.IFNA(IF($B52=$B$382,0,_xlfn.IFNA(INDEX('I.Supplementary 2017-18'!S$8:S$35,MATCH($B52,'I.Supplementary 2017-18'!$B$8:$B$35,0)),INDEX('I.KI 2017-18'!S$9:S$393,MATCH($B52,'I.KI 2017-18'!$B$9:$B$393,0)))),"")</f>
        <v>0</v>
      </c>
      <c r="AG52" s="193">
        <f>_xlfn.IFNA(IF($B52=$B$382,0,_xlfn.IFNA(INDEX('I.Supplementary 2017-18'!T$8:T$35,MATCH($B52,'I.Supplementary 2017-18'!$B$8:$B$35,0)),INDEX('I.KI 2017-18'!T$9:T$393,MATCH($B52,'I.KI 2017-18'!$B$9:$B$393,0)))),"")</f>
        <v>3.982474556533746</v>
      </c>
      <c r="AH52" s="193">
        <f>_xlfn.IFNA(IF($B52=$B$382,0,_xlfn.IFNA(INDEX('I.Supplementary 2017-18'!U$8:U$35,MATCH($B52,'I.Supplementary 2017-18'!$B$8:$B$35,0)),INDEX('I.KI 2017-18'!U$9:U$393,MATCH($B52,'I.KI 2017-18'!$B$9:$B$393,0)))),"")</f>
        <v>0</v>
      </c>
      <c r="AI52" s="193">
        <f>_xlfn.IFNA(IF($B52=$B$382,0,_xlfn.IFNA(INDEX('I.Supplementary 2017-18'!V$8:V$35,MATCH($B52,'I.Supplementary 2017-18'!$B$8:$B$35,0)),INDEX('I.KI 2017-18'!V$9:V$393,MATCH($B52,'I.KI 2017-18'!$B$9:$B$393,0)))),"")</f>
        <v>0</v>
      </c>
      <c r="AJ52" s="157">
        <f>_xlfn.IFNA(IF($B52=$B$382,0,_xlfn.IFNA(INDEX('I.Supplementary 2017-18'!W$8:W$35,MATCH($B52,'I.Supplementary 2017-18'!$B$8:$B$35,0)),INDEX('I.KI 2017-18'!W$9:W$393,MATCH($B52,'I.KI 2017-18'!$B$9:$B$393,0)))),"")</f>
        <v>0</v>
      </c>
      <c r="AK52" s="156">
        <f>_xlfn.IFNA(IF($B52=$B$382,0,_xlfn.IFNA(INDEX('I.Supplementary 2017-18'!X$8:X$35,MATCH($B52,'I.Supplementary 2017-18'!$B$8:$B$35,0)),INDEX('I.KI 2017-18'!X$9:X$393,MATCH($B52,'I.KI 2017-18'!$B$9:$B$393,0)))),"")</f>
        <v>0</v>
      </c>
      <c r="AL52" s="193">
        <f>_xlfn.IFNA(IF($B52=$B$382,0,_xlfn.IFNA(INDEX('I.Supplementary 2017-18'!Y$8:Y$35,MATCH($B52,'I.Supplementary 2017-18'!$B$8:$B$35,0)),INDEX('I.KI 2017-18'!Y$9:Y$393,MATCH($B52,'I.KI 2017-18'!$B$9:$B$393,0)))),"")</f>
        <v>6.7599501632029639</v>
      </c>
      <c r="AM52" s="193">
        <f>_xlfn.IFNA(IF($B52=$B$382,0,_xlfn.IFNA(INDEX('I.Supplementary 2017-18'!Z$8:Z$35,MATCH($B52,'I.Supplementary 2017-18'!$B$8:$B$35,0)),INDEX('I.KI 2017-18'!Z$9:Z$393,MATCH($B52,'I.KI 2017-18'!$B$9:$B$393,0)))),"")</f>
        <v>0</v>
      </c>
      <c r="AN52" s="193">
        <f>_xlfn.IFNA(IF($B52=$B$382,0,_xlfn.IFNA(INDEX('I.Supplementary 2017-18'!AA$8:AA$35,MATCH($B52,'I.Supplementary 2017-18'!$B$8:$B$35,0)),INDEX('I.KI 2017-18'!AA$9:AA$393,MATCH($B52,'I.KI 2017-18'!$B$9:$B$393,0)))),"")</f>
        <v>0</v>
      </c>
      <c r="AO52" s="157">
        <f>_xlfn.IFNA(IF($B52=$B$382,0,_xlfn.IFNA(INDEX('I.Supplementary 2017-18'!AB$8:AB$35,MATCH($B52,'I.Supplementary 2017-18'!$B$8:$B$35,0)),INDEX('I.KI 2017-18'!AB$9:AB$393,MATCH($B52,'I.KI 2017-18'!$B$9:$B$393,0)))),"")</f>
        <v>0</v>
      </c>
      <c r="AP52" s="149"/>
      <c r="AQ52" s="156">
        <f>_xlfn.IFNA(IF($B52=$B$381,0,IF($B52=$B$382,0,_xlfn.IFNA(INDEX('I.Supplementary 2017-18'!I$8:I$35,MATCH($B52,'I.Supplementary 2017-18'!$B$8:$B$35,0)),INDEX('I.KI 2017-18'!I$9:I$393,MATCH($B52,'I.KI 2017-18'!$B$9:$B$393,0))))),"")</f>
        <v>2.7774756066692174</v>
      </c>
      <c r="AR52" s="149">
        <f>_xlfn.IFNA(IF($B52=$B$381,0,IF($B52=$B$382,0,_xlfn.IFNA(INDEX('I.Supplementary 2017-18'!J$8:J$35,MATCH($B52,'I.Supplementary 2017-18'!$B$8:$B$35,0)),INDEX('I.KI 2017-18'!J$9:J$393,MATCH($B52,'I.KI 2017-18'!$B$9:$B$393,0))))),"")</f>
        <v>3.982474556533746</v>
      </c>
      <c r="AS52" s="157">
        <f>_xlfn.IFNA(IF($B52=$B$381,0,IF($B52=$B$382,0,_xlfn.IFNA(INDEX('I.Supplementary 2017-18'!H$8:H$35,MATCH($B52,'I.Supplementary 2017-18'!$B$8:$B$35,0)),INDEX('I.KI 2017-18'!H$9:H$393,MATCH($B52,'I.KI 2017-18'!$B$9:$B$393,0))))),"")</f>
        <v>6.7599501632029639</v>
      </c>
      <c r="AT52" s="149"/>
      <c r="AU52" s="156">
        <f>_xlfn.IFNA(_xlfn.IFNA(INDEX('I.Supplementary 2018-19'!P$8:P$157,MATCH($B52,'I.Supplementary 2018-19'!$B$8:$B$157,0)),INDEX('I.KI 2018-19'!P$9:P$393,MATCH($B52,'I.KI 2018-19'!$B$9:$B$393,0))),"")</f>
        <v>0</v>
      </c>
      <c r="AV52" s="193">
        <f>_xlfn.IFNA(_xlfn.IFNA(INDEX('I.Supplementary 2018-19'!Q$8:Q$157,MATCH($B52,'I.Supplementary 2018-19'!$B$8:$B$157,0)),INDEX('I.KI 2018-19'!Q$9:Q$393,MATCH($B52,'I.KI 2018-19'!$B$9:$B$393,0))),"")</f>
        <v>2.227825057553916</v>
      </c>
      <c r="AW52" s="193">
        <f>_xlfn.IFNA(_xlfn.IFNA(INDEX('I.Supplementary 2018-19'!R$8:R$157,MATCH($B52,'I.Supplementary 2018-19'!$B$8:$B$157,0)),INDEX('I.KI 2018-19'!R$9:R$393,MATCH($B52,'I.KI 2018-19'!$B$9:$B$393,0))),"")</f>
        <v>0</v>
      </c>
      <c r="AX52" s="193">
        <f>_xlfn.IFNA(_xlfn.IFNA(INDEX('I.Supplementary 2018-19'!S$8:S$157,MATCH($B52,'I.Supplementary 2018-19'!$B$8:$B$157,0)),INDEX('I.KI 2018-19'!S$9:S$393,MATCH($B52,'I.KI 2018-19'!$B$9:$B$393,0))),"")</f>
        <v>0</v>
      </c>
      <c r="AY52" s="157">
        <f>_xlfn.IFNA(_xlfn.IFNA(INDEX('I.Supplementary 2018-19'!T$8:T$157,MATCH($B52,'I.Supplementary 2018-19'!$B$8:$B$157,0)),INDEX('I.KI 2018-19'!T$9:T$393,MATCH($B52,'I.KI 2018-19'!$B$9:$B$393,0))),"")</f>
        <v>0</v>
      </c>
      <c r="AZ52" s="156">
        <f>_xlfn.IFNA(_xlfn.IFNA(INDEX('I.Supplementary 2018-19'!U$8:U$157,MATCH($B52,'I.Supplementary 2018-19'!$B$8:$B$157,0)),INDEX('I.KI 2018-19'!U$9:U$393,MATCH($B52,'I.KI 2018-19'!$B$9:$B$393,0))),"")</f>
        <v>0</v>
      </c>
      <c r="BA52" s="193">
        <f>_xlfn.IFNA(_xlfn.IFNA(INDEX('I.Supplementary 2018-19'!V$8:V$157,MATCH($B52,'I.Supplementary 2018-19'!$B$8:$B$157,0)),INDEX('I.KI 2018-19'!V$9:V$393,MATCH($B52,'I.KI 2018-19'!$B$9:$B$393,0))),"")</f>
        <v>4.1021197148845445</v>
      </c>
      <c r="BB52" s="193">
        <f>_xlfn.IFNA(_xlfn.IFNA(INDEX('I.Supplementary 2018-19'!W$8:W$157,MATCH($B52,'I.Supplementary 2018-19'!$B$8:$B$157,0)),INDEX('I.KI 2018-19'!W$9:W$393,MATCH($B52,'I.KI 2018-19'!$B$9:$B$393,0))),"")</f>
        <v>0</v>
      </c>
      <c r="BC52" s="193">
        <f>_xlfn.IFNA(_xlfn.IFNA(INDEX('I.Supplementary 2018-19'!X$8:X$157,MATCH($B52,'I.Supplementary 2018-19'!$B$8:$B$157,0)),INDEX('I.KI 2018-19'!X$9:X$393,MATCH($B52,'I.KI 2018-19'!$B$9:$B$393,0))),"")</f>
        <v>0</v>
      </c>
      <c r="BD52" s="157">
        <f>_xlfn.IFNA(_xlfn.IFNA(INDEX('I.Supplementary 2018-19'!Y$8:Y$157,MATCH($B52,'I.Supplementary 2018-19'!$B$8:$B$157,0)),INDEX('I.KI 2018-19'!Y$9:Y$393,MATCH($B52,'I.KI 2018-19'!$B$9:$B$393,0))),"")</f>
        <v>0</v>
      </c>
      <c r="BE52" s="156">
        <f>_xlfn.IFNA(_xlfn.IFNA(INDEX('I.Supplementary 2018-19'!Z$8:Z$157,MATCH($B52,'I.Supplementary 2018-19'!$B$8:$B$157,0)),INDEX('I.KI 2018-19'!Z$9:Z$393,MATCH($B52,'I.KI 2018-19'!$B$9:$B$393,0))),"")</f>
        <v>0</v>
      </c>
      <c r="BF52" s="193">
        <f>_xlfn.IFNA(_xlfn.IFNA(INDEX('I.Supplementary 2018-19'!AA$8:AA$157,MATCH($B52,'I.Supplementary 2018-19'!$B$8:$B$157,0)),INDEX('I.KI 2018-19'!AA$9:AA$393,MATCH($B52,'I.KI 2018-19'!$B$9:$B$393,0))),"")</f>
        <v>6.329944772438461</v>
      </c>
      <c r="BG52" s="193">
        <f>_xlfn.IFNA(_xlfn.IFNA(INDEX('I.Supplementary 2018-19'!AB$8:AB$157,MATCH($B52,'I.Supplementary 2018-19'!$B$8:$B$157,0)),INDEX('I.KI 2018-19'!AB$9:AB$393,MATCH($B52,'I.KI 2018-19'!$B$9:$B$393,0))),"")</f>
        <v>0</v>
      </c>
      <c r="BH52" s="193">
        <f>_xlfn.IFNA(_xlfn.IFNA(INDEX('I.Supplementary 2018-19'!AC$8:AC$157,MATCH($B52,'I.Supplementary 2018-19'!$B$8:$B$157,0)),INDEX('I.KI 2018-19'!AC$9:AC$393,MATCH($B52,'I.KI 2018-19'!$B$9:$B$393,0))),"")</f>
        <v>0</v>
      </c>
      <c r="BI52" s="157">
        <f>_xlfn.IFNA(_xlfn.IFNA(INDEX('I.Supplementary 2018-19'!AD$8:AD$157,MATCH($B52,'I.Supplementary 2018-19'!$B$8:$B$157,0)),INDEX('I.KI 2018-19'!AD$9:AD$393,MATCH($B52,'I.KI 2018-19'!$B$9:$B$393,0))),"")</f>
        <v>0</v>
      </c>
      <c r="BJ52" s="149"/>
      <c r="BK52" s="156">
        <f>_xlfn.IFNA(IF($B52=$B$381,0,IF($B52=$B$382,0,_xlfn.IFNA(INDEX('I.Supplementary 2018-19'!I$8:I$157,MATCH($B52,'I.Supplementary 2018-19'!$B$8:$B$157,0)),INDEX('I.KI 2018-19'!I$9:I$393,MATCH($B52,'I.KI 2018-19'!$B$9:$B$393,0))))),"")</f>
        <v>2.227825057553916</v>
      </c>
      <c r="BL52" s="149">
        <f>_xlfn.IFNA(IF($B52=$B$381,0,IF($B52=$B$382,0,_xlfn.IFNA(INDEX('I.Supplementary 2018-19'!J$8:J$157,MATCH($B52,'I.Supplementary 2018-19'!$B$8:$B$157,0)),INDEX('I.KI 2018-19'!J$9:J$393,MATCH($B52,'I.KI 2018-19'!$B$9:$B$393,0))))),"")</f>
        <v>4.1021197148845445</v>
      </c>
      <c r="BM52" s="157">
        <f>_xlfn.IFNA(IF($B52=$B$381,0,IF($B52=$B$382,0,_xlfn.IFNA(INDEX('I.Supplementary 2018-19'!H$8:H$157,MATCH($B52,'I.Supplementary 2018-19'!$B$8:$B$157,0)),INDEX('I.KI 2018-19'!H$9:H$393,MATCH($B52,'I.KI 2018-19'!$B$9:$B$393,0))))),"")</f>
        <v>6.329944772438461</v>
      </c>
    </row>
    <row r="53" spans="2:65">
      <c r="B53" s="121" t="str">
        <f>'Calculations for 2021-22'!B53</f>
        <v>E4202</v>
      </c>
      <c r="C53" s="160" t="str">
        <f>'Calculations for 2021-22'!D53</f>
        <v>E4202</v>
      </c>
      <c r="D53" t="str">
        <f>'Calculations for 2021-22'!E53</f>
        <v>MD</v>
      </c>
      <c r="E53" t="str">
        <f>'Calculations for 2021-22'!F53</f>
        <v>P1701</v>
      </c>
      <c r="F53" s="120" t="str">
        <f>'Calculations for 2021-22'!H53</f>
        <v>Bury</v>
      </c>
      <c r="G53" s="156">
        <f>_xlfn.IFNA(INDEX('I.KI 2016-17'!M$8:M$391,MATCH($B53,'I.KI 2016-17'!$B$8:$B$391,0)),"")</f>
        <v>19.469363133299002</v>
      </c>
      <c r="H53" s="149">
        <f>_xlfn.IFNA(INDEX('I.KI 2016-17'!N$8:N$391,MATCH($B53,'I.KI 2016-17'!$B$8:$B$391,0)),"")</f>
        <v>2.7782634826470001</v>
      </c>
      <c r="I53" s="149">
        <f>_xlfn.IFNA(INDEX('I.KI 2016-17'!O$8:O$391,MATCH($B53,'I.KI 2016-17'!$B$8:$B$391,0)),"")</f>
        <v>0</v>
      </c>
      <c r="J53" s="149">
        <f>_xlfn.IFNA(INDEX('I.KI 2016-17'!P$8:P$391,MATCH($B53,'I.KI 2016-17'!$B$8:$B$391,0)),"")</f>
        <v>0</v>
      </c>
      <c r="K53" s="157">
        <f>_xlfn.IFNA(INDEX('I.KI 2016-17'!Q$8:Q$391,MATCH($B53,'I.KI 2016-17'!$B$8:$B$391,0)),"")</f>
        <v>0</v>
      </c>
      <c r="L53" s="156">
        <f>_xlfn.IFNA(INDEX('I.KI 2016-17'!R$8:R$391,MATCH($B53,'I.KI 2016-17'!$B$8:$B$391,0)),"")</f>
        <v>27.532936580361998</v>
      </c>
      <c r="M53" s="193">
        <f>_xlfn.IFNA(INDEX('I.KI 2016-17'!S$8:S$391,MATCH($B53,'I.KI 2016-17'!$B$8:$B$391,0)),"")</f>
        <v>5.4218471955739993</v>
      </c>
      <c r="N53" s="193">
        <f>_xlfn.IFNA(INDEX('I.KI 2016-17'!T$8:T$391,MATCH($B53,'I.KI 2016-17'!$B$8:$B$391,0)),"")</f>
        <v>0</v>
      </c>
      <c r="O53" s="193">
        <f>_xlfn.IFNA(INDEX('I.KI 2016-17'!U$8:U$391,MATCH($B53,'I.KI 2016-17'!$B$8:$B$391,0)),"")</f>
        <v>0</v>
      </c>
      <c r="P53" s="157">
        <f>_xlfn.IFNA(INDEX('I.KI 2016-17'!V$8:V$391,MATCH($B53,'I.KI 2016-17'!$B$8:$B$391,0)),"")</f>
        <v>0</v>
      </c>
      <c r="Q53" s="156">
        <f>_xlfn.IFNA(INDEX('I.KI 2016-17'!W$8:W$391,MATCH($B53,'I.KI 2016-17'!$B$8:$B$391,0)),"")</f>
        <v>47.002299713661003</v>
      </c>
      <c r="R53" s="193">
        <f>_xlfn.IFNA(INDEX('I.KI 2016-17'!X$8:X$391,MATCH($B53,'I.KI 2016-17'!$B$8:$B$391,0)),"")</f>
        <v>8.2001106782209998</v>
      </c>
      <c r="S53" s="193">
        <f>_xlfn.IFNA(INDEX('I.KI 2016-17'!Y$8:Y$391,MATCH($B53,'I.KI 2016-17'!$B$8:$B$391,0)),"")</f>
        <v>0</v>
      </c>
      <c r="T53" s="193">
        <f>_xlfn.IFNA(INDEX('I.KI 2016-17'!Z$8:Z$391,MATCH($B53,'I.KI 2016-17'!$B$8:$B$391,0)),"")</f>
        <v>0</v>
      </c>
      <c r="U53" s="157">
        <f>_xlfn.IFNA(INDEX('I.KI 2016-17'!AA$8:AA$391,MATCH($B53,'I.KI 2016-17'!$B$8:$B$391,0)),"")</f>
        <v>0</v>
      </c>
      <c r="V53" s="149"/>
      <c r="W53" s="154">
        <f>_xlfn.IFNA(INDEX('I.KI 2016-17'!$H$8:$H$391,MATCH(B53,'I.KI 2016-17'!$B$8:$B$391,0)),"")</f>
        <v>22.247626615946004</v>
      </c>
      <c r="X53" s="153">
        <f>_xlfn.IFNA(INDEX('I.KI 2016-17'!$I$8:$I$391,MATCH(B53,'I.KI 2016-17'!$B$8:$B$391,0)),"")</f>
        <v>32.954783775936001</v>
      </c>
      <c r="Y53" s="155">
        <f>_xlfn.IFNA(INDEX('I.KI 2016-17'!$G$8:$G$391,MATCH(B53,'I.KI 2016-17'!$B$8:$B$391,0)),"")</f>
        <v>55.202410391882005</v>
      </c>
      <c r="Z53" s="149"/>
      <c r="AA53" s="156">
        <f>_xlfn.IFNA(IF($B53=$B$382,0,_xlfn.IFNA(INDEX('I.Supplementary 2017-18'!N$8:N$35,MATCH($B53,'I.Supplementary 2017-18'!$B$8:$B$35,0)),INDEX('I.KI 2017-18'!N$9:N$393,MATCH($B53,'I.KI 2017-18'!$B$9:$B$393,0)))),"")</f>
        <v>13.821019032328337</v>
      </c>
      <c r="AB53" s="193">
        <f>_xlfn.IFNA(IF($B53=$B$382,0,_xlfn.IFNA(INDEX('I.Supplementary 2017-18'!O$8:O$35,MATCH($B53,'I.Supplementary 2017-18'!$B$8:$B$35,0)),INDEX('I.KI 2017-18'!O$9:O$393,MATCH($B53,'I.KI 2017-18'!$B$9:$B$393,0)))),"")</f>
        <v>1.4903816716694889</v>
      </c>
      <c r="AC53" s="193">
        <f>_xlfn.IFNA(IF($B53=$B$382,0,_xlfn.IFNA(INDEX('I.Supplementary 2017-18'!P$8:P$35,MATCH($B53,'I.Supplementary 2017-18'!$B$8:$B$35,0)),INDEX('I.KI 2017-18'!P$9:P$393,MATCH($B53,'I.KI 2017-18'!$B$9:$B$393,0)))),"")</f>
        <v>0</v>
      </c>
      <c r="AD53" s="193">
        <f>_xlfn.IFNA(IF($B53=$B$382,0,_xlfn.IFNA(INDEX('I.Supplementary 2017-18'!Q$8:Q$35,MATCH($B53,'I.Supplementary 2017-18'!$B$8:$B$35,0)),INDEX('I.KI 2017-18'!Q$9:Q$393,MATCH($B53,'I.KI 2017-18'!$B$9:$B$393,0)))),"")</f>
        <v>0</v>
      </c>
      <c r="AE53" s="157">
        <f>_xlfn.IFNA(IF($B53=$B$382,0,_xlfn.IFNA(INDEX('I.Supplementary 2017-18'!R$8:R$35,MATCH($B53,'I.Supplementary 2017-18'!$B$8:$B$35,0)),INDEX('I.KI 2017-18'!R$9:R$393,MATCH($B53,'I.KI 2017-18'!$B$9:$B$393,0)))),"")</f>
        <v>0</v>
      </c>
      <c r="AF53" s="156">
        <f>_xlfn.IFNA(IF($B53=$B$382,0,_xlfn.IFNA(INDEX('I.Supplementary 2017-18'!S$8:S$35,MATCH($B53,'I.Supplementary 2017-18'!$B$8:$B$35,0)),INDEX('I.KI 2017-18'!S$9:S$393,MATCH($B53,'I.KI 2017-18'!$B$9:$B$393,0)))),"")</f>
        <v>28.095049692364768</v>
      </c>
      <c r="AG53" s="193">
        <f>_xlfn.IFNA(IF($B53=$B$382,0,_xlfn.IFNA(INDEX('I.Supplementary 2017-18'!T$8:T$35,MATCH($B53,'I.Supplementary 2017-18'!$B$8:$B$35,0)),INDEX('I.KI 2017-18'!T$9:T$393,MATCH($B53,'I.KI 2017-18'!$B$9:$B$393,0)))),"")</f>
        <v>5.5325397615853324</v>
      </c>
      <c r="AH53" s="193">
        <f>_xlfn.IFNA(IF($B53=$B$382,0,_xlfn.IFNA(INDEX('I.Supplementary 2017-18'!U$8:U$35,MATCH($B53,'I.Supplementary 2017-18'!$B$8:$B$35,0)),INDEX('I.KI 2017-18'!U$9:U$393,MATCH($B53,'I.KI 2017-18'!$B$9:$B$393,0)))),"")</f>
        <v>0</v>
      </c>
      <c r="AI53" s="193">
        <f>_xlfn.IFNA(IF($B53=$B$382,0,_xlfn.IFNA(INDEX('I.Supplementary 2017-18'!V$8:V$35,MATCH($B53,'I.Supplementary 2017-18'!$B$8:$B$35,0)),INDEX('I.KI 2017-18'!V$9:V$393,MATCH($B53,'I.KI 2017-18'!$B$9:$B$393,0)))),"")</f>
        <v>0</v>
      </c>
      <c r="AJ53" s="157">
        <f>_xlfn.IFNA(IF($B53=$B$382,0,_xlfn.IFNA(INDEX('I.Supplementary 2017-18'!W$8:W$35,MATCH($B53,'I.Supplementary 2017-18'!$B$8:$B$35,0)),INDEX('I.KI 2017-18'!W$9:W$393,MATCH($B53,'I.KI 2017-18'!$B$9:$B$393,0)))),"")</f>
        <v>0</v>
      </c>
      <c r="AK53" s="156">
        <f>_xlfn.IFNA(IF($B53=$B$382,0,_xlfn.IFNA(INDEX('I.Supplementary 2017-18'!X$8:X$35,MATCH($B53,'I.Supplementary 2017-18'!$B$8:$B$35,0)),INDEX('I.KI 2017-18'!X$9:X$393,MATCH($B53,'I.KI 2017-18'!$B$9:$B$393,0)))),"")</f>
        <v>41.916068724693105</v>
      </c>
      <c r="AL53" s="193">
        <f>_xlfn.IFNA(IF($B53=$B$382,0,_xlfn.IFNA(INDEX('I.Supplementary 2017-18'!Y$8:Y$35,MATCH($B53,'I.Supplementary 2017-18'!$B$8:$B$35,0)),INDEX('I.KI 2017-18'!Y$9:Y$393,MATCH($B53,'I.KI 2017-18'!$B$9:$B$393,0)))),"")</f>
        <v>7.0229214332548215</v>
      </c>
      <c r="AM53" s="193">
        <f>_xlfn.IFNA(IF($B53=$B$382,0,_xlfn.IFNA(INDEX('I.Supplementary 2017-18'!Z$8:Z$35,MATCH($B53,'I.Supplementary 2017-18'!$B$8:$B$35,0)),INDEX('I.KI 2017-18'!Z$9:Z$393,MATCH($B53,'I.KI 2017-18'!$B$9:$B$393,0)))),"")</f>
        <v>0</v>
      </c>
      <c r="AN53" s="193">
        <f>_xlfn.IFNA(IF($B53=$B$382,0,_xlfn.IFNA(INDEX('I.Supplementary 2017-18'!AA$8:AA$35,MATCH($B53,'I.Supplementary 2017-18'!$B$8:$B$35,0)),INDEX('I.KI 2017-18'!AA$9:AA$393,MATCH($B53,'I.KI 2017-18'!$B$9:$B$393,0)))),"")</f>
        <v>0</v>
      </c>
      <c r="AO53" s="157">
        <f>_xlfn.IFNA(IF($B53=$B$382,0,_xlfn.IFNA(INDEX('I.Supplementary 2017-18'!AB$8:AB$35,MATCH($B53,'I.Supplementary 2017-18'!$B$8:$B$35,0)),INDEX('I.KI 2017-18'!AB$9:AB$393,MATCH($B53,'I.KI 2017-18'!$B$9:$B$393,0)))),"")</f>
        <v>0</v>
      </c>
      <c r="AP53" s="149"/>
      <c r="AQ53" s="156">
        <f>_xlfn.IFNA(IF($B53=$B$381,0,IF($B53=$B$382,0,_xlfn.IFNA(INDEX('I.Supplementary 2017-18'!I$8:I$35,MATCH($B53,'I.Supplementary 2017-18'!$B$8:$B$35,0)),INDEX('I.KI 2017-18'!I$9:I$393,MATCH($B53,'I.KI 2017-18'!$B$9:$B$393,0))))),"")</f>
        <v>15.311400703997826</v>
      </c>
      <c r="AR53" s="149">
        <f>_xlfn.IFNA(IF($B53=$B$381,0,IF($B53=$B$382,0,_xlfn.IFNA(INDEX('I.Supplementary 2017-18'!J$8:J$35,MATCH($B53,'I.Supplementary 2017-18'!$B$8:$B$35,0)),INDEX('I.KI 2017-18'!J$9:J$393,MATCH($B53,'I.KI 2017-18'!$B$9:$B$393,0))))),"")</f>
        <v>33.627589453950101</v>
      </c>
      <c r="AS53" s="157">
        <f>_xlfn.IFNA(IF($B53=$B$381,0,IF($B53=$B$382,0,_xlfn.IFNA(INDEX('I.Supplementary 2017-18'!H$8:H$35,MATCH($B53,'I.Supplementary 2017-18'!$B$8:$B$35,0)),INDEX('I.KI 2017-18'!H$9:H$393,MATCH($B53,'I.KI 2017-18'!$B$9:$B$393,0))))),"")</f>
        <v>48.938990157947927</v>
      </c>
      <c r="AT53" s="149"/>
      <c r="AU53" s="156">
        <f>_xlfn.IFNA(_xlfn.IFNA(INDEX('I.Supplementary 2018-19'!P$8:P$157,MATCH($B53,'I.Supplementary 2018-19'!$B$8:$B$157,0)),INDEX('I.KI 2018-19'!P$9:P$393,MATCH($B53,'I.KI 2018-19'!$B$9:$B$393,0))),"")</f>
        <v>10.085600440666049</v>
      </c>
      <c r="AV53" s="193">
        <f>_xlfn.IFNA(_xlfn.IFNA(INDEX('I.Supplementary 2018-19'!Q$8:Q$157,MATCH($B53,'I.Supplementary 2018-19'!$B$8:$B$157,0)),INDEX('I.KI 2018-19'!Q$9:Q$393,MATCH($B53,'I.KI 2018-19'!$B$9:$B$393,0))),"")</f>
        <v>0.69377557500563747</v>
      </c>
      <c r="AW53" s="193">
        <f>_xlfn.IFNA(_xlfn.IFNA(INDEX('I.Supplementary 2018-19'!R$8:R$157,MATCH($B53,'I.Supplementary 2018-19'!$B$8:$B$157,0)),INDEX('I.KI 2018-19'!R$9:R$393,MATCH($B53,'I.KI 2018-19'!$B$9:$B$393,0))),"")</f>
        <v>0</v>
      </c>
      <c r="AX53" s="193">
        <f>_xlfn.IFNA(_xlfn.IFNA(INDEX('I.Supplementary 2018-19'!S$8:S$157,MATCH($B53,'I.Supplementary 2018-19'!$B$8:$B$157,0)),INDEX('I.KI 2018-19'!S$9:S$393,MATCH($B53,'I.KI 2018-19'!$B$9:$B$393,0))),"")</f>
        <v>0</v>
      </c>
      <c r="AY53" s="157">
        <f>_xlfn.IFNA(_xlfn.IFNA(INDEX('I.Supplementary 2018-19'!T$8:T$157,MATCH($B53,'I.Supplementary 2018-19'!$B$8:$B$157,0)),INDEX('I.KI 2018-19'!T$9:T$393,MATCH($B53,'I.KI 2018-19'!$B$9:$B$393,0))),"")</f>
        <v>0</v>
      </c>
      <c r="AZ53" s="156">
        <f>_xlfn.IFNA(_xlfn.IFNA(INDEX('I.Supplementary 2018-19'!U$8:U$157,MATCH($B53,'I.Supplementary 2018-19'!$B$8:$B$157,0)),INDEX('I.KI 2018-19'!U$9:U$393,MATCH($B53,'I.KI 2018-19'!$B$9:$B$393,0))),"")</f>
        <v>28.939106979259844</v>
      </c>
      <c r="BA53" s="193">
        <f>_xlfn.IFNA(_xlfn.IFNA(INDEX('I.Supplementary 2018-19'!V$8:V$157,MATCH($B53,'I.Supplementary 2018-19'!$B$8:$B$157,0)),INDEX('I.KI 2018-19'!V$9:V$393,MATCH($B53,'I.KI 2018-19'!$B$9:$B$393,0))),"")</f>
        <v>5.6987534024913291</v>
      </c>
      <c r="BB53" s="193">
        <f>_xlfn.IFNA(_xlfn.IFNA(INDEX('I.Supplementary 2018-19'!W$8:W$157,MATCH($B53,'I.Supplementary 2018-19'!$B$8:$B$157,0)),INDEX('I.KI 2018-19'!W$9:W$393,MATCH($B53,'I.KI 2018-19'!$B$9:$B$393,0))),"")</f>
        <v>0</v>
      </c>
      <c r="BC53" s="193">
        <f>_xlfn.IFNA(_xlfn.IFNA(INDEX('I.Supplementary 2018-19'!X$8:X$157,MATCH($B53,'I.Supplementary 2018-19'!$B$8:$B$157,0)),INDEX('I.KI 2018-19'!X$9:X$393,MATCH($B53,'I.KI 2018-19'!$B$9:$B$393,0))),"")</f>
        <v>0</v>
      </c>
      <c r="BD53" s="157">
        <f>_xlfn.IFNA(_xlfn.IFNA(INDEX('I.Supplementary 2018-19'!Y$8:Y$157,MATCH($B53,'I.Supplementary 2018-19'!$B$8:$B$157,0)),INDEX('I.KI 2018-19'!Y$9:Y$393,MATCH($B53,'I.KI 2018-19'!$B$9:$B$393,0))),"")</f>
        <v>0</v>
      </c>
      <c r="BE53" s="156">
        <f>_xlfn.IFNA(_xlfn.IFNA(INDEX('I.Supplementary 2018-19'!Z$8:Z$157,MATCH($B53,'I.Supplementary 2018-19'!$B$8:$B$157,0)),INDEX('I.KI 2018-19'!Z$9:Z$393,MATCH($B53,'I.KI 2018-19'!$B$9:$B$393,0))),"")</f>
        <v>39.024707419925889</v>
      </c>
      <c r="BF53" s="193">
        <f>_xlfn.IFNA(_xlfn.IFNA(INDEX('I.Supplementary 2018-19'!AA$8:AA$157,MATCH($B53,'I.Supplementary 2018-19'!$B$8:$B$157,0)),INDEX('I.KI 2018-19'!AA$9:AA$393,MATCH($B53,'I.KI 2018-19'!$B$9:$B$393,0))),"")</f>
        <v>6.3925289774969665</v>
      </c>
      <c r="BG53" s="193">
        <f>_xlfn.IFNA(_xlfn.IFNA(INDEX('I.Supplementary 2018-19'!AB$8:AB$157,MATCH($B53,'I.Supplementary 2018-19'!$B$8:$B$157,0)),INDEX('I.KI 2018-19'!AB$9:AB$393,MATCH($B53,'I.KI 2018-19'!$B$9:$B$393,0))),"")</f>
        <v>0</v>
      </c>
      <c r="BH53" s="193">
        <f>_xlfn.IFNA(_xlfn.IFNA(INDEX('I.Supplementary 2018-19'!AC$8:AC$157,MATCH($B53,'I.Supplementary 2018-19'!$B$8:$B$157,0)),INDEX('I.KI 2018-19'!AC$9:AC$393,MATCH($B53,'I.KI 2018-19'!$B$9:$B$393,0))),"")</f>
        <v>0</v>
      </c>
      <c r="BI53" s="157">
        <f>_xlfn.IFNA(_xlfn.IFNA(INDEX('I.Supplementary 2018-19'!AD$8:AD$157,MATCH($B53,'I.Supplementary 2018-19'!$B$8:$B$157,0)),INDEX('I.KI 2018-19'!AD$9:AD$393,MATCH($B53,'I.KI 2018-19'!$B$9:$B$393,0))),"")</f>
        <v>0</v>
      </c>
      <c r="BJ53" s="149"/>
      <c r="BK53" s="156">
        <f>_xlfn.IFNA(IF($B53=$B$381,0,IF($B53=$B$382,0,_xlfn.IFNA(INDEX('I.Supplementary 2018-19'!I$8:I$157,MATCH($B53,'I.Supplementary 2018-19'!$B$8:$B$157,0)),INDEX('I.KI 2018-19'!I$9:I$393,MATCH($B53,'I.KI 2018-19'!$B$9:$B$393,0))))),"")</f>
        <v>10.779376015671687</v>
      </c>
      <c r="BL53" s="149">
        <f>_xlfn.IFNA(IF($B53=$B$381,0,IF($B53=$B$382,0,_xlfn.IFNA(INDEX('I.Supplementary 2018-19'!J$8:J$157,MATCH($B53,'I.Supplementary 2018-19'!$B$8:$B$157,0)),INDEX('I.KI 2018-19'!J$9:J$393,MATCH($B53,'I.KI 2018-19'!$B$9:$B$393,0))))),"")</f>
        <v>34.637860381751175</v>
      </c>
      <c r="BM53" s="157">
        <f>_xlfn.IFNA(IF($B53=$B$381,0,IF($B53=$B$382,0,_xlfn.IFNA(INDEX('I.Supplementary 2018-19'!H$8:H$157,MATCH($B53,'I.Supplementary 2018-19'!$B$8:$B$157,0)),INDEX('I.KI 2018-19'!H$9:H$393,MATCH($B53,'I.KI 2018-19'!$B$9:$B$393,0))))),"")</f>
        <v>45.417236397422862</v>
      </c>
    </row>
    <row r="54" spans="2:65">
      <c r="B54" s="121" t="str">
        <f>'Calculations for 2021-22'!B54</f>
        <v>E4702</v>
      </c>
      <c r="C54" s="160" t="str">
        <f>'Calculations for 2021-22'!D54</f>
        <v>E4702</v>
      </c>
      <c r="D54" t="str">
        <f>'Calculations for 2021-22'!E54</f>
        <v>MD</v>
      </c>
      <c r="E54" t="str">
        <f>'Calculations for 2021-22'!F54</f>
        <v>P1912</v>
      </c>
      <c r="F54" s="120" t="str">
        <f>'Calculations for 2021-22'!H54</f>
        <v>Calderdale</v>
      </c>
      <c r="G54" s="156">
        <f>_xlfn.IFNA(INDEX('I.KI 2016-17'!M$8:M$391,MATCH($B54,'I.KI 2016-17'!$B$8:$B$391,0)),"")</f>
        <v>22.182753967213998</v>
      </c>
      <c r="H54" s="149">
        <f>_xlfn.IFNA(INDEX('I.KI 2016-17'!N$8:N$391,MATCH($B54,'I.KI 2016-17'!$B$8:$B$391,0)),"")</f>
        <v>3.120647422437</v>
      </c>
      <c r="I54" s="149">
        <f>_xlfn.IFNA(INDEX('I.KI 2016-17'!O$8:O$391,MATCH($B54,'I.KI 2016-17'!$B$8:$B$391,0)),"")</f>
        <v>0</v>
      </c>
      <c r="J54" s="149">
        <f>_xlfn.IFNA(INDEX('I.KI 2016-17'!P$8:P$391,MATCH($B54,'I.KI 2016-17'!$B$8:$B$391,0)),"")</f>
        <v>0</v>
      </c>
      <c r="K54" s="157">
        <f>_xlfn.IFNA(INDEX('I.KI 2016-17'!Q$8:Q$391,MATCH($B54,'I.KI 2016-17'!$B$8:$B$391,0)),"")</f>
        <v>0</v>
      </c>
      <c r="L54" s="156">
        <f>_xlfn.IFNA(INDEX('I.KI 2016-17'!R$8:R$391,MATCH($B54,'I.KI 2016-17'!$B$8:$B$391,0)),"")</f>
        <v>32.432058983167003</v>
      </c>
      <c r="M54" s="193">
        <f>_xlfn.IFNA(INDEX('I.KI 2016-17'!S$8:S$391,MATCH($B54,'I.KI 2016-17'!$B$8:$B$391,0)),"")</f>
        <v>6.2147839053630003</v>
      </c>
      <c r="N54" s="193">
        <f>_xlfn.IFNA(INDEX('I.KI 2016-17'!T$8:T$391,MATCH($B54,'I.KI 2016-17'!$B$8:$B$391,0)),"")</f>
        <v>0</v>
      </c>
      <c r="O54" s="193">
        <f>_xlfn.IFNA(INDEX('I.KI 2016-17'!U$8:U$391,MATCH($B54,'I.KI 2016-17'!$B$8:$B$391,0)),"")</f>
        <v>0</v>
      </c>
      <c r="P54" s="157">
        <f>_xlfn.IFNA(INDEX('I.KI 2016-17'!V$8:V$391,MATCH($B54,'I.KI 2016-17'!$B$8:$B$391,0)),"")</f>
        <v>0</v>
      </c>
      <c r="Q54" s="156">
        <f>_xlfn.IFNA(INDEX('I.KI 2016-17'!W$8:W$391,MATCH($B54,'I.KI 2016-17'!$B$8:$B$391,0)),"")</f>
        <v>54.614812950381001</v>
      </c>
      <c r="R54" s="193">
        <f>_xlfn.IFNA(INDEX('I.KI 2016-17'!X$8:X$391,MATCH($B54,'I.KI 2016-17'!$B$8:$B$391,0)),"")</f>
        <v>9.3354313278000003</v>
      </c>
      <c r="S54" s="193">
        <f>_xlfn.IFNA(INDEX('I.KI 2016-17'!Y$8:Y$391,MATCH($B54,'I.KI 2016-17'!$B$8:$B$391,0)),"")</f>
        <v>0</v>
      </c>
      <c r="T54" s="193">
        <f>_xlfn.IFNA(INDEX('I.KI 2016-17'!Z$8:Z$391,MATCH($B54,'I.KI 2016-17'!$B$8:$B$391,0)),"")</f>
        <v>0</v>
      </c>
      <c r="U54" s="157">
        <f>_xlfn.IFNA(INDEX('I.KI 2016-17'!AA$8:AA$391,MATCH($B54,'I.KI 2016-17'!$B$8:$B$391,0)),"")</f>
        <v>0</v>
      </c>
      <c r="V54" s="149"/>
      <c r="W54" s="154">
        <f>_xlfn.IFNA(INDEX('I.KI 2016-17'!$H$8:$H$391,MATCH(B54,'I.KI 2016-17'!$B$8:$B$391,0)),"")</f>
        <v>25.303401389651</v>
      </c>
      <c r="X54" s="153">
        <f>_xlfn.IFNA(INDEX('I.KI 2016-17'!$I$8:$I$391,MATCH(B54,'I.KI 2016-17'!$B$8:$B$391,0)),"")</f>
        <v>38.646842888530003</v>
      </c>
      <c r="Y54" s="155">
        <f>_xlfn.IFNA(INDEX('I.KI 2016-17'!$G$8:$G$391,MATCH(B54,'I.KI 2016-17'!$B$8:$B$391,0)),"")</f>
        <v>63.950244278181003</v>
      </c>
      <c r="Z54" s="149"/>
      <c r="AA54" s="156">
        <f>_xlfn.IFNA(IF($B54=$B$382,0,_xlfn.IFNA(INDEX('I.Supplementary 2017-18'!N$8:N$35,MATCH($B54,'I.Supplementary 2017-18'!$B$8:$B$35,0)),INDEX('I.KI 2017-18'!N$9:N$393,MATCH($B54,'I.KI 2017-18'!$B$9:$B$393,0)))),"")</f>
        <v>15.778736055582256</v>
      </c>
      <c r="AB54" s="193">
        <f>_xlfn.IFNA(IF($B54=$B$382,0,_xlfn.IFNA(INDEX('I.Supplementary 2017-18'!O$8:O$35,MATCH($B54,'I.Supplementary 2017-18'!$B$8:$B$35,0)),INDEX('I.KI 2017-18'!O$9:O$393,MATCH($B54,'I.KI 2017-18'!$B$9:$B$393,0)))),"")</f>
        <v>1.712869189146746</v>
      </c>
      <c r="AC54" s="193">
        <f>_xlfn.IFNA(IF($B54=$B$382,0,_xlfn.IFNA(INDEX('I.Supplementary 2017-18'!P$8:P$35,MATCH($B54,'I.Supplementary 2017-18'!$B$8:$B$35,0)),INDEX('I.KI 2017-18'!P$9:P$393,MATCH($B54,'I.KI 2017-18'!$B$9:$B$393,0)))),"")</f>
        <v>0</v>
      </c>
      <c r="AD54" s="193">
        <f>_xlfn.IFNA(IF($B54=$B$382,0,_xlfn.IFNA(INDEX('I.Supplementary 2017-18'!Q$8:Q$35,MATCH($B54,'I.Supplementary 2017-18'!$B$8:$B$35,0)),INDEX('I.KI 2017-18'!Q$9:Q$393,MATCH($B54,'I.KI 2017-18'!$B$9:$B$393,0)))),"")</f>
        <v>0</v>
      </c>
      <c r="AE54" s="157">
        <f>_xlfn.IFNA(IF($B54=$B$382,0,_xlfn.IFNA(INDEX('I.Supplementary 2017-18'!R$8:R$35,MATCH($B54,'I.Supplementary 2017-18'!$B$8:$B$35,0)),INDEX('I.KI 2017-18'!R$9:R$393,MATCH($B54,'I.KI 2017-18'!$B$9:$B$393,0)))),"")</f>
        <v>0</v>
      </c>
      <c r="AF54" s="156">
        <f>_xlfn.IFNA(IF($B54=$B$382,0,_xlfn.IFNA(INDEX('I.Supplementary 2017-18'!S$8:S$35,MATCH($B54,'I.Supplementary 2017-18'!$B$8:$B$35,0)),INDEX('I.KI 2017-18'!S$9:S$393,MATCH($B54,'I.KI 2017-18'!$B$9:$B$393,0)))),"")</f>
        <v>33.094192698925028</v>
      </c>
      <c r="AG54" s="193">
        <f>_xlfn.IFNA(IF($B54=$B$382,0,_xlfn.IFNA(INDEX('I.Supplementary 2017-18'!T$8:T$35,MATCH($B54,'I.Supplementary 2017-18'!$B$8:$B$35,0)),INDEX('I.KI 2017-18'!T$9:T$393,MATCH($B54,'I.KI 2017-18'!$B$9:$B$393,0)))),"")</f>
        <v>6.3416650867899023</v>
      </c>
      <c r="AH54" s="193">
        <f>_xlfn.IFNA(IF($B54=$B$382,0,_xlfn.IFNA(INDEX('I.Supplementary 2017-18'!U$8:U$35,MATCH($B54,'I.Supplementary 2017-18'!$B$8:$B$35,0)),INDEX('I.KI 2017-18'!U$9:U$393,MATCH($B54,'I.KI 2017-18'!$B$9:$B$393,0)))),"")</f>
        <v>0</v>
      </c>
      <c r="AI54" s="193">
        <f>_xlfn.IFNA(IF($B54=$B$382,0,_xlfn.IFNA(INDEX('I.Supplementary 2017-18'!V$8:V$35,MATCH($B54,'I.Supplementary 2017-18'!$B$8:$B$35,0)),INDEX('I.KI 2017-18'!V$9:V$393,MATCH($B54,'I.KI 2017-18'!$B$9:$B$393,0)))),"")</f>
        <v>0</v>
      </c>
      <c r="AJ54" s="157">
        <f>_xlfn.IFNA(IF($B54=$B$382,0,_xlfn.IFNA(INDEX('I.Supplementary 2017-18'!W$8:W$35,MATCH($B54,'I.Supplementary 2017-18'!$B$8:$B$35,0)),INDEX('I.KI 2017-18'!W$9:W$393,MATCH($B54,'I.KI 2017-18'!$B$9:$B$393,0)))),"")</f>
        <v>0</v>
      </c>
      <c r="AK54" s="156">
        <f>_xlfn.IFNA(IF($B54=$B$382,0,_xlfn.IFNA(INDEX('I.Supplementary 2017-18'!X$8:X$35,MATCH($B54,'I.Supplementary 2017-18'!$B$8:$B$35,0)),INDEX('I.KI 2017-18'!X$9:X$393,MATCH($B54,'I.KI 2017-18'!$B$9:$B$393,0)))),"")</f>
        <v>48.872928754507285</v>
      </c>
      <c r="AL54" s="193">
        <f>_xlfn.IFNA(IF($B54=$B$382,0,_xlfn.IFNA(INDEX('I.Supplementary 2017-18'!Y$8:Y$35,MATCH($B54,'I.Supplementary 2017-18'!$B$8:$B$35,0)),INDEX('I.KI 2017-18'!Y$9:Y$393,MATCH($B54,'I.KI 2017-18'!$B$9:$B$393,0)))),"")</f>
        <v>8.0545342759366481</v>
      </c>
      <c r="AM54" s="193">
        <f>_xlfn.IFNA(IF($B54=$B$382,0,_xlfn.IFNA(INDEX('I.Supplementary 2017-18'!Z$8:Z$35,MATCH($B54,'I.Supplementary 2017-18'!$B$8:$B$35,0)),INDEX('I.KI 2017-18'!Z$9:Z$393,MATCH($B54,'I.KI 2017-18'!$B$9:$B$393,0)))),"")</f>
        <v>0</v>
      </c>
      <c r="AN54" s="193">
        <f>_xlfn.IFNA(IF($B54=$B$382,0,_xlfn.IFNA(INDEX('I.Supplementary 2017-18'!AA$8:AA$35,MATCH($B54,'I.Supplementary 2017-18'!$B$8:$B$35,0)),INDEX('I.KI 2017-18'!AA$9:AA$393,MATCH($B54,'I.KI 2017-18'!$B$9:$B$393,0)))),"")</f>
        <v>0</v>
      </c>
      <c r="AO54" s="157">
        <f>_xlfn.IFNA(IF($B54=$B$382,0,_xlfn.IFNA(INDEX('I.Supplementary 2017-18'!AB$8:AB$35,MATCH($B54,'I.Supplementary 2017-18'!$B$8:$B$35,0)),INDEX('I.KI 2017-18'!AB$9:AB$393,MATCH($B54,'I.KI 2017-18'!$B$9:$B$393,0)))),"")</f>
        <v>0</v>
      </c>
      <c r="AP54" s="149"/>
      <c r="AQ54" s="156">
        <f>_xlfn.IFNA(IF($B54=$B$381,0,IF($B54=$B$382,0,_xlfn.IFNA(INDEX('I.Supplementary 2017-18'!I$8:I$35,MATCH($B54,'I.Supplementary 2017-18'!$B$8:$B$35,0)),INDEX('I.KI 2017-18'!I$9:I$393,MATCH($B54,'I.KI 2017-18'!$B$9:$B$393,0))))),"")</f>
        <v>17.491605244729001</v>
      </c>
      <c r="AR54" s="149">
        <f>_xlfn.IFNA(IF($B54=$B$381,0,IF($B54=$B$382,0,_xlfn.IFNA(INDEX('I.Supplementary 2017-18'!J$8:J$35,MATCH($B54,'I.Supplementary 2017-18'!$B$8:$B$35,0)),INDEX('I.KI 2017-18'!J$9:J$393,MATCH($B54,'I.KI 2017-18'!$B$9:$B$393,0))))),"")</f>
        <v>39.43585778571493</v>
      </c>
      <c r="AS54" s="157">
        <f>_xlfn.IFNA(IF($B54=$B$381,0,IF($B54=$B$382,0,_xlfn.IFNA(INDEX('I.Supplementary 2017-18'!H$8:H$35,MATCH($B54,'I.Supplementary 2017-18'!$B$8:$B$35,0)),INDEX('I.KI 2017-18'!H$9:H$393,MATCH($B54,'I.KI 2017-18'!$B$9:$B$393,0))))),"")</f>
        <v>56.927463030443931</v>
      </c>
      <c r="AT54" s="149"/>
      <c r="AU54" s="156">
        <f>_xlfn.IFNA(_xlfn.IFNA(INDEX('I.Supplementary 2018-19'!P$8:P$157,MATCH($B54,'I.Supplementary 2018-19'!$B$8:$B$157,0)),INDEX('I.KI 2018-19'!P$9:P$393,MATCH($B54,'I.KI 2018-19'!$B$9:$B$393,0))),"")</f>
        <v>11.520612536332965</v>
      </c>
      <c r="AV54" s="193">
        <f>_xlfn.IFNA(_xlfn.IFNA(INDEX('I.Supplementary 2018-19'!Q$8:Q$157,MATCH($B54,'I.Supplementary 2018-19'!$B$8:$B$157,0)),INDEX('I.KI 2018-19'!Q$9:Q$393,MATCH($B54,'I.KI 2018-19'!$B$9:$B$393,0))),"")</f>
        <v>0.83647335780703835</v>
      </c>
      <c r="AW54" s="193">
        <f>_xlfn.IFNA(_xlfn.IFNA(INDEX('I.Supplementary 2018-19'!R$8:R$157,MATCH($B54,'I.Supplementary 2018-19'!$B$8:$B$157,0)),INDEX('I.KI 2018-19'!R$9:R$393,MATCH($B54,'I.KI 2018-19'!$B$9:$B$393,0))),"")</f>
        <v>0</v>
      </c>
      <c r="AX54" s="193">
        <f>_xlfn.IFNA(_xlfn.IFNA(INDEX('I.Supplementary 2018-19'!S$8:S$157,MATCH($B54,'I.Supplementary 2018-19'!$B$8:$B$157,0)),INDEX('I.KI 2018-19'!S$9:S$393,MATCH($B54,'I.KI 2018-19'!$B$9:$B$393,0))),"")</f>
        <v>0</v>
      </c>
      <c r="AY54" s="157">
        <f>_xlfn.IFNA(_xlfn.IFNA(INDEX('I.Supplementary 2018-19'!T$8:T$157,MATCH($B54,'I.Supplementary 2018-19'!$B$8:$B$157,0)),INDEX('I.KI 2018-19'!T$9:T$393,MATCH($B54,'I.KI 2018-19'!$B$9:$B$393,0))),"")</f>
        <v>0</v>
      </c>
      <c r="AZ54" s="156">
        <f>_xlfn.IFNA(_xlfn.IFNA(INDEX('I.Supplementary 2018-19'!U$8:U$157,MATCH($B54,'I.Supplementary 2018-19'!$B$8:$B$157,0)),INDEX('I.KI 2018-19'!U$9:U$393,MATCH($B54,'I.KI 2018-19'!$B$9:$B$393,0))),"")</f>
        <v>34.088438831510757</v>
      </c>
      <c r="BA54" s="193">
        <f>_xlfn.IFNA(_xlfn.IFNA(INDEX('I.Supplementary 2018-19'!V$8:V$157,MATCH($B54,'I.Supplementary 2018-19'!$B$8:$B$157,0)),INDEX('I.KI 2018-19'!V$9:V$393,MATCH($B54,'I.KI 2018-19'!$B$9:$B$393,0))),"")</f>
        <v>6.5321872138608432</v>
      </c>
      <c r="BB54" s="193">
        <f>_xlfn.IFNA(_xlfn.IFNA(INDEX('I.Supplementary 2018-19'!W$8:W$157,MATCH($B54,'I.Supplementary 2018-19'!$B$8:$B$157,0)),INDEX('I.KI 2018-19'!W$9:W$393,MATCH($B54,'I.KI 2018-19'!$B$9:$B$393,0))),"")</f>
        <v>0</v>
      </c>
      <c r="BC54" s="193">
        <f>_xlfn.IFNA(_xlfn.IFNA(INDEX('I.Supplementary 2018-19'!X$8:X$157,MATCH($B54,'I.Supplementary 2018-19'!$B$8:$B$157,0)),INDEX('I.KI 2018-19'!X$9:X$393,MATCH($B54,'I.KI 2018-19'!$B$9:$B$393,0))),"")</f>
        <v>0</v>
      </c>
      <c r="BD54" s="157">
        <f>_xlfn.IFNA(_xlfn.IFNA(INDEX('I.Supplementary 2018-19'!Y$8:Y$157,MATCH($B54,'I.Supplementary 2018-19'!$B$8:$B$157,0)),INDEX('I.KI 2018-19'!Y$9:Y$393,MATCH($B54,'I.KI 2018-19'!$B$9:$B$393,0))),"")</f>
        <v>0</v>
      </c>
      <c r="BE54" s="156">
        <f>_xlfn.IFNA(_xlfn.IFNA(INDEX('I.Supplementary 2018-19'!Z$8:Z$157,MATCH($B54,'I.Supplementary 2018-19'!$B$8:$B$157,0)),INDEX('I.KI 2018-19'!Z$9:Z$393,MATCH($B54,'I.KI 2018-19'!$B$9:$B$393,0))),"")</f>
        <v>45.609051367843719</v>
      </c>
      <c r="BF54" s="193">
        <f>_xlfn.IFNA(_xlfn.IFNA(INDEX('I.Supplementary 2018-19'!AA$8:AA$157,MATCH($B54,'I.Supplementary 2018-19'!$B$8:$B$157,0)),INDEX('I.KI 2018-19'!AA$9:AA$393,MATCH($B54,'I.KI 2018-19'!$B$9:$B$393,0))),"")</f>
        <v>7.3686605716678812</v>
      </c>
      <c r="BG54" s="193">
        <f>_xlfn.IFNA(_xlfn.IFNA(INDEX('I.Supplementary 2018-19'!AB$8:AB$157,MATCH($B54,'I.Supplementary 2018-19'!$B$8:$B$157,0)),INDEX('I.KI 2018-19'!AB$9:AB$393,MATCH($B54,'I.KI 2018-19'!$B$9:$B$393,0))),"")</f>
        <v>0</v>
      </c>
      <c r="BH54" s="193">
        <f>_xlfn.IFNA(_xlfn.IFNA(INDEX('I.Supplementary 2018-19'!AC$8:AC$157,MATCH($B54,'I.Supplementary 2018-19'!$B$8:$B$157,0)),INDEX('I.KI 2018-19'!AC$9:AC$393,MATCH($B54,'I.KI 2018-19'!$B$9:$B$393,0))),"")</f>
        <v>0</v>
      </c>
      <c r="BI54" s="157">
        <f>_xlfn.IFNA(_xlfn.IFNA(INDEX('I.Supplementary 2018-19'!AD$8:AD$157,MATCH($B54,'I.Supplementary 2018-19'!$B$8:$B$157,0)),INDEX('I.KI 2018-19'!AD$9:AD$393,MATCH($B54,'I.KI 2018-19'!$B$9:$B$393,0))),"")</f>
        <v>0</v>
      </c>
      <c r="BJ54" s="149"/>
      <c r="BK54" s="156">
        <f>_xlfn.IFNA(IF($B54=$B$381,0,IF($B54=$B$382,0,_xlfn.IFNA(INDEX('I.Supplementary 2018-19'!I$8:I$157,MATCH($B54,'I.Supplementary 2018-19'!$B$8:$B$157,0)),INDEX('I.KI 2018-19'!I$9:I$393,MATCH($B54,'I.KI 2018-19'!$B$9:$B$393,0))))),"")</f>
        <v>12.357085894140003</v>
      </c>
      <c r="BL54" s="149">
        <f>_xlfn.IFNA(IF($B54=$B$381,0,IF($B54=$B$382,0,_xlfn.IFNA(INDEX('I.Supplementary 2018-19'!J$8:J$157,MATCH($B54,'I.Supplementary 2018-19'!$B$8:$B$157,0)),INDEX('I.KI 2018-19'!J$9:J$393,MATCH($B54,'I.KI 2018-19'!$B$9:$B$393,0))))),"")</f>
        <v>40.620626045371608</v>
      </c>
      <c r="BM54" s="157">
        <f>_xlfn.IFNA(IF($B54=$B$381,0,IF($B54=$B$382,0,_xlfn.IFNA(INDEX('I.Supplementary 2018-19'!H$8:H$157,MATCH($B54,'I.Supplementary 2018-19'!$B$8:$B$157,0)),INDEX('I.KI 2018-19'!H$9:H$393,MATCH($B54,'I.KI 2018-19'!$B$9:$B$393,0))))),"")</f>
        <v>52.977711939511607</v>
      </c>
    </row>
    <row r="55" spans="2:65">
      <c r="B55" s="121" t="str">
        <f>'Calculations for 2021-22'!B55</f>
        <v>E0531</v>
      </c>
      <c r="C55" s="160" t="str">
        <f>'Calculations for 2021-22'!D55</f>
        <v>E0531</v>
      </c>
      <c r="D55" t="str">
        <f>'Calculations for 2021-22'!E55</f>
        <v>SD</v>
      </c>
      <c r="E55">
        <f>'Calculations for 2021-22'!F55</f>
        <v>0</v>
      </c>
      <c r="F55" s="120" t="str">
        <f>'Calculations for 2021-22'!H55</f>
        <v>Cambridge</v>
      </c>
      <c r="G55" s="156">
        <f>_xlfn.IFNA(INDEX('I.KI 2016-17'!M$8:M$391,MATCH($B55,'I.KI 2016-17'!$B$8:$B$391,0)),"")</f>
        <v>0</v>
      </c>
      <c r="H55" s="149">
        <f>_xlfn.IFNA(INDEX('I.KI 2016-17'!N$8:N$391,MATCH($B55,'I.KI 2016-17'!$B$8:$B$391,0)),"")</f>
        <v>1.954431319252</v>
      </c>
      <c r="I55" s="149">
        <f>_xlfn.IFNA(INDEX('I.KI 2016-17'!O$8:O$391,MATCH($B55,'I.KI 2016-17'!$B$8:$B$391,0)),"")</f>
        <v>0</v>
      </c>
      <c r="J55" s="149">
        <f>_xlfn.IFNA(INDEX('I.KI 2016-17'!P$8:P$391,MATCH($B55,'I.KI 2016-17'!$B$8:$B$391,0)),"")</f>
        <v>0</v>
      </c>
      <c r="K55" s="157">
        <f>_xlfn.IFNA(INDEX('I.KI 2016-17'!Q$8:Q$391,MATCH($B55,'I.KI 2016-17'!$B$8:$B$391,0)),"")</f>
        <v>0</v>
      </c>
      <c r="L55" s="156">
        <f>_xlfn.IFNA(INDEX('I.KI 2016-17'!R$8:R$391,MATCH($B55,'I.KI 2016-17'!$B$8:$B$391,0)),"")</f>
        <v>0</v>
      </c>
      <c r="M55" s="193">
        <f>_xlfn.IFNA(INDEX('I.KI 2016-17'!S$8:S$391,MATCH($B55,'I.KI 2016-17'!$B$8:$B$391,0)),"")</f>
        <v>3.909462233283</v>
      </c>
      <c r="N55" s="193">
        <f>_xlfn.IFNA(INDEX('I.KI 2016-17'!T$8:T$391,MATCH($B55,'I.KI 2016-17'!$B$8:$B$391,0)),"")</f>
        <v>0</v>
      </c>
      <c r="O55" s="193">
        <f>_xlfn.IFNA(INDEX('I.KI 2016-17'!U$8:U$391,MATCH($B55,'I.KI 2016-17'!$B$8:$B$391,0)),"")</f>
        <v>0</v>
      </c>
      <c r="P55" s="157">
        <f>_xlfn.IFNA(INDEX('I.KI 2016-17'!V$8:V$391,MATCH($B55,'I.KI 2016-17'!$B$8:$B$391,0)),"")</f>
        <v>0</v>
      </c>
      <c r="Q55" s="156">
        <f>_xlfn.IFNA(INDEX('I.KI 2016-17'!W$8:W$391,MATCH($B55,'I.KI 2016-17'!$B$8:$B$391,0)),"")</f>
        <v>0</v>
      </c>
      <c r="R55" s="193">
        <f>_xlfn.IFNA(INDEX('I.KI 2016-17'!X$8:X$391,MATCH($B55,'I.KI 2016-17'!$B$8:$B$391,0)),"")</f>
        <v>5.863893552535</v>
      </c>
      <c r="S55" s="193">
        <f>_xlfn.IFNA(INDEX('I.KI 2016-17'!Y$8:Y$391,MATCH($B55,'I.KI 2016-17'!$B$8:$B$391,0)),"")</f>
        <v>0</v>
      </c>
      <c r="T55" s="193">
        <f>_xlfn.IFNA(INDEX('I.KI 2016-17'!Z$8:Z$391,MATCH($B55,'I.KI 2016-17'!$B$8:$B$391,0)),"")</f>
        <v>0</v>
      </c>
      <c r="U55" s="157">
        <f>_xlfn.IFNA(INDEX('I.KI 2016-17'!AA$8:AA$391,MATCH($B55,'I.KI 2016-17'!$B$8:$B$391,0)),"")</f>
        <v>0</v>
      </c>
      <c r="V55" s="149"/>
      <c r="W55" s="154">
        <f>_xlfn.IFNA(INDEX('I.KI 2016-17'!$H$8:$H$391,MATCH(B55,'I.KI 2016-17'!$B$8:$B$391,0)),"")</f>
        <v>1.954431319252</v>
      </c>
      <c r="X55" s="153">
        <f>_xlfn.IFNA(INDEX('I.KI 2016-17'!$I$8:$I$391,MATCH(B55,'I.KI 2016-17'!$B$8:$B$391,0)),"")</f>
        <v>3.909462233283</v>
      </c>
      <c r="Y55" s="155">
        <f>_xlfn.IFNA(INDEX('I.KI 2016-17'!$G$8:$G$391,MATCH(B55,'I.KI 2016-17'!$B$8:$B$391,0)),"")</f>
        <v>5.863893552535</v>
      </c>
      <c r="Z55" s="149"/>
      <c r="AA55" s="156">
        <f>_xlfn.IFNA(IF($B55=$B$382,0,_xlfn.IFNA(INDEX('I.Supplementary 2017-18'!N$8:N$35,MATCH($B55,'I.Supplementary 2017-18'!$B$8:$B$35,0)),INDEX('I.KI 2017-18'!N$9:N$393,MATCH($B55,'I.KI 2017-18'!$B$9:$B$393,0)))),"")</f>
        <v>0</v>
      </c>
      <c r="AB55" s="193">
        <f>_xlfn.IFNA(IF($B55=$B$382,0,_xlfn.IFNA(INDEX('I.Supplementary 2017-18'!O$8:O$35,MATCH($B55,'I.Supplementary 2017-18'!$B$8:$B$35,0)),INDEX('I.KI 2017-18'!O$9:O$393,MATCH($B55,'I.KI 2017-18'!$B$9:$B$393,0)))),"")</f>
        <v>1.1035754481602609</v>
      </c>
      <c r="AC55" s="193">
        <f>_xlfn.IFNA(IF($B55=$B$382,0,_xlfn.IFNA(INDEX('I.Supplementary 2017-18'!P$8:P$35,MATCH($B55,'I.Supplementary 2017-18'!$B$8:$B$35,0)),INDEX('I.KI 2017-18'!P$9:P$393,MATCH($B55,'I.KI 2017-18'!$B$9:$B$393,0)))),"")</f>
        <v>0</v>
      </c>
      <c r="AD55" s="193">
        <f>_xlfn.IFNA(IF($B55=$B$382,0,_xlfn.IFNA(INDEX('I.Supplementary 2017-18'!Q$8:Q$35,MATCH($B55,'I.Supplementary 2017-18'!$B$8:$B$35,0)),INDEX('I.KI 2017-18'!Q$9:Q$393,MATCH($B55,'I.KI 2017-18'!$B$9:$B$393,0)))),"")</f>
        <v>0</v>
      </c>
      <c r="AE55" s="157">
        <f>_xlfn.IFNA(IF($B55=$B$382,0,_xlfn.IFNA(INDEX('I.Supplementary 2017-18'!R$8:R$35,MATCH($B55,'I.Supplementary 2017-18'!$B$8:$B$35,0)),INDEX('I.KI 2017-18'!R$9:R$393,MATCH($B55,'I.KI 2017-18'!$B$9:$B$393,0)))),"")</f>
        <v>0</v>
      </c>
      <c r="AF55" s="156">
        <f>_xlfn.IFNA(IF($B55=$B$382,0,_xlfn.IFNA(INDEX('I.Supplementary 2017-18'!S$8:S$35,MATCH($B55,'I.Supplementary 2017-18'!$B$8:$B$35,0)),INDEX('I.KI 2017-18'!S$9:S$393,MATCH($B55,'I.KI 2017-18'!$B$9:$B$393,0)))),"")</f>
        <v>0</v>
      </c>
      <c r="AG55" s="193">
        <f>_xlfn.IFNA(IF($B55=$B$382,0,_xlfn.IFNA(INDEX('I.Supplementary 2017-18'!T$8:T$35,MATCH($B55,'I.Supplementary 2017-18'!$B$8:$B$35,0)),INDEX('I.KI 2017-18'!T$9:T$393,MATCH($B55,'I.KI 2017-18'!$B$9:$B$393,0)))),"")</f>
        <v>3.9892779106189007</v>
      </c>
      <c r="AH55" s="193">
        <f>_xlfn.IFNA(IF($B55=$B$382,0,_xlfn.IFNA(INDEX('I.Supplementary 2017-18'!U$8:U$35,MATCH($B55,'I.Supplementary 2017-18'!$B$8:$B$35,0)),INDEX('I.KI 2017-18'!U$9:U$393,MATCH($B55,'I.KI 2017-18'!$B$9:$B$393,0)))),"")</f>
        <v>0</v>
      </c>
      <c r="AI55" s="193">
        <f>_xlfn.IFNA(IF($B55=$B$382,0,_xlfn.IFNA(INDEX('I.Supplementary 2017-18'!V$8:V$35,MATCH($B55,'I.Supplementary 2017-18'!$B$8:$B$35,0)),INDEX('I.KI 2017-18'!V$9:V$393,MATCH($B55,'I.KI 2017-18'!$B$9:$B$393,0)))),"")</f>
        <v>0</v>
      </c>
      <c r="AJ55" s="157">
        <f>_xlfn.IFNA(IF($B55=$B$382,0,_xlfn.IFNA(INDEX('I.Supplementary 2017-18'!W$8:W$35,MATCH($B55,'I.Supplementary 2017-18'!$B$8:$B$35,0)),INDEX('I.KI 2017-18'!W$9:W$393,MATCH($B55,'I.KI 2017-18'!$B$9:$B$393,0)))),"")</f>
        <v>0</v>
      </c>
      <c r="AK55" s="156">
        <f>_xlfn.IFNA(IF($B55=$B$382,0,_xlfn.IFNA(INDEX('I.Supplementary 2017-18'!X$8:X$35,MATCH($B55,'I.Supplementary 2017-18'!$B$8:$B$35,0)),INDEX('I.KI 2017-18'!X$9:X$393,MATCH($B55,'I.KI 2017-18'!$B$9:$B$393,0)))),"")</f>
        <v>0</v>
      </c>
      <c r="AL55" s="193">
        <f>_xlfn.IFNA(IF($B55=$B$382,0,_xlfn.IFNA(INDEX('I.Supplementary 2017-18'!Y$8:Y$35,MATCH($B55,'I.Supplementary 2017-18'!$B$8:$B$35,0)),INDEX('I.KI 2017-18'!Y$9:Y$393,MATCH($B55,'I.KI 2017-18'!$B$9:$B$393,0)))),"")</f>
        <v>5.0928533587791618</v>
      </c>
      <c r="AM55" s="193">
        <f>_xlfn.IFNA(IF($B55=$B$382,0,_xlfn.IFNA(INDEX('I.Supplementary 2017-18'!Z$8:Z$35,MATCH($B55,'I.Supplementary 2017-18'!$B$8:$B$35,0)),INDEX('I.KI 2017-18'!Z$9:Z$393,MATCH($B55,'I.KI 2017-18'!$B$9:$B$393,0)))),"")</f>
        <v>0</v>
      </c>
      <c r="AN55" s="193">
        <f>_xlfn.IFNA(IF($B55=$B$382,0,_xlfn.IFNA(INDEX('I.Supplementary 2017-18'!AA$8:AA$35,MATCH($B55,'I.Supplementary 2017-18'!$B$8:$B$35,0)),INDEX('I.KI 2017-18'!AA$9:AA$393,MATCH($B55,'I.KI 2017-18'!$B$9:$B$393,0)))),"")</f>
        <v>0</v>
      </c>
      <c r="AO55" s="157">
        <f>_xlfn.IFNA(IF($B55=$B$382,0,_xlfn.IFNA(INDEX('I.Supplementary 2017-18'!AB$8:AB$35,MATCH($B55,'I.Supplementary 2017-18'!$B$8:$B$35,0)),INDEX('I.KI 2017-18'!AB$9:AB$393,MATCH($B55,'I.KI 2017-18'!$B$9:$B$393,0)))),"")</f>
        <v>0</v>
      </c>
      <c r="AP55" s="149"/>
      <c r="AQ55" s="156">
        <f>_xlfn.IFNA(IF($B55=$B$381,0,IF($B55=$B$382,0,_xlfn.IFNA(INDEX('I.Supplementary 2017-18'!I$8:I$35,MATCH($B55,'I.Supplementary 2017-18'!$B$8:$B$35,0)),INDEX('I.KI 2017-18'!I$9:I$393,MATCH($B55,'I.KI 2017-18'!$B$9:$B$393,0))))),"")</f>
        <v>1.1035754481602609</v>
      </c>
      <c r="AR55" s="149">
        <f>_xlfn.IFNA(IF($B55=$B$381,0,IF($B55=$B$382,0,_xlfn.IFNA(INDEX('I.Supplementary 2017-18'!J$8:J$35,MATCH($B55,'I.Supplementary 2017-18'!$B$8:$B$35,0)),INDEX('I.KI 2017-18'!J$9:J$393,MATCH($B55,'I.KI 2017-18'!$B$9:$B$393,0))))),"")</f>
        <v>3.9892779106189007</v>
      </c>
      <c r="AS55" s="157">
        <f>_xlfn.IFNA(IF($B55=$B$381,0,IF($B55=$B$382,0,_xlfn.IFNA(INDEX('I.Supplementary 2017-18'!H$8:H$35,MATCH($B55,'I.Supplementary 2017-18'!$B$8:$B$35,0)),INDEX('I.KI 2017-18'!H$9:H$393,MATCH($B55,'I.KI 2017-18'!$B$9:$B$393,0))))),"")</f>
        <v>5.0928533587791618</v>
      </c>
      <c r="AT55" s="149"/>
      <c r="AU55" s="156">
        <f>_xlfn.IFNA(_xlfn.IFNA(INDEX('I.Supplementary 2018-19'!P$8:P$157,MATCH($B55,'I.Supplementary 2018-19'!$B$8:$B$157,0)),INDEX('I.KI 2018-19'!P$9:P$393,MATCH($B55,'I.KI 2018-19'!$B$9:$B$393,0))),"")</f>
        <v>0</v>
      </c>
      <c r="AV55" s="193">
        <f>_xlfn.IFNA(_xlfn.IFNA(INDEX('I.Supplementary 2018-19'!Q$8:Q$157,MATCH($B55,'I.Supplementary 2018-19'!$B$8:$B$157,0)),INDEX('I.KI 2018-19'!Q$9:Q$393,MATCH($B55,'I.KI 2018-19'!$B$9:$B$393,0))),"")</f>
        <v>0.5708913255496062</v>
      </c>
      <c r="AW55" s="193">
        <f>_xlfn.IFNA(_xlfn.IFNA(INDEX('I.Supplementary 2018-19'!R$8:R$157,MATCH($B55,'I.Supplementary 2018-19'!$B$8:$B$157,0)),INDEX('I.KI 2018-19'!R$9:R$393,MATCH($B55,'I.KI 2018-19'!$B$9:$B$393,0))),"")</f>
        <v>0</v>
      </c>
      <c r="AX55" s="193">
        <f>_xlfn.IFNA(_xlfn.IFNA(INDEX('I.Supplementary 2018-19'!S$8:S$157,MATCH($B55,'I.Supplementary 2018-19'!$B$8:$B$157,0)),INDEX('I.KI 2018-19'!S$9:S$393,MATCH($B55,'I.KI 2018-19'!$B$9:$B$393,0))),"")</f>
        <v>0</v>
      </c>
      <c r="AY55" s="157">
        <f>_xlfn.IFNA(_xlfn.IFNA(INDEX('I.Supplementary 2018-19'!T$8:T$157,MATCH($B55,'I.Supplementary 2018-19'!$B$8:$B$157,0)),INDEX('I.KI 2018-19'!T$9:T$393,MATCH($B55,'I.KI 2018-19'!$B$9:$B$393,0))),"")</f>
        <v>0</v>
      </c>
      <c r="AZ55" s="156">
        <f>_xlfn.IFNA(_xlfn.IFNA(INDEX('I.Supplementary 2018-19'!U$8:U$157,MATCH($B55,'I.Supplementary 2018-19'!$B$8:$B$157,0)),INDEX('I.KI 2018-19'!U$9:U$393,MATCH($B55,'I.KI 2018-19'!$B$9:$B$393,0))),"")</f>
        <v>0</v>
      </c>
      <c r="BA55" s="193">
        <f>_xlfn.IFNA(_xlfn.IFNA(INDEX('I.Supplementary 2018-19'!V$8:V$157,MATCH($B55,'I.Supplementary 2018-19'!$B$8:$B$157,0)),INDEX('I.KI 2018-19'!V$9:V$393,MATCH($B55,'I.KI 2018-19'!$B$9:$B$393,0))),"")</f>
        <v>4.1091274615816999</v>
      </c>
      <c r="BB55" s="193">
        <f>_xlfn.IFNA(_xlfn.IFNA(INDEX('I.Supplementary 2018-19'!W$8:W$157,MATCH($B55,'I.Supplementary 2018-19'!$B$8:$B$157,0)),INDEX('I.KI 2018-19'!W$9:W$393,MATCH($B55,'I.KI 2018-19'!$B$9:$B$393,0))),"")</f>
        <v>0</v>
      </c>
      <c r="BC55" s="193">
        <f>_xlfn.IFNA(_xlfn.IFNA(INDEX('I.Supplementary 2018-19'!X$8:X$157,MATCH($B55,'I.Supplementary 2018-19'!$B$8:$B$157,0)),INDEX('I.KI 2018-19'!X$9:X$393,MATCH($B55,'I.KI 2018-19'!$B$9:$B$393,0))),"")</f>
        <v>0</v>
      </c>
      <c r="BD55" s="157">
        <f>_xlfn.IFNA(_xlfn.IFNA(INDEX('I.Supplementary 2018-19'!Y$8:Y$157,MATCH($B55,'I.Supplementary 2018-19'!$B$8:$B$157,0)),INDEX('I.KI 2018-19'!Y$9:Y$393,MATCH($B55,'I.KI 2018-19'!$B$9:$B$393,0))),"")</f>
        <v>0</v>
      </c>
      <c r="BE55" s="156">
        <f>_xlfn.IFNA(_xlfn.IFNA(INDEX('I.Supplementary 2018-19'!Z$8:Z$157,MATCH($B55,'I.Supplementary 2018-19'!$B$8:$B$157,0)),INDEX('I.KI 2018-19'!Z$9:Z$393,MATCH($B55,'I.KI 2018-19'!$B$9:$B$393,0))),"")</f>
        <v>0</v>
      </c>
      <c r="BF55" s="193">
        <f>_xlfn.IFNA(_xlfn.IFNA(INDEX('I.Supplementary 2018-19'!AA$8:AA$157,MATCH($B55,'I.Supplementary 2018-19'!$B$8:$B$157,0)),INDEX('I.KI 2018-19'!AA$9:AA$393,MATCH($B55,'I.KI 2018-19'!$B$9:$B$393,0))),"")</f>
        <v>4.6800187871313064</v>
      </c>
      <c r="BG55" s="193">
        <f>_xlfn.IFNA(_xlfn.IFNA(INDEX('I.Supplementary 2018-19'!AB$8:AB$157,MATCH($B55,'I.Supplementary 2018-19'!$B$8:$B$157,0)),INDEX('I.KI 2018-19'!AB$9:AB$393,MATCH($B55,'I.KI 2018-19'!$B$9:$B$393,0))),"")</f>
        <v>0</v>
      </c>
      <c r="BH55" s="193">
        <f>_xlfn.IFNA(_xlfn.IFNA(INDEX('I.Supplementary 2018-19'!AC$8:AC$157,MATCH($B55,'I.Supplementary 2018-19'!$B$8:$B$157,0)),INDEX('I.KI 2018-19'!AC$9:AC$393,MATCH($B55,'I.KI 2018-19'!$B$9:$B$393,0))),"")</f>
        <v>0</v>
      </c>
      <c r="BI55" s="157">
        <f>_xlfn.IFNA(_xlfn.IFNA(INDEX('I.Supplementary 2018-19'!AD$8:AD$157,MATCH($B55,'I.Supplementary 2018-19'!$B$8:$B$157,0)),INDEX('I.KI 2018-19'!AD$9:AD$393,MATCH($B55,'I.KI 2018-19'!$B$9:$B$393,0))),"")</f>
        <v>0</v>
      </c>
      <c r="BJ55" s="149"/>
      <c r="BK55" s="156">
        <f>_xlfn.IFNA(IF($B55=$B$381,0,IF($B55=$B$382,0,_xlfn.IFNA(INDEX('I.Supplementary 2018-19'!I$8:I$157,MATCH($B55,'I.Supplementary 2018-19'!$B$8:$B$157,0)),INDEX('I.KI 2018-19'!I$9:I$393,MATCH($B55,'I.KI 2018-19'!$B$9:$B$393,0))))),"")</f>
        <v>0.5708913255496062</v>
      </c>
      <c r="BL55" s="149">
        <f>_xlfn.IFNA(IF($B55=$B$381,0,IF($B55=$B$382,0,_xlfn.IFNA(INDEX('I.Supplementary 2018-19'!J$8:J$157,MATCH($B55,'I.Supplementary 2018-19'!$B$8:$B$157,0)),INDEX('I.KI 2018-19'!J$9:J$393,MATCH($B55,'I.KI 2018-19'!$B$9:$B$393,0))))),"")</f>
        <v>4.1091274615816999</v>
      </c>
      <c r="BM55" s="157">
        <f>_xlfn.IFNA(IF($B55=$B$381,0,IF($B55=$B$382,0,_xlfn.IFNA(INDEX('I.Supplementary 2018-19'!H$8:H$157,MATCH($B55,'I.Supplementary 2018-19'!$B$8:$B$157,0)),INDEX('I.KI 2018-19'!H$9:H$393,MATCH($B55,'I.KI 2018-19'!$B$9:$B$393,0))))),"")</f>
        <v>4.6800187871313064</v>
      </c>
    </row>
    <row r="56" spans="2:65">
      <c r="B56" s="121" t="str">
        <f>'Calculations for 2021-22'!B56</f>
        <v>E0521</v>
      </c>
      <c r="C56" s="160" t="str">
        <f>'Calculations for 2021-22'!D56</f>
        <v>E0521</v>
      </c>
      <c r="D56" t="str">
        <f>'Calculations for 2021-22'!E56</f>
        <v>SCNFIR</v>
      </c>
      <c r="E56">
        <f>'Calculations for 2021-22'!F56</f>
        <v>0</v>
      </c>
      <c r="F56" s="120" t="str">
        <f>'Calculations for 2021-22'!H56</f>
        <v>Cambridgeshire</v>
      </c>
      <c r="G56" s="156">
        <f>_xlfn.IFNA(INDEX('I.KI 2016-17'!M$8:M$391,MATCH($B56,'I.KI 2016-17'!$B$8:$B$391,0)),"")</f>
        <v>33.346701195569999</v>
      </c>
      <c r="H56" s="149">
        <f>_xlfn.IFNA(INDEX('I.KI 2016-17'!N$8:N$391,MATCH($B56,'I.KI 2016-17'!$B$8:$B$391,0)),"")</f>
        <v>0</v>
      </c>
      <c r="I56" s="149">
        <f>_xlfn.IFNA(INDEX('I.KI 2016-17'!O$8:O$391,MATCH($B56,'I.KI 2016-17'!$B$8:$B$391,0)),"")</f>
        <v>0</v>
      </c>
      <c r="J56" s="149">
        <f>_xlfn.IFNA(INDEX('I.KI 2016-17'!P$8:P$391,MATCH($B56,'I.KI 2016-17'!$B$8:$B$391,0)),"")</f>
        <v>0</v>
      </c>
      <c r="K56" s="157">
        <f>_xlfn.IFNA(INDEX('I.KI 2016-17'!Q$8:Q$391,MATCH($B56,'I.KI 2016-17'!$B$8:$B$391,0)),"")</f>
        <v>0</v>
      </c>
      <c r="L56" s="156">
        <f>_xlfn.IFNA(INDEX('I.KI 2016-17'!R$8:R$391,MATCH($B56,'I.KI 2016-17'!$B$8:$B$391,0)),"")</f>
        <v>59.846267182123995</v>
      </c>
      <c r="M56" s="193">
        <f>_xlfn.IFNA(INDEX('I.KI 2016-17'!S$8:S$391,MATCH($B56,'I.KI 2016-17'!$B$8:$B$391,0)),"")</f>
        <v>0</v>
      </c>
      <c r="N56" s="193">
        <f>_xlfn.IFNA(INDEX('I.KI 2016-17'!T$8:T$391,MATCH($B56,'I.KI 2016-17'!$B$8:$B$391,0)),"")</f>
        <v>0</v>
      </c>
      <c r="O56" s="193">
        <f>_xlfn.IFNA(INDEX('I.KI 2016-17'!U$8:U$391,MATCH($B56,'I.KI 2016-17'!$B$8:$B$391,0)),"")</f>
        <v>0</v>
      </c>
      <c r="P56" s="157">
        <f>_xlfn.IFNA(INDEX('I.KI 2016-17'!V$8:V$391,MATCH($B56,'I.KI 2016-17'!$B$8:$B$391,0)),"")</f>
        <v>0</v>
      </c>
      <c r="Q56" s="156">
        <f>_xlfn.IFNA(INDEX('I.KI 2016-17'!W$8:W$391,MATCH($B56,'I.KI 2016-17'!$B$8:$B$391,0)),"")</f>
        <v>93.192968377694001</v>
      </c>
      <c r="R56" s="193">
        <f>_xlfn.IFNA(INDEX('I.KI 2016-17'!X$8:X$391,MATCH($B56,'I.KI 2016-17'!$B$8:$B$391,0)),"")</f>
        <v>0</v>
      </c>
      <c r="S56" s="193">
        <f>_xlfn.IFNA(INDEX('I.KI 2016-17'!Y$8:Y$391,MATCH($B56,'I.KI 2016-17'!$B$8:$B$391,0)),"")</f>
        <v>0</v>
      </c>
      <c r="T56" s="193">
        <f>_xlfn.IFNA(INDEX('I.KI 2016-17'!Z$8:Z$391,MATCH($B56,'I.KI 2016-17'!$B$8:$B$391,0)),"")</f>
        <v>0</v>
      </c>
      <c r="U56" s="157">
        <f>_xlfn.IFNA(INDEX('I.KI 2016-17'!AA$8:AA$391,MATCH($B56,'I.KI 2016-17'!$B$8:$B$391,0)),"")</f>
        <v>0</v>
      </c>
      <c r="V56" s="149"/>
      <c r="W56" s="154">
        <f>_xlfn.IFNA(INDEX('I.KI 2016-17'!$H$8:$H$391,MATCH(B56,'I.KI 2016-17'!$B$8:$B$391,0)),"")</f>
        <v>33.346701195569999</v>
      </c>
      <c r="X56" s="153">
        <f>_xlfn.IFNA(INDEX('I.KI 2016-17'!$I$8:$I$391,MATCH(B56,'I.KI 2016-17'!$B$8:$B$391,0)),"")</f>
        <v>59.846267182123995</v>
      </c>
      <c r="Y56" s="155">
        <f>_xlfn.IFNA(INDEX('I.KI 2016-17'!$G$8:$G$391,MATCH(B56,'I.KI 2016-17'!$B$8:$B$391,0)),"")</f>
        <v>93.192968377694001</v>
      </c>
      <c r="Z56" s="149"/>
      <c r="AA56" s="156">
        <f>_xlfn.IFNA(IF($B56=$B$382,0,_xlfn.IFNA(INDEX('I.Supplementary 2017-18'!N$8:N$35,MATCH($B56,'I.Supplementary 2017-18'!$B$8:$B$35,0)),INDEX('I.KI 2017-18'!N$9:N$393,MATCH($B56,'I.KI 2017-18'!$B$9:$B$393,0)))),"")</f>
        <v>15.312100282295644</v>
      </c>
      <c r="AB56" s="193">
        <f>_xlfn.IFNA(IF($B56=$B$382,0,_xlfn.IFNA(INDEX('I.Supplementary 2017-18'!O$8:O$35,MATCH($B56,'I.Supplementary 2017-18'!$B$8:$B$35,0)),INDEX('I.KI 2017-18'!O$9:O$393,MATCH($B56,'I.KI 2017-18'!$B$9:$B$393,0)))),"")</f>
        <v>0</v>
      </c>
      <c r="AC56" s="193">
        <f>_xlfn.IFNA(IF($B56=$B$382,0,_xlfn.IFNA(INDEX('I.Supplementary 2017-18'!P$8:P$35,MATCH($B56,'I.Supplementary 2017-18'!$B$8:$B$35,0)),INDEX('I.KI 2017-18'!P$9:P$393,MATCH($B56,'I.KI 2017-18'!$B$9:$B$393,0)))),"")</f>
        <v>0</v>
      </c>
      <c r="AD56" s="193">
        <f>_xlfn.IFNA(IF($B56=$B$382,0,_xlfn.IFNA(INDEX('I.Supplementary 2017-18'!Q$8:Q$35,MATCH($B56,'I.Supplementary 2017-18'!$B$8:$B$35,0)),INDEX('I.KI 2017-18'!Q$9:Q$393,MATCH($B56,'I.KI 2017-18'!$B$9:$B$393,0)))),"")</f>
        <v>0</v>
      </c>
      <c r="AE56" s="157">
        <f>_xlfn.IFNA(IF($B56=$B$382,0,_xlfn.IFNA(INDEX('I.Supplementary 2017-18'!R$8:R$35,MATCH($B56,'I.Supplementary 2017-18'!$B$8:$B$35,0)),INDEX('I.KI 2017-18'!R$9:R$393,MATCH($B56,'I.KI 2017-18'!$B$9:$B$393,0)))),"")</f>
        <v>0</v>
      </c>
      <c r="AF56" s="156">
        <f>_xlfn.IFNA(IF($B56=$B$382,0,_xlfn.IFNA(INDEX('I.Supplementary 2017-18'!S$8:S$35,MATCH($B56,'I.Supplementary 2017-18'!$B$8:$B$35,0)),INDEX('I.KI 2017-18'!S$9:S$393,MATCH($B56,'I.KI 2017-18'!$B$9:$B$393,0)))),"")</f>
        <v>61.068090048322986</v>
      </c>
      <c r="AG56" s="193">
        <f>_xlfn.IFNA(IF($B56=$B$382,0,_xlfn.IFNA(INDEX('I.Supplementary 2017-18'!T$8:T$35,MATCH($B56,'I.Supplementary 2017-18'!$B$8:$B$35,0)),INDEX('I.KI 2017-18'!T$9:T$393,MATCH($B56,'I.KI 2017-18'!$B$9:$B$393,0)))),"")</f>
        <v>0</v>
      </c>
      <c r="AH56" s="193">
        <f>_xlfn.IFNA(IF($B56=$B$382,0,_xlfn.IFNA(INDEX('I.Supplementary 2017-18'!U$8:U$35,MATCH($B56,'I.Supplementary 2017-18'!$B$8:$B$35,0)),INDEX('I.KI 2017-18'!U$9:U$393,MATCH($B56,'I.KI 2017-18'!$B$9:$B$393,0)))),"")</f>
        <v>0</v>
      </c>
      <c r="AI56" s="193">
        <f>_xlfn.IFNA(IF($B56=$B$382,0,_xlfn.IFNA(INDEX('I.Supplementary 2017-18'!V$8:V$35,MATCH($B56,'I.Supplementary 2017-18'!$B$8:$B$35,0)),INDEX('I.KI 2017-18'!V$9:V$393,MATCH($B56,'I.KI 2017-18'!$B$9:$B$393,0)))),"")</f>
        <v>0</v>
      </c>
      <c r="AJ56" s="157">
        <f>_xlfn.IFNA(IF($B56=$B$382,0,_xlfn.IFNA(INDEX('I.Supplementary 2017-18'!W$8:W$35,MATCH($B56,'I.Supplementary 2017-18'!$B$8:$B$35,0)),INDEX('I.KI 2017-18'!W$9:W$393,MATCH($B56,'I.KI 2017-18'!$B$9:$B$393,0)))),"")</f>
        <v>0</v>
      </c>
      <c r="AK56" s="156">
        <f>_xlfn.IFNA(IF($B56=$B$382,0,_xlfn.IFNA(INDEX('I.Supplementary 2017-18'!X$8:X$35,MATCH($B56,'I.Supplementary 2017-18'!$B$8:$B$35,0)),INDEX('I.KI 2017-18'!X$9:X$393,MATCH($B56,'I.KI 2017-18'!$B$9:$B$393,0)))),"")</f>
        <v>76.380190330618632</v>
      </c>
      <c r="AL56" s="193">
        <f>_xlfn.IFNA(IF($B56=$B$382,0,_xlfn.IFNA(INDEX('I.Supplementary 2017-18'!Y$8:Y$35,MATCH($B56,'I.Supplementary 2017-18'!$B$8:$B$35,0)),INDEX('I.KI 2017-18'!Y$9:Y$393,MATCH($B56,'I.KI 2017-18'!$B$9:$B$393,0)))),"")</f>
        <v>0</v>
      </c>
      <c r="AM56" s="193">
        <f>_xlfn.IFNA(IF($B56=$B$382,0,_xlfn.IFNA(INDEX('I.Supplementary 2017-18'!Z$8:Z$35,MATCH($B56,'I.Supplementary 2017-18'!$B$8:$B$35,0)),INDEX('I.KI 2017-18'!Z$9:Z$393,MATCH($B56,'I.KI 2017-18'!$B$9:$B$393,0)))),"")</f>
        <v>0</v>
      </c>
      <c r="AN56" s="193">
        <f>_xlfn.IFNA(IF($B56=$B$382,0,_xlfn.IFNA(INDEX('I.Supplementary 2017-18'!AA$8:AA$35,MATCH($B56,'I.Supplementary 2017-18'!$B$8:$B$35,0)),INDEX('I.KI 2017-18'!AA$9:AA$393,MATCH($B56,'I.KI 2017-18'!$B$9:$B$393,0)))),"")</f>
        <v>0</v>
      </c>
      <c r="AO56" s="157">
        <f>_xlfn.IFNA(IF($B56=$B$382,0,_xlfn.IFNA(INDEX('I.Supplementary 2017-18'!AB$8:AB$35,MATCH($B56,'I.Supplementary 2017-18'!$B$8:$B$35,0)),INDEX('I.KI 2017-18'!AB$9:AB$393,MATCH($B56,'I.KI 2017-18'!$B$9:$B$393,0)))),"")</f>
        <v>0</v>
      </c>
      <c r="AP56" s="149"/>
      <c r="AQ56" s="156">
        <f>_xlfn.IFNA(IF($B56=$B$381,0,IF($B56=$B$382,0,_xlfn.IFNA(INDEX('I.Supplementary 2017-18'!I$8:I$35,MATCH($B56,'I.Supplementary 2017-18'!$B$8:$B$35,0)),INDEX('I.KI 2017-18'!I$9:I$393,MATCH($B56,'I.KI 2017-18'!$B$9:$B$393,0))))),"")</f>
        <v>15.312100282295644</v>
      </c>
      <c r="AR56" s="149">
        <f>_xlfn.IFNA(IF($B56=$B$381,0,IF($B56=$B$382,0,_xlfn.IFNA(INDEX('I.Supplementary 2017-18'!J$8:J$35,MATCH($B56,'I.Supplementary 2017-18'!$B$8:$B$35,0)),INDEX('I.KI 2017-18'!J$9:J$393,MATCH($B56,'I.KI 2017-18'!$B$9:$B$393,0))))),"")</f>
        <v>61.068090048322986</v>
      </c>
      <c r="AS56" s="157">
        <f>_xlfn.IFNA(IF($B56=$B$381,0,IF($B56=$B$382,0,_xlfn.IFNA(INDEX('I.Supplementary 2017-18'!H$8:H$35,MATCH($B56,'I.Supplementary 2017-18'!$B$8:$B$35,0)),INDEX('I.KI 2017-18'!H$9:H$393,MATCH($B56,'I.KI 2017-18'!$B$9:$B$393,0))))),"")</f>
        <v>76.380190330618632</v>
      </c>
      <c r="AT56" s="149"/>
      <c r="AU56" s="156">
        <f>_xlfn.IFNA(_xlfn.IFNA(INDEX('I.Supplementary 2018-19'!P$8:P$157,MATCH($B56,'I.Supplementary 2018-19'!$B$8:$B$157,0)),INDEX('I.KI 2018-19'!P$9:P$393,MATCH($B56,'I.KI 2018-19'!$B$9:$B$393,0))),"")</f>
        <v>3.9152407999315857</v>
      </c>
      <c r="AV56" s="193">
        <f>_xlfn.IFNA(_xlfn.IFNA(INDEX('I.Supplementary 2018-19'!Q$8:Q$157,MATCH($B56,'I.Supplementary 2018-19'!$B$8:$B$157,0)),INDEX('I.KI 2018-19'!Q$9:Q$393,MATCH($B56,'I.KI 2018-19'!$B$9:$B$393,0))),"")</f>
        <v>0</v>
      </c>
      <c r="AW56" s="193">
        <f>_xlfn.IFNA(_xlfn.IFNA(INDEX('I.Supplementary 2018-19'!R$8:R$157,MATCH($B56,'I.Supplementary 2018-19'!$B$8:$B$157,0)),INDEX('I.KI 2018-19'!R$9:R$393,MATCH($B56,'I.KI 2018-19'!$B$9:$B$393,0))),"")</f>
        <v>0</v>
      </c>
      <c r="AX56" s="193">
        <f>_xlfn.IFNA(_xlfn.IFNA(INDEX('I.Supplementary 2018-19'!S$8:S$157,MATCH($B56,'I.Supplementary 2018-19'!$B$8:$B$157,0)),INDEX('I.KI 2018-19'!S$9:S$393,MATCH($B56,'I.KI 2018-19'!$B$9:$B$393,0))),"")</f>
        <v>0</v>
      </c>
      <c r="AY56" s="157">
        <f>_xlfn.IFNA(_xlfn.IFNA(INDEX('I.Supplementary 2018-19'!T$8:T$157,MATCH($B56,'I.Supplementary 2018-19'!$B$8:$B$157,0)),INDEX('I.KI 2018-19'!T$9:T$393,MATCH($B56,'I.KI 2018-19'!$B$9:$B$393,0))),"")</f>
        <v>0</v>
      </c>
      <c r="AZ56" s="156">
        <f>_xlfn.IFNA(_xlfn.IFNA(INDEX('I.Supplementary 2018-19'!U$8:U$157,MATCH($B56,'I.Supplementary 2018-19'!$B$8:$B$157,0)),INDEX('I.KI 2018-19'!U$9:U$393,MATCH($B56,'I.KI 2018-19'!$B$9:$B$393,0))),"")</f>
        <v>62.902753697843409</v>
      </c>
      <c r="BA56" s="193">
        <f>_xlfn.IFNA(_xlfn.IFNA(INDEX('I.Supplementary 2018-19'!V$8:V$157,MATCH($B56,'I.Supplementary 2018-19'!$B$8:$B$157,0)),INDEX('I.KI 2018-19'!V$9:V$393,MATCH($B56,'I.KI 2018-19'!$B$9:$B$393,0))),"")</f>
        <v>0</v>
      </c>
      <c r="BB56" s="193">
        <f>_xlfn.IFNA(_xlfn.IFNA(INDEX('I.Supplementary 2018-19'!W$8:W$157,MATCH($B56,'I.Supplementary 2018-19'!$B$8:$B$157,0)),INDEX('I.KI 2018-19'!W$9:W$393,MATCH($B56,'I.KI 2018-19'!$B$9:$B$393,0))),"")</f>
        <v>0</v>
      </c>
      <c r="BC56" s="193">
        <f>_xlfn.IFNA(_xlfn.IFNA(INDEX('I.Supplementary 2018-19'!X$8:X$157,MATCH($B56,'I.Supplementary 2018-19'!$B$8:$B$157,0)),INDEX('I.KI 2018-19'!X$9:X$393,MATCH($B56,'I.KI 2018-19'!$B$9:$B$393,0))),"")</f>
        <v>0</v>
      </c>
      <c r="BD56" s="157">
        <f>_xlfn.IFNA(_xlfn.IFNA(INDEX('I.Supplementary 2018-19'!Y$8:Y$157,MATCH($B56,'I.Supplementary 2018-19'!$B$8:$B$157,0)),INDEX('I.KI 2018-19'!Y$9:Y$393,MATCH($B56,'I.KI 2018-19'!$B$9:$B$393,0))),"")</f>
        <v>0</v>
      </c>
      <c r="BE56" s="156">
        <f>_xlfn.IFNA(_xlfn.IFNA(INDEX('I.Supplementary 2018-19'!Z$8:Z$157,MATCH($B56,'I.Supplementary 2018-19'!$B$8:$B$157,0)),INDEX('I.KI 2018-19'!Z$9:Z$393,MATCH($B56,'I.KI 2018-19'!$B$9:$B$393,0))),"")</f>
        <v>66.81799449777499</v>
      </c>
      <c r="BF56" s="193">
        <f>_xlfn.IFNA(_xlfn.IFNA(INDEX('I.Supplementary 2018-19'!AA$8:AA$157,MATCH($B56,'I.Supplementary 2018-19'!$B$8:$B$157,0)),INDEX('I.KI 2018-19'!AA$9:AA$393,MATCH($B56,'I.KI 2018-19'!$B$9:$B$393,0))),"")</f>
        <v>0</v>
      </c>
      <c r="BG56" s="193">
        <f>_xlfn.IFNA(_xlfn.IFNA(INDEX('I.Supplementary 2018-19'!AB$8:AB$157,MATCH($B56,'I.Supplementary 2018-19'!$B$8:$B$157,0)),INDEX('I.KI 2018-19'!AB$9:AB$393,MATCH($B56,'I.KI 2018-19'!$B$9:$B$393,0))),"")</f>
        <v>0</v>
      </c>
      <c r="BH56" s="193">
        <f>_xlfn.IFNA(_xlfn.IFNA(INDEX('I.Supplementary 2018-19'!AC$8:AC$157,MATCH($B56,'I.Supplementary 2018-19'!$B$8:$B$157,0)),INDEX('I.KI 2018-19'!AC$9:AC$393,MATCH($B56,'I.KI 2018-19'!$B$9:$B$393,0))),"")</f>
        <v>0</v>
      </c>
      <c r="BI56" s="157">
        <f>_xlfn.IFNA(_xlfn.IFNA(INDEX('I.Supplementary 2018-19'!AD$8:AD$157,MATCH($B56,'I.Supplementary 2018-19'!$B$8:$B$157,0)),INDEX('I.KI 2018-19'!AD$9:AD$393,MATCH($B56,'I.KI 2018-19'!$B$9:$B$393,0))),"")</f>
        <v>0</v>
      </c>
      <c r="BJ56" s="149"/>
      <c r="BK56" s="156">
        <f>_xlfn.IFNA(IF($B56=$B$381,0,IF($B56=$B$382,0,_xlfn.IFNA(INDEX('I.Supplementary 2018-19'!I$8:I$157,MATCH($B56,'I.Supplementary 2018-19'!$B$8:$B$157,0)),INDEX('I.KI 2018-19'!I$9:I$393,MATCH($B56,'I.KI 2018-19'!$B$9:$B$393,0))))),"")</f>
        <v>3.9152407999315857</v>
      </c>
      <c r="BL56" s="149">
        <f>_xlfn.IFNA(IF($B56=$B$381,0,IF($B56=$B$382,0,_xlfn.IFNA(INDEX('I.Supplementary 2018-19'!J$8:J$157,MATCH($B56,'I.Supplementary 2018-19'!$B$8:$B$157,0)),INDEX('I.KI 2018-19'!J$9:J$393,MATCH($B56,'I.KI 2018-19'!$B$9:$B$393,0))))),"")</f>
        <v>62.902753697843409</v>
      </c>
      <c r="BM56" s="157">
        <f>_xlfn.IFNA(IF($B56=$B$381,0,IF($B56=$B$382,0,_xlfn.IFNA(INDEX('I.Supplementary 2018-19'!H$8:H$157,MATCH($B56,'I.Supplementary 2018-19'!$B$8:$B$157,0)),INDEX('I.KI 2018-19'!H$9:H$393,MATCH($B56,'I.KI 2018-19'!$B$9:$B$393,0))))),"")</f>
        <v>66.81799449777499</v>
      </c>
    </row>
    <row r="57" spans="2:65">
      <c r="B57" s="121" t="str">
        <f>'Calculations for 2021-22'!B57</f>
        <v>E6105</v>
      </c>
      <c r="C57" s="160" t="str">
        <f>'Calculations for 2021-22'!D57</f>
        <v>E6105</v>
      </c>
      <c r="D57" t="str">
        <f>'Calculations for 2021-22'!E57</f>
        <v>SFIR</v>
      </c>
      <c r="E57">
        <f>'Calculations for 2021-22'!F57</f>
        <v>0</v>
      </c>
      <c r="F57" s="120" t="str">
        <f>'Calculations for 2021-22'!H57</f>
        <v>Cambridgeshire Fire</v>
      </c>
      <c r="G57" s="156">
        <f>_xlfn.IFNA(INDEX('I.KI 2016-17'!M$8:M$391,MATCH($B57,'I.KI 2016-17'!$B$8:$B$391,0)),"")</f>
        <v>0</v>
      </c>
      <c r="H57" s="149">
        <f>_xlfn.IFNA(INDEX('I.KI 2016-17'!N$8:N$391,MATCH($B57,'I.KI 2016-17'!$B$8:$B$391,0)),"")</f>
        <v>0</v>
      </c>
      <c r="I57" s="149">
        <f>_xlfn.IFNA(INDEX('I.KI 2016-17'!O$8:O$391,MATCH($B57,'I.KI 2016-17'!$B$8:$B$391,0)),"")</f>
        <v>5.079452844165</v>
      </c>
      <c r="J57" s="149">
        <f>_xlfn.IFNA(INDEX('I.KI 2016-17'!P$8:P$391,MATCH($B57,'I.KI 2016-17'!$B$8:$B$391,0)),"")</f>
        <v>0</v>
      </c>
      <c r="K57" s="157">
        <f>_xlfn.IFNA(INDEX('I.KI 2016-17'!Q$8:Q$391,MATCH($B57,'I.KI 2016-17'!$B$8:$B$391,0)),"")</f>
        <v>0</v>
      </c>
      <c r="L57" s="156">
        <f>_xlfn.IFNA(INDEX('I.KI 2016-17'!R$8:R$391,MATCH($B57,'I.KI 2016-17'!$B$8:$B$391,0)),"")</f>
        <v>0</v>
      </c>
      <c r="M57" s="193">
        <f>_xlfn.IFNA(INDEX('I.KI 2016-17'!S$8:S$391,MATCH($B57,'I.KI 2016-17'!$B$8:$B$391,0)),"")</f>
        <v>0</v>
      </c>
      <c r="N57" s="193">
        <f>_xlfn.IFNA(INDEX('I.KI 2016-17'!T$8:T$391,MATCH($B57,'I.KI 2016-17'!$B$8:$B$391,0)),"")</f>
        <v>5.5968288619299997</v>
      </c>
      <c r="O57" s="193">
        <f>_xlfn.IFNA(INDEX('I.KI 2016-17'!U$8:U$391,MATCH($B57,'I.KI 2016-17'!$B$8:$B$391,0)),"")</f>
        <v>0</v>
      </c>
      <c r="P57" s="157">
        <f>_xlfn.IFNA(INDEX('I.KI 2016-17'!V$8:V$391,MATCH($B57,'I.KI 2016-17'!$B$8:$B$391,0)),"")</f>
        <v>0</v>
      </c>
      <c r="Q57" s="156">
        <f>_xlfn.IFNA(INDEX('I.KI 2016-17'!W$8:W$391,MATCH($B57,'I.KI 2016-17'!$B$8:$B$391,0)),"")</f>
        <v>0</v>
      </c>
      <c r="R57" s="193">
        <f>_xlfn.IFNA(INDEX('I.KI 2016-17'!X$8:X$391,MATCH($B57,'I.KI 2016-17'!$B$8:$B$391,0)),"")</f>
        <v>0</v>
      </c>
      <c r="S57" s="193">
        <f>_xlfn.IFNA(INDEX('I.KI 2016-17'!Y$8:Y$391,MATCH($B57,'I.KI 2016-17'!$B$8:$B$391,0)),"")</f>
        <v>10.676281706095001</v>
      </c>
      <c r="T57" s="193">
        <f>_xlfn.IFNA(INDEX('I.KI 2016-17'!Z$8:Z$391,MATCH($B57,'I.KI 2016-17'!$B$8:$B$391,0)),"")</f>
        <v>0</v>
      </c>
      <c r="U57" s="157">
        <f>_xlfn.IFNA(INDEX('I.KI 2016-17'!AA$8:AA$391,MATCH($B57,'I.KI 2016-17'!$B$8:$B$391,0)),"")</f>
        <v>0</v>
      </c>
      <c r="V57" s="149"/>
      <c r="W57" s="154">
        <f>_xlfn.IFNA(INDEX('I.KI 2016-17'!$H$8:$H$391,MATCH(B57,'I.KI 2016-17'!$B$8:$B$391,0)),"")</f>
        <v>5.079452844165</v>
      </c>
      <c r="X57" s="153">
        <f>_xlfn.IFNA(INDEX('I.KI 2016-17'!$I$8:$I$391,MATCH(B57,'I.KI 2016-17'!$B$8:$B$391,0)),"")</f>
        <v>5.5968288619299997</v>
      </c>
      <c r="Y57" s="155">
        <f>_xlfn.IFNA(INDEX('I.KI 2016-17'!$G$8:$G$391,MATCH(B57,'I.KI 2016-17'!$B$8:$B$391,0)),"")</f>
        <v>10.676281706095001</v>
      </c>
      <c r="Z57" s="149"/>
      <c r="AA57" s="156">
        <f>_xlfn.IFNA(IF($B57=$B$382,0,_xlfn.IFNA(INDEX('I.Supplementary 2017-18'!N$8:N$35,MATCH($B57,'I.Supplementary 2017-18'!$B$8:$B$35,0)),INDEX('I.KI 2017-18'!N$9:N$393,MATCH($B57,'I.KI 2017-18'!$B$9:$B$393,0)))),"")</f>
        <v>0</v>
      </c>
      <c r="AB57" s="193">
        <f>_xlfn.IFNA(IF($B57=$B$382,0,_xlfn.IFNA(INDEX('I.Supplementary 2017-18'!O$8:O$35,MATCH($B57,'I.Supplementary 2017-18'!$B$8:$B$35,0)),INDEX('I.KI 2017-18'!O$9:O$393,MATCH($B57,'I.KI 2017-18'!$B$9:$B$393,0)))),"")</f>
        <v>0</v>
      </c>
      <c r="AC57" s="193">
        <f>_xlfn.IFNA(IF($B57=$B$382,0,_xlfn.IFNA(INDEX('I.Supplementary 2017-18'!P$8:P$35,MATCH($B57,'I.Supplementary 2017-18'!$B$8:$B$35,0)),INDEX('I.KI 2017-18'!P$9:P$393,MATCH($B57,'I.KI 2017-18'!$B$9:$B$393,0)))),"")</f>
        <v>3.8032130281299503</v>
      </c>
      <c r="AD57" s="193">
        <f>_xlfn.IFNA(IF($B57=$B$382,0,_xlfn.IFNA(INDEX('I.Supplementary 2017-18'!Q$8:Q$35,MATCH($B57,'I.Supplementary 2017-18'!$B$8:$B$35,0)),INDEX('I.KI 2017-18'!Q$9:Q$393,MATCH($B57,'I.KI 2017-18'!$B$9:$B$393,0)))),"")</f>
        <v>0</v>
      </c>
      <c r="AE57" s="157">
        <f>_xlfn.IFNA(IF($B57=$B$382,0,_xlfn.IFNA(INDEX('I.Supplementary 2017-18'!R$8:R$35,MATCH($B57,'I.Supplementary 2017-18'!$B$8:$B$35,0)),INDEX('I.KI 2017-18'!R$9:R$393,MATCH($B57,'I.KI 2017-18'!$B$9:$B$393,0)))),"")</f>
        <v>0</v>
      </c>
      <c r="AF57" s="156">
        <f>_xlfn.IFNA(IF($B57=$B$382,0,_xlfn.IFNA(INDEX('I.Supplementary 2017-18'!S$8:S$35,MATCH($B57,'I.Supplementary 2017-18'!$B$8:$B$35,0)),INDEX('I.KI 2017-18'!S$9:S$393,MATCH($B57,'I.KI 2017-18'!$B$9:$B$393,0)))),"")</f>
        <v>0</v>
      </c>
      <c r="AG57" s="193">
        <f>_xlfn.IFNA(IF($B57=$B$382,0,_xlfn.IFNA(INDEX('I.Supplementary 2017-18'!T$8:T$35,MATCH($B57,'I.Supplementary 2017-18'!$B$8:$B$35,0)),INDEX('I.KI 2017-18'!T$9:T$393,MATCH($B57,'I.KI 2017-18'!$B$9:$B$393,0)))),"")</f>
        <v>0</v>
      </c>
      <c r="AH57" s="193">
        <f>_xlfn.IFNA(IF($B57=$B$382,0,_xlfn.IFNA(INDEX('I.Supplementary 2017-18'!U$8:U$35,MATCH($B57,'I.Supplementary 2017-18'!$B$8:$B$35,0)),INDEX('I.KI 2017-18'!U$9:U$393,MATCH($B57,'I.KI 2017-18'!$B$9:$B$393,0)))),"")</f>
        <v>5.711093857955535</v>
      </c>
      <c r="AI57" s="193">
        <f>_xlfn.IFNA(IF($B57=$B$382,0,_xlfn.IFNA(INDEX('I.Supplementary 2017-18'!V$8:V$35,MATCH($B57,'I.Supplementary 2017-18'!$B$8:$B$35,0)),INDEX('I.KI 2017-18'!V$9:V$393,MATCH($B57,'I.KI 2017-18'!$B$9:$B$393,0)))),"")</f>
        <v>0</v>
      </c>
      <c r="AJ57" s="157">
        <f>_xlfn.IFNA(IF($B57=$B$382,0,_xlfn.IFNA(INDEX('I.Supplementary 2017-18'!W$8:W$35,MATCH($B57,'I.Supplementary 2017-18'!$B$8:$B$35,0)),INDEX('I.KI 2017-18'!W$9:W$393,MATCH($B57,'I.KI 2017-18'!$B$9:$B$393,0)))),"")</f>
        <v>0</v>
      </c>
      <c r="AK57" s="156">
        <f>_xlfn.IFNA(IF($B57=$B$382,0,_xlfn.IFNA(INDEX('I.Supplementary 2017-18'!X$8:X$35,MATCH($B57,'I.Supplementary 2017-18'!$B$8:$B$35,0)),INDEX('I.KI 2017-18'!X$9:X$393,MATCH($B57,'I.KI 2017-18'!$B$9:$B$393,0)))),"")</f>
        <v>0</v>
      </c>
      <c r="AL57" s="193">
        <f>_xlfn.IFNA(IF($B57=$B$382,0,_xlfn.IFNA(INDEX('I.Supplementary 2017-18'!Y$8:Y$35,MATCH($B57,'I.Supplementary 2017-18'!$B$8:$B$35,0)),INDEX('I.KI 2017-18'!Y$9:Y$393,MATCH($B57,'I.KI 2017-18'!$B$9:$B$393,0)))),"")</f>
        <v>0</v>
      </c>
      <c r="AM57" s="193">
        <f>_xlfn.IFNA(IF($B57=$B$382,0,_xlfn.IFNA(INDEX('I.Supplementary 2017-18'!Z$8:Z$35,MATCH($B57,'I.Supplementary 2017-18'!$B$8:$B$35,0)),INDEX('I.KI 2017-18'!Z$9:Z$393,MATCH($B57,'I.KI 2017-18'!$B$9:$B$393,0)))),"")</f>
        <v>9.5143068860854854</v>
      </c>
      <c r="AN57" s="193">
        <f>_xlfn.IFNA(IF($B57=$B$382,0,_xlfn.IFNA(INDEX('I.Supplementary 2017-18'!AA$8:AA$35,MATCH($B57,'I.Supplementary 2017-18'!$B$8:$B$35,0)),INDEX('I.KI 2017-18'!AA$9:AA$393,MATCH($B57,'I.KI 2017-18'!$B$9:$B$393,0)))),"")</f>
        <v>0</v>
      </c>
      <c r="AO57" s="157">
        <f>_xlfn.IFNA(IF($B57=$B$382,0,_xlfn.IFNA(INDEX('I.Supplementary 2017-18'!AB$8:AB$35,MATCH($B57,'I.Supplementary 2017-18'!$B$8:$B$35,0)),INDEX('I.KI 2017-18'!AB$9:AB$393,MATCH($B57,'I.KI 2017-18'!$B$9:$B$393,0)))),"")</f>
        <v>0</v>
      </c>
      <c r="AP57" s="149"/>
      <c r="AQ57" s="156">
        <f>_xlfn.IFNA(IF($B57=$B$381,0,IF($B57=$B$382,0,_xlfn.IFNA(INDEX('I.Supplementary 2017-18'!I$8:I$35,MATCH($B57,'I.Supplementary 2017-18'!$B$8:$B$35,0)),INDEX('I.KI 2017-18'!I$9:I$393,MATCH($B57,'I.KI 2017-18'!$B$9:$B$393,0))))),"")</f>
        <v>3.8032130281299503</v>
      </c>
      <c r="AR57" s="149">
        <f>_xlfn.IFNA(IF($B57=$B$381,0,IF($B57=$B$382,0,_xlfn.IFNA(INDEX('I.Supplementary 2017-18'!J$8:J$35,MATCH($B57,'I.Supplementary 2017-18'!$B$8:$B$35,0)),INDEX('I.KI 2017-18'!J$9:J$393,MATCH($B57,'I.KI 2017-18'!$B$9:$B$393,0))))),"")</f>
        <v>5.711093857955535</v>
      </c>
      <c r="AS57" s="157">
        <f>_xlfn.IFNA(IF($B57=$B$381,0,IF($B57=$B$382,0,_xlfn.IFNA(INDEX('I.Supplementary 2017-18'!H$8:H$35,MATCH($B57,'I.Supplementary 2017-18'!$B$8:$B$35,0)),INDEX('I.KI 2017-18'!H$9:H$393,MATCH($B57,'I.KI 2017-18'!$B$9:$B$393,0))))),"")</f>
        <v>9.5143068860854854</v>
      </c>
      <c r="AT57" s="149"/>
      <c r="AU57" s="156">
        <f>_xlfn.IFNA(_xlfn.IFNA(INDEX('I.Supplementary 2018-19'!P$8:P$157,MATCH($B57,'I.Supplementary 2018-19'!$B$8:$B$157,0)),INDEX('I.KI 2018-19'!P$9:P$393,MATCH($B57,'I.KI 2018-19'!$B$9:$B$393,0))),"")</f>
        <v>0</v>
      </c>
      <c r="AV57" s="193">
        <f>_xlfn.IFNA(_xlfn.IFNA(INDEX('I.Supplementary 2018-19'!Q$8:Q$157,MATCH($B57,'I.Supplementary 2018-19'!$B$8:$B$157,0)),INDEX('I.KI 2018-19'!Q$9:Q$393,MATCH($B57,'I.KI 2018-19'!$B$9:$B$393,0))),"")</f>
        <v>0</v>
      </c>
      <c r="AW57" s="193">
        <f>_xlfn.IFNA(_xlfn.IFNA(INDEX('I.Supplementary 2018-19'!R$8:R$157,MATCH($B57,'I.Supplementary 2018-19'!$B$8:$B$157,0)),INDEX('I.KI 2018-19'!R$9:R$393,MATCH($B57,'I.KI 2018-19'!$B$9:$B$393,0))),"")</f>
        <v>3.1400282694269643</v>
      </c>
      <c r="AX57" s="193">
        <f>_xlfn.IFNA(_xlfn.IFNA(INDEX('I.Supplementary 2018-19'!S$8:S$157,MATCH($B57,'I.Supplementary 2018-19'!$B$8:$B$157,0)),INDEX('I.KI 2018-19'!S$9:S$393,MATCH($B57,'I.KI 2018-19'!$B$9:$B$393,0))),"")</f>
        <v>0</v>
      </c>
      <c r="AY57" s="157">
        <f>_xlfn.IFNA(_xlfn.IFNA(INDEX('I.Supplementary 2018-19'!T$8:T$157,MATCH($B57,'I.Supplementary 2018-19'!$B$8:$B$157,0)),INDEX('I.KI 2018-19'!T$9:T$393,MATCH($B57,'I.KI 2018-19'!$B$9:$B$393,0))),"")</f>
        <v>0</v>
      </c>
      <c r="AZ57" s="156">
        <f>_xlfn.IFNA(_xlfn.IFNA(INDEX('I.Supplementary 2018-19'!U$8:U$157,MATCH($B57,'I.Supplementary 2018-19'!$B$8:$B$157,0)),INDEX('I.KI 2018-19'!U$9:U$393,MATCH($B57,'I.KI 2018-19'!$B$9:$B$393,0))),"")</f>
        <v>0</v>
      </c>
      <c r="BA57" s="193">
        <f>_xlfn.IFNA(_xlfn.IFNA(INDEX('I.Supplementary 2018-19'!V$8:V$157,MATCH($B57,'I.Supplementary 2018-19'!$B$8:$B$157,0)),INDEX('I.KI 2018-19'!V$9:V$393,MATCH($B57,'I.KI 2018-19'!$B$9:$B$393,0))),"")</f>
        <v>0</v>
      </c>
      <c r="BB57" s="193">
        <f>_xlfn.IFNA(_xlfn.IFNA(INDEX('I.Supplementary 2018-19'!W$8:W$157,MATCH($B57,'I.Supplementary 2018-19'!$B$8:$B$157,0)),INDEX('I.KI 2018-19'!W$9:W$393,MATCH($B57,'I.KI 2018-19'!$B$9:$B$393,0))),"")</f>
        <v>5.8826717850185766</v>
      </c>
      <c r="BC57" s="193">
        <f>_xlfn.IFNA(_xlfn.IFNA(INDEX('I.Supplementary 2018-19'!X$8:X$157,MATCH($B57,'I.Supplementary 2018-19'!$B$8:$B$157,0)),INDEX('I.KI 2018-19'!X$9:X$393,MATCH($B57,'I.KI 2018-19'!$B$9:$B$393,0))),"")</f>
        <v>0</v>
      </c>
      <c r="BD57" s="157">
        <f>_xlfn.IFNA(_xlfn.IFNA(INDEX('I.Supplementary 2018-19'!Y$8:Y$157,MATCH($B57,'I.Supplementary 2018-19'!$B$8:$B$157,0)),INDEX('I.KI 2018-19'!Y$9:Y$393,MATCH($B57,'I.KI 2018-19'!$B$9:$B$393,0))),"")</f>
        <v>0</v>
      </c>
      <c r="BE57" s="156">
        <f>_xlfn.IFNA(_xlfn.IFNA(INDEX('I.Supplementary 2018-19'!Z$8:Z$157,MATCH($B57,'I.Supplementary 2018-19'!$B$8:$B$157,0)),INDEX('I.KI 2018-19'!Z$9:Z$393,MATCH($B57,'I.KI 2018-19'!$B$9:$B$393,0))),"")</f>
        <v>0</v>
      </c>
      <c r="BF57" s="193">
        <f>_xlfn.IFNA(_xlfn.IFNA(INDEX('I.Supplementary 2018-19'!AA$8:AA$157,MATCH($B57,'I.Supplementary 2018-19'!$B$8:$B$157,0)),INDEX('I.KI 2018-19'!AA$9:AA$393,MATCH($B57,'I.KI 2018-19'!$B$9:$B$393,0))),"")</f>
        <v>0</v>
      </c>
      <c r="BG57" s="193">
        <f>_xlfn.IFNA(_xlfn.IFNA(INDEX('I.Supplementary 2018-19'!AB$8:AB$157,MATCH($B57,'I.Supplementary 2018-19'!$B$8:$B$157,0)),INDEX('I.KI 2018-19'!AB$9:AB$393,MATCH($B57,'I.KI 2018-19'!$B$9:$B$393,0))),"")</f>
        <v>9.02270005444554</v>
      </c>
      <c r="BH57" s="193">
        <f>_xlfn.IFNA(_xlfn.IFNA(INDEX('I.Supplementary 2018-19'!AC$8:AC$157,MATCH($B57,'I.Supplementary 2018-19'!$B$8:$B$157,0)),INDEX('I.KI 2018-19'!AC$9:AC$393,MATCH($B57,'I.KI 2018-19'!$B$9:$B$393,0))),"")</f>
        <v>0</v>
      </c>
      <c r="BI57" s="157">
        <f>_xlfn.IFNA(_xlfn.IFNA(INDEX('I.Supplementary 2018-19'!AD$8:AD$157,MATCH($B57,'I.Supplementary 2018-19'!$B$8:$B$157,0)),INDEX('I.KI 2018-19'!AD$9:AD$393,MATCH($B57,'I.KI 2018-19'!$B$9:$B$393,0))),"")</f>
        <v>0</v>
      </c>
      <c r="BJ57" s="149"/>
      <c r="BK57" s="156">
        <f>_xlfn.IFNA(IF($B57=$B$381,0,IF($B57=$B$382,0,_xlfn.IFNA(INDEX('I.Supplementary 2018-19'!I$8:I$157,MATCH($B57,'I.Supplementary 2018-19'!$B$8:$B$157,0)),INDEX('I.KI 2018-19'!I$9:I$393,MATCH($B57,'I.KI 2018-19'!$B$9:$B$393,0))))),"")</f>
        <v>3.1400282694269643</v>
      </c>
      <c r="BL57" s="149">
        <f>_xlfn.IFNA(IF($B57=$B$381,0,IF($B57=$B$382,0,_xlfn.IFNA(INDEX('I.Supplementary 2018-19'!J$8:J$157,MATCH($B57,'I.Supplementary 2018-19'!$B$8:$B$157,0)),INDEX('I.KI 2018-19'!J$9:J$393,MATCH($B57,'I.KI 2018-19'!$B$9:$B$393,0))))),"")</f>
        <v>5.8826717850185766</v>
      </c>
      <c r="BM57" s="157">
        <f>_xlfn.IFNA(IF($B57=$B$381,0,IF($B57=$B$382,0,_xlfn.IFNA(INDEX('I.Supplementary 2018-19'!H$8:H$157,MATCH($B57,'I.Supplementary 2018-19'!$B$8:$B$157,0)),INDEX('I.KI 2018-19'!H$9:H$393,MATCH($B57,'I.KI 2018-19'!$B$9:$B$393,0))))),"")</f>
        <v>9.02270005444554</v>
      </c>
    </row>
    <row r="58" spans="2:65">
      <c r="B58" s="121" t="str">
        <f>'Calculations for 2021-22'!B58</f>
        <v>E5011</v>
      </c>
      <c r="C58" s="160" t="str">
        <f>'Calculations for 2021-22'!D58</f>
        <v>E5011</v>
      </c>
      <c r="D58" t="str">
        <f>'Calculations for 2021-22'!E58</f>
        <v>ILB</v>
      </c>
      <c r="E58" t="str">
        <f>'Calculations for 2021-22'!F58</f>
        <v>P1915</v>
      </c>
      <c r="F58" s="120" t="str">
        <f>'Calculations for 2021-22'!H58</f>
        <v>Camden</v>
      </c>
      <c r="G58" s="156">
        <f>_xlfn.IFNA(INDEX('I.KI 2016-17'!M$8:M$391,MATCH($B58,'I.KI 2016-17'!$B$8:$B$391,0)),"")</f>
        <v>40.131453419330001</v>
      </c>
      <c r="H58" s="149">
        <f>_xlfn.IFNA(INDEX('I.KI 2016-17'!N$8:N$391,MATCH($B58,'I.KI 2016-17'!$B$8:$B$391,0)),"")</f>
        <v>14.682060378384</v>
      </c>
      <c r="I58" s="149">
        <f>_xlfn.IFNA(INDEX('I.KI 2016-17'!O$8:O$391,MATCH($B58,'I.KI 2016-17'!$B$8:$B$391,0)),"")</f>
        <v>0</v>
      </c>
      <c r="J58" s="149">
        <f>_xlfn.IFNA(INDEX('I.KI 2016-17'!P$8:P$391,MATCH($B58,'I.KI 2016-17'!$B$8:$B$391,0)),"")</f>
        <v>0</v>
      </c>
      <c r="K58" s="157">
        <f>_xlfn.IFNA(INDEX('I.KI 2016-17'!Q$8:Q$391,MATCH($B58,'I.KI 2016-17'!$B$8:$B$391,0)),"")</f>
        <v>0</v>
      </c>
      <c r="L58" s="156">
        <f>_xlfn.IFNA(INDEX('I.KI 2016-17'!R$8:R$391,MATCH($B58,'I.KI 2016-17'!$B$8:$B$391,0)),"")</f>
        <v>57.262321478555997</v>
      </c>
      <c r="M58" s="193">
        <f>_xlfn.IFNA(INDEX('I.KI 2016-17'!S$8:S$391,MATCH($B58,'I.KI 2016-17'!$B$8:$B$391,0)),"")</f>
        <v>26.46468122253</v>
      </c>
      <c r="N58" s="193">
        <f>_xlfn.IFNA(INDEX('I.KI 2016-17'!T$8:T$391,MATCH($B58,'I.KI 2016-17'!$B$8:$B$391,0)),"")</f>
        <v>0</v>
      </c>
      <c r="O58" s="193">
        <f>_xlfn.IFNA(INDEX('I.KI 2016-17'!U$8:U$391,MATCH($B58,'I.KI 2016-17'!$B$8:$B$391,0)),"")</f>
        <v>0</v>
      </c>
      <c r="P58" s="157">
        <f>_xlfn.IFNA(INDEX('I.KI 2016-17'!V$8:V$391,MATCH($B58,'I.KI 2016-17'!$B$8:$B$391,0)),"")</f>
        <v>0</v>
      </c>
      <c r="Q58" s="156">
        <f>_xlfn.IFNA(INDEX('I.KI 2016-17'!W$8:W$391,MATCH($B58,'I.KI 2016-17'!$B$8:$B$391,0)),"")</f>
        <v>97.393774897886004</v>
      </c>
      <c r="R58" s="193">
        <f>_xlfn.IFNA(INDEX('I.KI 2016-17'!X$8:X$391,MATCH($B58,'I.KI 2016-17'!$B$8:$B$391,0)),"")</f>
        <v>41.146741600913998</v>
      </c>
      <c r="S58" s="193">
        <f>_xlfn.IFNA(INDEX('I.KI 2016-17'!Y$8:Y$391,MATCH($B58,'I.KI 2016-17'!$B$8:$B$391,0)),"")</f>
        <v>0</v>
      </c>
      <c r="T58" s="193">
        <f>_xlfn.IFNA(INDEX('I.KI 2016-17'!Z$8:Z$391,MATCH($B58,'I.KI 2016-17'!$B$8:$B$391,0)),"")</f>
        <v>0</v>
      </c>
      <c r="U58" s="157">
        <f>_xlfn.IFNA(INDEX('I.KI 2016-17'!AA$8:AA$391,MATCH($B58,'I.KI 2016-17'!$B$8:$B$391,0)),"")</f>
        <v>0</v>
      </c>
      <c r="V58" s="149"/>
      <c r="W58" s="154">
        <f>_xlfn.IFNA(INDEX('I.KI 2016-17'!$H$8:$H$391,MATCH(B58,'I.KI 2016-17'!$B$8:$B$391,0)),"")</f>
        <v>54.813513797714002</v>
      </c>
      <c r="X58" s="153">
        <f>_xlfn.IFNA(INDEX('I.KI 2016-17'!$I$8:$I$391,MATCH(B58,'I.KI 2016-17'!$B$8:$B$391,0)),"")</f>
        <v>83.727002701085993</v>
      </c>
      <c r="Y58" s="155">
        <f>_xlfn.IFNA(INDEX('I.KI 2016-17'!$G$8:$G$391,MATCH(B58,'I.KI 2016-17'!$B$8:$B$391,0)),"")</f>
        <v>138.5405164988</v>
      </c>
      <c r="Z58" s="149"/>
      <c r="AA58" s="156">
        <f>_xlfn.IFNA(IF($B58=$B$382,0,_xlfn.IFNA(INDEX('I.Supplementary 2017-18'!N$8:N$35,MATCH($B58,'I.Supplementary 2017-18'!$B$8:$B$35,0)),INDEX('I.KI 2017-18'!N$9:N$393,MATCH($B58,'I.KI 2017-18'!$B$9:$B$393,0)))),"")</f>
        <v>31.180112477788672</v>
      </c>
      <c r="AB58" s="193">
        <f>_xlfn.IFNA(IF($B58=$B$382,0,_xlfn.IFNA(INDEX('I.Supplementary 2017-18'!O$8:O$35,MATCH($B58,'I.Supplementary 2017-18'!$B$8:$B$35,0)),INDEX('I.KI 2017-18'!O$9:O$393,MATCH($B58,'I.KI 2017-18'!$B$9:$B$393,0)))),"")</f>
        <v>9.934357812812797</v>
      </c>
      <c r="AC58" s="193">
        <f>_xlfn.IFNA(IF($B58=$B$382,0,_xlfn.IFNA(INDEX('I.Supplementary 2017-18'!P$8:P$35,MATCH($B58,'I.Supplementary 2017-18'!$B$8:$B$35,0)),INDEX('I.KI 2017-18'!P$9:P$393,MATCH($B58,'I.KI 2017-18'!$B$9:$B$393,0)))),"")</f>
        <v>0</v>
      </c>
      <c r="AD58" s="193">
        <f>_xlfn.IFNA(IF($B58=$B$382,0,_xlfn.IFNA(INDEX('I.Supplementary 2017-18'!Q$8:Q$35,MATCH($B58,'I.Supplementary 2017-18'!$B$8:$B$35,0)),INDEX('I.KI 2017-18'!Q$9:Q$393,MATCH($B58,'I.KI 2017-18'!$B$9:$B$393,0)))),"")</f>
        <v>0</v>
      </c>
      <c r="AE58" s="157">
        <f>_xlfn.IFNA(IF($B58=$B$382,0,_xlfn.IFNA(INDEX('I.Supplementary 2017-18'!R$8:R$35,MATCH($B58,'I.Supplementary 2017-18'!$B$8:$B$35,0)),INDEX('I.KI 2017-18'!R$9:R$393,MATCH($B58,'I.KI 2017-18'!$B$9:$B$393,0)))),"")</f>
        <v>0</v>
      </c>
      <c r="AF58" s="156">
        <f>_xlfn.IFNA(IF($B58=$B$382,0,_xlfn.IFNA(INDEX('I.Supplementary 2017-18'!S$8:S$35,MATCH($B58,'I.Supplementary 2017-18'!$B$8:$B$35,0)),INDEX('I.KI 2017-18'!S$9:S$393,MATCH($B58,'I.KI 2017-18'!$B$9:$B$393,0)))),"")</f>
        <v>58.431390445568113</v>
      </c>
      <c r="AG58" s="193">
        <f>_xlfn.IFNA(IF($B58=$B$382,0,_xlfn.IFNA(INDEX('I.Supplementary 2017-18'!T$8:T$35,MATCH($B58,'I.Supplementary 2017-18'!$B$8:$B$35,0)),INDEX('I.KI 2017-18'!T$9:T$393,MATCH($B58,'I.KI 2017-18'!$B$9:$B$393,0)))),"")</f>
        <v>27.004984806811237</v>
      </c>
      <c r="AH58" s="193">
        <f>_xlfn.IFNA(IF($B58=$B$382,0,_xlfn.IFNA(INDEX('I.Supplementary 2017-18'!U$8:U$35,MATCH($B58,'I.Supplementary 2017-18'!$B$8:$B$35,0)),INDEX('I.KI 2017-18'!U$9:U$393,MATCH($B58,'I.KI 2017-18'!$B$9:$B$393,0)))),"")</f>
        <v>0</v>
      </c>
      <c r="AI58" s="193">
        <f>_xlfn.IFNA(IF($B58=$B$382,0,_xlfn.IFNA(INDEX('I.Supplementary 2017-18'!V$8:V$35,MATCH($B58,'I.Supplementary 2017-18'!$B$8:$B$35,0)),INDEX('I.KI 2017-18'!V$9:V$393,MATCH($B58,'I.KI 2017-18'!$B$9:$B$393,0)))),"")</f>
        <v>0</v>
      </c>
      <c r="AJ58" s="157">
        <f>_xlfn.IFNA(IF($B58=$B$382,0,_xlfn.IFNA(INDEX('I.Supplementary 2017-18'!W$8:W$35,MATCH($B58,'I.Supplementary 2017-18'!$B$8:$B$35,0)),INDEX('I.KI 2017-18'!W$9:W$393,MATCH($B58,'I.KI 2017-18'!$B$9:$B$393,0)))),"")</f>
        <v>0</v>
      </c>
      <c r="AK58" s="156">
        <f>_xlfn.IFNA(IF($B58=$B$382,0,_xlfn.IFNA(INDEX('I.Supplementary 2017-18'!X$8:X$35,MATCH($B58,'I.Supplementary 2017-18'!$B$8:$B$35,0)),INDEX('I.KI 2017-18'!X$9:X$393,MATCH($B58,'I.KI 2017-18'!$B$9:$B$393,0)))),"")</f>
        <v>89.611502923356781</v>
      </c>
      <c r="AL58" s="193">
        <f>_xlfn.IFNA(IF($B58=$B$382,0,_xlfn.IFNA(INDEX('I.Supplementary 2017-18'!Y$8:Y$35,MATCH($B58,'I.Supplementary 2017-18'!$B$8:$B$35,0)),INDEX('I.KI 2017-18'!Y$9:Y$393,MATCH($B58,'I.KI 2017-18'!$B$9:$B$393,0)))),"")</f>
        <v>36.939342619624036</v>
      </c>
      <c r="AM58" s="193">
        <f>_xlfn.IFNA(IF($B58=$B$382,0,_xlfn.IFNA(INDEX('I.Supplementary 2017-18'!Z$8:Z$35,MATCH($B58,'I.Supplementary 2017-18'!$B$8:$B$35,0)),INDEX('I.KI 2017-18'!Z$9:Z$393,MATCH($B58,'I.KI 2017-18'!$B$9:$B$393,0)))),"")</f>
        <v>0</v>
      </c>
      <c r="AN58" s="193">
        <f>_xlfn.IFNA(IF($B58=$B$382,0,_xlfn.IFNA(INDEX('I.Supplementary 2017-18'!AA$8:AA$35,MATCH($B58,'I.Supplementary 2017-18'!$B$8:$B$35,0)),INDEX('I.KI 2017-18'!AA$9:AA$393,MATCH($B58,'I.KI 2017-18'!$B$9:$B$393,0)))),"")</f>
        <v>0</v>
      </c>
      <c r="AO58" s="157">
        <f>_xlfn.IFNA(IF($B58=$B$382,0,_xlfn.IFNA(INDEX('I.Supplementary 2017-18'!AB$8:AB$35,MATCH($B58,'I.Supplementary 2017-18'!$B$8:$B$35,0)),INDEX('I.KI 2017-18'!AB$9:AB$393,MATCH($B58,'I.KI 2017-18'!$B$9:$B$393,0)))),"")</f>
        <v>0</v>
      </c>
      <c r="AP58" s="149"/>
      <c r="AQ58" s="156">
        <f>_xlfn.IFNA(IF($B58=$B$381,0,IF($B58=$B$382,0,_xlfn.IFNA(INDEX('I.Supplementary 2017-18'!I$8:I$35,MATCH($B58,'I.Supplementary 2017-18'!$B$8:$B$35,0)),INDEX('I.KI 2017-18'!I$9:I$393,MATCH($B58,'I.KI 2017-18'!$B$9:$B$393,0))))),"")</f>
        <v>41.114470290601467</v>
      </c>
      <c r="AR58" s="149">
        <f>_xlfn.IFNA(IF($B58=$B$381,0,IF($B58=$B$382,0,_xlfn.IFNA(INDEX('I.Supplementary 2017-18'!J$8:J$35,MATCH($B58,'I.Supplementary 2017-18'!$B$8:$B$35,0)),INDEX('I.KI 2017-18'!J$9:J$393,MATCH($B58,'I.KI 2017-18'!$B$9:$B$393,0))))),"")</f>
        <v>85.436375252379364</v>
      </c>
      <c r="AS58" s="157">
        <f>_xlfn.IFNA(IF($B58=$B$381,0,IF($B58=$B$382,0,_xlfn.IFNA(INDEX('I.Supplementary 2017-18'!H$8:H$35,MATCH($B58,'I.Supplementary 2017-18'!$B$8:$B$35,0)),INDEX('I.KI 2017-18'!H$9:H$393,MATCH($B58,'I.KI 2017-18'!$B$9:$B$393,0))))),"")</f>
        <v>126.55084554298082</v>
      </c>
      <c r="AT58" s="149"/>
      <c r="AU58" s="156">
        <f>_xlfn.IFNA(_xlfn.IFNA(INDEX('I.Supplementary 2018-19'!P$8:P$157,MATCH($B58,'I.Supplementary 2018-19'!$B$8:$B$157,0)),INDEX('I.KI 2018-19'!P$9:P$393,MATCH($B58,'I.KI 2018-19'!$B$9:$B$393,0))),"")</f>
        <v>25.002952630941511</v>
      </c>
      <c r="AV58" s="193">
        <f>_xlfn.IFNA(_xlfn.IFNA(INDEX('I.Supplementary 2018-19'!Q$8:Q$157,MATCH($B58,'I.Supplementary 2018-19'!$B$8:$B$157,0)),INDEX('I.KI 2018-19'!Q$9:Q$393,MATCH($B58,'I.KI 2018-19'!$B$9:$B$393,0))),"")</f>
        <v>6.8711950260505903</v>
      </c>
      <c r="AW58" s="193">
        <f>_xlfn.IFNA(_xlfn.IFNA(INDEX('I.Supplementary 2018-19'!R$8:R$157,MATCH($B58,'I.Supplementary 2018-19'!$B$8:$B$157,0)),INDEX('I.KI 2018-19'!R$9:R$393,MATCH($B58,'I.KI 2018-19'!$B$9:$B$393,0))),"")</f>
        <v>0</v>
      </c>
      <c r="AX58" s="193">
        <f>_xlfn.IFNA(_xlfn.IFNA(INDEX('I.Supplementary 2018-19'!S$8:S$157,MATCH($B58,'I.Supplementary 2018-19'!$B$8:$B$157,0)),INDEX('I.KI 2018-19'!S$9:S$393,MATCH($B58,'I.KI 2018-19'!$B$9:$B$393,0))),"")</f>
        <v>0</v>
      </c>
      <c r="AY58" s="157">
        <f>_xlfn.IFNA(_xlfn.IFNA(INDEX('I.Supplementary 2018-19'!T$8:T$157,MATCH($B58,'I.Supplementary 2018-19'!$B$8:$B$157,0)),INDEX('I.KI 2018-19'!T$9:T$393,MATCH($B58,'I.KI 2018-19'!$B$9:$B$393,0))),"")</f>
        <v>0</v>
      </c>
      <c r="AZ58" s="156">
        <f>_xlfn.IFNA(_xlfn.IFNA(INDEX('I.Supplementary 2018-19'!U$8:U$157,MATCH($B58,'I.Supplementary 2018-19'!$B$8:$B$157,0)),INDEX('I.KI 2018-19'!U$9:U$393,MATCH($B58,'I.KI 2018-19'!$B$9:$B$393,0))),"")</f>
        <v>60.186839943932817</v>
      </c>
      <c r="BA58" s="193">
        <f>_xlfn.IFNA(_xlfn.IFNA(INDEX('I.Supplementary 2018-19'!V$8:V$157,MATCH($B58,'I.Supplementary 2018-19'!$B$8:$B$157,0)),INDEX('I.KI 2018-19'!V$9:V$393,MATCH($B58,'I.KI 2018-19'!$B$9:$B$393,0))),"")</f>
        <v>27.816293363239037</v>
      </c>
      <c r="BB58" s="193">
        <f>_xlfn.IFNA(_xlfn.IFNA(INDEX('I.Supplementary 2018-19'!W$8:W$157,MATCH($B58,'I.Supplementary 2018-19'!$B$8:$B$157,0)),INDEX('I.KI 2018-19'!W$9:W$393,MATCH($B58,'I.KI 2018-19'!$B$9:$B$393,0))),"")</f>
        <v>0</v>
      </c>
      <c r="BC58" s="193">
        <f>_xlfn.IFNA(_xlfn.IFNA(INDEX('I.Supplementary 2018-19'!X$8:X$157,MATCH($B58,'I.Supplementary 2018-19'!$B$8:$B$157,0)),INDEX('I.KI 2018-19'!X$9:X$393,MATCH($B58,'I.KI 2018-19'!$B$9:$B$393,0))),"")</f>
        <v>0</v>
      </c>
      <c r="BD58" s="157">
        <f>_xlfn.IFNA(_xlfn.IFNA(INDEX('I.Supplementary 2018-19'!Y$8:Y$157,MATCH($B58,'I.Supplementary 2018-19'!$B$8:$B$157,0)),INDEX('I.KI 2018-19'!Y$9:Y$393,MATCH($B58,'I.KI 2018-19'!$B$9:$B$393,0))),"")</f>
        <v>0</v>
      </c>
      <c r="BE58" s="156">
        <f>_xlfn.IFNA(_xlfn.IFNA(INDEX('I.Supplementary 2018-19'!Z$8:Z$157,MATCH($B58,'I.Supplementary 2018-19'!$B$8:$B$157,0)),INDEX('I.KI 2018-19'!Z$9:Z$393,MATCH($B58,'I.KI 2018-19'!$B$9:$B$393,0))),"")</f>
        <v>85.189792574874332</v>
      </c>
      <c r="BF58" s="193">
        <f>_xlfn.IFNA(_xlfn.IFNA(INDEX('I.Supplementary 2018-19'!AA$8:AA$157,MATCH($B58,'I.Supplementary 2018-19'!$B$8:$B$157,0)),INDEX('I.KI 2018-19'!AA$9:AA$393,MATCH($B58,'I.KI 2018-19'!$B$9:$B$393,0))),"")</f>
        <v>34.687488389289626</v>
      </c>
      <c r="BG58" s="193">
        <f>_xlfn.IFNA(_xlfn.IFNA(INDEX('I.Supplementary 2018-19'!AB$8:AB$157,MATCH($B58,'I.Supplementary 2018-19'!$B$8:$B$157,0)),INDEX('I.KI 2018-19'!AB$9:AB$393,MATCH($B58,'I.KI 2018-19'!$B$9:$B$393,0))),"")</f>
        <v>0</v>
      </c>
      <c r="BH58" s="193">
        <f>_xlfn.IFNA(_xlfn.IFNA(INDEX('I.Supplementary 2018-19'!AC$8:AC$157,MATCH($B58,'I.Supplementary 2018-19'!$B$8:$B$157,0)),INDEX('I.KI 2018-19'!AC$9:AC$393,MATCH($B58,'I.KI 2018-19'!$B$9:$B$393,0))),"")</f>
        <v>0</v>
      </c>
      <c r="BI58" s="157">
        <f>_xlfn.IFNA(_xlfn.IFNA(INDEX('I.Supplementary 2018-19'!AD$8:AD$157,MATCH($B58,'I.Supplementary 2018-19'!$B$8:$B$157,0)),INDEX('I.KI 2018-19'!AD$9:AD$393,MATCH($B58,'I.KI 2018-19'!$B$9:$B$393,0))),"")</f>
        <v>0</v>
      </c>
      <c r="BJ58" s="149"/>
      <c r="BK58" s="156">
        <f>_xlfn.IFNA(IF($B58=$B$381,0,IF($B58=$B$382,0,_xlfn.IFNA(INDEX('I.Supplementary 2018-19'!I$8:I$157,MATCH($B58,'I.Supplementary 2018-19'!$B$8:$B$157,0)),INDEX('I.KI 2018-19'!I$9:I$393,MATCH($B58,'I.KI 2018-19'!$B$9:$B$393,0))))),"")</f>
        <v>31.874147656992101</v>
      </c>
      <c r="BL58" s="149">
        <f>_xlfn.IFNA(IF($B58=$B$381,0,IF($B58=$B$382,0,_xlfn.IFNA(INDEX('I.Supplementary 2018-19'!J$8:J$157,MATCH($B58,'I.Supplementary 2018-19'!$B$8:$B$157,0)),INDEX('I.KI 2018-19'!J$9:J$393,MATCH($B58,'I.KI 2018-19'!$B$9:$B$393,0))))),"")</f>
        <v>88.003133307171851</v>
      </c>
      <c r="BM58" s="157">
        <f>_xlfn.IFNA(IF($B58=$B$381,0,IF($B58=$B$382,0,_xlfn.IFNA(INDEX('I.Supplementary 2018-19'!H$8:H$157,MATCH($B58,'I.Supplementary 2018-19'!$B$8:$B$157,0)),INDEX('I.KI 2018-19'!H$9:H$393,MATCH($B58,'I.KI 2018-19'!$B$9:$B$393,0))))),"")</f>
        <v>119.87728096416396</v>
      </c>
    </row>
    <row r="59" spans="2:65">
      <c r="B59" s="121" t="str">
        <f>'Calculations for 2021-22'!B59</f>
        <v>E3431</v>
      </c>
      <c r="C59" s="160" t="str">
        <f>'Calculations for 2021-22'!D59</f>
        <v>E3431</v>
      </c>
      <c r="D59" t="str">
        <f>'Calculations for 2021-22'!E59</f>
        <v>SD</v>
      </c>
      <c r="E59" t="str">
        <f>'Calculations for 2021-22'!F59</f>
        <v>P1902</v>
      </c>
      <c r="F59" s="120" t="str">
        <f>'Calculations for 2021-22'!H59</f>
        <v>Cannock Chase</v>
      </c>
      <c r="G59" s="156">
        <f>_xlfn.IFNA(INDEX('I.KI 2016-17'!M$8:M$391,MATCH($B59,'I.KI 2016-17'!$B$8:$B$391,0)),"")</f>
        <v>0</v>
      </c>
      <c r="H59" s="149">
        <f>_xlfn.IFNA(INDEX('I.KI 2016-17'!N$8:N$391,MATCH($B59,'I.KI 2016-17'!$B$8:$B$391,0)),"")</f>
        <v>1.405767022</v>
      </c>
      <c r="I59" s="149">
        <f>_xlfn.IFNA(INDEX('I.KI 2016-17'!O$8:O$391,MATCH($B59,'I.KI 2016-17'!$B$8:$B$391,0)),"")</f>
        <v>0</v>
      </c>
      <c r="J59" s="149">
        <f>_xlfn.IFNA(INDEX('I.KI 2016-17'!P$8:P$391,MATCH($B59,'I.KI 2016-17'!$B$8:$B$391,0)),"")</f>
        <v>0</v>
      </c>
      <c r="K59" s="157">
        <f>_xlfn.IFNA(INDEX('I.KI 2016-17'!Q$8:Q$391,MATCH($B59,'I.KI 2016-17'!$B$8:$B$391,0)),"")</f>
        <v>0</v>
      </c>
      <c r="L59" s="156">
        <f>_xlfn.IFNA(INDEX('I.KI 2016-17'!R$8:R$391,MATCH($B59,'I.KI 2016-17'!$B$8:$B$391,0)),"")</f>
        <v>0</v>
      </c>
      <c r="M59" s="193">
        <f>_xlfn.IFNA(INDEX('I.KI 2016-17'!S$8:S$391,MATCH($B59,'I.KI 2016-17'!$B$8:$B$391,0)),"")</f>
        <v>2.7872527358019998</v>
      </c>
      <c r="N59" s="193">
        <f>_xlfn.IFNA(INDEX('I.KI 2016-17'!T$8:T$391,MATCH($B59,'I.KI 2016-17'!$B$8:$B$391,0)),"")</f>
        <v>0</v>
      </c>
      <c r="O59" s="193">
        <f>_xlfn.IFNA(INDEX('I.KI 2016-17'!U$8:U$391,MATCH($B59,'I.KI 2016-17'!$B$8:$B$391,0)),"")</f>
        <v>0</v>
      </c>
      <c r="P59" s="157">
        <f>_xlfn.IFNA(INDEX('I.KI 2016-17'!V$8:V$391,MATCH($B59,'I.KI 2016-17'!$B$8:$B$391,0)),"")</f>
        <v>0</v>
      </c>
      <c r="Q59" s="156">
        <f>_xlfn.IFNA(INDEX('I.KI 2016-17'!W$8:W$391,MATCH($B59,'I.KI 2016-17'!$B$8:$B$391,0)),"")</f>
        <v>0</v>
      </c>
      <c r="R59" s="193">
        <f>_xlfn.IFNA(INDEX('I.KI 2016-17'!X$8:X$391,MATCH($B59,'I.KI 2016-17'!$B$8:$B$391,0)),"")</f>
        <v>4.1930197578020003</v>
      </c>
      <c r="S59" s="193">
        <f>_xlfn.IFNA(INDEX('I.KI 2016-17'!Y$8:Y$391,MATCH($B59,'I.KI 2016-17'!$B$8:$B$391,0)),"")</f>
        <v>0</v>
      </c>
      <c r="T59" s="193">
        <f>_xlfn.IFNA(INDEX('I.KI 2016-17'!Z$8:Z$391,MATCH($B59,'I.KI 2016-17'!$B$8:$B$391,0)),"")</f>
        <v>0</v>
      </c>
      <c r="U59" s="157">
        <f>_xlfn.IFNA(INDEX('I.KI 2016-17'!AA$8:AA$391,MATCH($B59,'I.KI 2016-17'!$B$8:$B$391,0)),"")</f>
        <v>0</v>
      </c>
      <c r="V59" s="149"/>
      <c r="W59" s="154">
        <f>_xlfn.IFNA(INDEX('I.KI 2016-17'!$H$8:$H$391,MATCH(B59,'I.KI 2016-17'!$B$8:$B$391,0)),"")</f>
        <v>1.405767022</v>
      </c>
      <c r="X59" s="153">
        <f>_xlfn.IFNA(INDEX('I.KI 2016-17'!$I$8:$I$391,MATCH(B59,'I.KI 2016-17'!$B$8:$B$391,0)),"")</f>
        <v>2.7872527358019998</v>
      </c>
      <c r="Y59" s="155">
        <f>_xlfn.IFNA(INDEX('I.KI 2016-17'!$G$8:$G$391,MATCH(B59,'I.KI 2016-17'!$B$8:$B$391,0)),"")</f>
        <v>4.1930197578020003</v>
      </c>
      <c r="Z59" s="149"/>
      <c r="AA59" s="156">
        <f>_xlfn.IFNA(IF($B59=$B$382,0,_xlfn.IFNA(INDEX('I.Supplementary 2017-18'!N$8:N$35,MATCH($B59,'I.Supplementary 2017-18'!$B$8:$B$35,0)),INDEX('I.KI 2017-18'!N$9:N$393,MATCH($B59,'I.KI 2017-18'!$B$9:$B$393,0)))),"")</f>
        <v>0</v>
      </c>
      <c r="AB59" s="193">
        <f>_xlfn.IFNA(IF($B59=$B$382,0,_xlfn.IFNA(INDEX('I.Supplementary 2017-18'!O$8:O$35,MATCH($B59,'I.Supplementary 2017-18'!$B$8:$B$35,0)),INDEX('I.KI 2017-18'!O$9:O$393,MATCH($B59,'I.KI 2017-18'!$B$9:$B$393,0)))),"")</f>
        <v>0.77611135317005031</v>
      </c>
      <c r="AC59" s="193">
        <f>_xlfn.IFNA(IF($B59=$B$382,0,_xlfn.IFNA(INDEX('I.Supplementary 2017-18'!P$8:P$35,MATCH($B59,'I.Supplementary 2017-18'!$B$8:$B$35,0)),INDEX('I.KI 2017-18'!P$9:P$393,MATCH($B59,'I.KI 2017-18'!$B$9:$B$393,0)))),"")</f>
        <v>0</v>
      </c>
      <c r="AD59" s="193">
        <f>_xlfn.IFNA(IF($B59=$B$382,0,_xlfn.IFNA(INDEX('I.Supplementary 2017-18'!Q$8:Q$35,MATCH($B59,'I.Supplementary 2017-18'!$B$8:$B$35,0)),INDEX('I.KI 2017-18'!Q$9:Q$393,MATCH($B59,'I.KI 2017-18'!$B$9:$B$393,0)))),"")</f>
        <v>0</v>
      </c>
      <c r="AE59" s="157">
        <f>_xlfn.IFNA(IF($B59=$B$382,0,_xlfn.IFNA(INDEX('I.Supplementary 2017-18'!R$8:R$35,MATCH($B59,'I.Supplementary 2017-18'!$B$8:$B$35,0)),INDEX('I.KI 2017-18'!R$9:R$393,MATCH($B59,'I.KI 2017-18'!$B$9:$B$393,0)))),"")</f>
        <v>0</v>
      </c>
      <c r="AF59" s="156">
        <f>_xlfn.IFNA(IF($B59=$B$382,0,_xlfn.IFNA(INDEX('I.Supplementary 2017-18'!S$8:S$35,MATCH($B59,'I.Supplementary 2017-18'!$B$8:$B$35,0)),INDEX('I.KI 2017-18'!S$9:S$393,MATCH($B59,'I.KI 2017-18'!$B$9:$B$393,0)))),"")</f>
        <v>0</v>
      </c>
      <c r="AG59" s="193">
        <f>_xlfn.IFNA(IF($B59=$B$382,0,_xlfn.IFNA(INDEX('I.Supplementary 2017-18'!T$8:T$35,MATCH($B59,'I.Supplementary 2017-18'!$B$8:$B$35,0)),INDEX('I.KI 2017-18'!T$9:T$393,MATCH($B59,'I.KI 2017-18'!$B$9:$B$393,0)))),"")</f>
        <v>2.8441573563711473</v>
      </c>
      <c r="AH59" s="193">
        <f>_xlfn.IFNA(IF($B59=$B$382,0,_xlfn.IFNA(INDEX('I.Supplementary 2017-18'!U$8:U$35,MATCH($B59,'I.Supplementary 2017-18'!$B$8:$B$35,0)),INDEX('I.KI 2017-18'!U$9:U$393,MATCH($B59,'I.KI 2017-18'!$B$9:$B$393,0)))),"")</f>
        <v>0</v>
      </c>
      <c r="AI59" s="193">
        <f>_xlfn.IFNA(IF($B59=$B$382,0,_xlfn.IFNA(INDEX('I.Supplementary 2017-18'!V$8:V$35,MATCH($B59,'I.Supplementary 2017-18'!$B$8:$B$35,0)),INDEX('I.KI 2017-18'!V$9:V$393,MATCH($B59,'I.KI 2017-18'!$B$9:$B$393,0)))),"")</f>
        <v>0</v>
      </c>
      <c r="AJ59" s="157">
        <f>_xlfn.IFNA(IF($B59=$B$382,0,_xlfn.IFNA(INDEX('I.Supplementary 2017-18'!W$8:W$35,MATCH($B59,'I.Supplementary 2017-18'!$B$8:$B$35,0)),INDEX('I.KI 2017-18'!W$9:W$393,MATCH($B59,'I.KI 2017-18'!$B$9:$B$393,0)))),"")</f>
        <v>0</v>
      </c>
      <c r="AK59" s="156">
        <f>_xlfn.IFNA(IF($B59=$B$382,0,_xlfn.IFNA(INDEX('I.Supplementary 2017-18'!X$8:X$35,MATCH($B59,'I.Supplementary 2017-18'!$B$8:$B$35,0)),INDEX('I.KI 2017-18'!X$9:X$393,MATCH($B59,'I.KI 2017-18'!$B$9:$B$393,0)))),"")</f>
        <v>0</v>
      </c>
      <c r="AL59" s="193">
        <f>_xlfn.IFNA(IF($B59=$B$382,0,_xlfn.IFNA(INDEX('I.Supplementary 2017-18'!Y$8:Y$35,MATCH($B59,'I.Supplementary 2017-18'!$B$8:$B$35,0)),INDEX('I.KI 2017-18'!Y$9:Y$393,MATCH($B59,'I.KI 2017-18'!$B$9:$B$393,0)))),"")</f>
        <v>3.6202687095411976</v>
      </c>
      <c r="AM59" s="193">
        <f>_xlfn.IFNA(IF($B59=$B$382,0,_xlfn.IFNA(INDEX('I.Supplementary 2017-18'!Z$8:Z$35,MATCH($B59,'I.Supplementary 2017-18'!$B$8:$B$35,0)),INDEX('I.KI 2017-18'!Z$9:Z$393,MATCH($B59,'I.KI 2017-18'!$B$9:$B$393,0)))),"")</f>
        <v>0</v>
      </c>
      <c r="AN59" s="193">
        <f>_xlfn.IFNA(IF($B59=$B$382,0,_xlfn.IFNA(INDEX('I.Supplementary 2017-18'!AA$8:AA$35,MATCH($B59,'I.Supplementary 2017-18'!$B$8:$B$35,0)),INDEX('I.KI 2017-18'!AA$9:AA$393,MATCH($B59,'I.KI 2017-18'!$B$9:$B$393,0)))),"")</f>
        <v>0</v>
      </c>
      <c r="AO59" s="157">
        <f>_xlfn.IFNA(IF($B59=$B$382,0,_xlfn.IFNA(INDEX('I.Supplementary 2017-18'!AB$8:AB$35,MATCH($B59,'I.Supplementary 2017-18'!$B$8:$B$35,0)),INDEX('I.KI 2017-18'!AB$9:AB$393,MATCH($B59,'I.KI 2017-18'!$B$9:$B$393,0)))),"")</f>
        <v>0</v>
      </c>
      <c r="AP59" s="149"/>
      <c r="AQ59" s="156">
        <f>_xlfn.IFNA(IF($B59=$B$381,0,IF($B59=$B$382,0,_xlfn.IFNA(INDEX('I.Supplementary 2017-18'!I$8:I$35,MATCH($B59,'I.Supplementary 2017-18'!$B$8:$B$35,0)),INDEX('I.KI 2017-18'!I$9:I$393,MATCH($B59,'I.KI 2017-18'!$B$9:$B$393,0))))),"")</f>
        <v>0.77611135317005031</v>
      </c>
      <c r="AR59" s="149">
        <f>_xlfn.IFNA(IF($B59=$B$381,0,IF($B59=$B$382,0,_xlfn.IFNA(INDEX('I.Supplementary 2017-18'!J$8:J$35,MATCH($B59,'I.Supplementary 2017-18'!$B$8:$B$35,0)),INDEX('I.KI 2017-18'!J$9:J$393,MATCH($B59,'I.KI 2017-18'!$B$9:$B$393,0))))),"")</f>
        <v>2.8441573563711473</v>
      </c>
      <c r="AS59" s="157">
        <f>_xlfn.IFNA(IF($B59=$B$381,0,IF($B59=$B$382,0,_xlfn.IFNA(INDEX('I.Supplementary 2017-18'!H$8:H$35,MATCH($B59,'I.Supplementary 2017-18'!$B$8:$B$35,0)),INDEX('I.KI 2017-18'!H$9:H$393,MATCH($B59,'I.KI 2017-18'!$B$9:$B$393,0))))),"")</f>
        <v>3.6202687095411976</v>
      </c>
      <c r="AT59" s="149"/>
      <c r="AU59" s="156">
        <f>_xlfn.IFNA(_xlfn.IFNA(INDEX('I.Supplementary 2018-19'!P$8:P$157,MATCH($B59,'I.Supplementary 2018-19'!$B$8:$B$157,0)),INDEX('I.KI 2018-19'!P$9:P$393,MATCH($B59,'I.KI 2018-19'!$B$9:$B$393,0))),"")</f>
        <v>0</v>
      </c>
      <c r="AV59" s="193">
        <f>_xlfn.IFNA(_xlfn.IFNA(INDEX('I.Supplementary 2018-19'!Q$8:Q$157,MATCH($B59,'I.Supplementary 2018-19'!$B$8:$B$157,0)),INDEX('I.KI 2018-19'!Q$9:Q$393,MATCH($B59,'I.KI 2018-19'!$B$9:$B$393,0))),"")</f>
        <v>0.3839786968952697</v>
      </c>
      <c r="AW59" s="193">
        <f>_xlfn.IFNA(_xlfn.IFNA(INDEX('I.Supplementary 2018-19'!R$8:R$157,MATCH($B59,'I.Supplementary 2018-19'!$B$8:$B$157,0)),INDEX('I.KI 2018-19'!R$9:R$393,MATCH($B59,'I.KI 2018-19'!$B$9:$B$393,0))),"")</f>
        <v>0</v>
      </c>
      <c r="AX59" s="193">
        <f>_xlfn.IFNA(_xlfn.IFNA(INDEX('I.Supplementary 2018-19'!S$8:S$157,MATCH($B59,'I.Supplementary 2018-19'!$B$8:$B$157,0)),INDEX('I.KI 2018-19'!S$9:S$393,MATCH($B59,'I.KI 2018-19'!$B$9:$B$393,0))),"")</f>
        <v>0</v>
      </c>
      <c r="AY59" s="157">
        <f>_xlfn.IFNA(_xlfn.IFNA(INDEX('I.Supplementary 2018-19'!T$8:T$157,MATCH($B59,'I.Supplementary 2018-19'!$B$8:$B$157,0)),INDEX('I.KI 2018-19'!T$9:T$393,MATCH($B59,'I.KI 2018-19'!$B$9:$B$393,0))),"")</f>
        <v>0</v>
      </c>
      <c r="AZ59" s="156">
        <f>_xlfn.IFNA(_xlfn.IFNA(INDEX('I.Supplementary 2018-19'!U$8:U$157,MATCH($B59,'I.Supplementary 2018-19'!$B$8:$B$157,0)),INDEX('I.KI 2018-19'!U$9:U$393,MATCH($B59,'I.KI 2018-19'!$B$9:$B$393,0))),"")</f>
        <v>0</v>
      </c>
      <c r="BA59" s="193">
        <f>_xlfn.IFNA(_xlfn.IFNA(INDEX('I.Supplementary 2018-19'!V$8:V$157,MATCH($B59,'I.Supplementary 2018-19'!$B$8:$B$157,0)),INDEX('I.KI 2018-19'!V$9:V$393,MATCH($B59,'I.KI 2018-19'!$B$9:$B$393,0))),"")</f>
        <v>2.9296041439016109</v>
      </c>
      <c r="BB59" s="193">
        <f>_xlfn.IFNA(_xlfn.IFNA(INDEX('I.Supplementary 2018-19'!W$8:W$157,MATCH($B59,'I.Supplementary 2018-19'!$B$8:$B$157,0)),INDEX('I.KI 2018-19'!W$9:W$393,MATCH($B59,'I.KI 2018-19'!$B$9:$B$393,0))),"")</f>
        <v>0</v>
      </c>
      <c r="BC59" s="193">
        <f>_xlfn.IFNA(_xlfn.IFNA(INDEX('I.Supplementary 2018-19'!X$8:X$157,MATCH($B59,'I.Supplementary 2018-19'!$B$8:$B$157,0)),INDEX('I.KI 2018-19'!X$9:X$393,MATCH($B59,'I.KI 2018-19'!$B$9:$B$393,0))),"")</f>
        <v>0</v>
      </c>
      <c r="BD59" s="157">
        <f>_xlfn.IFNA(_xlfn.IFNA(INDEX('I.Supplementary 2018-19'!Y$8:Y$157,MATCH($B59,'I.Supplementary 2018-19'!$B$8:$B$157,0)),INDEX('I.KI 2018-19'!Y$9:Y$393,MATCH($B59,'I.KI 2018-19'!$B$9:$B$393,0))),"")</f>
        <v>0</v>
      </c>
      <c r="BE59" s="156">
        <f>_xlfn.IFNA(_xlfn.IFNA(INDEX('I.Supplementary 2018-19'!Z$8:Z$157,MATCH($B59,'I.Supplementary 2018-19'!$B$8:$B$157,0)),INDEX('I.KI 2018-19'!Z$9:Z$393,MATCH($B59,'I.KI 2018-19'!$B$9:$B$393,0))),"")</f>
        <v>0</v>
      </c>
      <c r="BF59" s="193">
        <f>_xlfn.IFNA(_xlfn.IFNA(INDEX('I.Supplementary 2018-19'!AA$8:AA$157,MATCH($B59,'I.Supplementary 2018-19'!$B$8:$B$157,0)),INDEX('I.KI 2018-19'!AA$9:AA$393,MATCH($B59,'I.KI 2018-19'!$B$9:$B$393,0))),"")</f>
        <v>3.3135828407968808</v>
      </c>
      <c r="BG59" s="193">
        <f>_xlfn.IFNA(_xlfn.IFNA(INDEX('I.Supplementary 2018-19'!AB$8:AB$157,MATCH($B59,'I.Supplementary 2018-19'!$B$8:$B$157,0)),INDEX('I.KI 2018-19'!AB$9:AB$393,MATCH($B59,'I.KI 2018-19'!$B$9:$B$393,0))),"")</f>
        <v>0</v>
      </c>
      <c r="BH59" s="193">
        <f>_xlfn.IFNA(_xlfn.IFNA(INDEX('I.Supplementary 2018-19'!AC$8:AC$157,MATCH($B59,'I.Supplementary 2018-19'!$B$8:$B$157,0)),INDEX('I.KI 2018-19'!AC$9:AC$393,MATCH($B59,'I.KI 2018-19'!$B$9:$B$393,0))),"")</f>
        <v>0</v>
      </c>
      <c r="BI59" s="157">
        <f>_xlfn.IFNA(_xlfn.IFNA(INDEX('I.Supplementary 2018-19'!AD$8:AD$157,MATCH($B59,'I.Supplementary 2018-19'!$B$8:$B$157,0)),INDEX('I.KI 2018-19'!AD$9:AD$393,MATCH($B59,'I.KI 2018-19'!$B$9:$B$393,0))),"")</f>
        <v>0</v>
      </c>
      <c r="BJ59" s="149"/>
      <c r="BK59" s="156">
        <f>_xlfn.IFNA(IF($B59=$B$381,0,IF($B59=$B$382,0,_xlfn.IFNA(INDEX('I.Supplementary 2018-19'!I$8:I$157,MATCH($B59,'I.Supplementary 2018-19'!$B$8:$B$157,0)),INDEX('I.KI 2018-19'!I$9:I$393,MATCH($B59,'I.KI 2018-19'!$B$9:$B$393,0))))),"")</f>
        <v>0.3839786968952697</v>
      </c>
      <c r="BL59" s="149">
        <f>_xlfn.IFNA(IF($B59=$B$381,0,IF($B59=$B$382,0,_xlfn.IFNA(INDEX('I.Supplementary 2018-19'!J$8:J$157,MATCH($B59,'I.Supplementary 2018-19'!$B$8:$B$157,0)),INDEX('I.KI 2018-19'!J$9:J$393,MATCH($B59,'I.KI 2018-19'!$B$9:$B$393,0))))),"")</f>
        <v>2.9296041439016109</v>
      </c>
      <c r="BM59" s="157">
        <f>_xlfn.IFNA(IF($B59=$B$381,0,IF($B59=$B$382,0,_xlfn.IFNA(INDEX('I.Supplementary 2018-19'!H$8:H$157,MATCH($B59,'I.Supplementary 2018-19'!$B$8:$B$157,0)),INDEX('I.KI 2018-19'!H$9:H$393,MATCH($B59,'I.KI 2018-19'!$B$9:$B$393,0))))),"")</f>
        <v>3.3135828407968808</v>
      </c>
    </row>
    <row r="60" spans="2:65">
      <c r="B60" s="121" t="str">
        <f>'Calculations for 2021-22'!B60</f>
        <v>E2232</v>
      </c>
      <c r="C60" s="160" t="str">
        <f>'Calculations for 2021-22'!D60</f>
        <v>E2232</v>
      </c>
      <c r="D60" t="str">
        <f>'Calculations for 2021-22'!E60</f>
        <v>SD</v>
      </c>
      <c r="E60">
        <f>'Calculations for 2021-22'!F60</f>
        <v>0</v>
      </c>
      <c r="F60" s="120" t="str">
        <f>'Calculations for 2021-22'!H60</f>
        <v>Canterbury</v>
      </c>
      <c r="G60" s="156">
        <f>_xlfn.IFNA(INDEX('I.KI 2016-17'!M$8:M$391,MATCH($B60,'I.KI 2016-17'!$B$8:$B$391,0)),"")</f>
        <v>0</v>
      </c>
      <c r="H60" s="149">
        <f>_xlfn.IFNA(INDEX('I.KI 2016-17'!N$8:N$391,MATCH($B60,'I.KI 2016-17'!$B$8:$B$391,0)),"")</f>
        <v>1.9941812040669999</v>
      </c>
      <c r="I60" s="149">
        <f>_xlfn.IFNA(INDEX('I.KI 2016-17'!O$8:O$391,MATCH($B60,'I.KI 2016-17'!$B$8:$B$391,0)),"")</f>
        <v>0</v>
      </c>
      <c r="J60" s="149">
        <f>_xlfn.IFNA(INDEX('I.KI 2016-17'!P$8:P$391,MATCH($B60,'I.KI 2016-17'!$B$8:$B$391,0)),"")</f>
        <v>0</v>
      </c>
      <c r="K60" s="157">
        <f>_xlfn.IFNA(INDEX('I.KI 2016-17'!Q$8:Q$391,MATCH($B60,'I.KI 2016-17'!$B$8:$B$391,0)),"")</f>
        <v>0</v>
      </c>
      <c r="L60" s="156">
        <f>_xlfn.IFNA(INDEX('I.KI 2016-17'!R$8:R$391,MATCH($B60,'I.KI 2016-17'!$B$8:$B$391,0)),"")</f>
        <v>0</v>
      </c>
      <c r="M60" s="193">
        <f>_xlfn.IFNA(INDEX('I.KI 2016-17'!S$8:S$391,MATCH($B60,'I.KI 2016-17'!$B$8:$B$391,0)),"")</f>
        <v>4.2897835944710003</v>
      </c>
      <c r="N60" s="193">
        <f>_xlfn.IFNA(INDEX('I.KI 2016-17'!T$8:T$391,MATCH($B60,'I.KI 2016-17'!$B$8:$B$391,0)),"")</f>
        <v>0</v>
      </c>
      <c r="O60" s="193">
        <f>_xlfn.IFNA(INDEX('I.KI 2016-17'!U$8:U$391,MATCH($B60,'I.KI 2016-17'!$B$8:$B$391,0)),"")</f>
        <v>0</v>
      </c>
      <c r="P60" s="157">
        <f>_xlfn.IFNA(INDEX('I.KI 2016-17'!V$8:V$391,MATCH($B60,'I.KI 2016-17'!$B$8:$B$391,0)),"")</f>
        <v>0</v>
      </c>
      <c r="Q60" s="156">
        <f>_xlfn.IFNA(INDEX('I.KI 2016-17'!W$8:W$391,MATCH($B60,'I.KI 2016-17'!$B$8:$B$391,0)),"")</f>
        <v>0</v>
      </c>
      <c r="R60" s="193">
        <f>_xlfn.IFNA(INDEX('I.KI 2016-17'!X$8:X$391,MATCH($B60,'I.KI 2016-17'!$B$8:$B$391,0)),"")</f>
        <v>6.2839647985380003</v>
      </c>
      <c r="S60" s="193">
        <f>_xlfn.IFNA(INDEX('I.KI 2016-17'!Y$8:Y$391,MATCH($B60,'I.KI 2016-17'!$B$8:$B$391,0)),"")</f>
        <v>0</v>
      </c>
      <c r="T60" s="193">
        <f>_xlfn.IFNA(INDEX('I.KI 2016-17'!Z$8:Z$391,MATCH($B60,'I.KI 2016-17'!$B$8:$B$391,0)),"")</f>
        <v>0</v>
      </c>
      <c r="U60" s="157">
        <f>_xlfn.IFNA(INDEX('I.KI 2016-17'!AA$8:AA$391,MATCH($B60,'I.KI 2016-17'!$B$8:$B$391,0)),"")</f>
        <v>0</v>
      </c>
      <c r="V60" s="149"/>
      <c r="W60" s="154">
        <f>_xlfn.IFNA(INDEX('I.KI 2016-17'!$H$8:$H$391,MATCH(B60,'I.KI 2016-17'!$B$8:$B$391,0)),"")</f>
        <v>1.9941812040669999</v>
      </c>
      <c r="X60" s="153">
        <f>_xlfn.IFNA(INDEX('I.KI 2016-17'!$I$8:$I$391,MATCH(B60,'I.KI 2016-17'!$B$8:$B$391,0)),"")</f>
        <v>4.2897835944710003</v>
      </c>
      <c r="Y60" s="155">
        <f>_xlfn.IFNA(INDEX('I.KI 2016-17'!$G$8:$G$391,MATCH(B60,'I.KI 2016-17'!$B$8:$B$391,0)),"")</f>
        <v>6.2839647985380003</v>
      </c>
      <c r="Z60" s="149"/>
      <c r="AA60" s="156">
        <f>_xlfn.IFNA(IF($B60=$B$382,0,_xlfn.IFNA(INDEX('I.Supplementary 2017-18'!N$8:N$35,MATCH($B60,'I.Supplementary 2017-18'!$B$8:$B$35,0)),INDEX('I.KI 2017-18'!N$9:N$393,MATCH($B60,'I.KI 2017-18'!$B$9:$B$393,0)))),"")</f>
        <v>0</v>
      </c>
      <c r="AB60" s="193">
        <f>_xlfn.IFNA(IF($B60=$B$382,0,_xlfn.IFNA(INDEX('I.Supplementary 2017-18'!O$8:O$35,MATCH($B60,'I.Supplementary 2017-18'!$B$8:$B$35,0)),INDEX('I.KI 2017-18'!O$9:O$393,MATCH($B60,'I.KI 2017-18'!$B$9:$B$393,0)))),"")</f>
        <v>0.99815205778813365</v>
      </c>
      <c r="AC60" s="193">
        <f>_xlfn.IFNA(IF($B60=$B$382,0,_xlfn.IFNA(INDEX('I.Supplementary 2017-18'!P$8:P$35,MATCH($B60,'I.Supplementary 2017-18'!$B$8:$B$35,0)),INDEX('I.KI 2017-18'!P$9:P$393,MATCH($B60,'I.KI 2017-18'!$B$9:$B$393,0)))),"")</f>
        <v>0</v>
      </c>
      <c r="AD60" s="193">
        <f>_xlfn.IFNA(IF($B60=$B$382,0,_xlfn.IFNA(INDEX('I.Supplementary 2017-18'!Q$8:Q$35,MATCH($B60,'I.Supplementary 2017-18'!$B$8:$B$35,0)),INDEX('I.KI 2017-18'!Q$9:Q$393,MATCH($B60,'I.KI 2017-18'!$B$9:$B$393,0)))),"")</f>
        <v>0</v>
      </c>
      <c r="AE60" s="157">
        <f>_xlfn.IFNA(IF($B60=$B$382,0,_xlfn.IFNA(INDEX('I.Supplementary 2017-18'!R$8:R$35,MATCH($B60,'I.Supplementary 2017-18'!$B$8:$B$35,0)),INDEX('I.KI 2017-18'!R$9:R$393,MATCH($B60,'I.KI 2017-18'!$B$9:$B$393,0)))),"")</f>
        <v>0</v>
      </c>
      <c r="AF60" s="156">
        <f>_xlfn.IFNA(IF($B60=$B$382,0,_xlfn.IFNA(INDEX('I.Supplementary 2017-18'!S$8:S$35,MATCH($B60,'I.Supplementary 2017-18'!$B$8:$B$35,0)),INDEX('I.KI 2017-18'!S$9:S$393,MATCH($B60,'I.KI 2017-18'!$B$9:$B$393,0)))),"")</f>
        <v>0</v>
      </c>
      <c r="AG60" s="193">
        <f>_xlfn.IFNA(IF($B60=$B$382,0,_xlfn.IFNA(INDEX('I.Supplementary 2017-18'!T$8:T$35,MATCH($B60,'I.Supplementary 2017-18'!$B$8:$B$35,0)),INDEX('I.KI 2017-18'!T$9:T$393,MATCH($B60,'I.KI 2017-18'!$B$9:$B$393,0)))),"")</f>
        <v>4.377363922093096</v>
      </c>
      <c r="AH60" s="193">
        <f>_xlfn.IFNA(IF($B60=$B$382,0,_xlfn.IFNA(INDEX('I.Supplementary 2017-18'!U$8:U$35,MATCH($B60,'I.Supplementary 2017-18'!$B$8:$B$35,0)),INDEX('I.KI 2017-18'!U$9:U$393,MATCH($B60,'I.KI 2017-18'!$B$9:$B$393,0)))),"")</f>
        <v>0</v>
      </c>
      <c r="AI60" s="193">
        <f>_xlfn.IFNA(IF($B60=$B$382,0,_xlfn.IFNA(INDEX('I.Supplementary 2017-18'!V$8:V$35,MATCH($B60,'I.Supplementary 2017-18'!$B$8:$B$35,0)),INDEX('I.KI 2017-18'!V$9:V$393,MATCH($B60,'I.KI 2017-18'!$B$9:$B$393,0)))),"")</f>
        <v>0</v>
      </c>
      <c r="AJ60" s="157">
        <f>_xlfn.IFNA(IF($B60=$B$382,0,_xlfn.IFNA(INDEX('I.Supplementary 2017-18'!W$8:W$35,MATCH($B60,'I.Supplementary 2017-18'!$B$8:$B$35,0)),INDEX('I.KI 2017-18'!W$9:W$393,MATCH($B60,'I.KI 2017-18'!$B$9:$B$393,0)))),"")</f>
        <v>0</v>
      </c>
      <c r="AK60" s="156">
        <f>_xlfn.IFNA(IF($B60=$B$382,0,_xlfn.IFNA(INDEX('I.Supplementary 2017-18'!X$8:X$35,MATCH($B60,'I.Supplementary 2017-18'!$B$8:$B$35,0)),INDEX('I.KI 2017-18'!X$9:X$393,MATCH($B60,'I.KI 2017-18'!$B$9:$B$393,0)))),"")</f>
        <v>0</v>
      </c>
      <c r="AL60" s="193">
        <f>_xlfn.IFNA(IF($B60=$B$382,0,_xlfn.IFNA(INDEX('I.Supplementary 2017-18'!Y$8:Y$35,MATCH($B60,'I.Supplementary 2017-18'!$B$8:$B$35,0)),INDEX('I.KI 2017-18'!Y$9:Y$393,MATCH($B60,'I.KI 2017-18'!$B$9:$B$393,0)))),"")</f>
        <v>5.3755159798812295</v>
      </c>
      <c r="AM60" s="193">
        <f>_xlfn.IFNA(IF($B60=$B$382,0,_xlfn.IFNA(INDEX('I.Supplementary 2017-18'!Z$8:Z$35,MATCH($B60,'I.Supplementary 2017-18'!$B$8:$B$35,0)),INDEX('I.KI 2017-18'!Z$9:Z$393,MATCH($B60,'I.KI 2017-18'!$B$9:$B$393,0)))),"")</f>
        <v>0</v>
      </c>
      <c r="AN60" s="193">
        <f>_xlfn.IFNA(IF($B60=$B$382,0,_xlfn.IFNA(INDEX('I.Supplementary 2017-18'!AA$8:AA$35,MATCH($B60,'I.Supplementary 2017-18'!$B$8:$B$35,0)),INDEX('I.KI 2017-18'!AA$9:AA$393,MATCH($B60,'I.KI 2017-18'!$B$9:$B$393,0)))),"")</f>
        <v>0</v>
      </c>
      <c r="AO60" s="157">
        <f>_xlfn.IFNA(IF($B60=$B$382,0,_xlfn.IFNA(INDEX('I.Supplementary 2017-18'!AB$8:AB$35,MATCH($B60,'I.Supplementary 2017-18'!$B$8:$B$35,0)),INDEX('I.KI 2017-18'!AB$9:AB$393,MATCH($B60,'I.KI 2017-18'!$B$9:$B$393,0)))),"")</f>
        <v>0</v>
      </c>
      <c r="AP60" s="149"/>
      <c r="AQ60" s="156">
        <f>_xlfn.IFNA(IF($B60=$B$381,0,IF($B60=$B$382,0,_xlfn.IFNA(INDEX('I.Supplementary 2017-18'!I$8:I$35,MATCH($B60,'I.Supplementary 2017-18'!$B$8:$B$35,0)),INDEX('I.KI 2017-18'!I$9:I$393,MATCH($B60,'I.KI 2017-18'!$B$9:$B$393,0))))),"")</f>
        <v>0.99815205778813365</v>
      </c>
      <c r="AR60" s="149">
        <f>_xlfn.IFNA(IF($B60=$B$381,0,IF($B60=$B$382,0,_xlfn.IFNA(INDEX('I.Supplementary 2017-18'!J$8:J$35,MATCH($B60,'I.Supplementary 2017-18'!$B$8:$B$35,0)),INDEX('I.KI 2017-18'!J$9:J$393,MATCH($B60,'I.KI 2017-18'!$B$9:$B$393,0))))),"")</f>
        <v>4.377363922093096</v>
      </c>
      <c r="AS60" s="157">
        <f>_xlfn.IFNA(IF($B60=$B$381,0,IF($B60=$B$382,0,_xlfn.IFNA(INDEX('I.Supplementary 2017-18'!H$8:H$35,MATCH($B60,'I.Supplementary 2017-18'!$B$8:$B$35,0)),INDEX('I.KI 2017-18'!H$9:H$393,MATCH($B60,'I.KI 2017-18'!$B$9:$B$393,0))))),"")</f>
        <v>5.3755159798812295</v>
      </c>
      <c r="AT60" s="149"/>
      <c r="AU60" s="156">
        <f>_xlfn.IFNA(_xlfn.IFNA(INDEX('I.Supplementary 2018-19'!P$8:P$157,MATCH($B60,'I.Supplementary 2018-19'!$B$8:$B$157,0)),INDEX('I.KI 2018-19'!P$9:P$393,MATCH($B60,'I.KI 2018-19'!$B$9:$B$393,0))),"")</f>
        <v>0</v>
      </c>
      <c r="AV60" s="193">
        <f>_xlfn.IFNA(_xlfn.IFNA(INDEX('I.Supplementary 2018-19'!Q$8:Q$157,MATCH($B60,'I.Supplementary 2018-19'!$B$8:$B$157,0)),INDEX('I.KI 2018-19'!Q$9:Q$393,MATCH($B60,'I.KI 2018-19'!$B$9:$B$393,0))),"")</f>
        <v>0.3801814727302566</v>
      </c>
      <c r="AW60" s="193">
        <f>_xlfn.IFNA(_xlfn.IFNA(INDEX('I.Supplementary 2018-19'!R$8:R$157,MATCH($B60,'I.Supplementary 2018-19'!$B$8:$B$157,0)),INDEX('I.KI 2018-19'!R$9:R$393,MATCH($B60,'I.KI 2018-19'!$B$9:$B$393,0))),"")</f>
        <v>0</v>
      </c>
      <c r="AX60" s="193">
        <f>_xlfn.IFNA(_xlfn.IFNA(INDEX('I.Supplementary 2018-19'!S$8:S$157,MATCH($B60,'I.Supplementary 2018-19'!$B$8:$B$157,0)),INDEX('I.KI 2018-19'!S$9:S$393,MATCH($B60,'I.KI 2018-19'!$B$9:$B$393,0))),"")</f>
        <v>0</v>
      </c>
      <c r="AY60" s="157">
        <f>_xlfn.IFNA(_xlfn.IFNA(INDEX('I.Supplementary 2018-19'!T$8:T$157,MATCH($B60,'I.Supplementary 2018-19'!$B$8:$B$157,0)),INDEX('I.KI 2018-19'!T$9:T$393,MATCH($B60,'I.KI 2018-19'!$B$9:$B$393,0))),"")</f>
        <v>0</v>
      </c>
      <c r="AZ60" s="156">
        <f>_xlfn.IFNA(_xlfn.IFNA(INDEX('I.Supplementary 2018-19'!U$8:U$157,MATCH($B60,'I.Supplementary 2018-19'!$B$8:$B$157,0)),INDEX('I.KI 2018-19'!U$9:U$393,MATCH($B60,'I.KI 2018-19'!$B$9:$B$393,0))),"")</f>
        <v>0</v>
      </c>
      <c r="BA60" s="193">
        <f>_xlfn.IFNA(_xlfn.IFNA(INDEX('I.Supplementary 2018-19'!V$8:V$157,MATCH($B60,'I.Supplementary 2018-19'!$B$8:$B$157,0)),INDEX('I.KI 2018-19'!V$9:V$393,MATCH($B60,'I.KI 2018-19'!$B$9:$B$393,0))),"")</f>
        <v>4.5088727094521159</v>
      </c>
      <c r="BB60" s="193">
        <f>_xlfn.IFNA(_xlfn.IFNA(INDEX('I.Supplementary 2018-19'!W$8:W$157,MATCH($B60,'I.Supplementary 2018-19'!$B$8:$B$157,0)),INDEX('I.KI 2018-19'!W$9:W$393,MATCH($B60,'I.KI 2018-19'!$B$9:$B$393,0))),"")</f>
        <v>0</v>
      </c>
      <c r="BC60" s="193">
        <f>_xlfn.IFNA(_xlfn.IFNA(INDEX('I.Supplementary 2018-19'!X$8:X$157,MATCH($B60,'I.Supplementary 2018-19'!$B$8:$B$157,0)),INDEX('I.KI 2018-19'!X$9:X$393,MATCH($B60,'I.KI 2018-19'!$B$9:$B$393,0))),"")</f>
        <v>0</v>
      </c>
      <c r="BD60" s="157">
        <f>_xlfn.IFNA(_xlfn.IFNA(INDEX('I.Supplementary 2018-19'!Y$8:Y$157,MATCH($B60,'I.Supplementary 2018-19'!$B$8:$B$157,0)),INDEX('I.KI 2018-19'!Y$9:Y$393,MATCH($B60,'I.KI 2018-19'!$B$9:$B$393,0))),"")</f>
        <v>0</v>
      </c>
      <c r="BE60" s="156">
        <f>_xlfn.IFNA(_xlfn.IFNA(INDEX('I.Supplementary 2018-19'!Z$8:Z$157,MATCH($B60,'I.Supplementary 2018-19'!$B$8:$B$157,0)),INDEX('I.KI 2018-19'!Z$9:Z$393,MATCH($B60,'I.KI 2018-19'!$B$9:$B$393,0))),"")</f>
        <v>0</v>
      </c>
      <c r="BF60" s="193">
        <f>_xlfn.IFNA(_xlfn.IFNA(INDEX('I.Supplementary 2018-19'!AA$8:AA$157,MATCH($B60,'I.Supplementary 2018-19'!$B$8:$B$157,0)),INDEX('I.KI 2018-19'!AA$9:AA$393,MATCH($B60,'I.KI 2018-19'!$B$9:$B$393,0))),"")</f>
        <v>4.8890541821823721</v>
      </c>
      <c r="BG60" s="193">
        <f>_xlfn.IFNA(_xlfn.IFNA(INDEX('I.Supplementary 2018-19'!AB$8:AB$157,MATCH($B60,'I.Supplementary 2018-19'!$B$8:$B$157,0)),INDEX('I.KI 2018-19'!AB$9:AB$393,MATCH($B60,'I.KI 2018-19'!$B$9:$B$393,0))),"")</f>
        <v>0</v>
      </c>
      <c r="BH60" s="193">
        <f>_xlfn.IFNA(_xlfn.IFNA(INDEX('I.Supplementary 2018-19'!AC$8:AC$157,MATCH($B60,'I.Supplementary 2018-19'!$B$8:$B$157,0)),INDEX('I.KI 2018-19'!AC$9:AC$393,MATCH($B60,'I.KI 2018-19'!$B$9:$B$393,0))),"")</f>
        <v>0</v>
      </c>
      <c r="BI60" s="157">
        <f>_xlfn.IFNA(_xlfn.IFNA(INDEX('I.Supplementary 2018-19'!AD$8:AD$157,MATCH($B60,'I.Supplementary 2018-19'!$B$8:$B$157,0)),INDEX('I.KI 2018-19'!AD$9:AD$393,MATCH($B60,'I.KI 2018-19'!$B$9:$B$393,0))),"")</f>
        <v>0</v>
      </c>
      <c r="BJ60" s="149"/>
      <c r="BK60" s="156">
        <f>_xlfn.IFNA(IF($B60=$B$381,0,IF($B60=$B$382,0,_xlfn.IFNA(INDEX('I.Supplementary 2018-19'!I$8:I$157,MATCH($B60,'I.Supplementary 2018-19'!$B$8:$B$157,0)),INDEX('I.KI 2018-19'!I$9:I$393,MATCH($B60,'I.KI 2018-19'!$B$9:$B$393,0))))),"")</f>
        <v>0.3801814727302566</v>
      </c>
      <c r="BL60" s="149">
        <f>_xlfn.IFNA(IF($B60=$B$381,0,IF($B60=$B$382,0,_xlfn.IFNA(INDEX('I.Supplementary 2018-19'!J$8:J$157,MATCH($B60,'I.Supplementary 2018-19'!$B$8:$B$157,0)),INDEX('I.KI 2018-19'!J$9:J$393,MATCH($B60,'I.KI 2018-19'!$B$9:$B$393,0))))),"")</f>
        <v>4.5088727094521159</v>
      </c>
      <c r="BM60" s="157">
        <f>_xlfn.IFNA(IF($B60=$B$381,0,IF($B60=$B$382,0,_xlfn.IFNA(INDEX('I.Supplementary 2018-19'!H$8:H$157,MATCH($B60,'I.Supplementary 2018-19'!$B$8:$B$157,0)),INDEX('I.KI 2018-19'!H$9:H$393,MATCH($B60,'I.KI 2018-19'!$B$9:$B$393,0))))),"")</f>
        <v>4.8890541821823721</v>
      </c>
    </row>
    <row r="61" spans="2:65">
      <c r="B61" s="121" t="str">
        <f>'Calculations for 2021-22'!B61</f>
        <v>E0933</v>
      </c>
      <c r="C61" s="160" t="str">
        <f>'Calculations for 2021-22'!D61</f>
        <v>E0933</v>
      </c>
      <c r="D61" t="str">
        <f>'Calculations for 2021-22'!E61</f>
        <v>SD</v>
      </c>
      <c r="E61">
        <f>'Calculations for 2021-22'!F61</f>
        <v>0</v>
      </c>
      <c r="F61" s="120" t="str">
        <f>'Calculations for 2021-22'!H61</f>
        <v>Carlisle</v>
      </c>
      <c r="G61" s="156">
        <f>_xlfn.IFNA(INDEX('I.KI 2016-17'!M$8:M$391,MATCH($B61,'I.KI 2016-17'!$B$8:$B$391,0)),"")</f>
        <v>0</v>
      </c>
      <c r="H61" s="149">
        <f>_xlfn.IFNA(INDEX('I.KI 2016-17'!N$8:N$391,MATCH($B61,'I.KI 2016-17'!$B$8:$B$391,0)),"")</f>
        <v>1.5895302339920001</v>
      </c>
      <c r="I61" s="149">
        <f>_xlfn.IFNA(INDEX('I.KI 2016-17'!O$8:O$391,MATCH($B61,'I.KI 2016-17'!$B$8:$B$391,0)),"")</f>
        <v>0</v>
      </c>
      <c r="J61" s="149">
        <f>_xlfn.IFNA(INDEX('I.KI 2016-17'!P$8:P$391,MATCH($B61,'I.KI 2016-17'!$B$8:$B$391,0)),"")</f>
        <v>0</v>
      </c>
      <c r="K61" s="157">
        <f>_xlfn.IFNA(INDEX('I.KI 2016-17'!Q$8:Q$391,MATCH($B61,'I.KI 2016-17'!$B$8:$B$391,0)),"")</f>
        <v>0</v>
      </c>
      <c r="L61" s="156">
        <f>_xlfn.IFNA(INDEX('I.KI 2016-17'!R$8:R$391,MATCH($B61,'I.KI 2016-17'!$B$8:$B$391,0)),"")</f>
        <v>0</v>
      </c>
      <c r="M61" s="193">
        <f>_xlfn.IFNA(INDEX('I.KI 2016-17'!S$8:S$391,MATCH($B61,'I.KI 2016-17'!$B$8:$B$391,0)),"")</f>
        <v>3.0522994550740004</v>
      </c>
      <c r="N61" s="193">
        <f>_xlfn.IFNA(INDEX('I.KI 2016-17'!T$8:T$391,MATCH($B61,'I.KI 2016-17'!$B$8:$B$391,0)),"")</f>
        <v>0</v>
      </c>
      <c r="O61" s="193">
        <f>_xlfn.IFNA(INDEX('I.KI 2016-17'!U$8:U$391,MATCH($B61,'I.KI 2016-17'!$B$8:$B$391,0)),"")</f>
        <v>0</v>
      </c>
      <c r="P61" s="157">
        <f>_xlfn.IFNA(INDEX('I.KI 2016-17'!V$8:V$391,MATCH($B61,'I.KI 2016-17'!$B$8:$B$391,0)),"")</f>
        <v>0</v>
      </c>
      <c r="Q61" s="156">
        <f>_xlfn.IFNA(INDEX('I.KI 2016-17'!W$8:W$391,MATCH($B61,'I.KI 2016-17'!$B$8:$B$391,0)),"")</f>
        <v>0</v>
      </c>
      <c r="R61" s="193">
        <f>_xlfn.IFNA(INDEX('I.KI 2016-17'!X$8:X$391,MATCH($B61,'I.KI 2016-17'!$B$8:$B$391,0)),"")</f>
        <v>4.6418296890660002</v>
      </c>
      <c r="S61" s="193">
        <f>_xlfn.IFNA(INDEX('I.KI 2016-17'!Y$8:Y$391,MATCH($B61,'I.KI 2016-17'!$B$8:$B$391,0)),"")</f>
        <v>0</v>
      </c>
      <c r="T61" s="193">
        <f>_xlfn.IFNA(INDEX('I.KI 2016-17'!Z$8:Z$391,MATCH($B61,'I.KI 2016-17'!$B$8:$B$391,0)),"")</f>
        <v>0</v>
      </c>
      <c r="U61" s="157">
        <f>_xlfn.IFNA(INDEX('I.KI 2016-17'!AA$8:AA$391,MATCH($B61,'I.KI 2016-17'!$B$8:$B$391,0)),"")</f>
        <v>0</v>
      </c>
      <c r="V61" s="149"/>
      <c r="W61" s="154">
        <f>_xlfn.IFNA(INDEX('I.KI 2016-17'!$H$8:$H$391,MATCH(B61,'I.KI 2016-17'!$B$8:$B$391,0)),"")</f>
        <v>1.5895302339920001</v>
      </c>
      <c r="X61" s="153">
        <f>_xlfn.IFNA(INDEX('I.KI 2016-17'!$I$8:$I$391,MATCH(B61,'I.KI 2016-17'!$B$8:$B$391,0)),"")</f>
        <v>3.0522994550740004</v>
      </c>
      <c r="Y61" s="155">
        <f>_xlfn.IFNA(INDEX('I.KI 2016-17'!$G$8:$G$391,MATCH(B61,'I.KI 2016-17'!$B$8:$B$391,0)),"")</f>
        <v>4.6418296890660002</v>
      </c>
      <c r="Z61" s="149"/>
      <c r="AA61" s="156">
        <f>_xlfn.IFNA(IF($B61=$B$382,0,_xlfn.IFNA(INDEX('I.Supplementary 2017-18'!N$8:N$35,MATCH($B61,'I.Supplementary 2017-18'!$B$8:$B$35,0)),INDEX('I.KI 2017-18'!N$9:N$393,MATCH($B61,'I.KI 2017-18'!$B$9:$B$393,0)))),"")</f>
        <v>0</v>
      </c>
      <c r="AB61" s="193">
        <f>_xlfn.IFNA(IF($B61=$B$382,0,_xlfn.IFNA(INDEX('I.Supplementary 2017-18'!O$8:O$35,MATCH($B61,'I.Supplementary 2017-18'!$B$8:$B$35,0)),INDEX('I.KI 2017-18'!O$9:O$393,MATCH($B61,'I.KI 2017-18'!$B$9:$B$393,0)))),"")</f>
        <v>0.88565528475414312</v>
      </c>
      <c r="AC61" s="193">
        <f>_xlfn.IFNA(IF($B61=$B$382,0,_xlfn.IFNA(INDEX('I.Supplementary 2017-18'!P$8:P$35,MATCH($B61,'I.Supplementary 2017-18'!$B$8:$B$35,0)),INDEX('I.KI 2017-18'!P$9:P$393,MATCH($B61,'I.KI 2017-18'!$B$9:$B$393,0)))),"")</f>
        <v>0</v>
      </c>
      <c r="AD61" s="193">
        <f>_xlfn.IFNA(IF($B61=$B$382,0,_xlfn.IFNA(INDEX('I.Supplementary 2017-18'!Q$8:Q$35,MATCH($B61,'I.Supplementary 2017-18'!$B$8:$B$35,0)),INDEX('I.KI 2017-18'!Q$9:Q$393,MATCH($B61,'I.KI 2017-18'!$B$9:$B$393,0)))),"")</f>
        <v>0</v>
      </c>
      <c r="AE61" s="157">
        <f>_xlfn.IFNA(IF($B61=$B$382,0,_xlfn.IFNA(INDEX('I.Supplementary 2017-18'!R$8:R$35,MATCH($B61,'I.Supplementary 2017-18'!$B$8:$B$35,0)),INDEX('I.KI 2017-18'!R$9:R$393,MATCH($B61,'I.KI 2017-18'!$B$9:$B$393,0)))),"")</f>
        <v>0</v>
      </c>
      <c r="AF61" s="156">
        <f>_xlfn.IFNA(IF($B61=$B$382,0,_xlfn.IFNA(INDEX('I.Supplementary 2017-18'!S$8:S$35,MATCH($B61,'I.Supplementary 2017-18'!$B$8:$B$35,0)),INDEX('I.KI 2017-18'!S$9:S$393,MATCH($B61,'I.KI 2017-18'!$B$9:$B$393,0)))),"")</f>
        <v>0</v>
      </c>
      <c r="AG61" s="193">
        <f>_xlfn.IFNA(IF($B61=$B$382,0,_xlfn.IFNA(INDEX('I.Supplementary 2017-18'!T$8:T$35,MATCH($B61,'I.Supplementary 2017-18'!$B$8:$B$35,0)),INDEX('I.KI 2017-18'!T$9:T$393,MATCH($B61,'I.KI 2017-18'!$B$9:$B$393,0)))),"")</f>
        <v>3.1146152759980841</v>
      </c>
      <c r="AH61" s="193">
        <f>_xlfn.IFNA(IF($B61=$B$382,0,_xlfn.IFNA(INDEX('I.Supplementary 2017-18'!U$8:U$35,MATCH($B61,'I.Supplementary 2017-18'!$B$8:$B$35,0)),INDEX('I.KI 2017-18'!U$9:U$393,MATCH($B61,'I.KI 2017-18'!$B$9:$B$393,0)))),"")</f>
        <v>0</v>
      </c>
      <c r="AI61" s="193">
        <f>_xlfn.IFNA(IF($B61=$B$382,0,_xlfn.IFNA(INDEX('I.Supplementary 2017-18'!V$8:V$35,MATCH($B61,'I.Supplementary 2017-18'!$B$8:$B$35,0)),INDEX('I.KI 2017-18'!V$9:V$393,MATCH($B61,'I.KI 2017-18'!$B$9:$B$393,0)))),"")</f>
        <v>0</v>
      </c>
      <c r="AJ61" s="157">
        <f>_xlfn.IFNA(IF($B61=$B$382,0,_xlfn.IFNA(INDEX('I.Supplementary 2017-18'!W$8:W$35,MATCH($B61,'I.Supplementary 2017-18'!$B$8:$B$35,0)),INDEX('I.KI 2017-18'!W$9:W$393,MATCH($B61,'I.KI 2017-18'!$B$9:$B$393,0)))),"")</f>
        <v>0</v>
      </c>
      <c r="AK61" s="156">
        <f>_xlfn.IFNA(IF($B61=$B$382,0,_xlfn.IFNA(INDEX('I.Supplementary 2017-18'!X$8:X$35,MATCH($B61,'I.Supplementary 2017-18'!$B$8:$B$35,0)),INDEX('I.KI 2017-18'!X$9:X$393,MATCH($B61,'I.KI 2017-18'!$B$9:$B$393,0)))),"")</f>
        <v>0</v>
      </c>
      <c r="AL61" s="193">
        <f>_xlfn.IFNA(IF($B61=$B$382,0,_xlfn.IFNA(INDEX('I.Supplementary 2017-18'!Y$8:Y$35,MATCH($B61,'I.Supplementary 2017-18'!$B$8:$B$35,0)),INDEX('I.KI 2017-18'!Y$9:Y$393,MATCH($B61,'I.KI 2017-18'!$B$9:$B$393,0)))),"")</f>
        <v>4.0002705607522273</v>
      </c>
      <c r="AM61" s="193">
        <f>_xlfn.IFNA(IF($B61=$B$382,0,_xlfn.IFNA(INDEX('I.Supplementary 2017-18'!Z$8:Z$35,MATCH($B61,'I.Supplementary 2017-18'!$B$8:$B$35,0)),INDEX('I.KI 2017-18'!Z$9:Z$393,MATCH($B61,'I.KI 2017-18'!$B$9:$B$393,0)))),"")</f>
        <v>0</v>
      </c>
      <c r="AN61" s="193">
        <f>_xlfn.IFNA(IF($B61=$B$382,0,_xlfn.IFNA(INDEX('I.Supplementary 2017-18'!AA$8:AA$35,MATCH($B61,'I.Supplementary 2017-18'!$B$8:$B$35,0)),INDEX('I.KI 2017-18'!AA$9:AA$393,MATCH($B61,'I.KI 2017-18'!$B$9:$B$393,0)))),"")</f>
        <v>0</v>
      </c>
      <c r="AO61" s="157">
        <f>_xlfn.IFNA(IF($B61=$B$382,0,_xlfn.IFNA(INDEX('I.Supplementary 2017-18'!AB$8:AB$35,MATCH($B61,'I.Supplementary 2017-18'!$B$8:$B$35,0)),INDEX('I.KI 2017-18'!AB$9:AB$393,MATCH($B61,'I.KI 2017-18'!$B$9:$B$393,0)))),"")</f>
        <v>0</v>
      </c>
      <c r="AP61" s="149"/>
      <c r="AQ61" s="156">
        <f>_xlfn.IFNA(IF($B61=$B$381,0,IF($B61=$B$382,0,_xlfn.IFNA(INDEX('I.Supplementary 2017-18'!I$8:I$35,MATCH($B61,'I.Supplementary 2017-18'!$B$8:$B$35,0)),INDEX('I.KI 2017-18'!I$9:I$393,MATCH($B61,'I.KI 2017-18'!$B$9:$B$393,0))))),"")</f>
        <v>0.88565528475414312</v>
      </c>
      <c r="AR61" s="149">
        <f>_xlfn.IFNA(IF($B61=$B$381,0,IF($B61=$B$382,0,_xlfn.IFNA(INDEX('I.Supplementary 2017-18'!J$8:J$35,MATCH($B61,'I.Supplementary 2017-18'!$B$8:$B$35,0)),INDEX('I.KI 2017-18'!J$9:J$393,MATCH($B61,'I.KI 2017-18'!$B$9:$B$393,0))))),"")</f>
        <v>3.1146152759980841</v>
      </c>
      <c r="AS61" s="157">
        <f>_xlfn.IFNA(IF($B61=$B$381,0,IF($B61=$B$382,0,_xlfn.IFNA(INDEX('I.Supplementary 2017-18'!H$8:H$35,MATCH($B61,'I.Supplementary 2017-18'!$B$8:$B$35,0)),INDEX('I.KI 2017-18'!H$9:H$393,MATCH($B61,'I.KI 2017-18'!$B$9:$B$393,0))))),"")</f>
        <v>4.0002705607522273</v>
      </c>
      <c r="AT61" s="149"/>
      <c r="AU61" s="156">
        <f>_xlfn.IFNA(_xlfn.IFNA(INDEX('I.Supplementary 2018-19'!P$8:P$157,MATCH($B61,'I.Supplementary 2018-19'!$B$8:$B$157,0)),INDEX('I.KI 2018-19'!P$9:P$393,MATCH($B61,'I.KI 2018-19'!$B$9:$B$393,0))),"")</f>
        <v>0</v>
      </c>
      <c r="AV61" s="193">
        <f>_xlfn.IFNA(_xlfn.IFNA(INDEX('I.Supplementary 2018-19'!Q$8:Q$157,MATCH($B61,'I.Supplementary 2018-19'!$B$8:$B$157,0)),INDEX('I.KI 2018-19'!Q$9:Q$393,MATCH($B61,'I.KI 2018-19'!$B$9:$B$393,0))),"")</f>
        <v>0.44854107110189645</v>
      </c>
      <c r="AW61" s="193">
        <f>_xlfn.IFNA(_xlfn.IFNA(INDEX('I.Supplementary 2018-19'!R$8:R$157,MATCH($B61,'I.Supplementary 2018-19'!$B$8:$B$157,0)),INDEX('I.KI 2018-19'!R$9:R$393,MATCH($B61,'I.KI 2018-19'!$B$9:$B$393,0))),"")</f>
        <v>0</v>
      </c>
      <c r="AX61" s="193">
        <f>_xlfn.IFNA(_xlfn.IFNA(INDEX('I.Supplementary 2018-19'!S$8:S$157,MATCH($B61,'I.Supplementary 2018-19'!$B$8:$B$157,0)),INDEX('I.KI 2018-19'!S$9:S$393,MATCH($B61,'I.KI 2018-19'!$B$9:$B$393,0))),"")</f>
        <v>0</v>
      </c>
      <c r="AY61" s="157">
        <f>_xlfn.IFNA(_xlfn.IFNA(INDEX('I.Supplementary 2018-19'!T$8:T$157,MATCH($B61,'I.Supplementary 2018-19'!$B$8:$B$157,0)),INDEX('I.KI 2018-19'!T$9:T$393,MATCH($B61,'I.KI 2018-19'!$B$9:$B$393,0))),"")</f>
        <v>0</v>
      </c>
      <c r="AZ61" s="156">
        <f>_xlfn.IFNA(_xlfn.IFNA(INDEX('I.Supplementary 2018-19'!U$8:U$157,MATCH($B61,'I.Supplementary 2018-19'!$B$8:$B$157,0)),INDEX('I.KI 2018-19'!U$9:U$393,MATCH($B61,'I.KI 2018-19'!$B$9:$B$393,0))),"")</f>
        <v>0</v>
      </c>
      <c r="BA61" s="193">
        <f>_xlfn.IFNA(_xlfn.IFNA(INDEX('I.Supplementary 2018-19'!V$8:V$157,MATCH($B61,'I.Supplementary 2018-19'!$B$8:$B$157,0)),INDEX('I.KI 2018-19'!V$9:V$393,MATCH($B61,'I.KI 2018-19'!$B$9:$B$393,0))),"")</f>
        <v>3.2081874087533908</v>
      </c>
      <c r="BB61" s="193">
        <f>_xlfn.IFNA(_xlfn.IFNA(INDEX('I.Supplementary 2018-19'!W$8:W$157,MATCH($B61,'I.Supplementary 2018-19'!$B$8:$B$157,0)),INDEX('I.KI 2018-19'!W$9:W$393,MATCH($B61,'I.KI 2018-19'!$B$9:$B$393,0))),"")</f>
        <v>0</v>
      </c>
      <c r="BC61" s="193">
        <f>_xlfn.IFNA(_xlfn.IFNA(INDEX('I.Supplementary 2018-19'!X$8:X$157,MATCH($B61,'I.Supplementary 2018-19'!$B$8:$B$157,0)),INDEX('I.KI 2018-19'!X$9:X$393,MATCH($B61,'I.KI 2018-19'!$B$9:$B$393,0))),"")</f>
        <v>0</v>
      </c>
      <c r="BD61" s="157">
        <f>_xlfn.IFNA(_xlfn.IFNA(INDEX('I.Supplementary 2018-19'!Y$8:Y$157,MATCH($B61,'I.Supplementary 2018-19'!$B$8:$B$157,0)),INDEX('I.KI 2018-19'!Y$9:Y$393,MATCH($B61,'I.KI 2018-19'!$B$9:$B$393,0))),"")</f>
        <v>0</v>
      </c>
      <c r="BE61" s="156">
        <f>_xlfn.IFNA(_xlfn.IFNA(INDEX('I.Supplementary 2018-19'!Z$8:Z$157,MATCH($B61,'I.Supplementary 2018-19'!$B$8:$B$157,0)),INDEX('I.KI 2018-19'!Z$9:Z$393,MATCH($B61,'I.KI 2018-19'!$B$9:$B$393,0))),"")</f>
        <v>0</v>
      </c>
      <c r="BF61" s="193">
        <f>_xlfn.IFNA(_xlfn.IFNA(INDEX('I.Supplementary 2018-19'!AA$8:AA$157,MATCH($B61,'I.Supplementary 2018-19'!$B$8:$B$157,0)),INDEX('I.KI 2018-19'!AA$9:AA$393,MATCH($B61,'I.KI 2018-19'!$B$9:$B$393,0))),"")</f>
        <v>3.6567284798552873</v>
      </c>
      <c r="BG61" s="193">
        <f>_xlfn.IFNA(_xlfn.IFNA(INDEX('I.Supplementary 2018-19'!AB$8:AB$157,MATCH($B61,'I.Supplementary 2018-19'!$B$8:$B$157,0)),INDEX('I.KI 2018-19'!AB$9:AB$393,MATCH($B61,'I.KI 2018-19'!$B$9:$B$393,0))),"")</f>
        <v>0</v>
      </c>
      <c r="BH61" s="193">
        <f>_xlfn.IFNA(_xlfn.IFNA(INDEX('I.Supplementary 2018-19'!AC$8:AC$157,MATCH($B61,'I.Supplementary 2018-19'!$B$8:$B$157,0)),INDEX('I.KI 2018-19'!AC$9:AC$393,MATCH($B61,'I.KI 2018-19'!$B$9:$B$393,0))),"")</f>
        <v>0</v>
      </c>
      <c r="BI61" s="157">
        <f>_xlfn.IFNA(_xlfn.IFNA(INDEX('I.Supplementary 2018-19'!AD$8:AD$157,MATCH($B61,'I.Supplementary 2018-19'!$B$8:$B$157,0)),INDEX('I.KI 2018-19'!AD$9:AD$393,MATCH($B61,'I.KI 2018-19'!$B$9:$B$393,0))),"")</f>
        <v>0</v>
      </c>
      <c r="BJ61" s="149"/>
      <c r="BK61" s="156">
        <f>_xlfn.IFNA(IF($B61=$B$381,0,IF($B61=$B$382,0,_xlfn.IFNA(INDEX('I.Supplementary 2018-19'!I$8:I$157,MATCH($B61,'I.Supplementary 2018-19'!$B$8:$B$157,0)),INDEX('I.KI 2018-19'!I$9:I$393,MATCH($B61,'I.KI 2018-19'!$B$9:$B$393,0))))),"")</f>
        <v>0.44854107110189645</v>
      </c>
      <c r="BL61" s="149">
        <f>_xlfn.IFNA(IF($B61=$B$381,0,IF($B61=$B$382,0,_xlfn.IFNA(INDEX('I.Supplementary 2018-19'!J$8:J$157,MATCH($B61,'I.Supplementary 2018-19'!$B$8:$B$157,0)),INDEX('I.KI 2018-19'!J$9:J$393,MATCH($B61,'I.KI 2018-19'!$B$9:$B$393,0))))),"")</f>
        <v>3.2081874087533908</v>
      </c>
      <c r="BM61" s="157">
        <f>_xlfn.IFNA(IF($B61=$B$381,0,IF($B61=$B$382,0,_xlfn.IFNA(INDEX('I.Supplementary 2018-19'!H$8:H$157,MATCH($B61,'I.Supplementary 2018-19'!$B$8:$B$157,0)),INDEX('I.KI 2018-19'!H$9:H$393,MATCH($B61,'I.KI 2018-19'!$B$9:$B$393,0))))),"")</f>
        <v>3.6567284798552873</v>
      </c>
    </row>
    <row r="62" spans="2:65">
      <c r="B62" s="121" t="str">
        <f>'Calculations for 2021-22'!B62</f>
        <v>E1534</v>
      </c>
      <c r="C62" s="160" t="str">
        <f>'Calculations for 2021-22'!D62</f>
        <v>E1534</v>
      </c>
      <c r="D62" t="str">
        <f>'Calculations for 2021-22'!E62</f>
        <v>SD</v>
      </c>
      <c r="E62">
        <f>'Calculations for 2021-22'!F62</f>
        <v>0</v>
      </c>
      <c r="F62" s="120" t="str">
        <f>'Calculations for 2021-22'!H62</f>
        <v>Castle Point</v>
      </c>
      <c r="G62" s="156">
        <f>_xlfn.IFNA(INDEX('I.KI 2016-17'!M$8:M$391,MATCH($B62,'I.KI 2016-17'!$B$8:$B$391,0)),"")</f>
        <v>0</v>
      </c>
      <c r="H62" s="149">
        <f>_xlfn.IFNA(INDEX('I.KI 2016-17'!N$8:N$391,MATCH($B62,'I.KI 2016-17'!$B$8:$B$391,0)),"")</f>
        <v>0.91752527378899995</v>
      </c>
      <c r="I62" s="149">
        <f>_xlfn.IFNA(INDEX('I.KI 2016-17'!O$8:O$391,MATCH($B62,'I.KI 2016-17'!$B$8:$B$391,0)),"")</f>
        <v>0</v>
      </c>
      <c r="J62" s="149">
        <f>_xlfn.IFNA(INDEX('I.KI 2016-17'!P$8:P$391,MATCH($B62,'I.KI 2016-17'!$B$8:$B$391,0)),"")</f>
        <v>0</v>
      </c>
      <c r="K62" s="157">
        <f>_xlfn.IFNA(INDEX('I.KI 2016-17'!Q$8:Q$391,MATCH($B62,'I.KI 2016-17'!$B$8:$B$391,0)),"")</f>
        <v>0</v>
      </c>
      <c r="L62" s="156">
        <f>_xlfn.IFNA(INDEX('I.KI 2016-17'!R$8:R$391,MATCH($B62,'I.KI 2016-17'!$B$8:$B$391,0)),"")</f>
        <v>0</v>
      </c>
      <c r="M62" s="193">
        <f>_xlfn.IFNA(INDEX('I.KI 2016-17'!S$8:S$391,MATCH($B62,'I.KI 2016-17'!$B$8:$B$391,0)),"")</f>
        <v>2.071275577642</v>
      </c>
      <c r="N62" s="193">
        <f>_xlfn.IFNA(INDEX('I.KI 2016-17'!T$8:T$391,MATCH($B62,'I.KI 2016-17'!$B$8:$B$391,0)),"")</f>
        <v>0</v>
      </c>
      <c r="O62" s="193">
        <f>_xlfn.IFNA(INDEX('I.KI 2016-17'!U$8:U$391,MATCH($B62,'I.KI 2016-17'!$B$8:$B$391,0)),"")</f>
        <v>0</v>
      </c>
      <c r="P62" s="157">
        <f>_xlfn.IFNA(INDEX('I.KI 2016-17'!V$8:V$391,MATCH($B62,'I.KI 2016-17'!$B$8:$B$391,0)),"")</f>
        <v>0</v>
      </c>
      <c r="Q62" s="156">
        <f>_xlfn.IFNA(INDEX('I.KI 2016-17'!W$8:W$391,MATCH($B62,'I.KI 2016-17'!$B$8:$B$391,0)),"")</f>
        <v>0</v>
      </c>
      <c r="R62" s="193">
        <f>_xlfn.IFNA(INDEX('I.KI 2016-17'!X$8:X$391,MATCH($B62,'I.KI 2016-17'!$B$8:$B$391,0)),"")</f>
        <v>2.9888008514309998</v>
      </c>
      <c r="S62" s="193">
        <f>_xlfn.IFNA(INDEX('I.KI 2016-17'!Y$8:Y$391,MATCH($B62,'I.KI 2016-17'!$B$8:$B$391,0)),"")</f>
        <v>0</v>
      </c>
      <c r="T62" s="193">
        <f>_xlfn.IFNA(INDEX('I.KI 2016-17'!Z$8:Z$391,MATCH($B62,'I.KI 2016-17'!$B$8:$B$391,0)),"")</f>
        <v>0</v>
      </c>
      <c r="U62" s="157">
        <f>_xlfn.IFNA(INDEX('I.KI 2016-17'!AA$8:AA$391,MATCH($B62,'I.KI 2016-17'!$B$8:$B$391,0)),"")</f>
        <v>0</v>
      </c>
      <c r="V62" s="149"/>
      <c r="W62" s="154">
        <f>_xlfn.IFNA(INDEX('I.KI 2016-17'!$H$8:$H$391,MATCH(B62,'I.KI 2016-17'!$B$8:$B$391,0)),"")</f>
        <v>0.91752527378899995</v>
      </c>
      <c r="X62" s="153">
        <f>_xlfn.IFNA(INDEX('I.KI 2016-17'!$I$8:$I$391,MATCH(B62,'I.KI 2016-17'!$B$8:$B$391,0)),"")</f>
        <v>2.071275577642</v>
      </c>
      <c r="Y62" s="155">
        <f>_xlfn.IFNA(INDEX('I.KI 2016-17'!$G$8:$G$391,MATCH(B62,'I.KI 2016-17'!$B$8:$B$391,0)),"")</f>
        <v>2.9888008514309998</v>
      </c>
      <c r="Z62" s="149"/>
      <c r="AA62" s="156">
        <f>_xlfn.IFNA(IF($B62=$B$382,0,_xlfn.IFNA(INDEX('I.Supplementary 2017-18'!N$8:N$35,MATCH($B62,'I.Supplementary 2017-18'!$B$8:$B$35,0)),INDEX('I.KI 2017-18'!N$9:N$393,MATCH($B62,'I.KI 2017-18'!$B$9:$B$393,0)))),"")</f>
        <v>0</v>
      </c>
      <c r="AB62" s="193">
        <f>_xlfn.IFNA(IF($B62=$B$382,0,_xlfn.IFNA(INDEX('I.Supplementary 2017-18'!O$8:O$35,MATCH($B62,'I.Supplementary 2017-18'!$B$8:$B$35,0)),INDEX('I.KI 2017-18'!O$9:O$393,MATCH($B62,'I.KI 2017-18'!$B$9:$B$393,0)))),"")</f>
        <v>0.28687499635657671</v>
      </c>
      <c r="AC62" s="193">
        <f>_xlfn.IFNA(IF($B62=$B$382,0,_xlfn.IFNA(INDEX('I.Supplementary 2017-18'!P$8:P$35,MATCH($B62,'I.Supplementary 2017-18'!$B$8:$B$35,0)),INDEX('I.KI 2017-18'!P$9:P$393,MATCH($B62,'I.KI 2017-18'!$B$9:$B$393,0)))),"")</f>
        <v>0</v>
      </c>
      <c r="AD62" s="193">
        <f>_xlfn.IFNA(IF($B62=$B$382,0,_xlfn.IFNA(INDEX('I.Supplementary 2017-18'!Q$8:Q$35,MATCH($B62,'I.Supplementary 2017-18'!$B$8:$B$35,0)),INDEX('I.KI 2017-18'!Q$9:Q$393,MATCH($B62,'I.KI 2017-18'!$B$9:$B$393,0)))),"")</f>
        <v>0</v>
      </c>
      <c r="AE62" s="157">
        <f>_xlfn.IFNA(IF($B62=$B$382,0,_xlfn.IFNA(INDEX('I.Supplementary 2017-18'!R$8:R$35,MATCH($B62,'I.Supplementary 2017-18'!$B$8:$B$35,0)),INDEX('I.KI 2017-18'!R$9:R$393,MATCH($B62,'I.KI 2017-18'!$B$9:$B$393,0)))),"")</f>
        <v>0</v>
      </c>
      <c r="AF62" s="156">
        <f>_xlfn.IFNA(IF($B62=$B$382,0,_xlfn.IFNA(INDEX('I.Supplementary 2017-18'!S$8:S$35,MATCH($B62,'I.Supplementary 2017-18'!$B$8:$B$35,0)),INDEX('I.KI 2017-18'!S$9:S$393,MATCH($B62,'I.KI 2017-18'!$B$9:$B$393,0)))),"")</f>
        <v>0</v>
      </c>
      <c r="AG62" s="193">
        <f>_xlfn.IFNA(IF($B62=$B$382,0,_xlfn.IFNA(INDEX('I.Supplementary 2017-18'!T$8:T$35,MATCH($B62,'I.Supplementary 2017-18'!$B$8:$B$35,0)),INDEX('I.KI 2017-18'!T$9:T$393,MATCH($B62,'I.KI 2017-18'!$B$9:$B$393,0)))),"")</f>
        <v>2.1135627908989436</v>
      </c>
      <c r="AH62" s="193">
        <f>_xlfn.IFNA(IF($B62=$B$382,0,_xlfn.IFNA(INDEX('I.Supplementary 2017-18'!U$8:U$35,MATCH($B62,'I.Supplementary 2017-18'!$B$8:$B$35,0)),INDEX('I.KI 2017-18'!U$9:U$393,MATCH($B62,'I.KI 2017-18'!$B$9:$B$393,0)))),"")</f>
        <v>0</v>
      </c>
      <c r="AI62" s="193">
        <f>_xlfn.IFNA(IF($B62=$B$382,0,_xlfn.IFNA(INDEX('I.Supplementary 2017-18'!V$8:V$35,MATCH($B62,'I.Supplementary 2017-18'!$B$8:$B$35,0)),INDEX('I.KI 2017-18'!V$9:V$393,MATCH($B62,'I.KI 2017-18'!$B$9:$B$393,0)))),"")</f>
        <v>0</v>
      </c>
      <c r="AJ62" s="157">
        <f>_xlfn.IFNA(IF($B62=$B$382,0,_xlfn.IFNA(INDEX('I.Supplementary 2017-18'!W$8:W$35,MATCH($B62,'I.Supplementary 2017-18'!$B$8:$B$35,0)),INDEX('I.KI 2017-18'!W$9:W$393,MATCH($B62,'I.KI 2017-18'!$B$9:$B$393,0)))),"")</f>
        <v>0</v>
      </c>
      <c r="AK62" s="156">
        <f>_xlfn.IFNA(IF($B62=$B$382,0,_xlfn.IFNA(INDEX('I.Supplementary 2017-18'!X$8:X$35,MATCH($B62,'I.Supplementary 2017-18'!$B$8:$B$35,0)),INDEX('I.KI 2017-18'!X$9:X$393,MATCH($B62,'I.KI 2017-18'!$B$9:$B$393,0)))),"")</f>
        <v>0</v>
      </c>
      <c r="AL62" s="193">
        <f>_xlfn.IFNA(IF($B62=$B$382,0,_xlfn.IFNA(INDEX('I.Supplementary 2017-18'!Y$8:Y$35,MATCH($B62,'I.Supplementary 2017-18'!$B$8:$B$35,0)),INDEX('I.KI 2017-18'!Y$9:Y$393,MATCH($B62,'I.KI 2017-18'!$B$9:$B$393,0)))),"")</f>
        <v>2.4004377872555205</v>
      </c>
      <c r="AM62" s="193">
        <f>_xlfn.IFNA(IF($B62=$B$382,0,_xlfn.IFNA(INDEX('I.Supplementary 2017-18'!Z$8:Z$35,MATCH($B62,'I.Supplementary 2017-18'!$B$8:$B$35,0)),INDEX('I.KI 2017-18'!Z$9:Z$393,MATCH($B62,'I.KI 2017-18'!$B$9:$B$393,0)))),"")</f>
        <v>0</v>
      </c>
      <c r="AN62" s="193">
        <f>_xlfn.IFNA(IF($B62=$B$382,0,_xlfn.IFNA(INDEX('I.Supplementary 2017-18'!AA$8:AA$35,MATCH($B62,'I.Supplementary 2017-18'!$B$8:$B$35,0)),INDEX('I.KI 2017-18'!AA$9:AA$393,MATCH($B62,'I.KI 2017-18'!$B$9:$B$393,0)))),"")</f>
        <v>0</v>
      </c>
      <c r="AO62" s="157">
        <f>_xlfn.IFNA(IF($B62=$B$382,0,_xlfn.IFNA(INDEX('I.Supplementary 2017-18'!AB$8:AB$35,MATCH($B62,'I.Supplementary 2017-18'!$B$8:$B$35,0)),INDEX('I.KI 2017-18'!AB$9:AB$393,MATCH($B62,'I.KI 2017-18'!$B$9:$B$393,0)))),"")</f>
        <v>0</v>
      </c>
      <c r="AP62" s="149"/>
      <c r="AQ62" s="156">
        <f>_xlfn.IFNA(IF($B62=$B$381,0,IF($B62=$B$382,0,_xlfn.IFNA(INDEX('I.Supplementary 2017-18'!I$8:I$35,MATCH($B62,'I.Supplementary 2017-18'!$B$8:$B$35,0)),INDEX('I.KI 2017-18'!I$9:I$393,MATCH($B62,'I.KI 2017-18'!$B$9:$B$393,0))))),"")</f>
        <v>0.28687499635657671</v>
      </c>
      <c r="AR62" s="149">
        <f>_xlfn.IFNA(IF($B62=$B$381,0,IF($B62=$B$382,0,_xlfn.IFNA(INDEX('I.Supplementary 2017-18'!J$8:J$35,MATCH($B62,'I.Supplementary 2017-18'!$B$8:$B$35,0)),INDEX('I.KI 2017-18'!J$9:J$393,MATCH($B62,'I.KI 2017-18'!$B$9:$B$393,0))))),"")</f>
        <v>2.1135627908989436</v>
      </c>
      <c r="AS62" s="157">
        <f>_xlfn.IFNA(IF($B62=$B$381,0,IF($B62=$B$382,0,_xlfn.IFNA(INDEX('I.Supplementary 2017-18'!H$8:H$35,MATCH($B62,'I.Supplementary 2017-18'!$B$8:$B$35,0)),INDEX('I.KI 2017-18'!H$9:H$393,MATCH($B62,'I.KI 2017-18'!$B$9:$B$393,0))))),"")</f>
        <v>2.4004377872555205</v>
      </c>
      <c r="AT62" s="149"/>
      <c r="AU62" s="156">
        <f>_xlfn.IFNA(_xlfn.IFNA(INDEX('I.Supplementary 2018-19'!P$8:P$157,MATCH($B62,'I.Supplementary 2018-19'!$B$8:$B$157,0)),INDEX('I.KI 2018-19'!P$9:P$393,MATCH($B62,'I.KI 2018-19'!$B$9:$B$393,0))),"")</f>
        <v>0</v>
      </c>
      <c r="AV62" s="193">
        <f>_xlfn.IFNA(_xlfn.IFNA(INDEX('I.Supplementary 2018-19'!Q$8:Q$157,MATCH($B62,'I.Supplementary 2018-19'!$B$8:$B$157,0)),INDEX('I.KI 2018-19'!Q$9:Q$393,MATCH($B62,'I.KI 2018-19'!$B$9:$B$393,0))),"")</f>
        <v>0</v>
      </c>
      <c r="AW62" s="193">
        <f>_xlfn.IFNA(_xlfn.IFNA(INDEX('I.Supplementary 2018-19'!R$8:R$157,MATCH($B62,'I.Supplementary 2018-19'!$B$8:$B$157,0)),INDEX('I.KI 2018-19'!R$9:R$393,MATCH($B62,'I.KI 2018-19'!$B$9:$B$393,0))),"")</f>
        <v>0</v>
      </c>
      <c r="AX62" s="193">
        <f>_xlfn.IFNA(_xlfn.IFNA(INDEX('I.Supplementary 2018-19'!S$8:S$157,MATCH($B62,'I.Supplementary 2018-19'!$B$8:$B$157,0)),INDEX('I.KI 2018-19'!S$9:S$393,MATCH($B62,'I.KI 2018-19'!$B$9:$B$393,0))),"")</f>
        <v>0</v>
      </c>
      <c r="AY62" s="157">
        <f>_xlfn.IFNA(_xlfn.IFNA(INDEX('I.Supplementary 2018-19'!T$8:T$157,MATCH($B62,'I.Supplementary 2018-19'!$B$8:$B$157,0)),INDEX('I.KI 2018-19'!T$9:T$393,MATCH($B62,'I.KI 2018-19'!$B$9:$B$393,0))),"")</f>
        <v>0</v>
      </c>
      <c r="AZ62" s="156">
        <f>_xlfn.IFNA(_xlfn.IFNA(INDEX('I.Supplementary 2018-19'!U$8:U$157,MATCH($B62,'I.Supplementary 2018-19'!$B$8:$B$157,0)),INDEX('I.KI 2018-19'!U$9:U$393,MATCH($B62,'I.KI 2018-19'!$B$9:$B$393,0))),"")</f>
        <v>0</v>
      </c>
      <c r="BA62" s="193">
        <f>_xlfn.IFNA(_xlfn.IFNA(INDEX('I.Supplementary 2018-19'!V$8:V$157,MATCH($B62,'I.Supplementary 2018-19'!$B$8:$B$157,0)),INDEX('I.KI 2018-19'!V$9:V$393,MATCH($B62,'I.KI 2018-19'!$B$9:$B$393,0))),"")</f>
        <v>2.1770603854753068</v>
      </c>
      <c r="BB62" s="193">
        <f>_xlfn.IFNA(_xlfn.IFNA(INDEX('I.Supplementary 2018-19'!W$8:W$157,MATCH($B62,'I.Supplementary 2018-19'!$B$8:$B$157,0)),INDEX('I.KI 2018-19'!W$9:W$393,MATCH($B62,'I.KI 2018-19'!$B$9:$B$393,0))),"")</f>
        <v>0</v>
      </c>
      <c r="BC62" s="193">
        <f>_xlfn.IFNA(_xlfn.IFNA(INDEX('I.Supplementary 2018-19'!X$8:X$157,MATCH($B62,'I.Supplementary 2018-19'!$B$8:$B$157,0)),INDEX('I.KI 2018-19'!X$9:X$393,MATCH($B62,'I.KI 2018-19'!$B$9:$B$393,0))),"")</f>
        <v>0</v>
      </c>
      <c r="BD62" s="157">
        <f>_xlfn.IFNA(_xlfn.IFNA(INDEX('I.Supplementary 2018-19'!Y$8:Y$157,MATCH($B62,'I.Supplementary 2018-19'!$B$8:$B$157,0)),INDEX('I.KI 2018-19'!Y$9:Y$393,MATCH($B62,'I.KI 2018-19'!$B$9:$B$393,0))),"")</f>
        <v>0</v>
      </c>
      <c r="BE62" s="156">
        <f>_xlfn.IFNA(_xlfn.IFNA(INDEX('I.Supplementary 2018-19'!Z$8:Z$157,MATCH($B62,'I.Supplementary 2018-19'!$B$8:$B$157,0)),INDEX('I.KI 2018-19'!Z$9:Z$393,MATCH($B62,'I.KI 2018-19'!$B$9:$B$393,0))),"")</f>
        <v>0</v>
      </c>
      <c r="BF62" s="193">
        <f>_xlfn.IFNA(_xlfn.IFNA(INDEX('I.Supplementary 2018-19'!AA$8:AA$157,MATCH($B62,'I.Supplementary 2018-19'!$B$8:$B$157,0)),INDEX('I.KI 2018-19'!AA$9:AA$393,MATCH($B62,'I.KI 2018-19'!$B$9:$B$393,0))),"")</f>
        <v>2.1770603854753068</v>
      </c>
      <c r="BG62" s="193">
        <f>_xlfn.IFNA(_xlfn.IFNA(INDEX('I.Supplementary 2018-19'!AB$8:AB$157,MATCH($B62,'I.Supplementary 2018-19'!$B$8:$B$157,0)),INDEX('I.KI 2018-19'!AB$9:AB$393,MATCH($B62,'I.KI 2018-19'!$B$9:$B$393,0))),"")</f>
        <v>0</v>
      </c>
      <c r="BH62" s="193">
        <f>_xlfn.IFNA(_xlfn.IFNA(INDEX('I.Supplementary 2018-19'!AC$8:AC$157,MATCH($B62,'I.Supplementary 2018-19'!$B$8:$B$157,0)),INDEX('I.KI 2018-19'!AC$9:AC$393,MATCH($B62,'I.KI 2018-19'!$B$9:$B$393,0))),"")</f>
        <v>0</v>
      </c>
      <c r="BI62" s="157">
        <f>_xlfn.IFNA(_xlfn.IFNA(INDEX('I.Supplementary 2018-19'!AD$8:AD$157,MATCH($B62,'I.Supplementary 2018-19'!$B$8:$B$157,0)),INDEX('I.KI 2018-19'!AD$9:AD$393,MATCH($B62,'I.KI 2018-19'!$B$9:$B$393,0))),"")</f>
        <v>0</v>
      </c>
      <c r="BJ62" s="149"/>
      <c r="BK62" s="156">
        <f>_xlfn.IFNA(IF($B62=$B$381,0,IF($B62=$B$382,0,_xlfn.IFNA(INDEX('I.Supplementary 2018-19'!I$8:I$157,MATCH($B62,'I.Supplementary 2018-19'!$B$8:$B$157,0)),INDEX('I.KI 2018-19'!I$9:I$393,MATCH($B62,'I.KI 2018-19'!$B$9:$B$393,0))))),"")</f>
        <v>0</v>
      </c>
      <c r="BL62" s="149">
        <f>_xlfn.IFNA(IF($B62=$B$381,0,IF($B62=$B$382,0,_xlfn.IFNA(INDEX('I.Supplementary 2018-19'!J$8:J$157,MATCH($B62,'I.Supplementary 2018-19'!$B$8:$B$157,0)),INDEX('I.KI 2018-19'!J$9:J$393,MATCH($B62,'I.KI 2018-19'!$B$9:$B$393,0))))),"")</f>
        <v>2.1770603854753068</v>
      </c>
      <c r="BM62" s="157">
        <f>_xlfn.IFNA(IF($B62=$B$381,0,IF($B62=$B$382,0,_xlfn.IFNA(INDEX('I.Supplementary 2018-19'!H$8:H$157,MATCH($B62,'I.Supplementary 2018-19'!$B$8:$B$157,0)),INDEX('I.KI 2018-19'!H$9:H$393,MATCH($B62,'I.KI 2018-19'!$B$9:$B$393,0))))),"")</f>
        <v>2.1770603854753068</v>
      </c>
    </row>
    <row r="63" spans="2:65">
      <c r="B63" s="121" t="str">
        <f>'Calculations for 2021-22'!B63</f>
        <v>E0203</v>
      </c>
      <c r="C63" s="160" t="str">
        <f>'Calculations for 2021-22'!D63</f>
        <v>E0203</v>
      </c>
      <c r="D63" t="str">
        <f>'Calculations for 2021-22'!E63</f>
        <v>UNINFIR</v>
      </c>
      <c r="E63">
        <f>'Calculations for 2021-22'!F63</f>
        <v>0</v>
      </c>
      <c r="F63" s="120" t="str">
        <f>'Calculations for 2021-22'!H63</f>
        <v>Central Bedfordshire</v>
      </c>
      <c r="G63" s="156">
        <f>_xlfn.IFNA(INDEX('I.KI 2016-17'!M$8:M$391,MATCH($B63,'I.KI 2016-17'!$B$8:$B$391,0)),"")</f>
        <v>17.765873853642002</v>
      </c>
      <c r="H63" s="149">
        <f>_xlfn.IFNA(INDEX('I.KI 2016-17'!N$8:N$391,MATCH($B63,'I.KI 2016-17'!$B$8:$B$391,0)),"")</f>
        <v>2.3859908420460001</v>
      </c>
      <c r="I63" s="149">
        <f>_xlfn.IFNA(INDEX('I.KI 2016-17'!O$8:O$391,MATCH($B63,'I.KI 2016-17'!$B$8:$B$391,0)),"")</f>
        <v>0</v>
      </c>
      <c r="J63" s="149">
        <f>_xlfn.IFNA(INDEX('I.KI 2016-17'!P$8:P$391,MATCH($B63,'I.KI 2016-17'!$B$8:$B$391,0)),"")</f>
        <v>0</v>
      </c>
      <c r="K63" s="157">
        <f>_xlfn.IFNA(INDEX('I.KI 2016-17'!Q$8:Q$391,MATCH($B63,'I.KI 2016-17'!$B$8:$B$391,0)),"")</f>
        <v>0</v>
      </c>
      <c r="L63" s="156">
        <f>_xlfn.IFNA(INDEX('I.KI 2016-17'!R$8:R$391,MATCH($B63,'I.KI 2016-17'!$B$8:$B$391,0)),"")</f>
        <v>23.459533621374</v>
      </c>
      <c r="M63" s="193">
        <f>_xlfn.IFNA(INDEX('I.KI 2016-17'!S$8:S$391,MATCH($B63,'I.KI 2016-17'!$B$8:$B$391,0)),"")</f>
        <v>5.9847348256630006</v>
      </c>
      <c r="N63" s="193">
        <f>_xlfn.IFNA(INDEX('I.KI 2016-17'!T$8:T$391,MATCH($B63,'I.KI 2016-17'!$B$8:$B$391,0)),"")</f>
        <v>0</v>
      </c>
      <c r="O63" s="193">
        <f>_xlfn.IFNA(INDEX('I.KI 2016-17'!U$8:U$391,MATCH($B63,'I.KI 2016-17'!$B$8:$B$391,0)),"")</f>
        <v>0</v>
      </c>
      <c r="P63" s="157">
        <f>_xlfn.IFNA(INDEX('I.KI 2016-17'!V$8:V$391,MATCH($B63,'I.KI 2016-17'!$B$8:$B$391,0)),"")</f>
        <v>0</v>
      </c>
      <c r="Q63" s="156">
        <f>_xlfn.IFNA(INDEX('I.KI 2016-17'!W$8:W$391,MATCH($B63,'I.KI 2016-17'!$B$8:$B$391,0)),"")</f>
        <v>41.225407475015999</v>
      </c>
      <c r="R63" s="193">
        <f>_xlfn.IFNA(INDEX('I.KI 2016-17'!X$8:X$391,MATCH($B63,'I.KI 2016-17'!$B$8:$B$391,0)),"")</f>
        <v>8.3707256677090012</v>
      </c>
      <c r="S63" s="193">
        <f>_xlfn.IFNA(INDEX('I.KI 2016-17'!Y$8:Y$391,MATCH($B63,'I.KI 2016-17'!$B$8:$B$391,0)),"")</f>
        <v>0</v>
      </c>
      <c r="T63" s="193">
        <f>_xlfn.IFNA(INDEX('I.KI 2016-17'!Z$8:Z$391,MATCH($B63,'I.KI 2016-17'!$B$8:$B$391,0)),"")</f>
        <v>0</v>
      </c>
      <c r="U63" s="157">
        <f>_xlfn.IFNA(INDEX('I.KI 2016-17'!AA$8:AA$391,MATCH($B63,'I.KI 2016-17'!$B$8:$B$391,0)),"")</f>
        <v>0</v>
      </c>
      <c r="V63" s="149"/>
      <c r="W63" s="154">
        <f>_xlfn.IFNA(INDEX('I.KI 2016-17'!$H$8:$H$391,MATCH(B63,'I.KI 2016-17'!$B$8:$B$391,0)),"")</f>
        <v>20.151864695688001</v>
      </c>
      <c r="X63" s="153">
        <f>_xlfn.IFNA(INDEX('I.KI 2016-17'!$I$8:$I$391,MATCH(B63,'I.KI 2016-17'!$B$8:$B$391,0)),"")</f>
        <v>29.444268447037</v>
      </c>
      <c r="Y63" s="155">
        <f>_xlfn.IFNA(INDEX('I.KI 2016-17'!$G$8:$G$391,MATCH(B63,'I.KI 2016-17'!$B$8:$B$391,0)),"")</f>
        <v>49.596133142725002</v>
      </c>
      <c r="Z63" s="149"/>
      <c r="AA63" s="156">
        <f>_xlfn.IFNA(IF($B63=$B$382,0,_xlfn.IFNA(INDEX('I.Supplementary 2017-18'!N$8:N$35,MATCH($B63,'I.Supplementary 2017-18'!$B$8:$B$35,0)),INDEX('I.KI 2017-18'!N$9:N$393,MATCH($B63,'I.KI 2017-18'!$B$9:$B$393,0)))),"")</f>
        <v>10.712331663043694</v>
      </c>
      <c r="AB63" s="193">
        <f>_xlfn.IFNA(IF($B63=$B$382,0,_xlfn.IFNA(INDEX('I.Supplementary 2017-18'!O$8:O$35,MATCH($B63,'I.Supplementary 2017-18'!$B$8:$B$35,0)),INDEX('I.KI 2017-18'!O$9:O$393,MATCH($B63,'I.KI 2017-18'!$B$9:$B$393,0)))),"")</f>
        <v>-0.11321747619933263</v>
      </c>
      <c r="AC63" s="193">
        <f>_xlfn.IFNA(IF($B63=$B$382,0,_xlfn.IFNA(INDEX('I.Supplementary 2017-18'!P$8:P$35,MATCH($B63,'I.Supplementary 2017-18'!$B$8:$B$35,0)),INDEX('I.KI 2017-18'!P$9:P$393,MATCH($B63,'I.KI 2017-18'!$B$9:$B$393,0)))),"")</f>
        <v>0</v>
      </c>
      <c r="AD63" s="193">
        <f>_xlfn.IFNA(IF($B63=$B$382,0,_xlfn.IFNA(INDEX('I.Supplementary 2017-18'!Q$8:Q$35,MATCH($B63,'I.Supplementary 2017-18'!$B$8:$B$35,0)),INDEX('I.KI 2017-18'!Q$9:Q$393,MATCH($B63,'I.KI 2017-18'!$B$9:$B$393,0)))),"")</f>
        <v>0</v>
      </c>
      <c r="AE63" s="157">
        <f>_xlfn.IFNA(IF($B63=$B$382,0,_xlfn.IFNA(INDEX('I.Supplementary 2017-18'!R$8:R$35,MATCH($B63,'I.Supplementary 2017-18'!$B$8:$B$35,0)),INDEX('I.KI 2017-18'!R$9:R$393,MATCH($B63,'I.KI 2017-18'!$B$9:$B$393,0)))),"")</f>
        <v>0</v>
      </c>
      <c r="AF63" s="156">
        <f>_xlfn.IFNA(IF($B63=$B$382,0,_xlfn.IFNA(INDEX('I.Supplementary 2017-18'!S$8:S$35,MATCH($B63,'I.Supplementary 2017-18'!$B$8:$B$35,0)),INDEX('I.KI 2017-18'!S$9:S$393,MATCH($B63,'I.KI 2017-18'!$B$9:$B$393,0)))),"")</f>
        <v>23.938484038143191</v>
      </c>
      <c r="AG63" s="193">
        <f>_xlfn.IFNA(IF($B63=$B$382,0,_xlfn.IFNA(INDEX('I.Supplementary 2017-18'!T$8:T$35,MATCH($B63,'I.Supplementary 2017-18'!$B$8:$B$35,0)),INDEX('I.KI 2017-18'!T$9:T$393,MATCH($B63,'I.KI 2017-18'!$B$9:$B$393,0)))),"")</f>
        <v>6.1069193194072753</v>
      </c>
      <c r="AH63" s="193">
        <f>_xlfn.IFNA(IF($B63=$B$382,0,_xlfn.IFNA(INDEX('I.Supplementary 2017-18'!U$8:U$35,MATCH($B63,'I.Supplementary 2017-18'!$B$8:$B$35,0)),INDEX('I.KI 2017-18'!U$9:U$393,MATCH($B63,'I.KI 2017-18'!$B$9:$B$393,0)))),"")</f>
        <v>0</v>
      </c>
      <c r="AI63" s="193">
        <f>_xlfn.IFNA(IF($B63=$B$382,0,_xlfn.IFNA(INDEX('I.Supplementary 2017-18'!V$8:V$35,MATCH($B63,'I.Supplementary 2017-18'!$B$8:$B$35,0)),INDEX('I.KI 2017-18'!V$9:V$393,MATCH($B63,'I.KI 2017-18'!$B$9:$B$393,0)))),"")</f>
        <v>0</v>
      </c>
      <c r="AJ63" s="157">
        <f>_xlfn.IFNA(IF($B63=$B$382,0,_xlfn.IFNA(INDEX('I.Supplementary 2017-18'!W$8:W$35,MATCH($B63,'I.Supplementary 2017-18'!$B$8:$B$35,0)),INDEX('I.KI 2017-18'!W$9:W$393,MATCH($B63,'I.KI 2017-18'!$B$9:$B$393,0)))),"")</f>
        <v>0</v>
      </c>
      <c r="AK63" s="156">
        <f>_xlfn.IFNA(IF($B63=$B$382,0,_xlfn.IFNA(INDEX('I.Supplementary 2017-18'!X$8:X$35,MATCH($B63,'I.Supplementary 2017-18'!$B$8:$B$35,0)),INDEX('I.KI 2017-18'!X$9:X$393,MATCH($B63,'I.KI 2017-18'!$B$9:$B$393,0)))),"")</f>
        <v>34.650815701186886</v>
      </c>
      <c r="AL63" s="193">
        <f>_xlfn.IFNA(IF($B63=$B$382,0,_xlfn.IFNA(INDEX('I.Supplementary 2017-18'!Y$8:Y$35,MATCH($B63,'I.Supplementary 2017-18'!$B$8:$B$35,0)),INDEX('I.KI 2017-18'!Y$9:Y$393,MATCH($B63,'I.KI 2017-18'!$B$9:$B$393,0)))),"")</f>
        <v>5.9937018432079423</v>
      </c>
      <c r="AM63" s="193">
        <f>_xlfn.IFNA(IF($B63=$B$382,0,_xlfn.IFNA(INDEX('I.Supplementary 2017-18'!Z$8:Z$35,MATCH($B63,'I.Supplementary 2017-18'!$B$8:$B$35,0)),INDEX('I.KI 2017-18'!Z$9:Z$393,MATCH($B63,'I.KI 2017-18'!$B$9:$B$393,0)))),"")</f>
        <v>0</v>
      </c>
      <c r="AN63" s="193">
        <f>_xlfn.IFNA(IF($B63=$B$382,0,_xlfn.IFNA(INDEX('I.Supplementary 2017-18'!AA$8:AA$35,MATCH($B63,'I.Supplementary 2017-18'!$B$8:$B$35,0)),INDEX('I.KI 2017-18'!AA$9:AA$393,MATCH($B63,'I.KI 2017-18'!$B$9:$B$393,0)))),"")</f>
        <v>0</v>
      </c>
      <c r="AO63" s="157">
        <f>_xlfn.IFNA(IF($B63=$B$382,0,_xlfn.IFNA(INDEX('I.Supplementary 2017-18'!AB$8:AB$35,MATCH($B63,'I.Supplementary 2017-18'!$B$8:$B$35,0)),INDEX('I.KI 2017-18'!AB$9:AB$393,MATCH($B63,'I.KI 2017-18'!$B$9:$B$393,0)))),"")</f>
        <v>0</v>
      </c>
      <c r="AP63" s="149"/>
      <c r="AQ63" s="156">
        <f>_xlfn.IFNA(IF($B63=$B$381,0,IF($B63=$B$382,0,_xlfn.IFNA(INDEX('I.Supplementary 2017-18'!I$8:I$35,MATCH($B63,'I.Supplementary 2017-18'!$B$8:$B$35,0)),INDEX('I.KI 2017-18'!I$9:I$393,MATCH($B63,'I.KI 2017-18'!$B$9:$B$393,0))))),"")</f>
        <v>10.599114186844361</v>
      </c>
      <c r="AR63" s="149">
        <f>_xlfn.IFNA(IF($B63=$B$381,0,IF($B63=$B$382,0,_xlfn.IFNA(INDEX('I.Supplementary 2017-18'!J$8:J$35,MATCH($B63,'I.Supplementary 2017-18'!$B$8:$B$35,0)),INDEX('I.KI 2017-18'!J$9:J$393,MATCH($B63,'I.KI 2017-18'!$B$9:$B$393,0))))),"")</f>
        <v>30.045403357550466</v>
      </c>
      <c r="AS63" s="157">
        <f>_xlfn.IFNA(IF($B63=$B$381,0,IF($B63=$B$382,0,_xlfn.IFNA(INDEX('I.Supplementary 2017-18'!H$8:H$35,MATCH($B63,'I.Supplementary 2017-18'!$B$8:$B$35,0)),INDEX('I.KI 2017-18'!H$9:H$393,MATCH($B63,'I.KI 2017-18'!$B$9:$B$393,0))))),"")</f>
        <v>40.64451754439483</v>
      </c>
      <c r="AT63" s="149"/>
      <c r="AU63" s="156">
        <f>_xlfn.IFNA(_xlfn.IFNA(INDEX('I.Supplementary 2018-19'!P$8:P$157,MATCH($B63,'I.Supplementary 2018-19'!$B$8:$B$157,0)),INDEX('I.KI 2018-19'!P$9:P$393,MATCH($B63,'I.KI 2018-19'!$B$9:$B$393,0))),"")</f>
        <v>6.2538872002123895</v>
      </c>
      <c r="AV63" s="193">
        <f>_xlfn.IFNA(_xlfn.IFNA(INDEX('I.Supplementary 2018-19'!Q$8:Q$157,MATCH($B63,'I.Supplementary 2018-19'!$B$8:$B$157,0)),INDEX('I.KI 2018-19'!Q$9:Q$393,MATCH($B63,'I.KI 2018-19'!$B$9:$B$393,0))),"")</f>
        <v>-1.5704638700415716</v>
      </c>
      <c r="AW63" s="193">
        <f>_xlfn.IFNA(_xlfn.IFNA(INDEX('I.Supplementary 2018-19'!R$8:R$157,MATCH($B63,'I.Supplementary 2018-19'!$B$8:$B$157,0)),INDEX('I.KI 2018-19'!R$9:R$393,MATCH($B63,'I.KI 2018-19'!$B$9:$B$393,0))),"")</f>
        <v>0</v>
      </c>
      <c r="AX63" s="193">
        <f>_xlfn.IFNA(_xlfn.IFNA(INDEX('I.Supplementary 2018-19'!S$8:S$157,MATCH($B63,'I.Supplementary 2018-19'!$B$8:$B$157,0)),INDEX('I.KI 2018-19'!S$9:S$393,MATCH($B63,'I.KI 2018-19'!$B$9:$B$393,0))),"")</f>
        <v>0</v>
      </c>
      <c r="AY63" s="157">
        <f>_xlfn.IFNA(_xlfn.IFNA(INDEX('I.Supplementary 2018-19'!T$8:T$157,MATCH($B63,'I.Supplementary 2018-19'!$B$8:$B$157,0)),INDEX('I.KI 2018-19'!T$9:T$393,MATCH($B63,'I.KI 2018-19'!$B$9:$B$393,0))),"")</f>
        <v>0</v>
      </c>
      <c r="AZ63" s="156">
        <f>_xlfn.IFNA(_xlfn.IFNA(INDEX('I.Supplementary 2018-19'!U$8:U$157,MATCH($B63,'I.Supplementary 2018-19'!$B$8:$B$157,0)),INDEX('I.KI 2018-19'!U$9:U$393,MATCH($B63,'I.KI 2018-19'!$B$9:$B$393,0))),"")</f>
        <v>24.657665962035907</v>
      </c>
      <c r="BA63" s="193">
        <f>_xlfn.IFNA(_xlfn.IFNA(INDEX('I.Supplementary 2018-19'!V$8:V$157,MATCH($B63,'I.Supplementary 2018-19'!$B$8:$B$157,0)),INDEX('I.KI 2018-19'!V$9:V$393,MATCH($B63,'I.KI 2018-19'!$B$9:$B$393,0))),"")</f>
        <v>6.2903889985310988</v>
      </c>
      <c r="BB63" s="193">
        <f>_xlfn.IFNA(_xlfn.IFNA(INDEX('I.Supplementary 2018-19'!W$8:W$157,MATCH($B63,'I.Supplementary 2018-19'!$B$8:$B$157,0)),INDEX('I.KI 2018-19'!W$9:W$393,MATCH($B63,'I.KI 2018-19'!$B$9:$B$393,0))),"")</f>
        <v>0</v>
      </c>
      <c r="BC63" s="193">
        <f>_xlfn.IFNA(_xlfn.IFNA(INDEX('I.Supplementary 2018-19'!X$8:X$157,MATCH($B63,'I.Supplementary 2018-19'!$B$8:$B$157,0)),INDEX('I.KI 2018-19'!X$9:X$393,MATCH($B63,'I.KI 2018-19'!$B$9:$B$393,0))),"")</f>
        <v>0</v>
      </c>
      <c r="BD63" s="157">
        <f>_xlfn.IFNA(_xlfn.IFNA(INDEX('I.Supplementary 2018-19'!Y$8:Y$157,MATCH($B63,'I.Supplementary 2018-19'!$B$8:$B$157,0)),INDEX('I.KI 2018-19'!Y$9:Y$393,MATCH($B63,'I.KI 2018-19'!$B$9:$B$393,0))),"")</f>
        <v>0</v>
      </c>
      <c r="BE63" s="156">
        <f>_xlfn.IFNA(_xlfn.IFNA(INDEX('I.Supplementary 2018-19'!Z$8:Z$157,MATCH($B63,'I.Supplementary 2018-19'!$B$8:$B$157,0)),INDEX('I.KI 2018-19'!Z$9:Z$393,MATCH($B63,'I.KI 2018-19'!$B$9:$B$393,0))),"")</f>
        <v>30.911553162248296</v>
      </c>
      <c r="BF63" s="193">
        <f>_xlfn.IFNA(_xlfn.IFNA(INDEX('I.Supplementary 2018-19'!AA$8:AA$157,MATCH($B63,'I.Supplementary 2018-19'!$B$8:$B$157,0)),INDEX('I.KI 2018-19'!AA$9:AA$393,MATCH($B63,'I.KI 2018-19'!$B$9:$B$393,0))),"")</f>
        <v>4.7199251284895274</v>
      </c>
      <c r="BG63" s="193">
        <f>_xlfn.IFNA(_xlfn.IFNA(INDEX('I.Supplementary 2018-19'!AB$8:AB$157,MATCH($B63,'I.Supplementary 2018-19'!$B$8:$B$157,0)),INDEX('I.KI 2018-19'!AB$9:AB$393,MATCH($B63,'I.KI 2018-19'!$B$9:$B$393,0))),"")</f>
        <v>0</v>
      </c>
      <c r="BH63" s="193">
        <f>_xlfn.IFNA(_xlfn.IFNA(INDEX('I.Supplementary 2018-19'!AC$8:AC$157,MATCH($B63,'I.Supplementary 2018-19'!$B$8:$B$157,0)),INDEX('I.KI 2018-19'!AC$9:AC$393,MATCH($B63,'I.KI 2018-19'!$B$9:$B$393,0))),"")</f>
        <v>0</v>
      </c>
      <c r="BI63" s="157">
        <f>_xlfn.IFNA(_xlfn.IFNA(INDEX('I.Supplementary 2018-19'!AD$8:AD$157,MATCH($B63,'I.Supplementary 2018-19'!$B$8:$B$157,0)),INDEX('I.KI 2018-19'!AD$9:AD$393,MATCH($B63,'I.KI 2018-19'!$B$9:$B$393,0))),"")</f>
        <v>0</v>
      </c>
      <c r="BJ63" s="149"/>
      <c r="BK63" s="156">
        <f>_xlfn.IFNA(IF($B63=$B$381,0,IF($B63=$B$382,0,_xlfn.IFNA(INDEX('I.Supplementary 2018-19'!I$8:I$157,MATCH($B63,'I.Supplementary 2018-19'!$B$8:$B$157,0)),INDEX('I.KI 2018-19'!I$9:I$393,MATCH($B63,'I.KI 2018-19'!$B$9:$B$393,0))))),"")</f>
        <v>4.6834233301708172</v>
      </c>
      <c r="BL63" s="149">
        <f>_xlfn.IFNA(IF($B63=$B$381,0,IF($B63=$B$382,0,_xlfn.IFNA(INDEX('I.Supplementary 2018-19'!J$8:J$157,MATCH($B63,'I.Supplementary 2018-19'!$B$8:$B$157,0)),INDEX('I.KI 2018-19'!J$9:J$393,MATCH($B63,'I.KI 2018-19'!$B$9:$B$393,0))))),"")</f>
        <v>30.948054960567006</v>
      </c>
      <c r="BM63" s="157">
        <f>_xlfn.IFNA(IF($B63=$B$381,0,IF($B63=$B$382,0,_xlfn.IFNA(INDEX('I.Supplementary 2018-19'!H$8:H$157,MATCH($B63,'I.Supplementary 2018-19'!$B$8:$B$157,0)),INDEX('I.KI 2018-19'!H$9:H$393,MATCH($B63,'I.KI 2018-19'!$B$9:$B$393,0))))),"")</f>
        <v>35.631478290737824</v>
      </c>
    </row>
    <row r="64" spans="2:65">
      <c r="B64" s="121" t="str">
        <f>'Calculations for 2021-22'!B64</f>
        <v>E2432</v>
      </c>
      <c r="C64" s="160" t="str">
        <f>'Calculations for 2021-22'!D64</f>
        <v>E2432</v>
      </c>
      <c r="D64" t="str">
        <f>'Calculations for 2021-22'!E64</f>
        <v>SD</v>
      </c>
      <c r="E64" t="str">
        <f>'Calculations for 2021-22'!F64</f>
        <v>P1913</v>
      </c>
      <c r="F64" s="120" t="str">
        <f>'Calculations for 2021-22'!H64</f>
        <v>Charnwood</v>
      </c>
      <c r="G64" s="156">
        <f>_xlfn.IFNA(INDEX('I.KI 2016-17'!M$8:M$391,MATCH($B64,'I.KI 2016-17'!$B$8:$B$391,0)),"")</f>
        <v>0</v>
      </c>
      <c r="H64" s="149">
        <f>_xlfn.IFNA(INDEX('I.KI 2016-17'!N$8:N$391,MATCH($B64,'I.KI 2016-17'!$B$8:$B$391,0)),"")</f>
        <v>2.0902584159969999</v>
      </c>
      <c r="I64" s="149">
        <f>_xlfn.IFNA(INDEX('I.KI 2016-17'!O$8:O$391,MATCH($B64,'I.KI 2016-17'!$B$8:$B$391,0)),"")</f>
        <v>0</v>
      </c>
      <c r="J64" s="149">
        <f>_xlfn.IFNA(INDEX('I.KI 2016-17'!P$8:P$391,MATCH($B64,'I.KI 2016-17'!$B$8:$B$391,0)),"")</f>
        <v>0</v>
      </c>
      <c r="K64" s="157">
        <f>_xlfn.IFNA(INDEX('I.KI 2016-17'!Q$8:Q$391,MATCH($B64,'I.KI 2016-17'!$B$8:$B$391,0)),"")</f>
        <v>0</v>
      </c>
      <c r="L64" s="156">
        <f>_xlfn.IFNA(INDEX('I.KI 2016-17'!R$8:R$391,MATCH($B64,'I.KI 2016-17'!$B$8:$B$391,0)),"")</f>
        <v>0</v>
      </c>
      <c r="M64" s="193">
        <f>_xlfn.IFNA(INDEX('I.KI 2016-17'!S$8:S$391,MATCH($B64,'I.KI 2016-17'!$B$8:$B$391,0)),"")</f>
        <v>3.9286636744950001</v>
      </c>
      <c r="N64" s="193">
        <f>_xlfn.IFNA(INDEX('I.KI 2016-17'!T$8:T$391,MATCH($B64,'I.KI 2016-17'!$B$8:$B$391,0)),"")</f>
        <v>0</v>
      </c>
      <c r="O64" s="193">
        <f>_xlfn.IFNA(INDEX('I.KI 2016-17'!U$8:U$391,MATCH($B64,'I.KI 2016-17'!$B$8:$B$391,0)),"")</f>
        <v>0</v>
      </c>
      <c r="P64" s="157">
        <f>_xlfn.IFNA(INDEX('I.KI 2016-17'!V$8:V$391,MATCH($B64,'I.KI 2016-17'!$B$8:$B$391,0)),"")</f>
        <v>0</v>
      </c>
      <c r="Q64" s="156">
        <f>_xlfn.IFNA(INDEX('I.KI 2016-17'!W$8:W$391,MATCH($B64,'I.KI 2016-17'!$B$8:$B$391,0)),"")</f>
        <v>0</v>
      </c>
      <c r="R64" s="193">
        <f>_xlfn.IFNA(INDEX('I.KI 2016-17'!X$8:X$391,MATCH($B64,'I.KI 2016-17'!$B$8:$B$391,0)),"")</f>
        <v>6.0189220904919996</v>
      </c>
      <c r="S64" s="193">
        <f>_xlfn.IFNA(INDEX('I.KI 2016-17'!Y$8:Y$391,MATCH($B64,'I.KI 2016-17'!$B$8:$B$391,0)),"")</f>
        <v>0</v>
      </c>
      <c r="T64" s="193">
        <f>_xlfn.IFNA(INDEX('I.KI 2016-17'!Z$8:Z$391,MATCH($B64,'I.KI 2016-17'!$B$8:$B$391,0)),"")</f>
        <v>0</v>
      </c>
      <c r="U64" s="157">
        <f>_xlfn.IFNA(INDEX('I.KI 2016-17'!AA$8:AA$391,MATCH($B64,'I.KI 2016-17'!$B$8:$B$391,0)),"")</f>
        <v>0</v>
      </c>
      <c r="V64" s="149"/>
      <c r="W64" s="154">
        <f>_xlfn.IFNA(INDEX('I.KI 2016-17'!$H$8:$H$391,MATCH(B64,'I.KI 2016-17'!$B$8:$B$391,0)),"")</f>
        <v>2.0902584159969999</v>
      </c>
      <c r="X64" s="153">
        <f>_xlfn.IFNA(INDEX('I.KI 2016-17'!$I$8:$I$391,MATCH(B64,'I.KI 2016-17'!$B$8:$B$391,0)),"")</f>
        <v>3.9286636744950001</v>
      </c>
      <c r="Y64" s="155">
        <f>_xlfn.IFNA(INDEX('I.KI 2016-17'!$G$8:$G$391,MATCH(B64,'I.KI 2016-17'!$B$8:$B$391,0)),"")</f>
        <v>6.0189220904919996</v>
      </c>
      <c r="Z64" s="149"/>
      <c r="AA64" s="156">
        <f>_xlfn.IFNA(IF($B64=$B$382,0,_xlfn.IFNA(INDEX('I.Supplementary 2017-18'!N$8:N$35,MATCH($B64,'I.Supplementary 2017-18'!$B$8:$B$35,0)),INDEX('I.KI 2017-18'!N$9:N$393,MATCH($B64,'I.KI 2017-18'!$B$9:$B$393,0)))),"")</f>
        <v>0</v>
      </c>
      <c r="AB64" s="193">
        <f>_xlfn.IFNA(IF($B64=$B$382,0,_xlfn.IFNA(INDEX('I.Supplementary 2017-18'!O$8:O$35,MATCH($B64,'I.Supplementary 2017-18'!$B$8:$B$35,0)),INDEX('I.KI 2017-18'!O$9:O$393,MATCH($B64,'I.KI 2017-18'!$B$9:$B$393,0)))),"")</f>
        <v>1.2646660833538956</v>
      </c>
      <c r="AC64" s="193">
        <f>_xlfn.IFNA(IF($B64=$B$382,0,_xlfn.IFNA(INDEX('I.Supplementary 2017-18'!P$8:P$35,MATCH($B64,'I.Supplementary 2017-18'!$B$8:$B$35,0)),INDEX('I.KI 2017-18'!P$9:P$393,MATCH($B64,'I.KI 2017-18'!$B$9:$B$393,0)))),"")</f>
        <v>0</v>
      </c>
      <c r="AD64" s="193">
        <f>_xlfn.IFNA(IF($B64=$B$382,0,_xlfn.IFNA(INDEX('I.Supplementary 2017-18'!Q$8:Q$35,MATCH($B64,'I.Supplementary 2017-18'!$B$8:$B$35,0)),INDEX('I.KI 2017-18'!Q$9:Q$393,MATCH($B64,'I.KI 2017-18'!$B$9:$B$393,0)))),"")</f>
        <v>0</v>
      </c>
      <c r="AE64" s="157">
        <f>_xlfn.IFNA(IF($B64=$B$382,0,_xlfn.IFNA(INDEX('I.Supplementary 2017-18'!R$8:R$35,MATCH($B64,'I.Supplementary 2017-18'!$B$8:$B$35,0)),INDEX('I.KI 2017-18'!R$9:R$393,MATCH($B64,'I.KI 2017-18'!$B$9:$B$393,0)))),"")</f>
        <v>0</v>
      </c>
      <c r="AF64" s="156">
        <f>_xlfn.IFNA(IF($B64=$B$382,0,_xlfn.IFNA(INDEX('I.Supplementary 2017-18'!S$8:S$35,MATCH($B64,'I.Supplementary 2017-18'!$B$8:$B$35,0)),INDEX('I.KI 2017-18'!S$9:S$393,MATCH($B64,'I.KI 2017-18'!$B$9:$B$393,0)))),"")</f>
        <v>0</v>
      </c>
      <c r="AG64" s="193">
        <f>_xlfn.IFNA(IF($B64=$B$382,0,_xlfn.IFNA(INDEX('I.Supplementary 2017-18'!T$8:T$35,MATCH($B64,'I.Supplementary 2017-18'!$B$8:$B$35,0)),INDEX('I.KI 2017-18'!T$9:T$393,MATCH($B64,'I.KI 2017-18'!$B$9:$B$393,0)))),"")</f>
        <v>4.0088713689280642</v>
      </c>
      <c r="AH64" s="193">
        <f>_xlfn.IFNA(IF($B64=$B$382,0,_xlfn.IFNA(INDEX('I.Supplementary 2017-18'!U$8:U$35,MATCH($B64,'I.Supplementary 2017-18'!$B$8:$B$35,0)),INDEX('I.KI 2017-18'!U$9:U$393,MATCH($B64,'I.KI 2017-18'!$B$9:$B$393,0)))),"")</f>
        <v>0</v>
      </c>
      <c r="AI64" s="193">
        <f>_xlfn.IFNA(IF($B64=$B$382,0,_xlfn.IFNA(INDEX('I.Supplementary 2017-18'!V$8:V$35,MATCH($B64,'I.Supplementary 2017-18'!$B$8:$B$35,0)),INDEX('I.KI 2017-18'!V$9:V$393,MATCH($B64,'I.KI 2017-18'!$B$9:$B$393,0)))),"")</f>
        <v>0</v>
      </c>
      <c r="AJ64" s="157">
        <f>_xlfn.IFNA(IF($B64=$B$382,0,_xlfn.IFNA(INDEX('I.Supplementary 2017-18'!W$8:W$35,MATCH($B64,'I.Supplementary 2017-18'!$B$8:$B$35,0)),INDEX('I.KI 2017-18'!W$9:W$393,MATCH($B64,'I.KI 2017-18'!$B$9:$B$393,0)))),"")</f>
        <v>0</v>
      </c>
      <c r="AK64" s="156">
        <f>_xlfn.IFNA(IF($B64=$B$382,0,_xlfn.IFNA(INDEX('I.Supplementary 2017-18'!X$8:X$35,MATCH($B64,'I.Supplementary 2017-18'!$B$8:$B$35,0)),INDEX('I.KI 2017-18'!X$9:X$393,MATCH($B64,'I.KI 2017-18'!$B$9:$B$393,0)))),"")</f>
        <v>0</v>
      </c>
      <c r="AL64" s="193">
        <f>_xlfn.IFNA(IF($B64=$B$382,0,_xlfn.IFNA(INDEX('I.Supplementary 2017-18'!Y$8:Y$35,MATCH($B64,'I.Supplementary 2017-18'!$B$8:$B$35,0)),INDEX('I.KI 2017-18'!Y$9:Y$393,MATCH($B64,'I.KI 2017-18'!$B$9:$B$393,0)))),"")</f>
        <v>5.2735374522819596</v>
      </c>
      <c r="AM64" s="193">
        <f>_xlfn.IFNA(IF($B64=$B$382,0,_xlfn.IFNA(INDEX('I.Supplementary 2017-18'!Z$8:Z$35,MATCH($B64,'I.Supplementary 2017-18'!$B$8:$B$35,0)),INDEX('I.KI 2017-18'!Z$9:Z$393,MATCH($B64,'I.KI 2017-18'!$B$9:$B$393,0)))),"")</f>
        <v>0</v>
      </c>
      <c r="AN64" s="193">
        <f>_xlfn.IFNA(IF($B64=$B$382,0,_xlfn.IFNA(INDEX('I.Supplementary 2017-18'!AA$8:AA$35,MATCH($B64,'I.Supplementary 2017-18'!$B$8:$B$35,0)),INDEX('I.KI 2017-18'!AA$9:AA$393,MATCH($B64,'I.KI 2017-18'!$B$9:$B$393,0)))),"")</f>
        <v>0</v>
      </c>
      <c r="AO64" s="157">
        <f>_xlfn.IFNA(IF($B64=$B$382,0,_xlfn.IFNA(INDEX('I.Supplementary 2017-18'!AB$8:AB$35,MATCH($B64,'I.Supplementary 2017-18'!$B$8:$B$35,0)),INDEX('I.KI 2017-18'!AB$9:AB$393,MATCH($B64,'I.KI 2017-18'!$B$9:$B$393,0)))),"")</f>
        <v>0</v>
      </c>
      <c r="AP64" s="149"/>
      <c r="AQ64" s="156">
        <f>_xlfn.IFNA(IF($B64=$B$381,0,IF($B64=$B$382,0,_xlfn.IFNA(INDEX('I.Supplementary 2017-18'!I$8:I$35,MATCH($B64,'I.Supplementary 2017-18'!$B$8:$B$35,0)),INDEX('I.KI 2017-18'!I$9:I$393,MATCH($B64,'I.KI 2017-18'!$B$9:$B$393,0))))),"")</f>
        <v>1.2646660833538956</v>
      </c>
      <c r="AR64" s="149">
        <f>_xlfn.IFNA(IF($B64=$B$381,0,IF($B64=$B$382,0,_xlfn.IFNA(INDEX('I.Supplementary 2017-18'!J$8:J$35,MATCH($B64,'I.Supplementary 2017-18'!$B$8:$B$35,0)),INDEX('I.KI 2017-18'!J$9:J$393,MATCH($B64,'I.KI 2017-18'!$B$9:$B$393,0))))),"")</f>
        <v>4.0088713689280642</v>
      </c>
      <c r="AS64" s="157">
        <f>_xlfn.IFNA(IF($B64=$B$381,0,IF($B64=$B$382,0,_xlfn.IFNA(INDEX('I.Supplementary 2017-18'!H$8:H$35,MATCH($B64,'I.Supplementary 2017-18'!$B$8:$B$35,0)),INDEX('I.KI 2017-18'!H$9:H$393,MATCH($B64,'I.KI 2017-18'!$B$9:$B$393,0))))),"")</f>
        <v>5.2735374522819596</v>
      </c>
      <c r="AT64" s="149"/>
      <c r="AU64" s="156">
        <f>_xlfn.IFNA(_xlfn.IFNA(INDEX('I.Supplementary 2018-19'!P$8:P$157,MATCH($B64,'I.Supplementary 2018-19'!$B$8:$B$157,0)),INDEX('I.KI 2018-19'!P$9:P$393,MATCH($B64,'I.KI 2018-19'!$B$9:$B$393,0))),"")</f>
        <v>0</v>
      </c>
      <c r="AV64" s="193">
        <f>_xlfn.IFNA(_xlfn.IFNA(INDEX('I.Supplementary 2018-19'!Q$8:Q$157,MATCH($B64,'I.Supplementary 2018-19'!$B$8:$B$157,0)),INDEX('I.KI 2018-19'!Q$9:Q$393,MATCH($B64,'I.KI 2018-19'!$B$9:$B$393,0))),"")</f>
        <v>0.74515597425499935</v>
      </c>
      <c r="AW64" s="193">
        <f>_xlfn.IFNA(_xlfn.IFNA(INDEX('I.Supplementary 2018-19'!R$8:R$157,MATCH($B64,'I.Supplementary 2018-19'!$B$8:$B$157,0)),INDEX('I.KI 2018-19'!R$9:R$393,MATCH($B64,'I.KI 2018-19'!$B$9:$B$393,0))),"")</f>
        <v>0</v>
      </c>
      <c r="AX64" s="193">
        <f>_xlfn.IFNA(_xlfn.IFNA(INDEX('I.Supplementary 2018-19'!S$8:S$157,MATCH($B64,'I.Supplementary 2018-19'!$B$8:$B$157,0)),INDEX('I.KI 2018-19'!S$9:S$393,MATCH($B64,'I.KI 2018-19'!$B$9:$B$393,0))),"")</f>
        <v>0</v>
      </c>
      <c r="AY64" s="157">
        <f>_xlfn.IFNA(_xlfn.IFNA(INDEX('I.Supplementary 2018-19'!T$8:T$157,MATCH($B64,'I.Supplementary 2018-19'!$B$8:$B$157,0)),INDEX('I.KI 2018-19'!T$9:T$393,MATCH($B64,'I.KI 2018-19'!$B$9:$B$393,0))),"")</f>
        <v>0</v>
      </c>
      <c r="AZ64" s="156">
        <f>_xlfn.IFNA(_xlfn.IFNA(INDEX('I.Supplementary 2018-19'!U$8:U$157,MATCH($B64,'I.Supplementary 2018-19'!$B$8:$B$157,0)),INDEX('I.KI 2018-19'!U$9:U$393,MATCH($B64,'I.KI 2018-19'!$B$9:$B$393,0))),"")</f>
        <v>0</v>
      </c>
      <c r="BA64" s="193">
        <f>_xlfn.IFNA(_xlfn.IFNA(INDEX('I.Supplementary 2018-19'!V$8:V$157,MATCH($B64,'I.Supplementary 2018-19'!$B$8:$B$157,0)),INDEX('I.KI 2018-19'!V$9:V$393,MATCH($B64,'I.KI 2018-19'!$B$9:$B$393,0))),"")</f>
        <v>4.1293095645610958</v>
      </c>
      <c r="BB64" s="193">
        <f>_xlfn.IFNA(_xlfn.IFNA(INDEX('I.Supplementary 2018-19'!W$8:W$157,MATCH($B64,'I.Supplementary 2018-19'!$B$8:$B$157,0)),INDEX('I.KI 2018-19'!W$9:W$393,MATCH($B64,'I.KI 2018-19'!$B$9:$B$393,0))),"")</f>
        <v>0</v>
      </c>
      <c r="BC64" s="193">
        <f>_xlfn.IFNA(_xlfn.IFNA(INDEX('I.Supplementary 2018-19'!X$8:X$157,MATCH($B64,'I.Supplementary 2018-19'!$B$8:$B$157,0)),INDEX('I.KI 2018-19'!X$9:X$393,MATCH($B64,'I.KI 2018-19'!$B$9:$B$393,0))),"")</f>
        <v>0</v>
      </c>
      <c r="BD64" s="157">
        <f>_xlfn.IFNA(_xlfn.IFNA(INDEX('I.Supplementary 2018-19'!Y$8:Y$157,MATCH($B64,'I.Supplementary 2018-19'!$B$8:$B$157,0)),INDEX('I.KI 2018-19'!Y$9:Y$393,MATCH($B64,'I.KI 2018-19'!$B$9:$B$393,0))),"")</f>
        <v>0</v>
      </c>
      <c r="BE64" s="156">
        <f>_xlfn.IFNA(_xlfn.IFNA(INDEX('I.Supplementary 2018-19'!Z$8:Z$157,MATCH($B64,'I.Supplementary 2018-19'!$B$8:$B$157,0)),INDEX('I.KI 2018-19'!Z$9:Z$393,MATCH($B64,'I.KI 2018-19'!$B$9:$B$393,0))),"")</f>
        <v>0</v>
      </c>
      <c r="BF64" s="193">
        <f>_xlfn.IFNA(_xlfn.IFNA(INDEX('I.Supplementary 2018-19'!AA$8:AA$157,MATCH($B64,'I.Supplementary 2018-19'!$B$8:$B$157,0)),INDEX('I.KI 2018-19'!AA$9:AA$393,MATCH($B64,'I.KI 2018-19'!$B$9:$B$393,0))),"")</f>
        <v>4.8744655388160947</v>
      </c>
      <c r="BG64" s="193">
        <f>_xlfn.IFNA(_xlfn.IFNA(INDEX('I.Supplementary 2018-19'!AB$8:AB$157,MATCH($B64,'I.Supplementary 2018-19'!$B$8:$B$157,0)),INDEX('I.KI 2018-19'!AB$9:AB$393,MATCH($B64,'I.KI 2018-19'!$B$9:$B$393,0))),"")</f>
        <v>0</v>
      </c>
      <c r="BH64" s="193">
        <f>_xlfn.IFNA(_xlfn.IFNA(INDEX('I.Supplementary 2018-19'!AC$8:AC$157,MATCH($B64,'I.Supplementary 2018-19'!$B$8:$B$157,0)),INDEX('I.KI 2018-19'!AC$9:AC$393,MATCH($B64,'I.KI 2018-19'!$B$9:$B$393,0))),"")</f>
        <v>0</v>
      </c>
      <c r="BI64" s="157">
        <f>_xlfn.IFNA(_xlfn.IFNA(INDEX('I.Supplementary 2018-19'!AD$8:AD$157,MATCH($B64,'I.Supplementary 2018-19'!$B$8:$B$157,0)),INDEX('I.KI 2018-19'!AD$9:AD$393,MATCH($B64,'I.KI 2018-19'!$B$9:$B$393,0))),"")</f>
        <v>0</v>
      </c>
      <c r="BJ64" s="149"/>
      <c r="BK64" s="156">
        <f>_xlfn.IFNA(IF($B64=$B$381,0,IF($B64=$B$382,0,_xlfn.IFNA(INDEX('I.Supplementary 2018-19'!I$8:I$157,MATCH($B64,'I.Supplementary 2018-19'!$B$8:$B$157,0)),INDEX('I.KI 2018-19'!I$9:I$393,MATCH($B64,'I.KI 2018-19'!$B$9:$B$393,0))))),"")</f>
        <v>0.74515597425499935</v>
      </c>
      <c r="BL64" s="149">
        <f>_xlfn.IFNA(IF($B64=$B$381,0,IF($B64=$B$382,0,_xlfn.IFNA(INDEX('I.Supplementary 2018-19'!J$8:J$157,MATCH($B64,'I.Supplementary 2018-19'!$B$8:$B$157,0)),INDEX('I.KI 2018-19'!J$9:J$393,MATCH($B64,'I.KI 2018-19'!$B$9:$B$393,0))))),"")</f>
        <v>4.1293095645610958</v>
      </c>
      <c r="BM64" s="157">
        <f>_xlfn.IFNA(IF($B64=$B$381,0,IF($B64=$B$382,0,_xlfn.IFNA(INDEX('I.Supplementary 2018-19'!H$8:H$157,MATCH($B64,'I.Supplementary 2018-19'!$B$8:$B$157,0)),INDEX('I.KI 2018-19'!H$9:H$393,MATCH($B64,'I.KI 2018-19'!$B$9:$B$393,0))))),"")</f>
        <v>4.8744655388160947</v>
      </c>
    </row>
    <row r="65" spans="2:65">
      <c r="B65" s="121" t="str">
        <f>'Calculations for 2021-22'!B65</f>
        <v>E1535</v>
      </c>
      <c r="C65" s="160" t="str">
        <f>'Calculations for 2021-22'!D65</f>
        <v>E1535</v>
      </c>
      <c r="D65" t="str">
        <f>'Calculations for 2021-22'!E65</f>
        <v>SD</v>
      </c>
      <c r="E65">
        <f>'Calculations for 2021-22'!F65</f>
        <v>0</v>
      </c>
      <c r="F65" s="120" t="str">
        <f>'Calculations for 2021-22'!H65</f>
        <v>Chelmsford</v>
      </c>
      <c r="G65" s="156">
        <f>_xlfn.IFNA(INDEX('I.KI 2016-17'!M$8:M$391,MATCH($B65,'I.KI 2016-17'!$B$8:$B$391,0)),"")</f>
        <v>0</v>
      </c>
      <c r="H65" s="149">
        <f>_xlfn.IFNA(INDEX('I.KI 2016-17'!N$8:N$391,MATCH($B65,'I.KI 2016-17'!$B$8:$B$391,0)),"")</f>
        <v>1.220702960583</v>
      </c>
      <c r="I65" s="149">
        <f>_xlfn.IFNA(INDEX('I.KI 2016-17'!O$8:O$391,MATCH($B65,'I.KI 2016-17'!$B$8:$B$391,0)),"")</f>
        <v>0</v>
      </c>
      <c r="J65" s="149">
        <f>_xlfn.IFNA(INDEX('I.KI 2016-17'!P$8:P$391,MATCH($B65,'I.KI 2016-17'!$B$8:$B$391,0)),"")</f>
        <v>0</v>
      </c>
      <c r="K65" s="157">
        <f>_xlfn.IFNA(INDEX('I.KI 2016-17'!Q$8:Q$391,MATCH($B65,'I.KI 2016-17'!$B$8:$B$391,0)),"")</f>
        <v>0</v>
      </c>
      <c r="L65" s="156">
        <f>_xlfn.IFNA(INDEX('I.KI 2016-17'!R$8:R$391,MATCH($B65,'I.KI 2016-17'!$B$8:$B$391,0)),"")</f>
        <v>0</v>
      </c>
      <c r="M65" s="193">
        <f>_xlfn.IFNA(INDEX('I.KI 2016-17'!S$8:S$391,MATCH($B65,'I.KI 2016-17'!$B$8:$B$391,0)),"")</f>
        <v>3.1190685590209997</v>
      </c>
      <c r="N65" s="193">
        <f>_xlfn.IFNA(INDEX('I.KI 2016-17'!T$8:T$391,MATCH($B65,'I.KI 2016-17'!$B$8:$B$391,0)),"")</f>
        <v>0</v>
      </c>
      <c r="O65" s="193">
        <f>_xlfn.IFNA(INDEX('I.KI 2016-17'!U$8:U$391,MATCH($B65,'I.KI 2016-17'!$B$8:$B$391,0)),"")</f>
        <v>0</v>
      </c>
      <c r="P65" s="157">
        <f>_xlfn.IFNA(INDEX('I.KI 2016-17'!V$8:V$391,MATCH($B65,'I.KI 2016-17'!$B$8:$B$391,0)),"")</f>
        <v>0</v>
      </c>
      <c r="Q65" s="156">
        <f>_xlfn.IFNA(INDEX('I.KI 2016-17'!W$8:W$391,MATCH($B65,'I.KI 2016-17'!$B$8:$B$391,0)),"")</f>
        <v>0</v>
      </c>
      <c r="R65" s="193">
        <f>_xlfn.IFNA(INDEX('I.KI 2016-17'!X$8:X$391,MATCH($B65,'I.KI 2016-17'!$B$8:$B$391,0)),"")</f>
        <v>4.3397715196039996</v>
      </c>
      <c r="S65" s="193">
        <f>_xlfn.IFNA(INDEX('I.KI 2016-17'!Y$8:Y$391,MATCH($B65,'I.KI 2016-17'!$B$8:$B$391,0)),"")</f>
        <v>0</v>
      </c>
      <c r="T65" s="193">
        <f>_xlfn.IFNA(INDEX('I.KI 2016-17'!Z$8:Z$391,MATCH($B65,'I.KI 2016-17'!$B$8:$B$391,0)),"")</f>
        <v>0</v>
      </c>
      <c r="U65" s="157">
        <f>_xlfn.IFNA(INDEX('I.KI 2016-17'!AA$8:AA$391,MATCH($B65,'I.KI 2016-17'!$B$8:$B$391,0)),"")</f>
        <v>0</v>
      </c>
      <c r="V65" s="149"/>
      <c r="W65" s="154">
        <f>_xlfn.IFNA(INDEX('I.KI 2016-17'!$H$8:$H$391,MATCH(B65,'I.KI 2016-17'!$B$8:$B$391,0)),"")</f>
        <v>1.220702960583</v>
      </c>
      <c r="X65" s="153">
        <f>_xlfn.IFNA(INDEX('I.KI 2016-17'!$I$8:$I$391,MATCH(B65,'I.KI 2016-17'!$B$8:$B$391,0)),"")</f>
        <v>3.1190685590209997</v>
      </c>
      <c r="Y65" s="155">
        <f>_xlfn.IFNA(INDEX('I.KI 2016-17'!$G$8:$G$391,MATCH(B65,'I.KI 2016-17'!$B$8:$B$391,0)),"")</f>
        <v>4.3397715196039996</v>
      </c>
      <c r="Z65" s="149"/>
      <c r="AA65" s="156">
        <f>_xlfn.IFNA(IF($B65=$B$382,0,_xlfn.IFNA(INDEX('I.Supplementary 2017-18'!N$8:N$35,MATCH($B65,'I.Supplementary 2017-18'!$B$8:$B$35,0)),INDEX('I.KI 2017-18'!N$9:N$393,MATCH($B65,'I.KI 2017-18'!$B$9:$B$393,0)))),"")</f>
        <v>0</v>
      </c>
      <c r="AB65" s="193">
        <f>_xlfn.IFNA(IF($B65=$B$382,0,_xlfn.IFNA(INDEX('I.Supplementary 2017-18'!O$8:O$35,MATCH($B65,'I.Supplementary 2017-18'!$B$8:$B$35,0)),INDEX('I.KI 2017-18'!O$9:O$393,MATCH($B65,'I.KI 2017-18'!$B$9:$B$393,0)))),"")</f>
        <v>0.24974782116599753</v>
      </c>
      <c r="AC65" s="193">
        <f>_xlfn.IFNA(IF($B65=$B$382,0,_xlfn.IFNA(INDEX('I.Supplementary 2017-18'!P$8:P$35,MATCH($B65,'I.Supplementary 2017-18'!$B$8:$B$35,0)),INDEX('I.KI 2017-18'!P$9:P$393,MATCH($B65,'I.KI 2017-18'!$B$9:$B$393,0)))),"")</f>
        <v>0</v>
      </c>
      <c r="AD65" s="193">
        <f>_xlfn.IFNA(IF($B65=$B$382,0,_xlfn.IFNA(INDEX('I.Supplementary 2017-18'!Q$8:Q$35,MATCH($B65,'I.Supplementary 2017-18'!$B$8:$B$35,0)),INDEX('I.KI 2017-18'!Q$9:Q$393,MATCH($B65,'I.KI 2017-18'!$B$9:$B$393,0)))),"")</f>
        <v>0</v>
      </c>
      <c r="AE65" s="157">
        <f>_xlfn.IFNA(IF($B65=$B$382,0,_xlfn.IFNA(INDEX('I.Supplementary 2017-18'!R$8:R$35,MATCH($B65,'I.Supplementary 2017-18'!$B$8:$B$35,0)),INDEX('I.KI 2017-18'!R$9:R$393,MATCH($B65,'I.KI 2017-18'!$B$9:$B$393,0)))),"")</f>
        <v>0</v>
      </c>
      <c r="AF65" s="156">
        <f>_xlfn.IFNA(IF($B65=$B$382,0,_xlfn.IFNA(INDEX('I.Supplementary 2017-18'!S$8:S$35,MATCH($B65,'I.Supplementary 2017-18'!$B$8:$B$35,0)),INDEX('I.KI 2017-18'!S$9:S$393,MATCH($B65,'I.KI 2017-18'!$B$9:$B$393,0)))),"")</f>
        <v>0</v>
      </c>
      <c r="AG65" s="193">
        <f>_xlfn.IFNA(IF($B65=$B$382,0,_xlfn.IFNA(INDEX('I.Supplementary 2017-18'!T$8:T$35,MATCH($B65,'I.Supplementary 2017-18'!$B$8:$B$35,0)),INDEX('I.KI 2017-18'!T$9:T$393,MATCH($B65,'I.KI 2017-18'!$B$9:$B$393,0)))),"")</f>
        <v>3.182747539617345</v>
      </c>
      <c r="AH65" s="193">
        <f>_xlfn.IFNA(IF($B65=$B$382,0,_xlfn.IFNA(INDEX('I.Supplementary 2017-18'!U$8:U$35,MATCH($B65,'I.Supplementary 2017-18'!$B$8:$B$35,0)),INDEX('I.KI 2017-18'!U$9:U$393,MATCH($B65,'I.KI 2017-18'!$B$9:$B$393,0)))),"")</f>
        <v>0</v>
      </c>
      <c r="AI65" s="193">
        <f>_xlfn.IFNA(IF($B65=$B$382,0,_xlfn.IFNA(INDEX('I.Supplementary 2017-18'!V$8:V$35,MATCH($B65,'I.Supplementary 2017-18'!$B$8:$B$35,0)),INDEX('I.KI 2017-18'!V$9:V$393,MATCH($B65,'I.KI 2017-18'!$B$9:$B$393,0)))),"")</f>
        <v>0</v>
      </c>
      <c r="AJ65" s="157">
        <f>_xlfn.IFNA(IF($B65=$B$382,0,_xlfn.IFNA(INDEX('I.Supplementary 2017-18'!W$8:W$35,MATCH($B65,'I.Supplementary 2017-18'!$B$8:$B$35,0)),INDEX('I.KI 2017-18'!W$9:W$393,MATCH($B65,'I.KI 2017-18'!$B$9:$B$393,0)))),"")</f>
        <v>0</v>
      </c>
      <c r="AK65" s="156">
        <f>_xlfn.IFNA(IF($B65=$B$382,0,_xlfn.IFNA(INDEX('I.Supplementary 2017-18'!X$8:X$35,MATCH($B65,'I.Supplementary 2017-18'!$B$8:$B$35,0)),INDEX('I.KI 2017-18'!X$9:X$393,MATCH($B65,'I.KI 2017-18'!$B$9:$B$393,0)))),"")</f>
        <v>0</v>
      </c>
      <c r="AL65" s="193">
        <f>_xlfn.IFNA(IF($B65=$B$382,0,_xlfn.IFNA(INDEX('I.Supplementary 2017-18'!Y$8:Y$35,MATCH($B65,'I.Supplementary 2017-18'!$B$8:$B$35,0)),INDEX('I.KI 2017-18'!Y$9:Y$393,MATCH($B65,'I.KI 2017-18'!$B$9:$B$393,0)))),"")</f>
        <v>3.4324953607833426</v>
      </c>
      <c r="AM65" s="193">
        <f>_xlfn.IFNA(IF($B65=$B$382,0,_xlfn.IFNA(INDEX('I.Supplementary 2017-18'!Z$8:Z$35,MATCH($B65,'I.Supplementary 2017-18'!$B$8:$B$35,0)),INDEX('I.KI 2017-18'!Z$9:Z$393,MATCH($B65,'I.KI 2017-18'!$B$9:$B$393,0)))),"")</f>
        <v>0</v>
      </c>
      <c r="AN65" s="193">
        <f>_xlfn.IFNA(IF($B65=$B$382,0,_xlfn.IFNA(INDEX('I.Supplementary 2017-18'!AA$8:AA$35,MATCH($B65,'I.Supplementary 2017-18'!$B$8:$B$35,0)),INDEX('I.KI 2017-18'!AA$9:AA$393,MATCH($B65,'I.KI 2017-18'!$B$9:$B$393,0)))),"")</f>
        <v>0</v>
      </c>
      <c r="AO65" s="157">
        <f>_xlfn.IFNA(IF($B65=$B$382,0,_xlfn.IFNA(INDEX('I.Supplementary 2017-18'!AB$8:AB$35,MATCH($B65,'I.Supplementary 2017-18'!$B$8:$B$35,0)),INDEX('I.KI 2017-18'!AB$9:AB$393,MATCH($B65,'I.KI 2017-18'!$B$9:$B$393,0)))),"")</f>
        <v>0</v>
      </c>
      <c r="AP65" s="149"/>
      <c r="AQ65" s="156">
        <f>_xlfn.IFNA(IF($B65=$B$381,0,IF($B65=$B$382,0,_xlfn.IFNA(INDEX('I.Supplementary 2017-18'!I$8:I$35,MATCH($B65,'I.Supplementary 2017-18'!$B$8:$B$35,0)),INDEX('I.KI 2017-18'!I$9:I$393,MATCH($B65,'I.KI 2017-18'!$B$9:$B$393,0))))),"")</f>
        <v>0.24974782116599753</v>
      </c>
      <c r="AR65" s="149">
        <f>_xlfn.IFNA(IF($B65=$B$381,0,IF($B65=$B$382,0,_xlfn.IFNA(INDEX('I.Supplementary 2017-18'!J$8:J$35,MATCH($B65,'I.Supplementary 2017-18'!$B$8:$B$35,0)),INDEX('I.KI 2017-18'!J$9:J$393,MATCH($B65,'I.KI 2017-18'!$B$9:$B$393,0))))),"")</f>
        <v>3.182747539617345</v>
      </c>
      <c r="AS65" s="157">
        <f>_xlfn.IFNA(IF($B65=$B$381,0,IF($B65=$B$382,0,_xlfn.IFNA(INDEX('I.Supplementary 2017-18'!H$8:H$35,MATCH($B65,'I.Supplementary 2017-18'!$B$8:$B$35,0)),INDEX('I.KI 2017-18'!H$9:H$393,MATCH($B65,'I.KI 2017-18'!$B$9:$B$393,0))))),"")</f>
        <v>3.4324953607833426</v>
      </c>
      <c r="AT65" s="149"/>
      <c r="AU65" s="156">
        <f>_xlfn.IFNA(_xlfn.IFNA(INDEX('I.Supplementary 2018-19'!P$8:P$157,MATCH($B65,'I.Supplementary 2018-19'!$B$8:$B$157,0)),INDEX('I.KI 2018-19'!P$9:P$393,MATCH($B65,'I.KI 2018-19'!$B$9:$B$393,0))),"")</f>
        <v>0</v>
      </c>
      <c r="AV65" s="193">
        <f>_xlfn.IFNA(_xlfn.IFNA(INDEX('I.Supplementary 2018-19'!Q$8:Q$157,MATCH($B65,'I.Supplementary 2018-19'!$B$8:$B$157,0)),INDEX('I.KI 2018-19'!Q$9:Q$393,MATCH($B65,'I.KI 2018-19'!$B$9:$B$393,0))),"")</f>
        <v>0</v>
      </c>
      <c r="AW65" s="193">
        <f>_xlfn.IFNA(_xlfn.IFNA(INDEX('I.Supplementary 2018-19'!R$8:R$157,MATCH($B65,'I.Supplementary 2018-19'!$B$8:$B$157,0)),INDEX('I.KI 2018-19'!R$9:R$393,MATCH($B65,'I.KI 2018-19'!$B$9:$B$393,0))),"")</f>
        <v>0</v>
      </c>
      <c r="AX65" s="193">
        <f>_xlfn.IFNA(_xlfn.IFNA(INDEX('I.Supplementary 2018-19'!S$8:S$157,MATCH($B65,'I.Supplementary 2018-19'!$B$8:$B$157,0)),INDEX('I.KI 2018-19'!S$9:S$393,MATCH($B65,'I.KI 2018-19'!$B$9:$B$393,0))),"")</f>
        <v>0</v>
      </c>
      <c r="AY65" s="157">
        <f>_xlfn.IFNA(_xlfn.IFNA(INDEX('I.Supplementary 2018-19'!T$8:T$157,MATCH($B65,'I.Supplementary 2018-19'!$B$8:$B$157,0)),INDEX('I.KI 2018-19'!T$9:T$393,MATCH($B65,'I.KI 2018-19'!$B$9:$B$393,0))),"")</f>
        <v>0</v>
      </c>
      <c r="AZ65" s="156">
        <f>_xlfn.IFNA(_xlfn.IFNA(INDEX('I.Supplementary 2018-19'!U$8:U$157,MATCH($B65,'I.Supplementary 2018-19'!$B$8:$B$157,0)),INDEX('I.KI 2018-19'!U$9:U$393,MATCH($B65,'I.KI 2018-19'!$B$9:$B$393,0))),"")</f>
        <v>0</v>
      </c>
      <c r="BA65" s="193">
        <f>_xlfn.IFNA(_xlfn.IFNA(INDEX('I.Supplementary 2018-19'!V$8:V$157,MATCH($B65,'I.Supplementary 2018-19'!$B$8:$B$157,0)),INDEX('I.KI 2018-19'!V$9:V$393,MATCH($B65,'I.KI 2018-19'!$B$9:$B$393,0))),"")</f>
        <v>3.2783665644127158</v>
      </c>
      <c r="BB65" s="193">
        <f>_xlfn.IFNA(_xlfn.IFNA(INDEX('I.Supplementary 2018-19'!W$8:W$157,MATCH($B65,'I.Supplementary 2018-19'!$B$8:$B$157,0)),INDEX('I.KI 2018-19'!W$9:W$393,MATCH($B65,'I.KI 2018-19'!$B$9:$B$393,0))),"")</f>
        <v>0</v>
      </c>
      <c r="BC65" s="193">
        <f>_xlfn.IFNA(_xlfn.IFNA(INDEX('I.Supplementary 2018-19'!X$8:X$157,MATCH($B65,'I.Supplementary 2018-19'!$B$8:$B$157,0)),INDEX('I.KI 2018-19'!X$9:X$393,MATCH($B65,'I.KI 2018-19'!$B$9:$B$393,0))),"")</f>
        <v>0</v>
      </c>
      <c r="BD65" s="157">
        <f>_xlfn.IFNA(_xlfn.IFNA(INDEX('I.Supplementary 2018-19'!Y$8:Y$157,MATCH($B65,'I.Supplementary 2018-19'!$B$8:$B$157,0)),INDEX('I.KI 2018-19'!Y$9:Y$393,MATCH($B65,'I.KI 2018-19'!$B$9:$B$393,0))),"")</f>
        <v>0</v>
      </c>
      <c r="BE65" s="156">
        <f>_xlfn.IFNA(_xlfn.IFNA(INDEX('I.Supplementary 2018-19'!Z$8:Z$157,MATCH($B65,'I.Supplementary 2018-19'!$B$8:$B$157,0)),INDEX('I.KI 2018-19'!Z$9:Z$393,MATCH($B65,'I.KI 2018-19'!$B$9:$B$393,0))),"")</f>
        <v>0</v>
      </c>
      <c r="BF65" s="193">
        <f>_xlfn.IFNA(_xlfn.IFNA(INDEX('I.Supplementary 2018-19'!AA$8:AA$157,MATCH($B65,'I.Supplementary 2018-19'!$B$8:$B$157,0)),INDEX('I.KI 2018-19'!AA$9:AA$393,MATCH($B65,'I.KI 2018-19'!$B$9:$B$393,0))),"")</f>
        <v>3.2783665644127158</v>
      </c>
      <c r="BG65" s="193">
        <f>_xlfn.IFNA(_xlfn.IFNA(INDEX('I.Supplementary 2018-19'!AB$8:AB$157,MATCH($B65,'I.Supplementary 2018-19'!$B$8:$B$157,0)),INDEX('I.KI 2018-19'!AB$9:AB$393,MATCH($B65,'I.KI 2018-19'!$B$9:$B$393,0))),"")</f>
        <v>0</v>
      </c>
      <c r="BH65" s="193">
        <f>_xlfn.IFNA(_xlfn.IFNA(INDEX('I.Supplementary 2018-19'!AC$8:AC$157,MATCH($B65,'I.Supplementary 2018-19'!$B$8:$B$157,0)),INDEX('I.KI 2018-19'!AC$9:AC$393,MATCH($B65,'I.KI 2018-19'!$B$9:$B$393,0))),"")</f>
        <v>0</v>
      </c>
      <c r="BI65" s="157">
        <f>_xlfn.IFNA(_xlfn.IFNA(INDEX('I.Supplementary 2018-19'!AD$8:AD$157,MATCH($B65,'I.Supplementary 2018-19'!$B$8:$B$157,0)),INDEX('I.KI 2018-19'!AD$9:AD$393,MATCH($B65,'I.KI 2018-19'!$B$9:$B$393,0))),"")</f>
        <v>0</v>
      </c>
      <c r="BJ65" s="149"/>
      <c r="BK65" s="156">
        <f>_xlfn.IFNA(IF($B65=$B$381,0,IF($B65=$B$382,0,_xlfn.IFNA(INDEX('I.Supplementary 2018-19'!I$8:I$157,MATCH($B65,'I.Supplementary 2018-19'!$B$8:$B$157,0)),INDEX('I.KI 2018-19'!I$9:I$393,MATCH($B65,'I.KI 2018-19'!$B$9:$B$393,0))))),"")</f>
        <v>0</v>
      </c>
      <c r="BL65" s="149">
        <f>_xlfn.IFNA(IF($B65=$B$381,0,IF($B65=$B$382,0,_xlfn.IFNA(INDEX('I.Supplementary 2018-19'!J$8:J$157,MATCH($B65,'I.Supplementary 2018-19'!$B$8:$B$157,0)),INDEX('I.KI 2018-19'!J$9:J$393,MATCH($B65,'I.KI 2018-19'!$B$9:$B$393,0))))),"")</f>
        <v>3.2783665644127158</v>
      </c>
      <c r="BM65" s="157">
        <f>_xlfn.IFNA(IF($B65=$B$381,0,IF($B65=$B$382,0,_xlfn.IFNA(INDEX('I.Supplementary 2018-19'!H$8:H$157,MATCH($B65,'I.Supplementary 2018-19'!$B$8:$B$157,0)),INDEX('I.KI 2018-19'!H$9:H$393,MATCH($B65,'I.KI 2018-19'!$B$9:$B$393,0))))),"")</f>
        <v>3.2783665644127158</v>
      </c>
    </row>
    <row r="66" spans="2:65">
      <c r="B66" s="121" t="str">
        <f>'Calculations for 2021-22'!B66</f>
        <v>E1631</v>
      </c>
      <c r="C66" s="160" t="str">
        <f>'Calculations for 2021-22'!D66</f>
        <v>E1631</v>
      </c>
      <c r="D66" t="str">
        <f>'Calculations for 2021-22'!E66</f>
        <v>SD</v>
      </c>
      <c r="E66">
        <f>'Calculations for 2021-22'!F66</f>
        <v>0</v>
      </c>
      <c r="F66" s="120" t="str">
        <f>'Calculations for 2021-22'!H66</f>
        <v>Cheltenham</v>
      </c>
      <c r="G66" s="156">
        <f>_xlfn.IFNA(INDEX('I.KI 2016-17'!M$8:M$391,MATCH($B66,'I.KI 2016-17'!$B$8:$B$391,0)),"")</f>
        <v>0</v>
      </c>
      <c r="H66" s="149">
        <f>_xlfn.IFNA(INDEX('I.KI 2016-17'!N$8:N$391,MATCH($B66,'I.KI 2016-17'!$B$8:$B$391,0)),"")</f>
        <v>1.272961667958</v>
      </c>
      <c r="I66" s="149">
        <f>_xlfn.IFNA(INDEX('I.KI 2016-17'!O$8:O$391,MATCH($B66,'I.KI 2016-17'!$B$8:$B$391,0)),"")</f>
        <v>0</v>
      </c>
      <c r="J66" s="149">
        <f>_xlfn.IFNA(INDEX('I.KI 2016-17'!P$8:P$391,MATCH($B66,'I.KI 2016-17'!$B$8:$B$391,0)),"")</f>
        <v>0</v>
      </c>
      <c r="K66" s="157">
        <f>_xlfn.IFNA(INDEX('I.KI 2016-17'!Q$8:Q$391,MATCH($B66,'I.KI 2016-17'!$B$8:$B$391,0)),"")</f>
        <v>0</v>
      </c>
      <c r="L66" s="156">
        <f>_xlfn.IFNA(INDEX('I.KI 2016-17'!R$8:R$391,MATCH($B66,'I.KI 2016-17'!$B$8:$B$391,0)),"")</f>
        <v>0</v>
      </c>
      <c r="M66" s="193">
        <f>_xlfn.IFNA(INDEX('I.KI 2016-17'!S$8:S$391,MATCH($B66,'I.KI 2016-17'!$B$8:$B$391,0)),"")</f>
        <v>2.60044161692</v>
      </c>
      <c r="N66" s="193">
        <f>_xlfn.IFNA(INDEX('I.KI 2016-17'!T$8:T$391,MATCH($B66,'I.KI 2016-17'!$B$8:$B$391,0)),"")</f>
        <v>0</v>
      </c>
      <c r="O66" s="193">
        <f>_xlfn.IFNA(INDEX('I.KI 2016-17'!U$8:U$391,MATCH($B66,'I.KI 2016-17'!$B$8:$B$391,0)),"")</f>
        <v>0</v>
      </c>
      <c r="P66" s="157">
        <f>_xlfn.IFNA(INDEX('I.KI 2016-17'!V$8:V$391,MATCH($B66,'I.KI 2016-17'!$B$8:$B$391,0)),"")</f>
        <v>0</v>
      </c>
      <c r="Q66" s="156">
        <f>_xlfn.IFNA(INDEX('I.KI 2016-17'!W$8:W$391,MATCH($B66,'I.KI 2016-17'!$B$8:$B$391,0)),"")</f>
        <v>0</v>
      </c>
      <c r="R66" s="193">
        <f>_xlfn.IFNA(INDEX('I.KI 2016-17'!X$8:X$391,MATCH($B66,'I.KI 2016-17'!$B$8:$B$391,0)),"")</f>
        <v>3.873403284878</v>
      </c>
      <c r="S66" s="193">
        <f>_xlfn.IFNA(INDEX('I.KI 2016-17'!Y$8:Y$391,MATCH($B66,'I.KI 2016-17'!$B$8:$B$391,0)),"")</f>
        <v>0</v>
      </c>
      <c r="T66" s="193">
        <f>_xlfn.IFNA(INDEX('I.KI 2016-17'!Z$8:Z$391,MATCH($B66,'I.KI 2016-17'!$B$8:$B$391,0)),"")</f>
        <v>0</v>
      </c>
      <c r="U66" s="157">
        <f>_xlfn.IFNA(INDEX('I.KI 2016-17'!AA$8:AA$391,MATCH($B66,'I.KI 2016-17'!$B$8:$B$391,0)),"")</f>
        <v>0</v>
      </c>
      <c r="V66" s="149"/>
      <c r="W66" s="154">
        <f>_xlfn.IFNA(INDEX('I.KI 2016-17'!$H$8:$H$391,MATCH(B66,'I.KI 2016-17'!$B$8:$B$391,0)),"")</f>
        <v>1.272961667958</v>
      </c>
      <c r="X66" s="153">
        <f>_xlfn.IFNA(INDEX('I.KI 2016-17'!$I$8:$I$391,MATCH(B66,'I.KI 2016-17'!$B$8:$B$391,0)),"")</f>
        <v>2.60044161692</v>
      </c>
      <c r="Y66" s="155">
        <f>_xlfn.IFNA(INDEX('I.KI 2016-17'!$G$8:$G$391,MATCH(B66,'I.KI 2016-17'!$B$8:$B$391,0)),"")</f>
        <v>3.873403284878</v>
      </c>
      <c r="Z66" s="149"/>
      <c r="AA66" s="156">
        <f>_xlfn.IFNA(IF($B66=$B$382,0,_xlfn.IFNA(INDEX('I.Supplementary 2017-18'!N$8:N$35,MATCH($B66,'I.Supplementary 2017-18'!$B$8:$B$35,0)),INDEX('I.KI 2017-18'!N$9:N$393,MATCH($B66,'I.KI 2017-18'!$B$9:$B$393,0)))),"")</f>
        <v>0</v>
      </c>
      <c r="AB66" s="193">
        <f>_xlfn.IFNA(IF($B66=$B$382,0,_xlfn.IFNA(INDEX('I.Supplementary 2017-18'!O$8:O$35,MATCH($B66,'I.Supplementary 2017-18'!$B$8:$B$35,0)),INDEX('I.KI 2017-18'!O$9:O$393,MATCH($B66,'I.KI 2017-18'!$B$9:$B$393,0)))),"")</f>
        <v>0.54402684016853475</v>
      </c>
      <c r="AC66" s="193">
        <f>_xlfn.IFNA(IF($B66=$B$382,0,_xlfn.IFNA(INDEX('I.Supplementary 2017-18'!P$8:P$35,MATCH($B66,'I.Supplementary 2017-18'!$B$8:$B$35,0)),INDEX('I.KI 2017-18'!P$9:P$393,MATCH($B66,'I.KI 2017-18'!$B$9:$B$393,0)))),"")</f>
        <v>0</v>
      </c>
      <c r="AD66" s="193">
        <f>_xlfn.IFNA(IF($B66=$B$382,0,_xlfn.IFNA(INDEX('I.Supplementary 2017-18'!Q$8:Q$35,MATCH($B66,'I.Supplementary 2017-18'!$B$8:$B$35,0)),INDEX('I.KI 2017-18'!Q$9:Q$393,MATCH($B66,'I.KI 2017-18'!$B$9:$B$393,0)))),"")</f>
        <v>0</v>
      </c>
      <c r="AE66" s="157">
        <f>_xlfn.IFNA(IF($B66=$B$382,0,_xlfn.IFNA(INDEX('I.Supplementary 2017-18'!R$8:R$35,MATCH($B66,'I.Supplementary 2017-18'!$B$8:$B$35,0)),INDEX('I.KI 2017-18'!R$9:R$393,MATCH($B66,'I.KI 2017-18'!$B$9:$B$393,0)))),"")</f>
        <v>0</v>
      </c>
      <c r="AF66" s="156">
        <f>_xlfn.IFNA(IF($B66=$B$382,0,_xlfn.IFNA(INDEX('I.Supplementary 2017-18'!S$8:S$35,MATCH($B66,'I.Supplementary 2017-18'!$B$8:$B$35,0)),INDEX('I.KI 2017-18'!S$9:S$393,MATCH($B66,'I.KI 2017-18'!$B$9:$B$393,0)))),"")</f>
        <v>0</v>
      </c>
      <c r="AG66" s="193">
        <f>_xlfn.IFNA(IF($B66=$B$382,0,_xlfn.IFNA(INDEX('I.Supplementary 2017-18'!T$8:T$35,MATCH($B66,'I.Supplementary 2017-18'!$B$8:$B$35,0)),INDEX('I.KI 2017-18'!T$9:T$393,MATCH($B66,'I.KI 2017-18'!$B$9:$B$393,0)))),"")</f>
        <v>2.6535322970805391</v>
      </c>
      <c r="AH66" s="193">
        <f>_xlfn.IFNA(IF($B66=$B$382,0,_xlfn.IFNA(INDEX('I.Supplementary 2017-18'!U$8:U$35,MATCH($B66,'I.Supplementary 2017-18'!$B$8:$B$35,0)),INDEX('I.KI 2017-18'!U$9:U$393,MATCH($B66,'I.KI 2017-18'!$B$9:$B$393,0)))),"")</f>
        <v>0</v>
      </c>
      <c r="AI66" s="193">
        <f>_xlfn.IFNA(IF($B66=$B$382,0,_xlfn.IFNA(INDEX('I.Supplementary 2017-18'!V$8:V$35,MATCH($B66,'I.Supplementary 2017-18'!$B$8:$B$35,0)),INDEX('I.KI 2017-18'!V$9:V$393,MATCH($B66,'I.KI 2017-18'!$B$9:$B$393,0)))),"")</f>
        <v>0</v>
      </c>
      <c r="AJ66" s="157">
        <f>_xlfn.IFNA(IF($B66=$B$382,0,_xlfn.IFNA(INDEX('I.Supplementary 2017-18'!W$8:W$35,MATCH($B66,'I.Supplementary 2017-18'!$B$8:$B$35,0)),INDEX('I.KI 2017-18'!W$9:W$393,MATCH($B66,'I.KI 2017-18'!$B$9:$B$393,0)))),"")</f>
        <v>0</v>
      </c>
      <c r="AK66" s="156">
        <f>_xlfn.IFNA(IF($B66=$B$382,0,_xlfn.IFNA(INDEX('I.Supplementary 2017-18'!X$8:X$35,MATCH($B66,'I.Supplementary 2017-18'!$B$8:$B$35,0)),INDEX('I.KI 2017-18'!X$9:X$393,MATCH($B66,'I.KI 2017-18'!$B$9:$B$393,0)))),"")</f>
        <v>0</v>
      </c>
      <c r="AL66" s="193">
        <f>_xlfn.IFNA(IF($B66=$B$382,0,_xlfn.IFNA(INDEX('I.Supplementary 2017-18'!Y$8:Y$35,MATCH($B66,'I.Supplementary 2017-18'!$B$8:$B$35,0)),INDEX('I.KI 2017-18'!Y$9:Y$393,MATCH($B66,'I.KI 2017-18'!$B$9:$B$393,0)))),"")</f>
        <v>3.1975591372490739</v>
      </c>
      <c r="AM66" s="193">
        <f>_xlfn.IFNA(IF($B66=$B$382,0,_xlfn.IFNA(INDEX('I.Supplementary 2017-18'!Z$8:Z$35,MATCH($B66,'I.Supplementary 2017-18'!$B$8:$B$35,0)),INDEX('I.KI 2017-18'!Z$9:Z$393,MATCH($B66,'I.KI 2017-18'!$B$9:$B$393,0)))),"")</f>
        <v>0</v>
      </c>
      <c r="AN66" s="193">
        <f>_xlfn.IFNA(IF($B66=$B$382,0,_xlfn.IFNA(INDEX('I.Supplementary 2017-18'!AA$8:AA$35,MATCH($B66,'I.Supplementary 2017-18'!$B$8:$B$35,0)),INDEX('I.KI 2017-18'!AA$9:AA$393,MATCH($B66,'I.KI 2017-18'!$B$9:$B$393,0)))),"")</f>
        <v>0</v>
      </c>
      <c r="AO66" s="157">
        <f>_xlfn.IFNA(IF($B66=$B$382,0,_xlfn.IFNA(INDEX('I.Supplementary 2017-18'!AB$8:AB$35,MATCH($B66,'I.Supplementary 2017-18'!$B$8:$B$35,0)),INDEX('I.KI 2017-18'!AB$9:AB$393,MATCH($B66,'I.KI 2017-18'!$B$9:$B$393,0)))),"")</f>
        <v>0</v>
      </c>
      <c r="AP66" s="149"/>
      <c r="AQ66" s="156">
        <f>_xlfn.IFNA(IF($B66=$B$381,0,IF($B66=$B$382,0,_xlfn.IFNA(INDEX('I.Supplementary 2017-18'!I$8:I$35,MATCH($B66,'I.Supplementary 2017-18'!$B$8:$B$35,0)),INDEX('I.KI 2017-18'!I$9:I$393,MATCH($B66,'I.KI 2017-18'!$B$9:$B$393,0))))),"")</f>
        <v>0.54402684016853475</v>
      </c>
      <c r="AR66" s="149">
        <f>_xlfn.IFNA(IF($B66=$B$381,0,IF($B66=$B$382,0,_xlfn.IFNA(INDEX('I.Supplementary 2017-18'!J$8:J$35,MATCH($B66,'I.Supplementary 2017-18'!$B$8:$B$35,0)),INDEX('I.KI 2017-18'!J$9:J$393,MATCH($B66,'I.KI 2017-18'!$B$9:$B$393,0))))),"")</f>
        <v>2.6535322970805391</v>
      </c>
      <c r="AS66" s="157">
        <f>_xlfn.IFNA(IF($B66=$B$381,0,IF($B66=$B$382,0,_xlfn.IFNA(INDEX('I.Supplementary 2017-18'!H$8:H$35,MATCH($B66,'I.Supplementary 2017-18'!$B$8:$B$35,0)),INDEX('I.KI 2017-18'!H$9:H$393,MATCH($B66,'I.KI 2017-18'!$B$9:$B$393,0))))),"")</f>
        <v>3.1975591372490739</v>
      </c>
      <c r="AT66" s="149"/>
      <c r="AU66" s="156">
        <f>_xlfn.IFNA(_xlfn.IFNA(INDEX('I.Supplementary 2018-19'!P$8:P$157,MATCH($B66,'I.Supplementary 2018-19'!$B$8:$B$157,0)),INDEX('I.KI 2018-19'!P$9:P$393,MATCH($B66,'I.KI 2018-19'!$B$9:$B$393,0))),"")</f>
        <v>0</v>
      </c>
      <c r="AV66" s="193">
        <f>_xlfn.IFNA(_xlfn.IFNA(INDEX('I.Supplementary 2018-19'!Q$8:Q$157,MATCH($B66,'I.Supplementary 2018-19'!$B$8:$B$157,0)),INDEX('I.KI 2018-19'!Q$9:Q$393,MATCH($B66,'I.KI 2018-19'!$B$9:$B$393,0))),"")</f>
        <v>0.10229877491269819</v>
      </c>
      <c r="AW66" s="193">
        <f>_xlfn.IFNA(_xlfn.IFNA(INDEX('I.Supplementary 2018-19'!R$8:R$157,MATCH($B66,'I.Supplementary 2018-19'!$B$8:$B$157,0)),INDEX('I.KI 2018-19'!R$9:R$393,MATCH($B66,'I.KI 2018-19'!$B$9:$B$393,0))),"")</f>
        <v>0</v>
      </c>
      <c r="AX66" s="193">
        <f>_xlfn.IFNA(_xlfn.IFNA(INDEX('I.Supplementary 2018-19'!S$8:S$157,MATCH($B66,'I.Supplementary 2018-19'!$B$8:$B$157,0)),INDEX('I.KI 2018-19'!S$9:S$393,MATCH($B66,'I.KI 2018-19'!$B$9:$B$393,0))),"")</f>
        <v>0</v>
      </c>
      <c r="AY66" s="157">
        <f>_xlfn.IFNA(_xlfn.IFNA(INDEX('I.Supplementary 2018-19'!T$8:T$157,MATCH($B66,'I.Supplementary 2018-19'!$B$8:$B$157,0)),INDEX('I.KI 2018-19'!T$9:T$393,MATCH($B66,'I.KI 2018-19'!$B$9:$B$393,0))),"")</f>
        <v>0</v>
      </c>
      <c r="AZ66" s="156">
        <f>_xlfn.IFNA(_xlfn.IFNA(INDEX('I.Supplementary 2018-19'!U$8:U$157,MATCH($B66,'I.Supplementary 2018-19'!$B$8:$B$157,0)),INDEX('I.KI 2018-19'!U$9:U$393,MATCH($B66,'I.KI 2018-19'!$B$9:$B$393,0))),"")</f>
        <v>0</v>
      </c>
      <c r="BA66" s="193">
        <f>_xlfn.IFNA(_xlfn.IFNA(INDEX('I.Supplementary 2018-19'!V$8:V$157,MATCH($B66,'I.Supplementary 2018-19'!$B$8:$B$157,0)),INDEX('I.KI 2018-19'!V$9:V$393,MATCH($B66,'I.KI 2018-19'!$B$9:$B$393,0))),"")</f>
        <v>2.7332521514992676</v>
      </c>
      <c r="BB66" s="193">
        <f>_xlfn.IFNA(_xlfn.IFNA(INDEX('I.Supplementary 2018-19'!W$8:W$157,MATCH($B66,'I.Supplementary 2018-19'!$B$8:$B$157,0)),INDEX('I.KI 2018-19'!W$9:W$393,MATCH($B66,'I.KI 2018-19'!$B$9:$B$393,0))),"")</f>
        <v>0</v>
      </c>
      <c r="BC66" s="193">
        <f>_xlfn.IFNA(_xlfn.IFNA(INDEX('I.Supplementary 2018-19'!X$8:X$157,MATCH($B66,'I.Supplementary 2018-19'!$B$8:$B$157,0)),INDEX('I.KI 2018-19'!X$9:X$393,MATCH($B66,'I.KI 2018-19'!$B$9:$B$393,0))),"")</f>
        <v>0</v>
      </c>
      <c r="BD66" s="157">
        <f>_xlfn.IFNA(_xlfn.IFNA(INDEX('I.Supplementary 2018-19'!Y$8:Y$157,MATCH($B66,'I.Supplementary 2018-19'!$B$8:$B$157,0)),INDEX('I.KI 2018-19'!Y$9:Y$393,MATCH($B66,'I.KI 2018-19'!$B$9:$B$393,0))),"")</f>
        <v>0</v>
      </c>
      <c r="BE66" s="156">
        <f>_xlfn.IFNA(_xlfn.IFNA(INDEX('I.Supplementary 2018-19'!Z$8:Z$157,MATCH($B66,'I.Supplementary 2018-19'!$B$8:$B$157,0)),INDEX('I.KI 2018-19'!Z$9:Z$393,MATCH($B66,'I.KI 2018-19'!$B$9:$B$393,0))),"")</f>
        <v>0</v>
      </c>
      <c r="BF66" s="193">
        <f>_xlfn.IFNA(_xlfn.IFNA(INDEX('I.Supplementary 2018-19'!AA$8:AA$157,MATCH($B66,'I.Supplementary 2018-19'!$B$8:$B$157,0)),INDEX('I.KI 2018-19'!AA$9:AA$393,MATCH($B66,'I.KI 2018-19'!$B$9:$B$393,0))),"")</f>
        <v>2.8355509264119658</v>
      </c>
      <c r="BG66" s="193">
        <f>_xlfn.IFNA(_xlfn.IFNA(INDEX('I.Supplementary 2018-19'!AB$8:AB$157,MATCH($B66,'I.Supplementary 2018-19'!$B$8:$B$157,0)),INDEX('I.KI 2018-19'!AB$9:AB$393,MATCH($B66,'I.KI 2018-19'!$B$9:$B$393,0))),"")</f>
        <v>0</v>
      </c>
      <c r="BH66" s="193">
        <f>_xlfn.IFNA(_xlfn.IFNA(INDEX('I.Supplementary 2018-19'!AC$8:AC$157,MATCH($B66,'I.Supplementary 2018-19'!$B$8:$B$157,0)),INDEX('I.KI 2018-19'!AC$9:AC$393,MATCH($B66,'I.KI 2018-19'!$B$9:$B$393,0))),"")</f>
        <v>0</v>
      </c>
      <c r="BI66" s="157">
        <f>_xlfn.IFNA(_xlfn.IFNA(INDEX('I.Supplementary 2018-19'!AD$8:AD$157,MATCH($B66,'I.Supplementary 2018-19'!$B$8:$B$157,0)),INDEX('I.KI 2018-19'!AD$9:AD$393,MATCH($B66,'I.KI 2018-19'!$B$9:$B$393,0))),"")</f>
        <v>0</v>
      </c>
      <c r="BJ66" s="149"/>
      <c r="BK66" s="156">
        <f>_xlfn.IFNA(IF($B66=$B$381,0,IF($B66=$B$382,0,_xlfn.IFNA(INDEX('I.Supplementary 2018-19'!I$8:I$157,MATCH($B66,'I.Supplementary 2018-19'!$B$8:$B$157,0)),INDEX('I.KI 2018-19'!I$9:I$393,MATCH($B66,'I.KI 2018-19'!$B$9:$B$393,0))))),"")</f>
        <v>0.10229877491269819</v>
      </c>
      <c r="BL66" s="149">
        <f>_xlfn.IFNA(IF($B66=$B$381,0,IF($B66=$B$382,0,_xlfn.IFNA(INDEX('I.Supplementary 2018-19'!J$8:J$157,MATCH($B66,'I.Supplementary 2018-19'!$B$8:$B$157,0)),INDEX('I.KI 2018-19'!J$9:J$393,MATCH($B66,'I.KI 2018-19'!$B$9:$B$393,0))))),"")</f>
        <v>2.7332521514992676</v>
      </c>
      <c r="BM66" s="157">
        <f>_xlfn.IFNA(IF($B66=$B$381,0,IF($B66=$B$382,0,_xlfn.IFNA(INDEX('I.Supplementary 2018-19'!H$8:H$157,MATCH($B66,'I.Supplementary 2018-19'!$B$8:$B$157,0)),INDEX('I.KI 2018-19'!H$9:H$393,MATCH($B66,'I.KI 2018-19'!$B$9:$B$393,0))))),"")</f>
        <v>2.8355509264119658</v>
      </c>
    </row>
    <row r="67" spans="2:65">
      <c r="B67" s="121" t="str">
        <f>'Calculations for 2021-22'!B67</f>
        <v>E3131</v>
      </c>
      <c r="C67" s="160" t="str">
        <f>'Calculations for 2021-22'!D67</f>
        <v>E3131</v>
      </c>
      <c r="D67" t="str">
        <f>'Calculations for 2021-22'!E67</f>
        <v>SD</v>
      </c>
      <c r="E67">
        <f>'Calculations for 2021-22'!F67</f>
        <v>0</v>
      </c>
      <c r="F67" s="120" t="str">
        <f>'Calculations for 2021-22'!H67</f>
        <v>Cherwell</v>
      </c>
      <c r="G67" s="156">
        <f>_xlfn.IFNA(INDEX('I.KI 2016-17'!M$8:M$391,MATCH($B67,'I.KI 2016-17'!$B$8:$B$391,0)),"")</f>
        <v>0</v>
      </c>
      <c r="H67" s="149">
        <f>_xlfn.IFNA(INDEX('I.KI 2016-17'!N$8:N$391,MATCH($B67,'I.KI 2016-17'!$B$8:$B$391,0)),"")</f>
        <v>1.8511831558809999</v>
      </c>
      <c r="I67" s="149">
        <f>_xlfn.IFNA(INDEX('I.KI 2016-17'!O$8:O$391,MATCH($B67,'I.KI 2016-17'!$B$8:$B$391,0)),"")</f>
        <v>0</v>
      </c>
      <c r="J67" s="149">
        <f>_xlfn.IFNA(INDEX('I.KI 2016-17'!P$8:P$391,MATCH($B67,'I.KI 2016-17'!$B$8:$B$391,0)),"")</f>
        <v>0</v>
      </c>
      <c r="K67" s="157">
        <f>_xlfn.IFNA(INDEX('I.KI 2016-17'!Q$8:Q$391,MATCH($B67,'I.KI 2016-17'!$B$8:$B$391,0)),"")</f>
        <v>0</v>
      </c>
      <c r="L67" s="156">
        <f>_xlfn.IFNA(INDEX('I.KI 2016-17'!R$8:R$391,MATCH($B67,'I.KI 2016-17'!$B$8:$B$391,0)),"")</f>
        <v>0</v>
      </c>
      <c r="M67" s="193">
        <f>_xlfn.IFNA(INDEX('I.KI 2016-17'!S$8:S$391,MATCH($B67,'I.KI 2016-17'!$B$8:$B$391,0)),"")</f>
        <v>3.494938926084</v>
      </c>
      <c r="N67" s="193">
        <f>_xlfn.IFNA(INDEX('I.KI 2016-17'!T$8:T$391,MATCH($B67,'I.KI 2016-17'!$B$8:$B$391,0)),"")</f>
        <v>0</v>
      </c>
      <c r="O67" s="193">
        <f>_xlfn.IFNA(INDEX('I.KI 2016-17'!U$8:U$391,MATCH($B67,'I.KI 2016-17'!$B$8:$B$391,0)),"")</f>
        <v>0</v>
      </c>
      <c r="P67" s="157">
        <f>_xlfn.IFNA(INDEX('I.KI 2016-17'!V$8:V$391,MATCH($B67,'I.KI 2016-17'!$B$8:$B$391,0)),"")</f>
        <v>0</v>
      </c>
      <c r="Q67" s="156">
        <f>_xlfn.IFNA(INDEX('I.KI 2016-17'!W$8:W$391,MATCH($B67,'I.KI 2016-17'!$B$8:$B$391,0)),"")</f>
        <v>0</v>
      </c>
      <c r="R67" s="193">
        <f>_xlfn.IFNA(INDEX('I.KI 2016-17'!X$8:X$391,MATCH($B67,'I.KI 2016-17'!$B$8:$B$391,0)),"")</f>
        <v>5.3461220819649995</v>
      </c>
      <c r="S67" s="193">
        <f>_xlfn.IFNA(INDEX('I.KI 2016-17'!Y$8:Y$391,MATCH($B67,'I.KI 2016-17'!$B$8:$B$391,0)),"")</f>
        <v>0</v>
      </c>
      <c r="T67" s="193">
        <f>_xlfn.IFNA(INDEX('I.KI 2016-17'!Z$8:Z$391,MATCH($B67,'I.KI 2016-17'!$B$8:$B$391,0)),"")</f>
        <v>0</v>
      </c>
      <c r="U67" s="157">
        <f>_xlfn.IFNA(INDEX('I.KI 2016-17'!AA$8:AA$391,MATCH($B67,'I.KI 2016-17'!$B$8:$B$391,0)),"")</f>
        <v>0</v>
      </c>
      <c r="V67" s="149"/>
      <c r="W67" s="154">
        <f>_xlfn.IFNA(INDEX('I.KI 2016-17'!$H$8:$H$391,MATCH(B67,'I.KI 2016-17'!$B$8:$B$391,0)),"")</f>
        <v>1.8511831558809999</v>
      </c>
      <c r="X67" s="153">
        <f>_xlfn.IFNA(INDEX('I.KI 2016-17'!$I$8:$I$391,MATCH(B67,'I.KI 2016-17'!$B$8:$B$391,0)),"")</f>
        <v>3.494938926084</v>
      </c>
      <c r="Y67" s="155">
        <f>_xlfn.IFNA(INDEX('I.KI 2016-17'!$G$8:$G$391,MATCH(B67,'I.KI 2016-17'!$B$8:$B$391,0)),"")</f>
        <v>5.3461220819649995</v>
      </c>
      <c r="Z67" s="149"/>
      <c r="AA67" s="156">
        <f>_xlfn.IFNA(IF($B67=$B$382,0,_xlfn.IFNA(INDEX('I.Supplementary 2017-18'!N$8:N$35,MATCH($B67,'I.Supplementary 2017-18'!$B$8:$B$35,0)),INDEX('I.KI 2017-18'!N$9:N$393,MATCH($B67,'I.KI 2017-18'!$B$9:$B$393,0)))),"")</f>
        <v>0</v>
      </c>
      <c r="AB67" s="193">
        <f>_xlfn.IFNA(IF($B67=$B$382,0,_xlfn.IFNA(INDEX('I.Supplementary 2017-18'!O$8:O$35,MATCH($B67,'I.Supplementary 2017-18'!$B$8:$B$35,0)),INDEX('I.KI 2017-18'!O$9:O$393,MATCH($B67,'I.KI 2017-18'!$B$9:$B$393,0)))),"")</f>
        <v>1.1054333767229989</v>
      </c>
      <c r="AC67" s="193">
        <f>_xlfn.IFNA(IF($B67=$B$382,0,_xlfn.IFNA(INDEX('I.Supplementary 2017-18'!P$8:P$35,MATCH($B67,'I.Supplementary 2017-18'!$B$8:$B$35,0)),INDEX('I.KI 2017-18'!P$9:P$393,MATCH($B67,'I.KI 2017-18'!$B$9:$B$393,0)))),"")</f>
        <v>0</v>
      </c>
      <c r="AD67" s="193">
        <f>_xlfn.IFNA(IF($B67=$B$382,0,_xlfn.IFNA(INDEX('I.Supplementary 2017-18'!Q$8:Q$35,MATCH($B67,'I.Supplementary 2017-18'!$B$8:$B$35,0)),INDEX('I.KI 2017-18'!Q$9:Q$393,MATCH($B67,'I.KI 2017-18'!$B$9:$B$393,0)))),"")</f>
        <v>0</v>
      </c>
      <c r="AE67" s="157">
        <f>_xlfn.IFNA(IF($B67=$B$382,0,_xlfn.IFNA(INDEX('I.Supplementary 2017-18'!R$8:R$35,MATCH($B67,'I.Supplementary 2017-18'!$B$8:$B$35,0)),INDEX('I.KI 2017-18'!R$9:R$393,MATCH($B67,'I.KI 2017-18'!$B$9:$B$393,0)))),"")</f>
        <v>0</v>
      </c>
      <c r="AF67" s="156">
        <f>_xlfn.IFNA(IF($B67=$B$382,0,_xlfn.IFNA(INDEX('I.Supplementary 2017-18'!S$8:S$35,MATCH($B67,'I.Supplementary 2017-18'!$B$8:$B$35,0)),INDEX('I.KI 2017-18'!S$9:S$393,MATCH($B67,'I.KI 2017-18'!$B$9:$B$393,0)))),"")</f>
        <v>0</v>
      </c>
      <c r="AG67" s="193">
        <f>_xlfn.IFNA(IF($B67=$B$382,0,_xlfn.IFNA(INDEX('I.Supplementary 2017-18'!T$8:T$35,MATCH($B67,'I.Supplementary 2017-18'!$B$8:$B$35,0)),INDEX('I.KI 2017-18'!T$9:T$393,MATCH($B67,'I.KI 2017-18'!$B$9:$B$393,0)))),"")</f>
        <v>3.5662916853607536</v>
      </c>
      <c r="AH67" s="193">
        <f>_xlfn.IFNA(IF($B67=$B$382,0,_xlfn.IFNA(INDEX('I.Supplementary 2017-18'!U$8:U$35,MATCH($B67,'I.Supplementary 2017-18'!$B$8:$B$35,0)),INDEX('I.KI 2017-18'!U$9:U$393,MATCH($B67,'I.KI 2017-18'!$B$9:$B$393,0)))),"")</f>
        <v>0</v>
      </c>
      <c r="AI67" s="193">
        <f>_xlfn.IFNA(IF($B67=$B$382,0,_xlfn.IFNA(INDEX('I.Supplementary 2017-18'!V$8:V$35,MATCH($B67,'I.Supplementary 2017-18'!$B$8:$B$35,0)),INDEX('I.KI 2017-18'!V$9:V$393,MATCH($B67,'I.KI 2017-18'!$B$9:$B$393,0)))),"")</f>
        <v>0</v>
      </c>
      <c r="AJ67" s="157">
        <f>_xlfn.IFNA(IF($B67=$B$382,0,_xlfn.IFNA(INDEX('I.Supplementary 2017-18'!W$8:W$35,MATCH($B67,'I.Supplementary 2017-18'!$B$8:$B$35,0)),INDEX('I.KI 2017-18'!W$9:W$393,MATCH($B67,'I.KI 2017-18'!$B$9:$B$393,0)))),"")</f>
        <v>0</v>
      </c>
      <c r="AK67" s="156">
        <f>_xlfn.IFNA(IF($B67=$B$382,0,_xlfn.IFNA(INDEX('I.Supplementary 2017-18'!X$8:X$35,MATCH($B67,'I.Supplementary 2017-18'!$B$8:$B$35,0)),INDEX('I.KI 2017-18'!X$9:X$393,MATCH($B67,'I.KI 2017-18'!$B$9:$B$393,0)))),"")</f>
        <v>0</v>
      </c>
      <c r="AL67" s="193">
        <f>_xlfn.IFNA(IF($B67=$B$382,0,_xlfn.IFNA(INDEX('I.Supplementary 2017-18'!Y$8:Y$35,MATCH($B67,'I.Supplementary 2017-18'!$B$8:$B$35,0)),INDEX('I.KI 2017-18'!Y$9:Y$393,MATCH($B67,'I.KI 2017-18'!$B$9:$B$393,0)))),"")</f>
        <v>4.6717250620837527</v>
      </c>
      <c r="AM67" s="193">
        <f>_xlfn.IFNA(IF($B67=$B$382,0,_xlfn.IFNA(INDEX('I.Supplementary 2017-18'!Z$8:Z$35,MATCH($B67,'I.Supplementary 2017-18'!$B$8:$B$35,0)),INDEX('I.KI 2017-18'!Z$9:Z$393,MATCH($B67,'I.KI 2017-18'!$B$9:$B$393,0)))),"")</f>
        <v>0</v>
      </c>
      <c r="AN67" s="193">
        <f>_xlfn.IFNA(IF($B67=$B$382,0,_xlfn.IFNA(INDEX('I.Supplementary 2017-18'!AA$8:AA$35,MATCH($B67,'I.Supplementary 2017-18'!$B$8:$B$35,0)),INDEX('I.KI 2017-18'!AA$9:AA$393,MATCH($B67,'I.KI 2017-18'!$B$9:$B$393,0)))),"")</f>
        <v>0</v>
      </c>
      <c r="AO67" s="157">
        <f>_xlfn.IFNA(IF($B67=$B$382,0,_xlfn.IFNA(INDEX('I.Supplementary 2017-18'!AB$8:AB$35,MATCH($B67,'I.Supplementary 2017-18'!$B$8:$B$35,0)),INDEX('I.KI 2017-18'!AB$9:AB$393,MATCH($B67,'I.KI 2017-18'!$B$9:$B$393,0)))),"")</f>
        <v>0</v>
      </c>
      <c r="AP67" s="149"/>
      <c r="AQ67" s="156">
        <f>_xlfn.IFNA(IF($B67=$B$381,0,IF($B67=$B$382,0,_xlfn.IFNA(INDEX('I.Supplementary 2017-18'!I$8:I$35,MATCH($B67,'I.Supplementary 2017-18'!$B$8:$B$35,0)),INDEX('I.KI 2017-18'!I$9:I$393,MATCH($B67,'I.KI 2017-18'!$B$9:$B$393,0))))),"")</f>
        <v>1.1054333767229989</v>
      </c>
      <c r="AR67" s="149">
        <f>_xlfn.IFNA(IF($B67=$B$381,0,IF($B67=$B$382,0,_xlfn.IFNA(INDEX('I.Supplementary 2017-18'!J$8:J$35,MATCH($B67,'I.Supplementary 2017-18'!$B$8:$B$35,0)),INDEX('I.KI 2017-18'!J$9:J$393,MATCH($B67,'I.KI 2017-18'!$B$9:$B$393,0))))),"")</f>
        <v>3.5662916853607536</v>
      </c>
      <c r="AS67" s="157">
        <f>_xlfn.IFNA(IF($B67=$B$381,0,IF($B67=$B$382,0,_xlfn.IFNA(INDEX('I.Supplementary 2017-18'!H$8:H$35,MATCH($B67,'I.Supplementary 2017-18'!$B$8:$B$35,0)),INDEX('I.KI 2017-18'!H$9:H$393,MATCH($B67,'I.KI 2017-18'!$B$9:$B$393,0))))),"")</f>
        <v>4.6717250620837527</v>
      </c>
      <c r="AT67" s="149"/>
      <c r="AU67" s="156">
        <f>_xlfn.IFNA(_xlfn.IFNA(INDEX('I.Supplementary 2018-19'!P$8:P$157,MATCH($B67,'I.Supplementary 2018-19'!$B$8:$B$157,0)),INDEX('I.KI 2018-19'!P$9:P$393,MATCH($B67,'I.KI 2018-19'!$B$9:$B$393,0))),"")</f>
        <v>0</v>
      </c>
      <c r="AV67" s="193">
        <f>_xlfn.IFNA(_xlfn.IFNA(INDEX('I.Supplementary 2018-19'!Q$8:Q$157,MATCH($B67,'I.Supplementary 2018-19'!$B$8:$B$157,0)),INDEX('I.KI 2018-19'!Q$9:Q$393,MATCH($B67,'I.KI 2018-19'!$B$9:$B$393,0))),"")</f>
        <v>0.63721537159059938</v>
      </c>
      <c r="AW67" s="193">
        <f>_xlfn.IFNA(_xlfn.IFNA(INDEX('I.Supplementary 2018-19'!R$8:R$157,MATCH($B67,'I.Supplementary 2018-19'!$B$8:$B$157,0)),INDEX('I.KI 2018-19'!R$9:R$393,MATCH($B67,'I.KI 2018-19'!$B$9:$B$393,0))),"")</f>
        <v>0</v>
      </c>
      <c r="AX67" s="193">
        <f>_xlfn.IFNA(_xlfn.IFNA(INDEX('I.Supplementary 2018-19'!S$8:S$157,MATCH($B67,'I.Supplementary 2018-19'!$B$8:$B$157,0)),INDEX('I.KI 2018-19'!S$9:S$393,MATCH($B67,'I.KI 2018-19'!$B$9:$B$393,0))),"")</f>
        <v>0</v>
      </c>
      <c r="AY67" s="157">
        <f>_xlfn.IFNA(_xlfn.IFNA(INDEX('I.Supplementary 2018-19'!T$8:T$157,MATCH($B67,'I.Supplementary 2018-19'!$B$8:$B$157,0)),INDEX('I.KI 2018-19'!T$9:T$393,MATCH($B67,'I.KI 2018-19'!$B$9:$B$393,0))),"")</f>
        <v>0</v>
      </c>
      <c r="AZ67" s="156">
        <f>_xlfn.IFNA(_xlfn.IFNA(INDEX('I.Supplementary 2018-19'!U$8:U$157,MATCH($B67,'I.Supplementary 2018-19'!$B$8:$B$157,0)),INDEX('I.KI 2018-19'!U$9:U$393,MATCH($B67,'I.KI 2018-19'!$B$9:$B$393,0))),"")</f>
        <v>0</v>
      </c>
      <c r="BA67" s="193">
        <f>_xlfn.IFNA(_xlfn.IFNA(INDEX('I.Supplementary 2018-19'!V$8:V$157,MATCH($B67,'I.Supplementary 2018-19'!$B$8:$B$157,0)),INDEX('I.KI 2018-19'!V$9:V$393,MATCH($B67,'I.KI 2018-19'!$B$9:$B$393,0))),"")</f>
        <v>3.6734334956505612</v>
      </c>
      <c r="BB67" s="193">
        <f>_xlfn.IFNA(_xlfn.IFNA(INDEX('I.Supplementary 2018-19'!W$8:W$157,MATCH($B67,'I.Supplementary 2018-19'!$B$8:$B$157,0)),INDEX('I.KI 2018-19'!W$9:W$393,MATCH($B67,'I.KI 2018-19'!$B$9:$B$393,0))),"")</f>
        <v>0</v>
      </c>
      <c r="BC67" s="193">
        <f>_xlfn.IFNA(_xlfn.IFNA(INDEX('I.Supplementary 2018-19'!X$8:X$157,MATCH($B67,'I.Supplementary 2018-19'!$B$8:$B$157,0)),INDEX('I.KI 2018-19'!X$9:X$393,MATCH($B67,'I.KI 2018-19'!$B$9:$B$393,0))),"")</f>
        <v>0</v>
      </c>
      <c r="BD67" s="157">
        <f>_xlfn.IFNA(_xlfn.IFNA(INDEX('I.Supplementary 2018-19'!Y$8:Y$157,MATCH($B67,'I.Supplementary 2018-19'!$B$8:$B$157,0)),INDEX('I.KI 2018-19'!Y$9:Y$393,MATCH($B67,'I.KI 2018-19'!$B$9:$B$393,0))),"")</f>
        <v>0</v>
      </c>
      <c r="BE67" s="156">
        <f>_xlfn.IFNA(_xlfn.IFNA(INDEX('I.Supplementary 2018-19'!Z$8:Z$157,MATCH($B67,'I.Supplementary 2018-19'!$B$8:$B$157,0)),INDEX('I.KI 2018-19'!Z$9:Z$393,MATCH($B67,'I.KI 2018-19'!$B$9:$B$393,0))),"")</f>
        <v>0</v>
      </c>
      <c r="BF67" s="193">
        <f>_xlfn.IFNA(_xlfn.IFNA(INDEX('I.Supplementary 2018-19'!AA$8:AA$157,MATCH($B67,'I.Supplementary 2018-19'!$B$8:$B$157,0)),INDEX('I.KI 2018-19'!AA$9:AA$393,MATCH($B67,'I.KI 2018-19'!$B$9:$B$393,0))),"")</f>
        <v>4.3106488672411603</v>
      </c>
      <c r="BG67" s="193">
        <f>_xlfn.IFNA(_xlfn.IFNA(INDEX('I.Supplementary 2018-19'!AB$8:AB$157,MATCH($B67,'I.Supplementary 2018-19'!$B$8:$B$157,0)),INDEX('I.KI 2018-19'!AB$9:AB$393,MATCH($B67,'I.KI 2018-19'!$B$9:$B$393,0))),"")</f>
        <v>0</v>
      </c>
      <c r="BH67" s="193">
        <f>_xlfn.IFNA(_xlfn.IFNA(INDEX('I.Supplementary 2018-19'!AC$8:AC$157,MATCH($B67,'I.Supplementary 2018-19'!$B$8:$B$157,0)),INDEX('I.KI 2018-19'!AC$9:AC$393,MATCH($B67,'I.KI 2018-19'!$B$9:$B$393,0))),"")</f>
        <v>0</v>
      </c>
      <c r="BI67" s="157">
        <f>_xlfn.IFNA(_xlfn.IFNA(INDEX('I.Supplementary 2018-19'!AD$8:AD$157,MATCH($B67,'I.Supplementary 2018-19'!$B$8:$B$157,0)),INDEX('I.KI 2018-19'!AD$9:AD$393,MATCH($B67,'I.KI 2018-19'!$B$9:$B$393,0))),"")</f>
        <v>0</v>
      </c>
      <c r="BJ67" s="149"/>
      <c r="BK67" s="156">
        <f>_xlfn.IFNA(IF($B67=$B$381,0,IF($B67=$B$382,0,_xlfn.IFNA(INDEX('I.Supplementary 2018-19'!I$8:I$157,MATCH($B67,'I.Supplementary 2018-19'!$B$8:$B$157,0)),INDEX('I.KI 2018-19'!I$9:I$393,MATCH($B67,'I.KI 2018-19'!$B$9:$B$393,0))))),"")</f>
        <v>0.63721537159059938</v>
      </c>
      <c r="BL67" s="149">
        <f>_xlfn.IFNA(IF($B67=$B$381,0,IF($B67=$B$382,0,_xlfn.IFNA(INDEX('I.Supplementary 2018-19'!J$8:J$157,MATCH($B67,'I.Supplementary 2018-19'!$B$8:$B$157,0)),INDEX('I.KI 2018-19'!J$9:J$393,MATCH($B67,'I.KI 2018-19'!$B$9:$B$393,0))))),"")</f>
        <v>3.6734334956505612</v>
      </c>
      <c r="BM67" s="157">
        <f>_xlfn.IFNA(IF($B67=$B$381,0,IF($B67=$B$382,0,_xlfn.IFNA(INDEX('I.Supplementary 2018-19'!H$8:H$157,MATCH($B67,'I.Supplementary 2018-19'!$B$8:$B$157,0)),INDEX('I.KI 2018-19'!H$9:H$393,MATCH($B67,'I.KI 2018-19'!$B$9:$B$393,0))))),"")</f>
        <v>4.3106488672411603</v>
      </c>
    </row>
    <row r="68" spans="2:65">
      <c r="B68" s="121" t="str">
        <f>'Calculations for 2021-22'!B68</f>
        <v>E0603</v>
      </c>
      <c r="C68" s="160" t="str">
        <f>'Calculations for 2021-22'!D68</f>
        <v>E0603</v>
      </c>
      <c r="D68" t="str">
        <f>'Calculations for 2021-22'!E68</f>
        <v>UNINFIR</v>
      </c>
      <c r="E68">
        <f>'Calculations for 2021-22'!F68</f>
        <v>0</v>
      </c>
      <c r="F68" s="120" t="str">
        <f>'Calculations for 2021-22'!H68</f>
        <v>Cheshire East</v>
      </c>
      <c r="G68" s="156">
        <f>_xlfn.IFNA(INDEX('I.KI 2016-17'!M$8:M$391,MATCH($B68,'I.KI 2016-17'!$B$8:$B$391,0)),"")</f>
        <v>23.438677107785999</v>
      </c>
      <c r="H68" s="149">
        <f>_xlfn.IFNA(INDEX('I.KI 2016-17'!N$8:N$391,MATCH($B68,'I.KI 2016-17'!$B$8:$B$391,0)),"")</f>
        <v>2.9008506594550001</v>
      </c>
      <c r="I68" s="149">
        <f>_xlfn.IFNA(INDEX('I.KI 2016-17'!O$8:O$391,MATCH($B68,'I.KI 2016-17'!$B$8:$B$391,0)),"")</f>
        <v>0</v>
      </c>
      <c r="J68" s="149">
        <f>_xlfn.IFNA(INDEX('I.KI 2016-17'!P$8:P$391,MATCH($B68,'I.KI 2016-17'!$B$8:$B$391,0)),"")</f>
        <v>0</v>
      </c>
      <c r="K68" s="157">
        <f>_xlfn.IFNA(INDEX('I.KI 2016-17'!Q$8:Q$391,MATCH($B68,'I.KI 2016-17'!$B$8:$B$391,0)),"")</f>
        <v>0</v>
      </c>
      <c r="L68" s="156">
        <f>_xlfn.IFNA(INDEX('I.KI 2016-17'!R$8:R$391,MATCH($B68,'I.KI 2016-17'!$B$8:$B$391,0)),"")</f>
        <v>31.723967706227999</v>
      </c>
      <c r="M68" s="193">
        <f>_xlfn.IFNA(INDEX('I.KI 2016-17'!S$8:S$391,MATCH($B68,'I.KI 2016-17'!$B$8:$B$391,0)),"")</f>
        <v>7.2046344839760001</v>
      </c>
      <c r="N68" s="193">
        <f>_xlfn.IFNA(INDEX('I.KI 2016-17'!T$8:T$391,MATCH($B68,'I.KI 2016-17'!$B$8:$B$391,0)),"")</f>
        <v>0</v>
      </c>
      <c r="O68" s="193">
        <f>_xlfn.IFNA(INDEX('I.KI 2016-17'!U$8:U$391,MATCH($B68,'I.KI 2016-17'!$B$8:$B$391,0)),"")</f>
        <v>0</v>
      </c>
      <c r="P68" s="157">
        <f>_xlfn.IFNA(INDEX('I.KI 2016-17'!V$8:V$391,MATCH($B68,'I.KI 2016-17'!$B$8:$B$391,0)),"")</f>
        <v>0</v>
      </c>
      <c r="Q68" s="156">
        <f>_xlfn.IFNA(INDEX('I.KI 2016-17'!W$8:W$391,MATCH($B68,'I.KI 2016-17'!$B$8:$B$391,0)),"")</f>
        <v>55.162644814014001</v>
      </c>
      <c r="R68" s="193">
        <f>_xlfn.IFNA(INDEX('I.KI 2016-17'!X$8:X$391,MATCH($B68,'I.KI 2016-17'!$B$8:$B$391,0)),"")</f>
        <v>10.105485143431</v>
      </c>
      <c r="S68" s="193">
        <f>_xlfn.IFNA(INDEX('I.KI 2016-17'!Y$8:Y$391,MATCH($B68,'I.KI 2016-17'!$B$8:$B$391,0)),"")</f>
        <v>0</v>
      </c>
      <c r="T68" s="193">
        <f>_xlfn.IFNA(INDEX('I.KI 2016-17'!Z$8:Z$391,MATCH($B68,'I.KI 2016-17'!$B$8:$B$391,0)),"")</f>
        <v>0</v>
      </c>
      <c r="U68" s="157">
        <f>_xlfn.IFNA(INDEX('I.KI 2016-17'!AA$8:AA$391,MATCH($B68,'I.KI 2016-17'!$B$8:$B$391,0)),"")</f>
        <v>0</v>
      </c>
      <c r="V68" s="149"/>
      <c r="W68" s="154">
        <f>_xlfn.IFNA(INDEX('I.KI 2016-17'!$H$8:$H$391,MATCH(B68,'I.KI 2016-17'!$B$8:$B$391,0)),"")</f>
        <v>26.339527767241002</v>
      </c>
      <c r="X68" s="153">
        <f>_xlfn.IFNA(INDEX('I.KI 2016-17'!$I$8:$I$391,MATCH(B68,'I.KI 2016-17'!$B$8:$B$391,0)),"")</f>
        <v>38.928602190204003</v>
      </c>
      <c r="Y68" s="155">
        <f>_xlfn.IFNA(INDEX('I.KI 2016-17'!$G$8:$G$391,MATCH(B68,'I.KI 2016-17'!$B$8:$B$391,0)),"")</f>
        <v>65.268129957445012</v>
      </c>
      <c r="Z68" s="149"/>
      <c r="AA68" s="156">
        <f>_xlfn.IFNA(IF($B68=$B$382,0,_xlfn.IFNA(INDEX('I.Supplementary 2017-18'!N$8:N$35,MATCH($B68,'I.Supplementary 2017-18'!$B$8:$B$35,0)),INDEX('I.KI 2017-18'!N$9:N$393,MATCH($B68,'I.KI 2017-18'!$B$9:$B$393,0)))),"")</f>
        <v>13.492407292133212</v>
      </c>
      <c r="AB68" s="193">
        <f>_xlfn.IFNA(IF($B68=$B$382,0,_xlfn.IFNA(INDEX('I.Supplementary 2017-18'!O$8:O$35,MATCH($B68,'I.Supplementary 2017-18'!$B$8:$B$35,0)),INDEX('I.KI 2017-18'!O$9:O$393,MATCH($B68,'I.KI 2017-18'!$B$9:$B$393,0)))),"")</f>
        <v>-7.7121988164059824E-2</v>
      </c>
      <c r="AC68" s="193">
        <f>_xlfn.IFNA(IF($B68=$B$382,0,_xlfn.IFNA(INDEX('I.Supplementary 2017-18'!P$8:P$35,MATCH($B68,'I.Supplementary 2017-18'!$B$8:$B$35,0)),INDEX('I.KI 2017-18'!P$9:P$393,MATCH($B68,'I.KI 2017-18'!$B$9:$B$393,0)))),"")</f>
        <v>0</v>
      </c>
      <c r="AD68" s="193">
        <f>_xlfn.IFNA(IF($B68=$B$382,0,_xlfn.IFNA(INDEX('I.Supplementary 2017-18'!Q$8:Q$35,MATCH($B68,'I.Supplementary 2017-18'!$B$8:$B$35,0)),INDEX('I.KI 2017-18'!Q$9:Q$393,MATCH($B68,'I.KI 2017-18'!$B$9:$B$393,0)))),"")</f>
        <v>0</v>
      </c>
      <c r="AE68" s="157">
        <f>_xlfn.IFNA(IF($B68=$B$382,0,_xlfn.IFNA(INDEX('I.Supplementary 2017-18'!R$8:R$35,MATCH($B68,'I.Supplementary 2017-18'!$B$8:$B$35,0)),INDEX('I.KI 2017-18'!R$9:R$393,MATCH($B68,'I.KI 2017-18'!$B$9:$B$393,0)))),"")</f>
        <v>0</v>
      </c>
      <c r="AF68" s="156">
        <f>_xlfn.IFNA(IF($B68=$B$382,0,_xlfn.IFNA(INDEX('I.Supplementary 2017-18'!S$8:S$35,MATCH($B68,'I.Supplementary 2017-18'!$B$8:$B$35,0)),INDEX('I.KI 2017-18'!S$9:S$393,MATCH($B68,'I.KI 2017-18'!$B$9:$B$393,0)))),"")</f>
        <v>32.371645013019247</v>
      </c>
      <c r="AG68" s="193">
        <f>_xlfn.IFNA(IF($B68=$B$382,0,_xlfn.IFNA(INDEX('I.Supplementary 2017-18'!T$8:T$35,MATCH($B68,'I.Supplementary 2017-18'!$B$8:$B$35,0)),INDEX('I.KI 2017-18'!T$9:T$393,MATCH($B68,'I.KI 2017-18'!$B$9:$B$393,0)))),"")</f>
        <v>7.3517244792189604</v>
      </c>
      <c r="AH68" s="193">
        <f>_xlfn.IFNA(IF($B68=$B$382,0,_xlfn.IFNA(INDEX('I.Supplementary 2017-18'!U$8:U$35,MATCH($B68,'I.Supplementary 2017-18'!$B$8:$B$35,0)),INDEX('I.KI 2017-18'!U$9:U$393,MATCH($B68,'I.KI 2017-18'!$B$9:$B$393,0)))),"")</f>
        <v>0</v>
      </c>
      <c r="AI68" s="193">
        <f>_xlfn.IFNA(IF($B68=$B$382,0,_xlfn.IFNA(INDEX('I.Supplementary 2017-18'!V$8:V$35,MATCH($B68,'I.Supplementary 2017-18'!$B$8:$B$35,0)),INDEX('I.KI 2017-18'!V$9:V$393,MATCH($B68,'I.KI 2017-18'!$B$9:$B$393,0)))),"")</f>
        <v>0</v>
      </c>
      <c r="AJ68" s="157">
        <f>_xlfn.IFNA(IF($B68=$B$382,0,_xlfn.IFNA(INDEX('I.Supplementary 2017-18'!W$8:W$35,MATCH($B68,'I.Supplementary 2017-18'!$B$8:$B$35,0)),INDEX('I.KI 2017-18'!W$9:W$393,MATCH($B68,'I.KI 2017-18'!$B$9:$B$393,0)))),"")</f>
        <v>0</v>
      </c>
      <c r="AK68" s="156">
        <f>_xlfn.IFNA(IF($B68=$B$382,0,_xlfn.IFNA(INDEX('I.Supplementary 2017-18'!X$8:X$35,MATCH($B68,'I.Supplementary 2017-18'!$B$8:$B$35,0)),INDEX('I.KI 2017-18'!X$9:X$393,MATCH($B68,'I.KI 2017-18'!$B$9:$B$393,0)))),"")</f>
        <v>45.864052305152455</v>
      </c>
      <c r="AL68" s="193">
        <f>_xlfn.IFNA(IF($B68=$B$382,0,_xlfn.IFNA(INDEX('I.Supplementary 2017-18'!Y$8:Y$35,MATCH($B68,'I.Supplementary 2017-18'!$B$8:$B$35,0)),INDEX('I.KI 2017-18'!Y$9:Y$393,MATCH($B68,'I.KI 2017-18'!$B$9:$B$393,0)))),"")</f>
        <v>7.2746024910549005</v>
      </c>
      <c r="AM68" s="193">
        <f>_xlfn.IFNA(IF($B68=$B$382,0,_xlfn.IFNA(INDEX('I.Supplementary 2017-18'!Z$8:Z$35,MATCH($B68,'I.Supplementary 2017-18'!$B$8:$B$35,0)),INDEX('I.KI 2017-18'!Z$9:Z$393,MATCH($B68,'I.KI 2017-18'!$B$9:$B$393,0)))),"")</f>
        <v>0</v>
      </c>
      <c r="AN68" s="193">
        <f>_xlfn.IFNA(IF($B68=$B$382,0,_xlfn.IFNA(INDEX('I.Supplementary 2017-18'!AA$8:AA$35,MATCH($B68,'I.Supplementary 2017-18'!$B$8:$B$35,0)),INDEX('I.KI 2017-18'!AA$9:AA$393,MATCH($B68,'I.KI 2017-18'!$B$9:$B$393,0)))),"")</f>
        <v>0</v>
      </c>
      <c r="AO68" s="157">
        <f>_xlfn.IFNA(IF($B68=$B$382,0,_xlfn.IFNA(INDEX('I.Supplementary 2017-18'!AB$8:AB$35,MATCH($B68,'I.Supplementary 2017-18'!$B$8:$B$35,0)),INDEX('I.KI 2017-18'!AB$9:AB$393,MATCH($B68,'I.KI 2017-18'!$B$9:$B$393,0)))),"")</f>
        <v>0</v>
      </c>
      <c r="AP68" s="149"/>
      <c r="AQ68" s="156">
        <f>_xlfn.IFNA(IF($B68=$B$381,0,IF($B68=$B$382,0,_xlfn.IFNA(INDEX('I.Supplementary 2017-18'!I$8:I$35,MATCH($B68,'I.Supplementary 2017-18'!$B$8:$B$35,0)),INDEX('I.KI 2017-18'!I$9:I$393,MATCH($B68,'I.KI 2017-18'!$B$9:$B$393,0))))),"")</f>
        <v>13.415285303969153</v>
      </c>
      <c r="AR68" s="149">
        <f>_xlfn.IFNA(IF($B68=$B$381,0,IF($B68=$B$382,0,_xlfn.IFNA(INDEX('I.Supplementary 2017-18'!J$8:J$35,MATCH($B68,'I.Supplementary 2017-18'!$B$8:$B$35,0)),INDEX('I.KI 2017-18'!J$9:J$393,MATCH($B68,'I.KI 2017-18'!$B$9:$B$393,0))))),"")</f>
        <v>39.723369492238206</v>
      </c>
      <c r="AS68" s="157">
        <f>_xlfn.IFNA(IF($B68=$B$381,0,IF($B68=$B$382,0,_xlfn.IFNA(INDEX('I.Supplementary 2017-18'!H$8:H$35,MATCH($B68,'I.Supplementary 2017-18'!$B$8:$B$35,0)),INDEX('I.KI 2017-18'!H$9:H$393,MATCH($B68,'I.KI 2017-18'!$B$9:$B$393,0))))),"")</f>
        <v>53.138654796207362</v>
      </c>
      <c r="AT68" s="149"/>
      <c r="AU68" s="156">
        <f>_xlfn.IFNA(_xlfn.IFNA(INDEX('I.Supplementary 2018-19'!P$8:P$157,MATCH($B68,'I.Supplementary 2018-19'!$B$8:$B$157,0)),INDEX('I.KI 2018-19'!P$9:P$393,MATCH($B68,'I.KI 2018-19'!$B$9:$B$393,0))),"")</f>
        <v>7.2311279884351789</v>
      </c>
      <c r="AV68" s="193">
        <f>_xlfn.IFNA(_xlfn.IFNA(INDEX('I.Supplementary 2018-19'!Q$8:Q$157,MATCH($B68,'I.Supplementary 2018-19'!$B$8:$B$157,0)),INDEX('I.KI 2018-19'!Q$9:Q$393,MATCH($B68,'I.KI 2018-19'!$B$9:$B$393,0))),"")</f>
        <v>-1.8149620192204938</v>
      </c>
      <c r="AW68" s="193">
        <f>_xlfn.IFNA(_xlfn.IFNA(INDEX('I.Supplementary 2018-19'!R$8:R$157,MATCH($B68,'I.Supplementary 2018-19'!$B$8:$B$157,0)),INDEX('I.KI 2018-19'!R$9:R$393,MATCH($B68,'I.KI 2018-19'!$B$9:$B$393,0))),"")</f>
        <v>0</v>
      </c>
      <c r="AX68" s="193">
        <f>_xlfn.IFNA(_xlfn.IFNA(INDEX('I.Supplementary 2018-19'!S$8:S$157,MATCH($B68,'I.Supplementary 2018-19'!$B$8:$B$157,0)),INDEX('I.KI 2018-19'!S$9:S$393,MATCH($B68,'I.KI 2018-19'!$B$9:$B$393,0))),"")</f>
        <v>0</v>
      </c>
      <c r="AY68" s="157">
        <f>_xlfn.IFNA(_xlfn.IFNA(INDEX('I.Supplementary 2018-19'!T$8:T$157,MATCH($B68,'I.Supplementary 2018-19'!$B$8:$B$157,0)),INDEX('I.KI 2018-19'!T$9:T$393,MATCH($B68,'I.KI 2018-19'!$B$9:$B$393,0))),"")</f>
        <v>0</v>
      </c>
      <c r="AZ68" s="156">
        <f>_xlfn.IFNA(_xlfn.IFNA(INDEX('I.Supplementary 2018-19'!U$8:U$157,MATCH($B68,'I.Supplementary 2018-19'!$B$8:$B$157,0)),INDEX('I.KI 2018-19'!U$9:U$393,MATCH($B68,'I.KI 2018-19'!$B$9:$B$393,0))),"")</f>
        <v>33.344183704397501</v>
      </c>
      <c r="BA68" s="193">
        <f>_xlfn.IFNA(_xlfn.IFNA(INDEX('I.Supplementary 2018-19'!V$8:V$157,MATCH($B68,'I.Supplementary 2018-19'!$B$8:$B$157,0)),INDEX('I.KI 2018-19'!V$9:V$393,MATCH($B68,'I.KI 2018-19'!$B$9:$B$393,0))),"")</f>
        <v>7.5725917382512895</v>
      </c>
      <c r="BB68" s="193">
        <f>_xlfn.IFNA(_xlfn.IFNA(INDEX('I.Supplementary 2018-19'!W$8:W$157,MATCH($B68,'I.Supplementary 2018-19'!$B$8:$B$157,0)),INDEX('I.KI 2018-19'!W$9:W$393,MATCH($B68,'I.KI 2018-19'!$B$9:$B$393,0))),"")</f>
        <v>0</v>
      </c>
      <c r="BC68" s="193">
        <f>_xlfn.IFNA(_xlfn.IFNA(INDEX('I.Supplementary 2018-19'!X$8:X$157,MATCH($B68,'I.Supplementary 2018-19'!$B$8:$B$157,0)),INDEX('I.KI 2018-19'!X$9:X$393,MATCH($B68,'I.KI 2018-19'!$B$9:$B$393,0))),"")</f>
        <v>0</v>
      </c>
      <c r="BD68" s="157">
        <f>_xlfn.IFNA(_xlfn.IFNA(INDEX('I.Supplementary 2018-19'!Y$8:Y$157,MATCH($B68,'I.Supplementary 2018-19'!$B$8:$B$157,0)),INDEX('I.KI 2018-19'!Y$9:Y$393,MATCH($B68,'I.KI 2018-19'!$B$9:$B$393,0))),"")</f>
        <v>0</v>
      </c>
      <c r="BE68" s="156">
        <f>_xlfn.IFNA(_xlfn.IFNA(INDEX('I.Supplementary 2018-19'!Z$8:Z$157,MATCH($B68,'I.Supplementary 2018-19'!$B$8:$B$157,0)),INDEX('I.KI 2018-19'!Z$9:Z$393,MATCH($B68,'I.KI 2018-19'!$B$9:$B$393,0))),"")</f>
        <v>40.575311692832678</v>
      </c>
      <c r="BF68" s="193">
        <f>_xlfn.IFNA(_xlfn.IFNA(INDEX('I.Supplementary 2018-19'!AA$8:AA$157,MATCH($B68,'I.Supplementary 2018-19'!$B$8:$B$157,0)),INDEX('I.KI 2018-19'!AA$9:AA$393,MATCH($B68,'I.KI 2018-19'!$B$9:$B$393,0))),"")</f>
        <v>5.7576297190307955</v>
      </c>
      <c r="BG68" s="193">
        <f>_xlfn.IFNA(_xlfn.IFNA(INDEX('I.Supplementary 2018-19'!AB$8:AB$157,MATCH($B68,'I.Supplementary 2018-19'!$B$8:$B$157,0)),INDEX('I.KI 2018-19'!AB$9:AB$393,MATCH($B68,'I.KI 2018-19'!$B$9:$B$393,0))),"")</f>
        <v>0</v>
      </c>
      <c r="BH68" s="193">
        <f>_xlfn.IFNA(_xlfn.IFNA(INDEX('I.Supplementary 2018-19'!AC$8:AC$157,MATCH($B68,'I.Supplementary 2018-19'!$B$8:$B$157,0)),INDEX('I.KI 2018-19'!AC$9:AC$393,MATCH($B68,'I.KI 2018-19'!$B$9:$B$393,0))),"")</f>
        <v>0</v>
      </c>
      <c r="BI68" s="157">
        <f>_xlfn.IFNA(_xlfn.IFNA(INDEX('I.Supplementary 2018-19'!AD$8:AD$157,MATCH($B68,'I.Supplementary 2018-19'!$B$8:$B$157,0)),INDEX('I.KI 2018-19'!AD$9:AD$393,MATCH($B68,'I.KI 2018-19'!$B$9:$B$393,0))),"")</f>
        <v>0</v>
      </c>
      <c r="BJ68" s="149"/>
      <c r="BK68" s="156">
        <f>_xlfn.IFNA(IF($B68=$B$381,0,IF($B68=$B$382,0,_xlfn.IFNA(INDEX('I.Supplementary 2018-19'!I$8:I$157,MATCH($B68,'I.Supplementary 2018-19'!$B$8:$B$157,0)),INDEX('I.KI 2018-19'!I$9:I$393,MATCH($B68,'I.KI 2018-19'!$B$9:$B$393,0))))),"")</f>
        <v>5.4161659692146848</v>
      </c>
      <c r="BL68" s="149">
        <f>_xlfn.IFNA(IF($B68=$B$381,0,IF($B68=$B$382,0,_xlfn.IFNA(INDEX('I.Supplementary 2018-19'!J$8:J$157,MATCH($B68,'I.Supplementary 2018-19'!$B$8:$B$157,0)),INDEX('I.KI 2018-19'!J$9:J$393,MATCH($B68,'I.KI 2018-19'!$B$9:$B$393,0))))),"")</f>
        <v>40.916775442648792</v>
      </c>
      <c r="BM68" s="157">
        <f>_xlfn.IFNA(IF($B68=$B$381,0,IF($B68=$B$382,0,_xlfn.IFNA(INDEX('I.Supplementary 2018-19'!H$8:H$157,MATCH($B68,'I.Supplementary 2018-19'!$B$8:$B$157,0)),INDEX('I.KI 2018-19'!H$9:H$393,MATCH($B68,'I.KI 2018-19'!$B$9:$B$393,0))))),"")</f>
        <v>46.332941411863473</v>
      </c>
    </row>
    <row r="69" spans="2:65">
      <c r="B69" s="121" t="str">
        <f>'Calculations for 2021-22'!B69</f>
        <v>E6106</v>
      </c>
      <c r="C69" s="160" t="str">
        <f>'Calculations for 2021-22'!D69</f>
        <v>E6106</v>
      </c>
      <c r="D69" t="str">
        <f>'Calculations for 2021-22'!E69</f>
        <v>SFIR</v>
      </c>
      <c r="E69">
        <f>'Calculations for 2021-22'!F69</f>
        <v>0</v>
      </c>
      <c r="F69" s="120" t="str">
        <f>'Calculations for 2021-22'!H69</f>
        <v>Cheshire Fire</v>
      </c>
      <c r="G69" s="156">
        <f>_xlfn.IFNA(INDEX('I.KI 2016-17'!M$8:M$391,MATCH($B69,'I.KI 2016-17'!$B$8:$B$391,0)),"")</f>
        <v>0</v>
      </c>
      <c r="H69" s="149">
        <f>_xlfn.IFNA(INDEX('I.KI 2016-17'!N$8:N$391,MATCH($B69,'I.KI 2016-17'!$B$8:$B$391,0)),"")</f>
        <v>0</v>
      </c>
      <c r="I69" s="149">
        <f>_xlfn.IFNA(INDEX('I.KI 2016-17'!O$8:O$391,MATCH($B69,'I.KI 2016-17'!$B$8:$B$391,0)),"")</f>
        <v>7.3699702878190001</v>
      </c>
      <c r="J69" s="149">
        <f>_xlfn.IFNA(INDEX('I.KI 2016-17'!P$8:P$391,MATCH($B69,'I.KI 2016-17'!$B$8:$B$391,0)),"")</f>
        <v>0</v>
      </c>
      <c r="K69" s="157">
        <f>_xlfn.IFNA(INDEX('I.KI 2016-17'!Q$8:Q$391,MATCH($B69,'I.KI 2016-17'!$B$8:$B$391,0)),"")</f>
        <v>0</v>
      </c>
      <c r="L69" s="156">
        <f>_xlfn.IFNA(INDEX('I.KI 2016-17'!R$8:R$391,MATCH($B69,'I.KI 2016-17'!$B$8:$B$391,0)),"")</f>
        <v>0</v>
      </c>
      <c r="M69" s="193">
        <f>_xlfn.IFNA(INDEX('I.KI 2016-17'!S$8:S$391,MATCH($B69,'I.KI 2016-17'!$B$8:$B$391,0)),"")</f>
        <v>0</v>
      </c>
      <c r="N69" s="193">
        <f>_xlfn.IFNA(INDEX('I.KI 2016-17'!T$8:T$391,MATCH($B69,'I.KI 2016-17'!$B$8:$B$391,0)),"")</f>
        <v>8.6659790228450007</v>
      </c>
      <c r="O69" s="193">
        <f>_xlfn.IFNA(INDEX('I.KI 2016-17'!U$8:U$391,MATCH($B69,'I.KI 2016-17'!$B$8:$B$391,0)),"")</f>
        <v>0</v>
      </c>
      <c r="P69" s="157">
        <f>_xlfn.IFNA(INDEX('I.KI 2016-17'!V$8:V$391,MATCH($B69,'I.KI 2016-17'!$B$8:$B$391,0)),"")</f>
        <v>0</v>
      </c>
      <c r="Q69" s="156">
        <f>_xlfn.IFNA(INDEX('I.KI 2016-17'!W$8:W$391,MATCH($B69,'I.KI 2016-17'!$B$8:$B$391,0)),"")</f>
        <v>0</v>
      </c>
      <c r="R69" s="193">
        <f>_xlfn.IFNA(INDEX('I.KI 2016-17'!X$8:X$391,MATCH($B69,'I.KI 2016-17'!$B$8:$B$391,0)),"")</f>
        <v>0</v>
      </c>
      <c r="S69" s="193">
        <f>_xlfn.IFNA(INDEX('I.KI 2016-17'!Y$8:Y$391,MATCH($B69,'I.KI 2016-17'!$B$8:$B$391,0)),"")</f>
        <v>16.035949310664002</v>
      </c>
      <c r="T69" s="193">
        <f>_xlfn.IFNA(INDEX('I.KI 2016-17'!Z$8:Z$391,MATCH($B69,'I.KI 2016-17'!$B$8:$B$391,0)),"")</f>
        <v>0</v>
      </c>
      <c r="U69" s="157">
        <f>_xlfn.IFNA(INDEX('I.KI 2016-17'!AA$8:AA$391,MATCH($B69,'I.KI 2016-17'!$B$8:$B$391,0)),"")</f>
        <v>0</v>
      </c>
      <c r="V69" s="149"/>
      <c r="W69" s="154">
        <f>_xlfn.IFNA(INDEX('I.KI 2016-17'!$H$8:$H$391,MATCH(B69,'I.KI 2016-17'!$B$8:$B$391,0)),"")</f>
        <v>7.3699702878190001</v>
      </c>
      <c r="X69" s="153">
        <f>_xlfn.IFNA(INDEX('I.KI 2016-17'!$I$8:$I$391,MATCH(B69,'I.KI 2016-17'!$B$8:$B$391,0)),"")</f>
        <v>8.6659790228450007</v>
      </c>
      <c r="Y69" s="155">
        <f>_xlfn.IFNA(INDEX('I.KI 2016-17'!$G$8:$G$391,MATCH(B69,'I.KI 2016-17'!$B$8:$B$391,0)),"")</f>
        <v>16.035949310664002</v>
      </c>
      <c r="Z69" s="149"/>
      <c r="AA69" s="156">
        <f>_xlfn.IFNA(IF($B69=$B$382,0,_xlfn.IFNA(INDEX('I.Supplementary 2017-18'!N$8:N$35,MATCH($B69,'I.Supplementary 2017-18'!$B$8:$B$35,0)),INDEX('I.KI 2017-18'!N$9:N$393,MATCH($B69,'I.KI 2017-18'!$B$9:$B$393,0)))),"")</f>
        <v>0</v>
      </c>
      <c r="AB69" s="193">
        <f>_xlfn.IFNA(IF($B69=$B$382,0,_xlfn.IFNA(INDEX('I.Supplementary 2017-18'!O$8:O$35,MATCH($B69,'I.Supplementary 2017-18'!$B$8:$B$35,0)),INDEX('I.KI 2017-18'!O$9:O$393,MATCH($B69,'I.KI 2017-18'!$B$9:$B$393,0)))),"")</f>
        <v>0</v>
      </c>
      <c r="AC69" s="193">
        <f>_xlfn.IFNA(IF($B69=$B$382,0,_xlfn.IFNA(INDEX('I.Supplementary 2017-18'!P$8:P$35,MATCH($B69,'I.Supplementary 2017-18'!$B$8:$B$35,0)),INDEX('I.KI 2017-18'!P$9:P$393,MATCH($B69,'I.KI 2017-18'!$B$9:$B$393,0)))),"")</f>
        <v>5.4962867515011427</v>
      </c>
      <c r="AD69" s="193">
        <f>_xlfn.IFNA(IF($B69=$B$382,0,_xlfn.IFNA(INDEX('I.Supplementary 2017-18'!Q$8:Q$35,MATCH($B69,'I.Supplementary 2017-18'!$B$8:$B$35,0)),INDEX('I.KI 2017-18'!Q$9:Q$393,MATCH($B69,'I.KI 2017-18'!$B$9:$B$393,0)))),"")</f>
        <v>0</v>
      </c>
      <c r="AE69" s="157">
        <f>_xlfn.IFNA(IF($B69=$B$382,0,_xlfn.IFNA(INDEX('I.Supplementary 2017-18'!R$8:R$35,MATCH($B69,'I.Supplementary 2017-18'!$B$8:$B$35,0)),INDEX('I.KI 2017-18'!R$9:R$393,MATCH($B69,'I.KI 2017-18'!$B$9:$B$393,0)))),"")</f>
        <v>0</v>
      </c>
      <c r="AF69" s="156">
        <f>_xlfn.IFNA(IF($B69=$B$382,0,_xlfn.IFNA(INDEX('I.Supplementary 2017-18'!S$8:S$35,MATCH($B69,'I.Supplementary 2017-18'!$B$8:$B$35,0)),INDEX('I.KI 2017-18'!S$9:S$393,MATCH($B69,'I.KI 2017-18'!$B$9:$B$393,0)))),"")</f>
        <v>0</v>
      </c>
      <c r="AG69" s="193">
        <f>_xlfn.IFNA(IF($B69=$B$382,0,_xlfn.IFNA(INDEX('I.Supplementary 2017-18'!T$8:T$35,MATCH($B69,'I.Supplementary 2017-18'!$B$8:$B$35,0)),INDEX('I.KI 2017-18'!T$9:T$393,MATCH($B69,'I.KI 2017-18'!$B$9:$B$393,0)))),"")</f>
        <v>0</v>
      </c>
      <c r="AH69" s="193">
        <f>_xlfn.IFNA(IF($B69=$B$382,0,_xlfn.IFNA(INDEX('I.Supplementary 2017-18'!U$8:U$35,MATCH($B69,'I.Supplementary 2017-18'!$B$8:$B$35,0)),INDEX('I.KI 2017-18'!U$9:U$393,MATCH($B69,'I.KI 2017-18'!$B$9:$B$393,0)))),"")</f>
        <v>8.842903864220494</v>
      </c>
      <c r="AI69" s="193">
        <f>_xlfn.IFNA(IF($B69=$B$382,0,_xlfn.IFNA(INDEX('I.Supplementary 2017-18'!V$8:V$35,MATCH($B69,'I.Supplementary 2017-18'!$B$8:$B$35,0)),INDEX('I.KI 2017-18'!V$9:V$393,MATCH($B69,'I.KI 2017-18'!$B$9:$B$393,0)))),"")</f>
        <v>0</v>
      </c>
      <c r="AJ69" s="157">
        <f>_xlfn.IFNA(IF($B69=$B$382,0,_xlfn.IFNA(INDEX('I.Supplementary 2017-18'!W$8:W$35,MATCH($B69,'I.Supplementary 2017-18'!$B$8:$B$35,0)),INDEX('I.KI 2017-18'!W$9:W$393,MATCH($B69,'I.KI 2017-18'!$B$9:$B$393,0)))),"")</f>
        <v>0</v>
      </c>
      <c r="AK69" s="156">
        <f>_xlfn.IFNA(IF($B69=$B$382,0,_xlfn.IFNA(INDEX('I.Supplementary 2017-18'!X$8:X$35,MATCH($B69,'I.Supplementary 2017-18'!$B$8:$B$35,0)),INDEX('I.KI 2017-18'!X$9:X$393,MATCH($B69,'I.KI 2017-18'!$B$9:$B$393,0)))),"")</f>
        <v>0</v>
      </c>
      <c r="AL69" s="193">
        <f>_xlfn.IFNA(IF($B69=$B$382,0,_xlfn.IFNA(INDEX('I.Supplementary 2017-18'!Y$8:Y$35,MATCH($B69,'I.Supplementary 2017-18'!$B$8:$B$35,0)),INDEX('I.KI 2017-18'!Y$9:Y$393,MATCH($B69,'I.KI 2017-18'!$B$9:$B$393,0)))),"")</f>
        <v>0</v>
      </c>
      <c r="AM69" s="193">
        <f>_xlfn.IFNA(IF($B69=$B$382,0,_xlfn.IFNA(INDEX('I.Supplementary 2017-18'!Z$8:Z$35,MATCH($B69,'I.Supplementary 2017-18'!$B$8:$B$35,0)),INDEX('I.KI 2017-18'!Z$9:Z$393,MATCH($B69,'I.KI 2017-18'!$B$9:$B$393,0)))),"")</f>
        <v>14.339190615721638</v>
      </c>
      <c r="AN69" s="193">
        <f>_xlfn.IFNA(IF($B69=$B$382,0,_xlfn.IFNA(INDEX('I.Supplementary 2017-18'!AA$8:AA$35,MATCH($B69,'I.Supplementary 2017-18'!$B$8:$B$35,0)),INDEX('I.KI 2017-18'!AA$9:AA$393,MATCH($B69,'I.KI 2017-18'!$B$9:$B$393,0)))),"")</f>
        <v>0</v>
      </c>
      <c r="AO69" s="157">
        <f>_xlfn.IFNA(IF($B69=$B$382,0,_xlfn.IFNA(INDEX('I.Supplementary 2017-18'!AB$8:AB$35,MATCH($B69,'I.Supplementary 2017-18'!$B$8:$B$35,0)),INDEX('I.KI 2017-18'!AB$9:AB$393,MATCH($B69,'I.KI 2017-18'!$B$9:$B$393,0)))),"")</f>
        <v>0</v>
      </c>
      <c r="AP69" s="149"/>
      <c r="AQ69" s="156">
        <f>_xlfn.IFNA(IF($B69=$B$381,0,IF($B69=$B$382,0,_xlfn.IFNA(INDEX('I.Supplementary 2017-18'!I$8:I$35,MATCH($B69,'I.Supplementary 2017-18'!$B$8:$B$35,0)),INDEX('I.KI 2017-18'!I$9:I$393,MATCH($B69,'I.KI 2017-18'!$B$9:$B$393,0))))),"")</f>
        <v>5.4962867515011427</v>
      </c>
      <c r="AR69" s="149">
        <f>_xlfn.IFNA(IF($B69=$B$381,0,IF($B69=$B$382,0,_xlfn.IFNA(INDEX('I.Supplementary 2017-18'!J$8:J$35,MATCH($B69,'I.Supplementary 2017-18'!$B$8:$B$35,0)),INDEX('I.KI 2017-18'!J$9:J$393,MATCH($B69,'I.KI 2017-18'!$B$9:$B$393,0))))),"")</f>
        <v>8.842903864220494</v>
      </c>
      <c r="AS69" s="157">
        <f>_xlfn.IFNA(IF($B69=$B$381,0,IF($B69=$B$382,0,_xlfn.IFNA(INDEX('I.Supplementary 2017-18'!H$8:H$35,MATCH($B69,'I.Supplementary 2017-18'!$B$8:$B$35,0)),INDEX('I.KI 2017-18'!H$9:H$393,MATCH($B69,'I.KI 2017-18'!$B$9:$B$393,0))))),"")</f>
        <v>14.339190615721638</v>
      </c>
      <c r="AT69" s="149"/>
      <c r="AU69" s="156">
        <f>_xlfn.IFNA(_xlfn.IFNA(INDEX('I.Supplementary 2018-19'!P$8:P$157,MATCH($B69,'I.Supplementary 2018-19'!$B$8:$B$157,0)),INDEX('I.KI 2018-19'!P$9:P$393,MATCH($B69,'I.KI 2018-19'!$B$9:$B$393,0))),"")</f>
        <v>0</v>
      </c>
      <c r="AV69" s="193">
        <f>_xlfn.IFNA(_xlfn.IFNA(INDEX('I.Supplementary 2018-19'!Q$8:Q$157,MATCH($B69,'I.Supplementary 2018-19'!$B$8:$B$157,0)),INDEX('I.KI 2018-19'!Q$9:Q$393,MATCH($B69,'I.KI 2018-19'!$B$9:$B$393,0))),"")</f>
        <v>0</v>
      </c>
      <c r="AW69" s="193">
        <f>_xlfn.IFNA(_xlfn.IFNA(INDEX('I.Supplementary 2018-19'!R$8:R$157,MATCH($B69,'I.Supplementary 2018-19'!$B$8:$B$157,0)),INDEX('I.KI 2018-19'!R$9:R$393,MATCH($B69,'I.KI 2018-19'!$B$9:$B$393,0))),"")</f>
        <v>4.512884878145643</v>
      </c>
      <c r="AX69" s="193">
        <f>_xlfn.IFNA(_xlfn.IFNA(INDEX('I.Supplementary 2018-19'!S$8:S$157,MATCH($B69,'I.Supplementary 2018-19'!$B$8:$B$157,0)),INDEX('I.KI 2018-19'!S$9:S$393,MATCH($B69,'I.KI 2018-19'!$B$9:$B$393,0))),"")</f>
        <v>0</v>
      </c>
      <c r="AY69" s="157">
        <f>_xlfn.IFNA(_xlfn.IFNA(INDEX('I.Supplementary 2018-19'!T$8:T$157,MATCH($B69,'I.Supplementary 2018-19'!$B$8:$B$157,0)),INDEX('I.KI 2018-19'!T$9:T$393,MATCH($B69,'I.KI 2018-19'!$B$9:$B$393,0))),"")</f>
        <v>0</v>
      </c>
      <c r="AZ69" s="156">
        <f>_xlfn.IFNA(_xlfn.IFNA(INDEX('I.Supplementary 2018-19'!U$8:U$157,MATCH($B69,'I.Supplementary 2018-19'!$B$8:$B$157,0)),INDEX('I.KI 2018-19'!U$9:U$393,MATCH($B69,'I.KI 2018-19'!$B$9:$B$393,0))),"")</f>
        <v>0</v>
      </c>
      <c r="BA69" s="193">
        <f>_xlfn.IFNA(_xlfn.IFNA(INDEX('I.Supplementary 2018-19'!V$8:V$157,MATCH($B69,'I.Supplementary 2018-19'!$B$8:$B$157,0)),INDEX('I.KI 2018-19'!V$9:V$393,MATCH($B69,'I.KI 2018-19'!$B$9:$B$393,0))),"")</f>
        <v>0</v>
      </c>
      <c r="BB69" s="193">
        <f>_xlfn.IFNA(_xlfn.IFNA(INDEX('I.Supplementary 2018-19'!W$8:W$157,MATCH($B69,'I.Supplementary 2018-19'!$B$8:$B$157,0)),INDEX('I.KI 2018-19'!W$9:W$393,MATCH($B69,'I.KI 2018-19'!$B$9:$B$393,0))),"")</f>
        <v>9.1085705039181057</v>
      </c>
      <c r="BC69" s="193">
        <f>_xlfn.IFNA(_xlfn.IFNA(INDEX('I.Supplementary 2018-19'!X$8:X$157,MATCH($B69,'I.Supplementary 2018-19'!$B$8:$B$157,0)),INDEX('I.KI 2018-19'!X$9:X$393,MATCH($B69,'I.KI 2018-19'!$B$9:$B$393,0))),"")</f>
        <v>0</v>
      </c>
      <c r="BD69" s="157">
        <f>_xlfn.IFNA(_xlfn.IFNA(INDEX('I.Supplementary 2018-19'!Y$8:Y$157,MATCH($B69,'I.Supplementary 2018-19'!$B$8:$B$157,0)),INDEX('I.KI 2018-19'!Y$9:Y$393,MATCH($B69,'I.KI 2018-19'!$B$9:$B$393,0))),"")</f>
        <v>0</v>
      </c>
      <c r="BE69" s="156">
        <f>_xlfn.IFNA(_xlfn.IFNA(INDEX('I.Supplementary 2018-19'!Z$8:Z$157,MATCH($B69,'I.Supplementary 2018-19'!$B$8:$B$157,0)),INDEX('I.KI 2018-19'!Z$9:Z$393,MATCH($B69,'I.KI 2018-19'!$B$9:$B$393,0))),"")</f>
        <v>0</v>
      </c>
      <c r="BF69" s="193">
        <f>_xlfn.IFNA(_xlfn.IFNA(INDEX('I.Supplementary 2018-19'!AA$8:AA$157,MATCH($B69,'I.Supplementary 2018-19'!$B$8:$B$157,0)),INDEX('I.KI 2018-19'!AA$9:AA$393,MATCH($B69,'I.KI 2018-19'!$B$9:$B$393,0))),"")</f>
        <v>0</v>
      </c>
      <c r="BG69" s="193">
        <f>_xlfn.IFNA(_xlfn.IFNA(INDEX('I.Supplementary 2018-19'!AB$8:AB$157,MATCH($B69,'I.Supplementary 2018-19'!$B$8:$B$157,0)),INDEX('I.KI 2018-19'!AB$9:AB$393,MATCH($B69,'I.KI 2018-19'!$B$9:$B$393,0))),"")</f>
        <v>13.621455382063749</v>
      </c>
      <c r="BH69" s="193">
        <f>_xlfn.IFNA(_xlfn.IFNA(INDEX('I.Supplementary 2018-19'!AC$8:AC$157,MATCH($B69,'I.Supplementary 2018-19'!$B$8:$B$157,0)),INDEX('I.KI 2018-19'!AC$9:AC$393,MATCH($B69,'I.KI 2018-19'!$B$9:$B$393,0))),"")</f>
        <v>0</v>
      </c>
      <c r="BI69" s="157">
        <f>_xlfn.IFNA(_xlfn.IFNA(INDEX('I.Supplementary 2018-19'!AD$8:AD$157,MATCH($B69,'I.Supplementary 2018-19'!$B$8:$B$157,0)),INDEX('I.KI 2018-19'!AD$9:AD$393,MATCH($B69,'I.KI 2018-19'!$B$9:$B$393,0))),"")</f>
        <v>0</v>
      </c>
      <c r="BJ69" s="149"/>
      <c r="BK69" s="156">
        <f>_xlfn.IFNA(IF($B69=$B$381,0,IF($B69=$B$382,0,_xlfn.IFNA(INDEX('I.Supplementary 2018-19'!I$8:I$157,MATCH($B69,'I.Supplementary 2018-19'!$B$8:$B$157,0)),INDEX('I.KI 2018-19'!I$9:I$393,MATCH($B69,'I.KI 2018-19'!$B$9:$B$393,0))))),"")</f>
        <v>4.512884878145643</v>
      </c>
      <c r="BL69" s="149">
        <f>_xlfn.IFNA(IF($B69=$B$381,0,IF($B69=$B$382,0,_xlfn.IFNA(INDEX('I.Supplementary 2018-19'!J$8:J$157,MATCH($B69,'I.Supplementary 2018-19'!$B$8:$B$157,0)),INDEX('I.KI 2018-19'!J$9:J$393,MATCH($B69,'I.KI 2018-19'!$B$9:$B$393,0))))),"")</f>
        <v>9.1085705039181057</v>
      </c>
      <c r="BM69" s="157">
        <f>_xlfn.IFNA(IF($B69=$B$381,0,IF($B69=$B$382,0,_xlfn.IFNA(INDEX('I.Supplementary 2018-19'!H$8:H$157,MATCH($B69,'I.Supplementary 2018-19'!$B$8:$B$157,0)),INDEX('I.KI 2018-19'!H$9:H$393,MATCH($B69,'I.KI 2018-19'!$B$9:$B$393,0))))),"")</f>
        <v>13.621455382063749</v>
      </c>
    </row>
    <row r="70" spans="2:65">
      <c r="B70" s="121" t="str">
        <f>'Calculations for 2021-22'!B70</f>
        <v>E0604</v>
      </c>
      <c r="C70" s="160" t="str">
        <f>'Calculations for 2021-22'!D70</f>
        <v>E0604</v>
      </c>
      <c r="D70" t="str">
        <f>'Calculations for 2021-22'!E70</f>
        <v>UNINFIR</v>
      </c>
      <c r="E70">
        <f>'Calculations for 2021-22'!F70</f>
        <v>0</v>
      </c>
      <c r="F70" s="120" t="str">
        <f>'Calculations for 2021-22'!H70</f>
        <v>Cheshire West and Chester</v>
      </c>
      <c r="G70" s="156">
        <f>_xlfn.IFNA(INDEX('I.KI 2016-17'!M$8:M$391,MATCH($B70,'I.KI 2016-17'!$B$8:$B$391,0)),"")</f>
        <v>28.164671915599001</v>
      </c>
      <c r="H70" s="149">
        <f>_xlfn.IFNA(INDEX('I.KI 2016-17'!N$8:N$391,MATCH($B70,'I.KI 2016-17'!$B$8:$B$391,0)),"")</f>
        <v>3.582727132579</v>
      </c>
      <c r="I70" s="149">
        <f>_xlfn.IFNA(INDEX('I.KI 2016-17'!O$8:O$391,MATCH($B70,'I.KI 2016-17'!$B$8:$B$391,0)),"")</f>
        <v>0</v>
      </c>
      <c r="J70" s="149">
        <f>_xlfn.IFNA(INDEX('I.KI 2016-17'!P$8:P$391,MATCH($B70,'I.KI 2016-17'!$B$8:$B$391,0)),"")</f>
        <v>0</v>
      </c>
      <c r="K70" s="157">
        <f>_xlfn.IFNA(INDEX('I.KI 2016-17'!Q$8:Q$391,MATCH($B70,'I.KI 2016-17'!$B$8:$B$391,0)),"")</f>
        <v>0</v>
      </c>
      <c r="L70" s="156">
        <f>_xlfn.IFNA(INDEX('I.KI 2016-17'!R$8:R$391,MATCH($B70,'I.KI 2016-17'!$B$8:$B$391,0)),"")</f>
        <v>40.569282903792001</v>
      </c>
      <c r="M70" s="193">
        <f>_xlfn.IFNA(INDEX('I.KI 2016-17'!S$8:S$391,MATCH($B70,'I.KI 2016-17'!$B$8:$B$391,0)),"")</f>
        <v>7.8921875651500004</v>
      </c>
      <c r="N70" s="193">
        <f>_xlfn.IFNA(INDEX('I.KI 2016-17'!T$8:T$391,MATCH($B70,'I.KI 2016-17'!$B$8:$B$391,0)),"")</f>
        <v>0</v>
      </c>
      <c r="O70" s="193">
        <f>_xlfn.IFNA(INDEX('I.KI 2016-17'!U$8:U$391,MATCH($B70,'I.KI 2016-17'!$B$8:$B$391,0)),"")</f>
        <v>0</v>
      </c>
      <c r="P70" s="157">
        <f>_xlfn.IFNA(INDEX('I.KI 2016-17'!V$8:V$391,MATCH($B70,'I.KI 2016-17'!$B$8:$B$391,0)),"")</f>
        <v>0</v>
      </c>
      <c r="Q70" s="156">
        <f>_xlfn.IFNA(INDEX('I.KI 2016-17'!W$8:W$391,MATCH($B70,'I.KI 2016-17'!$B$8:$B$391,0)),"")</f>
        <v>68.733954819391002</v>
      </c>
      <c r="R70" s="193">
        <f>_xlfn.IFNA(INDEX('I.KI 2016-17'!X$8:X$391,MATCH($B70,'I.KI 2016-17'!$B$8:$B$391,0)),"")</f>
        <v>11.474914697729</v>
      </c>
      <c r="S70" s="193">
        <f>_xlfn.IFNA(INDEX('I.KI 2016-17'!Y$8:Y$391,MATCH($B70,'I.KI 2016-17'!$B$8:$B$391,0)),"")</f>
        <v>0</v>
      </c>
      <c r="T70" s="193">
        <f>_xlfn.IFNA(INDEX('I.KI 2016-17'!Z$8:Z$391,MATCH($B70,'I.KI 2016-17'!$B$8:$B$391,0)),"")</f>
        <v>0</v>
      </c>
      <c r="U70" s="157">
        <f>_xlfn.IFNA(INDEX('I.KI 2016-17'!AA$8:AA$391,MATCH($B70,'I.KI 2016-17'!$B$8:$B$391,0)),"")</f>
        <v>0</v>
      </c>
      <c r="V70" s="149"/>
      <c r="W70" s="154">
        <f>_xlfn.IFNA(INDEX('I.KI 2016-17'!$H$8:$H$391,MATCH(B70,'I.KI 2016-17'!$B$8:$B$391,0)),"")</f>
        <v>31.747399048178</v>
      </c>
      <c r="X70" s="153">
        <f>_xlfn.IFNA(INDEX('I.KI 2016-17'!$I$8:$I$391,MATCH(B70,'I.KI 2016-17'!$B$8:$B$391,0)),"")</f>
        <v>48.461470468942004</v>
      </c>
      <c r="Y70" s="155">
        <f>_xlfn.IFNA(INDEX('I.KI 2016-17'!$G$8:$G$391,MATCH(B70,'I.KI 2016-17'!$B$8:$B$391,0)),"")</f>
        <v>80.208869517120007</v>
      </c>
      <c r="Z70" s="149"/>
      <c r="AA70" s="156">
        <f>_xlfn.IFNA(IF($B70=$B$382,0,_xlfn.IFNA(INDEX('I.Supplementary 2017-18'!N$8:N$35,MATCH($B70,'I.Supplementary 2017-18'!$B$8:$B$35,0)),INDEX('I.KI 2017-18'!N$9:N$393,MATCH($B70,'I.KI 2017-18'!$B$9:$B$393,0)))),"")</f>
        <v>18.011485585491119</v>
      </c>
      <c r="AB70" s="193">
        <f>_xlfn.IFNA(IF($B70=$B$382,0,_xlfn.IFNA(INDEX('I.Supplementary 2017-18'!O$8:O$35,MATCH($B70,'I.Supplementary 2017-18'!$B$8:$B$35,0)),INDEX('I.KI 2017-18'!O$9:O$393,MATCH($B70,'I.KI 2017-18'!$B$9:$B$393,0)))),"")</f>
        <v>1.2241965723794177</v>
      </c>
      <c r="AC70" s="193">
        <f>_xlfn.IFNA(IF($B70=$B$382,0,_xlfn.IFNA(INDEX('I.Supplementary 2017-18'!P$8:P$35,MATCH($B70,'I.Supplementary 2017-18'!$B$8:$B$35,0)),INDEX('I.KI 2017-18'!P$9:P$393,MATCH($B70,'I.KI 2017-18'!$B$9:$B$393,0)))),"")</f>
        <v>0</v>
      </c>
      <c r="AD70" s="193">
        <f>_xlfn.IFNA(IF($B70=$B$382,0,_xlfn.IFNA(INDEX('I.Supplementary 2017-18'!Q$8:Q$35,MATCH($B70,'I.Supplementary 2017-18'!$B$8:$B$35,0)),INDEX('I.KI 2017-18'!Q$9:Q$393,MATCH($B70,'I.KI 2017-18'!$B$9:$B$393,0)))),"")</f>
        <v>0</v>
      </c>
      <c r="AE70" s="157">
        <f>_xlfn.IFNA(IF($B70=$B$382,0,_xlfn.IFNA(INDEX('I.Supplementary 2017-18'!R$8:R$35,MATCH($B70,'I.Supplementary 2017-18'!$B$8:$B$35,0)),INDEX('I.KI 2017-18'!R$9:R$393,MATCH($B70,'I.KI 2017-18'!$B$9:$B$393,0)))),"")</f>
        <v>0</v>
      </c>
      <c r="AF70" s="156">
        <f>_xlfn.IFNA(IF($B70=$B$382,0,_xlfn.IFNA(INDEX('I.Supplementary 2017-18'!S$8:S$35,MATCH($B70,'I.Supplementary 2017-18'!$B$8:$B$35,0)),INDEX('I.KI 2017-18'!S$9:S$393,MATCH($B70,'I.KI 2017-18'!$B$9:$B$393,0)))),"")</f>
        <v>41.397546383723032</v>
      </c>
      <c r="AG70" s="193">
        <f>_xlfn.IFNA(IF($B70=$B$382,0,_xlfn.IFNA(INDEX('I.Supplementary 2017-18'!T$8:T$35,MATCH($B70,'I.Supplementary 2017-18'!$B$8:$B$35,0)),INDEX('I.KI 2017-18'!T$9:T$393,MATCH($B70,'I.KI 2017-18'!$B$9:$B$393,0)))),"")</f>
        <v>8.0533146610486703</v>
      </c>
      <c r="AH70" s="193">
        <f>_xlfn.IFNA(IF($B70=$B$382,0,_xlfn.IFNA(INDEX('I.Supplementary 2017-18'!U$8:U$35,MATCH($B70,'I.Supplementary 2017-18'!$B$8:$B$35,0)),INDEX('I.KI 2017-18'!U$9:U$393,MATCH($B70,'I.KI 2017-18'!$B$9:$B$393,0)))),"")</f>
        <v>0</v>
      </c>
      <c r="AI70" s="193">
        <f>_xlfn.IFNA(IF($B70=$B$382,0,_xlfn.IFNA(INDEX('I.Supplementary 2017-18'!V$8:V$35,MATCH($B70,'I.Supplementary 2017-18'!$B$8:$B$35,0)),INDEX('I.KI 2017-18'!V$9:V$393,MATCH($B70,'I.KI 2017-18'!$B$9:$B$393,0)))),"")</f>
        <v>0</v>
      </c>
      <c r="AJ70" s="157">
        <f>_xlfn.IFNA(IF($B70=$B$382,0,_xlfn.IFNA(INDEX('I.Supplementary 2017-18'!W$8:W$35,MATCH($B70,'I.Supplementary 2017-18'!$B$8:$B$35,0)),INDEX('I.KI 2017-18'!W$9:W$393,MATCH($B70,'I.KI 2017-18'!$B$9:$B$393,0)))),"")</f>
        <v>0</v>
      </c>
      <c r="AK70" s="156">
        <f>_xlfn.IFNA(IF($B70=$B$382,0,_xlfn.IFNA(INDEX('I.Supplementary 2017-18'!X$8:X$35,MATCH($B70,'I.Supplementary 2017-18'!$B$8:$B$35,0)),INDEX('I.KI 2017-18'!X$9:X$393,MATCH($B70,'I.KI 2017-18'!$B$9:$B$393,0)))),"")</f>
        <v>59.409031969214155</v>
      </c>
      <c r="AL70" s="193">
        <f>_xlfn.IFNA(IF($B70=$B$382,0,_xlfn.IFNA(INDEX('I.Supplementary 2017-18'!Y$8:Y$35,MATCH($B70,'I.Supplementary 2017-18'!$B$8:$B$35,0)),INDEX('I.KI 2017-18'!Y$9:Y$393,MATCH($B70,'I.KI 2017-18'!$B$9:$B$393,0)))),"")</f>
        <v>9.277511233428088</v>
      </c>
      <c r="AM70" s="193">
        <f>_xlfn.IFNA(IF($B70=$B$382,0,_xlfn.IFNA(INDEX('I.Supplementary 2017-18'!Z$8:Z$35,MATCH($B70,'I.Supplementary 2017-18'!$B$8:$B$35,0)),INDEX('I.KI 2017-18'!Z$9:Z$393,MATCH($B70,'I.KI 2017-18'!$B$9:$B$393,0)))),"")</f>
        <v>0</v>
      </c>
      <c r="AN70" s="193">
        <f>_xlfn.IFNA(IF($B70=$B$382,0,_xlfn.IFNA(INDEX('I.Supplementary 2017-18'!AA$8:AA$35,MATCH($B70,'I.Supplementary 2017-18'!$B$8:$B$35,0)),INDEX('I.KI 2017-18'!AA$9:AA$393,MATCH($B70,'I.KI 2017-18'!$B$9:$B$393,0)))),"")</f>
        <v>0</v>
      </c>
      <c r="AO70" s="157">
        <f>_xlfn.IFNA(IF($B70=$B$382,0,_xlfn.IFNA(INDEX('I.Supplementary 2017-18'!AB$8:AB$35,MATCH($B70,'I.Supplementary 2017-18'!$B$8:$B$35,0)),INDEX('I.KI 2017-18'!AB$9:AB$393,MATCH($B70,'I.KI 2017-18'!$B$9:$B$393,0)))),"")</f>
        <v>0</v>
      </c>
      <c r="AP70" s="149"/>
      <c r="AQ70" s="156">
        <f>_xlfn.IFNA(IF($B70=$B$381,0,IF($B70=$B$382,0,_xlfn.IFNA(INDEX('I.Supplementary 2017-18'!I$8:I$35,MATCH($B70,'I.Supplementary 2017-18'!$B$8:$B$35,0)),INDEX('I.KI 2017-18'!I$9:I$393,MATCH($B70,'I.KI 2017-18'!$B$9:$B$393,0))))),"")</f>
        <v>19.235682157870539</v>
      </c>
      <c r="AR70" s="149">
        <f>_xlfn.IFNA(IF($B70=$B$381,0,IF($B70=$B$382,0,_xlfn.IFNA(INDEX('I.Supplementary 2017-18'!J$8:J$35,MATCH($B70,'I.Supplementary 2017-18'!$B$8:$B$35,0)),INDEX('I.KI 2017-18'!J$9:J$393,MATCH($B70,'I.KI 2017-18'!$B$9:$B$393,0))))),"")</f>
        <v>49.450861044771706</v>
      </c>
      <c r="AS70" s="157">
        <f>_xlfn.IFNA(IF($B70=$B$381,0,IF($B70=$B$382,0,_xlfn.IFNA(INDEX('I.Supplementary 2017-18'!H$8:H$35,MATCH($B70,'I.Supplementary 2017-18'!$B$8:$B$35,0)),INDEX('I.KI 2017-18'!H$9:H$393,MATCH($B70,'I.KI 2017-18'!$B$9:$B$393,0))))),"")</f>
        <v>68.686543202642241</v>
      </c>
      <c r="AT70" s="149"/>
      <c r="AU70" s="156">
        <f>_xlfn.IFNA(_xlfn.IFNA(INDEX('I.Supplementary 2018-19'!P$8:P$157,MATCH($B70,'I.Supplementary 2018-19'!$B$8:$B$157,0)),INDEX('I.KI 2018-19'!P$9:P$393,MATCH($B70,'I.KI 2018-19'!$B$9:$B$393,0))),"")</f>
        <v>11.46537623564431</v>
      </c>
      <c r="AV70" s="193">
        <f>_xlfn.IFNA(_xlfn.IFNA(INDEX('I.Supplementary 2018-19'!Q$8:Q$157,MATCH($B70,'I.Supplementary 2018-19'!$B$8:$B$157,0)),INDEX('I.KI 2018-19'!Q$9:Q$393,MATCH($B70,'I.KI 2018-19'!$B$9:$B$393,0))),"")</f>
        <v>-0.19486069667290895</v>
      </c>
      <c r="AW70" s="193">
        <f>_xlfn.IFNA(_xlfn.IFNA(INDEX('I.Supplementary 2018-19'!R$8:R$157,MATCH($B70,'I.Supplementary 2018-19'!$B$8:$B$157,0)),INDEX('I.KI 2018-19'!R$9:R$393,MATCH($B70,'I.KI 2018-19'!$B$9:$B$393,0))),"")</f>
        <v>0</v>
      </c>
      <c r="AX70" s="193">
        <f>_xlfn.IFNA(_xlfn.IFNA(INDEX('I.Supplementary 2018-19'!S$8:S$157,MATCH($B70,'I.Supplementary 2018-19'!$B$8:$B$157,0)),INDEX('I.KI 2018-19'!S$9:S$393,MATCH($B70,'I.KI 2018-19'!$B$9:$B$393,0))),"")</f>
        <v>0</v>
      </c>
      <c r="AY70" s="157">
        <f>_xlfn.IFNA(_xlfn.IFNA(INDEX('I.Supplementary 2018-19'!T$8:T$157,MATCH($B70,'I.Supplementary 2018-19'!$B$8:$B$157,0)),INDEX('I.KI 2018-19'!T$9:T$393,MATCH($B70,'I.KI 2018-19'!$B$9:$B$393,0))),"")</f>
        <v>0</v>
      </c>
      <c r="AZ70" s="156">
        <f>_xlfn.IFNA(_xlfn.IFNA(INDEX('I.Supplementary 2018-19'!U$8:U$157,MATCH($B70,'I.Supplementary 2018-19'!$B$8:$B$157,0)),INDEX('I.KI 2018-19'!U$9:U$393,MATCH($B70,'I.KI 2018-19'!$B$9:$B$393,0))),"")</f>
        <v>42.641249493963635</v>
      </c>
      <c r="BA70" s="193">
        <f>_xlfn.IFNA(_xlfn.IFNA(INDEX('I.Supplementary 2018-19'!V$8:V$157,MATCH($B70,'I.Supplementary 2018-19'!$B$8:$B$157,0)),INDEX('I.KI 2018-19'!V$9:V$393,MATCH($B70,'I.KI 2018-19'!$B$9:$B$393,0))),"")</f>
        <v>8.2952597367024925</v>
      </c>
      <c r="BB70" s="193">
        <f>_xlfn.IFNA(_xlfn.IFNA(INDEX('I.Supplementary 2018-19'!W$8:W$157,MATCH($B70,'I.Supplementary 2018-19'!$B$8:$B$157,0)),INDEX('I.KI 2018-19'!W$9:W$393,MATCH($B70,'I.KI 2018-19'!$B$9:$B$393,0))),"")</f>
        <v>0</v>
      </c>
      <c r="BC70" s="193">
        <f>_xlfn.IFNA(_xlfn.IFNA(INDEX('I.Supplementary 2018-19'!X$8:X$157,MATCH($B70,'I.Supplementary 2018-19'!$B$8:$B$157,0)),INDEX('I.KI 2018-19'!X$9:X$393,MATCH($B70,'I.KI 2018-19'!$B$9:$B$393,0))),"")</f>
        <v>0</v>
      </c>
      <c r="BD70" s="157">
        <f>_xlfn.IFNA(_xlfn.IFNA(INDEX('I.Supplementary 2018-19'!Y$8:Y$157,MATCH($B70,'I.Supplementary 2018-19'!$B$8:$B$157,0)),INDEX('I.KI 2018-19'!Y$9:Y$393,MATCH($B70,'I.KI 2018-19'!$B$9:$B$393,0))),"")</f>
        <v>0</v>
      </c>
      <c r="BE70" s="156">
        <f>_xlfn.IFNA(_xlfn.IFNA(INDEX('I.Supplementary 2018-19'!Z$8:Z$157,MATCH($B70,'I.Supplementary 2018-19'!$B$8:$B$157,0)),INDEX('I.KI 2018-19'!Z$9:Z$393,MATCH($B70,'I.KI 2018-19'!$B$9:$B$393,0))),"")</f>
        <v>54.106625729607941</v>
      </c>
      <c r="BF70" s="193">
        <f>_xlfn.IFNA(_xlfn.IFNA(INDEX('I.Supplementary 2018-19'!AA$8:AA$157,MATCH($B70,'I.Supplementary 2018-19'!$B$8:$B$157,0)),INDEX('I.KI 2018-19'!AA$9:AA$393,MATCH($B70,'I.KI 2018-19'!$B$9:$B$393,0))),"")</f>
        <v>8.1003990400295827</v>
      </c>
      <c r="BG70" s="193">
        <f>_xlfn.IFNA(_xlfn.IFNA(INDEX('I.Supplementary 2018-19'!AB$8:AB$157,MATCH($B70,'I.Supplementary 2018-19'!$B$8:$B$157,0)),INDEX('I.KI 2018-19'!AB$9:AB$393,MATCH($B70,'I.KI 2018-19'!$B$9:$B$393,0))),"")</f>
        <v>0</v>
      </c>
      <c r="BH70" s="193">
        <f>_xlfn.IFNA(_xlfn.IFNA(INDEX('I.Supplementary 2018-19'!AC$8:AC$157,MATCH($B70,'I.Supplementary 2018-19'!$B$8:$B$157,0)),INDEX('I.KI 2018-19'!AC$9:AC$393,MATCH($B70,'I.KI 2018-19'!$B$9:$B$393,0))),"")</f>
        <v>0</v>
      </c>
      <c r="BI70" s="157">
        <f>_xlfn.IFNA(_xlfn.IFNA(INDEX('I.Supplementary 2018-19'!AD$8:AD$157,MATCH($B70,'I.Supplementary 2018-19'!$B$8:$B$157,0)),INDEX('I.KI 2018-19'!AD$9:AD$393,MATCH($B70,'I.KI 2018-19'!$B$9:$B$393,0))),"")</f>
        <v>0</v>
      </c>
      <c r="BJ70" s="149"/>
      <c r="BK70" s="156">
        <f>_xlfn.IFNA(IF($B70=$B$381,0,IF($B70=$B$382,0,_xlfn.IFNA(INDEX('I.Supplementary 2018-19'!I$8:I$157,MATCH($B70,'I.Supplementary 2018-19'!$B$8:$B$157,0)),INDEX('I.KI 2018-19'!I$9:I$393,MATCH($B70,'I.KI 2018-19'!$B$9:$B$393,0))))),"")</f>
        <v>11.270515538971402</v>
      </c>
      <c r="BL70" s="149">
        <f>_xlfn.IFNA(IF($B70=$B$381,0,IF($B70=$B$382,0,_xlfn.IFNA(INDEX('I.Supplementary 2018-19'!J$8:J$157,MATCH($B70,'I.Supplementary 2018-19'!$B$8:$B$157,0)),INDEX('I.KI 2018-19'!J$9:J$393,MATCH($B70,'I.KI 2018-19'!$B$9:$B$393,0))))),"")</f>
        <v>50.936509230666132</v>
      </c>
      <c r="BM70" s="157">
        <f>_xlfn.IFNA(IF($B70=$B$381,0,IF($B70=$B$382,0,_xlfn.IFNA(INDEX('I.Supplementary 2018-19'!H$8:H$157,MATCH($B70,'I.Supplementary 2018-19'!$B$8:$B$157,0)),INDEX('I.KI 2018-19'!H$9:H$393,MATCH($B70,'I.KI 2018-19'!$B$9:$B$393,0))))),"")</f>
        <v>62.207024769637535</v>
      </c>
    </row>
    <row r="71" spans="2:65">
      <c r="B71" s="121" t="str">
        <f>'Calculations for 2021-22'!B71</f>
        <v>E1033</v>
      </c>
      <c r="C71" s="160" t="str">
        <f>'Calculations for 2021-22'!D71</f>
        <v>E1033</v>
      </c>
      <c r="D71" t="str">
        <f>'Calculations for 2021-22'!E71</f>
        <v>SD</v>
      </c>
      <c r="E71">
        <f>'Calculations for 2021-22'!F71</f>
        <v>0</v>
      </c>
      <c r="F71" s="120" t="str">
        <f>'Calculations for 2021-22'!H71</f>
        <v>Chesterfield</v>
      </c>
      <c r="G71" s="156">
        <f>_xlfn.IFNA(INDEX('I.KI 2016-17'!M$8:M$391,MATCH($B71,'I.KI 2016-17'!$B$8:$B$391,0)),"")</f>
        <v>0</v>
      </c>
      <c r="H71" s="149">
        <f>_xlfn.IFNA(INDEX('I.KI 2016-17'!N$8:N$391,MATCH($B71,'I.KI 2016-17'!$B$8:$B$391,0)),"")</f>
        <v>1.8360746414669999</v>
      </c>
      <c r="I71" s="149">
        <f>_xlfn.IFNA(INDEX('I.KI 2016-17'!O$8:O$391,MATCH($B71,'I.KI 2016-17'!$B$8:$B$391,0)),"")</f>
        <v>0</v>
      </c>
      <c r="J71" s="149">
        <f>_xlfn.IFNA(INDEX('I.KI 2016-17'!P$8:P$391,MATCH($B71,'I.KI 2016-17'!$B$8:$B$391,0)),"")</f>
        <v>0</v>
      </c>
      <c r="K71" s="157">
        <f>_xlfn.IFNA(INDEX('I.KI 2016-17'!Q$8:Q$391,MATCH($B71,'I.KI 2016-17'!$B$8:$B$391,0)),"")</f>
        <v>0</v>
      </c>
      <c r="L71" s="156">
        <f>_xlfn.IFNA(INDEX('I.KI 2016-17'!R$8:R$391,MATCH($B71,'I.KI 2016-17'!$B$8:$B$391,0)),"")</f>
        <v>0</v>
      </c>
      <c r="M71" s="193">
        <f>_xlfn.IFNA(INDEX('I.KI 2016-17'!S$8:S$391,MATCH($B71,'I.KI 2016-17'!$B$8:$B$391,0)),"")</f>
        <v>3.0873897390830001</v>
      </c>
      <c r="N71" s="193">
        <f>_xlfn.IFNA(INDEX('I.KI 2016-17'!T$8:T$391,MATCH($B71,'I.KI 2016-17'!$B$8:$B$391,0)),"")</f>
        <v>0</v>
      </c>
      <c r="O71" s="193">
        <f>_xlfn.IFNA(INDEX('I.KI 2016-17'!U$8:U$391,MATCH($B71,'I.KI 2016-17'!$B$8:$B$391,0)),"")</f>
        <v>0</v>
      </c>
      <c r="P71" s="157">
        <f>_xlfn.IFNA(INDEX('I.KI 2016-17'!V$8:V$391,MATCH($B71,'I.KI 2016-17'!$B$8:$B$391,0)),"")</f>
        <v>0</v>
      </c>
      <c r="Q71" s="156">
        <f>_xlfn.IFNA(INDEX('I.KI 2016-17'!W$8:W$391,MATCH($B71,'I.KI 2016-17'!$B$8:$B$391,0)),"")</f>
        <v>0</v>
      </c>
      <c r="R71" s="193">
        <f>_xlfn.IFNA(INDEX('I.KI 2016-17'!X$8:X$391,MATCH($B71,'I.KI 2016-17'!$B$8:$B$391,0)),"")</f>
        <v>4.9234643805499996</v>
      </c>
      <c r="S71" s="193">
        <f>_xlfn.IFNA(INDEX('I.KI 2016-17'!Y$8:Y$391,MATCH($B71,'I.KI 2016-17'!$B$8:$B$391,0)),"")</f>
        <v>0</v>
      </c>
      <c r="T71" s="193">
        <f>_xlfn.IFNA(INDEX('I.KI 2016-17'!Z$8:Z$391,MATCH($B71,'I.KI 2016-17'!$B$8:$B$391,0)),"")</f>
        <v>0</v>
      </c>
      <c r="U71" s="157">
        <f>_xlfn.IFNA(INDEX('I.KI 2016-17'!AA$8:AA$391,MATCH($B71,'I.KI 2016-17'!$B$8:$B$391,0)),"")</f>
        <v>0</v>
      </c>
      <c r="V71" s="149"/>
      <c r="W71" s="154">
        <f>_xlfn.IFNA(INDEX('I.KI 2016-17'!$H$8:$H$391,MATCH(B71,'I.KI 2016-17'!$B$8:$B$391,0)),"")</f>
        <v>1.8360746414669999</v>
      </c>
      <c r="X71" s="153">
        <f>_xlfn.IFNA(INDEX('I.KI 2016-17'!$I$8:$I$391,MATCH(B71,'I.KI 2016-17'!$B$8:$B$391,0)),"")</f>
        <v>3.0873897390830001</v>
      </c>
      <c r="Y71" s="155">
        <f>_xlfn.IFNA(INDEX('I.KI 2016-17'!$G$8:$G$391,MATCH(B71,'I.KI 2016-17'!$B$8:$B$391,0)),"")</f>
        <v>4.9234643805499996</v>
      </c>
      <c r="Z71" s="149"/>
      <c r="AA71" s="156">
        <f>_xlfn.IFNA(IF($B71=$B$382,0,_xlfn.IFNA(INDEX('I.Supplementary 2017-18'!N$8:N$35,MATCH($B71,'I.Supplementary 2017-18'!$B$8:$B$35,0)),INDEX('I.KI 2017-18'!N$9:N$393,MATCH($B71,'I.KI 2017-18'!$B$9:$B$393,0)))),"")</f>
        <v>0</v>
      </c>
      <c r="AB71" s="193">
        <f>_xlfn.IFNA(IF($B71=$B$382,0,_xlfn.IFNA(INDEX('I.Supplementary 2017-18'!O$8:O$35,MATCH($B71,'I.Supplementary 2017-18'!$B$8:$B$35,0)),INDEX('I.KI 2017-18'!O$9:O$393,MATCH($B71,'I.KI 2017-18'!$B$9:$B$393,0)))),"")</f>
        <v>1.2394651012799218</v>
      </c>
      <c r="AC71" s="193">
        <f>_xlfn.IFNA(IF($B71=$B$382,0,_xlfn.IFNA(INDEX('I.Supplementary 2017-18'!P$8:P$35,MATCH($B71,'I.Supplementary 2017-18'!$B$8:$B$35,0)),INDEX('I.KI 2017-18'!P$9:P$393,MATCH($B71,'I.KI 2017-18'!$B$9:$B$393,0)))),"")</f>
        <v>0</v>
      </c>
      <c r="AD71" s="193">
        <f>_xlfn.IFNA(IF($B71=$B$382,0,_xlfn.IFNA(INDEX('I.Supplementary 2017-18'!Q$8:Q$35,MATCH($B71,'I.Supplementary 2017-18'!$B$8:$B$35,0)),INDEX('I.KI 2017-18'!Q$9:Q$393,MATCH($B71,'I.KI 2017-18'!$B$9:$B$393,0)))),"")</f>
        <v>0</v>
      </c>
      <c r="AE71" s="157">
        <f>_xlfn.IFNA(IF($B71=$B$382,0,_xlfn.IFNA(INDEX('I.Supplementary 2017-18'!R$8:R$35,MATCH($B71,'I.Supplementary 2017-18'!$B$8:$B$35,0)),INDEX('I.KI 2017-18'!R$9:R$393,MATCH($B71,'I.KI 2017-18'!$B$9:$B$393,0)))),"")</f>
        <v>0</v>
      </c>
      <c r="AF71" s="156">
        <f>_xlfn.IFNA(IF($B71=$B$382,0,_xlfn.IFNA(INDEX('I.Supplementary 2017-18'!S$8:S$35,MATCH($B71,'I.Supplementary 2017-18'!$B$8:$B$35,0)),INDEX('I.KI 2017-18'!S$9:S$393,MATCH($B71,'I.KI 2017-18'!$B$9:$B$393,0)))),"")</f>
        <v>0</v>
      </c>
      <c r="AG71" s="193">
        <f>_xlfn.IFNA(IF($B71=$B$382,0,_xlfn.IFNA(INDEX('I.Supplementary 2017-18'!T$8:T$35,MATCH($B71,'I.Supplementary 2017-18'!$B$8:$B$35,0)),INDEX('I.KI 2017-18'!T$9:T$393,MATCH($B71,'I.KI 2017-18'!$B$9:$B$393,0)))),"")</f>
        <v>3.1504219641105036</v>
      </c>
      <c r="AH71" s="193">
        <f>_xlfn.IFNA(IF($B71=$B$382,0,_xlfn.IFNA(INDEX('I.Supplementary 2017-18'!U$8:U$35,MATCH($B71,'I.Supplementary 2017-18'!$B$8:$B$35,0)),INDEX('I.KI 2017-18'!U$9:U$393,MATCH($B71,'I.KI 2017-18'!$B$9:$B$393,0)))),"")</f>
        <v>0</v>
      </c>
      <c r="AI71" s="193">
        <f>_xlfn.IFNA(IF($B71=$B$382,0,_xlfn.IFNA(INDEX('I.Supplementary 2017-18'!V$8:V$35,MATCH($B71,'I.Supplementary 2017-18'!$B$8:$B$35,0)),INDEX('I.KI 2017-18'!V$9:V$393,MATCH($B71,'I.KI 2017-18'!$B$9:$B$393,0)))),"")</f>
        <v>0</v>
      </c>
      <c r="AJ71" s="157">
        <f>_xlfn.IFNA(IF($B71=$B$382,0,_xlfn.IFNA(INDEX('I.Supplementary 2017-18'!W$8:W$35,MATCH($B71,'I.Supplementary 2017-18'!$B$8:$B$35,0)),INDEX('I.KI 2017-18'!W$9:W$393,MATCH($B71,'I.KI 2017-18'!$B$9:$B$393,0)))),"")</f>
        <v>0</v>
      </c>
      <c r="AK71" s="156">
        <f>_xlfn.IFNA(IF($B71=$B$382,0,_xlfn.IFNA(INDEX('I.Supplementary 2017-18'!X$8:X$35,MATCH($B71,'I.Supplementary 2017-18'!$B$8:$B$35,0)),INDEX('I.KI 2017-18'!X$9:X$393,MATCH($B71,'I.KI 2017-18'!$B$9:$B$393,0)))),"")</f>
        <v>0</v>
      </c>
      <c r="AL71" s="193">
        <f>_xlfn.IFNA(IF($B71=$B$382,0,_xlfn.IFNA(INDEX('I.Supplementary 2017-18'!Y$8:Y$35,MATCH($B71,'I.Supplementary 2017-18'!$B$8:$B$35,0)),INDEX('I.KI 2017-18'!Y$9:Y$393,MATCH($B71,'I.KI 2017-18'!$B$9:$B$393,0)))),"")</f>
        <v>4.3898870653904254</v>
      </c>
      <c r="AM71" s="193">
        <f>_xlfn.IFNA(IF($B71=$B$382,0,_xlfn.IFNA(INDEX('I.Supplementary 2017-18'!Z$8:Z$35,MATCH($B71,'I.Supplementary 2017-18'!$B$8:$B$35,0)),INDEX('I.KI 2017-18'!Z$9:Z$393,MATCH($B71,'I.KI 2017-18'!$B$9:$B$393,0)))),"")</f>
        <v>0</v>
      </c>
      <c r="AN71" s="193">
        <f>_xlfn.IFNA(IF($B71=$B$382,0,_xlfn.IFNA(INDEX('I.Supplementary 2017-18'!AA$8:AA$35,MATCH($B71,'I.Supplementary 2017-18'!$B$8:$B$35,0)),INDEX('I.KI 2017-18'!AA$9:AA$393,MATCH($B71,'I.KI 2017-18'!$B$9:$B$393,0)))),"")</f>
        <v>0</v>
      </c>
      <c r="AO71" s="157">
        <f>_xlfn.IFNA(IF($B71=$B$382,0,_xlfn.IFNA(INDEX('I.Supplementary 2017-18'!AB$8:AB$35,MATCH($B71,'I.Supplementary 2017-18'!$B$8:$B$35,0)),INDEX('I.KI 2017-18'!AB$9:AB$393,MATCH($B71,'I.KI 2017-18'!$B$9:$B$393,0)))),"")</f>
        <v>0</v>
      </c>
      <c r="AP71" s="149"/>
      <c r="AQ71" s="156">
        <f>_xlfn.IFNA(IF($B71=$B$381,0,IF($B71=$B$382,0,_xlfn.IFNA(INDEX('I.Supplementary 2017-18'!I$8:I$35,MATCH($B71,'I.Supplementary 2017-18'!$B$8:$B$35,0)),INDEX('I.KI 2017-18'!I$9:I$393,MATCH($B71,'I.KI 2017-18'!$B$9:$B$393,0))))),"")</f>
        <v>1.2394651012799218</v>
      </c>
      <c r="AR71" s="149">
        <f>_xlfn.IFNA(IF($B71=$B$381,0,IF($B71=$B$382,0,_xlfn.IFNA(INDEX('I.Supplementary 2017-18'!J$8:J$35,MATCH($B71,'I.Supplementary 2017-18'!$B$8:$B$35,0)),INDEX('I.KI 2017-18'!J$9:J$393,MATCH($B71,'I.KI 2017-18'!$B$9:$B$393,0))))),"")</f>
        <v>3.1504219641105036</v>
      </c>
      <c r="AS71" s="157">
        <f>_xlfn.IFNA(IF($B71=$B$381,0,IF($B71=$B$382,0,_xlfn.IFNA(INDEX('I.Supplementary 2017-18'!H$8:H$35,MATCH($B71,'I.Supplementary 2017-18'!$B$8:$B$35,0)),INDEX('I.KI 2017-18'!H$9:H$393,MATCH($B71,'I.KI 2017-18'!$B$9:$B$393,0))))),"")</f>
        <v>4.3898870653904254</v>
      </c>
      <c r="AT71" s="149"/>
      <c r="AU71" s="156">
        <f>_xlfn.IFNA(_xlfn.IFNA(INDEX('I.Supplementary 2018-19'!P$8:P$157,MATCH($B71,'I.Supplementary 2018-19'!$B$8:$B$157,0)),INDEX('I.KI 2018-19'!P$9:P$393,MATCH($B71,'I.KI 2018-19'!$B$9:$B$393,0))),"")</f>
        <v>0</v>
      </c>
      <c r="AV71" s="193">
        <f>_xlfn.IFNA(_xlfn.IFNA(INDEX('I.Supplementary 2018-19'!Q$8:Q$157,MATCH($B71,'I.Supplementary 2018-19'!$B$8:$B$157,0)),INDEX('I.KI 2018-19'!Q$9:Q$393,MATCH($B71,'I.KI 2018-19'!$B$9:$B$393,0))),"")</f>
        <v>0.85919291021680455</v>
      </c>
      <c r="AW71" s="193">
        <f>_xlfn.IFNA(_xlfn.IFNA(INDEX('I.Supplementary 2018-19'!R$8:R$157,MATCH($B71,'I.Supplementary 2018-19'!$B$8:$B$157,0)),INDEX('I.KI 2018-19'!R$9:R$393,MATCH($B71,'I.KI 2018-19'!$B$9:$B$393,0))),"")</f>
        <v>0</v>
      </c>
      <c r="AX71" s="193">
        <f>_xlfn.IFNA(_xlfn.IFNA(INDEX('I.Supplementary 2018-19'!S$8:S$157,MATCH($B71,'I.Supplementary 2018-19'!$B$8:$B$157,0)),INDEX('I.KI 2018-19'!S$9:S$393,MATCH($B71,'I.KI 2018-19'!$B$9:$B$393,0))),"")</f>
        <v>0</v>
      </c>
      <c r="AY71" s="157">
        <f>_xlfn.IFNA(_xlfn.IFNA(INDEX('I.Supplementary 2018-19'!T$8:T$157,MATCH($B71,'I.Supplementary 2018-19'!$B$8:$B$157,0)),INDEX('I.KI 2018-19'!T$9:T$393,MATCH($B71,'I.KI 2018-19'!$B$9:$B$393,0))),"")</f>
        <v>0</v>
      </c>
      <c r="AZ71" s="156">
        <f>_xlfn.IFNA(_xlfn.IFNA(INDEX('I.Supplementary 2018-19'!U$8:U$157,MATCH($B71,'I.Supplementary 2018-19'!$B$8:$B$157,0)),INDEX('I.KI 2018-19'!U$9:U$393,MATCH($B71,'I.KI 2018-19'!$B$9:$B$393,0))),"")</f>
        <v>0</v>
      </c>
      <c r="BA71" s="193">
        <f>_xlfn.IFNA(_xlfn.IFNA(INDEX('I.Supplementary 2018-19'!V$8:V$157,MATCH($B71,'I.Supplementary 2018-19'!$B$8:$B$157,0)),INDEX('I.KI 2018-19'!V$9:V$393,MATCH($B71,'I.KI 2018-19'!$B$9:$B$393,0))),"")</f>
        <v>3.2450698342769133</v>
      </c>
      <c r="BB71" s="193">
        <f>_xlfn.IFNA(_xlfn.IFNA(INDEX('I.Supplementary 2018-19'!W$8:W$157,MATCH($B71,'I.Supplementary 2018-19'!$B$8:$B$157,0)),INDEX('I.KI 2018-19'!W$9:W$393,MATCH($B71,'I.KI 2018-19'!$B$9:$B$393,0))),"")</f>
        <v>0</v>
      </c>
      <c r="BC71" s="193">
        <f>_xlfn.IFNA(_xlfn.IFNA(INDEX('I.Supplementary 2018-19'!X$8:X$157,MATCH($B71,'I.Supplementary 2018-19'!$B$8:$B$157,0)),INDEX('I.KI 2018-19'!X$9:X$393,MATCH($B71,'I.KI 2018-19'!$B$9:$B$393,0))),"")</f>
        <v>0</v>
      </c>
      <c r="BD71" s="157">
        <f>_xlfn.IFNA(_xlfn.IFNA(INDEX('I.Supplementary 2018-19'!Y$8:Y$157,MATCH($B71,'I.Supplementary 2018-19'!$B$8:$B$157,0)),INDEX('I.KI 2018-19'!Y$9:Y$393,MATCH($B71,'I.KI 2018-19'!$B$9:$B$393,0))),"")</f>
        <v>0</v>
      </c>
      <c r="BE71" s="156">
        <f>_xlfn.IFNA(_xlfn.IFNA(INDEX('I.Supplementary 2018-19'!Z$8:Z$157,MATCH($B71,'I.Supplementary 2018-19'!$B$8:$B$157,0)),INDEX('I.KI 2018-19'!Z$9:Z$393,MATCH($B71,'I.KI 2018-19'!$B$9:$B$393,0))),"")</f>
        <v>0</v>
      </c>
      <c r="BF71" s="193">
        <f>_xlfn.IFNA(_xlfn.IFNA(INDEX('I.Supplementary 2018-19'!AA$8:AA$157,MATCH($B71,'I.Supplementary 2018-19'!$B$8:$B$157,0)),INDEX('I.KI 2018-19'!AA$9:AA$393,MATCH($B71,'I.KI 2018-19'!$B$9:$B$393,0))),"")</f>
        <v>4.1042627444937176</v>
      </c>
      <c r="BG71" s="193">
        <f>_xlfn.IFNA(_xlfn.IFNA(INDEX('I.Supplementary 2018-19'!AB$8:AB$157,MATCH($B71,'I.Supplementary 2018-19'!$B$8:$B$157,0)),INDEX('I.KI 2018-19'!AB$9:AB$393,MATCH($B71,'I.KI 2018-19'!$B$9:$B$393,0))),"")</f>
        <v>0</v>
      </c>
      <c r="BH71" s="193">
        <f>_xlfn.IFNA(_xlfn.IFNA(INDEX('I.Supplementary 2018-19'!AC$8:AC$157,MATCH($B71,'I.Supplementary 2018-19'!$B$8:$B$157,0)),INDEX('I.KI 2018-19'!AC$9:AC$393,MATCH($B71,'I.KI 2018-19'!$B$9:$B$393,0))),"")</f>
        <v>0</v>
      </c>
      <c r="BI71" s="157">
        <f>_xlfn.IFNA(_xlfn.IFNA(INDEX('I.Supplementary 2018-19'!AD$8:AD$157,MATCH($B71,'I.Supplementary 2018-19'!$B$8:$B$157,0)),INDEX('I.KI 2018-19'!AD$9:AD$393,MATCH($B71,'I.KI 2018-19'!$B$9:$B$393,0))),"")</f>
        <v>0</v>
      </c>
      <c r="BJ71" s="149"/>
      <c r="BK71" s="156">
        <f>_xlfn.IFNA(IF($B71=$B$381,0,IF($B71=$B$382,0,_xlfn.IFNA(INDEX('I.Supplementary 2018-19'!I$8:I$157,MATCH($B71,'I.Supplementary 2018-19'!$B$8:$B$157,0)),INDEX('I.KI 2018-19'!I$9:I$393,MATCH($B71,'I.KI 2018-19'!$B$9:$B$393,0))))),"")</f>
        <v>0.85919291021680455</v>
      </c>
      <c r="BL71" s="149">
        <f>_xlfn.IFNA(IF($B71=$B$381,0,IF($B71=$B$382,0,_xlfn.IFNA(INDEX('I.Supplementary 2018-19'!J$8:J$157,MATCH($B71,'I.Supplementary 2018-19'!$B$8:$B$157,0)),INDEX('I.KI 2018-19'!J$9:J$393,MATCH($B71,'I.KI 2018-19'!$B$9:$B$393,0))))),"")</f>
        <v>3.2450698342769133</v>
      </c>
      <c r="BM71" s="157">
        <f>_xlfn.IFNA(IF($B71=$B$381,0,IF($B71=$B$382,0,_xlfn.IFNA(INDEX('I.Supplementary 2018-19'!H$8:H$157,MATCH($B71,'I.Supplementary 2018-19'!$B$8:$B$157,0)),INDEX('I.KI 2018-19'!H$9:H$393,MATCH($B71,'I.KI 2018-19'!$B$9:$B$393,0))))),"")</f>
        <v>4.1042627444937176</v>
      </c>
    </row>
    <row r="72" spans="2:65">
      <c r="B72" s="121" t="str">
        <f>'Calculations for 2021-22'!B72</f>
        <v>E3833</v>
      </c>
      <c r="C72" s="160" t="str">
        <f>'Calculations for 2021-22'!D72</f>
        <v>E3833</v>
      </c>
      <c r="D72" t="str">
        <f>'Calculations for 2021-22'!E72</f>
        <v>SD</v>
      </c>
      <c r="E72" t="str">
        <f>'Calculations for 2021-22'!F72</f>
        <v>P1908</v>
      </c>
      <c r="F72" s="120" t="str">
        <f>'Calculations for 2021-22'!H72</f>
        <v>Chichester</v>
      </c>
      <c r="G72" s="156">
        <f>_xlfn.IFNA(INDEX('I.KI 2016-17'!M$8:M$391,MATCH($B72,'I.KI 2016-17'!$B$8:$B$391,0)),"")</f>
        <v>0</v>
      </c>
      <c r="H72" s="149">
        <f>_xlfn.IFNA(INDEX('I.KI 2016-17'!N$8:N$391,MATCH($B72,'I.KI 2016-17'!$B$8:$B$391,0)),"")</f>
        <v>0.8290572566429999</v>
      </c>
      <c r="I72" s="149">
        <f>_xlfn.IFNA(INDEX('I.KI 2016-17'!O$8:O$391,MATCH($B72,'I.KI 2016-17'!$B$8:$B$391,0)),"")</f>
        <v>0</v>
      </c>
      <c r="J72" s="149">
        <f>_xlfn.IFNA(INDEX('I.KI 2016-17'!P$8:P$391,MATCH($B72,'I.KI 2016-17'!$B$8:$B$391,0)),"")</f>
        <v>0</v>
      </c>
      <c r="K72" s="157">
        <f>_xlfn.IFNA(INDEX('I.KI 2016-17'!Q$8:Q$391,MATCH($B72,'I.KI 2016-17'!$B$8:$B$391,0)),"")</f>
        <v>0</v>
      </c>
      <c r="L72" s="156">
        <f>_xlfn.IFNA(INDEX('I.KI 2016-17'!R$8:R$391,MATCH($B72,'I.KI 2016-17'!$B$8:$B$391,0)),"")</f>
        <v>0</v>
      </c>
      <c r="M72" s="193">
        <f>_xlfn.IFNA(INDEX('I.KI 2016-17'!S$8:S$391,MATCH($B72,'I.KI 2016-17'!$B$8:$B$391,0)),"")</f>
        <v>2.0609048810820001</v>
      </c>
      <c r="N72" s="193">
        <f>_xlfn.IFNA(INDEX('I.KI 2016-17'!T$8:T$391,MATCH($B72,'I.KI 2016-17'!$B$8:$B$391,0)),"")</f>
        <v>0</v>
      </c>
      <c r="O72" s="193">
        <f>_xlfn.IFNA(INDEX('I.KI 2016-17'!U$8:U$391,MATCH($B72,'I.KI 2016-17'!$B$8:$B$391,0)),"")</f>
        <v>0</v>
      </c>
      <c r="P72" s="157">
        <f>_xlfn.IFNA(INDEX('I.KI 2016-17'!V$8:V$391,MATCH($B72,'I.KI 2016-17'!$B$8:$B$391,0)),"")</f>
        <v>0</v>
      </c>
      <c r="Q72" s="156">
        <f>_xlfn.IFNA(INDEX('I.KI 2016-17'!W$8:W$391,MATCH($B72,'I.KI 2016-17'!$B$8:$B$391,0)),"")</f>
        <v>0</v>
      </c>
      <c r="R72" s="193">
        <f>_xlfn.IFNA(INDEX('I.KI 2016-17'!X$8:X$391,MATCH($B72,'I.KI 2016-17'!$B$8:$B$391,0)),"")</f>
        <v>2.889962137725</v>
      </c>
      <c r="S72" s="193">
        <f>_xlfn.IFNA(INDEX('I.KI 2016-17'!Y$8:Y$391,MATCH($B72,'I.KI 2016-17'!$B$8:$B$391,0)),"")</f>
        <v>0</v>
      </c>
      <c r="T72" s="193">
        <f>_xlfn.IFNA(INDEX('I.KI 2016-17'!Z$8:Z$391,MATCH($B72,'I.KI 2016-17'!$B$8:$B$391,0)),"")</f>
        <v>0</v>
      </c>
      <c r="U72" s="157">
        <f>_xlfn.IFNA(INDEX('I.KI 2016-17'!AA$8:AA$391,MATCH($B72,'I.KI 2016-17'!$B$8:$B$391,0)),"")</f>
        <v>0</v>
      </c>
      <c r="V72" s="149"/>
      <c r="W72" s="154">
        <f>_xlfn.IFNA(INDEX('I.KI 2016-17'!$H$8:$H$391,MATCH(B72,'I.KI 2016-17'!$B$8:$B$391,0)),"")</f>
        <v>0.8290572566429999</v>
      </c>
      <c r="X72" s="153">
        <f>_xlfn.IFNA(INDEX('I.KI 2016-17'!$I$8:$I$391,MATCH(B72,'I.KI 2016-17'!$B$8:$B$391,0)),"")</f>
        <v>2.0609048810820001</v>
      </c>
      <c r="Y72" s="155">
        <f>_xlfn.IFNA(INDEX('I.KI 2016-17'!$G$8:$G$391,MATCH(B72,'I.KI 2016-17'!$B$8:$B$391,0)),"")</f>
        <v>2.889962137725</v>
      </c>
      <c r="Z72" s="149"/>
      <c r="AA72" s="156">
        <f>_xlfn.IFNA(IF($B72=$B$382,0,_xlfn.IFNA(INDEX('I.Supplementary 2017-18'!N$8:N$35,MATCH($B72,'I.Supplementary 2017-18'!$B$8:$B$35,0)),INDEX('I.KI 2017-18'!N$9:N$393,MATCH($B72,'I.KI 2017-18'!$B$9:$B$393,0)))),"")</f>
        <v>0</v>
      </c>
      <c r="AB72" s="193">
        <f>_xlfn.IFNA(IF($B72=$B$382,0,_xlfn.IFNA(INDEX('I.Supplementary 2017-18'!O$8:O$35,MATCH($B72,'I.Supplementary 2017-18'!$B$8:$B$35,0)),INDEX('I.KI 2017-18'!O$9:O$393,MATCH($B72,'I.KI 2017-18'!$B$9:$B$393,0)))),"")</f>
        <v>0.18959582637616992</v>
      </c>
      <c r="AC72" s="193">
        <f>_xlfn.IFNA(IF($B72=$B$382,0,_xlfn.IFNA(INDEX('I.Supplementary 2017-18'!P$8:P$35,MATCH($B72,'I.Supplementary 2017-18'!$B$8:$B$35,0)),INDEX('I.KI 2017-18'!P$9:P$393,MATCH($B72,'I.KI 2017-18'!$B$9:$B$393,0)))),"")</f>
        <v>0</v>
      </c>
      <c r="AD72" s="193">
        <f>_xlfn.IFNA(IF($B72=$B$382,0,_xlfn.IFNA(INDEX('I.Supplementary 2017-18'!Q$8:Q$35,MATCH($B72,'I.Supplementary 2017-18'!$B$8:$B$35,0)),INDEX('I.KI 2017-18'!Q$9:Q$393,MATCH($B72,'I.KI 2017-18'!$B$9:$B$393,0)))),"")</f>
        <v>0</v>
      </c>
      <c r="AE72" s="157">
        <f>_xlfn.IFNA(IF($B72=$B$382,0,_xlfn.IFNA(INDEX('I.Supplementary 2017-18'!R$8:R$35,MATCH($B72,'I.Supplementary 2017-18'!$B$8:$B$35,0)),INDEX('I.KI 2017-18'!R$9:R$393,MATCH($B72,'I.KI 2017-18'!$B$9:$B$393,0)))),"")</f>
        <v>0</v>
      </c>
      <c r="AF72" s="156">
        <f>_xlfn.IFNA(IF($B72=$B$382,0,_xlfn.IFNA(INDEX('I.Supplementary 2017-18'!S$8:S$35,MATCH($B72,'I.Supplementary 2017-18'!$B$8:$B$35,0)),INDEX('I.KI 2017-18'!S$9:S$393,MATCH($B72,'I.KI 2017-18'!$B$9:$B$393,0)))),"")</f>
        <v>0</v>
      </c>
      <c r="AG72" s="193">
        <f>_xlfn.IFNA(IF($B72=$B$382,0,_xlfn.IFNA(INDEX('I.Supplementary 2017-18'!T$8:T$35,MATCH($B72,'I.Supplementary 2017-18'!$B$8:$B$35,0)),INDEX('I.KI 2017-18'!T$9:T$393,MATCH($B72,'I.KI 2017-18'!$B$9:$B$393,0)))),"")</f>
        <v>2.1029803659423028</v>
      </c>
      <c r="AH72" s="193">
        <f>_xlfn.IFNA(IF($B72=$B$382,0,_xlfn.IFNA(INDEX('I.Supplementary 2017-18'!U$8:U$35,MATCH($B72,'I.Supplementary 2017-18'!$B$8:$B$35,0)),INDEX('I.KI 2017-18'!U$9:U$393,MATCH($B72,'I.KI 2017-18'!$B$9:$B$393,0)))),"")</f>
        <v>0</v>
      </c>
      <c r="AI72" s="193">
        <f>_xlfn.IFNA(IF($B72=$B$382,0,_xlfn.IFNA(INDEX('I.Supplementary 2017-18'!V$8:V$35,MATCH($B72,'I.Supplementary 2017-18'!$B$8:$B$35,0)),INDEX('I.KI 2017-18'!V$9:V$393,MATCH($B72,'I.KI 2017-18'!$B$9:$B$393,0)))),"")</f>
        <v>0</v>
      </c>
      <c r="AJ72" s="157">
        <f>_xlfn.IFNA(IF($B72=$B$382,0,_xlfn.IFNA(INDEX('I.Supplementary 2017-18'!W$8:W$35,MATCH($B72,'I.Supplementary 2017-18'!$B$8:$B$35,0)),INDEX('I.KI 2017-18'!W$9:W$393,MATCH($B72,'I.KI 2017-18'!$B$9:$B$393,0)))),"")</f>
        <v>0</v>
      </c>
      <c r="AK72" s="156">
        <f>_xlfn.IFNA(IF($B72=$B$382,0,_xlfn.IFNA(INDEX('I.Supplementary 2017-18'!X$8:X$35,MATCH($B72,'I.Supplementary 2017-18'!$B$8:$B$35,0)),INDEX('I.KI 2017-18'!X$9:X$393,MATCH($B72,'I.KI 2017-18'!$B$9:$B$393,0)))),"")</f>
        <v>0</v>
      </c>
      <c r="AL72" s="193">
        <f>_xlfn.IFNA(IF($B72=$B$382,0,_xlfn.IFNA(INDEX('I.Supplementary 2017-18'!Y$8:Y$35,MATCH($B72,'I.Supplementary 2017-18'!$B$8:$B$35,0)),INDEX('I.KI 2017-18'!Y$9:Y$393,MATCH($B72,'I.KI 2017-18'!$B$9:$B$393,0)))),"")</f>
        <v>2.2925761923184726</v>
      </c>
      <c r="AM72" s="193">
        <f>_xlfn.IFNA(IF($B72=$B$382,0,_xlfn.IFNA(INDEX('I.Supplementary 2017-18'!Z$8:Z$35,MATCH($B72,'I.Supplementary 2017-18'!$B$8:$B$35,0)),INDEX('I.KI 2017-18'!Z$9:Z$393,MATCH($B72,'I.KI 2017-18'!$B$9:$B$393,0)))),"")</f>
        <v>0</v>
      </c>
      <c r="AN72" s="193">
        <f>_xlfn.IFNA(IF($B72=$B$382,0,_xlfn.IFNA(INDEX('I.Supplementary 2017-18'!AA$8:AA$35,MATCH($B72,'I.Supplementary 2017-18'!$B$8:$B$35,0)),INDEX('I.KI 2017-18'!AA$9:AA$393,MATCH($B72,'I.KI 2017-18'!$B$9:$B$393,0)))),"")</f>
        <v>0</v>
      </c>
      <c r="AO72" s="157">
        <f>_xlfn.IFNA(IF($B72=$B$382,0,_xlfn.IFNA(INDEX('I.Supplementary 2017-18'!AB$8:AB$35,MATCH($B72,'I.Supplementary 2017-18'!$B$8:$B$35,0)),INDEX('I.KI 2017-18'!AB$9:AB$393,MATCH($B72,'I.KI 2017-18'!$B$9:$B$393,0)))),"")</f>
        <v>0</v>
      </c>
      <c r="AP72" s="149"/>
      <c r="AQ72" s="156">
        <f>_xlfn.IFNA(IF($B72=$B$381,0,IF($B72=$B$382,0,_xlfn.IFNA(INDEX('I.Supplementary 2017-18'!I$8:I$35,MATCH($B72,'I.Supplementary 2017-18'!$B$8:$B$35,0)),INDEX('I.KI 2017-18'!I$9:I$393,MATCH($B72,'I.KI 2017-18'!$B$9:$B$393,0))))),"")</f>
        <v>0.18959582637616992</v>
      </c>
      <c r="AR72" s="149">
        <f>_xlfn.IFNA(IF($B72=$B$381,0,IF($B72=$B$382,0,_xlfn.IFNA(INDEX('I.Supplementary 2017-18'!J$8:J$35,MATCH($B72,'I.Supplementary 2017-18'!$B$8:$B$35,0)),INDEX('I.KI 2017-18'!J$9:J$393,MATCH($B72,'I.KI 2017-18'!$B$9:$B$393,0))))),"")</f>
        <v>2.1029803659423028</v>
      </c>
      <c r="AS72" s="157">
        <f>_xlfn.IFNA(IF($B72=$B$381,0,IF($B72=$B$382,0,_xlfn.IFNA(INDEX('I.Supplementary 2017-18'!H$8:H$35,MATCH($B72,'I.Supplementary 2017-18'!$B$8:$B$35,0)),INDEX('I.KI 2017-18'!H$9:H$393,MATCH($B72,'I.KI 2017-18'!$B$9:$B$393,0))))),"")</f>
        <v>2.2925761923184726</v>
      </c>
      <c r="AT72" s="149"/>
      <c r="AU72" s="156">
        <f>_xlfn.IFNA(_xlfn.IFNA(INDEX('I.Supplementary 2018-19'!P$8:P$157,MATCH($B72,'I.Supplementary 2018-19'!$B$8:$B$157,0)),INDEX('I.KI 2018-19'!P$9:P$393,MATCH($B72,'I.KI 2018-19'!$B$9:$B$393,0))),"")</f>
        <v>0</v>
      </c>
      <c r="AV72" s="193">
        <f>_xlfn.IFNA(_xlfn.IFNA(INDEX('I.Supplementary 2018-19'!Q$8:Q$157,MATCH($B72,'I.Supplementary 2018-19'!$B$8:$B$157,0)),INDEX('I.KI 2018-19'!Q$9:Q$393,MATCH($B72,'I.KI 2018-19'!$B$9:$B$393,0))),"")</f>
        <v>0</v>
      </c>
      <c r="AW72" s="193">
        <f>_xlfn.IFNA(_xlfn.IFNA(INDEX('I.Supplementary 2018-19'!R$8:R$157,MATCH($B72,'I.Supplementary 2018-19'!$B$8:$B$157,0)),INDEX('I.KI 2018-19'!R$9:R$393,MATCH($B72,'I.KI 2018-19'!$B$9:$B$393,0))),"")</f>
        <v>0</v>
      </c>
      <c r="AX72" s="193">
        <f>_xlfn.IFNA(_xlfn.IFNA(INDEX('I.Supplementary 2018-19'!S$8:S$157,MATCH($B72,'I.Supplementary 2018-19'!$B$8:$B$157,0)),INDEX('I.KI 2018-19'!S$9:S$393,MATCH($B72,'I.KI 2018-19'!$B$9:$B$393,0))),"")</f>
        <v>0</v>
      </c>
      <c r="AY72" s="157">
        <f>_xlfn.IFNA(_xlfn.IFNA(INDEX('I.Supplementary 2018-19'!T$8:T$157,MATCH($B72,'I.Supplementary 2018-19'!$B$8:$B$157,0)),INDEX('I.KI 2018-19'!T$9:T$393,MATCH($B72,'I.KI 2018-19'!$B$9:$B$393,0))),"")</f>
        <v>0</v>
      </c>
      <c r="AZ72" s="156">
        <f>_xlfn.IFNA(_xlfn.IFNA(INDEX('I.Supplementary 2018-19'!U$8:U$157,MATCH($B72,'I.Supplementary 2018-19'!$B$8:$B$157,0)),INDEX('I.KI 2018-19'!U$9:U$393,MATCH($B72,'I.KI 2018-19'!$B$9:$B$393,0))),"")</f>
        <v>0</v>
      </c>
      <c r="BA72" s="193">
        <f>_xlfn.IFNA(_xlfn.IFNA(INDEX('I.Supplementary 2018-19'!V$8:V$157,MATCH($B72,'I.Supplementary 2018-19'!$B$8:$B$157,0)),INDEX('I.KI 2018-19'!V$9:V$393,MATCH($B72,'I.KI 2018-19'!$B$9:$B$393,0))),"")</f>
        <v>2.1661600335886377</v>
      </c>
      <c r="BB72" s="193">
        <f>_xlfn.IFNA(_xlfn.IFNA(INDEX('I.Supplementary 2018-19'!W$8:W$157,MATCH($B72,'I.Supplementary 2018-19'!$B$8:$B$157,0)),INDEX('I.KI 2018-19'!W$9:W$393,MATCH($B72,'I.KI 2018-19'!$B$9:$B$393,0))),"")</f>
        <v>0</v>
      </c>
      <c r="BC72" s="193">
        <f>_xlfn.IFNA(_xlfn.IFNA(INDEX('I.Supplementary 2018-19'!X$8:X$157,MATCH($B72,'I.Supplementary 2018-19'!$B$8:$B$157,0)),INDEX('I.KI 2018-19'!X$9:X$393,MATCH($B72,'I.KI 2018-19'!$B$9:$B$393,0))),"")</f>
        <v>0</v>
      </c>
      <c r="BD72" s="157">
        <f>_xlfn.IFNA(_xlfn.IFNA(INDEX('I.Supplementary 2018-19'!Y$8:Y$157,MATCH($B72,'I.Supplementary 2018-19'!$B$8:$B$157,0)),INDEX('I.KI 2018-19'!Y$9:Y$393,MATCH($B72,'I.KI 2018-19'!$B$9:$B$393,0))),"")</f>
        <v>0</v>
      </c>
      <c r="BE72" s="156">
        <f>_xlfn.IFNA(_xlfn.IFNA(INDEX('I.Supplementary 2018-19'!Z$8:Z$157,MATCH($B72,'I.Supplementary 2018-19'!$B$8:$B$157,0)),INDEX('I.KI 2018-19'!Z$9:Z$393,MATCH($B72,'I.KI 2018-19'!$B$9:$B$393,0))),"")</f>
        <v>0</v>
      </c>
      <c r="BF72" s="193">
        <f>_xlfn.IFNA(_xlfn.IFNA(INDEX('I.Supplementary 2018-19'!AA$8:AA$157,MATCH($B72,'I.Supplementary 2018-19'!$B$8:$B$157,0)),INDEX('I.KI 2018-19'!AA$9:AA$393,MATCH($B72,'I.KI 2018-19'!$B$9:$B$393,0))),"")</f>
        <v>2.1661600335886377</v>
      </c>
      <c r="BG72" s="193">
        <f>_xlfn.IFNA(_xlfn.IFNA(INDEX('I.Supplementary 2018-19'!AB$8:AB$157,MATCH($B72,'I.Supplementary 2018-19'!$B$8:$B$157,0)),INDEX('I.KI 2018-19'!AB$9:AB$393,MATCH($B72,'I.KI 2018-19'!$B$9:$B$393,0))),"")</f>
        <v>0</v>
      </c>
      <c r="BH72" s="193">
        <f>_xlfn.IFNA(_xlfn.IFNA(INDEX('I.Supplementary 2018-19'!AC$8:AC$157,MATCH($B72,'I.Supplementary 2018-19'!$B$8:$B$157,0)),INDEX('I.KI 2018-19'!AC$9:AC$393,MATCH($B72,'I.KI 2018-19'!$B$9:$B$393,0))),"")</f>
        <v>0</v>
      </c>
      <c r="BI72" s="157">
        <f>_xlfn.IFNA(_xlfn.IFNA(INDEX('I.Supplementary 2018-19'!AD$8:AD$157,MATCH($B72,'I.Supplementary 2018-19'!$B$8:$B$157,0)),INDEX('I.KI 2018-19'!AD$9:AD$393,MATCH($B72,'I.KI 2018-19'!$B$9:$B$393,0))),"")</f>
        <v>0</v>
      </c>
      <c r="BJ72" s="149"/>
      <c r="BK72" s="156">
        <f>_xlfn.IFNA(IF($B72=$B$381,0,IF($B72=$B$382,0,_xlfn.IFNA(INDEX('I.Supplementary 2018-19'!I$8:I$157,MATCH($B72,'I.Supplementary 2018-19'!$B$8:$B$157,0)),INDEX('I.KI 2018-19'!I$9:I$393,MATCH($B72,'I.KI 2018-19'!$B$9:$B$393,0))))),"")</f>
        <v>0</v>
      </c>
      <c r="BL72" s="149">
        <f>_xlfn.IFNA(IF($B72=$B$381,0,IF($B72=$B$382,0,_xlfn.IFNA(INDEX('I.Supplementary 2018-19'!J$8:J$157,MATCH($B72,'I.Supplementary 2018-19'!$B$8:$B$157,0)),INDEX('I.KI 2018-19'!J$9:J$393,MATCH($B72,'I.KI 2018-19'!$B$9:$B$393,0))))),"")</f>
        <v>2.1661600335886377</v>
      </c>
      <c r="BM72" s="157">
        <f>_xlfn.IFNA(IF($B72=$B$381,0,IF($B72=$B$382,0,_xlfn.IFNA(INDEX('I.Supplementary 2018-19'!H$8:H$157,MATCH($B72,'I.Supplementary 2018-19'!$B$8:$B$157,0)),INDEX('I.KI 2018-19'!H$9:H$393,MATCH($B72,'I.KI 2018-19'!$B$9:$B$393,0))))),"")</f>
        <v>2.1661600335886377</v>
      </c>
    </row>
    <row r="73" spans="2:65">
      <c r="B73" s="121" t="str">
        <f>'Calculations for 2021-22'!B73</f>
        <v>E0432</v>
      </c>
      <c r="C73" s="160" t="str">
        <f>'Calculations for 2021-22'!D73</f>
        <v>E0432</v>
      </c>
      <c r="D73" t="str">
        <f>'Calculations for 2021-22'!E73</f>
        <v>SD</v>
      </c>
      <c r="E73" t="str">
        <f>'Calculations for 2021-22'!F73</f>
        <v>P1904</v>
      </c>
      <c r="F73" s="120" t="str">
        <f>'Calculations for 2021-22'!H73</f>
        <v>Chiltern</v>
      </c>
      <c r="G73" s="156">
        <f>_xlfn.IFNA(INDEX('I.KI 2016-17'!M$8:M$391,MATCH($B73,'I.KI 2016-17'!$B$8:$B$391,0)),"")</f>
        <v>0</v>
      </c>
      <c r="H73" s="149">
        <f>_xlfn.IFNA(INDEX('I.KI 2016-17'!N$8:N$391,MATCH($B73,'I.KI 2016-17'!$B$8:$B$391,0)),"")</f>
        <v>0.406588824465</v>
      </c>
      <c r="I73" s="149">
        <f>_xlfn.IFNA(INDEX('I.KI 2016-17'!O$8:O$391,MATCH($B73,'I.KI 2016-17'!$B$8:$B$391,0)),"")</f>
        <v>0</v>
      </c>
      <c r="J73" s="149">
        <f>_xlfn.IFNA(INDEX('I.KI 2016-17'!P$8:P$391,MATCH($B73,'I.KI 2016-17'!$B$8:$B$391,0)),"")</f>
        <v>0</v>
      </c>
      <c r="K73" s="157">
        <f>_xlfn.IFNA(INDEX('I.KI 2016-17'!Q$8:Q$391,MATCH($B73,'I.KI 2016-17'!$B$8:$B$391,0)),"")</f>
        <v>0</v>
      </c>
      <c r="L73" s="156">
        <f>_xlfn.IFNA(INDEX('I.KI 2016-17'!R$8:R$391,MATCH($B73,'I.KI 2016-17'!$B$8:$B$391,0)),"")</f>
        <v>0</v>
      </c>
      <c r="M73" s="193">
        <f>_xlfn.IFNA(INDEX('I.KI 2016-17'!S$8:S$391,MATCH($B73,'I.KI 2016-17'!$B$8:$B$391,0)),"")</f>
        <v>1.366555249962</v>
      </c>
      <c r="N73" s="193">
        <f>_xlfn.IFNA(INDEX('I.KI 2016-17'!T$8:T$391,MATCH($B73,'I.KI 2016-17'!$B$8:$B$391,0)),"")</f>
        <v>0</v>
      </c>
      <c r="O73" s="193">
        <f>_xlfn.IFNA(INDEX('I.KI 2016-17'!U$8:U$391,MATCH($B73,'I.KI 2016-17'!$B$8:$B$391,0)),"")</f>
        <v>0</v>
      </c>
      <c r="P73" s="157">
        <f>_xlfn.IFNA(INDEX('I.KI 2016-17'!V$8:V$391,MATCH($B73,'I.KI 2016-17'!$B$8:$B$391,0)),"")</f>
        <v>0</v>
      </c>
      <c r="Q73" s="156">
        <f>_xlfn.IFNA(INDEX('I.KI 2016-17'!W$8:W$391,MATCH($B73,'I.KI 2016-17'!$B$8:$B$391,0)),"")</f>
        <v>0</v>
      </c>
      <c r="R73" s="193">
        <f>_xlfn.IFNA(INDEX('I.KI 2016-17'!X$8:X$391,MATCH($B73,'I.KI 2016-17'!$B$8:$B$391,0)),"")</f>
        <v>1.7731440744269999</v>
      </c>
      <c r="S73" s="193">
        <f>_xlfn.IFNA(INDEX('I.KI 2016-17'!Y$8:Y$391,MATCH($B73,'I.KI 2016-17'!$B$8:$B$391,0)),"")</f>
        <v>0</v>
      </c>
      <c r="T73" s="193">
        <f>_xlfn.IFNA(INDEX('I.KI 2016-17'!Z$8:Z$391,MATCH($B73,'I.KI 2016-17'!$B$8:$B$391,0)),"")</f>
        <v>0</v>
      </c>
      <c r="U73" s="157">
        <f>_xlfn.IFNA(INDEX('I.KI 2016-17'!AA$8:AA$391,MATCH($B73,'I.KI 2016-17'!$B$8:$B$391,0)),"")</f>
        <v>0</v>
      </c>
      <c r="V73" s="149"/>
      <c r="W73" s="154">
        <f>_xlfn.IFNA(INDEX('I.KI 2016-17'!$H$8:$H$391,MATCH(B73,'I.KI 2016-17'!$B$8:$B$391,0)),"")</f>
        <v>0.406588824465</v>
      </c>
      <c r="X73" s="153">
        <f>_xlfn.IFNA(INDEX('I.KI 2016-17'!$I$8:$I$391,MATCH(B73,'I.KI 2016-17'!$B$8:$B$391,0)),"")</f>
        <v>1.366555249962</v>
      </c>
      <c r="Y73" s="155">
        <f>_xlfn.IFNA(INDEX('I.KI 2016-17'!$G$8:$G$391,MATCH(B73,'I.KI 2016-17'!$B$8:$B$391,0)),"")</f>
        <v>1.7731440744269999</v>
      </c>
      <c r="Z73" s="149"/>
      <c r="AA73" s="156">
        <f>_xlfn.IFNA(IF($B73=$B$382,0,_xlfn.IFNA(INDEX('I.Supplementary 2017-18'!N$8:N$35,MATCH($B73,'I.Supplementary 2017-18'!$B$8:$B$35,0)),INDEX('I.KI 2017-18'!N$9:N$393,MATCH($B73,'I.KI 2017-18'!$B$9:$B$393,0)))),"")</f>
        <v>0</v>
      </c>
      <c r="AB73" s="193">
        <f>_xlfn.IFNA(IF($B73=$B$382,0,_xlfn.IFNA(INDEX('I.Supplementary 2017-18'!O$8:O$35,MATCH($B73,'I.Supplementary 2017-18'!$B$8:$B$35,0)),INDEX('I.KI 2017-18'!O$9:O$393,MATCH($B73,'I.KI 2017-18'!$B$9:$B$393,0)))),"")</f>
        <v>0</v>
      </c>
      <c r="AC73" s="193">
        <f>_xlfn.IFNA(IF($B73=$B$382,0,_xlfn.IFNA(INDEX('I.Supplementary 2017-18'!P$8:P$35,MATCH($B73,'I.Supplementary 2017-18'!$B$8:$B$35,0)),INDEX('I.KI 2017-18'!P$9:P$393,MATCH($B73,'I.KI 2017-18'!$B$9:$B$393,0)))),"")</f>
        <v>0</v>
      </c>
      <c r="AD73" s="193">
        <f>_xlfn.IFNA(IF($B73=$B$382,0,_xlfn.IFNA(INDEX('I.Supplementary 2017-18'!Q$8:Q$35,MATCH($B73,'I.Supplementary 2017-18'!$B$8:$B$35,0)),INDEX('I.KI 2017-18'!Q$9:Q$393,MATCH($B73,'I.KI 2017-18'!$B$9:$B$393,0)))),"")</f>
        <v>0</v>
      </c>
      <c r="AE73" s="157">
        <f>_xlfn.IFNA(IF($B73=$B$382,0,_xlfn.IFNA(INDEX('I.Supplementary 2017-18'!R$8:R$35,MATCH($B73,'I.Supplementary 2017-18'!$B$8:$B$35,0)),INDEX('I.KI 2017-18'!R$9:R$393,MATCH($B73,'I.KI 2017-18'!$B$9:$B$393,0)))),"")</f>
        <v>0</v>
      </c>
      <c r="AF73" s="156">
        <f>_xlfn.IFNA(IF($B73=$B$382,0,_xlfn.IFNA(INDEX('I.Supplementary 2017-18'!S$8:S$35,MATCH($B73,'I.Supplementary 2017-18'!$B$8:$B$35,0)),INDEX('I.KI 2017-18'!S$9:S$393,MATCH($B73,'I.KI 2017-18'!$B$9:$B$393,0)))),"")</f>
        <v>0</v>
      </c>
      <c r="AG73" s="193">
        <f>_xlfn.IFNA(IF($B73=$B$382,0,_xlfn.IFNA(INDEX('I.Supplementary 2017-18'!T$8:T$35,MATCH($B73,'I.Supplementary 2017-18'!$B$8:$B$35,0)),INDEX('I.KI 2017-18'!T$9:T$393,MATCH($B73,'I.KI 2017-18'!$B$9:$B$393,0)))),"")</f>
        <v>1.3944548756353381</v>
      </c>
      <c r="AH73" s="193">
        <f>_xlfn.IFNA(IF($B73=$B$382,0,_xlfn.IFNA(INDEX('I.Supplementary 2017-18'!U$8:U$35,MATCH($B73,'I.Supplementary 2017-18'!$B$8:$B$35,0)),INDEX('I.KI 2017-18'!U$9:U$393,MATCH($B73,'I.KI 2017-18'!$B$9:$B$393,0)))),"")</f>
        <v>0</v>
      </c>
      <c r="AI73" s="193">
        <f>_xlfn.IFNA(IF($B73=$B$382,0,_xlfn.IFNA(INDEX('I.Supplementary 2017-18'!V$8:V$35,MATCH($B73,'I.Supplementary 2017-18'!$B$8:$B$35,0)),INDEX('I.KI 2017-18'!V$9:V$393,MATCH($B73,'I.KI 2017-18'!$B$9:$B$393,0)))),"")</f>
        <v>0</v>
      </c>
      <c r="AJ73" s="157">
        <f>_xlfn.IFNA(IF($B73=$B$382,0,_xlfn.IFNA(INDEX('I.Supplementary 2017-18'!W$8:W$35,MATCH($B73,'I.Supplementary 2017-18'!$B$8:$B$35,0)),INDEX('I.KI 2017-18'!W$9:W$393,MATCH($B73,'I.KI 2017-18'!$B$9:$B$393,0)))),"")</f>
        <v>0</v>
      </c>
      <c r="AK73" s="156">
        <f>_xlfn.IFNA(IF($B73=$B$382,0,_xlfn.IFNA(INDEX('I.Supplementary 2017-18'!X$8:X$35,MATCH($B73,'I.Supplementary 2017-18'!$B$8:$B$35,0)),INDEX('I.KI 2017-18'!X$9:X$393,MATCH($B73,'I.KI 2017-18'!$B$9:$B$393,0)))),"")</f>
        <v>0</v>
      </c>
      <c r="AL73" s="193">
        <f>_xlfn.IFNA(IF($B73=$B$382,0,_xlfn.IFNA(INDEX('I.Supplementary 2017-18'!Y$8:Y$35,MATCH($B73,'I.Supplementary 2017-18'!$B$8:$B$35,0)),INDEX('I.KI 2017-18'!Y$9:Y$393,MATCH($B73,'I.KI 2017-18'!$B$9:$B$393,0)))),"")</f>
        <v>1.3944548756353381</v>
      </c>
      <c r="AM73" s="193">
        <f>_xlfn.IFNA(IF($B73=$B$382,0,_xlfn.IFNA(INDEX('I.Supplementary 2017-18'!Z$8:Z$35,MATCH($B73,'I.Supplementary 2017-18'!$B$8:$B$35,0)),INDEX('I.KI 2017-18'!Z$9:Z$393,MATCH($B73,'I.KI 2017-18'!$B$9:$B$393,0)))),"")</f>
        <v>0</v>
      </c>
      <c r="AN73" s="193">
        <f>_xlfn.IFNA(IF($B73=$B$382,0,_xlfn.IFNA(INDEX('I.Supplementary 2017-18'!AA$8:AA$35,MATCH($B73,'I.Supplementary 2017-18'!$B$8:$B$35,0)),INDEX('I.KI 2017-18'!AA$9:AA$393,MATCH($B73,'I.KI 2017-18'!$B$9:$B$393,0)))),"")</f>
        <v>0</v>
      </c>
      <c r="AO73" s="157">
        <f>_xlfn.IFNA(IF($B73=$B$382,0,_xlfn.IFNA(INDEX('I.Supplementary 2017-18'!AB$8:AB$35,MATCH($B73,'I.Supplementary 2017-18'!$B$8:$B$35,0)),INDEX('I.KI 2017-18'!AB$9:AB$393,MATCH($B73,'I.KI 2017-18'!$B$9:$B$393,0)))),"")</f>
        <v>0</v>
      </c>
      <c r="AP73" s="149"/>
      <c r="AQ73" s="156">
        <f>_xlfn.IFNA(IF($B73=$B$381,0,IF($B73=$B$382,0,_xlfn.IFNA(INDEX('I.Supplementary 2017-18'!I$8:I$35,MATCH($B73,'I.Supplementary 2017-18'!$B$8:$B$35,0)),INDEX('I.KI 2017-18'!I$9:I$393,MATCH($B73,'I.KI 2017-18'!$B$9:$B$393,0))))),"")</f>
        <v>0</v>
      </c>
      <c r="AR73" s="149">
        <f>_xlfn.IFNA(IF($B73=$B$381,0,IF($B73=$B$382,0,_xlfn.IFNA(INDEX('I.Supplementary 2017-18'!J$8:J$35,MATCH($B73,'I.Supplementary 2017-18'!$B$8:$B$35,0)),INDEX('I.KI 2017-18'!J$9:J$393,MATCH($B73,'I.KI 2017-18'!$B$9:$B$393,0))))),"")</f>
        <v>1.3944548756353381</v>
      </c>
      <c r="AS73" s="157">
        <f>_xlfn.IFNA(IF($B73=$B$381,0,IF($B73=$B$382,0,_xlfn.IFNA(INDEX('I.Supplementary 2017-18'!H$8:H$35,MATCH($B73,'I.Supplementary 2017-18'!$B$8:$B$35,0)),INDEX('I.KI 2017-18'!H$9:H$393,MATCH($B73,'I.KI 2017-18'!$B$9:$B$393,0))))),"")</f>
        <v>1.3944548756353381</v>
      </c>
      <c r="AT73" s="149"/>
      <c r="AU73" s="156">
        <f>_xlfn.IFNA(_xlfn.IFNA(INDEX('I.Supplementary 2018-19'!P$8:P$157,MATCH($B73,'I.Supplementary 2018-19'!$B$8:$B$157,0)),INDEX('I.KI 2018-19'!P$9:P$393,MATCH($B73,'I.KI 2018-19'!$B$9:$B$393,0))),"")</f>
        <v>0</v>
      </c>
      <c r="AV73" s="193">
        <f>_xlfn.IFNA(_xlfn.IFNA(INDEX('I.Supplementary 2018-19'!Q$8:Q$157,MATCH($B73,'I.Supplementary 2018-19'!$B$8:$B$157,0)),INDEX('I.KI 2018-19'!Q$9:Q$393,MATCH($B73,'I.KI 2018-19'!$B$9:$B$393,0))),"")</f>
        <v>0</v>
      </c>
      <c r="AW73" s="193">
        <f>_xlfn.IFNA(_xlfn.IFNA(INDEX('I.Supplementary 2018-19'!R$8:R$157,MATCH($B73,'I.Supplementary 2018-19'!$B$8:$B$157,0)),INDEX('I.KI 2018-19'!R$9:R$393,MATCH($B73,'I.KI 2018-19'!$B$9:$B$393,0))),"")</f>
        <v>0</v>
      </c>
      <c r="AX73" s="193">
        <f>_xlfn.IFNA(_xlfn.IFNA(INDEX('I.Supplementary 2018-19'!S$8:S$157,MATCH($B73,'I.Supplementary 2018-19'!$B$8:$B$157,0)),INDEX('I.KI 2018-19'!S$9:S$393,MATCH($B73,'I.KI 2018-19'!$B$9:$B$393,0))),"")</f>
        <v>0</v>
      </c>
      <c r="AY73" s="157">
        <f>_xlfn.IFNA(_xlfn.IFNA(INDEX('I.Supplementary 2018-19'!T$8:T$157,MATCH($B73,'I.Supplementary 2018-19'!$B$8:$B$157,0)),INDEX('I.KI 2018-19'!T$9:T$393,MATCH($B73,'I.KI 2018-19'!$B$9:$B$393,0))),"")</f>
        <v>0</v>
      </c>
      <c r="AZ73" s="156">
        <f>_xlfn.IFNA(_xlfn.IFNA(INDEX('I.Supplementary 2018-19'!U$8:U$157,MATCH($B73,'I.Supplementary 2018-19'!$B$8:$B$157,0)),INDEX('I.KI 2018-19'!U$9:U$393,MATCH($B73,'I.KI 2018-19'!$B$9:$B$393,0))),"")</f>
        <v>0</v>
      </c>
      <c r="BA73" s="193">
        <f>_xlfn.IFNA(_xlfn.IFNA(INDEX('I.Supplementary 2018-19'!V$8:V$157,MATCH($B73,'I.Supplementary 2018-19'!$B$8:$B$157,0)),INDEX('I.KI 2018-19'!V$9:V$393,MATCH($B73,'I.KI 2018-19'!$B$9:$B$393,0))),"")</f>
        <v>1.4363483697531376</v>
      </c>
      <c r="BB73" s="193">
        <f>_xlfn.IFNA(_xlfn.IFNA(INDEX('I.Supplementary 2018-19'!W$8:W$157,MATCH($B73,'I.Supplementary 2018-19'!$B$8:$B$157,0)),INDEX('I.KI 2018-19'!W$9:W$393,MATCH($B73,'I.KI 2018-19'!$B$9:$B$393,0))),"")</f>
        <v>0</v>
      </c>
      <c r="BC73" s="193">
        <f>_xlfn.IFNA(_xlfn.IFNA(INDEX('I.Supplementary 2018-19'!X$8:X$157,MATCH($B73,'I.Supplementary 2018-19'!$B$8:$B$157,0)),INDEX('I.KI 2018-19'!X$9:X$393,MATCH($B73,'I.KI 2018-19'!$B$9:$B$393,0))),"")</f>
        <v>0</v>
      </c>
      <c r="BD73" s="157">
        <f>_xlfn.IFNA(_xlfn.IFNA(INDEX('I.Supplementary 2018-19'!Y$8:Y$157,MATCH($B73,'I.Supplementary 2018-19'!$B$8:$B$157,0)),INDEX('I.KI 2018-19'!Y$9:Y$393,MATCH($B73,'I.KI 2018-19'!$B$9:$B$393,0))),"")</f>
        <v>0</v>
      </c>
      <c r="BE73" s="156">
        <f>_xlfn.IFNA(_xlfn.IFNA(INDEX('I.Supplementary 2018-19'!Z$8:Z$157,MATCH($B73,'I.Supplementary 2018-19'!$B$8:$B$157,0)),INDEX('I.KI 2018-19'!Z$9:Z$393,MATCH($B73,'I.KI 2018-19'!$B$9:$B$393,0))),"")</f>
        <v>0</v>
      </c>
      <c r="BF73" s="193">
        <f>_xlfn.IFNA(_xlfn.IFNA(INDEX('I.Supplementary 2018-19'!AA$8:AA$157,MATCH($B73,'I.Supplementary 2018-19'!$B$8:$B$157,0)),INDEX('I.KI 2018-19'!AA$9:AA$393,MATCH($B73,'I.KI 2018-19'!$B$9:$B$393,0))),"")</f>
        <v>1.4363483697531376</v>
      </c>
      <c r="BG73" s="193">
        <f>_xlfn.IFNA(_xlfn.IFNA(INDEX('I.Supplementary 2018-19'!AB$8:AB$157,MATCH($B73,'I.Supplementary 2018-19'!$B$8:$B$157,0)),INDEX('I.KI 2018-19'!AB$9:AB$393,MATCH($B73,'I.KI 2018-19'!$B$9:$B$393,0))),"")</f>
        <v>0</v>
      </c>
      <c r="BH73" s="193">
        <f>_xlfn.IFNA(_xlfn.IFNA(INDEX('I.Supplementary 2018-19'!AC$8:AC$157,MATCH($B73,'I.Supplementary 2018-19'!$B$8:$B$157,0)),INDEX('I.KI 2018-19'!AC$9:AC$393,MATCH($B73,'I.KI 2018-19'!$B$9:$B$393,0))),"")</f>
        <v>0</v>
      </c>
      <c r="BI73" s="157">
        <f>_xlfn.IFNA(_xlfn.IFNA(INDEX('I.Supplementary 2018-19'!AD$8:AD$157,MATCH($B73,'I.Supplementary 2018-19'!$B$8:$B$157,0)),INDEX('I.KI 2018-19'!AD$9:AD$393,MATCH($B73,'I.KI 2018-19'!$B$9:$B$393,0))),"")</f>
        <v>0</v>
      </c>
      <c r="BJ73" s="149"/>
      <c r="BK73" s="156">
        <f>_xlfn.IFNA(IF($B73=$B$381,0,IF($B73=$B$382,0,_xlfn.IFNA(INDEX('I.Supplementary 2018-19'!I$8:I$157,MATCH($B73,'I.Supplementary 2018-19'!$B$8:$B$157,0)),INDEX('I.KI 2018-19'!I$9:I$393,MATCH($B73,'I.KI 2018-19'!$B$9:$B$393,0))))),"")</f>
        <v>0</v>
      </c>
      <c r="BL73" s="149">
        <f>_xlfn.IFNA(IF($B73=$B$381,0,IF($B73=$B$382,0,_xlfn.IFNA(INDEX('I.Supplementary 2018-19'!J$8:J$157,MATCH($B73,'I.Supplementary 2018-19'!$B$8:$B$157,0)),INDEX('I.KI 2018-19'!J$9:J$393,MATCH($B73,'I.KI 2018-19'!$B$9:$B$393,0))))),"")</f>
        <v>1.4363483697531376</v>
      </c>
      <c r="BM73" s="157">
        <f>_xlfn.IFNA(IF($B73=$B$381,0,IF($B73=$B$382,0,_xlfn.IFNA(INDEX('I.Supplementary 2018-19'!H$8:H$157,MATCH($B73,'I.Supplementary 2018-19'!$B$8:$B$157,0)),INDEX('I.KI 2018-19'!H$9:H$393,MATCH($B73,'I.KI 2018-19'!$B$9:$B$393,0))))),"")</f>
        <v>1.4363483697531376</v>
      </c>
    </row>
    <row r="74" spans="2:65">
      <c r="B74" s="121" t="str">
        <f>'Calculations for 2021-22'!B74</f>
        <v>E2334</v>
      </c>
      <c r="C74" s="160" t="str">
        <f>'Calculations for 2021-22'!D74</f>
        <v>E2334</v>
      </c>
      <c r="D74" t="str">
        <f>'Calculations for 2021-22'!E74</f>
        <v>SD</v>
      </c>
      <c r="E74" t="str">
        <f>'Calculations for 2021-22'!F74</f>
        <v>P1909</v>
      </c>
      <c r="F74" s="120" t="str">
        <f>'Calculations for 2021-22'!H74</f>
        <v>Chorley</v>
      </c>
      <c r="G74" s="156">
        <f>_xlfn.IFNA(INDEX('I.KI 2016-17'!M$8:M$391,MATCH($B74,'I.KI 2016-17'!$B$8:$B$391,0)),"")</f>
        <v>0</v>
      </c>
      <c r="H74" s="149">
        <f>_xlfn.IFNA(INDEX('I.KI 2016-17'!N$8:N$391,MATCH($B74,'I.KI 2016-17'!$B$8:$B$391,0)),"")</f>
        <v>1.370190589708</v>
      </c>
      <c r="I74" s="149">
        <f>_xlfn.IFNA(INDEX('I.KI 2016-17'!O$8:O$391,MATCH($B74,'I.KI 2016-17'!$B$8:$B$391,0)),"")</f>
        <v>0</v>
      </c>
      <c r="J74" s="149">
        <f>_xlfn.IFNA(INDEX('I.KI 2016-17'!P$8:P$391,MATCH($B74,'I.KI 2016-17'!$B$8:$B$391,0)),"")</f>
        <v>0</v>
      </c>
      <c r="K74" s="157">
        <f>_xlfn.IFNA(INDEX('I.KI 2016-17'!Q$8:Q$391,MATCH($B74,'I.KI 2016-17'!$B$8:$B$391,0)),"")</f>
        <v>0</v>
      </c>
      <c r="L74" s="156">
        <f>_xlfn.IFNA(INDEX('I.KI 2016-17'!R$8:R$391,MATCH($B74,'I.KI 2016-17'!$B$8:$B$391,0)),"")</f>
        <v>0</v>
      </c>
      <c r="M74" s="193">
        <f>_xlfn.IFNA(INDEX('I.KI 2016-17'!S$8:S$391,MATCH($B74,'I.KI 2016-17'!$B$8:$B$391,0)),"")</f>
        <v>2.691599741304</v>
      </c>
      <c r="N74" s="193">
        <f>_xlfn.IFNA(INDEX('I.KI 2016-17'!T$8:T$391,MATCH($B74,'I.KI 2016-17'!$B$8:$B$391,0)),"")</f>
        <v>0</v>
      </c>
      <c r="O74" s="193">
        <f>_xlfn.IFNA(INDEX('I.KI 2016-17'!U$8:U$391,MATCH($B74,'I.KI 2016-17'!$B$8:$B$391,0)),"")</f>
        <v>0</v>
      </c>
      <c r="P74" s="157">
        <f>_xlfn.IFNA(INDEX('I.KI 2016-17'!V$8:V$391,MATCH($B74,'I.KI 2016-17'!$B$8:$B$391,0)),"")</f>
        <v>0</v>
      </c>
      <c r="Q74" s="156">
        <f>_xlfn.IFNA(INDEX('I.KI 2016-17'!W$8:W$391,MATCH($B74,'I.KI 2016-17'!$B$8:$B$391,0)),"")</f>
        <v>0</v>
      </c>
      <c r="R74" s="193">
        <f>_xlfn.IFNA(INDEX('I.KI 2016-17'!X$8:X$391,MATCH($B74,'I.KI 2016-17'!$B$8:$B$391,0)),"")</f>
        <v>4.0617903310120003</v>
      </c>
      <c r="S74" s="193">
        <f>_xlfn.IFNA(INDEX('I.KI 2016-17'!Y$8:Y$391,MATCH($B74,'I.KI 2016-17'!$B$8:$B$391,0)),"")</f>
        <v>0</v>
      </c>
      <c r="T74" s="193">
        <f>_xlfn.IFNA(INDEX('I.KI 2016-17'!Z$8:Z$391,MATCH($B74,'I.KI 2016-17'!$B$8:$B$391,0)),"")</f>
        <v>0</v>
      </c>
      <c r="U74" s="157">
        <f>_xlfn.IFNA(INDEX('I.KI 2016-17'!AA$8:AA$391,MATCH($B74,'I.KI 2016-17'!$B$8:$B$391,0)),"")</f>
        <v>0</v>
      </c>
      <c r="V74" s="149"/>
      <c r="W74" s="154">
        <f>_xlfn.IFNA(INDEX('I.KI 2016-17'!$H$8:$H$391,MATCH(B74,'I.KI 2016-17'!$B$8:$B$391,0)),"")</f>
        <v>1.370190589708</v>
      </c>
      <c r="X74" s="153">
        <f>_xlfn.IFNA(INDEX('I.KI 2016-17'!$I$8:$I$391,MATCH(B74,'I.KI 2016-17'!$B$8:$B$391,0)),"")</f>
        <v>2.691599741304</v>
      </c>
      <c r="Y74" s="155">
        <f>_xlfn.IFNA(INDEX('I.KI 2016-17'!$G$8:$G$391,MATCH(B74,'I.KI 2016-17'!$B$8:$B$391,0)),"")</f>
        <v>4.0617903310120003</v>
      </c>
      <c r="Z74" s="149"/>
      <c r="AA74" s="156">
        <f>_xlfn.IFNA(IF($B74=$B$382,0,_xlfn.IFNA(INDEX('I.Supplementary 2017-18'!N$8:N$35,MATCH($B74,'I.Supplementary 2017-18'!$B$8:$B$35,0)),INDEX('I.KI 2017-18'!N$9:N$393,MATCH($B74,'I.KI 2017-18'!$B$9:$B$393,0)))),"")</f>
        <v>0</v>
      </c>
      <c r="AB74" s="193">
        <f>_xlfn.IFNA(IF($B74=$B$382,0,_xlfn.IFNA(INDEX('I.Supplementary 2017-18'!O$8:O$35,MATCH($B74,'I.Supplementary 2017-18'!$B$8:$B$35,0)),INDEX('I.KI 2017-18'!O$9:O$393,MATCH($B74,'I.KI 2017-18'!$B$9:$B$393,0)))),"")</f>
        <v>0.70744201678606033</v>
      </c>
      <c r="AC74" s="193">
        <f>_xlfn.IFNA(IF($B74=$B$382,0,_xlfn.IFNA(INDEX('I.Supplementary 2017-18'!P$8:P$35,MATCH($B74,'I.Supplementary 2017-18'!$B$8:$B$35,0)),INDEX('I.KI 2017-18'!P$9:P$393,MATCH($B74,'I.KI 2017-18'!$B$9:$B$393,0)))),"")</f>
        <v>0</v>
      </c>
      <c r="AD74" s="193">
        <f>_xlfn.IFNA(IF($B74=$B$382,0,_xlfn.IFNA(INDEX('I.Supplementary 2017-18'!Q$8:Q$35,MATCH($B74,'I.Supplementary 2017-18'!$B$8:$B$35,0)),INDEX('I.KI 2017-18'!Q$9:Q$393,MATCH($B74,'I.KI 2017-18'!$B$9:$B$393,0)))),"")</f>
        <v>0</v>
      </c>
      <c r="AE74" s="157">
        <f>_xlfn.IFNA(IF($B74=$B$382,0,_xlfn.IFNA(INDEX('I.Supplementary 2017-18'!R$8:R$35,MATCH($B74,'I.Supplementary 2017-18'!$B$8:$B$35,0)),INDEX('I.KI 2017-18'!R$9:R$393,MATCH($B74,'I.KI 2017-18'!$B$9:$B$393,0)))),"")</f>
        <v>0</v>
      </c>
      <c r="AF74" s="156">
        <f>_xlfn.IFNA(IF($B74=$B$382,0,_xlfn.IFNA(INDEX('I.Supplementary 2017-18'!S$8:S$35,MATCH($B74,'I.Supplementary 2017-18'!$B$8:$B$35,0)),INDEX('I.KI 2017-18'!S$9:S$393,MATCH($B74,'I.KI 2017-18'!$B$9:$B$393,0)))),"")</f>
        <v>0</v>
      </c>
      <c r="AG74" s="193">
        <f>_xlfn.IFNA(IF($B74=$B$382,0,_xlfn.IFNA(INDEX('I.Supplementary 2017-18'!T$8:T$35,MATCH($B74,'I.Supplementary 2017-18'!$B$8:$B$35,0)),INDEX('I.KI 2017-18'!T$9:T$393,MATCH($B74,'I.KI 2017-18'!$B$9:$B$393,0)))),"")</f>
        <v>2.7465515079793126</v>
      </c>
      <c r="AH74" s="193">
        <f>_xlfn.IFNA(IF($B74=$B$382,0,_xlfn.IFNA(INDEX('I.Supplementary 2017-18'!U$8:U$35,MATCH($B74,'I.Supplementary 2017-18'!$B$8:$B$35,0)),INDEX('I.KI 2017-18'!U$9:U$393,MATCH($B74,'I.KI 2017-18'!$B$9:$B$393,0)))),"")</f>
        <v>0</v>
      </c>
      <c r="AI74" s="193">
        <f>_xlfn.IFNA(IF($B74=$B$382,0,_xlfn.IFNA(INDEX('I.Supplementary 2017-18'!V$8:V$35,MATCH($B74,'I.Supplementary 2017-18'!$B$8:$B$35,0)),INDEX('I.KI 2017-18'!V$9:V$393,MATCH($B74,'I.KI 2017-18'!$B$9:$B$393,0)))),"")</f>
        <v>0</v>
      </c>
      <c r="AJ74" s="157">
        <f>_xlfn.IFNA(IF($B74=$B$382,0,_xlfn.IFNA(INDEX('I.Supplementary 2017-18'!W$8:W$35,MATCH($B74,'I.Supplementary 2017-18'!$B$8:$B$35,0)),INDEX('I.KI 2017-18'!W$9:W$393,MATCH($B74,'I.KI 2017-18'!$B$9:$B$393,0)))),"")</f>
        <v>0</v>
      </c>
      <c r="AK74" s="156">
        <f>_xlfn.IFNA(IF($B74=$B$382,0,_xlfn.IFNA(INDEX('I.Supplementary 2017-18'!X$8:X$35,MATCH($B74,'I.Supplementary 2017-18'!$B$8:$B$35,0)),INDEX('I.KI 2017-18'!X$9:X$393,MATCH($B74,'I.KI 2017-18'!$B$9:$B$393,0)))),"")</f>
        <v>0</v>
      </c>
      <c r="AL74" s="193">
        <f>_xlfn.IFNA(IF($B74=$B$382,0,_xlfn.IFNA(INDEX('I.Supplementary 2017-18'!Y$8:Y$35,MATCH($B74,'I.Supplementary 2017-18'!$B$8:$B$35,0)),INDEX('I.KI 2017-18'!Y$9:Y$393,MATCH($B74,'I.KI 2017-18'!$B$9:$B$393,0)))),"")</f>
        <v>3.453993524765373</v>
      </c>
      <c r="AM74" s="193">
        <f>_xlfn.IFNA(IF($B74=$B$382,0,_xlfn.IFNA(INDEX('I.Supplementary 2017-18'!Z$8:Z$35,MATCH($B74,'I.Supplementary 2017-18'!$B$8:$B$35,0)),INDEX('I.KI 2017-18'!Z$9:Z$393,MATCH($B74,'I.KI 2017-18'!$B$9:$B$393,0)))),"")</f>
        <v>0</v>
      </c>
      <c r="AN74" s="193">
        <f>_xlfn.IFNA(IF($B74=$B$382,0,_xlfn.IFNA(INDEX('I.Supplementary 2017-18'!AA$8:AA$35,MATCH($B74,'I.Supplementary 2017-18'!$B$8:$B$35,0)),INDEX('I.KI 2017-18'!AA$9:AA$393,MATCH($B74,'I.KI 2017-18'!$B$9:$B$393,0)))),"")</f>
        <v>0</v>
      </c>
      <c r="AO74" s="157">
        <f>_xlfn.IFNA(IF($B74=$B$382,0,_xlfn.IFNA(INDEX('I.Supplementary 2017-18'!AB$8:AB$35,MATCH($B74,'I.Supplementary 2017-18'!$B$8:$B$35,0)),INDEX('I.KI 2017-18'!AB$9:AB$393,MATCH($B74,'I.KI 2017-18'!$B$9:$B$393,0)))),"")</f>
        <v>0</v>
      </c>
      <c r="AP74" s="149"/>
      <c r="AQ74" s="156">
        <f>_xlfn.IFNA(IF($B74=$B$381,0,IF($B74=$B$382,0,_xlfn.IFNA(INDEX('I.Supplementary 2017-18'!I$8:I$35,MATCH($B74,'I.Supplementary 2017-18'!$B$8:$B$35,0)),INDEX('I.KI 2017-18'!I$9:I$393,MATCH($B74,'I.KI 2017-18'!$B$9:$B$393,0))))),"")</f>
        <v>0.70744201678606033</v>
      </c>
      <c r="AR74" s="149">
        <f>_xlfn.IFNA(IF($B74=$B$381,0,IF($B74=$B$382,0,_xlfn.IFNA(INDEX('I.Supplementary 2017-18'!J$8:J$35,MATCH($B74,'I.Supplementary 2017-18'!$B$8:$B$35,0)),INDEX('I.KI 2017-18'!J$9:J$393,MATCH($B74,'I.KI 2017-18'!$B$9:$B$393,0))))),"")</f>
        <v>2.7465515079793126</v>
      </c>
      <c r="AS74" s="157">
        <f>_xlfn.IFNA(IF($B74=$B$381,0,IF($B74=$B$382,0,_xlfn.IFNA(INDEX('I.Supplementary 2017-18'!H$8:H$35,MATCH($B74,'I.Supplementary 2017-18'!$B$8:$B$35,0)),INDEX('I.KI 2017-18'!H$9:H$393,MATCH($B74,'I.KI 2017-18'!$B$9:$B$393,0))))),"")</f>
        <v>3.453993524765373</v>
      </c>
      <c r="AT74" s="149"/>
      <c r="AU74" s="156">
        <f>_xlfn.IFNA(_xlfn.IFNA(INDEX('I.Supplementary 2018-19'!P$8:P$157,MATCH($B74,'I.Supplementary 2018-19'!$B$8:$B$157,0)),INDEX('I.KI 2018-19'!P$9:P$393,MATCH($B74,'I.KI 2018-19'!$B$9:$B$393,0))),"")</f>
        <v>0</v>
      </c>
      <c r="AV74" s="193">
        <f>_xlfn.IFNA(_xlfn.IFNA(INDEX('I.Supplementary 2018-19'!Q$8:Q$157,MATCH($B74,'I.Supplementary 2018-19'!$B$8:$B$157,0)),INDEX('I.KI 2018-19'!Q$9:Q$393,MATCH($B74,'I.KI 2018-19'!$B$9:$B$393,0))),"")</f>
        <v>0.29942968930186981</v>
      </c>
      <c r="AW74" s="193">
        <f>_xlfn.IFNA(_xlfn.IFNA(INDEX('I.Supplementary 2018-19'!R$8:R$157,MATCH($B74,'I.Supplementary 2018-19'!$B$8:$B$157,0)),INDEX('I.KI 2018-19'!R$9:R$393,MATCH($B74,'I.KI 2018-19'!$B$9:$B$393,0))),"")</f>
        <v>0</v>
      </c>
      <c r="AX74" s="193">
        <f>_xlfn.IFNA(_xlfn.IFNA(INDEX('I.Supplementary 2018-19'!S$8:S$157,MATCH($B74,'I.Supplementary 2018-19'!$B$8:$B$157,0)),INDEX('I.KI 2018-19'!S$9:S$393,MATCH($B74,'I.KI 2018-19'!$B$9:$B$393,0))),"")</f>
        <v>0</v>
      </c>
      <c r="AY74" s="157">
        <f>_xlfn.IFNA(_xlfn.IFNA(INDEX('I.Supplementary 2018-19'!T$8:T$157,MATCH($B74,'I.Supplementary 2018-19'!$B$8:$B$157,0)),INDEX('I.KI 2018-19'!T$9:T$393,MATCH($B74,'I.KI 2018-19'!$B$9:$B$393,0))),"")</f>
        <v>0</v>
      </c>
      <c r="AZ74" s="156">
        <f>_xlfn.IFNA(_xlfn.IFNA(INDEX('I.Supplementary 2018-19'!U$8:U$157,MATCH($B74,'I.Supplementary 2018-19'!$B$8:$B$157,0)),INDEX('I.KI 2018-19'!U$9:U$393,MATCH($B74,'I.KI 2018-19'!$B$9:$B$393,0))),"")</f>
        <v>0</v>
      </c>
      <c r="BA74" s="193">
        <f>_xlfn.IFNA(_xlfn.IFNA(INDEX('I.Supplementary 2018-19'!V$8:V$157,MATCH($B74,'I.Supplementary 2018-19'!$B$8:$B$157,0)),INDEX('I.KI 2018-19'!V$9:V$393,MATCH($B74,'I.KI 2018-19'!$B$9:$B$393,0))),"")</f>
        <v>2.829065930965815</v>
      </c>
      <c r="BB74" s="193">
        <f>_xlfn.IFNA(_xlfn.IFNA(INDEX('I.Supplementary 2018-19'!W$8:W$157,MATCH($B74,'I.Supplementary 2018-19'!$B$8:$B$157,0)),INDEX('I.KI 2018-19'!W$9:W$393,MATCH($B74,'I.KI 2018-19'!$B$9:$B$393,0))),"")</f>
        <v>0</v>
      </c>
      <c r="BC74" s="193">
        <f>_xlfn.IFNA(_xlfn.IFNA(INDEX('I.Supplementary 2018-19'!X$8:X$157,MATCH($B74,'I.Supplementary 2018-19'!$B$8:$B$157,0)),INDEX('I.KI 2018-19'!X$9:X$393,MATCH($B74,'I.KI 2018-19'!$B$9:$B$393,0))),"")</f>
        <v>0</v>
      </c>
      <c r="BD74" s="157">
        <f>_xlfn.IFNA(_xlfn.IFNA(INDEX('I.Supplementary 2018-19'!Y$8:Y$157,MATCH($B74,'I.Supplementary 2018-19'!$B$8:$B$157,0)),INDEX('I.KI 2018-19'!Y$9:Y$393,MATCH($B74,'I.KI 2018-19'!$B$9:$B$393,0))),"")</f>
        <v>0</v>
      </c>
      <c r="BE74" s="156">
        <f>_xlfn.IFNA(_xlfn.IFNA(INDEX('I.Supplementary 2018-19'!Z$8:Z$157,MATCH($B74,'I.Supplementary 2018-19'!$B$8:$B$157,0)),INDEX('I.KI 2018-19'!Z$9:Z$393,MATCH($B74,'I.KI 2018-19'!$B$9:$B$393,0))),"")</f>
        <v>0</v>
      </c>
      <c r="BF74" s="193">
        <f>_xlfn.IFNA(_xlfn.IFNA(INDEX('I.Supplementary 2018-19'!AA$8:AA$157,MATCH($B74,'I.Supplementary 2018-19'!$B$8:$B$157,0)),INDEX('I.KI 2018-19'!AA$9:AA$393,MATCH($B74,'I.KI 2018-19'!$B$9:$B$393,0))),"")</f>
        <v>3.1284956202676848</v>
      </c>
      <c r="BG74" s="193">
        <f>_xlfn.IFNA(_xlfn.IFNA(INDEX('I.Supplementary 2018-19'!AB$8:AB$157,MATCH($B74,'I.Supplementary 2018-19'!$B$8:$B$157,0)),INDEX('I.KI 2018-19'!AB$9:AB$393,MATCH($B74,'I.KI 2018-19'!$B$9:$B$393,0))),"")</f>
        <v>0</v>
      </c>
      <c r="BH74" s="193">
        <f>_xlfn.IFNA(_xlfn.IFNA(INDEX('I.Supplementary 2018-19'!AC$8:AC$157,MATCH($B74,'I.Supplementary 2018-19'!$B$8:$B$157,0)),INDEX('I.KI 2018-19'!AC$9:AC$393,MATCH($B74,'I.KI 2018-19'!$B$9:$B$393,0))),"")</f>
        <v>0</v>
      </c>
      <c r="BI74" s="157">
        <f>_xlfn.IFNA(_xlfn.IFNA(INDEX('I.Supplementary 2018-19'!AD$8:AD$157,MATCH($B74,'I.Supplementary 2018-19'!$B$8:$B$157,0)),INDEX('I.KI 2018-19'!AD$9:AD$393,MATCH($B74,'I.KI 2018-19'!$B$9:$B$393,0))),"")</f>
        <v>0</v>
      </c>
      <c r="BJ74" s="149"/>
      <c r="BK74" s="156">
        <f>_xlfn.IFNA(IF($B74=$B$381,0,IF($B74=$B$382,0,_xlfn.IFNA(INDEX('I.Supplementary 2018-19'!I$8:I$157,MATCH($B74,'I.Supplementary 2018-19'!$B$8:$B$157,0)),INDEX('I.KI 2018-19'!I$9:I$393,MATCH($B74,'I.KI 2018-19'!$B$9:$B$393,0))))),"")</f>
        <v>0.29942968930186981</v>
      </c>
      <c r="BL74" s="149">
        <f>_xlfn.IFNA(IF($B74=$B$381,0,IF($B74=$B$382,0,_xlfn.IFNA(INDEX('I.Supplementary 2018-19'!J$8:J$157,MATCH($B74,'I.Supplementary 2018-19'!$B$8:$B$157,0)),INDEX('I.KI 2018-19'!J$9:J$393,MATCH($B74,'I.KI 2018-19'!$B$9:$B$393,0))))),"")</f>
        <v>2.829065930965815</v>
      </c>
      <c r="BM74" s="157">
        <f>_xlfn.IFNA(IF($B74=$B$381,0,IF($B74=$B$382,0,_xlfn.IFNA(INDEX('I.Supplementary 2018-19'!H$8:H$157,MATCH($B74,'I.Supplementary 2018-19'!$B$8:$B$157,0)),INDEX('I.KI 2018-19'!H$9:H$393,MATCH($B74,'I.KI 2018-19'!$B$9:$B$393,0))))),"")</f>
        <v>3.1284956202676848</v>
      </c>
    </row>
    <row r="75" spans="2:65">
      <c r="B75" s="121" t="str">
        <f>'Calculations for 2021-22'!B75</f>
        <v>E5010</v>
      </c>
      <c r="C75" s="160" t="str">
        <f>'Calculations for 2021-22'!D75</f>
        <v>E5010</v>
      </c>
      <c r="D75" t="str">
        <f>'Calculations for 2021-22'!E75</f>
        <v>ILB</v>
      </c>
      <c r="E75" t="str">
        <f>'Calculations for 2021-22'!F75</f>
        <v>P1915</v>
      </c>
      <c r="F75" s="120" t="str">
        <f>'Calculations for 2021-22'!H75</f>
        <v>City of London</v>
      </c>
      <c r="G75" s="156">
        <f>_xlfn.IFNA(INDEX('I.KI 2016-17'!M$8:M$391,MATCH($B75,'I.KI 2016-17'!$B$8:$B$391,0)),"")</f>
        <v>6.2558192035779996</v>
      </c>
      <c r="H75" s="149">
        <f>_xlfn.IFNA(INDEX('I.KI 2016-17'!N$8:N$391,MATCH($B75,'I.KI 2016-17'!$B$8:$B$391,0)),"")</f>
        <v>4.2486832385079998</v>
      </c>
      <c r="I75" s="149">
        <f>_xlfn.IFNA(INDEX('I.KI 2016-17'!O$8:O$391,MATCH($B75,'I.KI 2016-17'!$B$8:$B$391,0)),"")</f>
        <v>0</v>
      </c>
      <c r="J75" s="149">
        <f>_xlfn.IFNA(INDEX('I.KI 2016-17'!P$8:P$391,MATCH($B75,'I.KI 2016-17'!$B$8:$B$391,0)),"")</f>
        <v>0</v>
      </c>
      <c r="K75" s="157">
        <f>_xlfn.IFNA(INDEX('I.KI 2016-17'!Q$8:Q$391,MATCH($B75,'I.KI 2016-17'!$B$8:$B$391,0)),"")</f>
        <v>0.13326155543599999</v>
      </c>
      <c r="L75" s="156">
        <f>_xlfn.IFNA(INDEX('I.KI 2016-17'!R$8:R$391,MATCH($B75,'I.KI 2016-17'!$B$8:$B$391,0)),"")</f>
        <v>8.4968892690450009</v>
      </c>
      <c r="M75" s="193">
        <f>_xlfn.IFNA(INDEX('I.KI 2016-17'!S$8:S$391,MATCH($B75,'I.KI 2016-17'!$B$8:$B$391,0)),"")</f>
        <v>6.7322784712579997</v>
      </c>
      <c r="N75" s="193">
        <f>_xlfn.IFNA(INDEX('I.KI 2016-17'!T$8:T$391,MATCH($B75,'I.KI 2016-17'!$B$8:$B$391,0)),"")</f>
        <v>0</v>
      </c>
      <c r="O75" s="193">
        <f>_xlfn.IFNA(INDEX('I.KI 2016-17'!U$8:U$391,MATCH($B75,'I.KI 2016-17'!$B$8:$B$391,0)),"")</f>
        <v>0</v>
      </c>
      <c r="P75" s="157">
        <f>_xlfn.IFNA(INDEX('I.KI 2016-17'!V$8:V$391,MATCH($B75,'I.KI 2016-17'!$B$8:$B$391,0)),"")</f>
        <v>3.0439745770000002E-2</v>
      </c>
      <c r="Q75" s="156">
        <f>_xlfn.IFNA(INDEX('I.KI 2016-17'!W$8:W$391,MATCH($B75,'I.KI 2016-17'!$B$8:$B$391,0)),"")</f>
        <v>14.752708472623</v>
      </c>
      <c r="R75" s="193">
        <f>_xlfn.IFNA(INDEX('I.KI 2016-17'!X$8:X$391,MATCH($B75,'I.KI 2016-17'!$B$8:$B$391,0)),"")</f>
        <v>10.980961709766</v>
      </c>
      <c r="S75" s="193">
        <f>_xlfn.IFNA(INDEX('I.KI 2016-17'!Y$8:Y$391,MATCH($B75,'I.KI 2016-17'!$B$8:$B$391,0)),"")</f>
        <v>0</v>
      </c>
      <c r="T75" s="193">
        <f>_xlfn.IFNA(INDEX('I.KI 2016-17'!Z$8:Z$391,MATCH($B75,'I.KI 2016-17'!$B$8:$B$391,0)),"")</f>
        <v>0</v>
      </c>
      <c r="U75" s="157">
        <f>_xlfn.IFNA(INDEX('I.KI 2016-17'!AA$8:AA$391,MATCH($B75,'I.KI 2016-17'!$B$8:$B$391,0)),"")</f>
        <v>0.16370130120599999</v>
      </c>
      <c r="V75" s="149"/>
      <c r="W75" s="154">
        <f>_xlfn.IFNA(INDEX('I.KI 2016-17'!$H$8:$H$391,MATCH(B75,'I.KI 2016-17'!$B$8:$B$391,0)),"")</f>
        <v>10.637763997522001</v>
      </c>
      <c r="X75" s="153">
        <f>_xlfn.IFNA(INDEX('I.KI 2016-17'!$I$8:$I$391,MATCH(B75,'I.KI 2016-17'!$B$8:$B$391,0)),"")</f>
        <v>15.259607486073</v>
      </c>
      <c r="Y75" s="155">
        <f>_xlfn.IFNA(INDEX('I.KI 2016-17'!$G$8:$G$391,MATCH(B75,'I.KI 2016-17'!$B$8:$B$391,0)),"")</f>
        <v>25.897371483595002</v>
      </c>
      <c r="Z75" s="149"/>
      <c r="AA75" s="156">
        <f>_xlfn.IFNA(IF($B75=$B$382,0,_xlfn.IFNA(INDEX('I.Supplementary 2017-18'!N$8:N$35,MATCH($B75,'I.Supplementary 2017-18'!$B$8:$B$35,0)),INDEX('I.KI 2017-18'!N$9:N$393,MATCH($B75,'I.KI 2017-18'!$B$9:$B$393,0)))),"")</f>
        <v>5.2961909697692038</v>
      </c>
      <c r="AB75" s="193">
        <f>_xlfn.IFNA(IF($B75=$B$382,0,_xlfn.IFNA(INDEX('I.Supplementary 2017-18'!O$8:O$35,MATCH($B75,'I.Supplementary 2017-18'!$B$8:$B$35,0)),INDEX('I.KI 2017-18'!O$9:O$393,MATCH($B75,'I.KI 2017-18'!$B$9:$B$393,0)))),"")</f>
        <v>3.4045463752744261</v>
      </c>
      <c r="AC75" s="193">
        <f>_xlfn.IFNA(IF($B75=$B$382,0,_xlfn.IFNA(INDEX('I.Supplementary 2017-18'!P$8:P$35,MATCH($B75,'I.Supplementary 2017-18'!$B$8:$B$35,0)),INDEX('I.KI 2017-18'!P$9:P$393,MATCH($B75,'I.KI 2017-18'!$B$9:$B$393,0)))),"")</f>
        <v>0</v>
      </c>
      <c r="AD75" s="193">
        <f>_xlfn.IFNA(IF($B75=$B$382,0,_xlfn.IFNA(INDEX('I.Supplementary 2017-18'!Q$8:Q$35,MATCH($B75,'I.Supplementary 2017-18'!$B$8:$B$35,0)),INDEX('I.KI 2017-18'!Q$9:Q$393,MATCH($B75,'I.KI 2017-18'!$B$9:$B$393,0)))),"")</f>
        <v>0</v>
      </c>
      <c r="AE75" s="157">
        <f>_xlfn.IFNA(IF($B75=$B$382,0,_xlfn.IFNA(INDEX('I.Supplementary 2017-18'!R$8:R$35,MATCH($B75,'I.Supplementary 2017-18'!$B$8:$B$35,0)),INDEX('I.KI 2017-18'!R$9:R$393,MATCH($B75,'I.KI 2017-18'!$B$9:$B$393,0)))),"")</f>
        <v>0.13266285623265617</v>
      </c>
      <c r="AF75" s="156">
        <f>_xlfn.IFNA(IF($B75=$B$382,0,_xlfn.IFNA(INDEX('I.Supplementary 2017-18'!S$8:S$35,MATCH($B75,'I.Supplementary 2017-18'!$B$8:$B$35,0)),INDEX('I.KI 2017-18'!S$9:S$393,MATCH($B75,'I.KI 2017-18'!$B$9:$B$393,0)))),"")</f>
        <v>8.6703619698382912</v>
      </c>
      <c r="AG75" s="193">
        <f>_xlfn.IFNA(IF($B75=$B$382,0,_xlfn.IFNA(INDEX('I.Supplementary 2017-18'!T$8:T$35,MATCH($B75,'I.Supplementary 2017-18'!$B$8:$B$35,0)),INDEX('I.KI 2017-18'!T$9:T$393,MATCH($B75,'I.KI 2017-18'!$B$9:$B$393,0)))),"")</f>
        <v>6.8697248345001691</v>
      </c>
      <c r="AH75" s="193">
        <f>_xlfn.IFNA(IF($B75=$B$382,0,_xlfn.IFNA(INDEX('I.Supplementary 2017-18'!U$8:U$35,MATCH($B75,'I.Supplementary 2017-18'!$B$8:$B$35,0)),INDEX('I.KI 2017-18'!U$9:U$393,MATCH($B75,'I.KI 2017-18'!$B$9:$B$393,0)))),"")</f>
        <v>0</v>
      </c>
      <c r="AI75" s="193">
        <f>_xlfn.IFNA(IF($B75=$B$382,0,_xlfn.IFNA(INDEX('I.Supplementary 2017-18'!V$8:V$35,MATCH($B75,'I.Supplementary 2017-18'!$B$8:$B$35,0)),INDEX('I.KI 2017-18'!V$9:V$393,MATCH($B75,'I.KI 2017-18'!$B$9:$B$393,0)))),"")</f>
        <v>0</v>
      </c>
      <c r="AJ75" s="157">
        <f>_xlfn.IFNA(IF($B75=$B$382,0,_xlfn.IFNA(INDEX('I.Supplementary 2017-18'!W$8:W$35,MATCH($B75,'I.Supplementary 2017-18'!$B$8:$B$35,0)),INDEX('I.KI 2017-18'!W$9:W$393,MATCH($B75,'I.KI 2017-18'!$B$9:$B$393,0)))),"")</f>
        <v>3.1061204370080895E-2</v>
      </c>
      <c r="AK75" s="156">
        <f>_xlfn.IFNA(IF($B75=$B$382,0,_xlfn.IFNA(INDEX('I.Supplementary 2017-18'!X$8:X$35,MATCH($B75,'I.Supplementary 2017-18'!$B$8:$B$35,0)),INDEX('I.KI 2017-18'!X$9:X$393,MATCH($B75,'I.KI 2017-18'!$B$9:$B$393,0)))),"")</f>
        <v>13.966552939607496</v>
      </c>
      <c r="AL75" s="193">
        <f>_xlfn.IFNA(IF($B75=$B$382,0,_xlfn.IFNA(INDEX('I.Supplementary 2017-18'!Y$8:Y$35,MATCH($B75,'I.Supplementary 2017-18'!$B$8:$B$35,0)),INDEX('I.KI 2017-18'!Y$9:Y$393,MATCH($B75,'I.KI 2017-18'!$B$9:$B$393,0)))),"")</f>
        <v>10.274271209774595</v>
      </c>
      <c r="AM75" s="193">
        <f>_xlfn.IFNA(IF($B75=$B$382,0,_xlfn.IFNA(INDEX('I.Supplementary 2017-18'!Z$8:Z$35,MATCH($B75,'I.Supplementary 2017-18'!$B$8:$B$35,0)),INDEX('I.KI 2017-18'!Z$9:Z$393,MATCH($B75,'I.KI 2017-18'!$B$9:$B$393,0)))),"")</f>
        <v>0</v>
      </c>
      <c r="AN75" s="193">
        <f>_xlfn.IFNA(IF($B75=$B$382,0,_xlfn.IFNA(INDEX('I.Supplementary 2017-18'!AA$8:AA$35,MATCH($B75,'I.Supplementary 2017-18'!$B$8:$B$35,0)),INDEX('I.KI 2017-18'!AA$9:AA$393,MATCH($B75,'I.KI 2017-18'!$B$9:$B$393,0)))),"")</f>
        <v>0</v>
      </c>
      <c r="AO75" s="157">
        <f>_xlfn.IFNA(IF($B75=$B$382,0,_xlfn.IFNA(INDEX('I.Supplementary 2017-18'!AB$8:AB$35,MATCH($B75,'I.Supplementary 2017-18'!$B$8:$B$35,0)),INDEX('I.KI 2017-18'!AB$9:AB$393,MATCH($B75,'I.KI 2017-18'!$B$9:$B$393,0)))),"")</f>
        <v>0.16372406060273706</v>
      </c>
      <c r="AP75" s="149"/>
      <c r="AQ75" s="156">
        <f>_xlfn.IFNA(IF($B75=$B$381,0,IF($B75=$B$382,0,_xlfn.IFNA(INDEX('I.Supplementary 2017-18'!I$8:I$35,MATCH($B75,'I.Supplementary 2017-18'!$B$8:$B$35,0)),INDEX('I.KI 2017-18'!I$9:I$393,MATCH($B75,'I.KI 2017-18'!$B$9:$B$393,0))))),"")</f>
        <v>8.8334002012762856</v>
      </c>
      <c r="AR75" s="149">
        <f>_xlfn.IFNA(IF($B75=$B$381,0,IF($B75=$B$382,0,_xlfn.IFNA(INDEX('I.Supplementary 2017-18'!J$8:J$35,MATCH($B75,'I.Supplementary 2017-18'!$B$8:$B$35,0)),INDEX('I.KI 2017-18'!J$9:J$393,MATCH($B75,'I.KI 2017-18'!$B$9:$B$393,0))))),"")</f>
        <v>15.571148008708541</v>
      </c>
      <c r="AS75" s="157">
        <f>_xlfn.IFNA(IF($B75=$B$381,0,IF($B75=$B$382,0,_xlfn.IFNA(INDEX('I.Supplementary 2017-18'!H$8:H$35,MATCH($B75,'I.Supplementary 2017-18'!$B$8:$B$35,0)),INDEX('I.KI 2017-18'!H$9:H$393,MATCH($B75,'I.KI 2017-18'!$B$9:$B$393,0))))),"")</f>
        <v>24.404548209984824</v>
      </c>
      <c r="AT75" s="149"/>
      <c r="AU75" s="156">
        <f>_xlfn.IFNA(_xlfn.IFNA(INDEX('I.Supplementary 2018-19'!P$8:P$157,MATCH($B75,'I.Supplementary 2018-19'!$B$8:$B$157,0)),INDEX('I.KI 2018-19'!P$9:P$393,MATCH($B75,'I.KI 2018-19'!$B$9:$B$393,0))),"")</f>
        <v>4.5894381452540269</v>
      </c>
      <c r="AV75" s="193">
        <f>_xlfn.IFNA(_xlfn.IFNA(INDEX('I.Supplementary 2018-19'!Q$8:Q$157,MATCH($B75,'I.Supplementary 2018-19'!$B$8:$B$157,0)),INDEX('I.KI 2018-19'!Q$9:Q$393,MATCH($B75,'I.KI 2018-19'!$B$9:$B$393,0))),"")</f>
        <v>2.8203285636395399</v>
      </c>
      <c r="AW75" s="193">
        <f>_xlfn.IFNA(_xlfn.IFNA(INDEX('I.Supplementary 2018-19'!R$8:R$157,MATCH($B75,'I.Supplementary 2018-19'!$B$8:$B$157,0)),INDEX('I.KI 2018-19'!R$9:R$393,MATCH($B75,'I.KI 2018-19'!$B$9:$B$393,0))),"")</f>
        <v>0</v>
      </c>
      <c r="AX75" s="193">
        <f>_xlfn.IFNA(_xlfn.IFNA(INDEX('I.Supplementary 2018-19'!S$8:S$157,MATCH($B75,'I.Supplementary 2018-19'!$B$8:$B$157,0)),INDEX('I.KI 2018-19'!S$9:S$393,MATCH($B75,'I.KI 2018-19'!$B$9:$B$393,0))),"")</f>
        <v>0</v>
      </c>
      <c r="AY75" s="157">
        <f>_xlfn.IFNA(_xlfn.IFNA(INDEX('I.Supplementary 2018-19'!T$8:T$157,MATCH($B75,'I.Supplementary 2018-19'!$B$8:$B$157,0)),INDEX('I.KI 2018-19'!T$9:T$393,MATCH($B75,'I.KI 2018-19'!$B$9:$B$393,0))),"")</f>
        <v>0.13174719862754225</v>
      </c>
      <c r="AZ75" s="156">
        <f>_xlfn.IFNA(_xlfn.IFNA(INDEX('I.Supplementary 2018-19'!U$8:U$157,MATCH($B75,'I.Supplementary 2018-19'!$B$8:$B$157,0)),INDEX('I.KI 2018-19'!U$9:U$393,MATCH($B75,'I.KI 2018-19'!$B$9:$B$393,0))),"")</f>
        <v>8.9308449474729166</v>
      </c>
      <c r="BA75" s="193">
        <f>_xlfn.IFNA(_xlfn.IFNA(INDEX('I.Supplementary 2018-19'!V$8:V$157,MATCH($B75,'I.Supplementary 2018-19'!$B$8:$B$157,0)),INDEX('I.KI 2018-19'!V$9:V$393,MATCH($B75,'I.KI 2018-19'!$B$9:$B$393,0))),"")</f>
        <v>7.0761114175109032</v>
      </c>
      <c r="BB75" s="193">
        <f>_xlfn.IFNA(_xlfn.IFNA(INDEX('I.Supplementary 2018-19'!W$8:W$157,MATCH($B75,'I.Supplementary 2018-19'!$B$8:$B$157,0)),INDEX('I.KI 2018-19'!W$9:W$393,MATCH($B75,'I.KI 2018-19'!$B$9:$B$393,0))),"")</f>
        <v>0</v>
      </c>
      <c r="BC75" s="193">
        <f>_xlfn.IFNA(_xlfn.IFNA(INDEX('I.Supplementary 2018-19'!X$8:X$157,MATCH($B75,'I.Supplementary 2018-19'!$B$8:$B$157,0)),INDEX('I.KI 2018-19'!X$9:X$393,MATCH($B75,'I.KI 2018-19'!$B$9:$B$393,0))),"")</f>
        <v>0</v>
      </c>
      <c r="BD75" s="157">
        <f>_xlfn.IFNA(_xlfn.IFNA(INDEX('I.Supplementary 2018-19'!Y$8:Y$157,MATCH($B75,'I.Supplementary 2018-19'!$B$8:$B$157,0)),INDEX('I.KI 2018-19'!Y$9:Y$393,MATCH($B75,'I.KI 2018-19'!$B$9:$B$393,0))),"")</f>
        <v>3.1994373600083323E-2</v>
      </c>
      <c r="BE75" s="156">
        <f>_xlfn.IFNA(_xlfn.IFNA(INDEX('I.Supplementary 2018-19'!Z$8:Z$157,MATCH($B75,'I.Supplementary 2018-19'!$B$8:$B$157,0)),INDEX('I.KI 2018-19'!Z$9:Z$393,MATCH($B75,'I.KI 2018-19'!$B$9:$B$393,0))),"")</f>
        <v>13.520283092726944</v>
      </c>
      <c r="BF75" s="193">
        <f>_xlfn.IFNA(_xlfn.IFNA(INDEX('I.Supplementary 2018-19'!AA$8:AA$157,MATCH($B75,'I.Supplementary 2018-19'!$B$8:$B$157,0)),INDEX('I.KI 2018-19'!AA$9:AA$393,MATCH($B75,'I.KI 2018-19'!$B$9:$B$393,0))),"")</f>
        <v>9.8964399811504435</v>
      </c>
      <c r="BG75" s="193">
        <f>_xlfn.IFNA(_xlfn.IFNA(INDEX('I.Supplementary 2018-19'!AB$8:AB$157,MATCH($B75,'I.Supplementary 2018-19'!$B$8:$B$157,0)),INDEX('I.KI 2018-19'!AB$9:AB$393,MATCH($B75,'I.KI 2018-19'!$B$9:$B$393,0))),"")</f>
        <v>0</v>
      </c>
      <c r="BH75" s="193">
        <f>_xlfn.IFNA(_xlfn.IFNA(INDEX('I.Supplementary 2018-19'!AC$8:AC$157,MATCH($B75,'I.Supplementary 2018-19'!$B$8:$B$157,0)),INDEX('I.KI 2018-19'!AC$9:AC$393,MATCH($B75,'I.KI 2018-19'!$B$9:$B$393,0))),"")</f>
        <v>0</v>
      </c>
      <c r="BI75" s="157">
        <f>_xlfn.IFNA(_xlfn.IFNA(INDEX('I.Supplementary 2018-19'!AD$8:AD$157,MATCH($B75,'I.Supplementary 2018-19'!$B$8:$B$157,0)),INDEX('I.KI 2018-19'!AD$9:AD$393,MATCH($B75,'I.KI 2018-19'!$B$9:$B$393,0))),"")</f>
        <v>0.16374157222762559</v>
      </c>
      <c r="BJ75" s="149"/>
      <c r="BK75" s="156">
        <f>_xlfn.IFNA(IF($B75=$B$381,0,IF($B75=$B$382,0,_xlfn.IFNA(INDEX('I.Supplementary 2018-19'!I$8:I$157,MATCH($B75,'I.Supplementary 2018-19'!$B$8:$B$157,0)),INDEX('I.KI 2018-19'!I$9:I$393,MATCH($B75,'I.KI 2018-19'!$B$9:$B$393,0))))),"")</f>
        <v>7.5415139075211091</v>
      </c>
      <c r="BL75" s="149">
        <f>_xlfn.IFNA(IF($B75=$B$381,0,IF($B75=$B$382,0,_xlfn.IFNA(INDEX('I.Supplementary 2018-19'!J$8:J$157,MATCH($B75,'I.Supplementary 2018-19'!$B$8:$B$157,0)),INDEX('I.KI 2018-19'!J$9:J$393,MATCH($B75,'I.KI 2018-19'!$B$9:$B$393,0))))),"")</f>
        <v>16.038950738583903</v>
      </c>
      <c r="BM75" s="157">
        <f>_xlfn.IFNA(IF($B75=$B$381,0,IF($B75=$B$382,0,_xlfn.IFNA(INDEX('I.Supplementary 2018-19'!H$8:H$157,MATCH($B75,'I.Supplementary 2018-19'!$B$8:$B$157,0)),INDEX('I.KI 2018-19'!H$9:H$393,MATCH($B75,'I.KI 2018-19'!$B$9:$B$393,0))))),"")</f>
        <v>23.580464646105014</v>
      </c>
    </row>
    <row r="76" spans="2:65">
      <c r="B76" s="121" t="str">
        <f>'Calculations for 2021-22'!B76</f>
        <v>E6107</v>
      </c>
      <c r="C76" s="160" t="str">
        <f>'Calculations for 2021-22'!D76</f>
        <v>E6107</v>
      </c>
      <c r="D76" t="str">
        <f>'Calculations for 2021-22'!E76</f>
        <v>SFIR</v>
      </c>
      <c r="E76">
        <f>'Calculations for 2021-22'!F76</f>
        <v>0</v>
      </c>
      <c r="F76" s="120" t="str">
        <f>'Calculations for 2021-22'!H76</f>
        <v>Cleveland Fire Authority</v>
      </c>
      <c r="G76" s="156">
        <f>_xlfn.IFNA(INDEX('I.KI 2016-17'!M$8:M$391,MATCH($B76,'I.KI 2016-17'!$B$8:$B$391,0)),"")</f>
        <v>0</v>
      </c>
      <c r="H76" s="149">
        <f>_xlfn.IFNA(INDEX('I.KI 2016-17'!N$8:N$391,MATCH($B76,'I.KI 2016-17'!$B$8:$B$391,0)),"")</f>
        <v>0</v>
      </c>
      <c r="I76" s="149">
        <f>_xlfn.IFNA(INDEX('I.KI 2016-17'!O$8:O$391,MATCH($B76,'I.KI 2016-17'!$B$8:$B$391,0)),"")</f>
        <v>7.7195225641249996</v>
      </c>
      <c r="J76" s="149">
        <f>_xlfn.IFNA(INDEX('I.KI 2016-17'!P$8:P$391,MATCH($B76,'I.KI 2016-17'!$B$8:$B$391,0)),"")</f>
        <v>0</v>
      </c>
      <c r="K76" s="157">
        <f>_xlfn.IFNA(INDEX('I.KI 2016-17'!Q$8:Q$391,MATCH($B76,'I.KI 2016-17'!$B$8:$B$391,0)),"")</f>
        <v>0</v>
      </c>
      <c r="L76" s="156">
        <f>_xlfn.IFNA(INDEX('I.KI 2016-17'!R$8:R$391,MATCH($B76,'I.KI 2016-17'!$B$8:$B$391,0)),"")</f>
        <v>0</v>
      </c>
      <c r="M76" s="193">
        <f>_xlfn.IFNA(INDEX('I.KI 2016-17'!S$8:S$391,MATCH($B76,'I.KI 2016-17'!$B$8:$B$391,0)),"")</f>
        <v>0</v>
      </c>
      <c r="N76" s="193">
        <f>_xlfn.IFNA(INDEX('I.KI 2016-17'!T$8:T$391,MATCH($B76,'I.KI 2016-17'!$B$8:$B$391,0)),"")</f>
        <v>8.5707704728229999</v>
      </c>
      <c r="O76" s="193">
        <f>_xlfn.IFNA(INDEX('I.KI 2016-17'!U$8:U$391,MATCH($B76,'I.KI 2016-17'!$B$8:$B$391,0)),"")</f>
        <v>0</v>
      </c>
      <c r="P76" s="157">
        <f>_xlfn.IFNA(INDEX('I.KI 2016-17'!V$8:V$391,MATCH($B76,'I.KI 2016-17'!$B$8:$B$391,0)),"")</f>
        <v>0</v>
      </c>
      <c r="Q76" s="156">
        <f>_xlfn.IFNA(INDEX('I.KI 2016-17'!W$8:W$391,MATCH($B76,'I.KI 2016-17'!$B$8:$B$391,0)),"")</f>
        <v>0</v>
      </c>
      <c r="R76" s="193">
        <f>_xlfn.IFNA(INDEX('I.KI 2016-17'!X$8:X$391,MATCH($B76,'I.KI 2016-17'!$B$8:$B$391,0)),"")</f>
        <v>0</v>
      </c>
      <c r="S76" s="193">
        <f>_xlfn.IFNA(INDEX('I.KI 2016-17'!Y$8:Y$391,MATCH($B76,'I.KI 2016-17'!$B$8:$B$391,0)),"")</f>
        <v>16.290293036948</v>
      </c>
      <c r="T76" s="193">
        <f>_xlfn.IFNA(INDEX('I.KI 2016-17'!Z$8:Z$391,MATCH($B76,'I.KI 2016-17'!$B$8:$B$391,0)),"")</f>
        <v>0</v>
      </c>
      <c r="U76" s="157">
        <f>_xlfn.IFNA(INDEX('I.KI 2016-17'!AA$8:AA$391,MATCH($B76,'I.KI 2016-17'!$B$8:$B$391,0)),"")</f>
        <v>0</v>
      </c>
      <c r="V76" s="149"/>
      <c r="W76" s="154">
        <f>_xlfn.IFNA(INDEX('I.KI 2016-17'!$H$8:$H$391,MATCH(B76,'I.KI 2016-17'!$B$8:$B$391,0)),"")</f>
        <v>7.7195225641249996</v>
      </c>
      <c r="X76" s="153">
        <f>_xlfn.IFNA(INDEX('I.KI 2016-17'!$I$8:$I$391,MATCH(B76,'I.KI 2016-17'!$B$8:$B$391,0)),"")</f>
        <v>8.5707704728229999</v>
      </c>
      <c r="Y76" s="155">
        <f>_xlfn.IFNA(INDEX('I.KI 2016-17'!$G$8:$G$391,MATCH(B76,'I.KI 2016-17'!$B$8:$B$391,0)),"")</f>
        <v>16.290293036948</v>
      </c>
      <c r="Z76" s="149"/>
      <c r="AA76" s="156">
        <f>_xlfn.IFNA(IF($B76=$B$382,0,_xlfn.IFNA(INDEX('I.Supplementary 2017-18'!N$8:N$35,MATCH($B76,'I.Supplementary 2017-18'!$B$8:$B$35,0)),INDEX('I.KI 2017-18'!N$9:N$393,MATCH($B76,'I.KI 2017-18'!$B$9:$B$393,0)))),"")</f>
        <v>0</v>
      </c>
      <c r="AB76" s="193">
        <f>_xlfn.IFNA(IF($B76=$B$382,0,_xlfn.IFNA(INDEX('I.Supplementary 2017-18'!O$8:O$35,MATCH($B76,'I.Supplementary 2017-18'!$B$8:$B$35,0)),INDEX('I.KI 2017-18'!O$9:O$393,MATCH($B76,'I.KI 2017-18'!$B$9:$B$393,0)))),"")</f>
        <v>0</v>
      </c>
      <c r="AC76" s="193">
        <f>_xlfn.IFNA(IF($B76=$B$382,0,_xlfn.IFNA(INDEX('I.Supplementary 2017-18'!P$8:P$35,MATCH($B76,'I.Supplementary 2017-18'!$B$8:$B$35,0)),INDEX('I.KI 2017-18'!P$9:P$393,MATCH($B76,'I.KI 2017-18'!$B$9:$B$393,0)))),"")</f>
        <v>6.4449270100328384</v>
      </c>
      <c r="AD76" s="193">
        <f>_xlfn.IFNA(IF($B76=$B$382,0,_xlfn.IFNA(INDEX('I.Supplementary 2017-18'!Q$8:Q$35,MATCH($B76,'I.Supplementary 2017-18'!$B$8:$B$35,0)),INDEX('I.KI 2017-18'!Q$9:Q$393,MATCH($B76,'I.KI 2017-18'!$B$9:$B$393,0)))),"")</f>
        <v>0</v>
      </c>
      <c r="AE76" s="157">
        <f>_xlfn.IFNA(IF($B76=$B$382,0,_xlfn.IFNA(INDEX('I.Supplementary 2017-18'!R$8:R$35,MATCH($B76,'I.Supplementary 2017-18'!$B$8:$B$35,0)),INDEX('I.KI 2017-18'!R$9:R$393,MATCH($B76,'I.KI 2017-18'!$B$9:$B$393,0)))),"")</f>
        <v>0</v>
      </c>
      <c r="AF76" s="156">
        <f>_xlfn.IFNA(IF($B76=$B$382,0,_xlfn.IFNA(INDEX('I.Supplementary 2017-18'!S$8:S$35,MATCH($B76,'I.Supplementary 2017-18'!$B$8:$B$35,0)),INDEX('I.KI 2017-18'!S$9:S$393,MATCH($B76,'I.KI 2017-18'!$B$9:$B$393,0)))),"")</f>
        <v>0</v>
      </c>
      <c r="AG76" s="193">
        <f>_xlfn.IFNA(IF($B76=$B$382,0,_xlfn.IFNA(INDEX('I.Supplementary 2017-18'!T$8:T$35,MATCH($B76,'I.Supplementary 2017-18'!$B$8:$B$35,0)),INDEX('I.KI 2017-18'!T$9:T$393,MATCH($B76,'I.KI 2017-18'!$B$9:$B$393,0)))),"")</f>
        <v>0</v>
      </c>
      <c r="AH76" s="193">
        <f>_xlfn.IFNA(IF($B76=$B$382,0,_xlfn.IFNA(INDEX('I.Supplementary 2017-18'!U$8:U$35,MATCH($B76,'I.Supplementary 2017-18'!$B$8:$B$35,0)),INDEX('I.KI 2017-18'!U$9:U$393,MATCH($B76,'I.KI 2017-18'!$B$9:$B$393,0)))),"")</f>
        <v>8.7457515340940386</v>
      </c>
      <c r="AI76" s="193">
        <f>_xlfn.IFNA(IF($B76=$B$382,0,_xlfn.IFNA(INDEX('I.Supplementary 2017-18'!V$8:V$35,MATCH($B76,'I.Supplementary 2017-18'!$B$8:$B$35,0)),INDEX('I.KI 2017-18'!V$9:V$393,MATCH($B76,'I.KI 2017-18'!$B$9:$B$393,0)))),"")</f>
        <v>0</v>
      </c>
      <c r="AJ76" s="157">
        <f>_xlfn.IFNA(IF($B76=$B$382,0,_xlfn.IFNA(INDEX('I.Supplementary 2017-18'!W$8:W$35,MATCH($B76,'I.Supplementary 2017-18'!$B$8:$B$35,0)),INDEX('I.KI 2017-18'!W$9:W$393,MATCH($B76,'I.KI 2017-18'!$B$9:$B$393,0)))),"")</f>
        <v>0</v>
      </c>
      <c r="AK76" s="156">
        <f>_xlfn.IFNA(IF($B76=$B$382,0,_xlfn.IFNA(INDEX('I.Supplementary 2017-18'!X$8:X$35,MATCH($B76,'I.Supplementary 2017-18'!$B$8:$B$35,0)),INDEX('I.KI 2017-18'!X$9:X$393,MATCH($B76,'I.KI 2017-18'!$B$9:$B$393,0)))),"")</f>
        <v>0</v>
      </c>
      <c r="AL76" s="193">
        <f>_xlfn.IFNA(IF($B76=$B$382,0,_xlfn.IFNA(INDEX('I.Supplementary 2017-18'!Y$8:Y$35,MATCH($B76,'I.Supplementary 2017-18'!$B$8:$B$35,0)),INDEX('I.KI 2017-18'!Y$9:Y$393,MATCH($B76,'I.KI 2017-18'!$B$9:$B$393,0)))),"")</f>
        <v>0</v>
      </c>
      <c r="AM76" s="193">
        <f>_xlfn.IFNA(IF($B76=$B$382,0,_xlfn.IFNA(INDEX('I.Supplementary 2017-18'!Z$8:Z$35,MATCH($B76,'I.Supplementary 2017-18'!$B$8:$B$35,0)),INDEX('I.KI 2017-18'!Z$9:Z$393,MATCH($B76,'I.KI 2017-18'!$B$9:$B$393,0)))),"")</f>
        <v>15.190678544126877</v>
      </c>
      <c r="AN76" s="193">
        <f>_xlfn.IFNA(IF($B76=$B$382,0,_xlfn.IFNA(INDEX('I.Supplementary 2017-18'!AA$8:AA$35,MATCH($B76,'I.Supplementary 2017-18'!$B$8:$B$35,0)),INDEX('I.KI 2017-18'!AA$9:AA$393,MATCH($B76,'I.KI 2017-18'!$B$9:$B$393,0)))),"")</f>
        <v>0</v>
      </c>
      <c r="AO76" s="157">
        <f>_xlfn.IFNA(IF($B76=$B$382,0,_xlfn.IFNA(INDEX('I.Supplementary 2017-18'!AB$8:AB$35,MATCH($B76,'I.Supplementary 2017-18'!$B$8:$B$35,0)),INDEX('I.KI 2017-18'!AB$9:AB$393,MATCH($B76,'I.KI 2017-18'!$B$9:$B$393,0)))),"")</f>
        <v>0</v>
      </c>
      <c r="AP76" s="149"/>
      <c r="AQ76" s="156">
        <f>_xlfn.IFNA(IF($B76=$B$381,0,IF($B76=$B$382,0,_xlfn.IFNA(INDEX('I.Supplementary 2017-18'!I$8:I$35,MATCH($B76,'I.Supplementary 2017-18'!$B$8:$B$35,0)),INDEX('I.KI 2017-18'!I$9:I$393,MATCH($B76,'I.KI 2017-18'!$B$9:$B$393,0))))),"")</f>
        <v>6.4449270100328384</v>
      </c>
      <c r="AR76" s="149">
        <f>_xlfn.IFNA(IF($B76=$B$381,0,IF($B76=$B$382,0,_xlfn.IFNA(INDEX('I.Supplementary 2017-18'!J$8:J$35,MATCH($B76,'I.Supplementary 2017-18'!$B$8:$B$35,0)),INDEX('I.KI 2017-18'!J$9:J$393,MATCH($B76,'I.KI 2017-18'!$B$9:$B$393,0))))),"")</f>
        <v>8.7457515340940386</v>
      </c>
      <c r="AS76" s="157">
        <f>_xlfn.IFNA(IF($B76=$B$381,0,IF($B76=$B$382,0,_xlfn.IFNA(INDEX('I.Supplementary 2017-18'!H$8:H$35,MATCH($B76,'I.Supplementary 2017-18'!$B$8:$B$35,0)),INDEX('I.KI 2017-18'!H$9:H$393,MATCH($B76,'I.KI 2017-18'!$B$9:$B$393,0))))),"")</f>
        <v>15.190678544126877</v>
      </c>
      <c r="AT76" s="149"/>
      <c r="AU76" s="156">
        <f>_xlfn.IFNA(_xlfn.IFNA(INDEX('I.Supplementary 2018-19'!P$8:P$157,MATCH($B76,'I.Supplementary 2018-19'!$B$8:$B$157,0)),INDEX('I.KI 2018-19'!P$9:P$393,MATCH($B76,'I.KI 2018-19'!$B$9:$B$393,0))),"")</f>
        <v>0</v>
      </c>
      <c r="AV76" s="193">
        <f>_xlfn.IFNA(_xlfn.IFNA(INDEX('I.Supplementary 2018-19'!Q$8:Q$157,MATCH($B76,'I.Supplementary 2018-19'!$B$8:$B$157,0)),INDEX('I.KI 2018-19'!Q$9:Q$393,MATCH($B76,'I.KI 2018-19'!$B$9:$B$393,0))),"")</f>
        <v>0</v>
      </c>
      <c r="AW76" s="193">
        <f>_xlfn.IFNA(_xlfn.IFNA(INDEX('I.Supplementary 2018-19'!R$8:R$157,MATCH($B76,'I.Supplementary 2018-19'!$B$8:$B$157,0)),INDEX('I.KI 2018-19'!R$9:R$393,MATCH($B76,'I.KI 2018-19'!$B$9:$B$393,0))),"")</f>
        <v>5.7178004714998849</v>
      </c>
      <c r="AX76" s="193">
        <f>_xlfn.IFNA(_xlfn.IFNA(INDEX('I.Supplementary 2018-19'!S$8:S$157,MATCH($B76,'I.Supplementary 2018-19'!$B$8:$B$157,0)),INDEX('I.KI 2018-19'!S$9:S$393,MATCH($B76,'I.KI 2018-19'!$B$9:$B$393,0))),"")</f>
        <v>0</v>
      </c>
      <c r="AY76" s="157">
        <f>_xlfn.IFNA(_xlfn.IFNA(INDEX('I.Supplementary 2018-19'!T$8:T$157,MATCH($B76,'I.Supplementary 2018-19'!$B$8:$B$157,0)),INDEX('I.KI 2018-19'!T$9:T$393,MATCH($B76,'I.KI 2018-19'!$B$9:$B$393,0))),"")</f>
        <v>0</v>
      </c>
      <c r="AZ76" s="156">
        <f>_xlfn.IFNA(_xlfn.IFNA(INDEX('I.Supplementary 2018-19'!U$8:U$157,MATCH($B76,'I.Supplementary 2018-19'!$B$8:$B$157,0)),INDEX('I.KI 2018-19'!U$9:U$393,MATCH($B76,'I.KI 2018-19'!$B$9:$B$393,0))),"")</f>
        <v>0</v>
      </c>
      <c r="BA76" s="193">
        <f>_xlfn.IFNA(_xlfn.IFNA(INDEX('I.Supplementary 2018-19'!V$8:V$157,MATCH($B76,'I.Supplementary 2018-19'!$B$8:$B$157,0)),INDEX('I.KI 2018-19'!V$9:V$393,MATCH($B76,'I.KI 2018-19'!$B$9:$B$393,0))),"")</f>
        <v>0</v>
      </c>
      <c r="BB76" s="193">
        <f>_xlfn.IFNA(_xlfn.IFNA(INDEX('I.Supplementary 2018-19'!W$8:W$157,MATCH($B76,'I.Supplementary 2018-19'!$B$8:$B$157,0)),INDEX('I.KI 2018-19'!W$9:W$393,MATCH($B76,'I.KI 2018-19'!$B$9:$B$393,0))),"")</f>
        <v>9.0084994342599547</v>
      </c>
      <c r="BC76" s="193">
        <f>_xlfn.IFNA(_xlfn.IFNA(INDEX('I.Supplementary 2018-19'!X$8:X$157,MATCH($B76,'I.Supplementary 2018-19'!$B$8:$B$157,0)),INDEX('I.KI 2018-19'!X$9:X$393,MATCH($B76,'I.KI 2018-19'!$B$9:$B$393,0))),"")</f>
        <v>0</v>
      </c>
      <c r="BD76" s="157">
        <f>_xlfn.IFNA(_xlfn.IFNA(INDEX('I.Supplementary 2018-19'!Y$8:Y$157,MATCH($B76,'I.Supplementary 2018-19'!$B$8:$B$157,0)),INDEX('I.KI 2018-19'!Y$9:Y$393,MATCH($B76,'I.KI 2018-19'!$B$9:$B$393,0))),"")</f>
        <v>0</v>
      </c>
      <c r="BE76" s="156">
        <f>_xlfn.IFNA(_xlfn.IFNA(INDEX('I.Supplementary 2018-19'!Z$8:Z$157,MATCH($B76,'I.Supplementary 2018-19'!$B$8:$B$157,0)),INDEX('I.KI 2018-19'!Z$9:Z$393,MATCH($B76,'I.KI 2018-19'!$B$9:$B$393,0))),"")</f>
        <v>0</v>
      </c>
      <c r="BF76" s="193">
        <f>_xlfn.IFNA(_xlfn.IFNA(INDEX('I.Supplementary 2018-19'!AA$8:AA$157,MATCH($B76,'I.Supplementary 2018-19'!$B$8:$B$157,0)),INDEX('I.KI 2018-19'!AA$9:AA$393,MATCH($B76,'I.KI 2018-19'!$B$9:$B$393,0))),"")</f>
        <v>0</v>
      </c>
      <c r="BG76" s="193">
        <f>_xlfn.IFNA(_xlfn.IFNA(INDEX('I.Supplementary 2018-19'!AB$8:AB$157,MATCH($B76,'I.Supplementary 2018-19'!$B$8:$B$157,0)),INDEX('I.KI 2018-19'!AB$9:AB$393,MATCH($B76,'I.KI 2018-19'!$B$9:$B$393,0))),"")</f>
        <v>14.72629990575984</v>
      </c>
      <c r="BH76" s="193">
        <f>_xlfn.IFNA(_xlfn.IFNA(INDEX('I.Supplementary 2018-19'!AC$8:AC$157,MATCH($B76,'I.Supplementary 2018-19'!$B$8:$B$157,0)),INDEX('I.KI 2018-19'!AC$9:AC$393,MATCH($B76,'I.KI 2018-19'!$B$9:$B$393,0))),"")</f>
        <v>0</v>
      </c>
      <c r="BI76" s="157">
        <f>_xlfn.IFNA(_xlfn.IFNA(INDEX('I.Supplementary 2018-19'!AD$8:AD$157,MATCH($B76,'I.Supplementary 2018-19'!$B$8:$B$157,0)),INDEX('I.KI 2018-19'!AD$9:AD$393,MATCH($B76,'I.KI 2018-19'!$B$9:$B$393,0))),"")</f>
        <v>0</v>
      </c>
      <c r="BJ76" s="149"/>
      <c r="BK76" s="156">
        <f>_xlfn.IFNA(IF($B76=$B$381,0,IF($B76=$B$382,0,_xlfn.IFNA(INDEX('I.Supplementary 2018-19'!I$8:I$157,MATCH($B76,'I.Supplementary 2018-19'!$B$8:$B$157,0)),INDEX('I.KI 2018-19'!I$9:I$393,MATCH($B76,'I.KI 2018-19'!$B$9:$B$393,0))))),"")</f>
        <v>5.7178004714998849</v>
      </c>
      <c r="BL76" s="149">
        <f>_xlfn.IFNA(IF($B76=$B$381,0,IF($B76=$B$382,0,_xlfn.IFNA(INDEX('I.Supplementary 2018-19'!J$8:J$157,MATCH($B76,'I.Supplementary 2018-19'!$B$8:$B$157,0)),INDEX('I.KI 2018-19'!J$9:J$393,MATCH($B76,'I.KI 2018-19'!$B$9:$B$393,0))))),"")</f>
        <v>9.0084994342599547</v>
      </c>
      <c r="BM76" s="157">
        <f>_xlfn.IFNA(IF($B76=$B$381,0,IF($B76=$B$382,0,_xlfn.IFNA(INDEX('I.Supplementary 2018-19'!H$8:H$157,MATCH($B76,'I.Supplementary 2018-19'!$B$8:$B$157,0)),INDEX('I.KI 2018-19'!H$9:H$393,MATCH($B76,'I.KI 2018-19'!$B$9:$B$393,0))))),"")</f>
        <v>14.72629990575984</v>
      </c>
    </row>
    <row r="77" spans="2:65">
      <c r="B77" s="121" t="str">
        <f>'Calculations for 2021-22'!B77</f>
        <v>E1536</v>
      </c>
      <c r="C77" s="160" t="str">
        <f>'Calculations for 2021-22'!D77</f>
        <v>E1536</v>
      </c>
      <c r="D77" t="str">
        <f>'Calculations for 2021-22'!E77</f>
        <v>SD</v>
      </c>
      <c r="E77">
        <f>'Calculations for 2021-22'!F77</f>
        <v>0</v>
      </c>
      <c r="F77" s="120" t="str">
        <f>'Calculations for 2021-22'!H77</f>
        <v>Colchester</v>
      </c>
      <c r="G77" s="156">
        <f>_xlfn.IFNA(INDEX('I.KI 2016-17'!M$8:M$391,MATCH($B77,'I.KI 2016-17'!$B$8:$B$391,0)),"")</f>
        <v>0</v>
      </c>
      <c r="H77" s="149">
        <f>_xlfn.IFNA(INDEX('I.KI 2016-17'!N$8:N$391,MATCH($B77,'I.KI 2016-17'!$B$8:$B$391,0)),"")</f>
        <v>1.9784721714689999</v>
      </c>
      <c r="I77" s="149">
        <f>_xlfn.IFNA(INDEX('I.KI 2016-17'!O$8:O$391,MATCH($B77,'I.KI 2016-17'!$B$8:$B$391,0)),"")</f>
        <v>0</v>
      </c>
      <c r="J77" s="149">
        <f>_xlfn.IFNA(INDEX('I.KI 2016-17'!P$8:P$391,MATCH($B77,'I.KI 2016-17'!$B$8:$B$391,0)),"")</f>
        <v>0</v>
      </c>
      <c r="K77" s="157">
        <f>_xlfn.IFNA(INDEX('I.KI 2016-17'!Q$8:Q$391,MATCH($B77,'I.KI 2016-17'!$B$8:$B$391,0)),"")</f>
        <v>0</v>
      </c>
      <c r="L77" s="156">
        <f>_xlfn.IFNA(INDEX('I.KI 2016-17'!R$8:R$391,MATCH($B77,'I.KI 2016-17'!$B$8:$B$391,0)),"")</f>
        <v>0</v>
      </c>
      <c r="M77" s="193">
        <f>_xlfn.IFNA(INDEX('I.KI 2016-17'!S$8:S$391,MATCH($B77,'I.KI 2016-17'!$B$8:$B$391,0)),"")</f>
        <v>3.959915515509</v>
      </c>
      <c r="N77" s="193">
        <f>_xlfn.IFNA(INDEX('I.KI 2016-17'!T$8:T$391,MATCH($B77,'I.KI 2016-17'!$B$8:$B$391,0)),"")</f>
        <v>0</v>
      </c>
      <c r="O77" s="193">
        <f>_xlfn.IFNA(INDEX('I.KI 2016-17'!U$8:U$391,MATCH($B77,'I.KI 2016-17'!$B$8:$B$391,0)),"")</f>
        <v>0</v>
      </c>
      <c r="P77" s="157">
        <f>_xlfn.IFNA(INDEX('I.KI 2016-17'!V$8:V$391,MATCH($B77,'I.KI 2016-17'!$B$8:$B$391,0)),"")</f>
        <v>0</v>
      </c>
      <c r="Q77" s="156">
        <f>_xlfn.IFNA(INDEX('I.KI 2016-17'!W$8:W$391,MATCH($B77,'I.KI 2016-17'!$B$8:$B$391,0)),"")</f>
        <v>0</v>
      </c>
      <c r="R77" s="193">
        <f>_xlfn.IFNA(INDEX('I.KI 2016-17'!X$8:X$391,MATCH($B77,'I.KI 2016-17'!$B$8:$B$391,0)),"")</f>
        <v>5.9383876869780003</v>
      </c>
      <c r="S77" s="193">
        <f>_xlfn.IFNA(INDEX('I.KI 2016-17'!Y$8:Y$391,MATCH($B77,'I.KI 2016-17'!$B$8:$B$391,0)),"")</f>
        <v>0</v>
      </c>
      <c r="T77" s="193">
        <f>_xlfn.IFNA(INDEX('I.KI 2016-17'!Z$8:Z$391,MATCH($B77,'I.KI 2016-17'!$B$8:$B$391,0)),"")</f>
        <v>0</v>
      </c>
      <c r="U77" s="157">
        <f>_xlfn.IFNA(INDEX('I.KI 2016-17'!AA$8:AA$391,MATCH($B77,'I.KI 2016-17'!$B$8:$B$391,0)),"")</f>
        <v>0</v>
      </c>
      <c r="V77" s="149"/>
      <c r="W77" s="154">
        <f>_xlfn.IFNA(INDEX('I.KI 2016-17'!$H$8:$H$391,MATCH(B77,'I.KI 2016-17'!$B$8:$B$391,0)),"")</f>
        <v>1.9784721714689999</v>
      </c>
      <c r="X77" s="153">
        <f>_xlfn.IFNA(INDEX('I.KI 2016-17'!$I$8:$I$391,MATCH(B77,'I.KI 2016-17'!$B$8:$B$391,0)),"")</f>
        <v>3.959915515509</v>
      </c>
      <c r="Y77" s="155">
        <f>_xlfn.IFNA(INDEX('I.KI 2016-17'!$G$8:$G$391,MATCH(B77,'I.KI 2016-17'!$B$8:$B$391,0)),"")</f>
        <v>5.9383876869780003</v>
      </c>
      <c r="Z77" s="149"/>
      <c r="AA77" s="156">
        <f>_xlfn.IFNA(IF($B77=$B$382,0,_xlfn.IFNA(INDEX('I.Supplementary 2017-18'!N$8:N$35,MATCH($B77,'I.Supplementary 2017-18'!$B$8:$B$35,0)),INDEX('I.KI 2017-18'!N$9:N$393,MATCH($B77,'I.KI 2017-18'!$B$9:$B$393,0)))),"")</f>
        <v>0</v>
      </c>
      <c r="AB77" s="193">
        <f>_xlfn.IFNA(IF($B77=$B$382,0,_xlfn.IFNA(INDEX('I.Supplementary 2017-18'!O$8:O$35,MATCH($B77,'I.Supplementary 2017-18'!$B$8:$B$35,0)),INDEX('I.KI 2017-18'!O$9:O$393,MATCH($B77,'I.KI 2017-18'!$B$9:$B$393,0)))),"")</f>
        <v>0.92011396587392691</v>
      </c>
      <c r="AC77" s="193">
        <f>_xlfn.IFNA(IF($B77=$B$382,0,_xlfn.IFNA(INDEX('I.Supplementary 2017-18'!P$8:P$35,MATCH($B77,'I.Supplementary 2017-18'!$B$8:$B$35,0)),INDEX('I.KI 2017-18'!P$9:P$393,MATCH($B77,'I.KI 2017-18'!$B$9:$B$393,0)))),"")</f>
        <v>0</v>
      </c>
      <c r="AD77" s="193">
        <f>_xlfn.IFNA(IF($B77=$B$382,0,_xlfn.IFNA(INDEX('I.Supplementary 2017-18'!Q$8:Q$35,MATCH($B77,'I.Supplementary 2017-18'!$B$8:$B$35,0)),INDEX('I.KI 2017-18'!Q$9:Q$393,MATCH($B77,'I.KI 2017-18'!$B$9:$B$393,0)))),"")</f>
        <v>0</v>
      </c>
      <c r="AE77" s="157">
        <f>_xlfn.IFNA(IF($B77=$B$382,0,_xlfn.IFNA(INDEX('I.Supplementary 2017-18'!R$8:R$35,MATCH($B77,'I.Supplementary 2017-18'!$B$8:$B$35,0)),INDEX('I.KI 2017-18'!R$9:R$393,MATCH($B77,'I.KI 2017-18'!$B$9:$B$393,0)))),"")</f>
        <v>0</v>
      </c>
      <c r="AF77" s="156">
        <f>_xlfn.IFNA(IF($B77=$B$382,0,_xlfn.IFNA(INDEX('I.Supplementary 2017-18'!S$8:S$35,MATCH($B77,'I.Supplementary 2017-18'!$B$8:$B$35,0)),INDEX('I.KI 2017-18'!S$9:S$393,MATCH($B77,'I.KI 2017-18'!$B$9:$B$393,0)))),"")</f>
        <v>0</v>
      </c>
      <c r="AG77" s="193">
        <f>_xlfn.IFNA(IF($B77=$B$382,0,_xlfn.IFNA(INDEX('I.Supplementary 2017-18'!T$8:T$35,MATCH($B77,'I.Supplementary 2017-18'!$B$8:$B$35,0)),INDEX('I.KI 2017-18'!T$9:T$393,MATCH($B77,'I.KI 2017-18'!$B$9:$B$393,0)))),"")</f>
        <v>4.0407612482986677</v>
      </c>
      <c r="AH77" s="193">
        <f>_xlfn.IFNA(IF($B77=$B$382,0,_xlfn.IFNA(INDEX('I.Supplementary 2017-18'!U$8:U$35,MATCH($B77,'I.Supplementary 2017-18'!$B$8:$B$35,0)),INDEX('I.KI 2017-18'!U$9:U$393,MATCH($B77,'I.KI 2017-18'!$B$9:$B$393,0)))),"")</f>
        <v>0</v>
      </c>
      <c r="AI77" s="193">
        <f>_xlfn.IFNA(IF($B77=$B$382,0,_xlfn.IFNA(INDEX('I.Supplementary 2017-18'!V$8:V$35,MATCH($B77,'I.Supplementary 2017-18'!$B$8:$B$35,0)),INDEX('I.KI 2017-18'!V$9:V$393,MATCH($B77,'I.KI 2017-18'!$B$9:$B$393,0)))),"")</f>
        <v>0</v>
      </c>
      <c r="AJ77" s="157">
        <f>_xlfn.IFNA(IF($B77=$B$382,0,_xlfn.IFNA(INDEX('I.Supplementary 2017-18'!W$8:W$35,MATCH($B77,'I.Supplementary 2017-18'!$B$8:$B$35,0)),INDEX('I.KI 2017-18'!W$9:W$393,MATCH($B77,'I.KI 2017-18'!$B$9:$B$393,0)))),"")</f>
        <v>0</v>
      </c>
      <c r="AK77" s="156">
        <f>_xlfn.IFNA(IF($B77=$B$382,0,_xlfn.IFNA(INDEX('I.Supplementary 2017-18'!X$8:X$35,MATCH($B77,'I.Supplementary 2017-18'!$B$8:$B$35,0)),INDEX('I.KI 2017-18'!X$9:X$393,MATCH($B77,'I.KI 2017-18'!$B$9:$B$393,0)))),"")</f>
        <v>0</v>
      </c>
      <c r="AL77" s="193">
        <f>_xlfn.IFNA(IF($B77=$B$382,0,_xlfn.IFNA(INDEX('I.Supplementary 2017-18'!Y$8:Y$35,MATCH($B77,'I.Supplementary 2017-18'!$B$8:$B$35,0)),INDEX('I.KI 2017-18'!Y$9:Y$393,MATCH($B77,'I.KI 2017-18'!$B$9:$B$393,0)))),"")</f>
        <v>4.9608752141725949</v>
      </c>
      <c r="AM77" s="193">
        <f>_xlfn.IFNA(IF($B77=$B$382,0,_xlfn.IFNA(INDEX('I.Supplementary 2017-18'!Z$8:Z$35,MATCH($B77,'I.Supplementary 2017-18'!$B$8:$B$35,0)),INDEX('I.KI 2017-18'!Z$9:Z$393,MATCH($B77,'I.KI 2017-18'!$B$9:$B$393,0)))),"")</f>
        <v>0</v>
      </c>
      <c r="AN77" s="193">
        <f>_xlfn.IFNA(IF($B77=$B$382,0,_xlfn.IFNA(INDEX('I.Supplementary 2017-18'!AA$8:AA$35,MATCH($B77,'I.Supplementary 2017-18'!$B$8:$B$35,0)),INDEX('I.KI 2017-18'!AA$9:AA$393,MATCH($B77,'I.KI 2017-18'!$B$9:$B$393,0)))),"")</f>
        <v>0</v>
      </c>
      <c r="AO77" s="157">
        <f>_xlfn.IFNA(IF($B77=$B$382,0,_xlfn.IFNA(INDEX('I.Supplementary 2017-18'!AB$8:AB$35,MATCH($B77,'I.Supplementary 2017-18'!$B$8:$B$35,0)),INDEX('I.KI 2017-18'!AB$9:AB$393,MATCH($B77,'I.KI 2017-18'!$B$9:$B$393,0)))),"")</f>
        <v>0</v>
      </c>
      <c r="AP77" s="149"/>
      <c r="AQ77" s="156">
        <f>_xlfn.IFNA(IF($B77=$B$381,0,IF($B77=$B$382,0,_xlfn.IFNA(INDEX('I.Supplementary 2017-18'!I$8:I$35,MATCH($B77,'I.Supplementary 2017-18'!$B$8:$B$35,0)),INDEX('I.KI 2017-18'!I$9:I$393,MATCH($B77,'I.KI 2017-18'!$B$9:$B$393,0))))),"")</f>
        <v>0.92011396587392691</v>
      </c>
      <c r="AR77" s="149">
        <f>_xlfn.IFNA(IF($B77=$B$381,0,IF($B77=$B$382,0,_xlfn.IFNA(INDEX('I.Supplementary 2017-18'!J$8:J$35,MATCH($B77,'I.Supplementary 2017-18'!$B$8:$B$35,0)),INDEX('I.KI 2017-18'!J$9:J$393,MATCH($B77,'I.KI 2017-18'!$B$9:$B$393,0))))),"")</f>
        <v>4.0407612482986677</v>
      </c>
      <c r="AS77" s="157">
        <f>_xlfn.IFNA(IF($B77=$B$381,0,IF($B77=$B$382,0,_xlfn.IFNA(INDEX('I.Supplementary 2017-18'!H$8:H$35,MATCH($B77,'I.Supplementary 2017-18'!$B$8:$B$35,0)),INDEX('I.KI 2017-18'!H$9:H$393,MATCH($B77,'I.KI 2017-18'!$B$9:$B$393,0))))),"")</f>
        <v>4.9608752141725949</v>
      </c>
      <c r="AT77" s="149"/>
      <c r="AU77" s="156">
        <f>_xlfn.IFNA(_xlfn.IFNA(INDEX('I.Supplementary 2018-19'!P$8:P$157,MATCH($B77,'I.Supplementary 2018-19'!$B$8:$B$157,0)),INDEX('I.KI 2018-19'!P$9:P$393,MATCH($B77,'I.KI 2018-19'!$B$9:$B$393,0))),"")</f>
        <v>0</v>
      </c>
      <c r="AV77" s="193">
        <f>_xlfn.IFNA(_xlfn.IFNA(INDEX('I.Supplementary 2018-19'!Q$8:Q$157,MATCH($B77,'I.Supplementary 2018-19'!$B$8:$B$157,0)),INDEX('I.KI 2018-19'!Q$9:Q$393,MATCH($B77,'I.KI 2018-19'!$B$9:$B$393,0))),"")</f>
        <v>0.27515893685196713</v>
      </c>
      <c r="AW77" s="193">
        <f>_xlfn.IFNA(_xlfn.IFNA(INDEX('I.Supplementary 2018-19'!R$8:R$157,MATCH($B77,'I.Supplementary 2018-19'!$B$8:$B$157,0)),INDEX('I.KI 2018-19'!R$9:R$393,MATCH($B77,'I.KI 2018-19'!$B$9:$B$393,0))),"")</f>
        <v>0</v>
      </c>
      <c r="AX77" s="193">
        <f>_xlfn.IFNA(_xlfn.IFNA(INDEX('I.Supplementary 2018-19'!S$8:S$157,MATCH($B77,'I.Supplementary 2018-19'!$B$8:$B$157,0)),INDEX('I.KI 2018-19'!S$9:S$393,MATCH($B77,'I.KI 2018-19'!$B$9:$B$393,0))),"")</f>
        <v>0</v>
      </c>
      <c r="AY77" s="157">
        <f>_xlfn.IFNA(_xlfn.IFNA(INDEX('I.Supplementary 2018-19'!T$8:T$157,MATCH($B77,'I.Supplementary 2018-19'!$B$8:$B$157,0)),INDEX('I.KI 2018-19'!T$9:T$393,MATCH($B77,'I.KI 2018-19'!$B$9:$B$393,0))),"")</f>
        <v>0</v>
      </c>
      <c r="AZ77" s="156">
        <f>_xlfn.IFNA(_xlfn.IFNA(INDEX('I.Supplementary 2018-19'!U$8:U$157,MATCH($B77,'I.Supplementary 2018-19'!$B$8:$B$157,0)),INDEX('I.KI 2018-19'!U$9:U$393,MATCH($B77,'I.KI 2018-19'!$B$9:$B$393,0))),"")</f>
        <v>0</v>
      </c>
      <c r="BA77" s="193">
        <f>_xlfn.IFNA(_xlfn.IFNA(INDEX('I.Supplementary 2018-19'!V$8:V$157,MATCH($B77,'I.Supplementary 2018-19'!$B$8:$B$157,0)),INDEX('I.KI 2018-19'!V$9:V$393,MATCH($B77,'I.KI 2018-19'!$B$9:$B$393,0))),"")</f>
        <v>4.1621575089771676</v>
      </c>
      <c r="BB77" s="193">
        <f>_xlfn.IFNA(_xlfn.IFNA(INDEX('I.Supplementary 2018-19'!W$8:W$157,MATCH($B77,'I.Supplementary 2018-19'!$B$8:$B$157,0)),INDEX('I.KI 2018-19'!W$9:W$393,MATCH($B77,'I.KI 2018-19'!$B$9:$B$393,0))),"")</f>
        <v>0</v>
      </c>
      <c r="BC77" s="193">
        <f>_xlfn.IFNA(_xlfn.IFNA(INDEX('I.Supplementary 2018-19'!X$8:X$157,MATCH($B77,'I.Supplementary 2018-19'!$B$8:$B$157,0)),INDEX('I.KI 2018-19'!X$9:X$393,MATCH($B77,'I.KI 2018-19'!$B$9:$B$393,0))),"")</f>
        <v>0</v>
      </c>
      <c r="BD77" s="157">
        <f>_xlfn.IFNA(_xlfn.IFNA(INDEX('I.Supplementary 2018-19'!Y$8:Y$157,MATCH($B77,'I.Supplementary 2018-19'!$B$8:$B$157,0)),INDEX('I.KI 2018-19'!Y$9:Y$393,MATCH($B77,'I.KI 2018-19'!$B$9:$B$393,0))),"")</f>
        <v>0</v>
      </c>
      <c r="BE77" s="156">
        <f>_xlfn.IFNA(_xlfn.IFNA(INDEX('I.Supplementary 2018-19'!Z$8:Z$157,MATCH($B77,'I.Supplementary 2018-19'!$B$8:$B$157,0)),INDEX('I.KI 2018-19'!Z$9:Z$393,MATCH($B77,'I.KI 2018-19'!$B$9:$B$393,0))),"")</f>
        <v>0</v>
      </c>
      <c r="BF77" s="193">
        <f>_xlfn.IFNA(_xlfn.IFNA(INDEX('I.Supplementary 2018-19'!AA$8:AA$157,MATCH($B77,'I.Supplementary 2018-19'!$B$8:$B$157,0)),INDEX('I.KI 2018-19'!AA$9:AA$393,MATCH($B77,'I.KI 2018-19'!$B$9:$B$393,0))),"")</f>
        <v>4.4373164458291345</v>
      </c>
      <c r="BG77" s="193">
        <f>_xlfn.IFNA(_xlfn.IFNA(INDEX('I.Supplementary 2018-19'!AB$8:AB$157,MATCH($B77,'I.Supplementary 2018-19'!$B$8:$B$157,0)),INDEX('I.KI 2018-19'!AB$9:AB$393,MATCH($B77,'I.KI 2018-19'!$B$9:$B$393,0))),"")</f>
        <v>0</v>
      </c>
      <c r="BH77" s="193">
        <f>_xlfn.IFNA(_xlfn.IFNA(INDEX('I.Supplementary 2018-19'!AC$8:AC$157,MATCH($B77,'I.Supplementary 2018-19'!$B$8:$B$157,0)),INDEX('I.KI 2018-19'!AC$9:AC$393,MATCH($B77,'I.KI 2018-19'!$B$9:$B$393,0))),"")</f>
        <v>0</v>
      </c>
      <c r="BI77" s="157">
        <f>_xlfn.IFNA(_xlfn.IFNA(INDEX('I.Supplementary 2018-19'!AD$8:AD$157,MATCH($B77,'I.Supplementary 2018-19'!$B$8:$B$157,0)),INDEX('I.KI 2018-19'!AD$9:AD$393,MATCH($B77,'I.KI 2018-19'!$B$9:$B$393,0))),"")</f>
        <v>0</v>
      </c>
      <c r="BJ77" s="149"/>
      <c r="BK77" s="156">
        <f>_xlfn.IFNA(IF($B77=$B$381,0,IF($B77=$B$382,0,_xlfn.IFNA(INDEX('I.Supplementary 2018-19'!I$8:I$157,MATCH($B77,'I.Supplementary 2018-19'!$B$8:$B$157,0)),INDEX('I.KI 2018-19'!I$9:I$393,MATCH($B77,'I.KI 2018-19'!$B$9:$B$393,0))))),"")</f>
        <v>0.27515893685196713</v>
      </c>
      <c r="BL77" s="149">
        <f>_xlfn.IFNA(IF($B77=$B$381,0,IF($B77=$B$382,0,_xlfn.IFNA(INDEX('I.Supplementary 2018-19'!J$8:J$157,MATCH($B77,'I.Supplementary 2018-19'!$B$8:$B$157,0)),INDEX('I.KI 2018-19'!J$9:J$393,MATCH($B77,'I.KI 2018-19'!$B$9:$B$393,0))))),"")</f>
        <v>4.1621575089771676</v>
      </c>
      <c r="BM77" s="157">
        <f>_xlfn.IFNA(IF($B77=$B$381,0,IF($B77=$B$382,0,_xlfn.IFNA(INDEX('I.Supplementary 2018-19'!H$8:H$157,MATCH($B77,'I.Supplementary 2018-19'!$B$8:$B$157,0)),INDEX('I.KI 2018-19'!H$9:H$393,MATCH($B77,'I.KI 2018-19'!$B$9:$B$393,0))))),"")</f>
        <v>4.4373164458291345</v>
      </c>
    </row>
    <row r="78" spans="2:65">
      <c r="B78" s="121" t="str">
        <f>'Calculations for 2021-22'!B78</f>
        <v>E0934</v>
      </c>
      <c r="C78" s="160" t="str">
        <f>'Calculations for 2021-22'!D78</f>
        <v>E0934</v>
      </c>
      <c r="D78" t="str">
        <f>'Calculations for 2021-22'!E78</f>
        <v>SD</v>
      </c>
      <c r="E78">
        <f>'Calculations for 2021-22'!F78</f>
        <v>0</v>
      </c>
      <c r="F78" s="120" t="str">
        <f>'Calculations for 2021-22'!H78</f>
        <v>Copeland</v>
      </c>
      <c r="G78" s="156">
        <f>_xlfn.IFNA(INDEX('I.KI 2016-17'!M$8:M$391,MATCH($B78,'I.KI 2016-17'!$B$8:$B$391,0)),"")</f>
        <v>0</v>
      </c>
      <c r="H78" s="149">
        <f>_xlfn.IFNA(INDEX('I.KI 2016-17'!N$8:N$391,MATCH($B78,'I.KI 2016-17'!$B$8:$B$391,0)),"")</f>
        <v>1.159225534155</v>
      </c>
      <c r="I78" s="149">
        <f>_xlfn.IFNA(INDEX('I.KI 2016-17'!O$8:O$391,MATCH($B78,'I.KI 2016-17'!$B$8:$B$391,0)),"")</f>
        <v>0</v>
      </c>
      <c r="J78" s="149">
        <f>_xlfn.IFNA(INDEX('I.KI 2016-17'!P$8:P$391,MATCH($B78,'I.KI 2016-17'!$B$8:$B$391,0)),"")</f>
        <v>0</v>
      </c>
      <c r="K78" s="157">
        <f>_xlfn.IFNA(INDEX('I.KI 2016-17'!Q$8:Q$391,MATCH($B78,'I.KI 2016-17'!$B$8:$B$391,0)),"")</f>
        <v>0</v>
      </c>
      <c r="L78" s="156">
        <f>_xlfn.IFNA(INDEX('I.KI 2016-17'!R$8:R$391,MATCH($B78,'I.KI 2016-17'!$B$8:$B$391,0)),"")</f>
        <v>0</v>
      </c>
      <c r="M78" s="193">
        <f>_xlfn.IFNA(INDEX('I.KI 2016-17'!S$8:S$391,MATCH($B78,'I.KI 2016-17'!$B$8:$B$391,0)),"")</f>
        <v>2.3079467497500001</v>
      </c>
      <c r="N78" s="193">
        <f>_xlfn.IFNA(INDEX('I.KI 2016-17'!T$8:T$391,MATCH($B78,'I.KI 2016-17'!$B$8:$B$391,0)),"")</f>
        <v>0</v>
      </c>
      <c r="O78" s="193">
        <f>_xlfn.IFNA(INDEX('I.KI 2016-17'!U$8:U$391,MATCH($B78,'I.KI 2016-17'!$B$8:$B$391,0)),"")</f>
        <v>0</v>
      </c>
      <c r="P78" s="157">
        <f>_xlfn.IFNA(INDEX('I.KI 2016-17'!V$8:V$391,MATCH($B78,'I.KI 2016-17'!$B$8:$B$391,0)),"")</f>
        <v>0</v>
      </c>
      <c r="Q78" s="156">
        <f>_xlfn.IFNA(INDEX('I.KI 2016-17'!W$8:W$391,MATCH($B78,'I.KI 2016-17'!$B$8:$B$391,0)),"")</f>
        <v>0</v>
      </c>
      <c r="R78" s="193">
        <f>_xlfn.IFNA(INDEX('I.KI 2016-17'!X$8:X$391,MATCH($B78,'I.KI 2016-17'!$B$8:$B$391,0)),"")</f>
        <v>3.4671722839050001</v>
      </c>
      <c r="S78" s="193">
        <f>_xlfn.IFNA(INDEX('I.KI 2016-17'!Y$8:Y$391,MATCH($B78,'I.KI 2016-17'!$B$8:$B$391,0)),"")</f>
        <v>0</v>
      </c>
      <c r="T78" s="193">
        <f>_xlfn.IFNA(INDEX('I.KI 2016-17'!Z$8:Z$391,MATCH($B78,'I.KI 2016-17'!$B$8:$B$391,0)),"")</f>
        <v>0</v>
      </c>
      <c r="U78" s="157">
        <f>_xlfn.IFNA(INDEX('I.KI 2016-17'!AA$8:AA$391,MATCH($B78,'I.KI 2016-17'!$B$8:$B$391,0)),"")</f>
        <v>0</v>
      </c>
      <c r="V78" s="149"/>
      <c r="W78" s="154">
        <f>_xlfn.IFNA(INDEX('I.KI 2016-17'!$H$8:$H$391,MATCH(B78,'I.KI 2016-17'!$B$8:$B$391,0)),"")</f>
        <v>1.159225534155</v>
      </c>
      <c r="X78" s="153">
        <f>_xlfn.IFNA(INDEX('I.KI 2016-17'!$I$8:$I$391,MATCH(B78,'I.KI 2016-17'!$B$8:$B$391,0)),"")</f>
        <v>2.3079467497500001</v>
      </c>
      <c r="Y78" s="155">
        <f>_xlfn.IFNA(INDEX('I.KI 2016-17'!$G$8:$G$391,MATCH(B78,'I.KI 2016-17'!$B$8:$B$391,0)),"")</f>
        <v>3.4671722839050001</v>
      </c>
      <c r="Z78" s="149"/>
      <c r="AA78" s="156">
        <f>_xlfn.IFNA(IF($B78=$B$382,0,_xlfn.IFNA(INDEX('I.Supplementary 2017-18'!N$8:N$35,MATCH($B78,'I.Supplementary 2017-18'!$B$8:$B$35,0)),INDEX('I.KI 2017-18'!N$9:N$393,MATCH($B78,'I.KI 2017-18'!$B$9:$B$393,0)))),"")</f>
        <v>0</v>
      </c>
      <c r="AB78" s="193">
        <f>_xlfn.IFNA(IF($B78=$B$382,0,_xlfn.IFNA(INDEX('I.Supplementary 2017-18'!O$8:O$35,MATCH($B78,'I.Supplementary 2017-18'!$B$8:$B$35,0)),INDEX('I.KI 2017-18'!O$9:O$393,MATCH($B78,'I.KI 2017-18'!$B$9:$B$393,0)))),"")</f>
        <v>0.67928754358047438</v>
      </c>
      <c r="AC78" s="193">
        <f>_xlfn.IFNA(IF($B78=$B$382,0,_xlfn.IFNA(INDEX('I.Supplementary 2017-18'!P$8:P$35,MATCH($B78,'I.Supplementary 2017-18'!$B$8:$B$35,0)),INDEX('I.KI 2017-18'!P$9:P$393,MATCH($B78,'I.KI 2017-18'!$B$9:$B$393,0)))),"")</f>
        <v>0</v>
      </c>
      <c r="AD78" s="193">
        <f>_xlfn.IFNA(IF($B78=$B$382,0,_xlfn.IFNA(INDEX('I.Supplementary 2017-18'!Q$8:Q$35,MATCH($B78,'I.Supplementary 2017-18'!$B$8:$B$35,0)),INDEX('I.KI 2017-18'!Q$9:Q$393,MATCH($B78,'I.KI 2017-18'!$B$9:$B$393,0)))),"")</f>
        <v>0</v>
      </c>
      <c r="AE78" s="157">
        <f>_xlfn.IFNA(IF($B78=$B$382,0,_xlfn.IFNA(INDEX('I.Supplementary 2017-18'!R$8:R$35,MATCH($B78,'I.Supplementary 2017-18'!$B$8:$B$35,0)),INDEX('I.KI 2017-18'!R$9:R$393,MATCH($B78,'I.KI 2017-18'!$B$9:$B$393,0)))),"")</f>
        <v>0</v>
      </c>
      <c r="AF78" s="156">
        <f>_xlfn.IFNA(IF($B78=$B$382,0,_xlfn.IFNA(INDEX('I.Supplementary 2017-18'!S$8:S$35,MATCH($B78,'I.Supplementary 2017-18'!$B$8:$B$35,0)),INDEX('I.KI 2017-18'!S$9:S$393,MATCH($B78,'I.KI 2017-18'!$B$9:$B$393,0)))),"")</f>
        <v>0</v>
      </c>
      <c r="AG78" s="193">
        <f>_xlfn.IFNA(IF($B78=$B$382,0,_xlfn.IFNA(INDEX('I.Supplementary 2017-18'!T$8:T$35,MATCH($B78,'I.Supplementary 2017-18'!$B$8:$B$35,0)),INDEX('I.KI 2017-18'!T$9:T$393,MATCH($B78,'I.KI 2017-18'!$B$9:$B$393,0)))),"")</f>
        <v>2.3550658474914288</v>
      </c>
      <c r="AH78" s="193">
        <f>_xlfn.IFNA(IF($B78=$B$382,0,_xlfn.IFNA(INDEX('I.Supplementary 2017-18'!U$8:U$35,MATCH($B78,'I.Supplementary 2017-18'!$B$8:$B$35,0)),INDEX('I.KI 2017-18'!U$9:U$393,MATCH($B78,'I.KI 2017-18'!$B$9:$B$393,0)))),"")</f>
        <v>0</v>
      </c>
      <c r="AI78" s="193">
        <f>_xlfn.IFNA(IF($B78=$B$382,0,_xlfn.IFNA(INDEX('I.Supplementary 2017-18'!V$8:V$35,MATCH($B78,'I.Supplementary 2017-18'!$B$8:$B$35,0)),INDEX('I.KI 2017-18'!V$9:V$393,MATCH($B78,'I.KI 2017-18'!$B$9:$B$393,0)))),"")</f>
        <v>0</v>
      </c>
      <c r="AJ78" s="157">
        <f>_xlfn.IFNA(IF($B78=$B$382,0,_xlfn.IFNA(INDEX('I.Supplementary 2017-18'!W$8:W$35,MATCH($B78,'I.Supplementary 2017-18'!$B$8:$B$35,0)),INDEX('I.KI 2017-18'!W$9:W$393,MATCH($B78,'I.KI 2017-18'!$B$9:$B$393,0)))),"")</f>
        <v>0</v>
      </c>
      <c r="AK78" s="156">
        <f>_xlfn.IFNA(IF($B78=$B$382,0,_xlfn.IFNA(INDEX('I.Supplementary 2017-18'!X$8:X$35,MATCH($B78,'I.Supplementary 2017-18'!$B$8:$B$35,0)),INDEX('I.KI 2017-18'!X$9:X$393,MATCH($B78,'I.KI 2017-18'!$B$9:$B$393,0)))),"")</f>
        <v>0</v>
      </c>
      <c r="AL78" s="193">
        <f>_xlfn.IFNA(IF($B78=$B$382,0,_xlfn.IFNA(INDEX('I.Supplementary 2017-18'!Y$8:Y$35,MATCH($B78,'I.Supplementary 2017-18'!$B$8:$B$35,0)),INDEX('I.KI 2017-18'!Y$9:Y$393,MATCH($B78,'I.KI 2017-18'!$B$9:$B$393,0)))),"")</f>
        <v>3.0343533910719032</v>
      </c>
      <c r="AM78" s="193">
        <f>_xlfn.IFNA(IF($B78=$B$382,0,_xlfn.IFNA(INDEX('I.Supplementary 2017-18'!Z$8:Z$35,MATCH($B78,'I.Supplementary 2017-18'!$B$8:$B$35,0)),INDEX('I.KI 2017-18'!Z$9:Z$393,MATCH($B78,'I.KI 2017-18'!$B$9:$B$393,0)))),"")</f>
        <v>0</v>
      </c>
      <c r="AN78" s="193">
        <f>_xlfn.IFNA(IF($B78=$B$382,0,_xlfn.IFNA(INDEX('I.Supplementary 2017-18'!AA$8:AA$35,MATCH($B78,'I.Supplementary 2017-18'!$B$8:$B$35,0)),INDEX('I.KI 2017-18'!AA$9:AA$393,MATCH($B78,'I.KI 2017-18'!$B$9:$B$393,0)))),"")</f>
        <v>0</v>
      </c>
      <c r="AO78" s="157">
        <f>_xlfn.IFNA(IF($B78=$B$382,0,_xlfn.IFNA(INDEX('I.Supplementary 2017-18'!AB$8:AB$35,MATCH($B78,'I.Supplementary 2017-18'!$B$8:$B$35,0)),INDEX('I.KI 2017-18'!AB$9:AB$393,MATCH($B78,'I.KI 2017-18'!$B$9:$B$393,0)))),"")</f>
        <v>0</v>
      </c>
      <c r="AP78" s="149"/>
      <c r="AQ78" s="156">
        <f>_xlfn.IFNA(IF($B78=$B$381,0,IF($B78=$B$382,0,_xlfn.IFNA(INDEX('I.Supplementary 2017-18'!I$8:I$35,MATCH($B78,'I.Supplementary 2017-18'!$B$8:$B$35,0)),INDEX('I.KI 2017-18'!I$9:I$393,MATCH($B78,'I.KI 2017-18'!$B$9:$B$393,0))))),"")</f>
        <v>0.67928754358047438</v>
      </c>
      <c r="AR78" s="149">
        <f>_xlfn.IFNA(IF($B78=$B$381,0,IF($B78=$B$382,0,_xlfn.IFNA(INDEX('I.Supplementary 2017-18'!J$8:J$35,MATCH($B78,'I.Supplementary 2017-18'!$B$8:$B$35,0)),INDEX('I.KI 2017-18'!J$9:J$393,MATCH($B78,'I.KI 2017-18'!$B$9:$B$393,0))))),"")</f>
        <v>2.3550658474914288</v>
      </c>
      <c r="AS78" s="157">
        <f>_xlfn.IFNA(IF($B78=$B$381,0,IF($B78=$B$382,0,_xlfn.IFNA(INDEX('I.Supplementary 2017-18'!H$8:H$35,MATCH($B78,'I.Supplementary 2017-18'!$B$8:$B$35,0)),INDEX('I.KI 2017-18'!H$9:H$393,MATCH($B78,'I.KI 2017-18'!$B$9:$B$393,0))))),"")</f>
        <v>3.0343533910719032</v>
      </c>
      <c r="AT78" s="149"/>
      <c r="AU78" s="156">
        <f>_xlfn.IFNA(_xlfn.IFNA(INDEX('I.Supplementary 2018-19'!P$8:P$157,MATCH($B78,'I.Supplementary 2018-19'!$B$8:$B$157,0)),INDEX('I.KI 2018-19'!P$9:P$393,MATCH($B78,'I.KI 2018-19'!$B$9:$B$393,0))),"")</f>
        <v>0</v>
      </c>
      <c r="AV78" s="193">
        <f>_xlfn.IFNA(_xlfn.IFNA(INDEX('I.Supplementary 2018-19'!Q$8:Q$157,MATCH($B78,'I.Supplementary 2018-19'!$B$8:$B$157,0)),INDEX('I.KI 2018-19'!Q$9:Q$393,MATCH($B78,'I.KI 2018-19'!$B$9:$B$393,0))),"")</f>
        <v>0.37681198970454977</v>
      </c>
      <c r="AW78" s="193">
        <f>_xlfn.IFNA(_xlfn.IFNA(INDEX('I.Supplementary 2018-19'!R$8:R$157,MATCH($B78,'I.Supplementary 2018-19'!$B$8:$B$157,0)),INDEX('I.KI 2018-19'!R$9:R$393,MATCH($B78,'I.KI 2018-19'!$B$9:$B$393,0))),"")</f>
        <v>0</v>
      </c>
      <c r="AX78" s="193">
        <f>_xlfn.IFNA(_xlfn.IFNA(INDEX('I.Supplementary 2018-19'!S$8:S$157,MATCH($B78,'I.Supplementary 2018-19'!$B$8:$B$157,0)),INDEX('I.KI 2018-19'!S$9:S$393,MATCH($B78,'I.KI 2018-19'!$B$9:$B$393,0))),"")</f>
        <v>0</v>
      </c>
      <c r="AY78" s="157">
        <f>_xlfn.IFNA(_xlfn.IFNA(INDEX('I.Supplementary 2018-19'!T$8:T$157,MATCH($B78,'I.Supplementary 2018-19'!$B$8:$B$157,0)),INDEX('I.KI 2018-19'!T$9:T$393,MATCH($B78,'I.KI 2018-19'!$B$9:$B$393,0))),"")</f>
        <v>0</v>
      </c>
      <c r="AZ78" s="156">
        <f>_xlfn.IFNA(_xlfn.IFNA(INDEX('I.Supplementary 2018-19'!U$8:U$157,MATCH($B78,'I.Supplementary 2018-19'!$B$8:$B$157,0)),INDEX('I.KI 2018-19'!U$9:U$393,MATCH($B78,'I.KI 2018-19'!$B$9:$B$393,0))),"")</f>
        <v>0</v>
      </c>
      <c r="BA78" s="193">
        <f>_xlfn.IFNA(_xlfn.IFNA(INDEX('I.Supplementary 2018-19'!V$8:V$157,MATCH($B78,'I.Supplementary 2018-19'!$B$8:$B$157,0)),INDEX('I.KI 2018-19'!V$9:V$393,MATCH($B78,'I.KI 2018-19'!$B$9:$B$393,0))),"")</f>
        <v>2.4258188987036173</v>
      </c>
      <c r="BB78" s="193">
        <f>_xlfn.IFNA(_xlfn.IFNA(INDEX('I.Supplementary 2018-19'!W$8:W$157,MATCH($B78,'I.Supplementary 2018-19'!$B$8:$B$157,0)),INDEX('I.KI 2018-19'!W$9:W$393,MATCH($B78,'I.KI 2018-19'!$B$9:$B$393,0))),"")</f>
        <v>0</v>
      </c>
      <c r="BC78" s="193">
        <f>_xlfn.IFNA(_xlfn.IFNA(INDEX('I.Supplementary 2018-19'!X$8:X$157,MATCH($B78,'I.Supplementary 2018-19'!$B$8:$B$157,0)),INDEX('I.KI 2018-19'!X$9:X$393,MATCH($B78,'I.KI 2018-19'!$B$9:$B$393,0))),"")</f>
        <v>0</v>
      </c>
      <c r="BD78" s="157">
        <f>_xlfn.IFNA(_xlfn.IFNA(INDEX('I.Supplementary 2018-19'!Y$8:Y$157,MATCH($B78,'I.Supplementary 2018-19'!$B$8:$B$157,0)),INDEX('I.KI 2018-19'!Y$9:Y$393,MATCH($B78,'I.KI 2018-19'!$B$9:$B$393,0))),"")</f>
        <v>0</v>
      </c>
      <c r="BE78" s="156">
        <f>_xlfn.IFNA(_xlfn.IFNA(INDEX('I.Supplementary 2018-19'!Z$8:Z$157,MATCH($B78,'I.Supplementary 2018-19'!$B$8:$B$157,0)),INDEX('I.KI 2018-19'!Z$9:Z$393,MATCH($B78,'I.KI 2018-19'!$B$9:$B$393,0))),"")</f>
        <v>0</v>
      </c>
      <c r="BF78" s="193">
        <f>_xlfn.IFNA(_xlfn.IFNA(INDEX('I.Supplementary 2018-19'!AA$8:AA$157,MATCH($B78,'I.Supplementary 2018-19'!$B$8:$B$157,0)),INDEX('I.KI 2018-19'!AA$9:AA$393,MATCH($B78,'I.KI 2018-19'!$B$9:$B$393,0))),"")</f>
        <v>2.8026308884081672</v>
      </c>
      <c r="BG78" s="193">
        <f>_xlfn.IFNA(_xlfn.IFNA(INDEX('I.Supplementary 2018-19'!AB$8:AB$157,MATCH($B78,'I.Supplementary 2018-19'!$B$8:$B$157,0)),INDEX('I.KI 2018-19'!AB$9:AB$393,MATCH($B78,'I.KI 2018-19'!$B$9:$B$393,0))),"")</f>
        <v>0</v>
      </c>
      <c r="BH78" s="193">
        <f>_xlfn.IFNA(_xlfn.IFNA(INDEX('I.Supplementary 2018-19'!AC$8:AC$157,MATCH($B78,'I.Supplementary 2018-19'!$B$8:$B$157,0)),INDEX('I.KI 2018-19'!AC$9:AC$393,MATCH($B78,'I.KI 2018-19'!$B$9:$B$393,0))),"")</f>
        <v>0</v>
      </c>
      <c r="BI78" s="157">
        <f>_xlfn.IFNA(_xlfn.IFNA(INDEX('I.Supplementary 2018-19'!AD$8:AD$157,MATCH($B78,'I.Supplementary 2018-19'!$B$8:$B$157,0)),INDEX('I.KI 2018-19'!AD$9:AD$393,MATCH($B78,'I.KI 2018-19'!$B$9:$B$393,0))),"")</f>
        <v>0</v>
      </c>
      <c r="BJ78" s="149"/>
      <c r="BK78" s="156">
        <f>_xlfn.IFNA(IF($B78=$B$381,0,IF($B78=$B$382,0,_xlfn.IFNA(INDEX('I.Supplementary 2018-19'!I$8:I$157,MATCH($B78,'I.Supplementary 2018-19'!$B$8:$B$157,0)),INDEX('I.KI 2018-19'!I$9:I$393,MATCH($B78,'I.KI 2018-19'!$B$9:$B$393,0))))),"")</f>
        <v>0.37681198970454977</v>
      </c>
      <c r="BL78" s="149">
        <f>_xlfn.IFNA(IF($B78=$B$381,0,IF($B78=$B$382,0,_xlfn.IFNA(INDEX('I.Supplementary 2018-19'!J$8:J$157,MATCH($B78,'I.Supplementary 2018-19'!$B$8:$B$157,0)),INDEX('I.KI 2018-19'!J$9:J$393,MATCH($B78,'I.KI 2018-19'!$B$9:$B$393,0))))),"")</f>
        <v>2.4258188987036173</v>
      </c>
      <c r="BM78" s="157">
        <f>_xlfn.IFNA(IF($B78=$B$381,0,IF($B78=$B$382,0,_xlfn.IFNA(INDEX('I.Supplementary 2018-19'!H$8:H$157,MATCH($B78,'I.Supplementary 2018-19'!$B$8:$B$157,0)),INDEX('I.KI 2018-19'!H$9:H$393,MATCH($B78,'I.KI 2018-19'!$B$9:$B$393,0))))),"")</f>
        <v>2.8026308884081672</v>
      </c>
    </row>
    <row r="79" spans="2:65">
      <c r="B79" s="121" t="str">
        <f>'Calculations for 2021-22'!B79</f>
        <v>E2831</v>
      </c>
      <c r="C79" s="160" t="str">
        <f>'Calculations for 2021-22'!D79</f>
        <v>E2831</v>
      </c>
      <c r="D79" t="str">
        <f>'Calculations for 2021-22'!E79</f>
        <v>SD</v>
      </c>
      <c r="E79" t="str">
        <f>'Calculations for 2021-22'!F79</f>
        <v>P1907</v>
      </c>
      <c r="F79" s="120" t="str">
        <f>'Calculations for 2021-22'!H79</f>
        <v>Corby</v>
      </c>
      <c r="G79" s="156">
        <f>_xlfn.IFNA(INDEX('I.KI 2016-17'!M$8:M$391,MATCH($B79,'I.KI 2016-17'!$B$8:$B$391,0)),"")</f>
        <v>0</v>
      </c>
      <c r="H79" s="149">
        <f>_xlfn.IFNA(INDEX('I.KI 2016-17'!N$8:N$391,MATCH($B79,'I.KI 2016-17'!$B$8:$B$391,0)),"")</f>
        <v>1.0422585041170001</v>
      </c>
      <c r="I79" s="149">
        <f>_xlfn.IFNA(INDEX('I.KI 2016-17'!O$8:O$391,MATCH($B79,'I.KI 2016-17'!$B$8:$B$391,0)),"")</f>
        <v>0</v>
      </c>
      <c r="J79" s="149">
        <f>_xlfn.IFNA(INDEX('I.KI 2016-17'!P$8:P$391,MATCH($B79,'I.KI 2016-17'!$B$8:$B$391,0)),"")</f>
        <v>0</v>
      </c>
      <c r="K79" s="157">
        <f>_xlfn.IFNA(INDEX('I.KI 2016-17'!Q$8:Q$391,MATCH($B79,'I.KI 2016-17'!$B$8:$B$391,0)),"")</f>
        <v>0</v>
      </c>
      <c r="L79" s="156">
        <f>_xlfn.IFNA(INDEX('I.KI 2016-17'!R$8:R$391,MATCH($B79,'I.KI 2016-17'!$B$8:$B$391,0)),"")</f>
        <v>0</v>
      </c>
      <c r="M79" s="193">
        <f>_xlfn.IFNA(INDEX('I.KI 2016-17'!S$8:S$391,MATCH($B79,'I.KI 2016-17'!$B$8:$B$391,0)),"")</f>
        <v>1.9351818098220002</v>
      </c>
      <c r="N79" s="193">
        <f>_xlfn.IFNA(INDEX('I.KI 2016-17'!T$8:T$391,MATCH($B79,'I.KI 2016-17'!$B$8:$B$391,0)),"")</f>
        <v>0</v>
      </c>
      <c r="O79" s="193">
        <f>_xlfn.IFNA(INDEX('I.KI 2016-17'!U$8:U$391,MATCH($B79,'I.KI 2016-17'!$B$8:$B$391,0)),"")</f>
        <v>0</v>
      </c>
      <c r="P79" s="157">
        <f>_xlfn.IFNA(INDEX('I.KI 2016-17'!V$8:V$391,MATCH($B79,'I.KI 2016-17'!$B$8:$B$391,0)),"")</f>
        <v>0</v>
      </c>
      <c r="Q79" s="156">
        <f>_xlfn.IFNA(INDEX('I.KI 2016-17'!W$8:W$391,MATCH($B79,'I.KI 2016-17'!$B$8:$B$391,0)),"")</f>
        <v>0</v>
      </c>
      <c r="R79" s="193">
        <f>_xlfn.IFNA(INDEX('I.KI 2016-17'!X$8:X$391,MATCH($B79,'I.KI 2016-17'!$B$8:$B$391,0)),"")</f>
        <v>2.9774403139390002</v>
      </c>
      <c r="S79" s="193">
        <f>_xlfn.IFNA(INDEX('I.KI 2016-17'!Y$8:Y$391,MATCH($B79,'I.KI 2016-17'!$B$8:$B$391,0)),"")</f>
        <v>0</v>
      </c>
      <c r="T79" s="193">
        <f>_xlfn.IFNA(INDEX('I.KI 2016-17'!Z$8:Z$391,MATCH($B79,'I.KI 2016-17'!$B$8:$B$391,0)),"")</f>
        <v>0</v>
      </c>
      <c r="U79" s="157">
        <f>_xlfn.IFNA(INDEX('I.KI 2016-17'!AA$8:AA$391,MATCH($B79,'I.KI 2016-17'!$B$8:$B$391,0)),"")</f>
        <v>0</v>
      </c>
      <c r="V79" s="149"/>
      <c r="W79" s="154">
        <f>_xlfn.IFNA(INDEX('I.KI 2016-17'!$H$8:$H$391,MATCH(B79,'I.KI 2016-17'!$B$8:$B$391,0)),"")</f>
        <v>1.0422585041170001</v>
      </c>
      <c r="X79" s="153">
        <f>_xlfn.IFNA(INDEX('I.KI 2016-17'!$I$8:$I$391,MATCH(B79,'I.KI 2016-17'!$B$8:$B$391,0)),"")</f>
        <v>1.9351818098220002</v>
      </c>
      <c r="Y79" s="155">
        <f>_xlfn.IFNA(INDEX('I.KI 2016-17'!$G$8:$G$391,MATCH(B79,'I.KI 2016-17'!$B$8:$B$391,0)),"")</f>
        <v>2.9774403139390002</v>
      </c>
      <c r="Z79" s="149"/>
      <c r="AA79" s="156">
        <f>_xlfn.IFNA(IF($B79=$B$382,0,_xlfn.IFNA(INDEX('I.Supplementary 2017-18'!N$8:N$35,MATCH($B79,'I.Supplementary 2017-18'!$B$8:$B$35,0)),INDEX('I.KI 2017-18'!N$9:N$393,MATCH($B79,'I.KI 2017-18'!$B$9:$B$393,0)))),"")</f>
        <v>0</v>
      </c>
      <c r="AB79" s="193">
        <f>_xlfn.IFNA(IF($B79=$B$382,0,_xlfn.IFNA(INDEX('I.Supplementary 2017-18'!O$8:O$35,MATCH($B79,'I.Supplementary 2017-18'!$B$8:$B$35,0)),INDEX('I.KI 2017-18'!O$9:O$393,MATCH($B79,'I.KI 2017-18'!$B$9:$B$393,0)))),"")</f>
        <v>0.64206607112834513</v>
      </c>
      <c r="AC79" s="193">
        <f>_xlfn.IFNA(IF($B79=$B$382,0,_xlfn.IFNA(INDEX('I.Supplementary 2017-18'!P$8:P$35,MATCH($B79,'I.Supplementary 2017-18'!$B$8:$B$35,0)),INDEX('I.KI 2017-18'!P$9:P$393,MATCH($B79,'I.KI 2017-18'!$B$9:$B$393,0)))),"")</f>
        <v>0</v>
      </c>
      <c r="AD79" s="193">
        <f>_xlfn.IFNA(IF($B79=$B$382,0,_xlfn.IFNA(INDEX('I.Supplementary 2017-18'!Q$8:Q$35,MATCH($B79,'I.Supplementary 2017-18'!$B$8:$B$35,0)),INDEX('I.KI 2017-18'!Q$9:Q$393,MATCH($B79,'I.KI 2017-18'!$B$9:$B$393,0)))),"")</f>
        <v>0</v>
      </c>
      <c r="AE79" s="157">
        <f>_xlfn.IFNA(IF($B79=$B$382,0,_xlfn.IFNA(INDEX('I.Supplementary 2017-18'!R$8:R$35,MATCH($B79,'I.Supplementary 2017-18'!$B$8:$B$35,0)),INDEX('I.KI 2017-18'!R$9:R$393,MATCH($B79,'I.KI 2017-18'!$B$9:$B$393,0)))),"")</f>
        <v>0</v>
      </c>
      <c r="AF79" s="156">
        <f>_xlfn.IFNA(IF($B79=$B$382,0,_xlfn.IFNA(INDEX('I.Supplementary 2017-18'!S$8:S$35,MATCH($B79,'I.Supplementary 2017-18'!$B$8:$B$35,0)),INDEX('I.KI 2017-18'!S$9:S$393,MATCH($B79,'I.KI 2017-18'!$B$9:$B$393,0)))),"")</f>
        <v>0</v>
      </c>
      <c r="AG79" s="193">
        <f>_xlfn.IFNA(IF($B79=$B$382,0,_xlfn.IFNA(INDEX('I.Supplementary 2017-18'!T$8:T$35,MATCH($B79,'I.Supplementary 2017-18'!$B$8:$B$35,0)),INDEX('I.KI 2017-18'!T$9:T$393,MATCH($B79,'I.KI 2017-18'!$B$9:$B$393,0)))),"")</f>
        <v>1.9746905293599684</v>
      </c>
      <c r="AH79" s="193">
        <f>_xlfn.IFNA(IF($B79=$B$382,0,_xlfn.IFNA(INDEX('I.Supplementary 2017-18'!U$8:U$35,MATCH($B79,'I.Supplementary 2017-18'!$B$8:$B$35,0)),INDEX('I.KI 2017-18'!U$9:U$393,MATCH($B79,'I.KI 2017-18'!$B$9:$B$393,0)))),"")</f>
        <v>0</v>
      </c>
      <c r="AI79" s="193">
        <f>_xlfn.IFNA(IF($B79=$B$382,0,_xlfn.IFNA(INDEX('I.Supplementary 2017-18'!V$8:V$35,MATCH($B79,'I.Supplementary 2017-18'!$B$8:$B$35,0)),INDEX('I.KI 2017-18'!V$9:V$393,MATCH($B79,'I.KI 2017-18'!$B$9:$B$393,0)))),"")</f>
        <v>0</v>
      </c>
      <c r="AJ79" s="157">
        <f>_xlfn.IFNA(IF($B79=$B$382,0,_xlfn.IFNA(INDEX('I.Supplementary 2017-18'!W$8:W$35,MATCH($B79,'I.Supplementary 2017-18'!$B$8:$B$35,0)),INDEX('I.KI 2017-18'!W$9:W$393,MATCH($B79,'I.KI 2017-18'!$B$9:$B$393,0)))),"")</f>
        <v>0</v>
      </c>
      <c r="AK79" s="156">
        <f>_xlfn.IFNA(IF($B79=$B$382,0,_xlfn.IFNA(INDEX('I.Supplementary 2017-18'!X$8:X$35,MATCH($B79,'I.Supplementary 2017-18'!$B$8:$B$35,0)),INDEX('I.KI 2017-18'!X$9:X$393,MATCH($B79,'I.KI 2017-18'!$B$9:$B$393,0)))),"")</f>
        <v>0</v>
      </c>
      <c r="AL79" s="193">
        <f>_xlfn.IFNA(IF($B79=$B$382,0,_xlfn.IFNA(INDEX('I.Supplementary 2017-18'!Y$8:Y$35,MATCH($B79,'I.Supplementary 2017-18'!$B$8:$B$35,0)),INDEX('I.KI 2017-18'!Y$9:Y$393,MATCH($B79,'I.KI 2017-18'!$B$9:$B$393,0)))),"")</f>
        <v>2.6167566004883134</v>
      </c>
      <c r="AM79" s="193">
        <f>_xlfn.IFNA(IF($B79=$B$382,0,_xlfn.IFNA(INDEX('I.Supplementary 2017-18'!Z$8:Z$35,MATCH($B79,'I.Supplementary 2017-18'!$B$8:$B$35,0)),INDEX('I.KI 2017-18'!Z$9:Z$393,MATCH($B79,'I.KI 2017-18'!$B$9:$B$393,0)))),"")</f>
        <v>0</v>
      </c>
      <c r="AN79" s="193">
        <f>_xlfn.IFNA(IF($B79=$B$382,0,_xlfn.IFNA(INDEX('I.Supplementary 2017-18'!AA$8:AA$35,MATCH($B79,'I.Supplementary 2017-18'!$B$8:$B$35,0)),INDEX('I.KI 2017-18'!AA$9:AA$393,MATCH($B79,'I.KI 2017-18'!$B$9:$B$393,0)))),"")</f>
        <v>0</v>
      </c>
      <c r="AO79" s="157">
        <f>_xlfn.IFNA(IF($B79=$B$382,0,_xlfn.IFNA(INDEX('I.Supplementary 2017-18'!AB$8:AB$35,MATCH($B79,'I.Supplementary 2017-18'!$B$8:$B$35,0)),INDEX('I.KI 2017-18'!AB$9:AB$393,MATCH($B79,'I.KI 2017-18'!$B$9:$B$393,0)))),"")</f>
        <v>0</v>
      </c>
      <c r="AP79" s="149"/>
      <c r="AQ79" s="156">
        <f>_xlfn.IFNA(IF($B79=$B$381,0,IF($B79=$B$382,0,_xlfn.IFNA(INDEX('I.Supplementary 2017-18'!I$8:I$35,MATCH($B79,'I.Supplementary 2017-18'!$B$8:$B$35,0)),INDEX('I.KI 2017-18'!I$9:I$393,MATCH($B79,'I.KI 2017-18'!$B$9:$B$393,0))))),"")</f>
        <v>0.64206607112834513</v>
      </c>
      <c r="AR79" s="149">
        <f>_xlfn.IFNA(IF($B79=$B$381,0,IF($B79=$B$382,0,_xlfn.IFNA(INDEX('I.Supplementary 2017-18'!J$8:J$35,MATCH($B79,'I.Supplementary 2017-18'!$B$8:$B$35,0)),INDEX('I.KI 2017-18'!J$9:J$393,MATCH($B79,'I.KI 2017-18'!$B$9:$B$393,0))))),"")</f>
        <v>1.9746905293599684</v>
      </c>
      <c r="AS79" s="157">
        <f>_xlfn.IFNA(IF($B79=$B$381,0,IF($B79=$B$382,0,_xlfn.IFNA(INDEX('I.Supplementary 2017-18'!H$8:H$35,MATCH($B79,'I.Supplementary 2017-18'!$B$8:$B$35,0)),INDEX('I.KI 2017-18'!H$9:H$393,MATCH($B79,'I.KI 2017-18'!$B$9:$B$393,0))))),"")</f>
        <v>2.6167566004883134</v>
      </c>
      <c r="AT79" s="149"/>
      <c r="AU79" s="156">
        <f>_xlfn.IFNA(_xlfn.IFNA(INDEX('I.Supplementary 2018-19'!P$8:P$157,MATCH($B79,'I.Supplementary 2018-19'!$B$8:$B$157,0)),INDEX('I.KI 2018-19'!P$9:P$393,MATCH($B79,'I.KI 2018-19'!$B$9:$B$393,0))),"")</f>
        <v>0</v>
      </c>
      <c r="AV79" s="193">
        <f>_xlfn.IFNA(_xlfn.IFNA(INDEX('I.Supplementary 2018-19'!Q$8:Q$157,MATCH($B79,'I.Supplementary 2018-19'!$B$8:$B$157,0)),INDEX('I.KI 2018-19'!Q$9:Q$393,MATCH($B79,'I.KI 2018-19'!$B$9:$B$393,0))),"")</f>
        <v>0.38963989323357678</v>
      </c>
      <c r="AW79" s="193">
        <f>_xlfn.IFNA(_xlfn.IFNA(INDEX('I.Supplementary 2018-19'!R$8:R$157,MATCH($B79,'I.Supplementary 2018-19'!$B$8:$B$157,0)),INDEX('I.KI 2018-19'!R$9:R$393,MATCH($B79,'I.KI 2018-19'!$B$9:$B$393,0))),"")</f>
        <v>0</v>
      </c>
      <c r="AX79" s="193">
        <f>_xlfn.IFNA(_xlfn.IFNA(INDEX('I.Supplementary 2018-19'!S$8:S$157,MATCH($B79,'I.Supplementary 2018-19'!$B$8:$B$157,0)),INDEX('I.KI 2018-19'!S$9:S$393,MATCH($B79,'I.KI 2018-19'!$B$9:$B$393,0))),"")</f>
        <v>0</v>
      </c>
      <c r="AY79" s="157">
        <f>_xlfn.IFNA(_xlfn.IFNA(INDEX('I.Supplementary 2018-19'!T$8:T$157,MATCH($B79,'I.Supplementary 2018-19'!$B$8:$B$157,0)),INDEX('I.KI 2018-19'!T$9:T$393,MATCH($B79,'I.KI 2018-19'!$B$9:$B$393,0))),"")</f>
        <v>0</v>
      </c>
      <c r="AZ79" s="156">
        <f>_xlfn.IFNA(_xlfn.IFNA(INDEX('I.Supplementary 2018-19'!U$8:U$157,MATCH($B79,'I.Supplementary 2018-19'!$B$8:$B$157,0)),INDEX('I.KI 2018-19'!U$9:U$393,MATCH($B79,'I.KI 2018-19'!$B$9:$B$393,0))),"")</f>
        <v>0</v>
      </c>
      <c r="BA79" s="193">
        <f>_xlfn.IFNA(_xlfn.IFNA(INDEX('I.Supplementary 2018-19'!V$8:V$157,MATCH($B79,'I.Supplementary 2018-19'!$B$8:$B$157,0)),INDEX('I.KI 2018-19'!V$9:V$393,MATCH($B79,'I.KI 2018-19'!$B$9:$B$393,0))),"")</f>
        <v>2.0340159959072635</v>
      </c>
      <c r="BB79" s="193">
        <f>_xlfn.IFNA(_xlfn.IFNA(INDEX('I.Supplementary 2018-19'!W$8:W$157,MATCH($B79,'I.Supplementary 2018-19'!$B$8:$B$157,0)),INDEX('I.KI 2018-19'!W$9:W$393,MATCH($B79,'I.KI 2018-19'!$B$9:$B$393,0))),"")</f>
        <v>0</v>
      </c>
      <c r="BC79" s="193">
        <f>_xlfn.IFNA(_xlfn.IFNA(INDEX('I.Supplementary 2018-19'!X$8:X$157,MATCH($B79,'I.Supplementary 2018-19'!$B$8:$B$157,0)),INDEX('I.KI 2018-19'!X$9:X$393,MATCH($B79,'I.KI 2018-19'!$B$9:$B$393,0))),"")</f>
        <v>0</v>
      </c>
      <c r="BD79" s="157">
        <f>_xlfn.IFNA(_xlfn.IFNA(INDEX('I.Supplementary 2018-19'!Y$8:Y$157,MATCH($B79,'I.Supplementary 2018-19'!$B$8:$B$157,0)),INDEX('I.KI 2018-19'!Y$9:Y$393,MATCH($B79,'I.KI 2018-19'!$B$9:$B$393,0))),"")</f>
        <v>0</v>
      </c>
      <c r="BE79" s="156">
        <f>_xlfn.IFNA(_xlfn.IFNA(INDEX('I.Supplementary 2018-19'!Z$8:Z$157,MATCH($B79,'I.Supplementary 2018-19'!$B$8:$B$157,0)),INDEX('I.KI 2018-19'!Z$9:Z$393,MATCH($B79,'I.KI 2018-19'!$B$9:$B$393,0))),"")</f>
        <v>0</v>
      </c>
      <c r="BF79" s="193">
        <f>_xlfn.IFNA(_xlfn.IFNA(INDEX('I.Supplementary 2018-19'!AA$8:AA$157,MATCH($B79,'I.Supplementary 2018-19'!$B$8:$B$157,0)),INDEX('I.KI 2018-19'!AA$9:AA$393,MATCH($B79,'I.KI 2018-19'!$B$9:$B$393,0))),"")</f>
        <v>2.4236558891408402</v>
      </c>
      <c r="BG79" s="193">
        <f>_xlfn.IFNA(_xlfn.IFNA(INDEX('I.Supplementary 2018-19'!AB$8:AB$157,MATCH($B79,'I.Supplementary 2018-19'!$B$8:$B$157,0)),INDEX('I.KI 2018-19'!AB$9:AB$393,MATCH($B79,'I.KI 2018-19'!$B$9:$B$393,0))),"")</f>
        <v>0</v>
      </c>
      <c r="BH79" s="193">
        <f>_xlfn.IFNA(_xlfn.IFNA(INDEX('I.Supplementary 2018-19'!AC$8:AC$157,MATCH($B79,'I.Supplementary 2018-19'!$B$8:$B$157,0)),INDEX('I.KI 2018-19'!AC$9:AC$393,MATCH($B79,'I.KI 2018-19'!$B$9:$B$393,0))),"")</f>
        <v>0</v>
      </c>
      <c r="BI79" s="157">
        <f>_xlfn.IFNA(_xlfn.IFNA(INDEX('I.Supplementary 2018-19'!AD$8:AD$157,MATCH($B79,'I.Supplementary 2018-19'!$B$8:$B$157,0)),INDEX('I.KI 2018-19'!AD$9:AD$393,MATCH($B79,'I.KI 2018-19'!$B$9:$B$393,0))),"")</f>
        <v>0</v>
      </c>
      <c r="BJ79" s="149"/>
      <c r="BK79" s="156">
        <f>_xlfn.IFNA(IF($B79=$B$381,0,IF($B79=$B$382,0,_xlfn.IFNA(INDEX('I.Supplementary 2018-19'!I$8:I$157,MATCH($B79,'I.Supplementary 2018-19'!$B$8:$B$157,0)),INDEX('I.KI 2018-19'!I$9:I$393,MATCH($B79,'I.KI 2018-19'!$B$9:$B$393,0))))),"")</f>
        <v>0.38963989323357678</v>
      </c>
      <c r="BL79" s="149">
        <f>_xlfn.IFNA(IF($B79=$B$381,0,IF($B79=$B$382,0,_xlfn.IFNA(INDEX('I.Supplementary 2018-19'!J$8:J$157,MATCH($B79,'I.Supplementary 2018-19'!$B$8:$B$157,0)),INDEX('I.KI 2018-19'!J$9:J$393,MATCH($B79,'I.KI 2018-19'!$B$9:$B$393,0))))),"")</f>
        <v>2.0340159959072635</v>
      </c>
      <c r="BM79" s="157">
        <f>_xlfn.IFNA(IF($B79=$B$381,0,IF($B79=$B$382,0,_xlfn.IFNA(INDEX('I.Supplementary 2018-19'!H$8:H$157,MATCH($B79,'I.Supplementary 2018-19'!$B$8:$B$157,0)),INDEX('I.KI 2018-19'!H$9:H$393,MATCH($B79,'I.KI 2018-19'!$B$9:$B$393,0))))),"")</f>
        <v>2.4236558891408402</v>
      </c>
    </row>
    <row r="80" spans="2:65">
      <c r="B80" s="121" t="str">
        <f>'Calculations for 2021-22'!B80</f>
        <v>E0801</v>
      </c>
      <c r="C80" s="160" t="str">
        <f>'Calculations for 2021-22'!D80</f>
        <v>E0801</v>
      </c>
      <c r="D80" t="str">
        <f>'Calculations for 2021-22'!E80</f>
        <v>UNIFIR</v>
      </c>
      <c r="E80" t="str">
        <f>'Calculations for 2021-22'!F80</f>
        <v>P1705</v>
      </c>
      <c r="F80" s="120" t="str">
        <f>'Calculations for 2021-22'!H80</f>
        <v>Cornwall</v>
      </c>
      <c r="G80" s="156">
        <f>_xlfn.IFNA(INDEX('I.KI 2016-17'!M$8:M$391,MATCH($B80,'I.KI 2016-17'!$B$8:$B$391,0)),"")</f>
        <v>52.153657075033998</v>
      </c>
      <c r="H80" s="149">
        <f>_xlfn.IFNA(INDEX('I.KI 2016-17'!N$8:N$391,MATCH($B80,'I.KI 2016-17'!$B$8:$B$391,0)),"")</f>
        <v>6.8278394736339996</v>
      </c>
      <c r="I80" s="149">
        <f>_xlfn.IFNA(INDEX('I.KI 2016-17'!O$8:O$391,MATCH($B80,'I.KI 2016-17'!$B$8:$B$391,0)),"")</f>
        <v>6.3154436589239999</v>
      </c>
      <c r="J80" s="149">
        <f>_xlfn.IFNA(INDEX('I.KI 2016-17'!P$8:P$391,MATCH($B80,'I.KI 2016-17'!$B$8:$B$391,0)),"")</f>
        <v>0</v>
      </c>
      <c r="K80" s="157">
        <f>_xlfn.IFNA(INDEX('I.KI 2016-17'!Q$8:Q$391,MATCH($B80,'I.KI 2016-17'!$B$8:$B$391,0)),"")</f>
        <v>0</v>
      </c>
      <c r="L80" s="156">
        <f>_xlfn.IFNA(INDEX('I.KI 2016-17'!R$8:R$391,MATCH($B80,'I.KI 2016-17'!$B$8:$B$391,0)),"")</f>
        <v>80.965286265374999</v>
      </c>
      <c r="M80" s="193">
        <f>_xlfn.IFNA(INDEX('I.KI 2016-17'!S$8:S$391,MATCH($B80,'I.KI 2016-17'!$B$8:$B$391,0)),"")</f>
        <v>14.556626214011001</v>
      </c>
      <c r="N80" s="193">
        <f>_xlfn.IFNA(INDEX('I.KI 2016-17'!T$8:T$391,MATCH($B80,'I.KI 2016-17'!$B$8:$B$391,0)),"")</f>
        <v>7.1028933200169995</v>
      </c>
      <c r="O80" s="193">
        <f>_xlfn.IFNA(INDEX('I.KI 2016-17'!U$8:U$391,MATCH($B80,'I.KI 2016-17'!$B$8:$B$391,0)),"")</f>
        <v>0</v>
      </c>
      <c r="P80" s="157">
        <f>_xlfn.IFNA(INDEX('I.KI 2016-17'!V$8:V$391,MATCH($B80,'I.KI 2016-17'!$B$8:$B$391,0)),"")</f>
        <v>0</v>
      </c>
      <c r="Q80" s="156">
        <f>_xlfn.IFNA(INDEX('I.KI 2016-17'!W$8:W$391,MATCH($B80,'I.KI 2016-17'!$B$8:$B$391,0)),"")</f>
        <v>133.118943340409</v>
      </c>
      <c r="R80" s="193">
        <f>_xlfn.IFNA(INDEX('I.KI 2016-17'!X$8:X$391,MATCH($B80,'I.KI 2016-17'!$B$8:$B$391,0)),"")</f>
        <v>21.384465687645001</v>
      </c>
      <c r="S80" s="193">
        <f>_xlfn.IFNA(INDEX('I.KI 2016-17'!Y$8:Y$391,MATCH($B80,'I.KI 2016-17'!$B$8:$B$391,0)),"")</f>
        <v>13.418336978940999</v>
      </c>
      <c r="T80" s="193">
        <f>_xlfn.IFNA(INDEX('I.KI 2016-17'!Z$8:Z$391,MATCH($B80,'I.KI 2016-17'!$B$8:$B$391,0)),"")</f>
        <v>0</v>
      </c>
      <c r="U80" s="157">
        <f>_xlfn.IFNA(INDEX('I.KI 2016-17'!AA$8:AA$391,MATCH($B80,'I.KI 2016-17'!$B$8:$B$391,0)),"")</f>
        <v>0</v>
      </c>
      <c r="V80" s="149"/>
      <c r="W80" s="154">
        <f>_xlfn.IFNA(INDEX('I.KI 2016-17'!$H$8:$H$391,MATCH(B80,'I.KI 2016-17'!$B$8:$B$391,0)),"")</f>
        <v>65.296940207592002</v>
      </c>
      <c r="X80" s="153">
        <f>_xlfn.IFNA(INDEX('I.KI 2016-17'!$I$8:$I$391,MATCH(B80,'I.KI 2016-17'!$B$8:$B$391,0)),"")</f>
        <v>102.62480579940301</v>
      </c>
      <c r="Y80" s="155">
        <f>_xlfn.IFNA(INDEX('I.KI 2016-17'!$G$8:$G$391,MATCH(B80,'I.KI 2016-17'!$B$8:$B$391,0)),"")</f>
        <v>167.92174600699502</v>
      </c>
      <c r="Z80" s="149"/>
      <c r="AA80" s="156">
        <f>_xlfn.IFNA(IF($B80=$B$382,0,_xlfn.IFNA(INDEX('I.Supplementary 2017-18'!N$8:N$35,MATCH($B80,'I.Supplementary 2017-18'!$B$8:$B$35,0)),INDEX('I.KI 2017-18'!N$9:N$393,MATCH($B80,'I.KI 2017-18'!$B$9:$B$393,0)))),"")</f>
        <v>34.800381924897373</v>
      </c>
      <c r="AB80" s="193">
        <f>_xlfn.IFNA(IF($B80=$B$382,0,_xlfn.IFNA(INDEX('I.Supplementary 2017-18'!O$8:O$35,MATCH($B80,'I.Supplementary 2017-18'!$B$8:$B$35,0)),INDEX('I.KI 2017-18'!O$9:O$393,MATCH($B80,'I.KI 2017-18'!$B$9:$B$393,0)))),"")</f>
        <v>3.2903973405159412</v>
      </c>
      <c r="AC80" s="193">
        <f>_xlfn.IFNA(IF($B80=$B$382,0,_xlfn.IFNA(INDEX('I.Supplementary 2017-18'!P$8:P$35,MATCH($B80,'I.Supplementary 2017-18'!$B$8:$B$35,0)),INDEX('I.KI 2017-18'!P$9:P$393,MATCH($B80,'I.KI 2017-18'!$B$9:$B$393,0)))),"")</f>
        <v>4.8859006171542223</v>
      </c>
      <c r="AD80" s="193">
        <f>_xlfn.IFNA(IF($B80=$B$382,0,_xlfn.IFNA(INDEX('I.Supplementary 2017-18'!Q$8:Q$35,MATCH($B80,'I.Supplementary 2017-18'!$B$8:$B$35,0)),INDEX('I.KI 2017-18'!Q$9:Q$393,MATCH($B80,'I.KI 2017-18'!$B$9:$B$393,0)))),"")</f>
        <v>0</v>
      </c>
      <c r="AE80" s="157">
        <f>_xlfn.IFNA(IF($B80=$B$382,0,_xlfn.IFNA(INDEX('I.Supplementary 2017-18'!R$8:R$35,MATCH($B80,'I.Supplementary 2017-18'!$B$8:$B$35,0)),INDEX('I.KI 2017-18'!R$9:R$393,MATCH($B80,'I.KI 2017-18'!$B$9:$B$393,0)))),"")</f>
        <v>0</v>
      </c>
      <c r="AF80" s="156">
        <f>_xlfn.IFNA(IF($B80=$B$382,0,_xlfn.IFNA(INDEX('I.Supplementary 2017-18'!S$8:S$35,MATCH($B80,'I.Supplementary 2017-18'!$B$8:$B$35,0)),INDEX('I.KI 2017-18'!S$9:S$393,MATCH($B80,'I.KI 2017-18'!$B$9:$B$393,0)))),"")</f>
        <v>82.618275545831423</v>
      </c>
      <c r="AG80" s="193">
        <f>_xlfn.IFNA(IF($B80=$B$382,0,_xlfn.IFNA(INDEX('I.Supplementary 2017-18'!T$8:T$35,MATCH($B80,'I.Supplementary 2017-18'!$B$8:$B$35,0)),INDEX('I.KI 2017-18'!T$9:T$393,MATCH($B80,'I.KI 2017-18'!$B$9:$B$393,0)))),"")</f>
        <v>14.853814653665308</v>
      </c>
      <c r="AH80" s="193">
        <f>_xlfn.IFNA(IF($B80=$B$382,0,_xlfn.IFNA(INDEX('I.Supplementary 2017-18'!U$8:U$35,MATCH($B80,'I.Supplementary 2017-18'!$B$8:$B$35,0)),INDEX('I.KI 2017-18'!U$9:U$393,MATCH($B80,'I.KI 2017-18'!$B$9:$B$393,0)))),"")</f>
        <v>7.2479061651483168</v>
      </c>
      <c r="AI80" s="193">
        <f>_xlfn.IFNA(IF($B80=$B$382,0,_xlfn.IFNA(INDEX('I.Supplementary 2017-18'!V$8:V$35,MATCH($B80,'I.Supplementary 2017-18'!$B$8:$B$35,0)),INDEX('I.KI 2017-18'!V$9:V$393,MATCH($B80,'I.KI 2017-18'!$B$9:$B$393,0)))),"")</f>
        <v>0</v>
      </c>
      <c r="AJ80" s="157">
        <f>_xlfn.IFNA(IF($B80=$B$382,0,_xlfn.IFNA(INDEX('I.Supplementary 2017-18'!W$8:W$35,MATCH($B80,'I.Supplementary 2017-18'!$B$8:$B$35,0)),INDEX('I.KI 2017-18'!W$9:W$393,MATCH($B80,'I.KI 2017-18'!$B$9:$B$393,0)))),"")</f>
        <v>0</v>
      </c>
      <c r="AK80" s="156">
        <f>_xlfn.IFNA(IF($B80=$B$382,0,_xlfn.IFNA(INDEX('I.Supplementary 2017-18'!X$8:X$35,MATCH($B80,'I.Supplementary 2017-18'!$B$8:$B$35,0)),INDEX('I.KI 2017-18'!X$9:X$393,MATCH($B80,'I.KI 2017-18'!$B$9:$B$393,0)))),"")</f>
        <v>117.41865747072879</v>
      </c>
      <c r="AL80" s="193">
        <f>_xlfn.IFNA(IF($B80=$B$382,0,_xlfn.IFNA(INDEX('I.Supplementary 2017-18'!Y$8:Y$35,MATCH($B80,'I.Supplementary 2017-18'!$B$8:$B$35,0)),INDEX('I.KI 2017-18'!Y$9:Y$393,MATCH($B80,'I.KI 2017-18'!$B$9:$B$393,0)))),"")</f>
        <v>18.144211994181248</v>
      </c>
      <c r="AM80" s="193">
        <f>_xlfn.IFNA(IF($B80=$B$382,0,_xlfn.IFNA(INDEX('I.Supplementary 2017-18'!Z$8:Z$35,MATCH($B80,'I.Supplementary 2017-18'!$B$8:$B$35,0)),INDEX('I.KI 2017-18'!Z$9:Z$393,MATCH($B80,'I.KI 2017-18'!$B$9:$B$393,0)))),"")</f>
        <v>12.133806782302539</v>
      </c>
      <c r="AN80" s="193">
        <f>_xlfn.IFNA(IF($B80=$B$382,0,_xlfn.IFNA(INDEX('I.Supplementary 2017-18'!AA$8:AA$35,MATCH($B80,'I.Supplementary 2017-18'!$B$8:$B$35,0)),INDEX('I.KI 2017-18'!AA$9:AA$393,MATCH($B80,'I.KI 2017-18'!$B$9:$B$393,0)))),"")</f>
        <v>0</v>
      </c>
      <c r="AO80" s="157">
        <f>_xlfn.IFNA(IF($B80=$B$382,0,_xlfn.IFNA(INDEX('I.Supplementary 2017-18'!AB$8:AB$35,MATCH($B80,'I.Supplementary 2017-18'!$B$8:$B$35,0)),INDEX('I.KI 2017-18'!AB$9:AB$393,MATCH($B80,'I.KI 2017-18'!$B$9:$B$393,0)))),"")</f>
        <v>0</v>
      </c>
      <c r="AP80" s="149"/>
      <c r="AQ80" s="156">
        <f>_xlfn.IFNA(IF($B80=$B$381,0,IF($B80=$B$382,0,_xlfn.IFNA(INDEX('I.Supplementary 2017-18'!I$8:I$35,MATCH($B80,'I.Supplementary 2017-18'!$B$8:$B$35,0)),INDEX('I.KI 2017-18'!I$9:I$393,MATCH($B80,'I.KI 2017-18'!$B$9:$B$393,0))))),"")</f>
        <v>42.976679882567538</v>
      </c>
      <c r="AR80" s="149">
        <f>_xlfn.IFNA(IF($B80=$B$381,0,IF($B80=$B$382,0,_xlfn.IFNA(INDEX('I.Supplementary 2017-18'!J$8:J$35,MATCH($B80,'I.Supplementary 2017-18'!$B$8:$B$35,0)),INDEX('I.KI 2017-18'!J$9:J$393,MATCH($B80,'I.KI 2017-18'!$B$9:$B$393,0))))),"")</f>
        <v>104.71999636464506</v>
      </c>
      <c r="AS80" s="157">
        <f>_xlfn.IFNA(IF($B80=$B$381,0,IF($B80=$B$382,0,_xlfn.IFNA(INDEX('I.Supplementary 2017-18'!H$8:H$35,MATCH($B80,'I.Supplementary 2017-18'!$B$8:$B$35,0)),INDEX('I.KI 2017-18'!H$9:H$393,MATCH($B80,'I.KI 2017-18'!$B$9:$B$393,0))))),"")</f>
        <v>147.69667624721259</v>
      </c>
      <c r="AT80" s="149"/>
      <c r="AU80" s="156">
        <f>_xlfn.IFNA(_xlfn.IFNA(INDEX('I.Supplementary 2018-19'!P$8:P$157,MATCH($B80,'I.Supplementary 2018-19'!$B$8:$B$157,0)),INDEX('I.KI 2018-19'!P$9:P$393,MATCH($B80,'I.KI 2018-19'!$B$9:$B$393,0))),"")</f>
        <v>23.392570138230116</v>
      </c>
      <c r="AV80" s="193">
        <f>_xlfn.IFNA(_xlfn.IFNA(INDEX('I.Supplementary 2018-19'!Q$8:Q$157,MATCH($B80,'I.Supplementary 2018-19'!$B$8:$B$157,0)),INDEX('I.KI 2018-19'!Q$9:Q$393,MATCH($B80,'I.KI 2018-19'!$B$9:$B$393,0))),"")</f>
        <v>1.1089045838160589</v>
      </c>
      <c r="AW80" s="193">
        <f>_xlfn.IFNA(_xlfn.IFNA(INDEX('I.Supplementary 2018-19'!R$8:R$157,MATCH($B80,'I.Supplementary 2018-19'!$B$8:$B$157,0)),INDEX('I.KI 2018-19'!R$9:R$393,MATCH($B80,'I.KI 2018-19'!$B$9:$B$393,0))),"")</f>
        <v>4.1249312500904276</v>
      </c>
      <c r="AX80" s="193">
        <f>_xlfn.IFNA(_xlfn.IFNA(INDEX('I.Supplementary 2018-19'!S$8:S$157,MATCH($B80,'I.Supplementary 2018-19'!$B$8:$B$157,0)),INDEX('I.KI 2018-19'!S$9:S$393,MATCH($B80,'I.KI 2018-19'!$B$9:$B$393,0))),"")</f>
        <v>0</v>
      </c>
      <c r="AY80" s="157">
        <f>_xlfn.IFNA(_xlfn.IFNA(INDEX('I.Supplementary 2018-19'!T$8:T$157,MATCH($B80,'I.Supplementary 2018-19'!$B$8:$B$157,0)),INDEX('I.KI 2018-19'!T$9:T$393,MATCH($B80,'I.KI 2018-19'!$B$9:$B$393,0))),"")</f>
        <v>0</v>
      </c>
      <c r="AZ80" s="156">
        <f>_xlfn.IFNA(_xlfn.IFNA(INDEX('I.Supplementary 2018-19'!U$8:U$157,MATCH($B80,'I.Supplementary 2018-19'!$B$8:$B$157,0)),INDEX('I.KI 2018-19'!U$9:U$393,MATCH($B80,'I.KI 2018-19'!$B$9:$B$393,0))),"")</f>
        <v>85.100369660942235</v>
      </c>
      <c r="BA80" s="193">
        <f>_xlfn.IFNA(_xlfn.IFNA(INDEX('I.Supplementary 2018-19'!V$8:V$157,MATCH($B80,'I.Supplementary 2018-19'!$B$8:$B$157,0)),INDEX('I.KI 2018-19'!V$9:V$393,MATCH($B80,'I.KI 2018-19'!$B$9:$B$393,0))),"")</f>
        <v>15.300066596050103</v>
      </c>
      <c r="BB80" s="193">
        <f>_xlfn.IFNA(_xlfn.IFNA(INDEX('I.Supplementary 2018-19'!W$8:W$157,MATCH($B80,'I.Supplementary 2018-19'!$B$8:$B$157,0)),INDEX('I.KI 2018-19'!W$9:W$393,MATCH($B80,'I.KI 2018-19'!$B$9:$B$393,0))),"")</f>
        <v>7.4656544190368921</v>
      </c>
      <c r="BC80" s="193">
        <f>_xlfn.IFNA(_xlfn.IFNA(INDEX('I.Supplementary 2018-19'!X$8:X$157,MATCH($B80,'I.Supplementary 2018-19'!$B$8:$B$157,0)),INDEX('I.KI 2018-19'!X$9:X$393,MATCH($B80,'I.KI 2018-19'!$B$9:$B$393,0))),"")</f>
        <v>0</v>
      </c>
      <c r="BD80" s="157">
        <f>_xlfn.IFNA(_xlfn.IFNA(INDEX('I.Supplementary 2018-19'!Y$8:Y$157,MATCH($B80,'I.Supplementary 2018-19'!$B$8:$B$157,0)),INDEX('I.KI 2018-19'!Y$9:Y$393,MATCH($B80,'I.KI 2018-19'!$B$9:$B$393,0))),"")</f>
        <v>0</v>
      </c>
      <c r="BE80" s="156">
        <f>_xlfn.IFNA(_xlfn.IFNA(INDEX('I.Supplementary 2018-19'!Z$8:Z$157,MATCH($B80,'I.Supplementary 2018-19'!$B$8:$B$157,0)),INDEX('I.KI 2018-19'!Z$9:Z$393,MATCH($B80,'I.KI 2018-19'!$B$9:$B$393,0))),"")</f>
        <v>108.49293979917235</v>
      </c>
      <c r="BF80" s="193">
        <f>_xlfn.IFNA(_xlfn.IFNA(INDEX('I.Supplementary 2018-19'!AA$8:AA$157,MATCH($B80,'I.Supplementary 2018-19'!$B$8:$B$157,0)),INDEX('I.KI 2018-19'!AA$9:AA$393,MATCH($B80,'I.KI 2018-19'!$B$9:$B$393,0))),"")</f>
        <v>16.40897117986616</v>
      </c>
      <c r="BG80" s="193">
        <f>_xlfn.IFNA(_xlfn.IFNA(INDEX('I.Supplementary 2018-19'!AB$8:AB$157,MATCH($B80,'I.Supplementary 2018-19'!$B$8:$B$157,0)),INDEX('I.KI 2018-19'!AB$9:AB$393,MATCH($B80,'I.KI 2018-19'!$B$9:$B$393,0))),"")</f>
        <v>11.59058566912732</v>
      </c>
      <c r="BH80" s="193">
        <f>_xlfn.IFNA(_xlfn.IFNA(INDEX('I.Supplementary 2018-19'!AC$8:AC$157,MATCH($B80,'I.Supplementary 2018-19'!$B$8:$B$157,0)),INDEX('I.KI 2018-19'!AC$9:AC$393,MATCH($B80,'I.KI 2018-19'!$B$9:$B$393,0))),"")</f>
        <v>0</v>
      </c>
      <c r="BI80" s="157">
        <f>_xlfn.IFNA(_xlfn.IFNA(INDEX('I.Supplementary 2018-19'!AD$8:AD$157,MATCH($B80,'I.Supplementary 2018-19'!$B$8:$B$157,0)),INDEX('I.KI 2018-19'!AD$9:AD$393,MATCH($B80,'I.KI 2018-19'!$B$9:$B$393,0))),"")</f>
        <v>0</v>
      </c>
      <c r="BJ80" s="149"/>
      <c r="BK80" s="156">
        <f>_xlfn.IFNA(IF($B80=$B$381,0,IF($B80=$B$382,0,_xlfn.IFNA(INDEX('I.Supplementary 2018-19'!I$8:I$157,MATCH($B80,'I.Supplementary 2018-19'!$B$8:$B$157,0)),INDEX('I.KI 2018-19'!I$9:I$393,MATCH($B80,'I.KI 2018-19'!$B$9:$B$393,0))))),"")</f>
        <v>28.626405972136602</v>
      </c>
      <c r="BL80" s="149">
        <f>_xlfn.IFNA(IF($B80=$B$381,0,IF($B80=$B$382,0,_xlfn.IFNA(INDEX('I.Supplementary 2018-19'!J$8:J$157,MATCH($B80,'I.Supplementary 2018-19'!$B$8:$B$157,0)),INDEX('I.KI 2018-19'!J$9:J$393,MATCH($B80,'I.KI 2018-19'!$B$9:$B$393,0))))),"")</f>
        <v>107.86609067602923</v>
      </c>
      <c r="BM80" s="157">
        <f>_xlfn.IFNA(IF($B80=$B$381,0,IF($B80=$B$382,0,_xlfn.IFNA(INDEX('I.Supplementary 2018-19'!H$8:H$157,MATCH($B80,'I.Supplementary 2018-19'!$B$8:$B$157,0)),INDEX('I.KI 2018-19'!H$9:H$393,MATCH($B80,'I.KI 2018-19'!$B$9:$B$393,0))))),"")</f>
        <v>136.49249664816583</v>
      </c>
    </row>
    <row r="81" spans="2:65">
      <c r="B81" s="121" t="str">
        <f>'Calculations for 2021-22'!B81</f>
        <v>E1632</v>
      </c>
      <c r="C81" s="160" t="str">
        <f>'Calculations for 2021-22'!D81</f>
        <v>E1632</v>
      </c>
      <c r="D81" t="str">
        <f>'Calculations for 2021-22'!E81</f>
        <v>SD</v>
      </c>
      <c r="E81">
        <f>'Calculations for 2021-22'!F81</f>
        <v>0</v>
      </c>
      <c r="F81" s="120" t="str">
        <f>'Calculations for 2021-22'!H81</f>
        <v>Cotswold</v>
      </c>
      <c r="G81" s="156">
        <f>_xlfn.IFNA(INDEX('I.KI 2016-17'!M$8:M$391,MATCH($B81,'I.KI 2016-17'!$B$8:$B$391,0)),"")</f>
        <v>0</v>
      </c>
      <c r="H81" s="149">
        <f>_xlfn.IFNA(INDEX('I.KI 2016-17'!N$8:N$391,MATCH($B81,'I.KI 2016-17'!$B$8:$B$391,0)),"")</f>
        <v>0.85635332444099999</v>
      </c>
      <c r="I81" s="149">
        <f>_xlfn.IFNA(INDEX('I.KI 2016-17'!O$8:O$391,MATCH($B81,'I.KI 2016-17'!$B$8:$B$391,0)),"")</f>
        <v>0</v>
      </c>
      <c r="J81" s="149">
        <f>_xlfn.IFNA(INDEX('I.KI 2016-17'!P$8:P$391,MATCH($B81,'I.KI 2016-17'!$B$8:$B$391,0)),"")</f>
        <v>0</v>
      </c>
      <c r="K81" s="157">
        <f>_xlfn.IFNA(INDEX('I.KI 2016-17'!Q$8:Q$391,MATCH($B81,'I.KI 2016-17'!$B$8:$B$391,0)),"")</f>
        <v>0</v>
      </c>
      <c r="L81" s="156">
        <f>_xlfn.IFNA(INDEX('I.KI 2016-17'!R$8:R$391,MATCH($B81,'I.KI 2016-17'!$B$8:$B$391,0)),"")</f>
        <v>0</v>
      </c>
      <c r="M81" s="193">
        <f>_xlfn.IFNA(INDEX('I.KI 2016-17'!S$8:S$391,MATCH($B81,'I.KI 2016-17'!$B$8:$B$391,0)),"")</f>
        <v>1.7190033576460002</v>
      </c>
      <c r="N81" s="193">
        <f>_xlfn.IFNA(INDEX('I.KI 2016-17'!T$8:T$391,MATCH($B81,'I.KI 2016-17'!$B$8:$B$391,0)),"")</f>
        <v>0</v>
      </c>
      <c r="O81" s="193">
        <f>_xlfn.IFNA(INDEX('I.KI 2016-17'!U$8:U$391,MATCH($B81,'I.KI 2016-17'!$B$8:$B$391,0)),"")</f>
        <v>0</v>
      </c>
      <c r="P81" s="157">
        <f>_xlfn.IFNA(INDEX('I.KI 2016-17'!V$8:V$391,MATCH($B81,'I.KI 2016-17'!$B$8:$B$391,0)),"")</f>
        <v>0</v>
      </c>
      <c r="Q81" s="156">
        <f>_xlfn.IFNA(INDEX('I.KI 2016-17'!W$8:W$391,MATCH($B81,'I.KI 2016-17'!$B$8:$B$391,0)),"")</f>
        <v>0</v>
      </c>
      <c r="R81" s="193">
        <f>_xlfn.IFNA(INDEX('I.KI 2016-17'!X$8:X$391,MATCH($B81,'I.KI 2016-17'!$B$8:$B$391,0)),"")</f>
        <v>2.5753566820870004</v>
      </c>
      <c r="S81" s="193">
        <f>_xlfn.IFNA(INDEX('I.KI 2016-17'!Y$8:Y$391,MATCH($B81,'I.KI 2016-17'!$B$8:$B$391,0)),"")</f>
        <v>0</v>
      </c>
      <c r="T81" s="193">
        <f>_xlfn.IFNA(INDEX('I.KI 2016-17'!Z$8:Z$391,MATCH($B81,'I.KI 2016-17'!$B$8:$B$391,0)),"")</f>
        <v>0</v>
      </c>
      <c r="U81" s="157">
        <f>_xlfn.IFNA(INDEX('I.KI 2016-17'!AA$8:AA$391,MATCH($B81,'I.KI 2016-17'!$B$8:$B$391,0)),"")</f>
        <v>0</v>
      </c>
      <c r="V81" s="149"/>
      <c r="W81" s="154">
        <f>_xlfn.IFNA(INDEX('I.KI 2016-17'!$H$8:$H$391,MATCH(B81,'I.KI 2016-17'!$B$8:$B$391,0)),"")</f>
        <v>0.85635332444099999</v>
      </c>
      <c r="X81" s="153">
        <f>_xlfn.IFNA(INDEX('I.KI 2016-17'!$I$8:$I$391,MATCH(B81,'I.KI 2016-17'!$B$8:$B$391,0)),"")</f>
        <v>1.7190033576460002</v>
      </c>
      <c r="Y81" s="155">
        <f>_xlfn.IFNA(INDEX('I.KI 2016-17'!$G$8:$G$391,MATCH(B81,'I.KI 2016-17'!$B$8:$B$391,0)),"")</f>
        <v>2.5753566820870004</v>
      </c>
      <c r="Z81" s="149"/>
      <c r="AA81" s="156">
        <f>_xlfn.IFNA(IF($B81=$B$382,0,_xlfn.IFNA(INDEX('I.Supplementary 2017-18'!N$8:N$35,MATCH($B81,'I.Supplementary 2017-18'!$B$8:$B$35,0)),INDEX('I.KI 2017-18'!N$9:N$393,MATCH($B81,'I.KI 2017-18'!$B$9:$B$393,0)))),"")</f>
        <v>0</v>
      </c>
      <c r="AB81" s="193">
        <f>_xlfn.IFNA(IF($B81=$B$382,0,_xlfn.IFNA(INDEX('I.Supplementary 2017-18'!O$8:O$35,MATCH($B81,'I.Supplementary 2017-18'!$B$8:$B$35,0)),INDEX('I.KI 2017-18'!O$9:O$393,MATCH($B81,'I.KI 2017-18'!$B$9:$B$393,0)))),"")</f>
        <v>0.38636179997754749</v>
      </c>
      <c r="AC81" s="193">
        <f>_xlfn.IFNA(IF($B81=$B$382,0,_xlfn.IFNA(INDEX('I.Supplementary 2017-18'!P$8:P$35,MATCH($B81,'I.Supplementary 2017-18'!$B$8:$B$35,0)),INDEX('I.KI 2017-18'!P$9:P$393,MATCH($B81,'I.KI 2017-18'!$B$9:$B$393,0)))),"")</f>
        <v>0</v>
      </c>
      <c r="AD81" s="193">
        <f>_xlfn.IFNA(IF($B81=$B$382,0,_xlfn.IFNA(INDEX('I.Supplementary 2017-18'!Q$8:Q$35,MATCH($B81,'I.Supplementary 2017-18'!$B$8:$B$35,0)),INDEX('I.KI 2017-18'!Q$9:Q$393,MATCH($B81,'I.KI 2017-18'!$B$9:$B$393,0)))),"")</f>
        <v>0</v>
      </c>
      <c r="AE81" s="157">
        <f>_xlfn.IFNA(IF($B81=$B$382,0,_xlfn.IFNA(INDEX('I.Supplementary 2017-18'!R$8:R$35,MATCH($B81,'I.Supplementary 2017-18'!$B$8:$B$35,0)),INDEX('I.KI 2017-18'!R$9:R$393,MATCH($B81,'I.KI 2017-18'!$B$9:$B$393,0)))),"")</f>
        <v>0</v>
      </c>
      <c r="AF81" s="156">
        <f>_xlfn.IFNA(IF($B81=$B$382,0,_xlfn.IFNA(INDEX('I.Supplementary 2017-18'!S$8:S$35,MATCH($B81,'I.Supplementary 2017-18'!$B$8:$B$35,0)),INDEX('I.KI 2017-18'!S$9:S$393,MATCH($B81,'I.KI 2017-18'!$B$9:$B$393,0)))),"")</f>
        <v>0</v>
      </c>
      <c r="AG81" s="193">
        <f>_xlfn.IFNA(IF($B81=$B$382,0,_xlfn.IFNA(INDEX('I.Supplementary 2017-18'!T$8:T$35,MATCH($B81,'I.Supplementary 2017-18'!$B$8:$B$35,0)),INDEX('I.KI 2017-18'!T$9:T$393,MATCH($B81,'I.KI 2017-18'!$B$9:$B$393,0)))),"")</f>
        <v>1.7540985725748284</v>
      </c>
      <c r="AH81" s="193">
        <f>_xlfn.IFNA(IF($B81=$B$382,0,_xlfn.IFNA(INDEX('I.Supplementary 2017-18'!U$8:U$35,MATCH($B81,'I.Supplementary 2017-18'!$B$8:$B$35,0)),INDEX('I.KI 2017-18'!U$9:U$393,MATCH($B81,'I.KI 2017-18'!$B$9:$B$393,0)))),"")</f>
        <v>0</v>
      </c>
      <c r="AI81" s="193">
        <f>_xlfn.IFNA(IF($B81=$B$382,0,_xlfn.IFNA(INDEX('I.Supplementary 2017-18'!V$8:V$35,MATCH($B81,'I.Supplementary 2017-18'!$B$8:$B$35,0)),INDEX('I.KI 2017-18'!V$9:V$393,MATCH($B81,'I.KI 2017-18'!$B$9:$B$393,0)))),"")</f>
        <v>0</v>
      </c>
      <c r="AJ81" s="157">
        <f>_xlfn.IFNA(IF($B81=$B$382,0,_xlfn.IFNA(INDEX('I.Supplementary 2017-18'!W$8:W$35,MATCH($B81,'I.Supplementary 2017-18'!$B$8:$B$35,0)),INDEX('I.KI 2017-18'!W$9:W$393,MATCH($B81,'I.KI 2017-18'!$B$9:$B$393,0)))),"")</f>
        <v>0</v>
      </c>
      <c r="AK81" s="156">
        <f>_xlfn.IFNA(IF($B81=$B$382,0,_xlfn.IFNA(INDEX('I.Supplementary 2017-18'!X$8:X$35,MATCH($B81,'I.Supplementary 2017-18'!$B$8:$B$35,0)),INDEX('I.KI 2017-18'!X$9:X$393,MATCH($B81,'I.KI 2017-18'!$B$9:$B$393,0)))),"")</f>
        <v>0</v>
      </c>
      <c r="AL81" s="193">
        <f>_xlfn.IFNA(IF($B81=$B$382,0,_xlfn.IFNA(INDEX('I.Supplementary 2017-18'!Y$8:Y$35,MATCH($B81,'I.Supplementary 2017-18'!$B$8:$B$35,0)),INDEX('I.KI 2017-18'!Y$9:Y$393,MATCH($B81,'I.KI 2017-18'!$B$9:$B$393,0)))),"")</f>
        <v>2.1404603725523756</v>
      </c>
      <c r="AM81" s="193">
        <f>_xlfn.IFNA(IF($B81=$B$382,0,_xlfn.IFNA(INDEX('I.Supplementary 2017-18'!Z$8:Z$35,MATCH($B81,'I.Supplementary 2017-18'!$B$8:$B$35,0)),INDEX('I.KI 2017-18'!Z$9:Z$393,MATCH($B81,'I.KI 2017-18'!$B$9:$B$393,0)))),"")</f>
        <v>0</v>
      </c>
      <c r="AN81" s="193">
        <f>_xlfn.IFNA(IF($B81=$B$382,0,_xlfn.IFNA(INDEX('I.Supplementary 2017-18'!AA$8:AA$35,MATCH($B81,'I.Supplementary 2017-18'!$B$8:$B$35,0)),INDEX('I.KI 2017-18'!AA$9:AA$393,MATCH($B81,'I.KI 2017-18'!$B$9:$B$393,0)))),"")</f>
        <v>0</v>
      </c>
      <c r="AO81" s="157">
        <f>_xlfn.IFNA(IF($B81=$B$382,0,_xlfn.IFNA(INDEX('I.Supplementary 2017-18'!AB$8:AB$35,MATCH($B81,'I.Supplementary 2017-18'!$B$8:$B$35,0)),INDEX('I.KI 2017-18'!AB$9:AB$393,MATCH($B81,'I.KI 2017-18'!$B$9:$B$393,0)))),"")</f>
        <v>0</v>
      </c>
      <c r="AP81" s="149"/>
      <c r="AQ81" s="156">
        <f>_xlfn.IFNA(IF($B81=$B$381,0,IF($B81=$B$382,0,_xlfn.IFNA(INDEX('I.Supplementary 2017-18'!I$8:I$35,MATCH($B81,'I.Supplementary 2017-18'!$B$8:$B$35,0)),INDEX('I.KI 2017-18'!I$9:I$393,MATCH($B81,'I.KI 2017-18'!$B$9:$B$393,0))))),"")</f>
        <v>0.38636179997754749</v>
      </c>
      <c r="AR81" s="149">
        <f>_xlfn.IFNA(IF($B81=$B$381,0,IF($B81=$B$382,0,_xlfn.IFNA(INDEX('I.Supplementary 2017-18'!J$8:J$35,MATCH($B81,'I.Supplementary 2017-18'!$B$8:$B$35,0)),INDEX('I.KI 2017-18'!J$9:J$393,MATCH($B81,'I.KI 2017-18'!$B$9:$B$393,0))))),"")</f>
        <v>1.7540985725748284</v>
      </c>
      <c r="AS81" s="157">
        <f>_xlfn.IFNA(IF($B81=$B$381,0,IF($B81=$B$382,0,_xlfn.IFNA(INDEX('I.Supplementary 2017-18'!H$8:H$35,MATCH($B81,'I.Supplementary 2017-18'!$B$8:$B$35,0)),INDEX('I.KI 2017-18'!H$9:H$393,MATCH($B81,'I.KI 2017-18'!$B$9:$B$393,0))))),"")</f>
        <v>2.1404603725523756</v>
      </c>
      <c r="AT81" s="149"/>
      <c r="AU81" s="156">
        <f>_xlfn.IFNA(_xlfn.IFNA(INDEX('I.Supplementary 2018-19'!P$8:P$157,MATCH($B81,'I.Supplementary 2018-19'!$B$8:$B$157,0)),INDEX('I.KI 2018-19'!P$9:P$393,MATCH($B81,'I.KI 2018-19'!$B$9:$B$393,0))),"")</f>
        <v>0</v>
      </c>
      <c r="AV81" s="193">
        <f>_xlfn.IFNA(_xlfn.IFNA(INDEX('I.Supplementary 2018-19'!Q$8:Q$157,MATCH($B81,'I.Supplementary 2018-19'!$B$8:$B$157,0)),INDEX('I.KI 2018-19'!Q$9:Q$393,MATCH($B81,'I.KI 2018-19'!$B$9:$B$393,0))),"")</f>
        <v>0.10072426822221558</v>
      </c>
      <c r="AW81" s="193">
        <f>_xlfn.IFNA(_xlfn.IFNA(INDEX('I.Supplementary 2018-19'!R$8:R$157,MATCH($B81,'I.Supplementary 2018-19'!$B$8:$B$157,0)),INDEX('I.KI 2018-19'!R$9:R$393,MATCH($B81,'I.KI 2018-19'!$B$9:$B$393,0))),"")</f>
        <v>0</v>
      </c>
      <c r="AX81" s="193">
        <f>_xlfn.IFNA(_xlfn.IFNA(INDEX('I.Supplementary 2018-19'!S$8:S$157,MATCH($B81,'I.Supplementary 2018-19'!$B$8:$B$157,0)),INDEX('I.KI 2018-19'!S$9:S$393,MATCH($B81,'I.KI 2018-19'!$B$9:$B$393,0))),"")</f>
        <v>0</v>
      </c>
      <c r="AY81" s="157">
        <f>_xlfn.IFNA(_xlfn.IFNA(INDEX('I.Supplementary 2018-19'!T$8:T$157,MATCH($B81,'I.Supplementary 2018-19'!$B$8:$B$157,0)),INDEX('I.KI 2018-19'!T$9:T$393,MATCH($B81,'I.KI 2018-19'!$B$9:$B$393,0))),"")</f>
        <v>0</v>
      </c>
      <c r="AZ81" s="156">
        <f>_xlfn.IFNA(_xlfn.IFNA(INDEX('I.Supplementary 2018-19'!U$8:U$157,MATCH($B81,'I.Supplementary 2018-19'!$B$8:$B$157,0)),INDEX('I.KI 2018-19'!U$9:U$393,MATCH($B81,'I.KI 2018-19'!$B$9:$B$393,0))),"")</f>
        <v>0</v>
      </c>
      <c r="BA81" s="193">
        <f>_xlfn.IFNA(_xlfn.IFNA(INDEX('I.Supplementary 2018-19'!V$8:V$157,MATCH($B81,'I.Supplementary 2018-19'!$B$8:$B$157,0)),INDEX('I.KI 2018-19'!V$9:V$393,MATCH($B81,'I.KI 2018-19'!$B$9:$B$393,0))),"")</f>
        <v>1.8067968129526129</v>
      </c>
      <c r="BB81" s="193">
        <f>_xlfn.IFNA(_xlfn.IFNA(INDEX('I.Supplementary 2018-19'!W$8:W$157,MATCH($B81,'I.Supplementary 2018-19'!$B$8:$B$157,0)),INDEX('I.KI 2018-19'!W$9:W$393,MATCH($B81,'I.KI 2018-19'!$B$9:$B$393,0))),"")</f>
        <v>0</v>
      </c>
      <c r="BC81" s="193">
        <f>_xlfn.IFNA(_xlfn.IFNA(INDEX('I.Supplementary 2018-19'!X$8:X$157,MATCH($B81,'I.Supplementary 2018-19'!$B$8:$B$157,0)),INDEX('I.KI 2018-19'!X$9:X$393,MATCH($B81,'I.KI 2018-19'!$B$9:$B$393,0))),"")</f>
        <v>0</v>
      </c>
      <c r="BD81" s="157">
        <f>_xlfn.IFNA(_xlfn.IFNA(INDEX('I.Supplementary 2018-19'!Y$8:Y$157,MATCH($B81,'I.Supplementary 2018-19'!$B$8:$B$157,0)),INDEX('I.KI 2018-19'!Y$9:Y$393,MATCH($B81,'I.KI 2018-19'!$B$9:$B$393,0))),"")</f>
        <v>0</v>
      </c>
      <c r="BE81" s="156">
        <f>_xlfn.IFNA(_xlfn.IFNA(INDEX('I.Supplementary 2018-19'!Z$8:Z$157,MATCH($B81,'I.Supplementary 2018-19'!$B$8:$B$157,0)),INDEX('I.KI 2018-19'!Z$9:Z$393,MATCH($B81,'I.KI 2018-19'!$B$9:$B$393,0))),"")</f>
        <v>0</v>
      </c>
      <c r="BF81" s="193">
        <f>_xlfn.IFNA(_xlfn.IFNA(INDEX('I.Supplementary 2018-19'!AA$8:AA$157,MATCH($B81,'I.Supplementary 2018-19'!$B$8:$B$157,0)),INDEX('I.KI 2018-19'!AA$9:AA$393,MATCH($B81,'I.KI 2018-19'!$B$9:$B$393,0))),"")</f>
        <v>1.9075210811748284</v>
      </c>
      <c r="BG81" s="193">
        <f>_xlfn.IFNA(_xlfn.IFNA(INDEX('I.Supplementary 2018-19'!AB$8:AB$157,MATCH($B81,'I.Supplementary 2018-19'!$B$8:$B$157,0)),INDEX('I.KI 2018-19'!AB$9:AB$393,MATCH($B81,'I.KI 2018-19'!$B$9:$B$393,0))),"")</f>
        <v>0</v>
      </c>
      <c r="BH81" s="193">
        <f>_xlfn.IFNA(_xlfn.IFNA(INDEX('I.Supplementary 2018-19'!AC$8:AC$157,MATCH($B81,'I.Supplementary 2018-19'!$B$8:$B$157,0)),INDEX('I.KI 2018-19'!AC$9:AC$393,MATCH($B81,'I.KI 2018-19'!$B$9:$B$393,0))),"")</f>
        <v>0</v>
      </c>
      <c r="BI81" s="157">
        <f>_xlfn.IFNA(_xlfn.IFNA(INDEX('I.Supplementary 2018-19'!AD$8:AD$157,MATCH($B81,'I.Supplementary 2018-19'!$B$8:$B$157,0)),INDEX('I.KI 2018-19'!AD$9:AD$393,MATCH($B81,'I.KI 2018-19'!$B$9:$B$393,0))),"")</f>
        <v>0</v>
      </c>
      <c r="BJ81" s="149"/>
      <c r="BK81" s="156">
        <f>_xlfn.IFNA(IF($B81=$B$381,0,IF($B81=$B$382,0,_xlfn.IFNA(INDEX('I.Supplementary 2018-19'!I$8:I$157,MATCH($B81,'I.Supplementary 2018-19'!$B$8:$B$157,0)),INDEX('I.KI 2018-19'!I$9:I$393,MATCH($B81,'I.KI 2018-19'!$B$9:$B$393,0))))),"")</f>
        <v>0.10072426822221558</v>
      </c>
      <c r="BL81" s="149">
        <f>_xlfn.IFNA(IF($B81=$B$381,0,IF($B81=$B$382,0,_xlfn.IFNA(INDEX('I.Supplementary 2018-19'!J$8:J$157,MATCH($B81,'I.Supplementary 2018-19'!$B$8:$B$157,0)),INDEX('I.KI 2018-19'!J$9:J$393,MATCH($B81,'I.KI 2018-19'!$B$9:$B$393,0))))),"")</f>
        <v>1.8067968129526129</v>
      </c>
      <c r="BM81" s="157">
        <f>_xlfn.IFNA(IF($B81=$B$381,0,IF($B81=$B$382,0,_xlfn.IFNA(INDEX('I.Supplementary 2018-19'!H$8:H$157,MATCH($B81,'I.Supplementary 2018-19'!$B$8:$B$157,0)),INDEX('I.KI 2018-19'!H$9:H$393,MATCH($B81,'I.KI 2018-19'!$B$9:$B$393,0))))),"")</f>
        <v>1.9075210811748284</v>
      </c>
    </row>
    <row r="82" spans="2:65">
      <c r="B82" s="121" t="str">
        <f>'Calculations for 2021-22'!B82</f>
        <v>E1302</v>
      </c>
      <c r="C82" s="160" t="str">
        <f>'Calculations for 2021-22'!D82</f>
        <v>E1302</v>
      </c>
      <c r="D82" t="str">
        <f>'Calculations for 2021-22'!E82</f>
        <v>UNINFIR</v>
      </c>
      <c r="E82">
        <f>'Calculations for 2021-22'!F82</f>
        <v>0</v>
      </c>
      <c r="F82" s="120" t="str">
        <f>'Calculations for 2021-22'!H82</f>
        <v>Durham</v>
      </c>
      <c r="G82" s="156">
        <f>_xlfn.IFNA(INDEX('I.KI 2016-17'!M$8:M$391,MATCH($B82,'I.KI 2016-17'!$B$8:$B$391,0)),"")</f>
        <v>69.006065181384997</v>
      </c>
      <c r="H82" s="149">
        <f>_xlfn.IFNA(INDEX('I.KI 2016-17'!N$8:N$391,MATCH($B82,'I.KI 2016-17'!$B$8:$B$391,0)),"")</f>
        <v>8.1374090110920001</v>
      </c>
      <c r="I82" s="149">
        <f>_xlfn.IFNA(INDEX('I.KI 2016-17'!O$8:O$391,MATCH($B82,'I.KI 2016-17'!$B$8:$B$391,0)),"")</f>
        <v>0</v>
      </c>
      <c r="J82" s="149">
        <f>_xlfn.IFNA(INDEX('I.KI 2016-17'!P$8:P$391,MATCH($B82,'I.KI 2016-17'!$B$8:$B$391,0)),"")</f>
        <v>0</v>
      </c>
      <c r="K82" s="157">
        <f>_xlfn.IFNA(INDEX('I.KI 2016-17'!Q$8:Q$391,MATCH($B82,'I.KI 2016-17'!$B$8:$B$391,0)),"")</f>
        <v>0</v>
      </c>
      <c r="L82" s="156">
        <f>_xlfn.IFNA(INDEX('I.KI 2016-17'!R$8:R$391,MATCH($B82,'I.KI 2016-17'!$B$8:$B$391,0)),"")</f>
        <v>100.45324900086699</v>
      </c>
      <c r="M82" s="193">
        <f>_xlfn.IFNA(INDEX('I.KI 2016-17'!S$8:S$391,MATCH($B82,'I.KI 2016-17'!$B$8:$B$391,0)),"")</f>
        <v>16.050607036393998</v>
      </c>
      <c r="N82" s="193">
        <f>_xlfn.IFNA(INDEX('I.KI 2016-17'!T$8:T$391,MATCH($B82,'I.KI 2016-17'!$B$8:$B$391,0)),"")</f>
        <v>0</v>
      </c>
      <c r="O82" s="193">
        <f>_xlfn.IFNA(INDEX('I.KI 2016-17'!U$8:U$391,MATCH($B82,'I.KI 2016-17'!$B$8:$B$391,0)),"")</f>
        <v>0</v>
      </c>
      <c r="P82" s="157">
        <f>_xlfn.IFNA(INDEX('I.KI 2016-17'!V$8:V$391,MATCH($B82,'I.KI 2016-17'!$B$8:$B$391,0)),"")</f>
        <v>0</v>
      </c>
      <c r="Q82" s="156">
        <f>_xlfn.IFNA(INDEX('I.KI 2016-17'!W$8:W$391,MATCH($B82,'I.KI 2016-17'!$B$8:$B$391,0)),"")</f>
        <v>169.459314182252</v>
      </c>
      <c r="R82" s="193">
        <f>_xlfn.IFNA(INDEX('I.KI 2016-17'!X$8:X$391,MATCH($B82,'I.KI 2016-17'!$B$8:$B$391,0)),"")</f>
        <v>24.188016047485998</v>
      </c>
      <c r="S82" s="193">
        <f>_xlfn.IFNA(INDEX('I.KI 2016-17'!Y$8:Y$391,MATCH($B82,'I.KI 2016-17'!$B$8:$B$391,0)),"")</f>
        <v>0</v>
      </c>
      <c r="T82" s="193">
        <f>_xlfn.IFNA(INDEX('I.KI 2016-17'!Z$8:Z$391,MATCH($B82,'I.KI 2016-17'!$B$8:$B$391,0)),"")</f>
        <v>0</v>
      </c>
      <c r="U82" s="157">
        <f>_xlfn.IFNA(INDEX('I.KI 2016-17'!AA$8:AA$391,MATCH($B82,'I.KI 2016-17'!$B$8:$B$391,0)),"")</f>
        <v>0</v>
      </c>
      <c r="V82" s="149"/>
      <c r="W82" s="154">
        <f>_xlfn.IFNA(INDEX('I.KI 2016-17'!$H$8:$H$391,MATCH(B82,'I.KI 2016-17'!$B$8:$B$391,0)),"")</f>
        <v>77.143474192476987</v>
      </c>
      <c r="X82" s="153">
        <f>_xlfn.IFNA(INDEX('I.KI 2016-17'!$I$8:$I$391,MATCH(B82,'I.KI 2016-17'!$B$8:$B$391,0)),"")</f>
        <v>116.50385603726099</v>
      </c>
      <c r="Y82" s="155">
        <f>_xlfn.IFNA(INDEX('I.KI 2016-17'!$G$8:$G$391,MATCH(B82,'I.KI 2016-17'!$B$8:$B$391,0)),"")</f>
        <v>193.64733022973797</v>
      </c>
      <c r="Z82" s="149"/>
      <c r="AA82" s="156">
        <f>_xlfn.IFNA(IF($B82=$B$382,0,_xlfn.IFNA(INDEX('I.Supplementary 2017-18'!N$8:N$35,MATCH($B82,'I.Supplementary 2017-18'!$B$8:$B$35,0)),INDEX('I.KI 2017-18'!N$9:N$393,MATCH($B82,'I.KI 2017-18'!$B$9:$B$393,0)))),"")</f>
        <v>51.109223741619111</v>
      </c>
      <c r="AB82" s="193">
        <f>_xlfn.IFNA(IF($B82=$B$382,0,_xlfn.IFNA(INDEX('I.Supplementary 2017-18'!O$8:O$35,MATCH($B82,'I.Supplementary 2017-18'!$B$8:$B$35,0)),INDEX('I.KI 2017-18'!O$9:O$393,MATCH($B82,'I.KI 2017-18'!$B$9:$B$393,0)))),"")</f>
        <v>4.8908402466656078</v>
      </c>
      <c r="AC82" s="193">
        <f>_xlfn.IFNA(IF($B82=$B$382,0,_xlfn.IFNA(INDEX('I.Supplementary 2017-18'!P$8:P$35,MATCH($B82,'I.Supplementary 2017-18'!$B$8:$B$35,0)),INDEX('I.KI 2017-18'!P$9:P$393,MATCH($B82,'I.KI 2017-18'!$B$9:$B$393,0)))),"")</f>
        <v>0</v>
      </c>
      <c r="AD82" s="193">
        <f>_xlfn.IFNA(IF($B82=$B$382,0,_xlfn.IFNA(INDEX('I.Supplementary 2017-18'!Q$8:Q$35,MATCH($B82,'I.Supplementary 2017-18'!$B$8:$B$35,0)),INDEX('I.KI 2017-18'!Q$9:Q$393,MATCH($B82,'I.KI 2017-18'!$B$9:$B$393,0)))),"")</f>
        <v>0</v>
      </c>
      <c r="AE82" s="157">
        <f>_xlfn.IFNA(IF($B82=$B$382,0,_xlfn.IFNA(INDEX('I.Supplementary 2017-18'!R$8:R$35,MATCH($B82,'I.Supplementary 2017-18'!$B$8:$B$35,0)),INDEX('I.KI 2017-18'!R$9:R$393,MATCH($B82,'I.KI 2017-18'!$B$9:$B$393,0)))),"")</f>
        <v>0</v>
      </c>
      <c r="AF82" s="156">
        <f>_xlfn.IFNA(IF($B82=$B$382,0,_xlfn.IFNA(INDEX('I.Supplementary 2017-18'!S$8:S$35,MATCH($B82,'I.Supplementary 2017-18'!$B$8:$B$35,0)),INDEX('I.KI 2017-18'!S$9:S$393,MATCH($B82,'I.KI 2017-18'!$B$9:$B$393,0)))),"")</f>
        <v>102.50410500897407</v>
      </c>
      <c r="AG82" s="193">
        <f>_xlfn.IFNA(IF($B82=$B$382,0,_xlfn.IFNA(INDEX('I.Supplementary 2017-18'!T$8:T$35,MATCH($B82,'I.Supplementary 2017-18'!$B$8:$B$35,0)),INDEX('I.KI 2017-18'!T$9:T$393,MATCH($B82,'I.KI 2017-18'!$B$9:$B$393,0)))),"")</f>
        <v>16.378296625349655</v>
      </c>
      <c r="AH82" s="193">
        <f>_xlfn.IFNA(IF($B82=$B$382,0,_xlfn.IFNA(INDEX('I.Supplementary 2017-18'!U$8:U$35,MATCH($B82,'I.Supplementary 2017-18'!$B$8:$B$35,0)),INDEX('I.KI 2017-18'!U$9:U$393,MATCH($B82,'I.KI 2017-18'!$B$9:$B$393,0)))),"")</f>
        <v>0</v>
      </c>
      <c r="AI82" s="193">
        <f>_xlfn.IFNA(IF($B82=$B$382,0,_xlfn.IFNA(INDEX('I.Supplementary 2017-18'!V$8:V$35,MATCH($B82,'I.Supplementary 2017-18'!$B$8:$B$35,0)),INDEX('I.KI 2017-18'!V$9:V$393,MATCH($B82,'I.KI 2017-18'!$B$9:$B$393,0)))),"")</f>
        <v>0</v>
      </c>
      <c r="AJ82" s="157">
        <f>_xlfn.IFNA(IF($B82=$B$382,0,_xlfn.IFNA(INDEX('I.Supplementary 2017-18'!W$8:W$35,MATCH($B82,'I.Supplementary 2017-18'!$B$8:$B$35,0)),INDEX('I.KI 2017-18'!W$9:W$393,MATCH($B82,'I.KI 2017-18'!$B$9:$B$393,0)))),"")</f>
        <v>0</v>
      </c>
      <c r="AK82" s="156">
        <f>_xlfn.IFNA(IF($B82=$B$382,0,_xlfn.IFNA(INDEX('I.Supplementary 2017-18'!X$8:X$35,MATCH($B82,'I.Supplementary 2017-18'!$B$8:$B$35,0)),INDEX('I.KI 2017-18'!X$9:X$393,MATCH($B82,'I.KI 2017-18'!$B$9:$B$393,0)))),"")</f>
        <v>153.61332875059318</v>
      </c>
      <c r="AL82" s="193">
        <f>_xlfn.IFNA(IF($B82=$B$382,0,_xlfn.IFNA(INDEX('I.Supplementary 2017-18'!Y$8:Y$35,MATCH($B82,'I.Supplementary 2017-18'!$B$8:$B$35,0)),INDEX('I.KI 2017-18'!Y$9:Y$393,MATCH($B82,'I.KI 2017-18'!$B$9:$B$393,0)))),"")</f>
        <v>21.269136872015263</v>
      </c>
      <c r="AM82" s="193">
        <f>_xlfn.IFNA(IF($B82=$B$382,0,_xlfn.IFNA(INDEX('I.Supplementary 2017-18'!Z$8:Z$35,MATCH($B82,'I.Supplementary 2017-18'!$B$8:$B$35,0)),INDEX('I.KI 2017-18'!Z$9:Z$393,MATCH($B82,'I.KI 2017-18'!$B$9:$B$393,0)))),"")</f>
        <v>0</v>
      </c>
      <c r="AN82" s="193">
        <f>_xlfn.IFNA(IF($B82=$B$382,0,_xlfn.IFNA(INDEX('I.Supplementary 2017-18'!AA$8:AA$35,MATCH($B82,'I.Supplementary 2017-18'!$B$8:$B$35,0)),INDEX('I.KI 2017-18'!AA$9:AA$393,MATCH($B82,'I.KI 2017-18'!$B$9:$B$393,0)))),"")</f>
        <v>0</v>
      </c>
      <c r="AO82" s="157">
        <f>_xlfn.IFNA(IF($B82=$B$382,0,_xlfn.IFNA(INDEX('I.Supplementary 2017-18'!AB$8:AB$35,MATCH($B82,'I.Supplementary 2017-18'!$B$8:$B$35,0)),INDEX('I.KI 2017-18'!AB$9:AB$393,MATCH($B82,'I.KI 2017-18'!$B$9:$B$393,0)))),"")</f>
        <v>0</v>
      </c>
      <c r="AP82" s="149"/>
      <c r="AQ82" s="156">
        <f>_xlfn.IFNA(IF($B82=$B$381,0,IF($B82=$B$382,0,_xlfn.IFNA(INDEX('I.Supplementary 2017-18'!I$8:I$35,MATCH($B82,'I.Supplementary 2017-18'!$B$8:$B$35,0)),INDEX('I.KI 2017-18'!I$9:I$393,MATCH($B82,'I.KI 2017-18'!$B$9:$B$393,0))))),"")</f>
        <v>56.000063988284722</v>
      </c>
      <c r="AR82" s="149">
        <f>_xlfn.IFNA(IF($B82=$B$381,0,IF($B82=$B$382,0,_xlfn.IFNA(INDEX('I.Supplementary 2017-18'!J$8:J$35,MATCH($B82,'I.Supplementary 2017-18'!$B$8:$B$35,0)),INDEX('I.KI 2017-18'!J$9:J$393,MATCH($B82,'I.KI 2017-18'!$B$9:$B$393,0))))),"")</f>
        <v>118.88240163432371</v>
      </c>
      <c r="AS82" s="157">
        <f>_xlfn.IFNA(IF($B82=$B$381,0,IF($B82=$B$382,0,_xlfn.IFNA(INDEX('I.Supplementary 2017-18'!H$8:H$35,MATCH($B82,'I.Supplementary 2017-18'!$B$8:$B$35,0)),INDEX('I.KI 2017-18'!H$9:H$393,MATCH($B82,'I.KI 2017-18'!$B$9:$B$393,0))))),"")</f>
        <v>174.88246562260844</v>
      </c>
      <c r="AT82" s="149"/>
      <c r="AU82" s="156">
        <f>_xlfn.IFNA(_xlfn.IFNA(INDEX('I.Supplementary 2018-19'!P$8:P$157,MATCH($B82,'I.Supplementary 2018-19'!$B$8:$B$157,0)),INDEX('I.KI 2018-19'!P$9:P$393,MATCH($B82,'I.KI 2018-19'!$B$9:$B$393,0))),"")</f>
        <v>39.023956285780699</v>
      </c>
      <c r="AV82" s="193">
        <f>_xlfn.IFNA(_xlfn.IFNA(INDEX('I.Supplementary 2018-19'!Q$8:Q$157,MATCH($B82,'I.Supplementary 2018-19'!$B$8:$B$157,0)),INDEX('I.KI 2018-19'!Q$9:Q$393,MATCH($B82,'I.KI 2018-19'!$B$9:$B$393,0))),"")</f>
        <v>2.8361641211713886</v>
      </c>
      <c r="AW82" s="193">
        <f>_xlfn.IFNA(_xlfn.IFNA(INDEX('I.Supplementary 2018-19'!R$8:R$157,MATCH($B82,'I.Supplementary 2018-19'!$B$8:$B$157,0)),INDEX('I.KI 2018-19'!R$9:R$393,MATCH($B82,'I.KI 2018-19'!$B$9:$B$393,0))),"")</f>
        <v>0</v>
      </c>
      <c r="AX82" s="193">
        <f>_xlfn.IFNA(_xlfn.IFNA(INDEX('I.Supplementary 2018-19'!S$8:S$157,MATCH($B82,'I.Supplementary 2018-19'!$B$8:$B$157,0)),INDEX('I.KI 2018-19'!S$9:S$393,MATCH($B82,'I.KI 2018-19'!$B$9:$B$393,0))),"")</f>
        <v>0</v>
      </c>
      <c r="AY82" s="157">
        <f>_xlfn.IFNA(_xlfn.IFNA(INDEX('I.Supplementary 2018-19'!T$8:T$157,MATCH($B82,'I.Supplementary 2018-19'!$B$8:$B$157,0)),INDEX('I.KI 2018-19'!T$9:T$393,MATCH($B82,'I.KI 2018-19'!$B$9:$B$393,0))),"")</f>
        <v>0</v>
      </c>
      <c r="AZ82" s="156">
        <f>_xlfn.IFNA(_xlfn.IFNA(INDEX('I.Supplementary 2018-19'!U$8:U$157,MATCH($B82,'I.Supplementary 2018-19'!$B$8:$B$157,0)),INDEX('I.KI 2018-19'!U$9:U$393,MATCH($B82,'I.KI 2018-19'!$B$9:$B$393,0))),"")</f>
        <v>105.58362747705482</v>
      </c>
      <c r="BA82" s="193">
        <f>_xlfn.IFNA(_xlfn.IFNA(INDEX('I.Supplementary 2018-19'!V$8:V$157,MATCH($B82,'I.Supplementary 2018-19'!$B$8:$B$157,0)),INDEX('I.KI 2018-19'!V$9:V$393,MATCH($B82,'I.KI 2018-19'!$B$9:$B$393,0))),"")</f>
        <v>16.87034845529578</v>
      </c>
      <c r="BB82" s="193">
        <f>_xlfn.IFNA(_xlfn.IFNA(INDEX('I.Supplementary 2018-19'!W$8:W$157,MATCH($B82,'I.Supplementary 2018-19'!$B$8:$B$157,0)),INDEX('I.KI 2018-19'!W$9:W$393,MATCH($B82,'I.KI 2018-19'!$B$9:$B$393,0))),"")</f>
        <v>0</v>
      </c>
      <c r="BC82" s="193">
        <f>_xlfn.IFNA(_xlfn.IFNA(INDEX('I.Supplementary 2018-19'!X$8:X$157,MATCH($B82,'I.Supplementary 2018-19'!$B$8:$B$157,0)),INDEX('I.KI 2018-19'!X$9:X$393,MATCH($B82,'I.KI 2018-19'!$B$9:$B$393,0))),"")</f>
        <v>0</v>
      </c>
      <c r="BD82" s="157">
        <f>_xlfn.IFNA(_xlfn.IFNA(INDEX('I.Supplementary 2018-19'!Y$8:Y$157,MATCH($B82,'I.Supplementary 2018-19'!$B$8:$B$157,0)),INDEX('I.KI 2018-19'!Y$9:Y$393,MATCH($B82,'I.KI 2018-19'!$B$9:$B$393,0))),"")</f>
        <v>0</v>
      </c>
      <c r="BE82" s="156">
        <f>_xlfn.IFNA(_xlfn.IFNA(INDEX('I.Supplementary 2018-19'!Z$8:Z$157,MATCH($B82,'I.Supplementary 2018-19'!$B$8:$B$157,0)),INDEX('I.KI 2018-19'!Z$9:Z$393,MATCH($B82,'I.KI 2018-19'!$B$9:$B$393,0))),"")</f>
        <v>144.60758376283553</v>
      </c>
      <c r="BF82" s="193">
        <f>_xlfn.IFNA(_xlfn.IFNA(INDEX('I.Supplementary 2018-19'!AA$8:AA$157,MATCH($B82,'I.Supplementary 2018-19'!$B$8:$B$157,0)),INDEX('I.KI 2018-19'!AA$9:AA$393,MATCH($B82,'I.KI 2018-19'!$B$9:$B$393,0))),"")</f>
        <v>19.706512576467169</v>
      </c>
      <c r="BG82" s="193">
        <f>_xlfn.IFNA(_xlfn.IFNA(INDEX('I.Supplementary 2018-19'!AB$8:AB$157,MATCH($B82,'I.Supplementary 2018-19'!$B$8:$B$157,0)),INDEX('I.KI 2018-19'!AB$9:AB$393,MATCH($B82,'I.KI 2018-19'!$B$9:$B$393,0))),"")</f>
        <v>0</v>
      </c>
      <c r="BH82" s="193">
        <f>_xlfn.IFNA(_xlfn.IFNA(INDEX('I.Supplementary 2018-19'!AC$8:AC$157,MATCH($B82,'I.Supplementary 2018-19'!$B$8:$B$157,0)),INDEX('I.KI 2018-19'!AC$9:AC$393,MATCH($B82,'I.KI 2018-19'!$B$9:$B$393,0))),"")</f>
        <v>0</v>
      </c>
      <c r="BI82" s="157">
        <f>_xlfn.IFNA(_xlfn.IFNA(INDEX('I.Supplementary 2018-19'!AD$8:AD$157,MATCH($B82,'I.Supplementary 2018-19'!$B$8:$B$157,0)),INDEX('I.KI 2018-19'!AD$9:AD$393,MATCH($B82,'I.KI 2018-19'!$B$9:$B$393,0))),"")</f>
        <v>0</v>
      </c>
      <c r="BJ82" s="149"/>
      <c r="BK82" s="156">
        <f>_xlfn.IFNA(IF($B82=$B$381,0,IF($B82=$B$382,0,_xlfn.IFNA(INDEX('I.Supplementary 2018-19'!I$8:I$157,MATCH($B82,'I.Supplementary 2018-19'!$B$8:$B$157,0)),INDEX('I.KI 2018-19'!I$9:I$393,MATCH($B82,'I.KI 2018-19'!$B$9:$B$393,0))))),"")</f>
        <v>41.860120406952085</v>
      </c>
      <c r="BL82" s="149">
        <f>_xlfn.IFNA(IF($B82=$B$381,0,IF($B82=$B$382,0,_xlfn.IFNA(INDEX('I.Supplementary 2018-19'!J$8:J$157,MATCH($B82,'I.Supplementary 2018-19'!$B$8:$B$157,0)),INDEX('I.KI 2018-19'!J$9:J$393,MATCH($B82,'I.KI 2018-19'!$B$9:$B$393,0))))),"")</f>
        <v>122.4539759323506</v>
      </c>
      <c r="BM82" s="157">
        <f>_xlfn.IFNA(IF($B82=$B$381,0,IF($B82=$B$382,0,_xlfn.IFNA(INDEX('I.Supplementary 2018-19'!H$8:H$157,MATCH($B82,'I.Supplementary 2018-19'!$B$8:$B$157,0)),INDEX('I.KI 2018-19'!H$9:H$393,MATCH($B82,'I.KI 2018-19'!$B$9:$B$393,0))))),"")</f>
        <v>164.31409633930269</v>
      </c>
    </row>
    <row r="83" spans="2:65">
      <c r="B83" s="121" t="str">
        <f>'Calculations for 2021-22'!B83</f>
        <v>E4602</v>
      </c>
      <c r="C83" s="160" t="str">
        <f>'Calculations for 2021-22'!D83</f>
        <v>E4602</v>
      </c>
      <c r="D83" t="str">
        <f>'Calculations for 2021-22'!E83</f>
        <v>MD</v>
      </c>
      <c r="E83" t="str">
        <f>'Calculations for 2021-22'!F83</f>
        <v>P1703</v>
      </c>
      <c r="F83" s="120" t="str">
        <f>'Calculations for 2021-22'!H83</f>
        <v>Coventry</v>
      </c>
      <c r="G83" s="156">
        <f>_xlfn.IFNA(INDEX('I.KI 2016-17'!M$8:M$391,MATCH($B83,'I.KI 2016-17'!$B$8:$B$391,0)),"")</f>
        <v>41.465858122055003</v>
      </c>
      <c r="H83" s="149">
        <f>_xlfn.IFNA(INDEX('I.KI 2016-17'!N$8:N$391,MATCH($B83,'I.KI 2016-17'!$B$8:$B$391,0)),"")</f>
        <v>6.1599119771220003</v>
      </c>
      <c r="I83" s="149">
        <f>_xlfn.IFNA(INDEX('I.KI 2016-17'!O$8:O$391,MATCH($B83,'I.KI 2016-17'!$B$8:$B$391,0)),"")</f>
        <v>0</v>
      </c>
      <c r="J83" s="149">
        <f>_xlfn.IFNA(INDEX('I.KI 2016-17'!P$8:P$391,MATCH($B83,'I.KI 2016-17'!$B$8:$B$391,0)),"")</f>
        <v>0</v>
      </c>
      <c r="K83" s="157">
        <f>_xlfn.IFNA(INDEX('I.KI 2016-17'!Q$8:Q$391,MATCH($B83,'I.KI 2016-17'!$B$8:$B$391,0)),"")</f>
        <v>0</v>
      </c>
      <c r="L83" s="156">
        <f>_xlfn.IFNA(INDEX('I.KI 2016-17'!R$8:R$391,MATCH($B83,'I.KI 2016-17'!$B$8:$B$391,0)),"")</f>
        <v>61.947112545342002</v>
      </c>
      <c r="M83" s="193">
        <f>_xlfn.IFNA(INDEX('I.KI 2016-17'!S$8:S$391,MATCH($B83,'I.KI 2016-17'!$B$8:$B$391,0)),"")</f>
        <v>12.057419233422999</v>
      </c>
      <c r="N83" s="193">
        <f>_xlfn.IFNA(INDEX('I.KI 2016-17'!T$8:T$391,MATCH($B83,'I.KI 2016-17'!$B$8:$B$391,0)),"")</f>
        <v>0</v>
      </c>
      <c r="O83" s="193">
        <f>_xlfn.IFNA(INDEX('I.KI 2016-17'!U$8:U$391,MATCH($B83,'I.KI 2016-17'!$B$8:$B$391,0)),"")</f>
        <v>0</v>
      </c>
      <c r="P83" s="157">
        <f>_xlfn.IFNA(INDEX('I.KI 2016-17'!V$8:V$391,MATCH($B83,'I.KI 2016-17'!$B$8:$B$391,0)),"")</f>
        <v>0</v>
      </c>
      <c r="Q83" s="156">
        <f>_xlfn.IFNA(INDEX('I.KI 2016-17'!W$8:W$391,MATCH($B83,'I.KI 2016-17'!$B$8:$B$391,0)),"")</f>
        <v>103.412970667397</v>
      </c>
      <c r="R83" s="193">
        <f>_xlfn.IFNA(INDEX('I.KI 2016-17'!X$8:X$391,MATCH($B83,'I.KI 2016-17'!$B$8:$B$391,0)),"")</f>
        <v>18.217331210544998</v>
      </c>
      <c r="S83" s="193">
        <f>_xlfn.IFNA(INDEX('I.KI 2016-17'!Y$8:Y$391,MATCH($B83,'I.KI 2016-17'!$B$8:$B$391,0)),"")</f>
        <v>0</v>
      </c>
      <c r="T83" s="193">
        <f>_xlfn.IFNA(INDEX('I.KI 2016-17'!Z$8:Z$391,MATCH($B83,'I.KI 2016-17'!$B$8:$B$391,0)),"")</f>
        <v>0</v>
      </c>
      <c r="U83" s="157">
        <f>_xlfn.IFNA(INDEX('I.KI 2016-17'!AA$8:AA$391,MATCH($B83,'I.KI 2016-17'!$B$8:$B$391,0)),"")</f>
        <v>0</v>
      </c>
      <c r="V83" s="149"/>
      <c r="W83" s="154">
        <f>_xlfn.IFNA(INDEX('I.KI 2016-17'!$H$8:$H$391,MATCH(B83,'I.KI 2016-17'!$B$8:$B$391,0)),"")</f>
        <v>47.625770099177004</v>
      </c>
      <c r="X83" s="153">
        <f>_xlfn.IFNA(INDEX('I.KI 2016-17'!$I$8:$I$391,MATCH(B83,'I.KI 2016-17'!$B$8:$B$391,0)),"")</f>
        <v>74.004531778764999</v>
      </c>
      <c r="Y83" s="155">
        <f>_xlfn.IFNA(INDEX('I.KI 2016-17'!$G$8:$G$391,MATCH(B83,'I.KI 2016-17'!$B$8:$B$391,0)),"")</f>
        <v>121.630301877942</v>
      </c>
      <c r="Z83" s="149"/>
      <c r="AA83" s="156">
        <f>_xlfn.IFNA(IF($B83=$B$382,0,_xlfn.IFNA(INDEX('I.Supplementary 2017-18'!N$8:N$35,MATCH($B83,'I.Supplementary 2017-18'!$B$8:$B$35,0)),INDEX('I.KI 2017-18'!N$9:N$393,MATCH($B83,'I.KI 2017-18'!$B$9:$B$393,0)))),"")</f>
        <v>30.825413094419599</v>
      </c>
      <c r="AB83" s="193">
        <f>_xlfn.IFNA(IF($B83=$B$382,0,_xlfn.IFNA(INDEX('I.Supplementary 2017-18'!O$8:O$35,MATCH($B83,'I.Supplementary 2017-18'!$B$8:$B$35,0)),INDEX('I.KI 2017-18'!O$9:O$393,MATCH($B83,'I.KI 2017-18'!$B$9:$B$393,0)))),"")</f>
        <v>3.8202971663517133</v>
      </c>
      <c r="AC83" s="193">
        <f>_xlfn.IFNA(IF($B83=$B$382,0,_xlfn.IFNA(INDEX('I.Supplementary 2017-18'!P$8:P$35,MATCH($B83,'I.Supplementary 2017-18'!$B$8:$B$35,0)),INDEX('I.KI 2017-18'!P$9:P$393,MATCH($B83,'I.KI 2017-18'!$B$9:$B$393,0)))),"")</f>
        <v>0</v>
      </c>
      <c r="AD83" s="193">
        <f>_xlfn.IFNA(IF($B83=$B$382,0,_xlfn.IFNA(INDEX('I.Supplementary 2017-18'!Q$8:Q$35,MATCH($B83,'I.Supplementary 2017-18'!$B$8:$B$35,0)),INDEX('I.KI 2017-18'!Q$9:Q$393,MATCH($B83,'I.KI 2017-18'!$B$9:$B$393,0)))),"")</f>
        <v>0</v>
      </c>
      <c r="AE83" s="157">
        <f>_xlfn.IFNA(IF($B83=$B$382,0,_xlfn.IFNA(INDEX('I.Supplementary 2017-18'!R$8:R$35,MATCH($B83,'I.Supplementary 2017-18'!$B$8:$B$35,0)),INDEX('I.KI 2017-18'!R$9:R$393,MATCH($B83,'I.KI 2017-18'!$B$9:$B$393,0)))),"")</f>
        <v>0</v>
      </c>
      <c r="AF83" s="156">
        <f>_xlfn.IFNA(IF($B83=$B$382,0,_xlfn.IFNA(INDEX('I.Supplementary 2017-18'!S$8:S$35,MATCH($B83,'I.Supplementary 2017-18'!$B$8:$B$35,0)),INDEX('I.KI 2017-18'!S$9:S$393,MATCH($B83,'I.KI 2017-18'!$B$9:$B$393,0)))),"")</f>
        <v>63.211826322269239</v>
      </c>
      <c r="AG83" s="193">
        <f>_xlfn.IFNA(IF($B83=$B$382,0,_xlfn.IFNA(INDEX('I.Supplementary 2017-18'!T$8:T$35,MATCH($B83,'I.Supplementary 2017-18'!$B$8:$B$35,0)),INDEX('I.KI 2017-18'!T$9:T$393,MATCH($B83,'I.KI 2017-18'!$B$9:$B$393,0)))),"")</f>
        <v>12.303583801747891</v>
      </c>
      <c r="AH83" s="193">
        <f>_xlfn.IFNA(IF($B83=$B$382,0,_xlfn.IFNA(INDEX('I.Supplementary 2017-18'!U$8:U$35,MATCH($B83,'I.Supplementary 2017-18'!$B$8:$B$35,0)),INDEX('I.KI 2017-18'!U$9:U$393,MATCH($B83,'I.KI 2017-18'!$B$9:$B$393,0)))),"")</f>
        <v>0</v>
      </c>
      <c r="AI83" s="193">
        <f>_xlfn.IFNA(IF($B83=$B$382,0,_xlfn.IFNA(INDEX('I.Supplementary 2017-18'!V$8:V$35,MATCH($B83,'I.Supplementary 2017-18'!$B$8:$B$35,0)),INDEX('I.KI 2017-18'!V$9:V$393,MATCH($B83,'I.KI 2017-18'!$B$9:$B$393,0)))),"")</f>
        <v>0</v>
      </c>
      <c r="AJ83" s="157">
        <f>_xlfn.IFNA(IF($B83=$B$382,0,_xlfn.IFNA(INDEX('I.Supplementary 2017-18'!W$8:W$35,MATCH($B83,'I.Supplementary 2017-18'!$B$8:$B$35,0)),INDEX('I.KI 2017-18'!W$9:W$393,MATCH($B83,'I.KI 2017-18'!$B$9:$B$393,0)))),"")</f>
        <v>0</v>
      </c>
      <c r="AK83" s="156">
        <f>_xlfn.IFNA(IF($B83=$B$382,0,_xlfn.IFNA(INDEX('I.Supplementary 2017-18'!X$8:X$35,MATCH($B83,'I.Supplementary 2017-18'!$B$8:$B$35,0)),INDEX('I.KI 2017-18'!X$9:X$393,MATCH($B83,'I.KI 2017-18'!$B$9:$B$393,0)))),"")</f>
        <v>94.037239416688834</v>
      </c>
      <c r="AL83" s="193">
        <f>_xlfn.IFNA(IF($B83=$B$382,0,_xlfn.IFNA(INDEX('I.Supplementary 2017-18'!Y$8:Y$35,MATCH($B83,'I.Supplementary 2017-18'!$B$8:$B$35,0)),INDEX('I.KI 2017-18'!Y$9:Y$393,MATCH($B83,'I.KI 2017-18'!$B$9:$B$393,0)))),"")</f>
        <v>16.123880968099606</v>
      </c>
      <c r="AM83" s="193">
        <f>_xlfn.IFNA(IF($B83=$B$382,0,_xlfn.IFNA(INDEX('I.Supplementary 2017-18'!Z$8:Z$35,MATCH($B83,'I.Supplementary 2017-18'!$B$8:$B$35,0)),INDEX('I.KI 2017-18'!Z$9:Z$393,MATCH($B83,'I.KI 2017-18'!$B$9:$B$393,0)))),"")</f>
        <v>0</v>
      </c>
      <c r="AN83" s="193">
        <f>_xlfn.IFNA(IF($B83=$B$382,0,_xlfn.IFNA(INDEX('I.Supplementary 2017-18'!AA$8:AA$35,MATCH($B83,'I.Supplementary 2017-18'!$B$8:$B$35,0)),INDEX('I.KI 2017-18'!AA$9:AA$393,MATCH($B83,'I.KI 2017-18'!$B$9:$B$393,0)))),"")</f>
        <v>0</v>
      </c>
      <c r="AO83" s="157">
        <f>_xlfn.IFNA(IF($B83=$B$382,0,_xlfn.IFNA(INDEX('I.Supplementary 2017-18'!AB$8:AB$35,MATCH($B83,'I.Supplementary 2017-18'!$B$8:$B$35,0)),INDEX('I.KI 2017-18'!AB$9:AB$393,MATCH($B83,'I.KI 2017-18'!$B$9:$B$393,0)))),"")</f>
        <v>0</v>
      </c>
      <c r="AP83" s="149"/>
      <c r="AQ83" s="156">
        <f>_xlfn.IFNA(IF($B83=$B$381,0,IF($B83=$B$382,0,_xlfn.IFNA(INDEX('I.Supplementary 2017-18'!I$8:I$35,MATCH($B83,'I.Supplementary 2017-18'!$B$8:$B$35,0)),INDEX('I.KI 2017-18'!I$9:I$393,MATCH($B83,'I.KI 2017-18'!$B$9:$B$393,0))))),"")</f>
        <v>34.64571026077131</v>
      </c>
      <c r="AR83" s="149">
        <f>_xlfn.IFNA(IF($B83=$B$381,0,IF($B83=$B$382,0,_xlfn.IFNA(INDEX('I.Supplementary 2017-18'!J$8:J$35,MATCH($B83,'I.Supplementary 2017-18'!$B$8:$B$35,0)),INDEX('I.KI 2017-18'!J$9:J$393,MATCH($B83,'I.KI 2017-18'!$B$9:$B$393,0))))),"")</f>
        <v>75.515410124017137</v>
      </c>
      <c r="AS83" s="157">
        <f>_xlfn.IFNA(IF($B83=$B$381,0,IF($B83=$B$382,0,_xlfn.IFNA(INDEX('I.Supplementary 2017-18'!H$8:H$35,MATCH($B83,'I.Supplementary 2017-18'!$B$8:$B$35,0)),INDEX('I.KI 2017-18'!H$9:H$393,MATCH($B83,'I.KI 2017-18'!$B$9:$B$393,0))))),"")</f>
        <v>110.16112038478845</v>
      </c>
      <c r="AT83" s="149"/>
      <c r="AU83" s="156">
        <f>_xlfn.IFNA(_xlfn.IFNA(INDEX('I.Supplementary 2018-19'!P$8:P$157,MATCH($B83,'I.Supplementary 2018-19'!$B$8:$B$157,0)),INDEX('I.KI 2018-19'!P$9:P$393,MATCH($B83,'I.KI 2018-19'!$B$9:$B$393,0))),"")</f>
        <v>23.598214096144527</v>
      </c>
      <c r="AV83" s="193">
        <f>_xlfn.IFNA(_xlfn.IFNA(INDEX('I.Supplementary 2018-19'!Q$8:Q$157,MATCH($B83,'I.Supplementary 2018-19'!$B$8:$B$157,0)),INDEX('I.KI 2018-19'!Q$9:Q$393,MATCH($B83,'I.KI 2018-19'!$B$9:$B$393,0))),"")</f>
        <v>2.3300264677794797</v>
      </c>
      <c r="AW83" s="193">
        <f>_xlfn.IFNA(_xlfn.IFNA(INDEX('I.Supplementary 2018-19'!R$8:R$157,MATCH($B83,'I.Supplementary 2018-19'!$B$8:$B$157,0)),INDEX('I.KI 2018-19'!R$9:R$393,MATCH($B83,'I.KI 2018-19'!$B$9:$B$393,0))),"")</f>
        <v>0</v>
      </c>
      <c r="AX83" s="193">
        <f>_xlfn.IFNA(_xlfn.IFNA(INDEX('I.Supplementary 2018-19'!S$8:S$157,MATCH($B83,'I.Supplementary 2018-19'!$B$8:$B$157,0)),INDEX('I.KI 2018-19'!S$9:S$393,MATCH($B83,'I.KI 2018-19'!$B$9:$B$393,0))),"")</f>
        <v>0</v>
      </c>
      <c r="AY83" s="157">
        <f>_xlfn.IFNA(_xlfn.IFNA(INDEX('I.Supplementary 2018-19'!T$8:T$157,MATCH($B83,'I.Supplementary 2018-19'!$B$8:$B$157,0)),INDEX('I.KI 2018-19'!T$9:T$393,MATCH($B83,'I.KI 2018-19'!$B$9:$B$393,0))),"")</f>
        <v>0</v>
      </c>
      <c r="AZ83" s="156">
        <f>_xlfn.IFNA(_xlfn.IFNA(INDEX('I.Supplementary 2018-19'!U$8:U$157,MATCH($B83,'I.Supplementary 2018-19'!$B$8:$B$157,0)),INDEX('I.KI 2018-19'!U$9:U$393,MATCH($B83,'I.KI 2018-19'!$B$9:$B$393,0))),"")</f>
        <v>65.110894065856726</v>
      </c>
      <c r="BA83" s="193">
        <f>_xlfn.IFNA(_xlfn.IFNA(INDEX('I.Supplementary 2018-19'!V$8:V$157,MATCH($B83,'I.Supplementary 2018-19'!$B$8:$B$157,0)),INDEX('I.KI 2018-19'!V$9:V$393,MATCH($B83,'I.KI 2018-19'!$B$9:$B$393,0))),"")</f>
        <v>12.673219366607267</v>
      </c>
      <c r="BB83" s="193">
        <f>_xlfn.IFNA(_xlfn.IFNA(INDEX('I.Supplementary 2018-19'!W$8:W$157,MATCH($B83,'I.Supplementary 2018-19'!$B$8:$B$157,0)),INDEX('I.KI 2018-19'!W$9:W$393,MATCH($B83,'I.KI 2018-19'!$B$9:$B$393,0))),"")</f>
        <v>0</v>
      </c>
      <c r="BC83" s="193">
        <f>_xlfn.IFNA(_xlfn.IFNA(INDEX('I.Supplementary 2018-19'!X$8:X$157,MATCH($B83,'I.Supplementary 2018-19'!$B$8:$B$157,0)),INDEX('I.KI 2018-19'!X$9:X$393,MATCH($B83,'I.KI 2018-19'!$B$9:$B$393,0))),"")</f>
        <v>0</v>
      </c>
      <c r="BD83" s="157">
        <f>_xlfn.IFNA(_xlfn.IFNA(INDEX('I.Supplementary 2018-19'!Y$8:Y$157,MATCH($B83,'I.Supplementary 2018-19'!$B$8:$B$157,0)),INDEX('I.KI 2018-19'!Y$9:Y$393,MATCH($B83,'I.KI 2018-19'!$B$9:$B$393,0))),"")</f>
        <v>0</v>
      </c>
      <c r="BE83" s="156">
        <f>_xlfn.IFNA(_xlfn.IFNA(INDEX('I.Supplementary 2018-19'!Z$8:Z$157,MATCH($B83,'I.Supplementary 2018-19'!$B$8:$B$157,0)),INDEX('I.KI 2018-19'!Z$9:Z$393,MATCH($B83,'I.KI 2018-19'!$B$9:$B$393,0))),"")</f>
        <v>88.709108162001257</v>
      </c>
      <c r="BF83" s="193">
        <f>_xlfn.IFNA(_xlfn.IFNA(INDEX('I.Supplementary 2018-19'!AA$8:AA$157,MATCH($B83,'I.Supplementary 2018-19'!$B$8:$B$157,0)),INDEX('I.KI 2018-19'!AA$9:AA$393,MATCH($B83,'I.KI 2018-19'!$B$9:$B$393,0))),"")</f>
        <v>15.003245834386746</v>
      </c>
      <c r="BG83" s="193">
        <f>_xlfn.IFNA(_xlfn.IFNA(INDEX('I.Supplementary 2018-19'!AB$8:AB$157,MATCH($B83,'I.Supplementary 2018-19'!$B$8:$B$157,0)),INDEX('I.KI 2018-19'!AB$9:AB$393,MATCH($B83,'I.KI 2018-19'!$B$9:$B$393,0))),"")</f>
        <v>0</v>
      </c>
      <c r="BH83" s="193">
        <f>_xlfn.IFNA(_xlfn.IFNA(INDEX('I.Supplementary 2018-19'!AC$8:AC$157,MATCH($B83,'I.Supplementary 2018-19'!$B$8:$B$157,0)),INDEX('I.KI 2018-19'!AC$9:AC$393,MATCH($B83,'I.KI 2018-19'!$B$9:$B$393,0))),"")</f>
        <v>0</v>
      </c>
      <c r="BI83" s="157">
        <f>_xlfn.IFNA(_xlfn.IFNA(INDEX('I.Supplementary 2018-19'!AD$8:AD$157,MATCH($B83,'I.Supplementary 2018-19'!$B$8:$B$157,0)),INDEX('I.KI 2018-19'!AD$9:AD$393,MATCH($B83,'I.KI 2018-19'!$B$9:$B$393,0))),"")</f>
        <v>0</v>
      </c>
      <c r="BJ83" s="149"/>
      <c r="BK83" s="156">
        <f>_xlfn.IFNA(IF($B83=$B$381,0,IF($B83=$B$382,0,_xlfn.IFNA(INDEX('I.Supplementary 2018-19'!I$8:I$157,MATCH($B83,'I.Supplementary 2018-19'!$B$8:$B$157,0)),INDEX('I.KI 2018-19'!I$9:I$393,MATCH($B83,'I.KI 2018-19'!$B$9:$B$393,0))))),"")</f>
        <v>25.928240563924007</v>
      </c>
      <c r="BL83" s="149">
        <f>_xlfn.IFNA(IF($B83=$B$381,0,IF($B83=$B$382,0,_xlfn.IFNA(INDEX('I.Supplementary 2018-19'!J$8:J$157,MATCH($B83,'I.Supplementary 2018-19'!$B$8:$B$157,0)),INDEX('I.KI 2018-19'!J$9:J$393,MATCH($B83,'I.KI 2018-19'!$B$9:$B$393,0))))),"")</f>
        <v>77.784113432463982</v>
      </c>
      <c r="BM83" s="157">
        <f>_xlfn.IFNA(IF($B83=$B$381,0,IF($B83=$B$382,0,_xlfn.IFNA(INDEX('I.Supplementary 2018-19'!H$8:H$157,MATCH($B83,'I.Supplementary 2018-19'!$B$8:$B$157,0)),INDEX('I.KI 2018-19'!H$9:H$393,MATCH($B83,'I.KI 2018-19'!$B$9:$B$393,0))))),"")</f>
        <v>103.71235399638799</v>
      </c>
    </row>
    <row r="84" spans="2:65">
      <c r="B84" s="121" t="str">
        <f>'Calculations for 2021-22'!B84</f>
        <v>E2731</v>
      </c>
      <c r="C84" s="160" t="str">
        <f>'Calculations for 2021-22'!D84</f>
        <v>E2731</v>
      </c>
      <c r="D84" t="str">
        <f>'Calculations for 2021-22'!E84</f>
        <v>SD</v>
      </c>
      <c r="E84" t="str">
        <f>'Calculations for 2021-22'!F84</f>
        <v>P1912</v>
      </c>
      <c r="F84" s="120" t="str">
        <f>'Calculations for 2021-22'!H84</f>
        <v>Craven</v>
      </c>
      <c r="G84" s="156">
        <f>_xlfn.IFNA(INDEX('I.KI 2016-17'!M$8:M$391,MATCH($B84,'I.KI 2016-17'!$B$8:$B$391,0)),"")</f>
        <v>0</v>
      </c>
      <c r="H84" s="149">
        <f>_xlfn.IFNA(INDEX('I.KI 2016-17'!N$8:N$391,MATCH($B84,'I.KI 2016-17'!$B$8:$B$391,0)),"")</f>
        <v>0.69734884017499998</v>
      </c>
      <c r="I84" s="149">
        <f>_xlfn.IFNA(INDEX('I.KI 2016-17'!O$8:O$391,MATCH($B84,'I.KI 2016-17'!$B$8:$B$391,0)),"")</f>
        <v>0</v>
      </c>
      <c r="J84" s="149">
        <f>_xlfn.IFNA(INDEX('I.KI 2016-17'!P$8:P$391,MATCH($B84,'I.KI 2016-17'!$B$8:$B$391,0)),"")</f>
        <v>0</v>
      </c>
      <c r="K84" s="157">
        <f>_xlfn.IFNA(INDEX('I.KI 2016-17'!Q$8:Q$391,MATCH($B84,'I.KI 2016-17'!$B$8:$B$391,0)),"")</f>
        <v>0</v>
      </c>
      <c r="L84" s="156">
        <f>_xlfn.IFNA(INDEX('I.KI 2016-17'!R$8:R$391,MATCH($B84,'I.KI 2016-17'!$B$8:$B$391,0)),"")</f>
        <v>0</v>
      </c>
      <c r="M84" s="193">
        <f>_xlfn.IFNA(INDEX('I.KI 2016-17'!S$8:S$391,MATCH($B84,'I.KI 2016-17'!$B$8:$B$391,0)),"")</f>
        <v>1.3595356682559998</v>
      </c>
      <c r="N84" s="193">
        <f>_xlfn.IFNA(INDEX('I.KI 2016-17'!T$8:T$391,MATCH($B84,'I.KI 2016-17'!$B$8:$B$391,0)),"")</f>
        <v>0</v>
      </c>
      <c r="O84" s="193">
        <f>_xlfn.IFNA(INDEX('I.KI 2016-17'!U$8:U$391,MATCH($B84,'I.KI 2016-17'!$B$8:$B$391,0)),"")</f>
        <v>0</v>
      </c>
      <c r="P84" s="157">
        <f>_xlfn.IFNA(INDEX('I.KI 2016-17'!V$8:V$391,MATCH($B84,'I.KI 2016-17'!$B$8:$B$391,0)),"")</f>
        <v>0</v>
      </c>
      <c r="Q84" s="156">
        <f>_xlfn.IFNA(INDEX('I.KI 2016-17'!W$8:W$391,MATCH($B84,'I.KI 2016-17'!$B$8:$B$391,0)),"")</f>
        <v>0</v>
      </c>
      <c r="R84" s="193">
        <f>_xlfn.IFNA(INDEX('I.KI 2016-17'!X$8:X$391,MATCH($B84,'I.KI 2016-17'!$B$8:$B$391,0)),"")</f>
        <v>2.0568845084309997</v>
      </c>
      <c r="S84" s="193">
        <f>_xlfn.IFNA(INDEX('I.KI 2016-17'!Y$8:Y$391,MATCH($B84,'I.KI 2016-17'!$B$8:$B$391,0)),"")</f>
        <v>0</v>
      </c>
      <c r="T84" s="193">
        <f>_xlfn.IFNA(INDEX('I.KI 2016-17'!Z$8:Z$391,MATCH($B84,'I.KI 2016-17'!$B$8:$B$391,0)),"")</f>
        <v>0</v>
      </c>
      <c r="U84" s="157">
        <f>_xlfn.IFNA(INDEX('I.KI 2016-17'!AA$8:AA$391,MATCH($B84,'I.KI 2016-17'!$B$8:$B$391,0)),"")</f>
        <v>0</v>
      </c>
      <c r="V84" s="149"/>
      <c r="W84" s="154">
        <f>_xlfn.IFNA(INDEX('I.KI 2016-17'!$H$8:$H$391,MATCH(B84,'I.KI 2016-17'!$B$8:$B$391,0)),"")</f>
        <v>0.69734884017499998</v>
      </c>
      <c r="X84" s="153">
        <f>_xlfn.IFNA(INDEX('I.KI 2016-17'!$I$8:$I$391,MATCH(B84,'I.KI 2016-17'!$B$8:$B$391,0)),"")</f>
        <v>1.3595356682559998</v>
      </c>
      <c r="Y84" s="155">
        <f>_xlfn.IFNA(INDEX('I.KI 2016-17'!$G$8:$G$391,MATCH(B84,'I.KI 2016-17'!$B$8:$B$391,0)),"")</f>
        <v>2.0568845084309997</v>
      </c>
      <c r="Z84" s="149"/>
      <c r="AA84" s="156">
        <f>_xlfn.IFNA(IF($B84=$B$382,0,_xlfn.IFNA(INDEX('I.Supplementary 2017-18'!N$8:N$35,MATCH($B84,'I.Supplementary 2017-18'!$B$8:$B$35,0)),INDEX('I.KI 2017-18'!N$9:N$393,MATCH($B84,'I.KI 2017-18'!$B$9:$B$393,0)))),"")</f>
        <v>0</v>
      </c>
      <c r="AB84" s="193">
        <f>_xlfn.IFNA(IF($B84=$B$382,0,_xlfn.IFNA(INDEX('I.Supplementary 2017-18'!O$8:O$35,MATCH($B84,'I.Supplementary 2017-18'!$B$8:$B$35,0)),INDEX('I.KI 2017-18'!O$9:O$393,MATCH($B84,'I.KI 2017-18'!$B$9:$B$393,0)))),"")</f>
        <v>0.35267587017698215</v>
      </c>
      <c r="AC84" s="193">
        <f>_xlfn.IFNA(IF($B84=$B$382,0,_xlfn.IFNA(INDEX('I.Supplementary 2017-18'!P$8:P$35,MATCH($B84,'I.Supplementary 2017-18'!$B$8:$B$35,0)),INDEX('I.KI 2017-18'!P$9:P$393,MATCH($B84,'I.KI 2017-18'!$B$9:$B$393,0)))),"")</f>
        <v>0</v>
      </c>
      <c r="AD84" s="193">
        <f>_xlfn.IFNA(IF($B84=$B$382,0,_xlfn.IFNA(INDEX('I.Supplementary 2017-18'!Q$8:Q$35,MATCH($B84,'I.Supplementary 2017-18'!$B$8:$B$35,0)),INDEX('I.KI 2017-18'!Q$9:Q$393,MATCH($B84,'I.KI 2017-18'!$B$9:$B$393,0)))),"")</f>
        <v>0</v>
      </c>
      <c r="AE84" s="157">
        <f>_xlfn.IFNA(IF($B84=$B$382,0,_xlfn.IFNA(INDEX('I.Supplementary 2017-18'!R$8:R$35,MATCH($B84,'I.Supplementary 2017-18'!$B$8:$B$35,0)),INDEX('I.KI 2017-18'!R$9:R$393,MATCH($B84,'I.KI 2017-18'!$B$9:$B$393,0)))),"")</f>
        <v>0</v>
      </c>
      <c r="AF84" s="156">
        <f>_xlfn.IFNA(IF($B84=$B$382,0,_xlfn.IFNA(INDEX('I.Supplementary 2017-18'!S$8:S$35,MATCH($B84,'I.Supplementary 2017-18'!$B$8:$B$35,0)),INDEX('I.KI 2017-18'!S$9:S$393,MATCH($B84,'I.KI 2017-18'!$B$9:$B$393,0)))),"")</f>
        <v>0</v>
      </c>
      <c r="AG84" s="193">
        <f>_xlfn.IFNA(IF($B84=$B$382,0,_xlfn.IFNA(INDEX('I.Supplementary 2017-18'!T$8:T$35,MATCH($B84,'I.Supplementary 2017-18'!$B$8:$B$35,0)),INDEX('I.KI 2017-18'!T$9:T$393,MATCH($B84,'I.KI 2017-18'!$B$9:$B$393,0)))),"")</f>
        <v>1.3872919819761724</v>
      </c>
      <c r="AH84" s="193">
        <f>_xlfn.IFNA(IF($B84=$B$382,0,_xlfn.IFNA(INDEX('I.Supplementary 2017-18'!U$8:U$35,MATCH($B84,'I.Supplementary 2017-18'!$B$8:$B$35,0)),INDEX('I.KI 2017-18'!U$9:U$393,MATCH($B84,'I.KI 2017-18'!$B$9:$B$393,0)))),"")</f>
        <v>0</v>
      </c>
      <c r="AI84" s="193">
        <f>_xlfn.IFNA(IF($B84=$B$382,0,_xlfn.IFNA(INDEX('I.Supplementary 2017-18'!V$8:V$35,MATCH($B84,'I.Supplementary 2017-18'!$B$8:$B$35,0)),INDEX('I.KI 2017-18'!V$9:V$393,MATCH($B84,'I.KI 2017-18'!$B$9:$B$393,0)))),"")</f>
        <v>0</v>
      </c>
      <c r="AJ84" s="157">
        <f>_xlfn.IFNA(IF($B84=$B$382,0,_xlfn.IFNA(INDEX('I.Supplementary 2017-18'!W$8:W$35,MATCH($B84,'I.Supplementary 2017-18'!$B$8:$B$35,0)),INDEX('I.KI 2017-18'!W$9:W$393,MATCH($B84,'I.KI 2017-18'!$B$9:$B$393,0)))),"")</f>
        <v>0</v>
      </c>
      <c r="AK84" s="156">
        <f>_xlfn.IFNA(IF($B84=$B$382,0,_xlfn.IFNA(INDEX('I.Supplementary 2017-18'!X$8:X$35,MATCH($B84,'I.Supplementary 2017-18'!$B$8:$B$35,0)),INDEX('I.KI 2017-18'!X$9:X$393,MATCH($B84,'I.KI 2017-18'!$B$9:$B$393,0)))),"")</f>
        <v>0</v>
      </c>
      <c r="AL84" s="193">
        <f>_xlfn.IFNA(IF($B84=$B$382,0,_xlfn.IFNA(INDEX('I.Supplementary 2017-18'!Y$8:Y$35,MATCH($B84,'I.Supplementary 2017-18'!$B$8:$B$35,0)),INDEX('I.KI 2017-18'!Y$9:Y$393,MATCH($B84,'I.KI 2017-18'!$B$9:$B$393,0)))),"")</f>
        <v>1.7399678521531545</v>
      </c>
      <c r="AM84" s="193">
        <f>_xlfn.IFNA(IF($B84=$B$382,0,_xlfn.IFNA(INDEX('I.Supplementary 2017-18'!Z$8:Z$35,MATCH($B84,'I.Supplementary 2017-18'!$B$8:$B$35,0)),INDEX('I.KI 2017-18'!Z$9:Z$393,MATCH($B84,'I.KI 2017-18'!$B$9:$B$393,0)))),"")</f>
        <v>0</v>
      </c>
      <c r="AN84" s="193">
        <f>_xlfn.IFNA(IF($B84=$B$382,0,_xlfn.IFNA(INDEX('I.Supplementary 2017-18'!AA$8:AA$35,MATCH($B84,'I.Supplementary 2017-18'!$B$8:$B$35,0)),INDEX('I.KI 2017-18'!AA$9:AA$393,MATCH($B84,'I.KI 2017-18'!$B$9:$B$393,0)))),"")</f>
        <v>0</v>
      </c>
      <c r="AO84" s="157">
        <f>_xlfn.IFNA(IF($B84=$B$382,0,_xlfn.IFNA(INDEX('I.Supplementary 2017-18'!AB$8:AB$35,MATCH($B84,'I.Supplementary 2017-18'!$B$8:$B$35,0)),INDEX('I.KI 2017-18'!AB$9:AB$393,MATCH($B84,'I.KI 2017-18'!$B$9:$B$393,0)))),"")</f>
        <v>0</v>
      </c>
      <c r="AP84" s="149"/>
      <c r="AQ84" s="156">
        <f>_xlfn.IFNA(IF($B84=$B$381,0,IF($B84=$B$382,0,_xlfn.IFNA(INDEX('I.Supplementary 2017-18'!I$8:I$35,MATCH($B84,'I.Supplementary 2017-18'!$B$8:$B$35,0)),INDEX('I.KI 2017-18'!I$9:I$393,MATCH($B84,'I.KI 2017-18'!$B$9:$B$393,0))))),"")</f>
        <v>0.35267587017698215</v>
      </c>
      <c r="AR84" s="149">
        <f>_xlfn.IFNA(IF($B84=$B$381,0,IF($B84=$B$382,0,_xlfn.IFNA(INDEX('I.Supplementary 2017-18'!J$8:J$35,MATCH($B84,'I.Supplementary 2017-18'!$B$8:$B$35,0)),INDEX('I.KI 2017-18'!J$9:J$393,MATCH($B84,'I.KI 2017-18'!$B$9:$B$393,0))))),"")</f>
        <v>1.3872919819761724</v>
      </c>
      <c r="AS84" s="157">
        <f>_xlfn.IFNA(IF($B84=$B$381,0,IF($B84=$B$382,0,_xlfn.IFNA(INDEX('I.Supplementary 2017-18'!H$8:H$35,MATCH($B84,'I.Supplementary 2017-18'!$B$8:$B$35,0)),INDEX('I.KI 2017-18'!H$9:H$393,MATCH($B84,'I.KI 2017-18'!$B$9:$B$393,0))))),"")</f>
        <v>1.7399678521531545</v>
      </c>
      <c r="AT84" s="149"/>
      <c r="AU84" s="156">
        <f>_xlfn.IFNA(_xlfn.IFNA(INDEX('I.Supplementary 2018-19'!P$8:P$157,MATCH($B84,'I.Supplementary 2018-19'!$B$8:$B$157,0)),INDEX('I.KI 2018-19'!P$9:P$393,MATCH($B84,'I.KI 2018-19'!$B$9:$B$393,0))),"")</f>
        <v>0</v>
      </c>
      <c r="AV84" s="193">
        <f>_xlfn.IFNA(_xlfn.IFNA(INDEX('I.Supplementary 2018-19'!Q$8:Q$157,MATCH($B84,'I.Supplementary 2018-19'!$B$8:$B$157,0)),INDEX('I.KI 2018-19'!Q$9:Q$393,MATCH($B84,'I.KI 2018-19'!$B$9:$B$393,0))),"")</f>
        <v>0.14126920272313151</v>
      </c>
      <c r="AW84" s="193">
        <f>_xlfn.IFNA(_xlfn.IFNA(INDEX('I.Supplementary 2018-19'!R$8:R$157,MATCH($B84,'I.Supplementary 2018-19'!$B$8:$B$157,0)),INDEX('I.KI 2018-19'!R$9:R$393,MATCH($B84,'I.KI 2018-19'!$B$9:$B$393,0))),"")</f>
        <v>0</v>
      </c>
      <c r="AX84" s="193">
        <f>_xlfn.IFNA(_xlfn.IFNA(INDEX('I.Supplementary 2018-19'!S$8:S$157,MATCH($B84,'I.Supplementary 2018-19'!$B$8:$B$157,0)),INDEX('I.KI 2018-19'!S$9:S$393,MATCH($B84,'I.KI 2018-19'!$B$9:$B$393,0))),"")</f>
        <v>0</v>
      </c>
      <c r="AY84" s="157">
        <f>_xlfn.IFNA(_xlfn.IFNA(INDEX('I.Supplementary 2018-19'!T$8:T$157,MATCH($B84,'I.Supplementary 2018-19'!$B$8:$B$157,0)),INDEX('I.KI 2018-19'!T$9:T$393,MATCH($B84,'I.KI 2018-19'!$B$9:$B$393,0))),"")</f>
        <v>0</v>
      </c>
      <c r="AZ84" s="156">
        <f>_xlfn.IFNA(_xlfn.IFNA(INDEX('I.Supplementary 2018-19'!U$8:U$157,MATCH($B84,'I.Supplementary 2018-19'!$B$8:$B$157,0)),INDEX('I.KI 2018-19'!U$9:U$393,MATCH($B84,'I.KI 2018-19'!$B$9:$B$393,0))),"")</f>
        <v>0</v>
      </c>
      <c r="BA84" s="193">
        <f>_xlfn.IFNA(_xlfn.IFNA(INDEX('I.Supplementary 2018-19'!V$8:V$157,MATCH($B84,'I.Supplementary 2018-19'!$B$8:$B$157,0)),INDEX('I.KI 2018-19'!V$9:V$393,MATCH($B84,'I.KI 2018-19'!$B$9:$B$393,0))),"")</f>
        <v>1.4289702818638685</v>
      </c>
      <c r="BB84" s="193">
        <f>_xlfn.IFNA(_xlfn.IFNA(INDEX('I.Supplementary 2018-19'!W$8:W$157,MATCH($B84,'I.Supplementary 2018-19'!$B$8:$B$157,0)),INDEX('I.KI 2018-19'!W$9:W$393,MATCH($B84,'I.KI 2018-19'!$B$9:$B$393,0))),"")</f>
        <v>0</v>
      </c>
      <c r="BC84" s="193">
        <f>_xlfn.IFNA(_xlfn.IFNA(INDEX('I.Supplementary 2018-19'!X$8:X$157,MATCH($B84,'I.Supplementary 2018-19'!$B$8:$B$157,0)),INDEX('I.KI 2018-19'!X$9:X$393,MATCH($B84,'I.KI 2018-19'!$B$9:$B$393,0))),"")</f>
        <v>0</v>
      </c>
      <c r="BD84" s="157">
        <f>_xlfn.IFNA(_xlfn.IFNA(INDEX('I.Supplementary 2018-19'!Y$8:Y$157,MATCH($B84,'I.Supplementary 2018-19'!$B$8:$B$157,0)),INDEX('I.KI 2018-19'!Y$9:Y$393,MATCH($B84,'I.KI 2018-19'!$B$9:$B$393,0))),"")</f>
        <v>0</v>
      </c>
      <c r="BE84" s="156">
        <f>_xlfn.IFNA(_xlfn.IFNA(INDEX('I.Supplementary 2018-19'!Z$8:Z$157,MATCH($B84,'I.Supplementary 2018-19'!$B$8:$B$157,0)),INDEX('I.KI 2018-19'!Z$9:Z$393,MATCH($B84,'I.KI 2018-19'!$B$9:$B$393,0))),"")</f>
        <v>0</v>
      </c>
      <c r="BF84" s="193">
        <f>_xlfn.IFNA(_xlfn.IFNA(INDEX('I.Supplementary 2018-19'!AA$8:AA$157,MATCH($B84,'I.Supplementary 2018-19'!$B$8:$B$157,0)),INDEX('I.KI 2018-19'!AA$9:AA$393,MATCH($B84,'I.KI 2018-19'!$B$9:$B$393,0))),"")</f>
        <v>1.570239484587</v>
      </c>
      <c r="BG84" s="193">
        <f>_xlfn.IFNA(_xlfn.IFNA(INDEX('I.Supplementary 2018-19'!AB$8:AB$157,MATCH($B84,'I.Supplementary 2018-19'!$B$8:$B$157,0)),INDEX('I.KI 2018-19'!AB$9:AB$393,MATCH($B84,'I.KI 2018-19'!$B$9:$B$393,0))),"")</f>
        <v>0</v>
      </c>
      <c r="BH84" s="193">
        <f>_xlfn.IFNA(_xlfn.IFNA(INDEX('I.Supplementary 2018-19'!AC$8:AC$157,MATCH($B84,'I.Supplementary 2018-19'!$B$8:$B$157,0)),INDEX('I.KI 2018-19'!AC$9:AC$393,MATCH($B84,'I.KI 2018-19'!$B$9:$B$393,0))),"")</f>
        <v>0</v>
      </c>
      <c r="BI84" s="157">
        <f>_xlfn.IFNA(_xlfn.IFNA(INDEX('I.Supplementary 2018-19'!AD$8:AD$157,MATCH($B84,'I.Supplementary 2018-19'!$B$8:$B$157,0)),INDEX('I.KI 2018-19'!AD$9:AD$393,MATCH($B84,'I.KI 2018-19'!$B$9:$B$393,0))),"")</f>
        <v>0</v>
      </c>
      <c r="BJ84" s="149"/>
      <c r="BK84" s="156">
        <f>_xlfn.IFNA(IF($B84=$B$381,0,IF($B84=$B$382,0,_xlfn.IFNA(INDEX('I.Supplementary 2018-19'!I$8:I$157,MATCH($B84,'I.Supplementary 2018-19'!$B$8:$B$157,0)),INDEX('I.KI 2018-19'!I$9:I$393,MATCH($B84,'I.KI 2018-19'!$B$9:$B$393,0))))),"")</f>
        <v>0.14126920272313151</v>
      </c>
      <c r="BL84" s="149">
        <f>_xlfn.IFNA(IF($B84=$B$381,0,IF($B84=$B$382,0,_xlfn.IFNA(INDEX('I.Supplementary 2018-19'!J$8:J$157,MATCH($B84,'I.Supplementary 2018-19'!$B$8:$B$157,0)),INDEX('I.KI 2018-19'!J$9:J$393,MATCH($B84,'I.KI 2018-19'!$B$9:$B$393,0))))),"")</f>
        <v>1.4289702818638685</v>
      </c>
      <c r="BM84" s="157">
        <f>_xlfn.IFNA(IF($B84=$B$381,0,IF($B84=$B$382,0,_xlfn.IFNA(INDEX('I.Supplementary 2018-19'!H$8:H$157,MATCH($B84,'I.Supplementary 2018-19'!$B$8:$B$157,0)),INDEX('I.KI 2018-19'!H$9:H$393,MATCH($B84,'I.KI 2018-19'!$B$9:$B$393,0))))),"")</f>
        <v>1.570239484587</v>
      </c>
    </row>
    <row r="85" spans="2:65">
      <c r="B85" s="121" t="str">
        <f>'Calculations for 2021-22'!B85</f>
        <v>E3834</v>
      </c>
      <c r="C85" s="160" t="str">
        <f>'Calculations for 2021-22'!D85</f>
        <v>E3834</v>
      </c>
      <c r="D85" t="str">
        <f>'Calculations for 2021-22'!E85</f>
        <v>SD</v>
      </c>
      <c r="E85" t="str">
        <f>'Calculations for 2021-22'!F85</f>
        <v>P1908</v>
      </c>
      <c r="F85" s="120" t="str">
        <f>'Calculations for 2021-22'!H85</f>
        <v>Crawley</v>
      </c>
      <c r="G85" s="156">
        <f>_xlfn.IFNA(INDEX('I.KI 2016-17'!M$8:M$391,MATCH($B85,'I.KI 2016-17'!$B$8:$B$391,0)),"")</f>
        <v>0</v>
      </c>
      <c r="H85" s="149">
        <f>_xlfn.IFNA(INDEX('I.KI 2016-17'!N$8:N$391,MATCH($B85,'I.KI 2016-17'!$B$8:$B$391,0)),"")</f>
        <v>1.7757336820980001</v>
      </c>
      <c r="I85" s="149">
        <f>_xlfn.IFNA(INDEX('I.KI 2016-17'!O$8:O$391,MATCH($B85,'I.KI 2016-17'!$B$8:$B$391,0)),"")</f>
        <v>0</v>
      </c>
      <c r="J85" s="149">
        <f>_xlfn.IFNA(INDEX('I.KI 2016-17'!P$8:P$391,MATCH($B85,'I.KI 2016-17'!$B$8:$B$391,0)),"")</f>
        <v>0</v>
      </c>
      <c r="K85" s="157">
        <f>_xlfn.IFNA(INDEX('I.KI 2016-17'!Q$8:Q$391,MATCH($B85,'I.KI 2016-17'!$B$8:$B$391,0)),"")</f>
        <v>0</v>
      </c>
      <c r="L85" s="156">
        <f>_xlfn.IFNA(INDEX('I.KI 2016-17'!R$8:R$391,MATCH($B85,'I.KI 2016-17'!$B$8:$B$391,0)),"")</f>
        <v>0</v>
      </c>
      <c r="M85" s="193">
        <f>_xlfn.IFNA(INDEX('I.KI 2016-17'!S$8:S$391,MATCH($B85,'I.KI 2016-17'!$B$8:$B$391,0)),"")</f>
        <v>3.3339455533610001</v>
      </c>
      <c r="N85" s="193">
        <f>_xlfn.IFNA(INDEX('I.KI 2016-17'!T$8:T$391,MATCH($B85,'I.KI 2016-17'!$B$8:$B$391,0)),"")</f>
        <v>0</v>
      </c>
      <c r="O85" s="193">
        <f>_xlfn.IFNA(INDEX('I.KI 2016-17'!U$8:U$391,MATCH($B85,'I.KI 2016-17'!$B$8:$B$391,0)),"")</f>
        <v>0</v>
      </c>
      <c r="P85" s="157">
        <f>_xlfn.IFNA(INDEX('I.KI 2016-17'!V$8:V$391,MATCH($B85,'I.KI 2016-17'!$B$8:$B$391,0)),"")</f>
        <v>0</v>
      </c>
      <c r="Q85" s="156">
        <f>_xlfn.IFNA(INDEX('I.KI 2016-17'!W$8:W$391,MATCH($B85,'I.KI 2016-17'!$B$8:$B$391,0)),"")</f>
        <v>0</v>
      </c>
      <c r="R85" s="193">
        <f>_xlfn.IFNA(INDEX('I.KI 2016-17'!X$8:X$391,MATCH($B85,'I.KI 2016-17'!$B$8:$B$391,0)),"")</f>
        <v>5.1096792354589997</v>
      </c>
      <c r="S85" s="193">
        <f>_xlfn.IFNA(INDEX('I.KI 2016-17'!Y$8:Y$391,MATCH($B85,'I.KI 2016-17'!$B$8:$B$391,0)),"")</f>
        <v>0</v>
      </c>
      <c r="T85" s="193">
        <f>_xlfn.IFNA(INDEX('I.KI 2016-17'!Z$8:Z$391,MATCH($B85,'I.KI 2016-17'!$B$8:$B$391,0)),"")</f>
        <v>0</v>
      </c>
      <c r="U85" s="157">
        <f>_xlfn.IFNA(INDEX('I.KI 2016-17'!AA$8:AA$391,MATCH($B85,'I.KI 2016-17'!$B$8:$B$391,0)),"")</f>
        <v>0</v>
      </c>
      <c r="V85" s="149"/>
      <c r="W85" s="154">
        <f>_xlfn.IFNA(INDEX('I.KI 2016-17'!$H$8:$H$391,MATCH(B85,'I.KI 2016-17'!$B$8:$B$391,0)),"")</f>
        <v>1.7757336820980001</v>
      </c>
      <c r="X85" s="153">
        <f>_xlfn.IFNA(INDEX('I.KI 2016-17'!$I$8:$I$391,MATCH(B85,'I.KI 2016-17'!$B$8:$B$391,0)),"")</f>
        <v>3.3339455533610001</v>
      </c>
      <c r="Y85" s="155">
        <f>_xlfn.IFNA(INDEX('I.KI 2016-17'!$G$8:$G$391,MATCH(B85,'I.KI 2016-17'!$B$8:$B$391,0)),"")</f>
        <v>5.1096792354589997</v>
      </c>
      <c r="Z85" s="149"/>
      <c r="AA85" s="156">
        <f>_xlfn.IFNA(IF($B85=$B$382,0,_xlfn.IFNA(INDEX('I.Supplementary 2017-18'!N$8:N$35,MATCH($B85,'I.Supplementary 2017-18'!$B$8:$B$35,0)),INDEX('I.KI 2017-18'!N$9:N$393,MATCH($B85,'I.KI 2017-18'!$B$9:$B$393,0)))),"")</f>
        <v>0</v>
      </c>
      <c r="AB85" s="193">
        <f>_xlfn.IFNA(IF($B85=$B$382,0,_xlfn.IFNA(INDEX('I.Supplementary 2017-18'!O$8:O$35,MATCH($B85,'I.Supplementary 2017-18'!$B$8:$B$35,0)),INDEX('I.KI 2017-18'!O$9:O$393,MATCH($B85,'I.KI 2017-18'!$B$9:$B$393,0)))),"")</f>
        <v>1.0363911656022164</v>
      </c>
      <c r="AC85" s="193">
        <f>_xlfn.IFNA(IF($B85=$B$382,0,_xlfn.IFNA(INDEX('I.Supplementary 2017-18'!P$8:P$35,MATCH($B85,'I.Supplementary 2017-18'!$B$8:$B$35,0)),INDEX('I.KI 2017-18'!P$9:P$393,MATCH($B85,'I.KI 2017-18'!$B$9:$B$393,0)))),"")</f>
        <v>0</v>
      </c>
      <c r="AD85" s="193">
        <f>_xlfn.IFNA(IF($B85=$B$382,0,_xlfn.IFNA(INDEX('I.Supplementary 2017-18'!Q$8:Q$35,MATCH($B85,'I.Supplementary 2017-18'!$B$8:$B$35,0)),INDEX('I.KI 2017-18'!Q$9:Q$393,MATCH($B85,'I.KI 2017-18'!$B$9:$B$393,0)))),"")</f>
        <v>0</v>
      </c>
      <c r="AE85" s="157">
        <f>_xlfn.IFNA(IF($B85=$B$382,0,_xlfn.IFNA(INDEX('I.Supplementary 2017-18'!R$8:R$35,MATCH($B85,'I.Supplementary 2017-18'!$B$8:$B$35,0)),INDEX('I.KI 2017-18'!R$9:R$393,MATCH($B85,'I.KI 2017-18'!$B$9:$B$393,0)))),"")</f>
        <v>0</v>
      </c>
      <c r="AF85" s="156">
        <f>_xlfn.IFNA(IF($B85=$B$382,0,_xlfn.IFNA(INDEX('I.Supplementary 2017-18'!S$8:S$35,MATCH($B85,'I.Supplementary 2017-18'!$B$8:$B$35,0)),INDEX('I.KI 2017-18'!S$9:S$393,MATCH($B85,'I.KI 2017-18'!$B$9:$B$393,0)))),"")</f>
        <v>0</v>
      </c>
      <c r="AG85" s="193">
        <f>_xlfn.IFNA(IF($B85=$B$382,0,_xlfn.IFNA(INDEX('I.Supplementary 2017-18'!T$8:T$35,MATCH($B85,'I.Supplementary 2017-18'!$B$8:$B$35,0)),INDEX('I.KI 2017-18'!T$9:T$393,MATCH($B85,'I.KI 2017-18'!$B$9:$B$393,0)))),"")</f>
        <v>3.4020114679712208</v>
      </c>
      <c r="AH85" s="193">
        <f>_xlfn.IFNA(IF($B85=$B$382,0,_xlfn.IFNA(INDEX('I.Supplementary 2017-18'!U$8:U$35,MATCH($B85,'I.Supplementary 2017-18'!$B$8:$B$35,0)),INDEX('I.KI 2017-18'!U$9:U$393,MATCH($B85,'I.KI 2017-18'!$B$9:$B$393,0)))),"")</f>
        <v>0</v>
      </c>
      <c r="AI85" s="193">
        <f>_xlfn.IFNA(IF($B85=$B$382,0,_xlfn.IFNA(INDEX('I.Supplementary 2017-18'!V$8:V$35,MATCH($B85,'I.Supplementary 2017-18'!$B$8:$B$35,0)),INDEX('I.KI 2017-18'!V$9:V$393,MATCH($B85,'I.KI 2017-18'!$B$9:$B$393,0)))),"")</f>
        <v>0</v>
      </c>
      <c r="AJ85" s="157">
        <f>_xlfn.IFNA(IF($B85=$B$382,0,_xlfn.IFNA(INDEX('I.Supplementary 2017-18'!W$8:W$35,MATCH($B85,'I.Supplementary 2017-18'!$B$8:$B$35,0)),INDEX('I.KI 2017-18'!W$9:W$393,MATCH($B85,'I.KI 2017-18'!$B$9:$B$393,0)))),"")</f>
        <v>0</v>
      </c>
      <c r="AK85" s="156">
        <f>_xlfn.IFNA(IF($B85=$B$382,0,_xlfn.IFNA(INDEX('I.Supplementary 2017-18'!X$8:X$35,MATCH($B85,'I.Supplementary 2017-18'!$B$8:$B$35,0)),INDEX('I.KI 2017-18'!X$9:X$393,MATCH($B85,'I.KI 2017-18'!$B$9:$B$393,0)))),"")</f>
        <v>0</v>
      </c>
      <c r="AL85" s="193">
        <f>_xlfn.IFNA(IF($B85=$B$382,0,_xlfn.IFNA(INDEX('I.Supplementary 2017-18'!Y$8:Y$35,MATCH($B85,'I.Supplementary 2017-18'!$B$8:$B$35,0)),INDEX('I.KI 2017-18'!Y$9:Y$393,MATCH($B85,'I.KI 2017-18'!$B$9:$B$393,0)))),"")</f>
        <v>4.4384026335734372</v>
      </c>
      <c r="AM85" s="193">
        <f>_xlfn.IFNA(IF($B85=$B$382,0,_xlfn.IFNA(INDEX('I.Supplementary 2017-18'!Z$8:Z$35,MATCH($B85,'I.Supplementary 2017-18'!$B$8:$B$35,0)),INDEX('I.KI 2017-18'!Z$9:Z$393,MATCH($B85,'I.KI 2017-18'!$B$9:$B$393,0)))),"")</f>
        <v>0</v>
      </c>
      <c r="AN85" s="193">
        <f>_xlfn.IFNA(IF($B85=$B$382,0,_xlfn.IFNA(INDEX('I.Supplementary 2017-18'!AA$8:AA$35,MATCH($B85,'I.Supplementary 2017-18'!$B$8:$B$35,0)),INDEX('I.KI 2017-18'!AA$9:AA$393,MATCH($B85,'I.KI 2017-18'!$B$9:$B$393,0)))),"")</f>
        <v>0</v>
      </c>
      <c r="AO85" s="157">
        <f>_xlfn.IFNA(IF($B85=$B$382,0,_xlfn.IFNA(INDEX('I.Supplementary 2017-18'!AB$8:AB$35,MATCH($B85,'I.Supplementary 2017-18'!$B$8:$B$35,0)),INDEX('I.KI 2017-18'!AB$9:AB$393,MATCH($B85,'I.KI 2017-18'!$B$9:$B$393,0)))),"")</f>
        <v>0</v>
      </c>
      <c r="AP85" s="149"/>
      <c r="AQ85" s="156">
        <f>_xlfn.IFNA(IF($B85=$B$381,0,IF($B85=$B$382,0,_xlfn.IFNA(INDEX('I.Supplementary 2017-18'!I$8:I$35,MATCH($B85,'I.Supplementary 2017-18'!$B$8:$B$35,0)),INDEX('I.KI 2017-18'!I$9:I$393,MATCH($B85,'I.KI 2017-18'!$B$9:$B$393,0))))),"")</f>
        <v>1.0363911656022164</v>
      </c>
      <c r="AR85" s="149">
        <f>_xlfn.IFNA(IF($B85=$B$381,0,IF($B85=$B$382,0,_xlfn.IFNA(INDEX('I.Supplementary 2017-18'!J$8:J$35,MATCH($B85,'I.Supplementary 2017-18'!$B$8:$B$35,0)),INDEX('I.KI 2017-18'!J$9:J$393,MATCH($B85,'I.KI 2017-18'!$B$9:$B$393,0))))),"")</f>
        <v>3.4020114679712208</v>
      </c>
      <c r="AS85" s="157">
        <f>_xlfn.IFNA(IF($B85=$B$381,0,IF($B85=$B$382,0,_xlfn.IFNA(INDEX('I.Supplementary 2017-18'!H$8:H$35,MATCH($B85,'I.Supplementary 2017-18'!$B$8:$B$35,0)),INDEX('I.KI 2017-18'!H$9:H$393,MATCH($B85,'I.KI 2017-18'!$B$9:$B$393,0))))),"")</f>
        <v>4.4384026335734372</v>
      </c>
      <c r="AT85" s="149"/>
      <c r="AU85" s="156">
        <f>_xlfn.IFNA(_xlfn.IFNA(INDEX('I.Supplementary 2018-19'!P$8:P$157,MATCH($B85,'I.Supplementary 2018-19'!$B$8:$B$157,0)),INDEX('I.KI 2018-19'!P$9:P$393,MATCH($B85,'I.KI 2018-19'!$B$9:$B$393,0))),"")</f>
        <v>0</v>
      </c>
      <c r="AV85" s="193">
        <f>_xlfn.IFNA(_xlfn.IFNA(INDEX('I.Supplementary 2018-19'!Q$8:Q$157,MATCH($B85,'I.Supplementary 2018-19'!$B$8:$B$157,0)),INDEX('I.KI 2018-19'!Q$9:Q$393,MATCH($B85,'I.KI 2018-19'!$B$9:$B$393,0))),"")</f>
        <v>0.57475406601139711</v>
      </c>
      <c r="AW85" s="193">
        <f>_xlfn.IFNA(_xlfn.IFNA(INDEX('I.Supplementary 2018-19'!R$8:R$157,MATCH($B85,'I.Supplementary 2018-19'!$B$8:$B$157,0)),INDEX('I.KI 2018-19'!R$9:R$393,MATCH($B85,'I.KI 2018-19'!$B$9:$B$393,0))),"")</f>
        <v>0</v>
      </c>
      <c r="AX85" s="193">
        <f>_xlfn.IFNA(_xlfn.IFNA(INDEX('I.Supplementary 2018-19'!S$8:S$157,MATCH($B85,'I.Supplementary 2018-19'!$B$8:$B$157,0)),INDEX('I.KI 2018-19'!S$9:S$393,MATCH($B85,'I.KI 2018-19'!$B$9:$B$393,0))),"")</f>
        <v>0</v>
      </c>
      <c r="AY85" s="157">
        <f>_xlfn.IFNA(_xlfn.IFNA(INDEX('I.Supplementary 2018-19'!T$8:T$157,MATCH($B85,'I.Supplementary 2018-19'!$B$8:$B$157,0)),INDEX('I.KI 2018-19'!T$9:T$393,MATCH($B85,'I.KI 2018-19'!$B$9:$B$393,0))),"")</f>
        <v>0</v>
      </c>
      <c r="AZ85" s="156">
        <f>_xlfn.IFNA(_xlfn.IFNA(INDEX('I.Supplementary 2018-19'!U$8:U$157,MATCH($B85,'I.Supplementary 2018-19'!$B$8:$B$157,0)),INDEX('I.KI 2018-19'!U$9:U$393,MATCH($B85,'I.KI 2018-19'!$B$9:$B$393,0))),"")</f>
        <v>0</v>
      </c>
      <c r="BA85" s="193">
        <f>_xlfn.IFNA(_xlfn.IFNA(INDEX('I.Supplementary 2018-19'!V$8:V$157,MATCH($B85,'I.Supplementary 2018-19'!$B$8:$B$157,0)),INDEX('I.KI 2018-19'!V$9:V$393,MATCH($B85,'I.KI 2018-19'!$B$9:$B$393,0))),"")</f>
        <v>3.504217821086236</v>
      </c>
      <c r="BB85" s="193">
        <f>_xlfn.IFNA(_xlfn.IFNA(INDEX('I.Supplementary 2018-19'!W$8:W$157,MATCH($B85,'I.Supplementary 2018-19'!$B$8:$B$157,0)),INDEX('I.KI 2018-19'!W$9:W$393,MATCH($B85,'I.KI 2018-19'!$B$9:$B$393,0))),"")</f>
        <v>0</v>
      </c>
      <c r="BC85" s="193">
        <f>_xlfn.IFNA(_xlfn.IFNA(INDEX('I.Supplementary 2018-19'!X$8:X$157,MATCH($B85,'I.Supplementary 2018-19'!$B$8:$B$157,0)),INDEX('I.KI 2018-19'!X$9:X$393,MATCH($B85,'I.KI 2018-19'!$B$9:$B$393,0))),"")</f>
        <v>0</v>
      </c>
      <c r="BD85" s="157">
        <f>_xlfn.IFNA(_xlfn.IFNA(INDEX('I.Supplementary 2018-19'!Y$8:Y$157,MATCH($B85,'I.Supplementary 2018-19'!$B$8:$B$157,0)),INDEX('I.KI 2018-19'!Y$9:Y$393,MATCH($B85,'I.KI 2018-19'!$B$9:$B$393,0))),"")</f>
        <v>0</v>
      </c>
      <c r="BE85" s="156">
        <f>_xlfn.IFNA(_xlfn.IFNA(INDEX('I.Supplementary 2018-19'!Z$8:Z$157,MATCH($B85,'I.Supplementary 2018-19'!$B$8:$B$157,0)),INDEX('I.KI 2018-19'!Z$9:Z$393,MATCH($B85,'I.KI 2018-19'!$B$9:$B$393,0))),"")</f>
        <v>0</v>
      </c>
      <c r="BF85" s="193">
        <f>_xlfn.IFNA(_xlfn.IFNA(INDEX('I.Supplementary 2018-19'!AA$8:AA$157,MATCH($B85,'I.Supplementary 2018-19'!$B$8:$B$157,0)),INDEX('I.KI 2018-19'!AA$9:AA$393,MATCH($B85,'I.KI 2018-19'!$B$9:$B$393,0))),"")</f>
        <v>4.0789718870976328</v>
      </c>
      <c r="BG85" s="193">
        <f>_xlfn.IFNA(_xlfn.IFNA(INDEX('I.Supplementary 2018-19'!AB$8:AB$157,MATCH($B85,'I.Supplementary 2018-19'!$B$8:$B$157,0)),INDEX('I.KI 2018-19'!AB$9:AB$393,MATCH($B85,'I.KI 2018-19'!$B$9:$B$393,0))),"")</f>
        <v>0</v>
      </c>
      <c r="BH85" s="193">
        <f>_xlfn.IFNA(_xlfn.IFNA(INDEX('I.Supplementary 2018-19'!AC$8:AC$157,MATCH($B85,'I.Supplementary 2018-19'!$B$8:$B$157,0)),INDEX('I.KI 2018-19'!AC$9:AC$393,MATCH($B85,'I.KI 2018-19'!$B$9:$B$393,0))),"")</f>
        <v>0</v>
      </c>
      <c r="BI85" s="157">
        <f>_xlfn.IFNA(_xlfn.IFNA(INDEX('I.Supplementary 2018-19'!AD$8:AD$157,MATCH($B85,'I.Supplementary 2018-19'!$B$8:$B$157,0)),INDEX('I.KI 2018-19'!AD$9:AD$393,MATCH($B85,'I.KI 2018-19'!$B$9:$B$393,0))),"")</f>
        <v>0</v>
      </c>
      <c r="BJ85" s="149"/>
      <c r="BK85" s="156">
        <f>_xlfn.IFNA(IF($B85=$B$381,0,IF($B85=$B$382,0,_xlfn.IFNA(INDEX('I.Supplementary 2018-19'!I$8:I$157,MATCH($B85,'I.Supplementary 2018-19'!$B$8:$B$157,0)),INDEX('I.KI 2018-19'!I$9:I$393,MATCH($B85,'I.KI 2018-19'!$B$9:$B$393,0))))),"")</f>
        <v>0.57475406601139711</v>
      </c>
      <c r="BL85" s="149">
        <f>_xlfn.IFNA(IF($B85=$B$381,0,IF($B85=$B$382,0,_xlfn.IFNA(INDEX('I.Supplementary 2018-19'!J$8:J$157,MATCH($B85,'I.Supplementary 2018-19'!$B$8:$B$157,0)),INDEX('I.KI 2018-19'!J$9:J$393,MATCH($B85,'I.KI 2018-19'!$B$9:$B$393,0))))),"")</f>
        <v>3.504217821086236</v>
      </c>
      <c r="BM85" s="157">
        <f>_xlfn.IFNA(IF($B85=$B$381,0,IF($B85=$B$382,0,_xlfn.IFNA(INDEX('I.Supplementary 2018-19'!H$8:H$157,MATCH($B85,'I.Supplementary 2018-19'!$B$8:$B$157,0)),INDEX('I.KI 2018-19'!H$9:H$393,MATCH($B85,'I.KI 2018-19'!$B$9:$B$393,0))))),"")</f>
        <v>4.0789718870976328</v>
      </c>
    </row>
    <row r="86" spans="2:65">
      <c r="B86" s="121" t="str">
        <f>'Calculations for 2021-22'!B86</f>
        <v>E5035</v>
      </c>
      <c r="C86" s="160" t="str">
        <f>'Calculations for 2021-22'!D86</f>
        <v>E5035</v>
      </c>
      <c r="D86" t="str">
        <f>'Calculations for 2021-22'!E86</f>
        <v>OLB</v>
      </c>
      <c r="E86" t="str">
        <f>'Calculations for 2021-22'!F86</f>
        <v>P1915</v>
      </c>
      <c r="F86" s="120" t="str">
        <f>'Calculations for 2021-22'!H86</f>
        <v>Croydon</v>
      </c>
      <c r="G86" s="156">
        <f>_xlfn.IFNA(INDEX('I.KI 2016-17'!M$8:M$391,MATCH($B86,'I.KI 2016-17'!$B$8:$B$391,0)),"")</f>
        <v>39.941126792878002</v>
      </c>
      <c r="H86" s="149">
        <f>_xlfn.IFNA(INDEX('I.KI 2016-17'!N$8:N$391,MATCH($B86,'I.KI 2016-17'!$B$8:$B$391,0)),"")</f>
        <v>6.859391840792</v>
      </c>
      <c r="I86" s="149">
        <f>_xlfn.IFNA(INDEX('I.KI 2016-17'!O$8:O$391,MATCH($B86,'I.KI 2016-17'!$B$8:$B$391,0)),"")</f>
        <v>0</v>
      </c>
      <c r="J86" s="149">
        <f>_xlfn.IFNA(INDEX('I.KI 2016-17'!P$8:P$391,MATCH($B86,'I.KI 2016-17'!$B$8:$B$391,0)),"")</f>
        <v>0</v>
      </c>
      <c r="K86" s="157">
        <f>_xlfn.IFNA(INDEX('I.KI 2016-17'!Q$8:Q$391,MATCH($B86,'I.KI 2016-17'!$B$8:$B$391,0)),"")</f>
        <v>0</v>
      </c>
      <c r="L86" s="156">
        <f>_xlfn.IFNA(INDEX('I.KI 2016-17'!R$8:R$391,MATCH($B86,'I.KI 2016-17'!$B$8:$B$391,0)),"")</f>
        <v>54.134324985508002</v>
      </c>
      <c r="M86" s="193">
        <f>_xlfn.IFNA(INDEX('I.KI 2016-17'!S$8:S$391,MATCH($B86,'I.KI 2016-17'!$B$8:$B$391,0)),"")</f>
        <v>13.629723388219</v>
      </c>
      <c r="N86" s="193">
        <f>_xlfn.IFNA(INDEX('I.KI 2016-17'!T$8:T$391,MATCH($B86,'I.KI 2016-17'!$B$8:$B$391,0)),"")</f>
        <v>0</v>
      </c>
      <c r="O86" s="193">
        <f>_xlfn.IFNA(INDEX('I.KI 2016-17'!U$8:U$391,MATCH($B86,'I.KI 2016-17'!$B$8:$B$391,0)),"")</f>
        <v>0</v>
      </c>
      <c r="P86" s="157">
        <f>_xlfn.IFNA(INDEX('I.KI 2016-17'!V$8:V$391,MATCH($B86,'I.KI 2016-17'!$B$8:$B$391,0)),"")</f>
        <v>0</v>
      </c>
      <c r="Q86" s="156">
        <f>_xlfn.IFNA(INDEX('I.KI 2016-17'!W$8:W$391,MATCH($B86,'I.KI 2016-17'!$B$8:$B$391,0)),"")</f>
        <v>94.075451778385997</v>
      </c>
      <c r="R86" s="193">
        <f>_xlfn.IFNA(INDEX('I.KI 2016-17'!X$8:X$391,MATCH($B86,'I.KI 2016-17'!$B$8:$B$391,0)),"")</f>
        <v>20.489115229010999</v>
      </c>
      <c r="S86" s="193">
        <f>_xlfn.IFNA(INDEX('I.KI 2016-17'!Y$8:Y$391,MATCH($B86,'I.KI 2016-17'!$B$8:$B$391,0)),"")</f>
        <v>0</v>
      </c>
      <c r="T86" s="193">
        <f>_xlfn.IFNA(INDEX('I.KI 2016-17'!Z$8:Z$391,MATCH($B86,'I.KI 2016-17'!$B$8:$B$391,0)),"")</f>
        <v>0</v>
      </c>
      <c r="U86" s="157">
        <f>_xlfn.IFNA(INDEX('I.KI 2016-17'!AA$8:AA$391,MATCH($B86,'I.KI 2016-17'!$B$8:$B$391,0)),"")</f>
        <v>0</v>
      </c>
      <c r="V86" s="149"/>
      <c r="W86" s="154">
        <f>_xlfn.IFNA(INDEX('I.KI 2016-17'!$H$8:$H$391,MATCH(B86,'I.KI 2016-17'!$B$8:$B$391,0)),"")</f>
        <v>46.800518633670002</v>
      </c>
      <c r="X86" s="153">
        <f>_xlfn.IFNA(INDEX('I.KI 2016-17'!$I$8:$I$391,MATCH(B86,'I.KI 2016-17'!$B$8:$B$391,0)),"")</f>
        <v>67.764048373727007</v>
      </c>
      <c r="Y86" s="155">
        <f>_xlfn.IFNA(INDEX('I.KI 2016-17'!$G$8:$G$391,MATCH(B86,'I.KI 2016-17'!$B$8:$B$391,0)),"")</f>
        <v>114.56456700739702</v>
      </c>
      <c r="Z86" s="149"/>
      <c r="AA86" s="156">
        <f>_xlfn.IFNA(IF($B86=$B$382,0,_xlfn.IFNA(INDEX('I.Supplementary 2017-18'!N$8:N$35,MATCH($B86,'I.Supplementary 2017-18'!$B$8:$B$35,0)),INDEX('I.KI 2017-18'!N$9:N$393,MATCH($B86,'I.KI 2017-18'!$B$9:$B$393,0)))),"")</f>
        <v>29.042937632557287</v>
      </c>
      <c r="AB86" s="193">
        <f>_xlfn.IFNA(IF($B86=$B$382,0,_xlfn.IFNA(INDEX('I.Supplementary 2017-18'!O$8:O$35,MATCH($B86,'I.Supplementary 2017-18'!$B$8:$B$35,0)),INDEX('I.KI 2017-18'!O$9:O$393,MATCH($B86,'I.KI 2017-18'!$B$9:$B$393,0)))),"")</f>
        <v>3.5341670472549049</v>
      </c>
      <c r="AC86" s="193">
        <f>_xlfn.IFNA(IF($B86=$B$382,0,_xlfn.IFNA(INDEX('I.Supplementary 2017-18'!P$8:P$35,MATCH($B86,'I.Supplementary 2017-18'!$B$8:$B$35,0)),INDEX('I.KI 2017-18'!P$9:P$393,MATCH($B86,'I.KI 2017-18'!$B$9:$B$393,0)))),"")</f>
        <v>0</v>
      </c>
      <c r="AD86" s="193">
        <f>_xlfn.IFNA(IF($B86=$B$382,0,_xlfn.IFNA(INDEX('I.Supplementary 2017-18'!Q$8:Q$35,MATCH($B86,'I.Supplementary 2017-18'!$B$8:$B$35,0)),INDEX('I.KI 2017-18'!Q$9:Q$393,MATCH($B86,'I.KI 2017-18'!$B$9:$B$393,0)))),"")</f>
        <v>0</v>
      </c>
      <c r="AE86" s="157">
        <f>_xlfn.IFNA(IF($B86=$B$382,0,_xlfn.IFNA(INDEX('I.Supplementary 2017-18'!R$8:R$35,MATCH($B86,'I.Supplementary 2017-18'!$B$8:$B$35,0)),INDEX('I.KI 2017-18'!R$9:R$393,MATCH($B86,'I.KI 2017-18'!$B$9:$B$393,0)))),"")</f>
        <v>0</v>
      </c>
      <c r="AF86" s="156">
        <f>_xlfn.IFNA(IF($B86=$B$382,0,_xlfn.IFNA(INDEX('I.Supplementary 2017-18'!S$8:S$35,MATCH($B86,'I.Supplementary 2017-18'!$B$8:$B$35,0)),INDEX('I.KI 2017-18'!S$9:S$393,MATCH($B86,'I.KI 2017-18'!$B$9:$B$393,0)))),"")</f>
        <v>55.239532699002581</v>
      </c>
      <c r="AG86" s="193">
        <f>_xlfn.IFNA(IF($B86=$B$382,0,_xlfn.IFNA(INDEX('I.Supplementary 2017-18'!T$8:T$35,MATCH($B86,'I.Supplementary 2017-18'!$B$8:$B$35,0)),INDEX('I.KI 2017-18'!T$9:T$393,MATCH($B86,'I.KI 2017-18'!$B$9:$B$393,0)))),"")</f>
        <v>13.907988156930713</v>
      </c>
      <c r="AH86" s="193">
        <f>_xlfn.IFNA(IF($B86=$B$382,0,_xlfn.IFNA(INDEX('I.Supplementary 2017-18'!U$8:U$35,MATCH($B86,'I.Supplementary 2017-18'!$B$8:$B$35,0)),INDEX('I.KI 2017-18'!U$9:U$393,MATCH($B86,'I.KI 2017-18'!$B$9:$B$393,0)))),"")</f>
        <v>0</v>
      </c>
      <c r="AI86" s="193">
        <f>_xlfn.IFNA(IF($B86=$B$382,0,_xlfn.IFNA(INDEX('I.Supplementary 2017-18'!V$8:V$35,MATCH($B86,'I.Supplementary 2017-18'!$B$8:$B$35,0)),INDEX('I.KI 2017-18'!V$9:V$393,MATCH($B86,'I.KI 2017-18'!$B$9:$B$393,0)))),"")</f>
        <v>0</v>
      </c>
      <c r="AJ86" s="157">
        <f>_xlfn.IFNA(IF($B86=$B$382,0,_xlfn.IFNA(INDEX('I.Supplementary 2017-18'!W$8:W$35,MATCH($B86,'I.Supplementary 2017-18'!$B$8:$B$35,0)),INDEX('I.KI 2017-18'!W$9:W$393,MATCH($B86,'I.KI 2017-18'!$B$9:$B$393,0)))),"")</f>
        <v>0</v>
      </c>
      <c r="AK86" s="156">
        <f>_xlfn.IFNA(IF($B86=$B$382,0,_xlfn.IFNA(INDEX('I.Supplementary 2017-18'!X$8:X$35,MATCH($B86,'I.Supplementary 2017-18'!$B$8:$B$35,0)),INDEX('I.KI 2017-18'!X$9:X$393,MATCH($B86,'I.KI 2017-18'!$B$9:$B$393,0)))),"")</f>
        <v>84.282470331559864</v>
      </c>
      <c r="AL86" s="193">
        <f>_xlfn.IFNA(IF($B86=$B$382,0,_xlfn.IFNA(INDEX('I.Supplementary 2017-18'!Y$8:Y$35,MATCH($B86,'I.Supplementary 2017-18'!$B$8:$B$35,0)),INDEX('I.KI 2017-18'!Y$9:Y$393,MATCH($B86,'I.KI 2017-18'!$B$9:$B$393,0)))),"")</f>
        <v>17.442155204185617</v>
      </c>
      <c r="AM86" s="193">
        <f>_xlfn.IFNA(IF($B86=$B$382,0,_xlfn.IFNA(INDEX('I.Supplementary 2017-18'!Z$8:Z$35,MATCH($B86,'I.Supplementary 2017-18'!$B$8:$B$35,0)),INDEX('I.KI 2017-18'!Z$9:Z$393,MATCH($B86,'I.KI 2017-18'!$B$9:$B$393,0)))),"")</f>
        <v>0</v>
      </c>
      <c r="AN86" s="193">
        <f>_xlfn.IFNA(IF($B86=$B$382,0,_xlfn.IFNA(INDEX('I.Supplementary 2017-18'!AA$8:AA$35,MATCH($B86,'I.Supplementary 2017-18'!$B$8:$B$35,0)),INDEX('I.KI 2017-18'!AA$9:AA$393,MATCH($B86,'I.KI 2017-18'!$B$9:$B$393,0)))),"")</f>
        <v>0</v>
      </c>
      <c r="AO86" s="157">
        <f>_xlfn.IFNA(IF($B86=$B$382,0,_xlfn.IFNA(INDEX('I.Supplementary 2017-18'!AB$8:AB$35,MATCH($B86,'I.Supplementary 2017-18'!$B$8:$B$35,0)),INDEX('I.KI 2017-18'!AB$9:AB$393,MATCH($B86,'I.KI 2017-18'!$B$9:$B$393,0)))),"")</f>
        <v>0</v>
      </c>
      <c r="AP86" s="149"/>
      <c r="AQ86" s="156">
        <f>_xlfn.IFNA(IF($B86=$B$381,0,IF($B86=$B$382,0,_xlfn.IFNA(INDEX('I.Supplementary 2017-18'!I$8:I$35,MATCH($B86,'I.Supplementary 2017-18'!$B$8:$B$35,0)),INDEX('I.KI 2017-18'!I$9:I$393,MATCH($B86,'I.KI 2017-18'!$B$9:$B$393,0))))),"")</f>
        <v>32.577104679812194</v>
      </c>
      <c r="AR86" s="149">
        <f>_xlfn.IFNA(IF($B86=$B$381,0,IF($B86=$B$382,0,_xlfn.IFNA(INDEX('I.Supplementary 2017-18'!J$8:J$35,MATCH($B86,'I.Supplementary 2017-18'!$B$8:$B$35,0)),INDEX('I.KI 2017-18'!J$9:J$393,MATCH($B86,'I.KI 2017-18'!$B$9:$B$393,0))))),"")</f>
        <v>69.147520855933294</v>
      </c>
      <c r="AS86" s="157">
        <f>_xlfn.IFNA(IF($B86=$B$381,0,IF($B86=$B$382,0,_xlfn.IFNA(INDEX('I.Supplementary 2017-18'!H$8:H$35,MATCH($B86,'I.Supplementary 2017-18'!$B$8:$B$35,0)),INDEX('I.KI 2017-18'!H$9:H$393,MATCH($B86,'I.KI 2017-18'!$B$9:$B$393,0))))),"")</f>
        <v>101.72462553574549</v>
      </c>
      <c r="AT86" s="149"/>
      <c r="AU86" s="156">
        <f>_xlfn.IFNA(_xlfn.IFNA(INDEX('I.Supplementary 2018-19'!P$8:P$157,MATCH($B86,'I.Supplementary 2018-19'!$B$8:$B$157,0)),INDEX('I.KI 2018-19'!P$9:P$393,MATCH($B86,'I.KI 2018-19'!$B$9:$B$393,0))),"")</f>
        <v>21.816548918396144</v>
      </c>
      <c r="AV86" s="193">
        <f>_xlfn.IFNA(_xlfn.IFNA(INDEX('I.Supplementary 2018-19'!Q$8:Q$157,MATCH($B86,'I.Supplementary 2018-19'!$B$8:$B$157,0)),INDEX('I.KI 2018-19'!Q$9:Q$393,MATCH($B86,'I.KI 2018-19'!$B$9:$B$393,0))),"")</f>
        <v>1.4845933027157896</v>
      </c>
      <c r="AW86" s="193">
        <f>_xlfn.IFNA(_xlfn.IFNA(INDEX('I.Supplementary 2018-19'!R$8:R$157,MATCH($B86,'I.Supplementary 2018-19'!$B$8:$B$157,0)),INDEX('I.KI 2018-19'!R$9:R$393,MATCH($B86,'I.KI 2018-19'!$B$9:$B$393,0))),"")</f>
        <v>0</v>
      </c>
      <c r="AX86" s="193">
        <f>_xlfn.IFNA(_xlfn.IFNA(INDEX('I.Supplementary 2018-19'!S$8:S$157,MATCH($B86,'I.Supplementary 2018-19'!$B$8:$B$157,0)),INDEX('I.KI 2018-19'!S$9:S$393,MATCH($B86,'I.KI 2018-19'!$B$9:$B$393,0))),"")</f>
        <v>0</v>
      </c>
      <c r="AY86" s="157">
        <f>_xlfn.IFNA(_xlfn.IFNA(INDEX('I.Supplementary 2018-19'!T$8:T$157,MATCH($B86,'I.Supplementary 2018-19'!$B$8:$B$157,0)),INDEX('I.KI 2018-19'!T$9:T$393,MATCH($B86,'I.KI 2018-19'!$B$9:$B$393,0))),"")</f>
        <v>0</v>
      </c>
      <c r="AZ86" s="156">
        <f>_xlfn.IFNA(_xlfn.IFNA(INDEX('I.Supplementary 2018-19'!U$8:U$157,MATCH($B86,'I.Supplementary 2018-19'!$B$8:$B$157,0)),INDEX('I.KI 2018-19'!U$9:U$393,MATCH($B86,'I.KI 2018-19'!$B$9:$B$393,0))),"")</f>
        <v>56.899089475367454</v>
      </c>
      <c r="BA86" s="193">
        <f>_xlfn.IFNA(_xlfn.IFNA(INDEX('I.Supplementary 2018-19'!V$8:V$157,MATCH($B86,'I.Supplementary 2018-19'!$B$8:$B$157,0)),INDEX('I.KI 2018-19'!V$9:V$393,MATCH($B86,'I.KI 2018-19'!$B$9:$B$393,0))),"")</f>
        <v>14.325824711001593</v>
      </c>
      <c r="BB86" s="193">
        <f>_xlfn.IFNA(_xlfn.IFNA(INDEX('I.Supplementary 2018-19'!W$8:W$157,MATCH($B86,'I.Supplementary 2018-19'!$B$8:$B$157,0)),INDEX('I.KI 2018-19'!W$9:W$393,MATCH($B86,'I.KI 2018-19'!$B$9:$B$393,0))),"")</f>
        <v>0</v>
      </c>
      <c r="BC86" s="193">
        <f>_xlfn.IFNA(_xlfn.IFNA(INDEX('I.Supplementary 2018-19'!X$8:X$157,MATCH($B86,'I.Supplementary 2018-19'!$B$8:$B$157,0)),INDEX('I.KI 2018-19'!X$9:X$393,MATCH($B86,'I.KI 2018-19'!$B$9:$B$393,0))),"")</f>
        <v>0</v>
      </c>
      <c r="BD86" s="157">
        <f>_xlfn.IFNA(_xlfn.IFNA(INDEX('I.Supplementary 2018-19'!Y$8:Y$157,MATCH($B86,'I.Supplementary 2018-19'!$B$8:$B$157,0)),INDEX('I.KI 2018-19'!Y$9:Y$393,MATCH($B86,'I.KI 2018-19'!$B$9:$B$393,0))),"")</f>
        <v>0</v>
      </c>
      <c r="BE86" s="156">
        <f>_xlfn.IFNA(_xlfn.IFNA(INDEX('I.Supplementary 2018-19'!Z$8:Z$157,MATCH($B86,'I.Supplementary 2018-19'!$B$8:$B$157,0)),INDEX('I.KI 2018-19'!Z$9:Z$393,MATCH($B86,'I.KI 2018-19'!$B$9:$B$393,0))),"")</f>
        <v>78.715638393763598</v>
      </c>
      <c r="BF86" s="193">
        <f>_xlfn.IFNA(_xlfn.IFNA(INDEX('I.Supplementary 2018-19'!AA$8:AA$157,MATCH($B86,'I.Supplementary 2018-19'!$B$8:$B$157,0)),INDEX('I.KI 2018-19'!AA$9:AA$393,MATCH($B86,'I.KI 2018-19'!$B$9:$B$393,0))),"")</f>
        <v>15.810418013717381</v>
      </c>
      <c r="BG86" s="193">
        <f>_xlfn.IFNA(_xlfn.IFNA(INDEX('I.Supplementary 2018-19'!AB$8:AB$157,MATCH($B86,'I.Supplementary 2018-19'!$B$8:$B$157,0)),INDEX('I.KI 2018-19'!AB$9:AB$393,MATCH($B86,'I.KI 2018-19'!$B$9:$B$393,0))),"")</f>
        <v>0</v>
      </c>
      <c r="BH86" s="193">
        <f>_xlfn.IFNA(_xlfn.IFNA(INDEX('I.Supplementary 2018-19'!AC$8:AC$157,MATCH($B86,'I.Supplementary 2018-19'!$B$8:$B$157,0)),INDEX('I.KI 2018-19'!AC$9:AC$393,MATCH($B86,'I.KI 2018-19'!$B$9:$B$393,0))),"")</f>
        <v>0</v>
      </c>
      <c r="BI86" s="157">
        <f>_xlfn.IFNA(_xlfn.IFNA(INDEX('I.Supplementary 2018-19'!AD$8:AD$157,MATCH($B86,'I.Supplementary 2018-19'!$B$8:$B$157,0)),INDEX('I.KI 2018-19'!AD$9:AD$393,MATCH($B86,'I.KI 2018-19'!$B$9:$B$393,0))),"")</f>
        <v>0</v>
      </c>
      <c r="BJ86" s="149"/>
      <c r="BK86" s="156">
        <f>_xlfn.IFNA(IF($B86=$B$381,0,IF($B86=$B$382,0,_xlfn.IFNA(INDEX('I.Supplementary 2018-19'!I$8:I$157,MATCH($B86,'I.Supplementary 2018-19'!$B$8:$B$157,0)),INDEX('I.KI 2018-19'!I$9:I$393,MATCH($B86,'I.KI 2018-19'!$B$9:$B$393,0))))),"")</f>
        <v>23.301142221111935</v>
      </c>
      <c r="BL86" s="149">
        <f>_xlfn.IFNA(IF($B86=$B$381,0,IF($B86=$B$382,0,_xlfn.IFNA(INDEX('I.Supplementary 2018-19'!J$8:J$157,MATCH($B86,'I.Supplementary 2018-19'!$B$8:$B$157,0)),INDEX('I.KI 2018-19'!J$9:J$393,MATCH($B86,'I.KI 2018-19'!$B$9:$B$393,0))))),"")</f>
        <v>71.224914186369048</v>
      </c>
      <c r="BM86" s="157">
        <f>_xlfn.IFNA(IF($B86=$B$381,0,IF($B86=$B$382,0,_xlfn.IFNA(INDEX('I.Supplementary 2018-19'!H$8:H$157,MATCH($B86,'I.Supplementary 2018-19'!$B$8:$B$157,0)),INDEX('I.KI 2018-19'!H$9:H$393,MATCH($B86,'I.KI 2018-19'!$B$9:$B$393,0))))),"")</f>
        <v>94.526056407480979</v>
      </c>
    </row>
    <row r="87" spans="2:65">
      <c r="B87" s="121" t="str">
        <f>'Calculations for 2021-22'!B87</f>
        <v>E0920</v>
      </c>
      <c r="C87" s="160" t="str">
        <f>'Calculations for 2021-22'!D87</f>
        <v>E0920</v>
      </c>
      <c r="D87" t="str">
        <f>'Calculations for 2021-22'!E87</f>
        <v>SCFIR</v>
      </c>
      <c r="E87">
        <f>'Calculations for 2021-22'!F87</f>
        <v>0</v>
      </c>
      <c r="F87" s="120" t="str">
        <f>'Calculations for 2021-22'!H87</f>
        <v>Cumbria</v>
      </c>
      <c r="G87" s="156">
        <f>_xlfn.IFNA(INDEX('I.KI 2016-17'!M$8:M$391,MATCH($B87,'I.KI 2016-17'!$B$8:$B$391,0)),"")</f>
        <v>53.841874604327998</v>
      </c>
      <c r="H87" s="149">
        <f>_xlfn.IFNA(INDEX('I.KI 2016-17'!N$8:N$391,MATCH($B87,'I.KI 2016-17'!$B$8:$B$391,0)),"")</f>
        <v>0</v>
      </c>
      <c r="I87" s="149">
        <f>_xlfn.IFNA(INDEX('I.KI 2016-17'!O$8:O$391,MATCH($B87,'I.KI 2016-17'!$B$8:$B$391,0)),"")</f>
        <v>4.7161799993439999</v>
      </c>
      <c r="J87" s="149">
        <f>_xlfn.IFNA(INDEX('I.KI 2016-17'!P$8:P$391,MATCH($B87,'I.KI 2016-17'!$B$8:$B$391,0)),"")</f>
        <v>0</v>
      </c>
      <c r="K87" s="157">
        <f>_xlfn.IFNA(INDEX('I.KI 2016-17'!Q$8:Q$391,MATCH($B87,'I.KI 2016-17'!$B$8:$B$391,0)),"")</f>
        <v>0</v>
      </c>
      <c r="L87" s="156">
        <f>_xlfn.IFNA(INDEX('I.KI 2016-17'!R$8:R$391,MATCH($B87,'I.KI 2016-17'!$B$8:$B$391,0)),"")</f>
        <v>76.143618952882008</v>
      </c>
      <c r="M87" s="193">
        <f>_xlfn.IFNA(INDEX('I.KI 2016-17'!S$8:S$391,MATCH($B87,'I.KI 2016-17'!$B$8:$B$391,0)),"")</f>
        <v>0</v>
      </c>
      <c r="N87" s="193">
        <f>_xlfn.IFNA(INDEX('I.KI 2016-17'!T$8:T$391,MATCH($B87,'I.KI 2016-17'!$B$8:$B$391,0)),"")</f>
        <v>5.1696547161419995</v>
      </c>
      <c r="O87" s="193">
        <f>_xlfn.IFNA(INDEX('I.KI 2016-17'!U$8:U$391,MATCH($B87,'I.KI 2016-17'!$B$8:$B$391,0)),"")</f>
        <v>0</v>
      </c>
      <c r="P87" s="157">
        <f>_xlfn.IFNA(INDEX('I.KI 2016-17'!V$8:V$391,MATCH($B87,'I.KI 2016-17'!$B$8:$B$391,0)),"")</f>
        <v>0</v>
      </c>
      <c r="Q87" s="156">
        <f>_xlfn.IFNA(INDEX('I.KI 2016-17'!W$8:W$391,MATCH($B87,'I.KI 2016-17'!$B$8:$B$391,0)),"")</f>
        <v>129.98549355721002</v>
      </c>
      <c r="R87" s="193">
        <f>_xlfn.IFNA(INDEX('I.KI 2016-17'!X$8:X$391,MATCH($B87,'I.KI 2016-17'!$B$8:$B$391,0)),"")</f>
        <v>0</v>
      </c>
      <c r="S87" s="193">
        <f>_xlfn.IFNA(INDEX('I.KI 2016-17'!Y$8:Y$391,MATCH($B87,'I.KI 2016-17'!$B$8:$B$391,0)),"")</f>
        <v>9.8858347154859985</v>
      </c>
      <c r="T87" s="193">
        <f>_xlfn.IFNA(INDEX('I.KI 2016-17'!Z$8:Z$391,MATCH($B87,'I.KI 2016-17'!$B$8:$B$391,0)),"")</f>
        <v>0</v>
      </c>
      <c r="U87" s="157">
        <f>_xlfn.IFNA(INDEX('I.KI 2016-17'!AA$8:AA$391,MATCH($B87,'I.KI 2016-17'!$B$8:$B$391,0)),"")</f>
        <v>0</v>
      </c>
      <c r="V87" s="149"/>
      <c r="W87" s="154">
        <f>_xlfn.IFNA(INDEX('I.KI 2016-17'!$H$8:$H$391,MATCH(B87,'I.KI 2016-17'!$B$8:$B$391,0)),"")</f>
        <v>58.558054603671998</v>
      </c>
      <c r="X87" s="153">
        <f>_xlfn.IFNA(INDEX('I.KI 2016-17'!$I$8:$I$391,MATCH(B87,'I.KI 2016-17'!$B$8:$B$391,0)),"")</f>
        <v>81.313273669023999</v>
      </c>
      <c r="Y87" s="155">
        <f>_xlfn.IFNA(INDEX('I.KI 2016-17'!$G$8:$G$391,MATCH(B87,'I.KI 2016-17'!$B$8:$B$391,0)),"")</f>
        <v>139.87132827269599</v>
      </c>
      <c r="Z87" s="149"/>
      <c r="AA87" s="156">
        <f>_xlfn.IFNA(IF($B87=$B$382,0,_xlfn.IFNA(INDEX('I.Supplementary 2017-18'!N$8:N$35,MATCH($B87,'I.Supplementary 2017-18'!$B$8:$B$35,0)),INDEX('I.KI 2017-18'!N$9:N$393,MATCH($B87,'I.KI 2017-18'!$B$9:$B$393,0)))),"")</f>
        <v>36.96006306831071</v>
      </c>
      <c r="AB87" s="193">
        <f>_xlfn.IFNA(IF($B87=$B$382,0,_xlfn.IFNA(INDEX('I.Supplementary 2017-18'!O$8:O$35,MATCH($B87,'I.Supplementary 2017-18'!$B$8:$B$35,0)),INDEX('I.KI 2017-18'!O$9:O$393,MATCH($B87,'I.KI 2017-18'!$B$9:$B$393,0)))),"")</f>
        <v>0</v>
      </c>
      <c r="AC87" s="193">
        <f>_xlfn.IFNA(IF($B87=$B$382,0,_xlfn.IFNA(INDEX('I.Supplementary 2017-18'!P$8:P$35,MATCH($B87,'I.Supplementary 2017-18'!$B$8:$B$35,0)),INDEX('I.KI 2017-18'!P$9:P$393,MATCH($B87,'I.KI 2017-18'!$B$9:$B$393,0)))),"")</f>
        <v>3.6121291279793586</v>
      </c>
      <c r="AD87" s="193">
        <f>_xlfn.IFNA(IF($B87=$B$382,0,_xlfn.IFNA(INDEX('I.Supplementary 2017-18'!Q$8:Q$35,MATCH($B87,'I.Supplementary 2017-18'!$B$8:$B$35,0)),INDEX('I.KI 2017-18'!Q$9:Q$393,MATCH($B87,'I.KI 2017-18'!$B$9:$B$393,0)))),"")</f>
        <v>0</v>
      </c>
      <c r="AE87" s="157">
        <f>_xlfn.IFNA(IF($B87=$B$382,0,_xlfn.IFNA(INDEX('I.Supplementary 2017-18'!R$8:R$35,MATCH($B87,'I.Supplementary 2017-18'!$B$8:$B$35,0)),INDEX('I.KI 2017-18'!R$9:R$393,MATCH($B87,'I.KI 2017-18'!$B$9:$B$393,0)))),"")</f>
        <v>0</v>
      </c>
      <c r="AF87" s="156">
        <f>_xlfn.IFNA(IF($B87=$B$382,0,_xlfn.IFNA(INDEX('I.Supplementary 2017-18'!S$8:S$35,MATCH($B87,'I.Supplementary 2017-18'!$B$8:$B$35,0)),INDEX('I.KI 2017-18'!S$9:S$393,MATCH($B87,'I.KI 2017-18'!$B$9:$B$393,0)))),"")</f>
        <v>77.698168954616506</v>
      </c>
      <c r="AG87" s="193">
        <f>_xlfn.IFNA(IF($B87=$B$382,0,_xlfn.IFNA(INDEX('I.Supplementary 2017-18'!T$8:T$35,MATCH($B87,'I.Supplementary 2017-18'!$B$8:$B$35,0)),INDEX('I.KI 2017-18'!T$9:T$393,MATCH($B87,'I.KI 2017-18'!$B$9:$B$393,0)))),"")</f>
        <v>0</v>
      </c>
      <c r="AH87" s="193">
        <f>_xlfn.IFNA(IF($B87=$B$382,0,_xlfn.IFNA(INDEX('I.Supplementary 2017-18'!U$8:U$35,MATCH($B87,'I.Supplementary 2017-18'!$B$8:$B$35,0)),INDEX('I.KI 2017-18'!U$9:U$393,MATCH($B87,'I.KI 2017-18'!$B$9:$B$393,0)))),"")</f>
        <v>5.2751985142758695</v>
      </c>
      <c r="AI87" s="193">
        <f>_xlfn.IFNA(IF($B87=$B$382,0,_xlfn.IFNA(INDEX('I.Supplementary 2017-18'!V$8:V$35,MATCH($B87,'I.Supplementary 2017-18'!$B$8:$B$35,0)),INDEX('I.KI 2017-18'!V$9:V$393,MATCH($B87,'I.KI 2017-18'!$B$9:$B$393,0)))),"")</f>
        <v>0</v>
      </c>
      <c r="AJ87" s="157">
        <f>_xlfn.IFNA(IF($B87=$B$382,0,_xlfn.IFNA(INDEX('I.Supplementary 2017-18'!W$8:W$35,MATCH($B87,'I.Supplementary 2017-18'!$B$8:$B$35,0)),INDEX('I.KI 2017-18'!W$9:W$393,MATCH($B87,'I.KI 2017-18'!$B$9:$B$393,0)))),"")</f>
        <v>0</v>
      </c>
      <c r="AK87" s="156">
        <f>_xlfn.IFNA(IF($B87=$B$382,0,_xlfn.IFNA(INDEX('I.Supplementary 2017-18'!X$8:X$35,MATCH($B87,'I.Supplementary 2017-18'!$B$8:$B$35,0)),INDEX('I.KI 2017-18'!X$9:X$393,MATCH($B87,'I.KI 2017-18'!$B$9:$B$393,0)))),"")</f>
        <v>114.65823202292722</v>
      </c>
      <c r="AL87" s="193">
        <f>_xlfn.IFNA(IF($B87=$B$382,0,_xlfn.IFNA(INDEX('I.Supplementary 2017-18'!Y$8:Y$35,MATCH($B87,'I.Supplementary 2017-18'!$B$8:$B$35,0)),INDEX('I.KI 2017-18'!Y$9:Y$393,MATCH($B87,'I.KI 2017-18'!$B$9:$B$393,0)))),"")</f>
        <v>0</v>
      </c>
      <c r="AM87" s="193">
        <f>_xlfn.IFNA(IF($B87=$B$382,0,_xlfn.IFNA(INDEX('I.Supplementary 2017-18'!Z$8:Z$35,MATCH($B87,'I.Supplementary 2017-18'!$B$8:$B$35,0)),INDEX('I.KI 2017-18'!Z$9:Z$393,MATCH($B87,'I.KI 2017-18'!$B$9:$B$393,0)))),"")</f>
        <v>8.8873276422552276</v>
      </c>
      <c r="AN87" s="193">
        <f>_xlfn.IFNA(IF($B87=$B$382,0,_xlfn.IFNA(INDEX('I.Supplementary 2017-18'!AA$8:AA$35,MATCH($B87,'I.Supplementary 2017-18'!$B$8:$B$35,0)),INDEX('I.KI 2017-18'!AA$9:AA$393,MATCH($B87,'I.KI 2017-18'!$B$9:$B$393,0)))),"")</f>
        <v>0</v>
      </c>
      <c r="AO87" s="157">
        <f>_xlfn.IFNA(IF($B87=$B$382,0,_xlfn.IFNA(INDEX('I.Supplementary 2017-18'!AB$8:AB$35,MATCH($B87,'I.Supplementary 2017-18'!$B$8:$B$35,0)),INDEX('I.KI 2017-18'!AB$9:AB$393,MATCH($B87,'I.KI 2017-18'!$B$9:$B$393,0)))),"")</f>
        <v>0</v>
      </c>
      <c r="AP87" s="149"/>
      <c r="AQ87" s="156">
        <f>_xlfn.IFNA(IF($B87=$B$381,0,IF($B87=$B$382,0,_xlfn.IFNA(INDEX('I.Supplementary 2017-18'!I$8:I$35,MATCH($B87,'I.Supplementary 2017-18'!$B$8:$B$35,0)),INDEX('I.KI 2017-18'!I$9:I$393,MATCH($B87,'I.KI 2017-18'!$B$9:$B$393,0))))),"")</f>
        <v>40.572192196290068</v>
      </c>
      <c r="AR87" s="149">
        <f>_xlfn.IFNA(IF($B87=$B$381,0,IF($B87=$B$382,0,_xlfn.IFNA(INDEX('I.Supplementary 2017-18'!J$8:J$35,MATCH($B87,'I.Supplementary 2017-18'!$B$8:$B$35,0)),INDEX('I.KI 2017-18'!J$9:J$393,MATCH($B87,'I.KI 2017-18'!$B$9:$B$393,0))))),"")</f>
        <v>82.973367468892363</v>
      </c>
      <c r="AS87" s="157">
        <f>_xlfn.IFNA(IF($B87=$B$381,0,IF($B87=$B$382,0,_xlfn.IFNA(INDEX('I.Supplementary 2017-18'!H$8:H$35,MATCH($B87,'I.Supplementary 2017-18'!$B$8:$B$35,0)),INDEX('I.KI 2017-18'!H$9:H$393,MATCH($B87,'I.KI 2017-18'!$B$9:$B$393,0))))),"")</f>
        <v>123.54555966518242</v>
      </c>
      <c r="AT87" s="149"/>
      <c r="AU87" s="156">
        <f>_xlfn.IFNA(_xlfn.IFNA(INDEX('I.Supplementary 2018-19'!P$8:P$157,MATCH($B87,'I.Supplementary 2018-19'!$B$8:$B$157,0)),INDEX('I.KI 2018-19'!P$9:P$393,MATCH($B87,'I.KI 2018-19'!$B$9:$B$393,0))),"")</f>
        <v>25.911698800180108</v>
      </c>
      <c r="AV87" s="193">
        <f>_xlfn.IFNA(_xlfn.IFNA(INDEX('I.Supplementary 2018-19'!Q$8:Q$157,MATCH($B87,'I.Supplementary 2018-19'!$B$8:$B$157,0)),INDEX('I.KI 2018-19'!Q$9:Q$393,MATCH($B87,'I.KI 2018-19'!$B$9:$B$393,0))),"")</f>
        <v>0</v>
      </c>
      <c r="AW87" s="193">
        <f>_xlfn.IFNA(_xlfn.IFNA(INDEX('I.Supplementary 2018-19'!R$8:R$157,MATCH($B87,'I.Supplementary 2018-19'!$B$8:$B$157,0)),INDEX('I.KI 2018-19'!R$9:R$393,MATCH($B87,'I.KI 2018-19'!$B$9:$B$393,0))),"")</f>
        <v>3.0312926044213158</v>
      </c>
      <c r="AX87" s="193">
        <f>_xlfn.IFNA(_xlfn.IFNA(INDEX('I.Supplementary 2018-19'!S$8:S$157,MATCH($B87,'I.Supplementary 2018-19'!$B$8:$B$157,0)),INDEX('I.KI 2018-19'!S$9:S$393,MATCH($B87,'I.KI 2018-19'!$B$9:$B$393,0))),"")</f>
        <v>0</v>
      </c>
      <c r="AY87" s="157">
        <f>_xlfn.IFNA(_xlfn.IFNA(INDEX('I.Supplementary 2018-19'!T$8:T$157,MATCH($B87,'I.Supplementary 2018-19'!$B$8:$B$157,0)),INDEX('I.KI 2018-19'!T$9:T$393,MATCH($B87,'I.KI 2018-19'!$B$9:$B$393,0))),"")</f>
        <v>0</v>
      </c>
      <c r="AZ87" s="156">
        <f>_xlfn.IFNA(_xlfn.IFNA(INDEX('I.Supplementary 2018-19'!U$8:U$157,MATCH($B87,'I.Supplementary 2018-19'!$B$8:$B$157,0)),INDEX('I.KI 2018-19'!U$9:U$393,MATCH($B87,'I.KI 2018-19'!$B$9:$B$393,0))),"")</f>
        <v>80.032448708617849</v>
      </c>
      <c r="BA87" s="193">
        <f>_xlfn.IFNA(_xlfn.IFNA(INDEX('I.Supplementary 2018-19'!V$8:V$157,MATCH($B87,'I.Supplementary 2018-19'!$B$8:$B$157,0)),INDEX('I.KI 2018-19'!V$9:V$393,MATCH($B87,'I.KI 2018-19'!$B$9:$B$393,0))),"")</f>
        <v>0</v>
      </c>
      <c r="BB87" s="193">
        <f>_xlfn.IFNA(_xlfn.IFNA(INDEX('I.Supplementary 2018-19'!W$8:W$157,MATCH($B87,'I.Supplementary 2018-19'!$B$8:$B$157,0)),INDEX('I.KI 2018-19'!W$9:W$393,MATCH($B87,'I.KI 2018-19'!$B$9:$B$393,0))),"")</f>
        <v>5.4336808730738566</v>
      </c>
      <c r="BC87" s="193">
        <f>_xlfn.IFNA(_xlfn.IFNA(INDEX('I.Supplementary 2018-19'!X$8:X$157,MATCH($B87,'I.Supplementary 2018-19'!$B$8:$B$157,0)),INDEX('I.KI 2018-19'!X$9:X$393,MATCH($B87,'I.KI 2018-19'!$B$9:$B$393,0))),"")</f>
        <v>0</v>
      </c>
      <c r="BD87" s="157">
        <f>_xlfn.IFNA(_xlfn.IFNA(INDEX('I.Supplementary 2018-19'!Y$8:Y$157,MATCH($B87,'I.Supplementary 2018-19'!$B$8:$B$157,0)),INDEX('I.KI 2018-19'!Y$9:Y$393,MATCH($B87,'I.KI 2018-19'!$B$9:$B$393,0))),"")</f>
        <v>0</v>
      </c>
      <c r="BE87" s="156">
        <f>_xlfn.IFNA(_xlfn.IFNA(INDEX('I.Supplementary 2018-19'!Z$8:Z$157,MATCH($B87,'I.Supplementary 2018-19'!$B$8:$B$157,0)),INDEX('I.KI 2018-19'!Z$9:Z$393,MATCH($B87,'I.KI 2018-19'!$B$9:$B$393,0))),"")</f>
        <v>105.94414750879795</v>
      </c>
      <c r="BF87" s="193">
        <f>_xlfn.IFNA(_xlfn.IFNA(INDEX('I.Supplementary 2018-19'!AA$8:AA$157,MATCH($B87,'I.Supplementary 2018-19'!$B$8:$B$157,0)),INDEX('I.KI 2018-19'!AA$9:AA$393,MATCH($B87,'I.KI 2018-19'!$B$9:$B$393,0))),"")</f>
        <v>0</v>
      </c>
      <c r="BG87" s="193">
        <f>_xlfn.IFNA(_xlfn.IFNA(INDEX('I.Supplementary 2018-19'!AB$8:AB$157,MATCH($B87,'I.Supplementary 2018-19'!$B$8:$B$157,0)),INDEX('I.KI 2018-19'!AB$9:AB$393,MATCH($B87,'I.KI 2018-19'!$B$9:$B$393,0))),"")</f>
        <v>8.4649734774951728</v>
      </c>
      <c r="BH87" s="193">
        <f>_xlfn.IFNA(_xlfn.IFNA(INDEX('I.Supplementary 2018-19'!AC$8:AC$157,MATCH($B87,'I.Supplementary 2018-19'!$B$8:$B$157,0)),INDEX('I.KI 2018-19'!AC$9:AC$393,MATCH($B87,'I.KI 2018-19'!$B$9:$B$393,0))),"")</f>
        <v>0</v>
      </c>
      <c r="BI87" s="157">
        <f>_xlfn.IFNA(_xlfn.IFNA(INDEX('I.Supplementary 2018-19'!AD$8:AD$157,MATCH($B87,'I.Supplementary 2018-19'!$B$8:$B$157,0)),INDEX('I.KI 2018-19'!AD$9:AD$393,MATCH($B87,'I.KI 2018-19'!$B$9:$B$393,0))),"")</f>
        <v>0</v>
      </c>
      <c r="BJ87" s="149"/>
      <c r="BK87" s="156">
        <f>_xlfn.IFNA(IF($B87=$B$381,0,IF($B87=$B$382,0,_xlfn.IFNA(INDEX('I.Supplementary 2018-19'!I$8:I$157,MATCH($B87,'I.Supplementary 2018-19'!$B$8:$B$157,0)),INDEX('I.KI 2018-19'!I$9:I$393,MATCH($B87,'I.KI 2018-19'!$B$9:$B$393,0))))),"")</f>
        <v>28.942991404601425</v>
      </c>
      <c r="BL87" s="149">
        <f>_xlfn.IFNA(IF($B87=$B$381,0,IF($B87=$B$382,0,_xlfn.IFNA(INDEX('I.Supplementary 2018-19'!J$8:J$157,MATCH($B87,'I.Supplementary 2018-19'!$B$8:$B$157,0)),INDEX('I.KI 2018-19'!J$9:J$393,MATCH($B87,'I.KI 2018-19'!$B$9:$B$393,0))))),"")</f>
        <v>85.466129581691717</v>
      </c>
      <c r="BM87" s="157">
        <f>_xlfn.IFNA(IF($B87=$B$381,0,IF($B87=$B$382,0,_xlfn.IFNA(INDEX('I.Supplementary 2018-19'!H$8:H$157,MATCH($B87,'I.Supplementary 2018-19'!$B$8:$B$157,0)),INDEX('I.KI 2018-19'!H$9:H$393,MATCH($B87,'I.KI 2018-19'!$B$9:$B$393,0))))),"")</f>
        <v>114.40912098629315</v>
      </c>
    </row>
    <row r="88" spans="2:65">
      <c r="B88" s="121" t="str">
        <f>'Calculations for 2021-22'!B88</f>
        <v>E1932</v>
      </c>
      <c r="C88" s="160" t="str">
        <f>'Calculations for 2021-22'!D88</f>
        <v>E1932</v>
      </c>
      <c r="D88" t="str">
        <f>'Calculations for 2021-22'!E88</f>
        <v>SD</v>
      </c>
      <c r="E88" t="str">
        <f>'Calculations for 2021-22'!F88</f>
        <v>P1905</v>
      </c>
      <c r="F88" s="120" t="str">
        <f>'Calculations for 2021-22'!H88</f>
        <v>Dacorum</v>
      </c>
      <c r="G88" s="156">
        <f>_xlfn.IFNA(INDEX('I.KI 2016-17'!M$8:M$391,MATCH($B88,'I.KI 2016-17'!$B$8:$B$391,0)),"")</f>
        <v>0</v>
      </c>
      <c r="H88" s="149">
        <f>_xlfn.IFNA(INDEX('I.KI 2016-17'!N$8:N$391,MATCH($B88,'I.KI 2016-17'!$B$8:$B$391,0)),"")</f>
        <v>0.97073209793699999</v>
      </c>
      <c r="I88" s="149">
        <f>_xlfn.IFNA(INDEX('I.KI 2016-17'!O$8:O$391,MATCH($B88,'I.KI 2016-17'!$B$8:$B$391,0)),"")</f>
        <v>0</v>
      </c>
      <c r="J88" s="149">
        <f>_xlfn.IFNA(INDEX('I.KI 2016-17'!P$8:P$391,MATCH($B88,'I.KI 2016-17'!$B$8:$B$391,0)),"")</f>
        <v>0</v>
      </c>
      <c r="K88" s="157">
        <f>_xlfn.IFNA(INDEX('I.KI 2016-17'!Q$8:Q$391,MATCH($B88,'I.KI 2016-17'!$B$8:$B$391,0)),"")</f>
        <v>0</v>
      </c>
      <c r="L88" s="156">
        <f>_xlfn.IFNA(INDEX('I.KI 2016-17'!R$8:R$391,MATCH($B88,'I.KI 2016-17'!$B$8:$B$391,0)),"")</f>
        <v>0</v>
      </c>
      <c r="M88" s="193">
        <f>_xlfn.IFNA(INDEX('I.KI 2016-17'!S$8:S$391,MATCH($B88,'I.KI 2016-17'!$B$8:$B$391,0)),"")</f>
        <v>2.7612319870299999</v>
      </c>
      <c r="N88" s="193">
        <f>_xlfn.IFNA(INDEX('I.KI 2016-17'!T$8:T$391,MATCH($B88,'I.KI 2016-17'!$B$8:$B$391,0)),"")</f>
        <v>0</v>
      </c>
      <c r="O88" s="193">
        <f>_xlfn.IFNA(INDEX('I.KI 2016-17'!U$8:U$391,MATCH($B88,'I.KI 2016-17'!$B$8:$B$391,0)),"")</f>
        <v>0</v>
      </c>
      <c r="P88" s="157">
        <f>_xlfn.IFNA(INDEX('I.KI 2016-17'!V$8:V$391,MATCH($B88,'I.KI 2016-17'!$B$8:$B$391,0)),"")</f>
        <v>0</v>
      </c>
      <c r="Q88" s="156">
        <f>_xlfn.IFNA(INDEX('I.KI 2016-17'!W$8:W$391,MATCH($B88,'I.KI 2016-17'!$B$8:$B$391,0)),"")</f>
        <v>0</v>
      </c>
      <c r="R88" s="193">
        <f>_xlfn.IFNA(INDEX('I.KI 2016-17'!X$8:X$391,MATCH($B88,'I.KI 2016-17'!$B$8:$B$391,0)),"")</f>
        <v>3.7319640849670002</v>
      </c>
      <c r="S88" s="193">
        <f>_xlfn.IFNA(INDEX('I.KI 2016-17'!Y$8:Y$391,MATCH($B88,'I.KI 2016-17'!$B$8:$B$391,0)),"")</f>
        <v>0</v>
      </c>
      <c r="T88" s="193">
        <f>_xlfn.IFNA(INDEX('I.KI 2016-17'!Z$8:Z$391,MATCH($B88,'I.KI 2016-17'!$B$8:$B$391,0)),"")</f>
        <v>0</v>
      </c>
      <c r="U88" s="157">
        <f>_xlfn.IFNA(INDEX('I.KI 2016-17'!AA$8:AA$391,MATCH($B88,'I.KI 2016-17'!$B$8:$B$391,0)),"")</f>
        <v>0</v>
      </c>
      <c r="V88" s="149"/>
      <c r="W88" s="154">
        <f>_xlfn.IFNA(INDEX('I.KI 2016-17'!$H$8:$H$391,MATCH(B88,'I.KI 2016-17'!$B$8:$B$391,0)),"")</f>
        <v>0.97073209793699999</v>
      </c>
      <c r="X88" s="153">
        <f>_xlfn.IFNA(INDEX('I.KI 2016-17'!$I$8:$I$391,MATCH(B88,'I.KI 2016-17'!$B$8:$B$391,0)),"")</f>
        <v>2.7612319870299999</v>
      </c>
      <c r="Y88" s="155">
        <f>_xlfn.IFNA(INDEX('I.KI 2016-17'!$G$8:$G$391,MATCH(B88,'I.KI 2016-17'!$B$8:$B$391,0)),"")</f>
        <v>3.7319640849670002</v>
      </c>
      <c r="Z88" s="149"/>
      <c r="AA88" s="156">
        <f>_xlfn.IFNA(IF($B88=$B$382,0,_xlfn.IFNA(INDEX('I.Supplementary 2017-18'!N$8:N$35,MATCH($B88,'I.Supplementary 2017-18'!$B$8:$B$35,0)),INDEX('I.KI 2017-18'!N$9:N$393,MATCH($B88,'I.KI 2017-18'!$B$9:$B$393,0)))),"")</f>
        <v>0</v>
      </c>
      <c r="AB88" s="193">
        <f>_xlfn.IFNA(IF($B88=$B$382,0,_xlfn.IFNA(INDEX('I.Supplementary 2017-18'!O$8:O$35,MATCH($B88,'I.Supplementary 2017-18'!$B$8:$B$35,0)),INDEX('I.KI 2017-18'!O$9:O$393,MATCH($B88,'I.KI 2017-18'!$B$9:$B$393,0)))),"")</f>
        <v>0.10454882154861837</v>
      </c>
      <c r="AC88" s="193">
        <f>_xlfn.IFNA(IF($B88=$B$382,0,_xlfn.IFNA(INDEX('I.Supplementary 2017-18'!P$8:P$35,MATCH($B88,'I.Supplementary 2017-18'!$B$8:$B$35,0)),INDEX('I.KI 2017-18'!P$9:P$393,MATCH($B88,'I.KI 2017-18'!$B$9:$B$393,0)))),"")</f>
        <v>0</v>
      </c>
      <c r="AD88" s="193">
        <f>_xlfn.IFNA(IF($B88=$B$382,0,_xlfn.IFNA(INDEX('I.Supplementary 2017-18'!Q$8:Q$35,MATCH($B88,'I.Supplementary 2017-18'!$B$8:$B$35,0)),INDEX('I.KI 2017-18'!Q$9:Q$393,MATCH($B88,'I.KI 2017-18'!$B$9:$B$393,0)))),"")</f>
        <v>0</v>
      </c>
      <c r="AE88" s="157">
        <f>_xlfn.IFNA(IF($B88=$B$382,0,_xlfn.IFNA(INDEX('I.Supplementary 2017-18'!R$8:R$35,MATCH($B88,'I.Supplementary 2017-18'!$B$8:$B$35,0)),INDEX('I.KI 2017-18'!R$9:R$393,MATCH($B88,'I.KI 2017-18'!$B$9:$B$393,0)))),"")</f>
        <v>0</v>
      </c>
      <c r="AF88" s="156">
        <f>_xlfn.IFNA(IF($B88=$B$382,0,_xlfn.IFNA(INDEX('I.Supplementary 2017-18'!S$8:S$35,MATCH($B88,'I.Supplementary 2017-18'!$B$8:$B$35,0)),INDEX('I.KI 2017-18'!S$9:S$393,MATCH($B88,'I.KI 2017-18'!$B$9:$B$393,0)))),"")</f>
        <v>0</v>
      </c>
      <c r="AG88" s="193">
        <f>_xlfn.IFNA(IF($B88=$B$382,0,_xlfn.IFNA(INDEX('I.Supplementary 2017-18'!T$8:T$35,MATCH($B88,'I.Supplementary 2017-18'!$B$8:$B$35,0)),INDEX('I.KI 2017-18'!T$9:T$393,MATCH($B88,'I.KI 2017-18'!$B$9:$B$393,0)))),"")</f>
        <v>2.81760536735072</v>
      </c>
      <c r="AH88" s="193">
        <f>_xlfn.IFNA(IF($B88=$B$382,0,_xlfn.IFNA(INDEX('I.Supplementary 2017-18'!U$8:U$35,MATCH($B88,'I.Supplementary 2017-18'!$B$8:$B$35,0)),INDEX('I.KI 2017-18'!U$9:U$393,MATCH($B88,'I.KI 2017-18'!$B$9:$B$393,0)))),"")</f>
        <v>0</v>
      </c>
      <c r="AI88" s="193">
        <f>_xlfn.IFNA(IF($B88=$B$382,0,_xlfn.IFNA(INDEX('I.Supplementary 2017-18'!V$8:V$35,MATCH($B88,'I.Supplementary 2017-18'!$B$8:$B$35,0)),INDEX('I.KI 2017-18'!V$9:V$393,MATCH($B88,'I.KI 2017-18'!$B$9:$B$393,0)))),"")</f>
        <v>0</v>
      </c>
      <c r="AJ88" s="157">
        <f>_xlfn.IFNA(IF($B88=$B$382,0,_xlfn.IFNA(INDEX('I.Supplementary 2017-18'!W$8:W$35,MATCH($B88,'I.Supplementary 2017-18'!$B$8:$B$35,0)),INDEX('I.KI 2017-18'!W$9:W$393,MATCH($B88,'I.KI 2017-18'!$B$9:$B$393,0)))),"")</f>
        <v>0</v>
      </c>
      <c r="AK88" s="156">
        <f>_xlfn.IFNA(IF($B88=$B$382,0,_xlfn.IFNA(INDEX('I.Supplementary 2017-18'!X$8:X$35,MATCH($B88,'I.Supplementary 2017-18'!$B$8:$B$35,0)),INDEX('I.KI 2017-18'!X$9:X$393,MATCH($B88,'I.KI 2017-18'!$B$9:$B$393,0)))),"")</f>
        <v>0</v>
      </c>
      <c r="AL88" s="193">
        <f>_xlfn.IFNA(IF($B88=$B$382,0,_xlfn.IFNA(INDEX('I.Supplementary 2017-18'!Y$8:Y$35,MATCH($B88,'I.Supplementary 2017-18'!$B$8:$B$35,0)),INDEX('I.KI 2017-18'!Y$9:Y$393,MATCH($B88,'I.KI 2017-18'!$B$9:$B$393,0)))),"")</f>
        <v>2.9221541888993383</v>
      </c>
      <c r="AM88" s="193">
        <f>_xlfn.IFNA(IF($B88=$B$382,0,_xlfn.IFNA(INDEX('I.Supplementary 2017-18'!Z$8:Z$35,MATCH($B88,'I.Supplementary 2017-18'!$B$8:$B$35,0)),INDEX('I.KI 2017-18'!Z$9:Z$393,MATCH($B88,'I.KI 2017-18'!$B$9:$B$393,0)))),"")</f>
        <v>0</v>
      </c>
      <c r="AN88" s="193">
        <f>_xlfn.IFNA(IF($B88=$B$382,0,_xlfn.IFNA(INDEX('I.Supplementary 2017-18'!AA$8:AA$35,MATCH($B88,'I.Supplementary 2017-18'!$B$8:$B$35,0)),INDEX('I.KI 2017-18'!AA$9:AA$393,MATCH($B88,'I.KI 2017-18'!$B$9:$B$393,0)))),"")</f>
        <v>0</v>
      </c>
      <c r="AO88" s="157">
        <f>_xlfn.IFNA(IF($B88=$B$382,0,_xlfn.IFNA(INDEX('I.Supplementary 2017-18'!AB$8:AB$35,MATCH($B88,'I.Supplementary 2017-18'!$B$8:$B$35,0)),INDEX('I.KI 2017-18'!AB$9:AB$393,MATCH($B88,'I.KI 2017-18'!$B$9:$B$393,0)))),"")</f>
        <v>0</v>
      </c>
      <c r="AP88" s="149"/>
      <c r="AQ88" s="156">
        <f>_xlfn.IFNA(IF($B88=$B$381,0,IF($B88=$B$382,0,_xlfn.IFNA(INDEX('I.Supplementary 2017-18'!I$8:I$35,MATCH($B88,'I.Supplementary 2017-18'!$B$8:$B$35,0)),INDEX('I.KI 2017-18'!I$9:I$393,MATCH($B88,'I.KI 2017-18'!$B$9:$B$393,0))))),"")</f>
        <v>0.10454882154861837</v>
      </c>
      <c r="AR88" s="149">
        <f>_xlfn.IFNA(IF($B88=$B$381,0,IF($B88=$B$382,0,_xlfn.IFNA(INDEX('I.Supplementary 2017-18'!J$8:J$35,MATCH($B88,'I.Supplementary 2017-18'!$B$8:$B$35,0)),INDEX('I.KI 2017-18'!J$9:J$393,MATCH($B88,'I.KI 2017-18'!$B$9:$B$393,0))))),"")</f>
        <v>2.81760536735072</v>
      </c>
      <c r="AS88" s="157">
        <f>_xlfn.IFNA(IF($B88=$B$381,0,IF($B88=$B$382,0,_xlfn.IFNA(INDEX('I.Supplementary 2017-18'!H$8:H$35,MATCH($B88,'I.Supplementary 2017-18'!$B$8:$B$35,0)),INDEX('I.KI 2017-18'!H$9:H$393,MATCH($B88,'I.KI 2017-18'!$B$9:$B$393,0))))),"")</f>
        <v>2.9221541888993383</v>
      </c>
      <c r="AT88" s="149"/>
      <c r="AU88" s="156">
        <f>_xlfn.IFNA(_xlfn.IFNA(INDEX('I.Supplementary 2018-19'!P$8:P$157,MATCH($B88,'I.Supplementary 2018-19'!$B$8:$B$157,0)),INDEX('I.KI 2018-19'!P$9:P$393,MATCH($B88,'I.KI 2018-19'!$B$9:$B$393,0))),"")</f>
        <v>0</v>
      </c>
      <c r="AV88" s="193">
        <f>_xlfn.IFNA(_xlfn.IFNA(INDEX('I.Supplementary 2018-19'!Q$8:Q$157,MATCH($B88,'I.Supplementary 2018-19'!$B$8:$B$157,0)),INDEX('I.KI 2018-19'!Q$9:Q$393,MATCH($B88,'I.KI 2018-19'!$B$9:$B$393,0))),"")</f>
        <v>0</v>
      </c>
      <c r="AW88" s="193">
        <f>_xlfn.IFNA(_xlfn.IFNA(INDEX('I.Supplementary 2018-19'!R$8:R$157,MATCH($B88,'I.Supplementary 2018-19'!$B$8:$B$157,0)),INDEX('I.KI 2018-19'!R$9:R$393,MATCH($B88,'I.KI 2018-19'!$B$9:$B$393,0))),"")</f>
        <v>0</v>
      </c>
      <c r="AX88" s="193">
        <f>_xlfn.IFNA(_xlfn.IFNA(INDEX('I.Supplementary 2018-19'!S$8:S$157,MATCH($B88,'I.Supplementary 2018-19'!$B$8:$B$157,0)),INDEX('I.KI 2018-19'!S$9:S$393,MATCH($B88,'I.KI 2018-19'!$B$9:$B$393,0))),"")</f>
        <v>0</v>
      </c>
      <c r="AY88" s="157">
        <f>_xlfn.IFNA(_xlfn.IFNA(INDEX('I.Supplementary 2018-19'!T$8:T$157,MATCH($B88,'I.Supplementary 2018-19'!$B$8:$B$157,0)),INDEX('I.KI 2018-19'!T$9:T$393,MATCH($B88,'I.KI 2018-19'!$B$9:$B$393,0))),"")</f>
        <v>0</v>
      </c>
      <c r="AZ88" s="156">
        <f>_xlfn.IFNA(_xlfn.IFNA(INDEX('I.Supplementary 2018-19'!U$8:U$157,MATCH($B88,'I.Supplementary 2018-19'!$B$8:$B$157,0)),INDEX('I.KI 2018-19'!U$9:U$393,MATCH($B88,'I.KI 2018-19'!$B$9:$B$393,0))),"")</f>
        <v>0</v>
      </c>
      <c r="BA88" s="193">
        <f>_xlfn.IFNA(_xlfn.IFNA(INDEX('I.Supplementary 2018-19'!V$8:V$157,MATCH($B88,'I.Supplementary 2018-19'!$B$8:$B$157,0)),INDEX('I.KI 2018-19'!V$9:V$393,MATCH($B88,'I.KI 2018-19'!$B$9:$B$393,0))),"")</f>
        <v>2.9022544556402261</v>
      </c>
      <c r="BB88" s="193">
        <f>_xlfn.IFNA(_xlfn.IFNA(INDEX('I.Supplementary 2018-19'!W$8:W$157,MATCH($B88,'I.Supplementary 2018-19'!$B$8:$B$157,0)),INDEX('I.KI 2018-19'!W$9:W$393,MATCH($B88,'I.KI 2018-19'!$B$9:$B$393,0))),"")</f>
        <v>0</v>
      </c>
      <c r="BC88" s="193">
        <f>_xlfn.IFNA(_xlfn.IFNA(INDEX('I.Supplementary 2018-19'!X$8:X$157,MATCH($B88,'I.Supplementary 2018-19'!$B$8:$B$157,0)),INDEX('I.KI 2018-19'!X$9:X$393,MATCH($B88,'I.KI 2018-19'!$B$9:$B$393,0))),"")</f>
        <v>0</v>
      </c>
      <c r="BD88" s="157">
        <f>_xlfn.IFNA(_xlfn.IFNA(INDEX('I.Supplementary 2018-19'!Y$8:Y$157,MATCH($B88,'I.Supplementary 2018-19'!$B$8:$B$157,0)),INDEX('I.KI 2018-19'!Y$9:Y$393,MATCH($B88,'I.KI 2018-19'!$B$9:$B$393,0))),"")</f>
        <v>0</v>
      </c>
      <c r="BE88" s="156">
        <f>_xlfn.IFNA(_xlfn.IFNA(INDEX('I.Supplementary 2018-19'!Z$8:Z$157,MATCH($B88,'I.Supplementary 2018-19'!$B$8:$B$157,0)),INDEX('I.KI 2018-19'!Z$9:Z$393,MATCH($B88,'I.KI 2018-19'!$B$9:$B$393,0))),"")</f>
        <v>0</v>
      </c>
      <c r="BF88" s="193">
        <f>_xlfn.IFNA(_xlfn.IFNA(INDEX('I.Supplementary 2018-19'!AA$8:AA$157,MATCH($B88,'I.Supplementary 2018-19'!$B$8:$B$157,0)),INDEX('I.KI 2018-19'!AA$9:AA$393,MATCH($B88,'I.KI 2018-19'!$B$9:$B$393,0))),"")</f>
        <v>2.9022544556402261</v>
      </c>
      <c r="BG88" s="193">
        <f>_xlfn.IFNA(_xlfn.IFNA(INDEX('I.Supplementary 2018-19'!AB$8:AB$157,MATCH($B88,'I.Supplementary 2018-19'!$B$8:$B$157,0)),INDEX('I.KI 2018-19'!AB$9:AB$393,MATCH($B88,'I.KI 2018-19'!$B$9:$B$393,0))),"")</f>
        <v>0</v>
      </c>
      <c r="BH88" s="193">
        <f>_xlfn.IFNA(_xlfn.IFNA(INDEX('I.Supplementary 2018-19'!AC$8:AC$157,MATCH($B88,'I.Supplementary 2018-19'!$B$8:$B$157,0)),INDEX('I.KI 2018-19'!AC$9:AC$393,MATCH($B88,'I.KI 2018-19'!$B$9:$B$393,0))),"")</f>
        <v>0</v>
      </c>
      <c r="BI88" s="157">
        <f>_xlfn.IFNA(_xlfn.IFNA(INDEX('I.Supplementary 2018-19'!AD$8:AD$157,MATCH($B88,'I.Supplementary 2018-19'!$B$8:$B$157,0)),INDEX('I.KI 2018-19'!AD$9:AD$393,MATCH($B88,'I.KI 2018-19'!$B$9:$B$393,0))),"")</f>
        <v>0</v>
      </c>
      <c r="BJ88" s="149"/>
      <c r="BK88" s="156">
        <f>_xlfn.IFNA(IF($B88=$B$381,0,IF($B88=$B$382,0,_xlfn.IFNA(INDEX('I.Supplementary 2018-19'!I$8:I$157,MATCH($B88,'I.Supplementary 2018-19'!$B$8:$B$157,0)),INDEX('I.KI 2018-19'!I$9:I$393,MATCH($B88,'I.KI 2018-19'!$B$9:$B$393,0))))),"")</f>
        <v>0</v>
      </c>
      <c r="BL88" s="149">
        <f>_xlfn.IFNA(IF($B88=$B$381,0,IF($B88=$B$382,0,_xlfn.IFNA(INDEX('I.Supplementary 2018-19'!J$8:J$157,MATCH($B88,'I.Supplementary 2018-19'!$B$8:$B$157,0)),INDEX('I.KI 2018-19'!J$9:J$393,MATCH($B88,'I.KI 2018-19'!$B$9:$B$393,0))))),"")</f>
        <v>2.9022544556402261</v>
      </c>
      <c r="BM88" s="157">
        <f>_xlfn.IFNA(IF($B88=$B$381,0,IF($B88=$B$382,0,_xlfn.IFNA(INDEX('I.Supplementary 2018-19'!H$8:H$157,MATCH($B88,'I.Supplementary 2018-19'!$B$8:$B$157,0)),INDEX('I.KI 2018-19'!H$9:H$393,MATCH($B88,'I.KI 2018-19'!$B$9:$B$393,0))))),"")</f>
        <v>2.9022544556402261</v>
      </c>
    </row>
    <row r="89" spans="2:65">
      <c r="B89" s="121" t="str">
        <f>'Calculations for 2021-22'!B89</f>
        <v>E1301</v>
      </c>
      <c r="C89" s="160" t="str">
        <f>'Calculations for 2021-22'!D89</f>
        <v>E1301</v>
      </c>
      <c r="D89" t="str">
        <f>'Calculations for 2021-22'!E89</f>
        <v>UNINFIR</v>
      </c>
      <c r="E89">
        <f>'Calculations for 2021-22'!F89</f>
        <v>0</v>
      </c>
      <c r="F89" s="120" t="str">
        <f>'Calculations for 2021-22'!H89</f>
        <v>Darlington</v>
      </c>
      <c r="G89" s="156">
        <f>_xlfn.IFNA(INDEX('I.KI 2016-17'!M$8:M$391,MATCH($B89,'I.KI 2016-17'!$B$8:$B$391,0)),"")</f>
        <v>11.877382878299001</v>
      </c>
      <c r="H89" s="149">
        <f>_xlfn.IFNA(INDEX('I.KI 2016-17'!N$8:N$391,MATCH($B89,'I.KI 2016-17'!$B$8:$B$391,0)),"")</f>
        <v>1.4082169940780001</v>
      </c>
      <c r="I89" s="149">
        <f>_xlfn.IFNA(INDEX('I.KI 2016-17'!O$8:O$391,MATCH($B89,'I.KI 2016-17'!$B$8:$B$391,0)),"")</f>
        <v>0</v>
      </c>
      <c r="J89" s="149">
        <f>_xlfn.IFNA(INDEX('I.KI 2016-17'!P$8:P$391,MATCH($B89,'I.KI 2016-17'!$B$8:$B$391,0)),"")</f>
        <v>0</v>
      </c>
      <c r="K89" s="157">
        <f>_xlfn.IFNA(INDEX('I.KI 2016-17'!Q$8:Q$391,MATCH($B89,'I.KI 2016-17'!$B$8:$B$391,0)),"")</f>
        <v>0</v>
      </c>
      <c r="L89" s="156">
        <f>_xlfn.IFNA(INDEX('I.KI 2016-17'!R$8:R$391,MATCH($B89,'I.KI 2016-17'!$B$8:$B$391,0)),"")</f>
        <v>17.883033588090999</v>
      </c>
      <c r="M89" s="193">
        <f>_xlfn.IFNA(INDEX('I.KI 2016-17'!S$8:S$391,MATCH($B89,'I.KI 2016-17'!$B$8:$B$391,0)),"")</f>
        <v>3.0809250098710002</v>
      </c>
      <c r="N89" s="193">
        <f>_xlfn.IFNA(INDEX('I.KI 2016-17'!T$8:T$391,MATCH($B89,'I.KI 2016-17'!$B$8:$B$391,0)),"")</f>
        <v>0</v>
      </c>
      <c r="O89" s="193">
        <f>_xlfn.IFNA(INDEX('I.KI 2016-17'!U$8:U$391,MATCH($B89,'I.KI 2016-17'!$B$8:$B$391,0)),"")</f>
        <v>0</v>
      </c>
      <c r="P89" s="157">
        <f>_xlfn.IFNA(INDEX('I.KI 2016-17'!V$8:V$391,MATCH($B89,'I.KI 2016-17'!$B$8:$B$391,0)),"")</f>
        <v>0</v>
      </c>
      <c r="Q89" s="156">
        <f>_xlfn.IFNA(INDEX('I.KI 2016-17'!W$8:W$391,MATCH($B89,'I.KI 2016-17'!$B$8:$B$391,0)),"")</f>
        <v>29.760416466389998</v>
      </c>
      <c r="R89" s="193">
        <f>_xlfn.IFNA(INDEX('I.KI 2016-17'!X$8:X$391,MATCH($B89,'I.KI 2016-17'!$B$8:$B$391,0)),"")</f>
        <v>4.4891420039490004</v>
      </c>
      <c r="S89" s="193">
        <f>_xlfn.IFNA(INDEX('I.KI 2016-17'!Y$8:Y$391,MATCH($B89,'I.KI 2016-17'!$B$8:$B$391,0)),"")</f>
        <v>0</v>
      </c>
      <c r="T89" s="193">
        <f>_xlfn.IFNA(INDEX('I.KI 2016-17'!Z$8:Z$391,MATCH($B89,'I.KI 2016-17'!$B$8:$B$391,0)),"")</f>
        <v>0</v>
      </c>
      <c r="U89" s="157">
        <f>_xlfn.IFNA(INDEX('I.KI 2016-17'!AA$8:AA$391,MATCH($B89,'I.KI 2016-17'!$B$8:$B$391,0)),"")</f>
        <v>0</v>
      </c>
      <c r="V89" s="149"/>
      <c r="W89" s="154">
        <f>_xlfn.IFNA(INDEX('I.KI 2016-17'!$H$8:$H$391,MATCH(B89,'I.KI 2016-17'!$B$8:$B$391,0)),"")</f>
        <v>13.285599872377</v>
      </c>
      <c r="X89" s="153">
        <f>_xlfn.IFNA(INDEX('I.KI 2016-17'!$I$8:$I$391,MATCH(B89,'I.KI 2016-17'!$B$8:$B$391,0)),"")</f>
        <v>20.963958597961998</v>
      </c>
      <c r="Y89" s="155">
        <f>_xlfn.IFNA(INDEX('I.KI 2016-17'!$G$8:$G$391,MATCH(B89,'I.KI 2016-17'!$B$8:$B$391,0)),"")</f>
        <v>34.249558470338997</v>
      </c>
      <c r="Z89" s="149"/>
      <c r="AA89" s="156">
        <f>_xlfn.IFNA(IF($B89=$B$382,0,_xlfn.IFNA(INDEX('I.Supplementary 2017-18'!N$8:N$35,MATCH($B89,'I.Supplementary 2017-18'!$B$8:$B$35,0)),INDEX('I.KI 2017-18'!N$9:N$393,MATCH($B89,'I.KI 2017-18'!$B$9:$B$393,0)))),"")</f>
        <v>8.3889717701182995</v>
      </c>
      <c r="AB89" s="193">
        <f>_xlfn.IFNA(IF($B89=$B$382,0,_xlfn.IFNA(INDEX('I.Supplementary 2017-18'!O$8:O$35,MATCH($B89,'I.Supplementary 2017-18'!$B$8:$B$35,0)),INDEX('I.KI 2017-18'!O$9:O$393,MATCH($B89,'I.KI 2017-18'!$B$9:$B$393,0)))),"")</f>
        <v>0.7053736310788058</v>
      </c>
      <c r="AC89" s="193">
        <f>_xlfn.IFNA(IF($B89=$B$382,0,_xlfn.IFNA(INDEX('I.Supplementary 2017-18'!P$8:P$35,MATCH($B89,'I.Supplementary 2017-18'!$B$8:$B$35,0)),INDEX('I.KI 2017-18'!P$9:P$393,MATCH($B89,'I.KI 2017-18'!$B$9:$B$393,0)))),"")</f>
        <v>0</v>
      </c>
      <c r="AD89" s="193">
        <f>_xlfn.IFNA(IF($B89=$B$382,0,_xlfn.IFNA(INDEX('I.Supplementary 2017-18'!Q$8:Q$35,MATCH($B89,'I.Supplementary 2017-18'!$B$8:$B$35,0)),INDEX('I.KI 2017-18'!Q$9:Q$393,MATCH($B89,'I.KI 2017-18'!$B$9:$B$393,0)))),"")</f>
        <v>0</v>
      </c>
      <c r="AE89" s="157">
        <f>_xlfn.IFNA(IF($B89=$B$382,0,_xlfn.IFNA(INDEX('I.Supplementary 2017-18'!R$8:R$35,MATCH($B89,'I.Supplementary 2017-18'!$B$8:$B$35,0)),INDEX('I.KI 2017-18'!R$9:R$393,MATCH($B89,'I.KI 2017-18'!$B$9:$B$393,0)))),"")</f>
        <v>0</v>
      </c>
      <c r="AF89" s="156">
        <f>_xlfn.IFNA(IF($B89=$B$382,0,_xlfn.IFNA(INDEX('I.Supplementary 2017-18'!S$8:S$35,MATCH($B89,'I.Supplementary 2017-18'!$B$8:$B$35,0)),INDEX('I.KI 2017-18'!S$9:S$393,MATCH($B89,'I.KI 2017-18'!$B$9:$B$393,0)))),"")</f>
        <v>18.248134042701487</v>
      </c>
      <c r="AG89" s="193">
        <f>_xlfn.IFNA(IF($B89=$B$382,0,_xlfn.IFNA(INDEX('I.Supplementary 2017-18'!T$8:T$35,MATCH($B89,'I.Supplementary 2017-18'!$B$8:$B$35,0)),INDEX('I.KI 2017-18'!T$9:T$393,MATCH($B89,'I.KI 2017-18'!$B$9:$B$393,0)))),"")</f>
        <v>3.1438252508275339</v>
      </c>
      <c r="AH89" s="193">
        <f>_xlfn.IFNA(IF($B89=$B$382,0,_xlfn.IFNA(INDEX('I.Supplementary 2017-18'!U$8:U$35,MATCH($B89,'I.Supplementary 2017-18'!$B$8:$B$35,0)),INDEX('I.KI 2017-18'!U$9:U$393,MATCH($B89,'I.KI 2017-18'!$B$9:$B$393,0)))),"")</f>
        <v>0</v>
      </c>
      <c r="AI89" s="193">
        <f>_xlfn.IFNA(IF($B89=$B$382,0,_xlfn.IFNA(INDEX('I.Supplementary 2017-18'!V$8:V$35,MATCH($B89,'I.Supplementary 2017-18'!$B$8:$B$35,0)),INDEX('I.KI 2017-18'!V$9:V$393,MATCH($B89,'I.KI 2017-18'!$B$9:$B$393,0)))),"")</f>
        <v>0</v>
      </c>
      <c r="AJ89" s="157">
        <f>_xlfn.IFNA(IF($B89=$B$382,0,_xlfn.IFNA(INDEX('I.Supplementary 2017-18'!W$8:W$35,MATCH($B89,'I.Supplementary 2017-18'!$B$8:$B$35,0)),INDEX('I.KI 2017-18'!W$9:W$393,MATCH($B89,'I.KI 2017-18'!$B$9:$B$393,0)))),"")</f>
        <v>0</v>
      </c>
      <c r="AK89" s="156">
        <f>_xlfn.IFNA(IF($B89=$B$382,0,_xlfn.IFNA(INDEX('I.Supplementary 2017-18'!X$8:X$35,MATCH($B89,'I.Supplementary 2017-18'!$B$8:$B$35,0)),INDEX('I.KI 2017-18'!X$9:X$393,MATCH($B89,'I.KI 2017-18'!$B$9:$B$393,0)))),"")</f>
        <v>26.637105812819787</v>
      </c>
      <c r="AL89" s="193">
        <f>_xlfn.IFNA(IF($B89=$B$382,0,_xlfn.IFNA(INDEX('I.Supplementary 2017-18'!Y$8:Y$35,MATCH($B89,'I.Supplementary 2017-18'!$B$8:$B$35,0)),INDEX('I.KI 2017-18'!Y$9:Y$393,MATCH($B89,'I.KI 2017-18'!$B$9:$B$393,0)))),"")</f>
        <v>3.8491988819063399</v>
      </c>
      <c r="AM89" s="193">
        <f>_xlfn.IFNA(IF($B89=$B$382,0,_xlfn.IFNA(INDEX('I.Supplementary 2017-18'!Z$8:Z$35,MATCH($B89,'I.Supplementary 2017-18'!$B$8:$B$35,0)),INDEX('I.KI 2017-18'!Z$9:Z$393,MATCH($B89,'I.KI 2017-18'!$B$9:$B$393,0)))),"")</f>
        <v>0</v>
      </c>
      <c r="AN89" s="193">
        <f>_xlfn.IFNA(IF($B89=$B$382,0,_xlfn.IFNA(INDEX('I.Supplementary 2017-18'!AA$8:AA$35,MATCH($B89,'I.Supplementary 2017-18'!$B$8:$B$35,0)),INDEX('I.KI 2017-18'!AA$9:AA$393,MATCH($B89,'I.KI 2017-18'!$B$9:$B$393,0)))),"")</f>
        <v>0</v>
      </c>
      <c r="AO89" s="157">
        <f>_xlfn.IFNA(IF($B89=$B$382,0,_xlfn.IFNA(INDEX('I.Supplementary 2017-18'!AB$8:AB$35,MATCH($B89,'I.Supplementary 2017-18'!$B$8:$B$35,0)),INDEX('I.KI 2017-18'!AB$9:AB$393,MATCH($B89,'I.KI 2017-18'!$B$9:$B$393,0)))),"")</f>
        <v>0</v>
      </c>
      <c r="AP89" s="149"/>
      <c r="AQ89" s="156">
        <f>_xlfn.IFNA(IF($B89=$B$381,0,IF($B89=$B$382,0,_xlfn.IFNA(INDEX('I.Supplementary 2017-18'!I$8:I$35,MATCH($B89,'I.Supplementary 2017-18'!$B$8:$B$35,0)),INDEX('I.KI 2017-18'!I$9:I$393,MATCH($B89,'I.KI 2017-18'!$B$9:$B$393,0))))),"")</f>
        <v>9.0943454011971063</v>
      </c>
      <c r="AR89" s="149">
        <f>_xlfn.IFNA(IF($B89=$B$381,0,IF($B89=$B$382,0,_xlfn.IFNA(INDEX('I.Supplementary 2017-18'!J$8:J$35,MATCH($B89,'I.Supplementary 2017-18'!$B$8:$B$35,0)),INDEX('I.KI 2017-18'!J$9:J$393,MATCH($B89,'I.KI 2017-18'!$B$9:$B$393,0))))),"")</f>
        <v>21.39195929352902</v>
      </c>
      <c r="AS89" s="157">
        <f>_xlfn.IFNA(IF($B89=$B$381,0,IF($B89=$B$382,0,_xlfn.IFNA(INDEX('I.Supplementary 2017-18'!H$8:H$35,MATCH($B89,'I.Supplementary 2017-18'!$B$8:$B$35,0)),INDEX('I.KI 2017-18'!H$9:H$393,MATCH($B89,'I.KI 2017-18'!$B$9:$B$393,0))))),"")</f>
        <v>30.486304694726126</v>
      </c>
      <c r="AT89" s="149"/>
      <c r="AU89" s="156">
        <f>_xlfn.IFNA(_xlfn.IFNA(INDEX('I.Supplementary 2018-19'!P$8:P$157,MATCH($B89,'I.Supplementary 2018-19'!$B$8:$B$157,0)),INDEX('I.KI 2018-19'!P$9:P$393,MATCH($B89,'I.KI 2018-19'!$B$9:$B$393,0))),"")</f>
        <v>6.0653873638388776</v>
      </c>
      <c r="AV89" s="193">
        <f>_xlfn.IFNA(_xlfn.IFNA(INDEX('I.Supplementary 2018-19'!Q$8:Q$157,MATCH($B89,'I.Supplementary 2018-19'!$B$8:$B$157,0)),INDEX('I.KI 2018-19'!Q$9:Q$393,MATCH($B89,'I.KI 2018-19'!$B$9:$B$393,0))),"")</f>
        <v>0.26825353296823984</v>
      </c>
      <c r="AW89" s="193">
        <f>_xlfn.IFNA(_xlfn.IFNA(INDEX('I.Supplementary 2018-19'!R$8:R$157,MATCH($B89,'I.Supplementary 2018-19'!$B$8:$B$157,0)),INDEX('I.KI 2018-19'!R$9:R$393,MATCH($B89,'I.KI 2018-19'!$B$9:$B$393,0))),"")</f>
        <v>0</v>
      </c>
      <c r="AX89" s="193">
        <f>_xlfn.IFNA(_xlfn.IFNA(INDEX('I.Supplementary 2018-19'!S$8:S$157,MATCH($B89,'I.Supplementary 2018-19'!$B$8:$B$157,0)),INDEX('I.KI 2018-19'!S$9:S$393,MATCH($B89,'I.KI 2018-19'!$B$9:$B$393,0))),"")</f>
        <v>0</v>
      </c>
      <c r="AY89" s="157">
        <f>_xlfn.IFNA(_xlfn.IFNA(INDEX('I.Supplementary 2018-19'!T$8:T$157,MATCH($B89,'I.Supplementary 2018-19'!$B$8:$B$157,0)),INDEX('I.KI 2018-19'!T$9:T$393,MATCH($B89,'I.KI 2018-19'!$B$9:$B$393,0))),"")</f>
        <v>0</v>
      </c>
      <c r="AZ89" s="156">
        <f>_xlfn.IFNA(_xlfn.IFNA(INDEX('I.Supplementary 2018-19'!U$8:U$157,MATCH($B89,'I.Supplementary 2018-19'!$B$8:$B$157,0)),INDEX('I.KI 2018-19'!U$9:U$393,MATCH($B89,'I.KI 2018-19'!$B$9:$B$393,0))),"")</f>
        <v>18.7963612457011</v>
      </c>
      <c r="BA89" s="193">
        <f>_xlfn.IFNA(_xlfn.IFNA(INDEX('I.Supplementary 2018-19'!V$8:V$157,MATCH($B89,'I.Supplementary 2018-19'!$B$8:$B$157,0)),INDEX('I.KI 2018-19'!V$9:V$393,MATCH($B89,'I.KI 2018-19'!$B$9:$B$393,0))),"")</f>
        <v>3.238274936474713</v>
      </c>
      <c r="BB89" s="193">
        <f>_xlfn.IFNA(_xlfn.IFNA(INDEX('I.Supplementary 2018-19'!W$8:W$157,MATCH($B89,'I.Supplementary 2018-19'!$B$8:$B$157,0)),INDEX('I.KI 2018-19'!W$9:W$393,MATCH($B89,'I.KI 2018-19'!$B$9:$B$393,0))),"")</f>
        <v>0</v>
      </c>
      <c r="BC89" s="193">
        <f>_xlfn.IFNA(_xlfn.IFNA(INDEX('I.Supplementary 2018-19'!X$8:X$157,MATCH($B89,'I.Supplementary 2018-19'!$B$8:$B$157,0)),INDEX('I.KI 2018-19'!X$9:X$393,MATCH($B89,'I.KI 2018-19'!$B$9:$B$393,0))),"")</f>
        <v>0</v>
      </c>
      <c r="BD89" s="157">
        <f>_xlfn.IFNA(_xlfn.IFNA(INDEX('I.Supplementary 2018-19'!Y$8:Y$157,MATCH($B89,'I.Supplementary 2018-19'!$B$8:$B$157,0)),INDEX('I.KI 2018-19'!Y$9:Y$393,MATCH($B89,'I.KI 2018-19'!$B$9:$B$393,0))),"")</f>
        <v>0</v>
      </c>
      <c r="BE89" s="156">
        <f>_xlfn.IFNA(_xlfn.IFNA(INDEX('I.Supplementary 2018-19'!Z$8:Z$157,MATCH($B89,'I.Supplementary 2018-19'!$B$8:$B$157,0)),INDEX('I.KI 2018-19'!Z$9:Z$393,MATCH($B89,'I.KI 2018-19'!$B$9:$B$393,0))),"")</f>
        <v>24.861748609539976</v>
      </c>
      <c r="BF89" s="193">
        <f>_xlfn.IFNA(_xlfn.IFNA(INDEX('I.Supplementary 2018-19'!AA$8:AA$157,MATCH($B89,'I.Supplementary 2018-19'!$B$8:$B$157,0)),INDEX('I.KI 2018-19'!AA$9:AA$393,MATCH($B89,'I.KI 2018-19'!$B$9:$B$393,0))),"")</f>
        <v>3.5065284694429528</v>
      </c>
      <c r="BG89" s="193">
        <f>_xlfn.IFNA(_xlfn.IFNA(INDEX('I.Supplementary 2018-19'!AB$8:AB$157,MATCH($B89,'I.Supplementary 2018-19'!$B$8:$B$157,0)),INDEX('I.KI 2018-19'!AB$9:AB$393,MATCH($B89,'I.KI 2018-19'!$B$9:$B$393,0))),"")</f>
        <v>0</v>
      </c>
      <c r="BH89" s="193">
        <f>_xlfn.IFNA(_xlfn.IFNA(INDEX('I.Supplementary 2018-19'!AC$8:AC$157,MATCH($B89,'I.Supplementary 2018-19'!$B$8:$B$157,0)),INDEX('I.KI 2018-19'!AC$9:AC$393,MATCH($B89,'I.KI 2018-19'!$B$9:$B$393,0))),"")</f>
        <v>0</v>
      </c>
      <c r="BI89" s="157">
        <f>_xlfn.IFNA(_xlfn.IFNA(INDEX('I.Supplementary 2018-19'!AD$8:AD$157,MATCH($B89,'I.Supplementary 2018-19'!$B$8:$B$157,0)),INDEX('I.KI 2018-19'!AD$9:AD$393,MATCH($B89,'I.KI 2018-19'!$B$9:$B$393,0))),"")</f>
        <v>0</v>
      </c>
      <c r="BJ89" s="149"/>
      <c r="BK89" s="156">
        <f>_xlfn.IFNA(IF($B89=$B$381,0,IF($B89=$B$382,0,_xlfn.IFNA(INDEX('I.Supplementary 2018-19'!I$8:I$157,MATCH($B89,'I.Supplementary 2018-19'!$B$8:$B$157,0)),INDEX('I.KI 2018-19'!I$9:I$393,MATCH($B89,'I.KI 2018-19'!$B$9:$B$393,0))))),"")</f>
        <v>6.3336408968071174</v>
      </c>
      <c r="BL89" s="149">
        <f>_xlfn.IFNA(IF($B89=$B$381,0,IF($B89=$B$382,0,_xlfn.IFNA(INDEX('I.Supplementary 2018-19'!J$8:J$157,MATCH($B89,'I.Supplementary 2018-19'!$B$8:$B$157,0)),INDEX('I.KI 2018-19'!J$9:J$393,MATCH($B89,'I.KI 2018-19'!$B$9:$B$393,0))))),"")</f>
        <v>22.034636182175817</v>
      </c>
      <c r="BM89" s="157">
        <f>_xlfn.IFNA(IF($B89=$B$381,0,IF($B89=$B$382,0,_xlfn.IFNA(INDEX('I.Supplementary 2018-19'!H$8:H$157,MATCH($B89,'I.Supplementary 2018-19'!$B$8:$B$157,0)),INDEX('I.KI 2018-19'!H$9:H$393,MATCH($B89,'I.KI 2018-19'!$B$9:$B$393,0))))),"")</f>
        <v>28.368277078982935</v>
      </c>
    </row>
    <row r="90" spans="2:65">
      <c r="B90" s="121" t="str">
        <f>'Calculations for 2021-22'!B90</f>
        <v>E2233</v>
      </c>
      <c r="C90" s="160" t="str">
        <f>'Calculations for 2021-22'!D90</f>
        <v>E2233</v>
      </c>
      <c r="D90" t="str">
        <f>'Calculations for 2021-22'!E90</f>
        <v>SD</v>
      </c>
      <c r="E90">
        <f>'Calculations for 2021-22'!F90</f>
        <v>0</v>
      </c>
      <c r="F90" s="120" t="str">
        <f>'Calculations for 2021-22'!H90</f>
        <v>Dartford</v>
      </c>
      <c r="G90" s="156">
        <f>_xlfn.IFNA(INDEX('I.KI 2016-17'!M$8:M$391,MATCH($B90,'I.KI 2016-17'!$B$8:$B$391,0)),"")</f>
        <v>0</v>
      </c>
      <c r="H90" s="149">
        <f>_xlfn.IFNA(INDEX('I.KI 2016-17'!N$8:N$391,MATCH($B90,'I.KI 2016-17'!$B$8:$B$391,0)),"")</f>
        <v>1.2832085731680001</v>
      </c>
      <c r="I90" s="149">
        <f>_xlfn.IFNA(INDEX('I.KI 2016-17'!O$8:O$391,MATCH($B90,'I.KI 2016-17'!$B$8:$B$391,0)),"")</f>
        <v>0</v>
      </c>
      <c r="J90" s="149">
        <f>_xlfn.IFNA(INDEX('I.KI 2016-17'!P$8:P$391,MATCH($B90,'I.KI 2016-17'!$B$8:$B$391,0)),"")</f>
        <v>0</v>
      </c>
      <c r="K90" s="157">
        <f>_xlfn.IFNA(INDEX('I.KI 2016-17'!Q$8:Q$391,MATCH($B90,'I.KI 2016-17'!$B$8:$B$391,0)),"")</f>
        <v>0</v>
      </c>
      <c r="L90" s="156">
        <f>_xlfn.IFNA(INDEX('I.KI 2016-17'!R$8:R$391,MATCH($B90,'I.KI 2016-17'!$B$8:$B$391,0)),"")</f>
        <v>0</v>
      </c>
      <c r="M90" s="193">
        <f>_xlfn.IFNA(INDEX('I.KI 2016-17'!S$8:S$391,MATCH($B90,'I.KI 2016-17'!$B$8:$B$391,0)),"")</f>
        <v>2.4855532120309998</v>
      </c>
      <c r="N90" s="193">
        <f>_xlfn.IFNA(INDEX('I.KI 2016-17'!T$8:T$391,MATCH($B90,'I.KI 2016-17'!$B$8:$B$391,0)),"")</f>
        <v>0</v>
      </c>
      <c r="O90" s="193">
        <f>_xlfn.IFNA(INDEX('I.KI 2016-17'!U$8:U$391,MATCH($B90,'I.KI 2016-17'!$B$8:$B$391,0)),"")</f>
        <v>0</v>
      </c>
      <c r="P90" s="157">
        <f>_xlfn.IFNA(INDEX('I.KI 2016-17'!V$8:V$391,MATCH($B90,'I.KI 2016-17'!$B$8:$B$391,0)),"")</f>
        <v>0</v>
      </c>
      <c r="Q90" s="156">
        <f>_xlfn.IFNA(INDEX('I.KI 2016-17'!W$8:W$391,MATCH($B90,'I.KI 2016-17'!$B$8:$B$391,0)),"")</f>
        <v>0</v>
      </c>
      <c r="R90" s="193">
        <f>_xlfn.IFNA(INDEX('I.KI 2016-17'!X$8:X$391,MATCH($B90,'I.KI 2016-17'!$B$8:$B$391,0)),"")</f>
        <v>3.7687617851989996</v>
      </c>
      <c r="S90" s="193">
        <f>_xlfn.IFNA(INDEX('I.KI 2016-17'!Y$8:Y$391,MATCH($B90,'I.KI 2016-17'!$B$8:$B$391,0)),"")</f>
        <v>0</v>
      </c>
      <c r="T90" s="193">
        <f>_xlfn.IFNA(INDEX('I.KI 2016-17'!Z$8:Z$391,MATCH($B90,'I.KI 2016-17'!$B$8:$B$391,0)),"")</f>
        <v>0</v>
      </c>
      <c r="U90" s="157">
        <f>_xlfn.IFNA(INDEX('I.KI 2016-17'!AA$8:AA$391,MATCH($B90,'I.KI 2016-17'!$B$8:$B$391,0)),"")</f>
        <v>0</v>
      </c>
      <c r="V90" s="149"/>
      <c r="W90" s="154">
        <f>_xlfn.IFNA(INDEX('I.KI 2016-17'!$H$8:$H$391,MATCH(B90,'I.KI 2016-17'!$B$8:$B$391,0)),"")</f>
        <v>1.2832085731680001</v>
      </c>
      <c r="X90" s="153">
        <f>_xlfn.IFNA(INDEX('I.KI 2016-17'!$I$8:$I$391,MATCH(B90,'I.KI 2016-17'!$B$8:$B$391,0)),"")</f>
        <v>2.4855532120309998</v>
      </c>
      <c r="Y90" s="155">
        <f>_xlfn.IFNA(INDEX('I.KI 2016-17'!$G$8:$G$391,MATCH(B90,'I.KI 2016-17'!$B$8:$B$391,0)),"")</f>
        <v>3.7687617851989996</v>
      </c>
      <c r="Z90" s="149"/>
      <c r="AA90" s="156">
        <f>_xlfn.IFNA(IF($B90=$B$382,0,_xlfn.IFNA(INDEX('I.Supplementary 2017-18'!N$8:N$35,MATCH($B90,'I.Supplementary 2017-18'!$B$8:$B$35,0)),INDEX('I.KI 2017-18'!N$9:N$393,MATCH($B90,'I.KI 2017-18'!$B$9:$B$393,0)))),"")</f>
        <v>0</v>
      </c>
      <c r="AB90" s="193">
        <f>_xlfn.IFNA(IF($B90=$B$382,0,_xlfn.IFNA(INDEX('I.Supplementary 2017-18'!O$8:O$35,MATCH($B90,'I.Supplementary 2017-18'!$B$8:$B$35,0)),INDEX('I.KI 2017-18'!O$9:O$393,MATCH($B90,'I.KI 2017-18'!$B$9:$B$393,0)))),"")</f>
        <v>0.6844816146701127</v>
      </c>
      <c r="AC90" s="193">
        <f>_xlfn.IFNA(IF($B90=$B$382,0,_xlfn.IFNA(INDEX('I.Supplementary 2017-18'!P$8:P$35,MATCH($B90,'I.Supplementary 2017-18'!$B$8:$B$35,0)),INDEX('I.KI 2017-18'!P$9:P$393,MATCH($B90,'I.KI 2017-18'!$B$9:$B$393,0)))),"")</f>
        <v>0</v>
      </c>
      <c r="AD90" s="193">
        <f>_xlfn.IFNA(IF($B90=$B$382,0,_xlfn.IFNA(INDEX('I.Supplementary 2017-18'!Q$8:Q$35,MATCH($B90,'I.Supplementary 2017-18'!$B$8:$B$35,0)),INDEX('I.KI 2017-18'!Q$9:Q$393,MATCH($B90,'I.KI 2017-18'!$B$9:$B$393,0)))),"")</f>
        <v>0</v>
      </c>
      <c r="AE90" s="157">
        <f>_xlfn.IFNA(IF($B90=$B$382,0,_xlfn.IFNA(INDEX('I.Supplementary 2017-18'!R$8:R$35,MATCH($B90,'I.Supplementary 2017-18'!$B$8:$B$35,0)),INDEX('I.KI 2017-18'!R$9:R$393,MATCH($B90,'I.KI 2017-18'!$B$9:$B$393,0)))),"")</f>
        <v>0</v>
      </c>
      <c r="AF90" s="156">
        <f>_xlfn.IFNA(IF($B90=$B$382,0,_xlfn.IFNA(INDEX('I.Supplementary 2017-18'!S$8:S$35,MATCH($B90,'I.Supplementary 2017-18'!$B$8:$B$35,0)),INDEX('I.KI 2017-18'!S$9:S$393,MATCH($B90,'I.KI 2017-18'!$B$9:$B$393,0)))),"")</f>
        <v>0</v>
      </c>
      <c r="AG90" s="193">
        <f>_xlfn.IFNA(IF($B90=$B$382,0,_xlfn.IFNA(INDEX('I.Supplementary 2017-18'!T$8:T$35,MATCH($B90,'I.Supplementary 2017-18'!$B$8:$B$35,0)),INDEX('I.KI 2017-18'!T$9:T$393,MATCH($B90,'I.KI 2017-18'!$B$9:$B$393,0)))),"")</f>
        <v>2.5362983276849453</v>
      </c>
      <c r="AH90" s="193">
        <f>_xlfn.IFNA(IF($B90=$B$382,0,_xlfn.IFNA(INDEX('I.Supplementary 2017-18'!U$8:U$35,MATCH($B90,'I.Supplementary 2017-18'!$B$8:$B$35,0)),INDEX('I.KI 2017-18'!U$9:U$393,MATCH($B90,'I.KI 2017-18'!$B$9:$B$393,0)))),"")</f>
        <v>0</v>
      </c>
      <c r="AI90" s="193">
        <f>_xlfn.IFNA(IF($B90=$B$382,0,_xlfn.IFNA(INDEX('I.Supplementary 2017-18'!V$8:V$35,MATCH($B90,'I.Supplementary 2017-18'!$B$8:$B$35,0)),INDEX('I.KI 2017-18'!V$9:V$393,MATCH($B90,'I.KI 2017-18'!$B$9:$B$393,0)))),"")</f>
        <v>0</v>
      </c>
      <c r="AJ90" s="157">
        <f>_xlfn.IFNA(IF($B90=$B$382,0,_xlfn.IFNA(INDEX('I.Supplementary 2017-18'!W$8:W$35,MATCH($B90,'I.Supplementary 2017-18'!$B$8:$B$35,0)),INDEX('I.KI 2017-18'!W$9:W$393,MATCH($B90,'I.KI 2017-18'!$B$9:$B$393,0)))),"")</f>
        <v>0</v>
      </c>
      <c r="AK90" s="156">
        <f>_xlfn.IFNA(IF($B90=$B$382,0,_xlfn.IFNA(INDEX('I.Supplementary 2017-18'!X$8:X$35,MATCH($B90,'I.Supplementary 2017-18'!$B$8:$B$35,0)),INDEX('I.KI 2017-18'!X$9:X$393,MATCH($B90,'I.KI 2017-18'!$B$9:$B$393,0)))),"")</f>
        <v>0</v>
      </c>
      <c r="AL90" s="193">
        <f>_xlfn.IFNA(IF($B90=$B$382,0,_xlfn.IFNA(INDEX('I.Supplementary 2017-18'!Y$8:Y$35,MATCH($B90,'I.Supplementary 2017-18'!$B$8:$B$35,0)),INDEX('I.KI 2017-18'!Y$9:Y$393,MATCH($B90,'I.KI 2017-18'!$B$9:$B$393,0)))),"")</f>
        <v>3.2207799423550583</v>
      </c>
      <c r="AM90" s="193">
        <f>_xlfn.IFNA(IF($B90=$B$382,0,_xlfn.IFNA(INDEX('I.Supplementary 2017-18'!Z$8:Z$35,MATCH($B90,'I.Supplementary 2017-18'!$B$8:$B$35,0)),INDEX('I.KI 2017-18'!Z$9:Z$393,MATCH($B90,'I.KI 2017-18'!$B$9:$B$393,0)))),"")</f>
        <v>0</v>
      </c>
      <c r="AN90" s="193">
        <f>_xlfn.IFNA(IF($B90=$B$382,0,_xlfn.IFNA(INDEX('I.Supplementary 2017-18'!AA$8:AA$35,MATCH($B90,'I.Supplementary 2017-18'!$B$8:$B$35,0)),INDEX('I.KI 2017-18'!AA$9:AA$393,MATCH($B90,'I.KI 2017-18'!$B$9:$B$393,0)))),"")</f>
        <v>0</v>
      </c>
      <c r="AO90" s="157">
        <f>_xlfn.IFNA(IF($B90=$B$382,0,_xlfn.IFNA(INDEX('I.Supplementary 2017-18'!AB$8:AB$35,MATCH($B90,'I.Supplementary 2017-18'!$B$8:$B$35,0)),INDEX('I.KI 2017-18'!AB$9:AB$393,MATCH($B90,'I.KI 2017-18'!$B$9:$B$393,0)))),"")</f>
        <v>0</v>
      </c>
      <c r="AP90" s="149"/>
      <c r="AQ90" s="156">
        <f>_xlfn.IFNA(IF($B90=$B$381,0,IF($B90=$B$382,0,_xlfn.IFNA(INDEX('I.Supplementary 2017-18'!I$8:I$35,MATCH($B90,'I.Supplementary 2017-18'!$B$8:$B$35,0)),INDEX('I.KI 2017-18'!I$9:I$393,MATCH($B90,'I.KI 2017-18'!$B$9:$B$393,0))))),"")</f>
        <v>0.6844816146701127</v>
      </c>
      <c r="AR90" s="149">
        <f>_xlfn.IFNA(IF($B90=$B$381,0,IF($B90=$B$382,0,_xlfn.IFNA(INDEX('I.Supplementary 2017-18'!J$8:J$35,MATCH($B90,'I.Supplementary 2017-18'!$B$8:$B$35,0)),INDEX('I.KI 2017-18'!J$9:J$393,MATCH($B90,'I.KI 2017-18'!$B$9:$B$393,0))))),"")</f>
        <v>2.5362983276849453</v>
      </c>
      <c r="AS90" s="157">
        <f>_xlfn.IFNA(IF($B90=$B$381,0,IF($B90=$B$382,0,_xlfn.IFNA(INDEX('I.Supplementary 2017-18'!H$8:H$35,MATCH($B90,'I.Supplementary 2017-18'!$B$8:$B$35,0)),INDEX('I.KI 2017-18'!H$9:H$393,MATCH($B90,'I.KI 2017-18'!$B$9:$B$393,0))))),"")</f>
        <v>3.2207799423550583</v>
      </c>
      <c r="AT90" s="149"/>
      <c r="AU90" s="156">
        <f>_xlfn.IFNA(_xlfn.IFNA(INDEX('I.Supplementary 2018-19'!P$8:P$157,MATCH($B90,'I.Supplementary 2018-19'!$B$8:$B$157,0)),INDEX('I.KI 2018-19'!P$9:P$393,MATCH($B90,'I.KI 2018-19'!$B$9:$B$393,0))),"")</f>
        <v>0</v>
      </c>
      <c r="AV90" s="193">
        <f>_xlfn.IFNA(_xlfn.IFNA(INDEX('I.Supplementary 2018-19'!Q$8:Q$157,MATCH($B90,'I.Supplementary 2018-19'!$B$8:$B$157,0)),INDEX('I.KI 2018-19'!Q$9:Q$393,MATCH($B90,'I.KI 2018-19'!$B$9:$B$393,0))),"")</f>
        <v>0.31482931049971469</v>
      </c>
      <c r="AW90" s="193">
        <f>_xlfn.IFNA(_xlfn.IFNA(INDEX('I.Supplementary 2018-19'!R$8:R$157,MATCH($B90,'I.Supplementary 2018-19'!$B$8:$B$157,0)),INDEX('I.KI 2018-19'!R$9:R$393,MATCH($B90,'I.KI 2018-19'!$B$9:$B$393,0))),"")</f>
        <v>0</v>
      </c>
      <c r="AX90" s="193">
        <f>_xlfn.IFNA(_xlfn.IFNA(INDEX('I.Supplementary 2018-19'!S$8:S$157,MATCH($B90,'I.Supplementary 2018-19'!$B$8:$B$157,0)),INDEX('I.KI 2018-19'!S$9:S$393,MATCH($B90,'I.KI 2018-19'!$B$9:$B$393,0))),"")</f>
        <v>0</v>
      </c>
      <c r="AY90" s="157">
        <f>_xlfn.IFNA(_xlfn.IFNA(INDEX('I.Supplementary 2018-19'!T$8:T$157,MATCH($B90,'I.Supplementary 2018-19'!$B$8:$B$157,0)),INDEX('I.KI 2018-19'!T$9:T$393,MATCH($B90,'I.KI 2018-19'!$B$9:$B$393,0))),"")</f>
        <v>0</v>
      </c>
      <c r="AZ90" s="156">
        <f>_xlfn.IFNA(_xlfn.IFNA(INDEX('I.Supplementary 2018-19'!U$8:U$157,MATCH($B90,'I.Supplementary 2018-19'!$B$8:$B$157,0)),INDEX('I.KI 2018-19'!U$9:U$393,MATCH($B90,'I.KI 2018-19'!$B$9:$B$393,0))),"")</f>
        <v>0</v>
      </c>
      <c r="BA90" s="193">
        <f>_xlfn.IFNA(_xlfn.IFNA(INDEX('I.Supplementary 2018-19'!V$8:V$157,MATCH($B90,'I.Supplementary 2018-19'!$B$8:$B$157,0)),INDEX('I.KI 2018-19'!V$9:V$393,MATCH($B90,'I.KI 2018-19'!$B$9:$B$393,0))),"")</f>
        <v>2.6124961315209734</v>
      </c>
      <c r="BB90" s="193">
        <f>_xlfn.IFNA(_xlfn.IFNA(INDEX('I.Supplementary 2018-19'!W$8:W$157,MATCH($B90,'I.Supplementary 2018-19'!$B$8:$B$157,0)),INDEX('I.KI 2018-19'!W$9:W$393,MATCH($B90,'I.KI 2018-19'!$B$9:$B$393,0))),"")</f>
        <v>0</v>
      </c>
      <c r="BC90" s="193">
        <f>_xlfn.IFNA(_xlfn.IFNA(INDEX('I.Supplementary 2018-19'!X$8:X$157,MATCH($B90,'I.Supplementary 2018-19'!$B$8:$B$157,0)),INDEX('I.KI 2018-19'!X$9:X$393,MATCH($B90,'I.KI 2018-19'!$B$9:$B$393,0))),"")</f>
        <v>0</v>
      </c>
      <c r="BD90" s="157">
        <f>_xlfn.IFNA(_xlfn.IFNA(INDEX('I.Supplementary 2018-19'!Y$8:Y$157,MATCH($B90,'I.Supplementary 2018-19'!$B$8:$B$157,0)),INDEX('I.KI 2018-19'!Y$9:Y$393,MATCH($B90,'I.KI 2018-19'!$B$9:$B$393,0))),"")</f>
        <v>0</v>
      </c>
      <c r="BE90" s="156">
        <f>_xlfn.IFNA(_xlfn.IFNA(INDEX('I.Supplementary 2018-19'!Z$8:Z$157,MATCH($B90,'I.Supplementary 2018-19'!$B$8:$B$157,0)),INDEX('I.KI 2018-19'!Z$9:Z$393,MATCH($B90,'I.KI 2018-19'!$B$9:$B$393,0))),"")</f>
        <v>0</v>
      </c>
      <c r="BF90" s="193">
        <f>_xlfn.IFNA(_xlfn.IFNA(INDEX('I.Supplementary 2018-19'!AA$8:AA$157,MATCH($B90,'I.Supplementary 2018-19'!$B$8:$B$157,0)),INDEX('I.KI 2018-19'!AA$9:AA$393,MATCH($B90,'I.KI 2018-19'!$B$9:$B$393,0))),"")</f>
        <v>2.9273254420206882</v>
      </c>
      <c r="BG90" s="193">
        <f>_xlfn.IFNA(_xlfn.IFNA(INDEX('I.Supplementary 2018-19'!AB$8:AB$157,MATCH($B90,'I.Supplementary 2018-19'!$B$8:$B$157,0)),INDEX('I.KI 2018-19'!AB$9:AB$393,MATCH($B90,'I.KI 2018-19'!$B$9:$B$393,0))),"")</f>
        <v>0</v>
      </c>
      <c r="BH90" s="193">
        <f>_xlfn.IFNA(_xlfn.IFNA(INDEX('I.Supplementary 2018-19'!AC$8:AC$157,MATCH($B90,'I.Supplementary 2018-19'!$B$8:$B$157,0)),INDEX('I.KI 2018-19'!AC$9:AC$393,MATCH($B90,'I.KI 2018-19'!$B$9:$B$393,0))),"")</f>
        <v>0</v>
      </c>
      <c r="BI90" s="157">
        <f>_xlfn.IFNA(_xlfn.IFNA(INDEX('I.Supplementary 2018-19'!AD$8:AD$157,MATCH($B90,'I.Supplementary 2018-19'!$B$8:$B$157,0)),INDEX('I.KI 2018-19'!AD$9:AD$393,MATCH($B90,'I.KI 2018-19'!$B$9:$B$393,0))),"")</f>
        <v>0</v>
      </c>
      <c r="BJ90" s="149"/>
      <c r="BK90" s="156">
        <f>_xlfn.IFNA(IF($B90=$B$381,0,IF($B90=$B$382,0,_xlfn.IFNA(INDEX('I.Supplementary 2018-19'!I$8:I$157,MATCH($B90,'I.Supplementary 2018-19'!$B$8:$B$157,0)),INDEX('I.KI 2018-19'!I$9:I$393,MATCH($B90,'I.KI 2018-19'!$B$9:$B$393,0))))),"")</f>
        <v>0.31482931049971469</v>
      </c>
      <c r="BL90" s="149">
        <f>_xlfn.IFNA(IF($B90=$B$381,0,IF($B90=$B$382,0,_xlfn.IFNA(INDEX('I.Supplementary 2018-19'!J$8:J$157,MATCH($B90,'I.Supplementary 2018-19'!$B$8:$B$157,0)),INDEX('I.KI 2018-19'!J$9:J$393,MATCH($B90,'I.KI 2018-19'!$B$9:$B$393,0))))),"")</f>
        <v>2.6124961315209734</v>
      </c>
      <c r="BM90" s="157">
        <f>_xlfn.IFNA(IF($B90=$B$381,0,IF($B90=$B$382,0,_xlfn.IFNA(INDEX('I.Supplementary 2018-19'!H$8:H$157,MATCH($B90,'I.Supplementary 2018-19'!$B$8:$B$157,0)),INDEX('I.KI 2018-19'!H$9:H$393,MATCH($B90,'I.KI 2018-19'!$B$9:$B$393,0))))),"")</f>
        <v>2.9273254420206882</v>
      </c>
    </row>
    <row r="91" spans="2:65">
      <c r="B91" s="121" t="str">
        <f>'Calculations for 2021-22'!B91</f>
        <v>E2832</v>
      </c>
      <c r="C91" s="160" t="str">
        <f>'Calculations for 2021-22'!D91</f>
        <v>E2832</v>
      </c>
      <c r="D91" t="str">
        <f>'Calculations for 2021-22'!E91</f>
        <v>SD</v>
      </c>
      <c r="E91" t="str">
        <f>'Calculations for 2021-22'!F91</f>
        <v>P1907</v>
      </c>
      <c r="F91" s="120" t="str">
        <f>'Calculations for 2021-22'!H91</f>
        <v>Daventry</v>
      </c>
      <c r="G91" s="156">
        <f>_xlfn.IFNA(INDEX('I.KI 2016-17'!M$8:M$391,MATCH($B91,'I.KI 2016-17'!$B$8:$B$391,0)),"")</f>
        <v>0</v>
      </c>
      <c r="H91" s="149">
        <f>_xlfn.IFNA(INDEX('I.KI 2016-17'!N$8:N$391,MATCH($B91,'I.KI 2016-17'!$B$8:$B$391,0)),"")</f>
        <v>0.88048323895899994</v>
      </c>
      <c r="I91" s="149">
        <f>_xlfn.IFNA(INDEX('I.KI 2016-17'!O$8:O$391,MATCH($B91,'I.KI 2016-17'!$B$8:$B$391,0)),"")</f>
        <v>0</v>
      </c>
      <c r="J91" s="149">
        <f>_xlfn.IFNA(INDEX('I.KI 2016-17'!P$8:P$391,MATCH($B91,'I.KI 2016-17'!$B$8:$B$391,0)),"")</f>
        <v>0</v>
      </c>
      <c r="K91" s="157">
        <f>_xlfn.IFNA(INDEX('I.KI 2016-17'!Q$8:Q$391,MATCH($B91,'I.KI 2016-17'!$B$8:$B$391,0)),"")</f>
        <v>0</v>
      </c>
      <c r="L91" s="156">
        <f>_xlfn.IFNA(INDEX('I.KI 2016-17'!R$8:R$391,MATCH($B91,'I.KI 2016-17'!$B$8:$B$391,0)),"")</f>
        <v>0</v>
      </c>
      <c r="M91" s="193">
        <f>_xlfn.IFNA(INDEX('I.KI 2016-17'!S$8:S$391,MATCH($B91,'I.KI 2016-17'!$B$8:$B$391,0)),"")</f>
        <v>1.9382310102009999</v>
      </c>
      <c r="N91" s="193">
        <f>_xlfn.IFNA(INDEX('I.KI 2016-17'!T$8:T$391,MATCH($B91,'I.KI 2016-17'!$B$8:$B$391,0)),"")</f>
        <v>0</v>
      </c>
      <c r="O91" s="193">
        <f>_xlfn.IFNA(INDEX('I.KI 2016-17'!U$8:U$391,MATCH($B91,'I.KI 2016-17'!$B$8:$B$391,0)),"")</f>
        <v>0</v>
      </c>
      <c r="P91" s="157">
        <f>_xlfn.IFNA(INDEX('I.KI 2016-17'!V$8:V$391,MATCH($B91,'I.KI 2016-17'!$B$8:$B$391,0)),"")</f>
        <v>0</v>
      </c>
      <c r="Q91" s="156">
        <f>_xlfn.IFNA(INDEX('I.KI 2016-17'!W$8:W$391,MATCH($B91,'I.KI 2016-17'!$B$8:$B$391,0)),"")</f>
        <v>0</v>
      </c>
      <c r="R91" s="193">
        <f>_xlfn.IFNA(INDEX('I.KI 2016-17'!X$8:X$391,MATCH($B91,'I.KI 2016-17'!$B$8:$B$391,0)),"")</f>
        <v>2.8187142491599997</v>
      </c>
      <c r="S91" s="193">
        <f>_xlfn.IFNA(INDEX('I.KI 2016-17'!Y$8:Y$391,MATCH($B91,'I.KI 2016-17'!$B$8:$B$391,0)),"")</f>
        <v>0</v>
      </c>
      <c r="T91" s="193">
        <f>_xlfn.IFNA(INDEX('I.KI 2016-17'!Z$8:Z$391,MATCH($B91,'I.KI 2016-17'!$B$8:$B$391,0)),"")</f>
        <v>0</v>
      </c>
      <c r="U91" s="157">
        <f>_xlfn.IFNA(INDEX('I.KI 2016-17'!AA$8:AA$391,MATCH($B91,'I.KI 2016-17'!$B$8:$B$391,0)),"")</f>
        <v>0</v>
      </c>
      <c r="V91" s="149"/>
      <c r="W91" s="154">
        <f>_xlfn.IFNA(INDEX('I.KI 2016-17'!$H$8:$H$391,MATCH(B91,'I.KI 2016-17'!$B$8:$B$391,0)),"")</f>
        <v>0.88048323895899994</v>
      </c>
      <c r="X91" s="153">
        <f>_xlfn.IFNA(INDEX('I.KI 2016-17'!$I$8:$I$391,MATCH(B91,'I.KI 2016-17'!$B$8:$B$391,0)),"")</f>
        <v>1.9382310102009999</v>
      </c>
      <c r="Y91" s="155">
        <f>_xlfn.IFNA(INDEX('I.KI 2016-17'!$G$8:$G$391,MATCH(B91,'I.KI 2016-17'!$B$8:$B$391,0)),"")</f>
        <v>2.8187142491599997</v>
      </c>
      <c r="Z91" s="149"/>
      <c r="AA91" s="156">
        <f>_xlfn.IFNA(IF($B91=$B$382,0,_xlfn.IFNA(INDEX('I.Supplementary 2017-18'!N$8:N$35,MATCH($B91,'I.Supplementary 2017-18'!$B$8:$B$35,0)),INDEX('I.KI 2017-18'!N$9:N$393,MATCH($B91,'I.KI 2017-18'!$B$9:$B$393,0)))),"")</f>
        <v>0</v>
      </c>
      <c r="AB91" s="193">
        <f>_xlfn.IFNA(IF($B91=$B$382,0,_xlfn.IFNA(INDEX('I.Supplementary 2017-18'!O$8:O$35,MATCH($B91,'I.Supplementary 2017-18'!$B$8:$B$35,0)),INDEX('I.KI 2017-18'!O$9:O$393,MATCH($B91,'I.KI 2017-18'!$B$9:$B$393,0)))),"")</f>
        <v>0.43426978285443224</v>
      </c>
      <c r="AC91" s="193">
        <f>_xlfn.IFNA(IF($B91=$B$382,0,_xlfn.IFNA(INDEX('I.Supplementary 2017-18'!P$8:P$35,MATCH($B91,'I.Supplementary 2017-18'!$B$8:$B$35,0)),INDEX('I.KI 2017-18'!P$9:P$393,MATCH($B91,'I.KI 2017-18'!$B$9:$B$393,0)))),"")</f>
        <v>0</v>
      </c>
      <c r="AD91" s="193">
        <f>_xlfn.IFNA(IF($B91=$B$382,0,_xlfn.IFNA(INDEX('I.Supplementary 2017-18'!Q$8:Q$35,MATCH($B91,'I.Supplementary 2017-18'!$B$8:$B$35,0)),INDEX('I.KI 2017-18'!Q$9:Q$393,MATCH($B91,'I.KI 2017-18'!$B$9:$B$393,0)))),"")</f>
        <v>0</v>
      </c>
      <c r="AE91" s="157">
        <f>_xlfn.IFNA(IF($B91=$B$382,0,_xlfn.IFNA(INDEX('I.Supplementary 2017-18'!R$8:R$35,MATCH($B91,'I.Supplementary 2017-18'!$B$8:$B$35,0)),INDEX('I.KI 2017-18'!R$9:R$393,MATCH($B91,'I.KI 2017-18'!$B$9:$B$393,0)))),"")</f>
        <v>0</v>
      </c>
      <c r="AF91" s="156">
        <f>_xlfn.IFNA(IF($B91=$B$382,0,_xlfn.IFNA(INDEX('I.Supplementary 2017-18'!S$8:S$35,MATCH($B91,'I.Supplementary 2017-18'!$B$8:$B$35,0)),INDEX('I.KI 2017-18'!S$9:S$393,MATCH($B91,'I.KI 2017-18'!$B$9:$B$393,0)))),"")</f>
        <v>0</v>
      </c>
      <c r="AG91" s="193">
        <f>_xlfn.IFNA(IF($B91=$B$382,0,_xlfn.IFNA(INDEX('I.Supplementary 2017-18'!T$8:T$35,MATCH($B91,'I.Supplementary 2017-18'!$B$8:$B$35,0)),INDEX('I.KI 2017-18'!T$9:T$393,MATCH($B91,'I.KI 2017-18'!$B$9:$B$393,0)))),"")</f>
        <v>1.9778019822890787</v>
      </c>
      <c r="AH91" s="193">
        <f>_xlfn.IFNA(IF($B91=$B$382,0,_xlfn.IFNA(INDEX('I.Supplementary 2017-18'!U$8:U$35,MATCH($B91,'I.Supplementary 2017-18'!$B$8:$B$35,0)),INDEX('I.KI 2017-18'!U$9:U$393,MATCH($B91,'I.KI 2017-18'!$B$9:$B$393,0)))),"")</f>
        <v>0</v>
      </c>
      <c r="AI91" s="193">
        <f>_xlfn.IFNA(IF($B91=$B$382,0,_xlfn.IFNA(INDEX('I.Supplementary 2017-18'!V$8:V$35,MATCH($B91,'I.Supplementary 2017-18'!$B$8:$B$35,0)),INDEX('I.KI 2017-18'!V$9:V$393,MATCH($B91,'I.KI 2017-18'!$B$9:$B$393,0)))),"")</f>
        <v>0</v>
      </c>
      <c r="AJ91" s="157">
        <f>_xlfn.IFNA(IF($B91=$B$382,0,_xlfn.IFNA(INDEX('I.Supplementary 2017-18'!W$8:W$35,MATCH($B91,'I.Supplementary 2017-18'!$B$8:$B$35,0)),INDEX('I.KI 2017-18'!W$9:W$393,MATCH($B91,'I.KI 2017-18'!$B$9:$B$393,0)))),"")</f>
        <v>0</v>
      </c>
      <c r="AK91" s="156">
        <f>_xlfn.IFNA(IF($B91=$B$382,0,_xlfn.IFNA(INDEX('I.Supplementary 2017-18'!X$8:X$35,MATCH($B91,'I.Supplementary 2017-18'!$B$8:$B$35,0)),INDEX('I.KI 2017-18'!X$9:X$393,MATCH($B91,'I.KI 2017-18'!$B$9:$B$393,0)))),"")</f>
        <v>0</v>
      </c>
      <c r="AL91" s="193">
        <f>_xlfn.IFNA(IF($B91=$B$382,0,_xlfn.IFNA(INDEX('I.Supplementary 2017-18'!Y$8:Y$35,MATCH($B91,'I.Supplementary 2017-18'!$B$8:$B$35,0)),INDEX('I.KI 2017-18'!Y$9:Y$393,MATCH($B91,'I.KI 2017-18'!$B$9:$B$393,0)))),"")</f>
        <v>2.4120717651435108</v>
      </c>
      <c r="AM91" s="193">
        <f>_xlfn.IFNA(IF($B91=$B$382,0,_xlfn.IFNA(INDEX('I.Supplementary 2017-18'!Z$8:Z$35,MATCH($B91,'I.Supplementary 2017-18'!$B$8:$B$35,0)),INDEX('I.KI 2017-18'!Z$9:Z$393,MATCH($B91,'I.KI 2017-18'!$B$9:$B$393,0)))),"")</f>
        <v>0</v>
      </c>
      <c r="AN91" s="193">
        <f>_xlfn.IFNA(IF($B91=$B$382,0,_xlfn.IFNA(INDEX('I.Supplementary 2017-18'!AA$8:AA$35,MATCH($B91,'I.Supplementary 2017-18'!$B$8:$B$35,0)),INDEX('I.KI 2017-18'!AA$9:AA$393,MATCH($B91,'I.KI 2017-18'!$B$9:$B$393,0)))),"")</f>
        <v>0</v>
      </c>
      <c r="AO91" s="157">
        <f>_xlfn.IFNA(IF($B91=$B$382,0,_xlfn.IFNA(INDEX('I.Supplementary 2017-18'!AB$8:AB$35,MATCH($B91,'I.Supplementary 2017-18'!$B$8:$B$35,0)),INDEX('I.KI 2017-18'!AB$9:AB$393,MATCH($B91,'I.KI 2017-18'!$B$9:$B$393,0)))),"")</f>
        <v>0</v>
      </c>
      <c r="AP91" s="149"/>
      <c r="AQ91" s="156">
        <f>_xlfn.IFNA(IF($B91=$B$381,0,IF($B91=$B$382,0,_xlfn.IFNA(INDEX('I.Supplementary 2017-18'!I$8:I$35,MATCH($B91,'I.Supplementary 2017-18'!$B$8:$B$35,0)),INDEX('I.KI 2017-18'!I$9:I$393,MATCH($B91,'I.KI 2017-18'!$B$9:$B$393,0))))),"")</f>
        <v>0.43426978285443224</v>
      </c>
      <c r="AR91" s="149">
        <f>_xlfn.IFNA(IF($B91=$B$381,0,IF($B91=$B$382,0,_xlfn.IFNA(INDEX('I.Supplementary 2017-18'!J$8:J$35,MATCH($B91,'I.Supplementary 2017-18'!$B$8:$B$35,0)),INDEX('I.KI 2017-18'!J$9:J$393,MATCH($B91,'I.KI 2017-18'!$B$9:$B$393,0))))),"")</f>
        <v>1.9778019822890787</v>
      </c>
      <c r="AS91" s="157">
        <f>_xlfn.IFNA(IF($B91=$B$381,0,IF($B91=$B$382,0,_xlfn.IFNA(INDEX('I.Supplementary 2017-18'!H$8:H$35,MATCH($B91,'I.Supplementary 2017-18'!$B$8:$B$35,0)),INDEX('I.KI 2017-18'!H$9:H$393,MATCH($B91,'I.KI 2017-18'!$B$9:$B$393,0))))),"")</f>
        <v>2.4120717651435108</v>
      </c>
      <c r="AT91" s="149"/>
      <c r="AU91" s="156">
        <f>_xlfn.IFNA(_xlfn.IFNA(INDEX('I.Supplementary 2018-19'!P$8:P$157,MATCH($B91,'I.Supplementary 2018-19'!$B$8:$B$157,0)),INDEX('I.KI 2018-19'!P$9:P$393,MATCH($B91,'I.KI 2018-19'!$B$9:$B$393,0))),"")</f>
        <v>0</v>
      </c>
      <c r="AV91" s="193">
        <f>_xlfn.IFNA(_xlfn.IFNA(INDEX('I.Supplementary 2018-19'!Q$8:Q$157,MATCH($B91,'I.Supplementary 2018-19'!$B$8:$B$157,0)),INDEX('I.KI 2018-19'!Q$9:Q$393,MATCH($B91,'I.KI 2018-19'!$B$9:$B$393,0))),"")</f>
        <v>0.15710254610051122</v>
      </c>
      <c r="AW91" s="193">
        <f>_xlfn.IFNA(_xlfn.IFNA(INDEX('I.Supplementary 2018-19'!R$8:R$157,MATCH($B91,'I.Supplementary 2018-19'!$B$8:$B$157,0)),INDEX('I.KI 2018-19'!R$9:R$393,MATCH($B91,'I.KI 2018-19'!$B$9:$B$393,0))),"")</f>
        <v>0</v>
      </c>
      <c r="AX91" s="193">
        <f>_xlfn.IFNA(_xlfn.IFNA(INDEX('I.Supplementary 2018-19'!S$8:S$157,MATCH($B91,'I.Supplementary 2018-19'!$B$8:$B$157,0)),INDEX('I.KI 2018-19'!S$9:S$393,MATCH($B91,'I.KI 2018-19'!$B$9:$B$393,0))),"")</f>
        <v>0</v>
      </c>
      <c r="AY91" s="157">
        <f>_xlfn.IFNA(_xlfn.IFNA(INDEX('I.Supplementary 2018-19'!T$8:T$157,MATCH($B91,'I.Supplementary 2018-19'!$B$8:$B$157,0)),INDEX('I.KI 2018-19'!T$9:T$393,MATCH($B91,'I.KI 2018-19'!$B$9:$B$393,0))),"")</f>
        <v>0</v>
      </c>
      <c r="AZ91" s="156">
        <f>_xlfn.IFNA(_xlfn.IFNA(INDEX('I.Supplementary 2018-19'!U$8:U$157,MATCH($B91,'I.Supplementary 2018-19'!$B$8:$B$157,0)),INDEX('I.KI 2018-19'!U$9:U$393,MATCH($B91,'I.KI 2018-19'!$B$9:$B$393,0))),"")</f>
        <v>0</v>
      </c>
      <c r="BA91" s="193">
        <f>_xlfn.IFNA(_xlfn.IFNA(INDEX('I.Supplementary 2018-19'!V$8:V$157,MATCH($B91,'I.Supplementary 2018-19'!$B$8:$B$157,0)),INDEX('I.KI 2018-19'!V$9:V$393,MATCH($B91,'I.KI 2018-19'!$B$9:$B$393,0))),"")</f>
        <v>2.0372209259629992</v>
      </c>
      <c r="BB91" s="193">
        <f>_xlfn.IFNA(_xlfn.IFNA(INDEX('I.Supplementary 2018-19'!W$8:W$157,MATCH($B91,'I.Supplementary 2018-19'!$B$8:$B$157,0)),INDEX('I.KI 2018-19'!W$9:W$393,MATCH($B91,'I.KI 2018-19'!$B$9:$B$393,0))),"")</f>
        <v>0</v>
      </c>
      <c r="BC91" s="193">
        <f>_xlfn.IFNA(_xlfn.IFNA(INDEX('I.Supplementary 2018-19'!X$8:X$157,MATCH($B91,'I.Supplementary 2018-19'!$B$8:$B$157,0)),INDEX('I.KI 2018-19'!X$9:X$393,MATCH($B91,'I.KI 2018-19'!$B$9:$B$393,0))),"")</f>
        <v>0</v>
      </c>
      <c r="BD91" s="157">
        <f>_xlfn.IFNA(_xlfn.IFNA(INDEX('I.Supplementary 2018-19'!Y$8:Y$157,MATCH($B91,'I.Supplementary 2018-19'!$B$8:$B$157,0)),INDEX('I.KI 2018-19'!Y$9:Y$393,MATCH($B91,'I.KI 2018-19'!$B$9:$B$393,0))),"")</f>
        <v>0</v>
      </c>
      <c r="BE91" s="156">
        <f>_xlfn.IFNA(_xlfn.IFNA(INDEX('I.Supplementary 2018-19'!Z$8:Z$157,MATCH($B91,'I.Supplementary 2018-19'!$B$8:$B$157,0)),INDEX('I.KI 2018-19'!Z$9:Z$393,MATCH($B91,'I.KI 2018-19'!$B$9:$B$393,0))),"")</f>
        <v>0</v>
      </c>
      <c r="BF91" s="193">
        <f>_xlfn.IFNA(_xlfn.IFNA(INDEX('I.Supplementary 2018-19'!AA$8:AA$157,MATCH($B91,'I.Supplementary 2018-19'!$B$8:$B$157,0)),INDEX('I.KI 2018-19'!AA$9:AA$393,MATCH($B91,'I.KI 2018-19'!$B$9:$B$393,0))),"")</f>
        <v>2.1943234720635103</v>
      </c>
      <c r="BG91" s="193">
        <f>_xlfn.IFNA(_xlfn.IFNA(INDEX('I.Supplementary 2018-19'!AB$8:AB$157,MATCH($B91,'I.Supplementary 2018-19'!$B$8:$B$157,0)),INDEX('I.KI 2018-19'!AB$9:AB$393,MATCH($B91,'I.KI 2018-19'!$B$9:$B$393,0))),"")</f>
        <v>0</v>
      </c>
      <c r="BH91" s="193">
        <f>_xlfn.IFNA(_xlfn.IFNA(INDEX('I.Supplementary 2018-19'!AC$8:AC$157,MATCH($B91,'I.Supplementary 2018-19'!$B$8:$B$157,0)),INDEX('I.KI 2018-19'!AC$9:AC$393,MATCH($B91,'I.KI 2018-19'!$B$9:$B$393,0))),"")</f>
        <v>0</v>
      </c>
      <c r="BI91" s="157">
        <f>_xlfn.IFNA(_xlfn.IFNA(INDEX('I.Supplementary 2018-19'!AD$8:AD$157,MATCH($B91,'I.Supplementary 2018-19'!$B$8:$B$157,0)),INDEX('I.KI 2018-19'!AD$9:AD$393,MATCH($B91,'I.KI 2018-19'!$B$9:$B$393,0))),"")</f>
        <v>0</v>
      </c>
      <c r="BJ91" s="149"/>
      <c r="BK91" s="156">
        <f>_xlfn.IFNA(IF($B91=$B$381,0,IF($B91=$B$382,0,_xlfn.IFNA(INDEX('I.Supplementary 2018-19'!I$8:I$157,MATCH($B91,'I.Supplementary 2018-19'!$B$8:$B$157,0)),INDEX('I.KI 2018-19'!I$9:I$393,MATCH($B91,'I.KI 2018-19'!$B$9:$B$393,0))))),"")</f>
        <v>0.15710254610051122</v>
      </c>
      <c r="BL91" s="149">
        <f>_xlfn.IFNA(IF($B91=$B$381,0,IF($B91=$B$382,0,_xlfn.IFNA(INDEX('I.Supplementary 2018-19'!J$8:J$157,MATCH($B91,'I.Supplementary 2018-19'!$B$8:$B$157,0)),INDEX('I.KI 2018-19'!J$9:J$393,MATCH($B91,'I.KI 2018-19'!$B$9:$B$393,0))))),"")</f>
        <v>2.0372209259629992</v>
      </c>
      <c r="BM91" s="157">
        <f>_xlfn.IFNA(IF($B91=$B$381,0,IF($B91=$B$382,0,_xlfn.IFNA(INDEX('I.Supplementary 2018-19'!H$8:H$157,MATCH($B91,'I.Supplementary 2018-19'!$B$8:$B$157,0)),INDEX('I.KI 2018-19'!H$9:H$393,MATCH($B91,'I.KI 2018-19'!$B$9:$B$393,0))))),"")</f>
        <v>2.1943234720635103</v>
      </c>
    </row>
    <row r="92" spans="2:65">
      <c r="B92" s="121" t="str">
        <f>'Calculations for 2021-22'!B92</f>
        <v>E1001</v>
      </c>
      <c r="C92" s="160" t="str">
        <f>'Calculations for 2021-22'!D92</f>
        <v>E1001</v>
      </c>
      <c r="D92" t="str">
        <f>'Calculations for 2021-22'!E92</f>
        <v>UNINFIR</v>
      </c>
      <c r="E92">
        <f>'Calculations for 2021-22'!F92</f>
        <v>0</v>
      </c>
      <c r="F92" s="120" t="str">
        <f>'Calculations for 2021-22'!H92</f>
        <v>Derby</v>
      </c>
      <c r="G92" s="156">
        <f>_xlfn.IFNA(INDEX('I.KI 2016-17'!M$8:M$391,MATCH($B92,'I.KI 2016-17'!$B$8:$B$391,0)),"")</f>
        <v>30.470651484900003</v>
      </c>
      <c r="H92" s="149">
        <f>_xlfn.IFNA(INDEX('I.KI 2016-17'!N$8:N$391,MATCH($B92,'I.KI 2016-17'!$B$8:$B$391,0)),"")</f>
        <v>4.1451987283360001</v>
      </c>
      <c r="I92" s="149">
        <f>_xlfn.IFNA(INDEX('I.KI 2016-17'!O$8:O$391,MATCH($B92,'I.KI 2016-17'!$B$8:$B$391,0)),"")</f>
        <v>0</v>
      </c>
      <c r="J92" s="149">
        <f>_xlfn.IFNA(INDEX('I.KI 2016-17'!P$8:P$391,MATCH($B92,'I.KI 2016-17'!$B$8:$B$391,0)),"")</f>
        <v>0</v>
      </c>
      <c r="K92" s="157">
        <f>_xlfn.IFNA(INDEX('I.KI 2016-17'!Q$8:Q$391,MATCH($B92,'I.KI 2016-17'!$B$8:$B$391,0)),"")</f>
        <v>0</v>
      </c>
      <c r="L92" s="156">
        <f>_xlfn.IFNA(INDEX('I.KI 2016-17'!R$8:R$391,MATCH($B92,'I.KI 2016-17'!$B$8:$B$391,0)),"")</f>
        <v>44.392250096722002</v>
      </c>
      <c r="M92" s="193">
        <f>_xlfn.IFNA(INDEX('I.KI 2016-17'!S$8:S$391,MATCH($B92,'I.KI 2016-17'!$B$8:$B$391,0)),"")</f>
        <v>8.4325671020569999</v>
      </c>
      <c r="N92" s="193">
        <f>_xlfn.IFNA(INDEX('I.KI 2016-17'!T$8:T$391,MATCH($B92,'I.KI 2016-17'!$B$8:$B$391,0)),"")</f>
        <v>0</v>
      </c>
      <c r="O92" s="193">
        <f>_xlfn.IFNA(INDEX('I.KI 2016-17'!U$8:U$391,MATCH($B92,'I.KI 2016-17'!$B$8:$B$391,0)),"")</f>
        <v>0</v>
      </c>
      <c r="P92" s="157">
        <f>_xlfn.IFNA(INDEX('I.KI 2016-17'!V$8:V$391,MATCH($B92,'I.KI 2016-17'!$B$8:$B$391,0)),"")</f>
        <v>0</v>
      </c>
      <c r="Q92" s="156">
        <f>_xlfn.IFNA(INDEX('I.KI 2016-17'!W$8:W$391,MATCH($B92,'I.KI 2016-17'!$B$8:$B$391,0)),"")</f>
        <v>74.862901581621998</v>
      </c>
      <c r="R92" s="193">
        <f>_xlfn.IFNA(INDEX('I.KI 2016-17'!X$8:X$391,MATCH($B92,'I.KI 2016-17'!$B$8:$B$391,0)),"")</f>
        <v>12.577765830393</v>
      </c>
      <c r="S92" s="193">
        <f>_xlfn.IFNA(INDEX('I.KI 2016-17'!Y$8:Y$391,MATCH($B92,'I.KI 2016-17'!$B$8:$B$391,0)),"")</f>
        <v>0</v>
      </c>
      <c r="T92" s="193">
        <f>_xlfn.IFNA(INDEX('I.KI 2016-17'!Z$8:Z$391,MATCH($B92,'I.KI 2016-17'!$B$8:$B$391,0)),"")</f>
        <v>0</v>
      </c>
      <c r="U92" s="157">
        <f>_xlfn.IFNA(INDEX('I.KI 2016-17'!AA$8:AA$391,MATCH($B92,'I.KI 2016-17'!$B$8:$B$391,0)),"")</f>
        <v>0</v>
      </c>
      <c r="V92" s="149"/>
      <c r="W92" s="154">
        <f>_xlfn.IFNA(INDEX('I.KI 2016-17'!$H$8:$H$391,MATCH(B92,'I.KI 2016-17'!$B$8:$B$391,0)),"")</f>
        <v>34.615850213236001</v>
      </c>
      <c r="X92" s="153">
        <f>_xlfn.IFNA(INDEX('I.KI 2016-17'!$I$8:$I$391,MATCH(B92,'I.KI 2016-17'!$B$8:$B$391,0)),"")</f>
        <v>52.824817198779002</v>
      </c>
      <c r="Y92" s="155">
        <f>_xlfn.IFNA(INDEX('I.KI 2016-17'!$G$8:$G$391,MATCH(B92,'I.KI 2016-17'!$B$8:$B$391,0)),"")</f>
        <v>87.440667412015003</v>
      </c>
      <c r="Z92" s="149"/>
      <c r="AA92" s="156">
        <f>_xlfn.IFNA(IF($B92=$B$382,0,_xlfn.IFNA(INDEX('I.Supplementary 2017-18'!N$8:N$35,MATCH($B92,'I.Supplementary 2017-18'!$B$8:$B$35,0)),INDEX('I.KI 2017-18'!N$9:N$393,MATCH($B92,'I.KI 2017-18'!$B$9:$B$393,0)))),"")</f>
        <v>22.74278256933091</v>
      </c>
      <c r="AB92" s="193">
        <f>_xlfn.IFNA(IF($B92=$B$382,0,_xlfn.IFNA(INDEX('I.Supplementary 2017-18'!O$8:O$35,MATCH($B92,'I.Supplementary 2017-18'!$B$8:$B$35,0)),INDEX('I.KI 2017-18'!O$9:O$393,MATCH($B92,'I.KI 2017-18'!$B$9:$B$393,0)))),"")</f>
        <v>2.4606240944558588</v>
      </c>
      <c r="AC92" s="193">
        <f>_xlfn.IFNA(IF($B92=$B$382,0,_xlfn.IFNA(INDEX('I.Supplementary 2017-18'!P$8:P$35,MATCH($B92,'I.Supplementary 2017-18'!$B$8:$B$35,0)),INDEX('I.KI 2017-18'!P$9:P$393,MATCH($B92,'I.KI 2017-18'!$B$9:$B$393,0)))),"")</f>
        <v>0</v>
      </c>
      <c r="AD92" s="193">
        <f>_xlfn.IFNA(IF($B92=$B$382,0,_xlfn.IFNA(INDEX('I.Supplementary 2017-18'!Q$8:Q$35,MATCH($B92,'I.Supplementary 2017-18'!$B$8:$B$35,0)),INDEX('I.KI 2017-18'!Q$9:Q$393,MATCH($B92,'I.KI 2017-18'!$B$9:$B$393,0)))),"")</f>
        <v>0</v>
      </c>
      <c r="AE92" s="157">
        <f>_xlfn.IFNA(IF($B92=$B$382,0,_xlfn.IFNA(INDEX('I.Supplementary 2017-18'!R$8:R$35,MATCH($B92,'I.Supplementary 2017-18'!$B$8:$B$35,0)),INDEX('I.KI 2017-18'!R$9:R$393,MATCH($B92,'I.KI 2017-18'!$B$9:$B$393,0)))),"")</f>
        <v>0</v>
      </c>
      <c r="AF92" s="156">
        <f>_xlfn.IFNA(IF($B92=$B$382,0,_xlfn.IFNA(INDEX('I.Supplementary 2017-18'!S$8:S$35,MATCH($B92,'I.Supplementary 2017-18'!$B$8:$B$35,0)),INDEX('I.KI 2017-18'!S$9:S$393,MATCH($B92,'I.KI 2017-18'!$B$9:$B$393,0)))),"")</f>
        <v>45.298563369112699</v>
      </c>
      <c r="AG92" s="193">
        <f>_xlfn.IFNA(IF($B92=$B$382,0,_xlfn.IFNA(INDEX('I.Supplementary 2017-18'!T$8:T$35,MATCH($B92,'I.Supplementary 2017-18'!$B$8:$B$35,0)),INDEX('I.KI 2017-18'!T$9:T$393,MATCH($B92,'I.KI 2017-18'!$B$9:$B$393,0)))),"")</f>
        <v>8.6047265999033105</v>
      </c>
      <c r="AH92" s="193">
        <f>_xlfn.IFNA(IF($B92=$B$382,0,_xlfn.IFNA(INDEX('I.Supplementary 2017-18'!U$8:U$35,MATCH($B92,'I.Supplementary 2017-18'!$B$8:$B$35,0)),INDEX('I.KI 2017-18'!U$9:U$393,MATCH($B92,'I.KI 2017-18'!$B$9:$B$393,0)))),"")</f>
        <v>0</v>
      </c>
      <c r="AI92" s="193">
        <f>_xlfn.IFNA(IF($B92=$B$382,0,_xlfn.IFNA(INDEX('I.Supplementary 2017-18'!V$8:V$35,MATCH($B92,'I.Supplementary 2017-18'!$B$8:$B$35,0)),INDEX('I.KI 2017-18'!V$9:V$393,MATCH($B92,'I.KI 2017-18'!$B$9:$B$393,0)))),"")</f>
        <v>0</v>
      </c>
      <c r="AJ92" s="157">
        <f>_xlfn.IFNA(IF($B92=$B$382,0,_xlfn.IFNA(INDEX('I.Supplementary 2017-18'!W$8:W$35,MATCH($B92,'I.Supplementary 2017-18'!$B$8:$B$35,0)),INDEX('I.KI 2017-18'!W$9:W$393,MATCH($B92,'I.KI 2017-18'!$B$9:$B$393,0)))),"")</f>
        <v>0</v>
      </c>
      <c r="AK92" s="156">
        <f>_xlfn.IFNA(IF($B92=$B$382,0,_xlfn.IFNA(INDEX('I.Supplementary 2017-18'!X$8:X$35,MATCH($B92,'I.Supplementary 2017-18'!$B$8:$B$35,0)),INDEX('I.KI 2017-18'!X$9:X$393,MATCH($B92,'I.KI 2017-18'!$B$9:$B$393,0)))),"")</f>
        <v>68.041345938443612</v>
      </c>
      <c r="AL92" s="193">
        <f>_xlfn.IFNA(IF($B92=$B$382,0,_xlfn.IFNA(INDEX('I.Supplementary 2017-18'!Y$8:Y$35,MATCH($B92,'I.Supplementary 2017-18'!$B$8:$B$35,0)),INDEX('I.KI 2017-18'!Y$9:Y$393,MATCH($B92,'I.KI 2017-18'!$B$9:$B$393,0)))),"")</f>
        <v>11.06535069435917</v>
      </c>
      <c r="AM92" s="193">
        <f>_xlfn.IFNA(IF($B92=$B$382,0,_xlfn.IFNA(INDEX('I.Supplementary 2017-18'!Z$8:Z$35,MATCH($B92,'I.Supplementary 2017-18'!$B$8:$B$35,0)),INDEX('I.KI 2017-18'!Z$9:Z$393,MATCH($B92,'I.KI 2017-18'!$B$9:$B$393,0)))),"")</f>
        <v>0</v>
      </c>
      <c r="AN92" s="193">
        <f>_xlfn.IFNA(IF($B92=$B$382,0,_xlfn.IFNA(INDEX('I.Supplementary 2017-18'!AA$8:AA$35,MATCH($B92,'I.Supplementary 2017-18'!$B$8:$B$35,0)),INDEX('I.KI 2017-18'!AA$9:AA$393,MATCH($B92,'I.KI 2017-18'!$B$9:$B$393,0)))),"")</f>
        <v>0</v>
      </c>
      <c r="AO92" s="157">
        <f>_xlfn.IFNA(IF($B92=$B$382,0,_xlfn.IFNA(INDEX('I.Supplementary 2017-18'!AB$8:AB$35,MATCH($B92,'I.Supplementary 2017-18'!$B$8:$B$35,0)),INDEX('I.KI 2017-18'!AB$9:AB$393,MATCH($B92,'I.KI 2017-18'!$B$9:$B$393,0)))),"")</f>
        <v>0</v>
      </c>
      <c r="AP92" s="149"/>
      <c r="AQ92" s="156">
        <f>_xlfn.IFNA(IF($B92=$B$381,0,IF($B92=$B$382,0,_xlfn.IFNA(INDEX('I.Supplementary 2017-18'!I$8:I$35,MATCH($B92,'I.Supplementary 2017-18'!$B$8:$B$35,0)),INDEX('I.KI 2017-18'!I$9:I$393,MATCH($B92,'I.KI 2017-18'!$B$9:$B$393,0))))),"")</f>
        <v>25.203406663786769</v>
      </c>
      <c r="AR92" s="149">
        <f>_xlfn.IFNA(IF($B92=$B$381,0,IF($B92=$B$382,0,_xlfn.IFNA(INDEX('I.Supplementary 2017-18'!J$8:J$35,MATCH($B92,'I.Supplementary 2017-18'!$B$8:$B$35,0)),INDEX('I.KI 2017-18'!J$9:J$393,MATCH($B92,'I.KI 2017-18'!$B$9:$B$393,0))))),"")</f>
        <v>53.903289969016008</v>
      </c>
      <c r="AS92" s="157">
        <f>_xlfn.IFNA(IF($B92=$B$381,0,IF($B92=$B$382,0,_xlfn.IFNA(INDEX('I.Supplementary 2017-18'!H$8:H$35,MATCH($B92,'I.Supplementary 2017-18'!$B$8:$B$35,0)),INDEX('I.KI 2017-18'!H$9:H$393,MATCH($B92,'I.KI 2017-18'!$B$9:$B$393,0))))),"")</f>
        <v>79.10669663280278</v>
      </c>
      <c r="AT92" s="149"/>
      <c r="AU92" s="156">
        <f>_xlfn.IFNA(_xlfn.IFNA(INDEX('I.Supplementary 2018-19'!P$8:P$157,MATCH($B92,'I.Supplementary 2018-19'!$B$8:$B$157,0)),INDEX('I.KI 2018-19'!P$9:P$393,MATCH($B92,'I.KI 2018-19'!$B$9:$B$393,0))),"")</f>
        <v>17.5051602864907</v>
      </c>
      <c r="AV92" s="193">
        <f>_xlfn.IFNA(_xlfn.IFNA(INDEX('I.Supplementary 2018-19'!Q$8:Q$157,MATCH($B92,'I.Supplementary 2018-19'!$B$8:$B$157,0)),INDEX('I.KI 2018-19'!Q$9:Q$393,MATCH($B92,'I.KI 2018-19'!$B$9:$B$393,0))),"")</f>
        <v>1.3924605559380949</v>
      </c>
      <c r="AW92" s="193">
        <f>_xlfn.IFNA(_xlfn.IFNA(INDEX('I.Supplementary 2018-19'!R$8:R$157,MATCH($B92,'I.Supplementary 2018-19'!$B$8:$B$157,0)),INDEX('I.KI 2018-19'!R$9:R$393,MATCH($B92,'I.KI 2018-19'!$B$9:$B$393,0))),"")</f>
        <v>0</v>
      </c>
      <c r="AX92" s="193">
        <f>_xlfn.IFNA(_xlfn.IFNA(INDEX('I.Supplementary 2018-19'!S$8:S$157,MATCH($B92,'I.Supplementary 2018-19'!$B$8:$B$157,0)),INDEX('I.KI 2018-19'!S$9:S$393,MATCH($B92,'I.KI 2018-19'!$B$9:$B$393,0))),"")</f>
        <v>0</v>
      </c>
      <c r="AY92" s="157">
        <f>_xlfn.IFNA(_xlfn.IFNA(INDEX('I.Supplementary 2018-19'!T$8:T$157,MATCH($B92,'I.Supplementary 2018-19'!$B$8:$B$157,0)),INDEX('I.KI 2018-19'!T$9:T$393,MATCH($B92,'I.KI 2018-19'!$B$9:$B$393,0))),"")</f>
        <v>0</v>
      </c>
      <c r="AZ92" s="156">
        <f>_xlfn.IFNA(_xlfn.IFNA(INDEX('I.Supplementary 2018-19'!U$8:U$157,MATCH($B92,'I.Supplementary 2018-19'!$B$8:$B$157,0)),INDEX('I.KI 2018-19'!U$9:U$393,MATCH($B92,'I.KI 2018-19'!$B$9:$B$393,0))),"")</f>
        <v>46.659464414536686</v>
      </c>
      <c r="BA92" s="193">
        <f>_xlfn.IFNA(_xlfn.IFNA(INDEX('I.Supplementary 2018-19'!V$8:V$157,MATCH($B92,'I.Supplementary 2018-19'!$B$8:$B$157,0)),INDEX('I.KI 2018-19'!V$9:V$393,MATCH($B92,'I.KI 2018-19'!$B$9:$B$393,0))),"")</f>
        <v>8.8632376994712203</v>
      </c>
      <c r="BB92" s="193">
        <f>_xlfn.IFNA(_xlfn.IFNA(INDEX('I.Supplementary 2018-19'!W$8:W$157,MATCH($B92,'I.Supplementary 2018-19'!$B$8:$B$157,0)),INDEX('I.KI 2018-19'!W$9:W$393,MATCH($B92,'I.KI 2018-19'!$B$9:$B$393,0))),"")</f>
        <v>0</v>
      </c>
      <c r="BC92" s="193">
        <f>_xlfn.IFNA(_xlfn.IFNA(INDEX('I.Supplementary 2018-19'!X$8:X$157,MATCH($B92,'I.Supplementary 2018-19'!$B$8:$B$157,0)),INDEX('I.KI 2018-19'!X$9:X$393,MATCH($B92,'I.KI 2018-19'!$B$9:$B$393,0))),"")</f>
        <v>0</v>
      </c>
      <c r="BD92" s="157">
        <f>_xlfn.IFNA(_xlfn.IFNA(INDEX('I.Supplementary 2018-19'!Y$8:Y$157,MATCH($B92,'I.Supplementary 2018-19'!$B$8:$B$157,0)),INDEX('I.KI 2018-19'!Y$9:Y$393,MATCH($B92,'I.KI 2018-19'!$B$9:$B$393,0))),"")</f>
        <v>0</v>
      </c>
      <c r="BE92" s="156">
        <f>_xlfn.IFNA(_xlfn.IFNA(INDEX('I.Supplementary 2018-19'!Z$8:Z$157,MATCH($B92,'I.Supplementary 2018-19'!$B$8:$B$157,0)),INDEX('I.KI 2018-19'!Z$9:Z$393,MATCH($B92,'I.KI 2018-19'!$B$9:$B$393,0))),"")</f>
        <v>64.164624701027378</v>
      </c>
      <c r="BF92" s="193">
        <f>_xlfn.IFNA(_xlfn.IFNA(INDEX('I.Supplementary 2018-19'!AA$8:AA$157,MATCH($B92,'I.Supplementary 2018-19'!$B$8:$B$157,0)),INDEX('I.KI 2018-19'!AA$9:AA$393,MATCH($B92,'I.KI 2018-19'!$B$9:$B$393,0))),"")</f>
        <v>10.255698255409316</v>
      </c>
      <c r="BG92" s="193">
        <f>_xlfn.IFNA(_xlfn.IFNA(INDEX('I.Supplementary 2018-19'!AB$8:AB$157,MATCH($B92,'I.Supplementary 2018-19'!$B$8:$B$157,0)),INDEX('I.KI 2018-19'!AB$9:AB$393,MATCH($B92,'I.KI 2018-19'!$B$9:$B$393,0))),"")</f>
        <v>0</v>
      </c>
      <c r="BH92" s="193">
        <f>_xlfn.IFNA(_xlfn.IFNA(INDEX('I.Supplementary 2018-19'!AC$8:AC$157,MATCH($B92,'I.Supplementary 2018-19'!$B$8:$B$157,0)),INDEX('I.KI 2018-19'!AC$9:AC$393,MATCH($B92,'I.KI 2018-19'!$B$9:$B$393,0))),"")</f>
        <v>0</v>
      </c>
      <c r="BI92" s="157">
        <f>_xlfn.IFNA(_xlfn.IFNA(INDEX('I.Supplementary 2018-19'!AD$8:AD$157,MATCH($B92,'I.Supplementary 2018-19'!$B$8:$B$157,0)),INDEX('I.KI 2018-19'!AD$9:AD$393,MATCH($B92,'I.KI 2018-19'!$B$9:$B$393,0))),"")</f>
        <v>0</v>
      </c>
      <c r="BJ92" s="149"/>
      <c r="BK92" s="156">
        <f>_xlfn.IFNA(IF($B92=$B$381,0,IF($B92=$B$382,0,_xlfn.IFNA(INDEX('I.Supplementary 2018-19'!I$8:I$157,MATCH($B92,'I.Supplementary 2018-19'!$B$8:$B$157,0)),INDEX('I.KI 2018-19'!I$9:I$393,MATCH($B92,'I.KI 2018-19'!$B$9:$B$393,0))))),"")</f>
        <v>18.897620842428797</v>
      </c>
      <c r="BL92" s="149">
        <f>_xlfn.IFNA(IF($B92=$B$381,0,IF($B92=$B$382,0,_xlfn.IFNA(INDEX('I.Supplementary 2018-19'!J$8:J$157,MATCH($B92,'I.Supplementary 2018-19'!$B$8:$B$157,0)),INDEX('I.KI 2018-19'!J$9:J$393,MATCH($B92,'I.KI 2018-19'!$B$9:$B$393,0))))),"")</f>
        <v>55.522702114007906</v>
      </c>
      <c r="BM92" s="157">
        <f>_xlfn.IFNA(IF($B92=$B$381,0,IF($B92=$B$382,0,_xlfn.IFNA(INDEX('I.Supplementary 2018-19'!H$8:H$157,MATCH($B92,'I.Supplementary 2018-19'!$B$8:$B$157,0)),INDEX('I.KI 2018-19'!H$9:H$393,MATCH($B92,'I.KI 2018-19'!$B$9:$B$393,0))))),"")</f>
        <v>74.420322956436706</v>
      </c>
    </row>
    <row r="93" spans="2:65">
      <c r="B93" s="121" t="str">
        <f>'Calculations for 2021-22'!B93</f>
        <v>E1021</v>
      </c>
      <c r="C93" s="160" t="str">
        <f>'Calculations for 2021-22'!D93</f>
        <v>E1021</v>
      </c>
      <c r="D93" t="str">
        <f>'Calculations for 2021-22'!E93</f>
        <v>SCNFIR</v>
      </c>
      <c r="E93">
        <f>'Calculations for 2021-22'!F93</f>
        <v>0</v>
      </c>
      <c r="F93" s="120" t="str">
        <f>'Calculations for 2021-22'!H93</f>
        <v>Derbyshire</v>
      </c>
      <c r="G93" s="156">
        <f>_xlfn.IFNA(INDEX('I.KI 2016-17'!M$8:M$391,MATCH($B93,'I.KI 2016-17'!$B$8:$B$391,0)),"")</f>
        <v>67.722177890184994</v>
      </c>
      <c r="H93" s="149">
        <f>_xlfn.IFNA(INDEX('I.KI 2016-17'!N$8:N$391,MATCH($B93,'I.KI 2016-17'!$B$8:$B$391,0)),"")</f>
        <v>0</v>
      </c>
      <c r="I93" s="149">
        <f>_xlfn.IFNA(INDEX('I.KI 2016-17'!O$8:O$391,MATCH($B93,'I.KI 2016-17'!$B$8:$B$391,0)),"")</f>
        <v>0</v>
      </c>
      <c r="J93" s="149">
        <f>_xlfn.IFNA(INDEX('I.KI 2016-17'!P$8:P$391,MATCH($B93,'I.KI 2016-17'!$B$8:$B$391,0)),"")</f>
        <v>0</v>
      </c>
      <c r="K93" s="157">
        <f>_xlfn.IFNA(INDEX('I.KI 2016-17'!Q$8:Q$391,MATCH($B93,'I.KI 2016-17'!$B$8:$B$391,0)),"")</f>
        <v>0</v>
      </c>
      <c r="L93" s="156">
        <f>_xlfn.IFNA(INDEX('I.KI 2016-17'!R$8:R$391,MATCH($B93,'I.KI 2016-17'!$B$8:$B$391,0)),"")</f>
        <v>103.30092373205601</v>
      </c>
      <c r="M93" s="193">
        <f>_xlfn.IFNA(INDEX('I.KI 2016-17'!S$8:S$391,MATCH($B93,'I.KI 2016-17'!$B$8:$B$391,0)),"")</f>
        <v>0</v>
      </c>
      <c r="N93" s="193">
        <f>_xlfn.IFNA(INDEX('I.KI 2016-17'!T$8:T$391,MATCH($B93,'I.KI 2016-17'!$B$8:$B$391,0)),"")</f>
        <v>0</v>
      </c>
      <c r="O93" s="193">
        <f>_xlfn.IFNA(INDEX('I.KI 2016-17'!U$8:U$391,MATCH($B93,'I.KI 2016-17'!$B$8:$B$391,0)),"")</f>
        <v>0</v>
      </c>
      <c r="P93" s="157">
        <f>_xlfn.IFNA(INDEX('I.KI 2016-17'!V$8:V$391,MATCH($B93,'I.KI 2016-17'!$B$8:$B$391,0)),"")</f>
        <v>0</v>
      </c>
      <c r="Q93" s="156">
        <f>_xlfn.IFNA(INDEX('I.KI 2016-17'!W$8:W$391,MATCH($B93,'I.KI 2016-17'!$B$8:$B$391,0)),"")</f>
        <v>171.023101622241</v>
      </c>
      <c r="R93" s="193">
        <f>_xlfn.IFNA(INDEX('I.KI 2016-17'!X$8:X$391,MATCH($B93,'I.KI 2016-17'!$B$8:$B$391,0)),"")</f>
        <v>0</v>
      </c>
      <c r="S93" s="193">
        <f>_xlfn.IFNA(INDEX('I.KI 2016-17'!Y$8:Y$391,MATCH($B93,'I.KI 2016-17'!$B$8:$B$391,0)),"")</f>
        <v>0</v>
      </c>
      <c r="T93" s="193">
        <f>_xlfn.IFNA(INDEX('I.KI 2016-17'!Z$8:Z$391,MATCH($B93,'I.KI 2016-17'!$B$8:$B$391,0)),"")</f>
        <v>0</v>
      </c>
      <c r="U93" s="157">
        <f>_xlfn.IFNA(INDEX('I.KI 2016-17'!AA$8:AA$391,MATCH($B93,'I.KI 2016-17'!$B$8:$B$391,0)),"")</f>
        <v>0</v>
      </c>
      <c r="V93" s="149"/>
      <c r="W93" s="154">
        <f>_xlfn.IFNA(INDEX('I.KI 2016-17'!$H$8:$H$391,MATCH(B93,'I.KI 2016-17'!$B$8:$B$391,0)),"")</f>
        <v>67.722177890184994</v>
      </c>
      <c r="X93" s="153">
        <f>_xlfn.IFNA(INDEX('I.KI 2016-17'!$I$8:$I$391,MATCH(B93,'I.KI 2016-17'!$B$8:$B$391,0)),"")</f>
        <v>103.30092373205601</v>
      </c>
      <c r="Y93" s="155">
        <f>_xlfn.IFNA(INDEX('I.KI 2016-17'!$G$8:$G$391,MATCH(B93,'I.KI 2016-17'!$B$8:$B$391,0)),"")</f>
        <v>171.023101622241</v>
      </c>
      <c r="Z93" s="149"/>
      <c r="AA93" s="156">
        <f>_xlfn.IFNA(IF($B93=$B$382,0,_xlfn.IFNA(INDEX('I.Supplementary 2017-18'!N$8:N$35,MATCH($B93,'I.Supplementary 2017-18'!$B$8:$B$35,0)),INDEX('I.KI 2017-18'!N$9:N$393,MATCH($B93,'I.KI 2017-18'!$B$9:$B$393,0)))),"")</f>
        <v>44.056288909081758</v>
      </c>
      <c r="AB93" s="193">
        <f>_xlfn.IFNA(IF($B93=$B$382,0,_xlfn.IFNA(INDEX('I.Supplementary 2017-18'!O$8:O$35,MATCH($B93,'I.Supplementary 2017-18'!$B$8:$B$35,0)),INDEX('I.KI 2017-18'!O$9:O$393,MATCH($B93,'I.KI 2017-18'!$B$9:$B$393,0)))),"")</f>
        <v>0</v>
      </c>
      <c r="AC93" s="193">
        <f>_xlfn.IFNA(IF($B93=$B$382,0,_xlfn.IFNA(INDEX('I.Supplementary 2017-18'!P$8:P$35,MATCH($B93,'I.Supplementary 2017-18'!$B$8:$B$35,0)),INDEX('I.KI 2017-18'!P$9:P$393,MATCH($B93,'I.KI 2017-18'!$B$9:$B$393,0)))),"")</f>
        <v>0</v>
      </c>
      <c r="AD93" s="193">
        <f>_xlfn.IFNA(IF($B93=$B$382,0,_xlfn.IFNA(INDEX('I.Supplementary 2017-18'!Q$8:Q$35,MATCH($B93,'I.Supplementary 2017-18'!$B$8:$B$35,0)),INDEX('I.KI 2017-18'!Q$9:Q$393,MATCH($B93,'I.KI 2017-18'!$B$9:$B$393,0)))),"")</f>
        <v>0</v>
      </c>
      <c r="AE93" s="157">
        <f>_xlfn.IFNA(IF($B93=$B$382,0,_xlfn.IFNA(INDEX('I.Supplementary 2017-18'!R$8:R$35,MATCH($B93,'I.Supplementary 2017-18'!$B$8:$B$35,0)),INDEX('I.KI 2017-18'!R$9:R$393,MATCH($B93,'I.KI 2017-18'!$B$9:$B$393,0)))),"")</f>
        <v>0</v>
      </c>
      <c r="AF93" s="156">
        <f>_xlfn.IFNA(IF($B93=$B$382,0,_xlfn.IFNA(INDEX('I.Supplementary 2017-18'!S$8:S$35,MATCH($B93,'I.Supplementary 2017-18'!$B$8:$B$35,0)),INDEX('I.KI 2017-18'!S$9:S$393,MATCH($B93,'I.KI 2017-18'!$B$9:$B$393,0)))),"")</f>
        <v>105.40991793767964</v>
      </c>
      <c r="AG93" s="193">
        <f>_xlfn.IFNA(IF($B93=$B$382,0,_xlfn.IFNA(INDEX('I.Supplementary 2017-18'!T$8:T$35,MATCH($B93,'I.Supplementary 2017-18'!$B$8:$B$35,0)),INDEX('I.KI 2017-18'!T$9:T$393,MATCH($B93,'I.KI 2017-18'!$B$9:$B$393,0)))),"")</f>
        <v>0</v>
      </c>
      <c r="AH93" s="193">
        <f>_xlfn.IFNA(IF($B93=$B$382,0,_xlfn.IFNA(INDEX('I.Supplementary 2017-18'!U$8:U$35,MATCH($B93,'I.Supplementary 2017-18'!$B$8:$B$35,0)),INDEX('I.KI 2017-18'!U$9:U$393,MATCH($B93,'I.KI 2017-18'!$B$9:$B$393,0)))),"")</f>
        <v>0</v>
      </c>
      <c r="AI93" s="193">
        <f>_xlfn.IFNA(IF($B93=$B$382,0,_xlfn.IFNA(INDEX('I.Supplementary 2017-18'!V$8:V$35,MATCH($B93,'I.Supplementary 2017-18'!$B$8:$B$35,0)),INDEX('I.KI 2017-18'!V$9:V$393,MATCH($B93,'I.KI 2017-18'!$B$9:$B$393,0)))),"")</f>
        <v>0</v>
      </c>
      <c r="AJ93" s="157">
        <f>_xlfn.IFNA(IF($B93=$B$382,0,_xlfn.IFNA(INDEX('I.Supplementary 2017-18'!W$8:W$35,MATCH($B93,'I.Supplementary 2017-18'!$B$8:$B$35,0)),INDEX('I.KI 2017-18'!W$9:W$393,MATCH($B93,'I.KI 2017-18'!$B$9:$B$393,0)))),"")</f>
        <v>0</v>
      </c>
      <c r="AK93" s="156">
        <f>_xlfn.IFNA(IF($B93=$B$382,0,_xlfn.IFNA(INDEX('I.Supplementary 2017-18'!X$8:X$35,MATCH($B93,'I.Supplementary 2017-18'!$B$8:$B$35,0)),INDEX('I.KI 2017-18'!X$9:X$393,MATCH($B93,'I.KI 2017-18'!$B$9:$B$393,0)))),"")</f>
        <v>149.46620684676139</v>
      </c>
      <c r="AL93" s="193">
        <f>_xlfn.IFNA(IF($B93=$B$382,0,_xlfn.IFNA(INDEX('I.Supplementary 2017-18'!Y$8:Y$35,MATCH($B93,'I.Supplementary 2017-18'!$B$8:$B$35,0)),INDEX('I.KI 2017-18'!Y$9:Y$393,MATCH($B93,'I.KI 2017-18'!$B$9:$B$393,0)))),"")</f>
        <v>0</v>
      </c>
      <c r="AM93" s="193">
        <f>_xlfn.IFNA(IF($B93=$B$382,0,_xlfn.IFNA(INDEX('I.Supplementary 2017-18'!Z$8:Z$35,MATCH($B93,'I.Supplementary 2017-18'!$B$8:$B$35,0)),INDEX('I.KI 2017-18'!Z$9:Z$393,MATCH($B93,'I.KI 2017-18'!$B$9:$B$393,0)))),"")</f>
        <v>0</v>
      </c>
      <c r="AN93" s="193">
        <f>_xlfn.IFNA(IF($B93=$B$382,0,_xlfn.IFNA(INDEX('I.Supplementary 2017-18'!AA$8:AA$35,MATCH($B93,'I.Supplementary 2017-18'!$B$8:$B$35,0)),INDEX('I.KI 2017-18'!AA$9:AA$393,MATCH($B93,'I.KI 2017-18'!$B$9:$B$393,0)))),"")</f>
        <v>0</v>
      </c>
      <c r="AO93" s="157">
        <f>_xlfn.IFNA(IF($B93=$B$382,0,_xlfn.IFNA(INDEX('I.Supplementary 2017-18'!AB$8:AB$35,MATCH($B93,'I.Supplementary 2017-18'!$B$8:$B$35,0)),INDEX('I.KI 2017-18'!AB$9:AB$393,MATCH($B93,'I.KI 2017-18'!$B$9:$B$393,0)))),"")</f>
        <v>0</v>
      </c>
      <c r="AP93" s="149"/>
      <c r="AQ93" s="156">
        <f>_xlfn.IFNA(IF($B93=$B$381,0,IF($B93=$B$382,0,_xlfn.IFNA(INDEX('I.Supplementary 2017-18'!I$8:I$35,MATCH($B93,'I.Supplementary 2017-18'!$B$8:$B$35,0)),INDEX('I.KI 2017-18'!I$9:I$393,MATCH($B93,'I.KI 2017-18'!$B$9:$B$393,0))))),"")</f>
        <v>44.056288909081758</v>
      </c>
      <c r="AR93" s="149">
        <f>_xlfn.IFNA(IF($B93=$B$381,0,IF($B93=$B$382,0,_xlfn.IFNA(INDEX('I.Supplementary 2017-18'!J$8:J$35,MATCH($B93,'I.Supplementary 2017-18'!$B$8:$B$35,0)),INDEX('I.KI 2017-18'!J$9:J$393,MATCH($B93,'I.KI 2017-18'!$B$9:$B$393,0))))),"")</f>
        <v>105.40991793767964</v>
      </c>
      <c r="AS93" s="157">
        <f>_xlfn.IFNA(IF($B93=$B$381,0,IF($B93=$B$382,0,_xlfn.IFNA(INDEX('I.Supplementary 2017-18'!H$8:H$35,MATCH($B93,'I.Supplementary 2017-18'!$B$8:$B$35,0)),INDEX('I.KI 2017-18'!H$9:H$393,MATCH($B93,'I.KI 2017-18'!$B$9:$B$393,0))))),"")</f>
        <v>149.46620684676139</v>
      </c>
      <c r="AT93" s="149"/>
      <c r="AU93" s="156">
        <f>_xlfn.IFNA(_xlfn.IFNA(INDEX('I.Supplementary 2018-19'!P$8:P$157,MATCH($B93,'I.Supplementary 2018-19'!$B$8:$B$157,0)),INDEX('I.KI 2018-19'!P$9:P$393,MATCH($B93,'I.KI 2018-19'!$B$9:$B$393,0))),"")</f>
        <v>28.633051090265095</v>
      </c>
      <c r="AV93" s="193">
        <f>_xlfn.IFNA(_xlfn.IFNA(INDEX('I.Supplementary 2018-19'!Q$8:Q$157,MATCH($B93,'I.Supplementary 2018-19'!$B$8:$B$157,0)),INDEX('I.KI 2018-19'!Q$9:Q$393,MATCH($B93,'I.KI 2018-19'!$B$9:$B$393,0))),"")</f>
        <v>0</v>
      </c>
      <c r="AW93" s="193">
        <f>_xlfn.IFNA(_xlfn.IFNA(INDEX('I.Supplementary 2018-19'!R$8:R$157,MATCH($B93,'I.Supplementary 2018-19'!$B$8:$B$157,0)),INDEX('I.KI 2018-19'!R$9:R$393,MATCH($B93,'I.KI 2018-19'!$B$9:$B$393,0))),"")</f>
        <v>0</v>
      </c>
      <c r="AX93" s="193">
        <f>_xlfn.IFNA(_xlfn.IFNA(INDEX('I.Supplementary 2018-19'!S$8:S$157,MATCH($B93,'I.Supplementary 2018-19'!$B$8:$B$157,0)),INDEX('I.KI 2018-19'!S$9:S$393,MATCH($B93,'I.KI 2018-19'!$B$9:$B$393,0))),"")</f>
        <v>0</v>
      </c>
      <c r="AY93" s="157">
        <f>_xlfn.IFNA(_xlfn.IFNA(INDEX('I.Supplementary 2018-19'!T$8:T$157,MATCH($B93,'I.Supplementary 2018-19'!$B$8:$B$157,0)),INDEX('I.KI 2018-19'!T$9:T$393,MATCH($B93,'I.KI 2018-19'!$B$9:$B$393,0))),"")</f>
        <v>0</v>
      </c>
      <c r="AZ93" s="156">
        <f>_xlfn.IFNA(_xlfn.IFNA(INDEX('I.Supplementary 2018-19'!U$8:U$157,MATCH($B93,'I.Supplementary 2018-19'!$B$8:$B$157,0)),INDEX('I.KI 2018-19'!U$9:U$393,MATCH($B93,'I.KI 2018-19'!$B$9:$B$393,0))),"")</f>
        <v>108.57673950662279</v>
      </c>
      <c r="BA93" s="193">
        <f>_xlfn.IFNA(_xlfn.IFNA(INDEX('I.Supplementary 2018-19'!V$8:V$157,MATCH($B93,'I.Supplementary 2018-19'!$B$8:$B$157,0)),INDEX('I.KI 2018-19'!V$9:V$393,MATCH($B93,'I.KI 2018-19'!$B$9:$B$393,0))),"")</f>
        <v>0</v>
      </c>
      <c r="BB93" s="193">
        <f>_xlfn.IFNA(_xlfn.IFNA(INDEX('I.Supplementary 2018-19'!W$8:W$157,MATCH($B93,'I.Supplementary 2018-19'!$B$8:$B$157,0)),INDEX('I.KI 2018-19'!W$9:W$393,MATCH($B93,'I.KI 2018-19'!$B$9:$B$393,0))),"")</f>
        <v>0</v>
      </c>
      <c r="BC93" s="193">
        <f>_xlfn.IFNA(_xlfn.IFNA(INDEX('I.Supplementary 2018-19'!X$8:X$157,MATCH($B93,'I.Supplementary 2018-19'!$B$8:$B$157,0)),INDEX('I.KI 2018-19'!X$9:X$393,MATCH($B93,'I.KI 2018-19'!$B$9:$B$393,0))),"")</f>
        <v>0</v>
      </c>
      <c r="BD93" s="157">
        <f>_xlfn.IFNA(_xlfn.IFNA(INDEX('I.Supplementary 2018-19'!Y$8:Y$157,MATCH($B93,'I.Supplementary 2018-19'!$B$8:$B$157,0)),INDEX('I.KI 2018-19'!Y$9:Y$393,MATCH($B93,'I.KI 2018-19'!$B$9:$B$393,0))),"")</f>
        <v>0</v>
      </c>
      <c r="BE93" s="156">
        <f>_xlfn.IFNA(_xlfn.IFNA(INDEX('I.Supplementary 2018-19'!Z$8:Z$157,MATCH($B93,'I.Supplementary 2018-19'!$B$8:$B$157,0)),INDEX('I.KI 2018-19'!Z$9:Z$393,MATCH($B93,'I.KI 2018-19'!$B$9:$B$393,0))),"")</f>
        <v>137.20979059688787</v>
      </c>
      <c r="BF93" s="193">
        <f>_xlfn.IFNA(_xlfn.IFNA(INDEX('I.Supplementary 2018-19'!AA$8:AA$157,MATCH($B93,'I.Supplementary 2018-19'!$B$8:$B$157,0)),INDEX('I.KI 2018-19'!AA$9:AA$393,MATCH($B93,'I.KI 2018-19'!$B$9:$B$393,0))),"")</f>
        <v>0</v>
      </c>
      <c r="BG93" s="193">
        <f>_xlfn.IFNA(_xlfn.IFNA(INDEX('I.Supplementary 2018-19'!AB$8:AB$157,MATCH($B93,'I.Supplementary 2018-19'!$B$8:$B$157,0)),INDEX('I.KI 2018-19'!AB$9:AB$393,MATCH($B93,'I.KI 2018-19'!$B$9:$B$393,0))),"")</f>
        <v>0</v>
      </c>
      <c r="BH93" s="193">
        <f>_xlfn.IFNA(_xlfn.IFNA(INDEX('I.Supplementary 2018-19'!AC$8:AC$157,MATCH($B93,'I.Supplementary 2018-19'!$B$8:$B$157,0)),INDEX('I.KI 2018-19'!AC$9:AC$393,MATCH($B93,'I.KI 2018-19'!$B$9:$B$393,0))),"")</f>
        <v>0</v>
      </c>
      <c r="BI93" s="157">
        <f>_xlfn.IFNA(_xlfn.IFNA(INDEX('I.Supplementary 2018-19'!AD$8:AD$157,MATCH($B93,'I.Supplementary 2018-19'!$B$8:$B$157,0)),INDEX('I.KI 2018-19'!AD$9:AD$393,MATCH($B93,'I.KI 2018-19'!$B$9:$B$393,0))),"")</f>
        <v>0</v>
      </c>
      <c r="BJ93" s="149"/>
      <c r="BK93" s="156">
        <f>_xlfn.IFNA(IF($B93=$B$381,0,IF($B93=$B$382,0,_xlfn.IFNA(INDEX('I.Supplementary 2018-19'!I$8:I$157,MATCH($B93,'I.Supplementary 2018-19'!$B$8:$B$157,0)),INDEX('I.KI 2018-19'!I$9:I$393,MATCH($B93,'I.KI 2018-19'!$B$9:$B$393,0))))),"")</f>
        <v>28.633051090265095</v>
      </c>
      <c r="BL93" s="149">
        <f>_xlfn.IFNA(IF($B93=$B$381,0,IF($B93=$B$382,0,_xlfn.IFNA(INDEX('I.Supplementary 2018-19'!J$8:J$157,MATCH($B93,'I.Supplementary 2018-19'!$B$8:$B$157,0)),INDEX('I.KI 2018-19'!J$9:J$393,MATCH($B93,'I.KI 2018-19'!$B$9:$B$393,0))))),"")</f>
        <v>108.57673950662279</v>
      </c>
      <c r="BM93" s="157">
        <f>_xlfn.IFNA(IF($B93=$B$381,0,IF($B93=$B$382,0,_xlfn.IFNA(INDEX('I.Supplementary 2018-19'!H$8:H$157,MATCH($B93,'I.Supplementary 2018-19'!$B$8:$B$157,0)),INDEX('I.KI 2018-19'!H$9:H$393,MATCH($B93,'I.KI 2018-19'!$B$9:$B$393,0))))),"")</f>
        <v>137.20979059688787</v>
      </c>
    </row>
    <row r="94" spans="2:65">
      <c r="B94" s="121" t="str">
        <f>'Calculations for 2021-22'!B94</f>
        <v>E1035</v>
      </c>
      <c r="C94" s="160" t="str">
        <f>'Calculations for 2021-22'!D94</f>
        <v>E1035</v>
      </c>
      <c r="D94" t="str">
        <f>'Calculations for 2021-22'!E94</f>
        <v>SD</v>
      </c>
      <c r="E94">
        <f>'Calculations for 2021-22'!F94</f>
        <v>0</v>
      </c>
      <c r="F94" s="120" t="str">
        <f>'Calculations for 2021-22'!H94</f>
        <v>Derbyshire Dales</v>
      </c>
      <c r="G94" s="156">
        <f>_xlfn.IFNA(INDEX('I.KI 2016-17'!M$8:M$391,MATCH($B94,'I.KI 2016-17'!$B$8:$B$391,0)),"")</f>
        <v>0</v>
      </c>
      <c r="H94" s="149">
        <f>_xlfn.IFNA(INDEX('I.KI 2016-17'!N$8:N$391,MATCH($B94,'I.KI 2016-17'!$B$8:$B$391,0)),"")</f>
        <v>0.73644802033400003</v>
      </c>
      <c r="I94" s="149">
        <f>_xlfn.IFNA(INDEX('I.KI 2016-17'!O$8:O$391,MATCH($B94,'I.KI 2016-17'!$B$8:$B$391,0)),"")</f>
        <v>0</v>
      </c>
      <c r="J94" s="149">
        <f>_xlfn.IFNA(INDEX('I.KI 2016-17'!P$8:P$391,MATCH($B94,'I.KI 2016-17'!$B$8:$B$391,0)),"")</f>
        <v>0</v>
      </c>
      <c r="K94" s="157">
        <f>_xlfn.IFNA(INDEX('I.KI 2016-17'!Q$8:Q$391,MATCH($B94,'I.KI 2016-17'!$B$8:$B$391,0)),"")</f>
        <v>0</v>
      </c>
      <c r="L94" s="156">
        <f>_xlfn.IFNA(INDEX('I.KI 2016-17'!R$8:R$391,MATCH($B94,'I.KI 2016-17'!$B$8:$B$391,0)),"")</f>
        <v>0</v>
      </c>
      <c r="M94" s="193">
        <f>_xlfn.IFNA(INDEX('I.KI 2016-17'!S$8:S$391,MATCH($B94,'I.KI 2016-17'!$B$8:$B$391,0)),"")</f>
        <v>1.533027666218</v>
      </c>
      <c r="N94" s="193">
        <f>_xlfn.IFNA(INDEX('I.KI 2016-17'!T$8:T$391,MATCH($B94,'I.KI 2016-17'!$B$8:$B$391,0)),"")</f>
        <v>0</v>
      </c>
      <c r="O94" s="193">
        <f>_xlfn.IFNA(INDEX('I.KI 2016-17'!U$8:U$391,MATCH($B94,'I.KI 2016-17'!$B$8:$B$391,0)),"")</f>
        <v>0</v>
      </c>
      <c r="P94" s="157">
        <f>_xlfn.IFNA(INDEX('I.KI 2016-17'!V$8:V$391,MATCH($B94,'I.KI 2016-17'!$B$8:$B$391,0)),"")</f>
        <v>0</v>
      </c>
      <c r="Q94" s="156">
        <f>_xlfn.IFNA(INDEX('I.KI 2016-17'!W$8:W$391,MATCH($B94,'I.KI 2016-17'!$B$8:$B$391,0)),"")</f>
        <v>0</v>
      </c>
      <c r="R94" s="193">
        <f>_xlfn.IFNA(INDEX('I.KI 2016-17'!X$8:X$391,MATCH($B94,'I.KI 2016-17'!$B$8:$B$391,0)),"")</f>
        <v>2.269475686552</v>
      </c>
      <c r="S94" s="193">
        <f>_xlfn.IFNA(INDEX('I.KI 2016-17'!Y$8:Y$391,MATCH($B94,'I.KI 2016-17'!$B$8:$B$391,0)),"")</f>
        <v>0</v>
      </c>
      <c r="T94" s="193">
        <f>_xlfn.IFNA(INDEX('I.KI 2016-17'!Z$8:Z$391,MATCH($B94,'I.KI 2016-17'!$B$8:$B$391,0)),"")</f>
        <v>0</v>
      </c>
      <c r="U94" s="157">
        <f>_xlfn.IFNA(INDEX('I.KI 2016-17'!AA$8:AA$391,MATCH($B94,'I.KI 2016-17'!$B$8:$B$391,0)),"")</f>
        <v>0</v>
      </c>
      <c r="V94" s="149"/>
      <c r="W94" s="154">
        <f>_xlfn.IFNA(INDEX('I.KI 2016-17'!$H$8:$H$391,MATCH(B94,'I.KI 2016-17'!$B$8:$B$391,0)),"")</f>
        <v>0.73644802033400003</v>
      </c>
      <c r="X94" s="153">
        <f>_xlfn.IFNA(INDEX('I.KI 2016-17'!$I$8:$I$391,MATCH(B94,'I.KI 2016-17'!$B$8:$B$391,0)),"")</f>
        <v>1.533027666218</v>
      </c>
      <c r="Y94" s="155">
        <f>_xlfn.IFNA(INDEX('I.KI 2016-17'!$G$8:$G$391,MATCH(B94,'I.KI 2016-17'!$B$8:$B$391,0)),"")</f>
        <v>2.269475686552</v>
      </c>
      <c r="Z94" s="149"/>
      <c r="AA94" s="156">
        <f>_xlfn.IFNA(IF($B94=$B$382,0,_xlfn.IFNA(INDEX('I.Supplementary 2017-18'!N$8:N$35,MATCH($B94,'I.Supplementary 2017-18'!$B$8:$B$35,0)),INDEX('I.KI 2017-18'!N$9:N$393,MATCH($B94,'I.KI 2017-18'!$B$9:$B$393,0)))),"")</f>
        <v>0</v>
      </c>
      <c r="AB94" s="193">
        <f>_xlfn.IFNA(IF($B94=$B$382,0,_xlfn.IFNA(INDEX('I.Supplementary 2017-18'!O$8:O$35,MATCH($B94,'I.Supplementary 2017-18'!$B$8:$B$35,0)),INDEX('I.KI 2017-18'!O$9:O$393,MATCH($B94,'I.KI 2017-18'!$B$9:$B$393,0)))),"")</f>
        <v>0.25164551814638081</v>
      </c>
      <c r="AC94" s="193">
        <f>_xlfn.IFNA(IF($B94=$B$382,0,_xlfn.IFNA(INDEX('I.Supplementary 2017-18'!P$8:P$35,MATCH($B94,'I.Supplementary 2017-18'!$B$8:$B$35,0)),INDEX('I.KI 2017-18'!P$9:P$393,MATCH($B94,'I.KI 2017-18'!$B$9:$B$393,0)))),"")</f>
        <v>0</v>
      </c>
      <c r="AD94" s="193">
        <f>_xlfn.IFNA(IF($B94=$B$382,0,_xlfn.IFNA(INDEX('I.Supplementary 2017-18'!Q$8:Q$35,MATCH($B94,'I.Supplementary 2017-18'!$B$8:$B$35,0)),INDEX('I.KI 2017-18'!Q$9:Q$393,MATCH($B94,'I.KI 2017-18'!$B$9:$B$393,0)))),"")</f>
        <v>0</v>
      </c>
      <c r="AE94" s="157">
        <f>_xlfn.IFNA(IF($B94=$B$382,0,_xlfn.IFNA(INDEX('I.Supplementary 2017-18'!R$8:R$35,MATCH($B94,'I.Supplementary 2017-18'!$B$8:$B$35,0)),INDEX('I.KI 2017-18'!R$9:R$393,MATCH($B94,'I.KI 2017-18'!$B$9:$B$393,0)))),"")</f>
        <v>0</v>
      </c>
      <c r="AF94" s="156">
        <f>_xlfn.IFNA(IF($B94=$B$382,0,_xlfn.IFNA(INDEX('I.Supplementary 2017-18'!S$8:S$35,MATCH($B94,'I.Supplementary 2017-18'!$B$8:$B$35,0)),INDEX('I.KI 2017-18'!S$9:S$393,MATCH($B94,'I.KI 2017-18'!$B$9:$B$393,0)))),"")</f>
        <v>0</v>
      </c>
      <c r="AG94" s="193">
        <f>_xlfn.IFNA(IF($B94=$B$382,0,_xlfn.IFNA(INDEX('I.Supplementary 2017-18'!T$8:T$35,MATCH($B94,'I.Supplementary 2017-18'!$B$8:$B$35,0)),INDEX('I.KI 2017-18'!T$9:T$393,MATCH($B94,'I.KI 2017-18'!$B$9:$B$393,0)))),"")</f>
        <v>1.564325996845717</v>
      </c>
      <c r="AH94" s="193">
        <f>_xlfn.IFNA(IF($B94=$B$382,0,_xlfn.IFNA(INDEX('I.Supplementary 2017-18'!U$8:U$35,MATCH($B94,'I.Supplementary 2017-18'!$B$8:$B$35,0)),INDEX('I.KI 2017-18'!U$9:U$393,MATCH($B94,'I.KI 2017-18'!$B$9:$B$393,0)))),"")</f>
        <v>0</v>
      </c>
      <c r="AI94" s="193">
        <f>_xlfn.IFNA(IF($B94=$B$382,0,_xlfn.IFNA(INDEX('I.Supplementary 2017-18'!V$8:V$35,MATCH($B94,'I.Supplementary 2017-18'!$B$8:$B$35,0)),INDEX('I.KI 2017-18'!V$9:V$393,MATCH($B94,'I.KI 2017-18'!$B$9:$B$393,0)))),"")</f>
        <v>0</v>
      </c>
      <c r="AJ94" s="157">
        <f>_xlfn.IFNA(IF($B94=$B$382,0,_xlfn.IFNA(INDEX('I.Supplementary 2017-18'!W$8:W$35,MATCH($B94,'I.Supplementary 2017-18'!$B$8:$B$35,0)),INDEX('I.KI 2017-18'!W$9:W$393,MATCH($B94,'I.KI 2017-18'!$B$9:$B$393,0)))),"")</f>
        <v>0</v>
      </c>
      <c r="AK94" s="156">
        <f>_xlfn.IFNA(IF($B94=$B$382,0,_xlfn.IFNA(INDEX('I.Supplementary 2017-18'!X$8:X$35,MATCH($B94,'I.Supplementary 2017-18'!$B$8:$B$35,0)),INDEX('I.KI 2017-18'!X$9:X$393,MATCH($B94,'I.KI 2017-18'!$B$9:$B$393,0)))),"")</f>
        <v>0</v>
      </c>
      <c r="AL94" s="193">
        <f>_xlfn.IFNA(IF($B94=$B$382,0,_xlfn.IFNA(INDEX('I.Supplementary 2017-18'!Y$8:Y$35,MATCH($B94,'I.Supplementary 2017-18'!$B$8:$B$35,0)),INDEX('I.KI 2017-18'!Y$9:Y$393,MATCH($B94,'I.KI 2017-18'!$B$9:$B$393,0)))),"")</f>
        <v>1.8159715149920979</v>
      </c>
      <c r="AM94" s="193">
        <f>_xlfn.IFNA(IF($B94=$B$382,0,_xlfn.IFNA(INDEX('I.Supplementary 2017-18'!Z$8:Z$35,MATCH($B94,'I.Supplementary 2017-18'!$B$8:$B$35,0)),INDEX('I.KI 2017-18'!Z$9:Z$393,MATCH($B94,'I.KI 2017-18'!$B$9:$B$393,0)))),"")</f>
        <v>0</v>
      </c>
      <c r="AN94" s="193">
        <f>_xlfn.IFNA(IF($B94=$B$382,0,_xlfn.IFNA(INDEX('I.Supplementary 2017-18'!AA$8:AA$35,MATCH($B94,'I.Supplementary 2017-18'!$B$8:$B$35,0)),INDEX('I.KI 2017-18'!AA$9:AA$393,MATCH($B94,'I.KI 2017-18'!$B$9:$B$393,0)))),"")</f>
        <v>0</v>
      </c>
      <c r="AO94" s="157">
        <f>_xlfn.IFNA(IF($B94=$B$382,0,_xlfn.IFNA(INDEX('I.Supplementary 2017-18'!AB$8:AB$35,MATCH($B94,'I.Supplementary 2017-18'!$B$8:$B$35,0)),INDEX('I.KI 2017-18'!AB$9:AB$393,MATCH($B94,'I.KI 2017-18'!$B$9:$B$393,0)))),"")</f>
        <v>0</v>
      </c>
      <c r="AP94" s="149"/>
      <c r="AQ94" s="156">
        <f>_xlfn.IFNA(IF($B94=$B$381,0,IF($B94=$B$382,0,_xlfn.IFNA(INDEX('I.Supplementary 2017-18'!I$8:I$35,MATCH($B94,'I.Supplementary 2017-18'!$B$8:$B$35,0)),INDEX('I.KI 2017-18'!I$9:I$393,MATCH($B94,'I.KI 2017-18'!$B$9:$B$393,0))))),"")</f>
        <v>0.25164551814638081</v>
      </c>
      <c r="AR94" s="149">
        <f>_xlfn.IFNA(IF($B94=$B$381,0,IF($B94=$B$382,0,_xlfn.IFNA(INDEX('I.Supplementary 2017-18'!J$8:J$35,MATCH($B94,'I.Supplementary 2017-18'!$B$8:$B$35,0)),INDEX('I.KI 2017-18'!J$9:J$393,MATCH($B94,'I.KI 2017-18'!$B$9:$B$393,0))))),"")</f>
        <v>1.564325996845717</v>
      </c>
      <c r="AS94" s="157">
        <f>_xlfn.IFNA(IF($B94=$B$381,0,IF($B94=$B$382,0,_xlfn.IFNA(INDEX('I.Supplementary 2017-18'!H$8:H$35,MATCH($B94,'I.Supplementary 2017-18'!$B$8:$B$35,0)),INDEX('I.KI 2017-18'!H$9:H$393,MATCH($B94,'I.KI 2017-18'!$B$9:$B$393,0))))),"")</f>
        <v>1.8159715149920979</v>
      </c>
      <c r="AT94" s="149"/>
      <c r="AU94" s="156">
        <f>_xlfn.IFNA(_xlfn.IFNA(INDEX('I.Supplementary 2018-19'!P$8:P$157,MATCH($B94,'I.Supplementary 2018-19'!$B$8:$B$157,0)),INDEX('I.KI 2018-19'!P$9:P$393,MATCH($B94,'I.KI 2018-19'!$B$9:$B$393,0))),"")</f>
        <v>0</v>
      </c>
      <c r="AV94" s="193">
        <f>_xlfn.IFNA(_xlfn.IFNA(INDEX('I.Supplementary 2018-19'!Q$8:Q$157,MATCH($B94,'I.Supplementary 2018-19'!$B$8:$B$157,0)),INDEX('I.KI 2018-19'!Q$9:Q$393,MATCH($B94,'I.KI 2018-19'!$B$9:$B$393,0))),"")</f>
        <v>0</v>
      </c>
      <c r="AW94" s="193">
        <f>_xlfn.IFNA(_xlfn.IFNA(INDEX('I.Supplementary 2018-19'!R$8:R$157,MATCH($B94,'I.Supplementary 2018-19'!$B$8:$B$157,0)),INDEX('I.KI 2018-19'!R$9:R$393,MATCH($B94,'I.KI 2018-19'!$B$9:$B$393,0))),"")</f>
        <v>0</v>
      </c>
      <c r="AX94" s="193">
        <f>_xlfn.IFNA(_xlfn.IFNA(INDEX('I.Supplementary 2018-19'!S$8:S$157,MATCH($B94,'I.Supplementary 2018-19'!$B$8:$B$157,0)),INDEX('I.KI 2018-19'!S$9:S$393,MATCH($B94,'I.KI 2018-19'!$B$9:$B$393,0))),"")</f>
        <v>0</v>
      </c>
      <c r="AY94" s="157">
        <f>_xlfn.IFNA(_xlfn.IFNA(INDEX('I.Supplementary 2018-19'!T$8:T$157,MATCH($B94,'I.Supplementary 2018-19'!$B$8:$B$157,0)),INDEX('I.KI 2018-19'!T$9:T$393,MATCH($B94,'I.KI 2018-19'!$B$9:$B$393,0))),"")</f>
        <v>0</v>
      </c>
      <c r="AZ94" s="156">
        <f>_xlfn.IFNA(_xlfn.IFNA(INDEX('I.Supplementary 2018-19'!U$8:U$157,MATCH($B94,'I.Supplementary 2018-19'!$B$8:$B$157,0)),INDEX('I.KI 2018-19'!U$9:U$393,MATCH($B94,'I.KI 2018-19'!$B$9:$B$393,0))),"")</f>
        <v>0</v>
      </c>
      <c r="BA94" s="193">
        <f>_xlfn.IFNA(_xlfn.IFNA(INDEX('I.Supplementary 2018-19'!V$8:V$157,MATCH($B94,'I.Supplementary 2018-19'!$B$8:$B$157,0)),INDEX('I.KI 2018-19'!V$9:V$393,MATCH($B94,'I.KI 2018-19'!$B$9:$B$393,0))),"")</f>
        <v>1.6113229152058888</v>
      </c>
      <c r="BB94" s="193">
        <f>_xlfn.IFNA(_xlfn.IFNA(INDEX('I.Supplementary 2018-19'!W$8:W$157,MATCH($B94,'I.Supplementary 2018-19'!$B$8:$B$157,0)),INDEX('I.KI 2018-19'!W$9:W$393,MATCH($B94,'I.KI 2018-19'!$B$9:$B$393,0))),"")</f>
        <v>0</v>
      </c>
      <c r="BC94" s="193">
        <f>_xlfn.IFNA(_xlfn.IFNA(INDEX('I.Supplementary 2018-19'!X$8:X$157,MATCH($B94,'I.Supplementary 2018-19'!$B$8:$B$157,0)),INDEX('I.KI 2018-19'!X$9:X$393,MATCH($B94,'I.KI 2018-19'!$B$9:$B$393,0))),"")</f>
        <v>0</v>
      </c>
      <c r="BD94" s="157">
        <f>_xlfn.IFNA(_xlfn.IFNA(INDEX('I.Supplementary 2018-19'!Y$8:Y$157,MATCH($B94,'I.Supplementary 2018-19'!$B$8:$B$157,0)),INDEX('I.KI 2018-19'!Y$9:Y$393,MATCH($B94,'I.KI 2018-19'!$B$9:$B$393,0))),"")</f>
        <v>0</v>
      </c>
      <c r="BE94" s="156">
        <f>_xlfn.IFNA(_xlfn.IFNA(INDEX('I.Supplementary 2018-19'!Z$8:Z$157,MATCH($B94,'I.Supplementary 2018-19'!$B$8:$B$157,0)),INDEX('I.KI 2018-19'!Z$9:Z$393,MATCH($B94,'I.KI 2018-19'!$B$9:$B$393,0))),"")</f>
        <v>0</v>
      </c>
      <c r="BF94" s="193">
        <f>_xlfn.IFNA(_xlfn.IFNA(INDEX('I.Supplementary 2018-19'!AA$8:AA$157,MATCH($B94,'I.Supplementary 2018-19'!$B$8:$B$157,0)),INDEX('I.KI 2018-19'!AA$9:AA$393,MATCH($B94,'I.KI 2018-19'!$B$9:$B$393,0))),"")</f>
        <v>1.6113229152058888</v>
      </c>
      <c r="BG94" s="193">
        <f>_xlfn.IFNA(_xlfn.IFNA(INDEX('I.Supplementary 2018-19'!AB$8:AB$157,MATCH($B94,'I.Supplementary 2018-19'!$B$8:$B$157,0)),INDEX('I.KI 2018-19'!AB$9:AB$393,MATCH($B94,'I.KI 2018-19'!$B$9:$B$393,0))),"")</f>
        <v>0</v>
      </c>
      <c r="BH94" s="193">
        <f>_xlfn.IFNA(_xlfn.IFNA(INDEX('I.Supplementary 2018-19'!AC$8:AC$157,MATCH($B94,'I.Supplementary 2018-19'!$B$8:$B$157,0)),INDEX('I.KI 2018-19'!AC$9:AC$393,MATCH($B94,'I.KI 2018-19'!$B$9:$B$393,0))),"")</f>
        <v>0</v>
      </c>
      <c r="BI94" s="157">
        <f>_xlfn.IFNA(_xlfn.IFNA(INDEX('I.Supplementary 2018-19'!AD$8:AD$157,MATCH($B94,'I.Supplementary 2018-19'!$B$8:$B$157,0)),INDEX('I.KI 2018-19'!AD$9:AD$393,MATCH($B94,'I.KI 2018-19'!$B$9:$B$393,0))),"")</f>
        <v>0</v>
      </c>
      <c r="BJ94" s="149"/>
      <c r="BK94" s="156">
        <f>_xlfn.IFNA(IF($B94=$B$381,0,IF($B94=$B$382,0,_xlfn.IFNA(INDEX('I.Supplementary 2018-19'!I$8:I$157,MATCH($B94,'I.Supplementary 2018-19'!$B$8:$B$157,0)),INDEX('I.KI 2018-19'!I$9:I$393,MATCH($B94,'I.KI 2018-19'!$B$9:$B$393,0))))),"")</f>
        <v>0</v>
      </c>
      <c r="BL94" s="149">
        <f>_xlfn.IFNA(IF($B94=$B$381,0,IF($B94=$B$382,0,_xlfn.IFNA(INDEX('I.Supplementary 2018-19'!J$8:J$157,MATCH($B94,'I.Supplementary 2018-19'!$B$8:$B$157,0)),INDEX('I.KI 2018-19'!J$9:J$393,MATCH($B94,'I.KI 2018-19'!$B$9:$B$393,0))))),"")</f>
        <v>1.6113229152058888</v>
      </c>
      <c r="BM94" s="157">
        <f>_xlfn.IFNA(IF($B94=$B$381,0,IF($B94=$B$382,0,_xlfn.IFNA(INDEX('I.Supplementary 2018-19'!H$8:H$157,MATCH($B94,'I.Supplementary 2018-19'!$B$8:$B$157,0)),INDEX('I.KI 2018-19'!H$9:H$393,MATCH($B94,'I.KI 2018-19'!$B$9:$B$393,0))))),"")</f>
        <v>1.6113229152058888</v>
      </c>
    </row>
    <row r="95" spans="2:65">
      <c r="B95" s="121" t="str">
        <f>'Calculations for 2021-22'!B95</f>
        <v>E6110</v>
      </c>
      <c r="C95" s="160" t="str">
        <f>'Calculations for 2021-22'!D95</f>
        <v>E6110</v>
      </c>
      <c r="D95" t="str">
        <f>'Calculations for 2021-22'!E95</f>
        <v>SFIR</v>
      </c>
      <c r="E95">
        <f>'Calculations for 2021-22'!F95</f>
        <v>0</v>
      </c>
      <c r="F95" s="120" t="str">
        <f>'Calculations for 2021-22'!H95</f>
        <v>Derbyshire Fire</v>
      </c>
      <c r="G95" s="156">
        <f>_xlfn.IFNA(INDEX('I.KI 2016-17'!M$8:M$391,MATCH($B95,'I.KI 2016-17'!$B$8:$B$391,0)),"")</f>
        <v>0</v>
      </c>
      <c r="H95" s="149">
        <f>_xlfn.IFNA(INDEX('I.KI 2016-17'!N$8:N$391,MATCH($B95,'I.KI 2016-17'!$B$8:$B$391,0)),"")</f>
        <v>0</v>
      </c>
      <c r="I95" s="149">
        <f>_xlfn.IFNA(INDEX('I.KI 2016-17'!O$8:O$391,MATCH($B95,'I.KI 2016-17'!$B$8:$B$391,0)),"")</f>
        <v>7.2894594228490002</v>
      </c>
      <c r="J95" s="149">
        <f>_xlfn.IFNA(INDEX('I.KI 2016-17'!P$8:P$391,MATCH($B95,'I.KI 2016-17'!$B$8:$B$391,0)),"")</f>
        <v>0</v>
      </c>
      <c r="K95" s="157">
        <f>_xlfn.IFNA(INDEX('I.KI 2016-17'!Q$8:Q$391,MATCH($B95,'I.KI 2016-17'!$B$8:$B$391,0)),"")</f>
        <v>0</v>
      </c>
      <c r="L95" s="156">
        <f>_xlfn.IFNA(INDEX('I.KI 2016-17'!R$8:R$391,MATCH($B95,'I.KI 2016-17'!$B$8:$B$391,0)),"")</f>
        <v>0</v>
      </c>
      <c r="M95" s="193">
        <f>_xlfn.IFNA(INDEX('I.KI 2016-17'!S$8:S$391,MATCH($B95,'I.KI 2016-17'!$B$8:$B$391,0)),"")</f>
        <v>0</v>
      </c>
      <c r="N95" s="193">
        <f>_xlfn.IFNA(INDEX('I.KI 2016-17'!T$8:T$391,MATCH($B95,'I.KI 2016-17'!$B$8:$B$391,0)),"")</f>
        <v>8.2212438832900006</v>
      </c>
      <c r="O95" s="193">
        <f>_xlfn.IFNA(INDEX('I.KI 2016-17'!U$8:U$391,MATCH($B95,'I.KI 2016-17'!$B$8:$B$391,0)),"")</f>
        <v>0</v>
      </c>
      <c r="P95" s="157">
        <f>_xlfn.IFNA(INDEX('I.KI 2016-17'!V$8:V$391,MATCH($B95,'I.KI 2016-17'!$B$8:$B$391,0)),"")</f>
        <v>0</v>
      </c>
      <c r="Q95" s="156">
        <f>_xlfn.IFNA(INDEX('I.KI 2016-17'!W$8:W$391,MATCH($B95,'I.KI 2016-17'!$B$8:$B$391,0)),"")</f>
        <v>0</v>
      </c>
      <c r="R95" s="193">
        <f>_xlfn.IFNA(INDEX('I.KI 2016-17'!X$8:X$391,MATCH($B95,'I.KI 2016-17'!$B$8:$B$391,0)),"")</f>
        <v>0</v>
      </c>
      <c r="S95" s="193">
        <f>_xlfn.IFNA(INDEX('I.KI 2016-17'!Y$8:Y$391,MATCH($B95,'I.KI 2016-17'!$B$8:$B$391,0)),"")</f>
        <v>15.510703306139</v>
      </c>
      <c r="T95" s="193">
        <f>_xlfn.IFNA(INDEX('I.KI 2016-17'!Z$8:Z$391,MATCH($B95,'I.KI 2016-17'!$B$8:$B$391,0)),"")</f>
        <v>0</v>
      </c>
      <c r="U95" s="157">
        <f>_xlfn.IFNA(INDEX('I.KI 2016-17'!AA$8:AA$391,MATCH($B95,'I.KI 2016-17'!$B$8:$B$391,0)),"")</f>
        <v>0</v>
      </c>
      <c r="V95" s="149"/>
      <c r="W95" s="154">
        <f>_xlfn.IFNA(INDEX('I.KI 2016-17'!$H$8:$H$391,MATCH(B95,'I.KI 2016-17'!$B$8:$B$391,0)),"")</f>
        <v>7.2894594228490002</v>
      </c>
      <c r="X95" s="153">
        <f>_xlfn.IFNA(INDEX('I.KI 2016-17'!$I$8:$I$391,MATCH(B95,'I.KI 2016-17'!$B$8:$B$391,0)),"")</f>
        <v>8.2212438832900006</v>
      </c>
      <c r="Y95" s="155">
        <f>_xlfn.IFNA(INDEX('I.KI 2016-17'!$G$8:$G$391,MATCH(B95,'I.KI 2016-17'!$B$8:$B$391,0)),"")</f>
        <v>15.510703306139</v>
      </c>
      <c r="Z95" s="149"/>
      <c r="AA95" s="156">
        <f>_xlfn.IFNA(IF($B95=$B$382,0,_xlfn.IFNA(INDEX('I.Supplementary 2017-18'!N$8:N$35,MATCH($B95,'I.Supplementary 2017-18'!$B$8:$B$35,0)),INDEX('I.KI 2017-18'!N$9:N$393,MATCH($B95,'I.KI 2017-18'!$B$9:$B$393,0)))),"")</f>
        <v>0</v>
      </c>
      <c r="AB95" s="193">
        <f>_xlfn.IFNA(IF($B95=$B$382,0,_xlfn.IFNA(INDEX('I.Supplementary 2017-18'!O$8:O$35,MATCH($B95,'I.Supplementary 2017-18'!$B$8:$B$35,0)),INDEX('I.KI 2017-18'!O$9:O$393,MATCH($B95,'I.KI 2017-18'!$B$9:$B$393,0)))),"")</f>
        <v>0</v>
      </c>
      <c r="AC95" s="193">
        <f>_xlfn.IFNA(IF($B95=$B$382,0,_xlfn.IFNA(INDEX('I.Supplementary 2017-18'!P$8:P$35,MATCH($B95,'I.Supplementary 2017-18'!$B$8:$B$35,0)),INDEX('I.KI 2017-18'!P$9:P$393,MATCH($B95,'I.KI 2017-18'!$B$9:$B$393,0)))),"")</f>
        <v>5.6045823454774206</v>
      </c>
      <c r="AD95" s="193">
        <f>_xlfn.IFNA(IF($B95=$B$382,0,_xlfn.IFNA(INDEX('I.Supplementary 2017-18'!Q$8:Q$35,MATCH($B95,'I.Supplementary 2017-18'!$B$8:$B$35,0)),INDEX('I.KI 2017-18'!Q$9:Q$393,MATCH($B95,'I.KI 2017-18'!$B$9:$B$393,0)))),"")</f>
        <v>0</v>
      </c>
      <c r="AE95" s="157">
        <f>_xlfn.IFNA(IF($B95=$B$382,0,_xlfn.IFNA(INDEX('I.Supplementary 2017-18'!R$8:R$35,MATCH($B95,'I.Supplementary 2017-18'!$B$8:$B$35,0)),INDEX('I.KI 2017-18'!R$9:R$393,MATCH($B95,'I.KI 2017-18'!$B$9:$B$393,0)))),"")</f>
        <v>0</v>
      </c>
      <c r="AF95" s="156">
        <f>_xlfn.IFNA(IF($B95=$B$382,0,_xlfn.IFNA(INDEX('I.Supplementary 2017-18'!S$8:S$35,MATCH($B95,'I.Supplementary 2017-18'!$B$8:$B$35,0)),INDEX('I.KI 2017-18'!S$9:S$393,MATCH($B95,'I.KI 2017-18'!$B$9:$B$393,0)))),"")</f>
        <v>0</v>
      </c>
      <c r="AG95" s="193">
        <f>_xlfn.IFNA(IF($B95=$B$382,0,_xlfn.IFNA(INDEX('I.Supplementary 2017-18'!T$8:T$35,MATCH($B95,'I.Supplementary 2017-18'!$B$8:$B$35,0)),INDEX('I.KI 2017-18'!T$9:T$393,MATCH($B95,'I.KI 2017-18'!$B$9:$B$393,0)))),"")</f>
        <v>0</v>
      </c>
      <c r="AH95" s="193">
        <f>_xlfn.IFNA(IF($B95=$B$382,0,_xlfn.IFNA(INDEX('I.Supplementary 2017-18'!U$8:U$35,MATCH($B95,'I.Supplementary 2017-18'!$B$8:$B$35,0)),INDEX('I.KI 2017-18'!U$9:U$393,MATCH($B95,'I.KI 2017-18'!$B$9:$B$393,0)))),"")</f>
        <v>8.3890890010921453</v>
      </c>
      <c r="AI95" s="193">
        <f>_xlfn.IFNA(IF($B95=$B$382,0,_xlfn.IFNA(INDEX('I.Supplementary 2017-18'!V$8:V$35,MATCH($B95,'I.Supplementary 2017-18'!$B$8:$B$35,0)),INDEX('I.KI 2017-18'!V$9:V$393,MATCH($B95,'I.KI 2017-18'!$B$9:$B$393,0)))),"")</f>
        <v>0</v>
      </c>
      <c r="AJ95" s="157">
        <f>_xlfn.IFNA(IF($B95=$B$382,0,_xlfn.IFNA(INDEX('I.Supplementary 2017-18'!W$8:W$35,MATCH($B95,'I.Supplementary 2017-18'!$B$8:$B$35,0)),INDEX('I.KI 2017-18'!W$9:W$393,MATCH($B95,'I.KI 2017-18'!$B$9:$B$393,0)))),"")</f>
        <v>0</v>
      </c>
      <c r="AK95" s="156">
        <f>_xlfn.IFNA(IF($B95=$B$382,0,_xlfn.IFNA(INDEX('I.Supplementary 2017-18'!X$8:X$35,MATCH($B95,'I.Supplementary 2017-18'!$B$8:$B$35,0)),INDEX('I.KI 2017-18'!X$9:X$393,MATCH($B95,'I.KI 2017-18'!$B$9:$B$393,0)))),"")</f>
        <v>0</v>
      </c>
      <c r="AL95" s="193">
        <f>_xlfn.IFNA(IF($B95=$B$382,0,_xlfn.IFNA(INDEX('I.Supplementary 2017-18'!Y$8:Y$35,MATCH($B95,'I.Supplementary 2017-18'!$B$8:$B$35,0)),INDEX('I.KI 2017-18'!Y$9:Y$393,MATCH($B95,'I.KI 2017-18'!$B$9:$B$393,0)))),"")</f>
        <v>0</v>
      </c>
      <c r="AM95" s="193">
        <f>_xlfn.IFNA(IF($B95=$B$382,0,_xlfn.IFNA(INDEX('I.Supplementary 2017-18'!Z$8:Z$35,MATCH($B95,'I.Supplementary 2017-18'!$B$8:$B$35,0)),INDEX('I.KI 2017-18'!Z$9:Z$393,MATCH($B95,'I.KI 2017-18'!$B$9:$B$393,0)))),"")</f>
        <v>13.993671346569567</v>
      </c>
      <c r="AN95" s="193">
        <f>_xlfn.IFNA(IF($B95=$B$382,0,_xlfn.IFNA(INDEX('I.Supplementary 2017-18'!AA$8:AA$35,MATCH($B95,'I.Supplementary 2017-18'!$B$8:$B$35,0)),INDEX('I.KI 2017-18'!AA$9:AA$393,MATCH($B95,'I.KI 2017-18'!$B$9:$B$393,0)))),"")</f>
        <v>0</v>
      </c>
      <c r="AO95" s="157">
        <f>_xlfn.IFNA(IF($B95=$B$382,0,_xlfn.IFNA(INDEX('I.Supplementary 2017-18'!AB$8:AB$35,MATCH($B95,'I.Supplementary 2017-18'!$B$8:$B$35,0)),INDEX('I.KI 2017-18'!AB$9:AB$393,MATCH($B95,'I.KI 2017-18'!$B$9:$B$393,0)))),"")</f>
        <v>0</v>
      </c>
      <c r="AP95" s="149"/>
      <c r="AQ95" s="156">
        <f>_xlfn.IFNA(IF($B95=$B$381,0,IF($B95=$B$382,0,_xlfn.IFNA(INDEX('I.Supplementary 2017-18'!I$8:I$35,MATCH($B95,'I.Supplementary 2017-18'!$B$8:$B$35,0)),INDEX('I.KI 2017-18'!I$9:I$393,MATCH($B95,'I.KI 2017-18'!$B$9:$B$393,0))))),"")</f>
        <v>5.6045823454774206</v>
      </c>
      <c r="AR95" s="149">
        <f>_xlfn.IFNA(IF($B95=$B$381,0,IF($B95=$B$382,0,_xlfn.IFNA(INDEX('I.Supplementary 2017-18'!J$8:J$35,MATCH($B95,'I.Supplementary 2017-18'!$B$8:$B$35,0)),INDEX('I.KI 2017-18'!J$9:J$393,MATCH($B95,'I.KI 2017-18'!$B$9:$B$393,0))))),"")</f>
        <v>8.3890890010921453</v>
      </c>
      <c r="AS95" s="157">
        <f>_xlfn.IFNA(IF($B95=$B$381,0,IF($B95=$B$382,0,_xlfn.IFNA(INDEX('I.Supplementary 2017-18'!H$8:H$35,MATCH($B95,'I.Supplementary 2017-18'!$B$8:$B$35,0)),INDEX('I.KI 2017-18'!H$9:H$393,MATCH($B95,'I.KI 2017-18'!$B$9:$B$393,0))))),"")</f>
        <v>13.993671346569567</v>
      </c>
      <c r="AT95" s="149"/>
      <c r="AU95" s="156">
        <f>_xlfn.IFNA(_xlfn.IFNA(INDEX('I.Supplementary 2018-19'!P$8:P$157,MATCH($B95,'I.Supplementary 2018-19'!$B$8:$B$157,0)),INDEX('I.KI 2018-19'!P$9:P$393,MATCH($B95,'I.KI 2018-19'!$B$9:$B$393,0))),"")</f>
        <v>0</v>
      </c>
      <c r="AV95" s="193">
        <f>_xlfn.IFNA(_xlfn.IFNA(INDEX('I.Supplementary 2018-19'!Q$8:Q$157,MATCH($B95,'I.Supplementary 2018-19'!$B$8:$B$157,0)),INDEX('I.KI 2018-19'!Q$9:Q$393,MATCH($B95,'I.KI 2018-19'!$B$9:$B$393,0))),"")</f>
        <v>0</v>
      </c>
      <c r="AW95" s="193">
        <f>_xlfn.IFNA(_xlfn.IFNA(INDEX('I.Supplementary 2018-19'!R$8:R$157,MATCH($B95,'I.Supplementary 2018-19'!$B$8:$B$157,0)),INDEX('I.KI 2018-19'!R$9:R$393,MATCH($B95,'I.KI 2018-19'!$B$9:$B$393,0))),"")</f>
        <v>4.7109615701616967</v>
      </c>
      <c r="AX95" s="193">
        <f>_xlfn.IFNA(_xlfn.IFNA(INDEX('I.Supplementary 2018-19'!S$8:S$157,MATCH($B95,'I.Supplementary 2018-19'!$B$8:$B$157,0)),INDEX('I.KI 2018-19'!S$9:S$393,MATCH($B95,'I.KI 2018-19'!$B$9:$B$393,0))),"")</f>
        <v>0</v>
      </c>
      <c r="AY95" s="157">
        <f>_xlfn.IFNA(_xlfn.IFNA(INDEX('I.Supplementary 2018-19'!T$8:T$157,MATCH($B95,'I.Supplementary 2018-19'!$B$8:$B$157,0)),INDEX('I.KI 2018-19'!T$9:T$393,MATCH($B95,'I.KI 2018-19'!$B$9:$B$393,0))),"")</f>
        <v>0</v>
      </c>
      <c r="AZ95" s="156">
        <f>_xlfn.IFNA(_xlfn.IFNA(INDEX('I.Supplementary 2018-19'!U$8:U$157,MATCH($B95,'I.Supplementary 2018-19'!$B$8:$B$157,0)),INDEX('I.KI 2018-19'!U$9:U$393,MATCH($B95,'I.KI 2018-19'!$B$9:$B$393,0))),"")</f>
        <v>0</v>
      </c>
      <c r="BA95" s="193">
        <f>_xlfn.IFNA(_xlfn.IFNA(INDEX('I.Supplementary 2018-19'!V$8:V$157,MATCH($B95,'I.Supplementary 2018-19'!$B$8:$B$157,0)),INDEX('I.KI 2018-19'!V$9:V$393,MATCH($B95,'I.KI 2018-19'!$B$9:$B$393,0))),"")</f>
        <v>0</v>
      </c>
      <c r="BB95" s="193">
        <f>_xlfn.IFNA(_xlfn.IFNA(INDEX('I.Supplementary 2018-19'!W$8:W$157,MATCH($B95,'I.Supplementary 2018-19'!$B$8:$B$157,0)),INDEX('I.KI 2018-19'!W$9:W$393,MATCH($B95,'I.KI 2018-19'!$B$9:$B$393,0))),"")</f>
        <v>8.6411217178631539</v>
      </c>
      <c r="BC95" s="193">
        <f>_xlfn.IFNA(_xlfn.IFNA(INDEX('I.Supplementary 2018-19'!X$8:X$157,MATCH($B95,'I.Supplementary 2018-19'!$B$8:$B$157,0)),INDEX('I.KI 2018-19'!X$9:X$393,MATCH($B95,'I.KI 2018-19'!$B$9:$B$393,0))),"")</f>
        <v>0</v>
      </c>
      <c r="BD95" s="157">
        <f>_xlfn.IFNA(_xlfn.IFNA(INDEX('I.Supplementary 2018-19'!Y$8:Y$157,MATCH($B95,'I.Supplementary 2018-19'!$B$8:$B$157,0)),INDEX('I.KI 2018-19'!Y$9:Y$393,MATCH($B95,'I.KI 2018-19'!$B$9:$B$393,0))),"")</f>
        <v>0</v>
      </c>
      <c r="BE95" s="156">
        <f>_xlfn.IFNA(_xlfn.IFNA(INDEX('I.Supplementary 2018-19'!Z$8:Z$157,MATCH($B95,'I.Supplementary 2018-19'!$B$8:$B$157,0)),INDEX('I.KI 2018-19'!Z$9:Z$393,MATCH($B95,'I.KI 2018-19'!$B$9:$B$393,0))),"")</f>
        <v>0</v>
      </c>
      <c r="BF95" s="193">
        <f>_xlfn.IFNA(_xlfn.IFNA(INDEX('I.Supplementary 2018-19'!AA$8:AA$157,MATCH($B95,'I.Supplementary 2018-19'!$B$8:$B$157,0)),INDEX('I.KI 2018-19'!AA$9:AA$393,MATCH($B95,'I.KI 2018-19'!$B$9:$B$393,0))),"")</f>
        <v>0</v>
      </c>
      <c r="BG95" s="193">
        <f>_xlfn.IFNA(_xlfn.IFNA(INDEX('I.Supplementary 2018-19'!AB$8:AB$157,MATCH($B95,'I.Supplementary 2018-19'!$B$8:$B$157,0)),INDEX('I.KI 2018-19'!AB$9:AB$393,MATCH($B95,'I.KI 2018-19'!$B$9:$B$393,0))),"")</f>
        <v>13.352083288024851</v>
      </c>
      <c r="BH95" s="193">
        <f>_xlfn.IFNA(_xlfn.IFNA(INDEX('I.Supplementary 2018-19'!AC$8:AC$157,MATCH($B95,'I.Supplementary 2018-19'!$B$8:$B$157,0)),INDEX('I.KI 2018-19'!AC$9:AC$393,MATCH($B95,'I.KI 2018-19'!$B$9:$B$393,0))),"")</f>
        <v>0</v>
      </c>
      <c r="BI95" s="157">
        <f>_xlfn.IFNA(_xlfn.IFNA(INDEX('I.Supplementary 2018-19'!AD$8:AD$157,MATCH($B95,'I.Supplementary 2018-19'!$B$8:$B$157,0)),INDEX('I.KI 2018-19'!AD$9:AD$393,MATCH($B95,'I.KI 2018-19'!$B$9:$B$393,0))),"")</f>
        <v>0</v>
      </c>
      <c r="BJ95" s="149"/>
      <c r="BK95" s="156">
        <f>_xlfn.IFNA(IF($B95=$B$381,0,IF($B95=$B$382,0,_xlfn.IFNA(INDEX('I.Supplementary 2018-19'!I$8:I$157,MATCH($B95,'I.Supplementary 2018-19'!$B$8:$B$157,0)),INDEX('I.KI 2018-19'!I$9:I$393,MATCH($B95,'I.KI 2018-19'!$B$9:$B$393,0))))),"")</f>
        <v>4.7109615701616967</v>
      </c>
      <c r="BL95" s="149">
        <f>_xlfn.IFNA(IF($B95=$B$381,0,IF($B95=$B$382,0,_xlfn.IFNA(INDEX('I.Supplementary 2018-19'!J$8:J$157,MATCH($B95,'I.Supplementary 2018-19'!$B$8:$B$157,0)),INDEX('I.KI 2018-19'!J$9:J$393,MATCH($B95,'I.KI 2018-19'!$B$9:$B$393,0))))),"")</f>
        <v>8.6411217178631539</v>
      </c>
      <c r="BM95" s="157">
        <f>_xlfn.IFNA(IF($B95=$B$381,0,IF($B95=$B$382,0,_xlfn.IFNA(INDEX('I.Supplementary 2018-19'!H$8:H$157,MATCH($B95,'I.Supplementary 2018-19'!$B$8:$B$157,0)),INDEX('I.KI 2018-19'!H$9:H$393,MATCH($B95,'I.KI 2018-19'!$B$9:$B$393,0))))),"")</f>
        <v>13.352083288024851</v>
      </c>
    </row>
    <row r="96" spans="2:65">
      <c r="B96" s="121" t="str">
        <f>'Calculations for 2021-22'!B96</f>
        <v>E1121</v>
      </c>
      <c r="C96" s="160" t="str">
        <f>'Calculations for 2021-22'!D96</f>
        <v>E1121</v>
      </c>
      <c r="D96" t="str">
        <f>'Calculations for 2021-22'!E96</f>
        <v>SCNFIR</v>
      </c>
      <c r="E96">
        <f>'Calculations for 2021-22'!F96</f>
        <v>0</v>
      </c>
      <c r="F96" s="120" t="str">
        <f>'Calculations for 2021-22'!H96</f>
        <v>Devon</v>
      </c>
      <c r="G96" s="156">
        <f>_xlfn.IFNA(INDEX('I.KI 2016-17'!M$8:M$391,MATCH($B96,'I.KI 2016-17'!$B$8:$B$391,0)),"")</f>
        <v>57.699963364576</v>
      </c>
      <c r="H96" s="149">
        <f>_xlfn.IFNA(INDEX('I.KI 2016-17'!N$8:N$391,MATCH($B96,'I.KI 2016-17'!$B$8:$B$391,0)),"")</f>
        <v>0</v>
      </c>
      <c r="I96" s="149">
        <f>_xlfn.IFNA(INDEX('I.KI 2016-17'!O$8:O$391,MATCH($B96,'I.KI 2016-17'!$B$8:$B$391,0)),"")</f>
        <v>0</v>
      </c>
      <c r="J96" s="149">
        <f>_xlfn.IFNA(INDEX('I.KI 2016-17'!P$8:P$391,MATCH($B96,'I.KI 2016-17'!$B$8:$B$391,0)),"")</f>
        <v>0</v>
      </c>
      <c r="K96" s="157">
        <f>_xlfn.IFNA(INDEX('I.KI 2016-17'!Q$8:Q$391,MATCH($B96,'I.KI 2016-17'!$B$8:$B$391,0)),"")</f>
        <v>0</v>
      </c>
      <c r="L96" s="156">
        <f>_xlfn.IFNA(INDEX('I.KI 2016-17'!R$8:R$391,MATCH($B96,'I.KI 2016-17'!$B$8:$B$391,0)),"")</f>
        <v>93.944282495835012</v>
      </c>
      <c r="M96" s="193">
        <f>_xlfn.IFNA(INDEX('I.KI 2016-17'!S$8:S$391,MATCH($B96,'I.KI 2016-17'!$B$8:$B$391,0)),"")</f>
        <v>0</v>
      </c>
      <c r="N96" s="193">
        <f>_xlfn.IFNA(INDEX('I.KI 2016-17'!T$8:T$391,MATCH($B96,'I.KI 2016-17'!$B$8:$B$391,0)),"")</f>
        <v>0</v>
      </c>
      <c r="O96" s="193">
        <f>_xlfn.IFNA(INDEX('I.KI 2016-17'!U$8:U$391,MATCH($B96,'I.KI 2016-17'!$B$8:$B$391,0)),"")</f>
        <v>0</v>
      </c>
      <c r="P96" s="157">
        <f>_xlfn.IFNA(INDEX('I.KI 2016-17'!V$8:V$391,MATCH($B96,'I.KI 2016-17'!$B$8:$B$391,0)),"")</f>
        <v>0</v>
      </c>
      <c r="Q96" s="156">
        <f>_xlfn.IFNA(INDEX('I.KI 2016-17'!W$8:W$391,MATCH($B96,'I.KI 2016-17'!$B$8:$B$391,0)),"")</f>
        <v>151.64424586041102</v>
      </c>
      <c r="R96" s="193">
        <f>_xlfn.IFNA(INDEX('I.KI 2016-17'!X$8:X$391,MATCH($B96,'I.KI 2016-17'!$B$8:$B$391,0)),"")</f>
        <v>0</v>
      </c>
      <c r="S96" s="193">
        <f>_xlfn.IFNA(INDEX('I.KI 2016-17'!Y$8:Y$391,MATCH($B96,'I.KI 2016-17'!$B$8:$B$391,0)),"")</f>
        <v>0</v>
      </c>
      <c r="T96" s="193">
        <f>_xlfn.IFNA(INDEX('I.KI 2016-17'!Z$8:Z$391,MATCH($B96,'I.KI 2016-17'!$B$8:$B$391,0)),"")</f>
        <v>0</v>
      </c>
      <c r="U96" s="157">
        <f>_xlfn.IFNA(INDEX('I.KI 2016-17'!AA$8:AA$391,MATCH($B96,'I.KI 2016-17'!$B$8:$B$391,0)),"")</f>
        <v>0</v>
      </c>
      <c r="V96" s="149"/>
      <c r="W96" s="154">
        <f>_xlfn.IFNA(INDEX('I.KI 2016-17'!$H$8:$H$391,MATCH(B96,'I.KI 2016-17'!$B$8:$B$391,0)),"")</f>
        <v>57.699963364576</v>
      </c>
      <c r="X96" s="153">
        <f>_xlfn.IFNA(INDEX('I.KI 2016-17'!$I$8:$I$391,MATCH(B96,'I.KI 2016-17'!$B$8:$B$391,0)),"")</f>
        <v>93.944282495835012</v>
      </c>
      <c r="Y96" s="155">
        <f>_xlfn.IFNA(INDEX('I.KI 2016-17'!$G$8:$G$391,MATCH(B96,'I.KI 2016-17'!$B$8:$B$391,0)),"")</f>
        <v>151.64424586041102</v>
      </c>
      <c r="Z96" s="149"/>
      <c r="AA96" s="156">
        <f>_xlfn.IFNA(IF($B96=$B$382,0,_xlfn.IFNA(INDEX('I.Supplementary 2017-18'!N$8:N$35,MATCH($B96,'I.Supplementary 2017-18'!$B$8:$B$35,0)),INDEX('I.KI 2017-18'!N$9:N$393,MATCH($B96,'I.KI 2017-18'!$B$9:$B$393,0)))),"")</f>
        <v>32.445080152889851</v>
      </c>
      <c r="AB96" s="193">
        <f>_xlfn.IFNA(IF($B96=$B$382,0,_xlfn.IFNA(INDEX('I.Supplementary 2017-18'!O$8:O$35,MATCH($B96,'I.Supplementary 2017-18'!$B$8:$B$35,0)),INDEX('I.KI 2017-18'!O$9:O$393,MATCH($B96,'I.KI 2017-18'!$B$9:$B$393,0)))),"")</f>
        <v>0</v>
      </c>
      <c r="AC96" s="193">
        <f>_xlfn.IFNA(IF($B96=$B$382,0,_xlfn.IFNA(INDEX('I.Supplementary 2017-18'!P$8:P$35,MATCH($B96,'I.Supplementary 2017-18'!$B$8:$B$35,0)),INDEX('I.KI 2017-18'!P$9:P$393,MATCH($B96,'I.KI 2017-18'!$B$9:$B$393,0)))),"")</f>
        <v>0</v>
      </c>
      <c r="AD96" s="193">
        <f>_xlfn.IFNA(IF($B96=$B$382,0,_xlfn.IFNA(INDEX('I.Supplementary 2017-18'!Q$8:Q$35,MATCH($B96,'I.Supplementary 2017-18'!$B$8:$B$35,0)),INDEX('I.KI 2017-18'!Q$9:Q$393,MATCH($B96,'I.KI 2017-18'!$B$9:$B$393,0)))),"")</f>
        <v>0</v>
      </c>
      <c r="AE96" s="157">
        <f>_xlfn.IFNA(IF($B96=$B$382,0,_xlfn.IFNA(INDEX('I.Supplementary 2017-18'!R$8:R$35,MATCH($B96,'I.Supplementary 2017-18'!$B$8:$B$35,0)),INDEX('I.KI 2017-18'!R$9:R$393,MATCH($B96,'I.KI 2017-18'!$B$9:$B$393,0)))),"")</f>
        <v>0</v>
      </c>
      <c r="AF96" s="156">
        <f>_xlfn.IFNA(IF($B96=$B$382,0,_xlfn.IFNA(INDEX('I.Supplementary 2017-18'!S$8:S$35,MATCH($B96,'I.Supplementary 2017-18'!$B$8:$B$35,0)),INDEX('I.KI 2017-18'!S$9:S$393,MATCH($B96,'I.KI 2017-18'!$B$9:$B$393,0)))),"")</f>
        <v>95.862251283307742</v>
      </c>
      <c r="AG96" s="193">
        <f>_xlfn.IFNA(IF($B96=$B$382,0,_xlfn.IFNA(INDEX('I.Supplementary 2017-18'!T$8:T$35,MATCH($B96,'I.Supplementary 2017-18'!$B$8:$B$35,0)),INDEX('I.KI 2017-18'!T$9:T$393,MATCH($B96,'I.KI 2017-18'!$B$9:$B$393,0)))),"")</f>
        <v>0</v>
      </c>
      <c r="AH96" s="193">
        <f>_xlfn.IFNA(IF($B96=$B$382,0,_xlfn.IFNA(INDEX('I.Supplementary 2017-18'!U$8:U$35,MATCH($B96,'I.Supplementary 2017-18'!$B$8:$B$35,0)),INDEX('I.KI 2017-18'!U$9:U$393,MATCH($B96,'I.KI 2017-18'!$B$9:$B$393,0)))),"")</f>
        <v>0</v>
      </c>
      <c r="AI96" s="193">
        <f>_xlfn.IFNA(IF($B96=$B$382,0,_xlfn.IFNA(INDEX('I.Supplementary 2017-18'!V$8:V$35,MATCH($B96,'I.Supplementary 2017-18'!$B$8:$B$35,0)),INDEX('I.KI 2017-18'!V$9:V$393,MATCH($B96,'I.KI 2017-18'!$B$9:$B$393,0)))),"")</f>
        <v>0</v>
      </c>
      <c r="AJ96" s="157">
        <f>_xlfn.IFNA(IF($B96=$B$382,0,_xlfn.IFNA(INDEX('I.Supplementary 2017-18'!W$8:W$35,MATCH($B96,'I.Supplementary 2017-18'!$B$8:$B$35,0)),INDEX('I.KI 2017-18'!W$9:W$393,MATCH($B96,'I.KI 2017-18'!$B$9:$B$393,0)))),"")</f>
        <v>0</v>
      </c>
      <c r="AK96" s="156">
        <f>_xlfn.IFNA(IF($B96=$B$382,0,_xlfn.IFNA(INDEX('I.Supplementary 2017-18'!X$8:X$35,MATCH($B96,'I.Supplementary 2017-18'!$B$8:$B$35,0)),INDEX('I.KI 2017-18'!X$9:X$393,MATCH($B96,'I.KI 2017-18'!$B$9:$B$393,0)))),"")</f>
        <v>128.30733143619759</v>
      </c>
      <c r="AL96" s="193">
        <f>_xlfn.IFNA(IF($B96=$B$382,0,_xlfn.IFNA(INDEX('I.Supplementary 2017-18'!Y$8:Y$35,MATCH($B96,'I.Supplementary 2017-18'!$B$8:$B$35,0)),INDEX('I.KI 2017-18'!Y$9:Y$393,MATCH($B96,'I.KI 2017-18'!$B$9:$B$393,0)))),"")</f>
        <v>0</v>
      </c>
      <c r="AM96" s="193">
        <f>_xlfn.IFNA(IF($B96=$B$382,0,_xlfn.IFNA(INDEX('I.Supplementary 2017-18'!Z$8:Z$35,MATCH($B96,'I.Supplementary 2017-18'!$B$8:$B$35,0)),INDEX('I.KI 2017-18'!Z$9:Z$393,MATCH($B96,'I.KI 2017-18'!$B$9:$B$393,0)))),"")</f>
        <v>0</v>
      </c>
      <c r="AN96" s="193">
        <f>_xlfn.IFNA(IF($B96=$B$382,0,_xlfn.IFNA(INDEX('I.Supplementary 2017-18'!AA$8:AA$35,MATCH($B96,'I.Supplementary 2017-18'!$B$8:$B$35,0)),INDEX('I.KI 2017-18'!AA$9:AA$393,MATCH($B96,'I.KI 2017-18'!$B$9:$B$393,0)))),"")</f>
        <v>0</v>
      </c>
      <c r="AO96" s="157">
        <f>_xlfn.IFNA(IF($B96=$B$382,0,_xlfn.IFNA(INDEX('I.Supplementary 2017-18'!AB$8:AB$35,MATCH($B96,'I.Supplementary 2017-18'!$B$8:$B$35,0)),INDEX('I.KI 2017-18'!AB$9:AB$393,MATCH($B96,'I.KI 2017-18'!$B$9:$B$393,0)))),"")</f>
        <v>0</v>
      </c>
      <c r="AP96" s="149"/>
      <c r="AQ96" s="156">
        <f>_xlfn.IFNA(IF($B96=$B$381,0,IF($B96=$B$382,0,_xlfn.IFNA(INDEX('I.Supplementary 2017-18'!I$8:I$35,MATCH($B96,'I.Supplementary 2017-18'!$B$8:$B$35,0)),INDEX('I.KI 2017-18'!I$9:I$393,MATCH($B96,'I.KI 2017-18'!$B$9:$B$393,0))))),"")</f>
        <v>32.445080152889851</v>
      </c>
      <c r="AR96" s="149">
        <f>_xlfn.IFNA(IF($B96=$B$381,0,IF($B96=$B$382,0,_xlfn.IFNA(INDEX('I.Supplementary 2017-18'!J$8:J$35,MATCH($B96,'I.Supplementary 2017-18'!$B$8:$B$35,0)),INDEX('I.KI 2017-18'!J$9:J$393,MATCH($B96,'I.KI 2017-18'!$B$9:$B$393,0))))),"")</f>
        <v>95.862251283307742</v>
      </c>
      <c r="AS96" s="157">
        <f>_xlfn.IFNA(IF($B96=$B$381,0,IF($B96=$B$382,0,_xlfn.IFNA(INDEX('I.Supplementary 2017-18'!H$8:H$35,MATCH($B96,'I.Supplementary 2017-18'!$B$8:$B$35,0)),INDEX('I.KI 2017-18'!H$9:H$393,MATCH($B96,'I.KI 2017-18'!$B$9:$B$393,0))))),"")</f>
        <v>128.30733143619759</v>
      </c>
      <c r="AT96" s="149"/>
      <c r="AU96" s="156">
        <f>_xlfn.IFNA(_xlfn.IFNA(INDEX('I.Supplementary 2018-19'!P$8:P$157,MATCH($B96,'I.Supplementary 2018-19'!$B$8:$B$157,0)),INDEX('I.KI 2018-19'!P$9:P$393,MATCH($B96,'I.KI 2018-19'!$B$9:$B$393,0))),"")</f>
        <v>16.293955159167052</v>
      </c>
      <c r="AV96" s="193">
        <f>_xlfn.IFNA(_xlfn.IFNA(INDEX('I.Supplementary 2018-19'!Q$8:Q$157,MATCH($B96,'I.Supplementary 2018-19'!$B$8:$B$157,0)),INDEX('I.KI 2018-19'!Q$9:Q$393,MATCH($B96,'I.KI 2018-19'!$B$9:$B$393,0))),"")</f>
        <v>0</v>
      </c>
      <c r="AW96" s="193">
        <f>_xlfn.IFNA(_xlfn.IFNA(INDEX('I.Supplementary 2018-19'!R$8:R$157,MATCH($B96,'I.Supplementary 2018-19'!$B$8:$B$157,0)),INDEX('I.KI 2018-19'!R$9:R$393,MATCH($B96,'I.KI 2018-19'!$B$9:$B$393,0))),"")</f>
        <v>0</v>
      </c>
      <c r="AX96" s="193">
        <f>_xlfn.IFNA(_xlfn.IFNA(INDEX('I.Supplementary 2018-19'!S$8:S$157,MATCH($B96,'I.Supplementary 2018-19'!$B$8:$B$157,0)),INDEX('I.KI 2018-19'!S$9:S$393,MATCH($B96,'I.KI 2018-19'!$B$9:$B$393,0))),"")</f>
        <v>0</v>
      </c>
      <c r="AY96" s="157">
        <f>_xlfn.IFNA(_xlfn.IFNA(INDEX('I.Supplementary 2018-19'!T$8:T$157,MATCH($B96,'I.Supplementary 2018-19'!$B$8:$B$157,0)),INDEX('I.KI 2018-19'!T$9:T$393,MATCH($B96,'I.KI 2018-19'!$B$9:$B$393,0))),"")</f>
        <v>0</v>
      </c>
      <c r="AZ96" s="156">
        <f>_xlfn.IFNA(_xlfn.IFNA(INDEX('I.Supplementary 2018-19'!U$8:U$157,MATCH($B96,'I.Supplementary 2018-19'!$B$8:$B$157,0)),INDEX('I.KI 2018-19'!U$9:U$393,MATCH($B96,'I.KI 2018-19'!$B$9:$B$393,0))),"")</f>
        <v>98.742233081518705</v>
      </c>
      <c r="BA96" s="193">
        <f>_xlfn.IFNA(_xlfn.IFNA(INDEX('I.Supplementary 2018-19'!V$8:V$157,MATCH($B96,'I.Supplementary 2018-19'!$B$8:$B$157,0)),INDEX('I.KI 2018-19'!V$9:V$393,MATCH($B96,'I.KI 2018-19'!$B$9:$B$393,0))),"")</f>
        <v>0</v>
      </c>
      <c r="BB96" s="193">
        <f>_xlfn.IFNA(_xlfn.IFNA(INDEX('I.Supplementary 2018-19'!W$8:W$157,MATCH($B96,'I.Supplementary 2018-19'!$B$8:$B$157,0)),INDEX('I.KI 2018-19'!W$9:W$393,MATCH($B96,'I.KI 2018-19'!$B$9:$B$393,0))),"")</f>
        <v>0</v>
      </c>
      <c r="BC96" s="193">
        <f>_xlfn.IFNA(_xlfn.IFNA(INDEX('I.Supplementary 2018-19'!X$8:X$157,MATCH($B96,'I.Supplementary 2018-19'!$B$8:$B$157,0)),INDEX('I.KI 2018-19'!X$9:X$393,MATCH($B96,'I.KI 2018-19'!$B$9:$B$393,0))),"")</f>
        <v>0</v>
      </c>
      <c r="BD96" s="157">
        <f>_xlfn.IFNA(_xlfn.IFNA(INDEX('I.Supplementary 2018-19'!Y$8:Y$157,MATCH($B96,'I.Supplementary 2018-19'!$B$8:$B$157,0)),INDEX('I.KI 2018-19'!Y$9:Y$393,MATCH($B96,'I.KI 2018-19'!$B$9:$B$393,0))),"")</f>
        <v>0</v>
      </c>
      <c r="BE96" s="156">
        <f>_xlfn.IFNA(_xlfn.IFNA(INDEX('I.Supplementary 2018-19'!Z$8:Z$157,MATCH($B96,'I.Supplementary 2018-19'!$B$8:$B$157,0)),INDEX('I.KI 2018-19'!Z$9:Z$393,MATCH($B96,'I.KI 2018-19'!$B$9:$B$393,0))),"")</f>
        <v>115.03618824068576</v>
      </c>
      <c r="BF96" s="193">
        <f>_xlfn.IFNA(_xlfn.IFNA(INDEX('I.Supplementary 2018-19'!AA$8:AA$157,MATCH($B96,'I.Supplementary 2018-19'!$B$8:$B$157,0)),INDEX('I.KI 2018-19'!AA$9:AA$393,MATCH($B96,'I.KI 2018-19'!$B$9:$B$393,0))),"")</f>
        <v>0</v>
      </c>
      <c r="BG96" s="193">
        <f>_xlfn.IFNA(_xlfn.IFNA(INDEX('I.Supplementary 2018-19'!AB$8:AB$157,MATCH($B96,'I.Supplementary 2018-19'!$B$8:$B$157,0)),INDEX('I.KI 2018-19'!AB$9:AB$393,MATCH($B96,'I.KI 2018-19'!$B$9:$B$393,0))),"")</f>
        <v>0</v>
      </c>
      <c r="BH96" s="193">
        <f>_xlfn.IFNA(_xlfn.IFNA(INDEX('I.Supplementary 2018-19'!AC$8:AC$157,MATCH($B96,'I.Supplementary 2018-19'!$B$8:$B$157,0)),INDEX('I.KI 2018-19'!AC$9:AC$393,MATCH($B96,'I.KI 2018-19'!$B$9:$B$393,0))),"")</f>
        <v>0</v>
      </c>
      <c r="BI96" s="157">
        <f>_xlfn.IFNA(_xlfn.IFNA(INDEX('I.Supplementary 2018-19'!AD$8:AD$157,MATCH($B96,'I.Supplementary 2018-19'!$B$8:$B$157,0)),INDEX('I.KI 2018-19'!AD$9:AD$393,MATCH($B96,'I.KI 2018-19'!$B$9:$B$393,0))),"")</f>
        <v>0</v>
      </c>
      <c r="BJ96" s="149"/>
      <c r="BK96" s="156">
        <f>_xlfn.IFNA(IF($B96=$B$381,0,IF($B96=$B$382,0,_xlfn.IFNA(INDEX('I.Supplementary 2018-19'!I$8:I$157,MATCH($B96,'I.Supplementary 2018-19'!$B$8:$B$157,0)),INDEX('I.KI 2018-19'!I$9:I$393,MATCH($B96,'I.KI 2018-19'!$B$9:$B$393,0))))),"")</f>
        <v>16.293955159167052</v>
      </c>
      <c r="BL96" s="149">
        <f>_xlfn.IFNA(IF($B96=$B$381,0,IF($B96=$B$382,0,_xlfn.IFNA(INDEX('I.Supplementary 2018-19'!J$8:J$157,MATCH($B96,'I.Supplementary 2018-19'!$B$8:$B$157,0)),INDEX('I.KI 2018-19'!J$9:J$393,MATCH($B96,'I.KI 2018-19'!$B$9:$B$393,0))))),"")</f>
        <v>98.742233081518705</v>
      </c>
      <c r="BM96" s="157">
        <f>_xlfn.IFNA(IF($B96=$B$381,0,IF($B96=$B$382,0,_xlfn.IFNA(INDEX('I.Supplementary 2018-19'!H$8:H$157,MATCH($B96,'I.Supplementary 2018-19'!$B$8:$B$157,0)),INDEX('I.KI 2018-19'!H$9:H$393,MATCH($B96,'I.KI 2018-19'!$B$9:$B$393,0))))),"")</f>
        <v>115.03618824068576</v>
      </c>
    </row>
    <row r="97" spans="2:65">
      <c r="B97" s="121" t="str">
        <f>'Calculations for 2021-22'!B97</f>
        <v>E6161</v>
      </c>
      <c r="C97" s="160" t="str">
        <f>'Calculations for 2021-22'!D97</f>
        <v>E6161</v>
      </c>
      <c r="D97" t="str">
        <f>'Calculations for 2021-22'!E97</f>
        <v>SFIR</v>
      </c>
      <c r="E97">
        <f>'Calculations for 2021-22'!F97</f>
        <v>0</v>
      </c>
      <c r="F97" s="120" t="str">
        <f>'Calculations for 2021-22'!H97</f>
        <v>Devon &amp; Somerset Fire</v>
      </c>
      <c r="G97" s="156">
        <f>_xlfn.IFNA(INDEX('I.KI 2016-17'!M$8:M$391,MATCH($B97,'I.KI 2016-17'!$B$8:$B$391,0)),"")</f>
        <v>0</v>
      </c>
      <c r="H97" s="149">
        <f>_xlfn.IFNA(INDEX('I.KI 2016-17'!N$8:N$391,MATCH($B97,'I.KI 2016-17'!$B$8:$B$391,0)),"")</f>
        <v>0</v>
      </c>
      <c r="I97" s="149">
        <f>_xlfn.IFNA(INDEX('I.KI 2016-17'!O$8:O$391,MATCH($B97,'I.KI 2016-17'!$B$8:$B$391,0)),"")</f>
        <v>12.294178850618</v>
      </c>
      <c r="J97" s="149">
        <f>_xlfn.IFNA(INDEX('I.KI 2016-17'!P$8:P$391,MATCH($B97,'I.KI 2016-17'!$B$8:$B$391,0)),"")</f>
        <v>0</v>
      </c>
      <c r="K97" s="157">
        <f>_xlfn.IFNA(INDEX('I.KI 2016-17'!Q$8:Q$391,MATCH($B97,'I.KI 2016-17'!$B$8:$B$391,0)),"")</f>
        <v>0</v>
      </c>
      <c r="L97" s="156">
        <f>_xlfn.IFNA(INDEX('I.KI 2016-17'!R$8:R$391,MATCH($B97,'I.KI 2016-17'!$B$8:$B$391,0)),"")</f>
        <v>0</v>
      </c>
      <c r="M97" s="193">
        <f>_xlfn.IFNA(INDEX('I.KI 2016-17'!S$8:S$391,MATCH($B97,'I.KI 2016-17'!$B$8:$B$391,0)),"")</f>
        <v>0</v>
      </c>
      <c r="N97" s="193">
        <f>_xlfn.IFNA(INDEX('I.KI 2016-17'!T$8:T$391,MATCH($B97,'I.KI 2016-17'!$B$8:$B$391,0)),"")</f>
        <v>14.578803150947001</v>
      </c>
      <c r="O97" s="193">
        <f>_xlfn.IFNA(INDEX('I.KI 2016-17'!U$8:U$391,MATCH($B97,'I.KI 2016-17'!$B$8:$B$391,0)),"")</f>
        <v>0</v>
      </c>
      <c r="P97" s="157">
        <f>_xlfn.IFNA(INDEX('I.KI 2016-17'!V$8:V$391,MATCH($B97,'I.KI 2016-17'!$B$8:$B$391,0)),"")</f>
        <v>0</v>
      </c>
      <c r="Q97" s="156">
        <f>_xlfn.IFNA(INDEX('I.KI 2016-17'!W$8:W$391,MATCH($B97,'I.KI 2016-17'!$B$8:$B$391,0)),"")</f>
        <v>0</v>
      </c>
      <c r="R97" s="193">
        <f>_xlfn.IFNA(INDEX('I.KI 2016-17'!X$8:X$391,MATCH($B97,'I.KI 2016-17'!$B$8:$B$391,0)),"")</f>
        <v>0</v>
      </c>
      <c r="S97" s="193">
        <f>_xlfn.IFNA(INDEX('I.KI 2016-17'!Y$8:Y$391,MATCH($B97,'I.KI 2016-17'!$B$8:$B$391,0)),"")</f>
        <v>26.872982001564999</v>
      </c>
      <c r="T97" s="193">
        <f>_xlfn.IFNA(INDEX('I.KI 2016-17'!Z$8:Z$391,MATCH($B97,'I.KI 2016-17'!$B$8:$B$391,0)),"")</f>
        <v>0</v>
      </c>
      <c r="U97" s="157">
        <f>_xlfn.IFNA(INDEX('I.KI 2016-17'!AA$8:AA$391,MATCH($B97,'I.KI 2016-17'!$B$8:$B$391,0)),"")</f>
        <v>0</v>
      </c>
      <c r="V97" s="149"/>
      <c r="W97" s="154">
        <f>_xlfn.IFNA(INDEX('I.KI 2016-17'!$H$8:$H$391,MATCH(B97,'I.KI 2016-17'!$B$8:$B$391,0)),"")</f>
        <v>12.294178850618</v>
      </c>
      <c r="X97" s="153">
        <f>_xlfn.IFNA(INDEX('I.KI 2016-17'!$I$8:$I$391,MATCH(B97,'I.KI 2016-17'!$B$8:$B$391,0)),"")</f>
        <v>14.578803150947001</v>
      </c>
      <c r="Y97" s="155">
        <f>_xlfn.IFNA(INDEX('I.KI 2016-17'!$G$8:$G$391,MATCH(B97,'I.KI 2016-17'!$B$8:$B$391,0)),"")</f>
        <v>26.872982001564999</v>
      </c>
      <c r="Z97" s="149"/>
      <c r="AA97" s="156">
        <f>_xlfn.IFNA(IF($B97=$B$382,0,_xlfn.IFNA(INDEX('I.Supplementary 2017-18'!N$8:N$35,MATCH($B97,'I.Supplementary 2017-18'!$B$8:$B$35,0)),INDEX('I.KI 2017-18'!N$9:N$393,MATCH($B97,'I.KI 2017-18'!$B$9:$B$393,0)))),"")</f>
        <v>0</v>
      </c>
      <c r="AB97" s="193">
        <f>_xlfn.IFNA(IF($B97=$B$382,0,_xlfn.IFNA(INDEX('I.Supplementary 2017-18'!O$8:O$35,MATCH($B97,'I.Supplementary 2017-18'!$B$8:$B$35,0)),INDEX('I.KI 2017-18'!O$9:O$393,MATCH($B97,'I.KI 2017-18'!$B$9:$B$393,0)))),"")</f>
        <v>0</v>
      </c>
      <c r="AC97" s="193">
        <f>_xlfn.IFNA(IF($B97=$B$382,0,_xlfn.IFNA(INDEX('I.Supplementary 2017-18'!P$8:P$35,MATCH($B97,'I.Supplementary 2017-18'!$B$8:$B$35,0)),INDEX('I.KI 2017-18'!P$9:P$393,MATCH($B97,'I.KI 2017-18'!$B$9:$B$393,0)))),"")</f>
        <v>9.0067802874087164</v>
      </c>
      <c r="AD97" s="193">
        <f>_xlfn.IFNA(IF($B97=$B$382,0,_xlfn.IFNA(INDEX('I.Supplementary 2017-18'!Q$8:Q$35,MATCH($B97,'I.Supplementary 2017-18'!$B$8:$B$35,0)),INDEX('I.KI 2017-18'!Q$9:Q$393,MATCH($B97,'I.KI 2017-18'!$B$9:$B$393,0)))),"")</f>
        <v>0</v>
      </c>
      <c r="AE97" s="157">
        <f>_xlfn.IFNA(IF($B97=$B$382,0,_xlfn.IFNA(INDEX('I.Supplementary 2017-18'!R$8:R$35,MATCH($B97,'I.Supplementary 2017-18'!$B$8:$B$35,0)),INDEX('I.KI 2017-18'!R$9:R$393,MATCH($B97,'I.KI 2017-18'!$B$9:$B$393,0)))),"")</f>
        <v>0</v>
      </c>
      <c r="AF97" s="156">
        <f>_xlfn.IFNA(IF($B97=$B$382,0,_xlfn.IFNA(INDEX('I.Supplementary 2017-18'!S$8:S$35,MATCH($B97,'I.Supplementary 2017-18'!$B$8:$B$35,0)),INDEX('I.KI 2017-18'!S$9:S$393,MATCH($B97,'I.KI 2017-18'!$B$9:$B$393,0)))),"")</f>
        <v>0</v>
      </c>
      <c r="AG97" s="193">
        <f>_xlfn.IFNA(IF($B97=$B$382,0,_xlfn.IFNA(INDEX('I.Supplementary 2017-18'!T$8:T$35,MATCH($B97,'I.Supplementary 2017-18'!$B$8:$B$35,0)),INDEX('I.KI 2017-18'!T$9:T$393,MATCH($B97,'I.KI 2017-18'!$B$9:$B$393,0)))),"")</f>
        <v>0</v>
      </c>
      <c r="AH97" s="193">
        <f>_xlfn.IFNA(IF($B97=$B$382,0,_xlfn.IFNA(INDEX('I.Supplementary 2017-18'!U$8:U$35,MATCH($B97,'I.Supplementary 2017-18'!$B$8:$B$35,0)),INDEX('I.KI 2017-18'!U$9:U$393,MATCH($B97,'I.KI 2017-18'!$B$9:$B$393,0)))),"")</f>
        <v>14.876444355492529</v>
      </c>
      <c r="AI97" s="193">
        <f>_xlfn.IFNA(IF($B97=$B$382,0,_xlfn.IFNA(INDEX('I.Supplementary 2017-18'!V$8:V$35,MATCH($B97,'I.Supplementary 2017-18'!$B$8:$B$35,0)),INDEX('I.KI 2017-18'!V$9:V$393,MATCH($B97,'I.KI 2017-18'!$B$9:$B$393,0)))),"")</f>
        <v>0</v>
      </c>
      <c r="AJ97" s="157">
        <f>_xlfn.IFNA(IF($B97=$B$382,0,_xlfn.IFNA(INDEX('I.Supplementary 2017-18'!W$8:W$35,MATCH($B97,'I.Supplementary 2017-18'!$B$8:$B$35,0)),INDEX('I.KI 2017-18'!W$9:W$393,MATCH($B97,'I.KI 2017-18'!$B$9:$B$393,0)))),"")</f>
        <v>0</v>
      </c>
      <c r="AK97" s="156">
        <f>_xlfn.IFNA(IF($B97=$B$382,0,_xlfn.IFNA(INDEX('I.Supplementary 2017-18'!X$8:X$35,MATCH($B97,'I.Supplementary 2017-18'!$B$8:$B$35,0)),INDEX('I.KI 2017-18'!X$9:X$393,MATCH($B97,'I.KI 2017-18'!$B$9:$B$393,0)))),"")</f>
        <v>0</v>
      </c>
      <c r="AL97" s="193">
        <f>_xlfn.IFNA(IF($B97=$B$382,0,_xlfn.IFNA(INDEX('I.Supplementary 2017-18'!Y$8:Y$35,MATCH($B97,'I.Supplementary 2017-18'!$B$8:$B$35,0)),INDEX('I.KI 2017-18'!Y$9:Y$393,MATCH($B97,'I.KI 2017-18'!$B$9:$B$393,0)))),"")</f>
        <v>0</v>
      </c>
      <c r="AM97" s="193">
        <f>_xlfn.IFNA(IF($B97=$B$382,0,_xlfn.IFNA(INDEX('I.Supplementary 2017-18'!Z$8:Z$35,MATCH($B97,'I.Supplementary 2017-18'!$B$8:$B$35,0)),INDEX('I.KI 2017-18'!Z$9:Z$393,MATCH($B97,'I.KI 2017-18'!$B$9:$B$393,0)))),"")</f>
        <v>23.883224642901247</v>
      </c>
      <c r="AN97" s="193">
        <f>_xlfn.IFNA(IF($B97=$B$382,0,_xlfn.IFNA(INDEX('I.Supplementary 2017-18'!AA$8:AA$35,MATCH($B97,'I.Supplementary 2017-18'!$B$8:$B$35,0)),INDEX('I.KI 2017-18'!AA$9:AA$393,MATCH($B97,'I.KI 2017-18'!$B$9:$B$393,0)))),"")</f>
        <v>0</v>
      </c>
      <c r="AO97" s="157">
        <f>_xlfn.IFNA(IF($B97=$B$382,0,_xlfn.IFNA(INDEX('I.Supplementary 2017-18'!AB$8:AB$35,MATCH($B97,'I.Supplementary 2017-18'!$B$8:$B$35,0)),INDEX('I.KI 2017-18'!AB$9:AB$393,MATCH($B97,'I.KI 2017-18'!$B$9:$B$393,0)))),"")</f>
        <v>0</v>
      </c>
      <c r="AP97" s="149"/>
      <c r="AQ97" s="156">
        <f>_xlfn.IFNA(IF($B97=$B$381,0,IF($B97=$B$382,0,_xlfn.IFNA(INDEX('I.Supplementary 2017-18'!I$8:I$35,MATCH($B97,'I.Supplementary 2017-18'!$B$8:$B$35,0)),INDEX('I.KI 2017-18'!I$9:I$393,MATCH($B97,'I.KI 2017-18'!$B$9:$B$393,0))))),"")</f>
        <v>9.0067802874087164</v>
      </c>
      <c r="AR97" s="149">
        <f>_xlfn.IFNA(IF($B97=$B$381,0,IF($B97=$B$382,0,_xlfn.IFNA(INDEX('I.Supplementary 2017-18'!J$8:J$35,MATCH($B97,'I.Supplementary 2017-18'!$B$8:$B$35,0)),INDEX('I.KI 2017-18'!J$9:J$393,MATCH($B97,'I.KI 2017-18'!$B$9:$B$393,0))))),"")</f>
        <v>14.876444355492529</v>
      </c>
      <c r="AS97" s="157">
        <f>_xlfn.IFNA(IF($B97=$B$381,0,IF($B97=$B$382,0,_xlfn.IFNA(INDEX('I.Supplementary 2017-18'!H$8:H$35,MATCH($B97,'I.Supplementary 2017-18'!$B$8:$B$35,0)),INDEX('I.KI 2017-18'!H$9:H$393,MATCH($B97,'I.KI 2017-18'!$B$9:$B$393,0))))),"")</f>
        <v>23.883224642901247</v>
      </c>
      <c r="AT97" s="149"/>
      <c r="AU97" s="156">
        <f>_xlfn.IFNA(_xlfn.IFNA(INDEX('I.Supplementary 2018-19'!P$8:P$157,MATCH($B97,'I.Supplementary 2018-19'!$B$8:$B$157,0)),INDEX('I.KI 2018-19'!P$9:P$393,MATCH($B97,'I.KI 2018-19'!$B$9:$B$393,0))),"")</f>
        <v>0</v>
      </c>
      <c r="AV97" s="193">
        <f>_xlfn.IFNA(_xlfn.IFNA(INDEX('I.Supplementary 2018-19'!Q$8:Q$157,MATCH($B97,'I.Supplementary 2018-19'!$B$8:$B$157,0)),INDEX('I.KI 2018-19'!Q$9:Q$393,MATCH($B97,'I.KI 2018-19'!$B$9:$B$393,0))),"")</f>
        <v>0</v>
      </c>
      <c r="AW97" s="193">
        <f>_xlfn.IFNA(_xlfn.IFNA(INDEX('I.Supplementary 2018-19'!R$8:R$157,MATCH($B97,'I.Supplementary 2018-19'!$B$8:$B$157,0)),INDEX('I.KI 2018-19'!R$9:R$393,MATCH($B97,'I.KI 2018-19'!$B$9:$B$393,0))),"")</f>
        <v>7.2949917109329183</v>
      </c>
      <c r="AX97" s="193">
        <f>_xlfn.IFNA(_xlfn.IFNA(INDEX('I.Supplementary 2018-19'!S$8:S$157,MATCH($B97,'I.Supplementary 2018-19'!$B$8:$B$157,0)),INDEX('I.KI 2018-19'!S$9:S$393,MATCH($B97,'I.KI 2018-19'!$B$9:$B$393,0))),"")</f>
        <v>0</v>
      </c>
      <c r="AY97" s="157">
        <f>_xlfn.IFNA(_xlfn.IFNA(INDEX('I.Supplementary 2018-19'!T$8:T$157,MATCH($B97,'I.Supplementary 2018-19'!$B$8:$B$157,0)),INDEX('I.KI 2018-19'!T$9:T$393,MATCH($B97,'I.KI 2018-19'!$B$9:$B$393,0))),"")</f>
        <v>0</v>
      </c>
      <c r="AZ97" s="156">
        <f>_xlfn.IFNA(_xlfn.IFNA(INDEX('I.Supplementary 2018-19'!U$8:U$157,MATCH($B97,'I.Supplementary 2018-19'!$B$8:$B$157,0)),INDEX('I.KI 2018-19'!U$9:U$393,MATCH($B97,'I.KI 2018-19'!$B$9:$B$393,0))),"")</f>
        <v>0</v>
      </c>
      <c r="BA97" s="193">
        <f>_xlfn.IFNA(_xlfn.IFNA(INDEX('I.Supplementary 2018-19'!V$8:V$157,MATCH($B97,'I.Supplementary 2018-19'!$B$8:$B$157,0)),INDEX('I.KI 2018-19'!V$9:V$393,MATCH($B97,'I.KI 2018-19'!$B$9:$B$393,0))),"")</f>
        <v>0</v>
      </c>
      <c r="BB97" s="193">
        <f>_xlfn.IFNA(_xlfn.IFNA(INDEX('I.Supplementary 2018-19'!W$8:W$157,MATCH($B97,'I.Supplementary 2018-19'!$B$8:$B$157,0)),INDEX('I.KI 2018-19'!W$9:W$393,MATCH($B97,'I.KI 2018-19'!$B$9:$B$393,0))),"")</f>
        <v>15.323376160163976</v>
      </c>
      <c r="BC97" s="193">
        <f>_xlfn.IFNA(_xlfn.IFNA(INDEX('I.Supplementary 2018-19'!X$8:X$157,MATCH($B97,'I.Supplementary 2018-19'!$B$8:$B$157,0)),INDEX('I.KI 2018-19'!X$9:X$393,MATCH($B97,'I.KI 2018-19'!$B$9:$B$393,0))),"")</f>
        <v>0</v>
      </c>
      <c r="BD97" s="157">
        <f>_xlfn.IFNA(_xlfn.IFNA(INDEX('I.Supplementary 2018-19'!Y$8:Y$157,MATCH($B97,'I.Supplementary 2018-19'!$B$8:$B$157,0)),INDEX('I.KI 2018-19'!Y$9:Y$393,MATCH($B97,'I.KI 2018-19'!$B$9:$B$393,0))),"")</f>
        <v>0</v>
      </c>
      <c r="BE97" s="156">
        <f>_xlfn.IFNA(_xlfn.IFNA(INDEX('I.Supplementary 2018-19'!Z$8:Z$157,MATCH($B97,'I.Supplementary 2018-19'!$B$8:$B$157,0)),INDEX('I.KI 2018-19'!Z$9:Z$393,MATCH($B97,'I.KI 2018-19'!$B$9:$B$393,0))),"")</f>
        <v>0</v>
      </c>
      <c r="BF97" s="193">
        <f>_xlfn.IFNA(_xlfn.IFNA(INDEX('I.Supplementary 2018-19'!AA$8:AA$157,MATCH($B97,'I.Supplementary 2018-19'!$B$8:$B$157,0)),INDEX('I.KI 2018-19'!AA$9:AA$393,MATCH($B97,'I.KI 2018-19'!$B$9:$B$393,0))),"")</f>
        <v>0</v>
      </c>
      <c r="BG97" s="193">
        <f>_xlfn.IFNA(_xlfn.IFNA(INDEX('I.Supplementary 2018-19'!AB$8:AB$157,MATCH($B97,'I.Supplementary 2018-19'!$B$8:$B$157,0)),INDEX('I.KI 2018-19'!AB$9:AB$393,MATCH($B97,'I.KI 2018-19'!$B$9:$B$393,0))),"")</f>
        <v>22.618367871096893</v>
      </c>
      <c r="BH97" s="193">
        <f>_xlfn.IFNA(_xlfn.IFNA(INDEX('I.Supplementary 2018-19'!AC$8:AC$157,MATCH($B97,'I.Supplementary 2018-19'!$B$8:$B$157,0)),INDEX('I.KI 2018-19'!AC$9:AC$393,MATCH($B97,'I.KI 2018-19'!$B$9:$B$393,0))),"")</f>
        <v>0</v>
      </c>
      <c r="BI97" s="157">
        <f>_xlfn.IFNA(_xlfn.IFNA(INDEX('I.Supplementary 2018-19'!AD$8:AD$157,MATCH($B97,'I.Supplementary 2018-19'!$B$8:$B$157,0)),INDEX('I.KI 2018-19'!AD$9:AD$393,MATCH($B97,'I.KI 2018-19'!$B$9:$B$393,0))),"")</f>
        <v>0</v>
      </c>
      <c r="BJ97" s="149"/>
      <c r="BK97" s="156">
        <f>_xlfn.IFNA(IF($B97=$B$381,0,IF($B97=$B$382,0,_xlfn.IFNA(INDEX('I.Supplementary 2018-19'!I$8:I$157,MATCH($B97,'I.Supplementary 2018-19'!$B$8:$B$157,0)),INDEX('I.KI 2018-19'!I$9:I$393,MATCH($B97,'I.KI 2018-19'!$B$9:$B$393,0))))),"")</f>
        <v>7.2949917109329183</v>
      </c>
      <c r="BL97" s="149">
        <f>_xlfn.IFNA(IF($B97=$B$381,0,IF($B97=$B$382,0,_xlfn.IFNA(INDEX('I.Supplementary 2018-19'!J$8:J$157,MATCH($B97,'I.Supplementary 2018-19'!$B$8:$B$157,0)),INDEX('I.KI 2018-19'!J$9:J$393,MATCH($B97,'I.KI 2018-19'!$B$9:$B$393,0))))),"")</f>
        <v>15.323376160163976</v>
      </c>
      <c r="BM97" s="157">
        <f>_xlfn.IFNA(IF($B97=$B$381,0,IF($B97=$B$382,0,_xlfn.IFNA(INDEX('I.Supplementary 2018-19'!H$8:H$157,MATCH($B97,'I.Supplementary 2018-19'!$B$8:$B$157,0)),INDEX('I.KI 2018-19'!H$9:H$393,MATCH($B97,'I.KI 2018-19'!$B$9:$B$393,0))))),"")</f>
        <v>22.618367871096893</v>
      </c>
    </row>
    <row r="98" spans="2:65">
      <c r="B98" s="121" t="str">
        <f>'Calculations for 2021-22'!B98</f>
        <v>E4402</v>
      </c>
      <c r="C98" s="160" t="str">
        <f>'Calculations for 2021-22'!D98</f>
        <v>E4402</v>
      </c>
      <c r="D98" t="str">
        <f>'Calculations for 2021-22'!E98</f>
        <v>MD</v>
      </c>
      <c r="E98">
        <f>'Calculations for 2021-22'!F98</f>
        <v>0</v>
      </c>
      <c r="F98" s="120" t="str">
        <f>'Calculations for 2021-22'!H98</f>
        <v>Doncaster</v>
      </c>
      <c r="G98" s="156">
        <f>_xlfn.IFNA(INDEX('I.KI 2016-17'!M$8:M$391,MATCH($B98,'I.KI 2016-17'!$B$8:$B$391,0)),"")</f>
        <v>43.144910177857</v>
      </c>
      <c r="H98" s="149">
        <f>_xlfn.IFNA(INDEX('I.KI 2016-17'!N$8:N$391,MATCH($B98,'I.KI 2016-17'!$B$8:$B$391,0)),"")</f>
        <v>4.8664266158779999</v>
      </c>
      <c r="I98" s="149">
        <f>_xlfn.IFNA(INDEX('I.KI 2016-17'!O$8:O$391,MATCH($B98,'I.KI 2016-17'!$B$8:$B$391,0)),"")</f>
        <v>0</v>
      </c>
      <c r="J98" s="149">
        <f>_xlfn.IFNA(INDEX('I.KI 2016-17'!P$8:P$391,MATCH($B98,'I.KI 2016-17'!$B$8:$B$391,0)),"")</f>
        <v>0</v>
      </c>
      <c r="K98" s="157">
        <f>_xlfn.IFNA(INDEX('I.KI 2016-17'!Q$8:Q$391,MATCH($B98,'I.KI 2016-17'!$B$8:$B$391,0)),"")</f>
        <v>0</v>
      </c>
      <c r="L98" s="156">
        <f>_xlfn.IFNA(INDEX('I.KI 2016-17'!R$8:R$391,MATCH($B98,'I.KI 2016-17'!$B$8:$B$391,0)),"")</f>
        <v>60.414638406253005</v>
      </c>
      <c r="M98" s="193">
        <f>_xlfn.IFNA(INDEX('I.KI 2016-17'!S$8:S$391,MATCH($B98,'I.KI 2016-17'!$B$8:$B$391,0)),"")</f>
        <v>9.4748134448659993</v>
      </c>
      <c r="N98" s="193">
        <f>_xlfn.IFNA(INDEX('I.KI 2016-17'!T$8:T$391,MATCH($B98,'I.KI 2016-17'!$B$8:$B$391,0)),"")</f>
        <v>0</v>
      </c>
      <c r="O98" s="193">
        <f>_xlfn.IFNA(INDEX('I.KI 2016-17'!U$8:U$391,MATCH($B98,'I.KI 2016-17'!$B$8:$B$391,0)),"")</f>
        <v>0</v>
      </c>
      <c r="P98" s="157">
        <f>_xlfn.IFNA(INDEX('I.KI 2016-17'!V$8:V$391,MATCH($B98,'I.KI 2016-17'!$B$8:$B$391,0)),"")</f>
        <v>0</v>
      </c>
      <c r="Q98" s="156">
        <f>_xlfn.IFNA(INDEX('I.KI 2016-17'!W$8:W$391,MATCH($B98,'I.KI 2016-17'!$B$8:$B$391,0)),"")</f>
        <v>103.55954858411</v>
      </c>
      <c r="R98" s="193">
        <f>_xlfn.IFNA(INDEX('I.KI 2016-17'!X$8:X$391,MATCH($B98,'I.KI 2016-17'!$B$8:$B$391,0)),"")</f>
        <v>14.341240060743999</v>
      </c>
      <c r="S98" s="193">
        <f>_xlfn.IFNA(INDEX('I.KI 2016-17'!Y$8:Y$391,MATCH($B98,'I.KI 2016-17'!$B$8:$B$391,0)),"")</f>
        <v>0</v>
      </c>
      <c r="T98" s="193">
        <f>_xlfn.IFNA(INDEX('I.KI 2016-17'!Z$8:Z$391,MATCH($B98,'I.KI 2016-17'!$B$8:$B$391,0)),"")</f>
        <v>0</v>
      </c>
      <c r="U98" s="157">
        <f>_xlfn.IFNA(INDEX('I.KI 2016-17'!AA$8:AA$391,MATCH($B98,'I.KI 2016-17'!$B$8:$B$391,0)),"")</f>
        <v>0</v>
      </c>
      <c r="V98" s="149"/>
      <c r="W98" s="154">
        <f>_xlfn.IFNA(INDEX('I.KI 2016-17'!$H$8:$H$391,MATCH(B98,'I.KI 2016-17'!$B$8:$B$391,0)),"")</f>
        <v>48.011336793734998</v>
      </c>
      <c r="X98" s="153">
        <f>_xlfn.IFNA(INDEX('I.KI 2016-17'!$I$8:$I$391,MATCH(B98,'I.KI 2016-17'!$B$8:$B$391,0)),"")</f>
        <v>69.889451851118991</v>
      </c>
      <c r="Y98" s="155">
        <f>_xlfn.IFNA(INDEX('I.KI 2016-17'!$G$8:$G$391,MATCH(B98,'I.KI 2016-17'!$B$8:$B$391,0)),"")</f>
        <v>117.90078864485399</v>
      </c>
      <c r="Z98" s="149"/>
      <c r="AA98" s="156">
        <f>_xlfn.IFNA(IF($B98=$B$382,0,_xlfn.IFNA(INDEX('I.Supplementary 2017-18'!N$8:N$35,MATCH($B98,'I.Supplementary 2017-18'!$B$8:$B$35,0)),INDEX('I.KI 2017-18'!N$9:N$393,MATCH($B98,'I.KI 2017-18'!$B$9:$B$393,0)))),"")</f>
        <v>33.089795362708571</v>
      </c>
      <c r="AB98" s="193">
        <f>_xlfn.IFNA(IF($B98=$B$382,0,_xlfn.IFNA(INDEX('I.Supplementary 2017-18'!O$8:O$35,MATCH($B98,'I.Supplementary 2017-18'!$B$8:$B$35,0)),INDEX('I.KI 2017-18'!O$9:O$393,MATCH($B98,'I.KI 2017-18'!$B$9:$B$393,0)))),"")</f>
        <v>3.0603245288476626</v>
      </c>
      <c r="AC98" s="193">
        <f>_xlfn.IFNA(IF($B98=$B$382,0,_xlfn.IFNA(INDEX('I.Supplementary 2017-18'!P$8:P$35,MATCH($B98,'I.Supplementary 2017-18'!$B$8:$B$35,0)),INDEX('I.KI 2017-18'!P$9:P$393,MATCH($B98,'I.KI 2017-18'!$B$9:$B$393,0)))),"")</f>
        <v>0</v>
      </c>
      <c r="AD98" s="193">
        <f>_xlfn.IFNA(IF($B98=$B$382,0,_xlfn.IFNA(INDEX('I.Supplementary 2017-18'!Q$8:Q$35,MATCH($B98,'I.Supplementary 2017-18'!$B$8:$B$35,0)),INDEX('I.KI 2017-18'!Q$9:Q$393,MATCH($B98,'I.KI 2017-18'!$B$9:$B$393,0)))),"")</f>
        <v>0</v>
      </c>
      <c r="AE98" s="157">
        <f>_xlfn.IFNA(IF($B98=$B$382,0,_xlfn.IFNA(INDEX('I.Supplementary 2017-18'!R$8:R$35,MATCH($B98,'I.Supplementary 2017-18'!$B$8:$B$35,0)),INDEX('I.KI 2017-18'!R$9:R$393,MATCH($B98,'I.KI 2017-18'!$B$9:$B$393,0)))),"")</f>
        <v>0</v>
      </c>
      <c r="AF98" s="156">
        <f>_xlfn.IFNA(IF($B98=$B$382,0,_xlfn.IFNA(INDEX('I.Supplementary 2017-18'!S$8:S$35,MATCH($B98,'I.Supplementary 2017-18'!$B$8:$B$35,0)),INDEX('I.KI 2017-18'!S$9:S$393,MATCH($B98,'I.KI 2017-18'!$B$9:$B$393,0)))),"")</f>
        <v>61.648065153376038</v>
      </c>
      <c r="AG98" s="193">
        <f>_xlfn.IFNA(IF($B98=$B$382,0,_xlfn.IFNA(INDEX('I.Supplementary 2017-18'!T$8:T$35,MATCH($B98,'I.Supplementary 2017-18'!$B$8:$B$35,0)),INDEX('I.KI 2017-18'!T$9:T$393,MATCH($B98,'I.KI 2017-18'!$B$9:$B$393,0)))),"")</f>
        <v>9.6682514697419215</v>
      </c>
      <c r="AH98" s="193">
        <f>_xlfn.IFNA(IF($B98=$B$382,0,_xlfn.IFNA(INDEX('I.Supplementary 2017-18'!U$8:U$35,MATCH($B98,'I.Supplementary 2017-18'!$B$8:$B$35,0)),INDEX('I.KI 2017-18'!U$9:U$393,MATCH($B98,'I.KI 2017-18'!$B$9:$B$393,0)))),"")</f>
        <v>0</v>
      </c>
      <c r="AI98" s="193">
        <f>_xlfn.IFNA(IF($B98=$B$382,0,_xlfn.IFNA(INDEX('I.Supplementary 2017-18'!V$8:V$35,MATCH($B98,'I.Supplementary 2017-18'!$B$8:$B$35,0)),INDEX('I.KI 2017-18'!V$9:V$393,MATCH($B98,'I.KI 2017-18'!$B$9:$B$393,0)))),"")</f>
        <v>0</v>
      </c>
      <c r="AJ98" s="157">
        <f>_xlfn.IFNA(IF($B98=$B$382,0,_xlfn.IFNA(INDEX('I.Supplementary 2017-18'!W$8:W$35,MATCH($B98,'I.Supplementary 2017-18'!$B$8:$B$35,0)),INDEX('I.KI 2017-18'!W$9:W$393,MATCH($B98,'I.KI 2017-18'!$B$9:$B$393,0)))),"")</f>
        <v>0</v>
      </c>
      <c r="AK98" s="156">
        <f>_xlfn.IFNA(IF($B98=$B$382,0,_xlfn.IFNA(INDEX('I.Supplementary 2017-18'!X$8:X$35,MATCH($B98,'I.Supplementary 2017-18'!$B$8:$B$35,0)),INDEX('I.KI 2017-18'!X$9:X$393,MATCH($B98,'I.KI 2017-18'!$B$9:$B$393,0)))),"")</f>
        <v>94.737860516084609</v>
      </c>
      <c r="AL98" s="193">
        <f>_xlfn.IFNA(IF($B98=$B$382,0,_xlfn.IFNA(INDEX('I.Supplementary 2017-18'!Y$8:Y$35,MATCH($B98,'I.Supplementary 2017-18'!$B$8:$B$35,0)),INDEX('I.KI 2017-18'!Y$9:Y$393,MATCH($B98,'I.KI 2017-18'!$B$9:$B$393,0)))),"")</f>
        <v>12.728575998589584</v>
      </c>
      <c r="AM98" s="193">
        <f>_xlfn.IFNA(IF($B98=$B$382,0,_xlfn.IFNA(INDEX('I.Supplementary 2017-18'!Z$8:Z$35,MATCH($B98,'I.Supplementary 2017-18'!$B$8:$B$35,0)),INDEX('I.KI 2017-18'!Z$9:Z$393,MATCH($B98,'I.KI 2017-18'!$B$9:$B$393,0)))),"")</f>
        <v>0</v>
      </c>
      <c r="AN98" s="193">
        <f>_xlfn.IFNA(IF($B98=$B$382,0,_xlfn.IFNA(INDEX('I.Supplementary 2017-18'!AA$8:AA$35,MATCH($B98,'I.Supplementary 2017-18'!$B$8:$B$35,0)),INDEX('I.KI 2017-18'!AA$9:AA$393,MATCH($B98,'I.KI 2017-18'!$B$9:$B$393,0)))),"")</f>
        <v>0</v>
      </c>
      <c r="AO98" s="157">
        <f>_xlfn.IFNA(IF($B98=$B$382,0,_xlfn.IFNA(INDEX('I.Supplementary 2017-18'!AB$8:AB$35,MATCH($B98,'I.Supplementary 2017-18'!$B$8:$B$35,0)),INDEX('I.KI 2017-18'!AB$9:AB$393,MATCH($B98,'I.KI 2017-18'!$B$9:$B$393,0)))),"")</f>
        <v>0</v>
      </c>
      <c r="AP98" s="149"/>
      <c r="AQ98" s="156">
        <f>_xlfn.IFNA(IF($B98=$B$381,0,IF($B98=$B$382,0,_xlfn.IFNA(INDEX('I.Supplementary 2017-18'!I$8:I$35,MATCH($B98,'I.Supplementary 2017-18'!$B$8:$B$35,0)),INDEX('I.KI 2017-18'!I$9:I$393,MATCH($B98,'I.KI 2017-18'!$B$9:$B$393,0))))),"")</f>
        <v>36.15011989155623</v>
      </c>
      <c r="AR98" s="149">
        <f>_xlfn.IFNA(IF($B98=$B$381,0,IF($B98=$B$382,0,_xlfn.IFNA(INDEX('I.Supplementary 2017-18'!J$8:J$35,MATCH($B98,'I.Supplementary 2017-18'!$B$8:$B$35,0)),INDEX('I.KI 2017-18'!J$9:J$393,MATCH($B98,'I.KI 2017-18'!$B$9:$B$393,0))))),"")</f>
        <v>71.316316623117956</v>
      </c>
      <c r="AS98" s="157">
        <f>_xlfn.IFNA(IF($B98=$B$381,0,IF($B98=$B$382,0,_xlfn.IFNA(INDEX('I.Supplementary 2017-18'!H$8:H$35,MATCH($B98,'I.Supplementary 2017-18'!$B$8:$B$35,0)),INDEX('I.KI 2017-18'!H$9:H$393,MATCH($B98,'I.KI 2017-18'!$B$9:$B$393,0))))),"")</f>
        <v>107.46643651467419</v>
      </c>
      <c r="AT98" s="149"/>
      <c r="AU98" s="156">
        <f>_xlfn.IFNA(_xlfn.IFNA(INDEX('I.Supplementary 2018-19'!P$8:P$157,MATCH($B98,'I.Supplementary 2018-19'!$B$8:$B$157,0)),INDEX('I.KI 2018-19'!P$9:P$393,MATCH($B98,'I.KI 2018-19'!$B$9:$B$393,0))),"")</f>
        <v>26.224751808364303</v>
      </c>
      <c r="AV98" s="193">
        <f>_xlfn.IFNA(_xlfn.IFNA(INDEX('I.Supplementary 2018-19'!Q$8:Q$157,MATCH($B98,'I.Supplementary 2018-19'!$B$8:$B$157,0)),INDEX('I.KI 2018-19'!Q$9:Q$393,MATCH($B98,'I.KI 2018-19'!$B$9:$B$393,0))),"")</f>
        <v>1.9066268344619182</v>
      </c>
      <c r="AW98" s="193">
        <f>_xlfn.IFNA(_xlfn.IFNA(INDEX('I.Supplementary 2018-19'!R$8:R$157,MATCH($B98,'I.Supplementary 2018-19'!$B$8:$B$157,0)),INDEX('I.KI 2018-19'!R$9:R$393,MATCH($B98,'I.KI 2018-19'!$B$9:$B$393,0))),"")</f>
        <v>0</v>
      </c>
      <c r="AX98" s="193">
        <f>_xlfn.IFNA(_xlfn.IFNA(INDEX('I.Supplementary 2018-19'!S$8:S$157,MATCH($B98,'I.Supplementary 2018-19'!$B$8:$B$157,0)),INDEX('I.KI 2018-19'!S$9:S$393,MATCH($B98,'I.KI 2018-19'!$B$9:$B$393,0))),"")</f>
        <v>0</v>
      </c>
      <c r="AY98" s="157">
        <f>_xlfn.IFNA(_xlfn.IFNA(INDEX('I.Supplementary 2018-19'!T$8:T$157,MATCH($B98,'I.Supplementary 2018-19'!$B$8:$B$157,0)),INDEX('I.KI 2018-19'!T$9:T$393,MATCH($B98,'I.KI 2018-19'!$B$9:$B$393,0))),"")</f>
        <v>0</v>
      </c>
      <c r="AZ98" s="156">
        <f>_xlfn.IFNA(_xlfn.IFNA(INDEX('I.Supplementary 2018-19'!U$8:U$157,MATCH($B98,'I.Supplementary 2018-19'!$B$8:$B$157,0)),INDEX('I.KI 2018-19'!U$9:U$393,MATCH($B98,'I.KI 2018-19'!$B$9:$B$393,0))),"")</f>
        <v>63.500152947683468</v>
      </c>
      <c r="BA98" s="193">
        <f>_xlfn.IFNA(_xlfn.IFNA(INDEX('I.Supplementary 2018-19'!V$8:V$157,MATCH($B98,'I.Supplementary 2018-19'!$B$8:$B$157,0)),INDEX('I.KI 2018-19'!V$9:V$393,MATCH($B98,'I.KI 2018-19'!$B$9:$B$393,0))),"")</f>
        <v>9.9587139602491899</v>
      </c>
      <c r="BB98" s="193">
        <f>_xlfn.IFNA(_xlfn.IFNA(INDEX('I.Supplementary 2018-19'!W$8:W$157,MATCH($B98,'I.Supplementary 2018-19'!$B$8:$B$157,0)),INDEX('I.KI 2018-19'!W$9:W$393,MATCH($B98,'I.KI 2018-19'!$B$9:$B$393,0))),"")</f>
        <v>0</v>
      </c>
      <c r="BC98" s="193">
        <f>_xlfn.IFNA(_xlfn.IFNA(INDEX('I.Supplementary 2018-19'!X$8:X$157,MATCH($B98,'I.Supplementary 2018-19'!$B$8:$B$157,0)),INDEX('I.KI 2018-19'!X$9:X$393,MATCH($B98,'I.KI 2018-19'!$B$9:$B$393,0))),"")</f>
        <v>0</v>
      </c>
      <c r="BD98" s="157">
        <f>_xlfn.IFNA(_xlfn.IFNA(INDEX('I.Supplementary 2018-19'!Y$8:Y$157,MATCH($B98,'I.Supplementary 2018-19'!$B$8:$B$157,0)),INDEX('I.KI 2018-19'!Y$9:Y$393,MATCH($B98,'I.KI 2018-19'!$B$9:$B$393,0))),"")</f>
        <v>0</v>
      </c>
      <c r="BE98" s="156">
        <f>_xlfn.IFNA(_xlfn.IFNA(INDEX('I.Supplementary 2018-19'!Z$8:Z$157,MATCH($B98,'I.Supplementary 2018-19'!$B$8:$B$157,0)),INDEX('I.KI 2018-19'!Z$9:Z$393,MATCH($B98,'I.KI 2018-19'!$B$9:$B$393,0))),"")</f>
        <v>89.724904756047778</v>
      </c>
      <c r="BF98" s="193">
        <f>_xlfn.IFNA(_xlfn.IFNA(INDEX('I.Supplementary 2018-19'!AA$8:AA$157,MATCH($B98,'I.Supplementary 2018-19'!$B$8:$B$157,0)),INDEX('I.KI 2018-19'!AA$9:AA$393,MATCH($B98,'I.KI 2018-19'!$B$9:$B$393,0))),"")</f>
        <v>11.865340794711107</v>
      </c>
      <c r="BG98" s="193">
        <f>_xlfn.IFNA(_xlfn.IFNA(INDEX('I.Supplementary 2018-19'!AB$8:AB$157,MATCH($B98,'I.Supplementary 2018-19'!$B$8:$B$157,0)),INDEX('I.KI 2018-19'!AB$9:AB$393,MATCH($B98,'I.KI 2018-19'!$B$9:$B$393,0))),"")</f>
        <v>0</v>
      </c>
      <c r="BH98" s="193">
        <f>_xlfn.IFNA(_xlfn.IFNA(INDEX('I.Supplementary 2018-19'!AC$8:AC$157,MATCH($B98,'I.Supplementary 2018-19'!$B$8:$B$157,0)),INDEX('I.KI 2018-19'!AC$9:AC$393,MATCH($B98,'I.KI 2018-19'!$B$9:$B$393,0))),"")</f>
        <v>0</v>
      </c>
      <c r="BI98" s="157">
        <f>_xlfn.IFNA(_xlfn.IFNA(INDEX('I.Supplementary 2018-19'!AD$8:AD$157,MATCH($B98,'I.Supplementary 2018-19'!$B$8:$B$157,0)),INDEX('I.KI 2018-19'!AD$9:AD$393,MATCH($B98,'I.KI 2018-19'!$B$9:$B$393,0))),"")</f>
        <v>0</v>
      </c>
      <c r="BJ98" s="149"/>
      <c r="BK98" s="156">
        <f>_xlfn.IFNA(IF($B98=$B$381,0,IF($B98=$B$382,0,_xlfn.IFNA(INDEX('I.Supplementary 2018-19'!I$8:I$157,MATCH($B98,'I.Supplementary 2018-19'!$B$8:$B$157,0)),INDEX('I.KI 2018-19'!I$9:I$393,MATCH($B98,'I.KI 2018-19'!$B$9:$B$393,0))))),"")</f>
        <v>28.13137864282622</v>
      </c>
      <c r="BL98" s="149">
        <f>_xlfn.IFNA(IF($B98=$B$381,0,IF($B98=$B$382,0,_xlfn.IFNA(INDEX('I.Supplementary 2018-19'!J$8:J$157,MATCH($B98,'I.Supplementary 2018-19'!$B$8:$B$157,0)),INDEX('I.KI 2018-19'!J$9:J$393,MATCH($B98,'I.KI 2018-19'!$B$9:$B$393,0))))),"")</f>
        <v>73.458866907932659</v>
      </c>
      <c r="BM98" s="157">
        <f>_xlfn.IFNA(IF($B98=$B$381,0,IF($B98=$B$382,0,_xlfn.IFNA(INDEX('I.Supplementary 2018-19'!H$8:H$157,MATCH($B98,'I.Supplementary 2018-19'!$B$8:$B$157,0)),INDEX('I.KI 2018-19'!H$9:H$393,MATCH($B98,'I.KI 2018-19'!$B$9:$B$393,0))))),"")</f>
        <v>101.59024555075888</v>
      </c>
    </row>
    <row r="99" spans="2:65">
      <c r="B99" s="121" t="str">
        <f>'Calculations for 2021-22'!B99</f>
        <v>E1203</v>
      </c>
      <c r="C99" s="160" t="str">
        <f>'Calculations for 2021-22'!D99</f>
        <v>E1203</v>
      </c>
      <c r="D99" t="str">
        <f>'Calculations for 2021-22'!E99</f>
        <v>UNINFIR</v>
      </c>
      <c r="E99">
        <f>'Calculations for 2021-22'!F99</f>
        <v>0</v>
      </c>
      <c r="F99" s="120" t="str">
        <f>'Calculations for 2021-22'!H99</f>
        <v>Dorset Council</v>
      </c>
      <c r="G99" s="156" t="str">
        <f>_xlfn.IFNA(INDEX('I.KI 2016-17'!M$8:M$391,MATCH($B99,'I.KI 2016-17'!$B$8:$B$391,0)),"")</f>
        <v/>
      </c>
      <c r="H99" s="149" t="str">
        <f>_xlfn.IFNA(INDEX('I.KI 2016-17'!N$8:N$391,MATCH($B99,'I.KI 2016-17'!$B$8:$B$391,0)),"")</f>
        <v/>
      </c>
      <c r="I99" s="149" t="str">
        <f>_xlfn.IFNA(INDEX('I.KI 2016-17'!O$8:O$391,MATCH($B99,'I.KI 2016-17'!$B$8:$B$391,0)),"")</f>
        <v/>
      </c>
      <c r="J99" s="149" t="str">
        <f>_xlfn.IFNA(INDEX('I.KI 2016-17'!P$8:P$391,MATCH($B99,'I.KI 2016-17'!$B$8:$B$391,0)),"")</f>
        <v/>
      </c>
      <c r="K99" s="157" t="str">
        <f>_xlfn.IFNA(INDEX('I.KI 2016-17'!Q$8:Q$391,MATCH($B99,'I.KI 2016-17'!$B$8:$B$391,0)),"")</f>
        <v/>
      </c>
      <c r="L99" s="156" t="str">
        <f>_xlfn.IFNA(INDEX('I.KI 2016-17'!R$8:R$391,MATCH($B99,'I.KI 2016-17'!$B$8:$B$391,0)),"")</f>
        <v/>
      </c>
      <c r="M99" s="193" t="str">
        <f>_xlfn.IFNA(INDEX('I.KI 2016-17'!S$8:S$391,MATCH($B99,'I.KI 2016-17'!$B$8:$B$391,0)),"")</f>
        <v/>
      </c>
      <c r="N99" s="193" t="str">
        <f>_xlfn.IFNA(INDEX('I.KI 2016-17'!T$8:T$391,MATCH($B99,'I.KI 2016-17'!$B$8:$B$391,0)),"")</f>
        <v/>
      </c>
      <c r="O99" s="193" t="str">
        <f>_xlfn.IFNA(INDEX('I.KI 2016-17'!U$8:U$391,MATCH($B99,'I.KI 2016-17'!$B$8:$B$391,0)),"")</f>
        <v/>
      </c>
      <c r="P99" s="157" t="str">
        <f>_xlfn.IFNA(INDEX('I.KI 2016-17'!V$8:V$391,MATCH($B99,'I.KI 2016-17'!$B$8:$B$391,0)),"")</f>
        <v/>
      </c>
      <c r="Q99" s="156" t="str">
        <f>_xlfn.IFNA(INDEX('I.KI 2016-17'!W$8:W$391,MATCH($B99,'I.KI 2016-17'!$B$8:$B$391,0)),"")</f>
        <v/>
      </c>
      <c r="R99" s="193" t="str">
        <f>_xlfn.IFNA(INDEX('I.KI 2016-17'!X$8:X$391,MATCH($B99,'I.KI 2016-17'!$B$8:$B$391,0)),"")</f>
        <v/>
      </c>
      <c r="S99" s="193" t="str">
        <f>_xlfn.IFNA(INDEX('I.KI 2016-17'!Y$8:Y$391,MATCH($B99,'I.KI 2016-17'!$B$8:$B$391,0)),"")</f>
        <v/>
      </c>
      <c r="T99" s="193" t="str">
        <f>_xlfn.IFNA(INDEX('I.KI 2016-17'!Z$8:Z$391,MATCH($B99,'I.KI 2016-17'!$B$8:$B$391,0)),"")</f>
        <v/>
      </c>
      <c r="U99" s="157" t="str">
        <f>_xlfn.IFNA(INDEX('I.KI 2016-17'!AA$8:AA$391,MATCH($B99,'I.KI 2016-17'!$B$8:$B$391,0)),"")</f>
        <v/>
      </c>
      <c r="V99" s="149"/>
      <c r="W99" s="154" t="str">
        <f>_xlfn.IFNA(INDEX('I.KI 2016-17'!$H$8:$H$391,MATCH(B99,'I.KI 2016-17'!$B$8:$B$391,0)),"")</f>
        <v/>
      </c>
      <c r="X99" s="153" t="str">
        <f>_xlfn.IFNA(INDEX('I.KI 2016-17'!$I$8:$I$391,MATCH(B99,'I.KI 2016-17'!$B$8:$B$391,0)),"")</f>
        <v/>
      </c>
      <c r="Y99" s="155" t="str">
        <f>_xlfn.IFNA(INDEX('I.KI 2016-17'!$G$8:$G$391,MATCH(B99,'I.KI 2016-17'!$B$8:$B$391,0)),"")</f>
        <v/>
      </c>
      <c r="Z99" s="149"/>
      <c r="AA99" s="156" t="str">
        <f>_xlfn.IFNA(IF($B99=$B$382,0,_xlfn.IFNA(INDEX('I.Supplementary 2017-18'!N$8:N$35,MATCH($B99,'I.Supplementary 2017-18'!$B$8:$B$35,0)),INDEX('I.KI 2017-18'!N$9:N$393,MATCH($B99,'I.KI 2017-18'!$B$9:$B$393,0)))),"")</f>
        <v/>
      </c>
      <c r="AB99" s="193" t="str">
        <f>_xlfn.IFNA(IF($B99=$B$382,0,_xlfn.IFNA(INDEX('I.Supplementary 2017-18'!O$8:O$35,MATCH($B99,'I.Supplementary 2017-18'!$B$8:$B$35,0)),INDEX('I.KI 2017-18'!O$9:O$393,MATCH($B99,'I.KI 2017-18'!$B$9:$B$393,0)))),"")</f>
        <v/>
      </c>
      <c r="AC99" s="193" t="str">
        <f>_xlfn.IFNA(IF($B99=$B$382,0,_xlfn.IFNA(INDEX('I.Supplementary 2017-18'!P$8:P$35,MATCH($B99,'I.Supplementary 2017-18'!$B$8:$B$35,0)),INDEX('I.KI 2017-18'!P$9:P$393,MATCH($B99,'I.KI 2017-18'!$B$9:$B$393,0)))),"")</f>
        <v/>
      </c>
      <c r="AD99" s="193" t="str">
        <f>_xlfn.IFNA(IF($B99=$B$382,0,_xlfn.IFNA(INDEX('I.Supplementary 2017-18'!Q$8:Q$35,MATCH($B99,'I.Supplementary 2017-18'!$B$8:$B$35,0)),INDEX('I.KI 2017-18'!Q$9:Q$393,MATCH($B99,'I.KI 2017-18'!$B$9:$B$393,0)))),"")</f>
        <v/>
      </c>
      <c r="AE99" s="157" t="str">
        <f>_xlfn.IFNA(IF($B99=$B$382,0,_xlfn.IFNA(INDEX('I.Supplementary 2017-18'!R$8:R$35,MATCH($B99,'I.Supplementary 2017-18'!$B$8:$B$35,0)),INDEX('I.KI 2017-18'!R$9:R$393,MATCH($B99,'I.KI 2017-18'!$B$9:$B$393,0)))),"")</f>
        <v/>
      </c>
      <c r="AF99" s="156" t="str">
        <f>_xlfn.IFNA(IF($B99=$B$382,0,_xlfn.IFNA(INDEX('I.Supplementary 2017-18'!S$8:S$35,MATCH($B99,'I.Supplementary 2017-18'!$B$8:$B$35,0)),INDEX('I.KI 2017-18'!S$9:S$393,MATCH($B99,'I.KI 2017-18'!$B$9:$B$393,0)))),"")</f>
        <v/>
      </c>
      <c r="AG99" s="193" t="str">
        <f>_xlfn.IFNA(IF($B99=$B$382,0,_xlfn.IFNA(INDEX('I.Supplementary 2017-18'!T$8:T$35,MATCH($B99,'I.Supplementary 2017-18'!$B$8:$B$35,0)),INDEX('I.KI 2017-18'!T$9:T$393,MATCH($B99,'I.KI 2017-18'!$B$9:$B$393,0)))),"")</f>
        <v/>
      </c>
      <c r="AH99" s="193" t="str">
        <f>_xlfn.IFNA(IF($B99=$B$382,0,_xlfn.IFNA(INDEX('I.Supplementary 2017-18'!U$8:U$35,MATCH($B99,'I.Supplementary 2017-18'!$B$8:$B$35,0)),INDEX('I.KI 2017-18'!U$9:U$393,MATCH($B99,'I.KI 2017-18'!$B$9:$B$393,0)))),"")</f>
        <v/>
      </c>
      <c r="AI99" s="193" t="str">
        <f>_xlfn.IFNA(IF($B99=$B$382,0,_xlfn.IFNA(INDEX('I.Supplementary 2017-18'!V$8:V$35,MATCH($B99,'I.Supplementary 2017-18'!$B$8:$B$35,0)),INDEX('I.KI 2017-18'!V$9:V$393,MATCH($B99,'I.KI 2017-18'!$B$9:$B$393,0)))),"")</f>
        <v/>
      </c>
      <c r="AJ99" s="157" t="str">
        <f>_xlfn.IFNA(IF($B99=$B$382,0,_xlfn.IFNA(INDEX('I.Supplementary 2017-18'!W$8:W$35,MATCH($B99,'I.Supplementary 2017-18'!$B$8:$B$35,0)),INDEX('I.KI 2017-18'!W$9:W$393,MATCH($B99,'I.KI 2017-18'!$B$9:$B$393,0)))),"")</f>
        <v/>
      </c>
      <c r="AK99" s="156" t="str">
        <f>_xlfn.IFNA(IF($B99=$B$382,0,_xlfn.IFNA(INDEX('I.Supplementary 2017-18'!X$8:X$35,MATCH($B99,'I.Supplementary 2017-18'!$B$8:$B$35,0)),INDEX('I.KI 2017-18'!X$9:X$393,MATCH($B99,'I.KI 2017-18'!$B$9:$B$393,0)))),"")</f>
        <v/>
      </c>
      <c r="AL99" s="193" t="str">
        <f>_xlfn.IFNA(IF($B99=$B$382,0,_xlfn.IFNA(INDEX('I.Supplementary 2017-18'!Y$8:Y$35,MATCH($B99,'I.Supplementary 2017-18'!$B$8:$B$35,0)),INDEX('I.KI 2017-18'!Y$9:Y$393,MATCH($B99,'I.KI 2017-18'!$B$9:$B$393,0)))),"")</f>
        <v/>
      </c>
      <c r="AM99" s="193" t="str">
        <f>_xlfn.IFNA(IF($B99=$B$382,0,_xlfn.IFNA(INDEX('I.Supplementary 2017-18'!Z$8:Z$35,MATCH($B99,'I.Supplementary 2017-18'!$B$8:$B$35,0)),INDEX('I.KI 2017-18'!Z$9:Z$393,MATCH($B99,'I.KI 2017-18'!$B$9:$B$393,0)))),"")</f>
        <v/>
      </c>
      <c r="AN99" s="193" t="str">
        <f>_xlfn.IFNA(IF($B99=$B$382,0,_xlfn.IFNA(INDEX('I.Supplementary 2017-18'!AA$8:AA$35,MATCH($B99,'I.Supplementary 2017-18'!$B$8:$B$35,0)),INDEX('I.KI 2017-18'!AA$9:AA$393,MATCH($B99,'I.KI 2017-18'!$B$9:$B$393,0)))),"")</f>
        <v/>
      </c>
      <c r="AO99" s="157" t="str">
        <f>_xlfn.IFNA(IF($B99=$B$382,0,_xlfn.IFNA(INDEX('I.Supplementary 2017-18'!AB$8:AB$35,MATCH($B99,'I.Supplementary 2017-18'!$B$8:$B$35,0)),INDEX('I.KI 2017-18'!AB$9:AB$393,MATCH($B99,'I.KI 2017-18'!$B$9:$B$393,0)))),"")</f>
        <v/>
      </c>
      <c r="AP99" s="149"/>
      <c r="AQ99" s="156" t="str">
        <f>_xlfn.IFNA(IF($B99=$B$381,0,IF($B99=$B$382,0,_xlfn.IFNA(INDEX('I.Supplementary 2017-18'!I$8:I$35,MATCH($B99,'I.Supplementary 2017-18'!$B$8:$B$35,0)),INDEX('I.KI 2017-18'!I$9:I$393,MATCH($B99,'I.KI 2017-18'!$B$9:$B$393,0))))),"")</f>
        <v/>
      </c>
      <c r="AR99" s="149" t="str">
        <f>_xlfn.IFNA(IF($B99=$B$381,0,IF($B99=$B$382,0,_xlfn.IFNA(INDEX('I.Supplementary 2017-18'!J$8:J$35,MATCH($B99,'I.Supplementary 2017-18'!$B$8:$B$35,0)),INDEX('I.KI 2017-18'!J$9:J$393,MATCH($B99,'I.KI 2017-18'!$B$9:$B$393,0))))),"")</f>
        <v/>
      </c>
      <c r="AS99" s="157" t="str">
        <f>_xlfn.IFNA(IF($B99=$B$381,0,IF($B99=$B$382,0,_xlfn.IFNA(INDEX('I.Supplementary 2017-18'!H$8:H$35,MATCH($B99,'I.Supplementary 2017-18'!$B$8:$B$35,0)),INDEX('I.KI 2017-18'!H$9:H$393,MATCH($B99,'I.KI 2017-18'!$B$9:$B$393,0))))),"")</f>
        <v/>
      </c>
      <c r="AT99" s="149"/>
      <c r="AU99" s="156" t="str">
        <f>_xlfn.IFNA(_xlfn.IFNA(INDEX('I.Supplementary 2018-19'!P$8:P$157,MATCH($B99,'I.Supplementary 2018-19'!$B$8:$B$157,0)),INDEX('I.KI 2018-19'!P$9:P$393,MATCH($B99,'I.KI 2018-19'!$B$9:$B$393,0))),"")</f>
        <v/>
      </c>
      <c r="AV99" s="193" t="str">
        <f>_xlfn.IFNA(_xlfn.IFNA(INDEX('I.Supplementary 2018-19'!Q$8:Q$157,MATCH($B99,'I.Supplementary 2018-19'!$B$8:$B$157,0)),INDEX('I.KI 2018-19'!Q$9:Q$393,MATCH($B99,'I.KI 2018-19'!$B$9:$B$393,0))),"")</f>
        <v/>
      </c>
      <c r="AW99" s="193" t="str">
        <f>_xlfn.IFNA(_xlfn.IFNA(INDEX('I.Supplementary 2018-19'!R$8:R$157,MATCH($B99,'I.Supplementary 2018-19'!$B$8:$B$157,0)),INDEX('I.KI 2018-19'!R$9:R$393,MATCH($B99,'I.KI 2018-19'!$B$9:$B$393,0))),"")</f>
        <v/>
      </c>
      <c r="AX99" s="193" t="str">
        <f>_xlfn.IFNA(_xlfn.IFNA(INDEX('I.Supplementary 2018-19'!S$8:S$157,MATCH($B99,'I.Supplementary 2018-19'!$B$8:$B$157,0)),INDEX('I.KI 2018-19'!S$9:S$393,MATCH($B99,'I.KI 2018-19'!$B$9:$B$393,0))),"")</f>
        <v/>
      </c>
      <c r="AY99" s="157" t="str">
        <f>_xlfn.IFNA(_xlfn.IFNA(INDEX('I.Supplementary 2018-19'!T$8:T$157,MATCH($B99,'I.Supplementary 2018-19'!$B$8:$B$157,0)),INDEX('I.KI 2018-19'!T$9:T$393,MATCH($B99,'I.KI 2018-19'!$B$9:$B$393,0))),"")</f>
        <v/>
      </c>
      <c r="AZ99" s="156" t="str">
        <f>_xlfn.IFNA(_xlfn.IFNA(INDEX('I.Supplementary 2018-19'!U$8:U$157,MATCH($B99,'I.Supplementary 2018-19'!$B$8:$B$157,0)),INDEX('I.KI 2018-19'!U$9:U$393,MATCH($B99,'I.KI 2018-19'!$B$9:$B$393,0))),"")</f>
        <v/>
      </c>
      <c r="BA99" s="193" t="str">
        <f>_xlfn.IFNA(_xlfn.IFNA(INDEX('I.Supplementary 2018-19'!V$8:V$157,MATCH($B99,'I.Supplementary 2018-19'!$B$8:$B$157,0)),INDEX('I.KI 2018-19'!V$9:V$393,MATCH($B99,'I.KI 2018-19'!$B$9:$B$393,0))),"")</f>
        <v/>
      </c>
      <c r="BB99" s="193" t="str">
        <f>_xlfn.IFNA(_xlfn.IFNA(INDEX('I.Supplementary 2018-19'!W$8:W$157,MATCH($B99,'I.Supplementary 2018-19'!$B$8:$B$157,0)),INDEX('I.KI 2018-19'!W$9:W$393,MATCH($B99,'I.KI 2018-19'!$B$9:$B$393,0))),"")</f>
        <v/>
      </c>
      <c r="BC99" s="193" t="str">
        <f>_xlfn.IFNA(_xlfn.IFNA(INDEX('I.Supplementary 2018-19'!X$8:X$157,MATCH($B99,'I.Supplementary 2018-19'!$B$8:$B$157,0)),INDEX('I.KI 2018-19'!X$9:X$393,MATCH($B99,'I.KI 2018-19'!$B$9:$B$393,0))),"")</f>
        <v/>
      </c>
      <c r="BD99" s="157" t="str">
        <f>_xlfn.IFNA(_xlfn.IFNA(INDEX('I.Supplementary 2018-19'!Y$8:Y$157,MATCH($B99,'I.Supplementary 2018-19'!$B$8:$B$157,0)),INDEX('I.KI 2018-19'!Y$9:Y$393,MATCH($B99,'I.KI 2018-19'!$B$9:$B$393,0))),"")</f>
        <v/>
      </c>
      <c r="BE99" s="156" t="str">
        <f>_xlfn.IFNA(_xlfn.IFNA(INDEX('I.Supplementary 2018-19'!Z$8:Z$157,MATCH($B99,'I.Supplementary 2018-19'!$B$8:$B$157,0)),INDEX('I.KI 2018-19'!Z$9:Z$393,MATCH($B99,'I.KI 2018-19'!$B$9:$B$393,0))),"")</f>
        <v/>
      </c>
      <c r="BF99" s="193" t="str">
        <f>_xlfn.IFNA(_xlfn.IFNA(INDEX('I.Supplementary 2018-19'!AA$8:AA$157,MATCH($B99,'I.Supplementary 2018-19'!$B$8:$B$157,0)),INDEX('I.KI 2018-19'!AA$9:AA$393,MATCH($B99,'I.KI 2018-19'!$B$9:$B$393,0))),"")</f>
        <v/>
      </c>
      <c r="BG99" s="193" t="str">
        <f>_xlfn.IFNA(_xlfn.IFNA(INDEX('I.Supplementary 2018-19'!AB$8:AB$157,MATCH($B99,'I.Supplementary 2018-19'!$B$8:$B$157,0)),INDEX('I.KI 2018-19'!AB$9:AB$393,MATCH($B99,'I.KI 2018-19'!$B$9:$B$393,0))),"")</f>
        <v/>
      </c>
      <c r="BH99" s="193" t="str">
        <f>_xlfn.IFNA(_xlfn.IFNA(INDEX('I.Supplementary 2018-19'!AC$8:AC$157,MATCH($B99,'I.Supplementary 2018-19'!$B$8:$B$157,0)),INDEX('I.KI 2018-19'!AC$9:AC$393,MATCH($B99,'I.KI 2018-19'!$B$9:$B$393,0))),"")</f>
        <v/>
      </c>
      <c r="BI99" s="157" t="str">
        <f>_xlfn.IFNA(_xlfn.IFNA(INDEX('I.Supplementary 2018-19'!AD$8:AD$157,MATCH($B99,'I.Supplementary 2018-19'!$B$8:$B$157,0)),INDEX('I.KI 2018-19'!AD$9:AD$393,MATCH($B99,'I.KI 2018-19'!$B$9:$B$393,0))),"")</f>
        <v/>
      </c>
      <c r="BJ99" s="149"/>
      <c r="BK99" s="156" t="str">
        <f>_xlfn.IFNA(IF($B99=$B$381,0,IF($B99=$B$382,0,_xlfn.IFNA(INDEX('I.Supplementary 2018-19'!I$8:I$157,MATCH($B99,'I.Supplementary 2018-19'!$B$8:$B$157,0)),INDEX('I.KI 2018-19'!I$9:I$393,MATCH($B99,'I.KI 2018-19'!$B$9:$B$393,0))))),"")</f>
        <v/>
      </c>
      <c r="BL99" s="149" t="str">
        <f>_xlfn.IFNA(IF($B99=$B$381,0,IF($B99=$B$382,0,_xlfn.IFNA(INDEX('I.Supplementary 2018-19'!J$8:J$157,MATCH($B99,'I.Supplementary 2018-19'!$B$8:$B$157,0)),INDEX('I.KI 2018-19'!J$9:J$393,MATCH($B99,'I.KI 2018-19'!$B$9:$B$393,0))))),"")</f>
        <v/>
      </c>
      <c r="BM99" s="157" t="str">
        <f>_xlfn.IFNA(IF($B99=$B$381,0,IF($B99=$B$382,0,_xlfn.IFNA(INDEX('I.Supplementary 2018-19'!H$8:H$157,MATCH($B99,'I.Supplementary 2018-19'!$B$8:$B$157,0)),INDEX('I.KI 2018-19'!H$9:H$393,MATCH($B99,'I.KI 2018-19'!$B$9:$B$393,0))))),"")</f>
        <v/>
      </c>
    </row>
    <row r="100" spans="2:65">
      <c r="B100" s="121" t="str">
        <f>'Calculations for 2021-22'!B100</f>
        <v>E6162</v>
      </c>
      <c r="C100" s="160" t="str">
        <f>'Calculations for 2021-22'!D100</f>
        <v>E6162</v>
      </c>
      <c r="D100" t="str">
        <f>'Calculations for 2021-22'!E100</f>
        <v>SFIR</v>
      </c>
      <c r="E100">
        <f>'Calculations for 2021-22'!F100</f>
        <v>0</v>
      </c>
      <c r="F100" s="120" t="str">
        <f>'Calculations for 2021-22'!H100</f>
        <v>Dorset &amp; Wiltshire Fire</v>
      </c>
      <c r="G100" s="156">
        <f>_xlfn.IFNA(INDEX('I.KI 2016-17'!M$8:M$391,MATCH($B100,'I.KI 2016-17'!$B$8:$B$391,0)),"")</f>
        <v>0</v>
      </c>
      <c r="H100" s="149">
        <f>_xlfn.IFNA(INDEX('I.KI 2016-17'!N$8:N$391,MATCH($B100,'I.KI 2016-17'!$B$8:$B$391,0)),"")</f>
        <v>0</v>
      </c>
      <c r="I100" s="149">
        <f>_xlfn.IFNA(INDEX('I.KI 2016-17'!O$8:O$391,MATCH($B100,'I.KI 2016-17'!$B$8:$B$391,0)),"")</f>
        <v>8.0689135666669998</v>
      </c>
      <c r="J100" s="149">
        <f>_xlfn.IFNA(INDEX('I.KI 2016-17'!P$8:P$391,MATCH($B100,'I.KI 2016-17'!$B$8:$B$391,0)),"")</f>
        <v>0</v>
      </c>
      <c r="K100" s="157">
        <f>_xlfn.IFNA(INDEX('I.KI 2016-17'!Q$8:Q$391,MATCH($B100,'I.KI 2016-17'!$B$8:$B$391,0)),"")</f>
        <v>0</v>
      </c>
      <c r="L100" s="156">
        <f>_xlfn.IFNA(INDEX('I.KI 2016-17'!R$8:R$391,MATCH($B100,'I.KI 2016-17'!$B$8:$B$391,0)),"")</f>
        <v>0</v>
      </c>
      <c r="M100" s="193">
        <f>_xlfn.IFNA(INDEX('I.KI 2016-17'!S$8:S$391,MATCH($B100,'I.KI 2016-17'!$B$8:$B$391,0)),"")</f>
        <v>0</v>
      </c>
      <c r="N100" s="193">
        <f>_xlfn.IFNA(INDEX('I.KI 2016-17'!T$8:T$391,MATCH($B100,'I.KI 2016-17'!$B$8:$B$391,0)),"")</f>
        <v>9.5672031776619999</v>
      </c>
      <c r="O100" s="193">
        <f>_xlfn.IFNA(INDEX('I.KI 2016-17'!U$8:U$391,MATCH($B100,'I.KI 2016-17'!$B$8:$B$391,0)),"")</f>
        <v>0</v>
      </c>
      <c r="P100" s="157">
        <f>_xlfn.IFNA(INDEX('I.KI 2016-17'!V$8:V$391,MATCH($B100,'I.KI 2016-17'!$B$8:$B$391,0)),"")</f>
        <v>0</v>
      </c>
      <c r="Q100" s="156">
        <f>_xlfn.IFNA(INDEX('I.KI 2016-17'!W$8:W$391,MATCH($B100,'I.KI 2016-17'!$B$8:$B$391,0)),"")</f>
        <v>0</v>
      </c>
      <c r="R100" s="193">
        <f>_xlfn.IFNA(INDEX('I.KI 2016-17'!X$8:X$391,MATCH($B100,'I.KI 2016-17'!$B$8:$B$391,0)),"")</f>
        <v>0</v>
      </c>
      <c r="S100" s="193">
        <f>_xlfn.IFNA(INDEX('I.KI 2016-17'!Y$8:Y$391,MATCH($B100,'I.KI 2016-17'!$B$8:$B$391,0)),"")</f>
        <v>17.636116744329001</v>
      </c>
      <c r="T100" s="193">
        <f>_xlfn.IFNA(INDEX('I.KI 2016-17'!Z$8:Z$391,MATCH($B100,'I.KI 2016-17'!$B$8:$B$391,0)),"")</f>
        <v>0</v>
      </c>
      <c r="U100" s="157">
        <f>_xlfn.IFNA(INDEX('I.KI 2016-17'!AA$8:AA$391,MATCH($B100,'I.KI 2016-17'!$B$8:$B$391,0)),"")</f>
        <v>0</v>
      </c>
      <c r="V100" s="149"/>
      <c r="W100" s="154">
        <f>_xlfn.IFNA(INDEX('I.KI 2016-17'!$H$8:$H$391,MATCH(B100,'I.KI 2016-17'!$B$8:$B$391,0)),"")</f>
        <v>8.0689135666669998</v>
      </c>
      <c r="X100" s="153">
        <f>_xlfn.IFNA(INDEX('I.KI 2016-17'!$I$8:$I$391,MATCH(B100,'I.KI 2016-17'!$B$8:$B$391,0)),"")</f>
        <v>9.5672031776619999</v>
      </c>
      <c r="Y100" s="155">
        <f>_xlfn.IFNA(INDEX('I.KI 2016-17'!$G$8:$G$391,MATCH(B100,'I.KI 2016-17'!$B$8:$B$391,0)),"")</f>
        <v>17.636116744329001</v>
      </c>
      <c r="Z100" s="149"/>
      <c r="AA100" s="156">
        <f>_xlfn.IFNA(IF($B100=$B$382,0,_xlfn.IFNA(INDEX('I.Supplementary 2017-18'!N$8:N$35,MATCH($B100,'I.Supplementary 2017-18'!$B$8:$B$35,0)),INDEX('I.KI 2017-18'!N$9:N$393,MATCH($B100,'I.KI 2017-18'!$B$9:$B$393,0)))),"")</f>
        <v>0</v>
      </c>
      <c r="AB100" s="193">
        <f>_xlfn.IFNA(IF($B100=$B$382,0,_xlfn.IFNA(INDEX('I.Supplementary 2017-18'!O$8:O$35,MATCH($B100,'I.Supplementary 2017-18'!$B$8:$B$35,0)),INDEX('I.KI 2017-18'!O$9:O$393,MATCH($B100,'I.KI 2017-18'!$B$9:$B$393,0)))),"")</f>
        <v>0</v>
      </c>
      <c r="AC100" s="193">
        <f>_xlfn.IFNA(IF($B100=$B$382,0,_xlfn.IFNA(INDEX('I.Supplementary 2017-18'!P$8:P$35,MATCH($B100,'I.Supplementary 2017-18'!$B$8:$B$35,0)),INDEX('I.KI 2017-18'!P$9:P$393,MATCH($B100,'I.KI 2017-18'!$B$9:$B$393,0)))),"")</f>
        <v>5.7043727174463275</v>
      </c>
      <c r="AD100" s="193">
        <f>_xlfn.IFNA(IF($B100=$B$382,0,_xlfn.IFNA(INDEX('I.Supplementary 2017-18'!Q$8:Q$35,MATCH($B100,'I.Supplementary 2017-18'!$B$8:$B$35,0)),INDEX('I.KI 2017-18'!Q$9:Q$393,MATCH($B100,'I.KI 2017-18'!$B$9:$B$393,0)))),"")</f>
        <v>0</v>
      </c>
      <c r="AE100" s="157">
        <f>_xlfn.IFNA(IF($B100=$B$382,0,_xlfn.IFNA(INDEX('I.Supplementary 2017-18'!R$8:R$35,MATCH($B100,'I.Supplementary 2017-18'!$B$8:$B$35,0)),INDEX('I.KI 2017-18'!R$9:R$393,MATCH($B100,'I.KI 2017-18'!$B$9:$B$393,0)))),"")</f>
        <v>0</v>
      </c>
      <c r="AF100" s="156">
        <f>_xlfn.IFNA(IF($B100=$B$382,0,_xlfn.IFNA(INDEX('I.Supplementary 2017-18'!S$8:S$35,MATCH($B100,'I.Supplementary 2017-18'!$B$8:$B$35,0)),INDEX('I.KI 2017-18'!S$9:S$393,MATCH($B100,'I.KI 2017-18'!$B$9:$B$393,0)))),"")</f>
        <v>0</v>
      </c>
      <c r="AG100" s="193">
        <f>_xlfn.IFNA(IF($B100=$B$382,0,_xlfn.IFNA(INDEX('I.Supplementary 2017-18'!T$8:T$35,MATCH($B100,'I.Supplementary 2017-18'!$B$8:$B$35,0)),INDEX('I.KI 2017-18'!T$9:T$393,MATCH($B100,'I.KI 2017-18'!$B$9:$B$393,0)))),"")</f>
        <v>0</v>
      </c>
      <c r="AH100" s="193">
        <f>_xlfn.IFNA(IF($B100=$B$382,0,_xlfn.IFNA(INDEX('I.Supplementary 2017-18'!U$8:U$35,MATCH($B100,'I.Supplementary 2017-18'!$B$8:$B$35,0)),INDEX('I.KI 2017-18'!U$9:U$393,MATCH($B100,'I.KI 2017-18'!$B$9:$B$393,0)))),"")</f>
        <v>9.7625274336004004</v>
      </c>
      <c r="AI100" s="193">
        <f>_xlfn.IFNA(IF($B100=$B$382,0,_xlfn.IFNA(INDEX('I.Supplementary 2017-18'!V$8:V$35,MATCH($B100,'I.Supplementary 2017-18'!$B$8:$B$35,0)),INDEX('I.KI 2017-18'!V$9:V$393,MATCH($B100,'I.KI 2017-18'!$B$9:$B$393,0)))),"")</f>
        <v>0</v>
      </c>
      <c r="AJ100" s="157">
        <f>_xlfn.IFNA(IF($B100=$B$382,0,_xlfn.IFNA(INDEX('I.Supplementary 2017-18'!W$8:W$35,MATCH($B100,'I.Supplementary 2017-18'!$B$8:$B$35,0)),INDEX('I.KI 2017-18'!W$9:W$393,MATCH($B100,'I.KI 2017-18'!$B$9:$B$393,0)))),"")</f>
        <v>0</v>
      </c>
      <c r="AK100" s="156">
        <f>_xlfn.IFNA(IF($B100=$B$382,0,_xlfn.IFNA(INDEX('I.Supplementary 2017-18'!X$8:X$35,MATCH($B100,'I.Supplementary 2017-18'!$B$8:$B$35,0)),INDEX('I.KI 2017-18'!X$9:X$393,MATCH($B100,'I.KI 2017-18'!$B$9:$B$393,0)))),"")</f>
        <v>0</v>
      </c>
      <c r="AL100" s="193">
        <f>_xlfn.IFNA(IF($B100=$B$382,0,_xlfn.IFNA(INDEX('I.Supplementary 2017-18'!Y$8:Y$35,MATCH($B100,'I.Supplementary 2017-18'!$B$8:$B$35,0)),INDEX('I.KI 2017-18'!Y$9:Y$393,MATCH($B100,'I.KI 2017-18'!$B$9:$B$393,0)))),"")</f>
        <v>0</v>
      </c>
      <c r="AM100" s="193">
        <f>_xlfn.IFNA(IF($B100=$B$382,0,_xlfn.IFNA(INDEX('I.Supplementary 2017-18'!Z$8:Z$35,MATCH($B100,'I.Supplementary 2017-18'!$B$8:$B$35,0)),INDEX('I.KI 2017-18'!Z$9:Z$393,MATCH($B100,'I.KI 2017-18'!$B$9:$B$393,0)))),"")</f>
        <v>15.466900151046728</v>
      </c>
      <c r="AN100" s="193">
        <f>_xlfn.IFNA(IF($B100=$B$382,0,_xlfn.IFNA(INDEX('I.Supplementary 2017-18'!AA$8:AA$35,MATCH($B100,'I.Supplementary 2017-18'!$B$8:$B$35,0)),INDEX('I.KI 2017-18'!AA$9:AA$393,MATCH($B100,'I.KI 2017-18'!$B$9:$B$393,0)))),"")</f>
        <v>0</v>
      </c>
      <c r="AO100" s="157">
        <f>_xlfn.IFNA(IF($B100=$B$382,0,_xlfn.IFNA(INDEX('I.Supplementary 2017-18'!AB$8:AB$35,MATCH($B100,'I.Supplementary 2017-18'!$B$8:$B$35,0)),INDEX('I.KI 2017-18'!AB$9:AB$393,MATCH($B100,'I.KI 2017-18'!$B$9:$B$393,0)))),"")</f>
        <v>0</v>
      </c>
      <c r="AP100" s="149"/>
      <c r="AQ100" s="156">
        <f>_xlfn.IFNA(IF($B100=$B$381,0,IF($B100=$B$382,0,_xlfn.IFNA(INDEX('I.Supplementary 2017-18'!I$8:I$35,MATCH($B100,'I.Supplementary 2017-18'!$B$8:$B$35,0)),INDEX('I.KI 2017-18'!I$9:I$393,MATCH($B100,'I.KI 2017-18'!$B$9:$B$393,0))))),"")</f>
        <v>5.7043727174463275</v>
      </c>
      <c r="AR100" s="149">
        <f>_xlfn.IFNA(IF($B100=$B$381,0,IF($B100=$B$382,0,_xlfn.IFNA(INDEX('I.Supplementary 2017-18'!J$8:J$35,MATCH($B100,'I.Supplementary 2017-18'!$B$8:$B$35,0)),INDEX('I.KI 2017-18'!J$9:J$393,MATCH($B100,'I.KI 2017-18'!$B$9:$B$393,0))))),"")</f>
        <v>9.7625274336004004</v>
      </c>
      <c r="AS100" s="157">
        <f>_xlfn.IFNA(IF($B100=$B$381,0,IF($B100=$B$382,0,_xlfn.IFNA(INDEX('I.Supplementary 2017-18'!H$8:H$35,MATCH($B100,'I.Supplementary 2017-18'!$B$8:$B$35,0)),INDEX('I.KI 2017-18'!H$9:H$393,MATCH($B100,'I.KI 2017-18'!$B$9:$B$393,0))))),"")</f>
        <v>15.466900151046728</v>
      </c>
      <c r="AT100" s="149"/>
      <c r="AU100" s="156">
        <f>_xlfn.IFNA(_xlfn.IFNA(INDEX('I.Supplementary 2018-19'!P$8:P$157,MATCH($B100,'I.Supplementary 2018-19'!$B$8:$B$157,0)),INDEX('I.KI 2018-19'!P$9:P$393,MATCH($B100,'I.KI 2018-19'!$B$9:$B$393,0))),"")</f>
        <v>0</v>
      </c>
      <c r="AV100" s="193">
        <f>_xlfn.IFNA(_xlfn.IFNA(INDEX('I.Supplementary 2018-19'!Q$8:Q$157,MATCH($B100,'I.Supplementary 2018-19'!$B$8:$B$157,0)),INDEX('I.KI 2018-19'!Q$9:Q$393,MATCH($B100,'I.KI 2018-19'!$B$9:$B$393,0))),"")</f>
        <v>0</v>
      </c>
      <c r="AW100" s="193">
        <f>_xlfn.IFNA(_xlfn.IFNA(INDEX('I.Supplementary 2018-19'!R$8:R$157,MATCH($B100,'I.Supplementary 2018-19'!$B$8:$B$157,0)),INDEX('I.KI 2018-19'!R$9:R$393,MATCH($B100,'I.KI 2018-19'!$B$9:$B$393,0))),"")</f>
        <v>4.4931011353334487</v>
      </c>
      <c r="AX100" s="193">
        <f>_xlfn.IFNA(_xlfn.IFNA(INDEX('I.Supplementary 2018-19'!S$8:S$157,MATCH($B100,'I.Supplementary 2018-19'!$B$8:$B$157,0)),INDEX('I.KI 2018-19'!S$9:S$393,MATCH($B100,'I.KI 2018-19'!$B$9:$B$393,0))),"")</f>
        <v>0</v>
      </c>
      <c r="AY100" s="157">
        <f>_xlfn.IFNA(_xlfn.IFNA(INDEX('I.Supplementary 2018-19'!T$8:T$157,MATCH($B100,'I.Supplementary 2018-19'!$B$8:$B$157,0)),INDEX('I.KI 2018-19'!T$9:T$393,MATCH($B100,'I.KI 2018-19'!$B$9:$B$393,0))),"")</f>
        <v>0</v>
      </c>
      <c r="AZ100" s="156">
        <f>_xlfn.IFNA(_xlfn.IFNA(INDEX('I.Supplementary 2018-19'!U$8:U$157,MATCH($B100,'I.Supplementary 2018-19'!$B$8:$B$157,0)),INDEX('I.KI 2018-19'!U$9:U$393,MATCH($B100,'I.KI 2018-19'!$B$9:$B$393,0))),"")</f>
        <v>0</v>
      </c>
      <c r="BA100" s="193">
        <f>_xlfn.IFNA(_xlfn.IFNA(INDEX('I.Supplementary 2018-19'!V$8:V$157,MATCH($B100,'I.Supplementary 2018-19'!$B$8:$B$157,0)),INDEX('I.KI 2018-19'!V$9:V$393,MATCH($B100,'I.KI 2018-19'!$B$9:$B$393,0))),"")</f>
        <v>0</v>
      </c>
      <c r="BB100" s="193">
        <f>_xlfn.IFNA(_xlfn.IFNA(INDEX('I.Supplementary 2018-19'!W$8:W$157,MATCH($B100,'I.Supplementary 2018-19'!$B$8:$B$157,0)),INDEX('I.KI 2018-19'!W$9:W$393,MATCH($B100,'I.KI 2018-19'!$B$9:$B$393,0))),"")</f>
        <v>10.055822249202128</v>
      </c>
      <c r="BC100" s="193">
        <f>_xlfn.IFNA(_xlfn.IFNA(INDEX('I.Supplementary 2018-19'!X$8:X$157,MATCH($B100,'I.Supplementary 2018-19'!$B$8:$B$157,0)),INDEX('I.KI 2018-19'!X$9:X$393,MATCH($B100,'I.KI 2018-19'!$B$9:$B$393,0))),"")</f>
        <v>0</v>
      </c>
      <c r="BD100" s="157">
        <f>_xlfn.IFNA(_xlfn.IFNA(INDEX('I.Supplementary 2018-19'!Y$8:Y$157,MATCH($B100,'I.Supplementary 2018-19'!$B$8:$B$157,0)),INDEX('I.KI 2018-19'!Y$9:Y$393,MATCH($B100,'I.KI 2018-19'!$B$9:$B$393,0))),"")</f>
        <v>0</v>
      </c>
      <c r="BE100" s="156">
        <f>_xlfn.IFNA(_xlfn.IFNA(INDEX('I.Supplementary 2018-19'!Z$8:Z$157,MATCH($B100,'I.Supplementary 2018-19'!$B$8:$B$157,0)),INDEX('I.KI 2018-19'!Z$9:Z$393,MATCH($B100,'I.KI 2018-19'!$B$9:$B$393,0))),"")</f>
        <v>0</v>
      </c>
      <c r="BF100" s="193">
        <f>_xlfn.IFNA(_xlfn.IFNA(INDEX('I.Supplementary 2018-19'!AA$8:AA$157,MATCH($B100,'I.Supplementary 2018-19'!$B$8:$B$157,0)),INDEX('I.KI 2018-19'!AA$9:AA$393,MATCH($B100,'I.KI 2018-19'!$B$9:$B$393,0))),"")</f>
        <v>0</v>
      </c>
      <c r="BG100" s="193">
        <f>_xlfn.IFNA(_xlfn.IFNA(INDEX('I.Supplementary 2018-19'!AB$8:AB$157,MATCH($B100,'I.Supplementary 2018-19'!$B$8:$B$157,0)),INDEX('I.KI 2018-19'!AB$9:AB$393,MATCH($B100,'I.KI 2018-19'!$B$9:$B$393,0))),"")</f>
        <v>14.548923384535577</v>
      </c>
      <c r="BH100" s="193">
        <f>_xlfn.IFNA(_xlfn.IFNA(INDEX('I.Supplementary 2018-19'!AC$8:AC$157,MATCH($B100,'I.Supplementary 2018-19'!$B$8:$B$157,0)),INDEX('I.KI 2018-19'!AC$9:AC$393,MATCH($B100,'I.KI 2018-19'!$B$9:$B$393,0))),"")</f>
        <v>0</v>
      </c>
      <c r="BI100" s="157">
        <f>_xlfn.IFNA(_xlfn.IFNA(INDEX('I.Supplementary 2018-19'!AD$8:AD$157,MATCH($B100,'I.Supplementary 2018-19'!$B$8:$B$157,0)),INDEX('I.KI 2018-19'!AD$9:AD$393,MATCH($B100,'I.KI 2018-19'!$B$9:$B$393,0))),"")</f>
        <v>0</v>
      </c>
      <c r="BJ100" s="149"/>
      <c r="BK100" s="156">
        <f>_xlfn.IFNA(IF($B100=$B$381,0,IF($B100=$B$382,0,_xlfn.IFNA(INDEX('I.Supplementary 2018-19'!I$8:I$157,MATCH($B100,'I.Supplementary 2018-19'!$B$8:$B$157,0)),INDEX('I.KI 2018-19'!I$9:I$393,MATCH($B100,'I.KI 2018-19'!$B$9:$B$393,0))))),"")</f>
        <v>4.4931011353334487</v>
      </c>
      <c r="BL100" s="149">
        <f>_xlfn.IFNA(IF($B100=$B$381,0,IF($B100=$B$382,0,_xlfn.IFNA(INDEX('I.Supplementary 2018-19'!J$8:J$157,MATCH($B100,'I.Supplementary 2018-19'!$B$8:$B$157,0)),INDEX('I.KI 2018-19'!J$9:J$393,MATCH($B100,'I.KI 2018-19'!$B$9:$B$393,0))))),"")</f>
        <v>10.055822249202128</v>
      </c>
      <c r="BM100" s="157">
        <f>_xlfn.IFNA(IF($B100=$B$381,0,IF($B100=$B$382,0,_xlfn.IFNA(INDEX('I.Supplementary 2018-19'!H$8:H$157,MATCH($B100,'I.Supplementary 2018-19'!$B$8:$B$157,0)),INDEX('I.KI 2018-19'!H$9:H$393,MATCH($B100,'I.KI 2018-19'!$B$9:$B$393,0))))),"")</f>
        <v>14.548923384535577</v>
      </c>
    </row>
    <row r="101" spans="2:65">
      <c r="B101" s="121" t="str">
        <f>'Calculations for 2021-22'!B101</f>
        <v>E2234</v>
      </c>
      <c r="C101" s="160" t="str">
        <f>'Calculations for 2021-22'!D101</f>
        <v>E2234</v>
      </c>
      <c r="D101" t="str">
        <f>'Calculations for 2021-22'!E101</f>
        <v>SD</v>
      </c>
      <c r="E101">
        <f>'Calculations for 2021-22'!F101</f>
        <v>0</v>
      </c>
      <c r="F101" s="120" t="str">
        <f>'Calculations for 2021-22'!H101</f>
        <v>Dover</v>
      </c>
      <c r="G101" s="156">
        <f>_xlfn.IFNA(INDEX('I.KI 2016-17'!M$8:M$391,MATCH($B101,'I.KI 2016-17'!$B$8:$B$391,0)),"")</f>
        <v>0</v>
      </c>
      <c r="H101" s="149">
        <f>_xlfn.IFNA(INDEX('I.KI 2016-17'!N$8:N$391,MATCH($B101,'I.KI 2016-17'!$B$8:$B$391,0)),"")</f>
        <v>1.7579458816090001</v>
      </c>
      <c r="I101" s="149">
        <f>_xlfn.IFNA(INDEX('I.KI 2016-17'!O$8:O$391,MATCH($B101,'I.KI 2016-17'!$B$8:$B$391,0)),"")</f>
        <v>0</v>
      </c>
      <c r="J101" s="149">
        <f>_xlfn.IFNA(INDEX('I.KI 2016-17'!P$8:P$391,MATCH($B101,'I.KI 2016-17'!$B$8:$B$391,0)),"")</f>
        <v>0</v>
      </c>
      <c r="K101" s="157">
        <f>_xlfn.IFNA(INDEX('I.KI 2016-17'!Q$8:Q$391,MATCH($B101,'I.KI 2016-17'!$B$8:$B$391,0)),"")</f>
        <v>0</v>
      </c>
      <c r="L101" s="156">
        <f>_xlfn.IFNA(INDEX('I.KI 2016-17'!R$8:R$391,MATCH($B101,'I.KI 2016-17'!$B$8:$B$391,0)),"")</f>
        <v>0</v>
      </c>
      <c r="M101" s="193">
        <f>_xlfn.IFNA(INDEX('I.KI 2016-17'!S$8:S$391,MATCH($B101,'I.KI 2016-17'!$B$8:$B$391,0)),"")</f>
        <v>3.3907687208699997</v>
      </c>
      <c r="N101" s="193">
        <f>_xlfn.IFNA(INDEX('I.KI 2016-17'!T$8:T$391,MATCH($B101,'I.KI 2016-17'!$B$8:$B$391,0)),"")</f>
        <v>0</v>
      </c>
      <c r="O101" s="193">
        <f>_xlfn.IFNA(INDEX('I.KI 2016-17'!U$8:U$391,MATCH($B101,'I.KI 2016-17'!$B$8:$B$391,0)),"")</f>
        <v>0</v>
      </c>
      <c r="P101" s="157">
        <f>_xlfn.IFNA(INDEX('I.KI 2016-17'!V$8:V$391,MATCH($B101,'I.KI 2016-17'!$B$8:$B$391,0)),"")</f>
        <v>0</v>
      </c>
      <c r="Q101" s="156">
        <f>_xlfn.IFNA(INDEX('I.KI 2016-17'!W$8:W$391,MATCH($B101,'I.KI 2016-17'!$B$8:$B$391,0)),"")</f>
        <v>0</v>
      </c>
      <c r="R101" s="193">
        <f>_xlfn.IFNA(INDEX('I.KI 2016-17'!X$8:X$391,MATCH($B101,'I.KI 2016-17'!$B$8:$B$391,0)),"")</f>
        <v>5.148714602479</v>
      </c>
      <c r="S101" s="193">
        <f>_xlfn.IFNA(INDEX('I.KI 2016-17'!Y$8:Y$391,MATCH($B101,'I.KI 2016-17'!$B$8:$B$391,0)),"")</f>
        <v>0</v>
      </c>
      <c r="T101" s="193">
        <f>_xlfn.IFNA(INDEX('I.KI 2016-17'!Z$8:Z$391,MATCH($B101,'I.KI 2016-17'!$B$8:$B$391,0)),"")</f>
        <v>0</v>
      </c>
      <c r="U101" s="157">
        <f>_xlfn.IFNA(INDEX('I.KI 2016-17'!AA$8:AA$391,MATCH($B101,'I.KI 2016-17'!$B$8:$B$391,0)),"")</f>
        <v>0</v>
      </c>
      <c r="V101" s="149"/>
      <c r="W101" s="154">
        <f>_xlfn.IFNA(INDEX('I.KI 2016-17'!$H$8:$H$391,MATCH(B101,'I.KI 2016-17'!$B$8:$B$391,0)),"")</f>
        <v>1.7579458816090001</v>
      </c>
      <c r="X101" s="153">
        <f>_xlfn.IFNA(INDEX('I.KI 2016-17'!$I$8:$I$391,MATCH(B101,'I.KI 2016-17'!$B$8:$B$391,0)),"")</f>
        <v>3.3907687208699997</v>
      </c>
      <c r="Y101" s="155">
        <f>_xlfn.IFNA(INDEX('I.KI 2016-17'!$G$8:$G$391,MATCH(B101,'I.KI 2016-17'!$B$8:$B$391,0)),"")</f>
        <v>5.148714602479</v>
      </c>
      <c r="Z101" s="149"/>
      <c r="AA101" s="156">
        <f>_xlfn.IFNA(IF($B101=$B$382,0,_xlfn.IFNA(INDEX('I.Supplementary 2017-18'!N$8:N$35,MATCH($B101,'I.Supplementary 2017-18'!$B$8:$B$35,0)),INDEX('I.KI 2017-18'!N$9:N$393,MATCH($B101,'I.KI 2017-18'!$B$9:$B$393,0)))),"")</f>
        <v>0</v>
      </c>
      <c r="AB101" s="193">
        <f>_xlfn.IFNA(IF($B101=$B$382,0,_xlfn.IFNA(INDEX('I.Supplementary 2017-18'!O$8:O$35,MATCH($B101,'I.Supplementary 2017-18'!$B$8:$B$35,0)),INDEX('I.KI 2017-18'!O$9:O$393,MATCH($B101,'I.KI 2017-18'!$B$9:$B$393,0)))),"")</f>
        <v>1.0268285808118358</v>
      </c>
      <c r="AC101" s="193">
        <f>_xlfn.IFNA(IF($B101=$B$382,0,_xlfn.IFNA(INDEX('I.Supplementary 2017-18'!P$8:P$35,MATCH($B101,'I.Supplementary 2017-18'!$B$8:$B$35,0)),INDEX('I.KI 2017-18'!P$9:P$393,MATCH($B101,'I.KI 2017-18'!$B$9:$B$393,0)))),"")</f>
        <v>0</v>
      </c>
      <c r="AD101" s="193">
        <f>_xlfn.IFNA(IF($B101=$B$382,0,_xlfn.IFNA(INDEX('I.Supplementary 2017-18'!Q$8:Q$35,MATCH($B101,'I.Supplementary 2017-18'!$B$8:$B$35,0)),INDEX('I.KI 2017-18'!Q$9:Q$393,MATCH($B101,'I.KI 2017-18'!$B$9:$B$393,0)))),"")</f>
        <v>0</v>
      </c>
      <c r="AE101" s="157">
        <f>_xlfn.IFNA(IF($B101=$B$382,0,_xlfn.IFNA(INDEX('I.Supplementary 2017-18'!R$8:R$35,MATCH($B101,'I.Supplementary 2017-18'!$B$8:$B$35,0)),INDEX('I.KI 2017-18'!R$9:R$393,MATCH($B101,'I.KI 2017-18'!$B$9:$B$393,0)))),"")</f>
        <v>0</v>
      </c>
      <c r="AF101" s="156">
        <f>_xlfn.IFNA(IF($B101=$B$382,0,_xlfn.IFNA(INDEX('I.Supplementary 2017-18'!S$8:S$35,MATCH($B101,'I.Supplementary 2017-18'!$B$8:$B$35,0)),INDEX('I.KI 2017-18'!S$9:S$393,MATCH($B101,'I.KI 2017-18'!$B$9:$B$393,0)))),"")</f>
        <v>0</v>
      </c>
      <c r="AG101" s="193">
        <f>_xlfn.IFNA(IF($B101=$B$382,0,_xlfn.IFNA(INDEX('I.Supplementary 2017-18'!T$8:T$35,MATCH($B101,'I.Supplementary 2017-18'!$B$8:$B$35,0)),INDEX('I.KI 2017-18'!T$9:T$393,MATCH($B101,'I.KI 2017-18'!$B$9:$B$393,0)))),"")</f>
        <v>3.4599947386689633</v>
      </c>
      <c r="AH101" s="193">
        <f>_xlfn.IFNA(IF($B101=$B$382,0,_xlfn.IFNA(INDEX('I.Supplementary 2017-18'!U$8:U$35,MATCH($B101,'I.Supplementary 2017-18'!$B$8:$B$35,0)),INDEX('I.KI 2017-18'!U$9:U$393,MATCH($B101,'I.KI 2017-18'!$B$9:$B$393,0)))),"")</f>
        <v>0</v>
      </c>
      <c r="AI101" s="193">
        <f>_xlfn.IFNA(IF($B101=$B$382,0,_xlfn.IFNA(INDEX('I.Supplementary 2017-18'!V$8:V$35,MATCH($B101,'I.Supplementary 2017-18'!$B$8:$B$35,0)),INDEX('I.KI 2017-18'!V$9:V$393,MATCH($B101,'I.KI 2017-18'!$B$9:$B$393,0)))),"")</f>
        <v>0</v>
      </c>
      <c r="AJ101" s="157">
        <f>_xlfn.IFNA(IF($B101=$B$382,0,_xlfn.IFNA(INDEX('I.Supplementary 2017-18'!W$8:W$35,MATCH($B101,'I.Supplementary 2017-18'!$B$8:$B$35,0)),INDEX('I.KI 2017-18'!W$9:W$393,MATCH($B101,'I.KI 2017-18'!$B$9:$B$393,0)))),"")</f>
        <v>0</v>
      </c>
      <c r="AK101" s="156">
        <f>_xlfn.IFNA(IF($B101=$B$382,0,_xlfn.IFNA(INDEX('I.Supplementary 2017-18'!X$8:X$35,MATCH($B101,'I.Supplementary 2017-18'!$B$8:$B$35,0)),INDEX('I.KI 2017-18'!X$9:X$393,MATCH($B101,'I.KI 2017-18'!$B$9:$B$393,0)))),"")</f>
        <v>0</v>
      </c>
      <c r="AL101" s="193">
        <f>_xlfn.IFNA(IF($B101=$B$382,0,_xlfn.IFNA(INDEX('I.Supplementary 2017-18'!Y$8:Y$35,MATCH($B101,'I.Supplementary 2017-18'!$B$8:$B$35,0)),INDEX('I.KI 2017-18'!Y$9:Y$393,MATCH($B101,'I.KI 2017-18'!$B$9:$B$393,0)))),"")</f>
        <v>4.4868233194807994</v>
      </c>
      <c r="AM101" s="193">
        <f>_xlfn.IFNA(IF($B101=$B$382,0,_xlfn.IFNA(INDEX('I.Supplementary 2017-18'!Z$8:Z$35,MATCH($B101,'I.Supplementary 2017-18'!$B$8:$B$35,0)),INDEX('I.KI 2017-18'!Z$9:Z$393,MATCH($B101,'I.KI 2017-18'!$B$9:$B$393,0)))),"")</f>
        <v>0</v>
      </c>
      <c r="AN101" s="193">
        <f>_xlfn.IFNA(IF($B101=$B$382,0,_xlfn.IFNA(INDEX('I.Supplementary 2017-18'!AA$8:AA$35,MATCH($B101,'I.Supplementary 2017-18'!$B$8:$B$35,0)),INDEX('I.KI 2017-18'!AA$9:AA$393,MATCH($B101,'I.KI 2017-18'!$B$9:$B$393,0)))),"")</f>
        <v>0</v>
      </c>
      <c r="AO101" s="157">
        <f>_xlfn.IFNA(IF($B101=$B$382,0,_xlfn.IFNA(INDEX('I.Supplementary 2017-18'!AB$8:AB$35,MATCH($B101,'I.Supplementary 2017-18'!$B$8:$B$35,0)),INDEX('I.KI 2017-18'!AB$9:AB$393,MATCH($B101,'I.KI 2017-18'!$B$9:$B$393,0)))),"")</f>
        <v>0</v>
      </c>
      <c r="AP101" s="149"/>
      <c r="AQ101" s="156">
        <f>_xlfn.IFNA(IF($B101=$B$381,0,IF($B101=$B$382,0,_xlfn.IFNA(INDEX('I.Supplementary 2017-18'!I$8:I$35,MATCH($B101,'I.Supplementary 2017-18'!$B$8:$B$35,0)),INDEX('I.KI 2017-18'!I$9:I$393,MATCH($B101,'I.KI 2017-18'!$B$9:$B$393,0))))),"")</f>
        <v>1.0268285808118358</v>
      </c>
      <c r="AR101" s="149">
        <f>_xlfn.IFNA(IF($B101=$B$381,0,IF($B101=$B$382,0,_xlfn.IFNA(INDEX('I.Supplementary 2017-18'!J$8:J$35,MATCH($B101,'I.Supplementary 2017-18'!$B$8:$B$35,0)),INDEX('I.KI 2017-18'!J$9:J$393,MATCH($B101,'I.KI 2017-18'!$B$9:$B$393,0))))),"")</f>
        <v>3.4599947386689633</v>
      </c>
      <c r="AS101" s="157">
        <f>_xlfn.IFNA(IF($B101=$B$381,0,IF($B101=$B$382,0,_xlfn.IFNA(INDEX('I.Supplementary 2017-18'!H$8:H$35,MATCH($B101,'I.Supplementary 2017-18'!$B$8:$B$35,0)),INDEX('I.KI 2017-18'!H$9:H$393,MATCH($B101,'I.KI 2017-18'!$B$9:$B$393,0))))),"")</f>
        <v>4.4868233194807994</v>
      </c>
      <c r="AT101" s="149"/>
      <c r="AU101" s="156">
        <f>_xlfn.IFNA(_xlfn.IFNA(INDEX('I.Supplementary 2018-19'!P$8:P$157,MATCH($B101,'I.Supplementary 2018-19'!$B$8:$B$157,0)),INDEX('I.KI 2018-19'!P$9:P$393,MATCH($B101,'I.KI 2018-19'!$B$9:$B$393,0))),"")</f>
        <v>0</v>
      </c>
      <c r="AV101" s="193">
        <f>_xlfn.IFNA(_xlfn.IFNA(INDEX('I.Supplementary 2018-19'!Q$8:Q$157,MATCH($B101,'I.Supplementary 2018-19'!$B$8:$B$157,0)),INDEX('I.KI 2018-19'!Q$9:Q$393,MATCH($B101,'I.KI 2018-19'!$B$9:$B$393,0))),"")</f>
        <v>0.56849283185990152</v>
      </c>
      <c r="AW101" s="193">
        <f>_xlfn.IFNA(_xlfn.IFNA(INDEX('I.Supplementary 2018-19'!R$8:R$157,MATCH($B101,'I.Supplementary 2018-19'!$B$8:$B$157,0)),INDEX('I.KI 2018-19'!R$9:R$393,MATCH($B101,'I.KI 2018-19'!$B$9:$B$393,0))),"")</f>
        <v>0</v>
      </c>
      <c r="AX101" s="193">
        <f>_xlfn.IFNA(_xlfn.IFNA(INDEX('I.Supplementary 2018-19'!S$8:S$157,MATCH($B101,'I.Supplementary 2018-19'!$B$8:$B$157,0)),INDEX('I.KI 2018-19'!S$9:S$393,MATCH($B101,'I.KI 2018-19'!$B$9:$B$393,0))),"")</f>
        <v>0</v>
      </c>
      <c r="AY101" s="157">
        <f>_xlfn.IFNA(_xlfn.IFNA(INDEX('I.Supplementary 2018-19'!T$8:T$157,MATCH($B101,'I.Supplementary 2018-19'!$B$8:$B$157,0)),INDEX('I.KI 2018-19'!T$9:T$393,MATCH($B101,'I.KI 2018-19'!$B$9:$B$393,0))),"")</f>
        <v>0</v>
      </c>
      <c r="AZ101" s="156">
        <f>_xlfn.IFNA(_xlfn.IFNA(INDEX('I.Supplementary 2018-19'!U$8:U$157,MATCH($B101,'I.Supplementary 2018-19'!$B$8:$B$157,0)),INDEX('I.KI 2018-19'!U$9:U$393,MATCH($B101,'I.KI 2018-19'!$B$9:$B$393,0))),"")</f>
        <v>0</v>
      </c>
      <c r="BA101" s="193">
        <f>_xlfn.IFNA(_xlfn.IFNA(INDEX('I.Supplementary 2018-19'!V$8:V$157,MATCH($B101,'I.Supplementary 2018-19'!$B$8:$B$157,0)),INDEX('I.KI 2018-19'!V$9:V$393,MATCH($B101,'I.KI 2018-19'!$B$9:$B$393,0))),"")</f>
        <v>3.5639430784573012</v>
      </c>
      <c r="BB101" s="193">
        <f>_xlfn.IFNA(_xlfn.IFNA(INDEX('I.Supplementary 2018-19'!W$8:W$157,MATCH($B101,'I.Supplementary 2018-19'!$B$8:$B$157,0)),INDEX('I.KI 2018-19'!W$9:W$393,MATCH($B101,'I.KI 2018-19'!$B$9:$B$393,0))),"")</f>
        <v>0</v>
      </c>
      <c r="BC101" s="193">
        <f>_xlfn.IFNA(_xlfn.IFNA(INDEX('I.Supplementary 2018-19'!X$8:X$157,MATCH($B101,'I.Supplementary 2018-19'!$B$8:$B$157,0)),INDEX('I.KI 2018-19'!X$9:X$393,MATCH($B101,'I.KI 2018-19'!$B$9:$B$393,0))),"")</f>
        <v>0</v>
      </c>
      <c r="BD101" s="157">
        <f>_xlfn.IFNA(_xlfn.IFNA(INDEX('I.Supplementary 2018-19'!Y$8:Y$157,MATCH($B101,'I.Supplementary 2018-19'!$B$8:$B$157,0)),INDEX('I.KI 2018-19'!Y$9:Y$393,MATCH($B101,'I.KI 2018-19'!$B$9:$B$393,0))),"")</f>
        <v>0</v>
      </c>
      <c r="BE101" s="156">
        <f>_xlfn.IFNA(_xlfn.IFNA(INDEX('I.Supplementary 2018-19'!Z$8:Z$157,MATCH($B101,'I.Supplementary 2018-19'!$B$8:$B$157,0)),INDEX('I.KI 2018-19'!Z$9:Z$393,MATCH($B101,'I.KI 2018-19'!$B$9:$B$393,0))),"")</f>
        <v>0</v>
      </c>
      <c r="BF101" s="193">
        <f>_xlfn.IFNA(_xlfn.IFNA(INDEX('I.Supplementary 2018-19'!AA$8:AA$157,MATCH($B101,'I.Supplementary 2018-19'!$B$8:$B$157,0)),INDEX('I.KI 2018-19'!AA$9:AA$393,MATCH($B101,'I.KI 2018-19'!$B$9:$B$393,0))),"")</f>
        <v>4.132435910317203</v>
      </c>
      <c r="BG101" s="193">
        <f>_xlfn.IFNA(_xlfn.IFNA(INDEX('I.Supplementary 2018-19'!AB$8:AB$157,MATCH($B101,'I.Supplementary 2018-19'!$B$8:$B$157,0)),INDEX('I.KI 2018-19'!AB$9:AB$393,MATCH($B101,'I.KI 2018-19'!$B$9:$B$393,0))),"")</f>
        <v>0</v>
      </c>
      <c r="BH101" s="193">
        <f>_xlfn.IFNA(_xlfn.IFNA(INDEX('I.Supplementary 2018-19'!AC$8:AC$157,MATCH($B101,'I.Supplementary 2018-19'!$B$8:$B$157,0)),INDEX('I.KI 2018-19'!AC$9:AC$393,MATCH($B101,'I.KI 2018-19'!$B$9:$B$393,0))),"")</f>
        <v>0</v>
      </c>
      <c r="BI101" s="157">
        <f>_xlfn.IFNA(_xlfn.IFNA(INDEX('I.Supplementary 2018-19'!AD$8:AD$157,MATCH($B101,'I.Supplementary 2018-19'!$B$8:$B$157,0)),INDEX('I.KI 2018-19'!AD$9:AD$393,MATCH($B101,'I.KI 2018-19'!$B$9:$B$393,0))),"")</f>
        <v>0</v>
      </c>
      <c r="BJ101" s="149"/>
      <c r="BK101" s="156">
        <f>_xlfn.IFNA(IF($B101=$B$381,0,IF($B101=$B$382,0,_xlfn.IFNA(INDEX('I.Supplementary 2018-19'!I$8:I$157,MATCH($B101,'I.Supplementary 2018-19'!$B$8:$B$157,0)),INDEX('I.KI 2018-19'!I$9:I$393,MATCH($B101,'I.KI 2018-19'!$B$9:$B$393,0))))),"")</f>
        <v>0.56849283185990152</v>
      </c>
      <c r="BL101" s="149">
        <f>_xlfn.IFNA(IF($B101=$B$381,0,IF($B101=$B$382,0,_xlfn.IFNA(INDEX('I.Supplementary 2018-19'!J$8:J$157,MATCH($B101,'I.Supplementary 2018-19'!$B$8:$B$157,0)),INDEX('I.KI 2018-19'!J$9:J$393,MATCH($B101,'I.KI 2018-19'!$B$9:$B$393,0))))),"")</f>
        <v>3.5639430784573012</v>
      </c>
      <c r="BM101" s="157">
        <f>_xlfn.IFNA(IF($B101=$B$381,0,IF($B101=$B$382,0,_xlfn.IFNA(INDEX('I.Supplementary 2018-19'!H$8:H$157,MATCH($B101,'I.Supplementary 2018-19'!$B$8:$B$157,0)),INDEX('I.KI 2018-19'!H$9:H$393,MATCH($B101,'I.KI 2018-19'!$B$9:$B$393,0))))),"")</f>
        <v>4.132435910317203</v>
      </c>
    </row>
    <row r="102" spans="2:65">
      <c r="B102" s="121" t="str">
        <f>'Calculations for 2021-22'!B102</f>
        <v>E4603</v>
      </c>
      <c r="C102" s="160" t="str">
        <f>'Calculations for 2021-22'!D102</f>
        <v>E4603</v>
      </c>
      <c r="D102" t="str">
        <f>'Calculations for 2021-22'!E102</f>
        <v>MD</v>
      </c>
      <c r="E102" t="str">
        <f>'Calculations for 2021-22'!F102</f>
        <v>P1703</v>
      </c>
      <c r="F102" s="120" t="str">
        <f>'Calculations for 2021-22'!H102</f>
        <v>Dudley</v>
      </c>
      <c r="G102" s="156">
        <f>_xlfn.IFNA(INDEX('I.KI 2016-17'!M$8:M$391,MATCH($B102,'I.KI 2016-17'!$B$8:$B$391,0)),"")</f>
        <v>40.398715344494995</v>
      </c>
      <c r="H102" s="149">
        <f>_xlfn.IFNA(INDEX('I.KI 2016-17'!N$8:N$391,MATCH($B102,'I.KI 2016-17'!$B$8:$B$391,0)),"")</f>
        <v>4.5164830231890001</v>
      </c>
      <c r="I102" s="149">
        <f>_xlfn.IFNA(INDEX('I.KI 2016-17'!O$8:O$391,MATCH($B102,'I.KI 2016-17'!$B$8:$B$391,0)),"")</f>
        <v>0</v>
      </c>
      <c r="J102" s="149">
        <f>_xlfn.IFNA(INDEX('I.KI 2016-17'!P$8:P$391,MATCH($B102,'I.KI 2016-17'!$B$8:$B$391,0)),"")</f>
        <v>0</v>
      </c>
      <c r="K102" s="157">
        <f>_xlfn.IFNA(INDEX('I.KI 2016-17'!Q$8:Q$391,MATCH($B102,'I.KI 2016-17'!$B$8:$B$391,0)),"")</f>
        <v>0</v>
      </c>
      <c r="L102" s="156">
        <f>_xlfn.IFNA(INDEX('I.KI 2016-17'!R$8:R$391,MATCH($B102,'I.KI 2016-17'!$B$8:$B$391,0)),"")</f>
        <v>54.612317932309999</v>
      </c>
      <c r="M102" s="193">
        <f>_xlfn.IFNA(INDEX('I.KI 2016-17'!S$8:S$391,MATCH($B102,'I.KI 2016-17'!$B$8:$B$391,0)),"")</f>
        <v>8.4224083368539997</v>
      </c>
      <c r="N102" s="193">
        <f>_xlfn.IFNA(INDEX('I.KI 2016-17'!T$8:T$391,MATCH($B102,'I.KI 2016-17'!$B$8:$B$391,0)),"")</f>
        <v>0</v>
      </c>
      <c r="O102" s="193">
        <f>_xlfn.IFNA(INDEX('I.KI 2016-17'!U$8:U$391,MATCH($B102,'I.KI 2016-17'!$B$8:$B$391,0)),"")</f>
        <v>0</v>
      </c>
      <c r="P102" s="157">
        <f>_xlfn.IFNA(INDEX('I.KI 2016-17'!V$8:V$391,MATCH($B102,'I.KI 2016-17'!$B$8:$B$391,0)),"")</f>
        <v>0</v>
      </c>
      <c r="Q102" s="156">
        <f>_xlfn.IFNA(INDEX('I.KI 2016-17'!W$8:W$391,MATCH($B102,'I.KI 2016-17'!$B$8:$B$391,0)),"")</f>
        <v>95.011033276804994</v>
      </c>
      <c r="R102" s="193">
        <f>_xlfn.IFNA(INDEX('I.KI 2016-17'!X$8:X$391,MATCH($B102,'I.KI 2016-17'!$B$8:$B$391,0)),"")</f>
        <v>12.938891360043</v>
      </c>
      <c r="S102" s="193">
        <f>_xlfn.IFNA(INDEX('I.KI 2016-17'!Y$8:Y$391,MATCH($B102,'I.KI 2016-17'!$B$8:$B$391,0)),"")</f>
        <v>0</v>
      </c>
      <c r="T102" s="193">
        <f>_xlfn.IFNA(INDEX('I.KI 2016-17'!Z$8:Z$391,MATCH($B102,'I.KI 2016-17'!$B$8:$B$391,0)),"")</f>
        <v>0</v>
      </c>
      <c r="U102" s="157">
        <f>_xlfn.IFNA(INDEX('I.KI 2016-17'!AA$8:AA$391,MATCH($B102,'I.KI 2016-17'!$B$8:$B$391,0)),"")</f>
        <v>0</v>
      </c>
      <c r="V102" s="149"/>
      <c r="W102" s="154">
        <f>_xlfn.IFNA(INDEX('I.KI 2016-17'!$H$8:$H$391,MATCH(B102,'I.KI 2016-17'!$B$8:$B$391,0)),"")</f>
        <v>44.915198367683999</v>
      </c>
      <c r="X102" s="153">
        <f>_xlfn.IFNA(INDEX('I.KI 2016-17'!$I$8:$I$391,MATCH(B102,'I.KI 2016-17'!$B$8:$B$391,0)),"")</f>
        <v>63.034726269163997</v>
      </c>
      <c r="Y102" s="155">
        <f>_xlfn.IFNA(INDEX('I.KI 2016-17'!$G$8:$G$391,MATCH(B102,'I.KI 2016-17'!$B$8:$B$391,0)),"")</f>
        <v>107.949924636848</v>
      </c>
      <c r="Z102" s="149"/>
      <c r="AA102" s="156">
        <f>_xlfn.IFNA(IF($B102=$B$382,0,_xlfn.IFNA(INDEX('I.Supplementary 2017-18'!N$8:N$35,MATCH($B102,'I.Supplementary 2017-18'!$B$8:$B$35,0)),INDEX('I.KI 2017-18'!N$9:N$393,MATCH($B102,'I.KI 2017-18'!$B$9:$B$393,0)))),"")</f>
        <v>30.435090906345888</v>
      </c>
      <c r="AB102" s="193">
        <f>_xlfn.IFNA(IF($B102=$B$382,0,_xlfn.IFNA(INDEX('I.Supplementary 2017-18'!O$8:O$35,MATCH($B102,'I.Supplementary 2017-18'!$B$8:$B$35,0)),INDEX('I.KI 2017-18'!O$9:O$393,MATCH($B102,'I.KI 2017-18'!$B$9:$B$393,0)))),"")</f>
        <v>2.7580043971252572</v>
      </c>
      <c r="AC102" s="193">
        <f>_xlfn.IFNA(IF($B102=$B$382,0,_xlfn.IFNA(INDEX('I.Supplementary 2017-18'!P$8:P$35,MATCH($B102,'I.Supplementary 2017-18'!$B$8:$B$35,0)),INDEX('I.KI 2017-18'!P$9:P$393,MATCH($B102,'I.KI 2017-18'!$B$9:$B$393,0)))),"")</f>
        <v>0</v>
      </c>
      <c r="AD102" s="193">
        <f>_xlfn.IFNA(IF($B102=$B$382,0,_xlfn.IFNA(INDEX('I.Supplementary 2017-18'!Q$8:Q$35,MATCH($B102,'I.Supplementary 2017-18'!$B$8:$B$35,0)),INDEX('I.KI 2017-18'!Q$9:Q$393,MATCH($B102,'I.KI 2017-18'!$B$9:$B$393,0)))),"")</f>
        <v>0</v>
      </c>
      <c r="AE102" s="157">
        <f>_xlfn.IFNA(IF($B102=$B$382,0,_xlfn.IFNA(INDEX('I.Supplementary 2017-18'!R$8:R$35,MATCH($B102,'I.Supplementary 2017-18'!$B$8:$B$35,0)),INDEX('I.KI 2017-18'!R$9:R$393,MATCH($B102,'I.KI 2017-18'!$B$9:$B$393,0)))),"")</f>
        <v>0</v>
      </c>
      <c r="AF102" s="156">
        <f>_xlfn.IFNA(IF($B102=$B$382,0,_xlfn.IFNA(INDEX('I.Supplementary 2017-18'!S$8:S$35,MATCH($B102,'I.Supplementary 2017-18'!$B$8:$B$35,0)),INDEX('I.KI 2017-18'!S$9:S$393,MATCH($B102,'I.KI 2017-18'!$B$9:$B$393,0)))),"")</f>
        <v>55.727284361590591</v>
      </c>
      <c r="AG102" s="193">
        <f>_xlfn.IFNA(IF($B102=$B$382,0,_xlfn.IFNA(INDEX('I.Supplementary 2017-18'!T$8:T$35,MATCH($B102,'I.Supplementary 2017-18'!$B$8:$B$35,0)),INDEX('I.KI 2017-18'!T$9:T$393,MATCH($B102,'I.KI 2017-18'!$B$9:$B$393,0)))),"")</f>
        <v>8.5943604330994763</v>
      </c>
      <c r="AH102" s="193">
        <f>_xlfn.IFNA(IF($B102=$B$382,0,_xlfn.IFNA(INDEX('I.Supplementary 2017-18'!U$8:U$35,MATCH($B102,'I.Supplementary 2017-18'!$B$8:$B$35,0)),INDEX('I.KI 2017-18'!U$9:U$393,MATCH($B102,'I.KI 2017-18'!$B$9:$B$393,0)))),"")</f>
        <v>0</v>
      </c>
      <c r="AI102" s="193">
        <f>_xlfn.IFNA(IF($B102=$B$382,0,_xlfn.IFNA(INDEX('I.Supplementary 2017-18'!V$8:V$35,MATCH($B102,'I.Supplementary 2017-18'!$B$8:$B$35,0)),INDEX('I.KI 2017-18'!V$9:V$393,MATCH($B102,'I.KI 2017-18'!$B$9:$B$393,0)))),"")</f>
        <v>0</v>
      </c>
      <c r="AJ102" s="157">
        <f>_xlfn.IFNA(IF($B102=$B$382,0,_xlfn.IFNA(INDEX('I.Supplementary 2017-18'!W$8:W$35,MATCH($B102,'I.Supplementary 2017-18'!$B$8:$B$35,0)),INDEX('I.KI 2017-18'!W$9:W$393,MATCH($B102,'I.KI 2017-18'!$B$9:$B$393,0)))),"")</f>
        <v>0</v>
      </c>
      <c r="AK102" s="156">
        <f>_xlfn.IFNA(IF($B102=$B$382,0,_xlfn.IFNA(INDEX('I.Supplementary 2017-18'!X$8:X$35,MATCH($B102,'I.Supplementary 2017-18'!$B$8:$B$35,0)),INDEX('I.KI 2017-18'!X$9:X$393,MATCH($B102,'I.KI 2017-18'!$B$9:$B$393,0)))),"")</f>
        <v>86.162375267936483</v>
      </c>
      <c r="AL102" s="193">
        <f>_xlfn.IFNA(IF($B102=$B$382,0,_xlfn.IFNA(INDEX('I.Supplementary 2017-18'!Y$8:Y$35,MATCH($B102,'I.Supplementary 2017-18'!$B$8:$B$35,0)),INDEX('I.KI 2017-18'!Y$9:Y$393,MATCH($B102,'I.KI 2017-18'!$B$9:$B$393,0)))),"")</f>
        <v>11.352364830224733</v>
      </c>
      <c r="AM102" s="193">
        <f>_xlfn.IFNA(IF($B102=$B$382,0,_xlfn.IFNA(INDEX('I.Supplementary 2017-18'!Z$8:Z$35,MATCH($B102,'I.Supplementary 2017-18'!$B$8:$B$35,0)),INDEX('I.KI 2017-18'!Z$9:Z$393,MATCH($B102,'I.KI 2017-18'!$B$9:$B$393,0)))),"")</f>
        <v>0</v>
      </c>
      <c r="AN102" s="193">
        <f>_xlfn.IFNA(IF($B102=$B$382,0,_xlfn.IFNA(INDEX('I.Supplementary 2017-18'!AA$8:AA$35,MATCH($B102,'I.Supplementary 2017-18'!$B$8:$B$35,0)),INDEX('I.KI 2017-18'!AA$9:AA$393,MATCH($B102,'I.KI 2017-18'!$B$9:$B$393,0)))),"")</f>
        <v>0</v>
      </c>
      <c r="AO102" s="157">
        <f>_xlfn.IFNA(IF($B102=$B$382,0,_xlfn.IFNA(INDEX('I.Supplementary 2017-18'!AB$8:AB$35,MATCH($B102,'I.Supplementary 2017-18'!$B$8:$B$35,0)),INDEX('I.KI 2017-18'!AB$9:AB$393,MATCH($B102,'I.KI 2017-18'!$B$9:$B$393,0)))),"")</f>
        <v>0</v>
      </c>
      <c r="AP102" s="149"/>
      <c r="AQ102" s="156">
        <f>_xlfn.IFNA(IF($B102=$B$381,0,IF($B102=$B$382,0,_xlfn.IFNA(INDEX('I.Supplementary 2017-18'!I$8:I$35,MATCH($B102,'I.Supplementary 2017-18'!$B$8:$B$35,0)),INDEX('I.KI 2017-18'!I$9:I$393,MATCH($B102,'I.KI 2017-18'!$B$9:$B$393,0))))),"")</f>
        <v>33.193095303471146</v>
      </c>
      <c r="AR102" s="149">
        <f>_xlfn.IFNA(IF($B102=$B$381,0,IF($B102=$B$382,0,_xlfn.IFNA(INDEX('I.Supplementary 2017-18'!J$8:J$35,MATCH($B102,'I.Supplementary 2017-18'!$B$8:$B$35,0)),INDEX('I.KI 2017-18'!J$9:J$393,MATCH($B102,'I.KI 2017-18'!$B$9:$B$393,0))))),"")</f>
        <v>64.321644794690073</v>
      </c>
      <c r="AS102" s="157">
        <f>_xlfn.IFNA(IF($B102=$B$381,0,IF($B102=$B$382,0,_xlfn.IFNA(INDEX('I.Supplementary 2017-18'!H$8:H$35,MATCH($B102,'I.Supplementary 2017-18'!$B$8:$B$35,0)),INDEX('I.KI 2017-18'!H$9:H$393,MATCH($B102,'I.KI 2017-18'!$B$9:$B$393,0))))),"")</f>
        <v>97.514740098161212</v>
      </c>
      <c r="AT102" s="149"/>
      <c r="AU102" s="156">
        <f>_xlfn.IFNA(_xlfn.IFNA(INDEX('I.Supplementary 2018-19'!P$8:P$157,MATCH($B102,'I.Supplementary 2018-19'!$B$8:$B$157,0)),INDEX('I.KI 2018-19'!P$9:P$393,MATCH($B102,'I.KI 2018-19'!$B$9:$B$393,0))),"")</f>
        <v>23.731703186319784</v>
      </c>
      <c r="AV102" s="193">
        <f>_xlfn.IFNA(_xlfn.IFNA(INDEX('I.Supplementary 2018-19'!Q$8:Q$157,MATCH($B102,'I.Supplementary 2018-19'!$B$8:$B$157,0)),INDEX('I.KI 2018-19'!Q$9:Q$393,MATCH($B102,'I.KI 2018-19'!$B$9:$B$393,0))),"")</f>
        <v>1.6504038927809597</v>
      </c>
      <c r="AW102" s="193">
        <f>_xlfn.IFNA(_xlfn.IFNA(INDEX('I.Supplementary 2018-19'!R$8:R$157,MATCH($B102,'I.Supplementary 2018-19'!$B$8:$B$157,0)),INDEX('I.KI 2018-19'!R$9:R$393,MATCH($B102,'I.KI 2018-19'!$B$9:$B$393,0))),"")</f>
        <v>0</v>
      </c>
      <c r="AX102" s="193">
        <f>_xlfn.IFNA(_xlfn.IFNA(INDEX('I.Supplementary 2018-19'!S$8:S$157,MATCH($B102,'I.Supplementary 2018-19'!$B$8:$B$157,0)),INDEX('I.KI 2018-19'!S$9:S$393,MATCH($B102,'I.KI 2018-19'!$B$9:$B$393,0))),"")</f>
        <v>0</v>
      </c>
      <c r="AY102" s="157">
        <f>_xlfn.IFNA(_xlfn.IFNA(INDEX('I.Supplementary 2018-19'!T$8:T$157,MATCH($B102,'I.Supplementary 2018-19'!$B$8:$B$157,0)),INDEX('I.KI 2018-19'!T$9:T$393,MATCH($B102,'I.KI 2018-19'!$B$9:$B$393,0))),"")</f>
        <v>0</v>
      </c>
      <c r="AZ102" s="156">
        <f>_xlfn.IFNA(_xlfn.IFNA(INDEX('I.Supplementary 2018-19'!U$8:U$157,MATCH($B102,'I.Supplementary 2018-19'!$B$8:$B$157,0)),INDEX('I.KI 2018-19'!U$9:U$393,MATCH($B102,'I.KI 2018-19'!$B$9:$B$393,0))),"")</f>
        <v>57.401494621380863</v>
      </c>
      <c r="BA102" s="193">
        <f>_xlfn.IFNA(_xlfn.IFNA(INDEX('I.Supplementary 2018-19'!V$8:V$157,MATCH($B102,'I.Supplementary 2018-19'!$B$8:$B$157,0)),INDEX('I.KI 2018-19'!V$9:V$393,MATCH($B102,'I.KI 2018-19'!$B$9:$B$393,0))),"")</f>
        <v>8.8525601027634089</v>
      </c>
      <c r="BB102" s="193">
        <f>_xlfn.IFNA(_xlfn.IFNA(INDEX('I.Supplementary 2018-19'!W$8:W$157,MATCH($B102,'I.Supplementary 2018-19'!$B$8:$B$157,0)),INDEX('I.KI 2018-19'!W$9:W$393,MATCH($B102,'I.KI 2018-19'!$B$9:$B$393,0))),"")</f>
        <v>0</v>
      </c>
      <c r="BC102" s="193">
        <f>_xlfn.IFNA(_xlfn.IFNA(INDEX('I.Supplementary 2018-19'!X$8:X$157,MATCH($B102,'I.Supplementary 2018-19'!$B$8:$B$157,0)),INDEX('I.KI 2018-19'!X$9:X$393,MATCH($B102,'I.KI 2018-19'!$B$9:$B$393,0))),"")</f>
        <v>0</v>
      </c>
      <c r="BD102" s="157">
        <f>_xlfn.IFNA(_xlfn.IFNA(INDEX('I.Supplementary 2018-19'!Y$8:Y$157,MATCH($B102,'I.Supplementary 2018-19'!$B$8:$B$157,0)),INDEX('I.KI 2018-19'!Y$9:Y$393,MATCH($B102,'I.KI 2018-19'!$B$9:$B$393,0))),"")</f>
        <v>0</v>
      </c>
      <c r="BE102" s="156">
        <f>_xlfn.IFNA(_xlfn.IFNA(INDEX('I.Supplementary 2018-19'!Z$8:Z$157,MATCH($B102,'I.Supplementary 2018-19'!$B$8:$B$157,0)),INDEX('I.KI 2018-19'!Z$9:Z$393,MATCH($B102,'I.KI 2018-19'!$B$9:$B$393,0))),"")</f>
        <v>81.13319780770064</v>
      </c>
      <c r="BF102" s="193">
        <f>_xlfn.IFNA(_xlfn.IFNA(INDEX('I.Supplementary 2018-19'!AA$8:AA$157,MATCH($B102,'I.Supplementary 2018-19'!$B$8:$B$157,0)),INDEX('I.KI 2018-19'!AA$9:AA$393,MATCH($B102,'I.KI 2018-19'!$B$9:$B$393,0))),"")</f>
        <v>10.502963995544368</v>
      </c>
      <c r="BG102" s="193">
        <f>_xlfn.IFNA(_xlfn.IFNA(INDEX('I.Supplementary 2018-19'!AB$8:AB$157,MATCH($B102,'I.Supplementary 2018-19'!$B$8:$B$157,0)),INDEX('I.KI 2018-19'!AB$9:AB$393,MATCH($B102,'I.KI 2018-19'!$B$9:$B$393,0))),"")</f>
        <v>0</v>
      </c>
      <c r="BH102" s="193">
        <f>_xlfn.IFNA(_xlfn.IFNA(INDEX('I.Supplementary 2018-19'!AC$8:AC$157,MATCH($B102,'I.Supplementary 2018-19'!$B$8:$B$157,0)),INDEX('I.KI 2018-19'!AC$9:AC$393,MATCH($B102,'I.KI 2018-19'!$B$9:$B$393,0))),"")</f>
        <v>0</v>
      </c>
      <c r="BI102" s="157">
        <f>_xlfn.IFNA(_xlfn.IFNA(INDEX('I.Supplementary 2018-19'!AD$8:AD$157,MATCH($B102,'I.Supplementary 2018-19'!$B$8:$B$157,0)),INDEX('I.KI 2018-19'!AD$9:AD$393,MATCH($B102,'I.KI 2018-19'!$B$9:$B$393,0))),"")</f>
        <v>0</v>
      </c>
      <c r="BJ102" s="149"/>
      <c r="BK102" s="156">
        <f>_xlfn.IFNA(IF($B102=$B$381,0,IF($B102=$B$382,0,_xlfn.IFNA(INDEX('I.Supplementary 2018-19'!I$8:I$157,MATCH($B102,'I.Supplementary 2018-19'!$B$8:$B$157,0)),INDEX('I.KI 2018-19'!I$9:I$393,MATCH($B102,'I.KI 2018-19'!$B$9:$B$393,0))))),"")</f>
        <v>25.382107079100741</v>
      </c>
      <c r="BL102" s="149">
        <f>_xlfn.IFNA(IF($B102=$B$381,0,IF($B102=$B$382,0,_xlfn.IFNA(INDEX('I.Supplementary 2018-19'!J$8:J$157,MATCH($B102,'I.Supplementary 2018-19'!$B$8:$B$157,0)),INDEX('I.KI 2018-19'!J$9:J$393,MATCH($B102,'I.KI 2018-19'!$B$9:$B$393,0))))),"")</f>
        <v>66.254054724144268</v>
      </c>
      <c r="BM102" s="157">
        <f>_xlfn.IFNA(IF($B102=$B$381,0,IF($B102=$B$382,0,_xlfn.IFNA(INDEX('I.Supplementary 2018-19'!H$8:H$157,MATCH($B102,'I.Supplementary 2018-19'!$B$8:$B$157,0)),INDEX('I.KI 2018-19'!H$9:H$393,MATCH($B102,'I.KI 2018-19'!$B$9:$B$393,0))))),"")</f>
        <v>91.636161803245017</v>
      </c>
    </row>
    <row r="103" spans="2:65">
      <c r="B103" s="121" t="str">
        <f>'Calculations for 2021-22'!B103</f>
        <v>E6113</v>
      </c>
      <c r="C103" s="160" t="str">
        <f>'Calculations for 2021-22'!D103</f>
        <v>E6113</v>
      </c>
      <c r="D103" t="str">
        <f>'Calculations for 2021-22'!E103</f>
        <v>SFIR</v>
      </c>
      <c r="E103">
        <f>'Calculations for 2021-22'!F103</f>
        <v>0</v>
      </c>
      <c r="F103" s="120" t="str">
        <f>'Calculations for 2021-22'!H103</f>
        <v>Durham Fire</v>
      </c>
      <c r="G103" s="156">
        <f>_xlfn.IFNA(INDEX('I.KI 2016-17'!M$8:M$391,MATCH($B103,'I.KI 2016-17'!$B$8:$B$391,0)),"")</f>
        <v>0</v>
      </c>
      <c r="H103" s="149">
        <f>_xlfn.IFNA(INDEX('I.KI 2016-17'!N$8:N$391,MATCH($B103,'I.KI 2016-17'!$B$8:$B$391,0)),"")</f>
        <v>0</v>
      </c>
      <c r="I103" s="149">
        <f>_xlfn.IFNA(INDEX('I.KI 2016-17'!O$8:O$391,MATCH($B103,'I.KI 2016-17'!$B$8:$B$391,0)),"")</f>
        <v>5.8133193386779993</v>
      </c>
      <c r="J103" s="149">
        <f>_xlfn.IFNA(INDEX('I.KI 2016-17'!P$8:P$391,MATCH($B103,'I.KI 2016-17'!$B$8:$B$391,0)),"")</f>
        <v>0</v>
      </c>
      <c r="K103" s="157">
        <f>_xlfn.IFNA(INDEX('I.KI 2016-17'!Q$8:Q$391,MATCH($B103,'I.KI 2016-17'!$B$8:$B$391,0)),"")</f>
        <v>0</v>
      </c>
      <c r="L103" s="156">
        <f>_xlfn.IFNA(INDEX('I.KI 2016-17'!R$8:R$391,MATCH($B103,'I.KI 2016-17'!$B$8:$B$391,0)),"")</f>
        <v>0</v>
      </c>
      <c r="M103" s="193">
        <f>_xlfn.IFNA(INDEX('I.KI 2016-17'!S$8:S$391,MATCH($B103,'I.KI 2016-17'!$B$8:$B$391,0)),"")</f>
        <v>0</v>
      </c>
      <c r="N103" s="193">
        <f>_xlfn.IFNA(INDEX('I.KI 2016-17'!T$8:T$391,MATCH($B103,'I.KI 2016-17'!$B$8:$B$391,0)),"")</f>
        <v>6.5188205671659993</v>
      </c>
      <c r="O103" s="193">
        <f>_xlfn.IFNA(INDEX('I.KI 2016-17'!U$8:U$391,MATCH($B103,'I.KI 2016-17'!$B$8:$B$391,0)),"")</f>
        <v>0</v>
      </c>
      <c r="P103" s="157">
        <f>_xlfn.IFNA(INDEX('I.KI 2016-17'!V$8:V$391,MATCH($B103,'I.KI 2016-17'!$B$8:$B$391,0)),"")</f>
        <v>0</v>
      </c>
      <c r="Q103" s="156">
        <f>_xlfn.IFNA(INDEX('I.KI 2016-17'!W$8:W$391,MATCH($B103,'I.KI 2016-17'!$B$8:$B$391,0)),"")</f>
        <v>0</v>
      </c>
      <c r="R103" s="193">
        <f>_xlfn.IFNA(INDEX('I.KI 2016-17'!X$8:X$391,MATCH($B103,'I.KI 2016-17'!$B$8:$B$391,0)),"")</f>
        <v>0</v>
      </c>
      <c r="S103" s="193">
        <f>_xlfn.IFNA(INDEX('I.KI 2016-17'!Y$8:Y$391,MATCH($B103,'I.KI 2016-17'!$B$8:$B$391,0)),"")</f>
        <v>12.332139905843999</v>
      </c>
      <c r="T103" s="193">
        <f>_xlfn.IFNA(INDEX('I.KI 2016-17'!Z$8:Z$391,MATCH($B103,'I.KI 2016-17'!$B$8:$B$391,0)),"")</f>
        <v>0</v>
      </c>
      <c r="U103" s="157">
        <f>_xlfn.IFNA(INDEX('I.KI 2016-17'!AA$8:AA$391,MATCH($B103,'I.KI 2016-17'!$B$8:$B$391,0)),"")</f>
        <v>0</v>
      </c>
      <c r="V103" s="149"/>
      <c r="W103" s="154">
        <f>_xlfn.IFNA(INDEX('I.KI 2016-17'!$H$8:$H$391,MATCH(B103,'I.KI 2016-17'!$B$8:$B$391,0)),"")</f>
        <v>5.8133193386779993</v>
      </c>
      <c r="X103" s="153">
        <f>_xlfn.IFNA(INDEX('I.KI 2016-17'!$I$8:$I$391,MATCH(B103,'I.KI 2016-17'!$B$8:$B$391,0)),"")</f>
        <v>6.5188205671659993</v>
      </c>
      <c r="Y103" s="155">
        <f>_xlfn.IFNA(INDEX('I.KI 2016-17'!$G$8:$G$391,MATCH(B103,'I.KI 2016-17'!$B$8:$B$391,0)),"")</f>
        <v>12.332139905843999</v>
      </c>
      <c r="Z103" s="149"/>
      <c r="AA103" s="156">
        <f>_xlfn.IFNA(IF($B103=$B$382,0,_xlfn.IFNA(INDEX('I.Supplementary 2017-18'!N$8:N$35,MATCH($B103,'I.Supplementary 2017-18'!$B$8:$B$35,0)),INDEX('I.KI 2017-18'!N$9:N$393,MATCH($B103,'I.KI 2017-18'!$B$9:$B$393,0)))),"")</f>
        <v>0</v>
      </c>
      <c r="AB103" s="193">
        <f>_xlfn.IFNA(IF($B103=$B$382,0,_xlfn.IFNA(INDEX('I.Supplementary 2017-18'!O$8:O$35,MATCH($B103,'I.Supplementary 2017-18'!$B$8:$B$35,0)),INDEX('I.KI 2017-18'!O$9:O$393,MATCH($B103,'I.KI 2017-18'!$B$9:$B$393,0)))),"")</f>
        <v>0</v>
      </c>
      <c r="AC103" s="193">
        <f>_xlfn.IFNA(IF($B103=$B$382,0,_xlfn.IFNA(INDEX('I.Supplementary 2017-18'!P$8:P$35,MATCH($B103,'I.Supplementary 2017-18'!$B$8:$B$35,0)),INDEX('I.KI 2017-18'!P$9:P$393,MATCH($B103,'I.KI 2017-18'!$B$9:$B$393,0)))),"")</f>
        <v>4.5293197046132496</v>
      </c>
      <c r="AD103" s="193">
        <f>_xlfn.IFNA(IF($B103=$B$382,0,_xlfn.IFNA(INDEX('I.Supplementary 2017-18'!Q$8:Q$35,MATCH($B103,'I.Supplementary 2017-18'!$B$8:$B$35,0)),INDEX('I.KI 2017-18'!Q$9:Q$393,MATCH($B103,'I.KI 2017-18'!$B$9:$B$393,0)))),"")</f>
        <v>0</v>
      </c>
      <c r="AE103" s="157">
        <f>_xlfn.IFNA(IF($B103=$B$382,0,_xlfn.IFNA(INDEX('I.Supplementary 2017-18'!R$8:R$35,MATCH($B103,'I.Supplementary 2017-18'!$B$8:$B$35,0)),INDEX('I.KI 2017-18'!R$9:R$393,MATCH($B103,'I.KI 2017-18'!$B$9:$B$393,0)))),"")</f>
        <v>0</v>
      </c>
      <c r="AF103" s="156">
        <f>_xlfn.IFNA(IF($B103=$B$382,0,_xlfn.IFNA(INDEX('I.Supplementary 2017-18'!S$8:S$35,MATCH($B103,'I.Supplementary 2017-18'!$B$8:$B$35,0)),INDEX('I.KI 2017-18'!S$9:S$393,MATCH($B103,'I.KI 2017-18'!$B$9:$B$393,0)))),"")</f>
        <v>0</v>
      </c>
      <c r="AG103" s="193">
        <f>_xlfn.IFNA(IF($B103=$B$382,0,_xlfn.IFNA(INDEX('I.Supplementary 2017-18'!T$8:T$35,MATCH($B103,'I.Supplementary 2017-18'!$B$8:$B$35,0)),INDEX('I.KI 2017-18'!T$9:T$393,MATCH($B103,'I.KI 2017-18'!$B$9:$B$393,0)))),"")</f>
        <v>0</v>
      </c>
      <c r="AH103" s="193">
        <f>_xlfn.IFNA(IF($B103=$B$382,0,_xlfn.IFNA(INDEX('I.Supplementary 2017-18'!U$8:U$35,MATCH($B103,'I.Supplementary 2017-18'!$B$8:$B$35,0)),INDEX('I.KI 2017-18'!U$9:U$393,MATCH($B103,'I.KI 2017-18'!$B$9:$B$393,0)))),"")</f>
        <v>6.6519089685757828</v>
      </c>
      <c r="AI103" s="193">
        <f>_xlfn.IFNA(IF($B103=$B$382,0,_xlfn.IFNA(INDEX('I.Supplementary 2017-18'!V$8:V$35,MATCH($B103,'I.Supplementary 2017-18'!$B$8:$B$35,0)),INDEX('I.KI 2017-18'!V$9:V$393,MATCH($B103,'I.KI 2017-18'!$B$9:$B$393,0)))),"")</f>
        <v>0</v>
      </c>
      <c r="AJ103" s="157">
        <f>_xlfn.IFNA(IF($B103=$B$382,0,_xlfn.IFNA(INDEX('I.Supplementary 2017-18'!W$8:W$35,MATCH($B103,'I.Supplementary 2017-18'!$B$8:$B$35,0)),INDEX('I.KI 2017-18'!W$9:W$393,MATCH($B103,'I.KI 2017-18'!$B$9:$B$393,0)))),"")</f>
        <v>0</v>
      </c>
      <c r="AK103" s="156">
        <f>_xlfn.IFNA(IF($B103=$B$382,0,_xlfn.IFNA(INDEX('I.Supplementary 2017-18'!X$8:X$35,MATCH($B103,'I.Supplementary 2017-18'!$B$8:$B$35,0)),INDEX('I.KI 2017-18'!X$9:X$393,MATCH($B103,'I.KI 2017-18'!$B$9:$B$393,0)))),"")</f>
        <v>0</v>
      </c>
      <c r="AL103" s="193">
        <f>_xlfn.IFNA(IF($B103=$B$382,0,_xlfn.IFNA(INDEX('I.Supplementary 2017-18'!Y$8:Y$35,MATCH($B103,'I.Supplementary 2017-18'!$B$8:$B$35,0)),INDEX('I.KI 2017-18'!Y$9:Y$393,MATCH($B103,'I.KI 2017-18'!$B$9:$B$393,0)))),"")</f>
        <v>0</v>
      </c>
      <c r="AM103" s="193">
        <f>_xlfn.IFNA(IF($B103=$B$382,0,_xlfn.IFNA(INDEX('I.Supplementary 2017-18'!Z$8:Z$35,MATCH($B103,'I.Supplementary 2017-18'!$B$8:$B$35,0)),INDEX('I.KI 2017-18'!Z$9:Z$393,MATCH($B103,'I.KI 2017-18'!$B$9:$B$393,0)))),"")</f>
        <v>11.181228673189032</v>
      </c>
      <c r="AN103" s="193">
        <f>_xlfn.IFNA(IF($B103=$B$382,0,_xlfn.IFNA(INDEX('I.Supplementary 2017-18'!AA$8:AA$35,MATCH($B103,'I.Supplementary 2017-18'!$B$8:$B$35,0)),INDEX('I.KI 2017-18'!AA$9:AA$393,MATCH($B103,'I.KI 2017-18'!$B$9:$B$393,0)))),"")</f>
        <v>0</v>
      </c>
      <c r="AO103" s="157">
        <f>_xlfn.IFNA(IF($B103=$B$382,0,_xlfn.IFNA(INDEX('I.Supplementary 2017-18'!AB$8:AB$35,MATCH($B103,'I.Supplementary 2017-18'!$B$8:$B$35,0)),INDEX('I.KI 2017-18'!AB$9:AB$393,MATCH($B103,'I.KI 2017-18'!$B$9:$B$393,0)))),"")</f>
        <v>0</v>
      </c>
      <c r="AP103" s="149"/>
      <c r="AQ103" s="156">
        <f>_xlfn.IFNA(IF($B103=$B$381,0,IF($B103=$B$382,0,_xlfn.IFNA(INDEX('I.Supplementary 2017-18'!I$8:I$35,MATCH($B103,'I.Supplementary 2017-18'!$B$8:$B$35,0)),INDEX('I.KI 2017-18'!I$9:I$393,MATCH($B103,'I.KI 2017-18'!$B$9:$B$393,0))))),"")</f>
        <v>4.5293197046132496</v>
      </c>
      <c r="AR103" s="149">
        <f>_xlfn.IFNA(IF($B103=$B$381,0,IF($B103=$B$382,0,_xlfn.IFNA(INDEX('I.Supplementary 2017-18'!J$8:J$35,MATCH($B103,'I.Supplementary 2017-18'!$B$8:$B$35,0)),INDEX('I.KI 2017-18'!J$9:J$393,MATCH($B103,'I.KI 2017-18'!$B$9:$B$393,0))))),"")</f>
        <v>6.6519089685757828</v>
      </c>
      <c r="AS103" s="157">
        <f>_xlfn.IFNA(IF($B103=$B$381,0,IF($B103=$B$382,0,_xlfn.IFNA(INDEX('I.Supplementary 2017-18'!H$8:H$35,MATCH($B103,'I.Supplementary 2017-18'!$B$8:$B$35,0)),INDEX('I.KI 2017-18'!H$9:H$393,MATCH($B103,'I.KI 2017-18'!$B$9:$B$393,0))))),"")</f>
        <v>11.181228673189032</v>
      </c>
      <c r="AT103" s="149"/>
      <c r="AU103" s="156">
        <f>_xlfn.IFNA(_xlfn.IFNA(INDEX('I.Supplementary 2018-19'!P$8:P$157,MATCH($B103,'I.Supplementary 2018-19'!$B$8:$B$157,0)),INDEX('I.KI 2018-19'!P$9:P$393,MATCH($B103,'I.KI 2018-19'!$B$9:$B$393,0))),"")</f>
        <v>0</v>
      </c>
      <c r="AV103" s="193">
        <f>_xlfn.IFNA(_xlfn.IFNA(INDEX('I.Supplementary 2018-19'!Q$8:Q$157,MATCH($B103,'I.Supplementary 2018-19'!$B$8:$B$157,0)),INDEX('I.KI 2018-19'!Q$9:Q$393,MATCH($B103,'I.KI 2018-19'!$B$9:$B$393,0))),"")</f>
        <v>0</v>
      </c>
      <c r="AW103" s="193">
        <f>_xlfn.IFNA(_xlfn.IFNA(INDEX('I.Supplementary 2018-19'!R$8:R$157,MATCH($B103,'I.Supplementary 2018-19'!$B$8:$B$157,0)),INDEX('I.KI 2018-19'!R$9:R$393,MATCH($B103,'I.KI 2018-19'!$B$9:$B$393,0))),"")</f>
        <v>3.8428025330916271</v>
      </c>
      <c r="AX103" s="193">
        <f>_xlfn.IFNA(_xlfn.IFNA(INDEX('I.Supplementary 2018-19'!S$8:S$157,MATCH($B103,'I.Supplementary 2018-19'!$B$8:$B$157,0)),INDEX('I.KI 2018-19'!S$9:S$393,MATCH($B103,'I.KI 2018-19'!$B$9:$B$393,0))),"")</f>
        <v>0</v>
      </c>
      <c r="AY103" s="157">
        <f>_xlfn.IFNA(_xlfn.IFNA(INDEX('I.Supplementary 2018-19'!T$8:T$157,MATCH($B103,'I.Supplementary 2018-19'!$B$8:$B$157,0)),INDEX('I.KI 2018-19'!T$9:T$393,MATCH($B103,'I.KI 2018-19'!$B$9:$B$393,0))),"")</f>
        <v>0</v>
      </c>
      <c r="AZ103" s="156">
        <f>_xlfn.IFNA(_xlfn.IFNA(INDEX('I.Supplementary 2018-19'!U$8:U$157,MATCH($B103,'I.Supplementary 2018-19'!$B$8:$B$157,0)),INDEX('I.KI 2018-19'!U$9:U$393,MATCH($B103,'I.KI 2018-19'!$B$9:$B$393,0))),"")</f>
        <v>0</v>
      </c>
      <c r="BA103" s="193">
        <f>_xlfn.IFNA(_xlfn.IFNA(INDEX('I.Supplementary 2018-19'!V$8:V$157,MATCH($B103,'I.Supplementary 2018-19'!$B$8:$B$157,0)),INDEX('I.KI 2018-19'!V$9:V$393,MATCH($B103,'I.KI 2018-19'!$B$9:$B$393,0))),"")</f>
        <v>0</v>
      </c>
      <c r="BB103" s="193">
        <f>_xlfn.IFNA(_xlfn.IFNA(INDEX('I.Supplementary 2018-19'!W$8:W$157,MATCH($B103,'I.Supplementary 2018-19'!$B$8:$B$157,0)),INDEX('I.KI 2018-19'!W$9:W$393,MATCH($B103,'I.KI 2018-19'!$B$9:$B$393,0))),"")</f>
        <v>6.8517517272883595</v>
      </c>
      <c r="BC103" s="193">
        <f>_xlfn.IFNA(_xlfn.IFNA(INDEX('I.Supplementary 2018-19'!X$8:X$157,MATCH($B103,'I.Supplementary 2018-19'!$B$8:$B$157,0)),INDEX('I.KI 2018-19'!X$9:X$393,MATCH($B103,'I.KI 2018-19'!$B$9:$B$393,0))),"")</f>
        <v>0</v>
      </c>
      <c r="BD103" s="157">
        <f>_xlfn.IFNA(_xlfn.IFNA(INDEX('I.Supplementary 2018-19'!Y$8:Y$157,MATCH($B103,'I.Supplementary 2018-19'!$B$8:$B$157,0)),INDEX('I.KI 2018-19'!Y$9:Y$393,MATCH($B103,'I.KI 2018-19'!$B$9:$B$393,0))),"")</f>
        <v>0</v>
      </c>
      <c r="BE103" s="156">
        <f>_xlfn.IFNA(_xlfn.IFNA(INDEX('I.Supplementary 2018-19'!Z$8:Z$157,MATCH($B103,'I.Supplementary 2018-19'!$B$8:$B$157,0)),INDEX('I.KI 2018-19'!Z$9:Z$393,MATCH($B103,'I.KI 2018-19'!$B$9:$B$393,0))),"")</f>
        <v>0</v>
      </c>
      <c r="BF103" s="193">
        <f>_xlfn.IFNA(_xlfn.IFNA(INDEX('I.Supplementary 2018-19'!AA$8:AA$157,MATCH($B103,'I.Supplementary 2018-19'!$B$8:$B$157,0)),INDEX('I.KI 2018-19'!AA$9:AA$393,MATCH($B103,'I.KI 2018-19'!$B$9:$B$393,0))),"")</f>
        <v>0</v>
      </c>
      <c r="BG103" s="193">
        <f>_xlfn.IFNA(_xlfn.IFNA(INDEX('I.Supplementary 2018-19'!AB$8:AB$157,MATCH($B103,'I.Supplementary 2018-19'!$B$8:$B$157,0)),INDEX('I.KI 2018-19'!AB$9:AB$393,MATCH($B103,'I.KI 2018-19'!$B$9:$B$393,0))),"")</f>
        <v>10.694554260379986</v>
      </c>
      <c r="BH103" s="193">
        <f>_xlfn.IFNA(_xlfn.IFNA(INDEX('I.Supplementary 2018-19'!AC$8:AC$157,MATCH($B103,'I.Supplementary 2018-19'!$B$8:$B$157,0)),INDEX('I.KI 2018-19'!AC$9:AC$393,MATCH($B103,'I.KI 2018-19'!$B$9:$B$393,0))),"")</f>
        <v>0</v>
      </c>
      <c r="BI103" s="157">
        <f>_xlfn.IFNA(_xlfn.IFNA(INDEX('I.Supplementary 2018-19'!AD$8:AD$157,MATCH($B103,'I.Supplementary 2018-19'!$B$8:$B$157,0)),INDEX('I.KI 2018-19'!AD$9:AD$393,MATCH($B103,'I.KI 2018-19'!$B$9:$B$393,0))),"")</f>
        <v>0</v>
      </c>
      <c r="BJ103" s="149"/>
      <c r="BK103" s="156">
        <f>_xlfn.IFNA(IF($B103=$B$381,0,IF($B103=$B$382,0,_xlfn.IFNA(INDEX('I.Supplementary 2018-19'!I$8:I$157,MATCH($B103,'I.Supplementary 2018-19'!$B$8:$B$157,0)),INDEX('I.KI 2018-19'!I$9:I$393,MATCH($B103,'I.KI 2018-19'!$B$9:$B$393,0))))),"")</f>
        <v>3.8428025330916271</v>
      </c>
      <c r="BL103" s="149">
        <f>_xlfn.IFNA(IF($B103=$B$381,0,IF($B103=$B$382,0,_xlfn.IFNA(INDEX('I.Supplementary 2018-19'!J$8:J$157,MATCH($B103,'I.Supplementary 2018-19'!$B$8:$B$157,0)),INDEX('I.KI 2018-19'!J$9:J$393,MATCH($B103,'I.KI 2018-19'!$B$9:$B$393,0))))),"")</f>
        <v>6.8517517272883595</v>
      </c>
      <c r="BM103" s="157">
        <f>_xlfn.IFNA(IF($B103=$B$381,0,IF($B103=$B$382,0,_xlfn.IFNA(INDEX('I.Supplementary 2018-19'!H$8:H$157,MATCH($B103,'I.Supplementary 2018-19'!$B$8:$B$157,0)),INDEX('I.KI 2018-19'!H$9:H$393,MATCH($B103,'I.KI 2018-19'!$B$9:$B$393,0))))),"")</f>
        <v>10.694554260379986</v>
      </c>
    </row>
    <row r="104" spans="2:65">
      <c r="B104" s="121" t="str">
        <f>'Calculations for 2021-22'!B104</f>
        <v>E5036</v>
      </c>
      <c r="C104" s="160" t="str">
        <f>'Calculations for 2021-22'!D104</f>
        <v>E5036</v>
      </c>
      <c r="D104" t="str">
        <f>'Calculations for 2021-22'!E104</f>
        <v>OLB</v>
      </c>
      <c r="E104" t="str">
        <f>'Calculations for 2021-22'!F104</f>
        <v>P1915</v>
      </c>
      <c r="F104" s="120" t="str">
        <f>'Calculations for 2021-22'!H104</f>
        <v>Ealing</v>
      </c>
      <c r="G104" s="156">
        <f>_xlfn.IFNA(INDEX('I.KI 2016-17'!M$8:M$391,MATCH($B104,'I.KI 2016-17'!$B$8:$B$391,0)),"")</f>
        <v>39.899120298159005</v>
      </c>
      <c r="H104" s="149">
        <f>_xlfn.IFNA(INDEX('I.KI 2016-17'!N$8:N$391,MATCH($B104,'I.KI 2016-17'!$B$8:$B$391,0)),"")</f>
        <v>8.4719526308389987</v>
      </c>
      <c r="I104" s="149">
        <f>_xlfn.IFNA(INDEX('I.KI 2016-17'!O$8:O$391,MATCH($B104,'I.KI 2016-17'!$B$8:$B$391,0)),"")</f>
        <v>0</v>
      </c>
      <c r="J104" s="149">
        <f>_xlfn.IFNA(INDEX('I.KI 2016-17'!P$8:P$391,MATCH($B104,'I.KI 2016-17'!$B$8:$B$391,0)),"")</f>
        <v>0</v>
      </c>
      <c r="K104" s="157">
        <f>_xlfn.IFNA(INDEX('I.KI 2016-17'!Q$8:Q$391,MATCH($B104,'I.KI 2016-17'!$B$8:$B$391,0)),"")</f>
        <v>0</v>
      </c>
      <c r="L104" s="156">
        <f>_xlfn.IFNA(INDEX('I.KI 2016-17'!R$8:R$391,MATCH($B104,'I.KI 2016-17'!$B$8:$B$391,0)),"")</f>
        <v>54.993259089158002</v>
      </c>
      <c r="M104" s="193">
        <f>_xlfn.IFNA(INDEX('I.KI 2016-17'!S$8:S$391,MATCH($B104,'I.KI 2016-17'!$B$8:$B$391,0)),"")</f>
        <v>15.571934787046001</v>
      </c>
      <c r="N104" s="193">
        <f>_xlfn.IFNA(INDEX('I.KI 2016-17'!T$8:T$391,MATCH($B104,'I.KI 2016-17'!$B$8:$B$391,0)),"")</f>
        <v>0</v>
      </c>
      <c r="O104" s="193">
        <f>_xlfn.IFNA(INDEX('I.KI 2016-17'!U$8:U$391,MATCH($B104,'I.KI 2016-17'!$B$8:$B$391,0)),"")</f>
        <v>0</v>
      </c>
      <c r="P104" s="157">
        <f>_xlfn.IFNA(INDEX('I.KI 2016-17'!V$8:V$391,MATCH($B104,'I.KI 2016-17'!$B$8:$B$391,0)),"")</f>
        <v>0</v>
      </c>
      <c r="Q104" s="156">
        <f>_xlfn.IFNA(INDEX('I.KI 2016-17'!W$8:W$391,MATCH($B104,'I.KI 2016-17'!$B$8:$B$391,0)),"")</f>
        <v>94.892379387317007</v>
      </c>
      <c r="R104" s="193">
        <f>_xlfn.IFNA(INDEX('I.KI 2016-17'!X$8:X$391,MATCH($B104,'I.KI 2016-17'!$B$8:$B$391,0)),"")</f>
        <v>24.043887417884999</v>
      </c>
      <c r="S104" s="193">
        <f>_xlfn.IFNA(INDEX('I.KI 2016-17'!Y$8:Y$391,MATCH($B104,'I.KI 2016-17'!$B$8:$B$391,0)),"")</f>
        <v>0</v>
      </c>
      <c r="T104" s="193">
        <f>_xlfn.IFNA(INDEX('I.KI 2016-17'!Z$8:Z$391,MATCH($B104,'I.KI 2016-17'!$B$8:$B$391,0)),"")</f>
        <v>0</v>
      </c>
      <c r="U104" s="157">
        <f>_xlfn.IFNA(INDEX('I.KI 2016-17'!AA$8:AA$391,MATCH($B104,'I.KI 2016-17'!$B$8:$B$391,0)),"")</f>
        <v>0</v>
      </c>
      <c r="V104" s="149"/>
      <c r="W104" s="154">
        <f>_xlfn.IFNA(INDEX('I.KI 2016-17'!$H$8:$H$391,MATCH(B104,'I.KI 2016-17'!$B$8:$B$391,0)),"")</f>
        <v>48.371072928998004</v>
      </c>
      <c r="X104" s="153">
        <f>_xlfn.IFNA(INDEX('I.KI 2016-17'!$I$8:$I$391,MATCH(B104,'I.KI 2016-17'!$B$8:$B$391,0)),"")</f>
        <v>70.565193876203992</v>
      </c>
      <c r="Y104" s="155">
        <f>_xlfn.IFNA(INDEX('I.KI 2016-17'!$G$8:$G$391,MATCH(B104,'I.KI 2016-17'!$B$8:$B$391,0)),"")</f>
        <v>118.936266805202</v>
      </c>
      <c r="Z104" s="149"/>
      <c r="AA104" s="156">
        <f>_xlfn.IFNA(IF($B104=$B$382,0,_xlfn.IFNA(INDEX('I.Supplementary 2017-18'!N$8:N$35,MATCH($B104,'I.Supplementary 2017-18'!$B$8:$B$35,0)),INDEX('I.KI 2017-18'!N$9:N$393,MATCH($B104,'I.KI 2017-18'!$B$9:$B$393,0)))),"")</f>
        <v>29.855917554375441</v>
      </c>
      <c r="AB104" s="193">
        <f>_xlfn.IFNA(IF($B104=$B$382,0,_xlfn.IFNA(INDEX('I.Supplementary 2017-18'!O$8:O$35,MATCH($B104,'I.Supplementary 2017-18'!$B$8:$B$35,0)),INDEX('I.KI 2017-18'!O$9:O$393,MATCH($B104,'I.KI 2017-18'!$B$9:$B$393,0)))),"")</f>
        <v>5.1514474107863899</v>
      </c>
      <c r="AC104" s="193">
        <f>_xlfn.IFNA(IF($B104=$B$382,0,_xlfn.IFNA(INDEX('I.Supplementary 2017-18'!P$8:P$35,MATCH($B104,'I.Supplementary 2017-18'!$B$8:$B$35,0)),INDEX('I.KI 2017-18'!P$9:P$393,MATCH($B104,'I.KI 2017-18'!$B$9:$B$393,0)))),"")</f>
        <v>0</v>
      </c>
      <c r="AD104" s="193">
        <f>_xlfn.IFNA(IF($B104=$B$382,0,_xlfn.IFNA(INDEX('I.Supplementary 2017-18'!Q$8:Q$35,MATCH($B104,'I.Supplementary 2017-18'!$B$8:$B$35,0)),INDEX('I.KI 2017-18'!Q$9:Q$393,MATCH($B104,'I.KI 2017-18'!$B$9:$B$393,0)))),"")</f>
        <v>0</v>
      </c>
      <c r="AE104" s="157">
        <f>_xlfn.IFNA(IF($B104=$B$382,0,_xlfn.IFNA(INDEX('I.Supplementary 2017-18'!R$8:R$35,MATCH($B104,'I.Supplementary 2017-18'!$B$8:$B$35,0)),INDEX('I.KI 2017-18'!R$9:R$393,MATCH($B104,'I.KI 2017-18'!$B$9:$B$393,0)))),"")</f>
        <v>0</v>
      </c>
      <c r="AF104" s="156">
        <f>_xlfn.IFNA(IF($B104=$B$382,0,_xlfn.IFNA(INDEX('I.Supplementary 2017-18'!S$8:S$35,MATCH($B104,'I.Supplementary 2017-18'!$B$8:$B$35,0)),INDEX('I.KI 2017-18'!S$9:S$393,MATCH($B104,'I.KI 2017-18'!$B$9:$B$393,0)))),"")</f>
        <v>56.116002822488262</v>
      </c>
      <c r="AG104" s="193">
        <f>_xlfn.IFNA(IF($B104=$B$382,0,_xlfn.IFNA(INDEX('I.Supplementary 2017-18'!T$8:T$35,MATCH($B104,'I.Supplementary 2017-18'!$B$8:$B$35,0)),INDEX('I.KI 2017-18'!T$9:T$393,MATCH($B104,'I.KI 2017-18'!$B$9:$B$393,0)))),"")</f>
        <v>15.88985179155811</v>
      </c>
      <c r="AH104" s="193">
        <f>_xlfn.IFNA(IF($B104=$B$382,0,_xlfn.IFNA(INDEX('I.Supplementary 2017-18'!U$8:U$35,MATCH($B104,'I.Supplementary 2017-18'!$B$8:$B$35,0)),INDEX('I.KI 2017-18'!U$9:U$393,MATCH($B104,'I.KI 2017-18'!$B$9:$B$393,0)))),"")</f>
        <v>0</v>
      </c>
      <c r="AI104" s="193">
        <f>_xlfn.IFNA(IF($B104=$B$382,0,_xlfn.IFNA(INDEX('I.Supplementary 2017-18'!V$8:V$35,MATCH($B104,'I.Supplementary 2017-18'!$B$8:$B$35,0)),INDEX('I.KI 2017-18'!V$9:V$393,MATCH($B104,'I.KI 2017-18'!$B$9:$B$393,0)))),"")</f>
        <v>0</v>
      </c>
      <c r="AJ104" s="157">
        <f>_xlfn.IFNA(IF($B104=$B$382,0,_xlfn.IFNA(INDEX('I.Supplementary 2017-18'!W$8:W$35,MATCH($B104,'I.Supplementary 2017-18'!$B$8:$B$35,0)),INDEX('I.KI 2017-18'!W$9:W$393,MATCH($B104,'I.KI 2017-18'!$B$9:$B$393,0)))),"")</f>
        <v>0</v>
      </c>
      <c r="AK104" s="156">
        <f>_xlfn.IFNA(IF($B104=$B$382,0,_xlfn.IFNA(INDEX('I.Supplementary 2017-18'!X$8:X$35,MATCH($B104,'I.Supplementary 2017-18'!$B$8:$B$35,0)),INDEX('I.KI 2017-18'!X$9:X$393,MATCH($B104,'I.KI 2017-18'!$B$9:$B$393,0)))),"")</f>
        <v>85.971920376863707</v>
      </c>
      <c r="AL104" s="193">
        <f>_xlfn.IFNA(IF($B104=$B$382,0,_xlfn.IFNA(INDEX('I.Supplementary 2017-18'!Y$8:Y$35,MATCH($B104,'I.Supplementary 2017-18'!$B$8:$B$35,0)),INDEX('I.KI 2017-18'!Y$9:Y$393,MATCH($B104,'I.KI 2017-18'!$B$9:$B$393,0)))),"")</f>
        <v>21.041299202344501</v>
      </c>
      <c r="AM104" s="193">
        <f>_xlfn.IFNA(IF($B104=$B$382,0,_xlfn.IFNA(INDEX('I.Supplementary 2017-18'!Z$8:Z$35,MATCH($B104,'I.Supplementary 2017-18'!$B$8:$B$35,0)),INDEX('I.KI 2017-18'!Z$9:Z$393,MATCH($B104,'I.KI 2017-18'!$B$9:$B$393,0)))),"")</f>
        <v>0</v>
      </c>
      <c r="AN104" s="193">
        <f>_xlfn.IFNA(IF($B104=$B$382,0,_xlfn.IFNA(INDEX('I.Supplementary 2017-18'!AA$8:AA$35,MATCH($B104,'I.Supplementary 2017-18'!$B$8:$B$35,0)),INDEX('I.KI 2017-18'!AA$9:AA$393,MATCH($B104,'I.KI 2017-18'!$B$9:$B$393,0)))),"")</f>
        <v>0</v>
      </c>
      <c r="AO104" s="157">
        <f>_xlfn.IFNA(IF($B104=$B$382,0,_xlfn.IFNA(INDEX('I.Supplementary 2017-18'!AB$8:AB$35,MATCH($B104,'I.Supplementary 2017-18'!$B$8:$B$35,0)),INDEX('I.KI 2017-18'!AB$9:AB$393,MATCH($B104,'I.KI 2017-18'!$B$9:$B$393,0)))),"")</f>
        <v>0</v>
      </c>
      <c r="AP104" s="149"/>
      <c r="AQ104" s="156">
        <f>_xlfn.IFNA(IF($B104=$B$381,0,IF($B104=$B$382,0,_xlfn.IFNA(INDEX('I.Supplementary 2017-18'!I$8:I$35,MATCH($B104,'I.Supplementary 2017-18'!$B$8:$B$35,0)),INDEX('I.KI 2017-18'!I$9:I$393,MATCH($B104,'I.KI 2017-18'!$B$9:$B$393,0))))),"")</f>
        <v>35.007364965161827</v>
      </c>
      <c r="AR104" s="149">
        <f>_xlfn.IFNA(IF($B104=$B$381,0,IF($B104=$B$382,0,_xlfn.IFNA(INDEX('I.Supplementary 2017-18'!J$8:J$35,MATCH($B104,'I.Supplementary 2017-18'!$B$8:$B$35,0)),INDEX('I.KI 2017-18'!J$9:J$393,MATCH($B104,'I.KI 2017-18'!$B$9:$B$393,0))))),"")</f>
        <v>72.00585461404637</v>
      </c>
      <c r="AS104" s="157">
        <f>_xlfn.IFNA(IF($B104=$B$381,0,IF($B104=$B$382,0,_xlfn.IFNA(INDEX('I.Supplementary 2017-18'!H$8:H$35,MATCH($B104,'I.Supplementary 2017-18'!$B$8:$B$35,0)),INDEX('I.KI 2017-18'!H$9:H$393,MATCH($B104,'I.KI 2017-18'!$B$9:$B$393,0))))),"")</f>
        <v>107.0132195792082</v>
      </c>
      <c r="AT104" s="149"/>
      <c r="AU104" s="156">
        <f>_xlfn.IFNA(_xlfn.IFNA(INDEX('I.Supplementary 2018-19'!P$8:P$157,MATCH($B104,'I.Supplementary 2018-19'!$B$8:$B$157,0)),INDEX('I.KI 2018-19'!P$9:P$393,MATCH($B104,'I.KI 2018-19'!$B$9:$B$393,0))),"")</f>
        <v>23.100033843509824</v>
      </c>
      <c r="AV104" s="193">
        <f>_xlfn.IFNA(_xlfn.IFNA(INDEX('I.Supplementary 2018-19'!Q$8:Q$157,MATCH($B104,'I.Supplementary 2018-19'!$B$8:$B$157,0)),INDEX('I.KI 2018-19'!Q$9:Q$393,MATCH($B104,'I.KI 2018-19'!$B$9:$B$393,0))),"")</f>
        <v>3.0664682311124802</v>
      </c>
      <c r="AW104" s="193">
        <f>_xlfn.IFNA(_xlfn.IFNA(INDEX('I.Supplementary 2018-19'!R$8:R$157,MATCH($B104,'I.Supplementary 2018-19'!$B$8:$B$157,0)),INDEX('I.KI 2018-19'!R$9:R$393,MATCH($B104,'I.KI 2018-19'!$B$9:$B$393,0))),"")</f>
        <v>0</v>
      </c>
      <c r="AX104" s="193">
        <f>_xlfn.IFNA(_xlfn.IFNA(INDEX('I.Supplementary 2018-19'!S$8:S$157,MATCH($B104,'I.Supplementary 2018-19'!$B$8:$B$157,0)),INDEX('I.KI 2018-19'!S$9:S$393,MATCH($B104,'I.KI 2018-19'!$B$9:$B$393,0))),"")</f>
        <v>0</v>
      </c>
      <c r="AY104" s="157">
        <f>_xlfn.IFNA(_xlfn.IFNA(INDEX('I.Supplementary 2018-19'!T$8:T$157,MATCH($B104,'I.Supplementary 2018-19'!$B$8:$B$157,0)),INDEX('I.KI 2018-19'!T$9:T$393,MATCH($B104,'I.KI 2018-19'!$B$9:$B$393,0))),"")</f>
        <v>0</v>
      </c>
      <c r="AZ104" s="156">
        <f>_xlfn.IFNA(_xlfn.IFNA(INDEX('I.Supplementary 2018-19'!U$8:U$157,MATCH($B104,'I.Supplementary 2018-19'!$B$8:$B$157,0)),INDEX('I.KI 2018-19'!U$9:U$393,MATCH($B104,'I.KI 2018-19'!$B$9:$B$393,0))),"")</f>
        <v>57.801891319301212</v>
      </c>
      <c r="BA104" s="193">
        <f>_xlfn.IFNA(_xlfn.IFNA(INDEX('I.Supplementary 2018-19'!V$8:V$157,MATCH($B104,'I.Supplementary 2018-19'!$B$8:$B$157,0)),INDEX('I.KI 2018-19'!V$9:V$393,MATCH($B104,'I.KI 2018-19'!$B$9:$B$393,0))),"")</f>
        <v>16.367229313192901</v>
      </c>
      <c r="BB104" s="193">
        <f>_xlfn.IFNA(_xlfn.IFNA(INDEX('I.Supplementary 2018-19'!W$8:W$157,MATCH($B104,'I.Supplementary 2018-19'!$B$8:$B$157,0)),INDEX('I.KI 2018-19'!W$9:W$393,MATCH($B104,'I.KI 2018-19'!$B$9:$B$393,0))),"")</f>
        <v>0</v>
      </c>
      <c r="BC104" s="193">
        <f>_xlfn.IFNA(_xlfn.IFNA(INDEX('I.Supplementary 2018-19'!X$8:X$157,MATCH($B104,'I.Supplementary 2018-19'!$B$8:$B$157,0)),INDEX('I.KI 2018-19'!X$9:X$393,MATCH($B104,'I.KI 2018-19'!$B$9:$B$393,0))),"")</f>
        <v>0</v>
      </c>
      <c r="BD104" s="157">
        <f>_xlfn.IFNA(_xlfn.IFNA(INDEX('I.Supplementary 2018-19'!Y$8:Y$157,MATCH($B104,'I.Supplementary 2018-19'!$B$8:$B$157,0)),INDEX('I.KI 2018-19'!Y$9:Y$393,MATCH($B104,'I.KI 2018-19'!$B$9:$B$393,0))),"")</f>
        <v>0</v>
      </c>
      <c r="BE104" s="156">
        <f>_xlfn.IFNA(_xlfn.IFNA(INDEX('I.Supplementary 2018-19'!Z$8:Z$157,MATCH($B104,'I.Supplementary 2018-19'!$B$8:$B$157,0)),INDEX('I.KI 2018-19'!Z$9:Z$393,MATCH($B104,'I.KI 2018-19'!$B$9:$B$393,0))),"")</f>
        <v>80.90192516281104</v>
      </c>
      <c r="BF104" s="193">
        <f>_xlfn.IFNA(_xlfn.IFNA(INDEX('I.Supplementary 2018-19'!AA$8:AA$157,MATCH($B104,'I.Supplementary 2018-19'!$B$8:$B$157,0)),INDEX('I.KI 2018-19'!AA$9:AA$393,MATCH($B104,'I.KI 2018-19'!$B$9:$B$393,0))),"")</f>
        <v>19.433697544305382</v>
      </c>
      <c r="BG104" s="193">
        <f>_xlfn.IFNA(_xlfn.IFNA(INDEX('I.Supplementary 2018-19'!AB$8:AB$157,MATCH($B104,'I.Supplementary 2018-19'!$B$8:$B$157,0)),INDEX('I.KI 2018-19'!AB$9:AB$393,MATCH($B104,'I.KI 2018-19'!$B$9:$B$393,0))),"")</f>
        <v>0</v>
      </c>
      <c r="BH104" s="193">
        <f>_xlfn.IFNA(_xlfn.IFNA(INDEX('I.Supplementary 2018-19'!AC$8:AC$157,MATCH($B104,'I.Supplementary 2018-19'!$B$8:$B$157,0)),INDEX('I.KI 2018-19'!AC$9:AC$393,MATCH($B104,'I.KI 2018-19'!$B$9:$B$393,0))),"")</f>
        <v>0</v>
      </c>
      <c r="BI104" s="157">
        <f>_xlfn.IFNA(_xlfn.IFNA(INDEX('I.Supplementary 2018-19'!AD$8:AD$157,MATCH($B104,'I.Supplementary 2018-19'!$B$8:$B$157,0)),INDEX('I.KI 2018-19'!AD$9:AD$393,MATCH($B104,'I.KI 2018-19'!$B$9:$B$393,0))),"")</f>
        <v>0</v>
      </c>
      <c r="BJ104" s="149"/>
      <c r="BK104" s="156">
        <f>_xlfn.IFNA(IF($B104=$B$381,0,IF($B104=$B$382,0,_xlfn.IFNA(INDEX('I.Supplementary 2018-19'!I$8:I$157,MATCH($B104,'I.Supplementary 2018-19'!$B$8:$B$157,0)),INDEX('I.KI 2018-19'!I$9:I$393,MATCH($B104,'I.KI 2018-19'!$B$9:$B$393,0))))),"")</f>
        <v>26.166502074622304</v>
      </c>
      <c r="BL104" s="149">
        <f>_xlfn.IFNA(IF($B104=$B$381,0,IF($B104=$B$382,0,_xlfn.IFNA(INDEX('I.Supplementary 2018-19'!J$8:J$157,MATCH($B104,'I.Supplementary 2018-19'!$B$8:$B$157,0)),INDEX('I.KI 2018-19'!J$9:J$393,MATCH($B104,'I.KI 2018-19'!$B$9:$B$393,0))))),"")</f>
        <v>74.169120632494113</v>
      </c>
      <c r="BM104" s="157">
        <f>_xlfn.IFNA(IF($B104=$B$381,0,IF($B104=$B$382,0,_xlfn.IFNA(INDEX('I.Supplementary 2018-19'!H$8:H$157,MATCH($B104,'I.Supplementary 2018-19'!$B$8:$B$157,0)),INDEX('I.KI 2018-19'!H$9:H$393,MATCH($B104,'I.KI 2018-19'!$B$9:$B$393,0))))),"")</f>
        <v>100.33562270711641</v>
      </c>
    </row>
    <row r="105" spans="2:65">
      <c r="B105" s="121" t="str">
        <f>'Calculations for 2021-22'!B105</f>
        <v>E0532</v>
      </c>
      <c r="C105" s="160" t="str">
        <f>'Calculations for 2021-22'!D105</f>
        <v>E0532</v>
      </c>
      <c r="D105" t="str">
        <f>'Calculations for 2021-22'!E105</f>
        <v>SD</v>
      </c>
      <c r="E105">
        <f>'Calculations for 2021-22'!F105</f>
        <v>0</v>
      </c>
      <c r="F105" s="120" t="str">
        <f>'Calculations for 2021-22'!H105</f>
        <v>East Cambridgeshire</v>
      </c>
      <c r="G105" s="156">
        <f>_xlfn.IFNA(INDEX('I.KI 2016-17'!M$8:M$391,MATCH($B105,'I.KI 2016-17'!$B$8:$B$391,0)),"")</f>
        <v>0</v>
      </c>
      <c r="H105" s="149">
        <f>_xlfn.IFNA(INDEX('I.KI 2016-17'!N$8:N$391,MATCH($B105,'I.KI 2016-17'!$B$8:$B$391,0)),"")</f>
        <v>1.1489163400469999</v>
      </c>
      <c r="I105" s="149">
        <f>_xlfn.IFNA(INDEX('I.KI 2016-17'!O$8:O$391,MATCH($B105,'I.KI 2016-17'!$B$8:$B$391,0)),"")</f>
        <v>0</v>
      </c>
      <c r="J105" s="149">
        <f>_xlfn.IFNA(INDEX('I.KI 2016-17'!P$8:P$391,MATCH($B105,'I.KI 2016-17'!$B$8:$B$391,0)),"")</f>
        <v>0</v>
      </c>
      <c r="K105" s="157">
        <f>_xlfn.IFNA(INDEX('I.KI 2016-17'!Q$8:Q$391,MATCH($B105,'I.KI 2016-17'!$B$8:$B$391,0)),"")</f>
        <v>0</v>
      </c>
      <c r="L105" s="156">
        <f>_xlfn.IFNA(INDEX('I.KI 2016-17'!R$8:R$391,MATCH($B105,'I.KI 2016-17'!$B$8:$B$391,0)),"")</f>
        <v>0</v>
      </c>
      <c r="M105" s="193">
        <f>_xlfn.IFNA(INDEX('I.KI 2016-17'!S$8:S$391,MATCH($B105,'I.KI 2016-17'!$B$8:$B$391,0)),"")</f>
        <v>2.25693470588</v>
      </c>
      <c r="N105" s="193">
        <f>_xlfn.IFNA(INDEX('I.KI 2016-17'!T$8:T$391,MATCH($B105,'I.KI 2016-17'!$B$8:$B$391,0)),"")</f>
        <v>0</v>
      </c>
      <c r="O105" s="193">
        <f>_xlfn.IFNA(INDEX('I.KI 2016-17'!U$8:U$391,MATCH($B105,'I.KI 2016-17'!$B$8:$B$391,0)),"")</f>
        <v>0</v>
      </c>
      <c r="P105" s="157">
        <f>_xlfn.IFNA(INDEX('I.KI 2016-17'!V$8:V$391,MATCH($B105,'I.KI 2016-17'!$B$8:$B$391,0)),"")</f>
        <v>0</v>
      </c>
      <c r="Q105" s="156">
        <f>_xlfn.IFNA(INDEX('I.KI 2016-17'!W$8:W$391,MATCH($B105,'I.KI 2016-17'!$B$8:$B$391,0)),"")</f>
        <v>0</v>
      </c>
      <c r="R105" s="193">
        <f>_xlfn.IFNA(INDEX('I.KI 2016-17'!X$8:X$391,MATCH($B105,'I.KI 2016-17'!$B$8:$B$391,0)),"")</f>
        <v>3.4058510459270002</v>
      </c>
      <c r="S105" s="193">
        <f>_xlfn.IFNA(INDEX('I.KI 2016-17'!Y$8:Y$391,MATCH($B105,'I.KI 2016-17'!$B$8:$B$391,0)),"")</f>
        <v>0</v>
      </c>
      <c r="T105" s="193">
        <f>_xlfn.IFNA(INDEX('I.KI 2016-17'!Z$8:Z$391,MATCH($B105,'I.KI 2016-17'!$B$8:$B$391,0)),"")</f>
        <v>0</v>
      </c>
      <c r="U105" s="157">
        <f>_xlfn.IFNA(INDEX('I.KI 2016-17'!AA$8:AA$391,MATCH($B105,'I.KI 2016-17'!$B$8:$B$391,0)),"")</f>
        <v>0</v>
      </c>
      <c r="V105" s="149"/>
      <c r="W105" s="154">
        <f>_xlfn.IFNA(INDEX('I.KI 2016-17'!$H$8:$H$391,MATCH(B105,'I.KI 2016-17'!$B$8:$B$391,0)),"")</f>
        <v>1.1489163400469999</v>
      </c>
      <c r="X105" s="153">
        <f>_xlfn.IFNA(INDEX('I.KI 2016-17'!$I$8:$I$391,MATCH(B105,'I.KI 2016-17'!$B$8:$B$391,0)),"")</f>
        <v>2.25693470588</v>
      </c>
      <c r="Y105" s="155">
        <f>_xlfn.IFNA(INDEX('I.KI 2016-17'!$G$8:$G$391,MATCH(B105,'I.KI 2016-17'!$B$8:$B$391,0)),"")</f>
        <v>3.4058510459270002</v>
      </c>
      <c r="Z105" s="149"/>
      <c r="AA105" s="156">
        <f>_xlfn.IFNA(IF($B105=$B$382,0,_xlfn.IFNA(INDEX('I.Supplementary 2017-18'!N$8:N$35,MATCH($B105,'I.Supplementary 2017-18'!$B$8:$B$35,0)),INDEX('I.KI 2017-18'!N$9:N$393,MATCH($B105,'I.KI 2017-18'!$B$9:$B$393,0)))),"")</f>
        <v>0</v>
      </c>
      <c r="AB105" s="193">
        <f>_xlfn.IFNA(IF($B105=$B$382,0,_xlfn.IFNA(INDEX('I.Supplementary 2017-18'!O$8:O$35,MATCH($B105,'I.Supplementary 2017-18'!$B$8:$B$35,0)),INDEX('I.KI 2017-18'!O$9:O$393,MATCH($B105,'I.KI 2017-18'!$B$9:$B$393,0)))),"")</f>
        <v>0.65999855166960508</v>
      </c>
      <c r="AC105" s="193">
        <f>_xlfn.IFNA(IF($B105=$B$382,0,_xlfn.IFNA(INDEX('I.Supplementary 2017-18'!P$8:P$35,MATCH($B105,'I.Supplementary 2017-18'!$B$8:$B$35,0)),INDEX('I.KI 2017-18'!P$9:P$393,MATCH($B105,'I.KI 2017-18'!$B$9:$B$393,0)))),"")</f>
        <v>0</v>
      </c>
      <c r="AD105" s="193">
        <f>_xlfn.IFNA(IF($B105=$B$382,0,_xlfn.IFNA(INDEX('I.Supplementary 2017-18'!Q$8:Q$35,MATCH($B105,'I.Supplementary 2017-18'!$B$8:$B$35,0)),INDEX('I.KI 2017-18'!Q$9:Q$393,MATCH($B105,'I.KI 2017-18'!$B$9:$B$393,0)))),"")</f>
        <v>0</v>
      </c>
      <c r="AE105" s="157">
        <f>_xlfn.IFNA(IF($B105=$B$382,0,_xlfn.IFNA(INDEX('I.Supplementary 2017-18'!R$8:R$35,MATCH($B105,'I.Supplementary 2017-18'!$B$8:$B$35,0)),INDEX('I.KI 2017-18'!R$9:R$393,MATCH($B105,'I.KI 2017-18'!$B$9:$B$393,0)))),"")</f>
        <v>0</v>
      </c>
      <c r="AF105" s="156">
        <f>_xlfn.IFNA(IF($B105=$B$382,0,_xlfn.IFNA(INDEX('I.Supplementary 2017-18'!S$8:S$35,MATCH($B105,'I.Supplementary 2017-18'!$B$8:$B$35,0)),INDEX('I.KI 2017-18'!S$9:S$393,MATCH($B105,'I.KI 2017-18'!$B$9:$B$393,0)))),"")</f>
        <v>0</v>
      </c>
      <c r="AG105" s="193">
        <f>_xlfn.IFNA(IF($B105=$B$382,0,_xlfn.IFNA(INDEX('I.Supplementary 2017-18'!T$8:T$35,MATCH($B105,'I.Supplementary 2017-18'!$B$8:$B$35,0)),INDEX('I.KI 2017-18'!T$9:T$393,MATCH($B105,'I.KI 2017-18'!$B$9:$B$393,0)))),"")</f>
        <v>2.3030123404761627</v>
      </c>
      <c r="AH105" s="193">
        <f>_xlfn.IFNA(IF($B105=$B$382,0,_xlfn.IFNA(INDEX('I.Supplementary 2017-18'!U$8:U$35,MATCH($B105,'I.Supplementary 2017-18'!$B$8:$B$35,0)),INDEX('I.KI 2017-18'!U$9:U$393,MATCH($B105,'I.KI 2017-18'!$B$9:$B$393,0)))),"")</f>
        <v>0</v>
      </c>
      <c r="AI105" s="193">
        <f>_xlfn.IFNA(IF($B105=$B$382,0,_xlfn.IFNA(INDEX('I.Supplementary 2017-18'!V$8:V$35,MATCH($B105,'I.Supplementary 2017-18'!$B$8:$B$35,0)),INDEX('I.KI 2017-18'!V$9:V$393,MATCH($B105,'I.KI 2017-18'!$B$9:$B$393,0)))),"")</f>
        <v>0</v>
      </c>
      <c r="AJ105" s="157">
        <f>_xlfn.IFNA(IF($B105=$B$382,0,_xlfn.IFNA(INDEX('I.Supplementary 2017-18'!W$8:W$35,MATCH($B105,'I.Supplementary 2017-18'!$B$8:$B$35,0)),INDEX('I.KI 2017-18'!W$9:W$393,MATCH($B105,'I.KI 2017-18'!$B$9:$B$393,0)))),"")</f>
        <v>0</v>
      </c>
      <c r="AK105" s="156">
        <f>_xlfn.IFNA(IF($B105=$B$382,0,_xlfn.IFNA(INDEX('I.Supplementary 2017-18'!X$8:X$35,MATCH($B105,'I.Supplementary 2017-18'!$B$8:$B$35,0)),INDEX('I.KI 2017-18'!X$9:X$393,MATCH($B105,'I.KI 2017-18'!$B$9:$B$393,0)))),"")</f>
        <v>0</v>
      </c>
      <c r="AL105" s="193">
        <f>_xlfn.IFNA(IF($B105=$B$382,0,_xlfn.IFNA(INDEX('I.Supplementary 2017-18'!Y$8:Y$35,MATCH($B105,'I.Supplementary 2017-18'!$B$8:$B$35,0)),INDEX('I.KI 2017-18'!Y$9:Y$393,MATCH($B105,'I.KI 2017-18'!$B$9:$B$393,0)))),"")</f>
        <v>2.9630108921457676</v>
      </c>
      <c r="AM105" s="193">
        <f>_xlfn.IFNA(IF($B105=$B$382,0,_xlfn.IFNA(INDEX('I.Supplementary 2017-18'!Z$8:Z$35,MATCH($B105,'I.Supplementary 2017-18'!$B$8:$B$35,0)),INDEX('I.KI 2017-18'!Z$9:Z$393,MATCH($B105,'I.KI 2017-18'!$B$9:$B$393,0)))),"")</f>
        <v>0</v>
      </c>
      <c r="AN105" s="193">
        <f>_xlfn.IFNA(IF($B105=$B$382,0,_xlfn.IFNA(INDEX('I.Supplementary 2017-18'!AA$8:AA$35,MATCH($B105,'I.Supplementary 2017-18'!$B$8:$B$35,0)),INDEX('I.KI 2017-18'!AA$9:AA$393,MATCH($B105,'I.KI 2017-18'!$B$9:$B$393,0)))),"")</f>
        <v>0</v>
      </c>
      <c r="AO105" s="157">
        <f>_xlfn.IFNA(IF($B105=$B$382,0,_xlfn.IFNA(INDEX('I.Supplementary 2017-18'!AB$8:AB$35,MATCH($B105,'I.Supplementary 2017-18'!$B$8:$B$35,0)),INDEX('I.KI 2017-18'!AB$9:AB$393,MATCH($B105,'I.KI 2017-18'!$B$9:$B$393,0)))),"")</f>
        <v>0</v>
      </c>
      <c r="AP105" s="149"/>
      <c r="AQ105" s="156">
        <f>_xlfn.IFNA(IF($B105=$B$381,0,IF($B105=$B$382,0,_xlfn.IFNA(INDEX('I.Supplementary 2017-18'!I$8:I$35,MATCH($B105,'I.Supplementary 2017-18'!$B$8:$B$35,0)),INDEX('I.KI 2017-18'!I$9:I$393,MATCH($B105,'I.KI 2017-18'!$B$9:$B$393,0))))),"")</f>
        <v>0.65999855166960508</v>
      </c>
      <c r="AR105" s="149">
        <f>_xlfn.IFNA(IF($B105=$B$381,0,IF($B105=$B$382,0,_xlfn.IFNA(INDEX('I.Supplementary 2017-18'!J$8:J$35,MATCH($B105,'I.Supplementary 2017-18'!$B$8:$B$35,0)),INDEX('I.KI 2017-18'!J$9:J$393,MATCH($B105,'I.KI 2017-18'!$B$9:$B$393,0))))),"")</f>
        <v>2.3030123404761627</v>
      </c>
      <c r="AS105" s="157">
        <f>_xlfn.IFNA(IF($B105=$B$381,0,IF($B105=$B$382,0,_xlfn.IFNA(INDEX('I.Supplementary 2017-18'!H$8:H$35,MATCH($B105,'I.Supplementary 2017-18'!$B$8:$B$35,0)),INDEX('I.KI 2017-18'!H$9:H$393,MATCH($B105,'I.KI 2017-18'!$B$9:$B$393,0))))),"")</f>
        <v>2.9630108921457676</v>
      </c>
      <c r="AT105" s="149"/>
      <c r="AU105" s="156">
        <f>_xlfn.IFNA(_xlfn.IFNA(INDEX('I.Supplementary 2018-19'!P$8:P$157,MATCH($B105,'I.Supplementary 2018-19'!$B$8:$B$157,0)),INDEX('I.KI 2018-19'!P$9:P$393,MATCH($B105,'I.KI 2018-19'!$B$9:$B$393,0))),"")</f>
        <v>0</v>
      </c>
      <c r="AV105" s="193">
        <f>_xlfn.IFNA(_xlfn.IFNA(INDEX('I.Supplementary 2018-19'!Q$8:Q$157,MATCH($B105,'I.Supplementary 2018-19'!$B$8:$B$157,0)),INDEX('I.KI 2018-19'!Q$9:Q$393,MATCH($B105,'I.KI 2018-19'!$B$9:$B$393,0))),"")</f>
        <v>0.35370345100655592</v>
      </c>
      <c r="AW105" s="193">
        <f>_xlfn.IFNA(_xlfn.IFNA(INDEX('I.Supplementary 2018-19'!R$8:R$157,MATCH($B105,'I.Supplementary 2018-19'!$B$8:$B$157,0)),INDEX('I.KI 2018-19'!R$9:R$393,MATCH($B105,'I.KI 2018-19'!$B$9:$B$393,0))),"")</f>
        <v>0</v>
      </c>
      <c r="AX105" s="193">
        <f>_xlfn.IFNA(_xlfn.IFNA(INDEX('I.Supplementary 2018-19'!S$8:S$157,MATCH($B105,'I.Supplementary 2018-19'!$B$8:$B$157,0)),INDEX('I.KI 2018-19'!S$9:S$393,MATCH($B105,'I.KI 2018-19'!$B$9:$B$393,0))),"")</f>
        <v>0</v>
      </c>
      <c r="AY105" s="157">
        <f>_xlfn.IFNA(_xlfn.IFNA(INDEX('I.Supplementary 2018-19'!T$8:T$157,MATCH($B105,'I.Supplementary 2018-19'!$B$8:$B$157,0)),INDEX('I.KI 2018-19'!T$9:T$393,MATCH($B105,'I.KI 2018-19'!$B$9:$B$393,0))),"")</f>
        <v>0</v>
      </c>
      <c r="AZ105" s="156">
        <f>_xlfn.IFNA(_xlfn.IFNA(INDEX('I.Supplementary 2018-19'!U$8:U$157,MATCH($B105,'I.Supplementary 2018-19'!$B$8:$B$157,0)),INDEX('I.KI 2018-19'!U$9:U$393,MATCH($B105,'I.KI 2018-19'!$B$9:$B$393,0))),"")</f>
        <v>0</v>
      </c>
      <c r="BA105" s="193">
        <f>_xlfn.IFNA(_xlfn.IFNA(INDEX('I.Supplementary 2018-19'!V$8:V$157,MATCH($B105,'I.Supplementary 2018-19'!$B$8:$B$157,0)),INDEX('I.KI 2018-19'!V$9:V$393,MATCH($B105,'I.KI 2018-19'!$B$9:$B$393,0))),"")</f>
        <v>2.3722015524217985</v>
      </c>
      <c r="BB105" s="193">
        <f>_xlfn.IFNA(_xlfn.IFNA(INDEX('I.Supplementary 2018-19'!W$8:W$157,MATCH($B105,'I.Supplementary 2018-19'!$B$8:$B$157,0)),INDEX('I.KI 2018-19'!W$9:W$393,MATCH($B105,'I.KI 2018-19'!$B$9:$B$393,0))),"")</f>
        <v>0</v>
      </c>
      <c r="BC105" s="193">
        <f>_xlfn.IFNA(_xlfn.IFNA(INDEX('I.Supplementary 2018-19'!X$8:X$157,MATCH($B105,'I.Supplementary 2018-19'!$B$8:$B$157,0)),INDEX('I.KI 2018-19'!X$9:X$393,MATCH($B105,'I.KI 2018-19'!$B$9:$B$393,0))),"")</f>
        <v>0</v>
      </c>
      <c r="BD105" s="157">
        <f>_xlfn.IFNA(_xlfn.IFNA(INDEX('I.Supplementary 2018-19'!Y$8:Y$157,MATCH($B105,'I.Supplementary 2018-19'!$B$8:$B$157,0)),INDEX('I.KI 2018-19'!Y$9:Y$393,MATCH($B105,'I.KI 2018-19'!$B$9:$B$393,0))),"")</f>
        <v>0</v>
      </c>
      <c r="BE105" s="156">
        <f>_xlfn.IFNA(_xlfn.IFNA(INDEX('I.Supplementary 2018-19'!Z$8:Z$157,MATCH($B105,'I.Supplementary 2018-19'!$B$8:$B$157,0)),INDEX('I.KI 2018-19'!Z$9:Z$393,MATCH($B105,'I.KI 2018-19'!$B$9:$B$393,0))),"")</f>
        <v>0</v>
      </c>
      <c r="BF105" s="193">
        <f>_xlfn.IFNA(_xlfn.IFNA(INDEX('I.Supplementary 2018-19'!AA$8:AA$157,MATCH($B105,'I.Supplementary 2018-19'!$B$8:$B$157,0)),INDEX('I.KI 2018-19'!AA$9:AA$393,MATCH($B105,'I.KI 2018-19'!$B$9:$B$393,0))),"")</f>
        <v>2.7259050034283545</v>
      </c>
      <c r="BG105" s="193">
        <f>_xlfn.IFNA(_xlfn.IFNA(INDEX('I.Supplementary 2018-19'!AB$8:AB$157,MATCH($B105,'I.Supplementary 2018-19'!$B$8:$B$157,0)),INDEX('I.KI 2018-19'!AB$9:AB$393,MATCH($B105,'I.KI 2018-19'!$B$9:$B$393,0))),"")</f>
        <v>0</v>
      </c>
      <c r="BH105" s="193">
        <f>_xlfn.IFNA(_xlfn.IFNA(INDEX('I.Supplementary 2018-19'!AC$8:AC$157,MATCH($B105,'I.Supplementary 2018-19'!$B$8:$B$157,0)),INDEX('I.KI 2018-19'!AC$9:AC$393,MATCH($B105,'I.KI 2018-19'!$B$9:$B$393,0))),"")</f>
        <v>0</v>
      </c>
      <c r="BI105" s="157">
        <f>_xlfn.IFNA(_xlfn.IFNA(INDEX('I.Supplementary 2018-19'!AD$8:AD$157,MATCH($B105,'I.Supplementary 2018-19'!$B$8:$B$157,0)),INDEX('I.KI 2018-19'!AD$9:AD$393,MATCH($B105,'I.KI 2018-19'!$B$9:$B$393,0))),"")</f>
        <v>0</v>
      </c>
      <c r="BJ105" s="149"/>
      <c r="BK105" s="156">
        <f>_xlfn.IFNA(IF($B105=$B$381,0,IF($B105=$B$382,0,_xlfn.IFNA(INDEX('I.Supplementary 2018-19'!I$8:I$157,MATCH($B105,'I.Supplementary 2018-19'!$B$8:$B$157,0)),INDEX('I.KI 2018-19'!I$9:I$393,MATCH($B105,'I.KI 2018-19'!$B$9:$B$393,0))))),"")</f>
        <v>0.35370345100655592</v>
      </c>
      <c r="BL105" s="149">
        <f>_xlfn.IFNA(IF($B105=$B$381,0,IF($B105=$B$382,0,_xlfn.IFNA(INDEX('I.Supplementary 2018-19'!J$8:J$157,MATCH($B105,'I.Supplementary 2018-19'!$B$8:$B$157,0)),INDEX('I.KI 2018-19'!J$9:J$393,MATCH($B105,'I.KI 2018-19'!$B$9:$B$393,0))))),"")</f>
        <v>2.3722015524217985</v>
      </c>
      <c r="BM105" s="157">
        <f>_xlfn.IFNA(IF($B105=$B$381,0,IF($B105=$B$382,0,_xlfn.IFNA(INDEX('I.Supplementary 2018-19'!H$8:H$157,MATCH($B105,'I.Supplementary 2018-19'!$B$8:$B$157,0)),INDEX('I.KI 2018-19'!H$9:H$393,MATCH($B105,'I.KI 2018-19'!$B$9:$B$393,0))))),"")</f>
        <v>2.7259050034283545</v>
      </c>
    </row>
    <row r="106" spans="2:65">
      <c r="B106" s="121" t="str">
        <f>'Calculations for 2021-22'!B106</f>
        <v>E1131</v>
      </c>
      <c r="C106" s="160" t="str">
        <f>'Calculations for 2021-22'!D106</f>
        <v>E1131</v>
      </c>
      <c r="D106" t="str">
        <f>'Calculations for 2021-22'!E106</f>
        <v>SD</v>
      </c>
      <c r="E106">
        <f>'Calculations for 2021-22'!F106</f>
        <v>0</v>
      </c>
      <c r="F106" s="120" t="str">
        <f>'Calculations for 2021-22'!H106</f>
        <v>East Devon</v>
      </c>
      <c r="G106" s="156">
        <f>_xlfn.IFNA(INDEX('I.KI 2016-17'!M$8:M$391,MATCH($B106,'I.KI 2016-17'!$B$8:$B$391,0)),"")</f>
        <v>0</v>
      </c>
      <c r="H106" s="149">
        <f>_xlfn.IFNA(INDEX('I.KI 2016-17'!N$8:N$391,MATCH($B106,'I.KI 2016-17'!$B$8:$B$391,0)),"")</f>
        <v>1.2027907657669998</v>
      </c>
      <c r="I106" s="149">
        <f>_xlfn.IFNA(INDEX('I.KI 2016-17'!O$8:O$391,MATCH($B106,'I.KI 2016-17'!$B$8:$B$391,0)),"")</f>
        <v>0</v>
      </c>
      <c r="J106" s="149">
        <f>_xlfn.IFNA(INDEX('I.KI 2016-17'!P$8:P$391,MATCH($B106,'I.KI 2016-17'!$B$8:$B$391,0)),"")</f>
        <v>0</v>
      </c>
      <c r="K106" s="157">
        <f>_xlfn.IFNA(INDEX('I.KI 2016-17'!Q$8:Q$391,MATCH($B106,'I.KI 2016-17'!$B$8:$B$391,0)),"")</f>
        <v>0</v>
      </c>
      <c r="L106" s="156">
        <f>_xlfn.IFNA(INDEX('I.KI 2016-17'!R$8:R$391,MATCH($B106,'I.KI 2016-17'!$B$8:$B$391,0)),"")</f>
        <v>0</v>
      </c>
      <c r="M106" s="193">
        <f>_xlfn.IFNA(INDEX('I.KI 2016-17'!S$8:S$391,MATCH($B106,'I.KI 2016-17'!$B$8:$B$391,0)),"")</f>
        <v>2.4410832519189998</v>
      </c>
      <c r="N106" s="193">
        <f>_xlfn.IFNA(INDEX('I.KI 2016-17'!T$8:T$391,MATCH($B106,'I.KI 2016-17'!$B$8:$B$391,0)),"")</f>
        <v>0</v>
      </c>
      <c r="O106" s="193">
        <f>_xlfn.IFNA(INDEX('I.KI 2016-17'!U$8:U$391,MATCH($B106,'I.KI 2016-17'!$B$8:$B$391,0)),"")</f>
        <v>0</v>
      </c>
      <c r="P106" s="157">
        <f>_xlfn.IFNA(INDEX('I.KI 2016-17'!V$8:V$391,MATCH($B106,'I.KI 2016-17'!$B$8:$B$391,0)),"")</f>
        <v>0</v>
      </c>
      <c r="Q106" s="156">
        <f>_xlfn.IFNA(INDEX('I.KI 2016-17'!W$8:W$391,MATCH($B106,'I.KI 2016-17'!$B$8:$B$391,0)),"")</f>
        <v>0</v>
      </c>
      <c r="R106" s="193">
        <f>_xlfn.IFNA(INDEX('I.KI 2016-17'!X$8:X$391,MATCH($B106,'I.KI 2016-17'!$B$8:$B$391,0)),"")</f>
        <v>3.6438740176859996</v>
      </c>
      <c r="S106" s="193">
        <f>_xlfn.IFNA(INDEX('I.KI 2016-17'!Y$8:Y$391,MATCH($B106,'I.KI 2016-17'!$B$8:$B$391,0)),"")</f>
        <v>0</v>
      </c>
      <c r="T106" s="193">
        <f>_xlfn.IFNA(INDEX('I.KI 2016-17'!Z$8:Z$391,MATCH($B106,'I.KI 2016-17'!$B$8:$B$391,0)),"")</f>
        <v>0</v>
      </c>
      <c r="U106" s="157">
        <f>_xlfn.IFNA(INDEX('I.KI 2016-17'!AA$8:AA$391,MATCH($B106,'I.KI 2016-17'!$B$8:$B$391,0)),"")</f>
        <v>0</v>
      </c>
      <c r="V106" s="149"/>
      <c r="W106" s="154">
        <f>_xlfn.IFNA(INDEX('I.KI 2016-17'!$H$8:$H$391,MATCH(B106,'I.KI 2016-17'!$B$8:$B$391,0)),"")</f>
        <v>1.2027907657669998</v>
      </c>
      <c r="X106" s="153">
        <f>_xlfn.IFNA(INDEX('I.KI 2016-17'!$I$8:$I$391,MATCH(B106,'I.KI 2016-17'!$B$8:$B$391,0)),"")</f>
        <v>2.4410832519189998</v>
      </c>
      <c r="Y106" s="155">
        <f>_xlfn.IFNA(INDEX('I.KI 2016-17'!$G$8:$G$391,MATCH(B106,'I.KI 2016-17'!$B$8:$B$391,0)),"")</f>
        <v>3.6438740176859996</v>
      </c>
      <c r="Z106" s="149"/>
      <c r="AA106" s="156">
        <f>_xlfn.IFNA(IF($B106=$B$382,0,_xlfn.IFNA(INDEX('I.Supplementary 2017-18'!N$8:N$35,MATCH($B106,'I.Supplementary 2017-18'!$B$8:$B$35,0)),INDEX('I.KI 2017-18'!N$9:N$393,MATCH($B106,'I.KI 2017-18'!$B$9:$B$393,0)))),"")</f>
        <v>0</v>
      </c>
      <c r="AB106" s="193">
        <f>_xlfn.IFNA(IF($B106=$B$382,0,_xlfn.IFNA(INDEX('I.Supplementary 2017-18'!O$8:O$35,MATCH($B106,'I.Supplementary 2017-18'!$B$8:$B$35,0)),INDEX('I.KI 2017-18'!O$9:O$393,MATCH($B106,'I.KI 2017-18'!$B$9:$B$393,0)))),"")</f>
        <v>0.53336508210721423</v>
      </c>
      <c r="AC106" s="193">
        <f>_xlfn.IFNA(IF($B106=$B$382,0,_xlfn.IFNA(INDEX('I.Supplementary 2017-18'!P$8:P$35,MATCH($B106,'I.Supplementary 2017-18'!$B$8:$B$35,0)),INDEX('I.KI 2017-18'!P$9:P$393,MATCH($B106,'I.KI 2017-18'!$B$9:$B$393,0)))),"")</f>
        <v>0</v>
      </c>
      <c r="AD106" s="193">
        <f>_xlfn.IFNA(IF($B106=$B$382,0,_xlfn.IFNA(INDEX('I.Supplementary 2017-18'!Q$8:Q$35,MATCH($B106,'I.Supplementary 2017-18'!$B$8:$B$35,0)),INDEX('I.KI 2017-18'!Q$9:Q$393,MATCH($B106,'I.KI 2017-18'!$B$9:$B$393,0)))),"")</f>
        <v>0</v>
      </c>
      <c r="AE106" s="157">
        <f>_xlfn.IFNA(IF($B106=$B$382,0,_xlfn.IFNA(INDEX('I.Supplementary 2017-18'!R$8:R$35,MATCH($B106,'I.Supplementary 2017-18'!$B$8:$B$35,0)),INDEX('I.KI 2017-18'!R$9:R$393,MATCH($B106,'I.KI 2017-18'!$B$9:$B$393,0)))),"")</f>
        <v>0</v>
      </c>
      <c r="AF106" s="156">
        <f>_xlfn.IFNA(IF($B106=$B$382,0,_xlfn.IFNA(INDEX('I.Supplementary 2017-18'!S$8:S$35,MATCH($B106,'I.Supplementary 2017-18'!$B$8:$B$35,0)),INDEX('I.KI 2017-18'!S$9:S$393,MATCH($B106,'I.KI 2017-18'!$B$9:$B$393,0)))),"")</f>
        <v>0</v>
      </c>
      <c r="AG106" s="193">
        <f>_xlfn.IFNA(IF($B106=$B$382,0,_xlfn.IFNA(INDEX('I.Supplementary 2017-18'!T$8:T$35,MATCH($B106,'I.Supplementary 2017-18'!$B$8:$B$35,0)),INDEX('I.KI 2017-18'!T$9:T$393,MATCH($B106,'I.KI 2017-18'!$B$9:$B$393,0)))),"")</f>
        <v>2.4909204677709673</v>
      </c>
      <c r="AH106" s="193">
        <f>_xlfn.IFNA(IF($B106=$B$382,0,_xlfn.IFNA(INDEX('I.Supplementary 2017-18'!U$8:U$35,MATCH($B106,'I.Supplementary 2017-18'!$B$8:$B$35,0)),INDEX('I.KI 2017-18'!U$9:U$393,MATCH($B106,'I.KI 2017-18'!$B$9:$B$393,0)))),"")</f>
        <v>0</v>
      </c>
      <c r="AI106" s="193">
        <f>_xlfn.IFNA(IF($B106=$B$382,0,_xlfn.IFNA(INDEX('I.Supplementary 2017-18'!V$8:V$35,MATCH($B106,'I.Supplementary 2017-18'!$B$8:$B$35,0)),INDEX('I.KI 2017-18'!V$9:V$393,MATCH($B106,'I.KI 2017-18'!$B$9:$B$393,0)))),"")</f>
        <v>0</v>
      </c>
      <c r="AJ106" s="157">
        <f>_xlfn.IFNA(IF($B106=$B$382,0,_xlfn.IFNA(INDEX('I.Supplementary 2017-18'!W$8:W$35,MATCH($B106,'I.Supplementary 2017-18'!$B$8:$B$35,0)),INDEX('I.KI 2017-18'!W$9:W$393,MATCH($B106,'I.KI 2017-18'!$B$9:$B$393,0)))),"")</f>
        <v>0</v>
      </c>
      <c r="AK106" s="156">
        <f>_xlfn.IFNA(IF($B106=$B$382,0,_xlfn.IFNA(INDEX('I.Supplementary 2017-18'!X$8:X$35,MATCH($B106,'I.Supplementary 2017-18'!$B$8:$B$35,0)),INDEX('I.KI 2017-18'!X$9:X$393,MATCH($B106,'I.KI 2017-18'!$B$9:$B$393,0)))),"")</f>
        <v>0</v>
      </c>
      <c r="AL106" s="193">
        <f>_xlfn.IFNA(IF($B106=$B$382,0,_xlfn.IFNA(INDEX('I.Supplementary 2017-18'!Y$8:Y$35,MATCH($B106,'I.Supplementary 2017-18'!$B$8:$B$35,0)),INDEX('I.KI 2017-18'!Y$9:Y$393,MATCH($B106,'I.KI 2017-18'!$B$9:$B$393,0)))),"")</f>
        <v>3.0242855498781815</v>
      </c>
      <c r="AM106" s="193">
        <f>_xlfn.IFNA(IF($B106=$B$382,0,_xlfn.IFNA(INDEX('I.Supplementary 2017-18'!Z$8:Z$35,MATCH($B106,'I.Supplementary 2017-18'!$B$8:$B$35,0)),INDEX('I.KI 2017-18'!Z$9:Z$393,MATCH($B106,'I.KI 2017-18'!$B$9:$B$393,0)))),"")</f>
        <v>0</v>
      </c>
      <c r="AN106" s="193">
        <f>_xlfn.IFNA(IF($B106=$B$382,0,_xlfn.IFNA(INDEX('I.Supplementary 2017-18'!AA$8:AA$35,MATCH($B106,'I.Supplementary 2017-18'!$B$8:$B$35,0)),INDEX('I.KI 2017-18'!AA$9:AA$393,MATCH($B106,'I.KI 2017-18'!$B$9:$B$393,0)))),"")</f>
        <v>0</v>
      </c>
      <c r="AO106" s="157">
        <f>_xlfn.IFNA(IF($B106=$B$382,0,_xlfn.IFNA(INDEX('I.Supplementary 2017-18'!AB$8:AB$35,MATCH($B106,'I.Supplementary 2017-18'!$B$8:$B$35,0)),INDEX('I.KI 2017-18'!AB$9:AB$393,MATCH($B106,'I.KI 2017-18'!$B$9:$B$393,0)))),"")</f>
        <v>0</v>
      </c>
      <c r="AP106" s="149"/>
      <c r="AQ106" s="156">
        <f>_xlfn.IFNA(IF($B106=$B$381,0,IF($B106=$B$382,0,_xlfn.IFNA(INDEX('I.Supplementary 2017-18'!I$8:I$35,MATCH($B106,'I.Supplementary 2017-18'!$B$8:$B$35,0)),INDEX('I.KI 2017-18'!I$9:I$393,MATCH($B106,'I.KI 2017-18'!$B$9:$B$393,0))))),"")</f>
        <v>0.53336508210721423</v>
      </c>
      <c r="AR106" s="149">
        <f>_xlfn.IFNA(IF($B106=$B$381,0,IF($B106=$B$382,0,_xlfn.IFNA(INDEX('I.Supplementary 2017-18'!J$8:J$35,MATCH($B106,'I.Supplementary 2017-18'!$B$8:$B$35,0)),INDEX('I.KI 2017-18'!J$9:J$393,MATCH($B106,'I.KI 2017-18'!$B$9:$B$393,0))))),"")</f>
        <v>2.4909204677709673</v>
      </c>
      <c r="AS106" s="157">
        <f>_xlfn.IFNA(IF($B106=$B$381,0,IF($B106=$B$382,0,_xlfn.IFNA(INDEX('I.Supplementary 2017-18'!H$8:H$35,MATCH($B106,'I.Supplementary 2017-18'!$B$8:$B$35,0)),INDEX('I.KI 2017-18'!H$9:H$393,MATCH($B106,'I.KI 2017-18'!$B$9:$B$393,0))))),"")</f>
        <v>3.0242855498781815</v>
      </c>
      <c r="AT106" s="149"/>
      <c r="AU106" s="156">
        <f>_xlfn.IFNA(_xlfn.IFNA(INDEX('I.Supplementary 2018-19'!P$8:P$157,MATCH($B106,'I.Supplementary 2018-19'!$B$8:$B$157,0)),INDEX('I.KI 2018-19'!P$9:P$393,MATCH($B106,'I.KI 2018-19'!$B$9:$B$393,0))),"")</f>
        <v>0</v>
      </c>
      <c r="AV106" s="193">
        <f>_xlfn.IFNA(_xlfn.IFNA(INDEX('I.Supplementary 2018-19'!Q$8:Q$157,MATCH($B106,'I.Supplementary 2018-19'!$B$8:$B$157,0)),INDEX('I.KI 2018-19'!Q$9:Q$393,MATCH($B106,'I.KI 2018-19'!$B$9:$B$393,0))),"")</f>
        <v>0.12666501587625592</v>
      </c>
      <c r="AW106" s="193">
        <f>_xlfn.IFNA(_xlfn.IFNA(INDEX('I.Supplementary 2018-19'!R$8:R$157,MATCH($B106,'I.Supplementary 2018-19'!$B$8:$B$157,0)),INDEX('I.KI 2018-19'!R$9:R$393,MATCH($B106,'I.KI 2018-19'!$B$9:$B$393,0))),"")</f>
        <v>0</v>
      </c>
      <c r="AX106" s="193">
        <f>_xlfn.IFNA(_xlfn.IFNA(INDEX('I.Supplementary 2018-19'!S$8:S$157,MATCH($B106,'I.Supplementary 2018-19'!$B$8:$B$157,0)),INDEX('I.KI 2018-19'!S$9:S$393,MATCH($B106,'I.KI 2018-19'!$B$9:$B$393,0))),"")</f>
        <v>0</v>
      </c>
      <c r="AY106" s="157">
        <f>_xlfn.IFNA(_xlfn.IFNA(INDEX('I.Supplementary 2018-19'!T$8:T$157,MATCH($B106,'I.Supplementary 2018-19'!$B$8:$B$157,0)),INDEX('I.KI 2018-19'!T$9:T$393,MATCH($B106,'I.KI 2018-19'!$B$9:$B$393,0))),"")</f>
        <v>0</v>
      </c>
      <c r="AZ106" s="156">
        <f>_xlfn.IFNA(_xlfn.IFNA(INDEX('I.Supplementary 2018-19'!U$8:U$157,MATCH($B106,'I.Supplementary 2018-19'!$B$8:$B$157,0)),INDEX('I.KI 2018-19'!U$9:U$393,MATCH($B106,'I.KI 2018-19'!$B$9:$B$393,0))),"")</f>
        <v>0</v>
      </c>
      <c r="BA106" s="193">
        <f>_xlfn.IFNA(_xlfn.IFNA(INDEX('I.Supplementary 2018-19'!V$8:V$157,MATCH($B106,'I.Supplementary 2018-19'!$B$8:$B$157,0)),INDEX('I.KI 2018-19'!V$9:V$393,MATCH($B106,'I.KI 2018-19'!$B$9:$B$393,0))),"")</f>
        <v>2.5657549882619404</v>
      </c>
      <c r="BB106" s="193">
        <f>_xlfn.IFNA(_xlfn.IFNA(INDEX('I.Supplementary 2018-19'!W$8:W$157,MATCH($B106,'I.Supplementary 2018-19'!$B$8:$B$157,0)),INDEX('I.KI 2018-19'!W$9:W$393,MATCH($B106,'I.KI 2018-19'!$B$9:$B$393,0))),"")</f>
        <v>0</v>
      </c>
      <c r="BC106" s="193">
        <f>_xlfn.IFNA(_xlfn.IFNA(INDEX('I.Supplementary 2018-19'!X$8:X$157,MATCH($B106,'I.Supplementary 2018-19'!$B$8:$B$157,0)),INDEX('I.KI 2018-19'!X$9:X$393,MATCH($B106,'I.KI 2018-19'!$B$9:$B$393,0))),"")</f>
        <v>0</v>
      </c>
      <c r="BD106" s="157">
        <f>_xlfn.IFNA(_xlfn.IFNA(INDEX('I.Supplementary 2018-19'!Y$8:Y$157,MATCH($B106,'I.Supplementary 2018-19'!$B$8:$B$157,0)),INDEX('I.KI 2018-19'!Y$9:Y$393,MATCH($B106,'I.KI 2018-19'!$B$9:$B$393,0))),"")</f>
        <v>0</v>
      </c>
      <c r="BE106" s="156">
        <f>_xlfn.IFNA(_xlfn.IFNA(INDEX('I.Supplementary 2018-19'!Z$8:Z$157,MATCH($B106,'I.Supplementary 2018-19'!$B$8:$B$157,0)),INDEX('I.KI 2018-19'!Z$9:Z$393,MATCH($B106,'I.KI 2018-19'!$B$9:$B$393,0))),"")</f>
        <v>0</v>
      </c>
      <c r="BF106" s="193">
        <f>_xlfn.IFNA(_xlfn.IFNA(INDEX('I.Supplementary 2018-19'!AA$8:AA$157,MATCH($B106,'I.Supplementary 2018-19'!$B$8:$B$157,0)),INDEX('I.KI 2018-19'!AA$9:AA$393,MATCH($B106,'I.KI 2018-19'!$B$9:$B$393,0))),"")</f>
        <v>2.6924200041381963</v>
      </c>
      <c r="BG106" s="193">
        <f>_xlfn.IFNA(_xlfn.IFNA(INDEX('I.Supplementary 2018-19'!AB$8:AB$157,MATCH($B106,'I.Supplementary 2018-19'!$B$8:$B$157,0)),INDEX('I.KI 2018-19'!AB$9:AB$393,MATCH($B106,'I.KI 2018-19'!$B$9:$B$393,0))),"")</f>
        <v>0</v>
      </c>
      <c r="BH106" s="193">
        <f>_xlfn.IFNA(_xlfn.IFNA(INDEX('I.Supplementary 2018-19'!AC$8:AC$157,MATCH($B106,'I.Supplementary 2018-19'!$B$8:$B$157,0)),INDEX('I.KI 2018-19'!AC$9:AC$393,MATCH($B106,'I.KI 2018-19'!$B$9:$B$393,0))),"")</f>
        <v>0</v>
      </c>
      <c r="BI106" s="157">
        <f>_xlfn.IFNA(_xlfn.IFNA(INDEX('I.Supplementary 2018-19'!AD$8:AD$157,MATCH($B106,'I.Supplementary 2018-19'!$B$8:$B$157,0)),INDEX('I.KI 2018-19'!AD$9:AD$393,MATCH($B106,'I.KI 2018-19'!$B$9:$B$393,0))),"")</f>
        <v>0</v>
      </c>
      <c r="BJ106" s="149"/>
      <c r="BK106" s="156">
        <f>_xlfn.IFNA(IF($B106=$B$381,0,IF($B106=$B$382,0,_xlfn.IFNA(INDEX('I.Supplementary 2018-19'!I$8:I$157,MATCH($B106,'I.Supplementary 2018-19'!$B$8:$B$157,0)),INDEX('I.KI 2018-19'!I$9:I$393,MATCH($B106,'I.KI 2018-19'!$B$9:$B$393,0))))),"")</f>
        <v>0.12666501587625592</v>
      </c>
      <c r="BL106" s="149">
        <f>_xlfn.IFNA(IF($B106=$B$381,0,IF($B106=$B$382,0,_xlfn.IFNA(INDEX('I.Supplementary 2018-19'!J$8:J$157,MATCH($B106,'I.Supplementary 2018-19'!$B$8:$B$157,0)),INDEX('I.KI 2018-19'!J$9:J$393,MATCH($B106,'I.KI 2018-19'!$B$9:$B$393,0))))),"")</f>
        <v>2.5657549882619404</v>
      </c>
      <c r="BM106" s="157">
        <f>_xlfn.IFNA(IF($B106=$B$381,0,IF($B106=$B$382,0,_xlfn.IFNA(INDEX('I.Supplementary 2018-19'!H$8:H$157,MATCH($B106,'I.Supplementary 2018-19'!$B$8:$B$157,0)),INDEX('I.KI 2018-19'!H$9:H$393,MATCH($B106,'I.KI 2018-19'!$B$9:$B$393,0))))),"")</f>
        <v>2.6924200041381963</v>
      </c>
    </row>
    <row r="107" spans="2:65">
      <c r="B107" s="121" t="str">
        <f>'Calculations for 2021-22'!B107</f>
        <v>E1732</v>
      </c>
      <c r="C107" s="160" t="str">
        <f>'Calculations for 2021-22'!D107</f>
        <v>E1732</v>
      </c>
      <c r="D107" t="str">
        <f>'Calculations for 2021-22'!E107</f>
        <v>SD</v>
      </c>
      <c r="E107">
        <f>'Calculations for 2021-22'!F107</f>
        <v>0</v>
      </c>
      <c r="F107" s="120" t="str">
        <f>'Calculations for 2021-22'!H107</f>
        <v>East Hampshire</v>
      </c>
      <c r="G107" s="156">
        <f>_xlfn.IFNA(INDEX('I.KI 2016-17'!M$8:M$391,MATCH($B107,'I.KI 2016-17'!$B$8:$B$391,0)),"")</f>
        <v>0</v>
      </c>
      <c r="H107" s="149">
        <f>_xlfn.IFNA(INDEX('I.KI 2016-17'!N$8:N$391,MATCH($B107,'I.KI 2016-17'!$B$8:$B$391,0)),"")</f>
        <v>0.73367209117799992</v>
      </c>
      <c r="I107" s="149">
        <f>_xlfn.IFNA(INDEX('I.KI 2016-17'!O$8:O$391,MATCH($B107,'I.KI 2016-17'!$B$8:$B$391,0)),"")</f>
        <v>0</v>
      </c>
      <c r="J107" s="149">
        <f>_xlfn.IFNA(INDEX('I.KI 2016-17'!P$8:P$391,MATCH($B107,'I.KI 2016-17'!$B$8:$B$391,0)),"")</f>
        <v>0</v>
      </c>
      <c r="K107" s="157">
        <f>_xlfn.IFNA(INDEX('I.KI 2016-17'!Q$8:Q$391,MATCH($B107,'I.KI 2016-17'!$B$8:$B$391,0)),"")</f>
        <v>0</v>
      </c>
      <c r="L107" s="156">
        <f>_xlfn.IFNA(INDEX('I.KI 2016-17'!R$8:R$391,MATCH($B107,'I.KI 2016-17'!$B$8:$B$391,0)),"")</f>
        <v>0</v>
      </c>
      <c r="M107" s="193">
        <f>_xlfn.IFNA(INDEX('I.KI 2016-17'!S$8:S$391,MATCH($B107,'I.KI 2016-17'!$B$8:$B$391,0)),"")</f>
        <v>1.7349318495599999</v>
      </c>
      <c r="N107" s="193">
        <f>_xlfn.IFNA(INDEX('I.KI 2016-17'!T$8:T$391,MATCH($B107,'I.KI 2016-17'!$B$8:$B$391,0)),"")</f>
        <v>0</v>
      </c>
      <c r="O107" s="193">
        <f>_xlfn.IFNA(INDEX('I.KI 2016-17'!U$8:U$391,MATCH($B107,'I.KI 2016-17'!$B$8:$B$391,0)),"")</f>
        <v>0</v>
      </c>
      <c r="P107" s="157">
        <f>_xlfn.IFNA(INDEX('I.KI 2016-17'!V$8:V$391,MATCH($B107,'I.KI 2016-17'!$B$8:$B$391,0)),"")</f>
        <v>0</v>
      </c>
      <c r="Q107" s="156">
        <f>_xlfn.IFNA(INDEX('I.KI 2016-17'!W$8:W$391,MATCH($B107,'I.KI 2016-17'!$B$8:$B$391,0)),"")</f>
        <v>0</v>
      </c>
      <c r="R107" s="193">
        <f>_xlfn.IFNA(INDEX('I.KI 2016-17'!X$8:X$391,MATCH($B107,'I.KI 2016-17'!$B$8:$B$391,0)),"")</f>
        <v>2.4686039407379998</v>
      </c>
      <c r="S107" s="193">
        <f>_xlfn.IFNA(INDEX('I.KI 2016-17'!Y$8:Y$391,MATCH($B107,'I.KI 2016-17'!$B$8:$B$391,0)),"")</f>
        <v>0</v>
      </c>
      <c r="T107" s="193">
        <f>_xlfn.IFNA(INDEX('I.KI 2016-17'!Z$8:Z$391,MATCH($B107,'I.KI 2016-17'!$B$8:$B$391,0)),"")</f>
        <v>0</v>
      </c>
      <c r="U107" s="157">
        <f>_xlfn.IFNA(INDEX('I.KI 2016-17'!AA$8:AA$391,MATCH($B107,'I.KI 2016-17'!$B$8:$B$391,0)),"")</f>
        <v>0</v>
      </c>
      <c r="V107" s="149"/>
      <c r="W107" s="154">
        <f>_xlfn.IFNA(INDEX('I.KI 2016-17'!$H$8:$H$391,MATCH(B107,'I.KI 2016-17'!$B$8:$B$391,0)),"")</f>
        <v>0.73367209117799992</v>
      </c>
      <c r="X107" s="153">
        <f>_xlfn.IFNA(INDEX('I.KI 2016-17'!$I$8:$I$391,MATCH(B107,'I.KI 2016-17'!$B$8:$B$391,0)),"")</f>
        <v>1.7349318495599999</v>
      </c>
      <c r="Y107" s="155">
        <f>_xlfn.IFNA(INDEX('I.KI 2016-17'!$G$8:$G$391,MATCH(B107,'I.KI 2016-17'!$B$8:$B$391,0)),"")</f>
        <v>2.4686039407379998</v>
      </c>
      <c r="Z107" s="149"/>
      <c r="AA107" s="156">
        <f>_xlfn.IFNA(IF($B107=$B$382,0,_xlfn.IFNA(INDEX('I.Supplementary 2017-18'!N$8:N$35,MATCH($B107,'I.Supplementary 2017-18'!$B$8:$B$35,0)),INDEX('I.KI 2017-18'!N$9:N$393,MATCH($B107,'I.KI 2017-18'!$B$9:$B$393,0)))),"")</f>
        <v>0</v>
      </c>
      <c r="AB107" s="193">
        <f>_xlfn.IFNA(IF($B107=$B$382,0,_xlfn.IFNA(INDEX('I.Supplementary 2017-18'!O$8:O$35,MATCH($B107,'I.Supplementary 2017-18'!$B$8:$B$35,0)),INDEX('I.KI 2017-18'!O$9:O$393,MATCH($B107,'I.KI 2017-18'!$B$9:$B$393,0)))),"")</f>
        <v>0.16239998388316668</v>
      </c>
      <c r="AC107" s="193">
        <f>_xlfn.IFNA(IF($B107=$B$382,0,_xlfn.IFNA(INDEX('I.Supplementary 2017-18'!P$8:P$35,MATCH($B107,'I.Supplementary 2017-18'!$B$8:$B$35,0)),INDEX('I.KI 2017-18'!P$9:P$393,MATCH($B107,'I.KI 2017-18'!$B$9:$B$393,0)))),"")</f>
        <v>0</v>
      </c>
      <c r="AD107" s="193">
        <f>_xlfn.IFNA(IF($B107=$B$382,0,_xlfn.IFNA(INDEX('I.Supplementary 2017-18'!Q$8:Q$35,MATCH($B107,'I.Supplementary 2017-18'!$B$8:$B$35,0)),INDEX('I.KI 2017-18'!Q$9:Q$393,MATCH($B107,'I.KI 2017-18'!$B$9:$B$393,0)))),"")</f>
        <v>0</v>
      </c>
      <c r="AE107" s="157">
        <f>_xlfn.IFNA(IF($B107=$B$382,0,_xlfn.IFNA(INDEX('I.Supplementary 2017-18'!R$8:R$35,MATCH($B107,'I.Supplementary 2017-18'!$B$8:$B$35,0)),INDEX('I.KI 2017-18'!R$9:R$393,MATCH($B107,'I.KI 2017-18'!$B$9:$B$393,0)))),"")</f>
        <v>0</v>
      </c>
      <c r="AF107" s="156">
        <f>_xlfn.IFNA(IF($B107=$B$382,0,_xlfn.IFNA(INDEX('I.Supplementary 2017-18'!S$8:S$35,MATCH($B107,'I.Supplementary 2017-18'!$B$8:$B$35,0)),INDEX('I.KI 2017-18'!S$9:S$393,MATCH($B107,'I.KI 2017-18'!$B$9:$B$393,0)))),"")</f>
        <v>0</v>
      </c>
      <c r="AG107" s="193">
        <f>_xlfn.IFNA(IF($B107=$B$382,0,_xlfn.IFNA(INDEX('I.Supplementary 2017-18'!T$8:T$35,MATCH($B107,'I.Supplementary 2017-18'!$B$8:$B$35,0)),INDEX('I.KI 2017-18'!T$9:T$393,MATCH($B107,'I.KI 2017-18'!$B$9:$B$393,0)))),"")</f>
        <v>1.7703522609724345</v>
      </c>
      <c r="AH107" s="193">
        <f>_xlfn.IFNA(IF($B107=$B$382,0,_xlfn.IFNA(INDEX('I.Supplementary 2017-18'!U$8:U$35,MATCH($B107,'I.Supplementary 2017-18'!$B$8:$B$35,0)),INDEX('I.KI 2017-18'!U$9:U$393,MATCH($B107,'I.KI 2017-18'!$B$9:$B$393,0)))),"")</f>
        <v>0</v>
      </c>
      <c r="AI107" s="193">
        <f>_xlfn.IFNA(IF($B107=$B$382,0,_xlfn.IFNA(INDEX('I.Supplementary 2017-18'!V$8:V$35,MATCH($B107,'I.Supplementary 2017-18'!$B$8:$B$35,0)),INDEX('I.KI 2017-18'!V$9:V$393,MATCH($B107,'I.KI 2017-18'!$B$9:$B$393,0)))),"")</f>
        <v>0</v>
      </c>
      <c r="AJ107" s="157">
        <f>_xlfn.IFNA(IF($B107=$B$382,0,_xlfn.IFNA(INDEX('I.Supplementary 2017-18'!W$8:W$35,MATCH($B107,'I.Supplementary 2017-18'!$B$8:$B$35,0)),INDEX('I.KI 2017-18'!W$9:W$393,MATCH($B107,'I.KI 2017-18'!$B$9:$B$393,0)))),"")</f>
        <v>0</v>
      </c>
      <c r="AK107" s="156">
        <f>_xlfn.IFNA(IF($B107=$B$382,0,_xlfn.IFNA(INDEX('I.Supplementary 2017-18'!X$8:X$35,MATCH($B107,'I.Supplementary 2017-18'!$B$8:$B$35,0)),INDEX('I.KI 2017-18'!X$9:X$393,MATCH($B107,'I.KI 2017-18'!$B$9:$B$393,0)))),"")</f>
        <v>0</v>
      </c>
      <c r="AL107" s="193">
        <f>_xlfn.IFNA(IF($B107=$B$382,0,_xlfn.IFNA(INDEX('I.Supplementary 2017-18'!Y$8:Y$35,MATCH($B107,'I.Supplementary 2017-18'!$B$8:$B$35,0)),INDEX('I.KI 2017-18'!Y$9:Y$393,MATCH($B107,'I.KI 2017-18'!$B$9:$B$393,0)))),"")</f>
        <v>1.9327522448556012</v>
      </c>
      <c r="AM107" s="193">
        <f>_xlfn.IFNA(IF($B107=$B$382,0,_xlfn.IFNA(INDEX('I.Supplementary 2017-18'!Z$8:Z$35,MATCH($B107,'I.Supplementary 2017-18'!$B$8:$B$35,0)),INDEX('I.KI 2017-18'!Z$9:Z$393,MATCH($B107,'I.KI 2017-18'!$B$9:$B$393,0)))),"")</f>
        <v>0</v>
      </c>
      <c r="AN107" s="193">
        <f>_xlfn.IFNA(IF($B107=$B$382,0,_xlfn.IFNA(INDEX('I.Supplementary 2017-18'!AA$8:AA$35,MATCH($B107,'I.Supplementary 2017-18'!$B$8:$B$35,0)),INDEX('I.KI 2017-18'!AA$9:AA$393,MATCH($B107,'I.KI 2017-18'!$B$9:$B$393,0)))),"")</f>
        <v>0</v>
      </c>
      <c r="AO107" s="157">
        <f>_xlfn.IFNA(IF($B107=$B$382,0,_xlfn.IFNA(INDEX('I.Supplementary 2017-18'!AB$8:AB$35,MATCH($B107,'I.Supplementary 2017-18'!$B$8:$B$35,0)),INDEX('I.KI 2017-18'!AB$9:AB$393,MATCH($B107,'I.KI 2017-18'!$B$9:$B$393,0)))),"")</f>
        <v>0</v>
      </c>
      <c r="AP107" s="149"/>
      <c r="AQ107" s="156">
        <f>_xlfn.IFNA(IF($B107=$B$381,0,IF($B107=$B$382,0,_xlfn.IFNA(INDEX('I.Supplementary 2017-18'!I$8:I$35,MATCH($B107,'I.Supplementary 2017-18'!$B$8:$B$35,0)),INDEX('I.KI 2017-18'!I$9:I$393,MATCH($B107,'I.KI 2017-18'!$B$9:$B$393,0))))),"")</f>
        <v>0.16239998388316668</v>
      </c>
      <c r="AR107" s="149">
        <f>_xlfn.IFNA(IF($B107=$B$381,0,IF($B107=$B$382,0,_xlfn.IFNA(INDEX('I.Supplementary 2017-18'!J$8:J$35,MATCH($B107,'I.Supplementary 2017-18'!$B$8:$B$35,0)),INDEX('I.KI 2017-18'!J$9:J$393,MATCH($B107,'I.KI 2017-18'!$B$9:$B$393,0))))),"")</f>
        <v>1.7703522609724345</v>
      </c>
      <c r="AS107" s="157">
        <f>_xlfn.IFNA(IF($B107=$B$381,0,IF($B107=$B$382,0,_xlfn.IFNA(INDEX('I.Supplementary 2017-18'!H$8:H$35,MATCH($B107,'I.Supplementary 2017-18'!$B$8:$B$35,0)),INDEX('I.KI 2017-18'!H$9:H$393,MATCH($B107,'I.KI 2017-18'!$B$9:$B$393,0))))),"")</f>
        <v>1.9327522448556012</v>
      </c>
      <c r="AT107" s="149"/>
      <c r="AU107" s="156">
        <f>_xlfn.IFNA(_xlfn.IFNA(INDEX('I.Supplementary 2018-19'!P$8:P$157,MATCH($B107,'I.Supplementary 2018-19'!$B$8:$B$157,0)),INDEX('I.KI 2018-19'!P$9:P$393,MATCH($B107,'I.KI 2018-19'!$B$9:$B$393,0))),"")</f>
        <v>0</v>
      </c>
      <c r="AV107" s="193">
        <f>_xlfn.IFNA(_xlfn.IFNA(INDEX('I.Supplementary 2018-19'!Q$8:Q$157,MATCH($B107,'I.Supplementary 2018-19'!$B$8:$B$157,0)),INDEX('I.KI 2018-19'!Q$9:Q$393,MATCH($B107,'I.KI 2018-19'!$B$9:$B$393,0))),"")</f>
        <v>0</v>
      </c>
      <c r="AW107" s="193">
        <f>_xlfn.IFNA(_xlfn.IFNA(INDEX('I.Supplementary 2018-19'!R$8:R$157,MATCH($B107,'I.Supplementary 2018-19'!$B$8:$B$157,0)),INDEX('I.KI 2018-19'!R$9:R$393,MATCH($B107,'I.KI 2018-19'!$B$9:$B$393,0))),"")</f>
        <v>0</v>
      </c>
      <c r="AX107" s="193">
        <f>_xlfn.IFNA(_xlfn.IFNA(INDEX('I.Supplementary 2018-19'!S$8:S$157,MATCH($B107,'I.Supplementary 2018-19'!$B$8:$B$157,0)),INDEX('I.KI 2018-19'!S$9:S$393,MATCH($B107,'I.KI 2018-19'!$B$9:$B$393,0))),"")</f>
        <v>0</v>
      </c>
      <c r="AY107" s="157">
        <f>_xlfn.IFNA(_xlfn.IFNA(INDEX('I.Supplementary 2018-19'!T$8:T$157,MATCH($B107,'I.Supplementary 2018-19'!$B$8:$B$157,0)),INDEX('I.KI 2018-19'!T$9:T$393,MATCH($B107,'I.KI 2018-19'!$B$9:$B$393,0))),"")</f>
        <v>0</v>
      </c>
      <c r="AZ107" s="156">
        <f>_xlfn.IFNA(_xlfn.IFNA(INDEX('I.Supplementary 2018-19'!U$8:U$157,MATCH($B107,'I.Supplementary 2018-19'!$B$8:$B$157,0)),INDEX('I.KI 2018-19'!U$9:U$393,MATCH($B107,'I.KI 2018-19'!$B$9:$B$393,0))),"")</f>
        <v>0</v>
      </c>
      <c r="BA107" s="193">
        <f>_xlfn.IFNA(_xlfn.IFNA(INDEX('I.Supplementary 2018-19'!V$8:V$157,MATCH($B107,'I.Supplementary 2018-19'!$B$8:$B$157,0)),INDEX('I.KI 2018-19'!V$9:V$393,MATCH($B107,'I.KI 2018-19'!$B$9:$B$393,0))),"")</f>
        <v>1.82353880958534</v>
      </c>
      <c r="BB107" s="193">
        <f>_xlfn.IFNA(_xlfn.IFNA(INDEX('I.Supplementary 2018-19'!W$8:W$157,MATCH($B107,'I.Supplementary 2018-19'!$B$8:$B$157,0)),INDEX('I.KI 2018-19'!W$9:W$393,MATCH($B107,'I.KI 2018-19'!$B$9:$B$393,0))),"")</f>
        <v>0</v>
      </c>
      <c r="BC107" s="193">
        <f>_xlfn.IFNA(_xlfn.IFNA(INDEX('I.Supplementary 2018-19'!X$8:X$157,MATCH($B107,'I.Supplementary 2018-19'!$B$8:$B$157,0)),INDEX('I.KI 2018-19'!X$9:X$393,MATCH($B107,'I.KI 2018-19'!$B$9:$B$393,0))),"")</f>
        <v>0</v>
      </c>
      <c r="BD107" s="157">
        <f>_xlfn.IFNA(_xlfn.IFNA(INDEX('I.Supplementary 2018-19'!Y$8:Y$157,MATCH($B107,'I.Supplementary 2018-19'!$B$8:$B$157,0)),INDEX('I.KI 2018-19'!Y$9:Y$393,MATCH($B107,'I.KI 2018-19'!$B$9:$B$393,0))),"")</f>
        <v>0</v>
      </c>
      <c r="BE107" s="156">
        <f>_xlfn.IFNA(_xlfn.IFNA(INDEX('I.Supplementary 2018-19'!Z$8:Z$157,MATCH($B107,'I.Supplementary 2018-19'!$B$8:$B$157,0)),INDEX('I.KI 2018-19'!Z$9:Z$393,MATCH($B107,'I.KI 2018-19'!$B$9:$B$393,0))),"")</f>
        <v>0</v>
      </c>
      <c r="BF107" s="193">
        <f>_xlfn.IFNA(_xlfn.IFNA(INDEX('I.Supplementary 2018-19'!AA$8:AA$157,MATCH($B107,'I.Supplementary 2018-19'!$B$8:$B$157,0)),INDEX('I.KI 2018-19'!AA$9:AA$393,MATCH($B107,'I.KI 2018-19'!$B$9:$B$393,0))),"")</f>
        <v>1.82353880958534</v>
      </c>
      <c r="BG107" s="193">
        <f>_xlfn.IFNA(_xlfn.IFNA(INDEX('I.Supplementary 2018-19'!AB$8:AB$157,MATCH($B107,'I.Supplementary 2018-19'!$B$8:$B$157,0)),INDEX('I.KI 2018-19'!AB$9:AB$393,MATCH($B107,'I.KI 2018-19'!$B$9:$B$393,0))),"")</f>
        <v>0</v>
      </c>
      <c r="BH107" s="193">
        <f>_xlfn.IFNA(_xlfn.IFNA(INDEX('I.Supplementary 2018-19'!AC$8:AC$157,MATCH($B107,'I.Supplementary 2018-19'!$B$8:$B$157,0)),INDEX('I.KI 2018-19'!AC$9:AC$393,MATCH($B107,'I.KI 2018-19'!$B$9:$B$393,0))),"")</f>
        <v>0</v>
      </c>
      <c r="BI107" s="157">
        <f>_xlfn.IFNA(_xlfn.IFNA(INDEX('I.Supplementary 2018-19'!AD$8:AD$157,MATCH($B107,'I.Supplementary 2018-19'!$B$8:$B$157,0)),INDEX('I.KI 2018-19'!AD$9:AD$393,MATCH($B107,'I.KI 2018-19'!$B$9:$B$393,0))),"")</f>
        <v>0</v>
      </c>
      <c r="BJ107" s="149"/>
      <c r="BK107" s="156">
        <f>_xlfn.IFNA(IF($B107=$B$381,0,IF($B107=$B$382,0,_xlfn.IFNA(INDEX('I.Supplementary 2018-19'!I$8:I$157,MATCH($B107,'I.Supplementary 2018-19'!$B$8:$B$157,0)),INDEX('I.KI 2018-19'!I$9:I$393,MATCH($B107,'I.KI 2018-19'!$B$9:$B$393,0))))),"")</f>
        <v>0</v>
      </c>
      <c r="BL107" s="149">
        <f>_xlfn.IFNA(IF($B107=$B$381,0,IF($B107=$B$382,0,_xlfn.IFNA(INDEX('I.Supplementary 2018-19'!J$8:J$157,MATCH($B107,'I.Supplementary 2018-19'!$B$8:$B$157,0)),INDEX('I.KI 2018-19'!J$9:J$393,MATCH($B107,'I.KI 2018-19'!$B$9:$B$393,0))))),"")</f>
        <v>1.82353880958534</v>
      </c>
      <c r="BM107" s="157">
        <f>_xlfn.IFNA(IF($B107=$B$381,0,IF($B107=$B$382,0,_xlfn.IFNA(INDEX('I.Supplementary 2018-19'!H$8:H$157,MATCH($B107,'I.Supplementary 2018-19'!$B$8:$B$157,0)),INDEX('I.KI 2018-19'!H$9:H$393,MATCH($B107,'I.KI 2018-19'!$B$9:$B$393,0))))),"")</f>
        <v>1.82353880958534</v>
      </c>
    </row>
    <row r="108" spans="2:65">
      <c r="B108" s="121" t="str">
        <f>'Calculations for 2021-22'!B108</f>
        <v>E1933</v>
      </c>
      <c r="C108" s="160" t="str">
        <f>'Calculations for 2021-22'!D108</f>
        <v>E1933</v>
      </c>
      <c r="D108" t="str">
        <f>'Calculations for 2021-22'!E108</f>
        <v>SD</v>
      </c>
      <c r="E108" t="str">
        <f>'Calculations for 2021-22'!F108</f>
        <v>P1905</v>
      </c>
      <c r="F108" s="120" t="str">
        <f>'Calculations for 2021-22'!H108</f>
        <v>East Hertfordshire</v>
      </c>
      <c r="G108" s="156">
        <f>_xlfn.IFNA(INDEX('I.KI 2016-17'!M$8:M$391,MATCH($B108,'I.KI 2016-17'!$B$8:$B$391,0)),"")</f>
        <v>0</v>
      </c>
      <c r="H108" s="149">
        <f>_xlfn.IFNA(INDEX('I.KI 2016-17'!N$8:N$391,MATCH($B108,'I.KI 2016-17'!$B$8:$B$391,0)),"")</f>
        <v>1.144559217791</v>
      </c>
      <c r="I108" s="149">
        <f>_xlfn.IFNA(INDEX('I.KI 2016-17'!O$8:O$391,MATCH($B108,'I.KI 2016-17'!$B$8:$B$391,0)),"")</f>
        <v>0</v>
      </c>
      <c r="J108" s="149">
        <f>_xlfn.IFNA(INDEX('I.KI 2016-17'!P$8:P$391,MATCH($B108,'I.KI 2016-17'!$B$8:$B$391,0)),"")</f>
        <v>0</v>
      </c>
      <c r="K108" s="157">
        <f>_xlfn.IFNA(INDEX('I.KI 2016-17'!Q$8:Q$391,MATCH($B108,'I.KI 2016-17'!$B$8:$B$391,0)),"")</f>
        <v>0</v>
      </c>
      <c r="L108" s="156">
        <f>_xlfn.IFNA(INDEX('I.KI 2016-17'!R$8:R$391,MATCH($B108,'I.KI 2016-17'!$B$8:$B$391,0)),"")</f>
        <v>0</v>
      </c>
      <c r="M108" s="193">
        <f>_xlfn.IFNA(INDEX('I.KI 2016-17'!S$8:S$391,MATCH($B108,'I.KI 2016-17'!$B$8:$B$391,0)),"")</f>
        <v>2.4897724239130001</v>
      </c>
      <c r="N108" s="193">
        <f>_xlfn.IFNA(INDEX('I.KI 2016-17'!T$8:T$391,MATCH($B108,'I.KI 2016-17'!$B$8:$B$391,0)),"")</f>
        <v>0</v>
      </c>
      <c r="O108" s="193">
        <f>_xlfn.IFNA(INDEX('I.KI 2016-17'!U$8:U$391,MATCH($B108,'I.KI 2016-17'!$B$8:$B$391,0)),"")</f>
        <v>0</v>
      </c>
      <c r="P108" s="157">
        <f>_xlfn.IFNA(INDEX('I.KI 2016-17'!V$8:V$391,MATCH($B108,'I.KI 2016-17'!$B$8:$B$391,0)),"")</f>
        <v>0</v>
      </c>
      <c r="Q108" s="156">
        <f>_xlfn.IFNA(INDEX('I.KI 2016-17'!W$8:W$391,MATCH($B108,'I.KI 2016-17'!$B$8:$B$391,0)),"")</f>
        <v>0</v>
      </c>
      <c r="R108" s="193">
        <f>_xlfn.IFNA(INDEX('I.KI 2016-17'!X$8:X$391,MATCH($B108,'I.KI 2016-17'!$B$8:$B$391,0)),"")</f>
        <v>3.6343316417040001</v>
      </c>
      <c r="S108" s="193">
        <f>_xlfn.IFNA(INDEX('I.KI 2016-17'!Y$8:Y$391,MATCH($B108,'I.KI 2016-17'!$B$8:$B$391,0)),"")</f>
        <v>0</v>
      </c>
      <c r="T108" s="193">
        <f>_xlfn.IFNA(INDEX('I.KI 2016-17'!Z$8:Z$391,MATCH($B108,'I.KI 2016-17'!$B$8:$B$391,0)),"")</f>
        <v>0</v>
      </c>
      <c r="U108" s="157">
        <f>_xlfn.IFNA(INDEX('I.KI 2016-17'!AA$8:AA$391,MATCH($B108,'I.KI 2016-17'!$B$8:$B$391,0)),"")</f>
        <v>0</v>
      </c>
      <c r="V108" s="149"/>
      <c r="W108" s="154">
        <f>_xlfn.IFNA(INDEX('I.KI 2016-17'!$H$8:$H$391,MATCH(B108,'I.KI 2016-17'!$B$8:$B$391,0)),"")</f>
        <v>1.144559217791</v>
      </c>
      <c r="X108" s="153">
        <f>_xlfn.IFNA(INDEX('I.KI 2016-17'!$I$8:$I$391,MATCH(B108,'I.KI 2016-17'!$B$8:$B$391,0)),"")</f>
        <v>2.4897724239130001</v>
      </c>
      <c r="Y108" s="155">
        <f>_xlfn.IFNA(INDEX('I.KI 2016-17'!$G$8:$G$391,MATCH(B108,'I.KI 2016-17'!$B$8:$B$391,0)),"")</f>
        <v>3.6343316417040001</v>
      </c>
      <c r="Z108" s="149"/>
      <c r="AA108" s="156">
        <f>_xlfn.IFNA(IF($B108=$B$382,0,_xlfn.IFNA(INDEX('I.Supplementary 2017-18'!N$8:N$35,MATCH($B108,'I.Supplementary 2017-18'!$B$8:$B$35,0)),INDEX('I.KI 2017-18'!N$9:N$393,MATCH($B108,'I.KI 2017-18'!$B$9:$B$393,0)))),"")</f>
        <v>0</v>
      </c>
      <c r="AB108" s="193">
        <f>_xlfn.IFNA(IF($B108=$B$382,0,_xlfn.IFNA(INDEX('I.Supplementary 2017-18'!O$8:O$35,MATCH($B108,'I.Supplementary 2017-18'!$B$8:$B$35,0)),INDEX('I.KI 2017-18'!O$9:O$393,MATCH($B108,'I.KI 2017-18'!$B$9:$B$393,0)))),"")</f>
        <v>0.35093240921512248</v>
      </c>
      <c r="AC108" s="193">
        <f>_xlfn.IFNA(IF($B108=$B$382,0,_xlfn.IFNA(INDEX('I.Supplementary 2017-18'!P$8:P$35,MATCH($B108,'I.Supplementary 2017-18'!$B$8:$B$35,0)),INDEX('I.KI 2017-18'!P$9:P$393,MATCH($B108,'I.KI 2017-18'!$B$9:$B$393,0)))),"")</f>
        <v>0</v>
      </c>
      <c r="AD108" s="193">
        <f>_xlfn.IFNA(IF($B108=$B$382,0,_xlfn.IFNA(INDEX('I.Supplementary 2017-18'!Q$8:Q$35,MATCH($B108,'I.Supplementary 2017-18'!$B$8:$B$35,0)),INDEX('I.KI 2017-18'!Q$9:Q$393,MATCH($B108,'I.KI 2017-18'!$B$9:$B$393,0)))),"")</f>
        <v>0</v>
      </c>
      <c r="AE108" s="157">
        <f>_xlfn.IFNA(IF($B108=$B$382,0,_xlfn.IFNA(INDEX('I.Supplementary 2017-18'!R$8:R$35,MATCH($B108,'I.Supplementary 2017-18'!$B$8:$B$35,0)),INDEX('I.KI 2017-18'!R$9:R$393,MATCH($B108,'I.KI 2017-18'!$B$9:$B$393,0)))),"")</f>
        <v>0</v>
      </c>
      <c r="AF108" s="156">
        <f>_xlfn.IFNA(IF($B108=$B$382,0,_xlfn.IFNA(INDEX('I.Supplementary 2017-18'!S$8:S$35,MATCH($B108,'I.Supplementary 2017-18'!$B$8:$B$35,0)),INDEX('I.KI 2017-18'!S$9:S$393,MATCH($B108,'I.KI 2017-18'!$B$9:$B$393,0)))),"")</f>
        <v>0</v>
      </c>
      <c r="AG108" s="193">
        <f>_xlfn.IFNA(IF($B108=$B$382,0,_xlfn.IFNA(INDEX('I.Supplementary 2017-18'!T$8:T$35,MATCH($B108,'I.Supplementary 2017-18'!$B$8:$B$35,0)),INDEX('I.KI 2017-18'!T$9:T$393,MATCH($B108,'I.KI 2017-18'!$B$9:$B$393,0)))),"")</f>
        <v>2.5406036791007462</v>
      </c>
      <c r="AH108" s="193">
        <f>_xlfn.IFNA(IF($B108=$B$382,0,_xlfn.IFNA(INDEX('I.Supplementary 2017-18'!U$8:U$35,MATCH($B108,'I.Supplementary 2017-18'!$B$8:$B$35,0)),INDEX('I.KI 2017-18'!U$9:U$393,MATCH($B108,'I.KI 2017-18'!$B$9:$B$393,0)))),"")</f>
        <v>0</v>
      </c>
      <c r="AI108" s="193">
        <f>_xlfn.IFNA(IF($B108=$B$382,0,_xlfn.IFNA(INDEX('I.Supplementary 2017-18'!V$8:V$35,MATCH($B108,'I.Supplementary 2017-18'!$B$8:$B$35,0)),INDEX('I.KI 2017-18'!V$9:V$393,MATCH($B108,'I.KI 2017-18'!$B$9:$B$393,0)))),"")</f>
        <v>0</v>
      </c>
      <c r="AJ108" s="157">
        <f>_xlfn.IFNA(IF($B108=$B$382,0,_xlfn.IFNA(INDEX('I.Supplementary 2017-18'!W$8:W$35,MATCH($B108,'I.Supplementary 2017-18'!$B$8:$B$35,0)),INDEX('I.KI 2017-18'!W$9:W$393,MATCH($B108,'I.KI 2017-18'!$B$9:$B$393,0)))),"")</f>
        <v>0</v>
      </c>
      <c r="AK108" s="156">
        <f>_xlfn.IFNA(IF($B108=$B$382,0,_xlfn.IFNA(INDEX('I.Supplementary 2017-18'!X$8:X$35,MATCH($B108,'I.Supplementary 2017-18'!$B$8:$B$35,0)),INDEX('I.KI 2017-18'!X$9:X$393,MATCH($B108,'I.KI 2017-18'!$B$9:$B$393,0)))),"")</f>
        <v>0</v>
      </c>
      <c r="AL108" s="193">
        <f>_xlfn.IFNA(IF($B108=$B$382,0,_xlfn.IFNA(INDEX('I.Supplementary 2017-18'!Y$8:Y$35,MATCH($B108,'I.Supplementary 2017-18'!$B$8:$B$35,0)),INDEX('I.KI 2017-18'!Y$9:Y$393,MATCH($B108,'I.KI 2017-18'!$B$9:$B$393,0)))),"")</f>
        <v>2.8915360883158687</v>
      </c>
      <c r="AM108" s="193">
        <f>_xlfn.IFNA(IF($B108=$B$382,0,_xlfn.IFNA(INDEX('I.Supplementary 2017-18'!Z$8:Z$35,MATCH($B108,'I.Supplementary 2017-18'!$B$8:$B$35,0)),INDEX('I.KI 2017-18'!Z$9:Z$393,MATCH($B108,'I.KI 2017-18'!$B$9:$B$393,0)))),"")</f>
        <v>0</v>
      </c>
      <c r="AN108" s="193">
        <f>_xlfn.IFNA(IF($B108=$B$382,0,_xlfn.IFNA(INDEX('I.Supplementary 2017-18'!AA$8:AA$35,MATCH($B108,'I.Supplementary 2017-18'!$B$8:$B$35,0)),INDEX('I.KI 2017-18'!AA$9:AA$393,MATCH($B108,'I.KI 2017-18'!$B$9:$B$393,0)))),"")</f>
        <v>0</v>
      </c>
      <c r="AO108" s="157">
        <f>_xlfn.IFNA(IF($B108=$B$382,0,_xlfn.IFNA(INDEX('I.Supplementary 2017-18'!AB$8:AB$35,MATCH($B108,'I.Supplementary 2017-18'!$B$8:$B$35,0)),INDEX('I.KI 2017-18'!AB$9:AB$393,MATCH($B108,'I.KI 2017-18'!$B$9:$B$393,0)))),"")</f>
        <v>0</v>
      </c>
      <c r="AP108" s="149"/>
      <c r="AQ108" s="156">
        <f>_xlfn.IFNA(IF($B108=$B$381,0,IF($B108=$B$382,0,_xlfn.IFNA(INDEX('I.Supplementary 2017-18'!I$8:I$35,MATCH($B108,'I.Supplementary 2017-18'!$B$8:$B$35,0)),INDEX('I.KI 2017-18'!I$9:I$393,MATCH($B108,'I.KI 2017-18'!$B$9:$B$393,0))))),"")</f>
        <v>0.35093240921512248</v>
      </c>
      <c r="AR108" s="149">
        <f>_xlfn.IFNA(IF($B108=$B$381,0,IF($B108=$B$382,0,_xlfn.IFNA(INDEX('I.Supplementary 2017-18'!J$8:J$35,MATCH($B108,'I.Supplementary 2017-18'!$B$8:$B$35,0)),INDEX('I.KI 2017-18'!J$9:J$393,MATCH($B108,'I.KI 2017-18'!$B$9:$B$393,0))))),"")</f>
        <v>2.5406036791007462</v>
      </c>
      <c r="AS108" s="157">
        <f>_xlfn.IFNA(IF($B108=$B$381,0,IF($B108=$B$382,0,_xlfn.IFNA(INDEX('I.Supplementary 2017-18'!H$8:H$35,MATCH($B108,'I.Supplementary 2017-18'!$B$8:$B$35,0)),INDEX('I.KI 2017-18'!H$9:H$393,MATCH($B108,'I.KI 2017-18'!$B$9:$B$393,0))))),"")</f>
        <v>2.8915360883158687</v>
      </c>
      <c r="AT108" s="149"/>
      <c r="AU108" s="156">
        <f>_xlfn.IFNA(_xlfn.IFNA(INDEX('I.Supplementary 2018-19'!P$8:P$157,MATCH($B108,'I.Supplementary 2018-19'!$B$8:$B$157,0)),INDEX('I.KI 2018-19'!P$9:P$393,MATCH($B108,'I.KI 2018-19'!$B$9:$B$393,0))),"")</f>
        <v>0</v>
      </c>
      <c r="AV108" s="193">
        <f>_xlfn.IFNA(_xlfn.IFNA(INDEX('I.Supplementary 2018-19'!Q$8:Q$157,MATCH($B108,'I.Supplementary 2018-19'!$B$8:$B$157,0)),INDEX('I.KI 2018-19'!Q$9:Q$393,MATCH($B108,'I.KI 2018-19'!$B$9:$B$393,0))),"")</f>
        <v>0</v>
      </c>
      <c r="AW108" s="193">
        <f>_xlfn.IFNA(_xlfn.IFNA(INDEX('I.Supplementary 2018-19'!R$8:R$157,MATCH($B108,'I.Supplementary 2018-19'!$B$8:$B$157,0)),INDEX('I.KI 2018-19'!R$9:R$393,MATCH($B108,'I.KI 2018-19'!$B$9:$B$393,0))),"")</f>
        <v>0</v>
      </c>
      <c r="AX108" s="193">
        <f>_xlfn.IFNA(_xlfn.IFNA(INDEX('I.Supplementary 2018-19'!S$8:S$157,MATCH($B108,'I.Supplementary 2018-19'!$B$8:$B$157,0)),INDEX('I.KI 2018-19'!S$9:S$393,MATCH($B108,'I.KI 2018-19'!$B$9:$B$393,0))),"")</f>
        <v>0</v>
      </c>
      <c r="AY108" s="157">
        <f>_xlfn.IFNA(_xlfn.IFNA(INDEX('I.Supplementary 2018-19'!T$8:T$157,MATCH($B108,'I.Supplementary 2018-19'!$B$8:$B$157,0)),INDEX('I.KI 2018-19'!T$9:T$393,MATCH($B108,'I.KI 2018-19'!$B$9:$B$393,0))),"")</f>
        <v>0</v>
      </c>
      <c r="AZ108" s="156">
        <f>_xlfn.IFNA(_xlfn.IFNA(INDEX('I.Supplementary 2018-19'!U$8:U$157,MATCH($B108,'I.Supplementary 2018-19'!$B$8:$B$157,0)),INDEX('I.KI 2018-19'!U$9:U$393,MATCH($B108,'I.KI 2018-19'!$B$9:$B$393,0))),"")</f>
        <v>0</v>
      </c>
      <c r="BA108" s="193">
        <f>_xlfn.IFNA(_xlfn.IFNA(INDEX('I.Supplementary 2018-19'!V$8:V$157,MATCH($B108,'I.Supplementary 2018-19'!$B$8:$B$157,0)),INDEX('I.KI 2018-19'!V$9:V$393,MATCH($B108,'I.KI 2018-19'!$B$9:$B$393,0))),"")</f>
        <v>2.6169308282582793</v>
      </c>
      <c r="BB108" s="193">
        <f>_xlfn.IFNA(_xlfn.IFNA(INDEX('I.Supplementary 2018-19'!W$8:W$157,MATCH($B108,'I.Supplementary 2018-19'!$B$8:$B$157,0)),INDEX('I.KI 2018-19'!W$9:W$393,MATCH($B108,'I.KI 2018-19'!$B$9:$B$393,0))),"")</f>
        <v>0</v>
      </c>
      <c r="BC108" s="193">
        <f>_xlfn.IFNA(_xlfn.IFNA(INDEX('I.Supplementary 2018-19'!X$8:X$157,MATCH($B108,'I.Supplementary 2018-19'!$B$8:$B$157,0)),INDEX('I.KI 2018-19'!X$9:X$393,MATCH($B108,'I.KI 2018-19'!$B$9:$B$393,0))),"")</f>
        <v>0</v>
      </c>
      <c r="BD108" s="157">
        <f>_xlfn.IFNA(_xlfn.IFNA(INDEX('I.Supplementary 2018-19'!Y$8:Y$157,MATCH($B108,'I.Supplementary 2018-19'!$B$8:$B$157,0)),INDEX('I.KI 2018-19'!Y$9:Y$393,MATCH($B108,'I.KI 2018-19'!$B$9:$B$393,0))),"")</f>
        <v>0</v>
      </c>
      <c r="BE108" s="156">
        <f>_xlfn.IFNA(_xlfn.IFNA(INDEX('I.Supplementary 2018-19'!Z$8:Z$157,MATCH($B108,'I.Supplementary 2018-19'!$B$8:$B$157,0)),INDEX('I.KI 2018-19'!Z$9:Z$393,MATCH($B108,'I.KI 2018-19'!$B$9:$B$393,0))),"")</f>
        <v>0</v>
      </c>
      <c r="BF108" s="193">
        <f>_xlfn.IFNA(_xlfn.IFNA(INDEX('I.Supplementary 2018-19'!AA$8:AA$157,MATCH($B108,'I.Supplementary 2018-19'!$B$8:$B$157,0)),INDEX('I.KI 2018-19'!AA$9:AA$393,MATCH($B108,'I.KI 2018-19'!$B$9:$B$393,0))),"")</f>
        <v>2.6169308282582793</v>
      </c>
      <c r="BG108" s="193">
        <f>_xlfn.IFNA(_xlfn.IFNA(INDEX('I.Supplementary 2018-19'!AB$8:AB$157,MATCH($B108,'I.Supplementary 2018-19'!$B$8:$B$157,0)),INDEX('I.KI 2018-19'!AB$9:AB$393,MATCH($B108,'I.KI 2018-19'!$B$9:$B$393,0))),"")</f>
        <v>0</v>
      </c>
      <c r="BH108" s="193">
        <f>_xlfn.IFNA(_xlfn.IFNA(INDEX('I.Supplementary 2018-19'!AC$8:AC$157,MATCH($B108,'I.Supplementary 2018-19'!$B$8:$B$157,0)),INDEX('I.KI 2018-19'!AC$9:AC$393,MATCH($B108,'I.KI 2018-19'!$B$9:$B$393,0))),"")</f>
        <v>0</v>
      </c>
      <c r="BI108" s="157">
        <f>_xlfn.IFNA(_xlfn.IFNA(INDEX('I.Supplementary 2018-19'!AD$8:AD$157,MATCH($B108,'I.Supplementary 2018-19'!$B$8:$B$157,0)),INDEX('I.KI 2018-19'!AD$9:AD$393,MATCH($B108,'I.KI 2018-19'!$B$9:$B$393,0))),"")</f>
        <v>0</v>
      </c>
      <c r="BJ108" s="149"/>
      <c r="BK108" s="156">
        <f>_xlfn.IFNA(IF($B108=$B$381,0,IF($B108=$B$382,0,_xlfn.IFNA(INDEX('I.Supplementary 2018-19'!I$8:I$157,MATCH($B108,'I.Supplementary 2018-19'!$B$8:$B$157,0)),INDEX('I.KI 2018-19'!I$9:I$393,MATCH($B108,'I.KI 2018-19'!$B$9:$B$393,0))))),"")</f>
        <v>0</v>
      </c>
      <c r="BL108" s="149">
        <f>_xlfn.IFNA(IF($B108=$B$381,0,IF($B108=$B$382,0,_xlfn.IFNA(INDEX('I.Supplementary 2018-19'!J$8:J$157,MATCH($B108,'I.Supplementary 2018-19'!$B$8:$B$157,0)),INDEX('I.KI 2018-19'!J$9:J$393,MATCH($B108,'I.KI 2018-19'!$B$9:$B$393,0))))),"")</f>
        <v>2.6169308282582793</v>
      </c>
      <c r="BM108" s="157">
        <f>_xlfn.IFNA(IF($B108=$B$381,0,IF($B108=$B$382,0,_xlfn.IFNA(INDEX('I.Supplementary 2018-19'!H$8:H$157,MATCH($B108,'I.Supplementary 2018-19'!$B$8:$B$157,0)),INDEX('I.KI 2018-19'!H$9:H$393,MATCH($B108,'I.KI 2018-19'!$B$9:$B$393,0))))),"")</f>
        <v>2.6169308282582793</v>
      </c>
    </row>
    <row r="109" spans="2:65">
      <c r="B109" s="121" t="str">
        <f>'Calculations for 2021-22'!B109</f>
        <v>E2532</v>
      </c>
      <c r="C109" s="160" t="str">
        <f>'Calculations for 2021-22'!D109</f>
        <v>E2532</v>
      </c>
      <c r="D109" t="str">
        <f>'Calculations for 2021-22'!E109</f>
        <v>SD</v>
      </c>
      <c r="E109">
        <f>'Calculations for 2021-22'!F109</f>
        <v>0</v>
      </c>
      <c r="F109" s="120" t="str">
        <f>'Calculations for 2021-22'!H109</f>
        <v>East Lindsey</v>
      </c>
      <c r="G109" s="156">
        <f>_xlfn.IFNA(INDEX('I.KI 2016-17'!M$8:M$391,MATCH($B109,'I.KI 2016-17'!$B$8:$B$391,0)),"")</f>
        <v>0</v>
      </c>
      <c r="H109" s="149">
        <f>_xlfn.IFNA(INDEX('I.KI 2016-17'!N$8:N$391,MATCH($B109,'I.KI 2016-17'!$B$8:$B$391,0)),"")</f>
        <v>3.1506370874330001</v>
      </c>
      <c r="I109" s="149">
        <f>_xlfn.IFNA(INDEX('I.KI 2016-17'!O$8:O$391,MATCH($B109,'I.KI 2016-17'!$B$8:$B$391,0)),"")</f>
        <v>0</v>
      </c>
      <c r="J109" s="149">
        <f>_xlfn.IFNA(INDEX('I.KI 2016-17'!P$8:P$391,MATCH($B109,'I.KI 2016-17'!$B$8:$B$391,0)),"")</f>
        <v>0</v>
      </c>
      <c r="K109" s="157">
        <f>_xlfn.IFNA(INDEX('I.KI 2016-17'!Q$8:Q$391,MATCH($B109,'I.KI 2016-17'!$B$8:$B$391,0)),"")</f>
        <v>0</v>
      </c>
      <c r="L109" s="156">
        <f>_xlfn.IFNA(INDEX('I.KI 2016-17'!R$8:R$391,MATCH($B109,'I.KI 2016-17'!$B$8:$B$391,0)),"")</f>
        <v>0</v>
      </c>
      <c r="M109" s="193">
        <f>_xlfn.IFNA(INDEX('I.KI 2016-17'!S$8:S$391,MATCH($B109,'I.KI 2016-17'!$B$8:$B$391,0)),"")</f>
        <v>5.6293178472210004</v>
      </c>
      <c r="N109" s="193">
        <f>_xlfn.IFNA(INDEX('I.KI 2016-17'!T$8:T$391,MATCH($B109,'I.KI 2016-17'!$B$8:$B$391,0)),"")</f>
        <v>0</v>
      </c>
      <c r="O109" s="193">
        <f>_xlfn.IFNA(INDEX('I.KI 2016-17'!U$8:U$391,MATCH($B109,'I.KI 2016-17'!$B$8:$B$391,0)),"")</f>
        <v>0</v>
      </c>
      <c r="P109" s="157">
        <f>_xlfn.IFNA(INDEX('I.KI 2016-17'!V$8:V$391,MATCH($B109,'I.KI 2016-17'!$B$8:$B$391,0)),"")</f>
        <v>0</v>
      </c>
      <c r="Q109" s="156">
        <f>_xlfn.IFNA(INDEX('I.KI 2016-17'!W$8:W$391,MATCH($B109,'I.KI 2016-17'!$B$8:$B$391,0)),"")</f>
        <v>0</v>
      </c>
      <c r="R109" s="193">
        <f>_xlfn.IFNA(INDEX('I.KI 2016-17'!X$8:X$391,MATCH($B109,'I.KI 2016-17'!$B$8:$B$391,0)),"")</f>
        <v>8.7799549346540005</v>
      </c>
      <c r="S109" s="193">
        <f>_xlfn.IFNA(INDEX('I.KI 2016-17'!Y$8:Y$391,MATCH($B109,'I.KI 2016-17'!$B$8:$B$391,0)),"")</f>
        <v>0</v>
      </c>
      <c r="T109" s="193">
        <f>_xlfn.IFNA(INDEX('I.KI 2016-17'!Z$8:Z$391,MATCH($B109,'I.KI 2016-17'!$B$8:$B$391,0)),"")</f>
        <v>0</v>
      </c>
      <c r="U109" s="157">
        <f>_xlfn.IFNA(INDEX('I.KI 2016-17'!AA$8:AA$391,MATCH($B109,'I.KI 2016-17'!$B$8:$B$391,0)),"")</f>
        <v>0</v>
      </c>
      <c r="V109" s="149"/>
      <c r="W109" s="154">
        <f>_xlfn.IFNA(INDEX('I.KI 2016-17'!$H$8:$H$391,MATCH(B109,'I.KI 2016-17'!$B$8:$B$391,0)),"")</f>
        <v>3.1506370874330001</v>
      </c>
      <c r="X109" s="153">
        <f>_xlfn.IFNA(INDEX('I.KI 2016-17'!$I$8:$I$391,MATCH(B109,'I.KI 2016-17'!$B$8:$B$391,0)),"")</f>
        <v>5.6293178472210004</v>
      </c>
      <c r="Y109" s="155">
        <f>_xlfn.IFNA(INDEX('I.KI 2016-17'!$G$8:$G$391,MATCH(B109,'I.KI 2016-17'!$B$8:$B$391,0)),"")</f>
        <v>8.7799549346540005</v>
      </c>
      <c r="Z109" s="149"/>
      <c r="AA109" s="156">
        <f>_xlfn.IFNA(IF($B109=$B$382,0,_xlfn.IFNA(INDEX('I.Supplementary 2017-18'!N$8:N$35,MATCH($B109,'I.Supplementary 2017-18'!$B$8:$B$35,0)),INDEX('I.KI 2017-18'!N$9:N$393,MATCH($B109,'I.KI 2017-18'!$B$9:$B$393,0)))),"")</f>
        <v>0</v>
      </c>
      <c r="AB109" s="193">
        <f>_xlfn.IFNA(IF($B109=$B$382,0,_xlfn.IFNA(INDEX('I.Supplementary 2017-18'!O$8:O$35,MATCH($B109,'I.Supplementary 2017-18'!$B$8:$B$35,0)),INDEX('I.KI 2017-18'!O$9:O$393,MATCH($B109,'I.KI 2017-18'!$B$9:$B$393,0)))),"")</f>
        <v>2.212628070917352</v>
      </c>
      <c r="AC109" s="193">
        <f>_xlfn.IFNA(IF($B109=$B$382,0,_xlfn.IFNA(INDEX('I.Supplementary 2017-18'!P$8:P$35,MATCH($B109,'I.Supplementary 2017-18'!$B$8:$B$35,0)),INDEX('I.KI 2017-18'!P$9:P$393,MATCH($B109,'I.KI 2017-18'!$B$9:$B$393,0)))),"")</f>
        <v>0</v>
      </c>
      <c r="AD109" s="193">
        <f>_xlfn.IFNA(IF($B109=$B$382,0,_xlfn.IFNA(INDEX('I.Supplementary 2017-18'!Q$8:Q$35,MATCH($B109,'I.Supplementary 2017-18'!$B$8:$B$35,0)),INDEX('I.KI 2017-18'!Q$9:Q$393,MATCH($B109,'I.KI 2017-18'!$B$9:$B$393,0)))),"")</f>
        <v>0</v>
      </c>
      <c r="AE109" s="157">
        <f>_xlfn.IFNA(IF($B109=$B$382,0,_xlfn.IFNA(INDEX('I.Supplementary 2017-18'!R$8:R$35,MATCH($B109,'I.Supplementary 2017-18'!$B$8:$B$35,0)),INDEX('I.KI 2017-18'!R$9:R$393,MATCH($B109,'I.KI 2017-18'!$B$9:$B$393,0)))),"")</f>
        <v>0</v>
      </c>
      <c r="AF109" s="156">
        <f>_xlfn.IFNA(IF($B109=$B$382,0,_xlfn.IFNA(INDEX('I.Supplementary 2017-18'!S$8:S$35,MATCH($B109,'I.Supplementary 2017-18'!$B$8:$B$35,0)),INDEX('I.KI 2017-18'!S$9:S$393,MATCH($B109,'I.KI 2017-18'!$B$9:$B$393,0)))),"")</f>
        <v>0</v>
      </c>
      <c r="AG109" s="193">
        <f>_xlfn.IFNA(IF($B109=$B$382,0,_xlfn.IFNA(INDEX('I.Supplementary 2017-18'!T$8:T$35,MATCH($B109,'I.Supplementary 2017-18'!$B$8:$B$35,0)),INDEX('I.KI 2017-18'!T$9:T$393,MATCH($B109,'I.KI 2017-18'!$B$9:$B$393,0)))),"")</f>
        <v>5.7442461391711968</v>
      </c>
      <c r="AH109" s="193">
        <f>_xlfn.IFNA(IF($B109=$B$382,0,_xlfn.IFNA(INDEX('I.Supplementary 2017-18'!U$8:U$35,MATCH($B109,'I.Supplementary 2017-18'!$B$8:$B$35,0)),INDEX('I.KI 2017-18'!U$9:U$393,MATCH($B109,'I.KI 2017-18'!$B$9:$B$393,0)))),"")</f>
        <v>0</v>
      </c>
      <c r="AI109" s="193">
        <f>_xlfn.IFNA(IF($B109=$B$382,0,_xlfn.IFNA(INDEX('I.Supplementary 2017-18'!V$8:V$35,MATCH($B109,'I.Supplementary 2017-18'!$B$8:$B$35,0)),INDEX('I.KI 2017-18'!V$9:V$393,MATCH($B109,'I.KI 2017-18'!$B$9:$B$393,0)))),"")</f>
        <v>0</v>
      </c>
      <c r="AJ109" s="157">
        <f>_xlfn.IFNA(IF($B109=$B$382,0,_xlfn.IFNA(INDEX('I.Supplementary 2017-18'!W$8:W$35,MATCH($B109,'I.Supplementary 2017-18'!$B$8:$B$35,0)),INDEX('I.KI 2017-18'!W$9:W$393,MATCH($B109,'I.KI 2017-18'!$B$9:$B$393,0)))),"")</f>
        <v>0</v>
      </c>
      <c r="AK109" s="156">
        <f>_xlfn.IFNA(IF($B109=$B$382,0,_xlfn.IFNA(INDEX('I.Supplementary 2017-18'!X$8:X$35,MATCH($B109,'I.Supplementary 2017-18'!$B$8:$B$35,0)),INDEX('I.KI 2017-18'!X$9:X$393,MATCH($B109,'I.KI 2017-18'!$B$9:$B$393,0)))),"")</f>
        <v>0</v>
      </c>
      <c r="AL109" s="193">
        <f>_xlfn.IFNA(IF($B109=$B$382,0,_xlfn.IFNA(INDEX('I.Supplementary 2017-18'!Y$8:Y$35,MATCH($B109,'I.Supplementary 2017-18'!$B$8:$B$35,0)),INDEX('I.KI 2017-18'!Y$9:Y$393,MATCH($B109,'I.KI 2017-18'!$B$9:$B$393,0)))),"")</f>
        <v>7.9568742100885483</v>
      </c>
      <c r="AM109" s="193">
        <f>_xlfn.IFNA(IF($B109=$B$382,0,_xlfn.IFNA(INDEX('I.Supplementary 2017-18'!Z$8:Z$35,MATCH($B109,'I.Supplementary 2017-18'!$B$8:$B$35,0)),INDEX('I.KI 2017-18'!Z$9:Z$393,MATCH($B109,'I.KI 2017-18'!$B$9:$B$393,0)))),"")</f>
        <v>0</v>
      </c>
      <c r="AN109" s="193">
        <f>_xlfn.IFNA(IF($B109=$B$382,0,_xlfn.IFNA(INDEX('I.Supplementary 2017-18'!AA$8:AA$35,MATCH($B109,'I.Supplementary 2017-18'!$B$8:$B$35,0)),INDEX('I.KI 2017-18'!AA$9:AA$393,MATCH($B109,'I.KI 2017-18'!$B$9:$B$393,0)))),"")</f>
        <v>0</v>
      </c>
      <c r="AO109" s="157">
        <f>_xlfn.IFNA(IF($B109=$B$382,0,_xlfn.IFNA(INDEX('I.Supplementary 2017-18'!AB$8:AB$35,MATCH($B109,'I.Supplementary 2017-18'!$B$8:$B$35,0)),INDEX('I.KI 2017-18'!AB$9:AB$393,MATCH($B109,'I.KI 2017-18'!$B$9:$B$393,0)))),"")</f>
        <v>0</v>
      </c>
      <c r="AP109" s="149"/>
      <c r="AQ109" s="156">
        <f>_xlfn.IFNA(IF($B109=$B$381,0,IF($B109=$B$382,0,_xlfn.IFNA(INDEX('I.Supplementary 2017-18'!I$8:I$35,MATCH($B109,'I.Supplementary 2017-18'!$B$8:$B$35,0)),INDEX('I.KI 2017-18'!I$9:I$393,MATCH($B109,'I.KI 2017-18'!$B$9:$B$393,0))))),"")</f>
        <v>2.212628070917352</v>
      </c>
      <c r="AR109" s="149">
        <f>_xlfn.IFNA(IF($B109=$B$381,0,IF($B109=$B$382,0,_xlfn.IFNA(INDEX('I.Supplementary 2017-18'!J$8:J$35,MATCH($B109,'I.Supplementary 2017-18'!$B$8:$B$35,0)),INDEX('I.KI 2017-18'!J$9:J$393,MATCH($B109,'I.KI 2017-18'!$B$9:$B$393,0))))),"")</f>
        <v>5.7442461391711968</v>
      </c>
      <c r="AS109" s="157">
        <f>_xlfn.IFNA(IF($B109=$B$381,0,IF($B109=$B$382,0,_xlfn.IFNA(INDEX('I.Supplementary 2017-18'!H$8:H$35,MATCH($B109,'I.Supplementary 2017-18'!$B$8:$B$35,0)),INDEX('I.KI 2017-18'!H$9:H$393,MATCH($B109,'I.KI 2017-18'!$B$9:$B$393,0))))),"")</f>
        <v>7.9568742100885483</v>
      </c>
      <c r="AT109" s="149"/>
      <c r="AU109" s="156">
        <f>_xlfn.IFNA(_xlfn.IFNA(INDEX('I.Supplementary 2018-19'!P$8:P$157,MATCH($B109,'I.Supplementary 2018-19'!$B$8:$B$157,0)),INDEX('I.KI 2018-19'!P$9:P$393,MATCH($B109,'I.KI 2018-19'!$B$9:$B$393,0))),"")</f>
        <v>0</v>
      </c>
      <c r="AV109" s="193">
        <f>_xlfn.IFNA(_xlfn.IFNA(INDEX('I.Supplementary 2018-19'!Q$8:Q$157,MATCH($B109,'I.Supplementary 2018-19'!$B$8:$B$157,0)),INDEX('I.KI 2018-19'!Q$9:Q$393,MATCH($B109,'I.KI 2018-19'!$B$9:$B$393,0))),"")</f>
        <v>1.599609528852135</v>
      </c>
      <c r="AW109" s="193">
        <f>_xlfn.IFNA(_xlfn.IFNA(INDEX('I.Supplementary 2018-19'!R$8:R$157,MATCH($B109,'I.Supplementary 2018-19'!$B$8:$B$157,0)),INDEX('I.KI 2018-19'!R$9:R$393,MATCH($B109,'I.KI 2018-19'!$B$9:$B$393,0))),"")</f>
        <v>0</v>
      </c>
      <c r="AX109" s="193">
        <f>_xlfn.IFNA(_xlfn.IFNA(INDEX('I.Supplementary 2018-19'!S$8:S$157,MATCH($B109,'I.Supplementary 2018-19'!$B$8:$B$157,0)),INDEX('I.KI 2018-19'!S$9:S$393,MATCH($B109,'I.KI 2018-19'!$B$9:$B$393,0))),"")</f>
        <v>0</v>
      </c>
      <c r="AY109" s="157">
        <f>_xlfn.IFNA(_xlfn.IFNA(INDEX('I.Supplementary 2018-19'!T$8:T$157,MATCH($B109,'I.Supplementary 2018-19'!$B$8:$B$157,0)),INDEX('I.KI 2018-19'!T$9:T$393,MATCH($B109,'I.KI 2018-19'!$B$9:$B$393,0))),"")</f>
        <v>0</v>
      </c>
      <c r="AZ109" s="156">
        <f>_xlfn.IFNA(_xlfn.IFNA(INDEX('I.Supplementary 2018-19'!U$8:U$157,MATCH($B109,'I.Supplementary 2018-19'!$B$8:$B$157,0)),INDEX('I.KI 2018-19'!U$9:U$393,MATCH($B109,'I.KI 2018-19'!$B$9:$B$393,0))),"")</f>
        <v>0</v>
      </c>
      <c r="BA109" s="193">
        <f>_xlfn.IFNA(_xlfn.IFNA(INDEX('I.Supplementary 2018-19'!V$8:V$157,MATCH($B109,'I.Supplementary 2018-19'!$B$8:$B$157,0)),INDEX('I.KI 2018-19'!V$9:V$393,MATCH($B109,'I.KI 2018-19'!$B$9:$B$393,0))),"")</f>
        <v>5.9168200575153955</v>
      </c>
      <c r="BB109" s="193">
        <f>_xlfn.IFNA(_xlfn.IFNA(INDEX('I.Supplementary 2018-19'!W$8:W$157,MATCH($B109,'I.Supplementary 2018-19'!$B$8:$B$157,0)),INDEX('I.KI 2018-19'!W$9:W$393,MATCH($B109,'I.KI 2018-19'!$B$9:$B$393,0))),"")</f>
        <v>0</v>
      </c>
      <c r="BC109" s="193">
        <f>_xlfn.IFNA(_xlfn.IFNA(INDEX('I.Supplementary 2018-19'!X$8:X$157,MATCH($B109,'I.Supplementary 2018-19'!$B$8:$B$157,0)),INDEX('I.KI 2018-19'!X$9:X$393,MATCH($B109,'I.KI 2018-19'!$B$9:$B$393,0))),"")</f>
        <v>0</v>
      </c>
      <c r="BD109" s="157">
        <f>_xlfn.IFNA(_xlfn.IFNA(INDEX('I.Supplementary 2018-19'!Y$8:Y$157,MATCH($B109,'I.Supplementary 2018-19'!$B$8:$B$157,0)),INDEX('I.KI 2018-19'!Y$9:Y$393,MATCH($B109,'I.KI 2018-19'!$B$9:$B$393,0))),"")</f>
        <v>0</v>
      </c>
      <c r="BE109" s="156">
        <f>_xlfn.IFNA(_xlfn.IFNA(INDEX('I.Supplementary 2018-19'!Z$8:Z$157,MATCH($B109,'I.Supplementary 2018-19'!$B$8:$B$157,0)),INDEX('I.KI 2018-19'!Z$9:Z$393,MATCH($B109,'I.KI 2018-19'!$B$9:$B$393,0))),"")</f>
        <v>0</v>
      </c>
      <c r="BF109" s="193">
        <f>_xlfn.IFNA(_xlfn.IFNA(INDEX('I.Supplementary 2018-19'!AA$8:AA$157,MATCH($B109,'I.Supplementary 2018-19'!$B$8:$B$157,0)),INDEX('I.KI 2018-19'!AA$9:AA$393,MATCH($B109,'I.KI 2018-19'!$B$9:$B$393,0))),"")</f>
        <v>7.516429586367531</v>
      </c>
      <c r="BG109" s="193">
        <f>_xlfn.IFNA(_xlfn.IFNA(INDEX('I.Supplementary 2018-19'!AB$8:AB$157,MATCH($B109,'I.Supplementary 2018-19'!$B$8:$B$157,0)),INDEX('I.KI 2018-19'!AB$9:AB$393,MATCH($B109,'I.KI 2018-19'!$B$9:$B$393,0))),"")</f>
        <v>0</v>
      </c>
      <c r="BH109" s="193">
        <f>_xlfn.IFNA(_xlfn.IFNA(INDEX('I.Supplementary 2018-19'!AC$8:AC$157,MATCH($B109,'I.Supplementary 2018-19'!$B$8:$B$157,0)),INDEX('I.KI 2018-19'!AC$9:AC$393,MATCH($B109,'I.KI 2018-19'!$B$9:$B$393,0))),"")</f>
        <v>0</v>
      </c>
      <c r="BI109" s="157">
        <f>_xlfn.IFNA(_xlfn.IFNA(INDEX('I.Supplementary 2018-19'!AD$8:AD$157,MATCH($B109,'I.Supplementary 2018-19'!$B$8:$B$157,0)),INDEX('I.KI 2018-19'!AD$9:AD$393,MATCH($B109,'I.KI 2018-19'!$B$9:$B$393,0))),"")</f>
        <v>0</v>
      </c>
      <c r="BJ109" s="149"/>
      <c r="BK109" s="156">
        <f>_xlfn.IFNA(IF($B109=$B$381,0,IF($B109=$B$382,0,_xlfn.IFNA(INDEX('I.Supplementary 2018-19'!I$8:I$157,MATCH($B109,'I.Supplementary 2018-19'!$B$8:$B$157,0)),INDEX('I.KI 2018-19'!I$9:I$393,MATCH($B109,'I.KI 2018-19'!$B$9:$B$393,0))))),"")</f>
        <v>1.599609528852135</v>
      </c>
      <c r="BL109" s="149">
        <f>_xlfn.IFNA(IF($B109=$B$381,0,IF($B109=$B$382,0,_xlfn.IFNA(INDEX('I.Supplementary 2018-19'!J$8:J$157,MATCH($B109,'I.Supplementary 2018-19'!$B$8:$B$157,0)),INDEX('I.KI 2018-19'!J$9:J$393,MATCH($B109,'I.KI 2018-19'!$B$9:$B$393,0))))),"")</f>
        <v>5.9168200575153955</v>
      </c>
      <c r="BM109" s="157">
        <f>_xlfn.IFNA(IF($B109=$B$381,0,IF($B109=$B$382,0,_xlfn.IFNA(INDEX('I.Supplementary 2018-19'!H$8:H$157,MATCH($B109,'I.Supplementary 2018-19'!$B$8:$B$157,0)),INDEX('I.KI 2018-19'!H$9:H$393,MATCH($B109,'I.KI 2018-19'!$B$9:$B$393,0))))),"")</f>
        <v>7.516429586367531</v>
      </c>
    </row>
    <row r="110" spans="2:65">
      <c r="B110" s="121" t="str">
        <f>'Calculations for 2021-22'!B110</f>
        <v>E2833</v>
      </c>
      <c r="C110" s="160" t="str">
        <f>'Calculations for 2021-22'!D110</f>
        <v>E2833</v>
      </c>
      <c r="D110" t="str">
        <f>'Calculations for 2021-22'!E110</f>
        <v>SD</v>
      </c>
      <c r="E110" t="str">
        <f>'Calculations for 2021-22'!F110</f>
        <v>P1907</v>
      </c>
      <c r="F110" s="120" t="str">
        <f>'Calculations for 2021-22'!H110</f>
        <v>East Northamptonshire</v>
      </c>
      <c r="G110" s="156">
        <f>_xlfn.IFNA(INDEX('I.KI 2016-17'!M$8:M$391,MATCH($B110,'I.KI 2016-17'!$B$8:$B$391,0)),"")</f>
        <v>0</v>
      </c>
      <c r="H110" s="149">
        <f>_xlfn.IFNA(INDEX('I.KI 2016-17'!N$8:N$391,MATCH($B110,'I.KI 2016-17'!$B$8:$B$391,0)),"")</f>
        <v>1.168478269667</v>
      </c>
      <c r="I110" s="149">
        <f>_xlfn.IFNA(INDEX('I.KI 2016-17'!O$8:O$391,MATCH($B110,'I.KI 2016-17'!$B$8:$B$391,0)),"")</f>
        <v>0</v>
      </c>
      <c r="J110" s="149">
        <f>_xlfn.IFNA(INDEX('I.KI 2016-17'!P$8:P$391,MATCH($B110,'I.KI 2016-17'!$B$8:$B$391,0)),"")</f>
        <v>0</v>
      </c>
      <c r="K110" s="157">
        <f>_xlfn.IFNA(INDEX('I.KI 2016-17'!Q$8:Q$391,MATCH($B110,'I.KI 2016-17'!$B$8:$B$391,0)),"")</f>
        <v>0</v>
      </c>
      <c r="L110" s="156">
        <f>_xlfn.IFNA(INDEX('I.KI 2016-17'!R$8:R$391,MATCH($B110,'I.KI 2016-17'!$B$8:$B$391,0)),"")</f>
        <v>0</v>
      </c>
      <c r="M110" s="193">
        <f>_xlfn.IFNA(INDEX('I.KI 2016-17'!S$8:S$391,MATCH($B110,'I.KI 2016-17'!$B$8:$B$391,0)),"")</f>
        <v>2.2055182172460004</v>
      </c>
      <c r="N110" s="193">
        <f>_xlfn.IFNA(INDEX('I.KI 2016-17'!T$8:T$391,MATCH($B110,'I.KI 2016-17'!$B$8:$B$391,0)),"")</f>
        <v>0</v>
      </c>
      <c r="O110" s="193">
        <f>_xlfn.IFNA(INDEX('I.KI 2016-17'!U$8:U$391,MATCH($B110,'I.KI 2016-17'!$B$8:$B$391,0)),"")</f>
        <v>0</v>
      </c>
      <c r="P110" s="157">
        <f>_xlfn.IFNA(INDEX('I.KI 2016-17'!V$8:V$391,MATCH($B110,'I.KI 2016-17'!$B$8:$B$391,0)),"")</f>
        <v>0</v>
      </c>
      <c r="Q110" s="156">
        <f>_xlfn.IFNA(INDEX('I.KI 2016-17'!W$8:W$391,MATCH($B110,'I.KI 2016-17'!$B$8:$B$391,0)),"")</f>
        <v>0</v>
      </c>
      <c r="R110" s="193">
        <f>_xlfn.IFNA(INDEX('I.KI 2016-17'!X$8:X$391,MATCH($B110,'I.KI 2016-17'!$B$8:$B$391,0)),"")</f>
        <v>3.3739964869130006</v>
      </c>
      <c r="S110" s="193">
        <f>_xlfn.IFNA(INDEX('I.KI 2016-17'!Y$8:Y$391,MATCH($B110,'I.KI 2016-17'!$B$8:$B$391,0)),"")</f>
        <v>0</v>
      </c>
      <c r="T110" s="193">
        <f>_xlfn.IFNA(INDEX('I.KI 2016-17'!Z$8:Z$391,MATCH($B110,'I.KI 2016-17'!$B$8:$B$391,0)),"")</f>
        <v>0</v>
      </c>
      <c r="U110" s="157">
        <f>_xlfn.IFNA(INDEX('I.KI 2016-17'!AA$8:AA$391,MATCH($B110,'I.KI 2016-17'!$B$8:$B$391,0)),"")</f>
        <v>0</v>
      </c>
      <c r="V110" s="149"/>
      <c r="W110" s="154">
        <f>_xlfn.IFNA(INDEX('I.KI 2016-17'!$H$8:$H$391,MATCH(B110,'I.KI 2016-17'!$B$8:$B$391,0)),"")</f>
        <v>1.168478269667</v>
      </c>
      <c r="X110" s="153">
        <f>_xlfn.IFNA(INDEX('I.KI 2016-17'!$I$8:$I$391,MATCH(B110,'I.KI 2016-17'!$B$8:$B$391,0)),"")</f>
        <v>2.2055182172460004</v>
      </c>
      <c r="Y110" s="155">
        <f>_xlfn.IFNA(INDEX('I.KI 2016-17'!$G$8:$G$391,MATCH(B110,'I.KI 2016-17'!$B$8:$B$391,0)),"")</f>
        <v>3.3739964869130006</v>
      </c>
      <c r="Z110" s="149"/>
      <c r="AA110" s="156">
        <f>_xlfn.IFNA(IF($B110=$B$382,0,_xlfn.IFNA(INDEX('I.Supplementary 2017-18'!N$8:N$35,MATCH($B110,'I.Supplementary 2017-18'!$B$8:$B$35,0)),INDEX('I.KI 2017-18'!N$9:N$393,MATCH($B110,'I.KI 2017-18'!$B$9:$B$393,0)))),"")</f>
        <v>0</v>
      </c>
      <c r="AB110" s="193">
        <f>_xlfn.IFNA(IF($B110=$B$382,0,_xlfn.IFNA(INDEX('I.Supplementary 2017-18'!O$8:O$35,MATCH($B110,'I.Supplementary 2017-18'!$B$8:$B$35,0)),INDEX('I.KI 2017-18'!O$9:O$393,MATCH($B110,'I.KI 2017-18'!$B$9:$B$393,0)))),"")</f>
        <v>0.70537662354804576</v>
      </c>
      <c r="AC110" s="193">
        <f>_xlfn.IFNA(IF($B110=$B$382,0,_xlfn.IFNA(INDEX('I.Supplementary 2017-18'!P$8:P$35,MATCH($B110,'I.Supplementary 2017-18'!$B$8:$B$35,0)),INDEX('I.KI 2017-18'!P$9:P$393,MATCH($B110,'I.KI 2017-18'!$B$9:$B$393,0)))),"")</f>
        <v>0</v>
      </c>
      <c r="AD110" s="193">
        <f>_xlfn.IFNA(IF($B110=$B$382,0,_xlfn.IFNA(INDEX('I.Supplementary 2017-18'!Q$8:Q$35,MATCH($B110,'I.Supplementary 2017-18'!$B$8:$B$35,0)),INDEX('I.KI 2017-18'!Q$9:Q$393,MATCH($B110,'I.KI 2017-18'!$B$9:$B$393,0)))),"")</f>
        <v>0</v>
      </c>
      <c r="AE110" s="157">
        <f>_xlfn.IFNA(IF($B110=$B$382,0,_xlfn.IFNA(INDEX('I.Supplementary 2017-18'!R$8:R$35,MATCH($B110,'I.Supplementary 2017-18'!$B$8:$B$35,0)),INDEX('I.KI 2017-18'!R$9:R$393,MATCH($B110,'I.KI 2017-18'!$B$9:$B$393,0)))),"")</f>
        <v>0</v>
      </c>
      <c r="AF110" s="156">
        <f>_xlfn.IFNA(IF($B110=$B$382,0,_xlfn.IFNA(INDEX('I.Supplementary 2017-18'!S$8:S$35,MATCH($B110,'I.Supplementary 2017-18'!$B$8:$B$35,0)),INDEX('I.KI 2017-18'!S$9:S$393,MATCH($B110,'I.KI 2017-18'!$B$9:$B$393,0)))),"")</f>
        <v>0</v>
      </c>
      <c r="AG110" s="193">
        <f>_xlfn.IFNA(IF($B110=$B$382,0,_xlfn.IFNA(INDEX('I.Supplementary 2017-18'!T$8:T$35,MATCH($B110,'I.Supplementary 2017-18'!$B$8:$B$35,0)),INDEX('I.KI 2017-18'!T$9:T$393,MATCH($B110,'I.KI 2017-18'!$B$9:$B$393,0)))),"")</f>
        <v>2.2505461315426247</v>
      </c>
      <c r="AH110" s="193">
        <f>_xlfn.IFNA(IF($B110=$B$382,0,_xlfn.IFNA(INDEX('I.Supplementary 2017-18'!U$8:U$35,MATCH($B110,'I.Supplementary 2017-18'!$B$8:$B$35,0)),INDEX('I.KI 2017-18'!U$9:U$393,MATCH($B110,'I.KI 2017-18'!$B$9:$B$393,0)))),"")</f>
        <v>0</v>
      </c>
      <c r="AI110" s="193">
        <f>_xlfn.IFNA(IF($B110=$B$382,0,_xlfn.IFNA(INDEX('I.Supplementary 2017-18'!V$8:V$35,MATCH($B110,'I.Supplementary 2017-18'!$B$8:$B$35,0)),INDEX('I.KI 2017-18'!V$9:V$393,MATCH($B110,'I.KI 2017-18'!$B$9:$B$393,0)))),"")</f>
        <v>0</v>
      </c>
      <c r="AJ110" s="157">
        <f>_xlfn.IFNA(IF($B110=$B$382,0,_xlfn.IFNA(INDEX('I.Supplementary 2017-18'!W$8:W$35,MATCH($B110,'I.Supplementary 2017-18'!$B$8:$B$35,0)),INDEX('I.KI 2017-18'!W$9:W$393,MATCH($B110,'I.KI 2017-18'!$B$9:$B$393,0)))),"")</f>
        <v>0</v>
      </c>
      <c r="AK110" s="156">
        <f>_xlfn.IFNA(IF($B110=$B$382,0,_xlfn.IFNA(INDEX('I.Supplementary 2017-18'!X$8:X$35,MATCH($B110,'I.Supplementary 2017-18'!$B$8:$B$35,0)),INDEX('I.KI 2017-18'!X$9:X$393,MATCH($B110,'I.KI 2017-18'!$B$9:$B$393,0)))),"")</f>
        <v>0</v>
      </c>
      <c r="AL110" s="193">
        <f>_xlfn.IFNA(IF($B110=$B$382,0,_xlfn.IFNA(INDEX('I.Supplementary 2017-18'!Y$8:Y$35,MATCH($B110,'I.Supplementary 2017-18'!$B$8:$B$35,0)),INDEX('I.KI 2017-18'!Y$9:Y$393,MATCH($B110,'I.KI 2017-18'!$B$9:$B$393,0)))),"")</f>
        <v>2.9559227550906706</v>
      </c>
      <c r="AM110" s="193">
        <f>_xlfn.IFNA(IF($B110=$B$382,0,_xlfn.IFNA(INDEX('I.Supplementary 2017-18'!Z$8:Z$35,MATCH($B110,'I.Supplementary 2017-18'!$B$8:$B$35,0)),INDEX('I.KI 2017-18'!Z$9:Z$393,MATCH($B110,'I.KI 2017-18'!$B$9:$B$393,0)))),"")</f>
        <v>0</v>
      </c>
      <c r="AN110" s="193">
        <f>_xlfn.IFNA(IF($B110=$B$382,0,_xlfn.IFNA(INDEX('I.Supplementary 2017-18'!AA$8:AA$35,MATCH($B110,'I.Supplementary 2017-18'!$B$8:$B$35,0)),INDEX('I.KI 2017-18'!AA$9:AA$393,MATCH($B110,'I.KI 2017-18'!$B$9:$B$393,0)))),"")</f>
        <v>0</v>
      </c>
      <c r="AO110" s="157">
        <f>_xlfn.IFNA(IF($B110=$B$382,0,_xlfn.IFNA(INDEX('I.Supplementary 2017-18'!AB$8:AB$35,MATCH($B110,'I.Supplementary 2017-18'!$B$8:$B$35,0)),INDEX('I.KI 2017-18'!AB$9:AB$393,MATCH($B110,'I.KI 2017-18'!$B$9:$B$393,0)))),"")</f>
        <v>0</v>
      </c>
      <c r="AP110" s="149"/>
      <c r="AQ110" s="156">
        <f>_xlfn.IFNA(IF($B110=$B$381,0,IF($B110=$B$382,0,_xlfn.IFNA(INDEX('I.Supplementary 2017-18'!I$8:I$35,MATCH($B110,'I.Supplementary 2017-18'!$B$8:$B$35,0)),INDEX('I.KI 2017-18'!I$9:I$393,MATCH($B110,'I.KI 2017-18'!$B$9:$B$393,0))))),"")</f>
        <v>0.70537662354804576</v>
      </c>
      <c r="AR110" s="149">
        <f>_xlfn.IFNA(IF($B110=$B$381,0,IF($B110=$B$382,0,_xlfn.IFNA(INDEX('I.Supplementary 2017-18'!J$8:J$35,MATCH($B110,'I.Supplementary 2017-18'!$B$8:$B$35,0)),INDEX('I.KI 2017-18'!J$9:J$393,MATCH($B110,'I.KI 2017-18'!$B$9:$B$393,0))))),"")</f>
        <v>2.2505461315426247</v>
      </c>
      <c r="AS110" s="157">
        <f>_xlfn.IFNA(IF($B110=$B$381,0,IF($B110=$B$382,0,_xlfn.IFNA(INDEX('I.Supplementary 2017-18'!H$8:H$35,MATCH($B110,'I.Supplementary 2017-18'!$B$8:$B$35,0)),INDEX('I.KI 2017-18'!H$9:H$393,MATCH($B110,'I.KI 2017-18'!$B$9:$B$393,0))))),"")</f>
        <v>2.9559227550906706</v>
      </c>
      <c r="AT110" s="149"/>
      <c r="AU110" s="156">
        <f>_xlfn.IFNA(_xlfn.IFNA(INDEX('I.Supplementary 2018-19'!P$8:P$157,MATCH($B110,'I.Supplementary 2018-19'!$B$8:$B$157,0)),INDEX('I.KI 2018-19'!P$9:P$393,MATCH($B110,'I.KI 2018-19'!$B$9:$B$393,0))),"")</f>
        <v>0</v>
      </c>
      <c r="AV110" s="193">
        <f>_xlfn.IFNA(_xlfn.IFNA(INDEX('I.Supplementary 2018-19'!Q$8:Q$157,MATCH($B110,'I.Supplementary 2018-19'!$B$8:$B$157,0)),INDEX('I.KI 2018-19'!Q$9:Q$393,MATCH($B110,'I.KI 2018-19'!$B$9:$B$393,0))),"")</f>
        <v>0.41393126006863873</v>
      </c>
      <c r="AW110" s="193">
        <f>_xlfn.IFNA(_xlfn.IFNA(INDEX('I.Supplementary 2018-19'!R$8:R$157,MATCH($B110,'I.Supplementary 2018-19'!$B$8:$B$157,0)),INDEX('I.KI 2018-19'!R$9:R$393,MATCH($B110,'I.KI 2018-19'!$B$9:$B$393,0))),"")</f>
        <v>0</v>
      </c>
      <c r="AX110" s="193">
        <f>_xlfn.IFNA(_xlfn.IFNA(INDEX('I.Supplementary 2018-19'!S$8:S$157,MATCH($B110,'I.Supplementary 2018-19'!$B$8:$B$157,0)),INDEX('I.KI 2018-19'!S$9:S$393,MATCH($B110,'I.KI 2018-19'!$B$9:$B$393,0))),"")</f>
        <v>0</v>
      </c>
      <c r="AY110" s="157">
        <f>_xlfn.IFNA(_xlfn.IFNA(INDEX('I.Supplementary 2018-19'!T$8:T$157,MATCH($B110,'I.Supplementary 2018-19'!$B$8:$B$157,0)),INDEX('I.KI 2018-19'!T$9:T$393,MATCH($B110,'I.KI 2018-19'!$B$9:$B$393,0))),"")</f>
        <v>0</v>
      </c>
      <c r="AZ110" s="156">
        <f>_xlfn.IFNA(_xlfn.IFNA(INDEX('I.Supplementary 2018-19'!U$8:U$157,MATCH($B110,'I.Supplementary 2018-19'!$B$8:$B$157,0)),INDEX('I.KI 2018-19'!U$9:U$393,MATCH($B110,'I.KI 2018-19'!$B$9:$B$393,0))),"")</f>
        <v>0</v>
      </c>
      <c r="BA110" s="193">
        <f>_xlfn.IFNA(_xlfn.IFNA(INDEX('I.Supplementary 2018-19'!V$8:V$157,MATCH($B110,'I.Supplementary 2018-19'!$B$8:$B$157,0)),INDEX('I.KI 2018-19'!V$9:V$393,MATCH($B110,'I.KI 2018-19'!$B$9:$B$393,0))),"")</f>
        <v>2.3181591054516311</v>
      </c>
      <c r="BB110" s="193">
        <f>_xlfn.IFNA(_xlfn.IFNA(INDEX('I.Supplementary 2018-19'!W$8:W$157,MATCH($B110,'I.Supplementary 2018-19'!$B$8:$B$157,0)),INDEX('I.KI 2018-19'!W$9:W$393,MATCH($B110,'I.KI 2018-19'!$B$9:$B$393,0))),"")</f>
        <v>0</v>
      </c>
      <c r="BC110" s="193">
        <f>_xlfn.IFNA(_xlfn.IFNA(INDEX('I.Supplementary 2018-19'!X$8:X$157,MATCH($B110,'I.Supplementary 2018-19'!$B$8:$B$157,0)),INDEX('I.KI 2018-19'!X$9:X$393,MATCH($B110,'I.KI 2018-19'!$B$9:$B$393,0))),"")</f>
        <v>0</v>
      </c>
      <c r="BD110" s="157">
        <f>_xlfn.IFNA(_xlfn.IFNA(INDEX('I.Supplementary 2018-19'!Y$8:Y$157,MATCH($B110,'I.Supplementary 2018-19'!$B$8:$B$157,0)),INDEX('I.KI 2018-19'!Y$9:Y$393,MATCH($B110,'I.KI 2018-19'!$B$9:$B$393,0))),"")</f>
        <v>0</v>
      </c>
      <c r="BE110" s="156">
        <f>_xlfn.IFNA(_xlfn.IFNA(INDEX('I.Supplementary 2018-19'!Z$8:Z$157,MATCH($B110,'I.Supplementary 2018-19'!$B$8:$B$157,0)),INDEX('I.KI 2018-19'!Z$9:Z$393,MATCH($B110,'I.KI 2018-19'!$B$9:$B$393,0))),"")</f>
        <v>0</v>
      </c>
      <c r="BF110" s="193">
        <f>_xlfn.IFNA(_xlfn.IFNA(INDEX('I.Supplementary 2018-19'!AA$8:AA$157,MATCH($B110,'I.Supplementary 2018-19'!$B$8:$B$157,0)),INDEX('I.KI 2018-19'!AA$9:AA$393,MATCH($B110,'I.KI 2018-19'!$B$9:$B$393,0))),"")</f>
        <v>2.73209036552027</v>
      </c>
      <c r="BG110" s="193">
        <f>_xlfn.IFNA(_xlfn.IFNA(INDEX('I.Supplementary 2018-19'!AB$8:AB$157,MATCH($B110,'I.Supplementary 2018-19'!$B$8:$B$157,0)),INDEX('I.KI 2018-19'!AB$9:AB$393,MATCH($B110,'I.KI 2018-19'!$B$9:$B$393,0))),"")</f>
        <v>0</v>
      </c>
      <c r="BH110" s="193">
        <f>_xlfn.IFNA(_xlfn.IFNA(INDEX('I.Supplementary 2018-19'!AC$8:AC$157,MATCH($B110,'I.Supplementary 2018-19'!$B$8:$B$157,0)),INDEX('I.KI 2018-19'!AC$9:AC$393,MATCH($B110,'I.KI 2018-19'!$B$9:$B$393,0))),"")</f>
        <v>0</v>
      </c>
      <c r="BI110" s="157">
        <f>_xlfn.IFNA(_xlfn.IFNA(INDEX('I.Supplementary 2018-19'!AD$8:AD$157,MATCH($B110,'I.Supplementary 2018-19'!$B$8:$B$157,0)),INDEX('I.KI 2018-19'!AD$9:AD$393,MATCH($B110,'I.KI 2018-19'!$B$9:$B$393,0))),"")</f>
        <v>0</v>
      </c>
      <c r="BJ110" s="149"/>
      <c r="BK110" s="156">
        <f>_xlfn.IFNA(IF($B110=$B$381,0,IF($B110=$B$382,0,_xlfn.IFNA(INDEX('I.Supplementary 2018-19'!I$8:I$157,MATCH($B110,'I.Supplementary 2018-19'!$B$8:$B$157,0)),INDEX('I.KI 2018-19'!I$9:I$393,MATCH($B110,'I.KI 2018-19'!$B$9:$B$393,0))))),"")</f>
        <v>0.41393126006863873</v>
      </c>
      <c r="BL110" s="149">
        <f>_xlfn.IFNA(IF($B110=$B$381,0,IF($B110=$B$382,0,_xlfn.IFNA(INDEX('I.Supplementary 2018-19'!J$8:J$157,MATCH($B110,'I.Supplementary 2018-19'!$B$8:$B$157,0)),INDEX('I.KI 2018-19'!J$9:J$393,MATCH($B110,'I.KI 2018-19'!$B$9:$B$393,0))))),"")</f>
        <v>2.3181591054516311</v>
      </c>
      <c r="BM110" s="157">
        <f>_xlfn.IFNA(IF($B110=$B$381,0,IF($B110=$B$382,0,_xlfn.IFNA(INDEX('I.Supplementary 2018-19'!H$8:H$157,MATCH($B110,'I.Supplementary 2018-19'!$B$8:$B$157,0)),INDEX('I.KI 2018-19'!H$9:H$393,MATCH($B110,'I.KI 2018-19'!$B$9:$B$393,0))))),"")</f>
        <v>2.73209036552027</v>
      </c>
    </row>
    <row r="111" spans="2:65">
      <c r="B111" s="121" t="str">
        <f>'Calculations for 2021-22'!B111</f>
        <v>E2001</v>
      </c>
      <c r="C111" s="160" t="str">
        <f>'Calculations for 2021-22'!D111</f>
        <v>E2001</v>
      </c>
      <c r="D111" t="str">
        <f>'Calculations for 2021-22'!E111</f>
        <v>UNINFIR</v>
      </c>
      <c r="E111">
        <f>'Calculations for 2021-22'!F111</f>
        <v>0</v>
      </c>
      <c r="F111" s="120" t="str">
        <f>'Calculations for 2021-22'!H111</f>
        <v>East Riding of Yorkshire</v>
      </c>
      <c r="G111" s="156">
        <f>_xlfn.IFNA(INDEX('I.KI 2016-17'!M$8:M$391,MATCH($B111,'I.KI 2016-17'!$B$8:$B$391,0)),"")</f>
        <v>27.850829096064999</v>
      </c>
      <c r="H111" s="149">
        <f>_xlfn.IFNA(INDEX('I.KI 2016-17'!N$8:N$391,MATCH($B111,'I.KI 2016-17'!$B$8:$B$391,0)),"")</f>
        <v>4.3222124234060004</v>
      </c>
      <c r="I111" s="149">
        <f>_xlfn.IFNA(INDEX('I.KI 2016-17'!O$8:O$391,MATCH($B111,'I.KI 2016-17'!$B$8:$B$391,0)),"")</f>
        <v>0</v>
      </c>
      <c r="J111" s="149">
        <f>_xlfn.IFNA(INDEX('I.KI 2016-17'!P$8:P$391,MATCH($B111,'I.KI 2016-17'!$B$8:$B$391,0)),"")</f>
        <v>0</v>
      </c>
      <c r="K111" s="157">
        <f>_xlfn.IFNA(INDEX('I.KI 2016-17'!Q$8:Q$391,MATCH($B111,'I.KI 2016-17'!$B$8:$B$391,0)),"")</f>
        <v>0</v>
      </c>
      <c r="L111" s="156">
        <f>_xlfn.IFNA(INDEX('I.KI 2016-17'!R$8:R$391,MATCH($B111,'I.KI 2016-17'!$B$8:$B$391,0)),"")</f>
        <v>39.792035264302996</v>
      </c>
      <c r="M111" s="193">
        <f>_xlfn.IFNA(INDEX('I.KI 2016-17'!S$8:S$391,MATCH($B111,'I.KI 2016-17'!$B$8:$B$391,0)),"")</f>
        <v>8.9223963992790001</v>
      </c>
      <c r="N111" s="193">
        <f>_xlfn.IFNA(INDEX('I.KI 2016-17'!T$8:T$391,MATCH($B111,'I.KI 2016-17'!$B$8:$B$391,0)),"")</f>
        <v>0</v>
      </c>
      <c r="O111" s="193">
        <f>_xlfn.IFNA(INDEX('I.KI 2016-17'!U$8:U$391,MATCH($B111,'I.KI 2016-17'!$B$8:$B$391,0)),"")</f>
        <v>0</v>
      </c>
      <c r="P111" s="157">
        <f>_xlfn.IFNA(INDEX('I.KI 2016-17'!V$8:V$391,MATCH($B111,'I.KI 2016-17'!$B$8:$B$391,0)),"")</f>
        <v>0</v>
      </c>
      <c r="Q111" s="156">
        <f>_xlfn.IFNA(INDEX('I.KI 2016-17'!W$8:W$391,MATCH($B111,'I.KI 2016-17'!$B$8:$B$391,0)),"")</f>
        <v>67.642864360367994</v>
      </c>
      <c r="R111" s="193">
        <f>_xlfn.IFNA(INDEX('I.KI 2016-17'!X$8:X$391,MATCH($B111,'I.KI 2016-17'!$B$8:$B$391,0)),"")</f>
        <v>13.244608822685001</v>
      </c>
      <c r="S111" s="193">
        <f>_xlfn.IFNA(INDEX('I.KI 2016-17'!Y$8:Y$391,MATCH($B111,'I.KI 2016-17'!$B$8:$B$391,0)),"")</f>
        <v>0</v>
      </c>
      <c r="T111" s="193">
        <f>_xlfn.IFNA(INDEX('I.KI 2016-17'!Z$8:Z$391,MATCH($B111,'I.KI 2016-17'!$B$8:$B$391,0)),"")</f>
        <v>0</v>
      </c>
      <c r="U111" s="157">
        <f>_xlfn.IFNA(INDEX('I.KI 2016-17'!AA$8:AA$391,MATCH($B111,'I.KI 2016-17'!$B$8:$B$391,0)),"")</f>
        <v>0</v>
      </c>
      <c r="V111" s="149"/>
      <c r="W111" s="154">
        <f>_xlfn.IFNA(INDEX('I.KI 2016-17'!$H$8:$H$391,MATCH(B111,'I.KI 2016-17'!$B$8:$B$391,0)),"")</f>
        <v>32.173041519470999</v>
      </c>
      <c r="X111" s="153">
        <f>_xlfn.IFNA(INDEX('I.KI 2016-17'!$I$8:$I$391,MATCH(B111,'I.KI 2016-17'!$B$8:$B$391,0)),"")</f>
        <v>48.714431663581998</v>
      </c>
      <c r="Y111" s="155">
        <f>_xlfn.IFNA(INDEX('I.KI 2016-17'!$G$8:$G$391,MATCH(B111,'I.KI 2016-17'!$B$8:$B$391,0)),"")</f>
        <v>80.887473183053004</v>
      </c>
      <c r="Z111" s="149"/>
      <c r="AA111" s="156">
        <f>_xlfn.IFNA(IF($B111=$B$382,0,_xlfn.IFNA(INDEX('I.Supplementary 2017-18'!N$8:N$35,MATCH($B111,'I.Supplementary 2017-18'!$B$8:$B$35,0)),INDEX('I.KI 2017-18'!N$9:N$393,MATCH($B111,'I.KI 2017-18'!$B$9:$B$393,0)))),"")</f>
        <v>18.344251121907934</v>
      </c>
      <c r="AB111" s="193">
        <f>_xlfn.IFNA(IF($B111=$B$382,0,_xlfn.IFNA(INDEX('I.Supplementary 2017-18'!O$8:O$35,MATCH($B111,'I.Supplementary 2017-18'!$B$8:$B$35,0)),INDEX('I.KI 2017-18'!O$9:O$393,MATCH($B111,'I.KI 2017-18'!$B$9:$B$393,0)))),"")</f>
        <v>1.8263443685689904</v>
      </c>
      <c r="AC111" s="193">
        <f>_xlfn.IFNA(IF($B111=$B$382,0,_xlfn.IFNA(INDEX('I.Supplementary 2017-18'!P$8:P$35,MATCH($B111,'I.Supplementary 2017-18'!$B$8:$B$35,0)),INDEX('I.KI 2017-18'!P$9:P$393,MATCH($B111,'I.KI 2017-18'!$B$9:$B$393,0)))),"")</f>
        <v>0</v>
      </c>
      <c r="AD111" s="193">
        <f>_xlfn.IFNA(IF($B111=$B$382,0,_xlfn.IFNA(INDEX('I.Supplementary 2017-18'!Q$8:Q$35,MATCH($B111,'I.Supplementary 2017-18'!$B$8:$B$35,0)),INDEX('I.KI 2017-18'!Q$9:Q$393,MATCH($B111,'I.KI 2017-18'!$B$9:$B$393,0)))),"")</f>
        <v>0</v>
      </c>
      <c r="AE111" s="157">
        <f>_xlfn.IFNA(IF($B111=$B$382,0,_xlfn.IFNA(INDEX('I.Supplementary 2017-18'!R$8:R$35,MATCH($B111,'I.Supplementary 2017-18'!$B$8:$B$35,0)),INDEX('I.KI 2017-18'!R$9:R$393,MATCH($B111,'I.KI 2017-18'!$B$9:$B$393,0)))),"")</f>
        <v>0</v>
      </c>
      <c r="AF111" s="156">
        <f>_xlfn.IFNA(IF($B111=$B$382,0,_xlfn.IFNA(INDEX('I.Supplementary 2017-18'!S$8:S$35,MATCH($B111,'I.Supplementary 2017-18'!$B$8:$B$35,0)),INDEX('I.KI 2017-18'!S$9:S$393,MATCH($B111,'I.KI 2017-18'!$B$9:$B$393,0)))),"")</f>
        <v>40.604430437264497</v>
      </c>
      <c r="AG111" s="193">
        <f>_xlfn.IFNA(IF($B111=$B$382,0,_xlfn.IFNA(INDEX('I.Supplementary 2017-18'!T$8:T$35,MATCH($B111,'I.Supplementary 2017-18'!$B$8:$B$35,0)),INDEX('I.KI 2017-18'!T$9:T$393,MATCH($B111,'I.KI 2017-18'!$B$9:$B$393,0)))),"")</f>
        <v>9.1045562641333078</v>
      </c>
      <c r="AH111" s="193">
        <f>_xlfn.IFNA(IF($B111=$B$382,0,_xlfn.IFNA(INDEX('I.Supplementary 2017-18'!U$8:U$35,MATCH($B111,'I.Supplementary 2017-18'!$B$8:$B$35,0)),INDEX('I.KI 2017-18'!U$9:U$393,MATCH($B111,'I.KI 2017-18'!$B$9:$B$393,0)))),"")</f>
        <v>0</v>
      </c>
      <c r="AI111" s="193">
        <f>_xlfn.IFNA(IF($B111=$B$382,0,_xlfn.IFNA(INDEX('I.Supplementary 2017-18'!V$8:V$35,MATCH($B111,'I.Supplementary 2017-18'!$B$8:$B$35,0)),INDEX('I.KI 2017-18'!V$9:V$393,MATCH($B111,'I.KI 2017-18'!$B$9:$B$393,0)))),"")</f>
        <v>0</v>
      </c>
      <c r="AJ111" s="157">
        <f>_xlfn.IFNA(IF($B111=$B$382,0,_xlfn.IFNA(INDEX('I.Supplementary 2017-18'!W$8:W$35,MATCH($B111,'I.Supplementary 2017-18'!$B$8:$B$35,0)),INDEX('I.KI 2017-18'!W$9:W$393,MATCH($B111,'I.KI 2017-18'!$B$9:$B$393,0)))),"")</f>
        <v>0</v>
      </c>
      <c r="AK111" s="156">
        <f>_xlfn.IFNA(IF($B111=$B$382,0,_xlfn.IFNA(INDEX('I.Supplementary 2017-18'!X$8:X$35,MATCH($B111,'I.Supplementary 2017-18'!$B$8:$B$35,0)),INDEX('I.KI 2017-18'!X$9:X$393,MATCH($B111,'I.KI 2017-18'!$B$9:$B$393,0)))),"")</f>
        <v>58.948681559172428</v>
      </c>
      <c r="AL111" s="193">
        <f>_xlfn.IFNA(IF($B111=$B$382,0,_xlfn.IFNA(INDEX('I.Supplementary 2017-18'!Y$8:Y$35,MATCH($B111,'I.Supplementary 2017-18'!$B$8:$B$35,0)),INDEX('I.KI 2017-18'!Y$9:Y$393,MATCH($B111,'I.KI 2017-18'!$B$9:$B$393,0)))),"")</f>
        <v>10.930900632702299</v>
      </c>
      <c r="AM111" s="193">
        <f>_xlfn.IFNA(IF($B111=$B$382,0,_xlfn.IFNA(INDEX('I.Supplementary 2017-18'!Z$8:Z$35,MATCH($B111,'I.Supplementary 2017-18'!$B$8:$B$35,0)),INDEX('I.KI 2017-18'!Z$9:Z$393,MATCH($B111,'I.KI 2017-18'!$B$9:$B$393,0)))),"")</f>
        <v>0</v>
      </c>
      <c r="AN111" s="193">
        <f>_xlfn.IFNA(IF($B111=$B$382,0,_xlfn.IFNA(INDEX('I.Supplementary 2017-18'!AA$8:AA$35,MATCH($B111,'I.Supplementary 2017-18'!$B$8:$B$35,0)),INDEX('I.KI 2017-18'!AA$9:AA$393,MATCH($B111,'I.KI 2017-18'!$B$9:$B$393,0)))),"")</f>
        <v>0</v>
      </c>
      <c r="AO111" s="157">
        <f>_xlfn.IFNA(IF($B111=$B$382,0,_xlfn.IFNA(INDEX('I.Supplementary 2017-18'!AB$8:AB$35,MATCH($B111,'I.Supplementary 2017-18'!$B$8:$B$35,0)),INDEX('I.KI 2017-18'!AB$9:AB$393,MATCH($B111,'I.KI 2017-18'!$B$9:$B$393,0)))),"")</f>
        <v>0</v>
      </c>
      <c r="AP111" s="149"/>
      <c r="AQ111" s="156">
        <f>_xlfn.IFNA(IF($B111=$B$381,0,IF($B111=$B$382,0,_xlfn.IFNA(INDEX('I.Supplementary 2017-18'!I$8:I$35,MATCH($B111,'I.Supplementary 2017-18'!$B$8:$B$35,0)),INDEX('I.KI 2017-18'!I$9:I$393,MATCH($B111,'I.KI 2017-18'!$B$9:$B$393,0))))),"")</f>
        <v>20.170595490476924</v>
      </c>
      <c r="AR111" s="149">
        <f>_xlfn.IFNA(IF($B111=$B$381,0,IF($B111=$B$382,0,_xlfn.IFNA(INDEX('I.Supplementary 2017-18'!J$8:J$35,MATCH($B111,'I.Supplementary 2017-18'!$B$8:$B$35,0)),INDEX('I.KI 2017-18'!J$9:J$393,MATCH($B111,'I.KI 2017-18'!$B$9:$B$393,0))))),"")</f>
        <v>49.708986701397805</v>
      </c>
      <c r="AS111" s="157">
        <f>_xlfn.IFNA(IF($B111=$B$381,0,IF($B111=$B$382,0,_xlfn.IFNA(INDEX('I.Supplementary 2017-18'!H$8:H$35,MATCH($B111,'I.Supplementary 2017-18'!$B$8:$B$35,0)),INDEX('I.KI 2017-18'!H$9:H$393,MATCH($B111,'I.KI 2017-18'!$B$9:$B$393,0))))),"")</f>
        <v>69.879582191874732</v>
      </c>
      <c r="AT111" s="149"/>
      <c r="AU111" s="156">
        <f>_xlfn.IFNA(_xlfn.IFNA(INDEX('I.Supplementary 2018-19'!P$8:P$157,MATCH($B111,'I.Supplementary 2018-19'!$B$8:$B$157,0)),INDEX('I.KI 2018-19'!P$9:P$393,MATCH($B111,'I.KI 2018-19'!$B$9:$B$393,0))),"")</f>
        <v>12.180919671474502</v>
      </c>
      <c r="AV111" s="193">
        <f>_xlfn.IFNA(_xlfn.IFNA(INDEX('I.Supplementary 2018-19'!Q$8:Q$157,MATCH($B111,'I.Supplementary 2018-19'!$B$8:$B$157,0)),INDEX('I.KI 2018-19'!Q$9:Q$393,MATCH($B111,'I.KI 2018-19'!$B$9:$B$393,0))),"")</f>
        <v>0.31350899711087721</v>
      </c>
      <c r="AW111" s="193">
        <f>_xlfn.IFNA(_xlfn.IFNA(INDEX('I.Supplementary 2018-19'!R$8:R$157,MATCH($B111,'I.Supplementary 2018-19'!$B$8:$B$157,0)),INDEX('I.KI 2018-19'!R$9:R$393,MATCH($B111,'I.KI 2018-19'!$B$9:$B$393,0))),"")</f>
        <v>0</v>
      </c>
      <c r="AX111" s="193">
        <f>_xlfn.IFNA(_xlfn.IFNA(INDEX('I.Supplementary 2018-19'!S$8:S$157,MATCH($B111,'I.Supplementary 2018-19'!$B$8:$B$157,0)),INDEX('I.KI 2018-19'!S$9:S$393,MATCH($B111,'I.KI 2018-19'!$B$9:$B$393,0))),"")</f>
        <v>0</v>
      </c>
      <c r="AY111" s="157">
        <f>_xlfn.IFNA(_xlfn.IFNA(INDEX('I.Supplementary 2018-19'!T$8:T$157,MATCH($B111,'I.Supplementary 2018-19'!$B$8:$B$157,0)),INDEX('I.KI 2018-19'!T$9:T$393,MATCH($B111,'I.KI 2018-19'!$B$9:$B$393,0))),"")</f>
        <v>0</v>
      </c>
      <c r="AZ111" s="156">
        <f>_xlfn.IFNA(_xlfn.IFNA(INDEX('I.Supplementary 2018-19'!U$8:U$157,MATCH($B111,'I.Supplementary 2018-19'!$B$8:$B$157,0)),INDEX('I.KI 2018-19'!U$9:U$393,MATCH($B111,'I.KI 2018-19'!$B$9:$B$393,0))),"")</f>
        <v>41.824306029800333</v>
      </c>
      <c r="BA111" s="193">
        <f>_xlfn.IFNA(_xlfn.IFNA(INDEX('I.Supplementary 2018-19'!V$8:V$157,MATCH($B111,'I.Supplementary 2018-19'!$B$8:$B$157,0)),INDEX('I.KI 2018-19'!V$9:V$393,MATCH($B111,'I.KI 2018-19'!$B$9:$B$393,0))),"")</f>
        <v>9.3780837055450377</v>
      </c>
      <c r="BB111" s="193">
        <f>_xlfn.IFNA(_xlfn.IFNA(INDEX('I.Supplementary 2018-19'!W$8:W$157,MATCH($B111,'I.Supplementary 2018-19'!$B$8:$B$157,0)),INDEX('I.KI 2018-19'!W$9:W$393,MATCH($B111,'I.KI 2018-19'!$B$9:$B$393,0))),"")</f>
        <v>0</v>
      </c>
      <c r="BC111" s="193">
        <f>_xlfn.IFNA(_xlfn.IFNA(INDEX('I.Supplementary 2018-19'!X$8:X$157,MATCH($B111,'I.Supplementary 2018-19'!$B$8:$B$157,0)),INDEX('I.KI 2018-19'!X$9:X$393,MATCH($B111,'I.KI 2018-19'!$B$9:$B$393,0))),"")</f>
        <v>0</v>
      </c>
      <c r="BD111" s="157">
        <f>_xlfn.IFNA(_xlfn.IFNA(INDEX('I.Supplementary 2018-19'!Y$8:Y$157,MATCH($B111,'I.Supplementary 2018-19'!$B$8:$B$157,0)),INDEX('I.KI 2018-19'!Y$9:Y$393,MATCH($B111,'I.KI 2018-19'!$B$9:$B$393,0))),"")</f>
        <v>0</v>
      </c>
      <c r="BE111" s="156">
        <f>_xlfn.IFNA(_xlfn.IFNA(INDEX('I.Supplementary 2018-19'!Z$8:Z$157,MATCH($B111,'I.Supplementary 2018-19'!$B$8:$B$157,0)),INDEX('I.KI 2018-19'!Z$9:Z$393,MATCH($B111,'I.KI 2018-19'!$B$9:$B$393,0))),"")</f>
        <v>54.005225701274838</v>
      </c>
      <c r="BF111" s="193">
        <f>_xlfn.IFNA(_xlfn.IFNA(INDEX('I.Supplementary 2018-19'!AA$8:AA$157,MATCH($B111,'I.Supplementary 2018-19'!$B$8:$B$157,0)),INDEX('I.KI 2018-19'!AA$9:AA$393,MATCH($B111,'I.KI 2018-19'!$B$9:$B$393,0))),"")</f>
        <v>9.6915927026559157</v>
      </c>
      <c r="BG111" s="193">
        <f>_xlfn.IFNA(_xlfn.IFNA(INDEX('I.Supplementary 2018-19'!AB$8:AB$157,MATCH($B111,'I.Supplementary 2018-19'!$B$8:$B$157,0)),INDEX('I.KI 2018-19'!AB$9:AB$393,MATCH($B111,'I.KI 2018-19'!$B$9:$B$393,0))),"")</f>
        <v>0</v>
      </c>
      <c r="BH111" s="193">
        <f>_xlfn.IFNA(_xlfn.IFNA(INDEX('I.Supplementary 2018-19'!AC$8:AC$157,MATCH($B111,'I.Supplementary 2018-19'!$B$8:$B$157,0)),INDEX('I.KI 2018-19'!AC$9:AC$393,MATCH($B111,'I.KI 2018-19'!$B$9:$B$393,0))),"")</f>
        <v>0</v>
      </c>
      <c r="BI111" s="157">
        <f>_xlfn.IFNA(_xlfn.IFNA(INDEX('I.Supplementary 2018-19'!AD$8:AD$157,MATCH($B111,'I.Supplementary 2018-19'!$B$8:$B$157,0)),INDEX('I.KI 2018-19'!AD$9:AD$393,MATCH($B111,'I.KI 2018-19'!$B$9:$B$393,0))),"")</f>
        <v>0</v>
      </c>
      <c r="BJ111" s="149"/>
      <c r="BK111" s="156">
        <f>_xlfn.IFNA(IF($B111=$B$381,0,IF($B111=$B$382,0,_xlfn.IFNA(INDEX('I.Supplementary 2018-19'!I$8:I$157,MATCH($B111,'I.Supplementary 2018-19'!$B$8:$B$157,0)),INDEX('I.KI 2018-19'!I$9:I$393,MATCH($B111,'I.KI 2018-19'!$B$9:$B$393,0))))),"")</f>
        <v>12.494428668585378</v>
      </c>
      <c r="BL111" s="149">
        <f>_xlfn.IFNA(IF($B111=$B$381,0,IF($B111=$B$382,0,_xlfn.IFNA(INDEX('I.Supplementary 2018-19'!J$8:J$157,MATCH($B111,'I.Supplementary 2018-19'!$B$8:$B$157,0)),INDEX('I.KI 2018-19'!J$9:J$393,MATCH($B111,'I.KI 2018-19'!$B$9:$B$393,0))))),"")</f>
        <v>51.202389735345371</v>
      </c>
      <c r="BM111" s="157">
        <f>_xlfn.IFNA(IF($B111=$B$381,0,IF($B111=$B$382,0,_xlfn.IFNA(INDEX('I.Supplementary 2018-19'!H$8:H$157,MATCH($B111,'I.Supplementary 2018-19'!$B$8:$B$157,0)),INDEX('I.KI 2018-19'!H$9:H$393,MATCH($B111,'I.KI 2018-19'!$B$9:$B$393,0))))),"")</f>
        <v>63.696818403930749</v>
      </c>
    </row>
    <row r="112" spans="2:65">
      <c r="B112" s="121" t="str">
        <f>'Calculations for 2021-22'!B112</f>
        <v>E3432</v>
      </c>
      <c r="C112" s="160" t="str">
        <f>'Calculations for 2021-22'!D112</f>
        <v>E3432</v>
      </c>
      <c r="D112" t="str">
        <f>'Calculations for 2021-22'!E112</f>
        <v>SD</v>
      </c>
      <c r="E112" t="str">
        <f>'Calculations for 2021-22'!F112</f>
        <v>P1902</v>
      </c>
      <c r="F112" s="120" t="str">
        <f>'Calculations for 2021-22'!H112</f>
        <v>East Staffordshire</v>
      </c>
      <c r="G112" s="156">
        <f>_xlfn.IFNA(INDEX('I.KI 2016-17'!M$8:M$391,MATCH($B112,'I.KI 2016-17'!$B$8:$B$391,0)),"")</f>
        <v>0</v>
      </c>
      <c r="H112" s="149">
        <f>_xlfn.IFNA(INDEX('I.KI 2016-17'!N$8:N$391,MATCH($B112,'I.KI 2016-17'!$B$8:$B$391,0)),"")</f>
        <v>1.507687542652</v>
      </c>
      <c r="I112" s="149">
        <f>_xlfn.IFNA(INDEX('I.KI 2016-17'!O$8:O$391,MATCH($B112,'I.KI 2016-17'!$B$8:$B$391,0)),"")</f>
        <v>0</v>
      </c>
      <c r="J112" s="149">
        <f>_xlfn.IFNA(INDEX('I.KI 2016-17'!P$8:P$391,MATCH($B112,'I.KI 2016-17'!$B$8:$B$391,0)),"")</f>
        <v>0</v>
      </c>
      <c r="K112" s="157">
        <f>_xlfn.IFNA(INDEX('I.KI 2016-17'!Q$8:Q$391,MATCH($B112,'I.KI 2016-17'!$B$8:$B$391,0)),"")</f>
        <v>0</v>
      </c>
      <c r="L112" s="156">
        <f>_xlfn.IFNA(INDEX('I.KI 2016-17'!R$8:R$391,MATCH($B112,'I.KI 2016-17'!$B$8:$B$391,0)),"")</f>
        <v>0</v>
      </c>
      <c r="M112" s="193">
        <f>_xlfn.IFNA(INDEX('I.KI 2016-17'!S$8:S$391,MATCH($B112,'I.KI 2016-17'!$B$8:$B$391,0)),"")</f>
        <v>2.9279494939770001</v>
      </c>
      <c r="N112" s="193">
        <f>_xlfn.IFNA(INDEX('I.KI 2016-17'!T$8:T$391,MATCH($B112,'I.KI 2016-17'!$B$8:$B$391,0)),"")</f>
        <v>0</v>
      </c>
      <c r="O112" s="193">
        <f>_xlfn.IFNA(INDEX('I.KI 2016-17'!U$8:U$391,MATCH($B112,'I.KI 2016-17'!$B$8:$B$391,0)),"")</f>
        <v>0</v>
      </c>
      <c r="P112" s="157">
        <f>_xlfn.IFNA(INDEX('I.KI 2016-17'!V$8:V$391,MATCH($B112,'I.KI 2016-17'!$B$8:$B$391,0)),"")</f>
        <v>0</v>
      </c>
      <c r="Q112" s="156">
        <f>_xlfn.IFNA(INDEX('I.KI 2016-17'!W$8:W$391,MATCH($B112,'I.KI 2016-17'!$B$8:$B$391,0)),"")</f>
        <v>0</v>
      </c>
      <c r="R112" s="193">
        <f>_xlfn.IFNA(INDEX('I.KI 2016-17'!X$8:X$391,MATCH($B112,'I.KI 2016-17'!$B$8:$B$391,0)),"")</f>
        <v>4.4356370366290001</v>
      </c>
      <c r="S112" s="193">
        <f>_xlfn.IFNA(INDEX('I.KI 2016-17'!Y$8:Y$391,MATCH($B112,'I.KI 2016-17'!$B$8:$B$391,0)),"")</f>
        <v>0</v>
      </c>
      <c r="T112" s="193">
        <f>_xlfn.IFNA(INDEX('I.KI 2016-17'!Z$8:Z$391,MATCH($B112,'I.KI 2016-17'!$B$8:$B$391,0)),"")</f>
        <v>0</v>
      </c>
      <c r="U112" s="157">
        <f>_xlfn.IFNA(INDEX('I.KI 2016-17'!AA$8:AA$391,MATCH($B112,'I.KI 2016-17'!$B$8:$B$391,0)),"")</f>
        <v>0</v>
      </c>
      <c r="V112" s="149"/>
      <c r="W112" s="154">
        <f>_xlfn.IFNA(INDEX('I.KI 2016-17'!$H$8:$H$391,MATCH(B112,'I.KI 2016-17'!$B$8:$B$391,0)),"")</f>
        <v>1.507687542652</v>
      </c>
      <c r="X112" s="153">
        <f>_xlfn.IFNA(INDEX('I.KI 2016-17'!$I$8:$I$391,MATCH(B112,'I.KI 2016-17'!$B$8:$B$391,0)),"")</f>
        <v>2.9279494939770001</v>
      </c>
      <c r="Y112" s="155">
        <f>_xlfn.IFNA(INDEX('I.KI 2016-17'!$G$8:$G$391,MATCH(B112,'I.KI 2016-17'!$B$8:$B$391,0)),"")</f>
        <v>4.4356370366290001</v>
      </c>
      <c r="Z112" s="149"/>
      <c r="AA112" s="156">
        <f>_xlfn.IFNA(IF($B112=$B$382,0,_xlfn.IFNA(INDEX('I.Supplementary 2017-18'!N$8:N$35,MATCH($B112,'I.Supplementary 2017-18'!$B$8:$B$35,0)),INDEX('I.KI 2017-18'!N$9:N$393,MATCH($B112,'I.KI 2017-18'!$B$9:$B$393,0)))),"")</f>
        <v>0</v>
      </c>
      <c r="AB112" s="193">
        <f>_xlfn.IFNA(IF($B112=$B$382,0,_xlfn.IFNA(INDEX('I.Supplementary 2017-18'!O$8:O$35,MATCH($B112,'I.Supplementary 2017-18'!$B$8:$B$35,0)),INDEX('I.KI 2017-18'!O$9:O$393,MATCH($B112,'I.KI 2017-18'!$B$9:$B$393,0)))),"")</f>
        <v>0.81276867356387528</v>
      </c>
      <c r="AC112" s="193">
        <f>_xlfn.IFNA(IF($B112=$B$382,0,_xlfn.IFNA(INDEX('I.Supplementary 2017-18'!P$8:P$35,MATCH($B112,'I.Supplementary 2017-18'!$B$8:$B$35,0)),INDEX('I.KI 2017-18'!P$9:P$393,MATCH($B112,'I.KI 2017-18'!$B$9:$B$393,0)))),"")</f>
        <v>0</v>
      </c>
      <c r="AD112" s="193">
        <f>_xlfn.IFNA(IF($B112=$B$382,0,_xlfn.IFNA(INDEX('I.Supplementary 2017-18'!Q$8:Q$35,MATCH($B112,'I.Supplementary 2017-18'!$B$8:$B$35,0)),INDEX('I.KI 2017-18'!Q$9:Q$393,MATCH($B112,'I.KI 2017-18'!$B$9:$B$393,0)))),"")</f>
        <v>0</v>
      </c>
      <c r="AE112" s="157">
        <f>_xlfn.IFNA(IF($B112=$B$382,0,_xlfn.IFNA(INDEX('I.Supplementary 2017-18'!R$8:R$35,MATCH($B112,'I.Supplementary 2017-18'!$B$8:$B$35,0)),INDEX('I.KI 2017-18'!R$9:R$393,MATCH($B112,'I.KI 2017-18'!$B$9:$B$393,0)))),"")</f>
        <v>0</v>
      </c>
      <c r="AF112" s="156">
        <f>_xlfn.IFNA(IF($B112=$B$382,0,_xlfn.IFNA(INDEX('I.Supplementary 2017-18'!S$8:S$35,MATCH($B112,'I.Supplementary 2017-18'!$B$8:$B$35,0)),INDEX('I.KI 2017-18'!S$9:S$393,MATCH($B112,'I.KI 2017-18'!$B$9:$B$393,0)))),"")</f>
        <v>0</v>
      </c>
      <c r="AG112" s="193">
        <f>_xlfn.IFNA(IF($B112=$B$382,0,_xlfn.IFNA(INDEX('I.Supplementary 2017-18'!T$8:T$35,MATCH($B112,'I.Supplementary 2017-18'!$B$8:$B$35,0)),INDEX('I.KI 2017-18'!T$9:T$393,MATCH($B112,'I.KI 2017-18'!$B$9:$B$393,0)))),"")</f>
        <v>2.9877265830296889</v>
      </c>
      <c r="AH112" s="193">
        <f>_xlfn.IFNA(IF($B112=$B$382,0,_xlfn.IFNA(INDEX('I.Supplementary 2017-18'!U$8:U$35,MATCH($B112,'I.Supplementary 2017-18'!$B$8:$B$35,0)),INDEX('I.KI 2017-18'!U$9:U$393,MATCH($B112,'I.KI 2017-18'!$B$9:$B$393,0)))),"")</f>
        <v>0</v>
      </c>
      <c r="AI112" s="193">
        <f>_xlfn.IFNA(IF($B112=$B$382,0,_xlfn.IFNA(INDEX('I.Supplementary 2017-18'!V$8:V$35,MATCH($B112,'I.Supplementary 2017-18'!$B$8:$B$35,0)),INDEX('I.KI 2017-18'!V$9:V$393,MATCH($B112,'I.KI 2017-18'!$B$9:$B$393,0)))),"")</f>
        <v>0</v>
      </c>
      <c r="AJ112" s="157">
        <f>_xlfn.IFNA(IF($B112=$B$382,0,_xlfn.IFNA(INDEX('I.Supplementary 2017-18'!W$8:W$35,MATCH($B112,'I.Supplementary 2017-18'!$B$8:$B$35,0)),INDEX('I.KI 2017-18'!W$9:W$393,MATCH($B112,'I.KI 2017-18'!$B$9:$B$393,0)))),"")</f>
        <v>0</v>
      </c>
      <c r="AK112" s="156">
        <f>_xlfn.IFNA(IF($B112=$B$382,0,_xlfn.IFNA(INDEX('I.Supplementary 2017-18'!X$8:X$35,MATCH($B112,'I.Supplementary 2017-18'!$B$8:$B$35,0)),INDEX('I.KI 2017-18'!X$9:X$393,MATCH($B112,'I.KI 2017-18'!$B$9:$B$393,0)))),"")</f>
        <v>0</v>
      </c>
      <c r="AL112" s="193">
        <f>_xlfn.IFNA(IF($B112=$B$382,0,_xlfn.IFNA(INDEX('I.Supplementary 2017-18'!Y$8:Y$35,MATCH($B112,'I.Supplementary 2017-18'!$B$8:$B$35,0)),INDEX('I.KI 2017-18'!Y$9:Y$393,MATCH($B112,'I.KI 2017-18'!$B$9:$B$393,0)))),"")</f>
        <v>3.8004952565935639</v>
      </c>
      <c r="AM112" s="193">
        <f>_xlfn.IFNA(IF($B112=$B$382,0,_xlfn.IFNA(INDEX('I.Supplementary 2017-18'!Z$8:Z$35,MATCH($B112,'I.Supplementary 2017-18'!$B$8:$B$35,0)),INDEX('I.KI 2017-18'!Z$9:Z$393,MATCH($B112,'I.KI 2017-18'!$B$9:$B$393,0)))),"")</f>
        <v>0</v>
      </c>
      <c r="AN112" s="193">
        <f>_xlfn.IFNA(IF($B112=$B$382,0,_xlfn.IFNA(INDEX('I.Supplementary 2017-18'!AA$8:AA$35,MATCH($B112,'I.Supplementary 2017-18'!$B$8:$B$35,0)),INDEX('I.KI 2017-18'!AA$9:AA$393,MATCH($B112,'I.KI 2017-18'!$B$9:$B$393,0)))),"")</f>
        <v>0</v>
      </c>
      <c r="AO112" s="157">
        <f>_xlfn.IFNA(IF($B112=$B$382,0,_xlfn.IFNA(INDEX('I.Supplementary 2017-18'!AB$8:AB$35,MATCH($B112,'I.Supplementary 2017-18'!$B$8:$B$35,0)),INDEX('I.KI 2017-18'!AB$9:AB$393,MATCH($B112,'I.KI 2017-18'!$B$9:$B$393,0)))),"")</f>
        <v>0</v>
      </c>
      <c r="AP112" s="149"/>
      <c r="AQ112" s="156">
        <f>_xlfn.IFNA(IF($B112=$B$381,0,IF($B112=$B$382,0,_xlfn.IFNA(INDEX('I.Supplementary 2017-18'!I$8:I$35,MATCH($B112,'I.Supplementary 2017-18'!$B$8:$B$35,0)),INDEX('I.KI 2017-18'!I$9:I$393,MATCH($B112,'I.KI 2017-18'!$B$9:$B$393,0))))),"")</f>
        <v>0.81276867356387528</v>
      </c>
      <c r="AR112" s="149">
        <f>_xlfn.IFNA(IF($B112=$B$381,0,IF($B112=$B$382,0,_xlfn.IFNA(INDEX('I.Supplementary 2017-18'!J$8:J$35,MATCH($B112,'I.Supplementary 2017-18'!$B$8:$B$35,0)),INDEX('I.KI 2017-18'!J$9:J$393,MATCH($B112,'I.KI 2017-18'!$B$9:$B$393,0))))),"")</f>
        <v>2.9877265830296889</v>
      </c>
      <c r="AS112" s="157">
        <f>_xlfn.IFNA(IF($B112=$B$381,0,IF($B112=$B$382,0,_xlfn.IFNA(INDEX('I.Supplementary 2017-18'!H$8:H$35,MATCH($B112,'I.Supplementary 2017-18'!$B$8:$B$35,0)),INDEX('I.KI 2017-18'!H$9:H$393,MATCH($B112,'I.KI 2017-18'!$B$9:$B$393,0))))),"")</f>
        <v>3.8004952565935639</v>
      </c>
      <c r="AT112" s="149"/>
      <c r="AU112" s="156">
        <f>_xlfn.IFNA(_xlfn.IFNA(INDEX('I.Supplementary 2018-19'!P$8:P$157,MATCH($B112,'I.Supplementary 2018-19'!$B$8:$B$157,0)),INDEX('I.KI 2018-19'!P$9:P$393,MATCH($B112,'I.KI 2018-19'!$B$9:$B$393,0))),"")</f>
        <v>0</v>
      </c>
      <c r="AV112" s="193">
        <f>_xlfn.IFNA(_xlfn.IFNA(INDEX('I.Supplementary 2018-19'!Q$8:Q$157,MATCH($B112,'I.Supplementary 2018-19'!$B$8:$B$157,0)),INDEX('I.KI 2018-19'!Q$9:Q$393,MATCH($B112,'I.KI 2018-19'!$B$9:$B$393,0))),"")</f>
        <v>0.38288657592934838</v>
      </c>
      <c r="AW112" s="193">
        <f>_xlfn.IFNA(_xlfn.IFNA(INDEX('I.Supplementary 2018-19'!R$8:R$157,MATCH($B112,'I.Supplementary 2018-19'!$B$8:$B$157,0)),INDEX('I.KI 2018-19'!R$9:R$393,MATCH($B112,'I.KI 2018-19'!$B$9:$B$393,0))),"")</f>
        <v>0</v>
      </c>
      <c r="AX112" s="193">
        <f>_xlfn.IFNA(_xlfn.IFNA(INDEX('I.Supplementary 2018-19'!S$8:S$157,MATCH($B112,'I.Supplementary 2018-19'!$B$8:$B$157,0)),INDEX('I.KI 2018-19'!S$9:S$393,MATCH($B112,'I.KI 2018-19'!$B$9:$B$393,0))),"")</f>
        <v>0</v>
      </c>
      <c r="AY112" s="157">
        <f>_xlfn.IFNA(_xlfn.IFNA(INDEX('I.Supplementary 2018-19'!T$8:T$157,MATCH($B112,'I.Supplementary 2018-19'!$B$8:$B$157,0)),INDEX('I.KI 2018-19'!T$9:T$393,MATCH($B112,'I.KI 2018-19'!$B$9:$B$393,0))),"")</f>
        <v>0</v>
      </c>
      <c r="AZ112" s="156">
        <f>_xlfn.IFNA(_xlfn.IFNA(INDEX('I.Supplementary 2018-19'!U$8:U$157,MATCH($B112,'I.Supplementary 2018-19'!$B$8:$B$157,0)),INDEX('I.KI 2018-19'!U$9:U$393,MATCH($B112,'I.KI 2018-19'!$B$9:$B$393,0))),"")</f>
        <v>0</v>
      </c>
      <c r="BA112" s="193">
        <f>_xlfn.IFNA(_xlfn.IFNA(INDEX('I.Supplementary 2018-19'!V$8:V$157,MATCH($B112,'I.Supplementary 2018-19'!$B$8:$B$157,0)),INDEX('I.KI 2018-19'!V$9:V$393,MATCH($B112,'I.KI 2018-19'!$B$9:$B$393,0))),"")</f>
        <v>3.0774866091292927</v>
      </c>
      <c r="BB112" s="193">
        <f>_xlfn.IFNA(_xlfn.IFNA(INDEX('I.Supplementary 2018-19'!W$8:W$157,MATCH($B112,'I.Supplementary 2018-19'!$B$8:$B$157,0)),INDEX('I.KI 2018-19'!W$9:W$393,MATCH($B112,'I.KI 2018-19'!$B$9:$B$393,0))),"")</f>
        <v>0</v>
      </c>
      <c r="BC112" s="193">
        <f>_xlfn.IFNA(_xlfn.IFNA(INDEX('I.Supplementary 2018-19'!X$8:X$157,MATCH($B112,'I.Supplementary 2018-19'!$B$8:$B$157,0)),INDEX('I.KI 2018-19'!X$9:X$393,MATCH($B112,'I.KI 2018-19'!$B$9:$B$393,0))),"")</f>
        <v>0</v>
      </c>
      <c r="BD112" s="157">
        <f>_xlfn.IFNA(_xlfn.IFNA(INDEX('I.Supplementary 2018-19'!Y$8:Y$157,MATCH($B112,'I.Supplementary 2018-19'!$B$8:$B$157,0)),INDEX('I.KI 2018-19'!Y$9:Y$393,MATCH($B112,'I.KI 2018-19'!$B$9:$B$393,0))),"")</f>
        <v>0</v>
      </c>
      <c r="BE112" s="156">
        <f>_xlfn.IFNA(_xlfn.IFNA(INDEX('I.Supplementary 2018-19'!Z$8:Z$157,MATCH($B112,'I.Supplementary 2018-19'!$B$8:$B$157,0)),INDEX('I.KI 2018-19'!Z$9:Z$393,MATCH($B112,'I.KI 2018-19'!$B$9:$B$393,0))),"")</f>
        <v>0</v>
      </c>
      <c r="BF112" s="193">
        <f>_xlfn.IFNA(_xlfn.IFNA(INDEX('I.Supplementary 2018-19'!AA$8:AA$157,MATCH($B112,'I.Supplementary 2018-19'!$B$8:$B$157,0)),INDEX('I.KI 2018-19'!AA$9:AA$393,MATCH($B112,'I.KI 2018-19'!$B$9:$B$393,0))),"")</f>
        <v>3.460373185058641</v>
      </c>
      <c r="BG112" s="193">
        <f>_xlfn.IFNA(_xlfn.IFNA(INDEX('I.Supplementary 2018-19'!AB$8:AB$157,MATCH($B112,'I.Supplementary 2018-19'!$B$8:$B$157,0)),INDEX('I.KI 2018-19'!AB$9:AB$393,MATCH($B112,'I.KI 2018-19'!$B$9:$B$393,0))),"")</f>
        <v>0</v>
      </c>
      <c r="BH112" s="193">
        <f>_xlfn.IFNA(_xlfn.IFNA(INDEX('I.Supplementary 2018-19'!AC$8:AC$157,MATCH($B112,'I.Supplementary 2018-19'!$B$8:$B$157,0)),INDEX('I.KI 2018-19'!AC$9:AC$393,MATCH($B112,'I.KI 2018-19'!$B$9:$B$393,0))),"")</f>
        <v>0</v>
      </c>
      <c r="BI112" s="157">
        <f>_xlfn.IFNA(_xlfn.IFNA(INDEX('I.Supplementary 2018-19'!AD$8:AD$157,MATCH($B112,'I.Supplementary 2018-19'!$B$8:$B$157,0)),INDEX('I.KI 2018-19'!AD$9:AD$393,MATCH($B112,'I.KI 2018-19'!$B$9:$B$393,0))),"")</f>
        <v>0</v>
      </c>
      <c r="BJ112" s="149"/>
      <c r="BK112" s="156">
        <f>_xlfn.IFNA(IF($B112=$B$381,0,IF($B112=$B$382,0,_xlfn.IFNA(INDEX('I.Supplementary 2018-19'!I$8:I$157,MATCH($B112,'I.Supplementary 2018-19'!$B$8:$B$157,0)),INDEX('I.KI 2018-19'!I$9:I$393,MATCH($B112,'I.KI 2018-19'!$B$9:$B$393,0))))),"")</f>
        <v>0.38288657592934838</v>
      </c>
      <c r="BL112" s="149">
        <f>_xlfn.IFNA(IF($B112=$B$381,0,IF($B112=$B$382,0,_xlfn.IFNA(INDEX('I.Supplementary 2018-19'!J$8:J$157,MATCH($B112,'I.Supplementary 2018-19'!$B$8:$B$157,0)),INDEX('I.KI 2018-19'!J$9:J$393,MATCH($B112,'I.KI 2018-19'!$B$9:$B$393,0))))),"")</f>
        <v>3.0774866091292927</v>
      </c>
      <c r="BM112" s="157">
        <f>_xlfn.IFNA(IF($B112=$B$381,0,IF($B112=$B$382,0,_xlfn.IFNA(INDEX('I.Supplementary 2018-19'!H$8:H$157,MATCH($B112,'I.Supplementary 2018-19'!$B$8:$B$157,0)),INDEX('I.KI 2018-19'!H$9:H$393,MATCH($B112,'I.KI 2018-19'!$B$9:$B$393,0))))),"")</f>
        <v>3.460373185058641</v>
      </c>
    </row>
    <row r="113" spans="2:65">
      <c r="B113" s="121" t="str">
        <f>'Calculations for 2021-22'!B113</f>
        <v>E3538</v>
      </c>
      <c r="C113" s="160" t="str">
        <f>'Calculations for 2021-22'!D113</f>
        <v>E3538</v>
      </c>
      <c r="D113" t="str">
        <f>'Calculations for 2021-22'!E113</f>
        <v>SD</v>
      </c>
      <c r="E113">
        <f>'Calculations for 2021-22'!F113</f>
        <v>0</v>
      </c>
      <c r="F113" s="120" t="str">
        <f>'Calculations for 2021-22'!H113</f>
        <v>East Suffolk</v>
      </c>
      <c r="G113" s="156" t="str">
        <f>_xlfn.IFNA(INDEX('I.KI 2016-17'!M$8:M$391,MATCH($B113,'I.KI 2016-17'!$B$8:$B$391,0)),"")</f>
        <v/>
      </c>
      <c r="H113" s="149" t="str">
        <f>_xlfn.IFNA(INDEX('I.KI 2016-17'!N$8:N$391,MATCH($B113,'I.KI 2016-17'!$B$8:$B$391,0)),"")</f>
        <v/>
      </c>
      <c r="I113" s="149" t="str">
        <f>_xlfn.IFNA(INDEX('I.KI 2016-17'!O$8:O$391,MATCH($B113,'I.KI 2016-17'!$B$8:$B$391,0)),"")</f>
        <v/>
      </c>
      <c r="J113" s="149" t="str">
        <f>_xlfn.IFNA(INDEX('I.KI 2016-17'!P$8:P$391,MATCH($B113,'I.KI 2016-17'!$B$8:$B$391,0)),"")</f>
        <v/>
      </c>
      <c r="K113" s="157" t="str">
        <f>_xlfn.IFNA(INDEX('I.KI 2016-17'!Q$8:Q$391,MATCH($B113,'I.KI 2016-17'!$B$8:$B$391,0)),"")</f>
        <v/>
      </c>
      <c r="L113" s="156" t="str">
        <f>_xlfn.IFNA(INDEX('I.KI 2016-17'!R$8:R$391,MATCH($B113,'I.KI 2016-17'!$B$8:$B$391,0)),"")</f>
        <v/>
      </c>
      <c r="M113" s="193" t="str">
        <f>_xlfn.IFNA(INDEX('I.KI 2016-17'!S$8:S$391,MATCH($B113,'I.KI 2016-17'!$B$8:$B$391,0)),"")</f>
        <v/>
      </c>
      <c r="N113" s="193" t="str">
        <f>_xlfn.IFNA(INDEX('I.KI 2016-17'!T$8:T$391,MATCH($B113,'I.KI 2016-17'!$B$8:$B$391,0)),"")</f>
        <v/>
      </c>
      <c r="O113" s="193" t="str">
        <f>_xlfn.IFNA(INDEX('I.KI 2016-17'!U$8:U$391,MATCH($B113,'I.KI 2016-17'!$B$8:$B$391,0)),"")</f>
        <v/>
      </c>
      <c r="P113" s="157" t="str">
        <f>_xlfn.IFNA(INDEX('I.KI 2016-17'!V$8:V$391,MATCH($B113,'I.KI 2016-17'!$B$8:$B$391,0)),"")</f>
        <v/>
      </c>
      <c r="Q113" s="156" t="str">
        <f>_xlfn.IFNA(INDEX('I.KI 2016-17'!W$8:W$391,MATCH($B113,'I.KI 2016-17'!$B$8:$B$391,0)),"")</f>
        <v/>
      </c>
      <c r="R113" s="193" t="str">
        <f>_xlfn.IFNA(INDEX('I.KI 2016-17'!X$8:X$391,MATCH($B113,'I.KI 2016-17'!$B$8:$B$391,0)),"")</f>
        <v/>
      </c>
      <c r="S113" s="193" t="str">
        <f>_xlfn.IFNA(INDEX('I.KI 2016-17'!Y$8:Y$391,MATCH($B113,'I.KI 2016-17'!$B$8:$B$391,0)),"")</f>
        <v/>
      </c>
      <c r="T113" s="193" t="str">
        <f>_xlfn.IFNA(INDEX('I.KI 2016-17'!Z$8:Z$391,MATCH($B113,'I.KI 2016-17'!$B$8:$B$391,0)),"")</f>
        <v/>
      </c>
      <c r="U113" s="157" t="str">
        <f>_xlfn.IFNA(INDEX('I.KI 2016-17'!AA$8:AA$391,MATCH($B113,'I.KI 2016-17'!$B$8:$B$391,0)),"")</f>
        <v/>
      </c>
      <c r="V113" s="149"/>
      <c r="W113" s="154" t="str">
        <f>_xlfn.IFNA(INDEX('I.KI 2016-17'!$H$8:$H$391,MATCH(B113,'I.KI 2016-17'!$B$8:$B$391,0)),"")</f>
        <v/>
      </c>
      <c r="X113" s="153" t="str">
        <f>_xlfn.IFNA(INDEX('I.KI 2016-17'!$I$8:$I$391,MATCH(B113,'I.KI 2016-17'!$B$8:$B$391,0)),"")</f>
        <v/>
      </c>
      <c r="Y113" s="155" t="str">
        <f>_xlfn.IFNA(INDEX('I.KI 2016-17'!$G$8:$G$391,MATCH(B113,'I.KI 2016-17'!$B$8:$B$391,0)),"")</f>
        <v/>
      </c>
      <c r="Z113" s="149"/>
      <c r="AA113" s="156" t="str">
        <f>_xlfn.IFNA(IF($B113=$B$382,0,_xlfn.IFNA(INDEX('I.Supplementary 2017-18'!N$8:N$35,MATCH($B113,'I.Supplementary 2017-18'!$B$8:$B$35,0)),INDEX('I.KI 2017-18'!N$9:N$393,MATCH($B113,'I.KI 2017-18'!$B$9:$B$393,0)))),"")</f>
        <v/>
      </c>
      <c r="AB113" s="193" t="str">
        <f>_xlfn.IFNA(IF($B113=$B$382,0,_xlfn.IFNA(INDEX('I.Supplementary 2017-18'!O$8:O$35,MATCH($B113,'I.Supplementary 2017-18'!$B$8:$B$35,0)),INDEX('I.KI 2017-18'!O$9:O$393,MATCH($B113,'I.KI 2017-18'!$B$9:$B$393,0)))),"")</f>
        <v/>
      </c>
      <c r="AC113" s="193" t="str">
        <f>_xlfn.IFNA(IF($B113=$B$382,0,_xlfn.IFNA(INDEX('I.Supplementary 2017-18'!P$8:P$35,MATCH($B113,'I.Supplementary 2017-18'!$B$8:$B$35,0)),INDEX('I.KI 2017-18'!P$9:P$393,MATCH($B113,'I.KI 2017-18'!$B$9:$B$393,0)))),"")</f>
        <v/>
      </c>
      <c r="AD113" s="193" t="str">
        <f>_xlfn.IFNA(IF($B113=$B$382,0,_xlfn.IFNA(INDEX('I.Supplementary 2017-18'!Q$8:Q$35,MATCH($B113,'I.Supplementary 2017-18'!$B$8:$B$35,0)),INDEX('I.KI 2017-18'!Q$9:Q$393,MATCH($B113,'I.KI 2017-18'!$B$9:$B$393,0)))),"")</f>
        <v/>
      </c>
      <c r="AE113" s="157" t="str">
        <f>_xlfn.IFNA(IF($B113=$B$382,0,_xlfn.IFNA(INDEX('I.Supplementary 2017-18'!R$8:R$35,MATCH($B113,'I.Supplementary 2017-18'!$B$8:$B$35,0)),INDEX('I.KI 2017-18'!R$9:R$393,MATCH($B113,'I.KI 2017-18'!$B$9:$B$393,0)))),"")</f>
        <v/>
      </c>
      <c r="AF113" s="156" t="str">
        <f>_xlfn.IFNA(IF($B113=$B$382,0,_xlfn.IFNA(INDEX('I.Supplementary 2017-18'!S$8:S$35,MATCH($B113,'I.Supplementary 2017-18'!$B$8:$B$35,0)),INDEX('I.KI 2017-18'!S$9:S$393,MATCH($B113,'I.KI 2017-18'!$B$9:$B$393,0)))),"")</f>
        <v/>
      </c>
      <c r="AG113" s="193" t="str">
        <f>_xlfn.IFNA(IF($B113=$B$382,0,_xlfn.IFNA(INDEX('I.Supplementary 2017-18'!T$8:T$35,MATCH($B113,'I.Supplementary 2017-18'!$B$8:$B$35,0)),INDEX('I.KI 2017-18'!T$9:T$393,MATCH($B113,'I.KI 2017-18'!$B$9:$B$393,0)))),"")</f>
        <v/>
      </c>
      <c r="AH113" s="193" t="str">
        <f>_xlfn.IFNA(IF($B113=$B$382,0,_xlfn.IFNA(INDEX('I.Supplementary 2017-18'!U$8:U$35,MATCH($B113,'I.Supplementary 2017-18'!$B$8:$B$35,0)),INDEX('I.KI 2017-18'!U$9:U$393,MATCH($B113,'I.KI 2017-18'!$B$9:$B$393,0)))),"")</f>
        <v/>
      </c>
      <c r="AI113" s="193" t="str">
        <f>_xlfn.IFNA(IF($B113=$B$382,0,_xlfn.IFNA(INDEX('I.Supplementary 2017-18'!V$8:V$35,MATCH($B113,'I.Supplementary 2017-18'!$B$8:$B$35,0)),INDEX('I.KI 2017-18'!V$9:V$393,MATCH($B113,'I.KI 2017-18'!$B$9:$B$393,0)))),"")</f>
        <v/>
      </c>
      <c r="AJ113" s="157" t="str">
        <f>_xlfn.IFNA(IF($B113=$B$382,0,_xlfn.IFNA(INDEX('I.Supplementary 2017-18'!W$8:W$35,MATCH($B113,'I.Supplementary 2017-18'!$B$8:$B$35,0)),INDEX('I.KI 2017-18'!W$9:W$393,MATCH($B113,'I.KI 2017-18'!$B$9:$B$393,0)))),"")</f>
        <v/>
      </c>
      <c r="AK113" s="156" t="str">
        <f>_xlfn.IFNA(IF($B113=$B$382,0,_xlfn.IFNA(INDEX('I.Supplementary 2017-18'!X$8:X$35,MATCH($B113,'I.Supplementary 2017-18'!$B$8:$B$35,0)),INDEX('I.KI 2017-18'!X$9:X$393,MATCH($B113,'I.KI 2017-18'!$B$9:$B$393,0)))),"")</f>
        <v/>
      </c>
      <c r="AL113" s="193" t="str">
        <f>_xlfn.IFNA(IF($B113=$B$382,0,_xlfn.IFNA(INDEX('I.Supplementary 2017-18'!Y$8:Y$35,MATCH($B113,'I.Supplementary 2017-18'!$B$8:$B$35,0)),INDEX('I.KI 2017-18'!Y$9:Y$393,MATCH($B113,'I.KI 2017-18'!$B$9:$B$393,0)))),"")</f>
        <v/>
      </c>
      <c r="AM113" s="193" t="str">
        <f>_xlfn.IFNA(IF($B113=$B$382,0,_xlfn.IFNA(INDEX('I.Supplementary 2017-18'!Z$8:Z$35,MATCH($B113,'I.Supplementary 2017-18'!$B$8:$B$35,0)),INDEX('I.KI 2017-18'!Z$9:Z$393,MATCH($B113,'I.KI 2017-18'!$B$9:$B$393,0)))),"")</f>
        <v/>
      </c>
      <c r="AN113" s="193" t="str">
        <f>_xlfn.IFNA(IF($B113=$B$382,0,_xlfn.IFNA(INDEX('I.Supplementary 2017-18'!AA$8:AA$35,MATCH($B113,'I.Supplementary 2017-18'!$B$8:$B$35,0)),INDEX('I.KI 2017-18'!AA$9:AA$393,MATCH($B113,'I.KI 2017-18'!$B$9:$B$393,0)))),"")</f>
        <v/>
      </c>
      <c r="AO113" s="157" t="str">
        <f>_xlfn.IFNA(IF($B113=$B$382,0,_xlfn.IFNA(INDEX('I.Supplementary 2017-18'!AB$8:AB$35,MATCH($B113,'I.Supplementary 2017-18'!$B$8:$B$35,0)),INDEX('I.KI 2017-18'!AB$9:AB$393,MATCH($B113,'I.KI 2017-18'!$B$9:$B$393,0)))),"")</f>
        <v/>
      </c>
      <c r="AP113" s="149"/>
      <c r="AQ113" s="156" t="str">
        <f>_xlfn.IFNA(IF($B113=$B$381,0,IF($B113=$B$382,0,_xlfn.IFNA(INDEX('I.Supplementary 2017-18'!I$8:I$35,MATCH($B113,'I.Supplementary 2017-18'!$B$8:$B$35,0)),INDEX('I.KI 2017-18'!I$9:I$393,MATCH($B113,'I.KI 2017-18'!$B$9:$B$393,0))))),"")</f>
        <v/>
      </c>
      <c r="AR113" s="149" t="str">
        <f>_xlfn.IFNA(IF($B113=$B$381,0,IF($B113=$B$382,0,_xlfn.IFNA(INDEX('I.Supplementary 2017-18'!J$8:J$35,MATCH($B113,'I.Supplementary 2017-18'!$B$8:$B$35,0)),INDEX('I.KI 2017-18'!J$9:J$393,MATCH($B113,'I.KI 2017-18'!$B$9:$B$393,0))))),"")</f>
        <v/>
      </c>
      <c r="AS113" s="157" t="str">
        <f>_xlfn.IFNA(IF($B113=$B$381,0,IF($B113=$B$382,0,_xlfn.IFNA(INDEX('I.Supplementary 2017-18'!H$8:H$35,MATCH($B113,'I.Supplementary 2017-18'!$B$8:$B$35,0)),INDEX('I.KI 2017-18'!H$9:H$393,MATCH($B113,'I.KI 2017-18'!$B$9:$B$393,0))))),"")</f>
        <v/>
      </c>
      <c r="AT113" s="149"/>
      <c r="AU113" s="156" t="str">
        <f>_xlfn.IFNA(_xlfn.IFNA(INDEX('I.Supplementary 2018-19'!P$8:P$157,MATCH($B113,'I.Supplementary 2018-19'!$B$8:$B$157,0)),INDEX('I.KI 2018-19'!P$9:P$393,MATCH($B113,'I.KI 2018-19'!$B$9:$B$393,0))),"")</f>
        <v/>
      </c>
      <c r="AV113" s="193" t="str">
        <f>_xlfn.IFNA(_xlfn.IFNA(INDEX('I.Supplementary 2018-19'!Q$8:Q$157,MATCH($B113,'I.Supplementary 2018-19'!$B$8:$B$157,0)),INDEX('I.KI 2018-19'!Q$9:Q$393,MATCH($B113,'I.KI 2018-19'!$B$9:$B$393,0))),"")</f>
        <v/>
      </c>
      <c r="AW113" s="193" t="str">
        <f>_xlfn.IFNA(_xlfn.IFNA(INDEX('I.Supplementary 2018-19'!R$8:R$157,MATCH($B113,'I.Supplementary 2018-19'!$B$8:$B$157,0)),INDEX('I.KI 2018-19'!R$9:R$393,MATCH($B113,'I.KI 2018-19'!$B$9:$B$393,0))),"")</f>
        <v/>
      </c>
      <c r="AX113" s="193" t="str">
        <f>_xlfn.IFNA(_xlfn.IFNA(INDEX('I.Supplementary 2018-19'!S$8:S$157,MATCH($B113,'I.Supplementary 2018-19'!$B$8:$B$157,0)),INDEX('I.KI 2018-19'!S$9:S$393,MATCH($B113,'I.KI 2018-19'!$B$9:$B$393,0))),"")</f>
        <v/>
      </c>
      <c r="AY113" s="157" t="str">
        <f>_xlfn.IFNA(_xlfn.IFNA(INDEX('I.Supplementary 2018-19'!T$8:T$157,MATCH($B113,'I.Supplementary 2018-19'!$B$8:$B$157,0)),INDEX('I.KI 2018-19'!T$9:T$393,MATCH($B113,'I.KI 2018-19'!$B$9:$B$393,0))),"")</f>
        <v/>
      </c>
      <c r="AZ113" s="156" t="str">
        <f>_xlfn.IFNA(_xlfn.IFNA(INDEX('I.Supplementary 2018-19'!U$8:U$157,MATCH($B113,'I.Supplementary 2018-19'!$B$8:$B$157,0)),INDEX('I.KI 2018-19'!U$9:U$393,MATCH($B113,'I.KI 2018-19'!$B$9:$B$393,0))),"")</f>
        <v/>
      </c>
      <c r="BA113" s="193" t="str">
        <f>_xlfn.IFNA(_xlfn.IFNA(INDEX('I.Supplementary 2018-19'!V$8:V$157,MATCH($B113,'I.Supplementary 2018-19'!$B$8:$B$157,0)),INDEX('I.KI 2018-19'!V$9:V$393,MATCH($B113,'I.KI 2018-19'!$B$9:$B$393,0))),"")</f>
        <v/>
      </c>
      <c r="BB113" s="193" t="str">
        <f>_xlfn.IFNA(_xlfn.IFNA(INDEX('I.Supplementary 2018-19'!W$8:W$157,MATCH($B113,'I.Supplementary 2018-19'!$B$8:$B$157,0)),INDEX('I.KI 2018-19'!W$9:W$393,MATCH($B113,'I.KI 2018-19'!$B$9:$B$393,0))),"")</f>
        <v/>
      </c>
      <c r="BC113" s="193" t="str">
        <f>_xlfn.IFNA(_xlfn.IFNA(INDEX('I.Supplementary 2018-19'!X$8:X$157,MATCH($B113,'I.Supplementary 2018-19'!$B$8:$B$157,0)),INDEX('I.KI 2018-19'!X$9:X$393,MATCH($B113,'I.KI 2018-19'!$B$9:$B$393,0))),"")</f>
        <v/>
      </c>
      <c r="BD113" s="157" t="str">
        <f>_xlfn.IFNA(_xlfn.IFNA(INDEX('I.Supplementary 2018-19'!Y$8:Y$157,MATCH($B113,'I.Supplementary 2018-19'!$B$8:$B$157,0)),INDEX('I.KI 2018-19'!Y$9:Y$393,MATCH($B113,'I.KI 2018-19'!$B$9:$B$393,0))),"")</f>
        <v/>
      </c>
      <c r="BE113" s="156" t="str">
        <f>_xlfn.IFNA(_xlfn.IFNA(INDEX('I.Supplementary 2018-19'!Z$8:Z$157,MATCH($B113,'I.Supplementary 2018-19'!$B$8:$B$157,0)),INDEX('I.KI 2018-19'!Z$9:Z$393,MATCH($B113,'I.KI 2018-19'!$B$9:$B$393,0))),"")</f>
        <v/>
      </c>
      <c r="BF113" s="193" t="str">
        <f>_xlfn.IFNA(_xlfn.IFNA(INDEX('I.Supplementary 2018-19'!AA$8:AA$157,MATCH($B113,'I.Supplementary 2018-19'!$B$8:$B$157,0)),INDEX('I.KI 2018-19'!AA$9:AA$393,MATCH($B113,'I.KI 2018-19'!$B$9:$B$393,0))),"")</f>
        <v/>
      </c>
      <c r="BG113" s="193" t="str">
        <f>_xlfn.IFNA(_xlfn.IFNA(INDEX('I.Supplementary 2018-19'!AB$8:AB$157,MATCH($B113,'I.Supplementary 2018-19'!$B$8:$B$157,0)),INDEX('I.KI 2018-19'!AB$9:AB$393,MATCH($B113,'I.KI 2018-19'!$B$9:$B$393,0))),"")</f>
        <v/>
      </c>
      <c r="BH113" s="193" t="str">
        <f>_xlfn.IFNA(_xlfn.IFNA(INDEX('I.Supplementary 2018-19'!AC$8:AC$157,MATCH($B113,'I.Supplementary 2018-19'!$B$8:$B$157,0)),INDEX('I.KI 2018-19'!AC$9:AC$393,MATCH($B113,'I.KI 2018-19'!$B$9:$B$393,0))),"")</f>
        <v/>
      </c>
      <c r="BI113" s="157" t="str">
        <f>_xlfn.IFNA(_xlfn.IFNA(INDEX('I.Supplementary 2018-19'!AD$8:AD$157,MATCH($B113,'I.Supplementary 2018-19'!$B$8:$B$157,0)),INDEX('I.KI 2018-19'!AD$9:AD$393,MATCH($B113,'I.KI 2018-19'!$B$9:$B$393,0))),"")</f>
        <v/>
      </c>
      <c r="BJ113" s="149"/>
      <c r="BK113" s="156" t="str">
        <f>_xlfn.IFNA(IF($B113=$B$381,0,IF($B113=$B$382,0,_xlfn.IFNA(INDEX('I.Supplementary 2018-19'!I$8:I$157,MATCH($B113,'I.Supplementary 2018-19'!$B$8:$B$157,0)),INDEX('I.KI 2018-19'!I$9:I$393,MATCH($B113,'I.KI 2018-19'!$B$9:$B$393,0))))),"")</f>
        <v/>
      </c>
      <c r="BL113" s="149" t="str">
        <f>_xlfn.IFNA(IF($B113=$B$381,0,IF($B113=$B$382,0,_xlfn.IFNA(INDEX('I.Supplementary 2018-19'!J$8:J$157,MATCH($B113,'I.Supplementary 2018-19'!$B$8:$B$157,0)),INDEX('I.KI 2018-19'!J$9:J$393,MATCH($B113,'I.KI 2018-19'!$B$9:$B$393,0))))),"")</f>
        <v/>
      </c>
      <c r="BM113" s="157" t="str">
        <f>_xlfn.IFNA(IF($B113=$B$381,0,IF($B113=$B$382,0,_xlfn.IFNA(INDEX('I.Supplementary 2018-19'!H$8:H$157,MATCH($B113,'I.Supplementary 2018-19'!$B$8:$B$157,0)),INDEX('I.KI 2018-19'!H$9:H$393,MATCH($B113,'I.KI 2018-19'!$B$9:$B$393,0))))),"")</f>
        <v/>
      </c>
    </row>
    <row r="114" spans="2:65">
      <c r="B114" s="121" t="str">
        <f>'Calculations for 2021-22'!B114</f>
        <v>E1421</v>
      </c>
      <c r="C114" s="160" t="str">
        <f>'Calculations for 2021-22'!D114</f>
        <v>E1421</v>
      </c>
      <c r="D114" t="str">
        <f>'Calculations for 2021-22'!E114</f>
        <v>SCNFIR</v>
      </c>
      <c r="E114" t="str">
        <f>'Calculations for 2021-22'!F114</f>
        <v>P1914</v>
      </c>
      <c r="F114" s="120" t="str">
        <f>'Calculations for 2021-22'!H114</f>
        <v>East Sussex</v>
      </c>
      <c r="G114" s="156">
        <f>_xlfn.IFNA(INDEX('I.KI 2016-17'!M$8:M$391,MATCH($B114,'I.KI 2016-17'!$B$8:$B$391,0)),"")</f>
        <v>45.106901688940006</v>
      </c>
      <c r="H114" s="149">
        <f>_xlfn.IFNA(INDEX('I.KI 2016-17'!N$8:N$391,MATCH($B114,'I.KI 2016-17'!$B$8:$B$391,0)),"")</f>
        <v>0</v>
      </c>
      <c r="I114" s="149">
        <f>_xlfn.IFNA(INDEX('I.KI 2016-17'!O$8:O$391,MATCH($B114,'I.KI 2016-17'!$B$8:$B$391,0)),"")</f>
        <v>0</v>
      </c>
      <c r="J114" s="149">
        <f>_xlfn.IFNA(INDEX('I.KI 2016-17'!P$8:P$391,MATCH($B114,'I.KI 2016-17'!$B$8:$B$391,0)),"")</f>
        <v>0</v>
      </c>
      <c r="K114" s="157">
        <f>_xlfn.IFNA(INDEX('I.KI 2016-17'!Q$8:Q$391,MATCH($B114,'I.KI 2016-17'!$B$8:$B$391,0)),"")</f>
        <v>0</v>
      </c>
      <c r="L114" s="156">
        <f>_xlfn.IFNA(INDEX('I.KI 2016-17'!R$8:R$391,MATCH($B114,'I.KI 2016-17'!$B$8:$B$391,0)),"")</f>
        <v>68.697693324623003</v>
      </c>
      <c r="M114" s="193">
        <f>_xlfn.IFNA(INDEX('I.KI 2016-17'!S$8:S$391,MATCH($B114,'I.KI 2016-17'!$B$8:$B$391,0)),"")</f>
        <v>0</v>
      </c>
      <c r="N114" s="193">
        <f>_xlfn.IFNA(INDEX('I.KI 2016-17'!T$8:T$391,MATCH($B114,'I.KI 2016-17'!$B$8:$B$391,0)),"")</f>
        <v>0</v>
      </c>
      <c r="O114" s="193">
        <f>_xlfn.IFNA(INDEX('I.KI 2016-17'!U$8:U$391,MATCH($B114,'I.KI 2016-17'!$B$8:$B$391,0)),"")</f>
        <v>0</v>
      </c>
      <c r="P114" s="157">
        <f>_xlfn.IFNA(INDEX('I.KI 2016-17'!V$8:V$391,MATCH($B114,'I.KI 2016-17'!$B$8:$B$391,0)),"")</f>
        <v>0</v>
      </c>
      <c r="Q114" s="156">
        <f>_xlfn.IFNA(INDEX('I.KI 2016-17'!W$8:W$391,MATCH($B114,'I.KI 2016-17'!$B$8:$B$391,0)),"")</f>
        <v>113.80459501356302</v>
      </c>
      <c r="R114" s="193">
        <f>_xlfn.IFNA(INDEX('I.KI 2016-17'!X$8:X$391,MATCH($B114,'I.KI 2016-17'!$B$8:$B$391,0)),"")</f>
        <v>0</v>
      </c>
      <c r="S114" s="193">
        <f>_xlfn.IFNA(INDEX('I.KI 2016-17'!Y$8:Y$391,MATCH($B114,'I.KI 2016-17'!$B$8:$B$391,0)),"")</f>
        <v>0</v>
      </c>
      <c r="T114" s="193">
        <f>_xlfn.IFNA(INDEX('I.KI 2016-17'!Z$8:Z$391,MATCH($B114,'I.KI 2016-17'!$B$8:$B$391,0)),"")</f>
        <v>0</v>
      </c>
      <c r="U114" s="157">
        <f>_xlfn.IFNA(INDEX('I.KI 2016-17'!AA$8:AA$391,MATCH($B114,'I.KI 2016-17'!$B$8:$B$391,0)),"")</f>
        <v>0</v>
      </c>
      <c r="V114" s="149"/>
      <c r="W114" s="154">
        <f>_xlfn.IFNA(INDEX('I.KI 2016-17'!$H$8:$H$391,MATCH(B114,'I.KI 2016-17'!$B$8:$B$391,0)),"")</f>
        <v>45.106901688940006</v>
      </c>
      <c r="X114" s="153">
        <f>_xlfn.IFNA(INDEX('I.KI 2016-17'!$I$8:$I$391,MATCH(B114,'I.KI 2016-17'!$B$8:$B$391,0)),"")</f>
        <v>68.697693324623003</v>
      </c>
      <c r="Y114" s="155">
        <f>_xlfn.IFNA(INDEX('I.KI 2016-17'!$G$8:$G$391,MATCH(B114,'I.KI 2016-17'!$B$8:$B$391,0)),"")</f>
        <v>113.80459501356302</v>
      </c>
      <c r="Z114" s="149"/>
      <c r="AA114" s="156">
        <f>_xlfn.IFNA(IF($B114=$B$382,0,_xlfn.IFNA(INDEX('I.Supplementary 2017-18'!N$8:N$35,MATCH($B114,'I.Supplementary 2017-18'!$B$8:$B$35,0)),INDEX('I.KI 2017-18'!N$9:N$393,MATCH($B114,'I.KI 2017-18'!$B$9:$B$393,0)))),"")</f>
        <v>26.726744525280477</v>
      </c>
      <c r="AB114" s="193">
        <f>_xlfn.IFNA(IF($B114=$B$382,0,_xlfn.IFNA(INDEX('I.Supplementary 2017-18'!O$8:O$35,MATCH($B114,'I.Supplementary 2017-18'!$B$8:$B$35,0)),INDEX('I.KI 2017-18'!O$9:O$393,MATCH($B114,'I.KI 2017-18'!$B$9:$B$393,0)))),"")</f>
        <v>0</v>
      </c>
      <c r="AC114" s="193">
        <f>_xlfn.IFNA(IF($B114=$B$382,0,_xlfn.IFNA(INDEX('I.Supplementary 2017-18'!P$8:P$35,MATCH($B114,'I.Supplementary 2017-18'!$B$8:$B$35,0)),INDEX('I.KI 2017-18'!P$9:P$393,MATCH($B114,'I.KI 2017-18'!$B$9:$B$393,0)))),"")</f>
        <v>0</v>
      </c>
      <c r="AD114" s="193">
        <f>_xlfn.IFNA(IF($B114=$B$382,0,_xlfn.IFNA(INDEX('I.Supplementary 2017-18'!Q$8:Q$35,MATCH($B114,'I.Supplementary 2017-18'!$B$8:$B$35,0)),INDEX('I.KI 2017-18'!Q$9:Q$393,MATCH($B114,'I.KI 2017-18'!$B$9:$B$393,0)))),"")</f>
        <v>0</v>
      </c>
      <c r="AE114" s="157">
        <f>_xlfn.IFNA(IF($B114=$B$382,0,_xlfn.IFNA(INDEX('I.Supplementary 2017-18'!R$8:R$35,MATCH($B114,'I.Supplementary 2017-18'!$B$8:$B$35,0)),INDEX('I.KI 2017-18'!R$9:R$393,MATCH($B114,'I.KI 2017-18'!$B$9:$B$393,0)))),"")</f>
        <v>0</v>
      </c>
      <c r="AF114" s="156">
        <f>_xlfn.IFNA(IF($B114=$B$382,0,_xlfn.IFNA(INDEX('I.Supplementary 2017-18'!S$8:S$35,MATCH($B114,'I.Supplementary 2017-18'!$B$8:$B$35,0)),INDEX('I.KI 2017-18'!S$9:S$393,MATCH($B114,'I.KI 2017-18'!$B$9:$B$393,0)))),"")</f>
        <v>70.100227125164224</v>
      </c>
      <c r="AG114" s="193">
        <f>_xlfn.IFNA(IF($B114=$B$382,0,_xlfn.IFNA(INDEX('I.Supplementary 2017-18'!T$8:T$35,MATCH($B114,'I.Supplementary 2017-18'!$B$8:$B$35,0)),INDEX('I.KI 2017-18'!T$9:T$393,MATCH($B114,'I.KI 2017-18'!$B$9:$B$393,0)))),"")</f>
        <v>0</v>
      </c>
      <c r="AH114" s="193">
        <f>_xlfn.IFNA(IF($B114=$B$382,0,_xlfn.IFNA(INDEX('I.Supplementary 2017-18'!U$8:U$35,MATCH($B114,'I.Supplementary 2017-18'!$B$8:$B$35,0)),INDEX('I.KI 2017-18'!U$9:U$393,MATCH($B114,'I.KI 2017-18'!$B$9:$B$393,0)))),"")</f>
        <v>0</v>
      </c>
      <c r="AI114" s="193">
        <f>_xlfn.IFNA(IF($B114=$B$382,0,_xlfn.IFNA(INDEX('I.Supplementary 2017-18'!V$8:V$35,MATCH($B114,'I.Supplementary 2017-18'!$B$8:$B$35,0)),INDEX('I.KI 2017-18'!V$9:V$393,MATCH($B114,'I.KI 2017-18'!$B$9:$B$393,0)))),"")</f>
        <v>0</v>
      </c>
      <c r="AJ114" s="157">
        <f>_xlfn.IFNA(IF($B114=$B$382,0,_xlfn.IFNA(INDEX('I.Supplementary 2017-18'!W$8:W$35,MATCH($B114,'I.Supplementary 2017-18'!$B$8:$B$35,0)),INDEX('I.KI 2017-18'!W$9:W$393,MATCH($B114,'I.KI 2017-18'!$B$9:$B$393,0)))),"")</f>
        <v>0</v>
      </c>
      <c r="AK114" s="156">
        <f>_xlfn.IFNA(IF($B114=$B$382,0,_xlfn.IFNA(INDEX('I.Supplementary 2017-18'!X$8:X$35,MATCH($B114,'I.Supplementary 2017-18'!$B$8:$B$35,0)),INDEX('I.KI 2017-18'!X$9:X$393,MATCH($B114,'I.KI 2017-18'!$B$9:$B$393,0)))),"")</f>
        <v>96.826971650444705</v>
      </c>
      <c r="AL114" s="193">
        <f>_xlfn.IFNA(IF($B114=$B$382,0,_xlfn.IFNA(INDEX('I.Supplementary 2017-18'!Y$8:Y$35,MATCH($B114,'I.Supplementary 2017-18'!$B$8:$B$35,0)),INDEX('I.KI 2017-18'!Y$9:Y$393,MATCH($B114,'I.KI 2017-18'!$B$9:$B$393,0)))),"")</f>
        <v>0</v>
      </c>
      <c r="AM114" s="193">
        <f>_xlfn.IFNA(IF($B114=$B$382,0,_xlfn.IFNA(INDEX('I.Supplementary 2017-18'!Z$8:Z$35,MATCH($B114,'I.Supplementary 2017-18'!$B$8:$B$35,0)),INDEX('I.KI 2017-18'!Z$9:Z$393,MATCH($B114,'I.KI 2017-18'!$B$9:$B$393,0)))),"")</f>
        <v>0</v>
      </c>
      <c r="AN114" s="193">
        <f>_xlfn.IFNA(IF($B114=$B$382,0,_xlfn.IFNA(INDEX('I.Supplementary 2017-18'!AA$8:AA$35,MATCH($B114,'I.Supplementary 2017-18'!$B$8:$B$35,0)),INDEX('I.KI 2017-18'!AA$9:AA$393,MATCH($B114,'I.KI 2017-18'!$B$9:$B$393,0)))),"")</f>
        <v>0</v>
      </c>
      <c r="AO114" s="157">
        <f>_xlfn.IFNA(IF($B114=$B$382,0,_xlfn.IFNA(INDEX('I.Supplementary 2017-18'!AB$8:AB$35,MATCH($B114,'I.Supplementary 2017-18'!$B$8:$B$35,0)),INDEX('I.KI 2017-18'!AB$9:AB$393,MATCH($B114,'I.KI 2017-18'!$B$9:$B$393,0)))),"")</f>
        <v>0</v>
      </c>
      <c r="AP114" s="149"/>
      <c r="AQ114" s="156">
        <f>_xlfn.IFNA(IF($B114=$B$381,0,IF($B114=$B$382,0,_xlfn.IFNA(INDEX('I.Supplementary 2017-18'!I$8:I$35,MATCH($B114,'I.Supplementary 2017-18'!$B$8:$B$35,0)),INDEX('I.KI 2017-18'!I$9:I$393,MATCH($B114,'I.KI 2017-18'!$B$9:$B$393,0))))),"")</f>
        <v>26.726744525280477</v>
      </c>
      <c r="AR114" s="149">
        <f>_xlfn.IFNA(IF($B114=$B$381,0,IF($B114=$B$382,0,_xlfn.IFNA(INDEX('I.Supplementary 2017-18'!J$8:J$35,MATCH($B114,'I.Supplementary 2017-18'!$B$8:$B$35,0)),INDEX('I.KI 2017-18'!J$9:J$393,MATCH($B114,'I.KI 2017-18'!$B$9:$B$393,0))))),"")</f>
        <v>70.100227125164224</v>
      </c>
      <c r="AS114" s="157">
        <f>_xlfn.IFNA(IF($B114=$B$381,0,IF($B114=$B$382,0,_xlfn.IFNA(INDEX('I.Supplementary 2017-18'!H$8:H$35,MATCH($B114,'I.Supplementary 2017-18'!$B$8:$B$35,0)),INDEX('I.KI 2017-18'!H$9:H$393,MATCH($B114,'I.KI 2017-18'!$B$9:$B$393,0))))),"")</f>
        <v>96.826971650444705</v>
      </c>
      <c r="AT114" s="149"/>
      <c r="AU114" s="156">
        <f>_xlfn.IFNA(_xlfn.IFNA(INDEX('I.Supplementary 2018-19'!P$8:P$157,MATCH($B114,'I.Supplementary 2018-19'!$B$8:$B$157,0)),INDEX('I.KI 2018-19'!P$9:P$393,MATCH($B114,'I.KI 2018-19'!$B$9:$B$393,0))),"")</f>
        <v>14.966014987501859</v>
      </c>
      <c r="AV114" s="193">
        <f>_xlfn.IFNA(_xlfn.IFNA(INDEX('I.Supplementary 2018-19'!Q$8:Q$157,MATCH($B114,'I.Supplementary 2018-19'!$B$8:$B$157,0)),INDEX('I.KI 2018-19'!Q$9:Q$393,MATCH($B114,'I.KI 2018-19'!$B$9:$B$393,0))),"")</f>
        <v>0</v>
      </c>
      <c r="AW114" s="193">
        <f>_xlfn.IFNA(_xlfn.IFNA(INDEX('I.Supplementary 2018-19'!R$8:R$157,MATCH($B114,'I.Supplementary 2018-19'!$B$8:$B$157,0)),INDEX('I.KI 2018-19'!R$9:R$393,MATCH($B114,'I.KI 2018-19'!$B$9:$B$393,0))),"")</f>
        <v>0</v>
      </c>
      <c r="AX114" s="193">
        <f>_xlfn.IFNA(_xlfn.IFNA(INDEX('I.Supplementary 2018-19'!S$8:S$157,MATCH($B114,'I.Supplementary 2018-19'!$B$8:$B$157,0)),INDEX('I.KI 2018-19'!S$9:S$393,MATCH($B114,'I.KI 2018-19'!$B$9:$B$393,0))),"")</f>
        <v>0</v>
      </c>
      <c r="AY114" s="157">
        <f>_xlfn.IFNA(_xlfn.IFNA(INDEX('I.Supplementary 2018-19'!T$8:T$157,MATCH($B114,'I.Supplementary 2018-19'!$B$8:$B$157,0)),INDEX('I.KI 2018-19'!T$9:T$393,MATCH($B114,'I.KI 2018-19'!$B$9:$B$393,0))),"")</f>
        <v>0</v>
      </c>
      <c r="AZ114" s="156">
        <f>_xlfn.IFNA(_xlfn.IFNA(INDEX('I.Supplementary 2018-19'!U$8:U$157,MATCH($B114,'I.Supplementary 2018-19'!$B$8:$B$157,0)),INDEX('I.KI 2018-19'!U$9:U$393,MATCH($B114,'I.KI 2018-19'!$B$9:$B$393,0))),"")</f>
        <v>72.20624253235799</v>
      </c>
      <c r="BA114" s="193">
        <f>_xlfn.IFNA(_xlfn.IFNA(INDEX('I.Supplementary 2018-19'!V$8:V$157,MATCH($B114,'I.Supplementary 2018-19'!$B$8:$B$157,0)),INDEX('I.KI 2018-19'!V$9:V$393,MATCH($B114,'I.KI 2018-19'!$B$9:$B$393,0))),"")</f>
        <v>0</v>
      </c>
      <c r="BB114" s="193">
        <f>_xlfn.IFNA(_xlfn.IFNA(INDEX('I.Supplementary 2018-19'!W$8:W$157,MATCH($B114,'I.Supplementary 2018-19'!$B$8:$B$157,0)),INDEX('I.KI 2018-19'!W$9:W$393,MATCH($B114,'I.KI 2018-19'!$B$9:$B$393,0))),"")</f>
        <v>0</v>
      </c>
      <c r="BC114" s="193">
        <f>_xlfn.IFNA(_xlfn.IFNA(INDEX('I.Supplementary 2018-19'!X$8:X$157,MATCH($B114,'I.Supplementary 2018-19'!$B$8:$B$157,0)),INDEX('I.KI 2018-19'!X$9:X$393,MATCH($B114,'I.KI 2018-19'!$B$9:$B$393,0))),"")</f>
        <v>0</v>
      </c>
      <c r="BD114" s="157">
        <f>_xlfn.IFNA(_xlfn.IFNA(INDEX('I.Supplementary 2018-19'!Y$8:Y$157,MATCH($B114,'I.Supplementary 2018-19'!$B$8:$B$157,0)),INDEX('I.KI 2018-19'!Y$9:Y$393,MATCH($B114,'I.KI 2018-19'!$B$9:$B$393,0))),"")</f>
        <v>0</v>
      </c>
      <c r="BE114" s="156">
        <f>_xlfn.IFNA(_xlfn.IFNA(INDEX('I.Supplementary 2018-19'!Z$8:Z$157,MATCH($B114,'I.Supplementary 2018-19'!$B$8:$B$157,0)),INDEX('I.KI 2018-19'!Z$9:Z$393,MATCH($B114,'I.KI 2018-19'!$B$9:$B$393,0))),"")</f>
        <v>87.172257519859855</v>
      </c>
      <c r="BF114" s="193">
        <f>_xlfn.IFNA(_xlfn.IFNA(INDEX('I.Supplementary 2018-19'!AA$8:AA$157,MATCH($B114,'I.Supplementary 2018-19'!$B$8:$B$157,0)),INDEX('I.KI 2018-19'!AA$9:AA$393,MATCH($B114,'I.KI 2018-19'!$B$9:$B$393,0))),"")</f>
        <v>0</v>
      </c>
      <c r="BG114" s="193">
        <f>_xlfn.IFNA(_xlfn.IFNA(INDEX('I.Supplementary 2018-19'!AB$8:AB$157,MATCH($B114,'I.Supplementary 2018-19'!$B$8:$B$157,0)),INDEX('I.KI 2018-19'!AB$9:AB$393,MATCH($B114,'I.KI 2018-19'!$B$9:$B$393,0))),"")</f>
        <v>0</v>
      </c>
      <c r="BH114" s="193">
        <f>_xlfn.IFNA(_xlfn.IFNA(INDEX('I.Supplementary 2018-19'!AC$8:AC$157,MATCH($B114,'I.Supplementary 2018-19'!$B$8:$B$157,0)),INDEX('I.KI 2018-19'!AC$9:AC$393,MATCH($B114,'I.KI 2018-19'!$B$9:$B$393,0))),"")</f>
        <v>0</v>
      </c>
      <c r="BI114" s="157">
        <f>_xlfn.IFNA(_xlfn.IFNA(INDEX('I.Supplementary 2018-19'!AD$8:AD$157,MATCH($B114,'I.Supplementary 2018-19'!$B$8:$B$157,0)),INDEX('I.KI 2018-19'!AD$9:AD$393,MATCH($B114,'I.KI 2018-19'!$B$9:$B$393,0))),"")</f>
        <v>0</v>
      </c>
      <c r="BJ114" s="149"/>
      <c r="BK114" s="156">
        <f>_xlfn.IFNA(IF($B114=$B$381,0,IF($B114=$B$382,0,_xlfn.IFNA(INDEX('I.Supplementary 2018-19'!I$8:I$157,MATCH($B114,'I.Supplementary 2018-19'!$B$8:$B$157,0)),INDEX('I.KI 2018-19'!I$9:I$393,MATCH($B114,'I.KI 2018-19'!$B$9:$B$393,0))))),"")</f>
        <v>14.966014987501859</v>
      </c>
      <c r="BL114" s="149">
        <f>_xlfn.IFNA(IF($B114=$B$381,0,IF($B114=$B$382,0,_xlfn.IFNA(INDEX('I.Supplementary 2018-19'!J$8:J$157,MATCH($B114,'I.Supplementary 2018-19'!$B$8:$B$157,0)),INDEX('I.KI 2018-19'!J$9:J$393,MATCH($B114,'I.KI 2018-19'!$B$9:$B$393,0))))),"")</f>
        <v>72.20624253235799</v>
      </c>
      <c r="BM114" s="157">
        <f>_xlfn.IFNA(IF($B114=$B$381,0,IF($B114=$B$382,0,_xlfn.IFNA(INDEX('I.Supplementary 2018-19'!H$8:H$157,MATCH($B114,'I.Supplementary 2018-19'!$B$8:$B$157,0)),INDEX('I.KI 2018-19'!H$9:H$393,MATCH($B114,'I.KI 2018-19'!$B$9:$B$393,0))))),"")</f>
        <v>87.172257519859855</v>
      </c>
    </row>
    <row r="115" spans="2:65">
      <c r="B115" s="121" t="str">
        <f>'Calculations for 2021-22'!B115</f>
        <v>E6114</v>
      </c>
      <c r="C115" s="160" t="str">
        <f>'Calculations for 2021-22'!D115</f>
        <v>E6114</v>
      </c>
      <c r="D115" t="str">
        <f>'Calculations for 2021-22'!E115</f>
        <v>SFIR</v>
      </c>
      <c r="E115" t="str">
        <f>'Calculations for 2021-22'!F115</f>
        <v>P1914</v>
      </c>
      <c r="F115" s="120" t="str">
        <f>'Calculations for 2021-22'!H115</f>
        <v>East Sussex Fire</v>
      </c>
      <c r="G115" s="156">
        <f>_xlfn.IFNA(INDEX('I.KI 2016-17'!M$8:M$391,MATCH($B115,'I.KI 2016-17'!$B$8:$B$391,0)),"")</f>
        <v>0</v>
      </c>
      <c r="H115" s="149">
        <f>_xlfn.IFNA(INDEX('I.KI 2016-17'!N$8:N$391,MATCH($B115,'I.KI 2016-17'!$B$8:$B$391,0)),"")</f>
        <v>0</v>
      </c>
      <c r="I115" s="149">
        <f>_xlfn.IFNA(INDEX('I.KI 2016-17'!O$8:O$391,MATCH($B115,'I.KI 2016-17'!$B$8:$B$391,0)),"")</f>
        <v>6.1955741068120007</v>
      </c>
      <c r="J115" s="149">
        <f>_xlfn.IFNA(INDEX('I.KI 2016-17'!P$8:P$391,MATCH($B115,'I.KI 2016-17'!$B$8:$B$391,0)),"")</f>
        <v>0</v>
      </c>
      <c r="K115" s="157">
        <f>_xlfn.IFNA(INDEX('I.KI 2016-17'!Q$8:Q$391,MATCH($B115,'I.KI 2016-17'!$B$8:$B$391,0)),"")</f>
        <v>0</v>
      </c>
      <c r="L115" s="156">
        <f>_xlfn.IFNA(INDEX('I.KI 2016-17'!R$8:R$391,MATCH($B115,'I.KI 2016-17'!$B$8:$B$391,0)),"")</f>
        <v>0</v>
      </c>
      <c r="M115" s="193">
        <f>_xlfn.IFNA(INDEX('I.KI 2016-17'!S$8:S$391,MATCH($B115,'I.KI 2016-17'!$B$8:$B$391,0)),"")</f>
        <v>0</v>
      </c>
      <c r="N115" s="193">
        <f>_xlfn.IFNA(INDEX('I.KI 2016-17'!T$8:T$391,MATCH($B115,'I.KI 2016-17'!$B$8:$B$391,0)),"")</f>
        <v>7.105107848476</v>
      </c>
      <c r="O115" s="193">
        <f>_xlfn.IFNA(INDEX('I.KI 2016-17'!U$8:U$391,MATCH($B115,'I.KI 2016-17'!$B$8:$B$391,0)),"")</f>
        <v>0</v>
      </c>
      <c r="P115" s="157">
        <f>_xlfn.IFNA(INDEX('I.KI 2016-17'!V$8:V$391,MATCH($B115,'I.KI 2016-17'!$B$8:$B$391,0)),"")</f>
        <v>0</v>
      </c>
      <c r="Q115" s="156">
        <f>_xlfn.IFNA(INDEX('I.KI 2016-17'!W$8:W$391,MATCH($B115,'I.KI 2016-17'!$B$8:$B$391,0)),"")</f>
        <v>0</v>
      </c>
      <c r="R115" s="193">
        <f>_xlfn.IFNA(INDEX('I.KI 2016-17'!X$8:X$391,MATCH($B115,'I.KI 2016-17'!$B$8:$B$391,0)),"")</f>
        <v>0</v>
      </c>
      <c r="S115" s="193">
        <f>_xlfn.IFNA(INDEX('I.KI 2016-17'!Y$8:Y$391,MATCH($B115,'I.KI 2016-17'!$B$8:$B$391,0)),"")</f>
        <v>13.300681955288001</v>
      </c>
      <c r="T115" s="193">
        <f>_xlfn.IFNA(INDEX('I.KI 2016-17'!Z$8:Z$391,MATCH($B115,'I.KI 2016-17'!$B$8:$B$391,0)),"")</f>
        <v>0</v>
      </c>
      <c r="U115" s="157">
        <f>_xlfn.IFNA(INDEX('I.KI 2016-17'!AA$8:AA$391,MATCH($B115,'I.KI 2016-17'!$B$8:$B$391,0)),"")</f>
        <v>0</v>
      </c>
      <c r="V115" s="149"/>
      <c r="W115" s="154">
        <f>_xlfn.IFNA(INDEX('I.KI 2016-17'!$H$8:$H$391,MATCH(B115,'I.KI 2016-17'!$B$8:$B$391,0)),"")</f>
        <v>6.1955741068120007</v>
      </c>
      <c r="X115" s="153">
        <f>_xlfn.IFNA(INDEX('I.KI 2016-17'!$I$8:$I$391,MATCH(B115,'I.KI 2016-17'!$B$8:$B$391,0)),"")</f>
        <v>7.105107848476</v>
      </c>
      <c r="Y115" s="155">
        <f>_xlfn.IFNA(INDEX('I.KI 2016-17'!$G$8:$G$391,MATCH(B115,'I.KI 2016-17'!$B$8:$B$391,0)),"")</f>
        <v>13.300681955288001</v>
      </c>
      <c r="Z115" s="149"/>
      <c r="AA115" s="156">
        <f>_xlfn.IFNA(IF($B115=$B$382,0,_xlfn.IFNA(INDEX('I.Supplementary 2017-18'!N$8:N$35,MATCH($B115,'I.Supplementary 2017-18'!$B$8:$B$35,0)),INDEX('I.KI 2017-18'!N$9:N$393,MATCH($B115,'I.KI 2017-18'!$B$9:$B$393,0)))),"")</f>
        <v>0</v>
      </c>
      <c r="AB115" s="193">
        <f>_xlfn.IFNA(IF($B115=$B$382,0,_xlfn.IFNA(INDEX('I.Supplementary 2017-18'!O$8:O$35,MATCH($B115,'I.Supplementary 2017-18'!$B$8:$B$35,0)),INDEX('I.KI 2017-18'!O$9:O$393,MATCH($B115,'I.KI 2017-18'!$B$9:$B$393,0)))),"")</f>
        <v>0</v>
      </c>
      <c r="AC115" s="193">
        <f>_xlfn.IFNA(IF($B115=$B$382,0,_xlfn.IFNA(INDEX('I.Supplementary 2017-18'!P$8:P$35,MATCH($B115,'I.Supplementary 2017-18'!$B$8:$B$35,0)),INDEX('I.KI 2017-18'!P$9:P$393,MATCH($B115,'I.KI 2017-18'!$B$9:$B$393,0)))),"")</f>
        <v>4.5238750212230867</v>
      </c>
      <c r="AD115" s="193">
        <f>_xlfn.IFNA(IF($B115=$B$382,0,_xlfn.IFNA(INDEX('I.Supplementary 2017-18'!Q$8:Q$35,MATCH($B115,'I.Supplementary 2017-18'!$B$8:$B$35,0)),INDEX('I.KI 2017-18'!Q$9:Q$393,MATCH($B115,'I.KI 2017-18'!$B$9:$B$393,0)))),"")</f>
        <v>0</v>
      </c>
      <c r="AE115" s="157">
        <f>_xlfn.IFNA(IF($B115=$B$382,0,_xlfn.IFNA(INDEX('I.Supplementary 2017-18'!R$8:R$35,MATCH($B115,'I.Supplementary 2017-18'!$B$8:$B$35,0)),INDEX('I.KI 2017-18'!R$9:R$393,MATCH($B115,'I.KI 2017-18'!$B$9:$B$393,0)))),"")</f>
        <v>0</v>
      </c>
      <c r="AF115" s="156">
        <f>_xlfn.IFNA(IF($B115=$B$382,0,_xlfn.IFNA(INDEX('I.Supplementary 2017-18'!S$8:S$35,MATCH($B115,'I.Supplementary 2017-18'!$B$8:$B$35,0)),INDEX('I.KI 2017-18'!S$9:S$393,MATCH($B115,'I.KI 2017-18'!$B$9:$B$393,0)))),"")</f>
        <v>0</v>
      </c>
      <c r="AG115" s="193">
        <f>_xlfn.IFNA(IF($B115=$B$382,0,_xlfn.IFNA(INDEX('I.Supplementary 2017-18'!T$8:T$35,MATCH($B115,'I.Supplementary 2017-18'!$B$8:$B$35,0)),INDEX('I.KI 2017-18'!T$9:T$393,MATCH($B115,'I.KI 2017-18'!$B$9:$B$393,0)))),"")</f>
        <v>0</v>
      </c>
      <c r="AH115" s="193">
        <f>_xlfn.IFNA(IF($B115=$B$382,0,_xlfn.IFNA(INDEX('I.Supplementary 2017-18'!U$8:U$35,MATCH($B115,'I.Supplementary 2017-18'!$B$8:$B$35,0)),INDEX('I.KI 2017-18'!U$9:U$393,MATCH($B115,'I.KI 2017-18'!$B$9:$B$393,0)))),"")</f>
        <v>7.2501659054749323</v>
      </c>
      <c r="AI115" s="193">
        <f>_xlfn.IFNA(IF($B115=$B$382,0,_xlfn.IFNA(INDEX('I.Supplementary 2017-18'!V$8:V$35,MATCH($B115,'I.Supplementary 2017-18'!$B$8:$B$35,0)),INDEX('I.KI 2017-18'!V$9:V$393,MATCH($B115,'I.KI 2017-18'!$B$9:$B$393,0)))),"")</f>
        <v>0</v>
      </c>
      <c r="AJ115" s="157">
        <f>_xlfn.IFNA(IF($B115=$B$382,0,_xlfn.IFNA(INDEX('I.Supplementary 2017-18'!W$8:W$35,MATCH($B115,'I.Supplementary 2017-18'!$B$8:$B$35,0)),INDEX('I.KI 2017-18'!W$9:W$393,MATCH($B115,'I.KI 2017-18'!$B$9:$B$393,0)))),"")</f>
        <v>0</v>
      </c>
      <c r="AK115" s="156">
        <f>_xlfn.IFNA(IF($B115=$B$382,0,_xlfn.IFNA(INDEX('I.Supplementary 2017-18'!X$8:X$35,MATCH($B115,'I.Supplementary 2017-18'!$B$8:$B$35,0)),INDEX('I.KI 2017-18'!X$9:X$393,MATCH($B115,'I.KI 2017-18'!$B$9:$B$393,0)))),"")</f>
        <v>0</v>
      </c>
      <c r="AL115" s="193">
        <f>_xlfn.IFNA(IF($B115=$B$382,0,_xlfn.IFNA(INDEX('I.Supplementary 2017-18'!Y$8:Y$35,MATCH($B115,'I.Supplementary 2017-18'!$B$8:$B$35,0)),INDEX('I.KI 2017-18'!Y$9:Y$393,MATCH($B115,'I.KI 2017-18'!$B$9:$B$393,0)))),"")</f>
        <v>0</v>
      </c>
      <c r="AM115" s="193">
        <f>_xlfn.IFNA(IF($B115=$B$382,0,_xlfn.IFNA(INDEX('I.Supplementary 2017-18'!Z$8:Z$35,MATCH($B115,'I.Supplementary 2017-18'!$B$8:$B$35,0)),INDEX('I.KI 2017-18'!Z$9:Z$393,MATCH($B115,'I.KI 2017-18'!$B$9:$B$393,0)))),"")</f>
        <v>11.774040926698019</v>
      </c>
      <c r="AN115" s="193">
        <f>_xlfn.IFNA(IF($B115=$B$382,0,_xlfn.IFNA(INDEX('I.Supplementary 2017-18'!AA$8:AA$35,MATCH($B115,'I.Supplementary 2017-18'!$B$8:$B$35,0)),INDEX('I.KI 2017-18'!AA$9:AA$393,MATCH($B115,'I.KI 2017-18'!$B$9:$B$393,0)))),"")</f>
        <v>0</v>
      </c>
      <c r="AO115" s="157">
        <f>_xlfn.IFNA(IF($B115=$B$382,0,_xlfn.IFNA(INDEX('I.Supplementary 2017-18'!AB$8:AB$35,MATCH($B115,'I.Supplementary 2017-18'!$B$8:$B$35,0)),INDEX('I.KI 2017-18'!AB$9:AB$393,MATCH($B115,'I.KI 2017-18'!$B$9:$B$393,0)))),"")</f>
        <v>0</v>
      </c>
      <c r="AP115" s="149"/>
      <c r="AQ115" s="156">
        <f>_xlfn.IFNA(IF($B115=$B$381,0,IF($B115=$B$382,0,_xlfn.IFNA(INDEX('I.Supplementary 2017-18'!I$8:I$35,MATCH($B115,'I.Supplementary 2017-18'!$B$8:$B$35,0)),INDEX('I.KI 2017-18'!I$9:I$393,MATCH($B115,'I.KI 2017-18'!$B$9:$B$393,0))))),"")</f>
        <v>4.5238750212230867</v>
      </c>
      <c r="AR115" s="149">
        <f>_xlfn.IFNA(IF($B115=$B$381,0,IF($B115=$B$382,0,_xlfn.IFNA(INDEX('I.Supplementary 2017-18'!J$8:J$35,MATCH($B115,'I.Supplementary 2017-18'!$B$8:$B$35,0)),INDEX('I.KI 2017-18'!J$9:J$393,MATCH($B115,'I.KI 2017-18'!$B$9:$B$393,0))))),"")</f>
        <v>7.2501659054749323</v>
      </c>
      <c r="AS115" s="157">
        <f>_xlfn.IFNA(IF($B115=$B$381,0,IF($B115=$B$382,0,_xlfn.IFNA(INDEX('I.Supplementary 2017-18'!H$8:H$35,MATCH($B115,'I.Supplementary 2017-18'!$B$8:$B$35,0)),INDEX('I.KI 2017-18'!H$9:H$393,MATCH($B115,'I.KI 2017-18'!$B$9:$B$393,0))))),"")</f>
        <v>11.774040926698019</v>
      </c>
      <c r="AT115" s="149"/>
      <c r="AU115" s="156">
        <f>_xlfn.IFNA(_xlfn.IFNA(INDEX('I.Supplementary 2018-19'!P$8:P$157,MATCH($B115,'I.Supplementary 2018-19'!$B$8:$B$157,0)),INDEX('I.KI 2018-19'!P$9:P$393,MATCH($B115,'I.KI 2018-19'!$B$9:$B$393,0))),"")</f>
        <v>0</v>
      </c>
      <c r="AV115" s="193">
        <f>_xlfn.IFNA(_xlfn.IFNA(INDEX('I.Supplementary 2018-19'!Q$8:Q$157,MATCH($B115,'I.Supplementary 2018-19'!$B$8:$B$157,0)),INDEX('I.KI 2018-19'!Q$9:Q$393,MATCH($B115,'I.KI 2018-19'!$B$9:$B$393,0))),"")</f>
        <v>0</v>
      </c>
      <c r="AW115" s="193">
        <f>_xlfn.IFNA(_xlfn.IFNA(INDEX('I.Supplementary 2018-19'!R$8:R$157,MATCH($B115,'I.Supplementary 2018-19'!$B$8:$B$157,0)),INDEX('I.KI 2018-19'!R$9:R$393,MATCH($B115,'I.KI 2018-19'!$B$9:$B$393,0))),"")</f>
        <v>3.6601054894880094</v>
      </c>
      <c r="AX115" s="193">
        <f>_xlfn.IFNA(_xlfn.IFNA(INDEX('I.Supplementary 2018-19'!S$8:S$157,MATCH($B115,'I.Supplementary 2018-19'!$B$8:$B$157,0)),INDEX('I.KI 2018-19'!S$9:S$393,MATCH($B115,'I.KI 2018-19'!$B$9:$B$393,0))),"")</f>
        <v>0</v>
      </c>
      <c r="AY115" s="157">
        <f>_xlfn.IFNA(_xlfn.IFNA(INDEX('I.Supplementary 2018-19'!T$8:T$157,MATCH($B115,'I.Supplementary 2018-19'!$B$8:$B$157,0)),INDEX('I.KI 2018-19'!T$9:T$393,MATCH($B115,'I.KI 2018-19'!$B$9:$B$393,0))),"")</f>
        <v>0</v>
      </c>
      <c r="AZ115" s="156">
        <f>_xlfn.IFNA(_xlfn.IFNA(INDEX('I.Supplementary 2018-19'!U$8:U$157,MATCH($B115,'I.Supplementary 2018-19'!$B$8:$B$157,0)),INDEX('I.KI 2018-19'!U$9:U$393,MATCH($B115,'I.KI 2018-19'!$B$9:$B$393,0))),"")</f>
        <v>0</v>
      </c>
      <c r="BA115" s="193">
        <f>_xlfn.IFNA(_xlfn.IFNA(INDEX('I.Supplementary 2018-19'!V$8:V$157,MATCH($B115,'I.Supplementary 2018-19'!$B$8:$B$157,0)),INDEX('I.KI 2018-19'!V$9:V$393,MATCH($B115,'I.KI 2018-19'!$B$9:$B$393,0))),"")</f>
        <v>0</v>
      </c>
      <c r="BB115" s="193">
        <f>_xlfn.IFNA(_xlfn.IFNA(INDEX('I.Supplementary 2018-19'!W$8:W$157,MATCH($B115,'I.Supplementary 2018-19'!$B$8:$B$157,0)),INDEX('I.KI 2018-19'!W$9:W$393,MATCH($B115,'I.KI 2018-19'!$B$9:$B$393,0))),"")</f>
        <v>7.467982048557869</v>
      </c>
      <c r="BC115" s="193">
        <f>_xlfn.IFNA(_xlfn.IFNA(INDEX('I.Supplementary 2018-19'!X$8:X$157,MATCH($B115,'I.Supplementary 2018-19'!$B$8:$B$157,0)),INDEX('I.KI 2018-19'!X$9:X$393,MATCH($B115,'I.KI 2018-19'!$B$9:$B$393,0))),"")</f>
        <v>0</v>
      </c>
      <c r="BD115" s="157">
        <f>_xlfn.IFNA(_xlfn.IFNA(INDEX('I.Supplementary 2018-19'!Y$8:Y$157,MATCH($B115,'I.Supplementary 2018-19'!$B$8:$B$157,0)),INDEX('I.KI 2018-19'!Y$9:Y$393,MATCH($B115,'I.KI 2018-19'!$B$9:$B$393,0))),"")</f>
        <v>0</v>
      </c>
      <c r="BE115" s="156">
        <f>_xlfn.IFNA(_xlfn.IFNA(INDEX('I.Supplementary 2018-19'!Z$8:Z$157,MATCH($B115,'I.Supplementary 2018-19'!$B$8:$B$157,0)),INDEX('I.KI 2018-19'!Z$9:Z$393,MATCH($B115,'I.KI 2018-19'!$B$9:$B$393,0))),"")</f>
        <v>0</v>
      </c>
      <c r="BF115" s="193">
        <f>_xlfn.IFNA(_xlfn.IFNA(INDEX('I.Supplementary 2018-19'!AA$8:AA$157,MATCH($B115,'I.Supplementary 2018-19'!$B$8:$B$157,0)),INDEX('I.KI 2018-19'!AA$9:AA$393,MATCH($B115,'I.KI 2018-19'!$B$9:$B$393,0))),"")</f>
        <v>0</v>
      </c>
      <c r="BG115" s="193">
        <f>_xlfn.IFNA(_xlfn.IFNA(INDEX('I.Supplementary 2018-19'!AB$8:AB$157,MATCH($B115,'I.Supplementary 2018-19'!$B$8:$B$157,0)),INDEX('I.KI 2018-19'!AB$9:AB$393,MATCH($B115,'I.KI 2018-19'!$B$9:$B$393,0))),"")</f>
        <v>11.128087538045879</v>
      </c>
      <c r="BH115" s="193">
        <f>_xlfn.IFNA(_xlfn.IFNA(INDEX('I.Supplementary 2018-19'!AC$8:AC$157,MATCH($B115,'I.Supplementary 2018-19'!$B$8:$B$157,0)),INDEX('I.KI 2018-19'!AC$9:AC$393,MATCH($B115,'I.KI 2018-19'!$B$9:$B$393,0))),"")</f>
        <v>0</v>
      </c>
      <c r="BI115" s="157">
        <f>_xlfn.IFNA(_xlfn.IFNA(INDEX('I.Supplementary 2018-19'!AD$8:AD$157,MATCH($B115,'I.Supplementary 2018-19'!$B$8:$B$157,0)),INDEX('I.KI 2018-19'!AD$9:AD$393,MATCH($B115,'I.KI 2018-19'!$B$9:$B$393,0))),"")</f>
        <v>0</v>
      </c>
      <c r="BJ115" s="149"/>
      <c r="BK115" s="156">
        <f>_xlfn.IFNA(IF($B115=$B$381,0,IF($B115=$B$382,0,_xlfn.IFNA(INDEX('I.Supplementary 2018-19'!I$8:I$157,MATCH($B115,'I.Supplementary 2018-19'!$B$8:$B$157,0)),INDEX('I.KI 2018-19'!I$9:I$393,MATCH($B115,'I.KI 2018-19'!$B$9:$B$393,0))))),"")</f>
        <v>3.6601054894880094</v>
      </c>
      <c r="BL115" s="149">
        <f>_xlfn.IFNA(IF($B115=$B$381,0,IF($B115=$B$382,0,_xlfn.IFNA(INDEX('I.Supplementary 2018-19'!J$8:J$157,MATCH($B115,'I.Supplementary 2018-19'!$B$8:$B$157,0)),INDEX('I.KI 2018-19'!J$9:J$393,MATCH($B115,'I.KI 2018-19'!$B$9:$B$393,0))))),"")</f>
        <v>7.467982048557869</v>
      </c>
      <c r="BM115" s="157">
        <f>_xlfn.IFNA(IF($B115=$B$381,0,IF($B115=$B$382,0,_xlfn.IFNA(INDEX('I.Supplementary 2018-19'!H$8:H$157,MATCH($B115,'I.Supplementary 2018-19'!$B$8:$B$157,0)),INDEX('I.KI 2018-19'!H$9:H$393,MATCH($B115,'I.KI 2018-19'!$B$9:$B$393,0))))),"")</f>
        <v>11.128087538045879</v>
      </c>
    </row>
    <row r="116" spans="2:65">
      <c r="B116" s="121" t="str">
        <f>'Calculations for 2021-22'!B116</f>
        <v>E1432</v>
      </c>
      <c r="C116" s="160" t="str">
        <f>'Calculations for 2021-22'!D116</f>
        <v>E1432</v>
      </c>
      <c r="D116" t="str">
        <f>'Calculations for 2021-22'!E116</f>
        <v>SD</v>
      </c>
      <c r="E116" t="str">
        <f>'Calculations for 2021-22'!F116</f>
        <v>P1914</v>
      </c>
      <c r="F116" s="120" t="str">
        <f>'Calculations for 2021-22'!H116</f>
        <v>Eastbourne</v>
      </c>
      <c r="G116" s="156">
        <f>_xlfn.IFNA(INDEX('I.KI 2016-17'!M$8:M$391,MATCH($B116,'I.KI 2016-17'!$B$8:$B$391,0)),"")</f>
        <v>0</v>
      </c>
      <c r="H116" s="149">
        <f>_xlfn.IFNA(INDEX('I.KI 2016-17'!N$8:N$391,MATCH($B116,'I.KI 2016-17'!$B$8:$B$391,0)),"")</f>
        <v>1.7519759070379999</v>
      </c>
      <c r="I116" s="149">
        <f>_xlfn.IFNA(INDEX('I.KI 2016-17'!O$8:O$391,MATCH($B116,'I.KI 2016-17'!$B$8:$B$391,0)),"")</f>
        <v>0</v>
      </c>
      <c r="J116" s="149">
        <f>_xlfn.IFNA(INDEX('I.KI 2016-17'!P$8:P$391,MATCH($B116,'I.KI 2016-17'!$B$8:$B$391,0)),"")</f>
        <v>0</v>
      </c>
      <c r="K116" s="157">
        <f>_xlfn.IFNA(INDEX('I.KI 2016-17'!Q$8:Q$391,MATCH($B116,'I.KI 2016-17'!$B$8:$B$391,0)),"")</f>
        <v>0</v>
      </c>
      <c r="L116" s="156">
        <f>_xlfn.IFNA(INDEX('I.KI 2016-17'!R$8:R$391,MATCH($B116,'I.KI 2016-17'!$B$8:$B$391,0)),"")</f>
        <v>0</v>
      </c>
      <c r="M116" s="193">
        <f>_xlfn.IFNA(INDEX('I.KI 2016-17'!S$8:S$391,MATCH($B116,'I.KI 2016-17'!$B$8:$B$391,0)),"")</f>
        <v>3.3424196434380002</v>
      </c>
      <c r="N116" s="193">
        <f>_xlfn.IFNA(INDEX('I.KI 2016-17'!T$8:T$391,MATCH($B116,'I.KI 2016-17'!$B$8:$B$391,0)),"")</f>
        <v>0</v>
      </c>
      <c r="O116" s="193">
        <f>_xlfn.IFNA(INDEX('I.KI 2016-17'!U$8:U$391,MATCH($B116,'I.KI 2016-17'!$B$8:$B$391,0)),"")</f>
        <v>0</v>
      </c>
      <c r="P116" s="157">
        <f>_xlfn.IFNA(INDEX('I.KI 2016-17'!V$8:V$391,MATCH($B116,'I.KI 2016-17'!$B$8:$B$391,0)),"")</f>
        <v>0</v>
      </c>
      <c r="Q116" s="156">
        <f>_xlfn.IFNA(INDEX('I.KI 2016-17'!W$8:W$391,MATCH($B116,'I.KI 2016-17'!$B$8:$B$391,0)),"")</f>
        <v>0</v>
      </c>
      <c r="R116" s="193">
        <f>_xlfn.IFNA(INDEX('I.KI 2016-17'!X$8:X$391,MATCH($B116,'I.KI 2016-17'!$B$8:$B$391,0)),"")</f>
        <v>5.0943955504760003</v>
      </c>
      <c r="S116" s="193">
        <f>_xlfn.IFNA(INDEX('I.KI 2016-17'!Y$8:Y$391,MATCH($B116,'I.KI 2016-17'!$B$8:$B$391,0)),"")</f>
        <v>0</v>
      </c>
      <c r="T116" s="193">
        <f>_xlfn.IFNA(INDEX('I.KI 2016-17'!Z$8:Z$391,MATCH($B116,'I.KI 2016-17'!$B$8:$B$391,0)),"")</f>
        <v>0</v>
      </c>
      <c r="U116" s="157">
        <f>_xlfn.IFNA(INDEX('I.KI 2016-17'!AA$8:AA$391,MATCH($B116,'I.KI 2016-17'!$B$8:$B$391,0)),"")</f>
        <v>0</v>
      </c>
      <c r="V116" s="149"/>
      <c r="W116" s="154">
        <f>_xlfn.IFNA(INDEX('I.KI 2016-17'!$H$8:$H$391,MATCH(B116,'I.KI 2016-17'!$B$8:$B$391,0)),"")</f>
        <v>1.7519759070379999</v>
      </c>
      <c r="X116" s="153">
        <f>_xlfn.IFNA(INDEX('I.KI 2016-17'!$I$8:$I$391,MATCH(B116,'I.KI 2016-17'!$B$8:$B$391,0)),"")</f>
        <v>3.3424196434380002</v>
      </c>
      <c r="Y116" s="155">
        <f>_xlfn.IFNA(INDEX('I.KI 2016-17'!$G$8:$G$391,MATCH(B116,'I.KI 2016-17'!$B$8:$B$391,0)),"")</f>
        <v>5.0943955504760003</v>
      </c>
      <c r="Z116" s="149"/>
      <c r="AA116" s="156">
        <f>_xlfn.IFNA(IF($B116=$B$382,0,_xlfn.IFNA(INDEX('I.Supplementary 2017-18'!N$8:N$35,MATCH($B116,'I.Supplementary 2017-18'!$B$8:$B$35,0)),INDEX('I.KI 2017-18'!N$9:N$393,MATCH($B116,'I.KI 2017-18'!$B$9:$B$393,0)))),"")</f>
        <v>0</v>
      </c>
      <c r="AB116" s="193">
        <f>_xlfn.IFNA(IF($B116=$B$382,0,_xlfn.IFNA(INDEX('I.Supplementary 2017-18'!O$8:O$35,MATCH($B116,'I.Supplementary 2017-18'!$B$8:$B$35,0)),INDEX('I.KI 2017-18'!O$9:O$393,MATCH($B116,'I.KI 2017-18'!$B$9:$B$393,0)))),"")</f>
        <v>0.94404658844284717</v>
      </c>
      <c r="AC116" s="193">
        <f>_xlfn.IFNA(IF($B116=$B$382,0,_xlfn.IFNA(INDEX('I.Supplementary 2017-18'!P$8:P$35,MATCH($B116,'I.Supplementary 2017-18'!$B$8:$B$35,0)),INDEX('I.KI 2017-18'!P$9:P$393,MATCH($B116,'I.KI 2017-18'!$B$9:$B$393,0)))),"")</f>
        <v>0</v>
      </c>
      <c r="AD116" s="193">
        <f>_xlfn.IFNA(IF($B116=$B$382,0,_xlfn.IFNA(INDEX('I.Supplementary 2017-18'!Q$8:Q$35,MATCH($B116,'I.Supplementary 2017-18'!$B$8:$B$35,0)),INDEX('I.KI 2017-18'!Q$9:Q$393,MATCH($B116,'I.KI 2017-18'!$B$9:$B$393,0)))),"")</f>
        <v>0</v>
      </c>
      <c r="AE116" s="157">
        <f>_xlfn.IFNA(IF($B116=$B$382,0,_xlfn.IFNA(INDEX('I.Supplementary 2017-18'!R$8:R$35,MATCH($B116,'I.Supplementary 2017-18'!$B$8:$B$35,0)),INDEX('I.KI 2017-18'!R$9:R$393,MATCH($B116,'I.KI 2017-18'!$B$9:$B$393,0)))),"")</f>
        <v>0</v>
      </c>
      <c r="AF116" s="156">
        <f>_xlfn.IFNA(IF($B116=$B$382,0,_xlfn.IFNA(INDEX('I.Supplementary 2017-18'!S$8:S$35,MATCH($B116,'I.Supplementary 2017-18'!$B$8:$B$35,0)),INDEX('I.KI 2017-18'!S$9:S$393,MATCH($B116,'I.KI 2017-18'!$B$9:$B$393,0)))),"")</f>
        <v>0</v>
      </c>
      <c r="AG116" s="193">
        <f>_xlfn.IFNA(IF($B116=$B$382,0,_xlfn.IFNA(INDEX('I.Supplementary 2017-18'!T$8:T$35,MATCH($B116,'I.Supplementary 2017-18'!$B$8:$B$35,0)),INDEX('I.KI 2017-18'!T$9:T$393,MATCH($B116,'I.KI 2017-18'!$B$9:$B$393,0)))),"")</f>
        <v>3.4106585652801473</v>
      </c>
      <c r="AH116" s="193">
        <f>_xlfn.IFNA(IF($B116=$B$382,0,_xlfn.IFNA(INDEX('I.Supplementary 2017-18'!U$8:U$35,MATCH($B116,'I.Supplementary 2017-18'!$B$8:$B$35,0)),INDEX('I.KI 2017-18'!U$9:U$393,MATCH($B116,'I.KI 2017-18'!$B$9:$B$393,0)))),"")</f>
        <v>0</v>
      </c>
      <c r="AI116" s="193">
        <f>_xlfn.IFNA(IF($B116=$B$382,0,_xlfn.IFNA(INDEX('I.Supplementary 2017-18'!V$8:V$35,MATCH($B116,'I.Supplementary 2017-18'!$B$8:$B$35,0)),INDEX('I.KI 2017-18'!V$9:V$393,MATCH($B116,'I.KI 2017-18'!$B$9:$B$393,0)))),"")</f>
        <v>0</v>
      </c>
      <c r="AJ116" s="157">
        <f>_xlfn.IFNA(IF($B116=$B$382,0,_xlfn.IFNA(INDEX('I.Supplementary 2017-18'!W$8:W$35,MATCH($B116,'I.Supplementary 2017-18'!$B$8:$B$35,0)),INDEX('I.KI 2017-18'!W$9:W$393,MATCH($B116,'I.KI 2017-18'!$B$9:$B$393,0)))),"")</f>
        <v>0</v>
      </c>
      <c r="AK116" s="156">
        <f>_xlfn.IFNA(IF($B116=$B$382,0,_xlfn.IFNA(INDEX('I.Supplementary 2017-18'!X$8:X$35,MATCH($B116,'I.Supplementary 2017-18'!$B$8:$B$35,0)),INDEX('I.KI 2017-18'!X$9:X$393,MATCH($B116,'I.KI 2017-18'!$B$9:$B$393,0)))),"")</f>
        <v>0</v>
      </c>
      <c r="AL116" s="193">
        <f>_xlfn.IFNA(IF($B116=$B$382,0,_xlfn.IFNA(INDEX('I.Supplementary 2017-18'!Y$8:Y$35,MATCH($B116,'I.Supplementary 2017-18'!$B$8:$B$35,0)),INDEX('I.KI 2017-18'!Y$9:Y$393,MATCH($B116,'I.KI 2017-18'!$B$9:$B$393,0)))),"")</f>
        <v>4.3547051537229944</v>
      </c>
      <c r="AM116" s="193">
        <f>_xlfn.IFNA(IF($B116=$B$382,0,_xlfn.IFNA(INDEX('I.Supplementary 2017-18'!Z$8:Z$35,MATCH($B116,'I.Supplementary 2017-18'!$B$8:$B$35,0)),INDEX('I.KI 2017-18'!Z$9:Z$393,MATCH($B116,'I.KI 2017-18'!$B$9:$B$393,0)))),"")</f>
        <v>0</v>
      </c>
      <c r="AN116" s="193">
        <f>_xlfn.IFNA(IF($B116=$B$382,0,_xlfn.IFNA(INDEX('I.Supplementary 2017-18'!AA$8:AA$35,MATCH($B116,'I.Supplementary 2017-18'!$B$8:$B$35,0)),INDEX('I.KI 2017-18'!AA$9:AA$393,MATCH($B116,'I.KI 2017-18'!$B$9:$B$393,0)))),"")</f>
        <v>0</v>
      </c>
      <c r="AO116" s="157">
        <f>_xlfn.IFNA(IF($B116=$B$382,0,_xlfn.IFNA(INDEX('I.Supplementary 2017-18'!AB$8:AB$35,MATCH($B116,'I.Supplementary 2017-18'!$B$8:$B$35,0)),INDEX('I.KI 2017-18'!AB$9:AB$393,MATCH($B116,'I.KI 2017-18'!$B$9:$B$393,0)))),"")</f>
        <v>0</v>
      </c>
      <c r="AP116" s="149"/>
      <c r="AQ116" s="156">
        <f>_xlfn.IFNA(IF($B116=$B$381,0,IF($B116=$B$382,0,_xlfn.IFNA(INDEX('I.Supplementary 2017-18'!I$8:I$35,MATCH($B116,'I.Supplementary 2017-18'!$B$8:$B$35,0)),INDEX('I.KI 2017-18'!I$9:I$393,MATCH($B116,'I.KI 2017-18'!$B$9:$B$393,0))))),"")</f>
        <v>0.94404658844284717</v>
      </c>
      <c r="AR116" s="149">
        <f>_xlfn.IFNA(IF($B116=$B$381,0,IF($B116=$B$382,0,_xlfn.IFNA(INDEX('I.Supplementary 2017-18'!J$8:J$35,MATCH($B116,'I.Supplementary 2017-18'!$B$8:$B$35,0)),INDEX('I.KI 2017-18'!J$9:J$393,MATCH($B116,'I.KI 2017-18'!$B$9:$B$393,0))))),"")</f>
        <v>3.4106585652801473</v>
      </c>
      <c r="AS116" s="157">
        <f>_xlfn.IFNA(IF($B116=$B$381,0,IF($B116=$B$382,0,_xlfn.IFNA(INDEX('I.Supplementary 2017-18'!H$8:H$35,MATCH($B116,'I.Supplementary 2017-18'!$B$8:$B$35,0)),INDEX('I.KI 2017-18'!H$9:H$393,MATCH($B116,'I.KI 2017-18'!$B$9:$B$393,0))))),"")</f>
        <v>4.3547051537229944</v>
      </c>
      <c r="AT116" s="149"/>
      <c r="AU116" s="156">
        <f>_xlfn.IFNA(_xlfn.IFNA(INDEX('I.Supplementary 2018-19'!P$8:P$157,MATCH($B116,'I.Supplementary 2018-19'!$B$8:$B$157,0)),INDEX('I.KI 2018-19'!P$9:P$393,MATCH($B116,'I.KI 2018-19'!$B$9:$B$393,0))),"")</f>
        <v>0</v>
      </c>
      <c r="AV116" s="193">
        <f>_xlfn.IFNA(_xlfn.IFNA(INDEX('I.Supplementary 2018-19'!Q$8:Q$157,MATCH($B116,'I.Supplementary 2018-19'!$B$8:$B$157,0)),INDEX('I.KI 2018-19'!Q$9:Q$393,MATCH($B116,'I.KI 2018-19'!$B$9:$B$393,0))),"")</f>
        <v>0.44546023165991155</v>
      </c>
      <c r="AW116" s="193">
        <f>_xlfn.IFNA(_xlfn.IFNA(INDEX('I.Supplementary 2018-19'!R$8:R$157,MATCH($B116,'I.Supplementary 2018-19'!$B$8:$B$157,0)),INDEX('I.KI 2018-19'!R$9:R$393,MATCH($B116,'I.KI 2018-19'!$B$9:$B$393,0))),"")</f>
        <v>0</v>
      </c>
      <c r="AX116" s="193">
        <f>_xlfn.IFNA(_xlfn.IFNA(INDEX('I.Supplementary 2018-19'!S$8:S$157,MATCH($B116,'I.Supplementary 2018-19'!$B$8:$B$157,0)),INDEX('I.KI 2018-19'!S$9:S$393,MATCH($B116,'I.KI 2018-19'!$B$9:$B$393,0))),"")</f>
        <v>0</v>
      </c>
      <c r="AY116" s="157">
        <f>_xlfn.IFNA(_xlfn.IFNA(INDEX('I.Supplementary 2018-19'!T$8:T$157,MATCH($B116,'I.Supplementary 2018-19'!$B$8:$B$157,0)),INDEX('I.KI 2018-19'!T$9:T$393,MATCH($B116,'I.KI 2018-19'!$B$9:$B$393,0))),"")</f>
        <v>0</v>
      </c>
      <c r="AZ116" s="156">
        <f>_xlfn.IFNA(_xlfn.IFNA(INDEX('I.Supplementary 2018-19'!U$8:U$157,MATCH($B116,'I.Supplementary 2018-19'!$B$8:$B$157,0)),INDEX('I.KI 2018-19'!U$9:U$393,MATCH($B116,'I.KI 2018-19'!$B$9:$B$393,0))),"")</f>
        <v>0</v>
      </c>
      <c r="BA116" s="193">
        <f>_xlfn.IFNA(_xlfn.IFNA(INDEX('I.Supplementary 2018-19'!V$8:V$157,MATCH($B116,'I.Supplementary 2018-19'!$B$8:$B$157,0)),INDEX('I.KI 2018-19'!V$9:V$393,MATCH($B116,'I.KI 2018-19'!$B$9:$B$393,0))),"")</f>
        <v>3.513124702434486</v>
      </c>
      <c r="BB116" s="193">
        <f>_xlfn.IFNA(_xlfn.IFNA(INDEX('I.Supplementary 2018-19'!W$8:W$157,MATCH($B116,'I.Supplementary 2018-19'!$B$8:$B$157,0)),INDEX('I.KI 2018-19'!W$9:W$393,MATCH($B116,'I.KI 2018-19'!$B$9:$B$393,0))),"")</f>
        <v>0</v>
      </c>
      <c r="BC116" s="193">
        <f>_xlfn.IFNA(_xlfn.IFNA(INDEX('I.Supplementary 2018-19'!X$8:X$157,MATCH($B116,'I.Supplementary 2018-19'!$B$8:$B$157,0)),INDEX('I.KI 2018-19'!X$9:X$393,MATCH($B116,'I.KI 2018-19'!$B$9:$B$393,0))),"")</f>
        <v>0</v>
      </c>
      <c r="BD116" s="157">
        <f>_xlfn.IFNA(_xlfn.IFNA(INDEX('I.Supplementary 2018-19'!Y$8:Y$157,MATCH($B116,'I.Supplementary 2018-19'!$B$8:$B$157,0)),INDEX('I.KI 2018-19'!Y$9:Y$393,MATCH($B116,'I.KI 2018-19'!$B$9:$B$393,0))),"")</f>
        <v>0</v>
      </c>
      <c r="BE116" s="156">
        <f>_xlfn.IFNA(_xlfn.IFNA(INDEX('I.Supplementary 2018-19'!Z$8:Z$157,MATCH($B116,'I.Supplementary 2018-19'!$B$8:$B$157,0)),INDEX('I.KI 2018-19'!Z$9:Z$393,MATCH($B116,'I.KI 2018-19'!$B$9:$B$393,0))),"")</f>
        <v>0</v>
      </c>
      <c r="BF116" s="193">
        <f>_xlfn.IFNA(_xlfn.IFNA(INDEX('I.Supplementary 2018-19'!AA$8:AA$157,MATCH($B116,'I.Supplementary 2018-19'!$B$8:$B$157,0)),INDEX('I.KI 2018-19'!AA$9:AA$393,MATCH($B116,'I.KI 2018-19'!$B$9:$B$393,0))),"")</f>
        <v>3.9585849340943975</v>
      </c>
      <c r="BG116" s="193">
        <f>_xlfn.IFNA(_xlfn.IFNA(INDEX('I.Supplementary 2018-19'!AB$8:AB$157,MATCH($B116,'I.Supplementary 2018-19'!$B$8:$B$157,0)),INDEX('I.KI 2018-19'!AB$9:AB$393,MATCH($B116,'I.KI 2018-19'!$B$9:$B$393,0))),"")</f>
        <v>0</v>
      </c>
      <c r="BH116" s="193">
        <f>_xlfn.IFNA(_xlfn.IFNA(INDEX('I.Supplementary 2018-19'!AC$8:AC$157,MATCH($B116,'I.Supplementary 2018-19'!$B$8:$B$157,0)),INDEX('I.KI 2018-19'!AC$9:AC$393,MATCH($B116,'I.KI 2018-19'!$B$9:$B$393,0))),"")</f>
        <v>0</v>
      </c>
      <c r="BI116" s="157">
        <f>_xlfn.IFNA(_xlfn.IFNA(INDEX('I.Supplementary 2018-19'!AD$8:AD$157,MATCH($B116,'I.Supplementary 2018-19'!$B$8:$B$157,0)),INDEX('I.KI 2018-19'!AD$9:AD$393,MATCH($B116,'I.KI 2018-19'!$B$9:$B$393,0))),"")</f>
        <v>0</v>
      </c>
      <c r="BJ116" s="149"/>
      <c r="BK116" s="156">
        <f>_xlfn.IFNA(IF($B116=$B$381,0,IF($B116=$B$382,0,_xlfn.IFNA(INDEX('I.Supplementary 2018-19'!I$8:I$157,MATCH($B116,'I.Supplementary 2018-19'!$B$8:$B$157,0)),INDEX('I.KI 2018-19'!I$9:I$393,MATCH($B116,'I.KI 2018-19'!$B$9:$B$393,0))))),"")</f>
        <v>0.44546023165991155</v>
      </c>
      <c r="BL116" s="149">
        <f>_xlfn.IFNA(IF($B116=$B$381,0,IF($B116=$B$382,0,_xlfn.IFNA(INDEX('I.Supplementary 2018-19'!J$8:J$157,MATCH($B116,'I.Supplementary 2018-19'!$B$8:$B$157,0)),INDEX('I.KI 2018-19'!J$9:J$393,MATCH($B116,'I.KI 2018-19'!$B$9:$B$393,0))))),"")</f>
        <v>3.513124702434486</v>
      </c>
      <c r="BM116" s="157">
        <f>_xlfn.IFNA(IF($B116=$B$381,0,IF($B116=$B$382,0,_xlfn.IFNA(INDEX('I.Supplementary 2018-19'!H$8:H$157,MATCH($B116,'I.Supplementary 2018-19'!$B$8:$B$157,0)),INDEX('I.KI 2018-19'!H$9:H$393,MATCH($B116,'I.KI 2018-19'!$B$9:$B$393,0))))),"")</f>
        <v>3.9585849340943975</v>
      </c>
    </row>
    <row r="117" spans="2:65">
      <c r="B117" s="121" t="str">
        <f>'Calculations for 2021-22'!B117</f>
        <v>E1733</v>
      </c>
      <c r="C117" s="160" t="str">
        <f>'Calculations for 2021-22'!D117</f>
        <v>E1733</v>
      </c>
      <c r="D117" t="str">
        <f>'Calculations for 2021-22'!E117</f>
        <v>SD</v>
      </c>
      <c r="E117">
        <f>'Calculations for 2021-22'!F117</f>
        <v>0</v>
      </c>
      <c r="F117" s="120" t="str">
        <f>'Calculations for 2021-22'!H117</f>
        <v>Eastleigh</v>
      </c>
      <c r="G117" s="156">
        <f>_xlfn.IFNA(INDEX('I.KI 2016-17'!M$8:M$391,MATCH($B117,'I.KI 2016-17'!$B$8:$B$391,0)),"")</f>
        <v>0</v>
      </c>
      <c r="H117" s="149">
        <f>_xlfn.IFNA(INDEX('I.KI 2016-17'!N$8:N$391,MATCH($B117,'I.KI 2016-17'!$B$8:$B$391,0)),"")</f>
        <v>1.1955960381799999</v>
      </c>
      <c r="I117" s="149">
        <f>_xlfn.IFNA(INDEX('I.KI 2016-17'!O$8:O$391,MATCH($B117,'I.KI 2016-17'!$B$8:$B$391,0)),"")</f>
        <v>0</v>
      </c>
      <c r="J117" s="149">
        <f>_xlfn.IFNA(INDEX('I.KI 2016-17'!P$8:P$391,MATCH($B117,'I.KI 2016-17'!$B$8:$B$391,0)),"")</f>
        <v>0</v>
      </c>
      <c r="K117" s="157">
        <f>_xlfn.IFNA(INDEX('I.KI 2016-17'!Q$8:Q$391,MATCH($B117,'I.KI 2016-17'!$B$8:$B$391,0)),"")</f>
        <v>0</v>
      </c>
      <c r="L117" s="156">
        <f>_xlfn.IFNA(INDEX('I.KI 2016-17'!R$8:R$391,MATCH($B117,'I.KI 2016-17'!$B$8:$B$391,0)),"")</f>
        <v>0</v>
      </c>
      <c r="M117" s="193">
        <f>_xlfn.IFNA(INDEX('I.KI 2016-17'!S$8:S$391,MATCH($B117,'I.KI 2016-17'!$B$8:$B$391,0)),"")</f>
        <v>2.3644785296430002</v>
      </c>
      <c r="N117" s="193">
        <f>_xlfn.IFNA(INDEX('I.KI 2016-17'!T$8:T$391,MATCH($B117,'I.KI 2016-17'!$B$8:$B$391,0)),"")</f>
        <v>0</v>
      </c>
      <c r="O117" s="193">
        <f>_xlfn.IFNA(INDEX('I.KI 2016-17'!U$8:U$391,MATCH($B117,'I.KI 2016-17'!$B$8:$B$391,0)),"")</f>
        <v>0</v>
      </c>
      <c r="P117" s="157">
        <f>_xlfn.IFNA(INDEX('I.KI 2016-17'!V$8:V$391,MATCH($B117,'I.KI 2016-17'!$B$8:$B$391,0)),"")</f>
        <v>0</v>
      </c>
      <c r="Q117" s="156">
        <f>_xlfn.IFNA(INDEX('I.KI 2016-17'!W$8:W$391,MATCH($B117,'I.KI 2016-17'!$B$8:$B$391,0)),"")</f>
        <v>0</v>
      </c>
      <c r="R117" s="193">
        <f>_xlfn.IFNA(INDEX('I.KI 2016-17'!X$8:X$391,MATCH($B117,'I.KI 2016-17'!$B$8:$B$391,0)),"")</f>
        <v>3.5600745678230004</v>
      </c>
      <c r="S117" s="193">
        <f>_xlfn.IFNA(INDEX('I.KI 2016-17'!Y$8:Y$391,MATCH($B117,'I.KI 2016-17'!$B$8:$B$391,0)),"")</f>
        <v>0</v>
      </c>
      <c r="T117" s="193">
        <f>_xlfn.IFNA(INDEX('I.KI 2016-17'!Z$8:Z$391,MATCH($B117,'I.KI 2016-17'!$B$8:$B$391,0)),"")</f>
        <v>0</v>
      </c>
      <c r="U117" s="157">
        <f>_xlfn.IFNA(INDEX('I.KI 2016-17'!AA$8:AA$391,MATCH($B117,'I.KI 2016-17'!$B$8:$B$391,0)),"")</f>
        <v>0</v>
      </c>
      <c r="V117" s="149"/>
      <c r="W117" s="154">
        <f>_xlfn.IFNA(INDEX('I.KI 2016-17'!$H$8:$H$391,MATCH(B117,'I.KI 2016-17'!$B$8:$B$391,0)),"")</f>
        <v>1.1955960381799999</v>
      </c>
      <c r="X117" s="153">
        <f>_xlfn.IFNA(INDEX('I.KI 2016-17'!$I$8:$I$391,MATCH(B117,'I.KI 2016-17'!$B$8:$B$391,0)),"")</f>
        <v>2.3644785296430002</v>
      </c>
      <c r="Y117" s="155">
        <f>_xlfn.IFNA(INDEX('I.KI 2016-17'!$G$8:$G$391,MATCH(B117,'I.KI 2016-17'!$B$8:$B$391,0)),"")</f>
        <v>3.5600745678230004</v>
      </c>
      <c r="Z117" s="149"/>
      <c r="AA117" s="156">
        <f>_xlfn.IFNA(IF($B117=$B$382,0,_xlfn.IFNA(INDEX('I.Supplementary 2017-18'!N$8:N$35,MATCH($B117,'I.Supplementary 2017-18'!$B$8:$B$35,0)),INDEX('I.KI 2017-18'!N$9:N$393,MATCH($B117,'I.KI 2017-18'!$B$9:$B$393,0)))),"")</f>
        <v>0</v>
      </c>
      <c r="AB117" s="193">
        <f>_xlfn.IFNA(IF($B117=$B$382,0,_xlfn.IFNA(INDEX('I.Supplementary 2017-18'!O$8:O$35,MATCH($B117,'I.Supplementary 2017-18'!$B$8:$B$35,0)),INDEX('I.KI 2017-18'!O$9:O$393,MATCH($B117,'I.KI 2017-18'!$B$9:$B$393,0)))),"")</f>
        <v>0.60361046136224827</v>
      </c>
      <c r="AC117" s="193">
        <f>_xlfn.IFNA(IF($B117=$B$382,0,_xlfn.IFNA(INDEX('I.Supplementary 2017-18'!P$8:P$35,MATCH($B117,'I.Supplementary 2017-18'!$B$8:$B$35,0)),INDEX('I.KI 2017-18'!P$9:P$393,MATCH($B117,'I.KI 2017-18'!$B$9:$B$393,0)))),"")</f>
        <v>0</v>
      </c>
      <c r="AD117" s="193">
        <f>_xlfn.IFNA(IF($B117=$B$382,0,_xlfn.IFNA(INDEX('I.Supplementary 2017-18'!Q$8:Q$35,MATCH($B117,'I.Supplementary 2017-18'!$B$8:$B$35,0)),INDEX('I.KI 2017-18'!Q$9:Q$393,MATCH($B117,'I.KI 2017-18'!$B$9:$B$393,0)))),"")</f>
        <v>0</v>
      </c>
      <c r="AE117" s="157">
        <f>_xlfn.IFNA(IF($B117=$B$382,0,_xlfn.IFNA(INDEX('I.Supplementary 2017-18'!R$8:R$35,MATCH($B117,'I.Supplementary 2017-18'!$B$8:$B$35,0)),INDEX('I.KI 2017-18'!R$9:R$393,MATCH($B117,'I.KI 2017-18'!$B$9:$B$393,0)))),"")</f>
        <v>0</v>
      </c>
      <c r="AF117" s="156">
        <f>_xlfn.IFNA(IF($B117=$B$382,0,_xlfn.IFNA(INDEX('I.Supplementary 2017-18'!S$8:S$35,MATCH($B117,'I.Supplementary 2017-18'!$B$8:$B$35,0)),INDEX('I.KI 2017-18'!S$9:S$393,MATCH($B117,'I.KI 2017-18'!$B$9:$B$393,0)))),"")</f>
        <v>0</v>
      </c>
      <c r="AG117" s="193">
        <f>_xlfn.IFNA(IF($B117=$B$382,0,_xlfn.IFNA(INDEX('I.Supplementary 2017-18'!T$8:T$35,MATCH($B117,'I.Supplementary 2017-18'!$B$8:$B$35,0)),INDEX('I.KI 2017-18'!T$9:T$393,MATCH($B117,'I.KI 2017-18'!$B$9:$B$393,0)))),"")</f>
        <v>2.4127517815964201</v>
      </c>
      <c r="AH117" s="193">
        <f>_xlfn.IFNA(IF($B117=$B$382,0,_xlfn.IFNA(INDEX('I.Supplementary 2017-18'!U$8:U$35,MATCH($B117,'I.Supplementary 2017-18'!$B$8:$B$35,0)),INDEX('I.KI 2017-18'!U$9:U$393,MATCH($B117,'I.KI 2017-18'!$B$9:$B$393,0)))),"")</f>
        <v>0</v>
      </c>
      <c r="AI117" s="193">
        <f>_xlfn.IFNA(IF($B117=$B$382,0,_xlfn.IFNA(INDEX('I.Supplementary 2017-18'!V$8:V$35,MATCH($B117,'I.Supplementary 2017-18'!$B$8:$B$35,0)),INDEX('I.KI 2017-18'!V$9:V$393,MATCH($B117,'I.KI 2017-18'!$B$9:$B$393,0)))),"")</f>
        <v>0</v>
      </c>
      <c r="AJ117" s="157">
        <f>_xlfn.IFNA(IF($B117=$B$382,0,_xlfn.IFNA(INDEX('I.Supplementary 2017-18'!W$8:W$35,MATCH($B117,'I.Supplementary 2017-18'!$B$8:$B$35,0)),INDEX('I.KI 2017-18'!W$9:W$393,MATCH($B117,'I.KI 2017-18'!$B$9:$B$393,0)))),"")</f>
        <v>0</v>
      </c>
      <c r="AK117" s="156">
        <f>_xlfn.IFNA(IF($B117=$B$382,0,_xlfn.IFNA(INDEX('I.Supplementary 2017-18'!X$8:X$35,MATCH($B117,'I.Supplementary 2017-18'!$B$8:$B$35,0)),INDEX('I.KI 2017-18'!X$9:X$393,MATCH($B117,'I.KI 2017-18'!$B$9:$B$393,0)))),"")</f>
        <v>0</v>
      </c>
      <c r="AL117" s="193">
        <f>_xlfn.IFNA(IF($B117=$B$382,0,_xlfn.IFNA(INDEX('I.Supplementary 2017-18'!Y$8:Y$35,MATCH($B117,'I.Supplementary 2017-18'!$B$8:$B$35,0)),INDEX('I.KI 2017-18'!Y$9:Y$393,MATCH($B117,'I.KI 2017-18'!$B$9:$B$393,0)))),"")</f>
        <v>3.0163622429586683</v>
      </c>
      <c r="AM117" s="193">
        <f>_xlfn.IFNA(IF($B117=$B$382,0,_xlfn.IFNA(INDEX('I.Supplementary 2017-18'!Z$8:Z$35,MATCH($B117,'I.Supplementary 2017-18'!$B$8:$B$35,0)),INDEX('I.KI 2017-18'!Z$9:Z$393,MATCH($B117,'I.KI 2017-18'!$B$9:$B$393,0)))),"")</f>
        <v>0</v>
      </c>
      <c r="AN117" s="193">
        <f>_xlfn.IFNA(IF($B117=$B$382,0,_xlfn.IFNA(INDEX('I.Supplementary 2017-18'!AA$8:AA$35,MATCH($B117,'I.Supplementary 2017-18'!$B$8:$B$35,0)),INDEX('I.KI 2017-18'!AA$9:AA$393,MATCH($B117,'I.KI 2017-18'!$B$9:$B$393,0)))),"")</f>
        <v>0</v>
      </c>
      <c r="AO117" s="157">
        <f>_xlfn.IFNA(IF($B117=$B$382,0,_xlfn.IFNA(INDEX('I.Supplementary 2017-18'!AB$8:AB$35,MATCH($B117,'I.Supplementary 2017-18'!$B$8:$B$35,0)),INDEX('I.KI 2017-18'!AB$9:AB$393,MATCH($B117,'I.KI 2017-18'!$B$9:$B$393,0)))),"")</f>
        <v>0</v>
      </c>
      <c r="AP117" s="149"/>
      <c r="AQ117" s="156">
        <f>_xlfn.IFNA(IF($B117=$B$381,0,IF($B117=$B$382,0,_xlfn.IFNA(INDEX('I.Supplementary 2017-18'!I$8:I$35,MATCH($B117,'I.Supplementary 2017-18'!$B$8:$B$35,0)),INDEX('I.KI 2017-18'!I$9:I$393,MATCH($B117,'I.KI 2017-18'!$B$9:$B$393,0))))),"")</f>
        <v>0.60361046136224827</v>
      </c>
      <c r="AR117" s="149">
        <f>_xlfn.IFNA(IF($B117=$B$381,0,IF($B117=$B$382,0,_xlfn.IFNA(INDEX('I.Supplementary 2017-18'!J$8:J$35,MATCH($B117,'I.Supplementary 2017-18'!$B$8:$B$35,0)),INDEX('I.KI 2017-18'!J$9:J$393,MATCH($B117,'I.KI 2017-18'!$B$9:$B$393,0))))),"")</f>
        <v>2.4127517815964201</v>
      </c>
      <c r="AS117" s="157">
        <f>_xlfn.IFNA(IF($B117=$B$381,0,IF($B117=$B$382,0,_xlfn.IFNA(INDEX('I.Supplementary 2017-18'!H$8:H$35,MATCH($B117,'I.Supplementary 2017-18'!$B$8:$B$35,0)),INDEX('I.KI 2017-18'!H$9:H$393,MATCH($B117,'I.KI 2017-18'!$B$9:$B$393,0))))),"")</f>
        <v>3.0163622429586683</v>
      </c>
      <c r="AT117" s="149"/>
      <c r="AU117" s="156">
        <f>_xlfn.IFNA(_xlfn.IFNA(INDEX('I.Supplementary 2018-19'!P$8:P$157,MATCH($B117,'I.Supplementary 2018-19'!$B$8:$B$157,0)),INDEX('I.KI 2018-19'!P$9:P$393,MATCH($B117,'I.KI 2018-19'!$B$9:$B$393,0))),"")</f>
        <v>0</v>
      </c>
      <c r="AV117" s="193">
        <f>_xlfn.IFNA(_xlfn.IFNA(INDEX('I.Supplementary 2018-19'!Q$8:Q$157,MATCH($B117,'I.Supplementary 2018-19'!$B$8:$B$157,0)),INDEX('I.KI 2018-19'!Q$9:Q$393,MATCH($B117,'I.KI 2018-19'!$B$9:$B$393,0))),"")</f>
        <v>0.23993853500419854</v>
      </c>
      <c r="AW117" s="193">
        <f>_xlfn.IFNA(_xlfn.IFNA(INDEX('I.Supplementary 2018-19'!R$8:R$157,MATCH($B117,'I.Supplementary 2018-19'!$B$8:$B$157,0)),INDEX('I.KI 2018-19'!R$9:R$393,MATCH($B117,'I.KI 2018-19'!$B$9:$B$393,0))),"")</f>
        <v>0</v>
      </c>
      <c r="AX117" s="193">
        <f>_xlfn.IFNA(_xlfn.IFNA(INDEX('I.Supplementary 2018-19'!S$8:S$157,MATCH($B117,'I.Supplementary 2018-19'!$B$8:$B$157,0)),INDEX('I.KI 2018-19'!S$9:S$393,MATCH($B117,'I.KI 2018-19'!$B$9:$B$393,0))),"")</f>
        <v>0</v>
      </c>
      <c r="AY117" s="157">
        <f>_xlfn.IFNA(_xlfn.IFNA(INDEX('I.Supplementary 2018-19'!T$8:T$157,MATCH($B117,'I.Supplementary 2018-19'!$B$8:$B$157,0)),INDEX('I.KI 2018-19'!T$9:T$393,MATCH($B117,'I.KI 2018-19'!$B$9:$B$393,0))),"")</f>
        <v>0</v>
      </c>
      <c r="AZ117" s="156">
        <f>_xlfn.IFNA(_xlfn.IFNA(INDEX('I.Supplementary 2018-19'!U$8:U$157,MATCH($B117,'I.Supplementary 2018-19'!$B$8:$B$157,0)),INDEX('I.KI 2018-19'!U$9:U$393,MATCH($B117,'I.KI 2018-19'!$B$9:$B$393,0))),"")</f>
        <v>0</v>
      </c>
      <c r="BA117" s="193">
        <f>_xlfn.IFNA(_xlfn.IFNA(INDEX('I.Supplementary 2018-19'!V$8:V$157,MATCH($B117,'I.Supplementary 2018-19'!$B$8:$B$157,0)),INDEX('I.KI 2018-19'!V$9:V$393,MATCH($B117,'I.KI 2018-19'!$B$9:$B$393,0))),"")</f>
        <v>2.4852378866229219</v>
      </c>
      <c r="BB117" s="193">
        <f>_xlfn.IFNA(_xlfn.IFNA(INDEX('I.Supplementary 2018-19'!W$8:W$157,MATCH($B117,'I.Supplementary 2018-19'!$B$8:$B$157,0)),INDEX('I.KI 2018-19'!W$9:W$393,MATCH($B117,'I.KI 2018-19'!$B$9:$B$393,0))),"")</f>
        <v>0</v>
      </c>
      <c r="BC117" s="193">
        <f>_xlfn.IFNA(_xlfn.IFNA(INDEX('I.Supplementary 2018-19'!X$8:X$157,MATCH($B117,'I.Supplementary 2018-19'!$B$8:$B$157,0)),INDEX('I.KI 2018-19'!X$9:X$393,MATCH($B117,'I.KI 2018-19'!$B$9:$B$393,0))),"")</f>
        <v>0</v>
      </c>
      <c r="BD117" s="157">
        <f>_xlfn.IFNA(_xlfn.IFNA(INDEX('I.Supplementary 2018-19'!Y$8:Y$157,MATCH($B117,'I.Supplementary 2018-19'!$B$8:$B$157,0)),INDEX('I.KI 2018-19'!Y$9:Y$393,MATCH($B117,'I.KI 2018-19'!$B$9:$B$393,0))),"")</f>
        <v>0</v>
      </c>
      <c r="BE117" s="156">
        <f>_xlfn.IFNA(_xlfn.IFNA(INDEX('I.Supplementary 2018-19'!Z$8:Z$157,MATCH($B117,'I.Supplementary 2018-19'!$B$8:$B$157,0)),INDEX('I.KI 2018-19'!Z$9:Z$393,MATCH($B117,'I.KI 2018-19'!$B$9:$B$393,0))),"")</f>
        <v>0</v>
      </c>
      <c r="BF117" s="193">
        <f>_xlfn.IFNA(_xlfn.IFNA(INDEX('I.Supplementary 2018-19'!AA$8:AA$157,MATCH($B117,'I.Supplementary 2018-19'!$B$8:$B$157,0)),INDEX('I.KI 2018-19'!AA$9:AA$393,MATCH($B117,'I.KI 2018-19'!$B$9:$B$393,0))),"")</f>
        <v>2.7251764216271206</v>
      </c>
      <c r="BG117" s="193">
        <f>_xlfn.IFNA(_xlfn.IFNA(INDEX('I.Supplementary 2018-19'!AB$8:AB$157,MATCH($B117,'I.Supplementary 2018-19'!$B$8:$B$157,0)),INDEX('I.KI 2018-19'!AB$9:AB$393,MATCH($B117,'I.KI 2018-19'!$B$9:$B$393,0))),"")</f>
        <v>0</v>
      </c>
      <c r="BH117" s="193">
        <f>_xlfn.IFNA(_xlfn.IFNA(INDEX('I.Supplementary 2018-19'!AC$8:AC$157,MATCH($B117,'I.Supplementary 2018-19'!$B$8:$B$157,0)),INDEX('I.KI 2018-19'!AC$9:AC$393,MATCH($B117,'I.KI 2018-19'!$B$9:$B$393,0))),"")</f>
        <v>0</v>
      </c>
      <c r="BI117" s="157">
        <f>_xlfn.IFNA(_xlfn.IFNA(INDEX('I.Supplementary 2018-19'!AD$8:AD$157,MATCH($B117,'I.Supplementary 2018-19'!$B$8:$B$157,0)),INDEX('I.KI 2018-19'!AD$9:AD$393,MATCH($B117,'I.KI 2018-19'!$B$9:$B$393,0))),"")</f>
        <v>0</v>
      </c>
      <c r="BJ117" s="149"/>
      <c r="BK117" s="156">
        <f>_xlfn.IFNA(IF($B117=$B$381,0,IF($B117=$B$382,0,_xlfn.IFNA(INDEX('I.Supplementary 2018-19'!I$8:I$157,MATCH($B117,'I.Supplementary 2018-19'!$B$8:$B$157,0)),INDEX('I.KI 2018-19'!I$9:I$393,MATCH($B117,'I.KI 2018-19'!$B$9:$B$393,0))))),"")</f>
        <v>0.23993853500419854</v>
      </c>
      <c r="BL117" s="149">
        <f>_xlfn.IFNA(IF($B117=$B$381,0,IF($B117=$B$382,0,_xlfn.IFNA(INDEX('I.Supplementary 2018-19'!J$8:J$157,MATCH($B117,'I.Supplementary 2018-19'!$B$8:$B$157,0)),INDEX('I.KI 2018-19'!J$9:J$393,MATCH($B117,'I.KI 2018-19'!$B$9:$B$393,0))))),"")</f>
        <v>2.4852378866229219</v>
      </c>
      <c r="BM117" s="157">
        <f>_xlfn.IFNA(IF($B117=$B$381,0,IF($B117=$B$382,0,_xlfn.IFNA(INDEX('I.Supplementary 2018-19'!H$8:H$157,MATCH($B117,'I.Supplementary 2018-19'!$B$8:$B$157,0)),INDEX('I.KI 2018-19'!H$9:H$393,MATCH($B117,'I.KI 2018-19'!$B$9:$B$393,0))))),"")</f>
        <v>2.7251764216271206</v>
      </c>
    </row>
    <row r="118" spans="2:65">
      <c r="B118" s="121" t="str">
        <f>'Calculations for 2021-22'!B118</f>
        <v>E0935</v>
      </c>
      <c r="C118" s="160" t="str">
        <f>'Calculations for 2021-22'!D118</f>
        <v>E0935</v>
      </c>
      <c r="D118" t="str">
        <f>'Calculations for 2021-22'!E118</f>
        <v>SD</v>
      </c>
      <c r="E118">
        <f>'Calculations for 2021-22'!F118</f>
        <v>0</v>
      </c>
      <c r="F118" s="120" t="str">
        <f>'Calculations for 2021-22'!H118</f>
        <v>Eden</v>
      </c>
      <c r="G118" s="156">
        <f>_xlfn.IFNA(INDEX('I.KI 2016-17'!M$8:M$391,MATCH($B118,'I.KI 2016-17'!$B$8:$B$391,0)),"")</f>
        <v>0</v>
      </c>
      <c r="H118" s="149">
        <f>_xlfn.IFNA(INDEX('I.KI 2016-17'!N$8:N$391,MATCH($B118,'I.KI 2016-17'!$B$8:$B$391,0)),"")</f>
        <v>0.70793747650100003</v>
      </c>
      <c r="I118" s="149">
        <f>_xlfn.IFNA(INDEX('I.KI 2016-17'!O$8:O$391,MATCH($B118,'I.KI 2016-17'!$B$8:$B$391,0)),"")</f>
        <v>0</v>
      </c>
      <c r="J118" s="149">
        <f>_xlfn.IFNA(INDEX('I.KI 2016-17'!P$8:P$391,MATCH($B118,'I.KI 2016-17'!$B$8:$B$391,0)),"")</f>
        <v>0</v>
      </c>
      <c r="K118" s="157">
        <f>_xlfn.IFNA(INDEX('I.KI 2016-17'!Q$8:Q$391,MATCH($B118,'I.KI 2016-17'!$B$8:$B$391,0)),"")</f>
        <v>0</v>
      </c>
      <c r="L118" s="156">
        <f>_xlfn.IFNA(INDEX('I.KI 2016-17'!R$8:R$391,MATCH($B118,'I.KI 2016-17'!$B$8:$B$391,0)),"")</f>
        <v>0</v>
      </c>
      <c r="M118" s="193">
        <f>_xlfn.IFNA(INDEX('I.KI 2016-17'!S$8:S$391,MATCH($B118,'I.KI 2016-17'!$B$8:$B$391,0)),"")</f>
        <v>1.5701248623190001</v>
      </c>
      <c r="N118" s="193">
        <f>_xlfn.IFNA(INDEX('I.KI 2016-17'!T$8:T$391,MATCH($B118,'I.KI 2016-17'!$B$8:$B$391,0)),"")</f>
        <v>0</v>
      </c>
      <c r="O118" s="193">
        <f>_xlfn.IFNA(INDEX('I.KI 2016-17'!U$8:U$391,MATCH($B118,'I.KI 2016-17'!$B$8:$B$391,0)),"")</f>
        <v>0</v>
      </c>
      <c r="P118" s="157">
        <f>_xlfn.IFNA(INDEX('I.KI 2016-17'!V$8:V$391,MATCH($B118,'I.KI 2016-17'!$B$8:$B$391,0)),"")</f>
        <v>0</v>
      </c>
      <c r="Q118" s="156">
        <f>_xlfn.IFNA(INDEX('I.KI 2016-17'!W$8:W$391,MATCH($B118,'I.KI 2016-17'!$B$8:$B$391,0)),"")</f>
        <v>0</v>
      </c>
      <c r="R118" s="193">
        <f>_xlfn.IFNA(INDEX('I.KI 2016-17'!X$8:X$391,MATCH($B118,'I.KI 2016-17'!$B$8:$B$391,0)),"")</f>
        <v>2.2780623388199999</v>
      </c>
      <c r="S118" s="193">
        <f>_xlfn.IFNA(INDEX('I.KI 2016-17'!Y$8:Y$391,MATCH($B118,'I.KI 2016-17'!$B$8:$B$391,0)),"")</f>
        <v>0</v>
      </c>
      <c r="T118" s="193">
        <f>_xlfn.IFNA(INDEX('I.KI 2016-17'!Z$8:Z$391,MATCH($B118,'I.KI 2016-17'!$B$8:$B$391,0)),"")</f>
        <v>0</v>
      </c>
      <c r="U118" s="157">
        <f>_xlfn.IFNA(INDEX('I.KI 2016-17'!AA$8:AA$391,MATCH($B118,'I.KI 2016-17'!$B$8:$B$391,0)),"")</f>
        <v>0</v>
      </c>
      <c r="V118" s="149"/>
      <c r="W118" s="154">
        <f>_xlfn.IFNA(INDEX('I.KI 2016-17'!$H$8:$H$391,MATCH(B118,'I.KI 2016-17'!$B$8:$B$391,0)),"")</f>
        <v>0.70793747650100003</v>
      </c>
      <c r="X118" s="153">
        <f>_xlfn.IFNA(INDEX('I.KI 2016-17'!$I$8:$I$391,MATCH(B118,'I.KI 2016-17'!$B$8:$B$391,0)),"")</f>
        <v>1.5701248623190001</v>
      </c>
      <c r="Y118" s="155">
        <f>_xlfn.IFNA(INDEX('I.KI 2016-17'!$G$8:$G$391,MATCH(B118,'I.KI 2016-17'!$B$8:$B$391,0)),"")</f>
        <v>2.2780623388199999</v>
      </c>
      <c r="Z118" s="149"/>
      <c r="AA118" s="156">
        <f>_xlfn.IFNA(IF($B118=$B$382,0,_xlfn.IFNA(INDEX('I.Supplementary 2017-18'!N$8:N$35,MATCH($B118,'I.Supplementary 2017-18'!$B$8:$B$35,0)),INDEX('I.KI 2017-18'!N$9:N$393,MATCH($B118,'I.KI 2017-18'!$B$9:$B$393,0)))),"")</f>
        <v>0</v>
      </c>
      <c r="AB118" s="193">
        <f>_xlfn.IFNA(IF($B118=$B$382,0,_xlfn.IFNA(INDEX('I.Supplementary 2017-18'!O$8:O$35,MATCH($B118,'I.Supplementary 2017-18'!$B$8:$B$35,0)),INDEX('I.KI 2017-18'!O$9:O$393,MATCH($B118,'I.KI 2017-18'!$B$9:$B$393,0)))),"")</f>
        <v>0.32391793861669488</v>
      </c>
      <c r="AC118" s="193">
        <f>_xlfn.IFNA(IF($B118=$B$382,0,_xlfn.IFNA(INDEX('I.Supplementary 2017-18'!P$8:P$35,MATCH($B118,'I.Supplementary 2017-18'!$B$8:$B$35,0)),INDEX('I.KI 2017-18'!P$9:P$393,MATCH($B118,'I.KI 2017-18'!$B$9:$B$393,0)))),"")</f>
        <v>0</v>
      </c>
      <c r="AD118" s="193">
        <f>_xlfn.IFNA(IF($B118=$B$382,0,_xlfn.IFNA(INDEX('I.Supplementary 2017-18'!Q$8:Q$35,MATCH($B118,'I.Supplementary 2017-18'!$B$8:$B$35,0)),INDEX('I.KI 2017-18'!Q$9:Q$393,MATCH($B118,'I.KI 2017-18'!$B$9:$B$393,0)))),"")</f>
        <v>0</v>
      </c>
      <c r="AE118" s="157">
        <f>_xlfn.IFNA(IF($B118=$B$382,0,_xlfn.IFNA(INDEX('I.Supplementary 2017-18'!R$8:R$35,MATCH($B118,'I.Supplementary 2017-18'!$B$8:$B$35,0)),INDEX('I.KI 2017-18'!R$9:R$393,MATCH($B118,'I.KI 2017-18'!$B$9:$B$393,0)))),"")</f>
        <v>0</v>
      </c>
      <c r="AF118" s="156">
        <f>_xlfn.IFNA(IF($B118=$B$382,0,_xlfn.IFNA(INDEX('I.Supplementary 2017-18'!S$8:S$35,MATCH($B118,'I.Supplementary 2017-18'!$B$8:$B$35,0)),INDEX('I.KI 2017-18'!S$9:S$393,MATCH($B118,'I.KI 2017-18'!$B$9:$B$393,0)))),"")</f>
        <v>0</v>
      </c>
      <c r="AG118" s="193">
        <f>_xlfn.IFNA(IF($B118=$B$382,0,_xlfn.IFNA(INDEX('I.Supplementary 2017-18'!T$8:T$35,MATCH($B118,'I.Supplementary 2017-18'!$B$8:$B$35,0)),INDEX('I.KI 2017-18'!T$9:T$393,MATCH($B118,'I.KI 2017-18'!$B$9:$B$393,0)))),"")</f>
        <v>1.6021805702168839</v>
      </c>
      <c r="AH118" s="193">
        <f>_xlfn.IFNA(IF($B118=$B$382,0,_xlfn.IFNA(INDEX('I.Supplementary 2017-18'!U$8:U$35,MATCH($B118,'I.Supplementary 2017-18'!$B$8:$B$35,0)),INDEX('I.KI 2017-18'!U$9:U$393,MATCH($B118,'I.KI 2017-18'!$B$9:$B$393,0)))),"")</f>
        <v>0</v>
      </c>
      <c r="AI118" s="193">
        <f>_xlfn.IFNA(IF($B118=$B$382,0,_xlfn.IFNA(INDEX('I.Supplementary 2017-18'!V$8:V$35,MATCH($B118,'I.Supplementary 2017-18'!$B$8:$B$35,0)),INDEX('I.KI 2017-18'!V$9:V$393,MATCH($B118,'I.KI 2017-18'!$B$9:$B$393,0)))),"")</f>
        <v>0</v>
      </c>
      <c r="AJ118" s="157">
        <f>_xlfn.IFNA(IF($B118=$B$382,0,_xlfn.IFNA(INDEX('I.Supplementary 2017-18'!W$8:W$35,MATCH($B118,'I.Supplementary 2017-18'!$B$8:$B$35,0)),INDEX('I.KI 2017-18'!W$9:W$393,MATCH($B118,'I.KI 2017-18'!$B$9:$B$393,0)))),"")</f>
        <v>0</v>
      </c>
      <c r="AK118" s="156">
        <f>_xlfn.IFNA(IF($B118=$B$382,0,_xlfn.IFNA(INDEX('I.Supplementary 2017-18'!X$8:X$35,MATCH($B118,'I.Supplementary 2017-18'!$B$8:$B$35,0)),INDEX('I.KI 2017-18'!X$9:X$393,MATCH($B118,'I.KI 2017-18'!$B$9:$B$393,0)))),"")</f>
        <v>0</v>
      </c>
      <c r="AL118" s="193">
        <f>_xlfn.IFNA(IF($B118=$B$382,0,_xlfn.IFNA(INDEX('I.Supplementary 2017-18'!Y$8:Y$35,MATCH($B118,'I.Supplementary 2017-18'!$B$8:$B$35,0)),INDEX('I.KI 2017-18'!Y$9:Y$393,MATCH($B118,'I.KI 2017-18'!$B$9:$B$393,0)))),"")</f>
        <v>1.9260985088335787</v>
      </c>
      <c r="AM118" s="193">
        <f>_xlfn.IFNA(IF($B118=$B$382,0,_xlfn.IFNA(INDEX('I.Supplementary 2017-18'!Z$8:Z$35,MATCH($B118,'I.Supplementary 2017-18'!$B$8:$B$35,0)),INDEX('I.KI 2017-18'!Z$9:Z$393,MATCH($B118,'I.KI 2017-18'!$B$9:$B$393,0)))),"")</f>
        <v>0</v>
      </c>
      <c r="AN118" s="193">
        <f>_xlfn.IFNA(IF($B118=$B$382,0,_xlfn.IFNA(INDEX('I.Supplementary 2017-18'!AA$8:AA$35,MATCH($B118,'I.Supplementary 2017-18'!$B$8:$B$35,0)),INDEX('I.KI 2017-18'!AA$9:AA$393,MATCH($B118,'I.KI 2017-18'!$B$9:$B$393,0)))),"")</f>
        <v>0</v>
      </c>
      <c r="AO118" s="157">
        <f>_xlfn.IFNA(IF($B118=$B$382,0,_xlfn.IFNA(INDEX('I.Supplementary 2017-18'!AB$8:AB$35,MATCH($B118,'I.Supplementary 2017-18'!$B$8:$B$35,0)),INDEX('I.KI 2017-18'!AB$9:AB$393,MATCH($B118,'I.KI 2017-18'!$B$9:$B$393,0)))),"")</f>
        <v>0</v>
      </c>
      <c r="AP118" s="149"/>
      <c r="AQ118" s="156">
        <f>_xlfn.IFNA(IF($B118=$B$381,0,IF($B118=$B$382,0,_xlfn.IFNA(INDEX('I.Supplementary 2017-18'!I$8:I$35,MATCH($B118,'I.Supplementary 2017-18'!$B$8:$B$35,0)),INDEX('I.KI 2017-18'!I$9:I$393,MATCH($B118,'I.KI 2017-18'!$B$9:$B$393,0))))),"")</f>
        <v>0.32391793861669488</v>
      </c>
      <c r="AR118" s="149">
        <f>_xlfn.IFNA(IF($B118=$B$381,0,IF($B118=$B$382,0,_xlfn.IFNA(INDEX('I.Supplementary 2017-18'!J$8:J$35,MATCH($B118,'I.Supplementary 2017-18'!$B$8:$B$35,0)),INDEX('I.KI 2017-18'!J$9:J$393,MATCH($B118,'I.KI 2017-18'!$B$9:$B$393,0))))),"")</f>
        <v>1.6021805702168839</v>
      </c>
      <c r="AS118" s="157">
        <f>_xlfn.IFNA(IF($B118=$B$381,0,IF($B118=$B$382,0,_xlfn.IFNA(INDEX('I.Supplementary 2017-18'!H$8:H$35,MATCH($B118,'I.Supplementary 2017-18'!$B$8:$B$35,0)),INDEX('I.KI 2017-18'!H$9:H$393,MATCH($B118,'I.KI 2017-18'!$B$9:$B$393,0))))),"")</f>
        <v>1.9260985088335787</v>
      </c>
      <c r="AT118" s="149"/>
      <c r="AU118" s="156">
        <f>_xlfn.IFNA(_xlfn.IFNA(INDEX('I.Supplementary 2018-19'!P$8:P$157,MATCH($B118,'I.Supplementary 2018-19'!$B$8:$B$157,0)),INDEX('I.KI 2018-19'!P$9:P$393,MATCH($B118,'I.KI 2018-19'!$B$9:$B$393,0))),"")</f>
        <v>0</v>
      </c>
      <c r="AV118" s="193">
        <f>_xlfn.IFNA(_xlfn.IFNA(INDEX('I.Supplementary 2018-19'!Q$8:Q$157,MATCH($B118,'I.Supplementary 2018-19'!$B$8:$B$157,0)),INDEX('I.KI 2018-19'!Q$9:Q$393,MATCH($B118,'I.KI 2018-19'!$B$9:$B$393,0))),"")</f>
        <v>8.7295972843339661E-2</v>
      </c>
      <c r="AW118" s="193">
        <f>_xlfn.IFNA(_xlfn.IFNA(INDEX('I.Supplementary 2018-19'!R$8:R$157,MATCH($B118,'I.Supplementary 2018-19'!$B$8:$B$157,0)),INDEX('I.KI 2018-19'!R$9:R$393,MATCH($B118,'I.KI 2018-19'!$B$9:$B$393,0))),"")</f>
        <v>0</v>
      </c>
      <c r="AX118" s="193">
        <f>_xlfn.IFNA(_xlfn.IFNA(INDEX('I.Supplementary 2018-19'!S$8:S$157,MATCH($B118,'I.Supplementary 2018-19'!$B$8:$B$157,0)),INDEX('I.KI 2018-19'!S$9:S$393,MATCH($B118,'I.KI 2018-19'!$B$9:$B$393,0))),"")</f>
        <v>0</v>
      </c>
      <c r="AY118" s="157">
        <f>_xlfn.IFNA(_xlfn.IFNA(INDEX('I.Supplementary 2018-19'!T$8:T$157,MATCH($B118,'I.Supplementary 2018-19'!$B$8:$B$157,0)),INDEX('I.KI 2018-19'!T$9:T$393,MATCH($B118,'I.KI 2018-19'!$B$9:$B$393,0))),"")</f>
        <v>0</v>
      </c>
      <c r="AZ118" s="156">
        <f>_xlfn.IFNA(_xlfn.IFNA(INDEX('I.Supplementary 2018-19'!U$8:U$157,MATCH($B118,'I.Supplementary 2018-19'!$B$8:$B$157,0)),INDEX('I.KI 2018-19'!U$9:U$393,MATCH($B118,'I.KI 2018-19'!$B$9:$B$393,0))),"")</f>
        <v>0</v>
      </c>
      <c r="BA118" s="193">
        <f>_xlfn.IFNA(_xlfn.IFNA(INDEX('I.Supplementary 2018-19'!V$8:V$157,MATCH($B118,'I.Supplementary 2018-19'!$B$8:$B$157,0)),INDEX('I.KI 2018-19'!V$9:V$393,MATCH($B118,'I.KI 2018-19'!$B$9:$B$393,0))),"")</f>
        <v>1.650314750437992</v>
      </c>
      <c r="BB118" s="193">
        <f>_xlfn.IFNA(_xlfn.IFNA(INDEX('I.Supplementary 2018-19'!W$8:W$157,MATCH($B118,'I.Supplementary 2018-19'!$B$8:$B$157,0)),INDEX('I.KI 2018-19'!W$9:W$393,MATCH($B118,'I.KI 2018-19'!$B$9:$B$393,0))),"")</f>
        <v>0</v>
      </c>
      <c r="BC118" s="193">
        <f>_xlfn.IFNA(_xlfn.IFNA(INDEX('I.Supplementary 2018-19'!X$8:X$157,MATCH($B118,'I.Supplementary 2018-19'!$B$8:$B$157,0)),INDEX('I.KI 2018-19'!X$9:X$393,MATCH($B118,'I.KI 2018-19'!$B$9:$B$393,0))),"")</f>
        <v>0</v>
      </c>
      <c r="BD118" s="157">
        <f>_xlfn.IFNA(_xlfn.IFNA(INDEX('I.Supplementary 2018-19'!Y$8:Y$157,MATCH($B118,'I.Supplementary 2018-19'!$B$8:$B$157,0)),INDEX('I.KI 2018-19'!Y$9:Y$393,MATCH($B118,'I.KI 2018-19'!$B$9:$B$393,0))),"")</f>
        <v>0</v>
      </c>
      <c r="BE118" s="156">
        <f>_xlfn.IFNA(_xlfn.IFNA(INDEX('I.Supplementary 2018-19'!Z$8:Z$157,MATCH($B118,'I.Supplementary 2018-19'!$B$8:$B$157,0)),INDEX('I.KI 2018-19'!Z$9:Z$393,MATCH($B118,'I.KI 2018-19'!$B$9:$B$393,0))),"")</f>
        <v>0</v>
      </c>
      <c r="BF118" s="193">
        <f>_xlfn.IFNA(_xlfn.IFNA(INDEX('I.Supplementary 2018-19'!AA$8:AA$157,MATCH($B118,'I.Supplementary 2018-19'!$B$8:$B$157,0)),INDEX('I.KI 2018-19'!AA$9:AA$393,MATCH($B118,'I.KI 2018-19'!$B$9:$B$393,0))),"")</f>
        <v>1.7376107232813316</v>
      </c>
      <c r="BG118" s="193">
        <f>_xlfn.IFNA(_xlfn.IFNA(INDEX('I.Supplementary 2018-19'!AB$8:AB$157,MATCH($B118,'I.Supplementary 2018-19'!$B$8:$B$157,0)),INDEX('I.KI 2018-19'!AB$9:AB$393,MATCH($B118,'I.KI 2018-19'!$B$9:$B$393,0))),"")</f>
        <v>0</v>
      </c>
      <c r="BH118" s="193">
        <f>_xlfn.IFNA(_xlfn.IFNA(INDEX('I.Supplementary 2018-19'!AC$8:AC$157,MATCH($B118,'I.Supplementary 2018-19'!$B$8:$B$157,0)),INDEX('I.KI 2018-19'!AC$9:AC$393,MATCH($B118,'I.KI 2018-19'!$B$9:$B$393,0))),"")</f>
        <v>0</v>
      </c>
      <c r="BI118" s="157">
        <f>_xlfn.IFNA(_xlfn.IFNA(INDEX('I.Supplementary 2018-19'!AD$8:AD$157,MATCH($B118,'I.Supplementary 2018-19'!$B$8:$B$157,0)),INDEX('I.KI 2018-19'!AD$9:AD$393,MATCH($B118,'I.KI 2018-19'!$B$9:$B$393,0))),"")</f>
        <v>0</v>
      </c>
      <c r="BJ118" s="149"/>
      <c r="BK118" s="156">
        <f>_xlfn.IFNA(IF($B118=$B$381,0,IF($B118=$B$382,0,_xlfn.IFNA(INDEX('I.Supplementary 2018-19'!I$8:I$157,MATCH($B118,'I.Supplementary 2018-19'!$B$8:$B$157,0)),INDEX('I.KI 2018-19'!I$9:I$393,MATCH($B118,'I.KI 2018-19'!$B$9:$B$393,0))))),"")</f>
        <v>8.7295972843339661E-2</v>
      </c>
      <c r="BL118" s="149">
        <f>_xlfn.IFNA(IF($B118=$B$381,0,IF($B118=$B$382,0,_xlfn.IFNA(INDEX('I.Supplementary 2018-19'!J$8:J$157,MATCH($B118,'I.Supplementary 2018-19'!$B$8:$B$157,0)),INDEX('I.KI 2018-19'!J$9:J$393,MATCH($B118,'I.KI 2018-19'!$B$9:$B$393,0))))),"")</f>
        <v>1.650314750437992</v>
      </c>
      <c r="BM118" s="157">
        <f>_xlfn.IFNA(IF($B118=$B$381,0,IF($B118=$B$382,0,_xlfn.IFNA(INDEX('I.Supplementary 2018-19'!H$8:H$157,MATCH($B118,'I.Supplementary 2018-19'!$B$8:$B$157,0)),INDEX('I.KI 2018-19'!H$9:H$393,MATCH($B118,'I.KI 2018-19'!$B$9:$B$393,0))))),"")</f>
        <v>1.7376107232813316</v>
      </c>
    </row>
    <row r="119" spans="2:65">
      <c r="B119" s="121" t="str">
        <f>'Calculations for 2021-22'!B119</f>
        <v>E3631</v>
      </c>
      <c r="C119" s="160" t="str">
        <f>'Calculations for 2021-22'!D119</f>
        <v>E3631</v>
      </c>
      <c r="D119" t="str">
        <f>'Calculations for 2021-22'!E119</f>
        <v>SD</v>
      </c>
      <c r="E119">
        <f>'Calculations for 2021-22'!F119</f>
        <v>0</v>
      </c>
      <c r="F119" s="120" t="str">
        <f>'Calculations for 2021-22'!H119</f>
        <v>Elmbridge</v>
      </c>
      <c r="G119" s="156">
        <f>_xlfn.IFNA(INDEX('I.KI 2016-17'!M$8:M$391,MATCH($B119,'I.KI 2016-17'!$B$8:$B$391,0)),"")</f>
        <v>0</v>
      </c>
      <c r="H119" s="149">
        <f>_xlfn.IFNA(INDEX('I.KI 2016-17'!N$8:N$391,MATCH($B119,'I.KI 2016-17'!$B$8:$B$391,0)),"")</f>
        <v>0.66730462313500005</v>
      </c>
      <c r="I119" s="149">
        <f>_xlfn.IFNA(INDEX('I.KI 2016-17'!O$8:O$391,MATCH($B119,'I.KI 2016-17'!$B$8:$B$391,0)),"")</f>
        <v>0</v>
      </c>
      <c r="J119" s="149">
        <f>_xlfn.IFNA(INDEX('I.KI 2016-17'!P$8:P$391,MATCH($B119,'I.KI 2016-17'!$B$8:$B$391,0)),"")</f>
        <v>0</v>
      </c>
      <c r="K119" s="157">
        <f>_xlfn.IFNA(INDEX('I.KI 2016-17'!Q$8:Q$391,MATCH($B119,'I.KI 2016-17'!$B$8:$B$391,0)),"")</f>
        <v>0</v>
      </c>
      <c r="L119" s="156">
        <f>_xlfn.IFNA(INDEX('I.KI 2016-17'!R$8:R$391,MATCH($B119,'I.KI 2016-17'!$B$8:$B$391,0)),"")</f>
        <v>0</v>
      </c>
      <c r="M119" s="193">
        <f>_xlfn.IFNA(INDEX('I.KI 2016-17'!S$8:S$391,MATCH($B119,'I.KI 2016-17'!$B$8:$B$391,0)),"")</f>
        <v>2.1308541361489999</v>
      </c>
      <c r="N119" s="193">
        <f>_xlfn.IFNA(INDEX('I.KI 2016-17'!T$8:T$391,MATCH($B119,'I.KI 2016-17'!$B$8:$B$391,0)),"")</f>
        <v>0</v>
      </c>
      <c r="O119" s="193">
        <f>_xlfn.IFNA(INDEX('I.KI 2016-17'!U$8:U$391,MATCH($B119,'I.KI 2016-17'!$B$8:$B$391,0)),"")</f>
        <v>0</v>
      </c>
      <c r="P119" s="157">
        <f>_xlfn.IFNA(INDEX('I.KI 2016-17'!V$8:V$391,MATCH($B119,'I.KI 2016-17'!$B$8:$B$391,0)),"")</f>
        <v>0</v>
      </c>
      <c r="Q119" s="156">
        <f>_xlfn.IFNA(INDEX('I.KI 2016-17'!W$8:W$391,MATCH($B119,'I.KI 2016-17'!$B$8:$B$391,0)),"")</f>
        <v>0</v>
      </c>
      <c r="R119" s="193">
        <f>_xlfn.IFNA(INDEX('I.KI 2016-17'!X$8:X$391,MATCH($B119,'I.KI 2016-17'!$B$8:$B$391,0)),"")</f>
        <v>2.798158759284</v>
      </c>
      <c r="S119" s="193">
        <f>_xlfn.IFNA(INDEX('I.KI 2016-17'!Y$8:Y$391,MATCH($B119,'I.KI 2016-17'!$B$8:$B$391,0)),"")</f>
        <v>0</v>
      </c>
      <c r="T119" s="193">
        <f>_xlfn.IFNA(INDEX('I.KI 2016-17'!Z$8:Z$391,MATCH($B119,'I.KI 2016-17'!$B$8:$B$391,0)),"")</f>
        <v>0</v>
      </c>
      <c r="U119" s="157">
        <f>_xlfn.IFNA(INDEX('I.KI 2016-17'!AA$8:AA$391,MATCH($B119,'I.KI 2016-17'!$B$8:$B$391,0)),"")</f>
        <v>0</v>
      </c>
      <c r="V119" s="149"/>
      <c r="W119" s="154">
        <f>_xlfn.IFNA(INDEX('I.KI 2016-17'!$H$8:$H$391,MATCH(B119,'I.KI 2016-17'!$B$8:$B$391,0)),"")</f>
        <v>0.66730462313500005</v>
      </c>
      <c r="X119" s="153">
        <f>_xlfn.IFNA(INDEX('I.KI 2016-17'!$I$8:$I$391,MATCH(B119,'I.KI 2016-17'!$B$8:$B$391,0)),"")</f>
        <v>2.1308541361489999</v>
      </c>
      <c r="Y119" s="155">
        <f>_xlfn.IFNA(INDEX('I.KI 2016-17'!$G$8:$G$391,MATCH(B119,'I.KI 2016-17'!$B$8:$B$391,0)),"")</f>
        <v>2.798158759284</v>
      </c>
      <c r="Z119" s="149"/>
      <c r="AA119" s="156">
        <f>_xlfn.IFNA(IF($B119=$B$382,0,_xlfn.IFNA(INDEX('I.Supplementary 2017-18'!N$8:N$35,MATCH($B119,'I.Supplementary 2017-18'!$B$8:$B$35,0)),INDEX('I.KI 2017-18'!N$9:N$393,MATCH($B119,'I.KI 2017-18'!$B$9:$B$393,0)))),"")</f>
        <v>0</v>
      </c>
      <c r="AB119" s="193">
        <f>_xlfn.IFNA(IF($B119=$B$382,0,_xlfn.IFNA(INDEX('I.Supplementary 2017-18'!O$8:O$35,MATCH($B119,'I.Supplementary 2017-18'!$B$8:$B$35,0)),INDEX('I.KI 2017-18'!O$9:O$393,MATCH($B119,'I.KI 2017-18'!$B$9:$B$393,0)))),"")</f>
        <v>0</v>
      </c>
      <c r="AC119" s="193">
        <f>_xlfn.IFNA(IF($B119=$B$382,0,_xlfn.IFNA(INDEX('I.Supplementary 2017-18'!P$8:P$35,MATCH($B119,'I.Supplementary 2017-18'!$B$8:$B$35,0)),INDEX('I.KI 2017-18'!P$9:P$393,MATCH($B119,'I.KI 2017-18'!$B$9:$B$393,0)))),"")</f>
        <v>0</v>
      </c>
      <c r="AD119" s="193">
        <f>_xlfn.IFNA(IF($B119=$B$382,0,_xlfn.IFNA(INDEX('I.Supplementary 2017-18'!Q$8:Q$35,MATCH($B119,'I.Supplementary 2017-18'!$B$8:$B$35,0)),INDEX('I.KI 2017-18'!Q$9:Q$393,MATCH($B119,'I.KI 2017-18'!$B$9:$B$393,0)))),"")</f>
        <v>0</v>
      </c>
      <c r="AE119" s="157">
        <f>_xlfn.IFNA(IF($B119=$B$382,0,_xlfn.IFNA(INDEX('I.Supplementary 2017-18'!R$8:R$35,MATCH($B119,'I.Supplementary 2017-18'!$B$8:$B$35,0)),INDEX('I.KI 2017-18'!R$9:R$393,MATCH($B119,'I.KI 2017-18'!$B$9:$B$393,0)))),"")</f>
        <v>0</v>
      </c>
      <c r="AF119" s="156">
        <f>_xlfn.IFNA(IF($B119=$B$382,0,_xlfn.IFNA(INDEX('I.Supplementary 2017-18'!S$8:S$35,MATCH($B119,'I.Supplementary 2017-18'!$B$8:$B$35,0)),INDEX('I.KI 2017-18'!S$9:S$393,MATCH($B119,'I.KI 2017-18'!$B$9:$B$393,0)))),"")</f>
        <v>0</v>
      </c>
      <c r="AG119" s="193">
        <f>_xlfn.IFNA(IF($B119=$B$382,0,_xlfn.IFNA(INDEX('I.Supplementary 2017-18'!T$8:T$35,MATCH($B119,'I.Supplementary 2017-18'!$B$8:$B$35,0)),INDEX('I.KI 2017-18'!T$9:T$393,MATCH($B119,'I.KI 2017-18'!$B$9:$B$393,0)))),"")</f>
        <v>2.1743577067252313</v>
      </c>
      <c r="AH119" s="193">
        <f>_xlfn.IFNA(IF($B119=$B$382,0,_xlfn.IFNA(INDEX('I.Supplementary 2017-18'!U$8:U$35,MATCH($B119,'I.Supplementary 2017-18'!$B$8:$B$35,0)),INDEX('I.KI 2017-18'!U$9:U$393,MATCH($B119,'I.KI 2017-18'!$B$9:$B$393,0)))),"")</f>
        <v>0</v>
      </c>
      <c r="AI119" s="193">
        <f>_xlfn.IFNA(IF($B119=$B$382,0,_xlfn.IFNA(INDEX('I.Supplementary 2017-18'!V$8:V$35,MATCH($B119,'I.Supplementary 2017-18'!$B$8:$B$35,0)),INDEX('I.KI 2017-18'!V$9:V$393,MATCH($B119,'I.KI 2017-18'!$B$9:$B$393,0)))),"")</f>
        <v>0</v>
      </c>
      <c r="AJ119" s="157">
        <f>_xlfn.IFNA(IF($B119=$B$382,0,_xlfn.IFNA(INDEX('I.Supplementary 2017-18'!W$8:W$35,MATCH($B119,'I.Supplementary 2017-18'!$B$8:$B$35,0)),INDEX('I.KI 2017-18'!W$9:W$393,MATCH($B119,'I.KI 2017-18'!$B$9:$B$393,0)))),"")</f>
        <v>0</v>
      </c>
      <c r="AK119" s="156">
        <f>_xlfn.IFNA(IF($B119=$B$382,0,_xlfn.IFNA(INDEX('I.Supplementary 2017-18'!X$8:X$35,MATCH($B119,'I.Supplementary 2017-18'!$B$8:$B$35,0)),INDEX('I.KI 2017-18'!X$9:X$393,MATCH($B119,'I.KI 2017-18'!$B$9:$B$393,0)))),"")</f>
        <v>0</v>
      </c>
      <c r="AL119" s="193">
        <f>_xlfn.IFNA(IF($B119=$B$382,0,_xlfn.IFNA(INDEX('I.Supplementary 2017-18'!Y$8:Y$35,MATCH($B119,'I.Supplementary 2017-18'!$B$8:$B$35,0)),INDEX('I.KI 2017-18'!Y$9:Y$393,MATCH($B119,'I.KI 2017-18'!$B$9:$B$393,0)))),"")</f>
        <v>2.1743577067252313</v>
      </c>
      <c r="AM119" s="193">
        <f>_xlfn.IFNA(IF($B119=$B$382,0,_xlfn.IFNA(INDEX('I.Supplementary 2017-18'!Z$8:Z$35,MATCH($B119,'I.Supplementary 2017-18'!$B$8:$B$35,0)),INDEX('I.KI 2017-18'!Z$9:Z$393,MATCH($B119,'I.KI 2017-18'!$B$9:$B$393,0)))),"")</f>
        <v>0</v>
      </c>
      <c r="AN119" s="193">
        <f>_xlfn.IFNA(IF($B119=$B$382,0,_xlfn.IFNA(INDEX('I.Supplementary 2017-18'!AA$8:AA$35,MATCH($B119,'I.Supplementary 2017-18'!$B$8:$B$35,0)),INDEX('I.KI 2017-18'!AA$9:AA$393,MATCH($B119,'I.KI 2017-18'!$B$9:$B$393,0)))),"")</f>
        <v>0</v>
      </c>
      <c r="AO119" s="157">
        <f>_xlfn.IFNA(IF($B119=$B$382,0,_xlfn.IFNA(INDEX('I.Supplementary 2017-18'!AB$8:AB$35,MATCH($B119,'I.Supplementary 2017-18'!$B$8:$B$35,0)),INDEX('I.KI 2017-18'!AB$9:AB$393,MATCH($B119,'I.KI 2017-18'!$B$9:$B$393,0)))),"")</f>
        <v>0</v>
      </c>
      <c r="AP119" s="149"/>
      <c r="AQ119" s="156">
        <f>_xlfn.IFNA(IF($B119=$B$381,0,IF($B119=$B$382,0,_xlfn.IFNA(INDEX('I.Supplementary 2017-18'!I$8:I$35,MATCH($B119,'I.Supplementary 2017-18'!$B$8:$B$35,0)),INDEX('I.KI 2017-18'!I$9:I$393,MATCH($B119,'I.KI 2017-18'!$B$9:$B$393,0))))),"")</f>
        <v>0</v>
      </c>
      <c r="AR119" s="149">
        <f>_xlfn.IFNA(IF($B119=$B$381,0,IF($B119=$B$382,0,_xlfn.IFNA(INDEX('I.Supplementary 2017-18'!J$8:J$35,MATCH($B119,'I.Supplementary 2017-18'!$B$8:$B$35,0)),INDEX('I.KI 2017-18'!J$9:J$393,MATCH($B119,'I.KI 2017-18'!$B$9:$B$393,0))))),"")</f>
        <v>2.1743577067252313</v>
      </c>
      <c r="AS119" s="157">
        <f>_xlfn.IFNA(IF($B119=$B$381,0,IF($B119=$B$382,0,_xlfn.IFNA(INDEX('I.Supplementary 2017-18'!H$8:H$35,MATCH($B119,'I.Supplementary 2017-18'!$B$8:$B$35,0)),INDEX('I.KI 2017-18'!H$9:H$393,MATCH($B119,'I.KI 2017-18'!$B$9:$B$393,0))))),"")</f>
        <v>2.1743577067252313</v>
      </c>
      <c r="AT119" s="149"/>
      <c r="AU119" s="156">
        <f>_xlfn.IFNA(_xlfn.IFNA(INDEX('I.Supplementary 2018-19'!P$8:P$157,MATCH($B119,'I.Supplementary 2018-19'!$B$8:$B$157,0)),INDEX('I.KI 2018-19'!P$9:P$393,MATCH($B119,'I.KI 2018-19'!$B$9:$B$393,0))),"")</f>
        <v>0</v>
      </c>
      <c r="AV119" s="193">
        <f>_xlfn.IFNA(_xlfn.IFNA(INDEX('I.Supplementary 2018-19'!Q$8:Q$157,MATCH($B119,'I.Supplementary 2018-19'!$B$8:$B$157,0)),INDEX('I.KI 2018-19'!Q$9:Q$393,MATCH($B119,'I.KI 2018-19'!$B$9:$B$393,0))),"")</f>
        <v>0</v>
      </c>
      <c r="AW119" s="193">
        <f>_xlfn.IFNA(_xlfn.IFNA(INDEX('I.Supplementary 2018-19'!R$8:R$157,MATCH($B119,'I.Supplementary 2018-19'!$B$8:$B$157,0)),INDEX('I.KI 2018-19'!R$9:R$393,MATCH($B119,'I.KI 2018-19'!$B$9:$B$393,0))),"")</f>
        <v>0</v>
      </c>
      <c r="AX119" s="193">
        <f>_xlfn.IFNA(_xlfn.IFNA(INDEX('I.Supplementary 2018-19'!S$8:S$157,MATCH($B119,'I.Supplementary 2018-19'!$B$8:$B$157,0)),INDEX('I.KI 2018-19'!S$9:S$393,MATCH($B119,'I.KI 2018-19'!$B$9:$B$393,0))),"")</f>
        <v>0</v>
      </c>
      <c r="AY119" s="157">
        <f>_xlfn.IFNA(_xlfn.IFNA(INDEX('I.Supplementary 2018-19'!T$8:T$157,MATCH($B119,'I.Supplementary 2018-19'!$B$8:$B$157,0)),INDEX('I.KI 2018-19'!T$9:T$393,MATCH($B119,'I.KI 2018-19'!$B$9:$B$393,0))),"")</f>
        <v>0</v>
      </c>
      <c r="AZ119" s="156">
        <f>_xlfn.IFNA(_xlfn.IFNA(INDEX('I.Supplementary 2018-19'!U$8:U$157,MATCH($B119,'I.Supplementary 2018-19'!$B$8:$B$157,0)),INDEX('I.KI 2018-19'!U$9:U$393,MATCH($B119,'I.KI 2018-19'!$B$9:$B$393,0))),"")</f>
        <v>0</v>
      </c>
      <c r="BA119" s="193">
        <f>_xlfn.IFNA(_xlfn.IFNA(INDEX('I.Supplementary 2018-19'!V$8:V$157,MATCH($B119,'I.Supplementary 2018-19'!$B$8:$B$157,0)),INDEX('I.KI 2018-19'!V$9:V$393,MATCH($B119,'I.KI 2018-19'!$B$9:$B$393,0))),"")</f>
        <v>2.2396817580002382</v>
      </c>
      <c r="BB119" s="193">
        <f>_xlfn.IFNA(_xlfn.IFNA(INDEX('I.Supplementary 2018-19'!W$8:W$157,MATCH($B119,'I.Supplementary 2018-19'!$B$8:$B$157,0)),INDEX('I.KI 2018-19'!W$9:W$393,MATCH($B119,'I.KI 2018-19'!$B$9:$B$393,0))),"")</f>
        <v>0</v>
      </c>
      <c r="BC119" s="193">
        <f>_xlfn.IFNA(_xlfn.IFNA(INDEX('I.Supplementary 2018-19'!X$8:X$157,MATCH($B119,'I.Supplementary 2018-19'!$B$8:$B$157,0)),INDEX('I.KI 2018-19'!X$9:X$393,MATCH($B119,'I.KI 2018-19'!$B$9:$B$393,0))),"")</f>
        <v>0</v>
      </c>
      <c r="BD119" s="157">
        <f>_xlfn.IFNA(_xlfn.IFNA(INDEX('I.Supplementary 2018-19'!Y$8:Y$157,MATCH($B119,'I.Supplementary 2018-19'!$B$8:$B$157,0)),INDEX('I.KI 2018-19'!Y$9:Y$393,MATCH($B119,'I.KI 2018-19'!$B$9:$B$393,0))),"")</f>
        <v>0</v>
      </c>
      <c r="BE119" s="156">
        <f>_xlfn.IFNA(_xlfn.IFNA(INDEX('I.Supplementary 2018-19'!Z$8:Z$157,MATCH($B119,'I.Supplementary 2018-19'!$B$8:$B$157,0)),INDEX('I.KI 2018-19'!Z$9:Z$393,MATCH($B119,'I.KI 2018-19'!$B$9:$B$393,0))),"")</f>
        <v>0</v>
      </c>
      <c r="BF119" s="193">
        <f>_xlfn.IFNA(_xlfn.IFNA(INDEX('I.Supplementary 2018-19'!AA$8:AA$157,MATCH($B119,'I.Supplementary 2018-19'!$B$8:$B$157,0)),INDEX('I.KI 2018-19'!AA$9:AA$393,MATCH($B119,'I.KI 2018-19'!$B$9:$B$393,0))),"")</f>
        <v>2.2396817580002382</v>
      </c>
      <c r="BG119" s="193">
        <f>_xlfn.IFNA(_xlfn.IFNA(INDEX('I.Supplementary 2018-19'!AB$8:AB$157,MATCH($B119,'I.Supplementary 2018-19'!$B$8:$B$157,0)),INDEX('I.KI 2018-19'!AB$9:AB$393,MATCH($B119,'I.KI 2018-19'!$B$9:$B$393,0))),"")</f>
        <v>0</v>
      </c>
      <c r="BH119" s="193">
        <f>_xlfn.IFNA(_xlfn.IFNA(INDEX('I.Supplementary 2018-19'!AC$8:AC$157,MATCH($B119,'I.Supplementary 2018-19'!$B$8:$B$157,0)),INDEX('I.KI 2018-19'!AC$9:AC$393,MATCH($B119,'I.KI 2018-19'!$B$9:$B$393,0))),"")</f>
        <v>0</v>
      </c>
      <c r="BI119" s="157">
        <f>_xlfn.IFNA(_xlfn.IFNA(INDEX('I.Supplementary 2018-19'!AD$8:AD$157,MATCH($B119,'I.Supplementary 2018-19'!$B$8:$B$157,0)),INDEX('I.KI 2018-19'!AD$9:AD$393,MATCH($B119,'I.KI 2018-19'!$B$9:$B$393,0))),"")</f>
        <v>0</v>
      </c>
      <c r="BJ119" s="149"/>
      <c r="BK119" s="156">
        <f>_xlfn.IFNA(IF($B119=$B$381,0,IF($B119=$B$382,0,_xlfn.IFNA(INDEX('I.Supplementary 2018-19'!I$8:I$157,MATCH($B119,'I.Supplementary 2018-19'!$B$8:$B$157,0)),INDEX('I.KI 2018-19'!I$9:I$393,MATCH($B119,'I.KI 2018-19'!$B$9:$B$393,0))))),"")</f>
        <v>0</v>
      </c>
      <c r="BL119" s="149">
        <f>_xlfn.IFNA(IF($B119=$B$381,0,IF($B119=$B$382,0,_xlfn.IFNA(INDEX('I.Supplementary 2018-19'!J$8:J$157,MATCH($B119,'I.Supplementary 2018-19'!$B$8:$B$157,0)),INDEX('I.KI 2018-19'!J$9:J$393,MATCH($B119,'I.KI 2018-19'!$B$9:$B$393,0))))),"")</f>
        <v>2.2396817580002382</v>
      </c>
      <c r="BM119" s="157">
        <f>_xlfn.IFNA(IF($B119=$B$381,0,IF($B119=$B$382,0,_xlfn.IFNA(INDEX('I.Supplementary 2018-19'!H$8:H$157,MATCH($B119,'I.Supplementary 2018-19'!$B$8:$B$157,0)),INDEX('I.KI 2018-19'!H$9:H$393,MATCH($B119,'I.KI 2018-19'!$B$9:$B$393,0))))),"")</f>
        <v>2.2396817580002382</v>
      </c>
    </row>
    <row r="120" spans="2:65">
      <c r="B120" s="121" t="str">
        <f>'Calculations for 2021-22'!B120</f>
        <v>E5037</v>
      </c>
      <c r="C120" s="160" t="str">
        <f>'Calculations for 2021-22'!D120</f>
        <v>E5037</v>
      </c>
      <c r="D120" t="str">
        <f>'Calculations for 2021-22'!E120</f>
        <v>OLB</v>
      </c>
      <c r="E120" t="str">
        <f>'Calculations for 2021-22'!F120</f>
        <v>P1915</v>
      </c>
      <c r="F120" s="120" t="str">
        <f>'Calculations for 2021-22'!H120</f>
        <v>Enfield</v>
      </c>
      <c r="G120" s="156">
        <f>_xlfn.IFNA(INDEX('I.KI 2016-17'!M$8:M$391,MATCH($B120,'I.KI 2016-17'!$B$8:$B$391,0)),"")</f>
        <v>39.247418805494</v>
      </c>
      <c r="H120" s="149">
        <f>_xlfn.IFNA(INDEX('I.KI 2016-17'!N$8:N$391,MATCH($B120,'I.KI 2016-17'!$B$8:$B$391,0)),"")</f>
        <v>7.3061347822850005</v>
      </c>
      <c r="I120" s="149">
        <f>_xlfn.IFNA(INDEX('I.KI 2016-17'!O$8:O$391,MATCH($B120,'I.KI 2016-17'!$B$8:$B$391,0)),"")</f>
        <v>0</v>
      </c>
      <c r="J120" s="149">
        <f>_xlfn.IFNA(INDEX('I.KI 2016-17'!P$8:P$391,MATCH($B120,'I.KI 2016-17'!$B$8:$B$391,0)),"")</f>
        <v>0</v>
      </c>
      <c r="K120" s="157">
        <f>_xlfn.IFNA(INDEX('I.KI 2016-17'!Q$8:Q$391,MATCH($B120,'I.KI 2016-17'!$B$8:$B$391,0)),"")</f>
        <v>0</v>
      </c>
      <c r="L120" s="156">
        <f>_xlfn.IFNA(INDEX('I.KI 2016-17'!R$8:R$391,MATCH($B120,'I.KI 2016-17'!$B$8:$B$391,0)),"")</f>
        <v>54.457274957644003</v>
      </c>
      <c r="M120" s="193">
        <f>_xlfn.IFNA(INDEX('I.KI 2016-17'!S$8:S$391,MATCH($B120,'I.KI 2016-17'!$B$8:$B$391,0)),"")</f>
        <v>13.416488079589</v>
      </c>
      <c r="N120" s="193">
        <f>_xlfn.IFNA(INDEX('I.KI 2016-17'!T$8:T$391,MATCH($B120,'I.KI 2016-17'!$B$8:$B$391,0)),"")</f>
        <v>0</v>
      </c>
      <c r="O120" s="193">
        <f>_xlfn.IFNA(INDEX('I.KI 2016-17'!U$8:U$391,MATCH($B120,'I.KI 2016-17'!$B$8:$B$391,0)),"")</f>
        <v>0</v>
      </c>
      <c r="P120" s="157">
        <f>_xlfn.IFNA(INDEX('I.KI 2016-17'!V$8:V$391,MATCH($B120,'I.KI 2016-17'!$B$8:$B$391,0)),"")</f>
        <v>0</v>
      </c>
      <c r="Q120" s="156">
        <f>_xlfn.IFNA(INDEX('I.KI 2016-17'!W$8:W$391,MATCH($B120,'I.KI 2016-17'!$B$8:$B$391,0)),"")</f>
        <v>93.70469376313801</v>
      </c>
      <c r="R120" s="193">
        <f>_xlfn.IFNA(INDEX('I.KI 2016-17'!X$8:X$391,MATCH($B120,'I.KI 2016-17'!$B$8:$B$391,0)),"")</f>
        <v>20.722622861874001</v>
      </c>
      <c r="S120" s="193">
        <f>_xlfn.IFNA(INDEX('I.KI 2016-17'!Y$8:Y$391,MATCH($B120,'I.KI 2016-17'!$B$8:$B$391,0)),"")</f>
        <v>0</v>
      </c>
      <c r="T120" s="193">
        <f>_xlfn.IFNA(INDEX('I.KI 2016-17'!Z$8:Z$391,MATCH($B120,'I.KI 2016-17'!$B$8:$B$391,0)),"")</f>
        <v>0</v>
      </c>
      <c r="U120" s="157">
        <f>_xlfn.IFNA(INDEX('I.KI 2016-17'!AA$8:AA$391,MATCH($B120,'I.KI 2016-17'!$B$8:$B$391,0)),"")</f>
        <v>0</v>
      </c>
      <c r="V120" s="149"/>
      <c r="W120" s="154">
        <f>_xlfn.IFNA(INDEX('I.KI 2016-17'!$H$8:$H$391,MATCH(B120,'I.KI 2016-17'!$B$8:$B$391,0)),"")</f>
        <v>46.553553587779</v>
      </c>
      <c r="X120" s="153">
        <f>_xlfn.IFNA(INDEX('I.KI 2016-17'!$I$8:$I$391,MATCH(B120,'I.KI 2016-17'!$B$8:$B$391,0)),"")</f>
        <v>67.87376303723299</v>
      </c>
      <c r="Y120" s="155">
        <f>_xlfn.IFNA(INDEX('I.KI 2016-17'!$G$8:$G$391,MATCH(B120,'I.KI 2016-17'!$B$8:$B$391,0)),"")</f>
        <v>114.427316625012</v>
      </c>
      <c r="Z120" s="149"/>
      <c r="AA120" s="156">
        <f>_xlfn.IFNA(IF($B120=$B$382,0,_xlfn.IFNA(INDEX('I.Supplementary 2017-18'!N$8:N$35,MATCH($B120,'I.Supplementary 2017-18'!$B$8:$B$35,0)),INDEX('I.KI 2017-18'!N$9:N$393,MATCH($B120,'I.KI 2017-18'!$B$9:$B$393,0)))),"")</f>
        <v>29.509270258124157</v>
      </c>
      <c r="AB120" s="193">
        <f>_xlfn.IFNA(IF($B120=$B$382,0,_xlfn.IFNA(INDEX('I.Supplementary 2017-18'!O$8:O$35,MATCH($B120,'I.Supplementary 2017-18'!$B$8:$B$35,0)),INDEX('I.KI 2017-18'!O$9:O$393,MATCH($B120,'I.KI 2017-18'!$B$9:$B$393,0)))),"")</f>
        <v>4.5405517250377718</v>
      </c>
      <c r="AC120" s="193">
        <f>_xlfn.IFNA(IF($B120=$B$382,0,_xlfn.IFNA(INDEX('I.Supplementary 2017-18'!P$8:P$35,MATCH($B120,'I.Supplementary 2017-18'!$B$8:$B$35,0)),INDEX('I.KI 2017-18'!P$9:P$393,MATCH($B120,'I.KI 2017-18'!$B$9:$B$393,0)))),"")</f>
        <v>0</v>
      </c>
      <c r="AD120" s="193">
        <f>_xlfn.IFNA(IF($B120=$B$382,0,_xlfn.IFNA(INDEX('I.Supplementary 2017-18'!Q$8:Q$35,MATCH($B120,'I.Supplementary 2017-18'!$B$8:$B$35,0)),INDEX('I.KI 2017-18'!Q$9:Q$393,MATCH($B120,'I.KI 2017-18'!$B$9:$B$393,0)))),"")</f>
        <v>0</v>
      </c>
      <c r="AE120" s="157">
        <f>_xlfn.IFNA(IF($B120=$B$382,0,_xlfn.IFNA(INDEX('I.Supplementary 2017-18'!R$8:R$35,MATCH($B120,'I.Supplementary 2017-18'!$B$8:$B$35,0)),INDEX('I.KI 2017-18'!R$9:R$393,MATCH($B120,'I.KI 2017-18'!$B$9:$B$393,0)))),"")</f>
        <v>0</v>
      </c>
      <c r="AF120" s="156">
        <f>_xlfn.IFNA(IF($B120=$B$382,0,_xlfn.IFNA(INDEX('I.Supplementary 2017-18'!S$8:S$35,MATCH($B120,'I.Supplementary 2017-18'!$B$8:$B$35,0)),INDEX('I.KI 2017-18'!S$9:S$393,MATCH($B120,'I.KI 2017-18'!$B$9:$B$393,0)))),"")</f>
        <v>55.569076025731491</v>
      </c>
      <c r="AG120" s="193">
        <f>_xlfn.IFNA(IF($B120=$B$382,0,_xlfn.IFNA(INDEX('I.Supplementary 2017-18'!T$8:T$35,MATCH($B120,'I.Supplementary 2017-18'!$B$8:$B$35,0)),INDEX('I.KI 2017-18'!T$9:T$393,MATCH($B120,'I.KI 2017-18'!$B$9:$B$393,0)))),"")</f>
        <v>13.690399430982765</v>
      </c>
      <c r="AH120" s="193">
        <f>_xlfn.IFNA(IF($B120=$B$382,0,_xlfn.IFNA(INDEX('I.Supplementary 2017-18'!U$8:U$35,MATCH($B120,'I.Supplementary 2017-18'!$B$8:$B$35,0)),INDEX('I.KI 2017-18'!U$9:U$393,MATCH($B120,'I.KI 2017-18'!$B$9:$B$393,0)))),"")</f>
        <v>0</v>
      </c>
      <c r="AI120" s="193">
        <f>_xlfn.IFNA(IF($B120=$B$382,0,_xlfn.IFNA(INDEX('I.Supplementary 2017-18'!V$8:V$35,MATCH($B120,'I.Supplementary 2017-18'!$B$8:$B$35,0)),INDEX('I.KI 2017-18'!V$9:V$393,MATCH($B120,'I.KI 2017-18'!$B$9:$B$393,0)))),"")</f>
        <v>0</v>
      </c>
      <c r="AJ120" s="157">
        <f>_xlfn.IFNA(IF($B120=$B$382,0,_xlfn.IFNA(INDEX('I.Supplementary 2017-18'!W$8:W$35,MATCH($B120,'I.Supplementary 2017-18'!$B$8:$B$35,0)),INDEX('I.KI 2017-18'!W$9:W$393,MATCH($B120,'I.KI 2017-18'!$B$9:$B$393,0)))),"")</f>
        <v>0</v>
      </c>
      <c r="AK120" s="156">
        <f>_xlfn.IFNA(IF($B120=$B$382,0,_xlfn.IFNA(INDEX('I.Supplementary 2017-18'!X$8:X$35,MATCH($B120,'I.Supplementary 2017-18'!$B$8:$B$35,0)),INDEX('I.KI 2017-18'!X$9:X$393,MATCH($B120,'I.KI 2017-18'!$B$9:$B$393,0)))),"")</f>
        <v>85.078346283855652</v>
      </c>
      <c r="AL120" s="193">
        <f>_xlfn.IFNA(IF($B120=$B$382,0,_xlfn.IFNA(INDEX('I.Supplementary 2017-18'!Y$8:Y$35,MATCH($B120,'I.Supplementary 2017-18'!$B$8:$B$35,0)),INDEX('I.KI 2017-18'!Y$9:Y$393,MATCH($B120,'I.KI 2017-18'!$B$9:$B$393,0)))),"")</f>
        <v>18.230951156020538</v>
      </c>
      <c r="AM120" s="193">
        <f>_xlfn.IFNA(IF($B120=$B$382,0,_xlfn.IFNA(INDEX('I.Supplementary 2017-18'!Z$8:Z$35,MATCH($B120,'I.Supplementary 2017-18'!$B$8:$B$35,0)),INDEX('I.KI 2017-18'!Z$9:Z$393,MATCH($B120,'I.KI 2017-18'!$B$9:$B$393,0)))),"")</f>
        <v>0</v>
      </c>
      <c r="AN120" s="193">
        <f>_xlfn.IFNA(IF($B120=$B$382,0,_xlfn.IFNA(INDEX('I.Supplementary 2017-18'!AA$8:AA$35,MATCH($B120,'I.Supplementary 2017-18'!$B$8:$B$35,0)),INDEX('I.KI 2017-18'!AA$9:AA$393,MATCH($B120,'I.KI 2017-18'!$B$9:$B$393,0)))),"")</f>
        <v>0</v>
      </c>
      <c r="AO120" s="157">
        <f>_xlfn.IFNA(IF($B120=$B$382,0,_xlfn.IFNA(INDEX('I.Supplementary 2017-18'!AB$8:AB$35,MATCH($B120,'I.Supplementary 2017-18'!$B$8:$B$35,0)),INDEX('I.KI 2017-18'!AB$9:AB$393,MATCH($B120,'I.KI 2017-18'!$B$9:$B$393,0)))),"")</f>
        <v>0</v>
      </c>
      <c r="AP120" s="149"/>
      <c r="AQ120" s="156">
        <f>_xlfn.IFNA(IF($B120=$B$381,0,IF($B120=$B$382,0,_xlfn.IFNA(INDEX('I.Supplementary 2017-18'!I$8:I$35,MATCH($B120,'I.Supplementary 2017-18'!$B$8:$B$35,0)),INDEX('I.KI 2017-18'!I$9:I$393,MATCH($B120,'I.KI 2017-18'!$B$9:$B$393,0))))),"")</f>
        <v>34.049821983161927</v>
      </c>
      <c r="AR120" s="149">
        <f>_xlfn.IFNA(IF($B120=$B$381,0,IF($B120=$B$382,0,_xlfn.IFNA(INDEX('I.Supplementary 2017-18'!J$8:J$35,MATCH($B120,'I.Supplementary 2017-18'!$B$8:$B$35,0)),INDEX('I.KI 2017-18'!J$9:J$393,MATCH($B120,'I.KI 2017-18'!$B$9:$B$393,0))))),"")</f>
        <v>69.259475456714256</v>
      </c>
      <c r="AS120" s="157">
        <f>_xlfn.IFNA(IF($B120=$B$381,0,IF($B120=$B$382,0,_xlfn.IFNA(INDEX('I.Supplementary 2017-18'!H$8:H$35,MATCH($B120,'I.Supplementary 2017-18'!$B$8:$B$35,0)),INDEX('I.KI 2017-18'!H$9:H$393,MATCH($B120,'I.KI 2017-18'!$B$9:$B$393,0))))),"")</f>
        <v>103.30929743987619</v>
      </c>
      <c r="AT120" s="149"/>
      <c r="AU120" s="156">
        <f>_xlfn.IFNA(_xlfn.IFNA(INDEX('I.Supplementary 2018-19'!P$8:P$157,MATCH($B120,'I.Supplementary 2018-19'!$B$8:$B$157,0)),INDEX('I.KI 2018-19'!P$9:P$393,MATCH($B120,'I.KI 2018-19'!$B$9:$B$393,0))),"")</f>
        <v>22.937168962029695</v>
      </c>
      <c r="AV120" s="193">
        <f>_xlfn.IFNA(_xlfn.IFNA(INDEX('I.Supplementary 2018-19'!Q$8:Q$157,MATCH($B120,'I.Supplementary 2018-19'!$B$8:$B$157,0)),INDEX('I.KI 2018-19'!Q$9:Q$393,MATCH($B120,'I.KI 2018-19'!$B$9:$B$393,0))),"")</f>
        <v>2.7952840695559158</v>
      </c>
      <c r="AW120" s="193">
        <f>_xlfn.IFNA(_xlfn.IFNA(INDEX('I.Supplementary 2018-19'!R$8:R$157,MATCH($B120,'I.Supplementary 2018-19'!$B$8:$B$157,0)),INDEX('I.KI 2018-19'!R$9:R$393,MATCH($B120,'I.KI 2018-19'!$B$9:$B$393,0))),"")</f>
        <v>0</v>
      </c>
      <c r="AX120" s="193">
        <f>_xlfn.IFNA(_xlfn.IFNA(INDEX('I.Supplementary 2018-19'!S$8:S$157,MATCH($B120,'I.Supplementary 2018-19'!$B$8:$B$157,0)),INDEX('I.KI 2018-19'!S$9:S$393,MATCH($B120,'I.KI 2018-19'!$B$9:$B$393,0))),"")</f>
        <v>0</v>
      </c>
      <c r="AY120" s="157">
        <f>_xlfn.IFNA(_xlfn.IFNA(INDEX('I.Supplementary 2018-19'!T$8:T$157,MATCH($B120,'I.Supplementary 2018-19'!$B$8:$B$157,0)),INDEX('I.KI 2018-19'!T$9:T$393,MATCH($B120,'I.KI 2018-19'!$B$9:$B$393,0))),"")</f>
        <v>0</v>
      </c>
      <c r="AZ120" s="156">
        <f>_xlfn.IFNA(_xlfn.IFNA(INDEX('I.Supplementary 2018-19'!U$8:U$157,MATCH($B120,'I.Supplementary 2018-19'!$B$8:$B$157,0)),INDEX('I.KI 2018-19'!U$9:U$393,MATCH($B120,'I.KI 2018-19'!$B$9:$B$393,0))),"")</f>
        <v>57.238533245388659</v>
      </c>
      <c r="BA120" s="193">
        <f>_xlfn.IFNA(_xlfn.IFNA(INDEX('I.Supplementary 2018-19'!V$8:V$157,MATCH($B120,'I.Supplementary 2018-19'!$B$8:$B$157,0)),INDEX('I.KI 2018-19'!V$9:V$393,MATCH($B120,'I.KI 2018-19'!$B$9:$B$393,0))),"")</f>
        <v>14.101698984703276</v>
      </c>
      <c r="BB120" s="193">
        <f>_xlfn.IFNA(_xlfn.IFNA(INDEX('I.Supplementary 2018-19'!W$8:W$157,MATCH($B120,'I.Supplementary 2018-19'!$B$8:$B$157,0)),INDEX('I.KI 2018-19'!W$9:W$393,MATCH($B120,'I.KI 2018-19'!$B$9:$B$393,0))),"")</f>
        <v>0</v>
      </c>
      <c r="BC120" s="193">
        <f>_xlfn.IFNA(_xlfn.IFNA(INDEX('I.Supplementary 2018-19'!X$8:X$157,MATCH($B120,'I.Supplementary 2018-19'!$B$8:$B$157,0)),INDEX('I.KI 2018-19'!X$9:X$393,MATCH($B120,'I.KI 2018-19'!$B$9:$B$393,0))),"")</f>
        <v>0</v>
      </c>
      <c r="BD120" s="157">
        <f>_xlfn.IFNA(_xlfn.IFNA(INDEX('I.Supplementary 2018-19'!Y$8:Y$157,MATCH($B120,'I.Supplementary 2018-19'!$B$8:$B$157,0)),INDEX('I.KI 2018-19'!Y$9:Y$393,MATCH($B120,'I.KI 2018-19'!$B$9:$B$393,0))),"")</f>
        <v>0</v>
      </c>
      <c r="BE120" s="156">
        <f>_xlfn.IFNA(_xlfn.IFNA(INDEX('I.Supplementary 2018-19'!Z$8:Z$157,MATCH($B120,'I.Supplementary 2018-19'!$B$8:$B$157,0)),INDEX('I.KI 2018-19'!Z$9:Z$393,MATCH($B120,'I.KI 2018-19'!$B$9:$B$393,0))),"")</f>
        <v>80.175702207418354</v>
      </c>
      <c r="BF120" s="193">
        <f>_xlfn.IFNA(_xlfn.IFNA(INDEX('I.Supplementary 2018-19'!AA$8:AA$157,MATCH($B120,'I.Supplementary 2018-19'!$B$8:$B$157,0)),INDEX('I.KI 2018-19'!AA$9:AA$393,MATCH($B120,'I.KI 2018-19'!$B$9:$B$393,0))),"")</f>
        <v>16.896983054259191</v>
      </c>
      <c r="BG120" s="193">
        <f>_xlfn.IFNA(_xlfn.IFNA(INDEX('I.Supplementary 2018-19'!AB$8:AB$157,MATCH($B120,'I.Supplementary 2018-19'!$B$8:$B$157,0)),INDEX('I.KI 2018-19'!AB$9:AB$393,MATCH($B120,'I.KI 2018-19'!$B$9:$B$393,0))),"")</f>
        <v>0</v>
      </c>
      <c r="BH120" s="193">
        <f>_xlfn.IFNA(_xlfn.IFNA(INDEX('I.Supplementary 2018-19'!AC$8:AC$157,MATCH($B120,'I.Supplementary 2018-19'!$B$8:$B$157,0)),INDEX('I.KI 2018-19'!AC$9:AC$393,MATCH($B120,'I.KI 2018-19'!$B$9:$B$393,0))),"")</f>
        <v>0</v>
      </c>
      <c r="BI120" s="157">
        <f>_xlfn.IFNA(_xlfn.IFNA(INDEX('I.Supplementary 2018-19'!AD$8:AD$157,MATCH($B120,'I.Supplementary 2018-19'!$B$8:$B$157,0)),INDEX('I.KI 2018-19'!AD$9:AD$393,MATCH($B120,'I.KI 2018-19'!$B$9:$B$393,0))),"")</f>
        <v>0</v>
      </c>
      <c r="BJ120" s="149"/>
      <c r="BK120" s="156">
        <f>_xlfn.IFNA(IF($B120=$B$381,0,IF($B120=$B$382,0,_xlfn.IFNA(INDEX('I.Supplementary 2018-19'!I$8:I$157,MATCH($B120,'I.Supplementary 2018-19'!$B$8:$B$157,0)),INDEX('I.KI 2018-19'!I$9:I$393,MATCH($B120,'I.KI 2018-19'!$B$9:$B$393,0))))),"")</f>
        <v>25.73245303158561</v>
      </c>
      <c r="BL120" s="149">
        <f>_xlfn.IFNA(IF($B120=$B$381,0,IF($B120=$B$382,0,_xlfn.IFNA(INDEX('I.Supplementary 2018-19'!J$8:J$157,MATCH($B120,'I.Supplementary 2018-19'!$B$8:$B$157,0)),INDEX('I.KI 2018-19'!J$9:J$393,MATCH($B120,'I.KI 2018-19'!$B$9:$B$393,0))))),"")</f>
        <v>71.340232230091928</v>
      </c>
      <c r="BM120" s="157">
        <f>_xlfn.IFNA(IF($B120=$B$381,0,IF($B120=$B$382,0,_xlfn.IFNA(INDEX('I.Supplementary 2018-19'!H$8:H$157,MATCH($B120,'I.Supplementary 2018-19'!$B$8:$B$157,0)),INDEX('I.KI 2018-19'!H$9:H$393,MATCH($B120,'I.KI 2018-19'!$B$9:$B$393,0))))),"")</f>
        <v>97.072685261677535</v>
      </c>
    </row>
    <row r="121" spans="2:65">
      <c r="B121" s="121" t="str">
        <f>'Calculations for 2021-22'!B121</f>
        <v>E1537</v>
      </c>
      <c r="C121" s="160" t="str">
        <f>'Calculations for 2021-22'!D121</f>
        <v>E1537</v>
      </c>
      <c r="D121" t="str">
        <f>'Calculations for 2021-22'!E121</f>
        <v>SD</v>
      </c>
      <c r="E121">
        <f>'Calculations for 2021-22'!F121</f>
        <v>0</v>
      </c>
      <c r="F121" s="120" t="str">
        <f>'Calculations for 2021-22'!H121</f>
        <v>Epping Forest</v>
      </c>
      <c r="G121" s="156">
        <f>_xlfn.IFNA(INDEX('I.KI 2016-17'!M$8:M$391,MATCH($B121,'I.KI 2016-17'!$B$8:$B$391,0)),"")</f>
        <v>0</v>
      </c>
      <c r="H121" s="149">
        <f>_xlfn.IFNA(INDEX('I.KI 2016-17'!N$8:N$391,MATCH($B121,'I.KI 2016-17'!$B$8:$B$391,0)),"")</f>
        <v>1.5343116978589999</v>
      </c>
      <c r="I121" s="149">
        <f>_xlfn.IFNA(INDEX('I.KI 2016-17'!O$8:O$391,MATCH($B121,'I.KI 2016-17'!$B$8:$B$391,0)),"")</f>
        <v>0</v>
      </c>
      <c r="J121" s="149">
        <f>_xlfn.IFNA(INDEX('I.KI 2016-17'!P$8:P$391,MATCH($B121,'I.KI 2016-17'!$B$8:$B$391,0)),"")</f>
        <v>0</v>
      </c>
      <c r="K121" s="157">
        <f>_xlfn.IFNA(INDEX('I.KI 2016-17'!Q$8:Q$391,MATCH($B121,'I.KI 2016-17'!$B$8:$B$391,0)),"")</f>
        <v>0</v>
      </c>
      <c r="L121" s="156">
        <f>_xlfn.IFNA(INDEX('I.KI 2016-17'!R$8:R$391,MATCH($B121,'I.KI 2016-17'!$B$8:$B$391,0)),"")</f>
        <v>0</v>
      </c>
      <c r="M121" s="193">
        <f>_xlfn.IFNA(INDEX('I.KI 2016-17'!S$8:S$391,MATCH($B121,'I.KI 2016-17'!$B$8:$B$391,0)),"")</f>
        <v>3.0478087999630001</v>
      </c>
      <c r="N121" s="193">
        <f>_xlfn.IFNA(INDEX('I.KI 2016-17'!T$8:T$391,MATCH($B121,'I.KI 2016-17'!$B$8:$B$391,0)),"")</f>
        <v>0</v>
      </c>
      <c r="O121" s="193">
        <f>_xlfn.IFNA(INDEX('I.KI 2016-17'!U$8:U$391,MATCH($B121,'I.KI 2016-17'!$B$8:$B$391,0)),"")</f>
        <v>0</v>
      </c>
      <c r="P121" s="157">
        <f>_xlfn.IFNA(INDEX('I.KI 2016-17'!V$8:V$391,MATCH($B121,'I.KI 2016-17'!$B$8:$B$391,0)),"")</f>
        <v>0</v>
      </c>
      <c r="Q121" s="156">
        <f>_xlfn.IFNA(INDEX('I.KI 2016-17'!W$8:W$391,MATCH($B121,'I.KI 2016-17'!$B$8:$B$391,0)),"")</f>
        <v>0</v>
      </c>
      <c r="R121" s="193">
        <f>_xlfn.IFNA(INDEX('I.KI 2016-17'!X$8:X$391,MATCH($B121,'I.KI 2016-17'!$B$8:$B$391,0)),"")</f>
        <v>4.5821204978220003</v>
      </c>
      <c r="S121" s="193">
        <f>_xlfn.IFNA(INDEX('I.KI 2016-17'!Y$8:Y$391,MATCH($B121,'I.KI 2016-17'!$B$8:$B$391,0)),"")</f>
        <v>0</v>
      </c>
      <c r="T121" s="193">
        <f>_xlfn.IFNA(INDEX('I.KI 2016-17'!Z$8:Z$391,MATCH($B121,'I.KI 2016-17'!$B$8:$B$391,0)),"")</f>
        <v>0</v>
      </c>
      <c r="U121" s="157">
        <f>_xlfn.IFNA(INDEX('I.KI 2016-17'!AA$8:AA$391,MATCH($B121,'I.KI 2016-17'!$B$8:$B$391,0)),"")</f>
        <v>0</v>
      </c>
      <c r="V121" s="149"/>
      <c r="W121" s="154">
        <f>_xlfn.IFNA(INDEX('I.KI 2016-17'!$H$8:$H$391,MATCH(B121,'I.KI 2016-17'!$B$8:$B$391,0)),"")</f>
        <v>1.5343116978589999</v>
      </c>
      <c r="X121" s="153">
        <f>_xlfn.IFNA(INDEX('I.KI 2016-17'!$I$8:$I$391,MATCH(B121,'I.KI 2016-17'!$B$8:$B$391,0)),"")</f>
        <v>3.0478087999630001</v>
      </c>
      <c r="Y121" s="155">
        <f>_xlfn.IFNA(INDEX('I.KI 2016-17'!$G$8:$G$391,MATCH(B121,'I.KI 2016-17'!$B$8:$B$391,0)),"")</f>
        <v>4.5821204978220003</v>
      </c>
      <c r="Z121" s="149"/>
      <c r="AA121" s="156">
        <f>_xlfn.IFNA(IF($B121=$B$382,0,_xlfn.IFNA(INDEX('I.Supplementary 2017-18'!N$8:N$35,MATCH($B121,'I.Supplementary 2017-18'!$B$8:$B$35,0)),INDEX('I.KI 2017-18'!N$9:N$393,MATCH($B121,'I.KI 2017-18'!$B$9:$B$393,0)))),"")</f>
        <v>0</v>
      </c>
      <c r="AB121" s="193">
        <f>_xlfn.IFNA(IF($B121=$B$382,0,_xlfn.IFNA(INDEX('I.Supplementary 2017-18'!O$8:O$35,MATCH($B121,'I.Supplementary 2017-18'!$B$8:$B$35,0)),INDEX('I.KI 2017-18'!O$9:O$393,MATCH($B121,'I.KI 2017-18'!$B$9:$B$393,0)))),"")</f>
        <v>0.7438662956768749</v>
      </c>
      <c r="AC121" s="193">
        <f>_xlfn.IFNA(IF($B121=$B$382,0,_xlfn.IFNA(INDEX('I.Supplementary 2017-18'!P$8:P$35,MATCH($B121,'I.Supplementary 2017-18'!$B$8:$B$35,0)),INDEX('I.KI 2017-18'!P$9:P$393,MATCH($B121,'I.KI 2017-18'!$B$9:$B$393,0)))),"")</f>
        <v>0</v>
      </c>
      <c r="AD121" s="193">
        <f>_xlfn.IFNA(IF($B121=$B$382,0,_xlfn.IFNA(INDEX('I.Supplementary 2017-18'!Q$8:Q$35,MATCH($B121,'I.Supplementary 2017-18'!$B$8:$B$35,0)),INDEX('I.KI 2017-18'!Q$9:Q$393,MATCH($B121,'I.KI 2017-18'!$B$9:$B$393,0)))),"")</f>
        <v>0</v>
      </c>
      <c r="AE121" s="157">
        <f>_xlfn.IFNA(IF($B121=$B$382,0,_xlfn.IFNA(INDEX('I.Supplementary 2017-18'!R$8:R$35,MATCH($B121,'I.Supplementary 2017-18'!$B$8:$B$35,0)),INDEX('I.KI 2017-18'!R$9:R$393,MATCH($B121,'I.KI 2017-18'!$B$9:$B$393,0)))),"")</f>
        <v>0</v>
      </c>
      <c r="AF121" s="156">
        <f>_xlfn.IFNA(IF($B121=$B$382,0,_xlfn.IFNA(INDEX('I.Supplementary 2017-18'!S$8:S$35,MATCH($B121,'I.Supplementary 2017-18'!$B$8:$B$35,0)),INDEX('I.KI 2017-18'!S$9:S$393,MATCH($B121,'I.KI 2017-18'!$B$9:$B$393,0)))),"")</f>
        <v>0</v>
      </c>
      <c r="AG121" s="193">
        <f>_xlfn.IFNA(IF($B121=$B$382,0,_xlfn.IFNA(INDEX('I.Supplementary 2017-18'!T$8:T$35,MATCH($B121,'I.Supplementary 2017-18'!$B$8:$B$35,0)),INDEX('I.KI 2017-18'!T$9:T$393,MATCH($B121,'I.KI 2017-18'!$B$9:$B$393,0)))),"")</f>
        <v>3.1100329395616284</v>
      </c>
      <c r="AH121" s="193">
        <f>_xlfn.IFNA(IF($B121=$B$382,0,_xlfn.IFNA(INDEX('I.Supplementary 2017-18'!U$8:U$35,MATCH($B121,'I.Supplementary 2017-18'!$B$8:$B$35,0)),INDEX('I.KI 2017-18'!U$9:U$393,MATCH($B121,'I.KI 2017-18'!$B$9:$B$393,0)))),"")</f>
        <v>0</v>
      </c>
      <c r="AI121" s="193">
        <f>_xlfn.IFNA(IF($B121=$B$382,0,_xlfn.IFNA(INDEX('I.Supplementary 2017-18'!V$8:V$35,MATCH($B121,'I.Supplementary 2017-18'!$B$8:$B$35,0)),INDEX('I.KI 2017-18'!V$9:V$393,MATCH($B121,'I.KI 2017-18'!$B$9:$B$393,0)))),"")</f>
        <v>0</v>
      </c>
      <c r="AJ121" s="157">
        <f>_xlfn.IFNA(IF($B121=$B$382,0,_xlfn.IFNA(INDEX('I.Supplementary 2017-18'!W$8:W$35,MATCH($B121,'I.Supplementary 2017-18'!$B$8:$B$35,0)),INDEX('I.KI 2017-18'!W$9:W$393,MATCH($B121,'I.KI 2017-18'!$B$9:$B$393,0)))),"")</f>
        <v>0</v>
      </c>
      <c r="AK121" s="156">
        <f>_xlfn.IFNA(IF($B121=$B$382,0,_xlfn.IFNA(INDEX('I.Supplementary 2017-18'!X$8:X$35,MATCH($B121,'I.Supplementary 2017-18'!$B$8:$B$35,0)),INDEX('I.KI 2017-18'!X$9:X$393,MATCH($B121,'I.KI 2017-18'!$B$9:$B$393,0)))),"")</f>
        <v>0</v>
      </c>
      <c r="AL121" s="193">
        <f>_xlfn.IFNA(IF($B121=$B$382,0,_xlfn.IFNA(INDEX('I.Supplementary 2017-18'!Y$8:Y$35,MATCH($B121,'I.Supplementary 2017-18'!$B$8:$B$35,0)),INDEX('I.KI 2017-18'!Y$9:Y$393,MATCH($B121,'I.KI 2017-18'!$B$9:$B$393,0)))),"")</f>
        <v>3.8538992352385035</v>
      </c>
      <c r="AM121" s="193">
        <f>_xlfn.IFNA(IF($B121=$B$382,0,_xlfn.IFNA(INDEX('I.Supplementary 2017-18'!Z$8:Z$35,MATCH($B121,'I.Supplementary 2017-18'!$B$8:$B$35,0)),INDEX('I.KI 2017-18'!Z$9:Z$393,MATCH($B121,'I.KI 2017-18'!$B$9:$B$393,0)))),"")</f>
        <v>0</v>
      </c>
      <c r="AN121" s="193">
        <f>_xlfn.IFNA(IF($B121=$B$382,0,_xlfn.IFNA(INDEX('I.Supplementary 2017-18'!AA$8:AA$35,MATCH($B121,'I.Supplementary 2017-18'!$B$8:$B$35,0)),INDEX('I.KI 2017-18'!AA$9:AA$393,MATCH($B121,'I.KI 2017-18'!$B$9:$B$393,0)))),"")</f>
        <v>0</v>
      </c>
      <c r="AO121" s="157">
        <f>_xlfn.IFNA(IF($B121=$B$382,0,_xlfn.IFNA(INDEX('I.Supplementary 2017-18'!AB$8:AB$35,MATCH($B121,'I.Supplementary 2017-18'!$B$8:$B$35,0)),INDEX('I.KI 2017-18'!AB$9:AB$393,MATCH($B121,'I.KI 2017-18'!$B$9:$B$393,0)))),"")</f>
        <v>0</v>
      </c>
      <c r="AP121" s="149"/>
      <c r="AQ121" s="156">
        <f>_xlfn.IFNA(IF($B121=$B$381,0,IF($B121=$B$382,0,_xlfn.IFNA(INDEX('I.Supplementary 2017-18'!I$8:I$35,MATCH($B121,'I.Supplementary 2017-18'!$B$8:$B$35,0)),INDEX('I.KI 2017-18'!I$9:I$393,MATCH($B121,'I.KI 2017-18'!$B$9:$B$393,0))))),"")</f>
        <v>0.7438662956768749</v>
      </c>
      <c r="AR121" s="149">
        <f>_xlfn.IFNA(IF($B121=$B$381,0,IF($B121=$B$382,0,_xlfn.IFNA(INDEX('I.Supplementary 2017-18'!J$8:J$35,MATCH($B121,'I.Supplementary 2017-18'!$B$8:$B$35,0)),INDEX('I.KI 2017-18'!J$9:J$393,MATCH($B121,'I.KI 2017-18'!$B$9:$B$393,0))))),"")</f>
        <v>3.1100329395616284</v>
      </c>
      <c r="AS121" s="157">
        <f>_xlfn.IFNA(IF($B121=$B$381,0,IF($B121=$B$382,0,_xlfn.IFNA(INDEX('I.Supplementary 2017-18'!H$8:H$35,MATCH($B121,'I.Supplementary 2017-18'!$B$8:$B$35,0)),INDEX('I.KI 2017-18'!H$9:H$393,MATCH($B121,'I.KI 2017-18'!$B$9:$B$393,0))))),"")</f>
        <v>3.8538992352385035</v>
      </c>
      <c r="AT121" s="149"/>
      <c r="AU121" s="156">
        <f>_xlfn.IFNA(_xlfn.IFNA(INDEX('I.Supplementary 2018-19'!P$8:P$157,MATCH($B121,'I.Supplementary 2018-19'!$B$8:$B$157,0)),INDEX('I.KI 2018-19'!P$9:P$393,MATCH($B121,'I.KI 2018-19'!$B$9:$B$393,0))),"")</f>
        <v>0</v>
      </c>
      <c r="AV121" s="193">
        <f>_xlfn.IFNA(_xlfn.IFNA(INDEX('I.Supplementary 2018-19'!Q$8:Q$157,MATCH($B121,'I.Supplementary 2018-19'!$B$8:$B$157,0)),INDEX('I.KI 2018-19'!Q$9:Q$393,MATCH($B121,'I.KI 2018-19'!$B$9:$B$393,0))),"")</f>
        <v>0.26041126292777339</v>
      </c>
      <c r="AW121" s="193">
        <f>_xlfn.IFNA(_xlfn.IFNA(INDEX('I.Supplementary 2018-19'!R$8:R$157,MATCH($B121,'I.Supplementary 2018-19'!$B$8:$B$157,0)),INDEX('I.KI 2018-19'!R$9:R$393,MATCH($B121,'I.KI 2018-19'!$B$9:$B$393,0))),"")</f>
        <v>0</v>
      </c>
      <c r="AX121" s="193">
        <f>_xlfn.IFNA(_xlfn.IFNA(INDEX('I.Supplementary 2018-19'!S$8:S$157,MATCH($B121,'I.Supplementary 2018-19'!$B$8:$B$157,0)),INDEX('I.KI 2018-19'!S$9:S$393,MATCH($B121,'I.KI 2018-19'!$B$9:$B$393,0))),"")</f>
        <v>0</v>
      </c>
      <c r="AY121" s="157">
        <f>_xlfn.IFNA(_xlfn.IFNA(INDEX('I.Supplementary 2018-19'!T$8:T$157,MATCH($B121,'I.Supplementary 2018-19'!$B$8:$B$157,0)),INDEX('I.KI 2018-19'!T$9:T$393,MATCH($B121,'I.KI 2018-19'!$B$9:$B$393,0))),"")</f>
        <v>0</v>
      </c>
      <c r="AZ121" s="156">
        <f>_xlfn.IFNA(_xlfn.IFNA(INDEX('I.Supplementary 2018-19'!U$8:U$157,MATCH($B121,'I.Supplementary 2018-19'!$B$8:$B$157,0)),INDEX('I.KI 2018-19'!U$9:U$393,MATCH($B121,'I.KI 2018-19'!$B$9:$B$393,0))),"")</f>
        <v>0</v>
      </c>
      <c r="BA121" s="193">
        <f>_xlfn.IFNA(_xlfn.IFNA(INDEX('I.Supplementary 2018-19'!V$8:V$157,MATCH($B121,'I.Supplementary 2018-19'!$B$8:$B$157,0)),INDEX('I.KI 2018-19'!V$9:V$393,MATCH($B121,'I.KI 2018-19'!$B$9:$B$393,0))),"")</f>
        <v>3.203467405557042</v>
      </c>
      <c r="BB121" s="193">
        <f>_xlfn.IFNA(_xlfn.IFNA(INDEX('I.Supplementary 2018-19'!W$8:W$157,MATCH($B121,'I.Supplementary 2018-19'!$B$8:$B$157,0)),INDEX('I.KI 2018-19'!W$9:W$393,MATCH($B121,'I.KI 2018-19'!$B$9:$B$393,0))),"")</f>
        <v>0</v>
      </c>
      <c r="BC121" s="193">
        <f>_xlfn.IFNA(_xlfn.IFNA(INDEX('I.Supplementary 2018-19'!X$8:X$157,MATCH($B121,'I.Supplementary 2018-19'!$B$8:$B$157,0)),INDEX('I.KI 2018-19'!X$9:X$393,MATCH($B121,'I.KI 2018-19'!$B$9:$B$393,0))),"")</f>
        <v>0</v>
      </c>
      <c r="BD121" s="157">
        <f>_xlfn.IFNA(_xlfn.IFNA(INDEX('I.Supplementary 2018-19'!Y$8:Y$157,MATCH($B121,'I.Supplementary 2018-19'!$B$8:$B$157,0)),INDEX('I.KI 2018-19'!Y$9:Y$393,MATCH($B121,'I.KI 2018-19'!$B$9:$B$393,0))),"")</f>
        <v>0</v>
      </c>
      <c r="BE121" s="156">
        <f>_xlfn.IFNA(_xlfn.IFNA(INDEX('I.Supplementary 2018-19'!Z$8:Z$157,MATCH($B121,'I.Supplementary 2018-19'!$B$8:$B$157,0)),INDEX('I.KI 2018-19'!Z$9:Z$393,MATCH($B121,'I.KI 2018-19'!$B$9:$B$393,0))),"")</f>
        <v>0</v>
      </c>
      <c r="BF121" s="193">
        <f>_xlfn.IFNA(_xlfn.IFNA(INDEX('I.Supplementary 2018-19'!AA$8:AA$157,MATCH($B121,'I.Supplementary 2018-19'!$B$8:$B$157,0)),INDEX('I.KI 2018-19'!AA$9:AA$393,MATCH($B121,'I.KI 2018-19'!$B$9:$B$393,0))),"")</f>
        <v>3.4638786684848153</v>
      </c>
      <c r="BG121" s="193">
        <f>_xlfn.IFNA(_xlfn.IFNA(INDEX('I.Supplementary 2018-19'!AB$8:AB$157,MATCH($B121,'I.Supplementary 2018-19'!$B$8:$B$157,0)),INDEX('I.KI 2018-19'!AB$9:AB$393,MATCH($B121,'I.KI 2018-19'!$B$9:$B$393,0))),"")</f>
        <v>0</v>
      </c>
      <c r="BH121" s="193">
        <f>_xlfn.IFNA(_xlfn.IFNA(INDEX('I.Supplementary 2018-19'!AC$8:AC$157,MATCH($B121,'I.Supplementary 2018-19'!$B$8:$B$157,0)),INDEX('I.KI 2018-19'!AC$9:AC$393,MATCH($B121,'I.KI 2018-19'!$B$9:$B$393,0))),"")</f>
        <v>0</v>
      </c>
      <c r="BI121" s="157">
        <f>_xlfn.IFNA(_xlfn.IFNA(INDEX('I.Supplementary 2018-19'!AD$8:AD$157,MATCH($B121,'I.Supplementary 2018-19'!$B$8:$B$157,0)),INDEX('I.KI 2018-19'!AD$9:AD$393,MATCH($B121,'I.KI 2018-19'!$B$9:$B$393,0))),"")</f>
        <v>0</v>
      </c>
      <c r="BJ121" s="149"/>
      <c r="BK121" s="156">
        <f>_xlfn.IFNA(IF($B121=$B$381,0,IF($B121=$B$382,0,_xlfn.IFNA(INDEX('I.Supplementary 2018-19'!I$8:I$157,MATCH($B121,'I.Supplementary 2018-19'!$B$8:$B$157,0)),INDEX('I.KI 2018-19'!I$9:I$393,MATCH($B121,'I.KI 2018-19'!$B$9:$B$393,0))))),"")</f>
        <v>0.26041126292777339</v>
      </c>
      <c r="BL121" s="149">
        <f>_xlfn.IFNA(IF($B121=$B$381,0,IF($B121=$B$382,0,_xlfn.IFNA(INDEX('I.Supplementary 2018-19'!J$8:J$157,MATCH($B121,'I.Supplementary 2018-19'!$B$8:$B$157,0)),INDEX('I.KI 2018-19'!J$9:J$393,MATCH($B121,'I.KI 2018-19'!$B$9:$B$393,0))))),"")</f>
        <v>3.203467405557042</v>
      </c>
      <c r="BM121" s="157">
        <f>_xlfn.IFNA(IF($B121=$B$381,0,IF($B121=$B$382,0,_xlfn.IFNA(INDEX('I.Supplementary 2018-19'!H$8:H$157,MATCH($B121,'I.Supplementary 2018-19'!$B$8:$B$157,0)),INDEX('I.KI 2018-19'!H$9:H$393,MATCH($B121,'I.KI 2018-19'!$B$9:$B$393,0))))),"")</f>
        <v>3.4638786684848153</v>
      </c>
    </row>
    <row r="122" spans="2:65">
      <c r="B122" s="121" t="str">
        <f>'Calculations for 2021-22'!B122</f>
        <v>E3632</v>
      </c>
      <c r="C122" s="160" t="str">
        <f>'Calculations for 2021-22'!D122</f>
        <v>E3632</v>
      </c>
      <c r="D122" t="str">
        <f>'Calculations for 2021-22'!E122</f>
        <v>SD</v>
      </c>
      <c r="E122">
        <f>'Calculations for 2021-22'!F122</f>
        <v>0</v>
      </c>
      <c r="F122" s="120" t="str">
        <f>'Calculations for 2021-22'!H122</f>
        <v>Epsom and Ewell</v>
      </c>
      <c r="G122" s="156">
        <f>_xlfn.IFNA(INDEX('I.KI 2016-17'!M$8:M$391,MATCH($B122,'I.KI 2016-17'!$B$8:$B$391,0)),"")</f>
        <v>0</v>
      </c>
      <c r="H122" s="149">
        <f>_xlfn.IFNA(INDEX('I.KI 2016-17'!N$8:N$391,MATCH($B122,'I.KI 2016-17'!$B$8:$B$391,0)),"")</f>
        <v>0.41685023175500002</v>
      </c>
      <c r="I122" s="149">
        <f>_xlfn.IFNA(INDEX('I.KI 2016-17'!O$8:O$391,MATCH($B122,'I.KI 2016-17'!$B$8:$B$391,0)),"")</f>
        <v>0</v>
      </c>
      <c r="J122" s="149">
        <f>_xlfn.IFNA(INDEX('I.KI 2016-17'!P$8:P$391,MATCH($B122,'I.KI 2016-17'!$B$8:$B$391,0)),"")</f>
        <v>0</v>
      </c>
      <c r="K122" s="157">
        <f>_xlfn.IFNA(INDEX('I.KI 2016-17'!Q$8:Q$391,MATCH($B122,'I.KI 2016-17'!$B$8:$B$391,0)),"")</f>
        <v>0</v>
      </c>
      <c r="L122" s="156">
        <f>_xlfn.IFNA(INDEX('I.KI 2016-17'!R$8:R$391,MATCH($B122,'I.KI 2016-17'!$B$8:$B$391,0)),"")</f>
        <v>0</v>
      </c>
      <c r="M122" s="193">
        <f>_xlfn.IFNA(INDEX('I.KI 2016-17'!S$8:S$391,MATCH($B122,'I.KI 2016-17'!$B$8:$B$391,0)),"")</f>
        <v>1.299304290814</v>
      </c>
      <c r="N122" s="193">
        <f>_xlfn.IFNA(INDEX('I.KI 2016-17'!T$8:T$391,MATCH($B122,'I.KI 2016-17'!$B$8:$B$391,0)),"")</f>
        <v>0</v>
      </c>
      <c r="O122" s="193">
        <f>_xlfn.IFNA(INDEX('I.KI 2016-17'!U$8:U$391,MATCH($B122,'I.KI 2016-17'!$B$8:$B$391,0)),"")</f>
        <v>0</v>
      </c>
      <c r="P122" s="157">
        <f>_xlfn.IFNA(INDEX('I.KI 2016-17'!V$8:V$391,MATCH($B122,'I.KI 2016-17'!$B$8:$B$391,0)),"")</f>
        <v>0</v>
      </c>
      <c r="Q122" s="156">
        <f>_xlfn.IFNA(INDEX('I.KI 2016-17'!W$8:W$391,MATCH($B122,'I.KI 2016-17'!$B$8:$B$391,0)),"")</f>
        <v>0</v>
      </c>
      <c r="R122" s="193">
        <f>_xlfn.IFNA(INDEX('I.KI 2016-17'!X$8:X$391,MATCH($B122,'I.KI 2016-17'!$B$8:$B$391,0)),"")</f>
        <v>1.716154522569</v>
      </c>
      <c r="S122" s="193">
        <f>_xlfn.IFNA(INDEX('I.KI 2016-17'!Y$8:Y$391,MATCH($B122,'I.KI 2016-17'!$B$8:$B$391,0)),"")</f>
        <v>0</v>
      </c>
      <c r="T122" s="193">
        <f>_xlfn.IFNA(INDEX('I.KI 2016-17'!Z$8:Z$391,MATCH($B122,'I.KI 2016-17'!$B$8:$B$391,0)),"")</f>
        <v>0</v>
      </c>
      <c r="U122" s="157">
        <f>_xlfn.IFNA(INDEX('I.KI 2016-17'!AA$8:AA$391,MATCH($B122,'I.KI 2016-17'!$B$8:$B$391,0)),"")</f>
        <v>0</v>
      </c>
      <c r="V122" s="149"/>
      <c r="W122" s="154">
        <f>_xlfn.IFNA(INDEX('I.KI 2016-17'!$H$8:$H$391,MATCH(B122,'I.KI 2016-17'!$B$8:$B$391,0)),"")</f>
        <v>0.41685023175500002</v>
      </c>
      <c r="X122" s="153">
        <f>_xlfn.IFNA(INDEX('I.KI 2016-17'!$I$8:$I$391,MATCH(B122,'I.KI 2016-17'!$B$8:$B$391,0)),"")</f>
        <v>1.299304290814</v>
      </c>
      <c r="Y122" s="155">
        <f>_xlfn.IFNA(INDEX('I.KI 2016-17'!$G$8:$G$391,MATCH(B122,'I.KI 2016-17'!$B$8:$B$391,0)),"")</f>
        <v>1.716154522569</v>
      </c>
      <c r="Z122" s="149"/>
      <c r="AA122" s="156">
        <f>_xlfn.IFNA(IF($B122=$B$382,0,_xlfn.IFNA(INDEX('I.Supplementary 2017-18'!N$8:N$35,MATCH($B122,'I.Supplementary 2017-18'!$B$8:$B$35,0)),INDEX('I.KI 2017-18'!N$9:N$393,MATCH($B122,'I.KI 2017-18'!$B$9:$B$393,0)))),"")</f>
        <v>0</v>
      </c>
      <c r="AB122" s="193">
        <f>_xlfn.IFNA(IF($B122=$B$382,0,_xlfn.IFNA(INDEX('I.Supplementary 2017-18'!O$8:O$35,MATCH($B122,'I.Supplementary 2017-18'!$B$8:$B$35,0)),INDEX('I.KI 2017-18'!O$9:O$393,MATCH($B122,'I.KI 2017-18'!$B$9:$B$393,0)))),"")</f>
        <v>0</v>
      </c>
      <c r="AC122" s="193">
        <f>_xlfn.IFNA(IF($B122=$B$382,0,_xlfn.IFNA(INDEX('I.Supplementary 2017-18'!P$8:P$35,MATCH($B122,'I.Supplementary 2017-18'!$B$8:$B$35,0)),INDEX('I.KI 2017-18'!P$9:P$393,MATCH($B122,'I.KI 2017-18'!$B$9:$B$393,0)))),"")</f>
        <v>0</v>
      </c>
      <c r="AD122" s="193">
        <f>_xlfn.IFNA(IF($B122=$B$382,0,_xlfn.IFNA(INDEX('I.Supplementary 2017-18'!Q$8:Q$35,MATCH($B122,'I.Supplementary 2017-18'!$B$8:$B$35,0)),INDEX('I.KI 2017-18'!Q$9:Q$393,MATCH($B122,'I.KI 2017-18'!$B$9:$B$393,0)))),"")</f>
        <v>0</v>
      </c>
      <c r="AE122" s="157">
        <f>_xlfn.IFNA(IF($B122=$B$382,0,_xlfn.IFNA(INDEX('I.Supplementary 2017-18'!R$8:R$35,MATCH($B122,'I.Supplementary 2017-18'!$B$8:$B$35,0)),INDEX('I.KI 2017-18'!R$9:R$393,MATCH($B122,'I.KI 2017-18'!$B$9:$B$393,0)))),"")</f>
        <v>0</v>
      </c>
      <c r="AF122" s="156">
        <f>_xlfn.IFNA(IF($B122=$B$382,0,_xlfn.IFNA(INDEX('I.Supplementary 2017-18'!S$8:S$35,MATCH($B122,'I.Supplementary 2017-18'!$B$8:$B$35,0)),INDEX('I.KI 2017-18'!S$9:S$393,MATCH($B122,'I.KI 2017-18'!$B$9:$B$393,0)))),"")</f>
        <v>0</v>
      </c>
      <c r="AG122" s="193">
        <f>_xlfn.IFNA(IF($B122=$B$382,0,_xlfn.IFNA(INDEX('I.Supplementary 2017-18'!T$8:T$35,MATCH($B122,'I.Supplementary 2017-18'!$B$8:$B$35,0)),INDEX('I.KI 2017-18'!T$9:T$393,MATCH($B122,'I.KI 2017-18'!$B$9:$B$393,0)))),"")</f>
        <v>1.3258309192474136</v>
      </c>
      <c r="AH122" s="193">
        <f>_xlfn.IFNA(IF($B122=$B$382,0,_xlfn.IFNA(INDEX('I.Supplementary 2017-18'!U$8:U$35,MATCH($B122,'I.Supplementary 2017-18'!$B$8:$B$35,0)),INDEX('I.KI 2017-18'!U$9:U$393,MATCH($B122,'I.KI 2017-18'!$B$9:$B$393,0)))),"")</f>
        <v>0</v>
      </c>
      <c r="AI122" s="193">
        <f>_xlfn.IFNA(IF($B122=$B$382,0,_xlfn.IFNA(INDEX('I.Supplementary 2017-18'!V$8:V$35,MATCH($B122,'I.Supplementary 2017-18'!$B$8:$B$35,0)),INDEX('I.KI 2017-18'!V$9:V$393,MATCH($B122,'I.KI 2017-18'!$B$9:$B$393,0)))),"")</f>
        <v>0</v>
      </c>
      <c r="AJ122" s="157">
        <f>_xlfn.IFNA(IF($B122=$B$382,0,_xlfn.IFNA(INDEX('I.Supplementary 2017-18'!W$8:W$35,MATCH($B122,'I.Supplementary 2017-18'!$B$8:$B$35,0)),INDEX('I.KI 2017-18'!W$9:W$393,MATCH($B122,'I.KI 2017-18'!$B$9:$B$393,0)))),"")</f>
        <v>0</v>
      </c>
      <c r="AK122" s="156">
        <f>_xlfn.IFNA(IF($B122=$B$382,0,_xlfn.IFNA(INDEX('I.Supplementary 2017-18'!X$8:X$35,MATCH($B122,'I.Supplementary 2017-18'!$B$8:$B$35,0)),INDEX('I.KI 2017-18'!X$9:X$393,MATCH($B122,'I.KI 2017-18'!$B$9:$B$393,0)))),"")</f>
        <v>0</v>
      </c>
      <c r="AL122" s="193">
        <f>_xlfn.IFNA(IF($B122=$B$382,0,_xlfn.IFNA(INDEX('I.Supplementary 2017-18'!Y$8:Y$35,MATCH($B122,'I.Supplementary 2017-18'!$B$8:$B$35,0)),INDEX('I.KI 2017-18'!Y$9:Y$393,MATCH($B122,'I.KI 2017-18'!$B$9:$B$393,0)))),"")</f>
        <v>1.3258309192474136</v>
      </c>
      <c r="AM122" s="193">
        <f>_xlfn.IFNA(IF($B122=$B$382,0,_xlfn.IFNA(INDEX('I.Supplementary 2017-18'!Z$8:Z$35,MATCH($B122,'I.Supplementary 2017-18'!$B$8:$B$35,0)),INDEX('I.KI 2017-18'!Z$9:Z$393,MATCH($B122,'I.KI 2017-18'!$B$9:$B$393,0)))),"")</f>
        <v>0</v>
      </c>
      <c r="AN122" s="193">
        <f>_xlfn.IFNA(IF($B122=$B$382,0,_xlfn.IFNA(INDEX('I.Supplementary 2017-18'!AA$8:AA$35,MATCH($B122,'I.Supplementary 2017-18'!$B$8:$B$35,0)),INDEX('I.KI 2017-18'!AA$9:AA$393,MATCH($B122,'I.KI 2017-18'!$B$9:$B$393,0)))),"")</f>
        <v>0</v>
      </c>
      <c r="AO122" s="157">
        <f>_xlfn.IFNA(IF($B122=$B$382,0,_xlfn.IFNA(INDEX('I.Supplementary 2017-18'!AB$8:AB$35,MATCH($B122,'I.Supplementary 2017-18'!$B$8:$B$35,0)),INDEX('I.KI 2017-18'!AB$9:AB$393,MATCH($B122,'I.KI 2017-18'!$B$9:$B$393,0)))),"")</f>
        <v>0</v>
      </c>
      <c r="AP122" s="149"/>
      <c r="AQ122" s="156">
        <f>_xlfn.IFNA(IF($B122=$B$381,0,IF($B122=$B$382,0,_xlfn.IFNA(INDEX('I.Supplementary 2017-18'!I$8:I$35,MATCH($B122,'I.Supplementary 2017-18'!$B$8:$B$35,0)),INDEX('I.KI 2017-18'!I$9:I$393,MATCH($B122,'I.KI 2017-18'!$B$9:$B$393,0))))),"")</f>
        <v>0</v>
      </c>
      <c r="AR122" s="149">
        <f>_xlfn.IFNA(IF($B122=$B$381,0,IF($B122=$B$382,0,_xlfn.IFNA(INDEX('I.Supplementary 2017-18'!J$8:J$35,MATCH($B122,'I.Supplementary 2017-18'!$B$8:$B$35,0)),INDEX('I.KI 2017-18'!J$9:J$393,MATCH($B122,'I.KI 2017-18'!$B$9:$B$393,0))))),"")</f>
        <v>1.3258309192474136</v>
      </c>
      <c r="AS122" s="157">
        <f>_xlfn.IFNA(IF($B122=$B$381,0,IF($B122=$B$382,0,_xlfn.IFNA(INDEX('I.Supplementary 2017-18'!H$8:H$35,MATCH($B122,'I.Supplementary 2017-18'!$B$8:$B$35,0)),INDEX('I.KI 2017-18'!H$9:H$393,MATCH($B122,'I.KI 2017-18'!$B$9:$B$393,0))))),"")</f>
        <v>1.3258309192474136</v>
      </c>
      <c r="AT122" s="149"/>
      <c r="AU122" s="156">
        <f>_xlfn.IFNA(_xlfn.IFNA(INDEX('I.Supplementary 2018-19'!P$8:P$157,MATCH($B122,'I.Supplementary 2018-19'!$B$8:$B$157,0)),INDEX('I.KI 2018-19'!P$9:P$393,MATCH($B122,'I.KI 2018-19'!$B$9:$B$393,0))),"")</f>
        <v>0</v>
      </c>
      <c r="AV122" s="193">
        <f>_xlfn.IFNA(_xlfn.IFNA(INDEX('I.Supplementary 2018-19'!Q$8:Q$157,MATCH($B122,'I.Supplementary 2018-19'!$B$8:$B$157,0)),INDEX('I.KI 2018-19'!Q$9:Q$393,MATCH($B122,'I.KI 2018-19'!$B$9:$B$393,0))),"")</f>
        <v>0</v>
      </c>
      <c r="AW122" s="193">
        <f>_xlfn.IFNA(_xlfn.IFNA(INDEX('I.Supplementary 2018-19'!R$8:R$157,MATCH($B122,'I.Supplementary 2018-19'!$B$8:$B$157,0)),INDEX('I.KI 2018-19'!R$9:R$393,MATCH($B122,'I.KI 2018-19'!$B$9:$B$393,0))),"")</f>
        <v>0</v>
      </c>
      <c r="AX122" s="193">
        <f>_xlfn.IFNA(_xlfn.IFNA(INDEX('I.Supplementary 2018-19'!S$8:S$157,MATCH($B122,'I.Supplementary 2018-19'!$B$8:$B$157,0)),INDEX('I.KI 2018-19'!S$9:S$393,MATCH($B122,'I.KI 2018-19'!$B$9:$B$393,0))),"")</f>
        <v>0</v>
      </c>
      <c r="AY122" s="157">
        <f>_xlfn.IFNA(_xlfn.IFNA(INDEX('I.Supplementary 2018-19'!T$8:T$157,MATCH($B122,'I.Supplementary 2018-19'!$B$8:$B$157,0)),INDEX('I.KI 2018-19'!T$9:T$393,MATCH($B122,'I.KI 2018-19'!$B$9:$B$393,0))),"")</f>
        <v>0</v>
      </c>
      <c r="AZ122" s="156">
        <f>_xlfn.IFNA(_xlfn.IFNA(INDEX('I.Supplementary 2018-19'!U$8:U$157,MATCH($B122,'I.Supplementary 2018-19'!$B$8:$B$157,0)),INDEX('I.KI 2018-19'!U$9:U$393,MATCH($B122,'I.KI 2018-19'!$B$9:$B$393,0))),"")</f>
        <v>0</v>
      </c>
      <c r="BA122" s="193">
        <f>_xlfn.IFNA(_xlfn.IFNA(INDEX('I.Supplementary 2018-19'!V$8:V$157,MATCH($B122,'I.Supplementary 2018-19'!$B$8:$B$157,0)),INDEX('I.KI 2018-19'!V$9:V$393,MATCH($B122,'I.KI 2018-19'!$B$9:$B$393,0))),"")</f>
        <v>1.3656627494393958</v>
      </c>
      <c r="BB122" s="193">
        <f>_xlfn.IFNA(_xlfn.IFNA(INDEX('I.Supplementary 2018-19'!W$8:W$157,MATCH($B122,'I.Supplementary 2018-19'!$B$8:$B$157,0)),INDEX('I.KI 2018-19'!W$9:W$393,MATCH($B122,'I.KI 2018-19'!$B$9:$B$393,0))),"")</f>
        <v>0</v>
      </c>
      <c r="BC122" s="193">
        <f>_xlfn.IFNA(_xlfn.IFNA(INDEX('I.Supplementary 2018-19'!X$8:X$157,MATCH($B122,'I.Supplementary 2018-19'!$B$8:$B$157,0)),INDEX('I.KI 2018-19'!X$9:X$393,MATCH($B122,'I.KI 2018-19'!$B$9:$B$393,0))),"")</f>
        <v>0</v>
      </c>
      <c r="BD122" s="157">
        <f>_xlfn.IFNA(_xlfn.IFNA(INDEX('I.Supplementary 2018-19'!Y$8:Y$157,MATCH($B122,'I.Supplementary 2018-19'!$B$8:$B$157,0)),INDEX('I.KI 2018-19'!Y$9:Y$393,MATCH($B122,'I.KI 2018-19'!$B$9:$B$393,0))),"")</f>
        <v>0</v>
      </c>
      <c r="BE122" s="156">
        <f>_xlfn.IFNA(_xlfn.IFNA(INDEX('I.Supplementary 2018-19'!Z$8:Z$157,MATCH($B122,'I.Supplementary 2018-19'!$B$8:$B$157,0)),INDEX('I.KI 2018-19'!Z$9:Z$393,MATCH($B122,'I.KI 2018-19'!$B$9:$B$393,0))),"")</f>
        <v>0</v>
      </c>
      <c r="BF122" s="193">
        <f>_xlfn.IFNA(_xlfn.IFNA(INDEX('I.Supplementary 2018-19'!AA$8:AA$157,MATCH($B122,'I.Supplementary 2018-19'!$B$8:$B$157,0)),INDEX('I.KI 2018-19'!AA$9:AA$393,MATCH($B122,'I.KI 2018-19'!$B$9:$B$393,0))),"")</f>
        <v>1.3656627494393958</v>
      </c>
      <c r="BG122" s="193">
        <f>_xlfn.IFNA(_xlfn.IFNA(INDEX('I.Supplementary 2018-19'!AB$8:AB$157,MATCH($B122,'I.Supplementary 2018-19'!$B$8:$B$157,0)),INDEX('I.KI 2018-19'!AB$9:AB$393,MATCH($B122,'I.KI 2018-19'!$B$9:$B$393,0))),"")</f>
        <v>0</v>
      </c>
      <c r="BH122" s="193">
        <f>_xlfn.IFNA(_xlfn.IFNA(INDEX('I.Supplementary 2018-19'!AC$8:AC$157,MATCH($B122,'I.Supplementary 2018-19'!$B$8:$B$157,0)),INDEX('I.KI 2018-19'!AC$9:AC$393,MATCH($B122,'I.KI 2018-19'!$B$9:$B$393,0))),"")</f>
        <v>0</v>
      </c>
      <c r="BI122" s="157">
        <f>_xlfn.IFNA(_xlfn.IFNA(INDEX('I.Supplementary 2018-19'!AD$8:AD$157,MATCH($B122,'I.Supplementary 2018-19'!$B$8:$B$157,0)),INDEX('I.KI 2018-19'!AD$9:AD$393,MATCH($B122,'I.KI 2018-19'!$B$9:$B$393,0))),"")</f>
        <v>0</v>
      </c>
      <c r="BJ122" s="149"/>
      <c r="BK122" s="156">
        <f>_xlfn.IFNA(IF($B122=$B$381,0,IF($B122=$B$382,0,_xlfn.IFNA(INDEX('I.Supplementary 2018-19'!I$8:I$157,MATCH($B122,'I.Supplementary 2018-19'!$B$8:$B$157,0)),INDEX('I.KI 2018-19'!I$9:I$393,MATCH($B122,'I.KI 2018-19'!$B$9:$B$393,0))))),"")</f>
        <v>0</v>
      </c>
      <c r="BL122" s="149">
        <f>_xlfn.IFNA(IF($B122=$B$381,0,IF($B122=$B$382,0,_xlfn.IFNA(INDEX('I.Supplementary 2018-19'!J$8:J$157,MATCH($B122,'I.Supplementary 2018-19'!$B$8:$B$157,0)),INDEX('I.KI 2018-19'!J$9:J$393,MATCH($B122,'I.KI 2018-19'!$B$9:$B$393,0))))),"")</f>
        <v>1.3656627494393958</v>
      </c>
      <c r="BM122" s="157">
        <f>_xlfn.IFNA(IF($B122=$B$381,0,IF($B122=$B$382,0,_xlfn.IFNA(INDEX('I.Supplementary 2018-19'!H$8:H$157,MATCH($B122,'I.Supplementary 2018-19'!$B$8:$B$157,0)),INDEX('I.KI 2018-19'!H$9:H$393,MATCH($B122,'I.KI 2018-19'!$B$9:$B$393,0))))),"")</f>
        <v>1.3656627494393958</v>
      </c>
    </row>
    <row r="123" spans="2:65">
      <c r="B123" s="121" t="str">
        <f>'Calculations for 2021-22'!B123</f>
        <v>E1036</v>
      </c>
      <c r="C123" s="160" t="str">
        <f>'Calculations for 2021-22'!D123</f>
        <v>E1036</v>
      </c>
      <c r="D123" t="str">
        <f>'Calculations for 2021-22'!E123</f>
        <v>SD</v>
      </c>
      <c r="E123">
        <f>'Calculations for 2021-22'!F123</f>
        <v>0</v>
      </c>
      <c r="F123" s="120" t="str">
        <f>'Calculations for 2021-22'!H123</f>
        <v>Erewash</v>
      </c>
      <c r="G123" s="156">
        <f>_xlfn.IFNA(INDEX('I.KI 2016-17'!M$8:M$391,MATCH($B123,'I.KI 2016-17'!$B$8:$B$391,0)),"")</f>
        <v>0</v>
      </c>
      <c r="H123" s="149">
        <f>_xlfn.IFNA(INDEX('I.KI 2016-17'!N$8:N$391,MATCH($B123,'I.KI 2016-17'!$B$8:$B$391,0)),"")</f>
        <v>1.6259500647410001</v>
      </c>
      <c r="I123" s="149">
        <f>_xlfn.IFNA(INDEX('I.KI 2016-17'!O$8:O$391,MATCH($B123,'I.KI 2016-17'!$B$8:$B$391,0)),"")</f>
        <v>0</v>
      </c>
      <c r="J123" s="149">
        <f>_xlfn.IFNA(INDEX('I.KI 2016-17'!P$8:P$391,MATCH($B123,'I.KI 2016-17'!$B$8:$B$391,0)),"")</f>
        <v>0</v>
      </c>
      <c r="K123" s="157">
        <f>_xlfn.IFNA(INDEX('I.KI 2016-17'!Q$8:Q$391,MATCH($B123,'I.KI 2016-17'!$B$8:$B$391,0)),"")</f>
        <v>0</v>
      </c>
      <c r="L123" s="156">
        <f>_xlfn.IFNA(INDEX('I.KI 2016-17'!R$8:R$391,MATCH($B123,'I.KI 2016-17'!$B$8:$B$391,0)),"")</f>
        <v>0</v>
      </c>
      <c r="M123" s="193">
        <f>_xlfn.IFNA(INDEX('I.KI 2016-17'!S$8:S$391,MATCH($B123,'I.KI 2016-17'!$B$8:$B$391,0)),"")</f>
        <v>3.042179033209</v>
      </c>
      <c r="N123" s="193">
        <f>_xlfn.IFNA(INDEX('I.KI 2016-17'!T$8:T$391,MATCH($B123,'I.KI 2016-17'!$B$8:$B$391,0)),"")</f>
        <v>0</v>
      </c>
      <c r="O123" s="193">
        <f>_xlfn.IFNA(INDEX('I.KI 2016-17'!U$8:U$391,MATCH($B123,'I.KI 2016-17'!$B$8:$B$391,0)),"")</f>
        <v>0</v>
      </c>
      <c r="P123" s="157">
        <f>_xlfn.IFNA(INDEX('I.KI 2016-17'!V$8:V$391,MATCH($B123,'I.KI 2016-17'!$B$8:$B$391,0)),"")</f>
        <v>0</v>
      </c>
      <c r="Q123" s="156">
        <f>_xlfn.IFNA(INDEX('I.KI 2016-17'!W$8:W$391,MATCH($B123,'I.KI 2016-17'!$B$8:$B$391,0)),"")</f>
        <v>0</v>
      </c>
      <c r="R123" s="193">
        <f>_xlfn.IFNA(INDEX('I.KI 2016-17'!X$8:X$391,MATCH($B123,'I.KI 2016-17'!$B$8:$B$391,0)),"")</f>
        <v>4.6681290979500005</v>
      </c>
      <c r="S123" s="193">
        <f>_xlfn.IFNA(INDEX('I.KI 2016-17'!Y$8:Y$391,MATCH($B123,'I.KI 2016-17'!$B$8:$B$391,0)),"")</f>
        <v>0</v>
      </c>
      <c r="T123" s="193">
        <f>_xlfn.IFNA(INDEX('I.KI 2016-17'!Z$8:Z$391,MATCH($B123,'I.KI 2016-17'!$B$8:$B$391,0)),"")</f>
        <v>0</v>
      </c>
      <c r="U123" s="157">
        <f>_xlfn.IFNA(INDEX('I.KI 2016-17'!AA$8:AA$391,MATCH($B123,'I.KI 2016-17'!$B$8:$B$391,0)),"")</f>
        <v>0</v>
      </c>
      <c r="V123" s="149"/>
      <c r="W123" s="154">
        <f>_xlfn.IFNA(INDEX('I.KI 2016-17'!$H$8:$H$391,MATCH(B123,'I.KI 2016-17'!$B$8:$B$391,0)),"")</f>
        <v>1.6259500647410001</v>
      </c>
      <c r="X123" s="153">
        <f>_xlfn.IFNA(INDEX('I.KI 2016-17'!$I$8:$I$391,MATCH(B123,'I.KI 2016-17'!$B$8:$B$391,0)),"")</f>
        <v>3.042179033209</v>
      </c>
      <c r="Y123" s="155">
        <f>_xlfn.IFNA(INDEX('I.KI 2016-17'!$G$8:$G$391,MATCH(B123,'I.KI 2016-17'!$B$8:$B$391,0)),"")</f>
        <v>4.6681290979500005</v>
      </c>
      <c r="Z123" s="149"/>
      <c r="AA123" s="156">
        <f>_xlfn.IFNA(IF($B123=$B$382,0,_xlfn.IFNA(INDEX('I.Supplementary 2017-18'!N$8:N$35,MATCH($B123,'I.Supplementary 2017-18'!$B$8:$B$35,0)),INDEX('I.KI 2017-18'!N$9:N$393,MATCH($B123,'I.KI 2017-18'!$B$9:$B$393,0)))),"")</f>
        <v>0</v>
      </c>
      <c r="AB123" s="193">
        <f>_xlfn.IFNA(IF($B123=$B$382,0,_xlfn.IFNA(INDEX('I.Supplementary 2017-18'!O$8:O$35,MATCH($B123,'I.Supplementary 2017-18'!$B$8:$B$35,0)),INDEX('I.KI 2017-18'!O$9:O$393,MATCH($B123,'I.KI 2017-18'!$B$9:$B$393,0)))),"")</f>
        <v>0.97202357586962074</v>
      </c>
      <c r="AC123" s="193">
        <f>_xlfn.IFNA(IF($B123=$B$382,0,_xlfn.IFNA(INDEX('I.Supplementary 2017-18'!P$8:P$35,MATCH($B123,'I.Supplementary 2017-18'!$B$8:$B$35,0)),INDEX('I.KI 2017-18'!P$9:P$393,MATCH($B123,'I.KI 2017-18'!$B$9:$B$393,0)))),"")</f>
        <v>0</v>
      </c>
      <c r="AD123" s="193">
        <f>_xlfn.IFNA(IF($B123=$B$382,0,_xlfn.IFNA(INDEX('I.Supplementary 2017-18'!Q$8:Q$35,MATCH($B123,'I.Supplementary 2017-18'!$B$8:$B$35,0)),INDEX('I.KI 2017-18'!Q$9:Q$393,MATCH($B123,'I.KI 2017-18'!$B$9:$B$393,0)))),"")</f>
        <v>0</v>
      </c>
      <c r="AE123" s="157">
        <f>_xlfn.IFNA(IF($B123=$B$382,0,_xlfn.IFNA(INDEX('I.Supplementary 2017-18'!R$8:R$35,MATCH($B123,'I.Supplementary 2017-18'!$B$8:$B$35,0)),INDEX('I.KI 2017-18'!R$9:R$393,MATCH($B123,'I.KI 2017-18'!$B$9:$B$393,0)))),"")</f>
        <v>0</v>
      </c>
      <c r="AF123" s="156">
        <f>_xlfn.IFNA(IF($B123=$B$382,0,_xlfn.IFNA(INDEX('I.Supplementary 2017-18'!S$8:S$35,MATCH($B123,'I.Supplementary 2017-18'!$B$8:$B$35,0)),INDEX('I.KI 2017-18'!S$9:S$393,MATCH($B123,'I.KI 2017-18'!$B$9:$B$393,0)))),"")</f>
        <v>0</v>
      </c>
      <c r="AG123" s="193">
        <f>_xlfn.IFNA(IF($B123=$B$382,0,_xlfn.IFNA(INDEX('I.Supplementary 2017-18'!T$8:T$35,MATCH($B123,'I.Supplementary 2017-18'!$B$8:$B$35,0)),INDEX('I.KI 2017-18'!T$9:T$393,MATCH($B123,'I.KI 2017-18'!$B$9:$B$393,0)))),"")</f>
        <v>3.1042882353507859</v>
      </c>
      <c r="AH123" s="193">
        <f>_xlfn.IFNA(IF($B123=$B$382,0,_xlfn.IFNA(INDEX('I.Supplementary 2017-18'!U$8:U$35,MATCH($B123,'I.Supplementary 2017-18'!$B$8:$B$35,0)),INDEX('I.KI 2017-18'!U$9:U$393,MATCH($B123,'I.KI 2017-18'!$B$9:$B$393,0)))),"")</f>
        <v>0</v>
      </c>
      <c r="AI123" s="193">
        <f>_xlfn.IFNA(IF($B123=$B$382,0,_xlfn.IFNA(INDEX('I.Supplementary 2017-18'!V$8:V$35,MATCH($B123,'I.Supplementary 2017-18'!$B$8:$B$35,0)),INDEX('I.KI 2017-18'!V$9:V$393,MATCH($B123,'I.KI 2017-18'!$B$9:$B$393,0)))),"")</f>
        <v>0</v>
      </c>
      <c r="AJ123" s="157">
        <f>_xlfn.IFNA(IF($B123=$B$382,0,_xlfn.IFNA(INDEX('I.Supplementary 2017-18'!W$8:W$35,MATCH($B123,'I.Supplementary 2017-18'!$B$8:$B$35,0)),INDEX('I.KI 2017-18'!W$9:W$393,MATCH($B123,'I.KI 2017-18'!$B$9:$B$393,0)))),"")</f>
        <v>0</v>
      </c>
      <c r="AK123" s="156">
        <f>_xlfn.IFNA(IF($B123=$B$382,0,_xlfn.IFNA(INDEX('I.Supplementary 2017-18'!X$8:X$35,MATCH($B123,'I.Supplementary 2017-18'!$B$8:$B$35,0)),INDEX('I.KI 2017-18'!X$9:X$393,MATCH($B123,'I.KI 2017-18'!$B$9:$B$393,0)))),"")</f>
        <v>0</v>
      </c>
      <c r="AL123" s="193">
        <f>_xlfn.IFNA(IF($B123=$B$382,0,_xlfn.IFNA(INDEX('I.Supplementary 2017-18'!Y$8:Y$35,MATCH($B123,'I.Supplementary 2017-18'!$B$8:$B$35,0)),INDEX('I.KI 2017-18'!Y$9:Y$393,MATCH($B123,'I.KI 2017-18'!$B$9:$B$393,0)))),"")</f>
        <v>4.0763118112204069</v>
      </c>
      <c r="AM123" s="193">
        <f>_xlfn.IFNA(IF($B123=$B$382,0,_xlfn.IFNA(INDEX('I.Supplementary 2017-18'!Z$8:Z$35,MATCH($B123,'I.Supplementary 2017-18'!$B$8:$B$35,0)),INDEX('I.KI 2017-18'!Z$9:Z$393,MATCH($B123,'I.KI 2017-18'!$B$9:$B$393,0)))),"")</f>
        <v>0</v>
      </c>
      <c r="AN123" s="193">
        <f>_xlfn.IFNA(IF($B123=$B$382,0,_xlfn.IFNA(INDEX('I.Supplementary 2017-18'!AA$8:AA$35,MATCH($B123,'I.Supplementary 2017-18'!$B$8:$B$35,0)),INDEX('I.KI 2017-18'!AA$9:AA$393,MATCH($B123,'I.KI 2017-18'!$B$9:$B$393,0)))),"")</f>
        <v>0</v>
      </c>
      <c r="AO123" s="157">
        <f>_xlfn.IFNA(IF($B123=$B$382,0,_xlfn.IFNA(INDEX('I.Supplementary 2017-18'!AB$8:AB$35,MATCH($B123,'I.Supplementary 2017-18'!$B$8:$B$35,0)),INDEX('I.KI 2017-18'!AB$9:AB$393,MATCH($B123,'I.KI 2017-18'!$B$9:$B$393,0)))),"")</f>
        <v>0</v>
      </c>
      <c r="AP123" s="149"/>
      <c r="AQ123" s="156">
        <f>_xlfn.IFNA(IF($B123=$B$381,0,IF($B123=$B$382,0,_xlfn.IFNA(INDEX('I.Supplementary 2017-18'!I$8:I$35,MATCH($B123,'I.Supplementary 2017-18'!$B$8:$B$35,0)),INDEX('I.KI 2017-18'!I$9:I$393,MATCH($B123,'I.KI 2017-18'!$B$9:$B$393,0))))),"")</f>
        <v>0.97202357586962074</v>
      </c>
      <c r="AR123" s="149">
        <f>_xlfn.IFNA(IF($B123=$B$381,0,IF($B123=$B$382,0,_xlfn.IFNA(INDEX('I.Supplementary 2017-18'!J$8:J$35,MATCH($B123,'I.Supplementary 2017-18'!$B$8:$B$35,0)),INDEX('I.KI 2017-18'!J$9:J$393,MATCH($B123,'I.KI 2017-18'!$B$9:$B$393,0))))),"")</f>
        <v>3.1042882353507859</v>
      </c>
      <c r="AS123" s="157">
        <f>_xlfn.IFNA(IF($B123=$B$381,0,IF($B123=$B$382,0,_xlfn.IFNA(INDEX('I.Supplementary 2017-18'!H$8:H$35,MATCH($B123,'I.Supplementary 2017-18'!$B$8:$B$35,0)),INDEX('I.KI 2017-18'!H$9:H$393,MATCH($B123,'I.KI 2017-18'!$B$9:$B$393,0))))),"")</f>
        <v>4.0763118112204069</v>
      </c>
      <c r="AT123" s="149"/>
      <c r="AU123" s="156">
        <f>_xlfn.IFNA(_xlfn.IFNA(INDEX('I.Supplementary 2018-19'!P$8:P$157,MATCH($B123,'I.Supplementary 2018-19'!$B$8:$B$157,0)),INDEX('I.KI 2018-19'!P$9:P$393,MATCH($B123,'I.KI 2018-19'!$B$9:$B$393,0))),"")</f>
        <v>0</v>
      </c>
      <c r="AV123" s="193">
        <f>_xlfn.IFNA(_xlfn.IFNA(INDEX('I.Supplementary 2018-19'!Q$8:Q$157,MATCH($B123,'I.Supplementary 2018-19'!$B$8:$B$157,0)),INDEX('I.KI 2018-19'!Q$9:Q$393,MATCH($B123,'I.KI 2018-19'!$B$9:$B$393,0))),"")</f>
        <v>0.5618948618319537</v>
      </c>
      <c r="AW123" s="193">
        <f>_xlfn.IFNA(_xlfn.IFNA(INDEX('I.Supplementary 2018-19'!R$8:R$157,MATCH($B123,'I.Supplementary 2018-19'!$B$8:$B$157,0)),INDEX('I.KI 2018-19'!R$9:R$393,MATCH($B123,'I.KI 2018-19'!$B$9:$B$393,0))),"")</f>
        <v>0</v>
      </c>
      <c r="AX123" s="193">
        <f>_xlfn.IFNA(_xlfn.IFNA(INDEX('I.Supplementary 2018-19'!S$8:S$157,MATCH($B123,'I.Supplementary 2018-19'!$B$8:$B$157,0)),INDEX('I.KI 2018-19'!S$9:S$393,MATCH($B123,'I.KI 2018-19'!$B$9:$B$393,0))),"")</f>
        <v>0</v>
      </c>
      <c r="AY123" s="157">
        <f>_xlfn.IFNA(_xlfn.IFNA(INDEX('I.Supplementary 2018-19'!T$8:T$157,MATCH($B123,'I.Supplementary 2018-19'!$B$8:$B$157,0)),INDEX('I.KI 2018-19'!T$9:T$393,MATCH($B123,'I.KI 2018-19'!$B$9:$B$393,0))),"")</f>
        <v>0</v>
      </c>
      <c r="AZ123" s="156">
        <f>_xlfn.IFNA(_xlfn.IFNA(INDEX('I.Supplementary 2018-19'!U$8:U$157,MATCH($B123,'I.Supplementary 2018-19'!$B$8:$B$157,0)),INDEX('I.KI 2018-19'!U$9:U$393,MATCH($B123,'I.KI 2018-19'!$B$9:$B$393,0))),"")</f>
        <v>0</v>
      </c>
      <c r="BA123" s="193">
        <f>_xlfn.IFNA(_xlfn.IFNA(INDEX('I.Supplementary 2018-19'!V$8:V$157,MATCH($B123,'I.Supplementary 2018-19'!$B$8:$B$157,0)),INDEX('I.KI 2018-19'!V$9:V$393,MATCH($B123,'I.KI 2018-19'!$B$9:$B$393,0))),"")</f>
        <v>3.1975501136660456</v>
      </c>
      <c r="BB123" s="193">
        <f>_xlfn.IFNA(_xlfn.IFNA(INDEX('I.Supplementary 2018-19'!W$8:W$157,MATCH($B123,'I.Supplementary 2018-19'!$B$8:$B$157,0)),INDEX('I.KI 2018-19'!W$9:W$393,MATCH($B123,'I.KI 2018-19'!$B$9:$B$393,0))),"")</f>
        <v>0</v>
      </c>
      <c r="BC123" s="193">
        <f>_xlfn.IFNA(_xlfn.IFNA(INDEX('I.Supplementary 2018-19'!X$8:X$157,MATCH($B123,'I.Supplementary 2018-19'!$B$8:$B$157,0)),INDEX('I.KI 2018-19'!X$9:X$393,MATCH($B123,'I.KI 2018-19'!$B$9:$B$393,0))),"")</f>
        <v>0</v>
      </c>
      <c r="BD123" s="157">
        <f>_xlfn.IFNA(_xlfn.IFNA(INDEX('I.Supplementary 2018-19'!Y$8:Y$157,MATCH($B123,'I.Supplementary 2018-19'!$B$8:$B$157,0)),INDEX('I.KI 2018-19'!Y$9:Y$393,MATCH($B123,'I.KI 2018-19'!$B$9:$B$393,0))),"")</f>
        <v>0</v>
      </c>
      <c r="BE123" s="156">
        <f>_xlfn.IFNA(_xlfn.IFNA(INDEX('I.Supplementary 2018-19'!Z$8:Z$157,MATCH($B123,'I.Supplementary 2018-19'!$B$8:$B$157,0)),INDEX('I.KI 2018-19'!Z$9:Z$393,MATCH($B123,'I.KI 2018-19'!$B$9:$B$393,0))),"")</f>
        <v>0</v>
      </c>
      <c r="BF123" s="193">
        <f>_xlfn.IFNA(_xlfn.IFNA(INDEX('I.Supplementary 2018-19'!AA$8:AA$157,MATCH($B123,'I.Supplementary 2018-19'!$B$8:$B$157,0)),INDEX('I.KI 2018-19'!AA$9:AA$393,MATCH($B123,'I.KI 2018-19'!$B$9:$B$393,0))),"")</f>
        <v>3.7594449754979991</v>
      </c>
      <c r="BG123" s="193">
        <f>_xlfn.IFNA(_xlfn.IFNA(INDEX('I.Supplementary 2018-19'!AB$8:AB$157,MATCH($B123,'I.Supplementary 2018-19'!$B$8:$B$157,0)),INDEX('I.KI 2018-19'!AB$9:AB$393,MATCH($B123,'I.KI 2018-19'!$B$9:$B$393,0))),"")</f>
        <v>0</v>
      </c>
      <c r="BH123" s="193">
        <f>_xlfn.IFNA(_xlfn.IFNA(INDEX('I.Supplementary 2018-19'!AC$8:AC$157,MATCH($B123,'I.Supplementary 2018-19'!$B$8:$B$157,0)),INDEX('I.KI 2018-19'!AC$9:AC$393,MATCH($B123,'I.KI 2018-19'!$B$9:$B$393,0))),"")</f>
        <v>0</v>
      </c>
      <c r="BI123" s="157">
        <f>_xlfn.IFNA(_xlfn.IFNA(INDEX('I.Supplementary 2018-19'!AD$8:AD$157,MATCH($B123,'I.Supplementary 2018-19'!$B$8:$B$157,0)),INDEX('I.KI 2018-19'!AD$9:AD$393,MATCH($B123,'I.KI 2018-19'!$B$9:$B$393,0))),"")</f>
        <v>0</v>
      </c>
      <c r="BJ123" s="149"/>
      <c r="BK123" s="156">
        <f>_xlfn.IFNA(IF($B123=$B$381,0,IF($B123=$B$382,0,_xlfn.IFNA(INDEX('I.Supplementary 2018-19'!I$8:I$157,MATCH($B123,'I.Supplementary 2018-19'!$B$8:$B$157,0)),INDEX('I.KI 2018-19'!I$9:I$393,MATCH($B123,'I.KI 2018-19'!$B$9:$B$393,0))))),"")</f>
        <v>0.5618948618319537</v>
      </c>
      <c r="BL123" s="149">
        <f>_xlfn.IFNA(IF($B123=$B$381,0,IF($B123=$B$382,0,_xlfn.IFNA(INDEX('I.Supplementary 2018-19'!J$8:J$157,MATCH($B123,'I.Supplementary 2018-19'!$B$8:$B$157,0)),INDEX('I.KI 2018-19'!J$9:J$393,MATCH($B123,'I.KI 2018-19'!$B$9:$B$393,0))))),"")</f>
        <v>3.1975501136660456</v>
      </c>
      <c r="BM123" s="157">
        <f>_xlfn.IFNA(IF($B123=$B$381,0,IF($B123=$B$382,0,_xlfn.IFNA(INDEX('I.Supplementary 2018-19'!H$8:H$157,MATCH($B123,'I.Supplementary 2018-19'!$B$8:$B$157,0)),INDEX('I.KI 2018-19'!H$9:H$393,MATCH($B123,'I.KI 2018-19'!$B$9:$B$393,0))))),"")</f>
        <v>3.7594449754979991</v>
      </c>
    </row>
    <row r="124" spans="2:65">
      <c r="B124" s="121" t="str">
        <f>'Calculations for 2021-22'!B124</f>
        <v>E1521</v>
      </c>
      <c r="C124" s="160" t="str">
        <f>'Calculations for 2021-22'!D124</f>
        <v>E1521</v>
      </c>
      <c r="D124" t="str">
        <f>'Calculations for 2021-22'!E124</f>
        <v>SCNFIR</v>
      </c>
      <c r="E124">
        <f>'Calculations for 2021-22'!F124</f>
        <v>0</v>
      </c>
      <c r="F124" s="120" t="str">
        <f>'Calculations for 2021-22'!H124</f>
        <v>Essex</v>
      </c>
      <c r="G124" s="156">
        <f>_xlfn.IFNA(INDEX('I.KI 2016-17'!M$8:M$391,MATCH($B124,'I.KI 2016-17'!$B$8:$B$391,0)),"")</f>
        <v>117.93817475188</v>
      </c>
      <c r="H124" s="149">
        <f>_xlfn.IFNA(INDEX('I.KI 2016-17'!N$8:N$391,MATCH($B124,'I.KI 2016-17'!$B$8:$B$391,0)),"")</f>
        <v>0</v>
      </c>
      <c r="I124" s="149">
        <f>_xlfn.IFNA(INDEX('I.KI 2016-17'!O$8:O$391,MATCH($B124,'I.KI 2016-17'!$B$8:$B$391,0)),"")</f>
        <v>0</v>
      </c>
      <c r="J124" s="149">
        <f>_xlfn.IFNA(INDEX('I.KI 2016-17'!P$8:P$391,MATCH($B124,'I.KI 2016-17'!$B$8:$B$391,0)),"")</f>
        <v>0</v>
      </c>
      <c r="K124" s="157">
        <f>_xlfn.IFNA(INDEX('I.KI 2016-17'!Q$8:Q$391,MATCH($B124,'I.KI 2016-17'!$B$8:$B$391,0)),"")</f>
        <v>0</v>
      </c>
      <c r="L124" s="156">
        <f>_xlfn.IFNA(INDEX('I.KI 2016-17'!R$8:R$391,MATCH($B124,'I.KI 2016-17'!$B$8:$B$391,0)),"")</f>
        <v>161.65455390781997</v>
      </c>
      <c r="M124" s="193">
        <f>_xlfn.IFNA(INDEX('I.KI 2016-17'!S$8:S$391,MATCH($B124,'I.KI 2016-17'!$B$8:$B$391,0)),"")</f>
        <v>0</v>
      </c>
      <c r="N124" s="193">
        <f>_xlfn.IFNA(INDEX('I.KI 2016-17'!T$8:T$391,MATCH($B124,'I.KI 2016-17'!$B$8:$B$391,0)),"")</f>
        <v>0</v>
      </c>
      <c r="O124" s="193">
        <f>_xlfn.IFNA(INDEX('I.KI 2016-17'!U$8:U$391,MATCH($B124,'I.KI 2016-17'!$B$8:$B$391,0)),"")</f>
        <v>0</v>
      </c>
      <c r="P124" s="157">
        <f>_xlfn.IFNA(INDEX('I.KI 2016-17'!V$8:V$391,MATCH($B124,'I.KI 2016-17'!$B$8:$B$391,0)),"")</f>
        <v>0</v>
      </c>
      <c r="Q124" s="156">
        <f>_xlfn.IFNA(INDEX('I.KI 2016-17'!W$8:W$391,MATCH($B124,'I.KI 2016-17'!$B$8:$B$391,0)),"")</f>
        <v>279.59272865969996</v>
      </c>
      <c r="R124" s="193">
        <f>_xlfn.IFNA(INDEX('I.KI 2016-17'!X$8:X$391,MATCH($B124,'I.KI 2016-17'!$B$8:$B$391,0)),"")</f>
        <v>0</v>
      </c>
      <c r="S124" s="193">
        <f>_xlfn.IFNA(INDEX('I.KI 2016-17'!Y$8:Y$391,MATCH($B124,'I.KI 2016-17'!$B$8:$B$391,0)),"")</f>
        <v>0</v>
      </c>
      <c r="T124" s="193">
        <f>_xlfn.IFNA(INDEX('I.KI 2016-17'!Z$8:Z$391,MATCH($B124,'I.KI 2016-17'!$B$8:$B$391,0)),"")</f>
        <v>0</v>
      </c>
      <c r="U124" s="157">
        <f>_xlfn.IFNA(INDEX('I.KI 2016-17'!AA$8:AA$391,MATCH($B124,'I.KI 2016-17'!$B$8:$B$391,0)),"")</f>
        <v>0</v>
      </c>
      <c r="V124" s="149"/>
      <c r="W124" s="154">
        <f>_xlfn.IFNA(INDEX('I.KI 2016-17'!$H$8:$H$391,MATCH(B124,'I.KI 2016-17'!$B$8:$B$391,0)),"")</f>
        <v>117.93817475188</v>
      </c>
      <c r="X124" s="153">
        <f>_xlfn.IFNA(INDEX('I.KI 2016-17'!$I$8:$I$391,MATCH(B124,'I.KI 2016-17'!$B$8:$B$391,0)),"")</f>
        <v>161.65455390781997</v>
      </c>
      <c r="Y124" s="155">
        <f>_xlfn.IFNA(INDEX('I.KI 2016-17'!$G$8:$G$391,MATCH(B124,'I.KI 2016-17'!$B$8:$B$391,0)),"")</f>
        <v>279.59272865969996</v>
      </c>
      <c r="Z124" s="149"/>
      <c r="AA124" s="156">
        <f>_xlfn.IFNA(IF($B124=$B$382,0,_xlfn.IFNA(INDEX('I.Supplementary 2017-18'!N$8:N$35,MATCH($B124,'I.Supplementary 2017-18'!$B$8:$B$35,0)),INDEX('I.KI 2017-18'!N$9:N$393,MATCH($B124,'I.KI 2017-18'!$B$9:$B$393,0)))),"")</f>
        <v>73.875658997742775</v>
      </c>
      <c r="AB124" s="193">
        <f>_xlfn.IFNA(IF($B124=$B$382,0,_xlfn.IFNA(INDEX('I.Supplementary 2017-18'!O$8:O$35,MATCH($B124,'I.Supplementary 2017-18'!$B$8:$B$35,0)),INDEX('I.KI 2017-18'!O$9:O$393,MATCH($B124,'I.KI 2017-18'!$B$9:$B$393,0)))),"")</f>
        <v>0</v>
      </c>
      <c r="AC124" s="193">
        <f>_xlfn.IFNA(IF($B124=$B$382,0,_xlfn.IFNA(INDEX('I.Supplementary 2017-18'!P$8:P$35,MATCH($B124,'I.Supplementary 2017-18'!$B$8:$B$35,0)),INDEX('I.KI 2017-18'!P$9:P$393,MATCH($B124,'I.KI 2017-18'!$B$9:$B$393,0)))),"")</f>
        <v>0</v>
      </c>
      <c r="AD124" s="193">
        <f>_xlfn.IFNA(IF($B124=$B$382,0,_xlfn.IFNA(INDEX('I.Supplementary 2017-18'!Q$8:Q$35,MATCH($B124,'I.Supplementary 2017-18'!$B$8:$B$35,0)),INDEX('I.KI 2017-18'!Q$9:Q$393,MATCH($B124,'I.KI 2017-18'!$B$9:$B$393,0)))),"")</f>
        <v>0</v>
      </c>
      <c r="AE124" s="157">
        <f>_xlfn.IFNA(IF($B124=$B$382,0,_xlfn.IFNA(INDEX('I.Supplementary 2017-18'!R$8:R$35,MATCH($B124,'I.Supplementary 2017-18'!$B$8:$B$35,0)),INDEX('I.KI 2017-18'!R$9:R$393,MATCH($B124,'I.KI 2017-18'!$B$9:$B$393,0)))),"")</f>
        <v>0</v>
      </c>
      <c r="AF124" s="156">
        <f>_xlfn.IFNA(IF($B124=$B$382,0,_xlfn.IFNA(INDEX('I.Supplementary 2017-18'!S$8:S$35,MATCH($B124,'I.Supplementary 2017-18'!$B$8:$B$35,0)),INDEX('I.KI 2017-18'!S$9:S$393,MATCH($B124,'I.KI 2017-18'!$B$9:$B$393,0)))),"")</f>
        <v>164.95489726572231</v>
      </c>
      <c r="AG124" s="193">
        <f>_xlfn.IFNA(IF($B124=$B$382,0,_xlfn.IFNA(INDEX('I.Supplementary 2017-18'!T$8:T$35,MATCH($B124,'I.Supplementary 2017-18'!$B$8:$B$35,0)),INDEX('I.KI 2017-18'!T$9:T$393,MATCH($B124,'I.KI 2017-18'!$B$9:$B$393,0)))),"")</f>
        <v>0</v>
      </c>
      <c r="AH124" s="193">
        <f>_xlfn.IFNA(IF($B124=$B$382,0,_xlfn.IFNA(INDEX('I.Supplementary 2017-18'!U$8:U$35,MATCH($B124,'I.Supplementary 2017-18'!$B$8:$B$35,0)),INDEX('I.KI 2017-18'!U$9:U$393,MATCH($B124,'I.KI 2017-18'!$B$9:$B$393,0)))),"")</f>
        <v>0</v>
      </c>
      <c r="AI124" s="193">
        <f>_xlfn.IFNA(IF($B124=$B$382,0,_xlfn.IFNA(INDEX('I.Supplementary 2017-18'!V$8:V$35,MATCH($B124,'I.Supplementary 2017-18'!$B$8:$B$35,0)),INDEX('I.KI 2017-18'!V$9:V$393,MATCH($B124,'I.KI 2017-18'!$B$9:$B$393,0)))),"")</f>
        <v>0</v>
      </c>
      <c r="AJ124" s="157">
        <f>_xlfn.IFNA(IF($B124=$B$382,0,_xlfn.IFNA(INDEX('I.Supplementary 2017-18'!W$8:W$35,MATCH($B124,'I.Supplementary 2017-18'!$B$8:$B$35,0)),INDEX('I.KI 2017-18'!W$9:W$393,MATCH($B124,'I.KI 2017-18'!$B$9:$B$393,0)))),"")</f>
        <v>0</v>
      </c>
      <c r="AK124" s="156">
        <f>_xlfn.IFNA(IF($B124=$B$382,0,_xlfn.IFNA(INDEX('I.Supplementary 2017-18'!X$8:X$35,MATCH($B124,'I.Supplementary 2017-18'!$B$8:$B$35,0)),INDEX('I.KI 2017-18'!X$9:X$393,MATCH($B124,'I.KI 2017-18'!$B$9:$B$393,0)))),"")</f>
        <v>238.8305562634651</v>
      </c>
      <c r="AL124" s="193">
        <f>_xlfn.IFNA(IF($B124=$B$382,0,_xlfn.IFNA(INDEX('I.Supplementary 2017-18'!Y$8:Y$35,MATCH($B124,'I.Supplementary 2017-18'!$B$8:$B$35,0)),INDEX('I.KI 2017-18'!Y$9:Y$393,MATCH($B124,'I.KI 2017-18'!$B$9:$B$393,0)))),"")</f>
        <v>0</v>
      </c>
      <c r="AM124" s="193">
        <f>_xlfn.IFNA(IF($B124=$B$382,0,_xlfn.IFNA(INDEX('I.Supplementary 2017-18'!Z$8:Z$35,MATCH($B124,'I.Supplementary 2017-18'!$B$8:$B$35,0)),INDEX('I.KI 2017-18'!Z$9:Z$393,MATCH($B124,'I.KI 2017-18'!$B$9:$B$393,0)))),"")</f>
        <v>0</v>
      </c>
      <c r="AN124" s="193">
        <f>_xlfn.IFNA(IF($B124=$B$382,0,_xlfn.IFNA(INDEX('I.Supplementary 2017-18'!AA$8:AA$35,MATCH($B124,'I.Supplementary 2017-18'!$B$8:$B$35,0)),INDEX('I.KI 2017-18'!AA$9:AA$393,MATCH($B124,'I.KI 2017-18'!$B$9:$B$393,0)))),"")</f>
        <v>0</v>
      </c>
      <c r="AO124" s="157">
        <f>_xlfn.IFNA(IF($B124=$B$382,0,_xlfn.IFNA(INDEX('I.Supplementary 2017-18'!AB$8:AB$35,MATCH($B124,'I.Supplementary 2017-18'!$B$8:$B$35,0)),INDEX('I.KI 2017-18'!AB$9:AB$393,MATCH($B124,'I.KI 2017-18'!$B$9:$B$393,0)))),"")</f>
        <v>0</v>
      </c>
      <c r="AP124" s="149"/>
      <c r="AQ124" s="156">
        <f>_xlfn.IFNA(IF($B124=$B$381,0,IF($B124=$B$382,0,_xlfn.IFNA(INDEX('I.Supplementary 2017-18'!I$8:I$35,MATCH($B124,'I.Supplementary 2017-18'!$B$8:$B$35,0)),INDEX('I.KI 2017-18'!I$9:I$393,MATCH($B124,'I.KI 2017-18'!$B$9:$B$393,0))))),"")</f>
        <v>73.875658997742775</v>
      </c>
      <c r="AR124" s="149">
        <f>_xlfn.IFNA(IF($B124=$B$381,0,IF($B124=$B$382,0,_xlfn.IFNA(INDEX('I.Supplementary 2017-18'!J$8:J$35,MATCH($B124,'I.Supplementary 2017-18'!$B$8:$B$35,0)),INDEX('I.KI 2017-18'!J$9:J$393,MATCH($B124,'I.KI 2017-18'!$B$9:$B$393,0))))),"")</f>
        <v>164.95489726572231</v>
      </c>
      <c r="AS124" s="157">
        <f>_xlfn.IFNA(IF($B124=$B$381,0,IF($B124=$B$382,0,_xlfn.IFNA(INDEX('I.Supplementary 2017-18'!H$8:H$35,MATCH($B124,'I.Supplementary 2017-18'!$B$8:$B$35,0)),INDEX('I.KI 2017-18'!H$9:H$393,MATCH($B124,'I.KI 2017-18'!$B$9:$B$393,0))))),"")</f>
        <v>238.8305562634651</v>
      </c>
      <c r="AT124" s="149"/>
      <c r="AU124" s="156">
        <f>_xlfn.IFNA(_xlfn.IFNA(INDEX('I.Supplementary 2018-19'!P$8:P$157,MATCH($B124,'I.Supplementary 2018-19'!$B$8:$B$157,0)),INDEX('I.KI 2018-19'!P$9:P$393,MATCH($B124,'I.KI 2018-19'!$B$9:$B$393,0))),"")</f>
        <v>45.739098660851717</v>
      </c>
      <c r="AV124" s="193">
        <f>_xlfn.IFNA(_xlfn.IFNA(INDEX('I.Supplementary 2018-19'!Q$8:Q$157,MATCH($B124,'I.Supplementary 2018-19'!$B$8:$B$157,0)),INDEX('I.KI 2018-19'!Q$9:Q$393,MATCH($B124,'I.KI 2018-19'!$B$9:$B$393,0))),"")</f>
        <v>0</v>
      </c>
      <c r="AW124" s="193">
        <f>_xlfn.IFNA(_xlfn.IFNA(INDEX('I.Supplementary 2018-19'!R$8:R$157,MATCH($B124,'I.Supplementary 2018-19'!$B$8:$B$157,0)),INDEX('I.KI 2018-19'!R$9:R$393,MATCH($B124,'I.KI 2018-19'!$B$9:$B$393,0))),"")</f>
        <v>0</v>
      </c>
      <c r="AX124" s="193">
        <f>_xlfn.IFNA(_xlfn.IFNA(INDEX('I.Supplementary 2018-19'!S$8:S$157,MATCH($B124,'I.Supplementary 2018-19'!$B$8:$B$157,0)),INDEX('I.KI 2018-19'!S$9:S$393,MATCH($B124,'I.KI 2018-19'!$B$9:$B$393,0))),"")</f>
        <v>0</v>
      </c>
      <c r="AY124" s="157">
        <f>_xlfn.IFNA(_xlfn.IFNA(INDEX('I.Supplementary 2018-19'!T$8:T$157,MATCH($B124,'I.Supplementary 2018-19'!$B$8:$B$157,0)),INDEX('I.KI 2018-19'!T$9:T$393,MATCH($B124,'I.KI 2018-19'!$B$9:$B$393,0))),"")</f>
        <v>0</v>
      </c>
      <c r="AZ124" s="156">
        <f>_xlfn.IFNA(_xlfn.IFNA(INDEX('I.Supplementary 2018-19'!U$8:U$157,MATCH($B124,'I.Supplementary 2018-19'!$B$8:$B$157,0)),INDEX('I.KI 2018-19'!U$9:U$393,MATCH($B124,'I.KI 2018-19'!$B$9:$B$393,0))),"")</f>
        <v>169.91062379301866</v>
      </c>
      <c r="BA124" s="193">
        <f>_xlfn.IFNA(_xlfn.IFNA(INDEX('I.Supplementary 2018-19'!V$8:V$157,MATCH($B124,'I.Supplementary 2018-19'!$B$8:$B$157,0)),INDEX('I.KI 2018-19'!V$9:V$393,MATCH($B124,'I.KI 2018-19'!$B$9:$B$393,0))),"")</f>
        <v>0</v>
      </c>
      <c r="BB124" s="193">
        <f>_xlfn.IFNA(_xlfn.IFNA(INDEX('I.Supplementary 2018-19'!W$8:W$157,MATCH($B124,'I.Supplementary 2018-19'!$B$8:$B$157,0)),INDEX('I.KI 2018-19'!W$9:W$393,MATCH($B124,'I.KI 2018-19'!$B$9:$B$393,0))),"")</f>
        <v>0</v>
      </c>
      <c r="BC124" s="193">
        <f>_xlfn.IFNA(_xlfn.IFNA(INDEX('I.Supplementary 2018-19'!X$8:X$157,MATCH($B124,'I.Supplementary 2018-19'!$B$8:$B$157,0)),INDEX('I.KI 2018-19'!X$9:X$393,MATCH($B124,'I.KI 2018-19'!$B$9:$B$393,0))),"")</f>
        <v>0</v>
      </c>
      <c r="BD124" s="157">
        <f>_xlfn.IFNA(_xlfn.IFNA(INDEX('I.Supplementary 2018-19'!Y$8:Y$157,MATCH($B124,'I.Supplementary 2018-19'!$B$8:$B$157,0)),INDEX('I.KI 2018-19'!Y$9:Y$393,MATCH($B124,'I.KI 2018-19'!$B$9:$B$393,0))),"")</f>
        <v>0</v>
      </c>
      <c r="BE124" s="156">
        <f>_xlfn.IFNA(_xlfn.IFNA(INDEX('I.Supplementary 2018-19'!Z$8:Z$157,MATCH($B124,'I.Supplementary 2018-19'!$B$8:$B$157,0)),INDEX('I.KI 2018-19'!Z$9:Z$393,MATCH($B124,'I.KI 2018-19'!$B$9:$B$393,0))),"")</f>
        <v>215.64972245387037</v>
      </c>
      <c r="BF124" s="193">
        <f>_xlfn.IFNA(_xlfn.IFNA(INDEX('I.Supplementary 2018-19'!AA$8:AA$157,MATCH($B124,'I.Supplementary 2018-19'!$B$8:$B$157,0)),INDEX('I.KI 2018-19'!AA$9:AA$393,MATCH($B124,'I.KI 2018-19'!$B$9:$B$393,0))),"")</f>
        <v>0</v>
      </c>
      <c r="BG124" s="193">
        <f>_xlfn.IFNA(_xlfn.IFNA(INDEX('I.Supplementary 2018-19'!AB$8:AB$157,MATCH($B124,'I.Supplementary 2018-19'!$B$8:$B$157,0)),INDEX('I.KI 2018-19'!AB$9:AB$393,MATCH($B124,'I.KI 2018-19'!$B$9:$B$393,0))),"")</f>
        <v>0</v>
      </c>
      <c r="BH124" s="193">
        <f>_xlfn.IFNA(_xlfn.IFNA(INDEX('I.Supplementary 2018-19'!AC$8:AC$157,MATCH($B124,'I.Supplementary 2018-19'!$B$8:$B$157,0)),INDEX('I.KI 2018-19'!AC$9:AC$393,MATCH($B124,'I.KI 2018-19'!$B$9:$B$393,0))),"")</f>
        <v>0</v>
      </c>
      <c r="BI124" s="157">
        <f>_xlfn.IFNA(_xlfn.IFNA(INDEX('I.Supplementary 2018-19'!AD$8:AD$157,MATCH($B124,'I.Supplementary 2018-19'!$B$8:$B$157,0)),INDEX('I.KI 2018-19'!AD$9:AD$393,MATCH($B124,'I.KI 2018-19'!$B$9:$B$393,0))),"")</f>
        <v>0</v>
      </c>
      <c r="BJ124" s="149"/>
      <c r="BK124" s="156">
        <f>_xlfn.IFNA(IF($B124=$B$381,0,IF($B124=$B$382,0,_xlfn.IFNA(INDEX('I.Supplementary 2018-19'!I$8:I$157,MATCH($B124,'I.Supplementary 2018-19'!$B$8:$B$157,0)),INDEX('I.KI 2018-19'!I$9:I$393,MATCH($B124,'I.KI 2018-19'!$B$9:$B$393,0))))),"")</f>
        <v>45.739098660851717</v>
      </c>
      <c r="BL124" s="149">
        <f>_xlfn.IFNA(IF($B124=$B$381,0,IF($B124=$B$382,0,_xlfn.IFNA(INDEX('I.Supplementary 2018-19'!J$8:J$157,MATCH($B124,'I.Supplementary 2018-19'!$B$8:$B$157,0)),INDEX('I.KI 2018-19'!J$9:J$393,MATCH($B124,'I.KI 2018-19'!$B$9:$B$393,0))))),"")</f>
        <v>169.91062379301866</v>
      </c>
      <c r="BM124" s="157">
        <f>_xlfn.IFNA(IF($B124=$B$381,0,IF($B124=$B$382,0,_xlfn.IFNA(INDEX('I.Supplementary 2018-19'!H$8:H$157,MATCH($B124,'I.Supplementary 2018-19'!$B$8:$B$157,0)),INDEX('I.KI 2018-19'!H$9:H$393,MATCH($B124,'I.KI 2018-19'!$B$9:$B$393,0))))),"")</f>
        <v>215.64972245387037</v>
      </c>
    </row>
    <row r="125" spans="2:65">
      <c r="B125" s="121" t="str">
        <f>'Calculations for 2021-22'!B125</f>
        <v>E6115</v>
      </c>
      <c r="C125" s="160" t="str">
        <f>'Calculations for 2021-22'!D125</f>
        <v>E6115</v>
      </c>
      <c r="D125" t="str">
        <f>'Calculations for 2021-22'!E125</f>
        <v>SFIR</v>
      </c>
      <c r="E125">
        <f>'Calculations for 2021-22'!F125</f>
        <v>0</v>
      </c>
      <c r="F125" s="120" t="str">
        <f>'Calculations for 2021-22'!H125</f>
        <v>Essex Fire</v>
      </c>
      <c r="G125" s="156">
        <f>_xlfn.IFNA(INDEX('I.KI 2016-17'!M$8:M$391,MATCH($B125,'I.KI 2016-17'!$B$8:$B$391,0)),"")</f>
        <v>0</v>
      </c>
      <c r="H125" s="149">
        <f>_xlfn.IFNA(INDEX('I.KI 2016-17'!N$8:N$391,MATCH($B125,'I.KI 2016-17'!$B$8:$B$391,0)),"")</f>
        <v>0</v>
      </c>
      <c r="I125" s="149">
        <f>_xlfn.IFNA(INDEX('I.KI 2016-17'!O$8:O$391,MATCH($B125,'I.KI 2016-17'!$B$8:$B$391,0)),"")</f>
        <v>14.233622478731</v>
      </c>
      <c r="J125" s="149">
        <f>_xlfn.IFNA(INDEX('I.KI 2016-17'!P$8:P$391,MATCH($B125,'I.KI 2016-17'!$B$8:$B$391,0)),"")</f>
        <v>0</v>
      </c>
      <c r="K125" s="157">
        <f>_xlfn.IFNA(INDEX('I.KI 2016-17'!Q$8:Q$391,MATCH($B125,'I.KI 2016-17'!$B$8:$B$391,0)),"")</f>
        <v>0</v>
      </c>
      <c r="L125" s="156">
        <f>_xlfn.IFNA(INDEX('I.KI 2016-17'!R$8:R$391,MATCH($B125,'I.KI 2016-17'!$B$8:$B$391,0)),"")</f>
        <v>0</v>
      </c>
      <c r="M125" s="193">
        <f>_xlfn.IFNA(INDEX('I.KI 2016-17'!S$8:S$391,MATCH($B125,'I.KI 2016-17'!$B$8:$B$391,0)),"")</f>
        <v>0</v>
      </c>
      <c r="N125" s="193">
        <f>_xlfn.IFNA(INDEX('I.KI 2016-17'!T$8:T$391,MATCH($B125,'I.KI 2016-17'!$B$8:$B$391,0)),"")</f>
        <v>15.118099579538001</v>
      </c>
      <c r="O125" s="193">
        <f>_xlfn.IFNA(INDEX('I.KI 2016-17'!U$8:U$391,MATCH($B125,'I.KI 2016-17'!$B$8:$B$391,0)),"")</f>
        <v>0</v>
      </c>
      <c r="P125" s="157">
        <f>_xlfn.IFNA(INDEX('I.KI 2016-17'!V$8:V$391,MATCH($B125,'I.KI 2016-17'!$B$8:$B$391,0)),"")</f>
        <v>0</v>
      </c>
      <c r="Q125" s="156">
        <f>_xlfn.IFNA(INDEX('I.KI 2016-17'!W$8:W$391,MATCH($B125,'I.KI 2016-17'!$B$8:$B$391,0)),"")</f>
        <v>0</v>
      </c>
      <c r="R125" s="193">
        <f>_xlfn.IFNA(INDEX('I.KI 2016-17'!X$8:X$391,MATCH($B125,'I.KI 2016-17'!$B$8:$B$391,0)),"")</f>
        <v>0</v>
      </c>
      <c r="S125" s="193">
        <f>_xlfn.IFNA(INDEX('I.KI 2016-17'!Y$8:Y$391,MATCH($B125,'I.KI 2016-17'!$B$8:$B$391,0)),"")</f>
        <v>29.351722058269001</v>
      </c>
      <c r="T125" s="193">
        <f>_xlfn.IFNA(INDEX('I.KI 2016-17'!Z$8:Z$391,MATCH($B125,'I.KI 2016-17'!$B$8:$B$391,0)),"")</f>
        <v>0</v>
      </c>
      <c r="U125" s="157">
        <f>_xlfn.IFNA(INDEX('I.KI 2016-17'!AA$8:AA$391,MATCH($B125,'I.KI 2016-17'!$B$8:$B$391,0)),"")</f>
        <v>0</v>
      </c>
      <c r="V125" s="149"/>
      <c r="W125" s="154">
        <f>_xlfn.IFNA(INDEX('I.KI 2016-17'!$H$8:$H$391,MATCH(B125,'I.KI 2016-17'!$B$8:$B$391,0)),"")</f>
        <v>14.233622478731</v>
      </c>
      <c r="X125" s="153">
        <f>_xlfn.IFNA(INDEX('I.KI 2016-17'!$I$8:$I$391,MATCH(B125,'I.KI 2016-17'!$B$8:$B$391,0)),"")</f>
        <v>15.118099579538001</v>
      </c>
      <c r="Y125" s="155">
        <f>_xlfn.IFNA(INDEX('I.KI 2016-17'!$G$8:$G$391,MATCH(B125,'I.KI 2016-17'!$B$8:$B$391,0)),"")</f>
        <v>29.351722058269001</v>
      </c>
      <c r="Z125" s="149"/>
      <c r="AA125" s="156">
        <f>_xlfn.IFNA(IF($B125=$B$382,0,_xlfn.IFNA(INDEX('I.Supplementary 2017-18'!N$8:N$35,MATCH($B125,'I.Supplementary 2017-18'!$B$8:$B$35,0)),INDEX('I.KI 2017-18'!N$9:N$393,MATCH($B125,'I.KI 2017-18'!$B$9:$B$393,0)))),"")</f>
        <v>0</v>
      </c>
      <c r="AB125" s="193">
        <f>_xlfn.IFNA(IF($B125=$B$382,0,_xlfn.IFNA(INDEX('I.Supplementary 2017-18'!O$8:O$35,MATCH($B125,'I.Supplementary 2017-18'!$B$8:$B$35,0)),INDEX('I.KI 2017-18'!O$9:O$393,MATCH($B125,'I.KI 2017-18'!$B$9:$B$393,0)))),"")</f>
        <v>0</v>
      </c>
      <c r="AC125" s="193">
        <f>_xlfn.IFNA(IF($B125=$B$382,0,_xlfn.IFNA(INDEX('I.Supplementary 2017-18'!P$8:P$35,MATCH($B125,'I.Supplementary 2017-18'!$B$8:$B$35,0)),INDEX('I.KI 2017-18'!P$9:P$393,MATCH($B125,'I.KI 2017-18'!$B$9:$B$393,0)))),"")</f>
        <v>11.033340403166383</v>
      </c>
      <c r="AD125" s="193">
        <f>_xlfn.IFNA(IF($B125=$B$382,0,_xlfn.IFNA(INDEX('I.Supplementary 2017-18'!Q$8:Q$35,MATCH($B125,'I.Supplementary 2017-18'!$B$8:$B$35,0)),INDEX('I.KI 2017-18'!Q$9:Q$393,MATCH($B125,'I.KI 2017-18'!$B$9:$B$393,0)))),"")</f>
        <v>0</v>
      </c>
      <c r="AE125" s="157">
        <f>_xlfn.IFNA(IF($B125=$B$382,0,_xlfn.IFNA(INDEX('I.Supplementary 2017-18'!R$8:R$35,MATCH($B125,'I.Supplementary 2017-18'!$B$8:$B$35,0)),INDEX('I.KI 2017-18'!R$9:R$393,MATCH($B125,'I.KI 2017-18'!$B$9:$B$393,0)))),"")</f>
        <v>0</v>
      </c>
      <c r="AF125" s="156">
        <f>_xlfn.IFNA(IF($B125=$B$382,0,_xlfn.IFNA(INDEX('I.Supplementary 2017-18'!S$8:S$35,MATCH($B125,'I.Supplementary 2017-18'!$B$8:$B$35,0)),INDEX('I.KI 2017-18'!S$9:S$393,MATCH($B125,'I.KI 2017-18'!$B$9:$B$393,0)))),"")</f>
        <v>0</v>
      </c>
      <c r="AG125" s="193">
        <f>_xlfn.IFNA(IF($B125=$B$382,0,_xlfn.IFNA(INDEX('I.Supplementary 2017-18'!T$8:T$35,MATCH($B125,'I.Supplementary 2017-18'!$B$8:$B$35,0)),INDEX('I.KI 2017-18'!T$9:T$393,MATCH($B125,'I.KI 2017-18'!$B$9:$B$393,0)))),"")</f>
        <v>0</v>
      </c>
      <c r="AH125" s="193">
        <f>_xlfn.IFNA(IF($B125=$B$382,0,_xlfn.IFNA(INDEX('I.Supplementary 2017-18'!U$8:U$35,MATCH($B125,'I.Supplementary 2017-18'!$B$8:$B$35,0)),INDEX('I.KI 2017-18'!U$9:U$393,MATCH($B125,'I.KI 2017-18'!$B$9:$B$393,0)))),"")</f>
        <v>15.426751073265086</v>
      </c>
      <c r="AI125" s="193">
        <f>_xlfn.IFNA(IF($B125=$B$382,0,_xlfn.IFNA(INDEX('I.Supplementary 2017-18'!V$8:V$35,MATCH($B125,'I.Supplementary 2017-18'!$B$8:$B$35,0)),INDEX('I.KI 2017-18'!V$9:V$393,MATCH($B125,'I.KI 2017-18'!$B$9:$B$393,0)))),"")</f>
        <v>0</v>
      </c>
      <c r="AJ125" s="157">
        <f>_xlfn.IFNA(IF($B125=$B$382,0,_xlfn.IFNA(INDEX('I.Supplementary 2017-18'!W$8:W$35,MATCH($B125,'I.Supplementary 2017-18'!$B$8:$B$35,0)),INDEX('I.KI 2017-18'!W$9:W$393,MATCH($B125,'I.KI 2017-18'!$B$9:$B$393,0)))),"")</f>
        <v>0</v>
      </c>
      <c r="AK125" s="156">
        <f>_xlfn.IFNA(IF($B125=$B$382,0,_xlfn.IFNA(INDEX('I.Supplementary 2017-18'!X$8:X$35,MATCH($B125,'I.Supplementary 2017-18'!$B$8:$B$35,0)),INDEX('I.KI 2017-18'!X$9:X$393,MATCH($B125,'I.KI 2017-18'!$B$9:$B$393,0)))),"")</f>
        <v>0</v>
      </c>
      <c r="AL125" s="193">
        <f>_xlfn.IFNA(IF($B125=$B$382,0,_xlfn.IFNA(INDEX('I.Supplementary 2017-18'!Y$8:Y$35,MATCH($B125,'I.Supplementary 2017-18'!$B$8:$B$35,0)),INDEX('I.KI 2017-18'!Y$9:Y$393,MATCH($B125,'I.KI 2017-18'!$B$9:$B$393,0)))),"")</f>
        <v>0</v>
      </c>
      <c r="AM125" s="193">
        <f>_xlfn.IFNA(IF($B125=$B$382,0,_xlfn.IFNA(INDEX('I.Supplementary 2017-18'!Z$8:Z$35,MATCH($B125,'I.Supplementary 2017-18'!$B$8:$B$35,0)),INDEX('I.KI 2017-18'!Z$9:Z$393,MATCH($B125,'I.KI 2017-18'!$B$9:$B$393,0)))),"")</f>
        <v>26.460091476431469</v>
      </c>
      <c r="AN125" s="193">
        <f>_xlfn.IFNA(IF($B125=$B$382,0,_xlfn.IFNA(INDEX('I.Supplementary 2017-18'!AA$8:AA$35,MATCH($B125,'I.Supplementary 2017-18'!$B$8:$B$35,0)),INDEX('I.KI 2017-18'!AA$9:AA$393,MATCH($B125,'I.KI 2017-18'!$B$9:$B$393,0)))),"")</f>
        <v>0</v>
      </c>
      <c r="AO125" s="157">
        <f>_xlfn.IFNA(IF($B125=$B$382,0,_xlfn.IFNA(INDEX('I.Supplementary 2017-18'!AB$8:AB$35,MATCH($B125,'I.Supplementary 2017-18'!$B$8:$B$35,0)),INDEX('I.KI 2017-18'!AB$9:AB$393,MATCH($B125,'I.KI 2017-18'!$B$9:$B$393,0)))),"")</f>
        <v>0</v>
      </c>
      <c r="AP125" s="149"/>
      <c r="AQ125" s="156">
        <f>_xlfn.IFNA(IF($B125=$B$381,0,IF($B125=$B$382,0,_xlfn.IFNA(INDEX('I.Supplementary 2017-18'!I$8:I$35,MATCH($B125,'I.Supplementary 2017-18'!$B$8:$B$35,0)),INDEX('I.KI 2017-18'!I$9:I$393,MATCH($B125,'I.KI 2017-18'!$B$9:$B$393,0))))),"")</f>
        <v>11.033340403166383</v>
      </c>
      <c r="AR125" s="149">
        <f>_xlfn.IFNA(IF($B125=$B$381,0,IF($B125=$B$382,0,_xlfn.IFNA(INDEX('I.Supplementary 2017-18'!J$8:J$35,MATCH($B125,'I.Supplementary 2017-18'!$B$8:$B$35,0)),INDEX('I.KI 2017-18'!J$9:J$393,MATCH($B125,'I.KI 2017-18'!$B$9:$B$393,0))))),"")</f>
        <v>15.426751073265086</v>
      </c>
      <c r="AS125" s="157">
        <f>_xlfn.IFNA(IF($B125=$B$381,0,IF($B125=$B$382,0,_xlfn.IFNA(INDEX('I.Supplementary 2017-18'!H$8:H$35,MATCH($B125,'I.Supplementary 2017-18'!$B$8:$B$35,0)),INDEX('I.KI 2017-18'!H$9:H$393,MATCH($B125,'I.KI 2017-18'!$B$9:$B$393,0))))),"")</f>
        <v>26.460091476431469</v>
      </c>
      <c r="AT125" s="149"/>
      <c r="AU125" s="156">
        <f>_xlfn.IFNA(_xlfn.IFNA(INDEX('I.Supplementary 2018-19'!P$8:P$157,MATCH($B125,'I.Supplementary 2018-19'!$B$8:$B$157,0)),INDEX('I.KI 2018-19'!P$9:P$393,MATCH($B125,'I.KI 2018-19'!$B$9:$B$393,0))),"")</f>
        <v>0</v>
      </c>
      <c r="AV125" s="193">
        <f>_xlfn.IFNA(_xlfn.IFNA(INDEX('I.Supplementary 2018-19'!Q$8:Q$157,MATCH($B125,'I.Supplementary 2018-19'!$B$8:$B$157,0)),INDEX('I.KI 2018-19'!Q$9:Q$393,MATCH($B125,'I.KI 2018-19'!$B$9:$B$393,0))),"")</f>
        <v>0</v>
      </c>
      <c r="AW125" s="193">
        <f>_xlfn.IFNA(_xlfn.IFNA(INDEX('I.Supplementary 2018-19'!R$8:R$157,MATCH($B125,'I.Supplementary 2018-19'!$B$8:$B$157,0)),INDEX('I.KI 2018-19'!R$9:R$393,MATCH($B125,'I.KI 2018-19'!$B$9:$B$393,0))),"")</f>
        <v>9.3467954681127221</v>
      </c>
      <c r="AX125" s="193">
        <f>_xlfn.IFNA(_xlfn.IFNA(INDEX('I.Supplementary 2018-19'!S$8:S$157,MATCH($B125,'I.Supplementary 2018-19'!$B$8:$B$157,0)),INDEX('I.KI 2018-19'!S$9:S$393,MATCH($B125,'I.KI 2018-19'!$B$9:$B$393,0))),"")</f>
        <v>0</v>
      </c>
      <c r="AY125" s="157">
        <f>_xlfn.IFNA(_xlfn.IFNA(INDEX('I.Supplementary 2018-19'!T$8:T$157,MATCH($B125,'I.Supplementary 2018-19'!$B$8:$B$157,0)),INDEX('I.KI 2018-19'!T$9:T$393,MATCH($B125,'I.KI 2018-19'!$B$9:$B$393,0))),"")</f>
        <v>0</v>
      </c>
      <c r="AZ125" s="156">
        <f>_xlfn.IFNA(_xlfn.IFNA(INDEX('I.Supplementary 2018-19'!U$8:U$157,MATCH($B125,'I.Supplementary 2018-19'!$B$8:$B$157,0)),INDEX('I.KI 2018-19'!U$9:U$393,MATCH($B125,'I.KI 2018-19'!$B$9:$B$393,0))),"")</f>
        <v>0</v>
      </c>
      <c r="BA125" s="193">
        <f>_xlfn.IFNA(_xlfn.IFNA(INDEX('I.Supplementary 2018-19'!V$8:V$157,MATCH($B125,'I.Supplementary 2018-19'!$B$8:$B$157,0)),INDEX('I.KI 2018-19'!V$9:V$393,MATCH($B125,'I.KI 2018-19'!$B$9:$B$393,0))),"")</f>
        <v>0</v>
      </c>
      <c r="BB125" s="193">
        <f>_xlfn.IFNA(_xlfn.IFNA(INDEX('I.Supplementary 2018-19'!W$8:W$157,MATCH($B125,'I.Supplementary 2018-19'!$B$8:$B$157,0)),INDEX('I.KI 2018-19'!W$9:W$393,MATCH($B125,'I.KI 2018-19'!$B$9:$B$393,0))),"")</f>
        <v>15.890215697783777</v>
      </c>
      <c r="BC125" s="193">
        <f>_xlfn.IFNA(_xlfn.IFNA(INDEX('I.Supplementary 2018-19'!X$8:X$157,MATCH($B125,'I.Supplementary 2018-19'!$B$8:$B$157,0)),INDEX('I.KI 2018-19'!X$9:X$393,MATCH($B125,'I.KI 2018-19'!$B$9:$B$393,0))),"")</f>
        <v>0</v>
      </c>
      <c r="BD125" s="157">
        <f>_xlfn.IFNA(_xlfn.IFNA(INDEX('I.Supplementary 2018-19'!Y$8:Y$157,MATCH($B125,'I.Supplementary 2018-19'!$B$8:$B$157,0)),INDEX('I.KI 2018-19'!Y$9:Y$393,MATCH($B125,'I.KI 2018-19'!$B$9:$B$393,0))),"")</f>
        <v>0</v>
      </c>
      <c r="BE125" s="156">
        <f>_xlfn.IFNA(_xlfn.IFNA(INDEX('I.Supplementary 2018-19'!Z$8:Z$157,MATCH($B125,'I.Supplementary 2018-19'!$B$8:$B$157,0)),INDEX('I.KI 2018-19'!Z$9:Z$393,MATCH($B125,'I.KI 2018-19'!$B$9:$B$393,0))),"")</f>
        <v>0</v>
      </c>
      <c r="BF125" s="193">
        <f>_xlfn.IFNA(_xlfn.IFNA(INDEX('I.Supplementary 2018-19'!AA$8:AA$157,MATCH($B125,'I.Supplementary 2018-19'!$B$8:$B$157,0)),INDEX('I.KI 2018-19'!AA$9:AA$393,MATCH($B125,'I.KI 2018-19'!$B$9:$B$393,0))),"")</f>
        <v>0</v>
      </c>
      <c r="BG125" s="193">
        <f>_xlfn.IFNA(_xlfn.IFNA(INDEX('I.Supplementary 2018-19'!AB$8:AB$157,MATCH($B125,'I.Supplementary 2018-19'!$B$8:$B$157,0)),INDEX('I.KI 2018-19'!AB$9:AB$393,MATCH($B125,'I.KI 2018-19'!$B$9:$B$393,0))),"")</f>
        <v>25.237011165896497</v>
      </c>
      <c r="BH125" s="193">
        <f>_xlfn.IFNA(_xlfn.IFNA(INDEX('I.Supplementary 2018-19'!AC$8:AC$157,MATCH($B125,'I.Supplementary 2018-19'!$B$8:$B$157,0)),INDEX('I.KI 2018-19'!AC$9:AC$393,MATCH($B125,'I.KI 2018-19'!$B$9:$B$393,0))),"")</f>
        <v>0</v>
      </c>
      <c r="BI125" s="157">
        <f>_xlfn.IFNA(_xlfn.IFNA(INDEX('I.Supplementary 2018-19'!AD$8:AD$157,MATCH($B125,'I.Supplementary 2018-19'!$B$8:$B$157,0)),INDEX('I.KI 2018-19'!AD$9:AD$393,MATCH($B125,'I.KI 2018-19'!$B$9:$B$393,0))),"")</f>
        <v>0</v>
      </c>
      <c r="BJ125" s="149"/>
      <c r="BK125" s="156">
        <f>_xlfn.IFNA(IF($B125=$B$381,0,IF($B125=$B$382,0,_xlfn.IFNA(INDEX('I.Supplementary 2018-19'!I$8:I$157,MATCH($B125,'I.Supplementary 2018-19'!$B$8:$B$157,0)),INDEX('I.KI 2018-19'!I$9:I$393,MATCH($B125,'I.KI 2018-19'!$B$9:$B$393,0))))),"")</f>
        <v>9.3467954681127221</v>
      </c>
      <c r="BL125" s="149">
        <f>_xlfn.IFNA(IF($B125=$B$381,0,IF($B125=$B$382,0,_xlfn.IFNA(INDEX('I.Supplementary 2018-19'!J$8:J$157,MATCH($B125,'I.Supplementary 2018-19'!$B$8:$B$157,0)),INDEX('I.KI 2018-19'!J$9:J$393,MATCH($B125,'I.KI 2018-19'!$B$9:$B$393,0))))),"")</f>
        <v>15.890215697783777</v>
      </c>
      <c r="BM125" s="157">
        <f>_xlfn.IFNA(IF($B125=$B$381,0,IF($B125=$B$382,0,_xlfn.IFNA(INDEX('I.Supplementary 2018-19'!H$8:H$157,MATCH($B125,'I.Supplementary 2018-19'!$B$8:$B$157,0)),INDEX('I.KI 2018-19'!H$9:H$393,MATCH($B125,'I.KI 2018-19'!$B$9:$B$393,0))))),"")</f>
        <v>25.237011165896497</v>
      </c>
    </row>
    <row r="126" spans="2:65">
      <c r="B126" s="121" t="str">
        <f>'Calculations for 2021-22'!B126</f>
        <v>E1132</v>
      </c>
      <c r="C126" s="160" t="str">
        <f>'Calculations for 2021-22'!D126</f>
        <v>E1132</v>
      </c>
      <c r="D126" t="str">
        <f>'Calculations for 2021-22'!E126</f>
        <v>SD</v>
      </c>
      <c r="E126">
        <f>'Calculations for 2021-22'!F126</f>
        <v>0</v>
      </c>
      <c r="F126" s="120" t="str">
        <f>'Calculations for 2021-22'!H126</f>
        <v>Exeter</v>
      </c>
      <c r="G126" s="156">
        <f>_xlfn.IFNA(INDEX('I.KI 2016-17'!M$8:M$391,MATCH($B126,'I.KI 2016-17'!$B$8:$B$391,0)),"")</f>
        <v>0</v>
      </c>
      <c r="H126" s="149">
        <f>_xlfn.IFNA(INDEX('I.KI 2016-17'!N$8:N$391,MATCH($B126,'I.KI 2016-17'!$B$8:$B$391,0)),"")</f>
        <v>2.0224894870470003</v>
      </c>
      <c r="I126" s="149">
        <f>_xlfn.IFNA(INDEX('I.KI 2016-17'!O$8:O$391,MATCH($B126,'I.KI 2016-17'!$B$8:$B$391,0)),"")</f>
        <v>0</v>
      </c>
      <c r="J126" s="149">
        <f>_xlfn.IFNA(INDEX('I.KI 2016-17'!P$8:P$391,MATCH($B126,'I.KI 2016-17'!$B$8:$B$391,0)),"")</f>
        <v>0</v>
      </c>
      <c r="K126" s="157">
        <f>_xlfn.IFNA(INDEX('I.KI 2016-17'!Q$8:Q$391,MATCH($B126,'I.KI 2016-17'!$B$8:$B$391,0)),"")</f>
        <v>0</v>
      </c>
      <c r="L126" s="156">
        <f>_xlfn.IFNA(INDEX('I.KI 2016-17'!R$8:R$391,MATCH($B126,'I.KI 2016-17'!$B$8:$B$391,0)),"")</f>
        <v>0</v>
      </c>
      <c r="M126" s="193">
        <f>_xlfn.IFNA(INDEX('I.KI 2016-17'!S$8:S$391,MATCH($B126,'I.KI 2016-17'!$B$8:$B$391,0)),"")</f>
        <v>3.7797367248590001</v>
      </c>
      <c r="N126" s="193">
        <f>_xlfn.IFNA(INDEX('I.KI 2016-17'!T$8:T$391,MATCH($B126,'I.KI 2016-17'!$B$8:$B$391,0)),"")</f>
        <v>0</v>
      </c>
      <c r="O126" s="193">
        <f>_xlfn.IFNA(INDEX('I.KI 2016-17'!U$8:U$391,MATCH($B126,'I.KI 2016-17'!$B$8:$B$391,0)),"")</f>
        <v>0</v>
      </c>
      <c r="P126" s="157">
        <f>_xlfn.IFNA(INDEX('I.KI 2016-17'!V$8:V$391,MATCH($B126,'I.KI 2016-17'!$B$8:$B$391,0)),"")</f>
        <v>0</v>
      </c>
      <c r="Q126" s="156">
        <f>_xlfn.IFNA(INDEX('I.KI 2016-17'!W$8:W$391,MATCH($B126,'I.KI 2016-17'!$B$8:$B$391,0)),"")</f>
        <v>0</v>
      </c>
      <c r="R126" s="193">
        <f>_xlfn.IFNA(INDEX('I.KI 2016-17'!X$8:X$391,MATCH($B126,'I.KI 2016-17'!$B$8:$B$391,0)),"")</f>
        <v>5.8022262119060004</v>
      </c>
      <c r="S126" s="193">
        <f>_xlfn.IFNA(INDEX('I.KI 2016-17'!Y$8:Y$391,MATCH($B126,'I.KI 2016-17'!$B$8:$B$391,0)),"")</f>
        <v>0</v>
      </c>
      <c r="T126" s="193">
        <f>_xlfn.IFNA(INDEX('I.KI 2016-17'!Z$8:Z$391,MATCH($B126,'I.KI 2016-17'!$B$8:$B$391,0)),"")</f>
        <v>0</v>
      </c>
      <c r="U126" s="157">
        <f>_xlfn.IFNA(INDEX('I.KI 2016-17'!AA$8:AA$391,MATCH($B126,'I.KI 2016-17'!$B$8:$B$391,0)),"")</f>
        <v>0</v>
      </c>
      <c r="V126" s="149"/>
      <c r="W126" s="154">
        <f>_xlfn.IFNA(INDEX('I.KI 2016-17'!$H$8:$H$391,MATCH(B126,'I.KI 2016-17'!$B$8:$B$391,0)),"")</f>
        <v>2.0224894870470003</v>
      </c>
      <c r="X126" s="153">
        <f>_xlfn.IFNA(INDEX('I.KI 2016-17'!$I$8:$I$391,MATCH(B126,'I.KI 2016-17'!$B$8:$B$391,0)),"")</f>
        <v>3.7797367248590001</v>
      </c>
      <c r="Y126" s="155">
        <f>_xlfn.IFNA(INDEX('I.KI 2016-17'!$G$8:$G$391,MATCH(B126,'I.KI 2016-17'!$B$8:$B$391,0)),"")</f>
        <v>5.8022262119060004</v>
      </c>
      <c r="Z126" s="149"/>
      <c r="AA126" s="156">
        <f>_xlfn.IFNA(IF($B126=$B$382,0,_xlfn.IFNA(INDEX('I.Supplementary 2017-18'!N$8:N$35,MATCH($B126,'I.Supplementary 2017-18'!$B$8:$B$35,0)),INDEX('I.KI 2017-18'!N$9:N$393,MATCH($B126,'I.KI 2017-18'!$B$9:$B$393,0)))),"")</f>
        <v>0</v>
      </c>
      <c r="AB126" s="193">
        <f>_xlfn.IFNA(IF($B126=$B$382,0,_xlfn.IFNA(INDEX('I.Supplementary 2017-18'!O$8:O$35,MATCH($B126,'I.Supplementary 2017-18'!$B$8:$B$35,0)),INDEX('I.KI 2017-18'!O$9:O$393,MATCH($B126,'I.KI 2017-18'!$B$9:$B$393,0)))),"")</f>
        <v>1.3196522277967129</v>
      </c>
      <c r="AC126" s="193">
        <f>_xlfn.IFNA(IF($B126=$B$382,0,_xlfn.IFNA(INDEX('I.Supplementary 2017-18'!P$8:P$35,MATCH($B126,'I.Supplementary 2017-18'!$B$8:$B$35,0)),INDEX('I.KI 2017-18'!P$9:P$393,MATCH($B126,'I.KI 2017-18'!$B$9:$B$393,0)))),"")</f>
        <v>0</v>
      </c>
      <c r="AD126" s="193">
        <f>_xlfn.IFNA(IF($B126=$B$382,0,_xlfn.IFNA(INDEX('I.Supplementary 2017-18'!Q$8:Q$35,MATCH($B126,'I.Supplementary 2017-18'!$B$8:$B$35,0)),INDEX('I.KI 2017-18'!Q$9:Q$393,MATCH($B126,'I.KI 2017-18'!$B$9:$B$393,0)))),"")</f>
        <v>0</v>
      </c>
      <c r="AE126" s="157">
        <f>_xlfn.IFNA(IF($B126=$B$382,0,_xlfn.IFNA(INDEX('I.Supplementary 2017-18'!R$8:R$35,MATCH($B126,'I.Supplementary 2017-18'!$B$8:$B$35,0)),INDEX('I.KI 2017-18'!R$9:R$393,MATCH($B126,'I.KI 2017-18'!$B$9:$B$393,0)))),"")</f>
        <v>0</v>
      </c>
      <c r="AF126" s="156">
        <f>_xlfn.IFNA(IF($B126=$B$382,0,_xlfn.IFNA(INDEX('I.Supplementary 2017-18'!S$8:S$35,MATCH($B126,'I.Supplementary 2017-18'!$B$8:$B$35,0)),INDEX('I.KI 2017-18'!S$9:S$393,MATCH($B126,'I.KI 2017-18'!$B$9:$B$393,0)))),"")</f>
        <v>0</v>
      </c>
      <c r="AG126" s="193">
        <f>_xlfn.IFNA(IF($B126=$B$382,0,_xlfn.IFNA(INDEX('I.Supplementary 2017-18'!T$8:T$35,MATCH($B126,'I.Supplementary 2017-18'!$B$8:$B$35,0)),INDEX('I.KI 2017-18'!T$9:T$393,MATCH($B126,'I.KI 2017-18'!$B$9:$B$393,0)))),"")</f>
        <v>3.8569039230167532</v>
      </c>
      <c r="AH126" s="193">
        <f>_xlfn.IFNA(IF($B126=$B$382,0,_xlfn.IFNA(INDEX('I.Supplementary 2017-18'!U$8:U$35,MATCH($B126,'I.Supplementary 2017-18'!$B$8:$B$35,0)),INDEX('I.KI 2017-18'!U$9:U$393,MATCH($B126,'I.KI 2017-18'!$B$9:$B$393,0)))),"")</f>
        <v>0</v>
      </c>
      <c r="AI126" s="193">
        <f>_xlfn.IFNA(IF($B126=$B$382,0,_xlfn.IFNA(INDEX('I.Supplementary 2017-18'!V$8:V$35,MATCH($B126,'I.Supplementary 2017-18'!$B$8:$B$35,0)),INDEX('I.KI 2017-18'!V$9:V$393,MATCH($B126,'I.KI 2017-18'!$B$9:$B$393,0)))),"")</f>
        <v>0</v>
      </c>
      <c r="AJ126" s="157">
        <f>_xlfn.IFNA(IF($B126=$B$382,0,_xlfn.IFNA(INDEX('I.Supplementary 2017-18'!W$8:W$35,MATCH($B126,'I.Supplementary 2017-18'!$B$8:$B$35,0)),INDEX('I.KI 2017-18'!W$9:W$393,MATCH($B126,'I.KI 2017-18'!$B$9:$B$393,0)))),"")</f>
        <v>0</v>
      </c>
      <c r="AK126" s="156">
        <f>_xlfn.IFNA(IF($B126=$B$382,0,_xlfn.IFNA(INDEX('I.Supplementary 2017-18'!X$8:X$35,MATCH($B126,'I.Supplementary 2017-18'!$B$8:$B$35,0)),INDEX('I.KI 2017-18'!X$9:X$393,MATCH($B126,'I.KI 2017-18'!$B$9:$B$393,0)))),"")</f>
        <v>0</v>
      </c>
      <c r="AL126" s="193">
        <f>_xlfn.IFNA(IF($B126=$B$382,0,_xlfn.IFNA(INDEX('I.Supplementary 2017-18'!Y$8:Y$35,MATCH($B126,'I.Supplementary 2017-18'!$B$8:$B$35,0)),INDEX('I.KI 2017-18'!Y$9:Y$393,MATCH($B126,'I.KI 2017-18'!$B$9:$B$393,0)))),"")</f>
        <v>5.1765561508134663</v>
      </c>
      <c r="AM126" s="193">
        <f>_xlfn.IFNA(IF($B126=$B$382,0,_xlfn.IFNA(INDEX('I.Supplementary 2017-18'!Z$8:Z$35,MATCH($B126,'I.Supplementary 2017-18'!$B$8:$B$35,0)),INDEX('I.KI 2017-18'!Z$9:Z$393,MATCH($B126,'I.KI 2017-18'!$B$9:$B$393,0)))),"")</f>
        <v>0</v>
      </c>
      <c r="AN126" s="193">
        <f>_xlfn.IFNA(IF($B126=$B$382,0,_xlfn.IFNA(INDEX('I.Supplementary 2017-18'!AA$8:AA$35,MATCH($B126,'I.Supplementary 2017-18'!$B$8:$B$35,0)),INDEX('I.KI 2017-18'!AA$9:AA$393,MATCH($B126,'I.KI 2017-18'!$B$9:$B$393,0)))),"")</f>
        <v>0</v>
      </c>
      <c r="AO126" s="157">
        <f>_xlfn.IFNA(IF($B126=$B$382,0,_xlfn.IFNA(INDEX('I.Supplementary 2017-18'!AB$8:AB$35,MATCH($B126,'I.Supplementary 2017-18'!$B$8:$B$35,0)),INDEX('I.KI 2017-18'!AB$9:AB$393,MATCH($B126,'I.KI 2017-18'!$B$9:$B$393,0)))),"")</f>
        <v>0</v>
      </c>
      <c r="AP126" s="149"/>
      <c r="AQ126" s="156">
        <f>_xlfn.IFNA(IF($B126=$B$381,0,IF($B126=$B$382,0,_xlfn.IFNA(INDEX('I.Supplementary 2017-18'!I$8:I$35,MATCH($B126,'I.Supplementary 2017-18'!$B$8:$B$35,0)),INDEX('I.KI 2017-18'!I$9:I$393,MATCH($B126,'I.KI 2017-18'!$B$9:$B$393,0))))),"")</f>
        <v>1.3196522277967129</v>
      </c>
      <c r="AR126" s="149">
        <f>_xlfn.IFNA(IF($B126=$B$381,0,IF($B126=$B$382,0,_xlfn.IFNA(INDEX('I.Supplementary 2017-18'!J$8:J$35,MATCH($B126,'I.Supplementary 2017-18'!$B$8:$B$35,0)),INDEX('I.KI 2017-18'!J$9:J$393,MATCH($B126,'I.KI 2017-18'!$B$9:$B$393,0))))),"")</f>
        <v>3.8569039230167532</v>
      </c>
      <c r="AS126" s="157">
        <f>_xlfn.IFNA(IF($B126=$B$381,0,IF($B126=$B$382,0,_xlfn.IFNA(INDEX('I.Supplementary 2017-18'!H$8:H$35,MATCH($B126,'I.Supplementary 2017-18'!$B$8:$B$35,0)),INDEX('I.KI 2017-18'!H$9:H$393,MATCH($B126,'I.KI 2017-18'!$B$9:$B$393,0))))),"")</f>
        <v>5.1765561508134663</v>
      </c>
      <c r="AT126" s="149"/>
      <c r="AU126" s="156">
        <f>_xlfn.IFNA(_xlfn.IFNA(INDEX('I.Supplementary 2018-19'!P$8:P$157,MATCH($B126,'I.Supplementary 2018-19'!$B$8:$B$157,0)),INDEX('I.KI 2018-19'!P$9:P$393,MATCH($B126,'I.KI 2018-19'!$B$9:$B$393,0))),"")</f>
        <v>0</v>
      </c>
      <c r="AV126" s="193">
        <f>_xlfn.IFNA(_xlfn.IFNA(INDEX('I.Supplementary 2018-19'!Q$8:Q$157,MATCH($B126,'I.Supplementary 2018-19'!$B$8:$B$157,0)),INDEX('I.KI 2018-19'!Q$9:Q$393,MATCH($B126,'I.KI 2018-19'!$B$9:$B$393,0))),"")</f>
        <v>0.86888574036389032</v>
      </c>
      <c r="AW126" s="193">
        <f>_xlfn.IFNA(_xlfn.IFNA(INDEX('I.Supplementary 2018-19'!R$8:R$157,MATCH($B126,'I.Supplementary 2018-19'!$B$8:$B$157,0)),INDEX('I.KI 2018-19'!R$9:R$393,MATCH($B126,'I.KI 2018-19'!$B$9:$B$393,0))),"")</f>
        <v>0</v>
      </c>
      <c r="AX126" s="193">
        <f>_xlfn.IFNA(_xlfn.IFNA(INDEX('I.Supplementary 2018-19'!S$8:S$157,MATCH($B126,'I.Supplementary 2018-19'!$B$8:$B$157,0)),INDEX('I.KI 2018-19'!S$9:S$393,MATCH($B126,'I.KI 2018-19'!$B$9:$B$393,0))),"")</f>
        <v>0</v>
      </c>
      <c r="AY126" s="157">
        <f>_xlfn.IFNA(_xlfn.IFNA(INDEX('I.Supplementary 2018-19'!T$8:T$157,MATCH($B126,'I.Supplementary 2018-19'!$B$8:$B$157,0)),INDEX('I.KI 2018-19'!T$9:T$393,MATCH($B126,'I.KI 2018-19'!$B$9:$B$393,0))),"")</f>
        <v>0</v>
      </c>
      <c r="AZ126" s="156">
        <f>_xlfn.IFNA(_xlfn.IFNA(INDEX('I.Supplementary 2018-19'!U$8:U$157,MATCH($B126,'I.Supplementary 2018-19'!$B$8:$B$157,0)),INDEX('I.KI 2018-19'!U$9:U$393,MATCH($B126,'I.KI 2018-19'!$B$9:$B$393,0))),"")</f>
        <v>0</v>
      </c>
      <c r="BA126" s="193">
        <f>_xlfn.IFNA(_xlfn.IFNA(INDEX('I.Supplementary 2018-19'!V$8:V$157,MATCH($B126,'I.Supplementary 2018-19'!$B$8:$B$157,0)),INDEX('I.KI 2018-19'!V$9:V$393,MATCH($B126,'I.KI 2018-19'!$B$9:$B$393,0))),"")</f>
        <v>3.9727765730644666</v>
      </c>
      <c r="BB126" s="193">
        <f>_xlfn.IFNA(_xlfn.IFNA(INDEX('I.Supplementary 2018-19'!W$8:W$157,MATCH($B126,'I.Supplementary 2018-19'!$B$8:$B$157,0)),INDEX('I.KI 2018-19'!W$9:W$393,MATCH($B126,'I.KI 2018-19'!$B$9:$B$393,0))),"")</f>
        <v>0</v>
      </c>
      <c r="BC126" s="193">
        <f>_xlfn.IFNA(_xlfn.IFNA(INDEX('I.Supplementary 2018-19'!X$8:X$157,MATCH($B126,'I.Supplementary 2018-19'!$B$8:$B$157,0)),INDEX('I.KI 2018-19'!X$9:X$393,MATCH($B126,'I.KI 2018-19'!$B$9:$B$393,0))),"")</f>
        <v>0</v>
      </c>
      <c r="BD126" s="157">
        <f>_xlfn.IFNA(_xlfn.IFNA(INDEX('I.Supplementary 2018-19'!Y$8:Y$157,MATCH($B126,'I.Supplementary 2018-19'!$B$8:$B$157,0)),INDEX('I.KI 2018-19'!Y$9:Y$393,MATCH($B126,'I.KI 2018-19'!$B$9:$B$393,0))),"")</f>
        <v>0</v>
      </c>
      <c r="BE126" s="156">
        <f>_xlfn.IFNA(_xlfn.IFNA(INDEX('I.Supplementary 2018-19'!Z$8:Z$157,MATCH($B126,'I.Supplementary 2018-19'!$B$8:$B$157,0)),INDEX('I.KI 2018-19'!Z$9:Z$393,MATCH($B126,'I.KI 2018-19'!$B$9:$B$393,0))),"")</f>
        <v>0</v>
      </c>
      <c r="BF126" s="193">
        <f>_xlfn.IFNA(_xlfn.IFNA(INDEX('I.Supplementary 2018-19'!AA$8:AA$157,MATCH($B126,'I.Supplementary 2018-19'!$B$8:$B$157,0)),INDEX('I.KI 2018-19'!AA$9:AA$393,MATCH($B126,'I.KI 2018-19'!$B$9:$B$393,0))),"")</f>
        <v>4.8416623134283565</v>
      </c>
      <c r="BG126" s="193">
        <f>_xlfn.IFNA(_xlfn.IFNA(INDEX('I.Supplementary 2018-19'!AB$8:AB$157,MATCH($B126,'I.Supplementary 2018-19'!$B$8:$B$157,0)),INDEX('I.KI 2018-19'!AB$9:AB$393,MATCH($B126,'I.KI 2018-19'!$B$9:$B$393,0))),"")</f>
        <v>0</v>
      </c>
      <c r="BH126" s="193">
        <f>_xlfn.IFNA(_xlfn.IFNA(INDEX('I.Supplementary 2018-19'!AC$8:AC$157,MATCH($B126,'I.Supplementary 2018-19'!$B$8:$B$157,0)),INDEX('I.KI 2018-19'!AC$9:AC$393,MATCH($B126,'I.KI 2018-19'!$B$9:$B$393,0))),"")</f>
        <v>0</v>
      </c>
      <c r="BI126" s="157">
        <f>_xlfn.IFNA(_xlfn.IFNA(INDEX('I.Supplementary 2018-19'!AD$8:AD$157,MATCH($B126,'I.Supplementary 2018-19'!$B$8:$B$157,0)),INDEX('I.KI 2018-19'!AD$9:AD$393,MATCH($B126,'I.KI 2018-19'!$B$9:$B$393,0))),"")</f>
        <v>0</v>
      </c>
      <c r="BJ126" s="149"/>
      <c r="BK126" s="156">
        <f>_xlfn.IFNA(IF($B126=$B$381,0,IF($B126=$B$382,0,_xlfn.IFNA(INDEX('I.Supplementary 2018-19'!I$8:I$157,MATCH($B126,'I.Supplementary 2018-19'!$B$8:$B$157,0)),INDEX('I.KI 2018-19'!I$9:I$393,MATCH($B126,'I.KI 2018-19'!$B$9:$B$393,0))))),"")</f>
        <v>0.86888574036389032</v>
      </c>
      <c r="BL126" s="149">
        <f>_xlfn.IFNA(IF($B126=$B$381,0,IF($B126=$B$382,0,_xlfn.IFNA(INDEX('I.Supplementary 2018-19'!J$8:J$157,MATCH($B126,'I.Supplementary 2018-19'!$B$8:$B$157,0)),INDEX('I.KI 2018-19'!J$9:J$393,MATCH($B126,'I.KI 2018-19'!$B$9:$B$393,0))))),"")</f>
        <v>3.9727765730644666</v>
      </c>
      <c r="BM126" s="157">
        <f>_xlfn.IFNA(IF($B126=$B$381,0,IF($B126=$B$382,0,_xlfn.IFNA(INDEX('I.Supplementary 2018-19'!H$8:H$157,MATCH($B126,'I.Supplementary 2018-19'!$B$8:$B$157,0)),INDEX('I.KI 2018-19'!H$9:H$393,MATCH($B126,'I.KI 2018-19'!$B$9:$B$393,0))))),"")</f>
        <v>4.8416623134283565</v>
      </c>
    </row>
    <row r="127" spans="2:65">
      <c r="B127" s="121" t="str">
        <f>'Calculations for 2021-22'!B127</f>
        <v>E1734</v>
      </c>
      <c r="C127" s="160" t="str">
        <f>'Calculations for 2021-22'!D127</f>
        <v>E1734</v>
      </c>
      <c r="D127" t="str">
        <f>'Calculations for 2021-22'!E127</f>
        <v>SD</v>
      </c>
      <c r="E127">
        <f>'Calculations for 2021-22'!F127</f>
        <v>0</v>
      </c>
      <c r="F127" s="120" t="str">
        <f>'Calculations for 2021-22'!H127</f>
        <v>Fareham</v>
      </c>
      <c r="G127" s="156">
        <f>_xlfn.IFNA(INDEX('I.KI 2016-17'!M$8:M$391,MATCH($B127,'I.KI 2016-17'!$B$8:$B$391,0)),"")</f>
        <v>0</v>
      </c>
      <c r="H127" s="149">
        <f>_xlfn.IFNA(INDEX('I.KI 2016-17'!N$8:N$391,MATCH($B127,'I.KI 2016-17'!$B$8:$B$391,0)),"")</f>
        <v>0.82782603239499997</v>
      </c>
      <c r="I127" s="149">
        <f>_xlfn.IFNA(INDEX('I.KI 2016-17'!O$8:O$391,MATCH($B127,'I.KI 2016-17'!$B$8:$B$391,0)),"")</f>
        <v>0</v>
      </c>
      <c r="J127" s="149">
        <f>_xlfn.IFNA(INDEX('I.KI 2016-17'!P$8:P$391,MATCH($B127,'I.KI 2016-17'!$B$8:$B$391,0)),"")</f>
        <v>0</v>
      </c>
      <c r="K127" s="157">
        <f>_xlfn.IFNA(INDEX('I.KI 2016-17'!Q$8:Q$391,MATCH($B127,'I.KI 2016-17'!$B$8:$B$391,0)),"")</f>
        <v>0</v>
      </c>
      <c r="L127" s="156">
        <f>_xlfn.IFNA(INDEX('I.KI 2016-17'!R$8:R$391,MATCH($B127,'I.KI 2016-17'!$B$8:$B$391,0)),"")</f>
        <v>0</v>
      </c>
      <c r="M127" s="193">
        <f>_xlfn.IFNA(INDEX('I.KI 2016-17'!S$8:S$391,MATCH($B127,'I.KI 2016-17'!$B$8:$B$391,0)),"")</f>
        <v>1.7650333579899999</v>
      </c>
      <c r="N127" s="193">
        <f>_xlfn.IFNA(INDEX('I.KI 2016-17'!T$8:T$391,MATCH($B127,'I.KI 2016-17'!$B$8:$B$391,0)),"")</f>
        <v>0</v>
      </c>
      <c r="O127" s="193">
        <f>_xlfn.IFNA(INDEX('I.KI 2016-17'!U$8:U$391,MATCH($B127,'I.KI 2016-17'!$B$8:$B$391,0)),"")</f>
        <v>0</v>
      </c>
      <c r="P127" s="157">
        <f>_xlfn.IFNA(INDEX('I.KI 2016-17'!V$8:V$391,MATCH($B127,'I.KI 2016-17'!$B$8:$B$391,0)),"")</f>
        <v>0</v>
      </c>
      <c r="Q127" s="156">
        <f>_xlfn.IFNA(INDEX('I.KI 2016-17'!W$8:W$391,MATCH($B127,'I.KI 2016-17'!$B$8:$B$391,0)),"")</f>
        <v>0</v>
      </c>
      <c r="R127" s="193">
        <f>_xlfn.IFNA(INDEX('I.KI 2016-17'!X$8:X$391,MATCH($B127,'I.KI 2016-17'!$B$8:$B$391,0)),"")</f>
        <v>2.5928593903849997</v>
      </c>
      <c r="S127" s="193">
        <f>_xlfn.IFNA(INDEX('I.KI 2016-17'!Y$8:Y$391,MATCH($B127,'I.KI 2016-17'!$B$8:$B$391,0)),"")</f>
        <v>0</v>
      </c>
      <c r="T127" s="193">
        <f>_xlfn.IFNA(INDEX('I.KI 2016-17'!Z$8:Z$391,MATCH($B127,'I.KI 2016-17'!$B$8:$B$391,0)),"")</f>
        <v>0</v>
      </c>
      <c r="U127" s="157">
        <f>_xlfn.IFNA(INDEX('I.KI 2016-17'!AA$8:AA$391,MATCH($B127,'I.KI 2016-17'!$B$8:$B$391,0)),"")</f>
        <v>0</v>
      </c>
      <c r="V127" s="149"/>
      <c r="W127" s="154">
        <f>_xlfn.IFNA(INDEX('I.KI 2016-17'!$H$8:$H$391,MATCH(B127,'I.KI 2016-17'!$B$8:$B$391,0)),"")</f>
        <v>0.82782603239499997</v>
      </c>
      <c r="X127" s="153">
        <f>_xlfn.IFNA(INDEX('I.KI 2016-17'!$I$8:$I$391,MATCH(B127,'I.KI 2016-17'!$B$8:$B$391,0)),"")</f>
        <v>1.7650333579899999</v>
      </c>
      <c r="Y127" s="155">
        <f>_xlfn.IFNA(INDEX('I.KI 2016-17'!$G$8:$G$391,MATCH(B127,'I.KI 2016-17'!$B$8:$B$391,0)),"")</f>
        <v>2.5928593903849997</v>
      </c>
      <c r="Z127" s="149"/>
      <c r="AA127" s="156">
        <f>_xlfn.IFNA(IF($B127=$B$382,0,_xlfn.IFNA(INDEX('I.Supplementary 2017-18'!N$8:N$35,MATCH($B127,'I.Supplementary 2017-18'!$B$8:$B$35,0)),INDEX('I.KI 2017-18'!N$9:N$393,MATCH($B127,'I.KI 2017-18'!$B$9:$B$393,0)))),"")</f>
        <v>0</v>
      </c>
      <c r="AB127" s="193">
        <f>_xlfn.IFNA(IF($B127=$B$382,0,_xlfn.IFNA(INDEX('I.Supplementary 2017-18'!O$8:O$35,MATCH($B127,'I.Supplementary 2017-18'!$B$8:$B$35,0)),INDEX('I.KI 2017-18'!O$9:O$393,MATCH($B127,'I.KI 2017-18'!$B$9:$B$393,0)))),"")</f>
        <v>0.28827427485140694</v>
      </c>
      <c r="AC127" s="193">
        <f>_xlfn.IFNA(IF($B127=$B$382,0,_xlfn.IFNA(INDEX('I.Supplementary 2017-18'!P$8:P$35,MATCH($B127,'I.Supplementary 2017-18'!$B$8:$B$35,0)),INDEX('I.KI 2017-18'!P$9:P$393,MATCH($B127,'I.KI 2017-18'!$B$9:$B$393,0)))),"")</f>
        <v>0</v>
      </c>
      <c r="AD127" s="193">
        <f>_xlfn.IFNA(IF($B127=$B$382,0,_xlfn.IFNA(INDEX('I.Supplementary 2017-18'!Q$8:Q$35,MATCH($B127,'I.Supplementary 2017-18'!$B$8:$B$35,0)),INDEX('I.KI 2017-18'!Q$9:Q$393,MATCH($B127,'I.KI 2017-18'!$B$9:$B$393,0)))),"")</f>
        <v>0</v>
      </c>
      <c r="AE127" s="157">
        <f>_xlfn.IFNA(IF($B127=$B$382,0,_xlfn.IFNA(INDEX('I.Supplementary 2017-18'!R$8:R$35,MATCH($B127,'I.Supplementary 2017-18'!$B$8:$B$35,0)),INDEX('I.KI 2017-18'!R$9:R$393,MATCH($B127,'I.KI 2017-18'!$B$9:$B$393,0)))),"")</f>
        <v>0</v>
      </c>
      <c r="AF127" s="156">
        <f>_xlfn.IFNA(IF($B127=$B$382,0,_xlfn.IFNA(INDEX('I.Supplementary 2017-18'!S$8:S$35,MATCH($B127,'I.Supplementary 2017-18'!$B$8:$B$35,0)),INDEX('I.KI 2017-18'!S$9:S$393,MATCH($B127,'I.KI 2017-18'!$B$9:$B$393,0)))),"")</f>
        <v>0</v>
      </c>
      <c r="AG127" s="193">
        <f>_xlfn.IFNA(IF($B127=$B$382,0,_xlfn.IFNA(INDEX('I.Supplementary 2017-18'!T$8:T$35,MATCH($B127,'I.Supplementary 2017-18'!$B$8:$B$35,0)),INDEX('I.KI 2017-18'!T$9:T$393,MATCH($B127,'I.KI 2017-18'!$B$9:$B$393,0)))),"")</f>
        <v>1.8010683225406432</v>
      </c>
      <c r="AH127" s="193">
        <f>_xlfn.IFNA(IF($B127=$B$382,0,_xlfn.IFNA(INDEX('I.Supplementary 2017-18'!U$8:U$35,MATCH($B127,'I.Supplementary 2017-18'!$B$8:$B$35,0)),INDEX('I.KI 2017-18'!U$9:U$393,MATCH($B127,'I.KI 2017-18'!$B$9:$B$393,0)))),"")</f>
        <v>0</v>
      </c>
      <c r="AI127" s="193">
        <f>_xlfn.IFNA(IF($B127=$B$382,0,_xlfn.IFNA(INDEX('I.Supplementary 2017-18'!V$8:V$35,MATCH($B127,'I.Supplementary 2017-18'!$B$8:$B$35,0)),INDEX('I.KI 2017-18'!V$9:V$393,MATCH($B127,'I.KI 2017-18'!$B$9:$B$393,0)))),"")</f>
        <v>0</v>
      </c>
      <c r="AJ127" s="157">
        <f>_xlfn.IFNA(IF($B127=$B$382,0,_xlfn.IFNA(INDEX('I.Supplementary 2017-18'!W$8:W$35,MATCH($B127,'I.Supplementary 2017-18'!$B$8:$B$35,0)),INDEX('I.KI 2017-18'!W$9:W$393,MATCH($B127,'I.KI 2017-18'!$B$9:$B$393,0)))),"")</f>
        <v>0</v>
      </c>
      <c r="AK127" s="156">
        <f>_xlfn.IFNA(IF($B127=$B$382,0,_xlfn.IFNA(INDEX('I.Supplementary 2017-18'!X$8:X$35,MATCH($B127,'I.Supplementary 2017-18'!$B$8:$B$35,0)),INDEX('I.KI 2017-18'!X$9:X$393,MATCH($B127,'I.KI 2017-18'!$B$9:$B$393,0)))),"")</f>
        <v>0</v>
      </c>
      <c r="AL127" s="193">
        <f>_xlfn.IFNA(IF($B127=$B$382,0,_xlfn.IFNA(INDEX('I.Supplementary 2017-18'!Y$8:Y$35,MATCH($B127,'I.Supplementary 2017-18'!$B$8:$B$35,0)),INDEX('I.KI 2017-18'!Y$9:Y$393,MATCH($B127,'I.KI 2017-18'!$B$9:$B$393,0)))),"")</f>
        <v>2.0893425973920503</v>
      </c>
      <c r="AM127" s="193">
        <f>_xlfn.IFNA(IF($B127=$B$382,0,_xlfn.IFNA(INDEX('I.Supplementary 2017-18'!Z$8:Z$35,MATCH($B127,'I.Supplementary 2017-18'!$B$8:$B$35,0)),INDEX('I.KI 2017-18'!Z$9:Z$393,MATCH($B127,'I.KI 2017-18'!$B$9:$B$393,0)))),"")</f>
        <v>0</v>
      </c>
      <c r="AN127" s="193">
        <f>_xlfn.IFNA(IF($B127=$B$382,0,_xlfn.IFNA(INDEX('I.Supplementary 2017-18'!AA$8:AA$35,MATCH($B127,'I.Supplementary 2017-18'!$B$8:$B$35,0)),INDEX('I.KI 2017-18'!AA$9:AA$393,MATCH($B127,'I.KI 2017-18'!$B$9:$B$393,0)))),"")</f>
        <v>0</v>
      </c>
      <c r="AO127" s="157">
        <f>_xlfn.IFNA(IF($B127=$B$382,0,_xlfn.IFNA(INDEX('I.Supplementary 2017-18'!AB$8:AB$35,MATCH($B127,'I.Supplementary 2017-18'!$B$8:$B$35,0)),INDEX('I.KI 2017-18'!AB$9:AB$393,MATCH($B127,'I.KI 2017-18'!$B$9:$B$393,0)))),"")</f>
        <v>0</v>
      </c>
      <c r="AP127" s="149"/>
      <c r="AQ127" s="156">
        <f>_xlfn.IFNA(IF($B127=$B$381,0,IF($B127=$B$382,0,_xlfn.IFNA(INDEX('I.Supplementary 2017-18'!I$8:I$35,MATCH($B127,'I.Supplementary 2017-18'!$B$8:$B$35,0)),INDEX('I.KI 2017-18'!I$9:I$393,MATCH($B127,'I.KI 2017-18'!$B$9:$B$393,0))))),"")</f>
        <v>0.28827427485140694</v>
      </c>
      <c r="AR127" s="149">
        <f>_xlfn.IFNA(IF($B127=$B$381,0,IF($B127=$B$382,0,_xlfn.IFNA(INDEX('I.Supplementary 2017-18'!J$8:J$35,MATCH($B127,'I.Supplementary 2017-18'!$B$8:$B$35,0)),INDEX('I.KI 2017-18'!J$9:J$393,MATCH($B127,'I.KI 2017-18'!$B$9:$B$393,0))))),"")</f>
        <v>1.8010683225406432</v>
      </c>
      <c r="AS127" s="157">
        <f>_xlfn.IFNA(IF($B127=$B$381,0,IF($B127=$B$382,0,_xlfn.IFNA(INDEX('I.Supplementary 2017-18'!H$8:H$35,MATCH($B127,'I.Supplementary 2017-18'!$B$8:$B$35,0)),INDEX('I.KI 2017-18'!H$9:H$393,MATCH($B127,'I.KI 2017-18'!$B$9:$B$393,0))))),"")</f>
        <v>2.0893425973920503</v>
      </c>
      <c r="AT127" s="149"/>
      <c r="AU127" s="156">
        <f>_xlfn.IFNA(_xlfn.IFNA(INDEX('I.Supplementary 2018-19'!P$8:P$157,MATCH($B127,'I.Supplementary 2018-19'!$B$8:$B$157,0)),INDEX('I.KI 2018-19'!P$9:P$393,MATCH($B127,'I.KI 2018-19'!$B$9:$B$393,0))),"")</f>
        <v>0</v>
      </c>
      <c r="AV127" s="193">
        <f>_xlfn.IFNA(_xlfn.IFNA(INDEX('I.Supplementary 2018-19'!Q$8:Q$157,MATCH($B127,'I.Supplementary 2018-19'!$B$8:$B$157,0)),INDEX('I.KI 2018-19'!Q$9:Q$393,MATCH($B127,'I.KI 2018-19'!$B$9:$B$393,0))),"")</f>
        <v>0</v>
      </c>
      <c r="AW127" s="193">
        <f>_xlfn.IFNA(_xlfn.IFNA(INDEX('I.Supplementary 2018-19'!R$8:R$157,MATCH($B127,'I.Supplementary 2018-19'!$B$8:$B$157,0)),INDEX('I.KI 2018-19'!R$9:R$393,MATCH($B127,'I.KI 2018-19'!$B$9:$B$393,0))),"")</f>
        <v>0</v>
      </c>
      <c r="AX127" s="193">
        <f>_xlfn.IFNA(_xlfn.IFNA(INDEX('I.Supplementary 2018-19'!S$8:S$157,MATCH($B127,'I.Supplementary 2018-19'!$B$8:$B$157,0)),INDEX('I.KI 2018-19'!S$9:S$393,MATCH($B127,'I.KI 2018-19'!$B$9:$B$393,0))),"")</f>
        <v>0</v>
      </c>
      <c r="AY127" s="157">
        <f>_xlfn.IFNA(_xlfn.IFNA(INDEX('I.Supplementary 2018-19'!T$8:T$157,MATCH($B127,'I.Supplementary 2018-19'!$B$8:$B$157,0)),INDEX('I.KI 2018-19'!T$9:T$393,MATCH($B127,'I.KI 2018-19'!$B$9:$B$393,0))),"")</f>
        <v>0</v>
      </c>
      <c r="AZ127" s="156">
        <f>_xlfn.IFNA(_xlfn.IFNA(INDEX('I.Supplementary 2018-19'!U$8:U$157,MATCH($B127,'I.Supplementary 2018-19'!$B$8:$B$157,0)),INDEX('I.KI 2018-19'!U$9:U$393,MATCH($B127,'I.KI 2018-19'!$B$9:$B$393,0))),"")</f>
        <v>0</v>
      </c>
      <c r="BA127" s="193">
        <f>_xlfn.IFNA(_xlfn.IFNA(INDEX('I.Supplementary 2018-19'!V$8:V$157,MATCH($B127,'I.Supplementary 2018-19'!$B$8:$B$157,0)),INDEX('I.KI 2018-19'!V$9:V$393,MATCH($B127,'I.KI 2018-19'!$B$9:$B$393,0))),"")</f>
        <v>1.8551776712864994</v>
      </c>
      <c r="BB127" s="193">
        <f>_xlfn.IFNA(_xlfn.IFNA(INDEX('I.Supplementary 2018-19'!W$8:W$157,MATCH($B127,'I.Supplementary 2018-19'!$B$8:$B$157,0)),INDEX('I.KI 2018-19'!W$9:W$393,MATCH($B127,'I.KI 2018-19'!$B$9:$B$393,0))),"")</f>
        <v>0</v>
      </c>
      <c r="BC127" s="193">
        <f>_xlfn.IFNA(_xlfn.IFNA(INDEX('I.Supplementary 2018-19'!X$8:X$157,MATCH($B127,'I.Supplementary 2018-19'!$B$8:$B$157,0)),INDEX('I.KI 2018-19'!X$9:X$393,MATCH($B127,'I.KI 2018-19'!$B$9:$B$393,0))),"")</f>
        <v>0</v>
      </c>
      <c r="BD127" s="157">
        <f>_xlfn.IFNA(_xlfn.IFNA(INDEX('I.Supplementary 2018-19'!Y$8:Y$157,MATCH($B127,'I.Supplementary 2018-19'!$B$8:$B$157,0)),INDEX('I.KI 2018-19'!Y$9:Y$393,MATCH($B127,'I.KI 2018-19'!$B$9:$B$393,0))),"")</f>
        <v>0</v>
      </c>
      <c r="BE127" s="156">
        <f>_xlfn.IFNA(_xlfn.IFNA(INDEX('I.Supplementary 2018-19'!Z$8:Z$157,MATCH($B127,'I.Supplementary 2018-19'!$B$8:$B$157,0)),INDEX('I.KI 2018-19'!Z$9:Z$393,MATCH($B127,'I.KI 2018-19'!$B$9:$B$393,0))),"")</f>
        <v>0</v>
      </c>
      <c r="BF127" s="193">
        <f>_xlfn.IFNA(_xlfn.IFNA(INDEX('I.Supplementary 2018-19'!AA$8:AA$157,MATCH($B127,'I.Supplementary 2018-19'!$B$8:$B$157,0)),INDEX('I.KI 2018-19'!AA$9:AA$393,MATCH($B127,'I.KI 2018-19'!$B$9:$B$393,0))),"")</f>
        <v>1.8551776712864994</v>
      </c>
      <c r="BG127" s="193">
        <f>_xlfn.IFNA(_xlfn.IFNA(INDEX('I.Supplementary 2018-19'!AB$8:AB$157,MATCH($B127,'I.Supplementary 2018-19'!$B$8:$B$157,0)),INDEX('I.KI 2018-19'!AB$9:AB$393,MATCH($B127,'I.KI 2018-19'!$B$9:$B$393,0))),"")</f>
        <v>0</v>
      </c>
      <c r="BH127" s="193">
        <f>_xlfn.IFNA(_xlfn.IFNA(INDEX('I.Supplementary 2018-19'!AC$8:AC$157,MATCH($B127,'I.Supplementary 2018-19'!$B$8:$B$157,0)),INDEX('I.KI 2018-19'!AC$9:AC$393,MATCH($B127,'I.KI 2018-19'!$B$9:$B$393,0))),"")</f>
        <v>0</v>
      </c>
      <c r="BI127" s="157">
        <f>_xlfn.IFNA(_xlfn.IFNA(INDEX('I.Supplementary 2018-19'!AD$8:AD$157,MATCH($B127,'I.Supplementary 2018-19'!$B$8:$B$157,0)),INDEX('I.KI 2018-19'!AD$9:AD$393,MATCH($B127,'I.KI 2018-19'!$B$9:$B$393,0))),"")</f>
        <v>0</v>
      </c>
      <c r="BJ127" s="149"/>
      <c r="BK127" s="156">
        <f>_xlfn.IFNA(IF($B127=$B$381,0,IF($B127=$B$382,0,_xlfn.IFNA(INDEX('I.Supplementary 2018-19'!I$8:I$157,MATCH($B127,'I.Supplementary 2018-19'!$B$8:$B$157,0)),INDEX('I.KI 2018-19'!I$9:I$393,MATCH($B127,'I.KI 2018-19'!$B$9:$B$393,0))))),"")</f>
        <v>0</v>
      </c>
      <c r="BL127" s="149">
        <f>_xlfn.IFNA(IF($B127=$B$381,0,IF($B127=$B$382,0,_xlfn.IFNA(INDEX('I.Supplementary 2018-19'!J$8:J$157,MATCH($B127,'I.Supplementary 2018-19'!$B$8:$B$157,0)),INDEX('I.KI 2018-19'!J$9:J$393,MATCH($B127,'I.KI 2018-19'!$B$9:$B$393,0))))),"")</f>
        <v>1.8551776712864994</v>
      </c>
      <c r="BM127" s="157">
        <f>_xlfn.IFNA(IF($B127=$B$381,0,IF($B127=$B$382,0,_xlfn.IFNA(INDEX('I.Supplementary 2018-19'!H$8:H$157,MATCH($B127,'I.Supplementary 2018-19'!$B$8:$B$157,0)),INDEX('I.KI 2018-19'!H$9:H$393,MATCH($B127,'I.KI 2018-19'!$B$9:$B$393,0))))),"")</f>
        <v>1.8551776712864994</v>
      </c>
    </row>
    <row r="128" spans="2:65">
      <c r="B128" s="121" t="str">
        <f>'Calculations for 2021-22'!B128</f>
        <v>E0533</v>
      </c>
      <c r="C128" s="160" t="str">
        <f>'Calculations for 2021-22'!D128</f>
        <v>E0533</v>
      </c>
      <c r="D128" t="str">
        <f>'Calculations for 2021-22'!E128</f>
        <v>SD</v>
      </c>
      <c r="E128">
        <f>'Calculations for 2021-22'!F128</f>
        <v>0</v>
      </c>
      <c r="F128" s="120" t="str">
        <f>'Calculations for 2021-22'!H128</f>
        <v>Fenland</v>
      </c>
      <c r="G128" s="156">
        <f>_xlfn.IFNA(INDEX('I.KI 2016-17'!M$8:M$391,MATCH($B128,'I.KI 2016-17'!$B$8:$B$391,0)),"")</f>
        <v>0</v>
      </c>
      <c r="H128" s="149">
        <f>_xlfn.IFNA(INDEX('I.KI 2016-17'!N$8:N$391,MATCH($B128,'I.KI 2016-17'!$B$8:$B$391,0)),"")</f>
        <v>1.6987311746420002</v>
      </c>
      <c r="I128" s="149">
        <f>_xlfn.IFNA(INDEX('I.KI 2016-17'!O$8:O$391,MATCH($B128,'I.KI 2016-17'!$B$8:$B$391,0)),"")</f>
        <v>0</v>
      </c>
      <c r="J128" s="149">
        <f>_xlfn.IFNA(INDEX('I.KI 2016-17'!P$8:P$391,MATCH($B128,'I.KI 2016-17'!$B$8:$B$391,0)),"")</f>
        <v>0</v>
      </c>
      <c r="K128" s="157">
        <f>_xlfn.IFNA(INDEX('I.KI 2016-17'!Q$8:Q$391,MATCH($B128,'I.KI 2016-17'!$B$8:$B$391,0)),"")</f>
        <v>0</v>
      </c>
      <c r="L128" s="156">
        <f>_xlfn.IFNA(INDEX('I.KI 2016-17'!R$8:R$391,MATCH($B128,'I.KI 2016-17'!$B$8:$B$391,0)),"")</f>
        <v>0</v>
      </c>
      <c r="M128" s="193">
        <f>_xlfn.IFNA(INDEX('I.KI 2016-17'!S$8:S$391,MATCH($B128,'I.KI 2016-17'!$B$8:$B$391,0)),"")</f>
        <v>3.387896984623</v>
      </c>
      <c r="N128" s="193">
        <f>_xlfn.IFNA(INDEX('I.KI 2016-17'!T$8:T$391,MATCH($B128,'I.KI 2016-17'!$B$8:$B$391,0)),"")</f>
        <v>0</v>
      </c>
      <c r="O128" s="193">
        <f>_xlfn.IFNA(INDEX('I.KI 2016-17'!U$8:U$391,MATCH($B128,'I.KI 2016-17'!$B$8:$B$391,0)),"")</f>
        <v>0</v>
      </c>
      <c r="P128" s="157">
        <f>_xlfn.IFNA(INDEX('I.KI 2016-17'!V$8:V$391,MATCH($B128,'I.KI 2016-17'!$B$8:$B$391,0)),"")</f>
        <v>0</v>
      </c>
      <c r="Q128" s="156">
        <f>_xlfn.IFNA(INDEX('I.KI 2016-17'!W$8:W$391,MATCH($B128,'I.KI 2016-17'!$B$8:$B$391,0)),"")</f>
        <v>0</v>
      </c>
      <c r="R128" s="193">
        <f>_xlfn.IFNA(INDEX('I.KI 2016-17'!X$8:X$391,MATCH($B128,'I.KI 2016-17'!$B$8:$B$391,0)),"")</f>
        <v>5.0866281592650004</v>
      </c>
      <c r="S128" s="193">
        <f>_xlfn.IFNA(INDEX('I.KI 2016-17'!Y$8:Y$391,MATCH($B128,'I.KI 2016-17'!$B$8:$B$391,0)),"")</f>
        <v>0</v>
      </c>
      <c r="T128" s="193">
        <f>_xlfn.IFNA(INDEX('I.KI 2016-17'!Z$8:Z$391,MATCH($B128,'I.KI 2016-17'!$B$8:$B$391,0)),"")</f>
        <v>0</v>
      </c>
      <c r="U128" s="157">
        <f>_xlfn.IFNA(INDEX('I.KI 2016-17'!AA$8:AA$391,MATCH($B128,'I.KI 2016-17'!$B$8:$B$391,0)),"")</f>
        <v>0</v>
      </c>
      <c r="V128" s="149"/>
      <c r="W128" s="154">
        <f>_xlfn.IFNA(INDEX('I.KI 2016-17'!$H$8:$H$391,MATCH(B128,'I.KI 2016-17'!$B$8:$B$391,0)),"")</f>
        <v>1.6987311746420002</v>
      </c>
      <c r="X128" s="153">
        <f>_xlfn.IFNA(INDEX('I.KI 2016-17'!$I$8:$I$391,MATCH(B128,'I.KI 2016-17'!$B$8:$B$391,0)),"")</f>
        <v>3.387896984623</v>
      </c>
      <c r="Y128" s="155">
        <f>_xlfn.IFNA(INDEX('I.KI 2016-17'!$G$8:$G$391,MATCH(B128,'I.KI 2016-17'!$B$8:$B$391,0)),"")</f>
        <v>5.0866281592650004</v>
      </c>
      <c r="Z128" s="149"/>
      <c r="AA128" s="156">
        <f>_xlfn.IFNA(IF($B128=$B$382,0,_xlfn.IFNA(INDEX('I.Supplementary 2017-18'!N$8:N$35,MATCH($B128,'I.Supplementary 2017-18'!$B$8:$B$35,0)),INDEX('I.KI 2017-18'!N$9:N$393,MATCH($B128,'I.KI 2017-18'!$B$9:$B$393,0)))),"")</f>
        <v>0</v>
      </c>
      <c r="AB128" s="193">
        <f>_xlfn.IFNA(IF($B128=$B$382,0,_xlfn.IFNA(INDEX('I.Supplementary 2017-18'!O$8:O$35,MATCH($B128,'I.Supplementary 2017-18'!$B$8:$B$35,0)),INDEX('I.KI 2017-18'!O$9:O$393,MATCH($B128,'I.KI 2017-18'!$B$9:$B$393,0)))),"")</f>
        <v>0.92495827240118755</v>
      </c>
      <c r="AC128" s="193">
        <f>_xlfn.IFNA(IF($B128=$B$382,0,_xlfn.IFNA(INDEX('I.Supplementary 2017-18'!P$8:P$35,MATCH($B128,'I.Supplementary 2017-18'!$B$8:$B$35,0)),INDEX('I.KI 2017-18'!P$9:P$393,MATCH($B128,'I.KI 2017-18'!$B$9:$B$393,0)))),"")</f>
        <v>0</v>
      </c>
      <c r="AD128" s="193">
        <f>_xlfn.IFNA(IF($B128=$B$382,0,_xlfn.IFNA(INDEX('I.Supplementary 2017-18'!Q$8:Q$35,MATCH($B128,'I.Supplementary 2017-18'!$B$8:$B$35,0)),INDEX('I.KI 2017-18'!Q$9:Q$393,MATCH($B128,'I.KI 2017-18'!$B$9:$B$393,0)))),"")</f>
        <v>0</v>
      </c>
      <c r="AE128" s="157">
        <f>_xlfn.IFNA(IF($B128=$B$382,0,_xlfn.IFNA(INDEX('I.Supplementary 2017-18'!R$8:R$35,MATCH($B128,'I.Supplementary 2017-18'!$B$8:$B$35,0)),INDEX('I.KI 2017-18'!R$9:R$393,MATCH($B128,'I.KI 2017-18'!$B$9:$B$393,0)))),"")</f>
        <v>0</v>
      </c>
      <c r="AF128" s="156">
        <f>_xlfn.IFNA(IF($B128=$B$382,0,_xlfn.IFNA(INDEX('I.Supplementary 2017-18'!S$8:S$35,MATCH($B128,'I.Supplementary 2017-18'!$B$8:$B$35,0)),INDEX('I.KI 2017-18'!S$9:S$393,MATCH($B128,'I.KI 2017-18'!$B$9:$B$393,0)))),"")</f>
        <v>0</v>
      </c>
      <c r="AG128" s="193">
        <f>_xlfn.IFNA(IF($B128=$B$382,0,_xlfn.IFNA(INDEX('I.Supplementary 2017-18'!T$8:T$35,MATCH($B128,'I.Supplementary 2017-18'!$B$8:$B$35,0)),INDEX('I.KI 2017-18'!T$9:T$393,MATCH($B128,'I.KI 2017-18'!$B$9:$B$393,0)))),"")</f>
        <v>3.4570643729839468</v>
      </c>
      <c r="AH128" s="193">
        <f>_xlfn.IFNA(IF($B128=$B$382,0,_xlfn.IFNA(INDEX('I.Supplementary 2017-18'!U$8:U$35,MATCH($B128,'I.Supplementary 2017-18'!$B$8:$B$35,0)),INDEX('I.KI 2017-18'!U$9:U$393,MATCH($B128,'I.KI 2017-18'!$B$9:$B$393,0)))),"")</f>
        <v>0</v>
      </c>
      <c r="AI128" s="193">
        <f>_xlfn.IFNA(IF($B128=$B$382,0,_xlfn.IFNA(INDEX('I.Supplementary 2017-18'!V$8:V$35,MATCH($B128,'I.Supplementary 2017-18'!$B$8:$B$35,0)),INDEX('I.KI 2017-18'!V$9:V$393,MATCH($B128,'I.KI 2017-18'!$B$9:$B$393,0)))),"")</f>
        <v>0</v>
      </c>
      <c r="AJ128" s="157">
        <f>_xlfn.IFNA(IF($B128=$B$382,0,_xlfn.IFNA(INDEX('I.Supplementary 2017-18'!W$8:W$35,MATCH($B128,'I.Supplementary 2017-18'!$B$8:$B$35,0)),INDEX('I.KI 2017-18'!W$9:W$393,MATCH($B128,'I.KI 2017-18'!$B$9:$B$393,0)))),"")</f>
        <v>0</v>
      </c>
      <c r="AK128" s="156">
        <f>_xlfn.IFNA(IF($B128=$B$382,0,_xlfn.IFNA(INDEX('I.Supplementary 2017-18'!X$8:X$35,MATCH($B128,'I.Supplementary 2017-18'!$B$8:$B$35,0)),INDEX('I.KI 2017-18'!X$9:X$393,MATCH($B128,'I.KI 2017-18'!$B$9:$B$393,0)))),"")</f>
        <v>0</v>
      </c>
      <c r="AL128" s="193">
        <f>_xlfn.IFNA(IF($B128=$B$382,0,_xlfn.IFNA(INDEX('I.Supplementary 2017-18'!Y$8:Y$35,MATCH($B128,'I.Supplementary 2017-18'!$B$8:$B$35,0)),INDEX('I.KI 2017-18'!Y$9:Y$393,MATCH($B128,'I.KI 2017-18'!$B$9:$B$393,0)))),"")</f>
        <v>4.3820226453851348</v>
      </c>
      <c r="AM128" s="193">
        <f>_xlfn.IFNA(IF($B128=$B$382,0,_xlfn.IFNA(INDEX('I.Supplementary 2017-18'!Z$8:Z$35,MATCH($B128,'I.Supplementary 2017-18'!$B$8:$B$35,0)),INDEX('I.KI 2017-18'!Z$9:Z$393,MATCH($B128,'I.KI 2017-18'!$B$9:$B$393,0)))),"")</f>
        <v>0</v>
      </c>
      <c r="AN128" s="193">
        <f>_xlfn.IFNA(IF($B128=$B$382,0,_xlfn.IFNA(INDEX('I.Supplementary 2017-18'!AA$8:AA$35,MATCH($B128,'I.Supplementary 2017-18'!$B$8:$B$35,0)),INDEX('I.KI 2017-18'!AA$9:AA$393,MATCH($B128,'I.KI 2017-18'!$B$9:$B$393,0)))),"")</f>
        <v>0</v>
      </c>
      <c r="AO128" s="157">
        <f>_xlfn.IFNA(IF($B128=$B$382,0,_xlfn.IFNA(INDEX('I.Supplementary 2017-18'!AB$8:AB$35,MATCH($B128,'I.Supplementary 2017-18'!$B$8:$B$35,0)),INDEX('I.KI 2017-18'!AB$9:AB$393,MATCH($B128,'I.KI 2017-18'!$B$9:$B$393,0)))),"")</f>
        <v>0</v>
      </c>
      <c r="AP128" s="149"/>
      <c r="AQ128" s="156">
        <f>_xlfn.IFNA(IF($B128=$B$381,0,IF($B128=$B$382,0,_xlfn.IFNA(INDEX('I.Supplementary 2017-18'!I$8:I$35,MATCH($B128,'I.Supplementary 2017-18'!$B$8:$B$35,0)),INDEX('I.KI 2017-18'!I$9:I$393,MATCH($B128,'I.KI 2017-18'!$B$9:$B$393,0))))),"")</f>
        <v>0.92495827240118755</v>
      </c>
      <c r="AR128" s="149">
        <f>_xlfn.IFNA(IF($B128=$B$381,0,IF($B128=$B$382,0,_xlfn.IFNA(INDEX('I.Supplementary 2017-18'!J$8:J$35,MATCH($B128,'I.Supplementary 2017-18'!$B$8:$B$35,0)),INDEX('I.KI 2017-18'!J$9:J$393,MATCH($B128,'I.KI 2017-18'!$B$9:$B$393,0))))),"")</f>
        <v>3.4570643729839468</v>
      </c>
      <c r="AS128" s="157">
        <f>_xlfn.IFNA(IF($B128=$B$381,0,IF($B128=$B$382,0,_xlfn.IFNA(INDEX('I.Supplementary 2017-18'!H$8:H$35,MATCH($B128,'I.Supplementary 2017-18'!$B$8:$B$35,0)),INDEX('I.KI 2017-18'!H$9:H$393,MATCH($B128,'I.KI 2017-18'!$B$9:$B$393,0))))),"")</f>
        <v>4.3820226453851348</v>
      </c>
      <c r="AT128" s="149"/>
      <c r="AU128" s="156">
        <f>_xlfn.IFNA(_xlfn.IFNA(INDEX('I.Supplementary 2018-19'!P$8:P$157,MATCH($B128,'I.Supplementary 2018-19'!$B$8:$B$157,0)),INDEX('I.KI 2018-19'!P$9:P$393,MATCH($B128,'I.KI 2018-19'!$B$9:$B$393,0))),"")</f>
        <v>0</v>
      </c>
      <c r="AV128" s="193">
        <f>_xlfn.IFNA(_xlfn.IFNA(INDEX('I.Supplementary 2018-19'!Q$8:Q$157,MATCH($B128,'I.Supplementary 2018-19'!$B$8:$B$157,0)),INDEX('I.KI 2018-19'!Q$9:Q$393,MATCH($B128,'I.KI 2018-19'!$B$9:$B$393,0))),"")</f>
        <v>0.44380202305778021</v>
      </c>
      <c r="AW128" s="193">
        <f>_xlfn.IFNA(_xlfn.IFNA(INDEX('I.Supplementary 2018-19'!R$8:R$157,MATCH($B128,'I.Supplementary 2018-19'!$B$8:$B$157,0)),INDEX('I.KI 2018-19'!R$9:R$393,MATCH($B128,'I.KI 2018-19'!$B$9:$B$393,0))),"")</f>
        <v>0</v>
      </c>
      <c r="AX128" s="193">
        <f>_xlfn.IFNA(_xlfn.IFNA(INDEX('I.Supplementary 2018-19'!S$8:S$157,MATCH($B128,'I.Supplementary 2018-19'!$B$8:$B$157,0)),INDEX('I.KI 2018-19'!S$9:S$393,MATCH($B128,'I.KI 2018-19'!$B$9:$B$393,0))),"")</f>
        <v>0</v>
      </c>
      <c r="AY128" s="157">
        <f>_xlfn.IFNA(_xlfn.IFNA(INDEX('I.Supplementary 2018-19'!T$8:T$157,MATCH($B128,'I.Supplementary 2018-19'!$B$8:$B$157,0)),INDEX('I.KI 2018-19'!T$9:T$393,MATCH($B128,'I.KI 2018-19'!$B$9:$B$393,0))),"")</f>
        <v>0</v>
      </c>
      <c r="AZ128" s="156">
        <f>_xlfn.IFNA(_xlfn.IFNA(INDEX('I.Supplementary 2018-19'!U$8:U$157,MATCH($B128,'I.Supplementary 2018-19'!$B$8:$B$157,0)),INDEX('I.KI 2018-19'!U$9:U$393,MATCH($B128,'I.KI 2018-19'!$B$9:$B$393,0))),"")</f>
        <v>0</v>
      </c>
      <c r="BA128" s="193">
        <f>_xlfn.IFNA(_xlfn.IFNA(INDEX('I.Supplementary 2018-19'!V$8:V$157,MATCH($B128,'I.Supplementary 2018-19'!$B$8:$B$157,0)),INDEX('I.KI 2018-19'!V$9:V$393,MATCH($B128,'I.KI 2018-19'!$B$9:$B$393,0))),"")</f>
        <v>3.5609246760349667</v>
      </c>
      <c r="BB128" s="193">
        <f>_xlfn.IFNA(_xlfn.IFNA(INDEX('I.Supplementary 2018-19'!W$8:W$157,MATCH($B128,'I.Supplementary 2018-19'!$B$8:$B$157,0)),INDEX('I.KI 2018-19'!W$9:W$393,MATCH($B128,'I.KI 2018-19'!$B$9:$B$393,0))),"")</f>
        <v>0</v>
      </c>
      <c r="BC128" s="193">
        <f>_xlfn.IFNA(_xlfn.IFNA(INDEX('I.Supplementary 2018-19'!X$8:X$157,MATCH($B128,'I.Supplementary 2018-19'!$B$8:$B$157,0)),INDEX('I.KI 2018-19'!X$9:X$393,MATCH($B128,'I.KI 2018-19'!$B$9:$B$393,0))),"")</f>
        <v>0</v>
      </c>
      <c r="BD128" s="157">
        <f>_xlfn.IFNA(_xlfn.IFNA(INDEX('I.Supplementary 2018-19'!Y$8:Y$157,MATCH($B128,'I.Supplementary 2018-19'!$B$8:$B$157,0)),INDEX('I.KI 2018-19'!Y$9:Y$393,MATCH($B128,'I.KI 2018-19'!$B$9:$B$393,0))),"")</f>
        <v>0</v>
      </c>
      <c r="BE128" s="156">
        <f>_xlfn.IFNA(_xlfn.IFNA(INDEX('I.Supplementary 2018-19'!Z$8:Z$157,MATCH($B128,'I.Supplementary 2018-19'!$B$8:$B$157,0)),INDEX('I.KI 2018-19'!Z$9:Z$393,MATCH($B128,'I.KI 2018-19'!$B$9:$B$393,0))),"")</f>
        <v>0</v>
      </c>
      <c r="BF128" s="193">
        <f>_xlfn.IFNA(_xlfn.IFNA(INDEX('I.Supplementary 2018-19'!AA$8:AA$157,MATCH($B128,'I.Supplementary 2018-19'!$B$8:$B$157,0)),INDEX('I.KI 2018-19'!AA$9:AA$393,MATCH($B128,'I.KI 2018-19'!$B$9:$B$393,0))),"")</f>
        <v>4.004726699092747</v>
      </c>
      <c r="BG128" s="193">
        <f>_xlfn.IFNA(_xlfn.IFNA(INDEX('I.Supplementary 2018-19'!AB$8:AB$157,MATCH($B128,'I.Supplementary 2018-19'!$B$8:$B$157,0)),INDEX('I.KI 2018-19'!AB$9:AB$393,MATCH($B128,'I.KI 2018-19'!$B$9:$B$393,0))),"")</f>
        <v>0</v>
      </c>
      <c r="BH128" s="193">
        <f>_xlfn.IFNA(_xlfn.IFNA(INDEX('I.Supplementary 2018-19'!AC$8:AC$157,MATCH($B128,'I.Supplementary 2018-19'!$B$8:$B$157,0)),INDEX('I.KI 2018-19'!AC$9:AC$393,MATCH($B128,'I.KI 2018-19'!$B$9:$B$393,0))),"")</f>
        <v>0</v>
      </c>
      <c r="BI128" s="157">
        <f>_xlfn.IFNA(_xlfn.IFNA(INDEX('I.Supplementary 2018-19'!AD$8:AD$157,MATCH($B128,'I.Supplementary 2018-19'!$B$8:$B$157,0)),INDEX('I.KI 2018-19'!AD$9:AD$393,MATCH($B128,'I.KI 2018-19'!$B$9:$B$393,0))),"")</f>
        <v>0</v>
      </c>
      <c r="BJ128" s="149"/>
      <c r="BK128" s="156">
        <f>_xlfn.IFNA(IF($B128=$B$381,0,IF($B128=$B$382,0,_xlfn.IFNA(INDEX('I.Supplementary 2018-19'!I$8:I$157,MATCH($B128,'I.Supplementary 2018-19'!$B$8:$B$157,0)),INDEX('I.KI 2018-19'!I$9:I$393,MATCH($B128,'I.KI 2018-19'!$B$9:$B$393,0))))),"")</f>
        <v>0.44380202305778021</v>
      </c>
      <c r="BL128" s="149">
        <f>_xlfn.IFNA(IF($B128=$B$381,0,IF($B128=$B$382,0,_xlfn.IFNA(INDEX('I.Supplementary 2018-19'!J$8:J$157,MATCH($B128,'I.Supplementary 2018-19'!$B$8:$B$157,0)),INDEX('I.KI 2018-19'!J$9:J$393,MATCH($B128,'I.KI 2018-19'!$B$9:$B$393,0))))),"")</f>
        <v>3.5609246760349667</v>
      </c>
      <c r="BM128" s="157">
        <f>_xlfn.IFNA(IF($B128=$B$381,0,IF($B128=$B$382,0,_xlfn.IFNA(INDEX('I.Supplementary 2018-19'!H$8:H$157,MATCH($B128,'I.Supplementary 2018-19'!$B$8:$B$157,0)),INDEX('I.KI 2018-19'!H$9:H$393,MATCH($B128,'I.KI 2018-19'!$B$9:$B$393,0))))),"")</f>
        <v>4.004726699092747</v>
      </c>
    </row>
    <row r="129" spans="2:65">
      <c r="B129" s="121" t="str">
        <f>'Calculations for 2021-22'!B129</f>
        <v>E1633</v>
      </c>
      <c r="C129" s="160" t="str">
        <f>'Calculations for 2021-22'!D129</f>
        <v>E1633</v>
      </c>
      <c r="D129" t="str">
        <f>'Calculations for 2021-22'!E129</f>
        <v>SD</v>
      </c>
      <c r="E129">
        <f>'Calculations for 2021-22'!F129</f>
        <v>0</v>
      </c>
      <c r="F129" s="120" t="str">
        <f>'Calculations for 2021-22'!H129</f>
        <v>Forest of Dean</v>
      </c>
      <c r="G129" s="156">
        <f>_xlfn.IFNA(INDEX('I.KI 2016-17'!M$8:M$391,MATCH($B129,'I.KI 2016-17'!$B$8:$B$391,0)),"")</f>
        <v>0</v>
      </c>
      <c r="H129" s="149">
        <f>_xlfn.IFNA(INDEX('I.KI 2016-17'!N$8:N$391,MATCH($B129,'I.KI 2016-17'!$B$8:$B$391,0)),"")</f>
        <v>1.2471867768530001</v>
      </c>
      <c r="I129" s="149">
        <f>_xlfn.IFNA(INDEX('I.KI 2016-17'!O$8:O$391,MATCH($B129,'I.KI 2016-17'!$B$8:$B$391,0)),"")</f>
        <v>0</v>
      </c>
      <c r="J129" s="149">
        <f>_xlfn.IFNA(INDEX('I.KI 2016-17'!P$8:P$391,MATCH($B129,'I.KI 2016-17'!$B$8:$B$391,0)),"")</f>
        <v>0</v>
      </c>
      <c r="K129" s="157">
        <f>_xlfn.IFNA(INDEX('I.KI 2016-17'!Q$8:Q$391,MATCH($B129,'I.KI 2016-17'!$B$8:$B$391,0)),"")</f>
        <v>0</v>
      </c>
      <c r="L129" s="156">
        <f>_xlfn.IFNA(INDEX('I.KI 2016-17'!R$8:R$391,MATCH($B129,'I.KI 2016-17'!$B$8:$B$391,0)),"")</f>
        <v>0</v>
      </c>
      <c r="M129" s="193">
        <f>_xlfn.IFNA(INDEX('I.KI 2016-17'!S$8:S$391,MATCH($B129,'I.KI 2016-17'!$B$8:$B$391,0)),"")</f>
        <v>2.3723133539749997</v>
      </c>
      <c r="N129" s="193">
        <f>_xlfn.IFNA(INDEX('I.KI 2016-17'!T$8:T$391,MATCH($B129,'I.KI 2016-17'!$B$8:$B$391,0)),"")</f>
        <v>0</v>
      </c>
      <c r="O129" s="193">
        <f>_xlfn.IFNA(INDEX('I.KI 2016-17'!U$8:U$391,MATCH($B129,'I.KI 2016-17'!$B$8:$B$391,0)),"")</f>
        <v>0</v>
      </c>
      <c r="P129" s="157">
        <f>_xlfn.IFNA(INDEX('I.KI 2016-17'!V$8:V$391,MATCH($B129,'I.KI 2016-17'!$B$8:$B$391,0)),"")</f>
        <v>0</v>
      </c>
      <c r="Q129" s="156">
        <f>_xlfn.IFNA(INDEX('I.KI 2016-17'!W$8:W$391,MATCH($B129,'I.KI 2016-17'!$B$8:$B$391,0)),"")</f>
        <v>0</v>
      </c>
      <c r="R129" s="193">
        <f>_xlfn.IFNA(INDEX('I.KI 2016-17'!X$8:X$391,MATCH($B129,'I.KI 2016-17'!$B$8:$B$391,0)),"")</f>
        <v>3.6195001308279995</v>
      </c>
      <c r="S129" s="193">
        <f>_xlfn.IFNA(INDEX('I.KI 2016-17'!Y$8:Y$391,MATCH($B129,'I.KI 2016-17'!$B$8:$B$391,0)),"")</f>
        <v>0</v>
      </c>
      <c r="T129" s="193">
        <f>_xlfn.IFNA(INDEX('I.KI 2016-17'!Z$8:Z$391,MATCH($B129,'I.KI 2016-17'!$B$8:$B$391,0)),"")</f>
        <v>0</v>
      </c>
      <c r="U129" s="157">
        <f>_xlfn.IFNA(INDEX('I.KI 2016-17'!AA$8:AA$391,MATCH($B129,'I.KI 2016-17'!$B$8:$B$391,0)),"")</f>
        <v>0</v>
      </c>
      <c r="V129" s="149"/>
      <c r="W129" s="154">
        <f>_xlfn.IFNA(INDEX('I.KI 2016-17'!$H$8:$H$391,MATCH(B129,'I.KI 2016-17'!$B$8:$B$391,0)),"")</f>
        <v>1.2471867768530001</v>
      </c>
      <c r="X129" s="153">
        <f>_xlfn.IFNA(INDEX('I.KI 2016-17'!$I$8:$I$391,MATCH(B129,'I.KI 2016-17'!$B$8:$B$391,0)),"")</f>
        <v>2.3723133539749997</v>
      </c>
      <c r="Y129" s="155">
        <f>_xlfn.IFNA(INDEX('I.KI 2016-17'!$G$8:$G$391,MATCH(B129,'I.KI 2016-17'!$B$8:$B$391,0)),"")</f>
        <v>3.6195001308279995</v>
      </c>
      <c r="Z129" s="149"/>
      <c r="AA129" s="156">
        <f>_xlfn.IFNA(IF($B129=$B$382,0,_xlfn.IFNA(INDEX('I.Supplementary 2017-18'!N$8:N$35,MATCH($B129,'I.Supplementary 2017-18'!$B$8:$B$35,0)),INDEX('I.KI 2017-18'!N$9:N$393,MATCH($B129,'I.KI 2017-18'!$B$9:$B$393,0)))),"")</f>
        <v>0</v>
      </c>
      <c r="AB129" s="193">
        <f>_xlfn.IFNA(IF($B129=$B$382,0,_xlfn.IFNA(INDEX('I.Supplementary 2017-18'!O$8:O$35,MATCH($B129,'I.Supplementary 2017-18'!$B$8:$B$35,0)),INDEX('I.KI 2017-18'!O$9:O$393,MATCH($B129,'I.KI 2017-18'!$B$9:$B$393,0)))),"")</f>
        <v>0.72141974793726393</v>
      </c>
      <c r="AC129" s="193">
        <f>_xlfn.IFNA(IF($B129=$B$382,0,_xlfn.IFNA(INDEX('I.Supplementary 2017-18'!P$8:P$35,MATCH($B129,'I.Supplementary 2017-18'!$B$8:$B$35,0)),INDEX('I.KI 2017-18'!P$9:P$393,MATCH($B129,'I.KI 2017-18'!$B$9:$B$393,0)))),"")</f>
        <v>0</v>
      </c>
      <c r="AD129" s="193">
        <f>_xlfn.IFNA(IF($B129=$B$382,0,_xlfn.IFNA(INDEX('I.Supplementary 2017-18'!Q$8:Q$35,MATCH($B129,'I.Supplementary 2017-18'!$B$8:$B$35,0)),INDEX('I.KI 2017-18'!Q$9:Q$393,MATCH($B129,'I.KI 2017-18'!$B$9:$B$393,0)))),"")</f>
        <v>0</v>
      </c>
      <c r="AE129" s="157">
        <f>_xlfn.IFNA(IF($B129=$B$382,0,_xlfn.IFNA(INDEX('I.Supplementary 2017-18'!R$8:R$35,MATCH($B129,'I.Supplementary 2017-18'!$B$8:$B$35,0)),INDEX('I.KI 2017-18'!R$9:R$393,MATCH($B129,'I.KI 2017-18'!$B$9:$B$393,0)))),"")</f>
        <v>0</v>
      </c>
      <c r="AF129" s="156">
        <f>_xlfn.IFNA(IF($B129=$B$382,0,_xlfn.IFNA(INDEX('I.Supplementary 2017-18'!S$8:S$35,MATCH($B129,'I.Supplementary 2017-18'!$B$8:$B$35,0)),INDEX('I.KI 2017-18'!S$9:S$393,MATCH($B129,'I.KI 2017-18'!$B$9:$B$393,0)))),"")</f>
        <v>0</v>
      </c>
      <c r="AG129" s="193">
        <f>_xlfn.IFNA(IF($B129=$B$382,0,_xlfn.IFNA(INDEX('I.Supplementary 2017-18'!T$8:T$35,MATCH($B129,'I.Supplementary 2017-18'!$B$8:$B$35,0)),INDEX('I.KI 2017-18'!T$9:T$393,MATCH($B129,'I.KI 2017-18'!$B$9:$B$393,0)))),"")</f>
        <v>2.420746561895136</v>
      </c>
      <c r="AH129" s="193">
        <f>_xlfn.IFNA(IF($B129=$B$382,0,_xlfn.IFNA(INDEX('I.Supplementary 2017-18'!U$8:U$35,MATCH($B129,'I.Supplementary 2017-18'!$B$8:$B$35,0)),INDEX('I.KI 2017-18'!U$9:U$393,MATCH($B129,'I.KI 2017-18'!$B$9:$B$393,0)))),"")</f>
        <v>0</v>
      </c>
      <c r="AI129" s="193">
        <f>_xlfn.IFNA(IF($B129=$B$382,0,_xlfn.IFNA(INDEX('I.Supplementary 2017-18'!V$8:V$35,MATCH($B129,'I.Supplementary 2017-18'!$B$8:$B$35,0)),INDEX('I.KI 2017-18'!V$9:V$393,MATCH($B129,'I.KI 2017-18'!$B$9:$B$393,0)))),"")</f>
        <v>0</v>
      </c>
      <c r="AJ129" s="157">
        <f>_xlfn.IFNA(IF($B129=$B$382,0,_xlfn.IFNA(INDEX('I.Supplementary 2017-18'!W$8:W$35,MATCH($B129,'I.Supplementary 2017-18'!$B$8:$B$35,0)),INDEX('I.KI 2017-18'!W$9:W$393,MATCH($B129,'I.KI 2017-18'!$B$9:$B$393,0)))),"")</f>
        <v>0</v>
      </c>
      <c r="AK129" s="156">
        <f>_xlfn.IFNA(IF($B129=$B$382,0,_xlfn.IFNA(INDEX('I.Supplementary 2017-18'!X$8:X$35,MATCH($B129,'I.Supplementary 2017-18'!$B$8:$B$35,0)),INDEX('I.KI 2017-18'!X$9:X$393,MATCH($B129,'I.KI 2017-18'!$B$9:$B$393,0)))),"")</f>
        <v>0</v>
      </c>
      <c r="AL129" s="193">
        <f>_xlfn.IFNA(IF($B129=$B$382,0,_xlfn.IFNA(INDEX('I.Supplementary 2017-18'!Y$8:Y$35,MATCH($B129,'I.Supplementary 2017-18'!$B$8:$B$35,0)),INDEX('I.KI 2017-18'!Y$9:Y$393,MATCH($B129,'I.KI 2017-18'!$B$9:$B$393,0)))),"")</f>
        <v>3.1421663098324002</v>
      </c>
      <c r="AM129" s="193">
        <f>_xlfn.IFNA(IF($B129=$B$382,0,_xlfn.IFNA(INDEX('I.Supplementary 2017-18'!Z$8:Z$35,MATCH($B129,'I.Supplementary 2017-18'!$B$8:$B$35,0)),INDEX('I.KI 2017-18'!Z$9:Z$393,MATCH($B129,'I.KI 2017-18'!$B$9:$B$393,0)))),"")</f>
        <v>0</v>
      </c>
      <c r="AN129" s="193">
        <f>_xlfn.IFNA(IF($B129=$B$382,0,_xlfn.IFNA(INDEX('I.Supplementary 2017-18'!AA$8:AA$35,MATCH($B129,'I.Supplementary 2017-18'!$B$8:$B$35,0)),INDEX('I.KI 2017-18'!AA$9:AA$393,MATCH($B129,'I.KI 2017-18'!$B$9:$B$393,0)))),"")</f>
        <v>0</v>
      </c>
      <c r="AO129" s="157">
        <f>_xlfn.IFNA(IF($B129=$B$382,0,_xlfn.IFNA(INDEX('I.Supplementary 2017-18'!AB$8:AB$35,MATCH($B129,'I.Supplementary 2017-18'!$B$8:$B$35,0)),INDEX('I.KI 2017-18'!AB$9:AB$393,MATCH($B129,'I.KI 2017-18'!$B$9:$B$393,0)))),"")</f>
        <v>0</v>
      </c>
      <c r="AP129" s="149"/>
      <c r="AQ129" s="156">
        <f>_xlfn.IFNA(IF($B129=$B$381,0,IF($B129=$B$382,0,_xlfn.IFNA(INDEX('I.Supplementary 2017-18'!I$8:I$35,MATCH($B129,'I.Supplementary 2017-18'!$B$8:$B$35,0)),INDEX('I.KI 2017-18'!I$9:I$393,MATCH($B129,'I.KI 2017-18'!$B$9:$B$393,0))))),"")</f>
        <v>0.72141974793726393</v>
      </c>
      <c r="AR129" s="149">
        <f>_xlfn.IFNA(IF($B129=$B$381,0,IF($B129=$B$382,0,_xlfn.IFNA(INDEX('I.Supplementary 2017-18'!J$8:J$35,MATCH($B129,'I.Supplementary 2017-18'!$B$8:$B$35,0)),INDEX('I.KI 2017-18'!J$9:J$393,MATCH($B129,'I.KI 2017-18'!$B$9:$B$393,0))))),"")</f>
        <v>2.420746561895136</v>
      </c>
      <c r="AS129" s="157">
        <f>_xlfn.IFNA(IF($B129=$B$381,0,IF($B129=$B$382,0,_xlfn.IFNA(INDEX('I.Supplementary 2017-18'!H$8:H$35,MATCH($B129,'I.Supplementary 2017-18'!$B$8:$B$35,0)),INDEX('I.KI 2017-18'!H$9:H$393,MATCH($B129,'I.KI 2017-18'!$B$9:$B$393,0))))),"")</f>
        <v>3.1421663098324002</v>
      </c>
      <c r="AT129" s="149"/>
      <c r="AU129" s="156">
        <f>_xlfn.IFNA(_xlfn.IFNA(INDEX('I.Supplementary 2018-19'!P$8:P$157,MATCH($B129,'I.Supplementary 2018-19'!$B$8:$B$157,0)),INDEX('I.KI 2018-19'!P$9:P$393,MATCH($B129,'I.KI 2018-19'!$B$9:$B$393,0))),"")</f>
        <v>0</v>
      </c>
      <c r="AV129" s="193">
        <f>_xlfn.IFNA(_xlfn.IFNA(INDEX('I.Supplementary 2018-19'!Q$8:Q$157,MATCH($B129,'I.Supplementary 2018-19'!$B$8:$B$157,0)),INDEX('I.KI 2018-19'!Q$9:Q$393,MATCH($B129,'I.KI 2018-19'!$B$9:$B$393,0))),"")</f>
        <v>0.39310840542736647</v>
      </c>
      <c r="AW129" s="193">
        <f>_xlfn.IFNA(_xlfn.IFNA(INDEX('I.Supplementary 2018-19'!R$8:R$157,MATCH($B129,'I.Supplementary 2018-19'!$B$8:$B$157,0)),INDEX('I.KI 2018-19'!R$9:R$393,MATCH($B129,'I.KI 2018-19'!$B$9:$B$393,0))),"")</f>
        <v>0</v>
      </c>
      <c r="AX129" s="193">
        <f>_xlfn.IFNA(_xlfn.IFNA(INDEX('I.Supplementary 2018-19'!S$8:S$157,MATCH($B129,'I.Supplementary 2018-19'!$B$8:$B$157,0)),INDEX('I.KI 2018-19'!S$9:S$393,MATCH($B129,'I.KI 2018-19'!$B$9:$B$393,0))),"")</f>
        <v>0</v>
      </c>
      <c r="AY129" s="157">
        <f>_xlfn.IFNA(_xlfn.IFNA(INDEX('I.Supplementary 2018-19'!T$8:T$157,MATCH($B129,'I.Supplementary 2018-19'!$B$8:$B$157,0)),INDEX('I.KI 2018-19'!T$9:T$393,MATCH($B129,'I.KI 2018-19'!$B$9:$B$393,0))),"")</f>
        <v>0</v>
      </c>
      <c r="AZ129" s="156">
        <f>_xlfn.IFNA(_xlfn.IFNA(INDEX('I.Supplementary 2018-19'!U$8:U$157,MATCH($B129,'I.Supplementary 2018-19'!$B$8:$B$157,0)),INDEX('I.KI 2018-19'!U$9:U$393,MATCH($B129,'I.KI 2018-19'!$B$9:$B$393,0))),"")</f>
        <v>0</v>
      </c>
      <c r="BA129" s="193">
        <f>_xlfn.IFNA(_xlfn.IFNA(INDEX('I.Supplementary 2018-19'!V$8:V$157,MATCH($B129,'I.Supplementary 2018-19'!$B$8:$B$157,0)),INDEX('I.KI 2018-19'!V$9:V$393,MATCH($B129,'I.KI 2018-19'!$B$9:$B$393,0))),"")</f>
        <v>2.4934728534542172</v>
      </c>
      <c r="BB129" s="193">
        <f>_xlfn.IFNA(_xlfn.IFNA(INDEX('I.Supplementary 2018-19'!W$8:W$157,MATCH($B129,'I.Supplementary 2018-19'!$B$8:$B$157,0)),INDEX('I.KI 2018-19'!W$9:W$393,MATCH($B129,'I.KI 2018-19'!$B$9:$B$393,0))),"")</f>
        <v>0</v>
      </c>
      <c r="BC129" s="193">
        <f>_xlfn.IFNA(_xlfn.IFNA(INDEX('I.Supplementary 2018-19'!X$8:X$157,MATCH($B129,'I.Supplementary 2018-19'!$B$8:$B$157,0)),INDEX('I.KI 2018-19'!X$9:X$393,MATCH($B129,'I.KI 2018-19'!$B$9:$B$393,0))),"")</f>
        <v>0</v>
      </c>
      <c r="BD129" s="157">
        <f>_xlfn.IFNA(_xlfn.IFNA(INDEX('I.Supplementary 2018-19'!Y$8:Y$157,MATCH($B129,'I.Supplementary 2018-19'!$B$8:$B$157,0)),INDEX('I.KI 2018-19'!Y$9:Y$393,MATCH($B129,'I.KI 2018-19'!$B$9:$B$393,0))),"")</f>
        <v>0</v>
      </c>
      <c r="BE129" s="156">
        <f>_xlfn.IFNA(_xlfn.IFNA(INDEX('I.Supplementary 2018-19'!Z$8:Z$157,MATCH($B129,'I.Supplementary 2018-19'!$B$8:$B$157,0)),INDEX('I.KI 2018-19'!Z$9:Z$393,MATCH($B129,'I.KI 2018-19'!$B$9:$B$393,0))),"")</f>
        <v>0</v>
      </c>
      <c r="BF129" s="193">
        <f>_xlfn.IFNA(_xlfn.IFNA(INDEX('I.Supplementary 2018-19'!AA$8:AA$157,MATCH($B129,'I.Supplementary 2018-19'!$B$8:$B$157,0)),INDEX('I.KI 2018-19'!AA$9:AA$393,MATCH($B129,'I.KI 2018-19'!$B$9:$B$393,0))),"")</f>
        <v>2.8865812588815838</v>
      </c>
      <c r="BG129" s="193">
        <f>_xlfn.IFNA(_xlfn.IFNA(INDEX('I.Supplementary 2018-19'!AB$8:AB$157,MATCH($B129,'I.Supplementary 2018-19'!$B$8:$B$157,0)),INDEX('I.KI 2018-19'!AB$9:AB$393,MATCH($B129,'I.KI 2018-19'!$B$9:$B$393,0))),"")</f>
        <v>0</v>
      </c>
      <c r="BH129" s="193">
        <f>_xlfn.IFNA(_xlfn.IFNA(INDEX('I.Supplementary 2018-19'!AC$8:AC$157,MATCH($B129,'I.Supplementary 2018-19'!$B$8:$B$157,0)),INDEX('I.KI 2018-19'!AC$9:AC$393,MATCH($B129,'I.KI 2018-19'!$B$9:$B$393,0))),"")</f>
        <v>0</v>
      </c>
      <c r="BI129" s="157">
        <f>_xlfn.IFNA(_xlfn.IFNA(INDEX('I.Supplementary 2018-19'!AD$8:AD$157,MATCH($B129,'I.Supplementary 2018-19'!$B$8:$B$157,0)),INDEX('I.KI 2018-19'!AD$9:AD$393,MATCH($B129,'I.KI 2018-19'!$B$9:$B$393,0))),"")</f>
        <v>0</v>
      </c>
      <c r="BJ129" s="149"/>
      <c r="BK129" s="156">
        <f>_xlfn.IFNA(IF($B129=$B$381,0,IF($B129=$B$382,0,_xlfn.IFNA(INDEX('I.Supplementary 2018-19'!I$8:I$157,MATCH($B129,'I.Supplementary 2018-19'!$B$8:$B$157,0)),INDEX('I.KI 2018-19'!I$9:I$393,MATCH($B129,'I.KI 2018-19'!$B$9:$B$393,0))))),"")</f>
        <v>0.39310840542736647</v>
      </c>
      <c r="BL129" s="149">
        <f>_xlfn.IFNA(IF($B129=$B$381,0,IF($B129=$B$382,0,_xlfn.IFNA(INDEX('I.Supplementary 2018-19'!J$8:J$157,MATCH($B129,'I.Supplementary 2018-19'!$B$8:$B$157,0)),INDEX('I.KI 2018-19'!J$9:J$393,MATCH($B129,'I.KI 2018-19'!$B$9:$B$393,0))))),"")</f>
        <v>2.4934728534542172</v>
      </c>
      <c r="BM129" s="157">
        <f>_xlfn.IFNA(IF($B129=$B$381,0,IF($B129=$B$382,0,_xlfn.IFNA(INDEX('I.Supplementary 2018-19'!H$8:H$157,MATCH($B129,'I.Supplementary 2018-19'!$B$8:$B$157,0)),INDEX('I.KI 2018-19'!H$9:H$393,MATCH($B129,'I.KI 2018-19'!$B$9:$B$393,0))))),"")</f>
        <v>2.8865812588815838</v>
      </c>
    </row>
    <row r="130" spans="2:65">
      <c r="B130" s="121" t="str">
        <f>'Calculations for 2021-22'!B130</f>
        <v>E2335</v>
      </c>
      <c r="C130" s="160" t="str">
        <f>'Calculations for 2021-22'!D130</f>
        <v>E2335</v>
      </c>
      <c r="D130" t="str">
        <f>'Calculations for 2021-22'!E130</f>
        <v>SD</v>
      </c>
      <c r="E130" t="str">
        <f>'Calculations for 2021-22'!F130</f>
        <v>P1909</v>
      </c>
      <c r="F130" s="120" t="str">
        <f>'Calculations for 2021-22'!H130</f>
        <v>Fylde</v>
      </c>
      <c r="G130" s="156">
        <f>_xlfn.IFNA(INDEX('I.KI 2016-17'!M$8:M$391,MATCH($B130,'I.KI 2016-17'!$B$8:$B$391,0)),"")</f>
        <v>0</v>
      </c>
      <c r="H130" s="149">
        <f>_xlfn.IFNA(INDEX('I.KI 2016-17'!N$8:N$391,MATCH($B130,'I.KI 2016-17'!$B$8:$B$391,0)),"")</f>
        <v>0.86064816519199994</v>
      </c>
      <c r="I130" s="149">
        <f>_xlfn.IFNA(INDEX('I.KI 2016-17'!O$8:O$391,MATCH($B130,'I.KI 2016-17'!$B$8:$B$391,0)),"")</f>
        <v>0</v>
      </c>
      <c r="J130" s="149">
        <f>_xlfn.IFNA(INDEX('I.KI 2016-17'!P$8:P$391,MATCH($B130,'I.KI 2016-17'!$B$8:$B$391,0)),"")</f>
        <v>0</v>
      </c>
      <c r="K130" s="157">
        <f>_xlfn.IFNA(INDEX('I.KI 2016-17'!Q$8:Q$391,MATCH($B130,'I.KI 2016-17'!$B$8:$B$391,0)),"")</f>
        <v>0</v>
      </c>
      <c r="L130" s="156">
        <f>_xlfn.IFNA(INDEX('I.KI 2016-17'!R$8:R$391,MATCH($B130,'I.KI 2016-17'!$B$8:$B$391,0)),"")</f>
        <v>0</v>
      </c>
      <c r="M130" s="193">
        <f>_xlfn.IFNA(INDEX('I.KI 2016-17'!S$8:S$391,MATCH($B130,'I.KI 2016-17'!$B$8:$B$391,0)),"")</f>
        <v>1.7711782748360001</v>
      </c>
      <c r="N130" s="193">
        <f>_xlfn.IFNA(INDEX('I.KI 2016-17'!T$8:T$391,MATCH($B130,'I.KI 2016-17'!$B$8:$B$391,0)),"")</f>
        <v>0</v>
      </c>
      <c r="O130" s="193">
        <f>_xlfn.IFNA(INDEX('I.KI 2016-17'!U$8:U$391,MATCH($B130,'I.KI 2016-17'!$B$8:$B$391,0)),"")</f>
        <v>0</v>
      </c>
      <c r="P130" s="157">
        <f>_xlfn.IFNA(INDEX('I.KI 2016-17'!V$8:V$391,MATCH($B130,'I.KI 2016-17'!$B$8:$B$391,0)),"")</f>
        <v>0</v>
      </c>
      <c r="Q130" s="156">
        <f>_xlfn.IFNA(INDEX('I.KI 2016-17'!W$8:W$391,MATCH($B130,'I.KI 2016-17'!$B$8:$B$391,0)),"")</f>
        <v>0</v>
      </c>
      <c r="R130" s="193">
        <f>_xlfn.IFNA(INDEX('I.KI 2016-17'!X$8:X$391,MATCH($B130,'I.KI 2016-17'!$B$8:$B$391,0)),"")</f>
        <v>2.631826440028</v>
      </c>
      <c r="S130" s="193">
        <f>_xlfn.IFNA(INDEX('I.KI 2016-17'!Y$8:Y$391,MATCH($B130,'I.KI 2016-17'!$B$8:$B$391,0)),"")</f>
        <v>0</v>
      </c>
      <c r="T130" s="193">
        <f>_xlfn.IFNA(INDEX('I.KI 2016-17'!Z$8:Z$391,MATCH($B130,'I.KI 2016-17'!$B$8:$B$391,0)),"")</f>
        <v>0</v>
      </c>
      <c r="U130" s="157">
        <f>_xlfn.IFNA(INDEX('I.KI 2016-17'!AA$8:AA$391,MATCH($B130,'I.KI 2016-17'!$B$8:$B$391,0)),"")</f>
        <v>0</v>
      </c>
      <c r="V130" s="149"/>
      <c r="W130" s="154">
        <f>_xlfn.IFNA(INDEX('I.KI 2016-17'!$H$8:$H$391,MATCH(B130,'I.KI 2016-17'!$B$8:$B$391,0)),"")</f>
        <v>0.86064816519199994</v>
      </c>
      <c r="X130" s="153">
        <f>_xlfn.IFNA(INDEX('I.KI 2016-17'!$I$8:$I$391,MATCH(B130,'I.KI 2016-17'!$B$8:$B$391,0)),"")</f>
        <v>1.7711782748360001</v>
      </c>
      <c r="Y130" s="155">
        <f>_xlfn.IFNA(INDEX('I.KI 2016-17'!$G$8:$G$391,MATCH(B130,'I.KI 2016-17'!$B$8:$B$391,0)),"")</f>
        <v>2.631826440028</v>
      </c>
      <c r="Z130" s="149"/>
      <c r="AA130" s="156">
        <f>_xlfn.IFNA(IF($B130=$B$382,0,_xlfn.IFNA(INDEX('I.Supplementary 2017-18'!N$8:N$35,MATCH($B130,'I.Supplementary 2017-18'!$B$8:$B$35,0)),INDEX('I.KI 2017-18'!N$9:N$393,MATCH($B130,'I.KI 2017-18'!$B$9:$B$393,0)))),"")</f>
        <v>0</v>
      </c>
      <c r="AB130" s="193">
        <f>_xlfn.IFNA(IF($B130=$B$382,0,_xlfn.IFNA(INDEX('I.Supplementary 2017-18'!O$8:O$35,MATCH($B130,'I.Supplementary 2017-18'!$B$8:$B$35,0)),INDEX('I.KI 2017-18'!O$9:O$393,MATCH($B130,'I.KI 2017-18'!$B$9:$B$393,0)))),"")</f>
        <v>0.35362475504610313</v>
      </c>
      <c r="AC130" s="193">
        <f>_xlfn.IFNA(IF($B130=$B$382,0,_xlfn.IFNA(INDEX('I.Supplementary 2017-18'!P$8:P$35,MATCH($B130,'I.Supplementary 2017-18'!$B$8:$B$35,0)),INDEX('I.KI 2017-18'!P$9:P$393,MATCH($B130,'I.KI 2017-18'!$B$9:$B$393,0)))),"")</f>
        <v>0</v>
      </c>
      <c r="AD130" s="193">
        <f>_xlfn.IFNA(IF($B130=$B$382,0,_xlfn.IFNA(INDEX('I.Supplementary 2017-18'!Q$8:Q$35,MATCH($B130,'I.Supplementary 2017-18'!$B$8:$B$35,0)),INDEX('I.KI 2017-18'!Q$9:Q$393,MATCH($B130,'I.KI 2017-18'!$B$9:$B$393,0)))),"")</f>
        <v>0</v>
      </c>
      <c r="AE130" s="157">
        <f>_xlfn.IFNA(IF($B130=$B$382,0,_xlfn.IFNA(INDEX('I.Supplementary 2017-18'!R$8:R$35,MATCH($B130,'I.Supplementary 2017-18'!$B$8:$B$35,0)),INDEX('I.KI 2017-18'!R$9:R$393,MATCH($B130,'I.KI 2017-18'!$B$9:$B$393,0)))),"")</f>
        <v>0</v>
      </c>
      <c r="AF130" s="156">
        <f>_xlfn.IFNA(IF($B130=$B$382,0,_xlfn.IFNA(INDEX('I.Supplementary 2017-18'!S$8:S$35,MATCH($B130,'I.Supplementary 2017-18'!$B$8:$B$35,0)),INDEX('I.KI 2017-18'!S$9:S$393,MATCH($B130,'I.KI 2017-18'!$B$9:$B$393,0)))),"")</f>
        <v>0</v>
      </c>
      <c r="AG130" s="193">
        <f>_xlfn.IFNA(IF($B130=$B$382,0,_xlfn.IFNA(INDEX('I.Supplementary 2017-18'!T$8:T$35,MATCH($B130,'I.Supplementary 2017-18'!$B$8:$B$35,0)),INDEX('I.KI 2017-18'!T$9:T$393,MATCH($B130,'I.KI 2017-18'!$B$9:$B$393,0)))),"")</f>
        <v>1.8073386941604637</v>
      </c>
      <c r="AH130" s="193">
        <f>_xlfn.IFNA(IF($B130=$B$382,0,_xlfn.IFNA(INDEX('I.Supplementary 2017-18'!U$8:U$35,MATCH($B130,'I.Supplementary 2017-18'!$B$8:$B$35,0)),INDEX('I.KI 2017-18'!U$9:U$393,MATCH($B130,'I.KI 2017-18'!$B$9:$B$393,0)))),"")</f>
        <v>0</v>
      </c>
      <c r="AI130" s="193">
        <f>_xlfn.IFNA(IF($B130=$B$382,0,_xlfn.IFNA(INDEX('I.Supplementary 2017-18'!V$8:V$35,MATCH($B130,'I.Supplementary 2017-18'!$B$8:$B$35,0)),INDEX('I.KI 2017-18'!V$9:V$393,MATCH($B130,'I.KI 2017-18'!$B$9:$B$393,0)))),"")</f>
        <v>0</v>
      </c>
      <c r="AJ130" s="157">
        <f>_xlfn.IFNA(IF($B130=$B$382,0,_xlfn.IFNA(INDEX('I.Supplementary 2017-18'!W$8:W$35,MATCH($B130,'I.Supplementary 2017-18'!$B$8:$B$35,0)),INDEX('I.KI 2017-18'!W$9:W$393,MATCH($B130,'I.KI 2017-18'!$B$9:$B$393,0)))),"")</f>
        <v>0</v>
      </c>
      <c r="AK130" s="156">
        <f>_xlfn.IFNA(IF($B130=$B$382,0,_xlfn.IFNA(INDEX('I.Supplementary 2017-18'!X$8:X$35,MATCH($B130,'I.Supplementary 2017-18'!$B$8:$B$35,0)),INDEX('I.KI 2017-18'!X$9:X$393,MATCH($B130,'I.KI 2017-18'!$B$9:$B$393,0)))),"")</f>
        <v>0</v>
      </c>
      <c r="AL130" s="193">
        <f>_xlfn.IFNA(IF($B130=$B$382,0,_xlfn.IFNA(INDEX('I.Supplementary 2017-18'!Y$8:Y$35,MATCH($B130,'I.Supplementary 2017-18'!$B$8:$B$35,0)),INDEX('I.KI 2017-18'!Y$9:Y$393,MATCH($B130,'I.KI 2017-18'!$B$9:$B$393,0)))),"")</f>
        <v>2.1609634492065668</v>
      </c>
      <c r="AM130" s="193">
        <f>_xlfn.IFNA(IF($B130=$B$382,0,_xlfn.IFNA(INDEX('I.Supplementary 2017-18'!Z$8:Z$35,MATCH($B130,'I.Supplementary 2017-18'!$B$8:$B$35,0)),INDEX('I.KI 2017-18'!Z$9:Z$393,MATCH($B130,'I.KI 2017-18'!$B$9:$B$393,0)))),"")</f>
        <v>0</v>
      </c>
      <c r="AN130" s="193">
        <f>_xlfn.IFNA(IF($B130=$B$382,0,_xlfn.IFNA(INDEX('I.Supplementary 2017-18'!AA$8:AA$35,MATCH($B130,'I.Supplementary 2017-18'!$B$8:$B$35,0)),INDEX('I.KI 2017-18'!AA$9:AA$393,MATCH($B130,'I.KI 2017-18'!$B$9:$B$393,0)))),"")</f>
        <v>0</v>
      </c>
      <c r="AO130" s="157">
        <f>_xlfn.IFNA(IF($B130=$B$382,0,_xlfn.IFNA(INDEX('I.Supplementary 2017-18'!AB$8:AB$35,MATCH($B130,'I.Supplementary 2017-18'!$B$8:$B$35,0)),INDEX('I.KI 2017-18'!AB$9:AB$393,MATCH($B130,'I.KI 2017-18'!$B$9:$B$393,0)))),"")</f>
        <v>0</v>
      </c>
      <c r="AP130" s="149"/>
      <c r="AQ130" s="156">
        <f>_xlfn.IFNA(IF($B130=$B$381,0,IF($B130=$B$382,0,_xlfn.IFNA(INDEX('I.Supplementary 2017-18'!I$8:I$35,MATCH($B130,'I.Supplementary 2017-18'!$B$8:$B$35,0)),INDEX('I.KI 2017-18'!I$9:I$393,MATCH($B130,'I.KI 2017-18'!$B$9:$B$393,0))))),"")</f>
        <v>0.35362475504610313</v>
      </c>
      <c r="AR130" s="149">
        <f>_xlfn.IFNA(IF($B130=$B$381,0,IF($B130=$B$382,0,_xlfn.IFNA(INDEX('I.Supplementary 2017-18'!J$8:J$35,MATCH($B130,'I.Supplementary 2017-18'!$B$8:$B$35,0)),INDEX('I.KI 2017-18'!J$9:J$393,MATCH($B130,'I.KI 2017-18'!$B$9:$B$393,0))))),"")</f>
        <v>1.8073386941604637</v>
      </c>
      <c r="AS130" s="157">
        <f>_xlfn.IFNA(IF($B130=$B$381,0,IF($B130=$B$382,0,_xlfn.IFNA(INDEX('I.Supplementary 2017-18'!H$8:H$35,MATCH($B130,'I.Supplementary 2017-18'!$B$8:$B$35,0)),INDEX('I.KI 2017-18'!H$9:H$393,MATCH($B130,'I.KI 2017-18'!$B$9:$B$393,0))))),"")</f>
        <v>2.1609634492065668</v>
      </c>
      <c r="AT130" s="149"/>
      <c r="AU130" s="156">
        <f>_xlfn.IFNA(_xlfn.IFNA(INDEX('I.Supplementary 2018-19'!P$8:P$157,MATCH($B130,'I.Supplementary 2018-19'!$B$8:$B$157,0)),INDEX('I.KI 2018-19'!P$9:P$393,MATCH($B130,'I.KI 2018-19'!$B$9:$B$393,0))),"")</f>
        <v>0</v>
      </c>
      <c r="AV130" s="193">
        <f>_xlfn.IFNA(_xlfn.IFNA(INDEX('I.Supplementary 2018-19'!Q$8:Q$157,MATCH($B130,'I.Supplementary 2018-19'!$B$8:$B$157,0)),INDEX('I.KI 2018-19'!Q$9:Q$393,MATCH($B130,'I.KI 2018-19'!$B$9:$B$393,0))),"")</f>
        <v>4.7107565164195377E-2</v>
      </c>
      <c r="AW130" s="193">
        <f>_xlfn.IFNA(_xlfn.IFNA(INDEX('I.Supplementary 2018-19'!R$8:R$157,MATCH($B130,'I.Supplementary 2018-19'!$B$8:$B$157,0)),INDEX('I.KI 2018-19'!R$9:R$393,MATCH($B130,'I.KI 2018-19'!$B$9:$B$393,0))),"")</f>
        <v>0</v>
      </c>
      <c r="AX130" s="193">
        <f>_xlfn.IFNA(_xlfn.IFNA(INDEX('I.Supplementary 2018-19'!S$8:S$157,MATCH($B130,'I.Supplementary 2018-19'!$B$8:$B$157,0)),INDEX('I.KI 2018-19'!S$9:S$393,MATCH($B130,'I.KI 2018-19'!$B$9:$B$393,0))),"")</f>
        <v>0</v>
      </c>
      <c r="AY130" s="157">
        <f>_xlfn.IFNA(_xlfn.IFNA(INDEX('I.Supplementary 2018-19'!T$8:T$157,MATCH($B130,'I.Supplementary 2018-19'!$B$8:$B$157,0)),INDEX('I.KI 2018-19'!T$9:T$393,MATCH($B130,'I.KI 2018-19'!$B$9:$B$393,0))),"")</f>
        <v>0</v>
      </c>
      <c r="AZ130" s="156">
        <f>_xlfn.IFNA(_xlfn.IFNA(INDEX('I.Supplementary 2018-19'!U$8:U$157,MATCH($B130,'I.Supplementary 2018-19'!$B$8:$B$157,0)),INDEX('I.KI 2018-19'!U$9:U$393,MATCH($B130,'I.KI 2018-19'!$B$9:$B$393,0))),"")</f>
        <v>0</v>
      </c>
      <c r="BA130" s="193">
        <f>_xlfn.IFNA(_xlfn.IFNA(INDEX('I.Supplementary 2018-19'!V$8:V$157,MATCH($B130,'I.Supplementary 2018-19'!$B$8:$B$157,0)),INDEX('I.KI 2018-19'!V$9:V$393,MATCH($B130,'I.KI 2018-19'!$B$9:$B$393,0))),"")</f>
        <v>1.8616364231695763</v>
      </c>
      <c r="BB130" s="193">
        <f>_xlfn.IFNA(_xlfn.IFNA(INDEX('I.Supplementary 2018-19'!W$8:W$157,MATCH($B130,'I.Supplementary 2018-19'!$B$8:$B$157,0)),INDEX('I.KI 2018-19'!W$9:W$393,MATCH($B130,'I.KI 2018-19'!$B$9:$B$393,0))),"")</f>
        <v>0</v>
      </c>
      <c r="BC130" s="193">
        <f>_xlfn.IFNA(_xlfn.IFNA(INDEX('I.Supplementary 2018-19'!X$8:X$157,MATCH($B130,'I.Supplementary 2018-19'!$B$8:$B$157,0)),INDEX('I.KI 2018-19'!X$9:X$393,MATCH($B130,'I.KI 2018-19'!$B$9:$B$393,0))),"")</f>
        <v>0</v>
      </c>
      <c r="BD130" s="157">
        <f>_xlfn.IFNA(_xlfn.IFNA(INDEX('I.Supplementary 2018-19'!Y$8:Y$157,MATCH($B130,'I.Supplementary 2018-19'!$B$8:$B$157,0)),INDEX('I.KI 2018-19'!Y$9:Y$393,MATCH($B130,'I.KI 2018-19'!$B$9:$B$393,0))),"")</f>
        <v>0</v>
      </c>
      <c r="BE130" s="156">
        <f>_xlfn.IFNA(_xlfn.IFNA(INDEX('I.Supplementary 2018-19'!Z$8:Z$157,MATCH($B130,'I.Supplementary 2018-19'!$B$8:$B$157,0)),INDEX('I.KI 2018-19'!Z$9:Z$393,MATCH($B130,'I.KI 2018-19'!$B$9:$B$393,0))),"")</f>
        <v>0</v>
      </c>
      <c r="BF130" s="193">
        <f>_xlfn.IFNA(_xlfn.IFNA(INDEX('I.Supplementary 2018-19'!AA$8:AA$157,MATCH($B130,'I.Supplementary 2018-19'!$B$8:$B$157,0)),INDEX('I.KI 2018-19'!AA$9:AA$393,MATCH($B130,'I.KI 2018-19'!$B$9:$B$393,0))),"")</f>
        <v>1.9087439883337718</v>
      </c>
      <c r="BG130" s="193">
        <f>_xlfn.IFNA(_xlfn.IFNA(INDEX('I.Supplementary 2018-19'!AB$8:AB$157,MATCH($B130,'I.Supplementary 2018-19'!$B$8:$B$157,0)),INDEX('I.KI 2018-19'!AB$9:AB$393,MATCH($B130,'I.KI 2018-19'!$B$9:$B$393,0))),"")</f>
        <v>0</v>
      </c>
      <c r="BH130" s="193">
        <f>_xlfn.IFNA(_xlfn.IFNA(INDEX('I.Supplementary 2018-19'!AC$8:AC$157,MATCH($B130,'I.Supplementary 2018-19'!$B$8:$B$157,0)),INDEX('I.KI 2018-19'!AC$9:AC$393,MATCH($B130,'I.KI 2018-19'!$B$9:$B$393,0))),"")</f>
        <v>0</v>
      </c>
      <c r="BI130" s="157">
        <f>_xlfn.IFNA(_xlfn.IFNA(INDEX('I.Supplementary 2018-19'!AD$8:AD$157,MATCH($B130,'I.Supplementary 2018-19'!$B$8:$B$157,0)),INDEX('I.KI 2018-19'!AD$9:AD$393,MATCH($B130,'I.KI 2018-19'!$B$9:$B$393,0))),"")</f>
        <v>0</v>
      </c>
      <c r="BJ130" s="149"/>
      <c r="BK130" s="156">
        <f>_xlfn.IFNA(IF($B130=$B$381,0,IF($B130=$B$382,0,_xlfn.IFNA(INDEX('I.Supplementary 2018-19'!I$8:I$157,MATCH($B130,'I.Supplementary 2018-19'!$B$8:$B$157,0)),INDEX('I.KI 2018-19'!I$9:I$393,MATCH($B130,'I.KI 2018-19'!$B$9:$B$393,0))))),"")</f>
        <v>4.7107565164195377E-2</v>
      </c>
      <c r="BL130" s="149">
        <f>_xlfn.IFNA(IF($B130=$B$381,0,IF($B130=$B$382,0,_xlfn.IFNA(INDEX('I.Supplementary 2018-19'!J$8:J$157,MATCH($B130,'I.Supplementary 2018-19'!$B$8:$B$157,0)),INDEX('I.KI 2018-19'!J$9:J$393,MATCH($B130,'I.KI 2018-19'!$B$9:$B$393,0))))),"")</f>
        <v>1.8616364231695763</v>
      </c>
      <c r="BM130" s="157">
        <f>_xlfn.IFNA(IF($B130=$B$381,0,IF($B130=$B$382,0,_xlfn.IFNA(INDEX('I.Supplementary 2018-19'!H$8:H$157,MATCH($B130,'I.Supplementary 2018-19'!$B$8:$B$157,0)),INDEX('I.KI 2018-19'!H$9:H$393,MATCH($B130,'I.KI 2018-19'!$B$9:$B$393,0))))),"")</f>
        <v>1.9087439883337718</v>
      </c>
    </row>
    <row r="131" spans="2:65">
      <c r="B131" s="121" t="str">
        <f>'Calculations for 2021-22'!B131</f>
        <v>E4501</v>
      </c>
      <c r="C131" s="160" t="str">
        <f>'Calculations for 2021-22'!D131</f>
        <v>E4501</v>
      </c>
      <c r="D131" t="str">
        <f>'Calculations for 2021-22'!E131</f>
        <v>MD</v>
      </c>
      <c r="E131">
        <f>'Calculations for 2021-22'!F131</f>
        <v>0</v>
      </c>
      <c r="F131" s="120" t="str">
        <f>'Calculations for 2021-22'!H131</f>
        <v>Gateshead</v>
      </c>
      <c r="G131" s="156">
        <f>_xlfn.IFNA(INDEX('I.KI 2016-17'!M$8:M$391,MATCH($B131,'I.KI 2016-17'!$B$8:$B$391,0)),"")</f>
        <v>33.386591883058998</v>
      </c>
      <c r="H131" s="149">
        <f>_xlfn.IFNA(INDEX('I.KI 2016-17'!N$8:N$391,MATCH($B131,'I.KI 2016-17'!$B$8:$B$391,0)),"")</f>
        <v>3.8710098022900001</v>
      </c>
      <c r="I131" s="149">
        <f>_xlfn.IFNA(INDEX('I.KI 2016-17'!O$8:O$391,MATCH($B131,'I.KI 2016-17'!$B$8:$B$391,0)),"")</f>
        <v>0</v>
      </c>
      <c r="J131" s="149">
        <f>_xlfn.IFNA(INDEX('I.KI 2016-17'!P$8:P$391,MATCH($B131,'I.KI 2016-17'!$B$8:$B$391,0)),"")</f>
        <v>0</v>
      </c>
      <c r="K131" s="157">
        <f>_xlfn.IFNA(INDEX('I.KI 2016-17'!Q$8:Q$391,MATCH($B131,'I.KI 2016-17'!$B$8:$B$391,0)),"")</f>
        <v>0</v>
      </c>
      <c r="L131" s="156">
        <f>_xlfn.IFNA(INDEX('I.KI 2016-17'!R$8:R$391,MATCH($B131,'I.KI 2016-17'!$B$8:$B$391,0)),"")</f>
        <v>46.108314438038995</v>
      </c>
      <c r="M131" s="193">
        <f>_xlfn.IFNA(INDEX('I.KI 2016-17'!S$8:S$391,MATCH($B131,'I.KI 2016-17'!$B$8:$B$391,0)),"")</f>
        <v>7.4018332398960007</v>
      </c>
      <c r="N131" s="193">
        <f>_xlfn.IFNA(INDEX('I.KI 2016-17'!T$8:T$391,MATCH($B131,'I.KI 2016-17'!$B$8:$B$391,0)),"")</f>
        <v>0</v>
      </c>
      <c r="O131" s="193">
        <f>_xlfn.IFNA(INDEX('I.KI 2016-17'!U$8:U$391,MATCH($B131,'I.KI 2016-17'!$B$8:$B$391,0)),"")</f>
        <v>0</v>
      </c>
      <c r="P131" s="157">
        <f>_xlfn.IFNA(INDEX('I.KI 2016-17'!V$8:V$391,MATCH($B131,'I.KI 2016-17'!$B$8:$B$391,0)),"")</f>
        <v>0</v>
      </c>
      <c r="Q131" s="156">
        <f>_xlfn.IFNA(INDEX('I.KI 2016-17'!W$8:W$391,MATCH($B131,'I.KI 2016-17'!$B$8:$B$391,0)),"")</f>
        <v>79.494906321098</v>
      </c>
      <c r="R131" s="193">
        <f>_xlfn.IFNA(INDEX('I.KI 2016-17'!X$8:X$391,MATCH($B131,'I.KI 2016-17'!$B$8:$B$391,0)),"")</f>
        <v>11.272843042186</v>
      </c>
      <c r="S131" s="193">
        <f>_xlfn.IFNA(INDEX('I.KI 2016-17'!Y$8:Y$391,MATCH($B131,'I.KI 2016-17'!$B$8:$B$391,0)),"")</f>
        <v>0</v>
      </c>
      <c r="T131" s="193">
        <f>_xlfn.IFNA(INDEX('I.KI 2016-17'!Z$8:Z$391,MATCH($B131,'I.KI 2016-17'!$B$8:$B$391,0)),"")</f>
        <v>0</v>
      </c>
      <c r="U131" s="157">
        <f>_xlfn.IFNA(INDEX('I.KI 2016-17'!AA$8:AA$391,MATCH($B131,'I.KI 2016-17'!$B$8:$B$391,0)),"")</f>
        <v>0</v>
      </c>
      <c r="V131" s="149"/>
      <c r="W131" s="154">
        <f>_xlfn.IFNA(INDEX('I.KI 2016-17'!$H$8:$H$391,MATCH(B131,'I.KI 2016-17'!$B$8:$B$391,0)),"")</f>
        <v>37.257601685349002</v>
      </c>
      <c r="X131" s="153">
        <f>_xlfn.IFNA(INDEX('I.KI 2016-17'!$I$8:$I$391,MATCH(B131,'I.KI 2016-17'!$B$8:$B$391,0)),"")</f>
        <v>53.510147677934995</v>
      </c>
      <c r="Y131" s="155">
        <f>_xlfn.IFNA(INDEX('I.KI 2016-17'!$G$8:$G$391,MATCH(B131,'I.KI 2016-17'!$B$8:$B$391,0)),"")</f>
        <v>90.767749363283997</v>
      </c>
      <c r="Z131" s="149"/>
      <c r="AA131" s="156">
        <f>_xlfn.IFNA(IF($B131=$B$382,0,_xlfn.IFNA(INDEX('I.Supplementary 2017-18'!N$8:N$35,MATCH($B131,'I.Supplementary 2017-18'!$B$8:$B$35,0)),INDEX('I.KI 2017-18'!N$9:N$393,MATCH($B131,'I.KI 2017-18'!$B$9:$B$393,0)))),"")</f>
        <v>25.390816441490941</v>
      </c>
      <c r="AB131" s="193">
        <f>_xlfn.IFNA(IF($B131=$B$382,0,_xlfn.IFNA(INDEX('I.Supplementary 2017-18'!O$8:O$35,MATCH($B131,'I.Supplementary 2017-18'!$B$8:$B$35,0)),INDEX('I.KI 2017-18'!O$9:O$393,MATCH($B131,'I.KI 2017-18'!$B$9:$B$393,0)))),"")</f>
        <v>2.392458413378233</v>
      </c>
      <c r="AC131" s="193">
        <f>_xlfn.IFNA(IF($B131=$B$382,0,_xlfn.IFNA(INDEX('I.Supplementary 2017-18'!P$8:P$35,MATCH($B131,'I.Supplementary 2017-18'!$B$8:$B$35,0)),INDEX('I.KI 2017-18'!P$9:P$393,MATCH($B131,'I.KI 2017-18'!$B$9:$B$393,0)))),"")</f>
        <v>0</v>
      </c>
      <c r="AD131" s="193">
        <f>_xlfn.IFNA(IF($B131=$B$382,0,_xlfn.IFNA(INDEX('I.Supplementary 2017-18'!Q$8:Q$35,MATCH($B131,'I.Supplementary 2017-18'!$B$8:$B$35,0)),INDEX('I.KI 2017-18'!Q$9:Q$393,MATCH($B131,'I.KI 2017-18'!$B$9:$B$393,0)))),"")</f>
        <v>0</v>
      </c>
      <c r="AE131" s="157">
        <f>_xlfn.IFNA(IF($B131=$B$382,0,_xlfn.IFNA(INDEX('I.Supplementary 2017-18'!R$8:R$35,MATCH($B131,'I.Supplementary 2017-18'!$B$8:$B$35,0)),INDEX('I.KI 2017-18'!R$9:R$393,MATCH($B131,'I.KI 2017-18'!$B$9:$B$393,0)))),"")</f>
        <v>0</v>
      </c>
      <c r="AF131" s="156">
        <f>_xlfn.IFNA(IF($B131=$B$382,0,_xlfn.IFNA(INDEX('I.Supplementary 2017-18'!S$8:S$35,MATCH($B131,'I.Supplementary 2017-18'!$B$8:$B$35,0)),INDEX('I.KI 2017-18'!S$9:S$393,MATCH($B131,'I.KI 2017-18'!$B$9:$B$393,0)))),"")</f>
        <v>47.049662922328693</v>
      </c>
      <c r="AG131" s="193">
        <f>_xlfn.IFNA(IF($B131=$B$382,0,_xlfn.IFNA(INDEX('I.Supplementary 2017-18'!T$8:T$35,MATCH($B131,'I.Supplementary 2017-18'!$B$8:$B$35,0)),INDEX('I.KI 2017-18'!T$9:T$393,MATCH($B131,'I.KI 2017-18'!$B$9:$B$393,0)))),"")</f>
        <v>7.5529492498014266</v>
      </c>
      <c r="AH131" s="193">
        <f>_xlfn.IFNA(IF($B131=$B$382,0,_xlfn.IFNA(INDEX('I.Supplementary 2017-18'!U$8:U$35,MATCH($B131,'I.Supplementary 2017-18'!$B$8:$B$35,0)),INDEX('I.KI 2017-18'!U$9:U$393,MATCH($B131,'I.KI 2017-18'!$B$9:$B$393,0)))),"")</f>
        <v>0</v>
      </c>
      <c r="AI131" s="193">
        <f>_xlfn.IFNA(IF($B131=$B$382,0,_xlfn.IFNA(INDEX('I.Supplementary 2017-18'!V$8:V$35,MATCH($B131,'I.Supplementary 2017-18'!$B$8:$B$35,0)),INDEX('I.KI 2017-18'!V$9:V$393,MATCH($B131,'I.KI 2017-18'!$B$9:$B$393,0)))),"")</f>
        <v>0</v>
      </c>
      <c r="AJ131" s="157">
        <f>_xlfn.IFNA(IF($B131=$B$382,0,_xlfn.IFNA(INDEX('I.Supplementary 2017-18'!W$8:W$35,MATCH($B131,'I.Supplementary 2017-18'!$B$8:$B$35,0)),INDEX('I.KI 2017-18'!W$9:W$393,MATCH($B131,'I.KI 2017-18'!$B$9:$B$393,0)))),"")</f>
        <v>0</v>
      </c>
      <c r="AK131" s="156">
        <f>_xlfn.IFNA(IF($B131=$B$382,0,_xlfn.IFNA(INDEX('I.Supplementary 2017-18'!X$8:X$35,MATCH($B131,'I.Supplementary 2017-18'!$B$8:$B$35,0)),INDEX('I.KI 2017-18'!X$9:X$393,MATCH($B131,'I.KI 2017-18'!$B$9:$B$393,0)))),"")</f>
        <v>72.440479363819634</v>
      </c>
      <c r="AL131" s="193">
        <f>_xlfn.IFNA(IF($B131=$B$382,0,_xlfn.IFNA(INDEX('I.Supplementary 2017-18'!Y$8:Y$35,MATCH($B131,'I.Supplementary 2017-18'!$B$8:$B$35,0)),INDEX('I.KI 2017-18'!Y$9:Y$393,MATCH($B131,'I.KI 2017-18'!$B$9:$B$393,0)))),"")</f>
        <v>9.94540766317966</v>
      </c>
      <c r="AM131" s="193">
        <f>_xlfn.IFNA(IF($B131=$B$382,0,_xlfn.IFNA(INDEX('I.Supplementary 2017-18'!Z$8:Z$35,MATCH($B131,'I.Supplementary 2017-18'!$B$8:$B$35,0)),INDEX('I.KI 2017-18'!Z$9:Z$393,MATCH($B131,'I.KI 2017-18'!$B$9:$B$393,0)))),"")</f>
        <v>0</v>
      </c>
      <c r="AN131" s="193">
        <f>_xlfn.IFNA(IF($B131=$B$382,0,_xlfn.IFNA(INDEX('I.Supplementary 2017-18'!AA$8:AA$35,MATCH($B131,'I.Supplementary 2017-18'!$B$8:$B$35,0)),INDEX('I.KI 2017-18'!AA$9:AA$393,MATCH($B131,'I.KI 2017-18'!$B$9:$B$393,0)))),"")</f>
        <v>0</v>
      </c>
      <c r="AO131" s="157">
        <f>_xlfn.IFNA(IF($B131=$B$382,0,_xlfn.IFNA(INDEX('I.Supplementary 2017-18'!AB$8:AB$35,MATCH($B131,'I.Supplementary 2017-18'!$B$8:$B$35,0)),INDEX('I.KI 2017-18'!AB$9:AB$393,MATCH($B131,'I.KI 2017-18'!$B$9:$B$393,0)))),"")</f>
        <v>0</v>
      </c>
      <c r="AP131" s="149"/>
      <c r="AQ131" s="156">
        <f>_xlfn.IFNA(IF($B131=$B$381,0,IF($B131=$B$382,0,_xlfn.IFNA(INDEX('I.Supplementary 2017-18'!I$8:I$35,MATCH($B131,'I.Supplementary 2017-18'!$B$8:$B$35,0)),INDEX('I.KI 2017-18'!I$9:I$393,MATCH($B131,'I.KI 2017-18'!$B$9:$B$393,0))))),"")</f>
        <v>27.783274854869173</v>
      </c>
      <c r="AR131" s="149">
        <f>_xlfn.IFNA(IF($B131=$B$381,0,IF($B131=$B$382,0,_xlfn.IFNA(INDEX('I.Supplementary 2017-18'!J$8:J$35,MATCH($B131,'I.Supplementary 2017-18'!$B$8:$B$35,0)),INDEX('I.KI 2017-18'!J$9:J$393,MATCH($B131,'I.KI 2017-18'!$B$9:$B$393,0))))),"")</f>
        <v>54.602612172130122</v>
      </c>
      <c r="AS131" s="157">
        <f>_xlfn.IFNA(IF($B131=$B$381,0,IF($B131=$B$382,0,_xlfn.IFNA(INDEX('I.Supplementary 2017-18'!H$8:H$35,MATCH($B131,'I.Supplementary 2017-18'!$B$8:$B$35,0)),INDEX('I.KI 2017-18'!H$9:H$393,MATCH($B131,'I.KI 2017-18'!$B$9:$B$393,0))))),"")</f>
        <v>82.385887026999299</v>
      </c>
      <c r="AT131" s="149"/>
      <c r="AU131" s="156">
        <f>_xlfn.IFNA(_xlfn.IFNA(INDEX('I.Supplementary 2018-19'!P$8:P$157,MATCH($B131,'I.Supplementary 2018-19'!$B$8:$B$157,0)),INDEX('I.KI 2018-19'!P$9:P$393,MATCH($B131,'I.KI 2018-19'!$B$9:$B$393,0))),"")</f>
        <v>19.968274208007358</v>
      </c>
      <c r="AV131" s="193">
        <f>_xlfn.IFNA(_xlfn.IFNA(INDEX('I.Supplementary 2018-19'!Q$8:Q$157,MATCH($B131,'I.Supplementary 2018-19'!$B$8:$B$157,0)),INDEX('I.KI 2018-19'!Q$9:Q$393,MATCH($B131,'I.KI 2018-19'!$B$9:$B$393,0))),"")</f>
        <v>1.4549200348555091</v>
      </c>
      <c r="AW131" s="193">
        <f>_xlfn.IFNA(_xlfn.IFNA(INDEX('I.Supplementary 2018-19'!R$8:R$157,MATCH($B131,'I.Supplementary 2018-19'!$B$8:$B$157,0)),INDEX('I.KI 2018-19'!R$9:R$393,MATCH($B131,'I.KI 2018-19'!$B$9:$B$393,0))),"")</f>
        <v>0</v>
      </c>
      <c r="AX131" s="193">
        <f>_xlfn.IFNA(_xlfn.IFNA(INDEX('I.Supplementary 2018-19'!S$8:S$157,MATCH($B131,'I.Supplementary 2018-19'!$B$8:$B$157,0)),INDEX('I.KI 2018-19'!S$9:S$393,MATCH($B131,'I.KI 2018-19'!$B$9:$B$393,0))),"")</f>
        <v>0</v>
      </c>
      <c r="AY131" s="157">
        <f>_xlfn.IFNA(_xlfn.IFNA(INDEX('I.Supplementary 2018-19'!T$8:T$157,MATCH($B131,'I.Supplementary 2018-19'!$B$8:$B$157,0)),INDEX('I.KI 2018-19'!T$9:T$393,MATCH($B131,'I.KI 2018-19'!$B$9:$B$393,0))),"")</f>
        <v>0</v>
      </c>
      <c r="AZ131" s="156">
        <f>_xlfn.IFNA(_xlfn.IFNA(INDEX('I.Supplementary 2018-19'!U$8:U$157,MATCH($B131,'I.Supplementary 2018-19'!$B$8:$B$157,0)),INDEX('I.KI 2018-19'!U$9:U$393,MATCH($B131,'I.KI 2018-19'!$B$9:$B$393,0))),"")</f>
        <v>48.463172108836417</v>
      </c>
      <c r="BA131" s="193">
        <f>_xlfn.IFNA(_xlfn.IFNA(INDEX('I.Supplementary 2018-19'!V$8:V$157,MATCH($B131,'I.Supplementary 2018-19'!$B$8:$B$157,0)),INDEX('I.KI 2018-19'!V$9:V$393,MATCH($B131,'I.KI 2018-19'!$B$9:$B$393,0))),"")</f>
        <v>7.7798618882074777</v>
      </c>
      <c r="BB131" s="193">
        <f>_xlfn.IFNA(_xlfn.IFNA(INDEX('I.Supplementary 2018-19'!W$8:W$157,MATCH($B131,'I.Supplementary 2018-19'!$B$8:$B$157,0)),INDEX('I.KI 2018-19'!W$9:W$393,MATCH($B131,'I.KI 2018-19'!$B$9:$B$393,0))),"")</f>
        <v>0</v>
      </c>
      <c r="BC131" s="193">
        <f>_xlfn.IFNA(_xlfn.IFNA(INDEX('I.Supplementary 2018-19'!X$8:X$157,MATCH($B131,'I.Supplementary 2018-19'!$B$8:$B$157,0)),INDEX('I.KI 2018-19'!X$9:X$393,MATCH($B131,'I.KI 2018-19'!$B$9:$B$393,0))),"")</f>
        <v>0</v>
      </c>
      <c r="BD131" s="157">
        <f>_xlfn.IFNA(_xlfn.IFNA(INDEX('I.Supplementary 2018-19'!Y$8:Y$157,MATCH($B131,'I.Supplementary 2018-19'!$B$8:$B$157,0)),INDEX('I.KI 2018-19'!Y$9:Y$393,MATCH($B131,'I.KI 2018-19'!$B$9:$B$393,0))),"")</f>
        <v>0</v>
      </c>
      <c r="BE131" s="156">
        <f>_xlfn.IFNA(_xlfn.IFNA(INDEX('I.Supplementary 2018-19'!Z$8:Z$157,MATCH($B131,'I.Supplementary 2018-19'!$B$8:$B$157,0)),INDEX('I.KI 2018-19'!Z$9:Z$393,MATCH($B131,'I.KI 2018-19'!$B$9:$B$393,0))),"")</f>
        <v>68.431446316843775</v>
      </c>
      <c r="BF131" s="193">
        <f>_xlfn.IFNA(_xlfn.IFNA(INDEX('I.Supplementary 2018-19'!AA$8:AA$157,MATCH($B131,'I.Supplementary 2018-19'!$B$8:$B$157,0)),INDEX('I.KI 2018-19'!AA$9:AA$393,MATCH($B131,'I.KI 2018-19'!$B$9:$B$393,0))),"")</f>
        <v>9.234781923062986</v>
      </c>
      <c r="BG131" s="193">
        <f>_xlfn.IFNA(_xlfn.IFNA(INDEX('I.Supplementary 2018-19'!AB$8:AB$157,MATCH($B131,'I.Supplementary 2018-19'!$B$8:$B$157,0)),INDEX('I.KI 2018-19'!AB$9:AB$393,MATCH($B131,'I.KI 2018-19'!$B$9:$B$393,0))),"")</f>
        <v>0</v>
      </c>
      <c r="BH131" s="193">
        <f>_xlfn.IFNA(_xlfn.IFNA(INDEX('I.Supplementary 2018-19'!AC$8:AC$157,MATCH($B131,'I.Supplementary 2018-19'!$B$8:$B$157,0)),INDEX('I.KI 2018-19'!AC$9:AC$393,MATCH($B131,'I.KI 2018-19'!$B$9:$B$393,0))),"")</f>
        <v>0</v>
      </c>
      <c r="BI131" s="157">
        <f>_xlfn.IFNA(_xlfn.IFNA(INDEX('I.Supplementary 2018-19'!AD$8:AD$157,MATCH($B131,'I.Supplementary 2018-19'!$B$8:$B$157,0)),INDEX('I.KI 2018-19'!AD$9:AD$393,MATCH($B131,'I.KI 2018-19'!$B$9:$B$393,0))),"")</f>
        <v>0</v>
      </c>
      <c r="BJ131" s="149"/>
      <c r="BK131" s="156">
        <f>_xlfn.IFNA(IF($B131=$B$381,0,IF($B131=$B$382,0,_xlfn.IFNA(INDEX('I.Supplementary 2018-19'!I$8:I$157,MATCH($B131,'I.Supplementary 2018-19'!$B$8:$B$157,0)),INDEX('I.KI 2018-19'!I$9:I$393,MATCH($B131,'I.KI 2018-19'!$B$9:$B$393,0))))),"")</f>
        <v>21.423194242862866</v>
      </c>
      <c r="BL131" s="149">
        <f>_xlfn.IFNA(IF($B131=$B$381,0,IF($B131=$B$382,0,_xlfn.IFNA(INDEX('I.Supplementary 2018-19'!J$8:J$157,MATCH($B131,'I.Supplementary 2018-19'!$B$8:$B$157,0)),INDEX('I.KI 2018-19'!J$9:J$393,MATCH($B131,'I.KI 2018-19'!$B$9:$B$393,0))))),"")</f>
        <v>56.243033997043902</v>
      </c>
      <c r="BM131" s="157">
        <f>_xlfn.IFNA(IF($B131=$B$381,0,IF($B131=$B$382,0,_xlfn.IFNA(INDEX('I.Supplementary 2018-19'!H$8:H$157,MATCH($B131,'I.Supplementary 2018-19'!$B$8:$B$157,0)),INDEX('I.KI 2018-19'!H$9:H$393,MATCH($B131,'I.KI 2018-19'!$B$9:$B$393,0))))),"")</f>
        <v>77.666228239906772</v>
      </c>
    </row>
    <row r="132" spans="2:65">
      <c r="B132" s="121" t="str">
        <f>'Calculations for 2021-22'!B132</f>
        <v>E3034</v>
      </c>
      <c r="C132" s="160" t="str">
        <f>'Calculations for 2021-22'!D132</f>
        <v>E3034</v>
      </c>
      <c r="D132" t="str">
        <f>'Calculations for 2021-22'!E132</f>
        <v>SD</v>
      </c>
      <c r="E132">
        <f>'Calculations for 2021-22'!F132</f>
        <v>0</v>
      </c>
      <c r="F132" s="120" t="str">
        <f>'Calculations for 2021-22'!H132</f>
        <v>Gedling</v>
      </c>
      <c r="G132" s="156">
        <f>_xlfn.IFNA(INDEX('I.KI 2016-17'!M$8:M$391,MATCH($B132,'I.KI 2016-17'!$B$8:$B$391,0)),"")</f>
        <v>0</v>
      </c>
      <c r="H132" s="149">
        <f>_xlfn.IFNA(INDEX('I.KI 2016-17'!N$8:N$391,MATCH($B132,'I.KI 2016-17'!$B$8:$B$391,0)),"")</f>
        <v>1.415714289771</v>
      </c>
      <c r="I132" s="149">
        <f>_xlfn.IFNA(INDEX('I.KI 2016-17'!O$8:O$391,MATCH($B132,'I.KI 2016-17'!$B$8:$B$391,0)),"")</f>
        <v>0</v>
      </c>
      <c r="J132" s="149">
        <f>_xlfn.IFNA(INDEX('I.KI 2016-17'!P$8:P$391,MATCH($B132,'I.KI 2016-17'!$B$8:$B$391,0)),"")</f>
        <v>0</v>
      </c>
      <c r="K132" s="157">
        <f>_xlfn.IFNA(INDEX('I.KI 2016-17'!Q$8:Q$391,MATCH($B132,'I.KI 2016-17'!$B$8:$B$391,0)),"")</f>
        <v>0</v>
      </c>
      <c r="L132" s="156">
        <f>_xlfn.IFNA(INDEX('I.KI 2016-17'!R$8:R$391,MATCH($B132,'I.KI 2016-17'!$B$8:$B$391,0)),"")</f>
        <v>0</v>
      </c>
      <c r="M132" s="193">
        <f>_xlfn.IFNA(INDEX('I.KI 2016-17'!S$8:S$391,MATCH($B132,'I.KI 2016-17'!$B$8:$B$391,0)),"")</f>
        <v>2.8155104364180001</v>
      </c>
      <c r="N132" s="193">
        <f>_xlfn.IFNA(INDEX('I.KI 2016-17'!T$8:T$391,MATCH($B132,'I.KI 2016-17'!$B$8:$B$391,0)),"")</f>
        <v>0</v>
      </c>
      <c r="O132" s="193">
        <f>_xlfn.IFNA(INDEX('I.KI 2016-17'!U$8:U$391,MATCH($B132,'I.KI 2016-17'!$B$8:$B$391,0)),"")</f>
        <v>0</v>
      </c>
      <c r="P132" s="157">
        <f>_xlfn.IFNA(INDEX('I.KI 2016-17'!V$8:V$391,MATCH($B132,'I.KI 2016-17'!$B$8:$B$391,0)),"")</f>
        <v>0</v>
      </c>
      <c r="Q132" s="156">
        <f>_xlfn.IFNA(INDEX('I.KI 2016-17'!W$8:W$391,MATCH($B132,'I.KI 2016-17'!$B$8:$B$391,0)),"")</f>
        <v>0</v>
      </c>
      <c r="R132" s="193">
        <f>_xlfn.IFNA(INDEX('I.KI 2016-17'!X$8:X$391,MATCH($B132,'I.KI 2016-17'!$B$8:$B$391,0)),"")</f>
        <v>4.2312247261889997</v>
      </c>
      <c r="S132" s="193">
        <f>_xlfn.IFNA(INDEX('I.KI 2016-17'!Y$8:Y$391,MATCH($B132,'I.KI 2016-17'!$B$8:$B$391,0)),"")</f>
        <v>0</v>
      </c>
      <c r="T132" s="193">
        <f>_xlfn.IFNA(INDEX('I.KI 2016-17'!Z$8:Z$391,MATCH($B132,'I.KI 2016-17'!$B$8:$B$391,0)),"")</f>
        <v>0</v>
      </c>
      <c r="U132" s="157">
        <f>_xlfn.IFNA(INDEX('I.KI 2016-17'!AA$8:AA$391,MATCH($B132,'I.KI 2016-17'!$B$8:$B$391,0)),"")</f>
        <v>0</v>
      </c>
      <c r="V132" s="149"/>
      <c r="W132" s="154">
        <f>_xlfn.IFNA(INDEX('I.KI 2016-17'!$H$8:$H$391,MATCH(B132,'I.KI 2016-17'!$B$8:$B$391,0)),"")</f>
        <v>1.415714289771</v>
      </c>
      <c r="X132" s="153">
        <f>_xlfn.IFNA(INDEX('I.KI 2016-17'!$I$8:$I$391,MATCH(B132,'I.KI 2016-17'!$B$8:$B$391,0)),"")</f>
        <v>2.8155104364180001</v>
      </c>
      <c r="Y132" s="155">
        <f>_xlfn.IFNA(INDEX('I.KI 2016-17'!$G$8:$G$391,MATCH(B132,'I.KI 2016-17'!$B$8:$B$391,0)),"")</f>
        <v>4.2312247261889997</v>
      </c>
      <c r="Z132" s="149"/>
      <c r="AA132" s="156">
        <f>_xlfn.IFNA(IF($B132=$B$382,0,_xlfn.IFNA(INDEX('I.Supplementary 2017-18'!N$8:N$35,MATCH($B132,'I.Supplementary 2017-18'!$B$8:$B$35,0)),INDEX('I.KI 2017-18'!N$9:N$393,MATCH($B132,'I.KI 2017-18'!$B$9:$B$393,0)))),"")</f>
        <v>0</v>
      </c>
      <c r="AB132" s="193">
        <f>_xlfn.IFNA(IF($B132=$B$382,0,_xlfn.IFNA(INDEX('I.Supplementary 2017-18'!O$8:O$35,MATCH($B132,'I.Supplementary 2017-18'!$B$8:$B$35,0)),INDEX('I.KI 2017-18'!O$9:O$393,MATCH($B132,'I.KI 2017-18'!$B$9:$B$393,0)))),"")</f>
        <v>0.78053858083184624</v>
      </c>
      <c r="AC132" s="193">
        <f>_xlfn.IFNA(IF($B132=$B$382,0,_xlfn.IFNA(INDEX('I.Supplementary 2017-18'!P$8:P$35,MATCH($B132,'I.Supplementary 2017-18'!$B$8:$B$35,0)),INDEX('I.KI 2017-18'!P$9:P$393,MATCH($B132,'I.KI 2017-18'!$B$9:$B$393,0)))),"")</f>
        <v>0</v>
      </c>
      <c r="AD132" s="193">
        <f>_xlfn.IFNA(IF($B132=$B$382,0,_xlfn.IFNA(INDEX('I.Supplementary 2017-18'!Q$8:Q$35,MATCH($B132,'I.Supplementary 2017-18'!$B$8:$B$35,0)),INDEX('I.KI 2017-18'!Q$9:Q$393,MATCH($B132,'I.KI 2017-18'!$B$9:$B$393,0)))),"")</f>
        <v>0</v>
      </c>
      <c r="AE132" s="157">
        <f>_xlfn.IFNA(IF($B132=$B$382,0,_xlfn.IFNA(INDEX('I.Supplementary 2017-18'!R$8:R$35,MATCH($B132,'I.Supplementary 2017-18'!$B$8:$B$35,0)),INDEX('I.KI 2017-18'!R$9:R$393,MATCH($B132,'I.KI 2017-18'!$B$9:$B$393,0)))),"")</f>
        <v>0</v>
      </c>
      <c r="AF132" s="156">
        <f>_xlfn.IFNA(IF($B132=$B$382,0,_xlfn.IFNA(INDEX('I.Supplementary 2017-18'!S$8:S$35,MATCH($B132,'I.Supplementary 2017-18'!$B$8:$B$35,0)),INDEX('I.KI 2017-18'!S$9:S$393,MATCH($B132,'I.KI 2017-18'!$B$9:$B$393,0)))),"")</f>
        <v>0</v>
      </c>
      <c r="AG132" s="193">
        <f>_xlfn.IFNA(IF($B132=$B$382,0,_xlfn.IFNA(INDEX('I.Supplementary 2017-18'!T$8:T$35,MATCH($B132,'I.Supplementary 2017-18'!$B$8:$B$35,0)),INDEX('I.KI 2017-18'!T$9:T$393,MATCH($B132,'I.KI 2017-18'!$B$9:$B$393,0)))),"")</f>
        <v>2.8729919668995691</v>
      </c>
      <c r="AH132" s="193">
        <f>_xlfn.IFNA(IF($B132=$B$382,0,_xlfn.IFNA(INDEX('I.Supplementary 2017-18'!U$8:U$35,MATCH($B132,'I.Supplementary 2017-18'!$B$8:$B$35,0)),INDEX('I.KI 2017-18'!U$9:U$393,MATCH($B132,'I.KI 2017-18'!$B$9:$B$393,0)))),"")</f>
        <v>0</v>
      </c>
      <c r="AI132" s="193">
        <f>_xlfn.IFNA(IF($B132=$B$382,0,_xlfn.IFNA(INDEX('I.Supplementary 2017-18'!V$8:V$35,MATCH($B132,'I.Supplementary 2017-18'!$B$8:$B$35,0)),INDEX('I.KI 2017-18'!V$9:V$393,MATCH($B132,'I.KI 2017-18'!$B$9:$B$393,0)))),"")</f>
        <v>0</v>
      </c>
      <c r="AJ132" s="157">
        <f>_xlfn.IFNA(IF($B132=$B$382,0,_xlfn.IFNA(INDEX('I.Supplementary 2017-18'!W$8:W$35,MATCH($B132,'I.Supplementary 2017-18'!$B$8:$B$35,0)),INDEX('I.KI 2017-18'!W$9:W$393,MATCH($B132,'I.KI 2017-18'!$B$9:$B$393,0)))),"")</f>
        <v>0</v>
      </c>
      <c r="AK132" s="156">
        <f>_xlfn.IFNA(IF($B132=$B$382,0,_xlfn.IFNA(INDEX('I.Supplementary 2017-18'!X$8:X$35,MATCH($B132,'I.Supplementary 2017-18'!$B$8:$B$35,0)),INDEX('I.KI 2017-18'!X$9:X$393,MATCH($B132,'I.KI 2017-18'!$B$9:$B$393,0)))),"")</f>
        <v>0</v>
      </c>
      <c r="AL132" s="193">
        <f>_xlfn.IFNA(IF($B132=$B$382,0,_xlfn.IFNA(INDEX('I.Supplementary 2017-18'!Y$8:Y$35,MATCH($B132,'I.Supplementary 2017-18'!$B$8:$B$35,0)),INDEX('I.KI 2017-18'!Y$9:Y$393,MATCH($B132,'I.KI 2017-18'!$B$9:$B$393,0)))),"")</f>
        <v>3.6535305477314153</v>
      </c>
      <c r="AM132" s="193">
        <f>_xlfn.IFNA(IF($B132=$B$382,0,_xlfn.IFNA(INDEX('I.Supplementary 2017-18'!Z$8:Z$35,MATCH($B132,'I.Supplementary 2017-18'!$B$8:$B$35,0)),INDEX('I.KI 2017-18'!Z$9:Z$393,MATCH($B132,'I.KI 2017-18'!$B$9:$B$393,0)))),"")</f>
        <v>0</v>
      </c>
      <c r="AN132" s="193">
        <f>_xlfn.IFNA(IF($B132=$B$382,0,_xlfn.IFNA(INDEX('I.Supplementary 2017-18'!AA$8:AA$35,MATCH($B132,'I.Supplementary 2017-18'!$B$8:$B$35,0)),INDEX('I.KI 2017-18'!AA$9:AA$393,MATCH($B132,'I.KI 2017-18'!$B$9:$B$393,0)))),"")</f>
        <v>0</v>
      </c>
      <c r="AO132" s="157">
        <f>_xlfn.IFNA(IF($B132=$B$382,0,_xlfn.IFNA(INDEX('I.Supplementary 2017-18'!AB$8:AB$35,MATCH($B132,'I.Supplementary 2017-18'!$B$8:$B$35,0)),INDEX('I.KI 2017-18'!AB$9:AB$393,MATCH($B132,'I.KI 2017-18'!$B$9:$B$393,0)))),"")</f>
        <v>0</v>
      </c>
      <c r="AP132" s="149"/>
      <c r="AQ132" s="156">
        <f>_xlfn.IFNA(IF($B132=$B$381,0,IF($B132=$B$382,0,_xlfn.IFNA(INDEX('I.Supplementary 2017-18'!I$8:I$35,MATCH($B132,'I.Supplementary 2017-18'!$B$8:$B$35,0)),INDEX('I.KI 2017-18'!I$9:I$393,MATCH($B132,'I.KI 2017-18'!$B$9:$B$393,0))))),"")</f>
        <v>0.78053858083184624</v>
      </c>
      <c r="AR132" s="149">
        <f>_xlfn.IFNA(IF($B132=$B$381,0,IF($B132=$B$382,0,_xlfn.IFNA(INDEX('I.Supplementary 2017-18'!J$8:J$35,MATCH($B132,'I.Supplementary 2017-18'!$B$8:$B$35,0)),INDEX('I.KI 2017-18'!J$9:J$393,MATCH($B132,'I.KI 2017-18'!$B$9:$B$393,0))))),"")</f>
        <v>2.8729919668995691</v>
      </c>
      <c r="AS132" s="157">
        <f>_xlfn.IFNA(IF($B132=$B$381,0,IF($B132=$B$382,0,_xlfn.IFNA(INDEX('I.Supplementary 2017-18'!H$8:H$35,MATCH($B132,'I.Supplementary 2017-18'!$B$8:$B$35,0)),INDEX('I.KI 2017-18'!H$9:H$393,MATCH($B132,'I.KI 2017-18'!$B$9:$B$393,0))))),"")</f>
        <v>3.6535305477314153</v>
      </c>
      <c r="AT132" s="149"/>
      <c r="AU132" s="156">
        <f>_xlfn.IFNA(_xlfn.IFNA(INDEX('I.Supplementary 2018-19'!P$8:P$157,MATCH($B132,'I.Supplementary 2018-19'!$B$8:$B$157,0)),INDEX('I.KI 2018-19'!P$9:P$393,MATCH($B132,'I.KI 2018-19'!$B$9:$B$393,0))),"")</f>
        <v>0</v>
      </c>
      <c r="AV132" s="193">
        <f>_xlfn.IFNA(_xlfn.IFNA(INDEX('I.Supplementary 2018-19'!Q$8:Q$157,MATCH($B132,'I.Supplementary 2018-19'!$B$8:$B$157,0)),INDEX('I.KI 2018-19'!Q$9:Q$393,MATCH($B132,'I.KI 2018-19'!$B$9:$B$393,0))),"")</f>
        <v>0.38489352754429729</v>
      </c>
      <c r="AW132" s="193">
        <f>_xlfn.IFNA(_xlfn.IFNA(INDEX('I.Supplementary 2018-19'!R$8:R$157,MATCH($B132,'I.Supplementary 2018-19'!$B$8:$B$157,0)),INDEX('I.KI 2018-19'!R$9:R$393,MATCH($B132,'I.KI 2018-19'!$B$9:$B$393,0))),"")</f>
        <v>0</v>
      </c>
      <c r="AX132" s="193">
        <f>_xlfn.IFNA(_xlfn.IFNA(INDEX('I.Supplementary 2018-19'!S$8:S$157,MATCH($B132,'I.Supplementary 2018-19'!$B$8:$B$157,0)),INDEX('I.KI 2018-19'!S$9:S$393,MATCH($B132,'I.KI 2018-19'!$B$9:$B$393,0))),"")</f>
        <v>0</v>
      </c>
      <c r="AY132" s="157">
        <f>_xlfn.IFNA(_xlfn.IFNA(INDEX('I.Supplementary 2018-19'!T$8:T$157,MATCH($B132,'I.Supplementary 2018-19'!$B$8:$B$157,0)),INDEX('I.KI 2018-19'!T$9:T$393,MATCH($B132,'I.KI 2018-19'!$B$9:$B$393,0))),"")</f>
        <v>0</v>
      </c>
      <c r="AZ132" s="156">
        <f>_xlfn.IFNA(_xlfn.IFNA(INDEX('I.Supplementary 2018-19'!U$8:U$157,MATCH($B132,'I.Supplementary 2018-19'!$B$8:$B$157,0)),INDEX('I.KI 2018-19'!U$9:U$393,MATCH($B132,'I.KI 2018-19'!$B$9:$B$393,0))),"")</f>
        <v>0</v>
      </c>
      <c r="BA132" s="193">
        <f>_xlfn.IFNA(_xlfn.IFNA(INDEX('I.Supplementary 2018-19'!V$8:V$157,MATCH($B132,'I.Supplementary 2018-19'!$B$8:$B$157,0)),INDEX('I.KI 2018-19'!V$9:V$393,MATCH($B132,'I.KI 2018-19'!$B$9:$B$393,0))),"")</f>
        <v>2.9593050302828177</v>
      </c>
      <c r="BB132" s="193">
        <f>_xlfn.IFNA(_xlfn.IFNA(INDEX('I.Supplementary 2018-19'!W$8:W$157,MATCH($B132,'I.Supplementary 2018-19'!$B$8:$B$157,0)),INDEX('I.KI 2018-19'!W$9:W$393,MATCH($B132,'I.KI 2018-19'!$B$9:$B$393,0))),"")</f>
        <v>0</v>
      </c>
      <c r="BC132" s="193">
        <f>_xlfn.IFNA(_xlfn.IFNA(INDEX('I.Supplementary 2018-19'!X$8:X$157,MATCH($B132,'I.Supplementary 2018-19'!$B$8:$B$157,0)),INDEX('I.KI 2018-19'!X$9:X$393,MATCH($B132,'I.KI 2018-19'!$B$9:$B$393,0))),"")</f>
        <v>0</v>
      </c>
      <c r="BD132" s="157">
        <f>_xlfn.IFNA(_xlfn.IFNA(INDEX('I.Supplementary 2018-19'!Y$8:Y$157,MATCH($B132,'I.Supplementary 2018-19'!$B$8:$B$157,0)),INDEX('I.KI 2018-19'!Y$9:Y$393,MATCH($B132,'I.KI 2018-19'!$B$9:$B$393,0))),"")</f>
        <v>0</v>
      </c>
      <c r="BE132" s="156">
        <f>_xlfn.IFNA(_xlfn.IFNA(INDEX('I.Supplementary 2018-19'!Z$8:Z$157,MATCH($B132,'I.Supplementary 2018-19'!$B$8:$B$157,0)),INDEX('I.KI 2018-19'!Z$9:Z$393,MATCH($B132,'I.KI 2018-19'!$B$9:$B$393,0))),"")</f>
        <v>0</v>
      </c>
      <c r="BF132" s="193">
        <f>_xlfn.IFNA(_xlfn.IFNA(INDEX('I.Supplementary 2018-19'!AA$8:AA$157,MATCH($B132,'I.Supplementary 2018-19'!$B$8:$B$157,0)),INDEX('I.KI 2018-19'!AA$9:AA$393,MATCH($B132,'I.KI 2018-19'!$B$9:$B$393,0))),"")</f>
        <v>3.3441985578271147</v>
      </c>
      <c r="BG132" s="193">
        <f>_xlfn.IFNA(_xlfn.IFNA(INDEX('I.Supplementary 2018-19'!AB$8:AB$157,MATCH($B132,'I.Supplementary 2018-19'!$B$8:$B$157,0)),INDEX('I.KI 2018-19'!AB$9:AB$393,MATCH($B132,'I.KI 2018-19'!$B$9:$B$393,0))),"")</f>
        <v>0</v>
      </c>
      <c r="BH132" s="193">
        <f>_xlfn.IFNA(_xlfn.IFNA(INDEX('I.Supplementary 2018-19'!AC$8:AC$157,MATCH($B132,'I.Supplementary 2018-19'!$B$8:$B$157,0)),INDEX('I.KI 2018-19'!AC$9:AC$393,MATCH($B132,'I.KI 2018-19'!$B$9:$B$393,0))),"")</f>
        <v>0</v>
      </c>
      <c r="BI132" s="157">
        <f>_xlfn.IFNA(_xlfn.IFNA(INDEX('I.Supplementary 2018-19'!AD$8:AD$157,MATCH($B132,'I.Supplementary 2018-19'!$B$8:$B$157,0)),INDEX('I.KI 2018-19'!AD$9:AD$393,MATCH($B132,'I.KI 2018-19'!$B$9:$B$393,0))),"")</f>
        <v>0</v>
      </c>
      <c r="BJ132" s="149"/>
      <c r="BK132" s="156">
        <f>_xlfn.IFNA(IF($B132=$B$381,0,IF($B132=$B$382,0,_xlfn.IFNA(INDEX('I.Supplementary 2018-19'!I$8:I$157,MATCH($B132,'I.Supplementary 2018-19'!$B$8:$B$157,0)),INDEX('I.KI 2018-19'!I$9:I$393,MATCH($B132,'I.KI 2018-19'!$B$9:$B$393,0))))),"")</f>
        <v>0.38489352754429729</v>
      </c>
      <c r="BL132" s="149">
        <f>_xlfn.IFNA(IF($B132=$B$381,0,IF($B132=$B$382,0,_xlfn.IFNA(INDEX('I.Supplementary 2018-19'!J$8:J$157,MATCH($B132,'I.Supplementary 2018-19'!$B$8:$B$157,0)),INDEX('I.KI 2018-19'!J$9:J$393,MATCH($B132,'I.KI 2018-19'!$B$9:$B$393,0))))),"")</f>
        <v>2.9593050302828177</v>
      </c>
      <c r="BM132" s="157">
        <f>_xlfn.IFNA(IF($B132=$B$381,0,IF($B132=$B$382,0,_xlfn.IFNA(INDEX('I.Supplementary 2018-19'!H$8:H$157,MATCH($B132,'I.Supplementary 2018-19'!$B$8:$B$157,0)),INDEX('I.KI 2018-19'!H$9:H$393,MATCH($B132,'I.KI 2018-19'!$B$9:$B$393,0))))),"")</f>
        <v>3.3441985578271147</v>
      </c>
    </row>
    <row r="133" spans="2:65">
      <c r="B133" s="121" t="str">
        <f>'Calculations for 2021-22'!B133</f>
        <v>E1634</v>
      </c>
      <c r="C133" s="160" t="str">
        <f>'Calculations for 2021-22'!D133</f>
        <v>E1634</v>
      </c>
      <c r="D133" t="str">
        <f>'Calculations for 2021-22'!E133</f>
        <v>SD</v>
      </c>
      <c r="E133">
        <f>'Calculations for 2021-22'!F133</f>
        <v>0</v>
      </c>
      <c r="F133" s="120" t="str">
        <f>'Calculations for 2021-22'!H133</f>
        <v>Gloucester</v>
      </c>
      <c r="G133" s="156">
        <f>_xlfn.IFNA(INDEX('I.KI 2016-17'!M$8:M$391,MATCH($B133,'I.KI 2016-17'!$B$8:$B$391,0)),"")</f>
        <v>0</v>
      </c>
      <c r="H133" s="149">
        <f>_xlfn.IFNA(INDEX('I.KI 2016-17'!N$8:N$391,MATCH($B133,'I.KI 2016-17'!$B$8:$B$391,0)),"")</f>
        <v>1.8564628599290001</v>
      </c>
      <c r="I133" s="149">
        <f>_xlfn.IFNA(INDEX('I.KI 2016-17'!O$8:O$391,MATCH($B133,'I.KI 2016-17'!$B$8:$B$391,0)),"")</f>
        <v>0</v>
      </c>
      <c r="J133" s="149">
        <f>_xlfn.IFNA(INDEX('I.KI 2016-17'!P$8:P$391,MATCH($B133,'I.KI 2016-17'!$B$8:$B$391,0)),"")</f>
        <v>0</v>
      </c>
      <c r="K133" s="157">
        <f>_xlfn.IFNA(INDEX('I.KI 2016-17'!Q$8:Q$391,MATCH($B133,'I.KI 2016-17'!$B$8:$B$391,0)),"")</f>
        <v>0</v>
      </c>
      <c r="L133" s="156">
        <f>_xlfn.IFNA(INDEX('I.KI 2016-17'!R$8:R$391,MATCH($B133,'I.KI 2016-17'!$B$8:$B$391,0)),"")</f>
        <v>0</v>
      </c>
      <c r="M133" s="193">
        <f>_xlfn.IFNA(INDEX('I.KI 2016-17'!S$8:S$391,MATCH($B133,'I.KI 2016-17'!$B$8:$B$391,0)),"")</f>
        <v>3.3903175808329999</v>
      </c>
      <c r="N133" s="193">
        <f>_xlfn.IFNA(INDEX('I.KI 2016-17'!T$8:T$391,MATCH($B133,'I.KI 2016-17'!$B$8:$B$391,0)),"")</f>
        <v>0</v>
      </c>
      <c r="O133" s="193">
        <f>_xlfn.IFNA(INDEX('I.KI 2016-17'!U$8:U$391,MATCH($B133,'I.KI 2016-17'!$B$8:$B$391,0)),"")</f>
        <v>0</v>
      </c>
      <c r="P133" s="157">
        <f>_xlfn.IFNA(INDEX('I.KI 2016-17'!V$8:V$391,MATCH($B133,'I.KI 2016-17'!$B$8:$B$391,0)),"")</f>
        <v>0</v>
      </c>
      <c r="Q133" s="156">
        <f>_xlfn.IFNA(INDEX('I.KI 2016-17'!W$8:W$391,MATCH($B133,'I.KI 2016-17'!$B$8:$B$391,0)),"")</f>
        <v>0</v>
      </c>
      <c r="R133" s="193">
        <f>_xlfn.IFNA(INDEX('I.KI 2016-17'!X$8:X$391,MATCH($B133,'I.KI 2016-17'!$B$8:$B$391,0)),"")</f>
        <v>5.2467804407620005</v>
      </c>
      <c r="S133" s="193">
        <f>_xlfn.IFNA(INDEX('I.KI 2016-17'!Y$8:Y$391,MATCH($B133,'I.KI 2016-17'!$B$8:$B$391,0)),"")</f>
        <v>0</v>
      </c>
      <c r="T133" s="193">
        <f>_xlfn.IFNA(INDEX('I.KI 2016-17'!Z$8:Z$391,MATCH($B133,'I.KI 2016-17'!$B$8:$B$391,0)),"")</f>
        <v>0</v>
      </c>
      <c r="U133" s="157">
        <f>_xlfn.IFNA(INDEX('I.KI 2016-17'!AA$8:AA$391,MATCH($B133,'I.KI 2016-17'!$B$8:$B$391,0)),"")</f>
        <v>0</v>
      </c>
      <c r="V133" s="149"/>
      <c r="W133" s="154">
        <f>_xlfn.IFNA(INDEX('I.KI 2016-17'!$H$8:$H$391,MATCH(B133,'I.KI 2016-17'!$B$8:$B$391,0)),"")</f>
        <v>1.8564628599290001</v>
      </c>
      <c r="X133" s="153">
        <f>_xlfn.IFNA(INDEX('I.KI 2016-17'!$I$8:$I$391,MATCH(B133,'I.KI 2016-17'!$B$8:$B$391,0)),"")</f>
        <v>3.3903175808329999</v>
      </c>
      <c r="Y133" s="155">
        <f>_xlfn.IFNA(INDEX('I.KI 2016-17'!$G$8:$G$391,MATCH(B133,'I.KI 2016-17'!$B$8:$B$391,0)),"")</f>
        <v>5.2467804407620005</v>
      </c>
      <c r="Z133" s="149"/>
      <c r="AA133" s="156">
        <f>_xlfn.IFNA(IF($B133=$B$382,0,_xlfn.IFNA(INDEX('I.Supplementary 2017-18'!N$8:N$35,MATCH($B133,'I.Supplementary 2017-18'!$B$8:$B$35,0)),INDEX('I.KI 2017-18'!N$9:N$393,MATCH($B133,'I.KI 2017-18'!$B$9:$B$393,0)))),"")</f>
        <v>0</v>
      </c>
      <c r="AB133" s="193">
        <f>_xlfn.IFNA(IF($B133=$B$382,0,_xlfn.IFNA(INDEX('I.Supplementary 2017-18'!O$8:O$35,MATCH($B133,'I.Supplementary 2017-18'!$B$8:$B$35,0)),INDEX('I.KI 2017-18'!O$9:O$393,MATCH($B133,'I.KI 2017-18'!$B$9:$B$393,0)))),"")</f>
        <v>1.0926831341408043</v>
      </c>
      <c r="AC133" s="193">
        <f>_xlfn.IFNA(IF($B133=$B$382,0,_xlfn.IFNA(INDEX('I.Supplementary 2017-18'!P$8:P$35,MATCH($B133,'I.Supplementary 2017-18'!$B$8:$B$35,0)),INDEX('I.KI 2017-18'!P$9:P$393,MATCH($B133,'I.KI 2017-18'!$B$9:$B$393,0)))),"")</f>
        <v>0</v>
      </c>
      <c r="AD133" s="193">
        <f>_xlfn.IFNA(IF($B133=$B$382,0,_xlfn.IFNA(INDEX('I.Supplementary 2017-18'!Q$8:Q$35,MATCH($B133,'I.Supplementary 2017-18'!$B$8:$B$35,0)),INDEX('I.KI 2017-18'!Q$9:Q$393,MATCH($B133,'I.KI 2017-18'!$B$9:$B$393,0)))),"")</f>
        <v>0</v>
      </c>
      <c r="AE133" s="157">
        <f>_xlfn.IFNA(IF($B133=$B$382,0,_xlfn.IFNA(INDEX('I.Supplementary 2017-18'!R$8:R$35,MATCH($B133,'I.Supplementary 2017-18'!$B$8:$B$35,0)),INDEX('I.KI 2017-18'!R$9:R$393,MATCH($B133,'I.KI 2017-18'!$B$9:$B$393,0)))),"")</f>
        <v>0</v>
      </c>
      <c r="AF133" s="156">
        <f>_xlfn.IFNA(IF($B133=$B$382,0,_xlfn.IFNA(INDEX('I.Supplementary 2017-18'!S$8:S$35,MATCH($B133,'I.Supplementary 2017-18'!$B$8:$B$35,0)),INDEX('I.KI 2017-18'!S$9:S$393,MATCH($B133,'I.KI 2017-18'!$B$9:$B$393,0)))),"")</f>
        <v>0</v>
      </c>
      <c r="AG133" s="193">
        <f>_xlfn.IFNA(IF($B133=$B$382,0,_xlfn.IFNA(INDEX('I.Supplementary 2017-18'!T$8:T$35,MATCH($B133,'I.Supplementary 2017-18'!$B$8:$B$35,0)),INDEX('I.KI 2017-18'!T$9:T$393,MATCH($B133,'I.KI 2017-18'!$B$9:$B$393,0)))),"")</f>
        <v>3.4595343881458462</v>
      </c>
      <c r="AH133" s="193">
        <f>_xlfn.IFNA(IF($B133=$B$382,0,_xlfn.IFNA(INDEX('I.Supplementary 2017-18'!U$8:U$35,MATCH($B133,'I.Supplementary 2017-18'!$B$8:$B$35,0)),INDEX('I.KI 2017-18'!U$9:U$393,MATCH($B133,'I.KI 2017-18'!$B$9:$B$393,0)))),"")</f>
        <v>0</v>
      </c>
      <c r="AI133" s="193">
        <f>_xlfn.IFNA(IF($B133=$B$382,0,_xlfn.IFNA(INDEX('I.Supplementary 2017-18'!V$8:V$35,MATCH($B133,'I.Supplementary 2017-18'!$B$8:$B$35,0)),INDEX('I.KI 2017-18'!V$9:V$393,MATCH($B133,'I.KI 2017-18'!$B$9:$B$393,0)))),"")</f>
        <v>0</v>
      </c>
      <c r="AJ133" s="157">
        <f>_xlfn.IFNA(IF($B133=$B$382,0,_xlfn.IFNA(INDEX('I.Supplementary 2017-18'!W$8:W$35,MATCH($B133,'I.Supplementary 2017-18'!$B$8:$B$35,0)),INDEX('I.KI 2017-18'!W$9:W$393,MATCH($B133,'I.KI 2017-18'!$B$9:$B$393,0)))),"")</f>
        <v>0</v>
      </c>
      <c r="AK133" s="156">
        <f>_xlfn.IFNA(IF($B133=$B$382,0,_xlfn.IFNA(INDEX('I.Supplementary 2017-18'!X$8:X$35,MATCH($B133,'I.Supplementary 2017-18'!$B$8:$B$35,0)),INDEX('I.KI 2017-18'!X$9:X$393,MATCH($B133,'I.KI 2017-18'!$B$9:$B$393,0)))),"")</f>
        <v>0</v>
      </c>
      <c r="AL133" s="193">
        <f>_xlfn.IFNA(IF($B133=$B$382,0,_xlfn.IFNA(INDEX('I.Supplementary 2017-18'!Y$8:Y$35,MATCH($B133,'I.Supplementary 2017-18'!$B$8:$B$35,0)),INDEX('I.KI 2017-18'!Y$9:Y$393,MATCH($B133,'I.KI 2017-18'!$B$9:$B$393,0)))),"")</f>
        <v>4.5522175222866501</v>
      </c>
      <c r="AM133" s="193">
        <f>_xlfn.IFNA(IF($B133=$B$382,0,_xlfn.IFNA(INDEX('I.Supplementary 2017-18'!Z$8:Z$35,MATCH($B133,'I.Supplementary 2017-18'!$B$8:$B$35,0)),INDEX('I.KI 2017-18'!Z$9:Z$393,MATCH($B133,'I.KI 2017-18'!$B$9:$B$393,0)))),"")</f>
        <v>0</v>
      </c>
      <c r="AN133" s="193">
        <f>_xlfn.IFNA(IF($B133=$B$382,0,_xlfn.IFNA(INDEX('I.Supplementary 2017-18'!AA$8:AA$35,MATCH($B133,'I.Supplementary 2017-18'!$B$8:$B$35,0)),INDEX('I.KI 2017-18'!AA$9:AA$393,MATCH($B133,'I.KI 2017-18'!$B$9:$B$393,0)))),"")</f>
        <v>0</v>
      </c>
      <c r="AO133" s="157">
        <f>_xlfn.IFNA(IF($B133=$B$382,0,_xlfn.IFNA(INDEX('I.Supplementary 2017-18'!AB$8:AB$35,MATCH($B133,'I.Supplementary 2017-18'!$B$8:$B$35,0)),INDEX('I.KI 2017-18'!AB$9:AB$393,MATCH($B133,'I.KI 2017-18'!$B$9:$B$393,0)))),"")</f>
        <v>0</v>
      </c>
      <c r="AP133" s="149"/>
      <c r="AQ133" s="156">
        <f>_xlfn.IFNA(IF($B133=$B$381,0,IF($B133=$B$382,0,_xlfn.IFNA(INDEX('I.Supplementary 2017-18'!I$8:I$35,MATCH($B133,'I.Supplementary 2017-18'!$B$8:$B$35,0)),INDEX('I.KI 2017-18'!I$9:I$393,MATCH($B133,'I.KI 2017-18'!$B$9:$B$393,0))))),"")</f>
        <v>1.0926831341408043</v>
      </c>
      <c r="AR133" s="149">
        <f>_xlfn.IFNA(IF($B133=$B$381,0,IF($B133=$B$382,0,_xlfn.IFNA(INDEX('I.Supplementary 2017-18'!J$8:J$35,MATCH($B133,'I.Supplementary 2017-18'!$B$8:$B$35,0)),INDEX('I.KI 2017-18'!J$9:J$393,MATCH($B133,'I.KI 2017-18'!$B$9:$B$393,0))))),"")</f>
        <v>3.4595343881458462</v>
      </c>
      <c r="AS133" s="157">
        <f>_xlfn.IFNA(IF($B133=$B$381,0,IF($B133=$B$382,0,_xlfn.IFNA(INDEX('I.Supplementary 2017-18'!H$8:H$35,MATCH($B133,'I.Supplementary 2017-18'!$B$8:$B$35,0)),INDEX('I.KI 2017-18'!H$9:H$393,MATCH($B133,'I.KI 2017-18'!$B$9:$B$393,0))))),"")</f>
        <v>4.5522175222866501</v>
      </c>
      <c r="AT133" s="149"/>
      <c r="AU133" s="156">
        <f>_xlfn.IFNA(_xlfn.IFNA(INDEX('I.Supplementary 2018-19'!P$8:P$157,MATCH($B133,'I.Supplementary 2018-19'!$B$8:$B$157,0)),INDEX('I.KI 2018-19'!P$9:P$393,MATCH($B133,'I.KI 2018-19'!$B$9:$B$393,0))),"")</f>
        <v>0</v>
      </c>
      <c r="AV133" s="193">
        <f>_xlfn.IFNA(_xlfn.IFNA(INDEX('I.Supplementary 2018-19'!Q$8:Q$157,MATCH($B133,'I.Supplementary 2018-19'!$B$8:$B$157,0)),INDEX('I.KI 2018-19'!Q$9:Q$393,MATCH($B133,'I.KI 2018-19'!$B$9:$B$393,0))),"")</f>
        <v>0.61683903691934605</v>
      </c>
      <c r="AW133" s="193">
        <f>_xlfn.IFNA(_xlfn.IFNA(INDEX('I.Supplementary 2018-19'!R$8:R$157,MATCH($B133,'I.Supplementary 2018-19'!$B$8:$B$157,0)),INDEX('I.KI 2018-19'!R$9:R$393,MATCH($B133,'I.KI 2018-19'!$B$9:$B$393,0))),"")</f>
        <v>0</v>
      </c>
      <c r="AX133" s="193">
        <f>_xlfn.IFNA(_xlfn.IFNA(INDEX('I.Supplementary 2018-19'!S$8:S$157,MATCH($B133,'I.Supplementary 2018-19'!$B$8:$B$157,0)),INDEX('I.KI 2018-19'!S$9:S$393,MATCH($B133,'I.KI 2018-19'!$B$9:$B$393,0))),"")</f>
        <v>0</v>
      </c>
      <c r="AY133" s="157">
        <f>_xlfn.IFNA(_xlfn.IFNA(INDEX('I.Supplementary 2018-19'!T$8:T$157,MATCH($B133,'I.Supplementary 2018-19'!$B$8:$B$157,0)),INDEX('I.KI 2018-19'!T$9:T$393,MATCH($B133,'I.KI 2018-19'!$B$9:$B$393,0))),"")</f>
        <v>0</v>
      </c>
      <c r="AZ133" s="156">
        <f>_xlfn.IFNA(_xlfn.IFNA(INDEX('I.Supplementary 2018-19'!U$8:U$157,MATCH($B133,'I.Supplementary 2018-19'!$B$8:$B$157,0)),INDEX('I.KI 2018-19'!U$9:U$393,MATCH($B133,'I.KI 2018-19'!$B$9:$B$393,0))),"")</f>
        <v>0</v>
      </c>
      <c r="BA133" s="193">
        <f>_xlfn.IFNA(_xlfn.IFNA(INDEX('I.Supplementary 2018-19'!V$8:V$157,MATCH($B133,'I.Supplementary 2018-19'!$B$8:$B$157,0)),INDEX('I.KI 2018-19'!V$9:V$393,MATCH($B133,'I.KI 2018-19'!$B$9:$B$393,0))),"")</f>
        <v>3.563468897660957</v>
      </c>
      <c r="BB133" s="193">
        <f>_xlfn.IFNA(_xlfn.IFNA(INDEX('I.Supplementary 2018-19'!W$8:W$157,MATCH($B133,'I.Supplementary 2018-19'!$B$8:$B$157,0)),INDEX('I.KI 2018-19'!W$9:W$393,MATCH($B133,'I.KI 2018-19'!$B$9:$B$393,0))),"")</f>
        <v>0</v>
      </c>
      <c r="BC133" s="193">
        <f>_xlfn.IFNA(_xlfn.IFNA(INDEX('I.Supplementary 2018-19'!X$8:X$157,MATCH($B133,'I.Supplementary 2018-19'!$B$8:$B$157,0)),INDEX('I.KI 2018-19'!X$9:X$393,MATCH($B133,'I.KI 2018-19'!$B$9:$B$393,0))),"")</f>
        <v>0</v>
      </c>
      <c r="BD133" s="157">
        <f>_xlfn.IFNA(_xlfn.IFNA(INDEX('I.Supplementary 2018-19'!Y$8:Y$157,MATCH($B133,'I.Supplementary 2018-19'!$B$8:$B$157,0)),INDEX('I.KI 2018-19'!Y$9:Y$393,MATCH($B133,'I.KI 2018-19'!$B$9:$B$393,0))),"")</f>
        <v>0</v>
      </c>
      <c r="BE133" s="156">
        <f>_xlfn.IFNA(_xlfn.IFNA(INDEX('I.Supplementary 2018-19'!Z$8:Z$157,MATCH($B133,'I.Supplementary 2018-19'!$B$8:$B$157,0)),INDEX('I.KI 2018-19'!Z$9:Z$393,MATCH($B133,'I.KI 2018-19'!$B$9:$B$393,0))),"")</f>
        <v>0</v>
      </c>
      <c r="BF133" s="193">
        <f>_xlfn.IFNA(_xlfn.IFNA(INDEX('I.Supplementary 2018-19'!AA$8:AA$157,MATCH($B133,'I.Supplementary 2018-19'!$B$8:$B$157,0)),INDEX('I.KI 2018-19'!AA$9:AA$393,MATCH($B133,'I.KI 2018-19'!$B$9:$B$393,0))),"")</f>
        <v>4.1803079345803029</v>
      </c>
      <c r="BG133" s="193">
        <f>_xlfn.IFNA(_xlfn.IFNA(INDEX('I.Supplementary 2018-19'!AB$8:AB$157,MATCH($B133,'I.Supplementary 2018-19'!$B$8:$B$157,0)),INDEX('I.KI 2018-19'!AB$9:AB$393,MATCH($B133,'I.KI 2018-19'!$B$9:$B$393,0))),"")</f>
        <v>0</v>
      </c>
      <c r="BH133" s="193">
        <f>_xlfn.IFNA(_xlfn.IFNA(INDEX('I.Supplementary 2018-19'!AC$8:AC$157,MATCH($B133,'I.Supplementary 2018-19'!$B$8:$B$157,0)),INDEX('I.KI 2018-19'!AC$9:AC$393,MATCH($B133,'I.KI 2018-19'!$B$9:$B$393,0))),"")</f>
        <v>0</v>
      </c>
      <c r="BI133" s="157">
        <f>_xlfn.IFNA(_xlfn.IFNA(INDEX('I.Supplementary 2018-19'!AD$8:AD$157,MATCH($B133,'I.Supplementary 2018-19'!$B$8:$B$157,0)),INDEX('I.KI 2018-19'!AD$9:AD$393,MATCH($B133,'I.KI 2018-19'!$B$9:$B$393,0))),"")</f>
        <v>0</v>
      </c>
      <c r="BJ133" s="149"/>
      <c r="BK133" s="156">
        <f>_xlfn.IFNA(IF($B133=$B$381,0,IF($B133=$B$382,0,_xlfn.IFNA(INDEX('I.Supplementary 2018-19'!I$8:I$157,MATCH($B133,'I.Supplementary 2018-19'!$B$8:$B$157,0)),INDEX('I.KI 2018-19'!I$9:I$393,MATCH($B133,'I.KI 2018-19'!$B$9:$B$393,0))))),"")</f>
        <v>0.61683903691934605</v>
      </c>
      <c r="BL133" s="149">
        <f>_xlfn.IFNA(IF($B133=$B$381,0,IF($B133=$B$382,0,_xlfn.IFNA(INDEX('I.Supplementary 2018-19'!J$8:J$157,MATCH($B133,'I.Supplementary 2018-19'!$B$8:$B$157,0)),INDEX('I.KI 2018-19'!J$9:J$393,MATCH($B133,'I.KI 2018-19'!$B$9:$B$393,0))))),"")</f>
        <v>3.563468897660957</v>
      </c>
      <c r="BM133" s="157">
        <f>_xlfn.IFNA(IF($B133=$B$381,0,IF($B133=$B$382,0,_xlfn.IFNA(INDEX('I.Supplementary 2018-19'!H$8:H$157,MATCH($B133,'I.Supplementary 2018-19'!$B$8:$B$157,0)),INDEX('I.KI 2018-19'!H$9:H$393,MATCH($B133,'I.KI 2018-19'!$B$9:$B$393,0))))),"")</f>
        <v>4.1803079345803029</v>
      </c>
    </row>
    <row r="134" spans="2:65">
      <c r="B134" s="121" t="str">
        <f>'Calculations for 2021-22'!B134</f>
        <v>E1620</v>
      </c>
      <c r="C134" s="160" t="str">
        <f>'Calculations for 2021-22'!D134</f>
        <v>E1620</v>
      </c>
      <c r="D134" t="str">
        <f>'Calculations for 2021-22'!E134</f>
        <v>SCFIR</v>
      </c>
      <c r="E134">
        <f>'Calculations for 2021-22'!F134</f>
        <v>0</v>
      </c>
      <c r="F134" s="120" t="str">
        <f>'Calculations for 2021-22'!H134</f>
        <v>Gloucestershire</v>
      </c>
      <c r="G134" s="156">
        <f>_xlfn.IFNA(INDEX('I.KI 2016-17'!M$8:M$391,MATCH($B134,'I.KI 2016-17'!$B$8:$B$391,0)),"")</f>
        <v>46.454277913285999</v>
      </c>
      <c r="H134" s="149">
        <f>_xlfn.IFNA(INDEX('I.KI 2016-17'!N$8:N$391,MATCH($B134,'I.KI 2016-17'!$B$8:$B$391,0)),"")</f>
        <v>0</v>
      </c>
      <c r="I134" s="149">
        <f>_xlfn.IFNA(INDEX('I.KI 2016-17'!O$8:O$391,MATCH($B134,'I.KI 2016-17'!$B$8:$B$391,0)),"")</f>
        <v>3.4511259562659999</v>
      </c>
      <c r="J134" s="149">
        <f>_xlfn.IFNA(INDEX('I.KI 2016-17'!P$8:P$391,MATCH($B134,'I.KI 2016-17'!$B$8:$B$391,0)),"")</f>
        <v>0</v>
      </c>
      <c r="K134" s="157">
        <f>_xlfn.IFNA(INDEX('I.KI 2016-17'!Q$8:Q$391,MATCH($B134,'I.KI 2016-17'!$B$8:$B$391,0)),"")</f>
        <v>0</v>
      </c>
      <c r="L134" s="156">
        <f>_xlfn.IFNA(INDEX('I.KI 2016-17'!R$8:R$391,MATCH($B134,'I.KI 2016-17'!$B$8:$B$391,0)),"")</f>
        <v>65.676454953438991</v>
      </c>
      <c r="M134" s="193">
        <f>_xlfn.IFNA(INDEX('I.KI 2016-17'!S$8:S$391,MATCH($B134,'I.KI 2016-17'!$B$8:$B$391,0)),"")</f>
        <v>0</v>
      </c>
      <c r="N134" s="193">
        <f>_xlfn.IFNA(INDEX('I.KI 2016-17'!T$8:T$391,MATCH($B134,'I.KI 2016-17'!$B$8:$B$391,0)),"")</f>
        <v>3.666220189713</v>
      </c>
      <c r="O134" s="193">
        <f>_xlfn.IFNA(INDEX('I.KI 2016-17'!U$8:U$391,MATCH($B134,'I.KI 2016-17'!$B$8:$B$391,0)),"")</f>
        <v>0</v>
      </c>
      <c r="P134" s="157">
        <f>_xlfn.IFNA(INDEX('I.KI 2016-17'!V$8:V$391,MATCH($B134,'I.KI 2016-17'!$B$8:$B$391,0)),"")</f>
        <v>0</v>
      </c>
      <c r="Q134" s="156">
        <f>_xlfn.IFNA(INDEX('I.KI 2016-17'!W$8:W$391,MATCH($B134,'I.KI 2016-17'!$B$8:$B$391,0)),"")</f>
        <v>112.130732866725</v>
      </c>
      <c r="R134" s="193">
        <f>_xlfn.IFNA(INDEX('I.KI 2016-17'!X$8:X$391,MATCH($B134,'I.KI 2016-17'!$B$8:$B$391,0)),"")</f>
        <v>0</v>
      </c>
      <c r="S134" s="193">
        <f>_xlfn.IFNA(INDEX('I.KI 2016-17'!Y$8:Y$391,MATCH($B134,'I.KI 2016-17'!$B$8:$B$391,0)),"")</f>
        <v>7.1173461459789999</v>
      </c>
      <c r="T134" s="193">
        <f>_xlfn.IFNA(INDEX('I.KI 2016-17'!Z$8:Z$391,MATCH($B134,'I.KI 2016-17'!$B$8:$B$391,0)),"")</f>
        <v>0</v>
      </c>
      <c r="U134" s="157">
        <f>_xlfn.IFNA(INDEX('I.KI 2016-17'!AA$8:AA$391,MATCH($B134,'I.KI 2016-17'!$B$8:$B$391,0)),"")</f>
        <v>0</v>
      </c>
      <c r="V134" s="149"/>
      <c r="W134" s="154">
        <f>_xlfn.IFNA(INDEX('I.KI 2016-17'!$H$8:$H$391,MATCH(B134,'I.KI 2016-17'!$B$8:$B$391,0)),"")</f>
        <v>49.905403869552003</v>
      </c>
      <c r="X134" s="153">
        <f>_xlfn.IFNA(INDEX('I.KI 2016-17'!$I$8:$I$391,MATCH(B134,'I.KI 2016-17'!$B$8:$B$391,0)),"")</f>
        <v>69.342675143151993</v>
      </c>
      <c r="Y134" s="155">
        <f>_xlfn.IFNA(INDEX('I.KI 2016-17'!$G$8:$G$391,MATCH(B134,'I.KI 2016-17'!$B$8:$B$391,0)),"")</f>
        <v>119.248079012704</v>
      </c>
      <c r="Z134" s="149"/>
      <c r="AA134" s="156">
        <f>_xlfn.IFNA(IF($B134=$B$382,0,_xlfn.IFNA(INDEX('I.Supplementary 2017-18'!N$8:N$35,MATCH($B134,'I.Supplementary 2017-18'!$B$8:$B$35,0)),INDEX('I.KI 2017-18'!N$9:N$393,MATCH($B134,'I.KI 2017-18'!$B$9:$B$393,0)))),"")</f>
        <v>28.703359111496152</v>
      </c>
      <c r="AB134" s="193">
        <f>_xlfn.IFNA(IF($B134=$B$382,0,_xlfn.IFNA(INDEX('I.Supplementary 2017-18'!O$8:O$35,MATCH($B134,'I.Supplementary 2017-18'!$B$8:$B$35,0)),INDEX('I.KI 2017-18'!O$9:O$393,MATCH($B134,'I.KI 2017-18'!$B$9:$B$393,0)))),"")</f>
        <v>0</v>
      </c>
      <c r="AC134" s="193">
        <f>_xlfn.IFNA(IF($B134=$B$382,0,_xlfn.IFNA(INDEX('I.Supplementary 2017-18'!P$8:P$35,MATCH($B134,'I.Supplementary 2017-18'!$B$8:$B$35,0)),INDEX('I.KI 2017-18'!P$9:P$393,MATCH($B134,'I.KI 2017-18'!$B$9:$B$393,0)))),"")</f>
        <v>2.5074148992996439</v>
      </c>
      <c r="AD134" s="193">
        <f>_xlfn.IFNA(IF($B134=$B$382,0,_xlfn.IFNA(INDEX('I.Supplementary 2017-18'!Q$8:Q$35,MATCH($B134,'I.Supplementary 2017-18'!$B$8:$B$35,0)),INDEX('I.KI 2017-18'!Q$9:Q$393,MATCH($B134,'I.KI 2017-18'!$B$9:$B$393,0)))),"")</f>
        <v>0</v>
      </c>
      <c r="AE134" s="157">
        <f>_xlfn.IFNA(IF($B134=$B$382,0,_xlfn.IFNA(INDEX('I.Supplementary 2017-18'!R$8:R$35,MATCH($B134,'I.Supplementary 2017-18'!$B$8:$B$35,0)),INDEX('I.KI 2017-18'!R$9:R$393,MATCH($B134,'I.KI 2017-18'!$B$9:$B$393,0)))),"")</f>
        <v>0</v>
      </c>
      <c r="AF134" s="156">
        <f>_xlfn.IFNA(IF($B134=$B$382,0,_xlfn.IFNA(INDEX('I.Supplementary 2017-18'!S$8:S$35,MATCH($B134,'I.Supplementary 2017-18'!$B$8:$B$35,0)),INDEX('I.KI 2017-18'!S$9:S$393,MATCH($B134,'I.KI 2017-18'!$B$9:$B$393,0)))),"")</f>
        <v>67.017307076910598</v>
      </c>
      <c r="AG134" s="193">
        <f>_xlfn.IFNA(IF($B134=$B$382,0,_xlfn.IFNA(INDEX('I.Supplementary 2017-18'!T$8:T$35,MATCH($B134,'I.Supplementary 2017-18'!$B$8:$B$35,0)),INDEX('I.KI 2017-18'!T$9:T$393,MATCH($B134,'I.KI 2017-18'!$B$9:$B$393,0)))),"")</f>
        <v>0</v>
      </c>
      <c r="AH134" s="193">
        <f>_xlfn.IFNA(IF($B134=$B$382,0,_xlfn.IFNA(INDEX('I.Supplementary 2017-18'!U$8:U$35,MATCH($B134,'I.Supplementary 2017-18'!$B$8:$B$35,0)),INDEX('I.KI 2017-18'!U$9:U$393,MATCH($B134,'I.KI 2017-18'!$B$9:$B$393,0)))),"")</f>
        <v>3.7410698314906532</v>
      </c>
      <c r="AI134" s="193">
        <f>_xlfn.IFNA(IF($B134=$B$382,0,_xlfn.IFNA(INDEX('I.Supplementary 2017-18'!V$8:V$35,MATCH($B134,'I.Supplementary 2017-18'!$B$8:$B$35,0)),INDEX('I.KI 2017-18'!V$9:V$393,MATCH($B134,'I.KI 2017-18'!$B$9:$B$393,0)))),"")</f>
        <v>0</v>
      </c>
      <c r="AJ134" s="157">
        <f>_xlfn.IFNA(IF($B134=$B$382,0,_xlfn.IFNA(INDEX('I.Supplementary 2017-18'!W$8:W$35,MATCH($B134,'I.Supplementary 2017-18'!$B$8:$B$35,0)),INDEX('I.KI 2017-18'!W$9:W$393,MATCH($B134,'I.KI 2017-18'!$B$9:$B$393,0)))),"")</f>
        <v>0</v>
      </c>
      <c r="AK134" s="156">
        <f>_xlfn.IFNA(IF($B134=$B$382,0,_xlfn.IFNA(INDEX('I.Supplementary 2017-18'!X$8:X$35,MATCH($B134,'I.Supplementary 2017-18'!$B$8:$B$35,0)),INDEX('I.KI 2017-18'!X$9:X$393,MATCH($B134,'I.KI 2017-18'!$B$9:$B$393,0)))),"")</f>
        <v>95.720666188406753</v>
      </c>
      <c r="AL134" s="193">
        <f>_xlfn.IFNA(IF($B134=$B$382,0,_xlfn.IFNA(INDEX('I.Supplementary 2017-18'!Y$8:Y$35,MATCH($B134,'I.Supplementary 2017-18'!$B$8:$B$35,0)),INDEX('I.KI 2017-18'!Y$9:Y$393,MATCH($B134,'I.KI 2017-18'!$B$9:$B$393,0)))),"")</f>
        <v>0</v>
      </c>
      <c r="AM134" s="193">
        <f>_xlfn.IFNA(IF($B134=$B$382,0,_xlfn.IFNA(INDEX('I.Supplementary 2017-18'!Z$8:Z$35,MATCH($B134,'I.Supplementary 2017-18'!$B$8:$B$35,0)),INDEX('I.KI 2017-18'!Z$9:Z$393,MATCH($B134,'I.KI 2017-18'!$B$9:$B$393,0)))),"")</f>
        <v>6.2484847307902971</v>
      </c>
      <c r="AN134" s="193">
        <f>_xlfn.IFNA(IF($B134=$B$382,0,_xlfn.IFNA(INDEX('I.Supplementary 2017-18'!AA$8:AA$35,MATCH($B134,'I.Supplementary 2017-18'!$B$8:$B$35,0)),INDEX('I.KI 2017-18'!AA$9:AA$393,MATCH($B134,'I.KI 2017-18'!$B$9:$B$393,0)))),"")</f>
        <v>0</v>
      </c>
      <c r="AO134" s="157">
        <f>_xlfn.IFNA(IF($B134=$B$382,0,_xlfn.IFNA(INDEX('I.Supplementary 2017-18'!AB$8:AB$35,MATCH($B134,'I.Supplementary 2017-18'!$B$8:$B$35,0)),INDEX('I.KI 2017-18'!AB$9:AB$393,MATCH($B134,'I.KI 2017-18'!$B$9:$B$393,0)))),"")</f>
        <v>0</v>
      </c>
      <c r="AP134" s="149"/>
      <c r="AQ134" s="156">
        <f>_xlfn.IFNA(IF($B134=$B$381,0,IF($B134=$B$382,0,_xlfn.IFNA(INDEX('I.Supplementary 2017-18'!I$8:I$35,MATCH($B134,'I.Supplementary 2017-18'!$B$8:$B$35,0)),INDEX('I.KI 2017-18'!I$9:I$393,MATCH($B134,'I.KI 2017-18'!$B$9:$B$393,0))))),"")</f>
        <v>31.210774010795795</v>
      </c>
      <c r="AR134" s="149">
        <f>_xlfn.IFNA(IF($B134=$B$381,0,IF($B134=$B$382,0,_xlfn.IFNA(INDEX('I.Supplementary 2017-18'!J$8:J$35,MATCH($B134,'I.Supplementary 2017-18'!$B$8:$B$35,0)),INDEX('I.KI 2017-18'!J$9:J$393,MATCH($B134,'I.KI 2017-18'!$B$9:$B$393,0))))),"")</f>
        <v>70.758376908401246</v>
      </c>
      <c r="AS134" s="157">
        <f>_xlfn.IFNA(IF($B134=$B$381,0,IF($B134=$B$382,0,_xlfn.IFNA(INDEX('I.Supplementary 2017-18'!H$8:H$35,MATCH($B134,'I.Supplementary 2017-18'!$B$8:$B$35,0)),INDEX('I.KI 2017-18'!H$9:H$393,MATCH($B134,'I.KI 2017-18'!$B$9:$B$393,0))))),"")</f>
        <v>101.96915091919703</v>
      </c>
      <c r="AT134" s="149"/>
      <c r="AU134" s="156">
        <f>_xlfn.IFNA(_xlfn.IFNA(INDEX('I.Supplementary 2018-19'!P$8:P$157,MATCH($B134,'I.Supplementary 2018-19'!$B$8:$B$157,0)),INDEX('I.KI 2018-19'!P$9:P$393,MATCH($B134,'I.KI 2018-19'!$B$9:$B$393,0))),"")</f>
        <v>17.357895141136407</v>
      </c>
      <c r="AV134" s="193">
        <f>_xlfn.IFNA(_xlfn.IFNA(INDEX('I.Supplementary 2018-19'!Q$8:Q$157,MATCH($B134,'I.Supplementary 2018-19'!$B$8:$B$157,0)),INDEX('I.KI 2018-19'!Q$9:Q$393,MATCH($B134,'I.KI 2018-19'!$B$9:$B$393,0))),"")</f>
        <v>0</v>
      </c>
      <c r="AW134" s="193">
        <f>_xlfn.IFNA(_xlfn.IFNA(INDEX('I.Supplementary 2018-19'!R$8:R$157,MATCH($B134,'I.Supplementary 2018-19'!$B$8:$B$157,0)),INDEX('I.KI 2018-19'!R$9:R$393,MATCH($B134,'I.KI 2018-19'!$B$9:$B$393,0))),"")</f>
        <v>2.0272915980893149</v>
      </c>
      <c r="AX134" s="193">
        <f>_xlfn.IFNA(_xlfn.IFNA(INDEX('I.Supplementary 2018-19'!S$8:S$157,MATCH($B134,'I.Supplementary 2018-19'!$B$8:$B$157,0)),INDEX('I.KI 2018-19'!S$9:S$393,MATCH($B134,'I.KI 2018-19'!$B$9:$B$393,0))),"")</f>
        <v>0</v>
      </c>
      <c r="AY134" s="157">
        <f>_xlfn.IFNA(_xlfn.IFNA(INDEX('I.Supplementary 2018-19'!T$8:T$157,MATCH($B134,'I.Supplementary 2018-19'!$B$8:$B$157,0)),INDEX('I.KI 2018-19'!T$9:T$393,MATCH($B134,'I.KI 2018-19'!$B$9:$B$393,0))),"")</f>
        <v>0</v>
      </c>
      <c r="AZ134" s="156">
        <f>_xlfn.IFNA(_xlfn.IFNA(INDEX('I.Supplementary 2018-19'!U$8:U$157,MATCH($B134,'I.Supplementary 2018-19'!$B$8:$B$157,0)),INDEX('I.KI 2018-19'!U$9:U$393,MATCH($B134,'I.KI 2018-19'!$B$9:$B$393,0))),"")</f>
        <v>69.030702568491591</v>
      </c>
      <c r="BA134" s="193">
        <f>_xlfn.IFNA(_xlfn.IFNA(INDEX('I.Supplementary 2018-19'!V$8:V$157,MATCH($B134,'I.Supplementary 2018-19'!$B$8:$B$157,0)),INDEX('I.KI 2018-19'!V$9:V$393,MATCH($B134,'I.KI 2018-19'!$B$9:$B$393,0))),"")</f>
        <v>0</v>
      </c>
      <c r="BB134" s="193">
        <f>_xlfn.IFNA(_xlfn.IFNA(INDEX('I.Supplementary 2018-19'!W$8:W$157,MATCH($B134,'I.Supplementary 2018-19'!$B$8:$B$157,0)),INDEX('I.KI 2018-19'!W$9:W$393,MATCH($B134,'I.KI 2018-19'!$B$9:$B$393,0))),"")</f>
        <v>3.8534624873723464</v>
      </c>
      <c r="BC134" s="193">
        <f>_xlfn.IFNA(_xlfn.IFNA(INDEX('I.Supplementary 2018-19'!X$8:X$157,MATCH($B134,'I.Supplementary 2018-19'!$B$8:$B$157,0)),INDEX('I.KI 2018-19'!X$9:X$393,MATCH($B134,'I.KI 2018-19'!$B$9:$B$393,0))),"")</f>
        <v>0</v>
      </c>
      <c r="BD134" s="157">
        <f>_xlfn.IFNA(_xlfn.IFNA(INDEX('I.Supplementary 2018-19'!Y$8:Y$157,MATCH($B134,'I.Supplementary 2018-19'!$B$8:$B$157,0)),INDEX('I.KI 2018-19'!Y$9:Y$393,MATCH($B134,'I.KI 2018-19'!$B$9:$B$393,0))),"")</f>
        <v>0</v>
      </c>
      <c r="BE134" s="156">
        <f>_xlfn.IFNA(_xlfn.IFNA(INDEX('I.Supplementary 2018-19'!Z$8:Z$157,MATCH($B134,'I.Supplementary 2018-19'!$B$8:$B$157,0)),INDEX('I.KI 2018-19'!Z$9:Z$393,MATCH($B134,'I.KI 2018-19'!$B$9:$B$393,0))),"")</f>
        <v>86.388597709628002</v>
      </c>
      <c r="BF134" s="193">
        <f>_xlfn.IFNA(_xlfn.IFNA(INDEX('I.Supplementary 2018-19'!AA$8:AA$157,MATCH($B134,'I.Supplementary 2018-19'!$B$8:$B$157,0)),INDEX('I.KI 2018-19'!AA$9:AA$393,MATCH($B134,'I.KI 2018-19'!$B$9:$B$393,0))),"")</f>
        <v>0</v>
      </c>
      <c r="BG134" s="193">
        <f>_xlfn.IFNA(_xlfn.IFNA(INDEX('I.Supplementary 2018-19'!AB$8:AB$157,MATCH($B134,'I.Supplementary 2018-19'!$B$8:$B$157,0)),INDEX('I.KI 2018-19'!AB$9:AB$393,MATCH($B134,'I.KI 2018-19'!$B$9:$B$393,0))),"")</f>
        <v>5.8807540854616613</v>
      </c>
      <c r="BH134" s="193">
        <f>_xlfn.IFNA(_xlfn.IFNA(INDEX('I.Supplementary 2018-19'!AC$8:AC$157,MATCH($B134,'I.Supplementary 2018-19'!$B$8:$B$157,0)),INDEX('I.KI 2018-19'!AC$9:AC$393,MATCH($B134,'I.KI 2018-19'!$B$9:$B$393,0))),"")</f>
        <v>0</v>
      </c>
      <c r="BI134" s="157">
        <f>_xlfn.IFNA(_xlfn.IFNA(INDEX('I.Supplementary 2018-19'!AD$8:AD$157,MATCH($B134,'I.Supplementary 2018-19'!$B$8:$B$157,0)),INDEX('I.KI 2018-19'!AD$9:AD$393,MATCH($B134,'I.KI 2018-19'!$B$9:$B$393,0))),"")</f>
        <v>0</v>
      </c>
      <c r="BJ134" s="149"/>
      <c r="BK134" s="156">
        <f>_xlfn.IFNA(IF($B134=$B$381,0,IF($B134=$B$382,0,_xlfn.IFNA(INDEX('I.Supplementary 2018-19'!I$8:I$157,MATCH($B134,'I.Supplementary 2018-19'!$B$8:$B$157,0)),INDEX('I.KI 2018-19'!I$9:I$393,MATCH($B134,'I.KI 2018-19'!$B$9:$B$393,0))))),"")</f>
        <v>19.385186739225723</v>
      </c>
      <c r="BL134" s="149">
        <f>_xlfn.IFNA(IF($B134=$B$381,0,IF($B134=$B$382,0,_xlfn.IFNA(INDEX('I.Supplementary 2018-19'!J$8:J$157,MATCH($B134,'I.Supplementary 2018-19'!$B$8:$B$157,0)),INDEX('I.KI 2018-19'!J$9:J$393,MATCH($B134,'I.KI 2018-19'!$B$9:$B$393,0))))),"")</f>
        <v>72.884165055863946</v>
      </c>
      <c r="BM134" s="157">
        <f>_xlfn.IFNA(IF($B134=$B$381,0,IF($B134=$B$382,0,_xlfn.IFNA(INDEX('I.Supplementary 2018-19'!H$8:H$157,MATCH($B134,'I.Supplementary 2018-19'!$B$8:$B$157,0)),INDEX('I.KI 2018-19'!H$9:H$393,MATCH($B134,'I.KI 2018-19'!$B$9:$B$393,0))))),"")</f>
        <v>92.269351795089676</v>
      </c>
    </row>
    <row r="135" spans="2:65">
      <c r="B135" s="121" t="str">
        <f>'Calculations for 2021-22'!B135</f>
        <v>E1735</v>
      </c>
      <c r="C135" s="160" t="str">
        <f>'Calculations for 2021-22'!D135</f>
        <v>E1735</v>
      </c>
      <c r="D135" t="str">
        <f>'Calculations for 2021-22'!E135</f>
        <v>SD</v>
      </c>
      <c r="E135">
        <f>'Calculations for 2021-22'!F135</f>
        <v>0</v>
      </c>
      <c r="F135" s="120" t="str">
        <f>'Calculations for 2021-22'!H135</f>
        <v>Gosport</v>
      </c>
      <c r="G135" s="156">
        <f>_xlfn.IFNA(INDEX('I.KI 2016-17'!M$8:M$391,MATCH($B135,'I.KI 2016-17'!$B$8:$B$391,0)),"")</f>
        <v>0</v>
      </c>
      <c r="H135" s="149">
        <f>_xlfn.IFNA(INDEX('I.KI 2016-17'!N$8:N$391,MATCH($B135,'I.KI 2016-17'!$B$8:$B$391,0)),"")</f>
        <v>1.175888577454</v>
      </c>
      <c r="I135" s="149">
        <f>_xlfn.IFNA(INDEX('I.KI 2016-17'!O$8:O$391,MATCH($B135,'I.KI 2016-17'!$B$8:$B$391,0)),"")</f>
        <v>0</v>
      </c>
      <c r="J135" s="149">
        <f>_xlfn.IFNA(INDEX('I.KI 2016-17'!P$8:P$391,MATCH($B135,'I.KI 2016-17'!$B$8:$B$391,0)),"")</f>
        <v>0</v>
      </c>
      <c r="K135" s="157">
        <f>_xlfn.IFNA(INDEX('I.KI 2016-17'!Q$8:Q$391,MATCH($B135,'I.KI 2016-17'!$B$8:$B$391,0)),"")</f>
        <v>0</v>
      </c>
      <c r="L135" s="156">
        <f>_xlfn.IFNA(INDEX('I.KI 2016-17'!R$8:R$391,MATCH($B135,'I.KI 2016-17'!$B$8:$B$391,0)),"")</f>
        <v>0</v>
      </c>
      <c r="M135" s="193">
        <f>_xlfn.IFNA(INDEX('I.KI 2016-17'!S$8:S$391,MATCH($B135,'I.KI 2016-17'!$B$8:$B$391,0)),"")</f>
        <v>2.292470804508</v>
      </c>
      <c r="N135" s="193">
        <f>_xlfn.IFNA(INDEX('I.KI 2016-17'!T$8:T$391,MATCH($B135,'I.KI 2016-17'!$B$8:$B$391,0)),"")</f>
        <v>0</v>
      </c>
      <c r="O135" s="193">
        <f>_xlfn.IFNA(INDEX('I.KI 2016-17'!U$8:U$391,MATCH($B135,'I.KI 2016-17'!$B$8:$B$391,0)),"")</f>
        <v>0</v>
      </c>
      <c r="P135" s="157">
        <f>_xlfn.IFNA(INDEX('I.KI 2016-17'!V$8:V$391,MATCH($B135,'I.KI 2016-17'!$B$8:$B$391,0)),"")</f>
        <v>0</v>
      </c>
      <c r="Q135" s="156">
        <f>_xlfn.IFNA(INDEX('I.KI 2016-17'!W$8:W$391,MATCH($B135,'I.KI 2016-17'!$B$8:$B$391,0)),"")</f>
        <v>0</v>
      </c>
      <c r="R135" s="193">
        <f>_xlfn.IFNA(INDEX('I.KI 2016-17'!X$8:X$391,MATCH($B135,'I.KI 2016-17'!$B$8:$B$391,0)),"")</f>
        <v>3.4683593819620002</v>
      </c>
      <c r="S135" s="193">
        <f>_xlfn.IFNA(INDEX('I.KI 2016-17'!Y$8:Y$391,MATCH($B135,'I.KI 2016-17'!$B$8:$B$391,0)),"")</f>
        <v>0</v>
      </c>
      <c r="T135" s="193">
        <f>_xlfn.IFNA(INDEX('I.KI 2016-17'!Z$8:Z$391,MATCH($B135,'I.KI 2016-17'!$B$8:$B$391,0)),"")</f>
        <v>0</v>
      </c>
      <c r="U135" s="157">
        <f>_xlfn.IFNA(INDEX('I.KI 2016-17'!AA$8:AA$391,MATCH($B135,'I.KI 2016-17'!$B$8:$B$391,0)),"")</f>
        <v>0</v>
      </c>
      <c r="V135" s="149"/>
      <c r="W135" s="154">
        <f>_xlfn.IFNA(INDEX('I.KI 2016-17'!$H$8:$H$391,MATCH(B135,'I.KI 2016-17'!$B$8:$B$391,0)),"")</f>
        <v>1.175888577454</v>
      </c>
      <c r="X135" s="153">
        <f>_xlfn.IFNA(INDEX('I.KI 2016-17'!$I$8:$I$391,MATCH(B135,'I.KI 2016-17'!$B$8:$B$391,0)),"")</f>
        <v>2.292470804508</v>
      </c>
      <c r="Y135" s="155">
        <f>_xlfn.IFNA(INDEX('I.KI 2016-17'!$G$8:$G$391,MATCH(B135,'I.KI 2016-17'!$B$8:$B$391,0)),"")</f>
        <v>3.4683593819620002</v>
      </c>
      <c r="Z135" s="149"/>
      <c r="AA135" s="156">
        <f>_xlfn.IFNA(IF($B135=$B$382,0,_xlfn.IFNA(INDEX('I.Supplementary 2017-18'!N$8:N$35,MATCH($B135,'I.Supplementary 2017-18'!$B$8:$B$35,0)),INDEX('I.KI 2017-18'!N$9:N$393,MATCH($B135,'I.KI 2017-18'!$B$9:$B$393,0)))),"")</f>
        <v>0</v>
      </c>
      <c r="AB135" s="193">
        <f>_xlfn.IFNA(IF($B135=$B$382,0,_xlfn.IFNA(INDEX('I.Supplementary 2017-18'!O$8:O$35,MATCH($B135,'I.Supplementary 2017-18'!$B$8:$B$35,0)),INDEX('I.KI 2017-18'!O$9:O$393,MATCH($B135,'I.KI 2017-18'!$B$9:$B$393,0)))),"")</f>
        <v>0.61169606973135937</v>
      </c>
      <c r="AC135" s="193">
        <f>_xlfn.IFNA(IF($B135=$B$382,0,_xlfn.IFNA(INDEX('I.Supplementary 2017-18'!P$8:P$35,MATCH($B135,'I.Supplementary 2017-18'!$B$8:$B$35,0)),INDEX('I.KI 2017-18'!P$9:P$393,MATCH($B135,'I.KI 2017-18'!$B$9:$B$393,0)))),"")</f>
        <v>0</v>
      </c>
      <c r="AD135" s="193">
        <f>_xlfn.IFNA(IF($B135=$B$382,0,_xlfn.IFNA(INDEX('I.Supplementary 2017-18'!Q$8:Q$35,MATCH($B135,'I.Supplementary 2017-18'!$B$8:$B$35,0)),INDEX('I.KI 2017-18'!Q$9:Q$393,MATCH($B135,'I.KI 2017-18'!$B$9:$B$393,0)))),"")</f>
        <v>0</v>
      </c>
      <c r="AE135" s="157">
        <f>_xlfn.IFNA(IF($B135=$B$382,0,_xlfn.IFNA(INDEX('I.Supplementary 2017-18'!R$8:R$35,MATCH($B135,'I.Supplementary 2017-18'!$B$8:$B$35,0)),INDEX('I.KI 2017-18'!R$9:R$393,MATCH($B135,'I.KI 2017-18'!$B$9:$B$393,0)))),"")</f>
        <v>0</v>
      </c>
      <c r="AF135" s="156">
        <f>_xlfn.IFNA(IF($B135=$B$382,0,_xlfn.IFNA(INDEX('I.Supplementary 2017-18'!S$8:S$35,MATCH($B135,'I.Supplementary 2017-18'!$B$8:$B$35,0)),INDEX('I.KI 2017-18'!S$9:S$393,MATCH($B135,'I.KI 2017-18'!$B$9:$B$393,0)))),"")</f>
        <v>0</v>
      </c>
      <c r="AG135" s="193">
        <f>_xlfn.IFNA(IF($B135=$B$382,0,_xlfn.IFNA(INDEX('I.Supplementary 2017-18'!T$8:T$35,MATCH($B135,'I.Supplementary 2017-18'!$B$8:$B$35,0)),INDEX('I.KI 2017-18'!T$9:T$393,MATCH($B135,'I.KI 2017-18'!$B$9:$B$393,0)))),"")</f>
        <v>2.3392739449698352</v>
      </c>
      <c r="AH135" s="193">
        <f>_xlfn.IFNA(IF($B135=$B$382,0,_xlfn.IFNA(INDEX('I.Supplementary 2017-18'!U$8:U$35,MATCH($B135,'I.Supplementary 2017-18'!$B$8:$B$35,0)),INDEX('I.KI 2017-18'!U$9:U$393,MATCH($B135,'I.KI 2017-18'!$B$9:$B$393,0)))),"")</f>
        <v>0</v>
      </c>
      <c r="AI135" s="193">
        <f>_xlfn.IFNA(IF($B135=$B$382,0,_xlfn.IFNA(INDEX('I.Supplementary 2017-18'!V$8:V$35,MATCH($B135,'I.Supplementary 2017-18'!$B$8:$B$35,0)),INDEX('I.KI 2017-18'!V$9:V$393,MATCH($B135,'I.KI 2017-18'!$B$9:$B$393,0)))),"")</f>
        <v>0</v>
      </c>
      <c r="AJ135" s="157">
        <f>_xlfn.IFNA(IF($B135=$B$382,0,_xlfn.IFNA(INDEX('I.Supplementary 2017-18'!W$8:W$35,MATCH($B135,'I.Supplementary 2017-18'!$B$8:$B$35,0)),INDEX('I.KI 2017-18'!W$9:W$393,MATCH($B135,'I.KI 2017-18'!$B$9:$B$393,0)))),"")</f>
        <v>0</v>
      </c>
      <c r="AK135" s="156">
        <f>_xlfn.IFNA(IF($B135=$B$382,0,_xlfn.IFNA(INDEX('I.Supplementary 2017-18'!X$8:X$35,MATCH($B135,'I.Supplementary 2017-18'!$B$8:$B$35,0)),INDEX('I.KI 2017-18'!X$9:X$393,MATCH($B135,'I.KI 2017-18'!$B$9:$B$393,0)))),"")</f>
        <v>0</v>
      </c>
      <c r="AL135" s="193">
        <f>_xlfn.IFNA(IF($B135=$B$382,0,_xlfn.IFNA(INDEX('I.Supplementary 2017-18'!Y$8:Y$35,MATCH($B135,'I.Supplementary 2017-18'!$B$8:$B$35,0)),INDEX('I.KI 2017-18'!Y$9:Y$393,MATCH($B135,'I.KI 2017-18'!$B$9:$B$393,0)))),"")</f>
        <v>2.9509700147011948</v>
      </c>
      <c r="AM135" s="193">
        <f>_xlfn.IFNA(IF($B135=$B$382,0,_xlfn.IFNA(INDEX('I.Supplementary 2017-18'!Z$8:Z$35,MATCH($B135,'I.Supplementary 2017-18'!$B$8:$B$35,0)),INDEX('I.KI 2017-18'!Z$9:Z$393,MATCH($B135,'I.KI 2017-18'!$B$9:$B$393,0)))),"")</f>
        <v>0</v>
      </c>
      <c r="AN135" s="193">
        <f>_xlfn.IFNA(IF($B135=$B$382,0,_xlfn.IFNA(INDEX('I.Supplementary 2017-18'!AA$8:AA$35,MATCH($B135,'I.Supplementary 2017-18'!$B$8:$B$35,0)),INDEX('I.KI 2017-18'!AA$9:AA$393,MATCH($B135,'I.KI 2017-18'!$B$9:$B$393,0)))),"")</f>
        <v>0</v>
      </c>
      <c r="AO135" s="157">
        <f>_xlfn.IFNA(IF($B135=$B$382,0,_xlfn.IFNA(INDEX('I.Supplementary 2017-18'!AB$8:AB$35,MATCH($B135,'I.Supplementary 2017-18'!$B$8:$B$35,0)),INDEX('I.KI 2017-18'!AB$9:AB$393,MATCH($B135,'I.KI 2017-18'!$B$9:$B$393,0)))),"")</f>
        <v>0</v>
      </c>
      <c r="AP135" s="149"/>
      <c r="AQ135" s="156">
        <f>_xlfn.IFNA(IF($B135=$B$381,0,IF($B135=$B$382,0,_xlfn.IFNA(INDEX('I.Supplementary 2017-18'!I$8:I$35,MATCH($B135,'I.Supplementary 2017-18'!$B$8:$B$35,0)),INDEX('I.KI 2017-18'!I$9:I$393,MATCH($B135,'I.KI 2017-18'!$B$9:$B$393,0))))),"")</f>
        <v>0.61169606973135937</v>
      </c>
      <c r="AR135" s="149">
        <f>_xlfn.IFNA(IF($B135=$B$381,0,IF($B135=$B$382,0,_xlfn.IFNA(INDEX('I.Supplementary 2017-18'!J$8:J$35,MATCH($B135,'I.Supplementary 2017-18'!$B$8:$B$35,0)),INDEX('I.KI 2017-18'!J$9:J$393,MATCH($B135,'I.KI 2017-18'!$B$9:$B$393,0))))),"")</f>
        <v>2.3392739449698352</v>
      </c>
      <c r="AS135" s="157">
        <f>_xlfn.IFNA(IF($B135=$B$381,0,IF($B135=$B$382,0,_xlfn.IFNA(INDEX('I.Supplementary 2017-18'!H$8:H$35,MATCH($B135,'I.Supplementary 2017-18'!$B$8:$B$35,0)),INDEX('I.KI 2017-18'!H$9:H$393,MATCH($B135,'I.KI 2017-18'!$B$9:$B$393,0))))),"")</f>
        <v>2.9509700147011948</v>
      </c>
      <c r="AT135" s="149"/>
      <c r="AU135" s="156">
        <f>_xlfn.IFNA(_xlfn.IFNA(INDEX('I.Supplementary 2018-19'!P$8:P$157,MATCH($B135,'I.Supplementary 2018-19'!$B$8:$B$157,0)),INDEX('I.KI 2018-19'!P$9:P$393,MATCH($B135,'I.KI 2018-19'!$B$9:$B$393,0))),"")</f>
        <v>0</v>
      </c>
      <c r="AV135" s="193">
        <f>_xlfn.IFNA(_xlfn.IFNA(INDEX('I.Supplementary 2018-19'!Q$8:Q$157,MATCH($B135,'I.Supplementary 2018-19'!$B$8:$B$157,0)),INDEX('I.KI 2018-19'!Q$9:Q$393,MATCH($B135,'I.KI 2018-19'!$B$9:$B$393,0))),"")</f>
        <v>0.26433632663248013</v>
      </c>
      <c r="AW135" s="193">
        <f>_xlfn.IFNA(_xlfn.IFNA(INDEX('I.Supplementary 2018-19'!R$8:R$157,MATCH($B135,'I.Supplementary 2018-19'!$B$8:$B$157,0)),INDEX('I.KI 2018-19'!R$9:R$393,MATCH($B135,'I.KI 2018-19'!$B$9:$B$393,0))),"")</f>
        <v>0</v>
      </c>
      <c r="AX135" s="193">
        <f>_xlfn.IFNA(_xlfn.IFNA(INDEX('I.Supplementary 2018-19'!S$8:S$157,MATCH($B135,'I.Supplementary 2018-19'!$B$8:$B$157,0)),INDEX('I.KI 2018-19'!S$9:S$393,MATCH($B135,'I.KI 2018-19'!$B$9:$B$393,0))),"")</f>
        <v>0</v>
      </c>
      <c r="AY135" s="157">
        <f>_xlfn.IFNA(_xlfn.IFNA(INDEX('I.Supplementary 2018-19'!T$8:T$157,MATCH($B135,'I.Supplementary 2018-19'!$B$8:$B$157,0)),INDEX('I.KI 2018-19'!T$9:T$393,MATCH($B135,'I.KI 2018-19'!$B$9:$B$393,0))),"")</f>
        <v>0</v>
      </c>
      <c r="AZ135" s="156">
        <f>_xlfn.IFNA(_xlfn.IFNA(INDEX('I.Supplementary 2018-19'!U$8:U$157,MATCH($B135,'I.Supplementary 2018-19'!$B$8:$B$157,0)),INDEX('I.KI 2018-19'!U$9:U$393,MATCH($B135,'I.KI 2018-19'!$B$9:$B$393,0))),"")</f>
        <v>0</v>
      </c>
      <c r="BA135" s="193">
        <f>_xlfn.IFNA(_xlfn.IFNA(INDEX('I.Supplementary 2018-19'!V$8:V$157,MATCH($B135,'I.Supplementary 2018-19'!$B$8:$B$157,0)),INDEX('I.KI 2018-19'!V$9:V$393,MATCH($B135,'I.KI 2018-19'!$B$9:$B$393,0))),"")</f>
        <v>2.4095525613423194</v>
      </c>
      <c r="BB135" s="193">
        <f>_xlfn.IFNA(_xlfn.IFNA(INDEX('I.Supplementary 2018-19'!W$8:W$157,MATCH($B135,'I.Supplementary 2018-19'!$B$8:$B$157,0)),INDEX('I.KI 2018-19'!W$9:W$393,MATCH($B135,'I.KI 2018-19'!$B$9:$B$393,0))),"")</f>
        <v>0</v>
      </c>
      <c r="BC135" s="193">
        <f>_xlfn.IFNA(_xlfn.IFNA(INDEX('I.Supplementary 2018-19'!X$8:X$157,MATCH($B135,'I.Supplementary 2018-19'!$B$8:$B$157,0)),INDEX('I.KI 2018-19'!X$9:X$393,MATCH($B135,'I.KI 2018-19'!$B$9:$B$393,0))),"")</f>
        <v>0</v>
      </c>
      <c r="BD135" s="157">
        <f>_xlfn.IFNA(_xlfn.IFNA(INDEX('I.Supplementary 2018-19'!Y$8:Y$157,MATCH($B135,'I.Supplementary 2018-19'!$B$8:$B$157,0)),INDEX('I.KI 2018-19'!Y$9:Y$393,MATCH($B135,'I.KI 2018-19'!$B$9:$B$393,0))),"")</f>
        <v>0</v>
      </c>
      <c r="BE135" s="156">
        <f>_xlfn.IFNA(_xlfn.IFNA(INDEX('I.Supplementary 2018-19'!Z$8:Z$157,MATCH($B135,'I.Supplementary 2018-19'!$B$8:$B$157,0)),INDEX('I.KI 2018-19'!Z$9:Z$393,MATCH($B135,'I.KI 2018-19'!$B$9:$B$393,0))),"")</f>
        <v>0</v>
      </c>
      <c r="BF135" s="193">
        <f>_xlfn.IFNA(_xlfn.IFNA(INDEX('I.Supplementary 2018-19'!AA$8:AA$157,MATCH($B135,'I.Supplementary 2018-19'!$B$8:$B$157,0)),INDEX('I.KI 2018-19'!AA$9:AA$393,MATCH($B135,'I.KI 2018-19'!$B$9:$B$393,0))),"")</f>
        <v>2.6738888879747997</v>
      </c>
      <c r="BG135" s="193">
        <f>_xlfn.IFNA(_xlfn.IFNA(INDEX('I.Supplementary 2018-19'!AB$8:AB$157,MATCH($B135,'I.Supplementary 2018-19'!$B$8:$B$157,0)),INDEX('I.KI 2018-19'!AB$9:AB$393,MATCH($B135,'I.KI 2018-19'!$B$9:$B$393,0))),"")</f>
        <v>0</v>
      </c>
      <c r="BH135" s="193">
        <f>_xlfn.IFNA(_xlfn.IFNA(INDEX('I.Supplementary 2018-19'!AC$8:AC$157,MATCH($B135,'I.Supplementary 2018-19'!$B$8:$B$157,0)),INDEX('I.KI 2018-19'!AC$9:AC$393,MATCH($B135,'I.KI 2018-19'!$B$9:$B$393,0))),"")</f>
        <v>0</v>
      </c>
      <c r="BI135" s="157">
        <f>_xlfn.IFNA(_xlfn.IFNA(INDEX('I.Supplementary 2018-19'!AD$8:AD$157,MATCH($B135,'I.Supplementary 2018-19'!$B$8:$B$157,0)),INDEX('I.KI 2018-19'!AD$9:AD$393,MATCH($B135,'I.KI 2018-19'!$B$9:$B$393,0))),"")</f>
        <v>0</v>
      </c>
      <c r="BJ135" s="149"/>
      <c r="BK135" s="156">
        <f>_xlfn.IFNA(IF($B135=$B$381,0,IF($B135=$B$382,0,_xlfn.IFNA(INDEX('I.Supplementary 2018-19'!I$8:I$157,MATCH($B135,'I.Supplementary 2018-19'!$B$8:$B$157,0)),INDEX('I.KI 2018-19'!I$9:I$393,MATCH($B135,'I.KI 2018-19'!$B$9:$B$393,0))))),"")</f>
        <v>0.26433632663248013</v>
      </c>
      <c r="BL135" s="149">
        <f>_xlfn.IFNA(IF($B135=$B$381,0,IF($B135=$B$382,0,_xlfn.IFNA(INDEX('I.Supplementary 2018-19'!J$8:J$157,MATCH($B135,'I.Supplementary 2018-19'!$B$8:$B$157,0)),INDEX('I.KI 2018-19'!J$9:J$393,MATCH($B135,'I.KI 2018-19'!$B$9:$B$393,0))))),"")</f>
        <v>2.4095525613423194</v>
      </c>
      <c r="BM135" s="157">
        <f>_xlfn.IFNA(IF($B135=$B$381,0,IF($B135=$B$382,0,_xlfn.IFNA(INDEX('I.Supplementary 2018-19'!H$8:H$157,MATCH($B135,'I.Supplementary 2018-19'!$B$8:$B$157,0)),INDEX('I.KI 2018-19'!H$9:H$393,MATCH($B135,'I.KI 2018-19'!$B$9:$B$393,0))))),"")</f>
        <v>2.6738888879747997</v>
      </c>
    </row>
    <row r="136" spans="2:65">
      <c r="B136" s="121" t="str">
        <f>'Calculations for 2021-22'!B136</f>
        <v>E2236</v>
      </c>
      <c r="C136" s="160" t="str">
        <f>'Calculations for 2021-22'!D136</f>
        <v>E2236</v>
      </c>
      <c r="D136" t="str">
        <f>'Calculations for 2021-22'!E136</f>
        <v>SD</v>
      </c>
      <c r="E136">
        <f>'Calculations for 2021-22'!F136</f>
        <v>0</v>
      </c>
      <c r="F136" s="120" t="str">
        <f>'Calculations for 2021-22'!H136</f>
        <v>Gravesham</v>
      </c>
      <c r="G136" s="156">
        <f>_xlfn.IFNA(INDEX('I.KI 2016-17'!M$8:M$391,MATCH($B136,'I.KI 2016-17'!$B$8:$B$391,0)),"")</f>
        <v>0</v>
      </c>
      <c r="H136" s="149">
        <f>_xlfn.IFNA(INDEX('I.KI 2016-17'!N$8:N$391,MATCH($B136,'I.KI 2016-17'!$B$8:$B$391,0)),"")</f>
        <v>1.2257712102010001</v>
      </c>
      <c r="I136" s="149">
        <f>_xlfn.IFNA(INDEX('I.KI 2016-17'!O$8:O$391,MATCH($B136,'I.KI 2016-17'!$B$8:$B$391,0)),"")</f>
        <v>0</v>
      </c>
      <c r="J136" s="149">
        <f>_xlfn.IFNA(INDEX('I.KI 2016-17'!P$8:P$391,MATCH($B136,'I.KI 2016-17'!$B$8:$B$391,0)),"")</f>
        <v>0</v>
      </c>
      <c r="K136" s="157">
        <f>_xlfn.IFNA(INDEX('I.KI 2016-17'!Q$8:Q$391,MATCH($B136,'I.KI 2016-17'!$B$8:$B$391,0)),"")</f>
        <v>0</v>
      </c>
      <c r="L136" s="156">
        <f>_xlfn.IFNA(INDEX('I.KI 2016-17'!R$8:R$391,MATCH($B136,'I.KI 2016-17'!$B$8:$B$391,0)),"")</f>
        <v>0</v>
      </c>
      <c r="M136" s="193">
        <f>_xlfn.IFNA(INDEX('I.KI 2016-17'!S$8:S$391,MATCH($B136,'I.KI 2016-17'!$B$8:$B$391,0)),"")</f>
        <v>2.7133468337300002</v>
      </c>
      <c r="N136" s="193">
        <f>_xlfn.IFNA(INDEX('I.KI 2016-17'!T$8:T$391,MATCH($B136,'I.KI 2016-17'!$B$8:$B$391,0)),"")</f>
        <v>0</v>
      </c>
      <c r="O136" s="193">
        <f>_xlfn.IFNA(INDEX('I.KI 2016-17'!U$8:U$391,MATCH($B136,'I.KI 2016-17'!$B$8:$B$391,0)),"")</f>
        <v>0</v>
      </c>
      <c r="P136" s="157">
        <f>_xlfn.IFNA(INDEX('I.KI 2016-17'!V$8:V$391,MATCH($B136,'I.KI 2016-17'!$B$8:$B$391,0)),"")</f>
        <v>0</v>
      </c>
      <c r="Q136" s="156">
        <f>_xlfn.IFNA(INDEX('I.KI 2016-17'!W$8:W$391,MATCH($B136,'I.KI 2016-17'!$B$8:$B$391,0)),"")</f>
        <v>0</v>
      </c>
      <c r="R136" s="193">
        <f>_xlfn.IFNA(INDEX('I.KI 2016-17'!X$8:X$391,MATCH($B136,'I.KI 2016-17'!$B$8:$B$391,0)),"")</f>
        <v>3.9391180439310003</v>
      </c>
      <c r="S136" s="193">
        <f>_xlfn.IFNA(INDEX('I.KI 2016-17'!Y$8:Y$391,MATCH($B136,'I.KI 2016-17'!$B$8:$B$391,0)),"")</f>
        <v>0</v>
      </c>
      <c r="T136" s="193">
        <f>_xlfn.IFNA(INDEX('I.KI 2016-17'!Z$8:Z$391,MATCH($B136,'I.KI 2016-17'!$B$8:$B$391,0)),"")</f>
        <v>0</v>
      </c>
      <c r="U136" s="157">
        <f>_xlfn.IFNA(INDEX('I.KI 2016-17'!AA$8:AA$391,MATCH($B136,'I.KI 2016-17'!$B$8:$B$391,0)),"")</f>
        <v>0</v>
      </c>
      <c r="V136" s="149"/>
      <c r="W136" s="154">
        <f>_xlfn.IFNA(INDEX('I.KI 2016-17'!$H$8:$H$391,MATCH(B136,'I.KI 2016-17'!$B$8:$B$391,0)),"")</f>
        <v>1.2257712102010001</v>
      </c>
      <c r="X136" s="153">
        <f>_xlfn.IFNA(INDEX('I.KI 2016-17'!$I$8:$I$391,MATCH(B136,'I.KI 2016-17'!$B$8:$B$391,0)),"")</f>
        <v>2.7133468337300002</v>
      </c>
      <c r="Y136" s="155">
        <f>_xlfn.IFNA(INDEX('I.KI 2016-17'!$G$8:$G$391,MATCH(B136,'I.KI 2016-17'!$B$8:$B$391,0)),"")</f>
        <v>3.9391180439310003</v>
      </c>
      <c r="Z136" s="149"/>
      <c r="AA136" s="156">
        <f>_xlfn.IFNA(IF($B136=$B$382,0,_xlfn.IFNA(INDEX('I.Supplementary 2017-18'!N$8:N$35,MATCH($B136,'I.Supplementary 2017-18'!$B$8:$B$35,0)),INDEX('I.KI 2017-18'!N$9:N$393,MATCH($B136,'I.KI 2017-18'!$B$9:$B$393,0)))),"")</f>
        <v>0</v>
      </c>
      <c r="AB136" s="193">
        <f>_xlfn.IFNA(IF($B136=$B$382,0,_xlfn.IFNA(INDEX('I.Supplementary 2017-18'!O$8:O$35,MATCH($B136,'I.Supplementary 2017-18'!$B$8:$B$35,0)),INDEX('I.KI 2017-18'!O$9:O$393,MATCH($B136,'I.KI 2017-18'!$B$9:$B$393,0)))),"")</f>
        <v>0.59015202373934905</v>
      </c>
      <c r="AC136" s="193">
        <f>_xlfn.IFNA(IF($B136=$B$382,0,_xlfn.IFNA(INDEX('I.Supplementary 2017-18'!P$8:P$35,MATCH($B136,'I.Supplementary 2017-18'!$B$8:$B$35,0)),INDEX('I.KI 2017-18'!P$9:P$393,MATCH($B136,'I.KI 2017-18'!$B$9:$B$393,0)))),"")</f>
        <v>0</v>
      </c>
      <c r="AD136" s="193">
        <f>_xlfn.IFNA(IF($B136=$B$382,0,_xlfn.IFNA(INDEX('I.Supplementary 2017-18'!Q$8:Q$35,MATCH($B136,'I.Supplementary 2017-18'!$B$8:$B$35,0)),INDEX('I.KI 2017-18'!Q$9:Q$393,MATCH($B136,'I.KI 2017-18'!$B$9:$B$393,0)))),"")</f>
        <v>0</v>
      </c>
      <c r="AE136" s="157">
        <f>_xlfn.IFNA(IF($B136=$B$382,0,_xlfn.IFNA(INDEX('I.Supplementary 2017-18'!R$8:R$35,MATCH($B136,'I.Supplementary 2017-18'!$B$8:$B$35,0)),INDEX('I.KI 2017-18'!R$9:R$393,MATCH($B136,'I.KI 2017-18'!$B$9:$B$393,0)))),"")</f>
        <v>0</v>
      </c>
      <c r="AF136" s="156">
        <f>_xlfn.IFNA(IF($B136=$B$382,0,_xlfn.IFNA(INDEX('I.Supplementary 2017-18'!S$8:S$35,MATCH($B136,'I.Supplementary 2017-18'!$B$8:$B$35,0)),INDEX('I.KI 2017-18'!S$9:S$393,MATCH($B136,'I.KI 2017-18'!$B$9:$B$393,0)))),"")</f>
        <v>0</v>
      </c>
      <c r="AG136" s="193">
        <f>_xlfn.IFNA(IF($B136=$B$382,0,_xlfn.IFNA(INDEX('I.Supplementary 2017-18'!T$8:T$35,MATCH($B136,'I.Supplementary 2017-18'!$B$8:$B$35,0)),INDEX('I.KI 2017-18'!T$9:T$393,MATCH($B136,'I.KI 2017-18'!$B$9:$B$393,0)))),"")</f>
        <v>2.7687425895804201</v>
      </c>
      <c r="AH136" s="193">
        <f>_xlfn.IFNA(IF($B136=$B$382,0,_xlfn.IFNA(INDEX('I.Supplementary 2017-18'!U$8:U$35,MATCH($B136,'I.Supplementary 2017-18'!$B$8:$B$35,0)),INDEX('I.KI 2017-18'!U$9:U$393,MATCH($B136,'I.KI 2017-18'!$B$9:$B$393,0)))),"")</f>
        <v>0</v>
      </c>
      <c r="AI136" s="193">
        <f>_xlfn.IFNA(IF($B136=$B$382,0,_xlfn.IFNA(INDEX('I.Supplementary 2017-18'!V$8:V$35,MATCH($B136,'I.Supplementary 2017-18'!$B$8:$B$35,0)),INDEX('I.KI 2017-18'!V$9:V$393,MATCH($B136,'I.KI 2017-18'!$B$9:$B$393,0)))),"")</f>
        <v>0</v>
      </c>
      <c r="AJ136" s="157">
        <f>_xlfn.IFNA(IF($B136=$B$382,0,_xlfn.IFNA(INDEX('I.Supplementary 2017-18'!W$8:W$35,MATCH($B136,'I.Supplementary 2017-18'!$B$8:$B$35,0)),INDEX('I.KI 2017-18'!W$9:W$393,MATCH($B136,'I.KI 2017-18'!$B$9:$B$393,0)))),"")</f>
        <v>0</v>
      </c>
      <c r="AK136" s="156">
        <f>_xlfn.IFNA(IF($B136=$B$382,0,_xlfn.IFNA(INDEX('I.Supplementary 2017-18'!X$8:X$35,MATCH($B136,'I.Supplementary 2017-18'!$B$8:$B$35,0)),INDEX('I.KI 2017-18'!X$9:X$393,MATCH($B136,'I.KI 2017-18'!$B$9:$B$393,0)))),"")</f>
        <v>0</v>
      </c>
      <c r="AL136" s="193">
        <f>_xlfn.IFNA(IF($B136=$B$382,0,_xlfn.IFNA(INDEX('I.Supplementary 2017-18'!Y$8:Y$35,MATCH($B136,'I.Supplementary 2017-18'!$B$8:$B$35,0)),INDEX('I.KI 2017-18'!Y$9:Y$393,MATCH($B136,'I.KI 2017-18'!$B$9:$B$393,0)))),"")</f>
        <v>3.358894613319769</v>
      </c>
      <c r="AM136" s="193">
        <f>_xlfn.IFNA(IF($B136=$B$382,0,_xlfn.IFNA(INDEX('I.Supplementary 2017-18'!Z$8:Z$35,MATCH($B136,'I.Supplementary 2017-18'!$B$8:$B$35,0)),INDEX('I.KI 2017-18'!Z$9:Z$393,MATCH($B136,'I.KI 2017-18'!$B$9:$B$393,0)))),"")</f>
        <v>0</v>
      </c>
      <c r="AN136" s="193">
        <f>_xlfn.IFNA(IF($B136=$B$382,0,_xlfn.IFNA(INDEX('I.Supplementary 2017-18'!AA$8:AA$35,MATCH($B136,'I.Supplementary 2017-18'!$B$8:$B$35,0)),INDEX('I.KI 2017-18'!AA$9:AA$393,MATCH($B136,'I.KI 2017-18'!$B$9:$B$393,0)))),"")</f>
        <v>0</v>
      </c>
      <c r="AO136" s="157">
        <f>_xlfn.IFNA(IF($B136=$B$382,0,_xlfn.IFNA(INDEX('I.Supplementary 2017-18'!AB$8:AB$35,MATCH($B136,'I.Supplementary 2017-18'!$B$8:$B$35,0)),INDEX('I.KI 2017-18'!AB$9:AB$393,MATCH($B136,'I.KI 2017-18'!$B$9:$B$393,0)))),"")</f>
        <v>0</v>
      </c>
      <c r="AP136" s="149"/>
      <c r="AQ136" s="156">
        <f>_xlfn.IFNA(IF($B136=$B$381,0,IF($B136=$B$382,0,_xlfn.IFNA(INDEX('I.Supplementary 2017-18'!I$8:I$35,MATCH($B136,'I.Supplementary 2017-18'!$B$8:$B$35,0)),INDEX('I.KI 2017-18'!I$9:I$393,MATCH($B136,'I.KI 2017-18'!$B$9:$B$393,0))))),"")</f>
        <v>0.59015202373934905</v>
      </c>
      <c r="AR136" s="149">
        <f>_xlfn.IFNA(IF($B136=$B$381,0,IF($B136=$B$382,0,_xlfn.IFNA(INDEX('I.Supplementary 2017-18'!J$8:J$35,MATCH($B136,'I.Supplementary 2017-18'!$B$8:$B$35,0)),INDEX('I.KI 2017-18'!J$9:J$393,MATCH($B136,'I.KI 2017-18'!$B$9:$B$393,0))))),"")</f>
        <v>2.7687425895804201</v>
      </c>
      <c r="AS136" s="157">
        <f>_xlfn.IFNA(IF($B136=$B$381,0,IF($B136=$B$382,0,_xlfn.IFNA(INDEX('I.Supplementary 2017-18'!H$8:H$35,MATCH($B136,'I.Supplementary 2017-18'!$B$8:$B$35,0)),INDEX('I.KI 2017-18'!H$9:H$393,MATCH($B136,'I.KI 2017-18'!$B$9:$B$393,0))))),"")</f>
        <v>3.358894613319769</v>
      </c>
      <c r="AT136" s="149"/>
      <c r="AU136" s="156">
        <f>_xlfn.IFNA(_xlfn.IFNA(INDEX('I.Supplementary 2018-19'!P$8:P$157,MATCH($B136,'I.Supplementary 2018-19'!$B$8:$B$157,0)),INDEX('I.KI 2018-19'!P$9:P$393,MATCH($B136,'I.KI 2018-19'!$B$9:$B$393,0))),"")</f>
        <v>0</v>
      </c>
      <c r="AV136" s="193">
        <f>_xlfn.IFNA(_xlfn.IFNA(INDEX('I.Supplementary 2018-19'!Q$8:Q$157,MATCH($B136,'I.Supplementary 2018-19'!$B$8:$B$157,0)),INDEX('I.KI 2018-19'!Q$9:Q$393,MATCH($B136,'I.KI 2018-19'!$B$9:$B$393,0))),"")</f>
        <v>0.19626465791093931</v>
      </c>
      <c r="AW136" s="193">
        <f>_xlfn.IFNA(_xlfn.IFNA(INDEX('I.Supplementary 2018-19'!R$8:R$157,MATCH($B136,'I.Supplementary 2018-19'!$B$8:$B$157,0)),INDEX('I.KI 2018-19'!R$9:R$393,MATCH($B136,'I.KI 2018-19'!$B$9:$B$393,0))),"")</f>
        <v>0</v>
      </c>
      <c r="AX136" s="193">
        <f>_xlfn.IFNA(_xlfn.IFNA(INDEX('I.Supplementary 2018-19'!S$8:S$157,MATCH($B136,'I.Supplementary 2018-19'!$B$8:$B$157,0)),INDEX('I.KI 2018-19'!S$9:S$393,MATCH($B136,'I.KI 2018-19'!$B$9:$B$393,0))),"")</f>
        <v>0</v>
      </c>
      <c r="AY136" s="157">
        <f>_xlfn.IFNA(_xlfn.IFNA(INDEX('I.Supplementary 2018-19'!T$8:T$157,MATCH($B136,'I.Supplementary 2018-19'!$B$8:$B$157,0)),INDEX('I.KI 2018-19'!T$9:T$393,MATCH($B136,'I.KI 2018-19'!$B$9:$B$393,0))),"")</f>
        <v>0</v>
      </c>
      <c r="AZ136" s="156">
        <f>_xlfn.IFNA(_xlfn.IFNA(INDEX('I.Supplementary 2018-19'!U$8:U$157,MATCH($B136,'I.Supplementary 2018-19'!$B$8:$B$157,0)),INDEX('I.KI 2018-19'!U$9:U$393,MATCH($B136,'I.KI 2018-19'!$B$9:$B$393,0))),"")</f>
        <v>0</v>
      </c>
      <c r="BA136" s="193">
        <f>_xlfn.IFNA(_xlfn.IFNA(INDEX('I.Supplementary 2018-19'!V$8:V$157,MATCH($B136,'I.Supplementary 2018-19'!$B$8:$B$157,0)),INDEX('I.KI 2018-19'!V$9:V$393,MATCH($B136,'I.KI 2018-19'!$B$9:$B$393,0))),"")</f>
        <v>2.8519236974218916</v>
      </c>
      <c r="BB136" s="193">
        <f>_xlfn.IFNA(_xlfn.IFNA(INDEX('I.Supplementary 2018-19'!W$8:W$157,MATCH($B136,'I.Supplementary 2018-19'!$B$8:$B$157,0)),INDEX('I.KI 2018-19'!W$9:W$393,MATCH($B136,'I.KI 2018-19'!$B$9:$B$393,0))),"")</f>
        <v>0</v>
      </c>
      <c r="BC136" s="193">
        <f>_xlfn.IFNA(_xlfn.IFNA(INDEX('I.Supplementary 2018-19'!X$8:X$157,MATCH($B136,'I.Supplementary 2018-19'!$B$8:$B$157,0)),INDEX('I.KI 2018-19'!X$9:X$393,MATCH($B136,'I.KI 2018-19'!$B$9:$B$393,0))),"")</f>
        <v>0</v>
      </c>
      <c r="BD136" s="157">
        <f>_xlfn.IFNA(_xlfn.IFNA(INDEX('I.Supplementary 2018-19'!Y$8:Y$157,MATCH($B136,'I.Supplementary 2018-19'!$B$8:$B$157,0)),INDEX('I.KI 2018-19'!Y$9:Y$393,MATCH($B136,'I.KI 2018-19'!$B$9:$B$393,0))),"")</f>
        <v>0</v>
      </c>
      <c r="BE136" s="156">
        <f>_xlfn.IFNA(_xlfn.IFNA(INDEX('I.Supplementary 2018-19'!Z$8:Z$157,MATCH($B136,'I.Supplementary 2018-19'!$B$8:$B$157,0)),INDEX('I.KI 2018-19'!Z$9:Z$393,MATCH($B136,'I.KI 2018-19'!$B$9:$B$393,0))),"")</f>
        <v>0</v>
      </c>
      <c r="BF136" s="193">
        <f>_xlfn.IFNA(_xlfn.IFNA(INDEX('I.Supplementary 2018-19'!AA$8:AA$157,MATCH($B136,'I.Supplementary 2018-19'!$B$8:$B$157,0)),INDEX('I.KI 2018-19'!AA$9:AA$393,MATCH($B136,'I.KI 2018-19'!$B$9:$B$393,0))),"")</f>
        <v>3.0481883553328308</v>
      </c>
      <c r="BG136" s="193">
        <f>_xlfn.IFNA(_xlfn.IFNA(INDEX('I.Supplementary 2018-19'!AB$8:AB$157,MATCH($B136,'I.Supplementary 2018-19'!$B$8:$B$157,0)),INDEX('I.KI 2018-19'!AB$9:AB$393,MATCH($B136,'I.KI 2018-19'!$B$9:$B$393,0))),"")</f>
        <v>0</v>
      </c>
      <c r="BH136" s="193">
        <f>_xlfn.IFNA(_xlfn.IFNA(INDEX('I.Supplementary 2018-19'!AC$8:AC$157,MATCH($B136,'I.Supplementary 2018-19'!$B$8:$B$157,0)),INDEX('I.KI 2018-19'!AC$9:AC$393,MATCH($B136,'I.KI 2018-19'!$B$9:$B$393,0))),"")</f>
        <v>0</v>
      </c>
      <c r="BI136" s="157">
        <f>_xlfn.IFNA(_xlfn.IFNA(INDEX('I.Supplementary 2018-19'!AD$8:AD$157,MATCH($B136,'I.Supplementary 2018-19'!$B$8:$B$157,0)),INDEX('I.KI 2018-19'!AD$9:AD$393,MATCH($B136,'I.KI 2018-19'!$B$9:$B$393,0))),"")</f>
        <v>0</v>
      </c>
      <c r="BJ136" s="149"/>
      <c r="BK136" s="156">
        <f>_xlfn.IFNA(IF($B136=$B$381,0,IF($B136=$B$382,0,_xlfn.IFNA(INDEX('I.Supplementary 2018-19'!I$8:I$157,MATCH($B136,'I.Supplementary 2018-19'!$B$8:$B$157,0)),INDEX('I.KI 2018-19'!I$9:I$393,MATCH($B136,'I.KI 2018-19'!$B$9:$B$393,0))))),"")</f>
        <v>0.19626465791093931</v>
      </c>
      <c r="BL136" s="149">
        <f>_xlfn.IFNA(IF($B136=$B$381,0,IF($B136=$B$382,0,_xlfn.IFNA(INDEX('I.Supplementary 2018-19'!J$8:J$157,MATCH($B136,'I.Supplementary 2018-19'!$B$8:$B$157,0)),INDEX('I.KI 2018-19'!J$9:J$393,MATCH($B136,'I.KI 2018-19'!$B$9:$B$393,0))))),"")</f>
        <v>2.8519236974218916</v>
      </c>
      <c r="BM136" s="157">
        <f>_xlfn.IFNA(IF($B136=$B$381,0,IF($B136=$B$382,0,_xlfn.IFNA(INDEX('I.Supplementary 2018-19'!H$8:H$157,MATCH($B136,'I.Supplementary 2018-19'!$B$8:$B$157,0)),INDEX('I.KI 2018-19'!H$9:H$393,MATCH($B136,'I.KI 2018-19'!$B$9:$B$393,0))))),"")</f>
        <v>3.0481883553328308</v>
      </c>
    </row>
    <row r="137" spans="2:65">
      <c r="B137" s="121" t="str">
        <f>'Calculations for 2021-22'!B137</f>
        <v>E2633</v>
      </c>
      <c r="C137" s="160" t="str">
        <f>'Calculations for 2021-22'!D137</f>
        <v>E2633</v>
      </c>
      <c r="D137" t="str">
        <f>'Calculations for 2021-22'!E137</f>
        <v>SD</v>
      </c>
      <c r="E137" t="str">
        <f>'Calculations for 2021-22'!F137</f>
        <v>P1910</v>
      </c>
      <c r="F137" s="120" t="str">
        <f>'Calculations for 2021-22'!H137</f>
        <v>Great Yarmouth</v>
      </c>
      <c r="G137" s="156">
        <f>_xlfn.IFNA(INDEX('I.KI 2016-17'!M$8:M$391,MATCH($B137,'I.KI 2016-17'!$B$8:$B$391,0)),"")</f>
        <v>0</v>
      </c>
      <c r="H137" s="149">
        <f>_xlfn.IFNA(INDEX('I.KI 2016-17'!N$8:N$391,MATCH($B137,'I.KI 2016-17'!$B$8:$B$391,0)),"")</f>
        <v>3.7396674825260003</v>
      </c>
      <c r="I137" s="149">
        <f>_xlfn.IFNA(INDEX('I.KI 2016-17'!O$8:O$391,MATCH($B137,'I.KI 2016-17'!$B$8:$B$391,0)),"")</f>
        <v>0</v>
      </c>
      <c r="J137" s="149">
        <f>_xlfn.IFNA(INDEX('I.KI 2016-17'!P$8:P$391,MATCH($B137,'I.KI 2016-17'!$B$8:$B$391,0)),"")</f>
        <v>0</v>
      </c>
      <c r="K137" s="157">
        <f>_xlfn.IFNA(INDEX('I.KI 2016-17'!Q$8:Q$391,MATCH($B137,'I.KI 2016-17'!$B$8:$B$391,0)),"")</f>
        <v>0</v>
      </c>
      <c r="L137" s="156">
        <f>_xlfn.IFNA(INDEX('I.KI 2016-17'!R$8:R$391,MATCH($B137,'I.KI 2016-17'!$B$8:$B$391,0)),"")</f>
        <v>0</v>
      </c>
      <c r="M137" s="193">
        <f>_xlfn.IFNA(INDEX('I.KI 2016-17'!S$8:S$391,MATCH($B137,'I.KI 2016-17'!$B$8:$B$391,0)),"")</f>
        <v>3.514927249136</v>
      </c>
      <c r="N137" s="193">
        <f>_xlfn.IFNA(INDEX('I.KI 2016-17'!T$8:T$391,MATCH($B137,'I.KI 2016-17'!$B$8:$B$391,0)),"")</f>
        <v>0</v>
      </c>
      <c r="O137" s="193">
        <f>_xlfn.IFNA(INDEX('I.KI 2016-17'!U$8:U$391,MATCH($B137,'I.KI 2016-17'!$B$8:$B$391,0)),"")</f>
        <v>0</v>
      </c>
      <c r="P137" s="157">
        <f>_xlfn.IFNA(INDEX('I.KI 2016-17'!V$8:V$391,MATCH($B137,'I.KI 2016-17'!$B$8:$B$391,0)),"")</f>
        <v>0</v>
      </c>
      <c r="Q137" s="156">
        <f>_xlfn.IFNA(INDEX('I.KI 2016-17'!W$8:W$391,MATCH($B137,'I.KI 2016-17'!$B$8:$B$391,0)),"")</f>
        <v>0</v>
      </c>
      <c r="R137" s="193">
        <f>_xlfn.IFNA(INDEX('I.KI 2016-17'!X$8:X$391,MATCH($B137,'I.KI 2016-17'!$B$8:$B$391,0)),"")</f>
        <v>7.2545947316620003</v>
      </c>
      <c r="S137" s="193">
        <f>_xlfn.IFNA(INDEX('I.KI 2016-17'!Y$8:Y$391,MATCH($B137,'I.KI 2016-17'!$B$8:$B$391,0)),"")</f>
        <v>0</v>
      </c>
      <c r="T137" s="193">
        <f>_xlfn.IFNA(INDEX('I.KI 2016-17'!Z$8:Z$391,MATCH($B137,'I.KI 2016-17'!$B$8:$B$391,0)),"")</f>
        <v>0</v>
      </c>
      <c r="U137" s="157">
        <f>_xlfn.IFNA(INDEX('I.KI 2016-17'!AA$8:AA$391,MATCH($B137,'I.KI 2016-17'!$B$8:$B$391,0)),"")</f>
        <v>0</v>
      </c>
      <c r="V137" s="149"/>
      <c r="W137" s="154">
        <f>_xlfn.IFNA(INDEX('I.KI 2016-17'!$H$8:$H$391,MATCH(B137,'I.KI 2016-17'!$B$8:$B$391,0)),"")</f>
        <v>3.7396674825260003</v>
      </c>
      <c r="X137" s="153">
        <f>_xlfn.IFNA(INDEX('I.KI 2016-17'!$I$8:$I$391,MATCH(B137,'I.KI 2016-17'!$B$8:$B$391,0)),"")</f>
        <v>3.514927249136</v>
      </c>
      <c r="Y137" s="155">
        <f>_xlfn.IFNA(INDEX('I.KI 2016-17'!$G$8:$G$391,MATCH(B137,'I.KI 2016-17'!$B$8:$B$391,0)),"")</f>
        <v>7.2545947316620003</v>
      </c>
      <c r="Z137" s="149"/>
      <c r="AA137" s="156">
        <f>_xlfn.IFNA(IF($B137=$B$382,0,_xlfn.IFNA(INDEX('I.Supplementary 2017-18'!N$8:N$35,MATCH($B137,'I.Supplementary 2017-18'!$B$8:$B$35,0)),INDEX('I.KI 2017-18'!N$9:N$393,MATCH($B137,'I.KI 2017-18'!$B$9:$B$393,0)))),"")</f>
        <v>0</v>
      </c>
      <c r="AB137" s="193">
        <f>_xlfn.IFNA(IF($B137=$B$382,0,_xlfn.IFNA(INDEX('I.Supplementary 2017-18'!O$8:O$35,MATCH($B137,'I.Supplementary 2017-18'!$B$8:$B$35,0)),INDEX('I.KI 2017-18'!O$9:O$393,MATCH($B137,'I.KI 2017-18'!$B$9:$B$393,0)))),"")</f>
        <v>3.0066726482624131</v>
      </c>
      <c r="AC137" s="193">
        <f>_xlfn.IFNA(IF($B137=$B$382,0,_xlfn.IFNA(INDEX('I.Supplementary 2017-18'!P$8:P$35,MATCH($B137,'I.Supplementary 2017-18'!$B$8:$B$35,0)),INDEX('I.KI 2017-18'!P$9:P$393,MATCH($B137,'I.KI 2017-18'!$B$9:$B$393,0)))),"")</f>
        <v>0</v>
      </c>
      <c r="AD137" s="193">
        <f>_xlfn.IFNA(IF($B137=$B$382,0,_xlfn.IFNA(INDEX('I.Supplementary 2017-18'!Q$8:Q$35,MATCH($B137,'I.Supplementary 2017-18'!$B$8:$B$35,0)),INDEX('I.KI 2017-18'!Q$9:Q$393,MATCH($B137,'I.KI 2017-18'!$B$9:$B$393,0)))),"")</f>
        <v>0</v>
      </c>
      <c r="AE137" s="157">
        <f>_xlfn.IFNA(IF($B137=$B$382,0,_xlfn.IFNA(INDEX('I.Supplementary 2017-18'!R$8:R$35,MATCH($B137,'I.Supplementary 2017-18'!$B$8:$B$35,0)),INDEX('I.KI 2017-18'!R$9:R$393,MATCH($B137,'I.KI 2017-18'!$B$9:$B$393,0)))),"")</f>
        <v>0</v>
      </c>
      <c r="AF137" s="156">
        <f>_xlfn.IFNA(IF($B137=$B$382,0,_xlfn.IFNA(INDEX('I.Supplementary 2017-18'!S$8:S$35,MATCH($B137,'I.Supplementary 2017-18'!$B$8:$B$35,0)),INDEX('I.KI 2017-18'!S$9:S$393,MATCH($B137,'I.KI 2017-18'!$B$9:$B$393,0)))),"")</f>
        <v>0</v>
      </c>
      <c r="AG137" s="193">
        <f>_xlfn.IFNA(IF($B137=$B$382,0,_xlfn.IFNA(INDEX('I.Supplementary 2017-18'!T$8:T$35,MATCH($B137,'I.Supplementary 2017-18'!$B$8:$B$35,0)),INDEX('I.KI 2017-18'!T$9:T$393,MATCH($B137,'I.KI 2017-18'!$B$9:$B$393,0)))),"")</f>
        <v>3.5866880905089613</v>
      </c>
      <c r="AH137" s="193">
        <f>_xlfn.IFNA(IF($B137=$B$382,0,_xlfn.IFNA(INDEX('I.Supplementary 2017-18'!U$8:U$35,MATCH($B137,'I.Supplementary 2017-18'!$B$8:$B$35,0)),INDEX('I.KI 2017-18'!U$9:U$393,MATCH($B137,'I.KI 2017-18'!$B$9:$B$393,0)))),"")</f>
        <v>0</v>
      </c>
      <c r="AI137" s="193">
        <f>_xlfn.IFNA(IF($B137=$B$382,0,_xlfn.IFNA(INDEX('I.Supplementary 2017-18'!V$8:V$35,MATCH($B137,'I.Supplementary 2017-18'!$B$8:$B$35,0)),INDEX('I.KI 2017-18'!V$9:V$393,MATCH($B137,'I.KI 2017-18'!$B$9:$B$393,0)))),"")</f>
        <v>0</v>
      </c>
      <c r="AJ137" s="157">
        <f>_xlfn.IFNA(IF($B137=$B$382,0,_xlfn.IFNA(INDEX('I.Supplementary 2017-18'!W$8:W$35,MATCH($B137,'I.Supplementary 2017-18'!$B$8:$B$35,0)),INDEX('I.KI 2017-18'!W$9:W$393,MATCH($B137,'I.KI 2017-18'!$B$9:$B$393,0)))),"")</f>
        <v>0</v>
      </c>
      <c r="AK137" s="156">
        <f>_xlfn.IFNA(IF($B137=$B$382,0,_xlfn.IFNA(INDEX('I.Supplementary 2017-18'!X$8:X$35,MATCH($B137,'I.Supplementary 2017-18'!$B$8:$B$35,0)),INDEX('I.KI 2017-18'!X$9:X$393,MATCH($B137,'I.KI 2017-18'!$B$9:$B$393,0)))),"")</f>
        <v>0</v>
      </c>
      <c r="AL137" s="193">
        <f>_xlfn.IFNA(IF($B137=$B$382,0,_xlfn.IFNA(INDEX('I.Supplementary 2017-18'!Y$8:Y$35,MATCH($B137,'I.Supplementary 2017-18'!$B$8:$B$35,0)),INDEX('I.KI 2017-18'!Y$9:Y$393,MATCH($B137,'I.KI 2017-18'!$B$9:$B$393,0)))),"")</f>
        <v>6.5933607387713744</v>
      </c>
      <c r="AM137" s="193">
        <f>_xlfn.IFNA(IF($B137=$B$382,0,_xlfn.IFNA(INDEX('I.Supplementary 2017-18'!Z$8:Z$35,MATCH($B137,'I.Supplementary 2017-18'!$B$8:$B$35,0)),INDEX('I.KI 2017-18'!Z$9:Z$393,MATCH($B137,'I.KI 2017-18'!$B$9:$B$393,0)))),"")</f>
        <v>0</v>
      </c>
      <c r="AN137" s="193">
        <f>_xlfn.IFNA(IF($B137=$B$382,0,_xlfn.IFNA(INDEX('I.Supplementary 2017-18'!AA$8:AA$35,MATCH($B137,'I.Supplementary 2017-18'!$B$8:$B$35,0)),INDEX('I.KI 2017-18'!AA$9:AA$393,MATCH($B137,'I.KI 2017-18'!$B$9:$B$393,0)))),"")</f>
        <v>0</v>
      </c>
      <c r="AO137" s="157">
        <f>_xlfn.IFNA(IF($B137=$B$382,0,_xlfn.IFNA(INDEX('I.Supplementary 2017-18'!AB$8:AB$35,MATCH($B137,'I.Supplementary 2017-18'!$B$8:$B$35,0)),INDEX('I.KI 2017-18'!AB$9:AB$393,MATCH($B137,'I.KI 2017-18'!$B$9:$B$393,0)))),"")</f>
        <v>0</v>
      </c>
      <c r="AP137" s="149"/>
      <c r="AQ137" s="156">
        <f>_xlfn.IFNA(IF($B137=$B$381,0,IF($B137=$B$382,0,_xlfn.IFNA(INDEX('I.Supplementary 2017-18'!I$8:I$35,MATCH($B137,'I.Supplementary 2017-18'!$B$8:$B$35,0)),INDEX('I.KI 2017-18'!I$9:I$393,MATCH($B137,'I.KI 2017-18'!$B$9:$B$393,0))))),"")</f>
        <v>3.0066726482624131</v>
      </c>
      <c r="AR137" s="149">
        <f>_xlfn.IFNA(IF($B137=$B$381,0,IF($B137=$B$382,0,_xlfn.IFNA(INDEX('I.Supplementary 2017-18'!J$8:J$35,MATCH($B137,'I.Supplementary 2017-18'!$B$8:$B$35,0)),INDEX('I.KI 2017-18'!J$9:J$393,MATCH($B137,'I.KI 2017-18'!$B$9:$B$393,0))))),"")</f>
        <v>3.5866880905089613</v>
      </c>
      <c r="AS137" s="157">
        <f>_xlfn.IFNA(IF($B137=$B$381,0,IF($B137=$B$382,0,_xlfn.IFNA(INDEX('I.Supplementary 2017-18'!H$8:H$35,MATCH($B137,'I.Supplementary 2017-18'!$B$8:$B$35,0)),INDEX('I.KI 2017-18'!H$9:H$393,MATCH($B137,'I.KI 2017-18'!$B$9:$B$393,0))))),"")</f>
        <v>6.5933607387713744</v>
      </c>
      <c r="AT137" s="149"/>
      <c r="AU137" s="156">
        <f>_xlfn.IFNA(_xlfn.IFNA(INDEX('I.Supplementary 2018-19'!P$8:P$157,MATCH($B137,'I.Supplementary 2018-19'!$B$8:$B$157,0)),INDEX('I.KI 2018-19'!P$9:P$393,MATCH($B137,'I.KI 2018-19'!$B$9:$B$393,0))),"")</f>
        <v>0</v>
      </c>
      <c r="AV137" s="193">
        <f>_xlfn.IFNA(_xlfn.IFNA(INDEX('I.Supplementary 2018-19'!Q$8:Q$157,MATCH($B137,'I.Supplementary 2018-19'!$B$8:$B$157,0)),INDEX('I.KI 2018-19'!Q$9:Q$393,MATCH($B137,'I.KI 2018-19'!$B$9:$B$393,0))),"")</f>
        <v>2.5449048124625291</v>
      </c>
      <c r="AW137" s="193">
        <f>_xlfn.IFNA(_xlfn.IFNA(INDEX('I.Supplementary 2018-19'!R$8:R$157,MATCH($B137,'I.Supplementary 2018-19'!$B$8:$B$157,0)),INDEX('I.KI 2018-19'!R$9:R$393,MATCH($B137,'I.KI 2018-19'!$B$9:$B$393,0))),"")</f>
        <v>0</v>
      </c>
      <c r="AX137" s="193">
        <f>_xlfn.IFNA(_xlfn.IFNA(INDEX('I.Supplementary 2018-19'!S$8:S$157,MATCH($B137,'I.Supplementary 2018-19'!$B$8:$B$157,0)),INDEX('I.KI 2018-19'!S$9:S$393,MATCH($B137,'I.KI 2018-19'!$B$9:$B$393,0))),"")</f>
        <v>0</v>
      </c>
      <c r="AY137" s="157">
        <f>_xlfn.IFNA(_xlfn.IFNA(INDEX('I.Supplementary 2018-19'!T$8:T$157,MATCH($B137,'I.Supplementary 2018-19'!$B$8:$B$157,0)),INDEX('I.KI 2018-19'!T$9:T$393,MATCH($B137,'I.KI 2018-19'!$B$9:$B$393,0))),"")</f>
        <v>0</v>
      </c>
      <c r="AZ137" s="156">
        <f>_xlfn.IFNA(_xlfn.IFNA(INDEX('I.Supplementary 2018-19'!U$8:U$157,MATCH($B137,'I.Supplementary 2018-19'!$B$8:$B$157,0)),INDEX('I.KI 2018-19'!U$9:U$393,MATCH($B137,'I.KI 2018-19'!$B$9:$B$393,0))),"")</f>
        <v>0</v>
      </c>
      <c r="BA137" s="193">
        <f>_xlfn.IFNA(_xlfn.IFNA(INDEX('I.Supplementary 2018-19'!V$8:V$157,MATCH($B137,'I.Supplementary 2018-19'!$B$8:$B$157,0)),INDEX('I.KI 2018-19'!V$9:V$393,MATCH($B137,'I.KI 2018-19'!$B$9:$B$393,0))),"")</f>
        <v>3.6944426683354101</v>
      </c>
      <c r="BB137" s="193">
        <f>_xlfn.IFNA(_xlfn.IFNA(INDEX('I.Supplementary 2018-19'!W$8:W$157,MATCH($B137,'I.Supplementary 2018-19'!$B$8:$B$157,0)),INDEX('I.KI 2018-19'!W$9:W$393,MATCH($B137,'I.KI 2018-19'!$B$9:$B$393,0))),"")</f>
        <v>0</v>
      </c>
      <c r="BC137" s="193">
        <f>_xlfn.IFNA(_xlfn.IFNA(INDEX('I.Supplementary 2018-19'!X$8:X$157,MATCH($B137,'I.Supplementary 2018-19'!$B$8:$B$157,0)),INDEX('I.KI 2018-19'!X$9:X$393,MATCH($B137,'I.KI 2018-19'!$B$9:$B$393,0))),"")</f>
        <v>0</v>
      </c>
      <c r="BD137" s="157">
        <f>_xlfn.IFNA(_xlfn.IFNA(INDEX('I.Supplementary 2018-19'!Y$8:Y$157,MATCH($B137,'I.Supplementary 2018-19'!$B$8:$B$157,0)),INDEX('I.KI 2018-19'!Y$9:Y$393,MATCH($B137,'I.KI 2018-19'!$B$9:$B$393,0))),"")</f>
        <v>0</v>
      </c>
      <c r="BE137" s="156">
        <f>_xlfn.IFNA(_xlfn.IFNA(INDEX('I.Supplementary 2018-19'!Z$8:Z$157,MATCH($B137,'I.Supplementary 2018-19'!$B$8:$B$157,0)),INDEX('I.KI 2018-19'!Z$9:Z$393,MATCH($B137,'I.KI 2018-19'!$B$9:$B$393,0))),"")</f>
        <v>0</v>
      </c>
      <c r="BF137" s="193">
        <f>_xlfn.IFNA(_xlfn.IFNA(INDEX('I.Supplementary 2018-19'!AA$8:AA$157,MATCH($B137,'I.Supplementary 2018-19'!$B$8:$B$157,0)),INDEX('I.KI 2018-19'!AA$9:AA$393,MATCH($B137,'I.KI 2018-19'!$B$9:$B$393,0))),"")</f>
        <v>6.2393474807979388</v>
      </c>
      <c r="BG137" s="193">
        <f>_xlfn.IFNA(_xlfn.IFNA(INDEX('I.Supplementary 2018-19'!AB$8:AB$157,MATCH($B137,'I.Supplementary 2018-19'!$B$8:$B$157,0)),INDEX('I.KI 2018-19'!AB$9:AB$393,MATCH($B137,'I.KI 2018-19'!$B$9:$B$393,0))),"")</f>
        <v>0</v>
      </c>
      <c r="BH137" s="193">
        <f>_xlfn.IFNA(_xlfn.IFNA(INDEX('I.Supplementary 2018-19'!AC$8:AC$157,MATCH($B137,'I.Supplementary 2018-19'!$B$8:$B$157,0)),INDEX('I.KI 2018-19'!AC$9:AC$393,MATCH($B137,'I.KI 2018-19'!$B$9:$B$393,0))),"")</f>
        <v>0</v>
      </c>
      <c r="BI137" s="157">
        <f>_xlfn.IFNA(_xlfn.IFNA(INDEX('I.Supplementary 2018-19'!AD$8:AD$157,MATCH($B137,'I.Supplementary 2018-19'!$B$8:$B$157,0)),INDEX('I.KI 2018-19'!AD$9:AD$393,MATCH($B137,'I.KI 2018-19'!$B$9:$B$393,0))),"")</f>
        <v>0</v>
      </c>
      <c r="BJ137" s="149"/>
      <c r="BK137" s="156">
        <f>_xlfn.IFNA(IF($B137=$B$381,0,IF($B137=$B$382,0,_xlfn.IFNA(INDEX('I.Supplementary 2018-19'!I$8:I$157,MATCH($B137,'I.Supplementary 2018-19'!$B$8:$B$157,0)),INDEX('I.KI 2018-19'!I$9:I$393,MATCH($B137,'I.KI 2018-19'!$B$9:$B$393,0))))),"")</f>
        <v>2.5449048124625291</v>
      </c>
      <c r="BL137" s="149">
        <f>_xlfn.IFNA(IF($B137=$B$381,0,IF($B137=$B$382,0,_xlfn.IFNA(INDEX('I.Supplementary 2018-19'!J$8:J$157,MATCH($B137,'I.Supplementary 2018-19'!$B$8:$B$157,0)),INDEX('I.KI 2018-19'!J$9:J$393,MATCH($B137,'I.KI 2018-19'!$B$9:$B$393,0))))),"")</f>
        <v>3.6944426683354101</v>
      </c>
      <c r="BM137" s="157">
        <f>_xlfn.IFNA(IF($B137=$B$381,0,IF($B137=$B$382,0,_xlfn.IFNA(INDEX('I.Supplementary 2018-19'!H$8:H$157,MATCH($B137,'I.Supplementary 2018-19'!$B$8:$B$157,0)),INDEX('I.KI 2018-19'!H$9:H$393,MATCH($B137,'I.KI 2018-19'!$B$9:$B$393,0))))),"")</f>
        <v>6.2393474807979388</v>
      </c>
    </row>
    <row r="138" spans="2:65">
      <c r="B138" s="121" t="str">
        <f>'Calculations for 2021-22'!B138</f>
        <v>E5100</v>
      </c>
      <c r="C138" s="160" t="str">
        <f>'Calculations for 2021-22'!D138</f>
        <v>E5100</v>
      </c>
      <c r="D138" t="str">
        <f>'Calculations for 2021-22'!E138</f>
        <v>GLA</v>
      </c>
      <c r="E138" t="str">
        <f>'Calculations for 2021-22'!F138</f>
        <v>P1915</v>
      </c>
      <c r="F138" s="120" t="str">
        <f>'Calculations for 2021-22'!H138</f>
        <v>Greater London Authority</v>
      </c>
      <c r="G138" s="156">
        <f>_xlfn.IFNA(INDEX('I.KI 2016-17'!M$8:M$391,MATCH($B138,'I.KI 2016-17'!$B$8:$B$391,0)),"")</f>
        <v>0</v>
      </c>
      <c r="H138" s="149">
        <f>_xlfn.IFNA(INDEX('I.KI 2016-17'!N$8:N$391,MATCH($B138,'I.KI 2016-17'!$B$8:$B$391,0)),"")</f>
        <v>0</v>
      </c>
      <c r="I138" s="149">
        <f>_xlfn.IFNA(INDEX('I.KI 2016-17'!O$8:O$391,MATCH($B138,'I.KI 2016-17'!$B$8:$B$391,0)),"")</f>
        <v>113.141311841682</v>
      </c>
      <c r="J138" s="149">
        <f>_xlfn.IFNA(INDEX('I.KI 2016-17'!P$8:P$391,MATCH($B138,'I.KI 2016-17'!$B$8:$B$391,0)),"")</f>
        <v>25.392836011137998</v>
      </c>
      <c r="K138" s="157">
        <f>_xlfn.IFNA(INDEX('I.KI 2016-17'!Q$8:Q$391,MATCH($B138,'I.KI 2016-17'!$B$8:$B$391,0)),"")</f>
        <v>29.585950508064002</v>
      </c>
      <c r="L138" s="156">
        <f>_xlfn.IFNA(INDEX('I.KI 2016-17'!R$8:R$391,MATCH($B138,'I.KI 2016-17'!$B$8:$B$391,0)),"")</f>
        <v>0</v>
      </c>
      <c r="M138" s="193">
        <f>_xlfn.IFNA(INDEX('I.KI 2016-17'!S$8:S$391,MATCH($B138,'I.KI 2016-17'!$B$8:$B$391,0)),"")</f>
        <v>0</v>
      </c>
      <c r="N138" s="193">
        <f>_xlfn.IFNA(INDEX('I.KI 2016-17'!T$8:T$391,MATCH($B138,'I.KI 2016-17'!$B$8:$B$391,0)),"")</f>
        <v>120.21292356925599</v>
      </c>
      <c r="O138" s="193">
        <f>_xlfn.IFNA(INDEX('I.KI 2016-17'!U$8:U$391,MATCH($B138,'I.KI 2016-17'!$B$8:$B$391,0)),"")</f>
        <v>861.30722747102106</v>
      </c>
      <c r="P138" s="157">
        <f>_xlfn.IFNA(INDEX('I.KI 2016-17'!V$8:V$391,MATCH($B138,'I.KI 2016-17'!$B$8:$B$391,0)),"")</f>
        <v>6.9157169814469999</v>
      </c>
      <c r="Q138" s="156">
        <f>_xlfn.IFNA(INDEX('I.KI 2016-17'!W$8:W$391,MATCH($B138,'I.KI 2016-17'!$B$8:$B$391,0)),"")</f>
        <v>0</v>
      </c>
      <c r="R138" s="193">
        <f>_xlfn.IFNA(INDEX('I.KI 2016-17'!X$8:X$391,MATCH($B138,'I.KI 2016-17'!$B$8:$B$391,0)),"")</f>
        <v>0</v>
      </c>
      <c r="S138" s="193">
        <f>_xlfn.IFNA(INDEX('I.KI 2016-17'!Y$8:Y$391,MATCH($B138,'I.KI 2016-17'!$B$8:$B$391,0)),"")</f>
        <v>233.35423541093797</v>
      </c>
      <c r="T138" s="193">
        <f>_xlfn.IFNA(INDEX('I.KI 2016-17'!Z$8:Z$391,MATCH($B138,'I.KI 2016-17'!$B$8:$B$391,0)),"")</f>
        <v>886.70006348215907</v>
      </c>
      <c r="U138" s="157">
        <f>_xlfn.IFNA(INDEX('I.KI 2016-17'!AA$8:AA$391,MATCH($B138,'I.KI 2016-17'!$B$8:$B$391,0)),"")</f>
        <v>36.501667489511</v>
      </c>
      <c r="V138" s="149"/>
      <c r="W138" s="154">
        <f>_xlfn.IFNA(INDEX('I.KI 2016-17'!$H$8:$H$391,MATCH(B138,'I.KI 2016-17'!$B$8:$B$391,0)),"")</f>
        <v>168.12009836088401</v>
      </c>
      <c r="X138" s="153">
        <f>_xlfn.IFNA(INDEX('I.KI 2016-17'!$I$8:$I$391,MATCH(B138,'I.KI 2016-17'!$B$8:$B$391,0)),"")</f>
        <v>988.43586802172399</v>
      </c>
      <c r="Y138" s="155">
        <f>_xlfn.IFNA(INDEX('I.KI 2016-17'!$G$8:$G$391,MATCH(B138,'I.KI 2016-17'!$B$8:$B$391,0)),"")</f>
        <v>1156.5559663826079</v>
      </c>
      <c r="Z138" s="149"/>
      <c r="AA138" s="156">
        <f>_xlfn.IFNA(IF($B138=$B$382,0,_xlfn.IFNA(INDEX('I.Supplementary 2017-18'!N$8:N$35,MATCH($B138,'I.Supplementary 2017-18'!$B$8:$B$35,0)),INDEX('I.KI 2017-18'!N$9:N$393,MATCH($B138,'I.KI 2017-18'!$B$9:$B$393,0)))),"")</f>
        <v>0</v>
      </c>
      <c r="AB138" s="193">
        <f>_xlfn.IFNA(IF($B138=$B$382,0,_xlfn.IFNA(INDEX('I.Supplementary 2017-18'!O$8:O$35,MATCH($B138,'I.Supplementary 2017-18'!$B$8:$B$35,0)),INDEX('I.KI 2017-18'!O$9:O$393,MATCH($B138,'I.KI 2017-18'!$B$9:$B$393,0)))),"")</f>
        <v>0</v>
      </c>
      <c r="AC138" s="193">
        <f>_xlfn.IFNA(IF($B138=$B$382,0,_xlfn.IFNA(INDEX('I.Supplementary 2017-18'!P$8:P$35,MATCH($B138,'I.Supplementary 2017-18'!$B$8:$B$35,0)),INDEX('I.KI 2017-18'!P$9:P$393,MATCH($B138,'I.KI 2017-18'!$B$9:$B$393,0)))),"")</f>
        <v>95.171964355877819</v>
      </c>
      <c r="AD138" s="193">
        <f>_xlfn.IFNA(IF($B138=$B$382,0,_xlfn.IFNA(INDEX('I.Supplementary 2017-18'!Q$8:Q$35,MATCH($B138,'I.Supplementary 2017-18'!$B$8:$B$35,0)),INDEX('I.KI 2017-18'!Q$9:Q$393,MATCH($B138,'I.KI 2017-18'!$B$9:$B$393,0)))),"")</f>
        <v>23.915759001396342</v>
      </c>
      <c r="AE138" s="157">
        <f>_xlfn.IFNA(IF($B138=$B$382,0,_xlfn.IFNA(INDEX('I.Supplementary 2017-18'!R$8:R$35,MATCH($B138,'I.Supplementary 2017-18'!$B$8:$B$35,0)),INDEX('I.KI 2017-18'!R$9:R$393,MATCH($B138,'I.KI 2017-18'!$B$9:$B$393,0)))),"")</f>
        <v>29.449929850118043</v>
      </c>
      <c r="AF138" s="156">
        <f>_xlfn.IFNA(IF($B138=$B$382,0,_xlfn.IFNA(INDEX('I.Supplementary 2017-18'!S$8:S$35,MATCH($B138,'I.Supplementary 2017-18'!$B$8:$B$35,0)),INDEX('I.KI 2017-18'!S$9:S$393,MATCH($B138,'I.KI 2017-18'!$B$9:$B$393,0)))),"")</f>
        <v>0</v>
      </c>
      <c r="AG138" s="193">
        <f>_xlfn.IFNA(IF($B138=$B$382,0,_xlfn.IFNA(INDEX('I.Supplementary 2017-18'!T$8:T$35,MATCH($B138,'I.Supplementary 2017-18'!$B$8:$B$35,0)),INDEX('I.KI 2017-18'!T$9:T$393,MATCH($B138,'I.KI 2017-18'!$B$9:$B$393,0)))),"")</f>
        <v>0</v>
      </c>
      <c r="AH138" s="193">
        <f>_xlfn.IFNA(IF($B138=$B$382,0,_xlfn.IFNA(INDEX('I.Supplementary 2017-18'!U$8:U$35,MATCH($B138,'I.Supplementary 2017-18'!$B$8:$B$35,0)),INDEX('I.KI 2017-18'!U$9:U$393,MATCH($B138,'I.KI 2017-18'!$B$9:$B$393,0)))),"")</f>
        <v>122.66719358049272</v>
      </c>
      <c r="AI138" s="193">
        <f>_xlfn.IFNA(IF($B138=$B$382,0,_xlfn.IFNA(INDEX('I.Supplementary 2017-18'!V$8:V$35,MATCH($B138,'I.Supplementary 2017-18'!$B$8:$B$35,0)),INDEX('I.KI 2017-18'!V$9:V$393,MATCH($B138,'I.KI 2017-18'!$B$9:$B$393,0)))),"")</f>
        <v>878.89169706114592</v>
      </c>
      <c r="AJ138" s="157">
        <f>_xlfn.IFNA(IF($B138=$B$382,0,_xlfn.IFNA(INDEX('I.Supplementary 2017-18'!W$8:W$35,MATCH($B138,'I.Supplementary 2017-18'!$B$8:$B$35,0)),INDEX('I.KI 2017-18'!W$9:W$393,MATCH($B138,'I.KI 2017-18'!$B$9:$B$393,0)))),"")</f>
        <v>7.0569084298355556</v>
      </c>
      <c r="AK138" s="156">
        <f>_xlfn.IFNA(IF($B138=$B$382,0,_xlfn.IFNA(INDEX('I.Supplementary 2017-18'!X$8:X$35,MATCH($B138,'I.Supplementary 2017-18'!$B$8:$B$35,0)),INDEX('I.KI 2017-18'!X$9:X$393,MATCH($B138,'I.KI 2017-18'!$B$9:$B$393,0)))),"")</f>
        <v>0</v>
      </c>
      <c r="AL138" s="193">
        <f>_xlfn.IFNA(IF($B138=$B$382,0,_xlfn.IFNA(INDEX('I.Supplementary 2017-18'!Y$8:Y$35,MATCH($B138,'I.Supplementary 2017-18'!$B$8:$B$35,0)),INDEX('I.KI 2017-18'!Y$9:Y$393,MATCH($B138,'I.KI 2017-18'!$B$9:$B$393,0)))),"")</f>
        <v>0</v>
      </c>
      <c r="AM138" s="193">
        <f>_xlfn.IFNA(IF($B138=$B$382,0,_xlfn.IFNA(INDEX('I.Supplementary 2017-18'!Z$8:Z$35,MATCH($B138,'I.Supplementary 2017-18'!$B$8:$B$35,0)),INDEX('I.KI 2017-18'!Z$9:Z$393,MATCH($B138,'I.KI 2017-18'!$B$9:$B$393,0)))),"")</f>
        <v>217.83915793637055</v>
      </c>
      <c r="AN138" s="193">
        <f>_xlfn.IFNA(IF($B138=$B$382,0,_xlfn.IFNA(INDEX('I.Supplementary 2017-18'!AA$8:AA$35,MATCH($B138,'I.Supplementary 2017-18'!$B$8:$B$35,0)),INDEX('I.KI 2017-18'!AA$9:AA$393,MATCH($B138,'I.KI 2017-18'!$B$9:$B$393,0)))),"")</f>
        <v>902.80745606254231</v>
      </c>
      <c r="AO138" s="157">
        <f>_xlfn.IFNA(IF($B138=$B$382,0,_xlfn.IFNA(INDEX('I.Supplementary 2017-18'!AB$8:AB$35,MATCH($B138,'I.Supplementary 2017-18'!$B$8:$B$35,0)),INDEX('I.KI 2017-18'!AB$9:AB$393,MATCH($B138,'I.KI 2017-18'!$B$9:$B$393,0)))),"")</f>
        <v>36.506838279953598</v>
      </c>
      <c r="AP138" s="149"/>
      <c r="AQ138" s="156">
        <f>_xlfn.IFNA(IF($B138=$B$381,0,IF($B138=$B$382,0,_xlfn.IFNA(INDEX('I.Supplementary 2017-18'!I$8:I$35,MATCH($B138,'I.Supplementary 2017-18'!$B$8:$B$35,0)),INDEX('I.KI 2017-18'!I$9:I$393,MATCH($B138,'I.KI 2017-18'!$B$9:$B$393,0))))),"")</f>
        <v>148.53765320739222</v>
      </c>
      <c r="AR138" s="149">
        <f>_xlfn.IFNA(IF($B138=$B$381,0,IF($B138=$B$382,0,_xlfn.IFNA(INDEX('I.Supplementary 2017-18'!J$8:J$35,MATCH($B138,'I.Supplementary 2017-18'!$B$8:$B$35,0)),INDEX('I.KI 2017-18'!J$9:J$393,MATCH($B138,'I.KI 2017-18'!$B$9:$B$393,0))))),"")</f>
        <v>1008.6157990714742</v>
      </c>
      <c r="AS138" s="157">
        <f>_xlfn.IFNA(IF($B138=$B$381,0,IF($B138=$B$382,0,_xlfn.IFNA(INDEX('I.Supplementary 2017-18'!H$8:H$35,MATCH($B138,'I.Supplementary 2017-18'!$B$8:$B$35,0)),INDEX('I.KI 2017-18'!H$9:H$393,MATCH($B138,'I.KI 2017-18'!$B$9:$B$393,0))))),"")</f>
        <v>1157.1534522788663</v>
      </c>
      <c r="AT138" s="149"/>
      <c r="AU138" s="156">
        <f>_xlfn.IFNA(_xlfn.IFNA(INDEX('I.Supplementary 2018-19'!P$8:P$157,MATCH($B138,'I.Supplementary 2018-19'!$B$8:$B$157,0)),INDEX('I.KI 2018-19'!P$9:P$393,MATCH($B138,'I.KI 2018-19'!$B$9:$B$393,0))),"")</f>
        <v>0</v>
      </c>
      <c r="AV138" s="193">
        <f>_xlfn.IFNA(_xlfn.IFNA(INDEX('I.Supplementary 2018-19'!Q$8:Q$157,MATCH($B138,'I.Supplementary 2018-19'!$B$8:$B$157,0)),INDEX('I.KI 2018-19'!Q$9:Q$393,MATCH($B138,'I.KI 2018-19'!$B$9:$B$393,0))),"")</f>
        <v>0</v>
      </c>
      <c r="AW138" s="193">
        <f>_xlfn.IFNA(_xlfn.IFNA(INDEX('I.Supplementary 2018-19'!R$8:R$157,MATCH($B138,'I.Supplementary 2018-19'!$B$8:$B$157,0)),INDEX('I.KI 2018-19'!R$9:R$393,MATCH($B138,'I.KI 2018-19'!$B$9:$B$393,0))),"")</f>
        <v>84.934320282446237</v>
      </c>
      <c r="AX138" s="193">
        <f>_xlfn.IFNA(_xlfn.IFNA(INDEX('I.Supplementary 2018-19'!S$8:S$157,MATCH($B138,'I.Supplementary 2018-19'!$B$8:$B$157,0)),INDEX('I.KI 2018-19'!S$9:S$393,MATCH($B138,'I.KI 2018-19'!$B$9:$B$393,0))),"")</f>
        <v>22.277726253328606</v>
      </c>
      <c r="AY138" s="157">
        <f>_xlfn.IFNA(_xlfn.IFNA(INDEX('I.Supplementary 2018-19'!T$8:T$157,MATCH($B138,'I.Supplementary 2018-19'!$B$8:$B$157,0)),INDEX('I.KI 2018-19'!T$9:T$393,MATCH($B138,'I.KI 2018-19'!$B$9:$B$393,0))),"")</f>
        <v>29.241898255612494</v>
      </c>
      <c r="AZ138" s="156">
        <f>_xlfn.IFNA(_xlfn.IFNA(INDEX('I.Supplementary 2018-19'!U$8:U$157,MATCH($B138,'I.Supplementary 2018-19'!$B$8:$B$157,0)),INDEX('I.KI 2018-19'!U$9:U$393,MATCH($B138,'I.KI 2018-19'!$B$9:$B$393,0))),"")</f>
        <v>0</v>
      </c>
      <c r="BA138" s="193">
        <f>_xlfn.IFNA(_xlfn.IFNA(INDEX('I.Supplementary 2018-19'!V$8:V$157,MATCH($B138,'I.Supplementary 2018-19'!$B$8:$B$157,0)),INDEX('I.KI 2018-19'!V$9:V$393,MATCH($B138,'I.KI 2018-19'!$B$9:$B$393,0))),"")</f>
        <v>0</v>
      </c>
      <c r="BB138" s="193">
        <f>_xlfn.IFNA(_xlfn.IFNA(INDEX('I.Supplementary 2018-19'!W$8:W$157,MATCH($B138,'I.Supplementary 2018-19'!$B$8:$B$157,0)),INDEX('I.KI 2018-19'!W$9:W$393,MATCH($B138,'I.KI 2018-19'!$B$9:$B$393,0))),"")</f>
        <v>126.35247407432726</v>
      </c>
      <c r="BC138" s="193">
        <f>_xlfn.IFNA(_xlfn.IFNA(INDEX('I.Supplementary 2018-19'!X$8:X$157,MATCH($B138,'I.Supplementary 2018-19'!$B$8:$B$157,0)),INDEX('I.KI 2018-19'!X$9:X$393,MATCH($B138,'I.KI 2018-19'!$B$9:$B$393,0))),"")</f>
        <v>905.29616864667378</v>
      </c>
      <c r="BD138" s="157">
        <f>_xlfn.IFNA(_xlfn.IFNA(INDEX('I.Supplementary 2018-19'!Y$8:Y$157,MATCH($B138,'I.Supplementary 2018-19'!$B$8:$B$157,0)),INDEX('I.KI 2018-19'!Y$9:Y$393,MATCH($B138,'I.KI 2018-19'!$B$9:$B$393,0))),"")</f>
        <v>7.268918554337052</v>
      </c>
      <c r="BE138" s="156">
        <f>_xlfn.IFNA(_xlfn.IFNA(INDEX('I.Supplementary 2018-19'!Z$8:Z$157,MATCH($B138,'I.Supplementary 2018-19'!$B$8:$B$157,0)),INDEX('I.KI 2018-19'!Z$9:Z$393,MATCH($B138,'I.KI 2018-19'!$B$9:$B$393,0))),"")</f>
        <v>0</v>
      </c>
      <c r="BF138" s="193">
        <f>_xlfn.IFNA(_xlfn.IFNA(INDEX('I.Supplementary 2018-19'!AA$8:AA$157,MATCH($B138,'I.Supplementary 2018-19'!$B$8:$B$157,0)),INDEX('I.KI 2018-19'!AA$9:AA$393,MATCH($B138,'I.KI 2018-19'!$B$9:$B$393,0))),"")</f>
        <v>0</v>
      </c>
      <c r="BG138" s="193">
        <f>_xlfn.IFNA(_xlfn.IFNA(INDEX('I.Supplementary 2018-19'!AB$8:AB$157,MATCH($B138,'I.Supplementary 2018-19'!$B$8:$B$157,0)),INDEX('I.KI 2018-19'!AB$9:AB$393,MATCH($B138,'I.KI 2018-19'!$B$9:$B$393,0))),"")</f>
        <v>211.2867943567735</v>
      </c>
      <c r="BH138" s="193">
        <f>_xlfn.IFNA(_xlfn.IFNA(INDEX('I.Supplementary 2018-19'!AC$8:AC$157,MATCH($B138,'I.Supplementary 2018-19'!$B$8:$B$157,0)),INDEX('I.KI 2018-19'!AC$9:AC$393,MATCH($B138,'I.KI 2018-19'!$B$9:$B$393,0))),"")</f>
        <v>927.57389490000241</v>
      </c>
      <c r="BI138" s="157">
        <f>_xlfn.IFNA(_xlfn.IFNA(INDEX('I.Supplementary 2018-19'!AD$8:AD$157,MATCH($B138,'I.Supplementary 2018-19'!$B$8:$B$157,0)),INDEX('I.KI 2018-19'!AD$9:AD$393,MATCH($B138,'I.KI 2018-19'!$B$9:$B$393,0))),"")</f>
        <v>36.510816809949546</v>
      </c>
      <c r="BJ138" s="149"/>
      <c r="BK138" s="156">
        <f>_xlfn.IFNA(IF($B138=$B$381,0,IF($B138=$B$382,0,_xlfn.IFNA(INDEX('I.Supplementary 2018-19'!I$8:I$157,MATCH($B138,'I.Supplementary 2018-19'!$B$8:$B$157,0)),INDEX('I.KI 2018-19'!I$9:I$393,MATCH($B138,'I.KI 2018-19'!$B$9:$B$393,0))))),"")</f>
        <v>136.45394479138733</v>
      </c>
      <c r="BL138" s="149">
        <f>_xlfn.IFNA(IF($B138=$B$381,0,IF($B138=$B$382,0,_xlfn.IFNA(INDEX('I.Supplementary 2018-19'!J$8:J$157,MATCH($B138,'I.Supplementary 2018-19'!$B$8:$B$157,0)),INDEX('I.KI 2018-19'!J$9:J$393,MATCH($B138,'I.KI 2018-19'!$B$9:$B$393,0))))),"")</f>
        <v>1038.9175612753381</v>
      </c>
      <c r="BM138" s="157">
        <f>_xlfn.IFNA(IF($B138=$B$381,0,IF($B138=$B$382,0,_xlfn.IFNA(INDEX('I.Supplementary 2018-19'!H$8:H$157,MATCH($B138,'I.Supplementary 2018-19'!$B$8:$B$157,0)),INDEX('I.KI 2018-19'!H$9:H$393,MATCH($B138,'I.KI 2018-19'!$B$9:$B$393,0))))),"")</f>
        <v>1175.3715060667255</v>
      </c>
    </row>
    <row r="139" spans="2:65">
      <c r="B139" s="121" t="str">
        <f>'Calculations for 2021-22'!B139</f>
        <v>E5012</v>
      </c>
      <c r="C139" s="160" t="str">
        <f>'Calculations for 2021-22'!D139</f>
        <v>E5012</v>
      </c>
      <c r="D139" t="str">
        <f>'Calculations for 2021-22'!E139</f>
        <v>ILB</v>
      </c>
      <c r="E139" t="str">
        <f>'Calculations for 2021-22'!F139</f>
        <v>P1915</v>
      </c>
      <c r="F139" s="120" t="str">
        <f>'Calculations for 2021-22'!H139</f>
        <v>Greenwich</v>
      </c>
      <c r="G139" s="156">
        <f>_xlfn.IFNA(INDEX('I.KI 2016-17'!M$8:M$391,MATCH($B139,'I.KI 2016-17'!$B$8:$B$391,0)),"")</f>
        <v>45.454727190713001</v>
      </c>
      <c r="H139" s="149">
        <f>_xlfn.IFNA(INDEX('I.KI 2016-17'!N$8:N$391,MATCH($B139,'I.KI 2016-17'!$B$8:$B$391,0)),"")</f>
        <v>7.6669438448590004</v>
      </c>
      <c r="I139" s="149">
        <f>_xlfn.IFNA(INDEX('I.KI 2016-17'!O$8:O$391,MATCH($B139,'I.KI 2016-17'!$B$8:$B$391,0)),"")</f>
        <v>0</v>
      </c>
      <c r="J139" s="149">
        <f>_xlfn.IFNA(INDEX('I.KI 2016-17'!P$8:P$391,MATCH($B139,'I.KI 2016-17'!$B$8:$B$391,0)),"")</f>
        <v>0</v>
      </c>
      <c r="K139" s="157">
        <f>_xlfn.IFNA(INDEX('I.KI 2016-17'!Q$8:Q$391,MATCH($B139,'I.KI 2016-17'!$B$8:$B$391,0)),"")</f>
        <v>0</v>
      </c>
      <c r="L139" s="156">
        <f>_xlfn.IFNA(INDEX('I.KI 2016-17'!R$8:R$391,MATCH($B139,'I.KI 2016-17'!$B$8:$B$391,0)),"")</f>
        <v>62.740597480668001</v>
      </c>
      <c r="M139" s="193">
        <f>_xlfn.IFNA(INDEX('I.KI 2016-17'!S$8:S$391,MATCH($B139,'I.KI 2016-17'!$B$8:$B$391,0)),"")</f>
        <v>13.665059780115001</v>
      </c>
      <c r="N139" s="193">
        <f>_xlfn.IFNA(INDEX('I.KI 2016-17'!T$8:T$391,MATCH($B139,'I.KI 2016-17'!$B$8:$B$391,0)),"")</f>
        <v>0</v>
      </c>
      <c r="O139" s="193">
        <f>_xlfn.IFNA(INDEX('I.KI 2016-17'!U$8:U$391,MATCH($B139,'I.KI 2016-17'!$B$8:$B$391,0)),"")</f>
        <v>0</v>
      </c>
      <c r="P139" s="157">
        <f>_xlfn.IFNA(INDEX('I.KI 2016-17'!V$8:V$391,MATCH($B139,'I.KI 2016-17'!$B$8:$B$391,0)),"")</f>
        <v>0</v>
      </c>
      <c r="Q139" s="156">
        <f>_xlfn.IFNA(INDEX('I.KI 2016-17'!W$8:W$391,MATCH($B139,'I.KI 2016-17'!$B$8:$B$391,0)),"")</f>
        <v>108.195324671381</v>
      </c>
      <c r="R139" s="193">
        <f>_xlfn.IFNA(INDEX('I.KI 2016-17'!X$8:X$391,MATCH($B139,'I.KI 2016-17'!$B$8:$B$391,0)),"")</f>
        <v>21.332003624974</v>
      </c>
      <c r="S139" s="193">
        <f>_xlfn.IFNA(INDEX('I.KI 2016-17'!Y$8:Y$391,MATCH($B139,'I.KI 2016-17'!$B$8:$B$391,0)),"")</f>
        <v>0</v>
      </c>
      <c r="T139" s="193">
        <f>_xlfn.IFNA(INDEX('I.KI 2016-17'!Z$8:Z$391,MATCH($B139,'I.KI 2016-17'!$B$8:$B$391,0)),"")</f>
        <v>0</v>
      </c>
      <c r="U139" s="157">
        <f>_xlfn.IFNA(INDEX('I.KI 2016-17'!AA$8:AA$391,MATCH($B139,'I.KI 2016-17'!$B$8:$B$391,0)),"")</f>
        <v>0</v>
      </c>
      <c r="V139" s="149"/>
      <c r="W139" s="154">
        <f>_xlfn.IFNA(INDEX('I.KI 2016-17'!$H$8:$H$391,MATCH(B139,'I.KI 2016-17'!$B$8:$B$391,0)),"")</f>
        <v>53.121671035572007</v>
      </c>
      <c r="X139" s="153">
        <f>_xlfn.IFNA(INDEX('I.KI 2016-17'!$I$8:$I$391,MATCH(B139,'I.KI 2016-17'!$B$8:$B$391,0)),"")</f>
        <v>76.405657260783002</v>
      </c>
      <c r="Y139" s="155">
        <f>_xlfn.IFNA(INDEX('I.KI 2016-17'!$G$8:$G$391,MATCH(B139,'I.KI 2016-17'!$B$8:$B$391,0)),"")</f>
        <v>129.52732829635499</v>
      </c>
      <c r="Z139" s="149"/>
      <c r="AA139" s="156">
        <f>_xlfn.IFNA(IF($B139=$B$382,0,_xlfn.IFNA(INDEX('I.Supplementary 2017-18'!N$8:N$35,MATCH($B139,'I.Supplementary 2017-18'!$B$8:$B$35,0)),INDEX('I.KI 2017-18'!N$9:N$393,MATCH($B139,'I.KI 2017-18'!$B$9:$B$393,0)))),"")</f>
        <v>36.054285718417766</v>
      </c>
      <c r="AB139" s="193">
        <f>_xlfn.IFNA(IF($B139=$B$382,0,_xlfn.IFNA(INDEX('I.Supplementary 2017-18'!O$8:O$35,MATCH($B139,'I.Supplementary 2017-18'!$B$8:$B$35,0)),INDEX('I.KI 2017-18'!O$9:O$393,MATCH($B139,'I.KI 2017-18'!$B$9:$B$393,0)))),"")</f>
        <v>5.3402067421841135</v>
      </c>
      <c r="AC139" s="193">
        <f>_xlfn.IFNA(IF($B139=$B$382,0,_xlfn.IFNA(INDEX('I.Supplementary 2017-18'!P$8:P$35,MATCH($B139,'I.Supplementary 2017-18'!$B$8:$B$35,0)),INDEX('I.KI 2017-18'!P$9:P$393,MATCH($B139,'I.KI 2017-18'!$B$9:$B$393,0)))),"")</f>
        <v>0</v>
      </c>
      <c r="AD139" s="193">
        <f>_xlfn.IFNA(IF($B139=$B$382,0,_xlfn.IFNA(INDEX('I.Supplementary 2017-18'!Q$8:Q$35,MATCH($B139,'I.Supplementary 2017-18'!$B$8:$B$35,0)),INDEX('I.KI 2017-18'!Q$9:Q$393,MATCH($B139,'I.KI 2017-18'!$B$9:$B$393,0)))),"")</f>
        <v>0</v>
      </c>
      <c r="AE139" s="157">
        <f>_xlfn.IFNA(IF($B139=$B$382,0,_xlfn.IFNA(INDEX('I.Supplementary 2017-18'!R$8:R$35,MATCH($B139,'I.Supplementary 2017-18'!$B$8:$B$35,0)),INDEX('I.KI 2017-18'!R$9:R$393,MATCH($B139,'I.KI 2017-18'!$B$9:$B$393,0)))),"")</f>
        <v>0</v>
      </c>
      <c r="AF139" s="156">
        <f>_xlfn.IFNA(IF($B139=$B$382,0,_xlfn.IFNA(INDEX('I.Supplementary 2017-18'!S$8:S$35,MATCH($B139,'I.Supplementary 2017-18'!$B$8:$B$35,0)),INDEX('I.KI 2017-18'!S$9:S$393,MATCH($B139,'I.KI 2017-18'!$B$9:$B$393,0)))),"")</f>
        <v>64.021511065596883</v>
      </c>
      <c r="AG139" s="193">
        <f>_xlfn.IFNA(IF($B139=$B$382,0,_xlfn.IFNA(INDEX('I.Supplementary 2017-18'!T$8:T$35,MATCH($B139,'I.Supplementary 2017-18'!$B$8:$B$35,0)),INDEX('I.KI 2017-18'!T$9:T$393,MATCH($B139,'I.KI 2017-18'!$B$9:$B$393,0)))),"")</f>
        <v>13.94404597747482</v>
      </c>
      <c r="AH139" s="193">
        <f>_xlfn.IFNA(IF($B139=$B$382,0,_xlfn.IFNA(INDEX('I.Supplementary 2017-18'!U$8:U$35,MATCH($B139,'I.Supplementary 2017-18'!$B$8:$B$35,0)),INDEX('I.KI 2017-18'!U$9:U$393,MATCH($B139,'I.KI 2017-18'!$B$9:$B$393,0)))),"")</f>
        <v>0</v>
      </c>
      <c r="AI139" s="193">
        <f>_xlfn.IFNA(IF($B139=$B$382,0,_xlfn.IFNA(INDEX('I.Supplementary 2017-18'!V$8:V$35,MATCH($B139,'I.Supplementary 2017-18'!$B$8:$B$35,0)),INDEX('I.KI 2017-18'!V$9:V$393,MATCH($B139,'I.KI 2017-18'!$B$9:$B$393,0)))),"")</f>
        <v>0</v>
      </c>
      <c r="AJ139" s="157">
        <f>_xlfn.IFNA(IF($B139=$B$382,0,_xlfn.IFNA(INDEX('I.Supplementary 2017-18'!W$8:W$35,MATCH($B139,'I.Supplementary 2017-18'!$B$8:$B$35,0)),INDEX('I.KI 2017-18'!W$9:W$393,MATCH($B139,'I.KI 2017-18'!$B$9:$B$393,0)))),"")</f>
        <v>0</v>
      </c>
      <c r="AK139" s="156">
        <f>_xlfn.IFNA(IF($B139=$B$382,0,_xlfn.IFNA(INDEX('I.Supplementary 2017-18'!X$8:X$35,MATCH($B139,'I.Supplementary 2017-18'!$B$8:$B$35,0)),INDEX('I.KI 2017-18'!X$9:X$393,MATCH($B139,'I.KI 2017-18'!$B$9:$B$393,0)))),"")</f>
        <v>100.07579678401464</v>
      </c>
      <c r="AL139" s="193">
        <f>_xlfn.IFNA(IF($B139=$B$382,0,_xlfn.IFNA(INDEX('I.Supplementary 2017-18'!Y$8:Y$35,MATCH($B139,'I.Supplementary 2017-18'!$B$8:$B$35,0)),INDEX('I.KI 2017-18'!Y$9:Y$393,MATCH($B139,'I.KI 2017-18'!$B$9:$B$393,0)))),"")</f>
        <v>19.284252719658934</v>
      </c>
      <c r="AM139" s="193">
        <f>_xlfn.IFNA(IF($B139=$B$382,0,_xlfn.IFNA(INDEX('I.Supplementary 2017-18'!Z$8:Z$35,MATCH($B139,'I.Supplementary 2017-18'!$B$8:$B$35,0)),INDEX('I.KI 2017-18'!Z$9:Z$393,MATCH($B139,'I.KI 2017-18'!$B$9:$B$393,0)))),"")</f>
        <v>0</v>
      </c>
      <c r="AN139" s="193">
        <f>_xlfn.IFNA(IF($B139=$B$382,0,_xlfn.IFNA(INDEX('I.Supplementary 2017-18'!AA$8:AA$35,MATCH($B139,'I.Supplementary 2017-18'!$B$8:$B$35,0)),INDEX('I.KI 2017-18'!AA$9:AA$393,MATCH($B139,'I.KI 2017-18'!$B$9:$B$393,0)))),"")</f>
        <v>0</v>
      </c>
      <c r="AO139" s="157">
        <f>_xlfn.IFNA(IF($B139=$B$382,0,_xlfn.IFNA(INDEX('I.Supplementary 2017-18'!AB$8:AB$35,MATCH($B139,'I.Supplementary 2017-18'!$B$8:$B$35,0)),INDEX('I.KI 2017-18'!AB$9:AB$393,MATCH($B139,'I.KI 2017-18'!$B$9:$B$393,0)))),"")</f>
        <v>0</v>
      </c>
      <c r="AP139" s="149"/>
      <c r="AQ139" s="156">
        <f>_xlfn.IFNA(IF($B139=$B$381,0,IF($B139=$B$382,0,_xlfn.IFNA(INDEX('I.Supplementary 2017-18'!I$8:I$35,MATCH($B139,'I.Supplementary 2017-18'!$B$8:$B$35,0)),INDEX('I.KI 2017-18'!I$9:I$393,MATCH($B139,'I.KI 2017-18'!$B$9:$B$393,0))))),"")</f>
        <v>41.394492460601882</v>
      </c>
      <c r="AR139" s="149">
        <f>_xlfn.IFNA(IF($B139=$B$381,0,IF($B139=$B$382,0,_xlfn.IFNA(INDEX('I.Supplementary 2017-18'!J$8:J$35,MATCH($B139,'I.Supplementary 2017-18'!$B$8:$B$35,0)),INDEX('I.KI 2017-18'!J$9:J$393,MATCH($B139,'I.KI 2017-18'!$B$9:$B$393,0))))),"")</f>
        <v>77.965557043071698</v>
      </c>
      <c r="AS139" s="157">
        <f>_xlfn.IFNA(IF($B139=$B$381,0,IF($B139=$B$382,0,_xlfn.IFNA(INDEX('I.Supplementary 2017-18'!H$8:H$35,MATCH($B139,'I.Supplementary 2017-18'!$B$8:$B$35,0)),INDEX('I.KI 2017-18'!H$9:H$393,MATCH($B139,'I.KI 2017-18'!$B$9:$B$393,0))))),"")</f>
        <v>119.36004950367358</v>
      </c>
      <c r="AT139" s="149"/>
      <c r="AU139" s="156">
        <f>_xlfn.IFNA(_xlfn.IFNA(INDEX('I.Supplementary 2018-19'!P$8:P$157,MATCH($B139,'I.Supplementary 2018-19'!$B$8:$B$157,0)),INDEX('I.KI 2018-19'!P$9:P$393,MATCH($B139,'I.KI 2018-19'!$B$9:$B$393,0))),"")</f>
        <v>29.518009626000509</v>
      </c>
      <c r="AV139" s="193">
        <f>_xlfn.IFNA(_xlfn.IFNA(INDEX('I.Supplementary 2018-19'!Q$8:Q$157,MATCH($B139,'I.Supplementary 2018-19'!$B$8:$B$157,0)),INDEX('I.KI 2018-19'!Q$9:Q$393,MATCH($B139,'I.KI 2018-19'!$B$9:$B$393,0))),"")</f>
        <v>3.8254409554859921</v>
      </c>
      <c r="AW139" s="193">
        <f>_xlfn.IFNA(_xlfn.IFNA(INDEX('I.Supplementary 2018-19'!R$8:R$157,MATCH($B139,'I.Supplementary 2018-19'!$B$8:$B$157,0)),INDEX('I.KI 2018-19'!R$9:R$393,MATCH($B139,'I.KI 2018-19'!$B$9:$B$393,0))),"")</f>
        <v>0</v>
      </c>
      <c r="AX139" s="193">
        <f>_xlfn.IFNA(_xlfn.IFNA(INDEX('I.Supplementary 2018-19'!S$8:S$157,MATCH($B139,'I.Supplementary 2018-19'!$B$8:$B$157,0)),INDEX('I.KI 2018-19'!S$9:S$393,MATCH($B139,'I.KI 2018-19'!$B$9:$B$393,0))),"")</f>
        <v>0</v>
      </c>
      <c r="AY139" s="157">
        <f>_xlfn.IFNA(_xlfn.IFNA(INDEX('I.Supplementary 2018-19'!T$8:T$157,MATCH($B139,'I.Supplementary 2018-19'!$B$8:$B$157,0)),INDEX('I.KI 2018-19'!T$9:T$393,MATCH($B139,'I.KI 2018-19'!$B$9:$B$393,0))),"")</f>
        <v>0</v>
      </c>
      <c r="AZ139" s="156">
        <f>_xlfn.IFNA(_xlfn.IFNA(INDEX('I.Supplementary 2018-19'!U$8:U$157,MATCH($B139,'I.Supplementary 2018-19'!$B$8:$B$157,0)),INDEX('I.KI 2018-19'!U$9:U$393,MATCH($B139,'I.KI 2018-19'!$B$9:$B$393,0))),"")</f>
        <v>65.944904101902367</v>
      </c>
      <c r="BA139" s="193">
        <f>_xlfn.IFNA(_xlfn.IFNA(INDEX('I.Supplementary 2018-19'!V$8:V$157,MATCH($B139,'I.Supplementary 2018-19'!$B$8:$B$157,0)),INDEX('I.KI 2018-19'!V$9:V$393,MATCH($B139,'I.KI 2018-19'!$B$9:$B$393,0))),"")</f>
        <v>14.362965813707968</v>
      </c>
      <c r="BB139" s="193">
        <f>_xlfn.IFNA(_xlfn.IFNA(INDEX('I.Supplementary 2018-19'!W$8:W$157,MATCH($B139,'I.Supplementary 2018-19'!$B$8:$B$157,0)),INDEX('I.KI 2018-19'!W$9:W$393,MATCH($B139,'I.KI 2018-19'!$B$9:$B$393,0))),"")</f>
        <v>0</v>
      </c>
      <c r="BC139" s="193">
        <f>_xlfn.IFNA(_xlfn.IFNA(INDEX('I.Supplementary 2018-19'!X$8:X$157,MATCH($B139,'I.Supplementary 2018-19'!$B$8:$B$157,0)),INDEX('I.KI 2018-19'!X$9:X$393,MATCH($B139,'I.KI 2018-19'!$B$9:$B$393,0))),"")</f>
        <v>0</v>
      </c>
      <c r="BD139" s="157">
        <f>_xlfn.IFNA(_xlfn.IFNA(INDEX('I.Supplementary 2018-19'!Y$8:Y$157,MATCH($B139,'I.Supplementary 2018-19'!$B$8:$B$157,0)),INDEX('I.KI 2018-19'!Y$9:Y$393,MATCH($B139,'I.KI 2018-19'!$B$9:$B$393,0))),"")</f>
        <v>0</v>
      </c>
      <c r="BE139" s="156">
        <f>_xlfn.IFNA(_xlfn.IFNA(INDEX('I.Supplementary 2018-19'!Z$8:Z$157,MATCH($B139,'I.Supplementary 2018-19'!$B$8:$B$157,0)),INDEX('I.KI 2018-19'!Z$9:Z$393,MATCH($B139,'I.KI 2018-19'!$B$9:$B$393,0))),"")</f>
        <v>95.462913727902873</v>
      </c>
      <c r="BF139" s="193">
        <f>_xlfn.IFNA(_xlfn.IFNA(INDEX('I.Supplementary 2018-19'!AA$8:AA$157,MATCH($B139,'I.Supplementary 2018-19'!$B$8:$B$157,0)),INDEX('I.KI 2018-19'!AA$9:AA$393,MATCH($B139,'I.KI 2018-19'!$B$9:$B$393,0))),"")</f>
        <v>18.188406769193961</v>
      </c>
      <c r="BG139" s="193">
        <f>_xlfn.IFNA(_xlfn.IFNA(INDEX('I.Supplementary 2018-19'!AB$8:AB$157,MATCH($B139,'I.Supplementary 2018-19'!$B$8:$B$157,0)),INDEX('I.KI 2018-19'!AB$9:AB$393,MATCH($B139,'I.KI 2018-19'!$B$9:$B$393,0))),"")</f>
        <v>0</v>
      </c>
      <c r="BH139" s="193">
        <f>_xlfn.IFNA(_xlfn.IFNA(INDEX('I.Supplementary 2018-19'!AC$8:AC$157,MATCH($B139,'I.Supplementary 2018-19'!$B$8:$B$157,0)),INDEX('I.KI 2018-19'!AC$9:AC$393,MATCH($B139,'I.KI 2018-19'!$B$9:$B$393,0))),"")</f>
        <v>0</v>
      </c>
      <c r="BI139" s="157">
        <f>_xlfn.IFNA(_xlfn.IFNA(INDEX('I.Supplementary 2018-19'!AD$8:AD$157,MATCH($B139,'I.Supplementary 2018-19'!$B$8:$B$157,0)),INDEX('I.KI 2018-19'!AD$9:AD$393,MATCH($B139,'I.KI 2018-19'!$B$9:$B$393,0))),"")</f>
        <v>0</v>
      </c>
      <c r="BJ139" s="149"/>
      <c r="BK139" s="156">
        <f>_xlfn.IFNA(IF($B139=$B$381,0,IF($B139=$B$382,0,_xlfn.IFNA(INDEX('I.Supplementary 2018-19'!I$8:I$157,MATCH($B139,'I.Supplementary 2018-19'!$B$8:$B$157,0)),INDEX('I.KI 2018-19'!I$9:I$393,MATCH($B139,'I.KI 2018-19'!$B$9:$B$393,0))))),"")</f>
        <v>33.343450581486501</v>
      </c>
      <c r="BL139" s="149">
        <f>_xlfn.IFNA(IF($B139=$B$381,0,IF($B139=$B$382,0,_xlfn.IFNA(INDEX('I.Supplementary 2018-19'!J$8:J$157,MATCH($B139,'I.Supplementary 2018-19'!$B$8:$B$157,0)),INDEX('I.KI 2018-19'!J$9:J$393,MATCH($B139,'I.KI 2018-19'!$B$9:$B$393,0))))),"")</f>
        <v>80.307869915610326</v>
      </c>
      <c r="BM139" s="157">
        <f>_xlfn.IFNA(IF($B139=$B$381,0,IF($B139=$B$382,0,_xlfn.IFNA(INDEX('I.Supplementary 2018-19'!H$8:H$157,MATCH($B139,'I.Supplementary 2018-19'!$B$8:$B$157,0)),INDEX('I.KI 2018-19'!H$9:H$393,MATCH($B139,'I.KI 2018-19'!$B$9:$B$393,0))))),"")</f>
        <v>113.65132049709683</v>
      </c>
    </row>
    <row r="140" spans="2:65">
      <c r="B140" s="121" t="str">
        <f>'Calculations for 2021-22'!B140</f>
        <v>E3633</v>
      </c>
      <c r="C140" s="160" t="str">
        <f>'Calculations for 2021-22'!D140</f>
        <v>E3633</v>
      </c>
      <c r="D140" t="str">
        <f>'Calculations for 2021-22'!E140</f>
        <v>SD</v>
      </c>
      <c r="E140">
        <f>'Calculations for 2021-22'!F140</f>
        <v>0</v>
      </c>
      <c r="F140" s="120" t="str">
        <f>'Calculations for 2021-22'!H140</f>
        <v>Guildford</v>
      </c>
      <c r="G140" s="156">
        <f>_xlfn.IFNA(INDEX('I.KI 2016-17'!M$8:M$391,MATCH($B140,'I.KI 2016-17'!$B$8:$B$391,0)),"")</f>
        <v>0</v>
      </c>
      <c r="H140" s="149">
        <f>_xlfn.IFNA(INDEX('I.KI 2016-17'!N$8:N$391,MATCH($B140,'I.KI 2016-17'!$B$8:$B$391,0)),"")</f>
        <v>1.09674900619</v>
      </c>
      <c r="I140" s="149">
        <f>_xlfn.IFNA(INDEX('I.KI 2016-17'!O$8:O$391,MATCH($B140,'I.KI 2016-17'!$B$8:$B$391,0)),"")</f>
        <v>0</v>
      </c>
      <c r="J140" s="149">
        <f>_xlfn.IFNA(INDEX('I.KI 2016-17'!P$8:P$391,MATCH($B140,'I.KI 2016-17'!$B$8:$B$391,0)),"")</f>
        <v>0</v>
      </c>
      <c r="K140" s="157">
        <f>_xlfn.IFNA(INDEX('I.KI 2016-17'!Q$8:Q$391,MATCH($B140,'I.KI 2016-17'!$B$8:$B$391,0)),"")</f>
        <v>0</v>
      </c>
      <c r="L140" s="156">
        <f>_xlfn.IFNA(INDEX('I.KI 2016-17'!R$8:R$391,MATCH($B140,'I.KI 2016-17'!$B$8:$B$391,0)),"")</f>
        <v>0</v>
      </c>
      <c r="M140" s="193">
        <f>_xlfn.IFNA(INDEX('I.KI 2016-17'!S$8:S$391,MATCH($B140,'I.KI 2016-17'!$B$8:$B$391,0)),"")</f>
        <v>2.680140753601</v>
      </c>
      <c r="N140" s="193">
        <f>_xlfn.IFNA(INDEX('I.KI 2016-17'!T$8:T$391,MATCH($B140,'I.KI 2016-17'!$B$8:$B$391,0)),"")</f>
        <v>0</v>
      </c>
      <c r="O140" s="193">
        <f>_xlfn.IFNA(INDEX('I.KI 2016-17'!U$8:U$391,MATCH($B140,'I.KI 2016-17'!$B$8:$B$391,0)),"")</f>
        <v>0</v>
      </c>
      <c r="P140" s="157">
        <f>_xlfn.IFNA(INDEX('I.KI 2016-17'!V$8:V$391,MATCH($B140,'I.KI 2016-17'!$B$8:$B$391,0)),"")</f>
        <v>0</v>
      </c>
      <c r="Q140" s="156">
        <f>_xlfn.IFNA(INDEX('I.KI 2016-17'!W$8:W$391,MATCH($B140,'I.KI 2016-17'!$B$8:$B$391,0)),"")</f>
        <v>0</v>
      </c>
      <c r="R140" s="193">
        <f>_xlfn.IFNA(INDEX('I.KI 2016-17'!X$8:X$391,MATCH($B140,'I.KI 2016-17'!$B$8:$B$391,0)),"")</f>
        <v>3.7768897597910001</v>
      </c>
      <c r="S140" s="193">
        <f>_xlfn.IFNA(INDEX('I.KI 2016-17'!Y$8:Y$391,MATCH($B140,'I.KI 2016-17'!$B$8:$B$391,0)),"")</f>
        <v>0</v>
      </c>
      <c r="T140" s="193">
        <f>_xlfn.IFNA(INDEX('I.KI 2016-17'!Z$8:Z$391,MATCH($B140,'I.KI 2016-17'!$B$8:$B$391,0)),"")</f>
        <v>0</v>
      </c>
      <c r="U140" s="157">
        <f>_xlfn.IFNA(INDEX('I.KI 2016-17'!AA$8:AA$391,MATCH($B140,'I.KI 2016-17'!$B$8:$B$391,0)),"")</f>
        <v>0</v>
      </c>
      <c r="V140" s="149"/>
      <c r="W140" s="154">
        <f>_xlfn.IFNA(INDEX('I.KI 2016-17'!$H$8:$H$391,MATCH(B140,'I.KI 2016-17'!$B$8:$B$391,0)),"")</f>
        <v>1.09674900619</v>
      </c>
      <c r="X140" s="153">
        <f>_xlfn.IFNA(INDEX('I.KI 2016-17'!$I$8:$I$391,MATCH(B140,'I.KI 2016-17'!$B$8:$B$391,0)),"")</f>
        <v>2.680140753601</v>
      </c>
      <c r="Y140" s="155">
        <f>_xlfn.IFNA(INDEX('I.KI 2016-17'!$G$8:$G$391,MATCH(B140,'I.KI 2016-17'!$B$8:$B$391,0)),"")</f>
        <v>3.7768897597910001</v>
      </c>
      <c r="Z140" s="149"/>
      <c r="AA140" s="156">
        <f>_xlfn.IFNA(IF($B140=$B$382,0,_xlfn.IFNA(INDEX('I.Supplementary 2017-18'!N$8:N$35,MATCH($B140,'I.Supplementary 2017-18'!$B$8:$B$35,0)),INDEX('I.KI 2017-18'!N$9:N$393,MATCH($B140,'I.KI 2017-18'!$B$9:$B$393,0)))),"")</f>
        <v>0</v>
      </c>
      <c r="AB140" s="193">
        <f>_xlfn.IFNA(IF($B140=$B$382,0,_xlfn.IFNA(INDEX('I.Supplementary 2017-18'!O$8:O$35,MATCH($B140,'I.Supplementary 2017-18'!$B$8:$B$35,0)),INDEX('I.KI 2017-18'!O$9:O$393,MATCH($B140,'I.KI 2017-18'!$B$9:$B$393,0)))),"")</f>
        <v>0.31940692875387333</v>
      </c>
      <c r="AC140" s="193">
        <f>_xlfn.IFNA(IF($B140=$B$382,0,_xlfn.IFNA(INDEX('I.Supplementary 2017-18'!P$8:P$35,MATCH($B140,'I.Supplementary 2017-18'!$B$8:$B$35,0)),INDEX('I.KI 2017-18'!P$9:P$393,MATCH($B140,'I.KI 2017-18'!$B$9:$B$393,0)))),"")</f>
        <v>0</v>
      </c>
      <c r="AD140" s="193">
        <f>_xlfn.IFNA(IF($B140=$B$382,0,_xlfn.IFNA(INDEX('I.Supplementary 2017-18'!Q$8:Q$35,MATCH($B140,'I.Supplementary 2017-18'!$B$8:$B$35,0)),INDEX('I.KI 2017-18'!Q$9:Q$393,MATCH($B140,'I.KI 2017-18'!$B$9:$B$393,0)))),"")</f>
        <v>0</v>
      </c>
      <c r="AE140" s="157">
        <f>_xlfn.IFNA(IF($B140=$B$382,0,_xlfn.IFNA(INDEX('I.Supplementary 2017-18'!R$8:R$35,MATCH($B140,'I.Supplementary 2017-18'!$B$8:$B$35,0)),INDEX('I.KI 2017-18'!R$9:R$393,MATCH($B140,'I.KI 2017-18'!$B$9:$B$393,0)))),"")</f>
        <v>0</v>
      </c>
      <c r="AF140" s="156">
        <f>_xlfn.IFNA(IF($B140=$B$382,0,_xlfn.IFNA(INDEX('I.Supplementary 2017-18'!S$8:S$35,MATCH($B140,'I.Supplementary 2017-18'!$B$8:$B$35,0)),INDEX('I.KI 2017-18'!S$9:S$393,MATCH($B140,'I.KI 2017-18'!$B$9:$B$393,0)))),"")</f>
        <v>0</v>
      </c>
      <c r="AG140" s="193">
        <f>_xlfn.IFNA(IF($B140=$B$382,0,_xlfn.IFNA(INDEX('I.Supplementary 2017-18'!T$8:T$35,MATCH($B140,'I.Supplementary 2017-18'!$B$8:$B$35,0)),INDEX('I.KI 2017-18'!T$9:T$393,MATCH($B140,'I.KI 2017-18'!$B$9:$B$393,0)))),"")</f>
        <v>2.7348585733008663</v>
      </c>
      <c r="AH140" s="193">
        <f>_xlfn.IFNA(IF($B140=$B$382,0,_xlfn.IFNA(INDEX('I.Supplementary 2017-18'!U$8:U$35,MATCH($B140,'I.Supplementary 2017-18'!$B$8:$B$35,0)),INDEX('I.KI 2017-18'!U$9:U$393,MATCH($B140,'I.KI 2017-18'!$B$9:$B$393,0)))),"")</f>
        <v>0</v>
      </c>
      <c r="AI140" s="193">
        <f>_xlfn.IFNA(IF($B140=$B$382,0,_xlfn.IFNA(INDEX('I.Supplementary 2017-18'!V$8:V$35,MATCH($B140,'I.Supplementary 2017-18'!$B$8:$B$35,0)),INDEX('I.KI 2017-18'!V$9:V$393,MATCH($B140,'I.KI 2017-18'!$B$9:$B$393,0)))),"")</f>
        <v>0</v>
      </c>
      <c r="AJ140" s="157">
        <f>_xlfn.IFNA(IF($B140=$B$382,0,_xlfn.IFNA(INDEX('I.Supplementary 2017-18'!W$8:W$35,MATCH($B140,'I.Supplementary 2017-18'!$B$8:$B$35,0)),INDEX('I.KI 2017-18'!W$9:W$393,MATCH($B140,'I.KI 2017-18'!$B$9:$B$393,0)))),"")</f>
        <v>0</v>
      </c>
      <c r="AK140" s="156">
        <f>_xlfn.IFNA(IF($B140=$B$382,0,_xlfn.IFNA(INDEX('I.Supplementary 2017-18'!X$8:X$35,MATCH($B140,'I.Supplementary 2017-18'!$B$8:$B$35,0)),INDEX('I.KI 2017-18'!X$9:X$393,MATCH($B140,'I.KI 2017-18'!$B$9:$B$393,0)))),"")</f>
        <v>0</v>
      </c>
      <c r="AL140" s="193">
        <f>_xlfn.IFNA(IF($B140=$B$382,0,_xlfn.IFNA(INDEX('I.Supplementary 2017-18'!Y$8:Y$35,MATCH($B140,'I.Supplementary 2017-18'!$B$8:$B$35,0)),INDEX('I.KI 2017-18'!Y$9:Y$393,MATCH($B140,'I.KI 2017-18'!$B$9:$B$393,0)))),"")</f>
        <v>3.0542655020547396</v>
      </c>
      <c r="AM140" s="193">
        <f>_xlfn.IFNA(IF($B140=$B$382,0,_xlfn.IFNA(INDEX('I.Supplementary 2017-18'!Z$8:Z$35,MATCH($B140,'I.Supplementary 2017-18'!$B$8:$B$35,0)),INDEX('I.KI 2017-18'!Z$9:Z$393,MATCH($B140,'I.KI 2017-18'!$B$9:$B$393,0)))),"")</f>
        <v>0</v>
      </c>
      <c r="AN140" s="193">
        <f>_xlfn.IFNA(IF($B140=$B$382,0,_xlfn.IFNA(INDEX('I.Supplementary 2017-18'!AA$8:AA$35,MATCH($B140,'I.Supplementary 2017-18'!$B$8:$B$35,0)),INDEX('I.KI 2017-18'!AA$9:AA$393,MATCH($B140,'I.KI 2017-18'!$B$9:$B$393,0)))),"")</f>
        <v>0</v>
      </c>
      <c r="AO140" s="157">
        <f>_xlfn.IFNA(IF($B140=$B$382,0,_xlfn.IFNA(INDEX('I.Supplementary 2017-18'!AB$8:AB$35,MATCH($B140,'I.Supplementary 2017-18'!$B$8:$B$35,0)),INDEX('I.KI 2017-18'!AB$9:AB$393,MATCH($B140,'I.KI 2017-18'!$B$9:$B$393,0)))),"")</f>
        <v>0</v>
      </c>
      <c r="AP140" s="149"/>
      <c r="AQ140" s="156">
        <f>_xlfn.IFNA(IF($B140=$B$381,0,IF($B140=$B$382,0,_xlfn.IFNA(INDEX('I.Supplementary 2017-18'!I$8:I$35,MATCH($B140,'I.Supplementary 2017-18'!$B$8:$B$35,0)),INDEX('I.KI 2017-18'!I$9:I$393,MATCH($B140,'I.KI 2017-18'!$B$9:$B$393,0))))),"")</f>
        <v>0.31940692875387333</v>
      </c>
      <c r="AR140" s="149">
        <f>_xlfn.IFNA(IF($B140=$B$381,0,IF($B140=$B$382,0,_xlfn.IFNA(INDEX('I.Supplementary 2017-18'!J$8:J$35,MATCH($B140,'I.Supplementary 2017-18'!$B$8:$B$35,0)),INDEX('I.KI 2017-18'!J$9:J$393,MATCH($B140,'I.KI 2017-18'!$B$9:$B$393,0))))),"")</f>
        <v>2.7348585733008663</v>
      </c>
      <c r="AS140" s="157">
        <f>_xlfn.IFNA(IF($B140=$B$381,0,IF($B140=$B$382,0,_xlfn.IFNA(INDEX('I.Supplementary 2017-18'!H$8:H$35,MATCH($B140,'I.Supplementary 2017-18'!$B$8:$B$35,0)),INDEX('I.KI 2017-18'!H$9:H$393,MATCH($B140,'I.KI 2017-18'!$B$9:$B$393,0))))),"")</f>
        <v>3.0542655020547396</v>
      </c>
      <c r="AT140" s="149"/>
      <c r="AU140" s="156">
        <f>_xlfn.IFNA(_xlfn.IFNA(INDEX('I.Supplementary 2018-19'!P$8:P$157,MATCH($B140,'I.Supplementary 2018-19'!$B$8:$B$157,0)),INDEX('I.KI 2018-19'!P$9:P$393,MATCH($B140,'I.KI 2018-19'!$B$9:$B$393,0))),"")</f>
        <v>0</v>
      </c>
      <c r="AV140" s="193">
        <f>_xlfn.IFNA(_xlfn.IFNA(INDEX('I.Supplementary 2018-19'!Q$8:Q$157,MATCH($B140,'I.Supplementary 2018-19'!$B$8:$B$157,0)),INDEX('I.KI 2018-19'!Q$9:Q$393,MATCH($B140,'I.KI 2018-19'!$B$9:$B$393,0))),"")</f>
        <v>0</v>
      </c>
      <c r="AW140" s="193">
        <f>_xlfn.IFNA(_xlfn.IFNA(INDEX('I.Supplementary 2018-19'!R$8:R$157,MATCH($B140,'I.Supplementary 2018-19'!$B$8:$B$157,0)),INDEX('I.KI 2018-19'!R$9:R$393,MATCH($B140,'I.KI 2018-19'!$B$9:$B$393,0))),"")</f>
        <v>0</v>
      </c>
      <c r="AX140" s="193">
        <f>_xlfn.IFNA(_xlfn.IFNA(INDEX('I.Supplementary 2018-19'!S$8:S$157,MATCH($B140,'I.Supplementary 2018-19'!$B$8:$B$157,0)),INDEX('I.KI 2018-19'!S$9:S$393,MATCH($B140,'I.KI 2018-19'!$B$9:$B$393,0))),"")</f>
        <v>0</v>
      </c>
      <c r="AY140" s="157">
        <f>_xlfn.IFNA(_xlfn.IFNA(INDEX('I.Supplementary 2018-19'!T$8:T$157,MATCH($B140,'I.Supplementary 2018-19'!$B$8:$B$157,0)),INDEX('I.KI 2018-19'!T$9:T$393,MATCH($B140,'I.KI 2018-19'!$B$9:$B$393,0))),"")</f>
        <v>0</v>
      </c>
      <c r="AZ140" s="156">
        <f>_xlfn.IFNA(_xlfn.IFNA(INDEX('I.Supplementary 2018-19'!U$8:U$157,MATCH($B140,'I.Supplementary 2018-19'!$B$8:$B$157,0)),INDEX('I.KI 2018-19'!U$9:U$393,MATCH($B140,'I.KI 2018-19'!$B$9:$B$393,0))),"")</f>
        <v>0</v>
      </c>
      <c r="BA140" s="193">
        <f>_xlfn.IFNA(_xlfn.IFNA(INDEX('I.Supplementary 2018-19'!V$8:V$157,MATCH($B140,'I.Supplementary 2018-19'!$B$8:$B$157,0)),INDEX('I.KI 2018-19'!V$9:V$393,MATCH($B140,'I.KI 2018-19'!$B$9:$B$393,0))),"")</f>
        <v>2.8170217064043257</v>
      </c>
      <c r="BB140" s="193">
        <f>_xlfn.IFNA(_xlfn.IFNA(INDEX('I.Supplementary 2018-19'!W$8:W$157,MATCH($B140,'I.Supplementary 2018-19'!$B$8:$B$157,0)),INDEX('I.KI 2018-19'!W$9:W$393,MATCH($B140,'I.KI 2018-19'!$B$9:$B$393,0))),"")</f>
        <v>0</v>
      </c>
      <c r="BC140" s="193">
        <f>_xlfn.IFNA(_xlfn.IFNA(INDEX('I.Supplementary 2018-19'!X$8:X$157,MATCH($B140,'I.Supplementary 2018-19'!$B$8:$B$157,0)),INDEX('I.KI 2018-19'!X$9:X$393,MATCH($B140,'I.KI 2018-19'!$B$9:$B$393,0))),"")</f>
        <v>0</v>
      </c>
      <c r="BD140" s="157">
        <f>_xlfn.IFNA(_xlfn.IFNA(INDEX('I.Supplementary 2018-19'!Y$8:Y$157,MATCH($B140,'I.Supplementary 2018-19'!$B$8:$B$157,0)),INDEX('I.KI 2018-19'!Y$9:Y$393,MATCH($B140,'I.KI 2018-19'!$B$9:$B$393,0))),"")</f>
        <v>0</v>
      </c>
      <c r="BE140" s="156">
        <f>_xlfn.IFNA(_xlfn.IFNA(INDEX('I.Supplementary 2018-19'!Z$8:Z$157,MATCH($B140,'I.Supplementary 2018-19'!$B$8:$B$157,0)),INDEX('I.KI 2018-19'!Z$9:Z$393,MATCH($B140,'I.KI 2018-19'!$B$9:$B$393,0))),"")</f>
        <v>0</v>
      </c>
      <c r="BF140" s="193">
        <f>_xlfn.IFNA(_xlfn.IFNA(INDEX('I.Supplementary 2018-19'!AA$8:AA$157,MATCH($B140,'I.Supplementary 2018-19'!$B$8:$B$157,0)),INDEX('I.KI 2018-19'!AA$9:AA$393,MATCH($B140,'I.KI 2018-19'!$B$9:$B$393,0))),"")</f>
        <v>2.8170217064043257</v>
      </c>
      <c r="BG140" s="193">
        <f>_xlfn.IFNA(_xlfn.IFNA(INDEX('I.Supplementary 2018-19'!AB$8:AB$157,MATCH($B140,'I.Supplementary 2018-19'!$B$8:$B$157,0)),INDEX('I.KI 2018-19'!AB$9:AB$393,MATCH($B140,'I.KI 2018-19'!$B$9:$B$393,0))),"")</f>
        <v>0</v>
      </c>
      <c r="BH140" s="193">
        <f>_xlfn.IFNA(_xlfn.IFNA(INDEX('I.Supplementary 2018-19'!AC$8:AC$157,MATCH($B140,'I.Supplementary 2018-19'!$B$8:$B$157,0)),INDEX('I.KI 2018-19'!AC$9:AC$393,MATCH($B140,'I.KI 2018-19'!$B$9:$B$393,0))),"")</f>
        <v>0</v>
      </c>
      <c r="BI140" s="157">
        <f>_xlfn.IFNA(_xlfn.IFNA(INDEX('I.Supplementary 2018-19'!AD$8:AD$157,MATCH($B140,'I.Supplementary 2018-19'!$B$8:$B$157,0)),INDEX('I.KI 2018-19'!AD$9:AD$393,MATCH($B140,'I.KI 2018-19'!$B$9:$B$393,0))),"")</f>
        <v>0</v>
      </c>
      <c r="BJ140" s="149"/>
      <c r="BK140" s="156">
        <f>_xlfn.IFNA(IF($B140=$B$381,0,IF($B140=$B$382,0,_xlfn.IFNA(INDEX('I.Supplementary 2018-19'!I$8:I$157,MATCH($B140,'I.Supplementary 2018-19'!$B$8:$B$157,0)),INDEX('I.KI 2018-19'!I$9:I$393,MATCH($B140,'I.KI 2018-19'!$B$9:$B$393,0))))),"")</f>
        <v>0</v>
      </c>
      <c r="BL140" s="149">
        <f>_xlfn.IFNA(IF($B140=$B$381,0,IF($B140=$B$382,0,_xlfn.IFNA(INDEX('I.Supplementary 2018-19'!J$8:J$157,MATCH($B140,'I.Supplementary 2018-19'!$B$8:$B$157,0)),INDEX('I.KI 2018-19'!J$9:J$393,MATCH($B140,'I.KI 2018-19'!$B$9:$B$393,0))))),"")</f>
        <v>2.8170217064043257</v>
      </c>
      <c r="BM140" s="157">
        <f>_xlfn.IFNA(IF($B140=$B$381,0,IF($B140=$B$382,0,_xlfn.IFNA(INDEX('I.Supplementary 2018-19'!H$8:H$157,MATCH($B140,'I.Supplementary 2018-19'!$B$8:$B$157,0)),INDEX('I.KI 2018-19'!H$9:H$393,MATCH($B140,'I.KI 2018-19'!$B$9:$B$393,0))))),"")</f>
        <v>2.8170217064043257</v>
      </c>
    </row>
    <row r="141" spans="2:65">
      <c r="B141" s="121" t="str">
        <f>'Calculations for 2021-22'!B141</f>
        <v>E5013</v>
      </c>
      <c r="C141" s="160" t="str">
        <f>'Calculations for 2021-22'!D141</f>
        <v>E5013</v>
      </c>
      <c r="D141" t="str">
        <f>'Calculations for 2021-22'!E141</f>
        <v>ILB</v>
      </c>
      <c r="E141" t="str">
        <f>'Calculations for 2021-22'!F141</f>
        <v>P1915</v>
      </c>
      <c r="F141" s="120" t="str">
        <f>'Calculations for 2021-22'!H141</f>
        <v>Hackney</v>
      </c>
      <c r="G141" s="156">
        <f>_xlfn.IFNA(INDEX('I.KI 2016-17'!M$8:M$391,MATCH($B141,'I.KI 2016-17'!$B$8:$B$391,0)),"")</f>
        <v>55.515723135439998</v>
      </c>
      <c r="H141" s="149">
        <f>_xlfn.IFNA(INDEX('I.KI 2016-17'!N$8:N$391,MATCH($B141,'I.KI 2016-17'!$B$8:$B$391,0)),"")</f>
        <v>13.624734813698</v>
      </c>
      <c r="I141" s="149">
        <f>_xlfn.IFNA(INDEX('I.KI 2016-17'!O$8:O$391,MATCH($B141,'I.KI 2016-17'!$B$8:$B$391,0)),"")</f>
        <v>0</v>
      </c>
      <c r="J141" s="149">
        <f>_xlfn.IFNA(INDEX('I.KI 2016-17'!P$8:P$391,MATCH($B141,'I.KI 2016-17'!$B$8:$B$391,0)),"")</f>
        <v>0</v>
      </c>
      <c r="K141" s="157">
        <f>_xlfn.IFNA(INDEX('I.KI 2016-17'!Q$8:Q$391,MATCH($B141,'I.KI 2016-17'!$B$8:$B$391,0)),"")</f>
        <v>0</v>
      </c>
      <c r="L141" s="156">
        <f>_xlfn.IFNA(INDEX('I.KI 2016-17'!R$8:R$391,MATCH($B141,'I.KI 2016-17'!$B$8:$B$391,0)),"")</f>
        <v>77.981471878788994</v>
      </c>
      <c r="M141" s="193">
        <f>_xlfn.IFNA(INDEX('I.KI 2016-17'!S$8:S$391,MATCH($B141,'I.KI 2016-17'!$B$8:$B$391,0)),"")</f>
        <v>23.637080042429002</v>
      </c>
      <c r="N141" s="193">
        <f>_xlfn.IFNA(INDEX('I.KI 2016-17'!T$8:T$391,MATCH($B141,'I.KI 2016-17'!$B$8:$B$391,0)),"")</f>
        <v>0</v>
      </c>
      <c r="O141" s="193">
        <f>_xlfn.IFNA(INDEX('I.KI 2016-17'!U$8:U$391,MATCH($B141,'I.KI 2016-17'!$B$8:$B$391,0)),"")</f>
        <v>0</v>
      </c>
      <c r="P141" s="157">
        <f>_xlfn.IFNA(INDEX('I.KI 2016-17'!V$8:V$391,MATCH($B141,'I.KI 2016-17'!$B$8:$B$391,0)),"")</f>
        <v>0</v>
      </c>
      <c r="Q141" s="156">
        <f>_xlfn.IFNA(INDEX('I.KI 2016-17'!W$8:W$391,MATCH($B141,'I.KI 2016-17'!$B$8:$B$391,0)),"")</f>
        <v>133.49719501422899</v>
      </c>
      <c r="R141" s="193">
        <f>_xlfn.IFNA(INDEX('I.KI 2016-17'!X$8:X$391,MATCH($B141,'I.KI 2016-17'!$B$8:$B$391,0)),"")</f>
        <v>37.261814856127003</v>
      </c>
      <c r="S141" s="193">
        <f>_xlfn.IFNA(INDEX('I.KI 2016-17'!Y$8:Y$391,MATCH($B141,'I.KI 2016-17'!$B$8:$B$391,0)),"")</f>
        <v>0</v>
      </c>
      <c r="T141" s="193">
        <f>_xlfn.IFNA(INDEX('I.KI 2016-17'!Z$8:Z$391,MATCH($B141,'I.KI 2016-17'!$B$8:$B$391,0)),"")</f>
        <v>0</v>
      </c>
      <c r="U141" s="157">
        <f>_xlfn.IFNA(INDEX('I.KI 2016-17'!AA$8:AA$391,MATCH($B141,'I.KI 2016-17'!$B$8:$B$391,0)),"")</f>
        <v>0</v>
      </c>
      <c r="V141" s="149"/>
      <c r="W141" s="154">
        <f>_xlfn.IFNA(INDEX('I.KI 2016-17'!$H$8:$H$391,MATCH(B141,'I.KI 2016-17'!$B$8:$B$391,0)),"")</f>
        <v>69.140457949137996</v>
      </c>
      <c r="X141" s="153">
        <f>_xlfn.IFNA(INDEX('I.KI 2016-17'!$I$8:$I$391,MATCH(B141,'I.KI 2016-17'!$B$8:$B$391,0)),"")</f>
        <v>101.618551921218</v>
      </c>
      <c r="Y141" s="155">
        <f>_xlfn.IFNA(INDEX('I.KI 2016-17'!$G$8:$G$391,MATCH(B141,'I.KI 2016-17'!$B$8:$B$391,0)),"")</f>
        <v>170.75900987035601</v>
      </c>
      <c r="Z141" s="149"/>
      <c r="AA141" s="156">
        <f>_xlfn.IFNA(IF($B141=$B$382,0,_xlfn.IFNA(INDEX('I.Supplementary 2017-18'!N$8:N$35,MATCH($B141,'I.Supplementary 2017-18'!$B$8:$B$35,0)),INDEX('I.KI 2017-18'!N$9:N$393,MATCH($B141,'I.KI 2017-18'!$B$9:$B$393,0)))),"")</f>
        <v>44.904109774567743</v>
      </c>
      <c r="AB141" s="193">
        <f>_xlfn.IFNA(IF($B141=$B$382,0,_xlfn.IFNA(INDEX('I.Supplementary 2017-18'!O$8:O$35,MATCH($B141,'I.Supplementary 2017-18'!$B$8:$B$35,0)),INDEX('I.KI 2017-18'!O$9:O$393,MATCH($B141,'I.KI 2017-18'!$B$9:$B$393,0)))),"")</f>
        <v>10.000263406822093</v>
      </c>
      <c r="AC141" s="193">
        <f>_xlfn.IFNA(IF($B141=$B$382,0,_xlfn.IFNA(INDEX('I.Supplementary 2017-18'!P$8:P$35,MATCH($B141,'I.Supplementary 2017-18'!$B$8:$B$35,0)),INDEX('I.KI 2017-18'!P$9:P$393,MATCH($B141,'I.KI 2017-18'!$B$9:$B$393,0)))),"")</f>
        <v>0</v>
      </c>
      <c r="AD141" s="193">
        <f>_xlfn.IFNA(IF($B141=$B$382,0,_xlfn.IFNA(INDEX('I.Supplementary 2017-18'!Q$8:Q$35,MATCH($B141,'I.Supplementary 2017-18'!$B$8:$B$35,0)),INDEX('I.KI 2017-18'!Q$9:Q$393,MATCH($B141,'I.KI 2017-18'!$B$9:$B$393,0)))),"")</f>
        <v>0</v>
      </c>
      <c r="AE141" s="157">
        <f>_xlfn.IFNA(IF($B141=$B$382,0,_xlfn.IFNA(INDEX('I.Supplementary 2017-18'!R$8:R$35,MATCH($B141,'I.Supplementary 2017-18'!$B$8:$B$35,0)),INDEX('I.KI 2017-18'!R$9:R$393,MATCH($B141,'I.KI 2017-18'!$B$9:$B$393,0)))),"")</f>
        <v>0</v>
      </c>
      <c r="AF141" s="156">
        <f>_xlfn.IFNA(IF($B141=$B$382,0,_xlfn.IFNA(INDEX('I.Supplementary 2017-18'!S$8:S$35,MATCH($B141,'I.Supplementary 2017-18'!$B$8:$B$35,0)),INDEX('I.KI 2017-18'!S$9:S$393,MATCH($B141,'I.KI 2017-18'!$B$9:$B$393,0)))),"")</f>
        <v>79.573543531167957</v>
      </c>
      <c r="AG141" s="193">
        <f>_xlfn.IFNA(IF($B141=$B$382,0,_xlfn.IFNA(INDEX('I.Supplementary 2017-18'!T$8:T$35,MATCH($B141,'I.Supplementary 2017-18'!$B$8:$B$35,0)),INDEX('I.KI 2017-18'!T$9:T$393,MATCH($B141,'I.KI 2017-18'!$B$9:$B$393,0)))),"")</f>
        <v>24.119655251307559</v>
      </c>
      <c r="AH141" s="193">
        <f>_xlfn.IFNA(IF($B141=$B$382,0,_xlfn.IFNA(INDEX('I.Supplementary 2017-18'!U$8:U$35,MATCH($B141,'I.Supplementary 2017-18'!$B$8:$B$35,0)),INDEX('I.KI 2017-18'!U$9:U$393,MATCH($B141,'I.KI 2017-18'!$B$9:$B$393,0)))),"")</f>
        <v>0</v>
      </c>
      <c r="AI141" s="193">
        <f>_xlfn.IFNA(IF($B141=$B$382,0,_xlfn.IFNA(INDEX('I.Supplementary 2017-18'!V$8:V$35,MATCH($B141,'I.Supplementary 2017-18'!$B$8:$B$35,0)),INDEX('I.KI 2017-18'!V$9:V$393,MATCH($B141,'I.KI 2017-18'!$B$9:$B$393,0)))),"")</f>
        <v>0</v>
      </c>
      <c r="AJ141" s="157">
        <f>_xlfn.IFNA(IF($B141=$B$382,0,_xlfn.IFNA(INDEX('I.Supplementary 2017-18'!W$8:W$35,MATCH($B141,'I.Supplementary 2017-18'!$B$8:$B$35,0)),INDEX('I.KI 2017-18'!W$9:W$393,MATCH($B141,'I.KI 2017-18'!$B$9:$B$393,0)))),"")</f>
        <v>0</v>
      </c>
      <c r="AK141" s="156">
        <f>_xlfn.IFNA(IF($B141=$B$382,0,_xlfn.IFNA(INDEX('I.Supplementary 2017-18'!X$8:X$35,MATCH($B141,'I.Supplementary 2017-18'!$B$8:$B$35,0)),INDEX('I.KI 2017-18'!X$9:X$393,MATCH($B141,'I.KI 2017-18'!$B$9:$B$393,0)))),"")</f>
        <v>124.4776533057357</v>
      </c>
      <c r="AL141" s="193">
        <f>_xlfn.IFNA(IF($B141=$B$382,0,_xlfn.IFNA(INDEX('I.Supplementary 2017-18'!Y$8:Y$35,MATCH($B141,'I.Supplementary 2017-18'!$B$8:$B$35,0)),INDEX('I.KI 2017-18'!Y$9:Y$393,MATCH($B141,'I.KI 2017-18'!$B$9:$B$393,0)))),"")</f>
        <v>34.119918658129649</v>
      </c>
      <c r="AM141" s="193">
        <f>_xlfn.IFNA(IF($B141=$B$382,0,_xlfn.IFNA(INDEX('I.Supplementary 2017-18'!Z$8:Z$35,MATCH($B141,'I.Supplementary 2017-18'!$B$8:$B$35,0)),INDEX('I.KI 2017-18'!Z$9:Z$393,MATCH($B141,'I.KI 2017-18'!$B$9:$B$393,0)))),"")</f>
        <v>0</v>
      </c>
      <c r="AN141" s="193">
        <f>_xlfn.IFNA(IF($B141=$B$382,0,_xlfn.IFNA(INDEX('I.Supplementary 2017-18'!AA$8:AA$35,MATCH($B141,'I.Supplementary 2017-18'!$B$8:$B$35,0)),INDEX('I.KI 2017-18'!AA$9:AA$393,MATCH($B141,'I.KI 2017-18'!$B$9:$B$393,0)))),"")</f>
        <v>0</v>
      </c>
      <c r="AO141" s="157">
        <f>_xlfn.IFNA(IF($B141=$B$382,0,_xlfn.IFNA(INDEX('I.Supplementary 2017-18'!AB$8:AB$35,MATCH($B141,'I.Supplementary 2017-18'!$B$8:$B$35,0)),INDEX('I.KI 2017-18'!AB$9:AB$393,MATCH($B141,'I.KI 2017-18'!$B$9:$B$393,0)))),"")</f>
        <v>0</v>
      </c>
      <c r="AP141" s="149"/>
      <c r="AQ141" s="156">
        <f>_xlfn.IFNA(IF($B141=$B$381,0,IF($B141=$B$382,0,_xlfn.IFNA(INDEX('I.Supplementary 2017-18'!I$8:I$35,MATCH($B141,'I.Supplementary 2017-18'!$B$8:$B$35,0)),INDEX('I.KI 2017-18'!I$9:I$393,MATCH($B141,'I.KI 2017-18'!$B$9:$B$393,0))))),"")</f>
        <v>54.904373181389836</v>
      </c>
      <c r="AR141" s="149">
        <f>_xlfn.IFNA(IF($B141=$B$381,0,IF($B141=$B$382,0,_xlfn.IFNA(INDEX('I.Supplementary 2017-18'!J$8:J$35,MATCH($B141,'I.Supplementary 2017-18'!$B$8:$B$35,0)),INDEX('I.KI 2017-18'!J$9:J$393,MATCH($B141,'I.KI 2017-18'!$B$9:$B$393,0))))),"")</f>
        <v>103.69319878247552</v>
      </c>
      <c r="AS141" s="157">
        <f>_xlfn.IFNA(IF($B141=$B$381,0,IF($B141=$B$382,0,_xlfn.IFNA(INDEX('I.Supplementary 2017-18'!H$8:H$35,MATCH($B141,'I.Supplementary 2017-18'!$B$8:$B$35,0)),INDEX('I.KI 2017-18'!H$9:H$393,MATCH($B141,'I.KI 2017-18'!$B$9:$B$393,0))))),"")</f>
        <v>158.59757196386536</v>
      </c>
      <c r="AT141" s="149"/>
      <c r="AU141" s="156">
        <f>_xlfn.IFNA(_xlfn.IFNA(INDEX('I.Supplementary 2018-19'!P$8:P$157,MATCH($B141,'I.Supplementary 2018-19'!$B$8:$B$157,0)),INDEX('I.KI 2018-19'!P$9:P$393,MATCH($B141,'I.KI 2018-19'!$B$9:$B$393,0))),"")</f>
        <v>37.390527538186078</v>
      </c>
      <c r="AV141" s="193">
        <f>_xlfn.IFNA(_xlfn.IFNA(INDEX('I.Supplementary 2018-19'!Q$8:Q$157,MATCH($B141,'I.Supplementary 2018-19'!$B$8:$B$157,0)),INDEX('I.KI 2018-19'!Q$9:Q$393,MATCH($B141,'I.KI 2018-19'!$B$9:$B$393,0))),"")</f>
        <v>7.5947304840408298</v>
      </c>
      <c r="AW141" s="193">
        <f>_xlfn.IFNA(_xlfn.IFNA(INDEX('I.Supplementary 2018-19'!R$8:R$157,MATCH($B141,'I.Supplementary 2018-19'!$B$8:$B$157,0)),INDEX('I.KI 2018-19'!R$9:R$393,MATCH($B141,'I.KI 2018-19'!$B$9:$B$393,0))),"")</f>
        <v>0</v>
      </c>
      <c r="AX141" s="193">
        <f>_xlfn.IFNA(_xlfn.IFNA(INDEX('I.Supplementary 2018-19'!S$8:S$157,MATCH($B141,'I.Supplementary 2018-19'!$B$8:$B$157,0)),INDEX('I.KI 2018-19'!S$9:S$393,MATCH($B141,'I.KI 2018-19'!$B$9:$B$393,0))),"")</f>
        <v>0</v>
      </c>
      <c r="AY141" s="157">
        <f>_xlfn.IFNA(_xlfn.IFNA(INDEX('I.Supplementary 2018-19'!T$8:T$157,MATCH($B141,'I.Supplementary 2018-19'!$B$8:$B$157,0)),INDEX('I.KI 2018-19'!T$9:T$393,MATCH($B141,'I.KI 2018-19'!$B$9:$B$393,0))),"")</f>
        <v>0</v>
      </c>
      <c r="AZ141" s="156">
        <f>_xlfn.IFNA(_xlfn.IFNA(INDEX('I.Supplementary 2018-19'!U$8:U$157,MATCH($B141,'I.Supplementary 2018-19'!$B$8:$B$157,0)),INDEX('I.KI 2018-19'!U$9:U$393,MATCH($B141,'I.KI 2018-19'!$B$9:$B$393,0))),"")</f>
        <v>81.96416501064509</v>
      </c>
      <c r="BA141" s="193">
        <f>_xlfn.IFNA(_xlfn.IFNA(INDEX('I.Supplementary 2018-19'!V$8:V$157,MATCH($B141,'I.Supplementary 2018-19'!$B$8:$B$157,0)),INDEX('I.KI 2018-19'!V$9:V$393,MATCH($B141,'I.KI 2018-19'!$B$9:$B$393,0))),"")</f>
        <v>24.844280087183751</v>
      </c>
      <c r="BB141" s="193">
        <f>_xlfn.IFNA(_xlfn.IFNA(INDEX('I.Supplementary 2018-19'!W$8:W$157,MATCH($B141,'I.Supplementary 2018-19'!$B$8:$B$157,0)),INDEX('I.KI 2018-19'!W$9:W$393,MATCH($B141,'I.KI 2018-19'!$B$9:$B$393,0))),"")</f>
        <v>0</v>
      </c>
      <c r="BC141" s="193">
        <f>_xlfn.IFNA(_xlfn.IFNA(INDEX('I.Supplementary 2018-19'!X$8:X$157,MATCH($B141,'I.Supplementary 2018-19'!$B$8:$B$157,0)),INDEX('I.KI 2018-19'!X$9:X$393,MATCH($B141,'I.KI 2018-19'!$B$9:$B$393,0))),"")</f>
        <v>0</v>
      </c>
      <c r="BD141" s="157">
        <f>_xlfn.IFNA(_xlfn.IFNA(INDEX('I.Supplementary 2018-19'!Y$8:Y$157,MATCH($B141,'I.Supplementary 2018-19'!$B$8:$B$157,0)),INDEX('I.KI 2018-19'!Y$9:Y$393,MATCH($B141,'I.KI 2018-19'!$B$9:$B$393,0))),"")</f>
        <v>0</v>
      </c>
      <c r="BE141" s="156">
        <f>_xlfn.IFNA(_xlfn.IFNA(INDEX('I.Supplementary 2018-19'!Z$8:Z$157,MATCH($B141,'I.Supplementary 2018-19'!$B$8:$B$157,0)),INDEX('I.KI 2018-19'!Z$9:Z$393,MATCH($B141,'I.KI 2018-19'!$B$9:$B$393,0))),"")</f>
        <v>119.35469254883117</v>
      </c>
      <c r="BF141" s="193">
        <f>_xlfn.IFNA(_xlfn.IFNA(INDEX('I.Supplementary 2018-19'!AA$8:AA$157,MATCH($B141,'I.Supplementary 2018-19'!$B$8:$B$157,0)),INDEX('I.KI 2018-19'!AA$9:AA$393,MATCH($B141,'I.KI 2018-19'!$B$9:$B$393,0))),"")</f>
        <v>32.439010571224578</v>
      </c>
      <c r="BG141" s="193">
        <f>_xlfn.IFNA(_xlfn.IFNA(INDEX('I.Supplementary 2018-19'!AB$8:AB$157,MATCH($B141,'I.Supplementary 2018-19'!$B$8:$B$157,0)),INDEX('I.KI 2018-19'!AB$9:AB$393,MATCH($B141,'I.KI 2018-19'!$B$9:$B$393,0))),"")</f>
        <v>0</v>
      </c>
      <c r="BH141" s="193">
        <f>_xlfn.IFNA(_xlfn.IFNA(INDEX('I.Supplementary 2018-19'!AC$8:AC$157,MATCH($B141,'I.Supplementary 2018-19'!$B$8:$B$157,0)),INDEX('I.KI 2018-19'!AC$9:AC$393,MATCH($B141,'I.KI 2018-19'!$B$9:$B$393,0))),"")</f>
        <v>0</v>
      </c>
      <c r="BI141" s="157">
        <f>_xlfn.IFNA(_xlfn.IFNA(INDEX('I.Supplementary 2018-19'!AD$8:AD$157,MATCH($B141,'I.Supplementary 2018-19'!$B$8:$B$157,0)),INDEX('I.KI 2018-19'!AD$9:AD$393,MATCH($B141,'I.KI 2018-19'!$B$9:$B$393,0))),"")</f>
        <v>0</v>
      </c>
      <c r="BJ141" s="149"/>
      <c r="BK141" s="156">
        <f>_xlfn.IFNA(IF($B141=$B$381,0,IF($B141=$B$382,0,_xlfn.IFNA(INDEX('I.Supplementary 2018-19'!I$8:I$157,MATCH($B141,'I.Supplementary 2018-19'!$B$8:$B$157,0)),INDEX('I.KI 2018-19'!I$9:I$393,MATCH($B141,'I.KI 2018-19'!$B$9:$B$393,0))))),"")</f>
        <v>44.985258022226915</v>
      </c>
      <c r="BL141" s="149">
        <f>_xlfn.IFNA(IF($B141=$B$381,0,IF($B141=$B$382,0,_xlfn.IFNA(INDEX('I.Supplementary 2018-19'!J$8:J$157,MATCH($B141,'I.Supplementary 2018-19'!$B$8:$B$157,0)),INDEX('I.KI 2018-19'!J$9:J$393,MATCH($B141,'I.KI 2018-19'!$B$9:$B$393,0))))),"")</f>
        <v>106.80844509782884</v>
      </c>
      <c r="BM141" s="157">
        <f>_xlfn.IFNA(IF($B141=$B$381,0,IF($B141=$B$382,0,_xlfn.IFNA(INDEX('I.Supplementary 2018-19'!H$8:H$157,MATCH($B141,'I.Supplementary 2018-19'!$B$8:$B$157,0)),INDEX('I.KI 2018-19'!H$9:H$393,MATCH($B141,'I.KI 2018-19'!$B$9:$B$393,0))))),"")</f>
        <v>151.79370312005574</v>
      </c>
    </row>
    <row r="142" spans="2:65">
      <c r="B142" s="121" t="str">
        <f>'Calculations for 2021-22'!B142</f>
        <v>E0601</v>
      </c>
      <c r="C142" s="160" t="str">
        <f>'Calculations for 2021-22'!D142</f>
        <v>E0601</v>
      </c>
      <c r="D142" t="str">
        <f>'Calculations for 2021-22'!E142</f>
        <v>UNINFIR</v>
      </c>
      <c r="E142" t="str">
        <f>'Calculations for 2021-22'!F142</f>
        <v>P1702</v>
      </c>
      <c r="F142" s="120" t="str">
        <f>'Calculations for 2021-22'!H142</f>
        <v>Halton</v>
      </c>
      <c r="G142" s="156">
        <f>_xlfn.IFNA(INDEX('I.KI 2016-17'!M$8:M$391,MATCH($B142,'I.KI 2016-17'!$B$8:$B$391,0)),"")</f>
        <v>20.085002003694001</v>
      </c>
      <c r="H142" s="149">
        <f>_xlfn.IFNA(INDEX('I.KI 2016-17'!N$8:N$391,MATCH($B142,'I.KI 2016-17'!$B$8:$B$391,0)),"")</f>
        <v>2.1655778185379999</v>
      </c>
      <c r="I142" s="149">
        <f>_xlfn.IFNA(INDEX('I.KI 2016-17'!O$8:O$391,MATCH($B142,'I.KI 2016-17'!$B$8:$B$391,0)),"")</f>
        <v>0</v>
      </c>
      <c r="J142" s="149">
        <f>_xlfn.IFNA(INDEX('I.KI 2016-17'!P$8:P$391,MATCH($B142,'I.KI 2016-17'!$B$8:$B$391,0)),"")</f>
        <v>0</v>
      </c>
      <c r="K142" s="157">
        <f>_xlfn.IFNA(INDEX('I.KI 2016-17'!Q$8:Q$391,MATCH($B142,'I.KI 2016-17'!$B$8:$B$391,0)),"")</f>
        <v>0</v>
      </c>
      <c r="L142" s="156">
        <f>_xlfn.IFNA(INDEX('I.KI 2016-17'!R$8:R$391,MATCH($B142,'I.KI 2016-17'!$B$8:$B$391,0)),"")</f>
        <v>28.737925269981002</v>
      </c>
      <c r="M142" s="193">
        <f>_xlfn.IFNA(INDEX('I.KI 2016-17'!S$8:S$391,MATCH($B142,'I.KI 2016-17'!$B$8:$B$391,0)),"")</f>
        <v>4.3036864275540001</v>
      </c>
      <c r="N142" s="193">
        <f>_xlfn.IFNA(INDEX('I.KI 2016-17'!T$8:T$391,MATCH($B142,'I.KI 2016-17'!$B$8:$B$391,0)),"")</f>
        <v>0</v>
      </c>
      <c r="O142" s="193">
        <f>_xlfn.IFNA(INDEX('I.KI 2016-17'!U$8:U$391,MATCH($B142,'I.KI 2016-17'!$B$8:$B$391,0)),"")</f>
        <v>0</v>
      </c>
      <c r="P142" s="157">
        <f>_xlfn.IFNA(INDEX('I.KI 2016-17'!V$8:V$391,MATCH($B142,'I.KI 2016-17'!$B$8:$B$391,0)),"")</f>
        <v>0</v>
      </c>
      <c r="Q142" s="156">
        <f>_xlfn.IFNA(INDEX('I.KI 2016-17'!W$8:W$391,MATCH($B142,'I.KI 2016-17'!$B$8:$B$391,0)),"")</f>
        <v>48.822927273675006</v>
      </c>
      <c r="R142" s="193">
        <f>_xlfn.IFNA(INDEX('I.KI 2016-17'!X$8:X$391,MATCH($B142,'I.KI 2016-17'!$B$8:$B$391,0)),"")</f>
        <v>6.469264246092</v>
      </c>
      <c r="S142" s="193">
        <f>_xlfn.IFNA(INDEX('I.KI 2016-17'!Y$8:Y$391,MATCH($B142,'I.KI 2016-17'!$B$8:$B$391,0)),"")</f>
        <v>0</v>
      </c>
      <c r="T142" s="193">
        <f>_xlfn.IFNA(INDEX('I.KI 2016-17'!Z$8:Z$391,MATCH($B142,'I.KI 2016-17'!$B$8:$B$391,0)),"")</f>
        <v>0</v>
      </c>
      <c r="U142" s="157">
        <f>_xlfn.IFNA(INDEX('I.KI 2016-17'!AA$8:AA$391,MATCH($B142,'I.KI 2016-17'!$B$8:$B$391,0)),"")</f>
        <v>0</v>
      </c>
      <c r="V142" s="149"/>
      <c r="W142" s="154">
        <f>_xlfn.IFNA(INDEX('I.KI 2016-17'!$H$8:$H$391,MATCH(B142,'I.KI 2016-17'!$B$8:$B$391,0)),"")</f>
        <v>22.250579822232002</v>
      </c>
      <c r="X142" s="153">
        <f>_xlfn.IFNA(INDEX('I.KI 2016-17'!$I$8:$I$391,MATCH(B142,'I.KI 2016-17'!$B$8:$B$391,0)),"")</f>
        <v>33.041611697535004</v>
      </c>
      <c r="Y142" s="155">
        <f>_xlfn.IFNA(INDEX('I.KI 2016-17'!$G$8:$G$391,MATCH(B142,'I.KI 2016-17'!$B$8:$B$391,0)),"")</f>
        <v>55.292191519767002</v>
      </c>
      <c r="Z142" s="149"/>
      <c r="AA142" s="156">
        <f>_xlfn.IFNA(IF($B142=$B$382,0,_xlfn.IFNA(INDEX('I.Supplementary 2017-18'!N$8:N$35,MATCH($B142,'I.Supplementary 2017-18'!$B$8:$B$35,0)),INDEX('I.KI 2017-18'!N$9:N$393,MATCH($B142,'I.KI 2017-18'!$B$9:$B$393,0)))),"")</f>
        <v>15.428044597850151</v>
      </c>
      <c r="AB142" s="193">
        <f>_xlfn.IFNA(IF($B142=$B$382,0,_xlfn.IFNA(INDEX('I.Supplementary 2017-18'!O$8:O$35,MATCH($B142,'I.Supplementary 2017-18'!$B$8:$B$35,0)),INDEX('I.KI 2017-18'!O$9:O$393,MATCH($B142,'I.KI 2017-18'!$B$9:$B$393,0)))),"")</f>
        <v>1.3623691195005951</v>
      </c>
      <c r="AC142" s="193">
        <f>_xlfn.IFNA(IF($B142=$B$382,0,_xlfn.IFNA(INDEX('I.Supplementary 2017-18'!P$8:P$35,MATCH($B142,'I.Supplementary 2017-18'!$B$8:$B$35,0)),INDEX('I.KI 2017-18'!P$9:P$393,MATCH($B142,'I.KI 2017-18'!$B$9:$B$393,0)))),"")</f>
        <v>0</v>
      </c>
      <c r="AD142" s="193">
        <f>_xlfn.IFNA(IF($B142=$B$382,0,_xlfn.IFNA(INDEX('I.Supplementary 2017-18'!Q$8:Q$35,MATCH($B142,'I.Supplementary 2017-18'!$B$8:$B$35,0)),INDEX('I.KI 2017-18'!Q$9:Q$393,MATCH($B142,'I.KI 2017-18'!$B$9:$B$393,0)))),"")</f>
        <v>0</v>
      </c>
      <c r="AE142" s="157">
        <f>_xlfn.IFNA(IF($B142=$B$382,0,_xlfn.IFNA(INDEX('I.Supplementary 2017-18'!R$8:R$35,MATCH($B142,'I.Supplementary 2017-18'!$B$8:$B$35,0)),INDEX('I.KI 2017-18'!R$9:R$393,MATCH($B142,'I.KI 2017-18'!$B$9:$B$393,0)))),"")</f>
        <v>0</v>
      </c>
      <c r="AF142" s="156">
        <f>_xlfn.IFNA(IF($B142=$B$382,0,_xlfn.IFNA(INDEX('I.Supplementary 2017-18'!S$8:S$35,MATCH($B142,'I.Supplementary 2017-18'!$B$8:$B$35,0)),INDEX('I.KI 2017-18'!S$9:S$393,MATCH($B142,'I.KI 2017-18'!$B$9:$B$393,0)))),"")</f>
        <v>29.324639460777991</v>
      </c>
      <c r="AG142" s="193">
        <f>_xlfn.IFNA(IF($B142=$B$382,0,_xlfn.IFNA(INDEX('I.Supplementary 2017-18'!T$8:T$35,MATCH($B142,'I.Supplementary 2017-18'!$B$8:$B$35,0)),INDEX('I.KI 2017-18'!T$9:T$393,MATCH($B142,'I.KI 2017-18'!$B$9:$B$393,0)))),"")</f>
        <v>4.3915505957590693</v>
      </c>
      <c r="AH142" s="193">
        <f>_xlfn.IFNA(IF($B142=$B$382,0,_xlfn.IFNA(INDEX('I.Supplementary 2017-18'!U$8:U$35,MATCH($B142,'I.Supplementary 2017-18'!$B$8:$B$35,0)),INDEX('I.KI 2017-18'!U$9:U$393,MATCH($B142,'I.KI 2017-18'!$B$9:$B$393,0)))),"")</f>
        <v>0</v>
      </c>
      <c r="AI142" s="193">
        <f>_xlfn.IFNA(IF($B142=$B$382,0,_xlfn.IFNA(INDEX('I.Supplementary 2017-18'!V$8:V$35,MATCH($B142,'I.Supplementary 2017-18'!$B$8:$B$35,0)),INDEX('I.KI 2017-18'!V$9:V$393,MATCH($B142,'I.KI 2017-18'!$B$9:$B$393,0)))),"")</f>
        <v>0</v>
      </c>
      <c r="AJ142" s="157">
        <f>_xlfn.IFNA(IF($B142=$B$382,0,_xlfn.IFNA(INDEX('I.Supplementary 2017-18'!W$8:W$35,MATCH($B142,'I.Supplementary 2017-18'!$B$8:$B$35,0)),INDEX('I.KI 2017-18'!W$9:W$393,MATCH($B142,'I.KI 2017-18'!$B$9:$B$393,0)))),"")</f>
        <v>0</v>
      </c>
      <c r="AK142" s="156">
        <f>_xlfn.IFNA(IF($B142=$B$382,0,_xlfn.IFNA(INDEX('I.Supplementary 2017-18'!X$8:X$35,MATCH($B142,'I.Supplementary 2017-18'!$B$8:$B$35,0)),INDEX('I.KI 2017-18'!X$9:X$393,MATCH($B142,'I.KI 2017-18'!$B$9:$B$393,0)))),"")</f>
        <v>44.752684058628141</v>
      </c>
      <c r="AL142" s="193">
        <f>_xlfn.IFNA(IF($B142=$B$382,0,_xlfn.IFNA(INDEX('I.Supplementary 2017-18'!Y$8:Y$35,MATCH($B142,'I.Supplementary 2017-18'!$B$8:$B$35,0)),INDEX('I.KI 2017-18'!Y$9:Y$393,MATCH($B142,'I.KI 2017-18'!$B$9:$B$393,0)))),"")</f>
        <v>5.7539197152596646</v>
      </c>
      <c r="AM142" s="193">
        <f>_xlfn.IFNA(IF($B142=$B$382,0,_xlfn.IFNA(INDEX('I.Supplementary 2017-18'!Z$8:Z$35,MATCH($B142,'I.Supplementary 2017-18'!$B$8:$B$35,0)),INDEX('I.KI 2017-18'!Z$9:Z$393,MATCH($B142,'I.KI 2017-18'!$B$9:$B$393,0)))),"")</f>
        <v>0</v>
      </c>
      <c r="AN142" s="193">
        <f>_xlfn.IFNA(IF($B142=$B$382,0,_xlfn.IFNA(INDEX('I.Supplementary 2017-18'!AA$8:AA$35,MATCH($B142,'I.Supplementary 2017-18'!$B$8:$B$35,0)),INDEX('I.KI 2017-18'!AA$9:AA$393,MATCH($B142,'I.KI 2017-18'!$B$9:$B$393,0)))),"")</f>
        <v>0</v>
      </c>
      <c r="AO142" s="157">
        <f>_xlfn.IFNA(IF($B142=$B$382,0,_xlfn.IFNA(INDEX('I.Supplementary 2017-18'!AB$8:AB$35,MATCH($B142,'I.Supplementary 2017-18'!$B$8:$B$35,0)),INDEX('I.KI 2017-18'!AB$9:AB$393,MATCH($B142,'I.KI 2017-18'!$B$9:$B$393,0)))),"")</f>
        <v>0</v>
      </c>
      <c r="AP142" s="149"/>
      <c r="AQ142" s="156">
        <f>_xlfn.IFNA(IF($B142=$B$381,0,IF($B142=$B$382,0,_xlfn.IFNA(INDEX('I.Supplementary 2017-18'!I$8:I$35,MATCH($B142,'I.Supplementary 2017-18'!$B$8:$B$35,0)),INDEX('I.KI 2017-18'!I$9:I$393,MATCH($B142,'I.KI 2017-18'!$B$9:$B$393,0))))),"")</f>
        <v>16.790413717350749</v>
      </c>
      <c r="AR142" s="149">
        <f>_xlfn.IFNA(IF($B142=$B$381,0,IF($B142=$B$382,0,_xlfn.IFNA(INDEX('I.Supplementary 2017-18'!J$8:J$35,MATCH($B142,'I.Supplementary 2017-18'!$B$8:$B$35,0)),INDEX('I.KI 2017-18'!J$9:J$393,MATCH($B142,'I.KI 2017-18'!$B$9:$B$393,0))))),"")</f>
        <v>33.716190056537059</v>
      </c>
      <c r="AS142" s="157">
        <f>_xlfn.IFNA(IF($B142=$B$381,0,IF($B142=$B$382,0,_xlfn.IFNA(INDEX('I.Supplementary 2017-18'!H$8:H$35,MATCH($B142,'I.Supplementary 2017-18'!$B$8:$B$35,0)),INDEX('I.KI 2017-18'!H$9:H$393,MATCH($B142,'I.KI 2017-18'!$B$9:$B$393,0))))),"")</f>
        <v>50.506603773887804</v>
      </c>
      <c r="AT142" s="149"/>
      <c r="AU142" s="156">
        <f>_xlfn.IFNA(_xlfn.IFNA(INDEX('I.Supplementary 2018-19'!P$8:P$157,MATCH($B142,'I.Supplementary 2018-19'!$B$8:$B$157,0)),INDEX('I.KI 2018-19'!P$9:P$393,MATCH($B142,'I.KI 2018-19'!$B$9:$B$393,0))),"")</f>
        <v>12.234245770155207</v>
      </c>
      <c r="AV142" s="193">
        <f>_xlfn.IFNA(_xlfn.IFNA(INDEX('I.Supplementary 2018-19'!Q$8:Q$157,MATCH($B142,'I.Supplementary 2018-19'!$B$8:$B$157,0)),INDEX('I.KI 2018-19'!Q$9:Q$393,MATCH($B142,'I.KI 2018-19'!$B$9:$B$393,0))),"")</f>
        <v>0.84753836194217391</v>
      </c>
      <c r="AW142" s="193">
        <f>_xlfn.IFNA(_xlfn.IFNA(INDEX('I.Supplementary 2018-19'!R$8:R$157,MATCH($B142,'I.Supplementary 2018-19'!$B$8:$B$157,0)),INDEX('I.KI 2018-19'!R$9:R$393,MATCH($B142,'I.KI 2018-19'!$B$9:$B$393,0))),"")</f>
        <v>0</v>
      </c>
      <c r="AX142" s="193">
        <f>_xlfn.IFNA(_xlfn.IFNA(INDEX('I.Supplementary 2018-19'!S$8:S$157,MATCH($B142,'I.Supplementary 2018-19'!$B$8:$B$157,0)),INDEX('I.KI 2018-19'!S$9:S$393,MATCH($B142,'I.KI 2018-19'!$B$9:$B$393,0))),"")</f>
        <v>0</v>
      </c>
      <c r="AY142" s="157">
        <f>_xlfn.IFNA(_xlfn.IFNA(INDEX('I.Supplementary 2018-19'!T$8:T$157,MATCH($B142,'I.Supplementary 2018-19'!$B$8:$B$157,0)),INDEX('I.KI 2018-19'!T$9:T$393,MATCH($B142,'I.KI 2018-19'!$B$9:$B$393,0))),"")</f>
        <v>0</v>
      </c>
      <c r="AZ142" s="156">
        <f>_xlfn.IFNA(_xlfn.IFNA(INDEX('I.Supplementary 2018-19'!U$8:U$157,MATCH($B142,'I.Supplementary 2018-19'!$B$8:$B$157,0)),INDEX('I.KI 2018-19'!U$9:U$393,MATCH($B142,'I.KI 2018-19'!$B$9:$B$393,0))),"")</f>
        <v>30.20563721281853</v>
      </c>
      <c r="BA142" s="193">
        <f>_xlfn.IFNA(_xlfn.IFNA(INDEX('I.Supplementary 2018-19'!V$8:V$157,MATCH($B142,'I.Supplementary 2018-19'!$B$8:$B$157,0)),INDEX('I.KI 2018-19'!V$9:V$393,MATCH($B142,'I.KI 2018-19'!$B$9:$B$393,0))),"")</f>
        <v>4.5234855921981829</v>
      </c>
      <c r="BB142" s="193">
        <f>_xlfn.IFNA(_xlfn.IFNA(INDEX('I.Supplementary 2018-19'!W$8:W$157,MATCH($B142,'I.Supplementary 2018-19'!$B$8:$B$157,0)),INDEX('I.KI 2018-19'!W$9:W$393,MATCH($B142,'I.KI 2018-19'!$B$9:$B$393,0))),"")</f>
        <v>0</v>
      </c>
      <c r="BC142" s="193">
        <f>_xlfn.IFNA(_xlfn.IFNA(INDEX('I.Supplementary 2018-19'!X$8:X$157,MATCH($B142,'I.Supplementary 2018-19'!$B$8:$B$157,0)),INDEX('I.KI 2018-19'!X$9:X$393,MATCH($B142,'I.KI 2018-19'!$B$9:$B$393,0))),"")</f>
        <v>0</v>
      </c>
      <c r="BD142" s="157">
        <f>_xlfn.IFNA(_xlfn.IFNA(INDEX('I.Supplementary 2018-19'!Y$8:Y$157,MATCH($B142,'I.Supplementary 2018-19'!$B$8:$B$157,0)),INDEX('I.KI 2018-19'!Y$9:Y$393,MATCH($B142,'I.KI 2018-19'!$B$9:$B$393,0))),"")</f>
        <v>0</v>
      </c>
      <c r="BE142" s="156">
        <f>_xlfn.IFNA(_xlfn.IFNA(INDEX('I.Supplementary 2018-19'!Z$8:Z$157,MATCH($B142,'I.Supplementary 2018-19'!$B$8:$B$157,0)),INDEX('I.KI 2018-19'!Z$9:Z$393,MATCH($B142,'I.KI 2018-19'!$B$9:$B$393,0))),"")</f>
        <v>42.439882982973735</v>
      </c>
      <c r="BF142" s="193">
        <f>_xlfn.IFNA(_xlfn.IFNA(INDEX('I.Supplementary 2018-19'!AA$8:AA$157,MATCH($B142,'I.Supplementary 2018-19'!$B$8:$B$157,0)),INDEX('I.KI 2018-19'!AA$9:AA$393,MATCH($B142,'I.KI 2018-19'!$B$9:$B$393,0))),"")</f>
        <v>5.371023954140357</v>
      </c>
      <c r="BG142" s="193">
        <f>_xlfn.IFNA(_xlfn.IFNA(INDEX('I.Supplementary 2018-19'!AB$8:AB$157,MATCH($B142,'I.Supplementary 2018-19'!$B$8:$B$157,0)),INDEX('I.KI 2018-19'!AB$9:AB$393,MATCH($B142,'I.KI 2018-19'!$B$9:$B$393,0))),"")</f>
        <v>0</v>
      </c>
      <c r="BH142" s="193">
        <f>_xlfn.IFNA(_xlfn.IFNA(INDEX('I.Supplementary 2018-19'!AC$8:AC$157,MATCH($B142,'I.Supplementary 2018-19'!$B$8:$B$157,0)),INDEX('I.KI 2018-19'!AC$9:AC$393,MATCH($B142,'I.KI 2018-19'!$B$9:$B$393,0))),"")</f>
        <v>0</v>
      </c>
      <c r="BI142" s="157">
        <f>_xlfn.IFNA(_xlfn.IFNA(INDEX('I.Supplementary 2018-19'!AD$8:AD$157,MATCH($B142,'I.Supplementary 2018-19'!$B$8:$B$157,0)),INDEX('I.KI 2018-19'!AD$9:AD$393,MATCH($B142,'I.KI 2018-19'!$B$9:$B$393,0))),"")</f>
        <v>0</v>
      </c>
      <c r="BJ142" s="149"/>
      <c r="BK142" s="156">
        <f>_xlfn.IFNA(IF($B142=$B$381,0,IF($B142=$B$382,0,_xlfn.IFNA(INDEX('I.Supplementary 2018-19'!I$8:I$157,MATCH($B142,'I.Supplementary 2018-19'!$B$8:$B$157,0)),INDEX('I.KI 2018-19'!I$9:I$393,MATCH($B142,'I.KI 2018-19'!$B$9:$B$393,0))))),"")</f>
        <v>13.081784132097381</v>
      </c>
      <c r="BL142" s="149">
        <f>_xlfn.IFNA(IF($B142=$B$381,0,IF($B142=$B$382,0,_xlfn.IFNA(INDEX('I.Supplementary 2018-19'!J$8:J$157,MATCH($B142,'I.Supplementary 2018-19'!$B$8:$B$157,0)),INDEX('I.KI 2018-19'!J$9:J$393,MATCH($B142,'I.KI 2018-19'!$B$9:$B$393,0))))),"")</f>
        <v>34.729122805016715</v>
      </c>
      <c r="BM142" s="157">
        <f>_xlfn.IFNA(IF($B142=$B$381,0,IF($B142=$B$382,0,_xlfn.IFNA(INDEX('I.Supplementary 2018-19'!H$8:H$157,MATCH($B142,'I.Supplementary 2018-19'!$B$8:$B$157,0)),INDEX('I.KI 2018-19'!H$9:H$393,MATCH($B142,'I.KI 2018-19'!$B$9:$B$393,0))))),"")</f>
        <v>47.810906937114098</v>
      </c>
    </row>
    <row r="143" spans="2:65">
      <c r="B143" s="121" t="str">
        <f>'Calculations for 2021-22'!B143</f>
        <v>E2732</v>
      </c>
      <c r="C143" s="160" t="str">
        <f>'Calculations for 2021-22'!D143</f>
        <v>E2732</v>
      </c>
      <c r="D143" t="str">
        <f>'Calculations for 2021-22'!E143</f>
        <v>SD</v>
      </c>
      <c r="E143" t="str">
        <f>'Calculations for 2021-22'!F143</f>
        <v>P1912</v>
      </c>
      <c r="F143" s="120" t="str">
        <f>'Calculations for 2021-22'!H143</f>
        <v>Hambleton</v>
      </c>
      <c r="G143" s="156">
        <f>_xlfn.IFNA(INDEX('I.KI 2016-17'!M$8:M$391,MATCH($B143,'I.KI 2016-17'!$B$8:$B$391,0)),"")</f>
        <v>0</v>
      </c>
      <c r="H143" s="149">
        <f>_xlfn.IFNA(INDEX('I.KI 2016-17'!N$8:N$391,MATCH($B143,'I.KI 2016-17'!$B$8:$B$391,0)),"")</f>
        <v>1.0207478960859999</v>
      </c>
      <c r="I143" s="149">
        <f>_xlfn.IFNA(INDEX('I.KI 2016-17'!O$8:O$391,MATCH($B143,'I.KI 2016-17'!$B$8:$B$391,0)),"")</f>
        <v>0</v>
      </c>
      <c r="J143" s="149">
        <f>_xlfn.IFNA(INDEX('I.KI 2016-17'!P$8:P$391,MATCH($B143,'I.KI 2016-17'!$B$8:$B$391,0)),"")</f>
        <v>0</v>
      </c>
      <c r="K143" s="157">
        <f>_xlfn.IFNA(INDEX('I.KI 2016-17'!Q$8:Q$391,MATCH($B143,'I.KI 2016-17'!$B$8:$B$391,0)),"")</f>
        <v>0</v>
      </c>
      <c r="L143" s="156">
        <f>_xlfn.IFNA(INDEX('I.KI 2016-17'!R$8:R$391,MATCH($B143,'I.KI 2016-17'!$B$8:$B$391,0)),"")</f>
        <v>0</v>
      </c>
      <c r="M143" s="193">
        <f>_xlfn.IFNA(INDEX('I.KI 2016-17'!S$8:S$391,MATCH($B143,'I.KI 2016-17'!$B$8:$B$391,0)),"")</f>
        <v>1.9105569929249999</v>
      </c>
      <c r="N143" s="193">
        <f>_xlfn.IFNA(INDEX('I.KI 2016-17'!T$8:T$391,MATCH($B143,'I.KI 2016-17'!$B$8:$B$391,0)),"")</f>
        <v>0</v>
      </c>
      <c r="O143" s="193">
        <f>_xlfn.IFNA(INDEX('I.KI 2016-17'!U$8:U$391,MATCH($B143,'I.KI 2016-17'!$B$8:$B$391,0)),"")</f>
        <v>0</v>
      </c>
      <c r="P143" s="157">
        <f>_xlfn.IFNA(INDEX('I.KI 2016-17'!V$8:V$391,MATCH($B143,'I.KI 2016-17'!$B$8:$B$391,0)),"")</f>
        <v>0</v>
      </c>
      <c r="Q143" s="156">
        <f>_xlfn.IFNA(INDEX('I.KI 2016-17'!W$8:W$391,MATCH($B143,'I.KI 2016-17'!$B$8:$B$391,0)),"")</f>
        <v>0</v>
      </c>
      <c r="R143" s="193">
        <f>_xlfn.IFNA(INDEX('I.KI 2016-17'!X$8:X$391,MATCH($B143,'I.KI 2016-17'!$B$8:$B$391,0)),"")</f>
        <v>2.9313048890109998</v>
      </c>
      <c r="S143" s="193">
        <f>_xlfn.IFNA(INDEX('I.KI 2016-17'!Y$8:Y$391,MATCH($B143,'I.KI 2016-17'!$B$8:$B$391,0)),"")</f>
        <v>0</v>
      </c>
      <c r="T143" s="193">
        <f>_xlfn.IFNA(INDEX('I.KI 2016-17'!Z$8:Z$391,MATCH($B143,'I.KI 2016-17'!$B$8:$B$391,0)),"")</f>
        <v>0</v>
      </c>
      <c r="U143" s="157">
        <f>_xlfn.IFNA(INDEX('I.KI 2016-17'!AA$8:AA$391,MATCH($B143,'I.KI 2016-17'!$B$8:$B$391,0)),"")</f>
        <v>0</v>
      </c>
      <c r="V143" s="149"/>
      <c r="W143" s="154">
        <f>_xlfn.IFNA(INDEX('I.KI 2016-17'!$H$8:$H$391,MATCH(B143,'I.KI 2016-17'!$B$8:$B$391,0)),"")</f>
        <v>1.0207478960859999</v>
      </c>
      <c r="X143" s="153">
        <f>_xlfn.IFNA(INDEX('I.KI 2016-17'!$I$8:$I$391,MATCH(B143,'I.KI 2016-17'!$B$8:$B$391,0)),"")</f>
        <v>1.9105569929249999</v>
      </c>
      <c r="Y143" s="155">
        <f>_xlfn.IFNA(INDEX('I.KI 2016-17'!$G$8:$G$391,MATCH(B143,'I.KI 2016-17'!$B$8:$B$391,0)),"")</f>
        <v>2.9313048890109998</v>
      </c>
      <c r="Z143" s="149"/>
      <c r="AA143" s="156">
        <f>_xlfn.IFNA(IF($B143=$B$382,0,_xlfn.IFNA(INDEX('I.Supplementary 2017-18'!N$8:N$35,MATCH($B143,'I.Supplementary 2017-18'!$B$8:$B$35,0)),INDEX('I.KI 2017-18'!N$9:N$393,MATCH($B143,'I.KI 2017-18'!$B$9:$B$393,0)))),"")</f>
        <v>0</v>
      </c>
      <c r="AB143" s="193">
        <f>_xlfn.IFNA(IF($B143=$B$382,0,_xlfn.IFNA(INDEX('I.Supplementary 2017-18'!O$8:O$35,MATCH($B143,'I.Supplementary 2017-18'!$B$8:$B$35,0)),INDEX('I.KI 2017-18'!O$9:O$393,MATCH($B143,'I.KI 2017-18'!$B$9:$B$393,0)))),"")</f>
        <v>0.62164015439812703</v>
      </c>
      <c r="AC143" s="193">
        <f>_xlfn.IFNA(IF($B143=$B$382,0,_xlfn.IFNA(INDEX('I.Supplementary 2017-18'!P$8:P$35,MATCH($B143,'I.Supplementary 2017-18'!$B$8:$B$35,0)),INDEX('I.KI 2017-18'!P$9:P$393,MATCH($B143,'I.KI 2017-18'!$B$9:$B$393,0)))),"")</f>
        <v>0</v>
      </c>
      <c r="AD143" s="193">
        <f>_xlfn.IFNA(IF($B143=$B$382,0,_xlfn.IFNA(INDEX('I.Supplementary 2017-18'!Q$8:Q$35,MATCH($B143,'I.Supplementary 2017-18'!$B$8:$B$35,0)),INDEX('I.KI 2017-18'!Q$9:Q$393,MATCH($B143,'I.KI 2017-18'!$B$9:$B$393,0)))),"")</f>
        <v>0</v>
      </c>
      <c r="AE143" s="157">
        <f>_xlfn.IFNA(IF($B143=$B$382,0,_xlfn.IFNA(INDEX('I.Supplementary 2017-18'!R$8:R$35,MATCH($B143,'I.Supplementary 2017-18'!$B$8:$B$35,0)),INDEX('I.KI 2017-18'!R$9:R$393,MATCH($B143,'I.KI 2017-18'!$B$9:$B$393,0)))),"")</f>
        <v>0</v>
      </c>
      <c r="AF143" s="156">
        <f>_xlfn.IFNA(IF($B143=$B$382,0,_xlfn.IFNA(INDEX('I.Supplementary 2017-18'!S$8:S$35,MATCH($B143,'I.Supplementary 2017-18'!$B$8:$B$35,0)),INDEX('I.KI 2017-18'!S$9:S$393,MATCH($B143,'I.KI 2017-18'!$B$9:$B$393,0)))),"")</f>
        <v>0</v>
      </c>
      <c r="AG143" s="193">
        <f>_xlfn.IFNA(IF($B143=$B$382,0,_xlfn.IFNA(INDEX('I.Supplementary 2017-18'!T$8:T$35,MATCH($B143,'I.Supplementary 2017-18'!$B$8:$B$35,0)),INDEX('I.KI 2017-18'!T$9:T$393,MATCH($B143,'I.KI 2017-18'!$B$9:$B$393,0)))),"")</f>
        <v>1.9495629715941156</v>
      </c>
      <c r="AH143" s="193">
        <f>_xlfn.IFNA(IF($B143=$B$382,0,_xlfn.IFNA(INDEX('I.Supplementary 2017-18'!U$8:U$35,MATCH($B143,'I.Supplementary 2017-18'!$B$8:$B$35,0)),INDEX('I.KI 2017-18'!U$9:U$393,MATCH($B143,'I.KI 2017-18'!$B$9:$B$393,0)))),"")</f>
        <v>0</v>
      </c>
      <c r="AI143" s="193">
        <f>_xlfn.IFNA(IF($B143=$B$382,0,_xlfn.IFNA(INDEX('I.Supplementary 2017-18'!V$8:V$35,MATCH($B143,'I.Supplementary 2017-18'!$B$8:$B$35,0)),INDEX('I.KI 2017-18'!V$9:V$393,MATCH($B143,'I.KI 2017-18'!$B$9:$B$393,0)))),"")</f>
        <v>0</v>
      </c>
      <c r="AJ143" s="157">
        <f>_xlfn.IFNA(IF($B143=$B$382,0,_xlfn.IFNA(INDEX('I.Supplementary 2017-18'!W$8:W$35,MATCH($B143,'I.Supplementary 2017-18'!$B$8:$B$35,0)),INDEX('I.KI 2017-18'!W$9:W$393,MATCH($B143,'I.KI 2017-18'!$B$9:$B$393,0)))),"")</f>
        <v>0</v>
      </c>
      <c r="AK143" s="156">
        <f>_xlfn.IFNA(IF($B143=$B$382,0,_xlfn.IFNA(INDEX('I.Supplementary 2017-18'!X$8:X$35,MATCH($B143,'I.Supplementary 2017-18'!$B$8:$B$35,0)),INDEX('I.KI 2017-18'!X$9:X$393,MATCH($B143,'I.KI 2017-18'!$B$9:$B$393,0)))),"")</f>
        <v>0</v>
      </c>
      <c r="AL143" s="193">
        <f>_xlfn.IFNA(IF($B143=$B$382,0,_xlfn.IFNA(INDEX('I.Supplementary 2017-18'!Y$8:Y$35,MATCH($B143,'I.Supplementary 2017-18'!$B$8:$B$35,0)),INDEX('I.KI 2017-18'!Y$9:Y$393,MATCH($B143,'I.KI 2017-18'!$B$9:$B$393,0)))),"")</f>
        <v>2.5712031259922425</v>
      </c>
      <c r="AM143" s="193">
        <f>_xlfn.IFNA(IF($B143=$B$382,0,_xlfn.IFNA(INDEX('I.Supplementary 2017-18'!Z$8:Z$35,MATCH($B143,'I.Supplementary 2017-18'!$B$8:$B$35,0)),INDEX('I.KI 2017-18'!Z$9:Z$393,MATCH($B143,'I.KI 2017-18'!$B$9:$B$393,0)))),"")</f>
        <v>0</v>
      </c>
      <c r="AN143" s="193">
        <f>_xlfn.IFNA(IF($B143=$B$382,0,_xlfn.IFNA(INDEX('I.Supplementary 2017-18'!AA$8:AA$35,MATCH($B143,'I.Supplementary 2017-18'!$B$8:$B$35,0)),INDEX('I.KI 2017-18'!AA$9:AA$393,MATCH($B143,'I.KI 2017-18'!$B$9:$B$393,0)))),"")</f>
        <v>0</v>
      </c>
      <c r="AO143" s="157">
        <f>_xlfn.IFNA(IF($B143=$B$382,0,_xlfn.IFNA(INDEX('I.Supplementary 2017-18'!AB$8:AB$35,MATCH($B143,'I.Supplementary 2017-18'!$B$8:$B$35,0)),INDEX('I.KI 2017-18'!AB$9:AB$393,MATCH($B143,'I.KI 2017-18'!$B$9:$B$393,0)))),"")</f>
        <v>0</v>
      </c>
      <c r="AP143" s="149"/>
      <c r="AQ143" s="156">
        <f>_xlfn.IFNA(IF($B143=$B$381,0,IF($B143=$B$382,0,_xlfn.IFNA(INDEX('I.Supplementary 2017-18'!I$8:I$35,MATCH($B143,'I.Supplementary 2017-18'!$B$8:$B$35,0)),INDEX('I.KI 2017-18'!I$9:I$393,MATCH($B143,'I.KI 2017-18'!$B$9:$B$393,0))))),"")</f>
        <v>0.62164015439812703</v>
      </c>
      <c r="AR143" s="149">
        <f>_xlfn.IFNA(IF($B143=$B$381,0,IF($B143=$B$382,0,_xlfn.IFNA(INDEX('I.Supplementary 2017-18'!J$8:J$35,MATCH($B143,'I.Supplementary 2017-18'!$B$8:$B$35,0)),INDEX('I.KI 2017-18'!J$9:J$393,MATCH($B143,'I.KI 2017-18'!$B$9:$B$393,0))))),"")</f>
        <v>1.9495629715941156</v>
      </c>
      <c r="AS143" s="157">
        <f>_xlfn.IFNA(IF($B143=$B$381,0,IF($B143=$B$382,0,_xlfn.IFNA(INDEX('I.Supplementary 2017-18'!H$8:H$35,MATCH($B143,'I.Supplementary 2017-18'!$B$8:$B$35,0)),INDEX('I.KI 2017-18'!H$9:H$393,MATCH($B143,'I.KI 2017-18'!$B$9:$B$393,0))))),"")</f>
        <v>2.5712031259922425</v>
      </c>
      <c r="AT143" s="149"/>
      <c r="AU143" s="156">
        <f>_xlfn.IFNA(_xlfn.IFNA(INDEX('I.Supplementary 2018-19'!P$8:P$157,MATCH($B143,'I.Supplementary 2018-19'!$B$8:$B$157,0)),INDEX('I.KI 2018-19'!P$9:P$393,MATCH($B143,'I.KI 2018-19'!$B$9:$B$393,0))),"")</f>
        <v>0</v>
      </c>
      <c r="AV143" s="193">
        <f>_xlfn.IFNA(_xlfn.IFNA(INDEX('I.Supplementary 2018-19'!Q$8:Q$157,MATCH($B143,'I.Supplementary 2018-19'!$B$8:$B$157,0)),INDEX('I.KI 2018-19'!Q$9:Q$393,MATCH($B143,'I.KI 2018-19'!$B$9:$B$393,0))),"")</f>
        <v>0.37027669503799593</v>
      </c>
      <c r="AW143" s="193">
        <f>_xlfn.IFNA(_xlfn.IFNA(INDEX('I.Supplementary 2018-19'!R$8:R$157,MATCH($B143,'I.Supplementary 2018-19'!$B$8:$B$157,0)),INDEX('I.KI 2018-19'!R$9:R$393,MATCH($B143,'I.KI 2018-19'!$B$9:$B$393,0))),"")</f>
        <v>0</v>
      </c>
      <c r="AX143" s="193">
        <f>_xlfn.IFNA(_xlfn.IFNA(INDEX('I.Supplementary 2018-19'!S$8:S$157,MATCH($B143,'I.Supplementary 2018-19'!$B$8:$B$157,0)),INDEX('I.KI 2018-19'!S$9:S$393,MATCH($B143,'I.KI 2018-19'!$B$9:$B$393,0))),"")</f>
        <v>0</v>
      </c>
      <c r="AY143" s="157">
        <f>_xlfn.IFNA(_xlfn.IFNA(INDEX('I.Supplementary 2018-19'!T$8:T$157,MATCH($B143,'I.Supplementary 2018-19'!$B$8:$B$157,0)),INDEX('I.KI 2018-19'!T$9:T$393,MATCH($B143,'I.KI 2018-19'!$B$9:$B$393,0))),"")</f>
        <v>0</v>
      </c>
      <c r="AZ143" s="156">
        <f>_xlfn.IFNA(_xlfn.IFNA(INDEX('I.Supplementary 2018-19'!U$8:U$157,MATCH($B143,'I.Supplementary 2018-19'!$B$8:$B$157,0)),INDEX('I.KI 2018-19'!U$9:U$393,MATCH($B143,'I.KI 2018-19'!$B$9:$B$393,0))),"")</f>
        <v>0</v>
      </c>
      <c r="BA143" s="193">
        <f>_xlfn.IFNA(_xlfn.IFNA(INDEX('I.Supplementary 2018-19'!V$8:V$157,MATCH($B143,'I.Supplementary 2018-19'!$B$8:$B$157,0)),INDEX('I.KI 2018-19'!V$9:V$393,MATCH($B143,'I.KI 2018-19'!$B$9:$B$393,0))),"")</f>
        <v>2.0081335329724799</v>
      </c>
      <c r="BB143" s="193">
        <f>_xlfn.IFNA(_xlfn.IFNA(INDEX('I.Supplementary 2018-19'!W$8:W$157,MATCH($B143,'I.Supplementary 2018-19'!$B$8:$B$157,0)),INDEX('I.KI 2018-19'!W$9:W$393,MATCH($B143,'I.KI 2018-19'!$B$9:$B$393,0))),"")</f>
        <v>0</v>
      </c>
      <c r="BC143" s="193">
        <f>_xlfn.IFNA(_xlfn.IFNA(INDEX('I.Supplementary 2018-19'!X$8:X$157,MATCH($B143,'I.Supplementary 2018-19'!$B$8:$B$157,0)),INDEX('I.KI 2018-19'!X$9:X$393,MATCH($B143,'I.KI 2018-19'!$B$9:$B$393,0))),"")</f>
        <v>0</v>
      </c>
      <c r="BD143" s="157">
        <f>_xlfn.IFNA(_xlfn.IFNA(INDEX('I.Supplementary 2018-19'!Y$8:Y$157,MATCH($B143,'I.Supplementary 2018-19'!$B$8:$B$157,0)),INDEX('I.KI 2018-19'!Y$9:Y$393,MATCH($B143,'I.KI 2018-19'!$B$9:$B$393,0))),"")</f>
        <v>0</v>
      </c>
      <c r="BE143" s="156">
        <f>_xlfn.IFNA(_xlfn.IFNA(INDEX('I.Supplementary 2018-19'!Z$8:Z$157,MATCH($B143,'I.Supplementary 2018-19'!$B$8:$B$157,0)),INDEX('I.KI 2018-19'!Z$9:Z$393,MATCH($B143,'I.KI 2018-19'!$B$9:$B$393,0))),"")</f>
        <v>0</v>
      </c>
      <c r="BF143" s="193">
        <f>_xlfn.IFNA(_xlfn.IFNA(INDEX('I.Supplementary 2018-19'!AA$8:AA$157,MATCH($B143,'I.Supplementary 2018-19'!$B$8:$B$157,0)),INDEX('I.KI 2018-19'!AA$9:AA$393,MATCH($B143,'I.KI 2018-19'!$B$9:$B$393,0))),"")</f>
        <v>2.378410228010476</v>
      </c>
      <c r="BG143" s="193">
        <f>_xlfn.IFNA(_xlfn.IFNA(INDEX('I.Supplementary 2018-19'!AB$8:AB$157,MATCH($B143,'I.Supplementary 2018-19'!$B$8:$B$157,0)),INDEX('I.KI 2018-19'!AB$9:AB$393,MATCH($B143,'I.KI 2018-19'!$B$9:$B$393,0))),"")</f>
        <v>0</v>
      </c>
      <c r="BH143" s="193">
        <f>_xlfn.IFNA(_xlfn.IFNA(INDEX('I.Supplementary 2018-19'!AC$8:AC$157,MATCH($B143,'I.Supplementary 2018-19'!$B$8:$B$157,0)),INDEX('I.KI 2018-19'!AC$9:AC$393,MATCH($B143,'I.KI 2018-19'!$B$9:$B$393,0))),"")</f>
        <v>0</v>
      </c>
      <c r="BI143" s="157">
        <f>_xlfn.IFNA(_xlfn.IFNA(INDEX('I.Supplementary 2018-19'!AD$8:AD$157,MATCH($B143,'I.Supplementary 2018-19'!$B$8:$B$157,0)),INDEX('I.KI 2018-19'!AD$9:AD$393,MATCH($B143,'I.KI 2018-19'!$B$9:$B$393,0))),"")</f>
        <v>0</v>
      </c>
      <c r="BJ143" s="149"/>
      <c r="BK143" s="156">
        <f>_xlfn.IFNA(IF($B143=$B$381,0,IF($B143=$B$382,0,_xlfn.IFNA(INDEX('I.Supplementary 2018-19'!I$8:I$157,MATCH($B143,'I.Supplementary 2018-19'!$B$8:$B$157,0)),INDEX('I.KI 2018-19'!I$9:I$393,MATCH($B143,'I.KI 2018-19'!$B$9:$B$393,0))))),"")</f>
        <v>0.37027669503799593</v>
      </c>
      <c r="BL143" s="149">
        <f>_xlfn.IFNA(IF($B143=$B$381,0,IF($B143=$B$382,0,_xlfn.IFNA(INDEX('I.Supplementary 2018-19'!J$8:J$157,MATCH($B143,'I.Supplementary 2018-19'!$B$8:$B$157,0)),INDEX('I.KI 2018-19'!J$9:J$393,MATCH($B143,'I.KI 2018-19'!$B$9:$B$393,0))))),"")</f>
        <v>2.0081335329724799</v>
      </c>
      <c r="BM143" s="157">
        <f>_xlfn.IFNA(IF($B143=$B$381,0,IF($B143=$B$382,0,_xlfn.IFNA(INDEX('I.Supplementary 2018-19'!H$8:H$157,MATCH($B143,'I.Supplementary 2018-19'!$B$8:$B$157,0)),INDEX('I.KI 2018-19'!H$9:H$393,MATCH($B143,'I.KI 2018-19'!$B$9:$B$393,0))))),"")</f>
        <v>2.378410228010476</v>
      </c>
    </row>
    <row r="144" spans="2:65">
      <c r="B144" s="121" t="str">
        <f>'Calculations for 2021-22'!B144</f>
        <v>E5014</v>
      </c>
      <c r="C144" s="160" t="str">
        <f>'Calculations for 2021-22'!D144</f>
        <v>E5014</v>
      </c>
      <c r="D144" t="str">
        <f>'Calculations for 2021-22'!E144</f>
        <v>ILB</v>
      </c>
      <c r="E144" t="str">
        <f>'Calculations for 2021-22'!F144</f>
        <v>P1915</v>
      </c>
      <c r="F144" s="120" t="str">
        <f>'Calculations for 2021-22'!H144</f>
        <v>Hammersmith and Fulham</v>
      </c>
      <c r="G144" s="156">
        <f>_xlfn.IFNA(INDEX('I.KI 2016-17'!M$8:M$391,MATCH($B144,'I.KI 2016-17'!$B$8:$B$391,0)),"")</f>
        <v>27.696073688790001</v>
      </c>
      <c r="H144" s="149">
        <f>_xlfn.IFNA(INDEX('I.KI 2016-17'!N$8:N$391,MATCH($B144,'I.KI 2016-17'!$B$8:$B$391,0)),"")</f>
        <v>10.756737306693001</v>
      </c>
      <c r="I144" s="149">
        <f>_xlfn.IFNA(INDEX('I.KI 2016-17'!O$8:O$391,MATCH($B144,'I.KI 2016-17'!$B$8:$B$391,0)),"")</f>
        <v>0</v>
      </c>
      <c r="J144" s="149">
        <f>_xlfn.IFNA(INDEX('I.KI 2016-17'!P$8:P$391,MATCH($B144,'I.KI 2016-17'!$B$8:$B$391,0)),"")</f>
        <v>0</v>
      </c>
      <c r="K144" s="157">
        <f>_xlfn.IFNA(INDEX('I.KI 2016-17'!Q$8:Q$391,MATCH($B144,'I.KI 2016-17'!$B$8:$B$391,0)),"")</f>
        <v>0</v>
      </c>
      <c r="L144" s="156">
        <f>_xlfn.IFNA(INDEX('I.KI 2016-17'!R$8:R$391,MATCH($B144,'I.KI 2016-17'!$B$8:$B$391,0)),"")</f>
        <v>37.865898028415998</v>
      </c>
      <c r="M144" s="193">
        <f>_xlfn.IFNA(INDEX('I.KI 2016-17'!S$8:S$391,MATCH($B144,'I.KI 2016-17'!$B$8:$B$391,0)),"")</f>
        <v>18.743572521288002</v>
      </c>
      <c r="N144" s="193">
        <f>_xlfn.IFNA(INDEX('I.KI 2016-17'!T$8:T$391,MATCH($B144,'I.KI 2016-17'!$B$8:$B$391,0)),"")</f>
        <v>0</v>
      </c>
      <c r="O144" s="193">
        <f>_xlfn.IFNA(INDEX('I.KI 2016-17'!U$8:U$391,MATCH($B144,'I.KI 2016-17'!$B$8:$B$391,0)),"")</f>
        <v>0</v>
      </c>
      <c r="P144" s="157">
        <f>_xlfn.IFNA(INDEX('I.KI 2016-17'!V$8:V$391,MATCH($B144,'I.KI 2016-17'!$B$8:$B$391,0)),"")</f>
        <v>0</v>
      </c>
      <c r="Q144" s="156">
        <f>_xlfn.IFNA(INDEX('I.KI 2016-17'!W$8:W$391,MATCH($B144,'I.KI 2016-17'!$B$8:$B$391,0)),"")</f>
        <v>65.561971717206006</v>
      </c>
      <c r="R144" s="193">
        <f>_xlfn.IFNA(INDEX('I.KI 2016-17'!X$8:X$391,MATCH($B144,'I.KI 2016-17'!$B$8:$B$391,0)),"")</f>
        <v>29.500309827981003</v>
      </c>
      <c r="S144" s="193">
        <f>_xlfn.IFNA(INDEX('I.KI 2016-17'!Y$8:Y$391,MATCH($B144,'I.KI 2016-17'!$B$8:$B$391,0)),"")</f>
        <v>0</v>
      </c>
      <c r="T144" s="193">
        <f>_xlfn.IFNA(INDEX('I.KI 2016-17'!Z$8:Z$391,MATCH($B144,'I.KI 2016-17'!$B$8:$B$391,0)),"")</f>
        <v>0</v>
      </c>
      <c r="U144" s="157">
        <f>_xlfn.IFNA(INDEX('I.KI 2016-17'!AA$8:AA$391,MATCH($B144,'I.KI 2016-17'!$B$8:$B$391,0)),"")</f>
        <v>0</v>
      </c>
      <c r="V144" s="149"/>
      <c r="W144" s="154">
        <f>_xlfn.IFNA(INDEX('I.KI 2016-17'!$H$8:$H$391,MATCH(B144,'I.KI 2016-17'!$B$8:$B$391,0)),"")</f>
        <v>38.452810995483006</v>
      </c>
      <c r="X144" s="153">
        <f>_xlfn.IFNA(INDEX('I.KI 2016-17'!$I$8:$I$391,MATCH(B144,'I.KI 2016-17'!$B$8:$B$391,0)),"")</f>
        <v>56.609470549704</v>
      </c>
      <c r="Y144" s="155">
        <f>_xlfn.IFNA(INDEX('I.KI 2016-17'!$G$8:$G$391,MATCH(B144,'I.KI 2016-17'!$B$8:$B$391,0)),"")</f>
        <v>95.062281545187005</v>
      </c>
      <c r="Z144" s="149"/>
      <c r="AA144" s="156">
        <f>_xlfn.IFNA(IF($B144=$B$382,0,_xlfn.IFNA(INDEX('I.Supplementary 2017-18'!N$8:N$35,MATCH($B144,'I.Supplementary 2017-18'!$B$8:$B$35,0)),INDEX('I.KI 2017-18'!N$9:N$393,MATCH($B144,'I.KI 2017-18'!$B$9:$B$393,0)))),"")</f>
        <v>21.985336061261258</v>
      </c>
      <c r="AB144" s="193">
        <f>_xlfn.IFNA(IF($B144=$B$382,0,_xlfn.IFNA(INDEX('I.Supplementary 2017-18'!O$8:O$35,MATCH($B144,'I.Supplementary 2017-18'!$B$8:$B$35,0)),INDEX('I.KI 2017-18'!O$9:O$393,MATCH($B144,'I.KI 2017-18'!$B$9:$B$393,0)))),"")</f>
        <v>7.5134862927082589</v>
      </c>
      <c r="AC144" s="193">
        <f>_xlfn.IFNA(IF($B144=$B$382,0,_xlfn.IFNA(INDEX('I.Supplementary 2017-18'!P$8:P$35,MATCH($B144,'I.Supplementary 2017-18'!$B$8:$B$35,0)),INDEX('I.KI 2017-18'!P$9:P$393,MATCH($B144,'I.KI 2017-18'!$B$9:$B$393,0)))),"")</f>
        <v>0</v>
      </c>
      <c r="AD144" s="193">
        <f>_xlfn.IFNA(IF($B144=$B$382,0,_xlfn.IFNA(INDEX('I.Supplementary 2017-18'!Q$8:Q$35,MATCH($B144,'I.Supplementary 2017-18'!$B$8:$B$35,0)),INDEX('I.KI 2017-18'!Q$9:Q$393,MATCH($B144,'I.KI 2017-18'!$B$9:$B$393,0)))),"")</f>
        <v>0</v>
      </c>
      <c r="AE144" s="157">
        <f>_xlfn.IFNA(IF($B144=$B$382,0,_xlfn.IFNA(INDEX('I.Supplementary 2017-18'!R$8:R$35,MATCH($B144,'I.Supplementary 2017-18'!$B$8:$B$35,0)),INDEX('I.KI 2017-18'!R$9:R$393,MATCH($B144,'I.KI 2017-18'!$B$9:$B$393,0)))),"")</f>
        <v>0</v>
      </c>
      <c r="AF144" s="156">
        <f>_xlfn.IFNA(IF($B144=$B$382,0,_xlfn.IFNA(INDEX('I.Supplementary 2017-18'!S$8:S$35,MATCH($B144,'I.Supplementary 2017-18'!$B$8:$B$35,0)),INDEX('I.KI 2017-18'!S$9:S$393,MATCH($B144,'I.KI 2017-18'!$B$9:$B$393,0)))),"")</f>
        <v>38.638969136083965</v>
      </c>
      <c r="AG144" s="193">
        <f>_xlfn.IFNA(IF($B144=$B$382,0,_xlfn.IFNA(INDEX('I.Supplementary 2017-18'!T$8:T$35,MATCH($B144,'I.Supplementary 2017-18'!$B$8:$B$35,0)),INDEX('I.KI 2017-18'!T$9:T$393,MATCH($B144,'I.KI 2017-18'!$B$9:$B$393,0)))),"")</f>
        <v>19.126241759973773</v>
      </c>
      <c r="AH144" s="193">
        <f>_xlfn.IFNA(IF($B144=$B$382,0,_xlfn.IFNA(INDEX('I.Supplementary 2017-18'!U$8:U$35,MATCH($B144,'I.Supplementary 2017-18'!$B$8:$B$35,0)),INDEX('I.KI 2017-18'!U$9:U$393,MATCH($B144,'I.KI 2017-18'!$B$9:$B$393,0)))),"")</f>
        <v>0</v>
      </c>
      <c r="AI144" s="193">
        <f>_xlfn.IFNA(IF($B144=$B$382,0,_xlfn.IFNA(INDEX('I.Supplementary 2017-18'!V$8:V$35,MATCH($B144,'I.Supplementary 2017-18'!$B$8:$B$35,0)),INDEX('I.KI 2017-18'!V$9:V$393,MATCH($B144,'I.KI 2017-18'!$B$9:$B$393,0)))),"")</f>
        <v>0</v>
      </c>
      <c r="AJ144" s="157">
        <f>_xlfn.IFNA(IF($B144=$B$382,0,_xlfn.IFNA(INDEX('I.Supplementary 2017-18'!W$8:W$35,MATCH($B144,'I.Supplementary 2017-18'!$B$8:$B$35,0)),INDEX('I.KI 2017-18'!W$9:W$393,MATCH($B144,'I.KI 2017-18'!$B$9:$B$393,0)))),"")</f>
        <v>0</v>
      </c>
      <c r="AK144" s="156">
        <f>_xlfn.IFNA(IF($B144=$B$382,0,_xlfn.IFNA(INDEX('I.Supplementary 2017-18'!X$8:X$35,MATCH($B144,'I.Supplementary 2017-18'!$B$8:$B$35,0)),INDEX('I.KI 2017-18'!X$9:X$393,MATCH($B144,'I.KI 2017-18'!$B$9:$B$393,0)))),"")</f>
        <v>60.624305197345222</v>
      </c>
      <c r="AL144" s="193">
        <f>_xlfn.IFNA(IF($B144=$B$382,0,_xlfn.IFNA(INDEX('I.Supplementary 2017-18'!Y$8:Y$35,MATCH($B144,'I.Supplementary 2017-18'!$B$8:$B$35,0)),INDEX('I.KI 2017-18'!Y$9:Y$393,MATCH($B144,'I.KI 2017-18'!$B$9:$B$393,0)))),"")</f>
        <v>26.639728052682031</v>
      </c>
      <c r="AM144" s="193">
        <f>_xlfn.IFNA(IF($B144=$B$382,0,_xlfn.IFNA(INDEX('I.Supplementary 2017-18'!Z$8:Z$35,MATCH($B144,'I.Supplementary 2017-18'!$B$8:$B$35,0)),INDEX('I.KI 2017-18'!Z$9:Z$393,MATCH($B144,'I.KI 2017-18'!$B$9:$B$393,0)))),"")</f>
        <v>0</v>
      </c>
      <c r="AN144" s="193">
        <f>_xlfn.IFNA(IF($B144=$B$382,0,_xlfn.IFNA(INDEX('I.Supplementary 2017-18'!AA$8:AA$35,MATCH($B144,'I.Supplementary 2017-18'!$B$8:$B$35,0)),INDEX('I.KI 2017-18'!AA$9:AA$393,MATCH($B144,'I.KI 2017-18'!$B$9:$B$393,0)))),"")</f>
        <v>0</v>
      </c>
      <c r="AO144" s="157">
        <f>_xlfn.IFNA(IF($B144=$B$382,0,_xlfn.IFNA(INDEX('I.Supplementary 2017-18'!AB$8:AB$35,MATCH($B144,'I.Supplementary 2017-18'!$B$8:$B$35,0)),INDEX('I.KI 2017-18'!AB$9:AB$393,MATCH($B144,'I.KI 2017-18'!$B$9:$B$393,0)))),"")</f>
        <v>0</v>
      </c>
      <c r="AP144" s="149"/>
      <c r="AQ144" s="156">
        <f>_xlfn.IFNA(IF($B144=$B$381,0,IF($B144=$B$382,0,_xlfn.IFNA(INDEX('I.Supplementary 2017-18'!I$8:I$35,MATCH($B144,'I.Supplementary 2017-18'!$B$8:$B$35,0)),INDEX('I.KI 2017-18'!I$9:I$393,MATCH($B144,'I.KI 2017-18'!$B$9:$B$393,0))))),"")</f>
        <v>29.498822353969519</v>
      </c>
      <c r="AR144" s="149">
        <f>_xlfn.IFNA(IF($B144=$B$381,0,IF($B144=$B$382,0,_xlfn.IFNA(INDEX('I.Supplementary 2017-18'!J$8:J$35,MATCH($B144,'I.Supplementary 2017-18'!$B$8:$B$35,0)),INDEX('I.KI 2017-18'!J$9:J$393,MATCH($B144,'I.KI 2017-18'!$B$9:$B$393,0))))),"")</f>
        <v>57.765210896057738</v>
      </c>
      <c r="AS144" s="157">
        <f>_xlfn.IFNA(IF($B144=$B$381,0,IF($B144=$B$382,0,_xlfn.IFNA(INDEX('I.Supplementary 2017-18'!H$8:H$35,MATCH($B144,'I.Supplementary 2017-18'!$B$8:$B$35,0)),INDEX('I.KI 2017-18'!H$9:H$393,MATCH($B144,'I.KI 2017-18'!$B$9:$B$393,0))))),"")</f>
        <v>87.264033250027254</v>
      </c>
      <c r="AT144" s="149"/>
      <c r="AU144" s="156">
        <f>_xlfn.IFNA(_xlfn.IFNA(INDEX('I.Supplementary 2018-19'!P$8:P$157,MATCH($B144,'I.Supplementary 2018-19'!$B$8:$B$157,0)),INDEX('I.KI 2018-19'!P$9:P$393,MATCH($B144,'I.KI 2018-19'!$B$9:$B$393,0))),"")</f>
        <v>18.019268190895929</v>
      </c>
      <c r="AV144" s="193">
        <f>_xlfn.IFNA(_xlfn.IFNA(INDEX('I.Supplementary 2018-19'!Q$8:Q$157,MATCH($B144,'I.Supplementary 2018-19'!$B$8:$B$157,0)),INDEX('I.KI 2018-19'!Q$9:Q$393,MATCH($B144,'I.KI 2018-19'!$B$9:$B$393,0))),"")</f>
        <v>5.4079886851074992</v>
      </c>
      <c r="AW144" s="193">
        <f>_xlfn.IFNA(_xlfn.IFNA(INDEX('I.Supplementary 2018-19'!R$8:R$157,MATCH($B144,'I.Supplementary 2018-19'!$B$8:$B$157,0)),INDEX('I.KI 2018-19'!R$9:R$393,MATCH($B144,'I.KI 2018-19'!$B$9:$B$393,0))),"")</f>
        <v>0</v>
      </c>
      <c r="AX144" s="193">
        <f>_xlfn.IFNA(_xlfn.IFNA(INDEX('I.Supplementary 2018-19'!S$8:S$157,MATCH($B144,'I.Supplementary 2018-19'!$B$8:$B$157,0)),INDEX('I.KI 2018-19'!S$9:S$393,MATCH($B144,'I.KI 2018-19'!$B$9:$B$393,0))),"")</f>
        <v>0</v>
      </c>
      <c r="AY144" s="157">
        <f>_xlfn.IFNA(_xlfn.IFNA(INDEX('I.Supplementary 2018-19'!T$8:T$157,MATCH($B144,'I.Supplementary 2018-19'!$B$8:$B$157,0)),INDEX('I.KI 2018-19'!T$9:T$393,MATCH($B144,'I.KI 2018-19'!$B$9:$B$393,0))),"")</f>
        <v>0</v>
      </c>
      <c r="AZ144" s="156">
        <f>_xlfn.IFNA(_xlfn.IFNA(INDEX('I.Supplementary 2018-19'!U$8:U$157,MATCH($B144,'I.Supplementary 2018-19'!$B$8:$B$157,0)),INDEX('I.KI 2018-19'!U$9:U$393,MATCH($B144,'I.KI 2018-19'!$B$9:$B$393,0))),"")</f>
        <v>39.799796535022111</v>
      </c>
      <c r="BA144" s="193">
        <f>_xlfn.IFNA(_xlfn.IFNA(INDEX('I.Supplementary 2018-19'!V$8:V$157,MATCH($B144,'I.Supplementary 2018-19'!$B$8:$B$157,0)),INDEX('I.KI 2018-19'!V$9:V$393,MATCH($B144,'I.KI 2018-19'!$B$9:$B$393,0))),"")</f>
        <v>19.700849881518046</v>
      </c>
      <c r="BB144" s="193">
        <f>_xlfn.IFNA(_xlfn.IFNA(INDEX('I.Supplementary 2018-19'!W$8:W$157,MATCH($B144,'I.Supplementary 2018-19'!$B$8:$B$157,0)),INDEX('I.KI 2018-19'!W$9:W$393,MATCH($B144,'I.KI 2018-19'!$B$9:$B$393,0))),"")</f>
        <v>0</v>
      </c>
      <c r="BC144" s="193">
        <f>_xlfn.IFNA(_xlfn.IFNA(INDEX('I.Supplementary 2018-19'!X$8:X$157,MATCH($B144,'I.Supplementary 2018-19'!$B$8:$B$157,0)),INDEX('I.KI 2018-19'!X$9:X$393,MATCH($B144,'I.KI 2018-19'!$B$9:$B$393,0))),"")</f>
        <v>0</v>
      </c>
      <c r="BD144" s="157">
        <f>_xlfn.IFNA(_xlfn.IFNA(INDEX('I.Supplementary 2018-19'!Y$8:Y$157,MATCH($B144,'I.Supplementary 2018-19'!$B$8:$B$157,0)),INDEX('I.KI 2018-19'!Y$9:Y$393,MATCH($B144,'I.KI 2018-19'!$B$9:$B$393,0))),"")</f>
        <v>0</v>
      </c>
      <c r="BE144" s="156">
        <f>_xlfn.IFNA(_xlfn.IFNA(INDEX('I.Supplementary 2018-19'!Z$8:Z$157,MATCH($B144,'I.Supplementary 2018-19'!$B$8:$B$157,0)),INDEX('I.KI 2018-19'!Z$9:Z$393,MATCH($B144,'I.KI 2018-19'!$B$9:$B$393,0))),"")</f>
        <v>57.819064725918039</v>
      </c>
      <c r="BF144" s="193">
        <f>_xlfn.IFNA(_xlfn.IFNA(INDEX('I.Supplementary 2018-19'!AA$8:AA$157,MATCH($B144,'I.Supplementary 2018-19'!$B$8:$B$157,0)),INDEX('I.KI 2018-19'!AA$9:AA$393,MATCH($B144,'I.KI 2018-19'!$B$9:$B$393,0))),"")</f>
        <v>25.108838566625543</v>
      </c>
      <c r="BG144" s="193">
        <f>_xlfn.IFNA(_xlfn.IFNA(INDEX('I.Supplementary 2018-19'!AB$8:AB$157,MATCH($B144,'I.Supplementary 2018-19'!$B$8:$B$157,0)),INDEX('I.KI 2018-19'!AB$9:AB$393,MATCH($B144,'I.KI 2018-19'!$B$9:$B$393,0))),"")</f>
        <v>0</v>
      </c>
      <c r="BH144" s="193">
        <f>_xlfn.IFNA(_xlfn.IFNA(INDEX('I.Supplementary 2018-19'!AC$8:AC$157,MATCH($B144,'I.Supplementary 2018-19'!$B$8:$B$157,0)),INDEX('I.KI 2018-19'!AC$9:AC$393,MATCH($B144,'I.KI 2018-19'!$B$9:$B$393,0))),"")</f>
        <v>0</v>
      </c>
      <c r="BI144" s="157">
        <f>_xlfn.IFNA(_xlfn.IFNA(INDEX('I.Supplementary 2018-19'!AD$8:AD$157,MATCH($B144,'I.Supplementary 2018-19'!$B$8:$B$157,0)),INDEX('I.KI 2018-19'!AD$9:AD$393,MATCH($B144,'I.KI 2018-19'!$B$9:$B$393,0))),"")</f>
        <v>0</v>
      </c>
      <c r="BJ144" s="149"/>
      <c r="BK144" s="156">
        <f>_xlfn.IFNA(IF($B144=$B$381,0,IF($B144=$B$382,0,_xlfn.IFNA(INDEX('I.Supplementary 2018-19'!I$8:I$157,MATCH($B144,'I.Supplementary 2018-19'!$B$8:$B$157,0)),INDEX('I.KI 2018-19'!I$9:I$393,MATCH($B144,'I.KI 2018-19'!$B$9:$B$393,0))))),"")</f>
        <v>23.42725687600343</v>
      </c>
      <c r="BL144" s="149">
        <f>_xlfn.IFNA(IF($B144=$B$381,0,IF($B144=$B$382,0,_xlfn.IFNA(INDEX('I.Supplementary 2018-19'!J$8:J$157,MATCH($B144,'I.Supplementary 2018-19'!$B$8:$B$157,0)),INDEX('I.KI 2018-19'!J$9:J$393,MATCH($B144,'I.KI 2018-19'!$B$9:$B$393,0))))),"")</f>
        <v>59.500646416540164</v>
      </c>
      <c r="BM144" s="157">
        <f>_xlfn.IFNA(IF($B144=$B$381,0,IF($B144=$B$382,0,_xlfn.IFNA(INDEX('I.Supplementary 2018-19'!H$8:H$157,MATCH($B144,'I.Supplementary 2018-19'!$B$8:$B$157,0)),INDEX('I.KI 2018-19'!H$9:H$393,MATCH($B144,'I.KI 2018-19'!$B$9:$B$393,0))))),"")</f>
        <v>82.92790329254359</v>
      </c>
    </row>
    <row r="145" spans="2:65">
      <c r="B145" s="121" t="str">
        <f>'Calculations for 2021-22'!B145</f>
        <v>E1721</v>
      </c>
      <c r="C145" s="160" t="str">
        <f>'Calculations for 2021-22'!D145</f>
        <v>E1721</v>
      </c>
      <c r="D145" t="str">
        <f>'Calculations for 2021-22'!E145</f>
        <v>SCNFIR</v>
      </c>
      <c r="E145">
        <f>'Calculations for 2021-22'!F145</f>
        <v>0</v>
      </c>
      <c r="F145" s="120" t="str">
        <f>'Calculations for 2021-22'!H145</f>
        <v>Hampshire</v>
      </c>
      <c r="G145" s="156">
        <f>_xlfn.IFNA(INDEX('I.KI 2016-17'!M$8:M$391,MATCH($B145,'I.KI 2016-17'!$B$8:$B$391,0)),"")</f>
        <v>80.764214714432995</v>
      </c>
      <c r="H145" s="149">
        <f>_xlfn.IFNA(INDEX('I.KI 2016-17'!N$8:N$391,MATCH($B145,'I.KI 2016-17'!$B$8:$B$391,0)),"")</f>
        <v>0</v>
      </c>
      <c r="I145" s="149">
        <f>_xlfn.IFNA(INDEX('I.KI 2016-17'!O$8:O$391,MATCH($B145,'I.KI 2016-17'!$B$8:$B$391,0)),"")</f>
        <v>0</v>
      </c>
      <c r="J145" s="149">
        <f>_xlfn.IFNA(INDEX('I.KI 2016-17'!P$8:P$391,MATCH($B145,'I.KI 2016-17'!$B$8:$B$391,0)),"")</f>
        <v>0</v>
      </c>
      <c r="K145" s="157">
        <f>_xlfn.IFNA(INDEX('I.KI 2016-17'!Q$8:Q$391,MATCH($B145,'I.KI 2016-17'!$B$8:$B$391,0)),"")</f>
        <v>0</v>
      </c>
      <c r="L145" s="156">
        <f>_xlfn.IFNA(INDEX('I.KI 2016-17'!R$8:R$391,MATCH($B145,'I.KI 2016-17'!$B$8:$B$391,0)),"")</f>
        <v>110.05421618955401</v>
      </c>
      <c r="M145" s="193">
        <f>_xlfn.IFNA(INDEX('I.KI 2016-17'!S$8:S$391,MATCH($B145,'I.KI 2016-17'!$B$8:$B$391,0)),"")</f>
        <v>0</v>
      </c>
      <c r="N145" s="193">
        <f>_xlfn.IFNA(INDEX('I.KI 2016-17'!T$8:T$391,MATCH($B145,'I.KI 2016-17'!$B$8:$B$391,0)),"")</f>
        <v>0</v>
      </c>
      <c r="O145" s="193">
        <f>_xlfn.IFNA(INDEX('I.KI 2016-17'!U$8:U$391,MATCH($B145,'I.KI 2016-17'!$B$8:$B$391,0)),"")</f>
        <v>0</v>
      </c>
      <c r="P145" s="157">
        <f>_xlfn.IFNA(INDEX('I.KI 2016-17'!V$8:V$391,MATCH($B145,'I.KI 2016-17'!$B$8:$B$391,0)),"")</f>
        <v>0</v>
      </c>
      <c r="Q145" s="156">
        <f>_xlfn.IFNA(INDEX('I.KI 2016-17'!W$8:W$391,MATCH($B145,'I.KI 2016-17'!$B$8:$B$391,0)),"")</f>
        <v>190.81843090398701</v>
      </c>
      <c r="R145" s="193">
        <f>_xlfn.IFNA(INDEX('I.KI 2016-17'!X$8:X$391,MATCH($B145,'I.KI 2016-17'!$B$8:$B$391,0)),"")</f>
        <v>0</v>
      </c>
      <c r="S145" s="193">
        <f>_xlfn.IFNA(INDEX('I.KI 2016-17'!Y$8:Y$391,MATCH($B145,'I.KI 2016-17'!$B$8:$B$391,0)),"")</f>
        <v>0</v>
      </c>
      <c r="T145" s="193">
        <f>_xlfn.IFNA(INDEX('I.KI 2016-17'!Z$8:Z$391,MATCH($B145,'I.KI 2016-17'!$B$8:$B$391,0)),"")</f>
        <v>0</v>
      </c>
      <c r="U145" s="157">
        <f>_xlfn.IFNA(INDEX('I.KI 2016-17'!AA$8:AA$391,MATCH($B145,'I.KI 2016-17'!$B$8:$B$391,0)),"")</f>
        <v>0</v>
      </c>
      <c r="V145" s="149"/>
      <c r="W145" s="154">
        <f>_xlfn.IFNA(INDEX('I.KI 2016-17'!$H$8:$H$391,MATCH(B145,'I.KI 2016-17'!$B$8:$B$391,0)),"")</f>
        <v>80.764214714432995</v>
      </c>
      <c r="X145" s="153">
        <f>_xlfn.IFNA(INDEX('I.KI 2016-17'!$I$8:$I$391,MATCH(B145,'I.KI 2016-17'!$B$8:$B$391,0)),"")</f>
        <v>110.05421618955401</v>
      </c>
      <c r="Y145" s="155">
        <f>_xlfn.IFNA(INDEX('I.KI 2016-17'!$G$8:$G$391,MATCH(B145,'I.KI 2016-17'!$B$8:$B$391,0)),"")</f>
        <v>190.81843090398701</v>
      </c>
      <c r="Z145" s="149"/>
      <c r="AA145" s="156">
        <f>_xlfn.IFNA(IF($B145=$B$382,0,_xlfn.IFNA(INDEX('I.Supplementary 2017-18'!N$8:N$35,MATCH($B145,'I.Supplementary 2017-18'!$B$8:$B$35,0)),INDEX('I.KI 2017-18'!N$9:N$393,MATCH($B145,'I.KI 2017-18'!$B$9:$B$393,0)))),"")</f>
        <v>43.859626901071188</v>
      </c>
      <c r="AB145" s="193">
        <f>_xlfn.IFNA(IF($B145=$B$382,0,_xlfn.IFNA(INDEX('I.Supplementary 2017-18'!O$8:O$35,MATCH($B145,'I.Supplementary 2017-18'!$B$8:$B$35,0)),INDEX('I.KI 2017-18'!O$9:O$393,MATCH($B145,'I.KI 2017-18'!$B$9:$B$393,0)))),"")</f>
        <v>0</v>
      </c>
      <c r="AC145" s="193">
        <f>_xlfn.IFNA(IF($B145=$B$382,0,_xlfn.IFNA(INDEX('I.Supplementary 2017-18'!P$8:P$35,MATCH($B145,'I.Supplementary 2017-18'!$B$8:$B$35,0)),INDEX('I.KI 2017-18'!P$9:P$393,MATCH($B145,'I.KI 2017-18'!$B$9:$B$393,0)))),"")</f>
        <v>0</v>
      </c>
      <c r="AD145" s="193">
        <f>_xlfn.IFNA(IF($B145=$B$382,0,_xlfn.IFNA(INDEX('I.Supplementary 2017-18'!Q$8:Q$35,MATCH($B145,'I.Supplementary 2017-18'!$B$8:$B$35,0)),INDEX('I.KI 2017-18'!Q$9:Q$393,MATCH($B145,'I.KI 2017-18'!$B$9:$B$393,0)))),"")</f>
        <v>0</v>
      </c>
      <c r="AE145" s="157">
        <f>_xlfn.IFNA(IF($B145=$B$382,0,_xlfn.IFNA(INDEX('I.Supplementary 2017-18'!R$8:R$35,MATCH($B145,'I.Supplementary 2017-18'!$B$8:$B$35,0)),INDEX('I.KI 2017-18'!R$9:R$393,MATCH($B145,'I.KI 2017-18'!$B$9:$B$393,0)))),"")</f>
        <v>0</v>
      </c>
      <c r="AF145" s="156">
        <f>_xlfn.IFNA(IF($B145=$B$382,0,_xlfn.IFNA(INDEX('I.Supplementary 2017-18'!S$8:S$35,MATCH($B145,'I.Supplementary 2017-18'!$B$8:$B$35,0)),INDEX('I.KI 2017-18'!S$9:S$393,MATCH($B145,'I.KI 2017-18'!$B$9:$B$393,0)))),"")</f>
        <v>112.30108578048095</v>
      </c>
      <c r="AG145" s="193">
        <f>_xlfn.IFNA(IF($B145=$B$382,0,_xlfn.IFNA(INDEX('I.Supplementary 2017-18'!T$8:T$35,MATCH($B145,'I.Supplementary 2017-18'!$B$8:$B$35,0)),INDEX('I.KI 2017-18'!T$9:T$393,MATCH($B145,'I.KI 2017-18'!$B$9:$B$393,0)))),"")</f>
        <v>0</v>
      </c>
      <c r="AH145" s="193">
        <f>_xlfn.IFNA(IF($B145=$B$382,0,_xlfn.IFNA(INDEX('I.Supplementary 2017-18'!U$8:U$35,MATCH($B145,'I.Supplementary 2017-18'!$B$8:$B$35,0)),INDEX('I.KI 2017-18'!U$9:U$393,MATCH($B145,'I.KI 2017-18'!$B$9:$B$393,0)))),"")</f>
        <v>0</v>
      </c>
      <c r="AI145" s="193">
        <f>_xlfn.IFNA(IF($B145=$B$382,0,_xlfn.IFNA(INDEX('I.Supplementary 2017-18'!V$8:V$35,MATCH($B145,'I.Supplementary 2017-18'!$B$8:$B$35,0)),INDEX('I.KI 2017-18'!V$9:V$393,MATCH($B145,'I.KI 2017-18'!$B$9:$B$393,0)))),"")</f>
        <v>0</v>
      </c>
      <c r="AJ145" s="157">
        <f>_xlfn.IFNA(IF($B145=$B$382,0,_xlfn.IFNA(INDEX('I.Supplementary 2017-18'!W$8:W$35,MATCH($B145,'I.Supplementary 2017-18'!$B$8:$B$35,0)),INDEX('I.KI 2017-18'!W$9:W$393,MATCH($B145,'I.KI 2017-18'!$B$9:$B$393,0)))),"")</f>
        <v>0</v>
      </c>
      <c r="AK145" s="156">
        <f>_xlfn.IFNA(IF($B145=$B$382,0,_xlfn.IFNA(INDEX('I.Supplementary 2017-18'!X$8:X$35,MATCH($B145,'I.Supplementary 2017-18'!$B$8:$B$35,0)),INDEX('I.KI 2017-18'!X$9:X$393,MATCH($B145,'I.KI 2017-18'!$B$9:$B$393,0)))),"")</f>
        <v>156.16071268155213</v>
      </c>
      <c r="AL145" s="193">
        <f>_xlfn.IFNA(IF($B145=$B$382,0,_xlfn.IFNA(INDEX('I.Supplementary 2017-18'!Y$8:Y$35,MATCH($B145,'I.Supplementary 2017-18'!$B$8:$B$35,0)),INDEX('I.KI 2017-18'!Y$9:Y$393,MATCH($B145,'I.KI 2017-18'!$B$9:$B$393,0)))),"")</f>
        <v>0</v>
      </c>
      <c r="AM145" s="193">
        <f>_xlfn.IFNA(IF($B145=$B$382,0,_xlfn.IFNA(INDEX('I.Supplementary 2017-18'!Z$8:Z$35,MATCH($B145,'I.Supplementary 2017-18'!$B$8:$B$35,0)),INDEX('I.KI 2017-18'!Z$9:Z$393,MATCH($B145,'I.KI 2017-18'!$B$9:$B$393,0)))),"")</f>
        <v>0</v>
      </c>
      <c r="AN145" s="193">
        <f>_xlfn.IFNA(IF($B145=$B$382,0,_xlfn.IFNA(INDEX('I.Supplementary 2017-18'!AA$8:AA$35,MATCH($B145,'I.Supplementary 2017-18'!$B$8:$B$35,0)),INDEX('I.KI 2017-18'!AA$9:AA$393,MATCH($B145,'I.KI 2017-18'!$B$9:$B$393,0)))),"")</f>
        <v>0</v>
      </c>
      <c r="AO145" s="157">
        <f>_xlfn.IFNA(IF($B145=$B$382,0,_xlfn.IFNA(INDEX('I.Supplementary 2017-18'!AB$8:AB$35,MATCH($B145,'I.Supplementary 2017-18'!$B$8:$B$35,0)),INDEX('I.KI 2017-18'!AB$9:AB$393,MATCH($B145,'I.KI 2017-18'!$B$9:$B$393,0)))),"")</f>
        <v>0</v>
      </c>
      <c r="AP145" s="149"/>
      <c r="AQ145" s="156">
        <f>_xlfn.IFNA(IF($B145=$B$381,0,IF($B145=$B$382,0,_xlfn.IFNA(INDEX('I.Supplementary 2017-18'!I$8:I$35,MATCH($B145,'I.Supplementary 2017-18'!$B$8:$B$35,0)),INDEX('I.KI 2017-18'!I$9:I$393,MATCH($B145,'I.KI 2017-18'!$B$9:$B$393,0))))),"")</f>
        <v>43.859626901071188</v>
      </c>
      <c r="AR145" s="149">
        <f>_xlfn.IFNA(IF($B145=$B$381,0,IF($B145=$B$382,0,_xlfn.IFNA(INDEX('I.Supplementary 2017-18'!J$8:J$35,MATCH($B145,'I.Supplementary 2017-18'!$B$8:$B$35,0)),INDEX('I.KI 2017-18'!J$9:J$393,MATCH($B145,'I.KI 2017-18'!$B$9:$B$393,0))))),"")</f>
        <v>112.30108578048095</v>
      </c>
      <c r="AS145" s="157">
        <f>_xlfn.IFNA(IF($B145=$B$381,0,IF($B145=$B$382,0,_xlfn.IFNA(INDEX('I.Supplementary 2017-18'!H$8:H$35,MATCH($B145,'I.Supplementary 2017-18'!$B$8:$B$35,0)),INDEX('I.KI 2017-18'!H$9:H$393,MATCH($B145,'I.KI 2017-18'!$B$9:$B$393,0))))),"")</f>
        <v>156.16071268155213</v>
      </c>
      <c r="AT145" s="149"/>
      <c r="AU145" s="156">
        <f>_xlfn.IFNA(_xlfn.IFNA(INDEX('I.Supplementary 2018-19'!P$8:P$157,MATCH($B145,'I.Supplementary 2018-19'!$B$8:$B$157,0)),INDEX('I.KI 2018-19'!P$9:P$393,MATCH($B145,'I.KI 2018-19'!$B$9:$B$393,0))),"")</f>
        <v>20.772352917457582</v>
      </c>
      <c r="AV145" s="193">
        <f>_xlfn.IFNA(_xlfn.IFNA(INDEX('I.Supplementary 2018-19'!Q$8:Q$157,MATCH($B145,'I.Supplementary 2018-19'!$B$8:$B$157,0)),INDEX('I.KI 2018-19'!Q$9:Q$393,MATCH($B145,'I.KI 2018-19'!$B$9:$B$393,0))),"")</f>
        <v>0</v>
      </c>
      <c r="AW145" s="193">
        <f>_xlfn.IFNA(_xlfn.IFNA(INDEX('I.Supplementary 2018-19'!R$8:R$157,MATCH($B145,'I.Supplementary 2018-19'!$B$8:$B$157,0)),INDEX('I.KI 2018-19'!R$9:R$393,MATCH($B145,'I.KI 2018-19'!$B$9:$B$393,0))),"")</f>
        <v>0</v>
      </c>
      <c r="AX145" s="193">
        <f>_xlfn.IFNA(_xlfn.IFNA(INDEX('I.Supplementary 2018-19'!S$8:S$157,MATCH($B145,'I.Supplementary 2018-19'!$B$8:$B$157,0)),INDEX('I.KI 2018-19'!S$9:S$393,MATCH($B145,'I.KI 2018-19'!$B$9:$B$393,0))),"")</f>
        <v>0</v>
      </c>
      <c r="AY145" s="157">
        <f>_xlfn.IFNA(_xlfn.IFNA(INDEX('I.Supplementary 2018-19'!T$8:T$157,MATCH($B145,'I.Supplementary 2018-19'!$B$8:$B$157,0)),INDEX('I.KI 2018-19'!T$9:T$393,MATCH($B145,'I.KI 2018-19'!$B$9:$B$393,0))),"")</f>
        <v>0</v>
      </c>
      <c r="AZ145" s="156">
        <f>_xlfn.IFNA(_xlfn.IFNA(INDEX('I.Supplementary 2018-19'!U$8:U$157,MATCH($B145,'I.Supplementary 2018-19'!$B$8:$B$157,0)),INDEX('I.KI 2018-19'!U$9:U$393,MATCH($B145,'I.KI 2018-19'!$B$9:$B$393,0))),"")</f>
        <v>115.67493814298466</v>
      </c>
      <c r="BA145" s="193">
        <f>_xlfn.IFNA(_xlfn.IFNA(INDEX('I.Supplementary 2018-19'!V$8:V$157,MATCH($B145,'I.Supplementary 2018-19'!$B$8:$B$157,0)),INDEX('I.KI 2018-19'!V$9:V$393,MATCH($B145,'I.KI 2018-19'!$B$9:$B$393,0))),"")</f>
        <v>0</v>
      </c>
      <c r="BB145" s="193">
        <f>_xlfn.IFNA(_xlfn.IFNA(INDEX('I.Supplementary 2018-19'!W$8:W$157,MATCH($B145,'I.Supplementary 2018-19'!$B$8:$B$157,0)),INDEX('I.KI 2018-19'!W$9:W$393,MATCH($B145,'I.KI 2018-19'!$B$9:$B$393,0))),"")</f>
        <v>0</v>
      </c>
      <c r="BC145" s="193">
        <f>_xlfn.IFNA(_xlfn.IFNA(INDEX('I.Supplementary 2018-19'!X$8:X$157,MATCH($B145,'I.Supplementary 2018-19'!$B$8:$B$157,0)),INDEX('I.KI 2018-19'!X$9:X$393,MATCH($B145,'I.KI 2018-19'!$B$9:$B$393,0))),"")</f>
        <v>0</v>
      </c>
      <c r="BD145" s="157">
        <f>_xlfn.IFNA(_xlfn.IFNA(INDEX('I.Supplementary 2018-19'!Y$8:Y$157,MATCH($B145,'I.Supplementary 2018-19'!$B$8:$B$157,0)),INDEX('I.KI 2018-19'!Y$9:Y$393,MATCH($B145,'I.KI 2018-19'!$B$9:$B$393,0))),"")</f>
        <v>0</v>
      </c>
      <c r="BE145" s="156">
        <f>_xlfn.IFNA(_xlfn.IFNA(INDEX('I.Supplementary 2018-19'!Z$8:Z$157,MATCH($B145,'I.Supplementary 2018-19'!$B$8:$B$157,0)),INDEX('I.KI 2018-19'!Z$9:Z$393,MATCH($B145,'I.KI 2018-19'!$B$9:$B$393,0))),"")</f>
        <v>136.44729106044224</v>
      </c>
      <c r="BF145" s="193">
        <f>_xlfn.IFNA(_xlfn.IFNA(INDEX('I.Supplementary 2018-19'!AA$8:AA$157,MATCH($B145,'I.Supplementary 2018-19'!$B$8:$B$157,0)),INDEX('I.KI 2018-19'!AA$9:AA$393,MATCH($B145,'I.KI 2018-19'!$B$9:$B$393,0))),"")</f>
        <v>0</v>
      </c>
      <c r="BG145" s="193">
        <f>_xlfn.IFNA(_xlfn.IFNA(INDEX('I.Supplementary 2018-19'!AB$8:AB$157,MATCH($B145,'I.Supplementary 2018-19'!$B$8:$B$157,0)),INDEX('I.KI 2018-19'!AB$9:AB$393,MATCH($B145,'I.KI 2018-19'!$B$9:$B$393,0))),"")</f>
        <v>0</v>
      </c>
      <c r="BH145" s="193">
        <f>_xlfn.IFNA(_xlfn.IFNA(INDEX('I.Supplementary 2018-19'!AC$8:AC$157,MATCH($B145,'I.Supplementary 2018-19'!$B$8:$B$157,0)),INDEX('I.KI 2018-19'!AC$9:AC$393,MATCH($B145,'I.KI 2018-19'!$B$9:$B$393,0))),"")</f>
        <v>0</v>
      </c>
      <c r="BI145" s="157">
        <f>_xlfn.IFNA(_xlfn.IFNA(INDEX('I.Supplementary 2018-19'!AD$8:AD$157,MATCH($B145,'I.Supplementary 2018-19'!$B$8:$B$157,0)),INDEX('I.KI 2018-19'!AD$9:AD$393,MATCH($B145,'I.KI 2018-19'!$B$9:$B$393,0))),"")</f>
        <v>0</v>
      </c>
      <c r="BJ145" s="149"/>
      <c r="BK145" s="156">
        <f>_xlfn.IFNA(IF($B145=$B$381,0,IF($B145=$B$382,0,_xlfn.IFNA(INDEX('I.Supplementary 2018-19'!I$8:I$157,MATCH($B145,'I.Supplementary 2018-19'!$B$8:$B$157,0)),INDEX('I.KI 2018-19'!I$9:I$393,MATCH($B145,'I.KI 2018-19'!$B$9:$B$393,0))))),"")</f>
        <v>20.772352917457582</v>
      </c>
      <c r="BL145" s="149">
        <f>_xlfn.IFNA(IF($B145=$B$381,0,IF($B145=$B$382,0,_xlfn.IFNA(INDEX('I.Supplementary 2018-19'!J$8:J$157,MATCH($B145,'I.Supplementary 2018-19'!$B$8:$B$157,0)),INDEX('I.KI 2018-19'!J$9:J$393,MATCH($B145,'I.KI 2018-19'!$B$9:$B$393,0))))),"")</f>
        <v>115.67493814298466</v>
      </c>
      <c r="BM145" s="157">
        <f>_xlfn.IFNA(IF($B145=$B$381,0,IF($B145=$B$382,0,_xlfn.IFNA(INDEX('I.Supplementary 2018-19'!H$8:H$157,MATCH($B145,'I.Supplementary 2018-19'!$B$8:$B$157,0)),INDEX('I.KI 2018-19'!H$9:H$393,MATCH($B145,'I.KI 2018-19'!$B$9:$B$393,0))))),"")</f>
        <v>136.44729106044224</v>
      </c>
    </row>
    <row r="146" spans="2:65">
      <c r="B146" s="121" t="str">
        <f>'Calculations for 2021-22'!B146</f>
        <v>E6117</v>
      </c>
      <c r="C146" s="160" t="str">
        <f>'Calculations for 2021-22'!D146</f>
        <v>E6117</v>
      </c>
      <c r="D146" t="str">
        <f>'Calculations for 2021-22'!E146</f>
        <v>SFIR</v>
      </c>
      <c r="E146">
        <f>'Calculations for 2021-22'!F146</f>
        <v>0</v>
      </c>
      <c r="F146" s="120" t="str">
        <f>'Calculations for 2021-22'!H146</f>
        <v>Hampshire Fire</v>
      </c>
      <c r="G146" s="156">
        <f>_xlfn.IFNA(INDEX('I.KI 2016-17'!M$8:M$391,MATCH($B146,'I.KI 2016-17'!$B$8:$B$391,0)),"")</f>
        <v>0</v>
      </c>
      <c r="H146" s="149">
        <f>_xlfn.IFNA(INDEX('I.KI 2016-17'!N$8:N$391,MATCH($B146,'I.KI 2016-17'!$B$8:$B$391,0)),"")</f>
        <v>0</v>
      </c>
      <c r="I146" s="149">
        <f>_xlfn.IFNA(INDEX('I.KI 2016-17'!O$8:O$391,MATCH($B146,'I.KI 2016-17'!$B$8:$B$391,0)),"")</f>
        <v>12.525961517015</v>
      </c>
      <c r="J146" s="149">
        <f>_xlfn.IFNA(INDEX('I.KI 2016-17'!P$8:P$391,MATCH($B146,'I.KI 2016-17'!$B$8:$B$391,0)),"")</f>
        <v>0</v>
      </c>
      <c r="K146" s="157">
        <f>_xlfn.IFNA(INDEX('I.KI 2016-17'!Q$8:Q$391,MATCH($B146,'I.KI 2016-17'!$B$8:$B$391,0)),"")</f>
        <v>0</v>
      </c>
      <c r="L146" s="156">
        <f>_xlfn.IFNA(INDEX('I.KI 2016-17'!R$8:R$391,MATCH($B146,'I.KI 2016-17'!$B$8:$B$391,0)),"")</f>
        <v>0</v>
      </c>
      <c r="M146" s="193">
        <f>_xlfn.IFNA(INDEX('I.KI 2016-17'!S$8:S$391,MATCH($B146,'I.KI 2016-17'!$B$8:$B$391,0)),"")</f>
        <v>0</v>
      </c>
      <c r="N146" s="193">
        <f>_xlfn.IFNA(INDEX('I.KI 2016-17'!T$8:T$391,MATCH($B146,'I.KI 2016-17'!$B$8:$B$391,0)),"")</f>
        <v>13.331578314425</v>
      </c>
      <c r="O146" s="193">
        <f>_xlfn.IFNA(INDEX('I.KI 2016-17'!U$8:U$391,MATCH($B146,'I.KI 2016-17'!$B$8:$B$391,0)),"")</f>
        <v>0</v>
      </c>
      <c r="P146" s="157">
        <f>_xlfn.IFNA(INDEX('I.KI 2016-17'!V$8:V$391,MATCH($B146,'I.KI 2016-17'!$B$8:$B$391,0)),"")</f>
        <v>0</v>
      </c>
      <c r="Q146" s="156">
        <f>_xlfn.IFNA(INDEX('I.KI 2016-17'!W$8:W$391,MATCH($B146,'I.KI 2016-17'!$B$8:$B$391,0)),"")</f>
        <v>0</v>
      </c>
      <c r="R146" s="193">
        <f>_xlfn.IFNA(INDEX('I.KI 2016-17'!X$8:X$391,MATCH($B146,'I.KI 2016-17'!$B$8:$B$391,0)),"")</f>
        <v>0</v>
      </c>
      <c r="S146" s="193">
        <f>_xlfn.IFNA(INDEX('I.KI 2016-17'!Y$8:Y$391,MATCH($B146,'I.KI 2016-17'!$B$8:$B$391,0)),"")</f>
        <v>25.85753983144</v>
      </c>
      <c r="T146" s="193">
        <f>_xlfn.IFNA(INDEX('I.KI 2016-17'!Z$8:Z$391,MATCH($B146,'I.KI 2016-17'!$B$8:$B$391,0)),"")</f>
        <v>0</v>
      </c>
      <c r="U146" s="157">
        <f>_xlfn.IFNA(INDEX('I.KI 2016-17'!AA$8:AA$391,MATCH($B146,'I.KI 2016-17'!$B$8:$B$391,0)),"")</f>
        <v>0</v>
      </c>
      <c r="V146" s="149"/>
      <c r="W146" s="154">
        <f>_xlfn.IFNA(INDEX('I.KI 2016-17'!$H$8:$H$391,MATCH(B146,'I.KI 2016-17'!$B$8:$B$391,0)),"")</f>
        <v>12.525961517015</v>
      </c>
      <c r="X146" s="153">
        <f>_xlfn.IFNA(INDEX('I.KI 2016-17'!$I$8:$I$391,MATCH(B146,'I.KI 2016-17'!$B$8:$B$391,0)),"")</f>
        <v>13.331578314425</v>
      </c>
      <c r="Y146" s="155">
        <f>_xlfn.IFNA(INDEX('I.KI 2016-17'!$G$8:$G$391,MATCH(B146,'I.KI 2016-17'!$B$8:$B$391,0)),"")</f>
        <v>25.85753983144</v>
      </c>
      <c r="Z146" s="149"/>
      <c r="AA146" s="156">
        <f>_xlfn.IFNA(IF($B146=$B$382,0,_xlfn.IFNA(INDEX('I.Supplementary 2017-18'!N$8:N$35,MATCH($B146,'I.Supplementary 2017-18'!$B$8:$B$35,0)),INDEX('I.KI 2017-18'!N$9:N$393,MATCH($B146,'I.KI 2017-18'!$B$9:$B$393,0)))),"")</f>
        <v>0</v>
      </c>
      <c r="AB146" s="193">
        <f>_xlfn.IFNA(IF($B146=$B$382,0,_xlfn.IFNA(INDEX('I.Supplementary 2017-18'!O$8:O$35,MATCH($B146,'I.Supplementary 2017-18'!$B$8:$B$35,0)),INDEX('I.KI 2017-18'!O$9:O$393,MATCH($B146,'I.KI 2017-18'!$B$9:$B$393,0)))),"")</f>
        <v>0</v>
      </c>
      <c r="AC146" s="193">
        <f>_xlfn.IFNA(IF($B146=$B$382,0,_xlfn.IFNA(INDEX('I.Supplementary 2017-18'!P$8:P$35,MATCH($B146,'I.Supplementary 2017-18'!$B$8:$B$35,0)),INDEX('I.KI 2017-18'!P$9:P$393,MATCH($B146,'I.KI 2017-18'!$B$9:$B$393,0)))),"")</f>
        <v>9.6343533494068527</v>
      </c>
      <c r="AD146" s="193">
        <f>_xlfn.IFNA(IF($B146=$B$382,0,_xlfn.IFNA(INDEX('I.Supplementary 2017-18'!Q$8:Q$35,MATCH($B146,'I.Supplementary 2017-18'!$B$8:$B$35,0)),INDEX('I.KI 2017-18'!Q$9:Q$393,MATCH($B146,'I.KI 2017-18'!$B$9:$B$393,0)))),"")</f>
        <v>0</v>
      </c>
      <c r="AE146" s="157">
        <f>_xlfn.IFNA(IF($B146=$B$382,0,_xlfn.IFNA(INDEX('I.Supplementary 2017-18'!R$8:R$35,MATCH($B146,'I.Supplementary 2017-18'!$B$8:$B$35,0)),INDEX('I.KI 2017-18'!R$9:R$393,MATCH($B146,'I.KI 2017-18'!$B$9:$B$393,0)))),"")</f>
        <v>0</v>
      </c>
      <c r="AF146" s="156">
        <f>_xlfn.IFNA(IF($B146=$B$382,0,_xlfn.IFNA(INDEX('I.Supplementary 2017-18'!S$8:S$35,MATCH($B146,'I.Supplementary 2017-18'!$B$8:$B$35,0)),INDEX('I.KI 2017-18'!S$9:S$393,MATCH($B146,'I.KI 2017-18'!$B$9:$B$393,0)))),"")</f>
        <v>0</v>
      </c>
      <c r="AG146" s="193">
        <f>_xlfn.IFNA(IF($B146=$B$382,0,_xlfn.IFNA(INDEX('I.Supplementary 2017-18'!T$8:T$35,MATCH($B146,'I.Supplementary 2017-18'!$B$8:$B$35,0)),INDEX('I.KI 2017-18'!T$9:T$393,MATCH($B146,'I.KI 2017-18'!$B$9:$B$393,0)))),"")</f>
        <v>0</v>
      </c>
      <c r="AH146" s="193">
        <f>_xlfn.IFNA(IF($B146=$B$382,0,_xlfn.IFNA(INDEX('I.Supplementary 2017-18'!U$8:U$35,MATCH($B146,'I.Supplementary 2017-18'!$B$8:$B$35,0)),INDEX('I.KI 2017-18'!U$9:U$393,MATCH($B146,'I.KI 2017-18'!$B$9:$B$393,0)))),"")</f>
        <v>13.603756145959871</v>
      </c>
      <c r="AI146" s="193">
        <f>_xlfn.IFNA(IF($B146=$B$382,0,_xlfn.IFNA(INDEX('I.Supplementary 2017-18'!V$8:V$35,MATCH($B146,'I.Supplementary 2017-18'!$B$8:$B$35,0)),INDEX('I.KI 2017-18'!V$9:V$393,MATCH($B146,'I.KI 2017-18'!$B$9:$B$393,0)))),"")</f>
        <v>0</v>
      </c>
      <c r="AJ146" s="157">
        <f>_xlfn.IFNA(IF($B146=$B$382,0,_xlfn.IFNA(INDEX('I.Supplementary 2017-18'!W$8:W$35,MATCH($B146,'I.Supplementary 2017-18'!$B$8:$B$35,0)),INDEX('I.KI 2017-18'!W$9:W$393,MATCH($B146,'I.KI 2017-18'!$B$9:$B$393,0)))),"")</f>
        <v>0</v>
      </c>
      <c r="AK146" s="156">
        <f>_xlfn.IFNA(IF($B146=$B$382,0,_xlfn.IFNA(INDEX('I.Supplementary 2017-18'!X$8:X$35,MATCH($B146,'I.Supplementary 2017-18'!$B$8:$B$35,0)),INDEX('I.KI 2017-18'!X$9:X$393,MATCH($B146,'I.KI 2017-18'!$B$9:$B$393,0)))),"")</f>
        <v>0</v>
      </c>
      <c r="AL146" s="193">
        <f>_xlfn.IFNA(IF($B146=$B$382,0,_xlfn.IFNA(INDEX('I.Supplementary 2017-18'!Y$8:Y$35,MATCH($B146,'I.Supplementary 2017-18'!$B$8:$B$35,0)),INDEX('I.KI 2017-18'!Y$9:Y$393,MATCH($B146,'I.KI 2017-18'!$B$9:$B$393,0)))),"")</f>
        <v>0</v>
      </c>
      <c r="AM146" s="193">
        <f>_xlfn.IFNA(IF($B146=$B$382,0,_xlfn.IFNA(INDEX('I.Supplementary 2017-18'!Z$8:Z$35,MATCH($B146,'I.Supplementary 2017-18'!$B$8:$B$35,0)),INDEX('I.KI 2017-18'!Z$9:Z$393,MATCH($B146,'I.KI 2017-18'!$B$9:$B$393,0)))),"")</f>
        <v>23.238109495366722</v>
      </c>
      <c r="AN146" s="193">
        <f>_xlfn.IFNA(IF($B146=$B$382,0,_xlfn.IFNA(INDEX('I.Supplementary 2017-18'!AA$8:AA$35,MATCH($B146,'I.Supplementary 2017-18'!$B$8:$B$35,0)),INDEX('I.KI 2017-18'!AA$9:AA$393,MATCH($B146,'I.KI 2017-18'!$B$9:$B$393,0)))),"")</f>
        <v>0</v>
      </c>
      <c r="AO146" s="157">
        <f>_xlfn.IFNA(IF($B146=$B$382,0,_xlfn.IFNA(INDEX('I.Supplementary 2017-18'!AB$8:AB$35,MATCH($B146,'I.Supplementary 2017-18'!$B$8:$B$35,0)),INDEX('I.KI 2017-18'!AB$9:AB$393,MATCH($B146,'I.KI 2017-18'!$B$9:$B$393,0)))),"")</f>
        <v>0</v>
      </c>
      <c r="AP146" s="149"/>
      <c r="AQ146" s="156">
        <f>_xlfn.IFNA(IF($B146=$B$381,0,IF($B146=$B$382,0,_xlfn.IFNA(INDEX('I.Supplementary 2017-18'!I$8:I$35,MATCH($B146,'I.Supplementary 2017-18'!$B$8:$B$35,0)),INDEX('I.KI 2017-18'!I$9:I$393,MATCH($B146,'I.KI 2017-18'!$B$9:$B$393,0))))),"")</f>
        <v>9.6343533494068527</v>
      </c>
      <c r="AR146" s="149">
        <f>_xlfn.IFNA(IF($B146=$B$381,0,IF($B146=$B$382,0,_xlfn.IFNA(INDEX('I.Supplementary 2017-18'!J$8:J$35,MATCH($B146,'I.Supplementary 2017-18'!$B$8:$B$35,0)),INDEX('I.KI 2017-18'!J$9:J$393,MATCH($B146,'I.KI 2017-18'!$B$9:$B$393,0))))),"")</f>
        <v>13.603756145959871</v>
      </c>
      <c r="AS146" s="157">
        <f>_xlfn.IFNA(IF($B146=$B$381,0,IF($B146=$B$382,0,_xlfn.IFNA(INDEX('I.Supplementary 2017-18'!H$8:H$35,MATCH($B146,'I.Supplementary 2017-18'!$B$8:$B$35,0)),INDEX('I.KI 2017-18'!H$9:H$393,MATCH($B146,'I.KI 2017-18'!$B$9:$B$393,0))))),"")</f>
        <v>23.238109495366722</v>
      </c>
      <c r="AT146" s="149"/>
      <c r="AU146" s="156">
        <f>_xlfn.IFNA(_xlfn.IFNA(INDEX('I.Supplementary 2018-19'!P$8:P$157,MATCH($B146,'I.Supplementary 2018-19'!$B$8:$B$157,0)),INDEX('I.KI 2018-19'!P$9:P$393,MATCH($B146,'I.KI 2018-19'!$B$9:$B$393,0))),"")</f>
        <v>0</v>
      </c>
      <c r="AV146" s="193">
        <f>_xlfn.IFNA(_xlfn.IFNA(INDEX('I.Supplementary 2018-19'!Q$8:Q$157,MATCH($B146,'I.Supplementary 2018-19'!$B$8:$B$157,0)),INDEX('I.KI 2018-19'!Q$9:Q$393,MATCH($B146,'I.KI 2018-19'!$B$9:$B$393,0))),"")</f>
        <v>0</v>
      </c>
      <c r="AW146" s="193">
        <f>_xlfn.IFNA(_xlfn.IFNA(INDEX('I.Supplementary 2018-19'!R$8:R$157,MATCH($B146,'I.Supplementary 2018-19'!$B$8:$B$157,0)),INDEX('I.KI 2018-19'!R$9:R$393,MATCH($B146,'I.KI 2018-19'!$B$9:$B$393,0))),"")</f>
        <v>8.1176159629071947</v>
      </c>
      <c r="AX146" s="193">
        <f>_xlfn.IFNA(_xlfn.IFNA(INDEX('I.Supplementary 2018-19'!S$8:S$157,MATCH($B146,'I.Supplementary 2018-19'!$B$8:$B$157,0)),INDEX('I.KI 2018-19'!S$9:S$393,MATCH($B146,'I.KI 2018-19'!$B$9:$B$393,0))),"")</f>
        <v>0</v>
      </c>
      <c r="AY146" s="157">
        <f>_xlfn.IFNA(_xlfn.IFNA(INDEX('I.Supplementary 2018-19'!T$8:T$157,MATCH($B146,'I.Supplementary 2018-19'!$B$8:$B$157,0)),INDEX('I.KI 2018-19'!T$9:T$393,MATCH($B146,'I.KI 2018-19'!$B$9:$B$393,0))),"")</f>
        <v>0</v>
      </c>
      <c r="AZ146" s="156">
        <f>_xlfn.IFNA(_xlfn.IFNA(INDEX('I.Supplementary 2018-19'!U$8:U$157,MATCH($B146,'I.Supplementary 2018-19'!$B$8:$B$157,0)),INDEX('I.KI 2018-19'!U$9:U$393,MATCH($B146,'I.KI 2018-19'!$B$9:$B$393,0))),"")</f>
        <v>0</v>
      </c>
      <c r="BA146" s="193">
        <f>_xlfn.IFNA(_xlfn.IFNA(INDEX('I.Supplementary 2018-19'!V$8:V$157,MATCH($B146,'I.Supplementary 2018-19'!$B$8:$B$157,0)),INDEX('I.KI 2018-19'!V$9:V$393,MATCH($B146,'I.KI 2018-19'!$B$9:$B$393,0))),"")</f>
        <v>0</v>
      </c>
      <c r="BB146" s="193">
        <f>_xlfn.IFNA(_xlfn.IFNA(INDEX('I.Supplementary 2018-19'!W$8:W$157,MATCH($B146,'I.Supplementary 2018-19'!$B$8:$B$157,0)),INDEX('I.KI 2018-19'!W$9:W$393,MATCH($B146,'I.KI 2018-19'!$B$9:$B$393,0))),"")</f>
        <v>14.012452682533773</v>
      </c>
      <c r="BC146" s="193">
        <f>_xlfn.IFNA(_xlfn.IFNA(INDEX('I.Supplementary 2018-19'!X$8:X$157,MATCH($B146,'I.Supplementary 2018-19'!$B$8:$B$157,0)),INDEX('I.KI 2018-19'!X$9:X$393,MATCH($B146,'I.KI 2018-19'!$B$9:$B$393,0))),"")</f>
        <v>0</v>
      </c>
      <c r="BD146" s="157">
        <f>_xlfn.IFNA(_xlfn.IFNA(INDEX('I.Supplementary 2018-19'!Y$8:Y$157,MATCH($B146,'I.Supplementary 2018-19'!$B$8:$B$157,0)),INDEX('I.KI 2018-19'!Y$9:Y$393,MATCH($B146,'I.KI 2018-19'!$B$9:$B$393,0))),"")</f>
        <v>0</v>
      </c>
      <c r="BE146" s="156">
        <f>_xlfn.IFNA(_xlfn.IFNA(INDEX('I.Supplementary 2018-19'!Z$8:Z$157,MATCH($B146,'I.Supplementary 2018-19'!$B$8:$B$157,0)),INDEX('I.KI 2018-19'!Z$9:Z$393,MATCH($B146,'I.KI 2018-19'!$B$9:$B$393,0))),"")</f>
        <v>0</v>
      </c>
      <c r="BF146" s="193">
        <f>_xlfn.IFNA(_xlfn.IFNA(INDEX('I.Supplementary 2018-19'!AA$8:AA$157,MATCH($B146,'I.Supplementary 2018-19'!$B$8:$B$157,0)),INDEX('I.KI 2018-19'!AA$9:AA$393,MATCH($B146,'I.KI 2018-19'!$B$9:$B$393,0))),"")</f>
        <v>0</v>
      </c>
      <c r="BG146" s="193">
        <f>_xlfn.IFNA(_xlfn.IFNA(INDEX('I.Supplementary 2018-19'!AB$8:AB$157,MATCH($B146,'I.Supplementary 2018-19'!$B$8:$B$157,0)),INDEX('I.KI 2018-19'!AB$9:AB$393,MATCH($B146,'I.KI 2018-19'!$B$9:$B$393,0))),"")</f>
        <v>22.130068645440968</v>
      </c>
      <c r="BH146" s="193">
        <f>_xlfn.IFNA(_xlfn.IFNA(INDEX('I.Supplementary 2018-19'!AC$8:AC$157,MATCH($B146,'I.Supplementary 2018-19'!$B$8:$B$157,0)),INDEX('I.KI 2018-19'!AC$9:AC$393,MATCH($B146,'I.KI 2018-19'!$B$9:$B$393,0))),"")</f>
        <v>0</v>
      </c>
      <c r="BI146" s="157">
        <f>_xlfn.IFNA(_xlfn.IFNA(INDEX('I.Supplementary 2018-19'!AD$8:AD$157,MATCH($B146,'I.Supplementary 2018-19'!$B$8:$B$157,0)),INDEX('I.KI 2018-19'!AD$9:AD$393,MATCH($B146,'I.KI 2018-19'!$B$9:$B$393,0))),"")</f>
        <v>0</v>
      </c>
      <c r="BJ146" s="149"/>
      <c r="BK146" s="156">
        <f>_xlfn.IFNA(IF($B146=$B$381,0,IF($B146=$B$382,0,_xlfn.IFNA(INDEX('I.Supplementary 2018-19'!I$8:I$157,MATCH($B146,'I.Supplementary 2018-19'!$B$8:$B$157,0)),INDEX('I.KI 2018-19'!I$9:I$393,MATCH($B146,'I.KI 2018-19'!$B$9:$B$393,0))))),"")</f>
        <v>8.1176159629071947</v>
      </c>
      <c r="BL146" s="149">
        <f>_xlfn.IFNA(IF($B146=$B$381,0,IF($B146=$B$382,0,_xlfn.IFNA(INDEX('I.Supplementary 2018-19'!J$8:J$157,MATCH($B146,'I.Supplementary 2018-19'!$B$8:$B$157,0)),INDEX('I.KI 2018-19'!J$9:J$393,MATCH($B146,'I.KI 2018-19'!$B$9:$B$393,0))))),"")</f>
        <v>14.012452682533773</v>
      </c>
      <c r="BM146" s="157">
        <f>_xlfn.IFNA(IF($B146=$B$381,0,IF($B146=$B$382,0,_xlfn.IFNA(INDEX('I.Supplementary 2018-19'!H$8:H$157,MATCH($B146,'I.Supplementary 2018-19'!$B$8:$B$157,0)),INDEX('I.KI 2018-19'!H$9:H$393,MATCH($B146,'I.KI 2018-19'!$B$9:$B$393,0))))),"")</f>
        <v>22.130068645440968</v>
      </c>
    </row>
    <row r="147" spans="2:65">
      <c r="B147" s="121" t="str">
        <f>'Calculations for 2021-22'!B147</f>
        <v>E2433</v>
      </c>
      <c r="C147" s="160" t="str">
        <f>'Calculations for 2021-22'!D147</f>
        <v>E2433</v>
      </c>
      <c r="D147" t="str">
        <f>'Calculations for 2021-22'!E147</f>
        <v>SD</v>
      </c>
      <c r="E147" t="str">
        <f>'Calculations for 2021-22'!F147</f>
        <v>P1913</v>
      </c>
      <c r="F147" s="120" t="str">
        <f>'Calculations for 2021-22'!H147</f>
        <v>Harborough</v>
      </c>
      <c r="G147" s="156">
        <f>_xlfn.IFNA(INDEX('I.KI 2016-17'!M$8:M$391,MATCH($B147,'I.KI 2016-17'!$B$8:$B$391,0)),"")</f>
        <v>0</v>
      </c>
      <c r="H147" s="149">
        <f>_xlfn.IFNA(INDEX('I.KI 2016-17'!N$8:N$391,MATCH($B147,'I.KI 2016-17'!$B$8:$B$391,0)),"")</f>
        <v>0.785267795697</v>
      </c>
      <c r="I147" s="149">
        <f>_xlfn.IFNA(INDEX('I.KI 2016-17'!O$8:O$391,MATCH($B147,'I.KI 2016-17'!$B$8:$B$391,0)),"")</f>
        <v>0</v>
      </c>
      <c r="J147" s="149">
        <f>_xlfn.IFNA(INDEX('I.KI 2016-17'!P$8:P$391,MATCH($B147,'I.KI 2016-17'!$B$8:$B$391,0)),"")</f>
        <v>0</v>
      </c>
      <c r="K147" s="157">
        <f>_xlfn.IFNA(INDEX('I.KI 2016-17'!Q$8:Q$391,MATCH($B147,'I.KI 2016-17'!$B$8:$B$391,0)),"")</f>
        <v>0</v>
      </c>
      <c r="L147" s="156">
        <f>_xlfn.IFNA(INDEX('I.KI 2016-17'!R$8:R$391,MATCH($B147,'I.KI 2016-17'!$B$8:$B$391,0)),"")</f>
        <v>0</v>
      </c>
      <c r="M147" s="193">
        <f>_xlfn.IFNA(INDEX('I.KI 2016-17'!S$8:S$391,MATCH($B147,'I.KI 2016-17'!$B$8:$B$391,0)),"")</f>
        <v>1.620400291286</v>
      </c>
      <c r="N147" s="193">
        <f>_xlfn.IFNA(INDEX('I.KI 2016-17'!T$8:T$391,MATCH($B147,'I.KI 2016-17'!$B$8:$B$391,0)),"")</f>
        <v>0</v>
      </c>
      <c r="O147" s="193">
        <f>_xlfn.IFNA(INDEX('I.KI 2016-17'!U$8:U$391,MATCH($B147,'I.KI 2016-17'!$B$8:$B$391,0)),"")</f>
        <v>0</v>
      </c>
      <c r="P147" s="157">
        <f>_xlfn.IFNA(INDEX('I.KI 2016-17'!V$8:V$391,MATCH($B147,'I.KI 2016-17'!$B$8:$B$391,0)),"")</f>
        <v>0</v>
      </c>
      <c r="Q147" s="156">
        <f>_xlfn.IFNA(INDEX('I.KI 2016-17'!W$8:W$391,MATCH($B147,'I.KI 2016-17'!$B$8:$B$391,0)),"")</f>
        <v>0</v>
      </c>
      <c r="R147" s="193">
        <f>_xlfn.IFNA(INDEX('I.KI 2016-17'!X$8:X$391,MATCH($B147,'I.KI 2016-17'!$B$8:$B$391,0)),"")</f>
        <v>2.4056680869829998</v>
      </c>
      <c r="S147" s="193">
        <f>_xlfn.IFNA(INDEX('I.KI 2016-17'!Y$8:Y$391,MATCH($B147,'I.KI 2016-17'!$B$8:$B$391,0)),"")</f>
        <v>0</v>
      </c>
      <c r="T147" s="193">
        <f>_xlfn.IFNA(INDEX('I.KI 2016-17'!Z$8:Z$391,MATCH($B147,'I.KI 2016-17'!$B$8:$B$391,0)),"")</f>
        <v>0</v>
      </c>
      <c r="U147" s="157">
        <f>_xlfn.IFNA(INDEX('I.KI 2016-17'!AA$8:AA$391,MATCH($B147,'I.KI 2016-17'!$B$8:$B$391,0)),"")</f>
        <v>0</v>
      </c>
      <c r="V147" s="149"/>
      <c r="W147" s="154">
        <f>_xlfn.IFNA(INDEX('I.KI 2016-17'!$H$8:$H$391,MATCH(B147,'I.KI 2016-17'!$B$8:$B$391,0)),"")</f>
        <v>0.785267795697</v>
      </c>
      <c r="X147" s="153">
        <f>_xlfn.IFNA(INDEX('I.KI 2016-17'!$I$8:$I$391,MATCH(B147,'I.KI 2016-17'!$B$8:$B$391,0)),"")</f>
        <v>1.620400291286</v>
      </c>
      <c r="Y147" s="155">
        <f>_xlfn.IFNA(INDEX('I.KI 2016-17'!$G$8:$G$391,MATCH(B147,'I.KI 2016-17'!$B$8:$B$391,0)),"")</f>
        <v>2.4056680869829998</v>
      </c>
      <c r="Z147" s="149"/>
      <c r="AA147" s="156">
        <f>_xlfn.IFNA(IF($B147=$B$382,0,_xlfn.IFNA(INDEX('I.Supplementary 2017-18'!N$8:N$35,MATCH($B147,'I.Supplementary 2017-18'!$B$8:$B$35,0)),INDEX('I.KI 2017-18'!N$9:N$393,MATCH($B147,'I.KI 2017-18'!$B$9:$B$393,0)))),"")</f>
        <v>0</v>
      </c>
      <c r="AB147" s="193">
        <f>_xlfn.IFNA(IF($B147=$B$382,0,_xlfn.IFNA(INDEX('I.Supplementary 2017-18'!O$8:O$35,MATCH($B147,'I.Supplementary 2017-18'!$B$8:$B$35,0)),INDEX('I.KI 2017-18'!O$9:O$393,MATCH($B147,'I.KI 2017-18'!$B$9:$B$393,0)))),"")</f>
        <v>0.30023760625211338</v>
      </c>
      <c r="AC147" s="193">
        <f>_xlfn.IFNA(IF($B147=$B$382,0,_xlfn.IFNA(INDEX('I.Supplementary 2017-18'!P$8:P$35,MATCH($B147,'I.Supplementary 2017-18'!$B$8:$B$35,0)),INDEX('I.KI 2017-18'!P$9:P$393,MATCH($B147,'I.KI 2017-18'!$B$9:$B$393,0)))),"")</f>
        <v>0</v>
      </c>
      <c r="AD147" s="193">
        <f>_xlfn.IFNA(IF($B147=$B$382,0,_xlfn.IFNA(INDEX('I.Supplementary 2017-18'!Q$8:Q$35,MATCH($B147,'I.Supplementary 2017-18'!$B$8:$B$35,0)),INDEX('I.KI 2017-18'!Q$9:Q$393,MATCH($B147,'I.KI 2017-18'!$B$9:$B$393,0)))),"")</f>
        <v>0</v>
      </c>
      <c r="AE147" s="157">
        <f>_xlfn.IFNA(IF($B147=$B$382,0,_xlfn.IFNA(INDEX('I.Supplementary 2017-18'!R$8:R$35,MATCH($B147,'I.Supplementary 2017-18'!$B$8:$B$35,0)),INDEX('I.KI 2017-18'!R$9:R$393,MATCH($B147,'I.KI 2017-18'!$B$9:$B$393,0)))),"")</f>
        <v>0</v>
      </c>
      <c r="AF147" s="156">
        <f>_xlfn.IFNA(IF($B147=$B$382,0,_xlfn.IFNA(INDEX('I.Supplementary 2017-18'!S$8:S$35,MATCH($B147,'I.Supplementary 2017-18'!$B$8:$B$35,0)),INDEX('I.KI 2017-18'!S$9:S$393,MATCH($B147,'I.KI 2017-18'!$B$9:$B$393,0)))),"")</f>
        <v>0</v>
      </c>
      <c r="AG147" s="193">
        <f>_xlfn.IFNA(IF($B147=$B$382,0,_xlfn.IFNA(INDEX('I.Supplementary 2017-18'!T$8:T$35,MATCH($B147,'I.Supplementary 2017-18'!$B$8:$B$35,0)),INDEX('I.KI 2017-18'!T$9:T$393,MATCH($B147,'I.KI 2017-18'!$B$9:$B$393,0)))),"")</f>
        <v>1.6534824235811301</v>
      </c>
      <c r="AH147" s="193">
        <f>_xlfn.IFNA(IF($B147=$B$382,0,_xlfn.IFNA(INDEX('I.Supplementary 2017-18'!U$8:U$35,MATCH($B147,'I.Supplementary 2017-18'!$B$8:$B$35,0)),INDEX('I.KI 2017-18'!U$9:U$393,MATCH($B147,'I.KI 2017-18'!$B$9:$B$393,0)))),"")</f>
        <v>0</v>
      </c>
      <c r="AI147" s="193">
        <f>_xlfn.IFNA(IF($B147=$B$382,0,_xlfn.IFNA(INDEX('I.Supplementary 2017-18'!V$8:V$35,MATCH($B147,'I.Supplementary 2017-18'!$B$8:$B$35,0)),INDEX('I.KI 2017-18'!V$9:V$393,MATCH($B147,'I.KI 2017-18'!$B$9:$B$393,0)))),"")</f>
        <v>0</v>
      </c>
      <c r="AJ147" s="157">
        <f>_xlfn.IFNA(IF($B147=$B$382,0,_xlfn.IFNA(INDEX('I.Supplementary 2017-18'!W$8:W$35,MATCH($B147,'I.Supplementary 2017-18'!$B$8:$B$35,0)),INDEX('I.KI 2017-18'!W$9:W$393,MATCH($B147,'I.KI 2017-18'!$B$9:$B$393,0)))),"")</f>
        <v>0</v>
      </c>
      <c r="AK147" s="156">
        <f>_xlfn.IFNA(IF($B147=$B$382,0,_xlfn.IFNA(INDEX('I.Supplementary 2017-18'!X$8:X$35,MATCH($B147,'I.Supplementary 2017-18'!$B$8:$B$35,0)),INDEX('I.KI 2017-18'!X$9:X$393,MATCH($B147,'I.KI 2017-18'!$B$9:$B$393,0)))),"")</f>
        <v>0</v>
      </c>
      <c r="AL147" s="193">
        <f>_xlfn.IFNA(IF($B147=$B$382,0,_xlfn.IFNA(INDEX('I.Supplementary 2017-18'!Y$8:Y$35,MATCH($B147,'I.Supplementary 2017-18'!$B$8:$B$35,0)),INDEX('I.KI 2017-18'!Y$9:Y$393,MATCH($B147,'I.KI 2017-18'!$B$9:$B$393,0)))),"")</f>
        <v>1.9537200298332436</v>
      </c>
      <c r="AM147" s="193">
        <f>_xlfn.IFNA(IF($B147=$B$382,0,_xlfn.IFNA(INDEX('I.Supplementary 2017-18'!Z$8:Z$35,MATCH($B147,'I.Supplementary 2017-18'!$B$8:$B$35,0)),INDEX('I.KI 2017-18'!Z$9:Z$393,MATCH($B147,'I.KI 2017-18'!$B$9:$B$393,0)))),"")</f>
        <v>0</v>
      </c>
      <c r="AN147" s="193">
        <f>_xlfn.IFNA(IF($B147=$B$382,0,_xlfn.IFNA(INDEX('I.Supplementary 2017-18'!AA$8:AA$35,MATCH($B147,'I.Supplementary 2017-18'!$B$8:$B$35,0)),INDEX('I.KI 2017-18'!AA$9:AA$393,MATCH($B147,'I.KI 2017-18'!$B$9:$B$393,0)))),"")</f>
        <v>0</v>
      </c>
      <c r="AO147" s="157">
        <f>_xlfn.IFNA(IF($B147=$B$382,0,_xlfn.IFNA(INDEX('I.Supplementary 2017-18'!AB$8:AB$35,MATCH($B147,'I.Supplementary 2017-18'!$B$8:$B$35,0)),INDEX('I.KI 2017-18'!AB$9:AB$393,MATCH($B147,'I.KI 2017-18'!$B$9:$B$393,0)))),"")</f>
        <v>0</v>
      </c>
      <c r="AP147" s="149"/>
      <c r="AQ147" s="156">
        <f>_xlfn.IFNA(IF($B147=$B$381,0,IF($B147=$B$382,0,_xlfn.IFNA(INDEX('I.Supplementary 2017-18'!I$8:I$35,MATCH($B147,'I.Supplementary 2017-18'!$B$8:$B$35,0)),INDEX('I.KI 2017-18'!I$9:I$393,MATCH($B147,'I.KI 2017-18'!$B$9:$B$393,0))))),"")</f>
        <v>0.30023760625211338</v>
      </c>
      <c r="AR147" s="149">
        <f>_xlfn.IFNA(IF($B147=$B$381,0,IF($B147=$B$382,0,_xlfn.IFNA(INDEX('I.Supplementary 2017-18'!J$8:J$35,MATCH($B147,'I.Supplementary 2017-18'!$B$8:$B$35,0)),INDEX('I.KI 2017-18'!J$9:J$393,MATCH($B147,'I.KI 2017-18'!$B$9:$B$393,0))))),"")</f>
        <v>1.6534824235811301</v>
      </c>
      <c r="AS147" s="157">
        <f>_xlfn.IFNA(IF($B147=$B$381,0,IF($B147=$B$382,0,_xlfn.IFNA(INDEX('I.Supplementary 2017-18'!H$8:H$35,MATCH($B147,'I.Supplementary 2017-18'!$B$8:$B$35,0)),INDEX('I.KI 2017-18'!H$9:H$393,MATCH($B147,'I.KI 2017-18'!$B$9:$B$393,0))))),"")</f>
        <v>1.9537200298332436</v>
      </c>
      <c r="AT147" s="149"/>
      <c r="AU147" s="156">
        <f>_xlfn.IFNA(_xlfn.IFNA(INDEX('I.Supplementary 2018-19'!P$8:P$157,MATCH($B147,'I.Supplementary 2018-19'!$B$8:$B$157,0)),INDEX('I.KI 2018-19'!P$9:P$393,MATCH($B147,'I.KI 2018-19'!$B$9:$B$393,0))),"")</f>
        <v>0</v>
      </c>
      <c r="AV147" s="193">
        <f>_xlfn.IFNA(_xlfn.IFNA(INDEX('I.Supplementary 2018-19'!Q$8:Q$157,MATCH($B147,'I.Supplementary 2018-19'!$B$8:$B$157,0)),INDEX('I.KI 2018-19'!Q$9:Q$393,MATCH($B147,'I.KI 2018-19'!$B$9:$B$393,0))),"")</f>
        <v>8.4606812962014222E-3</v>
      </c>
      <c r="AW147" s="193">
        <f>_xlfn.IFNA(_xlfn.IFNA(INDEX('I.Supplementary 2018-19'!R$8:R$157,MATCH($B147,'I.Supplementary 2018-19'!$B$8:$B$157,0)),INDEX('I.KI 2018-19'!R$9:R$393,MATCH($B147,'I.KI 2018-19'!$B$9:$B$393,0))),"")</f>
        <v>0</v>
      </c>
      <c r="AX147" s="193">
        <f>_xlfn.IFNA(_xlfn.IFNA(INDEX('I.Supplementary 2018-19'!S$8:S$157,MATCH($B147,'I.Supplementary 2018-19'!$B$8:$B$157,0)),INDEX('I.KI 2018-19'!S$9:S$393,MATCH($B147,'I.KI 2018-19'!$B$9:$B$393,0))),"")</f>
        <v>0</v>
      </c>
      <c r="AY147" s="157">
        <f>_xlfn.IFNA(_xlfn.IFNA(INDEX('I.Supplementary 2018-19'!T$8:T$157,MATCH($B147,'I.Supplementary 2018-19'!$B$8:$B$157,0)),INDEX('I.KI 2018-19'!T$9:T$393,MATCH($B147,'I.KI 2018-19'!$B$9:$B$393,0))),"")</f>
        <v>0</v>
      </c>
      <c r="AZ147" s="156">
        <f>_xlfn.IFNA(_xlfn.IFNA(INDEX('I.Supplementary 2018-19'!U$8:U$157,MATCH($B147,'I.Supplementary 2018-19'!$B$8:$B$157,0)),INDEX('I.KI 2018-19'!U$9:U$393,MATCH($B147,'I.KI 2018-19'!$B$9:$B$393,0))),"")</f>
        <v>0</v>
      </c>
      <c r="BA147" s="193">
        <f>_xlfn.IFNA(_xlfn.IFNA(INDEX('I.Supplementary 2018-19'!V$8:V$157,MATCH($B147,'I.Supplementary 2018-19'!$B$8:$B$157,0)),INDEX('I.KI 2018-19'!V$9:V$393,MATCH($B147,'I.KI 2018-19'!$B$9:$B$393,0))),"")</f>
        <v>1.7031578611994471</v>
      </c>
      <c r="BB147" s="193">
        <f>_xlfn.IFNA(_xlfn.IFNA(INDEX('I.Supplementary 2018-19'!W$8:W$157,MATCH($B147,'I.Supplementary 2018-19'!$B$8:$B$157,0)),INDEX('I.KI 2018-19'!W$9:W$393,MATCH($B147,'I.KI 2018-19'!$B$9:$B$393,0))),"")</f>
        <v>0</v>
      </c>
      <c r="BC147" s="193">
        <f>_xlfn.IFNA(_xlfn.IFNA(INDEX('I.Supplementary 2018-19'!X$8:X$157,MATCH($B147,'I.Supplementary 2018-19'!$B$8:$B$157,0)),INDEX('I.KI 2018-19'!X$9:X$393,MATCH($B147,'I.KI 2018-19'!$B$9:$B$393,0))),"")</f>
        <v>0</v>
      </c>
      <c r="BD147" s="157">
        <f>_xlfn.IFNA(_xlfn.IFNA(INDEX('I.Supplementary 2018-19'!Y$8:Y$157,MATCH($B147,'I.Supplementary 2018-19'!$B$8:$B$157,0)),INDEX('I.KI 2018-19'!Y$9:Y$393,MATCH($B147,'I.KI 2018-19'!$B$9:$B$393,0))),"")</f>
        <v>0</v>
      </c>
      <c r="BE147" s="156">
        <f>_xlfn.IFNA(_xlfn.IFNA(INDEX('I.Supplementary 2018-19'!Z$8:Z$157,MATCH($B147,'I.Supplementary 2018-19'!$B$8:$B$157,0)),INDEX('I.KI 2018-19'!Z$9:Z$393,MATCH($B147,'I.KI 2018-19'!$B$9:$B$393,0))),"")</f>
        <v>0</v>
      </c>
      <c r="BF147" s="193">
        <f>_xlfn.IFNA(_xlfn.IFNA(INDEX('I.Supplementary 2018-19'!AA$8:AA$157,MATCH($B147,'I.Supplementary 2018-19'!$B$8:$B$157,0)),INDEX('I.KI 2018-19'!AA$9:AA$393,MATCH($B147,'I.KI 2018-19'!$B$9:$B$393,0))),"")</f>
        <v>1.7116185424956485</v>
      </c>
      <c r="BG147" s="193">
        <f>_xlfn.IFNA(_xlfn.IFNA(INDEX('I.Supplementary 2018-19'!AB$8:AB$157,MATCH($B147,'I.Supplementary 2018-19'!$B$8:$B$157,0)),INDEX('I.KI 2018-19'!AB$9:AB$393,MATCH($B147,'I.KI 2018-19'!$B$9:$B$393,0))),"")</f>
        <v>0</v>
      </c>
      <c r="BH147" s="193">
        <f>_xlfn.IFNA(_xlfn.IFNA(INDEX('I.Supplementary 2018-19'!AC$8:AC$157,MATCH($B147,'I.Supplementary 2018-19'!$B$8:$B$157,0)),INDEX('I.KI 2018-19'!AC$9:AC$393,MATCH($B147,'I.KI 2018-19'!$B$9:$B$393,0))),"")</f>
        <v>0</v>
      </c>
      <c r="BI147" s="157">
        <f>_xlfn.IFNA(_xlfn.IFNA(INDEX('I.Supplementary 2018-19'!AD$8:AD$157,MATCH($B147,'I.Supplementary 2018-19'!$B$8:$B$157,0)),INDEX('I.KI 2018-19'!AD$9:AD$393,MATCH($B147,'I.KI 2018-19'!$B$9:$B$393,0))),"")</f>
        <v>0</v>
      </c>
      <c r="BJ147" s="149"/>
      <c r="BK147" s="156">
        <f>_xlfn.IFNA(IF($B147=$B$381,0,IF($B147=$B$382,0,_xlfn.IFNA(INDEX('I.Supplementary 2018-19'!I$8:I$157,MATCH($B147,'I.Supplementary 2018-19'!$B$8:$B$157,0)),INDEX('I.KI 2018-19'!I$9:I$393,MATCH($B147,'I.KI 2018-19'!$B$9:$B$393,0))))),"")</f>
        <v>8.4606812962014222E-3</v>
      </c>
      <c r="BL147" s="149">
        <f>_xlfn.IFNA(IF($B147=$B$381,0,IF($B147=$B$382,0,_xlfn.IFNA(INDEX('I.Supplementary 2018-19'!J$8:J$157,MATCH($B147,'I.Supplementary 2018-19'!$B$8:$B$157,0)),INDEX('I.KI 2018-19'!J$9:J$393,MATCH($B147,'I.KI 2018-19'!$B$9:$B$393,0))))),"")</f>
        <v>1.7031578611994471</v>
      </c>
      <c r="BM147" s="157">
        <f>_xlfn.IFNA(IF($B147=$B$381,0,IF($B147=$B$382,0,_xlfn.IFNA(INDEX('I.Supplementary 2018-19'!H$8:H$157,MATCH($B147,'I.Supplementary 2018-19'!$B$8:$B$157,0)),INDEX('I.KI 2018-19'!H$9:H$393,MATCH($B147,'I.KI 2018-19'!$B$9:$B$393,0))))),"")</f>
        <v>1.7116185424956485</v>
      </c>
    </row>
    <row r="148" spans="2:65">
      <c r="B148" s="121" t="str">
        <f>'Calculations for 2021-22'!B148</f>
        <v>E5038</v>
      </c>
      <c r="C148" s="160" t="str">
        <f>'Calculations for 2021-22'!D148</f>
        <v>E5038</v>
      </c>
      <c r="D148" t="str">
        <f>'Calculations for 2021-22'!E148</f>
        <v>OLB</v>
      </c>
      <c r="E148" t="str">
        <f>'Calculations for 2021-22'!F148</f>
        <v>P1915</v>
      </c>
      <c r="F148" s="120" t="str">
        <f>'Calculations for 2021-22'!H148</f>
        <v>Haringey</v>
      </c>
      <c r="G148" s="156">
        <f>_xlfn.IFNA(INDEX('I.KI 2016-17'!M$8:M$391,MATCH($B148,'I.KI 2016-17'!$B$8:$B$391,0)),"")</f>
        <v>41.909492336687002</v>
      </c>
      <c r="H148" s="149">
        <f>_xlfn.IFNA(INDEX('I.KI 2016-17'!N$8:N$391,MATCH($B148,'I.KI 2016-17'!$B$8:$B$391,0)),"")</f>
        <v>9.0788811129989995</v>
      </c>
      <c r="I148" s="149">
        <f>_xlfn.IFNA(INDEX('I.KI 2016-17'!O$8:O$391,MATCH($B148,'I.KI 2016-17'!$B$8:$B$391,0)),"")</f>
        <v>0</v>
      </c>
      <c r="J148" s="149">
        <f>_xlfn.IFNA(INDEX('I.KI 2016-17'!P$8:P$391,MATCH($B148,'I.KI 2016-17'!$B$8:$B$391,0)),"")</f>
        <v>0</v>
      </c>
      <c r="K148" s="157">
        <f>_xlfn.IFNA(INDEX('I.KI 2016-17'!Q$8:Q$391,MATCH($B148,'I.KI 2016-17'!$B$8:$B$391,0)),"")</f>
        <v>0</v>
      </c>
      <c r="L148" s="156">
        <f>_xlfn.IFNA(INDEX('I.KI 2016-17'!R$8:R$391,MATCH($B148,'I.KI 2016-17'!$B$8:$B$391,0)),"")</f>
        <v>58.793879548456999</v>
      </c>
      <c r="M148" s="193">
        <f>_xlfn.IFNA(INDEX('I.KI 2016-17'!S$8:S$391,MATCH($B148,'I.KI 2016-17'!$B$8:$B$391,0)),"")</f>
        <v>16.241317128268001</v>
      </c>
      <c r="N148" s="193">
        <f>_xlfn.IFNA(INDEX('I.KI 2016-17'!T$8:T$391,MATCH($B148,'I.KI 2016-17'!$B$8:$B$391,0)),"")</f>
        <v>0</v>
      </c>
      <c r="O148" s="193">
        <f>_xlfn.IFNA(INDEX('I.KI 2016-17'!U$8:U$391,MATCH($B148,'I.KI 2016-17'!$B$8:$B$391,0)),"")</f>
        <v>0</v>
      </c>
      <c r="P148" s="157">
        <f>_xlfn.IFNA(INDEX('I.KI 2016-17'!V$8:V$391,MATCH($B148,'I.KI 2016-17'!$B$8:$B$391,0)),"")</f>
        <v>0</v>
      </c>
      <c r="Q148" s="156">
        <f>_xlfn.IFNA(INDEX('I.KI 2016-17'!W$8:W$391,MATCH($B148,'I.KI 2016-17'!$B$8:$B$391,0)),"")</f>
        <v>100.70337188514401</v>
      </c>
      <c r="R148" s="193">
        <f>_xlfn.IFNA(INDEX('I.KI 2016-17'!X$8:X$391,MATCH($B148,'I.KI 2016-17'!$B$8:$B$391,0)),"")</f>
        <v>25.320198241267001</v>
      </c>
      <c r="S148" s="193">
        <f>_xlfn.IFNA(INDEX('I.KI 2016-17'!Y$8:Y$391,MATCH($B148,'I.KI 2016-17'!$B$8:$B$391,0)),"")</f>
        <v>0</v>
      </c>
      <c r="T148" s="193">
        <f>_xlfn.IFNA(INDEX('I.KI 2016-17'!Z$8:Z$391,MATCH($B148,'I.KI 2016-17'!$B$8:$B$391,0)),"")</f>
        <v>0</v>
      </c>
      <c r="U148" s="157">
        <f>_xlfn.IFNA(INDEX('I.KI 2016-17'!AA$8:AA$391,MATCH($B148,'I.KI 2016-17'!$B$8:$B$391,0)),"")</f>
        <v>0</v>
      </c>
      <c r="V148" s="149"/>
      <c r="W148" s="154">
        <f>_xlfn.IFNA(INDEX('I.KI 2016-17'!$H$8:$H$391,MATCH(B148,'I.KI 2016-17'!$B$8:$B$391,0)),"")</f>
        <v>50.988373449686001</v>
      </c>
      <c r="X148" s="153">
        <f>_xlfn.IFNA(INDEX('I.KI 2016-17'!$I$8:$I$391,MATCH(B148,'I.KI 2016-17'!$B$8:$B$391,0)),"")</f>
        <v>75.035196676724993</v>
      </c>
      <c r="Y148" s="155">
        <f>_xlfn.IFNA(INDEX('I.KI 2016-17'!$G$8:$G$391,MATCH(B148,'I.KI 2016-17'!$B$8:$B$391,0)),"")</f>
        <v>126.02357012641099</v>
      </c>
      <c r="Z148" s="149"/>
      <c r="AA148" s="156">
        <f>_xlfn.IFNA(IF($B148=$B$382,0,_xlfn.IFNA(INDEX('I.Supplementary 2017-18'!N$8:N$35,MATCH($B148,'I.Supplementary 2017-18'!$B$8:$B$35,0)),INDEX('I.KI 2017-18'!N$9:N$393,MATCH($B148,'I.KI 2017-18'!$B$9:$B$393,0)))),"")</f>
        <v>32.493336190935217</v>
      </c>
      <c r="AB148" s="193">
        <f>_xlfn.IFNA(IF($B148=$B$382,0,_xlfn.IFNA(INDEX('I.Supplementary 2017-18'!O$8:O$35,MATCH($B148,'I.Supplementary 2017-18'!$B$8:$B$35,0)),INDEX('I.KI 2017-18'!O$9:O$393,MATCH($B148,'I.KI 2017-18'!$B$9:$B$393,0)))),"")</f>
        <v>6.0962064014788311</v>
      </c>
      <c r="AC148" s="193">
        <f>_xlfn.IFNA(IF($B148=$B$382,0,_xlfn.IFNA(INDEX('I.Supplementary 2017-18'!P$8:P$35,MATCH($B148,'I.Supplementary 2017-18'!$B$8:$B$35,0)),INDEX('I.KI 2017-18'!P$9:P$393,MATCH($B148,'I.KI 2017-18'!$B$9:$B$393,0)))),"")</f>
        <v>0</v>
      </c>
      <c r="AD148" s="193">
        <f>_xlfn.IFNA(IF($B148=$B$382,0,_xlfn.IFNA(INDEX('I.Supplementary 2017-18'!Q$8:Q$35,MATCH($B148,'I.Supplementary 2017-18'!$B$8:$B$35,0)),INDEX('I.KI 2017-18'!Q$9:Q$393,MATCH($B148,'I.KI 2017-18'!$B$9:$B$393,0)))),"")</f>
        <v>0</v>
      </c>
      <c r="AE148" s="157">
        <f>_xlfn.IFNA(IF($B148=$B$382,0,_xlfn.IFNA(INDEX('I.Supplementary 2017-18'!R$8:R$35,MATCH($B148,'I.Supplementary 2017-18'!$B$8:$B$35,0)),INDEX('I.KI 2017-18'!R$9:R$393,MATCH($B148,'I.KI 2017-18'!$B$9:$B$393,0)))),"")</f>
        <v>0</v>
      </c>
      <c r="AF148" s="156">
        <f>_xlfn.IFNA(IF($B148=$B$382,0,_xlfn.IFNA(INDEX('I.Supplementary 2017-18'!S$8:S$35,MATCH($B148,'I.Supplementary 2017-18'!$B$8:$B$35,0)),INDEX('I.KI 2017-18'!S$9:S$393,MATCH($B148,'I.KI 2017-18'!$B$9:$B$393,0)))),"")</f>
        <v>59.994216842782194</v>
      </c>
      <c r="AG148" s="193">
        <f>_xlfn.IFNA(IF($B148=$B$382,0,_xlfn.IFNA(INDEX('I.Supplementary 2017-18'!T$8:T$35,MATCH($B148,'I.Supplementary 2017-18'!$B$8:$B$35,0)),INDEX('I.KI 2017-18'!T$9:T$393,MATCH($B148,'I.KI 2017-18'!$B$9:$B$393,0)))),"")</f>
        <v>16.572900259160988</v>
      </c>
      <c r="AH148" s="193">
        <f>_xlfn.IFNA(IF($B148=$B$382,0,_xlfn.IFNA(INDEX('I.Supplementary 2017-18'!U$8:U$35,MATCH($B148,'I.Supplementary 2017-18'!$B$8:$B$35,0)),INDEX('I.KI 2017-18'!U$9:U$393,MATCH($B148,'I.KI 2017-18'!$B$9:$B$393,0)))),"")</f>
        <v>0</v>
      </c>
      <c r="AI148" s="193">
        <f>_xlfn.IFNA(IF($B148=$B$382,0,_xlfn.IFNA(INDEX('I.Supplementary 2017-18'!V$8:V$35,MATCH($B148,'I.Supplementary 2017-18'!$B$8:$B$35,0)),INDEX('I.KI 2017-18'!V$9:V$393,MATCH($B148,'I.KI 2017-18'!$B$9:$B$393,0)))),"")</f>
        <v>0</v>
      </c>
      <c r="AJ148" s="157">
        <f>_xlfn.IFNA(IF($B148=$B$382,0,_xlfn.IFNA(INDEX('I.Supplementary 2017-18'!W$8:W$35,MATCH($B148,'I.Supplementary 2017-18'!$B$8:$B$35,0)),INDEX('I.KI 2017-18'!W$9:W$393,MATCH($B148,'I.KI 2017-18'!$B$9:$B$393,0)))),"")</f>
        <v>0</v>
      </c>
      <c r="AK148" s="156">
        <f>_xlfn.IFNA(IF($B148=$B$382,0,_xlfn.IFNA(INDEX('I.Supplementary 2017-18'!X$8:X$35,MATCH($B148,'I.Supplementary 2017-18'!$B$8:$B$35,0)),INDEX('I.KI 2017-18'!X$9:X$393,MATCH($B148,'I.KI 2017-18'!$B$9:$B$393,0)))),"")</f>
        <v>92.487553033717404</v>
      </c>
      <c r="AL148" s="193">
        <f>_xlfn.IFNA(IF($B148=$B$382,0,_xlfn.IFNA(INDEX('I.Supplementary 2017-18'!Y$8:Y$35,MATCH($B148,'I.Supplementary 2017-18'!$B$8:$B$35,0)),INDEX('I.KI 2017-18'!Y$9:Y$393,MATCH($B148,'I.KI 2017-18'!$B$9:$B$393,0)))),"")</f>
        <v>22.669106660639819</v>
      </c>
      <c r="AM148" s="193">
        <f>_xlfn.IFNA(IF($B148=$B$382,0,_xlfn.IFNA(INDEX('I.Supplementary 2017-18'!Z$8:Z$35,MATCH($B148,'I.Supplementary 2017-18'!$B$8:$B$35,0)),INDEX('I.KI 2017-18'!Z$9:Z$393,MATCH($B148,'I.KI 2017-18'!$B$9:$B$393,0)))),"")</f>
        <v>0</v>
      </c>
      <c r="AN148" s="193">
        <f>_xlfn.IFNA(IF($B148=$B$382,0,_xlfn.IFNA(INDEX('I.Supplementary 2017-18'!AA$8:AA$35,MATCH($B148,'I.Supplementary 2017-18'!$B$8:$B$35,0)),INDEX('I.KI 2017-18'!AA$9:AA$393,MATCH($B148,'I.KI 2017-18'!$B$9:$B$393,0)))),"")</f>
        <v>0</v>
      </c>
      <c r="AO148" s="157">
        <f>_xlfn.IFNA(IF($B148=$B$382,0,_xlfn.IFNA(INDEX('I.Supplementary 2017-18'!AB$8:AB$35,MATCH($B148,'I.Supplementary 2017-18'!$B$8:$B$35,0)),INDEX('I.KI 2017-18'!AB$9:AB$393,MATCH($B148,'I.KI 2017-18'!$B$9:$B$393,0)))),"")</f>
        <v>0</v>
      </c>
      <c r="AP148" s="149"/>
      <c r="AQ148" s="156">
        <f>_xlfn.IFNA(IF($B148=$B$381,0,IF($B148=$B$382,0,_xlfn.IFNA(INDEX('I.Supplementary 2017-18'!I$8:I$35,MATCH($B148,'I.Supplementary 2017-18'!$B$8:$B$35,0)),INDEX('I.KI 2017-18'!I$9:I$393,MATCH($B148,'I.KI 2017-18'!$B$9:$B$393,0))))),"")</f>
        <v>38.589542592414048</v>
      </c>
      <c r="AR148" s="149">
        <f>_xlfn.IFNA(IF($B148=$B$381,0,IF($B148=$B$382,0,_xlfn.IFNA(INDEX('I.Supplementary 2017-18'!J$8:J$35,MATCH($B148,'I.Supplementary 2017-18'!$B$8:$B$35,0)),INDEX('I.KI 2017-18'!J$9:J$393,MATCH($B148,'I.KI 2017-18'!$B$9:$B$393,0))))),"")</f>
        <v>76.567117101943182</v>
      </c>
      <c r="AS148" s="157">
        <f>_xlfn.IFNA(IF($B148=$B$381,0,IF($B148=$B$382,0,_xlfn.IFNA(INDEX('I.Supplementary 2017-18'!H$8:H$35,MATCH($B148,'I.Supplementary 2017-18'!$B$8:$B$35,0)),INDEX('I.KI 2017-18'!H$9:H$393,MATCH($B148,'I.KI 2017-18'!$B$9:$B$393,0))))),"")</f>
        <v>115.15665969435723</v>
      </c>
      <c r="AT148" s="149"/>
      <c r="AU148" s="156">
        <f>_xlfn.IFNA(_xlfn.IFNA(INDEX('I.Supplementary 2018-19'!P$8:P$157,MATCH($B148,'I.Supplementary 2018-19'!$B$8:$B$157,0)),INDEX('I.KI 2018-19'!P$9:P$393,MATCH($B148,'I.KI 2018-19'!$B$9:$B$393,0))),"")</f>
        <v>26.022644792022056</v>
      </c>
      <c r="AV148" s="193">
        <f>_xlfn.IFNA(_xlfn.IFNA(INDEX('I.Supplementary 2018-19'!Q$8:Q$157,MATCH($B148,'I.Supplementary 2018-19'!$B$8:$B$157,0)),INDEX('I.KI 2018-19'!Q$9:Q$393,MATCH($B148,'I.KI 2018-19'!$B$9:$B$393,0))),"")</f>
        <v>4.1793340158424455</v>
      </c>
      <c r="AW148" s="193">
        <f>_xlfn.IFNA(_xlfn.IFNA(INDEX('I.Supplementary 2018-19'!R$8:R$157,MATCH($B148,'I.Supplementary 2018-19'!$B$8:$B$157,0)),INDEX('I.KI 2018-19'!R$9:R$393,MATCH($B148,'I.KI 2018-19'!$B$9:$B$393,0))),"")</f>
        <v>0</v>
      </c>
      <c r="AX148" s="193">
        <f>_xlfn.IFNA(_xlfn.IFNA(INDEX('I.Supplementary 2018-19'!S$8:S$157,MATCH($B148,'I.Supplementary 2018-19'!$B$8:$B$157,0)),INDEX('I.KI 2018-19'!S$9:S$393,MATCH($B148,'I.KI 2018-19'!$B$9:$B$393,0))),"")</f>
        <v>0</v>
      </c>
      <c r="AY148" s="157">
        <f>_xlfn.IFNA(_xlfn.IFNA(INDEX('I.Supplementary 2018-19'!T$8:T$157,MATCH($B148,'I.Supplementary 2018-19'!$B$8:$B$157,0)),INDEX('I.KI 2018-19'!T$9:T$393,MATCH($B148,'I.KI 2018-19'!$B$9:$B$393,0))),"")</f>
        <v>0</v>
      </c>
      <c r="AZ148" s="156">
        <f>_xlfn.IFNA(_xlfn.IFNA(INDEX('I.Supplementary 2018-19'!U$8:U$157,MATCH($B148,'I.Supplementary 2018-19'!$B$8:$B$157,0)),INDEX('I.KI 2018-19'!U$9:U$393,MATCH($B148,'I.KI 2018-19'!$B$9:$B$393,0))),"")</f>
        <v>61.796618207157621</v>
      </c>
      <c r="BA148" s="193">
        <f>_xlfn.IFNA(_xlfn.IFNA(INDEX('I.Supplementary 2018-19'!V$8:V$157,MATCH($B148,'I.Supplementary 2018-19'!$B$8:$B$157,0)),INDEX('I.KI 2018-19'!V$9:V$393,MATCH($B148,'I.KI 2018-19'!$B$9:$B$393,0))),"")</f>
        <v>17.070798550208742</v>
      </c>
      <c r="BB148" s="193">
        <f>_xlfn.IFNA(_xlfn.IFNA(INDEX('I.Supplementary 2018-19'!W$8:W$157,MATCH($B148,'I.Supplementary 2018-19'!$B$8:$B$157,0)),INDEX('I.KI 2018-19'!W$9:W$393,MATCH($B148,'I.KI 2018-19'!$B$9:$B$393,0))),"")</f>
        <v>0</v>
      </c>
      <c r="BC148" s="193">
        <f>_xlfn.IFNA(_xlfn.IFNA(INDEX('I.Supplementary 2018-19'!X$8:X$157,MATCH($B148,'I.Supplementary 2018-19'!$B$8:$B$157,0)),INDEX('I.KI 2018-19'!X$9:X$393,MATCH($B148,'I.KI 2018-19'!$B$9:$B$393,0))),"")</f>
        <v>0</v>
      </c>
      <c r="BD148" s="157">
        <f>_xlfn.IFNA(_xlfn.IFNA(INDEX('I.Supplementary 2018-19'!Y$8:Y$157,MATCH($B148,'I.Supplementary 2018-19'!$B$8:$B$157,0)),INDEX('I.KI 2018-19'!Y$9:Y$393,MATCH($B148,'I.KI 2018-19'!$B$9:$B$393,0))),"")</f>
        <v>0</v>
      </c>
      <c r="BE148" s="156">
        <f>_xlfn.IFNA(_xlfn.IFNA(INDEX('I.Supplementary 2018-19'!Z$8:Z$157,MATCH($B148,'I.Supplementary 2018-19'!$B$8:$B$157,0)),INDEX('I.KI 2018-19'!Z$9:Z$393,MATCH($B148,'I.KI 2018-19'!$B$9:$B$393,0))),"")</f>
        <v>87.819262999179671</v>
      </c>
      <c r="BF148" s="193">
        <f>_xlfn.IFNA(_xlfn.IFNA(INDEX('I.Supplementary 2018-19'!AA$8:AA$157,MATCH($B148,'I.Supplementary 2018-19'!$B$8:$B$157,0)),INDEX('I.KI 2018-19'!AA$9:AA$393,MATCH($B148,'I.KI 2018-19'!$B$9:$B$393,0))),"")</f>
        <v>21.250132566051189</v>
      </c>
      <c r="BG148" s="193">
        <f>_xlfn.IFNA(_xlfn.IFNA(INDEX('I.Supplementary 2018-19'!AB$8:AB$157,MATCH($B148,'I.Supplementary 2018-19'!$B$8:$B$157,0)),INDEX('I.KI 2018-19'!AB$9:AB$393,MATCH($B148,'I.KI 2018-19'!$B$9:$B$393,0))),"")</f>
        <v>0</v>
      </c>
      <c r="BH148" s="193">
        <f>_xlfn.IFNA(_xlfn.IFNA(INDEX('I.Supplementary 2018-19'!AC$8:AC$157,MATCH($B148,'I.Supplementary 2018-19'!$B$8:$B$157,0)),INDEX('I.KI 2018-19'!AC$9:AC$393,MATCH($B148,'I.KI 2018-19'!$B$9:$B$393,0))),"")</f>
        <v>0</v>
      </c>
      <c r="BI148" s="157">
        <f>_xlfn.IFNA(_xlfn.IFNA(INDEX('I.Supplementary 2018-19'!AD$8:AD$157,MATCH($B148,'I.Supplementary 2018-19'!$B$8:$B$157,0)),INDEX('I.KI 2018-19'!AD$9:AD$393,MATCH($B148,'I.KI 2018-19'!$B$9:$B$393,0))),"")</f>
        <v>0</v>
      </c>
      <c r="BJ148" s="149"/>
      <c r="BK148" s="156">
        <f>_xlfn.IFNA(IF($B148=$B$381,0,IF($B148=$B$382,0,_xlfn.IFNA(INDEX('I.Supplementary 2018-19'!I$8:I$157,MATCH($B148,'I.Supplementary 2018-19'!$B$8:$B$157,0)),INDEX('I.KI 2018-19'!I$9:I$393,MATCH($B148,'I.KI 2018-19'!$B$9:$B$393,0))))),"")</f>
        <v>30.201978807864503</v>
      </c>
      <c r="BL148" s="149">
        <f>_xlfn.IFNA(IF($B148=$B$381,0,IF($B148=$B$382,0,_xlfn.IFNA(INDEX('I.Supplementary 2018-19'!J$8:J$157,MATCH($B148,'I.Supplementary 2018-19'!$B$8:$B$157,0)),INDEX('I.KI 2018-19'!J$9:J$393,MATCH($B148,'I.KI 2018-19'!$B$9:$B$393,0))))),"")</f>
        <v>78.867416757366357</v>
      </c>
      <c r="BM148" s="157">
        <f>_xlfn.IFNA(IF($B148=$B$381,0,IF($B148=$B$382,0,_xlfn.IFNA(INDEX('I.Supplementary 2018-19'!H$8:H$157,MATCH($B148,'I.Supplementary 2018-19'!$B$8:$B$157,0)),INDEX('I.KI 2018-19'!H$9:H$393,MATCH($B148,'I.KI 2018-19'!$B$9:$B$393,0))))),"")</f>
        <v>109.06939556523086</v>
      </c>
    </row>
    <row r="149" spans="2:65">
      <c r="B149" s="121" t="str">
        <f>'Calculations for 2021-22'!B149</f>
        <v>E1538</v>
      </c>
      <c r="C149" s="160" t="str">
        <f>'Calculations for 2021-22'!D149</f>
        <v>E1538</v>
      </c>
      <c r="D149" t="str">
        <f>'Calculations for 2021-22'!E149</f>
        <v>SD</v>
      </c>
      <c r="E149">
        <f>'Calculations for 2021-22'!F149</f>
        <v>0</v>
      </c>
      <c r="F149" s="120" t="str">
        <f>'Calculations for 2021-22'!H149</f>
        <v>Harlow</v>
      </c>
      <c r="G149" s="156">
        <f>_xlfn.IFNA(INDEX('I.KI 2016-17'!M$8:M$391,MATCH($B149,'I.KI 2016-17'!$B$8:$B$391,0)),"")</f>
        <v>0</v>
      </c>
      <c r="H149" s="149">
        <f>_xlfn.IFNA(INDEX('I.KI 2016-17'!N$8:N$391,MATCH($B149,'I.KI 2016-17'!$B$8:$B$391,0)),"")</f>
        <v>1.2892663676039999</v>
      </c>
      <c r="I149" s="149">
        <f>_xlfn.IFNA(INDEX('I.KI 2016-17'!O$8:O$391,MATCH($B149,'I.KI 2016-17'!$B$8:$B$391,0)),"")</f>
        <v>0</v>
      </c>
      <c r="J149" s="149">
        <f>_xlfn.IFNA(INDEX('I.KI 2016-17'!P$8:P$391,MATCH($B149,'I.KI 2016-17'!$B$8:$B$391,0)),"")</f>
        <v>0</v>
      </c>
      <c r="K149" s="157">
        <f>_xlfn.IFNA(INDEX('I.KI 2016-17'!Q$8:Q$391,MATCH($B149,'I.KI 2016-17'!$B$8:$B$391,0)),"")</f>
        <v>0</v>
      </c>
      <c r="L149" s="156">
        <f>_xlfn.IFNA(INDEX('I.KI 2016-17'!R$8:R$391,MATCH($B149,'I.KI 2016-17'!$B$8:$B$391,0)),"")</f>
        <v>0</v>
      </c>
      <c r="M149" s="193">
        <f>_xlfn.IFNA(INDEX('I.KI 2016-17'!S$8:S$391,MATCH($B149,'I.KI 2016-17'!$B$8:$B$391,0)),"")</f>
        <v>2.8537116605580004</v>
      </c>
      <c r="N149" s="193">
        <f>_xlfn.IFNA(INDEX('I.KI 2016-17'!T$8:T$391,MATCH($B149,'I.KI 2016-17'!$B$8:$B$391,0)),"")</f>
        <v>0</v>
      </c>
      <c r="O149" s="193">
        <f>_xlfn.IFNA(INDEX('I.KI 2016-17'!U$8:U$391,MATCH($B149,'I.KI 2016-17'!$B$8:$B$391,0)),"")</f>
        <v>0</v>
      </c>
      <c r="P149" s="157">
        <f>_xlfn.IFNA(INDEX('I.KI 2016-17'!V$8:V$391,MATCH($B149,'I.KI 2016-17'!$B$8:$B$391,0)),"")</f>
        <v>0</v>
      </c>
      <c r="Q149" s="156">
        <f>_xlfn.IFNA(INDEX('I.KI 2016-17'!W$8:W$391,MATCH($B149,'I.KI 2016-17'!$B$8:$B$391,0)),"")</f>
        <v>0</v>
      </c>
      <c r="R149" s="193">
        <f>_xlfn.IFNA(INDEX('I.KI 2016-17'!X$8:X$391,MATCH($B149,'I.KI 2016-17'!$B$8:$B$391,0)),"")</f>
        <v>4.1429780281620001</v>
      </c>
      <c r="S149" s="193">
        <f>_xlfn.IFNA(INDEX('I.KI 2016-17'!Y$8:Y$391,MATCH($B149,'I.KI 2016-17'!$B$8:$B$391,0)),"")</f>
        <v>0</v>
      </c>
      <c r="T149" s="193">
        <f>_xlfn.IFNA(INDEX('I.KI 2016-17'!Z$8:Z$391,MATCH($B149,'I.KI 2016-17'!$B$8:$B$391,0)),"")</f>
        <v>0</v>
      </c>
      <c r="U149" s="157">
        <f>_xlfn.IFNA(INDEX('I.KI 2016-17'!AA$8:AA$391,MATCH($B149,'I.KI 2016-17'!$B$8:$B$391,0)),"")</f>
        <v>0</v>
      </c>
      <c r="V149" s="149"/>
      <c r="W149" s="154">
        <f>_xlfn.IFNA(INDEX('I.KI 2016-17'!$H$8:$H$391,MATCH(B149,'I.KI 2016-17'!$B$8:$B$391,0)),"")</f>
        <v>1.2892663676039999</v>
      </c>
      <c r="X149" s="153">
        <f>_xlfn.IFNA(INDEX('I.KI 2016-17'!$I$8:$I$391,MATCH(B149,'I.KI 2016-17'!$B$8:$B$391,0)),"")</f>
        <v>2.8537116605580004</v>
      </c>
      <c r="Y149" s="155">
        <f>_xlfn.IFNA(INDEX('I.KI 2016-17'!$G$8:$G$391,MATCH(B149,'I.KI 2016-17'!$B$8:$B$391,0)),"")</f>
        <v>4.1429780281620001</v>
      </c>
      <c r="Z149" s="149"/>
      <c r="AA149" s="156">
        <f>_xlfn.IFNA(IF($B149=$B$382,0,_xlfn.IFNA(INDEX('I.Supplementary 2017-18'!N$8:N$35,MATCH($B149,'I.Supplementary 2017-18'!$B$8:$B$35,0)),INDEX('I.KI 2017-18'!N$9:N$393,MATCH($B149,'I.KI 2017-18'!$B$9:$B$393,0)))),"")</f>
        <v>0</v>
      </c>
      <c r="AB149" s="193">
        <f>_xlfn.IFNA(IF($B149=$B$382,0,_xlfn.IFNA(INDEX('I.Supplementary 2017-18'!O$8:O$35,MATCH($B149,'I.Supplementary 2017-18'!$B$8:$B$35,0)),INDEX('I.KI 2017-18'!O$9:O$393,MATCH($B149,'I.KI 2017-18'!$B$9:$B$393,0)))),"")</f>
        <v>0.60252745179972422</v>
      </c>
      <c r="AC149" s="193">
        <f>_xlfn.IFNA(IF($B149=$B$382,0,_xlfn.IFNA(INDEX('I.Supplementary 2017-18'!P$8:P$35,MATCH($B149,'I.Supplementary 2017-18'!$B$8:$B$35,0)),INDEX('I.KI 2017-18'!P$9:P$393,MATCH($B149,'I.KI 2017-18'!$B$9:$B$393,0)))),"")</f>
        <v>0</v>
      </c>
      <c r="AD149" s="193">
        <f>_xlfn.IFNA(IF($B149=$B$382,0,_xlfn.IFNA(INDEX('I.Supplementary 2017-18'!Q$8:Q$35,MATCH($B149,'I.Supplementary 2017-18'!$B$8:$B$35,0)),INDEX('I.KI 2017-18'!Q$9:Q$393,MATCH($B149,'I.KI 2017-18'!$B$9:$B$393,0)))),"")</f>
        <v>0</v>
      </c>
      <c r="AE149" s="157">
        <f>_xlfn.IFNA(IF($B149=$B$382,0,_xlfn.IFNA(INDEX('I.Supplementary 2017-18'!R$8:R$35,MATCH($B149,'I.Supplementary 2017-18'!$B$8:$B$35,0)),INDEX('I.KI 2017-18'!R$9:R$393,MATCH($B149,'I.KI 2017-18'!$B$9:$B$393,0)))),"")</f>
        <v>0</v>
      </c>
      <c r="AF149" s="156">
        <f>_xlfn.IFNA(IF($B149=$B$382,0,_xlfn.IFNA(INDEX('I.Supplementary 2017-18'!S$8:S$35,MATCH($B149,'I.Supplementary 2017-18'!$B$8:$B$35,0)),INDEX('I.KI 2017-18'!S$9:S$393,MATCH($B149,'I.KI 2017-18'!$B$9:$B$393,0)))),"")</f>
        <v>0</v>
      </c>
      <c r="AG149" s="193">
        <f>_xlfn.IFNA(IF($B149=$B$382,0,_xlfn.IFNA(INDEX('I.Supplementary 2017-18'!T$8:T$35,MATCH($B149,'I.Supplementary 2017-18'!$B$8:$B$35,0)),INDEX('I.KI 2017-18'!T$9:T$393,MATCH($B149,'I.KI 2017-18'!$B$9:$B$393,0)))),"")</f>
        <v>2.9119731081733984</v>
      </c>
      <c r="AH149" s="193">
        <f>_xlfn.IFNA(IF($B149=$B$382,0,_xlfn.IFNA(INDEX('I.Supplementary 2017-18'!U$8:U$35,MATCH($B149,'I.Supplementary 2017-18'!$B$8:$B$35,0)),INDEX('I.KI 2017-18'!U$9:U$393,MATCH($B149,'I.KI 2017-18'!$B$9:$B$393,0)))),"")</f>
        <v>0</v>
      </c>
      <c r="AI149" s="193">
        <f>_xlfn.IFNA(IF($B149=$B$382,0,_xlfn.IFNA(INDEX('I.Supplementary 2017-18'!V$8:V$35,MATCH($B149,'I.Supplementary 2017-18'!$B$8:$B$35,0)),INDEX('I.KI 2017-18'!V$9:V$393,MATCH($B149,'I.KI 2017-18'!$B$9:$B$393,0)))),"")</f>
        <v>0</v>
      </c>
      <c r="AJ149" s="157">
        <f>_xlfn.IFNA(IF($B149=$B$382,0,_xlfn.IFNA(INDEX('I.Supplementary 2017-18'!W$8:W$35,MATCH($B149,'I.Supplementary 2017-18'!$B$8:$B$35,0)),INDEX('I.KI 2017-18'!W$9:W$393,MATCH($B149,'I.KI 2017-18'!$B$9:$B$393,0)))),"")</f>
        <v>0</v>
      </c>
      <c r="AK149" s="156">
        <f>_xlfn.IFNA(IF($B149=$B$382,0,_xlfn.IFNA(INDEX('I.Supplementary 2017-18'!X$8:X$35,MATCH($B149,'I.Supplementary 2017-18'!$B$8:$B$35,0)),INDEX('I.KI 2017-18'!X$9:X$393,MATCH($B149,'I.KI 2017-18'!$B$9:$B$393,0)))),"")</f>
        <v>0</v>
      </c>
      <c r="AL149" s="193">
        <f>_xlfn.IFNA(IF($B149=$B$382,0,_xlfn.IFNA(INDEX('I.Supplementary 2017-18'!Y$8:Y$35,MATCH($B149,'I.Supplementary 2017-18'!$B$8:$B$35,0)),INDEX('I.KI 2017-18'!Y$9:Y$393,MATCH($B149,'I.KI 2017-18'!$B$9:$B$393,0)))),"")</f>
        <v>3.5145005599731225</v>
      </c>
      <c r="AM149" s="193">
        <f>_xlfn.IFNA(IF($B149=$B$382,0,_xlfn.IFNA(INDEX('I.Supplementary 2017-18'!Z$8:Z$35,MATCH($B149,'I.Supplementary 2017-18'!$B$8:$B$35,0)),INDEX('I.KI 2017-18'!Z$9:Z$393,MATCH($B149,'I.KI 2017-18'!$B$9:$B$393,0)))),"")</f>
        <v>0</v>
      </c>
      <c r="AN149" s="193">
        <f>_xlfn.IFNA(IF($B149=$B$382,0,_xlfn.IFNA(INDEX('I.Supplementary 2017-18'!AA$8:AA$35,MATCH($B149,'I.Supplementary 2017-18'!$B$8:$B$35,0)),INDEX('I.KI 2017-18'!AA$9:AA$393,MATCH($B149,'I.KI 2017-18'!$B$9:$B$393,0)))),"")</f>
        <v>0</v>
      </c>
      <c r="AO149" s="157">
        <f>_xlfn.IFNA(IF($B149=$B$382,0,_xlfn.IFNA(INDEX('I.Supplementary 2017-18'!AB$8:AB$35,MATCH($B149,'I.Supplementary 2017-18'!$B$8:$B$35,0)),INDEX('I.KI 2017-18'!AB$9:AB$393,MATCH($B149,'I.KI 2017-18'!$B$9:$B$393,0)))),"")</f>
        <v>0</v>
      </c>
      <c r="AP149" s="149"/>
      <c r="AQ149" s="156">
        <f>_xlfn.IFNA(IF($B149=$B$381,0,IF($B149=$B$382,0,_xlfn.IFNA(INDEX('I.Supplementary 2017-18'!I$8:I$35,MATCH($B149,'I.Supplementary 2017-18'!$B$8:$B$35,0)),INDEX('I.KI 2017-18'!I$9:I$393,MATCH($B149,'I.KI 2017-18'!$B$9:$B$393,0))))),"")</f>
        <v>0.60252745179972422</v>
      </c>
      <c r="AR149" s="149">
        <f>_xlfn.IFNA(IF($B149=$B$381,0,IF($B149=$B$382,0,_xlfn.IFNA(INDEX('I.Supplementary 2017-18'!J$8:J$35,MATCH($B149,'I.Supplementary 2017-18'!$B$8:$B$35,0)),INDEX('I.KI 2017-18'!J$9:J$393,MATCH($B149,'I.KI 2017-18'!$B$9:$B$393,0))))),"")</f>
        <v>2.9119731081733984</v>
      </c>
      <c r="AS149" s="157">
        <f>_xlfn.IFNA(IF($B149=$B$381,0,IF($B149=$B$382,0,_xlfn.IFNA(INDEX('I.Supplementary 2017-18'!H$8:H$35,MATCH($B149,'I.Supplementary 2017-18'!$B$8:$B$35,0)),INDEX('I.KI 2017-18'!H$9:H$393,MATCH($B149,'I.KI 2017-18'!$B$9:$B$393,0))))),"")</f>
        <v>3.5145005599731225</v>
      </c>
      <c r="AT149" s="149"/>
      <c r="AU149" s="156">
        <f>_xlfn.IFNA(_xlfn.IFNA(INDEX('I.Supplementary 2018-19'!P$8:P$157,MATCH($B149,'I.Supplementary 2018-19'!$B$8:$B$157,0)),INDEX('I.KI 2018-19'!P$9:P$393,MATCH($B149,'I.KI 2018-19'!$B$9:$B$393,0))),"")</f>
        <v>0</v>
      </c>
      <c r="AV149" s="193">
        <f>_xlfn.IFNA(_xlfn.IFNA(INDEX('I.Supplementary 2018-19'!Q$8:Q$157,MATCH($B149,'I.Supplementary 2018-19'!$B$8:$B$157,0)),INDEX('I.KI 2018-19'!Q$9:Q$393,MATCH($B149,'I.KI 2018-19'!$B$9:$B$393,0))),"")</f>
        <v>0.17848240222128853</v>
      </c>
      <c r="AW149" s="193">
        <f>_xlfn.IFNA(_xlfn.IFNA(INDEX('I.Supplementary 2018-19'!R$8:R$157,MATCH($B149,'I.Supplementary 2018-19'!$B$8:$B$157,0)),INDEX('I.KI 2018-19'!R$9:R$393,MATCH($B149,'I.KI 2018-19'!$B$9:$B$393,0))),"")</f>
        <v>0</v>
      </c>
      <c r="AX149" s="193">
        <f>_xlfn.IFNA(_xlfn.IFNA(INDEX('I.Supplementary 2018-19'!S$8:S$157,MATCH($B149,'I.Supplementary 2018-19'!$B$8:$B$157,0)),INDEX('I.KI 2018-19'!S$9:S$393,MATCH($B149,'I.KI 2018-19'!$B$9:$B$393,0))),"")</f>
        <v>0</v>
      </c>
      <c r="AY149" s="157">
        <f>_xlfn.IFNA(_xlfn.IFNA(INDEX('I.Supplementary 2018-19'!T$8:T$157,MATCH($B149,'I.Supplementary 2018-19'!$B$8:$B$157,0)),INDEX('I.KI 2018-19'!T$9:T$393,MATCH($B149,'I.KI 2018-19'!$B$9:$B$393,0))),"")</f>
        <v>0</v>
      </c>
      <c r="AZ149" s="156">
        <f>_xlfn.IFNA(_xlfn.IFNA(INDEX('I.Supplementary 2018-19'!U$8:U$157,MATCH($B149,'I.Supplementary 2018-19'!$B$8:$B$157,0)),INDEX('I.KI 2018-19'!U$9:U$393,MATCH($B149,'I.KI 2018-19'!$B$9:$B$393,0))),"")</f>
        <v>0</v>
      </c>
      <c r="BA149" s="193">
        <f>_xlfn.IFNA(_xlfn.IFNA(INDEX('I.Supplementary 2018-19'!V$8:V$157,MATCH($B149,'I.Supplementary 2018-19'!$B$8:$B$157,0)),INDEX('I.KI 2018-19'!V$9:V$393,MATCH($B149,'I.KI 2018-19'!$B$9:$B$393,0))),"")</f>
        <v>2.9994572788052167</v>
      </c>
      <c r="BB149" s="193">
        <f>_xlfn.IFNA(_xlfn.IFNA(INDEX('I.Supplementary 2018-19'!W$8:W$157,MATCH($B149,'I.Supplementary 2018-19'!$B$8:$B$157,0)),INDEX('I.KI 2018-19'!W$9:W$393,MATCH($B149,'I.KI 2018-19'!$B$9:$B$393,0))),"")</f>
        <v>0</v>
      </c>
      <c r="BC149" s="193">
        <f>_xlfn.IFNA(_xlfn.IFNA(INDEX('I.Supplementary 2018-19'!X$8:X$157,MATCH($B149,'I.Supplementary 2018-19'!$B$8:$B$157,0)),INDEX('I.KI 2018-19'!X$9:X$393,MATCH($B149,'I.KI 2018-19'!$B$9:$B$393,0))),"")</f>
        <v>0</v>
      </c>
      <c r="BD149" s="157">
        <f>_xlfn.IFNA(_xlfn.IFNA(INDEX('I.Supplementary 2018-19'!Y$8:Y$157,MATCH($B149,'I.Supplementary 2018-19'!$B$8:$B$157,0)),INDEX('I.KI 2018-19'!Y$9:Y$393,MATCH($B149,'I.KI 2018-19'!$B$9:$B$393,0))),"")</f>
        <v>0</v>
      </c>
      <c r="BE149" s="156">
        <f>_xlfn.IFNA(_xlfn.IFNA(INDEX('I.Supplementary 2018-19'!Z$8:Z$157,MATCH($B149,'I.Supplementary 2018-19'!$B$8:$B$157,0)),INDEX('I.KI 2018-19'!Z$9:Z$393,MATCH($B149,'I.KI 2018-19'!$B$9:$B$393,0))),"")</f>
        <v>0</v>
      </c>
      <c r="BF149" s="193">
        <f>_xlfn.IFNA(_xlfn.IFNA(INDEX('I.Supplementary 2018-19'!AA$8:AA$157,MATCH($B149,'I.Supplementary 2018-19'!$B$8:$B$157,0)),INDEX('I.KI 2018-19'!AA$9:AA$393,MATCH($B149,'I.KI 2018-19'!$B$9:$B$393,0))),"")</f>
        <v>3.1779396810265053</v>
      </c>
      <c r="BG149" s="193">
        <f>_xlfn.IFNA(_xlfn.IFNA(INDEX('I.Supplementary 2018-19'!AB$8:AB$157,MATCH($B149,'I.Supplementary 2018-19'!$B$8:$B$157,0)),INDEX('I.KI 2018-19'!AB$9:AB$393,MATCH($B149,'I.KI 2018-19'!$B$9:$B$393,0))),"")</f>
        <v>0</v>
      </c>
      <c r="BH149" s="193">
        <f>_xlfn.IFNA(_xlfn.IFNA(INDEX('I.Supplementary 2018-19'!AC$8:AC$157,MATCH($B149,'I.Supplementary 2018-19'!$B$8:$B$157,0)),INDEX('I.KI 2018-19'!AC$9:AC$393,MATCH($B149,'I.KI 2018-19'!$B$9:$B$393,0))),"")</f>
        <v>0</v>
      </c>
      <c r="BI149" s="157">
        <f>_xlfn.IFNA(_xlfn.IFNA(INDEX('I.Supplementary 2018-19'!AD$8:AD$157,MATCH($B149,'I.Supplementary 2018-19'!$B$8:$B$157,0)),INDEX('I.KI 2018-19'!AD$9:AD$393,MATCH($B149,'I.KI 2018-19'!$B$9:$B$393,0))),"")</f>
        <v>0</v>
      </c>
      <c r="BJ149" s="149"/>
      <c r="BK149" s="156">
        <f>_xlfn.IFNA(IF($B149=$B$381,0,IF($B149=$B$382,0,_xlfn.IFNA(INDEX('I.Supplementary 2018-19'!I$8:I$157,MATCH($B149,'I.Supplementary 2018-19'!$B$8:$B$157,0)),INDEX('I.KI 2018-19'!I$9:I$393,MATCH($B149,'I.KI 2018-19'!$B$9:$B$393,0))))),"")</f>
        <v>0.17848240222128853</v>
      </c>
      <c r="BL149" s="149">
        <f>_xlfn.IFNA(IF($B149=$B$381,0,IF($B149=$B$382,0,_xlfn.IFNA(INDEX('I.Supplementary 2018-19'!J$8:J$157,MATCH($B149,'I.Supplementary 2018-19'!$B$8:$B$157,0)),INDEX('I.KI 2018-19'!J$9:J$393,MATCH($B149,'I.KI 2018-19'!$B$9:$B$393,0))))),"")</f>
        <v>2.9994572788052167</v>
      </c>
      <c r="BM149" s="157">
        <f>_xlfn.IFNA(IF($B149=$B$381,0,IF($B149=$B$382,0,_xlfn.IFNA(INDEX('I.Supplementary 2018-19'!H$8:H$157,MATCH($B149,'I.Supplementary 2018-19'!$B$8:$B$157,0)),INDEX('I.KI 2018-19'!H$9:H$393,MATCH($B149,'I.KI 2018-19'!$B$9:$B$393,0))))),"")</f>
        <v>3.1779396810265053</v>
      </c>
    </row>
    <row r="150" spans="2:65">
      <c r="B150" s="121" t="str">
        <f>'Calculations for 2021-22'!B150</f>
        <v>E2753</v>
      </c>
      <c r="C150" s="160" t="str">
        <f>'Calculations for 2021-22'!D150</f>
        <v>E2753</v>
      </c>
      <c r="D150" t="str">
        <f>'Calculations for 2021-22'!E150</f>
        <v>SD</v>
      </c>
      <c r="E150" t="str">
        <f>'Calculations for 2021-22'!F150</f>
        <v>P1912</v>
      </c>
      <c r="F150" s="120" t="str">
        <f>'Calculations for 2021-22'!H150</f>
        <v>Harrogate</v>
      </c>
      <c r="G150" s="156">
        <f>_xlfn.IFNA(INDEX('I.KI 2016-17'!M$8:M$391,MATCH($B150,'I.KI 2016-17'!$B$8:$B$391,0)),"")</f>
        <v>0</v>
      </c>
      <c r="H150" s="149">
        <f>_xlfn.IFNA(INDEX('I.KI 2016-17'!N$8:N$391,MATCH($B150,'I.KI 2016-17'!$B$8:$B$391,0)),"")</f>
        <v>1.543344019466</v>
      </c>
      <c r="I150" s="149">
        <f>_xlfn.IFNA(INDEX('I.KI 2016-17'!O$8:O$391,MATCH($B150,'I.KI 2016-17'!$B$8:$B$391,0)),"")</f>
        <v>0</v>
      </c>
      <c r="J150" s="149">
        <f>_xlfn.IFNA(INDEX('I.KI 2016-17'!P$8:P$391,MATCH($B150,'I.KI 2016-17'!$B$8:$B$391,0)),"")</f>
        <v>0</v>
      </c>
      <c r="K150" s="157">
        <f>_xlfn.IFNA(INDEX('I.KI 2016-17'!Q$8:Q$391,MATCH($B150,'I.KI 2016-17'!$B$8:$B$391,0)),"")</f>
        <v>0</v>
      </c>
      <c r="L150" s="156">
        <f>_xlfn.IFNA(INDEX('I.KI 2016-17'!R$8:R$391,MATCH($B150,'I.KI 2016-17'!$B$8:$B$391,0)),"")</f>
        <v>0</v>
      </c>
      <c r="M150" s="193">
        <f>_xlfn.IFNA(INDEX('I.KI 2016-17'!S$8:S$391,MATCH($B150,'I.KI 2016-17'!$B$8:$B$391,0)),"")</f>
        <v>3.4251210974070001</v>
      </c>
      <c r="N150" s="193">
        <f>_xlfn.IFNA(INDEX('I.KI 2016-17'!T$8:T$391,MATCH($B150,'I.KI 2016-17'!$B$8:$B$391,0)),"")</f>
        <v>0</v>
      </c>
      <c r="O150" s="193">
        <f>_xlfn.IFNA(INDEX('I.KI 2016-17'!U$8:U$391,MATCH($B150,'I.KI 2016-17'!$B$8:$B$391,0)),"")</f>
        <v>0</v>
      </c>
      <c r="P150" s="157">
        <f>_xlfn.IFNA(INDEX('I.KI 2016-17'!V$8:V$391,MATCH($B150,'I.KI 2016-17'!$B$8:$B$391,0)),"")</f>
        <v>0</v>
      </c>
      <c r="Q150" s="156">
        <f>_xlfn.IFNA(INDEX('I.KI 2016-17'!W$8:W$391,MATCH($B150,'I.KI 2016-17'!$B$8:$B$391,0)),"")</f>
        <v>0</v>
      </c>
      <c r="R150" s="193">
        <f>_xlfn.IFNA(INDEX('I.KI 2016-17'!X$8:X$391,MATCH($B150,'I.KI 2016-17'!$B$8:$B$391,0)),"")</f>
        <v>4.9684651168730003</v>
      </c>
      <c r="S150" s="193">
        <f>_xlfn.IFNA(INDEX('I.KI 2016-17'!Y$8:Y$391,MATCH($B150,'I.KI 2016-17'!$B$8:$B$391,0)),"")</f>
        <v>0</v>
      </c>
      <c r="T150" s="193">
        <f>_xlfn.IFNA(INDEX('I.KI 2016-17'!Z$8:Z$391,MATCH($B150,'I.KI 2016-17'!$B$8:$B$391,0)),"")</f>
        <v>0</v>
      </c>
      <c r="U150" s="157">
        <f>_xlfn.IFNA(INDEX('I.KI 2016-17'!AA$8:AA$391,MATCH($B150,'I.KI 2016-17'!$B$8:$B$391,0)),"")</f>
        <v>0</v>
      </c>
      <c r="V150" s="149"/>
      <c r="W150" s="154">
        <f>_xlfn.IFNA(INDEX('I.KI 2016-17'!$H$8:$H$391,MATCH(B150,'I.KI 2016-17'!$B$8:$B$391,0)),"")</f>
        <v>1.543344019466</v>
      </c>
      <c r="X150" s="153">
        <f>_xlfn.IFNA(INDEX('I.KI 2016-17'!$I$8:$I$391,MATCH(B150,'I.KI 2016-17'!$B$8:$B$391,0)),"")</f>
        <v>3.4251210974070001</v>
      </c>
      <c r="Y150" s="155">
        <f>_xlfn.IFNA(INDEX('I.KI 2016-17'!$G$8:$G$391,MATCH(B150,'I.KI 2016-17'!$B$8:$B$391,0)),"")</f>
        <v>4.9684651168730003</v>
      </c>
      <c r="Z150" s="149"/>
      <c r="AA150" s="156">
        <f>_xlfn.IFNA(IF($B150=$B$382,0,_xlfn.IFNA(INDEX('I.Supplementary 2017-18'!N$8:N$35,MATCH($B150,'I.Supplementary 2017-18'!$B$8:$B$35,0)),INDEX('I.KI 2017-18'!N$9:N$393,MATCH($B150,'I.KI 2017-18'!$B$9:$B$393,0)))),"")</f>
        <v>0</v>
      </c>
      <c r="AB150" s="193">
        <f>_xlfn.IFNA(IF($B150=$B$382,0,_xlfn.IFNA(INDEX('I.Supplementary 2017-18'!O$8:O$35,MATCH($B150,'I.Supplementary 2017-18'!$B$8:$B$35,0)),INDEX('I.KI 2017-18'!O$9:O$393,MATCH($B150,'I.KI 2017-18'!$B$9:$B$393,0)))),"")</f>
        <v>0.39942199867656641</v>
      </c>
      <c r="AC150" s="193">
        <f>_xlfn.IFNA(IF($B150=$B$382,0,_xlfn.IFNA(INDEX('I.Supplementary 2017-18'!P$8:P$35,MATCH($B150,'I.Supplementary 2017-18'!$B$8:$B$35,0)),INDEX('I.KI 2017-18'!P$9:P$393,MATCH($B150,'I.KI 2017-18'!$B$9:$B$393,0)))),"")</f>
        <v>0</v>
      </c>
      <c r="AD150" s="193">
        <f>_xlfn.IFNA(IF($B150=$B$382,0,_xlfn.IFNA(INDEX('I.Supplementary 2017-18'!Q$8:Q$35,MATCH($B150,'I.Supplementary 2017-18'!$B$8:$B$35,0)),INDEX('I.KI 2017-18'!Q$9:Q$393,MATCH($B150,'I.KI 2017-18'!$B$9:$B$393,0)))),"")</f>
        <v>0</v>
      </c>
      <c r="AE150" s="157">
        <f>_xlfn.IFNA(IF($B150=$B$382,0,_xlfn.IFNA(INDEX('I.Supplementary 2017-18'!R$8:R$35,MATCH($B150,'I.Supplementary 2017-18'!$B$8:$B$35,0)),INDEX('I.KI 2017-18'!R$9:R$393,MATCH($B150,'I.KI 2017-18'!$B$9:$B$393,0)))),"")</f>
        <v>0</v>
      </c>
      <c r="AF150" s="156">
        <f>_xlfn.IFNA(IF($B150=$B$382,0,_xlfn.IFNA(INDEX('I.Supplementary 2017-18'!S$8:S$35,MATCH($B150,'I.Supplementary 2017-18'!$B$8:$B$35,0)),INDEX('I.KI 2017-18'!S$9:S$393,MATCH($B150,'I.KI 2017-18'!$B$9:$B$393,0)))),"")</f>
        <v>0</v>
      </c>
      <c r="AG150" s="193">
        <f>_xlfn.IFNA(IF($B150=$B$382,0,_xlfn.IFNA(INDEX('I.Supplementary 2017-18'!T$8:T$35,MATCH($B150,'I.Supplementary 2017-18'!$B$8:$B$35,0)),INDEX('I.KI 2017-18'!T$9:T$393,MATCH($B150,'I.KI 2017-18'!$B$9:$B$393,0)))),"")</f>
        <v>3.4950484541722431</v>
      </c>
      <c r="AH150" s="193">
        <f>_xlfn.IFNA(IF($B150=$B$382,0,_xlfn.IFNA(INDEX('I.Supplementary 2017-18'!U$8:U$35,MATCH($B150,'I.Supplementary 2017-18'!$B$8:$B$35,0)),INDEX('I.KI 2017-18'!U$9:U$393,MATCH($B150,'I.KI 2017-18'!$B$9:$B$393,0)))),"")</f>
        <v>0</v>
      </c>
      <c r="AI150" s="193">
        <f>_xlfn.IFNA(IF($B150=$B$382,0,_xlfn.IFNA(INDEX('I.Supplementary 2017-18'!V$8:V$35,MATCH($B150,'I.Supplementary 2017-18'!$B$8:$B$35,0)),INDEX('I.KI 2017-18'!V$9:V$393,MATCH($B150,'I.KI 2017-18'!$B$9:$B$393,0)))),"")</f>
        <v>0</v>
      </c>
      <c r="AJ150" s="157">
        <f>_xlfn.IFNA(IF($B150=$B$382,0,_xlfn.IFNA(INDEX('I.Supplementary 2017-18'!W$8:W$35,MATCH($B150,'I.Supplementary 2017-18'!$B$8:$B$35,0)),INDEX('I.KI 2017-18'!W$9:W$393,MATCH($B150,'I.KI 2017-18'!$B$9:$B$393,0)))),"")</f>
        <v>0</v>
      </c>
      <c r="AK150" s="156">
        <f>_xlfn.IFNA(IF($B150=$B$382,0,_xlfn.IFNA(INDEX('I.Supplementary 2017-18'!X$8:X$35,MATCH($B150,'I.Supplementary 2017-18'!$B$8:$B$35,0)),INDEX('I.KI 2017-18'!X$9:X$393,MATCH($B150,'I.KI 2017-18'!$B$9:$B$393,0)))),"")</f>
        <v>0</v>
      </c>
      <c r="AL150" s="193">
        <f>_xlfn.IFNA(IF($B150=$B$382,0,_xlfn.IFNA(INDEX('I.Supplementary 2017-18'!Y$8:Y$35,MATCH($B150,'I.Supplementary 2017-18'!$B$8:$B$35,0)),INDEX('I.KI 2017-18'!Y$9:Y$393,MATCH($B150,'I.KI 2017-18'!$B$9:$B$393,0)))),"")</f>
        <v>3.8944704528488097</v>
      </c>
      <c r="AM150" s="193">
        <f>_xlfn.IFNA(IF($B150=$B$382,0,_xlfn.IFNA(INDEX('I.Supplementary 2017-18'!Z$8:Z$35,MATCH($B150,'I.Supplementary 2017-18'!$B$8:$B$35,0)),INDEX('I.KI 2017-18'!Z$9:Z$393,MATCH($B150,'I.KI 2017-18'!$B$9:$B$393,0)))),"")</f>
        <v>0</v>
      </c>
      <c r="AN150" s="193">
        <f>_xlfn.IFNA(IF($B150=$B$382,0,_xlfn.IFNA(INDEX('I.Supplementary 2017-18'!AA$8:AA$35,MATCH($B150,'I.Supplementary 2017-18'!$B$8:$B$35,0)),INDEX('I.KI 2017-18'!AA$9:AA$393,MATCH($B150,'I.KI 2017-18'!$B$9:$B$393,0)))),"")</f>
        <v>0</v>
      </c>
      <c r="AO150" s="157">
        <f>_xlfn.IFNA(IF($B150=$B$382,0,_xlfn.IFNA(INDEX('I.Supplementary 2017-18'!AB$8:AB$35,MATCH($B150,'I.Supplementary 2017-18'!$B$8:$B$35,0)),INDEX('I.KI 2017-18'!AB$9:AB$393,MATCH($B150,'I.KI 2017-18'!$B$9:$B$393,0)))),"")</f>
        <v>0</v>
      </c>
      <c r="AP150" s="149"/>
      <c r="AQ150" s="156">
        <f>_xlfn.IFNA(IF($B150=$B$381,0,IF($B150=$B$382,0,_xlfn.IFNA(INDEX('I.Supplementary 2017-18'!I$8:I$35,MATCH($B150,'I.Supplementary 2017-18'!$B$8:$B$35,0)),INDEX('I.KI 2017-18'!I$9:I$393,MATCH($B150,'I.KI 2017-18'!$B$9:$B$393,0))))),"")</f>
        <v>0.39942199867656641</v>
      </c>
      <c r="AR150" s="149">
        <f>_xlfn.IFNA(IF($B150=$B$381,0,IF($B150=$B$382,0,_xlfn.IFNA(INDEX('I.Supplementary 2017-18'!J$8:J$35,MATCH($B150,'I.Supplementary 2017-18'!$B$8:$B$35,0)),INDEX('I.KI 2017-18'!J$9:J$393,MATCH($B150,'I.KI 2017-18'!$B$9:$B$393,0))))),"")</f>
        <v>3.4950484541722431</v>
      </c>
      <c r="AS150" s="157">
        <f>_xlfn.IFNA(IF($B150=$B$381,0,IF($B150=$B$382,0,_xlfn.IFNA(INDEX('I.Supplementary 2017-18'!H$8:H$35,MATCH($B150,'I.Supplementary 2017-18'!$B$8:$B$35,0)),INDEX('I.KI 2017-18'!H$9:H$393,MATCH($B150,'I.KI 2017-18'!$B$9:$B$393,0))))),"")</f>
        <v>3.8944704528488097</v>
      </c>
      <c r="AT150" s="149"/>
      <c r="AU150" s="156">
        <f>_xlfn.IFNA(_xlfn.IFNA(INDEX('I.Supplementary 2018-19'!P$8:P$157,MATCH($B150,'I.Supplementary 2018-19'!$B$8:$B$157,0)),INDEX('I.KI 2018-19'!P$9:P$393,MATCH($B150,'I.KI 2018-19'!$B$9:$B$393,0))),"")</f>
        <v>0</v>
      </c>
      <c r="AV150" s="193">
        <f>_xlfn.IFNA(_xlfn.IFNA(INDEX('I.Supplementary 2018-19'!Q$8:Q$157,MATCH($B150,'I.Supplementary 2018-19'!$B$8:$B$157,0)),INDEX('I.KI 2018-19'!Q$9:Q$393,MATCH($B150,'I.KI 2018-19'!$B$9:$B$393,0))),"")</f>
        <v>0</v>
      </c>
      <c r="AW150" s="193">
        <f>_xlfn.IFNA(_xlfn.IFNA(INDEX('I.Supplementary 2018-19'!R$8:R$157,MATCH($B150,'I.Supplementary 2018-19'!$B$8:$B$157,0)),INDEX('I.KI 2018-19'!R$9:R$393,MATCH($B150,'I.KI 2018-19'!$B$9:$B$393,0))),"")</f>
        <v>0</v>
      </c>
      <c r="AX150" s="193">
        <f>_xlfn.IFNA(_xlfn.IFNA(INDEX('I.Supplementary 2018-19'!S$8:S$157,MATCH($B150,'I.Supplementary 2018-19'!$B$8:$B$157,0)),INDEX('I.KI 2018-19'!S$9:S$393,MATCH($B150,'I.KI 2018-19'!$B$9:$B$393,0))),"")</f>
        <v>0</v>
      </c>
      <c r="AY150" s="157">
        <f>_xlfn.IFNA(_xlfn.IFNA(INDEX('I.Supplementary 2018-19'!T$8:T$157,MATCH($B150,'I.Supplementary 2018-19'!$B$8:$B$157,0)),INDEX('I.KI 2018-19'!T$9:T$393,MATCH($B150,'I.KI 2018-19'!$B$9:$B$393,0))),"")</f>
        <v>0</v>
      </c>
      <c r="AZ150" s="156">
        <f>_xlfn.IFNA(_xlfn.IFNA(INDEX('I.Supplementary 2018-19'!U$8:U$157,MATCH($B150,'I.Supplementary 2018-19'!$B$8:$B$157,0)),INDEX('I.KI 2018-19'!U$9:U$393,MATCH($B150,'I.KI 2018-19'!$B$9:$B$393,0))),"")</f>
        <v>0</v>
      </c>
      <c r="BA150" s="193">
        <f>_xlfn.IFNA(_xlfn.IFNA(INDEX('I.Supplementary 2018-19'!V$8:V$157,MATCH($B150,'I.Supplementary 2018-19'!$B$8:$B$157,0)),INDEX('I.KI 2018-19'!V$9:V$393,MATCH($B150,'I.KI 2018-19'!$B$9:$B$393,0))),"")</f>
        <v>3.6000499098769883</v>
      </c>
      <c r="BB150" s="193">
        <f>_xlfn.IFNA(_xlfn.IFNA(INDEX('I.Supplementary 2018-19'!W$8:W$157,MATCH($B150,'I.Supplementary 2018-19'!$B$8:$B$157,0)),INDEX('I.KI 2018-19'!W$9:W$393,MATCH($B150,'I.KI 2018-19'!$B$9:$B$393,0))),"")</f>
        <v>0</v>
      </c>
      <c r="BC150" s="193">
        <f>_xlfn.IFNA(_xlfn.IFNA(INDEX('I.Supplementary 2018-19'!X$8:X$157,MATCH($B150,'I.Supplementary 2018-19'!$B$8:$B$157,0)),INDEX('I.KI 2018-19'!X$9:X$393,MATCH($B150,'I.KI 2018-19'!$B$9:$B$393,0))),"")</f>
        <v>0</v>
      </c>
      <c r="BD150" s="157">
        <f>_xlfn.IFNA(_xlfn.IFNA(INDEX('I.Supplementary 2018-19'!Y$8:Y$157,MATCH($B150,'I.Supplementary 2018-19'!$B$8:$B$157,0)),INDEX('I.KI 2018-19'!Y$9:Y$393,MATCH($B150,'I.KI 2018-19'!$B$9:$B$393,0))),"")</f>
        <v>0</v>
      </c>
      <c r="BE150" s="156">
        <f>_xlfn.IFNA(_xlfn.IFNA(INDEX('I.Supplementary 2018-19'!Z$8:Z$157,MATCH($B150,'I.Supplementary 2018-19'!$B$8:$B$157,0)),INDEX('I.KI 2018-19'!Z$9:Z$393,MATCH($B150,'I.KI 2018-19'!$B$9:$B$393,0))),"")</f>
        <v>0</v>
      </c>
      <c r="BF150" s="193">
        <f>_xlfn.IFNA(_xlfn.IFNA(INDEX('I.Supplementary 2018-19'!AA$8:AA$157,MATCH($B150,'I.Supplementary 2018-19'!$B$8:$B$157,0)),INDEX('I.KI 2018-19'!AA$9:AA$393,MATCH($B150,'I.KI 2018-19'!$B$9:$B$393,0))),"")</f>
        <v>3.6000499098769883</v>
      </c>
      <c r="BG150" s="193">
        <f>_xlfn.IFNA(_xlfn.IFNA(INDEX('I.Supplementary 2018-19'!AB$8:AB$157,MATCH($B150,'I.Supplementary 2018-19'!$B$8:$B$157,0)),INDEX('I.KI 2018-19'!AB$9:AB$393,MATCH($B150,'I.KI 2018-19'!$B$9:$B$393,0))),"")</f>
        <v>0</v>
      </c>
      <c r="BH150" s="193">
        <f>_xlfn.IFNA(_xlfn.IFNA(INDEX('I.Supplementary 2018-19'!AC$8:AC$157,MATCH($B150,'I.Supplementary 2018-19'!$B$8:$B$157,0)),INDEX('I.KI 2018-19'!AC$9:AC$393,MATCH($B150,'I.KI 2018-19'!$B$9:$B$393,0))),"")</f>
        <v>0</v>
      </c>
      <c r="BI150" s="157">
        <f>_xlfn.IFNA(_xlfn.IFNA(INDEX('I.Supplementary 2018-19'!AD$8:AD$157,MATCH($B150,'I.Supplementary 2018-19'!$B$8:$B$157,0)),INDEX('I.KI 2018-19'!AD$9:AD$393,MATCH($B150,'I.KI 2018-19'!$B$9:$B$393,0))),"")</f>
        <v>0</v>
      </c>
      <c r="BJ150" s="149"/>
      <c r="BK150" s="156">
        <f>_xlfn.IFNA(IF($B150=$B$381,0,IF($B150=$B$382,0,_xlfn.IFNA(INDEX('I.Supplementary 2018-19'!I$8:I$157,MATCH($B150,'I.Supplementary 2018-19'!$B$8:$B$157,0)),INDEX('I.KI 2018-19'!I$9:I$393,MATCH($B150,'I.KI 2018-19'!$B$9:$B$393,0))))),"")</f>
        <v>0</v>
      </c>
      <c r="BL150" s="149">
        <f>_xlfn.IFNA(IF($B150=$B$381,0,IF($B150=$B$382,0,_xlfn.IFNA(INDEX('I.Supplementary 2018-19'!J$8:J$157,MATCH($B150,'I.Supplementary 2018-19'!$B$8:$B$157,0)),INDEX('I.KI 2018-19'!J$9:J$393,MATCH($B150,'I.KI 2018-19'!$B$9:$B$393,0))))),"")</f>
        <v>3.6000499098769883</v>
      </c>
      <c r="BM150" s="157">
        <f>_xlfn.IFNA(IF($B150=$B$381,0,IF($B150=$B$382,0,_xlfn.IFNA(INDEX('I.Supplementary 2018-19'!H$8:H$157,MATCH($B150,'I.Supplementary 2018-19'!$B$8:$B$157,0)),INDEX('I.KI 2018-19'!H$9:H$393,MATCH($B150,'I.KI 2018-19'!$B$9:$B$393,0))))),"")</f>
        <v>3.6000499098769883</v>
      </c>
    </row>
    <row r="151" spans="2:65">
      <c r="B151" s="121" t="str">
        <f>'Calculations for 2021-22'!B151</f>
        <v>E5039</v>
      </c>
      <c r="C151" s="160" t="str">
        <f>'Calculations for 2021-22'!D151</f>
        <v>E5039</v>
      </c>
      <c r="D151" t="str">
        <f>'Calculations for 2021-22'!E151</f>
        <v>OLB</v>
      </c>
      <c r="E151" t="str">
        <f>'Calculations for 2021-22'!F151</f>
        <v>P1915</v>
      </c>
      <c r="F151" s="120" t="str">
        <f>'Calculations for 2021-22'!H151</f>
        <v>Harrow</v>
      </c>
      <c r="G151" s="156">
        <f>_xlfn.IFNA(INDEX('I.KI 2016-17'!M$8:M$391,MATCH($B151,'I.KI 2016-17'!$B$8:$B$391,0)),"")</f>
        <v>18.247730736108998</v>
      </c>
      <c r="H151" s="149">
        <f>_xlfn.IFNA(INDEX('I.KI 2016-17'!N$8:N$391,MATCH($B151,'I.KI 2016-17'!$B$8:$B$391,0)),"")</f>
        <v>3.6877213550840002</v>
      </c>
      <c r="I151" s="149">
        <f>_xlfn.IFNA(INDEX('I.KI 2016-17'!O$8:O$391,MATCH($B151,'I.KI 2016-17'!$B$8:$B$391,0)),"")</f>
        <v>0</v>
      </c>
      <c r="J151" s="149">
        <f>_xlfn.IFNA(INDEX('I.KI 2016-17'!P$8:P$391,MATCH($B151,'I.KI 2016-17'!$B$8:$B$391,0)),"")</f>
        <v>0</v>
      </c>
      <c r="K151" s="157">
        <f>_xlfn.IFNA(INDEX('I.KI 2016-17'!Q$8:Q$391,MATCH($B151,'I.KI 2016-17'!$B$8:$B$391,0)),"")</f>
        <v>0</v>
      </c>
      <c r="L151" s="156">
        <f>_xlfn.IFNA(INDEX('I.KI 2016-17'!R$8:R$391,MATCH($B151,'I.KI 2016-17'!$B$8:$B$391,0)),"")</f>
        <v>27.745693968245</v>
      </c>
      <c r="M151" s="193">
        <f>_xlfn.IFNA(INDEX('I.KI 2016-17'!S$8:S$391,MATCH($B151,'I.KI 2016-17'!$B$8:$B$391,0)),"")</f>
        <v>8.5646745716290003</v>
      </c>
      <c r="N151" s="193">
        <f>_xlfn.IFNA(INDEX('I.KI 2016-17'!T$8:T$391,MATCH($B151,'I.KI 2016-17'!$B$8:$B$391,0)),"")</f>
        <v>0</v>
      </c>
      <c r="O151" s="193">
        <f>_xlfn.IFNA(INDEX('I.KI 2016-17'!U$8:U$391,MATCH($B151,'I.KI 2016-17'!$B$8:$B$391,0)),"")</f>
        <v>0</v>
      </c>
      <c r="P151" s="157">
        <f>_xlfn.IFNA(INDEX('I.KI 2016-17'!V$8:V$391,MATCH($B151,'I.KI 2016-17'!$B$8:$B$391,0)),"")</f>
        <v>0</v>
      </c>
      <c r="Q151" s="156">
        <f>_xlfn.IFNA(INDEX('I.KI 2016-17'!W$8:W$391,MATCH($B151,'I.KI 2016-17'!$B$8:$B$391,0)),"")</f>
        <v>45.993424704353998</v>
      </c>
      <c r="R151" s="193">
        <f>_xlfn.IFNA(INDEX('I.KI 2016-17'!X$8:X$391,MATCH($B151,'I.KI 2016-17'!$B$8:$B$391,0)),"")</f>
        <v>12.252395926713</v>
      </c>
      <c r="S151" s="193">
        <f>_xlfn.IFNA(INDEX('I.KI 2016-17'!Y$8:Y$391,MATCH($B151,'I.KI 2016-17'!$B$8:$B$391,0)),"")</f>
        <v>0</v>
      </c>
      <c r="T151" s="193">
        <f>_xlfn.IFNA(INDEX('I.KI 2016-17'!Z$8:Z$391,MATCH($B151,'I.KI 2016-17'!$B$8:$B$391,0)),"")</f>
        <v>0</v>
      </c>
      <c r="U151" s="157">
        <f>_xlfn.IFNA(INDEX('I.KI 2016-17'!AA$8:AA$391,MATCH($B151,'I.KI 2016-17'!$B$8:$B$391,0)),"")</f>
        <v>0</v>
      </c>
      <c r="V151" s="149"/>
      <c r="W151" s="154">
        <f>_xlfn.IFNA(INDEX('I.KI 2016-17'!$H$8:$H$391,MATCH(B151,'I.KI 2016-17'!$B$8:$B$391,0)),"")</f>
        <v>21.935452091193</v>
      </c>
      <c r="X151" s="153">
        <f>_xlfn.IFNA(INDEX('I.KI 2016-17'!$I$8:$I$391,MATCH(B151,'I.KI 2016-17'!$B$8:$B$391,0)),"")</f>
        <v>36.310368539874005</v>
      </c>
      <c r="Y151" s="155">
        <f>_xlfn.IFNA(INDEX('I.KI 2016-17'!$G$8:$G$391,MATCH(B151,'I.KI 2016-17'!$B$8:$B$391,0)),"")</f>
        <v>58.245820631067005</v>
      </c>
      <c r="Z151" s="149"/>
      <c r="AA151" s="156">
        <f>_xlfn.IFNA(IF($B151=$B$382,0,_xlfn.IFNA(INDEX('I.Supplementary 2017-18'!N$8:N$35,MATCH($B151,'I.Supplementary 2017-18'!$B$8:$B$35,0)),INDEX('I.KI 2017-18'!N$9:N$393,MATCH($B151,'I.KI 2017-18'!$B$9:$B$393,0)))),"")</f>
        <v>11.758633021001472</v>
      </c>
      <c r="AB151" s="193">
        <f>_xlfn.IFNA(IF($B151=$B$382,0,_xlfn.IFNA(INDEX('I.Supplementary 2017-18'!O$8:O$35,MATCH($B151,'I.Supplementary 2017-18'!$B$8:$B$35,0)),INDEX('I.KI 2017-18'!O$9:O$393,MATCH($B151,'I.KI 2017-18'!$B$9:$B$393,0)))),"")</f>
        <v>1.2605448461366966</v>
      </c>
      <c r="AC151" s="193">
        <f>_xlfn.IFNA(IF($B151=$B$382,0,_xlfn.IFNA(INDEX('I.Supplementary 2017-18'!P$8:P$35,MATCH($B151,'I.Supplementary 2017-18'!$B$8:$B$35,0)),INDEX('I.KI 2017-18'!P$9:P$393,MATCH($B151,'I.KI 2017-18'!$B$9:$B$393,0)))),"")</f>
        <v>0</v>
      </c>
      <c r="AD151" s="193">
        <f>_xlfn.IFNA(IF($B151=$B$382,0,_xlfn.IFNA(INDEX('I.Supplementary 2017-18'!Q$8:Q$35,MATCH($B151,'I.Supplementary 2017-18'!$B$8:$B$35,0)),INDEX('I.KI 2017-18'!Q$9:Q$393,MATCH($B151,'I.KI 2017-18'!$B$9:$B$393,0)))),"")</f>
        <v>0</v>
      </c>
      <c r="AE151" s="157">
        <f>_xlfn.IFNA(IF($B151=$B$382,0,_xlfn.IFNA(INDEX('I.Supplementary 2017-18'!R$8:R$35,MATCH($B151,'I.Supplementary 2017-18'!$B$8:$B$35,0)),INDEX('I.KI 2017-18'!R$9:R$393,MATCH($B151,'I.KI 2017-18'!$B$9:$B$393,0)))),"")</f>
        <v>0</v>
      </c>
      <c r="AF151" s="156">
        <f>_xlfn.IFNA(IF($B151=$B$382,0,_xlfn.IFNA(INDEX('I.Supplementary 2017-18'!S$8:S$35,MATCH($B151,'I.Supplementary 2017-18'!$B$8:$B$35,0)),INDEX('I.KI 2017-18'!S$9:S$393,MATCH($B151,'I.KI 2017-18'!$B$9:$B$393,0)))),"")</f>
        <v>28.312150740323961</v>
      </c>
      <c r="AG151" s="193">
        <f>_xlfn.IFNA(IF($B151=$B$382,0,_xlfn.IFNA(INDEX('I.Supplementary 2017-18'!T$8:T$35,MATCH($B151,'I.Supplementary 2017-18'!$B$8:$B$35,0)),INDEX('I.KI 2017-18'!T$9:T$393,MATCH($B151,'I.KI 2017-18'!$B$9:$B$393,0)))),"")</f>
        <v>8.7395311788309797</v>
      </c>
      <c r="AH151" s="193">
        <f>_xlfn.IFNA(IF($B151=$B$382,0,_xlfn.IFNA(INDEX('I.Supplementary 2017-18'!U$8:U$35,MATCH($B151,'I.Supplementary 2017-18'!$B$8:$B$35,0)),INDEX('I.KI 2017-18'!U$9:U$393,MATCH($B151,'I.KI 2017-18'!$B$9:$B$393,0)))),"")</f>
        <v>0</v>
      </c>
      <c r="AI151" s="193">
        <f>_xlfn.IFNA(IF($B151=$B$382,0,_xlfn.IFNA(INDEX('I.Supplementary 2017-18'!V$8:V$35,MATCH($B151,'I.Supplementary 2017-18'!$B$8:$B$35,0)),INDEX('I.KI 2017-18'!V$9:V$393,MATCH($B151,'I.KI 2017-18'!$B$9:$B$393,0)))),"")</f>
        <v>0</v>
      </c>
      <c r="AJ151" s="157">
        <f>_xlfn.IFNA(IF($B151=$B$382,0,_xlfn.IFNA(INDEX('I.Supplementary 2017-18'!W$8:W$35,MATCH($B151,'I.Supplementary 2017-18'!$B$8:$B$35,0)),INDEX('I.KI 2017-18'!W$9:W$393,MATCH($B151,'I.KI 2017-18'!$B$9:$B$393,0)))),"")</f>
        <v>0</v>
      </c>
      <c r="AK151" s="156">
        <f>_xlfn.IFNA(IF($B151=$B$382,0,_xlfn.IFNA(INDEX('I.Supplementary 2017-18'!X$8:X$35,MATCH($B151,'I.Supplementary 2017-18'!$B$8:$B$35,0)),INDEX('I.KI 2017-18'!X$9:X$393,MATCH($B151,'I.KI 2017-18'!$B$9:$B$393,0)))),"")</f>
        <v>40.07078376132543</v>
      </c>
      <c r="AL151" s="193">
        <f>_xlfn.IFNA(IF($B151=$B$382,0,_xlfn.IFNA(INDEX('I.Supplementary 2017-18'!Y$8:Y$35,MATCH($B151,'I.Supplementary 2017-18'!$B$8:$B$35,0)),INDEX('I.KI 2017-18'!Y$9:Y$393,MATCH($B151,'I.KI 2017-18'!$B$9:$B$393,0)))),"")</f>
        <v>10.000076024967676</v>
      </c>
      <c r="AM151" s="193">
        <f>_xlfn.IFNA(IF($B151=$B$382,0,_xlfn.IFNA(INDEX('I.Supplementary 2017-18'!Z$8:Z$35,MATCH($B151,'I.Supplementary 2017-18'!$B$8:$B$35,0)),INDEX('I.KI 2017-18'!Z$9:Z$393,MATCH($B151,'I.KI 2017-18'!$B$9:$B$393,0)))),"")</f>
        <v>0</v>
      </c>
      <c r="AN151" s="193">
        <f>_xlfn.IFNA(IF($B151=$B$382,0,_xlfn.IFNA(INDEX('I.Supplementary 2017-18'!AA$8:AA$35,MATCH($B151,'I.Supplementary 2017-18'!$B$8:$B$35,0)),INDEX('I.KI 2017-18'!AA$9:AA$393,MATCH($B151,'I.KI 2017-18'!$B$9:$B$393,0)))),"")</f>
        <v>0</v>
      </c>
      <c r="AO151" s="157">
        <f>_xlfn.IFNA(IF($B151=$B$382,0,_xlfn.IFNA(INDEX('I.Supplementary 2017-18'!AB$8:AB$35,MATCH($B151,'I.Supplementary 2017-18'!$B$8:$B$35,0)),INDEX('I.KI 2017-18'!AB$9:AB$393,MATCH($B151,'I.KI 2017-18'!$B$9:$B$393,0)))),"")</f>
        <v>0</v>
      </c>
      <c r="AP151" s="149"/>
      <c r="AQ151" s="156">
        <f>_xlfn.IFNA(IF($B151=$B$381,0,IF($B151=$B$382,0,_xlfn.IFNA(INDEX('I.Supplementary 2017-18'!I$8:I$35,MATCH($B151,'I.Supplementary 2017-18'!$B$8:$B$35,0)),INDEX('I.KI 2017-18'!I$9:I$393,MATCH($B151,'I.KI 2017-18'!$B$9:$B$393,0))))),"")</f>
        <v>13.01917786713817</v>
      </c>
      <c r="AR151" s="149">
        <f>_xlfn.IFNA(IF($B151=$B$381,0,IF($B151=$B$382,0,_xlfn.IFNA(INDEX('I.Supplementary 2017-18'!J$8:J$35,MATCH($B151,'I.Supplementary 2017-18'!$B$8:$B$35,0)),INDEX('I.KI 2017-18'!J$9:J$393,MATCH($B151,'I.KI 2017-18'!$B$9:$B$393,0))))),"")</f>
        <v>37.051681919154944</v>
      </c>
      <c r="AS151" s="157">
        <f>_xlfn.IFNA(IF($B151=$B$381,0,IF($B151=$B$382,0,_xlfn.IFNA(INDEX('I.Supplementary 2017-18'!H$8:H$35,MATCH($B151,'I.Supplementary 2017-18'!$B$8:$B$35,0)),INDEX('I.KI 2017-18'!H$9:H$393,MATCH($B151,'I.KI 2017-18'!$B$9:$B$393,0))))),"")</f>
        <v>50.070859786293113</v>
      </c>
      <c r="AT151" s="149"/>
      <c r="AU151" s="156">
        <f>_xlfn.IFNA(_xlfn.IFNA(INDEX('I.Supplementary 2018-19'!P$8:P$157,MATCH($B151,'I.Supplementary 2018-19'!$B$8:$B$157,0)),INDEX('I.KI 2018-19'!P$9:P$393,MATCH($B151,'I.KI 2018-19'!$B$9:$B$393,0))),"")</f>
        <v>7.5405737876577081</v>
      </c>
      <c r="AV151" s="193">
        <f>_xlfn.IFNA(_xlfn.IFNA(INDEX('I.Supplementary 2018-19'!Q$8:Q$157,MATCH($B151,'I.Supplementary 2018-19'!$B$8:$B$157,0)),INDEX('I.KI 2018-19'!Q$9:Q$393,MATCH($B151,'I.KI 2018-19'!$B$9:$B$393,0))),"")</f>
        <v>-0.20846335016257689</v>
      </c>
      <c r="AW151" s="193">
        <f>_xlfn.IFNA(_xlfn.IFNA(INDEX('I.Supplementary 2018-19'!R$8:R$157,MATCH($B151,'I.Supplementary 2018-19'!$B$8:$B$157,0)),INDEX('I.KI 2018-19'!R$9:R$393,MATCH($B151,'I.KI 2018-19'!$B$9:$B$393,0))),"")</f>
        <v>0</v>
      </c>
      <c r="AX151" s="193">
        <f>_xlfn.IFNA(_xlfn.IFNA(INDEX('I.Supplementary 2018-19'!S$8:S$157,MATCH($B151,'I.Supplementary 2018-19'!$B$8:$B$157,0)),INDEX('I.KI 2018-19'!S$9:S$393,MATCH($B151,'I.KI 2018-19'!$B$9:$B$393,0))),"")</f>
        <v>0</v>
      </c>
      <c r="AY151" s="157">
        <f>_xlfn.IFNA(_xlfn.IFNA(INDEX('I.Supplementary 2018-19'!T$8:T$157,MATCH($B151,'I.Supplementary 2018-19'!$B$8:$B$157,0)),INDEX('I.KI 2018-19'!T$9:T$393,MATCH($B151,'I.KI 2018-19'!$B$9:$B$393,0))),"")</f>
        <v>0</v>
      </c>
      <c r="AZ151" s="156">
        <f>_xlfn.IFNA(_xlfn.IFNA(INDEX('I.Supplementary 2018-19'!U$8:U$157,MATCH($B151,'I.Supplementary 2018-19'!$B$8:$B$157,0)),INDEX('I.KI 2018-19'!U$9:U$393,MATCH($B151,'I.KI 2018-19'!$B$9:$B$393,0))),"")</f>
        <v>29.162730376299358</v>
      </c>
      <c r="BA151" s="193">
        <f>_xlfn.IFNA(_xlfn.IFNA(INDEX('I.Supplementary 2018-19'!V$8:V$157,MATCH($B151,'I.Supplementary 2018-19'!$B$8:$B$157,0)),INDEX('I.KI 2018-19'!V$9:V$393,MATCH($B151,'I.KI 2018-19'!$B$9:$B$393,0))),"")</f>
        <v>9.0020922013709654</v>
      </c>
      <c r="BB151" s="193">
        <f>_xlfn.IFNA(_xlfn.IFNA(INDEX('I.Supplementary 2018-19'!W$8:W$157,MATCH($B151,'I.Supplementary 2018-19'!$B$8:$B$157,0)),INDEX('I.KI 2018-19'!W$9:W$393,MATCH($B151,'I.KI 2018-19'!$B$9:$B$393,0))),"")</f>
        <v>0</v>
      </c>
      <c r="BC151" s="193">
        <f>_xlfn.IFNA(_xlfn.IFNA(INDEX('I.Supplementary 2018-19'!X$8:X$157,MATCH($B151,'I.Supplementary 2018-19'!$B$8:$B$157,0)),INDEX('I.KI 2018-19'!X$9:X$393,MATCH($B151,'I.KI 2018-19'!$B$9:$B$393,0))),"")</f>
        <v>0</v>
      </c>
      <c r="BD151" s="157">
        <f>_xlfn.IFNA(_xlfn.IFNA(INDEX('I.Supplementary 2018-19'!Y$8:Y$157,MATCH($B151,'I.Supplementary 2018-19'!$B$8:$B$157,0)),INDEX('I.KI 2018-19'!Y$9:Y$393,MATCH($B151,'I.KI 2018-19'!$B$9:$B$393,0))),"")</f>
        <v>0</v>
      </c>
      <c r="BE151" s="156">
        <f>_xlfn.IFNA(_xlfn.IFNA(INDEX('I.Supplementary 2018-19'!Z$8:Z$157,MATCH($B151,'I.Supplementary 2018-19'!$B$8:$B$157,0)),INDEX('I.KI 2018-19'!Z$9:Z$393,MATCH($B151,'I.KI 2018-19'!$B$9:$B$393,0))),"")</f>
        <v>36.703304163957064</v>
      </c>
      <c r="BF151" s="193">
        <f>_xlfn.IFNA(_xlfn.IFNA(INDEX('I.Supplementary 2018-19'!AA$8:AA$157,MATCH($B151,'I.Supplementary 2018-19'!$B$8:$B$157,0)),INDEX('I.KI 2018-19'!AA$9:AA$393,MATCH($B151,'I.KI 2018-19'!$B$9:$B$393,0))),"")</f>
        <v>8.7936288512083891</v>
      </c>
      <c r="BG151" s="193">
        <f>_xlfn.IFNA(_xlfn.IFNA(INDEX('I.Supplementary 2018-19'!AB$8:AB$157,MATCH($B151,'I.Supplementary 2018-19'!$B$8:$B$157,0)),INDEX('I.KI 2018-19'!AB$9:AB$393,MATCH($B151,'I.KI 2018-19'!$B$9:$B$393,0))),"")</f>
        <v>0</v>
      </c>
      <c r="BH151" s="193">
        <f>_xlfn.IFNA(_xlfn.IFNA(INDEX('I.Supplementary 2018-19'!AC$8:AC$157,MATCH($B151,'I.Supplementary 2018-19'!$B$8:$B$157,0)),INDEX('I.KI 2018-19'!AC$9:AC$393,MATCH($B151,'I.KI 2018-19'!$B$9:$B$393,0))),"")</f>
        <v>0</v>
      </c>
      <c r="BI151" s="157">
        <f>_xlfn.IFNA(_xlfn.IFNA(INDEX('I.Supplementary 2018-19'!AD$8:AD$157,MATCH($B151,'I.Supplementary 2018-19'!$B$8:$B$157,0)),INDEX('I.KI 2018-19'!AD$9:AD$393,MATCH($B151,'I.KI 2018-19'!$B$9:$B$393,0))),"")</f>
        <v>0</v>
      </c>
      <c r="BJ151" s="149"/>
      <c r="BK151" s="156">
        <f>_xlfn.IFNA(IF($B151=$B$381,0,IF($B151=$B$382,0,_xlfn.IFNA(INDEX('I.Supplementary 2018-19'!I$8:I$157,MATCH($B151,'I.Supplementary 2018-19'!$B$8:$B$157,0)),INDEX('I.KI 2018-19'!I$9:I$393,MATCH($B151,'I.KI 2018-19'!$B$9:$B$393,0))))),"")</f>
        <v>7.3321104374951309</v>
      </c>
      <c r="BL151" s="149">
        <f>_xlfn.IFNA(IF($B151=$B$381,0,IF($B151=$B$382,0,_xlfn.IFNA(INDEX('I.Supplementary 2018-19'!J$8:J$157,MATCH($B151,'I.Supplementary 2018-19'!$B$8:$B$157,0)),INDEX('I.KI 2018-19'!J$9:J$393,MATCH($B151,'I.KI 2018-19'!$B$9:$B$393,0))))),"")</f>
        <v>38.164822577670321</v>
      </c>
      <c r="BM151" s="157">
        <f>_xlfn.IFNA(IF($B151=$B$381,0,IF($B151=$B$382,0,_xlfn.IFNA(INDEX('I.Supplementary 2018-19'!H$8:H$157,MATCH($B151,'I.Supplementary 2018-19'!$B$8:$B$157,0)),INDEX('I.KI 2018-19'!H$9:H$393,MATCH($B151,'I.KI 2018-19'!$B$9:$B$393,0))))),"")</f>
        <v>45.496933015165453</v>
      </c>
    </row>
    <row r="152" spans="2:65">
      <c r="B152" s="121" t="str">
        <f>'Calculations for 2021-22'!B152</f>
        <v>E1736</v>
      </c>
      <c r="C152" s="160" t="str">
        <f>'Calculations for 2021-22'!D152</f>
        <v>E1736</v>
      </c>
      <c r="D152" t="str">
        <f>'Calculations for 2021-22'!E152</f>
        <v>SD</v>
      </c>
      <c r="E152">
        <f>'Calculations for 2021-22'!F152</f>
        <v>0</v>
      </c>
      <c r="F152" s="120" t="str">
        <f>'Calculations for 2021-22'!H152</f>
        <v>Hart</v>
      </c>
      <c r="G152" s="156">
        <f>_xlfn.IFNA(INDEX('I.KI 2016-17'!M$8:M$391,MATCH($B152,'I.KI 2016-17'!$B$8:$B$391,0)),"")</f>
        <v>0</v>
      </c>
      <c r="H152" s="149">
        <f>_xlfn.IFNA(INDEX('I.KI 2016-17'!N$8:N$391,MATCH($B152,'I.KI 2016-17'!$B$8:$B$391,0)),"")</f>
        <v>0.56175858918300003</v>
      </c>
      <c r="I152" s="149">
        <f>_xlfn.IFNA(INDEX('I.KI 2016-17'!O$8:O$391,MATCH($B152,'I.KI 2016-17'!$B$8:$B$391,0)),"")</f>
        <v>0</v>
      </c>
      <c r="J152" s="149">
        <f>_xlfn.IFNA(INDEX('I.KI 2016-17'!P$8:P$391,MATCH($B152,'I.KI 2016-17'!$B$8:$B$391,0)),"")</f>
        <v>0</v>
      </c>
      <c r="K152" s="157">
        <f>_xlfn.IFNA(INDEX('I.KI 2016-17'!Q$8:Q$391,MATCH($B152,'I.KI 2016-17'!$B$8:$B$391,0)),"")</f>
        <v>0</v>
      </c>
      <c r="L152" s="156">
        <f>_xlfn.IFNA(INDEX('I.KI 2016-17'!R$8:R$391,MATCH($B152,'I.KI 2016-17'!$B$8:$B$391,0)),"")</f>
        <v>0</v>
      </c>
      <c r="M152" s="193">
        <f>_xlfn.IFNA(INDEX('I.KI 2016-17'!S$8:S$391,MATCH($B152,'I.KI 2016-17'!$B$8:$B$391,0)),"")</f>
        <v>1.2648315433390001</v>
      </c>
      <c r="N152" s="193">
        <f>_xlfn.IFNA(INDEX('I.KI 2016-17'!T$8:T$391,MATCH($B152,'I.KI 2016-17'!$B$8:$B$391,0)),"")</f>
        <v>0</v>
      </c>
      <c r="O152" s="193">
        <f>_xlfn.IFNA(INDEX('I.KI 2016-17'!U$8:U$391,MATCH($B152,'I.KI 2016-17'!$B$8:$B$391,0)),"")</f>
        <v>0</v>
      </c>
      <c r="P152" s="157">
        <f>_xlfn.IFNA(INDEX('I.KI 2016-17'!V$8:V$391,MATCH($B152,'I.KI 2016-17'!$B$8:$B$391,0)),"")</f>
        <v>0</v>
      </c>
      <c r="Q152" s="156">
        <f>_xlfn.IFNA(INDEX('I.KI 2016-17'!W$8:W$391,MATCH($B152,'I.KI 2016-17'!$B$8:$B$391,0)),"")</f>
        <v>0</v>
      </c>
      <c r="R152" s="193">
        <f>_xlfn.IFNA(INDEX('I.KI 2016-17'!X$8:X$391,MATCH($B152,'I.KI 2016-17'!$B$8:$B$391,0)),"")</f>
        <v>1.826590132522</v>
      </c>
      <c r="S152" s="193">
        <f>_xlfn.IFNA(INDEX('I.KI 2016-17'!Y$8:Y$391,MATCH($B152,'I.KI 2016-17'!$B$8:$B$391,0)),"")</f>
        <v>0</v>
      </c>
      <c r="T152" s="193">
        <f>_xlfn.IFNA(INDEX('I.KI 2016-17'!Z$8:Z$391,MATCH($B152,'I.KI 2016-17'!$B$8:$B$391,0)),"")</f>
        <v>0</v>
      </c>
      <c r="U152" s="157">
        <f>_xlfn.IFNA(INDEX('I.KI 2016-17'!AA$8:AA$391,MATCH($B152,'I.KI 2016-17'!$B$8:$B$391,0)),"")</f>
        <v>0</v>
      </c>
      <c r="V152" s="149"/>
      <c r="W152" s="154">
        <f>_xlfn.IFNA(INDEX('I.KI 2016-17'!$H$8:$H$391,MATCH(B152,'I.KI 2016-17'!$B$8:$B$391,0)),"")</f>
        <v>0.56175858918300003</v>
      </c>
      <c r="X152" s="153">
        <f>_xlfn.IFNA(INDEX('I.KI 2016-17'!$I$8:$I$391,MATCH(B152,'I.KI 2016-17'!$B$8:$B$391,0)),"")</f>
        <v>1.2648315433390001</v>
      </c>
      <c r="Y152" s="155">
        <f>_xlfn.IFNA(INDEX('I.KI 2016-17'!$G$8:$G$391,MATCH(B152,'I.KI 2016-17'!$B$8:$B$391,0)),"")</f>
        <v>1.826590132522</v>
      </c>
      <c r="Z152" s="149"/>
      <c r="AA152" s="156">
        <f>_xlfn.IFNA(IF($B152=$B$382,0,_xlfn.IFNA(INDEX('I.Supplementary 2017-18'!N$8:N$35,MATCH($B152,'I.Supplementary 2017-18'!$B$8:$B$35,0)),INDEX('I.KI 2017-18'!N$9:N$393,MATCH($B152,'I.KI 2017-18'!$B$9:$B$393,0)))),"")</f>
        <v>0</v>
      </c>
      <c r="AB152" s="193">
        <f>_xlfn.IFNA(IF($B152=$B$382,0,_xlfn.IFNA(INDEX('I.Supplementary 2017-18'!O$8:O$35,MATCH($B152,'I.Supplementary 2017-18'!$B$8:$B$35,0)),INDEX('I.KI 2017-18'!O$9:O$393,MATCH($B152,'I.KI 2017-18'!$B$9:$B$393,0)))),"")</f>
        <v>8.2144799345679587E-2</v>
      </c>
      <c r="AC152" s="193">
        <f>_xlfn.IFNA(IF($B152=$B$382,0,_xlfn.IFNA(INDEX('I.Supplementary 2017-18'!P$8:P$35,MATCH($B152,'I.Supplementary 2017-18'!$B$8:$B$35,0)),INDEX('I.KI 2017-18'!P$9:P$393,MATCH($B152,'I.KI 2017-18'!$B$9:$B$393,0)))),"")</f>
        <v>0</v>
      </c>
      <c r="AD152" s="193">
        <f>_xlfn.IFNA(IF($B152=$B$382,0,_xlfn.IFNA(INDEX('I.Supplementary 2017-18'!Q$8:Q$35,MATCH($B152,'I.Supplementary 2017-18'!$B$8:$B$35,0)),INDEX('I.KI 2017-18'!Q$9:Q$393,MATCH($B152,'I.KI 2017-18'!$B$9:$B$393,0)))),"")</f>
        <v>0</v>
      </c>
      <c r="AE152" s="157">
        <f>_xlfn.IFNA(IF($B152=$B$382,0,_xlfn.IFNA(INDEX('I.Supplementary 2017-18'!R$8:R$35,MATCH($B152,'I.Supplementary 2017-18'!$B$8:$B$35,0)),INDEX('I.KI 2017-18'!R$9:R$393,MATCH($B152,'I.KI 2017-18'!$B$9:$B$393,0)))),"")</f>
        <v>0</v>
      </c>
      <c r="AF152" s="156">
        <f>_xlfn.IFNA(IF($B152=$B$382,0,_xlfn.IFNA(INDEX('I.Supplementary 2017-18'!S$8:S$35,MATCH($B152,'I.Supplementary 2017-18'!$B$8:$B$35,0)),INDEX('I.KI 2017-18'!S$9:S$393,MATCH($B152,'I.KI 2017-18'!$B$9:$B$393,0)))),"")</f>
        <v>0</v>
      </c>
      <c r="AG152" s="193">
        <f>_xlfn.IFNA(IF($B152=$B$382,0,_xlfn.IFNA(INDEX('I.Supplementary 2017-18'!T$8:T$35,MATCH($B152,'I.Supplementary 2017-18'!$B$8:$B$35,0)),INDEX('I.KI 2017-18'!T$9:T$393,MATCH($B152,'I.KI 2017-18'!$B$9:$B$393,0)))),"")</f>
        <v>1.2906543753100967</v>
      </c>
      <c r="AH152" s="193">
        <f>_xlfn.IFNA(IF($B152=$B$382,0,_xlfn.IFNA(INDEX('I.Supplementary 2017-18'!U$8:U$35,MATCH($B152,'I.Supplementary 2017-18'!$B$8:$B$35,0)),INDEX('I.KI 2017-18'!U$9:U$393,MATCH($B152,'I.KI 2017-18'!$B$9:$B$393,0)))),"")</f>
        <v>0</v>
      </c>
      <c r="AI152" s="193">
        <f>_xlfn.IFNA(IF($B152=$B$382,0,_xlfn.IFNA(INDEX('I.Supplementary 2017-18'!V$8:V$35,MATCH($B152,'I.Supplementary 2017-18'!$B$8:$B$35,0)),INDEX('I.KI 2017-18'!V$9:V$393,MATCH($B152,'I.KI 2017-18'!$B$9:$B$393,0)))),"")</f>
        <v>0</v>
      </c>
      <c r="AJ152" s="157">
        <f>_xlfn.IFNA(IF($B152=$B$382,0,_xlfn.IFNA(INDEX('I.Supplementary 2017-18'!W$8:W$35,MATCH($B152,'I.Supplementary 2017-18'!$B$8:$B$35,0)),INDEX('I.KI 2017-18'!W$9:W$393,MATCH($B152,'I.KI 2017-18'!$B$9:$B$393,0)))),"")</f>
        <v>0</v>
      </c>
      <c r="AK152" s="156">
        <f>_xlfn.IFNA(IF($B152=$B$382,0,_xlfn.IFNA(INDEX('I.Supplementary 2017-18'!X$8:X$35,MATCH($B152,'I.Supplementary 2017-18'!$B$8:$B$35,0)),INDEX('I.KI 2017-18'!X$9:X$393,MATCH($B152,'I.KI 2017-18'!$B$9:$B$393,0)))),"")</f>
        <v>0</v>
      </c>
      <c r="AL152" s="193">
        <f>_xlfn.IFNA(IF($B152=$B$382,0,_xlfn.IFNA(INDEX('I.Supplementary 2017-18'!Y$8:Y$35,MATCH($B152,'I.Supplementary 2017-18'!$B$8:$B$35,0)),INDEX('I.KI 2017-18'!Y$9:Y$393,MATCH($B152,'I.KI 2017-18'!$B$9:$B$393,0)))),"")</f>
        <v>1.3727991746557764</v>
      </c>
      <c r="AM152" s="193">
        <f>_xlfn.IFNA(IF($B152=$B$382,0,_xlfn.IFNA(INDEX('I.Supplementary 2017-18'!Z$8:Z$35,MATCH($B152,'I.Supplementary 2017-18'!$B$8:$B$35,0)),INDEX('I.KI 2017-18'!Z$9:Z$393,MATCH($B152,'I.KI 2017-18'!$B$9:$B$393,0)))),"")</f>
        <v>0</v>
      </c>
      <c r="AN152" s="193">
        <f>_xlfn.IFNA(IF($B152=$B$382,0,_xlfn.IFNA(INDEX('I.Supplementary 2017-18'!AA$8:AA$35,MATCH($B152,'I.Supplementary 2017-18'!$B$8:$B$35,0)),INDEX('I.KI 2017-18'!AA$9:AA$393,MATCH($B152,'I.KI 2017-18'!$B$9:$B$393,0)))),"")</f>
        <v>0</v>
      </c>
      <c r="AO152" s="157">
        <f>_xlfn.IFNA(IF($B152=$B$382,0,_xlfn.IFNA(INDEX('I.Supplementary 2017-18'!AB$8:AB$35,MATCH($B152,'I.Supplementary 2017-18'!$B$8:$B$35,0)),INDEX('I.KI 2017-18'!AB$9:AB$393,MATCH($B152,'I.KI 2017-18'!$B$9:$B$393,0)))),"")</f>
        <v>0</v>
      </c>
      <c r="AP152" s="149"/>
      <c r="AQ152" s="156">
        <f>_xlfn.IFNA(IF($B152=$B$381,0,IF($B152=$B$382,0,_xlfn.IFNA(INDEX('I.Supplementary 2017-18'!I$8:I$35,MATCH($B152,'I.Supplementary 2017-18'!$B$8:$B$35,0)),INDEX('I.KI 2017-18'!I$9:I$393,MATCH($B152,'I.KI 2017-18'!$B$9:$B$393,0))))),"")</f>
        <v>8.2144799345679587E-2</v>
      </c>
      <c r="AR152" s="149">
        <f>_xlfn.IFNA(IF($B152=$B$381,0,IF($B152=$B$382,0,_xlfn.IFNA(INDEX('I.Supplementary 2017-18'!J$8:J$35,MATCH($B152,'I.Supplementary 2017-18'!$B$8:$B$35,0)),INDEX('I.KI 2017-18'!J$9:J$393,MATCH($B152,'I.KI 2017-18'!$B$9:$B$393,0))))),"")</f>
        <v>1.2906543753100967</v>
      </c>
      <c r="AS152" s="157">
        <f>_xlfn.IFNA(IF($B152=$B$381,0,IF($B152=$B$382,0,_xlfn.IFNA(INDEX('I.Supplementary 2017-18'!H$8:H$35,MATCH($B152,'I.Supplementary 2017-18'!$B$8:$B$35,0)),INDEX('I.KI 2017-18'!H$9:H$393,MATCH($B152,'I.KI 2017-18'!$B$9:$B$393,0))))),"")</f>
        <v>1.3727991746557764</v>
      </c>
      <c r="AT152" s="149"/>
      <c r="AU152" s="156">
        <f>_xlfn.IFNA(_xlfn.IFNA(INDEX('I.Supplementary 2018-19'!P$8:P$157,MATCH($B152,'I.Supplementary 2018-19'!$B$8:$B$157,0)),INDEX('I.KI 2018-19'!P$9:P$393,MATCH($B152,'I.KI 2018-19'!$B$9:$B$393,0))),"")</f>
        <v>0</v>
      </c>
      <c r="AV152" s="193">
        <f>_xlfn.IFNA(_xlfn.IFNA(INDEX('I.Supplementary 2018-19'!Q$8:Q$157,MATCH($B152,'I.Supplementary 2018-19'!$B$8:$B$157,0)),INDEX('I.KI 2018-19'!Q$9:Q$393,MATCH($B152,'I.KI 2018-19'!$B$9:$B$393,0))),"")</f>
        <v>0</v>
      </c>
      <c r="AW152" s="193">
        <f>_xlfn.IFNA(_xlfn.IFNA(INDEX('I.Supplementary 2018-19'!R$8:R$157,MATCH($B152,'I.Supplementary 2018-19'!$B$8:$B$157,0)),INDEX('I.KI 2018-19'!R$9:R$393,MATCH($B152,'I.KI 2018-19'!$B$9:$B$393,0))),"")</f>
        <v>0</v>
      </c>
      <c r="AX152" s="193">
        <f>_xlfn.IFNA(_xlfn.IFNA(INDEX('I.Supplementary 2018-19'!S$8:S$157,MATCH($B152,'I.Supplementary 2018-19'!$B$8:$B$157,0)),INDEX('I.KI 2018-19'!S$9:S$393,MATCH($B152,'I.KI 2018-19'!$B$9:$B$393,0))),"")</f>
        <v>0</v>
      </c>
      <c r="AY152" s="157">
        <f>_xlfn.IFNA(_xlfn.IFNA(INDEX('I.Supplementary 2018-19'!T$8:T$157,MATCH($B152,'I.Supplementary 2018-19'!$B$8:$B$157,0)),INDEX('I.KI 2018-19'!T$9:T$393,MATCH($B152,'I.KI 2018-19'!$B$9:$B$393,0))),"")</f>
        <v>0</v>
      </c>
      <c r="AZ152" s="156">
        <f>_xlfn.IFNA(_xlfn.IFNA(INDEX('I.Supplementary 2018-19'!U$8:U$157,MATCH($B152,'I.Supplementary 2018-19'!$B$8:$B$157,0)),INDEX('I.KI 2018-19'!U$9:U$393,MATCH($B152,'I.KI 2018-19'!$B$9:$B$393,0))),"")</f>
        <v>0</v>
      </c>
      <c r="BA152" s="193">
        <f>_xlfn.IFNA(_xlfn.IFNA(INDEX('I.Supplementary 2018-19'!V$8:V$157,MATCH($B152,'I.Supplementary 2018-19'!$B$8:$B$157,0)),INDEX('I.KI 2018-19'!V$9:V$393,MATCH($B152,'I.KI 2018-19'!$B$9:$B$393,0))),"")</f>
        <v>1.3294293994610438</v>
      </c>
      <c r="BB152" s="193">
        <f>_xlfn.IFNA(_xlfn.IFNA(INDEX('I.Supplementary 2018-19'!W$8:W$157,MATCH($B152,'I.Supplementary 2018-19'!$B$8:$B$157,0)),INDEX('I.KI 2018-19'!W$9:W$393,MATCH($B152,'I.KI 2018-19'!$B$9:$B$393,0))),"")</f>
        <v>0</v>
      </c>
      <c r="BC152" s="193">
        <f>_xlfn.IFNA(_xlfn.IFNA(INDEX('I.Supplementary 2018-19'!X$8:X$157,MATCH($B152,'I.Supplementary 2018-19'!$B$8:$B$157,0)),INDEX('I.KI 2018-19'!X$9:X$393,MATCH($B152,'I.KI 2018-19'!$B$9:$B$393,0))),"")</f>
        <v>0</v>
      </c>
      <c r="BD152" s="157">
        <f>_xlfn.IFNA(_xlfn.IFNA(INDEX('I.Supplementary 2018-19'!Y$8:Y$157,MATCH($B152,'I.Supplementary 2018-19'!$B$8:$B$157,0)),INDEX('I.KI 2018-19'!Y$9:Y$393,MATCH($B152,'I.KI 2018-19'!$B$9:$B$393,0))),"")</f>
        <v>0</v>
      </c>
      <c r="BE152" s="156">
        <f>_xlfn.IFNA(_xlfn.IFNA(INDEX('I.Supplementary 2018-19'!Z$8:Z$157,MATCH($B152,'I.Supplementary 2018-19'!$B$8:$B$157,0)),INDEX('I.KI 2018-19'!Z$9:Z$393,MATCH($B152,'I.KI 2018-19'!$B$9:$B$393,0))),"")</f>
        <v>0</v>
      </c>
      <c r="BF152" s="193">
        <f>_xlfn.IFNA(_xlfn.IFNA(INDEX('I.Supplementary 2018-19'!AA$8:AA$157,MATCH($B152,'I.Supplementary 2018-19'!$B$8:$B$157,0)),INDEX('I.KI 2018-19'!AA$9:AA$393,MATCH($B152,'I.KI 2018-19'!$B$9:$B$393,0))),"")</f>
        <v>1.3294293994610438</v>
      </c>
      <c r="BG152" s="193">
        <f>_xlfn.IFNA(_xlfn.IFNA(INDEX('I.Supplementary 2018-19'!AB$8:AB$157,MATCH($B152,'I.Supplementary 2018-19'!$B$8:$B$157,0)),INDEX('I.KI 2018-19'!AB$9:AB$393,MATCH($B152,'I.KI 2018-19'!$B$9:$B$393,0))),"")</f>
        <v>0</v>
      </c>
      <c r="BH152" s="193">
        <f>_xlfn.IFNA(_xlfn.IFNA(INDEX('I.Supplementary 2018-19'!AC$8:AC$157,MATCH($B152,'I.Supplementary 2018-19'!$B$8:$B$157,0)),INDEX('I.KI 2018-19'!AC$9:AC$393,MATCH($B152,'I.KI 2018-19'!$B$9:$B$393,0))),"")</f>
        <v>0</v>
      </c>
      <c r="BI152" s="157">
        <f>_xlfn.IFNA(_xlfn.IFNA(INDEX('I.Supplementary 2018-19'!AD$8:AD$157,MATCH($B152,'I.Supplementary 2018-19'!$B$8:$B$157,0)),INDEX('I.KI 2018-19'!AD$9:AD$393,MATCH($B152,'I.KI 2018-19'!$B$9:$B$393,0))),"")</f>
        <v>0</v>
      </c>
      <c r="BJ152" s="149"/>
      <c r="BK152" s="156">
        <f>_xlfn.IFNA(IF($B152=$B$381,0,IF($B152=$B$382,0,_xlfn.IFNA(INDEX('I.Supplementary 2018-19'!I$8:I$157,MATCH($B152,'I.Supplementary 2018-19'!$B$8:$B$157,0)),INDEX('I.KI 2018-19'!I$9:I$393,MATCH($B152,'I.KI 2018-19'!$B$9:$B$393,0))))),"")</f>
        <v>0</v>
      </c>
      <c r="BL152" s="149">
        <f>_xlfn.IFNA(IF($B152=$B$381,0,IF($B152=$B$382,0,_xlfn.IFNA(INDEX('I.Supplementary 2018-19'!J$8:J$157,MATCH($B152,'I.Supplementary 2018-19'!$B$8:$B$157,0)),INDEX('I.KI 2018-19'!J$9:J$393,MATCH($B152,'I.KI 2018-19'!$B$9:$B$393,0))))),"")</f>
        <v>1.3294293994610438</v>
      </c>
      <c r="BM152" s="157">
        <f>_xlfn.IFNA(IF($B152=$B$381,0,IF($B152=$B$382,0,_xlfn.IFNA(INDEX('I.Supplementary 2018-19'!H$8:H$157,MATCH($B152,'I.Supplementary 2018-19'!$B$8:$B$157,0)),INDEX('I.KI 2018-19'!H$9:H$393,MATCH($B152,'I.KI 2018-19'!$B$9:$B$393,0))))),"")</f>
        <v>1.3294293994610438</v>
      </c>
    </row>
    <row r="153" spans="2:65">
      <c r="B153" s="121" t="str">
        <f>'Calculations for 2021-22'!B153</f>
        <v>E0701</v>
      </c>
      <c r="C153" s="160" t="str">
        <f>'Calculations for 2021-22'!D153</f>
        <v>E0701</v>
      </c>
      <c r="D153" t="str">
        <f>'Calculations for 2021-22'!E153</f>
        <v>UNINFIR</v>
      </c>
      <c r="E153">
        <f>'Calculations for 2021-22'!F153</f>
        <v>0</v>
      </c>
      <c r="F153" s="120" t="str">
        <f>'Calculations for 2021-22'!H153</f>
        <v>Hartlepool</v>
      </c>
      <c r="G153" s="156">
        <f>_xlfn.IFNA(INDEX('I.KI 2016-17'!M$8:M$391,MATCH($B153,'I.KI 2016-17'!$B$8:$B$391,0)),"")</f>
        <v>15.933179573217</v>
      </c>
      <c r="H153" s="149">
        <f>_xlfn.IFNA(INDEX('I.KI 2016-17'!N$8:N$391,MATCH($B153,'I.KI 2016-17'!$B$8:$B$391,0)),"")</f>
        <v>2.2730039643020001</v>
      </c>
      <c r="I153" s="149">
        <f>_xlfn.IFNA(INDEX('I.KI 2016-17'!O$8:O$391,MATCH($B153,'I.KI 2016-17'!$B$8:$B$391,0)),"")</f>
        <v>0</v>
      </c>
      <c r="J153" s="149">
        <f>_xlfn.IFNA(INDEX('I.KI 2016-17'!P$8:P$391,MATCH($B153,'I.KI 2016-17'!$B$8:$B$391,0)),"")</f>
        <v>0</v>
      </c>
      <c r="K153" s="157">
        <f>_xlfn.IFNA(INDEX('I.KI 2016-17'!Q$8:Q$391,MATCH($B153,'I.KI 2016-17'!$B$8:$B$391,0)),"")</f>
        <v>0</v>
      </c>
      <c r="L153" s="156">
        <f>_xlfn.IFNA(INDEX('I.KI 2016-17'!R$8:R$391,MATCH($B153,'I.KI 2016-17'!$B$8:$B$391,0)),"")</f>
        <v>21.954281587731998</v>
      </c>
      <c r="M153" s="193">
        <f>_xlfn.IFNA(INDEX('I.KI 2016-17'!S$8:S$391,MATCH($B153,'I.KI 2016-17'!$B$8:$B$391,0)),"")</f>
        <v>4.1201537602420002</v>
      </c>
      <c r="N153" s="193">
        <f>_xlfn.IFNA(INDEX('I.KI 2016-17'!T$8:T$391,MATCH($B153,'I.KI 2016-17'!$B$8:$B$391,0)),"")</f>
        <v>0</v>
      </c>
      <c r="O153" s="193">
        <f>_xlfn.IFNA(INDEX('I.KI 2016-17'!U$8:U$391,MATCH($B153,'I.KI 2016-17'!$B$8:$B$391,0)),"")</f>
        <v>0</v>
      </c>
      <c r="P153" s="157">
        <f>_xlfn.IFNA(INDEX('I.KI 2016-17'!V$8:V$391,MATCH($B153,'I.KI 2016-17'!$B$8:$B$391,0)),"")</f>
        <v>0</v>
      </c>
      <c r="Q153" s="156">
        <f>_xlfn.IFNA(INDEX('I.KI 2016-17'!W$8:W$391,MATCH($B153,'I.KI 2016-17'!$B$8:$B$391,0)),"")</f>
        <v>37.887461160949002</v>
      </c>
      <c r="R153" s="193">
        <f>_xlfn.IFNA(INDEX('I.KI 2016-17'!X$8:X$391,MATCH($B153,'I.KI 2016-17'!$B$8:$B$391,0)),"")</f>
        <v>6.3931577245440003</v>
      </c>
      <c r="S153" s="193">
        <f>_xlfn.IFNA(INDEX('I.KI 2016-17'!Y$8:Y$391,MATCH($B153,'I.KI 2016-17'!$B$8:$B$391,0)),"")</f>
        <v>0</v>
      </c>
      <c r="T153" s="193">
        <f>_xlfn.IFNA(INDEX('I.KI 2016-17'!Z$8:Z$391,MATCH($B153,'I.KI 2016-17'!$B$8:$B$391,0)),"")</f>
        <v>0</v>
      </c>
      <c r="U153" s="157">
        <f>_xlfn.IFNA(INDEX('I.KI 2016-17'!AA$8:AA$391,MATCH($B153,'I.KI 2016-17'!$B$8:$B$391,0)),"")</f>
        <v>0</v>
      </c>
      <c r="V153" s="149"/>
      <c r="W153" s="154">
        <f>_xlfn.IFNA(INDEX('I.KI 2016-17'!$H$8:$H$391,MATCH(B153,'I.KI 2016-17'!$B$8:$B$391,0)),"")</f>
        <v>18.206183537518999</v>
      </c>
      <c r="X153" s="153">
        <f>_xlfn.IFNA(INDEX('I.KI 2016-17'!$I$8:$I$391,MATCH(B153,'I.KI 2016-17'!$B$8:$B$391,0)),"")</f>
        <v>26.074435347973999</v>
      </c>
      <c r="Y153" s="155">
        <f>_xlfn.IFNA(INDEX('I.KI 2016-17'!$G$8:$G$391,MATCH(B153,'I.KI 2016-17'!$B$8:$B$391,0)),"")</f>
        <v>44.280618885492999</v>
      </c>
      <c r="Z153" s="149"/>
      <c r="AA153" s="156">
        <f>_xlfn.IFNA(IF($B153=$B$382,0,_xlfn.IFNA(INDEX('I.Supplementary 2017-18'!N$8:N$35,MATCH($B153,'I.Supplementary 2017-18'!$B$8:$B$35,0)),INDEX('I.KI 2017-18'!N$9:N$393,MATCH($B153,'I.KI 2017-18'!$B$9:$B$393,0)))),"")</f>
        <v>12.297587077429279</v>
      </c>
      <c r="AB153" s="193">
        <f>_xlfn.IFNA(IF($B153=$B$382,0,_xlfn.IFNA(INDEX('I.Supplementary 2017-18'!O$8:O$35,MATCH($B153,'I.Supplementary 2017-18'!$B$8:$B$35,0)),INDEX('I.KI 2017-18'!O$9:O$393,MATCH($B153,'I.KI 2017-18'!$B$9:$B$393,0)))),"")</f>
        <v>1.487951694009535</v>
      </c>
      <c r="AC153" s="193">
        <f>_xlfn.IFNA(IF($B153=$B$382,0,_xlfn.IFNA(INDEX('I.Supplementary 2017-18'!P$8:P$35,MATCH($B153,'I.Supplementary 2017-18'!$B$8:$B$35,0)),INDEX('I.KI 2017-18'!P$9:P$393,MATCH($B153,'I.KI 2017-18'!$B$9:$B$393,0)))),"")</f>
        <v>0</v>
      </c>
      <c r="AD153" s="193">
        <f>_xlfn.IFNA(IF($B153=$B$382,0,_xlfn.IFNA(INDEX('I.Supplementary 2017-18'!Q$8:Q$35,MATCH($B153,'I.Supplementary 2017-18'!$B$8:$B$35,0)),INDEX('I.KI 2017-18'!Q$9:Q$393,MATCH($B153,'I.KI 2017-18'!$B$9:$B$393,0)))),"")</f>
        <v>0</v>
      </c>
      <c r="AE153" s="157">
        <f>_xlfn.IFNA(IF($B153=$B$382,0,_xlfn.IFNA(INDEX('I.Supplementary 2017-18'!R$8:R$35,MATCH($B153,'I.Supplementary 2017-18'!$B$8:$B$35,0)),INDEX('I.KI 2017-18'!R$9:R$393,MATCH($B153,'I.KI 2017-18'!$B$9:$B$393,0)))),"")</f>
        <v>0</v>
      </c>
      <c r="AF153" s="156">
        <f>_xlfn.IFNA(IF($B153=$B$382,0,_xlfn.IFNA(INDEX('I.Supplementary 2017-18'!S$8:S$35,MATCH($B153,'I.Supplementary 2017-18'!$B$8:$B$35,0)),INDEX('I.KI 2017-18'!S$9:S$393,MATCH($B153,'I.KI 2017-18'!$B$9:$B$393,0)))),"")</f>
        <v>22.402500741872903</v>
      </c>
      <c r="AG153" s="193">
        <f>_xlfn.IFNA(IF($B153=$B$382,0,_xlfn.IFNA(INDEX('I.Supplementary 2017-18'!T$8:T$35,MATCH($B153,'I.Supplementary 2017-18'!$B$8:$B$35,0)),INDEX('I.KI 2017-18'!T$9:T$393,MATCH($B153,'I.KI 2017-18'!$B$9:$B$393,0)))),"")</f>
        <v>4.2042709209865397</v>
      </c>
      <c r="AH153" s="193">
        <f>_xlfn.IFNA(IF($B153=$B$382,0,_xlfn.IFNA(INDEX('I.Supplementary 2017-18'!U$8:U$35,MATCH($B153,'I.Supplementary 2017-18'!$B$8:$B$35,0)),INDEX('I.KI 2017-18'!U$9:U$393,MATCH($B153,'I.KI 2017-18'!$B$9:$B$393,0)))),"")</f>
        <v>0</v>
      </c>
      <c r="AI153" s="193">
        <f>_xlfn.IFNA(IF($B153=$B$382,0,_xlfn.IFNA(INDEX('I.Supplementary 2017-18'!V$8:V$35,MATCH($B153,'I.Supplementary 2017-18'!$B$8:$B$35,0)),INDEX('I.KI 2017-18'!V$9:V$393,MATCH($B153,'I.KI 2017-18'!$B$9:$B$393,0)))),"")</f>
        <v>0</v>
      </c>
      <c r="AJ153" s="157">
        <f>_xlfn.IFNA(IF($B153=$B$382,0,_xlfn.IFNA(INDEX('I.Supplementary 2017-18'!W$8:W$35,MATCH($B153,'I.Supplementary 2017-18'!$B$8:$B$35,0)),INDEX('I.KI 2017-18'!W$9:W$393,MATCH($B153,'I.KI 2017-18'!$B$9:$B$393,0)))),"")</f>
        <v>0</v>
      </c>
      <c r="AK153" s="156">
        <f>_xlfn.IFNA(IF($B153=$B$382,0,_xlfn.IFNA(INDEX('I.Supplementary 2017-18'!X$8:X$35,MATCH($B153,'I.Supplementary 2017-18'!$B$8:$B$35,0)),INDEX('I.KI 2017-18'!X$9:X$393,MATCH($B153,'I.KI 2017-18'!$B$9:$B$393,0)))),"")</f>
        <v>34.700087819302183</v>
      </c>
      <c r="AL153" s="193">
        <f>_xlfn.IFNA(IF($B153=$B$382,0,_xlfn.IFNA(INDEX('I.Supplementary 2017-18'!Y$8:Y$35,MATCH($B153,'I.Supplementary 2017-18'!$B$8:$B$35,0)),INDEX('I.KI 2017-18'!Y$9:Y$393,MATCH($B153,'I.KI 2017-18'!$B$9:$B$393,0)))),"")</f>
        <v>5.6922226149960746</v>
      </c>
      <c r="AM153" s="193">
        <f>_xlfn.IFNA(IF($B153=$B$382,0,_xlfn.IFNA(INDEX('I.Supplementary 2017-18'!Z$8:Z$35,MATCH($B153,'I.Supplementary 2017-18'!$B$8:$B$35,0)),INDEX('I.KI 2017-18'!Z$9:Z$393,MATCH($B153,'I.KI 2017-18'!$B$9:$B$393,0)))),"")</f>
        <v>0</v>
      </c>
      <c r="AN153" s="193">
        <f>_xlfn.IFNA(IF($B153=$B$382,0,_xlfn.IFNA(INDEX('I.Supplementary 2017-18'!AA$8:AA$35,MATCH($B153,'I.Supplementary 2017-18'!$B$8:$B$35,0)),INDEX('I.KI 2017-18'!AA$9:AA$393,MATCH($B153,'I.KI 2017-18'!$B$9:$B$393,0)))),"")</f>
        <v>0</v>
      </c>
      <c r="AO153" s="157">
        <f>_xlfn.IFNA(IF($B153=$B$382,0,_xlfn.IFNA(INDEX('I.Supplementary 2017-18'!AB$8:AB$35,MATCH($B153,'I.Supplementary 2017-18'!$B$8:$B$35,0)),INDEX('I.KI 2017-18'!AB$9:AB$393,MATCH($B153,'I.KI 2017-18'!$B$9:$B$393,0)))),"")</f>
        <v>0</v>
      </c>
      <c r="AP153" s="149"/>
      <c r="AQ153" s="156">
        <f>_xlfn.IFNA(IF($B153=$B$381,0,IF($B153=$B$382,0,_xlfn.IFNA(INDEX('I.Supplementary 2017-18'!I$8:I$35,MATCH($B153,'I.Supplementary 2017-18'!$B$8:$B$35,0)),INDEX('I.KI 2017-18'!I$9:I$393,MATCH($B153,'I.KI 2017-18'!$B$9:$B$393,0))))),"")</f>
        <v>13.785538771438814</v>
      </c>
      <c r="AR153" s="149">
        <f>_xlfn.IFNA(IF($B153=$B$381,0,IF($B153=$B$382,0,_xlfn.IFNA(INDEX('I.Supplementary 2017-18'!J$8:J$35,MATCH($B153,'I.Supplementary 2017-18'!$B$8:$B$35,0)),INDEX('I.KI 2017-18'!J$9:J$393,MATCH($B153,'I.KI 2017-18'!$B$9:$B$393,0))))),"")</f>
        <v>26.606771662859444</v>
      </c>
      <c r="AS153" s="157">
        <f>_xlfn.IFNA(IF($B153=$B$381,0,IF($B153=$B$382,0,_xlfn.IFNA(INDEX('I.Supplementary 2017-18'!H$8:H$35,MATCH($B153,'I.Supplementary 2017-18'!$B$8:$B$35,0)),INDEX('I.KI 2017-18'!H$9:H$393,MATCH($B153,'I.KI 2017-18'!$B$9:$B$393,0))))),"")</f>
        <v>40.39231043429826</v>
      </c>
      <c r="AT153" s="149"/>
      <c r="AU153" s="156">
        <f>_xlfn.IFNA(_xlfn.IFNA(INDEX('I.Supplementary 2018-19'!P$8:P$157,MATCH($B153,'I.Supplementary 2018-19'!$B$8:$B$157,0)),INDEX('I.KI 2018-19'!P$9:P$393,MATCH($B153,'I.KI 2018-19'!$B$9:$B$393,0))),"")</f>
        <v>9.8133331125061964</v>
      </c>
      <c r="AV153" s="193">
        <f>_xlfn.IFNA(_xlfn.IFNA(INDEX('I.Supplementary 2018-19'!Q$8:Q$157,MATCH($B153,'I.Supplementary 2018-19'!$B$8:$B$157,0)),INDEX('I.KI 2018-19'!Q$9:Q$393,MATCH($B153,'I.KI 2018-19'!$B$9:$B$393,0))),"")</f>
        <v>0.98644328103437273</v>
      </c>
      <c r="AW153" s="193">
        <f>_xlfn.IFNA(_xlfn.IFNA(INDEX('I.Supplementary 2018-19'!R$8:R$157,MATCH($B153,'I.Supplementary 2018-19'!$B$8:$B$157,0)),INDEX('I.KI 2018-19'!R$9:R$393,MATCH($B153,'I.KI 2018-19'!$B$9:$B$393,0))),"")</f>
        <v>0</v>
      </c>
      <c r="AX153" s="193">
        <f>_xlfn.IFNA(_xlfn.IFNA(INDEX('I.Supplementary 2018-19'!S$8:S$157,MATCH($B153,'I.Supplementary 2018-19'!$B$8:$B$157,0)),INDEX('I.KI 2018-19'!S$9:S$393,MATCH($B153,'I.KI 2018-19'!$B$9:$B$393,0))),"")</f>
        <v>0</v>
      </c>
      <c r="AY153" s="157">
        <f>_xlfn.IFNA(_xlfn.IFNA(INDEX('I.Supplementary 2018-19'!T$8:T$157,MATCH($B153,'I.Supplementary 2018-19'!$B$8:$B$157,0)),INDEX('I.KI 2018-19'!T$9:T$393,MATCH($B153,'I.KI 2018-19'!$B$9:$B$393,0))),"")</f>
        <v>0</v>
      </c>
      <c r="AZ153" s="156">
        <f>_xlfn.IFNA(_xlfn.IFNA(INDEX('I.Supplementary 2018-19'!U$8:U$157,MATCH($B153,'I.Supplementary 2018-19'!$B$8:$B$157,0)),INDEX('I.KI 2018-19'!U$9:U$393,MATCH($B153,'I.KI 2018-19'!$B$9:$B$393,0))),"")</f>
        <v>23.075537244847627</v>
      </c>
      <c r="BA153" s="193">
        <f>_xlfn.IFNA(_xlfn.IFNA(INDEX('I.Supplementary 2018-19'!V$8:V$157,MATCH($B153,'I.Supplementary 2018-19'!$B$8:$B$157,0)),INDEX('I.KI 2018-19'!V$9:V$393,MATCH($B153,'I.KI 2018-19'!$B$9:$B$393,0))),"")</f>
        <v>4.330579489428195</v>
      </c>
      <c r="BB153" s="193">
        <f>_xlfn.IFNA(_xlfn.IFNA(INDEX('I.Supplementary 2018-19'!W$8:W$157,MATCH($B153,'I.Supplementary 2018-19'!$B$8:$B$157,0)),INDEX('I.KI 2018-19'!W$9:W$393,MATCH($B153,'I.KI 2018-19'!$B$9:$B$393,0))),"")</f>
        <v>0</v>
      </c>
      <c r="BC153" s="193">
        <f>_xlfn.IFNA(_xlfn.IFNA(INDEX('I.Supplementary 2018-19'!X$8:X$157,MATCH($B153,'I.Supplementary 2018-19'!$B$8:$B$157,0)),INDEX('I.KI 2018-19'!X$9:X$393,MATCH($B153,'I.KI 2018-19'!$B$9:$B$393,0))),"")</f>
        <v>0</v>
      </c>
      <c r="BD153" s="157">
        <f>_xlfn.IFNA(_xlfn.IFNA(INDEX('I.Supplementary 2018-19'!Y$8:Y$157,MATCH($B153,'I.Supplementary 2018-19'!$B$8:$B$157,0)),INDEX('I.KI 2018-19'!Y$9:Y$393,MATCH($B153,'I.KI 2018-19'!$B$9:$B$393,0))),"")</f>
        <v>0</v>
      </c>
      <c r="BE153" s="156">
        <f>_xlfn.IFNA(_xlfn.IFNA(INDEX('I.Supplementary 2018-19'!Z$8:Z$157,MATCH($B153,'I.Supplementary 2018-19'!$B$8:$B$157,0)),INDEX('I.KI 2018-19'!Z$9:Z$393,MATCH($B153,'I.KI 2018-19'!$B$9:$B$393,0))),"")</f>
        <v>32.888870357353824</v>
      </c>
      <c r="BF153" s="193">
        <f>_xlfn.IFNA(_xlfn.IFNA(INDEX('I.Supplementary 2018-19'!AA$8:AA$157,MATCH($B153,'I.Supplementary 2018-19'!$B$8:$B$157,0)),INDEX('I.KI 2018-19'!AA$9:AA$393,MATCH($B153,'I.KI 2018-19'!$B$9:$B$393,0))),"")</f>
        <v>5.3170227704625681</v>
      </c>
      <c r="BG153" s="193">
        <f>_xlfn.IFNA(_xlfn.IFNA(INDEX('I.Supplementary 2018-19'!AB$8:AB$157,MATCH($B153,'I.Supplementary 2018-19'!$B$8:$B$157,0)),INDEX('I.KI 2018-19'!AB$9:AB$393,MATCH($B153,'I.KI 2018-19'!$B$9:$B$393,0))),"")</f>
        <v>0</v>
      </c>
      <c r="BH153" s="193">
        <f>_xlfn.IFNA(_xlfn.IFNA(INDEX('I.Supplementary 2018-19'!AC$8:AC$157,MATCH($B153,'I.Supplementary 2018-19'!$B$8:$B$157,0)),INDEX('I.KI 2018-19'!AC$9:AC$393,MATCH($B153,'I.KI 2018-19'!$B$9:$B$393,0))),"")</f>
        <v>0</v>
      </c>
      <c r="BI153" s="157">
        <f>_xlfn.IFNA(_xlfn.IFNA(INDEX('I.Supplementary 2018-19'!AD$8:AD$157,MATCH($B153,'I.Supplementary 2018-19'!$B$8:$B$157,0)),INDEX('I.KI 2018-19'!AD$9:AD$393,MATCH($B153,'I.KI 2018-19'!$B$9:$B$393,0))),"")</f>
        <v>0</v>
      </c>
      <c r="BJ153" s="149"/>
      <c r="BK153" s="156">
        <f>_xlfn.IFNA(IF($B153=$B$381,0,IF($B153=$B$382,0,_xlfn.IFNA(INDEX('I.Supplementary 2018-19'!I$8:I$157,MATCH($B153,'I.Supplementary 2018-19'!$B$8:$B$157,0)),INDEX('I.KI 2018-19'!I$9:I$393,MATCH($B153,'I.KI 2018-19'!$B$9:$B$393,0))))),"")</f>
        <v>10.799776393540569</v>
      </c>
      <c r="BL153" s="149">
        <f>_xlfn.IFNA(IF($B153=$B$381,0,IF($B153=$B$382,0,_xlfn.IFNA(INDEX('I.Supplementary 2018-19'!J$8:J$157,MATCH($B153,'I.Supplementary 2018-19'!$B$8:$B$157,0)),INDEX('I.KI 2018-19'!J$9:J$393,MATCH($B153,'I.KI 2018-19'!$B$9:$B$393,0))))),"")</f>
        <v>27.406116734275823</v>
      </c>
      <c r="BM153" s="157">
        <f>_xlfn.IFNA(IF($B153=$B$381,0,IF($B153=$B$382,0,_xlfn.IFNA(INDEX('I.Supplementary 2018-19'!H$8:H$157,MATCH($B153,'I.Supplementary 2018-19'!$B$8:$B$157,0)),INDEX('I.KI 2018-19'!H$9:H$393,MATCH($B153,'I.KI 2018-19'!$B$9:$B$393,0))))),"")</f>
        <v>38.205893127816395</v>
      </c>
    </row>
    <row r="154" spans="2:65">
      <c r="B154" s="121" t="str">
        <f>'Calculations for 2021-22'!B154</f>
        <v>E1433</v>
      </c>
      <c r="C154" s="160" t="str">
        <f>'Calculations for 2021-22'!D154</f>
        <v>E1433</v>
      </c>
      <c r="D154" t="str">
        <f>'Calculations for 2021-22'!E154</f>
        <v>SD</v>
      </c>
      <c r="E154" t="str">
        <f>'Calculations for 2021-22'!F154</f>
        <v>P1914</v>
      </c>
      <c r="F154" s="120" t="str">
        <f>'Calculations for 2021-22'!H154</f>
        <v>Hastings</v>
      </c>
      <c r="G154" s="156">
        <f>_xlfn.IFNA(INDEX('I.KI 2016-17'!M$8:M$391,MATCH($B154,'I.KI 2016-17'!$B$8:$B$391,0)),"")</f>
        <v>0</v>
      </c>
      <c r="H154" s="149">
        <f>_xlfn.IFNA(INDEX('I.KI 2016-17'!N$8:N$391,MATCH($B154,'I.KI 2016-17'!$B$8:$B$391,0)),"")</f>
        <v>2.8353025212510001</v>
      </c>
      <c r="I154" s="149">
        <f>_xlfn.IFNA(INDEX('I.KI 2016-17'!O$8:O$391,MATCH($B154,'I.KI 2016-17'!$B$8:$B$391,0)),"")</f>
        <v>0</v>
      </c>
      <c r="J154" s="149">
        <f>_xlfn.IFNA(INDEX('I.KI 2016-17'!P$8:P$391,MATCH($B154,'I.KI 2016-17'!$B$8:$B$391,0)),"")</f>
        <v>0</v>
      </c>
      <c r="K154" s="157">
        <f>_xlfn.IFNA(INDEX('I.KI 2016-17'!Q$8:Q$391,MATCH($B154,'I.KI 2016-17'!$B$8:$B$391,0)),"")</f>
        <v>0</v>
      </c>
      <c r="L154" s="156">
        <f>_xlfn.IFNA(INDEX('I.KI 2016-17'!R$8:R$391,MATCH($B154,'I.KI 2016-17'!$B$8:$B$391,0)),"")</f>
        <v>0</v>
      </c>
      <c r="M154" s="193">
        <f>_xlfn.IFNA(INDEX('I.KI 2016-17'!S$8:S$391,MATCH($B154,'I.KI 2016-17'!$B$8:$B$391,0)),"")</f>
        <v>3.4955587491069999</v>
      </c>
      <c r="N154" s="193">
        <f>_xlfn.IFNA(INDEX('I.KI 2016-17'!T$8:T$391,MATCH($B154,'I.KI 2016-17'!$B$8:$B$391,0)),"")</f>
        <v>0</v>
      </c>
      <c r="O154" s="193">
        <f>_xlfn.IFNA(INDEX('I.KI 2016-17'!U$8:U$391,MATCH($B154,'I.KI 2016-17'!$B$8:$B$391,0)),"")</f>
        <v>0</v>
      </c>
      <c r="P154" s="157">
        <f>_xlfn.IFNA(INDEX('I.KI 2016-17'!V$8:V$391,MATCH($B154,'I.KI 2016-17'!$B$8:$B$391,0)),"")</f>
        <v>0</v>
      </c>
      <c r="Q154" s="156">
        <f>_xlfn.IFNA(INDEX('I.KI 2016-17'!W$8:W$391,MATCH($B154,'I.KI 2016-17'!$B$8:$B$391,0)),"")</f>
        <v>0</v>
      </c>
      <c r="R154" s="193">
        <f>_xlfn.IFNA(INDEX('I.KI 2016-17'!X$8:X$391,MATCH($B154,'I.KI 2016-17'!$B$8:$B$391,0)),"")</f>
        <v>6.3308612703579996</v>
      </c>
      <c r="S154" s="193">
        <f>_xlfn.IFNA(INDEX('I.KI 2016-17'!Y$8:Y$391,MATCH($B154,'I.KI 2016-17'!$B$8:$B$391,0)),"")</f>
        <v>0</v>
      </c>
      <c r="T154" s="193">
        <f>_xlfn.IFNA(INDEX('I.KI 2016-17'!Z$8:Z$391,MATCH($B154,'I.KI 2016-17'!$B$8:$B$391,0)),"")</f>
        <v>0</v>
      </c>
      <c r="U154" s="157">
        <f>_xlfn.IFNA(INDEX('I.KI 2016-17'!AA$8:AA$391,MATCH($B154,'I.KI 2016-17'!$B$8:$B$391,0)),"")</f>
        <v>0</v>
      </c>
      <c r="V154" s="149"/>
      <c r="W154" s="154">
        <f>_xlfn.IFNA(INDEX('I.KI 2016-17'!$H$8:$H$391,MATCH(B154,'I.KI 2016-17'!$B$8:$B$391,0)),"")</f>
        <v>2.8353025212510001</v>
      </c>
      <c r="X154" s="153">
        <f>_xlfn.IFNA(INDEX('I.KI 2016-17'!$I$8:$I$391,MATCH(B154,'I.KI 2016-17'!$B$8:$B$391,0)),"")</f>
        <v>3.4955587491069999</v>
      </c>
      <c r="Y154" s="155">
        <f>_xlfn.IFNA(INDEX('I.KI 2016-17'!$G$8:$G$391,MATCH(B154,'I.KI 2016-17'!$B$8:$B$391,0)),"")</f>
        <v>6.3308612703579996</v>
      </c>
      <c r="Z154" s="149"/>
      <c r="AA154" s="156">
        <f>_xlfn.IFNA(IF($B154=$B$382,0,_xlfn.IFNA(INDEX('I.Supplementary 2017-18'!N$8:N$35,MATCH($B154,'I.Supplementary 2017-18'!$B$8:$B$35,0)),INDEX('I.KI 2017-18'!N$9:N$393,MATCH($B154,'I.KI 2017-18'!$B$9:$B$393,0)))),"")</f>
        <v>0</v>
      </c>
      <c r="AB154" s="193">
        <f>_xlfn.IFNA(IF($B154=$B$382,0,_xlfn.IFNA(INDEX('I.Supplementary 2017-18'!O$8:O$35,MATCH($B154,'I.Supplementary 2017-18'!$B$8:$B$35,0)),INDEX('I.KI 2017-18'!O$9:O$393,MATCH($B154,'I.KI 2017-18'!$B$9:$B$393,0)))),"")</f>
        <v>2.0379817132834681</v>
      </c>
      <c r="AC154" s="193">
        <f>_xlfn.IFNA(IF($B154=$B$382,0,_xlfn.IFNA(INDEX('I.Supplementary 2017-18'!P$8:P$35,MATCH($B154,'I.Supplementary 2017-18'!$B$8:$B$35,0)),INDEX('I.KI 2017-18'!P$9:P$393,MATCH($B154,'I.KI 2017-18'!$B$9:$B$393,0)))),"")</f>
        <v>0</v>
      </c>
      <c r="AD154" s="193">
        <f>_xlfn.IFNA(IF($B154=$B$382,0,_xlfn.IFNA(INDEX('I.Supplementary 2017-18'!Q$8:Q$35,MATCH($B154,'I.Supplementary 2017-18'!$B$8:$B$35,0)),INDEX('I.KI 2017-18'!Q$9:Q$393,MATCH($B154,'I.KI 2017-18'!$B$9:$B$393,0)))),"")</f>
        <v>0</v>
      </c>
      <c r="AE154" s="157">
        <f>_xlfn.IFNA(IF($B154=$B$382,0,_xlfn.IFNA(INDEX('I.Supplementary 2017-18'!R$8:R$35,MATCH($B154,'I.Supplementary 2017-18'!$B$8:$B$35,0)),INDEX('I.KI 2017-18'!R$9:R$393,MATCH($B154,'I.KI 2017-18'!$B$9:$B$393,0)))),"")</f>
        <v>0</v>
      </c>
      <c r="AF154" s="156">
        <f>_xlfn.IFNA(IF($B154=$B$382,0,_xlfn.IFNA(INDEX('I.Supplementary 2017-18'!S$8:S$35,MATCH($B154,'I.Supplementary 2017-18'!$B$8:$B$35,0)),INDEX('I.KI 2017-18'!S$9:S$393,MATCH($B154,'I.KI 2017-18'!$B$9:$B$393,0)))),"")</f>
        <v>0</v>
      </c>
      <c r="AG154" s="193">
        <f>_xlfn.IFNA(IF($B154=$B$382,0,_xlfn.IFNA(INDEX('I.Supplementary 2017-18'!T$8:T$35,MATCH($B154,'I.Supplementary 2017-18'!$B$8:$B$35,0)),INDEX('I.KI 2017-18'!T$9:T$393,MATCH($B154,'I.KI 2017-18'!$B$9:$B$393,0)))),"")</f>
        <v>3.5669241627058712</v>
      </c>
      <c r="AH154" s="193">
        <f>_xlfn.IFNA(IF($B154=$B$382,0,_xlfn.IFNA(INDEX('I.Supplementary 2017-18'!U$8:U$35,MATCH($B154,'I.Supplementary 2017-18'!$B$8:$B$35,0)),INDEX('I.KI 2017-18'!U$9:U$393,MATCH($B154,'I.KI 2017-18'!$B$9:$B$393,0)))),"")</f>
        <v>0</v>
      </c>
      <c r="AI154" s="193">
        <f>_xlfn.IFNA(IF($B154=$B$382,0,_xlfn.IFNA(INDEX('I.Supplementary 2017-18'!V$8:V$35,MATCH($B154,'I.Supplementary 2017-18'!$B$8:$B$35,0)),INDEX('I.KI 2017-18'!V$9:V$393,MATCH($B154,'I.KI 2017-18'!$B$9:$B$393,0)))),"")</f>
        <v>0</v>
      </c>
      <c r="AJ154" s="157">
        <f>_xlfn.IFNA(IF($B154=$B$382,0,_xlfn.IFNA(INDEX('I.Supplementary 2017-18'!W$8:W$35,MATCH($B154,'I.Supplementary 2017-18'!$B$8:$B$35,0)),INDEX('I.KI 2017-18'!W$9:W$393,MATCH($B154,'I.KI 2017-18'!$B$9:$B$393,0)))),"")</f>
        <v>0</v>
      </c>
      <c r="AK154" s="156">
        <f>_xlfn.IFNA(IF($B154=$B$382,0,_xlfn.IFNA(INDEX('I.Supplementary 2017-18'!X$8:X$35,MATCH($B154,'I.Supplementary 2017-18'!$B$8:$B$35,0)),INDEX('I.KI 2017-18'!X$9:X$393,MATCH($B154,'I.KI 2017-18'!$B$9:$B$393,0)))),"")</f>
        <v>0</v>
      </c>
      <c r="AL154" s="193">
        <f>_xlfn.IFNA(IF($B154=$B$382,0,_xlfn.IFNA(INDEX('I.Supplementary 2017-18'!Y$8:Y$35,MATCH($B154,'I.Supplementary 2017-18'!$B$8:$B$35,0)),INDEX('I.KI 2017-18'!Y$9:Y$393,MATCH($B154,'I.KI 2017-18'!$B$9:$B$393,0)))),"")</f>
        <v>5.6049058759893393</v>
      </c>
      <c r="AM154" s="193">
        <f>_xlfn.IFNA(IF($B154=$B$382,0,_xlfn.IFNA(INDEX('I.Supplementary 2017-18'!Z$8:Z$35,MATCH($B154,'I.Supplementary 2017-18'!$B$8:$B$35,0)),INDEX('I.KI 2017-18'!Z$9:Z$393,MATCH($B154,'I.KI 2017-18'!$B$9:$B$393,0)))),"")</f>
        <v>0</v>
      </c>
      <c r="AN154" s="193">
        <f>_xlfn.IFNA(IF($B154=$B$382,0,_xlfn.IFNA(INDEX('I.Supplementary 2017-18'!AA$8:AA$35,MATCH($B154,'I.Supplementary 2017-18'!$B$8:$B$35,0)),INDEX('I.KI 2017-18'!AA$9:AA$393,MATCH($B154,'I.KI 2017-18'!$B$9:$B$393,0)))),"")</f>
        <v>0</v>
      </c>
      <c r="AO154" s="157">
        <f>_xlfn.IFNA(IF($B154=$B$382,0,_xlfn.IFNA(INDEX('I.Supplementary 2017-18'!AB$8:AB$35,MATCH($B154,'I.Supplementary 2017-18'!$B$8:$B$35,0)),INDEX('I.KI 2017-18'!AB$9:AB$393,MATCH($B154,'I.KI 2017-18'!$B$9:$B$393,0)))),"")</f>
        <v>0</v>
      </c>
      <c r="AP154" s="149"/>
      <c r="AQ154" s="156">
        <f>_xlfn.IFNA(IF($B154=$B$381,0,IF($B154=$B$382,0,_xlfn.IFNA(INDEX('I.Supplementary 2017-18'!I$8:I$35,MATCH($B154,'I.Supplementary 2017-18'!$B$8:$B$35,0)),INDEX('I.KI 2017-18'!I$9:I$393,MATCH($B154,'I.KI 2017-18'!$B$9:$B$393,0))))),"")</f>
        <v>2.0379817132834681</v>
      </c>
      <c r="AR154" s="149">
        <f>_xlfn.IFNA(IF($B154=$B$381,0,IF($B154=$B$382,0,_xlfn.IFNA(INDEX('I.Supplementary 2017-18'!J$8:J$35,MATCH($B154,'I.Supplementary 2017-18'!$B$8:$B$35,0)),INDEX('I.KI 2017-18'!J$9:J$393,MATCH($B154,'I.KI 2017-18'!$B$9:$B$393,0))))),"")</f>
        <v>3.5669241627058712</v>
      </c>
      <c r="AS154" s="157">
        <f>_xlfn.IFNA(IF($B154=$B$381,0,IF($B154=$B$382,0,_xlfn.IFNA(INDEX('I.Supplementary 2017-18'!H$8:H$35,MATCH($B154,'I.Supplementary 2017-18'!$B$8:$B$35,0)),INDEX('I.KI 2017-18'!H$9:H$393,MATCH($B154,'I.KI 2017-18'!$B$9:$B$393,0))))),"")</f>
        <v>5.6049058759893393</v>
      </c>
      <c r="AT154" s="149"/>
      <c r="AU154" s="156">
        <f>_xlfn.IFNA(_xlfn.IFNA(INDEX('I.Supplementary 2018-19'!P$8:P$157,MATCH($B154,'I.Supplementary 2018-19'!$B$8:$B$157,0)),INDEX('I.KI 2018-19'!P$9:P$393,MATCH($B154,'I.KI 2018-19'!$B$9:$B$393,0))),"")</f>
        <v>0</v>
      </c>
      <c r="AV154" s="193">
        <f>_xlfn.IFNA(_xlfn.IFNA(INDEX('I.Supplementary 2018-19'!Q$8:Q$157,MATCH($B154,'I.Supplementary 2018-19'!$B$8:$B$157,0)),INDEX('I.KI 2018-19'!Q$9:Q$393,MATCH($B154,'I.KI 2018-19'!$B$9:$B$393,0))),"")</f>
        <v>1.5420935822110697</v>
      </c>
      <c r="AW154" s="193">
        <f>_xlfn.IFNA(_xlfn.IFNA(INDEX('I.Supplementary 2018-19'!R$8:R$157,MATCH($B154,'I.Supplementary 2018-19'!$B$8:$B$157,0)),INDEX('I.KI 2018-19'!R$9:R$393,MATCH($B154,'I.KI 2018-19'!$B$9:$B$393,0))),"")</f>
        <v>0</v>
      </c>
      <c r="AX154" s="193">
        <f>_xlfn.IFNA(_xlfn.IFNA(INDEX('I.Supplementary 2018-19'!S$8:S$157,MATCH($B154,'I.Supplementary 2018-19'!$B$8:$B$157,0)),INDEX('I.KI 2018-19'!S$9:S$393,MATCH($B154,'I.KI 2018-19'!$B$9:$B$393,0))),"")</f>
        <v>0</v>
      </c>
      <c r="AY154" s="157">
        <f>_xlfn.IFNA(_xlfn.IFNA(INDEX('I.Supplementary 2018-19'!T$8:T$157,MATCH($B154,'I.Supplementary 2018-19'!$B$8:$B$157,0)),INDEX('I.KI 2018-19'!T$9:T$393,MATCH($B154,'I.KI 2018-19'!$B$9:$B$393,0))),"")</f>
        <v>0</v>
      </c>
      <c r="AZ154" s="156">
        <f>_xlfn.IFNA(_xlfn.IFNA(INDEX('I.Supplementary 2018-19'!U$8:U$157,MATCH($B154,'I.Supplementary 2018-19'!$B$8:$B$157,0)),INDEX('I.KI 2018-19'!U$9:U$393,MATCH($B154,'I.KI 2018-19'!$B$9:$B$393,0))),"")</f>
        <v>0</v>
      </c>
      <c r="BA154" s="193">
        <f>_xlfn.IFNA(_xlfn.IFNA(INDEX('I.Supplementary 2018-19'!V$8:V$157,MATCH($B154,'I.Supplementary 2018-19'!$B$8:$B$157,0)),INDEX('I.KI 2018-19'!V$9:V$393,MATCH($B154,'I.KI 2018-19'!$B$9:$B$393,0))),"")</f>
        <v>3.6740849744609831</v>
      </c>
      <c r="BB154" s="193">
        <f>_xlfn.IFNA(_xlfn.IFNA(INDEX('I.Supplementary 2018-19'!W$8:W$157,MATCH($B154,'I.Supplementary 2018-19'!$B$8:$B$157,0)),INDEX('I.KI 2018-19'!W$9:W$393,MATCH($B154,'I.KI 2018-19'!$B$9:$B$393,0))),"")</f>
        <v>0</v>
      </c>
      <c r="BC154" s="193">
        <f>_xlfn.IFNA(_xlfn.IFNA(INDEX('I.Supplementary 2018-19'!X$8:X$157,MATCH($B154,'I.Supplementary 2018-19'!$B$8:$B$157,0)),INDEX('I.KI 2018-19'!X$9:X$393,MATCH($B154,'I.KI 2018-19'!$B$9:$B$393,0))),"")</f>
        <v>0</v>
      </c>
      <c r="BD154" s="157">
        <f>_xlfn.IFNA(_xlfn.IFNA(INDEX('I.Supplementary 2018-19'!Y$8:Y$157,MATCH($B154,'I.Supplementary 2018-19'!$B$8:$B$157,0)),INDEX('I.KI 2018-19'!Y$9:Y$393,MATCH($B154,'I.KI 2018-19'!$B$9:$B$393,0))),"")</f>
        <v>0</v>
      </c>
      <c r="BE154" s="156">
        <f>_xlfn.IFNA(_xlfn.IFNA(INDEX('I.Supplementary 2018-19'!Z$8:Z$157,MATCH($B154,'I.Supplementary 2018-19'!$B$8:$B$157,0)),INDEX('I.KI 2018-19'!Z$9:Z$393,MATCH($B154,'I.KI 2018-19'!$B$9:$B$393,0))),"")</f>
        <v>0</v>
      </c>
      <c r="BF154" s="193">
        <f>_xlfn.IFNA(_xlfn.IFNA(INDEX('I.Supplementary 2018-19'!AA$8:AA$157,MATCH($B154,'I.Supplementary 2018-19'!$B$8:$B$157,0)),INDEX('I.KI 2018-19'!AA$9:AA$393,MATCH($B154,'I.KI 2018-19'!$B$9:$B$393,0))),"")</f>
        <v>5.2161785566720527</v>
      </c>
      <c r="BG154" s="193">
        <f>_xlfn.IFNA(_xlfn.IFNA(INDEX('I.Supplementary 2018-19'!AB$8:AB$157,MATCH($B154,'I.Supplementary 2018-19'!$B$8:$B$157,0)),INDEX('I.KI 2018-19'!AB$9:AB$393,MATCH($B154,'I.KI 2018-19'!$B$9:$B$393,0))),"")</f>
        <v>0</v>
      </c>
      <c r="BH154" s="193">
        <f>_xlfn.IFNA(_xlfn.IFNA(INDEX('I.Supplementary 2018-19'!AC$8:AC$157,MATCH($B154,'I.Supplementary 2018-19'!$B$8:$B$157,0)),INDEX('I.KI 2018-19'!AC$9:AC$393,MATCH($B154,'I.KI 2018-19'!$B$9:$B$393,0))),"")</f>
        <v>0</v>
      </c>
      <c r="BI154" s="157">
        <f>_xlfn.IFNA(_xlfn.IFNA(INDEX('I.Supplementary 2018-19'!AD$8:AD$157,MATCH($B154,'I.Supplementary 2018-19'!$B$8:$B$157,0)),INDEX('I.KI 2018-19'!AD$9:AD$393,MATCH($B154,'I.KI 2018-19'!$B$9:$B$393,0))),"")</f>
        <v>0</v>
      </c>
      <c r="BJ154" s="149"/>
      <c r="BK154" s="156">
        <f>_xlfn.IFNA(IF($B154=$B$381,0,IF($B154=$B$382,0,_xlfn.IFNA(INDEX('I.Supplementary 2018-19'!I$8:I$157,MATCH($B154,'I.Supplementary 2018-19'!$B$8:$B$157,0)),INDEX('I.KI 2018-19'!I$9:I$393,MATCH($B154,'I.KI 2018-19'!$B$9:$B$393,0))))),"")</f>
        <v>1.5420935822110697</v>
      </c>
      <c r="BL154" s="149">
        <f>_xlfn.IFNA(IF($B154=$B$381,0,IF($B154=$B$382,0,_xlfn.IFNA(INDEX('I.Supplementary 2018-19'!J$8:J$157,MATCH($B154,'I.Supplementary 2018-19'!$B$8:$B$157,0)),INDEX('I.KI 2018-19'!J$9:J$393,MATCH($B154,'I.KI 2018-19'!$B$9:$B$393,0))))),"")</f>
        <v>3.6740849744609831</v>
      </c>
      <c r="BM154" s="157">
        <f>_xlfn.IFNA(IF($B154=$B$381,0,IF($B154=$B$382,0,_xlfn.IFNA(INDEX('I.Supplementary 2018-19'!H$8:H$157,MATCH($B154,'I.Supplementary 2018-19'!$B$8:$B$157,0)),INDEX('I.KI 2018-19'!H$9:H$393,MATCH($B154,'I.KI 2018-19'!$B$9:$B$393,0))))),"")</f>
        <v>5.2161785566720527</v>
      </c>
    </row>
    <row r="155" spans="2:65">
      <c r="B155" s="121" t="str">
        <f>'Calculations for 2021-22'!B155</f>
        <v>E1737</v>
      </c>
      <c r="C155" s="160" t="str">
        <f>'Calculations for 2021-22'!D155</f>
        <v>E1737</v>
      </c>
      <c r="D155" t="str">
        <f>'Calculations for 2021-22'!E155</f>
        <v>SD</v>
      </c>
      <c r="E155">
        <f>'Calculations for 2021-22'!F155</f>
        <v>0</v>
      </c>
      <c r="F155" s="120" t="str">
        <f>'Calculations for 2021-22'!H155</f>
        <v>Havant</v>
      </c>
      <c r="G155" s="156">
        <f>_xlfn.IFNA(INDEX('I.KI 2016-17'!M$8:M$391,MATCH($B155,'I.KI 2016-17'!$B$8:$B$391,0)),"")</f>
        <v>0</v>
      </c>
      <c r="H155" s="149">
        <f>_xlfn.IFNA(INDEX('I.KI 2016-17'!N$8:N$391,MATCH($B155,'I.KI 2016-17'!$B$8:$B$391,0)),"")</f>
        <v>1.556482502355</v>
      </c>
      <c r="I155" s="149">
        <f>_xlfn.IFNA(INDEX('I.KI 2016-17'!O$8:O$391,MATCH($B155,'I.KI 2016-17'!$B$8:$B$391,0)),"")</f>
        <v>0</v>
      </c>
      <c r="J155" s="149">
        <f>_xlfn.IFNA(INDEX('I.KI 2016-17'!P$8:P$391,MATCH($B155,'I.KI 2016-17'!$B$8:$B$391,0)),"")</f>
        <v>0</v>
      </c>
      <c r="K155" s="157">
        <f>_xlfn.IFNA(INDEX('I.KI 2016-17'!Q$8:Q$391,MATCH($B155,'I.KI 2016-17'!$B$8:$B$391,0)),"")</f>
        <v>0</v>
      </c>
      <c r="L155" s="156">
        <f>_xlfn.IFNA(INDEX('I.KI 2016-17'!R$8:R$391,MATCH($B155,'I.KI 2016-17'!$B$8:$B$391,0)),"")</f>
        <v>0</v>
      </c>
      <c r="M155" s="193">
        <f>_xlfn.IFNA(INDEX('I.KI 2016-17'!S$8:S$391,MATCH($B155,'I.KI 2016-17'!$B$8:$B$391,0)),"")</f>
        <v>3.0638738926189997</v>
      </c>
      <c r="N155" s="193">
        <f>_xlfn.IFNA(INDEX('I.KI 2016-17'!T$8:T$391,MATCH($B155,'I.KI 2016-17'!$B$8:$B$391,0)),"")</f>
        <v>0</v>
      </c>
      <c r="O155" s="193">
        <f>_xlfn.IFNA(INDEX('I.KI 2016-17'!U$8:U$391,MATCH($B155,'I.KI 2016-17'!$B$8:$B$391,0)),"")</f>
        <v>0</v>
      </c>
      <c r="P155" s="157">
        <f>_xlfn.IFNA(INDEX('I.KI 2016-17'!V$8:V$391,MATCH($B155,'I.KI 2016-17'!$B$8:$B$391,0)),"")</f>
        <v>0</v>
      </c>
      <c r="Q155" s="156">
        <f>_xlfn.IFNA(INDEX('I.KI 2016-17'!W$8:W$391,MATCH($B155,'I.KI 2016-17'!$B$8:$B$391,0)),"")</f>
        <v>0</v>
      </c>
      <c r="R155" s="193">
        <f>_xlfn.IFNA(INDEX('I.KI 2016-17'!X$8:X$391,MATCH($B155,'I.KI 2016-17'!$B$8:$B$391,0)),"")</f>
        <v>4.6203563949739994</v>
      </c>
      <c r="S155" s="193">
        <f>_xlfn.IFNA(INDEX('I.KI 2016-17'!Y$8:Y$391,MATCH($B155,'I.KI 2016-17'!$B$8:$B$391,0)),"")</f>
        <v>0</v>
      </c>
      <c r="T155" s="193">
        <f>_xlfn.IFNA(INDEX('I.KI 2016-17'!Z$8:Z$391,MATCH($B155,'I.KI 2016-17'!$B$8:$B$391,0)),"")</f>
        <v>0</v>
      </c>
      <c r="U155" s="157">
        <f>_xlfn.IFNA(INDEX('I.KI 2016-17'!AA$8:AA$391,MATCH($B155,'I.KI 2016-17'!$B$8:$B$391,0)),"")</f>
        <v>0</v>
      </c>
      <c r="V155" s="149"/>
      <c r="W155" s="154">
        <f>_xlfn.IFNA(INDEX('I.KI 2016-17'!$H$8:$H$391,MATCH(B155,'I.KI 2016-17'!$B$8:$B$391,0)),"")</f>
        <v>1.556482502355</v>
      </c>
      <c r="X155" s="153">
        <f>_xlfn.IFNA(INDEX('I.KI 2016-17'!$I$8:$I$391,MATCH(B155,'I.KI 2016-17'!$B$8:$B$391,0)),"")</f>
        <v>3.0638738926189997</v>
      </c>
      <c r="Y155" s="155">
        <f>_xlfn.IFNA(INDEX('I.KI 2016-17'!$G$8:$G$391,MATCH(B155,'I.KI 2016-17'!$B$8:$B$391,0)),"")</f>
        <v>4.6203563949739994</v>
      </c>
      <c r="Z155" s="149"/>
      <c r="AA155" s="156">
        <f>_xlfn.IFNA(IF($B155=$B$382,0,_xlfn.IFNA(INDEX('I.Supplementary 2017-18'!N$8:N$35,MATCH($B155,'I.Supplementary 2017-18'!$B$8:$B$35,0)),INDEX('I.KI 2017-18'!N$9:N$393,MATCH($B155,'I.KI 2017-18'!$B$9:$B$393,0)))),"")</f>
        <v>0</v>
      </c>
      <c r="AB155" s="193">
        <f>_xlfn.IFNA(IF($B155=$B$382,0,_xlfn.IFNA(INDEX('I.Supplementary 2017-18'!O$8:O$35,MATCH($B155,'I.Supplementary 2017-18'!$B$8:$B$35,0)),INDEX('I.KI 2017-18'!O$9:O$393,MATCH($B155,'I.KI 2017-18'!$B$9:$B$393,0)))),"")</f>
        <v>0.77108002791776786</v>
      </c>
      <c r="AC155" s="193">
        <f>_xlfn.IFNA(IF($B155=$B$382,0,_xlfn.IFNA(INDEX('I.Supplementary 2017-18'!P$8:P$35,MATCH($B155,'I.Supplementary 2017-18'!$B$8:$B$35,0)),INDEX('I.KI 2017-18'!P$9:P$393,MATCH($B155,'I.KI 2017-18'!$B$9:$B$393,0)))),"")</f>
        <v>0</v>
      </c>
      <c r="AD155" s="193">
        <f>_xlfn.IFNA(IF($B155=$B$382,0,_xlfn.IFNA(INDEX('I.Supplementary 2017-18'!Q$8:Q$35,MATCH($B155,'I.Supplementary 2017-18'!$B$8:$B$35,0)),INDEX('I.KI 2017-18'!Q$9:Q$393,MATCH($B155,'I.KI 2017-18'!$B$9:$B$393,0)))),"")</f>
        <v>0</v>
      </c>
      <c r="AE155" s="157">
        <f>_xlfn.IFNA(IF($B155=$B$382,0,_xlfn.IFNA(INDEX('I.Supplementary 2017-18'!R$8:R$35,MATCH($B155,'I.Supplementary 2017-18'!$B$8:$B$35,0)),INDEX('I.KI 2017-18'!R$9:R$393,MATCH($B155,'I.KI 2017-18'!$B$9:$B$393,0)))),"")</f>
        <v>0</v>
      </c>
      <c r="AF155" s="156">
        <f>_xlfn.IFNA(IF($B155=$B$382,0,_xlfn.IFNA(INDEX('I.Supplementary 2017-18'!S$8:S$35,MATCH($B155,'I.Supplementary 2017-18'!$B$8:$B$35,0)),INDEX('I.KI 2017-18'!S$9:S$393,MATCH($B155,'I.KI 2017-18'!$B$9:$B$393,0)))),"")</f>
        <v>0</v>
      </c>
      <c r="AG155" s="193">
        <f>_xlfn.IFNA(IF($B155=$B$382,0,_xlfn.IFNA(INDEX('I.Supplementary 2017-18'!T$8:T$35,MATCH($B155,'I.Supplementary 2017-18'!$B$8:$B$35,0)),INDEX('I.KI 2017-18'!T$9:T$393,MATCH($B155,'I.KI 2017-18'!$B$9:$B$393,0)))),"")</f>
        <v>3.1264260175453504</v>
      </c>
      <c r="AH155" s="193">
        <f>_xlfn.IFNA(IF($B155=$B$382,0,_xlfn.IFNA(INDEX('I.Supplementary 2017-18'!U$8:U$35,MATCH($B155,'I.Supplementary 2017-18'!$B$8:$B$35,0)),INDEX('I.KI 2017-18'!U$9:U$393,MATCH($B155,'I.KI 2017-18'!$B$9:$B$393,0)))),"")</f>
        <v>0</v>
      </c>
      <c r="AI155" s="193">
        <f>_xlfn.IFNA(IF($B155=$B$382,0,_xlfn.IFNA(INDEX('I.Supplementary 2017-18'!V$8:V$35,MATCH($B155,'I.Supplementary 2017-18'!$B$8:$B$35,0)),INDEX('I.KI 2017-18'!V$9:V$393,MATCH($B155,'I.KI 2017-18'!$B$9:$B$393,0)))),"")</f>
        <v>0</v>
      </c>
      <c r="AJ155" s="157">
        <f>_xlfn.IFNA(IF($B155=$B$382,0,_xlfn.IFNA(INDEX('I.Supplementary 2017-18'!W$8:W$35,MATCH($B155,'I.Supplementary 2017-18'!$B$8:$B$35,0)),INDEX('I.KI 2017-18'!W$9:W$393,MATCH($B155,'I.KI 2017-18'!$B$9:$B$393,0)))),"")</f>
        <v>0</v>
      </c>
      <c r="AK155" s="156">
        <f>_xlfn.IFNA(IF($B155=$B$382,0,_xlfn.IFNA(INDEX('I.Supplementary 2017-18'!X$8:X$35,MATCH($B155,'I.Supplementary 2017-18'!$B$8:$B$35,0)),INDEX('I.KI 2017-18'!X$9:X$393,MATCH($B155,'I.KI 2017-18'!$B$9:$B$393,0)))),"")</f>
        <v>0</v>
      </c>
      <c r="AL155" s="193">
        <f>_xlfn.IFNA(IF($B155=$B$382,0,_xlfn.IFNA(INDEX('I.Supplementary 2017-18'!Y$8:Y$35,MATCH($B155,'I.Supplementary 2017-18'!$B$8:$B$35,0)),INDEX('I.KI 2017-18'!Y$9:Y$393,MATCH($B155,'I.KI 2017-18'!$B$9:$B$393,0)))),"")</f>
        <v>3.8975060454631185</v>
      </c>
      <c r="AM155" s="193">
        <f>_xlfn.IFNA(IF($B155=$B$382,0,_xlfn.IFNA(INDEX('I.Supplementary 2017-18'!Z$8:Z$35,MATCH($B155,'I.Supplementary 2017-18'!$B$8:$B$35,0)),INDEX('I.KI 2017-18'!Z$9:Z$393,MATCH($B155,'I.KI 2017-18'!$B$9:$B$393,0)))),"")</f>
        <v>0</v>
      </c>
      <c r="AN155" s="193">
        <f>_xlfn.IFNA(IF($B155=$B$382,0,_xlfn.IFNA(INDEX('I.Supplementary 2017-18'!AA$8:AA$35,MATCH($B155,'I.Supplementary 2017-18'!$B$8:$B$35,0)),INDEX('I.KI 2017-18'!AA$9:AA$393,MATCH($B155,'I.KI 2017-18'!$B$9:$B$393,0)))),"")</f>
        <v>0</v>
      </c>
      <c r="AO155" s="157">
        <f>_xlfn.IFNA(IF($B155=$B$382,0,_xlfn.IFNA(INDEX('I.Supplementary 2017-18'!AB$8:AB$35,MATCH($B155,'I.Supplementary 2017-18'!$B$8:$B$35,0)),INDEX('I.KI 2017-18'!AB$9:AB$393,MATCH($B155,'I.KI 2017-18'!$B$9:$B$393,0)))),"")</f>
        <v>0</v>
      </c>
      <c r="AP155" s="149"/>
      <c r="AQ155" s="156">
        <f>_xlfn.IFNA(IF($B155=$B$381,0,IF($B155=$B$382,0,_xlfn.IFNA(INDEX('I.Supplementary 2017-18'!I$8:I$35,MATCH($B155,'I.Supplementary 2017-18'!$B$8:$B$35,0)),INDEX('I.KI 2017-18'!I$9:I$393,MATCH($B155,'I.KI 2017-18'!$B$9:$B$393,0))))),"")</f>
        <v>0.77108002791776786</v>
      </c>
      <c r="AR155" s="149">
        <f>_xlfn.IFNA(IF($B155=$B$381,0,IF($B155=$B$382,0,_xlfn.IFNA(INDEX('I.Supplementary 2017-18'!J$8:J$35,MATCH($B155,'I.Supplementary 2017-18'!$B$8:$B$35,0)),INDEX('I.KI 2017-18'!J$9:J$393,MATCH($B155,'I.KI 2017-18'!$B$9:$B$393,0))))),"")</f>
        <v>3.1264260175453504</v>
      </c>
      <c r="AS155" s="157">
        <f>_xlfn.IFNA(IF($B155=$B$381,0,IF($B155=$B$382,0,_xlfn.IFNA(INDEX('I.Supplementary 2017-18'!H$8:H$35,MATCH($B155,'I.Supplementary 2017-18'!$B$8:$B$35,0)),INDEX('I.KI 2017-18'!H$9:H$393,MATCH($B155,'I.KI 2017-18'!$B$9:$B$393,0))))),"")</f>
        <v>3.8975060454631185</v>
      </c>
      <c r="AT155" s="149"/>
      <c r="AU155" s="156">
        <f>_xlfn.IFNA(_xlfn.IFNA(INDEX('I.Supplementary 2018-19'!P$8:P$157,MATCH($B155,'I.Supplementary 2018-19'!$B$8:$B$157,0)),INDEX('I.KI 2018-19'!P$9:P$393,MATCH($B155,'I.KI 2018-19'!$B$9:$B$393,0))),"")</f>
        <v>0</v>
      </c>
      <c r="AV155" s="193">
        <f>_xlfn.IFNA(_xlfn.IFNA(INDEX('I.Supplementary 2018-19'!Q$8:Q$157,MATCH($B155,'I.Supplementary 2018-19'!$B$8:$B$157,0)),INDEX('I.KI 2018-19'!Q$9:Q$393,MATCH($B155,'I.KI 2018-19'!$B$9:$B$393,0))),"")</f>
        <v>0.29001576965239551</v>
      </c>
      <c r="AW155" s="193">
        <f>_xlfn.IFNA(_xlfn.IFNA(INDEX('I.Supplementary 2018-19'!R$8:R$157,MATCH($B155,'I.Supplementary 2018-19'!$B$8:$B$157,0)),INDEX('I.KI 2018-19'!R$9:R$393,MATCH($B155,'I.KI 2018-19'!$B$9:$B$393,0))),"")</f>
        <v>0</v>
      </c>
      <c r="AX155" s="193">
        <f>_xlfn.IFNA(_xlfn.IFNA(INDEX('I.Supplementary 2018-19'!S$8:S$157,MATCH($B155,'I.Supplementary 2018-19'!$B$8:$B$157,0)),INDEX('I.KI 2018-19'!S$9:S$393,MATCH($B155,'I.KI 2018-19'!$B$9:$B$393,0))),"")</f>
        <v>0</v>
      </c>
      <c r="AY155" s="157">
        <f>_xlfn.IFNA(_xlfn.IFNA(INDEX('I.Supplementary 2018-19'!T$8:T$157,MATCH($B155,'I.Supplementary 2018-19'!$B$8:$B$157,0)),INDEX('I.KI 2018-19'!T$9:T$393,MATCH($B155,'I.KI 2018-19'!$B$9:$B$393,0))),"")</f>
        <v>0</v>
      </c>
      <c r="AZ155" s="156">
        <f>_xlfn.IFNA(_xlfn.IFNA(INDEX('I.Supplementary 2018-19'!U$8:U$157,MATCH($B155,'I.Supplementary 2018-19'!$B$8:$B$157,0)),INDEX('I.KI 2018-19'!U$9:U$393,MATCH($B155,'I.KI 2018-19'!$B$9:$B$393,0))),"")</f>
        <v>0</v>
      </c>
      <c r="BA155" s="193">
        <f>_xlfn.IFNA(_xlfn.IFNA(INDEX('I.Supplementary 2018-19'!V$8:V$157,MATCH($B155,'I.Supplementary 2018-19'!$B$8:$B$157,0)),INDEX('I.KI 2018-19'!V$9:V$393,MATCH($B155,'I.KI 2018-19'!$B$9:$B$393,0))),"")</f>
        <v>3.2203529794458543</v>
      </c>
      <c r="BB155" s="193">
        <f>_xlfn.IFNA(_xlfn.IFNA(INDEX('I.Supplementary 2018-19'!W$8:W$157,MATCH($B155,'I.Supplementary 2018-19'!$B$8:$B$157,0)),INDEX('I.KI 2018-19'!W$9:W$393,MATCH($B155,'I.KI 2018-19'!$B$9:$B$393,0))),"")</f>
        <v>0</v>
      </c>
      <c r="BC155" s="193">
        <f>_xlfn.IFNA(_xlfn.IFNA(INDEX('I.Supplementary 2018-19'!X$8:X$157,MATCH($B155,'I.Supplementary 2018-19'!$B$8:$B$157,0)),INDEX('I.KI 2018-19'!X$9:X$393,MATCH($B155,'I.KI 2018-19'!$B$9:$B$393,0))),"")</f>
        <v>0</v>
      </c>
      <c r="BD155" s="157">
        <f>_xlfn.IFNA(_xlfn.IFNA(INDEX('I.Supplementary 2018-19'!Y$8:Y$157,MATCH($B155,'I.Supplementary 2018-19'!$B$8:$B$157,0)),INDEX('I.KI 2018-19'!Y$9:Y$393,MATCH($B155,'I.KI 2018-19'!$B$9:$B$393,0))),"")</f>
        <v>0</v>
      </c>
      <c r="BE155" s="156">
        <f>_xlfn.IFNA(_xlfn.IFNA(INDEX('I.Supplementary 2018-19'!Z$8:Z$157,MATCH($B155,'I.Supplementary 2018-19'!$B$8:$B$157,0)),INDEX('I.KI 2018-19'!Z$9:Z$393,MATCH($B155,'I.KI 2018-19'!$B$9:$B$393,0))),"")</f>
        <v>0</v>
      </c>
      <c r="BF155" s="193">
        <f>_xlfn.IFNA(_xlfn.IFNA(INDEX('I.Supplementary 2018-19'!AA$8:AA$157,MATCH($B155,'I.Supplementary 2018-19'!$B$8:$B$157,0)),INDEX('I.KI 2018-19'!AA$9:AA$393,MATCH($B155,'I.KI 2018-19'!$B$9:$B$393,0))),"")</f>
        <v>3.5103687490982498</v>
      </c>
      <c r="BG155" s="193">
        <f>_xlfn.IFNA(_xlfn.IFNA(INDEX('I.Supplementary 2018-19'!AB$8:AB$157,MATCH($B155,'I.Supplementary 2018-19'!$B$8:$B$157,0)),INDEX('I.KI 2018-19'!AB$9:AB$393,MATCH($B155,'I.KI 2018-19'!$B$9:$B$393,0))),"")</f>
        <v>0</v>
      </c>
      <c r="BH155" s="193">
        <f>_xlfn.IFNA(_xlfn.IFNA(INDEX('I.Supplementary 2018-19'!AC$8:AC$157,MATCH($B155,'I.Supplementary 2018-19'!$B$8:$B$157,0)),INDEX('I.KI 2018-19'!AC$9:AC$393,MATCH($B155,'I.KI 2018-19'!$B$9:$B$393,0))),"")</f>
        <v>0</v>
      </c>
      <c r="BI155" s="157">
        <f>_xlfn.IFNA(_xlfn.IFNA(INDEX('I.Supplementary 2018-19'!AD$8:AD$157,MATCH($B155,'I.Supplementary 2018-19'!$B$8:$B$157,0)),INDEX('I.KI 2018-19'!AD$9:AD$393,MATCH($B155,'I.KI 2018-19'!$B$9:$B$393,0))),"")</f>
        <v>0</v>
      </c>
      <c r="BJ155" s="149"/>
      <c r="BK155" s="156">
        <f>_xlfn.IFNA(IF($B155=$B$381,0,IF($B155=$B$382,0,_xlfn.IFNA(INDEX('I.Supplementary 2018-19'!I$8:I$157,MATCH($B155,'I.Supplementary 2018-19'!$B$8:$B$157,0)),INDEX('I.KI 2018-19'!I$9:I$393,MATCH($B155,'I.KI 2018-19'!$B$9:$B$393,0))))),"")</f>
        <v>0.29001576965239551</v>
      </c>
      <c r="BL155" s="149">
        <f>_xlfn.IFNA(IF($B155=$B$381,0,IF($B155=$B$382,0,_xlfn.IFNA(INDEX('I.Supplementary 2018-19'!J$8:J$157,MATCH($B155,'I.Supplementary 2018-19'!$B$8:$B$157,0)),INDEX('I.KI 2018-19'!J$9:J$393,MATCH($B155,'I.KI 2018-19'!$B$9:$B$393,0))))),"")</f>
        <v>3.2203529794458543</v>
      </c>
      <c r="BM155" s="157">
        <f>_xlfn.IFNA(IF($B155=$B$381,0,IF($B155=$B$382,0,_xlfn.IFNA(INDEX('I.Supplementary 2018-19'!H$8:H$157,MATCH($B155,'I.Supplementary 2018-19'!$B$8:$B$157,0)),INDEX('I.KI 2018-19'!H$9:H$393,MATCH($B155,'I.KI 2018-19'!$B$9:$B$393,0))))),"")</f>
        <v>3.5103687490982498</v>
      </c>
    </row>
    <row r="156" spans="2:65">
      <c r="B156" s="121" t="str">
        <f>'Calculations for 2021-22'!B156</f>
        <v>E5040</v>
      </c>
      <c r="C156" s="160" t="str">
        <f>'Calculations for 2021-22'!D156</f>
        <v>E5040</v>
      </c>
      <c r="D156" t="str">
        <f>'Calculations for 2021-22'!E156</f>
        <v>OLB</v>
      </c>
      <c r="E156" t="str">
        <f>'Calculations for 2021-22'!F156</f>
        <v>P1915</v>
      </c>
      <c r="F156" s="120" t="str">
        <f>'Calculations for 2021-22'!H156</f>
        <v>Havering</v>
      </c>
      <c r="G156" s="156">
        <f>_xlfn.IFNA(INDEX('I.KI 2016-17'!M$8:M$391,MATCH($B156,'I.KI 2016-17'!$B$8:$B$391,0)),"")</f>
        <v>18.287525708575</v>
      </c>
      <c r="H156" s="149">
        <f>_xlfn.IFNA(INDEX('I.KI 2016-17'!N$8:N$391,MATCH($B156,'I.KI 2016-17'!$B$8:$B$391,0)),"")</f>
        <v>2.6022157494110001</v>
      </c>
      <c r="I156" s="149">
        <f>_xlfn.IFNA(INDEX('I.KI 2016-17'!O$8:O$391,MATCH($B156,'I.KI 2016-17'!$B$8:$B$391,0)),"")</f>
        <v>0</v>
      </c>
      <c r="J156" s="149">
        <f>_xlfn.IFNA(INDEX('I.KI 2016-17'!P$8:P$391,MATCH($B156,'I.KI 2016-17'!$B$8:$B$391,0)),"")</f>
        <v>0</v>
      </c>
      <c r="K156" s="157">
        <f>_xlfn.IFNA(INDEX('I.KI 2016-17'!Q$8:Q$391,MATCH($B156,'I.KI 2016-17'!$B$8:$B$391,0)),"")</f>
        <v>0</v>
      </c>
      <c r="L156" s="156">
        <f>_xlfn.IFNA(INDEX('I.KI 2016-17'!R$8:R$391,MATCH($B156,'I.KI 2016-17'!$B$8:$B$391,0)),"")</f>
        <v>25.633075351709</v>
      </c>
      <c r="M156" s="193">
        <f>_xlfn.IFNA(INDEX('I.KI 2016-17'!S$8:S$391,MATCH($B156,'I.KI 2016-17'!$B$8:$B$391,0)),"")</f>
        <v>5.9935431334960008</v>
      </c>
      <c r="N156" s="193">
        <f>_xlfn.IFNA(INDEX('I.KI 2016-17'!T$8:T$391,MATCH($B156,'I.KI 2016-17'!$B$8:$B$391,0)),"")</f>
        <v>0</v>
      </c>
      <c r="O156" s="193">
        <f>_xlfn.IFNA(INDEX('I.KI 2016-17'!U$8:U$391,MATCH($B156,'I.KI 2016-17'!$B$8:$B$391,0)),"")</f>
        <v>0</v>
      </c>
      <c r="P156" s="157">
        <f>_xlfn.IFNA(INDEX('I.KI 2016-17'!V$8:V$391,MATCH($B156,'I.KI 2016-17'!$B$8:$B$391,0)),"")</f>
        <v>0</v>
      </c>
      <c r="Q156" s="156">
        <f>_xlfn.IFNA(INDEX('I.KI 2016-17'!W$8:W$391,MATCH($B156,'I.KI 2016-17'!$B$8:$B$391,0)),"")</f>
        <v>43.920601060284</v>
      </c>
      <c r="R156" s="193">
        <f>_xlfn.IFNA(INDEX('I.KI 2016-17'!X$8:X$391,MATCH($B156,'I.KI 2016-17'!$B$8:$B$391,0)),"")</f>
        <v>8.5957588829070009</v>
      </c>
      <c r="S156" s="193">
        <f>_xlfn.IFNA(INDEX('I.KI 2016-17'!Y$8:Y$391,MATCH($B156,'I.KI 2016-17'!$B$8:$B$391,0)),"")</f>
        <v>0</v>
      </c>
      <c r="T156" s="193">
        <f>_xlfn.IFNA(INDEX('I.KI 2016-17'!Z$8:Z$391,MATCH($B156,'I.KI 2016-17'!$B$8:$B$391,0)),"")</f>
        <v>0</v>
      </c>
      <c r="U156" s="157">
        <f>_xlfn.IFNA(INDEX('I.KI 2016-17'!AA$8:AA$391,MATCH($B156,'I.KI 2016-17'!$B$8:$B$391,0)),"")</f>
        <v>0</v>
      </c>
      <c r="V156" s="149"/>
      <c r="W156" s="154">
        <f>_xlfn.IFNA(INDEX('I.KI 2016-17'!$H$8:$H$391,MATCH(B156,'I.KI 2016-17'!$B$8:$B$391,0)),"")</f>
        <v>20.889741457985998</v>
      </c>
      <c r="X156" s="153">
        <f>_xlfn.IFNA(INDEX('I.KI 2016-17'!$I$8:$I$391,MATCH(B156,'I.KI 2016-17'!$B$8:$B$391,0)),"")</f>
        <v>31.626618485205004</v>
      </c>
      <c r="Y156" s="155">
        <f>_xlfn.IFNA(INDEX('I.KI 2016-17'!$G$8:$G$391,MATCH(B156,'I.KI 2016-17'!$B$8:$B$391,0)),"")</f>
        <v>52.516359943191006</v>
      </c>
      <c r="Z156" s="149"/>
      <c r="AA156" s="156">
        <f>_xlfn.IFNA(IF($B156=$B$382,0,_xlfn.IFNA(INDEX('I.Supplementary 2017-18'!N$8:N$35,MATCH($B156,'I.Supplementary 2017-18'!$B$8:$B$35,0)),INDEX('I.KI 2017-18'!N$9:N$393,MATCH($B156,'I.KI 2017-18'!$B$9:$B$393,0)))),"")</f>
        <v>11.622009066689104</v>
      </c>
      <c r="AB156" s="193">
        <f>_xlfn.IFNA(IF($B156=$B$382,0,_xlfn.IFNA(INDEX('I.Supplementary 2017-18'!O$8:O$35,MATCH($B156,'I.Supplementary 2017-18'!$B$8:$B$35,0)),INDEX('I.KI 2017-18'!O$9:O$393,MATCH($B156,'I.KI 2017-18'!$B$9:$B$393,0)))),"")</f>
        <v>0.66151924072340507</v>
      </c>
      <c r="AC156" s="193">
        <f>_xlfn.IFNA(IF($B156=$B$382,0,_xlfn.IFNA(INDEX('I.Supplementary 2017-18'!P$8:P$35,MATCH($B156,'I.Supplementary 2017-18'!$B$8:$B$35,0)),INDEX('I.KI 2017-18'!P$9:P$393,MATCH($B156,'I.KI 2017-18'!$B$9:$B$393,0)))),"")</f>
        <v>0</v>
      </c>
      <c r="AD156" s="193">
        <f>_xlfn.IFNA(IF($B156=$B$382,0,_xlfn.IFNA(INDEX('I.Supplementary 2017-18'!Q$8:Q$35,MATCH($B156,'I.Supplementary 2017-18'!$B$8:$B$35,0)),INDEX('I.KI 2017-18'!Q$9:Q$393,MATCH($B156,'I.KI 2017-18'!$B$9:$B$393,0)))),"")</f>
        <v>0</v>
      </c>
      <c r="AE156" s="157">
        <f>_xlfn.IFNA(IF($B156=$B$382,0,_xlfn.IFNA(INDEX('I.Supplementary 2017-18'!R$8:R$35,MATCH($B156,'I.Supplementary 2017-18'!$B$8:$B$35,0)),INDEX('I.KI 2017-18'!R$9:R$393,MATCH($B156,'I.KI 2017-18'!$B$9:$B$393,0)))),"")</f>
        <v>0</v>
      </c>
      <c r="AF156" s="156">
        <f>_xlfn.IFNA(IF($B156=$B$382,0,_xlfn.IFNA(INDEX('I.Supplementary 2017-18'!S$8:S$35,MATCH($B156,'I.Supplementary 2017-18'!$B$8:$B$35,0)),INDEX('I.KI 2017-18'!S$9:S$393,MATCH($B156,'I.KI 2017-18'!$B$9:$B$393,0)))),"")</f>
        <v>26.156400850029716</v>
      </c>
      <c r="AG156" s="193">
        <f>_xlfn.IFNA(IF($B156=$B$382,0,_xlfn.IFNA(INDEX('I.Supplementary 2017-18'!T$8:T$35,MATCH($B156,'I.Supplementary 2017-18'!$B$8:$B$35,0)),INDEX('I.KI 2017-18'!T$9:T$393,MATCH($B156,'I.KI 2017-18'!$B$9:$B$393,0)))),"")</f>
        <v>6.115907457870148</v>
      </c>
      <c r="AH156" s="193">
        <f>_xlfn.IFNA(IF($B156=$B$382,0,_xlfn.IFNA(INDEX('I.Supplementary 2017-18'!U$8:U$35,MATCH($B156,'I.Supplementary 2017-18'!$B$8:$B$35,0)),INDEX('I.KI 2017-18'!U$9:U$393,MATCH($B156,'I.KI 2017-18'!$B$9:$B$393,0)))),"")</f>
        <v>0</v>
      </c>
      <c r="AI156" s="193">
        <f>_xlfn.IFNA(IF($B156=$B$382,0,_xlfn.IFNA(INDEX('I.Supplementary 2017-18'!V$8:V$35,MATCH($B156,'I.Supplementary 2017-18'!$B$8:$B$35,0)),INDEX('I.KI 2017-18'!V$9:V$393,MATCH($B156,'I.KI 2017-18'!$B$9:$B$393,0)))),"")</f>
        <v>0</v>
      </c>
      <c r="AJ156" s="157">
        <f>_xlfn.IFNA(IF($B156=$B$382,0,_xlfn.IFNA(INDEX('I.Supplementary 2017-18'!W$8:W$35,MATCH($B156,'I.Supplementary 2017-18'!$B$8:$B$35,0)),INDEX('I.KI 2017-18'!W$9:W$393,MATCH($B156,'I.KI 2017-18'!$B$9:$B$393,0)))),"")</f>
        <v>0</v>
      </c>
      <c r="AK156" s="156">
        <f>_xlfn.IFNA(IF($B156=$B$382,0,_xlfn.IFNA(INDEX('I.Supplementary 2017-18'!X$8:X$35,MATCH($B156,'I.Supplementary 2017-18'!$B$8:$B$35,0)),INDEX('I.KI 2017-18'!X$9:X$393,MATCH($B156,'I.KI 2017-18'!$B$9:$B$393,0)))),"")</f>
        <v>37.778409916718822</v>
      </c>
      <c r="AL156" s="193">
        <f>_xlfn.IFNA(IF($B156=$B$382,0,_xlfn.IFNA(INDEX('I.Supplementary 2017-18'!Y$8:Y$35,MATCH($B156,'I.Supplementary 2017-18'!$B$8:$B$35,0)),INDEX('I.KI 2017-18'!Y$9:Y$393,MATCH($B156,'I.KI 2017-18'!$B$9:$B$393,0)))),"")</f>
        <v>6.777426698593553</v>
      </c>
      <c r="AM156" s="193">
        <f>_xlfn.IFNA(IF($B156=$B$382,0,_xlfn.IFNA(INDEX('I.Supplementary 2017-18'!Z$8:Z$35,MATCH($B156,'I.Supplementary 2017-18'!$B$8:$B$35,0)),INDEX('I.KI 2017-18'!Z$9:Z$393,MATCH($B156,'I.KI 2017-18'!$B$9:$B$393,0)))),"")</f>
        <v>0</v>
      </c>
      <c r="AN156" s="193">
        <f>_xlfn.IFNA(IF($B156=$B$382,0,_xlfn.IFNA(INDEX('I.Supplementary 2017-18'!AA$8:AA$35,MATCH($B156,'I.Supplementary 2017-18'!$B$8:$B$35,0)),INDEX('I.KI 2017-18'!AA$9:AA$393,MATCH($B156,'I.KI 2017-18'!$B$9:$B$393,0)))),"")</f>
        <v>0</v>
      </c>
      <c r="AO156" s="157">
        <f>_xlfn.IFNA(IF($B156=$B$382,0,_xlfn.IFNA(INDEX('I.Supplementary 2017-18'!AB$8:AB$35,MATCH($B156,'I.Supplementary 2017-18'!$B$8:$B$35,0)),INDEX('I.KI 2017-18'!AB$9:AB$393,MATCH($B156,'I.KI 2017-18'!$B$9:$B$393,0)))),"")</f>
        <v>0</v>
      </c>
      <c r="AP156" s="149"/>
      <c r="AQ156" s="156">
        <f>_xlfn.IFNA(IF($B156=$B$381,0,IF($B156=$B$382,0,_xlfn.IFNA(INDEX('I.Supplementary 2017-18'!I$8:I$35,MATCH($B156,'I.Supplementary 2017-18'!$B$8:$B$35,0)),INDEX('I.KI 2017-18'!I$9:I$393,MATCH($B156,'I.KI 2017-18'!$B$9:$B$393,0))))),"")</f>
        <v>12.283528307412508</v>
      </c>
      <c r="AR156" s="149">
        <f>_xlfn.IFNA(IF($B156=$B$381,0,IF($B156=$B$382,0,_xlfn.IFNA(INDEX('I.Supplementary 2017-18'!J$8:J$35,MATCH($B156,'I.Supplementary 2017-18'!$B$8:$B$35,0)),INDEX('I.KI 2017-18'!J$9:J$393,MATCH($B156,'I.KI 2017-18'!$B$9:$B$393,0))))),"")</f>
        <v>32.272308307899863</v>
      </c>
      <c r="AS156" s="157">
        <f>_xlfn.IFNA(IF($B156=$B$381,0,IF($B156=$B$382,0,_xlfn.IFNA(INDEX('I.Supplementary 2017-18'!H$8:H$35,MATCH($B156,'I.Supplementary 2017-18'!$B$8:$B$35,0)),INDEX('I.KI 2017-18'!H$9:H$393,MATCH($B156,'I.KI 2017-18'!$B$9:$B$393,0))))),"")</f>
        <v>44.555836615312373</v>
      </c>
      <c r="AT156" s="149"/>
      <c r="AU156" s="156">
        <f>_xlfn.IFNA(_xlfn.IFNA(INDEX('I.Supplementary 2018-19'!P$8:P$157,MATCH($B156,'I.Supplementary 2018-19'!$B$8:$B$157,0)),INDEX('I.KI 2018-19'!P$9:P$393,MATCH($B156,'I.KI 2018-19'!$B$9:$B$393,0))),"")</f>
        <v>7.3434135165574697</v>
      </c>
      <c r="AV156" s="193">
        <f>_xlfn.IFNA(_xlfn.IFNA(INDEX('I.Supplementary 2018-19'!Q$8:Q$157,MATCH($B156,'I.Supplementary 2018-19'!$B$8:$B$157,0)),INDEX('I.KI 2018-19'!Q$9:Q$393,MATCH($B156,'I.KI 2018-19'!$B$9:$B$393,0))),"")</f>
        <v>-0.496364160225641</v>
      </c>
      <c r="AW156" s="193">
        <f>_xlfn.IFNA(_xlfn.IFNA(INDEX('I.Supplementary 2018-19'!R$8:R$157,MATCH($B156,'I.Supplementary 2018-19'!$B$8:$B$157,0)),INDEX('I.KI 2018-19'!R$9:R$393,MATCH($B156,'I.KI 2018-19'!$B$9:$B$393,0))),"")</f>
        <v>0</v>
      </c>
      <c r="AX156" s="193">
        <f>_xlfn.IFNA(_xlfn.IFNA(INDEX('I.Supplementary 2018-19'!S$8:S$157,MATCH($B156,'I.Supplementary 2018-19'!$B$8:$B$157,0)),INDEX('I.KI 2018-19'!S$9:S$393,MATCH($B156,'I.KI 2018-19'!$B$9:$B$393,0))),"")</f>
        <v>0</v>
      </c>
      <c r="AY156" s="157">
        <f>_xlfn.IFNA(_xlfn.IFNA(INDEX('I.Supplementary 2018-19'!T$8:T$157,MATCH($B156,'I.Supplementary 2018-19'!$B$8:$B$157,0)),INDEX('I.KI 2018-19'!T$9:T$393,MATCH($B156,'I.KI 2018-19'!$B$9:$B$393,0))),"")</f>
        <v>0</v>
      </c>
      <c r="AZ156" s="156">
        <f>_xlfn.IFNA(_xlfn.IFNA(INDEX('I.Supplementary 2018-19'!U$8:U$157,MATCH($B156,'I.Supplementary 2018-19'!$B$8:$B$157,0)),INDEX('I.KI 2018-19'!U$9:U$393,MATCH($B156,'I.KI 2018-19'!$B$9:$B$393,0))),"")</f>
        <v>26.942215467841763</v>
      </c>
      <c r="BA156" s="193">
        <f>_xlfn.IFNA(_xlfn.IFNA(INDEX('I.Supplementary 2018-19'!V$8:V$157,MATCH($B156,'I.Supplementary 2018-19'!$B$8:$B$157,0)),INDEX('I.KI 2018-19'!V$9:V$393,MATCH($B156,'I.KI 2018-19'!$B$9:$B$393,0))),"")</f>
        <v>6.2996471669048733</v>
      </c>
      <c r="BB156" s="193">
        <f>_xlfn.IFNA(_xlfn.IFNA(INDEX('I.Supplementary 2018-19'!W$8:W$157,MATCH($B156,'I.Supplementary 2018-19'!$B$8:$B$157,0)),INDEX('I.KI 2018-19'!W$9:W$393,MATCH($B156,'I.KI 2018-19'!$B$9:$B$393,0))),"")</f>
        <v>0</v>
      </c>
      <c r="BC156" s="193">
        <f>_xlfn.IFNA(_xlfn.IFNA(INDEX('I.Supplementary 2018-19'!X$8:X$157,MATCH($B156,'I.Supplementary 2018-19'!$B$8:$B$157,0)),INDEX('I.KI 2018-19'!X$9:X$393,MATCH($B156,'I.KI 2018-19'!$B$9:$B$393,0))),"")</f>
        <v>0</v>
      </c>
      <c r="BD156" s="157">
        <f>_xlfn.IFNA(_xlfn.IFNA(INDEX('I.Supplementary 2018-19'!Y$8:Y$157,MATCH($B156,'I.Supplementary 2018-19'!$B$8:$B$157,0)),INDEX('I.KI 2018-19'!Y$9:Y$393,MATCH($B156,'I.KI 2018-19'!$B$9:$B$393,0))),"")</f>
        <v>0</v>
      </c>
      <c r="BE156" s="156">
        <f>_xlfn.IFNA(_xlfn.IFNA(INDEX('I.Supplementary 2018-19'!Z$8:Z$157,MATCH($B156,'I.Supplementary 2018-19'!$B$8:$B$157,0)),INDEX('I.KI 2018-19'!Z$9:Z$393,MATCH($B156,'I.KI 2018-19'!$B$9:$B$393,0))),"")</f>
        <v>34.285628984399231</v>
      </c>
      <c r="BF156" s="193">
        <f>_xlfn.IFNA(_xlfn.IFNA(INDEX('I.Supplementary 2018-19'!AA$8:AA$157,MATCH($B156,'I.Supplementary 2018-19'!$B$8:$B$157,0)),INDEX('I.KI 2018-19'!AA$9:AA$393,MATCH($B156,'I.KI 2018-19'!$B$9:$B$393,0))),"")</f>
        <v>5.8032830066792318</v>
      </c>
      <c r="BG156" s="193">
        <f>_xlfn.IFNA(_xlfn.IFNA(INDEX('I.Supplementary 2018-19'!AB$8:AB$157,MATCH($B156,'I.Supplementary 2018-19'!$B$8:$B$157,0)),INDEX('I.KI 2018-19'!AB$9:AB$393,MATCH($B156,'I.KI 2018-19'!$B$9:$B$393,0))),"")</f>
        <v>0</v>
      </c>
      <c r="BH156" s="193">
        <f>_xlfn.IFNA(_xlfn.IFNA(INDEX('I.Supplementary 2018-19'!AC$8:AC$157,MATCH($B156,'I.Supplementary 2018-19'!$B$8:$B$157,0)),INDEX('I.KI 2018-19'!AC$9:AC$393,MATCH($B156,'I.KI 2018-19'!$B$9:$B$393,0))),"")</f>
        <v>0</v>
      </c>
      <c r="BI156" s="157">
        <f>_xlfn.IFNA(_xlfn.IFNA(INDEX('I.Supplementary 2018-19'!AD$8:AD$157,MATCH($B156,'I.Supplementary 2018-19'!$B$8:$B$157,0)),INDEX('I.KI 2018-19'!AD$9:AD$393,MATCH($B156,'I.KI 2018-19'!$B$9:$B$393,0))),"")</f>
        <v>0</v>
      </c>
      <c r="BJ156" s="149"/>
      <c r="BK156" s="156">
        <f>_xlfn.IFNA(IF($B156=$B$381,0,IF($B156=$B$382,0,_xlfn.IFNA(INDEX('I.Supplementary 2018-19'!I$8:I$157,MATCH($B156,'I.Supplementary 2018-19'!$B$8:$B$157,0)),INDEX('I.KI 2018-19'!I$9:I$393,MATCH($B156,'I.KI 2018-19'!$B$9:$B$393,0))))),"")</f>
        <v>6.8470493563318291</v>
      </c>
      <c r="BL156" s="149">
        <f>_xlfn.IFNA(IF($B156=$B$381,0,IF($B156=$B$382,0,_xlfn.IFNA(INDEX('I.Supplementary 2018-19'!J$8:J$157,MATCH($B156,'I.Supplementary 2018-19'!$B$8:$B$157,0)),INDEX('I.KI 2018-19'!J$9:J$393,MATCH($B156,'I.KI 2018-19'!$B$9:$B$393,0))))),"")</f>
        <v>33.241862634746639</v>
      </c>
      <c r="BM156" s="157">
        <f>_xlfn.IFNA(IF($B156=$B$381,0,IF($B156=$B$382,0,_xlfn.IFNA(INDEX('I.Supplementary 2018-19'!H$8:H$157,MATCH($B156,'I.Supplementary 2018-19'!$B$8:$B$157,0)),INDEX('I.KI 2018-19'!H$9:H$393,MATCH($B156,'I.KI 2018-19'!$B$9:$B$393,0))))),"")</f>
        <v>40.088911991078469</v>
      </c>
    </row>
    <row r="157" spans="2:65">
      <c r="B157" s="121" t="str">
        <f>'Calculations for 2021-22'!B157</f>
        <v>E6118</v>
      </c>
      <c r="C157" s="160" t="str">
        <f>'Calculations for 2021-22'!D157</f>
        <v>E6118</v>
      </c>
      <c r="D157" t="str">
        <f>'Calculations for 2021-22'!E157</f>
        <v>SFIR</v>
      </c>
      <c r="E157">
        <f>'Calculations for 2021-22'!F157</f>
        <v>0</v>
      </c>
      <c r="F157" s="120" t="str">
        <f>'Calculations for 2021-22'!H157</f>
        <v>Hereford and Worcester Fire</v>
      </c>
      <c r="G157" s="156">
        <f>_xlfn.IFNA(INDEX('I.KI 2016-17'!M$8:M$391,MATCH($B157,'I.KI 2016-17'!$B$8:$B$391,0)),"")</f>
        <v>0</v>
      </c>
      <c r="H157" s="149">
        <f>_xlfn.IFNA(INDEX('I.KI 2016-17'!N$8:N$391,MATCH($B157,'I.KI 2016-17'!$B$8:$B$391,0)),"")</f>
        <v>0</v>
      </c>
      <c r="I157" s="149">
        <f>_xlfn.IFNA(INDEX('I.KI 2016-17'!O$8:O$391,MATCH($B157,'I.KI 2016-17'!$B$8:$B$391,0)),"")</f>
        <v>4.4642698763600004</v>
      </c>
      <c r="J157" s="149">
        <f>_xlfn.IFNA(INDEX('I.KI 2016-17'!P$8:P$391,MATCH($B157,'I.KI 2016-17'!$B$8:$B$391,0)),"")</f>
        <v>0</v>
      </c>
      <c r="K157" s="157">
        <f>_xlfn.IFNA(INDEX('I.KI 2016-17'!Q$8:Q$391,MATCH($B157,'I.KI 2016-17'!$B$8:$B$391,0)),"")</f>
        <v>0</v>
      </c>
      <c r="L157" s="156">
        <f>_xlfn.IFNA(INDEX('I.KI 2016-17'!R$8:R$391,MATCH($B157,'I.KI 2016-17'!$B$8:$B$391,0)),"")</f>
        <v>0</v>
      </c>
      <c r="M157" s="193">
        <f>_xlfn.IFNA(INDEX('I.KI 2016-17'!S$8:S$391,MATCH($B157,'I.KI 2016-17'!$B$8:$B$391,0)),"")</f>
        <v>0</v>
      </c>
      <c r="N157" s="193">
        <f>_xlfn.IFNA(INDEX('I.KI 2016-17'!T$8:T$391,MATCH($B157,'I.KI 2016-17'!$B$8:$B$391,0)),"")</f>
        <v>5.2052851841679999</v>
      </c>
      <c r="O157" s="193">
        <f>_xlfn.IFNA(INDEX('I.KI 2016-17'!U$8:U$391,MATCH($B157,'I.KI 2016-17'!$B$8:$B$391,0)),"")</f>
        <v>0</v>
      </c>
      <c r="P157" s="157">
        <f>_xlfn.IFNA(INDEX('I.KI 2016-17'!V$8:V$391,MATCH($B157,'I.KI 2016-17'!$B$8:$B$391,0)),"")</f>
        <v>0</v>
      </c>
      <c r="Q157" s="156">
        <f>_xlfn.IFNA(INDEX('I.KI 2016-17'!W$8:W$391,MATCH($B157,'I.KI 2016-17'!$B$8:$B$391,0)),"")</f>
        <v>0</v>
      </c>
      <c r="R157" s="193">
        <f>_xlfn.IFNA(INDEX('I.KI 2016-17'!X$8:X$391,MATCH($B157,'I.KI 2016-17'!$B$8:$B$391,0)),"")</f>
        <v>0</v>
      </c>
      <c r="S157" s="193">
        <f>_xlfn.IFNA(INDEX('I.KI 2016-17'!Y$8:Y$391,MATCH($B157,'I.KI 2016-17'!$B$8:$B$391,0)),"")</f>
        <v>9.6695550605280012</v>
      </c>
      <c r="T157" s="193">
        <f>_xlfn.IFNA(INDEX('I.KI 2016-17'!Z$8:Z$391,MATCH($B157,'I.KI 2016-17'!$B$8:$B$391,0)),"")</f>
        <v>0</v>
      </c>
      <c r="U157" s="157">
        <f>_xlfn.IFNA(INDEX('I.KI 2016-17'!AA$8:AA$391,MATCH($B157,'I.KI 2016-17'!$B$8:$B$391,0)),"")</f>
        <v>0</v>
      </c>
      <c r="V157" s="149"/>
      <c r="W157" s="154">
        <f>_xlfn.IFNA(INDEX('I.KI 2016-17'!$H$8:$H$391,MATCH(B157,'I.KI 2016-17'!$B$8:$B$391,0)),"")</f>
        <v>4.4642698763600004</v>
      </c>
      <c r="X157" s="153">
        <f>_xlfn.IFNA(INDEX('I.KI 2016-17'!$I$8:$I$391,MATCH(B157,'I.KI 2016-17'!$B$8:$B$391,0)),"")</f>
        <v>5.2052851841679999</v>
      </c>
      <c r="Y157" s="155">
        <f>_xlfn.IFNA(INDEX('I.KI 2016-17'!$G$8:$G$391,MATCH(B157,'I.KI 2016-17'!$B$8:$B$391,0)),"")</f>
        <v>9.6695550605280012</v>
      </c>
      <c r="Z157" s="149"/>
      <c r="AA157" s="156">
        <f>_xlfn.IFNA(IF($B157=$B$382,0,_xlfn.IFNA(INDEX('I.Supplementary 2017-18'!N$8:N$35,MATCH($B157,'I.Supplementary 2017-18'!$B$8:$B$35,0)),INDEX('I.KI 2017-18'!N$9:N$393,MATCH($B157,'I.KI 2017-18'!$B$9:$B$393,0)))),"")</f>
        <v>0</v>
      </c>
      <c r="AB157" s="193">
        <f>_xlfn.IFNA(IF($B157=$B$382,0,_xlfn.IFNA(INDEX('I.Supplementary 2017-18'!O$8:O$35,MATCH($B157,'I.Supplementary 2017-18'!$B$8:$B$35,0)),INDEX('I.KI 2017-18'!O$9:O$393,MATCH($B157,'I.KI 2017-18'!$B$9:$B$393,0)))),"")</f>
        <v>0</v>
      </c>
      <c r="AC157" s="193">
        <f>_xlfn.IFNA(IF($B157=$B$382,0,_xlfn.IFNA(INDEX('I.Supplementary 2017-18'!P$8:P$35,MATCH($B157,'I.Supplementary 2017-18'!$B$8:$B$35,0)),INDEX('I.KI 2017-18'!P$9:P$393,MATCH($B157,'I.KI 2017-18'!$B$9:$B$393,0)))),"")</f>
        <v>3.1130079445197172</v>
      </c>
      <c r="AD157" s="193">
        <f>_xlfn.IFNA(IF($B157=$B$382,0,_xlfn.IFNA(INDEX('I.Supplementary 2017-18'!Q$8:Q$35,MATCH($B157,'I.Supplementary 2017-18'!$B$8:$B$35,0)),INDEX('I.KI 2017-18'!Q$9:Q$393,MATCH($B157,'I.KI 2017-18'!$B$9:$B$393,0)))),"")</f>
        <v>0</v>
      </c>
      <c r="AE157" s="157">
        <f>_xlfn.IFNA(IF($B157=$B$382,0,_xlfn.IFNA(INDEX('I.Supplementary 2017-18'!R$8:R$35,MATCH($B157,'I.Supplementary 2017-18'!$B$8:$B$35,0)),INDEX('I.KI 2017-18'!R$9:R$393,MATCH($B157,'I.KI 2017-18'!$B$9:$B$393,0)))),"")</f>
        <v>0</v>
      </c>
      <c r="AF157" s="156">
        <f>_xlfn.IFNA(IF($B157=$B$382,0,_xlfn.IFNA(INDEX('I.Supplementary 2017-18'!S$8:S$35,MATCH($B157,'I.Supplementary 2017-18'!$B$8:$B$35,0)),INDEX('I.KI 2017-18'!S$9:S$393,MATCH($B157,'I.KI 2017-18'!$B$9:$B$393,0)))),"")</f>
        <v>0</v>
      </c>
      <c r="AG157" s="193">
        <f>_xlfn.IFNA(IF($B157=$B$382,0,_xlfn.IFNA(INDEX('I.Supplementary 2017-18'!T$8:T$35,MATCH($B157,'I.Supplementary 2017-18'!$B$8:$B$35,0)),INDEX('I.KI 2017-18'!T$9:T$393,MATCH($B157,'I.KI 2017-18'!$B$9:$B$393,0)))),"")</f>
        <v>0</v>
      </c>
      <c r="AH157" s="193">
        <f>_xlfn.IFNA(IF($B157=$B$382,0,_xlfn.IFNA(INDEX('I.Supplementary 2017-18'!U$8:U$35,MATCH($B157,'I.Supplementary 2017-18'!$B$8:$B$35,0)),INDEX('I.KI 2017-18'!U$9:U$393,MATCH($B157,'I.KI 2017-18'!$B$9:$B$393,0)))),"")</f>
        <v>5.311556414815497</v>
      </c>
      <c r="AI157" s="193">
        <f>_xlfn.IFNA(IF($B157=$B$382,0,_xlfn.IFNA(INDEX('I.Supplementary 2017-18'!V$8:V$35,MATCH($B157,'I.Supplementary 2017-18'!$B$8:$B$35,0)),INDEX('I.KI 2017-18'!V$9:V$393,MATCH($B157,'I.KI 2017-18'!$B$9:$B$393,0)))),"")</f>
        <v>0</v>
      </c>
      <c r="AJ157" s="157">
        <f>_xlfn.IFNA(IF($B157=$B$382,0,_xlfn.IFNA(INDEX('I.Supplementary 2017-18'!W$8:W$35,MATCH($B157,'I.Supplementary 2017-18'!$B$8:$B$35,0)),INDEX('I.KI 2017-18'!W$9:W$393,MATCH($B157,'I.KI 2017-18'!$B$9:$B$393,0)))),"")</f>
        <v>0</v>
      </c>
      <c r="AK157" s="156">
        <f>_xlfn.IFNA(IF($B157=$B$382,0,_xlfn.IFNA(INDEX('I.Supplementary 2017-18'!X$8:X$35,MATCH($B157,'I.Supplementary 2017-18'!$B$8:$B$35,0)),INDEX('I.KI 2017-18'!X$9:X$393,MATCH($B157,'I.KI 2017-18'!$B$9:$B$393,0)))),"")</f>
        <v>0</v>
      </c>
      <c r="AL157" s="193">
        <f>_xlfn.IFNA(IF($B157=$B$382,0,_xlfn.IFNA(INDEX('I.Supplementary 2017-18'!Y$8:Y$35,MATCH($B157,'I.Supplementary 2017-18'!$B$8:$B$35,0)),INDEX('I.KI 2017-18'!Y$9:Y$393,MATCH($B157,'I.KI 2017-18'!$B$9:$B$393,0)))),"")</f>
        <v>0</v>
      </c>
      <c r="AM157" s="193">
        <f>_xlfn.IFNA(IF($B157=$B$382,0,_xlfn.IFNA(INDEX('I.Supplementary 2017-18'!Z$8:Z$35,MATCH($B157,'I.Supplementary 2017-18'!$B$8:$B$35,0)),INDEX('I.KI 2017-18'!Z$9:Z$393,MATCH($B157,'I.KI 2017-18'!$B$9:$B$393,0)))),"")</f>
        <v>8.4245643593352142</v>
      </c>
      <c r="AN157" s="193">
        <f>_xlfn.IFNA(IF($B157=$B$382,0,_xlfn.IFNA(INDEX('I.Supplementary 2017-18'!AA$8:AA$35,MATCH($B157,'I.Supplementary 2017-18'!$B$8:$B$35,0)),INDEX('I.KI 2017-18'!AA$9:AA$393,MATCH($B157,'I.KI 2017-18'!$B$9:$B$393,0)))),"")</f>
        <v>0</v>
      </c>
      <c r="AO157" s="157">
        <f>_xlfn.IFNA(IF($B157=$B$382,0,_xlfn.IFNA(INDEX('I.Supplementary 2017-18'!AB$8:AB$35,MATCH($B157,'I.Supplementary 2017-18'!$B$8:$B$35,0)),INDEX('I.KI 2017-18'!AB$9:AB$393,MATCH($B157,'I.KI 2017-18'!$B$9:$B$393,0)))),"")</f>
        <v>0</v>
      </c>
      <c r="AP157" s="149"/>
      <c r="AQ157" s="156">
        <f>_xlfn.IFNA(IF($B157=$B$381,0,IF($B157=$B$382,0,_xlfn.IFNA(INDEX('I.Supplementary 2017-18'!I$8:I$35,MATCH($B157,'I.Supplementary 2017-18'!$B$8:$B$35,0)),INDEX('I.KI 2017-18'!I$9:I$393,MATCH($B157,'I.KI 2017-18'!$B$9:$B$393,0))))),"")</f>
        <v>3.1130079445197172</v>
      </c>
      <c r="AR157" s="149">
        <f>_xlfn.IFNA(IF($B157=$B$381,0,IF($B157=$B$382,0,_xlfn.IFNA(INDEX('I.Supplementary 2017-18'!J$8:J$35,MATCH($B157,'I.Supplementary 2017-18'!$B$8:$B$35,0)),INDEX('I.KI 2017-18'!J$9:J$393,MATCH($B157,'I.KI 2017-18'!$B$9:$B$393,0))))),"")</f>
        <v>5.311556414815497</v>
      </c>
      <c r="AS157" s="157">
        <f>_xlfn.IFNA(IF($B157=$B$381,0,IF($B157=$B$382,0,_xlfn.IFNA(INDEX('I.Supplementary 2017-18'!H$8:H$35,MATCH($B157,'I.Supplementary 2017-18'!$B$8:$B$35,0)),INDEX('I.KI 2017-18'!H$9:H$393,MATCH($B157,'I.KI 2017-18'!$B$9:$B$393,0))))),"")</f>
        <v>8.4245643593352142</v>
      </c>
      <c r="AT157" s="149"/>
      <c r="AU157" s="156">
        <f>_xlfn.IFNA(_xlfn.IFNA(INDEX('I.Supplementary 2018-19'!P$8:P$157,MATCH($B157,'I.Supplementary 2018-19'!$B$8:$B$157,0)),INDEX('I.KI 2018-19'!P$9:P$393,MATCH($B157,'I.KI 2018-19'!$B$9:$B$393,0))),"")</f>
        <v>0</v>
      </c>
      <c r="AV157" s="193">
        <f>_xlfn.IFNA(_xlfn.IFNA(INDEX('I.Supplementary 2018-19'!Q$8:Q$157,MATCH($B157,'I.Supplementary 2018-19'!$B$8:$B$157,0)),INDEX('I.KI 2018-19'!Q$9:Q$393,MATCH($B157,'I.KI 2018-19'!$B$9:$B$393,0))),"")</f>
        <v>0</v>
      </c>
      <c r="AW157" s="193">
        <f>_xlfn.IFNA(_xlfn.IFNA(INDEX('I.Supplementary 2018-19'!R$8:R$157,MATCH($B157,'I.Supplementary 2018-19'!$B$8:$B$157,0)),INDEX('I.KI 2018-19'!R$9:R$393,MATCH($B157,'I.KI 2018-19'!$B$9:$B$393,0))),"")</f>
        <v>2.4264999986660851</v>
      </c>
      <c r="AX157" s="193">
        <f>_xlfn.IFNA(_xlfn.IFNA(INDEX('I.Supplementary 2018-19'!S$8:S$157,MATCH($B157,'I.Supplementary 2018-19'!$B$8:$B$157,0)),INDEX('I.KI 2018-19'!S$9:S$393,MATCH($B157,'I.KI 2018-19'!$B$9:$B$393,0))),"")</f>
        <v>0</v>
      </c>
      <c r="AY157" s="157">
        <f>_xlfn.IFNA(_xlfn.IFNA(INDEX('I.Supplementary 2018-19'!T$8:T$157,MATCH($B157,'I.Supplementary 2018-19'!$B$8:$B$157,0)),INDEX('I.KI 2018-19'!T$9:T$393,MATCH($B157,'I.KI 2018-19'!$B$9:$B$393,0))),"")</f>
        <v>0</v>
      </c>
      <c r="AZ157" s="156">
        <f>_xlfn.IFNA(_xlfn.IFNA(INDEX('I.Supplementary 2018-19'!U$8:U$157,MATCH($B157,'I.Supplementary 2018-19'!$B$8:$B$157,0)),INDEX('I.KI 2018-19'!U$9:U$393,MATCH($B157,'I.KI 2018-19'!$B$9:$B$393,0))),"")</f>
        <v>0</v>
      </c>
      <c r="BA157" s="193">
        <f>_xlfn.IFNA(_xlfn.IFNA(INDEX('I.Supplementary 2018-19'!V$8:V$157,MATCH($B157,'I.Supplementary 2018-19'!$B$8:$B$157,0)),INDEX('I.KI 2018-19'!V$9:V$393,MATCH($B157,'I.KI 2018-19'!$B$9:$B$393,0))),"")</f>
        <v>0</v>
      </c>
      <c r="BB157" s="193">
        <f>_xlfn.IFNA(_xlfn.IFNA(INDEX('I.Supplementary 2018-19'!W$8:W$157,MATCH($B157,'I.Supplementary 2018-19'!$B$8:$B$157,0)),INDEX('I.KI 2018-19'!W$9:W$393,MATCH($B157,'I.KI 2018-19'!$B$9:$B$393,0))),"")</f>
        <v>5.4711310710545877</v>
      </c>
      <c r="BC157" s="193">
        <f>_xlfn.IFNA(_xlfn.IFNA(INDEX('I.Supplementary 2018-19'!X$8:X$157,MATCH($B157,'I.Supplementary 2018-19'!$B$8:$B$157,0)),INDEX('I.KI 2018-19'!X$9:X$393,MATCH($B157,'I.KI 2018-19'!$B$9:$B$393,0))),"")</f>
        <v>0</v>
      </c>
      <c r="BD157" s="157">
        <f>_xlfn.IFNA(_xlfn.IFNA(INDEX('I.Supplementary 2018-19'!Y$8:Y$157,MATCH($B157,'I.Supplementary 2018-19'!$B$8:$B$157,0)),INDEX('I.KI 2018-19'!Y$9:Y$393,MATCH($B157,'I.KI 2018-19'!$B$9:$B$393,0))),"")</f>
        <v>0</v>
      </c>
      <c r="BE157" s="156">
        <f>_xlfn.IFNA(_xlfn.IFNA(INDEX('I.Supplementary 2018-19'!Z$8:Z$157,MATCH($B157,'I.Supplementary 2018-19'!$B$8:$B$157,0)),INDEX('I.KI 2018-19'!Z$9:Z$393,MATCH($B157,'I.KI 2018-19'!$B$9:$B$393,0))),"")</f>
        <v>0</v>
      </c>
      <c r="BF157" s="193">
        <f>_xlfn.IFNA(_xlfn.IFNA(INDEX('I.Supplementary 2018-19'!AA$8:AA$157,MATCH($B157,'I.Supplementary 2018-19'!$B$8:$B$157,0)),INDEX('I.KI 2018-19'!AA$9:AA$393,MATCH($B157,'I.KI 2018-19'!$B$9:$B$393,0))),"")</f>
        <v>0</v>
      </c>
      <c r="BG157" s="193">
        <f>_xlfn.IFNA(_xlfn.IFNA(INDEX('I.Supplementary 2018-19'!AB$8:AB$157,MATCH($B157,'I.Supplementary 2018-19'!$B$8:$B$157,0)),INDEX('I.KI 2018-19'!AB$9:AB$393,MATCH($B157,'I.KI 2018-19'!$B$9:$B$393,0))),"")</f>
        <v>7.8976310697206724</v>
      </c>
      <c r="BH157" s="193">
        <f>_xlfn.IFNA(_xlfn.IFNA(INDEX('I.Supplementary 2018-19'!AC$8:AC$157,MATCH($B157,'I.Supplementary 2018-19'!$B$8:$B$157,0)),INDEX('I.KI 2018-19'!AC$9:AC$393,MATCH($B157,'I.KI 2018-19'!$B$9:$B$393,0))),"")</f>
        <v>0</v>
      </c>
      <c r="BI157" s="157">
        <f>_xlfn.IFNA(_xlfn.IFNA(INDEX('I.Supplementary 2018-19'!AD$8:AD$157,MATCH($B157,'I.Supplementary 2018-19'!$B$8:$B$157,0)),INDEX('I.KI 2018-19'!AD$9:AD$393,MATCH($B157,'I.KI 2018-19'!$B$9:$B$393,0))),"")</f>
        <v>0</v>
      </c>
      <c r="BJ157" s="149"/>
      <c r="BK157" s="156">
        <f>_xlfn.IFNA(IF($B157=$B$381,0,IF($B157=$B$382,0,_xlfn.IFNA(INDEX('I.Supplementary 2018-19'!I$8:I$157,MATCH($B157,'I.Supplementary 2018-19'!$B$8:$B$157,0)),INDEX('I.KI 2018-19'!I$9:I$393,MATCH($B157,'I.KI 2018-19'!$B$9:$B$393,0))))),"")</f>
        <v>2.4264999986660851</v>
      </c>
      <c r="BL157" s="149">
        <f>_xlfn.IFNA(IF($B157=$B$381,0,IF($B157=$B$382,0,_xlfn.IFNA(INDEX('I.Supplementary 2018-19'!J$8:J$157,MATCH($B157,'I.Supplementary 2018-19'!$B$8:$B$157,0)),INDEX('I.KI 2018-19'!J$9:J$393,MATCH($B157,'I.KI 2018-19'!$B$9:$B$393,0))))),"")</f>
        <v>5.4711310710545877</v>
      </c>
      <c r="BM157" s="157">
        <f>_xlfn.IFNA(IF($B157=$B$381,0,IF($B157=$B$382,0,_xlfn.IFNA(INDEX('I.Supplementary 2018-19'!H$8:H$157,MATCH($B157,'I.Supplementary 2018-19'!$B$8:$B$157,0)),INDEX('I.KI 2018-19'!H$9:H$393,MATCH($B157,'I.KI 2018-19'!$B$9:$B$393,0))))),"")</f>
        <v>7.8976310697206724</v>
      </c>
    </row>
    <row r="158" spans="2:65">
      <c r="B158" s="121" t="str">
        <f>'Calculations for 2021-22'!B158</f>
        <v>E1801</v>
      </c>
      <c r="C158" s="160" t="str">
        <f>'Calculations for 2021-22'!D158</f>
        <v>E1801</v>
      </c>
      <c r="D158" t="str">
        <f>'Calculations for 2021-22'!E158</f>
        <v>UNINFIR</v>
      </c>
      <c r="E158">
        <f>'Calculations for 2021-22'!F158</f>
        <v>0</v>
      </c>
      <c r="F158" s="120" t="str">
        <f>'Calculations for 2021-22'!H158</f>
        <v>Herefordshire</v>
      </c>
      <c r="G158" s="156">
        <f>_xlfn.IFNA(INDEX('I.KI 2016-17'!M$8:M$391,MATCH($B158,'I.KI 2016-17'!$B$8:$B$391,0)),"")</f>
        <v>15.386390666719999</v>
      </c>
      <c r="H158" s="149">
        <f>_xlfn.IFNA(INDEX('I.KI 2016-17'!N$8:N$391,MATCH($B158,'I.KI 2016-17'!$B$8:$B$391,0)),"")</f>
        <v>2.0885798301969998</v>
      </c>
      <c r="I158" s="149">
        <f>_xlfn.IFNA(INDEX('I.KI 2016-17'!O$8:O$391,MATCH($B158,'I.KI 2016-17'!$B$8:$B$391,0)),"")</f>
        <v>0</v>
      </c>
      <c r="J158" s="149">
        <f>_xlfn.IFNA(INDEX('I.KI 2016-17'!P$8:P$391,MATCH($B158,'I.KI 2016-17'!$B$8:$B$391,0)),"")</f>
        <v>0</v>
      </c>
      <c r="K158" s="157">
        <f>_xlfn.IFNA(INDEX('I.KI 2016-17'!Q$8:Q$391,MATCH($B158,'I.KI 2016-17'!$B$8:$B$391,0)),"")</f>
        <v>0</v>
      </c>
      <c r="L158" s="156">
        <f>_xlfn.IFNA(INDEX('I.KI 2016-17'!R$8:R$391,MATCH($B158,'I.KI 2016-17'!$B$8:$B$391,0)),"")</f>
        <v>24.491352871604001</v>
      </c>
      <c r="M158" s="193">
        <f>_xlfn.IFNA(INDEX('I.KI 2016-17'!S$8:S$391,MATCH($B158,'I.KI 2016-17'!$B$8:$B$391,0)),"")</f>
        <v>5.3810196758519995</v>
      </c>
      <c r="N158" s="193">
        <f>_xlfn.IFNA(INDEX('I.KI 2016-17'!T$8:T$391,MATCH($B158,'I.KI 2016-17'!$B$8:$B$391,0)),"")</f>
        <v>0</v>
      </c>
      <c r="O158" s="193">
        <f>_xlfn.IFNA(INDEX('I.KI 2016-17'!U$8:U$391,MATCH($B158,'I.KI 2016-17'!$B$8:$B$391,0)),"")</f>
        <v>0</v>
      </c>
      <c r="P158" s="157">
        <f>_xlfn.IFNA(INDEX('I.KI 2016-17'!V$8:V$391,MATCH($B158,'I.KI 2016-17'!$B$8:$B$391,0)),"")</f>
        <v>0</v>
      </c>
      <c r="Q158" s="156">
        <f>_xlfn.IFNA(INDEX('I.KI 2016-17'!W$8:W$391,MATCH($B158,'I.KI 2016-17'!$B$8:$B$391,0)),"")</f>
        <v>39.877743538323998</v>
      </c>
      <c r="R158" s="193">
        <f>_xlfn.IFNA(INDEX('I.KI 2016-17'!X$8:X$391,MATCH($B158,'I.KI 2016-17'!$B$8:$B$391,0)),"")</f>
        <v>7.4695995060489988</v>
      </c>
      <c r="S158" s="193">
        <f>_xlfn.IFNA(INDEX('I.KI 2016-17'!Y$8:Y$391,MATCH($B158,'I.KI 2016-17'!$B$8:$B$391,0)),"")</f>
        <v>0</v>
      </c>
      <c r="T158" s="193">
        <f>_xlfn.IFNA(INDEX('I.KI 2016-17'!Z$8:Z$391,MATCH($B158,'I.KI 2016-17'!$B$8:$B$391,0)),"")</f>
        <v>0</v>
      </c>
      <c r="U158" s="157">
        <f>_xlfn.IFNA(INDEX('I.KI 2016-17'!AA$8:AA$391,MATCH($B158,'I.KI 2016-17'!$B$8:$B$391,0)),"")</f>
        <v>0</v>
      </c>
      <c r="V158" s="149"/>
      <c r="W158" s="154">
        <f>_xlfn.IFNA(INDEX('I.KI 2016-17'!$H$8:$H$391,MATCH(B158,'I.KI 2016-17'!$B$8:$B$391,0)),"")</f>
        <v>17.474970496916999</v>
      </c>
      <c r="X158" s="153">
        <f>_xlfn.IFNA(INDEX('I.KI 2016-17'!$I$8:$I$391,MATCH(B158,'I.KI 2016-17'!$B$8:$B$391,0)),"")</f>
        <v>29.872372547455999</v>
      </c>
      <c r="Y158" s="155">
        <f>_xlfn.IFNA(INDEX('I.KI 2016-17'!$G$8:$G$391,MATCH(B158,'I.KI 2016-17'!$B$8:$B$391,0)),"")</f>
        <v>47.347343044372998</v>
      </c>
      <c r="Z158" s="149"/>
      <c r="AA158" s="156">
        <f>_xlfn.IFNA(IF($B158=$B$382,0,_xlfn.IFNA(INDEX('I.Supplementary 2017-18'!N$8:N$35,MATCH($B158,'I.Supplementary 2017-18'!$B$8:$B$35,0)),INDEX('I.KI 2017-18'!N$9:N$393,MATCH($B158,'I.KI 2017-18'!$B$9:$B$393,0)))),"")</f>
        <v>9.5422838869090381</v>
      </c>
      <c r="AB158" s="193">
        <f>_xlfn.IFNA(IF($B158=$B$382,0,_xlfn.IFNA(INDEX('I.Supplementary 2017-18'!O$8:O$35,MATCH($B158,'I.Supplementary 2017-18'!$B$8:$B$35,0)),INDEX('I.KI 2017-18'!O$9:O$393,MATCH($B158,'I.KI 2017-18'!$B$9:$B$393,0)))),"")</f>
        <v>0.55019198997613783</v>
      </c>
      <c r="AC158" s="193">
        <f>_xlfn.IFNA(IF($B158=$B$382,0,_xlfn.IFNA(INDEX('I.Supplementary 2017-18'!P$8:P$35,MATCH($B158,'I.Supplementary 2017-18'!$B$8:$B$35,0)),INDEX('I.KI 2017-18'!P$9:P$393,MATCH($B158,'I.KI 2017-18'!$B$9:$B$393,0)))),"")</f>
        <v>0</v>
      </c>
      <c r="AD158" s="193">
        <f>_xlfn.IFNA(IF($B158=$B$382,0,_xlfn.IFNA(INDEX('I.Supplementary 2017-18'!Q$8:Q$35,MATCH($B158,'I.Supplementary 2017-18'!$B$8:$B$35,0)),INDEX('I.KI 2017-18'!Q$9:Q$393,MATCH($B158,'I.KI 2017-18'!$B$9:$B$393,0)))),"")</f>
        <v>0</v>
      </c>
      <c r="AE158" s="157">
        <f>_xlfn.IFNA(IF($B158=$B$382,0,_xlfn.IFNA(INDEX('I.Supplementary 2017-18'!R$8:R$35,MATCH($B158,'I.Supplementary 2017-18'!$B$8:$B$35,0)),INDEX('I.KI 2017-18'!R$9:R$393,MATCH($B158,'I.KI 2017-18'!$B$9:$B$393,0)))),"")</f>
        <v>0</v>
      </c>
      <c r="AF158" s="156">
        <f>_xlfn.IFNA(IF($B158=$B$382,0,_xlfn.IFNA(INDEX('I.Supplementary 2017-18'!S$8:S$35,MATCH($B158,'I.Supplementary 2017-18'!$B$8:$B$35,0)),INDEX('I.KI 2017-18'!S$9:S$393,MATCH($B158,'I.KI 2017-18'!$B$9:$B$393,0)))),"")</f>
        <v>24.991368935623651</v>
      </c>
      <c r="AG158" s="193">
        <f>_xlfn.IFNA(IF($B158=$B$382,0,_xlfn.IFNA(INDEX('I.Supplementary 2017-18'!T$8:T$35,MATCH($B158,'I.Supplementary 2017-18'!$B$8:$B$35,0)),INDEX('I.KI 2017-18'!T$9:T$393,MATCH($B158,'I.KI 2017-18'!$B$9:$B$393,0)))),"")</f>
        <v>5.4908787062141551</v>
      </c>
      <c r="AH158" s="193">
        <f>_xlfn.IFNA(IF($B158=$B$382,0,_xlfn.IFNA(INDEX('I.Supplementary 2017-18'!U$8:U$35,MATCH($B158,'I.Supplementary 2017-18'!$B$8:$B$35,0)),INDEX('I.KI 2017-18'!U$9:U$393,MATCH($B158,'I.KI 2017-18'!$B$9:$B$393,0)))),"")</f>
        <v>0</v>
      </c>
      <c r="AI158" s="193">
        <f>_xlfn.IFNA(IF($B158=$B$382,0,_xlfn.IFNA(INDEX('I.Supplementary 2017-18'!V$8:V$35,MATCH($B158,'I.Supplementary 2017-18'!$B$8:$B$35,0)),INDEX('I.KI 2017-18'!V$9:V$393,MATCH($B158,'I.KI 2017-18'!$B$9:$B$393,0)))),"")</f>
        <v>0</v>
      </c>
      <c r="AJ158" s="157">
        <f>_xlfn.IFNA(IF($B158=$B$382,0,_xlfn.IFNA(INDEX('I.Supplementary 2017-18'!W$8:W$35,MATCH($B158,'I.Supplementary 2017-18'!$B$8:$B$35,0)),INDEX('I.KI 2017-18'!W$9:W$393,MATCH($B158,'I.KI 2017-18'!$B$9:$B$393,0)))),"")</f>
        <v>0</v>
      </c>
      <c r="AK158" s="156">
        <f>_xlfn.IFNA(IF($B158=$B$382,0,_xlfn.IFNA(INDEX('I.Supplementary 2017-18'!X$8:X$35,MATCH($B158,'I.Supplementary 2017-18'!$B$8:$B$35,0)),INDEX('I.KI 2017-18'!X$9:X$393,MATCH($B158,'I.KI 2017-18'!$B$9:$B$393,0)))),"")</f>
        <v>34.533652822532687</v>
      </c>
      <c r="AL158" s="193">
        <f>_xlfn.IFNA(IF($B158=$B$382,0,_xlfn.IFNA(INDEX('I.Supplementary 2017-18'!Y$8:Y$35,MATCH($B158,'I.Supplementary 2017-18'!$B$8:$B$35,0)),INDEX('I.KI 2017-18'!Y$9:Y$393,MATCH($B158,'I.KI 2017-18'!$B$9:$B$393,0)))),"")</f>
        <v>6.0410706961902925</v>
      </c>
      <c r="AM158" s="193">
        <f>_xlfn.IFNA(IF($B158=$B$382,0,_xlfn.IFNA(INDEX('I.Supplementary 2017-18'!Z$8:Z$35,MATCH($B158,'I.Supplementary 2017-18'!$B$8:$B$35,0)),INDEX('I.KI 2017-18'!Z$9:Z$393,MATCH($B158,'I.KI 2017-18'!$B$9:$B$393,0)))),"")</f>
        <v>0</v>
      </c>
      <c r="AN158" s="193">
        <f>_xlfn.IFNA(IF($B158=$B$382,0,_xlfn.IFNA(INDEX('I.Supplementary 2017-18'!AA$8:AA$35,MATCH($B158,'I.Supplementary 2017-18'!$B$8:$B$35,0)),INDEX('I.KI 2017-18'!AA$9:AA$393,MATCH($B158,'I.KI 2017-18'!$B$9:$B$393,0)))),"")</f>
        <v>0</v>
      </c>
      <c r="AO158" s="157">
        <f>_xlfn.IFNA(IF($B158=$B$382,0,_xlfn.IFNA(INDEX('I.Supplementary 2017-18'!AB$8:AB$35,MATCH($B158,'I.Supplementary 2017-18'!$B$8:$B$35,0)),INDEX('I.KI 2017-18'!AB$9:AB$393,MATCH($B158,'I.KI 2017-18'!$B$9:$B$393,0)))),"")</f>
        <v>0</v>
      </c>
      <c r="AP158" s="149"/>
      <c r="AQ158" s="156">
        <f>_xlfn.IFNA(IF($B158=$B$381,0,IF($B158=$B$382,0,_xlfn.IFNA(INDEX('I.Supplementary 2017-18'!I$8:I$35,MATCH($B158,'I.Supplementary 2017-18'!$B$8:$B$35,0)),INDEX('I.KI 2017-18'!I$9:I$393,MATCH($B158,'I.KI 2017-18'!$B$9:$B$393,0))))),"")</f>
        <v>10.092475876885176</v>
      </c>
      <c r="AR158" s="149">
        <f>_xlfn.IFNA(IF($B158=$B$381,0,IF($B158=$B$382,0,_xlfn.IFNA(INDEX('I.Supplementary 2017-18'!J$8:J$35,MATCH($B158,'I.Supplementary 2017-18'!$B$8:$B$35,0)),INDEX('I.KI 2017-18'!J$9:J$393,MATCH($B158,'I.KI 2017-18'!$B$9:$B$393,0))))),"")</f>
        <v>30.482247641837805</v>
      </c>
      <c r="AS158" s="157">
        <f>_xlfn.IFNA(IF($B158=$B$381,0,IF($B158=$B$382,0,_xlfn.IFNA(INDEX('I.Supplementary 2017-18'!H$8:H$35,MATCH($B158,'I.Supplementary 2017-18'!$B$8:$B$35,0)),INDEX('I.KI 2017-18'!H$9:H$393,MATCH($B158,'I.KI 2017-18'!$B$9:$B$393,0))))),"")</f>
        <v>40.574723518722983</v>
      </c>
      <c r="AT158" s="149"/>
      <c r="AU158" s="156">
        <f>_xlfn.IFNA(_xlfn.IFNA(INDEX('I.Supplementary 2018-19'!P$8:P$157,MATCH($B158,'I.Supplementary 2018-19'!$B$8:$B$157,0)),INDEX('I.KI 2018-19'!P$9:P$393,MATCH($B158,'I.KI 2018-19'!$B$9:$B$393,0))),"")</f>
        <v>5.7528597857919781</v>
      </c>
      <c r="AV158" s="193">
        <f>_xlfn.IFNA(_xlfn.IFNA(INDEX('I.Supplementary 2018-19'!Q$8:Q$157,MATCH($B158,'I.Supplementary 2018-19'!$B$8:$B$157,0)),INDEX('I.KI 2018-19'!Q$9:Q$393,MATCH($B158,'I.KI 2018-19'!$B$9:$B$393,0))),"")</f>
        <v>-0.37996533350437323</v>
      </c>
      <c r="AW158" s="193">
        <f>_xlfn.IFNA(_xlfn.IFNA(INDEX('I.Supplementary 2018-19'!R$8:R$157,MATCH($B158,'I.Supplementary 2018-19'!$B$8:$B$157,0)),INDEX('I.KI 2018-19'!R$9:R$393,MATCH($B158,'I.KI 2018-19'!$B$9:$B$393,0))),"")</f>
        <v>0</v>
      </c>
      <c r="AX158" s="193">
        <f>_xlfn.IFNA(_xlfn.IFNA(INDEX('I.Supplementary 2018-19'!S$8:S$157,MATCH($B158,'I.Supplementary 2018-19'!$B$8:$B$157,0)),INDEX('I.KI 2018-19'!S$9:S$393,MATCH($B158,'I.KI 2018-19'!$B$9:$B$393,0))),"")</f>
        <v>0</v>
      </c>
      <c r="AY158" s="157">
        <f>_xlfn.IFNA(_xlfn.IFNA(INDEX('I.Supplementary 2018-19'!T$8:T$157,MATCH($B158,'I.Supplementary 2018-19'!$B$8:$B$157,0)),INDEX('I.KI 2018-19'!T$9:T$393,MATCH($B158,'I.KI 2018-19'!$B$9:$B$393,0))),"")</f>
        <v>0</v>
      </c>
      <c r="AZ158" s="156">
        <f>_xlfn.IFNA(_xlfn.IFNA(INDEX('I.Supplementary 2018-19'!U$8:U$157,MATCH($B158,'I.Supplementary 2018-19'!$B$8:$B$157,0)),INDEX('I.KI 2018-19'!U$9:U$393,MATCH($B158,'I.KI 2018-19'!$B$9:$B$393,0))),"")</f>
        <v>25.7421825946338</v>
      </c>
      <c r="BA158" s="193">
        <f>_xlfn.IFNA(_xlfn.IFNA(INDEX('I.Supplementary 2018-19'!V$8:V$157,MATCH($B158,'I.Supplementary 2018-19'!$B$8:$B$157,0)),INDEX('I.KI 2018-19'!V$9:V$393,MATCH($B158,'I.KI 2018-19'!$B$9:$B$393,0))),"")</f>
        <v>5.6558407274308893</v>
      </c>
      <c r="BB158" s="193">
        <f>_xlfn.IFNA(_xlfn.IFNA(INDEX('I.Supplementary 2018-19'!W$8:W$157,MATCH($B158,'I.Supplementary 2018-19'!$B$8:$B$157,0)),INDEX('I.KI 2018-19'!W$9:W$393,MATCH($B158,'I.KI 2018-19'!$B$9:$B$393,0))),"")</f>
        <v>0</v>
      </c>
      <c r="BC158" s="193">
        <f>_xlfn.IFNA(_xlfn.IFNA(INDEX('I.Supplementary 2018-19'!X$8:X$157,MATCH($B158,'I.Supplementary 2018-19'!$B$8:$B$157,0)),INDEX('I.KI 2018-19'!X$9:X$393,MATCH($B158,'I.KI 2018-19'!$B$9:$B$393,0))),"")</f>
        <v>0</v>
      </c>
      <c r="BD158" s="157">
        <f>_xlfn.IFNA(_xlfn.IFNA(INDEX('I.Supplementary 2018-19'!Y$8:Y$157,MATCH($B158,'I.Supplementary 2018-19'!$B$8:$B$157,0)),INDEX('I.KI 2018-19'!Y$9:Y$393,MATCH($B158,'I.KI 2018-19'!$B$9:$B$393,0))),"")</f>
        <v>0</v>
      </c>
      <c r="BE158" s="156">
        <f>_xlfn.IFNA(_xlfn.IFNA(INDEX('I.Supplementary 2018-19'!Z$8:Z$157,MATCH($B158,'I.Supplementary 2018-19'!$B$8:$B$157,0)),INDEX('I.KI 2018-19'!Z$9:Z$393,MATCH($B158,'I.KI 2018-19'!$B$9:$B$393,0))),"")</f>
        <v>31.49504238042578</v>
      </c>
      <c r="BF158" s="193">
        <f>_xlfn.IFNA(_xlfn.IFNA(INDEX('I.Supplementary 2018-19'!AA$8:AA$157,MATCH($B158,'I.Supplementary 2018-19'!$B$8:$B$157,0)),INDEX('I.KI 2018-19'!AA$9:AA$393,MATCH($B158,'I.KI 2018-19'!$B$9:$B$393,0))),"")</f>
        <v>5.2758753939265164</v>
      </c>
      <c r="BG158" s="193">
        <f>_xlfn.IFNA(_xlfn.IFNA(INDEX('I.Supplementary 2018-19'!AB$8:AB$157,MATCH($B158,'I.Supplementary 2018-19'!$B$8:$B$157,0)),INDEX('I.KI 2018-19'!AB$9:AB$393,MATCH($B158,'I.KI 2018-19'!$B$9:$B$393,0))),"")</f>
        <v>0</v>
      </c>
      <c r="BH158" s="193">
        <f>_xlfn.IFNA(_xlfn.IFNA(INDEX('I.Supplementary 2018-19'!AC$8:AC$157,MATCH($B158,'I.Supplementary 2018-19'!$B$8:$B$157,0)),INDEX('I.KI 2018-19'!AC$9:AC$393,MATCH($B158,'I.KI 2018-19'!$B$9:$B$393,0))),"")</f>
        <v>0</v>
      </c>
      <c r="BI158" s="157">
        <f>_xlfn.IFNA(_xlfn.IFNA(INDEX('I.Supplementary 2018-19'!AD$8:AD$157,MATCH($B158,'I.Supplementary 2018-19'!$B$8:$B$157,0)),INDEX('I.KI 2018-19'!AD$9:AD$393,MATCH($B158,'I.KI 2018-19'!$B$9:$B$393,0))),"")</f>
        <v>0</v>
      </c>
      <c r="BJ158" s="149"/>
      <c r="BK158" s="156">
        <f>_xlfn.IFNA(IF($B158=$B$381,0,IF($B158=$B$382,0,_xlfn.IFNA(INDEX('I.Supplementary 2018-19'!I$8:I$157,MATCH($B158,'I.Supplementary 2018-19'!$B$8:$B$157,0)),INDEX('I.KI 2018-19'!I$9:I$393,MATCH($B158,'I.KI 2018-19'!$B$9:$B$393,0))))),"")</f>
        <v>5.3728944522876052</v>
      </c>
      <c r="BL158" s="149">
        <f>_xlfn.IFNA(IF($B158=$B$381,0,IF($B158=$B$382,0,_xlfn.IFNA(INDEX('I.Supplementary 2018-19'!J$8:J$157,MATCH($B158,'I.Supplementary 2018-19'!$B$8:$B$157,0)),INDEX('I.KI 2018-19'!J$9:J$393,MATCH($B158,'I.KI 2018-19'!$B$9:$B$393,0))))),"")</f>
        <v>31.398023322064692</v>
      </c>
      <c r="BM158" s="157">
        <f>_xlfn.IFNA(IF($B158=$B$381,0,IF($B158=$B$382,0,_xlfn.IFNA(INDEX('I.Supplementary 2018-19'!H$8:H$157,MATCH($B158,'I.Supplementary 2018-19'!$B$8:$B$157,0)),INDEX('I.KI 2018-19'!H$9:H$393,MATCH($B158,'I.KI 2018-19'!$B$9:$B$393,0))))),"")</f>
        <v>36.770917774352299</v>
      </c>
    </row>
    <row r="159" spans="2:65">
      <c r="B159" s="121" t="str">
        <f>'Calculations for 2021-22'!B159</f>
        <v>E1920</v>
      </c>
      <c r="C159" s="160" t="str">
        <f>'Calculations for 2021-22'!D159</f>
        <v>E1920</v>
      </c>
      <c r="D159" t="str">
        <f>'Calculations for 2021-22'!E159</f>
        <v>SCFIR</v>
      </c>
      <c r="E159" t="str">
        <f>'Calculations for 2021-22'!F159</f>
        <v>P1905</v>
      </c>
      <c r="F159" s="120" t="str">
        <f>'Calculations for 2021-22'!H159</f>
        <v>Hertfordshire</v>
      </c>
      <c r="G159" s="156">
        <f>_xlfn.IFNA(INDEX('I.KI 2016-17'!M$8:M$391,MATCH($B159,'I.KI 2016-17'!$B$8:$B$391,0)),"")</f>
        <v>72.193951993688003</v>
      </c>
      <c r="H159" s="149">
        <f>_xlfn.IFNA(INDEX('I.KI 2016-17'!N$8:N$391,MATCH($B159,'I.KI 2016-17'!$B$8:$B$391,0)),"")</f>
        <v>0</v>
      </c>
      <c r="I159" s="149">
        <f>_xlfn.IFNA(INDEX('I.KI 2016-17'!O$8:O$391,MATCH($B159,'I.KI 2016-17'!$B$8:$B$391,0)),"")</f>
        <v>7.7977453898300002</v>
      </c>
      <c r="J159" s="149">
        <f>_xlfn.IFNA(INDEX('I.KI 2016-17'!P$8:P$391,MATCH($B159,'I.KI 2016-17'!$B$8:$B$391,0)),"")</f>
        <v>0</v>
      </c>
      <c r="K159" s="157">
        <f>_xlfn.IFNA(INDEX('I.KI 2016-17'!Q$8:Q$391,MATCH($B159,'I.KI 2016-17'!$B$8:$B$391,0)),"")</f>
        <v>0</v>
      </c>
      <c r="L159" s="156">
        <f>_xlfn.IFNA(INDEX('I.KI 2016-17'!R$8:R$391,MATCH($B159,'I.KI 2016-17'!$B$8:$B$391,0)),"")</f>
        <v>104.73228150632801</v>
      </c>
      <c r="M159" s="193">
        <f>_xlfn.IFNA(INDEX('I.KI 2016-17'!S$8:S$391,MATCH($B159,'I.KI 2016-17'!$B$8:$B$391,0)),"")</f>
        <v>0</v>
      </c>
      <c r="N159" s="193">
        <f>_xlfn.IFNA(INDEX('I.KI 2016-17'!T$8:T$391,MATCH($B159,'I.KI 2016-17'!$B$8:$B$391,0)),"")</f>
        <v>8.8077115212089989</v>
      </c>
      <c r="O159" s="193">
        <f>_xlfn.IFNA(INDEX('I.KI 2016-17'!U$8:U$391,MATCH($B159,'I.KI 2016-17'!$B$8:$B$391,0)),"")</f>
        <v>0</v>
      </c>
      <c r="P159" s="157">
        <f>_xlfn.IFNA(INDEX('I.KI 2016-17'!V$8:V$391,MATCH($B159,'I.KI 2016-17'!$B$8:$B$391,0)),"")</f>
        <v>0</v>
      </c>
      <c r="Q159" s="156">
        <f>_xlfn.IFNA(INDEX('I.KI 2016-17'!W$8:W$391,MATCH($B159,'I.KI 2016-17'!$B$8:$B$391,0)),"")</f>
        <v>176.926233500016</v>
      </c>
      <c r="R159" s="193">
        <f>_xlfn.IFNA(INDEX('I.KI 2016-17'!X$8:X$391,MATCH($B159,'I.KI 2016-17'!$B$8:$B$391,0)),"")</f>
        <v>0</v>
      </c>
      <c r="S159" s="193">
        <f>_xlfn.IFNA(INDEX('I.KI 2016-17'!Y$8:Y$391,MATCH($B159,'I.KI 2016-17'!$B$8:$B$391,0)),"")</f>
        <v>16.605456911038999</v>
      </c>
      <c r="T159" s="193">
        <f>_xlfn.IFNA(INDEX('I.KI 2016-17'!Z$8:Z$391,MATCH($B159,'I.KI 2016-17'!$B$8:$B$391,0)),"")</f>
        <v>0</v>
      </c>
      <c r="U159" s="157">
        <f>_xlfn.IFNA(INDEX('I.KI 2016-17'!AA$8:AA$391,MATCH($B159,'I.KI 2016-17'!$B$8:$B$391,0)),"")</f>
        <v>0</v>
      </c>
      <c r="V159" s="149"/>
      <c r="W159" s="154">
        <f>_xlfn.IFNA(INDEX('I.KI 2016-17'!$H$8:$H$391,MATCH(B159,'I.KI 2016-17'!$B$8:$B$391,0)),"")</f>
        <v>79.991697383518002</v>
      </c>
      <c r="X159" s="153">
        <f>_xlfn.IFNA(INDEX('I.KI 2016-17'!$I$8:$I$391,MATCH(B159,'I.KI 2016-17'!$B$8:$B$391,0)),"")</f>
        <v>113.53999302753701</v>
      </c>
      <c r="Y159" s="155">
        <f>_xlfn.IFNA(INDEX('I.KI 2016-17'!$G$8:$G$391,MATCH(B159,'I.KI 2016-17'!$B$8:$B$391,0)),"")</f>
        <v>193.53169041105502</v>
      </c>
      <c r="Z159" s="149"/>
      <c r="AA159" s="156">
        <f>_xlfn.IFNA(IF($B159=$B$382,0,_xlfn.IFNA(INDEX('I.Supplementary 2017-18'!N$8:N$35,MATCH($B159,'I.Supplementary 2017-18'!$B$8:$B$35,0)),INDEX('I.KI 2017-18'!N$9:N$393,MATCH($B159,'I.KI 2017-18'!$B$9:$B$393,0)))),"")</f>
        <v>39.62361981194794</v>
      </c>
      <c r="AB159" s="193">
        <f>_xlfn.IFNA(IF($B159=$B$382,0,_xlfn.IFNA(INDEX('I.Supplementary 2017-18'!O$8:O$35,MATCH($B159,'I.Supplementary 2017-18'!$B$8:$B$35,0)),INDEX('I.KI 2017-18'!O$9:O$393,MATCH($B159,'I.KI 2017-18'!$B$9:$B$393,0)))),"")</f>
        <v>0</v>
      </c>
      <c r="AC159" s="193">
        <f>_xlfn.IFNA(IF($B159=$B$382,0,_xlfn.IFNA(INDEX('I.Supplementary 2017-18'!P$8:P$35,MATCH($B159,'I.Supplementary 2017-18'!$B$8:$B$35,0)),INDEX('I.KI 2017-18'!P$9:P$393,MATCH($B159,'I.KI 2017-18'!$B$9:$B$393,0)))),"")</f>
        <v>4.9111891991666035</v>
      </c>
      <c r="AD159" s="193">
        <f>_xlfn.IFNA(IF($B159=$B$382,0,_xlfn.IFNA(INDEX('I.Supplementary 2017-18'!Q$8:Q$35,MATCH($B159,'I.Supplementary 2017-18'!$B$8:$B$35,0)),INDEX('I.KI 2017-18'!Q$9:Q$393,MATCH($B159,'I.KI 2017-18'!$B$9:$B$393,0)))),"")</f>
        <v>0</v>
      </c>
      <c r="AE159" s="157">
        <f>_xlfn.IFNA(IF($B159=$B$382,0,_xlfn.IFNA(INDEX('I.Supplementary 2017-18'!R$8:R$35,MATCH($B159,'I.Supplementary 2017-18'!$B$8:$B$35,0)),INDEX('I.KI 2017-18'!R$9:R$393,MATCH($B159,'I.KI 2017-18'!$B$9:$B$393,0)))),"")</f>
        <v>0</v>
      </c>
      <c r="AF159" s="156">
        <f>_xlfn.IFNA(IF($B159=$B$382,0,_xlfn.IFNA(INDEX('I.Supplementary 2017-18'!S$8:S$35,MATCH($B159,'I.Supplementary 2017-18'!$B$8:$B$35,0)),INDEX('I.KI 2017-18'!S$9:S$393,MATCH($B159,'I.KI 2017-18'!$B$9:$B$393,0)))),"")</f>
        <v>106.87049834755888</v>
      </c>
      <c r="AG159" s="193">
        <f>_xlfn.IFNA(IF($B159=$B$382,0,_xlfn.IFNA(INDEX('I.Supplementary 2017-18'!T$8:T$35,MATCH($B159,'I.Supplementary 2017-18'!$B$8:$B$35,0)),INDEX('I.KI 2017-18'!T$9:T$393,MATCH($B159,'I.KI 2017-18'!$B$9:$B$393,0)))),"")</f>
        <v>0</v>
      </c>
      <c r="AH159" s="193">
        <f>_xlfn.IFNA(IF($B159=$B$382,0,_xlfn.IFNA(INDEX('I.Supplementary 2017-18'!U$8:U$35,MATCH($B159,'I.Supplementary 2017-18'!$B$8:$B$35,0)),INDEX('I.KI 2017-18'!U$9:U$393,MATCH($B159,'I.KI 2017-18'!$B$9:$B$393,0)))),"")</f>
        <v>8.9875299767652699</v>
      </c>
      <c r="AI159" s="193">
        <f>_xlfn.IFNA(IF($B159=$B$382,0,_xlfn.IFNA(INDEX('I.Supplementary 2017-18'!V$8:V$35,MATCH($B159,'I.Supplementary 2017-18'!$B$8:$B$35,0)),INDEX('I.KI 2017-18'!V$9:V$393,MATCH($B159,'I.KI 2017-18'!$B$9:$B$393,0)))),"")</f>
        <v>0</v>
      </c>
      <c r="AJ159" s="157">
        <f>_xlfn.IFNA(IF($B159=$B$382,0,_xlfn.IFNA(INDEX('I.Supplementary 2017-18'!W$8:W$35,MATCH($B159,'I.Supplementary 2017-18'!$B$8:$B$35,0)),INDEX('I.KI 2017-18'!W$9:W$393,MATCH($B159,'I.KI 2017-18'!$B$9:$B$393,0)))),"")</f>
        <v>0</v>
      </c>
      <c r="AK159" s="156">
        <f>_xlfn.IFNA(IF($B159=$B$382,0,_xlfn.IFNA(INDEX('I.Supplementary 2017-18'!X$8:X$35,MATCH($B159,'I.Supplementary 2017-18'!$B$8:$B$35,0)),INDEX('I.KI 2017-18'!X$9:X$393,MATCH($B159,'I.KI 2017-18'!$B$9:$B$393,0)))),"")</f>
        <v>146.49411815950683</v>
      </c>
      <c r="AL159" s="193">
        <f>_xlfn.IFNA(IF($B159=$B$382,0,_xlfn.IFNA(INDEX('I.Supplementary 2017-18'!Y$8:Y$35,MATCH($B159,'I.Supplementary 2017-18'!$B$8:$B$35,0)),INDEX('I.KI 2017-18'!Y$9:Y$393,MATCH($B159,'I.KI 2017-18'!$B$9:$B$393,0)))),"")</f>
        <v>0</v>
      </c>
      <c r="AM159" s="193">
        <f>_xlfn.IFNA(IF($B159=$B$382,0,_xlfn.IFNA(INDEX('I.Supplementary 2017-18'!Z$8:Z$35,MATCH($B159,'I.Supplementary 2017-18'!$B$8:$B$35,0)),INDEX('I.KI 2017-18'!Z$9:Z$393,MATCH($B159,'I.KI 2017-18'!$B$9:$B$393,0)))),"")</f>
        <v>13.898719175931873</v>
      </c>
      <c r="AN159" s="193">
        <f>_xlfn.IFNA(IF($B159=$B$382,0,_xlfn.IFNA(INDEX('I.Supplementary 2017-18'!AA$8:AA$35,MATCH($B159,'I.Supplementary 2017-18'!$B$8:$B$35,0)),INDEX('I.KI 2017-18'!AA$9:AA$393,MATCH($B159,'I.KI 2017-18'!$B$9:$B$393,0)))),"")</f>
        <v>0</v>
      </c>
      <c r="AO159" s="157">
        <f>_xlfn.IFNA(IF($B159=$B$382,0,_xlfn.IFNA(INDEX('I.Supplementary 2017-18'!AB$8:AB$35,MATCH($B159,'I.Supplementary 2017-18'!$B$8:$B$35,0)),INDEX('I.KI 2017-18'!AB$9:AB$393,MATCH($B159,'I.KI 2017-18'!$B$9:$B$393,0)))),"")</f>
        <v>0</v>
      </c>
      <c r="AP159" s="149"/>
      <c r="AQ159" s="156">
        <f>_xlfn.IFNA(IF($B159=$B$381,0,IF($B159=$B$382,0,_xlfn.IFNA(INDEX('I.Supplementary 2017-18'!I$8:I$35,MATCH($B159,'I.Supplementary 2017-18'!$B$8:$B$35,0)),INDEX('I.KI 2017-18'!I$9:I$393,MATCH($B159,'I.KI 2017-18'!$B$9:$B$393,0))))),"")</f>
        <v>44.534809011114547</v>
      </c>
      <c r="AR159" s="149">
        <f>_xlfn.IFNA(IF($B159=$B$381,0,IF($B159=$B$382,0,_xlfn.IFNA(INDEX('I.Supplementary 2017-18'!J$8:J$35,MATCH($B159,'I.Supplementary 2017-18'!$B$8:$B$35,0)),INDEX('I.KI 2017-18'!J$9:J$393,MATCH($B159,'I.KI 2017-18'!$B$9:$B$393,0))))),"")</f>
        <v>115.85802832432417</v>
      </c>
      <c r="AS159" s="157">
        <f>_xlfn.IFNA(IF($B159=$B$381,0,IF($B159=$B$382,0,_xlfn.IFNA(INDEX('I.Supplementary 2017-18'!H$8:H$35,MATCH($B159,'I.Supplementary 2017-18'!$B$8:$B$35,0)),INDEX('I.KI 2017-18'!H$9:H$393,MATCH($B159,'I.KI 2017-18'!$B$9:$B$393,0))))),"")</f>
        <v>160.39283733543871</v>
      </c>
      <c r="AT159" s="149"/>
      <c r="AU159" s="156">
        <f>_xlfn.IFNA(_xlfn.IFNA(INDEX('I.Supplementary 2018-19'!P$8:P$157,MATCH($B159,'I.Supplementary 2018-19'!$B$8:$B$157,0)),INDEX('I.KI 2018-19'!P$9:P$393,MATCH($B159,'I.KI 2018-19'!$B$9:$B$393,0))),"")</f>
        <v>19.104244617458701</v>
      </c>
      <c r="AV159" s="193">
        <f>_xlfn.IFNA(_xlfn.IFNA(INDEX('I.Supplementary 2018-19'!Q$8:Q$157,MATCH($B159,'I.Supplementary 2018-19'!$B$8:$B$157,0)),INDEX('I.KI 2018-19'!Q$9:Q$393,MATCH($B159,'I.KI 2018-19'!$B$9:$B$393,0))),"")</f>
        <v>0</v>
      </c>
      <c r="AW159" s="193">
        <f>_xlfn.IFNA(_xlfn.IFNA(INDEX('I.Supplementary 2018-19'!R$8:R$157,MATCH($B159,'I.Supplementary 2018-19'!$B$8:$B$157,0)),INDEX('I.KI 2018-19'!R$9:R$393,MATCH($B159,'I.KI 2018-19'!$B$9:$B$393,0))),"")</f>
        <v>3.4949230203442796</v>
      </c>
      <c r="AX159" s="193">
        <f>_xlfn.IFNA(_xlfn.IFNA(INDEX('I.Supplementary 2018-19'!S$8:S$157,MATCH($B159,'I.Supplementary 2018-19'!$B$8:$B$157,0)),INDEX('I.KI 2018-19'!S$9:S$393,MATCH($B159,'I.KI 2018-19'!$B$9:$B$393,0))),"")</f>
        <v>0</v>
      </c>
      <c r="AY159" s="157">
        <f>_xlfn.IFNA(_xlfn.IFNA(INDEX('I.Supplementary 2018-19'!T$8:T$157,MATCH($B159,'I.Supplementary 2018-19'!$B$8:$B$157,0)),INDEX('I.KI 2018-19'!T$9:T$393,MATCH($B159,'I.KI 2018-19'!$B$9:$B$393,0))),"")</f>
        <v>0</v>
      </c>
      <c r="AZ159" s="156">
        <f>_xlfn.IFNA(_xlfn.IFNA(INDEX('I.Supplementary 2018-19'!U$8:U$157,MATCH($B159,'I.Supplementary 2018-19'!$B$8:$B$157,0)),INDEX('I.KI 2018-19'!U$9:U$393,MATCH($B159,'I.KI 2018-19'!$B$9:$B$393,0))),"")</f>
        <v>110.08120001465292</v>
      </c>
      <c r="BA159" s="193">
        <f>_xlfn.IFNA(_xlfn.IFNA(INDEX('I.Supplementary 2018-19'!V$8:V$157,MATCH($B159,'I.Supplementary 2018-19'!$B$8:$B$157,0)),INDEX('I.KI 2018-19'!V$9:V$393,MATCH($B159,'I.KI 2018-19'!$B$9:$B$393,0))),"")</f>
        <v>0</v>
      </c>
      <c r="BB159" s="193">
        <f>_xlfn.IFNA(_xlfn.IFNA(INDEX('I.Supplementary 2018-19'!W$8:W$157,MATCH($B159,'I.Supplementary 2018-19'!$B$8:$B$157,0)),INDEX('I.KI 2018-19'!W$9:W$393,MATCH($B159,'I.KI 2018-19'!$B$9:$B$393,0))),"")</f>
        <v>9.2575416069685161</v>
      </c>
      <c r="BC159" s="193">
        <f>_xlfn.IFNA(_xlfn.IFNA(INDEX('I.Supplementary 2018-19'!X$8:X$157,MATCH($B159,'I.Supplementary 2018-19'!$B$8:$B$157,0)),INDEX('I.KI 2018-19'!X$9:X$393,MATCH($B159,'I.KI 2018-19'!$B$9:$B$393,0))),"")</f>
        <v>0</v>
      </c>
      <c r="BD159" s="157">
        <f>_xlfn.IFNA(_xlfn.IFNA(INDEX('I.Supplementary 2018-19'!Y$8:Y$157,MATCH($B159,'I.Supplementary 2018-19'!$B$8:$B$157,0)),INDEX('I.KI 2018-19'!Y$9:Y$393,MATCH($B159,'I.KI 2018-19'!$B$9:$B$393,0))),"")</f>
        <v>0</v>
      </c>
      <c r="BE159" s="156">
        <f>_xlfn.IFNA(_xlfn.IFNA(INDEX('I.Supplementary 2018-19'!Z$8:Z$157,MATCH($B159,'I.Supplementary 2018-19'!$B$8:$B$157,0)),INDEX('I.KI 2018-19'!Z$9:Z$393,MATCH($B159,'I.KI 2018-19'!$B$9:$B$393,0))),"")</f>
        <v>129.18544463211163</v>
      </c>
      <c r="BF159" s="193">
        <f>_xlfn.IFNA(_xlfn.IFNA(INDEX('I.Supplementary 2018-19'!AA$8:AA$157,MATCH($B159,'I.Supplementary 2018-19'!$B$8:$B$157,0)),INDEX('I.KI 2018-19'!AA$9:AA$393,MATCH($B159,'I.KI 2018-19'!$B$9:$B$393,0))),"")</f>
        <v>0</v>
      </c>
      <c r="BG159" s="193">
        <f>_xlfn.IFNA(_xlfn.IFNA(INDEX('I.Supplementary 2018-19'!AB$8:AB$157,MATCH($B159,'I.Supplementary 2018-19'!$B$8:$B$157,0)),INDEX('I.KI 2018-19'!AB$9:AB$393,MATCH($B159,'I.KI 2018-19'!$B$9:$B$393,0))),"")</f>
        <v>12.752464627312795</v>
      </c>
      <c r="BH159" s="193">
        <f>_xlfn.IFNA(_xlfn.IFNA(INDEX('I.Supplementary 2018-19'!AC$8:AC$157,MATCH($B159,'I.Supplementary 2018-19'!$B$8:$B$157,0)),INDEX('I.KI 2018-19'!AC$9:AC$393,MATCH($B159,'I.KI 2018-19'!$B$9:$B$393,0))),"")</f>
        <v>0</v>
      </c>
      <c r="BI159" s="157">
        <f>_xlfn.IFNA(_xlfn.IFNA(INDEX('I.Supplementary 2018-19'!AD$8:AD$157,MATCH($B159,'I.Supplementary 2018-19'!$B$8:$B$157,0)),INDEX('I.KI 2018-19'!AD$9:AD$393,MATCH($B159,'I.KI 2018-19'!$B$9:$B$393,0))),"")</f>
        <v>0</v>
      </c>
      <c r="BJ159" s="149"/>
      <c r="BK159" s="156">
        <f>_xlfn.IFNA(IF($B159=$B$381,0,IF($B159=$B$382,0,_xlfn.IFNA(INDEX('I.Supplementary 2018-19'!I$8:I$157,MATCH($B159,'I.Supplementary 2018-19'!$B$8:$B$157,0)),INDEX('I.KI 2018-19'!I$9:I$393,MATCH($B159,'I.KI 2018-19'!$B$9:$B$393,0))))),"")</f>
        <v>22.599167637802982</v>
      </c>
      <c r="BL159" s="149">
        <f>_xlfn.IFNA(IF($B159=$B$381,0,IF($B159=$B$382,0,_xlfn.IFNA(INDEX('I.Supplementary 2018-19'!J$8:J$157,MATCH($B159,'I.Supplementary 2018-19'!$B$8:$B$157,0)),INDEX('I.KI 2018-19'!J$9:J$393,MATCH($B159,'I.KI 2018-19'!$B$9:$B$393,0))))),"")</f>
        <v>119.33874162162145</v>
      </c>
      <c r="BM159" s="157">
        <f>_xlfn.IFNA(IF($B159=$B$381,0,IF($B159=$B$382,0,_xlfn.IFNA(INDEX('I.Supplementary 2018-19'!H$8:H$157,MATCH($B159,'I.Supplementary 2018-19'!$B$8:$B$157,0)),INDEX('I.KI 2018-19'!H$9:H$393,MATCH($B159,'I.KI 2018-19'!$B$9:$B$393,0))))),"")</f>
        <v>141.93790925942443</v>
      </c>
    </row>
    <row r="160" spans="2:65">
      <c r="B160" s="121" t="str">
        <f>'Calculations for 2021-22'!B160</f>
        <v>E1934</v>
      </c>
      <c r="C160" s="160" t="str">
        <f>'Calculations for 2021-22'!D160</f>
        <v>E1934</v>
      </c>
      <c r="D160" t="str">
        <f>'Calculations for 2021-22'!E160</f>
        <v>SD</v>
      </c>
      <c r="E160" t="str">
        <f>'Calculations for 2021-22'!F160</f>
        <v>P1905</v>
      </c>
      <c r="F160" s="120" t="str">
        <f>'Calculations for 2021-22'!H160</f>
        <v>Hertsmere</v>
      </c>
      <c r="G160" s="156">
        <f>_xlfn.IFNA(INDEX('I.KI 2016-17'!M$8:M$391,MATCH($B160,'I.KI 2016-17'!$B$8:$B$391,0)),"")</f>
        <v>0</v>
      </c>
      <c r="H160" s="149">
        <f>_xlfn.IFNA(INDEX('I.KI 2016-17'!N$8:N$391,MATCH($B160,'I.KI 2016-17'!$B$8:$B$391,0)),"")</f>
        <v>1.253478646941</v>
      </c>
      <c r="I160" s="149">
        <f>_xlfn.IFNA(INDEX('I.KI 2016-17'!O$8:O$391,MATCH($B160,'I.KI 2016-17'!$B$8:$B$391,0)),"")</f>
        <v>0</v>
      </c>
      <c r="J160" s="149">
        <f>_xlfn.IFNA(INDEX('I.KI 2016-17'!P$8:P$391,MATCH($B160,'I.KI 2016-17'!$B$8:$B$391,0)),"")</f>
        <v>0</v>
      </c>
      <c r="K160" s="157">
        <f>_xlfn.IFNA(INDEX('I.KI 2016-17'!Q$8:Q$391,MATCH($B160,'I.KI 2016-17'!$B$8:$B$391,0)),"")</f>
        <v>0</v>
      </c>
      <c r="L160" s="156">
        <f>_xlfn.IFNA(INDEX('I.KI 2016-17'!R$8:R$391,MATCH($B160,'I.KI 2016-17'!$B$8:$B$391,0)),"")</f>
        <v>0</v>
      </c>
      <c r="M160" s="193">
        <f>_xlfn.IFNA(INDEX('I.KI 2016-17'!S$8:S$391,MATCH($B160,'I.KI 2016-17'!$B$8:$B$391,0)),"")</f>
        <v>2.491833093835</v>
      </c>
      <c r="N160" s="193">
        <f>_xlfn.IFNA(INDEX('I.KI 2016-17'!T$8:T$391,MATCH($B160,'I.KI 2016-17'!$B$8:$B$391,0)),"")</f>
        <v>0</v>
      </c>
      <c r="O160" s="193">
        <f>_xlfn.IFNA(INDEX('I.KI 2016-17'!U$8:U$391,MATCH($B160,'I.KI 2016-17'!$B$8:$B$391,0)),"")</f>
        <v>0</v>
      </c>
      <c r="P160" s="157">
        <f>_xlfn.IFNA(INDEX('I.KI 2016-17'!V$8:V$391,MATCH($B160,'I.KI 2016-17'!$B$8:$B$391,0)),"")</f>
        <v>0</v>
      </c>
      <c r="Q160" s="156">
        <f>_xlfn.IFNA(INDEX('I.KI 2016-17'!W$8:W$391,MATCH($B160,'I.KI 2016-17'!$B$8:$B$391,0)),"")</f>
        <v>0</v>
      </c>
      <c r="R160" s="193">
        <f>_xlfn.IFNA(INDEX('I.KI 2016-17'!X$8:X$391,MATCH($B160,'I.KI 2016-17'!$B$8:$B$391,0)),"")</f>
        <v>3.7453117407759997</v>
      </c>
      <c r="S160" s="193">
        <f>_xlfn.IFNA(INDEX('I.KI 2016-17'!Y$8:Y$391,MATCH($B160,'I.KI 2016-17'!$B$8:$B$391,0)),"")</f>
        <v>0</v>
      </c>
      <c r="T160" s="193">
        <f>_xlfn.IFNA(INDEX('I.KI 2016-17'!Z$8:Z$391,MATCH($B160,'I.KI 2016-17'!$B$8:$B$391,0)),"")</f>
        <v>0</v>
      </c>
      <c r="U160" s="157">
        <f>_xlfn.IFNA(INDEX('I.KI 2016-17'!AA$8:AA$391,MATCH($B160,'I.KI 2016-17'!$B$8:$B$391,0)),"")</f>
        <v>0</v>
      </c>
      <c r="V160" s="149"/>
      <c r="W160" s="154">
        <f>_xlfn.IFNA(INDEX('I.KI 2016-17'!$H$8:$H$391,MATCH(B160,'I.KI 2016-17'!$B$8:$B$391,0)),"")</f>
        <v>1.253478646941</v>
      </c>
      <c r="X160" s="153">
        <f>_xlfn.IFNA(INDEX('I.KI 2016-17'!$I$8:$I$391,MATCH(B160,'I.KI 2016-17'!$B$8:$B$391,0)),"")</f>
        <v>2.491833093835</v>
      </c>
      <c r="Y160" s="155">
        <f>_xlfn.IFNA(INDEX('I.KI 2016-17'!$G$8:$G$391,MATCH(B160,'I.KI 2016-17'!$B$8:$B$391,0)),"")</f>
        <v>3.7453117407759997</v>
      </c>
      <c r="Z160" s="149"/>
      <c r="AA160" s="156">
        <f>_xlfn.IFNA(IF($B160=$B$382,0,_xlfn.IFNA(INDEX('I.Supplementary 2017-18'!N$8:N$35,MATCH($B160,'I.Supplementary 2017-18'!$B$8:$B$35,0)),INDEX('I.KI 2017-18'!N$9:N$393,MATCH($B160,'I.KI 2017-18'!$B$9:$B$393,0)))),"")</f>
        <v>0</v>
      </c>
      <c r="AB160" s="193">
        <f>_xlfn.IFNA(IF($B160=$B$382,0,_xlfn.IFNA(INDEX('I.Supplementary 2017-18'!O$8:O$35,MATCH($B160,'I.Supplementary 2017-18'!$B$8:$B$35,0)),INDEX('I.KI 2017-18'!O$9:O$393,MATCH($B160,'I.KI 2017-18'!$B$9:$B$393,0)))),"")</f>
        <v>0.61311949393784815</v>
      </c>
      <c r="AC160" s="193">
        <f>_xlfn.IFNA(IF($B160=$B$382,0,_xlfn.IFNA(INDEX('I.Supplementary 2017-18'!P$8:P$35,MATCH($B160,'I.Supplementary 2017-18'!$B$8:$B$35,0)),INDEX('I.KI 2017-18'!P$9:P$393,MATCH($B160,'I.KI 2017-18'!$B$9:$B$393,0)))),"")</f>
        <v>0</v>
      </c>
      <c r="AD160" s="193">
        <f>_xlfn.IFNA(IF($B160=$B$382,0,_xlfn.IFNA(INDEX('I.Supplementary 2017-18'!Q$8:Q$35,MATCH($B160,'I.Supplementary 2017-18'!$B$8:$B$35,0)),INDEX('I.KI 2017-18'!Q$9:Q$393,MATCH($B160,'I.KI 2017-18'!$B$9:$B$393,0)))),"")</f>
        <v>0</v>
      </c>
      <c r="AE160" s="157">
        <f>_xlfn.IFNA(IF($B160=$B$382,0,_xlfn.IFNA(INDEX('I.Supplementary 2017-18'!R$8:R$35,MATCH($B160,'I.Supplementary 2017-18'!$B$8:$B$35,0)),INDEX('I.KI 2017-18'!R$9:R$393,MATCH($B160,'I.KI 2017-18'!$B$9:$B$393,0)))),"")</f>
        <v>0</v>
      </c>
      <c r="AF160" s="156">
        <f>_xlfn.IFNA(IF($B160=$B$382,0,_xlfn.IFNA(INDEX('I.Supplementary 2017-18'!S$8:S$35,MATCH($B160,'I.Supplementary 2017-18'!$B$8:$B$35,0)),INDEX('I.KI 2017-18'!S$9:S$393,MATCH($B160,'I.KI 2017-18'!$B$9:$B$393,0)))),"")</f>
        <v>0</v>
      </c>
      <c r="AG160" s="193">
        <f>_xlfn.IFNA(IF($B160=$B$382,0,_xlfn.IFNA(INDEX('I.Supplementary 2017-18'!T$8:T$35,MATCH($B160,'I.Supplementary 2017-18'!$B$8:$B$35,0)),INDEX('I.KI 2017-18'!T$9:T$393,MATCH($B160,'I.KI 2017-18'!$B$9:$B$393,0)))),"")</f>
        <v>2.5427064197106759</v>
      </c>
      <c r="AH160" s="193">
        <f>_xlfn.IFNA(IF($B160=$B$382,0,_xlfn.IFNA(INDEX('I.Supplementary 2017-18'!U$8:U$35,MATCH($B160,'I.Supplementary 2017-18'!$B$8:$B$35,0)),INDEX('I.KI 2017-18'!U$9:U$393,MATCH($B160,'I.KI 2017-18'!$B$9:$B$393,0)))),"")</f>
        <v>0</v>
      </c>
      <c r="AI160" s="193">
        <f>_xlfn.IFNA(IF($B160=$B$382,0,_xlfn.IFNA(INDEX('I.Supplementary 2017-18'!V$8:V$35,MATCH($B160,'I.Supplementary 2017-18'!$B$8:$B$35,0)),INDEX('I.KI 2017-18'!V$9:V$393,MATCH($B160,'I.KI 2017-18'!$B$9:$B$393,0)))),"")</f>
        <v>0</v>
      </c>
      <c r="AJ160" s="157">
        <f>_xlfn.IFNA(IF($B160=$B$382,0,_xlfn.IFNA(INDEX('I.Supplementary 2017-18'!W$8:W$35,MATCH($B160,'I.Supplementary 2017-18'!$B$8:$B$35,0)),INDEX('I.KI 2017-18'!W$9:W$393,MATCH($B160,'I.KI 2017-18'!$B$9:$B$393,0)))),"")</f>
        <v>0</v>
      </c>
      <c r="AK160" s="156">
        <f>_xlfn.IFNA(IF($B160=$B$382,0,_xlfn.IFNA(INDEX('I.Supplementary 2017-18'!X$8:X$35,MATCH($B160,'I.Supplementary 2017-18'!$B$8:$B$35,0)),INDEX('I.KI 2017-18'!X$9:X$393,MATCH($B160,'I.KI 2017-18'!$B$9:$B$393,0)))),"")</f>
        <v>0</v>
      </c>
      <c r="AL160" s="193">
        <f>_xlfn.IFNA(IF($B160=$B$382,0,_xlfn.IFNA(INDEX('I.Supplementary 2017-18'!Y$8:Y$35,MATCH($B160,'I.Supplementary 2017-18'!$B$8:$B$35,0)),INDEX('I.KI 2017-18'!Y$9:Y$393,MATCH($B160,'I.KI 2017-18'!$B$9:$B$393,0)))),"")</f>
        <v>3.1558259136485241</v>
      </c>
      <c r="AM160" s="193">
        <f>_xlfn.IFNA(IF($B160=$B$382,0,_xlfn.IFNA(INDEX('I.Supplementary 2017-18'!Z$8:Z$35,MATCH($B160,'I.Supplementary 2017-18'!$B$8:$B$35,0)),INDEX('I.KI 2017-18'!Z$9:Z$393,MATCH($B160,'I.KI 2017-18'!$B$9:$B$393,0)))),"")</f>
        <v>0</v>
      </c>
      <c r="AN160" s="193">
        <f>_xlfn.IFNA(IF($B160=$B$382,0,_xlfn.IFNA(INDEX('I.Supplementary 2017-18'!AA$8:AA$35,MATCH($B160,'I.Supplementary 2017-18'!$B$8:$B$35,0)),INDEX('I.KI 2017-18'!AA$9:AA$393,MATCH($B160,'I.KI 2017-18'!$B$9:$B$393,0)))),"")</f>
        <v>0</v>
      </c>
      <c r="AO160" s="157">
        <f>_xlfn.IFNA(IF($B160=$B$382,0,_xlfn.IFNA(INDEX('I.Supplementary 2017-18'!AB$8:AB$35,MATCH($B160,'I.Supplementary 2017-18'!$B$8:$B$35,0)),INDEX('I.KI 2017-18'!AB$9:AB$393,MATCH($B160,'I.KI 2017-18'!$B$9:$B$393,0)))),"")</f>
        <v>0</v>
      </c>
      <c r="AP160" s="149"/>
      <c r="AQ160" s="156">
        <f>_xlfn.IFNA(IF($B160=$B$381,0,IF($B160=$B$382,0,_xlfn.IFNA(INDEX('I.Supplementary 2017-18'!I$8:I$35,MATCH($B160,'I.Supplementary 2017-18'!$B$8:$B$35,0)),INDEX('I.KI 2017-18'!I$9:I$393,MATCH($B160,'I.KI 2017-18'!$B$9:$B$393,0))))),"")</f>
        <v>0.61311949393784815</v>
      </c>
      <c r="AR160" s="149">
        <f>_xlfn.IFNA(IF($B160=$B$381,0,IF($B160=$B$382,0,_xlfn.IFNA(INDEX('I.Supplementary 2017-18'!J$8:J$35,MATCH($B160,'I.Supplementary 2017-18'!$B$8:$B$35,0)),INDEX('I.KI 2017-18'!J$9:J$393,MATCH($B160,'I.KI 2017-18'!$B$9:$B$393,0))))),"")</f>
        <v>2.5427064197106759</v>
      </c>
      <c r="AS160" s="157">
        <f>_xlfn.IFNA(IF($B160=$B$381,0,IF($B160=$B$382,0,_xlfn.IFNA(INDEX('I.Supplementary 2017-18'!H$8:H$35,MATCH($B160,'I.Supplementary 2017-18'!$B$8:$B$35,0)),INDEX('I.KI 2017-18'!H$9:H$393,MATCH($B160,'I.KI 2017-18'!$B$9:$B$393,0))))),"")</f>
        <v>3.1558259136485241</v>
      </c>
      <c r="AT160" s="149"/>
      <c r="AU160" s="156">
        <f>_xlfn.IFNA(_xlfn.IFNA(INDEX('I.Supplementary 2018-19'!P$8:P$157,MATCH($B160,'I.Supplementary 2018-19'!$B$8:$B$157,0)),INDEX('I.KI 2018-19'!P$9:P$393,MATCH($B160,'I.KI 2018-19'!$B$9:$B$393,0))),"")</f>
        <v>0</v>
      </c>
      <c r="AV160" s="193">
        <f>_xlfn.IFNA(_xlfn.IFNA(INDEX('I.Supplementary 2018-19'!Q$8:Q$157,MATCH($B160,'I.Supplementary 2018-19'!$B$8:$B$157,0)),INDEX('I.KI 2018-19'!Q$9:Q$393,MATCH($B160,'I.KI 2018-19'!$B$9:$B$393,0))),"")</f>
        <v>0.22101679638041183</v>
      </c>
      <c r="AW160" s="193">
        <f>_xlfn.IFNA(_xlfn.IFNA(INDEX('I.Supplementary 2018-19'!R$8:R$157,MATCH($B160,'I.Supplementary 2018-19'!$B$8:$B$157,0)),INDEX('I.KI 2018-19'!R$9:R$393,MATCH($B160,'I.KI 2018-19'!$B$9:$B$393,0))),"")</f>
        <v>0</v>
      </c>
      <c r="AX160" s="193">
        <f>_xlfn.IFNA(_xlfn.IFNA(INDEX('I.Supplementary 2018-19'!S$8:S$157,MATCH($B160,'I.Supplementary 2018-19'!$B$8:$B$157,0)),INDEX('I.KI 2018-19'!S$9:S$393,MATCH($B160,'I.KI 2018-19'!$B$9:$B$393,0))),"")</f>
        <v>0</v>
      </c>
      <c r="AY160" s="157">
        <f>_xlfn.IFNA(_xlfn.IFNA(INDEX('I.Supplementary 2018-19'!T$8:T$157,MATCH($B160,'I.Supplementary 2018-19'!$B$8:$B$157,0)),INDEX('I.KI 2018-19'!T$9:T$393,MATCH($B160,'I.KI 2018-19'!$B$9:$B$393,0))),"")</f>
        <v>0</v>
      </c>
      <c r="AZ160" s="156">
        <f>_xlfn.IFNA(_xlfn.IFNA(INDEX('I.Supplementary 2018-19'!U$8:U$157,MATCH($B160,'I.Supplementary 2018-19'!$B$8:$B$157,0)),INDEX('I.KI 2018-19'!U$9:U$393,MATCH($B160,'I.KI 2018-19'!$B$9:$B$393,0))),"")</f>
        <v>0</v>
      </c>
      <c r="BA160" s="193">
        <f>_xlfn.IFNA(_xlfn.IFNA(INDEX('I.Supplementary 2018-19'!V$8:V$157,MATCH($B160,'I.Supplementary 2018-19'!$B$8:$B$157,0)),INDEX('I.KI 2018-19'!V$9:V$393,MATCH($B160,'I.KI 2018-19'!$B$9:$B$393,0))),"")</f>
        <v>2.6190967413328847</v>
      </c>
      <c r="BB160" s="193">
        <f>_xlfn.IFNA(_xlfn.IFNA(INDEX('I.Supplementary 2018-19'!W$8:W$157,MATCH($B160,'I.Supplementary 2018-19'!$B$8:$B$157,0)),INDEX('I.KI 2018-19'!W$9:W$393,MATCH($B160,'I.KI 2018-19'!$B$9:$B$393,0))),"")</f>
        <v>0</v>
      </c>
      <c r="BC160" s="193">
        <f>_xlfn.IFNA(_xlfn.IFNA(INDEX('I.Supplementary 2018-19'!X$8:X$157,MATCH($B160,'I.Supplementary 2018-19'!$B$8:$B$157,0)),INDEX('I.KI 2018-19'!X$9:X$393,MATCH($B160,'I.KI 2018-19'!$B$9:$B$393,0))),"")</f>
        <v>0</v>
      </c>
      <c r="BD160" s="157">
        <f>_xlfn.IFNA(_xlfn.IFNA(INDEX('I.Supplementary 2018-19'!Y$8:Y$157,MATCH($B160,'I.Supplementary 2018-19'!$B$8:$B$157,0)),INDEX('I.KI 2018-19'!Y$9:Y$393,MATCH($B160,'I.KI 2018-19'!$B$9:$B$393,0))),"")</f>
        <v>0</v>
      </c>
      <c r="BE160" s="156">
        <f>_xlfn.IFNA(_xlfn.IFNA(INDEX('I.Supplementary 2018-19'!Z$8:Z$157,MATCH($B160,'I.Supplementary 2018-19'!$B$8:$B$157,0)),INDEX('I.KI 2018-19'!Z$9:Z$393,MATCH($B160,'I.KI 2018-19'!$B$9:$B$393,0))),"")</f>
        <v>0</v>
      </c>
      <c r="BF160" s="193">
        <f>_xlfn.IFNA(_xlfn.IFNA(INDEX('I.Supplementary 2018-19'!AA$8:AA$157,MATCH($B160,'I.Supplementary 2018-19'!$B$8:$B$157,0)),INDEX('I.KI 2018-19'!AA$9:AA$393,MATCH($B160,'I.KI 2018-19'!$B$9:$B$393,0))),"")</f>
        <v>2.8401135377132967</v>
      </c>
      <c r="BG160" s="193">
        <f>_xlfn.IFNA(_xlfn.IFNA(INDEX('I.Supplementary 2018-19'!AB$8:AB$157,MATCH($B160,'I.Supplementary 2018-19'!$B$8:$B$157,0)),INDEX('I.KI 2018-19'!AB$9:AB$393,MATCH($B160,'I.KI 2018-19'!$B$9:$B$393,0))),"")</f>
        <v>0</v>
      </c>
      <c r="BH160" s="193">
        <f>_xlfn.IFNA(_xlfn.IFNA(INDEX('I.Supplementary 2018-19'!AC$8:AC$157,MATCH($B160,'I.Supplementary 2018-19'!$B$8:$B$157,0)),INDEX('I.KI 2018-19'!AC$9:AC$393,MATCH($B160,'I.KI 2018-19'!$B$9:$B$393,0))),"")</f>
        <v>0</v>
      </c>
      <c r="BI160" s="157">
        <f>_xlfn.IFNA(_xlfn.IFNA(INDEX('I.Supplementary 2018-19'!AD$8:AD$157,MATCH($B160,'I.Supplementary 2018-19'!$B$8:$B$157,0)),INDEX('I.KI 2018-19'!AD$9:AD$393,MATCH($B160,'I.KI 2018-19'!$B$9:$B$393,0))),"")</f>
        <v>0</v>
      </c>
      <c r="BJ160" s="149"/>
      <c r="BK160" s="156">
        <f>_xlfn.IFNA(IF($B160=$B$381,0,IF($B160=$B$382,0,_xlfn.IFNA(INDEX('I.Supplementary 2018-19'!I$8:I$157,MATCH($B160,'I.Supplementary 2018-19'!$B$8:$B$157,0)),INDEX('I.KI 2018-19'!I$9:I$393,MATCH($B160,'I.KI 2018-19'!$B$9:$B$393,0))))),"")</f>
        <v>0.22101679638041183</v>
      </c>
      <c r="BL160" s="149">
        <f>_xlfn.IFNA(IF($B160=$B$381,0,IF($B160=$B$382,0,_xlfn.IFNA(INDEX('I.Supplementary 2018-19'!J$8:J$157,MATCH($B160,'I.Supplementary 2018-19'!$B$8:$B$157,0)),INDEX('I.KI 2018-19'!J$9:J$393,MATCH($B160,'I.KI 2018-19'!$B$9:$B$393,0))))),"")</f>
        <v>2.6190967413328847</v>
      </c>
      <c r="BM160" s="157">
        <f>_xlfn.IFNA(IF($B160=$B$381,0,IF($B160=$B$382,0,_xlfn.IFNA(INDEX('I.Supplementary 2018-19'!H$8:H$157,MATCH($B160,'I.Supplementary 2018-19'!$B$8:$B$157,0)),INDEX('I.KI 2018-19'!H$9:H$393,MATCH($B160,'I.KI 2018-19'!$B$9:$B$393,0))))),"")</f>
        <v>2.8401135377132967</v>
      </c>
    </row>
    <row r="161" spans="2:65">
      <c r="B161" s="121" t="str">
        <f>'Calculations for 2021-22'!B161</f>
        <v>E1037</v>
      </c>
      <c r="C161" s="160" t="str">
        <f>'Calculations for 2021-22'!D161</f>
        <v>E1037</v>
      </c>
      <c r="D161" t="str">
        <f>'Calculations for 2021-22'!E161</f>
        <v>SD</v>
      </c>
      <c r="E161">
        <f>'Calculations for 2021-22'!F161</f>
        <v>0</v>
      </c>
      <c r="F161" s="120" t="str">
        <f>'Calculations for 2021-22'!H161</f>
        <v>High Peak</v>
      </c>
      <c r="G161" s="156">
        <f>_xlfn.IFNA(INDEX('I.KI 2016-17'!M$8:M$391,MATCH($B161,'I.KI 2016-17'!$B$8:$B$391,0)),"")</f>
        <v>0</v>
      </c>
      <c r="H161" s="149">
        <f>_xlfn.IFNA(INDEX('I.KI 2016-17'!N$8:N$391,MATCH($B161,'I.KI 2016-17'!$B$8:$B$391,0)),"")</f>
        <v>1.1245742253270001</v>
      </c>
      <c r="I161" s="149">
        <f>_xlfn.IFNA(INDEX('I.KI 2016-17'!O$8:O$391,MATCH($B161,'I.KI 2016-17'!$B$8:$B$391,0)),"")</f>
        <v>0</v>
      </c>
      <c r="J161" s="149">
        <f>_xlfn.IFNA(INDEX('I.KI 2016-17'!P$8:P$391,MATCH($B161,'I.KI 2016-17'!$B$8:$B$391,0)),"")</f>
        <v>0</v>
      </c>
      <c r="K161" s="157">
        <f>_xlfn.IFNA(INDEX('I.KI 2016-17'!Q$8:Q$391,MATCH($B161,'I.KI 2016-17'!$B$8:$B$391,0)),"")</f>
        <v>0</v>
      </c>
      <c r="L161" s="156">
        <f>_xlfn.IFNA(INDEX('I.KI 2016-17'!R$8:R$391,MATCH($B161,'I.KI 2016-17'!$B$8:$B$391,0)),"")</f>
        <v>0</v>
      </c>
      <c r="M161" s="193">
        <f>_xlfn.IFNA(INDEX('I.KI 2016-17'!S$8:S$391,MATCH($B161,'I.KI 2016-17'!$B$8:$B$391,0)),"")</f>
        <v>2.1668929118349998</v>
      </c>
      <c r="N161" s="193">
        <f>_xlfn.IFNA(INDEX('I.KI 2016-17'!T$8:T$391,MATCH($B161,'I.KI 2016-17'!$B$8:$B$391,0)),"")</f>
        <v>0</v>
      </c>
      <c r="O161" s="193">
        <f>_xlfn.IFNA(INDEX('I.KI 2016-17'!U$8:U$391,MATCH($B161,'I.KI 2016-17'!$B$8:$B$391,0)),"")</f>
        <v>0</v>
      </c>
      <c r="P161" s="157">
        <f>_xlfn.IFNA(INDEX('I.KI 2016-17'!V$8:V$391,MATCH($B161,'I.KI 2016-17'!$B$8:$B$391,0)),"")</f>
        <v>0</v>
      </c>
      <c r="Q161" s="156">
        <f>_xlfn.IFNA(INDEX('I.KI 2016-17'!W$8:W$391,MATCH($B161,'I.KI 2016-17'!$B$8:$B$391,0)),"")</f>
        <v>0</v>
      </c>
      <c r="R161" s="193">
        <f>_xlfn.IFNA(INDEX('I.KI 2016-17'!X$8:X$391,MATCH($B161,'I.KI 2016-17'!$B$8:$B$391,0)),"")</f>
        <v>3.2914671371619999</v>
      </c>
      <c r="S161" s="193">
        <f>_xlfn.IFNA(INDEX('I.KI 2016-17'!Y$8:Y$391,MATCH($B161,'I.KI 2016-17'!$B$8:$B$391,0)),"")</f>
        <v>0</v>
      </c>
      <c r="T161" s="193">
        <f>_xlfn.IFNA(INDEX('I.KI 2016-17'!Z$8:Z$391,MATCH($B161,'I.KI 2016-17'!$B$8:$B$391,0)),"")</f>
        <v>0</v>
      </c>
      <c r="U161" s="157">
        <f>_xlfn.IFNA(INDEX('I.KI 2016-17'!AA$8:AA$391,MATCH($B161,'I.KI 2016-17'!$B$8:$B$391,0)),"")</f>
        <v>0</v>
      </c>
      <c r="V161" s="149"/>
      <c r="W161" s="154">
        <f>_xlfn.IFNA(INDEX('I.KI 2016-17'!$H$8:$H$391,MATCH(B161,'I.KI 2016-17'!$B$8:$B$391,0)),"")</f>
        <v>1.1245742253270001</v>
      </c>
      <c r="X161" s="153">
        <f>_xlfn.IFNA(INDEX('I.KI 2016-17'!$I$8:$I$391,MATCH(B161,'I.KI 2016-17'!$B$8:$B$391,0)),"")</f>
        <v>2.1668929118349998</v>
      </c>
      <c r="Y161" s="155">
        <f>_xlfn.IFNA(INDEX('I.KI 2016-17'!$G$8:$G$391,MATCH(B161,'I.KI 2016-17'!$B$8:$B$391,0)),"")</f>
        <v>3.2914671371619999</v>
      </c>
      <c r="Z161" s="149"/>
      <c r="AA161" s="156">
        <f>_xlfn.IFNA(IF($B161=$B$382,0,_xlfn.IFNA(INDEX('I.Supplementary 2017-18'!N$8:N$35,MATCH($B161,'I.Supplementary 2017-18'!$B$8:$B$35,0)),INDEX('I.KI 2017-18'!N$9:N$393,MATCH($B161,'I.KI 2017-18'!$B$9:$B$393,0)))),"")</f>
        <v>0</v>
      </c>
      <c r="AB161" s="193">
        <f>_xlfn.IFNA(IF($B161=$B$382,0,_xlfn.IFNA(INDEX('I.Supplementary 2017-18'!O$8:O$35,MATCH($B161,'I.Supplementary 2017-18'!$B$8:$B$35,0)),INDEX('I.KI 2017-18'!O$9:O$393,MATCH($B161,'I.KI 2017-18'!$B$9:$B$393,0)))),"")</f>
        <v>0.58009654261849819</v>
      </c>
      <c r="AC161" s="193">
        <f>_xlfn.IFNA(IF($B161=$B$382,0,_xlfn.IFNA(INDEX('I.Supplementary 2017-18'!P$8:P$35,MATCH($B161,'I.Supplementary 2017-18'!$B$8:$B$35,0)),INDEX('I.KI 2017-18'!P$9:P$393,MATCH($B161,'I.KI 2017-18'!$B$9:$B$393,0)))),"")</f>
        <v>0</v>
      </c>
      <c r="AD161" s="193">
        <f>_xlfn.IFNA(IF($B161=$B$382,0,_xlfn.IFNA(INDEX('I.Supplementary 2017-18'!Q$8:Q$35,MATCH($B161,'I.Supplementary 2017-18'!$B$8:$B$35,0)),INDEX('I.KI 2017-18'!Q$9:Q$393,MATCH($B161,'I.KI 2017-18'!$B$9:$B$393,0)))),"")</f>
        <v>0</v>
      </c>
      <c r="AE161" s="157">
        <f>_xlfn.IFNA(IF($B161=$B$382,0,_xlfn.IFNA(INDEX('I.Supplementary 2017-18'!R$8:R$35,MATCH($B161,'I.Supplementary 2017-18'!$B$8:$B$35,0)),INDEX('I.KI 2017-18'!R$9:R$393,MATCH($B161,'I.KI 2017-18'!$B$9:$B$393,0)))),"")</f>
        <v>0</v>
      </c>
      <c r="AF161" s="156">
        <f>_xlfn.IFNA(IF($B161=$B$382,0,_xlfn.IFNA(INDEX('I.Supplementary 2017-18'!S$8:S$35,MATCH($B161,'I.Supplementary 2017-18'!$B$8:$B$35,0)),INDEX('I.KI 2017-18'!S$9:S$393,MATCH($B161,'I.KI 2017-18'!$B$9:$B$393,0)))),"")</f>
        <v>0</v>
      </c>
      <c r="AG161" s="193">
        <f>_xlfn.IFNA(IF($B161=$B$382,0,_xlfn.IFNA(INDEX('I.Supplementary 2017-18'!T$8:T$35,MATCH($B161,'I.Supplementary 2017-18'!$B$8:$B$35,0)),INDEX('I.KI 2017-18'!T$9:T$393,MATCH($B161,'I.KI 2017-18'!$B$9:$B$393,0)))),"")</f>
        <v>2.2111322509441118</v>
      </c>
      <c r="AH161" s="193">
        <f>_xlfn.IFNA(IF($B161=$B$382,0,_xlfn.IFNA(INDEX('I.Supplementary 2017-18'!U$8:U$35,MATCH($B161,'I.Supplementary 2017-18'!$B$8:$B$35,0)),INDEX('I.KI 2017-18'!U$9:U$393,MATCH($B161,'I.KI 2017-18'!$B$9:$B$393,0)))),"")</f>
        <v>0</v>
      </c>
      <c r="AI161" s="193">
        <f>_xlfn.IFNA(IF($B161=$B$382,0,_xlfn.IFNA(INDEX('I.Supplementary 2017-18'!V$8:V$35,MATCH($B161,'I.Supplementary 2017-18'!$B$8:$B$35,0)),INDEX('I.KI 2017-18'!V$9:V$393,MATCH($B161,'I.KI 2017-18'!$B$9:$B$393,0)))),"")</f>
        <v>0</v>
      </c>
      <c r="AJ161" s="157">
        <f>_xlfn.IFNA(IF($B161=$B$382,0,_xlfn.IFNA(INDEX('I.Supplementary 2017-18'!W$8:W$35,MATCH($B161,'I.Supplementary 2017-18'!$B$8:$B$35,0)),INDEX('I.KI 2017-18'!W$9:W$393,MATCH($B161,'I.KI 2017-18'!$B$9:$B$393,0)))),"")</f>
        <v>0</v>
      </c>
      <c r="AK161" s="156">
        <f>_xlfn.IFNA(IF($B161=$B$382,0,_xlfn.IFNA(INDEX('I.Supplementary 2017-18'!X$8:X$35,MATCH($B161,'I.Supplementary 2017-18'!$B$8:$B$35,0)),INDEX('I.KI 2017-18'!X$9:X$393,MATCH($B161,'I.KI 2017-18'!$B$9:$B$393,0)))),"")</f>
        <v>0</v>
      </c>
      <c r="AL161" s="193">
        <f>_xlfn.IFNA(IF($B161=$B$382,0,_xlfn.IFNA(INDEX('I.Supplementary 2017-18'!Y$8:Y$35,MATCH($B161,'I.Supplementary 2017-18'!$B$8:$B$35,0)),INDEX('I.KI 2017-18'!Y$9:Y$393,MATCH($B161,'I.KI 2017-18'!$B$9:$B$393,0)))),"")</f>
        <v>2.7912287935626101</v>
      </c>
      <c r="AM161" s="193">
        <f>_xlfn.IFNA(IF($B161=$B$382,0,_xlfn.IFNA(INDEX('I.Supplementary 2017-18'!Z$8:Z$35,MATCH($B161,'I.Supplementary 2017-18'!$B$8:$B$35,0)),INDEX('I.KI 2017-18'!Z$9:Z$393,MATCH($B161,'I.KI 2017-18'!$B$9:$B$393,0)))),"")</f>
        <v>0</v>
      </c>
      <c r="AN161" s="193">
        <f>_xlfn.IFNA(IF($B161=$B$382,0,_xlfn.IFNA(INDEX('I.Supplementary 2017-18'!AA$8:AA$35,MATCH($B161,'I.Supplementary 2017-18'!$B$8:$B$35,0)),INDEX('I.KI 2017-18'!AA$9:AA$393,MATCH($B161,'I.KI 2017-18'!$B$9:$B$393,0)))),"")</f>
        <v>0</v>
      </c>
      <c r="AO161" s="157">
        <f>_xlfn.IFNA(IF($B161=$B$382,0,_xlfn.IFNA(INDEX('I.Supplementary 2017-18'!AB$8:AB$35,MATCH($B161,'I.Supplementary 2017-18'!$B$8:$B$35,0)),INDEX('I.KI 2017-18'!AB$9:AB$393,MATCH($B161,'I.KI 2017-18'!$B$9:$B$393,0)))),"")</f>
        <v>0</v>
      </c>
      <c r="AP161" s="149"/>
      <c r="AQ161" s="156">
        <f>_xlfn.IFNA(IF($B161=$B$381,0,IF($B161=$B$382,0,_xlfn.IFNA(INDEX('I.Supplementary 2017-18'!I$8:I$35,MATCH($B161,'I.Supplementary 2017-18'!$B$8:$B$35,0)),INDEX('I.KI 2017-18'!I$9:I$393,MATCH($B161,'I.KI 2017-18'!$B$9:$B$393,0))))),"")</f>
        <v>0.58009654261849819</v>
      </c>
      <c r="AR161" s="149">
        <f>_xlfn.IFNA(IF($B161=$B$381,0,IF($B161=$B$382,0,_xlfn.IFNA(INDEX('I.Supplementary 2017-18'!J$8:J$35,MATCH($B161,'I.Supplementary 2017-18'!$B$8:$B$35,0)),INDEX('I.KI 2017-18'!J$9:J$393,MATCH($B161,'I.KI 2017-18'!$B$9:$B$393,0))))),"")</f>
        <v>2.2111322509441118</v>
      </c>
      <c r="AS161" s="157">
        <f>_xlfn.IFNA(IF($B161=$B$381,0,IF($B161=$B$382,0,_xlfn.IFNA(INDEX('I.Supplementary 2017-18'!H$8:H$35,MATCH($B161,'I.Supplementary 2017-18'!$B$8:$B$35,0)),INDEX('I.KI 2017-18'!H$9:H$393,MATCH($B161,'I.KI 2017-18'!$B$9:$B$393,0))))),"")</f>
        <v>2.7912287935626101</v>
      </c>
      <c r="AT161" s="149"/>
      <c r="AU161" s="156">
        <f>_xlfn.IFNA(_xlfn.IFNA(INDEX('I.Supplementary 2018-19'!P$8:P$157,MATCH($B161,'I.Supplementary 2018-19'!$B$8:$B$157,0)),INDEX('I.KI 2018-19'!P$9:P$393,MATCH($B161,'I.KI 2018-19'!$B$9:$B$393,0))),"")</f>
        <v>0</v>
      </c>
      <c r="AV161" s="193">
        <f>_xlfn.IFNA(_xlfn.IFNA(INDEX('I.Supplementary 2018-19'!Q$8:Q$157,MATCH($B161,'I.Supplementary 2018-19'!$B$8:$B$157,0)),INDEX('I.KI 2018-19'!Q$9:Q$393,MATCH($B161,'I.KI 2018-19'!$B$9:$B$393,0))),"")</f>
        <v>0.24576291458161362</v>
      </c>
      <c r="AW161" s="193">
        <f>_xlfn.IFNA(_xlfn.IFNA(INDEX('I.Supplementary 2018-19'!R$8:R$157,MATCH($B161,'I.Supplementary 2018-19'!$B$8:$B$157,0)),INDEX('I.KI 2018-19'!R$9:R$393,MATCH($B161,'I.KI 2018-19'!$B$9:$B$393,0))),"")</f>
        <v>0</v>
      </c>
      <c r="AX161" s="193">
        <f>_xlfn.IFNA(_xlfn.IFNA(INDEX('I.Supplementary 2018-19'!S$8:S$157,MATCH($B161,'I.Supplementary 2018-19'!$B$8:$B$157,0)),INDEX('I.KI 2018-19'!S$9:S$393,MATCH($B161,'I.KI 2018-19'!$B$9:$B$393,0))),"")</f>
        <v>0</v>
      </c>
      <c r="AY161" s="157">
        <f>_xlfn.IFNA(_xlfn.IFNA(INDEX('I.Supplementary 2018-19'!T$8:T$157,MATCH($B161,'I.Supplementary 2018-19'!$B$8:$B$157,0)),INDEX('I.KI 2018-19'!T$9:T$393,MATCH($B161,'I.KI 2018-19'!$B$9:$B$393,0))),"")</f>
        <v>0</v>
      </c>
      <c r="AZ161" s="156">
        <f>_xlfn.IFNA(_xlfn.IFNA(INDEX('I.Supplementary 2018-19'!U$8:U$157,MATCH($B161,'I.Supplementary 2018-19'!$B$8:$B$157,0)),INDEX('I.KI 2018-19'!U$9:U$393,MATCH($B161,'I.KI 2018-19'!$B$9:$B$393,0))),"")</f>
        <v>0</v>
      </c>
      <c r="BA161" s="193">
        <f>_xlfn.IFNA(_xlfn.IFNA(INDEX('I.Supplementary 2018-19'!V$8:V$157,MATCH($B161,'I.Supplementary 2018-19'!$B$8:$B$157,0)),INDEX('I.KI 2018-19'!V$9:V$393,MATCH($B161,'I.KI 2018-19'!$B$9:$B$393,0))),"")</f>
        <v>2.2775611168523038</v>
      </c>
      <c r="BB161" s="193">
        <f>_xlfn.IFNA(_xlfn.IFNA(INDEX('I.Supplementary 2018-19'!W$8:W$157,MATCH($B161,'I.Supplementary 2018-19'!$B$8:$B$157,0)),INDEX('I.KI 2018-19'!W$9:W$393,MATCH($B161,'I.KI 2018-19'!$B$9:$B$393,0))),"")</f>
        <v>0</v>
      </c>
      <c r="BC161" s="193">
        <f>_xlfn.IFNA(_xlfn.IFNA(INDEX('I.Supplementary 2018-19'!X$8:X$157,MATCH($B161,'I.Supplementary 2018-19'!$B$8:$B$157,0)),INDEX('I.KI 2018-19'!X$9:X$393,MATCH($B161,'I.KI 2018-19'!$B$9:$B$393,0))),"")</f>
        <v>0</v>
      </c>
      <c r="BD161" s="157">
        <f>_xlfn.IFNA(_xlfn.IFNA(INDEX('I.Supplementary 2018-19'!Y$8:Y$157,MATCH($B161,'I.Supplementary 2018-19'!$B$8:$B$157,0)),INDEX('I.KI 2018-19'!Y$9:Y$393,MATCH($B161,'I.KI 2018-19'!$B$9:$B$393,0))),"")</f>
        <v>0</v>
      </c>
      <c r="BE161" s="156">
        <f>_xlfn.IFNA(_xlfn.IFNA(INDEX('I.Supplementary 2018-19'!Z$8:Z$157,MATCH($B161,'I.Supplementary 2018-19'!$B$8:$B$157,0)),INDEX('I.KI 2018-19'!Z$9:Z$393,MATCH($B161,'I.KI 2018-19'!$B$9:$B$393,0))),"")</f>
        <v>0</v>
      </c>
      <c r="BF161" s="193">
        <f>_xlfn.IFNA(_xlfn.IFNA(INDEX('I.Supplementary 2018-19'!AA$8:AA$157,MATCH($B161,'I.Supplementary 2018-19'!$B$8:$B$157,0)),INDEX('I.KI 2018-19'!AA$9:AA$393,MATCH($B161,'I.KI 2018-19'!$B$9:$B$393,0))),"")</f>
        <v>2.5233240314339174</v>
      </c>
      <c r="BG161" s="193">
        <f>_xlfn.IFNA(_xlfn.IFNA(INDEX('I.Supplementary 2018-19'!AB$8:AB$157,MATCH($B161,'I.Supplementary 2018-19'!$B$8:$B$157,0)),INDEX('I.KI 2018-19'!AB$9:AB$393,MATCH($B161,'I.KI 2018-19'!$B$9:$B$393,0))),"")</f>
        <v>0</v>
      </c>
      <c r="BH161" s="193">
        <f>_xlfn.IFNA(_xlfn.IFNA(INDEX('I.Supplementary 2018-19'!AC$8:AC$157,MATCH($B161,'I.Supplementary 2018-19'!$B$8:$B$157,0)),INDEX('I.KI 2018-19'!AC$9:AC$393,MATCH($B161,'I.KI 2018-19'!$B$9:$B$393,0))),"")</f>
        <v>0</v>
      </c>
      <c r="BI161" s="157">
        <f>_xlfn.IFNA(_xlfn.IFNA(INDEX('I.Supplementary 2018-19'!AD$8:AD$157,MATCH($B161,'I.Supplementary 2018-19'!$B$8:$B$157,0)),INDEX('I.KI 2018-19'!AD$9:AD$393,MATCH($B161,'I.KI 2018-19'!$B$9:$B$393,0))),"")</f>
        <v>0</v>
      </c>
      <c r="BJ161" s="149"/>
      <c r="BK161" s="156">
        <f>_xlfn.IFNA(IF($B161=$B$381,0,IF($B161=$B$382,0,_xlfn.IFNA(INDEX('I.Supplementary 2018-19'!I$8:I$157,MATCH($B161,'I.Supplementary 2018-19'!$B$8:$B$157,0)),INDEX('I.KI 2018-19'!I$9:I$393,MATCH($B161,'I.KI 2018-19'!$B$9:$B$393,0))))),"")</f>
        <v>0.24576291458161362</v>
      </c>
      <c r="BL161" s="149">
        <f>_xlfn.IFNA(IF($B161=$B$381,0,IF($B161=$B$382,0,_xlfn.IFNA(INDEX('I.Supplementary 2018-19'!J$8:J$157,MATCH($B161,'I.Supplementary 2018-19'!$B$8:$B$157,0)),INDEX('I.KI 2018-19'!J$9:J$393,MATCH($B161,'I.KI 2018-19'!$B$9:$B$393,0))))),"")</f>
        <v>2.2775611168523038</v>
      </c>
      <c r="BM161" s="157">
        <f>_xlfn.IFNA(IF($B161=$B$381,0,IF($B161=$B$382,0,_xlfn.IFNA(INDEX('I.Supplementary 2018-19'!H$8:H$157,MATCH($B161,'I.Supplementary 2018-19'!$B$8:$B$157,0)),INDEX('I.KI 2018-19'!H$9:H$393,MATCH($B161,'I.KI 2018-19'!$B$9:$B$393,0))))),"")</f>
        <v>2.5233240314339174</v>
      </c>
    </row>
    <row r="162" spans="2:65">
      <c r="B162" s="121" t="str">
        <f>'Calculations for 2021-22'!B162</f>
        <v>E5041</v>
      </c>
      <c r="C162" s="160" t="str">
        <f>'Calculations for 2021-22'!D162</f>
        <v>E5041</v>
      </c>
      <c r="D162" t="str">
        <f>'Calculations for 2021-22'!E162</f>
        <v>OLB</v>
      </c>
      <c r="E162" t="str">
        <f>'Calculations for 2021-22'!F162</f>
        <v>P1915</v>
      </c>
      <c r="F162" s="120" t="str">
        <f>'Calculations for 2021-22'!H162</f>
        <v>Hillingdon</v>
      </c>
      <c r="G162" s="156">
        <f>_xlfn.IFNA(INDEX('I.KI 2016-17'!M$8:M$391,MATCH($B162,'I.KI 2016-17'!$B$8:$B$391,0)),"")</f>
        <v>24.773838261238001</v>
      </c>
      <c r="H162" s="149">
        <f>_xlfn.IFNA(INDEX('I.KI 2016-17'!N$8:N$391,MATCH($B162,'I.KI 2016-17'!$B$8:$B$391,0)),"")</f>
        <v>4.6574224876920001</v>
      </c>
      <c r="I162" s="149">
        <f>_xlfn.IFNA(INDEX('I.KI 2016-17'!O$8:O$391,MATCH($B162,'I.KI 2016-17'!$B$8:$B$391,0)),"")</f>
        <v>0</v>
      </c>
      <c r="J162" s="149">
        <f>_xlfn.IFNA(INDEX('I.KI 2016-17'!P$8:P$391,MATCH($B162,'I.KI 2016-17'!$B$8:$B$391,0)),"")</f>
        <v>0</v>
      </c>
      <c r="K162" s="157">
        <f>_xlfn.IFNA(INDEX('I.KI 2016-17'!Q$8:Q$391,MATCH($B162,'I.KI 2016-17'!$B$8:$B$391,0)),"")</f>
        <v>0</v>
      </c>
      <c r="L162" s="156">
        <f>_xlfn.IFNA(INDEX('I.KI 2016-17'!R$8:R$391,MATCH($B162,'I.KI 2016-17'!$B$8:$B$391,0)),"")</f>
        <v>34.035356784328002</v>
      </c>
      <c r="M162" s="193">
        <f>_xlfn.IFNA(INDEX('I.KI 2016-17'!S$8:S$391,MATCH($B162,'I.KI 2016-17'!$B$8:$B$391,0)),"")</f>
        <v>9.180730178579001</v>
      </c>
      <c r="N162" s="193">
        <f>_xlfn.IFNA(INDEX('I.KI 2016-17'!T$8:T$391,MATCH($B162,'I.KI 2016-17'!$B$8:$B$391,0)),"")</f>
        <v>0</v>
      </c>
      <c r="O162" s="193">
        <f>_xlfn.IFNA(INDEX('I.KI 2016-17'!U$8:U$391,MATCH($B162,'I.KI 2016-17'!$B$8:$B$391,0)),"")</f>
        <v>0</v>
      </c>
      <c r="P162" s="157">
        <f>_xlfn.IFNA(INDEX('I.KI 2016-17'!V$8:V$391,MATCH($B162,'I.KI 2016-17'!$B$8:$B$391,0)),"")</f>
        <v>0</v>
      </c>
      <c r="Q162" s="156">
        <f>_xlfn.IFNA(INDEX('I.KI 2016-17'!W$8:W$391,MATCH($B162,'I.KI 2016-17'!$B$8:$B$391,0)),"")</f>
        <v>58.809195045566</v>
      </c>
      <c r="R162" s="193">
        <f>_xlfn.IFNA(INDEX('I.KI 2016-17'!X$8:X$391,MATCH($B162,'I.KI 2016-17'!$B$8:$B$391,0)),"")</f>
        <v>13.838152666271</v>
      </c>
      <c r="S162" s="193">
        <f>_xlfn.IFNA(INDEX('I.KI 2016-17'!Y$8:Y$391,MATCH($B162,'I.KI 2016-17'!$B$8:$B$391,0)),"")</f>
        <v>0</v>
      </c>
      <c r="T162" s="193">
        <f>_xlfn.IFNA(INDEX('I.KI 2016-17'!Z$8:Z$391,MATCH($B162,'I.KI 2016-17'!$B$8:$B$391,0)),"")</f>
        <v>0</v>
      </c>
      <c r="U162" s="157">
        <f>_xlfn.IFNA(INDEX('I.KI 2016-17'!AA$8:AA$391,MATCH($B162,'I.KI 2016-17'!$B$8:$B$391,0)),"")</f>
        <v>0</v>
      </c>
      <c r="V162" s="149"/>
      <c r="W162" s="154">
        <f>_xlfn.IFNA(INDEX('I.KI 2016-17'!$H$8:$H$391,MATCH(B162,'I.KI 2016-17'!$B$8:$B$391,0)),"")</f>
        <v>29.431260748930001</v>
      </c>
      <c r="X162" s="153">
        <f>_xlfn.IFNA(INDEX('I.KI 2016-17'!$I$8:$I$391,MATCH(B162,'I.KI 2016-17'!$B$8:$B$391,0)),"")</f>
        <v>43.216086962906999</v>
      </c>
      <c r="Y162" s="155">
        <f>_xlfn.IFNA(INDEX('I.KI 2016-17'!$G$8:$G$391,MATCH(B162,'I.KI 2016-17'!$B$8:$B$391,0)),"")</f>
        <v>72.647347711837</v>
      </c>
      <c r="Z162" s="149"/>
      <c r="AA162" s="156">
        <f>_xlfn.IFNA(IF($B162=$B$382,0,_xlfn.IFNA(INDEX('I.Supplementary 2017-18'!N$8:N$35,MATCH($B162,'I.Supplementary 2017-18'!$B$8:$B$35,0)),INDEX('I.KI 2017-18'!N$9:N$393,MATCH($B162,'I.KI 2017-18'!$B$9:$B$393,0)))),"")</f>
        <v>17.278022011583136</v>
      </c>
      <c r="AB162" s="193">
        <f>_xlfn.IFNA(IF($B162=$B$382,0,_xlfn.IFNA(INDEX('I.Supplementary 2017-18'!O$8:O$35,MATCH($B162,'I.Supplementary 2017-18'!$B$8:$B$35,0)),INDEX('I.KI 2017-18'!O$9:O$393,MATCH($B162,'I.KI 2017-18'!$B$9:$B$393,0)))),"")</f>
        <v>2.2347975137090197</v>
      </c>
      <c r="AC162" s="193">
        <f>_xlfn.IFNA(IF($B162=$B$382,0,_xlfn.IFNA(INDEX('I.Supplementary 2017-18'!P$8:P$35,MATCH($B162,'I.Supplementary 2017-18'!$B$8:$B$35,0)),INDEX('I.KI 2017-18'!P$9:P$393,MATCH($B162,'I.KI 2017-18'!$B$9:$B$393,0)))),"")</f>
        <v>0</v>
      </c>
      <c r="AD162" s="193">
        <f>_xlfn.IFNA(IF($B162=$B$382,0,_xlfn.IFNA(INDEX('I.Supplementary 2017-18'!Q$8:Q$35,MATCH($B162,'I.Supplementary 2017-18'!$B$8:$B$35,0)),INDEX('I.KI 2017-18'!Q$9:Q$393,MATCH($B162,'I.KI 2017-18'!$B$9:$B$393,0)))),"")</f>
        <v>0</v>
      </c>
      <c r="AE162" s="157">
        <f>_xlfn.IFNA(IF($B162=$B$382,0,_xlfn.IFNA(INDEX('I.Supplementary 2017-18'!R$8:R$35,MATCH($B162,'I.Supplementary 2017-18'!$B$8:$B$35,0)),INDEX('I.KI 2017-18'!R$9:R$393,MATCH($B162,'I.KI 2017-18'!$B$9:$B$393,0)))),"")</f>
        <v>0</v>
      </c>
      <c r="AF162" s="156">
        <f>_xlfn.IFNA(IF($B162=$B$382,0,_xlfn.IFNA(INDEX('I.Supplementary 2017-18'!S$8:S$35,MATCH($B162,'I.Supplementary 2017-18'!$B$8:$B$35,0)),INDEX('I.KI 2017-18'!S$9:S$393,MATCH($B162,'I.KI 2017-18'!$B$9:$B$393,0)))),"")</f>
        <v>34.730223467521128</v>
      </c>
      <c r="AG162" s="193">
        <f>_xlfn.IFNA(IF($B162=$B$382,0,_xlfn.IFNA(INDEX('I.Supplementary 2017-18'!T$8:T$35,MATCH($B162,'I.Supplementary 2017-18'!$B$8:$B$35,0)),INDEX('I.KI 2017-18'!T$9:T$393,MATCH($B162,'I.KI 2017-18'!$B$9:$B$393,0)))),"")</f>
        <v>9.3681641922402807</v>
      </c>
      <c r="AH162" s="193">
        <f>_xlfn.IFNA(IF($B162=$B$382,0,_xlfn.IFNA(INDEX('I.Supplementary 2017-18'!U$8:U$35,MATCH($B162,'I.Supplementary 2017-18'!$B$8:$B$35,0)),INDEX('I.KI 2017-18'!U$9:U$393,MATCH($B162,'I.KI 2017-18'!$B$9:$B$393,0)))),"")</f>
        <v>0</v>
      </c>
      <c r="AI162" s="193">
        <f>_xlfn.IFNA(IF($B162=$B$382,0,_xlfn.IFNA(INDEX('I.Supplementary 2017-18'!V$8:V$35,MATCH($B162,'I.Supplementary 2017-18'!$B$8:$B$35,0)),INDEX('I.KI 2017-18'!V$9:V$393,MATCH($B162,'I.KI 2017-18'!$B$9:$B$393,0)))),"")</f>
        <v>0</v>
      </c>
      <c r="AJ162" s="157">
        <f>_xlfn.IFNA(IF($B162=$B$382,0,_xlfn.IFNA(INDEX('I.Supplementary 2017-18'!W$8:W$35,MATCH($B162,'I.Supplementary 2017-18'!$B$8:$B$35,0)),INDEX('I.KI 2017-18'!W$9:W$393,MATCH($B162,'I.KI 2017-18'!$B$9:$B$393,0)))),"")</f>
        <v>0</v>
      </c>
      <c r="AK162" s="156">
        <f>_xlfn.IFNA(IF($B162=$B$382,0,_xlfn.IFNA(INDEX('I.Supplementary 2017-18'!X$8:X$35,MATCH($B162,'I.Supplementary 2017-18'!$B$8:$B$35,0)),INDEX('I.KI 2017-18'!X$9:X$393,MATCH($B162,'I.KI 2017-18'!$B$9:$B$393,0)))),"")</f>
        <v>52.008245479104261</v>
      </c>
      <c r="AL162" s="193">
        <f>_xlfn.IFNA(IF($B162=$B$382,0,_xlfn.IFNA(INDEX('I.Supplementary 2017-18'!Y$8:Y$35,MATCH($B162,'I.Supplementary 2017-18'!$B$8:$B$35,0)),INDEX('I.KI 2017-18'!Y$9:Y$393,MATCH($B162,'I.KI 2017-18'!$B$9:$B$393,0)))),"")</f>
        <v>11.602961705949301</v>
      </c>
      <c r="AM162" s="193">
        <f>_xlfn.IFNA(IF($B162=$B$382,0,_xlfn.IFNA(INDEX('I.Supplementary 2017-18'!Z$8:Z$35,MATCH($B162,'I.Supplementary 2017-18'!$B$8:$B$35,0)),INDEX('I.KI 2017-18'!Z$9:Z$393,MATCH($B162,'I.KI 2017-18'!$B$9:$B$393,0)))),"")</f>
        <v>0</v>
      </c>
      <c r="AN162" s="193">
        <f>_xlfn.IFNA(IF($B162=$B$382,0,_xlfn.IFNA(INDEX('I.Supplementary 2017-18'!AA$8:AA$35,MATCH($B162,'I.Supplementary 2017-18'!$B$8:$B$35,0)),INDEX('I.KI 2017-18'!AA$9:AA$393,MATCH($B162,'I.KI 2017-18'!$B$9:$B$393,0)))),"")</f>
        <v>0</v>
      </c>
      <c r="AO162" s="157">
        <f>_xlfn.IFNA(IF($B162=$B$382,0,_xlfn.IFNA(INDEX('I.Supplementary 2017-18'!AB$8:AB$35,MATCH($B162,'I.Supplementary 2017-18'!$B$8:$B$35,0)),INDEX('I.KI 2017-18'!AB$9:AB$393,MATCH($B162,'I.KI 2017-18'!$B$9:$B$393,0)))),"")</f>
        <v>0</v>
      </c>
      <c r="AP162" s="149"/>
      <c r="AQ162" s="156">
        <f>_xlfn.IFNA(IF($B162=$B$381,0,IF($B162=$B$382,0,_xlfn.IFNA(INDEX('I.Supplementary 2017-18'!I$8:I$35,MATCH($B162,'I.Supplementary 2017-18'!$B$8:$B$35,0)),INDEX('I.KI 2017-18'!I$9:I$393,MATCH($B162,'I.KI 2017-18'!$B$9:$B$393,0))))),"")</f>
        <v>19.512819525292155</v>
      </c>
      <c r="AR162" s="149">
        <f>_xlfn.IFNA(IF($B162=$B$381,0,IF($B162=$B$382,0,_xlfn.IFNA(INDEX('I.Supplementary 2017-18'!J$8:J$35,MATCH($B162,'I.Supplementary 2017-18'!$B$8:$B$35,0)),INDEX('I.KI 2017-18'!J$9:J$393,MATCH($B162,'I.KI 2017-18'!$B$9:$B$393,0))))),"")</f>
        <v>44.098387659761414</v>
      </c>
      <c r="AS162" s="157">
        <f>_xlfn.IFNA(IF($B162=$B$381,0,IF($B162=$B$382,0,_xlfn.IFNA(INDEX('I.Supplementary 2017-18'!H$8:H$35,MATCH($B162,'I.Supplementary 2017-18'!$B$8:$B$35,0)),INDEX('I.KI 2017-18'!H$9:H$393,MATCH($B162,'I.KI 2017-18'!$B$9:$B$393,0))))),"")</f>
        <v>63.611207185053573</v>
      </c>
      <c r="AT162" s="149"/>
      <c r="AU162" s="156">
        <f>_xlfn.IFNA(_xlfn.IFNA(INDEX('I.Supplementary 2018-19'!P$8:P$157,MATCH($B162,'I.Supplementary 2018-19'!$B$8:$B$157,0)),INDEX('I.KI 2018-19'!P$9:P$393,MATCH($B162,'I.KI 2018-19'!$B$9:$B$393,0))),"")</f>
        <v>12.36808422774382</v>
      </c>
      <c r="AV162" s="193">
        <f>_xlfn.IFNA(_xlfn.IFNA(INDEX('I.Supplementary 2018-19'!Q$8:Q$157,MATCH($B162,'I.Supplementary 2018-19'!$B$8:$B$157,0)),INDEX('I.KI 2018-19'!Q$9:Q$393,MATCH($B162,'I.KI 2018-19'!$B$9:$B$393,0))),"")</f>
        <v>0.75619713308268788</v>
      </c>
      <c r="AW162" s="193">
        <f>_xlfn.IFNA(_xlfn.IFNA(INDEX('I.Supplementary 2018-19'!R$8:R$157,MATCH($B162,'I.Supplementary 2018-19'!$B$8:$B$157,0)),INDEX('I.KI 2018-19'!R$9:R$393,MATCH($B162,'I.KI 2018-19'!$B$9:$B$393,0))),"")</f>
        <v>0</v>
      </c>
      <c r="AX162" s="193">
        <f>_xlfn.IFNA(_xlfn.IFNA(INDEX('I.Supplementary 2018-19'!S$8:S$157,MATCH($B162,'I.Supplementary 2018-19'!$B$8:$B$157,0)),INDEX('I.KI 2018-19'!S$9:S$393,MATCH($B162,'I.KI 2018-19'!$B$9:$B$393,0))),"")</f>
        <v>0</v>
      </c>
      <c r="AY162" s="157">
        <f>_xlfn.IFNA(_xlfn.IFNA(INDEX('I.Supplementary 2018-19'!T$8:T$157,MATCH($B162,'I.Supplementary 2018-19'!$B$8:$B$157,0)),INDEX('I.KI 2018-19'!T$9:T$393,MATCH($B162,'I.KI 2018-19'!$B$9:$B$393,0))),"")</f>
        <v>0</v>
      </c>
      <c r="AZ162" s="156">
        <f>_xlfn.IFNA(_xlfn.IFNA(INDEX('I.Supplementary 2018-19'!U$8:U$157,MATCH($B162,'I.Supplementary 2018-19'!$B$8:$B$157,0)),INDEX('I.KI 2018-19'!U$9:U$393,MATCH($B162,'I.KI 2018-19'!$B$9:$B$393,0))),"")</f>
        <v>35.773620739077558</v>
      </c>
      <c r="BA162" s="193">
        <f>_xlfn.IFNA(_xlfn.IFNA(INDEX('I.Supplementary 2018-19'!V$8:V$157,MATCH($B162,'I.Supplementary 2018-19'!$B$8:$B$157,0)),INDEX('I.KI 2018-19'!V$9:V$393,MATCH($B162,'I.KI 2018-19'!$B$9:$B$393,0))),"")</f>
        <v>9.6496111851402038</v>
      </c>
      <c r="BB162" s="193">
        <f>_xlfn.IFNA(_xlfn.IFNA(INDEX('I.Supplementary 2018-19'!W$8:W$157,MATCH($B162,'I.Supplementary 2018-19'!$B$8:$B$157,0)),INDEX('I.KI 2018-19'!W$9:W$393,MATCH($B162,'I.KI 2018-19'!$B$9:$B$393,0))),"")</f>
        <v>0</v>
      </c>
      <c r="BC162" s="193">
        <f>_xlfn.IFNA(_xlfn.IFNA(INDEX('I.Supplementary 2018-19'!X$8:X$157,MATCH($B162,'I.Supplementary 2018-19'!$B$8:$B$157,0)),INDEX('I.KI 2018-19'!X$9:X$393,MATCH($B162,'I.KI 2018-19'!$B$9:$B$393,0))),"")</f>
        <v>0</v>
      </c>
      <c r="BD162" s="157">
        <f>_xlfn.IFNA(_xlfn.IFNA(INDEX('I.Supplementary 2018-19'!Y$8:Y$157,MATCH($B162,'I.Supplementary 2018-19'!$B$8:$B$157,0)),INDEX('I.KI 2018-19'!Y$9:Y$393,MATCH($B162,'I.KI 2018-19'!$B$9:$B$393,0))),"")</f>
        <v>0</v>
      </c>
      <c r="BE162" s="156">
        <f>_xlfn.IFNA(_xlfn.IFNA(INDEX('I.Supplementary 2018-19'!Z$8:Z$157,MATCH($B162,'I.Supplementary 2018-19'!$B$8:$B$157,0)),INDEX('I.KI 2018-19'!Z$9:Z$393,MATCH($B162,'I.KI 2018-19'!$B$9:$B$393,0))),"")</f>
        <v>48.141704966821379</v>
      </c>
      <c r="BF162" s="193">
        <f>_xlfn.IFNA(_xlfn.IFNA(INDEX('I.Supplementary 2018-19'!AA$8:AA$157,MATCH($B162,'I.Supplementary 2018-19'!$B$8:$B$157,0)),INDEX('I.KI 2018-19'!AA$9:AA$393,MATCH($B162,'I.KI 2018-19'!$B$9:$B$393,0))),"")</f>
        <v>10.405808318222892</v>
      </c>
      <c r="BG162" s="193">
        <f>_xlfn.IFNA(_xlfn.IFNA(INDEX('I.Supplementary 2018-19'!AB$8:AB$157,MATCH($B162,'I.Supplementary 2018-19'!$B$8:$B$157,0)),INDEX('I.KI 2018-19'!AB$9:AB$393,MATCH($B162,'I.KI 2018-19'!$B$9:$B$393,0))),"")</f>
        <v>0</v>
      </c>
      <c r="BH162" s="193">
        <f>_xlfn.IFNA(_xlfn.IFNA(INDEX('I.Supplementary 2018-19'!AC$8:AC$157,MATCH($B162,'I.Supplementary 2018-19'!$B$8:$B$157,0)),INDEX('I.KI 2018-19'!AC$9:AC$393,MATCH($B162,'I.KI 2018-19'!$B$9:$B$393,0))),"")</f>
        <v>0</v>
      </c>
      <c r="BI162" s="157">
        <f>_xlfn.IFNA(_xlfn.IFNA(INDEX('I.Supplementary 2018-19'!AD$8:AD$157,MATCH($B162,'I.Supplementary 2018-19'!$B$8:$B$157,0)),INDEX('I.KI 2018-19'!AD$9:AD$393,MATCH($B162,'I.KI 2018-19'!$B$9:$B$393,0))),"")</f>
        <v>0</v>
      </c>
      <c r="BJ162" s="149"/>
      <c r="BK162" s="156">
        <f>_xlfn.IFNA(IF($B162=$B$381,0,IF($B162=$B$382,0,_xlfn.IFNA(INDEX('I.Supplementary 2018-19'!I$8:I$157,MATCH($B162,'I.Supplementary 2018-19'!$B$8:$B$157,0)),INDEX('I.KI 2018-19'!I$9:I$393,MATCH($B162,'I.KI 2018-19'!$B$9:$B$393,0))))),"")</f>
        <v>13.124281360826508</v>
      </c>
      <c r="BL162" s="149">
        <f>_xlfn.IFNA(IF($B162=$B$381,0,IF($B162=$B$382,0,_xlfn.IFNA(INDEX('I.Supplementary 2018-19'!J$8:J$157,MATCH($B162,'I.Supplementary 2018-19'!$B$8:$B$157,0)),INDEX('I.KI 2018-19'!J$9:J$393,MATCH($B162,'I.KI 2018-19'!$B$9:$B$393,0))))),"")</f>
        <v>45.42323192421776</v>
      </c>
      <c r="BM162" s="157">
        <f>_xlfn.IFNA(IF($B162=$B$381,0,IF($B162=$B$382,0,_xlfn.IFNA(INDEX('I.Supplementary 2018-19'!H$8:H$157,MATCH($B162,'I.Supplementary 2018-19'!$B$8:$B$157,0)),INDEX('I.KI 2018-19'!H$9:H$393,MATCH($B162,'I.KI 2018-19'!$B$9:$B$393,0))))),"")</f>
        <v>58.547513285044268</v>
      </c>
    </row>
    <row r="163" spans="2:65">
      <c r="B163" s="121" t="str">
        <f>'Calculations for 2021-22'!B163</f>
        <v>E2434</v>
      </c>
      <c r="C163" s="160" t="str">
        <f>'Calculations for 2021-22'!D163</f>
        <v>E2434</v>
      </c>
      <c r="D163" t="str">
        <f>'Calculations for 2021-22'!E163</f>
        <v>SD</v>
      </c>
      <c r="E163" t="str">
        <f>'Calculations for 2021-22'!F163</f>
        <v>P1913</v>
      </c>
      <c r="F163" s="120" t="str">
        <f>'Calculations for 2021-22'!H163</f>
        <v>Hinckley and Bosworth</v>
      </c>
      <c r="G163" s="156">
        <f>_xlfn.IFNA(INDEX('I.KI 2016-17'!M$8:M$391,MATCH($B163,'I.KI 2016-17'!$B$8:$B$391,0)),"")</f>
        <v>0</v>
      </c>
      <c r="H163" s="149">
        <f>_xlfn.IFNA(INDEX('I.KI 2016-17'!N$8:N$391,MATCH($B163,'I.KI 2016-17'!$B$8:$B$391,0)),"")</f>
        <v>1.257386329394</v>
      </c>
      <c r="I163" s="149">
        <f>_xlfn.IFNA(INDEX('I.KI 2016-17'!O$8:O$391,MATCH($B163,'I.KI 2016-17'!$B$8:$B$391,0)),"")</f>
        <v>0</v>
      </c>
      <c r="J163" s="149">
        <f>_xlfn.IFNA(INDEX('I.KI 2016-17'!P$8:P$391,MATCH($B163,'I.KI 2016-17'!$B$8:$B$391,0)),"")</f>
        <v>0</v>
      </c>
      <c r="K163" s="157">
        <f>_xlfn.IFNA(INDEX('I.KI 2016-17'!Q$8:Q$391,MATCH($B163,'I.KI 2016-17'!$B$8:$B$391,0)),"")</f>
        <v>0</v>
      </c>
      <c r="L163" s="156">
        <f>_xlfn.IFNA(INDEX('I.KI 2016-17'!R$8:R$391,MATCH($B163,'I.KI 2016-17'!$B$8:$B$391,0)),"")</f>
        <v>0</v>
      </c>
      <c r="M163" s="193">
        <f>_xlfn.IFNA(INDEX('I.KI 2016-17'!S$8:S$391,MATCH($B163,'I.KI 2016-17'!$B$8:$B$391,0)),"")</f>
        <v>2.378358400088</v>
      </c>
      <c r="N163" s="193">
        <f>_xlfn.IFNA(INDEX('I.KI 2016-17'!T$8:T$391,MATCH($B163,'I.KI 2016-17'!$B$8:$B$391,0)),"")</f>
        <v>0</v>
      </c>
      <c r="O163" s="193">
        <f>_xlfn.IFNA(INDEX('I.KI 2016-17'!U$8:U$391,MATCH($B163,'I.KI 2016-17'!$B$8:$B$391,0)),"")</f>
        <v>0</v>
      </c>
      <c r="P163" s="157">
        <f>_xlfn.IFNA(INDEX('I.KI 2016-17'!V$8:V$391,MATCH($B163,'I.KI 2016-17'!$B$8:$B$391,0)),"")</f>
        <v>0</v>
      </c>
      <c r="Q163" s="156">
        <f>_xlfn.IFNA(INDEX('I.KI 2016-17'!W$8:W$391,MATCH($B163,'I.KI 2016-17'!$B$8:$B$391,0)),"")</f>
        <v>0</v>
      </c>
      <c r="R163" s="193">
        <f>_xlfn.IFNA(INDEX('I.KI 2016-17'!X$8:X$391,MATCH($B163,'I.KI 2016-17'!$B$8:$B$391,0)),"")</f>
        <v>3.635744729482</v>
      </c>
      <c r="S163" s="193">
        <f>_xlfn.IFNA(INDEX('I.KI 2016-17'!Y$8:Y$391,MATCH($B163,'I.KI 2016-17'!$B$8:$B$391,0)),"")</f>
        <v>0</v>
      </c>
      <c r="T163" s="193">
        <f>_xlfn.IFNA(INDEX('I.KI 2016-17'!Z$8:Z$391,MATCH($B163,'I.KI 2016-17'!$B$8:$B$391,0)),"")</f>
        <v>0</v>
      </c>
      <c r="U163" s="157">
        <f>_xlfn.IFNA(INDEX('I.KI 2016-17'!AA$8:AA$391,MATCH($B163,'I.KI 2016-17'!$B$8:$B$391,0)),"")</f>
        <v>0</v>
      </c>
      <c r="V163" s="149"/>
      <c r="W163" s="154">
        <f>_xlfn.IFNA(INDEX('I.KI 2016-17'!$H$8:$H$391,MATCH(B163,'I.KI 2016-17'!$B$8:$B$391,0)),"")</f>
        <v>1.257386329394</v>
      </c>
      <c r="X163" s="153">
        <f>_xlfn.IFNA(INDEX('I.KI 2016-17'!$I$8:$I$391,MATCH(B163,'I.KI 2016-17'!$B$8:$B$391,0)),"")</f>
        <v>2.378358400088</v>
      </c>
      <c r="Y163" s="155">
        <f>_xlfn.IFNA(INDEX('I.KI 2016-17'!$G$8:$G$391,MATCH(B163,'I.KI 2016-17'!$B$8:$B$391,0)),"")</f>
        <v>3.635744729482</v>
      </c>
      <c r="Z163" s="149"/>
      <c r="AA163" s="156">
        <f>_xlfn.IFNA(IF($B163=$B$382,0,_xlfn.IFNA(INDEX('I.Supplementary 2017-18'!N$8:N$35,MATCH($B163,'I.Supplementary 2017-18'!$B$8:$B$35,0)),INDEX('I.KI 2017-18'!N$9:N$393,MATCH($B163,'I.KI 2017-18'!$B$9:$B$393,0)))),"")</f>
        <v>0</v>
      </c>
      <c r="AB163" s="193">
        <f>_xlfn.IFNA(IF($B163=$B$382,0,_xlfn.IFNA(INDEX('I.Supplementary 2017-18'!O$8:O$35,MATCH($B163,'I.Supplementary 2017-18'!$B$8:$B$35,0)),INDEX('I.KI 2017-18'!O$9:O$393,MATCH($B163,'I.KI 2017-18'!$B$9:$B$393,0)))),"")</f>
        <v>0.75392672965705676</v>
      </c>
      <c r="AC163" s="193">
        <f>_xlfn.IFNA(IF($B163=$B$382,0,_xlfn.IFNA(INDEX('I.Supplementary 2017-18'!P$8:P$35,MATCH($B163,'I.Supplementary 2017-18'!$B$8:$B$35,0)),INDEX('I.KI 2017-18'!P$9:P$393,MATCH($B163,'I.KI 2017-18'!$B$9:$B$393,0)))),"")</f>
        <v>0</v>
      </c>
      <c r="AD163" s="193">
        <f>_xlfn.IFNA(IF($B163=$B$382,0,_xlfn.IFNA(INDEX('I.Supplementary 2017-18'!Q$8:Q$35,MATCH($B163,'I.Supplementary 2017-18'!$B$8:$B$35,0)),INDEX('I.KI 2017-18'!Q$9:Q$393,MATCH($B163,'I.KI 2017-18'!$B$9:$B$393,0)))),"")</f>
        <v>0</v>
      </c>
      <c r="AE163" s="157">
        <f>_xlfn.IFNA(IF($B163=$B$382,0,_xlfn.IFNA(INDEX('I.Supplementary 2017-18'!R$8:R$35,MATCH($B163,'I.Supplementary 2017-18'!$B$8:$B$35,0)),INDEX('I.KI 2017-18'!R$9:R$393,MATCH($B163,'I.KI 2017-18'!$B$9:$B$393,0)))),"")</f>
        <v>0</v>
      </c>
      <c r="AF163" s="156">
        <f>_xlfn.IFNA(IF($B163=$B$382,0,_xlfn.IFNA(INDEX('I.Supplementary 2017-18'!S$8:S$35,MATCH($B163,'I.Supplementary 2017-18'!$B$8:$B$35,0)),INDEX('I.KI 2017-18'!S$9:S$393,MATCH($B163,'I.KI 2017-18'!$B$9:$B$393,0)))),"")</f>
        <v>0</v>
      </c>
      <c r="AG163" s="193">
        <f>_xlfn.IFNA(IF($B163=$B$382,0,_xlfn.IFNA(INDEX('I.Supplementary 2017-18'!T$8:T$35,MATCH($B163,'I.Supplementary 2017-18'!$B$8:$B$35,0)),INDEX('I.KI 2017-18'!T$9:T$393,MATCH($B163,'I.KI 2017-18'!$B$9:$B$393,0)))),"")</f>
        <v>2.4269150238186104</v>
      </c>
      <c r="AH163" s="193">
        <f>_xlfn.IFNA(IF($B163=$B$382,0,_xlfn.IFNA(INDEX('I.Supplementary 2017-18'!U$8:U$35,MATCH($B163,'I.Supplementary 2017-18'!$B$8:$B$35,0)),INDEX('I.KI 2017-18'!U$9:U$393,MATCH($B163,'I.KI 2017-18'!$B$9:$B$393,0)))),"")</f>
        <v>0</v>
      </c>
      <c r="AI163" s="193">
        <f>_xlfn.IFNA(IF($B163=$B$382,0,_xlfn.IFNA(INDEX('I.Supplementary 2017-18'!V$8:V$35,MATCH($B163,'I.Supplementary 2017-18'!$B$8:$B$35,0)),INDEX('I.KI 2017-18'!V$9:V$393,MATCH($B163,'I.KI 2017-18'!$B$9:$B$393,0)))),"")</f>
        <v>0</v>
      </c>
      <c r="AJ163" s="157">
        <f>_xlfn.IFNA(IF($B163=$B$382,0,_xlfn.IFNA(INDEX('I.Supplementary 2017-18'!W$8:W$35,MATCH($B163,'I.Supplementary 2017-18'!$B$8:$B$35,0)),INDEX('I.KI 2017-18'!W$9:W$393,MATCH($B163,'I.KI 2017-18'!$B$9:$B$393,0)))),"")</f>
        <v>0</v>
      </c>
      <c r="AK163" s="156">
        <f>_xlfn.IFNA(IF($B163=$B$382,0,_xlfn.IFNA(INDEX('I.Supplementary 2017-18'!X$8:X$35,MATCH($B163,'I.Supplementary 2017-18'!$B$8:$B$35,0)),INDEX('I.KI 2017-18'!X$9:X$393,MATCH($B163,'I.KI 2017-18'!$B$9:$B$393,0)))),"")</f>
        <v>0</v>
      </c>
      <c r="AL163" s="193">
        <f>_xlfn.IFNA(IF($B163=$B$382,0,_xlfn.IFNA(INDEX('I.Supplementary 2017-18'!Y$8:Y$35,MATCH($B163,'I.Supplementary 2017-18'!$B$8:$B$35,0)),INDEX('I.KI 2017-18'!Y$9:Y$393,MATCH($B163,'I.KI 2017-18'!$B$9:$B$393,0)))),"")</f>
        <v>3.1808417534756672</v>
      </c>
      <c r="AM163" s="193">
        <f>_xlfn.IFNA(IF($B163=$B$382,0,_xlfn.IFNA(INDEX('I.Supplementary 2017-18'!Z$8:Z$35,MATCH($B163,'I.Supplementary 2017-18'!$B$8:$B$35,0)),INDEX('I.KI 2017-18'!Z$9:Z$393,MATCH($B163,'I.KI 2017-18'!$B$9:$B$393,0)))),"")</f>
        <v>0</v>
      </c>
      <c r="AN163" s="193">
        <f>_xlfn.IFNA(IF($B163=$B$382,0,_xlfn.IFNA(INDEX('I.Supplementary 2017-18'!AA$8:AA$35,MATCH($B163,'I.Supplementary 2017-18'!$B$8:$B$35,0)),INDEX('I.KI 2017-18'!AA$9:AA$393,MATCH($B163,'I.KI 2017-18'!$B$9:$B$393,0)))),"")</f>
        <v>0</v>
      </c>
      <c r="AO163" s="157">
        <f>_xlfn.IFNA(IF($B163=$B$382,0,_xlfn.IFNA(INDEX('I.Supplementary 2017-18'!AB$8:AB$35,MATCH($B163,'I.Supplementary 2017-18'!$B$8:$B$35,0)),INDEX('I.KI 2017-18'!AB$9:AB$393,MATCH($B163,'I.KI 2017-18'!$B$9:$B$393,0)))),"")</f>
        <v>0</v>
      </c>
      <c r="AP163" s="149"/>
      <c r="AQ163" s="156">
        <f>_xlfn.IFNA(IF($B163=$B$381,0,IF($B163=$B$382,0,_xlfn.IFNA(INDEX('I.Supplementary 2017-18'!I$8:I$35,MATCH($B163,'I.Supplementary 2017-18'!$B$8:$B$35,0)),INDEX('I.KI 2017-18'!I$9:I$393,MATCH($B163,'I.KI 2017-18'!$B$9:$B$393,0))))),"")</f>
        <v>0.75392672965705676</v>
      </c>
      <c r="AR163" s="149">
        <f>_xlfn.IFNA(IF($B163=$B$381,0,IF($B163=$B$382,0,_xlfn.IFNA(INDEX('I.Supplementary 2017-18'!J$8:J$35,MATCH($B163,'I.Supplementary 2017-18'!$B$8:$B$35,0)),INDEX('I.KI 2017-18'!J$9:J$393,MATCH($B163,'I.KI 2017-18'!$B$9:$B$393,0))))),"")</f>
        <v>2.4269150238186104</v>
      </c>
      <c r="AS163" s="157">
        <f>_xlfn.IFNA(IF($B163=$B$381,0,IF($B163=$B$382,0,_xlfn.IFNA(INDEX('I.Supplementary 2017-18'!H$8:H$35,MATCH($B163,'I.Supplementary 2017-18'!$B$8:$B$35,0)),INDEX('I.KI 2017-18'!H$9:H$393,MATCH($B163,'I.KI 2017-18'!$B$9:$B$393,0))))),"")</f>
        <v>3.1808417534756672</v>
      </c>
      <c r="AT163" s="149"/>
      <c r="AU163" s="156">
        <f>_xlfn.IFNA(_xlfn.IFNA(INDEX('I.Supplementary 2018-19'!P$8:P$157,MATCH($B163,'I.Supplementary 2018-19'!$B$8:$B$157,0)),INDEX('I.KI 2018-19'!P$9:P$393,MATCH($B163,'I.KI 2018-19'!$B$9:$B$393,0))),"")</f>
        <v>0</v>
      </c>
      <c r="AV163" s="193">
        <f>_xlfn.IFNA(_xlfn.IFNA(INDEX('I.Supplementary 2018-19'!Q$8:Q$157,MATCH($B163,'I.Supplementary 2018-19'!$B$8:$B$157,0)),INDEX('I.KI 2018-19'!Q$9:Q$393,MATCH($B163,'I.KI 2018-19'!$B$9:$B$393,0))),"")</f>
        <v>0.43746099155334944</v>
      </c>
      <c r="AW163" s="193">
        <f>_xlfn.IFNA(_xlfn.IFNA(INDEX('I.Supplementary 2018-19'!R$8:R$157,MATCH($B163,'I.Supplementary 2018-19'!$B$8:$B$157,0)),INDEX('I.KI 2018-19'!R$9:R$393,MATCH($B163,'I.KI 2018-19'!$B$9:$B$393,0))),"")</f>
        <v>0</v>
      </c>
      <c r="AX163" s="193">
        <f>_xlfn.IFNA(_xlfn.IFNA(INDEX('I.Supplementary 2018-19'!S$8:S$157,MATCH($B163,'I.Supplementary 2018-19'!$B$8:$B$157,0)),INDEX('I.KI 2018-19'!S$9:S$393,MATCH($B163,'I.KI 2018-19'!$B$9:$B$393,0))),"")</f>
        <v>0</v>
      </c>
      <c r="AY163" s="157">
        <f>_xlfn.IFNA(_xlfn.IFNA(INDEX('I.Supplementary 2018-19'!T$8:T$157,MATCH($B163,'I.Supplementary 2018-19'!$B$8:$B$157,0)),INDEX('I.KI 2018-19'!T$9:T$393,MATCH($B163,'I.KI 2018-19'!$B$9:$B$393,0))),"")</f>
        <v>0</v>
      </c>
      <c r="AZ163" s="156">
        <f>_xlfn.IFNA(_xlfn.IFNA(INDEX('I.Supplementary 2018-19'!U$8:U$157,MATCH($B163,'I.Supplementary 2018-19'!$B$8:$B$157,0)),INDEX('I.KI 2018-19'!U$9:U$393,MATCH($B163,'I.KI 2018-19'!$B$9:$B$393,0))),"")</f>
        <v>0</v>
      </c>
      <c r="BA163" s="193">
        <f>_xlfn.IFNA(_xlfn.IFNA(INDEX('I.Supplementary 2018-19'!V$8:V$157,MATCH($B163,'I.Supplementary 2018-19'!$B$8:$B$157,0)),INDEX('I.KI 2018-19'!V$9:V$393,MATCH($B163,'I.KI 2018-19'!$B$9:$B$393,0))),"")</f>
        <v>2.4998266339762507</v>
      </c>
      <c r="BB163" s="193">
        <f>_xlfn.IFNA(_xlfn.IFNA(INDEX('I.Supplementary 2018-19'!W$8:W$157,MATCH($B163,'I.Supplementary 2018-19'!$B$8:$B$157,0)),INDEX('I.KI 2018-19'!W$9:W$393,MATCH($B163,'I.KI 2018-19'!$B$9:$B$393,0))),"")</f>
        <v>0</v>
      </c>
      <c r="BC163" s="193">
        <f>_xlfn.IFNA(_xlfn.IFNA(INDEX('I.Supplementary 2018-19'!X$8:X$157,MATCH($B163,'I.Supplementary 2018-19'!$B$8:$B$157,0)),INDEX('I.KI 2018-19'!X$9:X$393,MATCH($B163,'I.KI 2018-19'!$B$9:$B$393,0))),"")</f>
        <v>0</v>
      </c>
      <c r="BD163" s="157">
        <f>_xlfn.IFNA(_xlfn.IFNA(INDEX('I.Supplementary 2018-19'!Y$8:Y$157,MATCH($B163,'I.Supplementary 2018-19'!$B$8:$B$157,0)),INDEX('I.KI 2018-19'!Y$9:Y$393,MATCH($B163,'I.KI 2018-19'!$B$9:$B$393,0))),"")</f>
        <v>0</v>
      </c>
      <c r="BE163" s="156">
        <f>_xlfn.IFNA(_xlfn.IFNA(INDEX('I.Supplementary 2018-19'!Z$8:Z$157,MATCH($B163,'I.Supplementary 2018-19'!$B$8:$B$157,0)),INDEX('I.KI 2018-19'!Z$9:Z$393,MATCH($B163,'I.KI 2018-19'!$B$9:$B$393,0))),"")</f>
        <v>0</v>
      </c>
      <c r="BF163" s="193">
        <f>_xlfn.IFNA(_xlfn.IFNA(INDEX('I.Supplementary 2018-19'!AA$8:AA$157,MATCH($B163,'I.Supplementary 2018-19'!$B$8:$B$157,0)),INDEX('I.KI 2018-19'!AA$9:AA$393,MATCH($B163,'I.KI 2018-19'!$B$9:$B$393,0))),"")</f>
        <v>2.9372876255296001</v>
      </c>
      <c r="BG163" s="193">
        <f>_xlfn.IFNA(_xlfn.IFNA(INDEX('I.Supplementary 2018-19'!AB$8:AB$157,MATCH($B163,'I.Supplementary 2018-19'!$B$8:$B$157,0)),INDEX('I.KI 2018-19'!AB$9:AB$393,MATCH($B163,'I.KI 2018-19'!$B$9:$B$393,0))),"")</f>
        <v>0</v>
      </c>
      <c r="BH163" s="193">
        <f>_xlfn.IFNA(_xlfn.IFNA(INDEX('I.Supplementary 2018-19'!AC$8:AC$157,MATCH($B163,'I.Supplementary 2018-19'!$B$8:$B$157,0)),INDEX('I.KI 2018-19'!AC$9:AC$393,MATCH($B163,'I.KI 2018-19'!$B$9:$B$393,0))),"")</f>
        <v>0</v>
      </c>
      <c r="BI163" s="157">
        <f>_xlfn.IFNA(_xlfn.IFNA(INDEX('I.Supplementary 2018-19'!AD$8:AD$157,MATCH($B163,'I.Supplementary 2018-19'!$B$8:$B$157,0)),INDEX('I.KI 2018-19'!AD$9:AD$393,MATCH($B163,'I.KI 2018-19'!$B$9:$B$393,0))),"")</f>
        <v>0</v>
      </c>
      <c r="BJ163" s="149"/>
      <c r="BK163" s="156">
        <f>_xlfn.IFNA(IF($B163=$B$381,0,IF($B163=$B$382,0,_xlfn.IFNA(INDEX('I.Supplementary 2018-19'!I$8:I$157,MATCH($B163,'I.Supplementary 2018-19'!$B$8:$B$157,0)),INDEX('I.KI 2018-19'!I$9:I$393,MATCH($B163,'I.KI 2018-19'!$B$9:$B$393,0))))),"")</f>
        <v>0.43746099155334944</v>
      </c>
      <c r="BL163" s="149">
        <f>_xlfn.IFNA(IF($B163=$B$381,0,IF($B163=$B$382,0,_xlfn.IFNA(INDEX('I.Supplementary 2018-19'!J$8:J$157,MATCH($B163,'I.Supplementary 2018-19'!$B$8:$B$157,0)),INDEX('I.KI 2018-19'!J$9:J$393,MATCH($B163,'I.KI 2018-19'!$B$9:$B$393,0))))),"")</f>
        <v>2.4998266339762507</v>
      </c>
      <c r="BM163" s="157">
        <f>_xlfn.IFNA(IF($B163=$B$381,0,IF($B163=$B$382,0,_xlfn.IFNA(INDEX('I.Supplementary 2018-19'!H$8:H$157,MATCH($B163,'I.Supplementary 2018-19'!$B$8:$B$157,0)),INDEX('I.KI 2018-19'!H$9:H$393,MATCH($B163,'I.KI 2018-19'!$B$9:$B$393,0))))),"")</f>
        <v>2.9372876255296001</v>
      </c>
    </row>
    <row r="164" spans="2:65">
      <c r="B164" s="121" t="str">
        <f>'Calculations for 2021-22'!B164</f>
        <v>E3835</v>
      </c>
      <c r="C164" s="160" t="str">
        <f>'Calculations for 2021-22'!D164</f>
        <v>E3835</v>
      </c>
      <c r="D164" t="str">
        <f>'Calculations for 2021-22'!E164</f>
        <v>SD</v>
      </c>
      <c r="E164" t="str">
        <f>'Calculations for 2021-22'!F164</f>
        <v>P1908</v>
      </c>
      <c r="F164" s="120" t="str">
        <f>'Calculations for 2021-22'!H164</f>
        <v>Horsham</v>
      </c>
      <c r="G164" s="156">
        <f>_xlfn.IFNA(INDEX('I.KI 2016-17'!M$8:M$391,MATCH($B164,'I.KI 2016-17'!$B$8:$B$391,0)),"")</f>
        <v>0</v>
      </c>
      <c r="H164" s="149">
        <f>_xlfn.IFNA(INDEX('I.KI 2016-17'!N$8:N$391,MATCH($B164,'I.KI 2016-17'!$B$8:$B$391,0)),"")</f>
        <v>0.82464612878300003</v>
      </c>
      <c r="I164" s="149">
        <f>_xlfn.IFNA(INDEX('I.KI 2016-17'!O$8:O$391,MATCH($B164,'I.KI 2016-17'!$B$8:$B$391,0)),"")</f>
        <v>0</v>
      </c>
      <c r="J164" s="149">
        <f>_xlfn.IFNA(INDEX('I.KI 2016-17'!P$8:P$391,MATCH($B164,'I.KI 2016-17'!$B$8:$B$391,0)),"")</f>
        <v>0</v>
      </c>
      <c r="K164" s="157">
        <f>_xlfn.IFNA(INDEX('I.KI 2016-17'!Q$8:Q$391,MATCH($B164,'I.KI 2016-17'!$B$8:$B$391,0)),"")</f>
        <v>0</v>
      </c>
      <c r="L164" s="156">
        <f>_xlfn.IFNA(INDEX('I.KI 2016-17'!R$8:R$391,MATCH($B164,'I.KI 2016-17'!$B$8:$B$391,0)),"")</f>
        <v>0</v>
      </c>
      <c r="M164" s="193">
        <f>_xlfn.IFNA(INDEX('I.KI 2016-17'!S$8:S$391,MATCH($B164,'I.KI 2016-17'!$B$8:$B$391,0)),"")</f>
        <v>1.878080276845</v>
      </c>
      <c r="N164" s="193">
        <f>_xlfn.IFNA(INDEX('I.KI 2016-17'!T$8:T$391,MATCH($B164,'I.KI 2016-17'!$B$8:$B$391,0)),"")</f>
        <v>0</v>
      </c>
      <c r="O164" s="193">
        <f>_xlfn.IFNA(INDEX('I.KI 2016-17'!U$8:U$391,MATCH($B164,'I.KI 2016-17'!$B$8:$B$391,0)),"")</f>
        <v>0</v>
      </c>
      <c r="P164" s="157">
        <f>_xlfn.IFNA(INDEX('I.KI 2016-17'!V$8:V$391,MATCH($B164,'I.KI 2016-17'!$B$8:$B$391,0)),"")</f>
        <v>0</v>
      </c>
      <c r="Q164" s="156">
        <f>_xlfn.IFNA(INDEX('I.KI 2016-17'!W$8:W$391,MATCH($B164,'I.KI 2016-17'!$B$8:$B$391,0)),"")</f>
        <v>0</v>
      </c>
      <c r="R164" s="193">
        <f>_xlfn.IFNA(INDEX('I.KI 2016-17'!X$8:X$391,MATCH($B164,'I.KI 2016-17'!$B$8:$B$391,0)),"")</f>
        <v>2.7027264056279998</v>
      </c>
      <c r="S164" s="193">
        <f>_xlfn.IFNA(INDEX('I.KI 2016-17'!Y$8:Y$391,MATCH($B164,'I.KI 2016-17'!$B$8:$B$391,0)),"")</f>
        <v>0</v>
      </c>
      <c r="T164" s="193">
        <f>_xlfn.IFNA(INDEX('I.KI 2016-17'!Z$8:Z$391,MATCH($B164,'I.KI 2016-17'!$B$8:$B$391,0)),"")</f>
        <v>0</v>
      </c>
      <c r="U164" s="157">
        <f>_xlfn.IFNA(INDEX('I.KI 2016-17'!AA$8:AA$391,MATCH($B164,'I.KI 2016-17'!$B$8:$B$391,0)),"")</f>
        <v>0</v>
      </c>
      <c r="V164" s="149"/>
      <c r="W164" s="154">
        <f>_xlfn.IFNA(INDEX('I.KI 2016-17'!$H$8:$H$391,MATCH(B164,'I.KI 2016-17'!$B$8:$B$391,0)),"")</f>
        <v>0.82464612878300003</v>
      </c>
      <c r="X164" s="153">
        <f>_xlfn.IFNA(INDEX('I.KI 2016-17'!$I$8:$I$391,MATCH(B164,'I.KI 2016-17'!$B$8:$B$391,0)),"")</f>
        <v>1.878080276845</v>
      </c>
      <c r="Y164" s="155">
        <f>_xlfn.IFNA(INDEX('I.KI 2016-17'!$G$8:$G$391,MATCH(B164,'I.KI 2016-17'!$B$8:$B$391,0)),"")</f>
        <v>2.7027264056279998</v>
      </c>
      <c r="Z164" s="149"/>
      <c r="AA164" s="156">
        <f>_xlfn.IFNA(IF($B164=$B$382,0,_xlfn.IFNA(INDEX('I.Supplementary 2017-18'!N$8:N$35,MATCH($B164,'I.Supplementary 2017-18'!$B$8:$B$35,0)),INDEX('I.KI 2017-18'!N$9:N$393,MATCH($B164,'I.KI 2017-18'!$B$9:$B$393,0)))),"")</f>
        <v>0</v>
      </c>
      <c r="AB164" s="193">
        <f>_xlfn.IFNA(IF($B164=$B$382,0,_xlfn.IFNA(INDEX('I.Supplementary 2017-18'!O$8:O$35,MATCH($B164,'I.Supplementary 2017-18'!$B$8:$B$35,0)),INDEX('I.KI 2017-18'!O$9:O$393,MATCH($B164,'I.KI 2017-18'!$B$9:$B$393,0)))),"")</f>
        <v>0.14924125981258321</v>
      </c>
      <c r="AC164" s="193">
        <f>_xlfn.IFNA(IF($B164=$B$382,0,_xlfn.IFNA(INDEX('I.Supplementary 2017-18'!P$8:P$35,MATCH($B164,'I.Supplementary 2017-18'!$B$8:$B$35,0)),INDEX('I.KI 2017-18'!P$9:P$393,MATCH($B164,'I.KI 2017-18'!$B$9:$B$393,0)))),"")</f>
        <v>0</v>
      </c>
      <c r="AD164" s="193">
        <f>_xlfn.IFNA(IF($B164=$B$382,0,_xlfn.IFNA(INDEX('I.Supplementary 2017-18'!Q$8:Q$35,MATCH($B164,'I.Supplementary 2017-18'!$B$8:$B$35,0)),INDEX('I.KI 2017-18'!Q$9:Q$393,MATCH($B164,'I.KI 2017-18'!$B$9:$B$393,0)))),"")</f>
        <v>0</v>
      </c>
      <c r="AE164" s="157">
        <f>_xlfn.IFNA(IF($B164=$B$382,0,_xlfn.IFNA(INDEX('I.Supplementary 2017-18'!R$8:R$35,MATCH($B164,'I.Supplementary 2017-18'!$B$8:$B$35,0)),INDEX('I.KI 2017-18'!R$9:R$393,MATCH($B164,'I.KI 2017-18'!$B$9:$B$393,0)))),"")</f>
        <v>0</v>
      </c>
      <c r="AF164" s="156">
        <f>_xlfn.IFNA(IF($B164=$B$382,0,_xlfn.IFNA(INDEX('I.Supplementary 2017-18'!S$8:S$35,MATCH($B164,'I.Supplementary 2017-18'!$B$8:$B$35,0)),INDEX('I.KI 2017-18'!S$9:S$393,MATCH($B164,'I.KI 2017-18'!$B$9:$B$393,0)))),"")</f>
        <v>0</v>
      </c>
      <c r="AG164" s="193">
        <f>_xlfn.IFNA(IF($B164=$B$382,0,_xlfn.IFNA(INDEX('I.Supplementary 2017-18'!T$8:T$35,MATCH($B164,'I.Supplementary 2017-18'!$B$8:$B$35,0)),INDEX('I.KI 2017-18'!T$9:T$393,MATCH($B164,'I.KI 2017-18'!$B$9:$B$393,0)))),"")</f>
        <v>1.9164232100779679</v>
      </c>
      <c r="AH164" s="193">
        <f>_xlfn.IFNA(IF($B164=$B$382,0,_xlfn.IFNA(INDEX('I.Supplementary 2017-18'!U$8:U$35,MATCH($B164,'I.Supplementary 2017-18'!$B$8:$B$35,0)),INDEX('I.KI 2017-18'!U$9:U$393,MATCH($B164,'I.KI 2017-18'!$B$9:$B$393,0)))),"")</f>
        <v>0</v>
      </c>
      <c r="AI164" s="193">
        <f>_xlfn.IFNA(IF($B164=$B$382,0,_xlfn.IFNA(INDEX('I.Supplementary 2017-18'!V$8:V$35,MATCH($B164,'I.Supplementary 2017-18'!$B$8:$B$35,0)),INDEX('I.KI 2017-18'!V$9:V$393,MATCH($B164,'I.KI 2017-18'!$B$9:$B$393,0)))),"")</f>
        <v>0</v>
      </c>
      <c r="AJ164" s="157">
        <f>_xlfn.IFNA(IF($B164=$B$382,0,_xlfn.IFNA(INDEX('I.Supplementary 2017-18'!W$8:W$35,MATCH($B164,'I.Supplementary 2017-18'!$B$8:$B$35,0)),INDEX('I.KI 2017-18'!W$9:W$393,MATCH($B164,'I.KI 2017-18'!$B$9:$B$393,0)))),"")</f>
        <v>0</v>
      </c>
      <c r="AK164" s="156">
        <f>_xlfn.IFNA(IF($B164=$B$382,0,_xlfn.IFNA(INDEX('I.Supplementary 2017-18'!X$8:X$35,MATCH($B164,'I.Supplementary 2017-18'!$B$8:$B$35,0)),INDEX('I.KI 2017-18'!X$9:X$393,MATCH($B164,'I.KI 2017-18'!$B$9:$B$393,0)))),"")</f>
        <v>0</v>
      </c>
      <c r="AL164" s="193">
        <f>_xlfn.IFNA(IF($B164=$B$382,0,_xlfn.IFNA(INDEX('I.Supplementary 2017-18'!Y$8:Y$35,MATCH($B164,'I.Supplementary 2017-18'!$B$8:$B$35,0)),INDEX('I.KI 2017-18'!Y$9:Y$393,MATCH($B164,'I.KI 2017-18'!$B$9:$B$393,0)))),"")</f>
        <v>2.0656644698905513</v>
      </c>
      <c r="AM164" s="193">
        <f>_xlfn.IFNA(IF($B164=$B$382,0,_xlfn.IFNA(INDEX('I.Supplementary 2017-18'!Z$8:Z$35,MATCH($B164,'I.Supplementary 2017-18'!$B$8:$B$35,0)),INDEX('I.KI 2017-18'!Z$9:Z$393,MATCH($B164,'I.KI 2017-18'!$B$9:$B$393,0)))),"")</f>
        <v>0</v>
      </c>
      <c r="AN164" s="193">
        <f>_xlfn.IFNA(IF($B164=$B$382,0,_xlfn.IFNA(INDEX('I.Supplementary 2017-18'!AA$8:AA$35,MATCH($B164,'I.Supplementary 2017-18'!$B$8:$B$35,0)),INDEX('I.KI 2017-18'!AA$9:AA$393,MATCH($B164,'I.KI 2017-18'!$B$9:$B$393,0)))),"")</f>
        <v>0</v>
      </c>
      <c r="AO164" s="157">
        <f>_xlfn.IFNA(IF($B164=$B$382,0,_xlfn.IFNA(INDEX('I.Supplementary 2017-18'!AB$8:AB$35,MATCH($B164,'I.Supplementary 2017-18'!$B$8:$B$35,0)),INDEX('I.KI 2017-18'!AB$9:AB$393,MATCH($B164,'I.KI 2017-18'!$B$9:$B$393,0)))),"")</f>
        <v>0</v>
      </c>
      <c r="AP164" s="149"/>
      <c r="AQ164" s="156">
        <f>_xlfn.IFNA(IF($B164=$B$381,0,IF($B164=$B$382,0,_xlfn.IFNA(INDEX('I.Supplementary 2017-18'!I$8:I$35,MATCH($B164,'I.Supplementary 2017-18'!$B$8:$B$35,0)),INDEX('I.KI 2017-18'!I$9:I$393,MATCH($B164,'I.KI 2017-18'!$B$9:$B$393,0))))),"")</f>
        <v>0.14924125981258321</v>
      </c>
      <c r="AR164" s="149">
        <f>_xlfn.IFNA(IF($B164=$B$381,0,IF($B164=$B$382,0,_xlfn.IFNA(INDEX('I.Supplementary 2017-18'!J$8:J$35,MATCH($B164,'I.Supplementary 2017-18'!$B$8:$B$35,0)),INDEX('I.KI 2017-18'!J$9:J$393,MATCH($B164,'I.KI 2017-18'!$B$9:$B$393,0))))),"")</f>
        <v>1.9164232100779679</v>
      </c>
      <c r="AS164" s="157">
        <f>_xlfn.IFNA(IF($B164=$B$381,0,IF($B164=$B$382,0,_xlfn.IFNA(INDEX('I.Supplementary 2017-18'!H$8:H$35,MATCH($B164,'I.Supplementary 2017-18'!$B$8:$B$35,0)),INDEX('I.KI 2017-18'!H$9:H$393,MATCH($B164,'I.KI 2017-18'!$B$9:$B$393,0))))),"")</f>
        <v>2.0656644698905513</v>
      </c>
      <c r="AT164" s="149"/>
      <c r="AU164" s="156">
        <f>_xlfn.IFNA(_xlfn.IFNA(INDEX('I.Supplementary 2018-19'!P$8:P$157,MATCH($B164,'I.Supplementary 2018-19'!$B$8:$B$157,0)),INDEX('I.KI 2018-19'!P$9:P$393,MATCH($B164,'I.KI 2018-19'!$B$9:$B$393,0))),"")</f>
        <v>0</v>
      </c>
      <c r="AV164" s="193">
        <f>_xlfn.IFNA(_xlfn.IFNA(INDEX('I.Supplementary 2018-19'!Q$8:Q$157,MATCH($B164,'I.Supplementary 2018-19'!$B$8:$B$157,0)),INDEX('I.KI 2018-19'!Q$9:Q$393,MATCH($B164,'I.KI 2018-19'!$B$9:$B$393,0))),"")</f>
        <v>0</v>
      </c>
      <c r="AW164" s="193">
        <f>_xlfn.IFNA(_xlfn.IFNA(INDEX('I.Supplementary 2018-19'!R$8:R$157,MATCH($B164,'I.Supplementary 2018-19'!$B$8:$B$157,0)),INDEX('I.KI 2018-19'!R$9:R$393,MATCH($B164,'I.KI 2018-19'!$B$9:$B$393,0))),"")</f>
        <v>0</v>
      </c>
      <c r="AX164" s="193">
        <f>_xlfn.IFNA(_xlfn.IFNA(INDEX('I.Supplementary 2018-19'!S$8:S$157,MATCH($B164,'I.Supplementary 2018-19'!$B$8:$B$157,0)),INDEX('I.KI 2018-19'!S$9:S$393,MATCH($B164,'I.KI 2018-19'!$B$9:$B$393,0))),"")</f>
        <v>0</v>
      </c>
      <c r="AY164" s="157">
        <f>_xlfn.IFNA(_xlfn.IFNA(INDEX('I.Supplementary 2018-19'!T$8:T$157,MATCH($B164,'I.Supplementary 2018-19'!$B$8:$B$157,0)),INDEX('I.KI 2018-19'!T$9:T$393,MATCH($B164,'I.KI 2018-19'!$B$9:$B$393,0))),"")</f>
        <v>0</v>
      </c>
      <c r="AZ164" s="156">
        <f>_xlfn.IFNA(_xlfn.IFNA(INDEX('I.Supplementary 2018-19'!U$8:U$157,MATCH($B164,'I.Supplementary 2018-19'!$B$8:$B$157,0)),INDEX('I.KI 2018-19'!U$9:U$393,MATCH($B164,'I.KI 2018-19'!$B$9:$B$393,0))),"")</f>
        <v>0</v>
      </c>
      <c r="BA164" s="193">
        <f>_xlfn.IFNA(_xlfn.IFNA(INDEX('I.Supplementary 2018-19'!V$8:V$157,MATCH($B164,'I.Supplementary 2018-19'!$B$8:$B$157,0)),INDEX('I.KI 2018-19'!V$9:V$393,MATCH($B164,'I.KI 2018-19'!$B$9:$B$393,0))),"")</f>
        <v>1.9739981563034861</v>
      </c>
      <c r="BB164" s="193">
        <f>_xlfn.IFNA(_xlfn.IFNA(INDEX('I.Supplementary 2018-19'!W$8:W$157,MATCH($B164,'I.Supplementary 2018-19'!$B$8:$B$157,0)),INDEX('I.KI 2018-19'!W$9:W$393,MATCH($B164,'I.KI 2018-19'!$B$9:$B$393,0))),"")</f>
        <v>0</v>
      </c>
      <c r="BC164" s="193">
        <f>_xlfn.IFNA(_xlfn.IFNA(INDEX('I.Supplementary 2018-19'!X$8:X$157,MATCH($B164,'I.Supplementary 2018-19'!$B$8:$B$157,0)),INDEX('I.KI 2018-19'!X$9:X$393,MATCH($B164,'I.KI 2018-19'!$B$9:$B$393,0))),"")</f>
        <v>0</v>
      </c>
      <c r="BD164" s="157">
        <f>_xlfn.IFNA(_xlfn.IFNA(INDEX('I.Supplementary 2018-19'!Y$8:Y$157,MATCH($B164,'I.Supplementary 2018-19'!$B$8:$B$157,0)),INDEX('I.KI 2018-19'!Y$9:Y$393,MATCH($B164,'I.KI 2018-19'!$B$9:$B$393,0))),"")</f>
        <v>0</v>
      </c>
      <c r="BE164" s="156">
        <f>_xlfn.IFNA(_xlfn.IFNA(INDEX('I.Supplementary 2018-19'!Z$8:Z$157,MATCH($B164,'I.Supplementary 2018-19'!$B$8:$B$157,0)),INDEX('I.KI 2018-19'!Z$9:Z$393,MATCH($B164,'I.KI 2018-19'!$B$9:$B$393,0))),"")</f>
        <v>0</v>
      </c>
      <c r="BF164" s="193">
        <f>_xlfn.IFNA(_xlfn.IFNA(INDEX('I.Supplementary 2018-19'!AA$8:AA$157,MATCH($B164,'I.Supplementary 2018-19'!$B$8:$B$157,0)),INDEX('I.KI 2018-19'!AA$9:AA$393,MATCH($B164,'I.KI 2018-19'!$B$9:$B$393,0))),"")</f>
        <v>1.9739981563034861</v>
      </c>
      <c r="BG164" s="193">
        <f>_xlfn.IFNA(_xlfn.IFNA(INDEX('I.Supplementary 2018-19'!AB$8:AB$157,MATCH($B164,'I.Supplementary 2018-19'!$B$8:$B$157,0)),INDEX('I.KI 2018-19'!AB$9:AB$393,MATCH($B164,'I.KI 2018-19'!$B$9:$B$393,0))),"")</f>
        <v>0</v>
      </c>
      <c r="BH164" s="193">
        <f>_xlfn.IFNA(_xlfn.IFNA(INDEX('I.Supplementary 2018-19'!AC$8:AC$157,MATCH($B164,'I.Supplementary 2018-19'!$B$8:$B$157,0)),INDEX('I.KI 2018-19'!AC$9:AC$393,MATCH($B164,'I.KI 2018-19'!$B$9:$B$393,0))),"")</f>
        <v>0</v>
      </c>
      <c r="BI164" s="157">
        <f>_xlfn.IFNA(_xlfn.IFNA(INDEX('I.Supplementary 2018-19'!AD$8:AD$157,MATCH($B164,'I.Supplementary 2018-19'!$B$8:$B$157,0)),INDEX('I.KI 2018-19'!AD$9:AD$393,MATCH($B164,'I.KI 2018-19'!$B$9:$B$393,0))),"")</f>
        <v>0</v>
      </c>
      <c r="BJ164" s="149"/>
      <c r="BK164" s="156">
        <f>_xlfn.IFNA(IF($B164=$B$381,0,IF($B164=$B$382,0,_xlfn.IFNA(INDEX('I.Supplementary 2018-19'!I$8:I$157,MATCH($B164,'I.Supplementary 2018-19'!$B$8:$B$157,0)),INDEX('I.KI 2018-19'!I$9:I$393,MATCH($B164,'I.KI 2018-19'!$B$9:$B$393,0))))),"")</f>
        <v>0</v>
      </c>
      <c r="BL164" s="149">
        <f>_xlfn.IFNA(IF($B164=$B$381,0,IF($B164=$B$382,0,_xlfn.IFNA(INDEX('I.Supplementary 2018-19'!J$8:J$157,MATCH($B164,'I.Supplementary 2018-19'!$B$8:$B$157,0)),INDEX('I.KI 2018-19'!J$9:J$393,MATCH($B164,'I.KI 2018-19'!$B$9:$B$393,0))))),"")</f>
        <v>1.9739981563034861</v>
      </c>
      <c r="BM164" s="157">
        <f>_xlfn.IFNA(IF($B164=$B$381,0,IF($B164=$B$382,0,_xlfn.IFNA(INDEX('I.Supplementary 2018-19'!H$8:H$157,MATCH($B164,'I.Supplementary 2018-19'!$B$8:$B$157,0)),INDEX('I.KI 2018-19'!H$9:H$393,MATCH($B164,'I.KI 2018-19'!$B$9:$B$393,0))))),"")</f>
        <v>1.9739981563034861</v>
      </c>
    </row>
    <row r="165" spans="2:65">
      <c r="B165" s="121" t="str">
        <f>'Calculations for 2021-22'!B165</f>
        <v>E5042</v>
      </c>
      <c r="C165" s="160" t="str">
        <f>'Calculations for 2021-22'!D165</f>
        <v>E5042</v>
      </c>
      <c r="D165" t="str">
        <f>'Calculations for 2021-22'!E165</f>
        <v>OLB</v>
      </c>
      <c r="E165" t="str">
        <f>'Calculations for 2021-22'!F165</f>
        <v>P1915</v>
      </c>
      <c r="F165" s="120" t="str">
        <f>'Calculations for 2021-22'!H165</f>
        <v>Hounslow</v>
      </c>
      <c r="G165" s="156">
        <f>_xlfn.IFNA(INDEX('I.KI 2016-17'!M$8:M$391,MATCH($B165,'I.KI 2016-17'!$B$8:$B$391,0)),"")</f>
        <v>25.614142009045</v>
      </c>
      <c r="H165" s="149">
        <f>_xlfn.IFNA(INDEX('I.KI 2016-17'!N$8:N$391,MATCH($B165,'I.KI 2016-17'!$B$8:$B$391,0)),"")</f>
        <v>5.4677578757980001</v>
      </c>
      <c r="I165" s="149">
        <f>_xlfn.IFNA(INDEX('I.KI 2016-17'!O$8:O$391,MATCH($B165,'I.KI 2016-17'!$B$8:$B$391,0)),"")</f>
        <v>0</v>
      </c>
      <c r="J165" s="149">
        <f>_xlfn.IFNA(INDEX('I.KI 2016-17'!P$8:P$391,MATCH($B165,'I.KI 2016-17'!$B$8:$B$391,0)),"")</f>
        <v>0</v>
      </c>
      <c r="K165" s="157">
        <f>_xlfn.IFNA(INDEX('I.KI 2016-17'!Q$8:Q$391,MATCH($B165,'I.KI 2016-17'!$B$8:$B$391,0)),"")</f>
        <v>0</v>
      </c>
      <c r="L165" s="156">
        <f>_xlfn.IFNA(INDEX('I.KI 2016-17'!R$8:R$391,MATCH($B165,'I.KI 2016-17'!$B$8:$B$391,0)),"")</f>
        <v>34.714441320901997</v>
      </c>
      <c r="M165" s="193">
        <f>_xlfn.IFNA(INDEX('I.KI 2016-17'!S$8:S$391,MATCH($B165,'I.KI 2016-17'!$B$8:$B$391,0)),"")</f>
        <v>10.405197943259999</v>
      </c>
      <c r="N165" s="193">
        <f>_xlfn.IFNA(INDEX('I.KI 2016-17'!T$8:T$391,MATCH($B165,'I.KI 2016-17'!$B$8:$B$391,0)),"")</f>
        <v>0</v>
      </c>
      <c r="O165" s="193">
        <f>_xlfn.IFNA(INDEX('I.KI 2016-17'!U$8:U$391,MATCH($B165,'I.KI 2016-17'!$B$8:$B$391,0)),"")</f>
        <v>0</v>
      </c>
      <c r="P165" s="157">
        <f>_xlfn.IFNA(INDEX('I.KI 2016-17'!V$8:V$391,MATCH($B165,'I.KI 2016-17'!$B$8:$B$391,0)),"")</f>
        <v>0</v>
      </c>
      <c r="Q165" s="156">
        <f>_xlfn.IFNA(INDEX('I.KI 2016-17'!W$8:W$391,MATCH($B165,'I.KI 2016-17'!$B$8:$B$391,0)),"")</f>
        <v>60.328583329946994</v>
      </c>
      <c r="R165" s="193">
        <f>_xlfn.IFNA(INDEX('I.KI 2016-17'!X$8:X$391,MATCH($B165,'I.KI 2016-17'!$B$8:$B$391,0)),"")</f>
        <v>15.872955819057999</v>
      </c>
      <c r="S165" s="193">
        <f>_xlfn.IFNA(INDEX('I.KI 2016-17'!Y$8:Y$391,MATCH($B165,'I.KI 2016-17'!$B$8:$B$391,0)),"")</f>
        <v>0</v>
      </c>
      <c r="T165" s="193">
        <f>_xlfn.IFNA(INDEX('I.KI 2016-17'!Z$8:Z$391,MATCH($B165,'I.KI 2016-17'!$B$8:$B$391,0)),"")</f>
        <v>0</v>
      </c>
      <c r="U165" s="157">
        <f>_xlfn.IFNA(INDEX('I.KI 2016-17'!AA$8:AA$391,MATCH($B165,'I.KI 2016-17'!$B$8:$B$391,0)),"")</f>
        <v>0</v>
      </c>
      <c r="V165" s="149"/>
      <c r="W165" s="154">
        <f>_xlfn.IFNA(INDEX('I.KI 2016-17'!$H$8:$H$391,MATCH(B165,'I.KI 2016-17'!$B$8:$B$391,0)),"")</f>
        <v>31.081899884843001</v>
      </c>
      <c r="X165" s="153">
        <f>_xlfn.IFNA(INDEX('I.KI 2016-17'!$I$8:$I$391,MATCH(B165,'I.KI 2016-17'!$B$8:$B$391,0)),"")</f>
        <v>45.119639264161997</v>
      </c>
      <c r="Y165" s="155">
        <f>_xlfn.IFNA(INDEX('I.KI 2016-17'!$G$8:$G$391,MATCH(B165,'I.KI 2016-17'!$B$8:$B$391,0)),"")</f>
        <v>76.201539149005001</v>
      </c>
      <c r="Z165" s="149"/>
      <c r="AA165" s="156">
        <f>_xlfn.IFNA(IF($B165=$B$382,0,_xlfn.IFNA(INDEX('I.Supplementary 2017-18'!N$8:N$35,MATCH($B165,'I.Supplementary 2017-18'!$B$8:$B$35,0)),INDEX('I.KI 2017-18'!N$9:N$393,MATCH($B165,'I.KI 2017-18'!$B$9:$B$393,0)))),"")</f>
        <v>18.764833468927407</v>
      </c>
      <c r="AB165" s="193">
        <f>_xlfn.IFNA(IF($B165=$B$382,0,_xlfn.IFNA(INDEX('I.Supplementary 2017-18'!O$8:O$35,MATCH($B165,'I.Supplementary 2017-18'!$B$8:$B$35,0)),INDEX('I.KI 2017-18'!O$9:O$393,MATCH($B165,'I.KI 2017-18'!$B$9:$B$393,0)))),"")</f>
        <v>3.002307381755922</v>
      </c>
      <c r="AC165" s="193">
        <f>_xlfn.IFNA(IF($B165=$B$382,0,_xlfn.IFNA(INDEX('I.Supplementary 2017-18'!P$8:P$35,MATCH($B165,'I.Supplementary 2017-18'!$B$8:$B$35,0)),INDEX('I.KI 2017-18'!P$9:P$393,MATCH($B165,'I.KI 2017-18'!$B$9:$B$393,0)))),"")</f>
        <v>0</v>
      </c>
      <c r="AD165" s="193">
        <f>_xlfn.IFNA(IF($B165=$B$382,0,_xlfn.IFNA(INDEX('I.Supplementary 2017-18'!Q$8:Q$35,MATCH($B165,'I.Supplementary 2017-18'!$B$8:$B$35,0)),INDEX('I.KI 2017-18'!Q$9:Q$393,MATCH($B165,'I.KI 2017-18'!$B$9:$B$393,0)))),"")</f>
        <v>0</v>
      </c>
      <c r="AE165" s="157">
        <f>_xlfn.IFNA(IF($B165=$B$382,0,_xlfn.IFNA(INDEX('I.Supplementary 2017-18'!R$8:R$35,MATCH($B165,'I.Supplementary 2017-18'!$B$8:$B$35,0)),INDEX('I.KI 2017-18'!R$9:R$393,MATCH($B165,'I.KI 2017-18'!$B$9:$B$393,0)))),"")</f>
        <v>0</v>
      </c>
      <c r="AF165" s="156">
        <f>_xlfn.IFNA(IF($B165=$B$382,0,_xlfn.IFNA(INDEX('I.Supplementary 2017-18'!S$8:S$35,MATCH($B165,'I.Supplementary 2017-18'!$B$8:$B$35,0)),INDEX('I.KI 2017-18'!S$9:S$393,MATCH($B165,'I.KI 2017-18'!$B$9:$B$393,0)))),"")</f>
        <v>35.423172210735508</v>
      </c>
      <c r="AG165" s="193">
        <f>_xlfn.IFNA(IF($B165=$B$382,0,_xlfn.IFNA(INDEX('I.Supplementary 2017-18'!T$8:T$35,MATCH($B165,'I.Supplementary 2017-18'!$B$8:$B$35,0)),INDEX('I.KI 2017-18'!T$9:T$393,MATCH($B165,'I.KI 2017-18'!$B$9:$B$393,0)))),"")</f>
        <v>10.617630720992194</v>
      </c>
      <c r="AH165" s="193">
        <f>_xlfn.IFNA(IF($B165=$B$382,0,_xlfn.IFNA(INDEX('I.Supplementary 2017-18'!U$8:U$35,MATCH($B165,'I.Supplementary 2017-18'!$B$8:$B$35,0)),INDEX('I.KI 2017-18'!U$9:U$393,MATCH($B165,'I.KI 2017-18'!$B$9:$B$393,0)))),"")</f>
        <v>0</v>
      </c>
      <c r="AI165" s="193">
        <f>_xlfn.IFNA(IF($B165=$B$382,0,_xlfn.IFNA(INDEX('I.Supplementary 2017-18'!V$8:V$35,MATCH($B165,'I.Supplementary 2017-18'!$B$8:$B$35,0)),INDEX('I.KI 2017-18'!V$9:V$393,MATCH($B165,'I.KI 2017-18'!$B$9:$B$393,0)))),"")</f>
        <v>0</v>
      </c>
      <c r="AJ165" s="157">
        <f>_xlfn.IFNA(IF($B165=$B$382,0,_xlfn.IFNA(INDEX('I.Supplementary 2017-18'!W$8:W$35,MATCH($B165,'I.Supplementary 2017-18'!$B$8:$B$35,0)),INDEX('I.KI 2017-18'!W$9:W$393,MATCH($B165,'I.KI 2017-18'!$B$9:$B$393,0)))),"")</f>
        <v>0</v>
      </c>
      <c r="AK165" s="156">
        <f>_xlfn.IFNA(IF($B165=$B$382,0,_xlfn.IFNA(INDEX('I.Supplementary 2017-18'!X$8:X$35,MATCH($B165,'I.Supplementary 2017-18'!$B$8:$B$35,0)),INDEX('I.KI 2017-18'!X$9:X$393,MATCH($B165,'I.KI 2017-18'!$B$9:$B$393,0)))),"")</f>
        <v>54.188005679662915</v>
      </c>
      <c r="AL165" s="193">
        <f>_xlfn.IFNA(IF($B165=$B$382,0,_xlfn.IFNA(INDEX('I.Supplementary 2017-18'!Y$8:Y$35,MATCH($B165,'I.Supplementary 2017-18'!$B$8:$B$35,0)),INDEX('I.KI 2017-18'!Y$9:Y$393,MATCH($B165,'I.KI 2017-18'!$B$9:$B$393,0)))),"")</f>
        <v>13.619938102748115</v>
      </c>
      <c r="AM165" s="193">
        <f>_xlfn.IFNA(IF($B165=$B$382,0,_xlfn.IFNA(INDEX('I.Supplementary 2017-18'!Z$8:Z$35,MATCH($B165,'I.Supplementary 2017-18'!$B$8:$B$35,0)),INDEX('I.KI 2017-18'!Z$9:Z$393,MATCH($B165,'I.KI 2017-18'!$B$9:$B$393,0)))),"")</f>
        <v>0</v>
      </c>
      <c r="AN165" s="193">
        <f>_xlfn.IFNA(IF($B165=$B$382,0,_xlfn.IFNA(INDEX('I.Supplementary 2017-18'!AA$8:AA$35,MATCH($B165,'I.Supplementary 2017-18'!$B$8:$B$35,0)),INDEX('I.KI 2017-18'!AA$9:AA$393,MATCH($B165,'I.KI 2017-18'!$B$9:$B$393,0)))),"")</f>
        <v>0</v>
      </c>
      <c r="AO165" s="157">
        <f>_xlfn.IFNA(IF($B165=$B$382,0,_xlfn.IFNA(INDEX('I.Supplementary 2017-18'!AB$8:AB$35,MATCH($B165,'I.Supplementary 2017-18'!$B$8:$B$35,0)),INDEX('I.KI 2017-18'!AB$9:AB$393,MATCH($B165,'I.KI 2017-18'!$B$9:$B$393,0)))),"")</f>
        <v>0</v>
      </c>
      <c r="AP165" s="149"/>
      <c r="AQ165" s="156">
        <f>_xlfn.IFNA(IF($B165=$B$381,0,IF($B165=$B$382,0,_xlfn.IFNA(INDEX('I.Supplementary 2017-18'!I$8:I$35,MATCH($B165,'I.Supplementary 2017-18'!$B$8:$B$35,0)),INDEX('I.KI 2017-18'!I$9:I$393,MATCH($B165,'I.KI 2017-18'!$B$9:$B$393,0))))),"")</f>
        <v>21.767140850683329</v>
      </c>
      <c r="AR165" s="149">
        <f>_xlfn.IFNA(IF($B165=$B$381,0,IF($B165=$B$382,0,_xlfn.IFNA(INDEX('I.Supplementary 2017-18'!J$8:J$35,MATCH($B165,'I.Supplementary 2017-18'!$B$8:$B$35,0)),INDEX('I.KI 2017-18'!J$9:J$393,MATCH($B165,'I.KI 2017-18'!$B$9:$B$393,0))))),"")</f>
        <v>46.040802931727697</v>
      </c>
      <c r="AS165" s="157">
        <f>_xlfn.IFNA(IF($B165=$B$381,0,IF($B165=$B$382,0,_xlfn.IFNA(INDEX('I.Supplementary 2017-18'!H$8:H$35,MATCH($B165,'I.Supplementary 2017-18'!$B$8:$B$35,0)),INDEX('I.KI 2017-18'!H$9:H$393,MATCH($B165,'I.KI 2017-18'!$B$9:$B$393,0))))),"")</f>
        <v>67.80794378241103</v>
      </c>
      <c r="AT165" s="149"/>
      <c r="AU165" s="156">
        <f>_xlfn.IFNA(_xlfn.IFNA(INDEX('I.Supplementary 2018-19'!P$8:P$157,MATCH($B165,'I.Supplementary 2018-19'!$B$8:$B$157,0)),INDEX('I.KI 2018-19'!P$9:P$393,MATCH($B165,'I.KI 2018-19'!$B$9:$B$393,0))),"")</f>
        <v>14.210114581076182</v>
      </c>
      <c r="AV165" s="193">
        <f>_xlfn.IFNA(_xlfn.IFNA(INDEX('I.Supplementary 2018-19'!Q$8:Q$157,MATCH($B165,'I.Supplementary 2018-19'!$B$8:$B$157,0)),INDEX('I.KI 2018-19'!Q$9:Q$393,MATCH($B165,'I.KI 2018-19'!$B$9:$B$393,0))),"")</f>
        <v>1.4768221469920688</v>
      </c>
      <c r="AW165" s="193">
        <f>_xlfn.IFNA(_xlfn.IFNA(INDEX('I.Supplementary 2018-19'!R$8:R$157,MATCH($B165,'I.Supplementary 2018-19'!$B$8:$B$157,0)),INDEX('I.KI 2018-19'!R$9:R$393,MATCH($B165,'I.KI 2018-19'!$B$9:$B$393,0))),"")</f>
        <v>0</v>
      </c>
      <c r="AX165" s="193">
        <f>_xlfn.IFNA(_xlfn.IFNA(INDEX('I.Supplementary 2018-19'!S$8:S$157,MATCH($B165,'I.Supplementary 2018-19'!$B$8:$B$157,0)),INDEX('I.KI 2018-19'!S$9:S$393,MATCH($B165,'I.KI 2018-19'!$B$9:$B$393,0))),"")</f>
        <v>0</v>
      </c>
      <c r="AY165" s="157">
        <f>_xlfn.IFNA(_xlfn.IFNA(INDEX('I.Supplementary 2018-19'!T$8:T$157,MATCH($B165,'I.Supplementary 2018-19'!$B$8:$B$157,0)),INDEX('I.KI 2018-19'!T$9:T$393,MATCH($B165,'I.KI 2018-19'!$B$9:$B$393,0))),"")</f>
        <v>0</v>
      </c>
      <c r="AZ165" s="156">
        <f>_xlfn.IFNA(_xlfn.IFNA(INDEX('I.Supplementary 2018-19'!U$8:U$157,MATCH($B165,'I.Supplementary 2018-19'!$B$8:$B$157,0)),INDEX('I.KI 2018-19'!U$9:U$393,MATCH($B165,'I.KI 2018-19'!$B$9:$B$393,0))),"")</f>
        <v>36.487387684877774</v>
      </c>
      <c r="BA165" s="193">
        <f>_xlfn.IFNA(_xlfn.IFNA(INDEX('I.Supplementary 2018-19'!V$8:V$157,MATCH($B165,'I.Supplementary 2018-19'!$B$8:$B$157,0)),INDEX('I.KI 2018-19'!V$9:V$393,MATCH($B165,'I.KI 2018-19'!$B$9:$B$393,0))),"")</f>
        <v>10.936615334927581</v>
      </c>
      <c r="BB165" s="193">
        <f>_xlfn.IFNA(_xlfn.IFNA(INDEX('I.Supplementary 2018-19'!W$8:W$157,MATCH($B165,'I.Supplementary 2018-19'!$B$8:$B$157,0)),INDEX('I.KI 2018-19'!W$9:W$393,MATCH($B165,'I.KI 2018-19'!$B$9:$B$393,0))),"")</f>
        <v>0</v>
      </c>
      <c r="BC165" s="193">
        <f>_xlfn.IFNA(_xlfn.IFNA(INDEX('I.Supplementary 2018-19'!X$8:X$157,MATCH($B165,'I.Supplementary 2018-19'!$B$8:$B$157,0)),INDEX('I.KI 2018-19'!X$9:X$393,MATCH($B165,'I.KI 2018-19'!$B$9:$B$393,0))),"")</f>
        <v>0</v>
      </c>
      <c r="BD165" s="157">
        <f>_xlfn.IFNA(_xlfn.IFNA(INDEX('I.Supplementary 2018-19'!Y$8:Y$157,MATCH($B165,'I.Supplementary 2018-19'!$B$8:$B$157,0)),INDEX('I.KI 2018-19'!Y$9:Y$393,MATCH($B165,'I.KI 2018-19'!$B$9:$B$393,0))),"")</f>
        <v>0</v>
      </c>
      <c r="BE165" s="156">
        <f>_xlfn.IFNA(_xlfn.IFNA(INDEX('I.Supplementary 2018-19'!Z$8:Z$157,MATCH($B165,'I.Supplementary 2018-19'!$B$8:$B$157,0)),INDEX('I.KI 2018-19'!Z$9:Z$393,MATCH($B165,'I.KI 2018-19'!$B$9:$B$393,0))),"")</f>
        <v>50.697502265953958</v>
      </c>
      <c r="BF165" s="193">
        <f>_xlfn.IFNA(_xlfn.IFNA(INDEX('I.Supplementary 2018-19'!AA$8:AA$157,MATCH($B165,'I.Supplementary 2018-19'!$B$8:$B$157,0)),INDEX('I.KI 2018-19'!AA$9:AA$393,MATCH($B165,'I.KI 2018-19'!$B$9:$B$393,0))),"")</f>
        <v>12.413437481919649</v>
      </c>
      <c r="BG165" s="193">
        <f>_xlfn.IFNA(_xlfn.IFNA(INDEX('I.Supplementary 2018-19'!AB$8:AB$157,MATCH($B165,'I.Supplementary 2018-19'!$B$8:$B$157,0)),INDEX('I.KI 2018-19'!AB$9:AB$393,MATCH($B165,'I.KI 2018-19'!$B$9:$B$393,0))),"")</f>
        <v>0</v>
      </c>
      <c r="BH165" s="193">
        <f>_xlfn.IFNA(_xlfn.IFNA(INDEX('I.Supplementary 2018-19'!AC$8:AC$157,MATCH($B165,'I.Supplementary 2018-19'!$B$8:$B$157,0)),INDEX('I.KI 2018-19'!AC$9:AC$393,MATCH($B165,'I.KI 2018-19'!$B$9:$B$393,0))),"")</f>
        <v>0</v>
      </c>
      <c r="BI165" s="157">
        <f>_xlfn.IFNA(_xlfn.IFNA(INDEX('I.Supplementary 2018-19'!AD$8:AD$157,MATCH($B165,'I.Supplementary 2018-19'!$B$8:$B$157,0)),INDEX('I.KI 2018-19'!AD$9:AD$393,MATCH($B165,'I.KI 2018-19'!$B$9:$B$393,0))),"")</f>
        <v>0</v>
      </c>
      <c r="BJ165" s="149"/>
      <c r="BK165" s="156">
        <f>_xlfn.IFNA(IF($B165=$B$381,0,IF($B165=$B$382,0,_xlfn.IFNA(INDEX('I.Supplementary 2018-19'!I$8:I$157,MATCH($B165,'I.Supplementary 2018-19'!$B$8:$B$157,0)),INDEX('I.KI 2018-19'!I$9:I$393,MATCH($B165,'I.KI 2018-19'!$B$9:$B$393,0))))),"")</f>
        <v>15.68693672806825</v>
      </c>
      <c r="BL165" s="149">
        <f>_xlfn.IFNA(IF($B165=$B$381,0,IF($B165=$B$382,0,_xlfn.IFNA(INDEX('I.Supplementary 2018-19'!J$8:J$157,MATCH($B165,'I.Supplementary 2018-19'!$B$8:$B$157,0)),INDEX('I.KI 2018-19'!J$9:J$393,MATCH($B165,'I.KI 2018-19'!$B$9:$B$393,0))))),"")</f>
        <v>47.424003019805355</v>
      </c>
      <c r="BM165" s="157">
        <f>_xlfn.IFNA(IF($B165=$B$381,0,IF($B165=$B$382,0,_xlfn.IFNA(INDEX('I.Supplementary 2018-19'!H$8:H$157,MATCH($B165,'I.Supplementary 2018-19'!$B$8:$B$157,0)),INDEX('I.KI 2018-19'!H$9:H$393,MATCH($B165,'I.KI 2018-19'!$B$9:$B$393,0))))),"")</f>
        <v>63.110939747873601</v>
      </c>
    </row>
    <row r="166" spans="2:65">
      <c r="B166" s="121" t="str">
        <f>'Calculations for 2021-22'!B166</f>
        <v>E6120</v>
      </c>
      <c r="C166" s="160" t="str">
        <f>'Calculations for 2021-22'!D166</f>
        <v>E6120</v>
      </c>
      <c r="D166" t="str">
        <f>'Calculations for 2021-22'!E166</f>
        <v>SFIR</v>
      </c>
      <c r="E166">
        <f>'Calculations for 2021-22'!F166</f>
        <v>0</v>
      </c>
      <c r="F166" s="120" t="str">
        <f>'Calculations for 2021-22'!H166</f>
        <v>Humberside Fire</v>
      </c>
      <c r="G166" s="156">
        <f>_xlfn.IFNA(INDEX('I.KI 2016-17'!M$8:M$391,MATCH($B166,'I.KI 2016-17'!$B$8:$B$391,0)),"")</f>
        <v>0</v>
      </c>
      <c r="H166" s="149">
        <f>_xlfn.IFNA(INDEX('I.KI 2016-17'!N$8:N$391,MATCH($B166,'I.KI 2016-17'!$B$8:$B$391,0)),"")</f>
        <v>0</v>
      </c>
      <c r="I166" s="149">
        <f>_xlfn.IFNA(INDEX('I.KI 2016-17'!O$8:O$391,MATCH($B166,'I.KI 2016-17'!$B$8:$B$391,0)),"")</f>
        <v>11.020968659801001</v>
      </c>
      <c r="J166" s="149">
        <f>_xlfn.IFNA(INDEX('I.KI 2016-17'!P$8:P$391,MATCH($B166,'I.KI 2016-17'!$B$8:$B$391,0)),"")</f>
        <v>0</v>
      </c>
      <c r="K166" s="157">
        <f>_xlfn.IFNA(INDEX('I.KI 2016-17'!Q$8:Q$391,MATCH($B166,'I.KI 2016-17'!$B$8:$B$391,0)),"")</f>
        <v>0</v>
      </c>
      <c r="L166" s="156">
        <f>_xlfn.IFNA(INDEX('I.KI 2016-17'!R$8:R$391,MATCH($B166,'I.KI 2016-17'!$B$8:$B$391,0)),"")</f>
        <v>0</v>
      </c>
      <c r="M166" s="193">
        <f>_xlfn.IFNA(INDEX('I.KI 2016-17'!S$8:S$391,MATCH($B166,'I.KI 2016-17'!$B$8:$B$391,0)),"")</f>
        <v>0</v>
      </c>
      <c r="N166" s="193">
        <f>_xlfn.IFNA(INDEX('I.KI 2016-17'!T$8:T$391,MATCH($B166,'I.KI 2016-17'!$B$8:$B$391,0)),"")</f>
        <v>11.699556731458001</v>
      </c>
      <c r="O166" s="193">
        <f>_xlfn.IFNA(INDEX('I.KI 2016-17'!U$8:U$391,MATCH($B166,'I.KI 2016-17'!$B$8:$B$391,0)),"")</f>
        <v>0</v>
      </c>
      <c r="P166" s="157">
        <f>_xlfn.IFNA(INDEX('I.KI 2016-17'!V$8:V$391,MATCH($B166,'I.KI 2016-17'!$B$8:$B$391,0)),"")</f>
        <v>0</v>
      </c>
      <c r="Q166" s="156">
        <f>_xlfn.IFNA(INDEX('I.KI 2016-17'!W$8:W$391,MATCH($B166,'I.KI 2016-17'!$B$8:$B$391,0)),"")</f>
        <v>0</v>
      </c>
      <c r="R166" s="193">
        <f>_xlfn.IFNA(INDEX('I.KI 2016-17'!X$8:X$391,MATCH($B166,'I.KI 2016-17'!$B$8:$B$391,0)),"")</f>
        <v>0</v>
      </c>
      <c r="S166" s="193">
        <f>_xlfn.IFNA(INDEX('I.KI 2016-17'!Y$8:Y$391,MATCH($B166,'I.KI 2016-17'!$B$8:$B$391,0)),"")</f>
        <v>22.720525391259002</v>
      </c>
      <c r="T166" s="193">
        <f>_xlfn.IFNA(INDEX('I.KI 2016-17'!Z$8:Z$391,MATCH($B166,'I.KI 2016-17'!$B$8:$B$391,0)),"")</f>
        <v>0</v>
      </c>
      <c r="U166" s="157">
        <f>_xlfn.IFNA(INDEX('I.KI 2016-17'!AA$8:AA$391,MATCH($B166,'I.KI 2016-17'!$B$8:$B$391,0)),"")</f>
        <v>0</v>
      </c>
      <c r="V166" s="149"/>
      <c r="W166" s="154">
        <f>_xlfn.IFNA(INDEX('I.KI 2016-17'!$H$8:$H$391,MATCH(B166,'I.KI 2016-17'!$B$8:$B$391,0)),"")</f>
        <v>11.020968659801001</v>
      </c>
      <c r="X166" s="153">
        <f>_xlfn.IFNA(INDEX('I.KI 2016-17'!$I$8:$I$391,MATCH(B166,'I.KI 2016-17'!$B$8:$B$391,0)),"")</f>
        <v>11.699556731458001</v>
      </c>
      <c r="Y166" s="155">
        <f>_xlfn.IFNA(INDEX('I.KI 2016-17'!$G$8:$G$391,MATCH(B166,'I.KI 2016-17'!$B$8:$B$391,0)),"")</f>
        <v>22.720525391259002</v>
      </c>
      <c r="Z166" s="149"/>
      <c r="AA166" s="156">
        <f>_xlfn.IFNA(IF($B166=$B$382,0,_xlfn.IFNA(INDEX('I.Supplementary 2017-18'!N$8:N$35,MATCH($B166,'I.Supplementary 2017-18'!$B$8:$B$35,0)),INDEX('I.KI 2017-18'!N$9:N$393,MATCH($B166,'I.KI 2017-18'!$B$9:$B$393,0)))),"")</f>
        <v>0</v>
      </c>
      <c r="AB166" s="193">
        <f>_xlfn.IFNA(IF($B166=$B$382,0,_xlfn.IFNA(INDEX('I.Supplementary 2017-18'!O$8:O$35,MATCH($B166,'I.Supplementary 2017-18'!$B$8:$B$35,0)),INDEX('I.KI 2017-18'!O$9:O$393,MATCH($B166,'I.KI 2017-18'!$B$9:$B$393,0)))),"")</f>
        <v>0</v>
      </c>
      <c r="AC166" s="193">
        <f>_xlfn.IFNA(IF($B166=$B$382,0,_xlfn.IFNA(INDEX('I.Supplementary 2017-18'!P$8:P$35,MATCH($B166,'I.Supplementary 2017-18'!$B$8:$B$35,0)),INDEX('I.KI 2017-18'!P$9:P$393,MATCH($B166,'I.KI 2017-18'!$B$9:$B$393,0)))),"")</f>
        <v>9.0213085041272905</v>
      </c>
      <c r="AD166" s="193">
        <f>_xlfn.IFNA(IF($B166=$B$382,0,_xlfn.IFNA(INDEX('I.Supplementary 2017-18'!Q$8:Q$35,MATCH($B166,'I.Supplementary 2017-18'!$B$8:$B$35,0)),INDEX('I.KI 2017-18'!Q$9:Q$393,MATCH($B166,'I.KI 2017-18'!$B$9:$B$393,0)))),"")</f>
        <v>0</v>
      </c>
      <c r="AE166" s="157">
        <f>_xlfn.IFNA(IF($B166=$B$382,0,_xlfn.IFNA(INDEX('I.Supplementary 2017-18'!R$8:R$35,MATCH($B166,'I.Supplementary 2017-18'!$B$8:$B$35,0)),INDEX('I.KI 2017-18'!R$9:R$393,MATCH($B166,'I.KI 2017-18'!$B$9:$B$393,0)))),"")</f>
        <v>0</v>
      </c>
      <c r="AF166" s="156">
        <f>_xlfn.IFNA(IF($B166=$B$382,0,_xlfn.IFNA(INDEX('I.Supplementary 2017-18'!S$8:S$35,MATCH($B166,'I.Supplementary 2017-18'!$B$8:$B$35,0)),INDEX('I.KI 2017-18'!S$9:S$393,MATCH($B166,'I.KI 2017-18'!$B$9:$B$393,0)))),"")</f>
        <v>0</v>
      </c>
      <c r="AG166" s="193">
        <f>_xlfn.IFNA(IF($B166=$B$382,0,_xlfn.IFNA(INDEX('I.Supplementary 2017-18'!T$8:T$35,MATCH($B166,'I.Supplementary 2017-18'!$B$8:$B$35,0)),INDEX('I.KI 2017-18'!T$9:T$393,MATCH($B166,'I.KI 2017-18'!$B$9:$B$393,0)))),"")</f>
        <v>0</v>
      </c>
      <c r="AH166" s="193">
        <f>_xlfn.IFNA(IF($B166=$B$382,0,_xlfn.IFNA(INDEX('I.Supplementary 2017-18'!U$8:U$35,MATCH($B166,'I.Supplementary 2017-18'!$B$8:$B$35,0)),INDEX('I.KI 2017-18'!U$9:U$393,MATCH($B166,'I.KI 2017-18'!$B$9:$B$393,0)))),"")</f>
        <v>11.938415170120278</v>
      </c>
      <c r="AI166" s="193">
        <f>_xlfn.IFNA(IF($B166=$B$382,0,_xlfn.IFNA(INDEX('I.Supplementary 2017-18'!V$8:V$35,MATCH($B166,'I.Supplementary 2017-18'!$B$8:$B$35,0)),INDEX('I.KI 2017-18'!V$9:V$393,MATCH($B166,'I.KI 2017-18'!$B$9:$B$393,0)))),"")</f>
        <v>0</v>
      </c>
      <c r="AJ166" s="157">
        <f>_xlfn.IFNA(IF($B166=$B$382,0,_xlfn.IFNA(INDEX('I.Supplementary 2017-18'!W$8:W$35,MATCH($B166,'I.Supplementary 2017-18'!$B$8:$B$35,0)),INDEX('I.KI 2017-18'!W$9:W$393,MATCH($B166,'I.KI 2017-18'!$B$9:$B$393,0)))),"")</f>
        <v>0</v>
      </c>
      <c r="AK166" s="156">
        <f>_xlfn.IFNA(IF($B166=$B$382,0,_xlfn.IFNA(INDEX('I.Supplementary 2017-18'!X$8:X$35,MATCH($B166,'I.Supplementary 2017-18'!$B$8:$B$35,0)),INDEX('I.KI 2017-18'!X$9:X$393,MATCH($B166,'I.KI 2017-18'!$B$9:$B$393,0)))),"")</f>
        <v>0</v>
      </c>
      <c r="AL166" s="193">
        <f>_xlfn.IFNA(IF($B166=$B$382,0,_xlfn.IFNA(INDEX('I.Supplementary 2017-18'!Y$8:Y$35,MATCH($B166,'I.Supplementary 2017-18'!$B$8:$B$35,0)),INDEX('I.KI 2017-18'!Y$9:Y$393,MATCH($B166,'I.KI 2017-18'!$B$9:$B$393,0)))),"")</f>
        <v>0</v>
      </c>
      <c r="AM166" s="193">
        <f>_xlfn.IFNA(IF($B166=$B$382,0,_xlfn.IFNA(INDEX('I.Supplementary 2017-18'!Z$8:Z$35,MATCH($B166,'I.Supplementary 2017-18'!$B$8:$B$35,0)),INDEX('I.KI 2017-18'!Z$9:Z$393,MATCH($B166,'I.KI 2017-18'!$B$9:$B$393,0)))),"")</f>
        <v>20.95972367424757</v>
      </c>
      <c r="AN166" s="193">
        <f>_xlfn.IFNA(IF($B166=$B$382,0,_xlfn.IFNA(INDEX('I.Supplementary 2017-18'!AA$8:AA$35,MATCH($B166,'I.Supplementary 2017-18'!$B$8:$B$35,0)),INDEX('I.KI 2017-18'!AA$9:AA$393,MATCH($B166,'I.KI 2017-18'!$B$9:$B$393,0)))),"")</f>
        <v>0</v>
      </c>
      <c r="AO166" s="157">
        <f>_xlfn.IFNA(IF($B166=$B$382,0,_xlfn.IFNA(INDEX('I.Supplementary 2017-18'!AB$8:AB$35,MATCH($B166,'I.Supplementary 2017-18'!$B$8:$B$35,0)),INDEX('I.KI 2017-18'!AB$9:AB$393,MATCH($B166,'I.KI 2017-18'!$B$9:$B$393,0)))),"")</f>
        <v>0</v>
      </c>
      <c r="AP166" s="149"/>
      <c r="AQ166" s="156">
        <f>_xlfn.IFNA(IF($B166=$B$381,0,IF($B166=$B$382,0,_xlfn.IFNA(INDEX('I.Supplementary 2017-18'!I$8:I$35,MATCH($B166,'I.Supplementary 2017-18'!$B$8:$B$35,0)),INDEX('I.KI 2017-18'!I$9:I$393,MATCH($B166,'I.KI 2017-18'!$B$9:$B$393,0))))),"")</f>
        <v>9.0213085041272905</v>
      </c>
      <c r="AR166" s="149">
        <f>_xlfn.IFNA(IF($B166=$B$381,0,IF($B166=$B$382,0,_xlfn.IFNA(INDEX('I.Supplementary 2017-18'!J$8:J$35,MATCH($B166,'I.Supplementary 2017-18'!$B$8:$B$35,0)),INDEX('I.KI 2017-18'!J$9:J$393,MATCH($B166,'I.KI 2017-18'!$B$9:$B$393,0))))),"")</f>
        <v>11.938415170120278</v>
      </c>
      <c r="AS166" s="157">
        <f>_xlfn.IFNA(IF($B166=$B$381,0,IF($B166=$B$382,0,_xlfn.IFNA(INDEX('I.Supplementary 2017-18'!H$8:H$35,MATCH($B166,'I.Supplementary 2017-18'!$B$8:$B$35,0)),INDEX('I.KI 2017-18'!H$9:H$393,MATCH($B166,'I.KI 2017-18'!$B$9:$B$393,0))))),"")</f>
        <v>20.95972367424757</v>
      </c>
      <c r="AT166" s="149"/>
      <c r="AU166" s="156">
        <f>_xlfn.IFNA(_xlfn.IFNA(INDEX('I.Supplementary 2018-19'!P$8:P$157,MATCH($B166,'I.Supplementary 2018-19'!$B$8:$B$157,0)),INDEX('I.KI 2018-19'!P$9:P$393,MATCH($B166,'I.KI 2018-19'!$B$9:$B$393,0))),"")</f>
        <v>0</v>
      </c>
      <c r="AV166" s="193">
        <f>_xlfn.IFNA(_xlfn.IFNA(INDEX('I.Supplementary 2018-19'!Q$8:Q$157,MATCH($B166,'I.Supplementary 2018-19'!$B$8:$B$157,0)),INDEX('I.KI 2018-19'!Q$9:Q$393,MATCH($B166,'I.KI 2018-19'!$B$9:$B$393,0))),"")</f>
        <v>0</v>
      </c>
      <c r="AW166" s="193">
        <f>_xlfn.IFNA(_xlfn.IFNA(INDEX('I.Supplementary 2018-19'!R$8:R$157,MATCH($B166,'I.Supplementary 2018-19'!$B$8:$B$157,0)),INDEX('I.KI 2018-19'!R$9:R$393,MATCH($B166,'I.KI 2018-19'!$B$9:$B$393,0))),"")</f>
        <v>7.9185163512595516</v>
      </c>
      <c r="AX166" s="193">
        <f>_xlfn.IFNA(_xlfn.IFNA(INDEX('I.Supplementary 2018-19'!S$8:S$157,MATCH($B166,'I.Supplementary 2018-19'!$B$8:$B$157,0)),INDEX('I.KI 2018-19'!S$9:S$393,MATCH($B166,'I.KI 2018-19'!$B$9:$B$393,0))),"")</f>
        <v>0</v>
      </c>
      <c r="AY166" s="157">
        <f>_xlfn.IFNA(_xlfn.IFNA(INDEX('I.Supplementary 2018-19'!T$8:T$157,MATCH($B166,'I.Supplementary 2018-19'!$B$8:$B$157,0)),INDEX('I.KI 2018-19'!T$9:T$393,MATCH($B166,'I.KI 2018-19'!$B$9:$B$393,0))),"")</f>
        <v>0</v>
      </c>
      <c r="AZ166" s="156">
        <f>_xlfn.IFNA(_xlfn.IFNA(INDEX('I.Supplementary 2018-19'!U$8:U$157,MATCH($B166,'I.Supplementary 2018-19'!$B$8:$B$157,0)),INDEX('I.KI 2018-19'!U$9:U$393,MATCH($B166,'I.KI 2018-19'!$B$9:$B$393,0))),"")</f>
        <v>0</v>
      </c>
      <c r="BA166" s="193">
        <f>_xlfn.IFNA(_xlfn.IFNA(INDEX('I.Supplementary 2018-19'!V$8:V$157,MATCH($B166,'I.Supplementary 2018-19'!$B$8:$B$157,0)),INDEX('I.KI 2018-19'!V$9:V$393,MATCH($B166,'I.KI 2018-19'!$B$9:$B$393,0))),"")</f>
        <v>0</v>
      </c>
      <c r="BB166" s="193">
        <f>_xlfn.IFNA(_xlfn.IFNA(INDEX('I.Supplementary 2018-19'!W$8:W$157,MATCH($B166,'I.Supplementary 2018-19'!$B$8:$B$157,0)),INDEX('I.KI 2018-19'!W$9:W$393,MATCH($B166,'I.KI 2018-19'!$B$9:$B$393,0))),"")</f>
        <v>12.297080003557367</v>
      </c>
      <c r="BC166" s="193">
        <f>_xlfn.IFNA(_xlfn.IFNA(INDEX('I.Supplementary 2018-19'!X$8:X$157,MATCH($B166,'I.Supplementary 2018-19'!$B$8:$B$157,0)),INDEX('I.KI 2018-19'!X$9:X$393,MATCH($B166,'I.KI 2018-19'!$B$9:$B$393,0))),"")</f>
        <v>0</v>
      </c>
      <c r="BD166" s="157">
        <f>_xlfn.IFNA(_xlfn.IFNA(INDEX('I.Supplementary 2018-19'!Y$8:Y$157,MATCH($B166,'I.Supplementary 2018-19'!$B$8:$B$157,0)),INDEX('I.KI 2018-19'!Y$9:Y$393,MATCH($B166,'I.KI 2018-19'!$B$9:$B$393,0))),"")</f>
        <v>0</v>
      </c>
      <c r="BE166" s="156">
        <f>_xlfn.IFNA(_xlfn.IFNA(INDEX('I.Supplementary 2018-19'!Z$8:Z$157,MATCH($B166,'I.Supplementary 2018-19'!$B$8:$B$157,0)),INDEX('I.KI 2018-19'!Z$9:Z$393,MATCH($B166,'I.KI 2018-19'!$B$9:$B$393,0))),"")</f>
        <v>0</v>
      </c>
      <c r="BF166" s="193">
        <f>_xlfn.IFNA(_xlfn.IFNA(INDEX('I.Supplementary 2018-19'!AA$8:AA$157,MATCH($B166,'I.Supplementary 2018-19'!$B$8:$B$157,0)),INDEX('I.KI 2018-19'!AA$9:AA$393,MATCH($B166,'I.KI 2018-19'!$B$9:$B$393,0))),"")</f>
        <v>0</v>
      </c>
      <c r="BG166" s="193">
        <f>_xlfn.IFNA(_xlfn.IFNA(INDEX('I.Supplementary 2018-19'!AB$8:AB$157,MATCH($B166,'I.Supplementary 2018-19'!$B$8:$B$157,0)),INDEX('I.KI 2018-19'!AB$9:AB$393,MATCH($B166,'I.KI 2018-19'!$B$9:$B$393,0))),"")</f>
        <v>20.215596354816917</v>
      </c>
      <c r="BH166" s="193">
        <f>_xlfn.IFNA(_xlfn.IFNA(INDEX('I.Supplementary 2018-19'!AC$8:AC$157,MATCH($B166,'I.Supplementary 2018-19'!$B$8:$B$157,0)),INDEX('I.KI 2018-19'!AC$9:AC$393,MATCH($B166,'I.KI 2018-19'!$B$9:$B$393,0))),"")</f>
        <v>0</v>
      </c>
      <c r="BI166" s="157">
        <f>_xlfn.IFNA(_xlfn.IFNA(INDEX('I.Supplementary 2018-19'!AD$8:AD$157,MATCH($B166,'I.Supplementary 2018-19'!$B$8:$B$157,0)),INDEX('I.KI 2018-19'!AD$9:AD$393,MATCH($B166,'I.KI 2018-19'!$B$9:$B$393,0))),"")</f>
        <v>0</v>
      </c>
      <c r="BJ166" s="149"/>
      <c r="BK166" s="156">
        <f>_xlfn.IFNA(IF($B166=$B$381,0,IF($B166=$B$382,0,_xlfn.IFNA(INDEX('I.Supplementary 2018-19'!I$8:I$157,MATCH($B166,'I.Supplementary 2018-19'!$B$8:$B$157,0)),INDEX('I.KI 2018-19'!I$9:I$393,MATCH($B166,'I.KI 2018-19'!$B$9:$B$393,0))))),"")</f>
        <v>7.9185163512595516</v>
      </c>
      <c r="BL166" s="149">
        <f>_xlfn.IFNA(IF($B166=$B$381,0,IF($B166=$B$382,0,_xlfn.IFNA(INDEX('I.Supplementary 2018-19'!J$8:J$157,MATCH($B166,'I.Supplementary 2018-19'!$B$8:$B$157,0)),INDEX('I.KI 2018-19'!J$9:J$393,MATCH($B166,'I.KI 2018-19'!$B$9:$B$393,0))))),"")</f>
        <v>12.297080003557367</v>
      </c>
      <c r="BM166" s="157">
        <f>_xlfn.IFNA(IF($B166=$B$381,0,IF($B166=$B$382,0,_xlfn.IFNA(INDEX('I.Supplementary 2018-19'!H$8:H$157,MATCH($B166,'I.Supplementary 2018-19'!$B$8:$B$157,0)),INDEX('I.KI 2018-19'!H$9:H$393,MATCH($B166,'I.KI 2018-19'!$B$9:$B$393,0))))),"")</f>
        <v>20.215596354816917</v>
      </c>
    </row>
    <row r="167" spans="2:65">
      <c r="B167" s="121" t="str">
        <f>'Calculations for 2021-22'!B167</f>
        <v>E0551</v>
      </c>
      <c r="C167" s="160" t="str">
        <f>'Calculations for 2021-22'!D167</f>
        <v>E0551</v>
      </c>
      <c r="D167" t="str">
        <f>'Calculations for 2021-22'!E167</f>
        <v>SD</v>
      </c>
      <c r="E167">
        <f>'Calculations for 2021-22'!F167</f>
        <v>0</v>
      </c>
      <c r="F167" s="120" t="str">
        <f>'Calculations for 2021-22'!H167</f>
        <v>Huntingdonshire</v>
      </c>
      <c r="G167" s="156">
        <f>_xlfn.IFNA(INDEX('I.KI 2016-17'!M$8:M$391,MATCH($B167,'I.KI 2016-17'!$B$8:$B$391,0)),"")</f>
        <v>0</v>
      </c>
      <c r="H167" s="149">
        <f>_xlfn.IFNA(INDEX('I.KI 2016-17'!N$8:N$391,MATCH($B167,'I.KI 2016-17'!$B$8:$B$391,0)),"")</f>
        <v>2.106919261197</v>
      </c>
      <c r="I167" s="149">
        <f>_xlfn.IFNA(INDEX('I.KI 2016-17'!O$8:O$391,MATCH($B167,'I.KI 2016-17'!$B$8:$B$391,0)),"")</f>
        <v>0</v>
      </c>
      <c r="J167" s="149">
        <f>_xlfn.IFNA(INDEX('I.KI 2016-17'!P$8:P$391,MATCH($B167,'I.KI 2016-17'!$B$8:$B$391,0)),"")</f>
        <v>0</v>
      </c>
      <c r="K167" s="157">
        <f>_xlfn.IFNA(INDEX('I.KI 2016-17'!Q$8:Q$391,MATCH($B167,'I.KI 2016-17'!$B$8:$B$391,0)),"")</f>
        <v>0</v>
      </c>
      <c r="L167" s="156">
        <f>_xlfn.IFNA(INDEX('I.KI 2016-17'!R$8:R$391,MATCH($B167,'I.KI 2016-17'!$B$8:$B$391,0)),"")</f>
        <v>0</v>
      </c>
      <c r="M167" s="193">
        <f>_xlfn.IFNA(INDEX('I.KI 2016-17'!S$8:S$391,MATCH($B167,'I.KI 2016-17'!$B$8:$B$391,0)),"")</f>
        <v>4.1948195821879999</v>
      </c>
      <c r="N167" s="193">
        <f>_xlfn.IFNA(INDEX('I.KI 2016-17'!T$8:T$391,MATCH($B167,'I.KI 2016-17'!$B$8:$B$391,0)),"")</f>
        <v>0</v>
      </c>
      <c r="O167" s="193">
        <f>_xlfn.IFNA(INDEX('I.KI 2016-17'!U$8:U$391,MATCH($B167,'I.KI 2016-17'!$B$8:$B$391,0)),"")</f>
        <v>0</v>
      </c>
      <c r="P167" s="157">
        <f>_xlfn.IFNA(INDEX('I.KI 2016-17'!V$8:V$391,MATCH($B167,'I.KI 2016-17'!$B$8:$B$391,0)),"")</f>
        <v>0</v>
      </c>
      <c r="Q167" s="156">
        <f>_xlfn.IFNA(INDEX('I.KI 2016-17'!W$8:W$391,MATCH($B167,'I.KI 2016-17'!$B$8:$B$391,0)),"")</f>
        <v>0</v>
      </c>
      <c r="R167" s="193">
        <f>_xlfn.IFNA(INDEX('I.KI 2016-17'!X$8:X$391,MATCH($B167,'I.KI 2016-17'!$B$8:$B$391,0)),"")</f>
        <v>6.3017388433849995</v>
      </c>
      <c r="S167" s="193">
        <f>_xlfn.IFNA(INDEX('I.KI 2016-17'!Y$8:Y$391,MATCH($B167,'I.KI 2016-17'!$B$8:$B$391,0)),"")</f>
        <v>0</v>
      </c>
      <c r="T167" s="193">
        <f>_xlfn.IFNA(INDEX('I.KI 2016-17'!Z$8:Z$391,MATCH($B167,'I.KI 2016-17'!$B$8:$B$391,0)),"")</f>
        <v>0</v>
      </c>
      <c r="U167" s="157">
        <f>_xlfn.IFNA(INDEX('I.KI 2016-17'!AA$8:AA$391,MATCH($B167,'I.KI 2016-17'!$B$8:$B$391,0)),"")</f>
        <v>0</v>
      </c>
      <c r="V167" s="149"/>
      <c r="W167" s="154">
        <f>_xlfn.IFNA(INDEX('I.KI 2016-17'!$H$8:$H$391,MATCH(B167,'I.KI 2016-17'!$B$8:$B$391,0)),"")</f>
        <v>2.106919261197</v>
      </c>
      <c r="X167" s="153">
        <f>_xlfn.IFNA(INDEX('I.KI 2016-17'!$I$8:$I$391,MATCH(B167,'I.KI 2016-17'!$B$8:$B$391,0)),"")</f>
        <v>4.1948195821879999</v>
      </c>
      <c r="Y167" s="155">
        <f>_xlfn.IFNA(INDEX('I.KI 2016-17'!$G$8:$G$391,MATCH(B167,'I.KI 2016-17'!$B$8:$B$391,0)),"")</f>
        <v>6.3017388433849995</v>
      </c>
      <c r="Z167" s="149"/>
      <c r="AA167" s="156">
        <f>_xlfn.IFNA(IF($B167=$B$382,0,_xlfn.IFNA(INDEX('I.Supplementary 2017-18'!N$8:N$35,MATCH($B167,'I.Supplementary 2017-18'!$B$8:$B$35,0)),INDEX('I.KI 2017-18'!N$9:N$393,MATCH($B167,'I.KI 2017-18'!$B$9:$B$393,0)))),"")</f>
        <v>0</v>
      </c>
      <c r="AB167" s="193">
        <f>_xlfn.IFNA(IF($B167=$B$382,0,_xlfn.IFNA(INDEX('I.Supplementary 2017-18'!O$8:O$35,MATCH($B167,'I.Supplementary 2017-18'!$B$8:$B$35,0)),INDEX('I.KI 2017-18'!O$9:O$393,MATCH($B167,'I.KI 2017-18'!$B$9:$B$393,0)))),"")</f>
        <v>1.1818472116599512</v>
      </c>
      <c r="AC167" s="193">
        <f>_xlfn.IFNA(IF($B167=$B$382,0,_xlfn.IFNA(INDEX('I.Supplementary 2017-18'!P$8:P$35,MATCH($B167,'I.Supplementary 2017-18'!$B$8:$B$35,0)),INDEX('I.KI 2017-18'!P$9:P$393,MATCH($B167,'I.KI 2017-18'!$B$9:$B$393,0)))),"")</f>
        <v>0</v>
      </c>
      <c r="AD167" s="193">
        <f>_xlfn.IFNA(IF($B167=$B$382,0,_xlfn.IFNA(INDEX('I.Supplementary 2017-18'!Q$8:Q$35,MATCH($B167,'I.Supplementary 2017-18'!$B$8:$B$35,0)),INDEX('I.KI 2017-18'!Q$9:Q$393,MATCH($B167,'I.KI 2017-18'!$B$9:$B$393,0)))),"")</f>
        <v>0</v>
      </c>
      <c r="AE167" s="157">
        <f>_xlfn.IFNA(IF($B167=$B$382,0,_xlfn.IFNA(INDEX('I.Supplementary 2017-18'!R$8:R$35,MATCH($B167,'I.Supplementary 2017-18'!$B$8:$B$35,0)),INDEX('I.KI 2017-18'!R$9:R$393,MATCH($B167,'I.KI 2017-18'!$B$9:$B$393,0)))),"")</f>
        <v>0</v>
      </c>
      <c r="AF167" s="156">
        <f>_xlfn.IFNA(IF($B167=$B$382,0,_xlfn.IFNA(INDEX('I.Supplementary 2017-18'!S$8:S$35,MATCH($B167,'I.Supplementary 2017-18'!$B$8:$B$35,0)),INDEX('I.KI 2017-18'!S$9:S$393,MATCH($B167,'I.KI 2017-18'!$B$9:$B$393,0)))),"")</f>
        <v>0</v>
      </c>
      <c r="AG167" s="193">
        <f>_xlfn.IFNA(IF($B167=$B$382,0,_xlfn.IFNA(INDEX('I.Supplementary 2017-18'!T$8:T$35,MATCH($B167,'I.Supplementary 2017-18'!$B$8:$B$35,0)),INDEX('I.KI 2017-18'!T$9:T$393,MATCH($B167,'I.KI 2017-18'!$B$9:$B$393,0)))),"")</f>
        <v>4.2804611221941498</v>
      </c>
      <c r="AH167" s="193">
        <f>_xlfn.IFNA(IF($B167=$B$382,0,_xlfn.IFNA(INDEX('I.Supplementary 2017-18'!U$8:U$35,MATCH($B167,'I.Supplementary 2017-18'!$B$8:$B$35,0)),INDEX('I.KI 2017-18'!U$9:U$393,MATCH($B167,'I.KI 2017-18'!$B$9:$B$393,0)))),"")</f>
        <v>0</v>
      </c>
      <c r="AI167" s="193">
        <f>_xlfn.IFNA(IF($B167=$B$382,0,_xlfn.IFNA(INDEX('I.Supplementary 2017-18'!V$8:V$35,MATCH($B167,'I.Supplementary 2017-18'!$B$8:$B$35,0)),INDEX('I.KI 2017-18'!V$9:V$393,MATCH($B167,'I.KI 2017-18'!$B$9:$B$393,0)))),"")</f>
        <v>0</v>
      </c>
      <c r="AJ167" s="157">
        <f>_xlfn.IFNA(IF($B167=$B$382,0,_xlfn.IFNA(INDEX('I.Supplementary 2017-18'!W$8:W$35,MATCH($B167,'I.Supplementary 2017-18'!$B$8:$B$35,0)),INDEX('I.KI 2017-18'!W$9:W$393,MATCH($B167,'I.KI 2017-18'!$B$9:$B$393,0)))),"")</f>
        <v>0</v>
      </c>
      <c r="AK167" s="156">
        <f>_xlfn.IFNA(IF($B167=$B$382,0,_xlfn.IFNA(INDEX('I.Supplementary 2017-18'!X$8:X$35,MATCH($B167,'I.Supplementary 2017-18'!$B$8:$B$35,0)),INDEX('I.KI 2017-18'!X$9:X$393,MATCH($B167,'I.KI 2017-18'!$B$9:$B$393,0)))),"")</f>
        <v>0</v>
      </c>
      <c r="AL167" s="193">
        <f>_xlfn.IFNA(IF($B167=$B$382,0,_xlfn.IFNA(INDEX('I.Supplementary 2017-18'!Y$8:Y$35,MATCH($B167,'I.Supplementary 2017-18'!$B$8:$B$35,0)),INDEX('I.KI 2017-18'!Y$9:Y$393,MATCH($B167,'I.KI 2017-18'!$B$9:$B$393,0)))),"")</f>
        <v>5.462308333854101</v>
      </c>
      <c r="AM167" s="193">
        <f>_xlfn.IFNA(IF($B167=$B$382,0,_xlfn.IFNA(INDEX('I.Supplementary 2017-18'!Z$8:Z$35,MATCH($B167,'I.Supplementary 2017-18'!$B$8:$B$35,0)),INDEX('I.KI 2017-18'!Z$9:Z$393,MATCH($B167,'I.KI 2017-18'!$B$9:$B$393,0)))),"")</f>
        <v>0</v>
      </c>
      <c r="AN167" s="193">
        <f>_xlfn.IFNA(IF($B167=$B$382,0,_xlfn.IFNA(INDEX('I.Supplementary 2017-18'!AA$8:AA$35,MATCH($B167,'I.Supplementary 2017-18'!$B$8:$B$35,0)),INDEX('I.KI 2017-18'!AA$9:AA$393,MATCH($B167,'I.KI 2017-18'!$B$9:$B$393,0)))),"")</f>
        <v>0</v>
      </c>
      <c r="AO167" s="157">
        <f>_xlfn.IFNA(IF($B167=$B$382,0,_xlfn.IFNA(INDEX('I.Supplementary 2017-18'!AB$8:AB$35,MATCH($B167,'I.Supplementary 2017-18'!$B$8:$B$35,0)),INDEX('I.KI 2017-18'!AB$9:AB$393,MATCH($B167,'I.KI 2017-18'!$B$9:$B$393,0)))),"")</f>
        <v>0</v>
      </c>
      <c r="AP167" s="149"/>
      <c r="AQ167" s="156">
        <f>_xlfn.IFNA(IF($B167=$B$381,0,IF($B167=$B$382,0,_xlfn.IFNA(INDEX('I.Supplementary 2017-18'!I$8:I$35,MATCH($B167,'I.Supplementary 2017-18'!$B$8:$B$35,0)),INDEX('I.KI 2017-18'!I$9:I$393,MATCH($B167,'I.KI 2017-18'!$B$9:$B$393,0))))),"")</f>
        <v>1.1818472116599512</v>
      </c>
      <c r="AR167" s="149">
        <f>_xlfn.IFNA(IF($B167=$B$381,0,IF($B167=$B$382,0,_xlfn.IFNA(INDEX('I.Supplementary 2017-18'!J$8:J$35,MATCH($B167,'I.Supplementary 2017-18'!$B$8:$B$35,0)),INDEX('I.KI 2017-18'!J$9:J$393,MATCH($B167,'I.KI 2017-18'!$B$9:$B$393,0))))),"")</f>
        <v>4.2804611221941498</v>
      </c>
      <c r="AS167" s="157">
        <f>_xlfn.IFNA(IF($B167=$B$381,0,IF($B167=$B$382,0,_xlfn.IFNA(INDEX('I.Supplementary 2017-18'!H$8:H$35,MATCH($B167,'I.Supplementary 2017-18'!$B$8:$B$35,0)),INDEX('I.KI 2017-18'!H$9:H$393,MATCH($B167,'I.KI 2017-18'!$B$9:$B$393,0))))),"")</f>
        <v>5.462308333854101</v>
      </c>
      <c r="AT167" s="149"/>
      <c r="AU167" s="156">
        <f>_xlfn.IFNA(_xlfn.IFNA(INDEX('I.Supplementary 2018-19'!P$8:P$157,MATCH($B167,'I.Supplementary 2018-19'!$B$8:$B$157,0)),INDEX('I.KI 2018-19'!P$9:P$393,MATCH($B167,'I.KI 2018-19'!$B$9:$B$393,0))),"")</f>
        <v>0</v>
      </c>
      <c r="AV167" s="193">
        <f>_xlfn.IFNA(_xlfn.IFNA(INDEX('I.Supplementary 2018-19'!Q$8:Q$157,MATCH($B167,'I.Supplementary 2018-19'!$B$8:$B$157,0)),INDEX('I.KI 2018-19'!Q$9:Q$393,MATCH($B167,'I.KI 2018-19'!$B$9:$B$393,0))),"")</f>
        <v>0.60378647433489374</v>
      </c>
      <c r="AW167" s="193">
        <f>_xlfn.IFNA(_xlfn.IFNA(INDEX('I.Supplementary 2018-19'!R$8:R$157,MATCH($B167,'I.Supplementary 2018-19'!$B$8:$B$157,0)),INDEX('I.KI 2018-19'!R$9:R$393,MATCH($B167,'I.KI 2018-19'!$B$9:$B$393,0))),"")</f>
        <v>0</v>
      </c>
      <c r="AX167" s="193">
        <f>_xlfn.IFNA(_xlfn.IFNA(INDEX('I.Supplementary 2018-19'!S$8:S$157,MATCH($B167,'I.Supplementary 2018-19'!$B$8:$B$157,0)),INDEX('I.KI 2018-19'!S$9:S$393,MATCH($B167,'I.KI 2018-19'!$B$9:$B$393,0))),"")</f>
        <v>0</v>
      </c>
      <c r="AY167" s="157">
        <f>_xlfn.IFNA(_xlfn.IFNA(INDEX('I.Supplementary 2018-19'!T$8:T$157,MATCH($B167,'I.Supplementary 2018-19'!$B$8:$B$157,0)),INDEX('I.KI 2018-19'!T$9:T$393,MATCH($B167,'I.KI 2018-19'!$B$9:$B$393,0))),"")</f>
        <v>0</v>
      </c>
      <c r="AZ167" s="156">
        <f>_xlfn.IFNA(_xlfn.IFNA(INDEX('I.Supplementary 2018-19'!U$8:U$157,MATCH($B167,'I.Supplementary 2018-19'!$B$8:$B$157,0)),INDEX('I.KI 2018-19'!U$9:U$393,MATCH($B167,'I.KI 2018-19'!$B$9:$B$393,0))),"")</f>
        <v>0</v>
      </c>
      <c r="BA167" s="193">
        <f>_xlfn.IFNA(_xlfn.IFNA(INDEX('I.Supplementary 2018-19'!V$8:V$157,MATCH($B167,'I.Supplementary 2018-19'!$B$8:$B$157,0)),INDEX('I.KI 2018-19'!V$9:V$393,MATCH($B167,'I.KI 2018-19'!$B$9:$B$393,0))),"")</f>
        <v>4.4090586666377503</v>
      </c>
      <c r="BB167" s="193">
        <f>_xlfn.IFNA(_xlfn.IFNA(INDEX('I.Supplementary 2018-19'!W$8:W$157,MATCH($B167,'I.Supplementary 2018-19'!$B$8:$B$157,0)),INDEX('I.KI 2018-19'!W$9:W$393,MATCH($B167,'I.KI 2018-19'!$B$9:$B$393,0))),"")</f>
        <v>0</v>
      </c>
      <c r="BC167" s="193">
        <f>_xlfn.IFNA(_xlfn.IFNA(INDEX('I.Supplementary 2018-19'!X$8:X$157,MATCH($B167,'I.Supplementary 2018-19'!$B$8:$B$157,0)),INDEX('I.KI 2018-19'!X$9:X$393,MATCH($B167,'I.KI 2018-19'!$B$9:$B$393,0))),"")</f>
        <v>0</v>
      </c>
      <c r="BD167" s="157">
        <f>_xlfn.IFNA(_xlfn.IFNA(INDEX('I.Supplementary 2018-19'!Y$8:Y$157,MATCH($B167,'I.Supplementary 2018-19'!$B$8:$B$157,0)),INDEX('I.KI 2018-19'!Y$9:Y$393,MATCH($B167,'I.KI 2018-19'!$B$9:$B$393,0))),"")</f>
        <v>0</v>
      </c>
      <c r="BE167" s="156">
        <f>_xlfn.IFNA(_xlfn.IFNA(INDEX('I.Supplementary 2018-19'!Z$8:Z$157,MATCH($B167,'I.Supplementary 2018-19'!$B$8:$B$157,0)),INDEX('I.KI 2018-19'!Z$9:Z$393,MATCH($B167,'I.KI 2018-19'!$B$9:$B$393,0))),"")</f>
        <v>0</v>
      </c>
      <c r="BF167" s="193">
        <f>_xlfn.IFNA(_xlfn.IFNA(INDEX('I.Supplementary 2018-19'!AA$8:AA$157,MATCH($B167,'I.Supplementary 2018-19'!$B$8:$B$157,0)),INDEX('I.KI 2018-19'!AA$9:AA$393,MATCH($B167,'I.KI 2018-19'!$B$9:$B$393,0))),"")</f>
        <v>5.0128451409726438</v>
      </c>
      <c r="BG167" s="193">
        <f>_xlfn.IFNA(_xlfn.IFNA(INDEX('I.Supplementary 2018-19'!AB$8:AB$157,MATCH($B167,'I.Supplementary 2018-19'!$B$8:$B$157,0)),INDEX('I.KI 2018-19'!AB$9:AB$393,MATCH($B167,'I.KI 2018-19'!$B$9:$B$393,0))),"")</f>
        <v>0</v>
      </c>
      <c r="BH167" s="193">
        <f>_xlfn.IFNA(_xlfn.IFNA(INDEX('I.Supplementary 2018-19'!AC$8:AC$157,MATCH($B167,'I.Supplementary 2018-19'!$B$8:$B$157,0)),INDEX('I.KI 2018-19'!AC$9:AC$393,MATCH($B167,'I.KI 2018-19'!$B$9:$B$393,0))),"")</f>
        <v>0</v>
      </c>
      <c r="BI167" s="157">
        <f>_xlfn.IFNA(_xlfn.IFNA(INDEX('I.Supplementary 2018-19'!AD$8:AD$157,MATCH($B167,'I.Supplementary 2018-19'!$B$8:$B$157,0)),INDEX('I.KI 2018-19'!AD$9:AD$393,MATCH($B167,'I.KI 2018-19'!$B$9:$B$393,0))),"")</f>
        <v>0</v>
      </c>
      <c r="BJ167" s="149"/>
      <c r="BK167" s="156">
        <f>_xlfn.IFNA(IF($B167=$B$381,0,IF($B167=$B$382,0,_xlfn.IFNA(INDEX('I.Supplementary 2018-19'!I$8:I$157,MATCH($B167,'I.Supplementary 2018-19'!$B$8:$B$157,0)),INDEX('I.KI 2018-19'!I$9:I$393,MATCH($B167,'I.KI 2018-19'!$B$9:$B$393,0))))),"")</f>
        <v>0.60378647433489374</v>
      </c>
      <c r="BL167" s="149">
        <f>_xlfn.IFNA(IF($B167=$B$381,0,IF($B167=$B$382,0,_xlfn.IFNA(INDEX('I.Supplementary 2018-19'!J$8:J$157,MATCH($B167,'I.Supplementary 2018-19'!$B$8:$B$157,0)),INDEX('I.KI 2018-19'!J$9:J$393,MATCH($B167,'I.KI 2018-19'!$B$9:$B$393,0))))),"")</f>
        <v>4.4090586666377503</v>
      </c>
      <c r="BM167" s="157">
        <f>_xlfn.IFNA(IF($B167=$B$381,0,IF($B167=$B$382,0,_xlfn.IFNA(INDEX('I.Supplementary 2018-19'!H$8:H$157,MATCH($B167,'I.Supplementary 2018-19'!$B$8:$B$157,0)),INDEX('I.KI 2018-19'!H$9:H$393,MATCH($B167,'I.KI 2018-19'!$B$9:$B$393,0))))),"")</f>
        <v>5.0128451409726438</v>
      </c>
    </row>
    <row r="168" spans="2:65">
      <c r="B168" s="121" t="str">
        <f>'Calculations for 2021-22'!B168</f>
        <v>E2336</v>
      </c>
      <c r="C168" s="160" t="str">
        <f>'Calculations for 2021-22'!D168</f>
        <v>E2336</v>
      </c>
      <c r="D168" t="str">
        <f>'Calculations for 2021-22'!E168</f>
        <v>SD</v>
      </c>
      <c r="E168" t="str">
        <f>'Calculations for 2021-22'!F168</f>
        <v>P1909</v>
      </c>
      <c r="F168" s="120" t="str">
        <f>'Calculations for 2021-22'!H168</f>
        <v>Hyndburn</v>
      </c>
      <c r="G168" s="156">
        <f>_xlfn.IFNA(INDEX('I.KI 2016-17'!M$8:M$391,MATCH($B168,'I.KI 2016-17'!$B$8:$B$391,0)),"")</f>
        <v>0</v>
      </c>
      <c r="H168" s="149">
        <f>_xlfn.IFNA(INDEX('I.KI 2016-17'!N$8:N$391,MATCH($B168,'I.KI 2016-17'!$B$8:$B$391,0)),"")</f>
        <v>3.1946879871570002</v>
      </c>
      <c r="I168" s="149">
        <f>_xlfn.IFNA(INDEX('I.KI 2016-17'!O$8:O$391,MATCH($B168,'I.KI 2016-17'!$B$8:$B$391,0)),"")</f>
        <v>0</v>
      </c>
      <c r="J168" s="149">
        <f>_xlfn.IFNA(INDEX('I.KI 2016-17'!P$8:P$391,MATCH($B168,'I.KI 2016-17'!$B$8:$B$391,0)),"")</f>
        <v>0</v>
      </c>
      <c r="K168" s="157">
        <f>_xlfn.IFNA(INDEX('I.KI 2016-17'!Q$8:Q$391,MATCH($B168,'I.KI 2016-17'!$B$8:$B$391,0)),"")</f>
        <v>0</v>
      </c>
      <c r="L168" s="156">
        <f>_xlfn.IFNA(INDEX('I.KI 2016-17'!R$8:R$391,MATCH($B168,'I.KI 2016-17'!$B$8:$B$391,0)),"")</f>
        <v>0</v>
      </c>
      <c r="M168" s="193">
        <f>_xlfn.IFNA(INDEX('I.KI 2016-17'!S$8:S$391,MATCH($B168,'I.KI 2016-17'!$B$8:$B$391,0)),"")</f>
        <v>3.2953140492929998</v>
      </c>
      <c r="N168" s="193">
        <f>_xlfn.IFNA(INDEX('I.KI 2016-17'!T$8:T$391,MATCH($B168,'I.KI 2016-17'!$B$8:$B$391,0)),"")</f>
        <v>0</v>
      </c>
      <c r="O168" s="193">
        <f>_xlfn.IFNA(INDEX('I.KI 2016-17'!U$8:U$391,MATCH($B168,'I.KI 2016-17'!$B$8:$B$391,0)),"")</f>
        <v>0</v>
      </c>
      <c r="P168" s="157">
        <f>_xlfn.IFNA(INDEX('I.KI 2016-17'!V$8:V$391,MATCH($B168,'I.KI 2016-17'!$B$8:$B$391,0)),"")</f>
        <v>0</v>
      </c>
      <c r="Q168" s="156">
        <f>_xlfn.IFNA(INDEX('I.KI 2016-17'!W$8:W$391,MATCH($B168,'I.KI 2016-17'!$B$8:$B$391,0)),"")</f>
        <v>0</v>
      </c>
      <c r="R168" s="193">
        <f>_xlfn.IFNA(INDEX('I.KI 2016-17'!X$8:X$391,MATCH($B168,'I.KI 2016-17'!$B$8:$B$391,0)),"")</f>
        <v>6.49000203645</v>
      </c>
      <c r="S168" s="193">
        <f>_xlfn.IFNA(INDEX('I.KI 2016-17'!Y$8:Y$391,MATCH($B168,'I.KI 2016-17'!$B$8:$B$391,0)),"")</f>
        <v>0</v>
      </c>
      <c r="T168" s="193">
        <f>_xlfn.IFNA(INDEX('I.KI 2016-17'!Z$8:Z$391,MATCH($B168,'I.KI 2016-17'!$B$8:$B$391,0)),"")</f>
        <v>0</v>
      </c>
      <c r="U168" s="157">
        <f>_xlfn.IFNA(INDEX('I.KI 2016-17'!AA$8:AA$391,MATCH($B168,'I.KI 2016-17'!$B$8:$B$391,0)),"")</f>
        <v>0</v>
      </c>
      <c r="V168" s="149"/>
      <c r="W168" s="154">
        <f>_xlfn.IFNA(INDEX('I.KI 2016-17'!$H$8:$H$391,MATCH(B168,'I.KI 2016-17'!$B$8:$B$391,0)),"")</f>
        <v>3.1946879871570002</v>
      </c>
      <c r="X168" s="153">
        <f>_xlfn.IFNA(INDEX('I.KI 2016-17'!$I$8:$I$391,MATCH(B168,'I.KI 2016-17'!$B$8:$B$391,0)),"")</f>
        <v>3.2953140492929998</v>
      </c>
      <c r="Y168" s="155">
        <f>_xlfn.IFNA(INDEX('I.KI 2016-17'!$G$8:$G$391,MATCH(B168,'I.KI 2016-17'!$B$8:$B$391,0)),"")</f>
        <v>6.49000203645</v>
      </c>
      <c r="Z168" s="149"/>
      <c r="AA168" s="156">
        <f>_xlfn.IFNA(IF($B168=$B$382,0,_xlfn.IFNA(INDEX('I.Supplementary 2017-18'!N$8:N$35,MATCH($B168,'I.Supplementary 2017-18'!$B$8:$B$35,0)),INDEX('I.KI 2017-18'!N$9:N$393,MATCH($B168,'I.KI 2017-18'!$B$9:$B$393,0)))),"")</f>
        <v>0</v>
      </c>
      <c r="AB168" s="193">
        <f>_xlfn.IFNA(IF($B168=$B$382,0,_xlfn.IFNA(INDEX('I.Supplementary 2017-18'!O$8:O$35,MATCH($B168,'I.Supplementary 2017-18'!$B$8:$B$35,0)),INDEX('I.KI 2017-18'!O$9:O$393,MATCH($B168,'I.KI 2017-18'!$B$9:$B$393,0)))),"")</f>
        <v>2.4810966704815236</v>
      </c>
      <c r="AC168" s="193">
        <f>_xlfn.IFNA(IF($B168=$B$382,0,_xlfn.IFNA(INDEX('I.Supplementary 2017-18'!P$8:P$35,MATCH($B168,'I.Supplementary 2017-18'!$B$8:$B$35,0)),INDEX('I.KI 2017-18'!P$9:P$393,MATCH($B168,'I.KI 2017-18'!$B$9:$B$393,0)))),"")</f>
        <v>0</v>
      </c>
      <c r="AD168" s="193">
        <f>_xlfn.IFNA(IF($B168=$B$382,0,_xlfn.IFNA(INDEX('I.Supplementary 2017-18'!Q$8:Q$35,MATCH($B168,'I.Supplementary 2017-18'!$B$8:$B$35,0)),INDEX('I.KI 2017-18'!Q$9:Q$393,MATCH($B168,'I.KI 2017-18'!$B$9:$B$393,0)))),"")</f>
        <v>0</v>
      </c>
      <c r="AE168" s="157">
        <f>_xlfn.IFNA(IF($B168=$B$382,0,_xlfn.IFNA(INDEX('I.Supplementary 2017-18'!R$8:R$35,MATCH($B168,'I.Supplementary 2017-18'!$B$8:$B$35,0)),INDEX('I.KI 2017-18'!R$9:R$393,MATCH($B168,'I.KI 2017-18'!$B$9:$B$393,0)))),"")</f>
        <v>0</v>
      </c>
      <c r="AF168" s="156">
        <f>_xlfn.IFNA(IF($B168=$B$382,0,_xlfn.IFNA(INDEX('I.Supplementary 2017-18'!S$8:S$35,MATCH($B168,'I.Supplementary 2017-18'!$B$8:$B$35,0)),INDEX('I.KI 2017-18'!S$9:S$393,MATCH($B168,'I.KI 2017-18'!$B$9:$B$393,0)))),"")</f>
        <v>0</v>
      </c>
      <c r="AG168" s="193">
        <f>_xlfn.IFNA(IF($B168=$B$382,0,_xlfn.IFNA(INDEX('I.Supplementary 2017-18'!T$8:T$35,MATCH($B168,'I.Supplementary 2017-18'!$B$8:$B$35,0)),INDEX('I.KI 2017-18'!T$9:T$393,MATCH($B168,'I.KI 2017-18'!$B$9:$B$393,0)))),"")</f>
        <v>3.3625912621637735</v>
      </c>
      <c r="AH168" s="193">
        <f>_xlfn.IFNA(IF($B168=$B$382,0,_xlfn.IFNA(INDEX('I.Supplementary 2017-18'!U$8:U$35,MATCH($B168,'I.Supplementary 2017-18'!$B$8:$B$35,0)),INDEX('I.KI 2017-18'!U$9:U$393,MATCH($B168,'I.KI 2017-18'!$B$9:$B$393,0)))),"")</f>
        <v>0</v>
      </c>
      <c r="AI168" s="193">
        <f>_xlfn.IFNA(IF($B168=$B$382,0,_xlfn.IFNA(INDEX('I.Supplementary 2017-18'!V$8:V$35,MATCH($B168,'I.Supplementary 2017-18'!$B$8:$B$35,0)),INDEX('I.KI 2017-18'!V$9:V$393,MATCH($B168,'I.KI 2017-18'!$B$9:$B$393,0)))),"")</f>
        <v>0</v>
      </c>
      <c r="AJ168" s="157">
        <f>_xlfn.IFNA(IF($B168=$B$382,0,_xlfn.IFNA(INDEX('I.Supplementary 2017-18'!W$8:W$35,MATCH($B168,'I.Supplementary 2017-18'!$B$8:$B$35,0)),INDEX('I.KI 2017-18'!W$9:W$393,MATCH($B168,'I.KI 2017-18'!$B$9:$B$393,0)))),"")</f>
        <v>0</v>
      </c>
      <c r="AK168" s="156">
        <f>_xlfn.IFNA(IF($B168=$B$382,0,_xlfn.IFNA(INDEX('I.Supplementary 2017-18'!X$8:X$35,MATCH($B168,'I.Supplementary 2017-18'!$B$8:$B$35,0)),INDEX('I.KI 2017-18'!X$9:X$393,MATCH($B168,'I.KI 2017-18'!$B$9:$B$393,0)))),"")</f>
        <v>0</v>
      </c>
      <c r="AL168" s="193">
        <f>_xlfn.IFNA(IF($B168=$B$382,0,_xlfn.IFNA(INDEX('I.Supplementary 2017-18'!Y$8:Y$35,MATCH($B168,'I.Supplementary 2017-18'!$B$8:$B$35,0)),INDEX('I.KI 2017-18'!Y$9:Y$393,MATCH($B168,'I.KI 2017-18'!$B$9:$B$393,0)))),"")</f>
        <v>5.8436879326452971</v>
      </c>
      <c r="AM168" s="193">
        <f>_xlfn.IFNA(IF($B168=$B$382,0,_xlfn.IFNA(INDEX('I.Supplementary 2017-18'!Z$8:Z$35,MATCH($B168,'I.Supplementary 2017-18'!$B$8:$B$35,0)),INDEX('I.KI 2017-18'!Z$9:Z$393,MATCH($B168,'I.KI 2017-18'!$B$9:$B$393,0)))),"")</f>
        <v>0</v>
      </c>
      <c r="AN168" s="193">
        <f>_xlfn.IFNA(IF($B168=$B$382,0,_xlfn.IFNA(INDEX('I.Supplementary 2017-18'!AA$8:AA$35,MATCH($B168,'I.Supplementary 2017-18'!$B$8:$B$35,0)),INDEX('I.KI 2017-18'!AA$9:AA$393,MATCH($B168,'I.KI 2017-18'!$B$9:$B$393,0)))),"")</f>
        <v>0</v>
      </c>
      <c r="AO168" s="157">
        <f>_xlfn.IFNA(IF($B168=$B$382,0,_xlfn.IFNA(INDEX('I.Supplementary 2017-18'!AB$8:AB$35,MATCH($B168,'I.Supplementary 2017-18'!$B$8:$B$35,0)),INDEX('I.KI 2017-18'!AB$9:AB$393,MATCH($B168,'I.KI 2017-18'!$B$9:$B$393,0)))),"")</f>
        <v>0</v>
      </c>
      <c r="AP168" s="149"/>
      <c r="AQ168" s="156">
        <f>_xlfn.IFNA(IF($B168=$B$381,0,IF($B168=$B$382,0,_xlfn.IFNA(INDEX('I.Supplementary 2017-18'!I$8:I$35,MATCH($B168,'I.Supplementary 2017-18'!$B$8:$B$35,0)),INDEX('I.KI 2017-18'!I$9:I$393,MATCH($B168,'I.KI 2017-18'!$B$9:$B$393,0))))),"")</f>
        <v>2.4810966704815236</v>
      </c>
      <c r="AR168" s="149">
        <f>_xlfn.IFNA(IF($B168=$B$381,0,IF($B168=$B$382,0,_xlfn.IFNA(INDEX('I.Supplementary 2017-18'!J$8:J$35,MATCH($B168,'I.Supplementary 2017-18'!$B$8:$B$35,0)),INDEX('I.KI 2017-18'!J$9:J$393,MATCH($B168,'I.KI 2017-18'!$B$9:$B$393,0))))),"")</f>
        <v>3.3625912621637735</v>
      </c>
      <c r="AS168" s="157">
        <f>_xlfn.IFNA(IF($B168=$B$381,0,IF($B168=$B$382,0,_xlfn.IFNA(INDEX('I.Supplementary 2017-18'!H$8:H$35,MATCH($B168,'I.Supplementary 2017-18'!$B$8:$B$35,0)),INDEX('I.KI 2017-18'!H$9:H$393,MATCH($B168,'I.KI 2017-18'!$B$9:$B$393,0))))),"")</f>
        <v>5.8436879326452971</v>
      </c>
      <c r="AT168" s="149"/>
      <c r="AU168" s="156">
        <f>_xlfn.IFNA(_xlfn.IFNA(INDEX('I.Supplementary 2018-19'!P$8:P$157,MATCH($B168,'I.Supplementary 2018-19'!$B$8:$B$157,0)),INDEX('I.KI 2018-19'!P$9:P$393,MATCH($B168,'I.KI 2018-19'!$B$9:$B$393,0))),"")</f>
        <v>0</v>
      </c>
      <c r="AV168" s="193">
        <f>_xlfn.IFNA(_xlfn.IFNA(INDEX('I.Supplementary 2018-19'!Q$8:Q$157,MATCH($B168,'I.Supplementary 2018-19'!$B$8:$B$157,0)),INDEX('I.KI 2018-19'!Q$9:Q$393,MATCH($B168,'I.KI 2018-19'!$B$9:$B$393,0))),"")</f>
        <v>2.0340247538835778</v>
      </c>
      <c r="AW168" s="193">
        <f>_xlfn.IFNA(_xlfn.IFNA(INDEX('I.Supplementary 2018-19'!R$8:R$157,MATCH($B168,'I.Supplementary 2018-19'!$B$8:$B$157,0)),INDEX('I.KI 2018-19'!R$9:R$393,MATCH($B168,'I.KI 2018-19'!$B$9:$B$393,0))),"")</f>
        <v>0</v>
      </c>
      <c r="AX168" s="193">
        <f>_xlfn.IFNA(_xlfn.IFNA(INDEX('I.Supplementary 2018-19'!S$8:S$157,MATCH($B168,'I.Supplementary 2018-19'!$B$8:$B$157,0)),INDEX('I.KI 2018-19'!S$9:S$393,MATCH($B168,'I.KI 2018-19'!$B$9:$B$393,0))),"")</f>
        <v>0</v>
      </c>
      <c r="AY168" s="157">
        <f>_xlfn.IFNA(_xlfn.IFNA(INDEX('I.Supplementary 2018-19'!T$8:T$157,MATCH($B168,'I.Supplementary 2018-19'!$B$8:$B$157,0)),INDEX('I.KI 2018-19'!T$9:T$393,MATCH($B168,'I.KI 2018-19'!$B$9:$B$393,0))),"")</f>
        <v>0</v>
      </c>
      <c r="AZ168" s="156">
        <f>_xlfn.IFNA(_xlfn.IFNA(INDEX('I.Supplementary 2018-19'!U$8:U$157,MATCH($B168,'I.Supplementary 2018-19'!$B$8:$B$157,0)),INDEX('I.KI 2018-19'!U$9:U$393,MATCH($B168,'I.KI 2018-19'!$B$9:$B$393,0))),"")</f>
        <v>0</v>
      </c>
      <c r="BA168" s="193">
        <f>_xlfn.IFNA(_xlfn.IFNA(INDEX('I.Supplementary 2018-19'!V$8:V$157,MATCH($B168,'I.Supplementary 2018-19'!$B$8:$B$157,0)),INDEX('I.KI 2018-19'!V$9:V$393,MATCH($B168,'I.KI 2018-19'!$B$9:$B$393,0))),"")</f>
        <v>3.4636133172502386</v>
      </c>
      <c r="BB168" s="193">
        <f>_xlfn.IFNA(_xlfn.IFNA(INDEX('I.Supplementary 2018-19'!W$8:W$157,MATCH($B168,'I.Supplementary 2018-19'!$B$8:$B$157,0)),INDEX('I.KI 2018-19'!W$9:W$393,MATCH($B168,'I.KI 2018-19'!$B$9:$B$393,0))),"")</f>
        <v>0</v>
      </c>
      <c r="BC168" s="193">
        <f>_xlfn.IFNA(_xlfn.IFNA(INDEX('I.Supplementary 2018-19'!X$8:X$157,MATCH($B168,'I.Supplementary 2018-19'!$B$8:$B$157,0)),INDEX('I.KI 2018-19'!X$9:X$393,MATCH($B168,'I.KI 2018-19'!$B$9:$B$393,0))),"")</f>
        <v>0</v>
      </c>
      <c r="BD168" s="157">
        <f>_xlfn.IFNA(_xlfn.IFNA(INDEX('I.Supplementary 2018-19'!Y$8:Y$157,MATCH($B168,'I.Supplementary 2018-19'!$B$8:$B$157,0)),INDEX('I.KI 2018-19'!Y$9:Y$393,MATCH($B168,'I.KI 2018-19'!$B$9:$B$393,0))),"")</f>
        <v>0</v>
      </c>
      <c r="BE168" s="156">
        <f>_xlfn.IFNA(_xlfn.IFNA(INDEX('I.Supplementary 2018-19'!Z$8:Z$157,MATCH($B168,'I.Supplementary 2018-19'!$B$8:$B$157,0)),INDEX('I.KI 2018-19'!Z$9:Z$393,MATCH($B168,'I.KI 2018-19'!$B$9:$B$393,0))),"")</f>
        <v>0</v>
      </c>
      <c r="BF168" s="193">
        <f>_xlfn.IFNA(_xlfn.IFNA(INDEX('I.Supplementary 2018-19'!AA$8:AA$157,MATCH($B168,'I.Supplementary 2018-19'!$B$8:$B$157,0)),INDEX('I.KI 2018-19'!AA$9:AA$393,MATCH($B168,'I.KI 2018-19'!$B$9:$B$393,0))),"")</f>
        <v>5.4976380711338164</v>
      </c>
      <c r="BG168" s="193">
        <f>_xlfn.IFNA(_xlfn.IFNA(INDEX('I.Supplementary 2018-19'!AB$8:AB$157,MATCH($B168,'I.Supplementary 2018-19'!$B$8:$B$157,0)),INDEX('I.KI 2018-19'!AB$9:AB$393,MATCH($B168,'I.KI 2018-19'!$B$9:$B$393,0))),"")</f>
        <v>0</v>
      </c>
      <c r="BH168" s="193">
        <f>_xlfn.IFNA(_xlfn.IFNA(INDEX('I.Supplementary 2018-19'!AC$8:AC$157,MATCH($B168,'I.Supplementary 2018-19'!$B$8:$B$157,0)),INDEX('I.KI 2018-19'!AC$9:AC$393,MATCH($B168,'I.KI 2018-19'!$B$9:$B$393,0))),"")</f>
        <v>0</v>
      </c>
      <c r="BI168" s="157">
        <f>_xlfn.IFNA(_xlfn.IFNA(INDEX('I.Supplementary 2018-19'!AD$8:AD$157,MATCH($B168,'I.Supplementary 2018-19'!$B$8:$B$157,0)),INDEX('I.KI 2018-19'!AD$9:AD$393,MATCH($B168,'I.KI 2018-19'!$B$9:$B$393,0))),"")</f>
        <v>0</v>
      </c>
      <c r="BJ168" s="149"/>
      <c r="BK168" s="156">
        <f>_xlfn.IFNA(IF($B168=$B$381,0,IF($B168=$B$382,0,_xlfn.IFNA(INDEX('I.Supplementary 2018-19'!I$8:I$157,MATCH($B168,'I.Supplementary 2018-19'!$B$8:$B$157,0)),INDEX('I.KI 2018-19'!I$9:I$393,MATCH($B168,'I.KI 2018-19'!$B$9:$B$393,0))))),"")</f>
        <v>2.0340247538835778</v>
      </c>
      <c r="BL168" s="149">
        <f>_xlfn.IFNA(IF($B168=$B$381,0,IF($B168=$B$382,0,_xlfn.IFNA(INDEX('I.Supplementary 2018-19'!J$8:J$157,MATCH($B168,'I.Supplementary 2018-19'!$B$8:$B$157,0)),INDEX('I.KI 2018-19'!J$9:J$393,MATCH($B168,'I.KI 2018-19'!$B$9:$B$393,0))))),"")</f>
        <v>3.4636133172502386</v>
      </c>
      <c r="BM168" s="157">
        <f>_xlfn.IFNA(IF($B168=$B$381,0,IF($B168=$B$382,0,_xlfn.IFNA(INDEX('I.Supplementary 2018-19'!H$8:H$157,MATCH($B168,'I.Supplementary 2018-19'!$B$8:$B$157,0)),INDEX('I.KI 2018-19'!H$9:H$393,MATCH($B168,'I.KI 2018-19'!$B$9:$B$393,0))))),"")</f>
        <v>5.4976380711338164</v>
      </c>
    </row>
    <row r="169" spans="2:65">
      <c r="B169" s="121" t="str">
        <f>'Calculations for 2021-22'!B169</f>
        <v>E3533</v>
      </c>
      <c r="C169" s="160" t="str">
        <f>'Calculations for 2021-22'!D169</f>
        <v>E3533</v>
      </c>
      <c r="D169" t="str">
        <f>'Calculations for 2021-22'!E169</f>
        <v>SD</v>
      </c>
      <c r="E169">
        <f>'Calculations for 2021-22'!F169</f>
        <v>0</v>
      </c>
      <c r="F169" s="120" t="str">
        <f>'Calculations for 2021-22'!H169</f>
        <v>Ipswich</v>
      </c>
      <c r="G169" s="156">
        <f>_xlfn.IFNA(INDEX('I.KI 2016-17'!M$8:M$391,MATCH($B169,'I.KI 2016-17'!$B$8:$B$391,0)),"")</f>
        <v>0</v>
      </c>
      <c r="H169" s="149">
        <f>_xlfn.IFNA(INDEX('I.KI 2016-17'!N$8:N$391,MATCH($B169,'I.KI 2016-17'!$B$8:$B$391,0)),"")</f>
        <v>1.5685750088079999</v>
      </c>
      <c r="I169" s="149">
        <f>_xlfn.IFNA(INDEX('I.KI 2016-17'!O$8:O$391,MATCH($B169,'I.KI 2016-17'!$B$8:$B$391,0)),"")</f>
        <v>0</v>
      </c>
      <c r="J169" s="149">
        <f>_xlfn.IFNA(INDEX('I.KI 2016-17'!P$8:P$391,MATCH($B169,'I.KI 2016-17'!$B$8:$B$391,0)),"")</f>
        <v>0</v>
      </c>
      <c r="K169" s="157">
        <f>_xlfn.IFNA(INDEX('I.KI 2016-17'!Q$8:Q$391,MATCH($B169,'I.KI 2016-17'!$B$8:$B$391,0)),"")</f>
        <v>0</v>
      </c>
      <c r="L169" s="156">
        <f>_xlfn.IFNA(INDEX('I.KI 2016-17'!R$8:R$391,MATCH($B169,'I.KI 2016-17'!$B$8:$B$391,0)),"")</f>
        <v>0</v>
      </c>
      <c r="M169" s="193">
        <f>_xlfn.IFNA(INDEX('I.KI 2016-17'!S$8:S$391,MATCH($B169,'I.KI 2016-17'!$B$8:$B$391,0)),"")</f>
        <v>3.9876658759240002</v>
      </c>
      <c r="N169" s="193">
        <f>_xlfn.IFNA(INDEX('I.KI 2016-17'!T$8:T$391,MATCH($B169,'I.KI 2016-17'!$B$8:$B$391,0)),"")</f>
        <v>0</v>
      </c>
      <c r="O169" s="193">
        <f>_xlfn.IFNA(INDEX('I.KI 2016-17'!U$8:U$391,MATCH($B169,'I.KI 2016-17'!$B$8:$B$391,0)),"")</f>
        <v>0</v>
      </c>
      <c r="P169" s="157">
        <f>_xlfn.IFNA(INDEX('I.KI 2016-17'!V$8:V$391,MATCH($B169,'I.KI 2016-17'!$B$8:$B$391,0)),"")</f>
        <v>0</v>
      </c>
      <c r="Q169" s="156">
        <f>_xlfn.IFNA(INDEX('I.KI 2016-17'!W$8:W$391,MATCH($B169,'I.KI 2016-17'!$B$8:$B$391,0)),"")</f>
        <v>0</v>
      </c>
      <c r="R169" s="193">
        <f>_xlfn.IFNA(INDEX('I.KI 2016-17'!X$8:X$391,MATCH($B169,'I.KI 2016-17'!$B$8:$B$391,0)),"")</f>
        <v>5.5562408847320004</v>
      </c>
      <c r="S169" s="193">
        <f>_xlfn.IFNA(INDEX('I.KI 2016-17'!Y$8:Y$391,MATCH($B169,'I.KI 2016-17'!$B$8:$B$391,0)),"")</f>
        <v>0</v>
      </c>
      <c r="T169" s="193">
        <f>_xlfn.IFNA(INDEX('I.KI 2016-17'!Z$8:Z$391,MATCH($B169,'I.KI 2016-17'!$B$8:$B$391,0)),"")</f>
        <v>0</v>
      </c>
      <c r="U169" s="157">
        <f>_xlfn.IFNA(INDEX('I.KI 2016-17'!AA$8:AA$391,MATCH($B169,'I.KI 2016-17'!$B$8:$B$391,0)),"")</f>
        <v>0</v>
      </c>
      <c r="V169" s="149"/>
      <c r="W169" s="154">
        <f>_xlfn.IFNA(INDEX('I.KI 2016-17'!$H$8:$H$391,MATCH(B169,'I.KI 2016-17'!$B$8:$B$391,0)),"")</f>
        <v>1.5685750088079999</v>
      </c>
      <c r="X169" s="153">
        <f>_xlfn.IFNA(INDEX('I.KI 2016-17'!$I$8:$I$391,MATCH(B169,'I.KI 2016-17'!$B$8:$B$391,0)),"")</f>
        <v>3.9876658759240002</v>
      </c>
      <c r="Y169" s="155">
        <f>_xlfn.IFNA(INDEX('I.KI 2016-17'!$G$8:$G$391,MATCH(B169,'I.KI 2016-17'!$B$8:$B$391,0)),"")</f>
        <v>5.5562408847320004</v>
      </c>
      <c r="Z169" s="149"/>
      <c r="AA169" s="156">
        <f>_xlfn.IFNA(IF($B169=$B$382,0,_xlfn.IFNA(INDEX('I.Supplementary 2017-18'!N$8:N$35,MATCH($B169,'I.Supplementary 2017-18'!$B$8:$B$35,0)),INDEX('I.KI 2017-18'!N$9:N$393,MATCH($B169,'I.KI 2017-18'!$B$9:$B$393,0)))),"")</f>
        <v>0</v>
      </c>
      <c r="AB169" s="193">
        <f>_xlfn.IFNA(IF($B169=$B$382,0,_xlfn.IFNA(INDEX('I.Supplementary 2017-18'!O$8:O$35,MATCH($B169,'I.Supplementary 2017-18'!$B$8:$B$35,0)),INDEX('I.KI 2017-18'!O$9:O$393,MATCH($B169,'I.KI 2017-18'!$B$9:$B$393,0)))),"")</f>
        <v>0.44027596517107637</v>
      </c>
      <c r="AC169" s="193">
        <f>_xlfn.IFNA(IF($B169=$B$382,0,_xlfn.IFNA(INDEX('I.Supplementary 2017-18'!P$8:P$35,MATCH($B169,'I.Supplementary 2017-18'!$B$8:$B$35,0)),INDEX('I.KI 2017-18'!P$9:P$393,MATCH($B169,'I.KI 2017-18'!$B$9:$B$393,0)))),"")</f>
        <v>0</v>
      </c>
      <c r="AD169" s="193">
        <f>_xlfn.IFNA(IF($B169=$B$382,0,_xlfn.IFNA(INDEX('I.Supplementary 2017-18'!Q$8:Q$35,MATCH($B169,'I.Supplementary 2017-18'!$B$8:$B$35,0)),INDEX('I.KI 2017-18'!Q$9:Q$393,MATCH($B169,'I.KI 2017-18'!$B$9:$B$393,0)))),"")</f>
        <v>0</v>
      </c>
      <c r="AE169" s="157">
        <f>_xlfn.IFNA(IF($B169=$B$382,0,_xlfn.IFNA(INDEX('I.Supplementary 2017-18'!R$8:R$35,MATCH($B169,'I.Supplementary 2017-18'!$B$8:$B$35,0)),INDEX('I.KI 2017-18'!R$9:R$393,MATCH($B169,'I.KI 2017-18'!$B$9:$B$393,0)))),"")</f>
        <v>0</v>
      </c>
      <c r="AF169" s="156">
        <f>_xlfn.IFNA(IF($B169=$B$382,0,_xlfn.IFNA(INDEX('I.Supplementary 2017-18'!S$8:S$35,MATCH($B169,'I.Supplementary 2017-18'!$B$8:$B$35,0)),INDEX('I.KI 2017-18'!S$9:S$393,MATCH($B169,'I.KI 2017-18'!$B$9:$B$393,0)))),"")</f>
        <v>0</v>
      </c>
      <c r="AG169" s="193">
        <f>_xlfn.IFNA(IF($B169=$B$382,0,_xlfn.IFNA(INDEX('I.Supplementary 2017-18'!T$8:T$35,MATCH($B169,'I.Supplementary 2017-18'!$B$8:$B$35,0)),INDEX('I.KI 2017-18'!T$9:T$393,MATCH($B169,'I.KI 2017-18'!$B$9:$B$393,0)))),"")</f>
        <v>4.0690781607560389</v>
      </c>
      <c r="AH169" s="193">
        <f>_xlfn.IFNA(IF($B169=$B$382,0,_xlfn.IFNA(INDEX('I.Supplementary 2017-18'!U$8:U$35,MATCH($B169,'I.Supplementary 2017-18'!$B$8:$B$35,0)),INDEX('I.KI 2017-18'!U$9:U$393,MATCH($B169,'I.KI 2017-18'!$B$9:$B$393,0)))),"")</f>
        <v>0</v>
      </c>
      <c r="AI169" s="193">
        <f>_xlfn.IFNA(IF($B169=$B$382,0,_xlfn.IFNA(INDEX('I.Supplementary 2017-18'!V$8:V$35,MATCH($B169,'I.Supplementary 2017-18'!$B$8:$B$35,0)),INDEX('I.KI 2017-18'!V$9:V$393,MATCH($B169,'I.KI 2017-18'!$B$9:$B$393,0)))),"")</f>
        <v>0</v>
      </c>
      <c r="AJ169" s="157">
        <f>_xlfn.IFNA(IF($B169=$B$382,0,_xlfn.IFNA(INDEX('I.Supplementary 2017-18'!W$8:W$35,MATCH($B169,'I.Supplementary 2017-18'!$B$8:$B$35,0)),INDEX('I.KI 2017-18'!W$9:W$393,MATCH($B169,'I.KI 2017-18'!$B$9:$B$393,0)))),"")</f>
        <v>0</v>
      </c>
      <c r="AK169" s="156">
        <f>_xlfn.IFNA(IF($B169=$B$382,0,_xlfn.IFNA(INDEX('I.Supplementary 2017-18'!X$8:X$35,MATCH($B169,'I.Supplementary 2017-18'!$B$8:$B$35,0)),INDEX('I.KI 2017-18'!X$9:X$393,MATCH($B169,'I.KI 2017-18'!$B$9:$B$393,0)))),"")</f>
        <v>0</v>
      </c>
      <c r="AL169" s="193">
        <f>_xlfn.IFNA(IF($B169=$B$382,0,_xlfn.IFNA(INDEX('I.Supplementary 2017-18'!Y$8:Y$35,MATCH($B169,'I.Supplementary 2017-18'!$B$8:$B$35,0)),INDEX('I.KI 2017-18'!Y$9:Y$393,MATCH($B169,'I.KI 2017-18'!$B$9:$B$393,0)))),"")</f>
        <v>4.509354125927115</v>
      </c>
      <c r="AM169" s="193">
        <f>_xlfn.IFNA(IF($B169=$B$382,0,_xlfn.IFNA(INDEX('I.Supplementary 2017-18'!Z$8:Z$35,MATCH($B169,'I.Supplementary 2017-18'!$B$8:$B$35,0)),INDEX('I.KI 2017-18'!Z$9:Z$393,MATCH($B169,'I.KI 2017-18'!$B$9:$B$393,0)))),"")</f>
        <v>0</v>
      </c>
      <c r="AN169" s="193">
        <f>_xlfn.IFNA(IF($B169=$B$382,0,_xlfn.IFNA(INDEX('I.Supplementary 2017-18'!AA$8:AA$35,MATCH($B169,'I.Supplementary 2017-18'!$B$8:$B$35,0)),INDEX('I.KI 2017-18'!AA$9:AA$393,MATCH($B169,'I.KI 2017-18'!$B$9:$B$393,0)))),"")</f>
        <v>0</v>
      </c>
      <c r="AO169" s="157">
        <f>_xlfn.IFNA(IF($B169=$B$382,0,_xlfn.IFNA(INDEX('I.Supplementary 2017-18'!AB$8:AB$35,MATCH($B169,'I.Supplementary 2017-18'!$B$8:$B$35,0)),INDEX('I.KI 2017-18'!AB$9:AB$393,MATCH($B169,'I.KI 2017-18'!$B$9:$B$393,0)))),"")</f>
        <v>0</v>
      </c>
      <c r="AP169" s="149"/>
      <c r="AQ169" s="156">
        <f>_xlfn.IFNA(IF($B169=$B$381,0,IF($B169=$B$382,0,_xlfn.IFNA(INDEX('I.Supplementary 2017-18'!I$8:I$35,MATCH($B169,'I.Supplementary 2017-18'!$B$8:$B$35,0)),INDEX('I.KI 2017-18'!I$9:I$393,MATCH($B169,'I.KI 2017-18'!$B$9:$B$393,0))))),"")</f>
        <v>0.44027596517107637</v>
      </c>
      <c r="AR169" s="149">
        <f>_xlfn.IFNA(IF($B169=$B$381,0,IF($B169=$B$382,0,_xlfn.IFNA(INDEX('I.Supplementary 2017-18'!J$8:J$35,MATCH($B169,'I.Supplementary 2017-18'!$B$8:$B$35,0)),INDEX('I.KI 2017-18'!J$9:J$393,MATCH($B169,'I.KI 2017-18'!$B$9:$B$393,0))))),"")</f>
        <v>4.0690781607560389</v>
      </c>
      <c r="AS169" s="157">
        <f>_xlfn.IFNA(IF($B169=$B$381,0,IF($B169=$B$382,0,_xlfn.IFNA(INDEX('I.Supplementary 2017-18'!H$8:H$35,MATCH($B169,'I.Supplementary 2017-18'!$B$8:$B$35,0)),INDEX('I.KI 2017-18'!H$9:H$393,MATCH($B169,'I.KI 2017-18'!$B$9:$B$393,0))))),"")</f>
        <v>4.509354125927115</v>
      </c>
      <c r="AT169" s="149"/>
      <c r="AU169" s="156">
        <f>_xlfn.IFNA(_xlfn.IFNA(INDEX('I.Supplementary 2018-19'!P$8:P$157,MATCH($B169,'I.Supplementary 2018-19'!$B$8:$B$157,0)),INDEX('I.KI 2018-19'!P$9:P$393,MATCH($B169,'I.KI 2018-19'!$B$9:$B$393,0))),"")</f>
        <v>0</v>
      </c>
      <c r="AV169" s="193">
        <f>_xlfn.IFNA(_xlfn.IFNA(INDEX('I.Supplementary 2018-19'!Q$8:Q$157,MATCH($B169,'I.Supplementary 2018-19'!$B$8:$B$157,0)),INDEX('I.KI 2018-19'!Q$9:Q$393,MATCH($B169,'I.KI 2018-19'!$B$9:$B$393,0))),"")</f>
        <v>0</v>
      </c>
      <c r="AW169" s="193">
        <f>_xlfn.IFNA(_xlfn.IFNA(INDEX('I.Supplementary 2018-19'!R$8:R$157,MATCH($B169,'I.Supplementary 2018-19'!$B$8:$B$157,0)),INDEX('I.KI 2018-19'!R$9:R$393,MATCH($B169,'I.KI 2018-19'!$B$9:$B$393,0))),"")</f>
        <v>0</v>
      </c>
      <c r="AX169" s="193">
        <f>_xlfn.IFNA(_xlfn.IFNA(INDEX('I.Supplementary 2018-19'!S$8:S$157,MATCH($B169,'I.Supplementary 2018-19'!$B$8:$B$157,0)),INDEX('I.KI 2018-19'!S$9:S$393,MATCH($B169,'I.KI 2018-19'!$B$9:$B$393,0))),"")</f>
        <v>0</v>
      </c>
      <c r="AY169" s="157">
        <f>_xlfn.IFNA(_xlfn.IFNA(INDEX('I.Supplementary 2018-19'!T$8:T$157,MATCH($B169,'I.Supplementary 2018-19'!$B$8:$B$157,0)),INDEX('I.KI 2018-19'!T$9:T$393,MATCH($B169,'I.KI 2018-19'!$B$9:$B$393,0))),"")</f>
        <v>0</v>
      </c>
      <c r="AZ169" s="156">
        <f>_xlfn.IFNA(_xlfn.IFNA(INDEX('I.Supplementary 2018-19'!U$8:U$157,MATCH($B169,'I.Supplementary 2018-19'!$B$8:$B$157,0)),INDEX('I.KI 2018-19'!U$9:U$393,MATCH($B169,'I.KI 2018-19'!$B$9:$B$393,0))),"")</f>
        <v>0</v>
      </c>
      <c r="BA169" s="193">
        <f>_xlfn.IFNA(_xlfn.IFNA(INDEX('I.Supplementary 2018-19'!V$8:V$157,MATCH($B169,'I.Supplementary 2018-19'!$B$8:$B$157,0)),INDEX('I.KI 2018-19'!V$9:V$393,MATCH($B169,'I.KI 2018-19'!$B$9:$B$393,0))),"")</f>
        <v>4.1913251441263917</v>
      </c>
      <c r="BB169" s="193">
        <f>_xlfn.IFNA(_xlfn.IFNA(INDEX('I.Supplementary 2018-19'!W$8:W$157,MATCH($B169,'I.Supplementary 2018-19'!$B$8:$B$157,0)),INDEX('I.KI 2018-19'!W$9:W$393,MATCH($B169,'I.KI 2018-19'!$B$9:$B$393,0))),"")</f>
        <v>0</v>
      </c>
      <c r="BC169" s="193">
        <f>_xlfn.IFNA(_xlfn.IFNA(INDEX('I.Supplementary 2018-19'!X$8:X$157,MATCH($B169,'I.Supplementary 2018-19'!$B$8:$B$157,0)),INDEX('I.KI 2018-19'!X$9:X$393,MATCH($B169,'I.KI 2018-19'!$B$9:$B$393,0))),"")</f>
        <v>0</v>
      </c>
      <c r="BD169" s="157">
        <f>_xlfn.IFNA(_xlfn.IFNA(INDEX('I.Supplementary 2018-19'!Y$8:Y$157,MATCH($B169,'I.Supplementary 2018-19'!$B$8:$B$157,0)),INDEX('I.KI 2018-19'!Y$9:Y$393,MATCH($B169,'I.KI 2018-19'!$B$9:$B$393,0))),"")</f>
        <v>0</v>
      </c>
      <c r="BE169" s="156">
        <f>_xlfn.IFNA(_xlfn.IFNA(INDEX('I.Supplementary 2018-19'!Z$8:Z$157,MATCH($B169,'I.Supplementary 2018-19'!$B$8:$B$157,0)),INDEX('I.KI 2018-19'!Z$9:Z$393,MATCH($B169,'I.KI 2018-19'!$B$9:$B$393,0))),"")</f>
        <v>0</v>
      </c>
      <c r="BF169" s="193">
        <f>_xlfn.IFNA(_xlfn.IFNA(INDEX('I.Supplementary 2018-19'!AA$8:AA$157,MATCH($B169,'I.Supplementary 2018-19'!$B$8:$B$157,0)),INDEX('I.KI 2018-19'!AA$9:AA$393,MATCH($B169,'I.KI 2018-19'!$B$9:$B$393,0))),"")</f>
        <v>4.1913251441263917</v>
      </c>
      <c r="BG169" s="193">
        <f>_xlfn.IFNA(_xlfn.IFNA(INDEX('I.Supplementary 2018-19'!AB$8:AB$157,MATCH($B169,'I.Supplementary 2018-19'!$B$8:$B$157,0)),INDEX('I.KI 2018-19'!AB$9:AB$393,MATCH($B169,'I.KI 2018-19'!$B$9:$B$393,0))),"")</f>
        <v>0</v>
      </c>
      <c r="BH169" s="193">
        <f>_xlfn.IFNA(_xlfn.IFNA(INDEX('I.Supplementary 2018-19'!AC$8:AC$157,MATCH($B169,'I.Supplementary 2018-19'!$B$8:$B$157,0)),INDEX('I.KI 2018-19'!AC$9:AC$393,MATCH($B169,'I.KI 2018-19'!$B$9:$B$393,0))),"")</f>
        <v>0</v>
      </c>
      <c r="BI169" s="157">
        <f>_xlfn.IFNA(_xlfn.IFNA(INDEX('I.Supplementary 2018-19'!AD$8:AD$157,MATCH($B169,'I.Supplementary 2018-19'!$B$8:$B$157,0)),INDEX('I.KI 2018-19'!AD$9:AD$393,MATCH($B169,'I.KI 2018-19'!$B$9:$B$393,0))),"")</f>
        <v>0</v>
      </c>
      <c r="BJ169" s="149"/>
      <c r="BK169" s="156">
        <f>_xlfn.IFNA(IF($B169=$B$381,0,IF($B169=$B$382,0,_xlfn.IFNA(INDEX('I.Supplementary 2018-19'!I$8:I$157,MATCH($B169,'I.Supplementary 2018-19'!$B$8:$B$157,0)),INDEX('I.KI 2018-19'!I$9:I$393,MATCH($B169,'I.KI 2018-19'!$B$9:$B$393,0))))),"")</f>
        <v>0</v>
      </c>
      <c r="BL169" s="149">
        <f>_xlfn.IFNA(IF($B169=$B$381,0,IF($B169=$B$382,0,_xlfn.IFNA(INDEX('I.Supplementary 2018-19'!J$8:J$157,MATCH($B169,'I.Supplementary 2018-19'!$B$8:$B$157,0)),INDEX('I.KI 2018-19'!J$9:J$393,MATCH($B169,'I.KI 2018-19'!$B$9:$B$393,0))))),"")</f>
        <v>4.1913251441263917</v>
      </c>
      <c r="BM169" s="157">
        <f>_xlfn.IFNA(IF($B169=$B$381,0,IF($B169=$B$382,0,_xlfn.IFNA(INDEX('I.Supplementary 2018-19'!H$8:H$157,MATCH($B169,'I.Supplementary 2018-19'!$B$8:$B$157,0)),INDEX('I.KI 2018-19'!H$9:H$393,MATCH($B169,'I.KI 2018-19'!$B$9:$B$393,0))))),"")</f>
        <v>4.1913251441263917</v>
      </c>
    </row>
    <row r="170" spans="2:65">
      <c r="B170" s="121" t="str">
        <f>'Calculations for 2021-22'!B170</f>
        <v>E2101</v>
      </c>
      <c r="C170" s="160" t="str">
        <f>'Calculations for 2021-22'!D170</f>
        <v>E2101O</v>
      </c>
      <c r="D170" t="str">
        <f>'Calculations for 2021-22'!E170</f>
        <v>UNIFIR</v>
      </c>
      <c r="E170" t="str">
        <f>'Calculations for 2021-22'!F170</f>
        <v>P1906</v>
      </c>
      <c r="F170" s="120" t="str">
        <f>'Calculations for 2021-22'!H170</f>
        <v>Isle of Wight with Fire</v>
      </c>
      <c r="G170" s="156">
        <f>_xlfn.IFNA(INDEX('I.KI 2016-17'!M$8:M$391,MATCH($B170,'I.KI 2016-17'!$B$8:$B$391,0)),"")</f>
        <v>15.807866050814001</v>
      </c>
      <c r="H170" s="149">
        <f>_xlfn.IFNA(INDEX('I.KI 2016-17'!N$8:N$391,MATCH($B170,'I.KI 2016-17'!$B$8:$B$391,0)),"")</f>
        <v>1.8546846137119999</v>
      </c>
      <c r="I170" s="149">
        <f>_xlfn.IFNA(INDEX('I.KI 2016-17'!O$8:O$391,MATCH($B170,'I.KI 2016-17'!$B$8:$B$391,0)),"")</f>
        <v>1.5074421026240001</v>
      </c>
      <c r="J170" s="149">
        <f>_xlfn.IFNA(INDEX('I.KI 2016-17'!P$8:P$391,MATCH($B170,'I.KI 2016-17'!$B$8:$B$391,0)),"")</f>
        <v>0</v>
      </c>
      <c r="K170" s="157">
        <f>_xlfn.IFNA(INDEX('I.KI 2016-17'!Q$8:Q$391,MATCH($B170,'I.KI 2016-17'!$B$8:$B$391,0)),"")</f>
        <v>0</v>
      </c>
      <c r="L170" s="156">
        <f>_xlfn.IFNA(INDEX('I.KI 2016-17'!R$8:R$391,MATCH($B170,'I.KI 2016-17'!$B$8:$B$391,0)),"")</f>
        <v>24.338044747651001</v>
      </c>
      <c r="M170" s="193">
        <f>_xlfn.IFNA(INDEX('I.KI 2016-17'!S$8:S$391,MATCH($B170,'I.KI 2016-17'!$B$8:$B$391,0)),"")</f>
        <v>3.9595610784089996</v>
      </c>
      <c r="N170" s="193">
        <f>_xlfn.IFNA(INDEX('I.KI 2016-17'!T$8:T$391,MATCH($B170,'I.KI 2016-17'!$B$8:$B$391,0)),"")</f>
        <v>1.6929960784040001</v>
      </c>
      <c r="O170" s="193">
        <f>_xlfn.IFNA(INDEX('I.KI 2016-17'!U$8:U$391,MATCH($B170,'I.KI 2016-17'!$B$8:$B$391,0)),"")</f>
        <v>0</v>
      </c>
      <c r="P170" s="157">
        <f>_xlfn.IFNA(INDEX('I.KI 2016-17'!V$8:V$391,MATCH($B170,'I.KI 2016-17'!$B$8:$B$391,0)),"")</f>
        <v>0</v>
      </c>
      <c r="Q170" s="156">
        <f>_xlfn.IFNA(INDEX('I.KI 2016-17'!W$8:W$391,MATCH($B170,'I.KI 2016-17'!$B$8:$B$391,0)),"")</f>
        <v>40.145910798465003</v>
      </c>
      <c r="R170" s="193">
        <f>_xlfn.IFNA(INDEX('I.KI 2016-17'!X$8:X$391,MATCH($B170,'I.KI 2016-17'!$B$8:$B$391,0)),"")</f>
        <v>5.8142456921209993</v>
      </c>
      <c r="S170" s="193">
        <f>_xlfn.IFNA(INDEX('I.KI 2016-17'!Y$8:Y$391,MATCH($B170,'I.KI 2016-17'!$B$8:$B$391,0)),"")</f>
        <v>3.2004381810280003</v>
      </c>
      <c r="T170" s="193">
        <f>_xlfn.IFNA(INDEX('I.KI 2016-17'!Z$8:Z$391,MATCH($B170,'I.KI 2016-17'!$B$8:$B$391,0)),"")</f>
        <v>0</v>
      </c>
      <c r="U170" s="157">
        <f>_xlfn.IFNA(INDEX('I.KI 2016-17'!AA$8:AA$391,MATCH($B170,'I.KI 2016-17'!$B$8:$B$391,0)),"")</f>
        <v>0</v>
      </c>
      <c r="V170" s="149"/>
      <c r="W170" s="154">
        <f>_xlfn.IFNA(INDEX('I.KI 2016-17'!$H$8:$H$391,MATCH(B170,'I.KI 2016-17'!$B$8:$B$391,0)),"")</f>
        <v>19.169992767149999</v>
      </c>
      <c r="X170" s="153">
        <f>_xlfn.IFNA(INDEX('I.KI 2016-17'!$I$8:$I$391,MATCH(B170,'I.KI 2016-17'!$B$8:$B$391,0)),"")</f>
        <v>29.990601904464</v>
      </c>
      <c r="Y170" s="155">
        <f>_xlfn.IFNA(INDEX('I.KI 2016-17'!$G$8:$G$391,MATCH(B170,'I.KI 2016-17'!$B$8:$B$391,0)),"")</f>
        <v>49.160594671614</v>
      </c>
      <c r="Z170" s="149"/>
      <c r="AA170" s="156">
        <f>_xlfn.IFNA(IF($B170=$B$382,0,_xlfn.IFNA(INDEX('I.Supplementary 2017-18'!N$8:N$35,MATCH($B170,'I.Supplementary 2017-18'!$B$8:$B$35,0)),INDEX('I.KI 2017-18'!N$9:N$393,MATCH($B170,'I.KI 2017-18'!$B$9:$B$393,0)))),"")</f>
        <v>10.646690089150317</v>
      </c>
      <c r="AB170" s="193">
        <f>_xlfn.IFNA(IF($B170=$B$382,0,_xlfn.IFNA(INDEX('I.Supplementary 2017-18'!O$8:O$35,MATCH($B170,'I.Supplementary 2017-18'!$B$8:$B$35,0)),INDEX('I.KI 2017-18'!O$9:O$393,MATCH($B170,'I.KI 2017-18'!$B$9:$B$393,0)))),"")</f>
        <v>0.90048724902992694</v>
      </c>
      <c r="AC170" s="193">
        <f>_xlfn.IFNA(IF($B170=$B$382,0,_xlfn.IFNA(INDEX('I.Supplementary 2017-18'!P$8:P$35,MATCH($B170,'I.Supplementary 2017-18'!$B$8:$B$35,0)),INDEX('I.KI 2017-18'!P$9:P$393,MATCH($B170,'I.KI 2017-18'!$B$9:$B$393,0)))),"")</f>
        <v>1.1711691397627042</v>
      </c>
      <c r="AD170" s="193">
        <f>_xlfn.IFNA(IF($B170=$B$382,0,_xlfn.IFNA(INDEX('I.Supplementary 2017-18'!Q$8:Q$35,MATCH($B170,'I.Supplementary 2017-18'!$B$8:$B$35,0)),INDEX('I.KI 2017-18'!Q$9:Q$393,MATCH($B170,'I.KI 2017-18'!$B$9:$B$393,0)))),"")</f>
        <v>0</v>
      </c>
      <c r="AE170" s="157">
        <f>_xlfn.IFNA(IF($B170=$B$382,0,_xlfn.IFNA(INDEX('I.Supplementary 2017-18'!R$8:R$35,MATCH($B170,'I.Supplementary 2017-18'!$B$8:$B$35,0)),INDEX('I.KI 2017-18'!R$9:R$393,MATCH($B170,'I.KI 2017-18'!$B$9:$B$393,0)))),"")</f>
        <v>0</v>
      </c>
      <c r="AF170" s="156">
        <f>_xlfn.IFNA(IF($B170=$B$382,0,_xlfn.IFNA(INDEX('I.Supplementary 2017-18'!S$8:S$35,MATCH($B170,'I.Supplementary 2017-18'!$B$8:$B$35,0)),INDEX('I.KI 2017-18'!S$9:S$393,MATCH($B170,'I.KI 2017-18'!$B$9:$B$393,0)))),"")</f>
        <v>24.834930869232473</v>
      </c>
      <c r="AG170" s="193">
        <f>_xlfn.IFNA(IF($B170=$B$382,0,_xlfn.IFNA(INDEX('I.Supplementary 2017-18'!T$8:T$35,MATCH($B170,'I.Supplementary 2017-18'!$B$8:$B$35,0)),INDEX('I.KI 2017-18'!T$9:T$393,MATCH($B170,'I.KI 2017-18'!$B$9:$B$393,0)))),"")</f>
        <v>4.0403995750020956</v>
      </c>
      <c r="AH170" s="193">
        <f>_xlfn.IFNA(IF($B170=$B$382,0,_xlfn.IFNA(INDEX('I.Supplementary 2017-18'!U$8:U$35,MATCH($B170,'I.Supplementary 2017-18'!$B$8:$B$35,0)),INDEX('I.KI 2017-18'!U$9:U$393,MATCH($B170,'I.KI 2017-18'!$B$9:$B$393,0)))),"")</f>
        <v>1.7275603280786578</v>
      </c>
      <c r="AI170" s="193">
        <f>_xlfn.IFNA(IF($B170=$B$382,0,_xlfn.IFNA(INDEX('I.Supplementary 2017-18'!V$8:V$35,MATCH($B170,'I.Supplementary 2017-18'!$B$8:$B$35,0)),INDEX('I.KI 2017-18'!V$9:V$393,MATCH($B170,'I.KI 2017-18'!$B$9:$B$393,0)))),"")</f>
        <v>0</v>
      </c>
      <c r="AJ170" s="157">
        <f>_xlfn.IFNA(IF($B170=$B$382,0,_xlfn.IFNA(INDEX('I.Supplementary 2017-18'!W$8:W$35,MATCH($B170,'I.Supplementary 2017-18'!$B$8:$B$35,0)),INDEX('I.KI 2017-18'!W$9:W$393,MATCH($B170,'I.KI 2017-18'!$B$9:$B$393,0)))),"")</f>
        <v>0</v>
      </c>
      <c r="AK170" s="156">
        <f>_xlfn.IFNA(IF($B170=$B$382,0,_xlfn.IFNA(INDEX('I.Supplementary 2017-18'!X$8:X$35,MATCH($B170,'I.Supplementary 2017-18'!$B$8:$B$35,0)),INDEX('I.KI 2017-18'!X$9:X$393,MATCH($B170,'I.KI 2017-18'!$B$9:$B$393,0)))),"")</f>
        <v>35.481620958382791</v>
      </c>
      <c r="AL170" s="193">
        <f>_xlfn.IFNA(IF($B170=$B$382,0,_xlfn.IFNA(INDEX('I.Supplementary 2017-18'!Y$8:Y$35,MATCH($B170,'I.Supplementary 2017-18'!$B$8:$B$35,0)),INDEX('I.KI 2017-18'!Y$9:Y$393,MATCH($B170,'I.KI 2017-18'!$B$9:$B$393,0)))),"")</f>
        <v>4.9408868240320221</v>
      </c>
      <c r="AM170" s="193">
        <f>_xlfn.IFNA(IF($B170=$B$382,0,_xlfn.IFNA(INDEX('I.Supplementary 2017-18'!Z$8:Z$35,MATCH($B170,'I.Supplementary 2017-18'!$B$8:$B$35,0)),INDEX('I.KI 2017-18'!Z$9:Z$393,MATCH($B170,'I.KI 2017-18'!$B$9:$B$393,0)))),"")</f>
        <v>2.898729467841362</v>
      </c>
      <c r="AN170" s="193">
        <f>_xlfn.IFNA(IF($B170=$B$382,0,_xlfn.IFNA(INDEX('I.Supplementary 2017-18'!AA$8:AA$35,MATCH($B170,'I.Supplementary 2017-18'!$B$8:$B$35,0)),INDEX('I.KI 2017-18'!AA$9:AA$393,MATCH($B170,'I.KI 2017-18'!$B$9:$B$393,0)))),"")</f>
        <v>0</v>
      </c>
      <c r="AO170" s="157">
        <f>_xlfn.IFNA(IF($B170=$B$382,0,_xlfn.IFNA(INDEX('I.Supplementary 2017-18'!AB$8:AB$35,MATCH($B170,'I.Supplementary 2017-18'!$B$8:$B$35,0)),INDEX('I.KI 2017-18'!AB$9:AB$393,MATCH($B170,'I.KI 2017-18'!$B$9:$B$393,0)))),"")</f>
        <v>0</v>
      </c>
      <c r="AP170" s="149"/>
      <c r="AQ170" s="156">
        <f>_xlfn.IFNA(IF($B170=$B$381,0,IF($B170=$B$382,0,_xlfn.IFNA(INDEX('I.Supplementary 2017-18'!I$8:I$35,MATCH($B170,'I.Supplementary 2017-18'!$B$8:$B$35,0)),INDEX('I.KI 2017-18'!I$9:I$393,MATCH($B170,'I.KI 2017-18'!$B$9:$B$393,0))))),"")</f>
        <v>12.718346477942948</v>
      </c>
      <c r="AR170" s="149">
        <f>_xlfn.IFNA(IF($B170=$B$381,0,IF($B170=$B$382,0,_xlfn.IFNA(INDEX('I.Supplementary 2017-18'!J$8:J$35,MATCH($B170,'I.Supplementary 2017-18'!$B$8:$B$35,0)),INDEX('I.KI 2017-18'!J$9:J$393,MATCH($B170,'I.KI 2017-18'!$B$9:$B$393,0))))),"")</f>
        <v>30.602890772313227</v>
      </c>
      <c r="AS170" s="157">
        <f>_xlfn.IFNA(IF($B170=$B$381,0,IF($B170=$B$382,0,_xlfn.IFNA(INDEX('I.Supplementary 2017-18'!H$8:H$35,MATCH($B170,'I.Supplementary 2017-18'!$B$8:$B$35,0)),INDEX('I.KI 2017-18'!H$9:H$393,MATCH($B170,'I.KI 2017-18'!$B$9:$B$393,0))))),"")</f>
        <v>43.321237250256175</v>
      </c>
      <c r="AT170" s="149"/>
      <c r="AU170" s="156">
        <f>_xlfn.IFNA(_xlfn.IFNA(INDEX('I.Supplementary 2018-19'!P$8:P$157,MATCH($B170,'I.Supplementary 2018-19'!$B$8:$B$157,0)),INDEX('I.KI 2018-19'!P$9:P$393,MATCH($B170,'I.KI 2018-19'!$B$9:$B$393,0))),"")</f>
        <v>7.2489388655385749</v>
      </c>
      <c r="AV170" s="193">
        <f>_xlfn.IFNA(_xlfn.IFNA(INDEX('I.Supplementary 2018-19'!Q$8:Q$157,MATCH($B170,'I.Supplementary 2018-19'!$B$8:$B$157,0)),INDEX('I.KI 2018-19'!Q$9:Q$393,MATCH($B170,'I.KI 2018-19'!$B$9:$B$393,0))),"")</f>
        <v>0.31140156427996979</v>
      </c>
      <c r="AW170" s="193">
        <f>_xlfn.IFNA(_xlfn.IFNA(INDEX('I.Supplementary 2018-19'!R$8:R$157,MATCH($B170,'I.Supplementary 2018-19'!$B$8:$B$157,0)),INDEX('I.KI 2018-19'!R$9:R$393,MATCH($B170,'I.KI 2018-19'!$B$9:$B$393,0))),"")</f>
        <v>0.99168351387747289</v>
      </c>
      <c r="AX170" s="193">
        <f>_xlfn.IFNA(_xlfn.IFNA(INDEX('I.Supplementary 2018-19'!S$8:S$157,MATCH($B170,'I.Supplementary 2018-19'!$B$8:$B$157,0)),INDEX('I.KI 2018-19'!S$9:S$393,MATCH($B170,'I.KI 2018-19'!$B$9:$B$393,0))),"")</f>
        <v>0</v>
      </c>
      <c r="AY170" s="157">
        <f>_xlfn.IFNA(_xlfn.IFNA(INDEX('I.Supplementary 2018-19'!T$8:T$157,MATCH($B170,'I.Supplementary 2018-19'!$B$8:$B$157,0)),INDEX('I.KI 2018-19'!T$9:T$393,MATCH($B170,'I.KI 2018-19'!$B$9:$B$393,0))),"")</f>
        <v>0</v>
      </c>
      <c r="AZ170" s="156">
        <f>_xlfn.IFNA(_xlfn.IFNA(INDEX('I.Supplementary 2018-19'!U$8:U$157,MATCH($B170,'I.Supplementary 2018-19'!$B$8:$B$157,0)),INDEX('I.KI 2018-19'!U$9:U$393,MATCH($B170,'I.KI 2018-19'!$B$9:$B$393,0))),"")</f>
        <v>25.581044672170783</v>
      </c>
      <c r="BA170" s="193">
        <f>_xlfn.IFNA(_xlfn.IFNA(INDEX('I.Supplementary 2018-19'!V$8:V$157,MATCH($B170,'I.Supplementary 2018-19'!$B$8:$B$157,0)),INDEX('I.KI 2018-19'!V$9:V$393,MATCH($B170,'I.KI 2018-19'!$B$9:$B$393,0))),"")</f>
        <v>4.16178496995924</v>
      </c>
      <c r="BB170" s="193">
        <f>_xlfn.IFNA(_xlfn.IFNA(INDEX('I.Supplementary 2018-19'!W$8:W$157,MATCH($B170,'I.Supplementary 2018-19'!$B$8:$B$157,0)),INDEX('I.KI 2018-19'!W$9:W$393,MATCH($B170,'I.KI 2018-19'!$B$9:$B$393,0))),"")</f>
        <v>1.7794612821411067</v>
      </c>
      <c r="BC170" s="193">
        <f>_xlfn.IFNA(_xlfn.IFNA(INDEX('I.Supplementary 2018-19'!X$8:X$157,MATCH($B170,'I.Supplementary 2018-19'!$B$8:$B$157,0)),INDEX('I.KI 2018-19'!X$9:X$393,MATCH($B170,'I.KI 2018-19'!$B$9:$B$393,0))),"")</f>
        <v>0</v>
      </c>
      <c r="BD170" s="157">
        <f>_xlfn.IFNA(_xlfn.IFNA(INDEX('I.Supplementary 2018-19'!Y$8:Y$157,MATCH($B170,'I.Supplementary 2018-19'!$B$8:$B$157,0)),INDEX('I.KI 2018-19'!Y$9:Y$393,MATCH($B170,'I.KI 2018-19'!$B$9:$B$393,0))),"")</f>
        <v>0</v>
      </c>
      <c r="BE170" s="156">
        <f>_xlfn.IFNA(_xlfn.IFNA(INDEX('I.Supplementary 2018-19'!Z$8:Z$157,MATCH($B170,'I.Supplementary 2018-19'!$B$8:$B$157,0)),INDEX('I.KI 2018-19'!Z$9:Z$393,MATCH($B170,'I.KI 2018-19'!$B$9:$B$393,0))),"")</f>
        <v>32.82998353770936</v>
      </c>
      <c r="BF170" s="193">
        <f>_xlfn.IFNA(_xlfn.IFNA(INDEX('I.Supplementary 2018-19'!AA$8:AA$157,MATCH($B170,'I.Supplementary 2018-19'!$B$8:$B$157,0)),INDEX('I.KI 2018-19'!AA$9:AA$393,MATCH($B170,'I.KI 2018-19'!$B$9:$B$393,0))),"")</f>
        <v>4.4731865342392094</v>
      </c>
      <c r="BG170" s="193">
        <f>_xlfn.IFNA(_xlfn.IFNA(INDEX('I.Supplementary 2018-19'!AB$8:AB$157,MATCH($B170,'I.Supplementary 2018-19'!$B$8:$B$157,0)),INDEX('I.KI 2018-19'!AB$9:AB$393,MATCH($B170,'I.KI 2018-19'!$B$9:$B$393,0))),"")</f>
        <v>2.7711447960185795</v>
      </c>
      <c r="BH170" s="193">
        <f>_xlfn.IFNA(_xlfn.IFNA(INDEX('I.Supplementary 2018-19'!AC$8:AC$157,MATCH($B170,'I.Supplementary 2018-19'!$B$8:$B$157,0)),INDEX('I.KI 2018-19'!AC$9:AC$393,MATCH($B170,'I.KI 2018-19'!$B$9:$B$393,0))),"")</f>
        <v>0</v>
      </c>
      <c r="BI170" s="157">
        <f>_xlfn.IFNA(_xlfn.IFNA(INDEX('I.Supplementary 2018-19'!AD$8:AD$157,MATCH($B170,'I.Supplementary 2018-19'!$B$8:$B$157,0)),INDEX('I.KI 2018-19'!AD$9:AD$393,MATCH($B170,'I.KI 2018-19'!$B$9:$B$393,0))),"")</f>
        <v>0</v>
      </c>
      <c r="BJ170" s="149"/>
      <c r="BK170" s="156">
        <f>_xlfn.IFNA(IF($B170=$B$381,0,IF($B170=$B$382,0,_xlfn.IFNA(INDEX('I.Supplementary 2018-19'!I$8:I$157,MATCH($B170,'I.Supplementary 2018-19'!$B$8:$B$157,0)),INDEX('I.KI 2018-19'!I$9:I$393,MATCH($B170,'I.KI 2018-19'!$B$9:$B$393,0))))),"")</f>
        <v>8.5520239436960175</v>
      </c>
      <c r="BL170" s="149">
        <f>_xlfn.IFNA(IF($B170=$B$381,0,IF($B170=$B$382,0,_xlfn.IFNA(INDEX('I.Supplementary 2018-19'!J$8:J$157,MATCH($B170,'I.Supplementary 2018-19'!$B$8:$B$157,0)),INDEX('I.KI 2018-19'!J$9:J$393,MATCH($B170,'I.KI 2018-19'!$B$9:$B$393,0))))),"")</f>
        <v>31.522290924271129</v>
      </c>
      <c r="BM170" s="157">
        <f>_xlfn.IFNA(IF($B170=$B$381,0,IF($B170=$B$382,0,_xlfn.IFNA(INDEX('I.Supplementary 2018-19'!H$8:H$157,MATCH($B170,'I.Supplementary 2018-19'!$B$8:$B$157,0)),INDEX('I.KI 2018-19'!H$9:H$393,MATCH($B170,'I.KI 2018-19'!$B$9:$B$393,0))))),"")</f>
        <v>40.074314867967146</v>
      </c>
    </row>
    <row r="171" spans="2:65">
      <c r="B171" s="121" t="str">
        <f>'Calculations for 2021-22'!B171</f>
        <v>E4001</v>
      </c>
      <c r="C171" s="160" t="str">
        <f>'Calculations for 2021-22'!D171</f>
        <v>E4001</v>
      </c>
      <c r="D171" t="str">
        <f>'Calculations for 2021-22'!E171</f>
        <v>UNIFIR</v>
      </c>
      <c r="E171">
        <f>'Calculations for 2021-22'!F171</f>
        <v>0</v>
      </c>
      <c r="F171" s="120" t="str">
        <f>'Calculations for 2021-22'!H171</f>
        <v>Isles of Scilly</v>
      </c>
      <c r="G171" s="156">
        <f>_xlfn.IFNA(INDEX('I.KI 2016-17'!M$8:M$391,MATCH($B171,'I.KI 2016-17'!$B$8:$B$391,0)),"")</f>
        <v>0</v>
      </c>
      <c r="H171" s="149">
        <f>_xlfn.IFNA(INDEX('I.KI 2016-17'!N$8:N$391,MATCH($B171,'I.KI 2016-17'!$B$8:$B$391,0)),"")</f>
        <v>0</v>
      </c>
      <c r="I171" s="149">
        <f>_xlfn.IFNA(INDEX('I.KI 2016-17'!O$8:O$391,MATCH($B171,'I.KI 2016-17'!$B$8:$B$391,0)),"")</f>
        <v>0</v>
      </c>
      <c r="J171" s="149">
        <f>_xlfn.IFNA(INDEX('I.KI 2016-17'!P$8:P$391,MATCH($B171,'I.KI 2016-17'!$B$8:$B$391,0)),"")</f>
        <v>0</v>
      </c>
      <c r="K171" s="157">
        <f>_xlfn.IFNA(INDEX('I.KI 2016-17'!Q$8:Q$391,MATCH($B171,'I.KI 2016-17'!$B$8:$B$391,0)),"")</f>
        <v>0</v>
      </c>
      <c r="L171" s="156">
        <f>_xlfn.IFNA(INDEX('I.KI 2016-17'!R$8:R$391,MATCH($B171,'I.KI 2016-17'!$B$8:$B$391,0)),"")</f>
        <v>0</v>
      </c>
      <c r="M171" s="193">
        <f>_xlfn.IFNA(INDEX('I.KI 2016-17'!S$8:S$391,MATCH($B171,'I.KI 2016-17'!$B$8:$B$391,0)),"")</f>
        <v>0</v>
      </c>
      <c r="N171" s="193">
        <f>_xlfn.IFNA(INDEX('I.KI 2016-17'!T$8:T$391,MATCH($B171,'I.KI 2016-17'!$B$8:$B$391,0)),"")</f>
        <v>0</v>
      </c>
      <c r="O171" s="193">
        <f>_xlfn.IFNA(INDEX('I.KI 2016-17'!U$8:U$391,MATCH($B171,'I.KI 2016-17'!$B$8:$B$391,0)),"")</f>
        <v>0</v>
      </c>
      <c r="P171" s="157">
        <f>_xlfn.IFNA(INDEX('I.KI 2016-17'!V$8:V$391,MATCH($B171,'I.KI 2016-17'!$B$8:$B$391,0)),"")</f>
        <v>0</v>
      </c>
      <c r="Q171" s="156">
        <f>_xlfn.IFNA(INDEX('I.KI 2016-17'!W$8:W$391,MATCH($B171,'I.KI 2016-17'!$B$8:$B$391,0)),"")</f>
        <v>0</v>
      </c>
      <c r="R171" s="193">
        <f>_xlfn.IFNA(INDEX('I.KI 2016-17'!X$8:X$391,MATCH($B171,'I.KI 2016-17'!$B$8:$B$391,0)),"")</f>
        <v>0</v>
      </c>
      <c r="S171" s="193">
        <f>_xlfn.IFNA(INDEX('I.KI 2016-17'!Y$8:Y$391,MATCH($B171,'I.KI 2016-17'!$B$8:$B$391,0)),"")</f>
        <v>0</v>
      </c>
      <c r="T171" s="193">
        <f>_xlfn.IFNA(INDEX('I.KI 2016-17'!Z$8:Z$391,MATCH($B171,'I.KI 2016-17'!$B$8:$B$391,0)),"")</f>
        <v>0</v>
      </c>
      <c r="U171" s="157">
        <f>_xlfn.IFNA(INDEX('I.KI 2016-17'!AA$8:AA$391,MATCH($B171,'I.KI 2016-17'!$B$8:$B$391,0)),"")</f>
        <v>0</v>
      </c>
      <c r="V171" s="149"/>
      <c r="W171" s="154">
        <f>_xlfn.IFNA(INDEX('I.KI 2016-17'!$H$8:$H$391,MATCH(B171,'I.KI 2016-17'!$B$8:$B$391,0)),"")</f>
        <v>1.8898866415270001</v>
      </c>
      <c r="X171" s="153">
        <f>_xlfn.IFNA(INDEX('I.KI 2016-17'!$I$8:$I$391,MATCH(B171,'I.KI 2016-17'!$B$8:$B$391,0)),"")</f>
        <v>1.3951133584729998</v>
      </c>
      <c r="Y171" s="155">
        <f>_xlfn.IFNA(INDEX('I.KI 2016-17'!$G$8:$G$391,MATCH(B171,'I.KI 2016-17'!$B$8:$B$391,0)),"")</f>
        <v>3.2850000000000001</v>
      </c>
      <c r="Z171" s="149"/>
      <c r="AA171" s="156">
        <f>_xlfn.IFNA(IF($B171=$B$382,0,_xlfn.IFNA(INDEX('I.Supplementary 2017-18'!N$8:N$35,MATCH($B171,'I.Supplementary 2017-18'!$B$8:$B$35,0)),INDEX('I.KI 2017-18'!N$9:N$393,MATCH($B171,'I.KI 2017-18'!$B$9:$B$393,0)))),"")</f>
        <v>0</v>
      </c>
      <c r="AB171" s="193">
        <f>_xlfn.IFNA(IF($B171=$B$382,0,_xlfn.IFNA(INDEX('I.Supplementary 2017-18'!O$8:O$35,MATCH($B171,'I.Supplementary 2017-18'!$B$8:$B$35,0)),INDEX('I.KI 2017-18'!O$9:O$393,MATCH($B171,'I.KI 2017-18'!$B$9:$B$393,0)))),"")</f>
        <v>0</v>
      </c>
      <c r="AC171" s="193">
        <f>_xlfn.IFNA(IF($B171=$B$382,0,_xlfn.IFNA(INDEX('I.Supplementary 2017-18'!P$8:P$35,MATCH($B171,'I.Supplementary 2017-18'!$B$8:$B$35,0)),INDEX('I.KI 2017-18'!P$9:P$393,MATCH($B171,'I.KI 2017-18'!$B$9:$B$393,0)))),"")</f>
        <v>0</v>
      </c>
      <c r="AD171" s="193">
        <f>_xlfn.IFNA(IF($B171=$B$382,0,_xlfn.IFNA(INDEX('I.Supplementary 2017-18'!Q$8:Q$35,MATCH($B171,'I.Supplementary 2017-18'!$B$8:$B$35,0)),INDEX('I.KI 2017-18'!Q$9:Q$393,MATCH($B171,'I.KI 2017-18'!$B$9:$B$393,0)))),"")</f>
        <v>0</v>
      </c>
      <c r="AE171" s="157">
        <f>_xlfn.IFNA(IF($B171=$B$382,0,_xlfn.IFNA(INDEX('I.Supplementary 2017-18'!R$8:R$35,MATCH($B171,'I.Supplementary 2017-18'!$B$8:$B$35,0)),INDEX('I.KI 2017-18'!R$9:R$393,MATCH($B171,'I.KI 2017-18'!$B$9:$B$393,0)))),"")</f>
        <v>0</v>
      </c>
      <c r="AF171" s="156">
        <f>_xlfn.IFNA(IF($B171=$B$382,0,_xlfn.IFNA(INDEX('I.Supplementary 2017-18'!S$8:S$35,MATCH($B171,'I.Supplementary 2017-18'!$B$8:$B$35,0)),INDEX('I.KI 2017-18'!S$9:S$393,MATCH($B171,'I.KI 2017-18'!$B$9:$B$393,0)))),"")</f>
        <v>0</v>
      </c>
      <c r="AG171" s="193">
        <f>_xlfn.IFNA(IF($B171=$B$382,0,_xlfn.IFNA(INDEX('I.Supplementary 2017-18'!T$8:T$35,MATCH($B171,'I.Supplementary 2017-18'!$B$8:$B$35,0)),INDEX('I.KI 2017-18'!T$9:T$393,MATCH($B171,'I.KI 2017-18'!$B$9:$B$393,0)))),"")</f>
        <v>0</v>
      </c>
      <c r="AH171" s="193">
        <f>_xlfn.IFNA(IF($B171=$B$382,0,_xlfn.IFNA(INDEX('I.Supplementary 2017-18'!U$8:U$35,MATCH($B171,'I.Supplementary 2017-18'!$B$8:$B$35,0)),INDEX('I.KI 2017-18'!U$9:U$393,MATCH($B171,'I.KI 2017-18'!$B$9:$B$393,0)))),"")</f>
        <v>0</v>
      </c>
      <c r="AI171" s="193">
        <f>_xlfn.IFNA(IF($B171=$B$382,0,_xlfn.IFNA(INDEX('I.Supplementary 2017-18'!V$8:V$35,MATCH($B171,'I.Supplementary 2017-18'!$B$8:$B$35,0)),INDEX('I.KI 2017-18'!V$9:V$393,MATCH($B171,'I.KI 2017-18'!$B$9:$B$393,0)))),"")</f>
        <v>0</v>
      </c>
      <c r="AJ171" s="157">
        <f>_xlfn.IFNA(IF($B171=$B$382,0,_xlfn.IFNA(INDEX('I.Supplementary 2017-18'!W$8:W$35,MATCH($B171,'I.Supplementary 2017-18'!$B$8:$B$35,0)),INDEX('I.KI 2017-18'!W$9:W$393,MATCH($B171,'I.KI 2017-18'!$B$9:$B$393,0)))),"")</f>
        <v>0</v>
      </c>
      <c r="AK171" s="156">
        <f>_xlfn.IFNA(IF($B171=$B$382,0,_xlfn.IFNA(INDEX('I.Supplementary 2017-18'!X$8:X$35,MATCH($B171,'I.Supplementary 2017-18'!$B$8:$B$35,0)),INDEX('I.KI 2017-18'!X$9:X$393,MATCH($B171,'I.KI 2017-18'!$B$9:$B$393,0)))),"")</f>
        <v>0</v>
      </c>
      <c r="AL171" s="193">
        <f>_xlfn.IFNA(IF($B171=$B$382,0,_xlfn.IFNA(INDEX('I.Supplementary 2017-18'!Y$8:Y$35,MATCH($B171,'I.Supplementary 2017-18'!$B$8:$B$35,0)),INDEX('I.KI 2017-18'!Y$9:Y$393,MATCH($B171,'I.KI 2017-18'!$B$9:$B$393,0)))),"")</f>
        <v>0</v>
      </c>
      <c r="AM171" s="193">
        <f>_xlfn.IFNA(IF($B171=$B$382,0,_xlfn.IFNA(INDEX('I.Supplementary 2017-18'!Z$8:Z$35,MATCH($B171,'I.Supplementary 2017-18'!$B$8:$B$35,0)),INDEX('I.KI 2017-18'!Z$9:Z$393,MATCH($B171,'I.KI 2017-18'!$B$9:$B$393,0)))),"")</f>
        <v>0</v>
      </c>
      <c r="AN171" s="193">
        <f>_xlfn.IFNA(IF($B171=$B$382,0,_xlfn.IFNA(INDEX('I.Supplementary 2017-18'!AA$8:AA$35,MATCH($B171,'I.Supplementary 2017-18'!$B$8:$B$35,0)),INDEX('I.KI 2017-18'!AA$9:AA$393,MATCH($B171,'I.KI 2017-18'!$B$9:$B$393,0)))),"")</f>
        <v>0</v>
      </c>
      <c r="AO171" s="157">
        <f>_xlfn.IFNA(IF($B171=$B$382,0,_xlfn.IFNA(INDEX('I.Supplementary 2017-18'!AB$8:AB$35,MATCH($B171,'I.Supplementary 2017-18'!$B$8:$B$35,0)),INDEX('I.KI 2017-18'!AB$9:AB$393,MATCH($B171,'I.KI 2017-18'!$B$9:$B$393,0)))),"")</f>
        <v>0</v>
      </c>
      <c r="AP171" s="149"/>
      <c r="AQ171" s="156">
        <f>_xlfn.IFNA(IF($B171=$B$381,0,IF($B171=$B$382,0,_xlfn.IFNA(INDEX('I.Supplementary 2017-18'!I$8:I$35,MATCH($B171,'I.Supplementary 2017-18'!$B$8:$B$35,0)),INDEX('I.KI 2017-18'!I$9:I$393,MATCH($B171,'I.KI 2017-18'!$B$9:$B$393,0))))),"")</f>
        <v>1.8624470806777436</v>
      </c>
      <c r="AR171" s="149">
        <f>_xlfn.IFNA(IF($B171=$B$381,0,IF($B171=$B$382,0,_xlfn.IFNA(INDEX('I.Supplementary 2017-18'!J$8:J$35,MATCH($B171,'I.Supplementary 2017-18'!$B$8:$B$35,0)),INDEX('I.KI 2017-18'!J$9:J$393,MATCH($B171,'I.KI 2017-18'!$B$9:$B$393,0))))),"")</f>
        <v>1.4235960271937504</v>
      </c>
      <c r="AS171" s="157">
        <f>_xlfn.IFNA(IF($B171=$B$381,0,IF($B171=$B$382,0,_xlfn.IFNA(INDEX('I.Supplementary 2017-18'!H$8:H$35,MATCH($B171,'I.Supplementary 2017-18'!$B$8:$B$35,0)),INDEX('I.KI 2017-18'!H$9:H$393,MATCH($B171,'I.KI 2017-18'!$B$9:$B$393,0))))),"")</f>
        <v>3.2860431078714942</v>
      </c>
      <c r="AT171" s="149"/>
      <c r="AU171" s="156">
        <f>_xlfn.IFNA(_xlfn.IFNA(INDEX('I.Supplementary 2018-19'!P$8:P$157,MATCH($B171,'I.Supplementary 2018-19'!$B$8:$B$157,0)),INDEX('I.KI 2018-19'!P$9:P$393,MATCH($B171,'I.KI 2018-19'!$B$9:$B$393,0))),"")</f>
        <v>0</v>
      </c>
      <c r="AV171" s="193">
        <f>_xlfn.IFNA(_xlfn.IFNA(INDEX('I.Supplementary 2018-19'!Q$8:Q$157,MATCH($B171,'I.Supplementary 2018-19'!$B$8:$B$157,0)),INDEX('I.KI 2018-19'!Q$9:Q$393,MATCH($B171,'I.KI 2018-19'!$B$9:$B$393,0))),"")</f>
        <v>0</v>
      </c>
      <c r="AW171" s="193">
        <f>_xlfn.IFNA(_xlfn.IFNA(INDEX('I.Supplementary 2018-19'!R$8:R$157,MATCH($B171,'I.Supplementary 2018-19'!$B$8:$B$157,0)),INDEX('I.KI 2018-19'!R$9:R$393,MATCH($B171,'I.KI 2018-19'!$B$9:$B$393,0))),"")</f>
        <v>0</v>
      </c>
      <c r="AX171" s="193">
        <f>_xlfn.IFNA(_xlfn.IFNA(INDEX('I.Supplementary 2018-19'!S$8:S$157,MATCH($B171,'I.Supplementary 2018-19'!$B$8:$B$157,0)),INDEX('I.KI 2018-19'!S$9:S$393,MATCH($B171,'I.KI 2018-19'!$B$9:$B$393,0))),"")</f>
        <v>0</v>
      </c>
      <c r="AY171" s="157">
        <f>_xlfn.IFNA(_xlfn.IFNA(INDEX('I.Supplementary 2018-19'!T$8:T$157,MATCH($B171,'I.Supplementary 2018-19'!$B$8:$B$157,0)),INDEX('I.KI 2018-19'!T$9:T$393,MATCH($B171,'I.KI 2018-19'!$B$9:$B$393,0))),"")</f>
        <v>0</v>
      </c>
      <c r="AZ171" s="156">
        <f>_xlfn.IFNA(_xlfn.IFNA(INDEX('I.Supplementary 2018-19'!U$8:U$157,MATCH($B171,'I.Supplementary 2018-19'!$B$8:$B$157,0)),INDEX('I.KI 2018-19'!U$9:U$393,MATCH($B171,'I.KI 2018-19'!$B$9:$B$393,0))),"")</f>
        <v>0</v>
      </c>
      <c r="BA171" s="193">
        <f>_xlfn.IFNA(_xlfn.IFNA(INDEX('I.Supplementary 2018-19'!V$8:V$157,MATCH($B171,'I.Supplementary 2018-19'!$B$8:$B$157,0)),INDEX('I.KI 2018-19'!V$9:V$393,MATCH($B171,'I.KI 2018-19'!$B$9:$B$393,0))),"")</f>
        <v>0</v>
      </c>
      <c r="BB171" s="193">
        <f>_xlfn.IFNA(_xlfn.IFNA(INDEX('I.Supplementary 2018-19'!W$8:W$157,MATCH($B171,'I.Supplementary 2018-19'!$B$8:$B$157,0)),INDEX('I.KI 2018-19'!W$9:W$393,MATCH($B171,'I.KI 2018-19'!$B$9:$B$393,0))),"")</f>
        <v>0</v>
      </c>
      <c r="BC171" s="193">
        <f>_xlfn.IFNA(_xlfn.IFNA(INDEX('I.Supplementary 2018-19'!X$8:X$157,MATCH($B171,'I.Supplementary 2018-19'!$B$8:$B$157,0)),INDEX('I.KI 2018-19'!X$9:X$393,MATCH($B171,'I.KI 2018-19'!$B$9:$B$393,0))),"")</f>
        <v>0</v>
      </c>
      <c r="BD171" s="157">
        <f>_xlfn.IFNA(_xlfn.IFNA(INDEX('I.Supplementary 2018-19'!Y$8:Y$157,MATCH($B171,'I.Supplementary 2018-19'!$B$8:$B$157,0)),INDEX('I.KI 2018-19'!Y$9:Y$393,MATCH($B171,'I.KI 2018-19'!$B$9:$B$393,0))),"")</f>
        <v>0</v>
      </c>
      <c r="BE171" s="156">
        <f>_xlfn.IFNA(_xlfn.IFNA(INDEX('I.Supplementary 2018-19'!Z$8:Z$157,MATCH($B171,'I.Supplementary 2018-19'!$B$8:$B$157,0)),INDEX('I.KI 2018-19'!Z$9:Z$393,MATCH($B171,'I.KI 2018-19'!$B$9:$B$393,0))),"")</f>
        <v>0</v>
      </c>
      <c r="BF171" s="193">
        <f>_xlfn.IFNA(_xlfn.IFNA(INDEX('I.Supplementary 2018-19'!AA$8:AA$157,MATCH($B171,'I.Supplementary 2018-19'!$B$8:$B$157,0)),INDEX('I.KI 2018-19'!AA$9:AA$393,MATCH($B171,'I.KI 2018-19'!$B$9:$B$393,0))),"")</f>
        <v>0</v>
      </c>
      <c r="BG171" s="193">
        <f>_xlfn.IFNA(_xlfn.IFNA(INDEX('I.Supplementary 2018-19'!AB$8:AB$157,MATCH($B171,'I.Supplementary 2018-19'!$B$8:$B$157,0)),INDEX('I.KI 2018-19'!AB$9:AB$393,MATCH($B171,'I.KI 2018-19'!$B$9:$B$393,0))),"")</f>
        <v>0</v>
      </c>
      <c r="BH171" s="193">
        <f>_xlfn.IFNA(_xlfn.IFNA(INDEX('I.Supplementary 2018-19'!AC$8:AC$157,MATCH($B171,'I.Supplementary 2018-19'!$B$8:$B$157,0)),INDEX('I.KI 2018-19'!AC$9:AC$393,MATCH($B171,'I.KI 2018-19'!$B$9:$B$393,0))),"")</f>
        <v>0</v>
      </c>
      <c r="BI171" s="157">
        <f>_xlfn.IFNA(_xlfn.IFNA(INDEX('I.Supplementary 2018-19'!AD$8:AD$157,MATCH($B171,'I.Supplementary 2018-19'!$B$8:$B$157,0)),INDEX('I.KI 2018-19'!AD$9:AD$393,MATCH($B171,'I.KI 2018-19'!$B$9:$B$393,0))),"")</f>
        <v>0</v>
      </c>
      <c r="BJ171" s="149"/>
      <c r="BK171" s="156">
        <f>_xlfn.IFNA(IF($B171=$B$381,0,IF($B171=$B$382,0,_xlfn.IFNA(INDEX('I.Supplementary 2018-19'!I$8:I$157,MATCH($B171,'I.Supplementary 2018-19'!$B$8:$B$157,0)),INDEX('I.KI 2018-19'!I$9:I$393,MATCH($B171,'I.KI 2018-19'!$B$9:$B$393,0))))),"")</f>
        <v>1.8204806934965272</v>
      </c>
      <c r="BL171" s="149">
        <f>_xlfn.IFNA(IF($B171=$B$381,0,IF($B171=$B$382,0,_xlfn.IFNA(INDEX('I.Supplementary 2018-19'!J$8:J$157,MATCH($B171,'I.Supplementary 2018-19'!$B$8:$B$157,0)),INDEX('I.KI 2018-19'!J$9:J$393,MATCH($B171,'I.KI 2018-19'!$B$9:$B$393,0))))),"")</f>
        <v>1.4784117292601016</v>
      </c>
      <c r="BM171" s="157">
        <f>_xlfn.IFNA(IF($B171=$B$381,0,IF($B171=$B$382,0,_xlfn.IFNA(INDEX('I.Supplementary 2018-19'!H$8:H$157,MATCH($B171,'I.Supplementary 2018-19'!$B$8:$B$157,0)),INDEX('I.KI 2018-19'!H$9:H$393,MATCH($B171,'I.KI 2018-19'!$B$9:$B$393,0))))),"")</f>
        <v>3.2988924227566288</v>
      </c>
    </row>
    <row r="172" spans="2:65">
      <c r="B172" s="121" t="str">
        <f>'Calculations for 2021-22'!B172</f>
        <v>E5015</v>
      </c>
      <c r="C172" s="160" t="str">
        <f>'Calculations for 2021-22'!D172</f>
        <v>E5015</v>
      </c>
      <c r="D172" t="str">
        <f>'Calculations for 2021-22'!E172</f>
        <v>ILB</v>
      </c>
      <c r="E172" t="str">
        <f>'Calculations for 2021-22'!F172</f>
        <v>P1915</v>
      </c>
      <c r="F172" s="120" t="str">
        <f>'Calculations for 2021-22'!H172</f>
        <v>Islington</v>
      </c>
      <c r="G172" s="156">
        <f>_xlfn.IFNA(INDEX('I.KI 2016-17'!M$8:M$391,MATCH($B172,'I.KI 2016-17'!$B$8:$B$391,0)),"")</f>
        <v>41.944304994001996</v>
      </c>
      <c r="H172" s="149">
        <f>_xlfn.IFNA(INDEX('I.KI 2016-17'!N$8:N$391,MATCH($B172,'I.KI 2016-17'!$B$8:$B$391,0)),"")</f>
        <v>10.973695193962</v>
      </c>
      <c r="I172" s="149">
        <f>_xlfn.IFNA(INDEX('I.KI 2016-17'!O$8:O$391,MATCH($B172,'I.KI 2016-17'!$B$8:$B$391,0)),"")</f>
        <v>0</v>
      </c>
      <c r="J172" s="149">
        <f>_xlfn.IFNA(INDEX('I.KI 2016-17'!P$8:P$391,MATCH($B172,'I.KI 2016-17'!$B$8:$B$391,0)),"")</f>
        <v>0</v>
      </c>
      <c r="K172" s="157">
        <f>_xlfn.IFNA(INDEX('I.KI 2016-17'!Q$8:Q$391,MATCH($B172,'I.KI 2016-17'!$B$8:$B$391,0)),"")</f>
        <v>0</v>
      </c>
      <c r="L172" s="156">
        <f>_xlfn.IFNA(INDEX('I.KI 2016-17'!R$8:R$391,MATCH($B172,'I.KI 2016-17'!$B$8:$B$391,0)),"")</f>
        <v>58.214720293192997</v>
      </c>
      <c r="M172" s="193">
        <f>_xlfn.IFNA(INDEX('I.KI 2016-17'!S$8:S$391,MATCH($B172,'I.KI 2016-17'!$B$8:$B$391,0)),"")</f>
        <v>19.808148676742</v>
      </c>
      <c r="N172" s="193">
        <f>_xlfn.IFNA(INDEX('I.KI 2016-17'!T$8:T$391,MATCH($B172,'I.KI 2016-17'!$B$8:$B$391,0)),"")</f>
        <v>0</v>
      </c>
      <c r="O172" s="193">
        <f>_xlfn.IFNA(INDEX('I.KI 2016-17'!U$8:U$391,MATCH($B172,'I.KI 2016-17'!$B$8:$B$391,0)),"")</f>
        <v>0</v>
      </c>
      <c r="P172" s="157">
        <f>_xlfn.IFNA(INDEX('I.KI 2016-17'!V$8:V$391,MATCH($B172,'I.KI 2016-17'!$B$8:$B$391,0)),"")</f>
        <v>0</v>
      </c>
      <c r="Q172" s="156">
        <f>_xlfn.IFNA(INDEX('I.KI 2016-17'!W$8:W$391,MATCH($B172,'I.KI 2016-17'!$B$8:$B$391,0)),"")</f>
        <v>100.15902528719499</v>
      </c>
      <c r="R172" s="193">
        <f>_xlfn.IFNA(INDEX('I.KI 2016-17'!X$8:X$391,MATCH($B172,'I.KI 2016-17'!$B$8:$B$391,0)),"")</f>
        <v>30.781843870704002</v>
      </c>
      <c r="S172" s="193">
        <f>_xlfn.IFNA(INDEX('I.KI 2016-17'!Y$8:Y$391,MATCH($B172,'I.KI 2016-17'!$B$8:$B$391,0)),"")</f>
        <v>0</v>
      </c>
      <c r="T172" s="193">
        <f>_xlfn.IFNA(INDEX('I.KI 2016-17'!Z$8:Z$391,MATCH($B172,'I.KI 2016-17'!$B$8:$B$391,0)),"")</f>
        <v>0</v>
      </c>
      <c r="U172" s="157">
        <f>_xlfn.IFNA(INDEX('I.KI 2016-17'!AA$8:AA$391,MATCH($B172,'I.KI 2016-17'!$B$8:$B$391,0)),"")</f>
        <v>0</v>
      </c>
      <c r="V172" s="149"/>
      <c r="W172" s="154">
        <f>_xlfn.IFNA(INDEX('I.KI 2016-17'!$H$8:$H$391,MATCH(B172,'I.KI 2016-17'!$B$8:$B$391,0)),"")</f>
        <v>52.918000187963997</v>
      </c>
      <c r="X172" s="153">
        <f>_xlfn.IFNA(INDEX('I.KI 2016-17'!$I$8:$I$391,MATCH(B172,'I.KI 2016-17'!$B$8:$B$391,0)),"")</f>
        <v>78.022868969935004</v>
      </c>
      <c r="Y172" s="155">
        <f>_xlfn.IFNA(INDEX('I.KI 2016-17'!$G$8:$G$391,MATCH(B172,'I.KI 2016-17'!$B$8:$B$391,0)),"")</f>
        <v>130.94086915789899</v>
      </c>
      <c r="Z172" s="149"/>
      <c r="AA172" s="156">
        <f>_xlfn.IFNA(IF($B172=$B$382,0,_xlfn.IFNA(INDEX('I.Supplementary 2017-18'!N$8:N$35,MATCH($B172,'I.Supplementary 2017-18'!$B$8:$B$35,0)),INDEX('I.KI 2017-18'!N$9:N$393,MATCH($B172,'I.KI 2017-18'!$B$9:$B$393,0)))),"")</f>
        <v>33.239933911441796</v>
      </c>
      <c r="AB172" s="193">
        <f>_xlfn.IFNA(IF($B172=$B$382,0,_xlfn.IFNA(INDEX('I.Supplementary 2017-18'!O$8:O$35,MATCH($B172,'I.Supplementary 2017-18'!$B$8:$B$35,0)),INDEX('I.KI 2017-18'!O$9:O$393,MATCH($B172,'I.KI 2017-18'!$B$9:$B$393,0)))),"")</f>
        <v>7.5785628226772506</v>
      </c>
      <c r="AC172" s="193">
        <f>_xlfn.IFNA(IF($B172=$B$382,0,_xlfn.IFNA(INDEX('I.Supplementary 2017-18'!P$8:P$35,MATCH($B172,'I.Supplementary 2017-18'!$B$8:$B$35,0)),INDEX('I.KI 2017-18'!P$9:P$393,MATCH($B172,'I.KI 2017-18'!$B$9:$B$393,0)))),"")</f>
        <v>0</v>
      </c>
      <c r="AD172" s="193">
        <f>_xlfn.IFNA(IF($B172=$B$382,0,_xlfn.IFNA(INDEX('I.Supplementary 2017-18'!Q$8:Q$35,MATCH($B172,'I.Supplementary 2017-18'!$B$8:$B$35,0)),INDEX('I.KI 2017-18'!Q$9:Q$393,MATCH($B172,'I.KI 2017-18'!$B$9:$B$393,0)))),"")</f>
        <v>0</v>
      </c>
      <c r="AE172" s="157">
        <f>_xlfn.IFNA(IF($B172=$B$382,0,_xlfn.IFNA(INDEX('I.Supplementary 2017-18'!R$8:R$35,MATCH($B172,'I.Supplementary 2017-18'!$B$8:$B$35,0)),INDEX('I.KI 2017-18'!R$9:R$393,MATCH($B172,'I.KI 2017-18'!$B$9:$B$393,0)))),"")</f>
        <v>0</v>
      </c>
      <c r="AF172" s="156">
        <f>_xlfn.IFNA(IF($B172=$B$382,0,_xlfn.IFNA(INDEX('I.Supplementary 2017-18'!S$8:S$35,MATCH($B172,'I.Supplementary 2017-18'!$B$8:$B$35,0)),INDEX('I.KI 2017-18'!S$9:S$393,MATCH($B172,'I.KI 2017-18'!$B$9:$B$393,0)))),"")</f>
        <v>59.403233457884525</v>
      </c>
      <c r="AG172" s="193">
        <f>_xlfn.IFNA(IF($B172=$B$382,0,_xlfn.IFNA(INDEX('I.Supplementary 2017-18'!T$8:T$35,MATCH($B172,'I.Supplementary 2017-18'!$B$8:$B$35,0)),INDEX('I.KI 2017-18'!T$9:T$393,MATCH($B172,'I.KI 2017-18'!$B$9:$B$393,0)))),"")</f>
        <v>20.212552328462845</v>
      </c>
      <c r="AH172" s="193">
        <f>_xlfn.IFNA(IF($B172=$B$382,0,_xlfn.IFNA(INDEX('I.Supplementary 2017-18'!U$8:U$35,MATCH($B172,'I.Supplementary 2017-18'!$B$8:$B$35,0)),INDEX('I.KI 2017-18'!U$9:U$393,MATCH($B172,'I.KI 2017-18'!$B$9:$B$393,0)))),"")</f>
        <v>0</v>
      </c>
      <c r="AI172" s="193">
        <f>_xlfn.IFNA(IF($B172=$B$382,0,_xlfn.IFNA(INDEX('I.Supplementary 2017-18'!V$8:V$35,MATCH($B172,'I.Supplementary 2017-18'!$B$8:$B$35,0)),INDEX('I.KI 2017-18'!V$9:V$393,MATCH($B172,'I.KI 2017-18'!$B$9:$B$393,0)))),"")</f>
        <v>0</v>
      </c>
      <c r="AJ172" s="157">
        <f>_xlfn.IFNA(IF($B172=$B$382,0,_xlfn.IFNA(INDEX('I.Supplementary 2017-18'!W$8:W$35,MATCH($B172,'I.Supplementary 2017-18'!$B$8:$B$35,0)),INDEX('I.KI 2017-18'!W$9:W$393,MATCH($B172,'I.KI 2017-18'!$B$9:$B$393,0)))),"")</f>
        <v>0</v>
      </c>
      <c r="AK172" s="156">
        <f>_xlfn.IFNA(IF($B172=$B$382,0,_xlfn.IFNA(INDEX('I.Supplementary 2017-18'!X$8:X$35,MATCH($B172,'I.Supplementary 2017-18'!$B$8:$B$35,0)),INDEX('I.KI 2017-18'!X$9:X$393,MATCH($B172,'I.KI 2017-18'!$B$9:$B$393,0)))),"")</f>
        <v>92.643167369326321</v>
      </c>
      <c r="AL172" s="193">
        <f>_xlfn.IFNA(IF($B172=$B$382,0,_xlfn.IFNA(INDEX('I.Supplementary 2017-18'!Y$8:Y$35,MATCH($B172,'I.Supplementary 2017-18'!$B$8:$B$35,0)),INDEX('I.KI 2017-18'!Y$9:Y$393,MATCH($B172,'I.KI 2017-18'!$B$9:$B$393,0)))),"")</f>
        <v>27.791115151140097</v>
      </c>
      <c r="AM172" s="193">
        <f>_xlfn.IFNA(IF($B172=$B$382,0,_xlfn.IFNA(INDEX('I.Supplementary 2017-18'!Z$8:Z$35,MATCH($B172,'I.Supplementary 2017-18'!$B$8:$B$35,0)),INDEX('I.KI 2017-18'!Z$9:Z$393,MATCH($B172,'I.KI 2017-18'!$B$9:$B$393,0)))),"")</f>
        <v>0</v>
      </c>
      <c r="AN172" s="193">
        <f>_xlfn.IFNA(IF($B172=$B$382,0,_xlfn.IFNA(INDEX('I.Supplementary 2017-18'!AA$8:AA$35,MATCH($B172,'I.Supplementary 2017-18'!$B$8:$B$35,0)),INDEX('I.KI 2017-18'!AA$9:AA$393,MATCH($B172,'I.KI 2017-18'!$B$9:$B$393,0)))),"")</f>
        <v>0</v>
      </c>
      <c r="AO172" s="157">
        <f>_xlfn.IFNA(IF($B172=$B$382,0,_xlfn.IFNA(INDEX('I.Supplementary 2017-18'!AB$8:AB$35,MATCH($B172,'I.Supplementary 2017-18'!$B$8:$B$35,0)),INDEX('I.KI 2017-18'!AB$9:AB$393,MATCH($B172,'I.KI 2017-18'!$B$9:$B$393,0)))),"")</f>
        <v>0</v>
      </c>
      <c r="AP172" s="149"/>
      <c r="AQ172" s="156">
        <f>_xlfn.IFNA(IF($B172=$B$381,0,IF($B172=$B$382,0,_xlfn.IFNA(INDEX('I.Supplementary 2017-18'!I$8:I$35,MATCH($B172,'I.Supplementary 2017-18'!$B$8:$B$35,0)),INDEX('I.KI 2017-18'!I$9:I$393,MATCH($B172,'I.KI 2017-18'!$B$9:$B$393,0))))),"")</f>
        <v>40.818496734119044</v>
      </c>
      <c r="AR172" s="149">
        <f>_xlfn.IFNA(IF($B172=$B$381,0,IF($B172=$B$382,0,_xlfn.IFNA(INDEX('I.Supplementary 2017-18'!J$8:J$35,MATCH($B172,'I.Supplementary 2017-18'!$B$8:$B$35,0)),INDEX('I.KI 2017-18'!J$9:J$393,MATCH($B172,'I.KI 2017-18'!$B$9:$B$393,0))))),"")</f>
        <v>79.615785786347374</v>
      </c>
      <c r="AS172" s="157">
        <f>_xlfn.IFNA(IF($B172=$B$381,0,IF($B172=$B$382,0,_xlfn.IFNA(INDEX('I.Supplementary 2017-18'!H$8:H$35,MATCH($B172,'I.Supplementary 2017-18'!$B$8:$B$35,0)),INDEX('I.KI 2017-18'!H$9:H$393,MATCH($B172,'I.KI 2017-18'!$B$9:$B$393,0))))),"")</f>
        <v>120.43428252046641</v>
      </c>
      <c r="AT172" s="149"/>
      <c r="AU172" s="156">
        <f>_xlfn.IFNA(_xlfn.IFNA(INDEX('I.Supplementary 2018-19'!P$8:P$157,MATCH($B172,'I.Supplementary 2018-19'!$B$8:$B$157,0)),INDEX('I.KI 2018-19'!P$9:P$393,MATCH($B172,'I.KI 2018-19'!$B$9:$B$393,0))),"")</f>
        <v>27.185383358338317</v>
      </c>
      <c r="AV172" s="193">
        <f>_xlfn.IFNA(_xlfn.IFNA(INDEX('I.Supplementary 2018-19'!Q$8:Q$157,MATCH($B172,'I.Supplementary 2018-19'!$B$8:$B$157,0)),INDEX('I.KI 2018-19'!Q$9:Q$393,MATCH($B172,'I.KI 2018-19'!$B$9:$B$393,0))),"")</f>
        <v>5.3708158190232105</v>
      </c>
      <c r="AW172" s="193">
        <f>_xlfn.IFNA(_xlfn.IFNA(INDEX('I.Supplementary 2018-19'!R$8:R$157,MATCH($B172,'I.Supplementary 2018-19'!$B$8:$B$157,0)),INDEX('I.KI 2018-19'!R$9:R$393,MATCH($B172,'I.KI 2018-19'!$B$9:$B$393,0))),"")</f>
        <v>0</v>
      </c>
      <c r="AX172" s="193">
        <f>_xlfn.IFNA(_xlfn.IFNA(INDEX('I.Supplementary 2018-19'!S$8:S$157,MATCH($B172,'I.Supplementary 2018-19'!$B$8:$B$157,0)),INDEX('I.KI 2018-19'!S$9:S$393,MATCH($B172,'I.KI 2018-19'!$B$9:$B$393,0))),"")</f>
        <v>0</v>
      </c>
      <c r="AY172" s="157">
        <f>_xlfn.IFNA(_xlfn.IFNA(INDEX('I.Supplementary 2018-19'!T$8:T$157,MATCH($B172,'I.Supplementary 2018-19'!$B$8:$B$157,0)),INDEX('I.KI 2018-19'!T$9:T$393,MATCH($B172,'I.KI 2018-19'!$B$9:$B$393,0))),"")</f>
        <v>0</v>
      </c>
      <c r="AZ172" s="156">
        <f>_xlfn.IFNA(_xlfn.IFNA(INDEX('I.Supplementary 2018-19'!U$8:U$157,MATCH($B172,'I.Supplementary 2018-19'!$B$8:$B$157,0)),INDEX('I.KI 2018-19'!U$9:U$393,MATCH($B172,'I.KI 2018-19'!$B$9:$B$393,0))),"")</f>
        <v>61.187879956619255</v>
      </c>
      <c r="BA172" s="193">
        <f>_xlfn.IFNA(_xlfn.IFNA(INDEX('I.Supplementary 2018-19'!V$8:V$157,MATCH($B172,'I.Supplementary 2018-19'!$B$8:$B$157,0)),INDEX('I.KI 2018-19'!V$9:V$393,MATCH($B172,'I.KI 2018-19'!$B$9:$B$393,0))),"")</f>
        <v>20.819796389832973</v>
      </c>
      <c r="BB172" s="193">
        <f>_xlfn.IFNA(_xlfn.IFNA(INDEX('I.Supplementary 2018-19'!W$8:W$157,MATCH($B172,'I.Supplementary 2018-19'!$B$8:$B$157,0)),INDEX('I.KI 2018-19'!W$9:W$393,MATCH($B172,'I.KI 2018-19'!$B$9:$B$393,0))),"")</f>
        <v>0</v>
      </c>
      <c r="BC172" s="193">
        <f>_xlfn.IFNA(_xlfn.IFNA(INDEX('I.Supplementary 2018-19'!X$8:X$157,MATCH($B172,'I.Supplementary 2018-19'!$B$8:$B$157,0)),INDEX('I.KI 2018-19'!X$9:X$393,MATCH($B172,'I.KI 2018-19'!$B$9:$B$393,0))),"")</f>
        <v>0</v>
      </c>
      <c r="BD172" s="157">
        <f>_xlfn.IFNA(_xlfn.IFNA(INDEX('I.Supplementary 2018-19'!Y$8:Y$157,MATCH($B172,'I.Supplementary 2018-19'!$B$8:$B$157,0)),INDEX('I.KI 2018-19'!Y$9:Y$393,MATCH($B172,'I.KI 2018-19'!$B$9:$B$393,0))),"")</f>
        <v>0</v>
      </c>
      <c r="BE172" s="156">
        <f>_xlfn.IFNA(_xlfn.IFNA(INDEX('I.Supplementary 2018-19'!Z$8:Z$157,MATCH($B172,'I.Supplementary 2018-19'!$B$8:$B$157,0)),INDEX('I.KI 2018-19'!Z$9:Z$393,MATCH($B172,'I.KI 2018-19'!$B$9:$B$393,0))),"")</f>
        <v>88.373263314957569</v>
      </c>
      <c r="BF172" s="193">
        <f>_xlfn.IFNA(_xlfn.IFNA(INDEX('I.Supplementary 2018-19'!AA$8:AA$157,MATCH($B172,'I.Supplementary 2018-19'!$B$8:$B$157,0)),INDEX('I.KI 2018-19'!AA$9:AA$393,MATCH($B172,'I.KI 2018-19'!$B$9:$B$393,0))),"")</f>
        <v>26.190612208856184</v>
      </c>
      <c r="BG172" s="193">
        <f>_xlfn.IFNA(_xlfn.IFNA(INDEX('I.Supplementary 2018-19'!AB$8:AB$157,MATCH($B172,'I.Supplementary 2018-19'!$B$8:$B$157,0)),INDEX('I.KI 2018-19'!AB$9:AB$393,MATCH($B172,'I.KI 2018-19'!$B$9:$B$393,0))),"")</f>
        <v>0</v>
      </c>
      <c r="BH172" s="193">
        <f>_xlfn.IFNA(_xlfn.IFNA(INDEX('I.Supplementary 2018-19'!AC$8:AC$157,MATCH($B172,'I.Supplementary 2018-19'!$B$8:$B$157,0)),INDEX('I.KI 2018-19'!AC$9:AC$393,MATCH($B172,'I.KI 2018-19'!$B$9:$B$393,0))),"")</f>
        <v>0</v>
      </c>
      <c r="BI172" s="157">
        <f>_xlfn.IFNA(_xlfn.IFNA(INDEX('I.Supplementary 2018-19'!AD$8:AD$157,MATCH($B172,'I.Supplementary 2018-19'!$B$8:$B$157,0)),INDEX('I.KI 2018-19'!AD$9:AD$393,MATCH($B172,'I.KI 2018-19'!$B$9:$B$393,0))),"")</f>
        <v>0</v>
      </c>
      <c r="BJ172" s="149"/>
      <c r="BK172" s="156">
        <f>_xlfn.IFNA(IF($B172=$B$381,0,IF($B172=$B$382,0,_xlfn.IFNA(INDEX('I.Supplementary 2018-19'!I$8:I$157,MATCH($B172,'I.Supplementary 2018-19'!$B$8:$B$157,0)),INDEX('I.KI 2018-19'!I$9:I$393,MATCH($B172,'I.KI 2018-19'!$B$9:$B$393,0))))),"")</f>
        <v>32.556199177361528</v>
      </c>
      <c r="BL172" s="149">
        <f>_xlfn.IFNA(IF($B172=$B$381,0,IF($B172=$B$382,0,_xlfn.IFNA(INDEX('I.Supplementary 2018-19'!J$8:J$157,MATCH($B172,'I.Supplementary 2018-19'!$B$8:$B$157,0)),INDEX('I.KI 2018-19'!J$9:J$393,MATCH($B172,'I.KI 2018-19'!$B$9:$B$393,0))))),"")</f>
        <v>82.007676346452243</v>
      </c>
      <c r="BM172" s="157">
        <f>_xlfn.IFNA(IF($B172=$B$381,0,IF($B172=$B$382,0,_xlfn.IFNA(INDEX('I.Supplementary 2018-19'!H$8:H$157,MATCH($B172,'I.Supplementary 2018-19'!$B$8:$B$157,0)),INDEX('I.KI 2018-19'!H$9:H$393,MATCH($B172,'I.KI 2018-19'!$B$9:$B$393,0))))),"")</f>
        <v>114.56387552381378</v>
      </c>
    </row>
    <row r="173" spans="2:65">
      <c r="B173" s="121" t="str">
        <f>'Calculations for 2021-22'!B173</f>
        <v>E5016</v>
      </c>
      <c r="C173" s="160" t="str">
        <f>'Calculations for 2021-22'!D173</f>
        <v>E5016</v>
      </c>
      <c r="D173" t="str">
        <f>'Calculations for 2021-22'!E173</f>
        <v>ILB</v>
      </c>
      <c r="E173" t="str">
        <f>'Calculations for 2021-22'!F173</f>
        <v>P1915</v>
      </c>
      <c r="F173" s="120" t="str">
        <f>'Calculations for 2021-22'!H173</f>
        <v>Kensington and Chelsea</v>
      </c>
      <c r="G173" s="156">
        <f>_xlfn.IFNA(INDEX('I.KI 2016-17'!M$8:M$391,MATCH($B173,'I.KI 2016-17'!$B$8:$B$391,0)),"")</f>
        <v>19.735178169178003</v>
      </c>
      <c r="H173" s="149">
        <f>_xlfn.IFNA(INDEX('I.KI 2016-17'!N$8:N$391,MATCH($B173,'I.KI 2016-17'!$B$8:$B$391,0)),"")</f>
        <v>11.812848056574</v>
      </c>
      <c r="I173" s="149">
        <f>_xlfn.IFNA(INDEX('I.KI 2016-17'!O$8:O$391,MATCH($B173,'I.KI 2016-17'!$B$8:$B$391,0)),"")</f>
        <v>0</v>
      </c>
      <c r="J173" s="149">
        <f>_xlfn.IFNA(INDEX('I.KI 2016-17'!P$8:P$391,MATCH($B173,'I.KI 2016-17'!$B$8:$B$391,0)),"")</f>
        <v>0</v>
      </c>
      <c r="K173" s="157">
        <f>_xlfn.IFNA(INDEX('I.KI 2016-17'!Q$8:Q$391,MATCH($B173,'I.KI 2016-17'!$B$8:$B$391,0)),"")</f>
        <v>0</v>
      </c>
      <c r="L173" s="156">
        <f>_xlfn.IFNA(INDEX('I.KI 2016-17'!R$8:R$391,MATCH($B173,'I.KI 2016-17'!$B$8:$B$391,0)),"")</f>
        <v>26.844751286495001</v>
      </c>
      <c r="M173" s="193">
        <f>_xlfn.IFNA(INDEX('I.KI 2016-17'!S$8:S$391,MATCH($B173,'I.KI 2016-17'!$B$8:$B$391,0)),"")</f>
        <v>21.412507857095001</v>
      </c>
      <c r="N173" s="193">
        <f>_xlfn.IFNA(INDEX('I.KI 2016-17'!T$8:T$391,MATCH($B173,'I.KI 2016-17'!$B$8:$B$391,0)),"")</f>
        <v>0</v>
      </c>
      <c r="O173" s="193">
        <f>_xlfn.IFNA(INDEX('I.KI 2016-17'!U$8:U$391,MATCH($B173,'I.KI 2016-17'!$B$8:$B$391,0)),"")</f>
        <v>0</v>
      </c>
      <c r="P173" s="157">
        <f>_xlfn.IFNA(INDEX('I.KI 2016-17'!V$8:V$391,MATCH($B173,'I.KI 2016-17'!$B$8:$B$391,0)),"")</f>
        <v>0</v>
      </c>
      <c r="Q173" s="156">
        <f>_xlfn.IFNA(INDEX('I.KI 2016-17'!W$8:W$391,MATCH($B173,'I.KI 2016-17'!$B$8:$B$391,0)),"")</f>
        <v>46.579929455673003</v>
      </c>
      <c r="R173" s="193">
        <f>_xlfn.IFNA(INDEX('I.KI 2016-17'!X$8:X$391,MATCH($B173,'I.KI 2016-17'!$B$8:$B$391,0)),"")</f>
        <v>33.225355913668999</v>
      </c>
      <c r="S173" s="193">
        <f>_xlfn.IFNA(INDEX('I.KI 2016-17'!Y$8:Y$391,MATCH($B173,'I.KI 2016-17'!$B$8:$B$391,0)),"")</f>
        <v>0</v>
      </c>
      <c r="T173" s="193">
        <f>_xlfn.IFNA(INDEX('I.KI 2016-17'!Z$8:Z$391,MATCH($B173,'I.KI 2016-17'!$B$8:$B$391,0)),"")</f>
        <v>0</v>
      </c>
      <c r="U173" s="157">
        <f>_xlfn.IFNA(INDEX('I.KI 2016-17'!AA$8:AA$391,MATCH($B173,'I.KI 2016-17'!$B$8:$B$391,0)),"")</f>
        <v>0</v>
      </c>
      <c r="V173" s="149"/>
      <c r="W173" s="154">
        <f>_xlfn.IFNA(INDEX('I.KI 2016-17'!$H$8:$H$391,MATCH(B173,'I.KI 2016-17'!$B$8:$B$391,0)),"")</f>
        <v>31.548026225752004</v>
      </c>
      <c r="X173" s="153">
        <f>_xlfn.IFNA(INDEX('I.KI 2016-17'!$I$8:$I$391,MATCH(B173,'I.KI 2016-17'!$B$8:$B$391,0)),"")</f>
        <v>48.257259143590005</v>
      </c>
      <c r="Y173" s="155">
        <f>_xlfn.IFNA(INDEX('I.KI 2016-17'!$G$8:$G$391,MATCH(B173,'I.KI 2016-17'!$B$8:$B$391,0)),"")</f>
        <v>79.805285369342016</v>
      </c>
      <c r="Z173" s="149"/>
      <c r="AA173" s="156">
        <f>_xlfn.IFNA(IF($B173=$B$382,0,_xlfn.IFNA(INDEX('I.Supplementary 2017-18'!N$8:N$35,MATCH($B173,'I.Supplementary 2017-18'!$B$8:$B$35,0)),INDEX('I.KI 2017-18'!N$9:N$393,MATCH($B173,'I.KI 2017-18'!$B$9:$B$393,0)))),"")</f>
        <v>14.995528303941361</v>
      </c>
      <c r="AB173" s="193">
        <f>_xlfn.IFNA(IF($B173=$B$382,0,_xlfn.IFNA(INDEX('I.Supplementary 2017-18'!O$8:O$35,MATCH($B173,'I.Supplementary 2017-18'!$B$8:$B$35,0)),INDEX('I.KI 2017-18'!O$9:O$393,MATCH($B173,'I.KI 2017-18'!$B$9:$B$393,0)))),"")</f>
        <v>7.3155110009250421</v>
      </c>
      <c r="AC173" s="193">
        <f>_xlfn.IFNA(IF($B173=$B$382,0,_xlfn.IFNA(INDEX('I.Supplementary 2017-18'!P$8:P$35,MATCH($B173,'I.Supplementary 2017-18'!$B$8:$B$35,0)),INDEX('I.KI 2017-18'!P$9:P$393,MATCH($B173,'I.KI 2017-18'!$B$9:$B$393,0)))),"")</f>
        <v>0</v>
      </c>
      <c r="AD173" s="193">
        <f>_xlfn.IFNA(IF($B173=$B$382,0,_xlfn.IFNA(INDEX('I.Supplementary 2017-18'!Q$8:Q$35,MATCH($B173,'I.Supplementary 2017-18'!$B$8:$B$35,0)),INDEX('I.KI 2017-18'!Q$9:Q$393,MATCH($B173,'I.KI 2017-18'!$B$9:$B$393,0)))),"")</f>
        <v>0</v>
      </c>
      <c r="AE173" s="157">
        <f>_xlfn.IFNA(IF($B173=$B$382,0,_xlfn.IFNA(INDEX('I.Supplementary 2017-18'!R$8:R$35,MATCH($B173,'I.Supplementary 2017-18'!$B$8:$B$35,0)),INDEX('I.KI 2017-18'!R$9:R$393,MATCH($B173,'I.KI 2017-18'!$B$9:$B$393,0)))),"")</f>
        <v>0</v>
      </c>
      <c r="AF173" s="156">
        <f>_xlfn.IFNA(IF($B173=$B$382,0,_xlfn.IFNA(INDEX('I.Supplementary 2017-18'!S$8:S$35,MATCH($B173,'I.Supplementary 2017-18'!$B$8:$B$35,0)),INDEX('I.KI 2017-18'!S$9:S$393,MATCH($B173,'I.KI 2017-18'!$B$9:$B$393,0)))),"")</f>
        <v>27.392814390572131</v>
      </c>
      <c r="AG173" s="193">
        <f>_xlfn.IFNA(IF($B173=$B$382,0,_xlfn.IFNA(INDEX('I.Supplementary 2017-18'!T$8:T$35,MATCH($B173,'I.Supplementary 2017-18'!$B$8:$B$35,0)),INDEX('I.KI 2017-18'!T$9:T$393,MATCH($B173,'I.KI 2017-18'!$B$9:$B$393,0)))),"")</f>
        <v>21.8496661453947</v>
      </c>
      <c r="AH173" s="193">
        <f>_xlfn.IFNA(IF($B173=$B$382,0,_xlfn.IFNA(INDEX('I.Supplementary 2017-18'!U$8:U$35,MATCH($B173,'I.Supplementary 2017-18'!$B$8:$B$35,0)),INDEX('I.KI 2017-18'!U$9:U$393,MATCH($B173,'I.KI 2017-18'!$B$9:$B$393,0)))),"")</f>
        <v>0</v>
      </c>
      <c r="AI173" s="193">
        <f>_xlfn.IFNA(IF($B173=$B$382,0,_xlfn.IFNA(INDEX('I.Supplementary 2017-18'!V$8:V$35,MATCH($B173,'I.Supplementary 2017-18'!$B$8:$B$35,0)),INDEX('I.KI 2017-18'!V$9:V$393,MATCH($B173,'I.KI 2017-18'!$B$9:$B$393,0)))),"")</f>
        <v>0</v>
      </c>
      <c r="AJ173" s="157">
        <f>_xlfn.IFNA(IF($B173=$B$382,0,_xlfn.IFNA(INDEX('I.Supplementary 2017-18'!W$8:W$35,MATCH($B173,'I.Supplementary 2017-18'!$B$8:$B$35,0)),INDEX('I.KI 2017-18'!W$9:W$393,MATCH($B173,'I.KI 2017-18'!$B$9:$B$393,0)))),"")</f>
        <v>0</v>
      </c>
      <c r="AK173" s="156">
        <f>_xlfn.IFNA(IF($B173=$B$382,0,_xlfn.IFNA(INDEX('I.Supplementary 2017-18'!X$8:X$35,MATCH($B173,'I.Supplementary 2017-18'!$B$8:$B$35,0)),INDEX('I.KI 2017-18'!X$9:X$393,MATCH($B173,'I.KI 2017-18'!$B$9:$B$393,0)))),"")</f>
        <v>42.38834269451349</v>
      </c>
      <c r="AL173" s="193">
        <f>_xlfn.IFNA(IF($B173=$B$382,0,_xlfn.IFNA(INDEX('I.Supplementary 2017-18'!Y$8:Y$35,MATCH($B173,'I.Supplementary 2017-18'!$B$8:$B$35,0)),INDEX('I.KI 2017-18'!Y$9:Y$393,MATCH($B173,'I.KI 2017-18'!$B$9:$B$393,0)))),"")</f>
        <v>29.165177146319742</v>
      </c>
      <c r="AM173" s="193">
        <f>_xlfn.IFNA(IF($B173=$B$382,0,_xlfn.IFNA(INDEX('I.Supplementary 2017-18'!Z$8:Z$35,MATCH($B173,'I.Supplementary 2017-18'!$B$8:$B$35,0)),INDEX('I.KI 2017-18'!Z$9:Z$393,MATCH($B173,'I.KI 2017-18'!$B$9:$B$393,0)))),"")</f>
        <v>0</v>
      </c>
      <c r="AN173" s="193">
        <f>_xlfn.IFNA(IF($B173=$B$382,0,_xlfn.IFNA(INDEX('I.Supplementary 2017-18'!AA$8:AA$35,MATCH($B173,'I.Supplementary 2017-18'!$B$8:$B$35,0)),INDEX('I.KI 2017-18'!AA$9:AA$393,MATCH($B173,'I.KI 2017-18'!$B$9:$B$393,0)))),"")</f>
        <v>0</v>
      </c>
      <c r="AO173" s="157">
        <f>_xlfn.IFNA(IF($B173=$B$382,0,_xlfn.IFNA(INDEX('I.Supplementary 2017-18'!AB$8:AB$35,MATCH($B173,'I.Supplementary 2017-18'!$B$8:$B$35,0)),INDEX('I.KI 2017-18'!AB$9:AB$393,MATCH($B173,'I.KI 2017-18'!$B$9:$B$393,0)))),"")</f>
        <v>0</v>
      </c>
      <c r="AP173" s="149"/>
      <c r="AQ173" s="156">
        <f>_xlfn.IFNA(IF($B173=$B$381,0,IF($B173=$B$382,0,_xlfn.IFNA(INDEX('I.Supplementary 2017-18'!I$8:I$35,MATCH($B173,'I.Supplementary 2017-18'!$B$8:$B$35,0)),INDEX('I.KI 2017-18'!I$9:I$393,MATCH($B173,'I.KI 2017-18'!$B$9:$B$393,0))))),"")</f>
        <v>22.311039304866405</v>
      </c>
      <c r="AR173" s="149">
        <f>_xlfn.IFNA(IF($B173=$B$381,0,IF($B173=$B$382,0,_xlfn.IFNA(INDEX('I.Supplementary 2017-18'!J$8:J$35,MATCH($B173,'I.Supplementary 2017-18'!$B$8:$B$35,0)),INDEX('I.KI 2017-18'!J$9:J$393,MATCH($B173,'I.KI 2017-18'!$B$9:$B$393,0))))),"")</f>
        <v>49.242480535966827</v>
      </c>
      <c r="AS173" s="157">
        <f>_xlfn.IFNA(IF($B173=$B$381,0,IF($B173=$B$382,0,_xlfn.IFNA(INDEX('I.Supplementary 2017-18'!H$8:H$35,MATCH($B173,'I.Supplementary 2017-18'!$B$8:$B$35,0)),INDEX('I.KI 2017-18'!H$9:H$393,MATCH($B173,'I.KI 2017-18'!$B$9:$B$393,0))))),"")</f>
        <v>71.553519840833232</v>
      </c>
      <c r="AT173" s="149"/>
      <c r="AU173" s="156">
        <f>_xlfn.IFNA(_xlfn.IFNA(INDEX('I.Supplementary 2018-19'!P$8:P$157,MATCH($B173,'I.Supplementary 2018-19'!$B$8:$B$157,0)),INDEX('I.KI 2018-19'!P$9:P$393,MATCH($B173,'I.KI 2018-19'!$B$9:$B$393,0))),"")</f>
        <v>11.790405571736731</v>
      </c>
      <c r="AV173" s="193">
        <f>_xlfn.IFNA(_xlfn.IFNA(INDEX('I.Supplementary 2018-19'!Q$8:Q$157,MATCH($B173,'I.Supplementary 2018-19'!$B$8:$B$157,0)),INDEX('I.KI 2018-19'!Q$9:Q$393,MATCH($B173,'I.KI 2018-19'!$B$9:$B$393,0))),"")</f>
        <v>4.4853040153657417</v>
      </c>
      <c r="AW173" s="193">
        <f>_xlfn.IFNA(_xlfn.IFNA(INDEX('I.Supplementary 2018-19'!R$8:R$157,MATCH($B173,'I.Supplementary 2018-19'!$B$8:$B$157,0)),INDEX('I.KI 2018-19'!R$9:R$393,MATCH($B173,'I.KI 2018-19'!$B$9:$B$393,0))),"")</f>
        <v>0</v>
      </c>
      <c r="AX173" s="193">
        <f>_xlfn.IFNA(_xlfn.IFNA(INDEX('I.Supplementary 2018-19'!S$8:S$157,MATCH($B173,'I.Supplementary 2018-19'!$B$8:$B$157,0)),INDEX('I.KI 2018-19'!S$9:S$393,MATCH($B173,'I.KI 2018-19'!$B$9:$B$393,0))),"")</f>
        <v>0</v>
      </c>
      <c r="AY173" s="157">
        <f>_xlfn.IFNA(_xlfn.IFNA(INDEX('I.Supplementary 2018-19'!T$8:T$157,MATCH($B173,'I.Supplementary 2018-19'!$B$8:$B$157,0)),INDEX('I.KI 2018-19'!T$9:T$393,MATCH($B173,'I.KI 2018-19'!$B$9:$B$393,0))),"")</f>
        <v>0</v>
      </c>
      <c r="AZ173" s="156">
        <f>_xlfn.IFNA(_xlfn.IFNA(INDEX('I.Supplementary 2018-19'!U$8:U$157,MATCH($B173,'I.Supplementary 2018-19'!$B$8:$B$157,0)),INDEX('I.KI 2018-19'!U$9:U$393,MATCH($B173,'I.KI 2018-19'!$B$9:$B$393,0))),"")</f>
        <v>28.215774479559276</v>
      </c>
      <c r="BA173" s="193">
        <f>_xlfn.IFNA(_xlfn.IFNA(INDEX('I.Supplementary 2018-19'!V$8:V$157,MATCH($B173,'I.Supplementary 2018-19'!$B$8:$B$157,0)),INDEX('I.KI 2018-19'!V$9:V$393,MATCH($B173,'I.KI 2018-19'!$B$9:$B$393,0))),"")</f>
        <v>22.50609388366836</v>
      </c>
      <c r="BB173" s="193">
        <f>_xlfn.IFNA(_xlfn.IFNA(INDEX('I.Supplementary 2018-19'!W$8:W$157,MATCH($B173,'I.Supplementary 2018-19'!$B$8:$B$157,0)),INDEX('I.KI 2018-19'!W$9:W$393,MATCH($B173,'I.KI 2018-19'!$B$9:$B$393,0))),"")</f>
        <v>0</v>
      </c>
      <c r="BC173" s="193">
        <f>_xlfn.IFNA(_xlfn.IFNA(INDEX('I.Supplementary 2018-19'!X$8:X$157,MATCH($B173,'I.Supplementary 2018-19'!$B$8:$B$157,0)),INDEX('I.KI 2018-19'!X$9:X$393,MATCH($B173,'I.KI 2018-19'!$B$9:$B$393,0))),"")</f>
        <v>0</v>
      </c>
      <c r="BD173" s="157">
        <f>_xlfn.IFNA(_xlfn.IFNA(INDEX('I.Supplementary 2018-19'!Y$8:Y$157,MATCH($B173,'I.Supplementary 2018-19'!$B$8:$B$157,0)),INDEX('I.KI 2018-19'!Y$9:Y$393,MATCH($B173,'I.KI 2018-19'!$B$9:$B$393,0))),"")</f>
        <v>0</v>
      </c>
      <c r="BE173" s="156">
        <f>_xlfn.IFNA(_xlfn.IFNA(INDEX('I.Supplementary 2018-19'!Z$8:Z$157,MATCH($B173,'I.Supplementary 2018-19'!$B$8:$B$157,0)),INDEX('I.KI 2018-19'!Z$9:Z$393,MATCH($B173,'I.KI 2018-19'!$B$9:$B$393,0))),"")</f>
        <v>40.006180051296006</v>
      </c>
      <c r="BF173" s="193">
        <f>_xlfn.IFNA(_xlfn.IFNA(INDEX('I.Supplementary 2018-19'!AA$8:AA$157,MATCH($B173,'I.Supplementary 2018-19'!$B$8:$B$157,0)),INDEX('I.KI 2018-19'!AA$9:AA$393,MATCH($B173,'I.KI 2018-19'!$B$9:$B$393,0))),"")</f>
        <v>26.991397899034101</v>
      </c>
      <c r="BG173" s="193">
        <f>_xlfn.IFNA(_xlfn.IFNA(INDEX('I.Supplementary 2018-19'!AB$8:AB$157,MATCH($B173,'I.Supplementary 2018-19'!$B$8:$B$157,0)),INDEX('I.KI 2018-19'!AB$9:AB$393,MATCH($B173,'I.KI 2018-19'!$B$9:$B$393,0))),"")</f>
        <v>0</v>
      </c>
      <c r="BH173" s="193">
        <f>_xlfn.IFNA(_xlfn.IFNA(INDEX('I.Supplementary 2018-19'!AC$8:AC$157,MATCH($B173,'I.Supplementary 2018-19'!$B$8:$B$157,0)),INDEX('I.KI 2018-19'!AC$9:AC$393,MATCH($B173,'I.KI 2018-19'!$B$9:$B$393,0))),"")</f>
        <v>0</v>
      </c>
      <c r="BI173" s="157">
        <f>_xlfn.IFNA(_xlfn.IFNA(INDEX('I.Supplementary 2018-19'!AD$8:AD$157,MATCH($B173,'I.Supplementary 2018-19'!$B$8:$B$157,0)),INDEX('I.KI 2018-19'!AD$9:AD$393,MATCH($B173,'I.KI 2018-19'!$B$9:$B$393,0))),"")</f>
        <v>0</v>
      </c>
      <c r="BJ173" s="149"/>
      <c r="BK173" s="156">
        <f>_xlfn.IFNA(IF($B173=$B$381,0,IF($B173=$B$382,0,_xlfn.IFNA(INDEX('I.Supplementary 2018-19'!I$8:I$157,MATCH($B173,'I.Supplementary 2018-19'!$B$8:$B$157,0)),INDEX('I.KI 2018-19'!I$9:I$393,MATCH($B173,'I.KI 2018-19'!$B$9:$B$393,0))))),"")</f>
        <v>16.275709587102472</v>
      </c>
      <c r="BL173" s="149">
        <f>_xlfn.IFNA(IF($B173=$B$381,0,IF($B173=$B$382,0,_xlfn.IFNA(INDEX('I.Supplementary 2018-19'!J$8:J$157,MATCH($B173,'I.Supplementary 2018-19'!$B$8:$B$157,0)),INDEX('I.KI 2018-19'!J$9:J$393,MATCH($B173,'I.KI 2018-19'!$B$9:$B$393,0))))),"")</f>
        <v>50.721868363227635</v>
      </c>
      <c r="BM173" s="157">
        <f>_xlfn.IFNA(IF($B173=$B$381,0,IF($B173=$B$382,0,_xlfn.IFNA(INDEX('I.Supplementary 2018-19'!H$8:H$157,MATCH($B173,'I.Supplementary 2018-19'!$B$8:$B$157,0)),INDEX('I.KI 2018-19'!H$9:H$393,MATCH($B173,'I.KI 2018-19'!$B$9:$B$393,0))))),"")</f>
        <v>66.997577950330111</v>
      </c>
    </row>
    <row r="174" spans="2:65">
      <c r="B174" s="121" t="str">
        <f>'Calculations for 2021-22'!B174</f>
        <v>E2221</v>
      </c>
      <c r="C174" s="160" t="str">
        <f>'Calculations for 2021-22'!D174</f>
        <v>E2221</v>
      </c>
      <c r="D174" t="str">
        <f>'Calculations for 2021-22'!E174</f>
        <v>SCNFIR</v>
      </c>
      <c r="E174">
        <f>'Calculations for 2021-22'!F174</f>
        <v>0</v>
      </c>
      <c r="F174" s="120" t="str">
        <f>'Calculations for 2021-22'!H174</f>
        <v>Kent</v>
      </c>
      <c r="G174" s="156">
        <f>_xlfn.IFNA(INDEX('I.KI 2016-17'!M$8:M$391,MATCH($B174,'I.KI 2016-17'!$B$8:$B$391,0)),"")</f>
        <v>111.424590197583</v>
      </c>
      <c r="H174" s="149">
        <f>_xlfn.IFNA(INDEX('I.KI 2016-17'!N$8:N$391,MATCH($B174,'I.KI 2016-17'!$B$8:$B$391,0)),"")</f>
        <v>0</v>
      </c>
      <c r="I174" s="149">
        <f>_xlfn.IFNA(INDEX('I.KI 2016-17'!O$8:O$391,MATCH($B174,'I.KI 2016-17'!$B$8:$B$391,0)),"")</f>
        <v>0</v>
      </c>
      <c r="J174" s="149">
        <f>_xlfn.IFNA(INDEX('I.KI 2016-17'!P$8:P$391,MATCH($B174,'I.KI 2016-17'!$B$8:$B$391,0)),"")</f>
        <v>0</v>
      </c>
      <c r="K174" s="157">
        <f>_xlfn.IFNA(INDEX('I.KI 2016-17'!Q$8:Q$391,MATCH($B174,'I.KI 2016-17'!$B$8:$B$391,0)),"")</f>
        <v>0</v>
      </c>
      <c r="L174" s="156">
        <f>_xlfn.IFNA(INDEX('I.KI 2016-17'!R$8:R$391,MATCH($B174,'I.KI 2016-17'!$B$8:$B$391,0)),"")</f>
        <v>171.96107883678698</v>
      </c>
      <c r="M174" s="193">
        <f>_xlfn.IFNA(INDEX('I.KI 2016-17'!S$8:S$391,MATCH($B174,'I.KI 2016-17'!$B$8:$B$391,0)),"")</f>
        <v>0</v>
      </c>
      <c r="N174" s="193">
        <f>_xlfn.IFNA(INDEX('I.KI 2016-17'!T$8:T$391,MATCH($B174,'I.KI 2016-17'!$B$8:$B$391,0)),"")</f>
        <v>0</v>
      </c>
      <c r="O174" s="193">
        <f>_xlfn.IFNA(INDEX('I.KI 2016-17'!U$8:U$391,MATCH($B174,'I.KI 2016-17'!$B$8:$B$391,0)),"")</f>
        <v>0</v>
      </c>
      <c r="P174" s="157">
        <f>_xlfn.IFNA(INDEX('I.KI 2016-17'!V$8:V$391,MATCH($B174,'I.KI 2016-17'!$B$8:$B$391,0)),"")</f>
        <v>0</v>
      </c>
      <c r="Q174" s="156">
        <f>_xlfn.IFNA(INDEX('I.KI 2016-17'!W$8:W$391,MATCH($B174,'I.KI 2016-17'!$B$8:$B$391,0)),"")</f>
        <v>283.38566903436998</v>
      </c>
      <c r="R174" s="193">
        <f>_xlfn.IFNA(INDEX('I.KI 2016-17'!X$8:X$391,MATCH($B174,'I.KI 2016-17'!$B$8:$B$391,0)),"")</f>
        <v>0</v>
      </c>
      <c r="S174" s="193">
        <f>_xlfn.IFNA(INDEX('I.KI 2016-17'!Y$8:Y$391,MATCH($B174,'I.KI 2016-17'!$B$8:$B$391,0)),"")</f>
        <v>0</v>
      </c>
      <c r="T174" s="193">
        <f>_xlfn.IFNA(INDEX('I.KI 2016-17'!Z$8:Z$391,MATCH($B174,'I.KI 2016-17'!$B$8:$B$391,0)),"")</f>
        <v>0</v>
      </c>
      <c r="U174" s="157">
        <f>_xlfn.IFNA(INDEX('I.KI 2016-17'!AA$8:AA$391,MATCH($B174,'I.KI 2016-17'!$B$8:$B$391,0)),"")</f>
        <v>0</v>
      </c>
      <c r="V174" s="149"/>
      <c r="W174" s="154">
        <f>_xlfn.IFNA(INDEX('I.KI 2016-17'!$H$8:$H$391,MATCH(B174,'I.KI 2016-17'!$B$8:$B$391,0)),"")</f>
        <v>111.424590197583</v>
      </c>
      <c r="X174" s="153">
        <f>_xlfn.IFNA(INDEX('I.KI 2016-17'!$I$8:$I$391,MATCH(B174,'I.KI 2016-17'!$B$8:$B$391,0)),"")</f>
        <v>171.96107883678698</v>
      </c>
      <c r="Y174" s="155">
        <f>_xlfn.IFNA(INDEX('I.KI 2016-17'!$G$8:$G$391,MATCH(B174,'I.KI 2016-17'!$B$8:$B$391,0)),"")</f>
        <v>283.38566903436998</v>
      </c>
      <c r="Z174" s="149"/>
      <c r="AA174" s="156">
        <f>_xlfn.IFNA(IF($B174=$B$382,0,_xlfn.IFNA(INDEX('I.Supplementary 2017-18'!N$8:N$35,MATCH($B174,'I.Supplementary 2017-18'!$B$8:$B$35,0)),INDEX('I.KI 2017-18'!N$9:N$393,MATCH($B174,'I.KI 2017-18'!$B$9:$B$393,0)))),"")</f>
        <v>66.475798548949243</v>
      </c>
      <c r="AB174" s="193">
        <f>_xlfn.IFNA(IF($B174=$B$382,0,_xlfn.IFNA(INDEX('I.Supplementary 2017-18'!O$8:O$35,MATCH($B174,'I.Supplementary 2017-18'!$B$8:$B$35,0)),INDEX('I.KI 2017-18'!O$9:O$393,MATCH($B174,'I.KI 2017-18'!$B$9:$B$393,0)))),"")</f>
        <v>0</v>
      </c>
      <c r="AC174" s="193">
        <f>_xlfn.IFNA(IF($B174=$B$382,0,_xlfn.IFNA(INDEX('I.Supplementary 2017-18'!P$8:P$35,MATCH($B174,'I.Supplementary 2017-18'!$B$8:$B$35,0)),INDEX('I.KI 2017-18'!P$9:P$393,MATCH($B174,'I.KI 2017-18'!$B$9:$B$393,0)))),"")</f>
        <v>0</v>
      </c>
      <c r="AD174" s="193">
        <f>_xlfn.IFNA(IF($B174=$B$382,0,_xlfn.IFNA(INDEX('I.Supplementary 2017-18'!Q$8:Q$35,MATCH($B174,'I.Supplementary 2017-18'!$B$8:$B$35,0)),INDEX('I.KI 2017-18'!Q$9:Q$393,MATCH($B174,'I.KI 2017-18'!$B$9:$B$393,0)))),"")</f>
        <v>0</v>
      </c>
      <c r="AE174" s="157">
        <f>_xlfn.IFNA(IF($B174=$B$382,0,_xlfn.IFNA(INDEX('I.Supplementary 2017-18'!R$8:R$35,MATCH($B174,'I.Supplementary 2017-18'!$B$8:$B$35,0)),INDEX('I.KI 2017-18'!R$9:R$393,MATCH($B174,'I.KI 2017-18'!$B$9:$B$393,0)))),"")</f>
        <v>0</v>
      </c>
      <c r="AF174" s="156">
        <f>_xlfn.IFNA(IF($B174=$B$382,0,_xlfn.IFNA(INDEX('I.Supplementary 2017-18'!S$8:S$35,MATCH($B174,'I.Supplementary 2017-18'!$B$8:$B$35,0)),INDEX('I.KI 2017-18'!S$9:S$393,MATCH($B174,'I.KI 2017-18'!$B$9:$B$393,0)))),"")</f>
        <v>175.47184046172907</v>
      </c>
      <c r="AG174" s="193">
        <f>_xlfn.IFNA(IF($B174=$B$382,0,_xlfn.IFNA(INDEX('I.Supplementary 2017-18'!T$8:T$35,MATCH($B174,'I.Supplementary 2017-18'!$B$8:$B$35,0)),INDEX('I.KI 2017-18'!T$9:T$393,MATCH($B174,'I.KI 2017-18'!$B$9:$B$393,0)))),"")</f>
        <v>0</v>
      </c>
      <c r="AH174" s="193">
        <f>_xlfn.IFNA(IF($B174=$B$382,0,_xlfn.IFNA(INDEX('I.Supplementary 2017-18'!U$8:U$35,MATCH($B174,'I.Supplementary 2017-18'!$B$8:$B$35,0)),INDEX('I.KI 2017-18'!U$9:U$393,MATCH($B174,'I.KI 2017-18'!$B$9:$B$393,0)))),"")</f>
        <v>0</v>
      </c>
      <c r="AI174" s="193">
        <f>_xlfn.IFNA(IF($B174=$B$382,0,_xlfn.IFNA(INDEX('I.Supplementary 2017-18'!V$8:V$35,MATCH($B174,'I.Supplementary 2017-18'!$B$8:$B$35,0)),INDEX('I.KI 2017-18'!V$9:V$393,MATCH($B174,'I.KI 2017-18'!$B$9:$B$393,0)))),"")</f>
        <v>0</v>
      </c>
      <c r="AJ174" s="157">
        <f>_xlfn.IFNA(IF($B174=$B$382,0,_xlfn.IFNA(INDEX('I.Supplementary 2017-18'!W$8:W$35,MATCH($B174,'I.Supplementary 2017-18'!$B$8:$B$35,0)),INDEX('I.KI 2017-18'!W$9:W$393,MATCH($B174,'I.KI 2017-18'!$B$9:$B$393,0)))),"")</f>
        <v>0</v>
      </c>
      <c r="AK174" s="156">
        <f>_xlfn.IFNA(IF($B174=$B$382,0,_xlfn.IFNA(INDEX('I.Supplementary 2017-18'!X$8:X$35,MATCH($B174,'I.Supplementary 2017-18'!$B$8:$B$35,0)),INDEX('I.KI 2017-18'!X$9:X$393,MATCH($B174,'I.KI 2017-18'!$B$9:$B$393,0)))),"")</f>
        <v>241.9476390106783</v>
      </c>
      <c r="AL174" s="193">
        <f>_xlfn.IFNA(IF($B174=$B$382,0,_xlfn.IFNA(INDEX('I.Supplementary 2017-18'!Y$8:Y$35,MATCH($B174,'I.Supplementary 2017-18'!$B$8:$B$35,0)),INDEX('I.KI 2017-18'!Y$9:Y$393,MATCH($B174,'I.KI 2017-18'!$B$9:$B$393,0)))),"")</f>
        <v>0</v>
      </c>
      <c r="AM174" s="193">
        <f>_xlfn.IFNA(IF($B174=$B$382,0,_xlfn.IFNA(INDEX('I.Supplementary 2017-18'!Z$8:Z$35,MATCH($B174,'I.Supplementary 2017-18'!$B$8:$B$35,0)),INDEX('I.KI 2017-18'!Z$9:Z$393,MATCH($B174,'I.KI 2017-18'!$B$9:$B$393,0)))),"")</f>
        <v>0</v>
      </c>
      <c r="AN174" s="193">
        <f>_xlfn.IFNA(IF($B174=$B$382,0,_xlfn.IFNA(INDEX('I.Supplementary 2017-18'!AA$8:AA$35,MATCH($B174,'I.Supplementary 2017-18'!$B$8:$B$35,0)),INDEX('I.KI 2017-18'!AA$9:AA$393,MATCH($B174,'I.KI 2017-18'!$B$9:$B$393,0)))),"")</f>
        <v>0</v>
      </c>
      <c r="AO174" s="157">
        <f>_xlfn.IFNA(IF($B174=$B$382,0,_xlfn.IFNA(INDEX('I.Supplementary 2017-18'!AB$8:AB$35,MATCH($B174,'I.Supplementary 2017-18'!$B$8:$B$35,0)),INDEX('I.KI 2017-18'!AB$9:AB$393,MATCH($B174,'I.KI 2017-18'!$B$9:$B$393,0)))),"")</f>
        <v>0</v>
      </c>
      <c r="AP174" s="149"/>
      <c r="AQ174" s="156">
        <f>_xlfn.IFNA(IF($B174=$B$381,0,IF($B174=$B$382,0,_xlfn.IFNA(INDEX('I.Supplementary 2017-18'!I$8:I$35,MATCH($B174,'I.Supplementary 2017-18'!$B$8:$B$35,0)),INDEX('I.KI 2017-18'!I$9:I$393,MATCH($B174,'I.KI 2017-18'!$B$9:$B$393,0))))),"")</f>
        <v>66.475798548949243</v>
      </c>
      <c r="AR174" s="149">
        <f>_xlfn.IFNA(IF($B174=$B$381,0,IF($B174=$B$382,0,_xlfn.IFNA(INDEX('I.Supplementary 2017-18'!J$8:J$35,MATCH($B174,'I.Supplementary 2017-18'!$B$8:$B$35,0)),INDEX('I.KI 2017-18'!J$9:J$393,MATCH($B174,'I.KI 2017-18'!$B$9:$B$393,0))))),"")</f>
        <v>175.47184046172907</v>
      </c>
      <c r="AS174" s="157">
        <f>_xlfn.IFNA(IF($B174=$B$381,0,IF($B174=$B$382,0,_xlfn.IFNA(INDEX('I.Supplementary 2017-18'!H$8:H$35,MATCH($B174,'I.Supplementary 2017-18'!$B$8:$B$35,0)),INDEX('I.KI 2017-18'!H$9:H$393,MATCH($B174,'I.KI 2017-18'!$B$9:$B$393,0))))),"")</f>
        <v>241.9476390106783</v>
      </c>
      <c r="AT174" s="149"/>
      <c r="AU174" s="156">
        <f>_xlfn.IFNA(_xlfn.IFNA(INDEX('I.Supplementary 2018-19'!P$8:P$157,MATCH($B174,'I.Supplementary 2018-19'!$B$8:$B$157,0)),INDEX('I.KI 2018-19'!P$9:P$393,MATCH($B174,'I.KI 2018-19'!$B$9:$B$393,0))),"")</f>
        <v>37.640069719996333</v>
      </c>
      <c r="AV174" s="193">
        <f>_xlfn.IFNA(_xlfn.IFNA(INDEX('I.Supplementary 2018-19'!Q$8:Q$157,MATCH($B174,'I.Supplementary 2018-19'!$B$8:$B$157,0)),INDEX('I.KI 2018-19'!Q$9:Q$393,MATCH($B174,'I.KI 2018-19'!$B$9:$B$393,0))),"")</f>
        <v>0</v>
      </c>
      <c r="AW174" s="193">
        <f>_xlfn.IFNA(_xlfn.IFNA(INDEX('I.Supplementary 2018-19'!R$8:R$157,MATCH($B174,'I.Supplementary 2018-19'!$B$8:$B$157,0)),INDEX('I.KI 2018-19'!R$9:R$393,MATCH($B174,'I.KI 2018-19'!$B$9:$B$393,0))),"")</f>
        <v>0</v>
      </c>
      <c r="AX174" s="193">
        <f>_xlfn.IFNA(_xlfn.IFNA(INDEX('I.Supplementary 2018-19'!S$8:S$157,MATCH($B174,'I.Supplementary 2018-19'!$B$8:$B$157,0)),INDEX('I.KI 2018-19'!S$9:S$393,MATCH($B174,'I.KI 2018-19'!$B$9:$B$393,0))),"")</f>
        <v>0</v>
      </c>
      <c r="AY174" s="157">
        <f>_xlfn.IFNA(_xlfn.IFNA(INDEX('I.Supplementary 2018-19'!T$8:T$157,MATCH($B174,'I.Supplementary 2018-19'!$B$8:$B$157,0)),INDEX('I.KI 2018-19'!T$9:T$393,MATCH($B174,'I.KI 2018-19'!$B$9:$B$393,0))),"")</f>
        <v>0</v>
      </c>
      <c r="AZ174" s="156">
        <f>_xlfn.IFNA(_xlfn.IFNA(INDEX('I.Supplementary 2018-19'!U$8:U$157,MATCH($B174,'I.Supplementary 2018-19'!$B$8:$B$157,0)),INDEX('I.KI 2018-19'!U$9:U$393,MATCH($B174,'I.KI 2018-19'!$B$9:$B$393,0))),"")</f>
        <v>180.74352665585829</v>
      </c>
      <c r="BA174" s="193">
        <f>_xlfn.IFNA(_xlfn.IFNA(INDEX('I.Supplementary 2018-19'!V$8:V$157,MATCH($B174,'I.Supplementary 2018-19'!$B$8:$B$157,0)),INDEX('I.KI 2018-19'!V$9:V$393,MATCH($B174,'I.KI 2018-19'!$B$9:$B$393,0))),"")</f>
        <v>0</v>
      </c>
      <c r="BB174" s="193">
        <f>_xlfn.IFNA(_xlfn.IFNA(INDEX('I.Supplementary 2018-19'!W$8:W$157,MATCH($B174,'I.Supplementary 2018-19'!$B$8:$B$157,0)),INDEX('I.KI 2018-19'!W$9:W$393,MATCH($B174,'I.KI 2018-19'!$B$9:$B$393,0))),"")</f>
        <v>0</v>
      </c>
      <c r="BC174" s="193">
        <f>_xlfn.IFNA(_xlfn.IFNA(INDEX('I.Supplementary 2018-19'!X$8:X$157,MATCH($B174,'I.Supplementary 2018-19'!$B$8:$B$157,0)),INDEX('I.KI 2018-19'!X$9:X$393,MATCH($B174,'I.KI 2018-19'!$B$9:$B$393,0))),"")</f>
        <v>0</v>
      </c>
      <c r="BD174" s="157">
        <f>_xlfn.IFNA(_xlfn.IFNA(INDEX('I.Supplementary 2018-19'!Y$8:Y$157,MATCH($B174,'I.Supplementary 2018-19'!$B$8:$B$157,0)),INDEX('I.KI 2018-19'!Y$9:Y$393,MATCH($B174,'I.KI 2018-19'!$B$9:$B$393,0))),"")</f>
        <v>0</v>
      </c>
      <c r="BE174" s="156">
        <f>_xlfn.IFNA(_xlfn.IFNA(INDEX('I.Supplementary 2018-19'!Z$8:Z$157,MATCH($B174,'I.Supplementary 2018-19'!$B$8:$B$157,0)),INDEX('I.KI 2018-19'!Z$9:Z$393,MATCH($B174,'I.KI 2018-19'!$B$9:$B$393,0))),"")</f>
        <v>218.38359637585461</v>
      </c>
      <c r="BF174" s="193">
        <f>_xlfn.IFNA(_xlfn.IFNA(INDEX('I.Supplementary 2018-19'!AA$8:AA$157,MATCH($B174,'I.Supplementary 2018-19'!$B$8:$B$157,0)),INDEX('I.KI 2018-19'!AA$9:AA$393,MATCH($B174,'I.KI 2018-19'!$B$9:$B$393,0))),"")</f>
        <v>0</v>
      </c>
      <c r="BG174" s="193">
        <f>_xlfn.IFNA(_xlfn.IFNA(INDEX('I.Supplementary 2018-19'!AB$8:AB$157,MATCH($B174,'I.Supplementary 2018-19'!$B$8:$B$157,0)),INDEX('I.KI 2018-19'!AB$9:AB$393,MATCH($B174,'I.KI 2018-19'!$B$9:$B$393,0))),"")</f>
        <v>0</v>
      </c>
      <c r="BH174" s="193">
        <f>_xlfn.IFNA(_xlfn.IFNA(INDEX('I.Supplementary 2018-19'!AC$8:AC$157,MATCH($B174,'I.Supplementary 2018-19'!$B$8:$B$157,0)),INDEX('I.KI 2018-19'!AC$9:AC$393,MATCH($B174,'I.KI 2018-19'!$B$9:$B$393,0))),"")</f>
        <v>0</v>
      </c>
      <c r="BI174" s="157">
        <f>_xlfn.IFNA(_xlfn.IFNA(INDEX('I.Supplementary 2018-19'!AD$8:AD$157,MATCH($B174,'I.Supplementary 2018-19'!$B$8:$B$157,0)),INDEX('I.KI 2018-19'!AD$9:AD$393,MATCH($B174,'I.KI 2018-19'!$B$9:$B$393,0))),"")</f>
        <v>0</v>
      </c>
      <c r="BJ174" s="149"/>
      <c r="BK174" s="156">
        <f>_xlfn.IFNA(IF($B174=$B$381,0,IF($B174=$B$382,0,_xlfn.IFNA(INDEX('I.Supplementary 2018-19'!I$8:I$157,MATCH($B174,'I.Supplementary 2018-19'!$B$8:$B$157,0)),INDEX('I.KI 2018-19'!I$9:I$393,MATCH($B174,'I.KI 2018-19'!$B$9:$B$393,0))))),"")</f>
        <v>37.640069719996333</v>
      </c>
      <c r="BL174" s="149">
        <f>_xlfn.IFNA(IF($B174=$B$381,0,IF($B174=$B$382,0,_xlfn.IFNA(INDEX('I.Supplementary 2018-19'!J$8:J$157,MATCH($B174,'I.Supplementary 2018-19'!$B$8:$B$157,0)),INDEX('I.KI 2018-19'!J$9:J$393,MATCH($B174,'I.KI 2018-19'!$B$9:$B$393,0))))),"")</f>
        <v>180.74352665585829</v>
      </c>
      <c r="BM174" s="157">
        <f>_xlfn.IFNA(IF($B174=$B$381,0,IF($B174=$B$382,0,_xlfn.IFNA(INDEX('I.Supplementary 2018-19'!H$8:H$157,MATCH($B174,'I.Supplementary 2018-19'!$B$8:$B$157,0)),INDEX('I.KI 2018-19'!H$9:H$393,MATCH($B174,'I.KI 2018-19'!$B$9:$B$393,0))))),"")</f>
        <v>218.38359637585461</v>
      </c>
    </row>
    <row r="175" spans="2:65">
      <c r="B175" s="121" t="str">
        <f>'Calculations for 2021-22'!B175</f>
        <v>E6122</v>
      </c>
      <c r="C175" s="160" t="str">
        <f>'Calculations for 2021-22'!D175</f>
        <v>E6122</v>
      </c>
      <c r="D175" t="str">
        <f>'Calculations for 2021-22'!E175</f>
        <v>SFIR</v>
      </c>
      <c r="E175">
        <f>'Calculations for 2021-22'!F175</f>
        <v>0</v>
      </c>
      <c r="F175" s="120" t="str">
        <f>'Calculations for 2021-22'!H175</f>
        <v>Kent Fire Authority</v>
      </c>
      <c r="G175" s="156">
        <f>_xlfn.IFNA(INDEX('I.KI 2016-17'!M$8:M$391,MATCH($B175,'I.KI 2016-17'!$B$8:$B$391,0)),"")</f>
        <v>0</v>
      </c>
      <c r="H175" s="149">
        <f>_xlfn.IFNA(INDEX('I.KI 2016-17'!N$8:N$391,MATCH($B175,'I.KI 2016-17'!$B$8:$B$391,0)),"")</f>
        <v>0</v>
      </c>
      <c r="I175" s="149">
        <f>_xlfn.IFNA(INDEX('I.KI 2016-17'!O$8:O$391,MATCH($B175,'I.KI 2016-17'!$B$8:$B$391,0)),"")</f>
        <v>11.939511486269001</v>
      </c>
      <c r="J175" s="149">
        <f>_xlfn.IFNA(INDEX('I.KI 2016-17'!P$8:P$391,MATCH($B175,'I.KI 2016-17'!$B$8:$B$391,0)),"")</f>
        <v>0</v>
      </c>
      <c r="K175" s="157">
        <f>_xlfn.IFNA(INDEX('I.KI 2016-17'!Q$8:Q$391,MATCH($B175,'I.KI 2016-17'!$B$8:$B$391,0)),"")</f>
        <v>0</v>
      </c>
      <c r="L175" s="156">
        <f>_xlfn.IFNA(INDEX('I.KI 2016-17'!R$8:R$391,MATCH($B175,'I.KI 2016-17'!$B$8:$B$391,0)),"")</f>
        <v>0</v>
      </c>
      <c r="M175" s="193">
        <f>_xlfn.IFNA(INDEX('I.KI 2016-17'!S$8:S$391,MATCH($B175,'I.KI 2016-17'!$B$8:$B$391,0)),"")</f>
        <v>0</v>
      </c>
      <c r="N175" s="193">
        <f>_xlfn.IFNA(INDEX('I.KI 2016-17'!T$8:T$391,MATCH($B175,'I.KI 2016-17'!$B$8:$B$391,0)),"")</f>
        <v>13.639095795617999</v>
      </c>
      <c r="O175" s="193">
        <f>_xlfn.IFNA(INDEX('I.KI 2016-17'!U$8:U$391,MATCH($B175,'I.KI 2016-17'!$B$8:$B$391,0)),"")</f>
        <v>0</v>
      </c>
      <c r="P175" s="157">
        <f>_xlfn.IFNA(INDEX('I.KI 2016-17'!V$8:V$391,MATCH($B175,'I.KI 2016-17'!$B$8:$B$391,0)),"")</f>
        <v>0</v>
      </c>
      <c r="Q175" s="156">
        <f>_xlfn.IFNA(INDEX('I.KI 2016-17'!W$8:W$391,MATCH($B175,'I.KI 2016-17'!$B$8:$B$391,0)),"")</f>
        <v>0</v>
      </c>
      <c r="R175" s="193">
        <f>_xlfn.IFNA(INDEX('I.KI 2016-17'!X$8:X$391,MATCH($B175,'I.KI 2016-17'!$B$8:$B$391,0)),"")</f>
        <v>0</v>
      </c>
      <c r="S175" s="193">
        <f>_xlfn.IFNA(INDEX('I.KI 2016-17'!Y$8:Y$391,MATCH($B175,'I.KI 2016-17'!$B$8:$B$391,0)),"")</f>
        <v>25.578607281887003</v>
      </c>
      <c r="T175" s="193">
        <f>_xlfn.IFNA(INDEX('I.KI 2016-17'!Z$8:Z$391,MATCH($B175,'I.KI 2016-17'!$B$8:$B$391,0)),"")</f>
        <v>0</v>
      </c>
      <c r="U175" s="157">
        <f>_xlfn.IFNA(INDEX('I.KI 2016-17'!AA$8:AA$391,MATCH($B175,'I.KI 2016-17'!$B$8:$B$391,0)),"")</f>
        <v>0</v>
      </c>
      <c r="V175" s="149"/>
      <c r="W175" s="154">
        <f>_xlfn.IFNA(INDEX('I.KI 2016-17'!$H$8:$H$391,MATCH(B175,'I.KI 2016-17'!$B$8:$B$391,0)),"")</f>
        <v>11.939511486269001</v>
      </c>
      <c r="X175" s="153">
        <f>_xlfn.IFNA(INDEX('I.KI 2016-17'!$I$8:$I$391,MATCH(B175,'I.KI 2016-17'!$B$8:$B$391,0)),"")</f>
        <v>13.639095795617999</v>
      </c>
      <c r="Y175" s="155">
        <f>_xlfn.IFNA(INDEX('I.KI 2016-17'!$G$8:$G$391,MATCH(B175,'I.KI 2016-17'!$B$8:$B$391,0)),"")</f>
        <v>25.578607281887003</v>
      </c>
      <c r="Z175" s="149"/>
      <c r="AA175" s="156">
        <f>_xlfn.IFNA(IF($B175=$B$382,0,_xlfn.IFNA(INDEX('I.Supplementary 2017-18'!N$8:N$35,MATCH($B175,'I.Supplementary 2017-18'!$B$8:$B$35,0)),INDEX('I.KI 2017-18'!N$9:N$393,MATCH($B175,'I.KI 2017-18'!$B$9:$B$393,0)))),"")</f>
        <v>0</v>
      </c>
      <c r="AB175" s="193">
        <f>_xlfn.IFNA(IF($B175=$B$382,0,_xlfn.IFNA(INDEX('I.Supplementary 2017-18'!O$8:O$35,MATCH($B175,'I.Supplementary 2017-18'!$B$8:$B$35,0)),INDEX('I.KI 2017-18'!O$9:O$393,MATCH($B175,'I.KI 2017-18'!$B$9:$B$393,0)))),"")</f>
        <v>0</v>
      </c>
      <c r="AC175" s="193">
        <f>_xlfn.IFNA(IF($B175=$B$382,0,_xlfn.IFNA(INDEX('I.Supplementary 2017-18'!P$8:P$35,MATCH($B175,'I.Supplementary 2017-18'!$B$8:$B$35,0)),INDEX('I.KI 2017-18'!P$9:P$393,MATCH($B175,'I.KI 2017-18'!$B$9:$B$393,0)))),"")</f>
        <v>8.8639658654184199</v>
      </c>
      <c r="AD175" s="193">
        <f>_xlfn.IFNA(IF($B175=$B$382,0,_xlfn.IFNA(INDEX('I.Supplementary 2017-18'!Q$8:Q$35,MATCH($B175,'I.Supplementary 2017-18'!$B$8:$B$35,0)),INDEX('I.KI 2017-18'!Q$9:Q$393,MATCH($B175,'I.KI 2017-18'!$B$9:$B$393,0)))),"")</f>
        <v>0</v>
      </c>
      <c r="AE175" s="157">
        <f>_xlfn.IFNA(IF($B175=$B$382,0,_xlfn.IFNA(INDEX('I.Supplementary 2017-18'!R$8:R$35,MATCH($B175,'I.Supplementary 2017-18'!$B$8:$B$35,0)),INDEX('I.KI 2017-18'!R$9:R$393,MATCH($B175,'I.KI 2017-18'!$B$9:$B$393,0)))),"")</f>
        <v>0</v>
      </c>
      <c r="AF175" s="156">
        <f>_xlfn.IFNA(IF($B175=$B$382,0,_xlfn.IFNA(INDEX('I.Supplementary 2017-18'!S$8:S$35,MATCH($B175,'I.Supplementary 2017-18'!$B$8:$B$35,0)),INDEX('I.KI 2017-18'!S$9:S$393,MATCH($B175,'I.KI 2017-18'!$B$9:$B$393,0)))),"")</f>
        <v>0</v>
      </c>
      <c r="AG175" s="193">
        <f>_xlfn.IFNA(IF($B175=$B$382,0,_xlfn.IFNA(INDEX('I.Supplementary 2017-18'!T$8:T$35,MATCH($B175,'I.Supplementary 2017-18'!$B$8:$B$35,0)),INDEX('I.KI 2017-18'!T$9:T$393,MATCH($B175,'I.KI 2017-18'!$B$9:$B$393,0)))),"")</f>
        <v>0</v>
      </c>
      <c r="AH175" s="193">
        <f>_xlfn.IFNA(IF($B175=$B$382,0,_xlfn.IFNA(INDEX('I.Supplementary 2017-18'!U$8:U$35,MATCH($B175,'I.Supplementary 2017-18'!$B$8:$B$35,0)),INDEX('I.KI 2017-18'!U$9:U$393,MATCH($B175,'I.KI 2017-18'!$B$9:$B$393,0)))),"")</f>
        <v>13.91755191163023</v>
      </c>
      <c r="AI175" s="193">
        <f>_xlfn.IFNA(IF($B175=$B$382,0,_xlfn.IFNA(INDEX('I.Supplementary 2017-18'!V$8:V$35,MATCH($B175,'I.Supplementary 2017-18'!$B$8:$B$35,0)),INDEX('I.KI 2017-18'!V$9:V$393,MATCH($B175,'I.KI 2017-18'!$B$9:$B$393,0)))),"")</f>
        <v>0</v>
      </c>
      <c r="AJ175" s="157">
        <f>_xlfn.IFNA(IF($B175=$B$382,0,_xlfn.IFNA(INDEX('I.Supplementary 2017-18'!W$8:W$35,MATCH($B175,'I.Supplementary 2017-18'!$B$8:$B$35,0)),INDEX('I.KI 2017-18'!W$9:W$393,MATCH($B175,'I.KI 2017-18'!$B$9:$B$393,0)))),"")</f>
        <v>0</v>
      </c>
      <c r="AK175" s="156">
        <f>_xlfn.IFNA(IF($B175=$B$382,0,_xlfn.IFNA(INDEX('I.Supplementary 2017-18'!X$8:X$35,MATCH($B175,'I.Supplementary 2017-18'!$B$8:$B$35,0)),INDEX('I.KI 2017-18'!X$9:X$393,MATCH($B175,'I.KI 2017-18'!$B$9:$B$393,0)))),"")</f>
        <v>0</v>
      </c>
      <c r="AL175" s="193">
        <f>_xlfn.IFNA(IF($B175=$B$382,0,_xlfn.IFNA(INDEX('I.Supplementary 2017-18'!Y$8:Y$35,MATCH($B175,'I.Supplementary 2017-18'!$B$8:$B$35,0)),INDEX('I.KI 2017-18'!Y$9:Y$393,MATCH($B175,'I.KI 2017-18'!$B$9:$B$393,0)))),"")</f>
        <v>0</v>
      </c>
      <c r="AM175" s="193">
        <f>_xlfn.IFNA(IF($B175=$B$382,0,_xlfn.IFNA(INDEX('I.Supplementary 2017-18'!Z$8:Z$35,MATCH($B175,'I.Supplementary 2017-18'!$B$8:$B$35,0)),INDEX('I.KI 2017-18'!Z$9:Z$393,MATCH($B175,'I.KI 2017-18'!$B$9:$B$393,0)))),"")</f>
        <v>22.781517777048649</v>
      </c>
      <c r="AN175" s="193">
        <f>_xlfn.IFNA(IF($B175=$B$382,0,_xlfn.IFNA(INDEX('I.Supplementary 2017-18'!AA$8:AA$35,MATCH($B175,'I.Supplementary 2017-18'!$B$8:$B$35,0)),INDEX('I.KI 2017-18'!AA$9:AA$393,MATCH($B175,'I.KI 2017-18'!$B$9:$B$393,0)))),"")</f>
        <v>0</v>
      </c>
      <c r="AO175" s="157">
        <f>_xlfn.IFNA(IF($B175=$B$382,0,_xlfn.IFNA(INDEX('I.Supplementary 2017-18'!AB$8:AB$35,MATCH($B175,'I.Supplementary 2017-18'!$B$8:$B$35,0)),INDEX('I.KI 2017-18'!AB$9:AB$393,MATCH($B175,'I.KI 2017-18'!$B$9:$B$393,0)))),"")</f>
        <v>0</v>
      </c>
      <c r="AP175" s="149"/>
      <c r="AQ175" s="156">
        <f>_xlfn.IFNA(IF($B175=$B$381,0,IF($B175=$B$382,0,_xlfn.IFNA(INDEX('I.Supplementary 2017-18'!I$8:I$35,MATCH($B175,'I.Supplementary 2017-18'!$B$8:$B$35,0)),INDEX('I.KI 2017-18'!I$9:I$393,MATCH($B175,'I.KI 2017-18'!$B$9:$B$393,0))))),"")</f>
        <v>8.8639658654184199</v>
      </c>
      <c r="AR175" s="149">
        <f>_xlfn.IFNA(IF($B175=$B$381,0,IF($B175=$B$382,0,_xlfn.IFNA(INDEX('I.Supplementary 2017-18'!J$8:J$35,MATCH($B175,'I.Supplementary 2017-18'!$B$8:$B$35,0)),INDEX('I.KI 2017-18'!J$9:J$393,MATCH($B175,'I.KI 2017-18'!$B$9:$B$393,0))))),"")</f>
        <v>13.91755191163023</v>
      </c>
      <c r="AS175" s="157">
        <f>_xlfn.IFNA(IF($B175=$B$381,0,IF($B175=$B$382,0,_xlfn.IFNA(INDEX('I.Supplementary 2017-18'!H$8:H$35,MATCH($B175,'I.Supplementary 2017-18'!$B$8:$B$35,0)),INDEX('I.KI 2017-18'!H$9:H$393,MATCH($B175,'I.KI 2017-18'!$B$9:$B$393,0))))),"")</f>
        <v>22.781517777048649</v>
      </c>
      <c r="AT175" s="149"/>
      <c r="AU175" s="156">
        <f>_xlfn.IFNA(_xlfn.IFNA(INDEX('I.Supplementary 2018-19'!P$8:P$157,MATCH($B175,'I.Supplementary 2018-19'!$B$8:$B$157,0)),INDEX('I.KI 2018-19'!P$9:P$393,MATCH($B175,'I.KI 2018-19'!$B$9:$B$393,0))),"")</f>
        <v>0</v>
      </c>
      <c r="AV175" s="193">
        <f>_xlfn.IFNA(_xlfn.IFNA(INDEX('I.Supplementary 2018-19'!Q$8:Q$157,MATCH($B175,'I.Supplementary 2018-19'!$B$8:$B$157,0)),INDEX('I.KI 2018-19'!Q$9:Q$393,MATCH($B175,'I.KI 2018-19'!$B$9:$B$393,0))),"")</f>
        <v>0</v>
      </c>
      <c r="AW175" s="193">
        <f>_xlfn.IFNA(_xlfn.IFNA(INDEX('I.Supplementary 2018-19'!R$8:R$157,MATCH($B175,'I.Supplementary 2018-19'!$B$8:$B$157,0)),INDEX('I.KI 2018-19'!R$9:R$393,MATCH($B175,'I.KI 2018-19'!$B$9:$B$393,0))),"")</f>
        <v>7.2624958702357558</v>
      </c>
      <c r="AX175" s="193">
        <f>_xlfn.IFNA(_xlfn.IFNA(INDEX('I.Supplementary 2018-19'!S$8:S$157,MATCH($B175,'I.Supplementary 2018-19'!$B$8:$B$157,0)),INDEX('I.KI 2018-19'!S$9:S$393,MATCH($B175,'I.KI 2018-19'!$B$9:$B$393,0))),"")</f>
        <v>0</v>
      </c>
      <c r="AY175" s="157">
        <f>_xlfn.IFNA(_xlfn.IFNA(INDEX('I.Supplementary 2018-19'!T$8:T$157,MATCH($B175,'I.Supplementary 2018-19'!$B$8:$B$157,0)),INDEX('I.KI 2018-19'!T$9:T$393,MATCH($B175,'I.KI 2018-19'!$B$9:$B$393,0))),"")</f>
        <v>0</v>
      </c>
      <c r="AZ175" s="156">
        <f>_xlfn.IFNA(_xlfn.IFNA(INDEX('I.Supplementary 2018-19'!U$8:U$157,MATCH($B175,'I.Supplementary 2018-19'!$B$8:$B$157,0)),INDEX('I.KI 2018-19'!U$9:U$393,MATCH($B175,'I.KI 2018-19'!$B$9:$B$393,0))),"")</f>
        <v>0</v>
      </c>
      <c r="BA175" s="193">
        <f>_xlfn.IFNA(_xlfn.IFNA(INDEX('I.Supplementary 2018-19'!V$8:V$157,MATCH($B175,'I.Supplementary 2018-19'!$B$8:$B$157,0)),INDEX('I.KI 2018-19'!V$9:V$393,MATCH($B175,'I.KI 2018-19'!$B$9:$B$393,0))),"")</f>
        <v>0</v>
      </c>
      <c r="BB175" s="193">
        <f>_xlfn.IFNA(_xlfn.IFNA(INDEX('I.Supplementary 2018-19'!W$8:W$157,MATCH($B175,'I.Supplementary 2018-19'!$B$8:$B$157,0)),INDEX('I.KI 2018-19'!W$9:W$393,MATCH($B175,'I.KI 2018-19'!$B$9:$B$393,0))),"")</f>
        <v>14.335675788803668</v>
      </c>
      <c r="BC175" s="193">
        <f>_xlfn.IFNA(_xlfn.IFNA(INDEX('I.Supplementary 2018-19'!X$8:X$157,MATCH($B175,'I.Supplementary 2018-19'!$B$8:$B$157,0)),INDEX('I.KI 2018-19'!X$9:X$393,MATCH($B175,'I.KI 2018-19'!$B$9:$B$393,0))),"")</f>
        <v>0</v>
      </c>
      <c r="BD175" s="157">
        <f>_xlfn.IFNA(_xlfn.IFNA(INDEX('I.Supplementary 2018-19'!Y$8:Y$157,MATCH($B175,'I.Supplementary 2018-19'!$B$8:$B$157,0)),INDEX('I.KI 2018-19'!Y$9:Y$393,MATCH($B175,'I.KI 2018-19'!$B$9:$B$393,0))),"")</f>
        <v>0</v>
      </c>
      <c r="BE175" s="156">
        <f>_xlfn.IFNA(_xlfn.IFNA(INDEX('I.Supplementary 2018-19'!Z$8:Z$157,MATCH($B175,'I.Supplementary 2018-19'!$B$8:$B$157,0)),INDEX('I.KI 2018-19'!Z$9:Z$393,MATCH($B175,'I.KI 2018-19'!$B$9:$B$393,0))),"")</f>
        <v>0</v>
      </c>
      <c r="BF175" s="193">
        <f>_xlfn.IFNA(_xlfn.IFNA(INDEX('I.Supplementary 2018-19'!AA$8:AA$157,MATCH($B175,'I.Supplementary 2018-19'!$B$8:$B$157,0)),INDEX('I.KI 2018-19'!AA$9:AA$393,MATCH($B175,'I.KI 2018-19'!$B$9:$B$393,0))),"")</f>
        <v>0</v>
      </c>
      <c r="BG175" s="193">
        <f>_xlfn.IFNA(_xlfn.IFNA(INDEX('I.Supplementary 2018-19'!AB$8:AB$157,MATCH($B175,'I.Supplementary 2018-19'!$B$8:$B$157,0)),INDEX('I.KI 2018-19'!AB$9:AB$393,MATCH($B175,'I.KI 2018-19'!$B$9:$B$393,0))),"")</f>
        <v>21.598171659039423</v>
      </c>
      <c r="BH175" s="193">
        <f>_xlfn.IFNA(_xlfn.IFNA(INDEX('I.Supplementary 2018-19'!AC$8:AC$157,MATCH($B175,'I.Supplementary 2018-19'!$B$8:$B$157,0)),INDEX('I.KI 2018-19'!AC$9:AC$393,MATCH($B175,'I.KI 2018-19'!$B$9:$B$393,0))),"")</f>
        <v>0</v>
      </c>
      <c r="BI175" s="157">
        <f>_xlfn.IFNA(_xlfn.IFNA(INDEX('I.Supplementary 2018-19'!AD$8:AD$157,MATCH($B175,'I.Supplementary 2018-19'!$B$8:$B$157,0)),INDEX('I.KI 2018-19'!AD$9:AD$393,MATCH($B175,'I.KI 2018-19'!$B$9:$B$393,0))),"")</f>
        <v>0</v>
      </c>
      <c r="BJ175" s="149"/>
      <c r="BK175" s="156">
        <f>_xlfn.IFNA(IF($B175=$B$381,0,IF($B175=$B$382,0,_xlfn.IFNA(INDEX('I.Supplementary 2018-19'!I$8:I$157,MATCH($B175,'I.Supplementary 2018-19'!$B$8:$B$157,0)),INDEX('I.KI 2018-19'!I$9:I$393,MATCH($B175,'I.KI 2018-19'!$B$9:$B$393,0))))),"")</f>
        <v>7.2624958702357558</v>
      </c>
      <c r="BL175" s="149">
        <f>_xlfn.IFNA(IF($B175=$B$381,0,IF($B175=$B$382,0,_xlfn.IFNA(INDEX('I.Supplementary 2018-19'!J$8:J$157,MATCH($B175,'I.Supplementary 2018-19'!$B$8:$B$157,0)),INDEX('I.KI 2018-19'!J$9:J$393,MATCH($B175,'I.KI 2018-19'!$B$9:$B$393,0))))),"")</f>
        <v>14.335675788803668</v>
      </c>
      <c r="BM175" s="157">
        <f>_xlfn.IFNA(IF($B175=$B$381,0,IF($B175=$B$382,0,_xlfn.IFNA(INDEX('I.Supplementary 2018-19'!H$8:H$157,MATCH($B175,'I.Supplementary 2018-19'!$B$8:$B$157,0)),INDEX('I.KI 2018-19'!H$9:H$393,MATCH($B175,'I.KI 2018-19'!$B$9:$B$393,0))))),"")</f>
        <v>21.598171659039423</v>
      </c>
    </row>
    <row r="176" spans="2:65">
      <c r="B176" s="121" t="str">
        <f>'Calculations for 2021-22'!B176</f>
        <v>E2834</v>
      </c>
      <c r="C176" s="160" t="str">
        <f>'Calculations for 2021-22'!D176</f>
        <v>E2834</v>
      </c>
      <c r="D176" t="str">
        <f>'Calculations for 2021-22'!E176</f>
        <v>SD</v>
      </c>
      <c r="E176" t="str">
        <f>'Calculations for 2021-22'!F176</f>
        <v>P1907</v>
      </c>
      <c r="F176" s="120" t="str">
        <f>'Calculations for 2021-22'!H176</f>
        <v>Kettering</v>
      </c>
      <c r="G176" s="156">
        <f>_xlfn.IFNA(INDEX('I.KI 2016-17'!M$8:M$391,MATCH($B176,'I.KI 2016-17'!$B$8:$B$391,0)),"")</f>
        <v>0</v>
      </c>
      <c r="H176" s="149">
        <f>_xlfn.IFNA(INDEX('I.KI 2016-17'!N$8:N$391,MATCH($B176,'I.KI 2016-17'!$B$8:$B$391,0)),"")</f>
        <v>1.1604179389259999</v>
      </c>
      <c r="I176" s="149">
        <f>_xlfn.IFNA(INDEX('I.KI 2016-17'!O$8:O$391,MATCH($B176,'I.KI 2016-17'!$B$8:$B$391,0)),"")</f>
        <v>0</v>
      </c>
      <c r="J176" s="149">
        <f>_xlfn.IFNA(INDEX('I.KI 2016-17'!P$8:P$391,MATCH($B176,'I.KI 2016-17'!$B$8:$B$391,0)),"")</f>
        <v>0</v>
      </c>
      <c r="K176" s="157">
        <f>_xlfn.IFNA(INDEX('I.KI 2016-17'!Q$8:Q$391,MATCH($B176,'I.KI 2016-17'!$B$8:$B$391,0)),"")</f>
        <v>0</v>
      </c>
      <c r="L176" s="156">
        <f>_xlfn.IFNA(INDEX('I.KI 2016-17'!R$8:R$391,MATCH($B176,'I.KI 2016-17'!$B$8:$B$391,0)),"")</f>
        <v>0</v>
      </c>
      <c r="M176" s="193">
        <f>_xlfn.IFNA(INDEX('I.KI 2016-17'!S$8:S$391,MATCH($B176,'I.KI 2016-17'!$B$8:$B$391,0)),"")</f>
        <v>2.310232921206</v>
      </c>
      <c r="N176" s="193">
        <f>_xlfn.IFNA(INDEX('I.KI 2016-17'!T$8:T$391,MATCH($B176,'I.KI 2016-17'!$B$8:$B$391,0)),"")</f>
        <v>0</v>
      </c>
      <c r="O176" s="193">
        <f>_xlfn.IFNA(INDEX('I.KI 2016-17'!U$8:U$391,MATCH($B176,'I.KI 2016-17'!$B$8:$B$391,0)),"")</f>
        <v>0</v>
      </c>
      <c r="P176" s="157">
        <f>_xlfn.IFNA(INDEX('I.KI 2016-17'!V$8:V$391,MATCH($B176,'I.KI 2016-17'!$B$8:$B$391,0)),"")</f>
        <v>0</v>
      </c>
      <c r="Q176" s="156">
        <f>_xlfn.IFNA(INDEX('I.KI 2016-17'!W$8:W$391,MATCH($B176,'I.KI 2016-17'!$B$8:$B$391,0)),"")</f>
        <v>0</v>
      </c>
      <c r="R176" s="193">
        <f>_xlfn.IFNA(INDEX('I.KI 2016-17'!X$8:X$391,MATCH($B176,'I.KI 2016-17'!$B$8:$B$391,0)),"")</f>
        <v>3.4706508601319999</v>
      </c>
      <c r="S176" s="193">
        <f>_xlfn.IFNA(INDEX('I.KI 2016-17'!Y$8:Y$391,MATCH($B176,'I.KI 2016-17'!$B$8:$B$391,0)),"")</f>
        <v>0</v>
      </c>
      <c r="T176" s="193">
        <f>_xlfn.IFNA(INDEX('I.KI 2016-17'!Z$8:Z$391,MATCH($B176,'I.KI 2016-17'!$B$8:$B$391,0)),"")</f>
        <v>0</v>
      </c>
      <c r="U176" s="157">
        <f>_xlfn.IFNA(INDEX('I.KI 2016-17'!AA$8:AA$391,MATCH($B176,'I.KI 2016-17'!$B$8:$B$391,0)),"")</f>
        <v>0</v>
      </c>
      <c r="V176" s="149"/>
      <c r="W176" s="154">
        <f>_xlfn.IFNA(INDEX('I.KI 2016-17'!$H$8:$H$391,MATCH(B176,'I.KI 2016-17'!$B$8:$B$391,0)),"")</f>
        <v>1.1604179389259999</v>
      </c>
      <c r="X176" s="153">
        <f>_xlfn.IFNA(INDEX('I.KI 2016-17'!$I$8:$I$391,MATCH(B176,'I.KI 2016-17'!$B$8:$B$391,0)),"")</f>
        <v>2.310232921206</v>
      </c>
      <c r="Y176" s="155">
        <f>_xlfn.IFNA(INDEX('I.KI 2016-17'!$G$8:$G$391,MATCH(B176,'I.KI 2016-17'!$B$8:$B$391,0)),"")</f>
        <v>3.4706508601319999</v>
      </c>
      <c r="Z176" s="149"/>
      <c r="AA176" s="156">
        <f>_xlfn.IFNA(IF($B176=$B$382,0,_xlfn.IFNA(INDEX('I.Supplementary 2017-18'!N$8:N$35,MATCH($B176,'I.Supplementary 2017-18'!$B$8:$B$35,0)),INDEX('I.KI 2017-18'!N$9:N$393,MATCH($B176,'I.KI 2017-18'!$B$9:$B$393,0)))),"")</f>
        <v>0</v>
      </c>
      <c r="AB176" s="193">
        <f>_xlfn.IFNA(IF($B176=$B$382,0,_xlfn.IFNA(INDEX('I.Supplementary 2017-18'!O$8:O$35,MATCH($B176,'I.Supplementary 2017-18'!$B$8:$B$35,0)),INDEX('I.KI 2017-18'!O$9:O$393,MATCH($B176,'I.KI 2017-18'!$B$9:$B$393,0)))),"")</f>
        <v>0.54564173790725512</v>
      </c>
      <c r="AC176" s="193">
        <f>_xlfn.IFNA(IF($B176=$B$382,0,_xlfn.IFNA(INDEX('I.Supplementary 2017-18'!P$8:P$35,MATCH($B176,'I.Supplementary 2017-18'!$B$8:$B$35,0)),INDEX('I.KI 2017-18'!P$9:P$393,MATCH($B176,'I.KI 2017-18'!$B$9:$B$393,0)))),"")</f>
        <v>0</v>
      </c>
      <c r="AD176" s="193">
        <f>_xlfn.IFNA(IF($B176=$B$382,0,_xlfn.IFNA(INDEX('I.Supplementary 2017-18'!Q$8:Q$35,MATCH($B176,'I.Supplementary 2017-18'!$B$8:$B$35,0)),INDEX('I.KI 2017-18'!Q$9:Q$393,MATCH($B176,'I.KI 2017-18'!$B$9:$B$393,0)))),"")</f>
        <v>0</v>
      </c>
      <c r="AE176" s="157">
        <f>_xlfn.IFNA(IF($B176=$B$382,0,_xlfn.IFNA(INDEX('I.Supplementary 2017-18'!R$8:R$35,MATCH($B176,'I.Supplementary 2017-18'!$B$8:$B$35,0)),INDEX('I.KI 2017-18'!R$9:R$393,MATCH($B176,'I.KI 2017-18'!$B$9:$B$393,0)))),"")</f>
        <v>0</v>
      </c>
      <c r="AF176" s="156">
        <f>_xlfn.IFNA(IF($B176=$B$382,0,_xlfn.IFNA(INDEX('I.Supplementary 2017-18'!S$8:S$35,MATCH($B176,'I.Supplementary 2017-18'!$B$8:$B$35,0)),INDEX('I.KI 2017-18'!S$9:S$393,MATCH($B176,'I.KI 2017-18'!$B$9:$B$393,0)))),"")</f>
        <v>0</v>
      </c>
      <c r="AG176" s="193">
        <f>_xlfn.IFNA(IF($B176=$B$382,0,_xlfn.IFNA(INDEX('I.Supplementary 2017-18'!T$8:T$35,MATCH($B176,'I.Supplementary 2017-18'!$B$8:$B$35,0)),INDEX('I.KI 2017-18'!T$9:T$393,MATCH($B176,'I.KI 2017-18'!$B$9:$B$393,0)))),"")</f>
        <v>2.3573986934802358</v>
      </c>
      <c r="AH176" s="193">
        <f>_xlfn.IFNA(IF($B176=$B$382,0,_xlfn.IFNA(INDEX('I.Supplementary 2017-18'!U$8:U$35,MATCH($B176,'I.Supplementary 2017-18'!$B$8:$B$35,0)),INDEX('I.KI 2017-18'!U$9:U$393,MATCH($B176,'I.KI 2017-18'!$B$9:$B$393,0)))),"")</f>
        <v>0</v>
      </c>
      <c r="AI176" s="193">
        <f>_xlfn.IFNA(IF($B176=$B$382,0,_xlfn.IFNA(INDEX('I.Supplementary 2017-18'!V$8:V$35,MATCH($B176,'I.Supplementary 2017-18'!$B$8:$B$35,0)),INDEX('I.KI 2017-18'!V$9:V$393,MATCH($B176,'I.KI 2017-18'!$B$9:$B$393,0)))),"")</f>
        <v>0</v>
      </c>
      <c r="AJ176" s="157">
        <f>_xlfn.IFNA(IF($B176=$B$382,0,_xlfn.IFNA(INDEX('I.Supplementary 2017-18'!W$8:W$35,MATCH($B176,'I.Supplementary 2017-18'!$B$8:$B$35,0)),INDEX('I.KI 2017-18'!W$9:W$393,MATCH($B176,'I.KI 2017-18'!$B$9:$B$393,0)))),"")</f>
        <v>0</v>
      </c>
      <c r="AK176" s="156">
        <f>_xlfn.IFNA(IF($B176=$B$382,0,_xlfn.IFNA(INDEX('I.Supplementary 2017-18'!X$8:X$35,MATCH($B176,'I.Supplementary 2017-18'!$B$8:$B$35,0)),INDEX('I.KI 2017-18'!X$9:X$393,MATCH($B176,'I.KI 2017-18'!$B$9:$B$393,0)))),"")</f>
        <v>0</v>
      </c>
      <c r="AL176" s="193">
        <f>_xlfn.IFNA(IF($B176=$B$382,0,_xlfn.IFNA(INDEX('I.Supplementary 2017-18'!Y$8:Y$35,MATCH($B176,'I.Supplementary 2017-18'!$B$8:$B$35,0)),INDEX('I.KI 2017-18'!Y$9:Y$393,MATCH($B176,'I.KI 2017-18'!$B$9:$B$393,0)))),"")</f>
        <v>2.9030404313874909</v>
      </c>
      <c r="AM176" s="193">
        <f>_xlfn.IFNA(IF($B176=$B$382,0,_xlfn.IFNA(INDEX('I.Supplementary 2017-18'!Z$8:Z$35,MATCH($B176,'I.Supplementary 2017-18'!$B$8:$B$35,0)),INDEX('I.KI 2017-18'!Z$9:Z$393,MATCH($B176,'I.KI 2017-18'!$B$9:$B$393,0)))),"")</f>
        <v>0</v>
      </c>
      <c r="AN176" s="193">
        <f>_xlfn.IFNA(IF($B176=$B$382,0,_xlfn.IFNA(INDEX('I.Supplementary 2017-18'!AA$8:AA$35,MATCH($B176,'I.Supplementary 2017-18'!$B$8:$B$35,0)),INDEX('I.KI 2017-18'!AA$9:AA$393,MATCH($B176,'I.KI 2017-18'!$B$9:$B$393,0)))),"")</f>
        <v>0</v>
      </c>
      <c r="AO176" s="157">
        <f>_xlfn.IFNA(IF($B176=$B$382,0,_xlfn.IFNA(INDEX('I.Supplementary 2017-18'!AB$8:AB$35,MATCH($B176,'I.Supplementary 2017-18'!$B$8:$B$35,0)),INDEX('I.KI 2017-18'!AB$9:AB$393,MATCH($B176,'I.KI 2017-18'!$B$9:$B$393,0)))),"")</f>
        <v>0</v>
      </c>
      <c r="AP176" s="149"/>
      <c r="AQ176" s="156">
        <f>_xlfn.IFNA(IF($B176=$B$381,0,IF($B176=$B$382,0,_xlfn.IFNA(INDEX('I.Supplementary 2017-18'!I$8:I$35,MATCH($B176,'I.Supplementary 2017-18'!$B$8:$B$35,0)),INDEX('I.KI 2017-18'!I$9:I$393,MATCH($B176,'I.KI 2017-18'!$B$9:$B$393,0))))),"")</f>
        <v>0.54564173790725512</v>
      </c>
      <c r="AR176" s="149">
        <f>_xlfn.IFNA(IF($B176=$B$381,0,IF($B176=$B$382,0,_xlfn.IFNA(INDEX('I.Supplementary 2017-18'!J$8:J$35,MATCH($B176,'I.Supplementary 2017-18'!$B$8:$B$35,0)),INDEX('I.KI 2017-18'!J$9:J$393,MATCH($B176,'I.KI 2017-18'!$B$9:$B$393,0))))),"")</f>
        <v>2.3573986934802358</v>
      </c>
      <c r="AS176" s="157">
        <f>_xlfn.IFNA(IF($B176=$B$381,0,IF($B176=$B$382,0,_xlfn.IFNA(INDEX('I.Supplementary 2017-18'!H$8:H$35,MATCH($B176,'I.Supplementary 2017-18'!$B$8:$B$35,0)),INDEX('I.KI 2017-18'!H$9:H$393,MATCH($B176,'I.KI 2017-18'!$B$9:$B$393,0))))),"")</f>
        <v>2.9030404313874909</v>
      </c>
      <c r="AT176" s="149"/>
      <c r="AU176" s="156">
        <f>_xlfn.IFNA(_xlfn.IFNA(INDEX('I.Supplementary 2018-19'!P$8:P$157,MATCH($B176,'I.Supplementary 2018-19'!$B$8:$B$157,0)),INDEX('I.KI 2018-19'!P$9:P$393,MATCH($B176,'I.KI 2018-19'!$B$9:$B$393,0))),"")</f>
        <v>0</v>
      </c>
      <c r="AV176" s="193">
        <f>_xlfn.IFNA(_xlfn.IFNA(INDEX('I.Supplementary 2018-19'!Q$8:Q$157,MATCH($B176,'I.Supplementary 2018-19'!$B$8:$B$157,0)),INDEX('I.KI 2018-19'!Q$9:Q$393,MATCH($B176,'I.KI 2018-19'!$B$9:$B$393,0))),"")</f>
        <v>0.17080655115635412</v>
      </c>
      <c r="AW176" s="193">
        <f>_xlfn.IFNA(_xlfn.IFNA(INDEX('I.Supplementary 2018-19'!R$8:R$157,MATCH($B176,'I.Supplementary 2018-19'!$B$8:$B$157,0)),INDEX('I.KI 2018-19'!R$9:R$393,MATCH($B176,'I.KI 2018-19'!$B$9:$B$393,0))),"")</f>
        <v>0</v>
      </c>
      <c r="AX176" s="193">
        <f>_xlfn.IFNA(_xlfn.IFNA(INDEX('I.Supplementary 2018-19'!S$8:S$157,MATCH($B176,'I.Supplementary 2018-19'!$B$8:$B$157,0)),INDEX('I.KI 2018-19'!S$9:S$393,MATCH($B176,'I.KI 2018-19'!$B$9:$B$393,0))),"")</f>
        <v>0</v>
      </c>
      <c r="AY176" s="157">
        <f>_xlfn.IFNA(_xlfn.IFNA(INDEX('I.Supplementary 2018-19'!T$8:T$157,MATCH($B176,'I.Supplementary 2018-19'!$B$8:$B$157,0)),INDEX('I.KI 2018-19'!T$9:T$393,MATCH($B176,'I.KI 2018-19'!$B$9:$B$393,0))),"")</f>
        <v>0</v>
      </c>
      <c r="AZ176" s="156">
        <f>_xlfn.IFNA(_xlfn.IFNA(INDEX('I.Supplementary 2018-19'!U$8:U$157,MATCH($B176,'I.Supplementary 2018-19'!$B$8:$B$157,0)),INDEX('I.KI 2018-19'!U$9:U$393,MATCH($B176,'I.KI 2018-19'!$B$9:$B$393,0))),"")</f>
        <v>0</v>
      </c>
      <c r="BA176" s="193">
        <f>_xlfn.IFNA(_xlfn.IFNA(INDEX('I.Supplementary 2018-19'!V$8:V$157,MATCH($B176,'I.Supplementary 2018-19'!$B$8:$B$157,0)),INDEX('I.KI 2018-19'!V$9:V$393,MATCH($B176,'I.KI 2018-19'!$B$9:$B$393,0))),"")</f>
        <v>2.4282218301942344</v>
      </c>
      <c r="BB176" s="193">
        <f>_xlfn.IFNA(_xlfn.IFNA(INDEX('I.Supplementary 2018-19'!W$8:W$157,MATCH($B176,'I.Supplementary 2018-19'!$B$8:$B$157,0)),INDEX('I.KI 2018-19'!W$9:W$393,MATCH($B176,'I.KI 2018-19'!$B$9:$B$393,0))),"")</f>
        <v>0</v>
      </c>
      <c r="BC176" s="193">
        <f>_xlfn.IFNA(_xlfn.IFNA(INDEX('I.Supplementary 2018-19'!X$8:X$157,MATCH($B176,'I.Supplementary 2018-19'!$B$8:$B$157,0)),INDEX('I.KI 2018-19'!X$9:X$393,MATCH($B176,'I.KI 2018-19'!$B$9:$B$393,0))),"")</f>
        <v>0</v>
      </c>
      <c r="BD176" s="157">
        <f>_xlfn.IFNA(_xlfn.IFNA(INDEX('I.Supplementary 2018-19'!Y$8:Y$157,MATCH($B176,'I.Supplementary 2018-19'!$B$8:$B$157,0)),INDEX('I.KI 2018-19'!Y$9:Y$393,MATCH($B176,'I.KI 2018-19'!$B$9:$B$393,0))),"")</f>
        <v>0</v>
      </c>
      <c r="BE176" s="156">
        <f>_xlfn.IFNA(_xlfn.IFNA(INDEX('I.Supplementary 2018-19'!Z$8:Z$157,MATCH($B176,'I.Supplementary 2018-19'!$B$8:$B$157,0)),INDEX('I.KI 2018-19'!Z$9:Z$393,MATCH($B176,'I.KI 2018-19'!$B$9:$B$393,0))),"")</f>
        <v>0</v>
      </c>
      <c r="BF176" s="193">
        <f>_xlfn.IFNA(_xlfn.IFNA(INDEX('I.Supplementary 2018-19'!AA$8:AA$157,MATCH($B176,'I.Supplementary 2018-19'!$B$8:$B$157,0)),INDEX('I.KI 2018-19'!AA$9:AA$393,MATCH($B176,'I.KI 2018-19'!$B$9:$B$393,0))),"")</f>
        <v>2.5990283813505886</v>
      </c>
      <c r="BG176" s="193">
        <f>_xlfn.IFNA(_xlfn.IFNA(INDEX('I.Supplementary 2018-19'!AB$8:AB$157,MATCH($B176,'I.Supplementary 2018-19'!$B$8:$B$157,0)),INDEX('I.KI 2018-19'!AB$9:AB$393,MATCH($B176,'I.KI 2018-19'!$B$9:$B$393,0))),"")</f>
        <v>0</v>
      </c>
      <c r="BH176" s="193">
        <f>_xlfn.IFNA(_xlfn.IFNA(INDEX('I.Supplementary 2018-19'!AC$8:AC$157,MATCH($B176,'I.Supplementary 2018-19'!$B$8:$B$157,0)),INDEX('I.KI 2018-19'!AC$9:AC$393,MATCH($B176,'I.KI 2018-19'!$B$9:$B$393,0))),"")</f>
        <v>0</v>
      </c>
      <c r="BI176" s="157">
        <f>_xlfn.IFNA(_xlfn.IFNA(INDEX('I.Supplementary 2018-19'!AD$8:AD$157,MATCH($B176,'I.Supplementary 2018-19'!$B$8:$B$157,0)),INDEX('I.KI 2018-19'!AD$9:AD$393,MATCH($B176,'I.KI 2018-19'!$B$9:$B$393,0))),"")</f>
        <v>0</v>
      </c>
      <c r="BJ176" s="149"/>
      <c r="BK176" s="156">
        <f>_xlfn.IFNA(IF($B176=$B$381,0,IF($B176=$B$382,0,_xlfn.IFNA(INDEX('I.Supplementary 2018-19'!I$8:I$157,MATCH($B176,'I.Supplementary 2018-19'!$B$8:$B$157,0)),INDEX('I.KI 2018-19'!I$9:I$393,MATCH($B176,'I.KI 2018-19'!$B$9:$B$393,0))))),"")</f>
        <v>0.17080655115635412</v>
      </c>
      <c r="BL176" s="149">
        <f>_xlfn.IFNA(IF($B176=$B$381,0,IF($B176=$B$382,0,_xlfn.IFNA(INDEX('I.Supplementary 2018-19'!J$8:J$157,MATCH($B176,'I.Supplementary 2018-19'!$B$8:$B$157,0)),INDEX('I.KI 2018-19'!J$9:J$393,MATCH($B176,'I.KI 2018-19'!$B$9:$B$393,0))))),"")</f>
        <v>2.4282218301942344</v>
      </c>
      <c r="BM176" s="157">
        <f>_xlfn.IFNA(IF($B176=$B$381,0,IF($B176=$B$382,0,_xlfn.IFNA(INDEX('I.Supplementary 2018-19'!H$8:H$157,MATCH($B176,'I.Supplementary 2018-19'!$B$8:$B$157,0)),INDEX('I.KI 2018-19'!H$9:H$393,MATCH($B176,'I.KI 2018-19'!$B$9:$B$393,0))))),"")</f>
        <v>2.5990283813505886</v>
      </c>
    </row>
    <row r="177" spans="2:65">
      <c r="B177" s="121" t="str">
        <f>'Calculations for 2021-22'!B177</f>
        <v>E2634</v>
      </c>
      <c r="C177" s="160" t="str">
        <f>'Calculations for 2021-22'!D177</f>
        <v>E2634</v>
      </c>
      <c r="D177" t="str">
        <f>'Calculations for 2021-22'!E177</f>
        <v>SD</v>
      </c>
      <c r="E177" t="str">
        <f>'Calculations for 2021-22'!F177</f>
        <v>P1910</v>
      </c>
      <c r="F177" s="120" t="str">
        <f>'Calculations for 2021-22'!H177</f>
        <v>Kings Lynn and West Norfolk</v>
      </c>
      <c r="G177" s="156">
        <f>_xlfn.IFNA(INDEX('I.KI 2016-17'!M$8:M$391,MATCH($B177,'I.KI 2016-17'!$B$8:$B$391,0)),"")</f>
        <v>0</v>
      </c>
      <c r="H177" s="149">
        <f>_xlfn.IFNA(INDEX('I.KI 2016-17'!N$8:N$391,MATCH($B177,'I.KI 2016-17'!$B$8:$B$391,0)),"")</f>
        <v>2.770262059537</v>
      </c>
      <c r="I177" s="149">
        <f>_xlfn.IFNA(INDEX('I.KI 2016-17'!O$8:O$391,MATCH($B177,'I.KI 2016-17'!$B$8:$B$391,0)),"")</f>
        <v>0</v>
      </c>
      <c r="J177" s="149">
        <f>_xlfn.IFNA(INDEX('I.KI 2016-17'!P$8:P$391,MATCH($B177,'I.KI 2016-17'!$B$8:$B$391,0)),"")</f>
        <v>0</v>
      </c>
      <c r="K177" s="157">
        <f>_xlfn.IFNA(INDEX('I.KI 2016-17'!Q$8:Q$391,MATCH($B177,'I.KI 2016-17'!$B$8:$B$391,0)),"")</f>
        <v>0</v>
      </c>
      <c r="L177" s="156">
        <f>_xlfn.IFNA(INDEX('I.KI 2016-17'!R$8:R$391,MATCH($B177,'I.KI 2016-17'!$B$8:$B$391,0)),"")</f>
        <v>0</v>
      </c>
      <c r="M177" s="193">
        <f>_xlfn.IFNA(INDEX('I.KI 2016-17'!S$8:S$391,MATCH($B177,'I.KI 2016-17'!$B$8:$B$391,0)),"")</f>
        <v>5.0254783268029994</v>
      </c>
      <c r="N177" s="193">
        <f>_xlfn.IFNA(INDEX('I.KI 2016-17'!T$8:T$391,MATCH($B177,'I.KI 2016-17'!$B$8:$B$391,0)),"")</f>
        <v>0</v>
      </c>
      <c r="O177" s="193">
        <f>_xlfn.IFNA(INDEX('I.KI 2016-17'!U$8:U$391,MATCH($B177,'I.KI 2016-17'!$B$8:$B$391,0)),"")</f>
        <v>0</v>
      </c>
      <c r="P177" s="157">
        <f>_xlfn.IFNA(INDEX('I.KI 2016-17'!V$8:V$391,MATCH($B177,'I.KI 2016-17'!$B$8:$B$391,0)),"")</f>
        <v>0</v>
      </c>
      <c r="Q177" s="156">
        <f>_xlfn.IFNA(INDEX('I.KI 2016-17'!W$8:W$391,MATCH($B177,'I.KI 2016-17'!$B$8:$B$391,0)),"")</f>
        <v>0</v>
      </c>
      <c r="R177" s="193">
        <f>_xlfn.IFNA(INDEX('I.KI 2016-17'!X$8:X$391,MATCH($B177,'I.KI 2016-17'!$B$8:$B$391,0)),"")</f>
        <v>7.7957403863399994</v>
      </c>
      <c r="S177" s="193">
        <f>_xlfn.IFNA(INDEX('I.KI 2016-17'!Y$8:Y$391,MATCH($B177,'I.KI 2016-17'!$B$8:$B$391,0)),"")</f>
        <v>0</v>
      </c>
      <c r="T177" s="193">
        <f>_xlfn.IFNA(INDEX('I.KI 2016-17'!Z$8:Z$391,MATCH($B177,'I.KI 2016-17'!$B$8:$B$391,0)),"")</f>
        <v>0</v>
      </c>
      <c r="U177" s="157">
        <f>_xlfn.IFNA(INDEX('I.KI 2016-17'!AA$8:AA$391,MATCH($B177,'I.KI 2016-17'!$B$8:$B$391,0)),"")</f>
        <v>0</v>
      </c>
      <c r="V177" s="149"/>
      <c r="W177" s="154">
        <f>_xlfn.IFNA(INDEX('I.KI 2016-17'!$H$8:$H$391,MATCH(B177,'I.KI 2016-17'!$B$8:$B$391,0)),"")</f>
        <v>2.770262059537</v>
      </c>
      <c r="X177" s="153">
        <f>_xlfn.IFNA(INDEX('I.KI 2016-17'!$I$8:$I$391,MATCH(B177,'I.KI 2016-17'!$B$8:$B$391,0)),"")</f>
        <v>5.0254783268029994</v>
      </c>
      <c r="Y177" s="155">
        <f>_xlfn.IFNA(INDEX('I.KI 2016-17'!$G$8:$G$391,MATCH(B177,'I.KI 2016-17'!$B$8:$B$391,0)),"")</f>
        <v>7.7957403863399994</v>
      </c>
      <c r="Z177" s="149"/>
      <c r="AA177" s="156">
        <f>_xlfn.IFNA(IF($B177=$B$382,0,_xlfn.IFNA(INDEX('I.Supplementary 2017-18'!N$8:N$35,MATCH($B177,'I.Supplementary 2017-18'!$B$8:$B$35,0)),INDEX('I.KI 2017-18'!N$9:N$393,MATCH($B177,'I.KI 2017-18'!$B$9:$B$393,0)))),"")</f>
        <v>0</v>
      </c>
      <c r="AB177" s="193">
        <f>_xlfn.IFNA(IF($B177=$B$382,0,_xlfn.IFNA(INDEX('I.Supplementary 2017-18'!O$8:O$35,MATCH($B177,'I.Supplementary 2017-18'!$B$8:$B$35,0)),INDEX('I.KI 2017-18'!O$9:O$393,MATCH($B177,'I.KI 2017-18'!$B$9:$B$393,0)))),"")</f>
        <v>1.8578669146533859</v>
      </c>
      <c r="AC177" s="193">
        <f>_xlfn.IFNA(IF($B177=$B$382,0,_xlfn.IFNA(INDEX('I.Supplementary 2017-18'!P$8:P$35,MATCH($B177,'I.Supplementary 2017-18'!$B$8:$B$35,0)),INDEX('I.KI 2017-18'!P$9:P$393,MATCH($B177,'I.KI 2017-18'!$B$9:$B$393,0)))),"")</f>
        <v>0</v>
      </c>
      <c r="AD177" s="193">
        <f>_xlfn.IFNA(IF($B177=$B$382,0,_xlfn.IFNA(INDEX('I.Supplementary 2017-18'!Q$8:Q$35,MATCH($B177,'I.Supplementary 2017-18'!$B$8:$B$35,0)),INDEX('I.KI 2017-18'!Q$9:Q$393,MATCH($B177,'I.KI 2017-18'!$B$9:$B$393,0)))),"")</f>
        <v>0</v>
      </c>
      <c r="AE177" s="157">
        <f>_xlfn.IFNA(IF($B177=$B$382,0,_xlfn.IFNA(INDEX('I.Supplementary 2017-18'!R$8:R$35,MATCH($B177,'I.Supplementary 2017-18'!$B$8:$B$35,0)),INDEX('I.KI 2017-18'!R$9:R$393,MATCH($B177,'I.KI 2017-18'!$B$9:$B$393,0)))),"")</f>
        <v>0</v>
      </c>
      <c r="AF177" s="156">
        <f>_xlfn.IFNA(IF($B177=$B$382,0,_xlfn.IFNA(INDEX('I.Supplementary 2017-18'!S$8:S$35,MATCH($B177,'I.Supplementary 2017-18'!$B$8:$B$35,0)),INDEX('I.KI 2017-18'!S$9:S$393,MATCH($B177,'I.KI 2017-18'!$B$9:$B$393,0)))),"")</f>
        <v>0</v>
      </c>
      <c r="AG177" s="193">
        <f>_xlfn.IFNA(IF($B177=$B$382,0,_xlfn.IFNA(INDEX('I.Supplementary 2017-18'!T$8:T$35,MATCH($B177,'I.Supplementary 2017-18'!$B$8:$B$35,0)),INDEX('I.KI 2017-18'!T$9:T$393,MATCH($B177,'I.KI 2017-18'!$B$9:$B$393,0)))),"")</f>
        <v>5.1280786162176986</v>
      </c>
      <c r="AH177" s="193">
        <f>_xlfn.IFNA(IF($B177=$B$382,0,_xlfn.IFNA(INDEX('I.Supplementary 2017-18'!U$8:U$35,MATCH($B177,'I.Supplementary 2017-18'!$B$8:$B$35,0)),INDEX('I.KI 2017-18'!U$9:U$393,MATCH($B177,'I.KI 2017-18'!$B$9:$B$393,0)))),"")</f>
        <v>0</v>
      </c>
      <c r="AI177" s="193">
        <f>_xlfn.IFNA(IF($B177=$B$382,0,_xlfn.IFNA(INDEX('I.Supplementary 2017-18'!V$8:V$35,MATCH($B177,'I.Supplementary 2017-18'!$B$8:$B$35,0)),INDEX('I.KI 2017-18'!V$9:V$393,MATCH($B177,'I.KI 2017-18'!$B$9:$B$393,0)))),"")</f>
        <v>0</v>
      </c>
      <c r="AJ177" s="157">
        <f>_xlfn.IFNA(IF($B177=$B$382,0,_xlfn.IFNA(INDEX('I.Supplementary 2017-18'!W$8:W$35,MATCH($B177,'I.Supplementary 2017-18'!$B$8:$B$35,0)),INDEX('I.KI 2017-18'!W$9:W$393,MATCH($B177,'I.KI 2017-18'!$B$9:$B$393,0)))),"")</f>
        <v>0</v>
      </c>
      <c r="AK177" s="156">
        <f>_xlfn.IFNA(IF($B177=$B$382,0,_xlfn.IFNA(INDEX('I.Supplementary 2017-18'!X$8:X$35,MATCH($B177,'I.Supplementary 2017-18'!$B$8:$B$35,0)),INDEX('I.KI 2017-18'!X$9:X$393,MATCH($B177,'I.KI 2017-18'!$B$9:$B$393,0)))),"")</f>
        <v>0</v>
      </c>
      <c r="AL177" s="193">
        <f>_xlfn.IFNA(IF($B177=$B$382,0,_xlfn.IFNA(INDEX('I.Supplementary 2017-18'!Y$8:Y$35,MATCH($B177,'I.Supplementary 2017-18'!$B$8:$B$35,0)),INDEX('I.KI 2017-18'!Y$9:Y$393,MATCH($B177,'I.KI 2017-18'!$B$9:$B$393,0)))),"")</f>
        <v>6.9859455308710849</v>
      </c>
      <c r="AM177" s="193">
        <f>_xlfn.IFNA(IF($B177=$B$382,0,_xlfn.IFNA(INDEX('I.Supplementary 2017-18'!Z$8:Z$35,MATCH($B177,'I.Supplementary 2017-18'!$B$8:$B$35,0)),INDEX('I.KI 2017-18'!Z$9:Z$393,MATCH($B177,'I.KI 2017-18'!$B$9:$B$393,0)))),"")</f>
        <v>0</v>
      </c>
      <c r="AN177" s="193">
        <f>_xlfn.IFNA(IF($B177=$B$382,0,_xlfn.IFNA(INDEX('I.Supplementary 2017-18'!AA$8:AA$35,MATCH($B177,'I.Supplementary 2017-18'!$B$8:$B$35,0)),INDEX('I.KI 2017-18'!AA$9:AA$393,MATCH($B177,'I.KI 2017-18'!$B$9:$B$393,0)))),"")</f>
        <v>0</v>
      </c>
      <c r="AO177" s="157">
        <f>_xlfn.IFNA(IF($B177=$B$382,0,_xlfn.IFNA(INDEX('I.Supplementary 2017-18'!AB$8:AB$35,MATCH($B177,'I.Supplementary 2017-18'!$B$8:$B$35,0)),INDEX('I.KI 2017-18'!AB$9:AB$393,MATCH($B177,'I.KI 2017-18'!$B$9:$B$393,0)))),"")</f>
        <v>0</v>
      </c>
      <c r="AP177" s="149"/>
      <c r="AQ177" s="156">
        <f>_xlfn.IFNA(IF($B177=$B$381,0,IF($B177=$B$382,0,_xlfn.IFNA(INDEX('I.Supplementary 2017-18'!I$8:I$35,MATCH($B177,'I.Supplementary 2017-18'!$B$8:$B$35,0)),INDEX('I.KI 2017-18'!I$9:I$393,MATCH($B177,'I.KI 2017-18'!$B$9:$B$393,0))))),"")</f>
        <v>1.8578669146533859</v>
      </c>
      <c r="AR177" s="149">
        <f>_xlfn.IFNA(IF($B177=$B$381,0,IF($B177=$B$382,0,_xlfn.IFNA(INDEX('I.Supplementary 2017-18'!J$8:J$35,MATCH($B177,'I.Supplementary 2017-18'!$B$8:$B$35,0)),INDEX('I.KI 2017-18'!J$9:J$393,MATCH($B177,'I.KI 2017-18'!$B$9:$B$393,0))))),"")</f>
        <v>5.1280786162176986</v>
      </c>
      <c r="AS177" s="157">
        <f>_xlfn.IFNA(IF($B177=$B$381,0,IF($B177=$B$382,0,_xlfn.IFNA(INDEX('I.Supplementary 2017-18'!H$8:H$35,MATCH($B177,'I.Supplementary 2017-18'!$B$8:$B$35,0)),INDEX('I.KI 2017-18'!H$9:H$393,MATCH($B177,'I.KI 2017-18'!$B$9:$B$393,0))))),"")</f>
        <v>6.9859455308710849</v>
      </c>
      <c r="AT177" s="149"/>
      <c r="AU177" s="156">
        <f>_xlfn.IFNA(_xlfn.IFNA(INDEX('I.Supplementary 2018-19'!P$8:P$157,MATCH($B177,'I.Supplementary 2018-19'!$B$8:$B$157,0)),INDEX('I.KI 2018-19'!P$9:P$393,MATCH($B177,'I.KI 2018-19'!$B$9:$B$393,0))),"")</f>
        <v>0</v>
      </c>
      <c r="AV177" s="193">
        <f>_xlfn.IFNA(_xlfn.IFNA(INDEX('I.Supplementary 2018-19'!Q$8:Q$157,MATCH($B177,'I.Supplementary 2018-19'!$B$8:$B$157,0)),INDEX('I.KI 2018-19'!Q$9:Q$393,MATCH($B177,'I.KI 2018-19'!$B$9:$B$393,0))),"")</f>
        <v>1.2703799302653707</v>
      </c>
      <c r="AW177" s="193">
        <f>_xlfn.IFNA(_xlfn.IFNA(INDEX('I.Supplementary 2018-19'!R$8:R$157,MATCH($B177,'I.Supplementary 2018-19'!$B$8:$B$157,0)),INDEX('I.KI 2018-19'!R$9:R$393,MATCH($B177,'I.KI 2018-19'!$B$9:$B$393,0))),"")</f>
        <v>0</v>
      </c>
      <c r="AX177" s="193">
        <f>_xlfn.IFNA(_xlfn.IFNA(INDEX('I.Supplementary 2018-19'!S$8:S$157,MATCH($B177,'I.Supplementary 2018-19'!$B$8:$B$157,0)),INDEX('I.KI 2018-19'!S$9:S$393,MATCH($B177,'I.KI 2018-19'!$B$9:$B$393,0))),"")</f>
        <v>0</v>
      </c>
      <c r="AY177" s="157">
        <f>_xlfn.IFNA(_xlfn.IFNA(INDEX('I.Supplementary 2018-19'!T$8:T$157,MATCH($B177,'I.Supplementary 2018-19'!$B$8:$B$157,0)),INDEX('I.KI 2018-19'!T$9:T$393,MATCH($B177,'I.KI 2018-19'!$B$9:$B$393,0))),"")</f>
        <v>0</v>
      </c>
      <c r="AZ177" s="156">
        <f>_xlfn.IFNA(_xlfn.IFNA(INDEX('I.Supplementary 2018-19'!U$8:U$157,MATCH($B177,'I.Supplementary 2018-19'!$B$8:$B$157,0)),INDEX('I.KI 2018-19'!U$9:U$393,MATCH($B177,'I.KI 2018-19'!$B$9:$B$393,0))),"")</f>
        <v>0</v>
      </c>
      <c r="BA177" s="193">
        <f>_xlfn.IFNA(_xlfn.IFNA(INDEX('I.Supplementary 2018-19'!V$8:V$157,MATCH($B177,'I.Supplementary 2018-19'!$B$8:$B$157,0)),INDEX('I.KI 2018-19'!V$9:V$393,MATCH($B177,'I.KI 2018-19'!$B$9:$B$393,0))),"")</f>
        <v>5.2821410639152253</v>
      </c>
      <c r="BB177" s="193">
        <f>_xlfn.IFNA(_xlfn.IFNA(INDEX('I.Supplementary 2018-19'!W$8:W$157,MATCH($B177,'I.Supplementary 2018-19'!$B$8:$B$157,0)),INDEX('I.KI 2018-19'!W$9:W$393,MATCH($B177,'I.KI 2018-19'!$B$9:$B$393,0))),"")</f>
        <v>0</v>
      </c>
      <c r="BC177" s="193">
        <f>_xlfn.IFNA(_xlfn.IFNA(INDEX('I.Supplementary 2018-19'!X$8:X$157,MATCH($B177,'I.Supplementary 2018-19'!$B$8:$B$157,0)),INDEX('I.KI 2018-19'!X$9:X$393,MATCH($B177,'I.KI 2018-19'!$B$9:$B$393,0))),"")</f>
        <v>0</v>
      </c>
      <c r="BD177" s="157">
        <f>_xlfn.IFNA(_xlfn.IFNA(INDEX('I.Supplementary 2018-19'!Y$8:Y$157,MATCH($B177,'I.Supplementary 2018-19'!$B$8:$B$157,0)),INDEX('I.KI 2018-19'!Y$9:Y$393,MATCH($B177,'I.KI 2018-19'!$B$9:$B$393,0))),"")</f>
        <v>0</v>
      </c>
      <c r="BE177" s="156">
        <f>_xlfn.IFNA(_xlfn.IFNA(INDEX('I.Supplementary 2018-19'!Z$8:Z$157,MATCH($B177,'I.Supplementary 2018-19'!$B$8:$B$157,0)),INDEX('I.KI 2018-19'!Z$9:Z$393,MATCH($B177,'I.KI 2018-19'!$B$9:$B$393,0))),"")</f>
        <v>0</v>
      </c>
      <c r="BF177" s="193">
        <f>_xlfn.IFNA(_xlfn.IFNA(INDEX('I.Supplementary 2018-19'!AA$8:AA$157,MATCH($B177,'I.Supplementary 2018-19'!$B$8:$B$157,0)),INDEX('I.KI 2018-19'!AA$9:AA$393,MATCH($B177,'I.KI 2018-19'!$B$9:$B$393,0))),"")</f>
        <v>6.552520994180596</v>
      </c>
      <c r="BG177" s="193">
        <f>_xlfn.IFNA(_xlfn.IFNA(INDEX('I.Supplementary 2018-19'!AB$8:AB$157,MATCH($B177,'I.Supplementary 2018-19'!$B$8:$B$157,0)),INDEX('I.KI 2018-19'!AB$9:AB$393,MATCH($B177,'I.KI 2018-19'!$B$9:$B$393,0))),"")</f>
        <v>0</v>
      </c>
      <c r="BH177" s="193">
        <f>_xlfn.IFNA(_xlfn.IFNA(INDEX('I.Supplementary 2018-19'!AC$8:AC$157,MATCH($B177,'I.Supplementary 2018-19'!$B$8:$B$157,0)),INDEX('I.KI 2018-19'!AC$9:AC$393,MATCH($B177,'I.KI 2018-19'!$B$9:$B$393,0))),"")</f>
        <v>0</v>
      </c>
      <c r="BI177" s="157">
        <f>_xlfn.IFNA(_xlfn.IFNA(INDEX('I.Supplementary 2018-19'!AD$8:AD$157,MATCH($B177,'I.Supplementary 2018-19'!$B$8:$B$157,0)),INDEX('I.KI 2018-19'!AD$9:AD$393,MATCH($B177,'I.KI 2018-19'!$B$9:$B$393,0))),"")</f>
        <v>0</v>
      </c>
      <c r="BJ177" s="149"/>
      <c r="BK177" s="156">
        <f>_xlfn.IFNA(IF($B177=$B$381,0,IF($B177=$B$382,0,_xlfn.IFNA(INDEX('I.Supplementary 2018-19'!I$8:I$157,MATCH($B177,'I.Supplementary 2018-19'!$B$8:$B$157,0)),INDEX('I.KI 2018-19'!I$9:I$393,MATCH($B177,'I.KI 2018-19'!$B$9:$B$393,0))))),"")</f>
        <v>1.2703799302653707</v>
      </c>
      <c r="BL177" s="149">
        <f>_xlfn.IFNA(IF($B177=$B$381,0,IF($B177=$B$382,0,_xlfn.IFNA(INDEX('I.Supplementary 2018-19'!J$8:J$157,MATCH($B177,'I.Supplementary 2018-19'!$B$8:$B$157,0)),INDEX('I.KI 2018-19'!J$9:J$393,MATCH($B177,'I.KI 2018-19'!$B$9:$B$393,0))))),"")</f>
        <v>5.2821410639152253</v>
      </c>
      <c r="BM177" s="157">
        <f>_xlfn.IFNA(IF($B177=$B$381,0,IF($B177=$B$382,0,_xlfn.IFNA(INDEX('I.Supplementary 2018-19'!H$8:H$157,MATCH($B177,'I.Supplementary 2018-19'!$B$8:$B$157,0)),INDEX('I.KI 2018-19'!H$9:H$393,MATCH($B177,'I.KI 2018-19'!$B$9:$B$393,0))))),"")</f>
        <v>6.552520994180596</v>
      </c>
    </row>
    <row r="178" spans="2:65">
      <c r="B178" s="121" t="str">
        <f>'Calculations for 2021-22'!B178</f>
        <v>E2002</v>
      </c>
      <c r="C178" s="160" t="str">
        <f>'Calculations for 2021-22'!D178</f>
        <v>E2002</v>
      </c>
      <c r="D178" t="str">
        <f>'Calculations for 2021-22'!E178</f>
        <v>UNINFIR</v>
      </c>
      <c r="E178">
        <f>'Calculations for 2021-22'!F178</f>
        <v>0</v>
      </c>
      <c r="F178" s="120" t="str">
        <f>'Calculations for 2021-22'!H178</f>
        <v>Kingston upon Hull</v>
      </c>
      <c r="G178" s="156">
        <f>_xlfn.IFNA(INDEX('I.KI 2016-17'!M$8:M$391,MATCH($B178,'I.KI 2016-17'!$B$8:$B$391,0)),"")</f>
        <v>44.759275352628997</v>
      </c>
      <c r="H178" s="149">
        <f>_xlfn.IFNA(INDEX('I.KI 2016-17'!N$8:N$391,MATCH($B178,'I.KI 2016-17'!$B$8:$B$391,0)),"")</f>
        <v>5.9660202327169998</v>
      </c>
      <c r="I178" s="149">
        <f>_xlfn.IFNA(INDEX('I.KI 2016-17'!O$8:O$391,MATCH($B178,'I.KI 2016-17'!$B$8:$B$391,0)),"")</f>
        <v>0</v>
      </c>
      <c r="J178" s="149">
        <f>_xlfn.IFNA(INDEX('I.KI 2016-17'!P$8:P$391,MATCH($B178,'I.KI 2016-17'!$B$8:$B$391,0)),"")</f>
        <v>0</v>
      </c>
      <c r="K178" s="157">
        <f>_xlfn.IFNA(INDEX('I.KI 2016-17'!Q$8:Q$391,MATCH($B178,'I.KI 2016-17'!$B$8:$B$391,0)),"")</f>
        <v>0</v>
      </c>
      <c r="L178" s="156">
        <f>_xlfn.IFNA(INDEX('I.KI 2016-17'!R$8:R$391,MATCH($B178,'I.KI 2016-17'!$B$8:$B$391,0)),"")</f>
        <v>63.353480078114998</v>
      </c>
      <c r="M178" s="193">
        <f>_xlfn.IFNA(INDEX('I.KI 2016-17'!S$8:S$391,MATCH($B178,'I.KI 2016-17'!$B$8:$B$391,0)),"")</f>
        <v>11.308537798476999</v>
      </c>
      <c r="N178" s="193">
        <f>_xlfn.IFNA(INDEX('I.KI 2016-17'!T$8:T$391,MATCH($B178,'I.KI 2016-17'!$B$8:$B$391,0)),"")</f>
        <v>0</v>
      </c>
      <c r="O178" s="193">
        <f>_xlfn.IFNA(INDEX('I.KI 2016-17'!U$8:U$391,MATCH($B178,'I.KI 2016-17'!$B$8:$B$391,0)),"")</f>
        <v>0</v>
      </c>
      <c r="P178" s="157">
        <f>_xlfn.IFNA(INDEX('I.KI 2016-17'!V$8:V$391,MATCH($B178,'I.KI 2016-17'!$B$8:$B$391,0)),"")</f>
        <v>0</v>
      </c>
      <c r="Q178" s="156">
        <f>_xlfn.IFNA(INDEX('I.KI 2016-17'!W$8:W$391,MATCH($B178,'I.KI 2016-17'!$B$8:$B$391,0)),"")</f>
        <v>108.11275543074399</v>
      </c>
      <c r="R178" s="193">
        <f>_xlfn.IFNA(INDEX('I.KI 2016-17'!X$8:X$391,MATCH($B178,'I.KI 2016-17'!$B$8:$B$391,0)),"")</f>
        <v>17.274558031193997</v>
      </c>
      <c r="S178" s="193">
        <f>_xlfn.IFNA(INDEX('I.KI 2016-17'!Y$8:Y$391,MATCH($B178,'I.KI 2016-17'!$B$8:$B$391,0)),"")</f>
        <v>0</v>
      </c>
      <c r="T178" s="193">
        <f>_xlfn.IFNA(INDEX('I.KI 2016-17'!Z$8:Z$391,MATCH($B178,'I.KI 2016-17'!$B$8:$B$391,0)),"")</f>
        <v>0</v>
      </c>
      <c r="U178" s="157">
        <f>_xlfn.IFNA(INDEX('I.KI 2016-17'!AA$8:AA$391,MATCH($B178,'I.KI 2016-17'!$B$8:$B$391,0)),"")</f>
        <v>0</v>
      </c>
      <c r="V178" s="149"/>
      <c r="W178" s="154">
        <f>_xlfn.IFNA(INDEX('I.KI 2016-17'!$H$8:$H$391,MATCH(B178,'I.KI 2016-17'!$B$8:$B$391,0)),"")</f>
        <v>50.725295585345997</v>
      </c>
      <c r="X178" s="153">
        <f>_xlfn.IFNA(INDEX('I.KI 2016-17'!$I$8:$I$391,MATCH(B178,'I.KI 2016-17'!$B$8:$B$391,0)),"")</f>
        <v>74.662017876591989</v>
      </c>
      <c r="Y178" s="155">
        <f>_xlfn.IFNA(INDEX('I.KI 2016-17'!$G$8:$G$391,MATCH(B178,'I.KI 2016-17'!$B$8:$B$391,0)),"")</f>
        <v>125.38731346193799</v>
      </c>
      <c r="Z178" s="149"/>
      <c r="AA178" s="156">
        <f>_xlfn.IFNA(IF($B178=$B$382,0,_xlfn.IFNA(INDEX('I.Supplementary 2017-18'!N$8:N$35,MATCH($B178,'I.Supplementary 2017-18'!$B$8:$B$35,0)),INDEX('I.KI 2017-18'!N$9:N$393,MATCH($B178,'I.KI 2017-18'!$B$9:$B$393,0)))),"")</f>
        <v>35.450617993002389</v>
      </c>
      <c r="AB178" s="193">
        <f>_xlfn.IFNA(IF($B178=$B$382,0,_xlfn.IFNA(INDEX('I.Supplementary 2017-18'!O$8:O$35,MATCH($B178,'I.Supplementary 2017-18'!$B$8:$B$35,0)),INDEX('I.KI 2017-18'!O$9:O$393,MATCH($B178,'I.KI 2017-18'!$B$9:$B$393,0)))),"")</f>
        <v>4.0936819177300521</v>
      </c>
      <c r="AC178" s="193">
        <f>_xlfn.IFNA(IF($B178=$B$382,0,_xlfn.IFNA(INDEX('I.Supplementary 2017-18'!P$8:P$35,MATCH($B178,'I.Supplementary 2017-18'!$B$8:$B$35,0)),INDEX('I.KI 2017-18'!P$9:P$393,MATCH($B178,'I.KI 2017-18'!$B$9:$B$393,0)))),"")</f>
        <v>0</v>
      </c>
      <c r="AD178" s="193">
        <f>_xlfn.IFNA(IF($B178=$B$382,0,_xlfn.IFNA(INDEX('I.Supplementary 2017-18'!Q$8:Q$35,MATCH($B178,'I.Supplementary 2017-18'!$B$8:$B$35,0)),INDEX('I.KI 2017-18'!Q$9:Q$393,MATCH($B178,'I.KI 2017-18'!$B$9:$B$393,0)))),"")</f>
        <v>0</v>
      </c>
      <c r="AE178" s="157">
        <f>_xlfn.IFNA(IF($B178=$B$382,0,_xlfn.IFNA(INDEX('I.Supplementary 2017-18'!R$8:R$35,MATCH($B178,'I.Supplementary 2017-18'!$B$8:$B$35,0)),INDEX('I.KI 2017-18'!R$9:R$393,MATCH($B178,'I.KI 2017-18'!$B$9:$B$393,0)))),"")</f>
        <v>0</v>
      </c>
      <c r="AF178" s="156">
        <f>_xlfn.IFNA(IF($B178=$B$382,0,_xlfn.IFNA(INDEX('I.Supplementary 2017-18'!S$8:S$35,MATCH($B178,'I.Supplementary 2017-18'!$B$8:$B$35,0)),INDEX('I.KI 2017-18'!S$9:S$393,MATCH($B178,'I.KI 2017-18'!$B$9:$B$393,0)))),"")</f>
        <v>64.646906289262944</v>
      </c>
      <c r="AG178" s="193">
        <f>_xlfn.IFNA(IF($B178=$B$382,0,_xlfn.IFNA(INDEX('I.Supplementary 2017-18'!T$8:T$35,MATCH($B178,'I.Supplementary 2017-18'!$B$8:$B$35,0)),INDEX('I.KI 2017-18'!T$9:T$393,MATCH($B178,'I.KI 2017-18'!$B$9:$B$393,0)))),"")</f>
        <v>11.539413184963625</v>
      </c>
      <c r="AH178" s="193">
        <f>_xlfn.IFNA(IF($B178=$B$382,0,_xlfn.IFNA(INDEX('I.Supplementary 2017-18'!U$8:U$35,MATCH($B178,'I.Supplementary 2017-18'!$B$8:$B$35,0)),INDEX('I.KI 2017-18'!U$9:U$393,MATCH($B178,'I.KI 2017-18'!$B$9:$B$393,0)))),"")</f>
        <v>0</v>
      </c>
      <c r="AI178" s="193">
        <f>_xlfn.IFNA(IF($B178=$B$382,0,_xlfn.IFNA(INDEX('I.Supplementary 2017-18'!V$8:V$35,MATCH($B178,'I.Supplementary 2017-18'!$B$8:$B$35,0)),INDEX('I.KI 2017-18'!V$9:V$393,MATCH($B178,'I.KI 2017-18'!$B$9:$B$393,0)))),"")</f>
        <v>0</v>
      </c>
      <c r="AJ178" s="157">
        <f>_xlfn.IFNA(IF($B178=$B$382,0,_xlfn.IFNA(INDEX('I.Supplementary 2017-18'!W$8:W$35,MATCH($B178,'I.Supplementary 2017-18'!$B$8:$B$35,0)),INDEX('I.KI 2017-18'!W$9:W$393,MATCH($B178,'I.KI 2017-18'!$B$9:$B$393,0)))),"")</f>
        <v>0</v>
      </c>
      <c r="AK178" s="156">
        <f>_xlfn.IFNA(IF($B178=$B$382,0,_xlfn.IFNA(INDEX('I.Supplementary 2017-18'!X$8:X$35,MATCH($B178,'I.Supplementary 2017-18'!$B$8:$B$35,0)),INDEX('I.KI 2017-18'!X$9:X$393,MATCH($B178,'I.KI 2017-18'!$B$9:$B$393,0)))),"")</f>
        <v>100.09752428226534</v>
      </c>
      <c r="AL178" s="193">
        <f>_xlfn.IFNA(IF($B178=$B$382,0,_xlfn.IFNA(INDEX('I.Supplementary 2017-18'!Y$8:Y$35,MATCH($B178,'I.Supplementary 2017-18'!$B$8:$B$35,0)),INDEX('I.KI 2017-18'!Y$9:Y$393,MATCH($B178,'I.KI 2017-18'!$B$9:$B$393,0)))),"")</f>
        <v>15.633095102693677</v>
      </c>
      <c r="AM178" s="193">
        <f>_xlfn.IFNA(IF($B178=$B$382,0,_xlfn.IFNA(INDEX('I.Supplementary 2017-18'!Z$8:Z$35,MATCH($B178,'I.Supplementary 2017-18'!$B$8:$B$35,0)),INDEX('I.KI 2017-18'!Z$9:Z$393,MATCH($B178,'I.KI 2017-18'!$B$9:$B$393,0)))),"")</f>
        <v>0</v>
      </c>
      <c r="AN178" s="193">
        <f>_xlfn.IFNA(IF($B178=$B$382,0,_xlfn.IFNA(INDEX('I.Supplementary 2017-18'!AA$8:AA$35,MATCH($B178,'I.Supplementary 2017-18'!$B$8:$B$35,0)),INDEX('I.KI 2017-18'!AA$9:AA$393,MATCH($B178,'I.KI 2017-18'!$B$9:$B$393,0)))),"")</f>
        <v>0</v>
      </c>
      <c r="AO178" s="157">
        <f>_xlfn.IFNA(IF($B178=$B$382,0,_xlfn.IFNA(INDEX('I.Supplementary 2017-18'!AB$8:AB$35,MATCH($B178,'I.Supplementary 2017-18'!$B$8:$B$35,0)),INDEX('I.KI 2017-18'!AB$9:AB$393,MATCH($B178,'I.KI 2017-18'!$B$9:$B$393,0)))),"")</f>
        <v>0</v>
      </c>
      <c r="AP178" s="149"/>
      <c r="AQ178" s="156">
        <f>_xlfn.IFNA(IF($B178=$B$381,0,IF($B178=$B$382,0,_xlfn.IFNA(INDEX('I.Supplementary 2017-18'!I$8:I$35,MATCH($B178,'I.Supplementary 2017-18'!$B$8:$B$35,0)),INDEX('I.KI 2017-18'!I$9:I$393,MATCH($B178,'I.KI 2017-18'!$B$9:$B$393,0))))),"")</f>
        <v>39.544299910732448</v>
      </c>
      <c r="AR178" s="149">
        <f>_xlfn.IFNA(IF($B178=$B$381,0,IF($B178=$B$382,0,_xlfn.IFNA(INDEX('I.Supplementary 2017-18'!J$8:J$35,MATCH($B178,'I.Supplementary 2017-18'!$B$8:$B$35,0)),INDEX('I.KI 2017-18'!J$9:J$393,MATCH($B178,'I.KI 2017-18'!$B$9:$B$393,0))))),"")</f>
        <v>76.186319474226579</v>
      </c>
      <c r="AS178" s="157">
        <f>_xlfn.IFNA(IF($B178=$B$381,0,IF($B178=$B$382,0,_xlfn.IFNA(INDEX('I.Supplementary 2017-18'!H$8:H$35,MATCH($B178,'I.Supplementary 2017-18'!$B$8:$B$35,0)),INDEX('I.KI 2017-18'!H$9:H$393,MATCH($B178,'I.KI 2017-18'!$B$9:$B$393,0))))),"")</f>
        <v>115.73061938495903</v>
      </c>
      <c r="AT178" s="149"/>
      <c r="AU178" s="156">
        <f>_xlfn.IFNA(_xlfn.IFNA(INDEX('I.Supplementary 2018-19'!P$8:P$157,MATCH($B178,'I.Supplementary 2018-19'!$B$8:$B$157,0)),INDEX('I.KI 2018-19'!P$9:P$393,MATCH($B178,'I.KI 2018-19'!$B$9:$B$393,0))),"")</f>
        <v>28.95501880037067</v>
      </c>
      <c r="AV178" s="193">
        <f>_xlfn.IFNA(_xlfn.IFNA(INDEX('I.Supplementary 2018-19'!Q$8:Q$157,MATCH($B178,'I.Supplementary 2018-19'!$B$8:$B$157,0)),INDEX('I.KI 2018-19'!Q$9:Q$393,MATCH($B178,'I.KI 2018-19'!$B$9:$B$393,0))),"")</f>
        <v>2.8686435787479709</v>
      </c>
      <c r="AW178" s="193">
        <f>_xlfn.IFNA(_xlfn.IFNA(INDEX('I.Supplementary 2018-19'!R$8:R$157,MATCH($B178,'I.Supplementary 2018-19'!$B$8:$B$157,0)),INDEX('I.KI 2018-19'!R$9:R$393,MATCH($B178,'I.KI 2018-19'!$B$9:$B$393,0))),"")</f>
        <v>0</v>
      </c>
      <c r="AX178" s="193">
        <f>_xlfn.IFNA(_xlfn.IFNA(INDEX('I.Supplementary 2018-19'!S$8:S$157,MATCH($B178,'I.Supplementary 2018-19'!$B$8:$B$157,0)),INDEX('I.KI 2018-19'!S$9:S$393,MATCH($B178,'I.KI 2018-19'!$B$9:$B$393,0))),"")</f>
        <v>0</v>
      </c>
      <c r="AY178" s="157">
        <f>_xlfn.IFNA(_xlfn.IFNA(INDEX('I.Supplementary 2018-19'!T$8:T$157,MATCH($B178,'I.Supplementary 2018-19'!$B$8:$B$157,0)),INDEX('I.KI 2018-19'!T$9:T$393,MATCH($B178,'I.KI 2018-19'!$B$9:$B$393,0))),"")</f>
        <v>0</v>
      </c>
      <c r="AZ178" s="156">
        <f>_xlfn.IFNA(_xlfn.IFNA(INDEX('I.Supplementary 2018-19'!U$8:U$157,MATCH($B178,'I.Supplementary 2018-19'!$B$8:$B$157,0)),INDEX('I.KI 2018-19'!U$9:U$393,MATCH($B178,'I.KI 2018-19'!$B$9:$B$393,0))),"")</f>
        <v>66.589088023275139</v>
      </c>
      <c r="BA178" s="193">
        <f>_xlfn.IFNA(_xlfn.IFNA(INDEX('I.Supplementary 2018-19'!V$8:V$157,MATCH($B178,'I.Supplementary 2018-19'!$B$8:$B$157,0)),INDEX('I.KI 2018-19'!V$9:V$393,MATCH($B178,'I.KI 2018-19'!$B$9:$B$393,0))),"")</f>
        <v>11.886090834297296</v>
      </c>
      <c r="BB178" s="193">
        <f>_xlfn.IFNA(_xlfn.IFNA(INDEX('I.Supplementary 2018-19'!W$8:W$157,MATCH($B178,'I.Supplementary 2018-19'!$B$8:$B$157,0)),INDEX('I.KI 2018-19'!W$9:W$393,MATCH($B178,'I.KI 2018-19'!$B$9:$B$393,0))),"")</f>
        <v>0</v>
      </c>
      <c r="BC178" s="193">
        <f>_xlfn.IFNA(_xlfn.IFNA(INDEX('I.Supplementary 2018-19'!X$8:X$157,MATCH($B178,'I.Supplementary 2018-19'!$B$8:$B$157,0)),INDEX('I.KI 2018-19'!X$9:X$393,MATCH($B178,'I.KI 2018-19'!$B$9:$B$393,0))),"")</f>
        <v>0</v>
      </c>
      <c r="BD178" s="157">
        <f>_xlfn.IFNA(_xlfn.IFNA(INDEX('I.Supplementary 2018-19'!Y$8:Y$157,MATCH($B178,'I.Supplementary 2018-19'!$B$8:$B$157,0)),INDEX('I.KI 2018-19'!Y$9:Y$393,MATCH($B178,'I.KI 2018-19'!$B$9:$B$393,0))),"")</f>
        <v>0</v>
      </c>
      <c r="BE178" s="156">
        <f>_xlfn.IFNA(_xlfn.IFNA(INDEX('I.Supplementary 2018-19'!Z$8:Z$157,MATCH($B178,'I.Supplementary 2018-19'!$B$8:$B$157,0)),INDEX('I.KI 2018-19'!Z$9:Z$393,MATCH($B178,'I.KI 2018-19'!$B$9:$B$393,0))),"")</f>
        <v>95.544106823645805</v>
      </c>
      <c r="BF178" s="193">
        <f>_xlfn.IFNA(_xlfn.IFNA(INDEX('I.Supplementary 2018-19'!AA$8:AA$157,MATCH($B178,'I.Supplementary 2018-19'!$B$8:$B$157,0)),INDEX('I.KI 2018-19'!AA$9:AA$393,MATCH($B178,'I.KI 2018-19'!$B$9:$B$393,0))),"")</f>
        <v>14.754734413045266</v>
      </c>
      <c r="BG178" s="193">
        <f>_xlfn.IFNA(_xlfn.IFNA(INDEX('I.Supplementary 2018-19'!AB$8:AB$157,MATCH($B178,'I.Supplementary 2018-19'!$B$8:$B$157,0)),INDEX('I.KI 2018-19'!AB$9:AB$393,MATCH($B178,'I.KI 2018-19'!$B$9:$B$393,0))),"")</f>
        <v>0</v>
      </c>
      <c r="BH178" s="193">
        <f>_xlfn.IFNA(_xlfn.IFNA(INDEX('I.Supplementary 2018-19'!AC$8:AC$157,MATCH($B178,'I.Supplementary 2018-19'!$B$8:$B$157,0)),INDEX('I.KI 2018-19'!AC$9:AC$393,MATCH($B178,'I.KI 2018-19'!$B$9:$B$393,0))),"")</f>
        <v>0</v>
      </c>
      <c r="BI178" s="157">
        <f>_xlfn.IFNA(_xlfn.IFNA(INDEX('I.Supplementary 2018-19'!AD$8:AD$157,MATCH($B178,'I.Supplementary 2018-19'!$B$8:$B$157,0)),INDEX('I.KI 2018-19'!AD$9:AD$393,MATCH($B178,'I.KI 2018-19'!$B$9:$B$393,0))),"")</f>
        <v>0</v>
      </c>
      <c r="BJ178" s="149"/>
      <c r="BK178" s="156">
        <f>_xlfn.IFNA(IF($B178=$B$381,0,IF($B178=$B$382,0,_xlfn.IFNA(INDEX('I.Supplementary 2018-19'!I$8:I$157,MATCH($B178,'I.Supplementary 2018-19'!$B$8:$B$157,0)),INDEX('I.KI 2018-19'!I$9:I$393,MATCH($B178,'I.KI 2018-19'!$B$9:$B$393,0))))),"")</f>
        <v>31.823662379118645</v>
      </c>
      <c r="BL178" s="149">
        <f>_xlfn.IFNA(IF($B178=$B$381,0,IF($B178=$B$382,0,_xlfn.IFNA(INDEX('I.Supplementary 2018-19'!J$8:J$157,MATCH($B178,'I.Supplementary 2018-19'!$B$8:$B$157,0)),INDEX('I.KI 2018-19'!J$9:J$393,MATCH($B178,'I.KI 2018-19'!$B$9:$B$393,0))))),"")</f>
        <v>78.475178857572431</v>
      </c>
      <c r="BM178" s="157">
        <f>_xlfn.IFNA(IF($B178=$B$381,0,IF($B178=$B$382,0,_xlfn.IFNA(INDEX('I.Supplementary 2018-19'!H$8:H$157,MATCH($B178,'I.Supplementary 2018-19'!$B$8:$B$157,0)),INDEX('I.KI 2018-19'!H$9:H$393,MATCH($B178,'I.KI 2018-19'!$B$9:$B$393,0))))),"")</f>
        <v>110.29884123669108</v>
      </c>
    </row>
    <row r="179" spans="2:65">
      <c r="B179" s="121" t="str">
        <f>'Calculations for 2021-22'!B179</f>
        <v>E5043</v>
      </c>
      <c r="C179" s="160" t="str">
        <f>'Calculations for 2021-22'!D179</f>
        <v>E5043</v>
      </c>
      <c r="D179" t="str">
        <f>'Calculations for 2021-22'!E179</f>
        <v>OLB</v>
      </c>
      <c r="E179" t="str">
        <f>'Calculations for 2021-22'!F179</f>
        <v>P1915</v>
      </c>
      <c r="F179" s="120" t="str">
        <f>'Calculations for 2021-22'!H179</f>
        <v>Kingston upon Thames</v>
      </c>
      <c r="G179" s="156">
        <f>_xlfn.IFNA(INDEX('I.KI 2016-17'!M$8:M$391,MATCH($B179,'I.KI 2016-17'!$B$8:$B$391,0)),"")</f>
        <v>9.7222628245310005</v>
      </c>
      <c r="H179" s="149">
        <f>_xlfn.IFNA(INDEX('I.KI 2016-17'!N$8:N$391,MATCH($B179,'I.KI 2016-17'!$B$8:$B$391,0)),"")</f>
        <v>2.2368671104720002</v>
      </c>
      <c r="I179" s="149">
        <f>_xlfn.IFNA(INDEX('I.KI 2016-17'!O$8:O$391,MATCH($B179,'I.KI 2016-17'!$B$8:$B$391,0)),"")</f>
        <v>0</v>
      </c>
      <c r="J179" s="149">
        <f>_xlfn.IFNA(INDEX('I.KI 2016-17'!P$8:P$391,MATCH($B179,'I.KI 2016-17'!$B$8:$B$391,0)),"")</f>
        <v>0</v>
      </c>
      <c r="K179" s="157">
        <f>_xlfn.IFNA(INDEX('I.KI 2016-17'!Q$8:Q$391,MATCH($B179,'I.KI 2016-17'!$B$8:$B$391,0)),"")</f>
        <v>0</v>
      </c>
      <c r="L179" s="156">
        <f>_xlfn.IFNA(INDEX('I.KI 2016-17'!R$8:R$391,MATCH($B179,'I.KI 2016-17'!$B$8:$B$391,0)),"")</f>
        <v>14.407480679111</v>
      </c>
      <c r="M179" s="193">
        <f>_xlfn.IFNA(INDEX('I.KI 2016-17'!S$8:S$391,MATCH($B179,'I.KI 2016-17'!$B$8:$B$391,0)),"")</f>
        <v>5.7860360740339996</v>
      </c>
      <c r="N179" s="193">
        <f>_xlfn.IFNA(INDEX('I.KI 2016-17'!T$8:T$391,MATCH($B179,'I.KI 2016-17'!$B$8:$B$391,0)),"")</f>
        <v>0</v>
      </c>
      <c r="O179" s="193">
        <f>_xlfn.IFNA(INDEX('I.KI 2016-17'!U$8:U$391,MATCH($B179,'I.KI 2016-17'!$B$8:$B$391,0)),"")</f>
        <v>0</v>
      </c>
      <c r="P179" s="157">
        <f>_xlfn.IFNA(INDEX('I.KI 2016-17'!V$8:V$391,MATCH($B179,'I.KI 2016-17'!$B$8:$B$391,0)),"")</f>
        <v>0</v>
      </c>
      <c r="Q179" s="156">
        <f>_xlfn.IFNA(INDEX('I.KI 2016-17'!W$8:W$391,MATCH($B179,'I.KI 2016-17'!$B$8:$B$391,0)),"")</f>
        <v>24.129743503642</v>
      </c>
      <c r="R179" s="193">
        <f>_xlfn.IFNA(INDEX('I.KI 2016-17'!X$8:X$391,MATCH($B179,'I.KI 2016-17'!$B$8:$B$391,0)),"")</f>
        <v>8.0229031845059993</v>
      </c>
      <c r="S179" s="193">
        <f>_xlfn.IFNA(INDEX('I.KI 2016-17'!Y$8:Y$391,MATCH($B179,'I.KI 2016-17'!$B$8:$B$391,0)),"")</f>
        <v>0</v>
      </c>
      <c r="T179" s="193">
        <f>_xlfn.IFNA(INDEX('I.KI 2016-17'!Z$8:Z$391,MATCH($B179,'I.KI 2016-17'!$B$8:$B$391,0)),"")</f>
        <v>0</v>
      </c>
      <c r="U179" s="157">
        <f>_xlfn.IFNA(INDEX('I.KI 2016-17'!AA$8:AA$391,MATCH($B179,'I.KI 2016-17'!$B$8:$B$391,0)),"")</f>
        <v>0</v>
      </c>
      <c r="V179" s="149"/>
      <c r="W179" s="154">
        <f>_xlfn.IFNA(INDEX('I.KI 2016-17'!$H$8:$H$391,MATCH(B179,'I.KI 2016-17'!$B$8:$B$391,0)),"")</f>
        <v>11.959129935003002</v>
      </c>
      <c r="X179" s="153">
        <f>_xlfn.IFNA(INDEX('I.KI 2016-17'!$I$8:$I$391,MATCH(B179,'I.KI 2016-17'!$B$8:$B$391,0)),"")</f>
        <v>20.193516753145001</v>
      </c>
      <c r="Y179" s="155">
        <f>_xlfn.IFNA(INDEX('I.KI 2016-17'!$G$8:$G$391,MATCH(B179,'I.KI 2016-17'!$B$8:$B$391,0)),"")</f>
        <v>32.152646688148003</v>
      </c>
      <c r="Z179" s="149"/>
      <c r="AA179" s="156">
        <f>_xlfn.IFNA(IF($B179=$B$382,0,_xlfn.IFNA(INDEX('I.Supplementary 2017-18'!N$8:N$35,MATCH($B179,'I.Supplementary 2017-18'!$B$8:$B$35,0)),INDEX('I.KI 2017-18'!N$9:N$393,MATCH($B179,'I.KI 2017-18'!$B$9:$B$393,0)))),"")</f>
        <v>5.4987628342016119</v>
      </c>
      <c r="AB179" s="193">
        <f>_xlfn.IFNA(IF($B179=$B$382,0,_xlfn.IFNA(INDEX('I.Supplementary 2017-18'!O$8:O$35,MATCH($B179,'I.Supplementary 2017-18'!$B$8:$B$35,0)),INDEX('I.KI 2017-18'!O$9:O$393,MATCH($B179,'I.KI 2017-18'!$B$9:$B$393,0)))),"")</f>
        <v>2.3190275692727417E-2</v>
      </c>
      <c r="AC179" s="193">
        <f>_xlfn.IFNA(IF($B179=$B$382,0,_xlfn.IFNA(INDEX('I.Supplementary 2017-18'!P$8:P$35,MATCH($B179,'I.Supplementary 2017-18'!$B$8:$B$35,0)),INDEX('I.KI 2017-18'!P$9:P$393,MATCH($B179,'I.KI 2017-18'!$B$9:$B$393,0)))),"")</f>
        <v>0</v>
      </c>
      <c r="AD179" s="193">
        <f>_xlfn.IFNA(IF($B179=$B$382,0,_xlfn.IFNA(INDEX('I.Supplementary 2017-18'!Q$8:Q$35,MATCH($B179,'I.Supplementary 2017-18'!$B$8:$B$35,0)),INDEX('I.KI 2017-18'!Q$9:Q$393,MATCH($B179,'I.KI 2017-18'!$B$9:$B$393,0)))),"")</f>
        <v>0</v>
      </c>
      <c r="AE179" s="157">
        <f>_xlfn.IFNA(IF($B179=$B$382,0,_xlfn.IFNA(INDEX('I.Supplementary 2017-18'!R$8:R$35,MATCH($B179,'I.Supplementary 2017-18'!$B$8:$B$35,0)),INDEX('I.KI 2017-18'!R$9:R$393,MATCH($B179,'I.KI 2017-18'!$B$9:$B$393,0)))),"")</f>
        <v>0</v>
      </c>
      <c r="AF179" s="156">
        <f>_xlfn.IFNA(IF($B179=$B$382,0,_xlfn.IFNA(INDEX('I.Supplementary 2017-18'!S$8:S$35,MATCH($B179,'I.Supplementary 2017-18'!$B$8:$B$35,0)),INDEX('I.KI 2017-18'!S$9:S$393,MATCH($B179,'I.KI 2017-18'!$B$9:$B$393,0)))),"")</f>
        <v>14.701624159847858</v>
      </c>
      <c r="AG179" s="193">
        <f>_xlfn.IFNA(IF($B179=$B$382,0,_xlfn.IFNA(INDEX('I.Supplementary 2017-18'!T$8:T$35,MATCH($B179,'I.Supplementary 2017-18'!$B$8:$B$35,0)),INDEX('I.KI 2017-18'!T$9:T$393,MATCH($B179,'I.KI 2017-18'!$B$9:$B$393,0)))),"")</f>
        <v>5.9041639291664341</v>
      </c>
      <c r="AH179" s="193">
        <f>_xlfn.IFNA(IF($B179=$B$382,0,_xlfn.IFNA(INDEX('I.Supplementary 2017-18'!U$8:U$35,MATCH($B179,'I.Supplementary 2017-18'!$B$8:$B$35,0)),INDEX('I.KI 2017-18'!U$9:U$393,MATCH($B179,'I.KI 2017-18'!$B$9:$B$393,0)))),"")</f>
        <v>0</v>
      </c>
      <c r="AI179" s="193">
        <f>_xlfn.IFNA(IF($B179=$B$382,0,_xlfn.IFNA(INDEX('I.Supplementary 2017-18'!V$8:V$35,MATCH($B179,'I.Supplementary 2017-18'!$B$8:$B$35,0)),INDEX('I.KI 2017-18'!V$9:V$393,MATCH($B179,'I.KI 2017-18'!$B$9:$B$393,0)))),"")</f>
        <v>0</v>
      </c>
      <c r="AJ179" s="157">
        <f>_xlfn.IFNA(IF($B179=$B$382,0,_xlfn.IFNA(INDEX('I.Supplementary 2017-18'!W$8:W$35,MATCH($B179,'I.Supplementary 2017-18'!$B$8:$B$35,0)),INDEX('I.KI 2017-18'!W$9:W$393,MATCH($B179,'I.KI 2017-18'!$B$9:$B$393,0)))),"")</f>
        <v>0</v>
      </c>
      <c r="AK179" s="156">
        <f>_xlfn.IFNA(IF($B179=$B$382,0,_xlfn.IFNA(INDEX('I.Supplementary 2017-18'!X$8:X$35,MATCH($B179,'I.Supplementary 2017-18'!$B$8:$B$35,0)),INDEX('I.KI 2017-18'!X$9:X$393,MATCH($B179,'I.KI 2017-18'!$B$9:$B$393,0)))),"")</f>
        <v>20.20038699404947</v>
      </c>
      <c r="AL179" s="193">
        <f>_xlfn.IFNA(IF($B179=$B$382,0,_xlfn.IFNA(INDEX('I.Supplementary 2017-18'!Y$8:Y$35,MATCH($B179,'I.Supplementary 2017-18'!$B$8:$B$35,0)),INDEX('I.KI 2017-18'!Y$9:Y$393,MATCH($B179,'I.KI 2017-18'!$B$9:$B$393,0)))),"")</f>
        <v>5.9273542048591619</v>
      </c>
      <c r="AM179" s="193">
        <f>_xlfn.IFNA(IF($B179=$B$382,0,_xlfn.IFNA(INDEX('I.Supplementary 2017-18'!Z$8:Z$35,MATCH($B179,'I.Supplementary 2017-18'!$B$8:$B$35,0)),INDEX('I.KI 2017-18'!Z$9:Z$393,MATCH($B179,'I.KI 2017-18'!$B$9:$B$393,0)))),"")</f>
        <v>0</v>
      </c>
      <c r="AN179" s="193">
        <f>_xlfn.IFNA(IF($B179=$B$382,0,_xlfn.IFNA(INDEX('I.Supplementary 2017-18'!AA$8:AA$35,MATCH($B179,'I.Supplementary 2017-18'!$B$8:$B$35,0)),INDEX('I.KI 2017-18'!AA$9:AA$393,MATCH($B179,'I.KI 2017-18'!$B$9:$B$393,0)))),"")</f>
        <v>0</v>
      </c>
      <c r="AO179" s="157">
        <f>_xlfn.IFNA(IF($B179=$B$382,0,_xlfn.IFNA(INDEX('I.Supplementary 2017-18'!AB$8:AB$35,MATCH($B179,'I.Supplementary 2017-18'!$B$8:$B$35,0)),INDEX('I.KI 2017-18'!AB$9:AB$393,MATCH($B179,'I.KI 2017-18'!$B$9:$B$393,0)))),"")</f>
        <v>0</v>
      </c>
      <c r="AP179" s="149"/>
      <c r="AQ179" s="156">
        <f>_xlfn.IFNA(IF($B179=$B$381,0,IF($B179=$B$382,0,_xlfn.IFNA(INDEX('I.Supplementary 2017-18'!I$8:I$35,MATCH($B179,'I.Supplementary 2017-18'!$B$8:$B$35,0)),INDEX('I.KI 2017-18'!I$9:I$393,MATCH($B179,'I.KI 2017-18'!$B$9:$B$393,0))))),"")</f>
        <v>5.5219531098943389</v>
      </c>
      <c r="AR179" s="149">
        <f>_xlfn.IFNA(IF($B179=$B$381,0,IF($B179=$B$382,0,_xlfn.IFNA(INDEX('I.Supplementary 2017-18'!J$8:J$35,MATCH($B179,'I.Supplementary 2017-18'!$B$8:$B$35,0)),INDEX('I.KI 2017-18'!J$9:J$393,MATCH($B179,'I.KI 2017-18'!$B$9:$B$393,0))))),"")</f>
        <v>20.605788089014293</v>
      </c>
      <c r="AS179" s="157">
        <f>_xlfn.IFNA(IF($B179=$B$381,0,IF($B179=$B$382,0,_xlfn.IFNA(INDEX('I.Supplementary 2017-18'!H$8:H$35,MATCH($B179,'I.Supplementary 2017-18'!$B$8:$B$35,0)),INDEX('I.KI 2017-18'!H$9:H$393,MATCH($B179,'I.KI 2017-18'!$B$9:$B$393,0))))),"")</f>
        <v>26.12774119890863</v>
      </c>
      <c r="AT179" s="149"/>
      <c r="AU179" s="156">
        <f>_xlfn.IFNA(_xlfn.IFNA(INDEX('I.Supplementary 2018-19'!P$8:P$157,MATCH($B179,'I.Supplementary 2018-19'!$B$8:$B$157,0)),INDEX('I.KI 2018-19'!P$9:P$393,MATCH($B179,'I.KI 2018-19'!$B$9:$B$393,0))),"")</f>
        <v>2.8223413265199064</v>
      </c>
      <c r="AV179" s="193">
        <f>_xlfn.IFNA(_xlfn.IFNA(INDEX('I.Supplementary 2018-19'!Q$8:Q$157,MATCH($B179,'I.Supplementary 2018-19'!$B$8:$B$157,0)),INDEX('I.KI 2018-19'!Q$9:Q$393,MATCH($B179,'I.KI 2018-19'!$B$9:$B$393,0))),"")</f>
        <v>-1.277041827632118</v>
      </c>
      <c r="AW179" s="193">
        <f>_xlfn.IFNA(_xlfn.IFNA(INDEX('I.Supplementary 2018-19'!R$8:R$157,MATCH($B179,'I.Supplementary 2018-19'!$B$8:$B$157,0)),INDEX('I.KI 2018-19'!R$9:R$393,MATCH($B179,'I.KI 2018-19'!$B$9:$B$393,0))),"")</f>
        <v>0</v>
      </c>
      <c r="AX179" s="193">
        <f>_xlfn.IFNA(_xlfn.IFNA(INDEX('I.Supplementary 2018-19'!S$8:S$157,MATCH($B179,'I.Supplementary 2018-19'!$B$8:$B$157,0)),INDEX('I.KI 2018-19'!S$9:S$393,MATCH($B179,'I.KI 2018-19'!$B$9:$B$393,0))),"")</f>
        <v>0</v>
      </c>
      <c r="AY179" s="157">
        <f>_xlfn.IFNA(_xlfn.IFNA(INDEX('I.Supplementary 2018-19'!T$8:T$157,MATCH($B179,'I.Supplementary 2018-19'!$B$8:$B$157,0)),INDEX('I.KI 2018-19'!T$9:T$393,MATCH($B179,'I.KI 2018-19'!$B$9:$B$393,0))),"")</f>
        <v>0</v>
      </c>
      <c r="AZ179" s="156">
        <f>_xlfn.IFNA(_xlfn.IFNA(INDEX('I.Supplementary 2018-19'!U$8:U$157,MATCH($B179,'I.Supplementary 2018-19'!$B$8:$B$157,0)),INDEX('I.KI 2018-19'!U$9:U$393,MATCH($B179,'I.KI 2018-19'!$B$9:$B$393,0))),"")</f>
        <v>15.143303855637276</v>
      </c>
      <c r="BA179" s="193">
        <f>_xlfn.IFNA(_xlfn.IFNA(INDEX('I.Supplementary 2018-19'!V$8:V$157,MATCH($B179,'I.Supplementary 2018-19'!$B$8:$B$157,0)),INDEX('I.KI 2018-19'!V$9:V$393,MATCH($B179,'I.KI 2018-19'!$B$9:$B$393,0))),"")</f>
        <v>6.081542244634953</v>
      </c>
      <c r="BB179" s="193">
        <f>_xlfn.IFNA(_xlfn.IFNA(INDEX('I.Supplementary 2018-19'!W$8:W$157,MATCH($B179,'I.Supplementary 2018-19'!$B$8:$B$157,0)),INDEX('I.KI 2018-19'!W$9:W$393,MATCH($B179,'I.KI 2018-19'!$B$9:$B$393,0))),"")</f>
        <v>0</v>
      </c>
      <c r="BC179" s="193">
        <f>_xlfn.IFNA(_xlfn.IFNA(INDEX('I.Supplementary 2018-19'!X$8:X$157,MATCH($B179,'I.Supplementary 2018-19'!$B$8:$B$157,0)),INDEX('I.KI 2018-19'!X$9:X$393,MATCH($B179,'I.KI 2018-19'!$B$9:$B$393,0))),"")</f>
        <v>0</v>
      </c>
      <c r="BD179" s="157">
        <f>_xlfn.IFNA(_xlfn.IFNA(INDEX('I.Supplementary 2018-19'!Y$8:Y$157,MATCH($B179,'I.Supplementary 2018-19'!$B$8:$B$157,0)),INDEX('I.KI 2018-19'!Y$9:Y$393,MATCH($B179,'I.KI 2018-19'!$B$9:$B$393,0))),"")</f>
        <v>0</v>
      </c>
      <c r="BE179" s="156">
        <f>_xlfn.IFNA(_xlfn.IFNA(INDEX('I.Supplementary 2018-19'!Z$8:Z$157,MATCH($B179,'I.Supplementary 2018-19'!$B$8:$B$157,0)),INDEX('I.KI 2018-19'!Z$9:Z$393,MATCH($B179,'I.KI 2018-19'!$B$9:$B$393,0))),"")</f>
        <v>17.965645182157182</v>
      </c>
      <c r="BF179" s="193">
        <f>_xlfn.IFNA(_xlfn.IFNA(INDEX('I.Supplementary 2018-19'!AA$8:AA$157,MATCH($B179,'I.Supplementary 2018-19'!$B$8:$B$157,0)),INDEX('I.KI 2018-19'!AA$9:AA$393,MATCH($B179,'I.KI 2018-19'!$B$9:$B$393,0))),"")</f>
        <v>4.8045004170028349</v>
      </c>
      <c r="BG179" s="193">
        <f>_xlfn.IFNA(_xlfn.IFNA(INDEX('I.Supplementary 2018-19'!AB$8:AB$157,MATCH($B179,'I.Supplementary 2018-19'!$B$8:$B$157,0)),INDEX('I.KI 2018-19'!AB$9:AB$393,MATCH($B179,'I.KI 2018-19'!$B$9:$B$393,0))),"")</f>
        <v>0</v>
      </c>
      <c r="BH179" s="193">
        <f>_xlfn.IFNA(_xlfn.IFNA(INDEX('I.Supplementary 2018-19'!AC$8:AC$157,MATCH($B179,'I.Supplementary 2018-19'!$B$8:$B$157,0)),INDEX('I.KI 2018-19'!AC$9:AC$393,MATCH($B179,'I.KI 2018-19'!$B$9:$B$393,0))),"")</f>
        <v>0</v>
      </c>
      <c r="BI179" s="157">
        <f>_xlfn.IFNA(_xlfn.IFNA(INDEX('I.Supplementary 2018-19'!AD$8:AD$157,MATCH($B179,'I.Supplementary 2018-19'!$B$8:$B$157,0)),INDEX('I.KI 2018-19'!AD$9:AD$393,MATCH($B179,'I.KI 2018-19'!$B$9:$B$393,0))),"")</f>
        <v>0</v>
      </c>
      <c r="BJ179" s="149"/>
      <c r="BK179" s="156">
        <f>_xlfn.IFNA(IF($B179=$B$381,0,IF($B179=$B$382,0,_xlfn.IFNA(INDEX('I.Supplementary 2018-19'!I$8:I$157,MATCH($B179,'I.Supplementary 2018-19'!$B$8:$B$157,0)),INDEX('I.KI 2018-19'!I$9:I$393,MATCH($B179,'I.KI 2018-19'!$B$9:$B$393,0))))),"")</f>
        <v>1.5452994988877886</v>
      </c>
      <c r="BL179" s="149">
        <f>_xlfn.IFNA(IF($B179=$B$381,0,IF($B179=$B$382,0,_xlfn.IFNA(INDEX('I.Supplementary 2018-19'!J$8:J$157,MATCH($B179,'I.Supplementary 2018-19'!$B$8:$B$157,0)),INDEX('I.KI 2018-19'!J$9:J$393,MATCH($B179,'I.KI 2018-19'!$B$9:$B$393,0))))),"")</f>
        <v>21.224846100272231</v>
      </c>
      <c r="BM179" s="157">
        <f>_xlfn.IFNA(IF($B179=$B$381,0,IF($B179=$B$382,0,_xlfn.IFNA(INDEX('I.Supplementary 2018-19'!H$8:H$157,MATCH($B179,'I.Supplementary 2018-19'!$B$8:$B$157,0)),INDEX('I.KI 2018-19'!H$9:H$393,MATCH($B179,'I.KI 2018-19'!$B$9:$B$393,0))))),"")</f>
        <v>22.770145599160021</v>
      </c>
    </row>
    <row r="180" spans="2:65">
      <c r="B180" s="121" t="str">
        <f>'Calculations for 2021-22'!B180</f>
        <v>E4703</v>
      </c>
      <c r="C180" s="160" t="str">
        <f>'Calculations for 2021-22'!D180</f>
        <v>E4703</v>
      </c>
      <c r="D180" t="str">
        <f>'Calculations for 2021-22'!E180</f>
        <v>MD</v>
      </c>
      <c r="E180" t="str">
        <f>'Calculations for 2021-22'!F180</f>
        <v>P1912</v>
      </c>
      <c r="F180" s="120" t="str">
        <f>'Calculations for 2021-22'!H180</f>
        <v>Kirklees</v>
      </c>
      <c r="G180" s="156">
        <f>_xlfn.IFNA(INDEX('I.KI 2016-17'!M$8:M$391,MATCH($B180,'I.KI 2016-17'!$B$8:$B$391,0)),"")</f>
        <v>42.317472784821007</v>
      </c>
      <c r="H180" s="149">
        <f>_xlfn.IFNA(INDEX('I.KI 2016-17'!N$8:N$391,MATCH($B180,'I.KI 2016-17'!$B$8:$B$391,0)),"")</f>
        <v>5.5287929741089998</v>
      </c>
      <c r="I180" s="149">
        <f>_xlfn.IFNA(INDEX('I.KI 2016-17'!O$8:O$391,MATCH($B180,'I.KI 2016-17'!$B$8:$B$391,0)),"")</f>
        <v>0</v>
      </c>
      <c r="J180" s="149">
        <f>_xlfn.IFNA(INDEX('I.KI 2016-17'!P$8:P$391,MATCH($B180,'I.KI 2016-17'!$B$8:$B$391,0)),"")</f>
        <v>0</v>
      </c>
      <c r="K180" s="157">
        <f>_xlfn.IFNA(INDEX('I.KI 2016-17'!Q$8:Q$391,MATCH($B180,'I.KI 2016-17'!$B$8:$B$391,0)),"")</f>
        <v>0</v>
      </c>
      <c r="L180" s="156">
        <f>_xlfn.IFNA(INDEX('I.KI 2016-17'!R$8:R$391,MATCH($B180,'I.KI 2016-17'!$B$8:$B$391,0)),"")</f>
        <v>64.187656080441002</v>
      </c>
      <c r="M180" s="193">
        <f>_xlfn.IFNA(INDEX('I.KI 2016-17'!S$8:S$391,MATCH($B180,'I.KI 2016-17'!$B$8:$B$391,0)),"")</f>
        <v>11.478477399191</v>
      </c>
      <c r="N180" s="193">
        <f>_xlfn.IFNA(INDEX('I.KI 2016-17'!T$8:T$391,MATCH($B180,'I.KI 2016-17'!$B$8:$B$391,0)),"")</f>
        <v>0</v>
      </c>
      <c r="O180" s="193">
        <f>_xlfn.IFNA(INDEX('I.KI 2016-17'!U$8:U$391,MATCH($B180,'I.KI 2016-17'!$B$8:$B$391,0)),"")</f>
        <v>0</v>
      </c>
      <c r="P180" s="157">
        <f>_xlfn.IFNA(INDEX('I.KI 2016-17'!V$8:V$391,MATCH($B180,'I.KI 2016-17'!$B$8:$B$391,0)),"")</f>
        <v>0</v>
      </c>
      <c r="Q180" s="156">
        <f>_xlfn.IFNA(INDEX('I.KI 2016-17'!W$8:W$391,MATCH($B180,'I.KI 2016-17'!$B$8:$B$391,0)),"")</f>
        <v>106.50512886526201</v>
      </c>
      <c r="R180" s="193">
        <f>_xlfn.IFNA(INDEX('I.KI 2016-17'!X$8:X$391,MATCH($B180,'I.KI 2016-17'!$B$8:$B$391,0)),"")</f>
        <v>17.007270373299999</v>
      </c>
      <c r="S180" s="193">
        <f>_xlfn.IFNA(INDEX('I.KI 2016-17'!Y$8:Y$391,MATCH($B180,'I.KI 2016-17'!$B$8:$B$391,0)),"")</f>
        <v>0</v>
      </c>
      <c r="T180" s="193">
        <f>_xlfn.IFNA(INDEX('I.KI 2016-17'!Z$8:Z$391,MATCH($B180,'I.KI 2016-17'!$B$8:$B$391,0)),"")</f>
        <v>0</v>
      </c>
      <c r="U180" s="157">
        <f>_xlfn.IFNA(INDEX('I.KI 2016-17'!AA$8:AA$391,MATCH($B180,'I.KI 2016-17'!$B$8:$B$391,0)),"")</f>
        <v>0</v>
      </c>
      <c r="V180" s="149"/>
      <c r="W180" s="154">
        <f>_xlfn.IFNA(INDEX('I.KI 2016-17'!$H$8:$H$391,MATCH(B180,'I.KI 2016-17'!$B$8:$B$391,0)),"")</f>
        <v>47.846265758930002</v>
      </c>
      <c r="X180" s="153">
        <f>_xlfn.IFNA(INDEX('I.KI 2016-17'!$I$8:$I$391,MATCH(B180,'I.KI 2016-17'!$B$8:$B$391,0)),"")</f>
        <v>75.666133479631995</v>
      </c>
      <c r="Y180" s="155">
        <f>_xlfn.IFNA(INDEX('I.KI 2016-17'!$G$8:$G$391,MATCH(B180,'I.KI 2016-17'!$B$8:$B$391,0)),"")</f>
        <v>123.512399238562</v>
      </c>
      <c r="Z180" s="149"/>
      <c r="AA180" s="156">
        <f>_xlfn.IFNA(IF($B180=$B$382,0,_xlfn.IFNA(INDEX('I.Supplementary 2017-18'!N$8:N$35,MATCH($B180,'I.Supplementary 2017-18'!$B$8:$B$35,0)),INDEX('I.KI 2017-18'!N$9:N$393,MATCH($B180,'I.KI 2017-18'!$B$9:$B$393,0)))),"")</f>
        <v>29.793494297980665</v>
      </c>
      <c r="AB180" s="193">
        <f>_xlfn.IFNA(IF($B180=$B$382,0,_xlfn.IFNA(INDEX('I.Supplementary 2017-18'!O$8:O$35,MATCH($B180,'I.Supplementary 2017-18'!$B$8:$B$35,0)),INDEX('I.KI 2017-18'!O$9:O$393,MATCH($B180,'I.KI 2017-18'!$B$9:$B$393,0)))),"")</f>
        <v>2.9698276201364435</v>
      </c>
      <c r="AC180" s="193">
        <f>_xlfn.IFNA(IF($B180=$B$382,0,_xlfn.IFNA(INDEX('I.Supplementary 2017-18'!P$8:P$35,MATCH($B180,'I.Supplementary 2017-18'!$B$8:$B$35,0)),INDEX('I.KI 2017-18'!P$9:P$393,MATCH($B180,'I.KI 2017-18'!$B$9:$B$393,0)))),"")</f>
        <v>0</v>
      </c>
      <c r="AD180" s="193">
        <f>_xlfn.IFNA(IF($B180=$B$382,0,_xlfn.IFNA(INDEX('I.Supplementary 2017-18'!Q$8:Q$35,MATCH($B180,'I.Supplementary 2017-18'!$B$8:$B$35,0)),INDEX('I.KI 2017-18'!Q$9:Q$393,MATCH($B180,'I.KI 2017-18'!$B$9:$B$393,0)))),"")</f>
        <v>0</v>
      </c>
      <c r="AE180" s="157">
        <f>_xlfn.IFNA(IF($B180=$B$382,0,_xlfn.IFNA(INDEX('I.Supplementary 2017-18'!R$8:R$35,MATCH($B180,'I.Supplementary 2017-18'!$B$8:$B$35,0)),INDEX('I.KI 2017-18'!R$9:R$393,MATCH($B180,'I.KI 2017-18'!$B$9:$B$393,0)))),"")</f>
        <v>0</v>
      </c>
      <c r="AF180" s="156">
        <f>_xlfn.IFNA(IF($B180=$B$382,0,_xlfn.IFNA(INDEX('I.Supplementary 2017-18'!S$8:S$35,MATCH($B180,'I.Supplementary 2017-18'!$B$8:$B$35,0)),INDEX('I.KI 2017-18'!S$9:S$393,MATCH($B180,'I.KI 2017-18'!$B$9:$B$393,0)))),"")</f>
        <v>65.498112849417637</v>
      </c>
      <c r="AG180" s="193">
        <f>_xlfn.IFNA(IF($B180=$B$382,0,_xlfn.IFNA(INDEX('I.Supplementary 2017-18'!T$8:T$35,MATCH($B180,'I.Supplementary 2017-18'!$B$8:$B$35,0)),INDEX('I.KI 2017-18'!T$9:T$393,MATCH($B180,'I.KI 2017-18'!$B$9:$B$393,0)))),"")</f>
        <v>11.712822276755375</v>
      </c>
      <c r="AH180" s="193">
        <f>_xlfn.IFNA(IF($B180=$B$382,0,_xlfn.IFNA(INDEX('I.Supplementary 2017-18'!U$8:U$35,MATCH($B180,'I.Supplementary 2017-18'!$B$8:$B$35,0)),INDEX('I.KI 2017-18'!U$9:U$393,MATCH($B180,'I.KI 2017-18'!$B$9:$B$393,0)))),"")</f>
        <v>0</v>
      </c>
      <c r="AI180" s="193">
        <f>_xlfn.IFNA(IF($B180=$B$382,0,_xlfn.IFNA(INDEX('I.Supplementary 2017-18'!V$8:V$35,MATCH($B180,'I.Supplementary 2017-18'!$B$8:$B$35,0)),INDEX('I.KI 2017-18'!V$9:V$393,MATCH($B180,'I.KI 2017-18'!$B$9:$B$393,0)))),"")</f>
        <v>0</v>
      </c>
      <c r="AJ180" s="157">
        <f>_xlfn.IFNA(IF($B180=$B$382,0,_xlfn.IFNA(INDEX('I.Supplementary 2017-18'!W$8:W$35,MATCH($B180,'I.Supplementary 2017-18'!$B$8:$B$35,0)),INDEX('I.KI 2017-18'!W$9:W$393,MATCH($B180,'I.KI 2017-18'!$B$9:$B$393,0)))),"")</f>
        <v>0</v>
      </c>
      <c r="AK180" s="156">
        <f>_xlfn.IFNA(IF($B180=$B$382,0,_xlfn.IFNA(INDEX('I.Supplementary 2017-18'!X$8:X$35,MATCH($B180,'I.Supplementary 2017-18'!$B$8:$B$35,0)),INDEX('I.KI 2017-18'!X$9:X$393,MATCH($B180,'I.KI 2017-18'!$B$9:$B$393,0)))),"")</f>
        <v>95.29160714739831</v>
      </c>
      <c r="AL180" s="193">
        <f>_xlfn.IFNA(IF($B180=$B$382,0,_xlfn.IFNA(INDEX('I.Supplementary 2017-18'!Y$8:Y$35,MATCH($B180,'I.Supplementary 2017-18'!$B$8:$B$35,0)),INDEX('I.KI 2017-18'!Y$9:Y$393,MATCH($B180,'I.KI 2017-18'!$B$9:$B$393,0)))),"")</f>
        <v>14.682649896891819</v>
      </c>
      <c r="AM180" s="193">
        <f>_xlfn.IFNA(IF($B180=$B$382,0,_xlfn.IFNA(INDEX('I.Supplementary 2017-18'!Z$8:Z$35,MATCH($B180,'I.Supplementary 2017-18'!$B$8:$B$35,0)),INDEX('I.KI 2017-18'!Z$9:Z$393,MATCH($B180,'I.KI 2017-18'!$B$9:$B$393,0)))),"")</f>
        <v>0</v>
      </c>
      <c r="AN180" s="193">
        <f>_xlfn.IFNA(IF($B180=$B$382,0,_xlfn.IFNA(INDEX('I.Supplementary 2017-18'!AA$8:AA$35,MATCH($B180,'I.Supplementary 2017-18'!$B$8:$B$35,0)),INDEX('I.KI 2017-18'!AA$9:AA$393,MATCH($B180,'I.KI 2017-18'!$B$9:$B$393,0)))),"")</f>
        <v>0</v>
      </c>
      <c r="AO180" s="157">
        <f>_xlfn.IFNA(IF($B180=$B$382,0,_xlfn.IFNA(INDEX('I.Supplementary 2017-18'!AB$8:AB$35,MATCH($B180,'I.Supplementary 2017-18'!$B$8:$B$35,0)),INDEX('I.KI 2017-18'!AB$9:AB$393,MATCH($B180,'I.KI 2017-18'!$B$9:$B$393,0)))),"")</f>
        <v>0</v>
      </c>
      <c r="AP180" s="149"/>
      <c r="AQ180" s="156">
        <f>_xlfn.IFNA(IF($B180=$B$381,0,IF($B180=$B$382,0,_xlfn.IFNA(INDEX('I.Supplementary 2017-18'!I$8:I$35,MATCH($B180,'I.Supplementary 2017-18'!$B$8:$B$35,0)),INDEX('I.KI 2017-18'!I$9:I$393,MATCH($B180,'I.KI 2017-18'!$B$9:$B$393,0))))),"")</f>
        <v>32.763321918117107</v>
      </c>
      <c r="AR180" s="149">
        <f>_xlfn.IFNA(IF($B180=$B$381,0,IF($B180=$B$382,0,_xlfn.IFNA(INDEX('I.Supplementary 2017-18'!J$8:J$35,MATCH($B180,'I.Supplementary 2017-18'!$B$8:$B$35,0)),INDEX('I.KI 2017-18'!J$9:J$393,MATCH($B180,'I.KI 2017-18'!$B$9:$B$393,0))))),"")</f>
        <v>77.210935126173013</v>
      </c>
      <c r="AS180" s="157">
        <f>_xlfn.IFNA(IF($B180=$B$381,0,IF($B180=$B$382,0,_xlfn.IFNA(INDEX('I.Supplementary 2017-18'!H$8:H$35,MATCH($B180,'I.Supplementary 2017-18'!$B$8:$B$35,0)),INDEX('I.KI 2017-18'!H$9:H$393,MATCH($B180,'I.KI 2017-18'!$B$9:$B$393,0))))),"")</f>
        <v>109.97425704429011</v>
      </c>
      <c r="AT180" s="149"/>
      <c r="AU180" s="156">
        <f>_xlfn.IFNA(_xlfn.IFNA(INDEX('I.Supplementary 2018-19'!P$8:P$157,MATCH($B180,'I.Supplementary 2018-19'!$B$8:$B$157,0)),INDEX('I.KI 2018-19'!P$9:P$393,MATCH($B180,'I.KI 2018-19'!$B$9:$B$393,0))),"")</f>
        <v>21.451729428949147</v>
      </c>
      <c r="AV180" s="193">
        <f>_xlfn.IFNA(_xlfn.IFNA(INDEX('I.Supplementary 2018-19'!Q$8:Q$157,MATCH($B180,'I.Supplementary 2018-19'!$B$8:$B$157,0)),INDEX('I.KI 2018-19'!Q$9:Q$393,MATCH($B180,'I.KI 2018-19'!$B$9:$B$393,0))),"")</f>
        <v>1.3732254822704308</v>
      </c>
      <c r="AW180" s="193">
        <f>_xlfn.IFNA(_xlfn.IFNA(INDEX('I.Supplementary 2018-19'!R$8:R$157,MATCH($B180,'I.Supplementary 2018-19'!$B$8:$B$157,0)),INDEX('I.KI 2018-19'!R$9:R$393,MATCH($B180,'I.KI 2018-19'!$B$9:$B$393,0))),"")</f>
        <v>0</v>
      </c>
      <c r="AX180" s="193">
        <f>_xlfn.IFNA(_xlfn.IFNA(INDEX('I.Supplementary 2018-19'!S$8:S$157,MATCH($B180,'I.Supplementary 2018-19'!$B$8:$B$157,0)),INDEX('I.KI 2018-19'!S$9:S$393,MATCH($B180,'I.KI 2018-19'!$B$9:$B$393,0))),"")</f>
        <v>0</v>
      </c>
      <c r="AY180" s="157">
        <f>_xlfn.IFNA(_xlfn.IFNA(INDEX('I.Supplementary 2018-19'!T$8:T$157,MATCH($B180,'I.Supplementary 2018-19'!$B$8:$B$157,0)),INDEX('I.KI 2018-19'!T$9:T$393,MATCH($B180,'I.KI 2018-19'!$B$9:$B$393,0))),"")</f>
        <v>0</v>
      </c>
      <c r="AZ180" s="156">
        <f>_xlfn.IFNA(_xlfn.IFNA(INDEX('I.Supplementary 2018-19'!U$8:U$157,MATCH($B180,'I.Supplementary 2018-19'!$B$8:$B$157,0)),INDEX('I.KI 2018-19'!U$9:U$393,MATCH($B180,'I.KI 2018-19'!$B$9:$B$393,0))),"")</f>
        <v>67.465867312704859</v>
      </c>
      <c r="BA180" s="193">
        <f>_xlfn.IFNA(_xlfn.IFNA(INDEX('I.Supplementary 2018-19'!V$8:V$157,MATCH($B180,'I.Supplementary 2018-19'!$B$8:$B$157,0)),INDEX('I.KI 2018-19'!V$9:V$393,MATCH($B180,'I.KI 2018-19'!$B$9:$B$393,0))),"")</f>
        <v>12.06470964129309</v>
      </c>
      <c r="BB180" s="193">
        <f>_xlfn.IFNA(_xlfn.IFNA(INDEX('I.Supplementary 2018-19'!W$8:W$157,MATCH($B180,'I.Supplementary 2018-19'!$B$8:$B$157,0)),INDEX('I.KI 2018-19'!W$9:W$393,MATCH($B180,'I.KI 2018-19'!$B$9:$B$393,0))),"")</f>
        <v>0</v>
      </c>
      <c r="BC180" s="193">
        <f>_xlfn.IFNA(_xlfn.IFNA(INDEX('I.Supplementary 2018-19'!X$8:X$157,MATCH($B180,'I.Supplementary 2018-19'!$B$8:$B$157,0)),INDEX('I.KI 2018-19'!X$9:X$393,MATCH($B180,'I.KI 2018-19'!$B$9:$B$393,0))),"")</f>
        <v>0</v>
      </c>
      <c r="BD180" s="157">
        <f>_xlfn.IFNA(_xlfn.IFNA(INDEX('I.Supplementary 2018-19'!Y$8:Y$157,MATCH($B180,'I.Supplementary 2018-19'!$B$8:$B$157,0)),INDEX('I.KI 2018-19'!Y$9:Y$393,MATCH($B180,'I.KI 2018-19'!$B$9:$B$393,0))),"")</f>
        <v>0</v>
      </c>
      <c r="BE180" s="156">
        <f>_xlfn.IFNA(_xlfn.IFNA(INDEX('I.Supplementary 2018-19'!Z$8:Z$157,MATCH($B180,'I.Supplementary 2018-19'!$B$8:$B$157,0)),INDEX('I.KI 2018-19'!Z$9:Z$393,MATCH($B180,'I.KI 2018-19'!$B$9:$B$393,0))),"")</f>
        <v>88.917596741654009</v>
      </c>
      <c r="BF180" s="193">
        <f>_xlfn.IFNA(_xlfn.IFNA(INDEX('I.Supplementary 2018-19'!AA$8:AA$157,MATCH($B180,'I.Supplementary 2018-19'!$B$8:$B$157,0)),INDEX('I.KI 2018-19'!AA$9:AA$393,MATCH($B180,'I.KI 2018-19'!$B$9:$B$393,0))),"")</f>
        <v>13.437935123563522</v>
      </c>
      <c r="BG180" s="193">
        <f>_xlfn.IFNA(_xlfn.IFNA(INDEX('I.Supplementary 2018-19'!AB$8:AB$157,MATCH($B180,'I.Supplementary 2018-19'!$B$8:$B$157,0)),INDEX('I.KI 2018-19'!AB$9:AB$393,MATCH($B180,'I.KI 2018-19'!$B$9:$B$393,0))),"")</f>
        <v>0</v>
      </c>
      <c r="BH180" s="193">
        <f>_xlfn.IFNA(_xlfn.IFNA(INDEX('I.Supplementary 2018-19'!AC$8:AC$157,MATCH($B180,'I.Supplementary 2018-19'!$B$8:$B$157,0)),INDEX('I.KI 2018-19'!AC$9:AC$393,MATCH($B180,'I.KI 2018-19'!$B$9:$B$393,0))),"")</f>
        <v>0</v>
      </c>
      <c r="BI180" s="157">
        <f>_xlfn.IFNA(_xlfn.IFNA(INDEX('I.Supplementary 2018-19'!AD$8:AD$157,MATCH($B180,'I.Supplementary 2018-19'!$B$8:$B$157,0)),INDEX('I.KI 2018-19'!AD$9:AD$393,MATCH($B180,'I.KI 2018-19'!$B$9:$B$393,0))),"")</f>
        <v>0</v>
      </c>
      <c r="BJ180" s="149"/>
      <c r="BK180" s="156">
        <f>_xlfn.IFNA(IF($B180=$B$381,0,IF($B180=$B$382,0,_xlfn.IFNA(INDEX('I.Supplementary 2018-19'!I$8:I$157,MATCH($B180,'I.Supplementary 2018-19'!$B$8:$B$157,0)),INDEX('I.KI 2018-19'!I$9:I$393,MATCH($B180,'I.KI 2018-19'!$B$9:$B$393,0))))),"")</f>
        <v>22.824954911219578</v>
      </c>
      <c r="BL180" s="149">
        <f>_xlfn.IFNA(IF($B180=$B$381,0,IF($B180=$B$382,0,_xlfn.IFNA(INDEX('I.Supplementary 2018-19'!J$8:J$157,MATCH($B180,'I.Supplementary 2018-19'!$B$8:$B$157,0)),INDEX('I.KI 2018-19'!J$9:J$393,MATCH($B180,'I.KI 2018-19'!$B$9:$B$393,0))))),"")</f>
        <v>79.530576953997951</v>
      </c>
      <c r="BM180" s="157">
        <f>_xlfn.IFNA(IF($B180=$B$381,0,IF($B180=$B$382,0,_xlfn.IFNA(INDEX('I.Supplementary 2018-19'!H$8:H$157,MATCH($B180,'I.Supplementary 2018-19'!$B$8:$B$157,0)),INDEX('I.KI 2018-19'!H$9:H$393,MATCH($B180,'I.KI 2018-19'!$B$9:$B$393,0))))),"")</f>
        <v>102.35553186521753</v>
      </c>
    </row>
    <row r="181" spans="2:65">
      <c r="B181" s="121" t="str">
        <f>'Calculations for 2021-22'!B181</f>
        <v>E4301</v>
      </c>
      <c r="C181" s="160" t="str">
        <f>'Calculations for 2021-22'!D181</f>
        <v>E4301</v>
      </c>
      <c r="D181" t="str">
        <f>'Calculations for 2021-22'!E181</f>
        <v>MD</v>
      </c>
      <c r="E181" t="str">
        <f>'Calculations for 2021-22'!F181</f>
        <v>P1702</v>
      </c>
      <c r="F181" s="120" t="str">
        <f>'Calculations for 2021-22'!H181</f>
        <v>Knowsley</v>
      </c>
      <c r="G181" s="156">
        <f>_xlfn.IFNA(INDEX('I.KI 2016-17'!M$8:M$391,MATCH($B181,'I.KI 2016-17'!$B$8:$B$391,0)),"")</f>
        <v>37.155133188689</v>
      </c>
      <c r="H181" s="149">
        <f>_xlfn.IFNA(INDEX('I.KI 2016-17'!N$8:N$391,MATCH($B181,'I.KI 2016-17'!$B$8:$B$391,0)),"")</f>
        <v>3.8879941254329999</v>
      </c>
      <c r="I181" s="149">
        <f>_xlfn.IFNA(INDEX('I.KI 2016-17'!O$8:O$391,MATCH($B181,'I.KI 2016-17'!$B$8:$B$391,0)),"")</f>
        <v>0</v>
      </c>
      <c r="J181" s="149">
        <f>_xlfn.IFNA(INDEX('I.KI 2016-17'!P$8:P$391,MATCH($B181,'I.KI 2016-17'!$B$8:$B$391,0)),"")</f>
        <v>0</v>
      </c>
      <c r="K181" s="157">
        <f>_xlfn.IFNA(INDEX('I.KI 2016-17'!Q$8:Q$391,MATCH($B181,'I.KI 2016-17'!$B$8:$B$391,0)),"")</f>
        <v>0</v>
      </c>
      <c r="L181" s="156">
        <f>_xlfn.IFNA(INDEX('I.KI 2016-17'!R$8:R$391,MATCH($B181,'I.KI 2016-17'!$B$8:$B$391,0)),"")</f>
        <v>50.223438785150996</v>
      </c>
      <c r="M181" s="193">
        <f>_xlfn.IFNA(INDEX('I.KI 2016-17'!S$8:S$391,MATCH($B181,'I.KI 2016-17'!$B$8:$B$391,0)),"")</f>
        <v>6.8725782409990002</v>
      </c>
      <c r="N181" s="193">
        <f>_xlfn.IFNA(INDEX('I.KI 2016-17'!T$8:T$391,MATCH($B181,'I.KI 2016-17'!$B$8:$B$391,0)),"")</f>
        <v>0</v>
      </c>
      <c r="O181" s="193">
        <f>_xlfn.IFNA(INDEX('I.KI 2016-17'!U$8:U$391,MATCH($B181,'I.KI 2016-17'!$B$8:$B$391,0)),"")</f>
        <v>0</v>
      </c>
      <c r="P181" s="157">
        <f>_xlfn.IFNA(INDEX('I.KI 2016-17'!V$8:V$391,MATCH($B181,'I.KI 2016-17'!$B$8:$B$391,0)),"")</f>
        <v>0</v>
      </c>
      <c r="Q181" s="156">
        <f>_xlfn.IFNA(INDEX('I.KI 2016-17'!W$8:W$391,MATCH($B181,'I.KI 2016-17'!$B$8:$B$391,0)),"")</f>
        <v>87.378571973839996</v>
      </c>
      <c r="R181" s="193">
        <f>_xlfn.IFNA(INDEX('I.KI 2016-17'!X$8:X$391,MATCH($B181,'I.KI 2016-17'!$B$8:$B$391,0)),"")</f>
        <v>10.760572366432001</v>
      </c>
      <c r="S181" s="193">
        <f>_xlfn.IFNA(INDEX('I.KI 2016-17'!Y$8:Y$391,MATCH($B181,'I.KI 2016-17'!$B$8:$B$391,0)),"")</f>
        <v>0</v>
      </c>
      <c r="T181" s="193">
        <f>_xlfn.IFNA(INDEX('I.KI 2016-17'!Z$8:Z$391,MATCH($B181,'I.KI 2016-17'!$B$8:$B$391,0)),"")</f>
        <v>0</v>
      </c>
      <c r="U181" s="157">
        <f>_xlfn.IFNA(INDEX('I.KI 2016-17'!AA$8:AA$391,MATCH($B181,'I.KI 2016-17'!$B$8:$B$391,0)),"")</f>
        <v>0</v>
      </c>
      <c r="V181" s="149"/>
      <c r="W181" s="154">
        <f>_xlfn.IFNA(INDEX('I.KI 2016-17'!$H$8:$H$391,MATCH(B181,'I.KI 2016-17'!$B$8:$B$391,0)),"")</f>
        <v>41.043127314121996</v>
      </c>
      <c r="X181" s="153">
        <f>_xlfn.IFNA(INDEX('I.KI 2016-17'!$I$8:$I$391,MATCH(B181,'I.KI 2016-17'!$B$8:$B$391,0)),"")</f>
        <v>57.096017026149994</v>
      </c>
      <c r="Y181" s="155">
        <f>_xlfn.IFNA(INDEX('I.KI 2016-17'!$G$8:$G$391,MATCH(B181,'I.KI 2016-17'!$B$8:$B$391,0)),"")</f>
        <v>98.139144340271997</v>
      </c>
      <c r="Z181" s="149"/>
      <c r="AA181" s="156">
        <f>_xlfn.IFNA(IF($B181=$B$382,0,_xlfn.IFNA(INDEX('I.Supplementary 2017-18'!N$8:N$35,MATCH($B181,'I.Supplementary 2017-18'!$B$8:$B$35,0)),INDEX('I.KI 2017-18'!N$9:N$393,MATCH($B181,'I.KI 2017-18'!$B$9:$B$393,0)))),"")</f>
        <v>30.036416772386037</v>
      </c>
      <c r="AB181" s="193">
        <f>_xlfn.IFNA(IF($B181=$B$382,0,_xlfn.IFNA(INDEX('I.Supplementary 2017-18'!O$8:O$35,MATCH($B181,'I.Supplementary 2017-18'!$B$8:$B$35,0)),INDEX('I.KI 2017-18'!O$9:O$393,MATCH($B181,'I.KI 2017-18'!$B$9:$B$393,0)))),"")</f>
        <v>2.7944379289492463</v>
      </c>
      <c r="AC181" s="193">
        <f>_xlfn.IFNA(IF($B181=$B$382,0,_xlfn.IFNA(INDEX('I.Supplementary 2017-18'!P$8:P$35,MATCH($B181,'I.Supplementary 2017-18'!$B$8:$B$35,0)),INDEX('I.KI 2017-18'!P$9:P$393,MATCH($B181,'I.KI 2017-18'!$B$9:$B$393,0)))),"")</f>
        <v>0</v>
      </c>
      <c r="AD181" s="193">
        <f>_xlfn.IFNA(IF($B181=$B$382,0,_xlfn.IFNA(INDEX('I.Supplementary 2017-18'!Q$8:Q$35,MATCH($B181,'I.Supplementary 2017-18'!$B$8:$B$35,0)),INDEX('I.KI 2017-18'!Q$9:Q$393,MATCH($B181,'I.KI 2017-18'!$B$9:$B$393,0)))),"")</f>
        <v>0</v>
      </c>
      <c r="AE181" s="157">
        <f>_xlfn.IFNA(IF($B181=$B$382,0,_xlfn.IFNA(INDEX('I.Supplementary 2017-18'!R$8:R$35,MATCH($B181,'I.Supplementary 2017-18'!$B$8:$B$35,0)),INDEX('I.KI 2017-18'!R$9:R$393,MATCH($B181,'I.KI 2017-18'!$B$9:$B$393,0)))),"")</f>
        <v>0</v>
      </c>
      <c r="AF181" s="156">
        <f>_xlfn.IFNA(IF($B181=$B$382,0,_xlfn.IFNA(INDEX('I.Supplementary 2017-18'!S$8:S$35,MATCH($B181,'I.Supplementary 2017-18'!$B$8:$B$35,0)),INDEX('I.KI 2017-18'!S$9:S$393,MATCH($B181,'I.KI 2017-18'!$B$9:$B$393,0)))),"")</f>
        <v>51.248801749562787</v>
      </c>
      <c r="AG181" s="193">
        <f>_xlfn.IFNA(IF($B181=$B$382,0,_xlfn.IFNA(INDEX('I.Supplementary 2017-18'!T$8:T$35,MATCH($B181,'I.Supplementary 2017-18'!$B$8:$B$35,0)),INDEX('I.KI 2017-18'!T$9:T$393,MATCH($B181,'I.KI 2017-18'!$B$9:$B$393,0)))),"")</f>
        <v>7.0128889677990562</v>
      </c>
      <c r="AH181" s="193">
        <f>_xlfn.IFNA(IF($B181=$B$382,0,_xlfn.IFNA(INDEX('I.Supplementary 2017-18'!U$8:U$35,MATCH($B181,'I.Supplementary 2017-18'!$B$8:$B$35,0)),INDEX('I.KI 2017-18'!U$9:U$393,MATCH($B181,'I.KI 2017-18'!$B$9:$B$393,0)))),"")</f>
        <v>0</v>
      </c>
      <c r="AI181" s="193">
        <f>_xlfn.IFNA(IF($B181=$B$382,0,_xlfn.IFNA(INDEX('I.Supplementary 2017-18'!V$8:V$35,MATCH($B181,'I.Supplementary 2017-18'!$B$8:$B$35,0)),INDEX('I.KI 2017-18'!V$9:V$393,MATCH($B181,'I.KI 2017-18'!$B$9:$B$393,0)))),"")</f>
        <v>0</v>
      </c>
      <c r="AJ181" s="157">
        <f>_xlfn.IFNA(IF($B181=$B$382,0,_xlfn.IFNA(INDEX('I.Supplementary 2017-18'!W$8:W$35,MATCH($B181,'I.Supplementary 2017-18'!$B$8:$B$35,0)),INDEX('I.KI 2017-18'!W$9:W$393,MATCH($B181,'I.KI 2017-18'!$B$9:$B$393,0)))),"")</f>
        <v>0</v>
      </c>
      <c r="AK181" s="156">
        <f>_xlfn.IFNA(IF($B181=$B$382,0,_xlfn.IFNA(INDEX('I.Supplementary 2017-18'!X$8:X$35,MATCH($B181,'I.Supplementary 2017-18'!$B$8:$B$35,0)),INDEX('I.KI 2017-18'!X$9:X$393,MATCH($B181,'I.KI 2017-18'!$B$9:$B$393,0)))),"")</f>
        <v>81.285218521948821</v>
      </c>
      <c r="AL181" s="193">
        <f>_xlfn.IFNA(IF($B181=$B$382,0,_xlfn.IFNA(INDEX('I.Supplementary 2017-18'!Y$8:Y$35,MATCH($B181,'I.Supplementary 2017-18'!$B$8:$B$35,0)),INDEX('I.KI 2017-18'!Y$9:Y$393,MATCH($B181,'I.KI 2017-18'!$B$9:$B$393,0)))),"")</f>
        <v>9.807326896748302</v>
      </c>
      <c r="AM181" s="193">
        <f>_xlfn.IFNA(IF($B181=$B$382,0,_xlfn.IFNA(INDEX('I.Supplementary 2017-18'!Z$8:Z$35,MATCH($B181,'I.Supplementary 2017-18'!$B$8:$B$35,0)),INDEX('I.KI 2017-18'!Z$9:Z$393,MATCH($B181,'I.KI 2017-18'!$B$9:$B$393,0)))),"")</f>
        <v>0</v>
      </c>
      <c r="AN181" s="193">
        <f>_xlfn.IFNA(IF($B181=$B$382,0,_xlfn.IFNA(INDEX('I.Supplementary 2017-18'!AA$8:AA$35,MATCH($B181,'I.Supplementary 2017-18'!$B$8:$B$35,0)),INDEX('I.KI 2017-18'!AA$9:AA$393,MATCH($B181,'I.KI 2017-18'!$B$9:$B$393,0)))),"")</f>
        <v>0</v>
      </c>
      <c r="AO181" s="157">
        <f>_xlfn.IFNA(IF($B181=$B$382,0,_xlfn.IFNA(INDEX('I.Supplementary 2017-18'!AB$8:AB$35,MATCH($B181,'I.Supplementary 2017-18'!$B$8:$B$35,0)),INDEX('I.KI 2017-18'!AB$9:AB$393,MATCH($B181,'I.KI 2017-18'!$B$9:$B$393,0)))),"")</f>
        <v>0</v>
      </c>
      <c r="AP181" s="149"/>
      <c r="AQ181" s="156">
        <f>_xlfn.IFNA(IF($B181=$B$381,0,IF($B181=$B$382,0,_xlfn.IFNA(INDEX('I.Supplementary 2017-18'!I$8:I$35,MATCH($B181,'I.Supplementary 2017-18'!$B$8:$B$35,0)),INDEX('I.KI 2017-18'!I$9:I$393,MATCH($B181,'I.KI 2017-18'!$B$9:$B$393,0))))),"")</f>
        <v>32.830854701335284</v>
      </c>
      <c r="AR181" s="149">
        <f>_xlfn.IFNA(IF($B181=$B$381,0,IF($B181=$B$382,0,_xlfn.IFNA(INDEX('I.Supplementary 2017-18'!J$8:J$35,MATCH($B181,'I.Supplementary 2017-18'!$B$8:$B$35,0)),INDEX('I.KI 2017-18'!J$9:J$393,MATCH($B181,'I.KI 2017-18'!$B$9:$B$393,0))))),"")</f>
        <v>58.261690717361837</v>
      </c>
      <c r="AS181" s="157">
        <f>_xlfn.IFNA(IF($B181=$B$381,0,IF($B181=$B$382,0,_xlfn.IFNA(INDEX('I.Supplementary 2017-18'!H$8:H$35,MATCH($B181,'I.Supplementary 2017-18'!$B$8:$B$35,0)),INDEX('I.KI 2017-18'!H$9:H$393,MATCH($B181,'I.KI 2017-18'!$B$9:$B$393,0))))),"")</f>
        <v>91.092545418697114</v>
      </c>
      <c r="AT181" s="149"/>
      <c r="AU181" s="156">
        <f>_xlfn.IFNA(_xlfn.IFNA(INDEX('I.Supplementary 2018-19'!P$8:P$157,MATCH($B181,'I.Supplementary 2018-19'!$B$8:$B$157,0)),INDEX('I.KI 2018-19'!P$9:P$393,MATCH($B181,'I.KI 2018-19'!$B$9:$B$393,0))),"")</f>
        <v>25.035454365708954</v>
      </c>
      <c r="AV181" s="193">
        <f>_xlfn.IFNA(_xlfn.IFNA(INDEX('I.Supplementary 2018-19'!Q$8:Q$157,MATCH($B181,'I.Supplementary 2018-19'!$B$8:$B$157,0)),INDEX('I.KI 2018-19'!Q$9:Q$393,MATCH($B181,'I.KI 2018-19'!$B$9:$B$393,0))),"")</f>
        <v>2.0737137949359714</v>
      </c>
      <c r="AW181" s="193">
        <f>_xlfn.IFNA(_xlfn.IFNA(INDEX('I.Supplementary 2018-19'!R$8:R$157,MATCH($B181,'I.Supplementary 2018-19'!$B$8:$B$157,0)),INDEX('I.KI 2018-19'!R$9:R$393,MATCH($B181,'I.KI 2018-19'!$B$9:$B$393,0))),"")</f>
        <v>0</v>
      </c>
      <c r="AX181" s="193">
        <f>_xlfn.IFNA(_xlfn.IFNA(INDEX('I.Supplementary 2018-19'!S$8:S$157,MATCH($B181,'I.Supplementary 2018-19'!$B$8:$B$157,0)),INDEX('I.KI 2018-19'!S$9:S$393,MATCH($B181,'I.KI 2018-19'!$B$9:$B$393,0))),"")</f>
        <v>0</v>
      </c>
      <c r="AY181" s="157">
        <f>_xlfn.IFNA(_xlfn.IFNA(INDEX('I.Supplementary 2018-19'!T$8:T$157,MATCH($B181,'I.Supplementary 2018-19'!$B$8:$B$157,0)),INDEX('I.KI 2018-19'!T$9:T$393,MATCH($B181,'I.KI 2018-19'!$B$9:$B$393,0))),"")</f>
        <v>0</v>
      </c>
      <c r="AZ181" s="156">
        <f>_xlfn.IFNA(_xlfn.IFNA(INDEX('I.Supplementary 2018-19'!U$8:U$157,MATCH($B181,'I.Supplementary 2018-19'!$B$8:$B$157,0)),INDEX('I.KI 2018-19'!U$9:U$393,MATCH($B181,'I.KI 2018-19'!$B$9:$B$393,0))),"")</f>
        <v>52.788465321438061</v>
      </c>
      <c r="BA181" s="193">
        <f>_xlfn.IFNA(_xlfn.IFNA(INDEX('I.Supplementary 2018-19'!V$8:V$157,MATCH($B181,'I.Supplementary 2018-19'!$B$8:$B$157,0)),INDEX('I.KI 2018-19'!V$9:V$393,MATCH($B181,'I.KI 2018-19'!$B$9:$B$393,0))),"")</f>
        <v>7.2235766191921611</v>
      </c>
      <c r="BB181" s="193">
        <f>_xlfn.IFNA(_xlfn.IFNA(INDEX('I.Supplementary 2018-19'!W$8:W$157,MATCH($B181,'I.Supplementary 2018-19'!$B$8:$B$157,0)),INDEX('I.KI 2018-19'!W$9:W$393,MATCH($B181,'I.KI 2018-19'!$B$9:$B$393,0))),"")</f>
        <v>0</v>
      </c>
      <c r="BC181" s="193">
        <f>_xlfn.IFNA(_xlfn.IFNA(INDEX('I.Supplementary 2018-19'!X$8:X$157,MATCH($B181,'I.Supplementary 2018-19'!$B$8:$B$157,0)),INDEX('I.KI 2018-19'!X$9:X$393,MATCH($B181,'I.KI 2018-19'!$B$9:$B$393,0))),"")</f>
        <v>0</v>
      </c>
      <c r="BD181" s="157">
        <f>_xlfn.IFNA(_xlfn.IFNA(INDEX('I.Supplementary 2018-19'!Y$8:Y$157,MATCH($B181,'I.Supplementary 2018-19'!$B$8:$B$157,0)),INDEX('I.KI 2018-19'!Y$9:Y$393,MATCH($B181,'I.KI 2018-19'!$B$9:$B$393,0))),"")</f>
        <v>0</v>
      </c>
      <c r="BE181" s="156">
        <f>_xlfn.IFNA(_xlfn.IFNA(INDEX('I.Supplementary 2018-19'!Z$8:Z$157,MATCH($B181,'I.Supplementary 2018-19'!$B$8:$B$157,0)),INDEX('I.KI 2018-19'!Z$9:Z$393,MATCH($B181,'I.KI 2018-19'!$B$9:$B$393,0))),"")</f>
        <v>77.823919687147011</v>
      </c>
      <c r="BF181" s="193">
        <f>_xlfn.IFNA(_xlfn.IFNA(INDEX('I.Supplementary 2018-19'!AA$8:AA$157,MATCH($B181,'I.Supplementary 2018-19'!$B$8:$B$157,0)),INDEX('I.KI 2018-19'!AA$9:AA$393,MATCH($B181,'I.KI 2018-19'!$B$9:$B$393,0))),"")</f>
        <v>9.297290414128133</v>
      </c>
      <c r="BG181" s="193">
        <f>_xlfn.IFNA(_xlfn.IFNA(INDEX('I.Supplementary 2018-19'!AB$8:AB$157,MATCH($B181,'I.Supplementary 2018-19'!$B$8:$B$157,0)),INDEX('I.KI 2018-19'!AB$9:AB$393,MATCH($B181,'I.KI 2018-19'!$B$9:$B$393,0))),"")</f>
        <v>0</v>
      </c>
      <c r="BH181" s="193">
        <f>_xlfn.IFNA(_xlfn.IFNA(INDEX('I.Supplementary 2018-19'!AC$8:AC$157,MATCH($B181,'I.Supplementary 2018-19'!$B$8:$B$157,0)),INDEX('I.KI 2018-19'!AC$9:AC$393,MATCH($B181,'I.KI 2018-19'!$B$9:$B$393,0))),"")</f>
        <v>0</v>
      </c>
      <c r="BI181" s="157">
        <f>_xlfn.IFNA(_xlfn.IFNA(INDEX('I.Supplementary 2018-19'!AD$8:AD$157,MATCH($B181,'I.Supplementary 2018-19'!$B$8:$B$157,0)),INDEX('I.KI 2018-19'!AD$9:AD$393,MATCH($B181,'I.KI 2018-19'!$B$9:$B$393,0))),"")</f>
        <v>0</v>
      </c>
      <c r="BJ181" s="149"/>
      <c r="BK181" s="156">
        <f>_xlfn.IFNA(IF($B181=$B$381,0,IF($B181=$B$382,0,_xlfn.IFNA(INDEX('I.Supplementary 2018-19'!I$8:I$157,MATCH($B181,'I.Supplementary 2018-19'!$B$8:$B$157,0)),INDEX('I.KI 2018-19'!I$9:I$393,MATCH($B181,'I.KI 2018-19'!$B$9:$B$393,0))))),"")</f>
        <v>27.109168160644927</v>
      </c>
      <c r="BL181" s="149">
        <f>_xlfn.IFNA(IF($B181=$B$381,0,IF($B181=$B$382,0,_xlfn.IFNA(INDEX('I.Supplementary 2018-19'!J$8:J$157,MATCH($B181,'I.Supplementary 2018-19'!$B$8:$B$157,0)),INDEX('I.KI 2018-19'!J$9:J$393,MATCH($B181,'I.KI 2018-19'!$B$9:$B$393,0))))),"")</f>
        <v>60.012041940630219</v>
      </c>
      <c r="BM181" s="157">
        <f>_xlfn.IFNA(IF($B181=$B$381,0,IF($B181=$B$382,0,_xlfn.IFNA(INDEX('I.Supplementary 2018-19'!H$8:H$157,MATCH($B181,'I.Supplementary 2018-19'!$B$8:$B$157,0)),INDEX('I.KI 2018-19'!H$9:H$393,MATCH($B181,'I.KI 2018-19'!$B$9:$B$393,0))))),"")</f>
        <v>87.121210101275153</v>
      </c>
    </row>
    <row r="182" spans="2:65">
      <c r="B182" s="121" t="str">
        <f>'Calculations for 2021-22'!B182</f>
        <v>E5017</v>
      </c>
      <c r="C182" s="160" t="str">
        <f>'Calculations for 2021-22'!D182</f>
        <v>E5017</v>
      </c>
      <c r="D182" t="str">
        <f>'Calculations for 2021-22'!E182</f>
        <v>ILB</v>
      </c>
      <c r="E182" t="str">
        <f>'Calculations for 2021-22'!F182</f>
        <v>P1915</v>
      </c>
      <c r="F182" s="120" t="str">
        <f>'Calculations for 2021-22'!H182</f>
        <v>Lambeth</v>
      </c>
      <c r="G182" s="156">
        <f>_xlfn.IFNA(INDEX('I.KI 2016-17'!M$8:M$391,MATCH($B182,'I.KI 2016-17'!$B$8:$B$391,0)),"")</f>
        <v>55.390345121416004</v>
      </c>
      <c r="H182" s="149">
        <f>_xlfn.IFNA(INDEX('I.KI 2016-17'!N$8:N$391,MATCH($B182,'I.KI 2016-17'!$B$8:$B$391,0)),"")</f>
        <v>13.954226409246999</v>
      </c>
      <c r="I182" s="149">
        <f>_xlfn.IFNA(INDEX('I.KI 2016-17'!O$8:O$391,MATCH($B182,'I.KI 2016-17'!$B$8:$B$391,0)),"")</f>
        <v>0</v>
      </c>
      <c r="J182" s="149">
        <f>_xlfn.IFNA(INDEX('I.KI 2016-17'!P$8:P$391,MATCH($B182,'I.KI 2016-17'!$B$8:$B$391,0)),"")</f>
        <v>0</v>
      </c>
      <c r="K182" s="157">
        <f>_xlfn.IFNA(INDEX('I.KI 2016-17'!Q$8:Q$391,MATCH($B182,'I.KI 2016-17'!$B$8:$B$391,0)),"")</f>
        <v>0</v>
      </c>
      <c r="L182" s="156">
        <f>_xlfn.IFNA(INDEX('I.KI 2016-17'!R$8:R$391,MATCH($B182,'I.KI 2016-17'!$B$8:$B$391,0)),"")</f>
        <v>77.556290053316999</v>
      </c>
      <c r="M182" s="193">
        <f>_xlfn.IFNA(INDEX('I.KI 2016-17'!S$8:S$391,MATCH($B182,'I.KI 2016-17'!$B$8:$B$391,0)),"")</f>
        <v>24.512147261698999</v>
      </c>
      <c r="N182" s="193">
        <f>_xlfn.IFNA(INDEX('I.KI 2016-17'!T$8:T$391,MATCH($B182,'I.KI 2016-17'!$B$8:$B$391,0)),"")</f>
        <v>0</v>
      </c>
      <c r="O182" s="193">
        <f>_xlfn.IFNA(INDEX('I.KI 2016-17'!U$8:U$391,MATCH($B182,'I.KI 2016-17'!$B$8:$B$391,0)),"")</f>
        <v>0</v>
      </c>
      <c r="P182" s="157">
        <f>_xlfn.IFNA(INDEX('I.KI 2016-17'!V$8:V$391,MATCH($B182,'I.KI 2016-17'!$B$8:$B$391,0)),"")</f>
        <v>0</v>
      </c>
      <c r="Q182" s="156">
        <f>_xlfn.IFNA(INDEX('I.KI 2016-17'!W$8:W$391,MATCH($B182,'I.KI 2016-17'!$B$8:$B$391,0)),"")</f>
        <v>132.94663517473299</v>
      </c>
      <c r="R182" s="193">
        <f>_xlfn.IFNA(INDEX('I.KI 2016-17'!X$8:X$391,MATCH($B182,'I.KI 2016-17'!$B$8:$B$391,0)),"")</f>
        <v>38.466373670945998</v>
      </c>
      <c r="S182" s="193">
        <f>_xlfn.IFNA(INDEX('I.KI 2016-17'!Y$8:Y$391,MATCH($B182,'I.KI 2016-17'!$B$8:$B$391,0)),"")</f>
        <v>0</v>
      </c>
      <c r="T182" s="193">
        <f>_xlfn.IFNA(INDEX('I.KI 2016-17'!Z$8:Z$391,MATCH($B182,'I.KI 2016-17'!$B$8:$B$391,0)),"")</f>
        <v>0</v>
      </c>
      <c r="U182" s="157">
        <f>_xlfn.IFNA(INDEX('I.KI 2016-17'!AA$8:AA$391,MATCH($B182,'I.KI 2016-17'!$B$8:$B$391,0)),"")</f>
        <v>0</v>
      </c>
      <c r="V182" s="149"/>
      <c r="W182" s="154">
        <f>_xlfn.IFNA(INDEX('I.KI 2016-17'!$H$8:$H$391,MATCH(B182,'I.KI 2016-17'!$B$8:$B$391,0)),"")</f>
        <v>69.344571530663004</v>
      </c>
      <c r="X182" s="153">
        <f>_xlfn.IFNA(INDEX('I.KI 2016-17'!$I$8:$I$391,MATCH(B182,'I.KI 2016-17'!$B$8:$B$391,0)),"")</f>
        <v>102.068437315016</v>
      </c>
      <c r="Y182" s="155">
        <f>_xlfn.IFNA(INDEX('I.KI 2016-17'!$G$8:$G$391,MATCH(B182,'I.KI 2016-17'!$B$8:$B$391,0)),"")</f>
        <v>171.413008845679</v>
      </c>
      <c r="Z182" s="149"/>
      <c r="AA182" s="156">
        <f>_xlfn.IFNA(IF($B182=$B$382,0,_xlfn.IFNA(INDEX('I.Supplementary 2017-18'!N$8:N$35,MATCH($B182,'I.Supplementary 2017-18'!$B$8:$B$35,0)),INDEX('I.KI 2017-18'!N$9:N$393,MATCH($B182,'I.KI 2017-18'!$B$9:$B$393,0)))),"")</f>
        <v>43.781028750721994</v>
      </c>
      <c r="AB182" s="193">
        <f>_xlfn.IFNA(IF($B182=$B$382,0,_xlfn.IFNA(INDEX('I.Supplementary 2017-18'!O$8:O$35,MATCH($B182,'I.Supplementary 2017-18'!$B$8:$B$35,0)),INDEX('I.KI 2017-18'!O$9:O$393,MATCH($B182,'I.KI 2017-18'!$B$9:$B$393,0)))),"")</f>
        <v>9.7745255924618579</v>
      </c>
      <c r="AC182" s="193">
        <f>_xlfn.IFNA(IF($B182=$B$382,0,_xlfn.IFNA(INDEX('I.Supplementary 2017-18'!P$8:P$35,MATCH($B182,'I.Supplementary 2017-18'!$B$8:$B$35,0)),INDEX('I.KI 2017-18'!P$9:P$393,MATCH($B182,'I.KI 2017-18'!$B$9:$B$393,0)))),"")</f>
        <v>0</v>
      </c>
      <c r="AD182" s="193">
        <f>_xlfn.IFNA(IF($B182=$B$382,0,_xlfn.IFNA(INDEX('I.Supplementary 2017-18'!Q$8:Q$35,MATCH($B182,'I.Supplementary 2017-18'!$B$8:$B$35,0)),INDEX('I.KI 2017-18'!Q$9:Q$393,MATCH($B182,'I.KI 2017-18'!$B$9:$B$393,0)))),"")</f>
        <v>0</v>
      </c>
      <c r="AE182" s="157">
        <f>_xlfn.IFNA(IF($B182=$B$382,0,_xlfn.IFNA(INDEX('I.Supplementary 2017-18'!R$8:R$35,MATCH($B182,'I.Supplementary 2017-18'!$B$8:$B$35,0)),INDEX('I.KI 2017-18'!R$9:R$393,MATCH($B182,'I.KI 2017-18'!$B$9:$B$393,0)))),"")</f>
        <v>0</v>
      </c>
      <c r="AF182" s="156">
        <f>_xlfn.IFNA(IF($B182=$B$382,0,_xlfn.IFNA(INDEX('I.Supplementary 2017-18'!S$8:S$35,MATCH($B182,'I.Supplementary 2017-18'!$B$8:$B$35,0)),INDEX('I.KI 2017-18'!S$9:S$393,MATCH($B182,'I.KI 2017-18'!$B$9:$B$393,0)))),"")</f>
        <v>79.13968118306498</v>
      </c>
      <c r="AG182" s="193">
        <f>_xlfn.IFNA(IF($B182=$B$382,0,_xlfn.IFNA(INDEX('I.Supplementary 2017-18'!T$8:T$35,MATCH($B182,'I.Supplementary 2017-18'!$B$8:$B$35,0)),INDEX('I.KI 2017-18'!T$9:T$393,MATCH($B182,'I.KI 2017-18'!$B$9:$B$393,0)))),"")</f>
        <v>25.012587864499476</v>
      </c>
      <c r="AH182" s="193">
        <f>_xlfn.IFNA(IF($B182=$B$382,0,_xlfn.IFNA(INDEX('I.Supplementary 2017-18'!U$8:U$35,MATCH($B182,'I.Supplementary 2017-18'!$B$8:$B$35,0)),INDEX('I.KI 2017-18'!U$9:U$393,MATCH($B182,'I.KI 2017-18'!$B$9:$B$393,0)))),"")</f>
        <v>0</v>
      </c>
      <c r="AI182" s="193">
        <f>_xlfn.IFNA(IF($B182=$B$382,0,_xlfn.IFNA(INDEX('I.Supplementary 2017-18'!V$8:V$35,MATCH($B182,'I.Supplementary 2017-18'!$B$8:$B$35,0)),INDEX('I.KI 2017-18'!V$9:V$393,MATCH($B182,'I.KI 2017-18'!$B$9:$B$393,0)))),"")</f>
        <v>0</v>
      </c>
      <c r="AJ182" s="157">
        <f>_xlfn.IFNA(IF($B182=$B$382,0,_xlfn.IFNA(INDEX('I.Supplementary 2017-18'!W$8:W$35,MATCH($B182,'I.Supplementary 2017-18'!$B$8:$B$35,0)),INDEX('I.KI 2017-18'!W$9:W$393,MATCH($B182,'I.KI 2017-18'!$B$9:$B$393,0)))),"")</f>
        <v>0</v>
      </c>
      <c r="AK182" s="156">
        <f>_xlfn.IFNA(IF($B182=$B$382,0,_xlfn.IFNA(INDEX('I.Supplementary 2017-18'!X$8:X$35,MATCH($B182,'I.Supplementary 2017-18'!$B$8:$B$35,0)),INDEX('I.KI 2017-18'!X$9:X$393,MATCH($B182,'I.KI 2017-18'!$B$9:$B$393,0)))),"")</f>
        <v>122.92070993378698</v>
      </c>
      <c r="AL182" s="193">
        <f>_xlfn.IFNA(IF($B182=$B$382,0,_xlfn.IFNA(INDEX('I.Supplementary 2017-18'!Y$8:Y$35,MATCH($B182,'I.Supplementary 2017-18'!$B$8:$B$35,0)),INDEX('I.KI 2017-18'!Y$9:Y$393,MATCH($B182,'I.KI 2017-18'!$B$9:$B$393,0)))),"")</f>
        <v>34.787113456961336</v>
      </c>
      <c r="AM182" s="193">
        <f>_xlfn.IFNA(IF($B182=$B$382,0,_xlfn.IFNA(INDEX('I.Supplementary 2017-18'!Z$8:Z$35,MATCH($B182,'I.Supplementary 2017-18'!$B$8:$B$35,0)),INDEX('I.KI 2017-18'!Z$9:Z$393,MATCH($B182,'I.KI 2017-18'!$B$9:$B$393,0)))),"")</f>
        <v>0</v>
      </c>
      <c r="AN182" s="193">
        <f>_xlfn.IFNA(IF($B182=$B$382,0,_xlfn.IFNA(INDEX('I.Supplementary 2017-18'!AA$8:AA$35,MATCH($B182,'I.Supplementary 2017-18'!$B$8:$B$35,0)),INDEX('I.KI 2017-18'!AA$9:AA$393,MATCH($B182,'I.KI 2017-18'!$B$9:$B$393,0)))),"")</f>
        <v>0</v>
      </c>
      <c r="AO182" s="157">
        <f>_xlfn.IFNA(IF($B182=$B$382,0,_xlfn.IFNA(INDEX('I.Supplementary 2017-18'!AB$8:AB$35,MATCH($B182,'I.Supplementary 2017-18'!$B$8:$B$35,0)),INDEX('I.KI 2017-18'!AB$9:AB$393,MATCH($B182,'I.KI 2017-18'!$B$9:$B$393,0)))),"")</f>
        <v>0</v>
      </c>
      <c r="AP182" s="149"/>
      <c r="AQ182" s="156">
        <f>_xlfn.IFNA(IF($B182=$B$381,0,IF($B182=$B$382,0,_xlfn.IFNA(INDEX('I.Supplementary 2017-18'!I$8:I$35,MATCH($B182,'I.Supplementary 2017-18'!$B$8:$B$35,0)),INDEX('I.KI 2017-18'!I$9:I$393,MATCH($B182,'I.KI 2017-18'!$B$9:$B$393,0))))),"")</f>
        <v>53.555554343183843</v>
      </c>
      <c r="AR182" s="149">
        <f>_xlfn.IFNA(IF($B182=$B$381,0,IF($B182=$B$382,0,_xlfn.IFNA(INDEX('I.Supplementary 2017-18'!J$8:J$35,MATCH($B182,'I.Supplementary 2017-18'!$B$8:$B$35,0)),INDEX('I.KI 2017-18'!J$9:J$393,MATCH($B182,'I.KI 2017-18'!$B$9:$B$393,0))))),"")</f>
        <v>104.15226904756446</v>
      </c>
      <c r="AS182" s="157">
        <f>_xlfn.IFNA(IF($B182=$B$381,0,IF($B182=$B$382,0,_xlfn.IFNA(INDEX('I.Supplementary 2017-18'!H$8:H$35,MATCH($B182,'I.Supplementary 2017-18'!$B$8:$B$35,0)),INDEX('I.KI 2017-18'!H$9:H$393,MATCH($B182,'I.KI 2017-18'!$B$9:$B$393,0))))),"")</f>
        <v>157.7078233907483</v>
      </c>
      <c r="AT182" s="149"/>
      <c r="AU182" s="156">
        <f>_xlfn.IFNA(_xlfn.IFNA(INDEX('I.Supplementary 2018-19'!P$8:P$157,MATCH($B182,'I.Supplementary 2018-19'!$B$8:$B$157,0)),INDEX('I.KI 2018-19'!P$9:P$393,MATCH($B182,'I.KI 2018-19'!$B$9:$B$393,0))),"")</f>
        <v>35.707504958827094</v>
      </c>
      <c r="AV182" s="193">
        <f>_xlfn.IFNA(_xlfn.IFNA(INDEX('I.Supplementary 2018-19'!Q$8:Q$157,MATCH($B182,'I.Supplementary 2018-19'!$B$8:$B$157,0)),INDEX('I.KI 2018-19'!Q$9:Q$393,MATCH($B182,'I.KI 2018-19'!$B$9:$B$393,0))),"")</f>
        <v>7.0541256037380959</v>
      </c>
      <c r="AW182" s="193">
        <f>_xlfn.IFNA(_xlfn.IFNA(INDEX('I.Supplementary 2018-19'!R$8:R$157,MATCH($B182,'I.Supplementary 2018-19'!$B$8:$B$157,0)),INDEX('I.KI 2018-19'!R$9:R$393,MATCH($B182,'I.KI 2018-19'!$B$9:$B$393,0))),"")</f>
        <v>0</v>
      </c>
      <c r="AX182" s="193">
        <f>_xlfn.IFNA(_xlfn.IFNA(INDEX('I.Supplementary 2018-19'!S$8:S$157,MATCH($B182,'I.Supplementary 2018-19'!$B$8:$B$157,0)),INDEX('I.KI 2018-19'!S$9:S$393,MATCH($B182,'I.KI 2018-19'!$B$9:$B$393,0))),"")</f>
        <v>0</v>
      </c>
      <c r="AY182" s="157">
        <f>_xlfn.IFNA(_xlfn.IFNA(INDEX('I.Supplementary 2018-19'!T$8:T$157,MATCH($B182,'I.Supplementary 2018-19'!$B$8:$B$157,0)),INDEX('I.KI 2018-19'!T$9:T$393,MATCH($B182,'I.KI 2018-19'!$B$9:$B$393,0))),"")</f>
        <v>0</v>
      </c>
      <c r="AZ182" s="156">
        <f>_xlfn.IFNA(_xlfn.IFNA(INDEX('I.Supplementary 2018-19'!U$8:U$157,MATCH($B182,'I.Supplementary 2018-19'!$B$8:$B$157,0)),INDEX('I.KI 2018-19'!U$9:U$393,MATCH($B182,'I.KI 2018-19'!$B$9:$B$393,0))),"")</f>
        <v>81.517268171397404</v>
      </c>
      <c r="BA182" s="193">
        <f>_xlfn.IFNA(_xlfn.IFNA(INDEX('I.Supplementary 2018-19'!V$8:V$157,MATCH($B182,'I.Supplementary 2018-19'!$B$8:$B$157,0)),INDEX('I.KI 2018-19'!V$9:V$393,MATCH($B182,'I.KI 2018-19'!$B$9:$B$393,0))),"")</f>
        <v>25.764039002059544</v>
      </c>
      <c r="BB182" s="193">
        <f>_xlfn.IFNA(_xlfn.IFNA(INDEX('I.Supplementary 2018-19'!W$8:W$157,MATCH($B182,'I.Supplementary 2018-19'!$B$8:$B$157,0)),INDEX('I.KI 2018-19'!W$9:W$393,MATCH($B182,'I.KI 2018-19'!$B$9:$B$393,0))),"")</f>
        <v>0</v>
      </c>
      <c r="BC182" s="193">
        <f>_xlfn.IFNA(_xlfn.IFNA(INDEX('I.Supplementary 2018-19'!X$8:X$157,MATCH($B182,'I.Supplementary 2018-19'!$B$8:$B$157,0)),INDEX('I.KI 2018-19'!X$9:X$393,MATCH($B182,'I.KI 2018-19'!$B$9:$B$393,0))),"")</f>
        <v>0</v>
      </c>
      <c r="BD182" s="157">
        <f>_xlfn.IFNA(_xlfn.IFNA(INDEX('I.Supplementary 2018-19'!Y$8:Y$157,MATCH($B182,'I.Supplementary 2018-19'!$B$8:$B$157,0)),INDEX('I.KI 2018-19'!Y$9:Y$393,MATCH($B182,'I.KI 2018-19'!$B$9:$B$393,0))),"")</f>
        <v>0</v>
      </c>
      <c r="BE182" s="156">
        <f>_xlfn.IFNA(_xlfn.IFNA(INDEX('I.Supplementary 2018-19'!Z$8:Z$157,MATCH($B182,'I.Supplementary 2018-19'!$B$8:$B$157,0)),INDEX('I.KI 2018-19'!Z$9:Z$393,MATCH($B182,'I.KI 2018-19'!$B$9:$B$393,0))),"")</f>
        <v>117.22477313022449</v>
      </c>
      <c r="BF182" s="193">
        <f>_xlfn.IFNA(_xlfn.IFNA(INDEX('I.Supplementary 2018-19'!AA$8:AA$157,MATCH($B182,'I.Supplementary 2018-19'!$B$8:$B$157,0)),INDEX('I.KI 2018-19'!AA$9:AA$393,MATCH($B182,'I.KI 2018-19'!$B$9:$B$393,0))),"")</f>
        <v>32.818164605797641</v>
      </c>
      <c r="BG182" s="193">
        <f>_xlfn.IFNA(_xlfn.IFNA(INDEX('I.Supplementary 2018-19'!AB$8:AB$157,MATCH($B182,'I.Supplementary 2018-19'!$B$8:$B$157,0)),INDEX('I.KI 2018-19'!AB$9:AB$393,MATCH($B182,'I.KI 2018-19'!$B$9:$B$393,0))),"")</f>
        <v>0</v>
      </c>
      <c r="BH182" s="193">
        <f>_xlfn.IFNA(_xlfn.IFNA(INDEX('I.Supplementary 2018-19'!AC$8:AC$157,MATCH($B182,'I.Supplementary 2018-19'!$B$8:$B$157,0)),INDEX('I.KI 2018-19'!AC$9:AC$393,MATCH($B182,'I.KI 2018-19'!$B$9:$B$393,0))),"")</f>
        <v>0</v>
      </c>
      <c r="BI182" s="157">
        <f>_xlfn.IFNA(_xlfn.IFNA(INDEX('I.Supplementary 2018-19'!AD$8:AD$157,MATCH($B182,'I.Supplementary 2018-19'!$B$8:$B$157,0)),INDEX('I.KI 2018-19'!AD$9:AD$393,MATCH($B182,'I.KI 2018-19'!$B$9:$B$393,0))),"")</f>
        <v>0</v>
      </c>
      <c r="BJ182" s="149"/>
      <c r="BK182" s="156">
        <f>_xlfn.IFNA(IF($B182=$B$381,0,IF($B182=$B$382,0,_xlfn.IFNA(INDEX('I.Supplementary 2018-19'!I$8:I$157,MATCH($B182,'I.Supplementary 2018-19'!$B$8:$B$157,0)),INDEX('I.KI 2018-19'!I$9:I$393,MATCH($B182,'I.KI 2018-19'!$B$9:$B$393,0))))),"")</f>
        <v>42.761630562565195</v>
      </c>
      <c r="BL182" s="149">
        <f>_xlfn.IFNA(IF($B182=$B$381,0,IF($B182=$B$382,0,_xlfn.IFNA(INDEX('I.Supplementary 2018-19'!J$8:J$157,MATCH($B182,'I.Supplementary 2018-19'!$B$8:$B$157,0)),INDEX('I.KI 2018-19'!J$9:J$393,MATCH($B182,'I.KI 2018-19'!$B$9:$B$393,0))))),"")</f>
        <v>107.28130717345695</v>
      </c>
      <c r="BM182" s="157">
        <f>_xlfn.IFNA(IF($B182=$B$381,0,IF($B182=$B$382,0,_xlfn.IFNA(INDEX('I.Supplementary 2018-19'!H$8:H$157,MATCH($B182,'I.Supplementary 2018-19'!$B$8:$B$157,0)),INDEX('I.KI 2018-19'!H$9:H$393,MATCH($B182,'I.KI 2018-19'!$B$9:$B$393,0))))),"")</f>
        <v>150.04293773602214</v>
      </c>
    </row>
    <row r="183" spans="2:65">
      <c r="B183" s="121" t="str">
        <f>'Calculations for 2021-22'!B183</f>
        <v>E2321</v>
      </c>
      <c r="C183" s="160" t="str">
        <f>'Calculations for 2021-22'!D183</f>
        <v>E2321</v>
      </c>
      <c r="D183" t="str">
        <f>'Calculations for 2021-22'!E183</f>
        <v>SCNFIR</v>
      </c>
      <c r="E183" t="str">
        <f>'Calculations for 2021-22'!F183</f>
        <v>P1909</v>
      </c>
      <c r="F183" s="120" t="str">
        <f>'Calculations for 2021-22'!H183</f>
        <v>Lancashire</v>
      </c>
      <c r="G183" s="156">
        <f>_xlfn.IFNA(INDEX('I.KI 2016-17'!M$8:M$391,MATCH($B183,'I.KI 2016-17'!$B$8:$B$391,0)),"")</f>
        <v>118.84160334193299</v>
      </c>
      <c r="H183" s="149">
        <f>_xlfn.IFNA(INDEX('I.KI 2016-17'!N$8:N$391,MATCH($B183,'I.KI 2016-17'!$B$8:$B$391,0)),"")</f>
        <v>0</v>
      </c>
      <c r="I183" s="149">
        <f>_xlfn.IFNA(INDEX('I.KI 2016-17'!O$8:O$391,MATCH($B183,'I.KI 2016-17'!$B$8:$B$391,0)),"")</f>
        <v>0</v>
      </c>
      <c r="J183" s="149">
        <f>_xlfn.IFNA(INDEX('I.KI 2016-17'!P$8:P$391,MATCH($B183,'I.KI 2016-17'!$B$8:$B$391,0)),"")</f>
        <v>0</v>
      </c>
      <c r="K183" s="157">
        <f>_xlfn.IFNA(INDEX('I.KI 2016-17'!Q$8:Q$391,MATCH($B183,'I.KI 2016-17'!$B$8:$B$391,0)),"")</f>
        <v>0</v>
      </c>
      <c r="L183" s="156">
        <f>_xlfn.IFNA(INDEX('I.KI 2016-17'!R$8:R$391,MATCH($B183,'I.KI 2016-17'!$B$8:$B$391,0)),"")</f>
        <v>173.40786882413701</v>
      </c>
      <c r="M183" s="193">
        <f>_xlfn.IFNA(INDEX('I.KI 2016-17'!S$8:S$391,MATCH($B183,'I.KI 2016-17'!$B$8:$B$391,0)),"")</f>
        <v>0</v>
      </c>
      <c r="N183" s="193">
        <f>_xlfn.IFNA(INDEX('I.KI 2016-17'!T$8:T$391,MATCH($B183,'I.KI 2016-17'!$B$8:$B$391,0)),"")</f>
        <v>0</v>
      </c>
      <c r="O183" s="193">
        <f>_xlfn.IFNA(INDEX('I.KI 2016-17'!U$8:U$391,MATCH($B183,'I.KI 2016-17'!$B$8:$B$391,0)),"")</f>
        <v>0</v>
      </c>
      <c r="P183" s="157">
        <f>_xlfn.IFNA(INDEX('I.KI 2016-17'!V$8:V$391,MATCH($B183,'I.KI 2016-17'!$B$8:$B$391,0)),"")</f>
        <v>0</v>
      </c>
      <c r="Q183" s="156">
        <f>_xlfn.IFNA(INDEX('I.KI 2016-17'!W$8:W$391,MATCH($B183,'I.KI 2016-17'!$B$8:$B$391,0)),"")</f>
        <v>292.24947216607001</v>
      </c>
      <c r="R183" s="193">
        <f>_xlfn.IFNA(INDEX('I.KI 2016-17'!X$8:X$391,MATCH($B183,'I.KI 2016-17'!$B$8:$B$391,0)),"")</f>
        <v>0</v>
      </c>
      <c r="S183" s="193">
        <f>_xlfn.IFNA(INDEX('I.KI 2016-17'!Y$8:Y$391,MATCH($B183,'I.KI 2016-17'!$B$8:$B$391,0)),"")</f>
        <v>0</v>
      </c>
      <c r="T183" s="193">
        <f>_xlfn.IFNA(INDEX('I.KI 2016-17'!Z$8:Z$391,MATCH($B183,'I.KI 2016-17'!$B$8:$B$391,0)),"")</f>
        <v>0</v>
      </c>
      <c r="U183" s="157">
        <f>_xlfn.IFNA(INDEX('I.KI 2016-17'!AA$8:AA$391,MATCH($B183,'I.KI 2016-17'!$B$8:$B$391,0)),"")</f>
        <v>0</v>
      </c>
      <c r="V183" s="149"/>
      <c r="W183" s="154">
        <f>_xlfn.IFNA(INDEX('I.KI 2016-17'!$H$8:$H$391,MATCH(B183,'I.KI 2016-17'!$B$8:$B$391,0)),"")</f>
        <v>118.84160334193299</v>
      </c>
      <c r="X183" s="153">
        <f>_xlfn.IFNA(INDEX('I.KI 2016-17'!$I$8:$I$391,MATCH(B183,'I.KI 2016-17'!$B$8:$B$391,0)),"")</f>
        <v>173.40786882413701</v>
      </c>
      <c r="Y183" s="155">
        <f>_xlfn.IFNA(INDEX('I.KI 2016-17'!$G$8:$G$391,MATCH(B183,'I.KI 2016-17'!$B$8:$B$391,0)),"")</f>
        <v>292.24947216607001</v>
      </c>
      <c r="Z183" s="149"/>
      <c r="AA183" s="156">
        <f>_xlfn.IFNA(IF($B183=$B$382,0,_xlfn.IFNA(INDEX('I.Supplementary 2017-18'!N$8:N$35,MATCH($B183,'I.Supplementary 2017-18'!$B$8:$B$35,0)),INDEX('I.KI 2017-18'!N$9:N$393,MATCH($B183,'I.KI 2017-18'!$B$9:$B$393,0)))),"")</f>
        <v>81.507678573832578</v>
      </c>
      <c r="AB183" s="193">
        <f>_xlfn.IFNA(IF($B183=$B$382,0,_xlfn.IFNA(INDEX('I.Supplementary 2017-18'!O$8:O$35,MATCH($B183,'I.Supplementary 2017-18'!$B$8:$B$35,0)),INDEX('I.KI 2017-18'!O$9:O$393,MATCH($B183,'I.KI 2017-18'!$B$9:$B$393,0)))),"")</f>
        <v>0</v>
      </c>
      <c r="AC183" s="193">
        <f>_xlfn.IFNA(IF($B183=$B$382,0,_xlfn.IFNA(INDEX('I.Supplementary 2017-18'!P$8:P$35,MATCH($B183,'I.Supplementary 2017-18'!$B$8:$B$35,0)),INDEX('I.KI 2017-18'!P$9:P$393,MATCH($B183,'I.KI 2017-18'!$B$9:$B$393,0)))),"")</f>
        <v>0</v>
      </c>
      <c r="AD183" s="193">
        <f>_xlfn.IFNA(IF($B183=$B$382,0,_xlfn.IFNA(INDEX('I.Supplementary 2017-18'!Q$8:Q$35,MATCH($B183,'I.Supplementary 2017-18'!$B$8:$B$35,0)),INDEX('I.KI 2017-18'!Q$9:Q$393,MATCH($B183,'I.KI 2017-18'!$B$9:$B$393,0)))),"")</f>
        <v>0</v>
      </c>
      <c r="AE183" s="157">
        <f>_xlfn.IFNA(IF($B183=$B$382,0,_xlfn.IFNA(INDEX('I.Supplementary 2017-18'!R$8:R$35,MATCH($B183,'I.Supplementary 2017-18'!$B$8:$B$35,0)),INDEX('I.KI 2017-18'!R$9:R$393,MATCH($B183,'I.KI 2017-18'!$B$9:$B$393,0)))),"")</f>
        <v>0</v>
      </c>
      <c r="AF183" s="156">
        <f>_xlfn.IFNA(IF($B183=$B$382,0,_xlfn.IFNA(INDEX('I.Supplementary 2017-18'!S$8:S$35,MATCH($B183,'I.Supplementary 2017-18'!$B$8:$B$35,0)),INDEX('I.KI 2017-18'!S$9:S$393,MATCH($B183,'I.KI 2017-18'!$B$9:$B$393,0)))),"")</f>
        <v>176.948168149129</v>
      </c>
      <c r="AG183" s="193">
        <f>_xlfn.IFNA(IF($B183=$B$382,0,_xlfn.IFNA(INDEX('I.Supplementary 2017-18'!T$8:T$35,MATCH($B183,'I.Supplementary 2017-18'!$B$8:$B$35,0)),INDEX('I.KI 2017-18'!T$9:T$393,MATCH($B183,'I.KI 2017-18'!$B$9:$B$393,0)))),"")</f>
        <v>0</v>
      </c>
      <c r="AH183" s="193">
        <f>_xlfn.IFNA(IF($B183=$B$382,0,_xlfn.IFNA(INDEX('I.Supplementary 2017-18'!U$8:U$35,MATCH($B183,'I.Supplementary 2017-18'!$B$8:$B$35,0)),INDEX('I.KI 2017-18'!U$9:U$393,MATCH($B183,'I.KI 2017-18'!$B$9:$B$393,0)))),"")</f>
        <v>0</v>
      </c>
      <c r="AI183" s="193">
        <f>_xlfn.IFNA(IF($B183=$B$382,0,_xlfn.IFNA(INDEX('I.Supplementary 2017-18'!V$8:V$35,MATCH($B183,'I.Supplementary 2017-18'!$B$8:$B$35,0)),INDEX('I.KI 2017-18'!V$9:V$393,MATCH($B183,'I.KI 2017-18'!$B$9:$B$393,0)))),"")</f>
        <v>0</v>
      </c>
      <c r="AJ183" s="157">
        <f>_xlfn.IFNA(IF($B183=$B$382,0,_xlfn.IFNA(INDEX('I.Supplementary 2017-18'!W$8:W$35,MATCH($B183,'I.Supplementary 2017-18'!$B$8:$B$35,0)),INDEX('I.KI 2017-18'!W$9:W$393,MATCH($B183,'I.KI 2017-18'!$B$9:$B$393,0)))),"")</f>
        <v>0</v>
      </c>
      <c r="AK183" s="156">
        <f>_xlfn.IFNA(IF($B183=$B$382,0,_xlfn.IFNA(INDEX('I.Supplementary 2017-18'!X$8:X$35,MATCH($B183,'I.Supplementary 2017-18'!$B$8:$B$35,0)),INDEX('I.KI 2017-18'!X$9:X$393,MATCH($B183,'I.KI 2017-18'!$B$9:$B$393,0)))),"")</f>
        <v>258.45584672296161</v>
      </c>
      <c r="AL183" s="193">
        <f>_xlfn.IFNA(IF($B183=$B$382,0,_xlfn.IFNA(INDEX('I.Supplementary 2017-18'!Y$8:Y$35,MATCH($B183,'I.Supplementary 2017-18'!$B$8:$B$35,0)),INDEX('I.KI 2017-18'!Y$9:Y$393,MATCH($B183,'I.KI 2017-18'!$B$9:$B$393,0)))),"")</f>
        <v>0</v>
      </c>
      <c r="AM183" s="193">
        <f>_xlfn.IFNA(IF($B183=$B$382,0,_xlfn.IFNA(INDEX('I.Supplementary 2017-18'!Z$8:Z$35,MATCH($B183,'I.Supplementary 2017-18'!$B$8:$B$35,0)),INDEX('I.KI 2017-18'!Z$9:Z$393,MATCH($B183,'I.KI 2017-18'!$B$9:$B$393,0)))),"")</f>
        <v>0</v>
      </c>
      <c r="AN183" s="193">
        <f>_xlfn.IFNA(IF($B183=$B$382,0,_xlfn.IFNA(INDEX('I.Supplementary 2017-18'!AA$8:AA$35,MATCH($B183,'I.Supplementary 2017-18'!$B$8:$B$35,0)),INDEX('I.KI 2017-18'!AA$9:AA$393,MATCH($B183,'I.KI 2017-18'!$B$9:$B$393,0)))),"")</f>
        <v>0</v>
      </c>
      <c r="AO183" s="157">
        <f>_xlfn.IFNA(IF($B183=$B$382,0,_xlfn.IFNA(INDEX('I.Supplementary 2017-18'!AB$8:AB$35,MATCH($B183,'I.Supplementary 2017-18'!$B$8:$B$35,0)),INDEX('I.KI 2017-18'!AB$9:AB$393,MATCH($B183,'I.KI 2017-18'!$B$9:$B$393,0)))),"")</f>
        <v>0</v>
      </c>
      <c r="AP183" s="149"/>
      <c r="AQ183" s="156">
        <f>_xlfn.IFNA(IF($B183=$B$381,0,IF($B183=$B$382,0,_xlfn.IFNA(INDEX('I.Supplementary 2017-18'!I$8:I$35,MATCH($B183,'I.Supplementary 2017-18'!$B$8:$B$35,0)),INDEX('I.KI 2017-18'!I$9:I$393,MATCH($B183,'I.KI 2017-18'!$B$9:$B$393,0))))),"")</f>
        <v>81.507678573832578</v>
      </c>
      <c r="AR183" s="149">
        <f>_xlfn.IFNA(IF($B183=$B$381,0,IF($B183=$B$382,0,_xlfn.IFNA(INDEX('I.Supplementary 2017-18'!J$8:J$35,MATCH($B183,'I.Supplementary 2017-18'!$B$8:$B$35,0)),INDEX('I.KI 2017-18'!J$9:J$393,MATCH($B183,'I.KI 2017-18'!$B$9:$B$393,0))))),"")</f>
        <v>176.948168149129</v>
      </c>
      <c r="AS183" s="157">
        <f>_xlfn.IFNA(IF($B183=$B$381,0,IF($B183=$B$382,0,_xlfn.IFNA(INDEX('I.Supplementary 2017-18'!H$8:H$35,MATCH($B183,'I.Supplementary 2017-18'!$B$8:$B$35,0)),INDEX('I.KI 2017-18'!H$9:H$393,MATCH($B183,'I.KI 2017-18'!$B$9:$B$393,0))))),"")</f>
        <v>258.45584672296161</v>
      </c>
      <c r="AT183" s="149"/>
      <c r="AU183" s="156">
        <f>_xlfn.IFNA(_xlfn.IFNA(INDEX('I.Supplementary 2018-19'!P$8:P$157,MATCH($B183,'I.Supplementary 2018-19'!$B$8:$B$157,0)),INDEX('I.KI 2018-19'!P$9:P$393,MATCH($B183,'I.KI 2018-19'!$B$9:$B$393,0))),"")</f>
        <v>56.979607564061581</v>
      </c>
      <c r="AV183" s="193">
        <f>_xlfn.IFNA(_xlfn.IFNA(INDEX('I.Supplementary 2018-19'!Q$8:Q$157,MATCH($B183,'I.Supplementary 2018-19'!$B$8:$B$157,0)),INDEX('I.KI 2018-19'!Q$9:Q$393,MATCH($B183,'I.KI 2018-19'!$B$9:$B$393,0))),"")</f>
        <v>0</v>
      </c>
      <c r="AW183" s="193">
        <f>_xlfn.IFNA(_xlfn.IFNA(INDEX('I.Supplementary 2018-19'!R$8:R$157,MATCH($B183,'I.Supplementary 2018-19'!$B$8:$B$157,0)),INDEX('I.KI 2018-19'!R$9:R$393,MATCH($B183,'I.KI 2018-19'!$B$9:$B$393,0))),"")</f>
        <v>0</v>
      </c>
      <c r="AX183" s="193">
        <f>_xlfn.IFNA(_xlfn.IFNA(INDEX('I.Supplementary 2018-19'!S$8:S$157,MATCH($B183,'I.Supplementary 2018-19'!$B$8:$B$157,0)),INDEX('I.KI 2018-19'!S$9:S$393,MATCH($B183,'I.KI 2018-19'!$B$9:$B$393,0))),"")</f>
        <v>0</v>
      </c>
      <c r="AY183" s="157">
        <f>_xlfn.IFNA(_xlfn.IFNA(INDEX('I.Supplementary 2018-19'!T$8:T$157,MATCH($B183,'I.Supplementary 2018-19'!$B$8:$B$157,0)),INDEX('I.KI 2018-19'!T$9:T$393,MATCH($B183,'I.KI 2018-19'!$B$9:$B$393,0))),"")</f>
        <v>0</v>
      </c>
      <c r="AZ183" s="156">
        <f>_xlfn.IFNA(_xlfn.IFNA(INDEX('I.Supplementary 2018-19'!U$8:U$157,MATCH($B183,'I.Supplementary 2018-19'!$B$8:$B$157,0)),INDEX('I.KI 2018-19'!U$9:U$393,MATCH($B183,'I.KI 2018-19'!$B$9:$B$393,0))),"")</f>
        <v>182.26420753558352</v>
      </c>
      <c r="BA183" s="193">
        <f>_xlfn.IFNA(_xlfn.IFNA(INDEX('I.Supplementary 2018-19'!V$8:V$157,MATCH($B183,'I.Supplementary 2018-19'!$B$8:$B$157,0)),INDEX('I.KI 2018-19'!V$9:V$393,MATCH($B183,'I.KI 2018-19'!$B$9:$B$393,0))),"")</f>
        <v>0</v>
      </c>
      <c r="BB183" s="193">
        <f>_xlfn.IFNA(_xlfn.IFNA(INDEX('I.Supplementary 2018-19'!W$8:W$157,MATCH($B183,'I.Supplementary 2018-19'!$B$8:$B$157,0)),INDEX('I.KI 2018-19'!W$9:W$393,MATCH($B183,'I.KI 2018-19'!$B$9:$B$393,0))),"")</f>
        <v>0</v>
      </c>
      <c r="BC183" s="193">
        <f>_xlfn.IFNA(_xlfn.IFNA(INDEX('I.Supplementary 2018-19'!X$8:X$157,MATCH($B183,'I.Supplementary 2018-19'!$B$8:$B$157,0)),INDEX('I.KI 2018-19'!X$9:X$393,MATCH($B183,'I.KI 2018-19'!$B$9:$B$393,0))),"")</f>
        <v>0</v>
      </c>
      <c r="BD183" s="157">
        <f>_xlfn.IFNA(_xlfn.IFNA(INDEX('I.Supplementary 2018-19'!Y$8:Y$157,MATCH($B183,'I.Supplementary 2018-19'!$B$8:$B$157,0)),INDEX('I.KI 2018-19'!Y$9:Y$393,MATCH($B183,'I.KI 2018-19'!$B$9:$B$393,0))),"")</f>
        <v>0</v>
      </c>
      <c r="BE183" s="156">
        <f>_xlfn.IFNA(_xlfn.IFNA(INDEX('I.Supplementary 2018-19'!Z$8:Z$157,MATCH($B183,'I.Supplementary 2018-19'!$B$8:$B$157,0)),INDEX('I.KI 2018-19'!Z$9:Z$393,MATCH($B183,'I.KI 2018-19'!$B$9:$B$393,0))),"")</f>
        <v>239.2438150996451</v>
      </c>
      <c r="BF183" s="193">
        <f>_xlfn.IFNA(_xlfn.IFNA(INDEX('I.Supplementary 2018-19'!AA$8:AA$157,MATCH($B183,'I.Supplementary 2018-19'!$B$8:$B$157,0)),INDEX('I.KI 2018-19'!AA$9:AA$393,MATCH($B183,'I.KI 2018-19'!$B$9:$B$393,0))),"")</f>
        <v>0</v>
      </c>
      <c r="BG183" s="193">
        <f>_xlfn.IFNA(_xlfn.IFNA(INDEX('I.Supplementary 2018-19'!AB$8:AB$157,MATCH($B183,'I.Supplementary 2018-19'!$B$8:$B$157,0)),INDEX('I.KI 2018-19'!AB$9:AB$393,MATCH($B183,'I.KI 2018-19'!$B$9:$B$393,0))),"")</f>
        <v>0</v>
      </c>
      <c r="BH183" s="193">
        <f>_xlfn.IFNA(_xlfn.IFNA(INDEX('I.Supplementary 2018-19'!AC$8:AC$157,MATCH($B183,'I.Supplementary 2018-19'!$B$8:$B$157,0)),INDEX('I.KI 2018-19'!AC$9:AC$393,MATCH($B183,'I.KI 2018-19'!$B$9:$B$393,0))),"")</f>
        <v>0</v>
      </c>
      <c r="BI183" s="157">
        <f>_xlfn.IFNA(_xlfn.IFNA(INDEX('I.Supplementary 2018-19'!AD$8:AD$157,MATCH($B183,'I.Supplementary 2018-19'!$B$8:$B$157,0)),INDEX('I.KI 2018-19'!AD$9:AD$393,MATCH($B183,'I.KI 2018-19'!$B$9:$B$393,0))),"")</f>
        <v>0</v>
      </c>
      <c r="BJ183" s="149"/>
      <c r="BK183" s="156">
        <f>_xlfn.IFNA(IF($B183=$B$381,0,IF($B183=$B$382,0,_xlfn.IFNA(INDEX('I.Supplementary 2018-19'!I$8:I$157,MATCH($B183,'I.Supplementary 2018-19'!$B$8:$B$157,0)),INDEX('I.KI 2018-19'!I$9:I$393,MATCH($B183,'I.KI 2018-19'!$B$9:$B$393,0))))),"")</f>
        <v>56.979607564061581</v>
      </c>
      <c r="BL183" s="149">
        <f>_xlfn.IFNA(IF($B183=$B$381,0,IF($B183=$B$382,0,_xlfn.IFNA(INDEX('I.Supplementary 2018-19'!J$8:J$157,MATCH($B183,'I.Supplementary 2018-19'!$B$8:$B$157,0)),INDEX('I.KI 2018-19'!J$9:J$393,MATCH($B183,'I.KI 2018-19'!$B$9:$B$393,0))))),"")</f>
        <v>182.26420753558352</v>
      </c>
      <c r="BM183" s="157">
        <f>_xlfn.IFNA(IF($B183=$B$381,0,IF($B183=$B$382,0,_xlfn.IFNA(INDEX('I.Supplementary 2018-19'!H$8:H$157,MATCH($B183,'I.Supplementary 2018-19'!$B$8:$B$157,0)),INDEX('I.KI 2018-19'!H$9:H$393,MATCH($B183,'I.KI 2018-19'!$B$9:$B$393,0))))),"")</f>
        <v>239.2438150996451</v>
      </c>
    </row>
    <row r="184" spans="2:65">
      <c r="B184" s="121" t="str">
        <f>'Calculations for 2021-22'!B184</f>
        <v>E6123</v>
      </c>
      <c r="C184" s="160" t="str">
        <f>'Calculations for 2021-22'!D184</f>
        <v>E6123</v>
      </c>
      <c r="D184" t="str">
        <f>'Calculations for 2021-22'!E184</f>
        <v>SFIR</v>
      </c>
      <c r="E184" t="str">
        <f>'Calculations for 2021-22'!F184</f>
        <v>P1909</v>
      </c>
      <c r="F184" s="120" t="str">
        <f>'Calculations for 2021-22'!H184</f>
        <v>Lancashire Fire</v>
      </c>
      <c r="G184" s="156">
        <f>_xlfn.IFNA(INDEX('I.KI 2016-17'!M$8:M$391,MATCH($B184,'I.KI 2016-17'!$B$8:$B$391,0)),"")</f>
        <v>0</v>
      </c>
      <c r="H184" s="149">
        <f>_xlfn.IFNA(INDEX('I.KI 2016-17'!N$8:N$391,MATCH($B184,'I.KI 2016-17'!$B$8:$B$391,0)),"")</f>
        <v>0</v>
      </c>
      <c r="I184" s="149">
        <f>_xlfn.IFNA(INDEX('I.KI 2016-17'!O$8:O$391,MATCH($B184,'I.KI 2016-17'!$B$8:$B$391,0)),"")</f>
        <v>13.218223729952999</v>
      </c>
      <c r="J184" s="149">
        <f>_xlfn.IFNA(INDEX('I.KI 2016-17'!P$8:P$391,MATCH($B184,'I.KI 2016-17'!$B$8:$B$391,0)),"")</f>
        <v>0</v>
      </c>
      <c r="K184" s="157">
        <f>_xlfn.IFNA(INDEX('I.KI 2016-17'!Q$8:Q$391,MATCH($B184,'I.KI 2016-17'!$B$8:$B$391,0)),"")</f>
        <v>0</v>
      </c>
      <c r="L184" s="156">
        <f>_xlfn.IFNA(INDEX('I.KI 2016-17'!R$8:R$391,MATCH($B184,'I.KI 2016-17'!$B$8:$B$391,0)),"")</f>
        <v>0</v>
      </c>
      <c r="M184" s="193">
        <f>_xlfn.IFNA(INDEX('I.KI 2016-17'!S$8:S$391,MATCH($B184,'I.KI 2016-17'!$B$8:$B$391,0)),"")</f>
        <v>0</v>
      </c>
      <c r="N184" s="193">
        <f>_xlfn.IFNA(INDEX('I.KI 2016-17'!T$8:T$391,MATCH($B184,'I.KI 2016-17'!$B$8:$B$391,0)),"")</f>
        <v>14.351461583226001</v>
      </c>
      <c r="O184" s="193">
        <f>_xlfn.IFNA(INDEX('I.KI 2016-17'!U$8:U$391,MATCH($B184,'I.KI 2016-17'!$B$8:$B$391,0)),"")</f>
        <v>0</v>
      </c>
      <c r="P184" s="157">
        <f>_xlfn.IFNA(INDEX('I.KI 2016-17'!V$8:V$391,MATCH($B184,'I.KI 2016-17'!$B$8:$B$391,0)),"")</f>
        <v>0</v>
      </c>
      <c r="Q184" s="156">
        <f>_xlfn.IFNA(INDEX('I.KI 2016-17'!W$8:W$391,MATCH($B184,'I.KI 2016-17'!$B$8:$B$391,0)),"")</f>
        <v>0</v>
      </c>
      <c r="R184" s="193">
        <f>_xlfn.IFNA(INDEX('I.KI 2016-17'!X$8:X$391,MATCH($B184,'I.KI 2016-17'!$B$8:$B$391,0)),"")</f>
        <v>0</v>
      </c>
      <c r="S184" s="193">
        <f>_xlfn.IFNA(INDEX('I.KI 2016-17'!Y$8:Y$391,MATCH($B184,'I.KI 2016-17'!$B$8:$B$391,0)),"")</f>
        <v>27.569685313179001</v>
      </c>
      <c r="T184" s="193">
        <f>_xlfn.IFNA(INDEX('I.KI 2016-17'!Z$8:Z$391,MATCH($B184,'I.KI 2016-17'!$B$8:$B$391,0)),"")</f>
        <v>0</v>
      </c>
      <c r="U184" s="157">
        <f>_xlfn.IFNA(INDEX('I.KI 2016-17'!AA$8:AA$391,MATCH($B184,'I.KI 2016-17'!$B$8:$B$391,0)),"")</f>
        <v>0</v>
      </c>
      <c r="V184" s="149"/>
      <c r="W184" s="154">
        <f>_xlfn.IFNA(INDEX('I.KI 2016-17'!$H$8:$H$391,MATCH(B184,'I.KI 2016-17'!$B$8:$B$391,0)),"")</f>
        <v>13.218223729952999</v>
      </c>
      <c r="X184" s="153">
        <f>_xlfn.IFNA(INDEX('I.KI 2016-17'!$I$8:$I$391,MATCH(B184,'I.KI 2016-17'!$B$8:$B$391,0)),"")</f>
        <v>14.351461583226001</v>
      </c>
      <c r="Y184" s="155">
        <f>_xlfn.IFNA(INDEX('I.KI 2016-17'!$G$8:$G$391,MATCH(B184,'I.KI 2016-17'!$B$8:$B$391,0)),"")</f>
        <v>27.569685313179001</v>
      </c>
      <c r="Z184" s="149"/>
      <c r="AA184" s="156">
        <f>_xlfn.IFNA(IF($B184=$B$382,0,_xlfn.IFNA(INDEX('I.Supplementary 2017-18'!N$8:N$35,MATCH($B184,'I.Supplementary 2017-18'!$B$8:$B$35,0)),INDEX('I.KI 2017-18'!N$9:N$393,MATCH($B184,'I.KI 2017-18'!$B$9:$B$393,0)))),"")</f>
        <v>0</v>
      </c>
      <c r="AB184" s="193">
        <f>_xlfn.IFNA(IF($B184=$B$382,0,_xlfn.IFNA(INDEX('I.Supplementary 2017-18'!O$8:O$35,MATCH($B184,'I.Supplementary 2017-18'!$B$8:$B$35,0)),INDEX('I.KI 2017-18'!O$9:O$393,MATCH($B184,'I.KI 2017-18'!$B$9:$B$393,0)))),"")</f>
        <v>0</v>
      </c>
      <c r="AC184" s="193">
        <f>_xlfn.IFNA(IF($B184=$B$382,0,_xlfn.IFNA(INDEX('I.Supplementary 2017-18'!P$8:P$35,MATCH($B184,'I.Supplementary 2017-18'!$B$8:$B$35,0)),INDEX('I.KI 2017-18'!P$9:P$393,MATCH($B184,'I.KI 2017-18'!$B$9:$B$393,0)))),"")</f>
        <v>10.659362106657081</v>
      </c>
      <c r="AD184" s="193">
        <f>_xlfn.IFNA(IF($B184=$B$382,0,_xlfn.IFNA(INDEX('I.Supplementary 2017-18'!Q$8:Q$35,MATCH($B184,'I.Supplementary 2017-18'!$B$8:$B$35,0)),INDEX('I.KI 2017-18'!Q$9:Q$393,MATCH($B184,'I.KI 2017-18'!$B$9:$B$393,0)))),"")</f>
        <v>0</v>
      </c>
      <c r="AE184" s="157">
        <f>_xlfn.IFNA(IF($B184=$B$382,0,_xlfn.IFNA(INDEX('I.Supplementary 2017-18'!R$8:R$35,MATCH($B184,'I.Supplementary 2017-18'!$B$8:$B$35,0)),INDEX('I.KI 2017-18'!R$9:R$393,MATCH($B184,'I.KI 2017-18'!$B$9:$B$393,0)))),"")</f>
        <v>0</v>
      </c>
      <c r="AF184" s="156">
        <f>_xlfn.IFNA(IF($B184=$B$382,0,_xlfn.IFNA(INDEX('I.Supplementary 2017-18'!S$8:S$35,MATCH($B184,'I.Supplementary 2017-18'!$B$8:$B$35,0)),INDEX('I.KI 2017-18'!S$9:S$393,MATCH($B184,'I.KI 2017-18'!$B$9:$B$393,0)))),"")</f>
        <v>0</v>
      </c>
      <c r="AG184" s="193">
        <f>_xlfn.IFNA(IF($B184=$B$382,0,_xlfn.IFNA(INDEX('I.Supplementary 2017-18'!T$8:T$35,MATCH($B184,'I.Supplementary 2017-18'!$B$8:$B$35,0)),INDEX('I.KI 2017-18'!T$9:T$393,MATCH($B184,'I.KI 2017-18'!$B$9:$B$393,0)))),"")</f>
        <v>0</v>
      </c>
      <c r="AH184" s="193">
        <f>_xlfn.IFNA(IF($B184=$B$382,0,_xlfn.IFNA(INDEX('I.Supplementary 2017-18'!U$8:U$35,MATCH($B184,'I.Supplementary 2017-18'!$B$8:$B$35,0)),INDEX('I.KI 2017-18'!U$9:U$393,MATCH($B184,'I.KI 2017-18'!$B$9:$B$393,0)))),"")</f>
        <v>14.644461376720212</v>
      </c>
      <c r="AI184" s="193">
        <f>_xlfn.IFNA(IF($B184=$B$382,0,_xlfn.IFNA(INDEX('I.Supplementary 2017-18'!V$8:V$35,MATCH($B184,'I.Supplementary 2017-18'!$B$8:$B$35,0)),INDEX('I.KI 2017-18'!V$9:V$393,MATCH($B184,'I.KI 2017-18'!$B$9:$B$393,0)))),"")</f>
        <v>0</v>
      </c>
      <c r="AJ184" s="157">
        <f>_xlfn.IFNA(IF($B184=$B$382,0,_xlfn.IFNA(INDEX('I.Supplementary 2017-18'!W$8:W$35,MATCH($B184,'I.Supplementary 2017-18'!$B$8:$B$35,0)),INDEX('I.KI 2017-18'!W$9:W$393,MATCH($B184,'I.KI 2017-18'!$B$9:$B$393,0)))),"")</f>
        <v>0</v>
      </c>
      <c r="AK184" s="156">
        <f>_xlfn.IFNA(IF($B184=$B$382,0,_xlfn.IFNA(INDEX('I.Supplementary 2017-18'!X$8:X$35,MATCH($B184,'I.Supplementary 2017-18'!$B$8:$B$35,0)),INDEX('I.KI 2017-18'!X$9:X$393,MATCH($B184,'I.KI 2017-18'!$B$9:$B$393,0)))),"")</f>
        <v>0</v>
      </c>
      <c r="AL184" s="193">
        <f>_xlfn.IFNA(IF($B184=$B$382,0,_xlfn.IFNA(INDEX('I.Supplementary 2017-18'!Y$8:Y$35,MATCH($B184,'I.Supplementary 2017-18'!$B$8:$B$35,0)),INDEX('I.KI 2017-18'!Y$9:Y$393,MATCH($B184,'I.KI 2017-18'!$B$9:$B$393,0)))),"")</f>
        <v>0</v>
      </c>
      <c r="AM184" s="193">
        <f>_xlfn.IFNA(IF($B184=$B$382,0,_xlfn.IFNA(INDEX('I.Supplementary 2017-18'!Z$8:Z$35,MATCH($B184,'I.Supplementary 2017-18'!$B$8:$B$35,0)),INDEX('I.KI 2017-18'!Z$9:Z$393,MATCH($B184,'I.KI 2017-18'!$B$9:$B$393,0)))),"")</f>
        <v>25.303823483377293</v>
      </c>
      <c r="AN184" s="193">
        <f>_xlfn.IFNA(IF($B184=$B$382,0,_xlfn.IFNA(INDEX('I.Supplementary 2017-18'!AA$8:AA$35,MATCH($B184,'I.Supplementary 2017-18'!$B$8:$B$35,0)),INDEX('I.KI 2017-18'!AA$9:AA$393,MATCH($B184,'I.KI 2017-18'!$B$9:$B$393,0)))),"")</f>
        <v>0</v>
      </c>
      <c r="AO184" s="157">
        <f>_xlfn.IFNA(IF($B184=$B$382,0,_xlfn.IFNA(INDEX('I.Supplementary 2017-18'!AB$8:AB$35,MATCH($B184,'I.Supplementary 2017-18'!$B$8:$B$35,0)),INDEX('I.KI 2017-18'!AB$9:AB$393,MATCH($B184,'I.KI 2017-18'!$B$9:$B$393,0)))),"")</f>
        <v>0</v>
      </c>
      <c r="AP184" s="149"/>
      <c r="AQ184" s="156">
        <f>_xlfn.IFNA(IF($B184=$B$381,0,IF($B184=$B$382,0,_xlfn.IFNA(INDEX('I.Supplementary 2017-18'!I$8:I$35,MATCH($B184,'I.Supplementary 2017-18'!$B$8:$B$35,0)),INDEX('I.KI 2017-18'!I$9:I$393,MATCH($B184,'I.KI 2017-18'!$B$9:$B$393,0))))),"")</f>
        <v>10.659362106657081</v>
      </c>
      <c r="AR184" s="149">
        <f>_xlfn.IFNA(IF($B184=$B$381,0,IF($B184=$B$382,0,_xlfn.IFNA(INDEX('I.Supplementary 2017-18'!J$8:J$35,MATCH($B184,'I.Supplementary 2017-18'!$B$8:$B$35,0)),INDEX('I.KI 2017-18'!J$9:J$393,MATCH($B184,'I.KI 2017-18'!$B$9:$B$393,0))))),"")</f>
        <v>14.644461376720212</v>
      </c>
      <c r="AS184" s="157">
        <f>_xlfn.IFNA(IF($B184=$B$381,0,IF($B184=$B$382,0,_xlfn.IFNA(INDEX('I.Supplementary 2017-18'!H$8:H$35,MATCH($B184,'I.Supplementary 2017-18'!$B$8:$B$35,0)),INDEX('I.KI 2017-18'!H$9:H$393,MATCH($B184,'I.KI 2017-18'!$B$9:$B$393,0))))),"")</f>
        <v>25.303823483377293</v>
      </c>
      <c r="AT184" s="149"/>
      <c r="AU184" s="156">
        <f>_xlfn.IFNA(_xlfn.IFNA(INDEX('I.Supplementary 2018-19'!P$8:P$157,MATCH($B184,'I.Supplementary 2018-19'!$B$8:$B$157,0)),INDEX('I.KI 2018-19'!P$9:P$393,MATCH($B184,'I.KI 2018-19'!$B$9:$B$393,0))),"")</f>
        <v>0</v>
      </c>
      <c r="AV184" s="193">
        <f>_xlfn.IFNA(_xlfn.IFNA(INDEX('I.Supplementary 2018-19'!Q$8:Q$157,MATCH($B184,'I.Supplementary 2018-19'!$B$8:$B$157,0)),INDEX('I.KI 2018-19'!Q$9:Q$393,MATCH($B184,'I.KI 2018-19'!$B$9:$B$393,0))),"")</f>
        <v>0</v>
      </c>
      <c r="AW184" s="193">
        <f>_xlfn.IFNA(_xlfn.IFNA(INDEX('I.Supplementary 2018-19'!R$8:R$157,MATCH($B184,'I.Supplementary 2018-19'!$B$8:$B$157,0)),INDEX('I.KI 2018-19'!R$9:R$393,MATCH($B184,'I.KI 2018-19'!$B$9:$B$393,0))),"")</f>
        <v>9.2616487983101603</v>
      </c>
      <c r="AX184" s="193">
        <f>_xlfn.IFNA(_xlfn.IFNA(INDEX('I.Supplementary 2018-19'!S$8:S$157,MATCH($B184,'I.Supplementary 2018-19'!$B$8:$B$157,0)),INDEX('I.KI 2018-19'!S$9:S$393,MATCH($B184,'I.KI 2018-19'!$B$9:$B$393,0))),"")</f>
        <v>0</v>
      </c>
      <c r="AY184" s="157">
        <f>_xlfn.IFNA(_xlfn.IFNA(INDEX('I.Supplementary 2018-19'!T$8:T$157,MATCH($B184,'I.Supplementary 2018-19'!$B$8:$B$157,0)),INDEX('I.KI 2018-19'!T$9:T$393,MATCH($B184,'I.KI 2018-19'!$B$9:$B$393,0))),"")</f>
        <v>0</v>
      </c>
      <c r="AZ184" s="156">
        <f>_xlfn.IFNA(_xlfn.IFNA(INDEX('I.Supplementary 2018-19'!U$8:U$157,MATCH($B184,'I.Supplementary 2018-19'!$B$8:$B$157,0)),INDEX('I.KI 2018-19'!U$9:U$393,MATCH($B184,'I.KI 2018-19'!$B$9:$B$393,0))),"")</f>
        <v>0</v>
      </c>
      <c r="BA184" s="193">
        <f>_xlfn.IFNA(_xlfn.IFNA(INDEX('I.Supplementary 2018-19'!V$8:V$157,MATCH($B184,'I.Supplementary 2018-19'!$B$8:$B$157,0)),INDEX('I.KI 2018-19'!V$9:V$393,MATCH($B184,'I.KI 2018-19'!$B$9:$B$393,0))),"")</f>
        <v>0</v>
      </c>
      <c r="BB184" s="193">
        <f>_xlfn.IFNA(_xlfn.IFNA(INDEX('I.Supplementary 2018-19'!W$8:W$157,MATCH($B184,'I.Supplementary 2018-19'!$B$8:$B$157,0)),INDEX('I.KI 2018-19'!W$9:W$393,MATCH($B184,'I.KI 2018-19'!$B$9:$B$393,0))),"")</f>
        <v>15.084423735677472</v>
      </c>
      <c r="BC184" s="193">
        <f>_xlfn.IFNA(_xlfn.IFNA(INDEX('I.Supplementary 2018-19'!X$8:X$157,MATCH($B184,'I.Supplementary 2018-19'!$B$8:$B$157,0)),INDEX('I.KI 2018-19'!X$9:X$393,MATCH($B184,'I.KI 2018-19'!$B$9:$B$393,0))),"")</f>
        <v>0</v>
      </c>
      <c r="BD184" s="157">
        <f>_xlfn.IFNA(_xlfn.IFNA(INDEX('I.Supplementary 2018-19'!Y$8:Y$157,MATCH($B184,'I.Supplementary 2018-19'!$B$8:$B$157,0)),INDEX('I.KI 2018-19'!Y$9:Y$393,MATCH($B184,'I.KI 2018-19'!$B$9:$B$393,0))),"")</f>
        <v>0</v>
      </c>
      <c r="BE184" s="156">
        <f>_xlfn.IFNA(_xlfn.IFNA(INDEX('I.Supplementary 2018-19'!Z$8:Z$157,MATCH($B184,'I.Supplementary 2018-19'!$B$8:$B$157,0)),INDEX('I.KI 2018-19'!Z$9:Z$393,MATCH($B184,'I.KI 2018-19'!$B$9:$B$393,0))),"")</f>
        <v>0</v>
      </c>
      <c r="BF184" s="193">
        <f>_xlfn.IFNA(_xlfn.IFNA(INDEX('I.Supplementary 2018-19'!AA$8:AA$157,MATCH($B184,'I.Supplementary 2018-19'!$B$8:$B$157,0)),INDEX('I.KI 2018-19'!AA$9:AA$393,MATCH($B184,'I.KI 2018-19'!$B$9:$B$393,0))),"")</f>
        <v>0</v>
      </c>
      <c r="BG184" s="193">
        <f>_xlfn.IFNA(_xlfn.IFNA(INDEX('I.Supplementary 2018-19'!AB$8:AB$157,MATCH($B184,'I.Supplementary 2018-19'!$B$8:$B$157,0)),INDEX('I.KI 2018-19'!AB$9:AB$393,MATCH($B184,'I.KI 2018-19'!$B$9:$B$393,0))),"")</f>
        <v>24.34607253398763</v>
      </c>
      <c r="BH184" s="193">
        <f>_xlfn.IFNA(_xlfn.IFNA(INDEX('I.Supplementary 2018-19'!AC$8:AC$157,MATCH($B184,'I.Supplementary 2018-19'!$B$8:$B$157,0)),INDEX('I.KI 2018-19'!AC$9:AC$393,MATCH($B184,'I.KI 2018-19'!$B$9:$B$393,0))),"")</f>
        <v>0</v>
      </c>
      <c r="BI184" s="157">
        <f>_xlfn.IFNA(_xlfn.IFNA(INDEX('I.Supplementary 2018-19'!AD$8:AD$157,MATCH($B184,'I.Supplementary 2018-19'!$B$8:$B$157,0)),INDEX('I.KI 2018-19'!AD$9:AD$393,MATCH($B184,'I.KI 2018-19'!$B$9:$B$393,0))),"")</f>
        <v>0</v>
      </c>
      <c r="BJ184" s="149"/>
      <c r="BK184" s="156">
        <f>_xlfn.IFNA(IF($B184=$B$381,0,IF($B184=$B$382,0,_xlfn.IFNA(INDEX('I.Supplementary 2018-19'!I$8:I$157,MATCH($B184,'I.Supplementary 2018-19'!$B$8:$B$157,0)),INDEX('I.KI 2018-19'!I$9:I$393,MATCH($B184,'I.KI 2018-19'!$B$9:$B$393,0))))),"")</f>
        <v>9.2616487983101603</v>
      </c>
      <c r="BL184" s="149">
        <f>_xlfn.IFNA(IF($B184=$B$381,0,IF($B184=$B$382,0,_xlfn.IFNA(INDEX('I.Supplementary 2018-19'!J$8:J$157,MATCH($B184,'I.Supplementary 2018-19'!$B$8:$B$157,0)),INDEX('I.KI 2018-19'!J$9:J$393,MATCH($B184,'I.KI 2018-19'!$B$9:$B$393,0))))),"")</f>
        <v>15.084423735677472</v>
      </c>
      <c r="BM184" s="157">
        <f>_xlfn.IFNA(IF($B184=$B$381,0,IF($B184=$B$382,0,_xlfn.IFNA(INDEX('I.Supplementary 2018-19'!H$8:H$157,MATCH($B184,'I.Supplementary 2018-19'!$B$8:$B$157,0)),INDEX('I.KI 2018-19'!H$9:H$393,MATCH($B184,'I.KI 2018-19'!$B$9:$B$393,0))))),"")</f>
        <v>24.34607253398763</v>
      </c>
    </row>
    <row r="185" spans="2:65">
      <c r="B185" s="121" t="str">
        <f>'Calculations for 2021-22'!B185</f>
        <v>E2337</v>
      </c>
      <c r="C185" s="160" t="str">
        <f>'Calculations for 2021-22'!D185</f>
        <v>E2337</v>
      </c>
      <c r="D185" t="str">
        <f>'Calculations for 2021-22'!E185</f>
        <v>SD</v>
      </c>
      <c r="E185">
        <f>'Calculations for 2021-22'!F185</f>
        <v>0</v>
      </c>
      <c r="F185" s="120" t="str">
        <f>'Calculations for 2021-22'!H185</f>
        <v>Lancaster</v>
      </c>
      <c r="G185" s="156">
        <f>_xlfn.IFNA(INDEX('I.KI 2016-17'!M$8:M$391,MATCH($B185,'I.KI 2016-17'!$B$8:$B$391,0)),"")</f>
        <v>0</v>
      </c>
      <c r="H185" s="149">
        <f>_xlfn.IFNA(INDEX('I.KI 2016-17'!N$8:N$391,MATCH($B185,'I.KI 2016-17'!$B$8:$B$391,0)),"")</f>
        <v>2.6519073749370001</v>
      </c>
      <c r="I185" s="149">
        <f>_xlfn.IFNA(INDEX('I.KI 2016-17'!O$8:O$391,MATCH($B185,'I.KI 2016-17'!$B$8:$B$391,0)),"")</f>
        <v>0</v>
      </c>
      <c r="J185" s="149">
        <f>_xlfn.IFNA(INDEX('I.KI 2016-17'!P$8:P$391,MATCH($B185,'I.KI 2016-17'!$B$8:$B$391,0)),"")</f>
        <v>0</v>
      </c>
      <c r="K185" s="157">
        <f>_xlfn.IFNA(INDEX('I.KI 2016-17'!Q$8:Q$391,MATCH($B185,'I.KI 2016-17'!$B$8:$B$391,0)),"")</f>
        <v>0</v>
      </c>
      <c r="L185" s="156">
        <f>_xlfn.IFNA(INDEX('I.KI 2016-17'!R$8:R$391,MATCH($B185,'I.KI 2016-17'!$B$8:$B$391,0)),"")</f>
        <v>0</v>
      </c>
      <c r="M185" s="193">
        <f>_xlfn.IFNA(INDEX('I.KI 2016-17'!S$8:S$391,MATCH($B185,'I.KI 2016-17'!$B$8:$B$391,0)),"")</f>
        <v>5.2501885490089997</v>
      </c>
      <c r="N185" s="193">
        <f>_xlfn.IFNA(INDEX('I.KI 2016-17'!T$8:T$391,MATCH($B185,'I.KI 2016-17'!$B$8:$B$391,0)),"")</f>
        <v>0</v>
      </c>
      <c r="O185" s="193">
        <f>_xlfn.IFNA(INDEX('I.KI 2016-17'!U$8:U$391,MATCH($B185,'I.KI 2016-17'!$B$8:$B$391,0)),"")</f>
        <v>0</v>
      </c>
      <c r="P185" s="157">
        <f>_xlfn.IFNA(INDEX('I.KI 2016-17'!V$8:V$391,MATCH($B185,'I.KI 2016-17'!$B$8:$B$391,0)),"")</f>
        <v>0</v>
      </c>
      <c r="Q185" s="156">
        <f>_xlfn.IFNA(INDEX('I.KI 2016-17'!W$8:W$391,MATCH($B185,'I.KI 2016-17'!$B$8:$B$391,0)),"")</f>
        <v>0</v>
      </c>
      <c r="R185" s="193">
        <f>_xlfn.IFNA(INDEX('I.KI 2016-17'!X$8:X$391,MATCH($B185,'I.KI 2016-17'!$B$8:$B$391,0)),"")</f>
        <v>7.9020959239459998</v>
      </c>
      <c r="S185" s="193">
        <f>_xlfn.IFNA(INDEX('I.KI 2016-17'!Y$8:Y$391,MATCH($B185,'I.KI 2016-17'!$B$8:$B$391,0)),"")</f>
        <v>0</v>
      </c>
      <c r="T185" s="193">
        <f>_xlfn.IFNA(INDEX('I.KI 2016-17'!Z$8:Z$391,MATCH($B185,'I.KI 2016-17'!$B$8:$B$391,0)),"")</f>
        <v>0</v>
      </c>
      <c r="U185" s="157">
        <f>_xlfn.IFNA(INDEX('I.KI 2016-17'!AA$8:AA$391,MATCH($B185,'I.KI 2016-17'!$B$8:$B$391,0)),"")</f>
        <v>0</v>
      </c>
      <c r="V185" s="149"/>
      <c r="W185" s="154">
        <f>_xlfn.IFNA(INDEX('I.KI 2016-17'!$H$8:$H$391,MATCH(B185,'I.KI 2016-17'!$B$8:$B$391,0)),"")</f>
        <v>2.6519073749370001</v>
      </c>
      <c r="X185" s="153">
        <f>_xlfn.IFNA(INDEX('I.KI 2016-17'!$I$8:$I$391,MATCH(B185,'I.KI 2016-17'!$B$8:$B$391,0)),"")</f>
        <v>5.2501885490089997</v>
      </c>
      <c r="Y185" s="155">
        <f>_xlfn.IFNA(INDEX('I.KI 2016-17'!$G$8:$G$391,MATCH(B185,'I.KI 2016-17'!$B$8:$B$391,0)),"")</f>
        <v>7.9020959239459998</v>
      </c>
      <c r="Z185" s="149"/>
      <c r="AA185" s="156">
        <f>_xlfn.IFNA(IF($B185=$B$382,0,_xlfn.IFNA(INDEX('I.Supplementary 2017-18'!N$8:N$35,MATCH($B185,'I.Supplementary 2017-18'!$B$8:$B$35,0)),INDEX('I.KI 2017-18'!N$9:N$393,MATCH($B185,'I.KI 2017-18'!$B$9:$B$393,0)))),"")</f>
        <v>0</v>
      </c>
      <c r="AB185" s="193">
        <f>_xlfn.IFNA(IF($B185=$B$382,0,_xlfn.IFNA(INDEX('I.Supplementary 2017-18'!O$8:O$35,MATCH($B185,'I.Supplementary 2017-18'!$B$8:$B$35,0)),INDEX('I.KI 2017-18'!O$9:O$393,MATCH($B185,'I.KI 2017-18'!$B$9:$B$393,0)))),"")</f>
        <v>1.6051794335948639</v>
      </c>
      <c r="AC185" s="193">
        <f>_xlfn.IFNA(IF($B185=$B$382,0,_xlfn.IFNA(INDEX('I.Supplementary 2017-18'!P$8:P$35,MATCH($B185,'I.Supplementary 2017-18'!$B$8:$B$35,0)),INDEX('I.KI 2017-18'!P$9:P$393,MATCH($B185,'I.KI 2017-18'!$B$9:$B$393,0)))),"")</f>
        <v>0</v>
      </c>
      <c r="AD185" s="193">
        <f>_xlfn.IFNA(IF($B185=$B$382,0,_xlfn.IFNA(INDEX('I.Supplementary 2017-18'!Q$8:Q$35,MATCH($B185,'I.Supplementary 2017-18'!$B$8:$B$35,0)),INDEX('I.KI 2017-18'!Q$9:Q$393,MATCH($B185,'I.KI 2017-18'!$B$9:$B$393,0)))),"")</f>
        <v>0</v>
      </c>
      <c r="AE185" s="157">
        <f>_xlfn.IFNA(IF($B185=$B$382,0,_xlfn.IFNA(INDEX('I.Supplementary 2017-18'!R$8:R$35,MATCH($B185,'I.Supplementary 2017-18'!$B$8:$B$35,0)),INDEX('I.KI 2017-18'!R$9:R$393,MATCH($B185,'I.KI 2017-18'!$B$9:$B$393,0)))),"")</f>
        <v>0</v>
      </c>
      <c r="AF185" s="156">
        <f>_xlfn.IFNA(IF($B185=$B$382,0,_xlfn.IFNA(INDEX('I.Supplementary 2017-18'!S$8:S$35,MATCH($B185,'I.Supplementary 2017-18'!$B$8:$B$35,0)),INDEX('I.KI 2017-18'!S$9:S$393,MATCH($B185,'I.KI 2017-18'!$B$9:$B$393,0)))),"")</f>
        <v>0</v>
      </c>
      <c r="AG185" s="193">
        <f>_xlfn.IFNA(IF($B185=$B$382,0,_xlfn.IFNA(INDEX('I.Supplementary 2017-18'!T$8:T$35,MATCH($B185,'I.Supplementary 2017-18'!$B$8:$B$35,0)),INDEX('I.KI 2017-18'!T$9:T$393,MATCH($B185,'I.KI 2017-18'!$B$9:$B$393,0)))),"")</f>
        <v>5.357376527860108</v>
      </c>
      <c r="AH185" s="193">
        <f>_xlfn.IFNA(IF($B185=$B$382,0,_xlfn.IFNA(INDEX('I.Supplementary 2017-18'!U$8:U$35,MATCH($B185,'I.Supplementary 2017-18'!$B$8:$B$35,0)),INDEX('I.KI 2017-18'!U$9:U$393,MATCH($B185,'I.KI 2017-18'!$B$9:$B$393,0)))),"")</f>
        <v>0</v>
      </c>
      <c r="AI185" s="193">
        <f>_xlfn.IFNA(IF($B185=$B$382,0,_xlfn.IFNA(INDEX('I.Supplementary 2017-18'!V$8:V$35,MATCH($B185,'I.Supplementary 2017-18'!$B$8:$B$35,0)),INDEX('I.KI 2017-18'!V$9:V$393,MATCH($B185,'I.KI 2017-18'!$B$9:$B$393,0)))),"")</f>
        <v>0</v>
      </c>
      <c r="AJ185" s="157">
        <f>_xlfn.IFNA(IF($B185=$B$382,0,_xlfn.IFNA(INDEX('I.Supplementary 2017-18'!W$8:W$35,MATCH($B185,'I.Supplementary 2017-18'!$B$8:$B$35,0)),INDEX('I.KI 2017-18'!W$9:W$393,MATCH($B185,'I.KI 2017-18'!$B$9:$B$393,0)))),"")</f>
        <v>0</v>
      </c>
      <c r="AK185" s="156">
        <f>_xlfn.IFNA(IF($B185=$B$382,0,_xlfn.IFNA(INDEX('I.Supplementary 2017-18'!X$8:X$35,MATCH($B185,'I.Supplementary 2017-18'!$B$8:$B$35,0)),INDEX('I.KI 2017-18'!X$9:X$393,MATCH($B185,'I.KI 2017-18'!$B$9:$B$393,0)))),"")</f>
        <v>0</v>
      </c>
      <c r="AL185" s="193">
        <f>_xlfn.IFNA(IF($B185=$B$382,0,_xlfn.IFNA(INDEX('I.Supplementary 2017-18'!Y$8:Y$35,MATCH($B185,'I.Supplementary 2017-18'!$B$8:$B$35,0)),INDEX('I.KI 2017-18'!Y$9:Y$393,MATCH($B185,'I.KI 2017-18'!$B$9:$B$393,0)))),"")</f>
        <v>6.9625559614549717</v>
      </c>
      <c r="AM185" s="193">
        <f>_xlfn.IFNA(IF($B185=$B$382,0,_xlfn.IFNA(INDEX('I.Supplementary 2017-18'!Z$8:Z$35,MATCH($B185,'I.Supplementary 2017-18'!$B$8:$B$35,0)),INDEX('I.KI 2017-18'!Z$9:Z$393,MATCH($B185,'I.KI 2017-18'!$B$9:$B$393,0)))),"")</f>
        <v>0</v>
      </c>
      <c r="AN185" s="193">
        <f>_xlfn.IFNA(IF($B185=$B$382,0,_xlfn.IFNA(INDEX('I.Supplementary 2017-18'!AA$8:AA$35,MATCH($B185,'I.Supplementary 2017-18'!$B$8:$B$35,0)),INDEX('I.KI 2017-18'!AA$9:AA$393,MATCH($B185,'I.KI 2017-18'!$B$9:$B$393,0)))),"")</f>
        <v>0</v>
      </c>
      <c r="AO185" s="157">
        <f>_xlfn.IFNA(IF($B185=$B$382,0,_xlfn.IFNA(INDEX('I.Supplementary 2017-18'!AB$8:AB$35,MATCH($B185,'I.Supplementary 2017-18'!$B$8:$B$35,0)),INDEX('I.KI 2017-18'!AB$9:AB$393,MATCH($B185,'I.KI 2017-18'!$B$9:$B$393,0)))),"")</f>
        <v>0</v>
      </c>
      <c r="AP185" s="149"/>
      <c r="AQ185" s="156">
        <f>_xlfn.IFNA(IF($B185=$B$381,0,IF($B185=$B$382,0,_xlfn.IFNA(INDEX('I.Supplementary 2017-18'!I$8:I$35,MATCH($B185,'I.Supplementary 2017-18'!$B$8:$B$35,0)),INDEX('I.KI 2017-18'!I$9:I$393,MATCH($B185,'I.KI 2017-18'!$B$9:$B$393,0))))),"")</f>
        <v>1.6051794335948639</v>
      </c>
      <c r="AR185" s="149">
        <f>_xlfn.IFNA(IF($B185=$B$381,0,IF($B185=$B$382,0,_xlfn.IFNA(INDEX('I.Supplementary 2017-18'!J$8:J$35,MATCH($B185,'I.Supplementary 2017-18'!$B$8:$B$35,0)),INDEX('I.KI 2017-18'!J$9:J$393,MATCH($B185,'I.KI 2017-18'!$B$9:$B$393,0))))),"")</f>
        <v>5.357376527860108</v>
      </c>
      <c r="AS185" s="157">
        <f>_xlfn.IFNA(IF($B185=$B$381,0,IF($B185=$B$382,0,_xlfn.IFNA(INDEX('I.Supplementary 2017-18'!H$8:H$35,MATCH($B185,'I.Supplementary 2017-18'!$B$8:$B$35,0)),INDEX('I.KI 2017-18'!H$9:H$393,MATCH($B185,'I.KI 2017-18'!$B$9:$B$393,0))))),"")</f>
        <v>6.9625559614549717</v>
      </c>
      <c r="AT185" s="149"/>
      <c r="AU185" s="156">
        <f>_xlfn.IFNA(_xlfn.IFNA(INDEX('I.Supplementary 2018-19'!P$8:P$157,MATCH($B185,'I.Supplementary 2018-19'!$B$8:$B$157,0)),INDEX('I.KI 2018-19'!P$9:P$393,MATCH($B185,'I.KI 2018-19'!$B$9:$B$393,0))),"")</f>
        <v>0</v>
      </c>
      <c r="AV185" s="193">
        <f>_xlfn.IFNA(_xlfn.IFNA(INDEX('I.Supplementary 2018-19'!Q$8:Q$157,MATCH($B185,'I.Supplementary 2018-19'!$B$8:$B$157,0)),INDEX('I.KI 2018-19'!Q$9:Q$393,MATCH($B185,'I.KI 2018-19'!$B$9:$B$393,0))),"")</f>
        <v>0.94125933760156111</v>
      </c>
      <c r="AW185" s="193">
        <f>_xlfn.IFNA(_xlfn.IFNA(INDEX('I.Supplementary 2018-19'!R$8:R$157,MATCH($B185,'I.Supplementary 2018-19'!$B$8:$B$157,0)),INDEX('I.KI 2018-19'!R$9:R$393,MATCH($B185,'I.KI 2018-19'!$B$9:$B$393,0))),"")</f>
        <v>0</v>
      </c>
      <c r="AX185" s="193">
        <f>_xlfn.IFNA(_xlfn.IFNA(INDEX('I.Supplementary 2018-19'!S$8:S$157,MATCH($B185,'I.Supplementary 2018-19'!$B$8:$B$157,0)),INDEX('I.KI 2018-19'!S$9:S$393,MATCH($B185,'I.KI 2018-19'!$B$9:$B$393,0))),"")</f>
        <v>0</v>
      </c>
      <c r="AY185" s="157">
        <f>_xlfn.IFNA(_xlfn.IFNA(INDEX('I.Supplementary 2018-19'!T$8:T$157,MATCH($B185,'I.Supplementary 2018-19'!$B$8:$B$157,0)),INDEX('I.KI 2018-19'!T$9:T$393,MATCH($B185,'I.KI 2018-19'!$B$9:$B$393,0))),"")</f>
        <v>0</v>
      </c>
      <c r="AZ185" s="156">
        <f>_xlfn.IFNA(_xlfn.IFNA(INDEX('I.Supplementary 2018-19'!U$8:U$157,MATCH($B185,'I.Supplementary 2018-19'!$B$8:$B$157,0)),INDEX('I.KI 2018-19'!U$9:U$393,MATCH($B185,'I.KI 2018-19'!$B$9:$B$393,0))),"")</f>
        <v>0</v>
      </c>
      <c r="BA185" s="193">
        <f>_xlfn.IFNA(_xlfn.IFNA(INDEX('I.Supplementary 2018-19'!V$8:V$157,MATCH($B185,'I.Supplementary 2018-19'!$B$8:$B$157,0)),INDEX('I.KI 2018-19'!V$9:V$393,MATCH($B185,'I.KI 2018-19'!$B$9:$B$393,0))),"")</f>
        <v>5.518327754018995</v>
      </c>
      <c r="BB185" s="193">
        <f>_xlfn.IFNA(_xlfn.IFNA(INDEX('I.Supplementary 2018-19'!W$8:W$157,MATCH($B185,'I.Supplementary 2018-19'!$B$8:$B$157,0)),INDEX('I.KI 2018-19'!W$9:W$393,MATCH($B185,'I.KI 2018-19'!$B$9:$B$393,0))),"")</f>
        <v>0</v>
      </c>
      <c r="BC185" s="193">
        <f>_xlfn.IFNA(_xlfn.IFNA(INDEX('I.Supplementary 2018-19'!X$8:X$157,MATCH($B185,'I.Supplementary 2018-19'!$B$8:$B$157,0)),INDEX('I.KI 2018-19'!X$9:X$393,MATCH($B185,'I.KI 2018-19'!$B$9:$B$393,0))),"")</f>
        <v>0</v>
      </c>
      <c r="BD185" s="157">
        <f>_xlfn.IFNA(_xlfn.IFNA(INDEX('I.Supplementary 2018-19'!Y$8:Y$157,MATCH($B185,'I.Supplementary 2018-19'!$B$8:$B$157,0)),INDEX('I.KI 2018-19'!Y$9:Y$393,MATCH($B185,'I.KI 2018-19'!$B$9:$B$393,0))),"")</f>
        <v>0</v>
      </c>
      <c r="BE185" s="156">
        <f>_xlfn.IFNA(_xlfn.IFNA(INDEX('I.Supplementary 2018-19'!Z$8:Z$157,MATCH($B185,'I.Supplementary 2018-19'!$B$8:$B$157,0)),INDEX('I.KI 2018-19'!Z$9:Z$393,MATCH($B185,'I.KI 2018-19'!$B$9:$B$393,0))),"")</f>
        <v>0</v>
      </c>
      <c r="BF185" s="193">
        <f>_xlfn.IFNA(_xlfn.IFNA(INDEX('I.Supplementary 2018-19'!AA$8:AA$157,MATCH($B185,'I.Supplementary 2018-19'!$B$8:$B$157,0)),INDEX('I.KI 2018-19'!AA$9:AA$393,MATCH($B185,'I.KI 2018-19'!$B$9:$B$393,0))),"")</f>
        <v>6.4595870916205564</v>
      </c>
      <c r="BG185" s="193">
        <f>_xlfn.IFNA(_xlfn.IFNA(INDEX('I.Supplementary 2018-19'!AB$8:AB$157,MATCH($B185,'I.Supplementary 2018-19'!$B$8:$B$157,0)),INDEX('I.KI 2018-19'!AB$9:AB$393,MATCH($B185,'I.KI 2018-19'!$B$9:$B$393,0))),"")</f>
        <v>0</v>
      </c>
      <c r="BH185" s="193">
        <f>_xlfn.IFNA(_xlfn.IFNA(INDEX('I.Supplementary 2018-19'!AC$8:AC$157,MATCH($B185,'I.Supplementary 2018-19'!$B$8:$B$157,0)),INDEX('I.KI 2018-19'!AC$9:AC$393,MATCH($B185,'I.KI 2018-19'!$B$9:$B$393,0))),"")</f>
        <v>0</v>
      </c>
      <c r="BI185" s="157">
        <f>_xlfn.IFNA(_xlfn.IFNA(INDEX('I.Supplementary 2018-19'!AD$8:AD$157,MATCH($B185,'I.Supplementary 2018-19'!$B$8:$B$157,0)),INDEX('I.KI 2018-19'!AD$9:AD$393,MATCH($B185,'I.KI 2018-19'!$B$9:$B$393,0))),"")</f>
        <v>0</v>
      </c>
      <c r="BJ185" s="149"/>
      <c r="BK185" s="156">
        <f>_xlfn.IFNA(IF($B185=$B$381,0,IF($B185=$B$382,0,_xlfn.IFNA(INDEX('I.Supplementary 2018-19'!I$8:I$157,MATCH($B185,'I.Supplementary 2018-19'!$B$8:$B$157,0)),INDEX('I.KI 2018-19'!I$9:I$393,MATCH($B185,'I.KI 2018-19'!$B$9:$B$393,0))))),"")</f>
        <v>0.94125933760156111</v>
      </c>
      <c r="BL185" s="149">
        <f>_xlfn.IFNA(IF($B185=$B$381,0,IF($B185=$B$382,0,_xlfn.IFNA(INDEX('I.Supplementary 2018-19'!J$8:J$157,MATCH($B185,'I.Supplementary 2018-19'!$B$8:$B$157,0)),INDEX('I.KI 2018-19'!J$9:J$393,MATCH($B185,'I.KI 2018-19'!$B$9:$B$393,0))))),"")</f>
        <v>5.518327754018995</v>
      </c>
      <c r="BM185" s="157">
        <f>_xlfn.IFNA(IF($B185=$B$381,0,IF($B185=$B$382,0,_xlfn.IFNA(INDEX('I.Supplementary 2018-19'!H$8:H$157,MATCH($B185,'I.Supplementary 2018-19'!$B$8:$B$157,0)),INDEX('I.KI 2018-19'!H$9:H$393,MATCH($B185,'I.KI 2018-19'!$B$9:$B$393,0))))),"")</f>
        <v>6.4595870916205564</v>
      </c>
    </row>
    <row r="186" spans="2:65">
      <c r="B186" s="121" t="str">
        <f>'Calculations for 2021-22'!B186</f>
        <v>E4704</v>
      </c>
      <c r="C186" s="160" t="str">
        <f>'Calculations for 2021-22'!D186</f>
        <v>E4704</v>
      </c>
      <c r="D186" t="str">
        <f>'Calculations for 2021-22'!E186</f>
        <v>MD</v>
      </c>
      <c r="E186" t="str">
        <f>'Calculations for 2021-22'!F186</f>
        <v>P1912</v>
      </c>
      <c r="F186" s="120" t="str">
        <f>'Calculations for 2021-22'!H186</f>
        <v>Leeds</v>
      </c>
      <c r="G186" s="156">
        <f>_xlfn.IFNA(INDEX('I.KI 2016-17'!M$8:M$391,MATCH($B186,'I.KI 2016-17'!$B$8:$B$391,0)),"")</f>
        <v>80.737995998391</v>
      </c>
      <c r="H186" s="149">
        <f>_xlfn.IFNA(INDEX('I.KI 2016-17'!N$8:N$391,MATCH($B186,'I.KI 2016-17'!$B$8:$B$391,0)),"")</f>
        <v>12.309871431898999</v>
      </c>
      <c r="I186" s="149">
        <f>_xlfn.IFNA(INDEX('I.KI 2016-17'!O$8:O$391,MATCH($B186,'I.KI 2016-17'!$B$8:$B$391,0)),"")</f>
        <v>0</v>
      </c>
      <c r="J186" s="149">
        <f>_xlfn.IFNA(INDEX('I.KI 2016-17'!P$8:P$391,MATCH($B186,'I.KI 2016-17'!$B$8:$B$391,0)),"")</f>
        <v>0</v>
      </c>
      <c r="K186" s="157">
        <f>_xlfn.IFNA(INDEX('I.KI 2016-17'!Q$8:Q$391,MATCH($B186,'I.KI 2016-17'!$B$8:$B$391,0)),"")</f>
        <v>0</v>
      </c>
      <c r="L186" s="156">
        <f>_xlfn.IFNA(INDEX('I.KI 2016-17'!R$8:R$391,MATCH($B186,'I.KI 2016-17'!$B$8:$B$391,0)),"")</f>
        <v>120.08990491873</v>
      </c>
      <c r="M186" s="193">
        <f>_xlfn.IFNA(INDEX('I.KI 2016-17'!S$8:S$391,MATCH($B186,'I.KI 2016-17'!$B$8:$B$391,0)),"")</f>
        <v>24.906632133101002</v>
      </c>
      <c r="N186" s="193">
        <f>_xlfn.IFNA(INDEX('I.KI 2016-17'!T$8:T$391,MATCH($B186,'I.KI 2016-17'!$B$8:$B$391,0)),"")</f>
        <v>0</v>
      </c>
      <c r="O186" s="193">
        <f>_xlfn.IFNA(INDEX('I.KI 2016-17'!U$8:U$391,MATCH($B186,'I.KI 2016-17'!$B$8:$B$391,0)),"")</f>
        <v>0</v>
      </c>
      <c r="P186" s="157">
        <f>_xlfn.IFNA(INDEX('I.KI 2016-17'!V$8:V$391,MATCH($B186,'I.KI 2016-17'!$B$8:$B$391,0)),"")</f>
        <v>0</v>
      </c>
      <c r="Q186" s="156">
        <f>_xlfn.IFNA(INDEX('I.KI 2016-17'!W$8:W$391,MATCH($B186,'I.KI 2016-17'!$B$8:$B$391,0)),"")</f>
        <v>200.82790091712099</v>
      </c>
      <c r="R186" s="193">
        <f>_xlfn.IFNA(INDEX('I.KI 2016-17'!X$8:X$391,MATCH($B186,'I.KI 2016-17'!$B$8:$B$391,0)),"")</f>
        <v>37.216503565000004</v>
      </c>
      <c r="S186" s="193">
        <f>_xlfn.IFNA(INDEX('I.KI 2016-17'!Y$8:Y$391,MATCH($B186,'I.KI 2016-17'!$B$8:$B$391,0)),"")</f>
        <v>0</v>
      </c>
      <c r="T186" s="193">
        <f>_xlfn.IFNA(INDEX('I.KI 2016-17'!Z$8:Z$391,MATCH($B186,'I.KI 2016-17'!$B$8:$B$391,0)),"")</f>
        <v>0</v>
      </c>
      <c r="U186" s="157">
        <f>_xlfn.IFNA(INDEX('I.KI 2016-17'!AA$8:AA$391,MATCH($B186,'I.KI 2016-17'!$B$8:$B$391,0)),"")</f>
        <v>0</v>
      </c>
      <c r="V186" s="149"/>
      <c r="W186" s="154">
        <f>_xlfn.IFNA(INDEX('I.KI 2016-17'!$H$8:$H$391,MATCH(B186,'I.KI 2016-17'!$B$8:$B$391,0)),"")</f>
        <v>93.047867430289998</v>
      </c>
      <c r="X186" s="153">
        <f>_xlfn.IFNA(INDEX('I.KI 2016-17'!$I$8:$I$391,MATCH(B186,'I.KI 2016-17'!$B$8:$B$391,0)),"")</f>
        <v>144.99653705183101</v>
      </c>
      <c r="Y186" s="155">
        <f>_xlfn.IFNA(INDEX('I.KI 2016-17'!$G$8:$G$391,MATCH(B186,'I.KI 2016-17'!$B$8:$B$391,0)),"")</f>
        <v>238.04440448212102</v>
      </c>
      <c r="Z186" s="149"/>
      <c r="AA186" s="156">
        <f>_xlfn.IFNA(IF($B186=$B$382,0,_xlfn.IFNA(INDEX('I.Supplementary 2017-18'!N$8:N$35,MATCH($B186,'I.Supplementary 2017-18'!$B$8:$B$35,0)),INDEX('I.KI 2017-18'!N$9:N$393,MATCH($B186,'I.KI 2017-18'!$B$9:$B$393,0)))),"")</f>
        <v>58.093983334336549</v>
      </c>
      <c r="AB186" s="193">
        <f>_xlfn.IFNA(IF($B186=$B$382,0,_xlfn.IFNA(INDEX('I.Supplementary 2017-18'!O$8:O$35,MATCH($B186,'I.Supplementary 2017-18'!$B$8:$B$35,0)),INDEX('I.KI 2017-18'!O$9:O$393,MATCH($B186,'I.KI 2017-18'!$B$9:$B$393,0)))),"")</f>
        <v>6.9227220165436343</v>
      </c>
      <c r="AC186" s="193">
        <f>_xlfn.IFNA(IF($B186=$B$382,0,_xlfn.IFNA(INDEX('I.Supplementary 2017-18'!P$8:P$35,MATCH($B186,'I.Supplementary 2017-18'!$B$8:$B$35,0)),INDEX('I.KI 2017-18'!P$9:P$393,MATCH($B186,'I.KI 2017-18'!$B$9:$B$393,0)))),"")</f>
        <v>0</v>
      </c>
      <c r="AD186" s="193">
        <f>_xlfn.IFNA(IF($B186=$B$382,0,_xlfn.IFNA(INDEX('I.Supplementary 2017-18'!Q$8:Q$35,MATCH($B186,'I.Supplementary 2017-18'!$B$8:$B$35,0)),INDEX('I.KI 2017-18'!Q$9:Q$393,MATCH($B186,'I.KI 2017-18'!$B$9:$B$393,0)))),"")</f>
        <v>0</v>
      </c>
      <c r="AE186" s="157">
        <f>_xlfn.IFNA(IF($B186=$B$382,0,_xlfn.IFNA(INDEX('I.Supplementary 2017-18'!R$8:R$35,MATCH($B186,'I.Supplementary 2017-18'!$B$8:$B$35,0)),INDEX('I.KI 2017-18'!R$9:R$393,MATCH($B186,'I.KI 2017-18'!$B$9:$B$393,0)))),"")</f>
        <v>0</v>
      </c>
      <c r="AF186" s="156">
        <f>_xlfn.IFNA(IF($B186=$B$382,0,_xlfn.IFNA(INDEX('I.Supplementary 2017-18'!S$8:S$35,MATCH($B186,'I.Supplementary 2017-18'!$B$8:$B$35,0)),INDEX('I.KI 2017-18'!S$9:S$393,MATCH($B186,'I.KI 2017-18'!$B$9:$B$393,0)))),"")</f>
        <v>122.54166337816478</v>
      </c>
      <c r="AG186" s="193">
        <f>_xlfn.IFNA(IF($B186=$B$382,0,_xlfn.IFNA(INDEX('I.Supplementary 2017-18'!T$8:T$35,MATCH($B186,'I.Supplementary 2017-18'!$B$8:$B$35,0)),INDEX('I.KI 2017-18'!T$9:T$393,MATCH($B186,'I.KI 2017-18'!$B$9:$B$393,0)))),"")</f>
        <v>25.415126548761382</v>
      </c>
      <c r="AH186" s="193">
        <f>_xlfn.IFNA(IF($B186=$B$382,0,_xlfn.IFNA(INDEX('I.Supplementary 2017-18'!U$8:U$35,MATCH($B186,'I.Supplementary 2017-18'!$B$8:$B$35,0)),INDEX('I.KI 2017-18'!U$9:U$393,MATCH($B186,'I.KI 2017-18'!$B$9:$B$393,0)))),"")</f>
        <v>0</v>
      </c>
      <c r="AI186" s="193">
        <f>_xlfn.IFNA(IF($B186=$B$382,0,_xlfn.IFNA(INDEX('I.Supplementary 2017-18'!V$8:V$35,MATCH($B186,'I.Supplementary 2017-18'!$B$8:$B$35,0)),INDEX('I.KI 2017-18'!V$9:V$393,MATCH($B186,'I.KI 2017-18'!$B$9:$B$393,0)))),"")</f>
        <v>0</v>
      </c>
      <c r="AJ186" s="157">
        <f>_xlfn.IFNA(IF($B186=$B$382,0,_xlfn.IFNA(INDEX('I.Supplementary 2017-18'!W$8:W$35,MATCH($B186,'I.Supplementary 2017-18'!$B$8:$B$35,0)),INDEX('I.KI 2017-18'!W$9:W$393,MATCH($B186,'I.KI 2017-18'!$B$9:$B$393,0)))),"")</f>
        <v>0</v>
      </c>
      <c r="AK186" s="156">
        <f>_xlfn.IFNA(IF($B186=$B$382,0,_xlfn.IFNA(INDEX('I.Supplementary 2017-18'!X$8:X$35,MATCH($B186,'I.Supplementary 2017-18'!$B$8:$B$35,0)),INDEX('I.KI 2017-18'!X$9:X$393,MATCH($B186,'I.KI 2017-18'!$B$9:$B$393,0)))),"")</f>
        <v>180.63564671250134</v>
      </c>
      <c r="AL186" s="193">
        <f>_xlfn.IFNA(IF($B186=$B$382,0,_xlfn.IFNA(INDEX('I.Supplementary 2017-18'!Y$8:Y$35,MATCH($B186,'I.Supplementary 2017-18'!$B$8:$B$35,0)),INDEX('I.KI 2017-18'!Y$9:Y$393,MATCH($B186,'I.KI 2017-18'!$B$9:$B$393,0)))),"")</f>
        <v>32.337848565305016</v>
      </c>
      <c r="AM186" s="193">
        <f>_xlfn.IFNA(IF($B186=$B$382,0,_xlfn.IFNA(INDEX('I.Supplementary 2017-18'!Z$8:Z$35,MATCH($B186,'I.Supplementary 2017-18'!$B$8:$B$35,0)),INDEX('I.KI 2017-18'!Z$9:Z$393,MATCH($B186,'I.KI 2017-18'!$B$9:$B$393,0)))),"")</f>
        <v>0</v>
      </c>
      <c r="AN186" s="193">
        <f>_xlfn.IFNA(IF($B186=$B$382,0,_xlfn.IFNA(INDEX('I.Supplementary 2017-18'!AA$8:AA$35,MATCH($B186,'I.Supplementary 2017-18'!$B$8:$B$35,0)),INDEX('I.KI 2017-18'!AA$9:AA$393,MATCH($B186,'I.KI 2017-18'!$B$9:$B$393,0)))),"")</f>
        <v>0</v>
      </c>
      <c r="AO186" s="157">
        <f>_xlfn.IFNA(IF($B186=$B$382,0,_xlfn.IFNA(INDEX('I.Supplementary 2017-18'!AB$8:AB$35,MATCH($B186,'I.Supplementary 2017-18'!$B$8:$B$35,0)),INDEX('I.KI 2017-18'!AB$9:AB$393,MATCH($B186,'I.KI 2017-18'!$B$9:$B$393,0)))),"")</f>
        <v>0</v>
      </c>
      <c r="AP186" s="149"/>
      <c r="AQ186" s="156">
        <f>_xlfn.IFNA(IF($B186=$B$381,0,IF($B186=$B$382,0,_xlfn.IFNA(INDEX('I.Supplementary 2017-18'!I$8:I$35,MATCH($B186,'I.Supplementary 2017-18'!$B$8:$B$35,0)),INDEX('I.KI 2017-18'!I$9:I$393,MATCH($B186,'I.KI 2017-18'!$B$9:$B$393,0))))),"")</f>
        <v>65.016705350880187</v>
      </c>
      <c r="AR186" s="149">
        <f>_xlfn.IFNA(IF($B186=$B$381,0,IF($B186=$B$382,0,_xlfn.IFNA(INDEX('I.Supplementary 2017-18'!J$8:J$35,MATCH($B186,'I.Supplementary 2017-18'!$B$8:$B$35,0)),INDEX('I.KI 2017-18'!J$9:J$393,MATCH($B186,'I.KI 2017-18'!$B$9:$B$393,0))))),"")</f>
        <v>147.95678992692618</v>
      </c>
      <c r="AS186" s="157">
        <f>_xlfn.IFNA(IF($B186=$B$381,0,IF($B186=$B$382,0,_xlfn.IFNA(INDEX('I.Supplementary 2017-18'!H$8:H$35,MATCH($B186,'I.Supplementary 2017-18'!$B$8:$B$35,0)),INDEX('I.KI 2017-18'!H$9:H$393,MATCH($B186,'I.KI 2017-18'!$B$9:$B$393,0))))),"")</f>
        <v>212.97349527780636</v>
      </c>
      <c r="AT186" s="149"/>
      <c r="AU186" s="156">
        <f>_xlfn.IFNA(_xlfn.IFNA(INDEX('I.Supplementary 2018-19'!P$8:P$157,MATCH($B186,'I.Supplementary 2018-19'!$B$8:$B$157,0)),INDEX('I.KI 2018-19'!P$9:P$393,MATCH($B186,'I.KI 2018-19'!$B$9:$B$393,0))),"")</f>
        <v>42.935430709093602</v>
      </c>
      <c r="AV186" s="193">
        <f>_xlfn.IFNA(_xlfn.IFNA(INDEX('I.Supplementary 2018-19'!Q$8:Q$157,MATCH($B186,'I.Supplementary 2018-19'!$B$8:$B$157,0)),INDEX('I.KI 2018-19'!Q$9:Q$393,MATCH($B186,'I.KI 2018-19'!$B$9:$B$393,0))),"")</f>
        <v>3.5470508454224019</v>
      </c>
      <c r="AW186" s="193">
        <f>_xlfn.IFNA(_xlfn.IFNA(INDEX('I.Supplementary 2018-19'!R$8:R$157,MATCH($B186,'I.Supplementary 2018-19'!$B$8:$B$157,0)),INDEX('I.KI 2018-19'!R$9:R$393,MATCH($B186,'I.KI 2018-19'!$B$9:$B$393,0))),"")</f>
        <v>0</v>
      </c>
      <c r="AX186" s="193">
        <f>_xlfn.IFNA(_xlfn.IFNA(INDEX('I.Supplementary 2018-19'!S$8:S$157,MATCH($B186,'I.Supplementary 2018-19'!$B$8:$B$157,0)),INDEX('I.KI 2018-19'!S$9:S$393,MATCH($B186,'I.KI 2018-19'!$B$9:$B$393,0))),"")</f>
        <v>0</v>
      </c>
      <c r="AY186" s="157">
        <f>_xlfn.IFNA(_xlfn.IFNA(INDEX('I.Supplementary 2018-19'!T$8:T$157,MATCH($B186,'I.Supplementary 2018-19'!$B$8:$B$157,0)),INDEX('I.KI 2018-19'!T$9:T$393,MATCH($B186,'I.KI 2018-19'!$B$9:$B$393,0))),"")</f>
        <v>0</v>
      </c>
      <c r="AZ186" s="156">
        <f>_xlfn.IFNA(_xlfn.IFNA(INDEX('I.Supplementary 2018-19'!U$8:U$157,MATCH($B186,'I.Supplementary 2018-19'!$B$8:$B$157,0)),INDEX('I.KI 2018-19'!U$9:U$393,MATCH($B186,'I.KI 2018-19'!$B$9:$B$393,0))),"")</f>
        <v>126.22317257836715</v>
      </c>
      <c r="BA186" s="193">
        <f>_xlfn.IFNA(_xlfn.IFNA(INDEX('I.Supplementary 2018-19'!V$8:V$157,MATCH($B186,'I.Supplementary 2018-19'!$B$8:$B$157,0)),INDEX('I.KI 2018-19'!V$9:V$393,MATCH($B186,'I.KI 2018-19'!$B$9:$B$393,0))),"")</f>
        <v>26.178671123187687</v>
      </c>
      <c r="BB186" s="193">
        <f>_xlfn.IFNA(_xlfn.IFNA(INDEX('I.Supplementary 2018-19'!W$8:W$157,MATCH($B186,'I.Supplementary 2018-19'!$B$8:$B$157,0)),INDEX('I.KI 2018-19'!W$9:W$393,MATCH($B186,'I.KI 2018-19'!$B$9:$B$393,0))),"")</f>
        <v>0</v>
      </c>
      <c r="BC186" s="193">
        <f>_xlfn.IFNA(_xlfn.IFNA(INDEX('I.Supplementary 2018-19'!X$8:X$157,MATCH($B186,'I.Supplementary 2018-19'!$B$8:$B$157,0)),INDEX('I.KI 2018-19'!X$9:X$393,MATCH($B186,'I.KI 2018-19'!$B$9:$B$393,0))),"")</f>
        <v>0</v>
      </c>
      <c r="BD186" s="157">
        <f>_xlfn.IFNA(_xlfn.IFNA(INDEX('I.Supplementary 2018-19'!Y$8:Y$157,MATCH($B186,'I.Supplementary 2018-19'!$B$8:$B$157,0)),INDEX('I.KI 2018-19'!Y$9:Y$393,MATCH($B186,'I.KI 2018-19'!$B$9:$B$393,0))),"")</f>
        <v>0</v>
      </c>
      <c r="BE186" s="156">
        <f>_xlfn.IFNA(_xlfn.IFNA(INDEX('I.Supplementary 2018-19'!Z$8:Z$157,MATCH($B186,'I.Supplementary 2018-19'!$B$8:$B$157,0)),INDEX('I.KI 2018-19'!Z$9:Z$393,MATCH($B186,'I.KI 2018-19'!$B$9:$B$393,0))),"")</f>
        <v>169.15860328746075</v>
      </c>
      <c r="BF186" s="193">
        <f>_xlfn.IFNA(_xlfn.IFNA(INDEX('I.Supplementary 2018-19'!AA$8:AA$157,MATCH($B186,'I.Supplementary 2018-19'!$B$8:$B$157,0)),INDEX('I.KI 2018-19'!AA$9:AA$393,MATCH($B186,'I.KI 2018-19'!$B$9:$B$393,0))),"")</f>
        <v>29.725721968610088</v>
      </c>
      <c r="BG186" s="193">
        <f>_xlfn.IFNA(_xlfn.IFNA(INDEX('I.Supplementary 2018-19'!AB$8:AB$157,MATCH($B186,'I.Supplementary 2018-19'!$B$8:$B$157,0)),INDEX('I.KI 2018-19'!AB$9:AB$393,MATCH($B186,'I.KI 2018-19'!$B$9:$B$393,0))),"")</f>
        <v>0</v>
      </c>
      <c r="BH186" s="193">
        <f>_xlfn.IFNA(_xlfn.IFNA(INDEX('I.Supplementary 2018-19'!AC$8:AC$157,MATCH($B186,'I.Supplementary 2018-19'!$B$8:$B$157,0)),INDEX('I.KI 2018-19'!AC$9:AC$393,MATCH($B186,'I.KI 2018-19'!$B$9:$B$393,0))),"")</f>
        <v>0</v>
      </c>
      <c r="BI186" s="157">
        <f>_xlfn.IFNA(_xlfn.IFNA(INDEX('I.Supplementary 2018-19'!AD$8:AD$157,MATCH($B186,'I.Supplementary 2018-19'!$B$8:$B$157,0)),INDEX('I.KI 2018-19'!AD$9:AD$393,MATCH($B186,'I.KI 2018-19'!$B$9:$B$393,0))),"")</f>
        <v>0</v>
      </c>
      <c r="BJ186" s="149"/>
      <c r="BK186" s="156">
        <f>_xlfn.IFNA(IF($B186=$B$381,0,IF($B186=$B$382,0,_xlfn.IFNA(INDEX('I.Supplementary 2018-19'!I$8:I$157,MATCH($B186,'I.Supplementary 2018-19'!$B$8:$B$157,0)),INDEX('I.KI 2018-19'!I$9:I$393,MATCH($B186,'I.KI 2018-19'!$B$9:$B$393,0))))),"")</f>
        <v>46.482481554515999</v>
      </c>
      <c r="BL186" s="149">
        <f>_xlfn.IFNA(IF($B186=$B$381,0,IF($B186=$B$382,0,_xlfn.IFNA(INDEX('I.Supplementary 2018-19'!J$8:J$157,MATCH($B186,'I.Supplementary 2018-19'!$B$8:$B$157,0)),INDEX('I.KI 2018-19'!J$9:J$393,MATCH($B186,'I.KI 2018-19'!$B$9:$B$393,0))))),"")</f>
        <v>152.40184370155484</v>
      </c>
      <c r="BM186" s="157">
        <f>_xlfn.IFNA(IF($B186=$B$381,0,IF($B186=$B$382,0,_xlfn.IFNA(INDEX('I.Supplementary 2018-19'!H$8:H$157,MATCH($B186,'I.Supplementary 2018-19'!$B$8:$B$157,0)),INDEX('I.KI 2018-19'!H$9:H$393,MATCH($B186,'I.KI 2018-19'!$B$9:$B$393,0))))),"")</f>
        <v>198.88432525607084</v>
      </c>
    </row>
    <row r="187" spans="2:65">
      <c r="B187" s="121" t="str">
        <f>'Calculations for 2021-22'!B187</f>
        <v>E2401</v>
      </c>
      <c r="C187" s="160" t="str">
        <f>'Calculations for 2021-22'!D187</f>
        <v>E2401</v>
      </c>
      <c r="D187" t="str">
        <f>'Calculations for 2021-22'!E187</f>
        <v>UNINFIR</v>
      </c>
      <c r="E187" t="str">
        <f>'Calculations for 2021-22'!F187</f>
        <v>P1913</v>
      </c>
      <c r="F187" s="120" t="str">
        <f>'Calculations for 2021-22'!H187</f>
        <v>Leicester</v>
      </c>
      <c r="G187" s="156">
        <f>_xlfn.IFNA(INDEX('I.KI 2016-17'!M$8:M$391,MATCH($B187,'I.KI 2016-17'!$B$8:$B$391,0)),"")</f>
        <v>53.981368327863002</v>
      </c>
      <c r="H187" s="149">
        <f>_xlfn.IFNA(INDEX('I.KI 2016-17'!N$8:N$391,MATCH($B187,'I.KI 2016-17'!$B$8:$B$391,0)),"")</f>
        <v>8.4170273878439996</v>
      </c>
      <c r="I187" s="149">
        <f>_xlfn.IFNA(INDEX('I.KI 2016-17'!O$8:O$391,MATCH($B187,'I.KI 2016-17'!$B$8:$B$391,0)),"")</f>
        <v>0</v>
      </c>
      <c r="J187" s="149">
        <f>_xlfn.IFNA(INDEX('I.KI 2016-17'!P$8:P$391,MATCH($B187,'I.KI 2016-17'!$B$8:$B$391,0)),"")</f>
        <v>0</v>
      </c>
      <c r="K187" s="157">
        <f>_xlfn.IFNA(INDEX('I.KI 2016-17'!Q$8:Q$391,MATCH($B187,'I.KI 2016-17'!$B$8:$B$391,0)),"")</f>
        <v>0</v>
      </c>
      <c r="L187" s="156">
        <f>_xlfn.IFNA(INDEX('I.KI 2016-17'!R$8:R$391,MATCH($B187,'I.KI 2016-17'!$B$8:$B$391,0)),"")</f>
        <v>76.788549515853006</v>
      </c>
      <c r="M187" s="193">
        <f>_xlfn.IFNA(INDEX('I.KI 2016-17'!S$8:S$391,MATCH($B187,'I.KI 2016-17'!$B$8:$B$391,0)),"")</f>
        <v>15.943752481632</v>
      </c>
      <c r="N187" s="193">
        <f>_xlfn.IFNA(INDEX('I.KI 2016-17'!T$8:T$391,MATCH($B187,'I.KI 2016-17'!$B$8:$B$391,0)),"")</f>
        <v>0</v>
      </c>
      <c r="O187" s="193">
        <f>_xlfn.IFNA(INDEX('I.KI 2016-17'!U$8:U$391,MATCH($B187,'I.KI 2016-17'!$B$8:$B$391,0)),"")</f>
        <v>0</v>
      </c>
      <c r="P187" s="157">
        <f>_xlfn.IFNA(INDEX('I.KI 2016-17'!V$8:V$391,MATCH($B187,'I.KI 2016-17'!$B$8:$B$391,0)),"")</f>
        <v>0</v>
      </c>
      <c r="Q187" s="156">
        <f>_xlfn.IFNA(INDEX('I.KI 2016-17'!W$8:W$391,MATCH($B187,'I.KI 2016-17'!$B$8:$B$391,0)),"")</f>
        <v>130.769917843716</v>
      </c>
      <c r="R187" s="193">
        <f>_xlfn.IFNA(INDEX('I.KI 2016-17'!X$8:X$391,MATCH($B187,'I.KI 2016-17'!$B$8:$B$391,0)),"")</f>
        <v>24.360779869475998</v>
      </c>
      <c r="S187" s="193">
        <f>_xlfn.IFNA(INDEX('I.KI 2016-17'!Y$8:Y$391,MATCH($B187,'I.KI 2016-17'!$B$8:$B$391,0)),"")</f>
        <v>0</v>
      </c>
      <c r="T187" s="193">
        <f>_xlfn.IFNA(INDEX('I.KI 2016-17'!Z$8:Z$391,MATCH($B187,'I.KI 2016-17'!$B$8:$B$391,0)),"")</f>
        <v>0</v>
      </c>
      <c r="U187" s="157">
        <f>_xlfn.IFNA(INDEX('I.KI 2016-17'!AA$8:AA$391,MATCH($B187,'I.KI 2016-17'!$B$8:$B$391,0)),"")</f>
        <v>0</v>
      </c>
      <c r="V187" s="149"/>
      <c r="W187" s="154">
        <f>_xlfn.IFNA(INDEX('I.KI 2016-17'!$H$8:$H$391,MATCH(B187,'I.KI 2016-17'!$B$8:$B$391,0)),"")</f>
        <v>62.398395715707004</v>
      </c>
      <c r="X187" s="153">
        <f>_xlfn.IFNA(INDEX('I.KI 2016-17'!$I$8:$I$391,MATCH(B187,'I.KI 2016-17'!$B$8:$B$391,0)),"")</f>
        <v>92.732301997484996</v>
      </c>
      <c r="Y187" s="155">
        <f>_xlfn.IFNA(INDEX('I.KI 2016-17'!$G$8:$G$391,MATCH(B187,'I.KI 2016-17'!$B$8:$B$391,0)),"")</f>
        <v>155.13069771319201</v>
      </c>
      <c r="Z187" s="149"/>
      <c r="AA187" s="156">
        <f>_xlfn.IFNA(IF($B187=$B$382,0,_xlfn.IFNA(INDEX('I.Supplementary 2017-18'!N$8:N$35,MATCH($B187,'I.Supplementary 2017-18'!$B$8:$B$35,0)),INDEX('I.KI 2017-18'!N$9:N$393,MATCH($B187,'I.KI 2017-18'!$B$9:$B$393,0)))),"")</f>
        <v>42.444216057565448</v>
      </c>
      <c r="AB187" s="193">
        <f>_xlfn.IFNA(IF($B187=$B$382,0,_xlfn.IFNA(INDEX('I.Supplementary 2017-18'!O$8:O$35,MATCH($B187,'I.Supplementary 2017-18'!$B$8:$B$35,0)),INDEX('I.KI 2017-18'!O$9:O$393,MATCH($B187,'I.KI 2017-18'!$B$9:$B$393,0)))),"")</f>
        <v>5.7000721862416865</v>
      </c>
      <c r="AC187" s="193">
        <f>_xlfn.IFNA(IF($B187=$B$382,0,_xlfn.IFNA(INDEX('I.Supplementary 2017-18'!P$8:P$35,MATCH($B187,'I.Supplementary 2017-18'!$B$8:$B$35,0)),INDEX('I.KI 2017-18'!P$9:P$393,MATCH($B187,'I.KI 2017-18'!$B$9:$B$393,0)))),"")</f>
        <v>0</v>
      </c>
      <c r="AD187" s="193">
        <f>_xlfn.IFNA(IF($B187=$B$382,0,_xlfn.IFNA(INDEX('I.Supplementary 2017-18'!Q$8:Q$35,MATCH($B187,'I.Supplementary 2017-18'!$B$8:$B$35,0)),INDEX('I.KI 2017-18'!Q$9:Q$393,MATCH($B187,'I.KI 2017-18'!$B$9:$B$393,0)))),"")</f>
        <v>0</v>
      </c>
      <c r="AE187" s="157">
        <f>_xlfn.IFNA(IF($B187=$B$382,0,_xlfn.IFNA(INDEX('I.Supplementary 2017-18'!R$8:R$35,MATCH($B187,'I.Supplementary 2017-18'!$B$8:$B$35,0)),INDEX('I.KI 2017-18'!R$9:R$393,MATCH($B187,'I.KI 2017-18'!$B$9:$B$393,0)))),"")</f>
        <v>0</v>
      </c>
      <c r="AF187" s="156">
        <f>_xlfn.IFNA(IF($B187=$B$382,0,_xlfn.IFNA(INDEX('I.Supplementary 2017-18'!S$8:S$35,MATCH($B187,'I.Supplementary 2017-18'!$B$8:$B$35,0)),INDEX('I.KI 2017-18'!S$9:S$393,MATCH($B187,'I.KI 2017-18'!$B$9:$B$393,0)))),"")</f>
        <v>78.356266435860789</v>
      </c>
      <c r="AG187" s="193">
        <f>_xlfn.IFNA(IF($B187=$B$382,0,_xlfn.IFNA(INDEX('I.Supplementary 2017-18'!T$8:T$35,MATCH($B187,'I.Supplementary 2017-18'!$B$8:$B$35,0)),INDEX('I.KI 2017-18'!T$9:T$393,MATCH($B187,'I.KI 2017-18'!$B$9:$B$393,0)))),"")</f>
        <v>16.269260525363315</v>
      </c>
      <c r="AH187" s="193">
        <f>_xlfn.IFNA(IF($B187=$B$382,0,_xlfn.IFNA(INDEX('I.Supplementary 2017-18'!U$8:U$35,MATCH($B187,'I.Supplementary 2017-18'!$B$8:$B$35,0)),INDEX('I.KI 2017-18'!U$9:U$393,MATCH($B187,'I.KI 2017-18'!$B$9:$B$393,0)))),"")</f>
        <v>0</v>
      </c>
      <c r="AI187" s="193">
        <f>_xlfn.IFNA(IF($B187=$B$382,0,_xlfn.IFNA(INDEX('I.Supplementary 2017-18'!V$8:V$35,MATCH($B187,'I.Supplementary 2017-18'!$B$8:$B$35,0)),INDEX('I.KI 2017-18'!V$9:V$393,MATCH($B187,'I.KI 2017-18'!$B$9:$B$393,0)))),"")</f>
        <v>0</v>
      </c>
      <c r="AJ187" s="157">
        <f>_xlfn.IFNA(IF($B187=$B$382,0,_xlfn.IFNA(INDEX('I.Supplementary 2017-18'!W$8:W$35,MATCH($B187,'I.Supplementary 2017-18'!$B$8:$B$35,0)),INDEX('I.KI 2017-18'!W$9:W$393,MATCH($B187,'I.KI 2017-18'!$B$9:$B$393,0)))),"")</f>
        <v>0</v>
      </c>
      <c r="AK187" s="156">
        <f>_xlfn.IFNA(IF($B187=$B$382,0,_xlfn.IFNA(INDEX('I.Supplementary 2017-18'!X$8:X$35,MATCH($B187,'I.Supplementary 2017-18'!$B$8:$B$35,0)),INDEX('I.KI 2017-18'!X$9:X$393,MATCH($B187,'I.KI 2017-18'!$B$9:$B$393,0)))),"")</f>
        <v>120.80048249342624</v>
      </c>
      <c r="AL187" s="193">
        <f>_xlfn.IFNA(IF($B187=$B$382,0,_xlfn.IFNA(INDEX('I.Supplementary 2017-18'!Y$8:Y$35,MATCH($B187,'I.Supplementary 2017-18'!$B$8:$B$35,0)),INDEX('I.KI 2017-18'!Y$9:Y$393,MATCH($B187,'I.KI 2017-18'!$B$9:$B$393,0)))),"")</f>
        <v>21.969332711605002</v>
      </c>
      <c r="AM187" s="193">
        <f>_xlfn.IFNA(IF($B187=$B$382,0,_xlfn.IFNA(INDEX('I.Supplementary 2017-18'!Z$8:Z$35,MATCH($B187,'I.Supplementary 2017-18'!$B$8:$B$35,0)),INDEX('I.KI 2017-18'!Z$9:Z$393,MATCH($B187,'I.KI 2017-18'!$B$9:$B$393,0)))),"")</f>
        <v>0</v>
      </c>
      <c r="AN187" s="193">
        <f>_xlfn.IFNA(IF($B187=$B$382,0,_xlfn.IFNA(INDEX('I.Supplementary 2017-18'!AA$8:AA$35,MATCH($B187,'I.Supplementary 2017-18'!$B$8:$B$35,0)),INDEX('I.KI 2017-18'!AA$9:AA$393,MATCH($B187,'I.KI 2017-18'!$B$9:$B$393,0)))),"")</f>
        <v>0</v>
      </c>
      <c r="AO187" s="157">
        <f>_xlfn.IFNA(IF($B187=$B$382,0,_xlfn.IFNA(INDEX('I.Supplementary 2017-18'!AB$8:AB$35,MATCH($B187,'I.Supplementary 2017-18'!$B$8:$B$35,0)),INDEX('I.KI 2017-18'!AB$9:AB$393,MATCH($B187,'I.KI 2017-18'!$B$9:$B$393,0)))),"")</f>
        <v>0</v>
      </c>
      <c r="AP187" s="149"/>
      <c r="AQ187" s="156">
        <f>_xlfn.IFNA(IF($B187=$B$381,0,IF($B187=$B$382,0,_xlfn.IFNA(INDEX('I.Supplementary 2017-18'!I$8:I$35,MATCH($B187,'I.Supplementary 2017-18'!$B$8:$B$35,0)),INDEX('I.KI 2017-18'!I$9:I$393,MATCH($B187,'I.KI 2017-18'!$B$9:$B$393,0))))),"")</f>
        <v>48.144288243807139</v>
      </c>
      <c r="AR187" s="149">
        <f>_xlfn.IFNA(IF($B187=$B$381,0,IF($B187=$B$382,0,_xlfn.IFNA(INDEX('I.Supplementary 2017-18'!J$8:J$35,MATCH($B187,'I.Supplementary 2017-18'!$B$8:$B$35,0)),INDEX('I.KI 2017-18'!J$9:J$393,MATCH($B187,'I.KI 2017-18'!$B$9:$B$393,0))))),"")</f>
        <v>94.625526961224097</v>
      </c>
      <c r="AS187" s="157">
        <f>_xlfn.IFNA(IF($B187=$B$381,0,IF($B187=$B$382,0,_xlfn.IFNA(INDEX('I.Supplementary 2017-18'!H$8:H$35,MATCH($B187,'I.Supplementary 2017-18'!$B$8:$B$35,0)),INDEX('I.KI 2017-18'!H$9:H$393,MATCH($B187,'I.KI 2017-18'!$B$9:$B$393,0))))),"")</f>
        <v>142.76981520503125</v>
      </c>
      <c r="AT187" s="149"/>
      <c r="AU187" s="156">
        <f>_xlfn.IFNA(_xlfn.IFNA(INDEX('I.Supplementary 2018-19'!P$8:P$157,MATCH($B187,'I.Supplementary 2018-19'!$B$8:$B$157,0)),INDEX('I.KI 2018-19'!P$9:P$393,MATCH($B187,'I.KI 2018-19'!$B$9:$B$393,0))),"")</f>
        <v>34.426271916880161</v>
      </c>
      <c r="AV187" s="193">
        <f>_xlfn.IFNA(_xlfn.IFNA(INDEX('I.Supplementary 2018-19'!Q$8:Q$157,MATCH($B187,'I.Supplementary 2018-19'!$B$8:$B$157,0)),INDEX('I.KI 2018-19'!Q$9:Q$393,MATCH($B187,'I.KI 2018-19'!$B$9:$B$393,0))),"")</f>
        <v>3.9315198621911445</v>
      </c>
      <c r="AW187" s="193">
        <f>_xlfn.IFNA(_xlfn.IFNA(INDEX('I.Supplementary 2018-19'!R$8:R$157,MATCH($B187,'I.Supplementary 2018-19'!$B$8:$B$157,0)),INDEX('I.KI 2018-19'!R$9:R$393,MATCH($B187,'I.KI 2018-19'!$B$9:$B$393,0))),"")</f>
        <v>0</v>
      </c>
      <c r="AX187" s="193">
        <f>_xlfn.IFNA(_xlfn.IFNA(INDEX('I.Supplementary 2018-19'!S$8:S$157,MATCH($B187,'I.Supplementary 2018-19'!$B$8:$B$157,0)),INDEX('I.KI 2018-19'!S$9:S$393,MATCH($B187,'I.KI 2018-19'!$B$9:$B$393,0))),"")</f>
        <v>0</v>
      </c>
      <c r="AY187" s="157">
        <f>_xlfn.IFNA(_xlfn.IFNA(INDEX('I.Supplementary 2018-19'!T$8:T$157,MATCH($B187,'I.Supplementary 2018-19'!$B$8:$B$157,0)),INDEX('I.KI 2018-19'!T$9:T$393,MATCH($B187,'I.KI 2018-19'!$B$9:$B$393,0))),"")</f>
        <v>0</v>
      </c>
      <c r="AZ187" s="156">
        <f>_xlfn.IFNA(_xlfn.IFNA(INDEX('I.Supplementary 2018-19'!U$8:U$157,MATCH($B187,'I.Supplementary 2018-19'!$B$8:$B$157,0)),INDEX('I.KI 2018-19'!U$9:U$393,MATCH($B187,'I.KI 2018-19'!$B$9:$B$393,0))),"")</f>
        <v>80.710317358826543</v>
      </c>
      <c r="BA187" s="193">
        <f>_xlfn.IFNA(_xlfn.IFNA(INDEX('I.Supplementary 2018-19'!V$8:V$157,MATCH($B187,'I.Supplementary 2018-19'!$B$8:$B$157,0)),INDEX('I.KI 2018-19'!V$9:V$393,MATCH($B187,'I.KI 2018-19'!$B$9:$B$393,0))),"")</f>
        <v>16.758036592648907</v>
      </c>
      <c r="BB187" s="193">
        <f>_xlfn.IFNA(_xlfn.IFNA(INDEX('I.Supplementary 2018-19'!W$8:W$157,MATCH($B187,'I.Supplementary 2018-19'!$B$8:$B$157,0)),INDEX('I.KI 2018-19'!W$9:W$393,MATCH($B187,'I.KI 2018-19'!$B$9:$B$393,0))),"")</f>
        <v>0</v>
      </c>
      <c r="BC187" s="193">
        <f>_xlfn.IFNA(_xlfn.IFNA(INDEX('I.Supplementary 2018-19'!X$8:X$157,MATCH($B187,'I.Supplementary 2018-19'!$B$8:$B$157,0)),INDEX('I.KI 2018-19'!X$9:X$393,MATCH($B187,'I.KI 2018-19'!$B$9:$B$393,0))),"")</f>
        <v>0</v>
      </c>
      <c r="BD187" s="157">
        <f>_xlfn.IFNA(_xlfn.IFNA(INDEX('I.Supplementary 2018-19'!Y$8:Y$157,MATCH($B187,'I.Supplementary 2018-19'!$B$8:$B$157,0)),INDEX('I.KI 2018-19'!Y$9:Y$393,MATCH($B187,'I.KI 2018-19'!$B$9:$B$393,0))),"")</f>
        <v>0</v>
      </c>
      <c r="BE187" s="156">
        <f>_xlfn.IFNA(_xlfn.IFNA(INDEX('I.Supplementary 2018-19'!Z$8:Z$157,MATCH($B187,'I.Supplementary 2018-19'!$B$8:$B$157,0)),INDEX('I.KI 2018-19'!Z$9:Z$393,MATCH($B187,'I.KI 2018-19'!$B$9:$B$393,0))),"")</f>
        <v>115.13658927570671</v>
      </c>
      <c r="BF187" s="193">
        <f>_xlfn.IFNA(_xlfn.IFNA(INDEX('I.Supplementary 2018-19'!AA$8:AA$157,MATCH($B187,'I.Supplementary 2018-19'!$B$8:$B$157,0)),INDEX('I.KI 2018-19'!AA$9:AA$393,MATCH($B187,'I.KI 2018-19'!$B$9:$B$393,0))),"")</f>
        <v>20.689556454840051</v>
      </c>
      <c r="BG187" s="193">
        <f>_xlfn.IFNA(_xlfn.IFNA(INDEX('I.Supplementary 2018-19'!AB$8:AB$157,MATCH($B187,'I.Supplementary 2018-19'!$B$8:$B$157,0)),INDEX('I.KI 2018-19'!AB$9:AB$393,MATCH($B187,'I.KI 2018-19'!$B$9:$B$393,0))),"")</f>
        <v>0</v>
      </c>
      <c r="BH187" s="193">
        <f>_xlfn.IFNA(_xlfn.IFNA(INDEX('I.Supplementary 2018-19'!AC$8:AC$157,MATCH($B187,'I.Supplementary 2018-19'!$B$8:$B$157,0)),INDEX('I.KI 2018-19'!AC$9:AC$393,MATCH($B187,'I.KI 2018-19'!$B$9:$B$393,0))),"")</f>
        <v>0</v>
      </c>
      <c r="BI187" s="157">
        <f>_xlfn.IFNA(_xlfn.IFNA(INDEX('I.Supplementary 2018-19'!AD$8:AD$157,MATCH($B187,'I.Supplementary 2018-19'!$B$8:$B$157,0)),INDEX('I.KI 2018-19'!AD$9:AD$393,MATCH($B187,'I.KI 2018-19'!$B$9:$B$393,0))),"")</f>
        <v>0</v>
      </c>
      <c r="BJ187" s="149"/>
      <c r="BK187" s="156">
        <f>_xlfn.IFNA(IF($B187=$B$381,0,IF($B187=$B$382,0,_xlfn.IFNA(INDEX('I.Supplementary 2018-19'!I$8:I$157,MATCH($B187,'I.Supplementary 2018-19'!$B$8:$B$157,0)),INDEX('I.KI 2018-19'!I$9:I$393,MATCH($B187,'I.KI 2018-19'!$B$9:$B$393,0))))),"")</f>
        <v>38.357791779071299</v>
      </c>
      <c r="BL187" s="149">
        <f>_xlfn.IFNA(IF($B187=$B$381,0,IF($B187=$B$382,0,_xlfn.IFNA(INDEX('I.Supplementary 2018-19'!J$8:J$157,MATCH($B187,'I.Supplementary 2018-19'!$B$8:$B$157,0)),INDEX('I.KI 2018-19'!J$9:J$393,MATCH($B187,'I.KI 2018-19'!$B$9:$B$393,0))))),"")</f>
        <v>97.46835395147545</v>
      </c>
      <c r="BM187" s="157">
        <f>_xlfn.IFNA(IF($B187=$B$381,0,IF($B187=$B$382,0,_xlfn.IFNA(INDEX('I.Supplementary 2018-19'!H$8:H$157,MATCH($B187,'I.Supplementary 2018-19'!$B$8:$B$157,0)),INDEX('I.KI 2018-19'!H$9:H$393,MATCH($B187,'I.KI 2018-19'!$B$9:$B$393,0))))),"")</f>
        <v>135.82614573054676</v>
      </c>
    </row>
    <row r="188" spans="2:65">
      <c r="B188" s="121" t="str">
        <f>'Calculations for 2021-22'!B188</f>
        <v>E2421</v>
      </c>
      <c r="C188" s="160" t="str">
        <f>'Calculations for 2021-22'!D188</f>
        <v>E2421</v>
      </c>
      <c r="D188" t="str">
        <f>'Calculations for 2021-22'!E188</f>
        <v>SCNFIR</v>
      </c>
      <c r="E188" t="str">
        <f>'Calculations for 2021-22'!F188</f>
        <v>P1913</v>
      </c>
      <c r="F188" s="120" t="str">
        <f>'Calculations for 2021-22'!H188</f>
        <v>Leicestershire</v>
      </c>
      <c r="G188" s="156">
        <f>_xlfn.IFNA(INDEX('I.KI 2016-17'!M$8:M$391,MATCH($B188,'I.KI 2016-17'!$B$8:$B$391,0)),"")</f>
        <v>36.991880540422002</v>
      </c>
      <c r="H188" s="149">
        <f>_xlfn.IFNA(INDEX('I.KI 2016-17'!N$8:N$391,MATCH($B188,'I.KI 2016-17'!$B$8:$B$391,0)),"")</f>
        <v>0</v>
      </c>
      <c r="I188" s="149">
        <f>_xlfn.IFNA(INDEX('I.KI 2016-17'!O$8:O$391,MATCH($B188,'I.KI 2016-17'!$B$8:$B$391,0)),"")</f>
        <v>0</v>
      </c>
      <c r="J188" s="149">
        <f>_xlfn.IFNA(INDEX('I.KI 2016-17'!P$8:P$391,MATCH($B188,'I.KI 2016-17'!$B$8:$B$391,0)),"")</f>
        <v>0</v>
      </c>
      <c r="K188" s="157">
        <f>_xlfn.IFNA(INDEX('I.KI 2016-17'!Q$8:Q$391,MATCH($B188,'I.KI 2016-17'!$B$8:$B$391,0)),"")</f>
        <v>0</v>
      </c>
      <c r="L188" s="156">
        <f>_xlfn.IFNA(INDEX('I.KI 2016-17'!R$8:R$391,MATCH($B188,'I.KI 2016-17'!$B$8:$B$391,0)),"")</f>
        <v>56.626624782881997</v>
      </c>
      <c r="M188" s="193">
        <f>_xlfn.IFNA(INDEX('I.KI 2016-17'!S$8:S$391,MATCH($B188,'I.KI 2016-17'!$B$8:$B$391,0)),"")</f>
        <v>0</v>
      </c>
      <c r="N188" s="193">
        <f>_xlfn.IFNA(INDEX('I.KI 2016-17'!T$8:T$391,MATCH($B188,'I.KI 2016-17'!$B$8:$B$391,0)),"")</f>
        <v>0</v>
      </c>
      <c r="O188" s="193">
        <f>_xlfn.IFNA(INDEX('I.KI 2016-17'!U$8:U$391,MATCH($B188,'I.KI 2016-17'!$B$8:$B$391,0)),"")</f>
        <v>0</v>
      </c>
      <c r="P188" s="157">
        <f>_xlfn.IFNA(INDEX('I.KI 2016-17'!V$8:V$391,MATCH($B188,'I.KI 2016-17'!$B$8:$B$391,0)),"")</f>
        <v>0</v>
      </c>
      <c r="Q188" s="156">
        <f>_xlfn.IFNA(INDEX('I.KI 2016-17'!W$8:W$391,MATCH($B188,'I.KI 2016-17'!$B$8:$B$391,0)),"")</f>
        <v>93.618505323303992</v>
      </c>
      <c r="R188" s="193">
        <f>_xlfn.IFNA(INDEX('I.KI 2016-17'!X$8:X$391,MATCH($B188,'I.KI 2016-17'!$B$8:$B$391,0)),"")</f>
        <v>0</v>
      </c>
      <c r="S188" s="193">
        <f>_xlfn.IFNA(INDEX('I.KI 2016-17'!Y$8:Y$391,MATCH($B188,'I.KI 2016-17'!$B$8:$B$391,0)),"")</f>
        <v>0</v>
      </c>
      <c r="T188" s="193">
        <f>_xlfn.IFNA(INDEX('I.KI 2016-17'!Z$8:Z$391,MATCH($B188,'I.KI 2016-17'!$B$8:$B$391,0)),"")</f>
        <v>0</v>
      </c>
      <c r="U188" s="157">
        <f>_xlfn.IFNA(INDEX('I.KI 2016-17'!AA$8:AA$391,MATCH($B188,'I.KI 2016-17'!$B$8:$B$391,0)),"")</f>
        <v>0</v>
      </c>
      <c r="V188" s="149"/>
      <c r="W188" s="154">
        <f>_xlfn.IFNA(INDEX('I.KI 2016-17'!$H$8:$H$391,MATCH(B188,'I.KI 2016-17'!$B$8:$B$391,0)),"")</f>
        <v>36.991880540422002</v>
      </c>
      <c r="X188" s="153">
        <f>_xlfn.IFNA(INDEX('I.KI 2016-17'!$I$8:$I$391,MATCH(B188,'I.KI 2016-17'!$B$8:$B$391,0)),"")</f>
        <v>56.626624782881997</v>
      </c>
      <c r="Y188" s="155">
        <f>_xlfn.IFNA(INDEX('I.KI 2016-17'!$G$8:$G$391,MATCH(B188,'I.KI 2016-17'!$B$8:$B$391,0)),"")</f>
        <v>93.618505323303992</v>
      </c>
      <c r="Z188" s="149"/>
      <c r="AA188" s="156">
        <f>_xlfn.IFNA(IF($B188=$B$382,0,_xlfn.IFNA(INDEX('I.Supplementary 2017-18'!N$8:N$35,MATCH($B188,'I.Supplementary 2017-18'!$B$8:$B$35,0)),INDEX('I.KI 2017-18'!N$9:N$393,MATCH($B188,'I.KI 2017-18'!$B$9:$B$393,0)))),"")</f>
        <v>19.548315553940743</v>
      </c>
      <c r="AB188" s="193">
        <f>_xlfn.IFNA(IF($B188=$B$382,0,_xlfn.IFNA(INDEX('I.Supplementary 2017-18'!O$8:O$35,MATCH($B188,'I.Supplementary 2017-18'!$B$8:$B$35,0)),INDEX('I.KI 2017-18'!O$9:O$393,MATCH($B188,'I.KI 2017-18'!$B$9:$B$393,0)))),"")</f>
        <v>0</v>
      </c>
      <c r="AC188" s="193">
        <f>_xlfn.IFNA(IF($B188=$B$382,0,_xlfn.IFNA(INDEX('I.Supplementary 2017-18'!P$8:P$35,MATCH($B188,'I.Supplementary 2017-18'!$B$8:$B$35,0)),INDEX('I.KI 2017-18'!P$9:P$393,MATCH($B188,'I.KI 2017-18'!$B$9:$B$393,0)))),"")</f>
        <v>0</v>
      </c>
      <c r="AD188" s="193">
        <f>_xlfn.IFNA(IF($B188=$B$382,0,_xlfn.IFNA(INDEX('I.Supplementary 2017-18'!Q$8:Q$35,MATCH($B188,'I.Supplementary 2017-18'!$B$8:$B$35,0)),INDEX('I.KI 2017-18'!Q$9:Q$393,MATCH($B188,'I.KI 2017-18'!$B$9:$B$393,0)))),"")</f>
        <v>0</v>
      </c>
      <c r="AE188" s="157">
        <f>_xlfn.IFNA(IF($B188=$B$382,0,_xlfn.IFNA(INDEX('I.Supplementary 2017-18'!R$8:R$35,MATCH($B188,'I.Supplementary 2017-18'!$B$8:$B$35,0)),INDEX('I.KI 2017-18'!R$9:R$393,MATCH($B188,'I.KI 2017-18'!$B$9:$B$393,0)))),"")</f>
        <v>0</v>
      </c>
      <c r="AF188" s="156">
        <f>_xlfn.IFNA(IF($B188=$B$382,0,_xlfn.IFNA(INDEX('I.Supplementary 2017-18'!S$8:S$35,MATCH($B188,'I.Supplementary 2017-18'!$B$8:$B$35,0)),INDEX('I.KI 2017-18'!S$9:S$393,MATCH($B188,'I.KI 2017-18'!$B$9:$B$393,0)))),"")</f>
        <v>57.782715350483201</v>
      </c>
      <c r="AG188" s="193">
        <f>_xlfn.IFNA(IF($B188=$B$382,0,_xlfn.IFNA(INDEX('I.Supplementary 2017-18'!T$8:T$35,MATCH($B188,'I.Supplementary 2017-18'!$B$8:$B$35,0)),INDEX('I.KI 2017-18'!T$9:T$393,MATCH($B188,'I.KI 2017-18'!$B$9:$B$393,0)))),"")</f>
        <v>0</v>
      </c>
      <c r="AH188" s="193">
        <f>_xlfn.IFNA(IF($B188=$B$382,0,_xlfn.IFNA(INDEX('I.Supplementary 2017-18'!U$8:U$35,MATCH($B188,'I.Supplementary 2017-18'!$B$8:$B$35,0)),INDEX('I.KI 2017-18'!U$9:U$393,MATCH($B188,'I.KI 2017-18'!$B$9:$B$393,0)))),"")</f>
        <v>0</v>
      </c>
      <c r="AI188" s="193">
        <f>_xlfn.IFNA(IF($B188=$B$382,0,_xlfn.IFNA(INDEX('I.Supplementary 2017-18'!V$8:V$35,MATCH($B188,'I.Supplementary 2017-18'!$B$8:$B$35,0)),INDEX('I.KI 2017-18'!V$9:V$393,MATCH($B188,'I.KI 2017-18'!$B$9:$B$393,0)))),"")</f>
        <v>0</v>
      </c>
      <c r="AJ188" s="157">
        <f>_xlfn.IFNA(IF($B188=$B$382,0,_xlfn.IFNA(INDEX('I.Supplementary 2017-18'!W$8:W$35,MATCH($B188,'I.Supplementary 2017-18'!$B$8:$B$35,0)),INDEX('I.KI 2017-18'!W$9:W$393,MATCH($B188,'I.KI 2017-18'!$B$9:$B$393,0)))),"")</f>
        <v>0</v>
      </c>
      <c r="AK188" s="156">
        <f>_xlfn.IFNA(IF($B188=$B$382,0,_xlfn.IFNA(INDEX('I.Supplementary 2017-18'!X$8:X$35,MATCH($B188,'I.Supplementary 2017-18'!$B$8:$B$35,0)),INDEX('I.KI 2017-18'!X$9:X$393,MATCH($B188,'I.KI 2017-18'!$B$9:$B$393,0)))),"")</f>
        <v>77.33103090442394</v>
      </c>
      <c r="AL188" s="193">
        <f>_xlfn.IFNA(IF($B188=$B$382,0,_xlfn.IFNA(INDEX('I.Supplementary 2017-18'!Y$8:Y$35,MATCH($B188,'I.Supplementary 2017-18'!$B$8:$B$35,0)),INDEX('I.KI 2017-18'!Y$9:Y$393,MATCH($B188,'I.KI 2017-18'!$B$9:$B$393,0)))),"")</f>
        <v>0</v>
      </c>
      <c r="AM188" s="193">
        <f>_xlfn.IFNA(IF($B188=$B$382,0,_xlfn.IFNA(INDEX('I.Supplementary 2017-18'!Z$8:Z$35,MATCH($B188,'I.Supplementary 2017-18'!$B$8:$B$35,0)),INDEX('I.KI 2017-18'!Z$9:Z$393,MATCH($B188,'I.KI 2017-18'!$B$9:$B$393,0)))),"")</f>
        <v>0</v>
      </c>
      <c r="AN188" s="193">
        <f>_xlfn.IFNA(IF($B188=$B$382,0,_xlfn.IFNA(INDEX('I.Supplementary 2017-18'!AA$8:AA$35,MATCH($B188,'I.Supplementary 2017-18'!$B$8:$B$35,0)),INDEX('I.KI 2017-18'!AA$9:AA$393,MATCH($B188,'I.KI 2017-18'!$B$9:$B$393,0)))),"")</f>
        <v>0</v>
      </c>
      <c r="AO188" s="157">
        <f>_xlfn.IFNA(IF($B188=$B$382,0,_xlfn.IFNA(INDEX('I.Supplementary 2017-18'!AB$8:AB$35,MATCH($B188,'I.Supplementary 2017-18'!$B$8:$B$35,0)),INDEX('I.KI 2017-18'!AB$9:AB$393,MATCH($B188,'I.KI 2017-18'!$B$9:$B$393,0)))),"")</f>
        <v>0</v>
      </c>
      <c r="AP188" s="149"/>
      <c r="AQ188" s="156">
        <f>_xlfn.IFNA(IF($B188=$B$381,0,IF($B188=$B$382,0,_xlfn.IFNA(INDEX('I.Supplementary 2017-18'!I$8:I$35,MATCH($B188,'I.Supplementary 2017-18'!$B$8:$B$35,0)),INDEX('I.KI 2017-18'!I$9:I$393,MATCH($B188,'I.KI 2017-18'!$B$9:$B$393,0))))),"")</f>
        <v>19.548315553940743</v>
      </c>
      <c r="AR188" s="149">
        <f>_xlfn.IFNA(IF($B188=$B$381,0,IF($B188=$B$382,0,_xlfn.IFNA(INDEX('I.Supplementary 2017-18'!J$8:J$35,MATCH($B188,'I.Supplementary 2017-18'!$B$8:$B$35,0)),INDEX('I.KI 2017-18'!J$9:J$393,MATCH($B188,'I.KI 2017-18'!$B$9:$B$393,0))))),"")</f>
        <v>57.782715350483201</v>
      </c>
      <c r="AS188" s="157">
        <f>_xlfn.IFNA(IF($B188=$B$381,0,IF($B188=$B$382,0,_xlfn.IFNA(INDEX('I.Supplementary 2017-18'!H$8:H$35,MATCH($B188,'I.Supplementary 2017-18'!$B$8:$B$35,0)),INDEX('I.KI 2017-18'!H$9:H$393,MATCH($B188,'I.KI 2017-18'!$B$9:$B$393,0))))),"")</f>
        <v>77.33103090442394</v>
      </c>
      <c r="AT188" s="149"/>
      <c r="AU188" s="156">
        <f>_xlfn.IFNA(_xlfn.IFNA(INDEX('I.Supplementary 2018-19'!P$8:P$157,MATCH($B188,'I.Supplementary 2018-19'!$B$8:$B$157,0)),INDEX('I.KI 2018-19'!P$9:P$393,MATCH($B188,'I.KI 2018-19'!$B$9:$B$393,0))),"")</f>
        <v>8.548720524127722</v>
      </c>
      <c r="AV188" s="193">
        <f>_xlfn.IFNA(_xlfn.IFNA(INDEX('I.Supplementary 2018-19'!Q$8:Q$157,MATCH($B188,'I.Supplementary 2018-19'!$B$8:$B$157,0)),INDEX('I.KI 2018-19'!Q$9:Q$393,MATCH($B188,'I.KI 2018-19'!$B$9:$B$393,0))),"")</f>
        <v>0</v>
      </c>
      <c r="AW188" s="193">
        <f>_xlfn.IFNA(_xlfn.IFNA(INDEX('I.Supplementary 2018-19'!R$8:R$157,MATCH($B188,'I.Supplementary 2018-19'!$B$8:$B$157,0)),INDEX('I.KI 2018-19'!R$9:R$393,MATCH($B188,'I.KI 2018-19'!$B$9:$B$393,0))),"")</f>
        <v>0</v>
      </c>
      <c r="AX188" s="193">
        <f>_xlfn.IFNA(_xlfn.IFNA(INDEX('I.Supplementary 2018-19'!S$8:S$157,MATCH($B188,'I.Supplementary 2018-19'!$B$8:$B$157,0)),INDEX('I.KI 2018-19'!S$9:S$393,MATCH($B188,'I.KI 2018-19'!$B$9:$B$393,0))),"")</f>
        <v>0</v>
      </c>
      <c r="AY188" s="157">
        <f>_xlfn.IFNA(_xlfn.IFNA(INDEX('I.Supplementary 2018-19'!T$8:T$157,MATCH($B188,'I.Supplementary 2018-19'!$B$8:$B$157,0)),INDEX('I.KI 2018-19'!T$9:T$393,MATCH($B188,'I.KI 2018-19'!$B$9:$B$393,0))),"")</f>
        <v>0</v>
      </c>
      <c r="AZ188" s="156">
        <f>_xlfn.IFNA(_xlfn.IFNA(INDEX('I.Supplementary 2018-19'!U$8:U$157,MATCH($B188,'I.Supplementary 2018-19'!$B$8:$B$157,0)),INDEX('I.KI 2018-19'!U$9:U$393,MATCH($B188,'I.KI 2018-19'!$B$9:$B$393,0))),"")</f>
        <v>59.518676755862522</v>
      </c>
      <c r="BA188" s="193">
        <f>_xlfn.IFNA(_xlfn.IFNA(INDEX('I.Supplementary 2018-19'!V$8:V$157,MATCH($B188,'I.Supplementary 2018-19'!$B$8:$B$157,0)),INDEX('I.KI 2018-19'!V$9:V$393,MATCH($B188,'I.KI 2018-19'!$B$9:$B$393,0))),"")</f>
        <v>0</v>
      </c>
      <c r="BB188" s="193">
        <f>_xlfn.IFNA(_xlfn.IFNA(INDEX('I.Supplementary 2018-19'!W$8:W$157,MATCH($B188,'I.Supplementary 2018-19'!$B$8:$B$157,0)),INDEX('I.KI 2018-19'!W$9:W$393,MATCH($B188,'I.KI 2018-19'!$B$9:$B$393,0))),"")</f>
        <v>0</v>
      </c>
      <c r="BC188" s="193">
        <f>_xlfn.IFNA(_xlfn.IFNA(INDEX('I.Supplementary 2018-19'!X$8:X$157,MATCH($B188,'I.Supplementary 2018-19'!$B$8:$B$157,0)),INDEX('I.KI 2018-19'!X$9:X$393,MATCH($B188,'I.KI 2018-19'!$B$9:$B$393,0))),"")</f>
        <v>0</v>
      </c>
      <c r="BD188" s="157">
        <f>_xlfn.IFNA(_xlfn.IFNA(INDEX('I.Supplementary 2018-19'!Y$8:Y$157,MATCH($B188,'I.Supplementary 2018-19'!$B$8:$B$157,0)),INDEX('I.KI 2018-19'!Y$9:Y$393,MATCH($B188,'I.KI 2018-19'!$B$9:$B$393,0))),"")</f>
        <v>0</v>
      </c>
      <c r="BE188" s="156">
        <f>_xlfn.IFNA(_xlfn.IFNA(INDEX('I.Supplementary 2018-19'!Z$8:Z$157,MATCH($B188,'I.Supplementary 2018-19'!$B$8:$B$157,0)),INDEX('I.KI 2018-19'!Z$9:Z$393,MATCH($B188,'I.KI 2018-19'!$B$9:$B$393,0))),"")</f>
        <v>68.067397279990246</v>
      </c>
      <c r="BF188" s="193">
        <f>_xlfn.IFNA(_xlfn.IFNA(INDEX('I.Supplementary 2018-19'!AA$8:AA$157,MATCH($B188,'I.Supplementary 2018-19'!$B$8:$B$157,0)),INDEX('I.KI 2018-19'!AA$9:AA$393,MATCH($B188,'I.KI 2018-19'!$B$9:$B$393,0))),"")</f>
        <v>0</v>
      </c>
      <c r="BG188" s="193">
        <f>_xlfn.IFNA(_xlfn.IFNA(INDEX('I.Supplementary 2018-19'!AB$8:AB$157,MATCH($B188,'I.Supplementary 2018-19'!$B$8:$B$157,0)),INDEX('I.KI 2018-19'!AB$9:AB$393,MATCH($B188,'I.KI 2018-19'!$B$9:$B$393,0))),"")</f>
        <v>0</v>
      </c>
      <c r="BH188" s="193">
        <f>_xlfn.IFNA(_xlfn.IFNA(INDEX('I.Supplementary 2018-19'!AC$8:AC$157,MATCH($B188,'I.Supplementary 2018-19'!$B$8:$B$157,0)),INDEX('I.KI 2018-19'!AC$9:AC$393,MATCH($B188,'I.KI 2018-19'!$B$9:$B$393,0))),"")</f>
        <v>0</v>
      </c>
      <c r="BI188" s="157">
        <f>_xlfn.IFNA(_xlfn.IFNA(INDEX('I.Supplementary 2018-19'!AD$8:AD$157,MATCH($B188,'I.Supplementary 2018-19'!$B$8:$B$157,0)),INDEX('I.KI 2018-19'!AD$9:AD$393,MATCH($B188,'I.KI 2018-19'!$B$9:$B$393,0))),"")</f>
        <v>0</v>
      </c>
      <c r="BJ188" s="149"/>
      <c r="BK188" s="156">
        <f>_xlfn.IFNA(IF($B188=$B$381,0,IF($B188=$B$382,0,_xlfn.IFNA(INDEX('I.Supplementary 2018-19'!I$8:I$157,MATCH($B188,'I.Supplementary 2018-19'!$B$8:$B$157,0)),INDEX('I.KI 2018-19'!I$9:I$393,MATCH($B188,'I.KI 2018-19'!$B$9:$B$393,0))))),"")</f>
        <v>8.548720524127722</v>
      </c>
      <c r="BL188" s="149">
        <f>_xlfn.IFNA(IF($B188=$B$381,0,IF($B188=$B$382,0,_xlfn.IFNA(INDEX('I.Supplementary 2018-19'!J$8:J$157,MATCH($B188,'I.Supplementary 2018-19'!$B$8:$B$157,0)),INDEX('I.KI 2018-19'!J$9:J$393,MATCH($B188,'I.KI 2018-19'!$B$9:$B$393,0))))),"")</f>
        <v>59.518676755862522</v>
      </c>
      <c r="BM188" s="157">
        <f>_xlfn.IFNA(IF($B188=$B$381,0,IF($B188=$B$382,0,_xlfn.IFNA(INDEX('I.Supplementary 2018-19'!H$8:H$157,MATCH($B188,'I.Supplementary 2018-19'!$B$8:$B$157,0)),INDEX('I.KI 2018-19'!H$9:H$393,MATCH($B188,'I.KI 2018-19'!$B$9:$B$393,0))))),"")</f>
        <v>68.067397279990246</v>
      </c>
    </row>
    <row r="189" spans="2:65">
      <c r="B189" s="121" t="str">
        <f>'Calculations for 2021-22'!B189</f>
        <v>E6124</v>
      </c>
      <c r="C189" s="160" t="str">
        <f>'Calculations for 2021-22'!D189</f>
        <v>E6124</v>
      </c>
      <c r="D189" t="str">
        <f>'Calculations for 2021-22'!E189</f>
        <v>SFIR</v>
      </c>
      <c r="E189" t="str">
        <f>'Calculations for 2021-22'!F189</f>
        <v>P1913</v>
      </c>
      <c r="F189" s="120" t="str">
        <f>'Calculations for 2021-22'!H189</f>
        <v>Leicestershire Fire</v>
      </c>
      <c r="G189" s="156">
        <f>_xlfn.IFNA(INDEX('I.KI 2016-17'!M$8:M$391,MATCH($B189,'I.KI 2016-17'!$B$8:$B$391,0)),"")</f>
        <v>0</v>
      </c>
      <c r="H189" s="149">
        <f>_xlfn.IFNA(INDEX('I.KI 2016-17'!N$8:N$391,MATCH($B189,'I.KI 2016-17'!$B$8:$B$391,0)),"")</f>
        <v>0</v>
      </c>
      <c r="I189" s="149">
        <f>_xlfn.IFNA(INDEX('I.KI 2016-17'!O$8:O$391,MATCH($B189,'I.KI 2016-17'!$B$8:$B$391,0)),"")</f>
        <v>7.1688203863769999</v>
      </c>
      <c r="J189" s="149">
        <f>_xlfn.IFNA(INDEX('I.KI 2016-17'!P$8:P$391,MATCH($B189,'I.KI 2016-17'!$B$8:$B$391,0)),"")</f>
        <v>0</v>
      </c>
      <c r="K189" s="157">
        <f>_xlfn.IFNA(INDEX('I.KI 2016-17'!Q$8:Q$391,MATCH($B189,'I.KI 2016-17'!$B$8:$B$391,0)),"")</f>
        <v>0</v>
      </c>
      <c r="L189" s="156">
        <f>_xlfn.IFNA(INDEX('I.KI 2016-17'!R$8:R$391,MATCH($B189,'I.KI 2016-17'!$B$8:$B$391,0)),"")</f>
        <v>0</v>
      </c>
      <c r="M189" s="193">
        <f>_xlfn.IFNA(INDEX('I.KI 2016-17'!S$8:S$391,MATCH($B189,'I.KI 2016-17'!$B$8:$B$391,0)),"")</f>
        <v>0</v>
      </c>
      <c r="N189" s="193">
        <f>_xlfn.IFNA(INDEX('I.KI 2016-17'!T$8:T$391,MATCH($B189,'I.KI 2016-17'!$B$8:$B$391,0)),"")</f>
        <v>8.243618140081999</v>
      </c>
      <c r="O189" s="193">
        <f>_xlfn.IFNA(INDEX('I.KI 2016-17'!U$8:U$391,MATCH($B189,'I.KI 2016-17'!$B$8:$B$391,0)),"")</f>
        <v>0</v>
      </c>
      <c r="P189" s="157">
        <f>_xlfn.IFNA(INDEX('I.KI 2016-17'!V$8:V$391,MATCH($B189,'I.KI 2016-17'!$B$8:$B$391,0)),"")</f>
        <v>0</v>
      </c>
      <c r="Q189" s="156">
        <f>_xlfn.IFNA(INDEX('I.KI 2016-17'!W$8:W$391,MATCH($B189,'I.KI 2016-17'!$B$8:$B$391,0)),"")</f>
        <v>0</v>
      </c>
      <c r="R189" s="193">
        <f>_xlfn.IFNA(INDEX('I.KI 2016-17'!X$8:X$391,MATCH($B189,'I.KI 2016-17'!$B$8:$B$391,0)),"")</f>
        <v>0</v>
      </c>
      <c r="S189" s="193">
        <f>_xlfn.IFNA(INDEX('I.KI 2016-17'!Y$8:Y$391,MATCH($B189,'I.KI 2016-17'!$B$8:$B$391,0)),"")</f>
        <v>15.412438526458999</v>
      </c>
      <c r="T189" s="193">
        <f>_xlfn.IFNA(INDEX('I.KI 2016-17'!Z$8:Z$391,MATCH($B189,'I.KI 2016-17'!$B$8:$B$391,0)),"")</f>
        <v>0</v>
      </c>
      <c r="U189" s="157">
        <f>_xlfn.IFNA(INDEX('I.KI 2016-17'!AA$8:AA$391,MATCH($B189,'I.KI 2016-17'!$B$8:$B$391,0)),"")</f>
        <v>0</v>
      </c>
      <c r="V189" s="149"/>
      <c r="W189" s="154">
        <f>_xlfn.IFNA(INDEX('I.KI 2016-17'!$H$8:$H$391,MATCH(B189,'I.KI 2016-17'!$B$8:$B$391,0)),"")</f>
        <v>7.1688203863769999</v>
      </c>
      <c r="X189" s="153">
        <f>_xlfn.IFNA(INDEX('I.KI 2016-17'!$I$8:$I$391,MATCH(B189,'I.KI 2016-17'!$B$8:$B$391,0)),"")</f>
        <v>8.243618140081999</v>
      </c>
      <c r="Y189" s="155">
        <f>_xlfn.IFNA(INDEX('I.KI 2016-17'!$G$8:$G$391,MATCH(B189,'I.KI 2016-17'!$B$8:$B$391,0)),"")</f>
        <v>15.412438526458999</v>
      </c>
      <c r="Z189" s="149"/>
      <c r="AA189" s="156">
        <f>_xlfn.IFNA(IF($B189=$B$382,0,_xlfn.IFNA(INDEX('I.Supplementary 2017-18'!N$8:N$35,MATCH($B189,'I.Supplementary 2017-18'!$B$8:$B$35,0)),INDEX('I.KI 2017-18'!N$9:N$393,MATCH($B189,'I.KI 2017-18'!$B$9:$B$393,0)))),"")</f>
        <v>0</v>
      </c>
      <c r="AB189" s="193">
        <f>_xlfn.IFNA(IF($B189=$B$382,0,_xlfn.IFNA(INDEX('I.Supplementary 2017-18'!O$8:O$35,MATCH($B189,'I.Supplementary 2017-18'!$B$8:$B$35,0)),INDEX('I.KI 2017-18'!O$9:O$393,MATCH($B189,'I.KI 2017-18'!$B$9:$B$393,0)))),"")</f>
        <v>0</v>
      </c>
      <c r="AC189" s="193">
        <f>_xlfn.IFNA(IF($B189=$B$382,0,_xlfn.IFNA(INDEX('I.Supplementary 2017-18'!P$8:P$35,MATCH($B189,'I.Supplementary 2017-18'!$B$8:$B$35,0)),INDEX('I.KI 2017-18'!P$9:P$393,MATCH($B189,'I.KI 2017-18'!$B$9:$B$393,0)))),"")</f>
        <v>5.6088042414579764</v>
      </c>
      <c r="AD189" s="193">
        <f>_xlfn.IFNA(IF($B189=$B$382,0,_xlfn.IFNA(INDEX('I.Supplementary 2017-18'!Q$8:Q$35,MATCH($B189,'I.Supplementary 2017-18'!$B$8:$B$35,0)),INDEX('I.KI 2017-18'!Q$9:Q$393,MATCH($B189,'I.KI 2017-18'!$B$9:$B$393,0)))),"")</f>
        <v>0</v>
      </c>
      <c r="AE189" s="157">
        <f>_xlfn.IFNA(IF($B189=$B$382,0,_xlfn.IFNA(INDEX('I.Supplementary 2017-18'!R$8:R$35,MATCH($B189,'I.Supplementary 2017-18'!$B$8:$B$35,0)),INDEX('I.KI 2017-18'!R$9:R$393,MATCH($B189,'I.KI 2017-18'!$B$9:$B$393,0)))),"")</f>
        <v>0</v>
      </c>
      <c r="AF189" s="156">
        <f>_xlfn.IFNA(IF($B189=$B$382,0,_xlfn.IFNA(INDEX('I.Supplementary 2017-18'!S$8:S$35,MATCH($B189,'I.Supplementary 2017-18'!$B$8:$B$35,0)),INDEX('I.KI 2017-18'!S$9:S$393,MATCH($B189,'I.KI 2017-18'!$B$9:$B$393,0)))),"")</f>
        <v>0</v>
      </c>
      <c r="AG189" s="193">
        <f>_xlfn.IFNA(IF($B189=$B$382,0,_xlfn.IFNA(INDEX('I.Supplementary 2017-18'!T$8:T$35,MATCH($B189,'I.Supplementary 2017-18'!$B$8:$B$35,0)),INDEX('I.KI 2017-18'!T$9:T$393,MATCH($B189,'I.KI 2017-18'!$B$9:$B$393,0)))),"")</f>
        <v>0</v>
      </c>
      <c r="AH189" s="193">
        <f>_xlfn.IFNA(IF($B189=$B$382,0,_xlfn.IFNA(INDEX('I.Supplementary 2017-18'!U$8:U$35,MATCH($B189,'I.Supplementary 2017-18'!$B$8:$B$35,0)),INDEX('I.KI 2017-18'!U$9:U$393,MATCH($B189,'I.KI 2017-18'!$B$9:$B$393,0)))),"")</f>
        <v>8.4119200512624097</v>
      </c>
      <c r="AI189" s="193">
        <f>_xlfn.IFNA(IF($B189=$B$382,0,_xlfn.IFNA(INDEX('I.Supplementary 2017-18'!V$8:V$35,MATCH($B189,'I.Supplementary 2017-18'!$B$8:$B$35,0)),INDEX('I.KI 2017-18'!V$9:V$393,MATCH($B189,'I.KI 2017-18'!$B$9:$B$393,0)))),"")</f>
        <v>0</v>
      </c>
      <c r="AJ189" s="157">
        <f>_xlfn.IFNA(IF($B189=$B$382,0,_xlfn.IFNA(INDEX('I.Supplementary 2017-18'!W$8:W$35,MATCH($B189,'I.Supplementary 2017-18'!$B$8:$B$35,0)),INDEX('I.KI 2017-18'!W$9:W$393,MATCH($B189,'I.KI 2017-18'!$B$9:$B$393,0)))),"")</f>
        <v>0</v>
      </c>
      <c r="AK189" s="156">
        <f>_xlfn.IFNA(IF($B189=$B$382,0,_xlfn.IFNA(INDEX('I.Supplementary 2017-18'!X$8:X$35,MATCH($B189,'I.Supplementary 2017-18'!$B$8:$B$35,0)),INDEX('I.KI 2017-18'!X$9:X$393,MATCH($B189,'I.KI 2017-18'!$B$9:$B$393,0)))),"")</f>
        <v>0</v>
      </c>
      <c r="AL189" s="193">
        <f>_xlfn.IFNA(IF($B189=$B$382,0,_xlfn.IFNA(INDEX('I.Supplementary 2017-18'!Y$8:Y$35,MATCH($B189,'I.Supplementary 2017-18'!$B$8:$B$35,0)),INDEX('I.KI 2017-18'!Y$9:Y$393,MATCH($B189,'I.KI 2017-18'!$B$9:$B$393,0)))),"")</f>
        <v>0</v>
      </c>
      <c r="AM189" s="193">
        <f>_xlfn.IFNA(IF($B189=$B$382,0,_xlfn.IFNA(INDEX('I.Supplementary 2017-18'!Z$8:Z$35,MATCH($B189,'I.Supplementary 2017-18'!$B$8:$B$35,0)),INDEX('I.KI 2017-18'!Z$9:Z$393,MATCH($B189,'I.KI 2017-18'!$B$9:$B$393,0)))),"")</f>
        <v>14.020724292720386</v>
      </c>
      <c r="AN189" s="193">
        <f>_xlfn.IFNA(IF($B189=$B$382,0,_xlfn.IFNA(INDEX('I.Supplementary 2017-18'!AA$8:AA$35,MATCH($B189,'I.Supplementary 2017-18'!$B$8:$B$35,0)),INDEX('I.KI 2017-18'!AA$9:AA$393,MATCH($B189,'I.KI 2017-18'!$B$9:$B$393,0)))),"")</f>
        <v>0</v>
      </c>
      <c r="AO189" s="157">
        <f>_xlfn.IFNA(IF($B189=$B$382,0,_xlfn.IFNA(INDEX('I.Supplementary 2017-18'!AB$8:AB$35,MATCH($B189,'I.Supplementary 2017-18'!$B$8:$B$35,0)),INDEX('I.KI 2017-18'!AB$9:AB$393,MATCH($B189,'I.KI 2017-18'!$B$9:$B$393,0)))),"")</f>
        <v>0</v>
      </c>
      <c r="AP189" s="149"/>
      <c r="AQ189" s="156">
        <f>_xlfn.IFNA(IF($B189=$B$381,0,IF($B189=$B$382,0,_xlfn.IFNA(INDEX('I.Supplementary 2017-18'!I$8:I$35,MATCH($B189,'I.Supplementary 2017-18'!$B$8:$B$35,0)),INDEX('I.KI 2017-18'!I$9:I$393,MATCH($B189,'I.KI 2017-18'!$B$9:$B$393,0))))),"")</f>
        <v>5.6088042414579764</v>
      </c>
      <c r="AR189" s="149">
        <f>_xlfn.IFNA(IF($B189=$B$381,0,IF($B189=$B$382,0,_xlfn.IFNA(INDEX('I.Supplementary 2017-18'!J$8:J$35,MATCH($B189,'I.Supplementary 2017-18'!$B$8:$B$35,0)),INDEX('I.KI 2017-18'!J$9:J$393,MATCH($B189,'I.KI 2017-18'!$B$9:$B$393,0))))),"")</f>
        <v>8.4119200512624097</v>
      </c>
      <c r="AS189" s="157">
        <f>_xlfn.IFNA(IF($B189=$B$381,0,IF($B189=$B$382,0,_xlfn.IFNA(INDEX('I.Supplementary 2017-18'!H$8:H$35,MATCH($B189,'I.Supplementary 2017-18'!$B$8:$B$35,0)),INDEX('I.KI 2017-18'!H$9:H$393,MATCH($B189,'I.KI 2017-18'!$B$9:$B$393,0))))),"")</f>
        <v>14.020724292720386</v>
      </c>
      <c r="AT189" s="149"/>
      <c r="AU189" s="156">
        <f>_xlfn.IFNA(_xlfn.IFNA(INDEX('I.Supplementary 2018-19'!P$8:P$157,MATCH($B189,'I.Supplementary 2018-19'!$B$8:$B$157,0)),INDEX('I.KI 2018-19'!P$9:P$393,MATCH($B189,'I.KI 2018-19'!$B$9:$B$393,0))),"")</f>
        <v>0</v>
      </c>
      <c r="AV189" s="193">
        <f>_xlfn.IFNA(_xlfn.IFNA(INDEX('I.Supplementary 2018-19'!Q$8:Q$157,MATCH($B189,'I.Supplementary 2018-19'!$B$8:$B$157,0)),INDEX('I.KI 2018-19'!Q$9:Q$393,MATCH($B189,'I.KI 2018-19'!$B$9:$B$393,0))),"")</f>
        <v>0</v>
      </c>
      <c r="AW189" s="193">
        <f>_xlfn.IFNA(_xlfn.IFNA(INDEX('I.Supplementary 2018-19'!R$8:R$157,MATCH($B189,'I.Supplementary 2018-19'!$B$8:$B$157,0)),INDEX('I.KI 2018-19'!R$9:R$393,MATCH($B189,'I.KI 2018-19'!$B$9:$B$393,0))),"")</f>
        <v>4.7676783413881365</v>
      </c>
      <c r="AX189" s="193">
        <f>_xlfn.IFNA(_xlfn.IFNA(INDEX('I.Supplementary 2018-19'!S$8:S$157,MATCH($B189,'I.Supplementary 2018-19'!$B$8:$B$157,0)),INDEX('I.KI 2018-19'!S$9:S$393,MATCH($B189,'I.KI 2018-19'!$B$9:$B$393,0))),"")</f>
        <v>0</v>
      </c>
      <c r="AY189" s="157">
        <f>_xlfn.IFNA(_xlfn.IFNA(INDEX('I.Supplementary 2018-19'!T$8:T$157,MATCH($B189,'I.Supplementary 2018-19'!$B$8:$B$157,0)),INDEX('I.KI 2018-19'!T$9:T$393,MATCH($B189,'I.KI 2018-19'!$B$9:$B$393,0))),"")</f>
        <v>0</v>
      </c>
      <c r="AZ189" s="156">
        <f>_xlfn.IFNA(_xlfn.IFNA(INDEX('I.Supplementary 2018-19'!U$8:U$157,MATCH($B189,'I.Supplementary 2018-19'!$B$8:$B$157,0)),INDEX('I.KI 2018-19'!U$9:U$393,MATCH($B189,'I.KI 2018-19'!$B$9:$B$393,0))),"")</f>
        <v>0</v>
      </c>
      <c r="BA189" s="193">
        <f>_xlfn.IFNA(_xlfn.IFNA(INDEX('I.Supplementary 2018-19'!V$8:V$157,MATCH($B189,'I.Supplementary 2018-19'!$B$8:$B$157,0)),INDEX('I.KI 2018-19'!V$9:V$393,MATCH($B189,'I.KI 2018-19'!$B$9:$B$393,0))),"")</f>
        <v>0</v>
      </c>
      <c r="BB189" s="193">
        <f>_xlfn.IFNA(_xlfn.IFNA(INDEX('I.Supplementary 2018-19'!W$8:W$157,MATCH($B189,'I.Supplementary 2018-19'!$B$8:$B$157,0)),INDEX('I.KI 2018-19'!W$9:W$393,MATCH($B189,'I.KI 2018-19'!$B$9:$B$393,0))),"")</f>
        <v>8.6646386794119241</v>
      </c>
      <c r="BC189" s="193">
        <f>_xlfn.IFNA(_xlfn.IFNA(INDEX('I.Supplementary 2018-19'!X$8:X$157,MATCH($B189,'I.Supplementary 2018-19'!$B$8:$B$157,0)),INDEX('I.KI 2018-19'!X$9:X$393,MATCH($B189,'I.KI 2018-19'!$B$9:$B$393,0))),"")</f>
        <v>0</v>
      </c>
      <c r="BD189" s="157">
        <f>_xlfn.IFNA(_xlfn.IFNA(INDEX('I.Supplementary 2018-19'!Y$8:Y$157,MATCH($B189,'I.Supplementary 2018-19'!$B$8:$B$157,0)),INDEX('I.KI 2018-19'!Y$9:Y$393,MATCH($B189,'I.KI 2018-19'!$B$9:$B$393,0))),"")</f>
        <v>0</v>
      </c>
      <c r="BE189" s="156">
        <f>_xlfn.IFNA(_xlfn.IFNA(INDEX('I.Supplementary 2018-19'!Z$8:Z$157,MATCH($B189,'I.Supplementary 2018-19'!$B$8:$B$157,0)),INDEX('I.KI 2018-19'!Z$9:Z$393,MATCH($B189,'I.KI 2018-19'!$B$9:$B$393,0))),"")</f>
        <v>0</v>
      </c>
      <c r="BF189" s="193">
        <f>_xlfn.IFNA(_xlfn.IFNA(INDEX('I.Supplementary 2018-19'!AA$8:AA$157,MATCH($B189,'I.Supplementary 2018-19'!$B$8:$B$157,0)),INDEX('I.KI 2018-19'!AA$9:AA$393,MATCH($B189,'I.KI 2018-19'!$B$9:$B$393,0))),"")</f>
        <v>0</v>
      </c>
      <c r="BG189" s="193">
        <f>_xlfn.IFNA(_xlfn.IFNA(INDEX('I.Supplementary 2018-19'!AB$8:AB$157,MATCH($B189,'I.Supplementary 2018-19'!$B$8:$B$157,0)),INDEX('I.KI 2018-19'!AB$9:AB$393,MATCH($B189,'I.KI 2018-19'!$B$9:$B$393,0))),"")</f>
        <v>13.43231702080006</v>
      </c>
      <c r="BH189" s="193">
        <f>_xlfn.IFNA(_xlfn.IFNA(INDEX('I.Supplementary 2018-19'!AC$8:AC$157,MATCH($B189,'I.Supplementary 2018-19'!$B$8:$B$157,0)),INDEX('I.KI 2018-19'!AC$9:AC$393,MATCH($B189,'I.KI 2018-19'!$B$9:$B$393,0))),"")</f>
        <v>0</v>
      </c>
      <c r="BI189" s="157">
        <f>_xlfn.IFNA(_xlfn.IFNA(INDEX('I.Supplementary 2018-19'!AD$8:AD$157,MATCH($B189,'I.Supplementary 2018-19'!$B$8:$B$157,0)),INDEX('I.KI 2018-19'!AD$9:AD$393,MATCH($B189,'I.KI 2018-19'!$B$9:$B$393,0))),"")</f>
        <v>0</v>
      </c>
      <c r="BJ189" s="149"/>
      <c r="BK189" s="156">
        <f>_xlfn.IFNA(IF($B189=$B$381,0,IF($B189=$B$382,0,_xlfn.IFNA(INDEX('I.Supplementary 2018-19'!I$8:I$157,MATCH($B189,'I.Supplementary 2018-19'!$B$8:$B$157,0)),INDEX('I.KI 2018-19'!I$9:I$393,MATCH($B189,'I.KI 2018-19'!$B$9:$B$393,0))))),"")</f>
        <v>4.7676783413881365</v>
      </c>
      <c r="BL189" s="149">
        <f>_xlfn.IFNA(IF($B189=$B$381,0,IF($B189=$B$382,0,_xlfn.IFNA(INDEX('I.Supplementary 2018-19'!J$8:J$157,MATCH($B189,'I.Supplementary 2018-19'!$B$8:$B$157,0)),INDEX('I.KI 2018-19'!J$9:J$393,MATCH($B189,'I.KI 2018-19'!$B$9:$B$393,0))))),"")</f>
        <v>8.6646386794119241</v>
      </c>
      <c r="BM189" s="157">
        <f>_xlfn.IFNA(IF($B189=$B$381,0,IF($B189=$B$382,0,_xlfn.IFNA(INDEX('I.Supplementary 2018-19'!H$8:H$157,MATCH($B189,'I.Supplementary 2018-19'!$B$8:$B$157,0)),INDEX('I.KI 2018-19'!H$9:H$393,MATCH($B189,'I.KI 2018-19'!$B$9:$B$393,0))))),"")</f>
        <v>13.43231702080006</v>
      </c>
    </row>
    <row r="190" spans="2:65">
      <c r="B190" s="121" t="str">
        <f>'Calculations for 2021-22'!B190</f>
        <v>E1435</v>
      </c>
      <c r="C190" s="160" t="str">
        <f>'Calculations for 2021-22'!D190</f>
        <v>E1435</v>
      </c>
      <c r="D190" t="str">
        <f>'Calculations for 2021-22'!E190</f>
        <v>SD</v>
      </c>
      <c r="E190" t="str">
        <f>'Calculations for 2021-22'!F190</f>
        <v>P1914</v>
      </c>
      <c r="F190" s="120" t="str">
        <f>'Calculations for 2021-22'!H190</f>
        <v>Lewes</v>
      </c>
      <c r="G190" s="156">
        <f>_xlfn.IFNA(INDEX('I.KI 2016-17'!M$8:M$391,MATCH($B190,'I.KI 2016-17'!$B$8:$B$391,0)),"")</f>
        <v>0</v>
      </c>
      <c r="H190" s="149">
        <f>_xlfn.IFNA(INDEX('I.KI 2016-17'!N$8:N$391,MATCH($B190,'I.KI 2016-17'!$B$8:$B$391,0)),"")</f>
        <v>0.99501471812800002</v>
      </c>
      <c r="I190" s="149">
        <f>_xlfn.IFNA(INDEX('I.KI 2016-17'!O$8:O$391,MATCH($B190,'I.KI 2016-17'!$B$8:$B$391,0)),"")</f>
        <v>0</v>
      </c>
      <c r="J190" s="149">
        <f>_xlfn.IFNA(INDEX('I.KI 2016-17'!P$8:P$391,MATCH($B190,'I.KI 2016-17'!$B$8:$B$391,0)),"")</f>
        <v>0</v>
      </c>
      <c r="K190" s="157">
        <f>_xlfn.IFNA(INDEX('I.KI 2016-17'!Q$8:Q$391,MATCH($B190,'I.KI 2016-17'!$B$8:$B$391,0)),"")</f>
        <v>0</v>
      </c>
      <c r="L190" s="156">
        <f>_xlfn.IFNA(INDEX('I.KI 2016-17'!R$8:R$391,MATCH($B190,'I.KI 2016-17'!$B$8:$B$391,0)),"")</f>
        <v>0</v>
      </c>
      <c r="M190" s="193">
        <f>_xlfn.IFNA(INDEX('I.KI 2016-17'!S$8:S$391,MATCH($B190,'I.KI 2016-17'!$B$8:$B$391,0)),"")</f>
        <v>2.0526295108070003</v>
      </c>
      <c r="N190" s="193">
        <f>_xlfn.IFNA(INDEX('I.KI 2016-17'!T$8:T$391,MATCH($B190,'I.KI 2016-17'!$B$8:$B$391,0)),"")</f>
        <v>0</v>
      </c>
      <c r="O190" s="193">
        <f>_xlfn.IFNA(INDEX('I.KI 2016-17'!U$8:U$391,MATCH($B190,'I.KI 2016-17'!$B$8:$B$391,0)),"")</f>
        <v>0</v>
      </c>
      <c r="P190" s="157">
        <f>_xlfn.IFNA(INDEX('I.KI 2016-17'!V$8:V$391,MATCH($B190,'I.KI 2016-17'!$B$8:$B$391,0)),"")</f>
        <v>0</v>
      </c>
      <c r="Q190" s="156">
        <f>_xlfn.IFNA(INDEX('I.KI 2016-17'!W$8:W$391,MATCH($B190,'I.KI 2016-17'!$B$8:$B$391,0)),"")</f>
        <v>0</v>
      </c>
      <c r="R190" s="193">
        <f>_xlfn.IFNA(INDEX('I.KI 2016-17'!X$8:X$391,MATCH($B190,'I.KI 2016-17'!$B$8:$B$391,0)),"")</f>
        <v>3.0476442289350003</v>
      </c>
      <c r="S190" s="193">
        <f>_xlfn.IFNA(INDEX('I.KI 2016-17'!Y$8:Y$391,MATCH($B190,'I.KI 2016-17'!$B$8:$B$391,0)),"")</f>
        <v>0</v>
      </c>
      <c r="T190" s="193">
        <f>_xlfn.IFNA(INDEX('I.KI 2016-17'!Z$8:Z$391,MATCH($B190,'I.KI 2016-17'!$B$8:$B$391,0)),"")</f>
        <v>0</v>
      </c>
      <c r="U190" s="157">
        <f>_xlfn.IFNA(INDEX('I.KI 2016-17'!AA$8:AA$391,MATCH($B190,'I.KI 2016-17'!$B$8:$B$391,0)),"")</f>
        <v>0</v>
      </c>
      <c r="V190" s="149"/>
      <c r="W190" s="154">
        <f>_xlfn.IFNA(INDEX('I.KI 2016-17'!$H$8:$H$391,MATCH(B190,'I.KI 2016-17'!$B$8:$B$391,0)),"")</f>
        <v>0.99501471812800002</v>
      </c>
      <c r="X190" s="153">
        <f>_xlfn.IFNA(INDEX('I.KI 2016-17'!$I$8:$I$391,MATCH(B190,'I.KI 2016-17'!$B$8:$B$391,0)),"")</f>
        <v>2.0526295108070003</v>
      </c>
      <c r="Y190" s="155">
        <f>_xlfn.IFNA(INDEX('I.KI 2016-17'!$G$8:$G$391,MATCH(B190,'I.KI 2016-17'!$B$8:$B$391,0)),"")</f>
        <v>3.0476442289350003</v>
      </c>
      <c r="Z190" s="149"/>
      <c r="AA190" s="156">
        <f>_xlfn.IFNA(IF($B190=$B$382,0,_xlfn.IFNA(INDEX('I.Supplementary 2017-18'!N$8:N$35,MATCH($B190,'I.Supplementary 2017-18'!$B$8:$B$35,0)),INDEX('I.KI 2017-18'!N$9:N$393,MATCH($B190,'I.KI 2017-18'!$B$9:$B$393,0)))),"")</f>
        <v>0</v>
      </c>
      <c r="AB190" s="193">
        <f>_xlfn.IFNA(IF($B190=$B$382,0,_xlfn.IFNA(INDEX('I.Supplementary 2017-18'!O$8:O$35,MATCH($B190,'I.Supplementary 2017-18'!$B$8:$B$35,0)),INDEX('I.KI 2017-18'!O$9:O$393,MATCH($B190,'I.KI 2017-18'!$B$9:$B$393,0)))),"")</f>
        <v>0.37496071186699997</v>
      </c>
      <c r="AC190" s="193">
        <f>_xlfn.IFNA(IF($B190=$B$382,0,_xlfn.IFNA(INDEX('I.Supplementary 2017-18'!P$8:P$35,MATCH($B190,'I.Supplementary 2017-18'!$B$8:$B$35,0)),INDEX('I.KI 2017-18'!P$9:P$393,MATCH($B190,'I.KI 2017-18'!$B$9:$B$393,0)))),"")</f>
        <v>0</v>
      </c>
      <c r="AD190" s="193">
        <f>_xlfn.IFNA(IF($B190=$B$382,0,_xlfn.IFNA(INDEX('I.Supplementary 2017-18'!Q$8:Q$35,MATCH($B190,'I.Supplementary 2017-18'!$B$8:$B$35,0)),INDEX('I.KI 2017-18'!Q$9:Q$393,MATCH($B190,'I.KI 2017-18'!$B$9:$B$393,0)))),"")</f>
        <v>0</v>
      </c>
      <c r="AE190" s="157">
        <f>_xlfn.IFNA(IF($B190=$B$382,0,_xlfn.IFNA(INDEX('I.Supplementary 2017-18'!R$8:R$35,MATCH($B190,'I.Supplementary 2017-18'!$B$8:$B$35,0)),INDEX('I.KI 2017-18'!R$9:R$393,MATCH($B190,'I.KI 2017-18'!$B$9:$B$393,0)))),"")</f>
        <v>0</v>
      </c>
      <c r="AF190" s="156">
        <f>_xlfn.IFNA(IF($B190=$B$382,0,_xlfn.IFNA(INDEX('I.Supplementary 2017-18'!S$8:S$35,MATCH($B190,'I.Supplementary 2017-18'!$B$8:$B$35,0)),INDEX('I.KI 2017-18'!S$9:S$393,MATCH($B190,'I.KI 2017-18'!$B$9:$B$393,0)))),"")</f>
        <v>0</v>
      </c>
      <c r="AG190" s="193">
        <f>_xlfn.IFNA(IF($B190=$B$382,0,_xlfn.IFNA(INDEX('I.Supplementary 2017-18'!T$8:T$35,MATCH($B190,'I.Supplementary 2017-18'!$B$8:$B$35,0)),INDEX('I.KI 2017-18'!T$9:T$393,MATCH($B190,'I.KI 2017-18'!$B$9:$B$393,0)))),"")</f>
        <v>2.0945360455037529</v>
      </c>
      <c r="AH190" s="193">
        <f>_xlfn.IFNA(IF($B190=$B$382,0,_xlfn.IFNA(INDEX('I.Supplementary 2017-18'!U$8:U$35,MATCH($B190,'I.Supplementary 2017-18'!$B$8:$B$35,0)),INDEX('I.KI 2017-18'!U$9:U$393,MATCH($B190,'I.KI 2017-18'!$B$9:$B$393,0)))),"")</f>
        <v>0</v>
      </c>
      <c r="AI190" s="193">
        <f>_xlfn.IFNA(IF($B190=$B$382,0,_xlfn.IFNA(INDEX('I.Supplementary 2017-18'!V$8:V$35,MATCH($B190,'I.Supplementary 2017-18'!$B$8:$B$35,0)),INDEX('I.KI 2017-18'!V$9:V$393,MATCH($B190,'I.KI 2017-18'!$B$9:$B$393,0)))),"")</f>
        <v>0</v>
      </c>
      <c r="AJ190" s="157">
        <f>_xlfn.IFNA(IF($B190=$B$382,0,_xlfn.IFNA(INDEX('I.Supplementary 2017-18'!W$8:W$35,MATCH($B190,'I.Supplementary 2017-18'!$B$8:$B$35,0)),INDEX('I.KI 2017-18'!W$9:W$393,MATCH($B190,'I.KI 2017-18'!$B$9:$B$393,0)))),"")</f>
        <v>0</v>
      </c>
      <c r="AK190" s="156">
        <f>_xlfn.IFNA(IF($B190=$B$382,0,_xlfn.IFNA(INDEX('I.Supplementary 2017-18'!X$8:X$35,MATCH($B190,'I.Supplementary 2017-18'!$B$8:$B$35,0)),INDEX('I.KI 2017-18'!X$9:X$393,MATCH($B190,'I.KI 2017-18'!$B$9:$B$393,0)))),"")</f>
        <v>0</v>
      </c>
      <c r="AL190" s="193">
        <f>_xlfn.IFNA(IF($B190=$B$382,0,_xlfn.IFNA(INDEX('I.Supplementary 2017-18'!Y$8:Y$35,MATCH($B190,'I.Supplementary 2017-18'!$B$8:$B$35,0)),INDEX('I.KI 2017-18'!Y$9:Y$393,MATCH($B190,'I.KI 2017-18'!$B$9:$B$393,0)))),"")</f>
        <v>2.4694967573707531</v>
      </c>
      <c r="AM190" s="193">
        <f>_xlfn.IFNA(IF($B190=$B$382,0,_xlfn.IFNA(INDEX('I.Supplementary 2017-18'!Z$8:Z$35,MATCH($B190,'I.Supplementary 2017-18'!$B$8:$B$35,0)),INDEX('I.KI 2017-18'!Z$9:Z$393,MATCH($B190,'I.KI 2017-18'!$B$9:$B$393,0)))),"")</f>
        <v>0</v>
      </c>
      <c r="AN190" s="193">
        <f>_xlfn.IFNA(IF($B190=$B$382,0,_xlfn.IFNA(INDEX('I.Supplementary 2017-18'!AA$8:AA$35,MATCH($B190,'I.Supplementary 2017-18'!$B$8:$B$35,0)),INDEX('I.KI 2017-18'!AA$9:AA$393,MATCH($B190,'I.KI 2017-18'!$B$9:$B$393,0)))),"")</f>
        <v>0</v>
      </c>
      <c r="AO190" s="157">
        <f>_xlfn.IFNA(IF($B190=$B$382,0,_xlfn.IFNA(INDEX('I.Supplementary 2017-18'!AB$8:AB$35,MATCH($B190,'I.Supplementary 2017-18'!$B$8:$B$35,0)),INDEX('I.KI 2017-18'!AB$9:AB$393,MATCH($B190,'I.KI 2017-18'!$B$9:$B$393,0)))),"")</f>
        <v>0</v>
      </c>
      <c r="AP190" s="149"/>
      <c r="AQ190" s="156">
        <f>_xlfn.IFNA(IF($B190=$B$381,0,IF($B190=$B$382,0,_xlfn.IFNA(INDEX('I.Supplementary 2017-18'!I$8:I$35,MATCH($B190,'I.Supplementary 2017-18'!$B$8:$B$35,0)),INDEX('I.KI 2017-18'!I$9:I$393,MATCH($B190,'I.KI 2017-18'!$B$9:$B$393,0))))),"")</f>
        <v>0.37496071186699997</v>
      </c>
      <c r="AR190" s="149">
        <f>_xlfn.IFNA(IF($B190=$B$381,0,IF($B190=$B$382,0,_xlfn.IFNA(INDEX('I.Supplementary 2017-18'!J$8:J$35,MATCH($B190,'I.Supplementary 2017-18'!$B$8:$B$35,0)),INDEX('I.KI 2017-18'!J$9:J$393,MATCH($B190,'I.KI 2017-18'!$B$9:$B$393,0))))),"")</f>
        <v>2.0945360455037529</v>
      </c>
      <c r="AS190" s="157">
        <f>_xlfn.IFNA(IF($B190=$B$381,0,IF($B190=$B$382,0,_xlfn.IFNA(INDEX('I.Supplementary 2017-18'!H$8:H$35,MATCH($B190,'I.Supplementary 2017-18'!$B$8:$B$35,0)),INDEX('I.KI 2017-18'!H$9:H$393,MATCH($B190,'I.KI 2017-18'!$B$9:$B$393,0))))),"")</f>
        <v>2.4694967573707531</v>
      </c>
      <c r="AT190" s="149"/>
      <c r="AU190" s="156">
        <f>_xlfn.IFNA(_xlfn.IFNA(INDEX('I.Supplementary 2018-19'!P$8:P$157,MATCH($B190,'I.Supplementary 2018-19'!$B$8:$B$157,0)),INDEX('I.KI 2018-19'!P$9:P$393,MATCH($B190,'I.KI 2018-19'!$B$9:$B$393,0))),"")</f>
        <v>0</v>
      </c>
      <c r="AV190" s="193">
        <f>_xlfn.IFNA(_xlfn.IFNA(INDEX('I.Supplementary 2018-19'!Q$8:Q$157,MATCH($B190,'I.Supplementary 2018-19'!$B$8:$B$157,0)),INDEX('I.KI 2018-19'!Q$9:Q$393,MATCH($B190,'I.KI 2018-19'!$B$9:$B$393,0))),"")</f>
        <v>2.326673364751041E-3</v>
      </c>
      <c r="AW190" s="193">
        <f>_xlfn.IFNA(_xlfn.IFNA(INDEX('I.Supplementary 2018-19'!R$8:R$157,MATCH($B190,'I.Supplementary 2018-19'!$B$8:$B$157,0)),INDEX('I.KI 2018-19'!R$9:R$393,MATCH($B190,'I.KI 2018-19'!$B$9:$B$393,0))),"")</f>
        <v>0</v>
      </c>
      <c r="AX190" s="193">
        <f>_xlfn.IFNA(_xlfn.IFNA(INDEX('I.Supplementary 2018-19'!S$8:S$157,MATCH($B190,'I.Supplementary 2018-19'!$B$8:$B$157,0)),INDEX('I.KI 2018-19'!S$9:S$393,MATCH($B190,'I.KI 2018-19'!$B$9:$B$393,0))),"")</f>
        <v>0</v>
      </c>
      <c r="AY190" s="157">
        <f>_xlfn.IFNA(_xlfn.IFNA(INDEX('I.Supplementary 2018-19'!T$8:T$157,MATCH($B190,'I.Supplementary 2018-19'!$B$8:$B$157,0)),INDEX('I.KI 2018-19'!T$9:T$393,MATCH($B190,'I.KI 2018-19'!$B$9:$B$393,0))),"")</f>
        <v>0</v>
      </c>
      <c r="AZ190" s="156">
        <f>_xlfn.IFNA(_xlfn.IFNA(INDEX('I.Supplementary 2018-19'!U$8:U$157,MATCH($B190,'I.Supplementary 2018-19'!$B$8:$B$157,0)),INDEX('I.KI 2018-19'!U$9:U$393,MATCH($B190,'I.KI 2018-19'!$B$9:$B$393,0))),"")</f>
        <v>0</v>
      </c>
      <c r="BA190" s="193">
        <f>_xlfn.IFNA(_xlfn.IFNA(INDEX('I.Supplementary 2018-19'!V$8:V$157,MATCH($B190,'I.Supplementary 2018-19'!$B$8:$B$157,0)),INDEX('I.KI 2018-19'!V$9:V$393,MATCH($B190,'I.KI 2018-19'!$B$9:$B$393,0))),"")</f>
        <v>2.1574620211197453</v>
      </c>
      <c r="BB190" s="193">
        <f>_xlfn.IFNA(_xlfn.IFNA(INDEX('I.Supplementary 2018-19'!W$8:W$157,MATCH($B190,'I.Supplementary 2018-19'!$B$8:$B$157,0)),INDEX('I.KI 2018-19'!W$9:W$393,MATCH($B190,'I.KI 2018-19'!$B$9:$B$393,0))),"")</f>
        <v>0</v>
      </c>
      <c r="BC190" s="193">
        <f>_xlfn.IFNA(_xlfn.IFNA(INDEX('I.Supplementary 2018-19'!X$8:X$157,MATCH($B190,'I.Supplementary 2018-19'!$B$8:$B$157,0)),INDEX('I.KI 2018-19'!X$9:X$393,MATCH($B190,'I.KI 2018-19'!$B$9:$B$393,0))),"")</f>
        <v>0</v>
      </c>
      <c r="BD190" s="157">
        <f>_xlfn.IFNA(_xlfn.IFNA(INDEX('I.Supplementary 2018-19'!Y$8:Y$157,MATCH($B190,'I.Supplementary 2018-19'!$B$8:$B$157,0)),INDEX('I.KI 2018-19'!Y$9:Y$393,MATCH($B190,'I.KI 2018-19'!$B$9:$B$393,0))),"")</f>
        <v>0</v>
      </c>
      <c r="BE190" s="156">
        <f>_xlfn.IFNA(_xlfn.IFNA(INDEX('I.Supplementary 2018-19'!Z$8:Z$157,MATCH($B190,'I.Supplementary 2018-19'!$B$8:$B$157,0)),INDEX('I.KI 2018-19'!Z$9:Z$393,MATCH($B190,'I.KI 2018-19'!$B$9:$B$393,0))),"")</f>
        <v>0</v>
      </c>
      <c r="BF190" s="193">
        <f>_xlfn.IFNA(_xlfn.IFNA(INDEX('I.Supplementary 2018-19'!AA$8:AA$157,MATCH($B190,'I.Supplementary 2018-19'!$B$8:$B$157,0)),INDEX('I.KI 2018-19'!AA$9:AA$393,MATCH($B190,'I.KI 2018-19'!$B$9:$B$393,0))),"")</f>
        <v>2.1597886944844964</v>
      </c>
      <c r="BG190" s="193">
        <f>_xlfn.IFNA(_xlfn.IFNA(INDEX('I.Supplementary 2018-19'!AB$8:AB$157,MATCH($B190,'I.Supplementary 2018-19'!$B$8:$B$157,0)),INDEX('I.KI 2018-19'!AB$9:AB$393,MATCH($B190,'I.KI 2018-19'!$B$9:$B$393,0))),"")</f>
        <v>0</v>
      </c>
      <c r="BH190" s="193">
        <f>_xlfn.IFNA(_xlfn.IFNA(INDEX('I.Supplementary 2018-19'!AC$8:AC$157,MATCH($B190,'I.Supplementary 2018-19'!$B$8:$B$157,0)),INDEX('I.KI 2018-19'!AC$9:AC$393,MATCH($B190,'I.KI 2018-19'!$B$9:$B$393,0))),"")</f>
        <v>0</v>
      </c>
      <c r="BI190" s="157">
        <f>_xlfn.IFNA(_xlfn.IFNA(INDEX('I.Supplementary 2018-19'!AD$8:AD$157,MATCH($B190,'I.Supplementary 2018-19'!$B$8:$B$157,0)),INDEX('I.KI 2018-19'!AD$9:AD$393,MATCH($B190,'I.KI 2018-19'!$B$9:$B$393,0))),"")</f>
        <v>0</v>
      </c>
      <c r="BJ190" s="149"/>
      <c r="BK190" s="156">
        <f>_xlfn.IFNA(IF($B190=$B$381,0,IF($B190=$B$382,0,_xlfn.IFNA(INDEX('I.Supplementary 2018-19'!I$8:I$157,MATCH($B190,'I.Supplementary 2018-19'!$B$8:$B$157,0)),INDEX('I.KI 2018-19'!I$9:I$393,MATCH($B190,'I.KI 2018-19'!$B$9:$B$393,0))))),"")</f>
        <v>2.326673364751041E-3</v>
      </c>
      <c r="BL190" s="149">
        <f>_xlfn.IFNA(IF($B190=$B$381,0,IF($B190=$B$382,0,_xlfn.IFNA(INDEX('I.Supplementary 2018-19'!J$8:J$157,MATCH($B190,'I.Supplementary 2018-19'!$B$8:$B$157,0)),INDEX('I.KI 2018-19'!J$9:J$393,MATCH($B190,'I.KI 2018-19'!$B$9:$B$393,0))))),"")</f>
        <v>2.1574620211197453</v>
      </c>
      <c r="BM190" s="157">
        <f>_xlfn.IFNA(IF($B190=$B$381,0,IF($B190=$B$382,0,_xlfn.IFNA(INDEX('I.Supplementary 2018-19'!H$8:H$157,MATCH($B190,'I.Supplementary 2018-19'!$B$8:$B$157,0)),INDEX('I.KI 2018-19'!H$9:H$393,MATCH($B190,'I.KI 2018-19'!$B$9:$B$393,0))))),"")</f>
        <v>2.1597886944844964</v>
      </c>
    </row>
    <row r="191" spans="2:65">
      <c r="B191" s="121" t="str">
        <f>'Calculations for 2021-22'!B191</f>
        <v>E5018</v>
      </c>
      <c r="C191" s="160" t="str">
        <f>'Calculations for 2021-22'!D191</f>
        <v>E5018</v>
      </c>
      <c r="D191" t="str">
        <f>'Calculations for 2021-22'!E191</f>
        <v>ILB</v>
      </c>
      <c r="E191" t="str">
        <f>'Calculations for 2021-22'!F191</f>
        <v>P1915</v>
      </c>
      <c r="F191" s="120" t="str">
        <f>'Calculations for 2021-22'!H191</f>
        <v>Lewisham</v>
      </c>
      <c r="G191" s="156">
        <f>_xlfn.IFNA(INDEX('I.KI 2016-17'!M$8:M$391,MATCH($B191,'I.KI 2016-17'!$B$8:$B$391,0)),"")</f>
        <v>50.607749196642999</v>
      </c>
      <c r="H191" s="149">
        <f>_xlfn.IFNA(INDEX('I.KI 2016-17'!N$8:N$391,MATCH($B191,'I.KI 2016-17'!$B$8:$B$391,0)),"")</f>
        <v>9.0003437541949989</v>
      </c>
      <c r="I191" s="149">
        <f>_xlfn.IFNA(INDEX('I.KI 2016-17'!O$8:O$391,MATCH($B191,'I.KI 2016-17'!$B$8:$B$391,0)),"")</f>
        <v>0</v>
      </c>
      <c r="J191" s="149">
        <f>_xlfn.IFNA(INDEX('I.KI 2016-17'!P$8:P$391,MATCH($B191,'I.KI 2016-17'!$B$8:$B$391,0)),"")</f>
        <v>0</v>
      </c>
      <c r="K191" s="157">
        <f>_xlfn.IFNA(INDEX('I.KI 2016-17'!Q$8:Q$391,MATCH($B191,'I.KI 2016-17'!$B$8:$B$391,0)),"")</f>
        <v>0</v>
      </c>
      <c r="L191" s="156">
        <f>_xlfn.IFNA(INDEX('I.KI 2016-17'!R$8:R$391,MATCH($B191,'I.KI 2016-17'!$B$8:$B$391,0)),"")</f>
        <v>70.723745003600996</v>
      </c>
      <c r="M191" s="193">
        <f>_xlfn.IFNA(INDEX('I.KI 2016-17'!S$8:S$391,MATCH($B191,'I.KI 2016-17'!$B$8:$B$391,0)),"")</f>
        <v>16.358967226114999</v>
      </c>
      <c r="N191" s="193">
        <f>_xlfn.IFNA(INDEX('I.KI 2016-17'!T$8:T$391,MATCH($B191,'I.KI 2016-17'!$B$8:$B$391,0)),"")</f>
        <v>0</v>
      </c>
      <c r="O191" s="193">
        <f>_xlfn.IFNA(INDEX('I.KI 2016-17'!U$8:U$391,MATCH($B191,'I.KI 2016-17'!$B$8:$B$391,0)),"")</f>
        <v>0</v>
      </c>
      <c r="P191" s="157">
        <f>_xlfn.IFNA(INDEX('I.KI 2016-17'!V$8:V$391,MATCH($B191,'I.KI 2016-17'!$B$8:$B$391,0)),"")</f>
        <v>0</v>
      </c>
      <c r="Q191" s="156">
        <f>_xlfn.IFNA(INDEX('I.KI 2016-17'!W$8:W$391,MATCH($B191,'I.KI 2016-17'!$B$8:$B$391,0)),"")</f>
        <v>121.33149420024399</v>
      </c>
      <c r="R191" s="193">
        <f>_xlfn.IFNA(INDEX('I.KI 2016-17'!X$8:X$391,MATCH($B191,'I.KI 2016-17'!$B$8:$B$391,0)),"")</f>
        <v>25.359310980309999</v>
      </c>
      <c r="S191" s="193">
        <f>_xlfn.IFNA(INDEX('I.KI 2016-17'!Y$8:Y$391,MATCH($B191,'I.KI 2016-17'!$B$8:$B$391,0)),"")</f>
        <v>0</v>
      </c>
      <c r="T191" s="193">
        <f>_xlfn.IFNA(INDEX('I.KI 2016-17'!Z$8:Z$391,MATCH($B191,'I.KI 2016-17'!$B$8:$B$391,0)),"")</f>
        <v>0</v>
      </c>
      <c r="U191" s="157">
        <f>_xlfn.IFNA(INDEX('I.KI 2016-17'!AA$8:AA$391,MATCH($B191,'I.KI 2016-17'!$B$8:$B$391,0)),"")</f>
        <v>0</v>
      </c>
      <c r="V191" s="149"/>
      <c r="W191" s="154">
        <f>_xlfn.IFNA(INDEX('I.KI 2016-17'!$H$8:$H$391,MATCH(B191,'I.KI 2016-17'!$B$8:$B$391,0)),"")</f>
        <v>59.608092950838</v>
      </c>
      <c r="X191" s="153">
        <f>_xlfn.IFNA(INDEX('I.KI 2016-17'!$I$8:$I$391,MATCH(B191,'I.KI 2016-17'!$B$8:$B$391,0)),"")</f>
        <v>87.082712229716009</v>
      </c>
      <c r="Y191" s="155">
        <f>_xlfn.IFNA(INDEX('I.KI 2016-17'!$G$8:$G$391,MATCH(B191,'I.KI 2016-17'!$B$8:$B$391,0)),"")</f>
        <v>146.69080518055401</v>
      </c>
      <c r="Z191" s="149"/>
      <c r="AA191" s="156">
        <f>_xlfn.IFNA(IF($B191=$B$382,0,_xlfn.IFNA(INDEX('I.Supplementary 2017-18'!N$8:N$35,MATCH($B191,'I.Supplementary 2017-18'!$B$8:$B$35,0)),INDEX('I.KI 2017-18'!N$9:N$393,MATCH($B191,'I.KI 2017-18'!$B$9:$B$393,0)))),"")</f>
        <v>39.963332141435799</v>
      </c>
      <c r="AB191" s="193">
        <f>_xlfn.IFNA(IF($B191=$B$382,0,_xlfn.IFNA(INDEX('I.Supplementary 2017-18'!O$8:O$35,MATCH($B191,'I.Supplementary 2017-18'!$B$8:$B$35,0)),INDEX('I.KI 2017-18'!O$9:O$393,MATCH($B191,'I.KI 2017-18'!$B$9:$B$393,0)))),"")</f>
        <v>6.1955130134264769</v>
      </c>
      <c r="AC191" s="193">
        <f>_xlfn.IFNA(IF($B191=$B$382,0,_xlfn.IFNA(INDEX('I.Supplementary 2017-18'!P$8:P$35,MATCH($B191,'I.Supplementary 2017-18'!$B$8:$B$35,0)),INDEX('I.KI 2017-18'!P$9:P$393,MATCH($B191,'I.KI 2017-18'!$B$9:$B$393,0)))),"")</f>
        <v>0</v>
      </c>
      <c r="AD191" s="193">
        <f>_xlfn.IFNA(IF($B191=$B$382,0,_xlfn.IFNA(INDEX('I.Supplementary 2017-18'!Q$8:Q$35,MATCH($B191,'I.Supplementary 2017-18'!$B$8:$B$35,0)),INDEX('I.KI 2017-18'!Q$9:Q$393,MATCH($B191,'I.KI 2017-18'!$B$9:$B$393,0)))),"")</f>
        <v>0</v>
      </c>
      <c r="AE191" s="157">
        <f>_xlfn.IFNA(IF($B191=$B$382,0,_xlfn.IFNA(INDEX('I.Supplementary 2017-18'!R$8:R$35,MATCH($B191,'I.Supplementary 2017-18'!$B$8:$B$35,0)),INDEX('I.KI 2017-18'!R$9:R$393,MATCH($B191,'I.KI 2017-18'!$B$9:$B$393,0)))),"")</f>
        <v>0</v>
      </c>
      <c r="AF191" s="156">
        <f>_xlfn.IFNA(IF($B191=$B$382,0,_xlfn.IFNA(INDEX('I.Supplementary 2017-18'!S$8:S$35,MATCH($B191,'I.Supplementary 2017-18'!$B$8:$B$35,0)),INDEX('I.KI 2017-18'!S$9:S$393,MATCH($B191,'I.KI 2017-18'!$B$9:$B$393,0)))),"")</f>
        <v>72.167642725169117</v>
      </c>
      <c r="AG191" s="193">
        <f>_xlfn.IFNA(IF($B191=$B$382,0,_xlfn.IFNA(INDEX('I.Supplementary 2017-18'!T$8:T$35,MATCH($B191,'I.Supplementary 2017-18'!$B$8:$B$35,0)),INDEX('I.KI 2017-18'!T$9:T$393,MATCH($B191,'I.KI 2017-18'!$B$9:$B$393,0)))),"")</f>
        <v>16.692952304306097</v>
      </c>
      <c r="AH191" s="193">
        <f>_xlfn.IFNA(IF($B191=$B$382,0,_xlfn.IFNA(INDEX('I.Supplementary 2017-18'!U$8:U$35,MATCH($B191,'I.Supplementary 2017-18'!$B$8:$B$35,0)),INDEX('I.KI 2017-18'!U$9:U$393,MATCH($B191,'I.KI 2017-18'!$B$9:$B$393,0)))),"")</f>
        <v>0</v>
      </c>
      <c r="AI191" s="193">
        <f>_xlfn.IFNA(IF($B191=$B$382,0,_xlfn.IFNA(INDEX('I.Supplementary 2017-18'!V$8:V$35,MATCH($B191,'I.Supplementary 2017-18'!$B$8:$B$35,0)),INDEX('I.KI 2017-18'!V$9:V$393,MATCH($B191,'I.KI 2017-18'!$B$9:$B$393,0)))),"")</f>
        <v>0</v>
      </c>
      <c r="AJ191" s="157">
        <f>_xlfn.IFNA(IF($B191=$B$382,0,_xlfn.IFNA(INDEX('I.Supplementary 2017-18'!W$8:W$35,MATCH($B191,'I.Supplementary 2017-18'!$B$8:$B$35,0)),INDEX('I.KI 2017-18'!W$9:W$393,MATCH($B191,'I.KI 2017-18'!$B$9:$B$393,0)))),"")</f>
        <v>0</v>
      </c>
      <c r="AK191" s="156">
        <f>_xlfn.IFNA(IF($B191=$B$382,0,_xlfn.IFNA(INDEX('I.Supplementary 2017-18'!X$8:X$35,MATCH($B191,'I.Supplementary 2017-18'!$B$8:$B$35,0)),INDEX('I.KI 2017-18'!X$9:X$393,MATCH($B191,'I.KI 2017-18'!$B$9:$B$393,0)))),"")</f>
        <v>112.13097486660492</v>
      </c>
      <c r="AL191" s="193">
        <f>_xlfn.IFNA(IF($B191=$B$382,0,_xlfn.IFNA(INDEX('I.Supplementary 2017-18'!Y$8:Y$35,MATCH($B191,'I.Supplementary 2017-18'!$B$8:$B$35,0)),INDEX('I.KI 2017-18'!Y$9:Y$393,MATCH($B191,'I.KI 2017-18'!$B$9:$B$393,0)))),"")</f>
        <v>22.888465317732575</v>
      </c>
      <c r="AM191" s="193">
        <f>_xlfn.IFNA(IF($B191=$B$382,0,_xlfn.IFNA(INDEX('I.Supplementary 2017-18'!Z$8:Z$35,MATCH($B191,'I.Supplementary 2017-18'!$B$8:$B$35,0)),INDEX('I.KI 2017-18'!Z$9:Z$393,MATCH($B191,'I.KI 2017-18'!$B$9:$B$393,0)))),"")</f>
        <v>0</v>
      </c>
      <c r="AN191" s="193">
        <f>_xlfn.IFNA(IF($B191=$B$382,0,_xlfn.IFNA(INDEX('I.Supplementary 2017-18'!AA$8:AA$35,MATCH($B191,'I.Supplementary 2017-18'!$B$8:$B$35,0)),INDEX('I.KI 2017-18'!AA$9:AA$393,MATCH($B191,'I.KI 2017-18'!$B$9:$B$393,0)))),"")</f>
        <v>0</v>
      </c>
      <c r="AO191" s="157">
        <f>_xlfn.IFNA(IF($B191=$B$382,0,_xlfn.IFNA(INDEX('I.Supplementary 2017-18'!AB$8:AB$35,MATCH($B191,'I.Supplementary 2017-18'!$B$8:$B$35,0)),INDEX('I.KI 2017-18'!AB$9:AB$393,MATCH($B191,'I.KI 2017-18'!$B$9:$B$393,0)))),"")</f>
        <v>0</v>
      </c>
      <c r="AP191" s="149"/>
      <c r="AQ191" s="156">
        <f>_xlfn.IFNA(IF($B191=$B$381,0,IF($B191=$B$382,0,_xlfn.IFNA(INDEX('I.Supplementary 2017-18'!I$8:I$35,MATCH($B191,'I.Supplementary 2017-18'!$B$8:$B$35,0)),INDEX('I.KI 2017-18'!I$9:I$393,MATCH($B191,'I.KI 2017-18'!$B$9:$B$393,0))))),"")</f>
        <v>46.158845154862277</v>
      </c>
      <c r="AR191" s="149">
        <f>_xlfn.IFNA(IF($B191=$B$381,0,IF($B191=$B$382,0,_xlfn.IFNA(INDEX('I.Supplementary 2017-18'!J$8:J$35,MATCH($B191,'I.Supplementary 2017-18'!$B$8:$B$35,0)),INDEX('I.KI 2017-18'!J$9:J$393,MATCH($B191,'I.KI 2017-18'!$B$9:$B$393,0))))),"")</f>
        <v>88.860595029475206</v>
      </c>
      <c r="AS191" s="157">
        <f>_xlfn.IFNA(IF($B191=$B$381,0,IF($B191=$B$382,0,_xlfn.IFNA(INDEX('I.Supplementary 2017-18'!H$8:H$35,MATCH($B191,'I.Supplementary 2017-18'!$B$8:$B$35,0)),INDEX('I.KI 2017-18'!H$9:H$393,MATCH($B191,'I.KI 2017-18'!$B$9:$B$393,0))))),"")</f>
        <v>135.0194401843375</v>
      </c>
      <c r="AT191" s="149"/>
      <c r="AU191" s="156">
        <f>_xlfn.IFNA(_xlfn.IFNA(INDEX('I.Supplementary 2018-19'!P$8:P$157,MATCH($B191,'I.Supplementary 2018-19'!$B$8:$B$157,0)),INDEX('I.KI 2018-19'!P$9:P$393,MATCH($B191,'I.KI 2018-19'!$B$9:$B$393,0))),"")</f>
        <v>32.568132032800165</v>
      </c>
      <c r="AV191" s="193">
        <f>_xlfn.IFNA(_xlfn.IFNA(INDEX('I.Supplementary 2018-19'!Q$8:Q$157,MATCH($B191,'I.Supplementary 2018-19'!$B$8:$B$157,0)),INDEX('I.KI 2018-19'!Q$9:Q$393,MATCH($B191,'I.KI 2018-19'!$B$9:$B$393,0))),"")</f>
        <v>4.3717219708936197</v>
      </c>
      <c r="AW191" s="193">
        <f>_xlfn.IFNA(_xlfn.IFNA(INDEX('I.Supplementary 2018-19'!R$8:R$157,MATCH($B191,'I.Supplementary 2018-19'!$B$8:$B$157,0)),INDEX('I.KI 2018-19'!R$9:R$393,MATCH($B191,'I.KI 2018-19'!$B$9:$B$393,0))),"")</f>
        <v>0</v>
      </c>
      <c r="AX191" s="193">
        <f>_xlfn.IFNA(_xlfn.IFNA(INDEX('I.Supplementary 2018-19'!S$8:S$157,MATCH($B191,'I.Supplementary 2018-19'!$B$8:$B$157,0)),INDEX('I.KI 2018-19'!S$9:S$393,MATCH($B191,'I.KI 2018-19'!$B$9:$B$393,0))),"")</f>
        <v>0</v>
      </c>
      <c r="AY191" s="157">
        <f>_xlfn.IFNA(_xlfn.IFNA(INDEX('I.Supplementary 2018-19'!T$8:T$157,MATCH($B191,'I.Supplementary 2018-19'!$B$8:$B$157,0)),INDEX('I.KI 2018-19'!T$9:T$393,MATCH($B191,'I.KI 2018-19'!$B$9:$B$393,0))),"")</f>
        <v>0</v>
      </c>
      <c r="AZ191" s="156">
        <f>_xlfn.IFNA(_xlfn.IFNA(INDEX('I.Supplementary 2018-19'!U$8:U$157,MATCH($B191,'I.Supplementary 2018-19'!$B$8:$B$157,0)),INDEX('I.KI 2018-19'!U$9:U$393,MATCH($B191,'I.KI 2018-19'!$B$9:$B$393,0))),"")</f>
        <v>74.335769330646301</v>
      </c>
      <c r="BA191" s="193">
        <f>_xlfn.IFNA(_xlfn.IFNA(INDEX('I.Supplementary 2018-19'!V$8:V$157,MATCH($B191,'I.Supplementary 2018-19'!$B$8:$B$157,0)),INDEX('I.KI 2018-19'!V$9:V$393,MATCH($B191,'I.KI 2018-19'!$B$9:$B$393,0))),"")</f>
        <v>17.194457309156494</v>
      </c>
      <c r="BB191" s="193">
        <f>_xlfn.IFNA(_xlfn.IFNA(INDEX('I.Supplementary 2018-19'!W$8:W$157,MATCH($B191,'I.Supplementary 2018-19'!$B$8:$B$157,0)),INDEX('I.KI 2018-19'!W$9:W$393,MATCH($B191,'I.KI 2018-19'!$B$9:$B$393,0))),"")</f>
        <v>0</v>
      </c>
      <c r="BC191" s="193">
        <f>_xlfn.IFNA(_xlfn.IFNA(INDEX('I.Supplementary 2018-19'!X$8:X$157,MATCH($B191,'I.Supplementary 2018-19'!$B$8:$B$157,0)),INDEX('I.KI 2018-19'!X$9:X$393,MATCH($B191,'I.KI 2018-19'!$B$9:$B$393,0))),"")</f>
        <v>0</v>
      </c>
      <c r="BD191" s="157">
        <f>_xlfn.IFNA(_xlfn.IFNA(INDEX('I.Supplementary 2018-19'!Y$8:Y$157,MATCH($B191,'I.Supplementary 2018-19'!$B$8:$B$157,0)),INDEX('I.KI 2018-19'!Y$9:Y$393,MATCH($B191,'I.KI 2018-19'!$B$9:$B$393,0))),"")</f>
        <v>0</v>
      </c>
      <c r="BE191" s="156">
        <f>_xlfn.IFNA(_xlfn.IFNA(INDEX('I.Supplementary 2018-19'!Z$8:Z$157,MATCH($B191,'I.Supplementary 2018-19'!$B$8:$B$157,0)),INDEX('I.KI 2018-19'!Z$9:Z$393,MATCH($B191,'I.KI 2018-19'!$B$9:$B$393,0))),"")</f>
        <v>106.90390136344647</v>
      </c>
      <c r="BF191" s="193">
        <f>_xlfn.IFNA(_xlfn.IFNA(INDEX('I.Supplementary 2018-19'!AA$8:AA$157,MATCH($B191,'I.Supplementary 2018-19'!$B$8:$B$157,0)),INDEX('I.KI 2018-19'!AA$9:AA$393,MATCH($B191,'I.KI 2018-19'!$B$9:$B$393,0))),"")</f>
        <v>21.566179280050115</v>
      </c>
      <c r="BG191" s="193">
        <f>_xlfn.IFNA(_xlfn.IFNA(INDEX('I.Supplementary 2018-19'!AB$8:AB$157,MATCH($B191,'I.Supplementary 2018-19'!$B$8:$B$157,0)),INDEX('I.KI 2018-19'!AB$9:AB$393,MATCH($B191,'I.KI 2018-19'!$B$9:$B$393,0))),"")</f>
        <v>0</v>
      </c>
      <c r="BH191" s="193">
        <f>_xlfn.IFNA(_xlfn.IFNA(INDEX('I.Supplementary 2018-19'!AC$8:AC$157,MATCH($B191,'I.Supplementary 2018-19'!$B$8:$B$157,0)),INDEX('I.KI 2018-19'!AC$9:AC$393,MATCH($B191,'I.KI 2018-19'!$B$9:$B$393,0))),"")</f>
        <v>0</v>
      </c>
      <c r="BI191" s="157">
        <f>_xlfn.IFNA(_xlfn.IFNA(INDEX('I.Supplementary 2018-19'!AD$8:AD$157,MATCH($B191,'I.Supplementary 2018-19'!$B$8:$B$157,0)),INDEX('I.KI 2018-19'!AD$9:AD$393,MATCH($B191,'I.KI 2018-19'!$B$9:$B$393,0))),"")</f>
        <v>0</v>
      </c>
      <c r="BJ191" s="149"/>
      <c r="BK191" s="156">
        <f>_xlfn.IFNA(IF($B191=$B$381,0,IF($B191=$B$382,0,_xlfn.IFNA(INDEX('I.Supplementary 2018-19'!I$8:I$157,MATCH($B191,'I.Supplementary 2018-19'!$B$8:$B$157,0)),INDEX('I.KI 2018-19'!I$9:I$393,MATCH($B191,'I.KI 2018-19'!$B$9:$B$393,0))))),"")</f>
        <v>36.939854003693789</v>
      </c>
      <c r="BL191" s="149">
        <f>_xlfn.IFNA(IF($B191=$B$381,0,IF($B191=$B$382,0,_xlfn.IFNA(INDEX('I.Supplementary 2018-19'!J$8:J$157,MATCH($B191,'I.Supplementary 2018-19'!$B$8:$B$157,0)),INDEX('I.KI 2018-19'!J$9:J$393,MATCH($B191,'I.KI 2018-19'!$B$9:$B$393,0))))),"")</f>
        <v>91.530226639802805</v>
      </c>
      <c r="BM191" s="157">
        <f>_xlfn.IFNA(IF($B191=$B$381,0,IF($B191=$B$382,0,_xlfn.IFNA(INDEX('I.Supplementary 2018-19'!H$8:H$157,MATCH($B191,'I.Supplementary 2018-19'!$B$8:$B$157,0)),INDEX('I.KI 2018-19'!H$9:H$393,MATCH($B191,'I.KI 2018-19'!$B$9:$B$393,0))))),"")</f>
        <v>128.4700806434966</v>
      </c>
    </row>
    <row r="192" spans="2:65">
      <c r="B192" s="121" t="str">
        <f>'Calculations for 2021-22'!B192</f>
        <v>E3433</v>
      </c>
      <c r="C192" s="160" t="str">
        <f>'Calculations for 2021-22'!D192</f>
        <v>E3433</v>
      </c>
      <c r="D192" t="str">
        <f>'Calculations for 2021-22'!E192</f>
        <v>SD</v>
      </c>
      <c r="E192" t="str">
        <f>'Calculations for 2021-22'!F192</f>
        <v>P1902</v>
      </c>
      <c r="F192" s="120" t="str">
        <f>'Calculations for 2021-22'!H192</f>
        <v>Lichfield</v>
      </c>
      <c r="G192" s="156">
        <f>_xlfn.IFNA(INDEX('I.KI 2016-17'!M$8:M$391,MATCH($B192,'I.KI 2016-17'!$B$8:$B$391,0)),"")</f>
        <v>0</v>
      </c>
      <c r="H192" s="149">
        <f>_xlfn.IFNA(INDEX('I.KI 2016-17'!N$8:N$391,MATCH($B192,'I.KI 2016-17'!$B$8:$B$391,0)),"")</f>
        <v>0.77344424166000003</v>
      </c>
      <c r="I192" s="149">
        <f>_xlfn.IFNA(INDEX('I.KI 2016-17'!O$8:O$391,MATCH($B192,'I.KI 2016-17'!$B$8:$B$391,0)),"")</f>
        <v>0</v>
      </c>
      <c r="J192" s="149">
        <f>_xlfn.IFNA(INDEX('I.KI 2016-17'!P$8:P$391,MATCH($B192,'I.KI 2016-17'!$B$8:$B$391,0)),"")</f>
        <v>0</v>
      </c>
      <c r="K192" s="157">
        <f>_xlfn.IFNA(INDEX('I.KI 2016-17'!Q$8:Q$391,MATCH($B192,'I.KI 2016-17'!$B$8:$B$391,0)),"")</f>
        <v>0</v>
      </c>
      <c r="L192" s="156">
        <f>_xlfn.IFNA(INDEX('I.KI 2016-17'!R$8:R$391,MATCH($B192,'I.KI 2016-17'!$B$8:$B$391,0)),"")</f>
        <v>0</v>
      </c>
      <c r="M192" s="193">
        <f>_xlfn.IFNA(INDEX('I.KI 2016-17'!S$8:S$391,MATCH($B192,'I.KI 2016-17'!$B$8:$B$391,0)),"")</f>
        <v>1.937216492148</v>
      </c>
      <c r="N192" s="193">
        <f>_xlfn.IFNA(INDEX('I.KI 2016-17'!T$8:T$391,MATCH($B192,'I.KI 2016-17'!$B$8:$B$391,0)),"")</f>
        <v>0</v>
      </c>
      <c r="O192" s="193">
        <f>_xlfn.IFNA(INDEX('I.KI 2016-17'!U$8:U$391,MATCH($B192,'I.KI 2016-17'!$B$8:$B$391,0)),"")</f>
        <v>0</v>
      </c>
      <c r="P192" s="157">
        <f>_xlfn.IFNA(INDEX('I.KI 2016-17'!V$8:V$391,MATCH($B192,'I.KI 2016-17'!$B$8:$B$391,0)),"")</f>
        <v>0</v>
      </c>
      <c r="Q192" s="156">
        <f>_xlfn.IFNA(INDEX('I.KI 2016-17'!W$8:W$391,MATCH($B192,'I.KI 2016-17'!$B$8:$B$391,0)),"")</f>
        <v>0</v>
      </c>
      <c r="R192" s="193">
        <f>_xlfn.IFNA(INDEX('I.KI 2016-17'!X$8:X$391,MATCH($B192,'I.KI 2016-17'!$B$8:$B$391,0)),"")</f>
        <v>2.710660733808</v>
      </c>
      <c r="S192" s="193">
        <f>_xlfn.IFNA(INDEX('I.KI 2016-17'!Y$8:Y$391,MATCH($B192,'I.KI 2016-17'!$B$8:$B$391,0)),"")</f>
        <v>0</v>
      </c>
      <c r="T192" s="193">
        <f>_xlfn.IFNA(INDEX('I.KI 2016-17'!Z$8:Z$391,MATCH($B192,'I.KI 2016-17'!$B$8:$B$391,0)),"")</f>
        <v>0</v>
      </c>
      <c r="U192" s="157">
        <f>_xlfn.IFNA(INDEX('I.KI 2016-17'!AA$8:AA$391,MATCH($B192,'I.KI 2016-17'!$B$8:$B$391,0)),"")</f>
        <v>0</v>
      </c>
      <c r="V192" s="149"/>
      <c r="W192" s="154">
        <f>_xlfn.IFNA(INDEX('I.KI 2016-17'!$H$8:$H$391,MATCH(B192,'I.KI 2016-17'!$B$8:$B$391,0)),"")</f>
        <v>0.77344424166000003</v>
      </c>
      <c r="X192" s="153">
        <f>_xlfn.IFNA(INDEX('I.KI 2016-17'!$I$8:$I$391,MATCH(B192,'I.KI 2016-17'!$B$8:$B$391,0)),"")</f>
        <v>1.937216492148</v>
      </c>
      <c r="Y192" s="155">
        <f>_xlfn.IFNA(INDEX('I.KI 2016-17'!$G$8:$G$391,MATCH(B192,'I.KI 2016-17'!$B$8:$B$391,0)),"")</f>
        <v>2.710660733808</v>
      </c>
      <c r="Z192" s="149"/>
      <c r="AA192" s="156">
        <f>_xlfn.IFNA(IF($B192=$B$382,0,_xlfn.IFNA(INDEX('I.Supplementary 2017-18'!N$8:N$35,MATCH($B192,'I.Supplementary 2017-18'!$B$8:$B$35,0)),INDEX('I.KI 2017-18'!N$9:N$393,MATCH($B192,'I.KI 2017-18'!$B$9:$B$393,0)))),"")</f>
        <v>0</v>
      </c>
      <c r="AB192" s="193">
        <f>_xlfn.IFNA(IF($B192=$B$382,0,_xlfn.IFNA(INDEX('I.Supplementary 2017-18'!O$8:O$35,MATCH($B192,'I.Supplementary 2017-18'!$B$8:$B$35,0)),INDEX('I.KI 2017-18'!O$9:O$393,MATCH($B192,'I.KI 2017-18'!$B$9:$B$393,0)))),"")</f>
        <v>0.23643597590592691</v>
      </c>
      <c r="AC192" s="193">
        <f>_xlfn.IFNA(IF($B192=$B$382,0,_xlfn.IFNA(INDEX('I.Supplementary 2017-18'!P$8:P$35,MATCH($B192,'I.Supplementary 2017-18'!$B$8:$B$35,0)),INDEX('I.KI 2017-18'!P$9:P$393,MATCH($B192,'I.KI 2017-18'!$B$9:$B$393,0)))),"")</f>
        <v>0</v>
      </c>
      <c r="AD192" s="193">
        <f>_xlfn.IFNA(IF($B192=$B$382,0,_xlfn.IFNA(INDEX('I.Supplementary 2017-18'!Q$8:Q$35,MATCH($B192,'I.Supplementary 2017-18'!$B$8:$B$35,0)),INDEX('I.KI 2017-18'!Q$9:Q$393,MATCH($B192,'I.KI 2017-18'!$B$9:$B$393,0)))),"")</f>
        <v>0</v>
      </c>
      <c r="AE192" s="157">
        <f>_xlfn.IFNA(IF($B192=$B$382,0,_xlfn.IFNA(INDEX('I.Supplementary 2017-18'!R$8:R$35,MATCH($B192,'I.Supplementary 2017-18'!$B$8:$B$35,0)),INDEX('I.KI 2017-18'!R$9:R$393,MATCH($B192,'I.KI 2017-18'!$B$9:$B$393,0)))),"")</f>
        <v>0</v>
      </c>
      <c r="AF192" s="156">
        <f>_xlfn.IFNA(IF($B192=$B$382,0,_xlfn.IFNA(INDEX('I.Supplementary 2017-18'!S$8:S$35,MATCH($B192,'I.Supplementary 2017-18'!$B$8:$B$35,0)),INDEX('I.KI 2017-18'!S$9:S$393,MATCH($B192,'I.KI 2017-18'!$B$9:$B$393,0)))),"")</f>
        <v>0</v>
      </c>
      <c r="AG192" s="193">
        <f>_xlfn.IFNA(IF($B192=$B$382,0,_xlfn.IFNA(INDEX('I.Supplementary 2017-18'!T$8:T$35,MATCH($B192,'I.Supplementary 2017-18'!$B$8:$B$35,0)),INDEX('I.KI 2017-18'!T$9:T$393,MATCH($B192,'I.KI 2017-18'!$B$9:$B$393,0)))),"")</f>
        <v>1.9767667518104977</v>
      </c>
      <c r="AH192" s="193">
        <f>_xlfn.IFNA(IF($B192=$B$382,0,_xlfn.IFNA(INDEX('I.Supplementary 2017-18'!U$8:U$35,MATCH($B192,'I.Supplementary 2017-18'!$B$8:$B$35,0)),INDEX('I.KI 2017-18'!U$9:U$393,MATCH($B192,'I.KI 2017-18'!$B$9:$B$393,0)))),"")</f>
        <v>0</v>
      </c>
      <c r="AI192" s="193">
        <f>_xlfn.IFNA(IF($B192=$B$382,0,_xlfn.IFNA(INDEX('I.Supplementary 2017-18'!V$8:V$35,MATCH($B192,'I.Supplementary 2017-18'!$B$8:$B$35,0)),INDEX('I.KI 2017-18'!V$9:V$393,MATCH($B192,'I.KI 2017-18'!$B$9:$B$393,0)))),"")</f>
        <v>0</v>
      </c>
      <c r="AJ192" s="157">
        <f>_xlfn.IFNA(IF($B192=$B$382,0,_xlfn.IFNA(INDEX('I.Supplementary 2017-18'!W$8:W$35,MATCH($B192,'I.Supplementary 2017-18'!$B$8:$B$35,0)),INDEX('I.KI 2017-18'!W$9:W$393,MATCH($B192,'I.KI 2017-18'!$B$9:$B$393,0)))),"")</f>
        <v>0</v>
      </c>
      <c r="AK192" s="156">
        <f>_xlfn.IFNA(IF($B192=$B$382,0,_xlfn.IFNA(INDEX('I.Supplementary 2017-18'!X$8:X$35,MATCH($B192,'I.Supplementary 2017-18'!$B$8:$B$35,0)),INDEX('I.KI 2017-18'!X$9:X$393,MATCH($B192,'I.KI 2017-18'!$B$9:$B$393,0)))),"")</f>
        <v>0</v>
      </c>
      <c r="AL192" s="193">
        <f>_xlfn.IFNA(IF($B192=$B$382,0,_xlfn.IFNA(INDEX('I.Supplementary 2017-18'!Y$8:Y$35,MATCH($B192,'I.Supplementary 2017-18'!$B$8:$B$35,0)),INDEX('I.KI 2017-18'!Y$9:Y$393,MATCH($B192,'I.KI 2017-18'!$B$9:$B$393,0)))),"")</f>
        <v>2.2132027277164248</v>
      </c>
      <c r="AM192" s="193">
        <f>_xlfn.IFNA(IF($B192=$B$382,0,_xlfn.IFNA(INDEX('I.Supplementary 2017-18'!Z$8:Z$35,MATCH($B192,'I.Supplementary 2017-18'!$B$8:$B$35,0)),INDEX('I.KI 2017-18'!Z$9:Z$393,MATCH($B192,'I.KI 2017-18'!$B$9:$B$393,0)))),"")</f>
        <v>0</v>
      </c>
      <c r="AN192" s="193">
        <f>_xlfn.IFNA(IF($B192=$B$382,0,_xlfn.IFNA(INDEX('I.Supplementary 2017-18'!AA$8:AA$35,MATCH($B192,'I.Supplementary 2017-18'!$B$8:$B$35,0)),INDEX('I.KI 2017-18'!AA$9:AA$393,MATCH($B192,'I.KI 2017-18'!$B$9:$B$393,0)))),"")</f>
        <v>0</v>
      </c>
      <c r="AO192" s="157">
        <f>_xlfn.IFNA(IF($B192=$B$382,0,_xlfn.IFNA(INDEX('I.Supplementary 2017-18'!AB$8:AB$35,MATCH($B192,'I.Supplementary 2017-18'!$B$8:$B$35,0)),INDEX('I.KI 2017-18'!AB$9:AB$393,MATCH($B192,'I.KI 2017-18'!$B$9:$B$393,0)))),"")</f>
        <v>0</v>
      </c>
      <c r="AP192" s="149"/>
      <c r="AQ192" s="156">
        <f>_xlfn.IFNA(IF($B192=$B$381,0,IF($B192=$B$382,0,_xlfn.IFNA(INDEX('I.Supplementary 2017-18'!I$8:I$35,MATCH($B192,'I.Supplementary 2017-18'!$B$8:$B$35,0)),INDEX('I.KI 2017-18'!I$9:I$393,MATCH($B192,'I.KI 2017-18'!$B$9:$B$393,0))))),"")</f>
        <v>0.23643597590592691</v>
      </c>
      <c r="AR192" s="149">
        <f>_xlfn.IFNA(IF($B192=$B$381,0,IF($B192=$B$382,0,_xlfn.IFNA(INDEX('I.Supplementary 2017-18'!J$8:J$35,MATCH($B192,'I.Supplementary 2017-18'!$B$8:$B$35,0)),INDEX('I.KI 2017-18'!J$9:J$393,MATCH($B192,'I.KI 2017-18'!$B$9:$B$393,0))))),"")</f>
        <v>1.9767667518104977</v>
      </c>
      <c r="AS192" s="157">
        <f>_xlfn.IFNA(IF($B192=$B$381,0,IF($B192=$B$382,0,_xlfn.IFNA(INDEX('I.Supplementary 2017-18'!H$8:H$35,MATCH($B192,'I.Supplementary 2017-18'!$B$8:$B$35,0)),INDEX('I.KI 2017-18'!H$9:H$393,MATCH($B192,'I.KI 2017-18'!$B$9:$B$393,0))))),"")</f>
        <v>2.2132027277164248</v>
      </c>
      <c r="AT192" s="149"/>
      <c r="AU192" s="156">
        <f>_xlfn.IFNA(_xlfn.IFNA(INDEX('I.Supplementary 2018-19'!P$8:P$157,MATCH($B192,'I.Supplementary 2018-19'!$B$8:$B$157,0)),INDEX('I.KI 2018-19'!P$9:P$393,MATCH($B192,'I.KI 2018-19'!$B$9:$B$393,0))),"")</f>
        <v>0</v>
      </c>
      <c r="AV192" s="193">
        <f>_xlfn.IFNA(_xlfn.IFNA(INDEX('I.Supplementary 2018-19'!Q$8:Q$157,MATCH($B192,'I.Supplementary 2018-19'!$B$8:$B$157,0)),INDEX('I.KI 2018-19'!Q$9:Q$393,MATCH($B192,'I.KI 2018-19'!$B$9:$B$393,0))),"")</f>
        <v>0</v>
      </c>
      <c r="AW192" s="193">
        <f>_xlfn.IFNA(_xlfn.IFNA(INDEX('I.Supplementary 2018-19'!R$8:R$157,MATCH($B192,'I.Supplementary 2018-19'!$B$8:$B$157,0)),INDEX('I.KI 2018-19'!R$9:R$393,MATCH($B192,'I.KI 2018-19'!$B$9:$B$393,0))),"")</f>
        <v>0</v>
      </c>
      <c r="AX192" s="193">
        <f>_xlfn.IFNA(_xlfn.IFNA(INDEX('I.Supplementary 2018-19'!S$8:S$157,MATCH($B192,'I.Supplementary 2018-19'!$B$8:$B$157,0)),INDEX('I.KI 2018-19'!S$9:S$393,MATCH($B192,'I.KI 2018-19'!$B$9:$B$393,0))),"")</f>
        <v>0</v>
      </c>
      <c r="AY192" s="157">
        <f>_xlfn.IFNA(_xlfn.IFNA(INDEX('I.Supplementary 2018-19'!T$8:T$157,MATCH($B192,'I.Supplementary 2018-19'!$B$8:$B$157,0)),INDEX('I.KI 2018-19'!T$9:T$393,MATCH($B192,'I.KI 2018-19'!$B$9:$B$393,0))),"")</f>
        <v>0</v>
      </c>
      <c r="AZ192" s="156">
        <f>_xlfn.IFNA(_xlfn.IFNA(INDEX('I.Supplementary 2018-19'!U$8:U$157,MATCH($B192,'I.Supplementary 2018-19'!$B$8:$B$157,0)),INDEX('I.KI 2018-19'!U$9:U$393,MATCH($B192,'I.KI 2018-19'!$B$9:$B$393,0))),"")</f>
        <v>0</v>
      </c>
      <c r="BA192" s="193">
        <f>_xlfn.IFNA(_xlfn.IFNA(INDEX('I.Supplementary 2018-19'!V$8:V$157,MATCH($B192,'I.Supplementary 2018-19'!$B$8:$B$157,0)),INDEX('I.KI 2018-19'!V$9:V$393,MATCH($B192,'I.KI 2018-19'!$B$9:$B$393,0))),"")</f>
        <v>2.0361545941395685</v>
      </c>
      <c r="BB192" s="193">
        <f>_xlfn.IFNA(_xlfn.IFNA(INDEX('I.Supplementary 2018-19'!W$8:W$157,MATCH($B192,'I.Supplementary 2018-19'!$B$8:$B$157,0)),INDEX('I.KI 2018-19'!W$9:W$393,MATCH($B192,'I.KI 2018-19'!$B$9:$B$393,0))),"")</f>
        <v>0</v>
      </c>
      <c r="BC192" s="193">
        <f>_xlfn.IFNA(_xlfn.IFNA(INDEX('I.Supplementary 2018-19'!X$8:X$157,MATCH($B192,'I.Supplementary 2018-19'!$B$8:$B$157,0)),INDEX('I.KI 2018-19'!X$9:X$393,MATCH($B192,'I.KI 2018-19'!$B$9:$B$393,0))),"")</f>
        <v>0</v>
      </c>
      <c r="BD192" s="157">
        <f>_xlfn.IFNA(_xlfn.IFNA(INDEX('I.Supplementary 2018-19'!Y$8:Y$157,MATCH($B192,'I.Supplementary 2018-19'!$B$8:$B$157,0)),INDEX('I.KI 2018-19'!Y$9:Y$393,MATCH($B192,'I.KI 2018-19'!$B$9:$B$393,0))),"")</f>
        <v>0</v>
      </c>
      <c r="BE192" s="156">
        <f>_xlfn.IFNA(_xlfn.IFNA(INDEX('I.Supplementary 2018-19'!Z$8:Z$157,MATCH($B192,'I.Supplementary 2018-19'!$B$8:$B$157,0)),INDEX('I.KI 2018-19'!Z$9:Z$393,MATCH($B192,'I.KI 2018-19'!$B$9:$B$393,0))),"")</f>
        <v>0</v>
      </c>
      <c r="BF192" s="193">
        <f>_xlfn.IFNA(_xlfn.IFNA(INDEX('I.Supplementary 2018-19'!AA$8:AA$157,MATCH($B192,'I.Supplementary 2018-19'!$B$8:$B$157,0)),INDEX('I.KI 2018-19'!AA$9:AA$393,MATCH($B192,'I.KI 2018-19'!$B$9:$B$393,0))),"")</f>
        <v>2.0361545941395685</v>
      </c>
      <c r="BG192" s="193">
        <f>_xlfn.IFNA(_xlfn.IFNA(INDEX('I.Supplementary 2018-19'!AB$8:AB$157,MATCH($B192,'I.Supplementary 2018-19'!$B$8:$B$157,0)),INDEX('I.KI 2018-19'!AB$9:AB$393,MATCH($B192,'I.KI 2018-19'!$B$9:$B$393,0))),"")</f>
        <v>0</v>
      </c>
      <c r="BH192" s="193">
        <f>_xlfn.IFNA(_xlfn.IFNA(INDEX('I.Supplementary 2018-19'!AC$8:AC$157,MATCH($B192,'I.Supplementary 2018-19'!$B$8:$B$157,0)),INDEX('I.KI 2018-19'!AC$9:AC$393,MATCH($B192,'I.KI 2018-19'!$B$9:$B$393,0))),"")</f>
        <v>0</v>
      </c>
      <c r="BI192" s="157">
        <f>_xlfn.IFNA(_xlfn.IFNA(INDEX('I.Supplementary 2018-19'!AD$8:AD$157,MATCH($B192,'I.Supplementary 2018-19'!$B$8:$B$157,0)),INDEX('I.KI 2018-19'!AD$9:AD$393,MATCH($B192,'I.KI 2018-19'!$B$9:$B$393,0))),"")</f>
        <v>0</v>
      </c>
      <c r="BJ192" s="149"/>
      <c r="BK192" s="156">
        <f>_xlfn.IFNA(IF($B192=$B$381,0,IF($B192=$B$382,0,_xlfn.IFNA(INDEX('I.Supplementary 2018-19'!I$8:I$157,MATCH($B192,'I.Supplementary 2018-19'!$B$8:$B$157,0)),INDEX('I.KI 2018-19'!I$9:I$393,MATCH($B192,'I.KI 2018-19'!$B$9:$B$393,0))))),"")</f>
        <v>0</v>
      </c>
      <c r="BL192" s="149">
        <f>_xlfn.IFNA(IF($B192=$B$381,0,IF($B192=$B$382,0,_xlfn.IFNA(INDEX('I.Supplementary 2018-19'!J$8:J$157,MATCH($B192,'I.Supplementary 2018-19'!$B$8:$B$157,0)),INDEX('I.KI 2018-19'!J$9:J$393,MATCH($B192,'I.KI 2018-19'!$B$9:$B$393,0))))),"")</f>
        <v>2.0361545941395685</v>
      </c>
      <c r="BM192" s="157">
        <f>_xlfn.IFNA(IF($B192=$B$381,0,IF($B192=$B$382,0,_xlfn.IFNA(INDEX('I.Supplementary 2018-19'!H$8:H$157,MATCH($B192,'I.Supplementary 2018-19'!$B$8:$B$157,0)),INDEX('I.KI 2018-19'!H$9:H$393,MATCH($B192,'I.KI 2018-19'!$B$9:$B$393,0))))),"")</f>
        <v>2.0361545941395685</v>
      </c>
    </row>
    <row r="193" spans="2:65">
      <c r="B193" s="121" t="str">
        <f>'Calculations for 2021-22'!B193</f>
        <v>E2533</v>
      </c>
      <c r="C193" s="160" t="str">
        <f>'Calculations for 2021-22'!D193</f>
        <v>E2533</v>
      </c>
      <c r="D193" t="str">
        <f>'Calculations for 2021-22'!E193</f>
        <v>SD</v>
      </c>
      <c r="E193">
        <f>'Calculations for 2021-22'!F193</f>
        <v>0</v>
      </c>
      <c r="F193" s="120" t="str">
        <f>'Calculations for 2021-22'!H193</f>
        <v>Lincoln</v>
      </c>
      <c r="G193" s="156">
        <f>_xlfn.IFNA(INDEX('I.KI 2016-17'!M$8:M$391,MATCH($B193,'I.KI 2016-17'!$B$8:$B$391,0)),"")</f>
        <v>0</v>
      </c>
      <c r="H193" s="149">
        <f>_xlfn.IFNA(INDEX('I.KI 2016-17'!N$8:N$391,MATCH($B193,'I.KI 2016-17'!$B$8:$B$391,0)),"")</f>
        <v>1.697505306517</v>
      </c>
      <c r="I193" s="149">
        <f>_xlfn.IFNA(INDEX('I.KI 2016-17'!O$8:O$391,MATCH($B193,'I.KI 2016-17'!$B$8:$B$391,0)),"")</f>
        <v>0</v>
      </c>
      <c r="J193" s="149">
        <f>_xlfn.IFNA(INDEX('I.KI 2016-17'!P$8:P$391,MATCH($B193,'I.KI 2016-17'!$B$8:$B$391,0)),"")</f>
        <v>0</v>
      </c>
      <c r="K193" s="157">
        <f>_xlfn.IFNA(INDEX('I.KI 2016-17'!Q$8:Q$391,MATCH($B193,'I.KI 2016-17'!$B$8:$B$391,0)),"")</f>
        <v>0</v>
      </c>
      <c r="L193" s="156">
        <f>_xlfn.IFNA(INDEX('I.KI 2016-17'!R$8:R$391,MATCH($B193,'I.KI 2016-17'!$B$8:$B$391,0)),"")</f>
        <v>0</v>
      </c>
      <c r="M193" s="193">
        <f>_xlfn.IFNA(INDEX('I.KI 2016-17'!S$8:S$391,MATCH($B193,'I.KI 2016-17'!$B$8:$B$391,0)),"")</f>
        <v>3.4906818417079997</v>
      </c>
      <c r="N193" s="193">
        <f>_xlfn.IFNA(INDEX('I.KI 2016-17'!T$8:T$391,MATCH($B193,'I.KI 2016-17'!$B$8:$B$391,0)),"")</f>
        <v>0</v>
      </c>
      <c r="O193" s="193">
        <f>_xlfn.IFNA(INDEX('I.KI 2016-17'!U$8:U$391,MATCH($B193,'I.KI 2016-17'!$B$8:$B$391,0)),"")</f>
        <v>0</v>
      </c>
      <c r="P193" s="157">
        <f>_xlfn.IFNA(INDEX('I.KI 2016-17'!V$8:V$391,MATCH($B193,'I.KI 2016-17'!$B$8:$B$391,0)),"")</f>
        <v>0</v>
      </c>
      <c r="Q193" s="156">
        <f>_xlfn.IFNA(INDEX('I.KI 2016-17'!W$8:W$391,MATCH($B193,'I.KI 2016-17'!$B$8:$B$391,0)),"")</f>
        <v>0</v>
      </c>
      <c r="R193" s="193">
        <f>_xlfn.IFNA(INDEX('I.KI 2016-17'!X$8:X$391,MATCH($B193,'I.KI 2016-17'!$B$8:$B$391,0)),"")</f>
        <v>5.1881871482249995</v>
      </c>
      <c r="S193" s="193">
        <f>_xlfn.IFNA(INDEX('I.KI 2016-17'!Y$8:Y$391,MATCH($B193,'I.KI 2016-17'!$B$8:$B$391,0)),"")</f>
        <v>0</v>
      </c>
      <c r="T193" s="193">
        <f>_xlfn.IFNA(INDEX('I.KI 2016-17'!Z$8:Z$391,MATCH($B193,'I.KI 2016-17'!$B$8:$B$391,0)),"")</f>
        <v>0</v>
      </c>
      <c r="U193" s="157">
        <f>_xlfn.IFNA(INDEX('I.KI 2016-17'!AA$8:AA$391,MATCH($B193,'I.KI 2016-17'!$B$8:$B$391,0)),"")</f>
        <v>0</v>
      </c>
      <c r="V193" s="149"/>
      <c r="W193" s="154">
        <f>_xlfn.IFNA(INDEX('I.KI 2016-17'!$H$8:$H$391,MATCH(B193,'I.KI 2016-17'!$B$8:$B$391,0)),"")</f>
        <v>1.697505306517</v>
      </c>
      <c r="X193" s="153">
        <f>_xlfn.IFNA(INDEX('I.KI 2016-17'!$I$8:$I$391,MATCH(B193,'I.KI 2016-17'!$B$8:$B$391,0)),"")</f>
        <v>3.4906818417079997</v>
      </c>
      <c r="Y193" s="155">
        <f>_xlfn.IFNA(INDEX('I.KI 2016-17'!$G$8:$G$391,MATCH(B193,'I.KI 2016-17'!$B$8:$B$391,0)),"")</f>
        <v>5.1881871482249995</v>
      </c>
      <c r="Z193" s="149"/>
      <c r="AA193" s="156">
        <f>_xlfn.IFNA(IF($B193=$B$382,0,_xlfn.IFNA(INDEX('I.Supplementary 2017-18'!N$8:N$35,MATCH($B193,'I.Supplementary 2017-18'!$B$8:$B$35,0)),INDEX('I.KI 2017-18'!N$9:N$393,MATCH($B193,'I.KI 2017-18'!$B$9:$B$393,0)))),"")</f>
        <v>0</v>
      </c>
      <c r="AB193" s="193">
        <f>_xlfn.IFNA(IF($B193=$B$382,0,_xlfn.IFNA(INDEX('I.Supplementary 2017-18'!O$8:O$35,MATCH($B193,'I.Supplementary 2017-18'!$B$8:$B$35,0)),INDEX('I.KI 2017-18'!O$9:O$393,MATCH($B193,'I.KI 2017-18'!$B$9:$B$393,0)))),"")</f>
        <v>0.98061469063382778</v>
      </c>
      <c r="AC193" s="193">
        <f>_xlfn.IFNA(IF($B193=$B$382,0,_xlfn.IFNA(INDEX('I.Supplementary 2017-18'!P$8:P$35,MATCH($B193,'I.Supplementary 2017-18'!$B$8:$B$35,0)),INDEX('I.KI 2017-18'!P$9:P$393,MATCH($B193,'I.KI 2017-18'!$B$9:$B$393,0)))),"")</f>
        <v>0</v>
      </c>
      <c r="AD193" s="193">
        <f>_xlfn.IFNA(IF($B193=$B$382,0,_xlfn.IFNA(INDEX('I.Supplementary 2017-18'!Q$8:Q$35,MATCH($B193,'I.Supplementary 2017-18'!$B$8:$B$35,0)),INDEX('I.KI 2017-18'!Q$9:Q$393,MATCH($B193,'I.KI 2017-18'!$B$9:$B$393,0)))),"")</f>
        <v>0</v>
      </c>
      <c r="AE193" s="157">
        <f>_xlfn.IFNA(IF($B193=$B$382,0,_xlfn.IFNA(INDEX('I.Supplementary 2017-18'!R$8:R$35,MATCH($B193,'I.Supplementary 2017-18'!$B$8:$B$35,0)),INDEX('I.KI 2017-18'!R$9:R$393,MATCH($B193,'I.KI 2017-18'!$B$9:$B$393,0)))),"")</f>
        <v>0</v>
      </c>
      <c r="AF193" s="156">
        <f>_xlfn.IFNA(IF($B193=$B$382,0,_xlfn.IFNA(INDEX('I.Supplementary 2017-18'!S$8:S$35,MATCH($B193,'I.Supplementary 2017-18'!$B$8:$B$35,0)),INDEX('I.KI 2017-18'!S$9:S$393,MATCH($B193,'I.KI 2017-18'!$B$9:$B$393,0)))),"")</f>
        <v>0</v>
      </c>
      <c r="AG193" s="193">
        <f>_xlfn.IFNA(IF($B193=$B$382,0,_xlfn.IFNA(INDEX('I.Supplementary 2017-18'!T$8:T$35,MATCH($B193,'I.Supplementary 2017-18'!$B$8:$B$35,0)),INDEX('I.KI 2017-18'!T$9:T$393,MATCH($B193,'I.KI 2017-18'!$B$9:$B$393,0)))),"")</f>
        <v>3.5619476882451813</v>
      </c>
      <c r="AH193" s="193">
        <f>_xlfn.IFNA(IF($B193=$B$382,0,_xlfn.IFNA(INDEX('I.Supplementary 2017-18'!U$8:U$35,MATCH($B193,'I.Supplementary 2017-18'!$B$8:$B$35,0)),INDEX('I.KI 2017-18'!U$9:U$393,MATCH($B193,'I.KI 2017-18'!$B$9:$B$393,0)))),"")</f>
        <v>0</v>
      </c>
      <c r="AI193" s="193">
        <f>_xlfn.IFNA(IF($B193=$B$382,0,_xlfn.IFNA(INDEX('I.Supplementary 2017-18'!V$8:V$35,MATCH($B193,'I.Supplementary 2017-18'!$B$8:$B$35,0)),INDEX('I.KI 2017-18'!V$9:V$393,MATCH($B193,'I.KI 2017-18'!$B$9:$B$393,0)))),"")</f>
        <v>0</v>
      </c>
      <c r="AJ193" s="157">
        <f>_xlfn.IFNA(IF($B193=$B$382,0,_xlfn.IFNA(INDEX('I.Supplementary 2017-18'!W$8:W$35,MATCH($B193,'I.Supplementary 2017-18'!$B$8:$B$35,0)),INDEX('I.KI 2017-18'!W$9:W$393,MATCH($B193,'I.KI 2017-18'!$B$9:$B$393,0)))),"")</f>
        <v>0</v>
      </c>
      <c r="AK193" s="156">
        <f>_xlfn.IFNA(IF($B193=$B$382,0,_xlfn.IFNA(INDEX('I.Supplementary 2017-18'!X$8:X$35,MATCH($B193,'I.Supplementary 2017-18'!$B$8:$B$35,0)),INDEX('I.KI 2017-18'!X$9:X$393,MATCH($B193,'I.KI 2017-18'!$B$9:$B$393,0)))),"")</f>
        <v>0</v>
      </c>
      <c r="AL193" s="193">
        <f>_xlfn.IFNA(IF($B193=$B$382,0,_xlfn.IFNA(INDEX('I.Supplementary 2017-18'!Y$8:Y$35,MATCH($B193,'I.Supplementary 2017-18'!$B$8:$B$35,0)),INDEX('I.KI 2017-18'!Y$9:Y$393,MATCH($B193,'I.KI 2017-18'!$B$9:$B$393,0)))),"")</f>
        <v>4.5425623788790093</v>
      </c>
      <c r="AM193" s="193">
        <f>_xlfn.IFNA(IF($B193=$B$382,0,_xlfn.IFNA(INDEX('I.Supplementary 2017-18'!Z$8:Z$35,MATCH($B193,'I.Supplementary 2017-18'!$B$8:$B$35,0)),INDEX('I.KI 2017-18'!Z$9:Z$393,MATCH($B193,'I.KI 2017-18'!$B$9:$B$393,0)))),"")</f>
        <v>0</v>
      </c>
      <c r="AN193" s="193">
        <f>_xlfn.IFNA(IF($B193=$B$382,0,_xlfn.IFNA(INDEX('I.Supplementary 2017-18'!AA$8:AA$35,MATCH($B193,'I.Supplementary 2017-18'!$B$8:$B$35,0)),INDEX('I.KI 2017-18'!AA$9:AA$393,MATCH($B193,'I.KI 2017-18'!$B$9:$B$393,0)))),"")</f>
        <v>0</v>
      </c>
      <c r="AO193" s="157">
        <f>_xlfn.IFNA(IF($B193=$B$382,0,_xlfn.IFNA(INDEX('I.Supplementary 2017-18'!AB$8:AB$35,MATCH($B193,'I.Supplementary 2017-18'!$B$8:$B$35,0)),INDEX('I.KI 2017-18'!AB$9:AB$393,MATCH($B193,'I.KI 2017-18'!$B$9:$B$393,0)))),"")</f>
        <v>0</v>
      </c>
      <c r="AP193" s="149"/>
      <c r="AQ193" s="156">
        <f>_xlfn.IFNA(IF($B193=$B$381,0,IF($B193=$B$382,0,_xlfn.IFNA(INDEX('I.Supplementary 2017-18'!I$8:I$35,MATCH($B193,'I.Supplementary 2017-18'!$B$8:$B$35,0)),INDEX('I.KI 2017-18'!I$9:I$393,MATCH($B193,'I.KI 2017-18'!$B$9:$B$393,0))))),"")</f>
        <v>0.98061469063382778</v>
      </c>
      <c r="AR193" s="149">
        <f>_xlfn.IFNA(IF($B193=$B$381,0,IF($B193=$B$382,0,_xlfn.IFNA(INDEX('I.Supplementary 2017-18'!J$8:J$35,MATCH($B193,'I.Supplementary 2017-18'!$B$8:$B$35,0)),INDEX('I.KI 2017-18'!J$9:J$393,MATCH($B193,'I.KI 2017-18'!$B$9:$B$393,0))))),"")</f>
        <v>3.5619476882451813</v>
      </c>
      <c r="AS193" s="157">
        <f>_xlfn.IFNA(IF($B193=$B$381,0,IF($B193=$B$382,0,_xlfn.IFNA(INDEX('I.Supplementary 2017-18'!H$8:H$35,MATCH($B193,'I.Supplementary 2017-18'!$B$8:$B$35,0)),INDEX('I.KI 2017-18'!H$9:H$393,MATCH($B193,'I.KI 2017-18'!$B$9:$B$393,0))))),"")</f>
        <v>4.5425623788790093</v>
      </c>
      <c r="AT193" s="149"/>
      <c r="AU193" s="156">
        <f>_xlfn.IFNA(_xlfn.IFNA(INDEX('I.Supplementary 2018-19'!P$8:P$157,MATCH($B193,'I.Supplementary 2018-19'!$B$8:$B$157,0)),INDEX('I.KI 2018-19'!P$9:P$393,MATCH($B193,'I.KI 2018-19'!$B$9:$B$393,0))),"")</f>
        <v>0</v>
      </c>
      <c r="AV193" s="193">
        <f>_xlfn.IFNA(_xlfn.IFNA(INDEX('I.Supplementary 2018-19'!Q$8:Q$157,MATCH($B193,'I.Supplementary 2018-19'!$B$8:$B$157,0)),INDEX('I.KI 2018-19'!Q$9:Q$393,MATCH($B193,'I.KI 2018-19'!$B$9:$B$393,0))),"")</f>
        <v>0.52795727360197064</v>
      </c>
      <c r="AW193" s="193">
        <f>_xlfn.IFNA(_xlfn.IFNA(INDEX('I.Supplementary 2018-19'!R$8:R$157,MATCH($B193,'I.Supplementary 2018-19'!$B$8:$B$157,0)),INDEX('I.KI 2018-19'!R$9:R$393,MATCH($B193,'I.KI 2018-19'!$B$9:$B$393,0))),"")</f>
        <v>0</v>
      </c>
      <c r="AX193" s="193">
        <f>_xlfn.IFNA(_xlfn.IFNA(INDEX('I.Supplementary 2018-19'!S$8:S$157,MATCH($B193,'I.Supplementary 2018-19'!$B$8:$B$157,0)),INDEX('I.KI 2018-19'!S$9:S$393,MATCH($B193,'I.KI 2018-19'!$B$9:$B$393,0))),"")</f>
        <v>0</v>
      </c>
      <c r="AY193" s="157">
        <f>_xlfn.IFNA(_xlfn.IFNA(INDEX('I.Supplementary 2018-19'!T$8:T$157,MATCH($B193,'I.Supplementary 2018-19'!$B$8:$B$157,0)),INDEX('I.KI 2018-19'!T$9:T$393,MATCH($B193,'I.KI 2018-19'!$B$9:$B$393,0))),"")</f>
        <v>0</v>
      </c>
      <c r="AZ193" s="156">
        <f>_xlfn.IFNA(_xlfn.IFNA(INDEX('I.Supplementary 2018-19'!U$8:U$157,MATCH($B193,'I.Supplementary 2018-19'!$B$8:$B$157,0)),INDEX('I.KI 2018-19'!U$9:U$393,MATCH($B193,'I.KI 2018-19'!$B$9:$B$393,0))),"")</f>
        <v>0</v>
      </c>
      <c r="BA193" s="193">
        <f>_xlfn.IFNA(_xlfn.IFNA(INDEX('I.Supplementary 2018-19'!V$8:V$157,MATCH($B193,'I.Supplementary 2018-19'!$B$8:$B$157,0)),INDEX('I.KI 2018-19'!V$9:V$393,MATCH($B193,'I.KI 2018-19'!$B$9:$B$393,0))),"")</f>
        <v>3.6689589921838777</v>
      </c>
      <c r="BB193" s="193">
        <f>_xlfn.IFNA(_xlfn.IFNA(INDEX('I.Supplementary 2018-19'!W$8:W$157,MATCH($B193,'I.Supplementary 2018-19'!$B$8:$B$157,0)),INDEX('I.KI 2018-19'!W$9:W$393,MATCH($B193,'I.KI 2018-19'!$B$9:$B$393,0))),"")</f>
        <v>0</v>
      </c>
      <c r="BC193" s="193">
        <f>_xlfn.IFNA(_xlfn.IFNA(INDEX('I.Supplementary 2018-19'!X$8:X$157,MATCH($B193,'I.Supplementary 2018-19'!$B$8:$B$157,0)),INDEX('I.KI 2018-19'!X$9:X$393,MATCH($B193,'I.KI 2018-19'!$B$9:$B$393,0))),"")</f>
        <v>0</v>
      </c>
      <c r="BD193" s="157">
        <f>_xlfn.IFNA(_xlfn.IFNA(INDEX('I.Supplementary 2018-19'!Y$8:Y$157,MATCH($B193,'I.Supplementary 2018-19'!$B$8:$B$157,0)),INDEX('I.KI 2018-19'!Y$9:Y$393,MATCH($B193,'I.KI 2018-19'!$B$9:$B$393,0))),"")</f>
        <v>0</v>
      </c>
      <c r="BE193" s="156">
        <f>_xlfn.IFNA(_xlfn.IFNA(INDEX('I.Supplementary 2018-19'!Z$8:Z$157,MATCH($B193,'I.Supplementary 2018-19'!$B$8:$B$157,0)),INDEX('I.KI 2018-19'!Z$9:Z$393,MATCH($B193,'I.KI 2018-19'!$B$9:$B$393,0))),"")</f>
        <v>0</v>
      </c>
      <c r="BF193" s="193">
        <f>_xlfn.IFNA(_xlfn.IFNA(INDEX('I.Supplementary 2018-19'!AA$8:AA$157,MATCH($B193,'I.Supplementary 2018-19'!$B$8:$B$157,0)),INDEX('I.KI 2018-19'!AA$9:AA$393,MATCH($B193,'I.KI 2018-19'!$B$9:$B$393,0))),"")</f>
        <v>4.1969162657858483</v>
      </c>
      <c r="BG193" s="193">
        <f>_xlfn.IFNA(_xlfn.IFNA(INDEX('I.Supplementary 2018-19'!AB$8:AB$157,MATCH($B193,'I.Supplementary 2018-19'!$B$8:$B$157,0)),INDEX('I.KI 2018-19'!AB$9:AB$393,MATCH($B193,'I.KI 2018-19'!$B$9:$B$393,0))),"")</f>
        <v>0</v>
      </c>
      <c r="BH193" s="193">
        <f>_xlfn.IFNA(_xlfn.IFNA(INDEX('I.Supplementary 2018-19'!AC$8:AC$157,MATCH($B193,'I.Supplementary 2018-19'!$B$8:$B$157,0)),INDEX('I.KI 2018-19'!AC$9:AC$393,MATCH($B193,'I.KI 2018-19'!$B$9:$B$393,0))),"")</f>
        <v>0</v>
      </c>
      <c r="BI193" s="157">
        <f>_xlfn.IFNA(_xlfn.IFNA(INDEX('I.Supplementary 2018-19'!AD$8:AD$157,MATCH($B193,'I.Supplementary 2018-19'!$B$8:$B$157,0)),INDEX('I.KI 2018-19'!AD$9:AD$393,MATCH($B193,'I.KI 2018-19'!$B$9:$B$393,0))),"")</f>
        <v>0</v>
      </c>
      <c r="BJ193" s="149"/>
      <c r="BK193" s="156">
        <f>_xlfn.IFNA(IF($B193=$B$381,0,IF($B193=$B$382,0,_xlfn.IFNA(INDEX('I.Supplementary 2018-19'!I$8:I$157,MATCH($B193,'I.Supplementary 2018-19'!$B$8:$B$157,0)),INDEX('I.KI 2018-19'!I$9:I$393,MATCH($B193,'I.KI 2018-19'!$B$9:$B$393,0))))),"")</f>
        <v>0.52795727360197064</v>
      </c>
      <c r="BL193" s="149">
        <f>_xlfn.IFNA(IF($B193=$B$381,0,IF($B193=$B$382,0,_xlfn.IFNA(INDEX('I.Supplementary 2018-19'!J$8:J$157,MATCH($B193,'I.Supplementary 2018-19'!$B$8:$B$157,0)),INDEX('I.KI 2018-19'!J$9:J$393,MATCH($B193,'I.KI 2018-19'!$B$9:$B$393,0))))),"")</f>
        <v>3.6689589921838777</v>
      </c>
      <c r="BM193" s="157">
        <f>_xlfn.IFNA(IF($B193=$B$381,0,IF($B193=$B$382,0,_xlfn.IFNA(INDEX('I.Supplementary 2018-19'!H$8:H$157,MATCH($B193,'I.Supplementary 2018-19'!$B$8:$B$157,0)),INDEX('I.KI 2018-19'!H$9:H$393,MATCH($B193,'I.KI 2018-19'!$B$9:$B$393,0))))),"")</f>
        <v>4.1969162657858483</v>
      </c>
    </row>
    <row r="194" spans="2:65">
      <c r="B194" s="121" t="str">
        <f>'Calculations for 2021-22'!B194</f>
        <v>E2520</v>
      </c>
      <c r="C194" s="160" t="str">
        <f>'Calculations for 2021-22'!D194</f>
        <v>E2520</v>
      </c>
      <c r="D194" t="str">
        <f>'Calculations for 2021-22'!E194</f>
        <v>SCFIR</v>
      </c>
      <c r="E194">
        <f>'Calculations for 2021-22'!F194</f>
        <v>0</v>
      </c>
      <c r="F194" s="120" t="str">
        <f>'Calculations for 2021-22'!H194</f>
        <v>Lincolnshire</v>
      </c>
      <c r="G194" s="156">
        <f>_xlfn.IFNA(INDEX('I.KI 2016-17'!M$8:M$391,MATCH($B194,'I.KI 2016-17'!$B$8:$B$391,0)),"")</f>
        <v>64.910340482340004</v>
      </c>
      <c r="H194" s="149">
        <f>_xlfn.IFNA(INDEX('I.KI 2016-17'!N$8:N$391,MATCH($B194,'I.KI 2016-17'!$B$8:$B$391,0)),"")</f>
        <v>0</v>
      </c>
      <c r="I194" s="149">
        <f>_xlfn.IFNA(INDEX('I.KI 2016-17'!O$8:O$391,MATCH($B194,'I.KI 2016-17'!$B$8:$B$391,0)),"")</f>
        <v>5.4403573166330004</v>
      </c>
      <c r="J194" s="149">
        <f>_xlfn.IFNA(INDEX('I.KI 2016-17'!P$8:P$391,MATCH($B194,'I.KI 2016-17'!$B$8:$B$391,0)),"")</f>
        <v>0</v>
      </c>
      <c r="K194" s="157">
        <f>_xlfn.IFNA(INDEX('I.KI 2016-17'!Q$8:Q$391,MATCH($B194,'I.KI 2016-17'!$B$8:$B$391,0)),"")</f>
        <v>0</v>
      </c>
      <c r="L194" s="156">
        <f>_xlfn.IFNA(INDEX('I.KI 2016-17'!R$8:R$391,MATCH($B194,'I.KI 2016-17'!$B$8:$B$391,0)),"")</f>
        <v>96.064663679620992</v>
      </c>
      <c r="M194" s="193">
        <f>_xlfn.IFNA(INDEX('I.KI 2016-17'!S$8:S$391,MATCH($B194,'I.KI 2016-17'!$B$8:$B$391,0)),"")</f>
        <v>0</v>
      </c>
      <c r="N194" s="193">
        <f>_xlfn.IFNA(INDEX('I.KI 2016-17'!T$8:T$391,MATCH($B194,'I.KI 2016-17'!$B$8:$B$391,0)),"")</f>
        <v>5.9452483209049998</v>
      </c>
      <c r="O194" s="193">
        <f>_xlfn.IFNA(INDEX('I.KI 2016-17'!U$8:U$391,MATCH($B194,'I.KI 2016-17'!$B$8:$B$391,0)),"")</f>
        <v>0</v>
      </c>
      <c r="P194" s="157">
        <f>_xlfn.IFNA(INDEX('I.KI 2016-17'!V$8:V$391,MATCH($B194,'I.KI 2016-17'!$B$8:$B$391,0)),"")</f>
        <v>0</v>
      </c>
      <c r="Q194" s="156">
        <f>_xlfn.IFNA(INDEX('I.KI 2016-17'!W$8:W$391,MATCH($B194,'I.KI 2016-17'!$B$8:$B$391,0)),"")</f>
        <v>160.97500416196101</v>
      </c>
      <c r="R194" s="193">
        <f>_xlfn.IFNA(INDEX('I.KI 2016-17'!X$8:X$391,MATCH($B194,'I.KI 2016-17'!$B$8:$B$391,0)),"")</f>
        <v>0</v>
      </c>
      <c r="S194" s="193">
        <f>_xlfn.IFNA(INDEX('I.KI 2016-17'!Y$8:Y$391,MATCH($B194,'I.KI 2016-17'!$B$8:$B$391,0)),"")</f>
        <v>11.385605637537999</v>
      </c>
      <c r="T194" s="193">
        <f>_xlfn.IFNA(INDEX('I.KI 2016-17'!Z$8:Z$391,MATCH($B194,'I.KI 2016-17'!$B$8:$B$391,0)),"")</f>
        <v>0</v>
      </c>
      <c r="U194" s="157">
        <f>_xlfn.IFNA(INDEX('I.KI 2016-17'!AA$8:AA$391,MATCH($B194,'I.KI 2016-17'!$B$8:$B$391,0)),"")</f>
        <v>0</v>
      </c>
      <c r="V194" s="149"/>
      <c r="W194" s="154">
        <f>_xlfn.IFNA(INDEX('I.KI 2016-17'!$H$8:$H$391,MATCH(B194,'I.KI 2016-17'!$B$8:$B$391,0)),"")</f>
        <v>70.350697798972988</v>
      </c>
      <c r="X194" s="153">
        <f>_xlfn.IFNA(INDEX('I.KI 2016-17'!$I$8:$I$391,MATCH(B194,'I.KI 2016-17'!$B$8:$B$391,0)),"")</f>
        <v>102.009912000526</v>
      </c>
      <c r="Y194" s="155">
        <f>_xlfn.IFNA(INDEX('I.KI 2016-17'!$G$8:$G$391,MATCH(B194,'I.KI 2016-17'!$B$8:$B$391,0)),"")</f>
        <v>172.360609799499</v>
      </c>
      <c r="Z194" s="149"/>
      <c r="AA194" s="156">
        <f>_xlfn.IFNA(IF($B194=$B$382,0,_xlfn.IFNA(INDEX('I.Supplementary 2017-18'!N$8:N$35,MATCH($B194,'I.Supplementary 2017-18'!$B$8:$B$35,0)),INDEX('I.KI 2017-18'!N$9:N$393,MATCH($B194,'I.KI 2017-18'!$B$9:$B$393,0)))),"")</f>
        <v>44.049682175689966</v>
      </c>
      <c r="AB194" s="193">
        <f>_xlfn.IFNA(IF($B194=$B$382,0,_xlfn.IFNA(INDEX('I.Supplementary 2017-18'!O$8:O$35,MATCH($B194,'I.Supplementary 2017-18'!$B$8:$B$35,0)),INDEX('I.KI 2017-18'!O$9:O$393,MATCH($B194,'I.KI 2017-18'!$B$9:$B$393,0)))),"")</f>
        <v>0</v>
      </c>
      <c r="AC194" s="193">
        <f>_xlfn.IFNA(IF($B194=$B$382,0,_xlfn.IFNA(INDEX('I.Supplementary 2017-18'!P$8:P$35,MATCH($B194,'I.Supplementary 2017-18'!$B$8:$B$35,0)),INDEX('I.KI 2017-18'!P$9:P$393,MATCH($B194,'I.KI 2017-18'!$B$9:$B$393,0)))),"")</f>
        <v>4.2419587353507842</v>
      </c>
      <c r="AD194" s="193">
        <f>_xlfn.IFNA(IF($B194=$B$382,0,_xlfn.IFNA(INDEX('I.Supplementary 2017-18'!Q$8:Q$35,MATCH($B194,'I.Supplementary 2017-18'!$B$8:$B$35,0)),INDEX('I.KI 2017-18'!Q$9:Q$393,MATCH($B194,'I.KI 2017-18'!$B$9:$B$393,0)))),"")</f>
        <v>0</v>
      </c>
      <c r="AE194" s="157">
        <f>_xlfn.IFNA(IF($B194=$B$382,0,_xlfn.IFNA(INDEX('I.Supplementary 2017-18'!R$8:R$35,MATCH($B194,'I.Supplementary 2017-18'!$B$8:$B$35,0)),INDEX('I.KI 2017-18'!R$9:R$393,MATCH($B194,'I.KI 2017-18'!$B$9:$B$393,0)))),"")</f>
        <v>0</v>
      </c>
      <c r="AF194" s="156">
        <f>_xlfn.IFNA(IF($B194=$B$382,0,_xlfn.IFNA(INDEX('I.Supplementary 2017-18'!S$8:S$35,MATCH($B194,'I.Supplementary 2017-18'!$B$8:$B$35,0)),INDEX('I.KI 2017-18'!S$9:S$393,MATCH($B194,'I.KI 2017-18'!$B$9:$B$393,0)))),"")</f>
        <v>98.025922221616327</v>
      </c>
      <c r="AG194" s="193">
        <f>_xlfn.IFNA(IF($B194=$B$382,0,_xlfn.IFNA(INDEX('I.Supplementary 2017-18'!T$8:T$35,MATCH($B194,'I.Supplementary 2017-18'!$B$8:$B$35,0)),INDEX('I.KI 2017-18'!T$9:T$393,MATCH($B194,'I.KI 2017-18'!$B$9:$B$393,0)))),"")</f>
        <v>0</v>
      </c>
      <c r="AH194" s="193">
        <f>_xlfn.IFNA(IF($B194=$B$382,0,_xlfn.IFNA(INDEX('I.Supplementary 2017-18'!U$8:U$35,MATCH($B194,'I.Supplementary 2017-18'!$B$8:$B$35,0)),INDEX('I.KI 2017-18'!U$9:U$393,MATCH($B194,'I.KI 2017-18'!$B$9:$B$393,0)))),"")</f>
        <v>6.0666266571946625</v>
      </c>
      <c r="AI194" s="193">
        <f>_xlfn.IFNA(IF($B194=$B$382,0,_xlfn.IFNA(INDEX('I.Supplementary 2017-18'!V$8:V$35,MATCH($B194,'I.Supplementary 2017-18'!$B$8:$B$35,0)),INDEX('I.KI 2017-18'!V$9:V$393,MATCH($B194,'I.KI 2017-18'!$B$9:$B$393,0)))),"")</f>
        <v>0</v>
      </c>
      <c r="AJ194" s="157">
        <f>_xlfn.IFNA(IF($B194=$B$382,0,_xlfn.IFNA(INDEX('I.Supplementary 2017-18'!W$8:W$35,MATCH($B194,'I.Supplementary 2017-18'!$B$8:$B$35,0)),INDEX('I.KI 2017-18'!W$9:W$393,MATCH($B194,'I.KI 2017-18'!$B$9:$B$393,0)))),"")</f>
        <v>0</v>
      </c>
      <c r="AK194" s="156">
        <f>_xlfn.IFNA(IF($B194=$B$382,0,_xlfn.IFNA(INDEX('I.Supplementary 2017-18'!X$8:X$35,MATCH($B194,'I.Supplementary 2017-18'!$B$8:$B$35,0)),INDEX('I.KI 2017-18'!X$9:X$393,MATCH($B194,'I.KI 2017-18'!$B$9:$B$393,0)))),"")</f>
        <v>142.07560439730628</v>
      </c>
      <c r="AL194" s="193">
        <f>_xlfn.IFNA(IF($B194=$B$382,0,_xlfn.IFNA(INDEX('I.Supplementary 2017-18'!Y$8:Y$35,MATCH($B194,'I.Supplementary 2017-18'!$B$8:$B$35,0)),INDEX('I.KI 2017-18'!Y$9:Y$393,MATCH($B194,'I.KI 2017-18'!$B$9:$B$393,0)))),"")</f>
        <v>0</v>
      </c>
      <c r="AM194" s="193">
        <f>_xlfn.IFNA(IF($B194=$B$382,0,_xlfn.IFNA(INDEX('I.Supplementary 2017-18'!Z$8:Z$35,MATCH($B194,'I.Supplementary 2017-18'!$B$8:$B$35,0)),INDEX('I.KI 2017-18'!Z$9:Z$393,MATCH($B194,'I.KI 2017-18'!$B$9:$B$393,0)))),"")</f>
        <v>10.308585392545446</v>
      </c>
      <c r="AN194" s="193">
        <f>_xlfn.IFNA(IF($B194=$B$382,0,_xlfn.IFNA(INDEX('I.Supplementary 2017-18'!AA$8:AA$35,MATCH($B194,'I.Supplementary 2017-18'!$B$8:$B$35,0)),INDEX('I.KI 2017-18'!AA$9:AA$393,MATCH($B194,'I.KI 2017-18'!$B$9:$B$393,0)))),"")</f>
        <v>0</v>
      </c>
      <c r="AO194" s="157">
        <f>_xlfn.IFNA(IF($B194=$B$382,0,_xlfn.IFNA(INDEX('I.Supplementary 2017-18'!AB$8:AB$35,MATCH($B194,'I.Supplementary 2017-18'!$B$8:$B$35,0)),INDEX('I.KI 2017-18'!AB$9:AB$393,MATCH($B194,'I.KI 2017-18'!$B$9:$B$393,0)))),"")</f>
        <v>0</v>
      </c>
      <c r="AP194" s="149"/>
      <c r="AQ194" s="156">
        <f>_xlfn.IFNA(IF($B194=$B$381,0,IF($B194=$B$382,0,_xlfn.IFNA(INDEX('I.Supplementary 2017-18'!I$8:I$35,MATCH($B194,'I.Supplementary 2017-18'!$B$8:$B$35,0)),INDEX('I.KI 2017-18'!I$9:I$393,MATCH($B194,'I.KI 2017-18'!$B$9:$B$393,0))))),"")</f>
        <v>48.291640911040751</v>
      </c>
      <c r="AR194" s="149">
        <f>_xlfn.IFNA(IF($B194=$B$381,0,IF($B194=$B$382,0,_xlfn.IFNA(INDEX('I.Supplementary 2017-18'!J$8:J$35,MATCH($B194,'I.Supplementary 2017-18'!$B$8:$B$35,0)),INDEX('I.KI 2017-18'!J$9:J$393,MATCH($B194,'I.KI 2017-18'!$B$9:$B$393,0))))),"")</f>
        <v>104.09254887881099</v>
      </c>
      <c r="AS194" s="157">
        <f>_xlfn.IFNA(IF($B194=$B$381,0,IF($B194=$B$382,0,_xlfn.IFNA(INDEX('I.Supplementary 2017-18'!H$8:H$35,MATCH($B194,'I.Supplementary 2017-18'!$B$8:$B$35,0)),INDEX('I.KI 2017-18'!H$9:H$393,MATCH($B194,'I.KI 2017-18'!$B$9:$B$393,0))))),"")</f>
        <v>152.38418978985175</v>
      </c>
      <c r="AT194" s="149"/>
      <c r="AU194" s="156">
        <f>_xlfn.IFNA(_xlfn.IFNA(INDEX('I.Supplementary 2018-19'!P$8:P$157,MATCH($B194,'I.Supplementary 2018-19'!$B$8:$B$157,0)),INDEX('I.KI 2018-19'!P$9:P$393,MATCH($B194,'I.KI 2018-19'!$B$9:$B$393,0))),"")</f>
        <v>30.360052800633341</v>
      </c>
      <c r="AV194" s="193">
        <f>_xlfn.IFNA(_xlfn.IFNA(INDEX('I.Supplementary 2018-19'!Q$8:Q$157,MATCH($B194,'I.Supplementary 2018-19'!$B$8:$B$157,0)),INDEX('I.KI 2018-19'!Q$9:Q$393,MATCH($B194,'I.KI 2018-19'!$B$9:$B$393,0))),"")</f>
        <v>0</v>
      </c>
      <c r="AW194" s="193">
        <f>_xlfn.IFNA(_xlfn.IFNA(INDEX('I.Supplementary 2018-19'!R$8:R$157,MATCH($B194,'I.Supplementary 2018-19'!$B$8:$B$157,0)),INDEX('I.KI 2018-19'!R$9:R$393,MATCH($B194,'I.KI 2018-19'!$B$9:$B$393,0))),"")</f>
        <v>3.6042306940488742</v>
      </c>
      <c r="AX194" s="193">
        <f>_xlfn.IFNA(_xlfn.IFNA(INDEX('I.Supplementary 2018-19'!S$8:S$157,MATCH($B194,'I.Supplementary 2018-19'!$B$8:$B$157,0)),INDEX('I.KI 2018-19'!S$9:S$393,MATCH($B194,'I.KI 2018-19'!$B$9:$B$393,0))),"")</f>
        <v>0</v>
      </c>
      <c r="AY194" s="157">
        <f>_xlfn.IFNA(_xlfn.IFNA(INDEX('I.Supplementary 2018-19'!T$8:T$157,MATCH($B194,'I.Supplementary 2018-19'!$B$8:$B$157,0)),INDEX('I.KI 2018-19'!T$9:T$393,MATCH($B194,'I.KI 2018-19'!$B$9:$B$393,0))),"")</f>
        <v>0</v>
      </c>
      <c r="AZ194" s="156">
        <f>_xlfn.IFNA(_xlfn.IFNA(INDEX('I.Supplementary 2018-19'!U$8:U$157,MATCH($B194,'I.Supplementary 2018-19'!$B$8:$B$157,0)),INDEX('I.KI 2018-19'!U$9:U$393,MATCH($B194,'I.KI 2018-19'!$B$9:$B$393,0))),"")</f>
        <v>100.9709070093902</v>
      </c>
      <c r="BA194" s="193">
        <f>_xlfn.IFNA(_xlfn.IFNA(INDEX('I.Supplementary 2018-19'!V$8:V$157,MATCH($B194,'I.Supplementary 2018-19'!$B$8:$B$157,0)),INDEX('I.KI 2018-19'!V$9:V$393,MATCH($B194,'I.KI 2018-19'!$B$9:$B$393,0))),"")</f>
        <v>0</v>
      </c>
      <c r="BB194" s="193">
        <f>_xlfn.IFNA(_xlfn.IFNA(INDEX('I.Supplementary 2018-19'!W$8:W$157,MATCH($B194,'I.Supplementary 2018-19'!$B$8:$B$157,0)),INDEX('I.KI 2018-19'!W$9:W$393,MATCH($B194,'I.KI 2018-19'!$B$9:$B$393,0))),"")</f>
        <v>6.248885827153301</v>
      </c>
      <c r="BC194" s="193">
        <f>_xlfn.IFNA(_xlfn.IFNA(INDEX('I.Supplementary 2018-19'!X$8:X$157,MATCH($B194,'I.Supplementary 2018-19'!$B$8:$B$157,0)),INDEX('I.KI 2018-19'!X$9:X$393,MATCH($B194,'I.KI 2018-19'!$B$9:$B$393,0))),"")</f>
        <v>0</v>
      </c>
      <c r="BD194" s="157">
        <f>_xlfn.IFNA(_xlfn.IFNA(INDEX('I.Supplementary 2018-19'!Y$8:Y$157,MATCH($B194,'I.Supplementary 2018-19'!$B$8:$B$157,0)),INDEX('I.KI 2018-19'!Y$9:Y$393,MATCH($B194,'I.KI 2018-19'!$B$9:$B$393,0))),"")</f>
        <v>0</v>
      </c>
      <c r="BE194" s="156">
        <f>_xlfn.IFNA(_xlfn.IFNA(INDEX('I.Supplementary 2018-19'!Z$8:Z$157,MATCH($B194,'I.Supplementary 2018-19'!$B$8:$B$157,0)),INDEX('I.KI 2018-19'!Z$9:Z$393,MATCH($B194,'I.KI 2018-19'!$B$9:$B$393,0))),"")</f>
        <v>131.33095981002356</v>
      </c>
      <c r="BF194" s="193">
        <f>_xlfn.IFNA(_xlfn.IFNA(INDEX('I.Supplementary 2018-19'!AA$8:AA$157,MATCH($B194,'I.Supplementary 2018-19'!$B$8:$B$157,0)),INDEX('I.KI 2018-19'!AA$9:AA$393,MATCH($B194,'I.KI 2018-19'!$B$9:$B$393,0))),"")</f>
        <v>0</v>
      </c>
      <c r="BG194" s="193">
        <f>_xlfn.IFNA(_xlfn.IFNA(INDEX('I.Supplementary 2018-19'!AB$8:AB$157,MATCH($B194,'I.Supplementary 2018-19'!$B$8:$B$157,0)),INDEX('I.KI 2018-19'!AB$9:AB$393,MATCH($B194,'I.KI 2018-19'!$B$9:$B$393,0))),"")</f>
        <v>9.8531165212021747</v>
      </c>
      <c r="BH194" s="193">
        <f>_xlfn.IFNA(_xlfn.IFNA(INDEX('I.Supplementary 2018-19'!AC$8:AC$157,MATCH($B194,'I.Supplementary 2018-19'!$B$8:$B$157,0)),INDEX('I.KI 2018-19'!AC$9:AC$393,MATCH($B194,'I.KI 2018-19'!$B$9:$B$393,0))),"")</f>
        <v>0</v>
      </c>
      <c r="BI194" s="157">
        <f>_xlfn.IFNA(_xlfn.IFNA(INDEX('I.Supplementary 2018-19'!AD$8:AD$157,MATCH($B194,'I.Supplementary 2018-19'!$B$8:$B$157,0)),INDEX('I.KI 2018-19'!AD$9:AD$393,MATCH($B194,'I.KI 2018-19'!$B$9:$B$393,0))),"")</f>
        <v>0</v>
      </c>
      <c r="BJ194" s="149"/>
      <c r="BK194" s="156">
        <f>_xlfn.IFNA(IF($B194=$B$381,0,IF($B194=$B$382,0,_xlfn.IFNA(INDEX('I.Supplementary 2018-19'!I$8:I$157,MATCH($B194,'I.Supplementary 2018-19'!$B$8:$B$157,0)),INDEX('I.KI 2018-19'!I$9:I$393,MATCH($B194,'I.KI 2018-19'!$B$9:$B$393,0))))),"")</f>
        <v>33.964283494682213</v>
      </c>
      <c r="BL194" s="149">
        <f>_xlfn.IFNA(IF($B194=$B$381,0,IF($B194=$B$382,0,_xlfn.IFNA(INDEX('I.Supplementary 2018-19'!J$8:J$157,MATCH($B194,'I.Supplementary 2018-19'!$B$8:$B$157,0)),INDEX('I.KI 2018-19'!J$9:J$393,MATCH($B194,'I.KI 2018-19'!$B$9:$B$393,0))))),"")</f>
        <v>107.2197928365435</v>
      </c>
      <c r="BM194" s="157">
        <f>_xlfn.IFNA(IF($B194=$B$381,0,IF($B194=$B$382,0,_xlfn.IFNA(INDEX('I.Supplementary 2018-19'!H$8:H$157,MATCH($B194,'I.Supplementary 2018-19'!$B$8:$B$157,0)),INDEX('I.KI 2018-19'!H$9:H$393,MATCH($B194,'I.KI 2018-19'!$B$9:$B$393,0))))),"")</f>
        <v>141.18407633122573</v>
      </c>
    </row>
    <row r="195" spans="2:65">
      <c r="B195" s="121" t="str">
        <f>'Calculations for 2021-22'!B195</f>
        <v>E4302</v>
      </c>
      <c r="C195" s="160" t="str">
        <f>'Calculations for 2021-22'!D195</f>
        <v>E4302</v>
      </c>
      <c r="D195" t="str">
        <f>'Calculations for 2021-22'!E195</f>
        <v>MD</v>
      </c>
      <c r="E195" t="str">
        <f>'Calculations for 2021-22'!F195</f>
        <v>P1702</v>
      </c>
      <c r="F195" s="120" t="str">
        <f>'Calculations for 2021-22'!H195</f>
        <v>Liverpool</v>
      </c>
      <c r="G195" s="156">
        <f>_xlfn.IFNA(INDEX('I.KI 2016-17'!M$8:M$391,MATCH($B195,'I.KI 2016-17'!$B$8:$B$391,0)),"")</f>
        <v>96.085434633104001</v>
      </c>
      <c r="H195" s="149">
        <f>_xlfn.IFNA(INDEX('I.KI 2016-17'!N$8:N$391,MATCH($B195,'I.KI 2016-17'!$B$8:$B$391,0)),"")</f>
        <v>13.345467430412</v>
      </c>
      <c r="I195" s="149">
        <f>_xlfn.IFNA(INDEX('I.KI 2016-17'!O$8:O$391,MATCH($B195,'I.KI 2016-17'!$B$8:$B$391,0)),"")</f>
        <v>0</v>
      </c>
      <c r="J195" s="149">
        <f>_xlfn.IFNA(INDEX('I.KI 2016-17'!P$8:P$391,MATCH($B195,'I.KI 2016-17'!$B$8:$B$391,0)),"")</f>
        <v>0</v>
      </c>
      <c r="K195" s="157">
        <f>_xlfn.IFNA(INDEX('I.KI 2016-17'!Q$8:Q$391,MATCH($B195,'I.KI 2016-17'!$B$8:$B$391,0)),"")</f>
        <v>0</v>
      </c>
      <c r="L195" s="156">
        <f>_xlfn.IFNA(INDEX('I.KI 2016-17'!R$8:R$391,MATCH($B195,'I.KI 2016-17'!$B$8:$B$391,0)),"")</f>
        <v>136.75218319803</v>
      </c>
      <c r="M195" s="193">
        <f>_xlfn.IFNA(INDEX('I.KI 2016-17'!S$8:S$391,MATCH($B195,'I.KI 2016-17'!$B$8:$B$391,0)),"")</f>
        <v>24.966923052538</v>
      </c>
      <c r="N195" s="193">
        <f>_xlfn.IFNA(INDEX('I.KI 2016-17'!T$8:T$391,MATCH($B195,'I.KI 2016-17'!$B$8:$B$391,0)),"")</f>
        <v>0</v>
      </c>
      <c r="O195" s="193">
        <f>_xlfn.IFNA(INDEX('I.KI 2016-17'!U$8:U$391,MATCH($B195,'I.KI 2016-17'!$B$8:$B$391,0)),"")</f>
        <v>0</v>
      </c>
      <c r="P195" s="157">
        <f>_xlfn.IFNA(INDEX('I.KI 2016-17'!V$8:V$391,MATCH($B195,'I.KI 2016-17'!$B$8:$B$391,0)),"")</f>
        <v>0</v>
      </c>
      <c r="Q195" s="156">
        <f>_xlfn.IFNA(INDEX('I.KI 2016-17'!W$8:W$391,MATCH($B195,'I.KI 2016-17'!$B$8:$B$391,0)),"")</f>
        <v>232.837617831134</v>
      </c>
      <c r="R195" s="193">
        <f>_xlfn.IFNA(INDEX('I.KI 2016-17'!X$8:X$391,MATCH($B195,'I.KI 2016-17'!$B$8:$B$391,0)),"")</f>
        <v>38.312390482950001</v>
      </c>
      <c r="S195" s="193">
        <f>_xlfn.IFNA(INDEX('I.KI 2016-17'!Y$8:Y$391,MATCH($B195,'I.KI 2016-17'!$B$8:$B$391,0)),"")</f>
        <v>0</v>
      </c>
      <c r="T195" s="193">
        <f>_xlfn.IFNA(INDEX('I.KI 2016-17'!Z$8:Z$391,MATCH($B195,'I.KI 2016-17'!$B$8:$B$391,0)),"")</f>
        <v>0</v>
      </c>
      <c r="U195" s="157">
        <f>_xlfn.IFNA(INDEX('I.KI 2016-17'!AA$8:AA$391,MATCH($B195,'I.KI 2016-17'!$B$8:$B$391,0)),"")</f>
        <v>0</v>
      </c>
      <c r="V195" s="149"/>
      <c r="W195" s="154">
        <f>_xlfn.IFNA(INDEX('I.KI 2016-17'!$H$8:$H$391,MATCH(B195,'I.KI 2016-17'!$B$8:$B$391,0)),"")</f>
        <v>109.43090206351599</v>
      </c>
      <c r="X195" s="153">
        <f>_xlfn.IFNA(INDEX('I.KI 2016-17'!$I$8:$I$391,MATCH(B195,'I.KI 2016-17'!$B$8:$B$391,0)),"")</f>
        <v>161.71910625056799</v>
      </c>
      <c r="Y195" s="155">
        <f>_xlfn.IFNA(INDEX('I.KI 2016-17'!$G$8:$G$391,MATCH(B195,'I.KI 2016-17'!$B$8:$B$391,0)),"")</f>
        <v>271.15000831408395</v>
      </c>
      <c r="Z195" s="149"/>
      <c r="AA195" s="156">
        <f>_xlfn.IFNA(IF($B195=$B$382,0,_xlfn.IFNA(INDEX('I.Supplementary 2017-18'!N$8:N$35,MATCH($B195,'I.Supplementary 2017-18'!$B$8:$B$35,0)),INDEX('I.KI 2017-18'!N$9:N$393,MATCH($B195,'I.KI 2017-18'!$B$9:$B$393,0)))),"")</f>
        <v>76.302311124278944</v>
      </c>
      <c r="AB195" s="193">
        <f>_xlfn.IFNA(IF($B195=$B$382,0,_xlfn.IFNA(INDEX('I.Supplementary 2017-18'!O$8:O$35,MATCH($B195,'I.Supplementary 2017-18'!$B$8:$B$35,0)),INDEX('I.KI 2017-18'!O$9:O$393,MATCH($B195,'I.KI 2017-18'!$B$9:$B$393,0)))),"")</f>
        <v>9.284364468113635</v>
      </c>
      <c r="AC195" s="193">
        <f>_xlfn.IFNA(IF($B195=$B$382,0,_xlfn.IFNA(INDEX('I.Supplementary 2017-18'!P$8:P$35,MATCH($B195,'I.Supplementary 2017-18'!$B$8:$B$35,0)),INDEX('I.KI 2017-18'!P$9:P$393,MATCH($B195,'I.KI 2017-18'!$B$9:$B$393,0)))),"")</f>
        <v>0</v>
      </c>
      <c r="AD195" s="193">
        <f>_xlfn.IFNA(IF($B195=$B$382,0,_xlfn.IFNA(INDEX('I.Supplementary 2017-18'!Q$8:Q$35,MATCH($B195,'I.Supplementary 2017-18'!$B$8:$B$35,0)),INDEX('I.KI 2017-18'!Q$9:Q$393,MATCH($B195,'I.KI 2017-18'!$B$9:$B$393,0)))),"")</f>
        <v>0</v>
      </c>
      <c r="AE195" s="157">
        <f>_xlfn.IFNA(IF($B195=$B$382,0,_xlfn.IFNA(INDEX('I.Supplementary 2017-18'!R$8:R$35,MATCH($B195,'I.Supplementary 2017-18'!$B$8:$B$35,0)),INDEX('I.KI 2017-18'!R$9:R$393,MATCH($B195,'I.KI 2017-18'!$B$9:$B$393,0)))),"")</f>
        <v>0</v>
      </c>
      <c r="AF195" s="156">
        <f>_xlfn.IFNA(IF($B195=$B$382,0,_xlfn.IFNA(INDEX('I.Supplementary 2017-18'!S$8:S$35,MATCH($B195,'I.Supplementary 2017-18'!$B$8:$B$35,0)),INDEX('I.KI 2017-18'!S$9:S$393,MATCH($B195,'I.KI 2017-18'!$B$9:$B$393,0)))),"")</f>
        <v>139.5441191415953</v>
      </c>
      <c r="AG195" s="193">
        <f>_xlfn.IFNA(IF($B195=$B$382,0,_xlfn.IFNA(INDEX('I.Supplementary 2017-18'!T$8:T$35,MATCH($B195,'I.Supplementary 2017-18'!$B$8:$B$35,0)),INDEX('I.KI 2017-18'!T$9:T$393,MATCH($B195,'I.KI 2017-18'!$B$9:$B$393,0)))),"")</f>
        <v>25.476648369095976</v>
      </c>
      <c r="AH195" s="193">
        <f>_xlfn.IFNA(IF($B195=$B$382,0,_xlfn.IFNA(INDEX('I.Supplementary 2017-18'!U$8:U$35,MATCH($B195,'I.Supplementary 2017-18'!$B$8:$B$35,0)),INDEX('I.KI 2017-18'!U$9:U$393,MATCH($B195,'I.KI 2017-18'!$B$9:$B$393,0)))),"")</f>
        <v>0</v>
      </c>
      <c r="AI195" s="193">
        <f>_xlfn.IFNA(IF($B195=$B$382,0,_xlfn.IFNA(INDEX('I.Supplementary 2017-18'!V$8:V$35,MATCH($B195,'I.Supplementary 2017-18'!$B$8:$B$35,0)),INDEX('I.KI 2017-18'!V$9:V$393,MATCH($B195,'I.KI 2017-18'!$B$9:$B$393,0)))),"")</f>
        <v>0</v>
      </c>
      <c r="AJ195" s="157">
        <f>_xlfn.IFNA(IF($B195=$B$382,0,_xlfn.IFNA(INDEX('I.Supplementary 2017-18'!W$8:W$35,MATCH($B195,'I.Supplementary 2017-18'!$B$8:$B$35,0)),INDEX('I.KI 2017-18'!W$9:W$393,MATCH($B195,'I.KI 2017-18'!$B$9:$B$393,0)))),"")</f>
        <v>0</v>
      </c>
      <c r="AK195" s="156">
        <f>_xlfn.IFNA(IF($B195=$B$382,0,_xlfn.IFNA(INDEX('I.Supplementary 2017-18'!X$8:X$35,MATCH($B195,'I.Supplementary 2017-18'!$B$8:$B$35,0)),INDEX('I.KI 2017-18'!X$9:X$393,MATCH($B195,'I.KI 2017-18'!$B$9:$B$393,0)))),"")</f>
        <v>215.84643026587423</v>
      </c>
      <c r="AL195" s="193">
        <f>_xlfn.IFNA(IF($B195=$B$382,0,_xlfn.IFNA(INDEX('I.Supplementary 2017-18'!Y$8:Y$35,MATCH($B195,'I.Supplementary 2017-18'!$B$8:$B$35,0)),INDEX('I.KI 2017-18'!Y$9:Y$393,MATCH($B195,'I.KI 2017-18'!$B$9:$B$393,0)))),"")</f>
        <v>34.761012837209613</v>
      </c>
      <c r="AM195" s="193">
        <f>_xlfn.IFNA(IF($B195=$B$382,0,_xlfn.IFNA(INDEX('I.Supplementary 2017-18'!Z$8:Z$35,MATCH($B195,'I.Supplementary 2017-18'!$B$8:$B$35,0)),INDEX('I.KI 2017-18'!Z$9:Z$393,MATCH($B195,'I.KI 2017-18'!$B$9:$B$393,0)))),"")</f>
        <v>0</v>
      </c>
      <c r="AN195" s="193">
        <f>_xlfn.IFNA(IF($B195=$B$382,0,_xlfn.IFNA(INDEX('I.Supplementary 2017-18'!AA$8:AA$35,MATCH($B195,'I.Supplementary 2017-18'!$B$8:$B$35,0)),INDEX('I.KI 2017-18'!AA$9:AA$393,MATCH($B195,'I.KI 2017-18'!$B$9:$B$393,0)))),"")</f>
        <v>0</v>
      </c>
      <c r="AO195" s="157">
        <f>_xlfn.IFNA(IF($B195=$B$382,0,_xlfn.IFNA(INDEX('I.Supplementary 2017-18'!AB$8:AB$35,MATCH($B195,'I.Supplementary 2017-18'!$B$8:$B$35,0)),INDEX('I.KI 2017-18'!AB$9:AB$393,MATCH($B195,'I.KI 2017-18'!$B$9:$B$393,0)))),"")</f>
        <v>0</v>
      </c>
      <c r="AP195" s="149"/>
      <c r="AQ195" s="156">
        <f>_xlfn.IFNA(IF($B195=$B$381,0,IF($B195=$B$382,0,_xlfn.IFNA(INDEX('I.Supplementary 2017-18'!I$8:I$35,MATCH($B195,'I.Supplementary 2017-18'!$B$8:$B$35,0)),INDEX('I.KI 2017-18'!I$9:I$393,MATCH($B195,'I.KI 2017-18'!$B$9:$B$393,0))))),"")</f>
        <v>85.586675592392581</v>
      </c>
      <c r="AR195" s="149">
        <f>_xlfn.IFNA(IF($B195=$B$381,0,IF($B195=$B$382,0,_xlfn.IFNA(INDEX('I.Supplementary 2017-18'!J$8:J$35,MATCH($B195,'I.Supplementary 2017-18'!$B$8:$B$35,0)),INDEX('I.KI 2017-18'!J$9:J$393,MATCH($B195,'I.KI 2017-18'!$B$9:$B$393,0))))),"")</f>
        <v>165.02076751069129</v>
      </c>
      <c r="AS195" s="157">
        <f>_xlfn.IFNA(IF($B195=$B$381,0,IF($B195=$B$382,0,_xlfn.IFNA(INDEX('I.Supplementary 2017-18'!H$8:H$35,MATCH($B195,'I.Supplementary 2017-18'!$B$8:$B$35,0)),INDEX('I.KI 2017-18'!H$9:H$393,MATCH($B195,'I.KI 2017-18'!$B$9:$B$393,0))))),"")</f>
        <v>250.60744310308388</v>
      </c>
      <c r="AT195" s="149"/>
      <c r="AU195" s="156">
        <f>_xlfn.IFNA(_xlfn.IFNA(INDEX('I.Supplementary 2018-19'!P$8:P$157,MATCH($B195,'I.Supplementary 2018-19'!$B$8:$B$157,0)),INDEX('I.KI 2018-19'!P$9:P$393,MATCH($B195,'I.KI 2018-19'!$B$9:$B$393,0))),"")</f>
        <v>62.457746688363059</v>
      </c>
      <c r="AV195" s="193">
        <f>_xlfn.IFNA(_xlfn.IFNA(INDEX('I.Supplementary 2018-19'!Q$8:Q$157,MATCH($B195,'I.Supplementary 2018-19'!$B$8:$B$157,0)),INDEX('I.KI 2018-19'!Q$9:Q$393,MATCH($B195,'I.KI 2018-19'!$B$9:$B$393,0))),"")</f>
        <v>6.6186866161197422</v>
      </c>
      <c r="AW195" s="193">
        <f>_xlfn.IFNA(_xlfn.IFNA(INDEX('I.Supplementary 2018-19'!R$8:R$157,MATCH($B195,'I.Supplementary 2018-19'!$B$8:$B$157,0)),INDEX('I.KI 2018-19'!R$9:R$393,MATCH($B195,'I.KI 2018-19'!$B$9:$B$393,0))),"")</f>
        <v>0</v>
      </c>
      <c r="AX195" s="193">
        <f>_xlfn.IFNA(_xlfn.IFNA(INDEX('I.Supplementary 2018-19'!S$8:S$157,MATCH($B195,'I.Supplementary 2018-19'!$B$8:$B$157,0)),INDEX('I.KI 2018-19'!S$9:S$393,MATCH($B195,'I.KI 2018-19'!$B$9:$B$393,0))),"")</f>
        <v>0</v>
      </c>
      <c r="AY195" s="157">
        <f>_xlfn.IFNA(_xlfn.IFNA(INDEX('I.Supplementary 2018-19'!T$8:T$157,MATCH($B195,'I.Supplementary 2018-19'!$B$8:$B$157,0)),INDEX('I.KI 2018-19'!T$9:T$393,MATCH($B195,'I.KI 2018-19'!$B$9:$B$393,0))),"")</f>
        <v>0</v>
      </c>
      <c r="AZ195" s="156">
        <f>_xlfn.IFNA(_xlfn.IFNA(INDEX('I.Supplementary 2018-19'!U$8:U$157,MATCH($B195,'I.Supplementary 2018-19'!$B$8:$B$157,0)),INDEX('I.KI 2018-19'!U$9:U$393,MATCH($B195,'I.KI 2018-19'!$B$9:$B$393,0))),"")</f>
        <v>143.73643173383206</v>
      </c>
      <c r="BA195" s="193">
        <f>_xlfn.IFNA(_xlfn.IFNA(INDEX('I.Supplementary 2018-19'!V$8:V$157,MATCH($B195,'I.Supplementary 2018-19'!$B$8:$B$157,0)),INDEX('I.KI 2018-19'!V$9:V$393,MATCH($B195,'I.KI 2018-19'!$B$9:$B$393,0))),"")</f>
        <v>26.242041238553796</v>
      </c>
      <c r="BB195" s="193">
        <f>_xlfn.IFNA(_xlfn.IFNA(INDEX('I.Supplementary 2018-19'!W$8:W$157,MATCH($B195,'I.Supplementary 2018-19'!$B$8:$B$157,0)),INDEX('I.KI 2018-19'!W$9:W$393,MATCH($B195,'I.KI 2018-19'!$B$9:$B$393,0))),"")</f>
        <v>0</v>
      </c>
      <c r="BC195" s="193">
        <f>_xlfn.IFNA(_xlfn.IFNA(INDEX('I.Supplementary 2018-19'!X$8:X$157,MATCH($B195,'I.Supplementary 2018-19'!$B$8:$B$157,0)),INDEX('I.KI 2018-19'!X$9:X$393,MATCH($B195,'I.KI 2018-19'!$B$9:$B$393,0))),"")</f>
        <v>0</v>
      </c>
      <c r="BD195" s="157">
        <f>_xlfn.IFNA(_xlfn.IFNA(INDEX('I.Supplementary 2018-19'!Y$8:Y$157,MATCH($B195,'I.Supplementary 2018-19'!$B$8:$B$157,0)),INDEX('I.KI 2018-19'!Y$9:Y$393,MATCH($B195,'I.KI 2018-19'!$B$9:$B$393,0))),"")</f>
        <v>0</v>
      </c>
      <c r="BE195" s="156">
        <f>_xlfn.IFNA(_xlfn.IFNA(INDEX('I.Supplementary 2018-19'!Z$8:Z$157,MATCH($B195,'I.Supplementary 2018-19'!$B$8:$B$157,0)),INDEX('I.KI 2018-19'!Z$9:Z$393,MATCH($B195,'I.KI 2018-19'!$B$9:$B$393,0))),"")</f>
        <v>206.19417842219514</v>
      </c>
      <c r="BF195" s="193">
        <f>_xlfn.IFNA(_xlfn.IFNA(INDEX('I.Supplementary 2018-19'!AA$8:AA$157,MATCH($B195,'I.Supplementary 2018-19'!$B$8:$B$157,0)),INDEX('I.KI 2018-19'!AA$9:AA$393,MATCH($B195,'I.KI 2018-19'!$B$9:$B$393,0))),"")</f>
        <v>32.860727854673542</v>
      </c>
      <c r="BG195" s="193">
        <f>_xlfn.IFNA(_xlfn.IFNA(INDEX('I.Supplementary 2018-19'!AB$8:AB$157,MATCH($B195,'I.Supplementary 2018-19'!$B$8:$B$157,0)),INDEX('I.KI 2018-19'!AB$9:AB$393,MATCH($B195,'I.KI 2018-19'!$B$9:$B$393,0))),"")</f>
        <v>0</v>
      </c>
      <c r="BH195" s="193">
        <f>_xlfn.IFNA(_xlfn.IFNA(INDEX('I.Supplementary 2018-19'!AC$8:AC$157,MATCH($B195,'I.Supplementary 2018-19'!$B$8:$B$157,0)),INDEX('I.KI 2018-19'!AC$9:AC$393,MATCH($B195,'I.KI 2018-19'!$B$9:$B$393,0))),"")</f>
        <v>0</v>
      </c>
      <c r="BI195" s="157">
        <f>_xlfn.IFNA(_xlfn.IFNA(INDEX('I.Supplementary 2018-19'!AD$8:AD$157,MATCH($B195,'I.Supplementary 2018-19'!$B$8:$B$157,0)),INDEX('I.KI 2018-19'!AD$9:AD$393,MATCH($B195,'I.KI 2018-19'!$B$9:$B$393,0))),"")</f>
        <v>0</v>
      </c>
      <c r="BJ195" s="149"/>
      <c r="BK195" s="156">
        <f>_xlfn.IFNA(IF($B195=$B$381,0,IF($B195=$B$382,0,_xlfn.IFNA(INDEX('I.Supplementary 2018-19'!I$8:I$157,MATCH($B195,'I.Supplementary 2018-19'!$B$8:$B$157,0)),INDEX('I.KI 2018-19'!I$9:I$393,MATCH($B195,'I.KI 2018-19'!$B$9:$B$393,0))))),"")</f>
        <v>69.076433304482805</v>
      </c>
      <c r="BL195" s="149">
        <f>_xlfn.IFNA(IF($B195=$B$381,0,IF($B195=$B$382,0,_xlfn.IFNA(INDEX('I.Supplementary 2018-19'!J$8:J$157,MATCH($B195,'I.Supplementary 2018-19'!$B$8:$B$157,0)),INDEX('I.KI 2018-19'!J$9:J$393,MATCH($B195,'I.KI 2018-19'!$B$9:$B$393,0))))),"")</f>
        <v>169.97847297238584</v>
      </c>
      <c r="BM195" s="157">
        <f>_xlfn.IFNA(IF($B195=$B$381,0,IF($B195=$B$382,0,_xlfn.IFNA(INDEX('I.Supplementary 2018-19'!H$8:H$157,MATCH($B195,'I.Supplementary 2018-19'!$B$8:$B$157,0)),INDEX('I.KI 2018-19'!H$9:H$393,MATCH($B195,'I.KI 2018-19'!$B$9:$B$393,0))))),"")</f>
        <v>239.05490627686865</v>
      </c>
    </row>
    <row r="196" spans="2:65">
      <c r="B196" s="121" t="str">
        <f>'Calculations for 2021-22'!B196</f>
        <v>E0201</v>
      </c>
      <c r="C196" s="160" t="str">
        <f>'Calculations for 2021-22'!D196</f>
        <v>E0201</v>
      </c>
      <c r="D196" t="str">
        <f>'Calculations for 2021-22'!E196</f>
        <v>UNINFIR</v>
      </c>
      <c r="E196">
        <f>'Calculations for 2021-22'!F196</f>
        <v>0</v>
      </c>
      <c r="F196" s="120" t="str">
        <f>'Calculations for 2021-22'!H196</f>
        <v>Luton</v>
      </c>
      <c r="G196" s="156">
        <f>_xlfn.IFNA(INDEX('I.KI 2016-17'!M$8:M$391,MATCH($B196,'I.KI 2016-17'!$B$8:$B$391,0)),"")</f>
        <v>24.770355402555001</v>
      </c>
      <c r="H196" s="149">
        <f>_xlfn.IFNA(INDEX('I.KI 2016-17'!N$8:N$391,MATCH($B196,'I.KI 2016-17'!$B$8:$B$391,0)),"")</f>
        <v>3.998666046486</v>
      </c>
      <c r="I196" s="149">
        <f>_xlfn.IFNA(INDEX('I.KI 2016-17'!O$8:O$391,MATCH($B196,'I.KI 2016-17'!$B$8:$B$391,0)),"")</f>
        <v>0</v>
      </c>
      <c r="J196" s="149">
        <f>_xlfn.IFNA(INDEX('I.KI 2016-17'!P$8:P$391,MATCH($B196,'I.KI 2016-17'!$B$8:$B$391,0)),"")</f>
        <v>0</v>
      </c>
      <c r="K196" s="157">
        <f>_xlfn.IFNA(INDEX('I.KI 2016-17'!Q$8:Q$391,MATCH($B196,'I.KI 2016-17'!$B$8:$B$391,0)),"")</f>
        <v>0</v>
      </c>
      <c r="L196" s="156">
        <f>_xlfn.IFNA(INDEX('I.KI 2016-17'!R$8:R$391,MATCH($B196,'I.KI 2016-17'!$B$8:$B$391,0)),"")</f>
        <v>36.580273480152002</v>
      </c>
      <c r="M196" s="193">
        <f>_xlfn.IFNA(INDEX('I.KI 2016-17'!S$8:S$391,MATCH($B196,'I.KI 2016-17'!$B$8:$B$391,0)),"")</f>
        <v>8.0210697953649994</v>
      </c>
      <c r="N196" s="193">
        <f>_xlfn.IFNA(INDEX('I.KI 2016-17'!T$8:T$391,MATCH($B196,'I.KI 2016-17'!$B$8:$B$391,0)),"")</f>
        <v>0</v>
      </c>
      <c r="O196" s="193">
        <f>_xlfn.IFNA(INDEX('I.KI 2016-17'!U$8:U$391,MATCH($B196,'I.KI 2016-17'!$B$8:$B$391,0)),"")</f>
        <v>0</v>
      </c>
      <c r="P196" s="157">
        <f>_xlfn.IFNA(INDEX('I.KI 2016-17'!V$8:V$391,MATCH($B196,'I.KI 2016-17'!$B$8:$B$391,0)),"")</f>
        <v>0</v>
      </c>
      <c r="Q196" s="156">
        <f>_xlfn.IFNA(INDEX('I.KI 2016-17'!W$8:W$391,MATCH($B196,'I.KI 2016-17'!$B$8:$B$391,0)),"")</f>
        <v>61.350628882706999</v>
      </c>
      <c r="R196" s="193">
        <f>_xlfn.IFNA(INDEX('I.KI 2016-17'!X$8:X$391,MATCH($B196,'I.KI 2016-17'!$B$8:$B$391,0)),"")</f>
        <v>12.019735841850999</v>
      </c>
      <c r="S196" s="193">
        <f>_xlfn.IFNA(INDEX('I.KI 2016-17'!Y$8:Y$391,MATCH($B196,'I.KI 2016-17'!$B$8:$B$391,0)),"")</f>
        <v>0</v>
      </c>
      <c r="T196" s="193">
        <f>_xlfn.IFNA(INDEX('I.KI 2016-17'!Z$8:Z$391,MATCH($B196,'I.KI 2016-17'!$B$8:$B$391,0)),"")</f>
        <v>0</v>
      </c>
      <c r="U196" s="157">
        <f>_xlfn.IFNA(INDEX('I.KI 2016-17'!AA$8:AA$391,MATCH($B196,'I.KI 2016-17'!$B$8:$B$391,0)),"")</f>
        <v>0</v>
      </c>
      <c r="V196" s="149"/>
      <c r="W196" s="154">
        <f>_xlfn.IFNA(INDEX('I.KI 2016-17'!$H$8:$H$391,MATCH(B196,'I.KI 2016-17'!$B$8:$B$391,0)),"")</f>
        <v>28.769021449041002</v>
      </c>
      <c r="X196" s="153">
        <f>_xlfn.IFNA(INDEX('I.KI 2016-17'!$I$8:$I$391,MATCH(B196,'I.KI 2016-17'!$B$8:$B$391,0)),"")</f>
        <v>44.601343275517003</v>
      </c>
      <c r="Y196" s="155">
        <f>_xlfn.IFNA(INDEX('I.KI 2016-17'!$G$8:$G$391,MATCH(B196,'I.KI 2016-17'!$B$8:$B$391,0)),"")</f>
        <v>73.370364724558002</v>
      </c>
      <c r="Z196" s="149"/>
      <c r="AA196" s="156">
        <f>_xlfn.IFNA(IF($B196=$B$382,0,_xlfn.IFNA(INDEX('I.Supplementary 2017-18'!N$8:N$35,MATCH($B196,'I.Supplementary 2017-18'!$B$8:$B$35,0)),INDEX('I.KI 2017-18'!N$9:N$393,MATCH($B196,'I.KI 2017-18'!$B$9:$B$393,0)))),"")</f>
        <v>18.647336658935188</v>
      </c>
      <c r="AB196" s="193">
        <f>_xlfn.IFNA(IF($B196=$B$382,0,_xlfn.IFNA(INDEX('I.Supplementary 2017-18'!O$8:O$35,MATCH($B196,'I.Supplementary 2017-18'!$B$8:$B$35,0)),INDEX('I.KI 2017-18'!O$9:O$393,MATCH($B196,'I.KI 2017-18'!$B$9:$B$393,0)))),"")</f>
        <v>2.454986696897056</v>
      </c>
      <c r="AC196" s="193">
        <f>_xlfn.IFNA(IF($B196=$B$382,0,_xlfn.IFNA(INDEX('I.Supplementary 2017-18'!P$8:P$35,MATCH($B196,'I.Supplementary 2017-18'!$B$8:$B$35,0)),INDEX('I.KI 2017-18'!P$9:P$393,MATCH($B196,'I.KI 2017-18'!$B$9:$B$393,0)))),"")</f>
        <v>0</v>
      </c>
      <c r="AD196" s="193">
        <f>_xlfn.IFNA(IF($B196=$B$382,0,_xlfn.IFNA(INDEX('I.Supplementary 2017-18'!Q$8:Q$35,MATCH($B196,'I.Supplementary 2017-18'!$B$8:$B$35,0)),INDEX('I.KI 2017-18'!Q$9:Q$393,MATCH($B196,'I.KI 2017-18'!$B$9:$B$393,0)))),"")</f>
        <v>0</v>
      </c>
      <c r="AE196" s="157">
        <f>_xlfn.IFNA(IF($B196=$B$382,0,_xlfn.IFNA(INDEX('I.Supplementary 2017-18'!R$8:R$35,MATCH($B196,'I.Supplementary 2017-18'!$B$8:$B$35,0)),INDEX('I.KI 2017-18'!R$9:R$393,MATCH($B196,'I.KI 2017-18'!$B$9:$B$393,0)))),"")</f>
        <v>0</v>
      </c>
      <c r="AF196" s="156">
        <f>_xlfn.IFNA(IF($B196=$B$382,0,_xlfn.IFNA(INDEX('I.Supplementary 2017-18'!S$8:S$35,MATCH($B196,'I.Supplementary 2017-18'!$B$8:$B$35,0)),INDEX('I.KI 2017-18'!S$9:S$393,MATCH($B196,'I.KI 2017-18'!$B$9:$B$393,0)))),"")</f>
        <v>37.327097245347709</v>
      </c>
      <c r="AG196" s="193">
        <f>_xlfn.IFNA(IF($B196=$B$382,0,_xlfn.IFNA(INDEX('I.Supplementary 2017-18'!T$8:T$35,MATCH($B196,'I.Supplementary 2017-18'!$B$8:$B$35,0)),INDEX('I.KI 2017-18'!T$9:T$393,MATCH($B196,'I.KI 2017-18'!$B$9:$B$393,0)))),"")</f>
        <v>8.1848281540531147</v>
      </c>
      <c r="AH196" s="193">
        <f>_xlfn.IFNA(IF($B196=$B$382,0,_xlfn.IFNA(INDEX('I.Supplementary 2017-18'!U$8:U$35,MATCH($B196,'I.Supplementary 2017-18'!$B$8:$B$35,0)),INDEX('I.KI 2017-18'!U$9:U$393,MATCH($B196,'I.KI 2017-18'!$B$9:$B$393,0)))),"")</f>
        <v>0</v>
      </c>
      <c r="AI196" s="193">
        <f>_xlfn.IFNA(IF($B196=$B$382,0,_xlfn.IFNA(INDEX('I.Supplementary 2017-18'!V$8:V$35,MATCH($B196,'I.Supplementary 2017-18'!$B$8:$B$35,0)),INDEX('I.KI 2017-18'!V$9:V$393,MATCH($B196,'I.KI 2017-18'!$B$9:$B$393,0)))),"")</f>
        <v>0</v>
      </c>
      <c r="AJ196" s="157">
        <f>_xlfn.IFNA(IF($B196=$B$382,0,_xlfn.IFNA(INDEX('I.Supplementary 2017-18'!W$8:W$35,MATCH($B196,'I.Supplementary 2017-18'!$B$8:$B$35,0)),INDEX('I.KI 2017-18'!W$9:W$393,MATCH($B196,'I.KI 2017-18'!$B$9:$B$393,0)))),"")</f>
        <v>0</v>
      </c>
      <c r="AK196" s="156">
        <f>_xlfn.IFNA(IF($B196=$B$382,0,_xlfn.IFNA(INDEX('I.Supplementary 2017-18'!X$8:X$35,MATCH($B196,'I.Supplementary 2017-18'!$B$8:$B$35,0)),INDEX('I.KI 2017-18'!X$9:X$393,MATCH($B196,'I.KI 2017-18'!$B$9:$B$393,0)))),"")</f>
        <v>55.974433904282897</v>
      </c>
      <c r="AL196" s="193">
        <f>_xlfn.IFNA(IF($B196=$B$382,0,_xlfn.IFNA(INDEX('I.Supplementary 2017-18'!Y$8:Y$35,MATCH($B196,'I.Supplementary 2017-18'!$B$8:$B$35,0)),INDEX('I.KI 2017-18'!Y$9:Y$393,MATCH($B196,'I.KI 2017-18'!$B$9:$B$393,0)))),"")</f>
        <v>10.63981485095017</v>
      </c>
      <c r="AM196" s="193">
        <f>_xlfn.IFNA(IF($B196=$B$382,0,_xlfn.IFNA(INDEX('I.Supplementary 2017-18'!Z$8:Z$35,MATCH($B196,'I.Supplementary 2017-18'!$B$8:$B$35,0)),INDEX('I.KI 2017-18'!Z$9:Z$393,MATCH($B196,'I.KI 2017-18'!$B$9:$B$393,0)))),"")</f>
        <v>0</v>
      </c>
      <c r="AN196" s="193">
        <f>_xlfn.IFNA(IF($B196=$B$382,0,_xlfn.IFNA(INDEX('I.Supplementary 2017-18'!AA$8:AA$35,MATCH($B196,'I.Supplementary 2017-18'!$B$8:$B$35,0)),INDEX('I.KI 2017-18'!AA$9:AA$393,MATCH($B196,'I.KI 2017-18'!$B$9:$B$393,0)))),"")</f>
        <v>0</v>
      </c>
      <c r="AO196" s="157">
        <f>_xlfn.IFNA(IF($B196=$B$382,0,_xlfn.IFNA(INDEX('I.Supplementary 2017-18'!AB$8:AB$35,MATCH($B196,'I.Supplementary 2017-18'!$B$8:$B$35,0)),INDEX('I.KI 2017-18'!AB$9:AB$393,MATCH($B196,'I.KI 2017-18'!$B$9:$B$393,0)))),"")</f>
        <v>0</v>
      </c>
      <c r="AP196" s="149"/>
      <c r="AQ196" s="156">
        <f>_xlfn.IFNA(IF($B196=$B$381,0,IF($B196=$B$382,0,_xlfn.IFNA(INDEX('I.Supplementary 2017-18'!I$8:I$35,MATCH($B196,'I.Supplementary 2017-18'!$B$8:$B$35,0)),INDEX('I.KI 2017-18'!I$9:I$393,MATCH($B196,'I.KI 2017-18'!$B$9:$B$393,0))))),"")</f>
        <v>21.102323355832244</v>
      </c>
      <c r="AR196" s="149">
        <f>_xlfn.IFNA(IF($B196=$B$381,0,IF($B196=$B$382,0,_xlfn.IFNA(INDEX('I.Supplementary 2017-18'!J$8:J$35,MATCH($B196,'I.Supplementary 2017-18'!$B$8:$B$35,0)),INDEX('I.KI 2017-18'!J$9:J$393,MATCH($B196,'I.KI 2017-18'!$B$9:$B$393,0))))),"")</f>
        <v>45.511925399400823</v>
      </c>
      <c r="AS196" s="157">
        <f>_xlfn.IFNA(IF($B196=$B$381,0,IF($B196=$B$382,0,_xlfn.IFNA(INDEX('I.Supplementary 2017-18'!H$8:H$35,MATCH($B196,'I.Supplementary 2017-18'!$B$8:$B$35,0)),INDEX('I.KI 2017-18'!H$9:H$393,MATCH($B196,'I.KI 2017-18'!$B$9:$B$393,0))))),"")</f>
        <v>66.614248755233064</v>
      </c>
      <c r="AT196" s="149"/>
      <c r="AU196" s="156">
        <f>_xlfn.IFNA(_xlfn.IFNA(INDEX('I.Supplementary 2018-19'!P$8:P$157,MATCH($B196,'I.Supplementary 2018-19'!$B$8:$B$157,0)),INDEX('I.KI 2018-19'!P$9:P$393,MATCH($B196,'I.KI 2018-19'!$B$9:$B$393,0))),"")</f>
        <v>14.470844075234099</v>
      </c>
      <c r="AV196" s="193">
        <f>_xlfn.IFNA(_xlfn.IFNA(INDEX('I.Supplementary 2018-19'!Q$8:Q$157,MATCH($B196,'I.Supplementary 2018-19'!$B$8:$B$157,0)),INDEX('I.KI 2018-19'!Q$9:Q$393,MATCH($B196,'I.KI 2018-19'!$B$9:$B$393,0))),"")</f>
        <v>1.4704242444338593</v>
      </c>
      <c r="AW196" s="193">
        <f>_xlfn.IFNA(_xlfn.IFNA(INDEX('I.Supplementary 2018-19'!R$8:R$157,MATCH($B196,'I.Supplementary 2018-19'!$B$8:$B$157,0)),INDEX('I.KI 2018-19'!R$9:R$393,MATCH($B196,'I.KI 2018-19'!$B$9:$B$393,0))),"")</f>
        <v>0</v>
      </c>
      <c r="AX196" s="193">
        <f>_xlfn.IFNA(_xlfn.IFNA(INDEX('I.Supplementary 2018-19'!S$8:S$157,MATCH($B196,'I.Supplementary 2018-19'!$B$8:$B$157,0)),INDEX('I.KI 2018-19'!S$9:S$393,MATCH($B196,'I.KI 2018-19'!$B$9:$B$393,0))),"")</f>
        <v>0</v>
      </c>
      <c r="AY196" s="157">
        <f>_xlfn.IFNA(_xlfn.IFNA(INDEX('I.Supplementary 2018-19'!T$8:T$157,MATCH($B196,'I.Supplementary 2018-19'!$B$8:$B$157,0)),INDEX('I.KI 2018-19'!T$9:T$393,MATCH($B196,'I.KI 2018-19'!$B$9:$B$393,0))),"")</f>
        <v>0</v>
      </c>
      <c r="AZ196" s="156">
        <f>_xlfn.IFNA(_xlfn.IFNA(INDEX('I.Supplementary 2018-19'!U$8:U$157,MATCH($B196,'I.Supplementary 2018-19'!$B$8:$B$157,0)),INDEX('I.KI 2018-19'!U$9:U$393,MATCH($B196,'I.KI 2018-19'!$B$9:$B$393,0))),"")</f>
        <v>38.448512184049136</v>
      </c>
      <c r="BA196" s="193">
        <f>_xlfn.IFNA(_xlfn.IFNA(INDEX('I.Supplementary 2018-19'!V$8:V$157,MATCH($B196,'I.Supplementary 2018-19'!$B$8:$B$157,0)),INDEX('I.KI 2018-19'!V$9:V$393,MATCH($B196,'I.KI 2018-19'!$B$9:$B$393,0))),"")</f>
        <v>8.4307242788529937</v>
      </c>
      <c r="BB196" s="193">
        <f>_xlfn.IFNA(_xlfn.IFNA(INDEX('I.Supplementary 2018-19'!W$8:W$157,MATCH($B196,'I.Supplementary 2018-19'!$B$8:$B$157,0)),INDEX('I.KI 2018-19'!W$9:W$393,MATCH($B196,'I.KI 2018-19'!$B$9:$B$393,0))),"")</f>
        <v>0</v>
      </c>
      <c r="BC196" s="193">
        <f>_xlfn.IFNA(_xlfn.IFNA(INDEX('I.Supplementary 2018-19'!X$8:X$157,MATCH($B196,'I.Supplementary 2018-19'!$B$8:$B$157,0)),INDEX('I.KI 2018-19'!X$9:X$393,MATCH($B196,'I.KI 2018-19'!$B$9:$B$393,0))),"")</f>
        <v>0</v>
      </c>
      <c r="BD196" s="157">
        <f>_xlfn.IFNA(_xlfn.IFNA(INDEX('I.Supplementary 2018-19'!Y$8:Y$157,MATCH($B196,'I.Supplementary 2018-19'!$B$8:$B$157,0)),INDEX('I.KI 2018-19'!Y$9:Y$393,MATCH($B196,'I.KI 2018-19'!$B$9:$B$393,0))),"")</f>
        <v>0</v>
      </c>
      <c r="BE196" s="156">
        <f>_xlfn.IFNA(_xlfn.IFNA(INDEX('I.Supplementary 2018-19'!Z$8:Z$157,MATCH($B196,'I.Supplementary 2018-19'!$B$8:$B$157,0)),INDEX('I.KI 2018-19'!Z$9:Z$393,MATCH($B196,'I.KI 2018-19'!$B$9:$B$393,0))),"")</f>
        <v>52.919356259283234</v>
      </c>
      <c r="BF196" s="193">
        <f>_xlfn.IFNA(_xlfn.IFNA(INDEX('I.Supplementary 2018-19'!AA$8:AA$157,MATCH($B196,'I.Supplementary 2018-19'!$B$8:$B$157,0)),INDEX('I.KI 2018-19'!AA$9:AA$393,MATCH($B196,'I.KI 2018-19'!$B$9:$B$393,0))),"")</f>
        <v>9.901148523286853</v>
      </c>
      <c r="BG196" s="193">
        <f>_xlfn.IFNA(_xlfn.IFNA(INDEX('I.Supplementary 2018-19'!AB$8:AB$157,MATCH($B196,'I.Supplementary 2018-19'!$B$8:$B$157,0)),INDEX('I.KI 2018-19'!AB$9:AB$393,MATCH($B196,'I.KI 2018-19'!$B$9:$B$393,0))),"")</f>
        <v>0</v>
      </c>
      <c r="BH196" s="193">
        <f>_xlfn.IFNA(_xlfn.IFNA(INDEX('I.Supplementary 2018-19'!AC$8:AC$157,MATCH($B196,'I.Supplementary 2018-19'!$B$8:$B$157,0)),INDEX('I.KI 2018-19'!AC$9:AC$393,MATCH($B196,'I.KI 2018-19'!$B$9:$B$393,0))),"")</f>
        <v>0</v>
      </c>
      <c r="BI196" s="157">
        <f>_xlfn.IFNA(_xlfn.IFNA(INDEX('I.Supplementary 2018-19'!AD$8:AD$157,MATCH($B196,'I.Supplementary 2018-19'!$B$8:$B$157,0)),INDEX('I.KI 2018-19'!AD$9:AD$393,MATCH($B196,'I.KI 2018-19'!$B$9:$B$393,0))),"")</f>
        <v>0</v>
      </c>
      <c r="BJ196" s="149"/>
      <c r="BK196" s="156">
        <f>_xlfn.IFNA(IF($B196=$B$381,0,IF($B196=$B$382,0,_xlfn.IFNA(INDEX('I.Supplementary 2018-19'!I$8:I$157,MATCH($B196,'I.Supplementary 2018-19'!$B$8:$B$157,0)),INDEX('I.KI 2018-19'!I$9:I$393,MATCH($B196,'I.KI 2018-19'!$B$9:$B$393,0))))),"")</f>
        <v>15.941268319667959</v>
      </c>
      <c r="BL196" s="149">
        <f>_xlfn.IFNA(IF($B196=$B$381,0,IF($B196=$B$382,0,_xlfn.IFNA(INDEX('I.Supplementary 2018-19'!J$8:J$157,MATCH($B196,'I.Supplementary 2018-19'!$B$8:$B$157,0)),INDEX('I.KI 2018-19'!J$9:J$393,MATCH($B196,'I.KI 2018-19'!$B$9:$B$393,0))))),"")</f>
        <v>46.879236462902128</v>
      </c>
      <c r="BM196" s="157">
        <f>_xlfn.IFNA(IF($B196=$B$381,0,IF($B196=$B$382,0,_xlfn.IFNA(INDEX('I.Supplementary 2018-19'!H$8:H$157,MATCH($B196,'I.Supplementary 2018-19'!$B$8:$B$157,0)),INDEX('I.KI 2018-19'!H$9:H$393,MATCH($B196,'I.KI 2018-19'!$B$9:$B$393,0))))),"")</f>
        <v>62.820504782570083</v>
      </c>
    </row>
    <row r="197" spans="2:65">
      <c r="B197" s="121" t="str">
        <f>'Calculations for 2021-22'!B197</f>
        <v>E2237</v>
      </c>
      <c r="C197" s="160" t="str">
        <f>'Calculations for 2021-22'!D197</f>
        <v>E2237</v>
      </c>
      <c r="D197" t="str">
        <f>'Calculations for 2021-22'!E197</f>
        <v>SD</v>
      </c>
      <c r="E197">
        <f>'Calculations for 2021-22'!F197</f>
        <v>0</v>
      </c>
      <c r="F197" s="120" t="str">
        <f>'Calculations for 2021-22'!H197</f>
        <v>Maidstone</v>
      </c>
      <c r="G197" s="156">
        <f>_xlfn.IFNA(INDEX('I.KI 2016-17'!M$8:M$391,MATCH($B197,'I.KI 2016-17'!$B$8:$B$391,0)),"")</f>
        <v>0</v>
      </c>
      <c r="H197" s="149">
        <f>_xlfn.IFNA(INDEX('I.KI 2016-17'!N$8:N$391,MATCH($B197,'I.KI 2016-17'!$B$8:$B$391,0)),"")</f>
        <v>0.87017941708200008</v>
      </c>
      <c r="I197" s="149">
        <f>_xlfn.IFNA(INDEX('I.KI 2016-17'!O$8:O$391,MATCH($B197,'I.KI 2016-17'!$B$8:$B$391,0)),"")</f>
        <v>0</v>
      </c>
      <c r="J197" s="149">
        <f>_xlfn.IFNA(INDEX('I.KI 2016-17'!P$8:P$391,MATCH($B197,'I.KI 2016-17'!$B$8:$B$391,0)),"")</f>
        <v>0</v>
      </c>
      <c r="K197" s="157">
        <f>_xlfn.IFNA(INDEX('I.KI 2016-17'!Q$8:Q$391,MATCH($B197,'I.KI 2016-17'!$B$8:$B$391,0)),"")</f>
        <v>0</v>
      </c>
      <c r="L197" s="156">
        <f>_xlfn.IFNA(INDEX('I.KI 2016-17'!R$8:R$391,MATCH($B197,'I.KI 2016-17'!$B$8:$B$391,0)),"")</f>
        <v>0</v>
      </c>
      <c r="M197" s="193">
        <f>_xlfn.IFNA(INDEX('I.KI 2016-17'!S$8:S$391,MATCH($B197,'I.KI 2016-17'!$B$8:$B$391,0)),"")</f>
        <v>2.9833409328160001</v>
      </c>
      <c r="N197" s="193">
        <f>_xlfn.IFNA(INDEX('I.KI 2016-17'!T$8:T$391,MATCH($B197,'I.KI 2016-17'!$B$8:$B$391,0)),"")</f>
        <v>0</v>
      </c>
      <c r="O197" s="193">
        <f>_xlfn.IFNA(INDEX('I.KI 2016-17'!U$8:U$391,MATCH($B197,'I.KI 2016-17'!$B$8:$B$391,0)),"")</f>
        <v>0</v>
      </c>
      <c r="P197" s="157">
        <f>_xlfn.IFNA(INDEX('I.KI 2016-17'!V$8:V$391,MATCH($B197,'I.KI 2016-17'!$B$8:$B$391,0)),"")</f>
        <v>0</v>
      </c>
      <c r="Q197" s="156">
        <f>_xlfn.IFNA(INDEX('I.KI 2016-17'!W$8:W$391,MATCH($B197,'I.KI 2016-17'!$B$8:$B$391,0)),"")</f>
        <v>0</v>
      </c>
      <c r="R197" s="193">
        <f>_xlfn.IFNA(INDEX('I.KI 2016-17'!X$8:X$391,MATCH($B197,'I.KI 2016-17'!$B$8:$B$391,0)),"")</f>
        <v>3.853520349898</v>
      </c>
      <c r="S197" s="193">
        <f>_xlfn.IFNA(INDEX('I.KI 2016-17'!Y$8:Y$391,MATCH($B197,'I.KI 2016-17'!$B$8:$B$391,0)),"")</f>
        <v>0</v>
      </c>
      <c r="T197" s="193">
        <f>_xlfn.IFNA(INDEX('I.KI 2016-17'!Z$8:Z$391,MATCH($B197,'I.KI 2016-17'!$B$8:$B$391,0)),"")</f>
        <v>0</v>
      </c>
      <c r="U197" s="157">
        <f>_xlfn.IFNA(INDEX('I.KI 2016-17'!AA$8:AA$391,MATCH($B197,'I.KI 2016-17'!$B$8:$B$391,0)),"")</f>
        <v>0</v>
      </c>
      <c r="V197" s="149"/>
      <c r="W197" s="154">
        <f>_xlfn.IFNA(INDEX('I.KI 2016-17'!$H$8:$H$391,MATCH(B197,'I.KI 2016-17'!$B$8:$B$391,0)),"")</f>
        <v>0.87017941708200008</v>
      </c>
      <c r="X197" s="153">
        <f>_xlfn.IFNA(INDEX('I.KI 2016-17'!$I$8:$I$391,MATCH(B197,'I.KI 2016-17'!$B$8:$B$391,0)),"")</f>
        <v>2.9833409328160001</v>
      </c>
      <c r="Y197" s="155">
        <f>_xlfn.IFNA(INDEX('I.KI 2016-17'!$G$8:$G$391,MATCH(B197,'I.KI 2016-17'!$B$8:$B$391,0)),"")</f>
        <v>3.853520349898</v>
      </c>
      <c r="Z197" s="149"/>
      <c r="AA197" s="156">
        <f>_xlfn.IFNA(IF($B197=$B$382,0,_xlfn.IFNA(INDEX('I.Supplementary 2017-18'!N$8:N$35,MATCH($B197,'I.Supplementary 2017-18'!$B$8:$B$35,0)),INDEX('I.KI 2017-18'!N$9:N$393,MATCH($B197,'I.KI 2017-18'!$B$9:$B$393,0)))),"")</f>
        <v>0</v>
      </c>
      <c r="AB197" s="193">
        <f>_xlfn.IFNA(IF($B197=$B$382,0,_xlfn.IFNA(INDEX('I.Supplementary 2017-18'!O$8:O$35,MATCH($B197,'I.Supplementary 2017-18'!$B$8:$B$35,0)),INDEX('I.KI 2017-18'!O$9:O$393,MATCH($B197,'I.KI 2017-18'!$B$9:$B$393,0)))),"")</f>
        <v>0</v>
      </c>
      <c r="AC197" s="193">
        <f>_xlfn.IFNA(IF($B197=$B$382,0,_xlfn.IFNA(INDEX('I.Supplementary 2017-18'!P$8:P$35,MATCH($B197,'I.Supplementary 2017-18'!$B$8:$B$35,0)),INDEX('I.KI 2017-18'!P$9:P$393,MATCH($B197,'I.KI 2017-18'!$B$9:$B$393,0)))),"")</f>
        <v>0</v>
      </c>
      <c r="AD197" s="193">
        <f>_xlfn.IFNA(IF($B197=$B$382,0,_xlfn.IFNA(INDEX('I.Supplementary 2017-18'!Q$8:Q$35,MATCH($B197,'I.Supplementary 2017-18'!$B$8:$B$35,0)),INDEX('I.KI 2017-18'!Q$9:Q$393,MATCH($B197,'I.KI 2017-18'!$B$9:$B$393,0)))),"")</f>
        <v>0</v>
      </c>
      <c r="AE197" s="157">
        <f>_xlfn.IFNA(IF($B197=$B$382,0,_xlfn.IFNA(INDEX('I.Supplementary 2017-18'!R$8:R$35,MATCH($B197,'I.Supplementary 2017-18'!$B$8:$B$35,0)),INDEX('I.KI 2017-18'!R$9:R$393,MATCH($B197,'I.KI 2017-18'!$B$9:$B$393,0)))),"")</f>
        <v>0</v>
      </c>
      <c r="AF197" s="156">
        <f>_xlfn.IFNA(IF($B197=$B$382,0,_xlfn.IFNA(INDEX('I.Supplementary 2017-18'!S$8:S$35,MATCH($B197,'I.Supplementary 2017-18'!$B$8:$B$35,0)),INDEX('I.KI 2017-18'!S$9:S$393,MATCH($B197,'I.KI 2017-18'!$B$9:$B$393,0)))),"")</f>
        <v>0</v>
      </c>
      <c r="AG197" s="193">
        <f>_xlfn.IFNA(IF($B197=$B$382,0,_xlfn.IFNA(INDEX('I.Supplementary 2017-18'!T$8:T$35,MATCH($B197,'I.Supplementary 2017-18'!$B$8:$B$35,0)),INDEX('I.KI 2017-18'!T$9:T$393,MATCH($B197,'I.KI 2017-18'!$B$9:$B$393,0)))),"")</f>
        <v>3.0442488948496087</v>
      </c>
      <c r="AH197" s="193">
        <f>_xlfn.IFNA(IF($B197=$B$382,0,_xlfn.IFNA(INDEX('I.Supplementary 2017-18'!U$8:U$35,MATCH($B197,'I.Supplementary 2017-18'!$B$8:$B$35,0)),INDEX('I.KI 2017-18'!U$9:U$393,MATCH($B197,'I.KI 2017-18'!$B$9:$B$393,0)))),"")</f>
        <v>0</v>
      </c>
      <c r="AI197" s="193">
        <f>_xlfn.IFNA(IF($B197=$B$382,0,_xlfn.IFNA(INDEX('I.Supplementary 2017-18'!V$8:V$35,MATCH($B197,'I.Supplementary 2017-18'!$B$8:$B$35,0)),INDEX('I.KI 2017-18'!V$9:V$393,MATCH($B197,'I.KI 2017-18'!$B$9:$B$393,0)))),"")</f>
        <v>0</v>
      </c>
      <c r="AJ197" s="157">
        <f>_xlfn.IFNA(IF($B197=$B$382,0,_xlfn.IFNA(INDEX('I.Supplementary 2017-18'!W$8:W$35,MATCH($B197,'I.Supplementary 2017-18'!$B$8:$B$35,0)),INDEX('I.KI 2017-18'!W$9:W$393,MATCH($B197,'I.KI 2017-18'!$B$9:$B$393,0)))),"")</f>
        <v>0</v>
      </c>
      <c r="AK197" s="156">
        <f>_xlfn.IFNA(IF($B197=$B$382,0,_xlfn.IFNA(INDEX('I.Supplementary 2017-18'!X$8:X$35,MATCH($B197,'I.Supplementary 2017-18'!$B$8:$B$35,0)),INDEX('I.KI 2017-18'!X$9:X$393,MATCH($B197,'I.KI 2017-18'!$B$9:$B$393,0)))),"")</f>
        <v>0</v>
      </c>
      <c r="AL197" s="193">
        <f>_xlfn.IFNA(IF($B197=$B$382,0,_xlfn.IFNA(INDEX('I.Supplementary 2017-18'!Y$8:Y$35,MATCH($B197,'I.Supplementary 2017-18'!$B$8:$B$35,0)),INDEX('I.KI 2017-18'!Y$9:Y$393,MATCH($B197,'I.KI 2017-18'!$B$9:$B$393,0)))),"")</f>
        <v>3.0442488948496087</v>
      </c>
      <c r="AM197" s="193">
        <f>_xlfn.IFNA(IF($B197=$B$382,0,_xlfn.IFNA(INDEX('I.Supplementary 2017-18'!Z$8:Z$35,MATCH($B197,'I.Supplementary 2017-18'!$B$8:$B$35,0)),INDEX('I.KI 2017-18'!Z$9:Z$393,MATCH($B197,'I.KI 2017-18'!$B$9:$B$393,0)))),"")</f>
        <v>0</v>
      </c>
      <c r="AN197" s="193">
        <f>_xlfn.IFNA(IF($B197=$B$382,0,_xlfn.IFNA(INDEX('I.Supplementary 2017-18'!AA$8:AA$35,MATCH($B197,'I.Supplementary 2017-18'!$B$8:$B$35,0)),INDEX('I.KI 2017-18'!AA$9:AA$393,MATCH($B197,'I.KI 2017-18'!$B$9:$B$393,0)))),"")</f>
        <v>0</v>
      </c>
      <c r="AO197" s="157">
        <f>_xlfn.IFNA(IF($B197=$B$382,0,_xlfn.IFNA(INDEX('I.Supplementary 2017-18'!AB$8:AB$35,MATCH($B197,'I.Supplementary 2017-18'!$B$8:$B$35,0)),INDEX('I.KI 2017-18'!AB$9:AB$393,MATCH($B197,'I.KI 2017-18'!$B$9:$B$393,0)))),"")</f>
        <v>0</v>
      </c>
      <c r="AP197" s="149"/>
      <c r="AQ197" s="156">
        <f>_xlfn.IFNA(IF($B197=$B$381,0,IF($B197=$B$382,0,_xlfn.IFNA(INDEX('I.Supplementary 2017-18'!I$8:I$35,MATCH($B197,'I.Supplementary 2017-18'!$B$8:$B$35,0)),INDEX('I.KI 2017-18'!I$9:I$393,MATCH($B197,'I.KI 2017-18'!$B$9:$B$393,0))))),"")</f>
        <v>0</v>
      </c>
      <c r="AR197" s="149">
        <f>_xlfn.IFNA(IF($B197=$B$381,0,IF($B197=$B$382,0,_xlfn.IFNA(INDEX('I.Supplementary 2017-18'!J$8:J$35,MATCH($B197,'I.Supplementary 2017-18'!$B$8:$B$35,0)),INDEX('I.KI 2017-18'!J$9:J$393,MATCH($B197,'I.KI 2017-18'!$B$9:$B$393,0))))),"")</f>
        <v>3.0442488948496087</v>
      </c>
      <c r="AS197" s="157">
        <f>_xlfn.IFNA(IF($B197=$B$381,0,IF($B197=$B$382,0,_xlfn.IFNA(INDEX('I.Supplementary 2017-18'!H$8:H$35,MATCH($B197,'I.Supplementary 2017-18'!$B$8:$B$35,0)),INDEX('I.KI 2017-18'!H$9:H$393,MATCH($B197,'I.KI 2017-18'!$B$9:$B$393,0))))),"")</f>
        <v>3.0442488948496087</v>
      </c>
      <c r="AT197" s="149"/>
      <c r="AU197" s="156">
        <f>_xlfn.IFNA(_xlfn.IFNA(INDEX('I.Supplementary 2018-19'!P$8:P$157,MATCH($B197,'I.Supplementary 2018-19'!$B$8:$B$157,0)),INDEX('I.KI 2018-19'!P$9:P$393,MATCH($B197,'I.KI 2018-19'!$B$9:$B$393,0))),"")</f>
        <v>0</v>
      </c>
      <c r="AV197" s="193">
        <f>_xlfn.IFNA(_xlfn.IFNA(INDEX('I.Supplementary 2018-19'!Q$8:Q$157,MATCH($B197,'I.Supplementary 2018-19'!$B$8:$B$157,0)),INDEX('I.KI 2018-19'!Q$9:Q$393,MATCH($B197,'I.KI 2018-19'!$B$9:$B$393,0))),"")</f>
        <v>0</v>
      </c>
      <c r="AW197" s="193">
        <f>_xlfn.IFNA(_xlfn.IFNA(INDEX('I.Supplementary 2018-19'!R$8:R$157,MATCH($B197,'I.Supplementary 2018-19'!$B$8:$B$157,0)),INDEX('I.KI 2018-19'!R$9:R$393,MATCH($B197,'I.KI 2018-19'!$B$9:$B$393,0))),"")</f>
        <v>0</v>
      </c>
      <c r="AX197" s="193">
        <f>_xlfn.IFNA(_xlfn.IFNA(INDEX('I.Supplementary 2018-19'!S$8:S$157,MATCH($B197,'I.Supplementary 2018-19'!$B$8:$B$157,0)),INDEX('I.KI 2018-19'!S$9:S$393,MATCH($B197,'I.KI 2018-19'!$B$9:$B$393,0))),"")</f>
        <v>0</v>
      </c>
      <c r="AY197" s="157">
        <f>_xlfn.IFNA(_xlfn.IFNA(INDEX('I.Supplementary 2018-19'!T$8:T$157,MATCH($B197,'I.Supplementary 2018-19'!$B$8:$B$157,0)),INDEX('I.KI 2018-19'!T$9:T$393,MATCH($B197,'I.KI 2018-19'!$B$9:$B$393,0))),"")</f>
        <v>0</v>
      </c>
      <c r="AZ197" s="156">
        <f>_xlfn.IFNA(_xlfn.IFNA(INDEX('I.Supplementary 2018-19'!U$8:U$157,MATCH($B197,'I.Supplementary 2018-19'!$B$8:$B$157,0)),INDEX('I.KI 2018-19'!U$9:U$393,MATCH($B197,'I.KI 2018-19'!$B$9:$B$393,0))),"")</f>
        <v>0</v>
      </c>
      <c r="BA197" s="193">
        <f>_xlfn.IFNA(_xlfn.IFNA(INDEX('I.Supplementary 2018-19'!V$8:V$157,MATCH($B197,'I.Supplementary 2018-19'!$B$8:$B$157,0)),INDEX('I.KI 2018-19'!V$9:V$393,MATCH($B197,'I.KI 2018-19'!$B$9:$B$393,0))),"")</f>
        <v>3.135707016154103</v>
      </c>
      <c r="BB197" s="193">
        <f>_xlfn.IFNA(_xlfn.IFNA(INDEX('I.Supplementary 2018-19'!W$8:W$157,MATCH($B197,'I.Supplementary 2018-19'!$B$8:$B$157,0)),INDEX('I.KI 2018-19'!W$9:W$393,MATCH($B197,'I.KI 2018-19'!$B$9:$B$393,0))),"")</f>
        <v>0</v>
      </c>
      <c r="BC197" s="193">
        <f>_xlfn.IFNA(_xlfn.IFNA(INDEX('I.Supplementary 2018-19'!X$8:X$157,MATCH($B197,'I.Supplementary 2018-19'!$B$8:$B$157,0)),INDEX('I.KI 2018-19'!X$9:X$393,MATCH($B197,'I.KI 2018-19'!$B$9:$B$393,0))),"")</f>
        <v>0</v>
      </c>
      <c r="BD197" s="157">
        <f>_xlfn.IFNA(_xlfn.IFNA(INDEX('I.Supplementary 2018-19'!Y$8:Y$157,MATCH($B197,'I.Supplementary 2018-19'!$B$8:$B$157,0)),INDEX('I.KI 2018-19'!Y$9:Y$393,MATCH($B197,'I.KI 2018-19'!$B$9:$B$393,0))),"")</f>
        <v>0</v>
      </c>
      <c r="BE197" s="156">
        <f>_xlfn.IFNA(_xlfn.IFNA(INDEX('I.Supplementary 2018-19'!Z$8:Z$157,MATCH($B197,'I.Supplementary 2018-19'!$B$8:$B$157,0)),INDEX('I.KI 2018-19'!Z$9:Z$393,MATCH($B197,'I.KI 2018-19'!$B$9:$B$393,0))),"")</f>
        <v>0</v>
      </c>
      <c r="BF197" s="193">
        <f>_xlfn.IFNA(_xlfn.IFNA(INDEX('I.Supplementary 2018-19'!AA$8:AA$157,MATCH($B197,'I.Supplementary 2018-19'!$B$8:$B$157,0)),INDEX('I.KI 2018-19'!AA$9:AA$393,MATCH($B197,'I.KI 2018-19'!$B$9:$B$393,0))),"")</f>
        <v>3.135707016154103</v>
      </c>
      <c r="BG197" s="193">
        <f>_xlfn.IFNA(_xlfn.IFNA(INDEX('I.Supplementary 2018-19'!AB$8:AB$157,MATCH($B197,'I.Supplementary 2018-19'!$B$8:$B$157,0)),INDEX('I.KI 2018-19'!AB$9:AB$393,MATCH($B197,'I.KI 2018-19'!$B$9:$B$393,0))),"")</f>
        <v>0</v>
      </c>
      <c r="BH197" s="193">
        <f>_xlfn.IFNA(_xlfn.IFNA(INDEX('I.Supplementary 2018-19'!AC$8:AC$157,MATCH($B197,'I.Supplementary 2018-19'!$B$8:$B$157,0)),INDEX('I.KI 2018-19'!AC$9:AC$393,MATCH($B197,'I.KI 2018-19'!$B$9:$B$393,0))),"")</f>
        <v>0</v>
      </c>
      <c r="BI197" s="157">
        <f>_xlfn.IFNA(_xlfn.IFNA(INDEX('I.Supplementary 2018-19'!AD$8:AD$157,MATCH($B197,'I.Supplementary 2018-19'!$B$8:$B$157,0)),INDEX('I.KI 2018-19'!AD$9:AD$393,MATCH($B197,'I.KI 2018-19'!$B$9:$B$393,0))),"")</f>
        <v>0</v>
      </c>
      <c r="BJ197" s="149"/>
      <c r="BK197" s="156">
        <f>_xlfn.IFNA(IF($B197=$B$381,0,IF($B197=$B$382,0,_xlfn.IFNA(INDEX('I.Supplementary 2018-19'!I$8:I$157,MATCH($B197,'I.Supplementary 2018-19'!$B$8:$B$157,0)),INDEX('I.KI 2018-19'!I$9:I$393,MATCH($B197,'I.KI 2018-19'!$B$9:$B$393,0))))),"")</f>
        <v>0</v>
      </c>
      <c r="BL197" s="149">
        <f>_xlfn.IFNA(IF($B197=$B$381,0,IF($B197=$B$382,0,_xlfn.IFNA(INDEX('I.Supplementary 2018-19'!J$8:J$157,MATCH($B197,'I.Supplementary 2018-19'!$B$8:$B$157,0)),INDEX('I.KI 2018-19'!J$9:J$393,MATCH($B197,'I.KI 2018-19'!$B$9:$B$393,0))))),"")</f>
        <v>3.135707016154103</v>
      </c>
      <c r="BM197" s="157">
        <f>_xlfn.IFNA(IF($B197=$B$381,0,IF($B197=$B$382,0,_xlfn.IFNA(INDEX('I.Supplementary 2018-19'!H$8:H$157,MATCH($B197,'I.Supplementary 2018-19'!$B$8:$B$157,0)),INDEX('I.KI 2018-19'!H$9:H$393,MATCH($B197,'I.KI 2018-19'!$B$9:$B$393,0))))),"")</f>
        <v>3.135707016154103</v>
      </c>
    </row>
    <row r="198" spans="2:65">
      <c r="B198" s="121" t="str">
        <f>'Calculations for 2021-22'!B198</f>
        <v>E1539</v>
      </c>
      <c r="C198" s="160" t="str">
        <f>'Calculations for 2021-22'!D198</f>
        <v>E1539</v>
      </c>
      <c r="D198" t="str">
        <f>'Calculations for 2021-22'!E198</f>
        <v>SD</v>
      </c>
      <c r="E198">
        <f>'Calculations for 2021-22'!F198</f>
        <v>0</v>
      </c>
      <c r="F198" s="120" t="str">
        <f>'Calculations for 2021-22'!H198</f>
        <v>Maldon</v>
      </c>
      <c r="G198" s="156">
        <f>_xlfn.IFNA(INDEX('I.KI 2016-17'!M$8:M$391,MATCH($B198,'I.KI 2016-17'!$B$8:$B$391,0)),"")</f>
        <v>0</v>
      </c>
      <c r="H198" s="149">
        <f>_xlfn.IFNA(INDEX('I.KI 2016-17'!N$8:N$391,MATCH($B198,'I.KI 2016-17'!$B$8:$B$391,0)),"")</f>
        <v>0.56144276146399996</v>
      </c>
      <c r="I198" s="149">
        <f>_xlfn.IFNA(INDEX('I.KI 2016-17'!O$8:O$391,MATCH($B198,'I.KI 2016-17'!$B$8:$B$391,0)),"")</f>
        <v>0</v>
      </c>
      <c r="J198" s="149">
        <f>_xlfn.IFNA(INDEX('I.KI 2016-17'!P$8:P$391,MATCH($B198,'I.KI 2016-17'!$B$8:$B$391,0)),"")</f>
        <v>0</v>
      </c>
      <c r="K198" s="157">
        <f>_xlfn.IFNA(INDEX('I.KI 2016-17'!Q$8:Q$391,MATCH($B198,'I.KI 2016-17'!$B$8:$B$391,0)),"")</f>
        <v>0</v>
      </c>
      <c r="L198" s="156">
        <f>_xlfn.IFNA(INDEX('I.KI 2016-17'!R$8:R$391,MATCH($B198,'I.KI 2016-17'!$B$8:$B$391,0)),"")</f>
        <v>0</v>
      </c>
      <c r="M198" s="193">
        <f>_xlfn.IFNA(INDEX('I.KI 2016-17'!S$8:S$391,MATCH($B198,'I.KI 2016-17'!$B$8:$B$391,0)),"")</f>
        <v>1.4025054264870001</v>
      </c>
      <c r="N198" s="193">
        <f>_xlfn.IFNA(INDEX('I.KI 2016-17'!T$8:T$391,MATCH($B198,'I.KI 2016-17'!$B$8:$B$391,0)),"")</f>
        <v>0</v>
      </c>
      <c r="O198" s="193">
        <f>_xlfn.IFNA(INDEX('I.KI 2016-17'!U$8:U$391,MATCH($B198,'I.KI 2016-17'!$B$8:$B$391,0)),"")</f>
        <v>0</v>
      </c>
      <c r="P198" s="157">
        <f>_xlfn.IFNA(INDEX('I.KI 2016-17'!V$8:V$391,MATCH($B198,'I.KI 2016-17'!$B$8:$B$391,0)),"")</f>
        <v>0</v>
      </c>
      <c r="Q198" s="156">
        <f>_xlfn.IFNA(INDEX('I.KI 2016-17'!W$8:W$391,MATCH($B198,'I.KI 2016-17'!$B$8:$B$391,0)),"")</f>
        <v>0</v>
      </c>
      <c r="R198" s="193">
        <f>_xlfn.IFNA(INDEX('I.KI 2016-17'!X$8:X$391,MATCH($B198,'I.KI 2016-17'!$B$8:$B$391,0)),"")</f>
        <v>1.9639481879509999</v>
      </c>
      <c r="S198" s="193">
        <f>_xlfn.IFNA(INDEX('I.KI 2016-17'!Y$8:Y$391,MATCH($B198,'I.KI 2016-17'!$B$8:$B$391,0)),"")</f>
        <v>0</v>
      </c>
      <c r="T198" s="193">
        <f>_xlfn.IFNA(INDEX('I.KI 2016-17'!Z$8:Z$391,MATCH($B198,'I.KI 2016-17'!$B$8:$B$391,0)),"")</f>
        <v>0</v>
      </c>
      <c r="U198" s="157">
        <f>_xlfn.IFNA(INDEX('I.KI 2016-17'!AA$8:AA$391,MATCH($B198,'I.KI 2016-17'!$B$8:$B$391,0)),"")</f>
        <v>0</v>
      </c>
      <c r="V198" s="149"/>
      <c r="W198" s="154">
        <f>_xlfn.IFNA(INDEX('I.KI 2016-17'!$H$8:$H$391,MATCH(B198,'I.KI 2016-17'!$B$8:$B$391,0)),"")</f>
        <v>0.56144276146399996</v>
      </c>
      <c r="X198" s="153">
        <f>_xlfn.IFNA(INDEX('I.KI 2016-17'!$I$8:$I$391,MATCH(B198,'I.KI 2016-17'!$B$8:$B$391,0)),"")</f>
        <v>1.4025054264870001</v>
      </c>
      <c r="Y198" s="155">
        <f>_xlfn.IFNA(INDEX('I.KI 2016-17'!$G$8:$G$391,MATCH(B198,'I.KI 2016-17'!$B$8:$B$391,0)),"")</f>
        <v>1.9639481879509999</v>
      </c>
      <c r="Z198" s="149"/>
      <c r="AA198" s="156">
        <f>_xlfn.IFNA(IF($B198=$B$382,0,_xlfn.IFNA(INDEX('I.Supplementary 2017-18'!N$8:N$35,MATCH($B198,'I.Supplementary 2017-18'!$B$8:$B$35,0)),INDEX('I.KI 2017-18'!N$9:N$393,MATCH($B198,'I.KI 2017-18'!$B$9:$B$393,0)))),"")</f>
        <v>0</v>
      </c>
      <c r="AB198" s="193">
        <f>_xlfn.IFNA(IF($B198=$B$382,0,_xlfn.IFNA(INDEX('I.Supplementary 2017-18'!O$8:O$35,MATCH($B198,'I.Supplementary 2017-18'!$B$8:$B$35,0)),INDEX('I.KI 2017-18'!O$9:O$393,MATCH($B198,'I.KI 2017-18'!$B$9:$B$393,0)))),"")</f>
        <v>0.169424118104578</v>
      </c>
      <c r="AC198" s="193">
        <f>_xlfn.IFNA(IF($B198=$B$382,0,_xlfn.IFNA(INDEX('I.Supplementary 2017-18'!P$8:P$35,MATCH($B198,'I.Supplementary 2017-18'!$B$8:$B$35,0)),INDEX('I.KI 2017-18'!P$9:P$393,MATCH($B198,'I.KI 2017-18'!$B$9:$B$393,0)))),"")</f>
        <v>0</v>
      </c>
      <c r="AD198" s="193">
        <f>_xlfn.IFNA(IF($B198=$B$382,0,_xlfn.IFNA(INDEX('I.Supplementary 2017-18'!Q$8:Q$35,MATCH($B198,'I.Supplementary 2017-18'!$B$8:$B$35,0)),INDEX('I.KI 2017-18'!Q$9:Q$393,MATCH($B198,'I.KI 2017-18'!$B$9:$B$393,0)))),"")</f>
        <v>0</v>
      </c>
      <c r="AE198" s="157">
        <f>_xlfn.IFNA(IF($B198=$B$382,0,_xlfn.IFNA(INDEX('I.Supplementary 2017-18'!R$8:R$35,MATCH($B198,'I.Supplementary 2017-18'!$B$8:$B$35,0)),INDEX('I.KI 2017-18'!R$9:R$393,MATCH($B198,'I.KI 2017-18'!$B$9:$B$393,0)))),"")</f>
        <v>0</v>
      </c>
      <c r="AF198" s="156">
        <f>_xlfn.IFNA(IF($B198=$B$382,0,_xlfn.IFNA(INDEX('I.Supplementary 2017-18'!S$8:S$35,MATCH($B198,'I.Supplementary 2017-18'!$B$8:$B$35,0)),INDEX('I.KI 2017-18'!S$9:S$393,MATCH($B198,'I.KI 2017-18'!$B$9:$B$393,0)))),"")</f>
        <v>0</v>
      </c>
      <c r="AG198" s="193">
        <f>_xlfn.IFNA(IF($B198=$B$382,0,_xlfn.IFNA(INDEX('I.Supplementary 2017-18'!T$8:T$35,MATCH($B198,'I.Supplementary 2017-18'!$B$8:$B$35,0)),INDEX('I.KI 2017-18'!T$9:T$393,MATCH($B198,'I.KI 2017-18'!$B$9:$B$393,0)))),"")</f>
        <v>1.4311390118505634</v>
      </c>
      <c r="AH198" s="193">
        <f>_xlfn.IFNA(IF($B198=$B$382,0,_xlfn.IFNA(INDEX('I.Supplementary 2017-18'!U$8:U$35,MATCH($B198,'I.Supplementary 2017-18'!$B$8:$B$35,0)),INDEX('I.KI 2017-18'!U$9:U$393,MATCH($B198,'I.KI 2017-18'!$B$9:$B$393,0)))),"")</f>
        <v>0</v>
      </c>
      <c r="AI198" s="193">
        <f>_xlfn.IFNA(IF($B198=$B$382,0,_xlfn.IFNA(INDEX('I.Supplementary 2017-18'!V$8:V$35,MATCH($B198,'I.Supplementary 2017-18'!$B$8:$B$35,0)),INDEX('I.KI 2017-18'!V$9:V$393,MATCH($B198,'I.KI 2017-18'!$B$9:$B$393,0)))),"")</f>
        <v>0</v>
      </c>
      <c r="AJ198" s="157">
        <f>_xlfn.IFNA(IF($B198=$B$382,0,_xlfn.IFNA(INDEX('I.Supplementary 2017-18'!W$8:W$35,MATCH($B198,'I.Supplementary 2017-18'!$B$8:$B$35,0)),INDEX('I.KI 2017-18'!W$9:W$393,MATCH($B198,'I.KI 2017-18'!$B$9:$B$393,0)))),"")</f>
        <v>0</v>
      </c>
      <c r="AK198" s="156">
        <f>_xlfn.IFNA(IF($B198=$B$382,0,_xlfn.IFNA(INDEX('I.Supplementary 2017-18'!X$8:X$35,MATCH($B198,'I.Supplementary 2017-18'!$B$8:$B$35,0)),INDEX('I.KI 2017-18'!X$9:X$393,MATCH($B198,'I.KI 2017-18'!$B$9:$B$393,0)))),"")</f>
        <v>0</v>
      </c>
      <c r="AL198" s="193">
        <f>_xlfn.IFNA(IF($B198=$B$382,0,_xlfn.IFNA(INDEX('I.Supplementary 2017-18'!Y$8:Y$35,MATCH($B198,'I.Supplementary 2017-18'!$B$8:$B$35,0)),INDEX('I.KI 2017-18'!Y$9:Y$393,MATCH($B198,'I.KI 2017-18'!$B$9:$B$393,0)))),"")</f>
        <v>1.6005631299551413</v>
      </c>
      <c r="AM198" s="193">
        <f>_xlfn.IFNA(IF($B198=$B$382,0,_xlfn.IFNA(INDEX('I.Supplementary 2017-18'!Z$8:Z$35,MATCH($B198,'I.Supplementary 2017-18'!$B$8:$B$35,0)),INDEX('I.KI 2017-18'!Z$9:Z$393,MATCH($B198,'I.KI 2017-18'!$B$9:$B$393,0)))),"")</f>
        <v>0</v>
      </c>
      <c r="AN198" s="193">
        <f>_xlfn.IFNA(IF($B198=$B$382,0,_xlfn.IFNA(INDEX('I.Supplementary 2017-18'!AA$8:AA$35,MATCH($B198,'I.Supplementary 2017-18'!$B$8:$B$35,0)),INDEX('I.KI 2017-18'!AA$9:AA$393,MATCH($B198,'I.KI 2017-18'!$B$9:$B$393,0)))),"")</f>
        <v>0</v>
      </c>
      <c r="AO198" s="157">
        <f>_xlfn.IFNA(IF($B198=$B$382,0,_xlfn.IFNA(INDEX('I.Supplementary 2017-18'!AB$8:AB$35,MATCH($B198,'I.Supplementary 2017-18'!$B$8:$B$35,0)),INDEX('I.KI 2017-18'!AB$9:AB$393,MATCH($B198,'I.KI 2017-18'!$B$9:$B$393,0)))),"")</f>
        <v>0</v>
      </c>
      <c r="AP198" s="149"/>
      <c r="AQ198" s="156">
        <f>_xlfn.IFNA(IF($B198=$B$381,0,IF($B198=$B$382,0,_xlfn.IFNA(INDEX('I.Supplementary 2017-18'!I$8:I$35,MATCH($B198,'I.Supplementary 2017-18'!$B$8:$B$35,0)),INDEX('I.KI 2017-18'!I$9:I$393,MATCH($B198,'I.KI 2017-18'!$B$9:$B$393,0))))),"")</f>
        <v>0.169424118104578</v>
      </c>
      <c r="AR198" s="149">
        <f>_xlfn.IFNA(IF($B198=$B$381,0,IF($B198=$B$382,0,_xlfn.IFNA(INDEX('I.Supplementary 2017-18'!J$8:J$35,MATCH($B198,'I.Supplementary 2017-18'!$B$8:$B$35,0)),INDEX('I.KI 2017-18'!J$9:J$393,MATCH($B198,'I.KI 2017-18'!$B$9:$B$393,0))))),"")</f>
        <v>1.4311390118505634</v>
      </c>
      <c r="AS198" s="157">
        <f>_xlfn.IFNA(IF($B198=$B$381,0,IF($B198=$B$382,0,_xlfn.IFNA(INDEX('I.Supplementary 2017-18'!H$8:H$35,MATCH($B198,'I.Supplementary 2017-18'!$B$8:$B$35,0)),INDEX('I.KI 2017-18'!H$9:H$393,MATCH($B198,'I.KI 2017-18'!$B$9:$B$393,0))))),"")</f>
        <v>1.6005631299551413</v>
      </c>
      <c r="AT198" s="149"/>
      <c r="AU198" s="156">
        <f>_xlfn.IFNA(_xlfn.IFNA(INDEX('I.Supplementary 2018-19'!P$8:P$157,MATCH($B198,'I.Supplementary 2018-19'!$B$8:$B$157,0)),INDEX('I.KI 2018-19'!P$9:P$393,MATCH($B198,'I.KI 2018-19'!$B$9:$B$393,0))),"")</f>
        <v>0</v>
      </c>
      <c r="AV198" s="193">
        <f>_xlfn.IFNA(_xlfn.IFNA(INDEX('I.Supplementary 2018-19'!Q$8:Q$157,MATCH($B198,'I.Supplementary 2018-19'!$B$8:$B$157,0)),INDEX('I.KI 2018-19'!Q$9:Q$393,MATCH($B198,'I.KI 2018-19'!$B$9:$B$393,0))),"")</f>
        <v>0</v>
      </c>
      <c r="AW198" s="193">
        <f>_xlfn.IFNA(_xlfn.IFNA(INDEX('I.Supplementary 2018-19'!R$8:R$157,MATCH($B198,'I.Supplementary 2018-19'!$B$8:$B$157,0)),INDEX('I.KI 2018-19'!R$9:R$393,MATCH($B198,'I.KI 2018-19'!$B$9:$B$393,0))),"")</f>
        <v>0</v>
      </c>
      <c r="AX198" s="193">
        <f>_xlfn.IFNA(_xlfn.IFNA(INDEX('I.Supplementary 2018-19'!S$8:S$157,MATCH($B198,'I.Supplementary 2018-19'!$B$8:$B$157,0)),INDEX('I.KI 2018-19'!S$9:S$393,MATCH($B198,'I.KI 2018-19'!$B$9:$B$393,0))),"")</f>
        <v>0</v>
      </c>
      <c r="AY198" s="157">
        <f>_xlfn.IFNA(_xlfn.IFNA(INDEX('I.Supplementary 2018-19'!T$8:T$157,MATCH($B198,'I.Supplementary 2018-19'!$B$8:$B$157,0)),INDEX('I.KI 2018-19'!T$9:T$393,MATCH($B198,'I.KI 2018-19'!$B$9:$B$393,0))),"")</f>
        <v>0</v>
      </c>
      <c r="AZ198" s="156">
        <f>_xlfn.IFNA(_xlfn.IFNA(INDEX('I.Supplementary 2018-19'!U$8:U$157,MATCH($B198,'I.Supplementary 2018-19'!$B$8:$B$157,0)),INDEX('I.KI 2018-19'!U$9:U$393,MATCH($B198,'I.KI 2018-19'!$B$9:$B$393,0))),"")</f>
        <v>0</v>
      </c>
      <c r="BA198" s="193">
        <f>_xlfn.IFNA(_xlfn.IFNA(INDEX('I.Supplementary 2018-19'!V$8:V$157,MATCH($B198,'I.Supplementary 2018-19'!$B$8:$B$157,0)),INDEX('I.KI 2018-19'!V$9:V$393,MATCH($B198,'I.KI 2018-19'!$B$9:$B$393,0))),"")</f>
        <v>1.4741346044812669</v>
      </c>
      <c r="BB198" s="193">
        <f>_xlfn.IFNA(_xlfn.IFNA(INDEX('I.Supplementary 2018-19'!W$8:W$157,MATCH($B198,'I.Supplementary 2018-19'!$B$8:$B$157,0)),INDEX('I.KI 2018-19'!W$9:W$393,MATCH($B198,'I.KI 2018-19'!$B$9:$B$393,0))),"")</f>
        <v>0</v>
      </c>
      <c r="BC198" s="193">
        <f>_xlfn.IFNA(_xlfn.IFNA(INDEX('I.Supplementary 2018-19'!X$8:X$157,MATCH($B198,'I.Supplementary 2018-19'!$B$8:$B$157,0)),INDEX('I.KI 2018-19'!X$9:X$393,MATCH($B198,'I.KI 2018-19'!$B$9:$B$393,0))),"")</f>
        <v>0</v>
      </c>
      <c r="BD198" s="157">
        <f>_xlfn.IFNA(_xlfn.IFNA(INDEX('I.Supplementary 2018-19'!Y$8:Y$157,MATCH($B198,'I.Supplementary 2018-19'!$B$8:$B$157,0)),INDEX('I.KI 2018-19'!Y$9:Y$393,MATCH($B198,'I.KI 2018-19'!$B$9:$B$393,0))),"")</f>
        <v>0</v>
      </c>
      <c r="BE198" s="156">
        <f>_xlfn.IFNA(_xlfn.IFNA(INDEX('I.Supplementary 2018-19'!Z$8:Z$157,MATCH($B198,'I.Supplementary 2018-19'!$B$8:$B$157,0)),INDEX('I.KI 2018-19'!Z$9:Z$393,MATCH($B198,'I.KI 2018-19'!$B$9:$B$393,0))),"")</f>
        <v>0</v>
      </c>
      <c r="BF198" s="193">
        <f>_xlfn.IFNA(_xlfn.IFNA(INDEX('I.Supplementary 2018-19'!AA$8:AA$157,MATCH($B198,'I.Supplementary 2018-19'!$B$8:$B$157,0)),INDEX('I.KI 2018-19'!AA$9:AA$393,MATCH($B198,'I.KI 2018-19'!$B$9:$B$393,0))),"")</f>
        <v>1.4741346044812669</v>
      </c>
      <c r="BG198" s="193">
        <f>_xlfn.IFNA(_xlfn.IFNA(INDEX('I.Supplementary 2018-19'!AB$8:AB$157,MATCH($B198,'I.Supplementary 2018-19'!$B$8:$B$157,0)),INDEX('I.KI 2018-19'!AB$9:AB$393,MATCH($B198,'I.KI 2018-19'!$B$9:$B$393,0))),"")</f>
        <v>0</v>
      </c>
      <c r="BH198" s="193">
        <f>_xlfn.IFNA(_xlfn.IFNA(INDEX('I.Supplementary 2018-19'!AC$8:AC$157,MATCH($B198,'I.Supplementary 2018-19'!$B$8:$B$157,0)),INDEX('I.KI 2018-19'!AC$9:AC$393,MATCH($B198,'I.KI 2018-19'!$B$9:$B$393,0))),"")</f>
        <v>0</v>
      </c>
      <c r="BI198" s="157">
        <f>_xlfn.IFNA(_xlfn.IFNA(INDEX('I.Supplementary 2018-19'!AD$8:AD$157,MATCH($B198,'I.Supplementary 2018-19'!$B$8:$B$157,0)),INDEX('I.KI 2018-19'!AD$9:AD$393,MATCH($B198,'I.KI 2018-19'!$B$9:$B$393,0))),"")</f>
        <v>0</v>
      </c>
      <c r="BJ198" s="149"/>
      <c r="BK198" s="156">
        <f>_xlfn.IFNA(IF($B198=$B$381,0,IF($B198=$B$382,0,_xlfn.IFNA(INDEX('I.Supplementary 2018-19'!I$8:I$157,MATCH($B198,'I.Supplementary 2018-19'!$B$8:$B$157,0)),INDEX('I.KI 2018-19'!I$9:I$393,MATCH($B198,'I.KI 2018-19'!$B$9:$B$393,0))))),"")</f>
        <v>0</v>
      </c>
      <c r="BL198" s="149">
        <f>_xlfn.IFNA(IF($B198=$B$381,0,IF($B198=$B$382,0,_xlfn.IFNA(INDEX('I.Supplementary 2018-19'!J$8:J$157,MATCH($B198,'I.Supplementary 2018-19'!$B$8:$B$157,0)),INDEX('I.KI 2018-19'!J$9:J$393,MATCH($B198,'I.KI 2018-19'!$B$9:$B$393,0))))),"")</f>
        <v>1.4741346044812669</v>
      </c>
      <c r="BM198" s="157">
        <f>_xlfn.IFNA(IF($B198=$B$381,0,IF($B198=$B$382,0,_xlfn.IFNA(INDEX('I.Supplementary 2018-19'!H$8:H$157,MATCH($B198,'I.Supplementary 2018-19'!$B$8:$B$157,0)),INDEX('I.KI 2018-19'!H$9:H$393,MATCH($B198,'I.KI 2018-19'!$B$9:$B$393,0))))),"")</f>
        <v>1.4741346044812669</v>
      </c>
    </row>
    <row r="199" spans="2:65">
      <c r="B199" s="121" t="str">
        <f>'Calculations for 2021-22'!B199</f>
        <v>E1851</v>
      </c>
      <c r="C199" s="160" t="str">
        <f>'Calculations for 2021-22'!D199</f>
        <v>E1851</v>
      </c>
      <c r="D199" t="str">
        <f>'Calculations for 2021-22'!E199</f>
        <v>SD</v>
      </c>
      <c r="E199" t="str">
        <f>'Calculations for 2021-22'!F199</f>
        <v>P1901</v>
      </c>
      <c r="F199" s="120" t="str">
        <f>'Calculations for 2021-22'!H199</f>
        <v>Malvern Hills</v>
      </c>
      <c r="G199" s="156">
        <f>_xlfn.IFNA(INDEX('I.KI 2016-17'!M$8:M$391,MATCH($B199,'I.KI 2016-17'!$B$8:$B$391,0)),"")</f>
        <v>0</v>
      </c>
      <c r="H199" s="149">
        <f>_xlfn.IFNA(INDEX('I.KI 2016-17'!N$8:N$391,MATCH($B199,'I.KI 2016-17'!$B$8:$B$391,0)),"")</f>
        <v>0.77878830573000002</v>
      </c>
      <c r="I199" s="149">
        <f>_xlfn.IFNA(INDEX('I.KI 2016-17'!O$8:O$391,MATCH($B199,'I.KI 2016-17'!$B$8:$B$391,0)),"")</f>
        <v>0</v>
      </c>
      <c r="J199" s="149">
        <f>_xlfn.IFNA(INDEX('I.KI 2016-17'!P$8:P$391,MATCH($B199,'I.KI 2016-17'!$B$8:$B$391,0)),"")</f>
        <v>0</v>
      </c>
      <c r="K199" s="157">
        <f>_xlfn.IFNA(INDEX('I.KI 2016-17'!Q$8:Q$391,MATCH($B199,'I.KI 2016-17'!$B$8:$B$391,0)),"")</f>
        <v>0</v>
      </c>
      <c r="L199" s="156">
        <f>_xlfn.IFNA(INDEX('I.KI 2016-17'!R$8:R$391,MATCH($B199,'I.KI 2016-17'!$B$8:$B$391,0)),"")</f>
        <v>0</v>
      </c>
      <c r="M199" s="193">
        <f>_xlfn.IFNA(INDEX('I.KI 2016-17'!S$8:S$391,MATCH($B199,'I.KI 2016-17'!$B$8:$B$391,0)),"")</f>
        <v>1.673299559593</v>
      </c>
      <c r="N199" s="193">
        <f>_xlfn.IFNA(INDEX('I.KI 2016-17'!T$8:T$391,MATCH($B199,'I.KI 2016-17'!$B$8:$B$391,0)),"")</f>
        <v>0</v>
      </c>
      <c r="O199" s="193">
        <f>_xlfn.IFNA(INDEX('I.KI 2016-17'!U$8:U$391,MATCH($B199,'I.KI 2016-17'!$B$8:$B$391,0)),"")</f>
        <v>0</v>
      </c>
      <c r="P199" s="157">
        <f>_xlfn.IFNA(INDEX('I.KI 2016-17'!V$8:V$391,MATCH($B199,'I.KI 2016-17'!$B$8:$B$391,0)),"")</f>
        <v>0</v>
      </c>
      <c r="Q199" s="156">
        <f>_xlfn.IFNA(INDEX('I.KI 2016-17'!W$8:W$391,MATCH($B199,'I.KI 2016-17'!$B$8:$B$391,0)),"")</f>
        <v>0</v>
      </c>
      <c r="R199" s="193">
        <f>_xlfn.IFNA(INDEX('I.KI 2016-17'!X$8:X$391,MATCH($B199,'I.KI 2016-17'!$B$8:$B$391,0)),"")</f>
        <v>2.452087865323</v>
      </c>
      <c r="S199" s="193">
        <f>_xlfn.IFNA(INDEX('I.KI 2016-17'!Y$8:Y$391,MATCH($B199,'I.KI 2016-17'!$B$8:$B$391,0)),"")</f>
        <v>0</v>
      </c>
      <c r="T199" s="193">
        <f>_xlfn.IFNA(INDEX('I.KI 2016-17'!Z$8:Z$391,MATCH($B199,'I.KI 2016-17'!$B$8:$B$391,0)),"")</f>
        <v>0</v>
      </c>
      <c r="U199" s="157">
        <f>_xlfn.IFNA(INDEX('I.KI 2016-17'!AA$8:AA$391,MATCH($B199,'I.KI 2016-17'!$B$8:$B$391,0)),"")</f>
        <v>0</v>
      </c>
      <c r="V199" s="149"/>
      <c r="W199" s="154">
        <f>_xlfn.IFNA(INDEX('I.KI 2016-17'!$H$8:$H$391,MATCH(B199,'I.KI 2016-17'!$B$8:$B$391,0)),"")</f>
        <v>0.77878830573000002</v>
      </c>
      <c r="X199" s="153">
        <f>_xlfn.IFNA(INDEX('I.KI 2016-17'!$I$8:$I$391,MATCH(B199,'I.KI 2016-17'!$B$8:$B$391,0)),"")</f>
        <v>1.673299559593</v>
      </c>
      <c r="Y199" s="155">
        <f>_xlfn.IFNA(INDEX('I.KI 2016-17'!$G$8:$G$391,MATCH(B199,'I.KI 2016-17'!$B$8:$B$391,0)),"")</f>
        <v>2.452087865323</v>
      </c>
      <c r="Z199" s="149"/>
      <c r="AA199" s="156">
        <f>_xlfn.IFNA(IF($B199=$B$382,0,_xlfn.IFNA(INDEX('I.Supplementary 2017-18'!N$8:N$35,MATCH($B199,'I.Supplementary 2017-18'!$B$8:$B$35,0)),INDEX('I.KI 2017-18'!N$9:N$393,MATCH($B199,'I.KI 2017-18'!$B$9:$B$393,0)))),"")</f>
        <v>0</v>
      </c>
      <c r="AB199" s="193">
        <f>_xlfn.IFNA(IF($B199=$B$382,0,_xlfn.IFNA(INDEX('I.Supplementary 2017-18'!O$8:O$35,MATCH($B199,'I.Supplementary 2017-18'!$B$8:$B$35,0)),INDEX('I.KI 2017-18'!O$9:O$393,MATCH($B199,'I.KI 2017-18'!$B$9:$B$393,0)))),"")</f>
        <v>0.36057237655571289</v>
      </c>
      <c r="AC199" s="193">
        <f>_xlfn.IFNA(IF($B199=$B$382,0,_xlfn.IFNA(INDEX('I.Supplementary 2017-18'!P$8:P$35,MATCH($B199,'I.Supplementary 2017-18'!$B$8:$B$35,0)),INDEX('I.KI 2017-18'!P$9:P$393,MATCH($B199,'I.KI 2017-18'!$B$9:$B$393,0)))),"")</f>
        <v>0</v>
      </c>
      <c r="AD199" s="193">
        <f>_xlfn.IFNA(IF($B199=$B$382,0,_xlfn.IFNA(INDEX('I.Supplementary 2017-18'!Q$8:Q$35,MATCH($B199,'I.Supplementary 2017-18'!$B$8:$B$35,0)),INDEX('I.KI 2017-18'!Q$9:Q$393,MATCH($B199,'I.KI 2017-18'!$B$9:$B$393,0)))),"")</f>
        <v>0</v>
      </c>
      <c r="AE199" s="157">
        <f>_xlfn.IFNA(IF($B199=$B$382,0,_xlfn.IFNA(INDEX('I.Supplementary 2017-18'!R$8:R$35,MATCH($B199,'I.Supplementary 2017-18'!$B$8:$B$35,0)),INDEX('I.KI 2017-18'!R$9:R$393,MATCH($B199,'I.KI 2017-18'!$B$9:$B$393,0)))),"")</f>
        <v>0</v>
      </c>
      <c r="AF199" s="156">
        <f>_xlfn.IFNA(IF($B199=$B$382,0,_xlfn.IFNA(INDEX('I.Supplementary 2017-18'!S$8:S$35,MATCH($B199,'I.Supplementary 2017-18'!$B$8:$B$35,0)),INDEX('I.KI 2017-18'!S$9:S$393,MATCH($B199,'I.KI 2017-18'!$B$9:$B$393,0)))),"")</f>
        <v>0</v>
      </c>
      <c r="AG199" s="193">
        <f>_xlfn.IFNA(IF($B199=$B$382,0,_xlfn.IFNA(INDEX('I.Supplementary 2017-18'!T$8:T$35,MATCH($B199,'I.Supplementary 2017-18'!$B$8:$B$35,0)),INDEX('I.KI 2017-18'!T$9:T$393,MATCH($B199,'I.KI 2017-18'!$B$9:$B$393,0)))),"")</f>
        <v>1.7074616846540278</v>
      </c>
      <c r="AH199" s="193">
        <f>_xlfn.IFNA(IF($B199=$B$382,0,_xlfn.IFNA(INDEX('I.Supplementary 2017-18'!U$8:U$35,MATCH($B199,'I.Supplementary 2017-18'!$B$8:$B$35,0)),INDEX('I.KI 2017-18'!U$9:U$393,MATCH($B199,'I.KI 2017-18'!$B$9:$B$393,0)))),"")</f>
        <v>0</v>
      </c>
      <c r="AI199" s="193">
        <f>_xlfn.IFNA(IF($B199=$B$382,0,_xlfn.IFNA(INDEX('I.Supplementary 2017-18'!V$8:V$35,MATCH($B199,'I.Supplementary 2017-18'!$B$8:$B$35,0)),INDEX('I.KI 2017-18'!V$9:V$393,MATCH($B199,'I.KI 2017-18'!$B$9:$B$393,0)))),"")</f>
        <v>0</v>
      </c>
      <c r="AJ199" s="157">
        <f>_xlfn.IFNA(IF($B199=$B$382,0,_xlfn.IFNA(INDEX('I.Supplementary 2017-18'!W$8:W$35,MATCH($B199,'I.Supplementary 2017-18'!$B$8:$B$35,0)),INDEX('I.KI 2017-18'!W$9:W$393,MATCH($B199,'I.KI 2017-18'!$B$9:$B$393,0)))),"")</f>
        <v>0</v>
      </c>
      <c r="AK199" s="156">
        <f>_xlfn.IFNA(IF($B199=$B$382,0,_xlfn.IFNA(INDEX('I.Supplementary 2017-18'!X$8:X$35,MATCH($B199,'I.Supplementary 2017-18'!$B$8:$B$35,0)),INDEX('I.KI 2017-18'!X$9:X$393,MATCH($B199,'I.KI 2017-18'!$B$9:$B$393,0)))),"")</f>
        <v>0</v>
      </c>
      <c r="AL199" s="193">
        <f>_xlfn.IFNA(IF($B199=$B$382,0,_xlfn.IFNA(INDEX('I.Supplementary 2017-18'!Y$8:Y$35,MATCH($B199,'I.Supplementary 2017-18'!$B$8:$B$35,0)),INDEX('I.KI 2017-18'!Y$9:Y$393,MATCH($B199,'I.KI 2017-18'!$B$9:$B$393,0)))),"")</f>
        <v>2.0680340612097408</v>
      </c>
      <c r="AM199" s="193">
        <f>_xlfn.IFNA(IF($B199=$B$382,0,_xlfn.IFNA(INDEX('I.Supplementary 2017-18'!Z$8:Z$35,MATCH($B199,'I.Supplementary 2017-18'!$B$8:$B$35,0)),INDEX('I.KI 2017-18'!Z$9:Z$393,MATCH($B199,'I.KI 2017-18'!$B$9:$B$393,0)))),"")</f>
        <v>0</v>
      </c>
      <c r="AN199" s="193">
        <f>_xlfn.IFNA(IF($B199=$B$382,0,_xlfn.IFNA(INDEX('I.Supplementary 2017-18'!AA$8:AA$35,MATCH($B199,'I.Supplementary 2017-18'!$B$8:$B$35,0)),INDEX('I.KI 2017-18'!AA$9:AA$393,MATCH($B199,'I.KI 2017-18'!$B$9:$B$393,0)))),"")</f>
        <v>0</v>
      </c>
      <c r="AO199" s="157">
        <f>_xlfn.IFNA(IF($B199=$B$382,0,_xlfn.IFNA(INDEX('I.Supplementary 2017-18'!AB$8:AB$35,MATCH($B199,'I.Supplementary 2017-18'!$B$8:$B$35,0)),INDEX('I.KI 2017-18'!AB$9:AB$393,MATCH($B199,'I.KI 2017-18'!$B$9:$B$393,0)))),"")</f>
        <v>0</v>
      </c>
      <c r="AP199" s="149"/>
      <c r="AQ199" s="156">
        <f>_xlfn.IFNA(IF($B199=$B$381,0,IF($B199=$B$382,0,_xlfn.IFNA(INDEX('I.Supplementary 2017-18'!I$8:I$35,MATCH($B199,'I.Supplementary 2017-18'!$B$8:$B$35,0)),INDEX('I.KI 2017-18'!I$9:I$393,MATCH($B199,'I.KI 2017-18'!$B$9:$B$393,0))))),"")</f>
        <v>0.36057237655571289</v>
      </c>
      <c r="AR199" s="149">
        <f>_xlfn.IFNA(IF($B199=$B$381,0,IF($B199=$B$382,0,_xlfn.IFNA(INDEX('I.Supplementary 2017-18'!J$8:J$35,MATCH($B199,'I.Supplementary 2017-18'!$B$8:$B$35,0)),INDEX('I.KI 2017-18'!J$9:J$393,MATCH($B199,'I.KI 2017-18'!$B$9:$B$393,0))))),"")</f>
        <v>1.7074616846540278</v>
      </c>
      <c r="AS199" s="157">
        <f>_xlfn.IFNA(IF($B199=$B$381,0,IF($B199=$B$382,0,_xlfn.IFNA(INDEX('I.Supplementary 2017-18'!H$8:H$35,MATCH($B199,'I.Supplementary 2017-18'!$B$8:$B$35,0)),INDEX('I.KI 2017-18'!H$9:H$393,MATCH($B199,'I.KI 2017-18'!$B$9:$B$393,0))))),"")</f>
        <v>2.0680340612097408</v>
      </c>
      <c r="AT199" s="149"/>
      <c r="AU199" s="156">
        <f>_xlfn.IFNA(_xlfn.IFNA(INDEX('I.Supplementary 2018-19'!P$8:P$157,MATCH($B199,'I.Supplementary 2018-19'!$B$8:$B$157,0)),INDEX('I.KI 2018-19'!P$9:P$393,MATCH($B199,'I.KI 2018-19'!$B$9:$B$393,0))),"")</f>
        <v>0</v>
      </c>
      <c r="AV199" s="193">
        <f>_xlfn.IFNA(_xlfn.IFNA(INDEX('I.Supplementary 2018-19'!Q$8:Q$157,MATCH($B199,'I.Supplementary 2018-19'!$B$8:$B$157,0)),INDEX('I.KI 2018-19'!Q$9:Q$393,MATCH($B199,'I.KI 2018-19'!$B$9:$B$393,0))),"")</f>
        <v>0.10359529231048702</v>
      </c>
      <c r="AW199" s="193">
        <f>_xlfn.IFNA(_xlfn.IFNA(INDEX('I.Supplementary 2018-19'!R$8:R$157,MATCH($B199,'I.Supplementary 2018-19'!$B$8:$B$157,0)),INDEX('I.KI 2018-19'!R$9:R$393,MATCH($B199,'I.KI 2018-19'!$B$9:$B$393,0))),"")</f>
        <v>0</v>
      </c>
      <c r="AX199" s="193">
        <f>_xlfn.IFNA(_xlfn.IFNA(INDEX('I.Supplementary 2018-19'!S$8:S$157,MATCH($B199,'I.Supplementary 2018-19'!$B$8:$B$157,0)),INDEX('I.KI 2018-19'!S$9:S$393,MATCH($B199,'I.KI 2018-19'!$B$9:$B$393,0))),"")</f>
        <v>0</v>
      </c>
      <c r="AY199" s="157">
        <f>_xlfn.IFNA(_xlfn.IFNA(INDEX('I.Supplementary 2018-19'!T$8:T$157,MATCH($B199,'I.Supplementary 2018-19'!$B$8:$B$157,0)),INDEX('I.KI 2018-19'!T$9:T$393,MATCH($B199,'I.KI 2018-19'!$B$9:$B$393,0))),"")</f>
        <v>0</v>
      </c>
      <c r="AZ199" s="156">
        <f>_xlfn.IFNA(_xlfn.IFNA(INDEX('I.Supplementary 2018-19'!U$8:U$157,MATCH($B199,'I.Supplementary 2018-19'!$B$8:$B$157,0)),INDEX('I.KI 2018-19'!U$9:U$393,MATCH($B199,'I.KI 2018-19'!$B$9:$B$393,0))),"")</f>
        <v>0</v>
      </c>
      <c r="BA199" s="193">
        <f>_xlfn.IFNA(_xlfn.IFNA(INDEX('I.Supplementary 2018-19'!V$8:V$157,MATCH($B199,'I.Supplementary 2018-19'!$B$8:$B$157,0)),INDEX('I.KI 2018-19'!V$9:V$393,MATCH($B199,'I.KI 2018-19'!$B$9:$B$393,0))),"")</f>
        <v>1.7587588168110158</v>
      </c>
      <c r="BB199" s="193">
        <f>_xlfn.IFNA(_xlfn.IFNA(INDEX('I.Supplementary 2018-19'!W$8:W$157,MATCH($B199,'I.Supplementary 2018-19'!$B$8:$B$157,0)),INDEX('I.KI 2018-19'!W$9:W$393,MATCH($B199,'I.KI 2018-19'!$B$9:$B$393,0))),"")</f>
        <v>0</v>
      </c>
      <c r="BC199" s="193">
        <f>_xlfn.IFNA(_xlfn.IFNA(INDEX('I.Supplementary 2018-19'!X$8:X$157,MATCH($B199,'I.Supplementary 2018-19'!$B$8:$B$157,0)),INDEX('I.KI 2018-19'!X$9:X$393,MATCH($B199,'I.KI 2018-19'!$B$9:$B$393,0))),"")</f>
        <v>0</v>
      </c>
      <c r="BD199" s="157">
        <f>_xlfn.IFNA(_xlfn.IFNA(INDEX('I.Supplementary 2018-19'!Y$8:Y$157,MATCH($B199,'I.Supplementary 2018-19'!$B$8:$B$157,0)),INDEX('I.KI 2018-19'!Y$9:Y$393,MATCH($B199,'I.KI 2018-19'!$B$9:$B$393,0))),"")</f>
        <v>0</v>
      </c>
      <c r="BE199" s="156">
        <f>_xlfn.IFNA(_xlfn.IFNA(INDEX('I.Supplementary 2018-19'!Z$8:Z$157,MATCH($B199,'I.Supplementary 2018-19'!$B$8:$B$157,0)),INDEX('I.KI 2018-19'!Z$9:Z$393,MATCH($B199,'I.KI 2018-19'!$B$9:$B$393,0))),"")</f>
        <v>0</v>
      </c>
      <c r="BF199" s="193">
        <f>_xlfn.IFNA(_xlfn.IFNA(INDEX('I.Supplementary 2018-19'!AA$8:AA$157,MATCH($B199,'I.Supplementary 2018-19'!$B$8:$B$157,0)),INDEX('I.KI 2018-19'!AA$9:AA$393,MATCH($B199,'I.KI 2018-19'!$B$9:$B$393,0))),"")</f>
        <v>1.8623541091215028</v>
      </c>
      <c r="BG199" s="193">
        <f>_xlfn.IFNA(_xlfn.IFNA(INDEX('I.Supplementary 2018-19'!AB$8:AB$157,MATCH($B199,'I.Supplementary 2018-19'!$B$8:$B$157,0)),INDEX('I.KI 2018-19'!AB$9:AB$393,MATCH($B199,'I.KI 2018-19'!$B$9:$B$393,0))),"")</f>
        <v>0</v>
      </c>
      <c r="BH199" s="193">
        <f>_xlfn.IFNA(_xlfn.IFNA(INDEX('I.Supplementary 2018-19'!AC$8:AC$157,MATCH($B199,'I.Supplementary 2018-19'!$B$8:$B$157,0)),INDEX('I.KI 2018-19'!AC$9:AC$393,MATCH($B199,'I.KI 2018-19'!$B$9:$B$393,0))),"")</f>
        <v>0</v>
      </c>
      <c r="BI199" s="157">
        <f>_xlfn.IFNA(_xlfn.IFNA(INDEX('I.Supplementary 2018-19'!AD$8:AD$157,MATCH($B199,'I.Supplementary 2018-19'!$B$8:$B$157,0)),INDEX('I.KI 2018-19'!AD$9:AD$393,MATCH($B199,'I.KI 2018-19'!$B$9:$B$393,0))),"")</f>
        <v>0</v>
      </c>
      <c r="BJ199" s="149"/>
      <c r="BK199" s="156">
        <f>_xlfn.IFNA(IF($B199=$B$381,0,IF($B199=$B$382,0,_xlfn.IFNA(INDEX('I.Supplementary 2018-19'!I$8:I$157,MATCH($B199,'I.Supplementary 2018-19'!$B$8:$B$157,0)),INDEX('I.KI 2018-19'!I$9:I$393,MATCH($B199,'I.KI 2018-19'!$B$9:$B$393,0))))),"")</f>
        <v>0.10359529231048702</v>
      </c>
      <c r="BL199" s="149">
        <f>_xlfn.IFNA(IF($B199=$B$381,0,IF($B199=$B$382,0,_xlfn.IFNA(INDEX('I.Supplementary 2018-19'!J$8:J$157,MATCH($B199,'I.Supplementary 2018-19'!$B$8:$B$157,0)),INDEX('I.KI 2018-19'!J$9:J$393,MATCH($B199,'I.KI 2018-19'!$B$9:$B$393,0))))),"")</f>
        <v>1.7587588168110158</v>
      </c>
      <c r="BM199" s="157">
        <f>_xlfn.IFNA(IF($B199=$B$381,0,IF($B199=$B$382,0,_xlfn.IFNA(INDEX('I.Supplementary 2018-19'!H$8:H$157,MATCH($B199,'I.Supplementary 2018-19'!$B$8:$B$157,0)),INDEX('I.KI 2018-19'!H$9:H$393,MATCH($B199,'I.KI 2018-19'!$B$9:$B$393,0))))),"")</f>
        <v>1.8623541091215028</v>
      </c>
    </row>
    <row r="200" spans="2:65">
      <c r="B200" s="121" t="str">
        <f>'Calculations for 2021-22'!B200</f>
        <v>E4203</v>
      </c>
      <c r="C200" s="160" t="str">
        <f>'Calculations for 2021-22'!D200</f>
        <v>E4203</v>
      </c>
      <c r="D200" t="str">
        <f>'Calculations for 2021-22'!E200</f>
        <v>MD</v>
      </c>
      <c r="E200" t="str">
        <f>'Calculations for 2021-22'!F200</f>
        <v>P1701</v>
      </c>
      <c r="F200" s="120" t="str">
        <f>'Calculations for 2021-22'!H200</f>
        <v>Manchester</v>
      </c>
      <c r="G200" s="156">
        <f>_xlfn.IFNA(INDEX('I.KI 2016-17'!M$8:M$391,MATCH($B200,'I.KI 2016-17'!$B$8:$B$391,0)),"")</f>
        <v>98.771633720217011</v>
      </c>
      <c r="H200" s="149">
        <f>_xlfn.IFNA(INDEX('I.KI 2016-17'!N$8:N$391,MATCH($B200,'I.KI 2016-17'!$B$8:$B$391,0)),"")</f>
        <v>14.996077229253</v>
      </c>
      <c r="I200" s="149">
        <f>_xlfn.IFNA(INDEX('I.KI 2016-17'!O$8:O$391,MATCH($B200,'I.KI 2016-17'!$B$8:$B$391,0)),"")</f>
        <v>0</v>
      </c>
      <c r="J200" s="149">
        <f>_xlfn.IFNA(INDEX('I.KI 2016-17'!P$8:P$391,MATCH($B200,'I.KI 2016-17'!$B$8:$B$391,0)),"")</f>
        <v>0</v>
      </c>
      <c r="K200" s="157">
        <f>_xlfn.IFNA(INDEX('I.KI 2016-17'!Q$8:Q$391,MATCH($B200,'I.KI 2016-17'!$B$8:$B$391,0)),"")</f>
        <v>0</v>
      </c>
      <c r="L200" s="156">
        <f>_xlfn.IFNA(INDEX('I.KI 2016-17'!R$8:R$391,MATCH($B200,'I.KI 2016-17'!$B$8:$B$391,0)),"")</f>
        <v>137.04027070019902</v>
      </c>
      <c r="M200" s="193">
        <f>_xlfn.IFNA(INDEX('I.KI 2016-17'!S$8:S$391,MATCH($B200,'I.KI 2016-17'!$B$8:$B$391,0)),"")</f>
        <v>26.564712268433002</v>
      </c>
      <c r="N200" s="193">
        <f>_xlfn.IFNA(INDEX('I.KI 2016-17'!T$8:T$391,MATCH($B200,'I.KI 2016-17'!$B$8:$B$391,0)),"")</f>
        <v>0</v>
      </c>
      <c r="O200" s="193">
        <f>_xlfn.IFNA(INDEX('I.KI 2016-17'!U$8:U$391,MATCH($B200,'I.KI 2016-17'!$B$8:$B$391,0)),"")</f>
        <v>0</v>
      </c>
      <c r="P200" s="157">
        <f>_xlfn.IFNA(INDEX('I.KI 2016-17'!V$8:V$391,MATCH($B200,'I.KI 2016-17'!$B$8:$B$391,0)),"")</f>
        <v>0</v>
      </c>
      <c r="Q200" s="156">
        <f>_xlfn.IFNA(INDEX('I.KI 2016-17'!W$8:W$391,MATCH($B200,'I.KI 2016-17'!$B$8:$B$391,0)),"")</f>
        <v>235.81190442041603</v>
      </c>
      <c r="R200" s="193">
        <f>_xlfn.IFNA(INDEX('I.KI 2016-17'!X$8:X$391,MATCH($B200,'I.KI 2016-17'!$B$8:$B$391,0)),"")</f>
        <v>41.560789497686002</v>
      </c>
      <c r="S200" s="193">
        <f>_xlfn.IFNA(INDEX('I.KI 2016-17'!Y$8:Y$391,MATCH($B200,'I.KI 2016-17'!$B$8:$B$391,0)),"")</f>
        <v>0</v>
      </c>
      <c r="T200" s="193">
        <f>_xlfn.IFNA(INDEX('I.KI 2016-17'!Z$8:Z$391,MATCH($B200,'I.KI 2016-17'!$B$8:$B$391,0)),"")</f>
        <v>0</v>
      </c>
      <c r="U200" s="157">
        <f>_xlfn.IFNA(INDEX('I.KI 2016-17'!AA$8:AA$391,MATCH($B200,'I.KI 2016-17'!$B$8:$B$391,0)),"")</f>
        <v>0</v>
      </c>
      <c r="V200" s="149"/>
      <c r="W200" s="154">
        <f>_xlfn.IFNA(INDEX('I.KI 2016-17'!$H$8:$H$391,MATCH(B200,'I.KI 2016-17'!$B$8:$B$391,0)),"")</f>
        <v>113.76771094947</v>
      </c>
      <c r="X200" s="153">
        <f>_xlfn.IFNA(INDEX('I.KI 2016-17'!$I$8:$I$391,MATCH(B200,'I.KI 2016-17'!$B$8:$B$391,0)),"")</f>
        <v>163.60498296863202</v>
      </c>
      <c r="Y200" s="155">
        <f>_xlfn.IFNA(INDEX('I.KI 2016-17'!$G$8:$G$391,MATCH(B200,'I.KI 2016-17'!$B$8:$B$391,0)),"")</f>
        <v>277.37269391810202</v>
      </c>
      <c r="Z200" s="149"/>
      <c r="AA200" s="156">
        <f>_xlfn.IFNA(IF($B200=$B$382,0,_xlfn.IFNA(INDEX('I.Supplementary 2017-18'!N$8:N$35,MATCH($B200,'I.Supplementary 2017-18'!$B$8:$B$35,0)),INDEX('I.KI 2017-18'!N$9:N$393,MATCH($B200,'I.KI 2017-18'!$B$9:$B$393,0)))),"")</f>
        <v>79.380811269048436</v>
      </c>
      <c r="AB200" s="193">
        <f>_xlfn.IFNA(IF($B200=$B$382,0,_xlfn.IFNA(INDEX('I.Supplementary 2017-18'!O$8:O$35,MATCH($B200,'I.Supplementary 2017-18'!$B$8:$B$35,0)),INDEX('I.KI 2017-18'!O$9:O$393,MATCH($B200,'I.KI 2017-18'!$B$9:$B$393,0)))),"")</f>
        <v>10.770713654573303</v>
      </c>
      <c r="AC200" s="193">
        <f>_xlfn.IFNA(IF($B200=$B$382,0,_xlfn.IFNA(INDEX('I.Supplementary 2017-18'!P$8:P$35,MATCH($B200,'I.Supplementary 2017-18'!$B$8:$B$35,0)),INDEX('I.KI 2017-18'!P$9:P$393,MATCH($B200,'I.KI 2017-18'!$B$9:$B$393,0)))),"")</f>
        <v>0</v>
      </c>
      <c r="AD200" s="193">
        <f>_xlfn.IFNA(IF($B200=$B$382,0,_xlfn.IFNA(INDEX('I.Supplementary 2017-18'!Q$8:Q$35,MATCH($B200,'I.Supplementary 2017-18'!$B$8:$B$35,0)),INDEX('I.KI 2017-18'!Q$9:Q$393,MATCH($B200,'I.KI 2017-18'!$B$9:$B$393,0)))),"")</f>
        <v>0</v>
      </c>
      <c r="AE200" s="157">
        <f>_xlfn.IFNA(IF($B200=$B$382,0,_xlfn.IFNA(INDEX('I.Supplementary 2017-18'!R$8:R$35,MATCH($B200,'I.Supplementary 2017-18'!$B$8:$B$35,0)),INDEX('I.KI 2017-18'!R$9:R$393,MATCH($B200,'I.KI 2017-18'!$B$9:$B$393,0)))),"")</f>
        <v>0</v>
      </c>
      <c r="AF200" s="156">
        <f>_xlfn.IFNA(IF($B200=$B$382,0,_xlfn.IFNA(INDEX('I.Supplementary 2017-18'!S$8:S$35,MATCH($B200,'I.Supplementary 2017-18'!$B$8:$B$35,0)),INDEX('I.KI 2017-18'!S$9:S$393,MATCH($B200,'I.KI 2017-18'!$B$9:$B$393,0)))),"")</f>
        <v>139.83808824531093</v>
      </c>
      <c r="AG200" s="193">
        <f>_xlfn.IFNA(IF($B200=$B$382,0,_xlfn.IFNA(INDEX('I.Supplementary 2017-18'!T$8:T$35,MATCH($B200,'I.Supplementary 2017-18'!$B$8:$B$35,0)),INDEX('I.KI 2017-18'!T$9:T$393,MATCH($B200,'I.KI 2017-18'!$B$9:$B$393,0)))),"")</f>
        <v>27.107058089013488</v>
      </c>
      <c r="AH200" s="193">
        <f>_xlfn.IFNA(IF($B200=$B$382,0,_xlfn.IFNA(INDEX('I.Supplementary 2017-18'!U$8:U$35,MATCH($B200,'I.Supplementary 2017-18'!$B$8:$B$35,0)),INDEX('I.KI 2017-18'!U$9:U$393,MATCH($B200,'I.KI 2017-18'!$B$9:$B$393,0)))),"")</f>
        <v>0</v>
      </c>
      <c r="AI200" s="193">
        <f>_xlfn.IFNA(IF($B200=$B$382,0,_xlfn.IFNA(INDEX('I.Supplementary 2017-18'!V$8:V$35,MATCH($B200,'I.Supplementary 2017-18'!$B$8:$B$35,0)),INDEX('I.KI 2017-18'!V$9:V$393,MATCH($B200,'I.KI 2017-18'!$B$9:$B$393,0)))),"")</f>
        <v>0</v>
      </c>
      <c r="AJ200" s="157">
        <f>_xlfn.IFNA(IF($B200=$B$382,0,_xlfn.IFNA(INDEX('I.Supplementary 2017-18'!W$8:W$35,MATCH($B200,'I.Supplementary 2017-18'!$B$8:$B$35,0)),INDEX('I.KI 2017-18'!W$9:W$393,MATCH($B200,'I.KI 2017-18'!$B$9:$B$393,0)))),"")</f>
        <v>0</v>
      </c>
      <c r="AK200" s="156">
        <f>_xlfn.IFNA(IF($B200=$B$382,0,_xlfn.IFNA(INDEX('I.Supplementary 2017-18'!X$8:X$35,MATCH($B200,'I.Supplementary 2017-18'!$B$8:$B$35,0)),INDEX('I.KI 2017-18'!X$9:X$393,MATCH($B200,'I.KI 2017-18'!$B$9:$B$393,0)))),"")</f>
        <v>219.21889951435935</v>
      </c>
      <c r="AL200" s="193">
        <f>_xlfn.IFNA(IF($B200=$B$382,0,_xlfn.IFNA(INDEX('I.Supplementary 2017-18'!Y$8:Y$35,MATCH($B200,'I.Supplementary 2017-18'!$B$8:$B$35,0)),INDEX('I.KI 2017-18'!Y$9:Y$393,MATCH($B200,'I.KI 2017-18'!$B$9:$B$393,0)))),"")</f>
        <v>37.877771743586791</v>
      </c>
      <c r="AM200" s="193">
        <f>_xlfn.IFNA(IF($B200=$B$382,0,_xlfn.IFNA(INDEX('I.Supplementary 2017-18'!Z$8:Z$35,MATCH($B200,'I.Supplementary 2017-18'!$B$8:$B$35,0)),INDEX('I.KI 2017-18'!Z$9:Z$393,MATCH($B200,'I.KI 2017-18'!$B$9:$B$393,0)))),"")</f>
        <v>0</v>
      </c>
      <c r="AN200" s="193">
        <f>_xlfn.IFNA(IF($B200=$B$382,0,_xlfn.IFNA(INDEX('I.Supplementary 2017-18'!AA$8:AA$35,MATCH($B200,'I.Supplementary 2017-18'!$B$8:$B$35,0)),INDEX('I.KI 2017-18'!AA$9:AA$393,MATCH($B200,'I.KI 2017-18'!$B$9:$B$393,0)))),"")</f>
        <v>0</v>
      </c>
      <c r="AO200" s="157">
        <f>_xlfn.IFNA(IF($B200=$B$382,0,_xlfn.IFNA(INDEX('I.Supplementary 2017-18'!AB$8:AB$35,MATCH($B200,'I.Supplementary 2017-18'!$B$8:$B$35,0)),INDEX('I.KI 2017-18'!AB$9:AB$393,MATCH($B200,'I.KI 2017-18'!$B$9:$B$393,0)))),"")</f>
        <v>0</v>
      </c>
      <c r="AP200" s="149"/>
      <c r="AQ200" s="156">
        <f>_xlfn.IFNA(IF($B200=$B$381,0,IF($B200=$B$382,0,_xlfn.IFNA(INDEX('I.Supplementary 2017-18'!I$8:I$35,MATCH($B200,'I.Supplementary 2017-18'!$B$8:$B$35,0)),INDEX('I.KI 2017-18'!I$9:I$393,MATCH($B200,'I.KI 2017-18'!$B$9:$B$393,0))))),"")</f>
        <v>90.15152492362175</v>
      </c>
      <c r="AR200" s="149">
        <f>_xlfn.IFNA(IF($B200=$B$381,0,IF($B200=$B$382,0,_xlfn.IFNA(INDEX('I.Supplementary 2017-18'!J$8:J$35,MATCH($B200,'I.Supplementary 2017-18'!$B$8:$B$35,0)),INDEX('I.KI 2017-18'!J$9:J$393,MATCH($B200,'I.KI 2017-18'!$B$9:$B$393,0))))),"")</f>
        <v>166.94514633432442</v>
      </c>
      <c r="AS200" s="157">
        <f>_xlfn.IFNA(IF($B200=$B$381,0,IF($B200=$B$382,0,_xlfn.IFNA(INDEX('I.Supplementary 2017-18'!H$8:H$35,MATCH($B200,'I.Supplementary 2017-18'!$B$8:$B$35,0)),INDEX('I.KI 2017-18'!H$9:H$393,MATCH($B200,'I.KI 2017-18'!$B$9:$B$393,0))))),"")</f>
        <v>257.09667125794618</v>
      </c>
      <c r="AT200" s="149"/>
      <c r="AU200" s="156">
        <f>_xlfn.IFNA(_xlfn.IFNA(INDEX('I.Supplementary 2018-19'!P$8:P$157,MATCH($B200,'I.Supplementary 2018-19'!$B$8:$B$157,0)),INDEX('I.KI 2018-19'!P$9:P$393,MATCH($B200,'I.KI 2018-19'!$B$9:$B$393,0))),"")</f>
        <v>65.754135046671621</v>
      </c>
      <c r="AV200" s="193">
        <f>_xlfn.IFNA(_xlfn.IFNA(INDEX('I.Supplementary 2018-19'!Q$8:Q$157,MATCH($B200,'I.Supplementary 2018-19'!$B$8:$B$157,0)),INDEX('I.KI 2018-19'!Q$9:Q$393,MATCH($B200,'I.KI 2018-19'!$B$9:$B$393,0))),"")</f>
        <v>7.9857322197200764</v>
      </c>
      <c r="AW200" s="193">
        <f>_xlfn.IFNA(_xlfn.IFNA(INDEX('I.Supplementary 2018-19'!R$8:R$157,MATCH($B200,'I.Supplementary 2018-19'!$B$8:$B$157,0)),INDEX('I.KI 2018-19'!R$9:R$393,MATCH($B200,'I.KI 2018-19'!$B$9:$B$393,0))),"")</f>
        <v>0</v>
      </c>
      <c r="AX200" s="193">
        <f>_xlfn.IFNA(_xlfn.IFNA(INDEX('I.Supplementary 2018-19'!S$8:S$157,MATCH($B200,'I.Supplementary 2018-19'!$B$8:$B$157,0)),INDEX('I.KI 2018-19'!S$9:S$393,MATCH($B200,'I.KI 2018-19'!$B$9:$B$393,0))),"")</f>
        <v>0</v>
      </c>
      <c r="AY200" s="157">
        <f>_xlfn.IFNA(_xlfn.IFNA(INDEX('I.Supplementary 2018-19'!T$8:T$157,MATCH($B200,'I.Supplementary 2018-19'!$B$8:$B$157,0)),INDEX('I.KI 2018-19'!T$9:T$393,MATCH($B200,'I.KI 2018-19'!$B$9:$B$393,0))),"")</f>
        <v>0</v>
      </c>
      <c r="AZ200" s="156">
        <f>_xlfn.IFNA(_xlfn.IFNA(INDEX('I.Supplementary 2018-19'!U$8:U$157,MATCH($B200,'I.Supplementary 2018-19'!$B$8:$B$157,0)),INDEX('I.KI 2018-19'!U$9:U$393,MATCH($B200,'I.KI 2018-19'!$B$9:$B$393,0))),"")</f>
        <v>144.03923252735888</v>
      </c>
      <c r="BA200" s="193">
        <f>_xlfn.IFNA(_xlfn.IFNA(INDEX('I.Supplementary 2018-19'!V$8:V$157,MATCH($B200,'I.Supplementary 2018-19'!$B$8:$B$157,0)),INDEX('I.KI 2018-19'!V$9:V$393,MATCH($B200,'I.KI 2018-19'!$B$9:$B$393,0))),"")</f>
        <v>27.921433224734923</v>
      </c>
      <c r="BB200" s="193">
        <f>_xlfn.IFNA(_xlfn.IFNA(INDEX('I.Supplementary 2018-19'!W$8:W$157,MATCH($B200,'I.Supplementary 2018-19'!$B$8:$B$157,0)),INDEX('I.KI 2018-19'!W$9:W$393,MATCH($B200,'I.KI 2018-19'!$B$9:$B$393,0))),"")</f>
        <v>0</v>
      </c>
      <c r="BC200" s="193">
        <f>_xlfn.IFNA(_xlfn.IFNA(INDEX('I.Supplementary 2018-19'!X$8:X$157,MATCH($B200,'I.Supplementary 2018-19'!$B$8:$B$157,0)),INDEX('I.KI 2018-19'!X$9:X$393,MATCH($B200,'I.KI 2018-19'!$B$9:$B$393,0))),"")</f>
        <v>0</v>
      </c>
      <c r="BD200" s="157">
        <f>_xlfn.IFNA(_xlfn.IFNA(INDEX('I.Supplementary 2018-19'!Y$8:Y$157,MATCH($B200,'I.Supplementary 2018-19'!$B$8:$B$157,0)),INDEX('I.KI 2018-19'!Y$9:Y$393,MATCH($B200,'I.KI 2018-19'!$B$9:$B$393,0))),"")</f>
        <v>0</v>
      </c>
      <c r="BE200" s="156">
        <f>_xlfn.IFNA(_xlfn.IFNA(INDEX('I.Supplementary 2018-19'!Z$8:Z$157,MATCH($B200,'I.Supplementary 2018-19'!$B$8:$B$157,0)),INDEX('I.KI 2018-19'!Z$9:Z$393,MATCH($B200,'I.KI 2018-19'!$B$9:$B$393,0))),"")</f>
        <v>209.7933675740305</v>
      </c>
      <c r="BF200" s="193">
        <f>_xlfn.IFNA(_xlfn.IFNA(INDEX('I.Supplementary 2018-19'!AA$8:AA$157,MATCH($B200,'I.Supplementary 2018-19'!$B$8:$B$157,0)),INDEX('I.KI 2018-19'!AA$9:AA$393,MATCH($B200,'I.KI 2018-19'!$B$9:$B$393,0))),"")</f>
        <v>35.907165444454996</v>
      </c>
      <c r="BG200" s="193">
        <f>_xlfn.IFNA(_xlfn.IFNA(INDEX('I.Supplementary 2018-19'!AB$8:AB$157,MATCH($B200,'I.Supplementary 2018-19'!$B$8:$B$157,0)),INDEX('I.KI 2018-19'!AB$9:AB$393,MATCH($B200,'I.KI 2018-19'!$B$9:$B$393,0))),"")</f>
        <v>0</v>
      </c>
      <c r="BH200" s="193">
        <f>_xlfn.IFNA(_xlfn.IFNA(INDEX('I.Supplementary 2018-19'!AC$8:AC$157,MATCH($B200,'I.Supplementary 2018-19'!$B$8:$B$157,0)),INDEX('I.KI 2018-19'!AC$9:AC$393,MATCH($B200,'I.KI 2018-19'!$B$9:$B$393,0))),"")</f>
        <v>0</v>
      </c>
      <c r="BI200" s="157">
        <f>_xlfn.IFNA(_xlfn.IFNA(INDEX('I.Supplementary 2018-19'!AD$8:AD$157,MATCH($B200,'I.Supplementary 2018-19'!$B$8:$B$157,0)),INDEX('I.KI 2018-19'!AD$9:AD$393,MATCH($B200,'I.KI 2018-19'!$B$9:$B$393,0))),"")</f>
        <v>0</v>
      </c>
      <c r="BJ200" s="149"/>
      <c r="BK200" s="156">
        <f>_xlfn.IFNA(IF($B200=$B$381,0,IF($B200=$B$382,0,_xlfn.IFNA(INDEX('I.Supplementary 2018-19'!I$8:I$157,MATCH($B200,'I.Supplementary 2018-19'!$B$8:$B$157,0)),INDEX('I.KI 2018-19'!I$9:I$393,MATCH($B200,'I.KI 2018-19'!$B$9:$B$393,0))))),"")</f>
        <v>73.739867266391698</v>
      </c>
      <c r="BL200" s="149">
        <f>_xlfn.IFNA(IF($B200=$B$381,0,IF($B200=$B$382,0,_xlfn.IFNA(INDEX('I.Supplementary 2018-19'!J$8:J$157,MATCH($B200,'I.Supplementary 2018-19'!$B$8:$B$157,0)),INDEX('I.KI 2018-19'!J$9:J$393,MATCH($B200,'I.KI 2018-19'!$B$9:$B$393,0))))),"")</f>
        <v>171.96066575209383</v>
      </c>
      <c r="BM200" s="157">
        <f>_xlfn.IFNA(IF($B200=$B$381,0,IF($B200=$B$382,0,_xlfn.IFNA(INDEX('I.Supplementary 2018-19'!H$8:H$157,MATCH($B200,'I.Supplementary 2018-19'!$B$8:$B$157,0)),INDEX('I.KI 2018-19'!H$9:H$393,MATCH($B200,'I.KI 2018-19'!$B$9:$B$393,0))))),"")</f>
        <v>245.70053301848554</v>
      </c>
    </row>
    <row r="201" spans="2:65">
      <c r="B201" s="121" t="str">
        <f>'Calculations for 2021-22'!B201</f>
        <v>E3035</v>
      </c>
      <c r="C201" s="160" t="str">
        <f>'Calculations for 2021-22'!D201</f>
        <v>E3035</v>
      </c>
      <c r="D201" t="str">
        <f>'Calculations for 2021-22'!E201</f>
        <v>SD</v>
      </c>
      <c r="E201">
        <f>'Calculations for 2021-22'!F201</f>
        <v>0</v>
      </c>
      <c r="F201" s="120" t="str">
        <f>'Calculations for 2021-22'!H201</f>
        <v>Mansfield</v>
      </c>
      <c r="G201" s="156">
        <f>_xlfn.IFNA(INDEX('I.KI 2016-17'!M$8:M$391,MATCH($B201,'I.KI 2016-17'!$B$8:$B$391,0)),"")</f>
        <v>0</v>
      </c>
      <c r="H201" s="149">
        <f>_xlfn.IFNA(INDEX('I.KI 2016-17'!N$8:N$391,MATCH($B201,'I.KI 2016-17'!$B$8:$B$391,0)),"")</f>
        <v>1.858759408766</v>
      </c>
      <c r="I201" s="149">
        <f>_xlfn.IFNA(INDEX('I.KI 2016-17'!O$8:O$391,MATCH($B201,'I.KI 2016-17'!$B$8:$B$391,0)),"")</f>
        <v>0</v>
      </c>
      <c r="J201" s="149">
        <f>_xlfn.IFNA(INDEX('I.KI 2016-17'!P$8:P$391,MATCH($B201,'I.KI 2016-17'!$B$8:$B$391,0)),"")</f>
        <v>0</v>
      </c>
      <c r="K201" s="157">
        <f>_xlfn.IFNA(INDEX('I.KI 2016-17'!Q$8:Q$391,MATCH($B201,'I.KI 2016-17'!$B$8:$B$391,0)),"")</f>
        <v>0</v>
      </c>
      <c r="L201" s="156">
        <f>_xlfn.IFNA(INDEX('I.KI 2016-17'!R$8:R$391,MATCH($B201,'I.KI 2016-17'!$B$8:$B$391,0)),"")</f>
        <v>0</v>
      </c>
      <c r="M201" s="193">
        <f>_xlfn.IFNA(INDEX('I.KI 2016-17'!S$8:S$391,MATCH($B201,'I.KI 2016-17'!$B$8:$B$391,0)),"")</f>
        <v>3.4154855548470002</v>
      </c>
      <c r="N201" s="193">
        <f>_xlfn.IFNA(INDEX('I.KI 2016-17'!T$8:T$391,MATCH($B201,'I.KI 2016-17'!$B$8:$B$391,0)),"")</f>
        <v>0</v>
      </c>
      <c r="O201" s="193">
        <f>_xlfn.IFNA(INDEX('I.KI 2016-17'!U$8:U$391,MATCH($B201,'I.KI 2016-17'!$B$8:$B$391,0)),"")</f>
        <v>0</v>
      </c>
      <c r="P201" s="157">
        <f>_xlfn.IFNA(INDEX('I.KI 2016-17'!V$8:V$391,MATCH($B201,'I.KI 2016-17'!$B$8:$B$391,0)),"")</f>
        <v>0</v>
      </c>
      <c r="Q201" s="156">
        <f>_xlfn.IFNA(INDEX('I.KI 2016-17'!W$8:W$391,MATCH($B201,'I.KI 2016-17'!$B$8:$B$391,0)),"")</f>
        <v>0</v>
      </c>
      <c r="R201" s="193">
        <f>_xlfn.IFNA(INDEX('I.KI 2016-17'!X$8:X$391,MATCH($B201,'I.KI 2016-17'!$B$8:$B$391,0)),"")</f>
        <v>5.2742449636130004</v>
      </c>
      <c r="S201" s="193">
        <f>_xlfn.IFNA(INDEX('I.KI 2016-17'!Y$8:Y$391,MATCH($B201,'I.KI 2016-17'!$B$8:$B$391,0)),"")</f>
        <v>0</v>
      </c>
      <c r="T201" s="193">
        <f>_xlfn.IFNA(INDEX('I.KI 2016-17'!Z$8:Z$391,MATCH($B201,'I.KI 2016-17'!$B$8:$B$391,0)),"")</f>
        <v>0</v>
      </c>
      <c r="U201" s="157">
        <f>_xlfn.IFNA(INDEX('I.KI 2016-17'!AA$8:AA$391,MATCH($B201,'I.KI 2016-17'!$B$8:$B$391,0)),"")</f>
        <v>0</v>
      </c>
      <c r="V201" s="149"/>
      <c r="W201" s="154">
        <f>_xlfn.IFNA(INDEX('I.KI 2016-17'!$H$8:$H$391,MATCH(B201,'I.KI 2016-17'!$B$8:$B$391,0)),"")</f>
        <v>1.858759408766</v>
      </c>
      <c r="X201" s="153">
        <f>_xlfn.IFNA(INDEX('I.KI 2016-17'!$I$8:$I$391,MATCH(B201,'I.KI 2016-17'!$B$8:$B$391,0)),"")</f>
        <v>3.4154855548470002</v>
      </c>
      <c r="Y201" s="155">
        <f>_xlfn.IFNA(INDEX('I.KI 2016-17'!$G$8:$G$391,MATCH(B201,'I.KI 2016-17'!$B$8:$B$391,0)),"")</f>
        <v>5.2742449636130004</v>
      </c>
      <c r="Z201" s="149"/>
      <c r="AA201" s="156">
        <f>_xlfn.IFNA(IF($B201=$B$382,0,_xlfn.IFNA(INDEX('I.Supplementary 2017-18'!N$8:N$35,MATCH($B201,'I.Supplementary 2017-18'!$B$8:$B$35,0)),INDEX('I.KI 2017-18'!N$9:N$393,MATCH($B201,'I.KI 2017-18'!$B$9:$B$393,0)))),"")</f>
        <v>0</v>
      </c>
      <c r="AB201" s="193">
        <f>_xlfn.IFNA(IF($B201=$B$382,0,_xlfn.IFNA(INDEX('I.Supplementary 2017-18'!O$8:O$35,MATCH($B201,'I.Supplementary 2017-18'!$B$8:$B$35,0)),INDEX('I.KI 2017-18'!O$9:O$393,MATCH($B201,'I.KI 2017-18'!$B$9:$B$393,0)))),"")</f>
        <v>1.168760443956554</v>
      </c>
      <c r="AC201" s="193">
        <f>_xlfn.IFNA(IF($B201=$B$382,0,_xlfn.IFNA(INDEX('I.Supplementary 2017-18'!P$8:P$35,MATCH($B201,'I.Supplementary 2017-18'!$B$8:$B$35,0)),INDEX('I.KI 2017-18'!P$9:P$393,MATCH($B201,'I.KI 2017-18'!$B$9:$B$393,0)))),"")</f>
        <v>0</v>
      </c>
      <c r="AD201" s="193">
        <f>_xlfn.IFNA(IF($B201=$B$382,0,_xlfn.IFNA(INDEX('I.Supplementary 2017-18'!Q$8:Q$35,MATCH($B201,'I.Supplementary 2017-18'!$B$8:$B$35,0)),INDEX('I.KI 2017-18'!Q$9:Q$393,MATCH($B201,'I.KI 2017-18'!$B$9:$B$393,0)))),"")</f>
        <v>0</v>
      </c>
      <c r="AE201" s="157">
        <f>_xlfn.IFNA(IF($B201=$B$382,0,_xlfn.IFNA(INDEX('I.Supplementary 2017-18'!R$8:R$35,MATCH($B201,'I.Supplementary 2017-18'!$B$8:$B$35,0)),INDEX('I.KI 2017-18'!R$9:R$393,MATCH($B201,'I.KI 2017-18'!$B$9:$B$393,0)))),"")</f>
        <v>0</v>
      </c>
      <c r="AF201" s="156">
        <f>_xlfn.IFNA(IF($B201=$B$382,0,_xlfn.IFNA(INDEX('I.Supplementary 2017-18'!S$8:S$35,MATCH($B201,'I.Supplementary 2017-18'!$B$8:$B$35,0)),INDEX('I.KI 2017-18'!S$9:S$393,MATCH($B201,'I.KI 2017-18'!$B$9:$B$393,0)))),"")</f>
        <v>0</v>
      </c>
      <c r="AG201" s="193">
        <f>_xlfn.IFNA(IF($B201=$B$382,0,_xlfn.IFNA(INDEX('I.Supplementary 2017-18'!T$8:T$35,MATCH($B201,'I.Supplementary 2017-18'!$B$8:$B$35,0)),INDEX('I.KI 2017-18'!T$9:T$393,MATCH($B201,'I.KI 2017-18'!$B$9:$B$393,0)))),"")</f>
        <v>3.48521619213779</v>
      </c>
      <c r="AH201" s="193">
        <f>_xlfn.IFNA(IF($B201=$B$382,0,_xlfn.IFNA(INDEX('I.Supplementary 2017-18'!U$8:U$35,MATCH($B201,'I.Supplementary 2017-18'!$B$8:$B$35,0)),INDEX('I.KI 2017-18'!U$9:U$393,MATCH($B201,'I.KI 2017-18'!$B$9:$B$393,0)))),"")</f>
        <v>0</v>
      </c>
      <c r="AI201" s="193">
        <f>_xlfn.IFNA(IF($B201=$B$382,0,_xlfn.IFNA(INDEX('I.Supplementary 2017-18'!V$8:V$35,MATCH($B201,'I.Supplementary 2017-18'!$B$8:$B$35,0)),INDEX('I.KI 2017-18'!V$9:V$393,MATCH($B201,'I.KI 2017-18'!$B$9:$B$393,0)))),"")</f>
        <v>0</v>
      </c>
      <c r="AJ201" s="157">
        <f>_xlfn.IFNA(IF($B201=$B$382,0,_xlfn.IFNA(INDEX('I.Supplementary 2017-18'!W$8:W$35,MATCH($B201,'I.Supplementary 2017-18'!$B$8:$B$35,0)),INDEX('I.KI 2017-18'!W$9:W$393,MATCH($B201,'I.KI 2017-18'!$B$9:$B$393,0)))),"")</f>
        <v>0</v>
      </c>
      <c r="AK201" s="156">
        <f>_xlfn.IFNA(IF($B201=$B$382,0,_xlfn.IFNA(INDEX('I.Supplementary 2017-18'!X$8:X$35,MATCH($B201,'I.Supplementary 2017-18'!$B$8:$B$35,0)),INDEX('I.KI 2017-18'!X$9:X$393,MATCH($B201,'I.KI 2017-18'!$B$9:$B$393,0)))),"")</f>
        <v>0</v>
      </c>
      <c r="AL201" s="193">
        <f>_xlfn.IFNA(IF($B201=$B$382,0,_xlfn.IFNA(INDEX('I.Supplementary 2017-18'!Y$8:Y$35,MATCH($B201,'I.Supplementary 2017-18'!$B$8:$B$35,0)),INDEX('I.KI 2017-18'!Y$9:Y$393,MATCH($B201,'I.KI 2017-18'!$B$9:$B$393,0)))),"")</f>
        <v>4.6539766360943435</v>
      </c>
      <c r="AM201" s="193">
        <f>_xlfn.IFNA(IF($B201=$B$382,0,_xlfn.IFNA(INDEX('I.Supplementary 2017-18'!Z$8:Z$35,MATCH($B201,'I.Supplementary 2017-18'!$B$8:$B$35,0)),INDEX('I.KI 2017-18'!Z$9:Z$393,MATCH($B201,'I.KI 2017-18'!$B$9:$B$393,0)))),"")</f>
        <v>0</v>
      </c>
      <c r="AN201" s="193">
        <f>_xlfn.IFNA(IF($B201=$B$382,0,_xlfn.IFNA(INDEX('I.Supplementary 2017-18'!AA$8:AA$35,MATCH($B201,'I.Supplementary 2017-18'!$B$8:$B$35,0)),INDEX('I.KI 2017-18'!AA$9:AA$393,MATCH($B201,'I.KI 2017-18'!$B$9:$B$393,0)))),"")</f>
        <v>0</v>
      </c>
      <c r="AO201" s="157">
        <f>_xlfn.IFNA(IF($B201=$B$382,0,_xlfn.IFNA(INDEX('I.Supplementary 2017-18'!AB$8:AB$35,MATCH($B201,'I.Supplementary 2017-18'!$B$8:$B$35,0)),INDEX('I.KI 2017-18'!AB$9:AB$393,MATCH($B201,'I.KI 2017-18'!$B$9:$B$393,0)))),"")</f>
        <v>0</v>
      </c>
      <c r="AP201" s="149"/>
      <c r="AQ201" s="156">
        <f>_xlfn.IFNA(IF($B201=$B$381,0,IF($B201=$B$382,0,_xlfn.IFNA(INDEX('I.Supplementary 2017-18'!I$8:I$35,MATCH($B201,'I.Supplementary 2017-18'!$B$8:$B$35,0)),INDEX('I.KI 2017-18'!I$9:I$393,MATCH($B201,'I.KI 2017-18'!$B$9:$B$393,0))))),"")</f>
        <v>1.168760443956554</v>
      </c>
      <c r="AR201" s="149">
        <f>_xlfn.IFNA(IF($B201=$B$381,0,IF($B201=$B$382,0,_xlfn.IFNA(INDEX('I.Supplementary 2017-18'!J$8:J$35,MATCH($B201,'I.Supplementary 2017-18'!$B$8:$B$35,0)),INDEX('I.KI 2017-18'!J$9:J$393,MATCH($B201,'I.KI 2017-18'!$B$9:$B$393,0))))),"")</f>
        <v>3.48521619213779</v>
      </c>
      <c r="AS201" s="157">
        <f>_xlfn.IFNA(IF($B201=$B$381,0,IF($B201=$B$382,0,_xlfn.IFNA(INDEX('I.Supplementary 2017-18'!H$8:H$35,MATCH($B201,'I.Supplementary 2017-18'!$B$8:$B$35,0)),INDEX('I.KI 2017-18'!H$9:H$393,MATCH($B201,'I.KI 2017-18'!$B$9:$B$393,0))))),"")</f>
        <v>4.6539766360943435</v>
      </c>
      <c r="AT201" s="149"/>
      <c r="AU201" s="156">
        <f>_xlfn.IFNA(_xlfn.IFNA(INDEX('I.Supplementary 2018-19'!P$8:P$157,MATCH($B201,'I.Supplementary 2018-19'!$B$8:$B$157,0)),INDEX('I.KI 2018-19'!P$9:P$393,MATCH($B201,'I.KI 2018-19'!$B$9:$B$393,0))),"")</f>
        <v>0</v>
      </c>
      <c r="AV201" s="193">
        <f>_xlfn.IFNA(_xlfn.IFNA(INDEX('I.Supplementary 2018-19'!Q$8:Q$157,MATCH($B201,'I.Supplementary 2018-19'!$B$8:$B$157,0)),INDEX('I.KI 2018-19'!Q$9:Q$393,MATCH($B201,'I.KI 2018-19'!$B$9:$B$393,0))),"")</f>
        <v>0.73199405251528138</v>
      </c>
      <c r="AW201" s="193">
        <f>_xlfn.IFNA(_xlfn.IFNA(INDEX('I.Supplementary 2018-19'!R$8:R$157,MATCH($B201,'I.Supplementary 2018-19'!$B$8:$B$157,0)),INDEX('I.KI 2018-19'!R$9:R$393,MATCH($B201,'I.KI 2018-19'!$B$9:$B$393,0))),"")</f>
        <v>0</v>
      </c>
      <c r="AX201" s="193">
        <f>_xlfn.IFNA(_xlfn.IFNA(INDEX('I.Supplementary 2018-19'!S$8:S$157,MATCH($B201,'I.Supplementary 2018-19'!$B$8:$B$157,0)),INDEX('I.KI 2018-19'!S$9:S$393,MATCH($B201,'I.KI 2018-19'!$B$9:$B$393,0))),"")</f>
        <v>0</v>
      </c>
      <c r="AY201" s="157">
        <f>_xlfn.IFNA(_xlfn.IFNA(INDEX('I.Supplementary 2018-19'!T$8:T$157,MATCH($B201,'I.Supplementary 2018-19'!$B$8:$B$157,0)),INDEX('I.KI 2018-19'!T$9:T$393,MATCH($B201,'I.KI 2018-19'!$B$9:$B$393,0))),"")</f>
        <v>0</v>
      </c>
      <c r="AZ201" s="156">
        <f>_xlfn.IFNA(_xlfn.IFNA(INDEX('I.Supplementary 2018-19'!U$8:U$157,MATCH($B201,'I.Supplementary 2018-19'!$B$8:$B$157,0)),INDEX('I.KI 2018-19'!U$9:U$393,MATCH($B201,'I.KI 2018-19'!$B$9:$B$393,0))),"")</f>
        <v>0</v>
      </c>
      <c r="BA201" s="193">
        <f>_xlfn.IFNA(_xlfn.IFNA(INDEX('I.Supplementary 2018-19'!V$8:V$157,MATCH($B201,'I.Supplementary 2018-19'!$B$8:$B$157,0)),INDEX('I.KI 2018-19'!V$9:V$393,MATCH($B201,'I.KI 2018-19'!$B$9:$B$393,0))),"")</f>
        <v>3.5899222579960064</v>
      </c>
      <c r="BB201" s="193">
        <f>_xlfn.IFNA(_xlfn.IFNA(INDEX('I.Supplementary 2018-19'!W$8:W$157,MATCH($B201,'I.Supplementary 2018-19'!$B$8:$B$157,0)),INDEX('I.KI 2018-19'!W$9:W$393,MATCH($B201,'I.KI 2018-19'!$B$9:$B$393,0))),"")</f>
        <v>0</v>
      </c>
      <c r="BC201" s="193">
        <f>_xlfn.IFNA(_xlfn.IFNA(INDEX('I.Supplementary 2018-19'!X$8:X$157,MATCH($B201,'I.Supplementary 2018-19'!$B$8:$B$157,0)),INDEX('I.KI 2018-19'!X$9:X$393,MATCH($B201,'I.KI 2018-19'!$B$9:$B$393,0))),"")</f>
        <v>0</v>
      </c>
      <c r="BD201" s="157">
        <f>_xlfn.IFNA(_xlfn.IFNA(INDEX('I.Supplementary 2018-19'!Y$8:Y$157,MATCH($B201,'I.Supplementary 2018-19'!$B$8:$B$157,0)),INDEX('I.KI 2018-19'!Y$9:Y$393,MATCH($B201,'I.KI 2018-19'!$B$9:$B$393,0))),"")</f>
        <v>0</v>
      </c>
      <c r="BE201" s="156">
        <f>_xlfn.IFNA(_xlfn.IFNA(INDEX('I.Supplementary 2018-19'!Z$8:Z$157,MATCH($B201,'I.Supplementary 2018-19'!$B$8:$B$157,0)),INDEX('I.KI 2018-19'!Z$9:Z$393,MATCH($B201,'I.KI 2018-19'!$B$9:$B$393,0))),"")</f>
        <v>0</v>
      </c>
      <c r="BF201" s="193">
        <f>_xlfn.IFNA(_xlfn.IFNA(INDEX('I.Supplementary 2018-19'!AA$8:AA$157,MATCH($B201,'I.Supplementary 2018-19'!$B$8:$B$157,0)),INDEX('I.KI 2018-19'!AA$9:AA$393,MATCH($B201,'I.KI 2018-19'!$B$9:$B$393,0))),"")</f>
        <v>4.3219163105112877</v>
      </c>
      <c r="BG201" s="193">
        <f>_xlfn.IFNA(_xlfn.IFNA(INDEX('I.Supplementary 2018-19'!AB$8:AB$157,MATCH($B201,'I.Supplementary 2018-19'!$B$8:$B$157,0)),INDEX('I.KI 2018-19'!AB$9:AB$393,MATCH($B201,'I.KI 2018-19'!$B$9:$B$393,0))),"")</f>
        <v>0</v>
      </c>
      <c r="BH201" s="193">
        <f>_xlfn.IFNA(_xlfn.IFNA(INDEX('I.Supplementary 2018-19'!AC$8:AC$157,MATCH($B201,'I.Supplementary 2018-19'!$B$8:$B$157,0)),INDEX('I.KI 2018-19'!AC$9:AC$393,MATCH($B201,'I.KI 2018-19'!$B$9:$B$393,0))),"")</f>
        <v>0</v>
      </c>
      <c r="BI201" s="157">
        <f>_xlfn.IFNA(_xlfn.IFNA(INDEX('I.Supplementary 2018-19'!AD$8:AD$157,MATCH($B201,'I.Supplementary 2018-19'!$B$8:$B$157,0)),INDEX('I.KI 2018-19'!AD$9:AD$393,MATCH($B201,'I.KI 2018-19'!$B$9:$B$393,0))),"")</f>
        <v>0</v>
      </c>
      <c r="BJ201" s="149"/>
      <c r="BK201" s="156">
        <f>_xlfn.IFNA(IF($B201=$B$381,0,IF($B201=$B$382,0,_xlfn.IFNA(INDEX('I.Supplementary 2018-19'!I$8:I$157,MATCH($B201,'I.Supplementary 2018-19'!$B$8:$B$157,0)),INDEX('I.KI 2018-19'!I$9:I$393,MATCH($B201,'I.KI 2018-19'!$B$9:$B$393,0))))),"")</f>
        <v>0.73199405251528138</v>
      </c>
      <c r="BL201" s="149">
        <f>_xlfn.IFNA(IF($B201=$B$381,0,IF($B201=$B$382,0,_xlfn.IFNA(INDEX('I.Supplementary 2018-19'!J$8:J$157,MATCH($B201,'I.Supplementary 2018-19'!$B$8:$B$157,0)),INDEX('I.KI 2018-19'!J$9:J$393,MATCH($B201,'I.KI 2018-19'!$B$9:$B$393,0))))),"")</f>
        <v>3.5899222579960064</v>
      </c>
      <c r="BM201" s="157">
        <f>_xlfn.IFNA(IF($B201=$B$381,0,IF($B201=$B$382,0,_xlfn.IFNA(INDEX('I.Supplementary 2018-19'!H$8:H$157,MATCH($B201,'I.Supplementary 2018-19'!$B$8:$B$157,0)),INDEX('I.KI 2018-19'!H$9:H$393,MATCH($B201,'I.KI 2018-19'!$B$9:$B$393,0))))),"")</f>
        <v>4.3219163105112877</v>
      </c>
    </row>
    <row r="202" spans="2:65">
      <c r="B202" s="121" t="str">
        <f>'Calculations for 2021-22'!B202</f>
        <v>E2201</v>
      </c>
      <c r="C202" s="160" t="str">
        <f>'Calculations for 2021-22'!D202</f>
        <v>E2201</v>
      </c>
      <c r="D202" t="str">
        <f>'Calculations for 2021-22'!E202</f>
        <v>UNINFIR</v>
      </c>
      <c r="E202">
        <f>'Calculations for 2021-22'!F202</f>
        <v>0</v>
      </c>
      <c r="F202" s="120" t="str">
        <f>'Calculations for 2021-22'!H202</f>
        <v>Medway</v>
      </c>
      <c r="G202" s="156">
        <f>_xlfn.IFNA(INDEX('I.KI 2016-17'!M$8:M$391,MATCH($B202,'I.KI 2016-17'!$B$8:$B$391,0)),"")</f>
        <v>24.688082561881</v>
      </c>
      <c r="H202" s="149">
        <f>_xlfn.IFNA(INDEX('I.KI 2016-17'!N$8:N$391,MATCH($B202,'I.KI 2016-17'!$B$8:$B$391,0)),"")</f>
        <v>3.3432885217340003</v>
      </c>
      <c r="I202" s="149">
        <f>_xlfn.IFNA(INDEX('I.KI 2016-17'!O$8:O$391,MATCH($B202,'I.KI 2016-17'!$B$8:$B$391,0)),"")</f>
        <v>0</v>
      </c>
      <c r="J202" s="149">
        <f>_xlfn.IFNA(INDEX('I.KI 2016-17'!P$8:P$391,MATCH($B202,'I.KI 2016-17'!$B$8:$B$391,0)),"")</f>
        <v>0</v>
      </c>
      <c r="K202" s="157">
        <f>_xlfn.IFNA(INDEX('I.KI 2016-17'!Q$8:Q$391,MATCH($B202,'I.KI 2016-17'!$B$8:$B$391,0)),"")</f>
        <v>0</v>
      </c>
      <c r="L202" s="156">
        <f>_xlfn.IFNA(INDEX('I.KI 2016-17'!R$8:R$391,MATCH($B202,'I.KI 2016-17'!$B$8:$B$391,0)),"")</f>
        <v>36.30925342463</v>
      </c>
      <c r="M202" s="193">
        <f>_xlfn.IFNA(INDEX('I.KI 2016-17'!S$8:S$391,MATCH($B202,'I.KI 2016-17'!$B$8:$B$391,0)),"")</f>
        <v>7.8155683696309994</v>
      </c>
      <c r="N202" s="193">
        <f>_xlfn.IFNA(INDEX('I.KI 2016-17'!T$8:T$391,MATCH($B202,'I.KI 2016-17'!$B$8:$B$391,0)),"")</f>
        <v>0</v>
      </c>
      <c r="O202" s="193">
        <f>_xlfn.IFNA(INDEX('I.KI 2016-17'!U$8:U$391,MATCH($B202,'I.KI 2016-17'!$B$8:$B$391,0)),"")</f>
        <v>0</v>
      </c>
      <c r="P202" s="157">
        <f>_xlfn.IFNA(INDEX('I.KI 2016-17'!V$8:V$391,MATCH($B202,'I.KI 2016-17'!$B$8:$B$391,0)),"")</f>
        <v>0</v>
      </c>
      <c r="Q202" s="156">
        <f>_xlfn.IFNA(INDEX('I.KI 2016-17'!W$8:W$391,MATCH($B202,'I.KI 2016-17'!$B$8:$B$391,0)),"")</f>
        <v>60.997335986511004</v>
      </c>
      <c r="R202" s="193">
        <f>_xlfn.IFNA(INDEX('I.KI 2016-17'!X$8:X$391,MATCH($B202,'I.KI 2016-17'!$B$8:$B$391,0)),"")</f>
        <v>11.158856891365</v>
      </c>
      <c r="S202" s="193">
        <f>_xlfn.IFNA(INDEX('I.KI 2016-17'!Y$8:Y$391,MATCH($B202,'I.KI 2016-17'!$B$8:$B$391,0)),"")</f>
        <v>0</v>
      </c>
      <c r="T202" s="193">
        <f>_xlfn.IFNA(INDEX('I.KI 2016-17'!Z$8:Z$391,MATCH($B202,'I.KI 2016-17'!$B$8:$B$391,0)),"")</f>
        <v>0</v>
      </c>
      <c r="U202" s="157">
        <f>_xlfn.IFNA(INDEX('I.KI 2016-17'!AA$8:AA$391,MATCH($B202,'I.KI 2016-17'!$B$8:$B$391,0)),"")</f>
        <v>0</v>
      </c>
      <c r="V202" s="149"/>
      <c r="W202" s="154">
        <f>_xlfn.IFNA(INDEX('I.KI 2016-17'!$H$8:$H$391,MATCH(B202,'I.KI 2016-17'!$B$8:$B$391,0)),"")</f>
        <v>28.031371083614996</v>
      </c>
      <c r="X202" s="153">
        <f>_xlfn.IFNA(INDEX('I.KI 2016-17'!$I$8:$I$391,MATCH(B202,'I.KI 2016-17'!$B$8:$B$391,0)),"")</f>
        <v>44.124821794261003</v>
      </c>
      <c r="Y202" s="155">
        <f>_xlfn.IFNA(INDEX('I.KI 2016-17'!$G$8:$G$391,MATCH(B202,'I.KI 2016-17'!$B$8:$B$391,0)),"")</f>
        <v>72.156192877875995</v>
      </c>
      <c r="Z202" s="149"/>
      <c r="AA202" s="156">
        <f>_xlfn.IFNA(IF($B202=$B$382,0,_xlfn.IFNA(INDEX('I.Supplementary 2017-18'!N$8:N$35,MATCH($B202,'I.Supplementary 2017-18'!$B$8:$B$35,0)),INDEX('I.KI 2017-18'!N$9:N$393,MATCH($B202,'I.KI 2017-18'!$B$9:$B$393,0)))),"")</f>
        <v>17.12214827185543</v>
      </c>
      <c r="AB202" s="193">
        <f>_xlfn.IFNA(IF($B202=$B$382,0,_xlfn.IFNA(INDEX('I.Supplementary 2017-18'!O$8:O$35,MATCH($B202,'I.Supplementary 2017-18'!$B$8:$B$35,0)),INDEX('I.KI 2017-18'!O$9:O$393,MATCH($B202,'I.KI 2017-18'!$B$9:$B$393,0)))),"")</f>
        <v>1.3816409227185547</v>
      </c>
      <c r="AC202" s="193">
        <f>_xlfn.IFNA(IF($B202=$B$382,0,_xlfn.IFNA(INDEX('I.Supplementary 2017-18'!P$8:P$35,MATCH($B202,'I.Supplementary 2017-18'!$B$8:$B$35,0)),INDEX('I.KI 2017-18'!P$9:P$393,MATCH($B202,'I.KI 2017-18'!$B$9:$B$393,0)))),"")</f>
        <v>0</v>
      </c>
      <c r="AD202" s="193">
        <f>_xlfn.IFNA(IF($B202=$B$382,0,_xlfn.IFNA(INDEX('I.Supplementary 2017-18'!Q$8:Q$35,MATCH($B202,'I.Supplementary 2017-18'!$B$8:$B$35,0)),INDEX('I.KI 2017-18'!Q$9:Q$393,MATCH($B202,'I.KI 2017-18'!$B$9:$B$393,0)))),"")</f>
        <v>0</v>
      </c>
      <c r="AE202" s="157">
        <f>_xlfn.IFNA(IF($B202=$B$382,0,_xlfn.IFNA(INDEX('I.Supplementary 2017-18'!R$8:R$35,MATCH($B202,'I.Supplementary 2017-18'!$B$8:$B$35,0)),INDEX('I.KI 2017-18'!R$9:R$393,MATCH($B202,'I.KI 2017-18'!$B$9:$B$393,0)))),"")</f>
        <v>0</v>
      </c>
      <c r="AF202" s="156">
        <f>_xlfn.IFNA(IF($B202=$B$382,0,_xlfn.IFNA(INDEX('I.Supplementary 2017-18'!S$8:S$35,MATCH($B202,'I.Supplementary 2017-18'!$B$8:$B$35,0)),INDEX('I.KI 2017-18'!S$9:S$393,MATCH($B202,'I.KI 2017-18'!$B$9:$B$393,0)))),"")</f>
        <v>37.050544037690628</v>
      </c>
      <c r="AG202" s="193">
        <f>_xlfn.IFNA(IF($B202=$B$382,0,_xlfn.IFNA(INDEX('I.Supplementary 2017-18'!T$8:T$35,MATCH($B202,'I.Supplementary 2017-18'!$B$8:$B$35,0)),INDEX('I.KI 2017-18'!T$9:T$393,MATCH($B202,'I.KI 2017-18'!$B$9:$B$393,0)))),"")</f>
        <v>7.9751312061450372</v>
      </c>
      <c r="AH202" s="193">
        <f>_xlfn.IFNA(IF($B202=$B$382,0,_xlfn.IFNA(INDEX('I.Supplementary 2017-18'!U$8:U$35,MATCH($B202,'I.Supplementary 2017-18'!$B$8:$B$35,0)),INDEX('I.KI 2017-18'!U$9:U$393,MATCH($B202,'I.KI 2017-18'!$B$9:$B$393,0)))),"")</f>
        <v>0</v>
      </c>
      <c r="AI202" s="193">
        <f>_xlfn.IFNA(IF($B202=$B$382,0,_xlfn.IFNA(INDEX('I.Supplementary 2017-18'!V$8:V$35,MATCH($B202,'I.Supplementary 2017-18'!$B$8:$B$35,0)),INDEX('I.KI 2017-18'!V$9:V$393,MATCH($B202,'I.KI 2017-18'!$B$9:$B$393,0)))),"")</f>
        <v>0</v>
      </c>
      <c r="AJ202" s="157">
        <f>_xlfn.IFNA(IF($B202=$B$382,0,_xlfn.IFNA(INDEX('I.Supplementary 2017-18'!W$8:W$35,MATCH($B202,'I.Supplementary 2017-18'!$B$8:$B$35,0)),INDEX('I.KI 2017-18'!W$9:W$393,MATCH($B202,'I.KI 2017-18'!$B$9:$B$393,0)))),"")</f>
        <v>0</v>
      </c>
      <c r="AK202" s="156">
        <f>_xlfn.IFNA(IF($B202=$B$382,0,_xlfn.IFNA(INDEX('I.Supplementary 2017-18'!X$8:X$35,MATCH($B202,'I.Supplementary 2017-18'!$B$8:$B$35,0)),INDEX('I.KI 2017-18'!X$9:X$393,MATCH($B202,'I.KI 2017-18'!$B$9:$B$393,0)))),"")</f>
        <v>54.172692309546058</v>
      </c>
      <c r="AL202" s="193">
        <f>_xlfn.IFNA(IF($B202=$B$382,0,_xlfn.IFNA(INDEX('I.Supplementary 2017-18'!Y$8:Y$35,MATCH($B202,'I.Supplementary 2017-18'!$B$8:$B$35,0)),INDEX('I.KI 2017-18'!Y$9:Y$393,MATCH($B202,'I.KI 2017-18'!$B$9:$B$393,0)))),"")</f>
        <v>9.3567721288635912</v>
      </c>
      <c r="AM202" s="193">
        <f>_xlfn.IFNA(IF($B202=$B$382,0,_xlfn.IFNA(INDEX('I.Supplementary 2017-18'!Z$8:Z$35,MATCH($B202,'I.Supplementary 2017-18'!$B$8:$B$35,0)),INDEX('I.KI 2017-18'!Z$9:Z$393,MATCH($B202,'I.KI 2017-18'!$B$9:$B$393,0)))),"")</f>
        <v>0</v>
      </c>
      <c r="AN202" s="193">
        <f>_xlfn.IFNA(IF($B202=$B$382,0,_xlfn.IFNA(INDEX('I.Supplementary 2017-18'!AA$8:AA$35,MATCH($B202,'I.Supplementary 2017-18'!$B$8:$B$35,0)),INDEX('I.KI 2017-18'!AA$9:AA$393,MATCH($B202,'I.KI 2017-18'!$B$9:$B$393,0)))),"")</f>
        <v>0</v>
      </c>
      <c r="AO202" s="157">
        <f>_xlfn.IFNA(IF($B202=$B$382,0,_xlfn.IFNA(INDEX('I.Supplementary 2017-18'!AB$8:AB$35,MATCH($B202,'I.Supplementary 2017-18'!$B$8:$B$35,0)),INDEX('I.KI 2017-18'!AB$9:AB$393,MATCH($B202,'I.KI 2017-18'!$B$9:$B$393,0)))),"")</f>
        <v>0</v>
      </c>
      <c r="AP202" s="149"/>
      <c r="AQ202" s="156">
        <f>_xlfn.IFNA(IF($B202=$B$381,0,IF($B202=$B$382,0,_xlfn.IFNA(INDEX('I.Supplementary 2017-18'!I$8:I$35,MATCH($B202,'I.Supplementary 2017-18'!$B$8:$B$35,0)),INDEX('I.KI 2017-18'!I$9:I$393,MATCH($B202,'I.KI 2017-18'!$B$9:$B$393,0))))),"")</f>
        <v>18.503789194573983</v>
      </c>
      <c r="AR202" s="149">
        <f>_xlfn.IFNA(IF($B202=$B$381,0,IF($B202=$B$382,0,_xlfn.IFNA(INDEX('I.Supplementary 2017-18'!J$8:J$35,MATCH($B202,'I.Supplementary 2017-18'!$B$8:$B$35,0)),INDEX('I.KI 2017-18'!J$9:J$393,MATCH($B202,'I.KI 2017-18'!$B$9:$B$393,0))))),"")</f>
        <v>45.025675243835657</v>
      </c>
      <c r="AS202" s="157">
        <f>_xlfn.IFNA(IF($B202=$B$381,0,IF($B202=$B$382,0,_xlfn.IFNA(INDEX('I.Supplementary 2017-18'!H$8:H$35,MATCH($B202,'I.Supplementary 2017-18'!$B$8:$B$35,0)),INDEX('I.KI 2017-18'!H$9:H$393,MATCH($B202,'I.KI 2017-18'!$B$9:$B$393,0))))),"")</f>
        <v>63.52946443840964</v>
      </c>
      <c r="AT202" s="149"/>
      <c r="AU202" s="156">
        <f>_xlfn.IFNA(_xlfn.IFNA(INDEX('I.Supplementary 2018-19'!P$8:P$157,MATCH($B202,'I.Supplementary 2018-19'!$B$8:$B$157,0)),INDEX('I.KI 2018-19'!P$9:P$393,MATCH($B202,'I.KI 2018-19'!$B$9:$B$393,0))),"")</f>
        <v>12.129353020665452</v>
      </c>
      <c r="AV202" s="193">
        <f>_xlfn.IFNA(_xlfn.IFNA(INDEX('I.Supplementary 2018-19'!Q$8:Q$157,MATCH($B202,'I.Supplementary 2018-19'!$B$8:$B$157,0)),INDEX('I.KI 2018-19'!Q$9:Q$393,MATCH($B202,'I.KI 2018-19'!$B$9:$B$393,0))),"")</f>
        <v>0.17693222987597435</v>
      </c>
      <c r="AW202" s="193">
        <f>_xlfn.IFNA(_xlfn.IFNA(INDEX('I.Supplementary 2018-19'!R$8:R$157,MATCH($B202,'I.Supplementary 2018-19'!$B$8:$B$157,0)),INDEX('I.KI 2018-19'!R$9:R$393,MATCH($B202,'I.KI 2018-19'!$B$9:$B$393,0))),"")</f>
        <v>0</v>
      </c>
      <c r="AX202" s="193">
        <f>_xlfn.IFNA(_xlfn.IFNA(INDEX('I.Supplementary 2018-19'!S$8:S$157,MATCH($B202,'I.Supplementary 2018-19'!$B$8:$B$157,0)),INDEX('I.KI 2018-19'!S$9:S$393,MATCH($B202,'I.KI 2018-19'!$B$9:$B$393,0))),"")</f>
        <v>0</v>
      </c>
      <c r="AY202" s="157">
        <f>_xlfn.IFNA(_xlfn.IFNA(INDEX('I.Supplementary 2018-19'!T$8:T$157,MATCH($B202,'I.Supplementary 2018-19'!$B$8:$B$157,0)),INDEX('I.KI 2018-19'!T$9:T$393,MATCH($B202,'I.KI 2018-19'!$B$9:$B$393,0))),"")</f>
        <v>0</v>
      </c>
      <c r="AZ202" s="156">
        <f>_xlfn.IFNA(_xlfn.IFNA(INDEX('I.Supplementary 2018-19'!U$8:U$157,MATCH($B202,'I.Supplementary 2018-19'!$B$8:$B$157,0)),INDEX('I.KI 2018-19'!U$9:U$393,MATCH($B202,'I.KI 2018-19'!$B$9:$B$393,0))),"")</f>
        <v>38.163650510925962</v>
      </c>
      <c r="BA202" s="193">
        <f>_xlfn.IFNA(_xlfn.IFNA(INDEX('I.Supplementary 2018-19'!V$8:V$157,MATCH($B202,'I.Supplementary 2018-19'!$B$8:$B$157,0)),INDEX('I.KI 2018-19'!V$9:V$393,MATCH($B202,'I.KI 2018-19'!$B$9:$B$393,0))),"")</f>
        <v>8.2147274226386635</v>
      </c>
      <c r="BB202" s="193">
        <f>_xlfn.IFNA(_xlfn.IFNA(INDEX('I.Supplementary 2018-19'!W$8:W$157,MATCH($B202,'I.Supplementary 2018-19'!$B$8:$B$157,0)),INDEX('I.KI 2018-19'!W$9:W$393,MATCH($B202,'I.KI 2018-19'!$B$9:$B$393,0))),"")</f>
        <v>0</v>
      </c>
      <c r="BC202" s="193">
        <f>_xlfn.IFNA(_xlfn.IFNA(INDEX('I.Supplementary 2018-19'!X$8:X$157,MATCH($B202,'I.Supplementary 2018-19'!$B$8:$B$157,0)),INDEX('I.KI 2018-19'!X$9:X$393,MATCH($B202,'I.KI 2018-19'!$B$9:$B$393,0))),"")</f>
        <v>0</v>
      </c>
      <c r="BD202" s="157">
        <f>_xlfn.IFNA(_xlfn.IFNA(INDEX('I.Supplementary 2018-19'!Y$8:Y$157,MATCH($B202,'I.Supplementary 2018-19'!$B$8:$B$157,0)),INDEX('I.KI 2018-19'!Y$9:Y$393,MATCH($B202,'I.KI 2018-19'!$B$9:$B$393,0))),"")</f>
        <v>0</v>
      </c>
      <c r="BE202" s="156">
        <f>_xlfn.IFNA(_xlfn.IFNA(INDEX('I.Supplementary 2018-19'!Z$8:Z$157,MATCH($B202,'I.Supplementary 2018-19'!$B$8:$B$157,0)),INDEX('I.KI 2018-19'!Z$9:Z$393,MATCH($B202,'I.KI 2018-19'!$B$9:$B$393,0))),"")</f>
        <v>50.29300353159141</v>
      </c>
      <c r="BF202" s="193">
        <f>_xlfn.IFNA(_xlfn.IFNA(INDEX('I.Supplementary 2018-19'!AA$8:AA$157,MATCH($B202,'I.Supplementary 2018-19'!$B$8:$B$157,0)),INDEX('I.KI 2018-19'!AA$9:AA$393,MATCH($B202,'I.KI 2018-19'!$B$9:$B$393,0))),"")</f>
        <v>8.3916596525146385</v>
      </c>
      <c r="BG202" s="193">
        <f>_xlfn.IFNA(_xlfn.IFNA(INDEX('I.Supplementary 2018-19'!AB$8:AB$157,MATCH($B202,'I.Supplementary 2018-19'!$B$8:$B$157,0)),INDEX('I.KI 2018-19'!AB$9:AB$393,MATCH($B202,'I.KI 2018-19'!$B$9:$B$393,0))),"")</f>
        <v>0</v>
      </c>
      <c r="BH202" s="193">
        <f>_xlfn.IFNA(_xlfn.IFNA(INDEX('I.Supplementary 2018-19'!AC$8:AC$157,MATCH($B202,'I.Supplementary 2018-19'!$B$8:$B$157,0)),INDEX('I.KI 2018-19'!AC$9:AC$393,MATCH($B202,'I.KI 2018-19'!$B$9:$B$393,0))),"")</f>
        <v>0</v>
      </c>
      <c r="BI202" s="157">
        <f>_xlfn.IFNA(_xlfn.IFNA(INDEX('I.Supplementary 2018-19'!AD$8:AD$157,MATCH($B202,'I.Supplementary 2018-19'!$B$8:$B$157,0)),INDEX('I.KI 2018-19'!AD$9:AD$393,MATCH($B202,'I.KI 2018-19'!$B$9:$B$393,0))),"")</f>
        <v>0</v>
      </c>
      <c r="BJ202" s="149"/>
      <c r="BK202" s="156">
        <f>_xlfn.IFNA(IF($B202=$B$381,0,IF($B202=$B$382,0,_xlfn.IFNA(INDEX('I.Supplementary 2018-19'!I$8:I$157,MATCH($B202,'I.Supplementary 2018-19'!$B$8:$B$157,0)),INDEX('I.KI 2018-19'!I$9:I$393,MATCH($B202,'I.KI 2018-19'!$B$9:$B$393,0))))),"")</f>
        <v>12.306285250541427</v>
      </c>
      <c r="BL202" s="149">
        <f>_xlfn.IFNA(IF($B202=$B$381,0,IF($B202=$B$382,0,_xlfn.IFNA(INDEX('I.Supplementary 2018-19'!J$8:J$157,MATCH($B202,'I.Supplementary 2018-19'!$B$8:$B$157,0)),INDEX('I.KI 2018-19'!J$9:J$393,MATCH($B202,'I.KI 2018-19'!$B$9:$B$393,0))))),"")</f>
        <v>46.378377933564629</v>
      </c>
      <c r="BM202" s="157">
        <f>_xlfn.IFNA(IF($B202=$B$381,0,IF($B202=$B$382,0,_xlfn.IFNA(INDEX('I.Supplementary 2018-19'!H$8:H$157,MATCH($B202,'I.Supplementary 2018-19'!$B$8:$B$157,0)),INDEX('I.KI 2018-19'!H$9:H$393,MATCH($B202,'I.KI 2018-19'!$B$9:$B$393,0))))),"")</f>
        <v>58.684663184106057</v>
      </c>
    </row>
    <row r="203" spans="2:65">
      <c r="B203" s="121" t="str">
        <f>'Calculations for 2021-22'!B203</f>
        <v>E2436</v>
      </c>
      <c r="C203" s="160" t="str">
        <f>'Calculations for 2021-22'!D203</f>
        <v>E2436</v>
      </c>
      <c r="D203" t="str">
        <f>'Calculations for 2021-22'!E203</f>
        <v>SD</v>
      </c>
      <c r="E203" t="str">
        <f>'Calculations for 2021-22'!F203</f>
        <v>P1913</v>
      </c>
      <c r="F203" s="120" t="str">
        <f>'Calculations for 2021-22'!H203</f>
        <v>Melton</v>
      </c>
      <c r="G203" s="156">
        <f>_xlfn.IFNA(INDEX('I.KI 2016-17'!M$8:M$391,MATCH($B203,'I.KI 2016-17'!$B$8:$B$391,0)),"")</f>
        <v>0</v>
      </c>
      <c r="H203" s="149">
        <f>_xlfn.IFNA(INDEX('I.KI 2016-17'!N$8:N$391,MATCH($B203,'I.KI 2016-17'!$B$8:$B$391,0)),"")</f>
        <v>0.57586328359100003</v>
      </c>
      <c r="I203" s="149">
        <f>_xlfn.IFNA(INDEX('I.KI 2016-17'!O$8:O$391,MATCH($B203,'I.KI 2016-17'!$B$8:$B$391,0)),"")</f>
        <v>0</v>
      </c>
      <c r="J203" s="149">
        <f>_xlfn.IFNA(INDEX('I.KI 2016-17'!P$8:P$391,MATCH($B203,'I.KI 2016-17'!$B$8:$B$391,0)),"")</f>
        <v>0</v>
      </c>
      <c r="K203" s="157">
        <f>_xlfn.IFNA(INDEX('I.KI 2016-17'!Q$8:Q$391,MATCH($B203,'I.KI 2016-17'!$B$8:$B$391,0)),"")</f>
        <v>0</v>
      </c>
      <c r="L203" s="156">
        <f>_xlfn.IFNA(INDEX('I.KI 2016-17'!R$8:R$391,MATCH($B203,'I.KI 2016-17'!$B$8:$B$391,0)),"")</f>
        <v>0</v>
      </c>
      <c r="M203" s="193">
        <f>_xlfn.IFNA(INDEX('I.KI 2016-17'!S$8:S$391,MATCH($B203,'I.KI 2016-17'!$B$8:$B$391,0)),"")</f>
        <v>1.2150255504429999</v>
      </c>
      <c r="N203" s="193">
        <f>_xlfn.IFNA(INDEX('I.KI 2016-17'!T$8:T$391,MATCH($B203,'I.KI 2016-17'!$B$8:$B$391,0)),"")</f>
        <v>0</v>
      </c>
      <c r="O203" s="193">
        <f>_xlfn.IFNA(INDEX('I.KI 2016-17'!U$8:U$391,MATCH($B203,'I.KI 2016-17'!$B$8:$B$391,0)),"")</f>
        <v>0</v>
      </c>
      <c r="P203" s="157">
        <f>_xlfn.IFNA(INDEX('I.KI 2016-17'!V$8:V$391,MATCH($B203,'I.KI 2016-17'!$B$8:$B$391,0)),"")</f>
        <v>0</v>
      </c>
      <c r="Q203" s="156">
        <f>_xlfn.IFNA(INDEX('I.KI 2016-17'!W$8:W$391,MATCH($B203,'I.KI 2016-17'!$B$8:$B$391,0)),"")</f>
        <v>0</v>
      </c>
      <c r="R203" s="193">
        <f>_xlfn.IFNA(INDEX('I.KI 2016-17'!X$8:X$391,MATCH($B203,'I.KI 2016-17'!$B$8:$B$391,0)),"")</f>
        <v>1.7908888340339999</v>
      </c>
      <c r="S203" s="193">
        <f>_xlfn.IFNA(INDEX('I.KI 2016-17'!Y$8:Y$391,MATCH($B203,'I.KI 2016-17'!$B$8:$B$391,0)),"")</f>
        <v>0</v>
      </c>
      <c r="T203" s="193">
        <f>_xlfn.IFNA(INDEX('I.KI 2016-17'!Z$8:Z$391,MATCH($B203,'I.KI 2016-17'!$B$8:$B$391,0)),"")</f>
        <v>0</v>
      </c>
      <c r="U203" s="157">
        <f>_xlfn.IFNA(INDEX('I.KI 2016-17'!AA$8:AA$391,MATCH($B203,'I.KI 2016-17'!$B$8:$B$391,0)),"")</f>
        <v>0</v>
      </c>
      <c r="V203" s="149"/>
      <c r="W203" s="154">
        <f>_xlfn.IFNA(INDEX('I.KI 2016-17'!$H$8:$H$391,MATCH(B203,'I.KI 2016-17'!$B$8:$B$391,0)),"")</f>
        <v>0.57586328359100003</v>
      </c>
      <c r="X203" s="153">
        <f>_xlfn.IFNA(INDEX('I.KI 2016-17'!$I$8:$I$391,MATCH(B203,'I.KI 2016-17'!$B$8:$B$391,0)),"")</f>
        <v>1.2150255504429999</v>
      </c>
      <c r="Y203" s="155">
        <f>_xlfn.IFNA(INDEX('I.KI 2016-17'!$G$8:$G$391,MATCH(B203,'I.KI 2016-17'!$B$8:$B$391,0)),"")</f>
        <v>1.7908888340339999</v>
      </c>
      <c r="Z203" s="149"/>
      <c r="AA203" s="156">
        <f>_xlfn.IFNA(IF($B203=$B$382,0,_xlfn.IFNA(INDEX('I.Supplementary 2017-18'!N$8:N$35,MATCH($B203,'I.Supplementary 2017-18'!$B$8:$B$35,0)),INDEX('I.KI 2017-18'!N$9:N$393,MATCH($B203,'I.KI 2017-18'!$B$9:$B$393,0)))),"")</f>
        <v>0</v>
      </c>
      <c r="AB203" s="193">
        <f>_xlfn.IFNA(IF($B203=$B$382,0,_xlfn.IFNA(INDEX('I.Supplementary 2017-18'!O$8:O$35,MATCH($B203,'I.Supplementary 2017-18'!$B$8:$B$35,0)),INDEX('I.KI 2017-18'!O$9:O$393,MATCH($B203,'I.KI 2017-18'!$B$9:$B$393,0)))),"")</f>
        <v>0.25056215602124438</v>
      </c>
      <c r="AC203" s="193">
        <f>_xlfn.IFNA(IF($B203=$B$382,0,_xlfn.IFNA(INDEX('I.Supplementary 2017-18'!P$8:P$35,MATCH($B203,'I.Supplementary 2017-18'!$B$8:$B$35,0)),INDEX('I.KI 2017-18'!P$9:P$393,MATCH($B203,'I.KI 2017-18'!$B$9:$B$393,0)))),"")</f>
        <v>0</v>
      </c>
      <c r="AD203" s="193">
        <f>_xlfn.IFNA(IF($B203=$B$382,0,_xlfn.IFNA(INDEX('I.Supplementary 2017-18'!Q$8:Q$35,MATCH($B203,'I.Supplementary 2017-18'!$B$8:$B$35,0)),INDEX('I.KI 2017-18'!Q$9:Q$393,MATCH($B203,'I.KI 2017-18'!$B$9:$B$393,0)))),"")</f>
        <v>0</v>
      </c>
      <c r="AE203" s="157">
        <f>_xlfn.IFNA(IF($B203=$B$382,0,_xlfn.IFNA(INDEX('I.Supplementary 2017-18'!R$8:R$35,MATCH($B203,'I.Supplementary 2017-18'!$B$8:$B$35,0)),INDEX('I.KI 2017-18'!R$9:R$393,MATCH($B203,'I.KI 2017-18'!$B$9:$B$393,0)))),"")</f>
        <v>0</v>
      </c>
      <c r="AF203" s="156">
        <f>_xlfn.IFNA(IF($B203=$B$382,0,_xlfn.IFNA(INDEX('I.Supplementary 2017-18'!S$8:S$35,MATCH($B203,'I.Supplementary 2017-18'!$B$8:$B$35,0)),INDEX('I.KI 2017-18'!S$9:S$393,MATCH($B203,'I.KI 2017-18'!$B$9:$B$393,0)))),"")</f>
        <v>0</v>
      </c>
      <c r="AG203" s="193">
        <f>_xlfn.IFNA(IF($B203=$B$382,0,_xlfn.IFNA(INDEX('I.Supplementary 2017-18'!T$8:T$35,MATCH($B203,'I.Supplementary 2017-18'!$B$8:$B$35,0)),INDEX('I.KI 2017-18'!T$9:T$393,MATCH($B203,'I.KI 2017-18'!$B$9:$B$393,0)))),"")</f>
        <v>1.239831542035249</v>
      </c>
      <c r="AH203" s="193">
        <f>_xlfn.IFNA(IF($B203=$B$382,0,_xlfn.IFNA(INDEX('I.Supplementary 2017-18'!U$8:U$35,MATCH($B203,'I.Supplementary 2017-18'!$B$8:$B$35,0)),INDEX('I.KI 2017-18'!U$9:U$393,MATCH($B203,'I.KI 2017-18'!$B$9:$B$393,0)))),"")</f>
        <v>0</v>
      </c>
      <c r="AI203" s="193">
        <f>_xlfn.IFNA(IF($B203=$B$382,0,_xlfn.IFNA(INDEX('I.Supplementary 2017-18'!V$8:V$35,MATCH($B203,'I.Supplementary 2017-18'!$B$8:$B$35,0)),INDEX('I.KI 2017-18'!V$9:V$393,MATCH($B203,'I.KI 2017-18'!$B$9:$B$393,0)))),"")</f>
        <v>0</v>
      </c>
      <c r="AJ203" s="157">
        <f>_xlfn.IFNA(IF($B203=$B$382,0,_xlfn.IFNA(INDEX('I.Supplementary 2017-18'!W$8:W$35,MATCH($B203,'I.Supplementary 2017-18'!$B$8:$B$35,0)),INDEX('I.KI 2017-18'!W$9:W$393,MATCH($B203,'I.KI 2017-18'!$B$9:$B$393,0)))),"")</f>
        <v>0</v>
      </c>
      <c r="AK203" s="156">
        <f>_xlfn.IFNA(IF($B203=$B$382,0,_xlfn.IFNA(INDEX('I.Supplementary 2017-18'!X$8:X$35,MATCH($B203,'I.Supplementary 2017-18'!$B$8:$B$35,0)),INDEX('I.KI 2017-18'!X$9:X$393,MATCH($B203,'I.KI 2017-18'!$B$9:$B$393,0)))),"")</f>
        <v>0</v>
      </c>
      <c r="AL203" s="193">
        <f>_xlfn.IFNA(IF($B203=$B$382,0,_xlfn.IFNA(INDEX('I.Supplementary 2017-18'!Y$8:Y$35,MATCH($B203,'I.Supplementary 2017-18'!$B$8:$B$35,0)),INDEX('I.KI 2017-18'!Y$9:Y$393,MATCH($B203,'I.KI 2017-18'!$B$9:$B$393,0)))),"")</f>
        <v>1.4903936980564934</v>
      </c>
      <c r="AM203" s="193">
        <f>_xlfn.IFNA(IF($B203=$B$382,0,_xlfn.IFNA(INDEX('I.Supplementary 2017-18'!Z$8:Z$35,MATCH($B203,'I.Supplementary 2017-18'!$B$8:$B$35,0)),INDEX('I.KI 2017-18'!Z$9:Z$393,MATCH($B203,'I.KI 2017-18'!$B$9:$B$393,0)))),"")</f>
        <v>0</v>
      </c>
      <c r="AN203" s="193">
        <f>_xlfn.IFNA(IF($B203=$B$382,0,_xlfn.IFNA(INDEX('I.Supplementary 2017-18'!AA$8:AA$35,MATCH($B203,'I.Supplementary 2017-18'!$B$8:$B$35,0)),INDEX('I.KI 2017-18'!AA$9:AA$393,MATCH($B203,'I.KI 2017-18'!$B$9:$B$393,0)))),"")</f>
        <v>0</v>
      </c>
      <c r="AO203" s="157">
        <f>_xlfn.IFNA(IF($B203=$B$382,0,_xlfn.IFNA(INDEX('I.Supplementary 2017-18'!AB$8:AB$35,MATCH($B203,'I.Supplementary 2017-18'!$B$8:$B$35,0)),INDEX('I.KI 2017-18'!AB$9:AB$393,MATCH($B203,'I.KI 2017-18'!$B$9:$B$393,0)))),"")</f>
        <v>0</v>
      </c>
      <c r="AP203" s="149"/>
      <c r="AQ203" s="156">
        <f>_xlfn.IFNA(IF($B203=$B$381,0,IF($B203=$B$382,0,_xlfn.IFNA(INDEX('I.Supplementary 2017-18'!I$8:I$35,MATCH($B203,'I.Supplementary 2017-18'!$B$8:$B$35,0)),INDEX('I.KI 2017-18'!I$9:I$393,MATCH($B203,'I.KI 2017-18'!$B$9:$B$393,0))))),"")</f>
        <v>0.25056215602124438</v>
      </c>
      <c r="AR203" s="149">
        <f>_xlfn.IFNA(IF($B203=$B$381,0,IF($B203=$B$382,0,_xlfn.IFNA(INDEX('I.Supplementary 2017-18'!J$8:J$35,MATCH($B203,'I.Supplementary 2017-18'!$B$8:$B$35,0)),INDEX('I.KI 2017-18'!J$9:J$393,MATCH($B203,'I.KI 2017-18'!$B$9:$B$393,0))))),"")</f>
        <v>1.239831542035249</v>
      </c>
      <c r="AS203" s="157">
        <f>_xlfn.IFNA(IF($B203=$B$381,0,IF($B203=$B$382,0,_xlfn.IFNA(INDEX('I.Supplementary 2017-18'!H$8:H$35,MATCH($B203,'I.Supplementary 2017-18'!$B$8:$B$35,0)),INDEX('I.KI 2017-18'!H$9:H$393,MATCH($B203,'I.KI 2017-18'!$B$9:$B$393,0))))),"")</f>
        <v>1.4903936980564934</v>
      </c>
      <c r="AT203" s="149"/>
      <c r="AU203" s="156">
        <f>_xlfn.IFNA(_xlfn.IFNA(INDEX('I.Supplementary 2018-19'!P$8:P$157,MATCH($B203,'I.Supplementary 2018-19'!$B$8:$B$157,0)),INDEX('I.KI 2018-19'!P$9:P$393,MATCH($B203,'I.KI 2018-19'!$B$9:$B$393,0))),"")</f>
        <v>0</v>
      </c>
      <c r="AV203" s="193">
        <f>_xlfn.IFNA(_xlfn.IFNA(INDEX('I.Supplementary 2018-19'!Q$8:Q$157,MATCH($B203,'I.Supplementary 2018-19'!$B$8:$B$157,0)),INDEX('I.KI 2018-19'!Q$9:Q$393,MATCH($B203,'I.KI 2018-19'!$B$9:$B$393,0))),"")</f>
        <v>5.2367455920044333E-2</v>
      </c>
      <c r="AW203" s="193">
        <f>_xlfn.IFNA(_xlfn.IFNA(INDEX('I.Supplementary 2018-19'!R$8:R$157,MATCH($B203,'I.Supplementary 2018-19'!$B$8:$B$157,0)),INDEX('I.KI 2018-19'!R$9:R$393,MATCH($B203,'I.KI 2018-19'!$B$9:$B$393,0))),"")</f>
        <v>0</v>
      </c>
      <c r="AX203" s="193">
        <f>_xlfn.IFNA(_xlfn.IFNA(INDEX('I.Supplementary 2018-19'!S$8:S$157,MATCH($B203,'I.Supplementary 2018-19'!$B$8:$B$157,0)),INDEX('I.KI 2018-19'!S$9:S$393,MATCH($B203,'I.KI 2018-19'!$B$9:$B$393,0))),"")</f>
        <v>0</v>
      </c>
      <c r="AY203" s="157">
        <f>_xlfn.IFNA(_xlfn.IFNA(INDEX('I.Supplementary 2018-19'!T$8:T$157,MATCH($B203,'I.Supplementary 2018-19'!$B$8:$B$157,0)),INDEX('I.KI 2018-19'!T$9:T$393,MATCH($B203,'I.KI 2018-19'!$B$9:$B$393,0))),"")</f>
        <v>0</v>
      </c>
      <c r="AZ203" s="156">
        <f>_xlfn.IFNA(_xlfn.IFNA(INDEX('I.Supplementary 2018-19'!U$8:U$157,MATCH($B203,'I.Supplementary 2018-19'!$B$8:$B$157,0)),INDEX('I.KI 2018-19'!U$9:U$393,MATCH($B203,'I.KI 2018-19'!$B$9:$B$393,0))),"")</f>
        <v>0</v>
      </c>
      <c r="BA203" s="193">
        <f>_xlfn.IFNA(_xlfn.IFNA(INDEX('I.Supplementary 2018-19'!V$8:V$157,MATCH($B203,'I.Supplementary 2018-19'!$B$8:$B$157,0)),INDEX('I.KI 2018-19'!V$9:V$393,MATCH($B203,'I.KI 2018-19'!$B$9:$B$393,0))),"")</f>
        <v>1.277079699950471</v>
      </c>
      <c r="BB203" s="193">
        <f>_xlfn.IFNA(_xlfn.IFNA(INDEX('I.Supplementary 2018-19'!W$8:W$157,MATCH($B203,'I.Supplementary 2018-19'!$B$8:$B$157,0)),INDEX('I.KI 2018-19'!W$9:W$393,MATCH($B203,'I.KI 2018-19'!$B$9:$B$393,0))),"")</f>
        <v>0</v>
      </c>
      <c r="BC203" s="193">
        <f>_xlfn.IFNA(_xlfn.IFNA(INDEX('I.Supplementary 2018-19'!X$8:X$157,MATCH($B203,'I.Supplementary 2018-19'!$B$8:$B$157,0)),INDEX('I.KI 2018-19'!X$9:X$393,MATCH($B203,'I.KI 2018-19'!$B$9:$B$393,0))),"")</f>
        <v>0</v>
      </c>
      <c r="BD203" s="157">
        <f>_xlfn.IFNA(_xlfn.IFNA(INDEX('I.Supplementary 2018-19'!Y$8:Y$157,MATCH($B203,'I.Supplementary 2018-19'!$B$8:$B$157,0)),INDEX('I.KI 2018-19'!Y$9:Y$393,MATCH($B203,'I.KI 2018-19'!$B$9:$B$393,0))),"")</f>
        <v>0</v>
      </c>
      <c r="BE203" s="156">
        <f>_xlfn.IFNA(_xlfn.IFNA(INDEX('I.Supplementary 2018-19'!Z$8:Z$157,MATCH($B203,'I.Supplementary 2018-19'!$B$8:$B$157,0)),INDEX('I.KI 2018-19'!Z$9:Z$393,MATCH($B203,'I.KI 2018-19'!$B$9:$B$393,0))),"")</f>
        <v>0</v>
      </c>
      <c r="BF203" s="193">
        <f>_xlfn.IFNA(_xlfn.IFNA(INDEX('I.Supplementary 2018-19'!AA$8:AA$157,MATCH($B203,'I.Supplementary 2018-19'!$B$8:$B$157,0)),INDEX('I.KI 2018-19'!AA$9:AA$393,MATCH($B203,'I.KI 2018-19'!$B$9:$B$393,0))),"")</f>
        <v>1.3294471558705154</v>
      </c>
      <c r="BG203" s="193">
        <f>_xlfn.IFNA(_xlfn.IFNA(INDEX('I.Supplementary 2018-19'!AB$8:AB$157,MATCH($B203,'I.Supplementary 2018-19'!$B$8:$B$157,0)),INDEX('I.KI 2018-19'!AB$9:AB$393,MATCH($B203,'I.KI 2018-19'!$B$9:$B$393,0))),"")</f>
        <v>0</v>
      </c>
      <c r="BH203" s="193">
        <f>_xlfn.IFNA(_xlfn.IFNA(INDEX('I.Supplementary 2018-19'!AC$8:AC$157,MATCH($B203,'I.Supplementary 2018-19'!$B$8:$B$157,0)),INDEX('I.KI 2018-19'!AC$9:AC$393,MATCH($B203,'I.KI 2018-19'!$B$9:$B$393,0))),"")</f>
        <v>0</v>
      </c>
      <c r="BI203" s="157">
        <f>_xlfn.IFNA(_xlfn.IFNA(INDEX('I.Supplementary 2018-19'!AD$8:AD$157,MATCH($B203,'I.Supplementary 2018-19'!$B$8:$B$157,0)),INDEX('I.KI 2018-19'!AD$9:AD$393,MATCH($B203,'I.KI 2018-19'!$B$9:$B$393,0))),"")</f>
        <v>0</v>
      </c>
      <c r="BJ203" s="149"/>
      <c r="BK203" s="156">
        <f>_xlfn.IFNA(IF($B203=$B$381,0,IF($B203=$B$382,0,_xlfn.IFNA(INDEX('I.Supplementary 2018-19'!I$8:I$157,MATCH($B203,'I.Supplementary 2018-19'!$B$8:$B$157,0)),INDEX('I.KI 2018-19'!I$9:I$393,MATCH($B203,'I.KI 2018-19'!$B$9:$B$393,0))))),"")</f>
        <v>5.2367455920044333E-2</v>
      </c>
      <c r="BL203" s="149">
        <f>_xlfn.IFNA(IF($B203=$B$381,0,IF($B203=$B$382,0,_xlfn.IFNA(INDEX('I.Supplementary 2018-19'!J$8:J$157,MATCH($B203,'I.Supplementary 2018-19'!$B$8:$B$157,0)),INDEX('I.KI 2018-19'!J$9:J$393,MATCH($B203,'I.KI 2018-19'!$B$9:$B$393,0))))),"")</f>
        <v>1.277079699950471</v>
      </c>
      <c r="BM203" s="157">
        <f>_xlfn.IFNA(IF($B203=$B$381,0,IF($B203=$B$382,0,_xlfn.IFNA(INDEX('I.Supplementary 2018-19'!H$8:H$157,MATCH($B203,'I.Supplementary 2018-19'!$B$8:$B$157,0)),INDEX('I.KI 2018-19'!H$9:H$393,MATCH($B203,'I.KI 2018-19'!$B$9:$B$393,0))))),"")</f>
        <v>1.3294471558705154</v>
      </c>
    </row>
    <row r="204" spans="2:65">
      <c r="B204" s="121" t="str">
        <f>'Calculations for 2021-22'!B204</f>
        <v>E3331</v>
      </c>
      <c r="C204" s="160" t="str">
        <f>'Calculations for 2021-22'!D204</f>
        <v>E3331</v>
      </c>
      <c r="D204" t="str">
        <f>'Calculations for 2021-22'!E204</f>
        <v>SD</v>
      </c>
      <c r="E204" t="str">
        <f>'Calculations for 2021-22'!F204</f>
        <v>P1911</v>
      </c>
      <c r="F204" s="120" t="str">
        <f>'Calculations for 2021-22'!H204</f>
        <v>Mendip</v>
      </c>
      <c r="G204" s="156">
        <f>_xlfn.IFNA(INDEX('I.KI 2016-17'!M$8:M$391,MATCH($B204,'I.KI 2016-17'!$B$8:$B$391,0)),"")</f>
        <v>0</v>
      </c>
      <c r="H204" s="149">
        <f>_xlfn.IFNA(INDEX('I.KI 2016-17'!N$8:N$391,MATCH($B204,'I.KI 2016-17'!$B$8:$B$391,0)),"")</f>
        <v>1.403342933147</v>
      </c>
      <c r="I204" s="149">
        <f>_xlfn.IFNA(INDEX('I.KI 2016-17'!O$8:O$391,MATCH($B204,'I.KI 2016-17'!$B$8:$B$391,0)),"")</f>
        <v>0</v>
      </c>
      <c r="J204" s="149">
        <f>_xlfn.IFNA(INDEX('I.KI 2016-17'!P$8:P$391,MATCH($B204,'I.KI 2016-17'!$B$8:$B$391,0)),"")</f>
        <v>0</v>
      </c>
      <c r="K204" s="157">
        <f>_xlfn.IFNA(INDEX('I.KI 2016-17'!Q$8:Q$391,MATCH($B204,'I.KI 2016-17'!$B$8:$B$391,0)),"")</f>
        <v>0</v>
      </c>
      <c r="L204" s="156">
        <f>_xlfn.IFNA(INDEX('I.KI 2016-17'!R$8:R$391,MATCH($B204,'I.KI 2016-17'!$B$8:$B$391,0)),"")</f>
        <v>0</v>
      </c>
      <c r="M204" s="193">
        <f>_xlfn.IFNA(INDEX('I.KI 2016-17'!S$8:S$391,MATCH($B204,'I.KI 2016-17'!$B$8:$B$391,0)),"")</f>
        <v>2.6599114898009999</v>
      </c>
      <c r="N204" s="193">
        <f>_xlfn.IFNA(INDEX('I.KI 2016-17'!T$8:T$391,MATCH($B204,'I.KI 2016-17'!$B$8:$B$391,0)),"")</f>
        <v>0</v>
      </c>
      <c r="O204" s="193">
        <f>_xlfn.IFNA(INDEX('I.KI 2016-17'!U$8:U$391,MATCH($B204,'I.KI 2016-17'!$B$8:$B$391,0)),"")</f>
        <v>0</v>
      </c>
      <c r="P204" s="157">
        <f>_xlfn.IFNA(INDEX('I.KI 2016-17'!V$8:V$391,MATCH($B204,'I.KI 2016-17'!$B$8:$B$391,0)),"")</f>
        <v>0</v>
      </c>
      <c r="Q204" s="156">
        <f>_xlfn.IFNA(INDEX('I.KI 2016-17'!W$8:W$391,MATCH($B204,'I.KI 2016-17'!$B$8:$B$391,0)),"")</f>
        <v>0</v>
      </c>
      <c r="R204" s="193">
        <f>_xlfn.IFNA(INDEX('I.KI 2016-17'!X$8:X$391,MATCH($B204,'I.KI 2016-17'!$B$8:$B$391,0)),"")</f>
        <v>4.0632544229479999</v>
      </c>
      <c r="S204" s="193">
        <f>_xlfn.IFNA(INDEX('I.KI 2016-17'!Y$8:Y$391,MATCH($B204,'I.KI 2016-17'!$B$8:$B$391,0)),"")</f>
        <v>0</v>
      </c>
      <c r="T204" s="193">
        <f>_xlfn.IFNA(INDEX('I.KI 2016-17'!Z$8:Z$391,MATCH($B204,'I.KI 2016-17'!$B$8:$B$391,0)),"")</f>
        <v>0</v>
      </c>
      <c r="U204" s="157">
        <f>_xlfn.IFNA(INDEX('I.KI 2016-17'!AA$8:AA$391,MATCH($B204,'I.KI 2016-17'!$B$8:$B$391,0)),"")</f>
        <v>0</v>
      </c>
      <c r="V204" s="149"/>
      <c r="W204" s="154">
        <f>_xlfn.IFNA(INDEX('I.KI 2016-17'!$H$8:$H$391,MATCH(B204,'I.KI 2016-17'!$B$8:$B$391,0)),"")</f>
        <v>1.403342933147</v>
      </c>
      <c r="X204" s="153">
        <f>_xlfn.IFNA(INDEX('I.KI 2016-17'!$I$8:$I$391,MATCH(B204,'I.KI 2016-17'!$B$8:$B$391,0)),"")</f>
        <v>2.6599114898009999</v>
      </c>
      <c r="Y204" s="155">
        <f>_xlfn.IFNA(INDEX('I.KI 2016-17'!$G$8:$G$391,MATCH(B204,'I.KI 2016-17'!$B$8:$B$391,0)),"")</f>
        <v>4.0632544229479999</v>
      </c>
      <c r="Z204" s="149"/>
      <c r="AA204" s="156">
        <f>_xlfn.IFNA(IF($B204=$B$382,0,_xlfn.IFNA(INDEX('I.Supplementary 2017-18'!N$8:N$35,MATCH($B204,'I.Supplementary 2017-18'!$B$8:$B$35,0)),INDEX('I.KI 2017-18'!N$9:N$393,MATCH($B204,'I.KI 2017-18'!$B$9:$B$393,0)))),"")</f>
        <v>0</v>
      </c>
      <c r="AB204" s="193">
        <f>_xlfn.IFNA(IF($B204=$B$382,0,_xlfn.IFNA(INDEX('I.Supplementary 2017-18'!O$8:O$35,MATCH($B204,'I.Supplementary 2017-18'!$B$8:$B$35,0)),INDEX('I.KI 2017-18'!O$9:O$393,MATCH($B204,'I.KI 2017-18'!$B$9:$B$393,0)))),"")</f>
        <v>0.77216875123314277</v>
      </c>
      <c r="AC204" s="193">
        <f>_xlfn.IFNA(IF($B204=$B$382,0,_xlfn.IFNA(INDEX('I.Supplementary 2017-18'!P$8:P$35,MATCH($B204,'I.Supplementary 2017-18'!$B$8:$B$35,0)),INDEX('I.KI 2017-18'!P$9:P$393,MATCH($B204,'I.KI 2017-18'!$B$9:$B$393,0)))),"")</f>
        <v>0</v>
      </c>
      <c r="AD204" s="193">
        <f>_xlfn.IFNA(IF($B204=$B$382,0,_xlfn.IFNA(INDEX('I.Supplementary 2017-18'!Q$8:Q$35,MATCH($B204,'I.Supplementary 2017-18'!$B$8:$B$35,0)),INDEX('I.KI 2017-18'!Q$9:Q$393,MATCH($B204,'I.KI 2017-18'!$B$9:$B$393,0)))),"")</f>
        <v>0</v>
      </c>
      <c r="AE204" s="157">
        <f>_xlfn.IFNA(IF($B204=$B$382,0,_xlfn.IFNA(INDEX('I.Supplementary 2017-18'!R$8:R$35,MATCH($B204,'I.Supplementary 2017-18'!$B$8:$B$35,0)),INDEX('I.KI 2017-18'!R$9:R$393,MATCH($B204,'I.KI 2017-18'!$B$9:$B$393,0)))),"")</f>
        <v>0</v>
      </c>
      <c r="AF204" s="156">
        <f>_xlfn.IFNA(IF($B204=$B$382,0,_xlfn.IFNA(INDEX('I.Supplementary 2017-18'!S$8:S$35,MATCH($B204,'I.Supplementary 2017-18'!$B$8:$B$35,0)),INDEX('I.KI 2017-18'!S$9:S$393,MATCH($B204,'I.KI 2017-18'!$B$9:$B$393,0)))),"")</f>
        <v>0</v>
      </c>
      <c r="AG204" s="193">
        <f>_xlfn.IFNA(IF($B204=$B$382,0,_xlfn.IFNA(INDEX('I.Supplementary 2017-18'!T$8:T$35,MATCH($B204,'I.Supplementary 2017-18'!$B$8:$B$35,0)),INDEX('I.KI 2017-18'!T$9:T$393,MATCH($B204,'I.KI 2017-18'!$B$9:$B$393,0)))),"")</f>
        <v>2.7142163083524071</v>
      </c>
      <c r="AH204" s="193">
        <f>_xlfn.IFNA(IF($B204=$B$382,0,_xlfn.IFNA(INDEX('I.Supplementary 2017-18'!U$8:U$35,MATCH($B204,'I.Supplementary 2017-18'!$B$8:$B$35,0)),INDEX('I.KI 2017-18'!U$9:U$393,MATCH($B204,'I.KI 2017-18'!$B$9:$B$393,0)))),"")</f>
        <v>0</v>
      </c>
      <c r="AI204" s="193">
        <f>_xlfn.IFNA(IF($B204=$B$382,0,_xlfn.IFNA(INDEX('I.Supplementary 2017-18'!V$8:V$35,MATCH($B204,'I.Supplementary 2017-18'!$B$8:$B$35,0)),INDEX('I.KI 2017-18'!V$9:V$393,MATCH($B204,'I.KI 2017-18'!$B$9:$B$393,0)))),"")</f>
        <v>0</v>
      </c>
      <c r="AJ204" s="157">
        <f>_xlfn.IFNA(IF($B204=$B$382,0,_xlfn.IFNA(INDEX('I.Supplementary 2017-18'!W$8:W$35,MATCH($B204,'I.Supplementary 2017-18'!$B$8:$B$35,0)),INDEX('I.KI 2017-18'!W$9:W$393,MATCH($B204,'I.KI 2017-18'!$B$9:$B$393,0)))),"")</f>
        <v>0</v>
      </c>
      <c r="AK204" s="156">
        <f>_xlfn.IFNA(IF($B204=$B$382,0,_xlfn.IFNA(INDEX('I.Supplementary 2017-18'!X$8:X$35,MATCH($B204,'I.Supplementary 2017-18'!$B$8:$B$35,0)),INDEX('I.KI 2017-18'!X$9:X$393,MATCH($B204,'I.KI 2017-18'!$B$9:$B$393,0)))),"")</f>
        <v>0</v>
      </c>
      <c r="AL204" s="193">
        <f>_xlfn.IFNA(IF($B204=$B$382,0,_xlfn.IFNA(INDEX('I.Supplementary 2017-18'!Y$8:Y$35,MATCH($B204,'I.Supplementary 2017-18'!$B$8:$B$35,0)),INDEX('I.KI 2017-18'!Y$9:Y$393,MATCH($B204,'I.KI 2017-18'!$B$9:$B$393,0)))),"")</f>
        <v>3.4863850595855501</v>
      </c>
      <c r="AM204" s="193">
        <f>_xlfn.IFNA(IF($B204=$B$382,0,_xlfn.IFNA(INDEX('I.Supplementary 2017-18'!Z$8:Z$35,MATCH($B204,'I.Supplementary 2017-18'!$B$8:$B$35,0)),INDEX('I.KI 2017-18'!Z$9:Z$393,MATCH($B204,'I.KI 2017-18'!$B$9:$B$393,0)))),"")</f>
        <v>0</v>
      </c>
      <c r="AN204" s="193">
        <f>_xlfn.IFNA(IF($B204=$B$382,0,_xlfn.IFNA(INDEX('I.Supplementary 2017-18'!AA$8:AA$35,MATCH($B204,'I.Supplementary 2017-18'!$B$8:$B$35,0)),INDEX('I.KI 2017-18'!AA$9:AA$393,MATCH($B204,'I.KI 2017-18'!$B$9:$B$393,0)))),"")</f>
        <v>0</v>
      </c>
      <c r="AO204" s="157">
        <f>_xlfn.IFNA(IF($B204=$B$382,0,_xlfn.IFNA(INDEX('I.Supplementary 2017-18'!AB$8:AB$35,MATCH($B204,'I.Supplementary 2017-18'!$B$8:$B$35,0)),INDEX('I.KI 2017-18'!AB$9:AB$393,MATCH($B204,'I.KI 2017-18'!$B$9:$B$393,0)))),"")</f>
        <v>0</v>
      </c>
      <c r="AP204" s="149"/>
      <c r="AQ204" s="156">
        <f>_xlfn.IFNA(IF($B204=$B$381,0,IF($B204=$B$382,0,_xlfn.IFNA(INDEX('I.Supplementary 2017-18'!I$8:I$35,MATCH($B204,'I.Supplementary 2017-18'!$B$8:$B$35,0)),INDEX('I.KI 2017-18'!I$9:I$393,MATCH($B204,'I.KI 2017-18'!$B$9:$B$393,0))))),"")</f>
        <v>0.77216875123314277</v>
      </c>
      <c r="AR204" s="149">
        <f>_xlfn.IFNA(IF($B204=$B$381,0,IF($B204=$B$382,0,_xlfn.IFNA(INDEX('I.Supplementary 2017-18'!J$8:J$35,MATCH($B204,'I.Supplementary 2017-18'!$B$8:$B$35,0)),INDEX('I.KI 2017-18'!J$9:J$393,MATCH($B204,'I.KI 2017-18'!$B$9:$B$393,0))))),"")</f>
        <v>2.7142163083524071</v>
      </c>
      <c r="AS204" s="157">
        <f>_xlfn.IFNA(IF($B204=$B$381,0,IF($B204=$B$382,0,_xlfn.IFNA(INDEX('I.Supplementary 2017-18'!H$8:H$35,MATCH($B204,'I.Supplementary 2017-18'!$B$8:$B$35,0)),INDEX('I.KI 2017-18'!H$9:H$393,MATCH($B204,'I.KI 2017-18'!$B$9:$B$393,0))))),"")</f>
        <v>3.4863850595855501</v>
      </c>
      <c r="AT204" s="149"/>
      <c r="AU204" s="156">
        <f>_xlfn.IFNA(_xlfn.IFNA(INDEX('I.Supplementary 2018-19'!P$8:P$157,MATCH($B204,'I.Supplementary 2018-19'!$B$8:$B$157,0)),INDEX('I.KI 2018-19'!P$9:P$393,MATCH($B204,'I.KI 2018-19'!$B$9:$B$393,0))),"")</f>
        <v>0</v>
      </c>
      <c r="AV204" s="193">
        <f>_xlfn.IFNA(_xlfn.IFNA(INDEX('I.Supplementary 2018-19'!Q$8:Q$157,MATCH($B204,'I.Supplementary 2018-19'!$B$8:$B$157,0)),INDEX('I.KI 2018-19'!Q$9:Q$393,MATCH($B204,'I.KI 2018-19'!$B$9:$B$393,0))),"")</f>
        <v>0.38170901766474546</v>
      </c>
      <c r="AW204" s="193">
        <f>_xlfn.IFNA(_xlfn.IFNA(INDEX('I.Supplementary 2018-19'!R$8:R$157,MATCH($B204,'I.Supplementary 2018-19'!$B$8:$B$157,0)),INDEX('I.KI 2018-19'!R$9:R$393,MATCH($B204,'I.KI 2018-19'!$B$9:$B$393,0))),"")</f>
        <v>0</v>
      </c>
      <c r="AX204" s="193">
        <f>_xlfn.IFNA(_xlfn.IFNA(INDEX('I.Supplementary 2018-19'!S$8:S$157,MATCH($B204,'I.Supplementary 2018-19'!$B$8:$B$157,0)),INDEX('I.KI 2018-19'!S$9:S$393,MATCH($B204,'I.KI 2018-19'!$B$9:$B$393,0))),"")</f>
        <v>0</v>
      </c>
      <c r="AY204" s="157">
        <f>_xlfn.IFNA(_xlfn.IFNA(INDEX('I.Supplementary 2018-19'!T$8:T$157,MATCH($B204,'I.Supplementary 2018-19'!$B$8:$B$157,0)),INDEX('I.KI 2018-19'!T$9:T$393,MATCH($B204,'I.KI 2018-19'!$B$9:$B$393,0))),"")</f>
        <v>0</v>
      </c>
      <c r="AZ204" s="156">
        <f>_xlfn.IFNA(_xlfn.IFNA(INDEX('I.Supplementary 2018-19'!U$8:U$157,MATCH($B204,'I.Supplementary 2018-19'!$B$8:$B$157,0)),INDEX('I.KI 2018-19'!U$9:U$393,MATCH($B204,'I.KI 2018-19'!$B$9:$B$393,0))),"")</f>
        <v>0</v>
      </c>
      <c r="BA204" s="193">
        <f>_xlfn.IFNA(_xlfn.IFNA(INDEX('I.Supplementary 2018-19'!V$8:V$157,MATCH($B204,'I.Supplementary 2018-19'!$B$8:$B$157,0)),INDEX('I.KI 2018-19'!V$9:V$393,MATCH($B204,'I.KI 2018-19'!$B$9:$B$393,0))),"")</f>
        <v>2.7957592875732948</v>
      </c>
      <c r="BB204" s="193">
        <f>_xlfn.IFNA(_xlfn.IFNA(INDEX('I.Supplementary 2018-19'!W$8:W$157,MATCH($B204,'I.Supplementary 2018-19'!$B$8:$B$157,0)),INDEX('I.KI 2018-19'!W$9:W$393,MATCH($B204,'I.KI 2018-19'!$B$9:$B$393,0))),"")</f>
        <v>0</v>
      </c>
      <c r="BC204" s="193">
        <f>_xlfn.IFNA(_xlfn.IFNA(INDEX('I.Supplementary 2018-19'!X$8:X$157,MATCH($B204,'I.Supplementary 2018-19'!$B$8:$B$157,0)),INDEX('I.KI 2018-19'!X$9:X$393,MATCH($B204,'I.KI 2018-19'!$B$9:$B$393,0))),"")</f>
        <v>0</v>
      </c>
      <c r="BD204" s="157">
        <f>_xlfn.IFNA(_xlfn.IFNA(INDEX('I.Supplementary 2018-19'!Y$8:Y$157,MATCH($B204,'I.Supplementary 2018-19'!$B$8:$B$157,0)),INDEX('I.KI 2018-19'!Y$9:Y$393,MATCH($B204,'I.KI 2018-19'!$B$9:$B$393,0))),"")</f>
        <v>0</v>
      </c>
      <c r="BE204" s="156">
        <f>_xlfn.IFNA(_xlfn.IFNA(INDEX('I.Supplementary 2018-19'!Z$8:Z$157,MATCH($B204,'I.Supplementary 2018-19'!$B$8:$B$157,0)),INDEX('I.KI 2018-19'!Z$9:Z$393,MATCH($B204,'I.KI 2018-19'!$B$9:$B$393,0))),"")</f>
        <v>0</v>
      </c>
      <c r="BF204" s="193">
        <f>_xlfn.IFNA(_xlfn.IFNA(INDEX('I.Supplementary 2018-19'!AA$8:AA$157,MATCH($B204,'I.Supplementary 2018-19'!$B$8:$B$157,0)),INDEX('I.KI 2018-19'!AA$9:AA$393,MATCH($B204,'I.KI 2018-19'!$B$9:$B$393,0))),"")</f>
        <v>3.1774683052380404</v>
      </c>
      <c r="BG204" s="193">
        <f>_xlfn.IFNA(_xlfn.IFNA(INDEX('I.Supplementary 2018-19'!AB$8:AB$157,MATCH($B204,'I.Supplementary 2018-19'!$B$8:$B$157,0)),INDEX('I.KI 2018-19'!AB$9:AB$393,MATCH($B204,'I.KI 2018-19'!$B$9:$B$393,0))),"")</f>
        <v>0</v>
      </c>
      <c r="BH204" s="193">
        <f>_xlfn.IFNA(_xlfn.IFNA(INDEX('I.Supplementary 2018-19'!AC$8:AC$157,MATCH($B204,'I.Supplementary 2018-19'!$B$8:$B$157,0)),INDEX('I.KI 2018-19'!AC$9:AC$393,MATCH($B204,'I.KI 2018-19'!$B$9:$B$393,0))),"")</f>
        <v>0</v>
      </c>
      <c r="BI204" s="157">
        <f>_xlfn.IFNA(_xlfn.IFNA(INDEX('I.Supplementary 2018-19'!AD$8:AD$157,MATCH($B204,'I.Supplementary 2018-19'!$B$8:$B$157,0)),INDEX('I.KI 2018-19'!AD$9:AD$393,MATCH($B204,'I.KI 2018-19'!$B$9:$B$393,0))),"")</f>
        <v>0</v>
      </c>
      <c r="BJ204" s="149"/>
      <c r="BK204" s="156">
        <f>_xlfn.IFNA(IF($B204=$B$381,0,IF($B204=$B$382,0,_xlfn.IFNA(INDEX('I.Supplementary 2018-19'!I$8:I$157,MATCH($B204,'I.Supplementary 2018-19'!$B$8:$B$157,0)),INDEX('I.KI 2018-19'!I$9:I$393,MATCH($B204,'I.KI 2018-19'!$B$9:$B$393,0))))),"")</f>
        <v>0.38170901766474546</v>
      </c>
      <c r="BL204" s="149">
        <f>_xlfn.IFNA(IF($B204=$B$381,0,IF($B204=$B$382,0,_xlfn.IFNA(INDEX('I.Supplementary 2018-19'!J$8:J$157,MATCH($B204,'I.Supplementary 2018-19'!$B$8:$B$157,0)),INDEX('I.KI 2018-19'!J$9:J$393,MATCH($B204,'I.KI 2018-19'!$B$9:$B$393,0))))),"")</f>
        <v>2.7957592875732948</v>
      </c>
      <c r="BM204" s="157">
        <f>_xlfn.IFNA(IF($B204=$B$381,0,IF($B204=$B$382,0,_xlfn.IFNA(INDEX('I.Supplementary 2018-19'!H$8:H$157,MATCH($B204,'I.Supplementary 2018-19'!$B$8:$B$157,0)),INDEX('I.KI 2018-19'!H$9:H$393,MATCH($B204,'I.KI 2018-19'!$B$9:$B$393,0))))),"")</f>
        <v>3.1774683052380404</v>
      </c>
    </row>
    <row r="205" spans="2:65">
      <c r="B205" s="121" t="str">
        <f>'Calculations for 2021-22'!B205</f>
        <v>E6143</v>
      </c>
      <c r="C205" s="160" t="str">
        <f>'Calculations for 2021-22'!D205</f>
        <v>E6143</v>
      </c>
      <c r="D205" t="str">
        <f>'Calculations for 2021-22'!E205</f>
        <v>FIR</v>
      </c>
      <c r="E205">
        <f>'Calculations for 2021-22'!F205</f>
        <v>0</v>
      </c>
      <c r="F205" s="120" t="str">
        <f>'Calculations for 2021-22'!H205</f>
        <v>Merseyside Fire</v>
      </c>
      <c r="G205" s="156">
        <f>_xlfn.IFNA(INDEX('I.KI 2016-17'!M$8:M$391,MATCH($B205,'I.KI 2016-17'!$B$8:$B$391,0)),"")</f>
        <v>0</v>
      </c>
      <c r="H205" s="149">
        <f>_xlfn.IFNA(INDEX('I.KI 2016-17'!N$8:N$391,MATCH($B205,'I.KI 2016-17'!$B$8:$B$391,0)),"")</f>
        <v>0</v>
      </c>
      <c r="I205" s="149">
        <f>_xlfn.IFNA(INDEX('I.KI 2016-17'!O$8:O$391,MATCH($B205,'I.KI 2016-17'!$B$8:$B$391,0)),"")</f>
        <v>16.522860822251001</v>
      </c>
      <c r="J205" s="149">
        <f>_xlfn.IFNA(INDEX('I.KI 2016-17'!P$8:P$391,MATCH($B205,'I.KI 2016-17'!$B$8:$B$391,0)),"")</f>
        <v>0</v>
      </c>
      <c r="K205" s="157">
        <f>_xlfn.IFNA(INDEX('I.KI 2016-17'!Q$8:Q$391,MATCH($B205,'I.KI 2016-17'!$B$8:$B$391,0)),"")</f>
        <v>0</v>
      </c>
      <c r="L205" s="156">
        <f>_xlfn.IFNA(INDEX('I.KI 2016-17'!R$8:R$391,MATCH($B205,'I.KI 2016-17'!$B$8:$B$391,0)),"")</f>
        <v>0</v>
      </c>
      <c r="M205" s="193">
        <f>_xlfn.IFNA(INDEX('I.KI 2016-17'!S$8:S$391,MATCH($B205,'I.KI 2016-17'!$B$8:$B$391,0)),"")</f>
        <v>0</v>
      </c>
      <c r="N205" s="193">
        <f>_xlfn.IFNA(INDEX('I.KI 2016-17'!T$8:T$391,MATCH($B205,'I.KI 2016-17'!$B$8:$B$391,0)),"")</f>
        <v>18.428132111234003</v>
      </c>
      <c r="O205" s="193">
        <f>_xlfn.IFNA(INDEX('I.KI 2016-17'!U$8:U$391,MATCH($B205,'I.KI 2016-17'!$B$8:$B$391,0)),"")</f>
        <v>0</v>
      </c>
      <c r="P205" s="157">
        <f>_xlfn.IFNA(INDEX('I.KI 2016-17'!V$8:V$391,MATCH($B205,'I.KI 2016-17'!$B$8:$B$391,0)),"")</f>
        <v>0</v>
      </c>
      <c r="Q205" s="156">
        <f>_xlfn.IFNA(INDEX('I.KI 2016-17'!W$8:W$391,MATCH($B205,'I.KI 2016-17'!$B$8:$B$391,0)),"")</f>
        <v>0</v>
      </c>
      <c r="R205" s="193">
        <f>_xlfn.IFNA(INDEX('I.KI 2016-17'!X$8:X$391,MATCH($B205,'I.KI 2016-17'!$B$8:$B$391,0)),"")</f>
        <v>0</v>
      </c>
      <c r="S205" s="193">
        <f>_xlfn.IFNA(INDEX('I.KI 2016-17'!Y$8:Y$391,MATCH($B205,'I.KI 2016-17'!$B$8:$B$391,0)),"")</f>
        <v>34.950992933485004</v>
      </c>
      <c r="T205" s="193">
        <f>_xlfn.IFNA(INDEX('I.KI 2016-17'!Z$8:Z$391,MATCH($B205,'I.KI 2016-17'!$B$8:$B$391,0)),"")</f>
        <v>0</v>
      </c>
      <c r="U205" s="157">
        <f>_xlfn.IFNA(INDEX('I.KI 2016-17'!AA$8:AA$391,MATCH($B205,'I.KI 2016-17'!$B$8:$B$391,0)),"")</f>
        <v>0</v>
      </c>
      <c r="V205" s="149"/>
      <c r="W205" s="154">
        <f>_xlfn.IFNA(INDEX('I.KI 2016-17'!$H$8:$H$391,MATCH(B205,'I.KI 2016-17'!$B$8:$B$391,0)),"")</f>
        <v>16.522860822251001</v>
      </c>
      <c r="X205" s="153">
        <f>_xlfn.IFNA(INDEX('I.KI 2016-17'!$I$8:$I$391,MATCH(B205,'I.KI 2016-17'!$B$8:$B$391,0)),"")</f>
        <v>18.428132111234003</v>
      </c>
      <c r="Y205" s="155">
        <f>_xlfn.IFNA(INDEX('I.KI 2016-17'!$G$8:$G$391,MATCH(B205,'I.KI 2016-17'!$B$8:$B$391,0)),"")</f>
        <v>34.950992933485004</v>
      </c>
      <c r="Z205" s="149"/>
      <c r="AA205" s="156">
        <f>_xlfn.IFNA(IF($B205=$B$382,0,_xlfn.IFNA(INDEX('I.Supplementary 2017-18'!N$8:N$35,MATCH($B205,'I.Supplementary 2017-18'!$B$8:$B$35,0)),INDEX('I.KI 2017-18'!N$9:N$393,MATCH($B205,'I.KI 2017-18'!$B$9:$B$393,0)))),"")</f>
        <v>0</v>
      </c>
      <c r="AB205" s="193">
        <f>_xlfn.IFNA(IF($B205=$B$382,0,_xlfn.IFNA(INDEX('I.Supplementary 2017-18'!O$8:O$35,MATCH($B205,'I.Supplementary 2017-18'!$B$8:$B$35,0)),INDEX('I.KI 2017-18'!O$9:O$393,MATCH($B205,'I.KI 2017-18'!$B$9:$B$393,0)))),"")</f>
        <v>0</v>
      </c>
      <c r="AC205" s="193">
        <f>_xlfn.IFNA(IF($B205=$B$382,0,_xlfn.IFNA(INDEX('I.Supplementary 2017-18'!P$8:P$35,MATCH($B205,'I.Supplementary 2017-18'!$B$8:$B$35,0)),INDEX('I.KI 2017-18'!P$9:P$393,MATCH($B205,'I.KI 2017-18'!$B$9:$B$393,0)))),"")</f>
        <v>13.663938225188955</v>
      </c>
      <c r="AD205" s="193">
        <f>_xlfn.IFNA(IF($B205=$B$382,0,_xlfn.IFNA(INDEX('I.Supplementary 2017-18'!Q$8:Q$35,MATCH($B205,'I.Supplementary 2017-18'!$B$8:$B$35,0)),INDEX('I.KI 2017-18'!Q$9:Q$393,MATCH($B205,'I.KI 2017-18'!$B$9:$B$393,0)))),"")</f>
        <v>0</v>
      </c>
      <c r="AE205" s="157">
        <f>_xlfn.IFNA(IF($B205=$B$382,0,_xlfn.IFNA(INDEX('I.Supplementary 2017-18'!R$8:R$35,MATCH($B205,'I.Supplementary 2017-18'!$B$8:$B$35,0)),INDEX('I.KI 2017-18'!R$9:R$393,MATCH($B205,'I.KI 2017-18'!$B$9:$B$393,0)))),"")</f>
        <v>0</v>
      </c>
      <c r="AF205" s="156">
        <f>_xlfn.IFNA(IF($B205=$B$382,0,_xlfn.IFNA(INDEX('I.Supplementary 2017-18'!S$8:S$35,MATCH($B205,'I.Supplementary 2017-18'!$B$8:$B$35,0)),INDEX('I.KI 2017-18'!S$9:S$393,MATCH($B205,'I.KI 2017-18'!$B$9:$B$393,0)))),"")</f>
        <v>0</v>
      </c>
      <c r="AG205" s="193">
        <f>_xlfn.IFNA(IF($B205=$B$382,0,_xlfn.IFNA(INDEX('I.Supplementary 2017-18'!T$8:T$35,MATCH($B205,'I.Supplementary 2017-18'!$B$8:$B$35,0)),INDEX('I.KI 2017-18'!T$9:T$393,MATCH($B205,'I.KI 2017-18'!$B$9:$B$393,0)))),"")</f>
        <v>0</v>
      </c>
      <c r="AH205" s="193">
        <f>_xlfn.IFNA(IF($B205=$B$382,0,_xlfn.IFNA(INDEX('I.Supplementary 2017-18'!U$8:U$35,MATCH($B205,'I.Supplementary 2017-18'!$B$8:$B$35,0)),INDEX('I.KI 2017-18'!U$9:U$393,MATCH($B205,'I.KI 2017-18'!$B$9:$B$393,0)))),"")</f>
        <v>18.804361310731458</v>
      </c>
      <c r="AI205" s="193">
        <f>_xlfn.IFNA(IF($B205=$B$382,0,_xlfn.IFNA(INDEX('I.Supplementary 2017-18'!V$8:V$35,MATCH($B205,'I.Supplementary 2017-18'!$B$8:$B$35,0)),INDEX('I.KI 2017-18'!V$9:V$393,MATCH($B205,'I.KI 2017-18'!$B$9:$B$393,0)))),"")</f>
        <v>0</v>
      </c>
      <c r="AJ205" s="157">
        <f>_xlfn.IFNA(IF($B205=$B$382,0,_xlfn.IFNA(INDEX('I.Supplementary 2017-18'!W$8:W$35,MATCH($B205,'I.Supplementary 2017-18'!$B$8:$B$35,0)),INDEX('I.KI 2017-18'!W$9:W$393,MATCH($B205,'I.KI 2017-18'!$B$9:$B$393,0)))),"")</f>
        <v>0</v>
      </c>
      <c r="AK205" s="156">
        <f>_xlfn.IFNA(IF($B205=$B$382,0,_xlfn.IFNA(INDEX('I.Supplementary 2017-18'!X$8:X$35,MATCH($B205,'I.Supplementary 2017-18'!$B$8:$B$35,0)),INDEX('I.KI 2017-18'!X$9:X$393,MATCH($B205,'I.KI 2017-18'!$B$9:$B$393,0)))),"")</f>
        <v>0</v>
      </c>
      <c r="AL205" s="193">
        <f>_xlfn.IFNA(IF($B205=$B$382,0,_xlfn.IFNA(INDEX('I.Supplementary 2017-18'!Y$8:Y$35,MATCH($B205,'I.Supplementary 2017-18'!$B$8:$B$35,0)),INDEX('I.KI 2017-18'!Y$9:Y$393,MATCH($B205,'I.KI 2017-18'!$B$9:$B$393,0)))),"")</f>
        <v>0</v>
      </c>
      <c r="AM205" s="193">
        <f>_xlfn.IFNA(IF($B205=$B$382,0,_xlfn.IFNA(INDEX('I.Supplementary 2017-18'!Z$8:Z$35,MATCH($B205,'I.Supplementary 2017-18'!$B$8:$B$35,0)),INDEX('I.KI 2017-18'!Z$9:Z$393,MATCH($B205,'I.KI 2017-18'!$B$9:$B$393,0)))),"")</f>
        <v>32.468299535920416</v>
      </c>
      <c r="AN205" s="193">
        <f>_xlfn.IFNA(IF($B205=$B$382,0,_xlfn.IFNA(INDEX('I.Supplementary 2017-18'!AA$8:AA$35,MATCH($B205,'I.Supplementary 2017-18'!$B$8:$B$35,0)),INDEX('I.KI 2017-18'!AA$9:AA$393,MATCH($B205,'I.KI 2017-18'!$B$9:$B$393,0)))),"")</f>
        <v>0</v>
      </c>
      <c r="AO205" s="157">
        <f>_xlfn.IFNA(IF($B205=$B$382,0,_xlfn.IFNA(INDEX('I.Supplementary 2017-18'!AB$8:AB$35,MATCH($B205,'I.Supplementary 2017-18'!$B$8:$B$35,0)),INDEX('I.KI 2017-18'!AB$9:AB$393,MATCH($B205,'I.KI 2017-18'!$B$9:$B$393,0)))),"")</f>
        <v>0</v>
      </c>
      <c r="AP205" s="149"/>
      <c r="AQ205" s="156">
        <f>_xlfn.IFNA(IF($B205=$B$381,0,IF($B205=$B$382,0,_xlfn.IFNA(INDEX('I.Supplementary 2017-18'!I$8:I$35,MATCH($B205,'I.Supplementary 2017-18'!$B$8:$B$35,0)),INDEX('I.KI 2017-18'!I$9:I$393,MATCH($B205,'I.KI 2017-18'!$B$9:$B$393,0))))),"")</f>
        <v>13.663938225188955</v>
      </c>
      <c r="AR205" s="149">
        <f>_xlfn.IFNA(IF($B205=$B$381,0,IF($B205=$B$382,0,_xlfn.IFNA(INDEX('I.Supplementary 2017-18'!J$8:J$35,MATCH($B205,'I.Supplementary 2017-18'!$B$8:$B$35,0)),INDEX('I.KI 2017-18'!J$9:J$393,MATCH($B205,'I.KI 2017-18'!$B$9:$B$393,0))))),"")</f>
        <v>18.804361310731458</v>
      </c>
      <c r="AS205" s="157">
        <f>_xlfn.IFNA(IF($B205=$B$381,0,IF($B205=$B$382,0,_xlfn.IFNA(INDEX('I.Supplementary 2017-18'!H$8:H$35,MATCH($B205,'I.Supplementary 2017-18'!$B$8:$B$35,0)),INDEX('I.KI 2017-18'!H$9:H$393,MATCH($B205,'I.KI 2017-18'!$B$9:$B$393,0))))),"")</f>
        <v>32.468299535920416</v>
      </c>
      <c r="AT205" s="149"/>
      <c r="AU205" s="156">
        <f>_xlfn.IFNA(_xlfn.IFNA(INDEX('I.Supplementary 2018-19'!P$8:P$157,MATCH($B205,'I.Supplementary 2018-19'!$B$8:$B$157,0)),INDEX('I.KI 2018-19'!P$9:P$393,MATCH($B205,'I.KI 2018-19'!$B$9:$B$393,0))),"")</f>
        <v>0</v>
      </c>
      <c r="AV205" s="193">
        <f>_xlfn.IFNA(_xlfn.IFNA(INDEX('I.Supplementary 2018-19'!Q$8:Q$157,MATCH($B205,'I.Supplementary 2018-19'!$B$8:$B$157,0)),INDEX('I.KI 2018-19'!Q$9:Q$393,MATCH($B205,'I.KI 2018-19'!$B$9:$B$393,0))),"")</f>
        <v>0</v>
      </c>
      <c r="AW205" s="193">
        <f>_xlfn.IFNA(_xlfn.IFNA(INDEX('I.Supplementary 2018-19'!R$8:R$157,MATCH($B205,'I.Supplementary 2018-19'!$B$8:$B$157,0)),INDEX('I.KI 2018-19'!R$9:R$393,MATCH($B205,'I.KI 2018-19'!$B$9:$B$393,0))),"")</f>
        <v>12.050294969572462</v>
      </c>
      <c r="AX205" s="193">
        <f>_xlfn.IFNA(_xlfn.IFNA(INDEX('I.Supplementary 2018-19'!S$8:S$157,MATCH($B205,'I.Supplementary 2018-19'!$B$8:$B$157,0)),INDEX('I.KI 2018-19'!S$9:S$393,MATCH($B205,'I.KI 2018-19'!$B$9:$B$393,0))),"")</f>
        <v>0</v>
      </c>
      <c r="AY205" s="157">
        <f>_xlfn.IFNA(_xlfn.IFNA(INDEX('I.Supplementary 2018-19'!T$8:T$157,MATCH($B205,'I.Supplementary 2018-19'!$B$8:$B$157,0)),INDEX('I.KI 2018-19'!T$9:T$393,MATCH($B205,'I.KI 2018-19'!$B$9:$B$393,0))),"")</f>
        <v>0</v>
      </c>
      <c r="AZ205" s="156">
        <f>_xlfn.IFNA(_xlfn.IFNA(INDEX('I.Supplementary 2018-19'!U$8:U$157,MATCH($B205,'I.Supplementary 2018-19'!$B$8:$B$157,0)),INDEX('I.KI 2018-19'!U$9:U$393,MATCH($B205,'I.KI 2018-19'!$B$9:$B$393,0))),"")</f>
        <v>0</v>
      </c>
      <c r="BA205" s="193">
        <f>_xlfn.IFNA(_xlfn.IFNA(INDEX('I.Supplementary 2018-19'!V$8:V$157,MATCH($B205,'I.Supplementary 2018-19'!$B$8:$B$157,0)),INDEX('I.KI 2018-19'!V$9:V$393,MATCH($B205,'I.KI 2018-19'!$B$9:$B$393,0))),"")</f>
        <v>0</v>
      </c>
      <c r="BB205" s="193">
        <f>_xlfn.IFNA(_xlfn.IFNA(INDEX('I.Supplementary 2018-19'!W$8:W$157,MATCH($B205,'I.Supplementary 2018-19'!$B$8:$B$157,0)),INDEX('I.KI 2018-19'!W$9:W$393,MATCH($B205,'I.KI 2018-19'!$B$9:$B$393,0))),"")</f>
        <v>19.369299204186909</v>
      </c>
      <c r="BC205" s="193">
        <f>_xlfn.IFNA(_xlfn.IFNA(INDEX('I.Supplementary 2018-19'!X$8:X$157,MATCH($B205,'I.Supplementary 2018-19'!$B$8:$B$157,0)),INDEX('I.KI 2018-19'!X$9:X$393,MATCH($B205,'I.KI 2018-19'!$B$9:$B$393,0))),"")</f>
        <v>0</v>
      </c>
      <c r="BD205" s="157">
        <f>_xlfn.IFNA(_xlfn.IFNA(INDEX('I.Supplementary 2018-19'!Y$8:Y$157,MATCH($B205,'I.Supplementary 2018-19'!$B$8:$B$157,0)),INDEX('I.KI 2018-19'!Y$9:Y$393,MATCH($B205,'I.KI 2018-19'!$B$9:$B$393,0))),"")</f>
        <v>0</v>
      </c>
      <c r="BE205" s="156">
        <f>_xlfn.IFNA(_xlfn.IFNA(INDEX('I.Supplementary 2018-19'!Z$8:Z$157,MATCH($B205,'I.Supplementary 2018-19'!$B$8:$B$157,0)),INDEX('I.KI 2018-19'!Z$9:Z$393,MATCH($B205,'I.KI 2018-19'!$B$9:$B$393,0))),"")</f>
        <v>0</v>
      </c>
      <c r="BF205" s="193">
        <f>_xlfn.IFNA(_xlfn.IFNA(INDEX('I.Supplementary 2018-19'!AA$8:AA$157,MATCH($B205,'I.Supplementary 2018-19'!$B$8:$B$157,0)),INDEX('I.KI 2018-19'!AA$9:AA$393,MATCH($B205,'I.KI 2018-19'!$B$9:$B$393,0))),"")</f>
        <v>0</v>
      </c>
      <c r="BG205" s="193">
        <f>_xlfn.IFNA(_xlfn.IFNA(INDEX('I.Supplementary 2018-19'!AB$8:AB$157,MATCH($B205,'I.Supplementary 2018-19'!$B$8:$B$157,0)),INDEX('I.KI 2018-19'!AB$9:AB$393,MATCH($B205,'I.KI 2018-19'!$B$9:$B$393,0))),"")</f>
        <v>31.419594173759371</v>
      </c>
      <c r="BH205" s="193">
        <f>_xlfn.IFNA(_xlfn.IFNA(INDEX('I.Supplementary 2018-19'!AC$8:AC$157,MATCH($B205,'I.Supplementary 2018-19'!$B$8:$B$157,0)),INDEX('I.KI 2018-19'!AC$9:AC$393,MATCH($B205,'I.KI 2018-19'!$B$9:$B$393,0))),"")</f>
        <v>0</v>
      </c>
      <c r="BI205" s="157">
        <f>_xlfn.IFNA(_xlfn.IFNA(INDEX('I.Supplementary 2018-19'!AD$8:AD$157,MATCH($B205,'I.Supplementary 2018-19'!$B$8:$B$157,0)),INDEX('I.KI 2018-19'!AD$9:AD$393,MATCH($B205,'I.KI 2018-19'!$B$9:$B$393,0))),"")</f>
        <v>0</v>
      </c>
      <c r="BJ205" s="149"/>
      <c r="BK205" s="156">
        <f>_xlfn.IFNA(IF($B205=$B$381,0,IF($B205=$B$382,0,_xlfn.IFNA(INDEX('I.Supplementary 2018-19'!I$8:I$157,MATCH($B205,'I.Supplementary 2018-19'!$B$8:$B$157,0)),INDEX('I.KI 2018-19'!I$9:I$393,MATCH($B205,'I.KI 2018-19'!$B$9:$B$393,0))))),"")</f>
        <v>12.050294969572462</v>
      </c>
      <c r="BL205" s="149">
        <f>_xlfn.IFNA(IF($B205=$B$381,0,IF($B205=$B$382,0,_xlfn.IFNA(INDEX('I.Supplementary 2018-19'!J$8:J$157,MATCH($B205,'I.Supplementary 2018-19'!$B$8:$B$157,0)),INDEX('I.KI 2018-19'!J$9:J$393,MATCH($B205,'I.KI 2018-19'!$B$9:$B$393,0))))),"")</f>
        <v>19.369299204186909</v>
      </c>
      <c r="BM205" s="157">
        <f>_xlfn.IFNA(IF($B205=$B$381,0,IF($B205=$B$382,0,_xlfn.IFNA(INDEX('I.Supplementary 2018-19'!H$8:H$157,MATCH($B205,'I.Supplementary 2018-19'!$B$8:$B$157,0)),INDEX('I.KI 2018-19'!H$9:H$393,MATCH($B205,'I.KI 2018-19'!$B$9:$B$393,0))))),"")</f>
        <v>31.419594173759371</v>
      </c>
    </row>
    <row r="206" spans="2:65">
      <c r="B206" s="121" t="str">
        <f>'Calculations for 2021-22'!B206</f>
        <v>E5044</v>
      </c>
      <c r="C206" s="160" t="str">
        <f>'Calculations for 2021-22'!D206</f>
        <v>E5044</v>
      </c>
      <c r="D206" t="str">
        <f>'Calculations for 2021-22'!E206</f>
        <v>OLB</v>
      </c>
      <c r="E206" t="str">
        <f>'Calculations for 2021-22'!F206</f>
        <v>P1915</v>
      </c>
      <c r="F206" s="120" t="str">
        <f>'Calculations for 2021-22'!H206</f>
        <v>Merton</v>
      </c>
      <c r="G206" s="156">
        <f>_xlfn.IFNA(INDEX('I.KI 2016-17'!M$8:M$391,MATCH($B206,'I.KI 2016-17'!$B$8:$B$391,0)),"")</f>
        <v>18.301515214538998</v>
      </c>
      <c r="H206" s="149">
        <f>_xlfn.IFNA(INDEX('I.KI 2016-17'!N$8:N$391,MATCH($B206,'I.KI 2016-17'!$B$8:$B$391,0)),"")</f>
        <v>4.2879483122239996</v>
      </c>
      <c r="I206" s="149">
        <f>_xlfn.IFNA(INDEX('I.KI 2016-17'!O$8:O$391,MATCH($B206,'I.KI 2016-17'!$B$8:$B$391,0)),"")</f>
        <v>0</v>
      </c>
      <c r="J206" s="149">
        <f>_xlfn.IFNA(INDEX('I.KI 2016-17'!P$8:P$391,MATCH($B206,'I.KI 2016-17'!$B$8:$B$391,0)),"")</f>
        <v>0</v>
      </c>
      <c r="K206" s="157">
        <f>_xlfn.IFNA(INDEX('I.KI 2016-17'!Q$8:Q$391,MATCH($B206,'I.KI 2016-17'!$B$8:$B$391,0)),"")</f>
        <v>0</v>
      </c>
      <c r="L206" s="156">
        <f>_xlfn.IFNA(INDEX('I.KI 2016-17'!R$8:R$391,MATCH($B206,'I.KI 2016-17'!$B$8:$B$391,0)),"")</f>
        <v>24.334962646568002</v>
      </c>
      <c r="M206" s="193">
        <f>_xlfn.IFNA(INDEX('I.KI 2016-17'!S$8:S$391,MATCH($B206,'I.KI 2016-17'!$B$8:$B$391,0)),"")</f>
        <v>8.5757107478589987</v>
      </c>
      <c r="N206" s="193">
        <f>_xlfn.IFNA(INDEX('I.KI 2016-17'!T$8:T$391,MATCH($B206,'I.KI 2016-17'!$B$8:$B$391,0)),"")</f>
        <v>0</v>
      </c>
      <c r="O206" s="193">
        <f>_xlfn.IFNA(INDEX('I.KI 2016-17'!U$8:U$391,MATCH($B206,'I.KI 2016-17'!$B$8:$B$391,0)),"")</f>
        <v>0</v>
      </c>
      <c r="P206" s="157">
        <f>_xlfn.IFNA(INDEX('I.KI 2016-17'!V$8:V$391,MATCH($B206,'I.KI 2016-17'!$B$8:$B$391,0)),"")</f>
        <v>0</v>
      </c>
      <c r="Q206" s="156">
        <f>_xlfn.IFNA(INDEX('I.KI 2016-17'!W$8:W$391,MATCH($B206,'I.KI 2016-17'!$B$8:$B$391,0)),"")</f>
        <v>42.636477861106997</v>
      </c>
      <c r="R206" s="193">
        <f>_xlfn.IFNA(INDEX('I.KI 2016-17'!X$8:X$391,MATCH($B206,'I.KI 2016-17'!$B$8:$B$391,0)),"")</f>
        <v>12.863659060082998</v>
      </c>
      <c r="S206" s="193">
        <f>_xlfn.IFNA(INDEX('I.KI 2016-17'!Y$8:Y$391,MATCH($B206,'I.KI 2016-17'!$B$8:$B$391,0)),"")</f>
        <v>0</v>
      </c>
      <c r="T206" s="193">
        <f>_xlfn.IFNA(INDEX('I.KI 2016-17'!Z$8:Z$391,MATCH($B206,'I.KI 2016-17'!$B$8:$B$391,0)),"")</f>
        <v>0</v>
      </c>
      <c r="U206" s="157">
        <f>_xlfn.IFNA(INDEX('I.KI 2016-17'!AA$8:AA$391,MATCH($B206,'I.KI 2016-17'!$B$8:$B$391,0)),"")</f>
        <v>0</v>
      </c>
      <c r="V206" s="149"/>
      <c r="W206" s="154">
        <f>_xlfn.IFNA(INDEX('I.KI 2016-17'!$H$8:$H$391,MATCH(B206,'I.KI 2016-17'!$B$8:$B$391,0)),"")</f>
        <v>22.589463526762998</v>
      </c>
      <c r="X206" s="153">
        <f>_xlfn.IFNA(INDEX('I.KI 2016-17'!$I$8:$I$391,MATCH(B206,'I.KI 2016-17'!$B$8:$B$391,0)),"")</f>
        <v>32.910673394427</v>
      </c>
      <c r="Y206" s="155">
        <f>_xlfn.IFNA(INDEX('I.KI 2016-17'!$G$8:$G$391,MATCH(B206,'I.KI 2016-17'!$B$8:$B$391,0)),"")</f>
        <v>55.500136921189998</v>
      </c>
      <c r="Z206" s="149"/>
      <c r="AA206" s="156">
        <f>_xlfn.IFNA(IF($B206=$B$382,0,_xlfn.IFNA(INDEX('I.Supplementary 2017-18'!N$8:N$35,MATCH($B206,'I.Supplementary 2017-18'!$B$8:$B$35,0)),INDEX('I.KI 2017-18'!N$9:N$393,MATCH($B206,'I.KI 2017-18'!$B$9:$B$393,0)))),"")</f>
        <v>13.013976509762376</v>
      </c>
      <c r="AB206" s="193">
        <f>_xlfn.IFNA(IF($B206=$B$382,0,_xlfn.IFNA(INDEX('I.Supplementary 2017-18'!O$8:O$35,MATCH($B206,'I.Supplementary 2017-18'!$B$8:$B$35,0)),INDEX('I.KI 2017-18'!O$9:O$393,MATCH($B206,'I.KI 2017-18'!$B$9:$B$393,0)))),"")</f>
        <v>1.9486406662654654</v>
      </c>
      <c r="AC206" s="193">
        <f>_xlfn.IFNA(IF($B206=$B$382,0,_xlfn.IFNA(INDEX('I.Supplementary 2017-18'!P$8:P$35,MATCH($B206,'I.Supplementary 2017-18'!$B$8:$B$35,0)),INDEX('I.KI 2017-18'!P$9:P$393,MATCH($B206,'I.KI 2017-18'!$B$9:$B$393,0)))),"")</f>
        <v>0</v>
      </c>
      <c r="AD206" s="193">
        <f>_xlfn.IFNA(IF($B206=$B$382,0,_xlfn.IFNA(INDEX('I.Supplementary 2017-18'!Q$8:Q$35,MATCH($B206,'I.Supplementary 2017-18'!$B$8:$B$35,0)),INDEX('I.KI 2017-18'!Q$9:Q$393,MATCH($B206,'I.KI 2017-18'!$B$9:$B$393,0)))),"")</f>
        <v>0</v>
      </c>
      <c r="AE206" s="157">
        <f>_xlfn.IFNA(IF($B206=$B$382,0,_xlfn.IFNA(INDEX('I.Supplementary 2017-18'!R$8:R$35,MATCH($B206,'I.Supplementary 2017-18'!$B$8:$B$35,0)),INDEX('I.KI 2017-18'!R$9:R$393,MATCH($B206,'I.KI 2017-18'!$B$9:$B$393,0)))),"")</f>
        <v>0</v>
      </c>
      <c r="AF206" s="156">
        <f>_xlfn.IFNA(IF($B206=$B$382,0,_xlfn.IFNA(INDEX('I.Supplementary 2017-18'!S$8:S$35,MATCH($B206,'I.Supplementary 2017-18'!$B$8:$B$35,0)),INDEX('I.KI 2017-18'!S$9:S$393,MATCH($B206,'I.KI 2017-18'!$B$9:$B$393,0)))),"")</f>
        <v>24.831785843897777</v>
      </c>
      <c r="AG206" s="193">
        <f>_xlfn.IFNA(IF($B206=$B$382,0,_xlfn.IFNA(INDEX('I.Supplementary 2017-18'!T$8:T$35,MATCH($B206,'I.Supplementary 2017-18'!$B$8:$B$35,0)),INDEX('I.KI 2017-18'!T$9:T$393,MATCH($B206,'I.KI 2017-18'!$B$9:$B$393,0)))),"")</f>
        <v>8.7507926699069678</v>
      </c>
      <c r="AH206" s="193">
        <f>_xlfn.IFNA(IF($B206=$B$382,0,_xlfn.IFNA(INDEX('I.Supplementary 2017-18'!U$8:U$35,MATCH($B206,'I.Supplementary 2017-18'!$B$8:$B$35,0)),INDEX('I.KI 2017-18'!U$9:U$393,MATCH($B206,'I.KI 2017-18'!$B$9:$B$393,0)))),"")</f>
        <v>0</v>
      </c>
      <c r="AI206" s="193">
        <f>_xlfn.IFNA(IF($B206=$B$382,0,_xlfn.IFNA(INDEX('I.Supplementary 2017-18'!V$8:V$35,MATCH($B206,'I.Supplementary 2017-18'!$B$8:$B$35,0)),INDEX('I.KI 2017-18'!V$9:V$393,MATCH($B206,'I.KI 2017-18'!$B$9:$B$393,0)))),"")</f>
        <v>0</v>
      </c>
      <c r="AJ206" s="157">
        <f>_xlfn.IFNA(IF($B206=$B$382,0,_xlfn.IFNA(INDEX('I.Supplementary 2017-18'!W$8:W$35,MATCH($B206,'I.Supplementary 2017-18'!$B$8:$B$35,0)),INDEX('I.KI 2017-18'!W$9:W$393,MATCH($B206,'I.KI 2017-18'!$B$9:$B$393,0)))),"")</f>
        <v>0</v>
      </c>
      <c r="AK206" s="156">
        <f>_xlfn.IFNA(IF($B206=$B$382,0,_xlfn.IFNA(INDEX('I.Supplementary 2017-18'!X$8:X$35,MATCH($B206,'I.Supplementary 2017-18'!$B$8:$B$35,0)),INDEX('I.KI 2017-18'!X$9:X$393,MATCH($B206,'I.KI 2017-18'!$B$9:$B$393,0)))),"")</f>
        <v>37.845762353660149</v>
      </c>
      <c r="AL206" s="193">
        <f>_xlfn.IFNA(IF($B206=$B$382,0,_xlfn.IFNA(INDEX('I.Supplementary 2017-18'!Y$8:Y$35,MATCH($B206,'I.Supplementary 2017-18'!$B$8:$B$35,0)),INDEX('I.KI 2017-18'!Y$9:Y$393,MATCH($B206,'I.KI 2017-18'!$B$9:$B$393,0)))),"")</f>
        <v>10.699433336172433</v>
      </c>
      <c r="AM206" s="193">
        <f>_xlfn.IFNA(IF($B206=$B$382,0,_xlfn.IFNA(INDEX('I.Supplementary 2017-18'!Z$8:Z$35,MATCH($B206,'I.Supplementary 2017-18'!$B$8:$B$35,0)),INDEX('I.KI 2017-18'!Z$9:Z$393,MATCH($B206,'I.KI 2017-18'!$B$9:$B$393,0)))),"")</f>
        <v>0</v>
      </c>
      <c r="AN206" s="193">
        <f>_xlfn.IFNA(IF($B206=$B$382,0,_xlfn.IFNA(INDEX('I.Supplementary 2017-18'!AA$8:AA$35,MATCH($B206,'I.Supplementary 2017-18'!$B$8:$B$35,0)),INDEX('I.KI 2017-18'!AA$9:AA$393,MATCH($B206,'I.KI 2017-18'!$B$9:$B$393,0)))),"")</f>
        <v>0</v>
      </c>
      <c r="AO206" s="157">
        <f>_xlfn.IFNA(IF($B206=$B$382,0,_xlfn.IFNA(INDEX('I.Supplementary 2017-18'!AB$8:AB$35,MATCH($B206,'I.Supplementary 2017-18'!$B$8:$B$35,0)),INDEX('I.KI 2017-18'!AB$9:AB$393,MATCH($B206,'I.KI 2017-18'!$B$9:$B$393,0)))),"")</f>
        <v>0</v>
      </c>
      <c r="AP206" s="149"/>
      <c r="AQ206" s="156">
        <f>_xlfn.IFNA(IF($B206=$B$381,0,IF($B206=$B$382,0,_xlfn.IFNA(INDEX('I.Supplementary 2017-18'!I$8:I$35,MATCH($B206,'I.Supplementary 2017-18'!$B$8:$B$35,0)),INDEX('I.KI 2017-18'!I$9:I$393,MATCH($B206,'I.KI 2017-18'!$B$9:$B$393,0))))),"")</f>
        <v>14.962617176027841</v>
      </c>
      <c r="AR206" s="149">
        <f>_xlfn.IFNA(IF($B206=$B$381,0,IF($B206=$B$382,0,_xlfn.IFNA(INDEX('I.Supplementary 2017-18'!J$8:J$35,MATCH($B206,'I.Supplementary 2017-18'!$B$8:$B$35,0)),INDEX('I.KI 2017-18'!J$9:J$393,MATCH($B206,'I.KI 2017-18'!$B$9:$B$393,0))))),"")</f>
        <v>33.582578513804741</v>
      </c>
      <c r="AS206" s="157">
        <f>_xlfn.IFNA(IF($B206=$B$381,0,IF($B206=$B$382,0,_xlfn.IFNA(INDEX('I.Supplementary 2017-18'!H$8:H$35,MATCH($B206,'I.Supplementary 2017-18'!$B$8:$B$35,0)),INDEX('I.KI 2017-18'!H$9:H$393,MATCH($B206,'I.KI 2017-18'!$B$9:$B$393,0))))),"")</f>
        <v>48.545195689832582</v>
      </c>
      <c r="AT206" s="149"/>
      <c r="AU206" s="156">
        <f>_xlfn.IFNA(_xlfn.IFNA(INDEX('I.Supplementary 2018-19'!P$8:P$157,MATCH($B206,'I.Supplementary 2018-19'!$B$8:$B$157,0)),INDEX('I.KI 2018-19'!P$9:P$393,MATCH($B206,'I.KI 2018-19'!$B$9:$B$393,0))),"")</f>
        <v>9.544347907436288</v>
      </c>
      <c r="AV206" s="193">
        <f>_xlfn.IFNA(_xlfn.IFNA(INDEX('I.Supplementary 2018-19'!Q$8:Q$157,MATCH($B206,'I.Supplementary 2018-19'!$B$8:$B$157,0)),INDEX('I.KI 2018-19'!Q$9:Q$393,MATCH($B206,'I.KI 2018-19'!$B$9:$B$393,0))),"")</f>
        <v>0.52654178682065755</v>
      </c>
      <c r="AW206" s="193">
        <f>_xlfn.IFNA(_xlfn.IFNA(INDEX('I.Supplementary 2018-19'!R$8:R$157,MATCH($B206,'I.Supplementary 2018-19'!$B$8:$B$157,0)),INDEX('I.KI 2018-19'!R$9:R$393,MATCH($B206,'I.KI 2018-19'!$B$9:$B$393,0))),"")</f>
        <v>0</v>
      </c>
      <c r="AX206" s="193">
        <f>_xlfn.IFNA(_xlfn.IFNA(INDEX('I.Supplementary 2018-19'!S$8:S$157,MATCH($B206,'I.Supplementary 2018-19'!$B$8:$B$157,0)),INDEX('I.KI 2018-19'!S$9:S$393,MATCH($B206,'I.KI 2018-19'!$B$9:$B$393,0))),"")</f>
        <v>0</v>
      </c>
      <c r="AY206" s="157">
        <f>_xlfn.IFNA(_xlfn.IFNA(INDEX('I.Supplementary 2018-19'!T$8:T$157,MATCH($B206,'I.Supplementary 2018-19'!$B$8:$B$157,0)),INDEX('I.KI 2018-19'!T$9:T$393,MATCH($B206,'I.KI 2018-19'!$B$9:$B$393,0))),"")</f>
        <v>0</v>
      </c>
      <c r="AZ206" s="156">
        <f>_xlfn.IFNA(_xlfn.IFNA(INDEX('I.Supplementary 2018-19'!U$8:U$157,MATCH($B206,'I.Supplementary 2018-19'!$B$8:$B$157,0)),INDEX('I.KI 2018-19'!U$9:U$393,MATCH($B206,'I.KI 2018-19'!$B$9:$B$393,0))),"")</f>
        <v>25.577805161096421</v>
      </c>
      <c r="BA206" s="193">
        <f>_xlfn.IFNA(_xlfn.IFNA(INDEX('I.Supplementary 2018-19'!V$8:V$157,MATCH($B206,'I.Supplementary 2018-19'!$B$8:$B$157,0)),INDEX('I.KI 2018-19'!V$9:V$393,MATCH($B206,'I.KI 2018-19'!$B$9:$B$393,0))),"")</f>
        <v>9.0136920205050313</v>
      </c>
      <c r="BB206" s="193">
        <f>_xlfn.IFNA(_xlfn.IFNA(INDEX('I.Supplementary 2018-19'!W$8:W$157,MATCH($B206,'I.Supplementary 2018-19'!$B$8:$B$157,0)),INDEX('I.KI 2018-19'!W$9:W$393,MATCH($B206,'I.KI 2018-19'!$B$9:$B$393,0))),"")</f>
        <v>0</v>
      </c>
      <c r="BC206" s="193">
        <f>_xlfn.IFNA(_xlfn.IFNA(INDEX('I.Supplementary 2018-19'!X$8:X$157,MATCH($B206,'I.Supplementary 2018-19'!$B$8:$B$157,0)),INDEX('I.KI 2018-19'!X$9:X$393,MATCH($B206,'I.KI 2018-19'!$B$9:$B$393,0))),"")</f>
        <v>0</v>
      </c>
      <c r="BD206" s="157">
        <f>_xlfn.IFNA(_xlfn.IFNA(INDEX('I.Supplementary 2018-19'!Y$8:Y$157,MATCH($B206,'I.Supplementary 2018-19'!$B$8:$B$157,0)),INDEX('I.KI 2018-19'!Y$9:Y$393,MATCH($B206,'I.KI 2018-19'!$B$9:$B$393,0))),"")</f>
        <v>0</v>
      </c>
      <c r="BE206" s="156">
        <f>_xlfn.IFNA(_xlfn.IFNA(INDEX('I.Supplementary 2018-19'!Z$8:Z$157,MATCH($B206,'I.Supplementary 2018-19'!$B$8:$B$157,0)),INDEX('I.KI 2018-19'!Z$9:Z$393,MATCH($B206,'I.KI 2018-19'!$B$9:$B$393,0))),"")</f>
        <v>35.122153068532711</v>
      </c>
      <c r="BF206" s="193">
        <f>_xlfn.IFNA(_xlfn.IFNA(INDEX('I.Supplementary 2018-19'!AA$8:AA$157,MATCH($B206,'I.Supplementary 2018-19'!$B$8:$B$157,0)),INDEX('I.KI 2018-19'!AA$9:AA$393,MATCH($B206,'I.KI 2018-19'!$B$9:$B$393,0))),"")</f>
        <v>9.5402338073256896</v>
      </c>
      <c r="BG206" s="193">
        <f>_xlfn.IFNA(_xlfn.IFNA(INDEX('I.Supplementary 2018-19'!AB$8:AB$157,MATCH($B206,'I.Supplementary 2018-19'!$B$8:$B$157,0)),INDEX('I.KI 2018-19'!AB$9:AB$393,MATCH($B206,'I.KI 2018-19'!$B$9:$B$393,0))),"")</f>
        <v>0</v>
      </c>
      <c r="BH206" s="193">
        <f>_xlfn.IFNA(_xlfn.IFNA(INDEX('I.Supplementary 2018-19'!AC$8:AC$157,MATCH($B206,'I.Supplementary 2018-19'!$B$8:$B$157,0)),INDEX('I.KI 2018-19'!AC$9:AC$393,MATCH($B206,'I.KI 2018-19'!$B$9:$B$393,0))),"")</f>
        <v>0</v>
      </c>
      <c r="BI206" s="157">
        <f>_xlfn.IFNA(_xlfn.IFNA(INDEX('I.Supplementary 2018-19'!AD$8:AD$157,MATCH($B206,'I.Supplementary 2018-19'!$B$8:$B$157,0)),INDEX('I.KI 2018-19'!AD$9:AD$393,MATCH($B206,'I.KI 2018-19'!$B$9:$B$393,0))),"")</f>
        <v>0</v>
      </c>
      <c r="BJ206" s="149"/>
      <c r="BK206" s="156">
        <f>_xlfn.IFNA(IF($B206=$B$381,0,IF($B206=$B$382,0,_xlfn.IFNA(INDEX('I.Supplementary 2018-19'!I$8:I$157,MATCH($B206,'I.Supplementary 2018-19'!$B$8:$B$157,0)),INDEX('I.KI 2018-19'!I$9:I$393,MATCH($B206,'I.KI 2018-19'!$B$9:$B$393,0))))),"")</f>
        <v>10.070889694256946</v>
      </c>
      <c r="BL206" s="149">
        <f>_xlfn.IFNA(IF($B206=$B$381,0,IF($B206=$B$382,0,_xlfn.IFNA(INDEX('I.Supplementary 2018-19'!J$8:J$157,MATCH($B206,'I.Supplementary 2018-19'!$B$8:$B$157,0)),INDEX('I.KI 2018-19'!J$9:J$393,MATCH($B206,'I.KI 2018-19'!$B$9:$B$393,0))))),"")</f>
        <v>34.591497181601447</v>
      </c>
      <c r="BM206" s="157">
        <f>_xlfn.IFNA(IF($B206=$B$381,0,IF($B206=$B$382,0,_xlfn.IFNA(INDEX('I.Supplementary 2018-19'!H$8:H$157,MATCH($B206,'I.Supplementary 2018-19'!$B$8:$B$157,0)),INDEX('I.KI 2018-19'!H$9:H$393,MATCH($B206,'I.KI 2018-19'!$B$9:$B$393,0))))),"")</f>
        <v>44.662386875858395</v>
      </c>
    </row>
    <row r="207" spans="2:65">
      <c r="B207" s="121" t="str">
        <f>'Calculations for 2021-22'!B207</f>
        <v>E1133</v>
      </c>
      <c r="C207" s="160" t="str">
        <f>'Calculations for 2021-22'!D207</f>
        <v>E1133</v>
      </c>
      <c r="D207" t="str">
        <f>'Calculations for 2021-22'!E207</f>
        <v>SD</v>
      </c>
      <c r="E207">
        <f>'Calculations for 2021-22'!F207</f>
        <v>0</v>
      </c>
      <c r="F207" s="120" t="str">
        <f>'Calculations for 2021-22'!H207</f>
        <v>Mid Devon</v>
      </c>
      <c r="G207" s="156">
        <f>_xlfn.IFNA(INDEX('I.KI 2016-17'!M$8:M$391,MATCH($B207,'I.KI 2016-17'!$B$8:$B$391,0)),"")</f>
        <v>0</v>
      </c>
      <c r="H207" s="149">
        <f>_xlfn.IFNA(INDEX('I.KI 2016-17'!N$8:N$391,MATCH($B207,'I.KI 2016-17'!$B$8:$B$391,0)),"")</f>
        <v>1.01726634902</v>
      </c>
      <c r="I207" s="149">
        <f>_xlfn.IFNA(INDEX('I.KI 2016-17'!O$8:O$391,MATCH($B207,'I.KI 2016-17'!$B$8:$B$391,0)),"")</f>
        <v>0</v>
      </c>
      <c r="J207" s="149">
        <f>_xlfn.IFNA(INDEX('I.KI 2016-17'!P$8:P$391,MATCH($B207,'I.KI 2016-17'!$B$8:$B$391,0)),"")</f>
        <v>0</v>
      </c>
      <c r="K207" s="157">
        <f>_xlfn.IFNA(INDEX('I.KI 2016-17'!Q$8:Q$391,MATCH($B207,'I.KI 2016-17'!$B$8:$B$391,0)),"")</f>
        <v>0</v>
      </c>
      <c r="L207" s="156">
        <f>_xlfn.IFNA(INDEX('I.KI 2016-17'!R$8:R$391,MATCH($B207,'I.KI 2016-17'!$B$8:$B$391,0)),"")</f>
        <v>0</v>
      </c>
      <c r="M207" s="193">
        <f>_xlfn.IFNA(INDEX('I.KI 2016-17'!S$8:S$391,MATCH($B207,'I.KI 2016-17'!$B$8:$B$391,0)),"")</f>
        <v>2.0253699433530001</v>
      </c>
      <c r="N207" s="193">
        <f>_xlfn.IFNA(INDEX('I.KI 2016-17'!T$8:T$391,MATCH($B207,'I.KI 2016-17'!$B$8:$B$391,0)),"")</f>
        <v>0</v>
      </c>
      <c r="O207" s="193">
        <f>_xlfn.IFNA(INDEX('I.KI 2016-17'!U$8:U$391,MATCH($B207,'I.KI 2016-17'!$B$8:$B$391,0)),"")</f>
        <v>0</v>
      </c>
      <c r="P207" s="157">
        <f>_xlfn.IFNA(INDEX('I.KI 2016-17'!V$8:V$391,MATCH($B207,'I.KI 2016-17'!$B$8:$B$391,0)),"")</f>
        <v>0</v>
      </c>
      <c r="Q207" s="156">
        <f>_xlfn.IFNA(INDEX('I.KI 2016-17'!W$8:W$391,MATCH($B207,'I.KI 2016-17'!$B$8:$B$391,0)),"")</f>
        <v>0</v>
      </c>
      <c r="R207" s="193">
        <f>_xlfn.IFNA(INDEX('I.KI 2016-17'!X$8:X$391,MATCH($B207,'I.KI 2016-17'!$B$8:$B$391,0)),"")</f>
        <v>3.0426362923730004</v>
      </c>
      <c r="S207" s="193">
        <f>_xlfn.IFNA(INDEX('I.KI 2016-17'!Y$8:Y$391,MATCH($B207,'I.KI 2016-17'!$B$8:$B$391,0)),"")</f>
        <v>0</v>
      </c>
      <c r="T207" s="193">
        <f>_xlfn.IFNA(INDEX('I.KI 2016-17'!Z$8:Z$391,MATCH($B207,'I.KI 2016-17'!$B$8:$B$391,0)),"")</f>
        <v>0</v>
      </c>
      <c r="U207" s="157">
        <f>_xlfn.IFNA(INDEX('I.KI 2016-17'!AA$8:AA$391,MATCH($B207,'I.KI 2016-17'!$B$8:$B$391,0)),"")</f>
        <v>0</v>
      </c>
      <c r="V207" s="149"/>
      <c r="W207" s="154">
        <f>_xlfn.IFNA(INDEX('I.KI 2016-17'!$H$8:$H$391,MATCH(B207,'I.KI 2016-17'!$B$8:$B$391,0)),"")</f>
        <v>1.01726634902</v>
      </c>
      <c r="X207" s="153">
        <f>_xlfn.IFNA(INDEX('I.KI 2016-17'!$I$8:$I$391,MATCH(B207,'I.KI 2016-17'!$B$8:$B$391,0)),"")</f>
        <v>2.0253699433530001</v>
      </c>
      <c r="Y207" s="155">
        <f>_xlfn.IFNA(INDEX('I.KI 2016-17'!$G$8:$G$391,MATCH(B207,'I.KI 2016-17'!$B$8:$B$391,0)),"")</f>
        <v>3.0426362923730004</v>
      </c>
      <c r="Z207" s="149"/>
      <c r="AA207" s="156">
        <f>_xlfn.IFNA(IF($B207=$B$382,0,_xlfn.IFNA(INDEX('I.Supplementary 2017-18'!N$8:N$35,MATCH($B207,'I.Supplementary 2017-18'!$B$8:$B$35,0)),INDEX('I.KI 2017-18'!N$9:N$393,MATCH($B207,'I.KI 2017-18'!$B$9:$B$393,0)))),"")</f>
        <v>0</v>
      </c>
      <c r="AB207" s="193">
        <f>_xlfn.IFNA(IF($B207=$B$382,0,_xlfn.IFNA(INDEX('I.Supplementary 2017-18'!O$8:O$35,MATCH($B207,'I.Supplementary 2017-18'!$B$8:$B$35,0)),INDEX('I.KI 2017-18'!O$9:O$393,MATCH($B207,'I.KI 2017-18'!$B$9:$B$393,0)))),"")</f>
        <v>0.49755264368993046</v>
      </c>
      <c r="AC207" s="193">
        <f>_xlfn.IFNA(IF($B207=$B$382,0,_xlfn.IFNA(INDEX('I.Supplementary 2017-18'!P$8:P$35,MATCH($B207,'I.Supplementary 2017-18'!$B$8:$B$35,0)),INDEX('I.KI 2017-18'!P$9:P$393,MATCH($B207,'I.KI 2017-18'!$B$9:$B$393,0)))),"")</f>
        <v>0</v>
      </c>
      <c r="AD207" s="193">
        <f>_xlfn.IFNA(IF($B207=$B$382,0,_xlfn.IFNA(INDEX('I.Supplementary 2017-18'!Q$8:Q$35,MATCH($B207,'I.Supplementary 2017-18'!$B$8:$B$35,0)),INDEX('I.KI 2017-18'!Q$9:Q$393,MATCH($B207,'I.KI 2017-18'!$B$9:$B$393,0)))),"")</f>
        <v>0</v>
      </c>
      <c r="AE207" s="157">
        <f>_xlfn.IFNA(IF($B207=$B$382,0,_xlfn.IFNA(INDEX('I.Supplementary 2017-18'!R$8:R$35,MATCH($B207,'I.Supplementary 2017-18'!$B$8:$B$35,0)),INDEX('I.KI 2017-18'!R$9:R$393,MATCH($B207,'I.KI 2017-18'!$B$9:$B$393,0)))),"")</f>
        <v>0</v>
      </c>
      <c r="AF207" s="156">
        <f>_xlfn.IFNA(IF($B207=$B$382,0,_xlfn.IFNA(INDEX('I.Supplementary 2017-18'!S$8:S$35,MATCH($B207,'I.Supplementary 2017-18'!$B$8:$B$35,0)),INDEX('I.KI 2017-18'!S$9:S$393,MATCH($B207,'I.KI 2017-18'!$B$9:$B$393,0)))),"")</f>
        <v>0</v>
      </c>
      <c r="AG207" s="193">
        <f>_xlfn.IFNA(IF($B207=$B$382,0,_xlfn.IFNA(INDEX('I.Supplementary 2017-18'!T$8:T$35,MATCH($B207,'I.Supplementary 2017-18'!$B$8:$B$35,0)),INDEX('I.KI 2017-18'!T$9:T$393,MATCH($B207,'I.KI 2017-18'!$B$9:$B$393,0)))),"")</f>
        <v>2.0667199460485737</v>
      </c>
      <c r="AH207" s="193">
        <f>_xlfn.IFNA(IF($B207=$B$382,0,_xlfn.IFNA(INDEX('I.Supplementary 2017-18'!U$8:U$35,MATCH($B207,'I.Supplementary 2017-18'!$B$8:$B$35,0)),INDEX('I.KI 2017-18'!U$9:U$393,MATCH($B207,'I.KI 2017-18'!$B$9:$B$393,0)))),"")</f>
        <v>0</v>
      </c>
      <c r="AI207" s="193">
        <f>_xlfn.IFNA(IF($B207=$B$382,0,_xlfn.IFNA(INDEX('I.Supplementary 2017-18'!V$8:V$35,MATCH($B207,'I.Supplementary 2017-18'!$B$8:$B$35,0)),INDEX('I.KI 2017-18'!V$9:V$393,MATCH($B207,'I.KI 2017-18'!$B$9:$B$393,0)))),"")</f>
        <v>0</v>
      </c>
      <c r="AJ207" s="157">
        <f>_xlfn.IFNA(IF($B207=$B$382,0,_xlfn.IFNA(INDEX('I.Supplementary 2017-18'!W$8:W$35,MATCH($B207,'I.Supplementary 2017-18'!$B$8:$B$35,0)),INDEX('I.KI 2017-18'!W$9:W$393,MATCH($B207,'I.KI 2017-18'!$B$9:$B$393,0)))),"")</f>
        <v>0</v>
      </c>
      <c r="AK207" s="156">
        <f>_xlfn.IFNA(IF($B207=$B$382,0,_xlfn.IFNA(INDEX('I.Supplementary 2017-18'!X$8:X$35,MATCH($B207,'I.Supplementary 2017-18'!$B$8:$B$35,0)),INDEX('I.KI 2017-18'!X$9:X$393,MATCH($B207,'I.KI 2017-18'!$B$9:$B$393,0)))),"")</f>
        <v>0</v>
      </c>
      <c r="AL207" s="193">
        <f>_xlfn.IFNA(IF($B207=$B$382,0,_xlfn.IFNA(INDEX('I.Supplementary 2017-18'!Y$8:Y$35,MATCH($B207,'I.Supplementary 2017-18'!$B$8:$B$35,0)),INDEX('I.KI 2017-18'!Y$9:Y$393,MATCH($B207,'I.KI 2017-18'!$B$9:$B$393,0)))),"")</f>
        <v>2.5642725897385041</v>
      </c>
      <c r="AM207" s="193">
        <f>_xlfn.IFNA(IF($B207=$B$382,0,_xlfn.IFNA(INDEX('I.Supplementary 2017-18'!Z$8:Z$35,MATCH($B207,'I.Supplementary 2017-18'!$B$8:$B$35,0)),INDEX('I.KI 2017-18'!Z$9:Z$393,MATCH($B207,'I.KI 2017-18'!$B$9:$B$393,0)))),"")</f>
        <v>0</v>
      </c>
      <c r="AN207" s="193">
        <f>_xlfn.IFNA(IF($B207=$B$382,0,_xlfn.IFNA(INDEX('I.Supplementary 2017-18'!AA$8:AA$35,MATCH($B207,'I.Supplementary 2017-18'!$B$8:$B$35,0)),INDEX('I.KI 2017-18'!AA$9:AA$393,MATCH($B207,'I.KI 2017-18'!$B$9:$B$393,0)))),"")</f>
        <v>0</v>
      </c>
      <c r="AO207" s="157">
        <f>_xlfn.IFNA(IF($B207=$B$382,0,_xlfn.IFNA(INDEX('I.Supplementary 2017-18'!AB$8:AB$35,MATCH($B207,'I.Supplementary 2017-18'!$B$8:$B$35,0)),INDEX('I.KI 2017-18'!AB$9:AB$393,MATCH($B207,'I.KI 2017-18'!$B$9:$B$393,0)))),"")</f>
        <v>0</v>
      </c>
      <c r="AP207" s="149"/>
      <c r="AQ207" s="156">
        <f>_xlfn.IFNA(IF($B207=$B$381,0,IF($B207=$B$382,0,_xlfn.IFNA(INDEX('I.Supplementary 2017-18'!I$8:I$35,MATCH($B207,'I.Supplementary 2017-18'!$B$8:$B$35,0)),INDEX('I.KI 2017-18'!I$9:I$393,MATCH($B207,'I.KI 2017-18'!$B$9:$B$393,0))))),"")</f>
        <v>0.49755264368993046</v>
      </c>
      <c r="AR207" s="149">
        <f>_xlfn.IFNA(IF($B207=$B$381,0,IF($B207=$B$382,0,_xlfn.IFNA(INDEX('I.Supplementary 2017-18'!J$8:J$35,MATCH($B207,'I.Supplementary 2017-18'!$B$8:$B$35,0)),INDEX('I.KI 2017-18'!J$9:J$393,MATCH($B207,'I.KI 2017-18'!$B$9:$B$393,0))))),"")</f>
        <v>2.0667199460485737</v>
      </c>
      <c r="AS207" s="157">
        <f>_xlfn.IFNA(IF($B207=$B$381,0,IF($B207=$B$382,0,_xlfn.IFNA(INDEX('I.Supplementary 2017-18'!H$8:H$35,MATCH($B207,'I.Supplementary 2017-18'!$B$8:$B$35,0)),INDEX('I.KI 2017-18'!H$9:H$393,MATCH($B207,'I.KI 2017-18'!$B$9:$B$393,0))))),"")</f>
        <v>2.5642725897385041</v>
      </c>
      <c r="AT207" s="149"/>
      <c r="AU207" s="156">
        <f>_xlfn.IFNA(_xlfn.IFNA(INDEX('I.Supplementary 2018-19'!P$8:P$157,MATCH($B207,'I.Supplementary 2018-19'!$B$8:$B$157,0)),INDEX('I.KI 2018-19'!P$9:P$393,MATCH($B207,'I.KI 2018-19'!$B$9:$B$393,0))),"")</f>
        <v>0</v>
      </c>
      <c r="AV207" s="193">
        <f>_xlfn.IFNA(_xlfn.IFNA(INDEX('I.Supplementary 2018-19'!Q$8:Q$157,MATCH($B207,'I.Supplementary 2018-19'!$B$8:$B$157,0)),INDEX('I.KI 2018-19'!Q$9:Q$393,MATCH($B207,'I.KI 2018-19'!$B$9:$B$393,0))),"")</f>
        <v>0.17926448776922749</v>
      </c>
      <c r="AW207" s="193">
        <f>_xlfn.IFNA(_xlfn.IFNA(INDEX('I.Supplementary 2018-19'!R$8:R$157,MATCH($B207,'I.Supplementary 2018-19'!$B$8:$B$157,0)),INDEX('I.KI 2018-19'!R$9:R$393,MATCH($B207,'I.KI 2018-19'!$B$9:$B$393,0))),"")</f>
        <v>0</v>
      </c>
      <c r="AX207" s="193">
        <f>_xlfn.IFNA(_xlfn.IFNA(INDEX('I.Supplementary 2018-19'!S$8:S$157,MATCH($B207,'I.Supplementary 2018-19'!$B$8:$B$157,0)),INDEX('I.KI 2018-19'!S$9:S$393,MATCH($B207,'I.KI 2018-19'!$B$9:$B$393,0))),"")</f>
        <v>0</v>
      </c>
      <c r="AY207" s="157">
        <f>_xlfn.IFNA(_xlfn.IFNA(INDEX('I.Supplementary 2018-19'!T$8:T$157,MATCH($B207,'I.Supplementary 2018-19'!$B$8:$B$157,0)),INDEX('I.KI 2018-19'!T$9:T$393,MATCH($B207,'I.KI 2018-19'!$B$9:$B$393,0))),"")</f>
        <v>0</v>
      </c>
      <c r="AZ207" s="156">
        <f>_xlfn.IFNA(_xlfn.IFNA(INDEX('I.Supplementary 2018-19'!U$8:U$157,MATCH($B207,'I.Supplementary 2018-19'!$B$8:$B$157,0)),INDEX('I.KI 2018-19'!U$9:U$393,MATCH($B207,'I.KI 2018-19'!$B$9:$B$393,0))),"")</f>
        <v>0</v>
      </c>
      <c r="BA207" s="193">
        <f>_xlfn.IFNA(_xlfn.IFNA(INDEX('I.Supplementary 2018-19'!V$8:V$157,MATCH($B207,'I.Supplementary 2018-19'!$B$8:$B$157,0)),INDEX('I.KI 2018-19'!V$9:V$393,MATCH($B207,'I.KI 2018-19'!$B$9:$B$393,0))),"")</f>
        <v>2.1288102448568997</v>
      </c>
      <c r="BB207" s="193">
        <f>_xlfn.IFNA(_xlfn.IFNA(INDEX('I.Supplementary 2018-19'!W$8:W$157,MATCH($B207,'I.Supplementary 2018-19'!$B$8:$B$157,0)),INDEX('I.KI 2018-19'!W$9:W$393,MATCH($B207,'I.KI 2018-19'!$B$9:$B$393,0))),"")</f>
        <v>0</v>
      </c>
      <c r="BC207" s="193">
        <f>_xlfn.IFNA(_xlfn.IFNA(INDEX('I.Supplementary 2018-19'!X$8:X$157,MATCH($B207,'I.Supplementary 2018-19'!$B$8:$B$157,0)),INDEX('I.KI 2018-19'!X$9:X$393,MATCH($B207,'I.KI 2018-19'!$B$9:$B$393,0))),"")</f>
        <v>0</v>
      </c>
      <c r="BD207" s="157">
        <f>_xlfn.IFNA(_xlfn.IFNA(INDEX('I.Supplementary 2018-19'!Y$8:Y$157,MATCH($B207,'I.Supplementary 2018-19'!$B$8:$B$157,0)),INDEX('I.KI 2018-19'!Y$9:Y$393,MATCH($B207,'I.KI 2018-19'!$B$9:$B$393,0))),"")</f>
        <v>0</v>
      </c>
      <c r="BE207" s="156">
        <f>_xlfn.IFNA(_xlfn.IFNA(INDEX('I.Supplementary 2018-19'!Z$8:Z$157,MATCH($B207,'I.Supplementary 2018-19'!$B$8:$B$157,0)),INDEX('I.KI 2018-19'!Z$9:Z$393,MATCH($B207,'I.KI 2018-19'!$B$9:$B$393,0))),"")</f>
        <v>0</v>
      </c>
      <c r="BF207" s="193">
        <f>_xlfn.IFNA(_xlfn.IFNA(INDEX('I.Supplementary 2018-19'!AA$8:AA$157,MATCH($B207,'I.Supplementary 2018-19'!$B$8:$B$157,0)),INDEX('I.KI 2018-19'!AA$9:AA$393,MATCH($B207,'I.KI 2018-19'!$B$9:$B$393,0))),"")</f>
        <v>2.3080747326261273</v>
      </c>
      <c r="BG207" s="193">
        <f>_xlfn.IFNA(_xlfn.IFNA(INDEX('I.Supplementary 2018-19'!AB$8:AB$157,MATCH($B207,'I.Supplementary 2018-19'!$B$8:$B$157,0)),INDEX('I.KI 2018-19'!AB$9:AB$393,MATCH($B207,'I.KI 2018-19'!$B$9:$B$393,0))),"")</f>
        <v>0</v>
      </c>
      <c r="BH207" s="193">
        <f>_xlfn.IFNA(_xlfn.IFNA(INDEX('I.Supplementary 2018-19'!AC$8:AC$157,MATCH($B207,'I.Supplementary 2018-19'!$B$8:$B$157,0)),INDEX('I.KI 2018-19'!AC$9:AC$393,MATCH($B207,'I.KI 2018-19'!$B$9:$B$393,0))),"")</f>
        <v>0</v>
      </c>
      <c r="BI207" s="157">
        <f>_xlfn.IFNA(_xlfn.IFNA(INDEX('I.Supplementary 2018-19'!AD$8:AD$157,MATCH($B207,'I.Supplementary 2018-19'!$B$8:$B$157,0)),INDEX('I.KI 2018-19'!AD$9:AD$393,MATCH($B207,'I.KI 2018-19'!$B$9:$B$393,0))),"")</f>
        <v>0</v>
      </c>
      <c r="BJ207" s="149"/>
      <c r="BK207" s="156">
        <f>_xlfn.IFNA(IF($B207=$B$381,0,IF($B207=$B$382,0,_xlfn.IFNA(INDEX('I.Supplementary 2018-19'!I$8:I$157,MATCH($B207,'I.Supplementary 2018-19'!$B$8:$B$157,0)),INDEX('I.KI 2018-19'!I$9:I$393,MATCH($B207,'I.KI 2018-19'!$B$9:$B$393,0))))),"")</f>
        <v>0.17926448776922749</v>
      </c>
      <c r="BL207" s="149">
        <f>_xlfn.IFNA(IF($B207=$B$381,0,IF($B207=$B$382,0,_xlfn.IFNA(INDEX('I.Supplementary 2018-19'!J$8:J$157,MATCH($B207,'I.Supplementary 2018-19'!$B$8:$B$157,0)),INDEX('I.KI 2018-19'!J$9:J$393,MATCH($B207,'I.KI 2018-19'!$B$9:$B$393,0))))),"")</f>
        <v>2.1288102448568997</v>
      </c>
      <c r="BM207" s="157">
        <f>_xlfn.IFNA(IF($B207=$B$381,0,IF($B207=$B$382,0,_xlfn.IFNA(INDEX('I.Supplementary 2018-19'!H$8:H$157,MATCH($B207,'I.Supplementary 2018-19'!$B$8:$B$157,0)),INDEX('I.KI 2018-19'!H$9:H$393,MATCH($B207,'I.KI 2018-19'!$B$9:$B$393,0))))),"")</f>
        <v>2.3080747326261273</v>
      </c>
    </row>
    <row r="208" spans="2:65">
      <c r="B208" s="121" t="str">
        <f>'Calculations for 2021-22'!B208</f>
        <v>E3534</v>
      </c>
      <c r="C208" s="160" t="str">
        <f>'Calculations for 2021-22'!D208</f>
        <v>E3534</v>
      </c>
      <c r="D208" t="str">
        <f>'Calculations for 2021-22'!E208</f>
        <v>SD</v>
      </c>
      <c r="E208">
        <f>'Calculations for 2021-22'!F208</f>
        <v>0</v>
      </c>
      <c r="F208" s="120" t="str">
        <f>'Calculations for 2021-22'!H208</f>
        <v>Mid Suffolk</v>
      </c>
      <c r="G208" s="156">
        <f>_xlfn.IFNA(INDEX('I.KI 2016-17'!M$8:M$391,MATCH($B208,'I.KI 2016-17'!$B$8:$B$391,0)),"")</f>
        <v>0</v>
      </c>
      <c r="H208" s="149">
        <f>_xlfn.IFNA(INDEX('I.KI 2016-17'!N$8:N$391,MATCH($B208,'I.KI 2016-17'!$B$8:$B$391,0)),"")</f>
        <v>0.91789230999600002</v>
      </c>
      <c r="I208" s="149">
        <f>_xlfn.IFNA(INDEX('I.KI 2016-17'!O$8:O$391,MATCH($B208,'I.KI 2016-17'!$B$8:$B$391,0)),"")</f>
        <v>0</v>
      </c>
      <c r="J208" s="149">
        <f>_xlfn.IFNA(INDEX('I.KI 2016-17'!P$8:P$391,MATCH($B208,'I.KI 2016-17'!$B$8:$B$391,0)),"")</f>
        <v>0</v>
      </c>
      <c r="K208" s="157">
        <f>_xlfn.IFNA(INDEX('I.KI 2016-17'!Q$8:Q$391,MATCH($B208,'I.KI 2016-17'!$B$8:$B$391,0)),"")</f>
        <v>0</v>
      </c>
      <c r="L208" s="156">
        <f>_xlfn.IFNA(INDEX('I.KI 2016-17'!R$8:R$391,MATCH($B208,'I.KI 2016-17'!$B$8:$B$391,0)),"")</f>
        <v>0</v>
      </c>
      <c r="M208" s="193">
        <f>_xlfn.IFNA(INDEX('I.KI 2016-17'!S$8:S$391,MATCH($B208,'I.KI 2016-17'!$B$8:$B$391,0)),"")</f>
        <v>2.0813076534800001</v>
      </c>
      <c r="N208" s="193">
        <f>_xlfn.IFNA(INDEX('I.KI 2016-17'!T$8:T$391,MATCH($B208,'I.KI 2016-17'!$B$8:$B$391,0)),"")</f>
        <v>0</v>
      </c>
      <c r="O208" s="193">
        <f>_xlfn.IFNA(INDEX('I.KI 2016-17'!U$8:U$391,MATCH($B208,'I.KI 2016-17'!$B$8:$B$391,0)),"")</f>
        <v>0</v>
      </c>
      <c r="P208" s="157">
        <f>_xlfn.IFNA(INDEX('I.KI 2016-17'!V$8:V$391,MATCH($B208,'I.KI 2016-17'!$B$8:$B$391,0)),"")</f>
        <v>0</v>
      </c>
      <c r="Q208" s="156">
        <f>_xlfn.IFNA(INDEX('I.KI 2016-17'!W$8:W$391,MATCH($B208,'I.KI 2016-17'!$B$8:$B$391,0)),"")</f>
        <v>0</v>
      </c>
      <c r="R208" s="193">
        <f>_xlfn.IFNA(INDEX('I.KI 2016-17'!X$8:X$391,MATCH($B208,'I.KI 2016-17'!$B$8:$B$391,0)),"")</f>
        <v>2.9991999634760003</v>
      </c>
      <c r="S208" s="193">
        <f>_xlfn.IFNA(INDEX('I.KI 2016-17'!Y$8:Y$391,MATCH($B208,'I.KI 2016-17'!$B$8:$B$391,0)),"")</f>
        <v>0</v>
      </c>
      <c r="T208" s="193">
        <f>_xlfn.IFNA(INDEX('I.KI 2016-17'!Z$8:Z$391,MATCH($B208,'I.KI 2016-17'!$B$8:$B$391,0)),"")</f>
        <v>0</v>
      </c>
      <c r="U208" s="157">
        <f>_xlfn.IFNA(INDEX('I.KI 2016-17'!AA$8:AA$391,MATCH($B208,'I.KI 2016-17'!$B$8:$B$391,0)),"")</f>
        <v>0</v>
      </c>
      <c r="V208" s="149"/>
      <c r="W208" s="154">
        <f>_xlfn.IFNA(INDEX('I.KI 2016-17'!$H$8:$H$391,MATCH(B208,'I.KI 2016-17'!$B$8:$B$391,0)),"")</f>
        <v>0.91789230999600002</v>
      </c>
      <c r="X208" s="153">
        <f>_xlfn.IFNA(INDEX('I.KI 2016-17'!$I$8:$I$391,MATCH(B208,'I.KI 2016-17'!$B$8:$B$391,0)),"")</f>
        <v>2.0813076534800001</v>
      </c>
      <c r="Y208" s="155">
        <f>_xlfn.IFNA(INDEX('I.KI 2016-17'!$G$8:$G$391,MATCH(B208,'I.KI 2016-17'!$B$8:$B$391,0)),"")</f>
        <v>2.9991999634760003</v>
      </c>
      <c r="Z208" s="149"/>
      <c r="AA208" s="156">
        <f>_xlfn.IFNA(IF($B208=$B$382,0,_xlfn.IFNA(INDEX('I.Supplementary 2017-18'!N$8:N$35,MATCH($B208,'I.Supplementary 2017-18'!$B$8:$B$35,0)),INDEX('I.KI 2017-18'!N$9:N$393,MATCH($B208,'I.KI 2017-18'!$B$9:$B$393,0)))),"")</f>
        <v>0</v>
      </c>
      <c r="AB208" s="193">
        <f>_xlfn.IFNA(IF($B208=$B$382,0,_xlfn.IFNA(INDEX('I.Supplementary 2017-18'!O$8:O$35,MATCH($B208,'I.Supplementary 2017-18'!$B$8:$B$35,0)),INDEX('I.KI 2017-18'!O$9:O$393,MATCH($B208,'I.KI 2017-18'!$B$9:$B$393,0)))),"")</f>
        <v>0.37039083916061372</v>
      </c>
      <c r="AC208" s="193">
        <f>_xlfn.IFNA(IF($B208=$B$382,0,_xlfn.IFNA(INDEX('I.Supplementary 2017-18'!P$8:P$35,MATCH($B208,'I.Supplementary 2017-18'!$B$8:$B$35,0)),INDEX('I.KI 2017-18'!P$9:P$393,MATCH($B208,'I.KI 2017-18'!$B$9:$B$393,0)))),"")</f>
        <v>0</v>
      </c>
      <c r="AD208" s="193">
        <f>_xlfn.IFNA(IF($B208=$B$382,0,_xlfn.IFNA(INDEX('I.Supplementary 2017-18'!Q$8:Q$35,MATCH($B208,'I.Supplementary 2017-18'!$B$8:$B$35,0)),INDEX('I.KI 2017-18'!Q$9:Q$393,MATCH($B208,'I.KI 2017-18'!$B$9:$B$393,0)))),"")</f>
        <v>0</v>
      </c>
      <c r="AE208" s="157">
        <f>_xlfn.IFNA(IF($B208=$B$382,0,_xlfn.IFNA(INDEX('I.Supplementary 2017-18'!R$8:R$35,MATCH($B208,'I.Supplementary 2017-18'!$B$8:$B$35,0)),INDEX('I.KI 2017-18'!R$9:R$393,MATCH($B208,'I.KI 2017-18'!$B$9:$B$393,0)))),"")</f>
        <v>0</v>
      </c>
      <c r="AF208" s="156">
        <f>_xlfn.IFNA(IF($B208=$B$382,0,_xlfn.IFNA(INDEX('I.Supplementary 2017-18'!S$8:S$35,MATCH($B208,'I.Supplementary 2017-18'!$B$8:$B$35,0)),INDEX('I.KI 2017-18'!S$9:S$393,MATCH($B208,'I.KI 2017-18'!$B$9:$B$393,0)))),"")</f>
        <v>0</v>
      </c>
      <c r="AG208" s="193">
        <f>_xlfn.IFNA(IF($B208=$B$382,0,_xlfn.IFNA(INDEX('I.Supplementary 2017-18'!T$8:T$35,MATCH($B208,'I.Supplementary 2017-18'!$B$8:$B$35,0)),INDEX('I.KI 2017-18'!T$9:T$393,MATCH($B208,'I.KI 2017-18'!$B$9:$B$393,0)))),"")</f>
        <v>2.1237996818445763</v>
      </c>
      <c r="AH208" s="193">
        <f>_xlfn.IFNA(IF($B208=$B$382,0,_xlfn.IFNA(INDEX('I.Supplementary 2017-18'!U$8:U$35,MATCH($B208,'I.Supplementary 2017-18'!$B$8:$B$35,0)),INDEX('I.KI 2017-18'!U$9:U$393,MATCH($B208,'I.KI 2017-18'!$B$9:$B$393,0)))),"")</f>
        <v>0</v>
      </c>
      <c r="AI208" s="193">
        <f>_xlfn.IFNA(IF($B208=$B$382,0,_xlfn.IFNA(INDEX('I.Supplementary 2017-18'!V$8:V$35,MATCH($B208,'I.Supplementary 2017-18'!$B$8:$B$35,0)),INDEX('I.KI 2017-18'!V$9:V$393,MATCH($B208,'I.KI 2017-18'!$B$9:$B$393,0)))),"")</f>
        <v>0</v>
      </c>
      <c r="AJ208" s="157">
        <f>_xlfn.IFNA(IF($B208=$B$382,0,_xlfn.IFNA(INDEX('I.Supplementary 2017-18'!W$8:W$35,MATCH($B208,'I.Supplementary 2017-18'!$B$8:$B$35,0)),INDEX('I.KI 2017-18'!W$9:W$393,MATCH($B208,'I.KI 2017-18'!$B$9:$B$393,0)))),"")</f>
        <v>0</v>
      </c>
      <c r="AK208" s="156">
        <f>_xlfn.IFNA(IF($B208=$B$382,0,_xlfn.IFNA(INDEX('I.Supplementary 2017-18'!X$8:X$35,MATCH($B208,'I.Supplementary 2017-18'!$B$8:$B$35,0)),INDEX('I.KI 2017-18'!X$9:X$393,MATCH($B208,'I.KI 2017-18'!$B$9:$B$393,0)))),"")</f>
        <v>0</v>
      </c>
      <c r="AL208" s="193">
        <f>_xlfn.IFNA(IF($B208=$B$382,0,_xlfn.IFNA(INDEX('I.Supplementary 2017-18'!Y$8:Y$35,MATCH($B208,'I.Supplementary 2017-18'!$B$8:$B$35,0)),INDEX('I.KI 2017-18'!Y$9:Y$393,MATCH($B208,'I.KI 2017-18'!$B$9:$B$393,0)))),"")</f>
        <v>2.4941905210051902</v>
      </c>
      <c r="AM208" s="193">
        <f>_xlfn.IFNA(IF($B208=$B$382,0,_xlfn.IFNA(INDEX('I.Supplementary 2017-18'!Z$8:Z$35,MATCH($B208,'I.Supplementary 2017-18'!$B$8:$B$35,0)),INDEX('I.KI 2017-18'!Z$9:Z$393,MATCH($B208,'I.KI 2017-18'!$B$9:$B$393,0)))),"")</f>
        <v>0</v>
      </c>
      <c r="AN208" s="193">
        <f>_xlfn.IFNA(IF($B208=$B$382,0,_xlfn.IFNA(INDEX('I.Supplementary 2017-18'!AA$8:AA$35,MATCH($B208,'I.Supplementary 2017-18'!$B$8:$B$35,0)),INDEX('I.KI 2017-18'!AA$9:AA$393,MATCH($B208,'I.KI 2017-18'!$B$9:$B$393,0)))),"")</f>
        <v>0</v>
      </c>
      <c r="AO208" s="157">
        <f>_xlfn.IFNA(IF($B208=$B$382,0,_xlfn.IFNA(INDEX('I.Supplementary 2017-18'!AB$8:AB$35,MATCH($B208,'I.Supplementary 2017-18'!$B$8:$B$35,0)),INDEX('I.KI 2017-18'!AB$9:AB$393,MATCH($B208,'I.KI 2017-18'!$B$9:$B$393,0)))),"")</f>
        <v>0</v>
      </c>
      <c r="AP208" s="149"/>
      <c r="AQ208" s="156">
        <f>_xlfn.IFNA(IF($B208=$B$381,0,IF($B208=$B$382,0,_xlfn.IFNA(INDEX('I.Supplementary 2017-18'!I$8:I$35,MATCH($B208,'I.Supplementary 2017-18'!$B$8:$B$35,0)),INDEX('I.KI 2017-18'!I$9:I$393,MATCH($B208,'I.KI 2017-18'!$B$9:$B$393,0))))),"")</f>
        <v>0.37039083916061372</v>
      </c>
      <c r="AR208" s="149">
        <f>_xlfn.IFNA(IF($B208=$B$381,0,IF($B208=$B$382,0,_xlfn.IFNA(INDEX('I.Supplementary 2017-18'!J$8:J$35,MATCH($B208,'I.Supplementary 2017-18'!$B$8:$B$35,0)),INDEX('I.KI 2017-18'!J$9:J$393,MATCH($B208,'I.KI 2017-18'!$B$9:$B$393,0))))),"")</f>
        <v>2.1237996818445763</v>
      </c>
      <c r="AS208" s="157">
        <f>_xlfn.IFNA(IF($B208=$B$381,0,IF($B208=$B$382,0,_xlfn.IFNA(INDEX('I.Supplementary 2017-18'!H$8:H$35,MATCH($B208,'I.Supplementary 2017-18'!$B$8:$B$35,0)),INDEX('I.KI 2017-18'!H$9:H$393,MATCH($B208,'I.KI 2017-18'!$B$9:$B$393,0))))),"")</f>
        <v>2.4941905210051902</v>
      </c>
      <c r="AT208" s="149"/>
      <c r="AU208" s="156">
        <f>_xlfn.IFNA(_xlfn.IFNA(INDEX('I.Supplementary 2018-19'!P$8:P$157,MATCH($B208,'I.Supplementary 2018-19'!$B$8:$B$157,0)),INDEX('I.KI 2018-19'!P$9:P$393,MATCH($B208,'I.KI 2018-19'!$B$9:$B$393,0))),"")</f>
        <v>0</v>
      </c>
      <c r="AV208" s="193">
        <f>_xlfn.IFNA(_xlfn.IFNA(INDEX('I.Supplementary 2018-19'!Q$8:Q$157,MATCH($B208,'I.Supplementary 2018-19'!$B$8:$B$157,0)),INDEX('I.KI 2018-19'!Q$9:Q$393,MATCH($B208,'I.KI 2018-19'!$B$9:$B$393,0))),"")</f>
        <v>3.6107234741526655E-2</v>
      </c>
      <c r="AW208" s="193">
        <f>_xlfn.IFNA(_xlfn.IFNA(INDEX('I.Supplementary 2018-19'!R$8:R$157,MATCH($B208,'I.Supplementary 2018-19'!$B$8:$B$157,0)),INDEX('I.KI 2018-19'!R$9:R$393,MATCH($B208,'I.KI 2018-19'!$B$9:$B$393,0))),"")</f>
        <v>0</v>
      </c>
      <c r="AX208" s="193">
        <f>_xlfn.IFNA(_xlfn.IFNA(INDEX('I.Supplementary 2018-19'!S$8:S$157,MATCH($B208,'I.Supplementary 2018-19'!$B$8:$B$157,0)),INDEX('I.KI 2018-19'!S$9:S$393,MATCH($B208,'I.KI 2018-19'!$B$9:$B$393,0))),"")</f>
        <v>0</v>
      </c>
      <c r="AY208" s="157">
        <f>_xlfn.IFNA(_xlfn.IFNA(INDEX('I.Supplementary 2018-19'!T$8:T$157,MATCH($B208,'I.Supplementary 2018-19'!$B$8:$B$157,0)),INDEX('I.KI 2018-19'!T$9:T$393,MATCH($B208,'I.KI 2018-19'!$B$9:$B$393,0))),"")</f>
        <v>0</v>
      </c>
      <c r="AZ208" s="156">
        <f>_xlfn.IFNA(_xlfn.IFNA(INDEX('I.Supplementary 2018-19'!U$8:U$157,MATCH($B208,'I.Supplementary 2018-19'!$B$8:$B$157,0)),INDEX('I.KI 2018-19'!U$9:U$393,MATCH($B208,'I.KI 2018-19'!$B$9:$B$393,0))),"")</f>
        <v>0</v>
      </c>
      <c r="BA208" s="193">
        <f>_xlfn.IFNA(_xlfn.IFNA(INDEX('I.Supplementary 2018-19'!V$8:V$157,MATCH($B208,'I.Supplementary 2018-19'!$B$8:$B$157,0)),INDEX('I.KI 2018-19'!V$9:V$393,MATCH($B208,'I.KI 2018-19'!$B$9:$B$393,0))),"")</f>
        <v>2.1876048225008509</v>
      </c>
      <c r="BB208" s="193">
        <f>_xlfn.IFNA(_xlfn.IFNA(INDEX('I.Supplementary 2018-19'!W$8:W$157,MATCH($B208,'I.Supplementary 2018-19'!$B$8:$B$157,0)),INDEX('I.KI 2018-19'!W$9:W$393,MATCH($B208,'I.KI 2018-19'!$B$9:$B$393,0))),"")</f>
        <v>0</v>
      </c>
      <c r="BC208" s="193">
        <f>_xlfn.IFNA(_xlfn.IFNA(INDEX('I.Supplementary 2018-19'!X$8:X$157,MATCH($B208,'I.Supplementary 2018-19'!$B$8:$B$157,0)),INDEX('I.KI 2018-19'!X$9:X$393,MATCH($B208,'I.KI 2018-19'!$B$9:$B$393,0))),"")</f>
        <v>0</v>
      </c>
      <c r="BD208" s="157">
        <f>_xlfn.IFNA(_xlfn.IFNA(INDEX('I.Supplementary 2018-19'!Y$8:Y$157,MATCH($B208,'I.Supplementary 2018-19'!$B$8:$B$157,0)),INDEX('I.KI 2018-19'!Y$9:Y$393,MATCH($B208,'I.KI 2018-19'!$B$9:$B$393,0))),"")</f>
        <v>0</v>
      </c>
      <c r="BE208" s="156">
        <f>_xlfn.IFNA(_xlfn.IFNA(INDEX('I.Supplementary 2018-19'!Z$8:Z$157,MATCH($B208,'I.Supplementary 2018-19'!$B$8:$B$157,0)),INDEX('I.KI 2018-19'!Z$9:Z$393,MATCH($B208,'I.KI 2018-19'!$B$9:$B$393,0))),"")</f>
        <v>0</v>
      </c>
      <c r="BF208" s="193">
        <f>_xlfn.IFNA(_xlfn.IFNA(INDEX('I.Supplementary 2018-19'!AA$8:AA$157,MATCH($B208,'I.Supplementary 2018-19'!$B$8:$B$157,0)),INDEX('I.KI 2018-19'!AA$9:AA$393,MATCH($B208,'I.KI 2018-19'!$B$9:$B$393,0))),"")</f>
        <v>2.2237120572423774</v>
      </c>
      <c r="BG208" s="193">
        <f>_xlfn.IFNA(_xlfn.IFNA(INDEX('I.Supplementary 2018-19'!AB$8:AB$157,MATCH($B208,'I.Supplementary 2018-19'!$B$8:$B$157,0)),INDEX('I.KI 2018-19'!AB$9:AB$393,MATCH($B208,'I.KI 2018-19'!$B$9:$B$393,0))),"")</f>
        <v>0</v>
      </c>
      <c r="BH208" s="193">
        <f>_xlfn.IFNA(_xlfn.IFNA(INDEX('I.Supplementary 2018-19'!AC$8:AC$157,MATCH($B208,'I.Supplementary 2018-19'!$B$8:$B$157,0)),INDEX('I.KI 2018-19'!AC$9:AC$393,MATCH($B208,'I.KI 2018-19'!$B$9:$B$393,0))),"")</f>
        <v>0</v>
      </c>
      <c r="BI208" s="157">
        <f>_xlfn.IFNA(_xlfn.IFNA(INDEX('I.Supplementary 2018-19'!AD$8:AD$157,MATCH($B208,'I.Supplementary 2018-19'!$B$8:$B$157,0)),INDEX('I.KI 2018-19'!AD$9:AD$393,MATCH($B208,'I.KI 2018-19'!$B$9:$B$393,0))),"")</f>
        <v>0</v>
      </c>
      <c r="BJ208" s="149"/>
      <c r="BK208" s="156">
        <f>_xlfn.IFNA(IF($B208=$B$381,0,IF($B208=$B$382,0,_xlfn.IFNA(INDEX('I.Supplementary 2018-19'!I$8:I$157,MATCH($B208,'I.Supplementary 2018-19'!$B$8:$B$157,0)),INDEX('I.KI 2018-19'!I$9:I$393,MATCH($B208,'I.KI 2018-19'!$B$9:$B$393,0))))),"")</f>
        <v>3.6107234741526655E-2</v>
      </c>
      <c r="BL208" s="149">
        <f>_xlfn.IFNA(IF($B208=$B$381,0,IF($B208=$B$382,0,_xlfn.IFNA(INDEX('I.Supplementary 2018-19'!J$8:J$157,MATCH($B208,'I.Supplementary 2018-19'!$B$8:$B$157,0)),INDEX('I.KI 2018-19'!J$9:J$393,MATCH($B208,'I.KI 2018-19'!$B$9:$B$393,0))))),"")</f>
        <v>2.1876048225008509</v>
      </c>
      <c r="BM208" s="157">
        <f>_xlfn.IFNA(IF($B208=$B$381,0,IF($B208=$B$382,0,_xlfn.IFNA(INDEX('I.Supplementary 2018-19'!H$8:H$157,MATCH($B208,'I.Supplementary 2018-19'!$B$8:$B$157,0)),INDEX('I.KI 2018-19'!H$9:H$393,MATCH($B208,'I.KI 2018-19'!$B$9:$B$393,0))))),"")</f>
        <v>2.2237120572423774</v>
      </c>
    </row>
    <row r="209" spans="2:65">
      <c r="B209" s="121" t="str">
        <f>'Calculations for 2021-22'!B209</f>
        <v>E3836</v>
      </c>
      <c r="C209" s="160" t="str">
        <f>'Calculations for 2021-22'!D209</f>
        <v>E3836</v>
      </c>
      <c r="D209" t="str">
        <f>'Calculations for 2021-22'!E209</f>
        <v>SD</v>
      </c>
      <c r="E209" t="str">
        <f>'Calculations for 2021-22'!F209</f>
        <v>P1908</v>
      </c>
      <c r="F209" s="120" t="str">
        <f>'Calculations for 2021-22'!H209</f>
        <v>Mid Sussex</v>
      </c>
      <c r="G209" s="156">
        <f>_xlfn.IFNA(INDEX('I.KI 2016-17'!M$8:M$391,MATCH($B209,'I.KI 2016-17'!$B$8:$B$391,0)),"")</f>
        <v>0</v>
      </c>
      <c r="H209" s="149">
        <f>_xlfn.IFNA(INDEX('I.KI 2016-17'!N$8:N$391,MATCH($B209,'I.KI 2016-17'!$B$8:$B$391,0)),"")</f>
        <v>0.84525062160199993</v>
      </c>
      <c r="I209" s="149">
        <f>_xlfn.IFNA(INDEX('I.KI 2016-17'!O$8:O$391,MATCH($B209,'I.KI 2016-17'!$B$8:$B$391,0)),"")</f>
        <v>0</v>
      </c>
      <c r="J209" s="149">
        <f>_xlfn.IFNA(INDEX('I.KI 2016-17'!P$8:P$391,MATCH($B209,'I.KI 2016-17'!$B$8:$B$391,0)),"")</f>
        <v>0</v>
      </c>
      <c r="K209" s="157">
        <f>_xlfn.IFNA(INDEX('I.KI 2016-17'!Q$8:Q$391,MATCH($B209,'I.KI 2016-17'!$B$8:$B$391,0)),"")</f>
        <v>0</v>
      </c>
      <c r="L209" s="156">
        <f>_xlfn.IFNA(INDEX('I.KI 2016-17'!R$8:R$391,MATCH($B209,'I.KI 2016-17'!$B$8:$B$391,0)),"")</f>
        <v>0</v>
      </c>
      <c r="M209" s="193">
        <f>_xlfn.IFNA(INDEX('I.KI 2016-17'!S$8:S$391,MATCH($B209,'I.KI 2016-17'!$B$8:$B$391,0)),"")</f>
        <v>1.9605722573120001</v>
      </c>
      <c r="N209" s="193">
        <f>_xlfn.IFNA(INDEX('I.KI 2016-17'!T$8:T$391,MATCH($B209,'I.KI 2016-17'!$B$8:$B$391,0)),"")</f>
        <v>0</v>
      </c>
      <c r="O209" s="193">
        <f>_xlfn.IFNA(INDEX('I.KI 2016-17'!U$8:U$391,MATCH($B209,'I.KI 2016-17'!$B$8:$B$391,0)),"")</f>
        <v>0</v>
      </c>
      <c r="P209" s="157">
        <f>_xlfn.IFNA(INDEX('I.KI 2016-17'!V$8:V$391,MATCH($B209,'I.KI 2016-17'!$B$8:$B$391,0)),"")</f>
        <v>0</v>
      </c>
      <c r="Q209" s="156">
        <f>_xlfn.IFNA(INDEX('I.KI 2016-17'!W$8:W$391,MATCH($B209,'I.KI 2016-17'!$B$8:$B$391,0)),"")</f>
        <v>0</v>
      </c>
      <c r="R209" s="193">
        <f>_xlfn.IFNA(INDEX('I.KI 2016-17'!X$8:X$391,MATCH($B209,'I.KI 2016-17'!$B$8:$B$391,0)),"")</f>
        <v>2.8058228789140003</v>
      </c>
      <c r="S209" s="193">
        <f>_xlfn.IFNA(INDEX('I.KI 2016-17'!Y$8:Y$391,MATCH($B209,'I.KI 2016-17'!$B$8:$B$391,0)),"")</f>
        <v>0</v>
      </c>
      <c r="T209" s="193">
        <f>_xlfn.IFNA(INDEX('I.KI 2016-17'!Z$8:Z$391,MATCH($B209,'I.KI 2016-17'!$B$8:$B$391,0)),"")</f>
        <v>0</v>
      </c>
      <c r="U209" s="157">
        <f>_xlfn.IFNA(INDEX('I.KI 2016-17'!AA$8:AA$391,MATCH($B209,'I.KI 2016-17'!$B$8:$B$391,0)),"")</f>
        <v>0</v>
      </c>
      <c r="V209" s="149"/>
      <c r="W209" s="154">
        <f>_xlfn.IFNA(INDEX('I.KI 2016-17'!$H$8:$H$391,MATCH(B209,'I.KI 2016-17'!$B$8:$B$391,0)),"")</f>
        <v>0.84525062160199993</v>
      </c>
      <c r="X209" s="153">
        <f>_xlfn.IFNA(INDEX('I.KI 2016-17'!$I$8:$I$391,MATCH(B209,'I.KI 2016-17'!$B$8:$B$391,0)),"")</f>
        <v>1.9605722573120001</v>
      </c>
      <c r="Y209" s="155">
        <f>_xlfn.IFNA(INDEX('I.KI 2016-17'!$G$8:$G$391,MATCH(B209,'I.KI 2016-17'!$B$8:$B$391,0)),"")</f>
        <v>2.8058228789140003</v>
      </c>
      <c r="Z209" s="149"/>
      <c r="AA209" s="156">
        <f>_xlfn.IFNA(IF($B209=$B$382,0,_xlfn.IFNA(INDEX('I.Supplementary 2017-18'!N$8:N$35,MATCH($B209,'I.Supplementary 2017-18'!$B$8:$B$35,0)),INDEX('I.KI 2017-18'!N$9:N$393,MATCH($B209,'I.KI 2017-18'!$B$9:$B$393,0)))),"")</f>
        <v>0</v>
      </c>
      <c r="AB209" s="193">
        <f>_xlfn.IFNA(IF($B209=$B$382,0,_xlfn.IFNA(INDEX('I.Supplementary 2017-18'!O$8:O$35,MATCH($B209,'I.Supplementary 2017-18'!$B$8:$B$35,0)),INDEX('I.KI 2017-18'!O$9:O$393,MATCH($B209,'I.KI 2017-18'!$B$9:$B$393,0)))),"")</f>
        <v>0.12836017287021689</v>
      </c>
      <c r="AC209" s="193">
        <f>_xlfn.IFNA(IF($B209=$B$382,0,_xlfn.IFNA(INDEX('I.Supplementary 2017-18'!P$8:P$35,MATCH($B209,'I.Supplementary 2017-18'!$B$8:$B$35,0)),INDEX('I.KI 2017-18'!P$9:P$393,MATCH($B209,'I.KI 2017-18'!$B$9:$B$393,0)))),"")</f>
        <v>0</v>
      </c>
      <c r="AD209" s="193">
        <f>_xlfn.IFNA(IF($B209=$B$382,0,_xlfn.IFNA(INDEX('I.Supplementary 2017-18'!Q$8:Q$35,MATCH($B209,'I.Supplementary 2017-18'!$B$8:$B$35,0)),INDEX('I.KI 2017-18'!Q$9:Q$393,MATCH($B209,'I.KI 2017-18'!$B$9:$B$393,0)))),"")</f>
        <v>0</v>
      </c>
      <c r="AE209" s="157">
        <f>_xlfn.IFNA(IF($B209=$B$382,0,_xlfn.IFNA(INDEX('I.Supplementary 2017-18'!R$8:R$35,MATCH($B209,'I.Supplementary 2017-18'!$B$8:$B$35,0)),INDEX('I.KI 2017-18'!R$9:R$393,MATCH($B209,'I.KI 2017-18'!$B$9:$B$393,0)))),"")</f>
        <v>0</v>
      </c>
      <c r="AF209" s="156">
        <f>_xlfn.IFNA(IF($B209=$B$382,0,_xlfn.IFNA(INDEX('I.Supplementary 2017-18'!S$8:S$35,MATCH($B209,'I.Supplementary 2017-18'!$B$8:$B$35,0)),INDEX('I.KI 2017-18'!S$9:S$393,MATCH($B209,'I.KI 2017-18'!$B$9:$B$393,0)))),"")</f>
        <v>0</v>
      </c>
      <c r="AG209" s="193">
        <f>_xlfn.IFNA(IF($B209=$B$382,0,_xlfn.IFNA(INDEX('I.Supplementary 2017-18'!T$8:T$35,MATCH($B209,'I.Supplementary 2017-18'!$B$8:$B$35,0)),INDEX('I.KI 2017-18'!T$9:T$393,MATCH($B209,'I.KI 2017-18'!$B$9:$B$393,0)))),"")</f>
        <v>2.0005993488518827</v>
      </c>
      <c r="AH209" s="193">
        <f>_xlfn.IFNA(IF($B209=$B$382,0,_xlfn.IFNA(INDEX('I.Supplementary 2017-18'!U$8:U$35,MATCH($B209,'I.Supplementary 2017-18'!$B$8:$B$35,0)),INDEX('I.KI 2017-18'!U$9:U$393,MATCH($B209,'I.KI 2017-18'!$B$9:$B$393,0)))),"")</f>
        <v>0</v>
      </c>
      <c r="AI209" s="193">
        <f>_xlfn.IFNA(IF($B209=$B$382,0,_xlfn.IFNA(INDEX('I.Supplementary 2017-18'!V$8:V$35,MATCH($B209,'I.Supplementary 2017-18'!$B$8:$B$35,0)),INDEX('I.KI 2017-18'!V$9:V$393,MATCH($B209,'I.KI 2017-18'!$B$9:$B$393,0)))),"")</f>
        <v>0</v>
      </c>
      <c r="AJ209" s="157">
        <f>_xlfn.IFNA(IF($B209=$B$382,0,_xlfn.IFNA(INDEX('I.Supplementary 2017-18'!W$8:W$35,MATCH($B209,'I.Supplementary 2017-18'!$B$8:$B$35,0)),INDEX('I.KI 2017-18'!W$9:W$393,MATCH($B209,'I.KI 2017-18'!$B$9:$B$393,0)))),"")</f>
        <v>0</v>
      </c>
      <c r="AK209" s="156">
        <f>_xlfn.IFNA(IF($B209=$B$382,0,_xlfn.IFNA(INDEX('I.Supplementary 2017-18'!X$8:X$35,MATCH($B209,'I.Supplementary 2017-18'!$B$8:$B$35,0)),INDEX('I.KI 2017-18'!X$9:X$393,MATCH($B209,'I.KI 2017-18'!$B$9:$B$393,0)))),"")</f>
        <v>0</v>
      </c>
      <c r="AL209" s="193">
        <f>_xlfn.IFNA(IF($B209=$B$382,0,_xlfn.IFNA(INDEX('I.Supplementary 2017-18'!Y$8:Y$35,MATCH($B209,'I.Supplementary 2017-18'!$B$8:$B$35,0)),INDEX('I.KI 2017-18'!Y$9:Y$393,MATCH($B209,'I.KI 2017-18'!$B$9:$B$393,0)))),"")</f>
        <v>2.1289595217220998</v>
      </c>
      <c r="AM209" s="193">
        <f>_xlfn.IFNA(IF($B209=$B$382,0,_xlfn.IFNA(INDEX('I.Supplementary 2017-18'!Z$8:Z$35,MATCH($B209,'I.Supplementary 2017-18'!$B$8:$B$35,0)),INDEX('I.KI 2017-18'!Z$9:Z$393,MATCH($B209,'I.KI 2017-18'!$B$9:$B$393,0)))),"")</f>
        <v>0</v>
      </c>
      <c r="AN209" s="193">
        <f>_xlfn.IFNA(IF($B209=$B$382,0,_xlfn.IFNA(INDEX('I.Supplementary 2017-18'!AA$8:AA$35,MATCH($B209,'I.Supplementary 2017-18'!$B$8:$B$35,0)),INDEX('I.KI 2017-18'!AA$9:AA$393,MATCH($B209,'I.KI 2017-18'!$B$9:$B$393,0)))),"")</f>
        <v>0</v>
      </c>
      <c r="AO209" s="157">
        <f>_xlfn.IFNA(IF($B209=$B$382,0,_xlfn.IFNA(INDEX('I.Supplementary 2017-18'!AB$8:AB$35,MATCH($B209,'I.Supplementary 2017-18'!$B$8:$B$35,0)),INDEX('I.KI 2017-18'!AB$9:AB$393,MATCH($B209,'I.KI 2017-18'!$B$9:$B$393,0)))),"")</f>
        <v>0</v>
      </c>
      <c r="AP209" s="149"/>
      <c r="AQ209" s="156">
        <f>_xlfn.IFNA(IF($B209=$B$381,0,IF($B209=$B$382,0,_xlfn.IFNA(INDEX('I.Supplementary 2017-18'!I$8:I$35,MATCH($B209,'I.Supplementary 2017-18'!$B$8:$B$35,0)),INDEX('I.KI 2017-18'!I$9:I$393,MATCH($B209,'I.KI 2017-18'!$B$9:$B$393,0))))),"")</f>
        <v>0.12836017287021689</v>
      </c>
      <c r="AR209" s="149">
        <f>_xlfn.IFNA(IF($B209=$B$381,0,IF($B209=$B$382,0,_xlfn.IFNA(INDEX('I.Supplementary 2017-18'!J$8:J$35,MATCH($B209,'I.Supplementary 2017-18'!$B$8:$B$35,0)),INDEX('I.KI 2017-18'!J$9:J$393,MATCH($B209,'I.KI 2017-18'!$B$9:$B$393,0))))),"")</f>
        <v>2.0005993488518827</v>
      </c>
      <c r="AS209" s="157">
        <f>_xlfn.IFNA(IF($B209=$B$381,0,IF($B209=$B$382,0,_xlfn.IFNA(INDEX('I.Supplementary 2017-18'!H$8:H$35,MATCH($B209,'I.Supplementary 2017-18'!$B$8:$B$35,0)),INDEX('I.KI 2017-18'!H$9:H$393,MATCH($B209,'I.KI 2017-18'!$B$9:$B$393,0))))),"")</f>
        <v>2.1289595217220998</v>
      </c>
      <c r="AT209" s="149"/>
      <c r="AU209" s="156">
        <f>_xlfn.IFNA(_xlfn.IFNA(INDEX('I.Supplementary 2018-19'!P$8:P$157,MATCH($B209,'I.Supplementary 2018-19'!$B$8:$B$157,0)),INDEX('I.KI 2018-19'!P$9:P$393,MATCH($B209,'I.KI 2018-19'!$B$9:$B$393,0))),"")</f>
        <v>0</v>
      </c>
      <c r="AV209" s="193">
        <f>_xlfn.IFNA(_xlfn.IFNA(INDEX('I.Supplementary 2018-19'!Q$8:Q$157,MATCH($B209,'I.Supplementary 2018-19'!$B$8:$B$157,0)),INDEX('I.KI 2018-19'!Q$9:Q$393,MATCH($B209,'I.KI 2018-19'!$B$9:$B$393,0))),"")</f>
        <v>0</v>
      </c>
      <c r="AW209" s="193">
        <f>_xlfn.IFNA(_xlfn.IFNA(INDEX('I.Supplementary 2018-19'!R$8:R$157,MATCH($B209,'I.Supplementary 2018-19'!$B$8:$B$157,0)),INDEX('I.KI 2018-19'!R$9:R$393,MATCH($B209,'I.KI 2018-19'!$B$9:$B$393,0))),"")</f>
        <v>0</v>
      </c>
      <c r="AX209" s="193">
        <f>_xlfn.IFNA(_xlfn.IFNA(INDEX('I.Supplementary 2018-19'!S$8:S$157,MATCH($B209,'I.Supplementary 2018-19'!$B$8:$B$157,0)),INDEX('I.KI 2018-19'!S$9:S$393,MATCH($B209,'I.KI 2018-19'!$B$9:$B$393,0))),"")</f>
        <v>0</v>
      </c>
      <c r="AY209" s="157">
        <f>_xlfn.IFNA(_xlfn.IFNA(INDEX('I.Supplementary 2018-19'!T$8:T$157,MATCH($B209,'I.Supplementary 2018-19'!$B$8:$B$157,0)),INDEX('I.KI 2018-19'!T$9:T$393,MATCH($B209,'I.KI 2018-19'!$B$9:$B$393,0))),"")</f>
        <v>0</v>
      </c>
      <c r="AZ209" s="156">
        <f>_xlfn.IFNA(_xlfn.IFNA(INDEX('I.Supplementary 2018-19'!U$8:U$157,MATCH($B209,'I.Supplementary 2018-19'!$B$8:$B$157,0)),INDEX('I.KI 2018-19'!U$9:U$393,MATCH($B209,'I.KI 2018-19'!$B$9:$B$393,0))),"")</f>
        <v>0</v>
      </c>
      <c r="BA209" s="193">
        <f>_xlfn.IFNA(_xlfn.IFNA(INDEX('I.Supplementary 2018-19'!V$8:V$157,MATCH($B209,'I.Supplementary 2018-19'!$B$8:$B$157,0)),INDEX('I.KI 2018-19'!V$9:V$393,MATCH($B209,'I.KI 2018-19'!$B$9:$B$393,0))),"")</f>
        <v>2.0607031919504371</v>
      </c>
      <c r="BB209" s="193">
        <f>_xlfn.IFNA(_xlfn.IFNA(INDEX('I.Supplementary 2018-19'!W$8:W$157,MATCH($B209,'I.Supplementary 2018-19'!$B$8:$B$157,0)),INDEX('I.KI 2018-19'!W$9:W$393,MATCH($B209,'I.KI 2018-19'!$B$9:$B$393,0))),"")</f>
        <v>0</v>
      </c>
      <c r="BC209" s="193">
        <f>_xlfn.IFNA(_xlfn.IFNA(INDEX('I.Supplementary 2018-19'!X$8:X$157,MATCH($B209,'I.Supplementary 2018-19'!$B$8:$B$157,0)),INDEX('I.KI 2018-19'!X$9:X$393,MATCH($B209,'I.KI 2018-19'!$B$9:$B$393,0))),"")</f>
        <v>0</v>
      </c>
      <c r="BD209" s="157">
        <f>_xlfn.IFNA(_xlfn.IFNA(INDEX('I.Supplementary 2018-19'!Y$8:Y$157,MATCH($B209,'I.Supplementary 2018-19'!$B$8:$B$157,0)),INDEX('I.KI 2018-19'!Y$9:Y$393,MATCH($B209,'I.KI 2018-19'!$B$9:$B$393,0))),"")</f>
        <v>0</v>
      </c>
      <c r="BE209" s="156">
        <f>_xlfn.IFNA(_xlfn.IFNA(INDEX('I.Supplementary 2018-19'!Z$8:Z$157,MATCH($B209,'I.Supplementary 2018-19'!$B$8:$B$157,0)),INDEX('I.KI 2018-19'!Z$9:Z$393,MATCH($B209,'I.KI 2018-19'!$B$9:$B$393,0))),"")</f>
        <v>0</v>
      </c>
      <c r="BF209" s="193">
        <f>_xlfn.IFNA(_xlfn.IFNA(INDEX('I.Supplementary 2018-19'!AA$8:AA$157,MATCH($B209,'I.Supplementary 2018-19'!$B$8:$B$157,0)),INDEX('I.KI 2018-19'!AA$9:AA$393,MATCH($B209,'I.KI 2018-19'!$B$9:$B$393,0))),"")</f>
        <v>2.0607031919504371</v>
      </c>
      <c r="BG209" s="193">
        <f>_xlfn.IFNA(_xlfn.IFNA(INDEX('I.Supplementary 2018-19'!AB$8:AB$157,MATCH($B209,'I.Supplementary 2018-19'!$B$8:$B$157,0)),INDEX('I.KI 2018-19'!AB$9:AB$393,MATCH($B209,'I.KI 2018-19'!$B$9:$B$393,0))),"")</f>
        <v>0</v>
      </c>
      <c r="BH209" s="193">
        <f>_xlfn.IFNA(_xlfn.IFNA(INDEX('I.Supplementary 2018-19'!AC$8:AC$157,MATCH($B209,'I.Supplementary 2018-19'!$B$8:$B$157,0)),INDEX('I.KI 2018-19'!AC$9:AC$393,MATCH($B209,'I.KI 2018-19'!$B$9:$B$393,0))),"")</f>
        <v>0</v>
      </c>
      <c r="BI209" s="157">
        <f>_xlfn.IFNA(_xlfn.IFNA(INDEX('I.Supplementary 2018-19'!AD$8:AD$157,MATCH($B209,'I.Supplementary 2018-19'!$B$8:$B$157,0)),INDEX('I.KI 2018-19'!AD$9:AD$393,MATCH($B209,'I.KI 2018-19'!$B$9:$B$393,0))),"")</f>
        <v>0</v>
      </c>
      <c r="BJ209" s="149"/>
      <c r="BK209" s="156">
        <f>_xlfn.IFNA(IF($B209=$B$381,0,IF($B209=$B$382,0,_xlfn.IFNA(INDEX('I.Supplementary 2018-19'!I$8:I$157,MATCH($B209,'I.Supplementary 2018-19'!$B$8:$B$157,0)),INDEX('I.KI 2018-19'!I$9:I$393,MATCH($B209,'I.KI 2018-19'!$B$9:$B$393,0))))),"")</f>
        <v>0</v>
      </c>
      <c r="BL209" s="149">
        <f>_xlfn.IFNA(IF($B209=$B$381,0,IF($B209=$B$382,0,_xlfn.IFNA(INDEX('I.Supplementary 2018-19'!J$8:J$157,MATCH($B209,'I.Supplementary 2018-19'!$B$8:$B$157,0)),INDEX('I.KI 2018-19'!J$9:J$393,MATCH($B209,'I.KI 2018-19'!$B$9:$B$393,0))))),"")</f>
        <v>2.0607031919504371</v>
      </c>
      <c r="BM209" s="157">
        <f>_xlfn.IFNA(IF($B209=$B$381,0,IF($B209=$B$382,0,_xlfn.IFNA(INDEX('I.Supplementary 2018-19'!H$8:H$157,MATCH($B209,'I.Supplementary 2018-19'!$B$8:$B$157,0)),INDEX('I.KI 2018-19'!H$9:H$393,MATCH($B209,'I.KI 2018-19'!$B$9:$B$393,0))))),"")</f>
        <v>2.0607031919504371</v>
      </c>
    </row>
    <row r="210" spans="2:65">
      <c r="B210" s="121" t="str">
        <f>'Calculations for 2021-22'!B210</f>
        <v>E0702</v>
      </c>
      <c r="C210" s="160" t="str">
        <f>'Calculations for 2021-22'!D210</f>
        <v>E0702</v>
      </c>
      <c r="D210" t="str">
        <f>'Calculations for 2021-22'!E210</f>
        <v>UNINFIR</v>
      </c>
      <c r="E210">
        <f>'Calculations for 2021-22'!F210</f>
        <v>0</v>
      </c>
      <c r="F210" s="120" t="str">
        <f>'Calculations for 2021-22'!H210</f>
        <v>Middlesbrough</v>
      </c>
      <c r="G210" s="156">
        <f>_xlfn.IFNA(INDEX('I.KI 2016-17'!M$8:M$391,MATCH($B210,'I.KI 2016-17'!$B$8:$B$391,0)),"")</f>
        <v>24.446801954341002</v>
      </c>
      <c r="H210" s="149">
        <f>_xlfn.IFNA(INDEX('I.KI 2016-17'!N$8:N$391,MATCH($B210,'I.KI 2016-17'!$B$8:$B$391,0)),"")</f>
        <v>3.197733777776</v>
      </c>
      <c r="I210" s="149">
        <f>_xlfn.IFNA(INDEX('I.KI 2016-17'!O$8:O$391,MATCH($B210,'I.KI 2016-17'!$B$8:$B$391,0)),"")</f>
        <v>0</v>
      </c>
      <c r="J210" s="149">
        <f>_xlfn.IFNA(INDEX('I.KI 2016-17'!P$8:P$391,MATCH($B210,'I.KI 2016-17'!$B$8:$B$391,0)),"")</f>
        <v>0</v>
      </c>
      <c r="K210" s="157">
        <f>_xlfn.IFNA(INDEX('I.KI 2016-17'!Q$8:Q$391,MATCH($B210,'I.KI 2016-17'!$B$8:$B$391,0)),"")</f>
        <v>0</v>
      </c>
      <c r="L210" s="156">
        <f>_xlfn.IFNA(INDEX('I.KI 2016-17'!R$8:R$391,MATCH($B210,'I.KI 2016-17'!$B$8:$B$391,0)),"")</f>
        <v>35.988029417824002</v>
      </c>
      <c r="M210" s="193">
        <f>_xlfn.IFNA(INDEX('I.KI 2016-17'!S$8:S$391,MATCH($B210,'I.KI 2016-17'!$B$8:$B$391,0)),"")</f>
        <v>6.1268200110870001</v>
      </c>
      <c r="N210" s="193">
        <f>_xlfn.IFNA(INDEX('I.KI 2016-17'!T$8:T$391,MATCH($B210,'I.KI 2016-17'!$B$8:$B$391,0)),"")</f>
        <v>0</v>
      </c>
      <c r="O210" s="193">
        <f>_xlfn.IFNA(INDEX('I.KI 2016-17'!U$8:U$391,MATCH($B210,'I.KI 2016-17'!$B$8:$B$391,0)),"")</f>
        <v>0</v>
      </c>
      <c r="P210" s="157">
        <f>_xlfn.IFNA(INDEX('I.KI 2016-17'!V$8:V$391,MATCH($B210,'I.KI 2016-17'!$B$8:$B$391,0)),"")</f>
        <v>0</v>
      </c>
      <c r="Q210" s="156">
        <f>_xlfn.IFNA(INDEX('I.KI 2016-17'!W$8:W$391,MATCH($B210,'I.KI 2016-17'!$B$8:$B$391,0)),"")</f>
        <v>60.434831372165007</v>
      </c>
      <c r="R210" s="193">
        <f>_xlfn.IFNA(INDEX('I.KI 2016-17'!X$8:X$391,MATCH($B210,'I.KI 2016-17'!$B$8:$B$391,0)),"")</f>
        <v>9.3245537888629997</v>
      </c>
      <c r="S210" s="193">
        <f>_xlfn.IFNA(INDEX('I.KI 2016-17'!Y$8:Y$391,MATCH($B210,'I.KI 2016-17'!$B$8:$B$391,0)),"")</f>
        <v>0</v>
      </c>
      <c r="T210" s="193">
        <f>_xlfn.IFNA(INDEX('I.KI 2016-17'!Z$8:Z$391,MATCH($B210,'I.KI 2016-17'!$B$8:$B$391,0)),"")</f>
        <v>0</v>
      </c>
      <c r="U210" s="157">
        <f>_xlfn.IFNA(INDEX('I.KI 2016-17'!AA$8:AA$391,MATCH($B210,'I.KI 2016-17'!$B$8:$B$391,0)),"")</f>
        <v>0</v>
      </c>
      <c r="V210" s="149"/>
      <c r="W210" s="154">
        <f>_xlfn.IFNA(INDEX('I.KI 2016-17'!$H$8:$H$391,MATCH(B210,'I.KI 2016-17'!$B$8:$B$391,0)),"")</f>
        <v>27.644535732116999</v>
      </c>
      <c r="X210" s="153">
        <f>_xlfn.IFNA(INDEX('I.KI 2016-17'!$I$8:$I$391,MATCH(B210,'I.KI 2016-17'!$B$8:$B$391,0)),"")</f>
        <v>42.114849428911</v>
      </c>
      <c r="Y210" s="155">
        <f>_xlfn.IFNA(INDEX('I.KI 2016-17'!$G$8:$G$391,MATCH(B210,'I.KI 2016-17'!$B$8:$B$391,0)),"")</f>
        <v>69.759385161028007</v>
      </c>
      <c r="Z210" s="149"/>
      <c r="AA210" s="156">
        <f>_xlfn.IFNA(IF($B210=$B$382,0,_xlfn.IFNA(INDEX('I.Supplementary 2017-18'!N$8:N$35,MATCH($B210,'I.Supplementary 2017-18'!$B$8:$B$35,0)),INDEX('I.KI 2017-18'!N$9:N$393,MATCH($B210,'I.KI 2017-18'!$B$9:$B$393,0)))),"")</f>
        <v>18.915848454147948</v>
      </c>
      <c r="AB210" s="193">
        <f>_xlfn.IFNA(IF($B210=$B$382,0,_xlfn.IFNA(INDEX('I.Supplementary 2017-18'!O$8:O$35,MATCH($B210,'I.Supplementary 2017-18'!$B$8:$B$35,0)),INDEX('I.KI 2017-18'!O$9:O$393,MATCH($B210,'I.KI 2017-18'!$B$9:$B$393,0)))),"")</f>
        <v>2.135380089569781</v>
      </c>
      <c r="AC210" s="193">
        <f>_xlfn.IFNA(IF($B210=$B$382,0,_xlfn.IFNA(INDEX('I.Supplementary 2017-18'!P$8:P$35,MATCH($B210,'I.Supplementary 2017-18'!$B$8:$B$35,0)),INDEX('I.KI 2017-18'!P$9:P$393,MATCH($B210,'I.KI 2017-18'!$B$9:$B$393,0)))),"")</f>
        <v>0</v>
      </c>
      <c r="AD210" s="193">
        <f>_xlfn.IFNA(IF($B210=$B$382,0,_xlfn.IFNA(INDEX('I.Supplementary 2017-18'!Q$8:Q$35,MATCH($B210,'I.Supplementary 2017-18'!$B$8:$B$35,0)),INDEX('I.KI 2017-18'!Q$9:Q$393,MATCH($B210,'I.KI 2017-18'!$B$9:$B$393,0)))),"")</f>
        <v>0</v>
      </c>
      <c r="AE210" s="157">
        <f>_xlfn.IFNA(IF($B210=$B$382,0,_xlfn.IFNA(INDEX('I.Supplementary 2017-18'!R$8:R$35,MATCH($B210,'I.Supplementary 2017-18'!$B$8:$B$35,0)),INDEX('I.KI 2017-18'!R$9:R$393,MATCH($B210,'I.KI 2017-18'!$B$9:$B$393,0)))),"")</f>
        <v>0</v>
      </c>
      <c r="AF210" s="156">
        <f>_xlfn.IFNA(IF($B210=$B$382,0,_xlfn.IFNA(INDEX('I.Supplementary 2017-18'!S$8:S$35,MATCH($B210,'I.Supplementary 2017-18'!$B$8:$B$35,0)),INDEX('I.KI 2017-18'!S$9:S$393,MATCH($B210,'I.KI 2017-18'!$B$9:$B$393,0)))),"")</f>
        <v>36.722761913642437</v>
      </c>
      <c r="AG210" s="193">
        <f>_xlfn.IFNA(IF($B210=$B$382,0,_xlfn.IFNA(INDEX('I.Supplementary 2017-18'!T$8:T$35,MATCH($B210,'I.Supplementary 2017-18'!$B$8:$B$35,0)),INDEX('I.KI 2017-18'!T$9:T$393,MATCH($B210,'I.KI 2017-18'!$B$9:$B$393,0)))),"")</f>
        <v>6.2519053194797625</v>
      </c>
      <c r="AH210" s="193">
        <f>_xlfn.IFNA(IF($B210=$B$382,0,_xlfn.IFNA(INDEX('I.Supplementary 2017-18'!U$8:U$35,MATCH($B210,'I.Supplementary 2017-18'!$B$8:$B$35,0)),INDEX('I.KI 2017-18'!U$9:U$393,MATCH($B210,'I.KI 2017-18'!$B$9:$B$393,0)))),"")</f>
        <v>0</v>
      </c>
      <c r="AI210" s="193">
        <f>_xlfn.IFNA(IF($B210=$B$382,0,_xlfn.IFNA(INDEX('I.Supplementary 2017-18'!V$8:V$35,MATCH($B210,'I.Supplementary 2017-18'!$B$8:$B$35,0)),INDEX('I.KI 2017-18'!V$9:V$393,MATCH($B210,'I.KI 2017-18'!$B$9:$B$393,0)))),"")</f>
        <v>0</v>
      </c>
      <c r="AJ210" s="157">
        <f>_xlfn.IFNA(IF($B210=$B$382,0,_xlfn.IFNA(INDEX('I.Supplementary 2017-18'!W$8:W$35,MATCH($B210,'I.Supplementary 2017-18'!$B$8:$B$35,0)),INDEX('I.KI 2017-18'!W$9:W$393,MATCH($B210,'I.KI 2017-18'!$B$9:$B$393,0)))),"")</f>
        <v>0</v>
      </c>
      <c r="AK210" s="156">
        <f>_xlfn.IFNA(IF($B210=$B$382,0,_xlfn.IFNA(INDEX('I.Supplementary 2017-18'!X$8:X$35,MATCH($B210,'I.Supplementary 2017-18'!$B$8:$B$35,0)),INDEX('I.KI 2017-18'!X$9:X$393,MATCH($B210,'I.KI 2017-18'!$B$9:$B$393,0)))),"")</f>
        <v>55.638610367790385</v>
      </c>
      <c r="AL210" s="193">
        <f>_xlfn.IFNA(IF($B210=$B$382,0,_xlfn.IFNA(INDEX('I.Supplementary 2017-18'!Y$8:Y$35,MATCH($B210,'I.Supplementary 2017-18'!$B$8:$B$35,0)),INDEX('I.KI 2017-18'!Y$9:Y$393,MATCH($B210,'I.KI 2017-18'!$B$9:$B$393,0)))),"")</f>
        <v>8.387285409049543</v>
      </c>
      <c r="AM210" s="193">
        <f>_xlfn.IFNA(IF($B210=$B$382,0,_xlfn.IFNA(INDEX('I.Supplementary 2017-18'!Z$8:Z$35,MATCH($B210,'I.Supplementary 2017-18'!$B$8:$B$35,0)),INDEX('I.KI 2017-18'!Z$9:Z$393,MATCH($B210,'I.KI 2017-18'!$B$9:$B$393,0)))),"")</f>
        <v>0</v>
      </c>
      <c r="AN210" s="193">
        <f>_xlfn.IFNA(IF($B210=$B$382,0,_xlfn.IFNA(INDEX('I.Supplementary 2017-18'!AA$8:AA$35,MATCH($B210,'I.Supplementary 2017-18'!$B$8:$B$35,0)),INDEX('I.KI 2017-18'!AA$9:AA$393,MATCH($B210,'I.KI 2017-18'!$B$9:$B$393,0)))),"")</f>
        <v>0</v>
      </c>
      <c r="AO210" s="157">
        <f>_xlfn.IFNA(IF($B210=$B$382,0,_xlfn.IFNA(INDEX('I.Supplementary 2017-18'!AB$8:AB$35,MATCH($B210,'I.Supplementary 2017-18'!$B$8:$B$35,0)),INDEX('I.KI 2017-18'!AB$9:AB$393,MATCH($B210,'I.KI 2017-18'!$B$9:$B$393,0)))),"")</f>
        <v>0</v>
      </c>
      <c r="AP210" s="149"/>
      <c r="AQ210" s="156">
        <f>_xlfn.IFNA(IF($B210=$B$381,0,IF($B210=$B$382,0,_xlfn.IFNA(INDEX('I.Supplementary 2017-18'!I$8:I$35,MATCH($B210,'I.Supplementary 2017-18'!$B$8:$B$35,0)),INDEX('I.KI 2017-18'!I$9:I$393,MATCH($B210,'I.KI 2017-18'!$B$9:$B$393,0))))),"")</f>
        <v>21.05122854371773</v>
      </c>
      <c r="AR210" s="149">
        <f>_xlfn.IFNA(IF($B210=$B$381,0,IF($B210=$B$382,0,_xlfn.IFNA(INDEX('I.Supplementary 2017-18'!J$8:J$35,MATCH($B210,'I.Supplementary 2017-18'!$B$8:$B$35,0)),INDEX('I.KI 2017-18'!J$9:J$393,MATCH($B210,'I.KI 2017-18'!$B$9:$B$393,0))))),"")</f>
        <v>42.974667233122197</v>
      </c>
      <c r="AS210" s="157">
        <f>_xlfn.IFNA(IF($B210=$B$381,0,IF($B210=$B$382,0,_xlfn.IFNA(INDEX('I.Supplementary 2017-18'!H$8:H$35,MATCH($B210,'I.Supplementary 2017-18'!$B$8:$B$35,0)),INDEX('I.KI 2017-18'!H$9:H$393,MATCH($B210,'I.KI 2017-18'!$B$9:$B$393,0))))),"")</f>
        <v>64.025895776839931</v>
      </c>
      <c r="AT210" s="149"/>
      <c r="AU210" s="156">
        <f>_xlfn.IFNA(_xlfn.IFNA(INDEX('I.Supplementary 2018-19'!P$8:P$157,MATCH($B210,'I.Supplementary 2018-19'!$B$8:$B$157,0)),INDEX('I.KI 2018-19'!P$9:P$393,MATCH($B210,'I.KI 2018-19'!$B$9:$B$393,0))),"")</f>
        <v>15.087589903772548</v>
      </c>
      <c r="AV210" s="193">
        <f>_xlfn.IFNA(_xlfn.IFNA(INDEX('I.Supplementary 2018-19'!Q$8:Q$157,MATCH($B210,'I.Supplementary 2018-19'!$B$8:$B$157,0)),INDEX('I.KI 2018-19'!Q$9:Q$393,MATCH($B210,'I.KI 2018-19'!$B$9:$B$393,0))),"")</f>
        <v>1.4459568028636602</v>
      </c>
      <c r="AW210" s="193">
        <f>_xlfn.IFNA(_xlfn.IFNA(INDEX('I.Supplementary 2018-19'!R$8:R$157,MATCH($B210,'I.Supplementary 2018-19'!$B$8:$B$157,0)),INDEX('I.KI 2018-19'!R$9:R$393,MATCH($B210,'I.KI 2018-19'!$B$9:$B$393,0))),"")</f>
        <v>0</v>
      </c>
      <c r="AX210" s="193">
        <f>_xlfn.IFNA(_xlfn.IFNA(INDEX('I.Supplementary 2018-19'!S$8:S$157,MATCH($B210,'I.Supplementary 2018-19'!$B$8:$B$157,0)),INDEX('I.KI 2018-19'!S$9:S$393,MATCH($B210,'I.KI 2018-19'!$B$9:$B$393,0))),"")</f>
        <v>0</v>
      </c>
      <c r="AY210" s="157">
        <f>_xlfn.IFNA(_xlfn.IFNA(INDEX('I.Supplementary 2018-19'!T$8:T$157,MATCH($B210,'I.Supplementary 2018-19'!$B$8:$B$157,0)),INDEX('I.KI 2018-19'!T$9:T$393,MATCH($B210,'I.KI 2018-19'!$B$9:$B$393,0))),"")</f>
        <v>0</v>
      </c>
      <c r="AZ210" s="156">
        <f>_xlfn.IFNA(_xlfn.IFNA(INDEX('I.Supplementary 2018-19'!U$8:U$157,MATCH($B210,'I.Supplementary 2018-19'!$B$8:$B$157,0)),INDEX('I.KI 2018-19'!U$9:U$393,MATCH($B210,'I.KI 2018-19'!$B$9:$B$393,0))),"")</f>
        <v>37.826020855254008</v>
      </c>
      <c r="BA210" s="193">
        <f>_xlfn.IFNA(_xlfn.IFNA(INDEX('I.Supplementary 2018-19'!V$8:V$157,MATCH($B210,'I.Supplementary 2018-19'!$B$8:$B$157,0)),INDEX('I.KI 2018-19'!V$9:V$393,MATCH($B210,'I.KI 2018-19'!$B$9:$B$393,0))),"")</f>
        <v>6.4397308011808709</v>
      </c>
      <c r="BB210" s="193">
        <f>_xlfn.IFNA(_xlfn.IFNA(INDEX('I.Supplementary 2018-19'!W$8:W$157,MATCH($B210,'I.Supplementary 2018-19'!$B$8:$B$157,0)),INDEX('I.KI 2018-19'!W$9:W$393,MATCH($B210,'I.KI 2018-19'!$B$9:$B$393,0))),"")</f>
        <v>0</v>
      </c>
      <c r="BC210" s="193">
        <f>_xlfn.IFNA(_xlfn.IFNA(INDEX('I.Supplementary 2018-19'!X$8:X$157,MATCH($B210,'I.Supplementary 2018-19'!$B$8:$B$157,0)),INDEX('I.KI 2018-19'!X$9:X$393,MATCH($B210,'I.KI 2018-19'!$B$9:$B$393,0))),"")</f>
        <v>0</v>
      </c>
      <c r="BD210" s="157">
        <f>_xlfn.IFNA(_xlfn.IFNA(INDEX('I.Supplementary 2018-19'!Y$8:Y$157,MATCH($B210,'I.Supplementary 2018-19'!$B$8:$B$157,0)),INDEX('I.KI 2018-19'!Y$9:Y$393,MATCH($B210,'I.KI 2018-19'!$B$9:$B$393,0))),"")</f>
        <v>0</v>
      </c>
      <c r="BE210" s="156">
        <f>_xlfn.IFNA(_xlfn.IFNA(INDEX('I.Supplementary 2018-19'!Z$8:Z$157,MATCH($B210,'I.Supplementary 2018-19'!$B$8:$B$157,0)),INDEX('I.KI 2018-19'!Z$9:Z$393,MATCH($B210,'I.KI 2018-19'!$B$9:$B$393,0))),"")</f>
        <v>52.913610759026554</v>
      </c>
      <c r="BF210" s="193">
        <f>_xlfn.IFNA(_xlfn.IFNA(INDEX('I.Supplementary 2018-19'!AA$8:AA$157,MATCH($B210,'I.Supplementary 2018-19'!$B$8:$B$157,0)),INDEX('I.KI 2018-19'!AA$9:AA$393,MATCH($B210,'I.KI 2018-19'!$B$9:$B$393,0))),"")</f>
        <v>7.8856876040445307</v>
      </c>
      <c r="BG210" s="193">
        <f>_xlfn.IFNA(_xlfn.IFNA(INDEX('I.Supplementary 2018-19'!AB$8:AB$157,MATCH($B210,'I.Supplementary 2018-19'!$B$8:$B$157,0)),INDEX('I.KI 2018-19'!AB$9:AB$393,MATCH($B210,'I.KI 2018-19'!$B$9:$B$393,0))),"")</f>
        <v>0</v>
      </c>
      <c r="BH210" s="193">
        <f>_xlfn.IFNA(_xlfn.IFNA(INDEX('I.Supplementary 2018-19'!AC$8:AC$157,MATCH($B210,'I.Supplementary 2018-19'!$B$8:$B$157,0)),INDEX('I.KI 2018-19'!AC$9:AC$393,MATCH($B210,'I.KI 2018-19'!$B$9:$B$393,0))),"")</f>
        <v>0</v>
      </c>
      <c r="BI210" s="157">
        <f>_xlfn.IFNA(_xlfn.IFNA(INDEX('I.Supplementary 2018-19'!AD$8:AD$157,MATCH($B210,'I.Supplementary 2018-19'!$B$8:$B$157,0)),INDEX('I.KI 2018-19'!AD$9:AD$393,MATCH($B210,'I.KI 2018-19'!$B$9:$B$393,0))),"")</f>
        <v>0</v>
      </c>
      <c r="BJ210" s="149"/>
      <c r="BK210" s="156">
        <f>_xlfn.IFNA(IF($B210=$B$381,0,IF($B210=$B$382,0,_xlfn.IFNA(INDEX('I.Supplementary 2018-19'!I$8:I$157,MATCH($B210,'I.Supplementary 2018-19'!$B$8:$B$157,0)),INDEX('I.KI 2018-19'!I$9:I$393,MATCH($B210,'I.KI 2018-19'!$B$9:$B$393,0))))),"")</f>
        <v>16.533546706636209</v>
      </c>
      <c r="BL210" s="149">
        <f>_xlfn.IFNA(IF($B210=$B$381,0,IF($B210=$B$382,0,_xlfn.IFNA(INDEX('I.Supplementary 2018-19'!J$8:J$157,MATCH($B210,'I.Supplementary 2018-19'!$B$8:$B$157,0)),INDEX('I.KI 2018-19'!J$9:J$393,MATCH($B210,'I.KI 2018-19'!$B$9:$B$393,0))))),"")</f>
        <v>44.26575165643488</v>
      </c>
      <c r="BM210" s="157">
        <f>_xlfn.IFNA(IF($B210=$B$381,0,IF($B210=$B$382,0,_xlfn.IFNA(INDEX('I.Supplementary 2018-19'!H$8:H$157,MATCH($B210,'I.Supplementary 2018-19'!$B$8:$B$157,0)),INDEX('I.KI 2018-19'!H$9:H$393,MATCH($B210,'I.KI 2018-19'!$B$9:$B$393,0))))),"")</f>
        <v>60.799298363071088</v>
      </c>
    </row>
    <row r="211" spans="2:65">
      <c r="B211" s="121" t="str">
        <f>'Calculations for 2021-22'!B211</f>
        <v>E0401</v>
      </c>
      <c r="C211" s="160" t="str">
        <f>'Calculations for 2021-22'!D211</f>
        <v>E0401</v>
      </c>
      <c r="D211" t="str">
        <f>'Calculations for 2021-22'!E211</f>
        <v>UNINFIR</v>
      </c>
      <c r="E211">
        <f>'Calculations for 2021-22'!F211</f>
        <v>0</v>
      </c>
      <c r="F211" s="120" t="str">
        <f>'Calculations for 2021-22'!H211</f>
        <v>Milton Keynes</v>
      </c>
      <c r="G211" s="156">
        <f>_xlfn.IFNA(INDEX('I.KI 2016-17'!M$8:M$391,MATCH($B211,'I.KI 2016-17'!$B$8:$B$391,0)),"")</f>
        <v>23.101085568920002</v>
      </c>
      <c r="H211" s="149">
        <f>_xlfn.IFNA(INDEX('I.KI 2016-17'!N$8:N$391,MATCH($B211,'I.KI 2016-17'!$B$8:$B$391,0)),"")</f>
        <v>3.4034199488530001</v>
      </c>
      <c r="I211" s="149">
        <f>_xlfn.IFNA(INDEX('I.KI 2016-17'!O$8:O$391,MATCH($B211,'I.KI 2016-17'!$B$8:$B$391,0)),"")</f>
        <v>0</v>
      </c>
      <c r="J211" s="149">
        <f>_xlfn.IFNA(INDEX('I.KI 2016-17'!P$8:P$391,MATCH($B211,'I.KI 2016-17'!$B$8:$B$391,0)),"")</f>
        <v>0</v>
      </c>
      <c r="K211" s="157">
        <f>_xlfn.IFNA(INDEX('I.KI 2016-17'!Q$8:Q$391,MATCH($B211,'I.KI 2016-17'!$B$8:$B$391,0)),"")</f>
        <v>0</v>
      </c>
      <c r="L211" s="156">
        <f>_xlfn.IFNA(INDEX('I.KI 2016-17'!R$8:R$391,MATCH($B211,'I.KI 2016-17'!$B$8:$B$391,0)),"")</f>
        <v>35.284780250128001</v>
      </c>
      <c r="M211" s="193">
        <f>_xlfn.IFNA(INDEX('I.KI 2016-17'!S$8:S$391,MATCH($B211,'I.KI 2016-17'!$B$8:$B$391,0)),"")</f>
        <v>7.2445121491170008</v>
      </c>
      <c r="N211" s="193">
        <f>_xlfn.IFNA(INDEX('I.KI 2016-17'!T$8:T$391,MATCH($B211,'I.KI 2016-17'!$B$8:$B$391,0)),"")</f>
        <v>0</v>
      </c>
      <c r="O211" s="193">
        <f>_xlfn.IFNA(INDEX('I.KI 2016-17'!U$8:U$391,MATCH($B211,'I.KI 2016-17'!$B$8:$B$391,0)),"")</f>
        <v>0</v>
      </c>
      <c r="P211" s="157">
        <f>_xlfn.IFNA(INDEX('I.KI 2016-17'!V$8:V$391,MATCH($B211,'I.KI 2016-17'!$B$8:$B$391,0)),"")</f>
        <v>0</v>
      </c>
      <c r="Q211" s="156">
        <f>_xlfn.IFNA(INDEX('I.KI 2016-17'!W$8:W$391,MATCH($B211,'I.KI 2016-17'!$B$8:$B$391,0)),"")</f>
        <v>58.385865819048007</v>
      </c>
      <c r="R211" s="193">
        <f>_xlfn.IFNA(INDEX('I.KI 2016-17'!X$8:X$391,MATCH($B211,'I.KI 2016-17'!$B$8:$B$391,0)),"")</f>
        <v>10.647932097970001</v>
      </c>
      <c r="S211" s="193">
        <f>_xlfn.IFNA(INDEX('I.KI 2016-17'!Y$8:Y$391,MATCH($B211,'I.KI 2016-17'!$B$8:$B$391,0)),"")</f>
        <v>0</v>
      </c>
      <c r="T211" s="193">
        <f>_xlfn.IFNA(INDEX('I.KI 2016-17'!Z$8:Z$391,MATCH($B211,'I.KI 2016-17'!$B$8:$B$391,0)),"")</f>
        <v>0</v>
      </c>
      <c r="U211" s="157">
        <f>_xlfn.IFNA(INDEX('I.KI 2016-17'!AA$8:AA$391,MATCH($B211,'I.KI 2016-17'!$B$8:$B$391,0)),"")</f>
        <v>0</v>
      </c>
      <c r="V211" s="149"/>
      <c r="W211" s="154">
        <f>_xlfn.IFNA(INDEX('I.KI 2016-17'!$H$8:$H$391,MATCH(B211,'I.KI 2016-17'!$B$8:$B$391,0)),"")</f>
        <v>26.504505517773001</v>
      </c>
      <c r="X211" s="153">
        <f>_xlfn.IFNA(INDEX('I.KI 2016-17'!$I$8:$I$391,MATCH(B211,'I.KI 2016-17'!$B$8:$B$391,0)),"")</f>
        <v>42.529292399245001</v>
      </c>
      <c r="Y211" s="155">
        <f>_xlfn.IFNA(INDEX('I.KI 2016-17'!$G$8:$G$391,MATCH(B211,'I.KI 2016-17'!$B$8:$B$391,0)),"")</f>
        <v>69.033797917018006</v>
      </c>
      <c r="Z211" s="149"/>
      <c r="AA211" s="156">
        <f>_xlfn.IFNA(IF($B211=$B$382,0,_xlfn.IFNA(INDEX('I.Supplementary 2017-18'!N$8:N$35,MATCH($B211,'I.Supplementary 2017-18'!$B$8:$B$35,0)),INDEX('I.KI 2017-18'!N$9:N$393,MATCH($B211,'I.KI 2017-18'!$B$9:$B$393,0)))),"")</f>
        <v>15.754008345043287</v>
      </c>
      <c r="AB211" s="193">
        <f>_xlfn.IFNA(IF($B211=$B$382,0,_xlfn.IFNA(INDEX('I.Supplementary 2017-18'!O$8:O$35,MATCH($B211,'I.Supplementary 2017-18'!$B$8:$B$35,0)),INDEX('I.KI 2017-18'!O$9:O$393,MATCH($B211,'I.KI 2017-18'!$B$9:$B$393,0)))),"")</f>
        <v>1.6519728278541341</v>
      </c>
      <c r="AC211" s="193">
        <f>_xlfn.IFNA(IF($B211=$B$382,0,_xlfn.IFNA(INDEX('I.Supplementary 2017-18'!P$8:P$35,MATCH($B211,'I.Supplementary 2017-18'!$B$8:$B$35,0)),INDEX('I.KI 2017-18'!P$9:P$393,MATCH($B211,'I.KI 2017-18'!$B$9:$B$393,0)))),"")</f>
        <v>0</v>
      </c>
      <c r="AD211" s="193">
        <f>_xlfn.IFNA(IF($B211=$B$382,0,_xlfn.IFNA(INDEX('I.Supplementary 2017-18'!Q$8:Q$35,MATCH($B211,'I.Supplementary 2017-18'!$B$8:$B$35,0)),INDEX('I.KI 2017-18'!Q$9:Q$393,MATCH($B211,'I.KI 2017-18'!$B$9:$B$393,0)))),"")</f>
        <v>0</v>
      </c>
      <c r="AE211" s="157">
        <f>_xlfn.IFNA(IF($B211=$B$382,0,_xlfn.IFNA(INDEX('I.Supplementary 2017-18'!R$8:R$35,MATCH($B211,'I.Supplementary 2017-18'!$B$8:$B$35,0)),INDEX('I.KI 2017-18'!R$9:R$393,MATCH($B211,'I.KI 2017-18'!$B$9:$B$393,0)))),"")</f>
        <v>0</v>
      </c>
      <c r="AF211" s="156">
        <f>_xlfn.IFNA(IF($B211=$B$382,0,_xlfn.IFNA(INDEX('I.Supplementary 2017-18'!S$8:S$35,MATCH($B211,'I.Supplementary 2017-18'!$B$8:$B$35,0)),INDEX('I.KI 2017-18'!S$9:S$393,MATCH($B211,'I.KI 2017-18'!$B$9:$B$393,0)))),"")</f>
        <v>36.005155193601333</v>
      </c>
      <c r="AG211" s="193">
        <f>_xlfn.IFNA(IF($B211=$B$382,0,_xlfn.IFNA(INDEX('I.Supplementary 2017-18'!T$8:T$35,MATCH($B211,'I.Supplementary 2017-18'!$B$8:$B$35,0)),INDEX('I.KI 2017-18'!T$9:T$393,MATCH($B211,'I.KI 2017-18'!$B$9:$B$393,0)))),"")</f>
        <v>7.392416287754596</v>
      </c>
      <c r="AH211" s="193">
        <f>_xlfn.IFNA(IF($B211=$B$382,0,_xlfn.IFNA(INDEX('I.Supplementary 2017-18'!U$8:U$35,MATCH($B211,'I.Supplementary 2017-18'!$B$8:$B$35,0)),INDEX('I.KI 2017-18'!U$9:U$393,MATCH($B211,'I.KI 2017-18'!$B$9:$B$393,0)))),"")</f>
        <v>0</v>
      </c>
      <c r="AI211" s="193">
        <f>_xlfn.IFNA(IF($B211=$B$382,0,_xlfn.IFNA(INDEX('I.Supplementary 2017-18'!V$8:V$35,MATCH($B211,'I.Supplementary 2017-18'!$B$8:$B$35,0)),INDEX('I.KI 2017-18'!V$9:V$393,MATCH($B211,'I.KI 2017-18'!$B$9:$B$393,0)))),"")</f>
        <v>0</v>
      </c>
      <c r="AJ211" s="157">
        <f>_xlfn.IFNA(IF($B211=$B$382,0,_xlfn.IFNA(INDEX('I.Supplementary 2017-18'!W$8:W$35,MATCH($B211,'I.Supplementary 2017-18'!$B$8:$B$35,0)),INDEX('I.KI 2017-18'!W$9:W$393,MATCH($B211,'I.KI 2017-18'!$B$9:$B$393,0)))),"")</f>
        <v>0</v>
      </c>
      <c r="AK211" s="156">
        <f>_xlfn.IFNA(IF($B211=$B$382,0,_xlfn.IFNA(INDEX('I.Supplementary 2017-18'!X$8:X$35,MATCH($B211,'I.Supplementary 2017-18'!$B$8:$B$35,0)),INDEX('I.KI 2017-18'!X$9:X$393,MATCH($B211,'I.KI 2017-18'!$B$9:$B$393,0)))),"")</f>
        <v>51.759163538644621</v>
      </c>
      <c r="AL211" s="193">
        <f>_xlfn.IFNA(IF($B211=$B$382,0,_xlfn.IFNA(INDEX('I.Supplementary 2017-18'!Y$8:Y$35,MATCH($B211,'I.Supplementary 2017-18'!$B$8:$B$35,0)),INDEX('I.KI 2017-18'!Y$9:Y$393,MATCH($B211,'I.KI 2017-18'!$B$9:$B$393,0)))),"")</f>
        <v>9.0443891156087304</v>
      </c>
      <c r="AM211" s="193">
        <f>_xlfn.IFNA(IF($B211=$B$382,0,_xlfn.IFNA(INDEX('I.Supplementary 2017-18'!Z$8:Z$35,MATCH($B211,'I.Supplementary 2017-18'!$B$8:$B$35,0)),INDEX('I.KI 2017-18'!Z$9:Z$393,MATCH($B211,'I.KI 2017-18'!$B$9:$B$393,0)))),"")</f>
        <v>0</v>
      </c>
      <c r="AN211" s="193">
        <f>_xlfn.IFNA(IF($B211=$B$382,0,_xlfn.IFNA(INDEX('I.Supplementary 2017-18'!AA$8:AA$35,MATCH($B211,'I.Supplementary 2017-18'!$B$8:$B$35,0)),INDEX('I.KI 2017-18'!AA$9:AA$393,MATCH($B211,'I.KI 2017-18'!$B$9:$B$393,0)))),"")</f>
        <v>0</v>
      </c>
      <c r="AO211" s="157">
        <f>_xlfn.IFNA(IF($B211=$B$382,0,_xlfn.IFNA(INDEX('I.Supplementary 2017-18'!AB$8:AB$35,MATCH($B211,'I.Supplementary 2017-18'!$B$8:$B$35,0)),INDEX('I.KI 2017-18'!AB$9:AB$393,MATCH($B211,'I.KI 2017-18'!$B$9:$B$393,0)))),"")</f>
        <v>0</v>
      </c>
      <c r="AP211" s="149"/>
      <c r="AQ211" s="156">
        <f>_xlfn.IFNA(IF($B211=$B$381,0,IF($B211=$B$382,0,_xlfn.IFNA(INDEX('I.Supplementary 2017-18'!I$8:I$35,MATCH($B211,'I.Supplementary 2017-18'!$B$8:$B$35,0)),INDEX('I.KI 2017-18'!I$9:I$393,MATCH($B211,'I.KI 2017-18'!$B$9:$B$393,0))))),"")</f>
        <v>17.40598117289742</v>
      </c>
      <c r="AR211" s="149">
        <f>_xlfn.IFNA(IF($B211=$B$381,0,IF($B211=$B$382,0,_xlfn.IFNA(INDEX('I.Supplementary 2017-18'!J$8:J$35,MATCH($B211,'I.Supplementary 2017-18'!$B$8:$B$35,0)),INDEX('I.KI 2017-18'!J$9:J$393,MATCH($B211,'I.KI 2017-18'!$B$9:$B$393,0))))),"")</f>
        <v>43.397571481355925</v>
      </c>
      <c r="AS211" s="157">
        <f>_xlfn.IFNA(IF($B211=$B$381,0,IF($B211=$B$382,0,_xlfn.IFNA(INDEX('I.Supplementary 2017-18'!H$8:H$35,MATCH($B211,'I.Supplementary 2017-18'!$B$8:$B$35,0)),INDEX('I.KI 2017-18'!H$9:H$393,MATCH($B211,'I.KI 2017-18'!$B$9:$B$393,0))))),"")</f>
        <v>60.803552654253345</v>
      </c>
      <c r="AT211" s="149"/>
      <c r="AU211" s="156">
        <f>_xlfn.IFNA(_xlfn.IFNA(INDEX('I.Supplementary 2018-19'!P$8:P$157,MATCH($B211,'I.Supplementary 2018-19'!$B$8:$B$157,0)),INDEX('I.KI 2018-19'!P$9:P$393,MATCH($B211,'I.KI 2018-19'!$B$9:$B$393,0))),"")</f>
        <v>10.905150081176579</v>
      </c>
      <c r="AV211" s="193">
        <f>_xlfn.IFNA(_xlfn.IFNA(INDEX('I.Supplementary 2018-19'!Q$8:Q$157,MATCH($B211,'I.Supplementary 2018-19'!$B$8:$B$157,0)),INDEX('I.KI 2018-19'!Q$9:Q$393,MATCH($B211,'I.KI 2018-19'!$B$9:$B$393,0))),"")</f>
        <v>0.5711508492352888</v>
      </c>
      <c r="AW211" s="193">
        <f>_xlfn.IFNA(_xlfn.IFNA(INDEX('I.Supplementary 2018-19'!R$8:R$157,MATCH($B211,'I.Supplementary 2018-19'!$B$8:$B$157,0)),INDEX('I.KI 2018-19'!R$9:R$393,MATCH($B211,'I.KI 2018-19'!$B$9:$B$393,0))),"")</f>
        <v>0</v>
      </c>
      <c r="AX211" s="193">
        <f>_xlfn.IFNA(_xlfn.IFNA(INDEX('I.Supplementary 2018-19'!S$8:S$157,MATCH($B211,'I.Supplementary 2018-19'!$B$8:$B$157,0)),INDEX('I.KI 2018-19'!S$9:S$393,MATCH($B211,'I.KI 2018-19'!$B$9:$B$393,0))),"")</f>
        <v>0</v>
      </c>
      <c r="AY211" s="157">
        <f>_xlfn.IFNA(_xlfn.IFNA(INDEX('I.Supplementary 2018-19'!T$8:T$157,MATCH($B211,'I.Supplementary 2018-19'!$B$8:$B$157,0)),INDEX('I.KI 2018-19'!T$9:T$393,MATCH($B211,'I.KI 2018-19'!$B$9:$B$393,0))),"")</f>
        <v>0</v>
      </c>
      <c r="AZ211" s="156">
        <f>_xlfn.IFNA(_xlfn.IFNA(INDEX('I.Supplementary 2018-19'!U$8:U$157,MATCH($B211,'I.Supplementary 2018-19'!$B$8:$B$157,0)),INDEX('I.KI 2018-19'!U$9:U$393,MATCH($B211,'I.KI 2018-19'!$B$9:$B$393,0))),"")</f>
        <v>37.086855135039997</v>
      </c>
      <c r="BA211" s="193">
        <f>_xlfn.IFNA(_xlfn.IFNA(INDEX('I.Supplementary 2018-19'!V$8:V$157,MATCH($B211,'I.Supplementary 2018-19'!$B$8:$B$157,0)),INDEX('I.KI 2018-19'!V$9:V$393,MATCH($B211,'I.KI 2018-19'!$B$9:$B$393,0))),"")</f>
        <v>7.6145060474725446</v>
      </c>
      <c r="BB211" s="193">
        <f>_xlfn.IFNA(_xlfn.IFNA(INDEX('I.Supplementary 2018-19'!W$8:W$157,MATCH($B211,'I.Supplementary 2018-19'!$B$8:$B$157,0)),INDEX('I.KI 2018-19'!W$9:W$393,MATCH($B211,'I.KI 2018-19'!$B$9:$B$393,0))),"")</f>
        <v>0</v>
      </c>
      <c r="BC211" s="193">
        <f>_xlfn.IFNA(_xlfn.IFNA(INDEX('I.Supplementary 2018-19'!X$8:X$157,MATCH($B211,'I.Supplementary 2018-19'!$B$8:$B$157,0)),INDEX('I.KI 2018-19'!X$9:X$393,MATCH($B211,'I.KI 2018-19'!$B$9:$B$393,0))),"")</f>
        <v>0</v>
      </c>
      <c r="BD211" s="157">
        <f>_xlfn.IFNA(_xlfn.IFNA(INDEX('I.Supplementary 2018-19'!Y$8:Y$157,MATCH($B211,'I.Supplementary 2018-19'!$B$8:$B$157,0)),INDEX('I.KI 2018-19'!Y$9:Y$393,MATCH($B211,'I.KI 2018-19'!$B$9:$B$393,0))),"")</f>
        <v>0</v>
      </c>
      <c r="BE211" s="156">
        <f>_xlfn.IFNA(_xlfn.IFNA(INDEX('I.Supplementary 2018-19'!Z$8:Z$157,MATCH($B211,'I.Supplementary 2018-19'!$B$8:$B$157,0)),INDEX('I.KI 2018-19'!Z$9:Z$393,MATCH($B211,'I.KI 2018-19'!$B$9:$B$393,0))),"")</f>
        <v>47.992005216216576</v>
      </c>
      <c r="BF211" s="193">
        <f>_xlfn.IFNA(_xlfn.IFNA(INDEX('I.Supplementary 2018-19'!AA$8:AA$157,MATCH($B211,'I.Supplementary 2018-19'!$B$8:$B$157,0)),INDEX('I.KI 2018-19'!AA$9:AA$393,MATCH($B211,'I.KI 2018-19'!$B$9:$B$393,0))),"")</f>
        <v>8.1856568967078331</v>
      </c>
      <c r="BG211" s="193">
        <f>_xlfn.IFNA(_xlfn.IFNA(INDEX('I.Supplementary 2018-19'!AB$8:AB$157,MATCH($B211,'I.Supplementary 2018-19'!$B$8:$B$157,0)),INDEX('I.KI 2018-19'!AB$9:AB$393,MATCH($B211,'I.KI 2018-19'!$B$9:$B$393,0))),"")</f>
        <v>0</v>
      </c>
      <c r="BH211" s="193">
        <f>_xlfn.IFNA(_xlfn.IFNA(INDEX('I.Supplementary 2018-19'!AC$8:AC$157,MATCH($B211,'I.Supplementary 2018-19'!$B$8:$B$157,0)),INDEX('I.KI 2018-19'!AC$9:AC$393,MATCH($B211,'I.KI 2018-19'!$B$9:$B$393,0))),"")</f>
        <v>0</v>
      </c>
      <c r="BI211" s="157">
        <f>_xlfn.IFNA(_xlfn.IFNA(INDEX('I.Supplementary 2018-19'!AD$8:AD$157,MATCH($B211,'I.Supplementary 2018-19'!$B$8:$B$157,0)),INDEX('I.KI 2018-19'!AD$9:AD$393,MATCH($B211,'I.KI 2018-19'!$B$9:$B$393,0))),"")</f>
        <v>0</v>
      </c>
      <c r="BJ211" s="149"/>
      <c r="BK211" s="156">
        <f>_xlfn.IFNA(IF($B211=$B$381,0,IF($B211=$B$382,0,_xlfn.IFNA(INDEX('I.Supplementary 2018-19'!I$8:I$157,MATCH($B211,'I.Supplementary 2018-19'!$B$8:$B$157,0)),INDEX('I.KI 2018-19'!I$9:I$393,MATCH($B211,'I.KI 2018-19'!$B$9:$B$393,0))))),"")</f>
        <v>11.476300930411869</v>
      </c>
      <c r="BL211" s="149">
        <f>_xlfn.IFNA(IF($B211=$B$381,0,IF($B211=$B$382,0,_xlfn.IFNA(INDEX('I.Supplementary 2018-19'!J$8:J$157,MATCH($B211,'I.Supplementary 2018-19'!$B$8:$B$157,0)),INDEX('I.KI 2018-19'!J$9:J$393,MATCH($B211,'I.KI 2018-19'!$B$9:$B$393,0))))),"")</f>
        <v>44.701361182512542</v>
      </c>
      <c r="BM211" s="157">
        <f>_xlfn.IFNA(IF($B211=$B$381,0,IF($B211=$B$382,0,_xlfn.IFNA(INDEX('I.Supplementary 2018-19'!H$8:H$157,MATCH($B211,'I.Supplementary 2018-19'!$B$8:$B$157,0)),INDEX('I.KI 2018-19'!H$9:H$393,MATCH($B211,'I.KI 2018-19'!$B$9:$B$393,0))))),"")</f>
        <v>56.177662112924409</v>
      </c>
    </row>
    <row r="212" spans="2:65">
      <c r="B212" s="121" t="str">
        <f>'Calculations for 2021-22'!B212</f>
        <v>E3634</v>
      </c>
      <c r="C212" s="160" t="str">
        <f>'Calculations for 2021-22'!D212</f>
        <v>E3634</v>
      </c>
      <c r="D212" t="str">
        <f>'Calculations for 2021-22'!E212</f>
        <v>SD</v>
      </c>
      <c r="E212">
        <f>'Calculations for 2021-22'!F212</f>
        <v>0</v>
      </c>
      <c r="F212" s="120" t="str">
        <f>'Calculations for 2021-22'!H212</f>
        <v>Mole Valley</v>
      </c>
      <c r="G212" s="156">
        <f>_xlfn.IFNA(INDEX('I.KI 2016-17'!M$8:M$391,MATCH($B212,'I.KI 2016-17'!$B$8:$B$391,0)),"")</f>
        <v>0</v>
      </c>
      <c r="H212" s="149">
        <f>_xlfn.IFNA(INDEX('I.KI 2016-17'!N$8:N$391,MATCH($B212,'I.KI 2016-17'!$B$8:$B$391,0)),"")</f>
        <v>0.27353574585599999</v>
      </c>
      <c r="I212" s="149">
        <f>_xlfn.IFNA(INDEX('I.KI 2016-17'!O$8:O$391,MATCH($B212,'I.KI 2016-17'!$B$8:$B$391,0)),"")</f>
        <v>0</v>
      </c>
      <c r="J212" s="149">
        <f>_xlfn.IFNA(INDEX('I.KI 2016-17'!P$8:P$391,MATCH($B212,'I.KI 2016-17'!$B$8:$B$391,0)),"")</f>
        <v>0</v>
      </c>
      <c r="K212" s="157">
        <f>_xlfn.IFNA(INDEX('I.KI 2016-17'!Q$8:Q$391,MATCH($B212,'I.KI 2016-17'!$B$8:$B$391,0)),"")</f>
        <v>0</v>
      </c>
      <c r="L212" s="156">
        <f>_xlfn.IFNA(INDEX('I.KI 2016-17'!R$8:R$391,MATCH($B212,'I.KI 2016-17'!$B$8:$B$391,0)),"")</f>
        <v>0</v>
      </c>
      <c r="M212" s="193">
        <f>_xlfn.IFNA(INDEX('I.KI 2016-17'!S$8:S$391,MATCH($B212,'I.KI 2016-17'!$B$8:$B$391,0)),"")</f>
        <v>1.177118051134</v>
      </c>
      <c r="N212" s="193">
        <f>_xlfn.IFNA(INDEX('I.KI 2016-17'!T$8:T$391,MATCH($B212,'I.KI 2016-17'!$B$8:$B$391,0)),"")</f>
        <v>0</v>
      </c>
      <c r="O212" s="193">
        <f>_xlfn.IFNA(INDEX('I.KI 2016-17'!U$8:U$391,MATCH($B212,'I.KI 2016-17'!$B$8:$B$391,0)),"")</f>
        <v>0</v>
      </c>
      <c r="P212" s="157">
        <f>_xlfn.IFNA(INDEX('I.KI 2016-17'!V$8:V$391,MATCH($B212,'I.KI 2016-17'!$B$8:$B$391,0)),"")</f>
        <v>0</v>
      </c>
      <c r="Q212" s="156">
        <f>_xlfn.IFNA(INDEX('I.KI 2016-17'!W$8:W$391,MATCH($B212,'I.KI 2016-17'!$B$8:$B$391,0)),"")</f>
        <v>0</v>
      </c>
      <c r="R212" s="193">
        <f>_xlfn.IFNA(INDEX('I.KI 2016-17'!X$8:X$391,MATCH($B212,'I.KI 2016-17'!$B$8:$B$391,0)),"")</f>
        <v>1.45065379699</v>
      </c>
      <c r="S212" s="193">
        <f>_xlfn.IFNA(INDEX('I.KI 2016-17'!Y$8:Y$391,MATCH($B212,'I.KI 2016-17'!$B$8:$B$391,0)),"")</f>
        <v>0</v>
      </c>
      <c r="T212" s="193">
        <f>_xlfn.IFNA(INDEX('I.KI 2016-17'!Z$8:Z$391,MATCH($B212,'I.KI 2016-17'!$B$8:$B$391,0)),"")</f>
        <v>0</v>
      </c>
      <c r="U212" s="157">
        <f>_xlfn.IFNA(INDEX('I.KI 2016-17'!AA$8:AA$391,MATCH($B212,'I.KI 2016-17'!$B$8:$B$391,0)),"")</f>
        <v>0</v>
      </c>
      <c r="V212" s="149"/>
      <c r="W212" s="154">
        <f>_xlfn.IFNA(INDEX('I.KI 2016-17'!$H$8:$H$391,MATCH(B212,'I.KI 2016-17'!$B$8:$B$391,0)),"")</f>
        <v>0.27353574585599999</v>
      </c>
      <c r="X212" s="153">
        <f>_xlfn.IFNA(INDEX('I.KI 2016-17'!$I$8:$I$391,MATCH(B212,'I.KI 2016-17'!$B$8:$B$391,0)),"")</f>
        <v>1.177118051134</v>
      </c>
      <c r="Y212" s="155">
        <f>_xlfn.IFNA(INDEX('I.KI 2016-17'!$G$8:$G$391,MATCH(B212,'I.KI 2016-17'!$B$8:$B$391,0)),"")</f>
        <v>1.45065379699</v>
      </c>
      <c r="Z212" s="149"/>
      <c r="AA212" s="156">
        <f>_xlfn.IFNA(IF($B212=$B$382,0,_xlfn.IFNA(INDEX('I.Supplementary 2017-18'!N$8:N$35,MATCH($B212,'I.Supplementary 2017-18'!$B$8:$B$35,0)),INDEX('I.KI 2017-18'!N$9:N$393,MATCH($B212,'I.KI 2017-18'!$B$9:$B$393,0)))),"")</f>
        <v>0</v>
      </c>
      <c r="AB212" s="193">
        <f>_xlfn.IFNA(IF($B212=$B$382,0,_xlfn.IFNA(INDEX('I.Supplementary 2017-18'!O$8:O$35,MATCH($B212,'I.Supplementary 2017-18'!$B$8:$B$35,0)),INDEX('I.KI 2017-18'!O$9:O$393,MATCH($B212,'I.KI 2017-18'!$B$9:$B$393,0)))),"")</f>
        <v>0</v>
      </c>
      <c r="AC212" s="193">
        <f>_xlfn.IFNA(IF($B212=$B$382,0,_xlfn.IFNA(INDEX('I.Supplementary 2017-18'!P$8:P$35,MATCH($B212,'I.Supplementary 2017-18'!$B$8:$B$35,0)),INDEX('I.KI 2017-18'!P$9:P$393,MATCH($B212,'I.KI 2017-18'!$B$9:$B$393,0)))),"")</f>
        <v>0</v>
      </c>
      <c r="AD212" s="193">
        <f>_xlfn.IFNA(IF($B212=$B$382,0,_xlfn.IFNA(INDEX('I.Supplementary 2017-18'!Q$8:Q$35,MATCH($B212,'I.Supplementary 2017-18'!$B$8:$B$35,0)),INDEX('I.KI 2017-18'!Q$9:Q$393,MATCH($B212,'I.KI 2017-18'!$B$9:$B$393,0)))),"")</f>
        <v>0</v>
      </c>
      <c r="AE212" s="157">
        <f>_xlfn.IFNA(IF($B212=$B$382,0,_xlfn.IFNA(INDEX('I.Supplementary 2017-18'!R$8:R$35,MATCH($B212,'I.Supplementary 2017-18'!$B$8:$B$35,0)),INDEX('I.KI 2017-18'!R$9:R$393,MATCH($B212,'I.KI 2017-18'!$B$9:$B$393,0)))),"")</f>
        <v>0</v>
      </c>
      <c r="AF212" s="156">
        <f>_xlfn.IFNA(IF($B212=$B$382,0,_xlfn.IFNA(INDEX('I.Supplementary 2017-18'!S$8:S$35,MATCH($B212,'I.Supplementary 2017-18'!$B$8:$B$35,0)),INDEX('I.KI 2017-18'!S$9:S$393,MATCH($B212,'I.KI 2017-18'!$B$9:$B$393,0)))),"")</f>
        <v>0</v>
      </c>
      <c r="AG212" s="193">
        <f>_xlfn.IFNA(IF($B212=$B$382,0,_xlfn.IFNA(INDEX('I.Supplementary 2017-18'!T$8:T$35,MATCH($B212,'I.Supplementary 2017-18'!$B$8:$B$35,0)),INDEX('I.KI 2017-18'!T$9:T$393,MATCH($B212,'I.KI 2017-18'!$B$9:$B$393,0)))),"")</f>
        <v>1.2011501222858112</v>
      </c>
      <c r="AH212" s="193">
        <f>_xlfn.IFNA(IF($B212=$B$382,0,_xlfn.IFNA(INDEX('I.Supplementary 2017-18'!U$8:U$35,MATCH($B212,'I.Supplementary 2017-18'!$B$8:$B$35,0)),INDEX('I.KI 2017-18'!U$9:U$393,MATCH($B212,'I.KI 2017-18'!$B$9:$B$393,0)))),"")</f>
        <v>0</v>
      </c>
      <c r="AI212" s="193">
        <f>_xlfn.IFNA(IF($B212=$B$382,0,_xlfn.IFNA(INDEX('I.Supplementary 2017-18'!V$8:V$35,MATCH($B212,'I.Supplementary 2017-18'!$B$8:$B$35,0)),INDEX('I.KI 2017-18'!V$9:V$393,MATCH($B212,'I.KI 2017-18'!$B$9:$B$393,0)))),"")</f>
        <v>0</v>
      </c>
      <c r="AJ212" s="157">
        <f>_xlfn.IFNA(IF($B212=$B$382,0,_xlfn.IFNA(INDEX('I.Supplementary 2017-18'!W$8:W$35,MATCH($B212,'I.Supplementary 2017-18'!$B$8:$B$35,0)),INDEX('I.KI 2017-18'!W$9:W$393,MATCH($B212,'I.KI 2017-18'!$B$9:$B$393,0)))),"")</f>
        <v>0</v>
      </c>
      <c r="AK212" s="156">
        <f>_xlfn.IFNA(IF($B212=$B$382,0,_xlfn.IFNA(INDEX('I.Supplementary 2017-18'!X$8:X$35,MATCH($B212,'I.Supplementary 2017-18'!$B$8:$B$35,0)),INDEX('I.KI 2017-18'!X$9:X$393,MATCH($B212,'I.KI 2017-18'!$B$9:$B$393,0)))),"")</f>
        <v>0</v>
      </c>
      <c r="AL212" s="193">
        <f>_xlfn.IFNA(IF($B212=$B$382,0,_xlfn.IFNA(INDEX('I.Supplementary 2017-18'!Y$8:Y$35,MATCH($B212,'I.Supplementary 2017-18'!$B$8:$B$35,0)),INDEX('I.KI 2017-18'!Y$9:Y$393,MATCH($B212,'I.KI 2017-18'!$B$9:$B$393,0)))),"")</f>
        <v>1.2011501222858112</v>
      </c>
      <c r="AM212" s="193">
        <f>_xlfn.IFNA(IF($B212=$B$382,0,_xlfn.IFNA(INDEX('I.Supplementary 2017-18'!Z$8:Z$35,MATCH($B212,'I.Supplementary 2017-18'!$B$8:$B$35,0)),INDEX('I.KI 2017-18'!Z$9:Z$393,MATCH($B212,'I.KI 2017-18'!$B$9:$B$393,0)))),"")</f>
        <v>0</v>
      </c>
      <c r="AN212" s="193">
        <f>_xlfn.IFNA(IF($B212=$B$382,0,_xlfn.IFNA(INDEX('I.Supplementary 2017-18'!AA$8:AA$35,MATCH($B212,'I.Supplementary 2017-18'!$B$8:$B$35,0)),INDEX('I.KI 2017-18'!AA$9:AA$393,MATCH($B212,'I.KI 2017-18'!$B$9:$B$393,0)))),"")</f>
        <v>0</v>
      </c>
      <c r="AO212" s="157">
        <f>_xlfn.IFNA(IF($B212=$B$382,0,_xlfn.IFNA(INDEX('I.Supplementary 2017-18'!AB$8:AB$35,MATCH($B212,'I.Supplementary 2017-18'!$B$8:$B$35,0)),INDEX('I.KI 2017-18'!AB$9:AB$393,MATCH($B212,'I.KI 2017-18'!$B$9:$B$393,0)))),"")</f>
        <v>0</v>
      </c>
      <c r="AP212" s="149"/>
      <c r="AQ212" s="156">
        <f>_xlfn.IFNA(IF($B212=$B$381,0,IF($B212=$B$382,0,_xlfn.IFNA(INDEX('I.Supplementary 2017-18'!I$8:I$35,MATCH($B212,'I.Supplementary 2017-18'!$B$8:$B$35,0)),INDEX('I.KI 2017-18'!I$9:I$393,MATCH($B212,'I.KI 2017-18'!$B$9:$B$393,0))))),"")</f>
        <v>0</v>
      </c>
      <c r="AR212" s="149">
        <f>_xlfn.IFNA(IF($B212=$B$381,0,IF($B212=$B$382,0,_xlfn.IFNA(INDEX('I.Supplementary 2017-18'!J$8:J$35,MATCH($B212,'I.Supplementary 2017-18'!$B$8:$B$35,0)),INDEX('I.KI 2017-18'!J$9:J$393,MATCH($B212,'I.KI 2017-18'!$B$9:$B$393,0))))),"")</f>
        <v>1.2011501222858112</v>
      </c>
      <c r="AS212" s="157">
        <f>_xlfn.IFNA(IF($B212=$B$381,0,IF($B212=$B$382,0,_xlfn.IFNA(INDEX('I.Supplementary 2017-18'!H$8:H$35,MATCH($B212,'I.Supplementary 2017-18'!$B$8:$B$35,0)),INDEX('I.KI 2017-18'!H$9:H$393,MATCH($B212,'I.KI 2017-18'!$B$9:$B$393,0))))),"")</f>
        <v>1.2011501222858112</v>
      </c>
      <c r="AT212" s="149"/>
      <c r="AU212" s="156">
        <f>_xlfn.IFNA(_xlfn.IFNA(INDEX('I.Supplementary 2018-19'!P$8:P$157,MATCH($B212,'I.Supplementary 2018-19'!$B$8:$B$157,0)),INDEX('I.KI 2018-19'!P$9:P$393,MATCH($B212,'I.KI 2018-19'!$B$9:$B$393,0))),"")</f>
        <v>0</v>
      </c>
      <c r="AV212" s="193">
        <f>_xlfn.IFNA(_xlfn.IFNA(INDEX('I.Supplementary 2018-19'!Q$8:Q$157,MATCH($B212,'I.Supplementary 2018-19'!$B$8:$B$157,0)),INDEX('I.KI 2018-19'!Q$9:Q$393,MATCH($B212,'I.KI 2018-19'!$B$9:$B$393,0))),"")</f>
        <v>0</v>
      </c>
      <c r="AW212" s="193">
        <f>_xlfn.IFNA(_xlfn.IFNA(INDEX('I.Supplementary 2018-19'!R$8:R$157,MATCH($B212,'I.Supplementary 2018-19'!$B$8:$B$157,0)),INDEX('I.KI 2018-19'!R$9:R$393,MATCH($B212,'I.KI 2018-19'!$B$9:$B$393,0))),"")</f>
        <v>0</v>
      </c>
      <c r="AX212" s="193">
        <f>_xlfn.IFNA(_xlfn.IFNA(INDEX('I.Supplementary 2018-19'!S$8:S$157,MATCH($B212,'I.Supplementary 2018-19'!$B$8:$B$157,0)),INDEX('I.KI 2018-19'!S$9:S$393,MATCH($B212,'I.KI 2018-19'!$B$9:$B$393,0))),"")</f>
        <v>0</v>
      </c>
      <c r="AY212" s="157">
        <f>_xlfn.IFNA(_xlfn.IFNA(INDEX('I.Supplementary 2018-19'!T$8:T$157,MATCH($B212,'I.Supplementary 2018-19'!$B$8:$B$157,0)),INDEX('I.KI 2018-19'!T$9:T$393,MATCH($B212,'I.KI 2018-19'!$B$9:$B$393,0))),"")</f>
        <v>0</v>
      </c>
      <c r="AZ212" s="156">
        <f>_xlfn.IFNA(_xlfn.IFNA(INDEX('I.Supplementary 2018-19'!U$8:U$157,MATCH($B212,'I.Supplementary 2018-19'!$B$8:$B$157,0)),INDEX('I.KI 2018-19'!U$9:U$393,MATCH($B212,'I.KI 2018-19'!$B$9:$B$393,0))),"")</f>
        <v>0</v>
      </c>
      <c r="BA212" s="193">
        <f>_xlfn.IFNA(_xlfn.IFNA(INDEX('I.Supplementary 2018-19'!V$8:V$157,MATCH($B212,'I.Supplementary 2018-19'!$B$8:$B$157,0)),INDEX('I.KI 2018-19'!V$9:V$393,MATCH($B212,'I.KI 2018-19'!$B$9:$B$393,0))),"")</f>
        <v>1.2372361774617797</v>
      </c>
      <c r="BB212" s="193">
        <f>_xlfn.IFNA(_xlfn.IFNA(INDEX('I.Supplementary 2018-19'!W$8:W$157,MATCH($B212,'I.Supplementary 2018-19'!$B$8:$B$157,0)),INDEX('I.KI 2018-19'!W$9:W$393,MATCH($B212,'I.KI 2018-19'!$B$9:$B$393,0))),"")</f>
        <v>0</v>
      </c>
      <c r="BC212" s="193">
        <f>_xlfn.IFNA(_xlfn.IFNA(INDEX('I.Supplementary 2018-19'!X$8:X$157,MATCH($B212,'I.Supplementary 2018-19'!$B$8:$B$157,0)),INDEX('I.KI 2018-19'!X$9:X$393,MATCH($B212,'I.KI 2018-19'!$B$9:$B$393,0))),"")</f>
        <v>0</v>
      </c>
      <c r="BD212" s="157">
        <f>_xlfn.IFNA(_xlfn.IFNA(INDEX('I.Supplementary 2018-19'!Y$8:Y$157,MATCH($B212,'I.Supplementary 2018-19'!$B$8:$B$157,0)),INDEX('I.KI 2018-19'!Y$9:Y$393,MATCH($B212,'I.KI 2018-19'!$B$9:$B$393,0))),"")</f>
        <v>0</v>
      </c>
      <c r="BE212" s="156">
        <f>_xlfn.IFNA(_xlfn.IFNA(INDEX('I.Supplementary 2018-19'!Z$8:Z$157,MATCH($B212,'I.Supplementary 2018-19'!$B$8:$B$157,0)),INDEX('I.KI 2018-19'!Z$9:Z$393,MATCH($B212,'I.KI 2018-19'!$B$9:$B$393,0))),"")</f>
        <v>0</v>
      </c>
      <c r="BF212" s="193">
        <f>_xlfn.IFNA(_xlfn.IFNA(INDEX('I.Supplementary 2018-19'!AA$8:AA$157,MATCH($B212,'I.Supplementary 2018-19'!$B$8:$B$157,0)),INDEX('I.KI 2018-19'!AA$9:AA$393,MATCH($B212,'I.KI 2018-19'!$B$9:$B$393,0))),"")</f>
        <v>1.2372361774617797</v>
      </c>
      <c r="BG212" s="193">
        <f>_xlfn.IFNA(_xlfn.IFNA(INDEX('I.Supplementary 2018-19'!AB$8:AB$157,MATCH($B212,'I.Supplementary 2018-19'!$B$8:$B$157,0)),INDEX('I.KI 2018-19'!AB$9:AB$393,MATCH($B212,'I.KI 2018-19'!$B$9:$B$393,0))),"")</f>
        <v>0</v>
      </c>
      <c r="BH212" s="193">
        <f>_xlfn.IFNA(_xlfn.IFNA(INDEX('I.Supplementary 2018-19'!AC$8:AC$157,MATCH($B212,'I.Supplementary 2018-19'!$B$8:$B$157,0)),INDEX('I.KI 2018-19'!AC$9:AC$393,MATCH($B212,'I.KI 2018-19'!$B$9:$B$393,0))),"")</f>
        <v>0</v>
      </c>
      <c r="BI212" s="157">
        <f>_xlfn.IFNA(_xlfn.IFNA(INDEX('I.Supplementary 2018-19'!AD$8:AD$157,MATCH($B212,'I.Supplementary 2018-19'!$B$8:$B$157,0)),INDEX('I.KI 2018-19'!AD$9:AD$393,MATCH($B212,'I.KI 2018-19'!$B$9:$B$393,0))),"")</f>
        <v>0</v>
      </c>
      <c r="BJ212" s="149"/>
      <c r="BK212" s="156">
        <f>_xlfn.IFNA(IF($B212=$B$381,0,IF($B212=$B$382,0,_xlfn.IFNA(INDEX('I.Supplementary 2018-19'!I$8:I$157,MATCH($B212,'I.Supplementary 2018-19'!$B$8:$B$157,0)),INDEX('I.KI 2018-19'!I$9:I$393,MATCH($B212,'I.KI 2018-19'!$B$9:$B$393,0))))),"")</f>
        <v>0</v>
      </c>
      <c r="BL212" s="149">
        <f>_xlfn.IFNA(IF($B212=$B$381,0,IF($B212=$B$382,0,_xlfn.IFNA(INDEX('I.Supplementary 2018-19'!J$8:J$157,MATCH($B212,'I.Supplementary 2018-19'!$B$8:$B$157,0)),INDEX('I.KI 2018-19'!J$9:J$393,MATCH($B212,'I.KI 2018-19'!$B$9:$B$393,0))))),"")</f>
        <v>1.2372361774617797</v>
      </c>
      <c r="BM212" s="157">
        <f>_xlfn.IFNA(IF($B212=$B$381,0,IF($B212=$B$382,0,_xlfn.IFNA(INDEX('I.Supplementary 2018-19'!H$8:H$157,MATCH($B212,'I.Supplementary 2018-19'!$B$8:$B$157,0)),INDEX('I.KI 2018-19'!H$9:H$393,MATCH($B212,'I.KI 2018-19'!$B$9:$B$393,0))))),"")</f>
        <v>1.2372361774617797</v>
      </c>
    </row>
    <row r="213" spans="2:65">
      <c r="B213" s="121" t="str">
        <f>'Calculations for 2021-22'!B213</f>
        <v>E1738</v>
      </c>
      <c r="C213" s="160" t="str">
        <f>'Calculations for 2021-22'!D213</f>
        <v>E1738</v>
      </c>
      <c r="D213" t="str">
        <f>'Calculations for 2021-22'!E213</f>
        <v>SD</v>
      </c>
      <c r="E213">
        <f>'Calculations for 2021-22'!F213</f>
        <v>0</v>
      </c>
      <c r="F213" s="120" t="str">
        <f>'Calculations for 2021-22'!H213</f>
        <v>New Forest</v>
      </c>
      <c r="G213" s="156">
        <f>_xlfn.IFNA(INDEX('I.KI 2016-17'!M$8:M$391,MATCH($B213,'I.KI 2016-17'!$B$8:$B$391,0)),"")</f>
        <v>0</v>
      </c>
      <c r="H213" s="149">
        <f>_xlfn.IFNA(INDEX('I.KI 2016-17'!N$8:N$391,MATCH($B213,'I.KI 2016-17'!$B$8:$B$391,0)),"")</f>
        <v>1.7648605038010001</v>
      </c>
      <c r="I213" s="149">
        <f>_xlfn.IFNA(INDEX('I.KI 2016-17'!O$8:O$391,MATCH($B213,'I.KI 2016-17'!$B$8:$B$391,0)),"")</f>
        <v>0</v>
      </c>
      <c r="J213" s="149">
        <f>_xlfn.IFNA(INDEX('I.KI 2016-17'!P$8:P$391,MATCH($B213,'I.KI 2016-17'!$B$8:$B$391,0)),"")</f>
        <v>0</v>
      </c>
      <c r="K213" s="157">
        <f>_xlfn.IFNA(INDEX('I.KI 2016-17'!Q$8:Q$391,MATCH($B213,'I.KI 2016-17'!$B$8:$B$391,0)),"")</f>
        <v>0</v>
      </c>
      <c r="L213" s="156">
        <f>_xlfn.IFNA(INDEX('I.KI 2016-17'!R$8:R$391,MATCH($B213,'I.KI 2016-17'!$B$8:$B$391,0)),"")</f>
        <v>0</v>
      </c>
      <c r="M213" s="193">
        <f>_xlfn.IFNA(INDEX('I.KI 2016-17'!S$8:S$391,MATCH($B213,'I.KI 2016-17'!$B$8:$B$391,0)),"")</f>
        <v>3.658351785816</v>
      </c>
      <c r="N213" s="193">
        <f>_xlfn.IFNA(INDEX('I.KI 2016-17'!T$8:T$391,MATCH($B213,'I.KI 2016-17'!$B$8:$B$391,0)),"")</f>
        <v>0</v>
      </c>
      <c r="O213" s="193">
        <f>_xlfn.IFNA(INDEX('I.KI 2016-17'!U$8:U$391,MATCH($B213,'I.KI 2016-17'!$B$8:$B$391,0)),"")</f>
        <v>0</v>
      </c>
      <c r="P213" s="157">
        <f>_xlfn.IFNA(INDEX('I.KI 2016-17'!V$8:V$391,MATCH($B213,'I.KI 2016-17'!$B$8:$B$391,0)),"")</f>
        <v>0</v>
      </c>
      <c r="Q213" s="156">
        <f>_xlfn.IFNA(INDEX('I.KI 2016-17'!W$8:W$391,MATCH($B213,'I.KI 2016-17'!$B$8:$B$391,0)),"")</f>
        <v>0</v>
      </c>
      <c r="R213" s="193">
        <f>_xlfn.IFNA(INDEX('I.KI 2016-17'!X$8:X$391,MATCH($B213,'I.KI 2016-17'!$B$8:$B$391,0)),"")</f>
        <v>5.4232122896170001</v>
      </c>
      <c r="S213" s="193">
        <f>_xlfn.IFNA(INDEX('I.KI 2016-17'!Y$8:Y$391,MATCH($B213,'I.KI 2016-17'!$B$8:$B$391,0)),"")</f>
        <v>0</v>
      </c>
      <c r="T213" s="193">
        <f>_xlfn.IFNA(INDEX('I.KI 2016-17'!Z$8:Z$391,MATCH($B213,'I.KI 2016-17'!$B$8:$B$391,0)),"")</f>
        <v>0</v>
      </c>
      <c r="U213" s="157">
        <f>_xlfn.IFNA(INDEX('I.KI 2016-17'!AA$8:AA$391,MATCH($B213,'I.KI 2016-17'!$B$8:$B$391,0)),"")</f>
        <v>0</v>
      </c>
      <c r="V213" s="149"/>
      <c r="W213" s="154">
        <f>_xlfn.IFNA(INDEX('I.KI 2016-17'!$H$8:$H$391,MATCH(B213,'I.KI 2016-17'!$B$8:$B$391,0)),"")</f>
        <v>1.7648605038010001</v>
      </c>
      <c r="X213" s="153">
        <f>_xlfn.IFNA(INDEX('I.KI 2016-17'!$I$8:$I$391,MATCH(B213,'I.KI 2016-17'!$B$8:$B$391,0)),"")</f>
        <v>3.658351785816</v>
      </c>
      <c r="Y213" s="155">
        <f>_xlfn.IFNA(INDEX('I.KI 2016-17'!$G$8:$G$391,MATCH(B213,'I.KI 2016-17'!$B$8:$B$391,0)),"")</f>
        <v>5.4232122896170001</v>
      </c>
      <c r="Z213" s="149"/>
      <c r="AA213" s="156">
        <f>_xlfn.IFNA(IF($B213=$B$382,0,_xlfn.IFNA(INDEX('I.Supplementary 2017-18'!N$8:N$35,MATCH($B213,'I.Supplementary 2017-18'!$B$8:$B$35,0)),INDEX('I.KI 2017-18'!N$9:N$393,MATCH($B213,'I.KI 2017-18'!$B$9:$B$393,0)))),"")</f>
        <v>0</v>
      </c>
      <c r="AB213" s="193">
        <f>_xlfn.IFNA(IF($B213=$B$382,0,_xlfn.IFNA(INDEX('I.Supplementary 2017-18'!O$8:O$35,MATCH($B213,'I.Supplementary 2017-18'!$B$8:$B$35,0)),INDEX('I.KI 2017-18'!O$9:O$393,MATCH($B213,'I.KI 2017-18'!$B$9:$B$393,0)))),"")</f>
        <v>0.72273451762413976</v>
      </c>
      <c r="AC213" s="193">
        <f>_xlfn.IFNA(IF($B213=$B$382,0,_xlfn.IFNA(INDEX('I.Supplementary 2017-18'!P$8:P$35,MATCH($B213,'I.Supplementary 2017-18'!$B$8:$B$35,0)),INDEX('I.KI 2017-18'!P$9:P$393,MATCH($B213,'I.KI 2017-18'!$B$9:$B$393,0)))),"")</f>
        <v>0</v>
      </c>
      <c r="AD213" s="193">
        <f>_xlfn.IFNA(IF($B213=$B$382,0,_xlfn.IFNA(INDEX('I.Supplementary 2017-18'!Q$8:Q$35,MATCH($B213,'I.Supplementary 2017-18'!$B$8:$B$35,0)),INDEX('I.KI 2017-18'!Q$9:Q$393,MATCH($B213,'I.KI 2017-18'!$B$9:$B$393,0)))),"")</f>
        <v>0</v>
      </c>
      <c r="AE213" s="157">
        <f>_xlfn.IFNA(IF($B213=$B$382,0,_xlfn.IFNA(INDEX('I.Supplementary 2017-18'!R$8:R$35,MATCH($B213,'I.Supplementary 2017-18'!$B$8:$B$35,0)),INDEX('I.KI 2017-18'!R$9:R$393,MATCH($B213,'I.KI 2017-18'!$B$9:$B$393,0)))),"")</f>
        <v>0</v>
      </c>
      <c r="AF213" s="156">
        <f>_xlfn.IFNA(IF($B213=$B$382,0,_xlfn.IFNA(INDEX('I.Supplementary 2017-18'!S$8:S$35,MATCH($B213,'I.Supplementary 2017-18'!$B$8:$B$35,0)),INDEX('I.KI 2017-18'!S$9:S$393,MATCH($B213,'I.KI 2017-18'!$B$9:$B$393,0)))),"")</f>
        <v>0</v>
      </c>
      <c r="AG213" s="193">
        <f>_xlfn.IFNA(IF($B213=$B$382,0,_xlfn.IFNA(INDEX('I.Supplementary 2017-18'!T$8:T$35,MATCH($B213,'I.Supplementary 2017-18'!$B$8:$B$35,0)),INDEX('I.KI 2017-18'!T$9:T$393,MATCH($B213,'I.KI 2017-18'!$B$9:$B$393,0)))),"")</f>
        <v>3.7330407860657098</v>
      </c>
      <c r="AH213" s="193">
        <f>_xlfn.IFNA(IF($B213=$B$382,0,_xlfn.IFNA(INDEX('I.Supplementary 2017-18'!U$8:U$35,MATCH($B213,'I.Supplementary 2017-18'!$B$8:$B$35,0)),INDEX('I.KI 2017-18'!U$9:U$393,MATCH($B213,'I.KI 2017-18'!$B$9:$B$393,0)))),"")</f>
        <v>0</v>
      </c>
      <c r="AI213" s="193">
        <f>_xlfn.IFNA(IF($B213=$B$382,0,_xlfn.IFNA(INDEX('I.Supplementary 2017-18'!V$8:V$35,MATCH($B213,'I.Supplementary 2017-18'!$B$8:$B$35,0)),INDEX('I.KI 2017-18'!V$9:V$393,MATCH($B213,'I.KI 2017-18'!$B$9:$B$393,0)))),"")</f>
        <v>0</v>
      </c>
      <c r="AJ213" s="157">
        <f>_xlfn.IFNA(IF($B213=$B$382,0,_xlfn.IFNA(INDEX('I.Supplementary 2017-18'!W$8:W$35,MATCH($B213,'I.Supplementary 2017-18'!$B$8:$B$35,0)),INDEX('I.KI 2017-18'!W$9:W$393,MATCH($B213,'I.KI 2017-18'!$B$9:$B$393,0)))),"")</f>
        <v>0</v>
      </c>
      <c r="AK213" s="156">
        <f>_xlfn.IFNA(IF($B213=$B$382,0,_xlfn.IFNA(INDEX('I.Supplementary 2017-18'!X$8:X$35,MATCH($B213,'I.Supplementary 2017-18'!$B$8:$B$35,0)),INDEX('I.KI 2017-18'!X$9:X$393,MATCH($B213,'I.KI 2017-18'!$B$9:$B$393,0)))),"")</f>
        <v>0</v>
      </c>
      <c r="AL213" s="193">
        <f>_xlfn.IFNA(IF($B213=$B$382,0,_xlfn.IFNA(INDEX('I.Supplementary 2017-18'!Y$8:Y$35,MATCH($B213,'I.Supplementary 2017-18'!$B$8:$B$35,0)),INDEX('I.KI 2017-18'!Y$9:Y$393,MATCH($B213,'I.KI 2017-18'!$B$9:$B$393,0)))),"")</f>
        <v>4.4557753036898493</v>
      </c>
      <c r="AM213" s="193">
        <f>_xlfn.IFNA(IF($B213=$B$382,0,_xlfn.IFNA(INDEX('I.Supplementary 2017-18'!Z$8:Z$35,MATCH($B213,'I.Supplementary 2017-18'!$B$8:$B$35,0)),INDEX('I.KI 2017-18'!Z$9:Z$393,MATCH($B213,'I.KI 2017-18'!$B$9:$B$393,0)))),"")</f>
        <v>0</v>
      </c>
      <c r="AN213" s="193">
        <f>_xlfn.IFNA(IF($B213=$B$382,0,_xlfn.IFNA(INDEX('I.Supplementary 2017-18'!AA$8:AA$35,MATCH($B213,'I.Supplementary 2017-18'!$B$8:$B$35,0)),INDEX('I.KI 2017-18'!AA$9:AA$393,MATCH($B213,'I.KI 2017-18'!$B$9:$B$393,0)))),"")</f>
        <v>0</v>
      </c>
      <c r="AO213" s="157">
        <f>_xlfn.IFNA(IF($B213=$B$382,0,_xlfn.IFNA(INDEX('I.Supplementary 2017-18'!AB$8:AB$35,MATCH($B213,'I.Supplementary 2017-18'!$B$8:$B$35,0)),INDEX('I.KI 2017-18'!AB$9:AB$393,MATCH($B213,'I.KI 2017-18'!$B$9:$B$393,0)))),"")</f>
        <v>0</v>
      </c>
      <c r="AP213" s="149"/>
      <c r="AQ213" s="156">
        <f>_xlfn.IFNA(IF($B213=$B$381,0,IF($B213=$B$382,0,_xlfn.IFNA(INDEX('I.Supplementary 2017-18'!I$8:I$35,MATCH($B213,'I.Supplementary 2017-18'!$B$8:$B$35,0)),INDEX('I.KI 2017-18'!I$9:I$393,MATCH($B213,'I.KI 2017-18'!$B$9:$B$393,0))))),"")</f>
        <v>0.72273451762413976</v>
      </c>
      <c r="AR213" s="149">
        <f>_xlfn.IFNA(IF($B213=$B$381,0,IF($B213=$B$382,0,_xlfn.IFNA(INDEX('I.Supplementary 2017-18'!J$8:J$35,MATCH($B213,'I.Supplementary 2017-18'!$B$8:$B$35,0)),INDEX('I.KI 2017-18'!J$9:J$393,MATCH($B213,'I.KI 2017-18'!$B$9:$B$393,0))))),"")</f>
        <v>3.7330407860657098</v>
      </c>
      <c r="AS213" s="157">
        <f>_xlfn.IFNA(IF($B213=$B$381,0,IF($B213=$B$382,0,_xlfn.IFNA(INDEX('I.Supplementary 2017-18'!H$8:H$35,MATCH($B213,'I.Supplementary 2017-18'!$B$8:$B$35,0)),INDEX('I.KI 2017-18'!H$9:H$393,MATCH($B213,'I.KI 2017-18'!$B$9:$B$393,0))))),"")</f>
        <v>4.4557753036898493</v>
      </c>
      <c r="AT213" s="149"/>
      <c r="AU213" s="156">
        <f>_xlfn.IFNA(_xlfn.IFNA(INDEX('I.Supplementary 2018-19'!P$8:P$157,MATCH($B213,'I.Supplementary 2018-19'!$B$8:$B$157,0)),INDEX('I.KI 2018-19'!P$9:P$393,MATCH($B213,'I.KI 2018-19'!$B$9:$B$393,0))),"")</f>
        <v>0</v>
      </c>
      <c r="AV213" s="193">
        <f>_xlfn.IFNA(_xlfn.IFNA(INDEX('I.Supplementary 2018-19'!Q$8:Q$157,MATCH($B213,'I.Supplementary 2018-19'!$B$8:$B$157,0)),INDEX('I.KI 2018-19'!Q$9:Q$393,MATCH($B213,'I.KI 2018-19'!$B$9:$B$393,0))),"")</f>
        <v>9.2375324448961765E-2</v>
      </c>
      <c r="AW213" s="193">
        <f>_xlfn.IFNA(_xlfn.IFNA(INDEX('I.Supplementary 2018-19'!R$8:R$157,MATCH($B213,'I.Supplementary 2018-19'!$B$8:$B$157,0)),INDEX('I.KI 2018-19'!R$9:R$393,MATCH($B213,'I.KI 2018-19'!$B$9:$B$393,0))),"")</f>
        <v>0</v>
      </c>
      <c r="AX213" s="193">
        <f>_xlfn.IFNA(_xlfn.IFNA(INDEX('I.Supplementary 2018-19'!S$8:S$157,MATCH($B213,'I.Supplementary 2018-19'!$B$8:$B$157,0)),INDEX('I.KI 2018-19'!S$9:S$393,MATCH($B213,'I.KI 2018-19'!$B$9:$B$393,0))),"")</f>
        <v>0</v>
      </c>
      <c r="AY213" s="157">
        <f>_xlfn.IFNA(_xlfn.IFNA(INDEX('I.Supplementary 2018-19'!T$8:T$157,MATCH($B213,'I.Supplementary 2018-19'!$B$8:$B$157,0)),INDEX('I.KI 2018-19'!T$9:T$393,MATCH($B213,'I.KI 2018-19'!$B$9:$B$393,0))),"")</f>
        <v>0</v>
      </c>
      <c r="AZ213" s="156">
        <f>_xlfn.IFNA(_xlfn.IFNA(INDEX('I.Supplementary 2018-19'!U$8:U$157,MATCH($B213,'I.Supplementary 2018-19'!$B$8:$B$157,0)),INDEX('I.KI 2018-19'!U$9:U$393,MATCH($B213,'I.KI 2018-19'!$B$9:$B$393,0))),"")</f>
        <v>0</v>
      </c>
      <c r="BA213" s="193">
        <f>_xlfn.IFNA(_xlfn.IFNA(INDEX('I.Supplementary 2018-19'!V$8:V$157,MATCH($B213,'I.Supplementary 2018-19'!$B$8:$B$157,0)),INDEX('I.KI 2018-19'!V$9:V$393,MATCH($B213,'I.KI 2018-19'!$B$9:$B$393,0))),"")</f>
        <v>3.8451922259904303</v>
      </c>
      <c r="BB213" s="193">
        <f>_xlfn.IFNA(_xlfn.IFNA(INDEX('I.Supplementary 2018-19'!W$8:W$157,MATCH($B213,'I.Supplementary 2018-19'!$B$8:$B$157,0)),INDEX('I.KI 2018-19'!W$9:W$393,MATCH($B213,'I.KI 2018-19'!$B$9:$B$393,0))),"")</f>
        <v>0</v>
      </c>
      <c r="BC213" s="193">
        <f>_xlfn.IFNA(_xlfn.IFNA(INDEX('I.Supplementary 2018-19'!X$8:X$157,MATCH($B213,'I.Supplementary 2018-19'!$B$8:$B$157,0)),INDEX('I.KI 2018-19'!X$9:X$393,MATCH($B213,'I.KI 2018-19'!$B$9:$B$393,0))),"")</f>
        <v>0</v>
      </c>
      <c r="BD213" s="157">
        <f>_xlfn.IFNA(_xlfn.IFNA(INDEX('I.Supplementary 2018-19'!Y$8:Y$157,MATCH($B213,'I.Supplementary 2018-19'!$B$8:$B$157,0)),INDEX('I.KI 2018-19'!Y$9:Y$393,MATCH($B213,'I.KI 2018-19'!$B$9:$B$393,0))),"")</f>
        <v>0</v>
      </c>
      <c r="BE213" s="156">
        <f>_xlfn.IFNA(_xlfn.IFNA(INDEX('I.Supplementary 2018-19'!Z$8:Z$157,MATCH($B213,'I.Supplementary 2018-19'!$B$8:$B$157,0)),INDEX('I.KI 2018-19'!Z$9:Z$393,MATCH($B213,'I.KI 2018-19'!$B$9:$B$393,0))),"")</f>
        <v>0</v>
      </c>
      <c r="BF213" s="193">
        <f>_xlfn.IFNA(_xlfn.IFNA(INDEX('I.Supplementary 2018-19'!AA$8:AA$157,MATCH($B213,'I.Supplementary 2018-19'!$B$8:$B$157,0)),INDEX('I.KI 2018-19'!AA$9:AA$393,MATCH($B213,'I.KI 2018-19'!$B$9:$B$393,0))),"")</f>
        <v>3.9375675504393919</v>
      </c>
      <c r="BG213" s="193">
        <f>_xlfn.IFNA(_xlfn.IFNA(INDEX('I.Supplementary 2018-19'!AB$8:AB$157,MATCH($B213,'I.Supplementary 2018-19'!$B$8:$B$157,0)),INDEX('I.KI 2018-19'!AB$9:AB$393,MATCH($B213,'I.KI 2018-19'!$B$9:$B$393,0))),"")</f>
        <v>0</v>
      </c>
      <c r="BH213" s="193">
        <f>_xlfn.IFNA(_xlfn.IFNA(INDEX('I.Supplementary 2018-19'!AC$8:AC$157,MATCH($B213,'I.Supplementary 2018-19'!$B$8:$B$157,0)),INDEX('I.KI 2018-19'!AC$9:AC$393,MATCH($B213,'I.KI 2018-19'!$B$9:$B$393,0))),"")</f>
        <v>0</v>
      </c>
      <c r="BI213" s="157">
        <f>_xlfn.IFNA(_xlfn.IFNA(INDEX('I.Supplementary 2018-19'!AD$8:AD$157,MATCH($B213,'I.Supplementary 2018-19'!$B$8:$B$157,0)),INDEX('I.KI 2018-19'!AD$9:AD$393,MATCH($B213,'I.KI 2018-19'!$B$9:$B$393,0))),"")</f>
        <v>0</v>
      </c>
      <c r="BJ213" s="149"/>
      <c r="BK213" s="156">
        <f>_xlfn.IFNA(IF($B213=$B$381,0,IF($B213=$B$382,0,_xlfn.IFNA(INDEX('I.Supplementary 2018-19'!I$8:I$157,MATCH($B213,'I.Supplementary 2018-19'!$B$8:$B$157,0)),INDEX('I.KI 2018-19'!I$9:I$393,MATCH($B213,'I.KI 2018-19'!$B$9:$B$393,0))))),"")</f>
        <v>9.2375324448961765E-2</v>
      </c>
      <c r="BL213" s="149">
        <f>_xlfn.IFNA(IF($B213=$B$381,0,IF($B213=$B$382,0,_xlfn.IFNA(INDEX('I.Supplementary 2018-19'!J$8:J$157,MATCH($B213,'I.Supplementary 2018-19'!$B$8:$B$157,0)),INDEX('I.KI 2018-19'!J$9:J$393,MATCH($B213,'I.KI 2018-19'!$B$9:$B$393,0))))),"")</f>
        <v>3.8451922259904303</v>
      </c>
      <c r="BM213" s="157">
        <f>_xlfn.IFNA(IF($B213=$B$381,0,IF($B213=$B$382,0,_xlfn.IFNA(INDEX('I.Supplementary 2018-19'!H$8:H$157,MATCH($B213,'I.Supplementary 2018-19'!$B$8:$B$157,0)),INDEX('I.KI 2018-19'!H$9:H$393,MATCH($B213,'I.KI 2018-19'!$B$9:$B$393,0))))),"")</f>
        <v>3.9375675504393919</v>
      </c>
    </row>
    <row r="214" spans="2:65">
      <c r="B214" s="121" t="str">
        <f>'Calculations for 2021-22'!B214</f>
        <v>E3036</v>
      </c>
      <c r="C214" s="160" t="str">
        <f>'Calculations for 2021-22'!D214</f>
        <v>E3036</v>
      </c>
      <c r="D214" t="str">
        <f>'Calculations for 2021-22'!E214</f>
        <v>SD</v>
      </c>
      <c r="E214">
        <f>'Calculations for 2021-22'!F214</f>
        <v>0</v>
      </c>
      <c r="F214" s="120" t="str">
        <f>'Calculations for 2021-22'!H214</f>
        <v>Newark and Sherwood</v>
      </c>
      <c r="G214" s="156">
        <f>_xlfn.IFNA(INDEX('I.KI 2016-17'!M$8:M$391,MATCH($B214,'I.KI 2016-17'!$B$8:$B$391,0)),"")</f>
        <v>0</v>
      </c>
      <c r="H214" s="149">
        <f>_xlfn.IFNA(INDEX('I.KI 2016-17'!N$8:N$391,MATCH($B214,'I.KI 2016-17'!$B$8:$B$391,0)),"")</f>
        <v>1.7766682786200001</v>
      </c>
      <c r="I214" s="149">
        <f>_xlfn.IFNA(INDEX('I.KI 2016-17'!O$8:O$391,MATCH($B214,'I.KI 2016-17'!$B$8:$B$391,0)),"")</f>
        <v>0</v>
      </c>
      <c r="J214" s="149">
        <f>_xlfn.IFNA(INDEX('I.KI 2016-17'!P$8:P$391,MATCH($B214,'I.KI 2016-17'!$B$8:$B$391,0)),"")</f>
        <v>0</v>
      </c>
      <c r="K214" s="157">
        <f>_xlfn.IFNA(INDEX('I.KI 2016-17'!Q$8:Q$391,MATCH($B214,'I.KI 2016-17'!$B$8:$B$391,0)),"")</f>
        <v>0</v>
      </c>
      <c r="L214" s="156">
        <f>_xlfn.IFNA(INDEX('I.KI 2016-17'!R$8:R$391,MATCH($B214,'I.KI 2016-17'!$B$8:$B$391,0)),"")</f>
        <v>0</v>
      </c>
      <c r="M214" s="193">
        <f>_xlfn.IFNA(INDEX('I.KI 2016-17'!S$8:S$391,MATCH($B214,'I.KI 2016-17'!$B$8:$B$391,0)),"")</f>
        <v>3.3658028369920001</v>
      </c>
      <c r="N214" s="193">
        <f>_xlfn.IFNA(INDEX('I.KI 2016-17'!T$8:T$391,MATCH($B214,'I.KI 2016-17'!$B$8:$B$391,0)),"")</f>
        <v>0</v>
      </c>
      <c r="O214" s="193">
        <f>_xlfn.IFNA(INDEX('I.KI 2016-17'!U$8:U$391,MATCH($B214,'I.KI 2016-17'!$B$8:$B$391,0)),"")</f>
        <v>0</v>
      </c>
      <c r="P214" s="157">
        <f>_xlfn.IFNA(INDEX('I.KI 2016-17'!V$8:V$391,MATCH($B214,'I.KI 2016-17'!$B$8:$B$391,0)),"")</f>
        <v>0</v>
      </c>
      <c r="Q214" s="156">
        <f>_xlfn.IFNA(INDEX('I.KI 2016-17'!W$8:W$391,MATCH($B214,'I.KI 2016-17'!$B$8:$B$391,0)),"")</f>
        <v>0</v>
      </c>
      <c r="R214" s="193">
        <f>_xlfn.IFNA(INDEX('I.KI 2016-17'!X$8:X$391,MATCH($B214,'I.KI 2016-17'!$B$8:$B$391,0)),"")</f>
        <v>5.1424711156120004</v>
      </c>
      <c r="S214" s="193">
        <f>_xlfn.IFNA(INDEX('I.KI 2016-17'!Y$8:Y$391,MATCH($B214,'I.KI 2016-17'!$B$8:$B$391,0)),"")</f>
        <v>0</v>
      </c>
      <c r="T214" s="193">
        <f>_xlfn.IFNA(INDEX('I.KI 2016-17'!Z$8:Z$391,MATCH($B214,'I.KI 2016-17'!$B$8:$B$391,0)),"")</f>
        <v>0</v>
      </c>
      <c r="U214" s="157">
        <f>_xlfn.IFNA(INDEX('I.KI 2016-17'!AA$8:AA$391,MATCH($B214,'I.KI 2016-17'!$B$8:$B$391,0)),"")</f>
        <v>0</v>
      </c>
      <c r="V214" s="149"/>
      <c r="W214" s="154">
        <f>_xlfn.IFNA(INDEX('I.KI 2016-17'!$H$8:$H$391,MATCH(B214,'I.KI 2016-17'!$B$8:$B$391,0)),"")</f>
        <v>1.7766682786200001</v>
      </c>
      <c r="X214" s="153">
        <f>_xlfn.IFNA(INDEX('I.KI 2016-17'!$I$8:$I$391,MATCH(B214,'I.KI 2016-17'!$B$8:$B$391,0)),"")</f>
        <v>3.3658028369920001</v>
      </c>
      <c r="Y214" s="155">
        <f>_xlfn.IFNA(INDEX('I.KI 2016-17'!$G$8:$G$391,MATCH(B214,'I.KI 2016-17'!$B$8:$B$391,0)),"")</f>
        <v>5.1424711156120004</v>
      </c>
      <c r="Z214" s="149"/>
      <c r="AA214" s="156">
        <f>_xlfn.IFNA(IF($B214=$B$382,0,_xlfn.IFNA(INDEX('I.Supplementary 2017-18'!N$8:N$35,MATCH($B214,'I.Supplementary 2017-18'!$B$8:$B$35,0)),INDEX('I.KI 2017-18'!N$9:N$393,MATCH($B214,'I.KI 2017-18'!$B$9:$B$393,0)))),"")</f>
        <v>0</v>
      </c>
      <c r="AB214" s="193">
        <f>_xlfn.IFNA(IF($B214=$B$382,0,_xlfn.IFNA(INDEX('I.Supplementary 2017-18'!O$8:O$35,MATCH($B214,'I.Supplementary 2017-18'!$B$8:$B$35,0)),INDEX('I.KI 2017-18'!O$9:O$393,MATCH($B214,'I.KI 2017-18'!$B$9:$B$393,0)))),"")</f>
        <v>1.0485916037488263</v>
      </c>
      <c r="AC214" s="193">
        <f>_xlfn.IFNA(IF($B214=$B$382,0,_xlfn.IFNA(INDEX('I.Supplementary 2017-18'!P$8:P$35,MATCH($B214,'I.Supplementary 2017-18'!$B$8:$B$35,0)),INDEX('I.KI 2017-18'!P$9:P$393,MATCH($B214,'I.KI 2017-18'!$B$9:$B$393,0)))),"")</f>
        <v>0</v>
      </c>
      <c r="AD214" s="193">
        <f>_xlfn.IFNA(IF($B214=$B$382,0,_xlfn.IFNA(INDEX('I.Supplementary 2017-18'!Q$8:Q$35,MATCH($B214,'I.Supplementary 2017-18'!$B$8:$B$35,0)),INDEX('I.KI 2017-18'!Q$9:Q$393,MATCH($B214,'I.KI 2017-18'!$B$9:$B$393,0)))),"")</f>
        <v>0</v>
      </c>
      <c r="AE214" s="157">
        <f>_xlfn.IFNA(IF($B214=$B$382,0,_xlfn.IFNA(INDEX('I.Supplementary 2017-18'!R$8:R$35,MATCH($B214,'I.Supplementary 2017-18'!$B$8:$B$35,0)),INDEX('I.KI 2017-18'!R$9:R$393,MATCH($B214,'I.KI 2017-18'!$B$9:$B$393,0)))),"")</f>
        <v>0</v>
      </c>
      <c r="AF214" s="156">
        <f>_xlfn.IFNA(IF($B214=$B$382,0,_xlfn.IFNA(INDEX('I.Supplementary 2017-18'!S$8:S$35,MATCH($B214,'I.Supplementary 2017-18'!$B$8:$B$35,0)),INDEX('I.KI 2017-18'!S$9:S$393,MATCH($B214,'I.KI 2017-18'!$B$9:$B$393,0)))),"")</f>
        <v>0</v>
      </c>
      <c r="AG214" s="193">
        <f>_xlfn.IFNA(IF($B214=$B$382,0,_xlfn.IFNA(INDEX('I.Supplementary 2017-18'!T$8:T$35,MATCH($B214,'I.Supplementary 2017-18'!$B$8:$B$35,0)),INDEX('I.KI 2017-18'!T$9:T$393,MATCH($B214,'I.KI 2017-18'!$B$9:$B$393,0)))),"")</f>
        <v>3.4345191506902188</v>
      </c>
      <c r="AH214" s="193">
        <f>_xlfn.IFNA(IF($B214=$B$382,0,_xlfn.IFNA(INDEX('I.Supplementary 2017-18'!U$8:U$35,MATCH($B214,'I.Supplementary 2017-18'!$B$8:$B$35,0)),INDEX('I.KI 2017-18'!U$9:U$393,MATCH($B214,'I.KI 2017-18'!$B$9:$B$393,0)))),"")</f>
        <v>0</v>
      </c>
      <c r="AI214" s="193">
        <f>_xlfn.IFNA(IF($B214=$B$382,0,_xlfn.IFNA(INDEX('I.Supplementary 2017-18'!V$8:V$35,MATCH($B214,'I.Supplementary 2017-18'!$B$8:$B$35,0)),INDEX('I.KI 2017-18'!V$9:V$393,MATCH($B214,'I.KI 2017-18'!$B$9:$B$393,0)))),"")</f>
        <v>0</v>
      </c>
      <c r="AJ214" s="157">
        <f>_xlfn.IFNA(IF($B214=$B$382,0,_xlfn.IFNA(INDEX('I.Supplementary 2017-18'!W$8:W$35,MATCH($B214,'I.Supplementary 2017-18'!$B$8:$B$35,0)),INDEX('I.KI 2017-18'!W$9:W$393,MATCH($B214,'I.KI 2017-18'!$B$9:$B$393,0)))),"")</f>
        <v>0</v>
      </c>
      <c r="AK214" s="156">
        <f>_xlfn.IFNA(IF($B214=$B$382,0,_xlfn.IFNA(INDEX('I.Supplementary 2017-18'!X$8:X$35,MATCH($B214,'I.Supplementary 2017-18'!$B$8:$B$35,0)),INDEX('I.KI 2017-18'!X$9:X$393,MATCH($B214,'I.KI 2017-18'!$B$9:$B$393,0)))),"")</f>
        <v>0</v>
      </c>
      <c r="AL214" s="193">
        <f>_xlfn.IFNA(IF($B214=$B$382,0,_xlfn.IFNA(INDEX('I.Supplementary 2017-18'!Y$8:Y$35,MATCH($B214,'I.Supplementary 2017-18'!$B$8:$B$35,0)),INDEX('I.KI 2017-18'!Y$9:Y$393,MATCH($B214,'I.KI 2017-18'!$B$9:$B$393,0)))),"")</f>
        <v>4.4831107544390454</v>
      </c>
      <c r="AM214" s="193">
        <f>_xlfn.IFNA(IF($B214=$B$382,0,_xlfn.IFNA(INDEX('I.Supplementary 2017-18'!Z$8:Z$35,MATCH($B214,'I.Supplementary 2017-18'!$B$8:$B$35,0)),INDEX('I.KI 2017-18'!Z$9:Z$393,MATCH($B214,'I.KI 2017-18'!$B$9:$B$393,0)))),"")</f>
        <v>0</v>
      </c>
      <c r="AN214" s="193">
        <f>_xlfn.IFNA(IF($B214=$B$382,0,_xlfn.IFNA(INDEX('I.Supplementary 2017-18'!AA$8:AA$35,MATCH($B214,'I.Supplementary 2017-18'!$B$8:$B$35,0)),INDEX('I.KI 2017-18'!AA$9:AA$393,MATCH($B214,'I.KI 2017-18'!$B$9:$B$393,0)))),"")</f>
        <v>0</v>
      </c>
      <c r="AO214" s="157">
        <f>_xlfn.IFNA(IF($B214=$B$382,0,_xlfn.IFNA(INDEX('I.Supplementary 2017-18'!AB$8:AB$35,MATCH($B214,'I.Supplementary 2017-18'!$B$8:$B$35,0)),INDEX('I.KI 2017-18'!AB$9:AB$393,MATCH($B214,'I.KI 2017-18'!$B$9:$B$393,0)))),"")</f>
        <v>0</v>
      </c>
      <c r="AP214" s="149"/>
      <c r="AQ214" s="156">
        <f>_xlfn.IFNA(IF($B214=$B$381,0,IF($B214=$B$382,0,_xlfn.IFNA(INDEX('I.Supplementary 2017-18'!I$8:I$35,MATCH($B214,'I.Supplementary 2017-18'!$B$8:$B$35,0)),INDEX('I.KI 2017-18'!I$9:I$393,MATCH($B214,'I.KI 2017-18'!$B$9:$B$393,0))))),"")</f>
        <v>1.0485916037488263</v>
      </c>
      <c r="AR214" s="149">
        <f>_xlfn.IFNA(IF($B214=$B$381,0,IF($B214=$B$382,0,_xlfn.IFNA(INDEX('I.Supplementary 2017-18'!J$8:J$35,MATCH($B214,'I.Supplementary 2017-18'!$B$8:$B$35,0)),INDEX('I.KI 2017-18'!J$9:J$393,MATCH($B214,'I.KI 2017-18'!$B$9:$B$393,0))))),"")</f>
        <v>3.4345191506902188</v>
      </c>
      <c r="AS214" s="157">
        <f>_xlfn.IFNA(IF($B214=$B$381,0,IF($B214=$B$382,0,_xlfn.IFNA(INDEX('I.Supplementary 2017-18'!H$8:H$35,MATCH($B214,'I.Supplementary 2017-18'!$B$8:$B$35,0)),INDEX('I.KI 2017-18'!H$9:H$393,MATCH($B214,'I.KI 2017-18'!$B$9:$B$393,0))))),"")</f>
        <v>4.4831107544390454</v>
      </c>
      <c r="AT214" s="149"/>
      <c r="AU214" s="156">
        <f>_xlfn.IFNA(_xlfn.IFNA(INDEX('I.Supplementary 2018-19'!P$8:P$157,MATCH($B214,'I.Supplementary 2018-19'!$B$8:$B$157,0)),INDEX('I.KI 2018-19'!P$9:P$393,MATCH($B214,'I.KI 2018-19'!$B$9:$B$393,0))),"")</f>
        <v>0</v>
      </c>
      <c r="AV214" s="193">
        <f>_xlfn.IFNA(_xlfn.IFNA(INDEX('I.Supplementary 2018-19'!Q$8:Q$157,MATCH($B214,'I.Supplementary 2018-19'!$B$8:$B$157,0)),INDEX('I.KI 2018-19'!Q$9:Q$393,MATCH($B214,'I.KI 2018-19'!$B$9:$B$393,0))),"")</f>
        <v>0.59237422108980264</v>
      </c>
      <c r="AW214" s="193">
        <f>_xlfn.IFNA(_xlfn.IFNA(INDEX('I.Supplementary 2018-19'!R$8:R$157,MATCH($B214,'I.Supplementary 2018-19'!$B$8:$B$157,0)),INDEX('I.KI 2018-19'!R$9:R$393,MATCH($B214,'I.KI 2018-19'!$B$9:$B$393,0))),"")</f>
        <v>0</v>
      </c>
      <c r="AX214" s="193">
        <f>_xlfn.IFNA(_xlfn.IFNA(INDEX('I.Supplementary 2018-19'!S$8:S$157,MATCH($B214,'I.Supplementary 2018-19'!$B$8:$B$157,0)),INDEX('I.KI 2018-19'!S$9:S$393,MATCH($B214,'I.KI 2018-19'!$B$9:$B$393,0))),"")</f>
        <v>0</v>
      </c>
      <c r="AY214" s="157">
        <f>_xlfn.IFNA(_xlfn.IFNA(INDEX('I.Supplementary 2018-19'!T$8:T$157,MATCH($B214,'I.Supplementary 2018-19'!$B$8:$B$157,0)),INDEX('I.KI 2018-19'!T$9:T$393,MATCH($B214,'I.KI 2018-19'!$B$9:$B$393,0))),"")</f>
        <v>0</v>
      </c>
      <c r="AZ214" s="156">
        <f>_xlfn.IFNA(_xlfn.IFNA(INDEX('I.Supplementary 2018-19'!U$8:U$157,MATCH($B214,'I.Supplementary 2018-19'!$B$8:$B$157,0)),INDEX('I.KI 2018-19'!U$9:U$393,MATCH($B214,'I.KI 2018-19'!$B$9:$B$393,0))),"")</f>
        <v>0</v>
      </c>
      <c r="BA214" s="193">
        <f>_xlfn.IFNA(_xlfn.IFNA(INDEX('I.Supplementary 2018-19'!V$8:V$157,MATCH($B214,'I.Supplementary 2018-19'!$B$8:$B$157,0)),INDEX('I.KI 2018-19'!V$9:V$393,MATCH($B214,'I.KI 2018-19'!$B$9:$B$393,0))),"")</f>
        <v>3.5377021294663198</v>
      </c>
      <c r="BB214" s="193">
        <f>_xlfn.IFNA(_xlfn.IFNA(INDEX('I.Supplementary 2018-19'!W$8:W$157,MATCH($B214,'I.Supplementary 2018-19'!$B$8:$B$157,0)),INDEX('I.KI 2018-19'!W$9:W$393,MATCH($B214,'I.KI 2018-19'!$B$9:$B$393,0))),"")</f>
        <v>0</v>
      </c>
      <c r="BC214" s="193">
        <f>_xlfn.IFNA(_xlfn.IFNA(INDEX('I.Supplementary 2018-19'!X$8:X$157,MATCH($B214,'I.Supplementary 2018-19'!$B$8:$B$157,0)),INDEX('I.KI 2018-19'!X$9:X$393,MATCH($B214,'I.KI 2018-19'!$B$9:$B$393,0))),"")</f>
        <v>0</v>
      </c>
      <c r="BD214" s="157">
        <f>_xlfn.IFNA(_xlfn.IFNA(INDEX('I.Supplementary 2018-19'!Y$8:Y$157,MATCH($B214,'I.Supplementary 2018-19'!$B$8:$B$157,0)),INDEX('I.KI 2018-19'!Y$9:Y$393,MATCH($B214,'I.KI 2018-19'!$B$9:$B$393,0))),"")</f>
        <v>0</v>
      </c>
      <c r="BE214" s="156">
        <f>_xlfn.IFNA(_xlfn.IFNA(INDEX('I.Supplementary 2018-19'!Z$8:Z$157,MATCH($B214,'I.Supplementary 2018-19'!$B$8:$B$157,0)),INDEX('I.KI 2018-19'!Z$9:Z$393,MATCH($B214,'I.KI 2018-19'!$B$9:$B$393,0))),"")</f>
        <v>0</v>
      </c>
      <c r="BF214" s="193">
        <f>_xlfn.IFNA(_xlfn.IFNA(INDEX('I.Supplementary 2018-19'!AA$8:AA$157,MATCH($B214,'I.Supplementary 2018-19'!$B$8:$B$157,0)),INDEX('I.KI 2018-19'!AA$9:AA$393,MATCH($B214,'I.KI 2018-19'!$B$9:$B$393,0))),"")</f>
        <v>4.1300763505561227</v>
      </c>
      <c r="BG214" s="193">
        <f>_xlfn.IFNA(_xlfn.IFNA(INDEX('I.Supplementary 2018-19'!AB$8:AB$157,MATCH($B214,'I.Supplementary 2018-19'!$B$8:$B$157,0)),INDEX('I.KI 2018-19'!AB$9:AB$393,MATCH($B214,'I.KI 2018-19'!$B$9:$B$393,0))),"")</f>
        <v>0</v>
      </c>
      <c r="BH214" s="193">
        <f>_xlfn.IFNA(_xlfn.IFNA(INDEX('I.Supplementary 2018-19'!AC$8:AC$157,MATCH($B214,'I.Supplementary 2018-19'!$B$8:$B$157,0)),INDEX('I.KI 2018-19'!AC$9:AC$393,MATCH($B214,'I.KI 2018-19'!$B$9:$B$393,0))),"")</f>
        <v>0</v>
      </c>
      <c r="BI214" s="157">
        <f>_xlfn.IFNA(_xlfn.IFNA(INDEX('I.Supplementary 2018-19'!AD$8:AD$157,MATCH($B214,'I.Supplementary 2018-19'!$B$8:$B$157,0)),INDEX('I.KI 2018-19'!AD$9:AD$393,MATCH($B214,'I.KI 2018-19'!$B$9:$B$393,0))),"")</f>
        <v>0</v>
      </c>
      <c r="BJ214" s="149"/>
      <c r="BK214" s="156">
        <f>_xlfn.IFNA(IF($B214=$B$381,0,IF($B214=$B$382,0,_xlfn.IFNA(INDEX('I.Supplementary 2018-19'!I$8:I$157,MATCH($B214,'I.Supplementary 2018-19'!$B$8:$B$157,0)),INDEX('I.KI 2018-19'!I$9:I$393,MATCH($B214,'I.KI 2018-19'!$B$9:$B$393,0))))),"")</f>
        <v>0.59237422108980264</v>
      </c>
      <c r="BL214" s="149">
        <f>_xlfn.IFNA(IF($B214=$B$381,0,IF($B214=$B$382,0,_xlfn.IFNA(INDEX('I.Supplementary 2018-19'!J$8:J$157,MATCH($B214,'I.Supplementary 2018-19'!$B$8:$B$157,0)),INDEX('I.KI 2018-19'!J$9:J$393,MATCH($B214,'I.KI 2018-19'!$B$9:$B$393,0))))),"")</f>
        <v>3.5377021294663198</v>
      </c>
      <c r="BM214" s="157">
        <f>_xlfn.IFNA(IF($B214=$B$381,0,IF($B214=$B$382,0,_xlfn.IFNA(INDEX('I.Supplementary 2018-19'!H$8:H$157,MATCH($B214,'I.Supplementary 2018-19'!$B$8:$B$157,0)),INDEX('I.KI 2018-19'!H$9:H$393,MATCH($B214,'I.KI 2018-19'!$B$9:$B$393,0))))),"")</f>
        <v>4.1300763505561227</v>
      </c>
    </row>
    <row r="215" spans="2:65">
      <c r="B215" s="121" t="str">
        <f>'Calculations for 2021-22'!B215</f>
        <v>E4502</v>
      </c>
      <c r="C215" s="160" t="str">
        <f>'Calculations for 2021-22'!D215</f>
        <v>E4502</v>
      </c>
      <c r="D215" t="str">
        <f>'Calculations for 2021-22'!E215</f>
        <v>MD</v>
      </c>
      <c r="E215" t="str">
        <f>'Calculations for 2021-22'!F215</f>
        <v>P1903</v>
      </c>
      <c r="F215" s="120" t="str">
        <f>'Calculations for 2021-22'!H215</f>
        <v>Newcastle upon Tyne</v>
      </c>
      <c r="G215" s="156">
        <f>_xlfn.IFNA(INDEX('I.KI 2016-17'!M$8:M$391,MATCH($B215,'I.KI 2016-17'!$B$8:$B$391,0)),"")</f>
        <v>50.907992160949</v>
      </c>
      <c r="H215" s="149">
        <f>_xlfn.IFNA(INDEX('I.KI 2016-17'!N$8:N$391,MATCH($B215,'I.KI 2016-17'!$B$8:$B$391,0)),"")</f>
        <v>6.8552969407240001</v>
      </c>
      <c r="I215" s="149">
        <f>_xlfn.IFNA(INDEX('I.KI 2016-17'!O$8:O$391,MATCH($B215,'I.KI 2016-17'!$B$8:$B$391,0)),"")</f>
        <v>0</v>
      </c>
      <c r="J215" s="149">
        <f>_xlfn.IFNA(INDEX('I.KI 2016-17'!P$8:P$391,MATCH($B215,'I.KI 2016-17'!$B$8:$B$391,0)),"")</f>
        <v>0</v>
      </c>
      <c r="K215" s="157">
        <f>_xlfn.IFNA(INDEX('I.KI 2016-17'!Q$8:Q$391,MATCH($B215,'I.KI 2016-17'!$B$8:$B$391,0)),"")</f>
        <v>0</v>
      </c>
      <c r="L215" s="156">
        <f>_xlfn.IFNA(INDEX('I.KI 2016-17'!R$8:R$391,MATCH($B215,'I.KI 2016-17'!$B$8:$B$391,0)),"")</f>
        <v>70.157768776674999</v>
      </c>
      <c r="M215" s="193">
        <f>_xlfn.IFNA(INDEX('I.KI 2016-17'!S$8:S$391,MATCH($B215,'I.KI 2016-17'!$B$8:$B$391,0)),"")</f>
        <v>12.567353607522</v>
      </c>
      <c r="N215" s="193">
        <f>_xlfn.IFNA(INDEX('I.KI 2016-17'!T$8:T$391,MATCH($B215,'I.KI 2016-17'!$B$8:$B$391,0)),"")</f>
        <v>0</v>
      </c>
      <c r="O215" s="193">
        <f>_xlfn.IFNA(INDEX('I.KI 2016-17'!U$8:U$391,MATCH($B215,'I.KI 2016-17'!$B$8:$B$391,0)),"")</f>
        <v>0</v>
      </c>
      <c r="P215" s="157">
        <f>_xlfn.IFNA(INDEX('I.KI 2016-17'!V$8:V$391,MATCH($B215,'I.KI 2016-17'!$B$8:$B$391,0)),"")</f>
        <v>0</v>
      </c>
      <c r="Q215" s="156">
        <f>_xlfn.IFNA(INDEX('I.KI 2016-17'!W$8:W$391,MATCH($B215,'I.KI 2016-17'!$B$8:$B$391,0)),"")</f>
        <v>121.06576093762399</v>
      </c>
      <c r="R215" s="193">
        <f>_xlfn.IFNA(INDEX('I.KI 2016-17'!X$8:X$391,MATCH($B215,'I.KI 2016-17'!$B$8:$B$391,0)),"")</f>
        <v>19.422650548246001</v>
      </c>
      <c r="S215" s="193">
        <f>_xlfn.IFNA(INDEX('I.KI 2016-17'!Y$8:Y$391,MATCH($B215,'I.KI 2016-17'!$B$8:$B$391,0)),"")</f>
        <v>0</v>
      </c>
      <c r="T215" s="193">
        <f>_xlfn.IFNA(INDEX('I.KI 2016-17'!Z$8:Z$391,MATCH($B215,'I.KI 2016-17'!$B$8:$B$391,0)),"")</f>
        <v>0</v>
      </c>
      <c r="U215" s="157">
        <f>_xlfn.IFNA(INDEX('I.KI 2016-17'!AA$8:AA$391,MATCH($B215,'I.KI 2016-17'!$B$8:$B$391,0)),"")</f>
        <v>0</v>
      </c>
      <c r="V215" s="149"/>
      <c r="W215" s="154">
        <f>_xlfn.IFNA(INDEX('I.KI 2016-17'!$H$8:$H$391,MATCH(B215,'I.KI 2016-17'!$B$8:$B$391,0)),"")</f>
        <v>57.763289101673003</v>
      </c>
      <c r="X215" s="153">
        <f>_xlfn.IFNA(INDEX('I.KI 2016-17'!$I$8:$I$391,MATCH(B215,'I.KI 2016-17'!$B$8:$B$391,0)),"")</f>
        <v>82.725122384196993</v>
      </c>
      <c r="Y215" s="155">
        <f>_xlfn.IFNA(INDEX('I.KI 2016-17'!$G$8:$G$391,MATCH(B215,'I.KI 2016-17'!$B$8:$B$391,0)),"")</f>
        <v>140.48841148586999</v>
      </c>
      <c r="Z215" s="149"/>
      <c r="AA215" s="156">
        <f>_xlfn.IFNA(IF($B215=$B$382,0,_xlfn.IFNA(INDEX('I.Supplementary 2017-18'!N$8:N$35,MATCH($B215,'I.Supplementary 2017-18'!$B$8:$B$35,0)),INDEX('I.KI 2017-18'!N$9:N$393,MATCH($B215,'I.KI 2017-18'!$B$9:$B$393,0)))),"")</f>
        <v>39.860258165435823</v>
      </c>
      <c r="AB215" s="193">
        <f>_xlfn.IFNA(IF($B215=$B$382,0,_xlfn.IFNA(INDEX('I.Supplementary 2017-18'!O$8:O$35,MATCH($B215,'I.Supplementary 2017-18'!$B$8:$B$35,0)),INDEX('I.KI 2017-18'!O$9:O$393,MATCH($B215,'I.KI 2017-18'!$B$9:$B$393,0)))),"")</f>
        <v>4.6016775054646022</v>
      </c>
      <c r="AC215" s="193">
        <f>_xlfn.IFNA(IF($B215=$B$382,0,_xlfn.IFNA(INDEX('I.Supplementary 2017-18'!P$8:P$35,MATCH($B215,'I.Supplementary 2017-18'!$B$8:$B$35,0)),INDEX('I.KI 2017-18'!P$9:P$393,MATCH($B215,'I.KI 2017-18'!$B$9:$B$393,0)))),"")</f>
        <v>0</v>
      </c>
      <c r="AD215" s="193">
        <f>_xlfn.IFNA(IF($B215=$B$382,0,_xlfn.IFNA(INDEX('I.Supplementary 2017-18'!Q$8:Q$35,MATCH($B215,'I.Supplementary 2017-18'!$B$8:$B$35,0)),INDEX('I.KI 2017-18'!Q$9:Q$393,MATCH($B215,'I.KI 2017-18'!$B$9:$B$393,0)))),"")</f>
        <v>0</v>
      </c>
      <c r="AE215" s="157">
        <f>_xlfn.IFNA(IF($B215=$B$382,0,_xlfn.IFNA(INDEX('I.Supplementary 2017-18'!R$8:R$35,MATCH($B215,'I.Supplementary 2017-18'!$B$8:$B$35,0)),INDEX('I.KI 2017-18'!R$9:R$393,MATCH($B215,'I.KI 2017-18'!$B$9:$B$393,0)))),"")</f>
        <v>0</v>
      </c>
      <c r="AF215" s="156">
        <f>_xlfn.IFNA(IF($B215=$B$382,0,_xlfn.IFNA(INDEX('I.Supplementary 2017-18'!S$8:S$35,MATCH($B215,'I.Supplementary 2017-18'!$B$8:$B$35,0)),INDEX('I.KI 2017-18'!S$9:S$393,MATCH($B215,'I.KI 2017-18'!$B$9:$B$393,0)))),"")</f>
        <v>71.59011151364102</v>
      </c>
      <c r="AG215" s="193">
        <f>_xlfn.IFNA(IF($B215=$B$382,0,_xlfn.IFNA(INDEX('I.Supplementary 2017-18'!T$8:T$35,MATCH($B215,'I.Supplementary 2017-18'!$B$8:$B$35,0)),INDEX('I.KI 2017-18'!T$9:T$393,MATCH($B215,'I.KI 2017-18'!$B$9:$B$393,0)))),"")</f>
        <v>12.823929008600068</v>
      </c>
      <c r="AH215" s="193">
        <f>_xlfn.IFNA(IF($B215=$B$382,0,_xlfn.IFNA(INDEX('I.Supplementary 2017-18'!U$8:U$35,MATCH($B215,'I.Supplementary 2017-18'!$B$8:$B$35,0)),INDEX('I.KI 2017-18'!U$9:U$393,MATCH($B215,'I.KI 2017-18'!$B$9:$B$393,0)))),"")</f>
        <v>0</v>
      </c>
      <c r="AI215" s="193">
        <f>_xlfn.IFNA(IF($B215=$B$382,0,_xlfn.IFNA(INDEX('I.Supplementary 2017-18'!V$8:V$35,MATCH($B215,'I.Supplementary 2017-18'!$B$8:$B$35,0)),INDEX('I.KI 2017-18'!V$9:V$393,MATCH($B215,'I.KI 2017-18'!$B$9:$B$393,0)))),"")</f>
        <v>0</v>
      </c>
      <c r="AJ215" s="157">
        <f>_xlfn.IFNA(IF($B215=$B$382,0,_xlfn.IFNA(INDEX('I.Supplementary 2017-18'!W$8:W$35,MATCH($B215,'I.Supplementary 2017-18'!$B$8:$B$35,0)),INDEX('I.KI 2017-18'!W$9:W$393,MATCH($B215,'I.KI 2017-18'!$B$9:$B$393,0)))),"")</f>
        <v>0</v>
      </c>
      <c r="AK215" s="156">
        <f>_xlfn.IFNA(IF($B215=$B$382,0,_xlfn.IFNA(INDEX('I.Supplementary 2017-18'!X$8:X$35,MATCH($B215,'I.Supplementary 2017-18'!$B$8:$B$35,0)),INDEX('I.KI 2017-18'!X$9:X$393,MATCH($B215,'I.KI 2017-18'!$B$9:$B$393,0)))),"")</f>
        <v>111.45036967907684</v>
      </c>
      <c r="AL215" s="193">
        <f>_xlfn.IFNA(IF($B215=$B$382,0,_xlfn.IFNA(INDEX('I.Supplementary 2017-18'!Y$8:Y$35,MATCH($B215,'I.Supplementary 2017-18'!$B$8:$B$35,0)),INDEX('I.KI 2017-18'!Y$9:Y$393,MATCH($B215,'I.KI 2017-18'!$B$9:$B$393,0)))),"")</f>
        <v>17.425606514064668</v>
      </c>
      <c r="AM215" s="193">
        <f>_xlfn.IFNA(IF($B215=$B$382,0,_xlfn.IFNA(INDEX('I.Supplementary 2017-18'!Z$8:Z$35,MATCH($B215,'I.Supplementary 2017-18'!$B$8:$B$35,0)),INDEX('I.KI 2017-18'!Z$9:Z$393,MATCH($B215,'I.KI 2017-18'!$B$9:$B$393,0)))),"")</f>
        <v>0</v>
      </c>
      <c r="AN215" s="193">
        <f>_xlfn.IFNA(IF($B215=$B$382,0,_xlfn.IFNA(INDEX('I.Supplementary 2017-18'!AA$8:AA$35,MATCH($B215,'I.Supplementary 2017-18'!$B$8:$B$35,0)),INDEX('I.KI 2017-18'!AA$9:AA$393,MATCH($B215,'I.KI 2017-18'!$B$9:$B$393,0)))),"")</f>
        <v>0</v>
      </c>
      <c r="AO215" s="157">
        <f>_xlfn.IFNA(IF($B215=$B$382,0,_xlfn.IFNA(INDEX('I.Supplementary 2017-18'!AB$8:AB$35,MATCH($B215,'I.Supplementary 2017-18'!$B$8:$B$35,0)),INDEX('I.KI 2017-18'!AB$9:AB$393,MATCH($B215,'I.KI 2017-18'!$B$9:$B$393,0)))),"")</f>
        <v>0</v>
      </c>
      <c r="AP215" s="149"/>
      <c r="AQ215" s="156">
        <f>_xlfn.IFNA(IF($B215=$B$381,0,IF($B215=$B$382,0,_xlfn.IFNA(INDEX('I.Supplementary 2017-18'!I$8:I$35,MATCH($B215,'I.Supplementary 2017-18'!$B$8:$B$35,0)),INDEX('I.KI 2017-18'!I$9:I$393,MATCH($B215,'I.KI 2017-18'!$B$9:$B$393,0))))),"")</f>
        <v>44.461935670900417</v>
      </c>
      <c r="AR215" s="149">
        <f>_xlfn.IFNA(IF($B215=$B$381,0,IF($B215=$B$382,0,_xlfn.IFNA(INDEX('I.Supplementary 2017-18'!J$8:J$35,MATCH($B215,'I.Supplementary 2017-18'!$B$8:$B$35,0)),INDEX('I.KI 2017-18'!J$9:J$393,MATCH($B215,'I.KI 2017-18'!$B$9:$B$393,0))))),"")</f>
        <v>84.414040522241081</v>
      </c>
      <c r="AS215" s="157">
        <f>_xlfn.IFNA(IF($B215=$B$381,0,IF($B215=$B$382,0,_xlfn.IFNA(INDEX('I.Supplementary 2017-18'!H$8:H$35,MATCH($B215,'I.Supplementary 2017-18'!$B$8:$B$35,0)),INDEX('I.KI 2017-18'!H$9:H$393,MATCH($B215,'I.KI 2017-18'!$B$9:$B$393,0))))),"")</f>
        <v>128.8759761931415</v>
      </c>
      <c r="AT215" s="149"/>
      <c r="AU215" s="156">
        <f>_xlfn.IFNA(_xlfn.IFNA(INDEX('I.Supplementary 2018-19'!P$8:P$157,MATCH($B215,'I.Supplementary 2018-19'!$B$8:$B$157,0)),INDEX('I.KI 2018-19'!P$9:P$393,MATCH($B215,'I.KI 2018-19'!$B$9:$B$393,0))),"")</f>
        <v>32.246146452869205</v>
      </c>
      <c r="AV215" s="193">
        <f>_xlfn.IFNA(_xlfn.IFNA(INDEX('I.Supplementary 2018-19'!Q$8:Q$157,MATCH($B215,'I.Supplementary 2018-19'!$B$8:$B$157,0)),INDEX('I.KI 2018-19'!Q$9:Q$393,MATCH($B215,'I.KI 2018-19'!$B$9:$B$393,0))),"")</f>
        <v>3.1475665382463558</v>
      </c>
      <c r="AW215" s="193">
        <f>_xlfn.IFNA(_xlfn.IFNA(INDEX('I.Supplementary 2018-19'!R$8:R$157,MATCH($B215,'I.Supplementary 2018-19'!$B$8:$B$157,0)),INDEX('I.KI 2018-19'!R$9:R$393,MATCH($B215,'I.KI 2018-19'!$B$9:$B$393,0))),"")</f>
        <v>0</v>
      </c>
      <c r="AX215" s="193">
        <f>_xlfn.IFNA(_xlfn.IFNA(INDEX('I.Supplementary 2018-19'!S$8:S$157,MATCH($B215,'I.Supplementary 2018-19'!$B$8:$B$157,0)),INDEX('I.KI 2018-19'!S$9:S$393,MATCH($B215,'I.KI 2018-19'!$B$9:$B$393,0))),"")</f>
        <v>0</v>
      </c>
      <c r="AY215" s="157">
        <f>_xlfn.IFNA(_xlfn.IFNA(INDEX('I.Supplementary 2018-19'!T$8:T$157,MATCH($B215,'I.Supplementary 2018-19'!$B$8:$B$157,0)),INDEX('I.KI 2018-19'!T$9:T$393,MATCH($B215,'I.KI 2018-19'!$B$9:$B$393,0))),"")</f>
        <v>0</v>
      </c>
      <c r="AZ215" s="156">
        <f>_xlfn.IFNA(_xlfn.IFNA(INDEX('I.Supplementary 2018-19'!U$8:U$157,MATCH($B215,'I.Supplementary 2018-19'!$B$8:$B$157,0)),INDEX('I.KI 2018-19'!U$9:U$393,MATCH($B215,'I.KI 2018-19'!$B$9:$B$393,0))),"")</f>
        <v>73.740887396025073</v>
      </c>
      <c r="BA215" s="193">
        <f>_xlfn.IFNA(_xlfn.IFNA(INDEX('I.Supplementary 2018-19'!V$8:V$157,MATCH($B215,'I.Supplementary 2018-19'!$B$8:$B$157,0)),INDEX('I.KI 2018-19'!V$9:V$393,MATCH($B215,'I.KI 2018-19'!$B$9:$B$393,0))),"")</f>
        <v>13.209197262077323</v>
      </c>
      <c r="BB215" s="193">
        <f>_xlfn.IFNA(_xlfn.IFNA(INDEX('I.Supplementary 2018-19'!W$8:W$157,MATCH($B215,'I.Supplementary 2018-19'!$B$8:$B$157,0)),INDEX('I.KI 2018-19'!W$9:W$393,MATCH($B215,'I.KI 2018-19'!$B$9:$B$393,0))),"")</f>
        <v>0</v>
      </c>
      <c r="BC215" s="193">
        <f>_xlfn.IFNA(_xlfn.IFNA(INDEX('I.Supplementary 2018-19'!X$8:X$157,MATCH($B215,'I.Supplementary 2018-19'!$B$8:$B$157,0)),INDEX('I.KI 2018-19'!X$9:X$393,MATCH($B215,'I.KI 2018-19'!$B$9:$B$393,0))),"")</f>
        <v>0</v>
      </c>
      <c r="BD215" s="157">
        <f>_xlfn.IFNA(_xlfn.IFNA(INDEX('I.Supplementary 2018-19'!Y$8:Y$157,MATCH($B215,'I.Supplementary 2018-19'!$B$8:$B$157,0)),INDEX('I.KI 2018-19'!Y$9:Y$393,MATCH($B215,'I.KI 2018-19'!$B$9:$B$393,0))),"")</f>
        <v>0</v>
      </c>
      <c r="BE215" s="156">
        <f>_xlfn.IFNA(_xlfn.IFNA(INDEX('I.Supplementary 2018-19'!Z$8:Z$157,MATCH($B215,'I.Supplementary 2018-19'!$B$8:$B$157,0)),INDEX('I.KI 2018-19'!Z$9:Z$393,MATCH($B215,'I.KI 2018-19'!$B$9:$B$393,0))),"")</f>
        <v>105.98703384889427</v>
      </c>
      <c r="BF215" s="193">
        <f>_xlfn.IFNA(_xlfn.IFNA(INDEX('I.Supplementary 2018-19'!AA$8:AA$157,MATCH($B215,'I.Supplementary 2018-19'!$B$8:$B$157,0)),INDEX('I.KI 2018-19'!AA$9:AA$393,MATCH($B215,'I.KI 2018-19'!$B$9:$B$393,0))),"")</f>
        <v>16.35676380032368</v>
      </c>
      <c r="BG215" s="193">
        <f>_xlfn.IFNA(_xlfn.IFNA(INDEX('I.Supplementary 2018-19'!AB$8:AB$157,MATCH($B215,'I.Supplementary 2018-19'!$B$8:$B$157,0)),INDEX('I.KI 2018-19'!AB$9:AB$393,MATCH($B215,'I.KI 2018-19'!$B$9:$B$393,0))),"")</f>
        <v>0</v>
      </c>
      <c r="BH215" s="193">
        <f>_xlfn.IFNA(_xlfn.IFNA(INDEX('I.Supplementary 2018-19'!AC$8:AC$157,MATCH($B215,'I.Supplementary 2018-19'!$B$8:$B$157,0)),INDEX('I.KI 2018-19'!AC$9:AC$393,MATCH($B215,'I.KI 2018-19'!$B$9:$B$393,0))),"")</f>
        <v>0</v>
      </c>
      <c r="BI215" s="157">
        <f>_xlfn.IFNA(_xlfn.IFNA(INDEX('I.Supplementary 2018-19'!AD$8:AD$157,MATCH($B215,'I.Supplementary 2018-19'!$B$8:$B$157,0)),INDEX('I.KI 2018-19'!AD$9:AD$393,MATCH($B215,'I.KI 2018-19'!$B$9:$B$393,0))),"")</f>
        <v>0</v>
      </c>
      <c r="BJ215" s="149"/>
      <c r="BK215" s="156">
        <f>_xlfn.IFNA(IF($B215=$B$381,0,IF($B215=$B$382,0,_xlfn.IFNA(INDEX('I.Supplementary 2018-19'!I$8:I$157,MATCH($B215,'I.Supplementary 2018-19'!$B$8:$B$157,0)),INDEX('I.KI 2018-19'!I$9:I$393,MATCH($B215,'I.KI 2018-19'!$B$9:$B$393,0))))),"")</f>
        <v>35.393712991115564</v>
      </c>
      <c r="BL215" s="149">
        <f>_xlfn.IFNA(IF($B215=$B$381,0,IF($B215=$B$382,0,_xlfn.IFNA(INDEX('I.Supplementary 2018-19'!J$8:J$157,MATCH($B215,'I.Supplementary 2018-19'!$B$8:$B$157,0)),INDEX('I.KI 2018-19'!J$9:J$393,MATCH($B215,'I.KI 2018-19'!$B$9:$B$393,0))))),"")</f>
        <v>86.950084658102398</v>
      </c>
      <c r="BM215" s="157">
        <f>_xlfn.IFNA(IF($B215=$B$381,0,IF($B215=$B$382,0,_xlfn.IFNA(INDEX('I.Supplementary 2018-19'!H$8:H$157,MATCH($B215,'I.Supplementary 2018-19'!$B$8:$B$157,0)),INDEX('I.KI 2018-19'!H$9:H$393,MATCH($B215,'I.KI 2018-19'!$B$9:$B$393,0))))),"")</f>
        <v>122.34379764921796</v>
      </c>
    </row>
    <row r="216" spans="2:65">
      <c r="B216" s="121" t="str">
        <f>'Calculations for 2021-22'!B216</f>
        <v>E3434</v>
      </c>
      <c r="C216" s="160" t="str">
        <f>'Calculations for 2021-22'!D216</f>
        <v>E3434</v>
      </c>
      <c r="D216" t="str">
        <f>'Calculations for 2021-22'!E216</f>
        <v>SD</v>
      </c>
      <c r="E216" t="str">
        <f>'Calculations for 2021-22'!F216</f>
        <v>P1902</v>
      </c>
      <c r="F216" s="120" t="str">
        <f>'Calculations for 2021-22'!H216</f>
        <v>Newcastle-under-Lyme</v>
      </c>
      <c r="G216" s="156">
        <f>_xlfn.IFNA(INDEX('I.KI 2016-17'!M$8:M$391,MATCH($B216,'I.KI 2016-17'!$B$8:$B$391,0)),"")</f>
        <v>0</v>
      </c>
      <c r="H216" s="149">
        <f>_xlfn.IFNA(INDEX('I.KI 2016-17'!N$8:N$391,MATCH($B216,'I.KI 2016-17'!$B$8:$B$391,0)),"")</f>
        <v>1.813983746863</v>
      </c>
      <c r="I216" s="149">
        <f>_xlfn.IFNA(INDEX('I.KI 2016-17'!O$8:O$391,MATCH($B216,'I.KI 2016-17'!$B$8:$B$391,0)),"")</f>
        <v>0</v>
      </c>
      <c r="J216" s="149">
        <f>_xlfn.IFNA(INDEX('I.KI 2016-17'!P$8:P$391,MATCH($B216,'I.KI 2016-17'!$B$8:$B$391,0)),"")</f>
        <v>0</v>
      </c>
      <c r="K216" s="157">
        <f>_xlfn.IFNA(INDEX('I.KI 2016-17'!Q$8:Q$391,MATCH($B216,'I.KI 2016-17'!$B$8:$B$391,0)),"")</f>
        <v>0</v>
      </c>
      <c r="L216" s="156">
        <f>_xlfn.IFNA(INDEX('I.KI 2016-17'!R$8:R$391,MATCH($B216,'I.KI 2016-17'!$B$8:$B$391,0)),"")</f>
        <v>0</v>
      </c>
      <c r="M216" s="193">
        <f>_xlfn.IFNA(INDEX('I.KI 2016-17'!S$8:S$391,MATCH($B216,'I.KI 2016-17'!$B$8:$B$391,0)),"")</f>
        <v>3.4191414178719999</v>
      </c>
      <c r="N216" s="193">
        <f>_xlfn.IFNA(INDEX('I.KI 2016-17'!T$8:T$391,MATCH($B216,'I.KI 2016-17'!$B$8:$B$391,0)),"")</f>
        <v>0</v>
      </c>
      <c r="O216" s="193">
        <f>_xlfn.IFNA(INDEX('I.KI 2016-17'!U$8:U$391,MATCH($B216,'I.KI 2016-17'!$B$8:$B$391,0)),"")</f>
        <v>0</v>
      </c>
      <c r="P216" s="157">
        <f>_xlfn.IFNA(INDEX('I.KI 2016-17'!V$8:V$391,MATCH($B216,'I.KI 2016-17'!$B$8:$B$391,0)),"")</f>
        <v>0</v>
      </c>
      <c r="Q216" s="156">
        <f>_xlfn.IFNA(INDEX('I.KI 2016-17'!W$8:W$391,MATCH($B216,'I.KI 2016-17'!$B$8:$B$391,0)),"")</f>
        <v>0</v>
      </c>
      <c r="R216" s="193">
        <f>_xlfn.IFNA(INDEX('I.KI 2016-17'!X$8:X$391,MATCH($B216,'I.KI 2016-17'!$B$8:$B$391,0)),"")</f>
        <v>5.2331251647350001</v>
      </c>
      <c r="S216" s="193">
        <f>_xlfn.IFNA(INDEX('I.KI 2016-17'!Y$8:Y$391,MATCH($B216,'I.KI 2016-17'!$B$8:$B$391,0)),"")</f>
        <v>0</v>
      </c>
      <c r="T216" s="193">
        <f>_xlfn.IFNA(INDEX('I.KI 2016-17'!Z$8:Z$391,MATCH($B216,'I.KI 2016-17'!$B$8:$B$391,0)),"")</f>
        <v>0</v>
      </c>
      <c r="U216" s="157">
        <f>_xlfn.IFNA(INDEX('I.KI 2016-17'!AA$8:AA$391,MATCH($B216,'I.KI 2016-17'!$B$8:$B$391,0)),"")</f>
        <v>0</v>
      </c>
      <c r="V216" s="149"/>
      <c r="W216" s="154">
        <f>_xlfn.IFNA(INDEX('I.KI 2016-17'!$H$8:$H$391,MATCH(B216,'I.KI 2016-17'!$B$8:$B$391,0)),"")</f>
        <v>1.813983746863</v>
      </c>
      <c r="X216" s="153">
        <f>_xlfn.IFNA(INDEX('I.KI 2016-17'!$I$8:$I$391,MATCH(B216,'I.KI 2016-17'!$B$8:$B$391,0)),"")</f>
        <v>3.4191414178719999</v>
      </c>
      <c r="Y216" s="155">
        <f>_xlfn.IFNA(INDEX('I.KI 2016-17'!$G$8:$G$391,MATCH(B216,'I.KI 2016-17'!$B$8:$B$391,0)),"")</f>
        <v>5.2331251647350001</v>
      </c>
      <c r="Z216" s="149"/>
      <c r="AA216" s="156">
        <f>_xlfn.IFNA(IF($B216=$B$382,0,_xlfn.IFNA(INDEX('I.Supplementary 2017-18'!N$8:N$35,MATCH($B216,'I.Supplementary 2017-18'!$B$8:$B$35,0)),INDEX('I.KI 2017-18'!N$9:N$393,MATCH($B216,'I.KI 2017-18'!$B$9:$B$393,0)))),"")</f>
        <v>0</v>
      </c>
      <c r="AB216" s="193">
        <f>_xlfn.IFNA(IF($B216=$B$382,0,_xlfn.IFNA(INDEX('I.Supplementary 2017-18'!O$8:O$35,MATCH($B216,'I.Supplementary 2017-18'!$B$8:$B$35,0)),INDEX('I.KI 2017-18'!O$9:O$393,MATCH($B216,'I.KI 2017-18'!$B$9:$B$393,0)))),"")</f>
        <v>1.0599562636708244</v>
      </c>
      <c r="AC216" s="193">
        <f>_xlfn.IFNA(IF($B216=$B$382,0,_xlfn.IFNA(INDEX('I.Supplementary 2017-18'!P$8:P$35,MATCH($B216,'I.Supplementary 2017-18'!$B$8:$B$35,0)),INDEX('I.KI 2017-18'!P$9:P$393,MATCH($B216,'I.KI 2017-18'!$B$9:$B$393,0)))),"")</f>
        <v>0</v>
      </c>
      <c r="AD216" s="193">
        <f>_xlfn.IFNA(IF($B216=$B$382,0,_xlfn.IFNA(INDEX('I.Supplementary 2017-18'!Q$8:Q$35,MATCH($B216,'I.Supplementary 2017-18'!$B$8:$B$35,0)),INDEX('I.KI 2017-18'!Q$9:Q$393,MATCH($B216,'I.KI 2017-18'!$B$9:$B$393,0)))),"")</f>
        <v>0</v>
      </c>
      <c r="AE216" s="157">
        <f>_xlfn.IFNA(IF($B216=$B$382,0,_xlfn.IFNA(INDEX('I.Supplementary 2017-18'!R$8:R$35,MATCH($B216,'I.Supplementary 2017-18'!$B$8:$B$35,0)),INDEX('I.KI 2017-18'!R$9:R$393,MATCH($B216,'I.KI 2017-18'!$B$9:$B$393,0)))),"")</f>
        <v>0</v>
      </c>
      <c r="AF216" s="156">
        <f>_xlfn.IFNA(IF($B216=$B$382,0,_xlfn.IFNA(INDEX('I.Supplementary 2017-18'!S$8:S$35,MATCH($B216,'I.Supplementary 2017-18'!$B$8:$B$35,0)),INDEX('I.KI 2017-18'!S$9:S$393,MATCH($B216,'I.KI 2017-18'!$B$9:$B$393,0)))),"")</f>
        <v>0</v>
      </c>
      <c r="AG216" s="193">
        <f>_xlfn.IFNA(IF($B216=$B$382,0,_xlfn.IFNA(INDEX('I.Supplementary 2017-18'!T$8:T$35,MATCH($B216,'I.Supplementary 2017-18'!$B$8:$B$35,0)),INDEX('I.KI 2017-18'!T$9:T$393,MATCH($B216,'I.KI 2017-18'!$B$9:$B$393,0)))),"")</f>
        <v>3.4889466933524376</v>
      </c>
      <c r="AH216" s="193">
        <f>_xlfn.IFNA(IF($B216=$B$382,0,_xlfn.IFNA(INDEX('I.Supplementary 2017-18'!U$8:U$35,MATCH($B216,'I.Supplementary 2017-18'!$B$8:$B$35,0)),INDEX('I.KI 2017-18'!U$9:U$393,MATCH($B216,'I.KI 2017-18'!$B$9:$B$393,0)))),"")</f>
        <v>0</v>
      </c>
      <c r="AI216" s="193">
        <f>_xlfn.IFNA(IF($B216=$B$382,0,_xlfn.IFNA(INDEX('I.Supplementary 2017-18'!V$8:V$35,MATCH($B216,'I.Supplementary 2017-18'!$B$8:$B$35,0)),INDEX('I.KI 2017-18'!V$9:V$393,MATCH($B216,'I.KI 2017-18'!$B$9:$B$393,0)))),"")</f>
        <v>0</v>
      </c>
      <c r="AJ216" s="157">
        <f>_xlfn.IFNA(IF($B216=$B$382,0,_xlfn.IFNA(INDEX('I.Supplementary 2017-18'!W$8:W$35,MATCH($B216,'I.Supplementary 2017-18'!$B$8:$B$35,0)),INDEX('I.KI 2017-18'!W$9:W$393,MATCH($B216,'I.KI 2017-18'!$B$9:$B$393,0)))),"")</f>
        <v>0</v>
      </c>
      <c r="AK216" s="156">
        <f>_xlfn.IFNA(IF($B216=$B$382,0,_xlfn.IFNA(INDEX('I.Supplementary 2017-18'!X$8:X$35,MATCH($B216,'I.Supplementary 2017-18'!$B$8:$B$35,0)),INDEX('I.KI 2017-18'!X$9:X$393,MATCH($B216,'I.KI 2017-18'!$B$9:$B$393,0)))),"")</f>
        <v>0</v>
      </c>
      <c r="AL216" s="193">
        <f>_xlfn.IFNA(IF($B216=$B$382,0,_xlfn.IFNA(INDEX('I.Supplementary 2017-18'!Y$8:Y$35,MATCH($B216,'I.Supplementary 2017-18'!$B$8:$B$35,0)),INDEX('I.KI 2017-18'!Y$9:Y$393,MATCH($B216,'I.KI 2017-18'!$B$9:$B$393,0)))),"")</f>
        <v>4.5489029570232624</v>
      </c>
      <c r="AM216" s="193">
        <f>_xlfn.IFNA(IF($B216=$B$382,0,_xlfn.IFNA(INDEX('I.Supplementary 2017-18'!Z$8:Z$35,MATCH($B216,'I.Supplementary 2017-18'!$B$8:$B$35,0)),INDEX('I.KI 2017-18'!Z$9:Z$393,MATCH($B216,'I.KI 2017-18'!$B$9:$B$393,0)))),"")</f>
        <v>0</v>
      </c>
      <c r="AN216" s="193">
        <f>_xlfn.IFNA(IF($B216=$B$382,0,_xlfn.IFNA(INDEX('I.Supplementary 2017-18'!AA$8:AA$35,MATCH($B216,'I.Supplementary 2017-18'!$B$8:$B$35,0)),INDEX('I.KI 2017-18'!AA$9:AA$393,MATCH($B216,'I.KI 2017-18'!$B$9:$B$393,0)))),"")</f>
        <v>0</v>
      </c>
      <c r="AO216" s="157">
        <f>_xlfn.IFNA(IF($B216=$B$382,0,_xlfn.IFNA(INDEX('I.Supplementary 2017-18'!AB$8:AB$35,MATCH($B216,'I.Supplementary 2017-18'!$B$8:$B$35,0)),INDEX('I.KI 2017-18'!AB$9:AB$393,MATCH($B216,'I.KI 2017-18'!$B$9:$B$393,0)))),"")</f>
        <v>0</v>
      </c>
      <c r="AP216" s="149"/>
      <c r="AQ216" s="156">
        <f>_xlfn.IFNA(IF($B216=$B$381,0,IF($B216=$B$382,0,_xlfn.IFNA(INDEX('I.Supplementary 2017-18'!I$8:I$35,MATCH($B216,'I.Supplementary 2017-18'!$B$8:$B$35,0)),INDEX('I.KI 2017-18'!I$9:I$393,MATCH($B216,'I.KI 2017-18'!$B$9:$B$393,0))))),"")</f>
        <v>1.0599562636708244</v>
      </c>
      <c r="AR216" s="149">
        <f>_xlfn.IFNA(IF($B216=$B$381,0,IF($B216=$B$382,0,_xlfn.IFNA(INDEX('I.Supplementary 2017-18'!J$8:J$35,MATCH($B216,'I.Supplementary 2017-18'!$B$8:$B$35,0)),INDEX('I.KI 2017-18'!J$9:J$393,MATCH($B216,'I.KI 2017-18'!$B$9:$B$393,0))))),"")</f>
        <v>3.4889466933524376</v>
      </c>
      <c r="AS216" s="157">
        <f>_xlfn.IFNA(IF($B216=$B$381,0,IF($B216=$B$382,0,_xlfn.IFNA(INDEX('I.Supplementary 2017-18'!H$8:H$35,MATCH($B216,'I.Supplementary 2017-18'!$B$8:$B$35,0)),INDEX('I.KI 2017-18'!H$9:H$393,MATCH($B216,'I.KI 2017-18'!$B$9:$B$393,0))))),"")</f>
        <v>4.5489029570232624</v>
      </c>
      <c r="AT216" s="149"/>
      <c r="AU216" s="156">
        <f>_xlfn.IFNA(_xlfn.IFNA(INDEX('I.Supplementary 2018-19'!P$8:P$157,MATCH($B216,'I.Supplementary 2018-19'!$B$8:$B$157,0)),INDEX('I.KI 2018-19'!P$9:P$393,MATCH($B216,'I.KI 2018-19'!$B$9:$B$393,0))),"")</f>
        <v>0</v>
      </c>
      <c r="AV216" s="193">
        <f>_xlfn.IFNA(_xlfn.IFNA(INDEX('I.Supplementary 2018-19'!Q$8:Q$157,MATCH($B216,'I.Supplementary 2018-19'!$B$8:$B$157,0)),INDEX('I.KI 2018-19'!Q$9:Q$393,MATCH($B216,'I.KI 2018-19'!$B$9:$B$393,0))),"")</f>
        <v>0.5887793775697332</v>
      </c>
      <c r="AW216" s="193">
        <f>_xlfn.IFNA(_xlfn.IFNA(INDEX('I.Supplementary 2018-19'!R$8:R$157,MATCH($B216,'I.Supplementary 2018-19'!$B$8:$B$157,0)),INDEX('I.KI 2018-19'!R$9:R$393,MATCH($B216,'I.KI 2018-19'!$B$9:$B$393,0))),"")</f>
        <v>0</v>
      </c>
      <c r="AX216" s="193">
        <f>_xlfn.IFNA(_xlfn.IFNA(INDEX('I.Supplementary 2018-19'!S$8:S$157,MATCH($B216,'I.Supplementary 2018-19'!$B$8:$B$157,0)),INDEX('I.KI 2018-19'!S$9:S$393,MATCH($B216,'I.KI 2018-19'!$B$9:$B$393,0))),"")</f>
        <v>0</v>
      </c>
      <c r="AY216" s="157">
        <f>_xlfn.IFNA(_xlfn.IFNA(INDEX('I.Supplementary 2018-19'!T$8:T$157,MATCH($B216,'I.Supplementary 2018-19'!$B$8:$B$157,0)),INDEX('I.KI 2018-19'!T$9:T$393,MATCH($B216,'I.KI 2018-19'!$B$9:$B$393,0))),"")</f>
        <v>0</v>
      </c>
      <c r="AZ216" s="156">
        <f>_xlfn.IFNA(_xlfn.IFNA(INDEX('I.Supplementary 2018-19'!U$8:U$157,MATCH($B216,'I.Supplementary 2018-19'!$B$8:$B$157,0)),INDEX('I.KI 2018-19'!U$9:U$393,MATCH($B216,'I.KI 2018-19'!$B$9:$B$393,0))),"")</f>
        <v>0</v>
      </c>
      <c r="BA216" s="193">
        <f>_xlfn.IFNA(_xlfn.IFNA(INDEX('I.Supplementary 2018-19'!V$8:V$157,MATCH($B216,'I.Supplementary 2018-19'!$B$8:$B$157,0)),INDEX('I.KI 2018-19'!V$9:V$393,MATCH($B216,'I.KI 2018-19'!$B$9:$B$393,0))),"")</f>
        <v>3.5937648343544422</v>
      </c>
      <c r="BB216" s="193">
        <f>_xlfn.IFNA(_xlfn.IFNA(INDEX('I.Supplementary 2018-19'!W$8:W$157,MATCH($B216,'I.Supplementary 2018-19'!$B$8:$B$157,0)),INDEX('I.KI 2018-19'!W$9:W$393,MATCH($B216,'I.KI 2018-19'!$B$9:$B$393,0))),"")</f>
        <v>0</v>
      </c>
      <c r="BC216" s="193">
        <f>_xlfn.IFNA(_xlfn.IFNA(INDEX('I.Supplementary 2018-19'!X$8:X$157,MATCH($B216,'I.Supplementary 2018-19'!$B$8:$B$157,0)),INDEX('I.KI 2018-19'!X$9:X$393,MATCH($B216,'I.KI 2018-19'!$B$9:$B$393,0))),"")</f>
        <v>0</v>
      </c>
      <c r="BD216" s="157">
        <f>_xlfn.IFNA(_xlfn.IFNA(INDEX('I.Supplementary 2018-19'!Y$8:Y$157,MATCH($B216,'I.Supplementary 2018-19'!$B$8:$B$157,0)),INDEX('I.KI 2018-19'!Y$9:Y$393,MATCH($B216,'I.KI 2018-19'!$B$9:$B$393,0))),"")</f>
        <v>0</v>
      </c>
      <c r="BE216" s="156">
        <f>_xlfn.IFNA(_xlfn.IFNA(INDEX('I.Supplementary 2018-19'!Z$8:Z$157,MATCH($B216,'I.Supplementary 2018-19'!$B$8:$B$157,0)),INDEX('I.KI 2018-19'!Z$9:Z$393,MATCH($B216,'I.KI 2018-19'!$B$9:$B$393,0))),"")</f>
        <v>0</v>
      </c>
      <c r="BF216" s="193">
        <f>_xlfn.IFNA(_xlfn.IFNA(INDEX('I.Supplementary 2018-19'!AA$8:AA$157,MATCH($B216,'I.Supplementary 2018-19'!$B$8:$B$157,0)),INDEX('I.KI 2018-19'!AA$9:AA$393,MATCH($B216,'I.KI 2018-19'!$B$9:$B$393,0))),"")</f>
        <v>4.1825442119241751</v>
      </c>
      <c r="BG216" s="193">
        <f>_xlfn.IFNA(_xlfn.IFNA(INDEX('I.Supplementary 2018-19'!AB$8:AB$157,MATCH($B216,'I.Supplementary 2018-19'!$B$8:$B$157,0)),INDEX('I.KI 2018-19'!AB$9:AB$393,MATCH($B216,'I.KI 2018-19'!$B$9:$B$393,0))),"")</f>
        <v>0</v>
      </c>
      <c r="BH216" s="193">
        <f>_xlfn.IFNA(_xlfn.IFNA(INDEX('I.Supplementary 2018-19'!AC$8:AC$157,MATCH($B216,'I.Supplementary 2018-19'!$B$8:$B$157,0)),INDEX('I.KI 2018-19'!AC$9:AC$393,MATCH($B216,'I.KI 2018-19'!$B$9:$B$393,0))),"")</f>
        <v>0</v>
      </c>
      <c r="BI216" s="157">
        <f>_xlfn.IFNA(_xlfn.IFNA(INDEX('I.Supplementary 2018-19'!AD$8:AD$157,MATCH($B216,'I.Supplementary 2018-19'!$B$8:$B$157,0)),INDEX('I.KI 2018-19'!AD$9:AD$393,MATCH($B216,'I.KI 2018-19'!$B$9:$B$393,0))),"")</f>
        <v>0</v>
      </c>
      <c r="BJ216" s="149"/>
      <c r="BK216" s="156">
        <f>_xlfn.IFNA(IF($B216=$B$381,0,IF($B216=$B$382,0,_xlfn.IFNA(INDEX('I.Supplementary 2018-19'!I$8:I$157,MATCH($B216,'I.Supplementary 2018-19'!$B$8:$B$157,0)),INDEX('I.KI 2018-19'!I$9:I$393,MATCH($B216,'I.KI 2018-19'!$B$9:$B$393,0))))),"")</f>
        <v>0.5887793775697332</v>
      </c>
      <c r="BL216" s="149">
        <f>_xlfn.IFNA(IF($B216=$B$381,0,IF($B216=$B$382,0,_xlfn.IFNA(INDEX('I.Supplementary 2018-19'!J$8:J$157,MATCH($B216,'I.Supplementary 2018-19'!$B$8:$B$157,0)),INDEX('I.KI 2018-19'!J$9:J$393,MATCH($B216,'I.KI 2018-19'!$B$9:$B$393,0))))),"")</f>
        <v>3.5937648343544422</v>
      </c>
      <c r="BM216" s="157">
        <f>_xlfn.IFNA(IF($B216=$B$381,0,IF($B216=$B$382,0,_xlfn.IFNA(INDEX('I.Supplementary 2018-19'!H$8:H$157,MATCH($B216,'I.Supplementary 2018-19'!$B$8:$B$157,0)),INDEX('I.KI 2018-19'!H$9:H$393,MATCH($B216,'I.KI 2018-19'!$B$9:$B$393,0))))),"")</f>
        <v>4.1825442119241751</v>
      </c>
    </row>
    <row r="217" spans="2:65">
      <c r="B217" s="121" t="str">
        <f>'Calculations for 2021-22'!B217</f>
        <v>E5045</v>
      </c>
      <c r="C217" s="160" t="str">
        <f>'Calculations for 2021-22'!D217</f>
        <v>E5045</v>
      </c>
      <c r="D217" t="str">
        <f>'Calculations for 2021-22'!E217</f>
        <v>OLB</v>
      </c>
      <c r="E217" t="str">
        <f>'Calculations for 2021-22'!F217</f>
        <v>P1915</v>
      </c>
      <c r="F217" s="120" t="str">
        <f>'Calculations for 2021-22'!H217</f>
        <v>Newham</v>
      </c>
      <c r="G217" s="156">
        <f>_xlfn.IFNA(INDEX('I.KI 2016-17'!M$8:M$391,MATCH($B217,'I.KI 2016-17'!$B$8:$B$391,0)),"")</f>
        <v>58.100843729308004</v>
      </c>
      <c r="H217" s="149">
        <f>_xlfn.IFNA(INDEX('I.KI 2016-17'!N$8:N$391,MATCH($B217,'I.KI 2016-17'!$B$8:$B$391,0)),"")</f>
        <v>12.560310046462</v>
      </c>
      <c r="I217" s="149">
        <f>_xlfn.IFNA(INDEX('I.KI 2016-17'!O$8:O$391,MATCH($B217,'I.KI 2016-17'!$B$8:$B$391,0)),"")</f>
        <v>0</v>
      </c>
      <c r="J217" s="149">
        <f>_xlfn.IFNA(INDEX('I.KI 2016-17'!P$8:P$391,MATCH($B217,'I.KI 2016-17'!$B$8:$B$391,0)),"")</f>
        <v>0</v>
      </c>
      <c r="K217" s="157">
        <f>_xlfn.IFNA(INDEX('I.KI 2016-17'!Q$8:Q$391,MATCH($B217,'I.KI 2016-17'!$B$8:$B$391,0)),"")</f>
        <v>0</v>
      </c>
      <c r="L217" s="156">
        <f>_xlfn.IFNA(INDEX('I.KI 2016-17'!R$8:R$391,MATCH($B217,'I.KI 2016-17'!$B$8:$B$391,0)),"")</f>
        <v>79.983098590240004</v>
      </c>
      <c r="M217" s="193">
        <f>_xlfn.IFNA(INDEX('I.KI 2016-17'!S$8:S$391,MATCH($B217,'I.KI 2016-17'!$B$8:$B$391,0)),"")</f>
        <v>22.032879346818998</v>
      </c>
      <c r="N217" s="193">
        <f>_xlfn.IFNA(INDEX('I.KI 2016-17'!T$8:T$391,MATCH($B217,'I.KI 2016-17'!$B$8:$B$391,0)),"")</f>
        <v>0</v>
      </c>
      <c r="O217" s="193">
        <f>_xlfn.IFNA(INDEX('I.KI 2016-17'!U$8:U$391,MATCH($B217,'I.KI 2016-17'!$B$8:$B$391,0)),"")</f>
        <v>0</v>
      </c>
      <c r="P217" s="157">
        <f>_xlfn.IFNA(INDEX('I.KI 2016-17'!V$8:V$391,MATCH($B217,'I.KI 2016-17'!$B$8:$B$391,0)),"")</f>
        <v>0</v>
      </c>
      <c r="Q217" s="156">
        <f>_xlfn.IFNA(INDEX('I.KI 2016-17'!W$8:W$391,MATCH($B217,'I.KI 2016-17'!$B$8:$B$391,0)),"")</f>
        <v>138.08394231954802</v>
      </c>
      <c r="R217" s="193">
        <f>_xlfn.IFNA(INDEX('I.KI 2016-17'!X$8:X$391,MATCH($B217,'I.KI 2016-17'!$B$8:$B$391,0)),"")</f>
        <v>34.593189393280994</v>
      </c>
      <c r="S217" s="193">
        <f>_xlfn.IFNA(INDEX('I.KI 2016-17'!Y$8:Y$391,MATCH($B217,'I.KI 2016-17'!$B$8:$B$391,0)),"")</f>
        <v>0</v>
      </c>
      <c r="T217" s="193">
        <f>_xlfn.IFNA(INDEX('I.KI 2016-17'!Z$8:Z$391,MATCH($B217,'I.KI 2016-17'!$B$8:$B$391,0)),"")</f>
        <v>0</v>
      </c>
      <c r="U217" s="157">
        <f>_xlfn.IFNA(INDEX('I.KI 2016-17'!AA$8:AA$391,MATCH($B217,'I.KI 2016-17'!$B$8:$B$391,0)),"")</f>
        <v>0</v>
      </c>
      <c r="V217" s="149"/>
      <c r="W217" s="154">
        <f>_xlfn.IFNA(INDEX('I.KI 2016-17'!$H$8:$H$391,MATCH(B217,'I.KI 2016-17'!$B$8:$B$391,0)),"")</f>
        <v>70.661153775770003</v>
      </c>
      <c r="X217" s="153">
        <f>_xlfn.IFNA(INDEX('I.KI 2016-17'!$I$8:$I$391,MATCH(B217,'I.KI 2016-17'!$B$8:$B$391,0)),"")</f>
        <v>102.01597793705901</v>
      </c>
      <c r="Y217" s="155">
        <f>_xlfn.IFNA(INDEX('I.KI 2016-17'!$G$8:$G$391,MATCH(B217,'I.KI 2016-17'!$B$8:$B$391,0)),"")</f>
        <v>172.67713171282901</v>
      </c>
      <c r="Z217" s="149"/>
      <c r="AA217" s="156">
        <f>_xlfn.IFNA(IF($B217=$B$382,0,_xlfn.IFNA(INDEX('I.Supplementary 2017-18'!N$8:N$35,MATCH($B217,'I.Supplementary 2017-18'!$B$8:$B$35,0)),INDEX('I.KI 2017-18'!N$9:N$393,MATCH($B217,'I.KI 2017-18'!$B$9:$B$393,0)))),"")</f>
        <v>47.193539014585269</v>
      </c>
      <c r="AB217" s="193">
        <f>_xlfn.IFNA(IF($B217=$B$382,0,_xlfn.IFNA(INDEX('I.Supplementary 2017-18'!O$8:O$35,MATCH($B217,'I.Supplementary 2017-18'!$B$8:$B$35,0)),INDEX('I.KI 2017-18'!O$9:O$393,MATCH($B217,'I.KI 2017-18'!$B$9:$B$393,0)))),"")</f>
        <v>9.1807632741248746</v>
      </c>
      <c r="AC217" s="193">
        <f>_xlfn.IFNA(IF($B217=$B$382,0,_xlfn.IFNA(INDEX('I.Supplementary 2017-18'!P$8:P$35,MATCH($B217,'I.Supplementary 2017-18'!$B$8:$B$35,0)),INDEX('I.KI 2017-18'!P$9:P$393,MATCH($B217,'I.KI 2017-18'!$B$9:$B$393,0)))),"")</f>
        <v>0</v>
      </c>
      <c r="AD217" s="193">
        <f>_xlfn.IFNA(IF($B217=$B$382,0,_xlfn.IFNA(INDEX('I.Supplementary 2017-18'!Q$8:Q$35,MATCH($B217,'I.Supplementary 2017-18'!$B$8:$B$35,0)),INDEX('I.KI 2017-18'!Q$9:Q$393,MATCH($B217,'I.KI 2017-18'!$B$9:$B$393,0)))),"")</f>
        <v>0</v>
      </c>
      <c r="AE217" s="157">
        <f>_xlfn.IFNA(IF($B217=$B$382,0,_xlfn.IFNA(INDEX('I.Supplementary 2017-18'!R$8:R$35,MATCH($B217,'I.Supplementary 2017-18'!$B$8:$B$35,0)),INDEX('I.KI 2017-18'!R$9:R$393,MATCH($B217,'I.KI 2017-18'!$B$9:$B$393,0)))),"")</f>
        <v>0</v>
      </c>
      <c r="AF217" s="156">
        <f>_xlfn.IFNA(IF($B217=$B$382,0,_xlfn.IFNA(INDEX('I.Supplementary 2017-18'!S$8:S$35,MATCH($B217,'I.Supplementary 2017-18'!$B$8:$B$35,0)),INDEX('I.KI 2017-18'!S$9:S$393,MATCH($B217,'I.KI 2017-18'!$B$9:$B$393,0)))),"")</f>
        <v>81.616035502906684</v>
      </c>
      <c r="AG217" s="193">
        <f>_xlfn.IFNA(IF($B217=$B$382,0,_xlfn.IFNA(INDEX('I.Supplementary 2017-18'!T$8:T$35,MATCH($B217,'I.Supplementary 2017-18'!$B$8:$B$35,0)),INDEX('I.KI 2017-18'!T$9:T$393,MATCH($B217,'I.KI 2017-18'!$B$9:$B$393,0)))),"")</f>
        <v>22.482703154747121</v>
      </c>
      <c r="AH217" s="193">
        <f>_xlfn.IFNA(IF($B217=$B$382,0,_xlfn.IFNA(INDEX('I.Supplementary 2017-18'!U$8:U$35,MATCH($B217,'I.Supplementary 2017-18'!$B$8:$B$35,0)),INDEX('I.KI 2017-18'!U$9:U$393,MATCH($B217,'I.KI 2017-18'!$B$9:$B$393,0)))),"")</f>
        <v>0</v>
      </c>
      <c r="AI217" s="193">
        <f>_xlfn.IFNA(IF($B217=$B$382,0,_xlfn.IFNA(INDEX('I.Supplementary 2017-18'!V$8:V$35,MATCH($B217,'I.Supplementary 2017-18'!$B$8:$B$35,0)),INDEX('I.KI 2017-18'!V$9:V$393,MATCH($B217,'I.KI 2017-18'!$B$9:$B$393,0)))),"")</f>
        <v>0</v>
      </c>
      <c r="AJ217" s="157">
        <f>_xlfn.IFNA(IF($B217=$B$382,0,_xlfn.IFNA(INDEX('I.Supplementary 2017-18'!W$8:W$35,MATCH($B217,'I.Supplementary 2017-18'!$B$8:$B$35,0)),INDEX('I.KI 2017-18'!W$9:W$393,MATCH($B217,'I.KI 2017-18'!$B$9:$B$393,0)))),"")</f>
        <v>0</v>
      </c>
      <c r="AK217" s="156">
        <f>_xlfn.IFNA(IF($B217=$B$382,0,_xlfn.IFNA(INDEX('I.Supplementary 2017-18'!X$8:X$35,MATCH($B217,'I.Supplementary 2017-18'!$B$8:$B$35,0)),INDEX('I.KI 2017-18'!X$9:X$393,MATCH($B217,'I.KI 2017-18'!$B$9:$B$393,0)))),"")</f>
        <v>128.80957451749197</v>
      </c>
      <c r="AL217" s="193">
        <f>_xlfn.IFNA(IF($B217=$B$382,0,_xlfn.IFNA(INDEX('I.Supplementary 2017-18'!Y$8:Y$35,MATCH($B217,'I.Supplementary 2017-18'!$B$8:$B$35,0)),INDEX('I.KI 2017-18'!Y$9:Y$393,MATCH($B217,'I.KI 2017-18'!$B$9:$B$393,0)))),"")</f>
        <v>31.663466428871995</v>
      </c>
      <c r="AM217" s="193">
        <f>_xlfn.IFNA(IF($B217=$B$382,0,_xlfn.IFNA(INDEX('I.Supplementary 2017-18'!Z$8:Z$35,MATCH($B217,'I.Supplementary 2017-18'!$B$8:$B$35,0)),INDEX('I.KI 2017-18'!Z$9:Z$393,MATCH($B217,'I.KI 2017-18'!$B$9:$B$393,0)))),"")</f>
        <v>0</v>
      </c>
      <c r="AN217" s="193">
        <f>_xlfn.IFNA(IF($B217=$B$382,0,_xlfn.IFNA(INDEX('I.Supplementary 2017-18'!AA$8:AA$35,MATCH($B217,'I.Supplementary 2017-18'!$B$8:$B$35,0)),INDEX('I.KI 2017-18'!AA$9:AA$393,MATCH($B217,'I.KI 2017-18'!$B$9:$B$393,0)))),"")</f>
        <v>0</v>
      </c>
      <c r="AO217" s="157">
        <f>_xlfn.IFNA(IF($B217=$B$382,0,_xlfn.IFNA(INDEX('I.Supplementary 2017-18'!AB$8:AB$35,MATCH($B217,'I.Supplementary 2017-18'!$B$8:$B$35,0)),INDEX('I.KI 2017-18'!AB$9:AB$393,MATCH($B217,'I.KI 2017-18'!$B$9:$B$393,0)))),"")</f>
        <v>0</v>
      </c>
      <c r="AP217" s="149"/>
      <c r="AQ217" s="156">
        <f>_xlfn.IFNA(IF($B217=$B$381,0,IF($B217=$B$382,0,_xlfn.IFNA(INDEX('I.Supplementary 2017-18'!I$8:I$35,MATCH($B217,'I.Supplementary 2017-18'!$B$8:$B$35,0)),INDEX('I.KI 2017-18'!I$9:I$393,MATCH($B217,'I.KI 2017-18'!$B$9:$B$393,0))))),"")</f>
        <v>56.374302288710147</v>
      </c>
      <c r="AR217" s="149">
        <f>_xlfn.IFNA(IF($B217=$B$381,0,IF($B217=$B$382,0,_xlfn.IFNA(INDEX('I.Supplementary 2017-18'!J$8:J$35,MATCH($B217,'I.Supplementary 2017-18'!$B$8:$B$35,0)),INDEX('I.KI 2017-18'!J$9:J$393,MATCH($B217,'I.KI 2017-18'!$B$9:$B$393,0))))),"")</f>
        <v>104.09873865765381</v>
      </c>
      <c r="AS217" s="157">
        <f>_xlfn.IFNA(IF($B217=$B$381,0,IF($B217=$B$382,0,_xlfn.IFNA(INDEX('I.Supplementary 2017-18'!H$8:H$35,MATCH($B217,'I.Supplementary 2017-18'!$B$8:$B$35,0)),INDEX('I.KI 2017-18'!H$9:H$393,MATCH($B217,'I.KI 2017-18'!$B$9:$B$393,0))))),"")</f>
        <v>160.47304094636397</v>
      </c>
      <c r="AT217" s="149"/>
      <c r="AU217" s="156">
        <f>_xlfn.IFNA(_xlfn.IFNA(INDEX('I.Supplementary 2018-19'!P$8:P$157,MATCH($B217,'I.Supplementary 2018-19'!$B$8:$B$157,0)),INDEX('I.KI 2018-19'!P$9:P$393,MATCH($B217,'I.KI 2018-19'!$B$9:$B$393,0))),"")</f>
        <v>39.473826900208131</v>
      </c>
      <c r="AV217" s="193">
        <f>_xlfn.IFNA(_xlfn.IFNA(INDEX('I.Supplementary 2018-19'!Q$8:Q$157,MATCH($B217,'I.Supplementary 2018-19'!$B$8:$B$157,0)),INDEX('I.KI 2018-19'!Q$9:Q$393,MATCH($B217,'I.KI 2018-19'!$B$9:$B$393,0))),"")</f>
        <v>6.9379200277755544</v>
      </c>
      <c r="AW217" s="193">
        <f>_xlfn.IFNA(_xlfn.IFNA(INDEX('I.Supplementary 2018-19'!R$8:R$157,MATCH($B217,'I.Supplementary 2018-19'!$B$8:$B$157,0)),INDEX('I.KI 2018-19'!R$9:R$393,MATCH($B217,'I.KI 2018-19'!$B$9:$B$393,0))),"")</f>
        <v>0</v>
      </c>
      <c r="AX217" s="193">
        <f>_xlfn.IFNA(_xlfn.IFNA(INDEX('I.Supplementary 2018-19'!S$8:S$157,MATCH($B217,'I.Supplementary 2018-19'!$B$8:$B$157,0)),INDEX('I.KI 2018-19'!S$9:S$393,MATCH($B217,'I.KI 2018-19'!$B$9:$B$393,0))),"")</f>
        <v>0</v>
      </c>
      <c r="AY217" s="157">
        <f>_xlfn.IFNA(_xlfn.IFNA(INDEX('I.Supplementary 2018-19'!T$8:T$157,MATCH($B217,'I.Supplementary 2018-19'!$B$8:$B$157,0)),INDEX('I.KI 2018-19'!T$9:T$393,MATCH($B217,'I.KI 2018-19'!$B$9:$B$393,0))),"")</f>
        <v>0</v>
      </c>
      <c r="AZ217" s="156">
        <f>_xlfn.IFNA(_xlfn.IFNA(INDEX('I.Supplementary 2018-19'!U$8:U$157,MATCH($B217,'I.Supplementary 2018-19'!$B$8:$B$157,0)),INDEX('I.KI 2018-19'!U$9:U$393,MATCH($B217,'I.KI 2018-19'!$B$9:$B$393,0))),"")</f>
        <v>84.068019402135619</v>
      </c>
      <c r="BA217" s="193">
        <f>_xlfn.IFNA(_xlfn.IFNA(INDEX('I.Supplementary 2018-19'!V$8:V$157,MATCH($B217,'I.Supplementary 2018-19'!$B$8:$B$157,0)),INDEX('I.KI 2018-19'!V$9:V$393,MATCH($B217,'I.KI 2018-19'!$B$9:$B$393,0))),"")</f>
        <v>23.15814917227171</v>
      </c>
      <c r="BB217" s="193">
        <f>_xlfn.IFNA(_xlfn.IFNA(INDEX('I.Supplementary 2018-19'!W$8:W$157,MATCH($B217,'I.Supplementary 2018-19'!$B$8:$B$157,0)),INDEX('I.KI 2018-19'!W$9:W$393,MATCH($B217,'I.KI 2018-19'!$B$9:$B$393,0))),"")</f>
        <v>0</v>
      </c>
      <c r="BC217" s="193">
        <f>_xlfn.IFNA(_xlfn.IFNA(INDEX('I.Supplementary 2018-19'!X$8:X$157,MATCH($B217,'I.Supplementary 2018-19'!$B$8:$B$157,0)),INDEX('I.KI 2018-19'!X$9:X$393,MATCH($B217,'I.KI 2018-19'!$B$9:$B$393,0))),"")</f>
        <v>0</v>
      </c>
      <c r="BD217" s="157">
        <f>_xlfn.IFNA(_xlfn.IFNA(INDEX('I.Supplementary 2018-19'!Y$8:Y$157,MATCH($B217,'I.Supplementary 2018-19'!$B$8:$B$157,0)),INDEX('I.KI 2018-19'!Y$9:Y$393,MATCH($B217,'I.KI 2018-19'!$B$9:$B$393,0))),"")</f>
        <v>0</v>
      </c>
      <c r="BE217" s="156">
        <f>_xlfn.IFNA(_xlfn.IFNA(INDEX('I.Supplementary 2018-19'!Z$8:Z$157,MATCH($B217,'I.Supplementary 2018-19'!$B$8:$B$157,0)),INDEX('I.KI 2018-19'!Z$9:Z$393,MATCH($B217,'I.KI 2018-19'!$B$9:$B$393,0))),"")</f>
        <v>123.54184630234374</v>
      </c>
      <c r="BF217" s="193">
        <f>_xlfn.IFNA(_xlfn.IFNA(INDEX('I.Supplementary 2018-19'!AA$8:AA$157,MATCH($B217,'I.Supplementary 2018-19'!$B$8:$B$157,0)),INDEX('I.KI 2018-19'!AA$9:AA$393,MATCH($B217,'I.KI 2018-19'!$B$9:$B$393,0))),"")</f>
        <v>30.096069200047264</v>
      </c>
      <c r="BG217" s="193">
        <f>_xlfn.IFNA(_xlfn.IFNA(INDEX('I.Supplementary 2018-19'!AB$8:AB$157,MATCH($B217,'I.Supplementary 2018-19'!$B$8:$B$157,0)),INDEX('I.KI 2018-19'!AB$9:AB$393,MATCH($B217,'I.KI 2018-19'!$B$9:$B$393,0))),"")</f>
        <v>0</v>
      </c>
      <c r="BH217" s="193">
        <f>_xlfn.IFNA(_xlfn.IFNA(INDEX('I.Supplementary 2018-19'!AC$8:AC$157,MATCH($B217,'I.Supplementary 2018-19'!$B$8:$B$157,0)),INDEX('I.KI 2018-19'!AC$9:AC$393,MATCH($B217,'I.KI 2018-19'!$B$9:$B$393,0))),"")</f>
        <v>0</v>
      </c>
      <c r="BI217" s="157">
        <f>_xlfn.IFNA(_xlfn.IFNA(INDEX('I.Supplementary 2018-19'!AD$8:AD$157,MATCH($B217,'I.Supplementary 2018-19'!$B$8:$B$157,0)),INDEX('I.KI 2018-19'!AD$9:AD$393,MATCH($B217,'I.KI 2018-19'!$B$9:$B$393,0))),"")</f>
        <v>0</v>
      </c>
      <c r="BJ217" s="149"/>
      <c r="BK217" s="156">
        <f>_xlfn.IFNA(IF($B217=$B$381,0,IF($B217=$B$382,0,_xlfn.IFNA(INDEX('I.Supplementary 2018-19'!I$8:I$157,MATCH($B217,'I.Supplementary 2018-19'!$B$8:$B$157,0)),INDEX('I.KI 2018-19'!I$9:I$393,MATCH($B217,'I.KI 2018-19'!$B$9:$B$393,0))))),"")</f>
        <v>46.411746927983685</v>
      </c>
      <c r="BL217" s="149">
        <f>_xlfn.IFNA(IF($B217=$B$381,0,IF($B217=$B$382,0,_xlfn.IFNA(INDEX('I.Supplementary 2018-19'!J$8:J$157,MATCH($B217,'I.Supplementary 2018-19'!$B$8:$B$157,0)),INDEX('I.KI 2018-19'!J$9:J$393,MATCH($B217,'I.KI 2018-19'!$B$9:$B$393,0))))),"")</f>
        <v>107.22616857440734</v>
      </c>
      <c r="BM217" s="157">
        <f>_xlfn.IFNA(IF($B217=$B$381,0,IF($B217=$B$382,0,_xlfn.IFNA(INDEX('I.Supplementary 2018-19'!H$8:H$157,MATCH($B217,'I.Supplementary 2018-19'!$B$8:$B$157,0)),INDEX('I.KI 2018-19'!H$9:H$393,MATCH($B217,'I.KI 2018-19'!$B$9:$B$393,0))))),"")</f>
        <v>153.63791550239102</v>
      </c>
    </row>
    <row r="218" spans="2:65">
      <c r="B218" s="121" t="str">
        <f>'Calculations for 2021-22'!B218</f>
        <v>E2620</v>
      </c>
      <c r="C218" s="160" t="str">
        <f>'Calculations for 2021-22'!D218</f>
        <v>E2620</v>
      </c>
      <c r="D218" t="str">
        <f>'Calculations for 2021-22'!E218</f>
        <v>SCFIR</v>
      </c>
      <c r="E218" t="str">
        <f>'Calculations for 2021-22'!F218</f>
        <v>P1910</v>
      </c>
      <c r="F218" s="120" t="str">
        <f>'Calculations for 2021-22'!H218</f>
        <v>Norfolk</v>
      </c>
      <c r="G218" s="156">
        <f>_xlfn.IFNA(INDEX('I.KI 2016-17'!M$8:M$391,MATCH($B218,'I.KI 2016-17'!$B$8:$B$391,0)),"")</f>
        <v>101.695660331204</v>
      </c>
      <c r="H218" s="149">
        <f>_xlfn.IFNA(INDEX('I.KI 2016-17'!N$8:N$391,MATCH($B218,'I.KI 2016-17'!$B$8:$B$391,0)),"")</f>
        <v>0</v>
      </c>
      <c r="I218" s="149">
        <f>_xlfn.IFNA(INDEX('I.KI 2016-17'!O$8:O$391,MATCH($B218,'I.KI 2016-17'!$B$8:$B$391,0)),"")</f>
        <v>6.8155228666519996</v>
      </c>
      <c r="J218" s="149">
        <f>_xlfn.IFNA(INDEX('I.KI 2016-17'!P$8:P$391,MATCH($B218,'I.KI 2016-17'!$B$8:$B$391,0)),"")</f>
        <v>0</v>
      </c>
      <c r="K218" s="157">
        <f>_xlfn.IFNA(INDEX('I.KI 2016-17'!Q$8:Q$391,MATCH($B218,'I.KI 2016-17'!$B$8:$B$391,0)),"")</f>
        <v>0</v>
      </c>
      <c r="L218" s="156">
        <f>_xlfn.IFNA(INDEX('I.KI 2016-17'!R$8:R$391,MATCH($B218,'I.KI 2016-17'!$B$8:$B$391,0)),"")</f>
        <v>134.65491327499802</v>
      </c>
      <c r="M218" s="193">
        <f>_xlfn.IFNA(INDEX('I.KI 2016-17'!S$8:S$391,MATCH($B218,'I.KI 2016-17'!$B$8:$B$391,0)),"")</f>
        <v>0</v>
      </c>
      <c r="N218" s="193">
        <f>_xlfn.IFNA(INDEX('I.KI 2016-17'!T$8:T$391,MATCH($B218,'I.KI 2016-17'!$B$8:$B$391,0)),"")</f>
        <v>7.2154796611040002</v>
      </c>
      <c r="O218" s="193">
        <f>_xlfn.IFNA(INDEX('I.KI 2016-17'!U$8:U$391,MATCH($B218,'I.KI 2016-17'!$B$8:$B$391,0)),"")</f>
        <v>0</v>
      </c>
      <c r="P218" s="157">
        <f>_xlfn.IFNA(INDEX('I.KI 2016-17'!V$8:V$391,MATCH($B218,'I.KI 2016-17'!$B$8:$B$391,0)),"")</f>
        <v>0</v>
      </c>
      <c r="Q218" s="156">
        <f>_xlfn.IFNA(INDEX('I.KI 2016-17'!W$8:W$391,MATCH($B218,'I.KI 2016-17'!$B$8:$B$391,0)),"")</f>
        <v>236.35057360620203</v>
      </c>
      <c r="R218" s="193">
        <f>_xlfn.IFNA(INDEX('I.KI 2016-17'!X$8:X$391,MATCH($B218,'I.KI 2016-17'!$B$8:$B$391,0)),"")</f>
        <v>0</v>
      </c>
      <c r="S218" s="193">
        <f>_xlfn.IFNA(INDEX('I.KI 2016-17'!Y$8:Y$391,MATCH($B218,'I.KI 2016-17'!$B$8:$B$391,0)),"")</f>
        <v>14.031002527756</v>
      </c>
      <c r="T218" s="193">
        <f>_xlfn.IFNA(INDEX('I.KI 2016-17'!Z$8:Z$391,MATCH($B218,'I.KI 2016-17'!$B$8:$B$391,0)),"")</f>
        <v>0</v>
      </c>
      <c r="U218" s="157">
        <f>_xlfn.IFNA(INDEX('I.KI 2016-17'!AA$8:AA$391,MATCH($B218,'I.KI 2016-17'!$B$8:$B$391,0)),"")</f>
        <v>0</v>
      </c>
      <c r="V218" s="149"/>
      <c r="W218" s="154">
        <f>_xlfn.IFNA(INDEX('I.KI 2016-17'!$H$8:$H$391,MATCH(B218,'I.KI 2016-17'!$B$8:$B$391,0)),"")</f>
        <v>108.511183197856</v>
      </c>
      <c r="X218" s="153">
        <f>_xlfn.IFNA(INDEX('I.KI 2016-17'!$I$8:$I$391,MATCH(B218,'I.KI 2016-17'!$B$8:$B$391,0)),"")</f>
        <v>141.87039293610201</v>
      </c>
      <c r="Y218" s="155">
        <f>_xlfn.IFNA(INDEX('I.KI 2016-17'!$G$8:$G$391,MATCH(B218,'I.KI 2016-17'!$B$8:$B$391,0)),"")</f>
        <v>250.38157613395799</v>
      </c>
      <c r="Z218" s="149"/>
      <c r="AA218" s="156">
        <f>_xlfn.IFNA(IF($B218=$B$382,0,_xlfn.IFNA(INDEX('I.Supplementary 2017-18'!N$8:N$35,MATCH($B218,'I.Supplementary 2017-18'!$B$8:$B$35,0)),INDEX('I.KI 2017-18'!N$9:N$393,MATCH($B218,'I.KI 2017-18'!$B$9:$B$393,0)))),"")</f>
        <v>72.626855945999509</v>
      </c>
      <c r="AB218" s="193">
        <f>_xlfn.IFNA(IF($B218=$B$382,0,_xlfn.IFNA(INDEX('I.Supplementary 2017-18'!O$8:O$35,MATCH($B218,'I.Supplementary 2017-18'!$B$8:$B$35,0)),INDEX('I.KI 2017-18'!O$9:O$393,MATCH($B218,'I.KI 2017-18'!$B$9:$B$393,0)))),"")</f>
        <v>0</v>
      </c>
      <c r="AC218" s="193">
        <f>_xlfn.IFNA(IF($B218=$B$382,0,_xlfn.IFNA(INDEX('I.Supplementary 2017-18'!P$8:P$35,MATCH($B218,'I.Supplementary 2017-18'!$B$8:$B$35,0)),INDEX('I.KI 2017-18'!P$9:P$393,MATCH($B218,'I.KI 2017-18'!$B$9:$B$393,0)))),"")</f>
        <v>5.2993704719121757</v>
      </c>
      <c r="AD218" s="193">
        <f>_xlfn.IFNA(IF($B218=$B$382,0,_xlfn.IFNA(INDEX('I.Supplementary 2017-18'!Q$8:Q$35,MATCH($B218,'I.Supplementary 2017-18'!$B$8:$B$35,0)),INDEX('I.KI 2017-18'!Q$9:Q$393,MATCH($B218,'I.KI 2017-18'!$B$9:$B$393,0)))),"")</f>
        <v>0</v>
      </c>
      <c r="AE218" s="157">
        <f>_xlfn.IFNA(IF($B218=$B$382,0,_xlfn.IFNA(INDEX('I.Supplementary 2017-18'!R$8:R$35,MATCH($B218,'I.Supplementary 2017-18'!$B$8:$B$35,0)),INDEX('I.KI 2017-18'!R$9:R$393,MATCH($B218,'I.KI 2017-18'!$B$9:$B$393,0)))),"")</f>
        <v>0</v>
      </c>
      <c r="AF218" s="156">
        <f>_xlfn.IFNA(IF($B218=$B$382,0,_xlfn.IFNA(INDEX('I.Supplementary 2017-18'!S$8:S$35,MATCH($B218,'I.Supplementary 2017-18'!$B$8:$B$35,0)),INDEX('I.KI 2017-18'!S$9:S$393,MATCH($B218,'I.KI 2017-18'!$B$9:$B$393,0)))),"")</f>
        <v>137.40403130411005</v>
      </c>
      <c r="AG218" s="193">
        <f>_xlfn.IFNA(IF($B218=$B$382,0,_xlfn.IFNA(INDEX('I.Supplementary 2017-18'!T$8:T$35,MATCH($B218,'I.Supplementary 2017-18'!$B$8:$B$35,0)),INDEX('I.KI 2017-18'!T$9:T$393,MATCH($B218,'I.KI 2017-18'!$B$9:$B$393,0)))),"")</f>
        <v>0</v>
      </c>
      <c r="AH218" s="193">
        <f>_xlfn.IFNA(IF($B218=$B$382,0,_xlfn.IFNA(INDEX('I.Supplementary 2017-18'!U$8:U$35,MATCH($B218,'I.Supplementary 2017-18'!$B$8:$B$35,0)),INDEX('I.KI 2017-18'!U$9:U$393,MATCH($B218,'I.KI 2017-18'!$B$9:$B$393,0)))),"")</f>
        <v>7.3627910717505758</v>
      </c>
      <c r="AI218" s="193">
        <f>_xlfn.IFNA(IF($B218=$B$382,0,_xlfn.IFNA(INDEX('I.Supplementary 2017-18'!V$8:V$35,MATCH($B218,'I.Supplementary 2017-18'!$B$8:$B$35,0)),INDEX('I.KI 2017-18'!V$9:V$393,MATCH($B218,'I.KI 2017-18'!$B$9:$B$393,0)))),"")</f>
        <v>0</v>
      </c>
      <c r="AJ218" s="157">
        <f>_xlfn.IFNA(IF($B218=$B$382,0,_xlfn.IFNA(INDEX('I.Supplementary 2017-18'!W$8:W$35,MATCH($B218,'I.Supplementary 2017-18'!$B$8:$B$35,0)),INDEX('I.KI 2017-18'!W$9:W$393,MATCH($B218,'I.KI 2017-18'!$B$9:$B$393,0)))),"")</f>
        <v>0</v>
      </c>
      <c r="AK218" s="156">
        <f>_xlfn.IFNA(IF($B218=$B$382,0,_xlfn.IFNA(INDEX('I.Supplementary 2017-18'!X$8:X$35,MATCH($B218,'I.Supplementary 2017-18'!$B$8:$B$35,0)),INDEX('I.KI 2017-18'!X$9:X$393,MATCH($B218,'I.KI 2017-18'!$B$9:$B$393,0)))),"")</f>
        <v>210.03088725010957</v>
      </c>
      <c r="AL218" s="193">
        <f>_xlfn.IFNA(IF($B218=$B$382,0,_xlfn.IFNA(INDEX('I.Supplementary 2017-18'!Y$8:Y$35,MATCH($B218,'I.Supplementary 2017-18'!$B$8:$B$35,0)),INDEX('I.KI 2017-18'!Y$9:Y$393,MATCH($B218,'I.KI 2017-18'!$B$9:$B$393,0)))),"")</f>
        <v>0</v>
      </c>
      <c r="AM218" s="193">
        <f>_xlfn.IFNA(IF($B218=$B$382,0,_xlfn.IFNA(INDEX('I.Supplementary 2017-18'!Z$8:Z$35,MATCH($B218,'I.Supplementary 2017-18'!$B$8:$B$35,0)),INDEX('I.KI 2017-18'!Z$9:Z$393,MATCH($B218,'I.KI 2017-18'!$B$9:$B$393,0)))),"")</f>
        <v>12.662161543662751</v>
      </c>
      <c r="AN218" s="193">
        <f>_xlfn.IFNA(IF($B218=$B$382,0,_xlfn.IFNA(INDEX('I.Supplementary 2017-18'!AA$8:AA$35,MATCH($B218,'I.Supplementary 2017-18'!$B$8:$B$35,0)),INDEX('I.KI 2017-18'!AA$9:AA$393,MATCH($B218,'I.KI 2017-18'!$B$9:$B$393,0)))),"")</f>
        <v>0</v>
      </c>
      <c r="AO218" s="157">
        <f>_xlfn.IFNA(IF($B218=$B$382,0,_xlfn.IFNA(INDEX('I.Supplementary 2017-18'!AB$8:AB$35,MATCH($B218,'I.Supplementary 2017-18'!$B$8:$B$35,0)),INDEX('I.KI 2017-18'!AB$9:AB$393,MATCH($B218,'I.KI 2017-18'!$B$9:$B$393,0)))),"")</f>
        <v>0</v>
      </c>
      <c r="AP218" s="149"/>
      <c r="AQ218" s="156">
        <f>_xlfn.IFNA(IF($B218=$B$381,0,IF($B218=$B$382,0,_xlfn.IFNA(INDEX('I.Supplementary 2017-18'!I$8:I$35,MATCH($B218,'I.Supplementary 2017-18'!$B$8:$B$35,0)),INDEX('I.KI 2017-18'!I$9:I$393,MATCH($B218,'I.KI 2017-18'!$B$9:$B$393,0))))),"")</f>
        <v>77.926226417911678</v>
      </c>
      <c r="AR218" s="149">
        <f>_xlfn.IFNA(IF($B218=$B$381,0,IF($B218=$B$382,0,_xlfn.IFNA(INDEX('I.Supplementary 2017-18'!J$8:J$35,MATCH($B218,'I.Supplementary 2017-18'!$B$8:$B$35,0)),INDEX('I.KI 2017-18'!J$9:J$393,MATCH($B218,'I.KI 2017-18'!$B$9:$B$393,0))))),"")</f>
        <v>144.76682237586064</v>
      </c>
      <c r="AS218" s="157">
        <f>_xlfn.IFNA(IF($B218=$B$381,0,IF($B218=$B$382,0,_xlfn.IFNA(INDEX('I.Supplementary 2017-18'!H$8:H$35,MATCH($B218,'I.Supplementary 2017-18'!$B$8:$B$35,0)),INDEX('I.KI 2017-18'!H$9:H$393,MATCH($B218,'I.KI 2017-18'!$B$9:$B$393,0))))),"")</f>
        <v>222.69304879377233</v>
      </c>
      <c r="AT218" s="149"/>
      <c r="AU218" s="156">
        <f>_xlfn.IFNA(_xlfn.IFNA(INDEX('I.Supplementary 2018-19'!P$8:P$157,MATCH($B218,'I.Supplementary 2018-19'!$B$8:$B$157,0)),INDEX('I.KI 2018-19'!P$9:P$393,MATCH($B218,'I.KI 2018-19'!$B$9:$B$393,0))),"")</f>
        <v>53.535759162446382</v>
      </c>
      <c r="AV218" s="193">
        <f>_xlfn.IFNA(_xlfn.IFNA(INDEX('I.Supplementary 2018-19'!Q$8:Q$157,MATCH($B218,'I.Supplementary 2018-19'!$B$8:$B$157,0)),INDEX('I.KI 2018-19'!Q$9:Q$393,MATCH($B218,'I.KI 2018-19'!$B$9:$B$393,0))),"")</f>
        <v>0</v>
      </c>
      <c r="AW218" s="193">
        <f>_xlfn.IFNA(_xlfn.IFNA(INDEX('I.Supplementary 2018-19'!R$8:R$157,MATCH($B218,'I.Supplementary 2018-19'!$B$8:$B$157,0)),INDEX('I.KI 2018-19'!R$9:R$393,MATCH($B218,'I.KI 2018-19'!$B$9:$B$393,0))),"")</f>
        <v>4.4992037922532599</v>
      </c>
      <c r="AX218" s="193">
        <f>_xlfn.IFNA(_xlfn.IFNA(INDEX('I.Supplementary 2018-19'!S$8:S$157,MATCH($B218,'I.Supplementary 2018-19'!$B$8:$B$157,0)),INDEX('I.KI 2018-19'!S$9:S$393,MATCH($B218,'I.KI 2018-19'!$B$9:$B$393,0))),"")</f>
        <v>0</v>
      </c>
      <c r="AY218" s="157">
        <f>_xlfn.IFNA(_xlfn.IFNA(INDEX('I.Supplementary 2018-19'!T$8:T$157,MATCH($B218,'I.Supplementary 2018-19'!$B$8:$B$157,0)),INDEX('I.KI 2018-19'!T$9:T$393,MATCH($B218,'I.KI 2018-19'!$B$9:$B$393,0))),"")</f>
        <v>0</v>
      </c>
      <c r="AZ218" s="156">
        <f>_xlfn.IFNA(_xlfn.IFNA(INDEX('I.Supplementary 2018-19'!U$8:U$157,MATCH($B218,'I.Supplementary 2018-19'!$B$8:$B$157,0)),INDEX('I.KI 2018-19'!U$9:U$393,MATCH($B218,'I.KI 2018-19'!$B$9:$B$393,0))),"")</f>
        <v>141.53204941195884</v>
      </c>
      <c r="BA218" s="193">
        <f>_xlfn.IFNA(_xlfn.IFNA(INDEX('I.Supplementary 2018-19'!V$8:V$157,MATCH($B218,'I.Supplementary 2018-19'!$B$8:$B$157,0)),INDEX('I.KI 2018-19'!V$9:V$393,MATCH($B218,'I.KI 2018-19'!$B$9:$B$393,0))),"")</f>
        <v>0</v>
      </c>
      <c r="BB218" s="193">
        <f>_xlfn.IFNA(_xlfn.IFNA(INDEX('I.Supplementary 2018-19'!W$8:W$157,MATCH($B218,'I.Supplementary 2018-19'!$B$8:$B$157,0)),INDEX('I.KI 2018-19'!W$9:W$393,MATCH($B218,'I.KI 2018-19'!$B$9:$B$393,0))),"")</f>
        <v>7.5839908035199057</v>
      </c>
      <c r="BC218" s="193">
        <f>_xlfn.IFNA(_xlfn.IFNA(INDEX('I.Supplementary 2018-19'!X$8:X$157,MATCH($B218,'I.Supplementary 2018-19'!$B$8:$B$157,0)),INDEX('I.KI 2018-19'!X$9:X$393,MATCH($B218,'I.KI 2018-19'!$B$9:$B$393,0))),"")</f>
        <v>0</v>
      </c>
      <c r="BD218" s="157">
        <f>_xlfn.IFNA(_xlfn.IFNA(INDEX('I.Supplementary 2018-19'!Y$8:Y$157,MATCH($B218,'I.Supplementary 2018-19'!$B$8:$B$157,0)),INDEX('I.KI 2018-19'!Y$9:Y$393,MATCH($B218,'I.KI 2018-19'!$B$9:$B$393,0))),"")</f>
        <v>0</v>
      </c>
      <c r="BE218" s="156">
        <f>_xlfn.IFNA(_xlfn.IFNA(INDEX('I.Supplementary 2018-19'!Z$8:Z$157,MATCH($B218,'I.Supplementary 2018-19'!$B$8:$B$157,0)),INDEX('I.KI 2018-19'!Z$9:Z$393,MATCH($B218,'I.KI 2018-19'!$B$9:$B$393,0))),"")</f>
        <v>195.06780857440521</v>
      </c>
      <c r="BF218" s="193">
        <f>_xlfn.IFNA(_xlfn.IFNA(INDEX('I.Supplementary 2018-19'!AA$8:AA$157,MATCH($B218,'I.Supplementary 2018-19'!$B$8:$B$157,0)),INDEX('I.KI 2018-19'!AA$9:AA$393,MATCH($B218,'I.KI 2018-19'!$B$9:$B$393,0))),"")</f>
        <v>0</v>
      </c>
      <c r="BG218" s="193">
        <f>_xlfn.IFNA(_xlfn.IFNA(INDEX('I.Supplementary 2018-19'!AB$8:AB$157,MATCH($B218,'I.Supplementary 2018-19'!$B$8:$B$157,0)),INDEX('I.KI 2018-19'!AB$9:AB$393,MATCH($B218,'I.KI 2018-19'!$B$9:$B$393,0))),"")</f>
        <v>12.083194595773165</v>
      </c>
      <c r="BH218" s="193">
        <f>_xlfn.IFNA(_xlfn.IFNA(INDEX('I.Supplementary 2018-19'!AC$8:AC$157,MATCH($B218,'I.Supplementary 2018-19'!$B$8:$B$157,0)),INDEX('I.KI 2018-19'!AC$9:AC$393,MATCH($B218,'I.KI 2018-19'!$B$9:$B$393,0))),"")</f>
        <v>0</v>
      </c>
      <c r="BI218" s="157">
        <f>_xlfn.IFNA(_xlfn.IFNA(INDEX('I.Supplementary 2018-19'!AD$8:AD$157,MATCH($B218,'I.Supplementary 2018-19'!$B$8:$B$157,0)),INDEX('I.KI 2018-19'!AD$9:AD$393,MATCH($B218,'I.KI 2018-19'!$B$9:$B$393,0))),"")</f>
        <v>0</v>
      </c>
      <c r="BJ218" s="149"/>
      <c r="BK218" s="156">
        <f>_xlfn.IFNA(IF($B218=$B$381,0,IF($B218=$B$382,0,_xlfn.IFNA(INDEX('I.Supplementary 2018-19'!I$8:I$157,MATCH($B218,'I.Supplementary 2018-19'!$B$8:$B$157,0)),INDEX('I.KI 2018-19'!I$9:I$393,MATCH($B218,'I.KI 2018-19'!$B$9:$B$393,0))))),"")</f>
        <v>58.034962954699637</v>
      </c>
      <c r="BL218" s="149">
        <f>_xlfn.IFNA(IF($B218=$B$381,0,IF($B218=$B$382,0,_xlfn.IFNA(INDEX('I.Supplementary 2018-19'!J$8:J$157,MATCH($B218,'I.Supplementary 2018-19'!$B$8:$B$157,0)),INDEX('I.KI 2018-19'!J$9:J$393,MATCH($B218,'I.KI 2018-19'!$B$9:$B$393,0))))),"")</f>
        <v>149.11604021547876</v>
      </c>
      <c r="BM218" s="157">
        <f>_xlfn.IFNA(IF($B218=$B$381,0,IF($B218=$B$382,0,_xlfn.IFNA(INDEX('I.Supplementary 2018-19'!H$8:H$157,MATCH($B218,'I.Supplementary 2018-19'!$B$8:$B$157,0)),INDEX('I.KI 2018-19'!H$9:H$393,MATCH($B218,'I.KI 2018-19'!$B$9:$B$393,0))))),"")</f>
        <v>207.1510031701784</v>
      </c>
    </row>
    <row r="219" spans="2:65">
      <c r="B219" s="121" t="str">
        <f>'Calculations for 2021-22'!B219</f>
        <v>E1134</v>
      </c>
      <c r="C219" s="160" t="str">
        <f>'Calculations for 2021-22'!D219</f>
        <v>E1134</v>
      </c>
      <c r="D219" t="str">
        <f>'Calculations for 2021-22'!E219</f>
        <v>SD</v>
      </c>
      <c r="E219">
        <f>'Calculations for 2021-22'!F219</f>
        <v>0</v>
      </c>
      <c r="F219" s="120" t="str">
        <f>'Calculations for 2021-22'!H219</f>
        <v>North Devon</v>
      </c>
      <c r="G219" s="156">
        <f>_xlfn.IFNA(INDEX('I.KI 2016-17'!M$8:M$391,MATCH($B219,'I.KI 2016-17'!$B$8:$B$391,0)),"")</f>
        <v>0</v>
      </c>
      <c r="H219" s="149">
        <f>_xlfn.IFNA(INDEX('I.KI 2016-17'!N$8:N$391,MATCH($B219,'I.KI 2016-17'!$B$8:$B$391,0)),"")</f>
        <v>1.446332425941</v>
      </c>
      <c r="I219" s="149">
        <f>_xlfn.IFNA(INDEX('I.KI 2016-17'!O$8:O$391,MATCH($B219,'I.KI 2016-17'!$B$8:$B$391,0)),"")</f>
        <v>0</v>
      </c>
      <c r="J219" s="149">
        <f>_xlfn.IFNA(INDEX('I.KI 2016-17'!P$8:P$391,MATCH($B219,'I.KI 2016-17'!$B$8:$B$391,0)),"")</f>
        <v>0</v>
      </c>
      <c r="K219" s="157">
        <f>_xlfn.IFNA(INDEX('I.KI 2016-17'!Q$8:Q$391,MATCH($B219,'I.KI 2016-17'!$B$8:$B$391,0)),"")</f>
        <v>0</v>
      </c>
      <c r="L219" s="156">
        <f>_xlfn.IFNA(INDEX('I.KI 2016-17'!R$8:R$391,MATCH($B219,'I.KI 2016-17'!$B$8:$B$391,0)),"")</f>
        <v>0</v>
      </c>
      <c r="M219" s="193">
        <f>_xlfn.IFNA(INDEX('I.KI 2016-17'!S$8:S$391,MATCH($B219,'I.KI 2016-17'!$B$8:$B$391,0)),"")</f>
        <v>2.7370784378969999</v>
      </c>
      <c r="N219" s="193">
        <f>_xlfn.IFNA(INDEX('I.KI 2016-17'!T$8:T$391,MATCH($B219,'I.KI 2016-17'!$B$8:$B$391,0)),"")</f>
        <v>0</v>
      </c>
      <c r="O219" s="193">
        <f>_xlfn.IFNA(INDEX('I.KI 2016-17'!U$8:U$391,MATCH($B219,'I.KI 2016-17'!$B$8:$B$391,0)),"")</f>
        <v>0</v>
      </c>
      <c r="P219" s="157">
        <f>_xlfn.IFNA(INDEX('I.KI 2016-17'!V$8:V$391,MATCH($B219,'I.KI 2016-17'!$B$8:$B$391,0)),"")</f>
        <v>0</v>
      </c>
      <c r="Q219" s="156">
        <f>_xlfn.IFNA(INDEX('I.KI 2016-17'!W$8:W$391,MATCH($B219,'I.KI 2016-17'!$B$8:$B$391,0)),"")</f>
        <v>0</v>
      </c>
      <c r="R219" s="193">
        <f>_xlfn.IFNA(INDEX('I.KI 2016-17'!X$8:X$391,MATCH($B219,'I.KI 2016-17'!$B$8:$B$391,0)),"")</f>
        <v>4.1834108638379996</v>
      </c>
      <c r="S219" s="193">
        <f>_xlfn.IFNA(INDEX('I.KI 2016-17'!Y$8:Y$391,MATCH($B219,'I.KI 2016-17'!$B$8:$B$391,0)),"")</f>
        <v>0</v>
      </c>
      <c r="T219" s="193">
        <f>_xlfn.IFNA(INDEX('I.KI 2016-17'!Z$8:Z$391,MATCH($B219,'I.KI 2016-17'!$B$8:$B$391,0)),"")</f>
        <v>0</v>
      </c>
      <c r="U219" s="157">
        <f>_xlfn.IFNA(INDEX('I.KI 2016-17'!AA$8:AA$391,MATCH($B219,'I.KI 2016-17'!$B$8:$B$391,0)),"")</f>
        <v>0</v>
      </c>
      <c r="V219" s="149"/>
      <c r="W219" s="154">
        <f>_xlfn.IFNA(INDEX('I.KI 2016-17'!$H$8:$H$391,MATCH(B219,'I.KI 2016-17'!$B$8:$B$391,0)),"")</f>
        <v>1.446332425941</v>
      </c>
      <c r="X219" s="153">
        <f>_xlfn.IFNA(INDEX('I.KI 2016-17'!$I$8:$I$391,MATCH(B219,'I.KI 2016-17'!$B$8:$B$391,0)),"")</f>
        <v>2.7370784378969999</v>
      </c>
      <c r="Y219" s="155">
        <f>_xlfn.IFNA(INDEX('I.KI 2016-17'!$G$8:$G$391,MATCH(B219,'I.KI 2016-17'!$B$8:$B$391,0)),"")</f>
        <v>4.1834108638379996</v>
      </c>
      <c r="Z219" s="149"/>
      <c r="AA219" s="156">
        <f>_xlfn.IFNA(IF($B219=$B$382,0,_xlfn.IFNA(INDEX('I.Supplementary 2017-18'!N$8:N$35,MATCH($B219,'I.Supplementary 2017-18'!$B$8:$B$35,0)),INDEX('I.KI 2017-18'!N$9:N$393,MATCH($B219,'I.KI 2017-18'!$B$9:$B$393,0)))),"")</f>
        <v>0</v>
      </c>
      <c r="AB219" s="193">
        <f>_xlfn.IFNA(IF($B219=$B$382,0,_xlfn.IFNA(INDEX('I.Supplementary 2017-18'!O$8:O$35,MATCH($B219,'I.Supplementary 2017-18'!$B$8:$B$35,0)),INDEX('I.KI 2017-18'!O$9:O$393,MATCH($B219,'I.KI 2017-18'!$B$9:$B$393,0)))),"")</f>
        <v>0.8294061804151367</v>
      </c>
      <c r="AC219" s="193">
        <f>_xlfn.IFNA(IF($B219=$B$382,0,_xlfn.IFNA(INDEX('I.Supplementary 2017-18'!P$8:P$35,MATCH($B219,'I.Supplementary 2017-18'!$B$8:$B$35,0)),INDEX('I.KI 2017-18'!P$9:P$393,MATCH($B219,'I.KI 2017-18'!$B$9:$B$393,0)))),"")</f>
        <v>0</v>
      </c>
      <c r="AD219" s="193">
        <f>_xlfn.IFNA(IF($B219=$B$382,0,_xlfn.IFNA(INDEX('I.Supplementary 2017-18'!Q$8:Q$35,MATCH($B219,'I.Supplementary 2017-18'!$B$8:$B$35,0)),INDEX('I.KI 2017-18'!Q$9:Q$393,MATCH($B219,'I.KI 2017-18'!$B$9:$B$393,0)))),"")</f>
        <v>0</v>
      </c>
      <c r="AE219" s="157">
        <f>_xlfn.IFNA(IF($B219=$B$382,0,_xlfn.IFNA(INDEX('I.Supplementary 2017-18'!R$8:R$35,MATCH($B219,'I.Supplementary 2017-18'!$B$8:$B$35,0)),INDEX('I.KI 2017-18'!R$9:R$393,MATCH($B219,'I.KI 2017-18'!$B$9:$B$393,0)))),"")</f>
        <v>0</v>
      </c>
      <c r="AF219" s="156">
        <f>_xlfn.IFNA(IF($B219=$B$382,0,_xlfn.IFNA(INDEX('I.Supplementary 2017-18'!S$8:S$35,MATCH($B219,'I.Supplementary 2017-18'!$B$8:$B$35,0)),INDEX('I.KI 2017-18'!S$9:S$393,MATCH($B219,'I.KI 2017-18'!$B$9:$B$393,0)))),"")</f>
        <v>0</v>
      </c>
      <c r="AG219" s="193">
        <f>_xlfn.IFNA(IF($B219=$B$382,0,_xlfn.IFNA(INDEX('I.Supplementary 2017-18'!T$8:T$35,MATCH($B219,'I.Supplementary 2017-18'!$B$8:$B$35,0)),INDEX('I.KI 2017-18'!T$9:T$393,MATCH($B219,'I.KI 2017-18'!$B$9:$B$393,0)))),"")</f>
        <v>2.7929586987631558</v>
      </c>
      <c r="AH219" s="193">
        <f>_xlfn.IFNA(IF($B219=$B$382,0,_xlfn.IFNA(INDEX('I.Supplementary 2017-18'!U$8:U$35,MATCH($B219,'I.Supplementary 2017-18'!$B$8:$B$35,0)),INDEX('I.KI 2017-18'!U$9:U$393,MATCH($B219,'I.KI 2017-18'!$B$9:$B$393,0)))),"")</f>
        <v>0</v>
      </c>
      <c r="AI219" s="193">
        <f>_xlfn.IFNA(IF($B219=$B$382,0,_xlfn.IFNA(INDEX('I.Supplementary 2017-18'!V$8:V$35,MATCH($B219,'I.Supplementary 2017-18'!$B$8:$B$35,0)),INDEX('I.KI 2017-18'!V$9:V$393,MATCH($B219,'I.KI 2017-18'!$B$9:$B$393,0)))),"")</f>
        <v>0</v>
      </c>
      <c r="AJ219" s="157">
        <f>_xlfn.IFNA(IF($B219=$B$382,0,_xlfn.IFNA(INDEX('I.Supplementary 2017-18'!W$8:W$35,MATCH($B219,'I.Supplementary 2017-18'!$B$8:$B$35,0)),INDEX('I.KI 2017-18'!W$9:W$393,MATCH($B219,'I.KI 2017-18'!$B$9:$B$393,0)))),"")</f>
        <v>0</v>
      </c>
      <c r="AK219" s="156">
        <f>_xlfn.IFNA(IF($B219=$B$382,0,_xlfn.IFNA(INDEX('I.Supplementary 2017-18'!X$8:X$35,MATCH($B219,'I.Supplementary 2017-18'!$B$8:$B$35,0)),INDEX('I.KI 2017-18'!X$9:X$393,MATCH($B219,'I.KI 2017-18'!$B$9:$B$393,0)))),"")</f>
        <v>0</v>
      </c>
      <c r="AL219" s="193">
        <f>_xlfn.IFNA(IF($B219=$B$382,0,_xlfn.IFNA(INDEX('I.Supplementary 2017-18'!Y$8:Y$35,MATCH($B219,'I.Supplementary 2017-18'!$B$8:$B$35,0)),INDEX('I.KI 2017-18'!Y$9:Y$393,MATCH($B219,'I.KI 2017-18'!$B$9:$B$393,0)))),"")</f>
        <v>3.6223648791782925</v>
      </c>
      <c r="AM219" s="193">
        <f>_xlfn.IFNA(IF($B219=$B$382,0,_xlfn.IFNA(INDEX('I.Supplementary 2017-18'!Z$8:Z$35,MATCH($B219,'I.Supplementary 2017-18'!$B$8:$B$35,0)),INDEX('I.KI 2017-18'!Z$9:Z$393,MATCH($B219,'I.KI 2017-18'!$B$9:$B$393,0)))),"")</f>
        <v>0</v>
      </c>
      <c r="AN219" s="193">
        <f>_xlfn.IFNA(IF($B219=$B$382,0,_xlfn.IFNA(INDEX('I.Supplementary 2017-18'!AA$8:AA$35,MATCH($B219,'I.Supplementary 2017-18'!$B$8:$B$35,0)),INDEX('I.KI 2017-18'!AA$9:AA$393,MATCH($B219,'I.KI 2017-18'!$B$9:$B$393,0)))),"")</f>
        <v>0</v>
      </c>
      <c r="AO219" s="157">
        <f>_xlfn.IFNA(IF($B219=$B$382,0,_xlfn.IFNA(INDEX('I.Supplementary 2017-18'!AB$8:AB$35,MATCH($B219,'I.Supplementary 2017-18'!$B$8:$B$35,0)),INDEX('I.KI 2017-18'!AB$9:AB$393,MATCH($B219,'I.KI 2017-18'!$B$9:$B$393,0)))),"")</f>
        <v>0</v>
      </c>
      <c r="AP219" s="149"/>
      <c r="AQ219" s="156">
        <f>_xlfn.IFNA(IF($B219=$B$381,0,IF($B219=$B$382,0,_xlfn.IFNA(INDEX('I.Supplementary 2017-18'!I$8:I$35,MATCH($B219,'I.Supplementary 2017-18'!$B$8:$B$35,0)),INDEX('I.KI 2017-18'!I$9:I$393,MATCH($B219,'I.KI 2017-18'!$B$9:$B$393,0))))),"")</f>
        <v>0.8294061804151367</v>
      </c>
      <c r="AR219" s="149">
        <f>_xlfn.IFNA(IF($B219=$B$381,0,IF($B219=$B$382,0,_xlfn.IFNA(INDEX('I.Supplementary 2017-18'!J$8:J$35,MATCH($B219,'I.Supplementary 2017-18'!$B$8:$B$35,0)),INDEX('I.KI 2017-18'!J$9:J$393,MATCH($B219,'I.KI 2017-18'!$B$9:$B$393,0))))),"")</f>
        <v>2.7929586987631558</v>
      </c>
      <c r="AS219" s="157">
        <f>_xlfn.IFNA(IF($B219=$B$381,0,IF($B219=$B$382,0,_xlfn.IFNA(INDEX('I.Supplementary 2017-18'!H$8:H$35,MATCH($B219,'I.Supplementary 2017-18'!$B$8:$B$35,0)),INDEX('I.KI 2017-18'!H$9:H$393,MATCH($B219,'I.KI 2017-18'!$B$9:$B$393,0))))),"")</f>
        <v>3.6223648791782925</v>
      </c>
      <c r="AT219" s="149"/>
      <c r="AU219" s="156">
        <f>_xlfn.IFNA(_xlfn.IFNA(INDEX('I.Supplementary 2018-19'!P$8:P$157,MATCH($B219,'I.Supplementary 2018-19'!$B$8:$B$157,0)),INDEX('I.KI 2018-19'!P$9:P$393,MATCH($B219,'I.KI 2018-19'!$B$9:$B$393,0))),"")</f>
        <v>0</v>
      </c>
      <c r="AV219" s="193">
        <f>_xlfn.IFNA(_xlfn.IFNA(INDEX('I.Supplementary 2018-19'!Q$8:Q$157,MATCH($B219,'I.Supplementary 2018-19'!$B$8:$B$157,0)),INDEX('I.KI 2018-19'!Q$9:Q$393,MATCH($B219,'I.KI 2018-19'!$B$9:$B$393,0))),"")</f>
        <v>0.44508046975121834</v>
      </c>
      <c r="AW219" s="193">
        <f>_xlfn.IFNA(_xlfn.IFNA(INDEX('I.Supplementary 2018-19'!R$8:R$157,MATCH($B219,'I.Supplementary 2018-19'!$B$8:$B$157,0)),INDEX('I.KI 2018-19'!R$9:R$393,MATCH($B219,'I.KI 2018-19'!$B$9:$B$393,0))),"")</f>
        <v>0</v>
      </c>
      <c r="AX219" s="193">
        <f>_xlfn.IFNA(_xlfn.IFNA(INDEX('I.Supplementary 2018-19'!S$8:S$157,MATCH($B219,'I.Supplementary 2018-19'!$B$8:$B$157,0)),INDEX('I.KI 2018-19'!S$9:S$393,MATCH($B219,'I.KI 2018-19'!$B$9:$B$393,0))),"")</f>
        <v>0</v>
      </c>
      <c r="AY219" s="157">
        <f>_xlfn.IFNA(_xlfn.IFNA(INDEX('I.Supplementary 2018-19'!T$8:T$157,MATCH($B219,'I.Supplementary 2018-19'!$B$8:$B$157,0)),INDEX('I.KI 2018-19'!T$9:T$393,MATCH($B219,'I.KI 2018-19'!$B$9:$B$393,0))),"")</f>
        <v>0</v>
      </c>
      <c r="AZ219" s="156">
        <f>_xlfn.IFNA(_xlfn.IFNA(INDEX('I.Supplementary 2018-19'!U$8:U$157,MATCH($B219,'I.Supplementary 2018-19'!$B$8:$B$157,0)),INDEX('I.KI 2018-19'!U$9:U$393,MATCH($B219,'I.KI 2018-19'!$B$9:$B$393,0))),"")</f>
        <v>0</v>
      </c>
      <c r="BA219" s="193">
        <f>_xlfn.IFNA(_xlfn.IFNA(INDEX('I.Supplementary 2018-19'!V$8:V$157,MATCH($B219,'I.Supplementary 2018-19'!$B$8:$B$157,0)),INDEX('I.KI 2018-19'!V$9:V$393,MATCH($B219,'I.KI 2018-19'!$B$9:$B$393,0))),"")</f>
        <v>2.8768673291981002</v>
      </c>
      <c r="BB219" s="193">
        <f>_xlfn.IFNA(_xlfn.IFNA(INDEX('I.Supplementary 2018-19'!W$8:W$157,MATCH($B219,'I.Supplementary 2018-19'!$B$8:$B$157,0)),INDEX('I.KI 2018-19'!W$9:W$393,MATCH($B219,'I.KI 2018-19'!$B$9:$B$393,0))),"")</f>
        <v>0</v>
      </c>
      <c r="BC219" s="193">
        <f>_xlfn.IFNA(_xlfn.IFNA(INDEX('I.Supplementary 2018-19'!X$8:X$157,MATCH($B219,'I.Supplementary 2018-19'!$B$8:$B$157,0)),INDEX('I.KI 2018-19'!X$9:X$393,MATCH($B219,'I.KI 2018-19'!$B$9:$B$393,0))),"")</f>
        <v>0</v>
      </c>
      <c r="BD219" s="157">
        <f>_xlfn.IFNA(_xlfn.IFNA(INDEX('I.Supplementary 2018-19'!Y$8:Y$157,MATCH($B219,'I.Supplementary 2018-19'!$B$8:$B$157,0)),INDEX('I.KI 2018-19'!Y$9:Y$393,MATCH($B219,'I.KI 2018-19'!$B$9:$B$393,0))),"")</f>
        <v>0</v>
      </c>
      <c r="BE219" s="156">
        <f>_xlfn.IFNA(_xlfn.IFNA(INDEX('I.Supplementary 2018-19'!Z$8:Z$157,MATCH($B219,'I.Supplementary 2018-19'!$B$8:$B$157,0)),INDEX('I.KI 2018-19'!Z$9:Z$393,MATCH($B219,'I.KI 2018-19'!$B$9:$B$393,0))),"")</f>
        <v>0</v>
      </c>
      <c r="BF219" s="193">
        <f>_xlfn.IFNA(_xlfn.IFNA(INDEX('I.Supplementary 2018-19'!AA$8:AA$157,MATCH($B219,'I.Supplementary 2018-19'!$B$8:$B$157,0)),INDEX('I.KI 2018-19'!AA$9:AA$393,MATCH($B219,'I.KI 2018-19'!$B$9:$B$393,0))),"")</f>
        <v>3.3219477989493185</v>
      </c>
      <c r="BG219" s="193">
        <f>_xlfn.IFNA(_xlfn.IFNA(INDEX('I.Supplementary 2018-19'!AB$8:AB$157,MATCH($B219,'I.Supplementary 2018-19'!$B$8:$B$157,0)),INDEX('I.KI 2018-19'!AB$9:AB$393,MATCH($B219,'I.KI 2018-19'!$B$9:$B$393,0))),"")</f>
        <v>0</v>
      </c>
      <c r="BH219" s="193">
        <f>_xlfn.IFNA(_xlfn.IFNA(INDEX('I.Supplementary 2018-19'!AC$8:AC$157,MATCH($B219,'I.Supplementary 2018-19'!$B$8:$B$157,0)),INDEX('I.KI 2018-19'!AC$9:AC$393,MATCH($B219,'I.KI 2018-19'!$B$9:$B$393,0))),"")</f>
        <v>0</v>
      </c>
      <c r="BI219" s="157">
        <f>_xlfn.IFNA(_xlfn.IFNA(INDEX('I.Supplementary 2018-19'!AD$8:AD$157,MATCH($B219,'I.Supplementary 2018-19'!$B$8:$B$157,0)),INDEX('I.KI 2018-19'!AD$9:AD$393,MATCH($B219,'I.KI 2018-19'!$B$9:$B$393,0))),"")</f>
        <v>0</v>
      </c>
      <c r="BJ219" s="149"/>
      <c r="BK219" s="156">
        <f>_xlfn.IFNA(IF($B219=$B$381,0,IF($B219=$B$382,0,_xlfn.IFNA(INDEX('I.Supplementary 2018-19'!I$8:I$157,MATCH($B219,'I.Supplementary 2018-19'!$B$8:$B$157,0)),INDEX('I.KI 2018-19'!I$9:I$393,MATCH($B219,'I.KI 2018-19'!$B$9:$B$393,0))))),"")</f>
        <v>0.44508046975121834</v>
      </c>
      <c r="BL219" s="149">
        <f>_xlfn.IFNA(IF($B219=$B$381,0,IF($B219=$B$382,0,_xlfn.IFNA(INDEX('I.Supplementary 2018-19'!J$8:J$157,MATCH($B219,'I.Supplementary 2018-19'!$B$8:$B$157,0)),INDEX('I.KI 2018-19'!J$9:J$393,MATCH($B219,'I.KI 2018-19'!$B$9:$B$393,0))))),"")</f>
        <v>2.8768673291981002</v>
      </c>
      <c r="BM219" s="157">
        <f>_xlfn.IFNA(IF($B219=$B$381,0,IF($B219=$B$382,0,_xlfn.IFNA(INDEX('I.Supplementary 2018-19'!H$8:H$157,MATCH($B219,'I.Supplementary 2018-19'!$B$8:$B$157,0)),INDEX('I.KI 2018-19'!H$9:H$393,MATCH($B219,'I.KI 2018-19'!$B$9:$B$393,0))))),"")</f>
        <v>3.3219477989493185</v>
      </c>
    </row>
    <row r="220" spans="2:65">
      <c r="B220" s="121" t="str">
        <f>'Calculations for 2021-22'!B220</f>
        <v>E1038</v>
      </c>
      <c r="C220" s="160" t="str">
        <f>'Calculations for 2021-22'!D220</f>
        <v>E1038</v>
      </c>
      <c r="D220" t="str">
        <f>'Calculations for 2021-22'!E220</f>
        <v>SD</v>
      </c>
      <c r="E220">
        <f>'Calculations for 2021-22'!F220</f>
        <v>0</v>
      </c>
      <c r="F220" s="120" t="str">
        <f>'Calculations for 2021-22'!H220</f>
        <v>North East Derbyshire</v>
      </c>
      <c r="G220" s="156">
        <f>_xlfn.IFNA(INDEX('I.KI 2016-17'!M$8:M$391,MATCH($B220,'I.KI 2016-17'!$B$8:$B$391,0)),"")</f>
        <v>0</v>
      </c>
      <c r="H220" s="149">
        <f>_xlfn.IFNA(INDEX('I.KI 2016-17'!N$8:N$391,MATCH($B220,'I.KI 2016-17'!$B$8:$B$391,0)),"")</f>
        <v>1.294946472578</v>
      </c>
      <c r="I220" s="149">
        <f>_xlfn.IFNA(INDEX('I.KI 2016-17'!O$8:O$391,MATCH($B220,'I.KI 2016-17'!$B$8:$B$391,0)),"")</f>
        <v>0</v>
      </c>
      <c r="J220" s="149">
        <f>_xlfn.IFNA(INDEX('I.KI 2016-17'!P$8:P$391,MATCH($B220,'I.KI 2016-17'!$B$8:$B$391,0)),"")</f>
        <v>0</v>
      </c>
      <c r="K220" s="157">
        <f>_xlfn.IFNA(INDEX('I.KI 2016-17'!Q$8:Q$391,MATCH($B220,'I.KI 2016-17'!$B$8:$B$391,0)),"")</f>
        <v>0</v>
      </c>
      <c r="L220" s="156">
        <f>_xlfn.IFNA(INDEX('I.KI 2016-17'!R$8:R$391,MATCH($B220,'I.KI 2016-17'!$B$8:$B$391,0)),"")</f>
        <v>0</v>
      </c>
      <c r="M220" s="193">
        <f>_xlfn.IFNA(INDEX('I.KI 2016-17'!S$8:S$391,MATCH($B220,'I.KI 2016-17'!$B$8:$B$391,0)),"")</f>
        <v>2.5642653424570003</v>
      </c>
      <c r="N220" s="193">
        <f>_xlfn.IFNA(INDEX('I.KI 2016-17'!T$8:T$391,MATCH($B220,'I.KI 2016-17'!$B$8:$B$391,0)),"")</f>
        <v>0</v>
      </c>
      <c r="O220" s="193">
        <f>_xlfn.IFNA(INDEX('I.KI 2016-17'!U$8:U$391,MATCH($B220,'I.KI 2016-17'!$B$8:$B$391,0)),"")</f>
        <v>0</v>
      </c>
      <c r="P220" s="157">
        <f>_xlfn.IFNA(INDEX('I.KI 2016-17'!V$8:V$391,MATCH($B220,'I.KI 2016-17'!$B$8:$B$391,0)),"")</f>
        <v>0</v>
      </c>
      <c r="Q220" s="156">
        <f>_xlfn.IFNA(INDEX('I.KI 2016-17'!W$8:W$391,MATCH($B220,'I.KI 2016-17'!$B$8:$B$391,0)),"")</f>
        <v>0</v>
      </c>
      <c r="R220" s="193">
        <f>_xlfn.IFNA(INDEX('I.KI 2016-17'!X$8:X$391,MATCH($B220,'I.KI 2016-17'!$B$8:$B$391,0)),"")</f>
        <v>3.8592118150350005</v>
      </c>
      <c r="S220" s="193">
        <f>_xlfn.IFNA(INDEX('I.KI 2016-17'!Y$8:Y$391,MATCH($B220,'I.KI 2016-17'!$B$8:$B$391,0)),"")</f>
        <v>0</v>
      </c>
      <c r="T220" s="193">
        <f>_xlfn.IFNA(INDEX('I.KI 2016-17'!Z$8:Z$391,MATCH($B220,'I.KI 2016-17'!$B$8:$B$391,0)),"")</f>
        <v>0</v>
      </c>
      <c r="U220" s="157">
        <f>_xlfn.IFNA(INDEX('I.KI 2016-17'!AA$8:AA$391,MATCH($B220,'I.KI 2016-17'!$B$8:$B$391,0)),"")</f>
        <v>0</v>
      </c>
      <c r="V220" s="149"/>
      <c r="W220" s="154">
        <f>_xlfn.IFNA(INDEX('I.KI 2016-17'!$H$8:$H$391,MATCH(B220,'I.KI 2016-17'!$B$8:$B$391,0)),"")</f>
        <v>1.294946472578</v>
      </c>
      <c r="X220" s="153">
        <f>_xlfn.IFNA(INDEX('I.KI 2016-17'!$I$8:$I$391,MATCH(B220,'I.KI 2016-17'!$B$8:$B$391,0)),"")</f>
        <v>2.5642653424570003</v>
      </c>
      <c r="Y220" s="155">
        <f>_xlfn.IFNA(INDEX('I.KI 2016-17'!$G$8:$G$391,MATCH(B220,'I.KI 2016-17'!$B$8:$B$391,0)),"")</f>
        <v>3.8592118150350005</v>
      </c>
      <c r="Z220" s="149"/>
      <c r="AA220" s="156">
        <f>_xlfn.IFNA(IF($B220=$B$382,0,_xlfn.IFNA(INDEX('I.Supplementary 2017-18'!N$8:N$35,MATCH($B220,'I.Supplementary 2017-18'!$B$8:$B$35,0)),INDEX('I.KI 2017-18'!N$9:N$393,MATCH($B220,'I.KI 2017-18'!$B$9:$B$393,0)))),"")</f>
        <v>0</v>
      </c>
      <c r="AB220" s="193">
        <f>_xlfn.IFNA(IF($B220=$B$382,0,_xlfn.IFNA(INDEX('I.Supplementary 2017-18'!O$8:O$35,MATCH($B220,'I.Supplementary 2017-18'!$B$8:$B$35,0)),INDEX('I.KI 2017-18'!O$9:O$393,MATCH($B220,'I.KI 2017-18'!$B$9:$B$393,0)))),"")</f>
        <v>0.70648701855651008</v>
      </c>
      <c r="AC220" s="193">
        <f>_xlfn.IFNA(IF($B220=$B$382,0,_xlfn.IFNA(INDEX('I.Supplementary 2017-18'!P$8:P$35,MATCH($B220,'I.Supplementary 2017-18'!$B$8:$B$35,0)),INDEX('I.KI 2017-18'!P$9:P$393,MATCH($B220,'I.KI 2017-18'!$B$9:$B$393,0)))),"")</f>
        <v>0</v>
      </c>
      <c r="AD220" s="193">
        <f>_xlfn.IFNA(IF($B220=$B$382,0,_xlfn.IFNA(INDEX('I.Supplementary 2017-18'!Q$8:Q$35,MATCH($B220,'I.Supplementary 2017-18'!$B$8:$B$35,0)),INDEX('I.KI 2017-18'!Q$9:Q$393,MATCH($B220,'I.KI 2017-18'!$B$9:$B$393,0)))),"")</f>
        <v>0</v>
      </c>
      <c r="AE220" s="157">
        <f>_xlfn.IFNA(IF($B220=$B$382,0,_xlfn.IFNA(INDEX('I.Supplementary 2017-18'!R$8:R$35,MATCH($B220,'I.Supplementary 2017-18'!$B$8:$B$35,0)),INDEX('I.KI 2017-18'!R$9:R$393,MATCH($B220,'I.KI 2017-18'!$B$9:$B$393,0)))),"")</f>
        <v>0</v>
      </c>
      <c r="AF220" s="156">
        <f>_xlfn.IFNA(IF($B220=$B$382,0,_xlfn.IFNA(INDEX('I.Supplementary 2017-18'!S$8:S$35,MATCH($B220,'I.Supplementary 2017-18'!$B$8:$B$35,0)),INDEX('I.KI 2017-18'!S$9:S$393,MATCH($B220,'I.KI 2017-18'!$B$9:$B$393,0)))),"")</f>
        <v>0</v>
      </c>
      <c r="AG220" s="193">
        <f>_xlfn.IFNA(IF($B220=$B$382,0,_xlfn.IFNA(INDEX('I.Supplementary 2017-18'!T$8:T$35,MATCH($B220,'I.Supplementary 2017-18'!$B$8:$B$35,0)),INDEX('I.KI 2017-18'!T$9:T$393,MATCH($B220,'I.KI 2017-18'!$B$9:$B$393,0)))),"")</f>
        <v>2.616617446906238</v>
      </c>
      <c r="AH220" s="193">
        <f>_xlfn.IFNA(IF($B220=$B$382,0,_xlfn.IFNA(INDEX('I.Supplementary 2017-18'!U$8:U$35,MATCH($B220,'I.Supplementary 2017-18'!$B$8:$B$35,0)),INDEX('I.KI 2017-18'!U$9:U$393,MATCH($B220,'I.KI 2017-18'!$B$9:$B$393,0)))),"")</f>
        <v>0</v>
      </c>
      <c r="AI220" s="193">
        <f>_xlfn.IFNA(IF($B220=$B$382,0,_xlfn.IFNA(INDEX('I.Supplementary 2017-18'!V$8:V$35,MATCH($B220,'I.Supplementary 2017-18'!$B$8:$B$35,0)),INDEX('I.KI 2017-18'!V$9:V$393,MATCH($B220,'I.KI 2017-18'!$B$9:$B$393,0)))),"")</f>
        <v>0</v>
      </c>
      <c r="AJ220" s="157">
        <f>_xlfn.IFNA(IF($B220=$B$382,0,_xlfn.IFNA(INDEX('I.Supplementary 2017-18'!W$8:W$35,MATCH($B220,'I.Supplementary 2017-18'!$B$8:$B$35,0)),INDEX('I.KI 2017-18'!W$9:W$393,MATCH($B220,'I.KI 2017-18'!$B$9:$B$393,0)))),"")</f>
        <v>0</v>
      </c>
      <c r="AK220" s="156">
        <f>_xlfn.IFNA(IF($B220=$B$382,0,_xlfn.IFNA(INDEX('I.Supplementary 2017-18'!X$8:X$35,MATCH($B220,'I.Supplementary 2017-18'!$B$8:$B$35,0)),INDEX('I.KI 2017-18'!X$9:X$393,MATCH($B220,'I.KI 2017-18'!$B$9:$B$393,0)))),"")</f>
        <v>0</v>
      </c>
      <c r="AL220" s="193">
        <f>_xlfn.IFNA(IF($B220=$B$382,0,_xlfn.IFNA(INDEX('I.Supplementary 2017-18'!Y$8:Y$35,MATCH($B220,'I.Supplementary 2017-18'!$B$8:$B$35,0)),INDEX('I.KI 2017-18'!Y$9:Y$393,MATCH($B220,'I.KI 2017-18'!$B$9:$B$393,0)))),"")</f>
        <v>3.3231044654627482</v>
      </c>
      <c r="AM220" s="193">
        <f>_xlfn.IFNA(IF($B220=$B$382,0,_xlfn.IFNA(INDEX('I.Supplementary 2017-18'!Z$8:Z$35,MATCH($B220,'I.Supplementary 2017-18'!$B$8:$B$35,0)),INDEX('I.KI 2017-18'!Z$9:Z$393,MATCH($B220,'I.KI 2017-18'!$B$9:$B$393,0)))),"")</f>
        <v>0</v>
      </c>
      <c r="AN220" s="193">
        <f>_xlfn.IFNA(IF($B220=$B$382,0,_xlfn.IFNA(INDEX('I.Supplementary 2017-18'!AA$8:AA$35,MATCH($B220,'I.Supplementary 2017-18'!$B$8:$B$35,0)),INDEX('I.KI 2017-18'!AA$9:AA$393,MATCH($B220,'I.KI 2017-18'!$B$9:$B$393,0)))),"")</f>
        <v>0</v>
      </c>
      <c r="AO220" s="157">
        <f>_xlfn.IFNA(IF($B220=$B$382,0,_xlfn.IFNA(INDEX('I.Supplementary 2017-18'!AB$8:AB$35,MATCH($B220,'I.Supplementary 2017-18'!$B$8:$B$35,0)),INDEX('I.KI 2017-18'!AB$9:AB$393,MATCH($B220,'I.KI 2017-18'!$B$9:$B$393,0)))),"")</f>
        <v>0</v>
      </c>
      <c r="AP220" s="149"/>
      <c r="AQ220" s="156">
        <f>_xlfn.IFNA(IF($B220=$B$381,0,IF($B220=$B$382,0,_xlfn.IFNA(INDEX('I.Supplementary 2017-18'!I$8:I$35,MATCH($B220,'I.Supplementary 2017-18'!$B$8:$B$35,0)),INDEX('I.KI 2017-18'!I$9:I$393,MATCH($B220,'I.KI 2017-18'!$B$9:$B$393,0))))),"")</f>
        <v>0.70648701855651008</v>
      </c>
      <c r="AR220" s="149">
        <f>_xlfn.IFNA(IF($B220=$B$381,0,IF($B220=$B$382,0,_xlfn.IFNA(INDEX('I.Supplementary 2017-18'!J$8:J$35,MATCH($B220,'I.Supplementary 2017-18'!$B$8:$B$35,0)),INDEX('I.KI 2017-18'!J$9:J$393,MATCH($B220,'I.KI 2017-18'!$B$9:$B$393,0))))),"")</f>
        <v>2.616617446906238</v>
      </c>
      <c r="AS220" s="157">
        <f>_xlfn.IFNA(IF($B220=$B$381,0,IF($B220=$B$382,0,_xlfn.IFNA(INDEX('I.Supplementary 2017-18'!H$8:H$35,MATCH($B220,'I.Supplementary 2017-18'!$B$8:$B$35,0)),INDEX('I.KI 2017-18'!H$9:H$393,MATCH($B220,'I.KI 2017-18'!$B$9:$B$393,0))))),"")</f>
        <v>3.3231044654627482</v>
      </c>
      <c r="AT220" s="149"/>
      <c r="AU220" s="156">
        <f>_xlfn.IFNA(_xlfn.IFNA(INDEX('I.Supplementary 2018-19'!P$8:P$157,MATCH($B220,'I.Supplementary 2018-19'!$B$8:$B$157,0)),INDEX('I.KI 2018-19'!P$9:P$393,MATCH($B220,'I.KI 2018-19'!$B$9:$B$393,0))),"")</f>
        <v>0</v>
      </c>
      <c r="AV220" s="193">
        <f>_xlfn.IFNA(_xlfn.IFNA(INDEX('I.Supplementary 2018-19'!Q$8:Q$157,MATCH($B220,'I.Supplementary 2018-19'!$B$8:$B$157,0)),INDEX('I.KI 2018-19'!Q$9:Q$393,MATCH($B220,'I.KI 2018-19'!$B$9:$B$393,0))),"")</f>
        <v>0.34080381334135124</v>
      </c>
      <c r="AW220" s="193">
        <f>_xlfn.IFNA(_xlfn.IFNA(INDEX('I.Supplementary 2018-19'!R$8:R$157,MATCH($B220,'I.Supplementary 2018-19'!$B$8:$B$157,0)),INDEX('I.KI 2018-19'!R$9:R$393,MATCH($B220,'I.KI 2018-19'!$B$9:$B$393,0))),"")</f>
        <v>0</v>
      </c>
      <c r="AX220" s="193">
        <f>_xlfn.IFNA(_xlfn.IFNA(INDEX('I.Supplementary 2018-19'!S$8:S$157,MATCH($B220,'I.Supplementary 2018-19'!$B$8:$B$157,0)),INDEX('I.KI 2018-19'!S$9:S$393,MATCH($B220,'I.KI 2018-19'!$B$9:$B$393,0))),"")</f>
        <v>0</v>
      </c>
      <c r="AY220" s="157">
        <f>_xlfn.IFNA(_xlfn.IFNA(INDEX('I.Supplementary 2018-19'!T$8:T$157,MATCH($B220,'I.Supplementary 2018-19'!$B$8:$B$157,0)),INDEX('I.KI 2018-19'!T$9:T$393,MATCH($B220,'I.KI 2018-19'!$B$9:$B$393,0))),"")</f>
        <v>0</v>
      </c>
      <c r="AZ220" s="156">
        <f>_xlfn.IFNA(_xlfn.IFNA(INDEX('I.Supplementary 2018-19'!U$8:U$157,MATCH($B220,'I.Supplementary 2018-19'!$B$8:$B$157,0)),INDEX('I.KI 2018-19'!U$9:U$393,MATCH($B220,'I.KI 2018-19'!$B$9:$B$393,0))),"")</f>
        <v>0</v>
      </c>
      <c r="BA220" s="193">
        <f>_xlfn.IFNA(_xlfn.IFNA(INDEX('I.Supplementary 2018-19'!V$8:V$157,MATCH($B220,'I.Supplementary 2018-19'!$B$8:$B$157,0)),INDEX('I.KI 2018-19'!V$9:V$393,MATCH($B220,'I.KI 2018-19'!$B$9:$B$393,0))),"")</f>
        <v>2.6952282714914038</v>
      </c>
      <c r="BB220" s="193">
        <f>_xlfn.IFNA(_xlfn.IFNA(INDEX('I.Supplementary 2018-19'!W$8:W$157,MATCH($B220,'I.Supplementary 2018-19'!$B$8:$B$157,0)),INDEX('I.KI 2018-19'!W$9:W$393,MATCH($B220,'I.KI 2018-19'!$B$9:$B$393,0))),"")</f>
        <v>0</v>
      </c>
      <c r="BC220" s="193">
        <f>_xlfn.IFNA(_xlfn.IFNA(INDEX('I.Supplementary 2018-19'!X$8:X$157,MATCH($B220,'I.Supplementary 2018-19'!$B$8:$B$157,0)),INDEX('I.KI 2018-19'!X$9:X$393,MATCH($B220,'I.KI 2018-19'!$B$9:$B$393,0))),"")</f>
        <v>0</v>
      </c>
      <c r="BD220" s="157">
        <f>_xlfn.IFNA(_xlfn.IFNA(INDEX('I.Supplementary 2018-19'!Y$8:Y$157,MATCH($B220,'I.Supplementary 2018-19'!$B$8:$B$157,0)),INDEX('I.KI 2018-19'!Y$9:Y$393,MATCH($B220,'I.KI 2018-19'!$B$9:$B$393,0))),"")</f>
        <v>0</v>
      </c>
      <c r="BE220" s="156">
        <f>_xlfn.IFNA(_xlfn.IFNA(INDEX('I.Supplementary 2018-19'!Z$8:Z$157,MATCH($B220,'I.Supplementary 2018-19'!$B$8:$B$157,0)),INDEX('I.KI 2018-19'!Z$9:Z$393,MATCH($B220,'I.KI 2018-19'!$B$9:$B$393,0))),"")</f>
        <v>0</v>
      </c>
      <c r="BF220" s="193">
        <f>_xlfn.IFNA(_xlfn.IFNA(INDEX('I.Supplementary 2018-19'!AA$8:AA$157,MATCH($B220,'I.Supplementary 2018-19'!$B$8:$B$157,0)),INDEX('I.KI 2018-19'!AA$9:AA$393,MATCH($B220,'I.KI 2018-19'!$B$9:$B$393,0))),"")</f>
        <v>3.0360320848327551</v>
      </c>
      <c r="BG220" s="193">
        <f>_xlfn.IFNA(_xlfn.IFNA(INDEX('I.Supplementary 2018-19'!AB$8:AB$157,MATCH($B220,'I.Supplementary 2018-19'!$B$8:$B$157,0)),INDEX('I.KI 2018-19'!AB$9:AB$393,MATCH($B220,'I.KI 2018-19'!$B$9:$B$393,0))),"")</f>
        <v>0</v>
      </c>
      <c r="BH220" s="193">
        <f>_xlfn.IFNA(_xlfn.IFNA(INDEX('I.Supplementary 2018-19'!AC$8:AC$157,MATCH($B220,'I.Supplementary 2018-19'!$B$8:$B$157,0)),INDEX('I.KI 2018-19'!AC$9:AC$393,MATCH($B220,'I.KI 2018-19'!$B$9:$B$393,0))),"")</f>
        <v>0</v>
      </c>
      <c r="BI220" s="157">
        <f>_xlfn.IFNA(_xlfn.IFNA(INDEX('I.Supplementary 2018-19'!AD$8:AD$157,MATCH($B220,'I.Supplementary 2018-19'!$B$8:$B$157,0)),INDEX('I.KI 2018-19'!AD$9:AD$393,MATCH($B220,'I.KI 2018-19'!$B$9:$B$393,0))),"")</f>
        <v>0</v>
      </c>
      <c r="BJ220" s="149"/>
      <c r="BK220" s="156">
        <f>_xlfn.IFNA(IF($B220=$B$381,0,IF($B220=$B$382,0,_xlfn.IFNA(INDEX('I.Supplementary 2018-19'!I$8:I$157,MATCH($B220,'I.Supplementary 2018-19'!$B$8:$B$157,0)),INDEX('I.KI 2018-19'!I$9:I$393,MATCH($B220,'I.KI 2018-19'!$B$9:$B$393,0))))),"")</f>
        <v>0.34080381334135124</v>
      </c>
      <c r="BL220" s="149">
        <f>_xlfn.IFNA(IF($B220=$B$381,0,IF($B220=$B$382,0,_xlfn.IFNA(INDEX('I.Supplementary 2018-19'!J$8:J$157,MATCH($B220,'I.Supplementary 2018-19'!$B$8:$B$157,0)),INDEX('I.KI 2018-19'!J$9:J$393,MATCH($B220,'I.KI 2018-19'!$B$9:$B$393,0))))),"")</f>
        <v>2.6952282714914038</v>
      </c>
      <c r="BM220" s="157">
        <f>_xlfn.IFNA(IF($B220=$B$381,0,IF($B220=$B$382,0,_xlfn.IFNA(INDEX('I.Supplementary 2018-19'!H$8:H$157,MATCH($B220,'I.Supplementary 2018-19'!$B$8:$B$157,0)),INDEX('I.KI 2018-19'!H$9:H$393,MATCH($B220,'I.KI 2018-19'!$B$9:$B$393,0))))),"")</f>
        <v>3.0360320848327551</v>
      </c>
    </row>
    <row r="221" spans="2:65">
      <c r="B221" s="121" t="str">
        <f>'Calculations for 2021-22'!B221</f>
        <v>E2003</v>
      </c>
      <c r="C221" s="160" t="str">
        <f>'Calculations for 2021-22'!D221</f>
        <v>E2003</v>
      </c>
      <c r="D221" t="str">
        <f>'Calculations for 2021-22'!E221</f>
        <v>UNINFIR</v>
      </c>
      <c r="E221">
        <f>'Calculations for 2021-22'!F221</f>
        <v>0</v>
      </c>
      <c r="F221" s="120" t="str">
        <f>'Calculations for 2021-22'!H221</f>
        <v>North East Lincolnshire</v>
      </c>
      <c r="G221" s="156">
        <f>_xlfn.IFNA(INDEX('I.KI 2016-17'!M$8:M$391,MATCH($B221,'I.KI 2016-17'!$B$8:$B$391,0)),"")</f>
        <v>21.482915875335998</v>
      </c>
      <c r="H221" s="149">
        <f>_xlfn.IFNA(INDEX('I.KI 2016-17'!N$8:N$391,MATCH($B221,'I.KI 2016-17'!$B$8:$B$391,0)),"")</f>
        <v>2.7819892914089999</v>
      </c>
      <c r="I221" s="149">
        <f>_xlfn.IFNA(INDEX('I.KI 2016-17'!O$8:O$391,MATCH($B221,'I.KI 2016-17'!$B$8:$B$391,0)),"")</f>
        <v>0</v>
      </c>
      <c r="J221" s="149">
        <f>_xlfn.IFNA(INDEX('I.KI 2016-17'!P$8:P$391,MATCH($B221,'I.KI 2016-17'!$B$8:$B$391,0)),"")</f>
        <v>0</v>
      </c>
      <c r="K221" s="157">
        <f>_xlfn.IFNA(INDEX('I.KI 2016-17'!Q$8:Q$391,MATCH($B221,'I.KI 2016-17'!$B$8:$B$391,0)),"")</f>
        <v>0</v>
      </c>
      <c r="L221" s="156">
        <f>_xlfn.IFNA(INDEX('I.KI 2016-17'!R$8:R$391,MATCH($B221,'I.KI 2016-17'!$B$8:$B$391,0)),"")</f>
        <v>30.839544206589</v>
      </c>
      <c r="M221" s="193">
        <f>_xlfn.IFNA(INDEX('I.KI 2016-17'!S$8:S$391,MATCH($B221,'I.KI 2016-17'!$B$8:$B$391,0)),"")</f>
        <v>5.5222320425370004</v>
      </c>
      <c r="N221" s="193">
        <f>_xlfn.IFNA(INDEX('I.KI 2016-17'!T$8:T$391,MATCH($B221,'I.KI 2016-17'!$B$8:$B$391,0)),"")</f>
        <v>0</v>
      </c>
      <c r="O221" s="193">
        <f>_xlfn.IFNA(INDEX('I.KI 2016-17'!U$8:U$391,MATCH($B221,'I.KI 2016-17'!$B$8:$B$391,0)),"")</f>
        <v>0</v>
      </c>
      <c r="P221" s="157">
        <f>_xlfn.IFNA(INDEX('I.KI 2016-17'!V$8:V$391,MATCH($B221,'I.KI 2016-17'!$B$8:$B$391,0)),"")</f>
        <v>0</v>
      </c>
      <c r="Q221" s="156">
        <f>_xlfn.IFNA(INDEX('I.KI 2016-17'!W$8:W$391,MATCH($B221,'I.KI 2016-17'!$B$8:$B$391,0)),"")</f>
        <v>52.322460081925001</v>
      </c>
      <c r="R221" s="193">
        <f>_xlfn.IFNA(INDEX('I.KI 2016-17'!X$8:X$391,MATCH($B221,'I.KI 2016-17'!$B$8:$B$391,0)),"")</f>
        <v>8.3042213339459998</v>
      </c>
      <c r="S221" s="193">
        <f>_xlfn.IFNA(INDEX('I.KI 2016-17'!Y$8:Y$391,MATCH($B221,'I.KI 2016-17'!$B$8:$B$391,0)),"")</f>
        <v>0</v>
      </c>
      <c r="T221" s="193">
        <f>_xlfn.IFNA(INDEX('I.KI 2016-17'!Z$8:Z$391,MATCH($B221,'I.KI 2016-17'!$B$8:$B$391,0)),"")</f>
        <v>0</v>
      </c>
      <c r="U221" s="157">
        <f>_xlfn.IFNA(INDEX('I.KI 2016-17'!AA$8:AA$391,MATCH($B221,'I.KI 2016-17'!$B$8:$B$391,0)),"")</f>
        <v>0</v>
      </c>
      <c r="V221" s="149"/>
      <c r="W221" s="154">
        <f>_xlfn.IFNA(INDEX('I.KI 2016-17'!$H$8:$H$391,MATCH(B221,'I.KI 2016-17'!$B$8:$B$391,0)),"")</f>
        <v>24.264905166744999</v>
      </c>
      <c r="X221" s="153">
        <f>_xlfn.IFNA(INDEX('I.KI 2016-17'!$I$8:$I$391,MATCH(B221,'I.KI 2016-17'!$B$8:$B$391,0)),"")</f>
        <v>36.361776249126002</v>
      </c>
      <c r="Y221" s="155">
        <f>_xlfn.IFNA(INDEX('I.KI 2016-17'!$G$8:$G$391,MATCH(B221,'I.KI 2016-17'!$B$8:$B$391,0)),"")</f>
        <v>60.626681415871005</v>
      </c>
      <c r="Z221" s="149"/>
      <c r="AA221" s="156">
        <f>_xlfn.IFNA(IF($B221=$B$382,0,_xlfn.IFNA(INDEX('I.Supplementary 2017-18'!N$8:N$35,MATCH($B221,'I.Supplementary 2017-18'!$B$8:$B$35,0)),INDEX('I.KI 2017-18'!N$9:N$393,MATCH($B221,'I.KI 2017-18'!$B$9:$B$393,0)))),"")</f>
        <v>16.088690099375732</v>
      </c>
      <c r="AB221" s="193">
        <f>_xlfn.IFNA(IF($B221=$B$382,0,_xlfn.IFNA(INDEX('I.Supplementary 2017-18'!O$8:O$35,MATCH($B221,'I.Supplementary 2017-18'!$B$8:$B$35,0)),INDEX('I.KI 2017-18'!O$9:O$393,MATCH($B221,'I.KI 2017-18'!$B$9:$B$393,0)))),"")</f>
        <v>1.6668640434978326</v>
      </c>
      <c r="AC221" s="193">
        <f>_xlfn.IFNA(IF($B221=$B$382,0,_xlfn.IFNA(INDEX('I.Supplementary 2017-18'!P$8:P$35,MATCH($B221,'I.Supplementary 2017-18'!$B$8:$B$35,0)),INDEX('I.KI 2017-18'!P$9:P$393,MATCH($B221,'I.KI 2017-18'!$B$9:$B$393,0)))),"")</f>
        <v>0</v>
      </c>
      <c r="AD221" s="193">
        <f>_xlfn.IFNA(IF($B221=$B$382,0,_xlfn.IFNA(INDEX('I.Supplementary 2017-18'!Q$8:Q$35,MATCH($B221,'I.Supplementary 2017-18'!$B$8:$B$35,0)),INDEX('I.KI 2017-18'!Q$9:Q$393,MATCH($B221,'I.KI 2017-18'!$B$9:$B$393,0)))),"")</f>
        <v>0</v>
      </c>
      <c r="AE221" s="157">
        <f>_xlfn.IFNA(IF($B221=$B$382,0,_xlfn.IFNA(INDEX('I.Supplementary 2017-18'!R$8:R$35,MATCH($B221,'I.Supplementary 2017-18'!$B$8:$B$35,0)),INDEX('I.KI 2017-18'!R$9:R$393,MATCH($B221,'I.KI 2017-18'!$B$9:$B$393,0)))),"")</f>
        <v>0</v>
      </c>
      <c r="AF221" s="156">
        <f>_xlfn.IFNA(IF($B221=$B$382,0,_xlfn.IFNA(INDEX('I.Supplementary 2017-18'!S$8:S$35,MATCH($B221,'I.Supplementary 2017-18'!$B$8:$B$35,0)),INDEX('I.KI 2017-18'!S$9:S$393,MATCH($B221,'I.KI 2017-18'!$B$9:$B$393,0)))),"")</f>
        <v>31.469165101407647</v>
      </c>
      <c r="AG221" s="193">
        <f>_xlfn.IFNA(IF($B221=$B$382,0,_xlfn.IFNA(INDEX('I.Supplementary 2017-18'!T$8:T$35,MATCH($B221,'I.Supplementary 2017-18'!$B$8:$B$35,0)),INDEX('I.KI 2017-18'!T$9:T$393,MATCH($B221,'I.KI 2017-18'!$B$9:$B$393,0)))),"")</f>
        <v>5.6349740680587486</v>
      </c>
      <c r="AH221" s="193">
        <f>_xlfn.IFNA(IF($B221=$B$382,0,_xlfn.IFNA(INDEX('I.Supplementary 2017-18'!U$8:U$35,MATCH($B221,'I.Supplementary 2017-18'!$B$8:$B$35,0)),INDEX('I.KI 2017-18'!U$9:U$393,MATCH($B221,'I.KI 2017-18'!$B$9:$B$393,0)))),"")</f>
        <v>0</v>
      </c>
      <c r="AI221" s="193">
        <f>_xlfn.IFNA(IF($B221=$B$382,0,_xlfn.IFNA(INDEX('I.Supplementary 2017-18'!V$8:V$35,MATCH($B221,'I.Supplementary 2017-18'!$B$8:$B$35,0)),INDEX('I.KI 2017-18'!V$9:V$393,MATCH($B221,'I.KI 2017-18'!$B$9:$B$393,0)))),"")</f>
        <v>0</v>
      </c>
      <c r="AJ221" s="157">
        <f>_xlfn.IFNA(IF($B221=$B$382,0,_xlfn.IFNA(INDEX('I.Supplementary 2017-18'!W$8:W$35,MATCH($B221,'I.Supplementary 2017-18'!$B$8:$B$35,0)),INDEX('I.KI 2017-18'!W$9:W$393,MATCH($B221,'I.KI 2017-18'!$B$9:$B$393,0)))),"")</f>
        <v>0</v>
      </c>
      <c r="AK221" s="156">
        <f>_xlfn.IFNA(IF($B221=$B$382,0,_xlfn.IFNA(INDEX('I.Supplementary 2017-18'!X$8:X$35,MATCH($B221,'I.Supplementary 2017-18'!$B$8:$B$35,0)),INDEX('I.KI 2017-18'!X$9:X$393,MATCH($B221,'I.KI 2017-18'!$B$9:$B$393,0)))),"")</f>
        <v>47.557855200783379</v>
      </c>
      <c r="AL221" s="193">
        <f>_xlfn.IFNA(IF($B221=$B$382,0,_xlfn.IFNA(INDEX('I.Supplementary 2017-18'!Y$8:Y$35,MATCH($B221,'I.Supplementary 2017-18'!$B$8:$B$35,0)),INDEX('I.KI 2017-18'!Y$9:Y$393,MATCH($B221,'I.KI 2017-18'!$B$9:$B$393,0)))),"")</f>
        <v>7.3018381115565809</v>
      </c>
      <c r="AM221" s="193">
        <f>_xlfn.IFNA(IF($B221=$B$382,0,_xlfn.IFNA(INDEX('I.Supplementary 2017-18'!Z$8:Z$35,MATCH($B221,'I.Supplementary 2017-18'!$B$8:$B$35,0)),INDEX('I.KI 2017-18'!Z$9:Z$393,MATCH($B221,'I.KI 2017-18'!$B$9:$B$393,0)))),"")</f>
        <v>0</v>
      </c>
      <c r="AN221" s="193">
        <f>_xlfn.IFNA(IF($B221=$B$382,0,_xlfn.IFNA(INDEX('I.Supplementary 2017-18'!AA$8:AA$35,MATCH($B221,'I.Supplementary 2017-18'!$B$8:$B$35,0)),INDEX('I.KI 2017-18'!AA$9:AA$393,MATCH($B221,'I.KI 2017-18'!$B$9:$B$393,0)))),"")</f>
        <v>0</v>
      </c>
      <c r="AO221" s="157">
        <f>_xlfn.IFNA(IF($B221=$B$382,0,_xlfn.IFNA(INDEX('I.Supplementary 2017-18'!AB$8:AB$35,MATCH($B221,'I.Supplementary 2017-18'!$B$8:$B$35,0)),INDEX('I.KI 2017-18'!AB$9:AB$393,MATCH($B221,'I.KI 2017-18'!$B$9:$B$393,0)))),"")</f>
        <v>0</v>
      </c>
      <c r="AP221" s="149"/>
      <c r="AQ221" s="156">
        <f>_xlfn.IFNA(IF($B221=$B$381,0,IF($B221=$B$382,0,_xlfn.IFNA(INDEX('I.Supplementary 2017-18'!I$8:I$35,MATCH($B221,'I.Supplementary 2017-18'!$B$8:$B$35,0)),INDEX('I.KI 2017-18'!I$9:I$393,MATCH($B221,'I.KI 2017-18'!$B$9:$B$393,0))))),"")</f>
        <v>17.755554142873564</v>
      </c>
      <c r="AR221" s="149">
        <f>_xlfn.IFNA(IF($B221=$B$381,0,IF($B221=$B$382,0,_xlfn.IFNA(INDEX('I.Supplementary 2017-18'!J$8:J$35,MATCH($B221,'I.Supplementary 2017-18'!$B$8:$B$35,0)),INDEX('I.KI 2017-18'!J$9:J$393,MATCH($B221,'I.KI 2017-18'!$B$9:$B$393,0))))),"")</f>
        <v>37.1041391694664</v>
      </c>
      <c r="AS221" s="157">
        <f>_xlfn.IFNA(IF($B221=$B$381,0,IF($B221=$B$382,0,_xlfn.IFNA(INDEX('I.Supplementary 2017-18'!H$8:H$35,MATCH($B221,'I.Supplementary 2017-18'!$B$8:$B$35,0)),INDEX('I.KI 2017-18'!H$9:H$393,MATCH($B221,'I.KI 2017-18'!$B$9:$B$393,0))))),"")</f>
        <v>54.859693312339964</v>
      </c>
      <c r="AT221" s="149"/>
      <c r="AU221" s="156">
        <f>_xlfn.IFNA(_xlfn.IFNA(INDEX('I.Supplementary 2018-19'!P$8:P$157,MATCH($B221,'I.Supplementary 2018-19'!$B$8:$B$157,0)),INDEX('I.KI 2018-19'!P$9:P$393,MATCH($B221,'I.KI 2018-19'!$B$9:$B$393,0))),"")</f>
        <v>12.435492854932896</v>
      </c>
      <c r="AV221" s="193">
        <f>_xlfn.IFNA(_xlfn.IFNA(INDEX('I.Supplementary 2018-19'!Q$8:Q$157,MATCH($B221,'I.Supplementary 2018-19'!$B$8:$B$157,0)),INDEX('I.KI 2018-19'!Q$9:Q$393,MATCH($B221,'I.KI 2018-19'!$B$9:$B$393,0))),"")</f>
        <v>0.96094810275267439</v>
      </c>
      <c r="AW221" s="193">
        <f>_xlfn.IFNA(_xlfn.IFNA(INDEX('I.Supplementary 2018-19'!R$8:R$157,MATCH($B221,'I.Supplementary 2018-19'!$B$8:$B$157,0)),INDEX('I.KI 2018-19'!R$9:R$393,MATCH($B221,'I.KI 2018-19'!$B$9:$B$393,0))),"")</f>
        <v>0</v>
      </c>
      <c r="AX221" s="193">
        <f>_xlfn.IFNA(_xlfn.IFNA(INDEX('I.Supplementary 2018-19'!S$8:S$157,MATCH($B221,'I.Supplementary 2018-19'!$B$8:$B$157,0)),INDEX('I.KI 2018-19'!S$9:S$393,MATCH($B221,'I.KI 2018-19'!$B$9:$B$393,0))),"")</f>
        <v>0</v>
      </c>
      <c r="AY221" s="157">
        <f>_xlfn.IFNA(_xlfn.IFNA(INDEX('I.Supplementary 2018-19'!T$8:T$157,MATCH($B221,'I.Supplementary 2018-19'!$B$8:$B$157,0)),INDEX('I.KI 2018-19'!T$9:T$393,MATCH($B221,'I.KI 2018-19'!$B$9:$B$393,0))),"")</f>
        <v>0</v>
      </c>
      <c r="AZ221" s="156">
        <f>_xlfn.IFNA(_xlfn.IFNA(INDEX('I.Supplementary 2018-19'!U$8:U$157,MATCH($B221,'I.Supplementary 2018-19'!$B$8:$B$157,0)),INDEX('I.KI 2018-19'!U$9:U$393,MATCH($B221,'I.KI 2018-19'!$B$9:$B$393,0))),"")</f>
        <v>32.41459066239414</v>
      </c>
      <c r="BA221" s="193">
        <f>_xlfn.IFNA(_xlfn.IFNA(INDEX('I.Supplementary 2018-19'!V$8:V$157,MATCH($B221,'I.Supplementary 2018-19'!$B$8:$B$157,0)),INDEX('I.KI 2018-19'!V$9:V$393,MATCH($B221,'I.KI 2018-19'!$B$9:$B$393,0))),"")</f>
        <v>5.8042651344811143</v>
      </c>
      <c r="BB221" s="193">
        <f>_xlfn.IFNA(_xlfn.IFNA(INDEX('I.Supplementary 2018-19'!W$8:W$157,MATCH($B221,'I.Supplementary 2018-19'!$B$8:$B$157,0)),INDEX('I.KI 2018-19'!W$9:W$393,MATCH($B221,'I.KI 2018-19'!$B$9:$B$393,0))),"")</f>
        <v>0</v>
      </c>
      <c r="BC221" s="193">
        <f>_xlfn.IFNA(_xlfn.IFNA(INDEX('I.Supplementary 2018-19'!X$8:X$157,MATCH($B221,'I.Supplementary 2018-19'!$B$8:$B$157,0)),INDEX('I.KI 2018-19'!X$9:X$393,MATCH($B221,'I.KI 2018-19'!$B$9:$B$393,0))),"")</f>
        <v>0</v>
      </c>
      <c r="BD221" s="157">
        <f>_xlfn.IFNA(_xlfn.IFNA(INDEX('I.Supplementary 2018-19'!Y$8:Y$157,MATCH($B221,'I.Supplementary 2018-19'!$B$8:$B$157,0)),INDEX('I.KI 2018-19'!Y$9:Y$393,MATCH($B221,'I.KI 2018-19'!$B$9:$B$393,0))),"")</f>
        <v>0</v>
      </c>
      <c r="BE221" s="156">
        <f>_xlfn.IFNA(_xlfn.IFNA(INDEX('I.Supplementary 2018-19'!Z$8:Z$157,MATCH($B221,'I.Supplementary 2018-19'!$B$8:$B$157,0)),INDEX('I.KI 2018-19'!Z$9:Z$393,MATCH($B221,'I.KI 2018-19'!$B$9:$B$393,0))),"")</f>
        <v>44.850083517327036</v>
      </c>
      <c r="BF221" s="193">
        <f>_xlfn.IFNA(_xlfn.IFNA(INDEX('I.Supplementary 2018-19'!AA$8:AA$157,MATCH($B221,'I.Supplementary 2018-19'!$B$8:$B$157,0)),INDEX('I.KI 2018-19'!AA$9:AA$393,MATCH($B221,'I.KI 2018-19'!$B$9:$B$393,0))),"")</f>
        <v>6.7652132372337883</v>
      </c>
      <c r="BG221" s="193">
        <f>_xlfn.IFNA(_xlfn.IFNA(INDEX('I.Supplementary 2018-19'!AB$8:AB$157,MATCH($B221,'I.Supplementary 2018-19'!$B$8:$B$157,0)),INDEX('I.KI 2018-19'!AB$9:AB$393,MATCH($B221,'I.KI 2018-19'!$B$9:$B$393,0))),"")</f>
        <v>0</v>
      </c>
      <c r="BH221" s="193">
        <f>_xlfn.IFNA(_xlfn.IFNA(INDEX('I.Supplementary 2018-19'!AC$8:AC$157,MATCH($B221,'I.Supplementary 2018-19'!$B$8:$B$157,0)),INDEX('I.KI 2018-19'!AC$9:AC$393,MATCH($B221,'I.KI 2018-19'!$B$9:$B$393,0))),"")</f>
        <v>0</v>
      </c>
      <c r="BI221" s="157">
        <f>_xlfn.IFNA(_xlfn.IFNA(INDEX('I.Supplementary 2018-19'!AD$8:AD$157,MATCH($B221,'I.Supplementary 2018-19'!$B$8:$B$157,0)),INDEX('I.KI 2018-19'!AD$9:AD$393,MATCH($B221,'I.KI 2018-19'!$B$9:$B$393,0))),"")</f>
        <v>0</v>
      </c>
      <c r="BJ221" s="149"/>
      <c r="BK221" s="156">
        <f>_xlfn.IFNA(IF($B221=$B$381,0,IF($B221=$B$382,0,_xlfn.IFNA(INDEX('I.Supplementary 2018-19'!I$8:I$157,MATCH($B221,'I.Supplementary 2018-19'!$B$8:$B$157,0)),INDEX('I.KI 2018-19'!I$9:I$393,MATCH($B221,'I.KI 2018-19'!$B$9:$B$393,0))))),"")</f>
        <v>13.396440957685572</v>
      </c>
      <c r="BL221" s="149">
        <f>_xlfn.IFNA(IF($B221=$B$381,0,IF($B221=$B$382,0,_xlfn.IFNA(INDEX('I.Supplementary 2018-19'!J$8:J$157,MATCH($B221,'I.Supplementary 2018-19'!$B$8:$B$157,0)),INDEX('I.KI 2018-19'!J$9:J$393,MATCH($B221,'I.KI 2018-19'!$B$9:$B$393,0))))),"")</f>
        <v>38.218855796875253</v>
      </c>
      <c r="BM221" s="157">
        <f>_xlfn.IFNA(IF($B221=$B$381,0,IF($B221=$B$382,0,_xlfn.IFNA(INDEX('I.Supplementary 2018-19'!H$8:H$157,MATCH($B221,'I.Supplementary 2018-19'!$B$8:$B$157,0)),INDEX('I.KI 2018-19'!H$9:H$393,MATCH($B221,'I.KI 2018-19'!$B$9:$B$393,0))))),"")</f>
        <v>51.615296754560823</v>
      </c>
    </row>
    <row r="222" spans="2:65">
      <c r="B222" s="121" t="str">
        <f>'Calculations for 2021-22'!B222</f>
        <v>E1935</v>
      </c>
      <c r="C222" s="160" t="str">
        <f>'Calculations for 2021-22'!D222</f>
        <v>E1935</v>
      </c>
      <c r="D222" t="str">
        <f>'Calculations for 2021-22'!E222</f>
        <v>SD</v>
      </c>
      <c r="E222" t="str">
        <f>'Calculations for 2021-22'!F222</f>
        <v>P1905</v>
      </c>
      <c r="F222" s="120" t="str">
        <f>'Calculations for 2021-22'!H222</f>
        <v>North Hertfordshire</v>
      </c>
      <c r="G222" s="156">
        <f>_xlfn.IFNA(INDEX('I.KI 2016-17'!M$8:M$391,MATCH($B222,'I.KI 2016-17'!$B$8:$B$391,0)),"")</f>
        <v>0</v>
      </c>
      <c r="H222" s="149">
        <f>_xlfn.IFNA(INDEX('I.KI 2016-17'!N$8:N$391,MATCH($B222,'I.KI 2016-17'!$B$8:$B$391,0)),"")</f>
        <v>0.82127996586399998</v>
      </c>
      <c r="I222" s="149">
        <f>_xlfn.IFNA(INDEX('I.KI 2016-17'!O$8:O$391,MATCH($B222,'I.KI 2016-17'!$B$8:$B$391,0)),"")</f>
        <v>0</v>
      </c>
      <c r="J222" s="149">
        <f>_xlfn.IFNA(INDEX('I.KI 2016-17'!P$8:P$391,MATCH($B222,'I.KI 2016-17'!$B$8:$B$391,0)),"")</f>
        <v>0</v>
      </c>
      <c r="K222" s="157">
        <f>_xlfn.IFNA(INDEX('I.KI 2016-17'!Q$8:Q$391,MATCH($B222,'I.KI 2016-17'!$B$8:$B$391,0)),"")</f>
        <v>0</v>
      </c>
      <c r="L222" s="156">
        <f>_xlfn.IFNA(INDEX('I.KI 2016-17'!R$8:R$391,MATCH($B222,'I.KI 2016-17'!$B$8:$B$391,0)),"")</f>
        <v>0</v>
      </c>
      <c r="M222" s="193">
        <f>_xlfn.IFNA(INDEX('I.KI 2016-17'!S$8:S$391,MATCH($B222,'I.KI 2016-17'!$B$8:$B$391,0)),"")</f>
        <v>2.49474589091</v>
      </c>
      <c r="N222" s="193">
        <f>_xlfn.IFNA(INDEX('I.KI 2016-17'!T$8:T$391,MATCH($B222,'I.KI 2016-17'!$B$8:$B$391,0)),"")</f>
        <v>0</v>
      </c>
      <c r="O222" s="193">
        <f>_xlfn.IFNA(INDEX('I.KI 2016-17'!U$8:U$391,MATCH($B222,'I.KI 2016-17'!$B$8:$B$391,0)),"")</f>
        <v>0</v>
      </c>
      <c r="P222" s="157">
        <f>_xlfn.IFNA(INDEX('I.KI 2016-17'!V$8:V$391,MATCH($B222,'I.KI 2016-17'!$B$8:$B$391,0)),"")</f>
        <v>0</v>
      </c>
      <c r="Q222" s="156">
        <f>_xlfn.IFNA(INDEX('I.KI 2016-17'!W$8:W$391,MATCH($B222,'I.KI 2016-17'!$B$8:$B$391,0)),"")</f>
        <v>0</v>
      </c>
      <c r="R222" s="193">
        <f>_xlfn.IFNA(INDEX('I.KI 2016-17'!X$8:X$391,MATCH($B222,'I.KI 2016-17'!$B$8:$B$391,0)),"")</f>
        <v>3.316025856774</v>
      </c>
      <c r="S222" s="193">
        <f>_xlfn.IFNA(INDEX('I.KI 2016-17'!Y$8:Y$391,MATCH($B222,'I.KI 2016-17'!$B$8:$B$391,0)),"")</f>
        <v>0</v>
      </c>
      <c r="T222" s="193">
        <f>_xlfn.IFNA(INDEX('I.KI 2016-17'!Z$8:Z$391,MATCH($B222,'I.KI 2016-17'!$B$8:$B$391,0)),"")</f>
        <v>0</v>
      </c>
      <c r="U222" s="157">
        <f>_xlfn.IFNA(INDEX('I.KI 2016-17'!AA$8:AA$391,MATCH($B222,'I.KI 2016-17'!$B$8:$B$391,0)),"")</f>
        <v>0</v>
      </c>
      <c r="V222" s="149"/>
      <c r="W222" s="154">
        <f>_xlfn.IFNA(INDEX('I.KI 2016-17'!$H$8:$H$391,MATCH(B222,'I.KI 2016-17'!$B$8:$B$391,0)),"")</f>
        <v>0.82127996586399998</v>
      </c>
      <c r="X222" s="153">
        <f>_xlfn.IFNA(INDEX('I.KI 2016-17'!$I$8:$I$391,MATCH(B222,'I.KI 2016-17'!$B$8:$B$391,0)),"")</f>
        <v>2.49474589091</v>
      </c>
      <c r="Y222" s="155">
        <f>_xlfn.IFNA(INDEX('I.KI 2016-17'!$G$8:$G$391,MATCH(B222,'I.KI 2016-17'!$B$8:$B$391,0)),"")</f>
        <v>3.316025856774</v>
      </c>
      <c r="Z222" s="149"/>
      <c r="AA222" s="156">
        <f>_xlfn.IFNA(IF($B222=$B$382,0,_xlfn.IFNA(INDEX('I.Supplementary 2017-18'!N$8:N$35,MATCH($B222,'I.Supplementary 2017-18'!$B$8:$B$35,0)),INDEX('I.KI 2017-18'!N$9:N$393,MATCH($B222,'I.KI 2017-18'!$B$9:$B$393,0)))),"")</f>
        <v>0</v>
      </c>
      <c r="AB222" s="193">
        <f>_xlfn.IFNA(IF($B222=$B$382,0,_xlfn.IFNA(INDEX('I.Supplementary 2017-18'!O$8:O$35,MATCH($B222,'I.Supplementary 2017-18'!$B$8:$B$35,0)),INDEX('I.KI 2017-18'!O$9:O$393,MATCH($B222,'I.KI 2017-18'!$B$9:$B$393,0)))),"")</f>
        <v>0</v>
      </c>
      <c r="AC222" s="193">
        <f>_xlfn.IFNA(IF($B222=$B$382,0,_xlfn.IFNA(INDEX('I.Supplementary 2017-18'!P$8:P$35,MATCH($B222,'I.Supplementary 2017-18'!$B$8:$B$35,0)),INDEX('I.KI 2017-18'!P$9:P$393,MATCH($B222,'I.KI 2017-18'!$B$9:$B$393,0)))),"")</f>
        <v>0</v>
      </c>
      <c r="AD222" s="193">
        <f>_xlfn.IFNA(IF($B222=$B$382,0,_xlfn.IFNA(INDEX('I.Supplementary 2017-18'!Q$8:Q$35,MATCH($B222,'I.Supplementary 2017-18'!$B$8:$B$35,0)),INDEX('I.KI 2017-18'!Q$9:Q$393,MATCH($B222,'I.KI 2017-18'!$B$9:$B$393,0)))),"")</f>
        <v>0</v>
      </c>
      <c r="AE222" s="157">
        <f>_xlfn.IFNA(IF($B222=$B$382,0,_xlfn.IFNA(INDEX('I.Supplementary 2017-18'!R$8:R$35,MATCH($B222,'I.Supplementary 2017-18'!$B$8:$B$35,0)),INDEX('I.KI 2017-18'!R$9:R$393,MATCH($B222,'I.KI 2017-18'!$B$9:$B$393,0)))),"")</f>
        <v>0</v>
      </c>
      <c r="AF222" s="156">
        <f>_xlfn.IFNA(IF($B222=$B$382,0,_xlfn.IFNA(INDEX('I.Supplementary 2017-18'!S$8:S$35,MATCH($B222,'I.Supplementary 2017-18'!$B$8:$B$35,0)),INDEX('I.KI 2017-18'!S$9:S$393,MATCH($B222,'I.KI 2017-18'!$B$9:$B$393,0)))),"")</f>
        <v>0</v>
      </c>
      <c r="AG222" s="193">
        <f>_xlfn.IFNA(IF($B222=$B$382,0,_xlfn.IFNA(INDEX('I.Supplementary 2017-18'!T$8:T$35,MATCH($B222,'I.Supplementary 2017-18'!$B$8:$B$35,0)),INDEX('I.KI 2017-18'!T$9:T$393,MATCH($B222,'I.KI 2017-18'!$B$9:$B$393,0)))),"")</f>
        <v>2.545678684522569</v>
      </c>
      <c r="AH222" s="193">
        <f>_xlfn.IFNA(IF($B222=$B$382,0,_xlfn.IFNA(INDEX('I.Supplementary 2017-18'!U$8:U$35,MATCH($B222,'I.Supplementary 2017-18'!$B$8:$B$35,0)),INDEX('I.KI 2017-18'!U$9:U$393,MATCH($B222,'I.KI 2017-18'!$B$9:$B$393,0)))),"")</f>
        <v>0</v>
      </c>
      <c r="AI222" s="193">
        <f>_xlfn.IFNA(IF($B222=$B$382,0,_xlfn.IFNA(INDEX('I.Supplementary 2017-18'!V$8:V$35,MATCH($B222,'I.Supplementary 2017-18'!$B$8:$B$35,0)),INDEX('I.KI 2017-18'!V$9:V$393,MATCH($B222,'I.KI 2017-18'!$B$9:$B$393,0)))),"")</f>
        <v>0</v>
      </c>
      <c r="AJ222" s="157">
        <f>_xlfn.IFNA(IF($B222=$B$382,0,_xlfn.IFNA(INDEX('I.Supplementary 2017-18'!W$8:W$35,MATCH($B222,'I.Supplementary 2017-18'!$B$8:$B$35,0)),INDEX('I.KI 2017-18'!W$9:W$393,MATCH($B222,'I.KI 2017-18'!$B$9:$B$393,0)))),"")</f>
        <v>0</v>
      </c>
      <c r="AK222" s="156">
        <f>_xlfn.IFNA(IF($B222=$B$382,0,_xlfn.IFNA(INDEX('I.Supplementary 2017-18'!X$8:X$35,MATCH($B222,'I.Supplementary 2017-18'!$B$8:$B$35,0)),INDEX('I.KI 2017-18'!X$9:X$393,MATCH($B222,'I.KI 2017-18'!$B$9:$B$393,0)))),"")</f>
        <v>0</v>
      </c>
      <c r="AL222" s="193">
        <f>_xlfn.IFNA(IF($B222=$B$382,0,_xlfn.IFNA(INDEX('I.Supplementary 2017-18'!Y$8:Y$35,MATCH($B222,'I.Supplementary 2017-18'!$B$8:$B$35,0)),INDEX('I.KI 2017-18'!Y$9:Y$393,MATCH($B222,'I.KI 2017-18'!$B$9:$B$393,0)))),"")</f>
        <v>2.545678684522569</v>
      </c>
      <c r="AM222" s="193">
        <f>_xlfn.IFNA(IF($B222=$B$382,0,_xlfn.IFNA(INDEX('I.Supplementary 2017-18'!Z$8:Z$35,MATCH($B222,'I.Supplementary 2017-18'!$B$8:$B$35,0)),INDEX('I.KI 2017-18'!Z$9:Z$393,MATCH($B222,'I.KI 2017-18'!$B$9:$B$393,0)))),"")</f>
        <v>0</v>
      </c>
      <c r="AN222" s="193">
        <f>_xlfn.IFNA(IF($B222=$B$382,0,_xlfn.IFNA(INDEX('I.Supplementary 2017-18'!AA$8:AA$35,MATCH($B222,'I.Supplementary 2017-18'!$B$8:$B$35,0)),INDEX('I.KI 2017-18'!AA$9:AA$393,MATCH($B222,'I.KI 2017-18'!$B$9:$B$393,0)))),"")</f>
        <v>0</v>
      </c>
      <c r="AO222" s="157">
        <f>_xlfn.IFNA(IF($B222=$B$382,0,_xlfn.IFNA(INDEX('I.Supplementary 2017-18'!AB$8:AB$35,MATCH($B222,'I.Supplementary 2017-18'!$B$8:$B$35,0)),INDEX('I.KI 2017-18'!AB$9:AB$393,MATCH($B222,'I.KI 2017-18'!$B$9:$B$393,0)))),"")</f>
        <v>0</v>
      </c>
      <c r="AP222" s="149"/>
      <c r="AQ222" s="156">
        <f>_xlfn.IFNA(IF($B222=$B$381,0,IF($B222=$B$382,0,_xlfn.IFNA(INDEX('I.Supplementary 2017-18'!I$8:I$35,MATCH($B222,'I.Supplementary 2017-18'!$B$8:$B$35,0)),INDEX('I.KI 2017-18'!I$9:I$393,MATCH($B222,'I.KI 2017-18'!$B$9:$B$393,0))))),"")</f>
        <v>0</v>
      </c>
      <c r="AR222" s="149">
        <f>_xlfn.IFNA(IF($B222=$B$381,0,IF($B222=$B$382,0,_xlfn.IFNA(INDEX('I.Supplementary 2017-18'!J$8:J$35,MATCH($B222,'I.Supplementary 2017-18'!$B$8:$B$35,0)),INDEX('I.KI 2017-18'!J$9:J$393,MATCH($B222,'I.KI 2017-18'!$B$9:$B$393,0))))),"")</f>
        <v>2.545678684522569</v>
      </c>
      <c r="AS222" s="157">
        <f>_xlfn.IFNA(IF($B222=$B$381,0,IF($B222=$B$382,0,_xlfn.IFNA(INDEX('I.Supplementary 2017-18'!H$8:H$35,MATCH($B222,'I.Supplementary 2017-18'!$B$8:$B$35,0)),INDEX('I.KI 2017-18'!H$9:H$393,MATCH($B222,'I.KI 2017-18'!$B$9:$B$393,0))))),"")</f>
        <v>2.545678684522569</v>
      </c>
      <c r="AT222" s="149"/>
      <c r="AU222" s="156">
        <f>_xlfn.IFNA(_xlfn.IFNA(INDEX('I.Supplementary 2018-19'!P$8:P$157,MATCH($B222,'I.Supplementary 2018-19'!$B$8:$B$157,0)),INDEX('I.KI 2018-19'!P$9:P$393,MATCH($B222,'I.KI 2018-19'!$B$9:$B$393,0))),"")</f>
        <v>0</v>
      </c>
      <c r="AV222" s="193">
        <f>_xlfn.IFNA(_xlfn.IFNA(INDEX('I.Supplementary 2018-19'!Q$8:Q$157,MATCH($B222,'I.Supplementary 2018-19'!$B$8:$B$157,0)),INDEX('I.KI 2018-19'!Q$9:Q$393,MATCH($B222,'I.KI 2018-19'!$B$9:$B$393,0))),"")</f>
        <v>0</v>
      </c>
      <c r="AW222" s="193">
        <f>_xlfn.IFNA(_xlfn.IFNA(INDEX('I.Supplementary 2018-19'!R$8:R$157,MATCH($B222,'I.Supplementary 2018-19'!$B$8:$B$157,0)),INDEX('I.KI 2018-19'!R$9:R$393,MATCH($B222,'I.KI 2018-19'!$B$9:$B$393,0))),"")</f>
        <v>0</v>
      </c>
      <c r="AX222" s="193">
        <f>_xlfn.IFNA(_xlfn.IFNA(INDEX('I.Supplementary 2018-19'!S$8:S$157,MATCH($B222,'I.Supplementary 2018-19'!$B$8:$B$157,0)),INDEX('I.KI 2018-19'!S$9:S$393,MATCH($B222,'I.KI 2018-19'!$B$9:$B$393,0))),"")</f>
        <v>0</v>
      </c>
      <c r="AY222" s="157">
        <f>_xlfn.IFNA(_xlfn.IFNA(INDEX('I.Supplementary 2018-19'!T$8:T$157,MATCH($B222,'I.Supplementary 2018-19'!$B$8:$B$157,0)),INDEX('I.KI 2018-19'!T$9:T$393,MATCH($B222,'I.KI 2018-19'!$B$9:$B$393,0))),"")</f>
        <v>0</v>
      </c>
      <c r="AZ222" s="156">
        <f>_xlfn.IFNA(_xlfn.IFNA(INDEX('I.Supplementary 2018-19'!U$8:U$157,MATCH($B222,'I.Supplementary 2018-19'!$B$8:$B$157,0)),INDEX('I.KI 2018-19'!U$9:U$393,MATCH($B222,'I.KI 2018-19'!$B$9:$B$393,0))),"")</f>
        <v>0</v>
      </c>
      <c r="BA222" s="193">
        <f>_xlfn.IFNA(_xlfn.IFNA(INDEX('I.Supplementary 2018-19'!V$8:V$157,MATCH($B222,'I.Supplementary 2018-19'!$B$8:$B$157,0)),INDEX('I.KI 2018-19'!V$9:V$393,MATCH($B222,'I.KI 2018-19'!$B$9:$B$393,0))),"")</f>
        <v>2.6221583016541485</v>
      </c>
      <c r="BB222" s="193">
        <f>_xlfn.IFNA(_xlfn.IFNA(INDEX('I.Supplementary 2018-19'!W$8:W$157,MATCH($B222,'I.Supplementary 2018-19'!$B$8:$B$157,0)),INDEX('I.KI 2018-19'!W$9:W$393,MATCH($B222,'I.KI 2018-19'!$B$9:$B$393,0))),"")</f>
        <v>0</v>
      </c>
      <c r="BC222" s="193">
        <f>_xlfn.IFNA(_xlfn.IFNA(INDEX('I.Supplementary 2018-19'!X$8:X$157,MATCH($B222,'I.Supplementary 2018-19'!$B$8:$B$157,0)),INDEX('I.KI 2018-19'!X$9:X$393,MATCH($B222,'I.KI 2018-19'!$B$9:$B$393,0))),"")</f>
        <v>0</v>
      </c>
      <c r="BD222" s="157">
        <f>_xlfn.IFNA(_xlfn.IFNA(INDEX('I.Supplementary 2018-19'!Y$8:Y$157,MATCH($B222,'I.Supplementary 2018-19'!$B$8:$B$157,0)),INDEX('I.KI 2018-19'!Y$9:Y$393,MATCH($B222,'I.KI 2018-19'!$B$9:$B$393,0))),"")</f>
        <v>0</v>
      </c>
      <c r="BE222" s="156">
        <f>_xlfn.IFNA(_xlfn.IFNA(INDEX('I.Supplementary 2018-19'!Z$8:Z$157,MATCH($B222,'I.Supplementary 2018-19'!$B$8:$B$157,0)),INDEX('I.KI 2018-19'!Z$9:Z$393,MATCH($B222,'I.KI 2018-19'!$B$9:$B$393,0))),"")</f>
        <v>0</v>
      </c>
      <c r="BF222" s="193">
        <f>_xlfn.IFNA(_xlfn.IFNA(INDEX('I.Supplementary 2018-19'!AA$8:AA$157,MATCH($B222,'I.Supplementary 2018-19'!$B$8:$B$157,0)),INDEX('I.KI 2018-19'!AA$9:AA$393,MATCH($B222,'I.KI 2018-19'!$B$9:$B$393,0))),"")</f>
        <v>2.6221583016541485</v>
      </c>
      <c r="BG222" s="193">
        <f>_xlfn.IFNA(_xlfn.IFNA(INDEX('I.Supplementary 2018-19'!AB$8:AB$157,MATCH($B222,'I.Supplementary 2018-19'!$B$8:$B$157,0)),INDEX('I.KI 2018-19'!AB$9:AB$393,MATCH($B222,'I.KI 2018-19'!$B$9:$B$393,0))),"")</f>
        <v>0</v>
      </c>
      <c r="BH222" s="193">
        <f>_xlfn.IFNA(_xlfn.IFNA(INDEX('I.Supplementary 2018-19'!AC$8:AC$157,MATCH($B222,'I.Supplementary 2018-19'!$B$8:$B$157,0)),INDEX('I.KI 2018-19'!AC$9:AC$393,MATCH($B222,'I.KI 2018-19'!$B$9:$B$393,0))),"")</f>
        <v>0</v>
      </c>
      <c r="BI222" s="157">
        <f>_xlfn.IFNA(_xlfn.IFNA(INDEX('I.Supplementary 2018-19'!AD$8:AD$157,MATCH($B222,'I.Supplementary 2018-19'!$B$8:$B$157,0)),INDEX('I.KI 2018-19'!AD$9:AD$393,MATCH($B222,'I.KI 2018-19'!$B$9:$B$393,0))),"")</f>
        <v>0</v>
      </c>
      <c r="BJ222" s="149"/>
      <c r="BK222" s="156">
        <f>_xlfn.IFNA(IF($B222=$B$381,0,IF($B222=$B$382,0,_xlfn.IFNA(INDEX('I.Supplementary 2018-19'!I$8:I$157,MATCH($B222,'I.Supplementary 2018-19'!$B$8:$B$157,0)),INDEX('I.KI 2018-19'!I$9:I$393,MATCH($B222,'I.KI 2018-19'!$B$9:$B$393,0))))),"")</f>
        <v>0</v>
      </c>
      <c r="BL222" s="149">
        <f>_xlfn.IFNA(IF($B222=$B$381,0,IF($B222=$B$382,0,_xlfn.IFNA(INDEX('I.Supplementary 2018-19'!J$8:J$157,MATCH($B222,'I.Supplementary 2018-19'!$B$8:$B$157,0)),INDEX('I.KI 2018-19'!J$9:J$393,MATCH($B222,'I.KI 2018-19'!$B$9:$B$393,0))))),"")</f>
        <v>2.6221583016541485</v>
      </c>
      <c r="BM222" s="157">
        <f>_xlfn.IFNA(IF($B222=$B$381,0,IF($B222=$B$382,0,_xlfn.IFNA(INDEX('I.Supplementary 2018-19'!H$8:H$157,MATCH($B222,'I.Supplementary 2018-19'!$B$8:$B$157,0)),INDEX('I.KI 2018-19'!H$9:H$393,MATCH($B222,'I.KI 2018-19'!$B$9:$B$393,0))))),"")</f>
        <v>2.6221583016541485</v>
      </c>
    </row>
    <row r="223" spans="2:65">
      <c r="B223" s="121" t="str">
        <f>'Calculations for 2021-22'!B223</f>
        <v>E2534</v>
      </c>
      <c r="C223" s="160" t="str">
        <f>'Calculations for 2021-22'!D223</f>
        <v>E2534</v>
      </c>
      <c r="D223" t="str">
        <f>'Calculations for 2021-22'!E223</f>
        <v>SD</v>
      </c>
      <c r="E223">
        <f>'Calculations for 2021-22'!F223</f>
        <v>0</v>
      </c>
      <c r="F223" s="120" t="str">
        <f>'Calculations for 2021-22'!H223</f>
        <v>North Kesteven</v>
      </c>
      <c r="G223" s="156">
        <f>_xlfn.IFNA(INDEX('I.KI 2016-17'!M$8:M$391,MATCH($B223,'I.KI 2016-17'!$B$8:$B$391,0)),"")</f>
        <v>0</v>
      </c>
      <c r="H223" s="149">
        <f>_xlfn.IFNA(INDEX('I.KI 2016-17'!N$8:N$391,MATCH($B223,'I.KI 2016-17'!$B$8:$B$391,0)),"")</f>
        <v>1.3421479707390001</v>
      </c>
      <c r="I223" s="149">
        <f>_xlfn.IFNA(INDEX('I.KI 2016-17'!O$8:O$391,MATCH($B223,'I.KI 2016-17'!$B$8:$B$391,0)),"")</f>
        <v>0</v>
      </c>
      <c r="J223" s="149">
        <f>_xlfn.IFNA(INDEX('I.KI 2016-17'!P$8:P$391,MATCH($B223,'I.KI 2016-17'!$B$8:$B$391,0)),"")</f>
        <v>0</v>
      </c>
      <c r="K223" s="157">
        <f>_xlfn.IFNA(INDEX('I.KI 2016-17'!Q$8:Q$391,MATCH($B223,'I.KI 2016-17'!$B$8:$B$391,0)),"")</f>
        <v>0</v>
      </c>
      <c r="L223" s="156">
        <f>_xlfn.IFNA(INDEX('I.KI 2016-17'!R$8:R$391,MATCH($B223,'I.KI 2016-17'!$B$8:$B$391,0)),"")</f>
        <v>0</v>
      </c>
      <c r="M223" s="193">
        <f>_xlfn.IFNA(INDEX('I.KI 2016-17'!S$8:S$391,MATCH($B223,'I.KI 2016-17'!$B$8:$B$391,0)),"")</f>
        <v>2.8496242450749998</v>
      </c>
      <c r="N223" s="193">
        <f>_xlfn.IFNA(INDEX('I.KI 2016-17'!T$8:T$391,MATCH($B223,'I.KI 2016-17'!$B$8:$B$391,0)),"")</f>
        <v>0</v>
      </c>
      <c r="O223" s="193">
        <f>_xlfn.IFNA(INDEX('I.KI 2016-17'!U$8:U$391,MATCH($B223,'I.KI 2016-17'!$B$8:$B$391,0)),"")</f>
        <v>0</v>
      </c>
      <c r="P223" s="157">
        <f>_xlfn.IFNA(INDEX('I.KI 2016-17'!V$8:V$391,MATCH($B223,'I.KI 2016-17'!$B$8:$B$391,0)),"")</f>
        <v>0</v>
      </c>
      <c r="Q223" s="156">
        <f>_xlfn.IFNA(INDEX('I.KI 2016-17'!W$8:W$391,MATCH($B223,'I.KI 2016-17'!$B$8:$B$391,0)),"")</f>
        <v>0</v>
      </c>
      <c r="R223" s="193">
        <f>_xlfn.IFNA(INDEX('I.KI 2016-17'!X$8:X$391,MATCH($B223,'I.KI 2016-17'!$B$8:$B$391,0)),"")</f>
        <v>4.1917722158139998</v>
      </c>
      <c r="S223" s="193">
        <f>_xlfn.IFNA(INDEX('I.KI 2016-17'!Y$8:Y$391,MATCH($B223,'I.KI 2016-17'!$B$8:$B$391,0)),"")</f>
        <v>0</v>
      </c>
      <c r="T223" s="193">
        <f>_xlfn.IFNA(INDEX('I.KI 2016-17'!Z$8:Z$391,MATCH($B223,'I.KI 2016-17'!$B$8:$B$391,0)),"")</f>
        <v>0</v>
      </c>
      <c r="U223" s="157">
        <f>_xlfn.IFNA(INDEX('I.KI 2016-17'!AA$8:AA$391,MATCH($B223,'I.KI 2016-17'!$B$8:$B$391,0)),"")</f>
        <v>0</v>
      </c>
      <c r="V223" s="149"/>
      <c r="W223" s="154">
        <f>_xlfn.IFNA(INDEX('I.KI 2016-17'!$H$8:$H$391,MATCH(B223,'I.KI 2016-17'!$B$8:$B$391,0)),"")</f>
        <v>1.3421479707390001</v>
      </c>
      <c r="X223" s="153">
        <f>_xlfn.IFNA(INDEX('I.KI 2016-17'!$I$8:$I$391,MATCH(B223,'I.KI 2016-17'!$B$8:$B$391,0)),"")</f>
        <v>2.8496242450749998</v>
      </c>
      <c r="Y223" s="155">
        <f>_xlfn.IFNA(INDEX('I.KI 2016-17'!$G$8:$G$391,MATCH(B223,'I.KI 2016-17'!$B$8:$B$391,0)),"")</f>
        <v>4.1917722158139998</v>
      </c>
      <c r="Z223" s="149"/>
      <c r="AA223" s="156">
        <f>_xlfn.IFNA(IF($B223=$B$382,0,_xlfn.IFNA(INDEX('I.Supplementary 2017-18'!N$8:N$35,MATCH($B223,'I.Supplementary 2017-18'!$B$8:$B$35,0)),INDEX('I.KI 2017-18'!N$9:N$393,MATCH($B223,'I.KI 2017-18'!$B$9:$B$393,0)))),"")</f>
        <v>0</v>
      </c>
      <c r="AB223" s="193">
        <f>_xlfn.IFNA(IF($B223=$B$382,0,_xlfn.IFNA(INDEX('I.Supplementary 2017-18'!O$8:O$35,MATCH($B223,'I.Supplementary 2017-18'!$B$8:$B$35,0)),INDEX('I.KI 2017-18'!O$9:O$393,MATCH($B223,'I.KI 2017-18'!$B$9:$B$393,0)))),"")</f>
        <v>0.72653438179637486</v>
      </c>
      <c r="AC223" s="193">
        <f>_xlfn.IFNA(IF($B223=$B$382,0,_xlfn.IFNA(INDEX('I.Supplementary 2017-18'!P$8:P$35,MATCH($B223,'I.Supplementary 2017-18'!$B$8:$B$35,0)),INDEX('I.KI 2017-18'!P$9:P$393,MATCH($B223,'I.KI 2017-18'!$B$9:$B$393,0)))),"")</f>
        <v>0</v>
      </c>
      <c r="AD223" s="193">
        <f>_xlfn.IFNA(IF($B223=$B$382,0,_xlfn.IFNA(INDEX('I.Supplementary 2017-18'!Q$8:Q$35,MATCH($B223,'I.Supplementary 2017-18'!$B$8:$B$35,0)),INDEX('I.KI 2017-18'!Q$9:Q$393,MATCH($B223,'I.KI 2017-18'!$B$9:$B$393,0)))),"")</f>
        <v>0</v>
      </c>
      <c r="AE223" s="157">
        <f>_xlfn.IFNA(IF($B223=$B$382,0,_xlfn.IFNA(INDEX('I.Supplementary 2017-18'!R$8:R$35,MATCH($B223,'I.Supplementary 2017-18'!$B$8:$B$35,0)),INDEX('I.KI 2017-18'!R$9:R$393,MATCH($B223,'I.KI 2017-18'!$B$9:$B$393,0)))),"")</f>
        <v>0</v>
      </c>
      <c r="AF223" s="156">
        <f>_xlfn.IFNA(IF($B223=$B$382,0,_xlfn.IFNA(INDEX('I.Supplementary 2017-18'!S$8:S$35,MATCH($B223,'I.Supplementary 2017-18'!$B$8:$B$35,0)),INDEX('I.KI 2017-18'!S$9:S$393,MATCH($B223,'I.KI 2017-18'!$B$9:$B$393,0)))),"")</f>
        <v>0</v>
      </c>
      <c r="AG223" s="193">
        <f>_xlfn.IFNA(IF($B223=$B$382,0,_xlfn.IFNA(INDEX('I.Supplementary 2017-18'!T$8:T$35,MATCH($B223,'I.Supplementary 2017-18'!$B$8:$B$35,0)),INDEX('I.KI 2017-18'!T$9:T$393,MATCH($B223,'I.KI 2017-18'!$B$9:$B$393,0)))),"")</f>
        <v>2.9078022439151292</v>
      </c>
      <c r="AH223" s="193">
        <f>_xlfn.IFNA(IF($B223=$B$382,0,_xlfn.IFNA(INDEX('I.Supplementary 2017-18'!U$8:U$35,MATCH($B223,'I.Supplementary 2017-18'!$B$8:$B$35,0)),INDEX('I.KI 2017-18'!U$9:U$393,MATCH($B223,'I.KI 2017-18'!$B$9:$B$393,0)))),"")</f>
        <v>0</v>
      </c>
      <c r="AI223" s="193">
        <f>_xlfn.IFNA(IF($B223=$B$382,0,_xlfn.IFNA(INDEX('I.Supplementary 2017-18'!V$8:V$35,MATCH($B223,'I.Supplementary 2017-18'!$B$8:$B$35,0)),INDEX('I.KI 2017-18'!V$9:V$393,MATCH($B223,'I.KI 2017-18'!$B$9:$B$393,0)))),"")</f>
        <v>0</v>
      </c>
      <c r="AJ223" s="157">
        <f>_xlfn.IFNA(IF($B223=$B$382,0,_xlfn.IFNA(INDEX('I.Supplementary 2017-18'!W$8:W$35,MATCH($B223,'I.Supplementary 2017-18'!$B$8:$B$35,0)),INDEX('I.KI 2017-18'!W$9:W$393,MATCH($B223,'I.KI 2017-18'!$B$9:$B$393,0)))),"")</f>
        <v>0</v>
      </c>
      <c r="AK223" s="156">
        <f>_xlfn.IFNA(IF($B223=$B$382,0,_xlfn.IFNA(INDEX('I.Supplementary 2017-18'!X$8:X$35,MATCH($B223,'I.Supplementary 2017-18'!$B$8:$B$35,0)),INDEX('I.KI 2017-18'!X$9:X$393,MATCH($B223,'I.KI 2017-18'!$B$9:$B$393,0)))),"")</f>
        <v>0</v>
      </c>
      <c r="AL223" s="193">
        <f>_xlfn.IFNA(IF($B223=$B$382,0,_xlfn.IFNA(INDEX('I.Supplementary 2017-18'!Y$8:Y$35,MATCH($B223,'I.Supplementary 2017-18'!$B$8:$B$35,0)),INDEX('I.KI 2017-18'!Y$9:Y$393,MATCH($B223,'I.KI 2017-18'!$B$9:$B$393,0)))),"")</f>
        <v>3.6343366257115042</v>
      </c>
      <c r="AM223" s="193">
        <f>_xlfn.IFNA(IF($B223=$B$382,0,_xlfn.IFNA(INDEX('I.Supplementary 2017-18'!Z$8:Z$35,MATCH($B223,'I.Supplementary 2017-18'!$B$8:$B$35,0)),INDEX('I.KI 2017-18'!Z$9:Z$393,MATCH($B223,'I.KI 2017-18'!$B$9:$B$393,0)))),"")</f>
        <v>0</v>
      </c>
      <c r="AN223" s="193">
        <f>_xlfn.IFNA(IF($B223=$B$382,0,_xlfn.IFNA(INDEX('I.Supplementary 2017-18'!AA$8:AA$35,MATCH($B223,'I.Supplementary 2017-18'!$B$8:$B$35,0)),INDEX('I.KI 2017-18'!AA$9:AA$393,MATCH($B223,'I.KI 2017-18'!$B$9:$B$393,0)))),"")</f>
        <v>0</v>
      </c>
      <c r="AO223" s="157">
        <f>_xlfn.IFNA(IF($B223=$B$382,0,_xlfn.IFNA(INDEX('I.Supplementary 2017-18'!AB$8:AB$35,MATCH($B223,'I.Supplementary 2017-18'!$B$8:$B$35,0)),INDEX('I.KI 2017-18'!AB$9:AB$393,MATCH($B223,'I.KI 2017-18'!$B$9:$B$393,0)))),"")</f>
        <v>0</v>
      </c>
      <c r="AP223" s="149"/>
      <c r="AQ223" s="156">
        <f>_xlfn.IFNA(IF($B223=$B$381,0,IF($B223=$B$382,0,_xlfn.IFNA(INDEX('I.Supplementary 2017-18'!I$8:I$35,MATCH($B223,'I.Supplementary 2017-18'!$B$8:$B$35,0)),INDEX('I.KI 2017-18'!I$9:I$393,MATCH($B223,'I.KI 2017-18'!$B$9:$B$393,0))))),"")</f>
        <v>0.72653438179637486</v>
      </c>
      <c r="AR223" s="149">
        <f>_xlfn.IFNA(IF($B223=$B$381,0,IF($B223=$B$382,0,_xlfn.IFNA(INDEX('I.Supplementary 2017-18'!J$8:J$35,MATCH($B223,'I.Supplementary 2017-18'!$B$8:$B$35,0)),INDEX('I.KI 2017-18'!J$9:J$393,MATCH($B223,'I.KI 2017-18'!$B$9:$B$393,0))))),"")</f>
        <v>2.9078022439151292</v>
      </c>
      <c r="AS223" s="157">
        <f>_xlfn.IFNA(IF($B223=$B$381,0,IF($B223=$B$382,0,_xlfn.IFNA(INDEX('I.Supplementary 2017-18'!H$8:H$35,MATCH($B223,'I.Supplementary 2017-18'!$B$8:$B$35,0)),INDEX('I.KI 2017-18'!H$9:H$393,MATCH($B223,'I.KI 2017-18'!$B$9:$B$393,0))))),"")</f>
        <v>3.6343366257115042</v>
      </c>
      <c r="AT223" s="149"/>
      <c r="AU223" s="156">
        <f>_xlfn.IFNA(_xlfn.IFNA(INDEX('I.Supplementary 2018-19'!P$8:P$157,MATCH($B223,'I.Supplementary 2018-19'!$B$8:$B$157,0)),INDEX('I.KI 2018-19'!P$9:P$393,MATCH($B223,'I.KI 2018-19'!$B$9:$B$393,0))),"")</f>
        <v>0</v>
      </c>
      <c r="AV223" s="193">
        <f>_xlfn.IFNA(_xlfn.IFNA(INDEX('I.Supplementary 2018-19'!Q$8:Q$157,MATCH($B223,'I.Supplementary 2018-19'!$B$8:$B$157,0)),INDEX('I.KI 2018-19'!Q$9:Q$393,MATCH($B223,'I.KI 2018-19'!$B$9:$B$393,0))),"")</f>
        <v>0.34071434019608332</v>
      </c>
      <c r="AW223" s="193">
        <f>_xlfn.IFNA(_xlfn.IFNA(INDEX('I.Supplementary 2018-19'!R$8:R$157,MATCH($B223,'I.Supplementary 2018-19'!$B$8:$B$157,0)),INDEX('I.KI 2018-19'!R$9:R$393,MATCH($B223,'I.KI 2018-19'!$B$9:$B$393,0))),"")</f>
        <v>0</v>
      </c>
      <c r="AX223" s="193">
        <f>_xlfn.IFNA(_xlfn.IFNA(INDEX('I.Supplementary 2018-19'!S$8:S$157,MATCH($B223,'I.Supplementary 2018-19'!$B$8:$B$157,0)),INDEX('I.KI 2018-19'!S$9:S$393,MATCH($B223,'I.KI 2018-19'!$B$9:$B$393,0))),"")</f>
        <v>0</v>
      </c>
      <c r="AY223" s="157">
        <f>_xlfn.IFNA(_xlfn.IFNA(INDEX('I.Supplementary 2018-19'!T$8:T$157,MATCH($B223,'I.Supplementary 2018-19'!$B$8:$B$157,0)),INDEX('I.KI 2018-19'!T$9:T$393,MATCH($B223,'I.KI 2018-19'!$B$9:$B$393,0))),"")</f>
        <v>0</v>
      </c>
      <c r="AZ223" s="156">
        <f>_xlfn.IFNA(_xlfn.IFNA(INDEX('I.Supplementary 2018-19'!U$8:U$157,MATCH($B223,'I.Supplementary 2018-19'!$B$8:$B$157,0)),INDEX('I.KI 2018-19'!U$9:U$393,MATCH($B223,'I.KI 2018-19'!$B$9:$B$393,0))),"")</f>
        <v>0</v>
      </c>
      <c r="BA223" s="193">
        <f>_xlfn.IFNA(_xlfn.IFNA(INDEX('I.Supplementary 2018-19'!V$8:V$157,MATCH($B223,'I.Supplementary 2018-19'!$B$8:$B$157,0)),INDEX('I.KI 2018-19'!V$9:V$393,MATCH($B223,'I.KI 2018-19'!$B$9:$B$393,0))),"")</f>
        <v>2.9951611096121495</v>
      </c>
      <c r="BB223" s="193">
        <f>_xlfn.IFNA(_xlfn.IFNA(INDEX('I.Supplementary 2018-19'!W$8:W$157,MATCH($B223,'I.Supplementary 2018-19'!$B$8:$B$157,0)),INDEX('I.KI 2018-19'!W$9:W$393,MATCH($B223,'I.KI 2018-19'!$B$9:$B$393,0))),"")</f>
        <v>0</v>
      </c>
      <c r="BC223" s="193">
        <f>_xlfn.IFNA(_xlfn.IFNA(INDEX('I.Supplementary 2018-19'!X$8:X$157,MATCH($B223,'I.Supplementary 2018-19'!$B$8:$B$157,0)),INDEX('I.KI 2018-19'!X$9:X$393,MATCH($B223,'I.KI 2018-19'!$B$9:$B$393,0))),"")</f>
        <v>0</v>
      </c>
      <c r="BD223" s="157">
        <f>_xlfn.IFNA(_xlfn.IFNA(INDEX('I.Supplementary 2018-19'!Y$8:Y$157,MATCH($B223,'I.Supplementary 2018-19'!$B$8:$B$157,0)),INDEX('I.KI 2018-19'!Y$9:Y$393,MATCH($B223,'I.KI 2018-19'!$B$9:$B$393,0))),"")</f>
        <v>0</v>
      </c>
      <c r="BE223" s="156">
        <f>_xlfn.IFNA(_xlfn.IFNA(INDEX('I.Supplementary 2018-19'!Z$8:Z$157,MATCH($B223,'I.Supplementary 2018-19'!$B$8:$B$157,0)),INDEX('I.KI 2018-19'!Z$9:Z$393,MATCH($B223,'I.KI 2018-19'!$B$9:$B$393,0))),"")</f>
        <v>0</v>
      </c>
      <c r="BF223" s="193">
        <f>_xlfn.IFNA(_xlfn.IFNA(INDEX('I.Supplementary 2018-19'!AA$8:AA$157,MATCH($B223,'I.Supplementary 2018-19'!$B$8:$B$157,0)),INDEX('I.KI 2018-19'!AA$9:AA$393,MATCH($B223,'I.KI 2018-19'!$B$9:$B$393,0))),"")</f>
        <v>3.335875449808233</v>
      </c>
      <c r="BG223" s="193">
        <f>_xlfn.IFNA(_xlfn.IFNA(INDEX('I.Supplementary 2018-19'!AB$8:AB$157,MATCH($B223,'I.Supplementary 2018-19'!$B$8:$B$157,0)),INDEX('I.KI 2018-19'!AB$9:AB$393,MATCH($B223,'I.KI 2018-19'!$B$9:$B$393,0))),"")</f>
        <v>0</v>
      </c>
      <c r="BH223" s="193">
        <f>_xlfn.IFNA(_xlfn.IFNA(INDEX('I.Supplementary 2018-19'!AC$8:AC$157,MATCH($B223,'I.Supplementary 2018-19'!$B$8:$B$157,0)),INDEX('I.KI 2018-19'!AC$9:AC$393,MATCH($B223,'I.KI 2018-19'!$B$9:$B$393,0))),"")</f>
        <v>0</v>
      </c>
      <c r="BI223" s="157">
        <f>_xlfn.IFNA(_xlfn.IFNA(INDEX('I.Supplementary 2018-19'!AD$8:AD$157,MATCH($B223,'I.Supplementary 2018-19'!$B$8:$B$157,0)),INDEX('I.KI 2018-19'!AD$9:AD$393,MATCH($B223,'I.KI 2018-19'!$B$9:$B$393,0))),"")</f>
        <v>0</v>
      </c>
      <c r="BJ223" s="149"/>
      <c r="BK223" s="156">
        <f>_xlfn.IFNA(IF($B223=$B$381,0,IF($B223=$B$382,0,_xlfn.IFNA(INDEX('I.Supplementary 2018-19'!I$8:I$157,MATCH($B223,'I.Supplementary 2018-19'!$B$8:$B$157,0)),INDEX('I.KI 2018-19'!I$9:I$393,MATCH($B223,'I.KI 2018-19'!$B$9:$B$393,0))))),"")</f>
        <v>0.34071434019608332</v>
      </c>
      <c r="BL223" s="149">
        <f>_xlfn.IFNA(IF($B223=$B$381,0,IF($B223=$B$382,0,_xlfn.IFNA(INDEX('I.Supplementary 2018-19'!J$8:J$157,MATCH($B223,'I.Supplementary 2018-19'!$B$8:$B$157,0)),INDEX('I.KI 2018-19'!J$9:J$393,MATCH($B223,'I.KI 2018-19'!$B$9:$B$393,0))))),"")</f>
        <v>2.9951611096121495</v>
      </c>
      <c r="BM223" s="157">
        <f>_xlfn.IFNA(IF($B223=$B$381,0,IF($B223=$B$382,0,_xlfn.IFNA(INDEX('I.Supplementary 2018-19'!H$8:H$157,MATCH($B223,'I.Supplementary 2018-19'!$B$8:$B$157,0)),INDEX('I.KI 2018-19'!H$9:H$393,MATCH($B223,'I.KI 2018-19'!$B$9:$B$393,0))))),"")</f>
        <v>3.335875449808233</v>
      </c>
    </row>
    <row r="224" spans="2:65">
      <c r="B224" s="121" t="str">
        <f>'Calculations for 2021-22'!B224</f>
        <v>E2004</v>
      </c>
      <c r="C224" s="160" t="str">
        <f>'Calculations for 2021-22'!D224</f>
        <v>E2004</v>
      </c>
      <c r="D224" t="str">
        <f>'Calculations for 2021-22'!E224</f>
        <v>UNINFIR</v>
      </c>
      <c r="E224">
        <f>'Calculations for 2021-22'!F224</f>
        <v>0</v>
      </c>
      <c r="F224" s="120" t="str">
        <f>'Calculations for 2021-22'!H224</f>
        <v>North Lincolnshire</v>
      </c>
      <c r="G224" s="156">
        <f>_xlfn.IFNA(INDEX('I.KI 2016-17'!M$8:M$391,MATCH($B224,'I.KI 2016-17'!$B$8:$B$391,0)),"")</f>
        <v>17.681736827544</v>
      </c>
      <c r="H224" s="149">
        <f>_xlfn.IFNA(INDEX('I.KI 2016-17'!N$8:N$391,MATCH($B224,'I.KI 2016-17'!$B$8:$B$391,0)),"")</f>
        <v>2.8292723331809997</v>
      </c>
      <c r="I224" s="149">
        <f>_xlfn.IFNA(INDEX('I.KI 2016-17'!O$8:O$391,MATCH($B224,'I.KI 2016-17'!$B$8:$B$391,0)),"")</f>
        <v>0</v>
      </c>
      <c r="J224" s="149">
        <f>_xlfn.IFNA(INDEX('I.KI 2016-17'!P$8:P$391,MATCH($B224,'I.KI 2016-17'!$B$8:$B$391,0)),"")</f>
        <v>0</v>
      </c>
      <c r="K224" s="157">
        <f>_xlfn.IFNA(INDEX('I.KI 2016-17'!Q$8:Q$391,MATCH($B224,'I.KI 2016-17'!$B$8:$B$391,0)),"")</f>
        <v>0</v>
      </c>
      <c r="L224" s="156">
        <f>_xlfn.IFNA(INDEX('I.KI 2016-17'!R$8:R$391,MATCH($B224,'I.KI 2016-17'!$B$8:$B$391,0)),"")</f>
        <v>24.933989883350002</v>
      </c>
      <c r="M224" s="193">
        <f>_xlfn.IFNA(INDEX('I.KI 2016-17'!S$8:S$391,MATCH($B224,'I.KI 2016-17'!$B$8:$B$391,0)),"")</f>
        <v>5.4235636617310004</v>
      </c>
      <c r="N224" s="193">
        <f>_xlfn.IFNA(INDEX('I.KI 2016-17'!T$8:T$391,MATCH($B224,'I.KI 2016-17'!$B$8:$B$391,0)),"")</f>
        <v>0</v>
      </c>
      <c r="O224" s="193">
        <f>_xlfn.IFNA(INDEX('I.KI 2016-17'!U$8:U$391,MATCH($B224,'I.KI 2016-17'!$B$8:$B$391,0)),"")</f>
        <v>0</v>
      </c>
      <c r="P224" s="157">
        <f>_xlfn.IFNA(INDEX('I.KI 2016-17'!V$8:V$391,MATCH($B224,'I.KI 2016-17'!$B$8:$B$391,0)),"")</f>
        <v>0</v>
      </c>
      <c r="Q224" s="156">
        <f>_xlfn.IFNA(INDEX('I.KI 2016-17'!W$8:W$391,MATCH($B224,'I.KI 2016-17'!$B$8:$B$391,0)),"")</f>
        <v>42.615726710894002</v>
      </c>
      <c r="R224" s="193">
        <f>_xlfn.IFNA(INDEX('I.KI 2016-17'!X$8:X$391,MATCH($B224,'I.KI 2016-17'!$B$8:$B$391,0)),"")</f>
        <v>8.2528359949120009</v>
      </c>
      <c r="S224" s="193">
        <f>_xlfn.IFNA(INDEX('I.KI 2016-17'!Y$8:Y$391,MATCH($B224,'I.KI 2016-17'!$B$8:$B$391,0)),"")</f>
        <v>0</v>
      </c>
      <c r="T224" s="193">
        <f>_xlfn.IFNA(INDEX('I.KI 2016-17'!Z$8:Z$391,MATCH($B224,'I.KI 2016-17'!$B$8:$B$391,0)),"")</f>
        <v>0</v>
      </c>
      <c r="U224" s="157">
        <f>_xlfn.IFNA(INDEX('I.KI 2016-17'!AA$8:AA$391,MATCH($B224,'I.KI 2016-17'!$B$8:$B$391,0)),"")</f>
        <v>0</v>
      </c>
      <c r="V224" s="149"/>
      <c r="W224" s="154">
        <f>_xlfn.IFNA(INDEX('I.KI 2016-17'!$H$8:$H$391,MATCH(B224,'I.KI 2016-17'!$B$8:$B$391,0)),"")</f>
        <v>20.511009160725003</v>
      </c>
      <c r="X224" s="153">
        <f>_xlfn.IFNA(INDEX('I.KI 2016-17'!$I$8:$I$391,MATCH(B224,'I.KI 2016-17'!$B$8:$B$391,0)),"")</f>
        <v>30.357553545081</v>
      </c>
      <c r="Y224" s="155">
        <f>_xlfn.IFNA(INDEX('I.KI 2016-17'!$G$8:$G$391,MATCH(B224,'I.KI 2016-17'!$B$8:$B$391,0)),"")</f>
        <v>50.868562705805999</v>
      </c>
      <c r="Z224" s="149"/>
      <c r="AA224" s="156">
        <f>_xlfn.IFNA(IF($B224=$B$382,0,_xlfn.IFNA(INDEX('I.Supplementary 2017-18'!N$8:N$35,MATCH($B224,'I.Supplementary 2017-18'!$B$8:$B$35,0)),INDEX('I.KI 2017-18'!N$9:N$393,MATCH($B224,'I.KI 2017-18'!$B$9:$B$393,0)))),"")</f>
        <v>12.717247853274404</v>
      </c>
      <c r="AB224" s="193">
        <f>_xlfn.IFNA(IF($B224=$B$382,0,_xlfn.IFNA(INDEX('I.Supplementary 2017-18'!O$8:O$35,MATCH($B224,'I.Supplementary 2017-18'!$B$8:$B$35,0)),INDEX('I.KI 2017-18'!O$9:O$393,MATCH($B224,'I.KI 2017-18'!$B$9:$B$393,0)))),"")</f>
        <v>1.573806888053922</v>
      </c>
      <c r="AC224" s="193">
        <f>_xlfn.IFNA(IF($B224=$B$382,0,_xlfn.IFNA(INDEX('I.Supplementary 2017-18'!P$8:P$35,MATCH($B224,'I.Supplementary 2017-18'!$B$8:$B$35,0)),INDEX('I.KI 2017-18'!P$9:P$393,MATCH($B224,'I.KI 2017-18'!$B$9:$B$393,0)))),"")</f>
        <v>0</v>
      </c>
      <c r="AD224" s="193">
        <f>_xlfn.IFNA(IF($B224=$B$382,0,_xlfn.IFNA(INDEX('I.Supplementary 2017-18'!Q$8:Q$35,MATCH($B224,'I.Supplementary 2017-18'!$B$8:$B$35,0)),INDEX('I.KI 2017-18'!Q$9:Q$393,MATCH($B224,'I.KI 2017-18'!$B$9:$B$393,0)))),"")</f>
        <v>0</v>
      </c>
      <c r="AE224" s="157">
        <f>_xlfn.IFNA(IF($B224=$B$382,0,_xlfn.IFNA(INDEX('I.Supplementary 2017-18'!R$8:R$35,MATCH($B224,'I.Supplementary 2017-18'!$B$8:$B$35,0)),INDEX('I.KI 2017-18'!R$9:R$393,MATCH($B224,'I.KI 2017-18'!$B$9:$B$393,0)))),"")</f>
        <v>0</v>
      </c>
      <c r="AF224" s="156">
        <f>_xlfn.IFNA(IF($B224=$B$382,0,_xlfn.IFNA(INDEX('I.Supplementary 2017-18'!S$8:S$35,MATCH($B224,'I.Supplementary 2017-18'!$B$8:$B$35,0)),INDEX('I.KI 2017-18'!S$9:S$393,MATCH($B224,'I.KI 2017-18'!$B$9:$B$393,0)))),"")</f>
        <v>25.443042835513925</v>
      </c>
      <c r="AG224" s="193">
        <f>_xlfn.IFNA(IF($B224=$B$382,0,_xlfn.IFNA(INDEX('I.Supplementary 2017-18'!T$8:T$35,MATCH($B224,'I.Supplementary 2017-18'!$B$8:$B$35,0)),INDEX('I.KI 2017-18'!T$9:T$393,MATCH($B224,'I.KI 2017-18'!$B$9:$B$393,0)))),"")</f>
        <v>5.534291271157711</v>
      </c>
      <c r="AH224" s="193">
        <f>_xlfn.IFNA(IF($B224=$B$382,0,_xlfn.IFNA(INDEX('I.Supplementary 2017-18'!U$8:U$35,MATCH($B224,'I.Supplementary 2017-18'!$B$8:$B$35,0)),INDEX('I.KI 2017-18'!U$9:U$393,MATCH($B224,'I.KI 2017-18'!$B$9:$B$393,0)))),"")</f>
        <v>0</v>
      </c>
      <c r="AI224" s="193">
        <f>_xlfn.IFNA(IF($B224=$B$382,0,_xlfn.IFNA(INDEX('I.Supplementary 2017-18'!V$8:V$35,MATCH($B224,'I.Supplementary 2017-18'!$B$8:$B$35,0)),INDEX('I.KI 2017-18'!V$9:V$393,MATCH($B224,'I.KI 2017-18'!$B$9:$B$393,0)))),"")</f>
        <v>0</v>
      </c>
      <c r="AJ224" s="157">
        <f>_xlfn.IFNA(IF($B224=$B$382,0,_xlfn.IFNA(INDEX('I.Supplementary 2017-18'!W$8:W$35,MATCH($B224,'I.Supplementary 2017-18'!$B$8:$B$35,0)),INDEX('I.KI 2017-18'!W$9:W$393,MATCH($B224,'I.KI 2017-18'!$B$9:$B$393,0)))),"")</f>
        <v>0</v>
      </c>
      <c r="AK224" s="156">
        <f>_xlfn.IFNA(IF($B224=$B$382,0,_xlfn.IFNA(INDEX('I.Supplementary 2017-18'!X$8:X$35,MATCH($B224,'I.Supplementary 2017-18'!$B$8:$B$35,0)),INDEX('I.KI 2017-18'!X$9:X$393,MATCH($B224,'I.KI 2017-18'!$B$9:$B$393,0)))),"")</f>
        <v>38.160290688788329</v>
      </c>
      <c r="AL224" s="193">
        <f>_xlfn.IFNA(IF($B224=$B$382,0,_xlfn.IFNA(INDEX('I.Supplementary 2017-18'!Y$8:Y$35,MATCH($B224,'I.Supplementary 2017-18'!$B$8:$B$35,0)),INDEX('I.KI 2017-18'!Y$9:Y$393,MATCH($B224,'I.KI 2017-18'!$B$9:$B$393,0)))),"")</f>
        <v>7.1080981592116332</v>
      </c>
      <c r="AM224" s="193">
        <f>_xlfn.IFNA(IF($B224=$B$382,0,_xlfn.IFNA(INDEX('I.Supplementary 2017-18'!Z$8:Z$35,MATCH($B224,'I.Supplementary 2017-18'!$B$8:$B$35,0)),INDEX('I.KI 2017-18'!Z$9:Z$393,MATCH($B224,'I.KI 2017-18'!$B$9:$B$393,0)))),"")</f>
        <v>0</v>
      </c>
      <c r="AN224" s="193">
        <f>_xlfn.IFNA(IF($B224=$B$382,0,_xlfn.IFNA(INDEX('I.Supplementary 2017-18'!AA$8:AA$35,MATCH($B224,'I.Supplementary 2017-18'!$B$8:$B$35,0)),INDEX('I.KI 2017-18'!AA$9:AA$393,MATCH($B224,'I.KI 2017-18'!$B$9:$B$393,0)))),"")</f>
        <v>0</v>
      </c>
      <c r="AO224" s="157">
        <f>_xlfn.IFNA(IF($B224=$B$382,0,_xlfn.IFNA(INDEX('I.Supplementary 2017-18'!AB$8:AB$35,MATCH($B224,'I.Supplementary 2017-18'!$B$8:$B$35,0)),INDEX('I.KI 2017-18'!AB$9:AB$393,MATCH($B224,'I.KI 2017-18'!$B$9:$B$393,0)))),"")</f>
        <v>0</v>
      </c>
      <c r="AP224" s="149"/>
      <c r="AQ224" s="156">
        <f>_xlfn.IFNA(IF($B224=$B$381,0,IF($B224=$B$382,0,_xlfn.IFNA(INDEX('I.Supplementary 2017-18'!I$8:I$35,MATCH($B224,'I.Supplementary 2017-18'!$B$8:$B$35,0)),INDEX('I.KI 2017-18'!I$9:I$393,MATCH($B224,'I.KI 2017-18'!$B$9:$B$393,0))))),"")</f>
        <v>14.291054741328328</v>
      </c>
      <c r="AR224" s="149">
        <f>_xlfn.IFNA(IF($B224=$B$381,0,IF($B224=$B$382,0,_xlfn.IFNA(INDEX('I.Supplementary 2017-18'!J$8:J$35,MATCH($B224,'I.Supplementary 2017-18'!$B$8:$B$35,0)),INDEX('I.KI 2017-18'!J$9:J$393,MATCH($B224,'I.KI 2017-18'!$B$9:$B$393,0))))),"")</f>
        <v>30.977334106671634</v>
      </c>
      <c r="AS224" s="157">
        <f>_xlfn.IFNA(IF($B224=$B$381,0,IF($B224=$B$382,0,_xlfn.IFNA(INDEX('I.Supplementary 2017-18'!H$8:H$35,MATCH($B224,'I.Supplementary 2017-18'!$B$8:$B$35,0)),INDEX('I.KI 2017-18'!H$9:H$393,MATCH($B224,'I.KI 2017-18'!$B$9:$B$393,0))))),"")</f>
        <v>45.268388847999958</v>
      </c>
      <c r="AT224" s="149"/>
      <c r="AU224" s="156">
        <f>_xlfn.IFNA(_xlfn.IFNA(INDEX('I.Supplementary 2018-19'!P$8:P$157,MATCH($B224,'I.Supplementary 2018-19'!$B$8:$B$157,0)),INDEX('I.KI 2018-19'!P$9:P$393,MATCH($B224,'I.KI 2018-19'!$B$9:$B$393,0))),"")</f>
        <v>9.4202123223239482</v>
      </c>
      <c r="AV224" s="193">
        <f>_xlfn.IFNA(_xlfn.IFNA(INDEX('I.Supplementary 2018-19'!Q$8:Q$157,MATCH($B224,'I.Supplementary 2018-19'!$B$8:$B$157,0)),INDEX('I.KI 2018-19'!Q$9:Q$393,MATCH($B224,'I.KI 2018-19'!$B$9:$B$393,0))),"")</f>
        <v>0.79455246066437846</v>
      </c>
      <c r="AW224" s="193">
        <f>_xlfn.IFNA(_xlfn.IFNA(INDEX('I.Supplementary 2018-19'!R$8:R$157,MATCH($B224,'I.Supplementary 2018-19'!$B$8:$B$157,0)),INDEX('I.KI 2018-19'!R$9:R$393,MATCH($B224,'I.KI 2018-19'!$B$9:$B$393,0))),"")</f>
        <v>0</v>
      </c>
      <c r="AX224" s="193">
        <f>_xlfn.IFNA(_xlfn.IFNA(INDEX('I.Supplementary 2018-19'!S$8:S$157,MATCH($B224,'I.Supplementary 2018-19'!$B$8:$B$157,0)),INDEX('I.KI 2018-19'!S$9:S$393,MATCH($B224,'I.KI 2018-19'!$B$9:$B$393,0))),"")</f>
        <v>0</v>
      </c>
      <c r="AY224" s="157">
        <f>_xlfn.IFNA(_xlfn.IFNA(INDEX('I.Supplementary 2018-19'!T$8:T$157,MATCH($B224,'I.Supplementary 2018-19'!$B$8:$B$157,0)),INDEX('I.KI 2018-19'!T$9:T$393,MATCH($B224,'I.KI 2018-19'!$B$9:$B$393,0))),"")</f>
        <v>0</v>
      </c>
      <c r="AZ224" s="156">
        <f>_xlfn.IFNA(_xlfn.IFNA(INDEX('I.Supplementary 2018-19'!U$8:U$157,MATCH($B224,'I.Supplementary 2018-19'!$B$8:$B$157,0)),INDEX('I.KI 2018-19'!U$9:U$393,MATCH($B224,'I.KI 2018-19'!$B$9:$B$393,0))),"")</f>
        <v>26.207426096666701</v>
      </c>
      <c r="BA224" s="193">
        <f>_xlfn.IFNA(_xlfn.IFNA(INDEX('I.Supplementary 2018-19'!V$8:V$157,MATCH($B224,'I.Supplementary 2018-19'!$B$8:$B$157,0)),INDEX('I.KI 2018-19'!V$9:V$393,MATCH($B224,'I.KI 2018-19'!$B$9:$B$393,0))),"")</f>
        <v>5.7005575325229634</v>
      </c>
      <c r="BB224" s="193">
        <f>_xlfn.IFNA(_xlfn.IFNA(INDEX('I.Supplementary 2018-19'!W$8:W$157,MATCH($B224,'I.Supplementary 2018-19'!$B$8:$B$157,0)),INDEX('I.KI 2018-19'!W$9:W$393,MATCH($B224,'I.KI 2018-19'!$B$9:$B$393,0))),"")</f>
        <v>0</v>
      </c>
      <c r="BC224" s="193">
        <f>_xlfn.IFNA(_xlfn.IFNA(INDEX('I.Supplementary 2018-19'!X$8:X$157,MATCH($B224,'I.Supplementary 2018-19'!$B$8:$B$157,0)),INDEX('I.KI 2018-19'!X$9:X$393,MATCH($B224,'I.KI 2018-19'!$B$9:$B$393,0))),"")</f>
        <v>0</v>
      </c>
      <c r="BD224" s="157">
        <f>_xlfn.IFNA(_xlfn.IFNA(INDEX('I.Supplementary 2018-19'!Y$8:Y$157,MATCH($B224,'I.Supplementary 2018-19'!$B$8:$B$157,0)),INDEX('I.KI 2018-19'!Y$9:Y$393,MATCH($B224,'I.KI 2018-19'!$B$9:$B$393,0))),"")</f>
        <v>0</v>
      </c>
      <c r="BE224" s="156">
        <f>_xlfn.IFNA(_xlfn.IFNA(INDEX('I.Supplementary 2018-19'!Z$8:Z$157,MATCH($B224,'I.Supplementary 2018-19'!$B$8:$B$157,0)),INDEX('I.KI 2018-19'!Z$9:Z$393,MATCH($B224,'I.KI 2018-19'!$B$9:$B$393,0))),"")</f>
        <v>35.627638418990649</v>
      </c>
      <c r="BF224" s="193">
        <f>_xlfn.IFNA(_xlfn.IFNA(INDEX('I.Supplementary 2018-19'!AA$8:AA$157,MATCH($B224,'I.Supplementary 2018-19'!$B$8:$B$157,0)),INDEX('I.KI 2018-19'!AA$9:AA$393,MATCH($B224,'I.KI 2018-19'!$B$9:$B$393,0))),"")</f>
        <v>6.4951099931873415</v>
      </c>
      <c r="BG224" s="193">
        <f>_xlfn.IFNA(_xlfn.IFNA(INDEX('I.Supplementary 2018-19'!AB$8:AB$157,MATCH($B224,'I.Supplementary 2018-19'!$B$8:$B$157,0)),INDEX('I.KI 2018-19'!AB$9:AB$393,MATCH($B224,'I.KI 2018-19'!$B$9:$B$393,0))),"")</f>
        <v>0</v>
      </c>
      <c r="BH224" s="193">
        <f>_xlfn.IFNA(_xlfn.IFNA(INDEX('I.Supplementary 2018-19'!AC$8:AC$157,MATCH($B224,'I.Supplementary 2018-19'!$B$8:$B$157,0)),INDEX('I.KI 2018-19'!AC$9:AC$393,MATCH($B224,'I.KI 2018-19'!$B$9:$B$393,0))),"")</f>
        <v>0</v>
      </c>
      <c r="BI224" s="157">
        <f>_xlfn.IFNA(_xlfn.IFNA(INDEX('I.Supplementary 2018-19'!AD$8:AD$157,MATCH($B224,'I.Supplementary 2018-19'!$B$8:$B$157,0)),INDEX('I.KI 2018-19'!AD$9:AD$393,MATCH($B224,'I.KI 2018-19'!$B$9:$B$393,0))),"")</f>
        <v>0</v>
      </c>
      <c r="BJ224" s="149"/>
      <c r="BK224" s="156">
        <f>_xlfn.IFNA(IF($B224=$B$381,0,IF($B224=$B$382,0,_xlfn.IFNA(INDEX('I.Supplementary 2018-19'!I$8:I$157,MATCH($B224,'I.Supplementary 2018-19'!$B$8:$B$157,0)),INDEX('I.KI 2018-19'!I$9:I$393,MATCH($B224,'I.KI 2018-19'!$B$9:$B$393,0))))),"")</f>
        <v>10.214764782988327</v>
      </c>
      <c r="BL224" s="149">
        <f>_xlfn.IFNA(IF($B224=$B$381,0,IF($B224=$B$382,0,_xlfn.IFNA(INDEX('I.Supplementary 2018-19'!J$8:J$157,MATCH($B224,'I.Supplementary 2018-19'!$B$8:$B$157,0)),INDEX('I.KI 2018-19'!J$9:J$393,MATCH($B224,'I.KI 2018-19'!$B$9:$B$393,0))))),"")</f>
        <v>31.907983629189662</v>
      </c>
      <c r="BM224" s="157">
        <f>_xlfn.IFNA(IF($B224=$B$381,0,IF($B224=$B$382,0,_xlfn.IFNA(INDEX('I.Supplementary 2018-19'!H$8:H$157,MATCH($B224,'I.Supplementary 2018-19'!$B$8:$B$157,0)),INDEX('I.KI 2018-19'!H$9:H$393,MATCH($B224,'I.KI 2018-19'!$B$9:$B$393,0))))),"")</f>
        <v>42.122748412177991</v>
      </c>
    </row>
    <row r="225" spans="2:65">
      <c r="B225" s="121" t="str">
        <f>'Calculations for 2021-22'!B225</f>
        <v>E2635</v>
      </c>
      <c r="C225" s="160" t="str">
        <f>'Calculations for 2021-22'!D225</f>
        <v>E2635</v>
      </c>
      <c r="D225" t="str">
        <f>'Calculations for 2021-22'!E225</f>
        <v>SD</v>
      </c>
      <c r="E225" t="str">
        <f>'Calculations for 2021-22'!F225</f>
        <v>P1910</v>
      </c>
      <c r="F225" s="120" t="str">
        <f>'Calculations for 2021-22'!H225</f>
        <v>North Norfolk</v>
      </c>
      <c r="G225" s="156">
        <f>_xlfn.IFNA(INDEX('I.KI 2016-17'!M$8:M$391,MATCH($B225,'I.KI 2016-17'!$B$8:$B$391,0)),"")</f>
        <v>0</v>
      </c>
      <c r="H225" s="149">
        <f>_xlfn.IFNA(INDEX('I.KI 2016-17'!N$8:N$391,MATCH($B225,'I.KI 2016-17'!$B$8:$B$391,0)),"")</f>
        <v>1.5751465146029999</v>
      </c>
      <c r="I225" s="149">
        <f>_xlfn.IFNA(INDEX('I.KI 2016-17'!O$8:O$391,MATCH($B225,'I.KI 2016-17'!$B$8:$B$391,0)),"")</f>
        <v>0</v>
      </c>
      <c r="J225" s="149">
        <f>_xlfn.IFNA(INDEX('I.KI 2016-17'!P$8:P$391,MATCH($B225,'I.KI 2016-17'!$B$8:$B$391,0)),"")</f>
        <v>0</v>
      </c>
      <c r="K225" s="157">
        <f>_xlfn.IFNA(INDEX('I.KI 2016-17'!Q$8:Q$391,MATCH($B225,'I.KI 2016-17'!$B$8:$B$391,0)),"")</f>
        <v>0</v>
      </c>
      <c r="L225" s="156">
        <f>_xlfn.IFNA(INDEX('I.KI 2016-17'!R$8:R$391,MATCH($B225,'I.KI 2016-17'!$B$8:$B$391,0)),"")</f>
        <v>0</v>
      </c>
      <c r="M225" s="193">
        <f>_xlfn.IFNA(INDEX('I.KI 2016-17'!S$8:S$391,MATCH($B225,'I.KI 2016-17'!$B$8:$B$391,0)),"")</f>
        <v>2.951672714636</v>
      </c>
      <c r="N225" s="193">
        <f>_xlfn.IFNA(INDEX('I.KI 2016-17'!T$8:T$391,MATCH($B225,'I.KI 2016-17'!$B$8:$B$391,0)),"")</f>
        <v>0</v>
      </c>
      <c r="O225" s="193">
        <f>_xlfn.IFNA(INDEX('I.KI 2016-17'!U$8:U$391,MATCH($B225,'I.KI 2016-17'!$B$8:$B$391,0)),"")</f>
        <v>0</v>
      </c>
      <c r="P225" s="157">
        <f>_xlfn.IFNA(INDEX('I.KI 2016-17'!V$8:V$391,MATCH($B225,'I.KI 2016-17'!$B$8:$B$391,0)),"")</f>
        <v>0</v>
      </c>
      <c r="Q225" s="156">
        <f>_xlfn.IFNA(INDEX('I.KI 2016-17'!W$8:W$391,MATCH($B225,'I.KI 2016-17'!$B$8:$B$391,0)),"")</f>
        <v>0</v>
      </c>
      <c r="R225" s="193">
        <f>_xlfn.IFNA(INDEX('I.KI 2016-17'!X$8:X$391,MATCH($B225,'I.KI 2016-17'!$B$8:$B$391,0)),"")</f>
        <v>4.5268192292389999</v>
      </c>
      <c r="S225" s="193">
        <f>_xlfn.IFNA(INDEX('I.KI 2016-17'!Y$8:Y$391,MATCH($B225,'I.KI 2016-17'!$B$8:$B$391,0)),"")</f>
        <v>0</v>
      </c>
      <c r="T225" s="193">
        <f>_xlfn.IFNA(INDEX('I.KI 2016-17'!Z$8:Z$391,MATCH($B225,'I.KI 2016-17'!$B$8:$B$391,0)),"")</f>
        <v>0</v>
      </c>
      <c r="U225" s="157">
        <f>_xlfn.IFNA(INDEX('I.KI 2016-17'!AA$8:AA$391,MATCH($B225,'I.KI 2016-17'!$B$8:$B$391,0)),"")</f>
        <v>0</v>
      </c>
      <c r="V225" s="149"/>
      <c r="W225" s="154">
        <f>_xlfn.IFNA(INDEX('I.KI 2016-17'!$H$8:$H$391,MATCH(B225,'I.KI 2016-17'!$B$8:$B$391,0)),"")</f>
        <v>1.5751465146029999</v>
      </c>
      <c r="X225" s="153">
        <f>_xlfn.IFNA(INDEX('I.KI 2016-17'!$I$8:$I$391,MATCH(B225,'I.KI 2016-17'!$B$8:$B$391,0)),"")</f>
        <v>2.951672714636</v>
      </c>
      <c r="Y225" s="155">
        <f>_xlfn.IFNA(INDEX('I.KI 2016-17'!$G$8:$G$391,MATCH(B225,'I.KI 2016-17'!$B$8:$B$391,0)),"")</f>
        <v>4.5268192292389999</v>
      </c>
      <c r="Z225" s="149"/>
      <c r="AA225" s="156">
        <f>_xlfn.IFNA(IF($B225=$B$382,0,_xlfn.IFNA(INDEX('I.Supplementary 2017-18'!N$8:N$35,MATCH($B225,'I.Supplementary 2017-18'!$B$8:$B$35,0)),INDEX('I.KI 2017-18'!N$9:N$393,MATCH($B225,'I.KI 2017-18'!$B$9:$B$393,0)))),"")</f>
        <v>0</v>
      </c>
      <c r="AB225" s="193">
        <f>_xlfn.IFNA(IF($B225=$B$382,0,_xlfn.IFNA(INDEX('I.Supplementary 2017-18'!O$8:O$35,MATCH($B225,'I.Supplementary 2017-18'!$B$8:$B$35,0)),INDEX('I.KI 2017-18'!O$9:O$393,MATCH($B225,'I.KI 2017-18'!$B$9:$B$393,0)))),"")</f>
        <v>0.93603452798231135</v>
      </c>
      <c r="AC225" s="193">
        <f>_xlfn.IFNA(IF($B225=$B$382,0,_xlfn.IFNA(INDEX('I.Supplementary 2017-18'!P$8:P$35,MATCH($B225,'I.Supplementary 2017-18'!$B$8:$B$35,0)),INDEX('I.KI 2017-18'!P$9:P$393,MATCH($B225,'I.KI 2017-18'!$B$9:$B$393,0)))),"")</f>
        <v>0</v>
      </c>
      <c r="AD225" s="193">
        <f>_xlfn.IFNA(IF($B225=$B$382,0,_xlfn.IFNA(INDEX('I.Supplementary 2017-18'!Q$8:Q$35,MATCH($B225,'I.Supplementary 2017-18'!$B$8:$B$35,0)),INDEX('I.KI 2017-18'!Q$9:Q$393,MATCH($B225,'I.KI 2017-18'!$B$9:$B$393,0)))),"")</f>
        <v>0</v>
      </c>
      <c r="AE225" s="157">
        <f>_xlfn.IFNA(IF($B225=$B$382,0,_xlfn.IFNA(INDEX('I.Supplementary 2017-18'!R$8:R$35,MATCH($B225,'I.Supplementary 2017-18'!$B$8:$B$35,0)),INDEX('I.KI 2017-18'!R$9:R$393,MATCH($B225,'I.KI 2017-18'!$B$9:$B$393,0)))),"")</f>
        <v>0</v>
      </c>
      <c r="AF225" s="156">
        <f>_xlfn.IFNA(IF($B225=$B$382,0,_xlfn.IFNA(INDEX('I.Supplementary 2017-18'!S$8:S$35,MATCH($B225,'I.Supplementary 2017-18'!$B$8:$B$35,0)),INDEX('I.KI 2017-18'!S$9:S$393,MATCH($B225,'I.KI 2017-18'!$B$9:$B$393,0)))),"")</f>
        <v>0</v>
      </c>
      <c r="AG225" s="193">
        <f>_xlfn.IFNA(IF($B225=$B$382,0,_xlfn.IFNA(INDEX('I.Supplementary 2017-18'!T$8:T$35,MATCH($B225,'I.Supplementary 2017-18'!$B$8:$B$35,0)),INDEX('I.KI 2017-18'!T$9:T$393,MATCH($B225,'I.KI 2017-18'!$B$9:$B$393,0)))),"")</f>
        <v>3.0119341375465187</v>
      </c>
      <c r="AH225" s="193">
        <f>_xlfn.IFNA(IF($B225=$B$382,0,_xlfn.IFNA(INDEX('I.Supplementary 2017-18'!U$8:U$35,MATCH($B225,'I.Supplementary 2017-18'!$B$8:$B$35,0)),INDEX('I.KI 2017-18'!U$9:U$393,MATCH($B225,'I.KI 2017-18'!$B$9:$B$393,0)))),"")</f>
        <v>0</v>
      </c>
      <c r="AI225" s="193">
        <f>_xlfn.IFNA(IF($B225=$B$382,0,_xlfn.IFNA(INDEX('I.Supplementary 2017-18'!V$8:V$35,MATCH($B225,'I.Supplementary 2017-18'!$B$8:$B$35,0)),INDEX('I.KI 2017-18'!V$9:V$393,MATCH($B225,'I.KI 2017-18'!$B$9:$B$393,0)))),"")</f>
        <v>0</v>
      </c>
      <c r="AJ225" s="157">
        <f>_xlfn.IFNA(IF($B225=$B$382,0,_xlfn.IFNA(INDEX('I.Supplementary 2017-18'!W$8:W$35,MATCH($B225,'I.Supplementary 2017-18'!$B$8:$B$35,0)),INDEX('I.KI 2017-18'!W$9:W$393,MATCH($B225,'I.KI 2017-18'!$B$9:$B$393,0)))),"")</f>
        <v>0</v>
      </c>
      <c r="AK225" s="156">
        <f>_xlfn.IFNA(IF($B225=$B$382,0,_xlfn.IFNA(INDEX('I.Supplementary 2017-18'!X$8:X$35,MATCH($B225,'I.Supplementary 2017-18'!$B$8:$B$35,0)),INDEX('I.KI 2017-18'!X$9:X$393,MATCH($B225,'I.KI 2017-18'!$B$9:$B$393,0)))),"")</f>
        <v>0</v>
      </c>
      <c r="AL225" s="193">
        <f>_xlfn.IFNA(IF($B225=$B$382,0,_xlfn.IFNA(INDEX('I.Supplementary 2017-18'!Y$8:Y$35,MATCH($B225,'I.Supplementary 2017-18'!$B$8:$B$35,0)),INDEX('I.KI 2017-18'!Y$9:Y$393,MATCH($B225,'I.KI 2017-18'!$B$9:$B$393,0)))),"")</f>
        <v>3.9479686655288302</v>
      </c>
      <c r="AM225" s="193">
        <f>_xlfn.IFNA(IF($B225=$B$382,0,_xlfn.IFNA(INDEX('I.Supplementary 2017-18'!Z$8:Z$35,MATCH($B225,'I.Supplementary 2017-18'!$B$8:$B$35,0)),INDEX('I.KI 2017-18'!Z$9:Z$393,MATCH($B225,'I.KI 2017-18'!$B$9:$B$393,0)))),"")</f>
        <v>0</v>
      </c>
      <c r="AN225" s="193">
        <f>_xlfn.IFNA(IF($B225=$B$382,0,_xlfn.IFNA(INDEX('I.Supplementary 2017-18'!AA$8:AA$35,MATCH($B225,'I.Supplementary 2017-18'!$B$8:$B$35,0)),INDEX('I.KI 2017-18'!AA$9:AA$393,MATCH($B225,'I.KI 2017-18'!$B$9:$B$393,0)))),"")</f>
        <v>0</v>
      </c>
      <c r="AO225" s="157">
        <f>_xlfn.IFNA(IF($B225=$B$382,0,_xlfn.IFNA(INDEX('I.Supplementary 2017-18'!AB$8:AB$35,MATCH($B225,'I.Supplementary 2017-18'!$B$8:$B$35,0)),INDEX('I.KI 2017-18'!AB$9:AB$393,MATCH($B225,'I.KI 2017-18'!$B$9:$B$393,0)))),"")</f>
        <v>0</v>
      </c>
      <c r="AP225" s="149"/>
      <c r="AQ225" s="156">
        <f>_xlfn.IFNA(IF($B225=$B$381,0,IF($B225=$B$382,0,_xlfn.IFNA(INDEX('I.Supplementary 2017-18'!I$8:I$35,MATCH($B225,'I.Supplementary 2017-18'!$B$8:$B$35,0)),INDEX('I.KI 2017-18'!I$9:I$393,MATCH($B225,'I.KI 2017-18'!$B$9:$B$393,0))))),"")</f>
        <v>0.93603452798231135</v>
      </c>
      <c r="AR225" s="149">
        <f>_xlfn.IFNA(IF($B225=$B$381,0,IF($B225=$B$382,0,_xlfn.IFNA(INDEX('I.Supplementary 2017-18'!J$8:J$35,MATCH($B225,'I.Supplementary 2017-18'!$B$8:$B$35,0)),INDEX('I.KI 2017-18'!J$9:J$393,MATCH($B225,'I.KI 2017-18'!$B$9:$B$393,0))))),"")</f>
        <v>3.0119341375465187</v>
      </c>
      <c r="AS225" s="157">
        <f>_xlfn.IFNA(IF($B225=$B$381,0,IF($B225=$B$382,0,_xlfn.IFNA(INDEX('I.Supplementary 2017-18'!H$8:H$35,MATCH($B225,'I.Supplementary 2017-18'!$B$8:$B$35,0)),INDEX('I.KI 2017-18'!H$9:H$393,MATCH($B225,'I.KI 2017-18'!$B$9:$B$393,0))))),"")</f>
        <v>3.9479686655288302</v>
      </c>
      <c r="AT225" s="149"/>
      <c r="AU225" s="156">
        <f>_xlfn.IFNA(_xlfn.IFNA(INDEX('I.Supplementary 2018-19'!P$8:P$157,MATCH($B225,'I.Supplementary 2018-19'!$B$8:$B$157,0)),INDEX('I.KI 2018-19'!P$9:P$393,MATCH($B225,'I.KI 2018-19'!$B$9:$B$393,0))),"")</f>
        <v>0</v>
      </c>
      <c r="AV225" s="193">
        <f>_xlfn.IFNA(_xlfn.IFNA(INDEX('I.Supplementary 2018-19'!Q$8:Q$157,MATCH($B225,'I.Supplementary 2018-19'!$B$8:$B$157,0)),INDEX('I.KI 2018-19'!Q$9:Q$393,MATCH($B225,'I.KI 2018-19'!$B$9:$B$393,0))),"")</f>
        <v>0.5356187989479182</v>
      </c>
      <c r="AW225" s="193">
        <f>_xlfn.IFNA(_xlfn.IFNA(INDEX('I.Supplementary 2018-19'!R$8:R$157,MATCH($B225,'I.Supplementary 2018-19'!$B$8:$B$157,0)),INDEX('I.KI 2018-19'!R$9:R$393,MATCH($B225,'I.KI 2018-19'!$B$9:$B$393,0))),"")</f>
        <v>0</v>
      </c>
      <c r="AX225" s="193">
        <f>_xlfn.IFNA(_xlfn.IFNA(INDEX('I.Supplementary 2018-19'!S$8:S$157,MATCH($B225,'I.Supplementary 2018-19'!$B$8:$B$157,0)),INDEX('I.KI 2018-19'!S$9:S$393,MATCH($B225,'I.KI 2018-19'!$B$9:$B$393,0))),"")</f>
        <v>0</v>
      </c>
      <c r="AY225" s="157">
        <f>_xlfn.IFNA(_xlfn.IFNA(INDEX('I.Supplementary 2018-19'!T$8:T$157,MATCH($B225,'I.Supplementary 2018-19'!$B$8:$B$157,0)),INDEX('I.KI 2018-19'!T$9:T$393,MATCH($B225,'I.KI 2018-19'!$B$9:$B$393,0))),"")</f>
        <v>0</v>
      </c>
      <c r="AZ225" s="156">
        <f>_xlfn.IFNA(_xlfn.IFNA(INDEX('I.Supplementary 2018-19'!U$8:U$157,MATCH($B225,'I.Supplementary 2018-19'!$B$8:$B$157,0)),INDEX('I.KI 2018-19'!U$9:U$393,MATCH($B225,'I.KI 2018-19'!$B$9:$B$393,0))),"")</f>
        <v>0</v>
      </c>
      <c r="BA225" s="193">
        <f>_xlfn.IFNA(_xlfn.IFNA(INDEX('I.Supplementary 2018-19'!V$8:V$157,MATCH($B225,'I.Supplementary 2018-19'!$B$8:$B$157,0)),INDEX('I.KI 2018-19'!V$9:V$393,MATCH($B225,'I.KI 2018-19'!$B$9:$B$393,0))),"")</f>
        <v>3.1024214292324657</v>
      </c>
      <c r="BB225" s="193">
        <f>_xlfn.IFNA(_xlfn.IFNA(INDEX('I.Supplementary 2018-19'!W$8:W$157,MATCH($B225,'I.Supplementary 2018-19'!$B$8:$B$157,0)),INDEX('I.KI 2018-19'!W$9:W$393,MATCH($B225,'I.KI 2018-19'!$B$9:$B$393,0))),"")</f>
        <v>0</v>
      </c>
      <c r="BC225" s="193">
        <f>_xlfn.IFNA(_xlfn.IFNA(INDEX('I.Supplementary 2018-19'!X$8:X$157,MATCH($B225,'I.Supplementary 2018-19'!$B$8:$B$157,0)),INDEX('I.KI 2018-19'!X$9:X$393,MATCH($B225,'I.KI 2018-19'!$B$9:$B$393,0))),"")</f>
        <v>0</v>
      </c>
      <c r="BD225" s="157">
        <f>_xlfn.IFNA(_xlfn.IFNA(INDEX('I.Supplementary 2018-19'!Y$8:Y$157,MATCH($B225,'I.Supplementary 2018-19'!$B$8:$B$157,0)),INDEX('I.KI 2018-19'!Y$9:Y$393,MATCH($B225,'I.KI 2018-19'!$B$9:$B$393,0))),"")</f>
        <v>0</v>
      </c>
      <c r="BE225" s="156">
        <f>_xlfn.IFNA(_xlfn.IFNA(INDEX('I.Supplementary 2018-19'!Z$8:Z$157,MATCH($B225,'I.Supplementary 2018-19'!$B$8:$B$157,0)),INDEX('I.KI 2018-19'!Z$9:Z$393,MATCH($B225,'I.KI 2018-19'!$B$9:$B$393,0))),"")</f>
        <v>0</v>
      </c>
      <c r="BF225" s="193">
        <f>_xlfn.IFNA(_xlfn.IFNA(INDEX('I.Supplementary 2018-19'!AA$8:AA$157,MATCH($B225,'I.Supplementary 2018-19'!$B$8:$B$157,0)),INDEX('I.KI 2018-19'!AA$9:AA$393,MATCH($B225,'I.KI 2018-19'!$B$9:$B$393,0))),"")</f>
        <v>3.6380402281803841</v>
      </c>
      <c r="BG225" s="193">
        <f>_xlfn.IFNA(_xlfn.IFNA(INDEX('I.Supplementary 2018-19'!AB$8:AB$157,MATCH($B225,'I.Supplementary 2018-19'!$B$8:$B$157,0)),INDEX('I.KI 2018-19'!AB$9:AB$393,MATCH($B225,'I.KI 2018-19'!$B$9:$B$393,0))),"")</f>
        <v>0</v>
      </c>
      <c r="BH225" s="193">
        <f>_xlfn.IFNA(_xlfn.IFNA(INDEX('I.Supplementary 2018-19'!AC$8:AC$157,MATCH($B225,'I.Supplementary 2018-19'!$B$8:$B$157,0)),INDEX('I.KI 2018-19'!AC$9:AC$393,MATCH($B225,'I.KI 2018-19'!$B$9:$B$393,0))),"")</f>
        <v>0</v>
      </c>
      <c r="BI225" s="157">
        <f>_xlfn.IFNA(_xlfn.IFNA(INDEX('I.Supplementary 2018-19'!AD$8:AD$157,MATCH($B225,'I.Supplementary 2018-19'!$B$8:$B$157,0)),INDEX('I.KI 2018-19'!AD$9:AD$393,MATCH($B225,'I.KI 2018-19'!$B$9:$B$393,0))),"")</f>
        <v>0</v>
      </c>
      <c r="BJ225" s="149"/>
      <c r="BK225" s="156">
        <f>_xlfn.IFNA(IF($B225=$B$381,0,IF($B225=$B$382,0,_xlfn.IFNA(INDEX('I.Supplementary 2018-19'!I$8:I$157,MATCH($B225,'I.Supplementary 2018-19'!$B$8:$B$157,0)),INDEX('I.KI 2018-19'!I$9:I$393,MATCH($B225,'I.KI 2018-19'!$B$9:$B$393,0))))),"")</f>
        <v>0.5356187989479182</v>
      </c>
      <c r="BL225" s="149">
        <f>_xlfn.IFNA(IF($B225=$B$381,0,IF($B225=$B$382,0,_xlfn.IFNA(INDEX('I.Supplementary 2018-19'!J$8:J$157,MATCH($B225,'I.Supplementary 2018-19'!$B$8:$B$157,0)),INDEX('I.KI 2018-19'!J$9:J$393,MATCH($B225,'I.KI 2018-19'!$B$9:$B$393,0))))),"")</f>
        <v>3.1024214292324657</v>
      </c>
      <c r="BM225" s="157">
        <f>_xlfn.IFNA(IF($B225=$B$381,0,IF($B225=$B$382,0,_xlfn.IFNA(INDEX('I.Supplementary 2018-19'!H$8:H$157,MATCH($B225,'I.Supplementary 2018-19'!$B$8:$B$157,0)),INDEX('I.KI 2018-19'!H$9:H$393,MATCH($B225,'I.KI 2018-19'!$B$9:$B$393,0))))),"")</f>
        <v>3.6380402281803841</v>
      </c>
    </row>
    <row r="226" spans="2:65">
      <c r="B226" s="121" t="str">
        <f>'Calculations for 2021-22'!B226</f>
        <v>E0104</v>
      </c>
      <c r="C226" s="160" t="str">
        <f>'Calculations for 2021-22'!D226</f>
        <v>E0104</v>
      </c>
      <c r="D226" t="str">
        <f>'Calculations for 2021-22'!E226</f>
        <v>UNINFIR</v>
      </c>
      <c r="E226">
        <f>'Calculations for 2021-22'!F226</f>
        <v>0</v>
      </c>
      <c r="F226" s="120" t="str">
        <f>'Calculations for 2021-22'!H226</f>
        <v>North Somerset</v>
      </c>
      <c r="G226" s="156">
        <f>_xlfn.IFNA(INDEX('I.KI 2016-17'!M$8:M$391,MATCH($B226,'I.KI 2016-17'!$B$8:$B$391,0)),"")</f>
        <v>17.194911073648999</v>
      </c>
      <c r="H226" s="149">
        <f>_xlfn.IFNA(INDEX('I.KI 2016-17'!N$8:N$391,MATCH($B226,'I.KI 2016-17'!$B$8:$B$391,0)),"")</f>
        <v>2.0041350415169998</v>
      </c>
      <c r="I226" s="149">
        <f>_xlfn.IFNA(INDEX('I.KI 2016-17'!O$8:O$391,MATCH($B226,'I.KI 2016-17'!$B$8:$B$391,0)),"")</f>
        <v>0</v>
      </c>
      <c r="J226" s="149">
        <f>_xlfn.IFNA(INDEX('I.KI 2016-17'!P$8:P$391,MATCH($B226,'I.KI 2016-17'!$B$8:$B$391,0)),"")</f>
        <v>0</v>
      </c>
      <c r="K226" s="157">
        <f>_xlfn.IFNA(INDEX('I.KI 2016-17'!Q$8:Q$391,MATCH($B226,'I.KI 2016-17'!$B$8:$B$391,0)),"")</f>
        <v>0</v>
      </c>
      <c r="L226" s="156">
        <f>_xlfn.IFNA(INDEX('I.KI 2016-17'!R$8:R$391,MATCH($B226,'I.KI 2016-17'!$B$8:$B$391,0)),"")</f>
        <v>24.514348942568997</v>
      </c>
      <c r="M226" s="193">
        <f>_xlfn.IFNA(INDEX('I.KI 2016-17'!S$8:S$391,MATCH($B226,'I.KI 2016-17'!$B$8:$B$391,0)),"")</f>
        <v>4.5729628531389999</v>
      </c>
      <c r="N226" s="193">
        <f>_xlfn.IFNA(INDEX('I.KI 2016-17'!T$8:T$391,MATCH($B226,'I.KI 2016-17'!$B$8:$B$391,0)),"")</f>
        <v>0</v>
      </c>
      <c r="O226" s="193">
        <f>_xlfn.IFNA(INDEX('I.KI 2016-17'!U$8:U$391,MATCH($B226,'I.KI 2016-17'!$B$8:$B$391,0)),"")</f>
        <v>0</v>
      </c>
      <c r="P226" s="157">
        <f>_xlfn.IFNA(INDEX('I.KI 2016-17'!V$8:V$391,MATCH($B226,'I.KI 2016-17'!$B$8:$B$391,0)),"")</f>
        <v>0</v>
      </c>
      <c r="Q226" s="156">
        <f>_xlfn.IFNA(INDEX('I.KI 2016-17'!W$8:W$391,MATCH($B226,'I.KI 2016-17'!$B$8:$B$391,0)),"")</f>
        <v>41.709260016217996</v>
      </c>
      <c r="R226" s="193">
        <f>_xlfn.IFNA(INDEX('I.KI 2016-17'!X$8:X$391,MATCH($B226,'I.KI 2016-17'!$B$8:$B$391,0)),"")</f>
        <v>6.5770978946559993</v>
      </c>
      <c r="S226" s="193">
        <f>_xlfn.IFNA(INDEX('I.KI 2016-17'!Y$8:Y$391,MATCH($B226,'I.KI 2016-17'!$B$8:$B$391,0)),"")</f>
        <v>0</v>
      </c>
      <c r="T226" s="193">
        <f>_xlfn.IFNA(INDEX('I.KI 2016-17'!Z$8:Z$391,MATCH($B226,'I.KI 2016-17'!$B$8:$B$391,0)),"")</f>
        <v>0</v>
      </c>
      <c r="U226" s="157">
        <f>_xlfn.IFNA(INDEX('I.KI 2016-17'!AA$8:AA$391,MATCH($B226,'I.KI 2016-17'!$B$8:$B$391,0)),"")</f>
        <v>0</v>
      </c>
      <c r="V226" s="149"/>
      <c r="W226" s="154">
        <f>_xlfn.IFNA(INDEX('I.KI 2016-17'!$H$8:$H$391,MATCH(B226,'I.KI 2016-17'!$B$8:$B$391,0)),"")</f>
        <v>19.199046115166002</v>
      </c>
      <c r="X226" s="153">
        <f>_xlfn.IFNA(INDEX('I.KI 2016-17'!$I$8:$I$391,MATCH(B226,'I.KI 2016-17'!$B$8:$B$391,0)),"")</f>
        <v>29.087311795708001</v>
      </c>
      <c r="Y226" s="155">
        <f>_xlfn.IFNA(INDEX('I.KI 2016-17'!$G$8:$G$391,MATCH(B226,'I.KI 2016-17'!$B$8:$B$391,0)),"")</f>
        <v>48.286357910874003</v>
      </c>
      <c r="Z226" s="149"/>
      <c r="AA226" s="156">
        <f>_xlfn.IFNA(IF($B226=$B$382,0,_xlfn.IFNA(INDEX('I.Supplementary 2017-18'!N$8:N$35,MATCH($B226,'I.Supplementary 2017-18'!$B$8:$B$35,0)),INDEX('I.KI 2017-18'!N$9:N$393,MATCH($B226,'I.KI 2017-18'!$B$9:$B$393,0)))),"")</f>
        <v>11.077282638358145</v>
      </c>
      <c r="AB226" s="193">
        <f>_xlfn.IFNA(IF($B226=$B$382,0,_xlfn.IFNA(INDEX('I.Supplementary 2017-18'!O$8:O$35,MATCH($B226,'I.Supplementary 2017-18'!$B$8:$B$35,0)),INDEX('I.KI 2017-18'!O$9:O$393,MATCH($B226,'I.KI 2017-18'!$B$9:$B$393,0)))),"")</f>
        <v>0.61926793456205353</v>
      </c>
      <c r="AC226" s="193">
        <f>_xlfn.IFNA(IF($B226=$B$382,0,_xlfn.IFNA(INDEX('I.Supplementary 2017-18'!P$8:P$35,MATCH($B226,'I.Supplementary 2017-18'!$B$8:$B$35,0)),INDEX('I.KI 2017-18'!P$9:P$393,MATCH($B226,'I.KI 2017-18'!$B$9:$B$393,0)))),"")</f>
        <v>0</v>
      </c>
      <c r="AD226" s="193">
        <f>_xlfn.IFNA(IF($B226=$B$382,0,_xlfn.IFNA(INDEX('I.Supplementary 2017-18'!Q$8:Q$35,MATCH($B226,'I.Supplementary 2017-18'!$B$8:$B$35,0)),INDEX('I.KI 2017-18'!Q$9:Q$393,MATCH($B226,'I.KI 2017-18'!$B$9:$B$393,0)))),"")</f>
        <v>0</v>
      </c>
      <c r="AE226" s="157">
        <f>_xlfn.IFNA(IF($B226=$B$382,0,_xlfn.IFNA(INDEX('I.Supplementary 2017-18'!R$8:R$35,MATCH($B226,'I.Supplementary 2017-18'!$B$8:$B$35,0)),INDEX('I.KI 2017-18'!R$9:R$393,MATCH($B226,'I.KI 2017-18'!$B$9:$B$393,0)))),"")</f>
        <v>0</v>
      </c>
      <c r="AF226" s="156">
        <f>_xlfn.IFNA(IF($B226=$B$382,0,_xlfn.IFNA(INDEX('I.Supplementary 2017-18'!S$8:S$35,MATCH($B226,'I.Supplementary 2017-18'!$B$8:$B$35,0)),INDEX('I.KI 2017-18'!S$9:S$393,MATCH($B226,'I.KI 2017-18'!$B$9:$B$393,0)))),"")</f>
        <v>25.014834494940395</v>
      </c>
      <c r="AG226" s="193">
        <f>_xlfn.IFNA(IF($B226=$B$382,0,_xlfn.IFNA(INDEX('I.Supplementary 2017-18'!T$8:T$35,MATCH($B226,'I.Supplementary 2017-18'!$B$8:$B$35,0)),INDEX('I.KI 2017-18'!T$9:T$393,MATCH($B226,'I.KI 2017-18'!$B$9:$B$393,0)))),"")</f>
        <v>4.6663245754873683</v>
      </c>
      <c r="AH226" s="193">
        <f>_xlfn.IFNA(IF($B226=$B$382,0,_xlfn.IFNA(INDEX('I.Supplementary 2017-18'!U$8:U$35,MATCH($B226,'I.Supplementary 2017-18'!$B$8:$B$35,0)),INDEX('I.KI 2017-18'!U$9:U$393,MATCH($B226,'I.KI 2017-18'!$B$9:$B$393,0)))),"")</f>
        <v>0</v>
      </c>
      <c r="AI226" s="193">
        <f>_xlfn.IFNA(IF($B226=$B$382,0,_xlfn.IFNA(INDEX('I.Supplementary 2017-18'!V$8:V$35,MATCH($B226,'I.Supplementary 2017-18'!$B$8:$B$35,0)),INDEX('I.KI 2017-18'!V$9:V$393,MATCH($B226,'I.KI 2017-18'!$B$9:$B$393,0)))),"")</f>
        <v>0</v>
      </c>
      <c r="AJ226" s="157">
        <f>_xlfn.IFNA(IF($B226=$B$382,0,_xlfn.IFNA(INDEX('I.Supplementary 2017-18'!W$8:W$35,MATCH($B226,'I.Supplementary 2017-18'!$B$8:$B$35,0)),INDEX('I.KI 2017-18'!W$9:W$393,MATCH($B226,'I.KI 2017-18'!$B$9:$B$393,0)))),"")</f>
        <v>0</v>
      </c>
      <c r="AK226" s="156">
        <f>_xlfn.IFNA(IF($B226=$B$382,0,_xlfn.IFNA(INDEX('I.Supplementary 2017-18'!X$8:X$35,MATCH($B226,'I.Supplementary 2017-18'!$B$8:$B$35,0)),INDEX('I.KI 2017-18'!X$9:X$393,MATCH($B226,'I.KI 2017-18'!$B$9:$B$393,0)))),"")</f>
        <v>36.092117133298544</v>
      </c>
      <c r="AL226" s="193">
        <f>_xlfn.IFNA(IF($B226=$B$382,0,_xlfn.IFNA(INDEX('I.Supplementary 2017-18'!Y$8:Y$35,MATCH($B226,'I.Supplementary 2017-18'!$B$8:$B$35,0)),INDEX('I.KI 2017-18'!Y$9:Y$393,MATCH($B226,'I.KI 2017-18'!$B$9:$B$393,0)))),"")</f>
        <v>5.2855925100494217</v>
      </c>
      <c r="AM226" s="193">
        <f>_xlfn.IFNA(IF($B226=$B$382,0,_xlfn.IFNA(INDEX('I.Supplementary 2017-18'!Z$8:Z$35,MATCH($B226,'I.Supplementary 2017-18'!$B$8:$B$35,0)),INDEX('I.KI 2017-18'!Z$9:Z$393,MATCH($B226,'I.KI 2017-18'!$B$9:$B$393,0)))),"")</f>
        <v>0</v>
      </c>
      <c r="AN226" s="193">
        <f>_xlfn.IFNA(IF($B226=$B$382,0,_xlfn.IFNA(INDEX('I.Supplementary 2017-18'!AA$8:AA$35,MATCH($B226,'I.Supplementary 2017-18'!$B$8:$B$35,0)),INDEX('I.KI 2017-18'!AA$9:AA$393,MATCH($B226,'I.KI 2017-18'!$B$9:$B$393,0)))),"")</f>
        <v>0</v>
      </c>
      <c r="AO226" s="157">
        <f>_xlfn.IFNA(IF($B226=$B$382,0,_xlfn.IFNA(INDEX('I.Supplementary 2017-18'!AB$8:AB$35,MATCH($B226,'I.Supplementary 2017-18'!$B$8:$B$35,0)),INDEX('I.KI 2017-18'!AB$9:AB$393,MATCH($B226,'I.KI 2017-18'!$B$9:$B$393,0)))),"")</f>
        <v>0</v>
      </c>
      <c r="AP226" s="149"/>
      <c r="AQ226" s="156">
        <f>_xlfn.IFNA(IF($B226=$B$381,0,IF($B226=$B$382,0,_xlfn.IFNA(INDEX('I.Supplementary 2017-18'!I$8:I$35,MATCH($B226,'I.Supplementary 2017-18'!$B$8:$B$35,0)),INDEX('I.KI 2017-18'!I$9:I$393,MATCH($B226,'I.KI 2017-18'!$B$9:$B$393,0))))),"")</f>
        <v>11.696550572920199</v>
      </c>
      <c r="AR226" s="149">
        <f>_xlfn.IFNA(IF($B226=$B$381,0,IF($B226=$B$382,0,_xlfn.IFNA(INDEX('I.Supplementary 2017-18'!J$8:J$35,MATCH($B226,'I.Supplementary 2017-18'!$B$8:$B$35,0)),INDEX('I.KI 2017-18'!J$9:J$393,MATCH($B226,'I.KI 2017-18'!$B$9:$B$393,0))))),"")</f>
        <v>29.681159070427764</v>
      </c>
      <c r="AS226" s="157">
        <f>_xlfn.IFNA(IF($B226=$B$381,0,IF($B226=$B$382,0,_xlfn.IFNA(INDEX('I.Supplementary 2017-18'!H$8:H$35,MATCH($B226,'I.Supplementary 2017-18'!$B$8:$B$35,0)),INDEX('I.KI 2017-18'!H$9:H$393,MATCH($B226,'I.KI 2017-18'!$B$9:$B$393,0))))),"")</f>
        <v>41.377709643347963</v>
      </c>
      <c r="AT226" s="149"/>
      <c r="AU226" s="156">
        <f>_xlfn.IFNA(_xlfn.IFNA(INDEX('I.Supplementary 2018-19'!P$8:P$157,MATCH($B226,'I.Supplementary 2018-19'!$B$8:$B$157,0)),INDEX('I.KI 2018-19'!P$9:P$393,MATCH($B226,'I.KI 2018-19'!$B$9:$B$393,0))),"")</f>
        <v>7.1317143003702466</v>
      </c>
      <c r="AV226" s="193">
        <f>_xlfn.IFNA(_xlfn.IFNA(INDEX('I.Supplementary 2018-19'!Q$8:Q$157,MATCH($B226,'I.Supplementary 2018-19'!$B$8:$B$157,0)),INDEX('I.KI 2018-19'!Q$9:Q$393,MATCH($B226,'I.KI 2018-19'!$B$9:$B$393,0))),"")</f>
        <v>-0.21277128940704093</v>
      </c>
      <c r="AW226" s="193">
        <f>_xlfn.IFNA(_xlfn.IFNA(INDEX('I.Supplementary 2018-19'!R$8:R$157,MATCH($B226,'I.Supplementary 2018-19'!$B$8:$B$157,0)),INDEX('I.KI 2018-19'!R$9:R$393,MATCH($B226,'I.KI 2018-19'!$B$9:$B$393,0))),"")</f>
        <v>0</v>
      </c>
      <c r="AX226" s="193">
        <f>_xlfn.IFNA(_xlfn.IFNA(INDEX('I.Supplementary 2018-19'!S$8:S$157,MATCH($B226,'I.Supplementary 2018-19'!$B$8:$B$157,0)),INDEX('I.KI 2018-19'!S$9:S$393,MATCH($B226,'I.KI 2018-19'!$B$9:$B$393,0))),"")</f>
        <v>0</v>
      </c>
      <c r="AY226" s="157">
        <f>_xlfn.IFNA(_xlfn.IFNA(INDEX('I.Supplementary 2018-19'!T$8:T$157,MATCH($B226,'I.Supplementary 2018-19'!$B$8:$B$157,0)),INDEX('I.KI 2018-19'!T$9:T$393,MATCH($B226,'I.KI 2018-19'!$B$9:$B$393,0))),"")</f>
        <v>0</v>
      </c>
      <c r="AZ226" s="156">
        <f>_xlfn.IFNA(_xlfn.IFNA(INDEX('I.Supplementary 2018-19'!U$8:U$157,MATCH($B226,'I.Supplementary 2018-19'!$B$8:$B$157,0)),INDEX('I.KI 2018-19'!U$9:U$393,MATCH($B226,'I.KI 2018-19'!$B$9:$B$393,0))),"")</f>
        <v>25.7663531278356</v>
      </c>
      <c r="BA226" s="193">
        <f>_xlfn.IFNA(_xlfn.IFNA(INDEX('I.Supplementary 2018-19'!V$8:V$157,MATCH($B226,'I.Supplementary 2018-19'!$B$8:$B$157,0)),INDEX('I.KI 2018-19'!V$9:V$393,MATCH($B226,'I.KI 2018-19'!$B$9:$B$393,0))),"")</f>
        <v>4.8065145841929979</v>
      </c>
      <c r="BB226" s="193">
        <f>_xlfn.IFNA(_xlfn.IFNA(INDEX('I.Supplementary 2018-19'!W$8:W$157,MATCH($B226,'I.Supplementary 2018-19'!$B$8:$B$157,0)),INDEX('I.KI 2018-19'!W$9:W$393,MATCH($B226,'I.KI 2018-19'!$B$9:$B$393,0))),"")</f>
        <v>0</v>
      </c>
      <c r="BC226" s="193">
        <f>_xlfn.IFNA(_xlfn.IFNA(INDEX('I.Supplementary 2018-19'!X$8:X$157,MATCH($B226,'I.Supplementary 2018-19'!$B$8:$B$157,0)),INDEX('I.KI 2018-19'!X$9:X$393,MATCH($B226,'I.KI 2018-19'!$B$9:$B$393,0))),"")</f>
        <v>0</v>
      </c>
      <c r="BD226" s="157">
        <f>_xlfn.IFNA(_xlfn.IFNA(INDEX('I.Supplementary 2018-19'!Y$8:Y$157,MATCH($B226,'I.Supplementary 2018-19'!$B$8:$B$157,0)),INDEX('I.KI 2018-19'!Y$9:Y$393,MATCH($B226,'I.KI 2018-19'!$B$9:$B$393,0))),"")</f>
        <v>0</v>
      </c>
      <c r="BE226" s="156">
        <f>_xlfn.IFNA(_xlfn.IFNA(INDEX('I.Supplementary 2018-19'!Z$8:Z$157,MATCH($B226,'I.Supplementary 2018-19'!$B$8:$B$157,0)),INDEX('I.KI 2018-19'!Z$9:Z$393,MATCH($B226,'I.KI 2018-19'!$B$9:$B$393,0))),"")</f>
        <v>32.898067428205849</v>
      </c>
      <c r="BF226" s="193">
        <f>_xlfn.IFNA(_xlfn.IFNA(INDEX('I.Supplementary 2018-19'!AA$8:AA$157,MATCH($B226,'I.Supplementary 2018-19'!$B$8:$B$157,0)),INDEX('I.KI 2018-19'!AA$9:AA$393,MATCH($B226,'I.KI 2018-19'!$B$9:$B$393,0))),"")</f>
        <v>4.5937432947859573</v>
      </c>
      <c r="BG226" s="193">
        <f>_xlfn.IFNA(_xlfn.IFNA(INDEX('I.Supplementary 2018-19'!AB$8:AB$157,MATCH($B226,'I.Supplementary 2018-19'!$B$8:$B$157,0)),INDEX('I.KI 2018-19'!AB$9:AB$393,MATCH($B226,'I.KI 2018-19'!$B$9:$B$393,0))),"")</f>
        <v>0</v>
      </c>
      <c r="BH226" s="193">
        <f>_xlfn.IFNA(_xlfn.IFNA(INDEX('I.Supplementary 2018-19'!AC$8:AC$157,MATCH($B226,'I.Supplementary 2018-19'!$B$8:$B$157,0)),INDEX('I.KI 2018-19'!AC$9:AC$393,MATCH($B226,'I.KI 2018-19'!$B$9:$B$393,0))),"")</f>
        <v>0</v>
      </c>
      <c r="BI226" s="157">
        <f>_xlfn.IFNA(_xlfn.IFNA(INDEX('I.Supplementary 2018-19'!AD$8:AD$157,MATCH($B226,'I.Supplementary 2018-19'!$B$8:$B$157,0)),INDEX('I.KI 2018-19'!AD$9:AD$393,MATCH($B226,'I.KI 2018-19'!$B$9:$B$393,0))),"")</f>
        <v>0</v>
      </c>
      <c r="BJ226" s="149"/>
      <c r="BK226" s="156">
        <f>_xlfn.IFNA(IF($B226=$B$381,0,IF($B226=$B$382,0,_xlfn.IFNA(INDEX('I.Supplementary 2018-19'!I$8:I$157,MATCH($B226,'I.Supplementary 2018-19'!$B$8:$B$157,0)),INDEX('I.KI 2018-19'!I$9:I$393,MATCH($B226,'I.KI 2018-19'!$B$9:$B$393,0))))),"")</f>
        <v>6.9189430109632051</v>
      </c>
      <c r="BL226" s="149">
        <f>_xlfn.IFNA(IF($B226=$B$381,0,IF($B226=$B$382,0,_xlfn.IFNA(INDEX('I.Supplementary 2018-19'!J$8:J$157,MATCH($B226,'I.Supplementary 2018-19'!$B$8:$B$157,0)),INDEX('I.KI 2018-19'!J$9:J$393,MATCH($B226,'I.KI 2018-19'!$B$9:$B$393,0))))),"")</f>
        <v>30.5728677120286</v>
      </c>
      <c r="BM226" s="157">
        <f>_xlfn.IFNA(IF($B226=$B$381,0,IF($B226=$B$382,0,_xlfn.IFNA(INDEX('I.Supplementary 2018-19'!H$8:H$157,MATCH($B226,'I.Supplementary 2018-19'!$B$8:$B$157,0)),INDEX('I.KI 2018-19'!H$9:H$393,MATCH($B226,'I.KI 2018-19'!$B$9:$B$393,0))))),"")</f>
        <v>37.491810722991808</v>
      </c>
    </row>
    <row r="227" spans="2:65">
      <c r="B227" s="121" t="str">
        <f>'Calculations for 2021-22'!B227</f>
        <v>E4503</v>
      </c>
      <c r="C227" s="160" t="str">
        <f>'Calculations for 2021-22'!D227</f>
        <v>E4503</v>
      </c>
      <c r="D227" t="str">
        <f>'Calculations for 2021-22'!E227</f>
        <v>MD</v>
      </c>
      <c r="E227" t="str">
        <f>'Calculations for 2021-22'!F227</f>
        <v>P1903</v>
      </c>
      <c r="F227" s="120" t="str">
        <f>'Calculations for 2021-22'!H227</f>
        <v>North Tyneside</v>
      </c>
      <c r="G227" s="156">
        <f>_xlfn.IFNA(INDEX('I.KI 2016-17'!M$8:M$391,MATCH($B227,'I.KI 2016-17'!$B$8:$B$391,0)),"")</f>
        <v>27.801544226895999</v>
      </c>
      <c r="H227" s="149">
        <f>_xlfn.IFNA(INDEX('I.KI 2016-17'!N$8:N$391,MATCH($B227,'I.KI 2016-17'!$B$8:$B$391,0)),"")</f>
        <v>3.3821748455280001</v>
      </c>
      <c r="I227" s="149">
        <f>_xlfn.IFNA(INDEX('I.KI 2016-17'!O$8:O$391,MATCH($B227,'I.KI 2016-17'!$B$8:$B$391,0)),"")</f>
        <v>0</v>
      </c>
      <c r="J227" s="149">
        <f>_xlfn.IFNA(INDEX('I.KI 2016-17'!P$8:P$391,MATCH($B227,'I.KI 2016-17'!$B$8:$B$391,0)),"")</f>
        <v>0</v>
      </c>
      <c r="K227" s="157">
        <f>_xlfn.IFNA(INDEX('I.KI 2016-17'!Q$8:Q$391,MATCH($B227,'I.KI 2016-17'!$B$8:$B$391,0)),"")</f>
        <v>0</v>
      </c>
      <c r="L227" s="156">
        <f>_xlfn.IFNA(INDEX('I.KI 2016-17'!R$8:R$391,MATCH($B227,'I.KI 2016-17'!$B$8:$B$391,0)),"")</f>
        <v>37.832844539494999</v>
      </c>
      <c r="M227" s="193">
        <f>_xlfn.IFNA(INDEX('I.KI 2016-17'!S$8:S$391,MATCH($B227,'I.KI 2016-17'!$B$8:$B$391,0)),"")</f>
        <v>6.3717186244510007</v>
      </c>
      <c r="N227" s="193">
        <f>_xlfn.IFNA(INDEX('I.KI 2016-17'!T$8:T$391,MATCH($B227,'I.KI 2016-17'!$B$8:$B$391,0)),"")</f>
        <v>0</v>
      </c>
      <c r="O227" s="193">
        <f>_xlfn.IFNA(INDEX('I.KI 2016-17'!U$8:U$391,MATCH($B227,'I.KI 2016-17'!$B$8:$B$391,0)),"")</f>
        <v>0</v>
      </c>
      <c r="P227" s="157">
        <f>_xlfn.IFNA(INDEX('I.KI 2016-17'!V$8:V$391,MATCH($B227,'I.KI 2016-17'!$B$8:$B$391,0)),"")</f>
        <v>0</v>
      </c>
      <c r="Q227" s="156">
        <f>_xlfn.IFNA(INDEX('I.KI 2016-17'!W$8:W$391,MATCH($B227,'I.KI 2016-17'!$B$8:$B$391,0)),"")</f>
        <v>65.634388766390998</v>
      </c>
      <c r="R227" s="193">
        <f>_xlfn.IFNA(INDEX('I.KI 2016-17'!X$8:X$391,MATCH($B227,'I.KI 2016-17'!$B$8:$B$391,0)),"")</f>
        <v>9.7538934699790012</v>
      </c>
      <c r="S227" s="193">
        <f>_xlfn.IFNA(INDEX('I.KI 2016-17'!Y$8:Y$391,MATCH($B227,'I.KI 2016-17'!$B$8:$B$391,0)),"")</f>
        <v>0</v>
      </c>
      <c r="T227" s="193">
        <f>_xlfn.IFNA(INDEX('I.KI 2016-17'!Z$8:Z$391,MATCH($B227,'I.KI 2016-17'!$B$8:$B$391,0)),"")</f>
        <v>0</v>
      </c>
      <c r="U227" s="157">
        <f>_xlfn.IFNA(INDEX('I.KI 2016-17'!AA$8:AA$391,MATCH($B227,'I.KI 2016-17'!$B$8:$B$391,0)),"")</f>
        <v>0</v>
      </c>
      <c r="V227" s="149"/>
      <c r="W227" s="154">
        <f>_xlfn.IFNA(INDEX('I.KI 2016-17'!$H$8:$H$391,MATCH(B227,'I.KI 2016-17'!$B$8:$B$391,0)),"")</f>
        <v>31.183719072423997</v>
      </c>
      <c r="X227" s="153">
        <f>_xlfn.IFNA(INDEX('I.KI 2016-17'!$I$8:$I$391,MATCH(B227,'I.KI 2016-17'!$B$8:$B$391,0)),"")</f>
        <v>44.204563163946005</v>
      </c>
      <c r="Y227" s="155">
        <f>_xlfn.IFNA(INDEX('I.KI 2016-17'!$G$8:$G$391,MATCH(B227,'I.KI 2016-17'!$B$8:$B$391,0)),"")</f>
        <v>75.388282236370003</v>
      </c>
      <c r="Z227" s="149"/>
      <c r="AA227" s="156">
        <f>_xlfn.IFNA(IF($B227=$B$382,0,_xlfn.IFNA(INDEX('I.Supplementary 2017-18'!N$8:N$35,MATCH($B227,'I.Supplementary 2017-18'!$B$8:$B$35,0)),INDEX('I.KI 2017-18'!N$9:N$393,MATCH($B227,'I.KI 2017-18'!$B$9:$B$393,0)))),"")</f>
        <v>20.615342573278525</v>
      </c>
      <c r="AB227" s="193">
        <f>_xlfn.IFNA(IF($B227=$B$382,0,_xlfn.IFNA(INDEX('I.Supplementary 2017-18'!O$8:O$35,MATCH($B227,'I.Supplementary 2017-18'!$B$8:$B$35,0)),INDEX('I.KI 2017-18'!O$9:O$393,MATCH($B227,'I.KI 2017-18'!$B$9:$B$393,0)))),"")</f>
        <v>1.9806547491140365</v>
      </c>
      <c r="AC227" s="193">
        <f>_xlfn.IFNA(IF($B227=$B$382,0,_xlfn.IFNA(INDEX('I.Supplementary 2017-18'!P$8:P$35,MATCH($B227,'I.Supplementary 2017-18'!$B$8:$B$35,0)),INDEX('I.KI 2017-18'!P$9:P$393,MATCH($B227,'I.KI 2017-18'!$B$9:$B$393,0)))),"")</f>
        <v>0</v>
      </c>
      <c r="AD227" s="193">
        <f>_xlfn.IFNA(IF($B227=$B$382,0,_xlfn.IFNA(INDEX('I.Supplementary 2017-18'!Q$8:Q$35,MATCH($B227,'I.Supplementary 2017-18'!$B$8:$B$35,0)),INDEX('I.KI 2017-18'!Q$9:Q$393,MATCH($B227,'I.KI 2017-18'!$B$9:$B$393,0)))),"")</f>
        <v>0</v>
      </c>
      <c r="AE227" s="157">
        <f>_xlfn.IFNA(IF($B227=$B$382,0,_xlfn.IFNA(INDEX('I.Supplementary 2017-18'!R$8:R$35,MATCH($B227,'I.Supplementary 2017-18'!$B$8:$B$35,0)),INDEX('I.KI 2017-18'!R$9:R$393,MATCH($B227,'I.KI 2017-18'!$B$9:$B$393,0)))),"")</f>
        <v>0</v>
      </c>
      <c r="AF227" s="156">
        <f>_xlfn.IFNA(IF($B227=$B$382,0,_xlfn.IFNA(INDEX('I.Supplementary 2017-18'!S$8:S$35,MATCH($B227,'I.Supplementary 2017-18'!$B$8:$B$35,0)),INDEX('I.KI 2017-18'!S$9:S$393,MATCH($B227,'I.KI 2017-18'!$B$9:$B$393,0)))),"")</f>
        <v>38.60524082631828</v>
      </c>
      <c r="AG227" s="193">
        <f>_xlfn.IFNA(IF($B227=$B$382,0,_xlfn.IFNA(INDEX('I.Supplementary 2017-18'!T$8:T$35,MATCH($B227,'I.Supplementary 2017-18'!$B$8:$B$35,0)),INDEX('I.KI 2017-18'!T$9:T$393,MATCH($B227,'I.KI 2017-18'!$B$9:$B$393,0)))),"")</f>
        <v>6.5018037889717641</v>
      </c>
      <c r="AH227" s="193">
        <f>_xlfn.IFNA(IF($B227=$B$382,0,_xlfn.IFNA(INDEX('I.Supplementary 2017-18'!U$8:U$35,MATCH($B227,'I.Supplementary 2017-18'!$B$8:$B$35,0)),INDEX('I.KI 2017-18'!U$9:U$393,MATCH($B227,'I.KI 2017-18'!$B$9:$B$393,0)))),"")</f>
        <v>0</v>
      </c>
      <c r="AI227" s="193">
        <f>_xlfn.IFNA(IF($B227=$B$382,0,_xlfn.IFNA(INDEX('I.Supplementary 2017-18'!V$8:V$35,MATCH($B227,'I.Supplementary 2017-18'!$B$8:$B$35,0)),INDEX('I.KI 2017-18'!V$9:V$393,MATCH($B227,'I.KI 2017-18'!$B$9:$B$393,0)))),"")</f>
        <v>0</v>
      </c>
      <c r="AJ227" s="157">
        <f>_xlfn.IFNA(IF($B227=$B$382,0,_xlfn.IFNA(INDEX('I.Supplementary 2017-18'!W$8:W$35,MATCH($B227,'I.Supplementary 2017-18'!$B$8:$B$35,0)),INDEX('I.KI 2017-18'!W$9:W$393,MATCH($B227,'I.KI 2017-18'!$B$9:$B$393,0)))),"")</f>
        <v>0</v>
      </c>
      <c r="AK227" s="156">
        <f>_xlfn.IFNA(IF($B227=$B$382,0,_xlfn.IFNA(INDEX('I.Supplementary 2017-18'!X$8:X$35,MATCH($B227,'I.Supplementary 2017-18'!$B$8:$B$35,0)),INDEX('I.KI 2017-18'!X$9:X$393,MATCH($B227,'I.KI 2017-18'!$B$9:$B$393,0)))),"")</f>
        <v>59.220583399596805</v>
      </c>
      <c r="AL227" s="193">
        <f>_xlfn.IFNA(IF($B227=$B$382,0,_xlfn.IFNA(INDEX('I.Supplementary 2017-18'!Y$8:Y$35,MATCH($B227,'I.Supplementary 2017-18'!$B$8:$B$35,0)),INDEX('I.KI 2017-18'!Y$9:Y$393,MATCH($B227,'I.KI 2017-18'!$B$9:$B$393,0)))),"")</f>
        <v>8.4824585380858011</v>
      </c>
      <c r="AM227" s="193">
        <f>_xlfn.IFNA(IF($B227=$B$382,0,_xlfn.IFNA(INDEX('I.Supplementary 2017-18'!Z$8:Z$35,MATCH($B227,'I.Supplementary 2017-18'!$B$8:$B$35,0)),INDEX('I.KI 2017-18'!Z$9:Z$393,MATCH($B227,'I.KI 2017-18'!$B$9:$B$393,0)))),"")</f>
        <v>0</v>
      </c>
      <c r="AN227" s="193">
        <f>_xlfn.IFNA(IF($B227=$B$382,0,_xlfn.IFNA(INDEX('I.Supplementary 2017-18'!AA$8:AA$35,MATCH($B227,'I.Supplementary 2017-18'!$B$8:$B$35,0)),INDEX('I.KI 2017-18'!AA$9:AA$393,MATCH($B227,'I.KI 2017-18'!$B$9:$B$393,0)))),"")</f>
        <v>0</v>
      </c>
      <c r="AO227" s="157">
        <f>_xlfn.IFNA(IF($B227=$B$382,0,_xlfn.IFNA(INDEX('I.Supplementary 2017-18'!AB$8:AB$35,MATCH($B227,'I.Supplementary 2017-18'!$B$8:$B$35,0)),INDEX('I.KI 2017-18'!AB$9:AB$393,MATCH($B227,'I.KI 2017-18'!$B$9:$B$393,0)))),"")</f>
        <v>0</v>
      </c>
      <c r="AP227" s="149"/>
      <c r="AQ227" s="156">
        <f>_xlfn.IFNA(IF($B227=$B$381,0,IF($B227=$B$382,0,_xlfn.IFNA(INDEX('I.Supplementary 2017-18'!I$8:I$35,MATCH($B227,'I.Supplementary 2017-18'!$B$8:$B$35,0)),INDEX('I.KI 2017-18'!I$9:I$393,MATCH($B227,'I.KI 2017-18'!$B$9:$B$393,0))))),"")</f>
        <v>22.595997322392559</v>
      </c>
      <c r="AR227" s="149">
        <f>_xlfn.IFNA(IF($B227=$B$381,0,IF($B227=$B$382,0,_xlfn.IFNA(INDEX('I.Supplementary 2017-18'!J$8:J$35,MATCH($B227,'I.Supplementary 2017-18'!$B$8:$B$35,0)),INDEX('I.KI 2017-18'!J$9:J$393,MATCH($B227,'I.KI 2017-18'!$B$9:$B$393,0))))),"")</f>
        <v>45.107044615290043</v>
      </c>
      <c r="AS227" s="157">
        <f>_xlfn.IFNA(IF($B227=$B$381,0,IF($B227=$B$382,0,_xlfn.IFNA(INDEX('I.Supplementary 2017-18'!H$8:H$35,MATCH($B227,'I.Supplementary 2017-18'!$B$8:$B$35,0)),INDEX('I.KI 2017-18'!H$9:H$393,MATCH($B227,'I.KI 2017-18'!$B$9:$B$393,0))))),"")</f>
        <v>67.703041937682599</v>
      </c>
      <c r="AT227" s="149"/>
      <c r="AU227" s="156">
        <f>_xlfn.IFNA(_xlfn.IFNA(INDEX('I.Supplementary 2018-19'!P$8:P$157,MATCH($B227,'I.Supplementary 2018-19'!$B$8:$B$157,0)),INDEX('I.KI 2018-19'!P$9:P$393,MATCH($B227,'I.KI 2018-19'!$B$9:$B$393,0))),"")</f>
        <v>15.809949073883928</v>
      </c>
      <c r="AV227" s="193">
        <f>_xlfn.IFNA(_xlfn.IFNA(INDEX('I.Supplementary 2018-19'!Q$8:Q$157,MATCH($B227,'I.Supplementary 2018-19'!$B$8:$B$157,0)),INDEX('I.KI 2018-19'!Q$9:Q$393,MATCH($B227,'I.KI 2018-19'!$B$9:$B$393,0))),"")</f>
        <v>1.1045498593683056</v>
      </c>
      <c r="AW227" s="193">
        <f>_xlfn.IFNA(_xlfn.IFNA(INDEX('I.Supplementary 2018-19'!R$8:R$157,MATCH($B227,'I.Supplementary 2018-19'!$B$8:$B$157,0)),INDEX('I.KI 2018-19'!R$9:R$393,MATCH($B227,'I.KI 2018-19'!$B$9:$B$393,0))),"")</f>
        <v>0</v>
      </c>
      <c r="AX227" s="193">
        <f>_xlfn.IFNA(_xlfn.IFNA(INDEX('I.Supplementary 2018-19'!S$8:S$157,MATCH($B227,'I.Supplementary 2018-19'!$B$8:$B$157,0)),INDEX('I.KI 2018-19'!S$9:S$393,MATCH($B227,'I.KI 2018-19'!$B$9:$B$393,0))),"")</f>
        <v>0</v>
      </c>
      <c r="AY227" s="157">
        <f>_xlfn.IFNA(_xlfn.IFNA(INDEX('I.Supplementary 2018-19'!T$8:T$157,MATCH($B227,'I.Supplementary 2018-19'!$B$8:$B$157,0)),INDEX('I.KI 2018-19'!T$9:T$393,MATCH($B227,'I.KI 2018-19'!$B$9:$B$393,0))),"")</f>
        <v>0</v>
      </c>
      <c r="AZ227" s="156">
        <f>_xlfn.IFNA(_xlfn.IFNA(INDEX('I.Supplementary 2018-19'!U$8:U$157,MATCH($B227,'I.Supplementary 2018-19'!$B$8:$B$157,0)),INDEX('I.KI 2018-19'!U$9:U$393,MATCH($B227,'I.KI 2018-19'!$B$9:$B$393,0))),"")</f>
        <v>39.765054928396509</v>
      </c>
      <c r="BA227" s="193">
        <f>_xlfn.IFNA(_xlfn.IFNA(INDEX('I.Supplementary 2018-19'!V$8:V$157,MATCH($B227,'I.Supplementary 2018-19'!$B$8:$B$157,0)),INDEX('I.KI 2018-19'!V$9:V$393,MATCH($B227,'I.KI 2018-19'!$B$9:$B$393,0))),"")</f>
        <v>6.6971369500138342</v>
      </c>
      <c r="BB227" s="193">
        <f>_xlfn.IFNA(_xlfn.IFNA(INDEX('I.Supplementary 2018-19'!W$8:W$157,MATCH($B227,'I.Supplementary 2018-19'!$B$8:$B$157,0)),INDEX('I.KI 2018-19'!W$9:W$393,MATCH($B227,'I.KI 2018-19'!$B$9:$B$393,0))),"")</f>
        <v>0</v>
      </c>
      <c r="BC227" s="193">
        <f>_xlfn.IFNA(_xlfn.IFNA(INDEX('I.Supplementary 2018-19'!X$8:X$157,MATCH($B227,'I.Supplementary 2018-19'!$B$8:$B$157,0)),INDEX('I.KI 2018-19'!X$9:X$393,MATCH($B227,'I.KI 2018-19'!$B$9:$B$393,0))),"")</f>
        <v>0</v>
      </c>
      <c r="BD227" s="157">
        <f>_xlfn.IFNA(_xlfn.IFNA(INDEX('I.Supplementary 2018-19'!Y$8:Y$157,MATCH($B227,'I.Supplementary 2018-19'!$B$8:$B$157,0)),INDEX('I.KI 2018-19'!Y$9:Y$393,MATCH($B227,'I.KI 2018-19'!$B$9:$B$393,0))),"")</f>
        <v>0</v>
      </c>
      <c r="BE227" s="156">
        <f>_xlfn.IFNA(_xlfn.IFNA(INDEX('I.Supplementary 2018-19'!Z$8:Z$157,MATCH($B227,'I.Supplementary 2018-19'!$B$8:$B$157,0)),INDEX('I.KI 2018-19'!Z$9:Z$393,MATCH($B227,'I.KI 2018-19'!$B$9:$B$393,0))),"")</f>
        <v>55.575004002280437</v>
      </c>
      <c r="BF227" s="193">
        <f>_xlfn.IFNA(_xlfn.IFNA(INDEX('I.Supplementary 2018-19'!AA$8:AA$157,MATCH($B227,'I.Supplementary 2018-19'!$B$8:$B$157,0)),INDEX('I.KI 2018-19'!AA$9:AA$393,MATCH($B227,'I.KI 2018-19'!$B$9:$B$393,0))),"")</f>
        <v>7.8016868093821401</v>
      </c>
      <c r="BG227" s="193">
        <f>_xlfn.IFNA(_xlfn.IFNA(INDEX('I.Supplementary 2018-19'!AB$8:AB$157,MATCH($B227,'I.Supplementary 2018-19'!$B$8:$B$157,0)),INDEX('I.KI 2018-19'!AB$9:AB$393,MATCH($B227,'I.KI 2018-19'!$B$9:$B$393,0))),"")</f>
        <v>0</v>
      </c>
      <c r="BH227" s="193">
        <f>_xlfn.IFNA(_xlfn.IFNA(INDEX('I.Supplementary 2018-19'!AC$8:AC$157,MATCH($B227,'I.Supplementary 2018-19'!$B$8:$B$157,0)),INDEX('I.KI 2018-19'!AC$9:AC$393,MATCH($B227,'I.KI 2018-19'!$B$9:$B$393,0))),"")</f>
        <v>0</v>
      </c>
      <c r="BI227" s="157">
        <f>_xlfn.IFNA(_xlfn.IFNA(INDEX('I.Supplementary 2018-19'!AD$8:AD$157,MATCH($B227,'I.Supplementary 2018-19'!$B$8:$B$157,0)),INDEX('I.KI 2018-19'!AD$9:AD$393,MATCH($B227,'I.KI 2018-19'!$B$9:$B$393,0))),"")</f>
        <v>0</v>
      </c>
      <c r="BJ227" s="149"/>
      <c r="BK227" s="156">
        <f>_xlfn.IFNA(IF($B227=$B$381,0,IF($B227=$B$382,0,_xlfn.IFNA(INDEX('I.Supplementary 2018-19'!I$8:I$157,MATCH($B227,'I.Supplementary 2018-19'!$B$8:$B$157,0)),INDEX('I.KI 2018-19'!I$9:I$393,MATCH($B227,'I.KI 2018-19'!$B$9:$B$393,0))))),"")</f>
        <v>16.914498933252233</v>
      </c>
      <c r="BL227" s="149">
        <f>_xlfn.IFNA(IF($B227=$B$381,0,IF($B227=$B$382,0,_xlfn.IFNA(INDEX('I.Supplementary 2018-19'!J$8:J$157,MATCH($B227,'I.Supplementary 2018-19'!$B$8:$B$157,0)),INDEX('I.KI 2018-19'!J$9:J$393,MATCH($B227,'I.KI 2018-19'!$B$9:$B$393,0))))),"")</f>
        <v>46.462191878410337</v>
      </c>
      <c r="BM227" s="157">
        <f>_xlfn.IFNA(IF($B227=$B$381,0,IF($B227=$B$382,0,_xlfn.IFNA(INDEX('I.Supplementary 2018-19'!H$8:H$157,MATCH($B227,'I.Supplementary 2018-19'!$B$8:$B$157,0)),INDEX('I.KI 2018-19'!H$9:H$393,MATCH($B227,'I.KI 2018-19'!$B$9:$B$393,0))))),"")</f>
        <v>63.37669081166257</v>
      </c>
    </row>
    <row r="228" spans="2:65">
      <c r="B228" s="121" t="str">
        <f>'Calculations for 2021-22'!B228</f>
        <v>E3731</v>
      </c>
      <c r="C228" s="160" t="str">
        <f>'Calculations for 2021-22'!D228</f>
        <v>E3731</v>
      </c>
      <c r="D228" t="str">
        <f>'Calculations for 2021-22'!E228</f>
        <v>SD</v>
      </c>
      <c r="E228">
        <f>'Calculations for 2021-22'!F228</f>
        <v>0</v>
      </c>
      <c r="F228" s="120" t="str">
        <f>'Calculations for 2021-22'!H228</f>
        <v>North Warwickshire</v>
      </c>
      <c r="G228" s="156">
        <f>_xlfn.IFNA(INDEX('I.KI 2016-17'!M$8:M$391,MATCH($B228,'I.KI 2016-17'!$B$8:$B$391,0)),"")</f>
        <v>0</v>
      </c>
      <c r="H228" s="149">
        <f>_xlfn.IFNA(INDEX('I.KI 2016-17'!N$8:N$391,MATCH($B228,'I.KI 2016-17'!$B$8:$B$391,0)),"")</f>
        <v>0.898915760043</v>
      </c>
      <c r="I228" s="149">
        <f>_xlfn.IFNA(INDEX('I.KI 2016-17'!O$8:O$391,MATCH($B228,'I.KI 2016-17'!$B$8:$B$391,0)),"")</f>
        <v>0</v>
      </c>
      <c r="J228" s="149">
        <f>_xlfn.IFNA(INDEX('I.KI 2016-17'!P$8:P$391,MATCH($B228,'I.KI 2016-17'!$B$8:$B$391,0)),"")</f>
        <v>0</v>
      </c>
      <c r="K228" s="157">
        <f>_xlfn.IFNA(INDEX('I.KI 2016-17'!Q$8:Q$391,MATCH($B228,'I.KI 2016-17'!$B$8:$B$391,0)),"")</f>
        <v>0</v>
      </c>
      <c r="L228" s="156">
        <f>_xlfn.IFNA(INDEX('I.KI 2016-17'!R$8:R$391,MATCH($B228,'I.KI 2016-17'!$B$8:$B$391,0)),"")</f>
        <v>0</v>
      </c>
      <c r="M228" s="193">
        <f>_xlfn.IFNA(INDEX('I.KI 2016-17'!S$8:S$391,MATCH($B228,'I.KI 2016-17'!$B$8:$B$391,0)),"")</f>
        <v>1.7586672447009999</v>
      </c>
      <c r="N228" s="193">
        <f>_xlfn.IFNA(INDEX('I.KI 2016-17'!T$8:T$391,MATCH($B228,'I.KI 2016-17'!$B$8:$B$391,0)),"")</f>
        <v>0</v>
      </c>
      <c r="O228" s="193">
        <f>_xlfn.IFNA(INDEX('I.KI 2016-17'!U$8:U$391,MATCH($B228,'I.KI 2016-17'!$B$8:$B$391,0)),"")</f>
        <v>0</v>
      </c>
      <c r="P228" s="157">
        <f>_xlfn.IFNA(INDEX('I.KI 2016-17'!V$8:V$391,MATCH($B228,'I.KI 2016-17'!$B$8:$B$391,0)),"")</f>
        <v>0</v>
      </c>
      <c r="Q228" s="156">
        <f>_xlfn.IFNA(INDEX('I.KI 2016-17'!W$8:W$391,MATCH($B228,'I.KI 2016-17'!$B$8:$B$391,0)),"")</f>
        <v>0</v>
      </c>
      <c r="R228" s="193">
        <f>_xlfn.IFNA(INDEX('I.KI 2016-17'!X$8:X$391,MATCH($B228,'I.KI 2016-17'!$B$8:$B$391,0)),"")</f>
        <v>2.6575830047439997</v>
      </c>
      <c r="S228" s="193">
        <f>_xlfn.IFNA(INDEX('I.KI 2016-17'!Y$8:Y$391,MATCH($B228,'I.KI 2016-17'!$B$8:$B$391,0)),"")</f>
        <v>0</v>
      </c>
      <c r="T228" s="193">
        <f>_xlfn.IFNA(INDEX('I.KI 2016-17'!Z$8:Z$391,MATCH($B228,'I.KI 2016-17'!$B$8:$B$391,0)),"")</f>
        <v>0</v>
      </c>
      <c r="U228" s="157">
        <f>_xlfn.IFNA(INDEX('I.KI 2016-17'!AA$8:AA$391,MATCH($B228,'I.KI 2016-17'!$B$8:$B$391,0)),"")</f>
        <v>0</v>
      </c>
      <c r="V228" s="149"/>
      <c r="W228" s="154">
        <f>_xlfn.IFNA(INDEX('I.KI 2016-17'!$H$8:$H$391,MATCH(B228,'I.KI 2016-17'!$B$8:$B$391,0)),"")</f>
        <v>0.898915760043</v>
      </c>
      <c r="X228" s="153">
        <f>_xlfn.IFNA(INDEX('I.KI 2016-17'!$I$8:$I$391,MATCH(B228,'I.KI 2016-17'!$B$8:$B$391,0)),"")</f>
        <v>1.7586672447009999</v>
      </c>
      <c r="Y228" s="155">
        <f>_xlfn.IFNA(INDEX('I.KI 2016-17'!$G$8:$G$391,MATCH(B228,'I.KI 2016-17'!$B$8:$B$391,0)),"")</f>
        <v>2.6575830047439997</v>
      </c>
      <c r="Z228" s="149"/>
      <c r="AA228" s="156">
        <f>_xlfn.IFNA(IF($B228=$B$382,0,_xlfn.IFNA(INDEX('I.Supplementary 2017-18'!N$8:N$35,MATCH($B228,'I.Supplementary 2017-18'!$B$8:$B$35,0)),INDEX('I.KI 2017-18'!N$9:N$393,MATCH($B228,'I.KI 2017-18'!$B$9:$B$393,0)))),"")</f>
        <v>0</v>
      </c>
      <c r="AB228" s="193">
        <f>_xlfn.IFNA(IF($B228=$B$382,0,_xlfn.IFNA(INDEX('I.Supplementary 2017-18'!O$8:O$35,MATCH($B228,'I.Supplementary 2017-18'!$B$8:$B$35,0)),INDEX('I.KI 2017-18'!O$9:O$393,MATCH($B228,'I.KI 2017-18'!$B$9:$B$393,0)))),"")</f>
        <v>0.4607915076796012</v>
      </c>
      <c r="AC228" s="193">
        <f>_xlfn.IFNA(IF($B228=$B$382,0,_xlfn.IFNA(INDEX('I.Supplementary 2017-18'!P$8:P$35,MATCH($B228,'I.Supplementary 2017-18'!$B$8:$B$35,0)),INDEX('I.KI 2017-18'!P$9:P$393,MATCH($B228,'I.KI 2017-18'!$B$9:$B$393,0)))),"")</f>
        <v>0</v>
      </c>
      <c r="AD228" s="193">
        <f>_xlfn.IFNA(IF($B228=$B$382,0,_xlfn.IFNA(INDEX('I.Supplementary 2017-18'!Q$8:Q$35,MATCH($B228,'I.Supplementary 2017-18'!$B$8:$B$35,0)),INDEX('I.KI 2017-18'!Q$9:Q$393,MATCH($B228,'I.KI 2017-18'!$B$9:$B$393,0)))),"")</f>
        <v>0</v>
      </c>
      <c r="AE228" s="157">
        <f>_xlfn.IFNA(IF($B228=$B$382,0,_xlfn.IFNA(INDEX('I.Supplementary 2017-18'!R$8:R$35,MATCH($B228,'I.Supplementary 2017-18'!$B$8:$B$35,0)),INDEX('I.KI 2017-18'!R$9:R$393,MATCH($B228,'I.KI 2017-18'!$B$9:$B$393,0)))),"")</f>
        <v>0</v>
      </c>
      <c r="AF228" s="156">
        <f>_xlfn.IFNA(IF($B228=$B$382,0,_xlfn.IFNA(INDEX('I.Supplementary 2017-18'!S$8:S$35,MATCH($B228,'I.Supplementary 2017-18'!$B$8:$B$35,0)),INDEX('I.KI 2017-18'!S$9:S$393,MATCH($B228,'I.KI 2017-18'!$B$9:$B$393,0)))),"")</f>
        <v>0</v>
      </c>
      <c r="AG228" s="193">
        <f>_xlfn.IFNA(IF($B228=$B$382,0,_xlfn.IFNA(INDEX('I.Supplementary 2017-18'!T$8:T$35,MATCH($B228,'I.Supplementary 2017-18'!$B$8:$B$35,0)),INDEX('I.KI 2017-18'!T$9:T$393,MATCH($B228,'I.KI 2017-18'!$B$9:$B$393,0)))),"")</f>
        <v>1.794572238525789</v>
      </c>
      <c r="AH228" s="193">
        <f>_xlfn.IFNA(IF($B228=$B$382,0,_xlfn.IFNA(INDEX('I.Supplementary 2017-18'!U$8:U$35,MATCH($B228,'I.Supplementary 2017-18'!$B$8:$B$35,0)),INDEX('I.KI 2017-18'!U$9:U$393,MATCH($B228,'I.KI 2017-18'!$B$9:$B$393,0)))),"")</f>
        <v>0</v>
      </c>
      <c r="AI228" s="193">
        <f>_xlfn.IFNA(IF($B228=$B$382,0,_xlfn.IFNA(INDEX('I.Supplementary 2017-18'!V$8:V$35,MATCH($B228,'I.Supplementary 2017-18'!$B$8:$B$35,0)),INDEX('I.KI 2017-18'!V$9:V$393,MATCH($B228,'I.KI 2017-18'!$B$9:$B$393,0)))),"")</f>
        <v>0</v>
      </c>
      <c r="AJ228" s="157">
        <f>_xlfn.IFNA(IF($B228=$B$382,0,_xlfn.IFNA(INDEX('I.Supplementary 2017-18'!W$8:W$35,MATCH($B228,'I.Supplementary 2017-18'!$B$8:$B$35,0)),INDEX('I.KI 2017-18'!W$9:W$393,MATCH($B228,'I.KI 2017-18'!$B$9:$B$393,0)))),"")</f>
        <v>0</v>
      </c>
      <c r="AK228" s="156">
        <f>_xlfn.IFNA(IF($B228=$B$382,0,_xlfn.IFNA(INDEX('I.Supplementary 2017-18'!X$8:X$35,MATCH($B228,'I.Supplementary 2017-18'!$B$8:$B$35,0)),INDEX('I.KI 2017-18'!X$9:X$393,MATCH($B228,'I.KI 2017-18'!$B$9:$B$393,0)))),"")</f>
        <v>0</v>
      </c>
      <c r="AL228" s="193">
        <f>_xlfn.IFNA(IF($B228=$B$382,0,_xlfn.IFNA(INDEX('I.Supplementary 2017-18'!Y$8:Y$35,MATCH($B228,'I.Supplementary 2017-18'!$B$8:$B$35,0)),INDEX('I.KI 2017-18'!Y$9:Y$393,MATCH($B228,'I.KI 2017-18'!$B$9:$B$393,0)))),"")</f>
        <v>2.2553637462053899</v>
      </c>
      <c r="AM228" s="193">
        <f>_xlfn.IFNA(IF($B228=$B$382,0,_xlfn.IFNA(INDEX('I.Supplementary 2017-18'!Z$8:Z$35,MATCH($B228,'I.Supplementary 2017-18'!$B$8:$B$35,0)),INDEX('I.KI 2017-18'!Z$9:Z$393,MATCH($B228,'I.KI 2017-18'!$B$9:$B$393,0)))),"")</f>
        <v>0</v>
      </c>
      <c r="AN228" s="193">
        <f>_xlfn.IFNA(IF($B228=$B$382,0,_xlfn.IFNA(INDEX('I.Supplementary 2017-18'!AA$8:AA$35,MATCH($B228,'I.Supplementary 2017-18'!$B$8:$B$35,0)),INDEX('I.KI 2017-18'!AA$9:AA$393,MATCH($B228,'I.KI 2017-18'!$B$9:$B$393,0)))),"")</f>
        <v>0</v>
      </c>
      <c r="AO228" s="157">
        <f>_xlfn.IFNA(IF($B228=$B$382,0,_xlfn.IFNA(INDEX('I.Supplementary 2017-18'!AB$8:AB$35,MATCH($B228,'I.Supplementary 2017-18'!$B$8:$B$35,0)),INDEX('I.KI 2017-18'!AB$9:AB$393,MATCH($B228,'I.KI 2017-18'!$B$9:$B$393,0)))),"")</f>
        <v>0</v>
      </c>
      <c r="AP228" s="149"/>
      <c r="AQ228" s="156">
        <f>_xlfn.IFNA(IF($B228=$B$381,0,IF($B228=$B$382,0,_xlfn.IFNA(INDEX('I.Supplementary 2017-18'!I$8:I$35,MATCH($B228,'I.Supplementary 2017-18'!$B$8:$B$35,0)),INDEX('I.KI 2017-18'!I$9:I$393,MATCH($B228,'I.KI 2017-18'!$B$9:$B$393,0))))),"")</f>
        <v>0.4607915076796012</v>
      </c>
      <c r="AR228" s="149">
        <f>_xlfn.IFNA(IF($B228=$B$381,0,IF($B228=$B$382,0,_xlfn.IFNA(INDEX('I.Supplementary 2017-18'!J$8:J$35,MATCH($B228,'I.Supplementary 2017-18'!$B$8:$B$35,0)),INDEX('I.KI 2017-18'!J$9:J$393,MATCH($B228,'I.KI 2017-18'!$B$9:$B$393,0))))),"")</f>
        <v>1.794572238525789</v>
      </c>
      <c r="AS228" s="157">
        <f>_xlfn.IFNA(IF($B228=$B$381,0,IF($B228=$B$382,0,_xlfn.IFNA(INDEX('I.Supplementary 2017-18'!H$8:H$35,MATCH($B228,'I.Supplementary 2017-18'!$B$8:$B$35,0)),INDEX('I.KI 2017-18'!H$9:H$393,MATCH($B228,'I.KI 2017-18'!$B$9:$B$393,0))))),"")</f>
        <v>2.2553637462053899</v>
      </c>
      <c r="AT228" s="149"/>
      <c r="AU228" s="156">
        <f>_xlfn.IFNA(_xlfn.IFNA(INDEX('I.Supplementary 2018-19'!P$8:P$157,MATCH($B228,'I.Supplementary 2018-19'!$B$8:$B$157,0)),INDEX('I.KI 2018-19'!P$9:P$393,MATCH($B228,'I.KI 2018-19'!$B$9:$B$393,0))),"")</f>
        <v>0</v>
      </c>
      <c r="AV228" s="193">
        <f>_xlfn.IFNA(_xlfn.IFNA(INDEX('I.Supplementary 2018-19'!Q$8:Q$157,MATCH($B228,'I.Supplementary 2018-19'!$B$8:$B$157,0)),INDEX('I.KI 2018-19'!Q$9:Q$393,MATCH($B228,'I.KI 2018-19'!$B$9:$B$393,0))),"")</f>
        <v>0.19146994647027085</v>
      </c>
      <c r="AW228" s="193">
        <f>_xlfn.IFNA(_xlfn.IFNA(INDEX('I.Supplementary 2018-19'!R$8:R$157,MATCH($B228,'I.Supplementary 2018-19'!$B$8:$B$157,0)),INDEX('I.KI 2018-19'!R$9:R$393,MATCH($B228,'I.KI 2018-19'!$B$9:$B$393,0))),"")</f>
        <v>0</v>
      </c>
      <c r="AX228" s="193">
        <f>_xlfn.IFNA(_xlfn.IFNA(INDEX('I.Supplementary 2018-19'!S$8:S$157,MATCH($B228,'I.Supplementary 2018-19'!$B$8:$B$157,0)),INDEX('I.KI 2018-19'!S$9:S$393,MATCH($B228,'I.KI 2018-19'!$B$9:$B$393,0))),"")</f>
        <v>0</v>
      </c>
      <c r="AY228" s="157">
        <f>_xlfn.IFNA(_xlfn.IFNA(INDEX('I.Supplementary 2018-19'!T$8:T$157,MATCH($B228,'I.Supplementary 2018-19'!$B$8:$B$157,0)),INDEX('I.KI 2018-19'!T$9:T$393,MATCH($B228,'I.KI 2018-19'!$B$9:$B$393,0))),"")</f>
        <v>0</v>
      </c>
      <c r="AZ228" s="156">
        <f>_xlfn.IFNA(_xlfn.IFNA(INDEX('I.Supplementary 2018-19'!U$8:U$157,MATCH($B228,'I.Supplementary 2018-19'!$B$8:$B$157,0)),INDEX('I.KI 2018-19'!U$9:U$393,MATCH($B228,'I.KI 2018-19'!$B$9:$B$393,0))),"")</f>
        <v>0</v>
      </c>
      <c r="BA228" s="193">
        <f>_xlfn.IFNA(_xlfn.IFNA(INDEX('I.Supplementary 2018-19'!V$8:V$157,MATCH($B228,'I.Supplementary 2018-19'!$B$8:$B$157,0)),INDEX('I.KI 2018-19'!V$9:V$393,MATCH($B228,'I.KI 2018-19'!$B$9:$B$393,0))),"")</f>
        <v>1.8484864259493103</v>
      </c>
      <c r="BB228" s="193">
        <f>_xlfn.IFNA(_xlfn.IFNA(INDEX('I.Supplementary 2018-19'!W$8:W$157,MATCH($B228,'I.Supplementary 2018-19'!$B$8:$B$157,0)),INDEX('I.KI 2018-19'!W$9:W$393,MATCH($B228,'I.KI 2018-19'!$B$9:$B$393,0))),"")</f>
        <v>0</v>
      </c>
      <c r="BC228" s="193">
        <f>_xlfn.IFNA(_xlfn.IFNA(INDEX('I.Supplementary 2018-19'!X$8:X$157,MATCH($B228,'I.Supplementary 2018-19'!$B$8:$B$157,0)),INDEX('I.KI 2018-19'!X$9:X$393,MATCH($B228,'I.KI 2018-19'!$B$9:$B$393,0))),"")</f>
        <v>0</v>
      </c>
      <c r="BD228" s="157">
        <f>_xlfn.IFNA(_xlfn.IFNA(INDEX('I.Supplementary 2018-19'!Y$8:Y$157,MATCH($B228,'I.Supplementary 2018-19'!$B$8:$B$157,0)),INDEX('I.KI 2018-19'!Y$9:Y$393,MATCH($B228,'I.KI 2018-19'!$B$9:$B$393,0))),"")</f>
        <v>0</v>
      </c>
      <c r="BE228" s="156">
        <f>_xlfn.IFNA(_xlfn.IFNA(INDEX('I.Supplementary 2018-19'!Z$8:Z$157,MATCH($B228,'I.Supplementary 2018-19'!$B$8:$B$157,0)),INDEX('I.KI 2018-19'!Z$9:Z$393,MATCH($B228,'I.KI 2018-19'!$B$9:$B$393,0))),"")</f>
        <v>0</v>
      </c>
      <c r="BF228" s="193">
        <f>_xlfn.IFNA(_xlfn.IFNA(INDEX('I.Supplementary 2018-19'!AA$8:AA$157,MATCH($B228,'I.Supplementary 2018-19'!$B$8:$B$157,0)),INDEX('I.KI 2018-19'!AA$9:AA$393,MATCH($B228,'I.KI 2018-19'!$B$9:$B$393,0))),"")</f>
        <v>2.0399563724195811</v>
      </c>
      <c r="BG228" s="193">
        <f>_xlfn.IFNA(_xlfn.IFNA(INDEX('I.Supplementary 2018-19'!AB$8:AB$157,MATCH($B228,'I.Supplementary 2018-19'!$B$8:$B$157,0)),INDEX('I.KI 2018-19'!AB$9:AB$393,MATCH($B228,'I.KI 2018-19'!$B$9:$B$393,0))),"")</f>
        <v>0</v>
      </c>
      <c r="BH228" s="193">
        <f>_xlfn.IFNA(_xlfn.IFNA(INDEX('I.Supplementary 2018-19'!AC$8:AC$157,MATCH($B228,'I.Supplementary 2018-19'!$B$8:$B$157,0)),INDEX('I.KI 2018-19'!AC$9:AC$393,MATCH($B228,'I.KI 2018-19'!$B$9:$B$393,0))),"")</f>
        <v>0</v>
      </c>
      <c r="BI228" s="157">
        <f>_xlfn.IFNA(_xlfn.IFNA(INDEX('I.Supplementary 2018-19'!AD$8:AD$157,MATCH($B228,'I.Supplementary 2018-19'!$B$8:$B$157,0)),INDEX('I.KI 2018-19'!AD$9:AD$393,MATCH($B228,'I.KI 2018-19'!$B$9:$B$393,0))),"")</f>
        <v>0</v>
      </c>
      <c r="BJ228" s="149"/>
      <c r="BK228" s="156">
        <f>_xlfn.IFNA(IF($B228=$B$381,0,IF($B228=$B$382,0,_xlfn.IFNA(INDEX('I.Supplementary 2018-19'!I$8:I$157,MATCH($B228,'I.Supplementary 2018-19'!$B$8:$B$157,0)),INDEX('I.KI 2018-19'!I$9:I$393,MATCH($B228,'I.KI 2018-19'!$B$9:$B$393,0))))),"")</f>
        <v>0.19146994647027085</v>
      </c>
      <c r="BL228" s="149">
        <f>_xlfn.IFNA(IF($B228=$B$381,0,IF($B228=$B$382,0,_xlfn.IFNA(INDEX('I.Supplementary 2018-19'!J$8:J$157,MATCH($B228,'I.Supplementary 2018-19'!$B$8:$B$157,0)),INDEX('I.KI 2018-19'!J$9:J$393,MATCH($B228,'I.KI 2018-19'!$B$9:$B$393,0))))),"")</f>
        <v>1.8484864259493103</v>
      </c>
      <c r="BM228" s="157">
        <f>_xlfn.IFNA(IF($B228=$B$381,0,IF($B228=$B$382,0,_xlfn.IFNA(INDEX('I.Supplementary 2018-19'!H$8:H$157,MATCH($B228,'I.Supplementary 2018-19'!$B$8:$B$157,0)),INDEX('I.KI 2018-19'!H$9:H$393,MATCH($B228,'I.KI 2018-19'!$B$9:$B$393,0))))),"")</f>
        <v>2.0399563724195811</v>
      </c>
    </row>
    <row r="229" spans="2:65">
      <c r="B229" s="121" t="str">
        <f>'Calculations for 2021-22'!B229</f>
        <v>E2437</v>
      </c>
      <c r="C229" s="160" t="str">
        <f>'Calculations for 2021-22'!D229</f>
        <v>E2437</v>
      </c>
      <c r="D229" t="str">
        <f>'Calculations for 2021-22'!E229</f>
        <v>SD</v>
      </c>
      <c r="E229" t="str">
        <f>'Calculations for 2021-22'!F229</f>
        <v>P1913</v>
      </c>
      <c r="F229" s="120" t="str">
        <f>'Calculations for 2021-22'!H229</f>
        <v>North West Leicestershire</v>
      </c>
      <c r="G229" s="156">
        <f>_xlfn.IFNA(INDEX('I.KI 2016-17'!M$8:M$391,MATCH($B229,'I.KI 2016-17'!$B$8:$B$391,0)),"")</f>
        <v>0</v>
      </c>
      <c r="H229" s="149">
        <f>_xlfn.IFNA(INDEX('I.KI 2016-17'!N$8:N$391,MATCH($B229,'I.KI 2016-17'!$B$8:$B$391,0)),"")</f>
        <v>1.1215666241</v>
      </c>
      <c r="I229" s="149">
        <f>_xlfn.IFNA(INDEX('I.KI 2016-17'!O$8:O$391,MATCH($B229,'I.KI 2016-17'!$B$8:$B$391,0)),"")</f>
        <v>0</v>
      </c>
      <c r="J229" s="149">
        <f>_xlfn.IFNA(INDEX('I.KI 2016-17'!P$8:P$391,MATCH($B229,'I.KI 2016-17'!$B$8:$B$391,0)),"")</f>
        <v>0</v>
      </c>
      <c r="K229" s="157">
        <f>_xlfn.IFNA(INDEX('I.KI 2016-17'!Q$8:Q$391,MATCH($B229,'I.KI 2016-17'!$B$8:$B$391,0)),"")</f>
        <v>0</v>
      </c>
      <c r="L229" s="156">
        <f>_xlfn.IFNA(INDEX('I.KI 2016-17'!R$8:R$391,MATCH($B229,'I.KI 2016-17'!$B$8:$B$391,0)),"")</f>
        <v>0</v>
      </c>
      <c r="M229" s="193">
        <f>_xlfn.IFNA(INDEX('I.KI 2016-17'!S$8:S$391,MATCH($B229,'I.KI 2016-17'!$B$8:$B$391,0)),"")</f>
        <v>2.1997504850209997</v>
      </c>
      <c r="N229" s="193">
        <f>_xlfn.IFNA(INDEX('I.KI 2016-17'!T$8:T$391,MATCH($B229,'I.KI 2016-17'!$B$8:$B$391,0)),"")</f>
        <v>0</v>
      </c>
      <c r="O229" s="193">
        <f>_xlfn.IFNA(INDEX('I.KI 2016-17'!U$8:U$391,MATCH($B229,'I.KI 2016-17'!$B$8:$B$391,0)),"")</f>
        <v>0</v>
      </c>
      <c r="P229" s="157">
        <f>_xlfn.IFNA(INDEX('I.KI 2016-17'!V$8:V$391,MATCH($B229,'I.KI 2016-17'!$B$8:$B$391,0)),"")</f>
        <v>0</v>
      </c>
      <c r="Q229" s="156">
        <f>_xlfn.IFNA(INDEX('I.KI 2016-17'!W$8:W$391,MATCH($B229,'I.KI 2016-17'!$B$8:$B$391,0)),"")</f>
        <v>0</v>
      </c>
      <c r="R229" s="193">
        <f>_xlfn.IFNA(INDEX('I.KI 2016-17'!X$8:X$391,MATCH($B229,'I.KI 2016-17'!$B$8:$B$391,0)),"")</f>
        <v>3.3213171091209999</v>
      </c>
      <c r="S229" s="193">
        <f>_xlfn.IFNA(INDEX('I.KI 2016-17'!Y$8:Y$391,MATCH($B229,'I.KI 2016-17'!$B$8:$B$391,0)),"")</f>
        <v>0</v>
      </c>
      <c r="T229" s="193">
        <f>_xlfn.IFNA(INDEX('I.KI 2016-17'!Z$8:Z$391,MATCH($B229,'I.KI 2016-17'!$B$8:$B$391,0)),"")</f>
        <v>0</v>
      </c>
      <c r="U229" s="157">
        <f>_xlfn.IFNA(INDEX('I.KI 2016-17'!AA$8:AA$391,MATCH($B229,'I.KI 2016-17'!$B$8:$B$391,0)),"")</f>
        <v>0</v>
      </c>
      <c r="V229" s="149"/>
      <c r="W229" s="154">
        <f>_xlfn.IFNA(INDEX('I.KI 2016-17'!$H$8:$H$391,MATCH(B229,'I.KI 2016-17'!$B$8:$B$391,0)),"")</f>
        <v>1.1215666241</v>
      </c>
      <c r="X229" s="153">
        <f>_xlfn.IFNA(INDEX('I.KI 2016-17'!$I$8:$I$391,MATCH(B229,'I.KI 2016-17'!$B$8:$B$391,0)),"")</f>
        <v>2.1997504850209997</v>
      </c>
      <c r="Y229" s="155">
        <f>_xlfn.IFNA(INDEX('I.KI 2016-17'!$G$8:$G$391,MATCH(B229,'I.KI 2016-17'!$B$8:$B$391,0)),"")</f>
        <v>3.3213171091209999</v>
      </c>
      <c r="Z229" s="149"/>
      <c r="AA229" s="156">
        <f>_xlfn.IFNA(IF($B229=$B$382,0,_xlfn.IFNA(INDEX('I.Supplementary 2017-18'!N$8:N$35,MATCH($B229,'I.Supplementary 2017-18'!$B$8:$B$35,0)),INDEX('I.KI 2017-18'!N$9:N$393,MATCH($B229,'I.KI 2017-18'!$B$9:$B$393,0)))),"")</f>
        <v>0</v>
      </c>
      <c r="AB229" s="193">
        <f>_xlfn.IFNA(IF($B229=$B$382,0,_xlfn.IFNA(INDEX('I.Supplementary 2017-18'!O$8:O$35,MATCH($B229,'I.Supplementary 2017-18'!$B$8:$B$35,0)),INDEX('I.KI 2017-18'!O$9:O$393,MATCH($B229,'I.KI 2017-18'!$B$9:$B$393,0)))),"")</f>
        <v>0.57267065885644686</v>
      </c>
      <c r="AC229" s="193">
        <f>_xlfn.IFNA(IF($B229=$B$382,0,_xlfn.IFNA(INDEX('I.Supplementary 2017-18'!P$8:P$35,MATCH($B229,'I.Supplementary 2017-18'!$B$8:$B$35,0)),INDEX('I.KI 2017-18'!P$9:P$393,MATCH($B229,'I.KI 2017-18'!$B$9:$B$393,0)))),"")</f>
        <v>0</v>
      </c>
      <c r="AD229" s="193">
        <f>_xlfn.IFNA(IF($B229=$B$382,0,_xlfn.IFNA(INDEX('I.Supplementary 2017-18'!Q$8:Q$35,MATCH($B229,'I.Supplementary 2017-18'!$B$8:$B$35,0)),INDEX('I.KI 2017-18'!Q$9:Q$393,MATCH($B229,'I.KI 2017-18'!$B$9:$B$393,0)))),"")</f>
        <v>0</v>
      </c>
      <c r="AE229" s="157">
        <f>_xlfn.IFNA(IF($B229=$B$382,0,_xlfn.IFNA(INDEX('I.Supplementary 2017-18'!R$8:R$35,MATCH($B229,'I.Supplementary 2017-18'!$B$8:$B$35,0)),INDEX('I.KI 2017-18'!R$9:R$393,MATCH($B229,'I.KI 2017-18'!$B$9:$B$393,0)))),"")</f>
        <v>0</v>
      </c>
      <c r="AF229" s="156">
        <f>_xlfn.IFNA(IF($B229=$B$382,0,_xlfn.IFNA(INDEX('I.Supplementary 2017-18'!S$8:S$35,MATCH($B229,'I.Supplementary 2017-18'!$B$8:$B$35,0)),INDEX('I.KI 2017-18'!S$9:S$393,MATCH($B229,'I.KI 2017-18'!$B$9:$B$393,0)))),"")</f>
        <v>0</v>
      </c>
      <c r="AG229" s="193">
        <f>_xlfn.IFNA(IF($B229=$B$382,0,_xlfn.IFNA(INDEX('I.Supplementary 2017-18'!T$8:T$35,MATCH($B229,'I.Supplementary 2017-18'!$B$8:$B$35,0)),INDEX('I.KI 2017-18'!T$9:T$393,MATCH($B229,'I.KI 2017-18'!$B$9:$B$393,0)))),"")</f>
        <v>2.2446606451543252</v>
      </c>
      <c r="AH229" s="193">
        <f>_xlfn.IFNA(IF($B229=$B$382,0,_xlfn.IFNA(INDEX('I.Supplementary 2017-18'!U$8:U$35,MATCH($B229,'I.Supplementary 2017-18'!$B$8:$B$35,0)),INDEX('I.KI 2017-18'!U$9:U$393,MATCH($B229,'I.KI 2017-18'!$B$9:$B$393,0)))),"")</f>
        <v>0</v>
      </c>
      <c r="AI229" s="193">
        <f>_xlfn.IFNA(IF($B229=$B$382,0,_xlfn.IFNA(INDEX('I.Supplementary 2017-18'!V$8:V$35,MATCH($B229,'I.Supplementary 2017-18'!$B$8:$B$35,0)),INDEX('I.KI 2017-18'!V$9:V$393,MATCH($B229,'I.KI 2017-18'!$B$9:$B$393,0)))),"")</f>
        <v>0</v>
      </c>
      <c r="AJ229" s="157">
        <f>_xlfn.IFNA(IF($B229=$B$382,0,_xlfn.IFNA(INDEX('I.Supplementary 2017-18'!W$8:W$35,MATCH($B229,'I.Supplementary 2017-18'!$B$8:$B$35,0)),INDEX('I.KI 2017-18'!W$9:W$393,MATCH($B229,'I.KI 2017-18'!$B$9:$B$393,0)))),"")</f>
        <v>0</v>
      </c>
      <c r="AK229" s="156">
        <f>_xlfn.IFNA(IF($B229=$B$382,0,_xlfn.IFNA(INDEX('I.Supplementary 2017-18'!X$8:X$35,MATCH($B229,'I.Supplementary 2017-18'!$B$8:$B$35,0)),INDEX('I.KI 2017-18'!X$9:X$393,MATCH($B229,'I.KI 2017-18'!$B$9:$B$393,0)))),"")</f>
        <v>0</v>
      </c>
      <c r="AL229" s="193">
        <f>_xlfn.IFNA(IF($B229=$B$382,0,_xlfn.IFNA(INDEX('I.Supplementary 2017-18'!Y$8:Y$35,MATCH($B229,'I.Supplementary 2017-18'!$B$8:$B$35,0)),INDEX('I.KI 2017-18'!Y$9:Y$393,MATCH($B229,'I.KI 2017-18'!$B$9:$B$393,0)))),"")</f>
        <v>2.8173313040107719</v>
      </c>
      <c r="AM229" s="193">
        <f>_xlfn.IFNA(IF($B229=$B$382,0,_xlfn.IFNA(INDEX('I.Supplementary 2017-18'!Z$8:Z$35,MATCH($B229,'I.Supplementary 2017-18'!$B$8:$B$35,0)),INDEX('I.KI 2017-18'!Z$9:Z$393,MATCH($B229,'I.KI 2017-18'!$B$9:$B$393,0)))),"")</f>
        <v>0</v>
      </c>
      <c r="AN229" s="193">
        <f>_xlfn.IFNA(IF($B229=$B$382,0,_xlfn.IFNA(INDEX('I.Supplementary 2017-18'!AA$8:AA$35,MATCH($B229,'I.Supplementary 2017-18'!$B$8:$B$35,0)),INDEX('I.KI 2017-18'!AA$9:AA$393,MATCH($B229,'I.KI 2017-18'!$B$9:$B$393,0)))),"")</f>
        <v>0</v>
      </c>
      <c r="AO229" s="157">
        <f>_xlfn.IFNA(IF($B229=$B$382,0,_xlfn.IFNA(INDEX('I.Supplementary 2017-18'!AB$8:AB$35,MATCH($B229,'I.Supplementary 2017-18'!$B$8:$B$35,0)),INDEX('I.KI 2017-18'!AB$9:AB$393,MATCH($B229,'I.KI 2017-18'!$B$9:$B$393,0)))),"")</f>
        <v>0</v>
      </c>
      <c r="AP229" s="149"/>
      <c r="AQ229" s="156">
        <f>_xlfn.IFNA(IF($B229=$B$381,0,IF($B229=$B$382,0,_xlfn.IFNA(INDEX('I.Supplementary 2017-18'!I$8:I$35,MATCH($B229,'I.Supplementary 2017-18'!$B$8:$B$35,0)),INDEX('I.KI 2017-18'!I$9:I$393,MATCH($B229,'I.KI 2017-18'!$B$9:$B$393,0))))),"")</f>
        <v>0.57267065885644686</v>
      </c>
      <c r="AR229" s="149">
        <f>_xlfn.IFNA(IF($B229=$B$381,0,IF($B229=$B$382,0,_xlfn.IFNA(INDEX('I.Supplementary 2017-18'!J$8:J$35,MATCH($B229,'I.Supplementary 2017-18'!$B$8:$B$35,0)),INDEX('I.KI 2017-18'!J$9:J$393,MATCH($B229,'I.KI 2017-18'!$B$9:$B$393,0))))),"")</f>
        <v>2.2446606451543252</v>
      </c>
      <c r="AS229" s="157">
        <f>_xlfn.IFNA(IF($B229=$B$381,0,IF($B229=$B$382,0,_xlfn.IFNA(INDEX('I.Supplementary 2017-18'!H$8:H$35,MATCH($B229,'I.Supplementary 2017-18'!$B$8:$B$35,0)),INDEX('I.KI 2017-18'!H$9:H$393,MATCH($B229,'I.KI 2017-18'!$B$9:$B$393,0))))),"")</f>
        <v>2.8173313040107719</v>
      </c>
      <c r="AT229" s="149"/>
      <c r="AU229" s="156">
        <f>_xlfn.IFNA(_xlfn.IFNA(INDEX('I.Supplementary 2018-19'!P$8:P$157,MATCH($B229,'I.Supplementary 2018-19'!$B$8:$B$157,0)),INDEX('I.KI 2018-19'!P$9:P$393,MATCH($B229,'I.KI 2018-19'!$B$9:$B$393,0))),"")</f>
        <v>0</v>
      </c>
      <c r="AV229" s="193">
        <f>_xlfn.IFNA(_xlfn.IFNA(INDEX('I.Supplementary 2018-19'!Q$8:Q$157,MATCH($B229,'I.Supplementary 2018-19'!$B$8:$B$157,0)),INDEX('I.KI 2018-19'!Q$9:Q$393,MATCH($B229,'I.KI 2018-19'!$B$9:$B$393,0))),"")</f>
        <v>0.23532566875070893</v>
      </c>
      <c r="AW229" s="193">
        <f>_xlfn.IFNA(_xlfn.IFNA(INDEX('I.Supplementary 2018-19'!R$8:R$157,MATCH($B229,'I.Supplementary 2018-19'!$B$8:$B$157,0)),INDEX('I.KI 2018-19'!R$9:R$393,MATCH($B229,'I.KI 2018-19'!$B$9:$B$393,0))),"")</f>
        <v>0</v>
      </c>
      <c r="AX229" s="193">
        <f>_xlfn.IFNA(_xlfn.IFNA(INDEX('I.Supplementary 2018-19'!S$8:S$157,MATCH($B229,'I.Supplementary 2018-19'!$B$8:$B$157,0)),INDEX('I.KI 2018-19'!S$9:S$393,MATCH($B229,'I.KI 2018-19'!$B$9:$B$393,0))),"")</f>
        <v>0</v>
      </c>
      <c r="AY229" s="157">
        <f>_xlfn.IFNA(_xlfn.IFNA(INDEX('I.Supplementary 2018-19'!T$8:T$157,MATCH($B229,'I.Supplementary 2018-19'!$B$8:$B$157,0)),INDEX('I.KI 2018-19'!T$9:T$393,MATCH($B229,'I.KI 2018-19'!$B$9:$B$393,0))),"")</f>
        <v>0</v>
      </c>
      <c r="AZ229" s="156">
        <f>_xlfn.IFNA(_xlfn.IFNA(INDEX('I.Supplementary 2018-19'!U$8:U$157,MATCH($B229,'I.Supplementary 2018-19'!$B$8:$B$157,0)),INDEX('I.KI 2018-19'!U$9:U$393,MATCH($B229,'I.KI 2018-19'!$B$9:$B$393,0))),"")</f>
        <v>0</v>
      </c>
      <c r="BA229" s="193">
        <f>_xlfn.IFNA(_xlfn.IFNA(INDEX('I.Supplementary 2018-19'!V$8:V$157,MATCH($B229,'I.Supplementary 2018-19'!$B$8:$B$157,0)),INDEX('I.KI 2018-19'!V$9:V$393,MATCH($B229,'I.KI 2018-19'!$B$9:$B$393,0))),"")</f>
        <v>2.3120968018757</v>
      </c>
      <c r="BB229" s="193">
        <f>_xlfn.IFNA(_xlfn.IFNA(INDEX('I.Supplementary 2018-19'!W$8:W$157,MATCH($B229,'I.Supplementary 2018-19'!$B$8:$B$157,0)),INDEX('I.KI 2018-19'!W$9:W$393,MATCH($B229,'I.KI 2018-19'!$B$9:$B$393,0))),"")</f>
        <v>0</v>
      </c>
      <c r="BC229" s="193">
        <f>_xlfn.IFNA(_xlfn.IFNA(INDEX('I.Supplementary 2018-19'!X$8:X$157,MATCH($B229,'I.Supplementary 2018-19'!$B$8:$B$157,0)),INDEX('I.KI 2018-19'!X$9:X$393,MATCH($B229,'I.KI 2018-19'!$B$9:$B$393,0))),"")</f>
        <v>0</v>
      </c>
      <c r="BD229" s="157">
        <f>_xlfn.IFNA(_xlfn.IFNA(INDEX('I.Supplementary 2018-19'!Y$8:Y$157,MATCH($B229,'I.Supplementary 2018-19'!$B$8:$B$157,0)),INDEX('I.KI 2018-19'!Y$9:Y$393,MATCH($B229,'I.KI 2018-19'!$B$9:$B$393,0))),"")</f>
        <v>0</v>
      </c>
      <c r="BE229" s="156">
        <f>_xlfn.IFNA(_xlfn.IFNA(INDEX('I.Supplementary 2018-19'!Z$8:Z$157,MATCH($B229,'I.Supplementary 2018-19'!$B$8:$B$157,0)),INDEX('I.KI 2018-19'!Z$9:Z$393,MATCH($B229,'I.KI 2018-19'!$B$9:$B$393,0))),"")</f>
        <v>0</v>
      </c>
      <c r="BF229" s="193">
        <f>_xlfn.IFNA(_xlfn.IFNA(INDEX('I.Supplementary 2018-19'!AA$8:AA$157,MATCH($B229,'I.Supplementary 2018-19'!$B$8:$B$157,0)),INDEX('I.KI 2018-19'!AA$9:AA$393,MATCH($B229,'I.KI 2018-19'!$B$9:$B$393,0))),"")</f>
        <v>2.547422470626409</v>
      </c>
      <c r="BG229" s="193">
        <f>_xlfn.IFNA(_xlfn.IFNA(INDEX('I.Supplementary 2018-19'!AB$8:AB$157,MATCH($B229,'I.Supplementary 2018-19'!$B$8:$B$157,0)),INDEX('I.KI 2018-19'!AB$9:AB$393,MATCH($B229,'I.KI 2018-19'!$B$9:$B$393,0))),"")</f>
        <v>0</v>
      </c>
      <c r="BH229" s="193">
        <f>_xlfn.IFNA(_xlfn.IFNA(INDEX('I.Supplementary 2018-19'!AC$8:AC$157,MATCH($B229,'I.Supplementary 2018-19'!$B$8:$B$157,0)),INDEX('I.KI 2018-19'!AC$9:AC$393,MATCH($B229,'I.KI 2018-19'!$B$9:$B$393,0))),"")</f>
        <v>0</v>
      </c>
      <c r="BI229" s="157">
        <f>_xlfn.IFNA(_xlfn.IFNA(INDEX('I.Supplementary 2018-19'!AD$8:AD$157,MATCH($B229,'I.Supplementary 2018-19'!$B$8:$B$157,0)),INDEX('I.KI 2018-19'!AD$9:AD$393,MATCH($B229,'I.KI 2018-19'!$B$9:$B$393,0))),"")</f>
        <v>0</v>
      </c>
      <c r="BJ229" s="149"/>
      <c r="BK229" s="156">
        <f>_xlfn.IFNA(IF($B229=$B$381,0,IF($B229=$B$382,0,_xlfn.IFNA(INDEX('I.Supplementary 2018-19'!I$8:I$157,MATCH($B229,'I.Supplementary 2018-19'!$B$8:$B$157,0)),INDEX('I.KI 2018-19'!I$9:I$393,MATCH($B229,'I.KI 2018-19'!$B$9:$B$393,0))))),"")</f>
        <v>0.23532566875070893</v>
      </c>
      <c r="BL229" s="149">
        <f>_xlfn.IFNA(IF($B229=$B$381,0,IF($B229=$B$382,0,_xlfn.IFNA(INDEX('I.Supplementary 2018-19'!J$8:J$157,MATCH($B229,'I.Supplementary 2018-19'!$B$8:$B$157,0)),INDEX('I.KI 2018-19'!J$9:J$393,MATCH($B229,'I.KI 2018-19'!$B$9:$B$393,0))))),"")</f>
        <v>2.3120968018757</v>
      </c>
      <c r="BM229" s="157">
        <f>_xlfn.IFNA(IF($B229=$B$381,0,IF($B229=$B$382,0,_xlfn.IFNA(INDEX('I.Supplementary 2018-19'!H$8:H$157,MATCH($B229,'I.Supplementary 2018-19'!$B$8:$B$157,0)),INDEX('I.KI 2018-19'!H$9:H$393,MATCH($B229,'I.KI 2018-19'!$B$9:$B$393,0))))),"")</f>
        <v>2.547422470626409</v>
      </c>
    </row>
    <row r="230" spans="2:65">
      <c r="B230" s="121" t="str">
        <f>'Calculations for 2021-22'!B230</f>
        <v>E2721</v>
      </c>
      <c r="C230" s="160" t="str">
        <f>'Calculations for 2021-22'!D230</f>
        <v>E2721</v>
      </c>
      <c r="D230" t="str">
        <f>'Calculations for 2021-22'!E230</f>
        <v>SCNFIR</v>
      </c>
      <c r="E230" t="str">
        <f>'Calculations for 2021-22'!F230</f>
        <v>P1912</v>
      </c>
      <c r="F230" s="120" t="str">
        <f>'Calculations for 2021-22'!H230</f>
        <v>North Yorkshire</v>
      </c>
      <c r="G230" s="156">
        <f>_xlfn.IFNA(INDEX('I.KI 2016-17'!M$8:M$391,MATCH($B230,'I.KI 2016-17'!$B$8:$B$391,0)),"")</f>
        <v>37.372412963225997</v>
      </c>
      <c r="H230" s="149">
        <f>_xlfn.IFNA(INDEX('I.KI 2016-17'!N$8:N$391,MATCH($B230,'I.KI 2016-17'!$B$8:$B$391,0)),"")</f>
        <v>0</v>
      </c>
      <c r="I230" s="149">
        <f>_xlfn.IFNA(INDEX('I.KI 2016-17'!O$8:O$391,MATCH($B230,'I.KI 2016-17'!$B$8:$B$391,0)),"")</f>
        <v>0</v>
      </c>
      <c r="J230" s="149">
        <f>_xlfn.IFNA(INDEX('I.KI 2016-17'!P$8:P$391,MATCH($B230,'I.KI 2016-17'!$B$8:$B$391,0)),"")</f>
        <v>0</v>
      </c>
      <c r="K230" s="157">
        <f>_xlfn.IFNA(INDEX('I.KI 2016-17'!Q$8:Q$391,MATCH($B230,'I.KI 2016-17'!$B$8:$B$391,0)),"")</f>
        <v>0</v>
      </c>
      <c r="L230" s="156">
        <f>_xlfn.IFNA(INDEX('I.KI 2016-17'!R$8:R$391,MATCH($B230,'I.KI 2016-17'!$B$8:$B$391,0)),"")</f>
        <v>61.972939482472</v>
      </c>
      <c r="M230" s="193">
        <f>_xlfn.IFNA(INDEX('I.KI 2016-17'!S$8:S$391,MATCH($B230,'I.KI 2016-17'!$B$8:$B$391,0)),"")</f>
        <v>0</v>
      </c>
      <c r="N230" s="193">
        <f>_xlfn.IFNA(INDEX('I.KI 2016-17'!T$8:T$391,MATCH($B230,'I.KI 2016-17'!$B$8:$B$391,0)),"")</f>
        <v>0</v>
      </c>
      <c r="O230" s="193">
        <f>_xlfn.IFNA(INDEX('I.KI 2016-17'!U$8:U$391,MATCH($B230,'I.KI 2016-17'!$B$8:$B$391,0)),"")</f>
        <v>0</v>
      </c>
      <c r="P230" s="157">
        <f>_xlfn.IFNA(INDEX('I.KI 2016-17'!V$8:V$391,MATCH($B230,'I.KI 2016-17'!$B$8:$B$391,0)),"")</f>
        <v>0</v>
      </c>
      <c r="Q230" s="156">
        <f>_xlfn.IFNA(INDEX('I.KI 2016-17'!W$8:W$391,MATCH($B230,'I.KI 2016-17'!$B$8:$B$391,0)),"")</f>
        <v>99.345352445697998</v>
      </c>
      <c r="R230" s="193">
        <f>_xlfn.IFNA(INDEX('I.KI 2016-17'!X$8:X$391,MATCH($B230,'I.KI 2016-17'!$B$8:$B$391,0)),"")</f>
        <v>0</v>
      </c>
      <c r="S230" s="193">
        <f>_xlfn.IFNA(INDEX('I.KI 2016-17'!Y$8:Y$391,MATCH($B230,'I.KI 2016-17'!$B$8:$B$391,0)),"")</f>
        <v>0</v>
      </c>
      <c r="T230" s="193">
        <f>_xlfn.IFNA(INDEX('I.KI 2016-17'!Z$8:Z$391,MATCH($B230,'I.KI 2016-17'!$B$8:$B$391,0)),"")</f>
        <v>0</v>
      </c>
      <c r="U230" s="157">
        <f>_xlfn.IFNA(INDEX('I.KI 2016-17'!AA$8:AA$391,MATCH($B230,'I.KI 2016-17'!$B$8:$B$391,0)),"")</f>
        <v>0</v>
      </c>
      <c r="V230" s="149"/>
      <c r="W230" s="154">
        <f>_xlfn.IFNA(INDEX('I.KI 2016-17'!$H$8:$H$391,MATCH(B230,'I.KI 2016-17'!$B$8:$B$391,0)),"")</f>
        <v>37.372412963225997</v>
      </c>
      <c r="X230" s="153">
        <f>_xlfn.IFNA(INDEX('I.KI 2016-17'!$I$8:$I$391,MATCH(B230,'I.KI 2016-17'!$B$8:$B$391,0)),"")</f>
        <v>61.972939482472</v>
      </c>
      <c r="Y230" s="155">
        <f>_xlfn.IFNA(INDEX('I.KI 2016-17'!$G$8:$G$391,MATCH(B230,'I.KI 2016-17'!$B$8:$B$391,0)),"")</f>
        <v>99.345352445697998</v>
      </c>
      <c r="Z230" s="149"/>
      <c r="AA230" s="156">
        <f>_xlfn.IFNA(IF($B230=$B$382,0,_xlfn.IFNA(INDEX('I.Supplementary 2017-18'!N$8:N$35,MATCH($B230,'I.Supplementary 2017-18'!$B$8:$B$35,0)),INDEX('I.KI 2017-18'!N$9:N$393,MATCH($B230,'I.KI 2017-18'!$B$9:$B$393,0)))),"")</f>
        <v>19.118776722840579</v>
      </c>
      <c r="AB230" s="193">
        <f>_xlfn.IFNA(IF($B230=$B$382,0,_xlfn.IFNA(INDEX('I.Supplementary 2017-18'!O$8:O$35,MATCH($B230,'I.Supplementary 2017-18'!$B$8:$B$35,0)),INDEX('I.KI 2017-18'!O$9:O$393,MATCH($B230,'I.KI 2017-18'!$B$9:$B$393,0)))),"")</f>
        <v>0</v>
      </c>
      <c r="AC230" s="193">
        <f>_xlfn.IFNA(IF($B230=$B$382,0,_xlfn.IFNA(INDEX('I.Supplementary 2017-18'!P$8:P$35,MATCH($B230,'I.Supplementary 2017-18'!$B$8:$B$35,0)),INDEX('I.KI 2017-18'!P$9:P$393,MATCH($B230,'I.KI 2017-18'!$B$9:$B$393,0)))),"")</f>
        <v>0</v>
      </c>
      <c r="AD230" s="193">
        <f>_xlfn.IFNA(IF($B230=$B$382,0,_xlfn.IFNA(INDEX('I.Supplementary 2017-18'!Q$8:Q$35,MATCH($B230,'I.Supplementary 2017-18'!$B$8:$B$35,0)),INDEX('I.KI 2017-18'!Q$9:Q$393,MATCH($B230,'I.KI 2017-18'!$B$9:$B$393,0)))),"")</f>
        <v>0</v>
      </c>
      <c r="AE230" s="157">
        <f>_xlfn.IFNA(IF($B230=$B$382,0,_xlfn.IFNA(INDEX('I.Supplementary 2017-18'!R$8:R$35,MATCH($B230,'I.Supplementary 2017-18'!$B$8:$B$35,0)),INDEX('I.KI 2017-18'!R$9:R$393,MATCH($B230,'I.KI 2017-18'!$B$9:$B$393,0)))),"")</f>
        <v>0</v>
      </c>
      <c r="AF230" s="156">
        <f>_xlfn.IFNA(IF($B230=$B$382,0,_xlfn.IFNA(INDEX('I.Supplementary 2017-18'!S$8:S$35,MATCH($B230,'I.Supplementary 2017-18'!$B$8:$B$35,0)),INDEX('I.KI 2017-18'!S$9:S$393,MATCH($B230,'I.KI 2017-18'!$B$9:$B$393,0)))),"")</f>
        <v>63.238180542784406</v>
      </c>
      <c r="AG230" s="193">
        <f>_xlfn.IFNA(IF($B230=$B$382,0,_xlfn.IFNA(INDEX('I.Supplementary 2017-18'!T$8:T$35,MATCH($B230,'I.Supplementary 2017-18'!$B$8:$B$35,0)),INDEX('I.KI 2017-18'!T$9:T$393,MATCH($B230,'I.KI 2017-18'!$B$9:$B$393,0)))),"")</f>
        <v>0</v>
      </c>
      <c r="AH230" s="193">
        <f>_xlfn.IFNA(IF($B230=$B$382,0,_xlfn.IFNA(INDEX('I.Supplementary 2017-18'!U$8:U$35,MATCH($B230,'I.Supplementary 2017-18'!$B$8:$B$35,0)),INDEX('I.KI 2017-18'!U$9:U$393,MATCH($B230,'I.KI 2017-18'!$B$9:$B$393,0)))),"")</f>
        <v>0</v>
      </c>
      <c r="AI230" s="193">
        <f>_xlfn.IFNA(IF($B230=$B$382,0,_xlfn.IFNA(INDEX('I.Supplementary 2017-18'!V$8:V$35,MATCH($B230,'I.Supplementary 2017-18'!$B$8:$B$35,0)),INDEX('I.KI 2017-18'!V$9:V$393,MATCH($B230,'I.KI 2017-18'!$B$9:$B$393,0)))),"")</f>
        <v>0</v>
      </c>
      <c r="AJ230" s="157">
        <f>_xlfn.IFNA(IF($B230=$B$382,0,_xlfn.IFNA(INDEX('I.Supplementary 2017-18'!W$8:W$35,MATCH($B230,'I.Supplementary 2017-18'!$B$8:$B$35,0)),INDEX('I.KI 2017-18'!W$9:W$393,MATCH($B230,'I.KI 2017-18'!$B$9:$B$393,0)))),"")</f>
        <v>0</v>
      </c>
      <c r="AK230" s="156">
        <f>_xlfn.IFNA(IF($B230=$B$382,0,_xlfn.IFNA(INDEX('I.Supplementary 2017-18'!X$8:X$35,MATCH($B230,'I.Supplementary 2017-18'!$B$8:$B$35,0)),INDEX('I.KI 2017-18'!X$9:X$393,MATCH($B230,'I.KI 2017-18'!$B$9:$B$393,0)))),"")</f>
        <v>82.356957265624985</v>
      </c>
      <c r="AL230" s="193">
        <f>_xlfn.IFNA(IF($B230=$B$382,0,_xlfn.IFNA(INDEX('I.Supplementary 2017-18'!Y$8:Y$35,MATCH($B230,'I.Supplementary 2017-18'!$B$8:$B$35,0)),INDEX('I.KI 2017-18'!Y$9:Y$393,MATCH($B230,'I.KI 2017-18'!$B$9:$B$393,0)))),"")</f>
        <v>0</v>
      </c>
      <c r="AM230" s="193">
        <f>_xlfn.IFNA(IF($B230=$B$382,0,_xlfn.IFNA(INDEX('I.Supplementary 2017-18'!Z$8:Z$35,MATCH($B230,'I.Supplementary 2017-18'!$B$8:$B$35,0)),INDEX('I.KI 2017-18'!Z$9:Z$393,MATCH($B230,'I.KI 2017-18'!$B$9:$B$393,0)))),"")</f>
        <v>0</v>
      </c>
      <c r="AN230" s="193">
        <f>_xlfn.IFNA(IF($B230=$B$382,0,_xlfn.IFNA(INDEX('I.Supplementary 2017-18'!AA$8:AA$35,MATCH($B230,'I.Supplementary 2017-18'!$B$8:$B$35,0)),INDEX('I.KI 2017-18'!AA$9:AA$393,MATCH($B230,'I.KI 2017-18'!$B$9:$B$393,0)))),"")</f>
        <v>0</v>
      </c>
      <c r="AO230" s="157">
        <f>_xlfn.IFNA(IF($B230=$B$382,0,_xlfn.IFNA(INDEX('I.Supplementary 2017-18'!AB$8:AB$35,MATCH($B230,'I.Supplementary 2017-18'!$B$8:$B$35,0)),INDEX('I.KI 2017-18'!AB$9:AB$393,MATCH($B230,'I.KI 2017-18'!$B$9:$B$393,0)))),"")</f>
        <v>0</v>
      </c>
      <c r="AP230" s="149"/>
      <c r="AQ230" s="156">
        <f>_xlfn.IFNA(IF($B230=$B$381,0,IF($B230=$B$382,0,_xlfn.IFNA(INDEX('I.Supplementary 2017-18'!I$8:I$35,MATCH($B230,'I.Supplementary 2017-18'!$B$8:$B$35,0)),INDEX('I.KI 2017-18'!I$9:I$393,MATCH($B230,'I.KI 2017-18'!$B$9:$B$393,0))))),"")</f>
        <v>19.118776722840579</v>
      </c>
      <c r="AR230" s="149">
        <f>_xlfn.IFNA(IF($B230=$B$381,0,IF($B230=$B$382,0,_xlfn.IFNA(INDEX('I.Supplementary 2017-18'!J$8:J$35,MATCH($B230,'I.Supplementary 2017-18'!$B$8:$B$35,0)),INDEX('I.KI 2017-18'!J$9:J$393,MATCH($B230,'I.KI 2017-18'!$B$9:$B$393,0))))),"")</f>
        <v>63.238180542784406</v>
      </c>
      <c r="AS230" s="157">
        <f>_xlfn.IFNA(IF($B230=$B$381,0,IF($B230=$B$382,0,_xlfn.IFNA(INDEX('I.Supplementary 2017-18'!H$8:H$35,MATCH($B230,'I.Supplementary 2017-18'!$B$8:$B$35,0)),INDEX('I.KI 2017-18'!H$9:H$393,MATCH($B230,'I.KI 2017-18'!$B$9:$B$393,0))))),"")</f>
        <v>82.356957265624985</v>
      </c>
      <c r="AT230" s="149"/>
      <c r="AU230" s="156">
        <f>_xlfn.IFNA(_xlfn.IFNA(INDEX('I.Supplementary 2018-19'!P$8:P$157,MATCH($B230,'I.Supplementary 2018-19'!$B$8:$B$157,0)),INDEX('I.KI 2018-19'!P$9:P$393,MATCH($B230,'I.KI 2018-19'!$B$9:$B$393,0))),"")</f>
        <v>7.5570645943967101</v>
      </c>
      <c r="AV230" s="193">
        <f>_xlfn.IFNA(_xlfn.IFNA(INDEX('I.Supplementary 2018-19'!Q$8:Q$157,MATCH($B230,'I.Supplementary 2018-19'!$B$8:$B$157,0)),INDEX('I.KI 2018-19'!Q$9:Q$393,MATCH($B230,'I.KI 2018-19'!$B$9:$B$393,0))),"")</f>
        <v>0</v>
      </c>
      <c r="AW230" s="193">
        <f>_xlfn.IFNA(_xlfn.IFNA(INDEX('I.Supplementary 2018-19'!R$8:R$157,MATCH($B230,'I.Supplementary 2018-19'!$B$8:$B$157,0)),INDEX('I.KI 2018-19'!R$9:R$393,MATCH($B230,'I.KI 2018-19'!$B$9:$B$393,0))),"")</f>
        <v>0</v>
      </c>
      <c r="AX230" s="193">
        <f>_xlfn.IFNA(_xlfn.IFNA(INDEX('I.Supplementary 2018-19'!S$8:S$157,MATCH($B230,'I.Supplementary 2018-19'!$B$8:$B$157,0)),INDEX('I.KI 2018-19'!S$9:S$393,MATCH($B230,'I.KI 2018-19'!$B$9:$B$393,0))),"")</f>
        <v>0</v>
      </c>
      <c r="AY230" s="157">
        <f>_xlfn.IFNA(_xlfn.IFNA(INDEX('I.Supplementary 2018-19'!T$8:T$157,MATCH($B230,'I.Supplementary 2018-19'!$B$8:$B$157,0)),INDEX('I.KI 2018-19'!T$9:T$393,MATCH($B230,'I.KI 2018-19'!$B$9:$B$393,0))),"")</f>
        <v>0</v>
      </c>
      <c r="AZ230" s="156">
        <f>_xlfn.IFNA(_xlfn.IFNA(INDEX('I.Supplementary 2018-19'!U$8:U$157,MATCH($B230,'I.Supplementary 2018-19'!$B$8:$B$157,0)),INDEX('I.KI 2018-19'!U$9:U$393,MATCH($B230,'I.KI 2018-19'!$B$9:$B$393,0))),"")</f>
        <v>65.138040044069768</v>
      </c>
      <c r="BA230" s="193">
        <f>_xlfn.IFNA(_xlfn.IFNA(INDEX('I.Supplementary 2018-19'!V$8:V$157,MATCH($B230,'I.Supplementary 2018-19'!$B$8:$B$157,0)),INDEX('I.KI 2018-19'!V$9:V$393,MATCH($B230,'I.KI 2018-19'!$B$9:$B$393,0))),"")</f>
        <v>0</v>
      </c>
      <c r="BB230" s="193">
        <f>_xlfn.IFNA(_xlfn.IFNA(INDEX('I.Supplementary 2018-19'!W$8:W$157,MATCH($B230,'I.Supplementary 2018-19'!$B$8:$B$157,0)),INDEX('I.KI 2018-19'!W$9:W$393,MATCH($B230,'I.KI 2018-19'!$B$9:$B$393,0))),"")</f>
        <v>0</v>
      </c>
      <c r="BC230" s="193">
        <f>_xlfn.IFNA(_xlfn.IFNA(INDEX('I.Supplementary 2018-19'!X$8:X$157,MATCH($B230,'I.Supplementary 2018-19'!$B$8:$B$157,0)),INDEX('I.KI 2018-19'!X$9:X$393,MATCH($B230,'I.KI 2018-19'!$B$9:$B$393,0))),"")</f>
        <v>0</v>
      </c>
      <c r="BD230" s="157">
        <f>_xlfn.IFNA(_xlfn.IFNA(INDEX('I.Supplementary 2018-19'!Y$8:Y$157,MATCH($B230,'I.Supplementary 2018-19'!$B$8:$B$157,0)),INDEX('I.KI 2018-19'!Y$9:Y$393,MATCH($B230,'I.KI 2018-19'!$B$9:$B$393,0))),"")</f>
        <v>0</v>
      </c>
      <c r="BE230" s="156">
        <f>_xlfn.IFNA(_xlfn.IFNA(INDEX('I.Supplementary 2018-19'!Z$8:Z$157,MATCH($B230,'I.Supplementary 2018-19'!$B$8:$B$157,0)),INDEX('I.KI 2018-19'!Z$9:Z$393,MATCH($B230,'I.KI 2018-19'!$B$9:$B$393,0))),"")</f>
        <v>72.695104638466475</v>
      </c>
      <c r="BF230" s="193">
        <f>_xlfn.IFNA(_xlfn.IFNA(INDEX('I.Supplementary 2018-19'!AA$8:AA$157,MATCH($B230,'I.Supplementary 2018-19'!$B$8:$B$157,0)),INDEX('I.KI 2018-19'!AA$9:AA$393,MATCH($B230,'I.KI 2018-19'!$B$9:$B$393,0))),"")</f>
        <v>0</v>
      </c>
      <c r="BG230" s="193">
        <f>_xlfn.IFNA(_xlfn.IFNA(INDEX('I.Supplementary 2018-19'!AB$8:AB$157,MATCH($B230,'I.Supplementary 2018-19'!$B$8:$B$157,0)),INDEX('I.KI 2018-19'!AB$9:AB$393,MATCH($B230,'I.KI 2018-19'!$B$9:$B$393,0))),"")</f>
        <v>0</v>
      </c>
      <c r="BH230" s="193">
        <f>_xlfn.IFNA(_xlfn.IFNA(INDEX('I.Supplementary 2018-19'!AC$8:AC$157,MATCH($B230,'I.Supplementary 2018-19'!$B$8:$B$157,0)),INDEX('I.KI 2018-19'!AC$9:AC$393,MATCH($B230,'I.KI 2018-19'!$B$9:$B$393,0))),"")</f>
        <v>0</v>
      </c>
      <c r="BI230" s="157">
        <f>_xlfn.IFNA(_xlfn.IFNA(INDEX('I.Supplementary 2018-19'!AD$8:AD$157,MATCH($B230,'I.Supplementary 2018-19'!$B$8:$B$157,0)),INDEX('I.KI 2018-19'!AD$9:AD$393,MATCH($B230,'I.KI 2018-19'!$B$9:$B$393,0))),"")</f>
        <v>0</v>
      </c>
      <c r="BJ230" s="149"/>
      <c r="BK230" s="156">
        <f>_xlfn.IFNA(IF($B230=$B$381,0,IF($B230=$B$382,0,_xlfn.IFNA(INDEX('I.Supplementary 2018-19'!I$8:I$157,MATCH($B230,'I.Supplementary 2018-19'!$B$8:$B$157,0)),INDEX('I.KI 2018-19'!I$9:I$393,MATCH($B230,'I.KI 2018-19'!$B$9:$B$393,0))))),"")</f>
        <v>7.5570645943967101</v>
      </c>
      <c r="BL230" s="149">
        <f>_xlfn.IFNA(IF($B230=$B$381,0,IF($B230=$B$382,0,_xlfn.IFNA(INDEX('I.Supplementary 2018-19'!J$8:J$157,MATCH($B230,'I.Supplementary 2018-19'!$B$8:$B$157,0)),INDEX('I.KI 2018-19'!J$9:J$393,MATCH($B230,'I.KI 2018-19'!$B$9:$B$393,0))))),"")</f>
        <v>65.138040044069768</v>
      </c>
      <c r="BM230" s="157">
        <f>_xlfn.IFNA(IF($B230=$B$381,0,IF($B230=$B$382,0,_xlfn.IFNA(INDEX('I.Supplementary 2018-19'!H$8:H$157,MATCH($B230,'I.Supplementary 2018-19'!$B$8:$B$157,0)),INDEX('I.KI 2018-19'!H$9:H$393,MATCH($B230,'I.KI 2018-19'!$B$9:$B$393,0))))),"")</f>
        <v>72.695104638466475</v>
      </c>
    </row>
    <row r="231" spans="2:65">
      <c r="B231" s="121" t="str">
        <f>'Calculations for 2021-22'!B231</f>
        <v>E7027</v>
      </c>
      <c r="C231" s="160" t="str">
        <f>'Calculations for 2021-22'!D231</f>
        <v>E6127</v>
      </c>
      <c r="D231" t="str">
        <f>'Calculations for 2021-22'!E231</f>
        <v>FIR</v>
      </c>
      <c r="E231">
        <f>'Calculations for 2021-22'!F231</f>
        <v>0</v>
      </c>
      <c r="F231" s="120" t="str">
        <f>'Calculations for 2021-22'!H231</f>
        <v>North Yorkshire Fire</v>
      </c>
      <c r="G231" s="156" t="str">
        <f>_xlfn.IFNA(INDEX('I.KI 2016-17'!M$8:M$391,MATCH($B231,'I.KI 2016-17'!$B$8:$B$391,0)),"")</f>
        <v/>
      </c>
      <c r="H231" s="149" t="str">
        <f>_xlfn.IFNA(INDEX('I.KI 2016-17'!N$8:N$391,MATCH($B231,'I.KI 2016-17'!$B$8:$B$391,0)),"")</f>
        <v/>
      </c>
      <c r="I231" s="149" t="str">
        <f>_xlfn.IFNA(INDEX('I.KI 2016-17'!O$8:O$391,MATCH($B231,'I.KI 2016-17'!$B$8:$B$391,0)),"")</f>
        <v/>
      </c>
      <c r="J231" s="149" t="str">
        <f>_xlfn.IFNA(INDEX('I.KI 2016-17'!P$8:P$391,MATCH($B231,'I.KI 2016-17'!$B$8:$B$391,0)),"")</f>
        <v/>
      </c>
      <c r="K231" s="157" t="str">
        <f>_xlfn.IFNA(INDEX('I.KI 2016-17'!Q$8:Q$391,MATCH($B231,'I.KI 2016-17'!$B$8:$B$391,0)),"")</f>
        <v/>
      </c>
      <c r="L231" s="156" t="str">
        <f>_xlfn.IFNA(INDEX('I.KI 2016-17'!R$8:R$391,MATCH($B231,'I.KI 2016-17'!$B$8:$B$391,0)),"")</f>
        <v/>
      </c>
      <c r="M231" s="193" t="str">
        <f>_xlfn.IFNA(INDEX('I.KI 2016-17'!S$8:S$391,MATCH($B231,'I.KI 2016-17'!$B$8:$B$391,0)),"")</f>
        <v/>
      </c>
      <c r="N231" s="193" t="str">
        <f>_xlfn.IFNA(INDEX('I.KI 2016-17'!T$8:T$391,MATCH($B231,'I.KI 2016-17'!$B$8:$B$391,0)),"")</f>
        <v/>
      </c>
      <c r="O231" s="193" t="str">
        <f>_xlfn.IFNA(INDEX('I.KI 2016-17'!U$8:U$391,MATCH($B231,'I.KI 2016-17'!$B$8:$B$391,0)),"")</f>
        <v/>
      </c>
      <c r="P231" s="157" t="str">
        <f>_xlfn.IFNA(INDEX('I.KI 2016-17'!V$8:V$391,MATCH($B231,'I.KI 2016-17'!$B$8:$B$391,0)),"")</f>
        <v/>
      </c>
      <c r="Q231" s="156" t="str">
        <f>_xlfn.IFNA(INDEX('I.KI 2016-17'!W$8:W$391,MATCH($B231,'I.KI 2016-17'!$B$8:$B$391,0)),"")</f>
        <v/>
      </c>
      <c r="R231" s="193" t="str">
        <f>_xlfn.IFNA(INDEX('I.KI 2016-17'!X$8:X$391,MATCH($B231,'I.KI 2016-17'!$B$8:$B$391,0)),"")</f>
        <v/>
      </c>
      <c r="S231" s="193" t="str">
        <f>_xlfn.IFNA(INDEX('I.KI 2016-17'!Y$8:Y$391,MATCH($B231,'I.KI 2016-17'!$B$8:$B$391,0)),"")</f>
        <v/>
      </c>
      <c r="T231" s="193" t="str">
        <f>_xlfn.IFNA(INDEX('I.KI 2016-17'!Z$8:Z$391,MATCH($B231,'I.KI 2016-17'!$B$8:$B$391,0)),"")</f>
        <v/>
      </c>
      <c r="U231" s="157" t="str">
        <f>_xlfn.IFNA(INDEX('I.KI 2016-17'!AA$8:AA$391,MATCH($B231,'I.KI 2016-17'!$B$8:$B$391,0)),"")</f>
        <v/>
      </c>
      <c r="V231" s="149"/>
      <c r="W231" s="154" t="str">
        <f>_xlfn.IFNA(INDEX('I.KI 2016-17'!$H$8:$H$391,MATCH(B231,'I.KI 2016-17'!$B$8:$B$391,0)),"")</f>
        <v/>
      </c>
      <c r="X231" s="153" t="str">
        <f>_xlfn.IFNA(INDEX('I.KI 2016-17'!$I$8:$I$391,MATCH(B231,'I.KI 2016-17'!$B$8:$B$391,0)),"")</f>
        <v/>
      </c>
      <c r="Y231" s="155" t="str">
        <f>_xlfn.IFNA(INDEX('I.KI 2016-17'!$G$8:$G$391,MATCH(B231,'I.KI 2016-17'!$B$8:$B$391,0)),"")</f>
        <v/>
      </c>
      <c r="Z231" s="149"/>
      <c r="AA231" s="156" t="str">
        <f>_xlfn.IFNA(IF($B231=$B$382,0,_xlfn.IFNA(INDEX('I.Supplementary 2017-18'!N$8:N$35,MATCH($B231,'I.Supplementary 2017-18'!$B$8:$B$35,0)),INDEX('I.KI 2017-18'!N$9:N$393,MATCH($B231,'I.KI 2017-18'!$B$9:$B$393,0)))),"")</f>
        <v/>
      </c>
      <c r="AB231" s="193" t="str">
        <f>_xlfn.IFNA(IF($B231=$B$382,0,_xlfn.IFNA(INDEX('I.Supplementary 2017-18'!O$8:O$35,MATCH($B231,'I.Supplementary 2017-18'!$B$8:$B$35,0)),INDEX('I.KI 2017-18'!O$9:O$393,MATCH($B231,'I.KI 2017-18'!$B$9:$B$393,0)))),"")</f>
        <v/>
      </c>
      <c r="AC231" s="193" t="str">
        <f>_xlfn.IFNA(IF($B231=$B$382,0,_xlfn.IFNA(INDEX('I.Supplementary 2017-18'!P$8:P$35,MATCH($B231,'I.Supplementary 2017-18'!$B$8:$B$35,0)),INDEX('I.KI 2017-18'!P$9:P$393,MATCH($B231,'I.KI 2017-18'!$B$9:$B$393,0)))),"")</f>
        <v/>
      </c>
      <c r="AD231" s="193" t="str">
        <f>_xlfn.IFNA(IF($B231=$B$382,0,_xlfn.IFNA(INDEX('I.Supplementary 2017-18'!Q$8:Q$35,MATCH($B231,'I.Supplementary 2017-18'!$B$8:$B$35,0)),INDEX('I.KI 2017-18'!Q$9:Q$393,MATCH($B231,'I.KI 2017-18'!$B$9:$B$393,0)))),"")</f>
        <v/>
      </c>
      <c r="AE231" s="157" t="str">
        <f>_xlfn.IFNA(IF($B231=$B$382,0,_xlfn.IFNA(INDEX('I.Supplementary 2017-18'!R$8:R$35,MATCH($B231,'I.Supplementary 2017-18'!$B$8:$B$35,0)),INDEX('I.KI 2017-18'!R$9:R$393,MATCH($B231,'I.KI 2017-18'!$B$9:$B$393,0)))),"")</f>
        <v/>
      </c>
      <c r="AF231" s="156" t="str">
        <f>_xlfn.IFNA(IF($B231=$B$382,0,_xlfn.IFNA(INDEX('I.Supplementary 2017-18'!S$8:S$35,MATCH($B231,'I.Supplementary 2017-18'!$B$8:$B$35,0)),INDEX('I.KI 2017-18'!S$9:S$393,MATCH($B231,'I.KI 2017-18'!$B$9:$B$393,0)))),"")</f>
        <v/>
      </c>
      <c r="AG231" s="193" t="str">
        <f>_xlfn.IFNA(IF($B231=$B$382,0,_xlfn.IFNA(INDEX('I.Supplementary 2017-18'!T$8:T$35,MATCH($B231,'I.Supplementary 2017-18'!$B$8:$B$35,0)),INDEX('I.KI 2017-18'!T$9:T$393,MATCH($B231,'I.KI 2017-18'!$B$9:$B$393,0)))),"")</f>
        <v/>
      </c>
      <c r="AH231" s="193" t="str">
        <f>_xlfn.IFNA(IF($B231=$B$382,0,_xlfn.IFNA(INDEX('I.Supplementary 2017-18'!U$8:U$35,MATCH($B231,'I.Supplementary 2017-18'!$B$8:$B$35,0)),INDEX('I.KI 2017-18'!U$9:U$393,MATCH($B231,'I.KI 2017-18'!$B$9:$B$393,0)))),"")</f>
        <v/>
      </c>
      <c r="AI231" s="193" t="str">
        <f>_xlfn.IFNA(IF($B231=$B$382,0,_xlfn.IFNA(INDEX('I.Supplementary 2017-18'!V$8:V$35,MATCH($B231,'I.Supplementary 2017-18'!$B$8:$B$35,0)),INDEX('I.KI 2017-18'!V$9:V$393,MATCH($B231,'I.KI 2017-18'!$B$9:$B$393,0)))),"")</f>
        <v/>
      </c>
      <c r="AJ231" s="157" t="str">
        <f>_xlfn.IFNA(IF($B231=$B$382,0,_xlfn.IFNA(INDEX('I.Supplementary 2017-18'!W$8:W$35,MATCH($B231,'I.Supplementary 2017-18'!$B$8:$B$35,0)),INDEX('I.KI 2017-18'!W$9:W$393,MATCH($B231,'I.KI 2017-18'!$B$9:$B$393,0)))),"")</f>
        <v/>
      </c>
      <c r="AK231" s="156" t="str">
        <f>_xlfn.IFNA(IF($B231=$B$382,0,_xlfn.IFNA(INDEX('I.Supplementary 2017-18'!X$8:X$35,MATCH($B231,'I.Supplementary 2017-18'!$B$8:$B$35,0)),INDEX('I.KI 2017-18'!X$9:X$393,MATCH($B231,'I.KI 2017-18'!$B$9:$B$393,0)))),"")</f>
        <v/>
      </c>
      <c r="AL231" s="193" t="str">
        <f>_xlfn.IFNA(IF($B231=$B$382,0,_xlfn.IFNA(INDEX('I.Supplementary 2017-18'!Y$8:Y$35,MATCH($B231,'I.Supplementary 2017-18'!$B$8:$B$35,0)),INDEX('I.KI 2017-18'!Y$9:Y$393,MATCH($B231,'I.KI 2017-18'!$B$9:$B$393,0)))),"")</f>
        <v/>
      </c>
      <c r="AM231" s="193" t="str">
        <f>_xlfn.IFNA(IF($B231=$B$382,0,_xlfn.IFNA(INDEX('I.Supplementary 2017-18'!Z$8:Z$35,MATCH($B231,'I.Supplementary 2017-18'!$B$8:$B$35,0)),INDEX('I.KI 2017-18'!Z$9:Z$393,MATCH($B231,'I.KI 2017-18'!$B$9:$B$393,0)))),"")</f>
        <v/>
      </c>
      <c r="AN231" s="193" t="str">
        <f>_xlfn.IFNA(IF($B231=$B$382,0,_xlfn.IFNA(INDEX('I.Supplementary 2017-18'!AA$8:AA$35,MATCH($B231,'I.Supplementary 2017-18'!$B$8:$B$35,0)),INDEX('I.KI 2017-18'!AA$9:AA$393,MATCH($B231,'I.KI 2017-18'!$B$9:$B$393,0)))),"")</f>
        <v/>
      </c>
      <c r="AO231" s="157" t="str">
        <f>_xlfn.IFNA(IF($B231=$B$382,0,_xlfn.IFNA(INDEX('I.Supplementary 2017-18'!AB$8:AB$35,MATCH($B231,'I.Supplementary 2017-18'!$B$8:$B$35,0)),INDEX('I.KI 2017-18'!AB$9:AB$393,MATCH($B231,'I.KI 2017-18'!$B$9:$B$393,0)))),"")</f>
        <v/>
      </c>
      <c r="AP231" s="149"/>
      <c r="AQ231" s="156" t="str">
        <f>_xlfn.IFNA(IF($B231=$B$381,0,IF($B231=$B$382,0,_xlfn.IFNA(INDEX('I.Supplementary 2017-18'!I$8:I$35,MATCH($B231,'I.Supplementary 2017-18'!$B$8:$B$35,0)),INDEX('I.KI 2017-18'!I$9:I$393,MATCH($B231,'I.KI 2017-18'!$B$9:$B$393,0))))),"")</f>
        <v/>
      </c>
      <c r="AR231" s="149" t="str">
        <f>_xlfn.IFNA(IF($B231=$B$381,0,IF($B231=$B$382,0,_xlfn.IFNA(INDEX('I.Supplementary 2017-18'!J$8:J$35,MATCH($B231,'I.Supplementary 2017-18'!$B$8:$B$35,0)),INDEX('I.KI 2017-18'!J$9:J$393,MATCH($B231,'I.KI 2017-18'!$B$9:$B$393,0))))),"")</f>
        <v/>
      </c>
      <c r="AS231" s="157" t="str">
        <f>_xlfn.IFNA(IF($B231=$B$381,0,IF($B231=$B$382,0,_xlfn.IFNA(INDEX('I.Supplementary 2017-18'!H$8:H$35,MATCH($B231,'I.Supplementary 2017-18'!$B$8:$B$35,0)),INDEX('I.KI 2017-18'!H$9:H$393,MATCH($B231,'I.KI 2017-18'!$B$9:$B$393,0))))),"")</f>
        <v/>
      </c>
      <c r="AT231" s="149"/>
      <c r="AU231" s="156" t="str">
        <f>_xlfn.IFNA(_xlfn.IFNA(INDEX('I.Supplementary 2018-19'!P$8:P$157,MATCH($B231,'I.Supplementary 2018-19'!$B$8:$B$157,0)),INDEX('I.KI 2018-19'!P$9:P$393,MATCH($B231,'I.KI 2018-19'!$B$9:$B$393,0))),"")</f>
        <v/>
      </c>
      <c r="AV231" s="193" t="str">
        <f>_xlfn.IFNA(_xlfn.IFNA(INDEX('I.Supplementary 2018-19'!Q$8:Q$157,MATCH($B231,'I.Supplementary 2018-19'!$B$8:$B$157,0)),INDEX('I.KI 2018-19'!Q$9:Q$393,MATCH($B231,'I.KI 2018-19'!$B$9:$B$393,0))),"")</f>
        <v/>
      </c>
      <c r="AW231" s="193" t="str">
        <f>_xlfn.IFNA(_xlfn.IFNA(INDEX('I.Supplementary 2018-19'!R$8:R$157,MATCH($B231,'I.Supplementary 2018-19'!$B$8:$B$157,0)),INDEX('I.KI 2018-19'!R$9:R$393,MATCH($B231,'I.KI 2018-19'!$B$9:$B$393,0))),"")</f>
        <v/>
      </c>
      <c r="AX231" s="193" t="str">
        <f>_xlfn.IFNA(_xlfn.IFNA(INDEX('I.Supplementary 2018-19'!S$8:S$157,MATCH($B231,'I.Supplementary 2018-19'!$B$8:$B$157,0)),INDEX('I.KI 2018-19'!S$9:S$393,MATCH($B231,'I.KI 2018-19'!$B$9:$B$393,0))),"")</f>
        <v/>
      </c>
      <c r="AY231" s="157" t="str">
        <f>_xlfn.IFNA(_xlfn.IFNA(INDEX('I.Supplementary 2018-19'!T$8:T$157,MATCH($B231,'I.Supplementary 2018-19'!$B$8:$B$157,0)),INDEX('I.KI 2018-19'!T$9:T$393,MATCH($B231,'I.KI 2018-19'!$B$9:$B$393,0))),"")</f>
        <v/>
      </c>
      <c r="AZ231" s="156" t="str">
        <f>_xlfn.IFNA(_xlfn.IFNA(INDEX('I.Supplementary 2018-19'!U$8:U$157,MATCH($B231,'I.Supplementary 2018-19'!$B$8:$B$157,0)),INDEX('I.KI 2018-19'!U$9:U$393,MATCH($B231,'I.KI 2018-19'!$B$9:$B$393,0))),"")</f>
        <v/>
      </c>
      <c r="BA231" s="193" t="str">
        <f>_xlfn.IFNA(_xlfn.IFNA(INDEX('I.Supplementary 2018-19'!V$8:V$157,MATCH($B231,'I.Supplementary 2018-19'!$B$8:$B$157,0)),INDEX('I.KI 2018-19'!V$9:V$393,MATCH($B231,'I.KI 2018-19'!$B$9:$B$393,0))),"")</f>
        <v/>
      </c>
      <c r="BB231" s="193" t="str">
        <f>_xlfn.IFNA(_xlfn.IFNA(INDEX('I.Supplementary 2018-19'!W$8:W$157,MATCH($B231,'I.Supplementary 2018-19'!$B$8:$B$157,0)),INDEX('I.KI 2018-19'!W$9:W$393,MATCH($B231,'I.KI 2018-19'!$B$9:$B$393,0))),"")</f>
        <v/>
      </c>
      <c r="BC231" s="193" t="str">
        <f>_xlfn.IFNA(_xlfn.IFNA(INDEX('I.Supplementary 2018-19'!X$8:X$157,MATCH($B231,'I.Supplementary 2018-19'!$B$8:$B$157,0)),INDEX('I.KI 2018-19'!X$9:X$393,MATCH($B231,'I.KI 2018-19'!$B$9:$B$393,0))),"")</f>
        <v/>
      </c>
      <c r="BD231" s="157" t="str">
        <f>_xlfn.IFNA(_xlfn.IFNA(INDEX('I.Supplementary 2018-19'!Y$8:Y$157,MATCH($B231,'I.Supplementary 2018-19'!$B$8:$B$157,0)),INDEX('I.KI 2018-19'!Y$9:Y$393,MATCH($B231,'I.KI 2018-19'!$B$9:$B$393,0))),"")</f>
        <v/>
      </c>
      <c r="BE231" s="156" t="str">
        <f>_xlfn.IFNA(_xlfn.IFNA(INDEX('I.Supplementary 2018-19'!Z$8:Z$157,MATCH($B231,'I.Supplementary 2018-19'!$B$8:$B$157,0)),INDEX('I.KI 2018-19'!Z$9:Z$393,MATCH($B231,'I.KI 2018-19'!$B$9:$B$393,0))),"")</f>
        <v/>
      </c>
      <c r="BF231" s="193" t="str">
        <f>_xlfn.IFNA(_xlfn.IFNA(INDEX('I.Supplementary 2018-19'!AA$8:AA$157,MATCH($B231,'I.Supplementary 2018-19'!$B$8:$B$157,0)),INDEX('I.KI 2018-19'!AA$9:AA$393,MATCH($B231,'I.KI 2018-19'!$B$9:$B$393,0))),"")</f>
        <v/>
      </c>
      <c r="BG231" s="193" t="str">
        <f>_xlfn.IFNA(_xlfn.IFNA(INDEX('I.Supplementary 2018-19'!AB$8:AB$157,MATCH($B231,'I.Supplementary 2018-19'!$B$8:$B$157,0)),INDEX('I.KI 2018-19'!AB$9:AB$393,MATCH($B231,'I.KI 2018-19'!$B$9:$B$393,0))),"")</f>
        <v/>
      </c>
      <c r="BH231" s="193" t="str">
        <f>_xlfn.IFNA(_xlfn.IFNA(INDEX('I.Supplementary 2018-19'!AC$8:AC$157,MATCH($B231,'I.Supplementary 2018-19'!$B$8:$B$157,0)),INDEX('I.KI 2018-19'!AC$9:AC$393,MATCH($B231,'I.KI 2018-19'!$B$9:$B$393,0))),"")</f>
        <v/>
      </c>
      <c r="BI231" s="157" t="str">
        <f>_xlfn.IFNA(_xlfn.IFNA(INDEX('I.Supplementary 2018-19'!AD$8:AD$157,MATCH($B231,'I.Supplementary 2018-19'!$B$8:$B$157,0)),INDEX('I.KI 2018-19'!AD$9:AD$393,MATCH($B231,'I.KI 2018-19'!$B$9:$B$393,0))),"")</f>
        <v/>
      </c>
      <c r="BJ231" s="149"/>
      <c r="BK231" s="156" t="str">
        <f>_xlfn.IFNA(IF($B231=$B$381,0,IF($B231=$B$382,0,_xlfn.IFNA(INDEX('I.Supplementary 2018-19'!I$8:I$157,MATCH($B231,'I.Supplementary 2018-19'!$B$8:$B$157,0)),INDEX('I.KI 2018-19'!I$9:I$393,MATCH($B231,'I.KI 2018-19'!$B$9:$B$393,0))))),"")</f>
        <v/>
      </c>
      <c r="BL231" s="149" t="str">
        <f>_xlfn.IFNA(IF($B231=$B$381,0,IF($B231=$B$382,0,_xlfn.IFNA(INDEX('I.Supplementary 2018-19'!J$8:J$157,MATCH($B231,'I.Supplementary 2018-19'!$B$8:$B$157,0)),INDEX('I.KI 2018-19'!J$9:J$393,MATCH($B231,'I.KI 2018-19'!$B$9:$B$393,0))))),"")</f>
        <v/>
      </c>
      <c r="BM231" s="157" t="str">
        <f>_xlfn.IFNA(IF($B231=$B$381,0,IF($B231=$B$382,0,_xlfn.IFNA(INDEX('I.Supplementary 2018-19'!H$8:H$157,MATCH($B231,'I.Supplementary 2018-19'!$B$8:$B$157,0)),INDEX('I.KI 2018-19'!H$9:H$393,MATCH($B231,'I.KI 2018-19'!$B$9:$B$393,0))))),"")</f>
        <v/>
      </c>
    </row>
    <row r="232" spans="2:65">
      <c r="B232" s="121" t="str">
        <f>'Calculations for 2021-22'!B232</f>
        <v>E2835</v>
      </c>
      <c r="C232" s="160" t="str">
        <f>'Calculations for 2021-22'!D232</f>
        <v>E2835</v>
      </c>
      <c r="D232" t="str">
        <f>'Calculations for 2021-22'!E232</f>
        <v>SD</v>
      </c>
      <c r="E232" t="str">
        <f>'Calculations for 2021-22'!F232</f>
        <v>P1907</v>
      </c>
      <c r="F232" s="120" t="str">
        <f>'Calculations for 2021-22'!H232</f>
        <v>Northampton</v>
      </c>
      <c r="G232" s="156">
        <f>_xlfn.IFNA(INDEX('I.KI 2016-17'!M$8:M$391,MATCH($B232,'I.KI 2016-17'!$B$8:$B$391,0)),"")</f>
        <v>0</v>
      </c>
      <c r="H232" s="149">
        <f>_xlfn.IFNA(INDEX('I.KI 2016-17'!N$8:N$391,MATCH($B232,'I.KI 2016-17'!$B$8:$B$391,0)),"")</f>
        <v>3.2563821326209998</v>
      </c>
      <c r="I232" s="149">
        <f>_xlfn.IFNA(INDEX('I.KI 2016-17'!O$8:O$391,MATCH($B232,'I.KI 2016-17'!$B$8:$B$391,0)),"")</f>
        <v>0</v>
      </c>
      <c r="J232" s="149">
        <f>_xlfn.IFNA(INDEX('I.KI 2016-17'!P$8:P$391,MATCH($B232,'I.KI 2016-17'!$B$8:$B$391,0)),"")</f>
        <v>0</v>
      </c>
      <c r="K232" s="157">
        <f>_xlfn.IFNA(INDEX('I.KI 2016-17'!Q$8:Q$391,MATCH($B232,'I.KI 2016-17'!$B$8:$B$391,0)),"")</f>
        <v>0</v>
      </c>
      <c r="L232" s="156">
        <f>_xlfn.IFNA(INDEX('I.KI 2016-17'!R$8:R$391,MATCH($B232,'I.KI 2016-17'!$B$8:$B$391,0)),"")</f>
        <v>0</v>
      </c>
      <c r="M232" s="193">
        <f>_xlfn.IFNA(INDEX('I.KI 2016-17'!S$8:S$391,MATCH($B232,'I.KI 2016-17'!$B$8:$B$391,0)),"")</f>
        <v>6.2522522470790003</v>
      </c>
      <c r="N232" s="193">
        <f>_xlfn.IFNA(INDEX('I.KI 2016-17'!T$8:T$391,MATCH($B232,'I.KI 2016-17'!$B$8:$B$391,0)),"")</f>
        <v>0</v>
      </c>
      <c r="O232" s="193">
        <f>_xlfn.IFNA(INDEX('I.KI 2016-17'!U$8:U$391,MATCH($B232,'I.KI 2016-17'!$B$8:$B$391,0)),"")</f>
        <v>0</v>
      </c>
      <c r="P232" s="157">
        <f>_xlfn.IFNA(INDEX('I.KI 2016-17'!V$8:V$391,MATCH($B232,'I.KI 2016-17'!$B$8:$B$391,0)),"")</f>
        <v>0</v>
      </c>
      <c r="Q232" s="156">
        <f>_xlfn.IFNA(INDEX('I.KI 2016-17'!W$8:W$391,MATCH($B232,'I.KI 2016-17'!$B$8:$B$391,0)),"")</f>
        <v>0</v>
      </c>
      <c r="R232" s="193">
        <f>_xlfn.IFNA(INDEX('I.KI 2016-17'!X$8:X$391,MATCH($B232,'I.KI 2016-17'!$B$8:$B$391,0)),"")</f>
        <v>9.5086343797000001</v>
      </c>
      <c r="S232" s="193">
        <f>_xlfn.IFNA(INDEX('I.KI 2016-17'!Y$8:Y$391,MATCH($B232,'I.KI 2016-17'!$B$8:$B$391,0)),"")</f>
        <v>0</v>
      </c>
      <c r="T232" s="193">
        <f>_xlfn.IFNA(INDEX('I.KI 2016-17'!Z$8:Z$391,MATCH($B232,'I.KI 2016-17'!$B$8:$B$391,0)),"")</f>
        <v>0</v>
      </c>
      <c r="U232" s="157">
        <f>_xlfn.IFNA(INDEX('I.KI 2016-17'!AA$8:AA$391,MATCH($B232,'I.KI 2016-17'!$B$8:$B$391,0)),"")</f>
        <v>0</v>
      </c>
      <c r="V232" s="149"/>
      <c r="W232" s="154">
        <f>_xlfn.IFNA(INDEX('I.KI 2016-17'!$H$8:$H$391,MATCH(B232,'I.KI 2016-17'!$B$8:$B$391,0)),"")</f>
        <v>3.2563821326209998</v>
      </c>
      <c r="X232" s="153">
        <f>_xlfn.IFNA(INDEX('I.KI 2016-17'!$I$8:$I$391,MATCH(B232,'I.KI 2016-17'!$B$8:$B$391,0)),"")</f>
        <v>6.2522522470790003</v>
      </c>
      <c r="Y232" s="155">
        <f>_xlfn.IFNA(INDEX('I.KI 2016-17'!$G$8:$G$391,MATCH(B232,'I.KI 2016-17'!$B$8:$B$391,0)),"")</f>
        <v>9.5086343797000001</v>
      </c>
      <c r="Z232" s="149"/>
      <c r="AA232" s="156">
        <f>_xlfn.IFNA(IF($B232=$B$382,0,_xlfn.IFNA(INDEX('I.Supplementary 2017-18'!N$8:N$35,MATCH($B232,'I.Supplementary 2017-18'!$B$8:$B$35,0)),INDEX('I.KI 2017-18'!N$9:N$393,MATCH($B232,'I.KI 2017-18'!$B$9:$B$393,0)))),"")</f>
        <v>0</v>
      </c>
      <c r="AB232" s="193">
        <f>_xlfn.IFNA(IF($B232=$B$382,0,_xlfn.IFNA(INDEX('I.Supplementary 2017-18'!O$8:O$35,MATCH($B232,'I.Supplementary 2017-18'!$B$8:$B$35,0)),INDEX('I.KI 2017-18'!O$9:O$393,MATCH($B232,'I.KI 2017-18'!$B$9:$B$393,0)))),"")</f>
        <v>1.7929756448486744</v>
      </c>
      <c r="AC232" s="193">
        <f>_xlfn.IFNA(IF($B232=$B$382,0,_xlfn.IFNA(INDEX('I.Supplementary 2017-18'!P$8:P$35,MATCH($B232,'I.Supplementary 2017-18'!$B$8:$B$35,0)),INDEX('I.KI 2017-18'!P$9:P$393,MATCH($B232,'I.KI 2017-18'!$B$9:$B$393,0)))),"")</f>
        <v>0</v>
      </c>
      <c r="AD232" s="193">
        <f>_xlfn.IFNA(IF($B232=$B$382,0,_xlfn.IFNA(INDEX('I.Supplementary 2017-18'!Q$8:Q$35,MATCH($B232,'I.Supplementary 2017-18'!$B$8:$B$35,0)),INDEX('I.KI 2017-18'!Q$9:Q$393,MATCH($B232,'I.KI 2017-18'!$B$9:$B$393,0)))),"")</f>
        <v>0</v>
      </c>
      <c r="AE232" s="157">
        <f>_xlfn.IFNA(IF($B232=$B$382,0,_xlfn.IFNA(INDEX('I.Supplementary 2017-18'!R$8:R$35,MATCH($B232,'I.Supplementary 2017-18'!$B$8:$B$35,0)),INDEX('I.KI 2017-18'!R$9:R$393,MATCH($B232,'I.KI 2017-18'!$B$9:$B$393,0)))),"")</f>
        <v>0</v>
      </c>
      <c r="AF232" s="156">
        <f>_xlfn.IFNA(IF($B232=$B$382,0,_xlfn.IFNA(INDEX('I.Supplementary 2017-18'!S$8:S$35,MATCH($B232,'I.Supplementary 2017-18'!$B$8:$B$35,0)),INDEX('I.KI 2017-18'!S$9:S$393,MATCH($B232,'I.KI 2017-18'!$B$9:$B$393,0)))),"")</f>
        <v>0</v>
      </c>
      <c r="AG232" s="193">
        <f>_xlfn.IFNA(IF($B232=$B$382,0,_xlfn.IFNA(INDEX('I.Supplementary 2017-18'!T$8:T$35,MATCH($B232,'I.Supplementary 2017-18'!$B$8:$B$35,0)),INDEX('I.KI 2017-18'!T$9:T$393,MATCH($B232,'I.KI 2017-18'!$B$9:$B$393,0)))),"")</f>
        <v>6.379898383094095</v>
      </c>
      <c r="AH232" s="193">
        <f>_xlfn.IFNA(IF($B232=$B$382,0,_xlfn.IFNA(INDEX('I.Supplementary 2017-18'!U$8:U$35,MATCH($B232,'I.Supplementary 2017-18'!$B$8:$B$35,0)),INDEX('I.KI 2017-18'!U$9:U$393,MATCH($B232,'I.KI 2017-18'!$B$9:$B$393,0)))),"")</f>
        <v>0</v>
      </c>
      <c r="AI232" s="193">
        <f>_xlfn.IFNA(IF($B232=$B$382,0,_xlfn.IFNA(INDEX('I.Supplementary 2017-18'!V$8:V$35,MATCH($B232,'I.Supplementary 2017-18'!$B$8:$B$35,0)),INDEX('I.KI 2017-18'!V$9:V$393,MATCH($B232,'I.KI 2017-18'!$B$9:$B$393,0)))),"")</f>
        <v>0</v>
      </c>
      <c r="AJ232" s="157">
        <f>_xlfn.IFNA(IF($B232=$B$382,0,_xlfn.IFNA(INDEX('I.Supplementary 2017-18'!W$8:W$35,MATCH($B232,'I.Supplementary 2017-18'!$B$8:$B$35,0)),INDEX('I.KI 2017-18'!W$9:W$393,MATCH($B232,'I.KI 2017-18'!$B$9:$B$393,0)))),"")</f>
        <v>0</v>
      </c>
      <c r="AK232" s="156">
        <f>_xlfn.IFNA(IF($B232=$B$382,0,_xlfn.IFNA(INDEX('I.Supplementary 2017-18'!X$8:X$35,MATCH($B232,'I.Supplementary 2017-18'!$B$8:$B$35,0)),INDEX('I.KI 2017-18'!X$9:X$393,MATCH($B232,'I.KI 2017-18'!$B$9:$B$393,0)))),"")</f>
        <v>0</v>
      </c>
      <c r="AL232" s="193">
        <f>_xlfn.IFNA(IF($B232=$B$382,0,_xlfn.IFNA(INDEX('I.Supplementary 2017-18'!Y$8:Y$35,MATCH($B232,'I.Supplementary 2017-18'!$B$8:$B$35,0)),INDEX('I.KI 2017-18'!Y$9:Y$393,MATCH($B232,'I.KI 2017-18'!$B$9:$B$393,0)))),"")</f>
        <v>8.1728740279427701</v>
      </c>
      <c r="AM232" s="193">
        <f>_xlfn.IFNA(IF($B232=$B$382,0,_xlfn.IFNA(INDEX('I.Supplementary 2017-18'!Z$8:Z$35,MATCH($B232,'I.Supplementary 2017-18'!$B$8:$B$35,0)),INDEX('I.KI 2017-18'!Z$9:Z$393,MATCH($B232,'I.KI 2017-18'!$B$9:$B$393,0)))),"")</f>
        <v>0</v>
      </c>
      <c r="AN232" s="193">
        <f>_xlfn.IFNA(IF($B232=$B$382,0,_xlfn.IFNA(INDEX('I.Supplementary 2017-18'!AA$8:AA$35,MATCH($B232,'I.Supplementary 2017-18'!$B$8:$B$35,0)),INDEX('I.KI 2017-18'!AA$9:AA$393,MATCH($B232,'I.KI 2017-18'!$B$9:$B$393,0)))),"")</f>
        <v>0</v>
      </c>
      <c r="AO232" s="157">
        <f>_xlfn.IFNA(IF($B232=$B$382,0,_xlfn.IFNA(INDEX('I.Supplementary 2017-18'!AB$8:AB$35,MATCH($B232,'I.Supplementary 2017-18'!$B$8:$B$35,0)),INDEX('I.KI 2017-18'!AB$9:AB$393,MATCH($B232,'I.KI 2017-18'!$B$9:$B$393,0)))),"")</f>
        <v>0</v>
      </c>
      <c r="AP232" s="149"/>
      <c r="AQ232" s="156">
        <f>_xlfn.IFNA(IF($B232=$B$381,0,IF($B232=$B$382,0,_xlfn.IFNA(INDEX('I.Supplementary 2017-18'!I$8:I$35,MATCH($B232,'I.Supplementary 2017-18'!$B$8:$B$35,0)),INDEX('I.KI 2017-18'!I$9:I$393,MATCH($B232,'I.KI 2017-18'!$B$9:$B$393,0))))),"")</f>
        <v>1.7929756448486744</v>
      </c>
      <c r="AR232" s="149">
        <f>_xlfn.IFNA(IF($B232=$B$381,0,IF($B232=$B$382,0,_xlfn.IFNA(INDEX('I.Supplementary 2017-18'!J$8:J$35,MATCH($B232,'I.Supplementary 2017-18'!$B$8:$B$35,0)),INDEX('I.KI 2017-18'!J$9:J$393,MATCH($B232,'I.KI 2017-18'!$B$9:$B$393,0))))),"")</f>
        <v>6.379898383094095</v>
      </c>
      <c r="AS232" s="157">
        <f>_xlfn.IFNA(IF($B232=$B$381,0,IF($B232=$B$382,0,_xlfn.IFNA(INDEX('I.Supplementary 2017-18'!H$8:H$35,MATCH($B232,'I.Supplementary 2017-18'!$B$8:$B$35,0)),INDEX('I.KI 2017-18'!H$9:H$393,MATCH($B232,'I.KI 2017-18'!$B$9:$B$393,0))))),"")</f>
        <v>8.1728740279427701</v>
      </c>
      <c r="AT232" s="149"/>
      <c r="AU232" s="156">
        <f>_xlfn.IFNA(_xlfn.IFNA(INDEX('I.Supplementary 2018-19'!P$8:P$157,MATCH($B232,'I.Supplementary 2018-19'!$B$8:$B$157,0)),INDEX('I.KI 2018-19'!P$9:P$393,MATCH($B232,'I.KI 2018-19'!$B$9:$B$393,0))),"")</f>
        <v>0</v>
      </c>
      <c r="AV232" s="193">
        <f>_xlfn.IFNA(_xlfn.IFNA(INDEX('I.Supplementary 2018-19'!Q$8:Q$157,MATCH($B232,'I.Supplementary 2018-19'!$B$8:$B$157,0)),INDEX('I.KI 2018-19'!Q$9:Q$393,MATCH($B232,'I.KI 2018-19'!$B$9:$B$393,0))),"")</f>
        <v>0.88601400978518841</v>
      </c>
      <c r="AW232" s="193">
        <f>_xlfn.IFNA(_xlfn.IFNA(INDEX('I.Supplementary 2018-19'!R$8:R$157,MATCH($B232,'I.Supplementary 2018-19'!$B$8:$B$157,0)),INDEX('I.KI 2018-19'!R$9:R$393,MATCH($B232,'I.KI 2018-19'!$B$9:$B$393,0))),"")</f>
        <v>0</v>
      </c>
      <c r="AX232" s="193">
        <f>_xlfn.IFNA(_xlfn.IFNA(INDEX('I.Supplementary 2018-19'!S$8:S$157,MATCH($B232,'I.Supplementary 2018-19'!$B$8:$B$157,0)),INDEX('I.KI 2018-19'!S$9:S$393,MATCH($B232,'I.KI 2018-19'!$B$9:$B$393,0))),"")</f>
        <v>0</v>
      </c>
      <c r="AY232" s="157">
        <f>_xlfn.IFNA(_xlfn.IFNA(INDEX('I.Supplementary 2018-19'!T$8:T$157,MATCH($B232,'I.Supplementary 2018-19'!$B$8:$B$157,0)),INDEX('I.KI 2018-19'!T$9:T$393,MATCH($B232,'I.KI 2018-19'!$B$9:$B$393,0))),"")</f>
        <v>0</v>
      </c>
      <c r="AZ232" s="156">
        <f>_xlfn.IFNA(_xlfn.IFNA(INDEX('I.Supplementary 2018-19'!U$8:U$157,MATCH($B232,'I.Supplementary 2018-19'!$B$8:$B$157,0)),INDEX('I.KI 2018-19'!U$9:U$393,MATCH($B232,'I.KI 2018-19'!$B$9:$B$393,0))),"")</f>
        <v>0</v>
      </c>
      <c r="BA232" s="193">
        <f>_xlfn.IFNA(_xlfn.IFNA(INDEX('I.Supplementary 2018-19'!V$8:V$157,MATCH($B232,'I.Supplementary 2018-19'!$B$8:$B$157,0)),INDEX('I.KI 2018-19'!V$9:V$393,MATCH($B232,'I.KI 2018-19'!$B$9:$B$393,0))),"")</f>
        <v>6.5715691499681661</v>
      </c>
      <c r="BB232" s="193">
        <f>_xlfn.IFNA(_xlfn.IFNA(INDEX('I.Supplementary 2018-19'!W$8:W$157,MATCH($B232,'I.Supplementary 2018-19'!$B$8:$B$157,0)),INDEX('I.KI 2018-19'!W$9:W$393,MATCH($B232,'I.KI 2018-19'!$B$9:$B$393,0))),"")</f>
        <v>0</v>
      </c>
      <c r="BC232" s="193">
        <f>_xlfn.IFNA(_xlfn.IFNA(INDEX('I.Supplementary 2018-19'!X$8:X$157,MATCH($B232,'I.Supplementary 2018-19'!$B$8:$B$157,0)),INDEX('I.KI 2018-19'!X$9:X$393,MATCH($B232,'I.KI 2018-19'!$B$9:$B$393,0))),"")</f>
        <v>0</v>
      </c>
      <c r="BD232" s="157">
        <f>_xlfn.IFNA(_xlfn.IFNA(INDEX('I.Supplementary 2018-19'!Y$8:Y$157,MATCH($B232,'I.Supplementary 2018-19'!$B$8:$B$157,0)),INDEX('I.KI 2018-19'!Y$9:Y$393,MATCH($B232,'I.KI 2018-19'!$B$9:$B$393,0))),"")</f>
        <v>0</v>
      </c>
      <c r="BE232" s="156">
        <f>_xlfn.IFNA(_xlfn.IFNA(INDEX('I.Supplementary 2018-19'!Z$8:Z$157,MATCH($B232,'I.Supplementary 2018-19'!$B$8:$B$157,0)),INDEX('I.KI 2018-19'!Z$9:Z$393,MATCH($B232,'I.KI 2018-19'!$B$9:$B$393,0))),"")</f>
        <v>0</v>
      </c>
      <c r="BF232" s="193">
        <f>_xlfn.IFNA(_xlfn.IFNA(INDEX('I.Supplementary 2018-19'!AA$8:AA$157,MATCH($B232,'I.Supplementary 2018-19'!$B$8:$B$157,0)),INDEX('I.KI 2018-19'!AA$9:AA$393,MATCH($B232,'I.KI 2018-19'!$B$9:$B$393,0))),"")</f>
        <v>7.4575831597533542</v>
      </c>
      <c r="BG232" s="193">
        <f>_xlfn.IFNA(_xlfn.IFNA(INDEX('I.Supplementary 2018-19'!AB$8:AB$157,MATCH($B232,'I.Supplementary 2018-19'!$B$8:$B$157,0)),INDEX('I.KI 2018-19'!AB$9:AB$393,MATCH($B232,'I.KI 2018-19'!$B$9:$B$393,0))),"")</f>
        <v>0</v>
      </c>
      <c r="BH232" s="193">
        <f>_xlfn.IFNA(_xlfn.IFNA(INDEX('I.Supplementary 2018-19'!AC$8:AC$157,MATCH($B232,'I.Supplementary 2018-19'!$B$8:$B$157,0)),INDEX('I.KI 2018-19'!AC$9:AC$393,MATCH($B232,'I.KI 2018-19'!$B$9:$B$393,0))),"")</f>
        <v>0</v>
      </c>
      <c r="BI232" s="157">
        <f>_xlfn.IFNA(_xlfn.IFNA(INDEX('I.Supplementary 2018-19'!AD$8:AD$157,MATCH($B232,'I.Supplementary 2018-19'!$B$8:$B$157,0)),INDEX('I.KI 2018-19'!AD$9:AD$393,MATCH($B232,'I.KI 2018-19'!$B$9:$B$393,0))),"")</f>
        <v>0</v>
      </c>
      <c r="BJ232" s="149"/>
      <c r="BK232" s="156">
        <f>_xlfn.IFNA(IF($B232=$B$381,0,IF($B232=$B$382,0,_xlfn.IFNA(INDEX('I.Supplementary 2018-19'!I$8:I$157,MATCH($B232,'I.Supplementary 2018-19'!$B$8:$B$157,0)),INDEX('I.KI 2018-19'!I$9:I$393,MATCH($B232,'I.KI 2018-19'!$B$9:$B$393,0))))),"")</f>
        <v>0.88601400978518841</v>
      </c>
      <c r="BL232" s="149">
        <f>_xlfn.IFNA(IF($B232=$B$381,0,IF($B232=$B$382,0,_xlfn.IFNA(INDEX('I.Supplementary 2018-19'!J$8:J$157,MATCH($B232,'I.Supplementary 2018-19'!$B$8:$B$157,0)),INDEX('I.KI 2018-19'!J$9:J$393,MATCH($B232,'I.KI 2018-19'!$B$9:$B$393,0))))),"")</f>
        <v>6.5715691499681661</v>
      </c>
      <c r="BM232" s="157">
        <f>_xlfn.IFNA(IF($B232=$B$381,0,IF($B232=$B$382,0,_xlfn.IFNA(INDEX('I.Supplementary 2018-19'!H$8:H$157,MATCH($B232,'I.Supplementary 2018-19'!$B$8:$B$157,0)),INDEX('I.KI 2018-19'!H$9:H$393,MATCH($B232,'I.KI 2018-19'!$B$9:$B$393,0))))),"")</f>
        <v>7.4575831597533542</v>
      </c>
    </row>
    <row r="233" spans="2:65">
      <c r="B233" s="121" t="str">
        <f>'Calculations for 2021-22'!B233</f>
        <v>E2820</v>
      </c>
      <c r="C233" s="160" t="str">
        <f>'Calculations for 2021-22'!D233</f>
        <v>E2820</v>
      </c>
      <c r="D233" t="str">
        <f>'Calculations for 2021-22'!E233</f>
        <v>SCNFIR</v>
      </c>
      <c r="E233" t="str">
        <f>'Calculations for 2021-22'!F233</f>
        <v>P1907</v>
      </c>
      <c r="F233" s="120" t="str">
        <f>'Calculations for 2021-22'!H233</f>
        <v>Northamptonshire</v>
      </c>
      <c r="G233" s="156">
        <f>_xlfn.IFNA(INDEX('I.KI 2016-17'!M$8:M$391,MATCH($B233,'I.KI 2016-17'!$B$8:$B$391,0)),"")</f>
        <v>51.555042421981994</v>
      </c>
      <c r="H233" s="149">
        <f>_xlfn.IFNA(INDEX('I.KI 2016-17'!N$8:N$391,MATCH($B233,'I.KI 2016-17'!$B$8:$B$391,0)),"")</f>
        <v>0</v>
      </c>
      <c r="I233" s="149">
        <f>_xlfn.IFNA(INDEX('I.KI 2016-17'!O$8:O$391,MATCH($B233,'I.KI 2016-17'!$B$8:$B$391,0)),"")</f>
        <v>4.3104003745580002</v>
      </c>
      <c r="J233" s="149">
        <f>_xlfn.IFNA(INDEX('I.KI 2016-17'!P$8:P$391,MATCH($B233,'I.KI 2016-17'!$B$8:$B$391,0)),"")</f>
        <v>0</v>
      </c>
      <c r="K233" s="157">
        <f>_xlfn.IFNA(INDEX('I.KI 2016-17'!Q$8:Q$391,MATCH($B233,'I.KI 2016-17'!$B$8:$B$391,0)),"")</f>
        <v>0</v>
      </c>
      <c r="L233" s="156">
        <f>_xlfn.IFNA(INDEX('I.KI 2016-17'!R$8:R$391,MATCH($B233,'I.KI 2016-17'!$B$8:$B$391,0)),"")</f>
        <v>79.27069629623</v>
      </c>
      <c r="M233" s="193">
        <f>_xlfn.IFNA(INDEX('I.KI 2016-17'!S$8:S$391,MATCH($B233,'I.KI 2016-17'!$B$8:$B$391,0)),"")</f>
        <v>0</v>
      </c>
      <c r="N233" s="193">
        <f>_xlfn.IFNA(INDEX('I.KI 2016-17'!T$8:T$391,MATCH($B233,'I.KI 2016-17'!$B$8:$B$391,0)),"")</f>
        <v>4.9422067001699999</v>
      </c>
      <c r="O233" s="193">
        <f>_xlfn.IFNA(INDEX('I.KI 2016-17'!U$8:U$391,MATCH($B233,'I.KI 2016-17'!$B$8:$B$391,0)),"")</f>
        <v>0</v>
      </c>
      <c r="P233" s="157">
        <f>_xlfn.IFNA(INDEX('I.KI 2016-17'!V$8:V$391,MATCH($B233,'I.KI 2016-17'!$B$8:$B$391,0)),"")</f>
        <v>0</v>
      </c>
      <c r="Q233" s="156">
        <f>_xlfn.IFNA(INDEX('I.KI 2016-17'!W$8:W$391,MATCH($B233,'I.KI 2016-17'!$B$8:$B$391,0)),"")</f>
        <v>130.82573871821199</v>
      </c>
      <c r="R233" s="193">
        <f>_xlfn.IFNA(INDEX('I.KI 2016-17'!X$8:X$391,MATCH($B233,'I.KI 2016-17'!$B$8:$B$391,0)),"")</f>
        <v>0</v>
      </c>
      <c r="S233" s="193">
        <f>_xlfn.IFNA(INDEX('I.KI 2016-17'!Y$8:Y$391,MATCH($B233,'I.KI 2016-17'!$B$8:$B$391,0)),"")</f>
        <v>9.2526070747280009</v>
      </c>
      <c r="T233" s="193">
        <f>_xlfn.IFNA(INDEX('I.KI 2016-17'!Z$8:Z$391,MATCH($B233,'I.KI 2016-17'!$B$8:$B$391,0)),"")</f>
        <v>0</v>
      </c>
      <c r="U233" s="157">
        <f>_xlfn.IFNA(INDEX('I.KI 2016-17'!AA$8:AA$391,MATCH($B233,'I.KI 2016-17'!$B$8:$B$391,0)),"")</f>
        <v>0</v>
      </c>
      <c r="V233" s="149"/>
      <c r="W233" s="154">
        <f>_xlfn.IFNA(INDEX('I.KI 2016-17'!$H$8:$H$391,MATCH(B233,'I.KI 2016-17'!$B$8:$B$391,0)),"")</f>
        <v>55.865442796540002</v>
      </c>
      <c r="X233" s="153">
        <f>_xlfn.IFNA(INDEX('I.KI 2016-17'!$I$8:$I$391,MATCH(B233,'I.KI 2016-17'!$B$8:$B$391,0)),"")</f>
        <v>84.212902996400004</v>
      </c>
      <c r="Y233" s="155">
        <f>_xlfn.IFNA(INDEX('I.KI 2016-17'!$G$8:$G$391,MATCH(B233,'I.KI 2016-17'!$B$8:$B$391,0)),"")</f>
        <v>140.07834579294001</v>
      </c>
      <c r="Z233" s="149"/>
      <c r="AA233" s="156">
        <f>_xlfn.IFNA(IF($B233=$B$382,0,_xlfn.IFNA(INDEX('I.Supplementary 2017-18'!N$8:N$35,MATCH($B233,'I.Supplementary 2017-18'!$B$8:$B$35,0)),INDEX('I.KI 2017-18'!N$9:N$393,MATCH($B233,'I.KI 2017-18'!$B$9:$B$393,0)))),"")</f>
        <v>32.347880294154464</v>
      </c>
      <c r="AB233" s="193">
        <f>_xlfn.IFNA(IF($B233=$B$382,0,_xlfn.IFNA(INDEX('I.Supplementary 2017-18'!O$8:O$35,MATCH($B233,'I.Supplementary 2017-18'!$B$8:$B$35,0)),INDEX('I.KI 2017-18'!O$9:O$393,MATCH($B233,'I.KI 2017-18'!$B$9:$B$393,0)))),"")</f>
        <v>0</v>
      </c>
      <c r="AC233" s="193">
        <f>_xlfn.IFNA(IF($B233=$B$382,0,_xlfn.IFNA(INDEX('I.Supplementary 2017-18'!P$8:P$35,MATCH($B233,'I.Supplementary 2017-18'!$B$8:$B$35,0)),INDEX('I.KI 2017-18'!P$9:P$393,MATCH($B233,'I.KI 2017-18'!$B$9:$B$393,0)))),"")</f>
        <v>3.1683769324425124</v>
      </c>
      <c r="AD233" s="193">
        <f>_xlfn.IFNA(IF($B233=$B$382,0,_xlfn.IFNA(INDEX('I.Supplementary 2017-18'!Q$8:Q$35,MATCH($B233,'I.Supplementary 2017-18'!$B$8:$B$35,0)),INDEX('I.KI 2017-18'!Q$9:Q$393,MATCH($B233,'I.KI 2017-18'!$B$9:$B$393,0)))),"")</f>
        <v>0</v>
      </c>
      <c r="AE233" s="157">
        <f>_xlfn.IFNA(IF($B233=$B$382,0,_xlfn.IFNA(INDEX('I.Supplementary 2017-18'!R$8:R$35,MATCH($B233,'I.Supplementary 2017-18'!$B$8:$B$35,0)),INDEX('I.KI 2017-18'!R$9:R$393,MATCH($B233,'I.KI 2017-18'!$B$9:$B$393,0)))),"")</f>
        <v>0</v>
      </c>
      <c r="AF233" s="156">
        <f>_xlfn.IFNA(IF($B233=$B$382,0,_xlfn.IFNA(INDEX('I.Supplementary 2017-18'!S$8:S$35,MATCH($B233,'I.Supplementary 2017-18'!$B$8:$B$35,0)),INDEX('I.KI 2017-18'!S$9:S$393,MATCH($B233,'I.KI 2017-18'!$B$9:$B$393,0)))),"")</f>
        <v>80.889088786099109</v>
      </c>
      <c r="AG233" s="193">
        <f>_xlfn.IFNA(IF($B233=$B$382,0,_xlfn.IFNA(INDEX('I.Supplementary 2017-18'!T$8:T$35,MATCH($B233,'I.Supplementary 2017-18'!$B$8:$B$35,0)),INDEX('I.KI 2017-18'!T$9:T$393,MATCH($B233,'I.KI 2017-18'!$B$9:$B$393,0)))),"")</f>
        <v>0</v>
      </c>
      <c r="AH233" s="193">
        <f>_xlfn.IFNA(IF($B233=$B$382,0,_xlfn.IFNA(INDEX('I.Supplementary 2017-18'!U$8:U$35,MATCH($B233,'I.Supplementary 2017-18'!$B$8:$B$35,0)),INDEX('I.KI 2017-18'!U$9:U$393,MATCH($B233,'I.KI 2017-18'!$B$9:$B$393,0)))),"")</f>
        <v>5.043106914002438</v>
      </c>
      <c r="AI233" s="193">
        <f>_xlfn.IFNA(IF($B233=$B$382,0,_xlfn.IFNA(INDEX('I.Supplementary 2017-18'!V$8:V$35,MATCH($B233,'I.Supplementary 2017-18'!$B$8:$B$35,0)),INDEX('I.KI 2017-18'!V$9:V$393,MATCH($B233,'I.KI 2017-18'!$B$9:$B$393,0)))),"")</f>
        <v>0</v>
      </c>
      <c r="AJ233" s="157">
        <f>_xlfn.IFNA(IF($B233=$B$382,0,_xlfn.IFNA(INDEX('I.Supplementary 2017-18'!W$8:W$35,MATCH($B233,'I.Supplementary 2017-18'!$B$8:$B$35,0)),INDEX('I.KI 2017-18'!W$9:W$393,MATCH($B233,'I.KI 2017-18'!$B$9:$B$393,0)))),"")</f>
        <v>0</v>
      </c>
      <c r="AK233" s="156">
        <f>_xlfn.IFNA(IF($B233=$B$382,0,_xlfn.IFNA(INDEX('I.Supplementary 2017-18'!X$8:X$35,MATCH($B233,'I.Supplementary 2017-18'!$B$8:$B$35,0)),INDEX('I.KI 2017-18'!X$9:X$393,MATCH($B233,'I.KI 2017-18'!$B$9:$B$393,0)))),"")</f>
        <v>113.23696908025357</v>
      </c>
      <c r="AL233" s="193">
        <f>_xlfn.IFNA(IF($B233=$B$382,0,_xlfn.IFNA(INDEX('I.Supplementary 2017-18'!Y$8:Y$35,MATCH($B233,'I.Supplementary 2017-18'!$B$8:$B$35,0)),INDEX('I.KI 2017-18'!Y$9:Y$393,MATCH($B233,'I.KI 2017-18'!$B$9:$B$393,0)))),"")</f>
        <v>0</v>
      </c>
      <c r="AM233" s="193">
        <f>_xlfn.IFNA(IF($B233=$B$382,0,_xlfn.IFNA(INDEX('I.Supplementary 2017-18'!Z$8:Z$35,MATCH($B233,'I.Supplementary 2017-18'!$B$8:$B$35,0)),INDEX('I.KI 2017-18'!Z$9:Z$393,MATCH($B233,'I.KI 2017-18'!$B$9:$B$393,0)))),"")</f>
        <v>8.2114838464449509</v>
      </c>
      <c r="AN233" s="193">
        <f>_xlfn.IFNA(IF($B233=$B$382,0,_xlfn.IFNA(INDEX('I.Supplementary 2017-18'!AA$8:AA$35,MATCH($B233,'I.Supplementary 2017-18'!$B$8:$B$35,0)),INDEX('I.KI 2017-18'!AA$9:AA$393,MATCH($B233,'I.KI 2017-18'!$B$9:$B$393,0)))),"")</f>
        <v>0</v>
      </c>
      <c r="AO233" s="157">
        <f>_xlfn.IFNA(IF($B233=$B$382,0,_xlfn.IFNA(INDEX('I.Supplementary 2017-18'!AB$8:AB$35,MATCH($B233,'I.Supplementary 2017-18'!$B$8:$B$35,0)),INDEX('I.KI 2017-18'!AB$9:AB$393,MATCH($B233,'I.KI 2017-18'!$B$9:$B$393,0)))),"")</f>
        <v>0</v>
      </c>
      <c r="AP233" s="149"/>
      <c r="AQ233" s="156">
        <f>_xlfn.IFNA(IF($B233=$B$381,0,IF($B233=$B$382,0,_xlfn.IFNA(INDEX('I.Supplementary 2017-18'!I$8:I$35,MATCH($B233,'I.Supplementary 2017-18'!$B$8:$B$35,0)),INDEX('I.KI 2017-18'!I$9:I$393,MATCH($B233,'I.KI 2017-18'!$B$9:$B$393,0))))),"")</f>
        <v>35.516257226596984</v>
      </c>
      <c r="AR233" s="149">
        <f>_xlfn.IFNA(IF($B233=$B$381,0,IF($B233=$B$382,0,_xlfn.IFNA(INDEX('I.Supplementary 2017-18'!J$8:J$35,MATCH($B233,'I.Supplementary 2017-18'!$B$8:$B$35,0)),INDEX('I.KI 2017-18'!J$9:J$393,MATCH($B233,'I.KI 2017-18'!$B$9:$B$393,0))))),"")</f>
        <v>85.932195700101545</v>
      </c>
      <c r="AS233" s="157">
        <f>_xlfn.IFNA(IF($B233=$B$381,0,IF($B233=$B$382,0,_xlfn.IFNA(INDEX('I.Supplementary 2017-18'!H$8:H$35,MATCH($B233,'I.Supplementary 2017-18'!$B$8:$B$35,0)),INDEX('I.KI 2017-18'!H$9:H$393,MATCH($B233,'I.KI 2017-18'!$B$9:$B$393,0))))),"")</f>
        <v>121.44845292669854</v>
      </c>
      <c r="AT233" s="149"/>
      <c r="AU233" s="156">
        <f>_xlfn.IFNA(_xlfn.IFNA(INDEX('I.Supplementary 2018-19'!P$8:P$157,MATCH($B233,'I.Supplementary 2018-19'!$B$8:$B$157,0)),INDEX('I.KI 2018-19'!P$9:P$393,MATCH($B233,'I.KI 2018-19'!$B$9:$B$393,0))),"")</f>
        <v>19.916691693561344</v>
      </c>
      <c r="AV233" s="193">
        <f>_xlfn.IFNA(_xlfn.IFNA(INDEX('I.Supplementary 2018-19'!Q$8:Q$157,MATCH($B233,'I.Supplementary 2018-19'!$B$8:$B$157,0)),INDEX('I.KI 2018-19'!Q$9:Q$393,MATCH($B233,'I.KI 2018-19'!$B$9:$B$393,0))),"")</f>
        <v>0</v>
      </c>
      <c r="AW233" s="193">
        <f>_xlfn.IFNA(_xlfn.IFNA(INDEX('I.Supplementary 2018-19'!R$8:R$157,MATCH($B233,'I.Supplementary 2018-19'!$B$8:$B$157,0)),INDEX('I.KI 2018-19'!R$9:R$393,MATCH($B233,'I.KI 2018-19'!$B$9:$B$393,0))),"")</f>
        <v>2.576371476268422</v>
      </c>
      <c r="AX233" s="193">
        <f>_xlfn.IFNA(_xlfn.IFNA(INDEX('I.Supplementary 2018-19'!S$8:S$157,MATCH($B233,'I.Supplementary 2018-19'!$B$8:$B$157,0)),INDEX('I.KI 2018-19'!S$9:S$393,MATCH($B233,'I.KI 2018-19'!$B$9:$B$393,0))),"")</f>
        <v>0</v>
      </c>
      <c r="AY233" s="157">
        <f>_xlfn.IFNA(_xlfn.IFNA(INDEX('I.Supplementary 2018-19'!T$8:T$157,MATCH($B233,'I.Supplementary 2018-19'!$B$8:$B$157,0)),INDEX('I.KI 2018-19'!T$9:T$393,MATCH($B233,'I.KI 2018-19'!$B$9:$B$393,0))),"")</f>
        <v>0</v>
      </c>
      <c r="AZ233" s="156">
        <f>_xlfn.IFNA(_xlfn.IFNA(INDEX('I.Supplementary 2018-19'!U$8:U$157,MATCH($B233,'I.Supplementary 2018-19'!$B$8:$B$157,0)),INDEX('I.KI 2018-19'!U$9:U$393,MATCH($B233,'I.KI 2018-19'!$B$9:$B$393,0))),"")</f>
        <v>83.319233084393915</v>
      </c>
      <c r="BA233" s="193">
        <f>_xlfn.IFNA(_xlfn.IFNA(INDEX('I.Supplementary 2018-19'!V$8:V$157,MATCH($B233,'I.Supplementary 2018-19'!$B$8:$B$157,0)),INDEX('I.KI 2018-19'!V$9:V$393,MATCH($B233,'I.KI 2018-19'!$B$9:$B$393,0))),"")</f>
        <v>0</v>
      </c>
      <c r="BB233" s="193">
        <f>_xlfn.IFNA(_xlfn.IFNA(INDEX('I.Supplementary 2018-19'!W$8:W$157,MATCH($B233,'I.Supplementary 2018-19'!$B$8:$B$157,0)),INDEX('I.KI 2018-19'!W$9:W$393,MATCH($B233,'I.KI 2018-19'!$B$9:$B$393,0))),"")</f>
        <v>5.1946165637793351</v>
      </c>
      <c r="BC233" s="193">
        <f>_xlfn.IFNA(_xlfn.IFNA(INDEX('I.Supplementary 2018-19'!X$8:X$157,MATCH($B233,'I.Supplementary 2018-19'!$B$8:$B$157,0)),INDEX('I.KI 2018-19'!X$9:X$393,MATCH($B233,'I.KI 2018-19'!$B$9:$B$393,0))),"")</f>
        <v>0</v>
      </c>
      <c r="BD233" s="157">
        <f>_xlfn.IFNA(_xlfn.IFNA(INDEX('I.Supplementary 2018-19'!Y$8:Y$157,MATCH($B233,'I.Supplementary 2018-19'!$B$8:$B$157,0)),INDEX('I.KI 2018-19'!Y$9:Y$393,MATCH($B233,'I.KI 2018-19'!$B$9:$B$393,0))),"")</f>
        <v>0</v>
      </c>
      <c r="BE233" s="156">
        <f>_xlfn.IFNA(_xlfn.IFNA(INDEX('I.Supplementary 2018-19'!Z$8:Z$157,MATCH($B233,'I.Supplementary 2018-19'!$B$8:$B$157,0)),INDEX('I.KI 2018-19'!Z$9:Z$393,MATCH($B233,'I.KI 2018-19'!$B$9:$B$393,0))),"")</f>
        <v>103.23592477795526</v>
      </c>
      <c r="BF233" s="193">
        <f>_xlfn.IFNA(_xlfn.IFNA(INDEX('I.Supplementary 2018-19'!AA$8:AA$157,MATCH($B233,'I.Supplementary 2018-19'!$B$8:$B$157,0)),INDEX('I.KI 2018-19'!AA$9:AA$393,MATCH($B233,'I.KI 2018-19'!$B$9:$B$393,0))),"")</f>
        <v>0</v>
      </c>
      <c r="BG233" s="193">
        <f>_xlfn.IFNA(_xlfn.IFNA(INDEX('I.Supplementary 2018-19'!AB$8:AB$157,MATCH($B233,'I.Supplementary 2018-19'!$B$8:$B$157,0)),INDEX('I.KI 2018-19'!AB$9:AB$393,MATCH($B233,'I.KI 2018-19'!$B$9:$B$393,0))),"")</f>
        <v>7.7709880400477571</v>
      </c>
      <c r="BH233" s="193">
        <f>_xlfn.IFNA(_xlfn.IFNA(INDEX('I.Supplementary 2018-19'!AC$8:AC$157,MATCH($B233,'I.Supplementary 2018-19'!$B$8:$B$157,0)),INDEX('I.KI 2018-19'!AC$9:AC$393,MATCH($B233,'I.KI 2018-19'!$B$9:$B$393,0))),"")</f>
        <v>0</v>
      </c>
      <c r="BI233" s="157">
        <f>_xlfn.IFNA(_xlfn.IFNA(INDEX('I.Supplementary 2018-19'!AD$8:AD$157,MATCH($B233,'I.Supplementary 2018-19'!$B$8:$B$157,0)),INDEX('I.KI 2018-19'!AD$9:AD$393,MATCH($B233,'I.KI 2018-19'!$B$9:$B$393,0))),"")</f>
        <v>0</v>
      </c>
      <c r="BJ233" s="149"/>
      <c r="BK233" s="156">
        <f>_xlfn.IFNA(IF($B233=$B$381,0,IF($B233=$B$382,0,_xlfn.IFNA(INDEX('I.Supplementary 2018-19'!I$8:I$157,MATCH($B233,'I.Supplementary 2018-19'!$B$8:$B$157,0)),INDEX('I.KI 2018-19'!I$9:I$393,MATCH($B233,'I.KI 2018-19'!$B$9:$B$393,0))))),"")</f>
        <v>22.493063169829767</v>
      </c>
      <c r="BL233" s="149">
        <f>_xlfn.IFNA(IF($B233=$B$381,0,IF($B233=$B$382,0,_xlfn.IFNA(INDEX('I.Supplementary 2018-19'!J$8:J$157,MATCH($B233,'I.Supplementary 2018-19'!$B$8:$B$157,0)),INDEX('I.KI 2018-19'!J$9:J$393,MATCH($B233,'I.KI 2018-19'!$B$9:$B$393,0))))),"")</f>
        <v>88.513849648173263</v>
      </c>
      <c r="BM233" s="157">
        <f>_xlfn.IFNA(IF($B233=$B$381,0,IF($B233=$B$382,0,_xlfn.IFNA(INDEX('I.Supplementary 2018-19'!H$8:H$157,MATCH($B233,'I.Supplementary 2018-19'!$B$8:$B$157,0)),INDEX('I.KI 2018-19'!H$9:H$393,MATCH($B233,'I.KI 2018-19'!$B$9:$B$393,0))))),"")</f>
        <v>111.00691281800303</v>
      </c>
    </row>
    <row r="234" spans="2:65">
      <c r="B234" s="121" t="str">
        <f>'Calculations for 2021-22'!B234</f>
        <v>E7028</v>
      </c>
      <c r="C234" s="160" t="str">
        <f>'Calculations for 2021-22'!D234</f>
        <v>E6128</v>
      </c>
      <c r="D234" t="str">
        <f>'Calculations for 2021-22'!E234</f>
        <v>FIR</v>
      </c>
      <c r="E234">
        <f>'Calculations for 2021-22'!F234</f>
        <v>0</v>
      </c>
      <c r="F234" s="120" t="str">
        <f>'Calculations for 2021-22'!H234</f>
        <v>Northamptonshire Fire</v>
      </c>
      <c r="G234" s="156" t="str">
        <f>_xlfn.IFNA(INDEX('I.KI 2016-17'!M$8:M$391,MATCH($B234,'I.KI 2016-17'!$B$8:$B$391,0)),"")</f>
        <v/>
      </c>
      <c r="H234" s="149" t="str">
        <f>_xlfn.IFNA(INDEX('I.KI 2016-17'!N$8:N$391,MATCH($B234,'I.KI 2016-17'!$B$8:$B$391,0)),"")</f>
        <v/>
      </c>
      <c r="I234" s="149" t="str">
        <f>_xlfn.IFNA(INDEX('I.KI 2016-17'!O$8:O$391,MATCH($B234,'I.KI 2016-17'!$B$8:$B$391,0)),"")</f>
        <v/>
      </c>
      <c r="J234" s="149" t="str">
        <f>_xlfn.IFNA(INDEX('I.KI 2016-17'!P$8:P$391,MATCH($B234,'I.KI 2016-17'!$B$8:$B$391,0)),"")</f>
        <v/>
      </c>
      <c r="K234" s="157" t="str">
        <f>_xlfn.IFNA(INDEX('I.KI 2016-17'!Q$8:Q$391,MATCH($B234,'I.KI 2016-17'!$B$8:$B$391,0)),"")</f>
        <v/>
      </c>
      <c r="L234" s="156" t="str">
        <f>_xlfn.IFNA(INDEX('I.KI 2016-17'!R$8:R$391,MATCH($B234,'I.KI 2016-17'!$B$8:$B$391,0)),"")</f>
        <v/>
      </c>
      <c r="M234" s="193" t="str">
        <f>_xlfn.IFNA(INDEX('I.KI 2016-17'!S$8:S$391,MATCH($B234,'I.KI 2016-17'!$B$8:$B$391,0)),"")</f>
        <v/>
      </c>
      <c r="N234" s="193" t="str">
        <f>_xlfn.IFNA(INDEX('I.KI 2016-17'!T$8:T$391,MATCH($B234,'I.KI 2016-17'!$B$8:$B$391,0)),"")</f>
        <v/>
      </c>
      <c r="O234" s="193" t="str">
        <f>_xlfn.IFNA(INDEX('I.KI 2016-17'!U$8:U$391,MATCH($B234,'I.KI 2016-17'!$B$8:$B$391,0)),"")</f>
        <v/>
      </c>
      <c r="P234" s="157" t="str">
        <f>_xlfn.IFNA(INDEX('I.KI 2016-17'!V$8:V$391,MATCH($B234,'I.KI 2016-17'!$B$8:$B$391,0)),"")</f>
        <v/>
      </c>
      <c r="Q234" s="156" t="str">
        <f>_xlfn.IFNA(INDEX('I.KI 2016-17'!W$8:W$391,MATCH($B234,'I.KI 2016-17'!$B$8:$B$391,0)),"")</f>
        <v/>
      </c>
      <c r="R234" s="193" t="str">
        <f>_xlfn.IFNA(INDEX('I.KI 2016-17'!X$8:X$391,MATCH($B234,'I.KI 2016-17'!$B$8:$B$391,0)),"")</f>
        <v/>
      </c>
      <c r="S234" s="193" t="str">
        <f>_xlfn.IFNA(INDEX('I.KI 2016-17'!Y$8:Y$391,MATCH($B234,'I.KI 2016-17'!$B$8:$B$391,0)),"")</f>
        <v/>
      </c>
      <c r="T234" s="193" t="str">
        <f>_xlfn.IFNA(INDEX('I.KI 2016-17'!Z$8:Z$391,MATCH($B234,'I.KI 2016-17'!$B$8:$B$391,0)),"")</f>
        <v/>
      </c>
      <c r="U234" s="157" t="str">
        <f>_xlfn.IFNA(INDEX('I.KI 2016-17'!AA$8:AA$391,MATCH($B234,'I.KI 2016-17'!$B$8:$B$391,0)),"")</f>
        <v/>
      </c>
      <c r="V234" s="149"/>
      <c r="W234" s="154" t="str">
        <f>_xlfn.IFNA(INDEX('I.KI 2016-17'!$H$8:$H$391,MATCH(B234,'I.KI 2016-17'!$B$8:$B$391,0)),"")</f>
        <v/>
      </c>
      <c r="X234" s="153" t="str">
        <f>_xlfn.IFNA(INDEX('I.KI 2016-17'!$I$8:$I$391,MATCH(B234,'I.KI 2016-17'!$B$8:$B$391,0)),"")</f>
        <v/>
      </c>
      <c r="Y234" s="155" t="str">
        <f>_xlfn.IFNA(INDEX('I.KI 2016-17'!$G$8:$G$391,MATCH(B234,'I.KI 2016-17'!$B$8:$B$391,0)),"")</f>
        <v/>
      </c>
      <c r="Z234" s="149"/>
      <c r="AA234" s="156" t="str">
        <f>_xlfn.IFNA(IF($B234=$B$382,0,_xlfn.IFNA(INDEX('I.Supplementary 2017-18'!N$8:N$35,MATCH($B234,'I.Supplementary 2017-18'!$B$8:$B$35,0)),INDEX('I.KI 2017-18'!N$9:N$393,MATCH($B234,'I.KI 2017-18'!$B$9:$B$393,0)))),"")</f>
        <v/>
      </c>
      <c r="AB234" s="193" t="str">
        <f>_xlfn.IFNA(IF($B234=$B$382,0,_xlfn.IFNA(INDEX('I.Supplementary 2017-18'!O$8:O$35,MATCH($B234,'I.Supplementary 2017-18'!$B$8:$B$35,0)),INDEX('I.KI 2017-18'!O$9:O$393,MATCH($B234,'I.KI 2017-18'!$B$9:$B$393,0)))),"")</f>
        <v/>
      </c>
      <c r="AC234" s="193" t="str">
        <f>_xlfn.IFNA(IF($B234=$B$382,0,_xlfn.IFNA(INDEX('I.Supplementary 2017-18'!P$8:P$35,MATCH($B234,'I.Supplementary 2017-18'!$B$8:$B$35,0)),INDEX('I.KI 2017-18'!P$9:P$393,MATCH($B234,'I.KI 2017-18'!$B$9:$B$393,0)))),"")</f>
        <v/>
      </c>
      <c r="AD234" s="193" t="str">
        <f>_xlfn.IFNA(IF($B234=$B$382,0,_xlfn.IFNA(INDEX('I.Supplementary 2017-18'!Q$8:Q$35,MATCH($B234,'I.Supplementary 2017-18'!$B$8:$B$35,0)),INDEX('I.KI 2017-18'!Q$9:Q$393,MATCH($B234,'I.KI 2017-18'!$B$9:$B$393,0)))),"")</f>
        <v/>
      </c>
      <c r="AE234" s="157" t="str">
        <f>_xlfn.IFNA(IF($B234=$B$382,0,_xlfn.IFNA(INDEX('I.Supplementary 2017-18'!R$8:R$35,MATCH($B234,'I.Supplementary 2017-18'!$B$8:$B$35,0)),INDEX('I.KI 2017-18'!R$9:R$393,MATCH($B234,'I.KI 2017-18'!$B$9:$B$393,0)))),"")</f>
        <v/>
      </c>
      <c r="AF234" s="156" t="str">
        <f>_xlfn.IFNA(IF($B234=$B$382,0,_xlfn.IFNA(INDEX('I.Supplementary 2017-18'!S$8:S$35,MATCH($B234,'I.Supplementary 2017-18'!$B$8:$B$35,0)),INDEX('I.KI 2017-18'!S$9:S$393,MATCH($B234,'I.KI 2017-18'!$B$9:$B$393,0)))),"")</f>
        <v/>
      </c>
      <c r="AG234" s="193" t="str">
        <f>_xlfn.IFNA(IF($B234=$B$382,0,_xlfn.IFNA(INDEX('I.Supplementary 2017-18'!T$8:T$35,MATCH($B234,'I.Supplementary 2017-18'!$B$8:$B$35,0)),INDEX('I.KI 2017-18'!T$9:T$393,MATCH($B234,'I.KI 2017-18'!$B$9:$B$393,0)))),"")</f>
        <v/>
      </c>
      <c r="AH234" s="193" t="str">
        <f>_xlfn.IFNA(IF($B234=$B$382,0,_xlfn.IFNA(INDEX('I.Supplementary 2017-18'!U$8:U$35,MATCH($B234,'I.Supplementary 2017-18'!$B$8:$B$35,0)),INDEX('I.KI 2017-18'!U$9:U$393,MATCH($B234,'I.KI 2017-18'!$B$9:$B$393,0)))),"")</f>
        <v/>
      </c>
      <c r="AI234" s="193" t="str">
        <f>_xlfn.IFNA(IF($B234=$B$382,0,_xlfn.IFNA(INDEX('I.Supplementary 2017-18'!V$8:V$35,MATCH($B234,'I.Supplementary 2017-18'!$B$8:$B$35,0)),INDEX('I.KI 2017-18'!V$9:V$393,MATCH($B234,'I.KI 2017-18'!$B$9:$B$393,0)))),"")</f>
        <v/>
      </c>
      <c r="AJ234" s="157" t="str">
        <f>_xlfn.IFNA(IF($B234=$B$382,0,_xlfn.IFNA(INDEX('I.Supplementary 2017-18'!W$8:W$35,MATCH($B234,'I.Supplementary 2017-18'!$B$8:$B$35,0)),INDEX('I.KI 2017-18'!W$9:W$393,MATCH($B234,'I.KI 2017-18'!$B$9:$B$393,0)))),"")</f>
        <v/>
      </c>
      <c r="AK234" s="156" t="str">
        <f>_xlfn.IFNA(IF($B234=$B$382,0,_xlfn.IFNA(INDEX('I.Supplementary 2017-18'!X$8:X$35,MATCH($B234,'I.Supplementary 2017-18'!$B$8:$B$35,0)),INDEX('I.KI 2017-18'!X$9:X$393,MATCH($B234,'I.KI 2017-18'!$B$9:$B$393,0)))),"")</f>
        <v/>
      </c>
      <c r="AL234" s="193" t="str">
        <f>_xlfn.IFNA(IF($B234=$B$382,0,_xlfn.IFNA(INDEX('I.Supplementary 2017-18'!Y$8:Y$35,MATCH($B234,'I.Supplementary 2017-18'!$B$8:$B$35,0)),INDEX('I.KI 2017-18'!Y$9:Y$393,MATCH($B234,'I.KI 2017-18'!$B$9:$B$393,0)))),"")</f>
        <v/>
      </c>
      <c r="AM234" s="193" t="str">
        <f>_xlfn.IFNA(IF($B234=$B$382,0,_xlfn.IFNA(INDEX('I.Supplementary 2017-18'!Z$8:Z$35,MATCH($B234,'I.Supplementary 2017-18'!$B$8:$B$35,0)),INDEX('I.KI 2017-18'!Z$9:Z$393,MATCH($B234,'I.KI 2017-18'!$B$9:$B$393,0)))),"")</f>
        <v/>
      </c>
      <c r="AN234" s="193" t="str">
        <f>_xlfn.IFNA(IF($B234=$B$382,0,_xlfn.IFNA(INDEX('I.Supplementary 2017-18'!AA$8:AA$35,MATCH($B234,'I.Supplementary 2017-18'!$B$8:$B$35,0)),INDEX('I.KI 2017-18'!AA$9:AA$393,MATCH($B234,'I.KI 2017-18'!$B$9:$B$393,0)))),"")</f>
        <v/>
      </c>
      <c r="AO234" s="157" t="str">
        <f>_xlfn.IFNA(IF($B234=$B$382,0,_xlfn.IFNA(INDEX('I.Supplementary 2017-18'!AB$8:AB$35,MATCH($B234,'I.Supplementary 2017-18'!$B$8:$B$35,0)),INDEX('I.KI 2017-18'!AB$9:AB$393,MATCH($B234,'I.KI 2017-18'!$B$9:$B$393,0)))),"")</f>
        <v/>
      </c>
      <c r="AP234" s="149"/>
      <c r="AQ234" s="156" t="str">
        <f>_xlfn.IFNA(IF($B234=$B$381,0,IF($B234=$B$382,0,_xlfn.IFNA(INDEX('I.Supplementary 2017-18'!I$8:I$35,MATCH($B234,'I.Supplementary 2017-18'!$B$8:$B$35,0)),INDEX('I.KI 2017-18'!I$9:I$393,MATCH($B234,'I.KI 2017-18'!$B$9:$B$393,0))))),"")</f>
        <v/>
      </c>
      <c r="AR234" s="149" t="str">
        <f>_xlfn.IFNA(IF($B234=$B$381,0,IF($B234=$B$382,0,_xlfn.IFNA(INDEX('I.Supplementary 2017-18'!J$8:J$35,MATCH($B234,'I.Supplementary 2017-18'!$B$8:$B$35,0)),INDEX('I.KI 2017-18'!J$9:J$393,MATCH($B234,'I.KI 2017-18'!$B$9:$B$393,0))))),"")</f>
        <v/>
      </c>
      <c r="AS234" s="157" t="str">
        <f>_xlfn.IFNA(IF($B234=$B$381,0,IF($B234=$B$382,0,_xlfn.IFNA(INDEX('I.Supplementary 2017-18'!H$8:H$35,MATCH($B234,'I.Supplementary 2017-18'!$B$8:$B$35,0)),INDEX('I.KI 2017-18'!H$9:H$393,MATCH($B234,'I.KI 2017-18'!$B$9:$B$393,0))))),"")</f>
        <v/>
      </c>
      <c r="AT234" s="149"/>
      <c r="AU234" s="156" t="str">
        <f>_xlfn.IFNA(_xlfn.IFNA(INDEX('I.Supplementary 2018-19'!P$8:P$157,MATCH($B234,'I.Supplementary 2018-19'!$B$8:$B$157,0)),INDEX('I.KI 2018-19'!P$9:P$393,MATCH($B234,'I.KI 2018-19'!$B$9:$B$393,0))),"")</f>
        <v/>
      </c>
      <c r="AV234" s="193" t="str">
        <f>_xlfn.IFNA(_xlfn.IFNA(INDEX('I.Supplementary 2018-19'!Q$8:Q$157,MATCH($B234,'I.Supplementary 2018-19'!$B$8:$B$157,0)),INDEX('I.KI 2018-19'!Q$9:Q$393,MATCH($B234,'I.KI 2018-19'!$B$9:$B$393,0))),"")</f>
        <v/>
      </c>
      <c r="AW234" s="193" t="str">
        <f>_xlfn.IFNA(_xlfn.IFNA(INDEX('I.Supplementary 2018-19'!R$8:R$157,MATCH($B234,'I.Supplementary 2018-19'!$B$8:$B$157,0)),INDEX('I.KI 2018-19'!R$9:R$393,MATCH($B234,'I.KI 2018-19'!$B$9:$B$393,0))),"")</f>
        <v/>
      </c>
      <c r="AX234" s="193" t="str">
        <f>_xlfn.IFNA(_xlfn.IFNA(INDEX('I.Supplementary 2018-19'!S$8:S$157,MATCH($B234,'I.Supplementary 2018-19'!$B$8:$B$157,0)),INDEX('I.KI 2018-19'!S$9:S$393,MATCH($B234,'I.KI 2018-19'!$B$9:$B$393,0))),"")</f>
        <v/>
      </c>
      <c r="AY234" s="157" t="str">
        <f>_xlfn.IFNA(_xlfn.IFNA(INDEX('I.Supplementary 2018-19'!T$8:T$157,MATCH($B234,'I.Supplementary 2018-19'!$B$8:$B$157,0)),INDEX('I.KI 2018-19'!T$9:T$393,MATCH($B234,'I.KI 2018-19'!$B$9:$B$393,0))),"")</f>
        <v/>
      </c>
      <c r="AZ234" s="156" t="str">
        <f>_xlfn.IFNA(_xlfn.IFNA(INDEX('I.Supplementary 2018-19'!U$8:U$157,MATCH($B234,'I.Supplementary 2018-19'!$B$8:$B$157,0)),INDEX('I.KI 2018-19'!U$9:U$393,MATCH($B234,'I.KI 2018-19'!$B$9:$B$393,0))),"")</f>
        <v/>
      </c>
      <c r="BA234" s="193" t="str">
        <f>_xlfn.IFNA(_xlfn.IFNA(INDEX('I.Supplementary 2018-19'!V$8:V$157,MATCH($B234,'I.Supplementary 2018-19'!$B$8:$B$157,0)),INDEX('I.KI 2018-19'!V$9:V$393,MATCH($B234,'I.KI 2018-19'!$B$9:$B$393,0))),"")</f>
        <v/>
      </c>
      <c r="BB234" s="193" t="str">
        <f>_xlfn.IFNA(_xlfn.IFNA(INDEX('I.Supplementary 2018-19'!W$8:W$157,MATCH($B234,'I.Supplementary 2018-19'!$B$8:$B$157,0)),INDEX('I.KI 2018-19'!W$9:W$393,MATCH($B234,'I.KI 2018-19'!$B$9:$B$393,0))),"")</f>
        <v/>
      </c>
      <c r="BC234" s="193" t="str">
        <f>_xlfn.IFNA(_xlfn.IFNA(INDEX('I.Supplementary 2018-19'!X$8:X$157,MATCH($B234,'I.Supplementary 2018-19'!$B$8:$B$157,0)),INDEX('I.KI 2018-19'!X$9:X$393,MATCH($B234,'I.KI 2018-19'!$B$9:$B$393,0))),"")</f>
        <v/>
      </c>
      <c r="BD234" s="157" t="str">
        <f>_xlfn.IFNA(_xlfn.IFNA(INDEX('I.Supplementary 2018-19'!Y$8:Y$157,MATCH($B234,'I.Supplementary 2018-19'!$B$8:$B$157,0)),INDEX('I.KI 2018-19'!Y$9:Y$393,MATCH($B234,'I.KI 2018-19'!$B$9:$B$393,0))),"")</f>
        <v/>
      </c>
      <c r="BE234" s="156" t="str">
        <f>_xlfn.IFNA(_xlfn.IFNA(INDEX('I.Supplementary 2018-19'!Z$8:Z$157,MATCH($B234,'I.Supplementary 2018-19'!$B$8:$B$157,0)),INDEX('I.KI 2018-19'!Z$9:Z$393,MATCH($B234,'I.KI 2018-19'!$B$9:$B$393,0))),"")</f>
        <v/>
      </c>
      <c r="BF234" s="193" t="str">
        <f>_xlfn.IFNA(_xlfn.IFNA(INDEX('I.Supplementary 2018-19'!AA$8:AA$157,MATCH($B234,'I.Supplementary 2018-19'!$B$8:$B$157,0)),INDEX('I.KI 2018-19'!AA$9:AA$393,MATCH($B234,'I.KI 2018-19'!$B$9:$B$393,0))),"")</f>
        <v/>
      </c>
      <c r="BG234" s="193" t="str">
        <f>_xlfn.IFNA(_xlfn.IFNA(INDEX('I.Supplementary 2018-19'!AB$8:AB$157,MATCH($B234,'I.Supplementary 2018-19'!$B$8:$B$157,0)),INDEX('I.KI 2018-19'!AB$9:AB$393,MATCH($B234,'I.KI 2018-19'!$B$9:$B$393,0))),"")</f>
        <v/>
      </c>
      <c r="BH234" s="193" t="str">
        <f>_xlfn.IFNA(_xlfn.IFNA(INDEX('I.Supplementary 2018-19'!AC$8:AC$157,MATCH($B234,'I.Supplementary 2018-19'!$B$8:$B$157,0)),INDEX('I.KI 2018-19'!AC$9:AC$393,MATCH($B234,'I.KI 2018-19'!$B$9:$B$393,0))),"")</f>
        <v/>
      </c>
      <c r="BI234" s="157" t="str">
        <f>_xlfn.IFNA(_xlfn.IFNA(INDEX('I.Supplementary 2018-19'!AD$8:AD$157,MATCH($B234,'I.Supplementary 2018-19'!$B$8:$B$157,0)),INDEX('I.KI 2018-19'!AD$9:AD$393,MATCH($B234,'I.KI 2018-19'!$B$9:$B$393,0))),"")</f>
        <v/>
      </c>
      <c r="BJ234" s="149"/>
      <c r="BK234" s="156" t="str">
        <f>_xlfn.IFNA(IF($B234=$B$381,0,IF($B234=$B$382,0,_xlfn.IFNA(INDEX('I.Supplementary 2018-19'!I$8:I$157,MATCH($B234,'I.Supplementary 2018-19'!$B$8:$B$157,0)),INDEX('I.KI 2018-19'!I$9:I$393,MATCH($B234,'I.KI 2018-19'!$B$9:$B$393,0))))),"")</f>
        <v/>
      </c>
      <c r="BL234" s="149" t="str">
        <f>_xlfn.IFNA(IF($B234=$B$381,0,IF($B234=$B$382,0,_xlfn.IFNA(INDEX('I.Supplementary 2018-19'!J$8:J$157,MATCH($B234,'I.Supplementary 2018-19'!$B$8:$B$157,0)),INDEX('I.KI 2018-19'!J$9:J$393,MATCH($B234,'I.KI 2018-19'!$B$9:$B$393,0))))),"")</f>
        <v/>
      </c>
      <c r="BM234" s="157" t="str">
        <f>_xlfn.IFNA(IF($B234=$B$381,0,IF($B234=$B$382,0,_xlfn.IFNA(INDEX('I.Supplementary 2018-19'!H$8:H$157,MATCH($B234,'I.Supplementary 2018-19'!$B$8:$B$157,0)),INDEX('I.KI 2018-19'!H$9:H$393,MATCH($B234,'I.KI 2018-19'!$B$9:$B$393,0))))),"")</f>
        <v/>
      </c>
    </row>
    <row r="235" spans="2:65">
      <c r="B235" s="121" t="str">
        <f>'Calculations for 2021-22'!B235</f>
        <v>E2901</v>
      </c>
      <c r="C235" s="160" t="str">
        <f>'Calculations for 2021-22'!D235</f>
        <v>E2901</v>
      </c>
      <c r="D235" t="str">
        <f>'Calculations for 2021-22'!E235</f>
        <v>UNIFIR</v>
      </c>
      <c r="E235" t="str">
        <f>'Calculations for 2021-22'!F235</f>
        <v>P1903</v>
      </c>
      <c r="F235" s="120" t="str">
        <f>'Calculations for 2021-22'!H235</f>
        <v>Northumberland</v>
      </c>
      <c r="G235" s="156">
        <f>_xlfn.IFNA(INDEX('I.KI 2016-17'!M$8:M$391,MATCH($B235,'I.KI 2016-17'!$B$8:$B$391,0)),"")</f>
        <v>34.199137294913001</v>
      </c>
      <c r="H235" s="149">
        <f>_xlfn.IFNA(INDEX('I.KI 2016-17'!N$8:N$391,MATCH($B235,'I.KI 2016-17'!$B$8:$B$391,0)),"")</f>
        <v>4.2537314399229995</v>
      </c>
      <c r="I235" s="149">
        <f>_xlfn.IFNA(INDEX('I.KI 2016-17'!O$8:O$391,MATCH($B235,'I.KI 2016-17'!$B$8:$B$391,0)),"")</f>
        <v>3.0066148418230001</v>
      </c>
      <c r="J235" s="149">
        <f>_xlfn.IFNA(INDEX('I.KI 2016-17'!P$8:P$391,MATCH($B235,'I.KI 2016-17'!$B$8:$B$391,0)),"")</f>
        <v>0</v>
      </c>
      <c r="K235" s="157">
        <f>_xlfn.IFNA(INDEX('I.KI 2016-17'!Q$8:Q$391,MATCH($B235,'I.KI 2016-17'!$B$8:$B$391,0)),"")</f>
        <v>0</v>
      </c>
      <c r="L235" s="156">
        <f>_xlfn.IFNA(INDEX('I.KI 2016-17'!R$8:R$391,MATCH($B235,'I.KI 2016-17'!$B$8:$B$391,0)),"")</f>
        <v>50.471277590153001</v>
      </c>
      <c r="M235" s="193">
        <f>_xlfn.IFNA(INDEX('I.KI 2016-17'!S$8:S$391,MATCH($B235,'I.KI 2016-17'!$B$8:$B$391,0)),"")</f>
        <v>9.2162687319120007</v>
      </c>
      <c r="N235" s="193">
        <f>_xlfn.IFNA(INDEX('I.KI 2016-17'!T$8:T$391,MATCH($B235,'I.KI 2016-17'!$B$8:$B$391,0)),"")</f>
        <v>3.3818858119619999</v>
      </c>
      <c r="O235" s="193">
        <f>_xlfn.IFNA(INDEX('I.KI 2016-17'!U$8:U$391,MATCH($B235,'I.KI 2016-17'!$B$8:$B$391,0)),"")</f>
        <v>0</v>
      </c>
      <c r="P235" s="157">
        <f>_xlfn.IFNA(INDEX('I.KI 2016-17'!V$8:V$391,MATCH($B235,'I.KI 2016-17'!$B$8:$B$391,0)),"")</f>
        <v>0</v>
      </c>
      <c r="Q235" s="156">
        <f>_xlfn.IFNA(INDEX('I.KI 2016-17'!W$8:W$391,MATCH($B235,'I.KI 2016-17'!$B$8:$B$391,0)),"")</f>
        <v>84.670414885066009</v>
      </c>
      <c r="R235" s="193">
        <f>_xlfn.IFNA(INDEX('I.KI 2016-17'!X$8:X$391,MATCH($B235,'I.KI 2016-17'!$B$8:$B$391,0)),"")</f>
        <v>13.470000171835</v>
      </c>
      <c r="S235" s="193">
        <f>_xlfn.IFNA(INDEX('I.KI 2016-17'!Y$8:Y$391,MATCH($B235,'I.KI 2016-17'!$B$8:$B$391,0)),"")</f>
        <v>6.388500653785</v>
      </c>
      <c r="T235" s="193">
        <f>_xlfn.IFNA(INDEX('I.KI 2016-17'!Z$8:Z$391,MATCH($B235,'I.KI 2016-17'!$B$8:$B$391,0)),"")</f>
        <v>0</v>
      </c>
      <c r="U235" s="157">
        <f>_xlfn.IFNA(INDEX('I.KI 2016-17'!AA$8:AA$391,MATCH($B235,'I.KI 2016-17'!$B$8:$B$391,0)),"")</f>
        <v>0</v>
      </c>
      <c r="V235" s="149"/>
      <c r="W235" s="154">
        <f>_xlfn.IFNA(INDEX('I.KI 2016-17'!$H$8:$H$391,MATCH(B235,'I.KI 2016-17'!$B$8:$B$391,0)),"")</f>
        <v>41.459483576659004</v>
      </c>
      <c r="X235" s="153">
        <f>_xlfn.IFNA(INDEX('I.KI 2016-17'!$I$8:$I$391,MATCH(B235,'I.KI 2016-17'!$B$8:$B$391,0)),"")</f>
        <v>63.069432134027004</v>
      </c>
      <c r="Y235" s="155">
        <f>_xlfn.IFNA(INDEX('I.KI 2016-17'!$G$8:$G$391,MATCH(B235,'I.KI 2016-17'!$B$8:$B$391,0)),"")</f>
        <v>104.52891571068601</v>
      </c>
      <c r="Z235" s="149"/>
      <c r="AA235" s="156">
        <f>_xlfn.IFNA(IF($B235=$B$382,0,_xlfn.IFNA(INDEX('I.Supplementary 2017-18'!N$8:N$35,MATCH($B235,'I.Supplementary 2017-18'!$B$8:$B$35,0)),INDEX('I.KI 2017-18'!N$9:N$393,MATCH($B235,'I.KI 2017-18'!$B$9:$B$393,0)))),"")</f>
        <v>23.508186927098318</v>
      </c>
      <c r="AB235" s="193">
        <f>_xlfn.IFNA(IF($B235=$B$382,0,_xlfn.IFNA(INDEX('I.Supplementary 2017-18'!O$8:O$35,MATCH($B235,'I.Supplementary 2017-18'!$B$8:$B$35,0)),INDEX('I.KI 2017-18'!O$9:O$393,MATCH($B235,'I.KI 2017-18'!$B$9:$B$393,0)))),"")</f>
        <v>1.9675081153014078</v>
      </c>
      <c r="AC235" s="193">
        <f>_xlfn.IFNA(IF($B235=$B$382,0,_xlfn.IFNA(INDEX('I.Supplementary 2017-18'!P$8:P$35,MATCH($B235,'I.Supplementary 2017-18'!$B$8:$B$35,0)),INDEX('I.KI 2017-18'!P$9:P$393,MATCH($B235,'I.KI 2017-18'!$B$9:$B$393,0)))),"")</f>
        <v>2.3231630630712825</v>
      </c>
      <c r="AD235" s="193">
        <f>_xlfn.IFNA(IF($B235=$B$382,0,_xlfn.IFNA(INDEX('I.Supplementary 2017-18'!Q$8:Q$35,MATCH($B235,'I.Supplementary 2017-18'!$B$8:$B$35,0)),INDEX('I.KI 2017-18'!Q$9:Q$393,MATCH($B235,'I.KI 2017-18'!$B$9:$B$393,0)))),"")</f>
        <v>0</v>
      </c>
      <c r="AE235" s="157">
        <f>_xlfn.IFNA(IF($B235=$B$382,0,_xlfn.IFNA(INDEX('I.Supplementary 2017-18'!R$8:R$35,MATCH($B235,'I.Supplementary 2017-18'!$B$8:$B$35,0)),INDEX('I.KI 2017-18'!R$9:R$393,MATCH($B235,'I.KI 2017-18'!$B$9:$B$393,0)))),"")</f>
        <v>0</v>
      </c>
      <c r="AF235" s="156">
        <f>_xlfn.IFNA(IF($B235=$B$382,0,_xlfn.IFNA(INDEX('I.Supplementary 2017-18'!S$8:S$35,MATCH($B235,'I.Supplementary 2017-18'!$B$8:$B$35,0)),INDEX('I.KI 2017-18'!S$9:S$393,MATCH($B235,'I.KI 2017-18'!$B$9:$B$393,0)))),"")</f>
        <v>51.501700437717759</v>
      </c>
      <c r="AG235" s="193">
        <f>_xlfn.IFNA(IF($B235=$B$382,0,_xlfn.IFNA(INDEX('I.Supplementary 2017-18'!T$8:T$35,MATCH($B235,'I.Supplementary 2017-18'!$B$8:$B$35,0)),INDEX('I.KI 2017-18'!T$9:T$393,MATCH($B235,'I.KI 2017-18'!$B$9:$B$393,0)))),"")</f>
        <v>9.4044283015542707</v>
      </c>
      <c r="AH235" s="193">
        <f>_xlfn.IFNA(IF($B235=$B$382,0,_xlfn.IFNA(INDEX('I.Supplementary 2017-18'!U$8:U$35,MATCH($B235,'I.Supplementary 2017-18'!$B$8:$B$35,0)),INDEX('I.KI 2017-18'!U$9:U$393,MATCH($B235,'I.KI 2017-18'!$B$9:$B$393,0)))),"")</f>
        <v>3.4509304760737045</v>
      </c>
      <c r="AI235" s="193">
        <f>_xlfn.IFNA(IF($B235=$B$382,0,_xlfn.IFNA(INDEX('I.Supplementary 2017-18'!V$8:V$35,MATCH($B235,'I.Supplementary 2017-18'!$B$8:$B$35,0)),INDEX('I.KI 2017-18'!V$9:V$393,MATCH($B235,'I.KI 2017-18'!$B$9:$B$393,0)))),"")</f>
        <v>0</v>
      </c>
      <c r="AJ235" s="157">
        <f>_xlfn.IFNA(IF($B235=$B$382,0,_xlfn.IFNA(INDEX('I.Supplementary 2017-18'!W$8:W$35,MATCH($B235,'I.Supplementary 2017-18'!$B$8:$B$35,0)),INDEX('I.KI 2017-18'!W$9:W$393,MATCH($B235,'I.KI 2017-18'!$B$9:$B$393,0)))),"")</f>
        <v>0</v>
      </c>
      <c r="AK235" s="156">
        <f>_xlfn.IFNA(IF($B235=$B$382,0,_xlfn.IFNA(INDEX('I.Supplementary 2017-18'!X$8:X$35,MATCH($B235,'I.Supplementary 2017-18'!$B$8:$B$35,0)),INDEX('I.KI 2017-18'!X$9:X$393,MATCH($B235,'I.KI 2017-18'!$B$9:$B$393,0)))),"")</f>
        <v>75.00988736481608</v>
      </c>
      <c r="AL235" s="193">
        <f>_xlfn.IFNA(IF($B235=$B$382,0,_xlfn.IFNA(INDEX('I.Supplementary 2017-18'!Y$8:Y$35,MATCH($B235,'I.Supplementary 2017-18'!$B$8:$B$35,0)),INDEX('I.KI 2017-18'!Y$9:Y$393,MATCH($B235,'I.KI 2017-18'!$B$9:$B$393,0)))),"")</f>
        <v>11.371936416855679</v>
      </c>
      <c r="AM235" s="193">
        <f>_xlfn.IFNA(IF($B235=$B$382,0,_xlfn.IFNA(INDEX('I.Supplementary 2017-18'!Z$8:Z$35,MATCH($B235,'I.Supplementary 2017-18'!$B$8:$B$35,0)),INDEX('I.KI 2017-18'!Z$9:Z$393,MATCH($B235,'I.KI 2017-18'!$B$9:$B$393,0)))),"")</f>
        <v>5.774093539144987</v>
      </c>
      <c r="AN235" s="193">
        <f>_xlfn.IFNA(IF($B235=$B$382,0,_xlfn.IFNA(INDEX('I.Supplementary 2017-18'!AA$8:AA$35,MATCH($B235,'I.Supplementary 2017-18'!$B$8:$B$35,0)),INDEX('I.KI 2017-18'!AA$9:AA$393,MATCH($B235,'I.KI 2017-18'!$B$9:$B$393,0)))),"")</f>
        <v>0</v>
      </c>
      <c r="AO235" s="157">
        <f>_xlfn.IFNA(IF($B235=$B$382,0,_xlfn.IFNA(INDEX('I.Supplementary 2017-18'!AB$8:AB$35,MATCH($B235,'I.Supplementary 2017-18'!$B$8:$B$35,0)),INDEX('I.KI 2017-18'!AB$9:AB$393,MATCH($B235,'I.KI 2017-18'!$B$9:$B$393,0)))),"")</f>
        <v>0</v>
      </c>
      <c r="AP235" s="149"/>
      <c r="AQ235" s="156">
        <f>_xlfn.IFNA(IF($B235=$B$381,0,IF($B235=$B$382,0,_xlfn.IFNA(INDEX('I.Supplementary 2017-18'!I$8:I$35,MATCH($B235,'I.Supplementary 2017-18'!$B$8:$B$35,0)),INDEX('I.KI 2017-18'!I$9:I$393,MATCH($B235,'I.KI 2017-18'!$B$9:$B$393,0))))),"")</f>
        <v>27.798858105471009</v>
      </c>
      <c r="AR235" s="149">
        <f>_xlfn.IFNA(IF($B235=$B$381,0,IF($B235=$B$382,0,_xlfn.IFNA(INDEX('I.Supplementary 2017-18'!J$8:J$35,MATCH($B235,'I.Supplementary 2017-18'!$B$8:$B$35,0)),INDEX('I.KI 2017-18'!J$9:J$393,MATCH($B235,'I.KI 2017-18'!$B$9:$B$393,0))))),"")</f>
        <v>64.357059215345728</v>
      </c>
      <c r="AS235" s="157">
        <f>_xlfn.IFNA(IF($B235=$B$381,0,IF($B235=$B$382,0,_xlfn.IFNA(INDEX('I.Supplementary 2017-18'!H$8:H$35,MATCH($B235,'I.Supplementary 2017-18'!$B$8:$B$35,0)),INDEX('I.KI 2017-18'!H$9:H$393,MATCH($B235,'I.KI 2017-18'!$B$9:$B$393,0))))),"")</f>
        <v>92.155917320816741</v>
      </c>
      <c r="AT235" s="149"/>
      <c r="AU235" s="156">
        <f>_xlfn.IFNA(_xlfn.IFNA(INDEX('I.Supplementary 2018-19'!P$8:P$157,MATCH($B235,'I.Supplementary 2018-19'!$B$8:$B$157,0)),INDEX('I.KI 2018-19'!P$9:P$393,MATCH($B235,'I.KI 2018-19'!$B$9:$B$393,0))),"")</f>
        <v>16.468948602779253</v>
      </c>
      <c r="AV235" s="193">
        <f>_xlfn.IFNA(_xlfn.IFNA(INDEX('I.Supplementary 2018-19'!Q$8:Q$157,MATCH($B235,'I.Supplementary 2018-19'!$B$8:$B$157,0)),INDEX('I.KI 2018-19'!Q$9:Q$393,MATCH($B235,'I.KI 2018-19'!$B$9:$B$393,0))),"")</f>
        <v>0.56136703618919848</v>
      </c>
      <c r="AW235" s="193">
        <f>_xlfn.IFNA(_xlfn.IFNA(INDEX('I.Supplementary 2018-19'!R$8:R$157,MATCH($B235,'I.Supplementary 2018-19'!$B$8:$B$157,0)),INDEX('I.KI 2018-19'!R$9:R$393,MATCH($B235,'I.KI 2018-19'!$B$9:$B$393,0))),"")</f>
        <v>1.9596534752715415</v>
      </c>
      <c r="AX235" s="193">
        <f>_xlfn.IFNA(_xlfn.IFNA(INDEX('I.Supplementary 2018-19'!S$8:S$157,MATCH($B235,'I.Supplementary 2018-19'!$B$8:$B$157,0)),INDEX('I.KI 2018-19'!S$9:S$393,MATCH($B235,'I.KI 2018-19'!$B$9:$B$393,0))),"")</f>
        <v>0</v>
      </c>
      <c r="AY235" s="157">
        <f>_xlfn.IFNA(_xlfn.IFNA(INDEX('I.Supplementary 2018-19'!T$8:T$157,MATCH($B235,'I.Supplementary 2018-19'!$B$8:$B$157,0)),INDEX('I.KI 2018-19'!T$9:T$393,MATCH($B235,'I.KI 2018-19'!$B$9:$B$393,0))),"")</f>
        <v>0</v>
      </c>
      <c r="AZ235" s="156">
        <f>_xlfn.IFNA(_xlfn.IFNA(INDEX('I.Supplementary 2018-19'!U$8:U$157,MATCH($B235,'I.Supplementary 2018-19'!$B$8:$B$157,0)),INDEX('I.KI 2018-19'!U$9:U$393,MATCH($B235,'I.KI 2018-19'!$B$9:$B$393,0))),"")</f>
        <v>53.048961824258633</v>
      </c>
      <c r="BA235" s="193">
        <f>_xlfn.IFNA(_xlfn.IFNA(INDEX('I.Supplementary 2018-19'!V$8:V$157,MATCH($B235,'I.Supplementary 2018-19'!$B$8:$B$157,0)),INDEX('I.KI 2018-19'!V$9:V$393,MATCH($B235,'I.KI 2018-19'!$B$9:$B$393,0))),"")</f>
        <v>9.6869647741331537</v>
      </c>
      <c r="BB235" s="193">
        <f>_xlfn.IFNA(_xlfn.IFNA(INDEX('I.Supplementary 2018-19'!W$8:W$157,MATCH($B235,'I.Supplementary 2018-19'!$B$8:$B$157,0)),INDEX('I.KI 2018-19'!W$9:W$393,MATCH($B235,'I.KI 2018-19'!$B$9:$B$393,0))),"")</f>
        <v>3.5546064989600392</v>
      </c>
      <c r="BC235" s="193">
        <f>_xlfn.IFNA(_xlfn.IFNA(INDEX('I.Supplementary 2018-19'!X$8:X$157,MATCH($B235,'I.Supplementary 2018-19'!$B$8:$B$157,0)),INDEX('I.KI 2018-19'!X$9:X$393,MATCH($B235,'I.KI 2018-19'!$B$9:$B$393,0))),"")</f>
        <v>0</v>
      </c>
      <c r="BD235" s="157">
        <f>_xlfn.IFNA(_xlfn.IFNA(INDEX('I.Supplementary 2018-19'!Y$8:Y$157,MATCH($B235,'I.Supplementary 2018-19'!$B$8:$B$157,0)),INDEX('I.KI 2018-19'!Y$9:Y$393,MATCH($B235,'I.KI 2018-19'!$B$9:$B$393,0))),"")</f>
        <v>0</v>
      </c>
      <c r="BE235" s="156">
        <f>_xlfn.IFNA(_xlfn.IFNA(INDEX('I.Supplementary 2018-19'!Z$8:Z$157,MATCH($B235,'I.Supplementary 2018-19'!$B$8:$B$157,0)),INDEX('I.KI 2018-19'!Z$9:Z$393,MATCH($B235,'I.KI 2018-19'!$B$9:$B$393,0))),"")</f>
        <v>69.51791042703789</v>
      </c>
      <c r="BF235" s="193">
        <f>_xlfn.IFNA(_xlfn.IFNA(INDEX('I.Supplementary 2018-19'!AA$8:AA$157,MATCH($B235,'I.Supplementary 2018-19'!$B$8:$B$157,0)),INDEX('I.KI 2018-19'!AA$9:AA$393,MATCH($B235,'I.KI 2018-19'!$B$9:$B$393,0))),"")</f>
        <v>10.248331810322352</v>
      </c>
      <c r="BG235" s="193">
        <f>_xlfn.IFNA(_xlfn.IFNA(INDEX('I.Supplementary 2018-19'!AB$8:AB$157,MATCH($B235,'I.Supplementary 2018-19'!$B$8:$B$157,0)),INDEX('I.KI 2018-19'!AB$9:AB$393,MATCH($B235,'I.KI 2018-19'!$B$9:$B$393,0))),"")</f>
        <v>5.5142599742315808</v>
      </c>
      <c r="BH235" s="193">
        <f>_xlfn.IFNA(_xlfn.IFNA(INDEX('I.Supplementary 2018-19'!AC$8:AC$157,MATCH($B235,'I.Supplementary 2018-19'!$B$8:$B$157,0)),INDEX('I.KI 2018-19'!AC$9:AC$393,MATCH($B235,'I.KI 2018-19'!$B$9:$B$393,0))),"")</f>
        <v>0</v>
      </c>
      <c r="BI235" s="157">
        <f>_xlfn.IFNA(_xlfn.IFNA(INDEX('I.Supplementary 2018-19'!AD$8:AD$157,MATCH($B235,'I.Supplementary 2018-19'!$B$8:$B$157,0)),INDEX('I.KI 2018-19'!AD$9:AD$393,MATCH($B235,'I.KI 2018-19'!$B$9:$B$393,0))),"")</f>
        <v>0</v>
      </c>
      <c r="BJ235" s="149"/>
      <c r="BK235" s="156">
        <f>_xlfn.IFNA(IF($B235=$B$381,0,IF($B235=$B$382,0,_xlfn.IFNA(INDEX('I.Supplementary 2018-19'!I$8:I$157,MATCH($B235,'I.Supplementary 2018-19'!$B$8:$B$157,0)),INDEX('I.KI 2018-19'!I$9:I$393,MATCH($B235,'I.KI 2018-19'!$B$9:$B$393,0))))),"")</f>
        <v>18.989969114239994</v>
      </c>
      <c r="BL235" s="149">
        <f>_xlfn.IFNA(IF($B235=$B$381,0,IF($B235=$B$382,0,_xlfn.IFNA(INDEX('I.Supplementary 2018-19'!J$8:J$157,MATCH($B235,'I.Supplementary 2018-19'!$B$8:$B$157,0)),INDEX('I.KI 2018-19'!J$9:J$393,MATCH($B235,'I.KI 2018-19'!$B$9:$B$393,0))))),"")</f>
        <v>66.290533097351826</v>
      </c>
      <c r="BM235" s="157">
        <f>_xlfn.IFNA(IF($B235=$B$381,0,IF($B235=$B$382,0,_xlfn.IFNA(INDEX('I.Supplementary 2018-19'!H$8:H$157,MATCH($B235,'I.Supplementary 2018-19'!$B$8:$B$157,0)),INDEX('I.KI 2018-19'!H$9:H$393,MATCH($B235,'I.KI 2018-19'!$B$9:$B$393,0))))),"")</f>
        <v>85.280502211591823</v>
      </c>
    </row>
    <row r="236" spans="2:65">
      <c r="B236" s="121" t="str">
        <f>'Calculations for 2021-22'!B236</f>
        <v>E2636</v>
      </c>
      <c r="C236" s="160" t="str">
        <f>'Calculations for 2021-22'!D236</f>
        <v>E2636</v>
      </c>
      <c r="D236" t="str">
        <f>'Calculations for 2021-22'!E236</f>
        <v>SD</v>
      </c>
      <c r="E236" t="str">
        <f>'Calculations for 2021-22'!F236</f>
        <v>P1910</v>
      </c>
      <c r="F236" s="120" t="str">
        <f>'Calculations for 2021-22'!H236</f>
        <v>Norwich</v>
      </c>
      <c r="G236" s="156">
        <f>_xlfn.IFNA(INDEX('I.KI 2016-17'!M$8:M$391,MATCH($B236,'I.KI 2016-17'!$B$8:$B$391,0)),"")</f>
        <v>0</v>
      </c>
      <c r="H236" s="149">
        <f>_xlfn.IFNA(INDEX('I.KI 2016-17'!N$8:N$391,MATCH($B236,'I.KI 2016-17'!$B$8:$B$391,0)),"")</f>
        <v>2.7557142209029997</v>
      </c>
      <c r="I236" s="149">
        <f>_xlfn.IFNA(INDEX('I.KI 2016-17'!O$8:O$391,MATCH($B236,'I.KI 2016-17'!$B$8:$B$391,0)),"")</f>
        <v>0</v>
      </c>
      <c r="J236" s="149">
        <f>_xlfn.IFNA(INDEX('I.KI 2016-17'!P$8:P$391,MATCH($B236,'I.KI 2016-17'!$B$8:$B$391,0)),"")</f>
        <v>0</v>
      </c>
      <c r="K236" s="157">
        <f>_xlfn.IFNA(INDEX('I.KI 2016-17'!Q$8:Q$391,MATCH($B236,'I.KI 2016-17'!$B$8:$B$391,0)),"")</f>
        <v>0</v>
      </c>
      <c r="L236" s="156">
        <f>_xlfn.IFNA(INDEX('I.KI 2016-17'!R$8:R$391,MATCH($B236,'I.KI 2016-17'!$B$8:$B$391,0)),"")</f>
        <v>0</v>
      </c>
      <c r="M236" s="193">
        <f>_xlfn.IFNA(INDEX('I.KI 2016-17'!S$8:S$391,MATCH($B236,'I.KI 2016-17'!$B$8:$B$391,0)),"")</f>
        <v>5.4788208667729998</v>
      </c>
      <c r="N236" s="193">
        <f>_xlfn.IFNA(INDEX('I.KI 2016-17'!T$8:T$391,MATCH($B236,'I.KI 2016-17'!$B$8:$B$391,0)),"")</f>
        <v>0</v>
      </c>
      <c r="O236" s="193">
        <f>_xlfn.IFNA(INDEX('I.KI 2016-17'!U$8:U$391,MATCH($B236,'I.KI 2016-17'!$B$8:$B$391,0)),"")</f>
        <v>0</v>
      </c>
      <c r="P236" s="157">
        <f>_xlfn.IFNA(INDEX('I.KI 2016-17'!V$8:V$391,MATCH($B236,'I.KI 2016-17'!$B$8:$B$391,0)),"")</f>
        <v>0</v>
      </c>
      <c r="Q236" s="156">
        <f>_xlfn.IFNA(INDEX('I.KI 2016-17'!W$8:W$391,MATCH($B236,'I.KI 2016-17'!$B$8:$B$391,0)),"")</f>
        <v>0</v>
      </c>
      <c r="R236" s="193">
        <f>_xlfn.IFNA(INDEX('I.KI 2016-17'!X$8:X$391,MATCH($B236,'I.KI 2016-17'!$B$8:$B$391,0)),"")</f>
        <v>8.2345350876759991</v>
      </c>
      <c r="S236" s="193">
        <f>_xlfn.IFNA(INDEX('I.KI 2016-17'!Y$8:Y$391,MATCH($B236,'I.KI 2016-17'!$B$8:$B$391,0)),"")</f>
        <v>0</v>
      </c>
      <c r="T236" s="193">
        <f>_xlfn.IFNA(INDEX('I.KI 2016-17'!Z$8:Z$391,MATCH($B236,'I.KI 2016-17'!$B$8:$B$391,0)),"")</f>
        <v>0</v>
      </c>
      <c r="U236" s="157">
        <f>_xlfn.IFNA(INDEX('I.KI 2016-17'!AA$8:AA$391,MATCH($B236,'I.KI 2016-17'!$B$8:$B$391,0)),"")</f>
        <v>0</v>
      </c>
      <c r="V236" s="149"/>
      <c r="W236" s="154">
        <f>_xlfn.IFNA(INDEX('I.KI 2016-17'!$H$8:$H$391,MATCH(B236,'I.KI 2016-17'!$B$8:$B$391,0)),"")</f>
        <v>2.7557142209029997</v>
      </c>
      <c r="X236" s="153">
        <f>_xlfn.IFNA(INDEX('I.KI 2016-17'!$I$8:$I$391,MATCH(B236,'I.KI 2016-17'!$B$8:$B$391,0)),"")</f>
        <v>5.4788208667729998</v>
      </c>
      <c r="Y236" s="155">
        <f>_xlfn.IFNA(INDEX('I.KI 2016-17'!$G$8:$G$391,MATCH(B236,'I.KI 2016-17'!$B$8:$B$391,0)),"")</f>
        <v>8.2345350876759991</v>
      </c>
      <c r="Z236" s="149"/>
      <c r="AA236" s="156">
        <f>_xlfn.IFNA(IF($B236=$B$382,0,_xlfn.IFNA(INDEX('I.Supplementary 2017-18'!N$8:N$35,MATCH($B236,'I.Supplementary 2017-18'!$B$8:$B$35,0)),INDEX('I.KI 2017-18'!N$9:N$393,MATCH($B236,'I.KI 2017-18'!$B$9:$B$393,0)))),"")</f>
        <v>0</v>
      </c>
      <c r="AB236" s="193">
        <f>_xlfn.IFNA(IF($B236=$B$382,0,_xlfn.IFNA(INDEX('I.Supplementary 2017-18'!O$8:O$35,MATCH($B236,'I.Supplementary 2017-18'!$B$8:$B$35,0)),INDEX('I.KI 2017-18'!O$9:O$393,MATCH($B236,'I.KI 2017-18'!$B$9:$B$393,0)))),"")</f>
        <v>1.6708543120048382</v>
      </c>
      <c r="AC236" s="193">
        <f>_xlfn.IFNA(IF($B236=$B$382,0,_xlfn.IFNA(INDEX('I.Supplementary 2017-18'!P$8:P$35,MATCH($B236,'I.Supplementary 2017-18'!$B$8:$B$35,0)),INDEX('I.KI 2017-18'!P$9:P$393,MATCH($B236,'I.KI 2017-18'!$B$9:$B$393,0)))),"")</f>
        <v>0</v>
      </c>
      <c r="AD236" s="193">
        <f>_xlfn.IFNA(IF($B236=$B$382,0,_xlfn.IFNA(INDEX('I.Supplementary 2017-18'!Q$8:Q$35,MATCH($B236,'I.Supplementary 2017-18'!$B$8:$B$35,0)),INDEX('I.KI 2017-18'!Q$9:Q$393,MATCH($B236,'I.KI 2017-18'!$B$9:$B$393,0)))),"")</f>
        <v>0</v>
      </c>
      <c r="AE236" s="157">
        <f>_xlfn.IFNA(IF($B236=$B$382,0,_xlfn.IFNA(INDEX('I.Supplementary 2017-18'!R$8:R$35,MATCH($B236,'I.Supplementary 2017-18'!$B$8:$B$35,0)),INDEX('I.KI 2017-18'!R$9:R$393,MATCH($B236,'I.KI 2017-18'!$B$9:$B$393,0)))),"")</f>
        <v>0</v>
      </c>
      <c r="AF236" s="156">
        <f>_xlfn.IFNA(IF($B236=$B$382,0,_xlfn.IFNA(INDEX('I.Supplementary 2017-18'!S$8:S$35,MATCH($B236,'I.Supplementary 2017-18'!$B$8:$B$35,0)),INDEX('I.KI 2017-18'!S$9:S$393,MATCH($B236,'I.KI 2017-18'!$B$9:$B$393,0)))),"")</f>
        <v>0</v>
      </c>
      <c r="AG236" s="193">
        <f>_xlfn.IFNA(IF($B236=$B$382,0,_xlfn.IFNA(INDEX('I.Supplementary 2017-18'!T$8:T$35,MATCH($B236,'I.Supplementary 2017-18'!$B$8:$B$35,0)),INDEX('I.KI 2017-18'!T$9:T$393,MATCH($B236,'I.KI 2017-18'!$B$9:$B$393,0)))),"")</f>
        <v>5.5906766086601216</v>
      </c>
      <c r="AH236" s="193">
        <f>_xlfn.IFNA(IF($B236=$B$382,0,_xlfn.IFNA(INDEX('I.Supplementary 2017-18'!U$8:U$35,MATCH($B236,'I.Supplementary 2017-18'!$B$8:$B$35,0)),INDEX('I.KI 2017-18'!U$9:U$393,MATCH($B236,'I.KI 2017-18'!$B$9:$B$393,0)))),"")</f>
        <v>0</v>
      </c>
      <c r="AI236" s="193">
        <f>_xlfn.IFNA(IF($B236=$B$382,0,_xlfn.IFNA(INDEX('I.Supplementary 2017-18'!V$8:V$35,MATCH($B236,'I.Supplementary 2017-18'!$B$8:$B$35,0)),INDEX('I.KI 2017-18'!V$9:V$393,MATCH($B236,'I.KI 2017-18'!$B$9:$B$393,0)))),"")</f>
        <v>0</v>
      </c>
      <c r="AJ236" s="157">
        <f>_xlfn.IFNA(IF($B236=$B$382,0,_xlfn.IFNA(INDEX('I.Supplementary 2017-18'!W$8:W$35,MATCH($B236,'I.Supplementary 2017-18'!$B$8:$B$35,0)),INDEX('I.KI 2017-18'!W$9:W$393,MATCH($B236,'I.KI 2017-18'!$B$9:$B$393,0)))),"")</f>
        <v>0</v>
      </c>
      <c r="AK236" s="156">
        <f>_xlfn.IFNA(IF($B236=$B$382,0,_xlfn.IFNA(INDEX('I.Supplementary 2017-18'!X$8:X$35,MATCH($B236,'I.Supplementary 2017-18'!$B$8:$B$35,0)),INDEX('I.KI 2017-18'!X$9:X$393,MATCH($B236,'I.KI 2017-18'!$B$9:$B$393,0)))),"")</f>
        <v>0</v>
      </c>
      <c r="AL236" s="193">
        <f>_xlfn.IFNA(IF($B236=$B$382,0,_xlfn.IFNA(INDEX('I.Supplementary 2017-18'!Y$8:Y$35,MATCH($B236,'I.Supplementary 2017-18'!$B$8:$B$35,0)),INDEX('I.KI 2017-18'!Y$9:Y$393,MATCH($B236,'I.KI 2017-18'!$B$9:$B$393,0)))),"")</f>
        <v>7.2615309206649599</v>
      </c>
      <c r="AM236" s="193">
        <f>_xlfn.IFNA(IF($B236=$B$382,0,_xlfn.IFNA(INDEX('I.Supplementary 2017-18'!Z$8:Z$35,MATCH($B236,'I.Supplementary 2017-18'!$B$8:$B$35,0)),INDEX('I.KI 2017-18'!Z$9:Z$393,MATCH($B236,'I.KI 2017-18'!$B$9:$B$393,0)))),"")</f>
        <v>0</v>
      </c>
      <c r="AN236" s="193">
        <f>_xlfn.IFNA(IF($B236=$B$382,0,_xlfn.IFNA(INDEX('I.Supplementary 2017-18'!AA$8:AA$35,MATCH($B236,'I.Supplementary 2017-18'!$B$8:$B$35,0)),INDEX('I.KI 2017-18'!AA$9:AA$393,MATCH($B236,'I.KI 2017-18'!$B$9:$B$393,0)))),"")</f>
        <v>0</v>
      </c>
      <c r="AO236" s="157">
        <f>_xlfn.IFNA(IF($B236=$B$382,0,_xlfn.IFNA(INDEX('I.Supplementary 2017-18'!AB$8:AB$35,MATCH($B236,'I.Supplementary 2017-18'!$B$8:$B$35,0)),INDEX('I.KI 2017-18'!AB$9:AB$393,MATCH($B236,'I.KI 2017-18'!$B$9:$B$393,0)))),"")</f>
        <v>0</v>
      </c>
      <c r="AP236" s="149"/>
      <c r="AQ236" s="156">
        <f>_xlfn.IFNA(IF($B236=$B$381,0,IF($B236=$B$382,0,_xlfn.IFNA(INDEX('I.Supplementary 2017-18'!I$8:I$35,MATCH($B236,'I.Supplementary 2017-18'!$B$8:$B$35,0)),INDEX('I.KI 2017-18'!I$9:I$393,MATCH($B236,'I.KI 2017-18'!$B$9:$B$393,0))))),"")</f>
        <v>1.6708543120048382</v>
      </c>
      <c r="AR236" s="149">
        <f>_xlfn.IFNA(IF($B236=$B$381,0,IF($B236=$B$382,0,_xlfn.IFNA(INDEX('I.Supplementary 2017-18'!J$8:J$35,MATCH($B236,'I.Supplementary 2017-18'!$B$8:$B$35,0)),INDEX('I.KI 2017-18'!J$9:J$393,MATCH($B236,'I.KI 2017-18'!$B$9:$B$393,0))))),"")</f>
        <v>5.5906766086601216</v>
      </c>
      <c r="AS236" s="157">
        <f>_xlfn.IFNA(IF($B236=$B$381,0,IF($B236=$B$382,0,_xlfn.IFNA(INDEX('I.Supplementary 2017-18'!H$8:H$35,MATCH($B236,'I.Supplementary 2017-18'!$B$8:$B$35,0)),INDEX('I.KI 2017-18'!H$9:H$393,MATCH($B236,'I.KI 2017-18'!$B$9:$B$393,0))))),"")</f>
        <v>7.2615309206649599</v>
      </c>
      <c r="AT236" s="149"/>
      <c r="AU236" s="156">
        <f>_xlfn.IFNA(_xlfn.IFNA(INDEX('I.Supplementary 2018-19'!P$8:P$157,MATCH($B236,'I.Supplementary 2018-19'!$B$8:$B$157,0)),INDEX('I.KI 2018-19'!P$9:P$393,MATCH($B236,'I.KI 2018-19'!$B$9:$B$393,0))),"")</f>
        <v>0</v>
      </c>
      <c r="AV236" s="193">
        <f>_xlfn.IFNA(_xlfn.IFNA(INDEX('I.Supplementary 2018-19'!Q$8:Q$157,MATCH($B236,'I.Supplementary 2018-19'!$B$8:$B$157,0)),INDEX('I.KI 2018-19'!Q$9:Q$393,MATCH($B236,'I.KI 2018-19'!$B$9:$B$393,0))),"")</f>
        <v>0.98201788857960326</v>
      </c>
      <c r="AW236" s="193">
        <f>_xlfn.IFNA(_xlfn.IFNA(INDEX('I.Supplementary 2018-19'!R$8:R$157,MATCH($B236,'I.Supplementary 2018-19'!$B$8:$B$157,0)),INDEX('I.KI 2018-19'!R$9:R$393,MATCH($B236,'I.KI 2018-19'!$B$9:$B$393,0))),"")</f>
        <v>0</v>
      </c>
      <c r="AX236" s="193">
        <f>_xlfn.IFNA(_xlfn.IFNA(INDEX('I.Supplementary 2018-19'!S$8:S$157,MATCH($B236,'I.Supplementary 2018-19'!$B$8:$B$157,0)),INDEX('I.KI 2018-19'!S$9:S$393,MATCH($B236,'I.KI 2018-19'!$B$9:$B$393,0))),"")</f>
        <v>0</v>
      </c>
      <c r="AY236" s="157">
        <f>_xlfn.IFNA(_xlfn.IFNA(INDEX('I.Supplementary 2018-19'!T$8:T$157,MATCH($B236,'I.Supplementary 2018-19'!$B$8:$B$157,0)),INDEX('I.KI 2018-19'!T$9:T$393,MATCH($B236,'I.KI 2018-19'!$B$9:$B$393,0))),"")</f>
        <v>0</v>
      </c>
      <c r="AZ236" s="156">
        <f>_xlfn.IFNA(_xlfn.IFNA(INDEX('I.Supplementary 2018-19'!U$8:U$157,MATCH($B236,'I.Supplementary 2018-19'!$B$8:$B$157,0)),INDEX('I.KI 2018-19'!U$9:U$393,MATCH($B236,'I.KI 2018-19'!$B$9:$B$393,0))),"")</f>
        <v>0</v>
      </c>
      <c r="BA236" s="193">
        <f>_xlfn.IFNA(_xlfn.IFNA(INDEX('I.Supplementary 2018-19'!V$8:V$157,MATCH($B236,'I.Supplementary 2018-19'!$B$8:$B$157,0)),INDEX('I.KI 2018-19'!V$9:V$393,MATCH($B236,'I.KI 2018-19'!$B$9:$B$393,0))),"")</f>
        <v>5.7586368501220129</v>
      </c>
      <c r="BB236" s="193">
        <f>_xlfn.IFNA(_xlfn.IFNA(INDEX('I.Supplementary 2018-19'!W$8:W$157,MATCH($B236,'I.Supplementary 2018-19'!$B$8:$B$157,0)),INDEX('I.KI 2018-19'!W$9:W$393,MATCH($B236,'I.KI 2018-19'!$B$9:$B$393,0))),"")</f>
        <v>0</v>
      </c>
      <c r="BC236" s="193">
        <f>_xlfn.IFNA(_xlfn.IFNA(INDEX('I.Supplementary 2018-19'!X$8:X$157,MATCH($B236,'I.Supplementary 2018-19'!$B$8:$B$157,0)),INDEX('I.KI 2018-19'!X$9:X$393,MATCH($B236,'I.KI 2018-19'!$B$9:$B$393,0))),"")</f>
        <v>0</v>
      </c>
      <c r="BD236" s="157">
        <f>_xlfn.IFNA(_xlfn.IFNA(INDEX('I.Supplementary 2018-19'!Y$8:Y$157,MATCH($B236,'I.Supplementary 2018-19'!$B$8:$B$157,0)),INDEX('I.KI 2018-19'!Y$9:Y$393,MATCH($B236,'I.KI 2018-19'!$B$9:$B$393,0))),"")</f>
        <v>0</v>
      </c>
      <c r="BE236" s="156">
        <f>_xlfn.IFNA(_xlfn.IFNA(INDEX('I.Supplementary 2018-19'!Z$8:Z$157,MATCH($B236,'I.Supplementary 2018-19'!$B$8:$B$157,0)),INDEX('I.KI 2018-19'!Z$9:Z$393,MATCH($B236,'I.KI 2018-19'!$B$9:$B$393,0))),"")</f>
        <v>0</v>
      </c>
      <c r="BF236" s="193">
        <f>_xlfn.IFNA(_xlfn.IFNA(INDEX('I.Supplementary 2018-19'!AA$8:AA$157,MATCH($B236,'I.Supplementary 2018-19'!$B$8:$B$157,0)),INDEX('I.KI 2018-19'!AA$9:AA$393,MATCH($B236,'I.KI 2018-19'!$B$9:$B$393,0))),"")</f>
        <v>6.7406547387016165</v>
      </c>
      <c r="BG236" s="193">
        <f>_xlfn.IFNA(_xlfn.IFNA(INDEX('I.Supplementary 2018-19'!AB$8:AB$157,MATCH($B236,'I.Supplementary 2018-19'!$B$8:$B$157,0)),INDEX('I.KI 2018-19'!AB$9:AB$393,MATCH($B236,'I.KI 2018-19'!$B$9:$B$393,0))),"")</f>
        <v>0</v>
      </c>
      <c r="BH236" s="193">
        <f>_xlfn.IFNA(_xlfn.IFNA(INDEX('I.Supplementary 2018-19'!AC$8:AC$157,MATCH($B236,'I.Supplementary 2018-19'!$B$8:$B$157,0)),INDEX('I.KI 2018-19'!AC$9:AC$393,MATCH($B236,'I.KI 2018-19'!$B$9:$B$393,0))),"")</f>
        <v>0</v>
      </c>
      <c r="BI236" s="157">
        <f>_xlfn.IFNA(_xlfn.IFNA(INDEX('I.Supplementary 2018-19'!AD$8:AD$157,MATCH($B236,'I.Supplementary 2018-19'!$B$8:$B$157,0)),INDEX('I.KI 2018-19'!AD$9:AD$393,MATCH($B236,'I.KI 2018-19'!$B$9:$B$393,0))),"")</f>
        <v>0</v>
      </c>
      <c r="BJ236" s="149"/>
      <c r="BK236" s="156">
        <f>_xlfn.IFNA(IF($B236=$B$381,0,IF($B236=$B$382,0,_xlfn.IFNA(INDEX('I.Supplementary 2018-19'!I$8:I$157,MATCH($B236,'I.Supplementary 2018-19'!$B$8:$B$157,0)),INDEX('I.KI 2018-19'!I$9:I$393,MATCH($B236,'I.KI 2018-19'!$B$9:$B$393,0))))),"")</f>
        <v>0.98201788857960326</v>
      </c>
      <c r="BL236" s="149">
        <f>_xlfn.IFNA(IF($B236=$B$381,0,IF($B236=$B$382,0,_xlfn.IFNA(INDEX('I.Supplementary 2018-19'!J$8:J$157,MATCH($B236,'I.Supplementary 2018-19'!$B$8:$B$157,0)),INDEX('I.KI 2018-19'!J$9:J$393,MATCH($B236,'I.KI 2018-19'!$B$9:$B$393,0))))),"")</f>
        <v>5.7586368501220129</v>
      </c>
      <c r="BM236" s="157">
        <f>_xlfn.IFNA(IF($B236=$B$381,0,IF($B236=$B$382,0,_xlfn.IFNA(INDEX('I.Supplementary 2018-19'!H$8:H$157,MATCH($B236,'I.Supplementary 2018-19'!$B$8:$B$157,0)),INDEX('I.KI 2018-19'!H$9:H$393,MATCH($B236,'I.KI 2018-19'!$B$9:$B$393,0))))),"")</f>
        <v>6.7406547387016165</v>
      </c>
    </row>
    <row r="237" spans="2:65">
      <c r="B237" s="121" t="str">
        <f>'Calculations for 2021-22'!B237</f>
        <v>E3001</v>
      </c>
      <c r="C237" s="160" t="str">
        <f>'Calculations for 2021-22'!D237</f>
        <v>E3001</v>
      </c>
      <c r="D237" t="str">
        <f>'Calculations for 2021-22'!E237</f>
        <v>UNINFIR</v>
      </c>
      <c r="E237">
        <f>'Calculations for 2021-22'!F237</f>
        <v>0</v>
      </c>
      <c r="F237" s="120" t="str">
        <f>'Calculations for 2021-22'!H237</f>
        <v>Nottingham</v>
      </c>
      <c r="G237" s="156">
        <f>_xlfn.IFNA(INDEX('I.KI 2016-17'!M$8:M$391,MATCH($B237,'I.KI 2016-17'!$B$8:$B$391,0)),"")</f>
        <v>50.672588737791003</v>
      </c>
      <c r="H237" s="149">
        <f>_xlfn.IFNA(INDEX('I.KI 2016-17'!N$8:N$391,MATCH($B237,'I.KI 2016-17'!$B$8:$B$391,0)),"")</f>
        <v>7.7063646291480001</v>
      </c>
      <c r="I237" s="149">
        <f>_xlfn.IFNA(INDEX('I.KI 2016-17'!O$8:O$391,MATCH($B237,'I.KI 2016-17'!$B$8:$B$391,0)),"")</f>
        <v>0</v>
      </c>
      <c r="J237" s="149">
        <f>_xlfn.IFNA(INDEX('I.KI 2016-17'!P$8:P$391,MATCH($B237,'I.KI 2016-17'!$B$8:$B$391,0)),"")</f>
        <v>0</v>
      </c>
      <c r="K237" s="157">
        <f>_xlfn.IFNA(INDEX('I.KI 2016-17'!Q$8:Q$391,MATCH($B237,'I.KI 2016-17'!$B$8:$B$391,0)),"")</f>
        <v>0</v>
      </c>
      <c r="L237" s="156">
        <f>_xlfn.IFNA(INDEX('I.KI 2016-17'!R$8:R$391,MATCH($B237,'I.KI 2016-17'!$B$8:$B$391,0)),"")</f>
        <v>73.706941509900005</v>
      </c>
      <c r="M237" s="193">
        <f>_xlfn.IFNA(INDEX('I.KI 2016-17'!S$8:S$391,MATCH($B237,'I.KI 2016-17'!$B$8:$B$391,0)),"")</f>
        <v>14.680159160535</v>
      </c>
      <c r="N237" s="193">
        <f>_xlfn.IFNA(INDEX('I.KI 2016-17'!T$8:T$391,MATCH($B237,'I.KI 2016-17'!$B$8:$B$391,0)),"")</f>
        <v>0</v>
      </c>
      <c r="O237" s="193">
        <f>_xlfn.IFNA(INDEX('I.KI 2016-17'!U$8:U$391,MATCH($B237,'I.KI 2016-17'!$B$8:$B$391,0)),"")</f>
        <v>0</v>
      </c>
      <c r="P237" s="157">
        <f>_xlfn.IFNA(INDEX('I.KI 2016-17'!V$8:V$391,MATCH($B237,'I.KI 2016-17'!$B$8:$B$391,0)),"")</f>
        <v>0</v>
      </c>
      <c r="Q237" s="156">
        <f>_xlfn.IFNA(INDEX('I.KI 2016-17'!W$8:W$391,MATCH($B237,'I.KI 2016-17'!$B$8:$B$391,0)),"")</f>
        <v>124.37953024769101</v>
      </c>
      <c r="R237" s="193">
        <f>_xlfn.IFNA(INDEX('I.KI 2016-17'!X$8:X$391,MATCH($B237,'I.KI 2016-17'!$B$8:$B$391,0)),"")</f>
        <v>22.386523789683</v>
      </c>
      <c r="S237" s="193">
        <f>_xlfn.IFNA(INDEX('I.KI 2016-17'!Y$8:Y$391,MATCH($B237,'I.KI 2016-17'!$B$8:$B$391,0)),"")</f>
        <v>0</v>
      </c>
      <c r="T237" s="193">
        <f>_xlfn.IFNA(INDEX('I.KI 2016-17'!Z$8:Z$391,MATCH($B237,'I.KI 2016-17'!$B$8:$B$391,0)),"")</f>
        <v>0</v>
      </c>
      <c r="U237" s="157">
        <f>_xlfn.IFNA(INDEX('I.KI 2016-17'!AA$8:AA$391,MATCH($B237,'I.KI 2016-17'!$B$8:$B$391,0)),"")</f>
        <v>0</v>
      </c>
      <c r="V237" s="149"/>
      <c r="W237" s="154">
        <f>_xlfn.IFNA(INDEX('I.KI 2016-17'!$H$8:$H$391,MATCH(B237,'I.KI 2016-17'!$B$8:$B$391,0)),"")</f>
        <v>58.378953366939001</v>
      </c>
      <c r="X237" s="153">
        <f>_xlfn.IFNA(INDEX('I.KI 2016-17'!$I$8:$I$391,MATCH(B237,'I.KI 2016-17'!$B$8:$B$391,0)),"")</f>
        <v>88.387100670435018</v>
      </c>
      <c r="Y237" s="155">
        <f>_xlfn.IFNA(INDEX('I.KI 2016-17'!$G$8:$G$391,MATCH(B237,'I.KI 2016-17'!$B$8:$B$391,0)),"")</f>
        <v>146.76605403737403</v>
      </c>
      <c r="Z237" s="149"/>
      <c r="AA237" s="156">
        <f>_xlfn.IFNA(IF($B237=$B$382,0,_xlfn.IFNA(INDEX('I.Supplementary 2017-18'!N$8:N$35,MATCH($B237,'I.Supplementary 2017-18'!$B$8:$B$35,0)),INDEX('I.KI 2017-18'!N$9:N$393,MATCH($B237,'I.KI 2017-18'!$B$9:$B$393,0)))),"")</f>
        <v>39.337711222574129</v>
      </c>
      <c r="AB237" s="193">
        <f>_xlfn.IFNA(IF($B237=$B$382,0,_xlfn.IFNA(INDEX('I.Supplementary 2017-18'!O$8:O$35,MATCH($B237,'I.Supplementary 2017-18'!$B$8:$B$35,0)),INDEX('I.KI 2017-18'!O$9:O$393,MATCH($B237,'I.KI 2017-18'!$B$9:$B$393,0)))),"")</f>
        <v>5.1473026750488131</v>
      </c>
      <c r="AC237" s="193">
        <f>_xlfn.IFNA(IF($B237=$B$382,0,_xlfn.IFNA(INDEX('I.Supplementary 2017-18'!P$8:P$35,MATCH($B237,'I.Supplementary 2017-18'!$B$8:$B$35,0)),INDEX('I.KI 2017-18'!P$9:P$393,MATCH($B237,'I.KI 2017-18'!$B$9:$B$393,0)))),"")</f>
        <v>0</v>
      </c>
      <c r="AD237" s="193">
        <f>_xlfn.IFNA(IF($B237=$B$382,0,_xlfn.IFNA(INDEX('I.Supplementary 2017-18'!Q$8:Q$35,MATCH($B237,'I.Supplementary 2017-18'!$B$8:$B$35,0)),INDEX('I.KI 2017-18'!Q$9:Q$393,MATCH($B237,'I.KI 2017-18'!$B$9:$B$393,0)))),"")</f>
        <v>0</v>
      </c>
      <c r="AE237" s="157">
        <f>_xlfn.IFNA(IF($B237=$B$382,0,_xlfn.IFNA(INDEX('I.Supplementary 2017-18'!R$8:R$35,MATCH($B237,'I.Supplementary 2017-18'!$B$8:$B$35,0)),INDEX('I.KI 2017-18'!R$9:R$393,MATCH($B237,'I.KI 2017-18'!$B$9:$B$393,0)))),"")</f>
        <v>0</v>
      </c>
      <c r="AF237" s="156">
        <f>_xlfn.IFNA(IF($B237=$B$382,0,_xlfn.IFNA(INDEX('I.Supplementary 2017-18'!S$8:S$35,MATCH($B237,'I.Supplementary 2017-18'!$B$8:$B$35,0)),INDEX('I.KI 2017-18'!S$9:S$393,MATCH($B237,'I.KI 2017-18'!$B$9:$B$393,0)))),"")</f>
        <v>75.211744244886404</v>
      </c>
      <c r="AG237" s="193">
        <f>_xlfn.IFNA(IF($B237=$B$382,0,_xlfn.IFNA(INDEX('I.Supplementary 2017-18'!T$8:T$35,MATCH($B237,'I.Supplementary 2017-18'!$B$8:$B$35,0)),INDEX('I.KI 2017-18'!T$9:T$393,MATCH($B237,'I.KI 2017-18'!$B$9:$B$393,0)))),"")</f>
        <v>14.979869651871036</v>
      </c>
      <c r="AH237" s="193">
        <f>_xlfn.IFNA(IF($B237=$B$382,0,_xlfn.IFNA(INDEX('I.Supplementary 2017-18'!U$8:U$35,MATCH($B237,'I.Supplementary 2017-18'!$B$8:$B$35,0)),INDEX('I.KI 2017-18'!U$9:U$393,MATCH($B237,'I.KI 2017-18'!$B$9:$B$393,0)))),"")</f>
        <v>0</v>
      </c>
      <c r="AI237" s="193">
        <f>_xlfn.IFNA(IF($B237=$B$382,0,_xlfn.IFNA(INDEX('I.Supplementary 2017-18'!V$8:V$35,MATCH($B237,'I.Supplementary 2017-18'!$B$8:$B$35,0)),INDEX('I.KI 2017-18'!V$9:V$393,MATCH($B237,'I.KI 2017-18'!$B$9:$B$393,0)))),"")</f>
        <v>0</v>
      </c>
      <c r="AJ237" s="157">
        <f>_xlfn.IFNA(IF($B237=$B$382,0,_xlfn.IFNA(INDEX('I.Supplementary 2017-18'!W$8:W$35,MATCH($B237,'I.Supplementary 2017-18'!$B$8:$B$35,0)),INDEX('I.KI 2017-18'!W$9:W$393,MATCH($B237,'I.KI 2017-18'!$B$9:$B$393,0)))),"")</f>
        <v>0</v>
      </c>
      <c r="AK237" s="156">
        <f>_xlfn.IFNA(IF($B237=$B$382,0,_xlfn.IFNA(INDEX('I.Supplementary 2017-18'!X$8:X$35,MATCH($B237,'I.Supplementary 2017-18'!$B$8:$B$35,0)),INDEX('I.KI 2017-18'!X$9:X$393,MATCH($B237,'I.KI 2017-18'!$B$9:$B$393,0)))),"")</f>
        <v>114.54945546746053</v>
      </c>
      <c r="AL237" s="193">
        <f>_xlfn.IFNA(IF($B237=$B$382,0,_xlfn.IFNA(INDEX('I.Supplementary 2017-18'!Y$8:Y$35,MATCH($B237,'I.Supplementary 2017-18'!$B$8:$B$35,0)),INDEX('I.KI 2017-18'!Y$9:Y$393,MATCH($B237,'I.KI 2017-18'!$B$9:$B$393,0)))),"")</f>
        <v>20.127172326919847</v>
      </c>
      <c r="AM237" s="193">
        <f>_xlfn.IFNA(IF($B237=$B$382,0,_xlfn.IFNA(INDEX('I.Supplementary 2017-18'!Z$8:Z$35,MATCH($B237,'I.Supplementary 2017-18'!$B$8:$B$35,0)),INDEX('I.KI 2017-18'!Z$9:Z$393,MATCH($B237,'I.KI 2017-18'!$B$9:$B$393,0)))),"")</f>
        <v>0</v>
      </c>
      <c r="AN237" s="193">
        <f>_xlfn.IFNA(IF($B237=$B$382,0,_xlfn.IFNA(INDEX('I.Supplementary 2017-18'!AA$8:AA$35,MATCH($B237,'I.Supplementary 2017-18'!$B$8:$B$35,0)),INDEX('I.KI 2017-18'!AA$9:AA$393,MATCH($B237,'I.KI 2017-18'!$B$9:$B$393,0)))),"")</f>
        <v>0</v>
      </c>
      <c r="AO237" s="157">
        <f>_xlfn.IFNA(IF($B237=$B$382,0,_xlfn.IFNA(INDEX('I.Supplementary 2017-18'!AB$8:AB$35,MATCH($B237,'I.Supplementary 2017-18'!$B$8:$B$35,0)),INDEX('I.KI 2017-18'!AB$9:AB$393,MATCH($B237,'I.KI 2017-18'!$B$9:$B$393,0)))),"")</f>
        <v>0</v>
      </c>
      <c r="AP237" s="149"/>
      <c r="AQ237" s="156">
        <f>_xlfn.IFNA(IF($B237=$B$381,0,IF($B237=$B$382,0,_xlfn.IFNA(INDEX('I.Supplementary 2017-18'!I$8:I$35,MATCH($B237,'I.Supplementary 2017-18'!$B$8:$B$35,0)),INDEX('I.KI 2017-18'!I$9:I$393,MATCH($B237,'I.KI 2017-18'!$B$9:$B$393,0))))),"")</f>
        <v>44.485013897622942</v>
      </c>
      <c r="AR237" s="149">
        <f>_xlfn.IFNA(IF($B237=$B$381,0,IF($B237=$B$382,0,_xlfn.IFNA(INDEX('I.Supplementary 2017-18'!J$8:J$35,MATCH($B237,'I.Supplementary 2017-18'!$B$8:$B$35,0)),INDEX('I.KI 2017-18'!J$9:J$393,MATCH($B237,'I.KI 2017-18'!$B$9:$B$393,0))))),"")</f>
        <v>90.191613896757445</v>
      </c>
      <c r="AS237" s="157">
        <f>_xlfn.IFNA(IF($B237=$B$381,0,IF($B237=$B$382,0,_xlfn.IFNA(INDEX('I.Supplementary 2017-18'!H$8:H$35,MATCH($B237,'I.Supplementary 2017-18'!$B$8:$B$35,0)),INDEX('I.KI 2017-18'!H$9:H$393,MATCH($B237,'I.KI 2017-18'!$B$9:$B$393,0))))),"")</f>
        <v>134.67662779438038</v>
      </c>
      <c r="AT237" s="149"/>
      <c r="AU237" s="156">
        <f>_xlfn.IFNA(_xlfn.IFNA(INDEX('I.Supplementary 2018-19'!P$8:P$157,MATCH($B237,'I.Supplementary 2018-19'!$B$8:$B$157,0)),INDEX('I.KI 2018-19'!P$9:P$393,MATCH($B237,'I.KI 2018-19'!$B$9:$B$393,0))),"")</f>
        <v>31.493111518891439</v>
      </c>
      <c r="AV237" s="193">
        <f>_xlfn.IFNA(_xlfn.IFNA(INDEX('I.Supplementary 2018-19'!Q$8:Q$157,MATCH($B237,'I.Supplementary 2018-19'!$B$8:$B$157,0)),INDEX('I.KI 2018-19'!Q$9:Q$393,MATCH($B237,'I.KI 2018-19'!$B$9:$B$393,0))),"")</f>
        <v>3.4881113171187565</v>
      </c>
      <c r="AW237" s="193">
        <f>_xlfn.IFNA(_xlfn.IFNA(INDEX('I.Supplementary 2018-19'!R$8:R$157,MATCH($B237,'I.Supplementary 2018-19'!$B$8:$B$157,0)),INDEX('I.KI 2018-19'!R$9:R$393,MATCH($B237,'I.KI 2018-19'!$B$9:$B$393,0))),"")</f>
        <v>0</v>
      </c>
      <c r="AX237" s="193">
        <f>_xlfn.IFNA(_xlfn.IFNA(INDEX('I.Supplementary 2018-19'!S$8:S$157,MATCH($B237,'I.Supplementary 2018-19'!$B$8:$B$157,0)),INDEX('I.KI 2018-19'!S$9:S$393,MATCH($B237,'I.KI 2018-19'!$B$9:$B$393,0))),"")</f>
        <v>0</v>
      </c>
      <c r="AY237" s="157">
        <f>_xlfn.IFNA(_xlfn.IFNA(INDEX('I.Supplementary 2018-19'!T$8:T$157,MATCH($B237,'I.Supplementary 2018-19'!$B$8:$B$157,0)),INDEX('I.KI 2018-19'!T$9:T$393,MATCH($B237,'I.KI 2018-19'!$B$9:$B$393,0))),"")</f>
        <v>0</v>
      </c>
      <c r="AZ237" s="156">
        <f>_xlfn.IFNA(_xlfn.IFNA(INDEX('I.Supplementary 2018-19'!U$8:U$157,MATCH($B237,'I.Supplementary 2018-19'!$B$8:$B$157,0)),INDEX('I.KI 2018-19'!U$9:U$393,MATCH($B237,'I.KI 2018-19'!$B$9:$B$393,0))),"")</f>
        <v>77.471324544088986</v>
      </c>
      <c r="BA237" s="193">
        <f>_xlfn.IFNA(_xlfn.IFNA(INDEX('I.Supplementary 2018-19'!V$8:V$157,MATCH($B237,'I.Supplementary 2018-19'!$B$8:$B$157,0)),INDEX('I.KI 2018-19'!V$9:V$393,MATCH($B237,'I.KI 2018-19'!$B$9:$B$393,0))),"")</f>
        <v>15.429908654287763</v>
      </c>
      <c r="BB237" s="193">
        <f>_xlfn.IFNA(_xlfn.IFNA(INDEX('I.Supplementary 2018-19'!W$8:W$157,MATCH($B237,'I.Supplementary 2018-19'!$B$8:$B$157,0)),INDEX('I.KI 2018-19'!W$9:W$393,MATCH($B237,'I.KI 2018-19'!$B$9:$B$393,0))),"")</f>
        <v>0</v>
      </c>
      <c r="BC237" s="193">
        <f>_xlfn.IFNA(_xlfn.IFNA(INDEX('I.Supplementary 2018-19'!X$8:X$157,MATCH($B237,'I.Supplementary 2018-19'!$B$8:$B$157,0)),INDEX('I.KI 2018-19'!X$9:X$393,MATCH($B237,'I.KI 2018-19'!$B$9:$B$393,0))),"")</f>
        <v>0</v>
      </c>
      <c r="BD237" s="157">
        <f>_xlfn.IFNA(_xlfn.IFNA(INDEX('I.Supplementary 2018-19'!Y$8:Y$157,MATCH($B237,'I.Supplementary 2018-19'!$B$8:$B$157,0)),INDEX('I.KI 2018-19'!Y$9:Y$393,MATCH($B237,'I.KI 2018-19'!$B$9:$B$393,0))),"")</f>
        <v>0</v>
      </c>
      <c r="BE237" s="156">
        <f>_xlfn.IFNA(_xlfn.IFNA(INDEX('I.Supplementary 2018-19'!Z$8:Z$157,MATCH($B237,'I.Supplementary 2018-19'!$B$8:$B$157,0)),INDEX('I.KI 2018-19'!Z$9:Z$393,MATCH($B237,'I.KI 2018-19'!$B$9:$B$393,0))),"")</f>
        <v>108.96443606298043</v>
      </c>
      <c r="BF237" s="193">
        <f>_xlfn.IFNA(_xlfn.IFNA(INDEX('I.Supplementary 2018-19'!AA$8:AA$157,MATCH($B237,'I.Supplementary 2018-19'!$B$8:$B$157,0)),INDEX('I.KI 2018-19'!AA$9:AA$393,MATCH($B237,'I.KI 2018-19'!$B$9:$B$393,0))),"")</f>
        <v>18.918019971406519</v>
      </c>
      <c r="BG237" s="193">
        <f>_xlfn.IFNA(_xlfn.IFNA(INDEX('I.Supplementary 2018-19'!AB$8:AB$157,MATCH($B237,'I.Supplementary 2018-19'!$B$8:$B$157,0)),INDEX('I.KI 2018-19'!AB$9:AB$393,MATCH($B237,'I.KI 2018-19'!$B$9:$B$393,0))),"")</f>
        <v>0</v>
      </c>
      <c r="BH237" s="193">
        <f>_xlfn.IFNA(_xlfn.IFNA(INDEX('I.Supplementary 2018-19'!AC$8:AC$157,MATCH($B237,'I.Supplementary 2018-19'!$B$8:$B$157,0)),INDEX('I.KI 2018-19'!AC$9:AC$393,MATCH($B237,'I.KI 2018-19'!$B$9:$B$393,0))),"")</f>
        <v>0</v>
      </c>
      <c r="BI237" s="157">
        <f>_xlfn.IFNA(_xlfn.IFNA(INDEX('I.Supplementary 2018-19'!AD$8:AD$157,MATCH($B237,'I.Supplementary 2018-19'!$B$8:$B$157,0)),INDEX('I.KI 2018-19'!AD$9:AD$393,MATCH($B237,'I.KI 2018-19'!$B$9:$B$393,0))),"")</f>
        <v>0</v>
      </c>
      <c r="BJ237" s="149"/>
      <c r="BK237" s="156">
        <f>_xlfn.IFNA(IF($B237=$B$381,0,IF($B237=$B$382,0,_xlfn.IFNA(INDEX('I.Supplementary 2018-19'!I$8:I$157,MATCH($B237,'I.Supplementary 2018-19'!$B$8:$B$157,0)),INDEX('I.KI 2018-19'!I$9:I$393,MATCH($B237,'I.KI 2018-19'!$B$9:$B$393,0))))),"")</f>
        <v>34.981222836010197</v>
      </c>
      <c r="BL237" s="149">
        <f>_xlfn.IFNA(IF($B237=$B$381,0,IF($B237=$B$382,0,_xlfn.IFNA(INDEX('I.Supplementary 2018-19'!J$8:J$157,MATCH($B237,'I.Supplementary 2018-19'!$B$8:$B$157,0)),INDEX('I.KI 2018-19'!J$9:J$393,MATCH($B237,'I.KI 2018-19'!$B$9:$B$393,0))))),"")</f>
        <v>92.901233198376744</v>
      </c>
      <c r="BM237" s="157">
        <f>_xlfn.IFNA(IF($B237=$B$381,0,IF($B237=$B$382,0,_xlfn.IFNA(INDEX('I.Supplementary 2018-19'!H$8:H$157,MATCH($B237,'I.Supplementary 2018-19'!$B$8:$B$157,0)),INDEX('I.KI 2018-19'!H$9:H$393,MATCH($B237,'I.KI 2018-19'!$B$9:$B$393,0))))),"")</f>
        <v>127.88245603438693</v>
      </c>
    </row>
    <row r="238" spans="2:65">
      <c r="B238" s="121" t="str">
        <f>'Calculations for 2021-22'!B238</f>
        <v>E3021</v>
      </c>
      <c r="C238" s="160" t="str">
        <f>'Calculations for 2021-22'!D238</f>
        <v>E3021</v>
      </c>
      <c r="D238" t="str">
        <f>'Calculations for 2021-22'!E238</f>
        <v>SCNFIR</v>
      </c>
      <c r="E238">
        <f>'Calculations for 2021-22'!F238</f>
        <v>0</v>
      </c>
      <c r="F238" s="120" t="str">
        <f>'Calculations for 2021-22'!H238</f>
        <v>Nottinghamshire</v>
      </c>
      <c r="G238" s="156">
        <f>_xlfn.IFNA(INDEX('I.KI 2016-17'!M$8:M$391,MATCH($B238,'I.KI 2016-17'!$B$8:$B$391,0)),"")</f>
        <v>63.234072113617998</v>
      </c>
      <c r="H238" s="149">
        <f>_xlfn.IFNA(INDEX('I.KI 2016-17'!N$8:N$391,MATCH($B238,'I.KI 2016-17'!$B$8:$B$391,0)),"")</f>
        <v>0</v>
      </c>
      <c r="I238" s="149">
        <f>_xlfn.IFNA(INDEX('I.KI 2016-17'!O$8:O$391,MATCH($B238,'I.KI 2016-17'!$B$8:$B$391,0)),"")</f>
        <v>0</v>
      </c>
      <c r="J238" s="149">
        <f>_xlfn.IFNA(INDEX('I.KI 2016-17'!P$8:P$391,MATCH($B238,'I.KI 2016-17'!$B$8:$B$391,0)),"")</f>
        <v>0</v>
      </c>
      <c r="K238" s="157">
        <f>_xlfn.IFNA(INDEX('I.KI 2016-17'!Q$8:Q$391,MATCH($B238,'I.KI 2016-17'!$B$8:$B$391,0)),"")</f>
        <v>0</v>
      </c>
      <c r="L238" s="156">
        <f>_xlfn.IFNA(INDEX('I.KI 2016-17'!R$8:R$391,MATCH($B238,'I.KI 2016-17'!$B$8:$B$391,0)),"")</f>
        <v>99.662174736994004</v>
      </c>
      <c r="M238" s="193">
        <f>_xlfn.IFNA(INDEX('I.KI 2016-17'!S$8:S$391,MATCH($B238,'I.KI 2016-17'!$B$8:$B$391,0)),"")</f>
        <v>0</v>
      </c>
      <c r="N238" s="193">
        <f>_xlfn.IFNA(INDEX('I.KI 2016-17'!T$8:T$391,MATCH($B238,'I.KI 2016-17'!$B$8:$B$391,0)),"")</f>
        <v>0</v>
      </c>
      <c r="O238" s="193">
        <f>_xlfn.IFNA(INDEX('I.KI 2016-17'!U$8:U$391,MATCH($B238,'I.KI 2016-17'!$B$8:$B$391,0)),"")</f>
        <v>0</v>
      </c>
      <c r="P238" s="157">
        <f>_xlfn.IFNA(INDEX('I.KI 2016-17'!V$8:V$391,MATCH($B238,'I.KI 2016-17'!$B$8:$B$391,0)),"")</f>
        <v>0</v>
      </c>
      <c r="Q238" s="156">
        <f>_xlfn.IFNA(INDEX('I.KI 2016-17'!W$8:W$391,MATCH($B238,'I.KI 2016-17'!$B$8:$B$391,0)),"")</f>
        <v>162.89624685061199</v>
      </c>
      <c r="R238" s="193">
        <f>_xlfn.IFNA(INDEX('I.KI 2016-17'!X$8:X$391,MATCH($B238,'I.KI 2016-17'!$B$8:$B$391,0)),"")</f>
        <v>0</v>
      </c>
      <c r="S238" s="193">
        <f>_xlfn.IFNA(INDEX('I.KI 2016-17'!Y$8:Y$391,MATCH($B238,'I.KI 2016-17'!$B$8:$B$391,0)),"")</f>
        <v>0</v>
      </c>
      <c r="T238" s="193">
        <f>_xlfn.IFNA(INDEX('I.KI 2016-17'!Z$8:Z$391,MATCH($B238,'I.KI 2016-17'!$B$8:$B$391,0)),"")</f>
        <v>0</v>
      </c>
      <c r="U238" s="157">
        <f>_xlfn.IFNA(INDEX('I.KI 2016-17'!AA$8:AA$391,MATCH($B238,'I.KI 2016-17'!$B$8:$B$391,0)),"")</f>
        <v>0</v>
      </c>
      <c r="V238" s="149"/>
      <c r="W238" s="154">
        <f>_xlfn.IFNA(INDEX('I.KI 2016-17'!$H$8:$H$391,MATCH(B238,'I.KI 2016-17'!$B$8:$B$391,0)),"")</f>
        <v>63.234072113617998</v>
      </c>
      <c r="X238" s="153">
        <f>_xlfn.IFNA(INDEX('I.KI 2016-17'!$I$8:$I$391,MATCH(B238,'I.KI 2016-17'!$B$8:$B$391,0)),"")</f>
        <v>99.662174736994004</v>
      </c>
      <c r="Y238" s="155">
        <f>_xlfn.IFNA(INDEX('I.KI 2016-17'!$G$8:$G$391,MATCH(B238,'I.KI 2016-17'!$B$8:$B$391,0)),"")</f>
        <v>162.89624685061199</v>
      </c>
      <c r="Z238" s="149"/>
      <c r="AA238" s="156">
        <f>_xlfn.IFNA(IF($B238=$B$382,0,_xlfn.IFNA(INDEX('I.Supplementary 2017-18'!N$8:N$35,MATCH($B238,'I.Supplementary 2017-18'!$B$8:$B$35,0)),INDEX('I.KI 2017-18'!N$9:N$393,MATCH($B238,'I.KI 2017-18'!$B$9:$B$393,0)))),"")</f>
        <v>38.5100690991599</v>
      </c>
      <c r="AB238" s="193">
        <f>_xlfn.IFNA(IF($B238=$B$382,0,_xlfn.IFNA(INDEX('I.Supplementary 2017-18'!O$8:O$35,MATCH($B238,'I.Supplementary 2017-18'!$B$8:$B$35,0)),INDEX('I.KI 2017-18'!O$9:O$393,MATCH($B238,'I.KI 2017-18'!$B$9:$B$393,0)))),"")</f>
        <v>0</v>
      </c>
      <c r="AC238" s="193">
        <f>_xlfn.IFNA(IF($B238=$B$382,0,_xlfn.IFNA(INDEX('I.Supplementary 2017-18'!P$8:P$35,MATCH($B238,'I.Supplementary 2017-18'!$B$8:$B$35,0)),INDEX('I.KI 2017-18'!P$9:P$393,MATCH($B238,'I.KI 2017-18'!$B$9:$B$393,0)))),"")</f>
        <v>0</v>
      </c>
      <c r="AD238" s="193">
        <f>_xlfn.IFNA(IF($B238=$B$382,0,_xlfn.IFNA(INDEX('I.Supplementary 2017-18'!Q$8:Q$35,MATCH($B238,'I.Supplementary 2017-18'!$B$8:$B$35,0)),INDEX('I.KI 2017-18'!Q$9:Q$393,MATCH($B238,'I.KI 2017-18'!$B$9:$B$393,0)))),"")</f>
        <v>0</v>
      </c>
      <c r="AE238" s="157">
        <f>_xlfn.IFNA(IF($B238=$B$382,0,_xlfn.IFNA(INDEX('I.Supplementary 2017-18'!R$8:R$35,MATCH($B238,'I.Supplementary 2017-18'!$B$8:$B$35,0)),INDEX('I.KI 2017-18'!R$9:R$393,MATCH($B238,'I.KI 2017-18'!$B$9:$B$393,0)))),"")</f>
        <v>0</v>
      </c>
      <c r="AF238" s="156">
        <f>_xlfn.IFNA(IF($B238=$B$382,0,_xlfn.IFNA(INDEX('I.Supplementary 2017-18'!S$8:S$35,MATCH($B238,'I.Supplementary 2017-18'!$B$8:$B$35,0)),INDEX('I.KI 2017-18'!S$9:S$393,MATCH($B238,'I.KI 2017-18'!$B$9:$B$393,0)))),"")</f>
        <v>101.69688015342723</v>
      </c>
      <c r="AG238" s="193">
        <f>_xlfn.IFNA(IF($B238=$B$382,0,_xlfn.IFNA(INDEX('I.Supplementary 2017-18'!T$8:T$35,MATCH($B238,'I.Supplementary 2017-18'!$B$8:$B$35,0)),INDEX('I.KI 2017-18'!T$9:T$393,MATCH($B238,'I.KI 2017-18'!$B$9:$B$393,0)))),"")</f>
        <v>0</v>
      </c>
      <c r="AH238" s="193">
        <f>_xlfn.IFNA(IF($B238=$B$382,0,_xlfn.IFNA(INDEX('I.Supplementary 2017-18'!U$8:U$35,MATCH($B238,'I.Supplementary 2017-18'!$B$8:$B$35,0)),INDEX('I.KI 2017-18'!U$9:U$393,MATCH($B238,'I.KI 2017-18'!$B$9:$B$393,0)))),"")</f>
        <v>0</v>
      </c>
      <c r="AI238" s="193">
        <f>_xlfn.IFNA(IF($B238=$B$382,0,_xlfn.IFNA(INDEX('I.Supplementary 2017-18'!V$8:V$35,MATCH($B238,'I.Supplementary 2017-18'!$B$8:$B$35,0)),INDEX('I.KI 2017-18'!V$9:V$393,MATCH($B238,'I.KI 2017-18'!$B$9:$B$393,0)))),"")</f>
        <v>0</v>
      </c>
      <c r="AJ238" s="157">
        <f>_xlfn.IFNA(IF($B238=$B$382,0,_xlfn.IFNA(INDEX('I.Supplementary 2017-18'!W$8:W$35,MATCH($B238,'I.Supplementary 2017-18'!$B$8:$B$35,0)),INDEX('I.KI 2017-18'!W$9:W$393,MATCH($B238,'I.KI 2017-18'!$B$9:$B$393,0)))),"")</f>
        <v>0</v>
      </c>
      <c r="AK238" s="156">
        <f>_xlfn.IFNA(IF($B238=$B$382,0,_xlfn.IFNA(INDEX('I.Supplementary 2017-18'!X$8:X$35,MATCH($B238,'I.Supplementary 2017-18'!$B$8:$B$35,0)),INDEX('I.KI 2017-18'!X$9:X$393,MATCH($B238,'I.KI 2017-18'!$B$9:$B$393,0)))),"")</f>
        <v>140.20694925258712</v>
      </c>
      <c r="AL238" s="193">
        <f>_xlfn.IFNA(IF($B238=$B$382,0,_xlfn.IFNA(INDEX('I.Supplementary 2017-18'!Y$8:Y$35,MATCH($B238,'I.Supplementary 2017-18'!$B$8:$B$35,0)),INDEX('I.KI 2017-18'!Y$9:Y$393,MATCH($B238,'I.KI 2017-18'!$B$9:$B$393,0)))),"")</f>
        <v>0</v>
      </c>
      <c r="AM238" s="193">
        <f>_xlfn.IFNA(IF($B238=$B$382,0,_xlfn.IFNA(INDEX('I.Supplementary 2017-18'!Z$8:Z$35,MATCH($B238,'I.Supplementary 2017-18'!$B$8:$B$35,0)),INDEX('I.KI 2017-18'!Z$9:Z$393,MATCH($B238,'I.KI 2017-18'!$B$9:$B$393,0)))),"")</f>
        <v>0</v>
      </c>
      <c r="AN238" s="193">
        <f>_xlfn.IFNA(IF($B238=$B$382,0,_xlfn.IFNA(INDEX('I.Supplementary 2017-18'!AA$8:AA$35,MATCH($B238,'I.Supplementary 2017-18'!$B$8:$B$35,0)),INDEX('I.KI 2017-18'!AA$9:AA$393,MATCH($B238,'I.KI 2017-18'!$B$9:$B$393,0)))),"")</f>
        <v>0</v>
      </c>
      <c r="AO238" s="157">
        <f>_xlfn.IFNA(IF($B238=$B$382,0,_xlfn.IFNA(INDEX('I.Supplementary 2017-18'!AB$8:AB$35,MATCH($B238,'I.Supplementary 2017-18'!$B$8:$B$35,0)),INDEX('I.KI 2017-18'!AB$9:AB$393,MATCH($B238,'I.KI 2017-18'!$B$9:$B$393,0)))),"")</f>
        <v>0</v>
      </c>
      <c r="AP238" s="149"/>
      <c r="AQ238" s="156">
        <f>_xlfn.IFNA(IF($B238=$B$381,0,IF($B238=$B$382,0,_xlfn.IFNA(INDEX('I.Supplementary 2017-18'!I$8:I$35,MATCH($B238,'I.Supplementary 2017-18'!$B$8:$B$35,0)),INDEX('I.KI 2017-18'!I$9:I$393,MATCH($B238,'I.KI 2017-18'!$B$9:$B$393,0))))),"")</f>
        <v>38.5100690991599</v>
      </c>
      <c r="AR238" s="149">
        <f>_xlfn.IFNA(IF($B238=$B$381,0,IF($B238=$B$382,0,_xlfn.IFNA(INDEX('I.Supplementary 2017-18'!J$8:J$35,MATCH($B238,'I.Supplementary 2017-18'!$B$8:$B$35,0)),INDEX('I.KI 2017-18'!J$9:J$393,MATCH($B238,'I.KI 2017-18'!$B$9:$B$393,0))))),"")</f>
        <v>101.69688015342723</v>
      </c>
      <c r="AS238" s="157">
        <f>_xlfn.IFNA(IF($B238=$B$381,0,IF($B238=$B$382,0,_xlfn.IFNA(INDEX('I.Supplementary 2017-18'!H$8:H$35,MATCH($B238,'I.Supplementary 2017-18'!$B$8:$B$35,0)),INDEX('I.KI 2017-18'!H$9:H$393,MATCH($B238,'I.KI 2017-18'!$B$9:$B$393,0))))),"")</f>
        <v>140.20694925258712</v>
      </c>
      <c r="AT238" s="149"/>
      <c r="AU238" s="156">
        <f>_xlfn.IFNA(_xlfn.IFNA(INDEX('I.Supplementary 2018-19'!P$8:P$157,MATCH($B238,'I.Supplementary 2018-19'!$B$8:$B$157,0)),INDEX('I.KI 2018-19'!P$9:P$393,MATCH($B238,'I.KI 2018-19'!$B$9:$B$393,0))),"")</f>
        <v>22.553184765588998</v>
      </c>
      <c r="AV238" s="193">
        <f>_xlfn.IFNA(_xlfn.IFNA(INDEX('I.Supplementary 2018-19'!Q$8:Q$157,MATCH($B238,'I.Supplementary 2018-19'!$B$8:$B$157,0)),INDEX('I.KI 2018-19'!Q$9:Q$393,MATCH($B238,'I.KI 2018-19'!$B$9:$B$393,0))),"")</f>
        <v>0</v>
      </c>
      <c r="AW238" s="193">
        <f>_xlfn.IFNA(_xlfn.IFNA(INDEX('I.Supplementary 2018-19'!R$8:R$157,MATCH($B238,'I.Supplementary 2018-19'!$B$8:$B$157,0)),INDEX('I.KI 2018-19'!R$9:R$393,MATCH($B238,'I.KI 2018-19'!$B$9:$B$393,0))),"")</f>
        <v>0</v>
      </c>
      <c r="AX238" s="193">
        <f>_xlfn.IFNA(_xlfn.IFNA(INDEX('I.Supplementary 2018-19'!S$8:S$157,MATCH($B238,'I.Supplementary 2018-19'!$B$8:$B$157,0)),INDEX('I.KI 2018-19'!S$9:S$393,MATCH($B238,'I.KI 2018-19'!$B$9:$B$393,0))),"")</f>
        <v>0</v>
      </c>
      <c r="AY238" s="157">
        <f>_xlfn.IFNA(_xlfn.IFNA(INDEX('I.Supplementary 2018-19'!T$8:T$157,MATCH($B238,'I.Supplementary 2018-19'!$B$8:$B$157,0)),INDEX('I.KI 2018-19'!T$9:T$393,MATCH($B238,'I.KI 2018-19'!$B$9:$B$393,0))),"")</f>
        <v>0</v>
      </c>
      <c r="AZ238" s="156">
        <f>_xlfn.IFNA(_xlfn.IFNA(INDEX('I.Supplementary 2018-19'!U$8:U$157,MATCH($B238,'I.Supplementary 2018-19'!$B$8:$B$157,0)),INDEX('I.KI 2018-19'!U$9:U$393,MATCH($B238,'I.KI 2018-19'!$B$9:$B$393,0))),"")</f>
        <v>104.752151230998</v>
      </c>
      <c r="BA238" s="193">
        <f>_xlfn.IFNA(_xlfn.IFNA(INDEX('I.Supplementary 2018-19'!V$8:V$157,MATCH($B238,'I.Supplementary 2018-19'!$B$8:$B$157,0)),INDEX('I.KI 2018-19'!V$9:V$393,MATCH($B238,'I.KI 2018-19'!$B$9:$B$393,0))),"")</f>
        <v>0</v>
      </c>
      <c r="BB238" s="193">
        <f>_xlfn.IFNA(_xlfn.IFNA(INDEX('I.Supplementary 2018-19'!W$8:W$157,MATCH($B238,'I.Supplementary 2018-19'!$B$8:$B$157,0)),INDEX('I.KI 2018-19'!W$9:W$393,MATCH($B238,'I.KI 2018-19'!$B$9:$B$393,0))),"")</f>
        <v>0</v>
      </c>
      <c r="BC238" s="193">
        <f>_xlfn.IFNA(_xlfn.IFNA(INDEX('I.Supplementary 2018-19'!X$8:X$157,MATCH($B238,'I.Supplementary 2018-19'!$B$8:$B$157,0)),INDEX('I.KI 2018-19'!X$9:X$393,MATCH($B238,'I.KI 2018-19'!$B$9:$B$393,0))),"")</f>
        <v>0</v>
      </c>
      <c r="BD238" s="157">
        <f>_xlfn.IFNA(_xlfn.IFNA(INDEX('I.Supplementary 2018-19'!Y$8:Y$157,MATCH($B238,'I.Supplementary 2018-19'!$B$8:$B$157,0)),INDEX('I.KI 2018-19'!Y$9:Y$393,MATCH($B238,'I.KI 2018-19'!$B$9:$B$393,0))),"")</f>
        <v>0</v>
      </c>
      <c r="BE238" s="156">
        <f>_xlfn.IFNA(_xlfn.IFNA(INDEX('I.Supplementary 2018-19'!Z$8:Z$157,MATCH($B238,'I.Supplementary 2018-19'!$B$8:$B$157,0)),INDEX('I.KI 2018-19'!Z$9:Z$393,MATCH($B238,'I.KI 2018-19'!$B$9:$B$393,0))),"")</f>
        <v>127.30533599658699</v>
      </c>
      <c r="BF238" s="193">
        <f>_xlfn.IFNA(_xlfn.IFNA(INDEX('I.Supplementary 2018-19'!AA$8:AA$157,MATCH($B238,'I.Supplementary 2018-19'!$B$8:$B$157,0)),INDEX('I.KI 2018-19'!AA$9:AA$393,MATCH($B238,'I.KI 2018-19'!$B$9:$B$393,0))),"")</f>
        <v>0</v>
      </c>
      <c r="BG238" s="193">
        <f>_xlfn.IFNA(_xlfn.IFNA(INDEX('I.Supplementary 2018-19'!AB$8:AB$157,MATCH($B238,'I.Supplementary 2018-19'!$B$8:$B$157,0)),INDEX('I.KI 2018-19'!AB$9:AB$393,MATCH($B238,'I.KI 2018-19'!$B$9:$B$393,0))),"")</f>
        <v>0</v>
      </c>
      <c r="BH238" s="193">
        <f>_xlfn.IFNA(_xlfn.IFNA(INDEX('I.Supplementary 2018-19'!AC$8:AC$157,MATCH($B238,'I.Supplementary 2018-19'!$B$8:$B$157,0)),INDEX('I.KI 2018-19'!AC$9:AC$393,MATCH($B238,'I.KI 2018-19'!$B$9:$B$393,0))),"")</f>
        <v>0</v>
      </c>
      <c r="BI238" s="157">
        <f>_xlfn.IFNA(_xlfn.IFNA(INDEX('I.Supplementary 2018-19'!AD$8:AD$157,MATCH($B238,'I.Supplementary 2018-19'!$B$8:$B$157,0)),INDEX('I.KI 2018-19'!AD$9:AD$393,MATCH($B238,'I.KI 2018-19'!$B$9:$B$393,0))),"")</f>
        <v>0</v>
      </c>
      <c r="BJ238" s="149"/>
      <c r="BK238" s="156">
        <f>_xlfn.IFNA(IF($B238=$B$381,0,IF($B238=$B$382,0,_xlfn.IFNA(INDEX('I.Supplementary 2018-19'!I$8:I$157,MATCH($B238,'I.Supplementary 2018-19'!$B$8:$B$157,0)),INDEX('I.KI 2018-19'!I$9:I$393,MATCH($B238,'I.KI 2018-19'!$B$9:$B$393,0))))),"")</f>
        <v>22.553184765588998</v>
      </c>
      <c r="BL238" s="149">
        <f>_xlfn.IFNA(IF($B238=$B$381,0,IF($B238=$B$382,0,_xlfn.IFNA(INDEX('I.Supplementary 2018-19'!J$8:J$157,MATCH($B238,'I.Supplementary 2018-19'!$B$8:$B$157,0)),INDEX('I.KI 2018-19'!J$9:J$393,MATCH($B238,'I.KI 2018-19'!$B$9:$B$393,0))))),"")</f>
        <v>104.752151230998</v>
      </c>
      <c r="BM238" s="157">
        <f>_xlfn.IFNA(IF($B238=$B$381,0,IF($B238=$B$382,0,_xlfn.IFNA(INDEX('I.Supplementary 2018-19'!H$8:H$157,MATCH($B238,'I.Supplementary 2018-19'!$B$8:$B$157,0)),INDEX('I.KI 2018-19'!H$9:H$393,MATCH($B238,'I.KI 2018-19'!$B$9:$B$393,0))))),"")</f>
        <v>127.30533599658699</v>
      </c>
    </row>
    <row r="239" spans="2:65">
      <c r="B239" s="121" t="str">
        <f>'Calculations for 2021-22'!B239</f>
        <v>E6130</v>
      </c>
      <c r="C239" s="160" t="str">
        <f>'Calculations for 2021-22'!D239</f>
        <v>E6130</v>
      </c>
      <c r="D239" t="str">
        <f>'Calculations for 2021-22'!E239</f>
        <v>SFIR</v>
      </c>
      <c r="E239">
        <f>'Calculations for 2021-22'!F239</f>
        <v>0</v>
      </c>
      <c r="F239" s="120" t="str">
        <f>'Calculations for 2021-22'!H239</f>
        <v>Nottinghamshire Fire</v>
      </c>
      <c r="G239" s="156">
        <f>_xlfn.IFNA(INDEX('I.KI 2016-17'!M$8:M$391,MATCH($B239,'I.KI 2016-17'!$B$8:$B$391,0)),"")</f>
        <v>0</v>
      </c>
      <c r="H239" s="149">
        <f>_xlfn.IFNA(INDEX('I.KI 2016-17'!N$8:N$391,MATCH($B239,'I.KI 2016-17'!$B$8:$B$391,0)),"")</f>
        <v>0</v>
      </c>
      <c r="I239" s="149">
        <f>_xlfn.IFNA(INDEX('I.KI 2016-17'!O$8:O$391,MATCH($B239,'I.KI 2016-17'!$B$8:$B$391,0)),"")</f>
        <v>8.8673361351250009</v>
      </c>
      <c r="J239" s="149">
        <f>_xlfn.IFNA(INDEX('I.KI 2016-17'!P$8:P$391,MATCH($B239,'I.KI 2016-17'!$B$8:$B$391,0)),"")</f>
        <v>0</v>
      </c>
      <c r="K239" s="157">
        <f>_xlfn.IFNA(INDEX('I.KI 2016-17'!Q$8:Q$391,MATCH($B239,'I.KI 2016-17'!$B$8:$B$391,0)),"")</f>
        <v>0</v>
      </c>
      <c r="L239" s="156">
        <f>_xlfn.IFNA(INDEX('I.KI 2016-17'!R$8:R$391,MATCH($B239,'I.KI 2016-17'!$B$8:$B$391,0)),"")</f>
        <v>0</v>
      </c>
      <c r="M239" s="193">
        <f>_xlfn.IFNA(INDEX('I.KI 2016-17'!S$8:S$391,MATCH($B239,'I.KI 2016-17'!$B$8:$B$391,0)),"")</f>
        <v>0</v>
      </c>
      <c r="N239" s="193">
        <f>_xlfn.IFNA(INDEX('I.KI 2016-17'!T$8:T$391,MATCH($B239,'I.KI 2016-17'!$B$8:$B$391,0)),"")</f>
        <v>9.9264583877190002</v>
      </c>
      <c r="O239" s="193">
        <f>_xlfn.IFNA(INDEX('I.KI 2016-17'!U$8:U$391,MATCH($B239,'I.KI 2016-17'!$B$8:$B$391,0)),"")</f>
        <v>0</v>
      </c>
      <c r="P239" s="157">
        <f>_xlfn.IFNA(INDEX('I.KI 2016-17'!V$8:V$391,MATCH($B239,'I.KI 2016-17'!$B$8:$B$391,0)),"")</f>
        <v>0</v>
      </c>
      <c r="Q239" s="156">
        <f>_xlfn.IFNA(INDEX('I.KI 2016-17'!W$8:W$391,MATCH($B239,'I.KI 2016-17'!$B$8:$B$391,0)),"")</f>
        <v>0</v>
      </c>
      <c r="R239" s="193">
        <f>_xlfn.IFNA(INDEX('I.KI 2016-17'!X$8:X$391,MATCH($B239,'I.KI 2016-17'!$B$8:$B$391,0)),"")</f>
        <v>0</v>
      </c>
      <c r="S239" s="193">
        <f>_xlfn.IFNA(INDEX('I.KI 2016-17'!Y$8:Y$391,MATCH($B239,'I.KI 2016-17'!$B$8:$B$391,0)),"")</f>
        <v>18.793794522844003</v>
      </c>
      <c r="T239" s="193">
        <f>_xlfn.IFNA(INDEX('I.KI 2016-17'!Z$8:Z$391,MATCH($B239,'I.KI 2016-17'!$B$8:$B$391,0)),"")</f>
        <v>0</v>
      </c>
      <c r="U239" s="157">
        <f>_xlfn.IFNA(INDEX('I.KI 2016-17'!AA$8:AA$391,MATCH($B239,'I.KI 2016-17'!$B$8:$B$391,0)),"")</f>
        <v>0</v>
      </c>
      <c r="V239" s="149"/>
      <c r="W239" s="154">
        <f>_xlfn.IFNA(INDEX('I.KI 2016-17'!$H$8:$H$391,MATCH(B239,'I.KI 2016-17'!$B$8:$B$391,0)),"")</f>
        <v>8.8673361351250009</v>
      </c>
      <c r="X239" s="153">
        <f>_xlfn.IFNA(INDEX('I.KI 2016-17'!$I$8:$I$391,MATCH(B239,'I.KI 2016-17'!$B$8:$B$391,0)),"")</f>
        <v>9.9264583877190002</v>
      </c>
      <c r="Y239" s="155">
        <f>_xlfn.IFNA(INDEX('I.KI 2016-17'!$G$8:$G$391,MATCH(B239,'I.KI 2016-17'!$B$8:$B$391,0)),"")</f>
        <v>18.793794522844003</v>
      </c>
      <c r="Z239" s="149"/>
      <c r="AA239" s="156">
        <f>_xlfn.IFNA(IF($B239=$B$382,0,_xlfn.IFNA(INDEX('I.Supplementary 2017-18'!N$8:N$35,MATCH($B239,'I.Supplementary 2017-18'!$B$8:$B$35,0)),INDEX('I.KI 2017-18'!N$9:N$393,MATCH($B239,'I.KI 2017-18'!$B$9:$B$393,0)))),"")</f>
        <v>0</v>
      </c>
      <c r="AB239" s="193">
        <f>_xlfn.IFNA(IF($B239=$B$382,0,_xlfn.IFNA(INDEX('I.Supplementary 2017-18'!O$8:O$35,MATCH($B239,'I.Supplementary 2017-18'!$B$8:$B$35,0)),INDEX('I.KI 2017-18'!O$9:O$393,MATCH($B239,'I.KI 2017-18'!$B$9:$B$393,0)))),"")</f>
        <v>0</v>
      </c>
      <c r="AC239" s="193">
        <f>_xlfn.IFNA(IF($B239=$B$382,0,_xlfn.IFNA(INDEX('I.Supplementary 2017-18'!P$8:P$35,MATCH($B239,'I.Supplementary 2017-18'!$B$8:$B$35,0)),INDEX('I.KI 2017-18'!P$9:P$393,MATCH($B239,'I.KI 2017-18'!$B$9:$B$393,0)))),"")</f>
        <v>6.978640963826872</v>
      </c>
      <c r="AD239" s="193">
        <f>_xlfn.IFNA(IF($B239=$B$382,0,_xlfn.IFNA(INDEX('I.Supplementary 2017-18'!Q$8:Q$35,MATCH($B239,'I.Supplementary 2017-18'!$B$8:$B$35,0)),INDEX('I.KI 2017-18'!Q$9:Q$393,MATCH($B239,'I.KI 2017-18'!$B$9:$B$393,0)))),"")</f>
        <v>0</v>
      </c>
      <c r="AE239" s="157">
        <f>_xlfn.IFNA(IF($B239=$B$382,0,_xlfn.IFNA(INDEX('I.Supplementary 2017-18'!R$8:R$35,MATCH($B239,'I.Supplementary 2017-18'!$B$8:$B$35,0)),INDEX('I.KI 2017-18'!R$9:R$393,MATCH($B239,'I.KI 2017-18'!$B$9:$B$393,0)))),"")</f>
        <v>0</v>
      </c>
      <c r="AF239" s="156">
        <f>_xlfn.IFNA(IF($B239=$B$382,0,_xlfn.IFNA(INDEX('I.Supplementary 2017-18'!S$8:S$35,MATCH($B239,'I.Supplementary 2017-18'!$B$8:$B$35,0)),INDEX('I.KI 2017-18'!S$9:S$393,MATCH($B239,'I.KI 2017-18'!$B$9:$B$393,0)))),"")</f>
        <v>0</v>
      </c>
      <c r="AG239" s="193">
        <f>_xlfn.IFNA(IF($B239=$B$382,0,_xlfn.IFNA(INDEX('I.Supplementary 2017-18'!T$8:T$35,MATCH($B239,'I.Supplementary 2017-18'!$B$8:$B$35,0)),INDEX('I.KI 2017-18'!T$9:T$393,MATCH($B239,'I.KI 2017-18'!$B$9:$B$393,0)))),"")</f>
        <v>0</v>
      </c>
      <c r="AH239" s="193">
        <f>_xlfn.IFNA(IF($B239=$B$382,0,_xlfn.IFNA(INDEX('I.Supplementary 2017-18'!U$8:U$35,MATCH($B239,'I.Supplementary 2017-18'!$B$8:$B$35,0)),INDEX('I.KI 2017-18'!U$9:U$393,MATCH($B239,'I.KI 2017-18'!$B$9:$B$393,0)))),"")</f>
        <v>10.129117206882754</v>
      </c>
      <c r="AI239" s="193">
        <f>_xlfn.IFNA(IF($B239=$B$382,0,_xlfn.IFNA(INDEX('I.Supplementary 2017-18'!V$8:V$35,MATCH($B239,'I.Supplementary 2017-18'!$B$8:$B$35,0)),INDEX('I.KI 2017-18'!V$9:V$393,MATCH($B239,'I.KI 2017-18'!$B$9:$B$393,0)))),"")</f>
        <v>0</v>
      </c>
      <c r="AJ239" s="157">
        <f>_xlfn.IFNA(IF($B239=$B$382,0,_xlfn.IFNA(INDEX('I.Supplementary 2017-18'!W$8:W$35,MATCH($B239,'I.Supplementary 2017-18'!$B$8:$B$35,0)),INDEX('I.KI 2017-18'!W$9:W$393,MATCH($B239,'I.KI 2017-18'!$B$9:$B$393,0)))),"")</f>
        <v>0</v>
      </c>
      <c r="AK239" s="156">
        <f>_xlfn.IFNA(IF($B239=$B$382,0,_xlfn.IFNA(INDEX('I.Supplementary 2017-18'!X$8:X$35,MATCH($B239,'I.Supplementary 2017-18'!$B$8:$B$35,0)),INDEX('I.KI 2017-18'!X$9:X$393,MATCH($B239,'I.KI 2017-18'!$B$9:$B$393,0)))),"")</f>
        <v>0</v>
      </c>
      <c r="AL239" s="193">
        <f>_xlfn.IFNA(IF($B239=$B$382,0,_xlfn.IFNA(INDEX('I.Supplementary 2017-18'!Y$8:Y$35,MATCH($B239,'I.Supplementary 2017-18'!$B$8:$B$35,0)),INDEX('I.KI 2017-18'!Y$9:Y$393,MATCH($B239,'I.KI 2017-18'!$B$9:$B$393,0)))),"")</f>
        <v>0</v>
      </c>
      <c r="AM239" s="193">
        <f>_xlfn.IFNA(IF($B239=$B$382,0,_xlfn.IFNA(INDEX('I.Supplementary 2017-18'!Z$8:Z$35,MATCH($B239,'I.Supplementary 2017-18'!$B$8:$B$35,0)),INDEX('I.KI 2017-18'!Z$9:Z$393,MATCH($B239,'I.KI 2017-18'!$B$9:$B$393,0)))),"")</f>
        <v>17.107758170709626</v>
      </c>
      <c r="AN239" s="193">
        <f>_xlfn.IFNA(IF($B239=$B$382,0,_xlfn.IFNA(INDEX('I.Supplementary 2017-18'!AA$8:AA$35,MATCH($B239,'I.Supplementary 2017-18'!$B$8:$B$35,0)),INDEX('I.KI 2017-18'!AA$9:AA$393,MATCH($B239,'I.KI 2017-18'!$B$9:$B$393,0)))),"")</f>
        <v>0</v>
      </c>
      <c r="AO239" s="157">
        <f>_xlfn.IFNA(IF($B239=$B$382,0,_xlfn.IFNA(INDEX('I.Supplementary 2017-18'!AB$8:AB$35,MATCH($B239,'I.Supplementary 2017-18'!$B$8:$B$35,0)),INDEX('I.KI 2017-18'!AB$9:AB$393,MATCH($B239,'I.KI 2017-18'!$B$9:$B$393,0)))),"")</f>
        <v>0</v>
      </c>
      <c r="AP239" s="149"/>
      <c r="AQ239" s="156">
        <f>_xlfn.IFNA(IF($B239=$B$381,0,IF($B239=$B$382,0,_xlfn.IFNA(INDEX('I.Supplementary 2017-18'!I$8:I$35,MATCH($B239,'I.Supplementary 2017-18'!$B$8:$B$35,0)),INDEX('I.KI 2017-18'!I$9:I$393,MATCH($B239,'I.KI 2017-18'!$B$9:$B$393,0))))),"")</f>
        <v>6.978640963826872</v>
      </c>
      <c r="AR239" s="149">
        <f>_xlfn.IFNA(IF($B239=$B$381,0,IF($B239=$B$382,0,_xlfn.IFNA(INDEX('I.Supplementary 2017-18'!J$8:J$35,MATCH($B239,'I.Supplementary 2017-18'!$B$8:$B$35,0)),INDEX('I.KI 2017-18'!J$9:J$393,MATCH($B239,'I.KI 2017-18'!$B$9:$B$393,0))))),"")</f>
        <v>10.129117206882754</v>
      </c>
      <c r="AS239" s="157">
        <f>_xlfn.IFNA(IF($B239=$B$381,0,IF($B239=$B$382,0,_xlfn.IFNA(INDEX('I.Supplementary 2017-18'!H$8:H$35,MATCH($B239,'I.Supplementary 2017-18'!$B$8:$B$35,0)),INDEX('I.KI 2017-18'!H$9:H$393,MATCH($B239,'I.KI 2017-18'!$B$9:$B$393,0))))),"")</f>
        <v>17.107758170709626</v>
      </c>
      <c r="AT239" s="149"/>
      <c r="AU239" s="156">
        <f>_xlfn.IFNA(_xlfn.IFNA(INDEX('I.Supplementary 2018-19'!P$8:P$157,MATCH($B239,'I.Supplementary 2018-19'!$B$8:$B$157,0)),INDEX('I.KI 2018-19'!P$9:P$393,MATCH($B239,'I.KI 2018-19'!$B$9:$B$393,0))),"")</f>
        <v>0</v>
      </c>
      <c r="AV239" s="193">
        <f>_xlfn.IFNA(_xlfn.IFNA(INDEX('I.Supplementary 2018-19'!Q$8:Q$157,MATCH($B239,'I.Supplementary 2018-19'!$B$8:$B$157,0)),INDEX('I.KI 2018-19'!Q$9:Q$393,MATCH($B239,'I.KI 2018-19'!$B$9:$B$393,0))),"")</f>
        <v>0</v>
      </c>
      <c r="AW239" s="193">
        <f>_xlfn.IFNA(_xlfn.IFNA(INDEX('I.Supplementary 2018-19'!R$8:R$157,MATCH($B239,'I.Supplementary 2018-19'!$B$8:$B$157,0)),INDEX('I.KI 2018-19'!R$9:R$393,MATCH($B239,'I.KI 2018-19'!$B$9:$B$393,0))),"")</f>
        <v>5.9614724487777799</v>
      </c>
      <c r="AX239" s="193">
        <f>_xlfn.IFNA(_xlfn.IFNA(INDEX('I.Supplementary 2018-19'!S$8:S$157,MATCH($B239,'I.Supplementary 2018-19'!$B$8:$B$157,0)),INDEX('I.KI 2018-19'!S$9:S$393,MATCH($B239,'I.KI 2018-19'!$B$9:$B$393,0))),"")</f>
        <v>0</v>
      </c>
      <c r="AY239" s="157">
        <f>_xlfn.IFNA(_xlfn.IFNA(INDEX('I.Supplementary 2018-19'!T$8:T$157,MATCH($B239,'I.Supplementary 2018-19'!$B$8:$B$157,0)),INDEX('I.KI 2018-19'!T$9:T$393,MATCH($B239,'I.KI 2018-19'!$B$9:$B$393,0))),"")</f>
        <v>0</v>
      </c>
      <c r="AZ239" s="156">
        <f>_xlfn.IFNA(_xlfn.IFNA(INDEX('I.Supplementary 2018-19'!U$8:U$157,MATCH($B239,'I.Supplementary 2018-19'!$B$8:$B$157,0)),INDEX('I.KI 2018-19'!U$9:U$393,MATCH($B239,'I.KI 2018-19'!$B$9:$B$393,0))),"")</f>
        <v>0</v>
      </c>
      <c r="BA239" s="193">
        <f>_xlfn.IFNA(_xlfn.IFNA(INDEX('I.Supplementary 2018-19'!V$8:V$157,MATCH($B239,'I.Supplementary 2018-19'!$B$8:$B$157,0)),INDEX('I.KI 2018-19'!V$9:V$393,MATCH($B239,'I.KI 2018-19'!$B$9:$B$393,0))),"")</f>
        <v>0</v>
      </c>
      <c r="BB239" s="193">
        <f>_xlfn.IFNA(_xlfn.IFNA(INDEX('I.Supplementary 2018-19'!W$8:W$157,MATCH($B239,'I.Supplementary 2018-19'!$B$8:$B$157,0)),INDEX('I.KI 2018-19'!W$9:W$393,MATCH($B239,'I.KI 2018-19'!$B$9:$B$393,0))),"")</f>
        <v>10.433425449149619</v>
      </c>
      <c r="BC239" s="193">
        <f>_xlfn.IFNA(_xlfn.IFNA(INDEX('I.Supplementary 2018-19'!X$8:X$157,MATCH($B239,'I.Supplementary 2018-19'!$B$8:$B$157,0)),INDEX('I.KI 2018-19'!X$9:X$393,MATCH($B239,'I.KI 2018-19'!$B$9:$B$393,0))),"")</f>
        <v>0</v>
      </c>
      <c r="BD239" s="157">
        <f>_xlfn.IFNA(_xlfn.IFNA(INDEX('I.Supplementary 2018-19'!Y$8:Y$157,MATCH($B239,'I.Supplementary 2018-19'!$B$8:$B$157,0)),INDEX('I.KI 2018-19'!Y$9:Y$393,MATCH($B239,'I.KI 2018-19'!$B$9:$B$393,0))),"")</f>
        <v>0</v>
      </c>
      <c r="BE239" s="156">
        <f>_xlfn.IFNA(_xlfn.IFNA(INDEX('I.Supplementary 2018-19'!Z$8:Z$157,MATCH($B239,'I.Supplementary 2018-19'!$B$8:$B$157,0)),INDEX('I.KI 2018-19'!Z$9:Z$393,MATCH($B239,'I.KI 2018-19'!$B$9:$B$393,0))),"")</f>
        <v>0</v>
      </c>
      <c r="BF239" s="193">
        <f>_xlfn.IFNA(_xlfn.IFNA(INDEX('I.Supplementary 2018-19'!AA$8:AA$157,MATCH($B239,'I.Supplementary 2018-19'!$B$8:$B$157,0)),INDEX('I.KI 2018-19'!AA$9:AA$393,MATCH($B239,'I.KI 2018-19'!$B$9:$B$393,0))),"")</f>
        <v>0</v>
      </c>
      <c r="BG239" s="193">
        <f>_xlfn.IFNA(_xlfn.IFNA(INDEX('I.Supplementary 2018-19'!AB$8:AB$157,MATCH($B239,'I.Supplementary 2018-19'!$B$8:$B$157,0)),INDEX('I.KI 2018-19'!AB$9:AB$393,MATCH($B239,'I.KI 2018-19'!$B$9:$B$393,0))),"")</f>
        <v>16.3948978979274</v>
      </c>
      <c r="BH239" s="193">
        <f>_xlfn.IFNA(_xlfn.IFNA(INDEX('I.Supplementary 2018-19'!AC$8:AC$157,MATCH($B239,'I.Supplementary 2018-19'!$B$8:$B$157,0)),INDEX('I.KI 2018-19'!AC$9:AC$393,MATCH($B239,'I.KI 2018-19'!$B$9:$B$393,0))),"")</f>
        <v>0</v>
      </c>
      <c r="BI239" s="157">
        <f>_xlfn.IFNA(_xlfn.IFNA(INDEX('I.Supplementary 2018-19'!AD$8:AD$157,MATCH($B239,'I.Supplementary 2018-19'!$B$8:$B$157,0)),INDEX('I.KI 2018-19'!AD$9:AD$393,MATCH($B239,'I.KI 2018-19'!$B$9:$B$393,0))),"")</f>
        <v>0</v>
      </c>
      <c r="BJ239" s="149"/>
      <c r="BK239" s="156">
        <f>_xlfn.IFNA(IF($B239=$B$381,0,IF($B239=$B$382,0,_xlfn.IFNA(INDEX('I.Supplementary 2018-19'!I$8:I$157,MATCH($B239,'I.Supplementary 2018-19'!$B$8:$B$157,0)),INDEX('I.KI 2018-19'!I$9:I$393,MATCH($B239,'I.KI 2018-19'!$B$9:$B$393,0))))),"")</f>
        <v>5.9614724487777799</v>
      </c>
      <c r="BL239" s="149">
        <f>_xlfn.IFNA(IF($B239=$B$381,0,IF($B239=$B$382,0,_xlfn.IFNA(INDEX('I.Supplementary 2018-19'!J$8:J$157,MATCH($B239,'I.Supplementary 2018-19'!$B$8:$B$157,0)),INDEX('I.KI 2018-19'!J$9:J$393,MATCH($B239,'I.KI 2018-19'!$B$9:$B$393,0))))),"")</f>
        <v>10.433425449149619</v>
      </c>
      <c r="BM239" s="157">
        <f>_xlfn.IFNA(IF($B239=$B$381,0,IF($B239=$B$382,0,_xlfn.IFNA(INDEX('I.Supplementary 2018-19'!H$8:H$157,MATCH($B239,'I.Supplementary 2018-19'!$B$8:$B$157,0)),INDEX('I.KI 2018-19'!H$9:H$393,MATCH($B239,'I.KI 2018-19'!$B$9:$B$393,0))))),"")</f>
        <v>16.3948978979274</v>
      </c>
    </row>
    <row r="240" spans="2:65">
      <c r="B240" s="121" t="str">
        <f>'Calculations for 2021-22'!B240</f>
        <v>E3732</v>
      </c>
      <c r="C240" s="160" t="str">
        <f>'Calculations for 2021-22'!D240</f>
        <v>E3732</v>
      </c>
      <c r="D240" t="str">
        <f>'Calculations for 2021-22'!E240</f>
        <v>SD</v>
      </c>
      <c r="E240">
        <f>'Calculations for 2021-22'!F240</f>
        <v>0</v>
      </c>
      <c r="F240" s="120" t="str">
        <f>'Calculations for 2021-22'!H240</f>
        <v>Nuneaton and Bedworth</v>
      </c>
      <c r="G240" s="156">
        <f>_xlfn.IFNA(INDEX('I.KI 2016-17'!M$8:M$391,MATCH($B240,'I.KI 2016-17'!$B$8:$B$391,0)),"")</f>
        <v>0</v>
      </c>
      <c r="H240" s="149">
        <f>_xlfn.IFNA(INDEX('I.KI 2016-17'!N$8:N$391,MATCH($B240,'I.KI 2016-17'!$B$8:$B$391,0)),"")</f>
        <v>1.576754776614</v>
      </c>
      <c r="I240" s="149">
        <f>_xlfn.IFNA(INDEX('I.KI 2016-17'!O$8:O$391,MATCH($B240,'I.KI 2016-17'!$B$8:$B$391,0)),"")</f>
        <v>0</v>
      </c>
      <c r="J240" s="149">
        <f>_xlfn.IFNA(INDEX('I.KI 2016-17'!P$8:P$391,MATCH($B240,'I.KI 2016-17'!$B$8:$B$391,0)),"")</f>
        <v>0</v>
      </c>
      <c r="K240" s="157">
        <f>_xlfn.IFNA(INDEX('I.KI 2016-17'!Q$8:Q$391,MATCH($B240,'I.KI 2016-17'!$B$8:$B$391,0)),"")</f>
        <v>0</v>
      </c>
      <c r="L240" s="156">
        <f>_xlfn.IFNA(INDEX('I.KI 2016-17'!R$8:R$391,MATCH($B240,'I.KI 2016-17'!$B$8:$B$391,0)),"")</f>
        <v>0</v>
      </c>
      <c r="M240" s="193">
        <f>_xlfn.IFNA(INDEX('I.KI 2016-17'!S$8:S$391,MATCH($B240,'I.KI 2016-17'!$B$8:$B$391,0)),"")</f>
        <v>3.378603197011</v>
      </c>
      <c r="N240" s="193">
        <f>_xlfn.IFNA(INDEX('I.KI 2016-17'!T$8:T$391,MATCH($B240,'I.KI 2016-17'!$B$8:$B$391,0)),"")</f>
        <v>0</v>
      </c>
      <c r="O240" s="193">
        <f>_xlfn.IFNA(INDEX('I.KI 2016-17'!U$8:U$391,MATCH($B240,'I.KI 2016-17'!$B$8:$B$391,0)),"")</f>
        <v>0</v>
      </c>
      <c r="P240" s="157">
        <f>_xlfn.IFNA(INDEX('I.KI 2016-17'!V$8:V$391,MATCH($B240,'I.KI 2016-17'!$B$8:$B$391,0)),"")</f>
        <v>0</v>
      </c>
      <c r="Q240" s="156">
        <f>_xlfn.IFNA(INDEX('I.KI 2016-17'!W$8:W$391,MATCH($B240,'I.KI 2016-17'!$B$8:$B$391,0)),"")</f>
        <v>0</v>
      </c>
      <c r="R240" s="193">
        <f>_xlfn.IFNA(INDEX('I.KI 2016-17'!X$8:X$391,MATCH($B240,'I.KI 2016-17'!$B$8:$B$391,0)),"")</f>
        <v>4.9553579736250004</v>
      </c>
      <c r="S240" s="193">
        <f>_xlfn.IFNA(INDEX('I.KI 2016-17'!Y$8:Y$391,MATCH($B240,'I.KI 2016-17'!$B$8:$B$391,0)),"")</f>
        <v>0</v>
      </c>
      <c r="T240" s="193">
        <f>_xlfn.IFNA(INDEX('I.KI 2016-17'!Z$8:Z$391,MATCH($B240,'I.KI 2016-17'!$B$8:$B$391,0)),"")</f>
        <v>0</v>
      </c>
      <c r="U240" s="157">
        <f>_xlfn.IFNA(INDEX('I.KI 2016-17'!AA$8:AA$391,MATCH($B240,'I.KI 2016-17'!$B$8:$B$391,0)),"")</f>
        <v>0</v>
      </c>
      <c r="V240" s="149"/>
      <c r="W240" s="154">
        <f>_xlfn.IFNA(INDEX('I.KI 2016-17'!$H$8:$H$391,MATCH(B240,'I.KI 2016-17'!$B$8:$B$391,0)),"")</f>
        <v>1.576754776614</v>
      </c>
      <c r="X240" s="153">
        <f>_xlfn.IFNA(INDEX('I.KI 2016-17'!$I$8:$I$391,MATCH(B240,'I.KI 2016-17'!$B$8:$B$391,0)),"")</f>
        <v>3.378603197011</v>
      </c>
      <c r="Y240" s="155">
        <f>_xlfn.IFNA(INDEX('I.KI 2016-17'!$G$8:$G$391,MATCH(B240,'I.KI 2016-17'!$B$8:$B$391,0)),"")</f>
        <v>4.9553579736250004</v>
      </c>
      <c r="Z240" s="149"/>
      <c r="AA240" s="156">
        <f>_xlfn.IFNA(IF($B240=$B$382,0,_xlfn.IFNA(INDEX('I.Supplementary 2017-18'!N$8:N$35,MATCH($B240,'I.Supplementary 2017-18'!$B$8:$B$35,0)),INDEX('I.KI 2017-18'!N$9:N$393,MATCH($B240,'I.KI 2017-18'!$B$9:$B$393,0)))),"")</f>
        <v>0</v>
      </c>
      <c r="AB240" s="193">
        <f>_xlfn.IFNA(IF($B240=$B$382,0,_xlfn.IFNA(INDEX('I.Supplementary 2017-18'!O$8:O$35,MATCH($B240,'I.Supplementary 2017-18'!$B$8:$B$35,0)),INDEX('I.KI 2017-18'!O$9:O$393,MATCH($B240,'I.KI 2017-18'!$B$9:$B$393,0)))),"")</f>
        <v>0.76829137813025716</v>
      </c>
      <c r="AC240" s="193">
        <f>_xlfn.IFNA(IF($B240=$B$382,0,_xlfn.IFNA(INDEX('I.Supplementary 2017-18'!P$8:P$35,MATCH($B240,'I.Supplementary 2017-18'!$B$8:$B$35,0)),INDEX('I.KI 2017-18'!P$9:P$393,MATCH($B240,'I.KI 2017-18'!$B$9:$B$393,0)))),"")</f>
        <v>0</v>
      </c>
      <c r="AD240" s="193">
        <f>_xlfn.IFNA(IF($B240=$B$382,0,_xlfn.IFNA(INDEX('I.Supplementary 2017-18'!Q$8:Q$35,MATCH($B240,'I.Supplementary 2017-18'!$B$8:$B$35,0)),INDEX('I.KI 2017-18'!Q$9:Q$393,MATCH($B240,'I.KI 2017-18'!$B$9:$B$393,0)))),"")</f>
        <v>0</v>
      </c>
      <c r="AE240" s="157">
        <f>_xlfn.IFNA(IF($B240=$B$382,0,_xlfn.IFNA(INDEX('I.Supplementary 2017-18'!R$8:R$35,MATCH($B240,'I.Supplementary 2017-18'!$B$8:$B$35,0)),INDEX('I.KI 2017-18'!R$9:R$393,MATCH($B240,'I.KI 2017-18'!$B$9:$B$393,0)))),"")</f>
        <v>0</v>
      </c>
      <c r="AF240" s="156">
        <f>_xlfn.IFNA(IF($B240=$B$382,0,_xlfn.IFNA(INDEX('I.Supplementary 2017-18'!S$8:S$35,MATCH($B240,'I.Supplementary 2017-18'!$B$8:$B$35,0)),INDEX('I.KI 2017-18'!S$9:S$393,MATCH($B240,'I.KI 2017-18'!$B$9:$B$393,0)))),"")</f>
        <v>0</v>
      </c>
      <c r="AG240" s="193">
        <f>_xlfn.IFNA(IF($B240=$B$382,0,_xlfn.IFNA(INDEX('I.Supplementary 2017-18'!T$8:T$35,MATCH($B240,'I.Supplementary 2017-18'!$B$8:$B$35,0)),INDEX('I.KI 2017-18'!T$9:T$393,MATCH($B240,'I.KI 2017-18'!$B$9:$B$393,0)))),"")</f>
        <v>3.4475808431749377</v>
      </c>
      <c r="AH240" s="193">
        <f>_xlfn.IFNA(IF($B240=$B$382,0,_xlfn.IFNA(INDEX('I.Supplementary 2017-18'!U$8:U$35,MATCH($B240,'I.Supplementary 2017-18'!$B$8:$B$35,0)),INDEX('I.KI 2017-18'!U$9:U$393,MATCH($B240,'I.KI 2017-18'!$B$9:$B$393,0)))),"")</f>
        <v>0</v>
      </c>
      <c r="AI240" s="193">
        <f>_xlfn.IFNA(IF($B240=$B$382,0,_xlfn.IFNA(INDEX('I.Supplementary 2017-18'!V$8:V$35,MATCH($B240,'I.Supplementary 2017-18'!$B$8:$B$35,0)),INDEX('I.KI 2017-18'!V$9:V$393,MATCH($B240,'I.KI 2017-18'!$B$9:$B$393,0)))),"")</f>
        <v>0</v>
      </c>
      <c r="AJ240" s="157">
        <f>_xlfn.IFNA(IF($B240=$B$382,0,_xlfn.IFNA(INDEX('I.Supplementary 2017-18'!W$8:W$35,MATCH($B240,'I.Supplementary 2017-18'!$B$8:$B$35,0)),INDEX('I.KI 2017-18'!W$9:W$393,MATCH($B240,'I.KI 2017-18'!$B$9:$B$393,0)))),"")</f>
        <v>0</v>
      </c>
      <c r="AK240" s="156">
        <f>_xlfn.IFNA(IF($B240=$B$382,0,_xlfn.IFNA(INDEX('I.Supplementary 2017-18'!X$8:X$35,MATCH($B240,'I.Supplementary 2017-18'!$B$8:$B$35,0)),INDEX('I.KI 2017-18'!X$9:X$393,MATCH($B240,'I.KI 2017-18'!$B$9:$B$393,0)))),"")</f>
        <v>0</v>
      </c>
      <c r="AL240" s="193">
        <f>_xlfn.IFNA(IF($B240=$B$382,0,_xlfn.IFNA(INDEX('I.Supplementary 2017-18'!Y$8:Y$35,MATCH($B240,'I.Supplementary 2017-18'!$B$8:$B$35,0)),INDEX('I.KI 2017-18'!Y$9:Y$393,MATCH($B240,'I.KI 2017-18'!$B$9:$B$393,0)))),"")</f>
        <v>4.2158722213051947</v>
      </c>
      <c r="AM240" s="193">
        <f>_xlfn.IFNA(IF($B240=$B$382,0,_xlfn.IFNA(INDEX('I.Supplementary 2017-18'!Z$8:Z$35,MATCH($B240,'I.Supplementary 2017-18'!$B$8:$B$35,0)),INDEX('I.KI 2017-18'!Z$9:Z$393,MATCH($B240,'I.KI 2017-18'!$B$9:$B$393,0)))),"")</f>
        <v>0</v>
      </c>
      <c r="AN240" s="193">
        <f>_xlfn.IFNA(IF($B240=$B$382,0,_xlfn.IFNA(INDEX('I.Supplementary 2017-18'!AA$8:AA$35,MATCH($B240,'I.Supplementary 2017-18'!$B$8:$B$35,0)),INDEX('I.KI 2017-18'!AA$9:AA$393,MATCH($B240,'I.KI 2017-18'!$B$9:$B$393,0)))),"")</f>
        <v>0</v>
      </c>
      <c r="AO240" s="157">
        <f>_xlfn.IFNA(IF($B240=$B$382,0,_xlfn.IFNA(INDEX('I.Supplementary 2017-18'!AB$8:AB$35,MATCH($B240,'I.Supplementary 2017-18'!$B$8:$B$35,0)),INDEX('I.KI 2017-18'!AB$9:AB$393,MATCH($B240,'I.KI 2017-18'!$B$9:$B$393,0)))),"")</f>
        <v>0</v>
      </c>
      <c r="AP240" s="149"/>
      <c r="AQ240" s="156">
        <f>_xlfn.IFNA(IF($B240=$B$381,0,IF($B240=$B$382,0,_xlfn.IFNA(INDEX('I.Supplementary 2017-18'!I$8:I$35,MATCH($B240,'I.Supplementary 2017-18'!$B$8:$B$35,0)),INDEX('I.KI 2017-18'!I$9:I$393,MATCH($B240,'I.KI 2017-18'!$B$9:$B$393,0))))),"")</f>
        <v>0.76829137813025716</v>
      </c>
      <c r="AR240" s="149">
        <f>_xlfn.IFNA(IF($B240=$B$381,0,IF($B240=$B$382,0,_xlfn.IFNA(INDEX('I.Supplementary 2017-18'!J$8:J$35,MATCH($B240,'I.Supplementary 2017-18'!$B$8:$B$35,0)),INDEX('I.KI 2017-18'!J$9:J$393,MATCH($B240,'I.KI 2017-18'!$B$9:$B$393,0))))),"")</f>
        <v>3.4475808431749377</v>
      </c>
      <c r="AS240" s="157">
        <f>_xlfn.IFNA(IF($B240=$B$381,0,IF($B240=$B$382,0,_xlfn.IFNA(INDEX('I.Supplementary 2017-18'!H$8:H$35,MATCH($B240,'I.Supplementary 2017-18'!$B$8:$B$35,0)),INDEX('I.KI 2017-18'!H$9:H$393,MATCH($B240,'I.KI 2017-18'!$B$9:$B$393,0))))),"")</f>
        <v>4.2158722213051947</v>
      </c>
      <c r="AT240" s="149"/>
      <c r="AU240" s="156">
        <f>_xlfn.IFNA(_xlfn.IFNA(INDEX('I.Supplementary 2018-19'!P$8:P$157,MATCH($B240,'I.Supplementary 2018-19'!$B$8:$B$157,0)),INDEX('I.KI 2018-19'!P$9:P$393,MATCH($B240,'I.KI 2018-19'!$B$9:$B$393,0))),"")</f>
        <v>0</v>
      </c>
      <c r="AV240" s="193">
        <f>_xlfn.IFNA(_xlfn.IFNA(INDEX('I.Supplementary 2018-19'!Q$8:Q$157,MATCH($B240,'I.Supplementary 2018-19'!$B$8:$B$157,0)),INDEX('I.KI 2018-19'!Q$9:Q$393,MATCH($B240,'I.KI 2018-19'!$B$9:$B$393,0))),"")</f>
        <v>0.26871182774076424</v>
      </c>
      <c r="AW240" s="193">
        <f>_xlfn.IFNA(_xlfn.IFNA(INDEX('I.Supplementary 2018-19'!R$8:R$157,MATCH($B240,'I.Supplementary 2018-19'!$B$8:$B$157,0)),INDEX('I.KI 2018-19'!R$9:R$393,MATCH($B240,'I.KI 2018-19'!$B$9:$B$393,0))),"")</f>
        <v>0</v>
      </c>
      <c r="AX240" s="193">
        <f>_xlfn.IFNA(_xlfn.IFNA(INDEX('I.Supplementary 2018-19'!S$8:S$157,MATCH($B240,'I.Supplementary 2018-19'!$B$8:$B$157,0)),INDEX('I.KI 2018-19'!S$9:S$393,MATCH($B240,'I.KI 2018-19'!$B$9:$B$393,0))),"")</f>
        <v>0</v>
      </c>
      <c r="AY240" s="157">
        <f>_xlfn.IFNA(_xlfn.IFNA(INDEX('I.Supplementary 2018-19'!T$8:T$157,MATCH($B240,'I.Supplementary 2018-19'!$B$8:$B$157,0)),INDEX('I.KI 2018-19'!T$9:T$393,MATCH($B240,'I.KI 2018-19'!$B$9:$B$393,0))),"")</f>
        <v>0</v>
      </c>
      <c r="AZ240" s="156">
        <f>_xlfn.IFNA(_xlfn.IFNA(INDEX('I.Supplementary 2018-19'!U$8:U$157,MATCH($B240,'I.Supplementary 2018-19'!$B$8:$B$157,0)),INDEX('I.KI 2018-19'!U$9:U$393,MATCH($B240,'I.KI 2018-19'!$B$9:$B$393,0))),"")</f>
        <v>0</v>
      </c>
      <c r="BA240" s="193">
        <f>_xlfn.IFNA(_xlfn.IFNA(INDEX('I.Supplementary 2018-19'!V$8:V$157,MATCH($B240,'I.Supplementary 2018-19'!$B$8:$B$157,0)),INDEX('I.KI 2018-19'!V$9:V$393,MATCH($B240,'I.KI 2018-19'!$B$9:$B$393,0))),"")</f>
        <v>3.55115623331324</v>
      </c>
      <c r="BB240" s="193">
        <f>_xlfn.IFNA(_xlfn.IFNA(INDEX('I.Supplementary 2018-19'!W$8:W$157,MATCH($B240,'I.Supplementary 2018-19'!$B$8:$B$157,0)),INDEX('I.KI 2018-19'!W$9:W$393,MATCH($B240,'I.KI 2018-19'!$B$9:$B$393,0))),"")</f>
        <v>0</v>
      </c>
      <c r="BC240" s="193">
        <f>_xlfn.IFNA(_xlfn.IFNA(INDEX('I.Supplementary 2018-19'!X$8:X$157,MATCH($B240,'I.Supplementary 2018-19'!$B$8:$B$157,0)),INDEX('I.KI 2018-19'!X$9:X$393,MATCH($B240,'I.KI 2018-19'!$B$9:$B$393,0))),"")</f>
        <v>0</v>
      </c>
      <c r="BD240" s="157">
        <f>_xlfn.IFNA(_xlfn.IFNA(INDEX('I.Supplementary 2018-19'!Y$8:Y$157,MATCH($B240,'I.Supplementary 2018-19'!$B$8:$B$157,0)),INDEX('I.KI 2018-19'!Y$9:Y$393,MATCH($B240,'I.KI 2018-19'!$B$9:$B$393,0))),"")</f>
        <v>0</v>
      </c>
      <c r="BE240" s="156">
        <f>_xlfn.IFNA(_xlfn.IFNA(INDEX('I.Supplementary 2018-19'!Z$8:Z$157,MATCH($B240,'I.Supplementary 2018-19'!$B$8:$B$157,0)),INDEX('I.KI 2018-19'!Z$9:Z$393,MATCH($B240,'I.KI 2018-19'!$B$9:$B$393,0))),"")</f>
        <v>0</v>
      </c>
      <c r="BF240" s="193">
        <f>_xlfn.IFNA(_xlfn.IFNA(INDEX('I.Supplementary 2018-19'!AA$8:AA$157,MATCH($B240,'I.Supplementary 2018-19'!$B$8:$B$157,0)),INDEX('I.KI 2018-19'!AA$9:AA$393,MATCH($B240,'I.KI 2018-19'!$B$9:$B$393,0))),"")</f>
        <v>3.8198680610540041</v>
      </c>
      <c r="BG240" s="193">
        <f>_xlfn.IFNA(_xlfn.IFNA(INDEX('I.Supplementary 2018-19'!AB$8:AB$157,MATCH($B240,'I.Supplementary 2018-19'!$B$8:$B$157,0)),INDEX('I.KI 2018-19'!AB$9:AB$393,MATCH($B240,'I.KI 2018-19'!$B$9:$B$393,0))),"")</f>
        <v>0</v>
      </c>
      <c r="BH240" s="193">
        <f>_xlfn.IFNA(_xlfn.IFNA(INDEX('I.Supplementary 2018-19'!AC$8:AC$157,MATCH($B240,'I.Supplementary 2018-19'!$B$8:$B$157,0)),INDEX('I.KI 2018-19'!AC$9:AC$393,MATCH($B240,'I.KI 2018-19'!$B$9:$B$393,0))),"")</f>
        <v>0</v>
      </c>
      <c r="BI240" s="157">
        <f>_xlfn.IFNA(_xlfn.IFNA(INDEX('I.Supplementary 2018-19'!AD$8:AD$157,MATCH($B240,'I.Supplementary 2018-19'!$B$8:$B$157,0)),INDEX('I.KI 2018-19'!AD$9:AD$393,MATCH($B240,'I.KI 2018-19'!$B$9:$B$393,0))),"")</f>
        <v>0</v>
      </c>
      <c r="BJ240" s="149"/>
      <c r="BK240" s="156">
        <f>_xlfn.IFNA(IF($B240=$B$381,0,IF($B240=$B$382,0,_xlfn.IFNA(INDEX('I.Supplementary 2018-19'!I$8:I$157,MATCH($B240,'I.Supplementary 2018-19'!$B$8:$B$157,0)),INDEX('I.KI 2018-19'!I$9:I$393,MATCH($B240,'I.KI 2018-19'!$B$9:$B$393,0))))),"")</f>
        <v>0.26871182774076424</v>
      </c>
      <c r="BL240" s="149">
        <f>_xlfn.IFNA(IF($B240=$B$381,0,IF($B240=$B$382,0,_xlfn.IFNA(INDEX('I.Supplementary 2018-19'!J$8:J$157,MATCH($B240,'I.Supplementary 2018-19'!$B$8:$B$157,0)),INDEX('I.KI 2018-19'!J$9:J$393,MATCH($B240,'I.KI 2018-19'!$B$9:$B$393,0))))),"")</f>
        <v>3.55115623331324</v>
      </c>
      <c r="BM240" s="157">
        <f>_xlfn.IFNA(IF($B240=$B$381,0,IF($B240=$B$382,0,_xlfn.IFNA(INDEX('I.Supplementary 2018-19'!H$8:H$157,MATCH($B240,'I.Supplementary 2018-19'!$B$8:$B$157,0)),INDEX('I.KI 2018-19'!H$9:H$393,MATCH($B240,'I.KI 2018-19'!$B$9:$B$393,0))))),"")</f>
        <v>3.8198680610540041</v>
      </c>
    </row>
    <row r="241" spans="2:65">
      <c r="B241" s="121" t="str">
        <f>'Calculations for 2021-22'!B241</f>
        <v>E2438</v>
      </c>
      <c r="C241" s="160" t="str">
        <f>'Calculations for 2021-22'!D241</f>
        <v>E2438</v>
      </c>
      <c r="D241" t="str">
        <f>'Calculations for 2021-22'!E241</f>
        <v>SD</v>
      </c>
      <c r="E241" t="str">
        <f>'Calculations for 2021-22'!F241</f>
        <v>P1913</v>
      </c>
      <c r="F241" s="120" t="str">
        <f>'Calculations for 2021-22'!H241</f>
        <v>Oadby and Wigston</v>
      </c>
      <c r="G241" s="156">
        <f>_xlfn.IFNA(INDEX('I.KI 2016-17'!M$8:M$391,MATCH($B241,'I.KI 2016-17'!$B$8:$B$391,0)),"")</f>
        <v>0</v>
      </c>
      <c r="H241" s="149">
        <f>_xlfn.IFNA(INDEX('I.KI 2016-17'!N$8:N$391,MATCH($B241,'I.KI 2016-17'!$B$8:$B$391,0)),"")</f>
        <v>0.7182751137090001</v>
      </c>
      <c r="I241" s="149">
        <f>_xlfn.IFNA(INDEX('I.KI 2016-17'!O$8:O$391,MATCH($B241,'I.KI 2016-17'!$B$8:$B$391,0)),"")</f>
        <v>0</v>
      </c>
      <c r="J241" s="149">
        <f>_xlfn.IFNA(INDEX('I.KI 2016-17'!P$8:P$391,MATCH($B241,'I.KI 2016-17'!$B$8:$B$391,0)),"")</f>
        <v>0</v>
      </c>
      <c r="K241" s="157">
        <f>_xlfn.IFNA(INDEX('I.KI 2016-17'!Q$8:Q$391,MATCH($B241,'I.KI 2016-17'!$B$8:$B$391,0)),"")</f>
        <v>0</v>
      </c>
      <c r="L241" s="156">
        <f>_xlfn.IFNA(INDEX('I.KI 2016-17'!R$8:R$391,MATCH($B241,'I.KI 2016-17'!$B$8:$B$391,0)),"")</f>
        <v>0</v>
      </c>
      <c r="M241" s="193">
        <f>_xlfn.IFNA(INDEX('I.KI 2016-17'!S$8:S$391,MATCH($B241,'I.KI 2016-17'!$B$8:$B$391,0)),"")</f>
        <v>1.4114620238590001</v>
      </c>
      <c r="N241" s="193">
        <f>_xlfn.IFNA(INDEX('I.KI 2016-17'!T$8:T$391,MATCH($B241,'I.KI 2016-17'!$B$8:$B$391,0)),"")</f>
        <v>0</v>
      </c>
      <c r="O241" s="193">
        <f>_xlfn.IFNA(INDEX('I.KI 2016-17'!U$8:U$391,MATCH($B241,'I.KI 2016-17'!$B$8:$B$391,0)),"")</f>
        <v>0</v>
      </c>
      <c r="P241" s="157">
        <f>_xlfn.IFNA(INDEX('I.KI 2016-17'!V$8:V$391,MATCH($B241,'I.KI 2016-17'!$B$8:$B$391,0)),"")</f>
        <v>0</v>
      </c>
      <c r="Q241" s="156">
        <f>_xlfn.IFNA(INDEX('I.KI 2016-17'!W$8:W$391,MATCH($B241,'I.KI 2016-17'!$B$8:$B$391,0)),"")</f>
        <v>0</v>
      </c>
      <c r="R241" s="193">
        <f>_xlfn.IFNA(INDEX('I.KI 2016-17'!X$8:X$391,MATCH($B241,'I.KI 2016-17'!$B$8:$B$391,0)),"")</f>
        <v>2.1297371375680001</v>
      </c>
      <c r="S241" s="193">
        <f>_xlfn.IFNA(INDEX('I.KI 2016-17'!Y$8:Y$391,MATCH($B241,'I.KI 2016-17'!$B$8:$B$391,0)),"")</f>
        <v>0</v>
      </c>
      <c r="T241" s="193">
        <f>_xlfn.IFNA(INDEX('I.KI 2016-17'!Z$8:Z$391,MATCH($B241,'I.KI 2016-17'!$B$8:$B$391,0)),"")</f>
        <v>0</v>
      </c>
      <c r="U241" s="157">
        <f>_xlfn.IFNA(INDEX('I.KI 2016-17'!AA$8:AA$391,MATCH($B241,'I.KI 2016-17'!$B$8:$B$391,0)),"")</f>
        <v>0</v>
      </c>
      <c r="V241" s="149"/>
      <c r="W241" s="154">
        <f>_xlfn.IFNA(INDEX('I.KI 2016-17'!$H$8:$H$391,MATCH(B241,'I.KI 2016-17'!$B$8:$B$391,0)),"")</f>
        <v>0.7182751137090001</v>
      </c>
      <c r="X241" s="153">
        <f>_xlfn.IFNA(INDEX('I.KI 2016-17'!$I$8:$I$391,MATCH(B241,'I.KI 2016-17'!$B$8:$B$391,0)),"")</f>
        <v>1.4114620238590001</v>
      </c>
      <c r="Y241" s="155">
        <f>_xlfn.IFNA(INDEX('I.KI 2016-17'!$G$8:$G$391,MATCH(B241,'I.KI 2016-17'!$B$8:$B$391,0)),"")</f>
        <v>2.1297371375680001</v>
      </c>
      <c r="Z241" s="149"/>
      <c r="AA241" s="156">
        <f>_xlfn.IFNA(IF($B241=$B$382,0,_xlfn.IFNA(INDEX('I.Supplementary 2017-18'!N$8:N$35,MATCH($B241,'I.Supplementary 2017-18'!$B$8:$B$35,0)),INDEX('I.KI 2017-18'!N$9:N$393,MATCH($B241,'I.KI 2017-18'!$B$9:$B$393,0)))),"")</f>
        <v>0</v>
      </c>
      <c r="AB241" s="193">
        <f>_xlfn.IFNA(IF($B241=$B$382,0,_xlfn.IFNA(INDEX('I.Supplementary 2017-18'!O$8:O$35,MATCH($B241,'I.Supplementary 2017-18'!$B$8:$B$35,0)),INDEX('I.KI 2017-18'!O$9:O$393,MATCH($B241,'I.KI 2017-18'!$B$9:$B$393,0)))),"")</f>
        <v>0.36037770871457642</v>
      </c>
      <c r="AC241" s="193">
        <f>_xlfn.IFNA(IF($B241=$B$382,0,_xlfn.IFNA(INDEX('I.Supplementary 2017-18'!P$8:P$35,MATCH($B241,'I.Supplementary 2017-18'!$B$8:$B$35,0)),INDEX('I.KI 2017-18'!P$9:P$393,MATCH($B241,'I.KI 2017-18'!$B$9:$B$393,0)))),"")</f>
        <v>0</v>
      </c>
      <c r="AD241" s="193">
        <f>_xlfn.IFNA(IF($B241=$B$382,0,_xlfn.IFNA(INDEX('I.Supplementary 2017-18'!Q$8:Q$35,MATCH($B241,'I.Supplementary 2017-18'!$B$8:$B$35,0)),INDEX('I.KI 2017-18'!Q$9:Q$393,MATCH($B241,'I.KI 2017-18'!$B$9:$B$393,0)))),"")</f>
        <v>0</v>
      </c>
      <c r="AE241" s="157">
        <f>_xlfn.IFNA(IF($B241=$B$382,0,_xlfn.IFNA(INDEX('I.Supplementary 2017-18'!R$8:R$35,MATCH($B241,'I.Supplementary 2017-18'!$B$8:$B$35,0)),INDEX('I.KI 2017-18'!R$9:R$393,MATCH($B241,'I.KI 2017-18'!$B$9:$B$393,0)))),"")</f>
        <v>0</v>
      </c>
      <c r="AF241" s="156">
        <f>_xlfn.IFNA(IF($B241=$B$382,0,_xlfn.IFNA(INDEX('I.Supplementary 2017-18'!S$8:S$35,MATCH($B241,'I.Supplementary 2017-18'!$B$8:$B$35,0)),INDEX('I.KI 2017-18'!S$9:S$393,MATCH($B241,'I.KI 2017-18'!$B$9:$B$393,0)))),"")</f>
        <v>0</v>
      </c>
      <c r="AG241" s="193">
        <f>_xlfn.IFNA(IF($B241=$B$382,0,_xlfn.IFNA(INDEX('I.Supplementary 2017-18'!T$8:T$35,MATCH($B241,'I.Supplementary 2017-18'!$B$8:$B$35,0)),INDEX('I.KI 2017-18'!T$9:T$393,MATCH($B241,'I.KI 2017-18'!$B$9:$B$393,0)))),"")</f>
        <v>1.4402784673353202</v>
      </c>
      <c r="AH241" s="193">
        <f>_xlfn.IFNA(IF($B241=$B$382,0,_xlfn.IFNA(INDEX('I.Supplementary 2017-18'!U$8:U$35,MATCH($B241,'I.Supplementary 2017-18'!$B$8:$B$35,0)),INDEX('I.KI 2017-18'!U$9:U$393,MATCH($B241,'I.KI 2017-18'!$B$9:$B$393,0)))),"")</f>
        <v>0</v>
      </c>
      <c r="AI241" s="193">
        <f>_xlfn.IFNA(IF($B241=$B$382,0,_xlfn.IFNA(INDEX('I.Supplementary 2017-18'!V$8:V$35,MATCH($B241,'I.Supplementary 2017-18'!$B$8:$B$35,0)),INDEX('I.KI 2017-18'!V$9:V$393,MATCH($B241,'I.KI 2017-18'!$B$9:$B$393,0)))),"")</f>
        <v>0</v>
      </c>
      <c r="AJ241" s="157">
        <f>_xlfn.IFNA(IF($B241=$B$382,0,_xlfn.IFNA(INDEX('I.Supplementary 2017-18'!W$8:W$35,MATCH($B241,'I.Supplementary 2017-18'!$B$8:$B$35,0)),INDEX('I.KI 2017-18'!W$9:W$393,MATCH($B241,'I.KI 2017-18'!$B$9:$B$393,0)))),"")</f>
        <v>0</v>
      </c>
      <c r="AK241" s="156">
        <f>_xlfn.IFNA(IF($B241=$B$382,0,_xlfn.IFNA(INDEX('I.Supplementary 2017-18'!X$8:X$35,MATCH($B241,'I.Supplementary 2017-18'!$B$8:$B$35,0)),INDEX('I.KI 2017-18'!X$9:X$393,MATCH($B241,'I.KI 2017-18'!$B$9:$B$393,0)))),"")</f>
        <v>0</v>
      </c>
      <c r="AL241" s="193">
        <f>_xlfn.IFNA(IF($B241=$B$382,0,_xlfn.IFNA(INDEX('I.Supplementary 2017-18'!Y$8:Y$35,MATCH($B241,'I.Supplementary 2017-18'!$B$8:$B$35,0)),INDEX('I.KI 2017-18'!Y$9:Y$393,MATCH($B241,'I.KI 2017-18'!$B$9:$B$393,0)))),"")</f>
        <v>1.8006561760498965</v>
      </c>
      <c r="AM241" s="193">
        <f>_xlfn.IFNA(IF($B241=$B$382,0,_xlfn.IFNA(INDEX('I.Supplementary 2017-18'!Z$8:Z$35,MATCH($B241,'I.Supplementary 2017-18'!$B$8:$B$35,0)),INDEX('I.KI 2017-18'!Z$9:Z$393,MATCH($B241,'I.KI 2017-18'!$B$9:$B$393,0)))),"")</f>
        <v>0</v>
      </c>
      <c r="AN241" s="193">
        <f>_xlfn.IFNA(IF($B241=$B$382,0,_xlfn.IFNA(INDEX('I.Supplementary 2017-18'!AA$8:AA$35,MATCH($B241,'I.Supplementary 2017-18'!$B$8:$B$35,0)),INDEX('I.KI 2017-18'!AA$9:AA$393,MATCH($B241,'I.KI 2017-18'!$B$9:$B$393,0)))),"")</f>
        <v>0</v>
      </c>
      <c r="AO241" s="157">
        <f>_xlfn.IFNA(IF($B241=$B$382,0,_xlfn.IFNA(INDEX('I.Supplementary 2017-18'!AB$8:AB$35,MATCH($B241,'I.Supplementary 2017-18'!$B$8:$B$35,0)),INDEX('I.KI 2017-18'!AB$9:AB$393,MATCH($B241,'I.KI 2017-18'!$B$9:$B$393,0)))),"")</f>
        <v>0</v>
      </c>
      <c r="AP241" s="149"/>
      <c r="AQ241" s="156">
        <f>_xlfn.IFNA(IF($B241=$B$381,0,IF($B241=$B$382,0,_xlfn.IFNA(INDEX('I.Supplementary 2017-18'!I$8:I$35,MATCH($B241,'I.Supplementary 2017-18'!$B$8:$B$35,0)),INDEX('I.KI 2017-18'!I$9:I$393,MATCH($B241,'I.KI 2017-18'!$B$9:$B$393,0))))),"")</f>
        <v>0.36037770871457642</v>
      </c>
      <c r="AR241" s="149">
        <f>_xlfn.IFNA(IF($B241=$B$381,0,IF($B241=$B$382,0,_xlfn.IFNA(INDEX('I.Supplementary 2017-18'!J$8:J$35,MATCH($B241,'I.Supplementary 2017-18'!$B$8:$B$35,0)),INDEX('I.KI 2017-18'!J$9:J$393,MATCH($B241,'I.KI 2017-18'!$B$9:$B$393,0))))),"")</f>
        <v>1.4402784673353202</v>
      </c>
      <c r="AS241" s="157">
        <f>_xlfn.IFNA(IF($B241=$B$381,0,IF($B241=$B$382,0,_xlfn.IFNA(INDEX('I.Supplementary 2017-18'!H$8:H$35,MATCH($B241,'I.Supplementary 2017-18'!$B$8:$B$35,0)),INDEX('I.KI 2017-18'!H$9:H$393,MATCH($B241,'I.KI 2017-18'!$B$9:$B$393,0))))),"")</f>
        <v>1.8006561760498965</v>
      </c>
      <c r="AT241" s="149"/>
      <c r="AU241" s="156">
        <f>_xlfn.IFNA(_xlfn.IFNA(INDEX('I.Supplementary 2018-19'!P$8:P$157,MATCH($B241,'I.Supplementary 2018-19'!$B$8:$B$157,0)),INDEX('I.KI 2018-19'!P$9:P$393,MATCH($B241,'I.KI 2018-19'!$B$9:$B$393,0))),"")</f>
        <v>0</v>
      </c>
      <c r="AV241" s="193">
        <f>_xlfn.IFNA(_xlfn.IFNA(INDEX('I.Supplementary 2018-19'!Q$8:Q$157,MATCH($B241,'I.Supplementary 2018-19'!$B$8:$B$157,0)),INDEX('I.KI 2018-19'!Q$9:Q$393,MATCH($B241,'I.KI 2018-19'!$B$9:$B$393,0))),"")</f>
        <v>0.14086439393124264</v>
      </c>
      <c r="AW241" s="193">
        <f>_xlfn.IFNA(_xlfn.IFNA(INDEX('I.Supplementary 2018-19'!R$8:R$157,MATCH($B241,'I.Supplementary 2018-19'!$B$8:$B$157,0)),INDEX('I.KI 2018-19'!R$9:R$393,MATCH($B241,'I.KI 2018-19'!$B$9:$B$393,0))),"")</f>
        <v>0</v>
      </c>
      <c r="AX241" s="193">
        <f>_xlfn.IFNA(_xlfn.IFNA(INDEX('I.Supplementary 2018-19'!S$8:S$157,MATCH($B241,'I.Supplementary 2018-19'!$B$8:$B$157,0)),INDEX('I.KI 2018-19'!S$9:S$393,MATCH($B241,'I.KI 2018-19'!$B$9:$B$393,0))),"")</f>
        <v>0</v>
      </c>
      <c r="AY241" s="157">
        <f>_xlfn.IFNA(_xlfn.IFNA(INDEX('I.Supplementary 2018-19'!T$8:T$157,MATCH($B241,'I.Supplementary 2018-19'!$B$8:$B$157,0)),INDEX('I.KI 2018-19'!T$9:T$393,MATCH($B241,'I.KI 2018-19'!$B$9:$B$393,0))),"")</f>
        <v>0</v>
      </c>
      <c r="AZ241" s="156">
        <f>_xlfn.IFNA(_xlfn.IFNA(INDEX('I.Supplementary 2018-19'!U$8:U$157,MATCH($B241,'I.Supplementary 2018-19'!$B$8:$B$157,0)),INDEX('I.KI 2018-19'!U$9:U$393,MATCH($B241,'I.KI 2018-19'!$B$9:$B$393,0))),"")</f>
        <v>0</v>
      </c>
      <c r="BA241" s="193">
        <f>_xlfn.IFNA(_xlfn.IFNA(INDEX('I.Supplementary 2018-19'!V$8:V$157,MATCH($B241,'I.Supplementary 2018-19'!$B$8:$B$157,0)),INDEX('I.KI 2018-19'!V$9:V$393,MATCH($B241,'I.KI 2018-19'!$B$9:$B$393,0))),"")</f>
        <v>1.4835486358818748</v>
      </c>
      <c r="BB241" s="193">
        <f>_xlfn.IFNA(_xlfn.IFNA(INDEX('I.Supplementary 2018-19'!W$8:W$157,MATCH($B241,'I.Supplementary 2018-19'!$B$8:$B$157,0)),INDEX('I.KI 2018-19'!W$9:W$393,MATCH($B241,'I.KI 2018-19'!$B$9:$B$393,0))),"")</f>
        <v>0</v>
      </c>
      <c r="BC241" s="193">
        <f>_xlfn.IFNA(_xlfn.IFNA(INDEX('I.Supplementary 2018-19'!X$8:X$157,MATCH($B241,'I.Supplementary 2018-19'!$B$8:$B$157,0)),INDEX('I.KI 2018-19'!X$9:X$393,MATCH($B241,'I.KI 2018-19'!$B$9:$B$393,0))),"")</f>
        <v>0</v>
      </c>
      <c r="BD241" s="157">
        <f>_xlfn.IFNA(_xlfn.IFNA(INDEX('I.Supplementary 2018-19'!Y$8:Y$157,MATCH($B241,'I.Supplementary 2018-19'!$B$8:$B$157,0)),INDEX('I.KI 2018-19'!Y$9:Y$393,MATCH($B241,'I.KI 2018-19'!$B$9:$B$393,0))),"")</f>
        <v>0</v>
      </c>
      <c r="BE241" s="156">
        <f>_xlfn.IFNA(_xlfn.IFNA(INDEX('I.Supplementary 2018-19'!Z$8:Z$157,MATCH($B241,'I.Supplementary 2018-19'!$B$8:$B$157,0)),INDEX('I.KI 2018-19'!Z$9:Z$393,MATCH($B241,'I.KI 2018-19'!$B$9:$B$393,0))),"")</f>
        <v>0</v>
      </c>
      <c r="BF241" s="193">
        <f>_xlfn.IFNA(_xlfn.IFNA(INDEX('I.Supplementary 2018-19'!AA$8:AA$157,MATCH($B241,'I.Supplementary 2018-19'!$B$8:$B$157,0)),INDEX('I.KI 2018-19'!AA$9:AA$393,MATCH($B241,'I.KI 2018-19'!$B$9:$B$393,0))),"")</f>
        <v>1.6244130298131174</v>
      </c>
      <c r="BG241" s="193">
        <f>_xlfn.IFNA(_xlfn.IFNA(INDEX('I.Supplementary 2018-19'!AB$8:AB$157,MATCH($B241,'I.Supplementary 2018-19'!$B$8:$B$157,0)),INDEX('I.KI 2018-19'!AB$9:AB$393,MATCH($B241,'I.KI 2018-19'!$B$9:$B$393,0))),"")</f>
        <v>0</v>
      </c>
      <c r="BH241" s="193">
        <f>_xlfn.IFNA(_xlfn.IFNA(INDEX('I.Supplementary 2018-19'!AC$8:AC$157,MATCH($B241,'I.Supplementary 2018-19'!$B$8:$B$157,0)),INDEX('I.KI 2018-19'!AC$9:AC$393,MATCH($B241,'I.KI 2018-19'!$B$9:$B$393,0))),"")</f>
        <v>0</v>
      </c>
      <c r="BI241" s="157">
        <f>_xlfn.IFNA(_xlfn.IFNA(INDEX('I.Supplementary 2018-19'!AD$8:AD$157,MATCH($B241,'I.Supplementary 2018-19'!$B$8:$B$157,0)),INDEX('I.KI 2018-19'!AD$9:AD$393,MATCH($B241,'I.KI 2018-19'!$B$9:$B$393,0))),"")</f>
        <v>0</v>
      </c>
      <c r="BJ241" s="149"/>
      <c r="BK241" s="156">
        <f>_xlfn.IFNA(IF($B241=$B$381,0,IF($B241=$B$382,0,_xlfn.IFNA(INDEX('I.Supplementary 2018-19'!I$8:I$157,MATCH($B241,'I.Supplementary 2018-19'!$B$8:$B$157,0)),INDEX('I.KI 2018-19'!I$9:I$393,MATCH($B241,'I.KI 2018-19'!$B$9:$B$393,0))))),"")</f>
        <v>0.14086439393124264</v>
      </c>
      <c r="BL241" s="149">
        <f>_xlfn.IFNA(IF($B241=$B$381,0,IF($B241=$B$382,0,_xlfn.IFNA(INDEX('I.Supplementary 2018-19'!J$8:J$157,MATCH($B241,'I.Supplementary 2018-19'!$B$8:$B$157,0)),INDEX('I.KI 2018-19'!J$9:J$393,MATCH($B241,'I.KI 2018-19'!$B$9:$B$393,0))))),"")</f>
        <v>1.4835486358818748</v>
      </c>
      <c r="BM241" s="157">
        <f>_xlfn.IFNA(IF($B241=$B$381,0,IF($B241=$B$382,0,_xlfn.IFNA(INDEX('I.Supplementary 2018-19'!H$8:H$157,MATCH($B241,'I.Supplementary 2018-19'!$B$8:$B$157,0)),INDEX('I.KI 2018-19'!H$9:H$393,MATCH($B241,'I.KI 2018-19'!$B$9:$B$393,0))))),"")</f>
        <v>1.6244130298131174</v>
      </c>
    </row>
    <row r="242" spans="2:65">
      <c r="B242" s="121" t="str">
        <f>'Calculations for 2021-22'!B242</f>
        <v>E4204</v>
      </c>
      <c r="C242" s="160" t="str">
        <f>'Calculations for 2021-22'!D242</f>
        <v>E4204</v>
      </c>
      <c r="D242" t="str">
        <f>'Calculations for 2021-22'!E242</f>
        <v>MD</v>
      </c>
      <c r="E242" t="str">
        <f>'Calculations for 2021-22'!F242</f>
        <v>P1701</v>
      </c>
      <c r="F242" s="120" t="str">
        <f>'Calculations for 2021-22'!H242</f>
        <v>Oldham</v>
      </c>
      <c r="G242" s="156">
        <f>_xlfn.IFNA(INDEX('I.KI 2016-17'!M$8:M$391,MATCH($B242,'I.KI 2016-17'!$B$8:$B$391,0)),"")</f>
        <v>35.923106675298001</v>
      </c>
      <c r="H242" s="149">
        <f>_xlfn.IFNA(INDEX('I.KI 2016-17'!N$8:N$391,MATCH($B242,'I.KI 2016-17'!$B$8:$B$391,0)),"")</f>
        <v>4.6202950654379995</v>
      </c>
      <c r="I242" s="149">
        <f>_xlfn.IFNA(INDEX('I.KI 2016-17'!O$8:O$391,MATCH($B242,'I.KI 2016-17'!$B$8:$B$391,0)),"")</f>
        <v>0</v>
      </c>
      <c r="J242" s="149">
        <f>_xlfn.IFNA(INDEX('I.KI 2016-17'!P$8:P$391,MATCH($B242,'I.KI 2016-17'!$B$8:$B$391,0)),"")</f>
        <v>0</v>
      </c>
      <c r="K242" s="157">
        <f>_xlfn.IFNA(INDEX('I.KI 2016-17'!Q$8:Q$391,MATCH($B242,'I.KI 2016-17'!$B$8:$B$391,0)),"")</f>
        <v>0</v>
      </c>
      <c r="L242" s="156">
        <f>_xlfn.IFNA(INDEX('I.KI 2016-17'!R$8:R$391,MATCH($B242,'I.KI 2016-17'!$B$8:$B$391,0)),"")</f>
        <v>50.560147146529999</v>
      </c>
      <c r="M242" s="193">
        <f>_xlfn.IFNA(INDEX('I.KI 2016-17'!S$8:S$391,MATCH($B242,'I.KI 2016-17'!$B$8:$B$391,0)),"")</f>
        <v>8.7366203441729997</v>
      </c>
      <c r="N242" s="193">
        <f>_xlfn.IFNA(INDEX('I.KI 2016-17'!T$8:T$391,MATCH($B242,'I.KI 2016-17'!$B$8:$B$391,0)),"")</f>
        <v>0</v>
      </c>
      <c r="O242" s="193">
        <f>_xlfn.IFNA(INDEX('I.KI 2016-17'!U$8:U$391,MATCH($B242,'I.KI 2016-17'!$B$8:$B$391,0)),"")</f>
        <v>0</v>
      </c>
      <c r="P242" s="157">
        <f>_xlfn.IFNA(INDEX('I.KI 2016-17'!V$8:V$391,MATCH($B242,'I.KI 2016-17'!$B$8:$B$391,0)),"")</f>
        <v>0</v>
      </c>
      <c r="Q242" s="156">
        <f>_xlfn.IFNA(INDEX('I.KI 2016-17'!W$8:W$391,MATCH($B242,'I.KI 2016-17'!$B$8:$B$391,0)),"")</f>
        <v>86.483253821828001</v>
      </c>
      <c r="R242" s="193">
        <f>_xlfn.IFNA(INDEX('I.KI 2016-17'!X$8:X$391,MATCH($B242,'I.KI 2016-17'!$B$8:$B$391,0)),"")</f>
        <v>13.356915409610998</v>
      </c>
      <c r="S242" s="193">
        <f>_xlfn.IFNA(INDEX('I.KI 2016-17'!Y$8:Y$391,MATCH($B242,'I.KI 2016-17'!$B$8:$B$391,0)),"")</f>
        <v>0</v>
      </c>
      <c r="T242" s="193">
        <f>_xlfn.IFNA(INDEX('I.KI 2016-17'!Z$8:Z$391,MATCH($B242,'I.KI 2016-17'!$B$8:$B$391,0)),"")</f>
        <v>0</v>
      </c>
      <c r="U242" s="157">
        <f>_xlfn.IFNA(INDEX('I.KI 2016-17'!AA$8:AA$391,MATCH($B242,'I.KI 2016-17'!$B$8:$B$391,0)),"")</f>
        <v>0</v>
      </c>
      <c r="V242" s="149"/>
      <c r="W242" s="154">
        <f>_xlfn.IFNA(INDEX('I.KI 2016-17'!$H$8:$H$391,MATCH(B242,'I.KI 2016-17'!$B$8:$B$391,0)),"")</f>
        <v>40.543401740736002</v>
      </c>
      <c r="X242" s="153">
        <f>_xlfn.IFNA(INDEX('I.KI 2016-17'!$I$8:$I$391,MATCH(B242,'I.KI 2016-17'!$B$8:$B$391,0)),"")</f>
        <v>59.296767490703004</v>
      </c>
      <c r="Y242" s="155">
        <f>_xlfn.IFNA(INDEX('I.KI 2016-17'!$G$8:$G$391,MATCH(B242,'I.KI 2016-17'!$B$8:$B$391,0)),"")</f>
        <v>99.840169231439006</v>
      </c>
      <c r="Z242" s="149"/>
      <c r="AA242" s="156">
        <f>_xlfn.IFNA(IF($B242=$B$382,0,_xlfn.IFNA(INDEX('I.Supplementary 2017-18'!N$8:N$35,MATCH($B242,'I.Supplementary 2017-18'!$B$8:$B$35,0)),INDEX('I.KI 2017-18'!N$9:N$393,MATCH($B242,'I.KI 2017-18'!$B$9:$B$393,0)))),"")</f>
        <v>27.477406861689897</v>
      </c>
      <c r="AB242" s="193">
        <f>_xlfn.IFNA(IF($B242=$B$382,0,_xlfn.IFNA(INDEX('I.Supplementary 2017-18'!O$8:O$35,MATCH($B242,'I.Supplementary 2017-18'!$B$8:$B$35,0)),INDEX('I.KI 2017-18'!O$9:O$393,MATCH($B242,'I.KI 2017-18'!$B$9:$B$393,0)))),"")</f>
        <v>2.9510733098739741</v>
      </c>
      <c r="AC242" s="193">
        <f>_xlfn.IFNA(IF($B242=$B$382,0,_xlfn.IFNA(INDEX('I.Supplementary 2017-18'!P$8:P$35,MATCH($B242,'I.Supplementary 2017-18'!$B$8:$B$35,0)),INDEX('I.KI 2017-18'!P$9:P$393,MATCH($B242,'I.KI 2017-18'!$B$9:$B$393,0)))),"")</f>
        <v>0</v>
      </c>
      <c r="AD242" s="193">
        <f>_xlfn.IFNA(IF($B242=$B$382,0,_xlfn.IFNA(INDEX('I.Supplementary 2017-18'!Q$8:Q$35,MATCH($B242,'I.Supplementary 2017-18'!$B$8:$B$35,0)),INDEX('I.KI 2017-18'!Q$9:Q$393,MATCH($B242,'I.KI 2017-18'!$B$9:$B$393,0)))),"")</f>
        <v>0</v>
      </c>
      <c r="AE242" s="157">
        <f>_xlfn.IFNA(IF($B242=$B$382,0,_xlfn.IFNA(INDEX('I.Supplementary 2017-18'!R$8:R$35,MATCH($B242,'I.Supplementary 2017-18'!$B$8:$B$35,0)),INDEX('I.KI 2017-18'!R$9:R$393,MATCH($B242,'I.KI 2017-18'!$B$9:$B$393,0)))),"")</f>
        <v>0</v>
      </c>
      <c r="AF242" s="156">
        <f>_xlfn.IFNA(IF($B242=$B$382,0,_xlfn.IFNA(INDEX('I.Supplementary 2017-18'!S$8:S$35,MATCH($B242,'I.Supplementary 2017-18'!$B$8:$B$35,0)),INDEX('I.KI 2017-18'!S$9:S$393,MATCH($B242,'I.KI 2017-18'!$B$9:$B$393,0)))),"")</f>
        <v>51.592384357148674</v>
      </c>
      <c r="AG242" s="193">
        <f>_xlfn.IFNA(IF($B242=$B$382,0,_xlfn.IFNA(INDEX('I.Supplementary 2017-18'!T$8:T$35,MATCH($B242,'I.Supplementary 2017-18'!$B$8:$B$35,0)),INDEX('I.KI 2017-18'!T$9:T$393,MATCH($B242,'I.KI 2017-18'!$B$9:$B$393,0)))),"")</f>
        <v>8.9149874005062699</v>
      </c>
      <c r="AH242" s="193">
        <f>_xlfn.IFNA(IF($B242=$B$382,0,_xlfn.IFNA(INDEX('I.Supplementary 2017-18'!U$8:U$35,MATCH($B242,'I.Supplementary 2017-18'!$B$8:$B$35,0)),INDEX('I.KI 2017-18'!U$9:U$393,MATCH($B242,'I.KI 2017-18'!$B$9:$B$393,0)))),"")</f>
        <v>0</v>
      </c>
      <c r="AI242" s="193">
        <f>_xlfn.IFNA(IF($B242=$B$382,0,_xlfn.IFNA(INDEX('I.Supplementary 2017-18'!V$8:V$35,MATCH($B242,'I.Supplementary 2017-18'!$B$8:$B$35,0)),INDEX('I.KI 2017-18'!V$9:V$393,MATCH($B242,'I.KI 2017-18'!$B$9:$B$393,0)))),"")</f>
        <v>0</v>
      </c>
      <c r="AJ242" s="157">
        <f>_xlfn.IFNA(IF($B242=$B$382,0,_xlfn.IFNA(INDEX('I.Supplementary 2017-18'!W$8:W$35,MATCH($B242,'I.Supplementary 2017-18'!$B$8:$B$35,0)),INDEX('I.KI 2017-18'!W$9:W$393,MATCH($B242,'I.KI 2017-18'!$B$9:$B$393,0)))),"")</f>
        <v>0</v>
      </c>
      <c r="AK242" s="156">
        <f>_xlfn.IFNA(IF($B242=$B$382,0,_xlfn.IFNA(INDEX('I.Supplementary 2017-18'!X$8:X$35,MATCH($B242,'I.Supplementary 2017-18'!$B$8:$B$35,0)),INDEX('I.KI 2017-18'!X$9:X$393,MATCH($B242,'I.KI 2017-18'!$B$9:$B$393,0)))),"")</f>
        <v>79.069791218838574</v>
      </c>
      <c r="AL242" s="193">
        <f>_xlfn.IFNA(IF($B242=$B$382,0,_xlfn.IFNA(INDEX('I.Supplementary 2017-18'!Y$8:Y$35,MATCH($B242,'I.Supplementary 2017-18'!$B$8:$B$35,0)),INDEX('I.KI 2017-18'!Y$9:Y$393,MATCH($B242,'I.KI 2017-18'!$B$9:$B$393,0)))),"")</f>
        <v>11.866060710380244</v>
      </c>
      <c r="AM242" s="193">
        <f>_xlfn.IFNA(IF($B242=$B$382,0,_xlfn.IFNA(INDEX('I.Supplementary 2017-18'!Z$8:Z$35,MATCH($B242,'I.Supplementary 2017-18'!$B$8:$B$35,0)),INDEX('I.KI 2017-18'!Z$9:Z$393,MATCH($B242,'I.KI 2017-18'!$B$9:$B$393,0)))),"")</f>
        <v>0</v>
      </c>
      <c r="AN242" s="193">
        <f>_xlfn.IFNA(IF($B242=$B$382,0,_xlfn.IFNA(INDEX('I.Supplementary 2017-18'!AA$8:AA$35,MATCH($B242,'I.Supplementary 2017-18'!$B$8:$B$35,0)),INDEX('I.KI 2017-18'!AA$9:AA$393,MATCH($B242,'I.KI 2017-18'!$B$9:$B$393,0)))),"")</f>
        <v>0</v>
      </c>
      <c r="AO242" s="157">
        <f>_xlfn.IFNA(IF($B242=$B$382,0,_xlfn.IFNA(INDEX('I.Supplementary 2017-18'!AB$8:AB$35,MATCH($B242,'I.Supplementary 2017-18'!$B$8:$B$35,0)),INDEX('I.KI 2017-18'!AB$9:AB$393,MATCH($B242,'I.KI 2017-18'!$B$9:$B$393,0)))),"")</f>
        <v>0</v>
      </c>
      <c r="AP242" s="149"/>
      <c r="AQ242" s="156">
        <f>_xlfn.IFNA(IF($B242=$B$381,0,IF($B242=$B$382,0,_xlfn.IFNA(INDEX('I.Supplementary 2017-18'!I$8:I$35,MATCH($B242,'I.Supplementary 2017-18'!$B$8:$B$35,0)),INDEX('I.KI 2017-18'!I$9:I$393,MATCH($B242,'I.KI 2017-18'!$B$9:$B$393,0))))),"")</f>
        <v>30.428480171563873</v>
      </c>
      <c r="AR242" s="149">
        <f>_xlfn.IFNA(IF($B242=$B$381,0,IF($B242=$B$382,0,_xlfn.IFNA(INDEX('I.Supplementary 2017-18'!J$8:J$35,MATCH($B242,'I.Supplementary 2017-18'!$B$8:$B$35,0)),INDEX('I.KI 2017-18'!J$9:J$393,MATCH($B242,'I.KI 2017-18'!$B$9:$B$393,0))))),"")</f>
        <v>60.507371757654951</v>
      </c>
      <c r="AS242" s="157">
        <f>_xlfn.IFNA(IF($B242=$B$381,0,IF($B242=$B$382,0,_xlfn.IFNA(INDEX('I.Supplementary 2017-18'!H$8:H$35,MATCH($B242,'I.Supplementary 2017-18'!$B$8:$B$35,0)),INDEX('I.KI 2017-18'!H$9:H$393,MATCH($B242,'I.KI 2017-18'!$B$9:$B$393,0))))),"")</f>
        <v>90.935851929218828</v>
      </c>
      <c r="AT242" s="149"/>
      <c r="AU242" s="156">
        <f>_xlfn.IFNA(_xlfn.IFNA(INDEX('I.Supplementary 2018-19'!P$8:P$157,MATCH($B242,'I.Supplementary 2018-19'!$B$8:$B$157,0)),INDEX('I.KI 2018-19'!P$9:P$393,MATCH($B242,'I.KI 2018-19'!$B$9:$B$393,0))),"")</f>
        <v>21.714662975873068</v>
      </c>
      <c r="AV242" s="193">
        <f>_xlfn.IFNA(_xlfn.IFNA(INDEX('I.Supplementary 2018-19'!Q$8:Q$157,MATCH($B242,'I.Supplementary 2018-19'!$B$8:$B$157,0)),INDEX('I.KI 2018-19'!Q$9:Q$393,MATCH($B242,'I.KI 2018-19'!$B$9:$B$393,0))),"")</f>
        <v>1.8852046883519775</v>
      </c>
      <c r="AW242" s="193">
        <f>_xlfn.IFNA(_xlfn.IFNA(INDEX('I.Supplementary 2018-19'!R$8:R$157,MATCH($B242,'I.Supplementary 2018-19'!$B$8:$B$157,0)),INDEX('I.KI 2018-19'!R$9:R$393,MATCH($B242,'I.KI 2018-19'!$B$9:$B$393,0))),"")</f>
        <v>0</v>
      </c>
      <c r="AX242" s="193">
        <f>_xlfn.IFNA(_xlfn.IFNA(INDEX('I.Supplementary 2018-19'!S$8:S$157,MATCH($B242,'I.Supplementary 2018-19'!$B$8:$B$157,0)),INDEX('I.KI 2018-19'!S$9:S$393,MATCH($B242,'I.KI 2018-19'!$B$9:$B$393,0))),"")</f>
        <v>0</v>
      </c>
      <c r="AY242" s="157">
        <f>_xlfn.IFNA(_xlfn.IFNA(INDEX('I.Supplementary 2018-19'!T$8:T$157,MATCH($B242,'I.Supplementary 2018-19'!$B$8:$B$157,0)),INDEX('I.KI 2018-19'!T$9:T$393,MATCH($B242,'I.KI 2018-19'!$B$9:$B$393,0))),"")</f>
        <v>0</v>
      </c>
      <c r="AZ242" s="156">
        <f>_xlfn.IFNA(_xlfn.IFNA(INDEX('I.Supplementary 2018-19'!U$8:U$157,MATCH($B242,'I.Supplementary 2018-19'!$B$8:$B$157,0)),INDEX('I.KI 2018-19'!U$9:U$393,MATCH($B242,'I.KI 2018-19'!$B$9:$B$393,0))),"")</f>
        <v>53.142370153286187</v>
      </c>
      <c r="BA242" s="193">
        <f>_xlfn.IFNA(_xlfn.IFNA(INDEX('I.Supplementary 2018-19'!V$8:V$157,MATCH($B242,'I.Supplementary 2018-19'!$B$8:$B$157,0)),INDEX('I.KI 2018-19'!V$9:V$393,MATCH($B242,'I.KI 2018-19'!$B$9:$B$393,0))),"")</f>
        <v>9.182819640006457</v>
      </c>
      <c r="BB242" s="193">
        <f>_xlfn.IFNA(_xlfn.IFNA(INDEX('I.Supplementary 2018-19'!W$8:W$157,MATCH($B242,'I.Supplementary 2018-19'!$B$8:$B$157,0)),INDEX('I.KI 2018-19'!W$9:W$393,MATCH($B242,'I.KI 2018-19'!$B$9:$B$393,0))),"")</f>
        <v>0</v>
      </c>
      <c r="BC242" s="193">
        <f>_xlfn.IFNA(_xlfn.IFNA(INDEX('I.Supplementary 2018-19'!X$8:X$157,MATCH($B242,'I.Supplementary 2018-19'!$B$8:$B$157,0)),INDEX('I.KI 2018-19'!X$9:X$393,MATCH($B242,'I.KI 2018-19'!$B$9:$B$393,0))),"")</f>
        <v>0</v>
      </c>
      <c r="BD242" s="157">
        <f>_xlfn.IFNA(_xlfn.IFNA(INDEX('I.Supplementary 2018-19'!Y$8:Y$157,MATCH($B242,'I.Supplementary 2018-19'!$B$8:$B$157,0)),INDEX('I.KI 2018-19'!Y$9:Y$393,MATCH($B242,'I.KI 2018-19'!$B$9:$B$393,0))),"")</f>
        <v>0</v>
      </c>
      <c r="BE242" s="156">
        <f>_xlfn.IFNA(_xlfn.IFNA(INDEX('I.Supplementary 2018-19'!Z$8:Z$157,MATCH($B242,'I.Supplementary 2018-19'!$B$8:$B$157,0)),INDEX('I.KI 2018-19'!Z$9:Z$393,MATCH($B242,'I.KI 2018-19'!$B$9:$B$393,0))),"")</f>
        <v>74.857033129159248</v>
      </c>
      <c r="BF242" s="193">
        <f>_xlfn.IFNA(_xlfn.IFNA(INDEX('I.Supplementary 2018-19'!AA$8:AA$157,MATCH($B242,'I.Supplementary 2018-19'!$B$8:$B$157,0)),INDEX('I.KI 2018-19'!AA$9:AA$393,MATCH($B242,'I.KI 2018-19'!$B$9:$B$393,0))),"")</f>
        <v>11.068024328358435</v>
      </c>
      <c r="BG242" s="193">
        <f>_xlfn.IFNA(_xlfn.IFNA(INDEX('I.Supplementary 2018-19'!AB$8:AB$157,MATCH($B242,'I.Supplementary 2018-19'!$B$8:$B$157,0)),INDEX('I.KI 2018-19'!AB$9:AB$393,MATCH($B242,'I.KI 2018-19'!$B$9:$B$393,0))),"")</f>
        <v>0</v>
      </c>
      <c r="BH242" s="193">
        <f>_xlfn.IFNA(_xlfn.IFNA(INDEX('I.Supplementary 2018-19'!AC$8:AC$157,MATCH($B242,'I.Supplementary 2018-19'!$B$8:$B$157,0)),INDEX('I.KI 2018-19'!AC$9:AC$393,MATCH($B242,'I.KI 2018-19'!$B$9:$B$393,0))),"")</f>
        <v>0</v>
      </c>
      <c r="BI242" s="157">
        <f>_xlfn.IFNA(_xlfn.IFNA(INDEX('I.Supplementary 2018-19'!AD$8:AD$157,MATCH($B242,'I.Supplementary 2018-19'!$B$8:$B$157,0)),INDEX('I.KI 2018-19'!AD$9:AD$393,MATCH($B242,'I.KI 2018-19'!$B$9:$B$393,0))),"")</f>
        <v>0</v>
      </c>
      <c r="BJ242" s="149"/>
      <c r="BK242" s="156">
        <f>_xlfn.IFNA(IF($B242=$B$381,0,IF($B242=$B$382,0,_xlfn.IFNA(INDEX('I.Supplementary 2018-19'!I$8:I$157,MATCH($B242,'I.Supplementary 2018-19'!$B$8:$B$157,0)),INDEX('I.KI 2018-19'!I$9:I$393,MATCH($B242,'I.KI 2018-19'!$B$9:$B$393,0))))),"")</f>
        <v>23.599867664225044</v>
      </c>
      <c r="BL242" s="149">
        <f>_xlfn.IFNA(IF($B242=$B$381,0,IF($B242=$B$382,0,_xlfn.IFNA(INDEX('I.Supplementary 2018-19'!J$8:J$157,MATCH($B242,'I.Supplementary 2018-19'!$B$8:$B$157,0)),INDEX('I.KI 2018-19'!J$9:J$393,MATCH($B242,'I.KI 2018-19'!$B$9:$B$393,0))))),"")</f>
        <v>62.325189793292644</v>
      </c>
      <c r="BM242" s="157">
        <f>_xlfn.IFNA(IF($B242=$B$381,0,IF($B242=$B$382,0,_xlfn.IFNA(INDEX('I.Supplementary 2018-19'!H$8:H$157,MATCH($B242,'I.Supplementary 2018-19'!$B$8:$B$157,0)),INDEX('I.KI 2018-19'!H$9:H$393,MATCH($B242,'I.KI 2018-19'!$B$9:$B$393,0))))),"")</f>
        <v>85.925057457517681</v>
      </c>
    </row>
    <row r="243" spans="2:65">
      <c r="B243" s="121" t="str">
        <f>'Calculations for 2021-22'!B243</f>
        <v>E3132</v>
      </c>
      <c r="C243" s="160" t="str">
        <f>'Calculations for 2021-22'!D243</f>
        <v>E3132</v>
      </c>
      <c r="D243" t="str">
        <f>'Calculations for 2021-22'!E243</f>
        <v>SD</v>
      </c>
      <c r="E243">
        <f>'Calculations for 2021-22'!F243</f>
        <v>0</v>
      </c>
      <c r="F243" s="120" t="str">
        <f>'Calculations for 2021-22'!H243</f>
        <v>Oxford</v>
      </c>
      <c r="G243" s="156">
        <f>_xlfn.IFNA(INDEX('I.KI 2016-17'!M$8:M$391,MATCH($B243,'I.KI 2016-17'!$B$8:$B$391,0)),"")</f>
        <v>0</v>
      </c>
      <c r="H243" s="149">
        <f>_xlfn.IFNA(INDEX('I.KI 2016-17'!N$8:N$391,MATCH($B243,'I.KI 2016-17'!$B$8:$B$391,0)),"")</f>
        <v>2.7938277990690001</v>
      </c>
      <c r="I243" s="149">
        <f>_xlfn.IFNA(INDEX('I.KI 2016-17'!O$8:O$391,MATCH($B243,'I.KI 2016-17'!$B$8:$B$391,0)),"")</f>
        <v>0</v>
      </c>
      <c r="J243" s="149">
        <f>_xlfn.IFNA(INDEX('I.KI 2016-17'!P$8:P$391,MATCH($B243,'I.KI 2016-17'!$B$8:$B$391,0)),"")</f>
        <v>0</v>
      </c>
      <c r="K243" s="157">
        <f>_xlfn.IFNA(INDEX('I.KI 2016-17'!Q$8:Q$391,MATCH($B243,'I.KI 2016-17'!$B$8:$B$391,0)),"")</f>
        <v>0</v>
      </c>
      <c r="L243" s="156">
        <f>_xlfn.IFNA(INDEX('I.KI 2016-17'!R$8:R$391,MATCH($B243,'I.KI 2016-17'!$B$8:$B$391,0)),"")</f>
        <v>0</v>
      </c>
      <c r="M243" s="193">
        <f>_xlfn.IFNA(INDEX('I.KI 2016-17'!S$8:S$391,MATCH($B243,'I.KI 2016-17'!$B$8:$B$391,0)),"")</f>
        <v>5.7288875972840003</v>
      </c>
      <c r="N243" s="193">
        <f>_xlfn.IFNA(INDEX('I.KI 2016-17'!T$8:T$391,MATCH($B243,'I.KI 2016-17'!$B$8:$B$391,0)),"")</f>
        <v>0</v>
      </c>
      <c r="O243" s="193">
        <f>_xlfn.IFNA(INDEX('I.KI 2016-17'!U$8:U$391,MATCH($B243,'I.KI 2016-17'!$B$8:$B$391,0)),"")</f>
        <v>0</v>
      </c>
      <c r="P243" s="157">
        <f>_xlfn.IFNA(INDEX('I.KI 2016-17'!V$8:V$391,MATCH($B243,'I.KI 2016-17'!$B$8:$B$391,0)),"")</f>
        <v>0</v>
      </c>
      <c r="Q243" s="156">
        <f>_xlfn.IFNA(INDEX('I.KI 2016-17'!W$8:W$391,MATCH($B243,'I.KI 2016-17'!$B$8:$B$391,0)),"")</f>
        <v>0</v>
      </c>
      <c r="R243" s="193">
        <f>_xlfn.IFNA(INDEX('I.KI 2016-17'!X$8:X$391,MATCH($B243,'I.KI 2016-17'!$B$8:$B$391,0)),"")</f>
        <v>8.522715396353</v>
      </c>
      <c r="S243" s="193">
        <f>_xlfn.IFNA(INDEX('I.KI 2016-17'!Y$8:Y$391,MATCH($B243,'I.KI 2016-17'!$B$8:$B$391,0)),"")</f>
        <v>0</v>
      </c>
      <c r="T243" s="193">
        <f>_xlfn.IFNA(INDEX('I.KI 2016-17'!Z$8:Z$391,MATCH($B243,'I.KI 2016-17'!$B$8:$B$391,0)),"")</f>
        <v>0</v>
      </c>
      <c r="U243" s="157">
        <f>_xlfn.IFNA(INDEX('I.KI 2016-17'!AA$8:AA$391,MATCH($B243,'I.KI 2016-17'!$B$8:$B$391,0)),"")</f>
        <v>0</v>
      </c>
      <c r="V243" s="149"/>
      <c r="W243" s="154">
        <f>_xlfn.IFNA(INDEX('I.KI 2016-17'!$H$8:$H$391,MATCH(B243,'I.KI 2016-17'!$B$8:$B$391,0)),"")</f>
        <v>2.7938277990690001</v>
      </c>
      <c r="X243" s="153">
        <f>_xlfn.IFNA(INDEX('I.KI 2016-17'!$I$8:$I$391,MATCH(B243,'I.KI 2016-17'!$B$8:$B$391,0)),"")</f>
        <v>5.7288875972840003</v>
      </c>
      <c r="Y243" s="155">
        <f>_xlfn.IFNA(INDEX('I.KI 2016-17'!$G$8:$G$391,MATCH(B243,'I.KI 2016-17'!$B$8:$B$391,0)),"")</f>
        <v>8.522715396353</v>
      </c>
      <c r="Z243" s="149"/>
      <c r="AA243" s="156">
        <f>_xlfn.IFNA(IF($B243=$B$382,0,_xlfn.IFNA(INDEX('I.Supplementary 2017-18'!N$8:N$35,MATCH($B243,'I.Supplementary 2017-18'!$B$8:$B$35,0)),INDEX('I.KI 2017-18'!N$9:N$393,MATCH($B243,'I.KI 2017-18'!$B$9:$B$393,0)))),"")</f>
        <v>0</v>
      </c>
      <c r="AB243" s="193">
        <f>_xlfn.IFNA(IF($B243=$B$382,0,_xlfn.IFNA(INDEX('I.Supplementary 2017-18'!O$8:O$35,MATCH($B243,'I.Supplementary 2017-18'!$B$8:$B$35,0)),INDEX('I.KI 2017-18'!O$9:O$393,MATCH($B243,'I.KI 2017-18'!$B$9:$B$393,0)))),"")</f>
        <v>1.4581273353900015</v>
      </c>
      <c r="AC243" s="193">
        <f>_xlfn.IFNA(IF($B243=$B$382,0,_xlfn.IFNA(INDEX('I.Supplementary 2017-18'!P$8:P$35,MATCH($B243,'I.Supplementary 2017-18'!$B$8:$B$35,0)),INDEX('I.KI 2017-18'!P$9:P$393,MATCH($B243,'I.KI 2017-18'!$B$9:$B$393,0)))),"")</f>
        <v>0</v>
      </c>
      <c r="AD243" s="193">
        <f>_xlfn.IFNA(IF($B243=$B$382,0,_xlfn.IFNA(INDEX('I.Supplementary 2017-18'!Q$8:Q$35,MATCH($B243,'I.Supplementary 2017-18'!$B$8:$B$35,0)),INDEX('I.KI 2017-18'!Q$9:Q$393,MATCH($B243,'I.KI 2017-18'!$B$9:$B$393,0)))),"")</f>
        <v>0</v>
      </c>
      <c r="AE243" s="157">
        <f>_xlfn.IFNA(IF($B243=$B$382,0,_xlfn.IFNA(INDEX('I.Supplementary 2017-18'!R$8:R$35,MATCH($B243,'I.Supplementary 2017-18'!$B$8:$B$35,0)),INDEX('I.KI 2017-18'!R$9:R$393,MATCH($B243,'I.KI 2017-18'!$B$9:$B$393,0)))),"")</f>
        <v>0</v>
      </c>
      <c r="AF243" s="156">
        <f>_xlfn.IFNA(IF($B243=$B$382,0,_xlfn.IFNA(INDEX('I.Supplementary 2017-18'!S$8:S$35,MATCH($B243,'I.Supplementary 2017-18'!$B$8:$B$35,0)),INDEX('I.KI 2017-18'!S$9:S$393,MATCH($B243,'I.KI 2017-18'!$B$9:$B$393,0)))),"")</f>
        <v>0</v>
      </c>
      <c r="AG243" s="193">
        <f>_xlfn.IFNA(IF($B243=$B$382,0,_xlfn.IFNA(INDEX('I.Supplementary 2017-18'!T$8:T$35,MATCH($B243,'I.Supplementary 2017-18'!$B$8:$B$35,0)),INDEX('I.KI 2017-18'!T$9:T$393,MATCH($B243,'I.KI 2017-18'!$B$9:$B$393,0)))),"")</f>
        <v>5.8458487077062085</v>
      </c>
      <c r="AH243" s="193">
        <f>_xlfn.IFNA(IF($B243=$B$382,0,_xlfn.IFNA(INDEX('I.Supplementary 2017-18'!U$8:U$35,MATCH($B243,'I.Supplementary 2017-18'!$B$8:$B$35,0)),INDEX('I.KI 2017-18'!U$9:U$393,MATCH($B243,'I.KI 2017-18'!$B$9:$B$393,0)))),"")</f>
        <v>0</v>
      </c>
      <c r="AI243" s="193">
        <f>_xlfn.IFNA(IF($B243=$B$382,0,_xlfn.IFNA(INDEX('I.Supplementary 2017-18'!V$8:V$35,MATCH($B243,'I.Supplementary 2017-18'!$B$8:$B$35,0)),INDEX('I.KI 2017-18'!V$9:V$393,MATCH($B243,'I.KI 2017-18'!$B$9:$B$393,0)))),"")</f>
        <v>0</v>
      </c>
      <c r="AJ243" s="157">
        <f>_xlfn.IFNA(IF($B243=$B$382,0,_xlfn.IFNA(INDEX('I.Supplementary 2017-18'!W$8:W$35,MATCH($B243,'I.Supplementary 2017-18'!$B$8:$B$35,0)),INDEX('I.KI 2017-18'!W$9:W$393,MATCH($B243,'I.KI 2017-18'!$B$9:$B$393,0)))),"")</f>
        <v>0</v>
      </c>
      <c r="AK243" s="156">
        <f>_xlfn.IFNA(IF($B243=$B$382,0,_xlfn.IFNA(INDEX('I.Supplementary 2017-18'!X$8:X$35,MATCH($B243,'I.Supplementary 2017-18'!$B$8:$B$35,0)),INDEX('I.KI 2017-18'!X$9:X$393,MATCH($B243,'I.KI 2017-18'!$B$9:$B$393,0)))),"")</f>
        <v>0</v>
      </c>
      <c r="AL243" s="193">
        <f>_xlfn.IFNA(IF($B243=$B$382,0,_xlfn.IFNA(INDEX('I.Supplementary 2017-18'!Y$8:Y$35,MATCH($B243,'I.Supplementary 2017-18'!$B$8:$B$35,0)),INDEX('I.KI 2017-18'!Y$9:Y$393,MATCH($B243,'I.KI 2017-18'!$B$9:$B$393,0)))),"")</f>
        <v>7.3039760430962097</v>
      </c>
      <c r="AM243" s="193">
        <f>_xlfn.IFNA(IF($B243=$B$382,0,_xlfn.IFNA(INDEX('I.Supplementary 2017-18'!Z$8:Z$35,MATCH($B243,'I.Supplementary 2017-18'!$B$8:$B$35,0)),INDEX('I.KI 2017-18'!Z$9:Z$393,MATCH($B243,'I.KI 2017-18'!$B$9:$B$393,0)))),"")</f>
        <v>0</v>
      </c>
      <c r="AN243" s="193">
        <f>_xlfn.IFNA(IF($B243=$B$382,0,_xlfn.IFNA(INDEX('I.Supplementary 2017-18'!AA$8:AA$35,MATCH($B243,'I.Supplementary 2017-18'!$B$8:$B$35,0)),INDEX('I.KI 2017-18'!AA$9:AA$393,MATCH($B243,'I.KI 2017-18'!$B$9:$B$393,0)))),"")</f>
        <v>0</v>
      </c>
      <c r="AO243" s="157">
        <f>_xlfn.IFNA(IF($B243=$B$382,0,_xlfn.IFNA(INDEX('I.Supplementary 2017-18'!AB$8:AB$35,MATCH($B243,'I.Supplementary 2017-18'!$B$8:$B$35,0)),INDEX('I.KI 2017-18'!AB$9:AB$393,MATCH($B243,'I.KI 2017-18'!$B$9:$B$393,0)))),"")</f>
        <v>0</v>
      </c>
      <c r="AP243" s="149"/>
      <c r="AQ243" s="156">
        <f>_xlfn.IFNA(IF($B243=$B$381,0,IF($B243=$B$382,0,_xlfn.IFNA(INDEX('I.Supplementary 2017-18'!I$8:I$35,MATCH($B243,'I.Supplementary 2017-18'!$B$8:$B$35,0)),INDEX('I.KI 2017-18'!I$9:I$393,MATCH($B243,'I.KI 2017-18'!$B$9:$B$393,0))))),"")</f>
        <v>1.4581273353900015</v>
      </c>
      <c r="AR243" s="149">
        <f>_xlfn.IFNA(IF($B243=$B$381,0,IF($B243=$B$382,0,_xlfn.IFNA(INDEX('I.Supplementary 2017-18'!J$8:J$35,MATCH($B243,'I.Supplementary 2017-18'!$B$8:$B$35,0)),INDEX('I.KI 2017-18'!J$9:J$393,MATCH($B243,'I.KI 2017-18'!$B$9:$B$393,0))))),"")</f>
        <v>5.8458487077062085</v>
      </c>
      <c r="AS243" s="157">
        <f>_xlfn.IFNA(IF($B243=$B$381,0,IF($B243=$B$382,0,_xlfn.IFNA(INDEX('I.Supplementary 2017-18'!H$8:H$35,MATCH($B243,'I.Supplementary 2017-18'!$B$8:$B$35,0)),INDEX('I.KI 2017-18'!H$9:H$393,MATCH($B243,'I.KI 2017-18'!$B$9:$B$393,0))))),"")</f>
        <v>7.3039760430962097</v>
      </c>
      <c r="AT243" s="149"/>
      <c r="AU243" s="156">
        <f>_xlfn.IFNA(_xlfn.IFNA(INDEX('I.Supplementary 2018-19'!P$8:P$157,MATCH($B243,'I.Supplementary 2018-19'!$B$8:$B$157,0)),INDEX('I.KI 2018-19'!P$9:P$393,MATCH($B243,'I.KI 2018-19'!$B$9:$B$393,0))),"")</f>
        <v>0</v>
      </c>
      <c r="AV243" s="193">
        <f>_xlfn.IFNA(_xlfn.IFNA(INDEX('I.Supplementary 2018-19'!Q$8:Q$157,MATCH($B243,'I.Supplementary 2018-19'!$B$8:$B$157,0)),INDEX('I.KI 2018-19'!Q$9:Q$393,MATCH($B243,'I.KI 2018-19'!$B$9:$B$393,0))),"")</f>
        <v>0.62987833286989858</v>
      </c>
      <c r="AW243" s="193">
        <f>_xlfn.IFNA(_xlfn.IFNA(INDEX('I.Supplementary 2018-19'!R$8:R$157,MATCH($B243,'I.Supplementary 2018-19'!$B$8:$B$157,0)),INDEX('I.KI 2018-19'!R$9:R$393,MATCH($B243,'I.KI 2018-19'!$B$9:$B$393,0))),"")</f>
        <v>0</v>
      </c>
      <c r="AX243" s="193">
        <f>_xlfn.IFNA(_xlfn.IFNA(INDEX('I.Supplementary 2018-19'!S$8:S$157,MATCH($B243,'I.Supplementary 2018-19'!$B$8:$B$157,0)),INDEX('I.KI 2018-19'!S$9:S$393,MATCH($B243,'I.KI 2018-19'!$B$9:$B$393,0))),"")</f>
        <v>0</v>
      </c>
      <c r="AY243" s="157">
        <f>_xlfn.IFNA(_xlfn.IFNA(INDEX('I.Supplementary 2018-19'!T$8:T$157,MATCH($B243,'I.Supplementary 2018-19'!$B$8:$B$157,0)),INDEX('I.KI 2018-19'!T$9:T$393,MATCH($B243,'I.KI 2018-19'!$B$9:$B$393,0))),"")</f>
        <v>0</v>
      </c>
      <c r="AZ243" s="156">
        <f>_xlfn.IFNA(_xlfn.IFNA(INDEX('I.Supplementary 2018-19'!U$8:U$157,MATCH($B243,'I.Supplementary 2018-19'!$B$8:$B$157,0)),INDEX('I.KI 2018-19'!U$9:U$393,MATCH($B243,'I.KI 2018-19'!$B$9:$B$393,0))),"")</f>
        <v>0</v>
      </c>
      <c r="BA243" s="193">
        <f>_xlfn.IFNA(_xlfn.IFNA(INDEX('I.Supplementary 2018-19'!V$8:V$157,MATCH($B243,'I.Supplementary 2018-19'!$B$8:$B$157,0)),INDEX('I.KI 2018-19'!V$9:V$393,MATCH($B243,'I.KI 2018-19'!$B$9:$B$393,0))),"")</f>
        <v>6.0214750637317156</v>
      </c>
      <c r="BB243" s="193">
        <f>_xlfn.IFNA(_xlfn.IFNA(INDEX('I.Supplementary 2018-19'!W$8:W$157,MATCH($B243,'I.Supplementary 2018-19'!$B$8:$B$157,0)),INDEX('I.KI 2018-19'!W$9:W$393,MATCH($B243,'I.KI 2018-19'!$B$9:$B$393,0))),"")</f>
        <v>0</v>
      </c>
      <c r="BC243" s="193">
        <f>_xlfn.IFNA(_xlfn.IFNA(INDEX('I.Supplementary 2018-19'!X$8:X$157,MATCH($B243,'I.Supplementary 2018-19'!$B$8:$B$157,0)),INDEX('I.KI 2018-19'!X$9:X$393,MATCH($B243,'I.KI 2018-19'!$B$9:$B$393,0))),"")</f>
        <v>0</v>
      </c>
      <c r="BD243" s="157">
        <f>_xlfn.IFNA(_xlfn.IFNA(INDEX('I.Supplementary 2018-19'!Y$8:Y$157,MATCH($B243,'I.Supplementary 2018-19'!$B$8:$B$157,0)),INDEX('I.KI 2018-19'!Y$9:Y$393,MATCH($B243,'I.KI 2018-19'!$B$9:$B$393,0))),"")</f>
        <v>0</v>
      </c>
      <c r="BE243" s="156">
        <f>_xlfn.IFNA(_xlfn.IFNA(INDEX('I.Supplementary 2018-19'!Z$8:Z$157,MATCH($B243,'I.Supplementary 2018-19'!$B$8:$B$157,0)),INDEX('I.KI 2018-19'!Z$9:Z$393,MATCH($B243,'I.KI 2018-19'!$B$9:$B$393,0))),"")</f>
        <v>0</v>
      </c>
      <c r="BF243" s="193">
        <f>_xlfn.IFNA(_xlfn.IFNA(INDEX('I.Supplementary 2018-19'!AA$8:AA$157,MATCH($B243,'I.Supplementary 2018-19'!$B$8:$B$157,0)),INDEX('I.KI 2018-19'!AA$9:AA$393,MATCH($B243,'I.KI 2018-19'!$B$9:$B$393,0))),"")</f>
        <v>6.6513533966016141</v>
      </c>
      <c r="BG243" s="193">
        <f>_xlfn.IFNA(_xlfn.IFNA(INDEX('I.Supplementary 2018-19'!AB$8:AB$157,MATCH($B243,'I.Supplementary 2018-19'!$B$8:$B$157,0)),INDEX('I.KI 2018-19'!AB$9:AB$393,MATCH($B243,'I.KI 2018-19'!$B$9:$B$393,0))),"")</f>
        <v>0</v>
      </c>
      <c r="BH243" s="193">
        <f>_xlfn.IFNA(_xlfn.IFNA(INDEX('I.Supplementary 2018-19'!AC$8:AC$157,MATCH($B243,'I.Supplementary 2018-19'!$B$8:$B$157,0)),INDEX('I.KI 2018-19'!AC$9:AC$393,MATCH($B243,'I.KI 2018-19'!$B$9:$B$393,0))),"")</f>
        <v>0</v>
      </c>
      <c r="BI243" s="157">
        <f>_xlfn.IFNA(_xlfn.IFNA(INDEX('I.Supplementary 2018-19'!AD$8:AD$157,MATCH($B243,'I.Supplementary 2018-19'!$B$8:$B$157,0)),INDEX('I.KI 2018-19'!AD$9:AD$393,MATCH($B243,'I.KI 2018-19'!$B$9:$B$393,0))),"")</f>
        <v>0</v>
      </c>
      <c r="BJ243" s="149"/>
      <c r="BK243" s="156">
        <f>_xlfn.IFNA(IF($B243=$B$381,0,IF($B243=$B$382,0,_xlfn.IFNA(INDEX('I.Supplementary 2018-19'!I$8:I$157,MATCH($B243,'I.Supplementary 2018-19'!$B$8:$B$157,0)),INDEX('I.KI 2018-19'!I$9:I$393,MATCH($B243,'I.KI 2018-19'!$B$9:$B$393,0))))),"")</f>
        <v>0.62987833286989858</v>
      </c>
      <c r="BL243" s="149">
        <f>_xlfn.IFNA(IF($B243=$B$381,0,IF($B243=$B$382,0,_xlfn.IFNA(INDEX('I.Supplementary 2018-19'!J$8:J$157,MATCH($B243,'I.Supplementary 2018-19'!$B$8:$B$157,0)),INDEX('I.KI 2018-19'!J$9:J$393,MATCH($B243,'I.KI 2018-19'!$B$9:$B$393,0))))),"")</f>
        <v>6.0214750637317156</v>
      </c>
      <c r="BM243" s="157">
        <f>_xlfn.IFNA(IF($B243=$B$381,0,IF($B243=$B$382,0,_xlfn.IFNA(INDEX('I.Supplementary 2018-19'!H$8:H$157,MATCH($B243,'I.Supplementary 2018-19'!$B$8:$B$157,0)),INDEX('I.KI 2018-19'!H$9:H$393,MATCH($B243,'I.KI 2018-19'!$B$9:$B$393,0))))),"")</f>
        <v>6.6513533966016141</v>
      </c>
    </row>
    <row r="244" spans="2:65">
      <c r="B244" s="121" t="str">
        <f>'Calculations for 2021-22'!B244</f>
        <v>E3120</v>
      </c>
      <c r="C244" s="160" t="str">
        <f>'Calculations for 2021-22'!D244</f>
        <v>E3120</v>
      </c>
      <c r="D244" t="str">
        <f>'Calculations for 2021-22'!E244</f>
        <v>SCFIR</v>
      </c>
      <c r="E244">
        <f>'Calculations for 2021-22'!F244</f>
        <v>0</v>
      </c>
      <c r="F244" s="120" t="str">
        <f>'Calculations for 2021-22'!H244</f>
        <v>Oxfordshire</v>
      </c>
      <c r="G244" s="156">
        <f>_xlfn.IFNA(INDEX('I.KI 2016-17'!M$8:M$391,MATCH($B244,'I.KI 2016-17'!$B$8:$B$391,0)),"")</f>
        <v>35.669890673791002</v>
      </c>
      <c r="H244" s="149">
        <f>_xlfn.IFNA(INDEX('I.KI 2016-17'!N$8:N$391,MATCH($B244,'I.KI 2016-17'!$B$8:$B$391,0)),"")</f>
        <v>0</v>
      </c>
      <c r="I244" s="149">
        <f>_xlfn.IFNA(INDEX('I.KI 2016-17'!O$8:O$391,MATCH($B244,'I.KI 2016-17'!$B$8:$B$391,0)),"")</f>
        <v>3.6610253468659999</v>
      </c>
      <c r="J244" s="149">
        <f>_xlfn.IFNA(INDEX('I.KI 2016-17'!P$8:P$391,MATCH($B244,'I.KI 2016-17'!$B$8:$B$391,0)),"")</f>
        <v>0</v>
      </c>
      <c r="K244" s="157">
        <f>_xlfn.IFNA(INDEX('I.KI 2016-17'!Q$8:Q$391,MATCH($B244,'I.KI 2016-17'!$B$8:$B$391,0)),"")</f>
        <v>0</v>
      </c>
      <c r="L244" s="156">
        <f>_xlfn.IFNA(INDEX('I.KI 2016-17'!R$8:R$391,MATCH($B244,'I.KI 2016-17'!$B$8:$B$391,0)),"")</f>
        <v>61.092215977513</v>
      </c>
      <c r="M244" s="193">
        <f>_xlfn.IFNA(INDEX('I.KI 2016-17'!S$8:S$391,MATCH($B244,'I.KI 2016-17'!$B$8:$B$391,0)),"")</f>
        <v>0</v>
      </c>
      <c r="N244" s="193">
        <f>_xlfn.IFNA(INDEX('I.KI 2016-17'!T$8:T$391,MATCH($B244,'I.KI 2016-17'!$B$8:$B$391,0)),"")</f>
        <v>4.760593296433</v>
      </c>
      <c r="O244" s="193">
        <f>_xlfn.IFNA(INDEX('I.KI 2016-17'!U$8:U$391,MATCH($B244,'I.KI 2016-17'!$B$8:$B$391,0)),"")</f>
        <v>0</v>
      </c>
      <c r="P244" s="157">
        <f>_xlfn.IFNA(INDEX('I.KI 2016-17'!V$8:V$391,MATCH($B244,'I.KI 2016-17'!$B$8:$B$391,0)),"")</f>
        <v>0</v>
      </c>
      <c r="Q244" s="156">
        <f>_xlfn.IFNA(INDEX('I.KI 2016-17'!W$8:W$391,MATCH($B244,'I.KI 2016-17'!$B$8:$B$391,0)),"")</f>
        <v>96.762106651304009</v>
      </c>
      <c r="R244" s="193">
        <f>_xlfn.IFNA(INDEX('I.KI 2016-17'!X$8:X$391,MATCH($B244,'I.KI 2016-17'!$B$8:$B$391,0)),"")</f>
        <v>0</v>
      </c>
      <c r="S244" s="193">
        <f>_xlfn.IFNA(INDEX('I.KI 2016-17'!Y$8:Y$391,MATCH($B244,'I.KI 2016-17'!$B$8:$B$391,0)),"")</f>
        <v>8.4216186432990003</v>
      </c>
      <c r="T244" s="193">
        <f>_xlfn.IFNA(INDEX('I.KI 2016-17'!Z$8:Z$391,MATCH($B244,'I.KI 2016-17'!$B$8:$B$391,0)),"")</f>
        <v>0</v>
      </c>
      <c r="U244" s="157">
        <f>_xlfn.IFNA(INDEX('I.KI 2016-17'!AA$8:AA$391,MATCH($B244,'I.KI 2016-17'!$B$8:$B$391,0)),"")</f>
        <v>0</v>
      </c>
      <c r="V244" s="149"/>
      <c r="W244" s="154">
        <f>_xlfn.IFNA(INDEX('I.KI 2016-17'!$H$8:$H$391,MATCH(B244,'I.KI 2016-17'!$B$8:$B$391,0)),"")</f>
        <v>39.330916020656993</v>
      </c>
      <c r="X244" s="153">
        <f>_xlfn.IFNA(INDEX('I.KI 2016-17'!$I$8:$I$391,MATCH(B244,'I.KI 2016-17'!$B$8:$B$391,0)),"")</f>
        <v>65.852809273946008</v>
      </c>
      <c r="Y244" s="155">
        <f>_xlfn.IFNA(INDEX('I.KI 2016-17'!$G$8:$G$391,MATCH(B244,'I.KI 2016-17'!$B$8:$B$391,0)),"")</f>
        <v>105.18372529460299</v>
      </c>
      <c r="Z244" s="149"/>
      <c r="AA244" s="156">
        <f>_xlfn.IFNA(IF($B244=$B$382,0,_xlfn.IFNA(INDEX('I.Supplementary 2017-18'!N$8:N$35,MATCH($B244,'I.Supplementary 2017-18'!$B$8:$B$35,0)),INDEX('I.KI 2017-18'!N$9:N$393,MATCH($B244,'I.KI 2017-18'!$B$9:$B$393,0)))),"")</f>
        <v>16.557000784365655</v>
      </c>
      <c r="AB244" s="193">
        <f>_xlfn.IFNA(IF($B244=$B$382,0,_xlfn.IFNA(INDEX('I.Supplementary 2017-18'!O$8:O$35,MATCH($B244,'I.Supplementary 2017-18'!$B$8:$B$35,0)),INDEX('I.KI 2017-18'!O$9:O$393,MATCH($B244,'I.KI 2017-18'!$B$9:$B$393,0)))),"")</f>
        <v>0</v>
      </c>
      <c r="AC244" s="193">
        <f>_xlfn.IFNA(IF($B244=$B$382,0,_xlfn.IFNA(INDEX('I.Supplementary 2017-18'!P$8:P$35,MATCH($B244,'I.Supplementary 2017-18'!$B$8:$B$35,0)),INDEX('I.KI 2017-18'!P$9:P$393,MATCH($B244,'I.KI 2017-18'!$B$9:$B$393,0)))),"")</f>
        <v>2.1080658107365631</v>
      </c>
      <c r="AD244" s="193">
        <f>_xlfn.IFNA(IF($B244=$B$382,0,_xlfn.IFNA(INDEX('I.Supplementary 2017-18'!Q$8:Q$35,MATCH($B244,'I.Supplementary 2017-18'!$B$8:$B$35,0)),INDEX('I.KI 2017-18'!Q$9:Q$393,MATCH($B244,'I.KI 2017-18'!$B$9:$B$393,0)))),"")</f>
        <v>0</v>
      </c>
      <c r="AE244" s="157">
        <f>_xlfn.IFNA(IF($B244=$B$382,0,_xlfn.IFNA(INDEX('I.Supplementary 2017-18'!R$8:R$35,MATCH($B244,'I.Supplementary 2017-18'!$B$8:$B$35,0)),INDEX('I.KI 2017-18'!R$9:R$393,MATCH($B244,'I.KI 2017-18'!$B$9:$B$393,0)))),"")</f>
        <v>0</v>
      </c>
      <c r="AF244" s="156">
        <f>_xlfn.IFNA(IF($B244=$B$382,0,_xlfn.IFNA(INDEX('I.Supplementary 2017-18'!S$8:S$35,MATCH($B244,'I.Supplementary 2017-18'!$B$8:$B$35,0)),INDEX('I.KI 2017-18'!S$9:S$393,MATCH($B244,'I.KI 2017-18'!$B$9:$B$393,0)))),"")</f>
        <v>62.339476165035414</v>
      </c>
      <c r="AG244" s="193">
        <f>_xlfn.IFNA(IF($B244=$B$382,0,_xlfn.IFNA(INDEX('I.Supplementary 2017-18'!T$8:T$35,MATCH($B244,'I.Supplementary 2017-18'!$B$8:$B$35,0)),INDEX('I.KI 2017-18'!T$9:T$393,MATCH($B244,'I.KI 2017-18'!$B$9:$B$393,0)))),"")</f>
        <v>0</v>
      </c>
      <c r="AH244" s="193">
        <f>_xlfn.IFNA(IF($B244=$B$382,0,_xlfn.IFNA(INDEX('I.Supplementary 2017-18'!U$8:U$35,MATCH($B244,'I.Supplementary 2017-18'!$B$8:$B$35,0)),INDEX('I.KI 2017-18'!U$9:U$393,MATCH($B244,'I.KI 2017-18'!$B$9:$B$393,0)))),"")</f>
        <v>4.8577856865373708</v>
      </c>
      <c r="AI244" s="193">
        <f>_xlfn.IFNA(IF($B244=$B$382,0,_xlfn.IFNA(INDEX('I.Supplementary 2017-18'!V$8:V$35,MATCH($B244,'I.Supplementary 2017-18'!$B$8:$B$35,0)),INDEX('I.KI 2017-18'!V$9:V$393,MATCH($B244,'I.KI 2017-18'!$B$9:$B$393,0)))),"")</f>
        <v>0</v>
      </c>
      <c r="AJ244" s="157">
        <f>_xlfn.IFNA(IF($B244=$B$382,0,_xlfn.IFNA(INDEX('I.Supplementary 2017-18'!W$8:W$35,MATCH($B244,'I.Supplementary 2017-18'!$B$8:$B$35,0)),INDEX('I.KI 2017-18'!W$9:W$393,MATCH($B244,'I.KI 2017-18'!$B$9:$B$393,0)))),"")</f>
        <v>0</v>
      </c>
      <c r="AK244" s="156">
        <f>_xlfn.IFNA(IF($B244=$B$382,0,_xlfn.IFNA(INDEX('I.Supplementary 2017-18'!X$8:X$35,MATCH($B244,'I.Supplementary 2017-18'!$B$8:$B$35,0)),INDEX('I.KI 2017-18'!X$9:X$393,MATCH($B244,'I.KI 2017-18'!$B$9:$B$393,0)))),"")</f>
        <v>78.896476949401062</v>
      </c>
      <c r="AL244" s="193">
        <f>_xlfn.IFNA(IF($B244=$B$382,0,_xlfn.IFNA(INDEX('I.Supplementary 2017-18'!Y$8:Y$35,MATCH($B244,'I.Supplementary 2017-18'!$B$8:$B$35,0)),INDEX('I.KI 2017-18'!Y$9:Y$393,MATCH($B244,'I.KI 2017-18'!$B$9:$B$393,0)))),"")</f>
        <v>0</v>
      </c>
      <c r="AM244" s="193">
        <f>_xlfn.IFNA(IF($B244=$B$382,0,_xlfn.IFNA(INDEX('I.Supplementary 2017-18'!Z$8:Z$35,MATCH($B244,'I.Supplementary 2017-18'!$B$8:$B$35,0)),INDEX('I.KI 2017-18'!Z$9:Z$393,MATCH($B244,'I.KI 2017-18'!$B$9:$B$393,0)))),"")</f>
        <v>6.9658514972739338</v>
      </c>
      <c r="AN244" s="193">
        <f>_xlfn.IFNA(IF($B244=$B$382,0,_xlfn.IFNA(INDEX('I.Supplementary 2017-18'!AA$8:AA$35,MATCH($B244,'I.Supplementary 2017-18'!$B$8:$B$35,0)),INDEX('I.KI 2017-18'!AA$9:AA$393,MATCH($B244,'I.KI 2017-18'!$B$9:$B$393,0)))),"")</f>
        <v>0</v>
      </c>
      <c r="AO244" s="157">
        <f>_xlfn.IFNA(IF($B244=$B$382,0,_xlfn.IFNA(INDEX('I.Supplementary 2017-18'!AB$8:AB$35,MATCH($B244,'I.Supplementary 2017-18'!$B$8:$B$35,0)),INDEX('I.KI 2017-18'!AB$9:AB$393,MATCH($B244,'I.KI 2017-18'!$B$9:$B$393,0)))),"")</f>
        <v>0</v>
      </c>
      <c r="AP244" s="149"/>
      <c r="AQ244" s="156">
        <f>_xlfn.IFNA(IF($B244=$B$381,0,IF($B244=$B$382,0,_xlfn.IFNA(INDEX('I.Supplementary 2017-18'!I$8:I$35,MATCH($B244,'I.Supplementary 2017-18'!$B$8:$B$35,0)),INDEX('I.KI 2017-18'!I$9:I$393,MATCH($B244,'I.KI 2017-18'!$B$9:$B$393,0))))),"")</f>
        <v>18.665066595102218</v>
      </c>
      <c r="AR244" s="149">
        <f>_xlfn.IFNA(IF($B244=$B$381,0,IF($B244=$B$382,0,_xlfn.IFNA(INDEX('I.Supplementary 2017-18'!J$8:J$35,MATCH($B244,'I.Supplementary 2017-18'!$B$8:$B$35,0)),INDEX('I.KI 2017-18'!J$9:J$393,MATCH($B244,'I.KI 2017-18'!$B$9:$B$393,0))))),"")</f>
        <v>67.197261851572776</v>
      </c>
      <c r="AS244" s="157">
        <f>_xlfn.IFNA(IF($B244=$B$381,0,IF($B244=$B$382,0,_xlfn.IFNA(INDEX('I.Supplementary 2017-18'!H$8:H$35,MATCH($B244,'I.Supplementary 2017-18'!$B$8:$B$35,0)),INDEX('I.KI 2017-18'!H$9:H$393,MATCH($B244,'I.KI 2017-18'!$B$9:$B$393,0))))),"")</f>
        <v>85.862328446674994</v>
      </c>
      <c r="AT244" s="149"/>
      <c r="AU244" s="156">
        <f>_xlfn.IFNA(_xlfn.IFNA(INDEX('I.Supplementary 2018-19'!P$8:P$157,MATCH($B244,'I.Supplementary 2018-19'!$B$8:$B$157,0)),INDEX('I.KI 2018-19'!P$9:P$393,MATCH($B244,'I.KI 2018-19'!$B$9:$B$393,0))),"")</f>
        <v>4.5227658852843344</v>
      </c>
      <c r="AV244" s="193">
        <f>_xlfn.IFNA(_xlfn.IFNA(INDEX('I.Supplementary 2018-19'!Q$8:Q$157,MATCH($B244,'I.Supplementary 2018-19'!$B$8:$B$157,0)),INDEX('I.KI 2018-19'!Q$9:Q$393,MATCH($B244,'I.KI 2018-19'!$B$9:$B$393,0))),"")</f>
        <v>0</v>
      </c>
      <c r="AW244" s="193">
        <f>_xlfn.IFNA(_xlfn.IFNA(INDEX('I.Supplementary 2018-19'!R$8:R$157,MATCH($B244,'I.Supplementary 2018-19'!$B$8:$B$157,0)),INDEX('I.KI 2018-19'!R$9:R$393,MATCH($B244,'I.KI 2018-19'!$B$9:$B$393,0))),"")</f>
        <v>1.3456387279499882</v>
      </c>
      <c r="AX244" s="193">
        <f>_xlfn.IFNA(_xlfn.IFNA(INDEX('I.Supplementary 2018-19'!S$8:S$157,MATCH($B244,'I.Supplementary 2018-19'!$B$8:$B$157,0)),INDEX('I.KI 2018-19'!S$9:S$393,MATCH($B244,'I.KI 2018-19'!$B$9:$B$393,0))),"")</f>
        <v>0</v>
      </c>
      <c r="AY244" s="157">
        <f>_xlfn.IFNA(_xlfn.IFNA(INDEX('I.Supplementary 2018-19'!T$8:T$157,MATCH($B244,'I.Supplementary 2018-19'!$B$8:$B$157,0)),INDEX('I.KI 2018-19'!T$9:T$393,MATCH($B244,'I.KI 2018-19'!$B$9:$B$393,0))),"")</f>
        <v>0</v>
      </c>
      <c r="AZ244" s="156">
        <f>_xlfn.IFNA(_xlfn.IFNA(INDEX('I.Supplementary 2018-19'!U$8:U$157,MATCH($B244,'I.Supplementary 2018-19'!$B$8:$B$157,0)),INDEX('I.KI 2018-19'!U$9:U$393,MATCH($B244,'I.KI 2018-19'!$B$9:$B$393,0))),"")</f>
        <v>64.21233596398497</v>
      </c>
      <c r="BA244" s="193">
        <f>_xlfn.IFNA(_xlfn.IFNA(INDEX('I.Supplementary 2018-19'!V$8:V$157,MATCH($B244,'I.Supplementary 2018-19'!$B$8:$B$157,0)),INDEX('I.KI 2018-19'!V$9:V$393,MATCH($B244,'I.KI 2018-19'!$B$9:$B$393,0))),"")</f>
        <v>0</v>
      </c>
      <c r="BB244" s="193">
        <f>_xlfn.IFNA(_xlfn.IFNA(INDEX('I.Supplementary 2018-19'!W$8:W$157,MATCH($B244,'I.Supplementary 2018-19'!$B$8:$B$157,0)),INDEX('I.KI 2018-19'!W$9:W$393,MATCH($B244,'I.KI 2018-19'!$B$9:$B$393,0))),"")</f>
        <v>5.0037277457895657</v>
      </c>
      <c r="BC244" s="193">
        <f>_xlfn.IFNA(_xlfn.IFNA(INDEX('I.Supplementary 2018-19'!X$8:X$157,MATCH($B244,'I.Supplementary 2018-19'!$B$8:$B$157,0)),INDEX('I.KI 2018-19'!X$9:X$393,MATCH($B244,'I.KI 2018-19'!$B$9:$B$393,0))),"")</f>
        <v>0</v>
      </c>
      <c r="BD244" s="157">
        <f>_xlfn.IFNA(_xlfn.IFNA(INDEX('I.Supplementary 2018-19'!Y$8:Y$157,MATCH($B244,'I.Supplementary 2018-19'!$B$8:$B$157,0)),INDEX('I.KI 2018-19'!Y$9:Y$393,MATCH($B244,'I.KI 2018-19'!$B$9:$B$393,0))),"")</f>
        <v>0</v>
      </c>
      <c r="BE244" s="156">
        <f>_xlfn.IFNA(_xlfn.IFNA(INDEX('I.Supplementary 2018-19'!Z$8:Z$157,MATCH($B244,'I.Supplementary 2018-19'!$B$8:$B$157,0)),INDEX('I.KI 2018-19'!Z$9:Z$393,MATCH($B244,'I.KI 2018-19'!$B$9:$B$393,0))),"")</f>
        <v>68.735101849269299</v>
      </c>
      <c r="BF244" s="193">
        <f>_xlfn.IFNA(_xlfn.IFNA(INDEX('I.Supplementary 2018-19'!AA$8:AA$157,MATCH($B244,'I.Supplementary 2018-19'!$B$8:$B$157,0)),INDEX('I.KI 2018-19'!AA$9:AA$393,MATCH($B244,'I.KI 2018-19'!$B$9:$B$393,0))),"")</f>
        <v>0</v>
      </c>
      <c r="BG244" s="193">
        <f>_xlfn.IFNA(_xlfn.IFNA(INDEX('I.Supplementary 2018-19'!AB$8:AB$157,MATCH($B244,'I.Supplementary 2018-19'!$B$8:$B$157,0)),INDEX('I.KI 2018-19'!AB$9:AB$393,MATCH($B244,'I.KI 2018-19'!$B$9:$B$393,0))),"")</f>
        <v>6.3493664737395541</v>
      </c>
      <c r="BH244" s="193">
        <f>_xlfn.IFNA(_xlfn.IFNA(INDEX('I.Supplementary 2018-19'!AC$8:AC$157,MATCH($B244,'I.Supplementary 2018-19'!$B$8:$B$157,0)),INDEX('I.KI 2018-19'!AC$9:AC$393,MATCH($B244,'I.KI 2018-19'!$B$9:$B$393,0))),"")</f>
        <v>0</v>
      </c>
      <c r="BI244" s="157">
        <f>_xlfn.IFNA(_xlfn.IFNA(INDEX('I.Supplementary 2018-19'!AD$8:AD$157,MATCH($B244,'I.Supplementary 2018-19'!$B$8:$B$157,0)),INDEX('I.KI 2018-19'!AD$9:AD$393,MATCH($B244,'I.KI 2018-19'!$B$9:$B$393,0))),"")</f>
        <v>0</v>
      </c>
      <c r="BJ244" s="149"/>
      <c r="BK244" s="156">
        <f>_xlfn.IFNA(IF($B244=$B$381,0,IF($B244=$B$382,0,_xlfn.IFNA(INDEX('I.Supplementary 2018-19'!I$8:I$157,MATCH($B244,'I.Supplementary 2018-19'!$B$8:$B$157,0)),INDEX('I.KI 2018-19'!I$9:I$393,MATCH($B244,'I.KI 2018-19'!$B$9:$B$393,0))))),"")</f>
        <v>5.8684046132343228</v>
      </c>
      <c r="BL244" s="149">
        <f>_xlfn.IFNA(IF($B244=$B$381,0,IF($B244=$B$382,0,_xlfn.IFNA(INDEX('I.Supplementary 2018-19'!J$8:J$157,MATCH($B244,'I.Supplementary 2018-19'!$B$8:$B$157,0)),INDEX('I.KI 2018-19'!J$9:J$393,MATCH($B244,'I.KI 2018-19'!$B$9:$B$393,0))))),"")</f>
        <v>69.216063709774545</v>
      </c>
      <c r="BM244" s="157">
        <f>_xlfn.IFNA(IF($B244=$B$381,0,IF($B244=$B$382,0,_xlfn.IFNA(INDEX('I.Supplementary 2018-19'!H$8:H$157,MATCH($B244,'I.Supplementary 2018-19'!$B$8:$B$157,0)),INDEX('I.KI 2018-19'!H$9:H$393,MATCH($B244,'I.KI 2018-19'!$B$9:$B$393,0))))),"")</f>
        <v>75.084468323008863</v>
      </c>
    </row>
    <row r="245" spans="2:65">
      <c r="B245" s="121" t="str">
        <f>'Calculations for 2021-22'!B245</f>
        <v>E2338</v>
      </c>
      <c r="C245" s="160" t="str">
        <f>'Calculations for 2021-22'!D245</f>
        <v>E2338</v>
      </c>
      <c r="D245" t="str">
        <f>'Calculations for 2021-22'!E245</f>
        <v>SD</v>
      </c>
      <c r="E245" t="str">
        <f>'Calculations for 2021-22'!F245</f>
        <v>P1909</v>
      </c>
      <c r="F245" s="120" t="str">
        <f>'Calculations for 2021-22'!H245</f>
        <v>Pendle</v>
      </c>
      <c r="G245" s="156">
        <f>_xlfn.IFNA(INDEX('I.KI 2016-17'!M$8:M$391,MATCH($B245,'I.KI 2016-17'!$B$8:$B$391,0)),"")</f>
        <v>0</v>
      </c>
      <c r="H245" s="149">
        <f>_xlfn.IFNA(INDEX('I.KI 2016-17'!N$8:N$391,MATCH($B245,'I.KI 2016-17'!$B$8:$B$391,0)),"")</f>
        <v>3.0127923837249999</v>
      </c>
      <c r="I245" s="149">
        <f>_xlfn.IFNA(INDEX('I.KI 2016-17'!O$8:O$391,MATCH($B245,'I.KI 2016-17'!$B$8:$B$391,0)),"")</f>
        <v>0</v>
      </c>
      <c r="J245" s="149">
        <f>_xlfn.IFNA(INDEX('I.KI 2016-17'!P$8:P$391,MATCH($B245,'I.KI 2016-17'!$B$8:$B$391,0)),"")</f>
        <v>0</v>
      </c>
      <c r="K245" s="157">
        <f>_xlfn.IFNA(INDEX('I.KI 2016-17'!Q$8:Q$391,MATCH($B245,'I.KI 2016-17'!$B$8:$B$391,0)),"")</f>
        <v>0</v>
      </c>
      <c r="L245" s="156">
        <f>_xlfn.IFNA(INDEX('I.KI 2016-17'!R$8:R$391,MATCH($B245,'I.KI 2016-17'!$B$8:$B$391,0)),"")</f>
        <v>0</v>
      </c>
      <c r="M245" s="193">
        <f>_xlfn.IFNA(INDEX('I.KI 2016-17'!S$8:S$391,MATCH($B245,'I.KI 2016-17'!$B$8:$B$391,0)),"")</f>
        <v>3.7260668621850002</v>
      </c>
      <c r="N245" s="193">
        <f>_xlfn.IFNA(INDEX('I.KI 2016-17'!T$8:T$391,MATCH($B245,'I.KI 2016-17'!$B$8:$B$391,0)),"")</f>
        <v>0</v>
      </c>
      <c r="O245" s="193">
        <f>_xlfn.IFNA(INDEX('I.KI 2016-17'!U$8:U$391,MATCH($B245,'I.KI 2016-17'!$B$8:$B$391,0)),"")</f>
        <v>0</v>
      </c>
      <c r="P245" s="157">
        <f>_xlfn.IFNA(INDEX('I.KI 2016-17'!V$8:V$391,MATCH($B245,'I.KI 2016-17'!$B$8:$B$391,0)),"")</f>
        <v>0</v>
      </c>
      <c r="Q245" s="156">
        <f>_xlfn.IFNA(INDEX('I.KI 2016-17'!W$8:W$391,MATCH($B245,'I.KI 2016-17'!$B$8:$B$391,0)),"")</f>
        <v>0</v>
      </c>
      <c r="R245" s="193">
        <f>_xlfn.IFNA(INDEX('I.KI 2016-17'!X$8:X$391,MATCH($B245,'I.KI 2016-17'!$B$8:$B$391,0)),"")</f>
        <v>6.7388592459099996</v>
      </c>
      <c r="S245" s="193">
        <f>_xlfn.IFNA(INDEX('I.KI 2016-17'!Y$8:Y$391,MATCH($B245,'I.KI 2016-17'!$B$8:$B$391,0)),"")</f>
        <v>0</v>
      </c>
      <c r="T245" s="193">
        <f>_xlfn.IFNA(INDEX('I.KI 2016-17'!Z$8:Z$391,MATCH($B245,'I.KI 2016-17'!$B$8:$B$391,0)),"")</f>
        <v>0</v>
      </c>
      <c r="U245" s="157">
        <f>_xlfn.IFNA(INDEX('I.KI 2016-17'!AA$8:AA$391,MATCH($B245,'I.KI 2016-17'!$B$8:$B$391,0)),"")</f>
        <v>0</v>
      </c>
      <c r="V245" s="149"/>
      <c r="W245" s="154">
        <f>_xlfn.IFNA(INDEX('I.KI 2016-17'!$H$8:$H$391,MATCH(B245,'I.KI 2016-17'!$B$8:$B$391,0)),"")</f>
        <v>3.0127923837249999</v>
      </c>
      <c r="X245" s="153">
        <f>_xlfn.IFNA(INDEX('I.KI 2016-17'!$I$8:$I$391,MATCH(B245,'I.KI 2016-17'!$B$8:$B$391,0)),"")</f>
        <v>3.7260668621850002</v>
      </c>
      <c r="Y245" s="155">
        <f>_xlfn.IFNA(INDEX('I.KI 2016-17'!$G$8:$G$391,MATCH(B245,'I.KI 2016-17'!$B$8:$B$391,0)),"")</f>
        <v>6.7388592459099996</v>
      </c>
      <c r="Z245" s="149"/>
      <c r="AA245" s="156">
        <f>_xlfn.IFNA(IF($B245=$B$382,0,_xlfn.IFNA(INDEX('I.Supplementary 2017-18'!N$8:N$35,MATCH($B245,'I.Supplementary 2017-18'!$B$8:$B$35,0)),INDEX('I.KI 2017-18'!N$9:N$393,MATCH($B245,'I.KI 2017-18'!$B$9:$B$393,0)))),"")</f>
        <v>0</v>
      </c>
      <c r="AB245" s="193">
        <f>_xlfn.IFNA(IF($B245=$B$382,0,_xlfn.IFNA(INDEX('I.Supplementary 2017-18'!O$8:O$35,MATCH($B245,'I.Supplementary 2017-18'!$B$8:$B$35,0)),INDEX('I.KI 2017-18'!O$9:O$393,MATCH($B245,'I.KI 2017-18'!$B$9:$B$393,0)))),"")</f>
        <v>2.2103832206004466</v>
      </c>
      <c r="AC245" s="193">
        <f>_xlfn.IFNA(IF($B245=$B$382,0,_xlfn.IFNA(INDEX('I.Supplementary 2017-18'!P$8:P$35,MATCH($B245,'I.Supplementary 2017-18'!$B$8:$B$35,0)),INDEX('I.KI 2017-18'!P$9:P$393,MATCH($B245,'I.KI 2017-18'!$B$9:$B$393,0)))),"")</f>
        <v>0</v>
      </c>
      <c r="AD245" s="193">
        <f>_xlfn.IFNA(IF($B245=$B$382,0,_xlfn.IFNA(INDEX('I.Supplementary 2017-18'!Q$8:Q$35,MATCH($B245,'I.Supplementary 2017-18'!$B$8:$B$35,0)),INDEX('I.KI 2017-18'!Q$9:Q$393,MATCH($B245,'I.KI 2017-18'!$B$9:$B$393,0)))),"")</f>
        <v>0</v>
      </c>
      <c r="AE245" s="157">
        <f>_xlfn.IFNA(IF($B245=$B$382,0,_xlfn.IFNA(INDEX('I.Supplementary 2017-18'!R$8:R$35,MATCH($B245,'I.Supplementary 2017-18'!$B$8:$B$35,0)),INDEX('I.KI 2017-18'!R$9:R$393,MATCH($B245,'I.KI 2017-18'!$B$9:$B$393,0)))),"")</f>
        <v>0</v>
      </c>
      <c r="AF245" s="156">
        <f>_xlfn.IFNA(IF($B245=$B$382,0,_xlfn.IFNA(INDEX('I.Supplementary 2017-18'!S$8:S$35,MATCH($B245,'I.Supplementary 2017-18'!$B$8:$B$35,0)),INDEX('I.KI 2017-18'!S$9:S$393,MATCH($B245,'I.KI 2017-18'!$B$9:$B$393,0)))),"")</f>
        <v>0</v>
      </c>
      <c r="AG245" s="193">
        <f>_xlfn.IFNA(IF($B245=$B$382,0,_xlfn.IFNA(INDEX('I.Supplementary 2017-18'!T$8:T$35,MATCH($B245,'I.Supplementary 2017-18'!$B$8:$B$35,0)),INDEX('I.KI 2017-18'!T$9:T$393,MATCH($B245,'I.KI 2017-18'!$B$9:$B$393,0)))),"")</f>
        <v>3.8021383351032605</v>
      </c>
      <c r="AH245" s="193">
        <f>_xlfn.IFNA(IF($B245=$B$382,0,_xlfn.IFNA(INDEX('I.Supplementary 2017-18'!U$8:U$35,MATCH($B245,'I.Supplementary 2017-18'!$B$8:$B$35,0)),INDEX('I.KI 2017-18'!U$9:U$393,MATCH($B245,'I.KI 2017-18'!$B$9:$B$393,0)))),"")</f>
        <v>0</v>
      </c>
      <c r="AI245" s="193">
        <f>_xlfn.IFNA(IF($B245=$B$382,0,_xlfn.IFNA(INDEX('I.Supplementary 2017-18'!V$8:V$35,MATCH($B245,'I.Supplementary 2017-18'!$B$8:$B$35,0)),INDEX('I.KI 2017-18'!V$9:V$393,MATCH($B245,'I.KI 2017-18'!$B$9:$B$393,0)))),"")</f>
        <v>0</v>
      </c>
      <c r="AJ245" s="157">
        <f>_xlfn.IFNA(IF($B245=$B$382,0,_xlfn.IFNA(INDEX('I.Supplementary 2017-18'!W$8:W$35,MATCH($B245,'I.Supplementary 2017-18'!$B$8:$B$35,0)),INDEX('I.KI 2017-18'!W$9:W$393,MATCH($B245,'I.KI 2017-18'!$B$9:$B$393,0)))),"")</f>
        <v>0</v>
      </c>
      <c r="AK245" s="156">
        <f>_xlfn.IFNA(IF($B245=$B$382,0,_xlfn.IFNA(INDEX('I.Supplementary 2017-18'!X$8:X$35,MATCH($B245,'I.Supplementary 2017-18'!$B$8:$B$35,0)),INDEX('I.KI 2017-18'!X$9:X$393,MATCH($B245,'I.KI 2017-18'!$B$9:$B$393,0)))),"")</f>
        <v>0</v>
      </c>
      <c r="AL245" s="193">
        <f>_xlfn.IFNA(IF($B245=$B$382,0,_xlfn.IFNA(INDEX('I.Supplementary 2017-18'!Y$8:Y$35,MATCH($B245,'I.Supplementary 2017-18'!$B$8:$B$35,0)),INDEX('I.KI 2017-18'!Y$9:Y$393,MATCH($B245,'I.KI 2017-18'!$B$9:$B$393,0)))),"")</f>
        <v>6.0125215557037066</v>
      </c>
      <c r="AM245" s="193">
        <f>_xlfn.IFNA(IF($B245=$B$382,0,_xlfn.IFNA(INDEX('I.Supplementary 2017-18'!Z$8:Z$35,MATCH($B245,'I.Supplementary 2017-18'!$B$8:$B$35,0)),INDEX('I.KI 2017-18'!Z$9:Z$393,MATCH($B245,'I.KI 2017-18'!$B$9:$B$393,0)))),"")</f>
        <v>0</v>
      </c>
      <c r="AN245" s="193">
        <f>_xlfn.IFNA(IF($B245=$B$382,0,_xlfn.IFNA(INDEX('I.Supplementary 2017-18'!AA$8:AA$35,MATCH($B245,'I.Supplementary 2017-18'!$B$8:$B$35,0)),INDEX('I.KI 2017-18'!AA$9:AA$393,MATCH($B245,'I.KI 2017-18'!$B$9:$B$393,0)))),"")</f>
        <v>0</v>
      </c>
      <c r="AO245" s="157">
        <f>_xlfn.IFNA(IF($B245=$B$382,0,_xlfn.IFNA(INDEX('I.Supplementary 2017-18'!AB$8:AB$35,MATCH($B245,'I.Supplementary 2017-18'!$B$8:$B$35,0)),INDEX('I.KI 2017-18'!AB$9:AB$393,MATCH($B245,'I.KI 2017-18'!$B$9:$B$393,0)))),"")</f>
        <v>0</v>
      </c>
      <c r="AP245" s="149"/>
      <c r="AQ245" s="156">
        <f>_xlfn.IFNA(IF($B245=$B$381,0,IF($B245=$B$382,0,_xlfn.IFNA(INDEX('I.Supplementary 2017-18'!I$8:I$35,MATCH($B245,'I.Supplementary 2017-18'!$B$8:$B$35,0)),INDEX('I.KI 2017-18'!I$9:I$393,MATCH($B245,'I.KI 2017-18'!$B$9:$B$393,0))))),"")</f>
        <v>2.2103832206004466</v>
      </c>
      <c r="AR245" s="149">
        <f>_xlfn.IFNA(IF($B245=$B$381,0,IF($B245=$B$382,0,_xlfn.IFNA(INDEX('I.Supplementary 2017-18'!J$8:J$35,MATCH($B245,'I.Supplementary 2017-18'!$B$8:$B$35,0)),INDEX('I.KI 2017-18'!J$9:J$393,MATCH($B245,'I.KI 2017-18'!$B$9:$B$393,0))))),"")</f>
        <v>3.8021383351032605</v>
      </c>
      <c r="AS245" s="157">
        <f>_xlfn.IFNA(IF($B245=$B$381,0,IF($B245=$B$382,0,_xlfn.IFNA(INDEX('I.Supplementary 2017-18'!H$8:H$35,MATCH($B245,'I.Supplementary 2017-18'!$B$8:$B$35,0)),INDEX('I.KI 2017-18'!H$9:H$393,MATCH($B245,'I.KI 2017-18'!$B$9:$B$393,0))))),"")</f>
        <v>6.0125215557037066</v>
      </c>
      <c r="AT245" s="149"/>
      <c r="AU245" s="156">
        <f>_xlfn.IFNA(_xlfn.IFNA(INDEX('I.Supplementary 2018-19'!P$8:P$157,MATCH($B245,'I.Supplementary 2018-19'!$B$8:$B$157,0)),INDEX('I.KI 2018-19'!P$9:P$393,MATCH($B245,'I.KI 2018-19'!$B$9:$B$393,0))),"")</f>
        <v>0</v>
      </c>
      <c r="AV245" s="193">
        <f>_xlfn.IFNA(_xlfn.IFNA(INDEX('I.Supplementary 2018-19'!Q$8:Q$157,MATCH($B245,'I.Supplementary 2018-19'!$B$8:$B$157,0)),INDEX('I.KI 2018-19'!Q$9:Q$393,MATCH($B245,'I.KI 2018-19'!$B$9:$B$393,0))),"")</f>
        <v>1.7072637173638028</v>
      </c>
      <c r="AW245" s="193">
        <f>_xlfn.IFNA(_xlfn.IFNA(INDEX('I.Supplementary 2018-19'!R$8:R$157,MATCH($B245,'I.Supplementary 2018-19'!$B$8:$B$157,0)),INDEX('I.KI 2018-19'!R$9:R$393,MATCH($B245,'I.KI 2018-19'!$B$9:$B$393,0))),"")</f>
        <v>0</v>
      </c>
      <c r="AX245" s="193">
        <f>_xlfn.IFNA(_xlfn.IFNA(INDEX('I.Supplementary 2018-19'!S$8:S$157,MATCH($B245,'I.Supplementary 2018-19'!$B$8:$B$157,0)),INDEX('I.KI 2018-19'!S$9:S$393,MATCH($B245,'I.KI 2018-19'!$B$9:$B$393,0))),"")</f>
        <v>0</v>
      </c>
      <c r="AY245" s="157">
        <f>_xlfn.IFNA(_xlfn.IFNA(INDEX('I.Supplementary 2018-19'!T$8:T$157,MATCH($B245,'I.Supplementary 2018-19'!$B$8:$B$157,0)),INDEX('I.KI 2018-19'!T$9:T$393,MATCH($B245,'I.KI 2018-19'!$B$9:$B$393,0))),"")</f>
        <v>0</v>
      </c>
      <c r="AZ245" s="156">
        <f>_xlfn.IFNA(_xlfn.IFNA(INDEX('I.Supplementary 2018-19'!U$8:U$157,MATCH($B245,'I.Supplementary 2018-19'!$B$8:$B$157,0)),INDEX('I.KI 2018-19'!U$9:U$393,MATCH($B245,'I.KI 2018-19'!$B$9:$B$393,0))),"")</f>
        <v>0</v>
      </c>
      <c r="BA245" s="193">
        <f>_xlfn.IFNA(_xlfn.IFNA(INDEX('I.Supplementary 2018-19'!V$8:V$157,MATCH($B245,'I.Supplementary 2018-19'!$B$8:$B$157,0)),INDEX('I.KI 2018-19'!V$9:V$393,MATCH($B245,'I.KI 2018-19'!$B$9:$B$393,0))),"")</f>
        <v>3.9163656670591518</v>
      </c>
      <c r="BB245" s="193">
        <f>_xlfn.IFNA(_xlfn.IFNA(INDEX('I.Supplementary 2018-19'!W$8:W$157,MATCH($B245,'I.Supplementary 2018-19'!$B$8:$B$157,0)),INDEX('I.KI 2018-19'!W$9:W$393,MATCH($B245,'I.KI 2018-19'!$B$9:$B$393,0))),"")</f>
        <v>0</v>
      </c>
      <c r="BC245" s="193">
        <f>_xlfn.IFNA(_xlfn.IFNA(INDEX('I.Supplementary 2018-19'!X$8:X$157,MATCH($B245,'I.Supplementary 2018-19'!$B$8:$B$157,0)),INDEX('I.KI 2018-19'!X$9:X$393,MATCH($B245,'I.KI 2018-19'!$B$9:$B$393,0))),"")</f>
        <v>0</v>
      </c>
      <c r="BD245" s="157">
        <f>_xlfn.IFNA(_xlfn.IFNA(INDEX('I.Supplementary 2018-19'!Y$8:Y$157,MATCH($B245,'I.Supplementary 2018-19'!$B$8:$B$157,0)),INDEX('I.KI 2018-19'!Y$9:Y$393,MATCH($B245,'I.KI 2018-19'!$B$9:$B$393,0))),"")</f>
        <v>0</v>
      </c>
      <c r="BE245" s="156">
        <f>_xlfn.IFNA(_xlfn.IFNA(INDEX('I.Supplementary 2018-19'!Z$8:Z$157,MATCH($B245,'I.Supplementary 2018-19'!$B$8:$B$157,0)),INDEX('I.KI 2018-19'!Z$9:Z$393,MATCH($B245,'I.KI 2018-19'!$B$9:$B$393,0))),"")</f>
        <v>0</v>
      </c>
      <c r="BF245" s="193">
        <f>_xlfn.IFNA(_xlfn.IFNA(INDEX('I.Supplementary 2018-19'!AA$8:AA$157,MATCH($B245,'I.Supplementary 2018-19'!$B$8:$B$157,0)),INDEX('I.KI 2018-19'!AA$9:AA$393,MATCH($B245,'I.KI 2018-19'!$B$9:$B$393,0))),"")</f>
        <v>5.623629384422955</v>
      </c>
      <c r="BG245" s="193">
        <f>_xlfn.IFNA(_xlfn.IFNA(INDEX('I.Supplementary 2018-19'!AB$8:AB$157,MATCH($B245,'I.Supplementary 2018-19'!$B$8:$B$157,0)),INDEX('I.KI 2018-19'!AB$9:AB$393,MATCH($B245,'I.KI 2018-19'!$B$9:$B$393,0))),"")</f>
        <v>0</v>
      </c>
      <c r="BH245" s="193">
        <f>_xlfn.IFNA(_xlfn.IFNA(INDEX('I.Supplementary 2018-19'!AC$8:AC$157,MATCH($B245,'I.Supplementary 2018-19'!$B$8:$B$157,0)),INDEX('I.KI 2018-19'!AC$9:AC$393,MATCH($B245,'I.KI 2018-19'!$B$9:$B$393,0))),"")</f>
        <v>0</v>
      </c>
      <c r="BI245" s="157">
        <f>_xlfn.IFNA(_xlfn.IFNA(INDEX('I.Supplementary 2018-19'!AD$8:AD$157,MATCH($B245,'I.Supplementary 2018-19'!$B$8:$B$157,0)),INDEX('I.KI 2018-19'!AD$9:AD$393,MATCH($B245,'I.KI 2018-19'!$B$9:$B$393,0))),"")</f>
        <v>0</v>
      </c>
      <c r="BJ245" s="149"/>
      <c r="BK245" s="156">
        <f>_xlfn.IFNA(IF($B245=$B$381,0,IF($B245=$B$382,0,_xlfn.IFNA(INDEX('I.Supplementary 2018-19'!I$8:I$157,MATCH($B245,'I.Supplementary 2018-19'!$B$8:$B$157,0)),INDEX('I.KI 2018-19'!I$9:I$393,MATCH($B245,'I.KI 2018-19'!$B$9:$B$393,0))))),"")</f>
        <v>1.7072637173638028</v>
      </c>
      <c r="BL245" s="149">
        <f>_xlfn.IFNA(IF($B245=$B$381,0,IF($B245=$B$382,0,_xlfn.IFNA(INDEX('I.Supplementary 2018-19'!J$8:J$157,MATCH($B245,'I.Supplementary 2018-19'!$B$8:$B$157,0)),INDEX('I.KI 2018-19'!J$9:J$393,MATCH($B245,'I.KI 2018-19'!$B$9:$B$393,0))))),"")</f>
        <v>3.9163656670591518</v>
      </c>
      <c r="BM245" s="157">
        <f>_xlfn.IFNA(IF($B245=$B$381,0,IF($B245=$B$382,0,_xlfn.IFNA(INDEX('I.Supplementary 2018-19'!H$8:H$157,MATCH($B245,'I.Supplementary 2018-19'!$B$8:$B$157,0)),INDEX('I.KI 2018-19'!H$9:H$393,MATCH($B245,'I.KI 2018-19'!$B$9:$B$393,0))))),"")</f>
        <v>5.623629384422955</v>
      </c>
    </row>
    <row r="246" spans="2:65">
      <c r="B246" s="121" t="str">
        <f>'Calculations for 2021-22'!B246</f>
        <v>E0501</v>
      </c>
      <c r="C246" s="160" t="str">
        <f>'Calculations for 2021-22'!D246</f>
        <v>E0501</v>
      </c>
      <c r="D246" t="str">
        <f>'Calculations for 2021-22'!E246</f>
        <v>UNINFIR</v>
      </c>
      <c r="E246">
        <f>'Calculations for 2021-22'!F246</f>
        <v>0</v>
      </c>
      <c r="F246" s="120" t="str">
        <f>'Calculations for 2021-22'!H246</f>
        <v>Peterborough</v>
      </c>
      <c r="G246" s="156">
        <f>_xlfn.IFNA(INDEX('I.KI 2016-17'!M$8:M$391,MATCH($B246,'I.KI 2016-17'!$B$8:$B$391,0)),"")</f>
        <v>23.747184203196998</v>
      </c>
      <c r="H246" s="149">
        <f>_xlfn.IFNA(INDEX('I.KI 2016-17'!N$8:N$391,MATCH($B246,'I.KI 2016-17'!$B$8:$B$391,0)),"")</f>
        <v>3.2353765691120002</v>
      </c>
      <c r="I246" s="149">
        <f>_xlfn.IFNA(INDEX('I.KI 2016-17'!O$8:O$391,MATCH($B246,'I.KI 2016-17'!$B$8:$B$391,0)),"")</f>
        <v>0</v>
      </c>
      <c r="J246" s="149">
        <f>_xlfn.IFNA(INDEX('I.KI 2016-17'!P$8:P$391,MATCH($B246,'I.KI 2016-17'!$B$8:$B$391,0)),"")</f>
        <v>0</v>
      </c>
      <c r="K246" s="157">
        <f>_xlfn.IFNA(INDEX('I.KI 2016-17'!Q$8:Q$391,MATCH($B246,'I.KI 2016-17'!$B$8:$B$391,0)),"")</f>
        <v>0</v>
      </c>
      <c r="L246" s="156">
        <f>_xlfn.IFNA(INDEX('I.KI 2016-17'!R$8:R$391,MATCH($B246,'I.KI 2016-17'!$B$8:$B$391,0)),"")</f>
        <v>32.399360837494001</v>
      </c>
      <c r="M246" s="193">
        <f>_xlfn.IFNA(INDEX('I.KI 2016-17'!S$8:S$391,MATCH($B246,'I.KI 2016-17'!$B$8:$B$391,0)),"")</f>
        <v>6.0485355050559999</v>
      </c>
      <c r="N246" s="193">
        <f>_xlfn.IFNA(INDEX('I.KI 2016-17'!T$8:T$391,MATCH($B246,'I.KI 2016-17'!$B$8:$B$391,0)),"")</f>
        <v>0</v>
      </c>
      <c r="O246" s="193">
        <f>_xlfn.IFNA(INDEX('I.KI 2016-17'!U$8:U$391,MATCH($B246,'I.KI 2016-17'!$B$8:$B$391,0)),"")</f>
        <v>0</v>
      </c>
      <c r="P246" s="157">
        <f>_xlfn.IFNA(INDEX('I.KI 2016-17'!V$8:V$391,MATCH($B246,'I.KI 2016-17'!$B$8:$B$391,0)),"")</f>
        <v>0</v>
      </c>
      <c r="Q246" s="156">
        <f>_xlfn.IFNA(INDEX('I.KI 2016-17'!W$8:W$391,MATCH($B246,'I.KI 2016-17'!$B$8:$B$391,0)),"")</f>
        <v>56.146545040690995</v>
      </c>
      <c r="R246" s="193">
        <f>_xlfn.IFNA(INDEX('I.KI 2016-17'!X$8:X$391,MATCH($B246,'I.KI 2016-17'!$B$8:$B$391,0)),"")</f>
        <v>9.2839120741680006</v>
      </c>
      <c r="S246" s="193">
        <f>_xlfn.IFNA(INDEX('I.KI 2016-17'!Y$8:Y$391,MATCH($B246,'I.KI 2016-17'!$B$8:$B$391,0)),"")</f>
        <v>0</v>
      </c>
      <c r="T246" s="193">
        <f>_xlfn.IFNA(INDEX('I.KI 2016-17'!Z$8:Z$391,MATCH($B246,'I.KI 2016-17'!$B$8:$B$391,0)),"")</f>
        <v>0</v>
      </c>
      <c r="U246" s="157">
        <f>_xlfn.IFNA(INDEX('I.KI 2016-17'!AA$8:AA$391,MATCH($B246,'I.KI 2016-17'!$B$8:$B$391,0)),"")</f>
        <v>0</v>
      </c>
      <c r="V246" s="149"/>
      <c r="W246" s="154">
        <f>_xlfn.IFNA(INDEX('I.KI 2016-17'!$H$8:$H$391,MATCH(B246,'I.KI 2016-17'!$B$8:$B$391,0)),"")</f>
        <v>26.982560772308997</v>
      </c>
      <c r="X246" s="153">
        <f>_xlfn.IFNA(INDEX('I.KI 2016-17'!$I$8:$I$391,MATCH(B246,'I.KI 2016-17'!$B$8:$B$391,0)),"")</f>
        <v>38.447896342550003</v>
      </c>
      <c r="Y246" s="155">
        <f>_xlfn.IFNA(INDEX('I.KI 2016-17'!$G$8:$G$391,MATCH(B246,'I.KI 2016-17'!$B$8:$B$391,0)),"")</f>
        <v>65.430457114858996</v>
      </c>
      <c r="Z246" s="149"/>
      <c r="AA246" s="156">
        <f>_xlfn.IFNA(IF($B246=$B$382,0,_xlfn.IFNA(INDEX('I.Supplementary 2017-18'!N$8:N$35,MATCH($B246,'I.Supplementary 2017-18'!$B$8:$B$35,0)),INDEX('I.KI 2017-18'!N$9:N$393,MATCH($B246,'I.KI 2017-18'!$B$9:$B$393,0)))),"")</f>
        <v>17.860640504980989</v>
      </c>
      <c r="AB246" s="193">
        <f>_xlfn.IFNA(IF($B246=$B$382,0,_xlfn.IFNA(INDEX('I.Supplementary 2017-18'!O$8:O$35,MATCH($B246,'I.Supplementary 2017-18'!$B$8:$B$35,0)),INDEX('I.KI 2017-18'!O$9:O$393,MATCH($B246,'I.KI 2017-18'!$B$9:$B$393,0)))),"")</f>
        <v>1.9601182856000587</v>
      </c>
      <c r="AC246" s="193">
        <f>_xlfn.IFNA(IF($B246=$B$382,0,_xlfn.IFNA(INDEX('I.Supplementary 2017-18'!P$8:P$35,MATCH($B246,'I.Supplementary 2017-18'!$B$8:$B$35,0)),INDEX('I.KI 2017-18'!P$9:P$393,MATCH($B246,'I.KI 2017-18'!$B$9:$B$393,0)))),"")</f>
        <v>0</v>
      </c>
      <c r="AD246" s="193">
        <f>_xlfn.IFNA(IF($B246=$B$382,0,_xlfn.IFNA(INDEX('I.Supplementary 2017-18'!Q$8:Q$35,MATCH($B246,'I.Supplementary 2017-18'!$B$8:$B$35,0)),INDEX('I.KI 2017-18'!Q$9:Q$393,MATCH($B246,'I.KI 2017-18'!$B$9:$B$393,0)))),"")</f>
        <v>0</v>
      </c>
      <c r="AE246" s="157">
        <f>_xlfn.IFNA(IF($B246=$B$382,0,_xlfn.IFNA(INDEX('I.Supplementary 2017-18'!R$8:R$35,MATCH($B246,'I.Supplementary 2017-18'!$B$8:$B$35,0)),INDEX('I.KI 2017-18'!R$9:R$393,MATCH($B246,'I.KI 2017-18'!$B$9:$B$393,0)))),"")</f>
        <v>0</v>
      </c>
      <c r="AF246" s="156">
        <f>_xlfn.IFNA(IF($B246=$B$382,0,_xlfn.IFNA(INDEX('I.Supplementary 2017-18'!S$8:S$35,MATCH($B246,'I.Supplementary 2017-18'!$B$8:$B$35,0)),INDEX('I.KI 2017-18'!S$9:S$393,MATCH($B246,'I.KI 2017-18'!$B$9:$B$393,0)))),"")</f>
        <v>33.060826987103852</v>
      </c>
      <c r="AG246" s="193">
        <f>_xlfn.IFNA(IF($B246=$B$382,0,_xlfn.IFNA(INDEX('I.Supplementary 2017-18'!T$8:T$35,MATCH($B246,'I.Supplementary 2017-18'!$B$8:$B$35,0)),INDEX('I.KI 2017-18'!T$9:T$393,MATCH($B246,'I.KI 2017-18'!$B$9:$B$393,0)))),"")</f>
        <v>6.1720225550436609</v>
      </c>
      <c r="AH246" s="193">
        <f>_xlfn.IFNA(IF($B246=$B$382,0,_xlfn.IFNA(INDEX('I.Supplementary 2017-18'!U$8:U$35,MATCH($B246,'I.Supplementary 2017-18'!$B$8:$B$35,0)),INDEX('I.KI 2017-18'!U$9:U$393,MATCH($B246,'I.KI 2017-18'!$B$9:$B$393,0)))),"")</f>
        <v>0</v>
      </c>
      <c r="AI246" s="193">
        <f>_xlfn.IFNA(IF($B246=$B$382,0,_xlfn.IFNA(INDEX('I.Supplementary 2017-18'!V$8:V$35,MATCH($B246,'I.Supplementary 2017-18'!$B$8:$B$35,0)),INDEX('I.KI 2017-18'!V$9:V$393,MATCH($B246,'I.KI 2017-18'!$B$9:$B$393,0)))),"")</f>
        <v>0</v>
      </c>
      <c r="AJ246" s="157">
        <f>_xlfn.IFNA(IF($B246=$B$382,0,_xlfn.IFNA(INDEX('I.Supplementary 2017-18'!W$8:W$35,MATCH($B246,'I.Supplementary 2017-18'!$B$8:$B$35,0)),INDEX('I.KI 2017-18'!W$9:W$393,MATCH($B246,'I.KI 2017-18'!$B$9:$B$393,0)))),"")</f>
        <v>0</v>
      </c>
      <c r="AK246" s="156">
        <f>_xlfn.IFNA(IF($B246=$B$382,0,_xlfn.IFNA(INDEX('I.Supplementary 2017-18'!X$8:X$35,MATCH($B246,'I.Supplementary 2017-18'!$B$8:$B$35,0)),INDEX('I.KI 2017-18'!X$9:X$393,MATCH($B246,'I.KI 2017-18'!$B$9:$B$393,0)))),"")</f>
        <v>50.921467492084844</v>
      </c>
      <c r="AL246" s="193">
        <f>_xlfn.IFNA(IF($B246=$B$382,0,_xlfn.IFNA(INDEX('I.Supplementary 2017-18'!Y$8:Y$35,MATCH($B246,'I.Supplementary 2017-18'!$B$8:$B$35,0)),INDEX('I.KI 2017-18'!Y$9:Y$393,MATCH($B246,'I.KI 2017-18'!$B$9:$B$393,0)))),"")</f>
        <v>8.1321408406437197</v>
      </c>
      <c r="AM246" s="193">
        <f>_xlfn.IFNA(IF($B246=$B$382,0,_xlfn.IFNA(INDEX('I.Supplementary 2017-18'!Z$8:Z$35,MATCH($B246,'I.Supplementary 2017-18'!$B$8:$B$35,0)),INDEX('I.KI 2017-18'!Z$9:Z$393,MATCH($B246,'I.KI 2017-18'!$B$9:$B$393,0)))),"")</f>
        <v>0</v>
      </c>
      <c r="AN246" s="193">
        <f>_xlfn.IFNA(IF($B246=$B$382,0,_xlfn.IFNA(INDEX('I.Supplementary 2017-18'!AA$8:AA$35,MATCH($B246,'I.Supplementary 2017-18'!$B$8:$B$35,0)),INDEX('I.KI 2017-18'!AA$9:AA$393,MATCH($B246,'I.KI 2017-18'!$B$9:$B$393,0)))),"")</f>
        <v>0</v>
      </c>
      <c r="AO246" s="157">
        <f>_xlfn.IFNA(IF($B246=$B$382,0,_xlfn.IFNA(INDEX('I.Supplementary 2017-18'!AB$8:AB$35,MATCH($B246,'I.Supplementary 2017-18'!$B$8:$B$35,0)),INDEX('I.KI 2017-18'!AB$9:AB$393,MATCH($B246,'I.KI 2017-18'!$B$9:$B$393,0)))),"")</f>
        <v>0</v>
      </c>
      <c r="AP246" s="149"/>
      <c r="AQ246" s="156">
        <f>_xlfn.IFNA(IF($B246=$B$381,0,IF($B246=$B$382,0,_xlfn.IFNA(INDEX('I.Supplementary 2017-18'!I$8:I$35,MATCH($B246,'I.Supplementary 2017-18'!$B$8:$B$35,0)),INDEX('I.KI 2017-18'!I$9:I$393,MATCH($B246,'I.KI 2017-18'!$B$9:$B$393,0))))),"")</f>
        <v>19.820758790581049</v>
      </c>
      <c r="AR246" s="149">
        <f>_xlfn.IFNA(IF($B246=$B$381,0,IF($B246=$B$382,0,_xlfn.IFNA(INDEX('I.Supplementary 2017-18'!J$8:J$35,MATCH($B246,'I.Supplementary 2017-18'!$B$8:$B$35,0)),INDEX('I.KI 2017-18'!J$9:J$393,MATCH($B246,'I.KI 2017-18'!$B$9:$B$393,0))))),"")</f>
        <v>39.23284954214752</v>
      </c>
      <c r="AS246" s="157">
        <f>_xlfn.IFNA(IF($B246=$B$381,0,IF($B246=$B$382,0,_xlfn.IFNA(INDEX('I.Supplementary 2017-18'!H$8:H$35,MATCH($B246,'I.Supplementary 2017-18'!$B$8:$B$35,0)),INDEX('I.KI 2017-18'!H$9:H$393,MATCH($B246,'I.KI 2017-18'!$B$9:$B$393,0))))),"")</f>
        <v>59.053608332728572</v>
      </c>
      <c r="AT246" s="149"/>
      <c r="AU246" s="156">
        <f>_xlfn.IFNA(_xlfn.IFNA(INDEX('I.Supplementary 2018-19'!P$8:P$157,MATCH($B246,'I.Supplementary 2018-19'!$B$8:$B$157,0)),INDEX('I.KI 2018-19'!P$9:P$393,MATCH($B246,'I.KI 2018-19'!$B$9:$B$393,0))),"")</f>
        <v>13.897721363716663</v>
      </c>
      <c r="AV246" s="193">
        <f>_xlfn.IFNA(_xlfn.IFNA(INDEX('I.Supplementary 2018-19'!Q$8:Q$157,MATCH($B246,'I.Supplementary 2018-19'!$B$8:$B$157,0)),INDEX('I.KI 2018-19'!Q$9:Q$393,MATCH($B246,'I.KI 2018-19'!$B$9:$B$393,0))),"")</f>
        <v>1.1580414036189113</v>
      </c>
      <c r="AW246" s="193">
        <f>_xlfn.IFNA(_xlfn.IFNA(INDEX('I.Supplementary 2018-19'!R$8:R$157,MATCH($B246,'I.Supplementary 2018-19'!$B$8:$B$157,0)),INDEX('I.KI 2018-19'!R$9:R$393,MATCH($B246,'I.KI 2018-19'!$B$9:$B$393,0))),"")</f>
        <v>0</v>
      </c>
      <c r="AX246" s="193">
        <f>_xlfn.IFNA(_xlfn.IFNA(INDEX('I.Supplementary 2018-19'!S$8:S$157,MATCH($B246,'I.Supplementary 2018-19'!$B$8:$B$157,0)),INDEX('I.KI 2018-19'!S$9:S$393,MATCH($B246,'I.KI 2018-19'!$B$9:$B$393,0))),"")</f>
        <v>0</v>
      </c>
      <c r="AY246" s="157">
        <f>_xlfn.IFNA(_xlfn.IFNA(INDEX('I.Supplementary 2018-19'!T$8:T$157,MATCH($B246,'I.Supplementary 2018-19'!$B$8:$B$157,0)),INDEX('I.KI 2018-19'!T$9:T$393,MATCH($B246,'I.KI 2018-19'!$B$9:$B$393,0))),"")</f>
        <v>0</v>
      </c>
      <c r="AZ246" s="156">
        <f>_xlfn.IFNA(_xlfn.IFNA(INDEX('I.Supplementary 2018-19'!U$8:U$157,MATCH($B246,'I.Supplementary 2018-19'!$B$8:$B$157,0)),INDEX('I.KI 2018-19'!U$9:U$393,MATCH($B246,'I.KI 2018-19'!$B$9:$B$393,0))),"")</f>
        <v>34.054070716330145</v>
      </c>
      <c r="BA246" s="193">
        <f>_xlfn.IFNA(_xlfn.IFNA(INDEX('I.Supplementary 2018-19'!V$8:V$157,MATCH($B246,'I.Supplementary 2018-19'!$B$8:$B$157,0)),INDEX('I.KI 2018-19'!V$9:V$393,MATCH($B246,'I.KI 2018-19'!$B$9:$B$393,0))),"")</f>
        <v>6.3574481253668607</v>
      </c>
      <c r="BB246" s="193">
        <f>_xlfn.IFNA(_xlfn.IFNA(INDEX('I.Supplementary 2018-19'!W$8:W$157,MATCH($B246,'I.Supplementary 2018-19'!$B$8:$B$157,0)),INDEX('I.KI 2018-19'!W$9:W$393,MATCH($B246,'I.KI 2018-19'!$B$9:$B$393,0))),"")</f>
        <v>0</v>
      </c>
      <c r="BC246" s="193">
        <f>_xlfn.IFNA(_xlfn.IFNA(INDEX('I.Supplementary 2018-19'!X$8:X$157,MATCH($B246,'I.Supplementary 2018-19'!$B$8:$B$157,0)),INDEX('I.KI 2018-19'!X$9:X$393,MATCH($B246,'I.KI 2018-19'!$B$9:$B$393,0))),"")</f>
        <v>0</v>
      </c>
      <c r="BD246" s="157">
        <f>_xlfn.IFNA(_xlfn.IFNA(INDEX('I.Supplementary 2018-19'!Y$8:Y$157,MATCH($B246,'I.Supplementary 2018-19'!$B$8:$B$157,0)),INDEX('I.KI 2018-19'!Y$9:Y$393,MATCH($B246,'I.KI 2018-19'!$B$9:$B$393,0))),"")</f>
        <v>0</v>
      </c>
      <c r="BE246" s="156">
        <f>_xlfn.IFNA(_xlfn.IFNA(INDEX('I.Supplementary 2018-19'!Z$8:Z$157,MATCH($B246,'I.Supplementary 2018-19'!$B$8:$B$157,0)),INDEX('I.KI 2018-19'!Z$9:Z$393,MATCH($B246,'I.KI 2018-19'!$B$9:$B$393,0))),"")</f>
        <v>47.951792080046808</v>
      </c>
      <c r="BF246" s="193">
        <f>_xlfn.IFNA(_xlfn.IFNA(INDEX('I.Supplementary 2018-19'!AA$8:AA$157,MATCH($B246,'I.Supplementary 2018-19'!$B$8:$B$157,0)),INDEX('I.KI 2018-19'!AA$9:AA$393,MATCH($B246,'I.KI 2018-19'!$B$9:$B$393,0))),"")</f>
        <v>7.5154895289857722</v>
      </c>
      <c r="BG246" s="193">
        <f>_xlfn.IFNA(_xlfn.IFNA(INDEX('I.Supplementary 2018-19'!AB$8:AB$157,MATCH($B246,'I.Supplementary 2018-19'!$B$8:$B$157,0)),INDEX('I.KI 2018-19'!AB$9:AB$393,MATCH($B246,'I.KI 2018-19'!$B$9:$B$393,0))),"")</f>
        <v>0</v>
      </c>
      <c r="BH246" s="193">
        <f>_xlfn.IFNA(_xlfn.IFNA(INDEX('I.Supplementary 2018-19'!AC$8:AC$157,MATCH($B246,'I.Supplementary 2018-19'!$B$8:$B$157,0)),INDEX('I.KI 2018-19'!AC$9:AC$393,MATCH($B246,'I.KI 2018-19'!$B$9:$B$393,0))),"")</f>
        <v>0</v>
      </c>
      <c r="BI246" s="157">
        <f>_xlfn.IFNA(_xlfn.IFNA(INDEX('I.Supplementary 2018-19'!AD$8:AD$157,MATCH($B246,'I.Supplementary 2018-19'!$B$8:$B$157,0)),INDEX('I.KI 2018-19'!AD$9:AD$393,MATCH($B246,'I.KI 2018-19'!$B$9:$B$393,0))),"")</f>
        <v>0</v>
      </c>
      <c r="BJ246" s="149"/>
      <c r="BK246" s="156">
        <f>_xlfn.IFNA(IF($B246=$B$381,0,IF($B246=$B$382,0,_xlfn.IFNA(INDEX('I.Supplementary 2018-19'!I$8:I$157,MATCH($B246,'I.Supplementary 2018-19'!$B$8:$B$157,0)),INDEX('I.KI 2018-19'!I$9:I$393,MATCH($B246,'I.KI 2018-19'!$B$9:$B$393,0))))),"")</f>
        <v>15.055762767335573</v>
      </c>
      <c r="BL246" s="149">
        <f>_xlfn.IFNA(IF($B246=$B$381,0,IF($B246=$B$382,0,_xlfn.IFNA(INDEX('I.Supplementary 2018-19'!J$8:J$157,MATCH($B246,'I.Supplementary 2018-19'!$B$8:$B$157,0)),INDEX('I.KI 2018-19'!J$9:J$393,MATCH($B246,'I.KI 2018-19'!$B$9:$B$393,0))))),"")</f>
        <v>40.41151884169701</v>
      </c>
      <c r="BM246" s="157">
        <f>_xlfn.IFNA(IF($B246=$B$381,0,IF($B246=$B$382,0,_xlfn.IFNA(INDEX('I.Supplementary 2018-19'!H$8:H$157,MATCH($B246,'I.Supplementary 2018-19'!$B$8:$B$157,0)),INDEX('I.KI 2018-19'!H$9:H$393,MATCH($B246,'I.KI 2018-19'!$B$9:$B$393,0))))),"")</f>
        <v>55.467281609032582</v>
      </c>
    </row>
    <row r="247" spans="2:65">
      <c r="B247" s="121" t="str">
        <f>'Calculations for 2021-22'!B247</f>
        <v>E1101</v>
      </c>
      <c r="C247" s="160" t="str">
        <f>'Calculations for 2021-22'!D247</f>
        <v>E1101</v>
      </c>
      <c r="D247" t="str">
        <f>'Calculations for 2021-22'!E247</f>
        <v>UNINFIR</v>
      </c>
      <c r="E247">
        <f>'Calculations for 2021-22'!F247</f>
        <v>0</v>
      </c>
      <c r="F247" s="120" t="str">
        <f>'Calculations for 2021-22'!H247</f>
        <v>Plymouth</v>
      </c>
      <c r="G247" s="156">
        <f>_xlfn.IFNA(INDEX('I.KI 2016-17'!M$8:M$391,MATCH($B247,'I.KI 2016-17'!$B$8:$B$391,0)),"")</f>
        <v>29.146209008277999</v>
      </c>
      <c r="H247" s="149">
        <f>_xlfn.IFNA(INDEX('I.KI 2016-17'!N$8:N$391,MATCH($B247,'I.KI 2016-17'!$B$8:$B$391,0)),"")</f>
        <v>4.0652665622299997</v>
      </c>
      <c r="I247" s="149">
        <f>_xlfn.IFNA(INDEX('I.KI 2016-17'!O$8:O$391,MATCH($B247,'I.KI 2016-17'!$B$8:$B$391,0)),"")</f>
        <v>0</v>
      </c>
      <c r="J247" s="149">
        <f>_xlfn.IFNA(INDEX('I.KI 2016-17'!P$8:P$391,MATCH($B247,'I.KI 2016-17'!$B$8:$B$391,0)),"")</f>
        <v>0</v>
      </c>
      <c r="K247" s="157">
        <f>_xlfn.IFNA(INDEX('I.KI 2016-17'!Q$8:Q$391,MATCH($B247,'I.KI 2016-17'!$B$8:$B$391,0)),"")</f>
        <v>0</v>
      </c>
      <c r="L247" s="156">
        <f>_xlfn.IFNA(INDEX('I.KI 2016-17'!R$8:R$391,MATCH($B247,'I.KI 2016-17'!$B$8:$B$391,0)),"")</f>
        <v>45.067261127894</v>
      </c>
      <c r="M247" s="193">
        <f>_xlfn.IFNA(INDEX('I.KI 2016-17'!S$8:S$391,MATCH($B247,'I.KI 2016-17'!$B$8:$B$391,0)),"")</f>
        <v>8.319792286377</v>
      </c>
      <c r="N247" s="193">
        <f>_xlfn.IFNA(INDEX('I.KI 2016-17'!T$8:T$391,MATCH($B247,'I.KI 2016-17'!$B$8:$B$391,0)),"")</f>
        <v>0</v>
      </c>
      <c r="O247" s="193">
        <f>_xlfn.IFNA(INDEX('I.KI 2016-17'!U$8:U$391,MATCH($B247,'I.KI 2016-17'!$B$8:$B$391,0)),"")</f>
        <v>0</v>
      </c>
      <c r="P247" s="157">
        <f>_xlfn.IFNA(INDEX('I.KI 2016-17'!V$8:V$391,MATCH($B247,'I.KI 2016-17'!$B$8:$B$391,0)),"")</f>
        <v>0</v>
      </c>
      <c r="Q247" s="156">
        <f>_xlfn.IFNA(INDEX('I.KI 2016-17'!W$8:W$391,MATCH($B247,'I.KI 2016-17'!$B$8:$B$391,0)),"")</f>
        <v>74.213470136171992</v>
      </c>
      <c r="R247" s="193">
        <f>_xlfn.IFNA(INDEX('I.KI 2016-17'!X$8:X$391,MATCH($B247,'I.KI 2016-17'!$B$8:$B$391,0)),"")</f>
        <v>12.385058848606999</v>
      </c>
      <c r="S247" s="193">
        <f>_xlfn.IFNA(INDEX('I.KI 2016-17'!Y$8:Y$391,MATCH($B247,'I.KI 2016-17'!$B$8:$B$391,0)),"")</f>
        <v>0</v>
      </c>
      <c r="T247" s="193">
        <f>_xlfn.IFNA(INDEX('I.KI 2016-17'!Z$8:Z$391,MATCH($B247,'I.KI 2016-17'!$B$8:$B$391,0)),"")</f>
        <v>0</v>
      </c>
      <c r="U247" s="157">
        <f>_xlfn.IFNA(INDEX('I.KI 2016-17'!AA$8:AA$391,MATCH($B247,'I.KI 2016-17'!$B$8:$B$391,0)),"")</f>
        <v>0</v>
      </c>
      <c r="V247" s="149"/>
      <c r="W247" s="154">
        <f>_xlfn.IFNA(INDEX('I.KI 2016-17'!$H$8:$H$391,MATCH(B247,'I.KI 2016-17'!$B$8:$B$391,0)),"")</f>
        <v>33.211475570508</v>
      </c>
      <c r="X247" s="153">
        <f>_xlfn.IFNA(INDEX('I.KI 2016-17'!$I$8:$I$391,MATCH(B247,'I.KI 2016-17'!$B$8:$B$391,0)),"")</f>
        <v>53.387053414270994</v>
      </c>
      <c r="Y247" s="155">
        <f>_xlfn.IFNA(INDEX('I.KI 2016-17'!$G$8:$G$391,MATCH(B247,'I.KI 2016-17'!$B$8:$B$391,0)),"")</f>
        <v>86.598528984778994</v>
      </c>
      <c r="Z247" s="149"/>
      <c r="AA247" s="156">
        <f>_xlfn.IFNA(IF($B247=$B$382,0,_xlfn.IFNA(INDEX('I.Supplementary 2017-18'!N$8:N$35,MATCH($B247,'I.Supplementary 2017-18'!$B$8:$B$35,0)),INDEX('I.KI 2017-18'!N$9:N$393,MATCH($B247,'I.KI 2017-18'!$B$9:$B$393,0)))),"")</f>
        <v>20.74779785757713</v>
      </c>
      <c r="AB247" s="193">
        <f>_xlfn.IFNA(IF($B247=$B$382,0,_xlfn.IFNA(INDEX('I.Supplementary 2017-18'!O$8:O$35,MATCH($B247,'I.Supplementary 2017-18'!$B$8:$B$35,0)),INDEX('I.KI 2017-18'!O$9:O$393,MATCH($B247,'I.KI 2017-18'!$B$9:$B$393,0)))),"")</f>
        <v>2.3105960694840291</v>
      </c>
      <c r="AC247" s="193">
        <f>_xlfn.IFNA(IF($B247=$B$382,0,_xlfn.IFNA(INDEX('I.Supplementary 2017-18'!P$8:P$35,MATCH($B247,'I.Supplementary 2017-18'!$B$8:$B$35,0)),INDEX('I.KI 2017-18'!P$9:P$393,MATCH($B247,'I.KI 2017-18'!$B$9:$B$393,0)))),"")</f>
        <v>0</v>
      </c>
      <c r="AD247" s="193">
        <f>_xlfn.IFNA(IF($B247=$B$382,0,_xlfn.IFNA(INDEX('I.Supplementary 2017-18'!Q$8:Q$35,MATCH($B247,'I.Supplementary 2017-18'!$B$8:$B$35,0)),INDEX('I.KI 2017-18'!Q$9:Q$393,MATCH($B247,'I.KI 2017-18'!$B$9:$B$393,0)))),"")</f>
        <v>0</v>
      </c>
      <c r="AE247" s="157">
        <f>_xlfn.IFNA(IF($B247=$B$382,0,_xlfn.IFNA(INDEX('I.Supplementary 2017-18'!R$8:R$35,MATCH($B247,'I.Supplementary 2017-18'!$B$8:$B$35,0)),INDEX('I.KI 2017-18'!R$9:R$393,MATCH($B247,'I.KI 2017-18'!$B$9:$B$393,0)))),"")</f>
        <v>0</v>
      </c>
      <c r="AF247" s="156">
        <f>_xlfn.IFNA(IF($B247=$B$382,0,_xlfn.IFNA(INDEX('I.Supplementary 2017-18'!S$8:S$35,MATCH($B247,'I.Supplementary 2017-18'!$B$8:$B$35,0)),INDEX('I.KI 2017-18'!S$9:S$393,MATCH($B247,'I.KI 2017-18'!$B$9:$B$393,0)))),"")</f>
        <v>45.987355442138366</v>
      </c>
      <c r="AG247" s="193">
        <f>_xlfn.IFNA(IF($B247=$B$382,0,_xlfn.IFNA(INDEX('I.Supplementary 2017-18'!T$8:T$35,MATCH($B247,'I.Supplementary 2017-18'!$B$8:$B$35,0)),INDEX('I.KI 2017-18'!T$9:T$393,MATCH($B247,'I.KI 2017-18'!$B$9:$B$393,0)))),"")</f>
        <v>8.4896493708061129</v>
      </c>
      <c r="AH247" s="193">
        <f>_xlfn.IFNA(IF($B247=$B$382,0,_xlfn.IFNA(INDEX('I.Supplementary 2017-18'!U$8:U$35,MATCH($B247,'I.Supplementary 2017-18'!$B$8:$B$35,0)),INDEX('I.KI 2017-18'!U$9:U$393,MATCH($B247,'I.KI 2017-18'!$B$9:$B$393,0)))),"")</f>
        <v>0</v>
      </c>
      <c r="AI247" s="193">
        <f>_xlfn.IFNA(IF($B247=$B$382,0,_xlfn.IFNA(INDEX('I.Supplementary 2017-18'!V$8:V$35,MATCH($B247,'I.Supplementary 2017-18'!$B$8:$B$35,0)),INDEX('I.KI 2017-18'!V$9:V$393,MATCH($B247,'I.KI 2017-18'!$B$9:$B$393,0)))),"")</f>
        <v>0</v>
      </c>
      <c r="AJ247" s="157">
        <f>_xlfn.IFNA(IF($B247=$B$382,0,_xlfn.IFNA(INDEX('I.Supplementary 2017-18'!W$8:W$35,MATCH($B247,'I.Supplementary 2017-18'!$B$8:$B$35,0)),INDEX('I.KI 2017-18'!W$9:W$393,MATCH($B247,'I.KI 2017-18'!$B$9:$B$393,0)))),"")</f>
        <v>0</v>
      </c>
      <c r="AK247" s="156">
        <f>_xlfn.IFNA(IF($B247=$B$382,0,_xlfn.IFNA(INDEX('I.Supplementary 2017-18'!X$8:X$35,MATCH($B247,'I.Supplementary 2017-18'!$B$8:$B$35,0)),INDEX('I.KI 2017-18'!X$9:X$393,MATCH($B247,'I.KI 2017-18'!$B$9:$B$393,0)))),"")</f>
        <v>66.735153299715492</v>
      </c>
      <c r="AL247" s="193">
        <f>_xlfn.IFNA(IF($B247=$B$382,0,_xlfn.IFNA(INDEX('I.Supplementary 2017-18'!Y$8:Y$35,MATCH($B247,'I.Supplementary 2017-18'!$B$8:$B$35,0)),INDEX('I.KI 2017-18'!Y$9:Y$393,MATCH($B247,'I.KI 2017-18'!$B$9:$B$393,0)))),"")</f>
        <v>10.800245440290142</v>
      </c>
      <c r="AM247" s="193">
        <f>_xlfn.IFNA(IF($B247=$B$382,0,_xlfn.IFNA(INDEX('I.Supplementary 2017-18'!Z$8:Z$35,MATCH($B247,'I.Supplementary 2017-18'!$B$8:$B$35,0)),INDEX('I.KI 2017-18'!Z$9:Z$393,MATCH($B247,'I.KI 2017-18'!$B$9:$B$393,0)))),"")</f>
        <v>0</v>
      </c>
      <c r="AN247" s="193">
        <f>_xlfn.IFNA(IF($B247=$B$382,0,_xlfn.IFNA(INDEX('I.Supplementary 2017-18'!AA$8:AA$35,MATCH($B247,'I.Supplementary 2017-18'!$B$8:$B$35,0)),INDEX('I.KI 2017-18'!AA$9:AA$393,MATCH($B247,'I.KI 2017-18'!$B$9:$B$393,0)))),"")</f>
        <v>0</v>
      </c>
      <c r="AO247" s="157">
        <f>_xlfn.IFNA(IF($B247=$B$382,0,_xlfn.IFNA(INDEX('I.Supplementary 2017-18'!AB$8:AB$35,MATCH($B247,'I.Supplementary 2017-18'!$B$8:$B$35,0)),INDEX('I.KI 2017-18'!AB$9:AB$393,MATCH($B247,'I.KI 2017-18'!$B$9:$B$393,0)))),"")</f>
        <v>0</v>
      </c>
      <c r="AP247" s="149"/>
      <c r="AQ247" s="156">
        <f>_xlfn.IFNA(IF($B247=$B$381,0,IF($B247=$B$382,0,_xlfn.IFNA(INDEX('I.Supplementary 2017-18'!I$8:I$35,MATCH($B247,'I.Supplementary 2017-18'!$B$8:$B$35,0)),INDEX('I.KI 2017-18'!I$9:I$393,MATCH($B247,'I.KI 2017-18'!$B$9:$B$393,0))))),"")</f>
        <v>23.058393927061161</v>
      </c>
      <c r="AR247" s="149">
        <f>_xlfn.IFNA(IF($B247=$B$381,0,IF($B247=$B$382,0,_xlfn.IFNA(INDEX('I.Supplementary 2017-18'!J$8:J$35,MATCH($B247,'I.Supplementary 2017-18'!$B$8:$B$35,0)),INDEX('I.KI 2017-18'!J$9:J$393,MATCH($B247,'I.KI 2017-18'!$B$9:$B$393,0))))),"")</f>
        <v>54.477004812944479</v>
      </c>
      <c r="AS247" s="157">
        <f>_xlfn.IFNA(IF($B247=$B$381,0,IF($B247=$B$382,0,_xlfn.IFNA(INDEX('I.Supplementary 2017-18'!H$8:H$35,MATCH($B247,'I.Supplementary 2017-18'!$B$8:$B$35,0)),INDEX('I.KI 2017-18'!H$9:H$393,MATCH($B247,'I.KI 2017-18'!$B$9:$B$393,0))))),"")</f>
        <v>77.535398740005633</v>
      </c>
      <c r="AT247" s="149"/>
      <c r="AU247" s="156">
        <f>_xlfn.IFNA(_xlfn.IFNA(INDEX('I.Supplementary 2018-19'!P$8:P$157,MATCH($B247,'I.Supplementary 2018-19'!$B$8:$B$157,0)),INDEX('I.KI 2018-19'!P$9:P$393,MATCH($B247,'I.KI 2018-19'!$B$9:$B$393,0))),"")</f>
        <v>15.115703293908879</v>
      </c>
      <c r="AV247" s="193">
        <f>_xlfn.IFNA(_xlfn.IFNA(INDEX('I.Supplementary 2018-19'!Q$8:Q$157,MATCH($B247,'I.Supplementary 2018-19'!$B$8:$B$157,0)),INDEX('I.KI 2018-19'!Q$9:Q$393,MATCH($B247,'I.KI 2018-19'!$B$9:$B$393,0))),"")</f>
        <v>1.2070422682828195</v>
      </c>
      <c r="AW247" s="193">
        <f>_xlfn.IFNA(_xlfn.IFNA(INDEX('I.Supplementary 2018-19'!R$8:R$157,MATCH($B247,'I.Supplementary 2018-19'!$B$8:$B$157,0)),INDEX('I.KI 2018-19'!R$9:R$393,MATCH($B247,'I.KI 2018-19'!$B$9:$B$393,0))),"")</f>
        <v>0</v>
      </c>
      <c r="AX247" s="193">
        <f>_xlfn.IFNA(_xlfn.IFNA(INDEX('I.Supplementary 2018-19'!S$8:S$157,MATCH($B247,'I.Supplementary 2018-19'!$B$8:$B$157,0)),INDEX('I.KI 2018-19'!S$9:S$393,MATCH($B247,'I.KI 2018-19'!$B$9:$B$393,0))),"")</f>
        <v>0</v>
      </c>
      <c r="AY247" s="157">
        <f>_xlfn.IFNA(_xlfn.IFNA(INDEX('I.Supplementary 2018-19'!T$8:T$157,MATCH($B247,'I.Supplementary 2018-19'!$B$8:$B$157,0)),INDEX('I.KI 2018-19'!T$9:T$393,MATCH($B247,'I.KI 2018-19'!$B$9:$B$393,0))),"")</f>
        <v>0</v>
      </c>
      <c r="AZ247" s="156">
        <f>_xlfn.IFNA(_xlfn.IFNA(INDEX('I.Supplementary 2018-19'!U$8:U$157,MATCH($B247,'I.Supplementary 2018-19'!$B$8:$B$157,0)),INDEX('I.KI 2018-19'!U$9:U$393,MATCH($B247,'I.KI 2018-19'!$B$9:$B$393,0))),"")</f>
        <v>47.368949811644669</v>
      </c>
      <c r="BA247" s="193">
        <f>_xlfn.IFNA(_xlfn.IFNA(INDEX('I.Supplementary 2018-19'!V$8:V$157,MATCH($B247,'I.Supplementary 2018-19'!$B$8:$B$157,0)),INDEX('I.KI 2018-19'!V$9:V$393,MATCH($B247,'I.KI 2018-19'!$B$9:$B$393,0))),"")</f>
        <v>8.744703214564236</v>
      </c>
      <c r="BB247" s="193">
        <f>_xlfn.IFNA(_xlfn.IFNA(INDEX('I.Supplementary 2018-19'!W$8:W$157,MATCH($B247,'I.Supplementary 2018-19'!$B$8:$B$157,0)),INDEX('I.KI 2018-19'!W$9:W$393,MATCH($B247,'I.KI 2018-19'!$B$9:$B$393,0))),"")</f>
        <v>0</v>
      </c>
      <c r="BC247" s="193">
        <f>_xlfn.IFNA(_xlfn.IFNA(INDEX('I.Supplementary 2018-19'!X$8:X$157,MATCH($B247,'I.Supplementary 2018-19'!$B$8:$B$157,0)),INDEX('I.KI 2018-19'!X$9:X$393,MATCH($B247,'I.KI 2018-19'!$B$9:$B$393,0))),"")</f>
        <v>0</v>
      </c>
      <c r="BD247" s="157">
        <f>_xlfn.IFNA(_xlfn.IFNA(INDEX('I.Supplementary 2018-19'!Y$8:Y$157,MATCH($B247,'I.Supplementary 2018-19'!$B$8:$B$157,0)),INDEX('I.KI 2018-19'!Y$9:Y$393,MATCH($B247,'I.KI 2018-19'!$B$9:$B$393,0))),"")</f>
        <v>0</v>
      </c>
      <c r="BE247" s="156">
        <f>_xlfn.IFNA(_xlfn.IFNA(INDEX('I.Supplementary 2018-19'!Z$8:Z$157,MATCH($B247,'I.Supplementary 2018-19'!$B$8:$B$157,0)),INDEX('I.KI 2018-19'!Z$9:Z$393,MATCH($B247,'I.KI 2018-19'!$B$9:$B$393,0))),"")</f>
        <v>62.484653105553548</v>
      </c>
      <c r="BF247" s="193">
        <f>_xlfn.IFNA(_xlfn.IFNA(INDEX('I.Supplementary 2018-19'!AA$8:AA$157,MATCH($B247,'I.Supplementary 2018-19'!$B$8:$B$157,0)),INDEX('I.KI 2018-19'!AA$9:AA$393,MATCH($B247,'I.KI 2018-19'!$B$9:$B$393,0))),"")</f>
        <v>9.9517454828470555</v>
      </c>
      <c r="BG247" s="193">
        <f>_xlfn.IFNA(_xlfn.IFNA(INDEX('I.Supplementary 2018-19'!AB$8:AB$157,MATCH($B247,'I.Supplementary 2018-19'!$B$8:$B$157,0)),INDEX('I.KI 2018-19'!AB$9:AB$393,MATCH($B247,'I.KI 2018-19'!$B$9:$B$393,0))),"")</f>
        <v>0</v>
      </c>
      <c r="BH247" s="193">
        <f>_xlfn.IFNA(_xlfn.IFNA(INDEX('I.Supplementary 2018-19'!AC$8:AC$157,MATCH($B247,'I.Supplementary 2018-19'!$B$8:$B$157,0)),INDEX('I.KI 2018-19'!AC$9:AC$393,MATCH($B247,'I.KI 2018-19'!$B$9:$B$393,0))),"")</f>
        <v>0</v>
      </c>
      <c r="BI247" s="157">
        <f>_xlfn.IFNA(_xlfn.IFNA(INDEX('I.Supplementary 2018-19'!AD$8:AD$157,MATCH($B247,'I.Supplementary 2018-19'!$B$8:$B$157,0)),INDEX('I.KI 2018-19'!AD$9:AD$393,MATCH($B247,'I.KI 2018-19'!$B$9:$B$393,0))),"")</f>
        <v>0</v>
      </c>
      <c r="BJ247" s="149"/>
      <c r="BK247" s="156">
        <f>_xlfn.IFNA(IF($B247=$B$381,0,IF($B247=$B$382,0,_xlfn.IFNA(INDEX('I.Supplementary 2018-19'!I$8:I$157,MATCH($B247,'I.Supplementary 2018-19'!$B$8:$B$157,0)),INDEX('I.KI 2018-19'!I$9:I$393,MATCH($B247,'I.KI 2018-19'!$B$9:$B$393,0))))),"")</f>
        <v>16.322745562191699</v>
      </c>
      <c r="BL247" s="149">
        <f>_xlfn.IFNA(IF($B247=$B$381,0,IF($B247=$B$382,0,_xlfn.IFNA(INDEX('I.Supplementary 2018-19'!J$8:J$157,MATCH($B247,'I.Supplementary 2018-19'!$B$8:$B$157,0)),INDEX('I.KI 2018-19'!J$9:J$393,MATCH($B247,'I.KI 2018-19'!$B$9:$B$393,0))))),"")</f>
        <v>56.113653026208901</v>
      </c>
      <c r="BM247" s="157">
        <f>_xlfn.IFNA(IF($B247=$B$381,0,IF($B247=$B$382,0,_xlfn.IFNA(INDEX('I.Supplementary 2018-19'!H$8:H$157,MATCH($B247,'I.Supplementary 2018-19'!$B$8:$B$157,0)),INDEX('I.KI 2018-19'!H$9:H$393,MATCH($B247,'I.KI 2018-19'!$B$9:$B$393,0))))),"")</f>
        <v>72.436398588400607</v>
      </c>
    </row>
    <row r="248" spans="2:65">
      <c r="B248" s="121" t="str">
        <f>'Calculations for 2021-22'!B248</f>
        <v>E1701</v>
      </c>
      <c r="C248" s="160" t="str">
        <f>'Calculations for 2021-22'!D248</f>
        <v>E1701</v>
      </c>
      <c r="D248" t="str">
        <f>'Calculations for 2021-22'!E248</f>
        <v>UNINFIR</v>
      </c>
      <c r="E248" t="str">
        <f>'Calculations for 2021-22'!F248</f>
        <v>P1906</v>
      </c>
      <c r="F248" s="120" t="str">
        <f>'Calculations for 2021-22'!H248</f>
        <v>Portsmouth</v>
      </c>
      <c r="G248" s="156">
        <f>_xlfn.IFNA(INDEX('I.KI 2016-17'!M$8:M$391,MATCH($B248,'I.KI 2016-17'!$B$8:$B$391,0)),"")</f>
        <v>24.731798993951998</v>
      </c>
      <c r="H248" s="149">
        <f>_xlfn.IFNA(INDEX('I.KI 2016-17'!N$8:N$391,MATCH($B248,'I.KI 2016-17'!$B$8:$B$391,0)),"")</f>
        <v>5.6314265000850003</v>
      </c>
      <c r="I248" s="149">
        <f>_xlfn.IFNA(INDEX('I.KI 2016-17'!O$8:O$391,MATCH($B248,'I.KI 2016-17'!$B$8:$B$391,0)),"")</f>
        <v>0</v>
      </c>
      <c r="J248" s="149">
        <f>_xlfn.IFNA(INDEX('I.KI 2016-17'!P$8:P$391,MATCH($B248,'I.KI 2016-17'!$B$8:$B$391,0)),"")</f>
        <v>0</v>
      </c>
      <c r="K248" s="157">
        <f>_xlfn.IFNA(INDEX('I.KI 2016-17'!Q$8:Q$391,MATCH($B248,'I.KI 2016-17'!$B$8:$B$391,0)),"")</f>
        <v>0</v>
      </c>
      <c r="L248" s="156">
        <f>_xlfn.IFNA(INDEX('I.KI 2016-17'!R$8:R$391,MATCH($B248,'I.KI 2016-17'!$B$8:$B$391,0)),"")</f>
        <v>33.752770011990002</v>
      </c>
      <c r="M248" s="193">
        <f>_xlfn.IFNA(INDEX('I.KI 2016-17'!S$8:S$391,MATCH($B248,'I.KI 2016-17'!$B$8:$B$391,0)),"")</f>
        <v>10.652811081428</v>
      </c>
      <c r="N248" s="193">
        <f>_xlfn.IFNA(INDEX('I.KI 2016-17'!T$8:T$391,MATCH($B248,'I.KI 2016-17'!$B$8:$B$391,0)),"")</f>
        <v>0</v>
      </c>
      <c r="O248" s="193">
        <f>_xlfn.IFNA(INDEX('I.KI 2016-17'!U$8:U$391,MATCH($B248,'I.KI 2016-17'!$B$8:$B$391,0)),"")</f>
        <v>0</v>
      </c>
      <c r="P248" s="157">
        <f>_xlfn.IFNA(INDEX('I.KI 2016-17'!V$8:V$391,MATCH($B248,'I.KI 2016-17'!$B$8:$B$391,0)),"")</f>
        <v>0</v>
      </c>
      <c r="Q248" s="156">
        <f>_xlfn.IFNA(INDEX('I.KI 2016-17'!W$8:W$391,MATCH($B248,'I.KI 2016-17'!$B$8:$B$391,0)),"")</f>
        <v>58.484569005941999</v>
      </c>
      <c r="R248" s="193">
        <f>_xlfn.IFNA(INDEX('I.KI 2016-17'!X$8:X$391,MATCH($B248,'I.KI 2016-17'!$B$8:$B$391,0)),"")</f>
        <v>16.284237581513</v>
      </c>
      <c r="S248" s="193">
        <f>_xlfn.IFNA(INDEX('I.KI 2016-17'!Y$8:Y$391,MATCH($B248,'I.KI 2016-17'!$B$8:$B$391,0)),"")</f>
        <v>0</v>
      </c>
      <c r="T248" s="193">
        <f>_xlfn.IFNA(INDEX('I.KI 2016-17'!Z$8:Z$391,MATCH($B248,'I.KI 2016-17'!$B$8:$B$391,0)),"")</f>
        <v>0</v>
      </c>
      <c r="U248" s="157">
        <f>_xlfn.IFNA(INDEX('I.KI 2016-17'!AA$8:AA$391,MATCH($B248,'I.KI 2016-17'!$B$8:$B$391,0)),"")</f>
        <v>0</v>
      </c>
      <c r="V248" s="149"/>
      <c r="W248" s="154">
        <f>_xlfn.IFNA(INDEX('I.KI 2016-17'!$H$8:$H$391,MATCH(B248,'I.KI 2016-17'!$B$8:$B$391,0)),"")</f>
        <v>30.363225494037</v>
      </c>
      <c r="X248" s="153">
        <f>_xlfn.IFNA(INDEX('I.KI 2016-17'!$I$8:$I$391,MATCH(B248,'I.KI 2016-17'!$B$8:$B$391,0)),"")</f>
        <v>44.405581093418</v>
      </c>
      <c r="Y248" s="155">
        <f>_xlfn.IFNA(INDEX('I.KI 2016-17'!$G$8:$G$391,MATCH(B248,'I.KI 2016-17'!$B$8:$B$391,0)),"")</f>
        <v>74.768806587455003</v>
      </c>
      <c r="Z248" s="149"/>
      <c r="AA248" s="156">
        <f>_xlfn.IFNA(IF($B248=$B$382,0,_xlfn.IFNA(INDEX('I.Supplementary 2017-18'!N$8:N$35,MATCH($B248,'I.Supplementary 2017-18'!$B$8:$B$35,0)),INDEX('I.KI 2017-18'!N$9:N$393,MATCH($B248,'I.KI 2017-18'!$B$9:$B$393,0)))),"")</f>
        <v>18.856101842799625</v>
      </c>
      <c r="AB248" s="193">
        <f>_xlfn.IFNA(IF($B248=$B$382,0,_xlfn.IFNA(INDEX('I.Supplementary 2017-18'!O$8:O$35,MATCH($B248,'I.Supplementary 2017-18'!$B$8:$B$35,0)),INDEX('I.KI 2017-18'!O$9:O$393,MATCH($B248,'I.KI 2017-18'!$B$9:$B$393,0)))),"")</f>
        <v>3.457018125577366</v>
      </c>
      <c r="AC248" s="193">
        <f>_xlfn.IFNA(IF($B248=$B$382,0,_xlfn.IFNA(INDEX('I.Supplementary 2017-18'!P$8:P$35,MATCH($B248,'I.Supplementary 2017-18'!$B$8:$B$35,0)),INDEX('I.KI 2017-18'!P$9:P$393,MATCH($B248,'I.KI 2017-18'!$B$9:$B$393,0)))),"")</f>
        <v>0</v>
      </c>
      <c r="AD248" s="193">
        <f>_xlfn.IFNA(IF($B248=$B$382,0,_xlfn.IFNA(INDEX('I.Supplementary 2017-18'!Q$8:Q$35,MATCH($B248,'I.Supplementary 2017-18'!$B$8:$B$35,0)),INDEX('I.KI 2017-18'!Q$9:Q$393,MATCH($B248,'I.KI 2017-18'!$B$9:$B$393,0)))),"")</f>
        <v>0</v>
      </c>
      <c r="AE248" s="157">
        <f>_xlfn.IFNA(IF($B248=$B$382,0,_xlfn.IFNA(INDEX('I.Supplementary 2017-18'!R$8:R$35,MATCH($B248,'I.Supplementary 2017-18'!$B$8:$B$35,0)),INDEX('I.KI 2017-18'!R$9:R$393,MATCH($B248,'I.KI 2017-18'!$B$9:$B$393,0)))),"")</f>
        <v>0</v>
      </c>
      <c r="AF248" s="156">
        <f>_xlfn.IFNA(IF($B248=$B$382,0,_xlfn.IFNA(INDEX('I.Supplementary 2017-18'!S$8:S$35,MATCH($B248,'I.Supplementary 2017-18'!$B$8:$B$35,0)),INDEX('I.KI 2017-18'!S$9:S$393,MATCH($B248,'I.KI 2017-18'!$B$9:$B$393,0)))),"")</f>
        <v>34.441867396672386</v>
      </c>
      <c r="AG248" s="193">
        <f>_xlfn.IFNA(IF($B248=$B$382,0,_xlfn.IFNA(INDEX('I.Supplementary 2017-18'!T$8:T$35,MATCH($B248,'I.Supplementary 2017-18'!$B$8:$B$35,0)),INDEX('I.KI 2017-18'!T$9:T$393,MATCH($B248,'I.KI 2017-18'!$B$9:$B$393,0)))),"")</f>
        <v>10.870299135093518</v>
      </c>
      <c r="AH248" s="193">
        <f>_xlfn.IFNA(IF($B248=$B$382,0,_xlfn.IFNA(INDEX('I.Supplementary 2017-18'!U$8:U$35,MATCH($B248,'I.Supplementary 2017-18'!$B$8:$B$35,0)),INDEX('I.KI 2017-18'!U$9:U$393,MATCH($B248,'I.KI 2017-18'!$B$9:$B$393,0)))),"")</f>
        <v>0</v>
      </c>
      <c r="AI248" s="193">
        <f>_xlfn.IFNA(IF($B248=$B$382,0,_xlfn.IFNA(INDEX('I.Supplementary 2017-18'!V$8:V$35,MATCH($B248,'I.Supplementary 2017-18'!$B$8:$B$35,0)),INDEX('I.KI 2017-18'!V$9:V$393,MATCH($B248,'I.KI 2017-18'!$B$9:$B$393,0)))),"")</f>
        <v>0</v>
      </c>
      <c r="AJ248" s="157">
        <f>_xlfn.IFNA(IF($B248=$B$382,0,_xlfn.IFNA(INDEX('I.Supplementary 2017-18'!W$8:W$35,MATCH($B248,'I.Supplementary 2017-18'!$B$8:$B$35,0)),INDEX('I.KI 2017-18'!W$9:W$393,MATCH($B248,'I.KI 2017-18'!$B$9:$B$393,0)))),"")</f>
        <v>0</v>
      </c>
      <c r="AK248" s="156">
        <f>_xlfn.IFNA(IF($B248=$B$382,0,_xlfn.IFNA(INDEX('I.Supplementary 2017-18'!X$8:X$35,MATCH($B248,'I.Supplementary 2017-18'!$B$8:$B$35,0)),INDEX('I.KI 2017-18'!X$9:X$393,MATCH($B248,'I.KI 2017-18'!$B$9:$B$393,0)))),"")</f>
        <v>53.29796923947201</v>
      </c>
      <c r="AL248" s="193">
        <f>_xlfn.IFNA(IF($B248=$B$382,0,_xlfn.IFNA(INDEX('I.Supplementary 2017-18'!Y$8:Y$35,MATCH($B248,'I.Supplementary 2017-18'!$B$8:$B$35,0)),INDEX('I.KI 2017-18'!Y$9:Y$393,MATCH($B248,'I.KI 2017-18'!$B$9:$B$393,0)))),"")</f>
        <v>14.327317260670885</v>
      </c>
      <c r="AM248" s="193">
        <f>_xlfn.IFNA(IF($B248=$B$382,0,_xlfn.IFNA(INDEX('I.Supplementary 2017-18'!Z$8:Z$35,MATCH($B248,'I.Supplementary 2017-18'!$B$8:$B$35,0)),INDEX('I.KI 2017-18'!Z$9:Z$393,MATCH($B248,'I.KI 2017-18'!$B$9:$B$393,0)))),"")</f>
        <v>0</v>
      </c>
      <c r="AN248" s="193">
        <f>_xlfn.IFNA(IF($B248=$B$382,0,_xlfn.IFNA(INDEX('I.Supplementary 2017-18'!AA$8:AA$35,MATCH($B248,'I.Supplementary 2017-18'!$B$8:$B$35,0)),INDEX('I.KI 2017-18'!AA$9:AA$393,MATCH($B248,'I.KI 2017-18'!$B$9:$B$393,0)))),"")</f>
        <v>0</v>
      </c>
      <c r="AO248" s="157">
        <f>_xlfn.IFNA(IF($B248=$B$382,0,_xlfn.IFNA(INDEX('I.Supplementary 2017-18'!AB$8:AB$35,MATCH($B248,'I.Supplementary 2017-18'!$B$8:$B$35,0)),INDEX('I.KI 2017-18'!AB$9:AB$393,MATCH($B248,'I.KI 2017-18'!$B$9:$B$393,0)))),"")</f>
        <v>0</v>
      </c>
      <c r="AP248" s="149"/>
      <c r="AQ248" s="156">
        <f>_xlfn.IFNA(IF($B248=$B$381,0,IF($B248=$B$382,0,_xlfn.IFNA(INDEX('I.Supplementary 2017-18'!I$8:I$35,MATCH($B248,'I.Supplementary 2017-18'!$B$8:$B$35,0)),INDEX('I.KI 2017-18'!I$9:I$393,MATCH($B248,'I.KI 2017-18'!$B$9:$B$393,0))))),"")</f>
        <v>22.313119968376995</v>
      </c>
      <c r="AR248" s="149">
        <f>_xlfn.IFNA(IF($B248=$B$381,0,IF($B248=$B$382,0,_xlfn.IFNA(INDEX('I.Supplementary 2017-18'!J$8:J$35,MATCH($B248,'I.Supplementary 2017-18'!$B$8:$B$35,0)),INDEX('I.KI 2017-18'!J$9:J$393,MATCH($B248,'I.KI 2017-18'!$B$9:$B$393,0))))),"")</f>
        <v>45.312166531765904</v>
      </c>
      <c r="AS248" s="157">
        <f>_xlfn.IFNA(IF($B248=$B$381,0,IF($B248=$B$382,0,_xlfn.IFNA(INDEX('I.Supplementary 2017-18'!H$8:H$35,MATCH($B248,'I.Supplementary 2017-18'!$B$8:$B$35,0)),INDEX('I.KI 2017-18'!H$9:H$393,MATCH($B248,'I.KI 2017-18'!$B$9:$B$393,0))))),"")</f>
        <v>67.625286500142892</v>
      </c>
      <c r="AT248" s="149"/>
      <c r="AU248" s="156">
        <f>_xlfn.IFNA(_xlfn.IFNA(INDEX('I.Supplementary 2018-19'!P$8:P$157,MATCH($B248,'I.Supplementary 2018-19'!$B$8:$B$157,0)),INDEX('I.KI 2018-19'!P$9:P$393,MATCH($B248,'I.KI 2018-19'!$B$9:$B$393,0))),"")</f>
        <v>14.873799320374056</v>
      </c>
      <c r="AV248" s="193">
        <f>_xlfn.IFNA(_xlfn.IFNA(INDEX('I.Supplementary 2018-19'!Q$8:Q$157,MATCH($B248,'I.Supplementary 2018-19'!$B$8:$B$157,0)),INDEX('I.KI 2018-19'!Q$9:Q$393,MATCH($B248,'I.KI 2018-19'!$B$9:$B$393,0))),"")</f>
        <v>2.082784920817105</v>
      </c>
      <c r="AW248" s="193">
        <f>_xlfn.IFNA(_xlfn.IFNA(INDEX('I.Supplementary 2018-19'!R$8:R$157,MATCH($B248,'I.Supplementary 2018-19'!$B$8:$B$157,0)),INDEX('I.KI 2018-19'!R$9:R$393,MATCH($B248,'I.KI 2018-19'!$B$9:$B$393,0))),"")</f>
        <v>0</v>
      </c>
      <c r="AX248" s="193">
        <f>_xlfn.IFNA(_xlfn.IFNA(INDEX('I.Supplementary 2018-19'!S$8:S$157,MATCH($B248,'I.Supplementary 2018-19'!$B$8:$B$157,0)),INDEX('I.KI 2018-19'!S$9:S$393,MATCH($B248,'I.KI 2018-19'!$B$9:$B$393,0))),"")</f>
        <v>0</v>
      </c>
      <c r="AY248" s="157">
        <f>_xlfn.IFNA(_xlfn.IFNA(INDEX('I.Supplementary 2018-19'!T$8:T$157,MATCH($B248,'I.Supplementary 2018-19'!$B$8:$B$157,0)),INDEX('I.KI 2018-19'!T$9:T$393,MATCH($B248,'I.KI 2018-19'!$B$9:$B$393,0))),"")</f>
        <v>0</v>
      </c>
      <c r="AZ248" s="156">
        <f>_xlfn.IFNA(_xlfn.IFNA(INDEX('I.Supplementary 2018-19'!U$8:U$157,MATCH($B248,'I.Supplementary 2018-19'!$B$8:$B$157,0)),INDEX('I.KI 2018-19'!U$9:U$393,MATCH($B248,'I.KI 2018-19'!$B$9:$B$393,0))),"")</f>
        <v>35.476601610306318</v>
      </c>
      <c r="BA248" s="193">
        <f>_xlfn.IFNA(_xlfn.IFNA(INDEX('I.Supplementary 2018-19'!V$8:V$157,MATCH($B248,'I.Supplementary 2018-19'!$B$8:$B$157,0)),INDEX('I.KI 2018-19'!V$9:V$393,MATCH($B248,'I.KI 2018-19'!$B$9:$B$393,0))),"")</f>
        <v>11.196874645589888</v>
      </c>
      <c r="BB248" s="193">
        <f>_xlfn.IFNA(_xlfn.IFNA(INDEX('I.Supplementary 2018-19'!W$8:W$157,MATCH($B248,'I.Supplementary 2018-19'!$B$8:$B$157,0)),INDEX('I.KI 2018-19'!W$9:W$393,MATCH($B248,'I.KI 2018-19'!$B$9:$B$393,0))),"")</f>
        <v>0</v>
      </c>
      <c r="BC248" s="193">
        <f>_xlfn.IFNA(_xlfn.IFNA(INDEX('I.Supplementary 2018-19'!X$8:X$157,MATCH($B248,'I.Supplementary 2018-19'!$B$8:$B$157,0)),INDEX('I.KI 2018-19'!X$9:X$393,MATCH($B248,'I.KI 2018-19'!$B$9:$B$393,0))),"")</f>
        <v>0</v>
      </c>
      <c r="BD248" s="157">
        <f>_xlfn.IFNA(_xlfn.IFNA(INDEX('I.Supplementary 2018-19'!Y$8:Y$157,MATCH($B248,'I.Supplementary 2018-19'!$B$8:$B$157,0)),INDEX('I.KI 2018-19'!Y$9:Y$393,MATCH($B248,'I.KI 2018-19'!$B$9:$B$393,0))),"")</f>
        <v>0</v>
      </c>
      <c r="BE248" s="156">
        <f>_xlfn.IFNA(_xlfn.IFNA(INDEX('I.Supplementary 2018-19'!Z$8:Z$157,MATCH($B248,'I.Supplementary 2018-19'!$B$8:$B$157,0)),INDEX('I.KI 2018-19'!Z$9:Z$393,MATCH($B248,'I.KI 2018-19'!$B$9:$B$393,0))),"")</f>
        <v>50.350400930680372</v>
      </c>
      <c r="BF248" s="193">
        <f>_xlfn.IFNA(_xlfn.IFNA(INDEX('I.Supplementary 2018-19'!AA$8:AA$157,MATCH($B248,'I.Supplementary 2018-19'!$B$8:$B$157,0)),INDEX('I.KI 2018-19'!AA$9:AA$393,MATCH($B248,'I.KI 2018-19'!$B$9:$B$393,0))),"")</f>
        <v>13.279659566406993</v>
      </c>
      <c r="BG248" s="193">
        <f>_xlfn.IFNA(_xlfn.IFNA(INDEX('I.Supplementary 2018-19'!AB$8:AB$157,MATCH($B248,'I.Supplementary 2018-19'!$B$8:$B$157,0)),INDEX('I.KI 2018-19'!AB$9:AB$393,MATCH($B248,'I.KI 2018-19'!$B$9:$B$393,0))),"")</f>
        <v>0</v>
      </c>
      <c r="BH248" s="193">
        <f>_xlfn.IFNA(_xlfn.IFNA(INDEX('I.Supplementary 2018-19'!AC$8:AC$157,MATCH($B248,'I.Supplementary 2018-19'!$B$8:$B$157,0)),INDEX('I.KI 2018-19'!AC$9:AC$393,MATCH($B248,'I.KI 2018-19'!$B$9:$B$393,0))),"")</f>
        <v>0</v>
      </c>
      <c r="BI248" s="157">
        <f>_xlfn.IFNA(_xlfn.IFNA(INDEX('I.Supplementary 2018-19'!AD$8:AD$157,MATCH($B248,'I.Supplementary 2018-19'!$B$8:$B$157,0)),INDEX('I.KI 2018-19'!AD$9:AD$393,MATCH($B248,'I.KI 2018-19'!$B$9:$B$393,0))),"")</f>
        <v>0</v>
      </c>
      <c r="BJ248" s="149"/>
      <c r="BK248" s="156">
        <f>_xlfn.IFNA(IF($B248=$B$381,0,IF($B248=$B$382,0,_xlfn.IFNA(INDEX('I.Supplementary 2018-19'!I$8:I$157,MATCH($B248,'I.Supplementary 2018-19'!$B$8:$B$157,0)),INDEX('I.KI 2018-19'!I$9:I$393,MATCH($B248,'I.KI 2018-19'!$B$9:$B$393,0))))),"")</f>
        <v>16.956584241191162</v>
      </c>
      <c r="BL248" s="149">
        <f>_xlfn.IFNA(IF($B248=$B$381,0,IF($B248=$B$382,0,_xlfn.IFNA(INDEX('I.Supplementary 2018-19'!J$8:J$157,MATCH($B248,'I.Supplementary 2018-19'!$B$8:$B$157,0)),INDEX('I.KI 2018-19'!J$9:J$393,MATCH($B248,'I.KI 2018-19'!$B$9:$B$393,0))))),"")</f>
        <v>46.673476255896205</v>
      </c>
      <c r="BM248" s="157">
        <f>_xlfn.IFNA(IF($B248=$B$381,0,IF($B248=$B$382,0,_xlfn.IFNA(INDEX('I.Supplementary 2018-19'!H$8:H$157,MATCH($B248,'I.Supplementary 2018-19'!$B$8:$B$157,0)),INDEX('I.KI 2018-19'!H$9:H$393,MATCH($B248,'I.KI 2018-19'!$B$9:$B$393,0))))),"")</f>
        <v>63.630060497087371</v>
      </c>
    </row>
    <row r="249" spans="2:65">
      <c r="B249" s="121" t="str">
        <f>'Calculations for 2021-22'!B249</f>
        <v>E2339</v>
      </c>
      <c r="C249" s="160" t="str">
        <f>'Calculations for 2021-22'!D249</f>
        <v>E2339</v>
      </c>
      <c r="D249" t="str">
        <f>'Calculations for 2021-22'!E249</f>
        <v>SD</v>
      </c>
      <c r="E249" t="str">
        <f>'Calculations for 2021-22'!F249</f>
        <v>P1909</v>
      </c>
      <c r="F249" s="120" t="str">
        <f>'Calculations for 2021-22'!H249</f>
        <v>Preston</v>
      </c>
      <c r="G249" s="156">
        <f>_xlfn.IFNA(INDEX('I.KI 2016-17'!M$8:M$391,MATCH($B249,'I.KI 2016-17'!$B$8:$B$391,0)),"")</f>
        <v>0</v>
      </c>
      <c r="H249" s="149">
        <f>_xlfn.IFNA(INDEX('I.KI 2016-17'!N$8:N$391,MATCH($B249,'I.KI 2016-17'!$B$8:$B$391,0)),"")</f>
        <v>2.5271312359349998</v>
      </c>
      <c r="I249" s="149">
        <f>_xlfn.IFNA(INDEX('I.KI 2016-17'!O$8:O$391,MATCH($B249,'I.KI 2016-17'!$B$8:$B$391,0)),"")</f>
        <v>0</v>
      </c>
      <c r="J249" s="149">
        <f>_xlfn.IFNA(INDEX('I.KI 2016-17'!P$8:P$391,MATCH($B249,'I.KI 2016-17'!$B$8:$B$391,0)),"")</f>
        <v>0</v>
      </c>
      <c r="K249" s="157">
        <f>_xlfn.IFNA(INDEX('I.KI 2016-17'!Q$8:Q$391,MATCH($B249,'I.KI 2016-17'!$B$8:$B$391,0)),"")</f>
        <v>0</v>
      </c>
      <c r="L249" s="156">
        <f>_xlfn.IFNA(INDEX('I.KI 2016-17'!R$8:R$391,MATCH($B249,'I.KI 2016-17'!$B$8:$B$391,0)),"")</f>
        <v>0</v>
      </c>
      <c r="M249" s="193">
        <f>_xlfn.IFNA(INDEX('I.KI 2016-17'!S$8:S$391,MATCH($B249,'I.KI 2016-17'!$B$8:$B$391,0)),"")</f>
        <v>5.0880394202889994</v>
      </c>
      <c r="N249" s="193">
        <f>_xlfn.IFNA(INDEX('I.KI 2016-17'!T$8:T$391,MATCH($B249,'I.KI 2016-17'!$B$8:$B$391,0)),"")</f>
        <v>0</v>
      </c>
      <c r="O249" s="193">
        <f>_xlfn.IFNA(INDEX('I.KI 2016-17'!U$8:U$391,MATCH($B249,'I.KI 2016-17'!$B$8:$B$391,0)),"")</f>
        <v>0</v>
      </c>
      <c r="P249" s="157">
        <f>_xlfn.IFNA(INDEX('I.KI 2016-17'!V$8:V$391,MATCH($B249,'I.KI 2016-17'!$B$8:$B$391,0)),"")</f>
        <v>0</v>
      </c>
      <c r="Q249" s="156">
        <f>_xlfn.IFNA(INDEX('I.KI 2016-17'!W$8:W$391,MATCH($B249,'I.KI 2016-17'!$B$8:$B$391,0)),"")</f>
        <v>0</v>
      </c>
      <c r="R249" s="193">
        <f>_xlfn.IFNA(INDEX('I.KI 2016-17'!X$8:X$391,MATCH($B249,'I.KI 2016-17'!$B$8:$B$391,0)),"")</f>
        <v>7.6151706562239987</v>
      </c>
      <c r="S249" s="193">
        <f>_xlfn.IFNA(INDEX('I.KI 2016-17'!Y$8:Y$391,MATCH($B249,'I.KI 2016-17'!$B$8:$B$391,0)),"")</f>
        <v>0</v>
      </c>
      <c r="T249" s="193">
        <f>_xlfn.IFNA(INDEX('I.KI 2016-17'!Z$8:Z$391,MATCH($B249,'I.KI 2016-17'!$B$8:$B$391,0)),"")</f>
        <v>0</v>
      </c>
      <c r="U249" s="157">
        <f>_xlfn.IFNA(INDEX('I.KI 2016-17'!AA$8:AA$391,MATCH($B249,'I.KI 2016-17'!$B$8:$B$391,0)),"")</f>
        <v>0</v>
      </c>
      <c r="V249" s="149"/>
      <c r="W249" s="154">
        <f>_xlfn.IFNA(INDEX('I.KI 2016-17'!$H$8:$H$391,MATCH(B249,'I.KI 2016-17'!$B$8:$B$391,0)),"")</f>
        <v>2.5271312359349998</v>
      </c>
      <c r="X249" s="153">
        <f>_xlfn.IFNA(INDEX('I.KI 2016-17'!$I$8:$I$391,MATCH(B249,'I.KI 2016-17'!$B$8:$B$391,0)),"")</f>
        <v>5.0880394202889994</v>
      </c>
      <c r="Y249" s="155">
        <f>_xlfn.IFNA(INDEX('I.KI 2016-17'!$G$8:$G$391,MATCH(B249,'I.KI 2016-17'!$B$8:$B$391,0)),"")</f>
        <v>7.6151706562239987</v>
      </c>
      <c r="Z249" s="149"/>
      <c r="AA249" s="156">
        <f>_xlfn.IFNA(IF($B249=$B$382,0,_xlfn.IFNA(INDEX('I.Supplementary 2017-18'!N$8:N$35,MATCH($B249,'I.Supplementary 2017-18'!$B$8:$B$35,0)),INDEX('I.KI 2017-18'!N$9:N$393,MATCH($B249,'I.KI 2017-18'!$B$9:$B$393,0)))),"")</f>
        <v>0</v>
      </c>
      <c r="AB249" s="193">
        <f>_xlfn.IFNA(IF($B249=$B$382,0,_xlfn.IFNA(INDEX('I.Supplementary 2017-18'!O$8:O$35,MATCH($B249,'I.Supplementary 2017-18'!$B$8:$B$35,0)),INDEX('I.KI 2017-18'!O$9:O$393,MATCH($B249,'I.KI 2017-18'!$B$9:$B$393,0)))),"")</f>
        <v>1.3798964420801141</v>
      </c>
      <c r="AC249" s="193">
        <f>_xlfn.IFNA(IF($B249=$B$382,0,_xlfn.IFNA(INDEX('I.Supplementary 2017-18'!P$8:P$35,MATCH($B249,'I.Supplementary 2017-18'!$B$8:$B$35,0)),INDEX('I.KI 2017-18'!P$9:P$393,MATCH($B249,'I.KI 2017-18'!$B$9:$B$393,0)))),"")</f>
        <v>0</v>
      </c>
      <c r="AD249" s="193">
        <f>_xlfn.IFNA(IF($B249=$B$382,0,_xlfn.IFNA(INDEX('I.Supplementary 2017-18'!Q$8:Q$35,MATCH($B249,'I.Supplementary 2017-18'!$B$8:$B$35,0)),INDEX('I.KI 2017-18'!Q$9:Q$393,MATCH($B249,'I.KI 2017-18'!$B$9:$B$393,0)))),"")</f>
        <v>0</v>
      </c>
      <c r="AE249" s="157">
        <f>_xlfn.IFNA(IF($B249=$B$382,0,_xlfn.IFNA(INDEX('I.Supplementary 2017-18'!R$8:R$35,MATCH($B249,'I.Supplementary 2017-18'!$B$8:$B$35,0)),INDEX('I.KI 2017-18'!R$9:R$393,MATCH($B249,'I.KI 2017-18'!$B$9:$B$393,0)))),"")</f>
        <v>0</v>
      </c>
      <c r="AF249" s="156">
        <f>_xlfn.IFNA(IF($B249=$B$382,0,_xlfn.IFNA(INDEX('I.Supplementary 2017-18'!S$8:S$35,MATCH($B249,'I.Supplementary 2017-18'!$B$8:$B$35,0)),INDEX('I.KI 2017-18'!S$9:S$393,MATCH($B249,'I.KI 2017-18'!$B$9:$B$393,0)))),"")</f>
        <v>0</v>
      </c>
      <c r="AG249" s="193">
        <f>_xlfn.IFNA(IF($B249=$B$382,0,_xlfn.IFNA(INDEX('I.Supplementary 2017-18'!T$8:T$35,MATCH($B249,'I.Supplementary 2017-18'!$B$8:$B$35,0)),INDEX('I.KI 2017-18'!T$9:T$393,MATCH($B249,'I.KI 2017-18'!$B$9:$B$393,0)))),"")</f>
        <v>5.1919169585306468</v>
      </c>
      <c r="AH249" s="193">
        <f>_xlfn.IFNA(IF($B249=$B$382,0,_xlfn.IFNA(INDEX('I.Supplementary 2017-18'!U$8:U$35,MATCH($B249,'I.Supplementary 2017-18'!$B$8:$B$35,0)),INDEX('I.KI 2017-18'!U$9:U$393,MATCH($B249,'I.KI 2017-18'!$B$9:$B$393,0)))),"")</f>
        <v>0</v>
      </c>
      <c r="AI249" s="193">
        <f>_xlfn.IFNA(IF($B249=$B$382,0,_xlfn.IFNA(INDEX('I.Supplementary 2017-18'!V$8:V$35,MATCH($B249,'I.Supplementary 2017-18'!$B$8:$B$35,0)),INDEX('I.KI 2017-18'!V$9:V$393,MATCH($B249,'I.KI 2017-18'!$B$9:$B$393,0)))),"")</f>
        <v>0</v>
      </c>
      <c r="AJ249" s="157">
        <f>_xlfn.IFNA(IF($B249=$B$382,0,_xlfn.IFNA(INDEX('I.Supplementary 2017-18'!W$8:W$35,MATCH($B249,'I.Supplementary 2017-18'!$B$8:$B$35,0)),INDEX('I.KI 2017-18'!W$9:W$393,MATCH($B249,'I.KI 2017-18'!$B$9:$B$393,0)))),"")</f>
        <v>0</v>
      </c>
      <c r="AK249" s="156">
        <f>_xlfn.IFNA(IF($B249=$B$382,0,_xlfn.IFNA(INDEX('I.Supplementary 2017-18'!X$8:X$35,MATCH($B249,'I.Supplementary 2017-18'!$B$8:$B$35,0)),INDEX('I.KI 2017-18'!X$9:X$393,MATCH($B249,'I.KI 2017-18'!$B$9:$B$393,0)))),"")</f>
        <v>0</v>
      </c>
      <c r="AL249" s="193">
        <f>_xlfn.IFNA(IF($B249=$B$382,0,_xlfn.IFNA(INDEX('I.Supplementary 2017-18'!Y$8:Y$35,MATCH($B249,'I.Supplementary 2017-18'!$B$8:$B$35,0)),INDEX('I.KI 2017-18'!Y$9:Y$393,MATCH($B249,'I.KI 2017-18'!$B$9:$B$393,0)))),"")</f>
        <v>6.5718134006107611</v>
      </c>
      <c r="AM249" s="193">
        <f>_xlfn.IFNA(IF($B249=$B$382,0,_xlfn.IFNA(INDEX('I.Supplementary 2017-18'!Z$8:Z$35,MATCH($B249,'I.Supplementary 2017-18'!$B$8:$B$35,0)),INDEX('I.KI 2017-18'!Z$9:Z$393,MATCH($B249,'I.KI 2017-18'!$B$9:$B$393,0)))),"")</f>
        <v>0</v>
      </c>
      <c r="AN249" s="193">
        <f>_xlfn.IFNA(IF($B249=$B$382,0,_xlfn.IFNA(INDEX('I.Supplementary 2017-18'!AA$8:AA$35,MATCH($B249,'I.Supplementary 2017-18'!$B$8:$B$35,0)),INDEX('I.KI 2017-18'!AA$9:AA$393,MATCH($B249,'I.KI 2017-18'!$B$9:$B$393,0)))),"")</f>
        <v>0</v>
      </c>
      <c r="AO249" s="157">
        <f>_xlfn.IFNA(IF($B249=$B$382,0,_xlfn.IFNA(INDEX('I.Supplementary 2017-18'!AB$8:AB$35,MATCH($B249,'I.Supplementary 2017-18'!$B$8:$B$35,0)),INDEX('I.KI 2017-18'!AB$9:AB$393,MATCH($B249,'I.KI 2017-18'!$B$9:$B$393,0)))),"")</f>
        <v>0</v>
      </c>
      <c r="AP249" s="149"/>
      <c r="AQ249" s="156">
        <f>_xlfn.IFNA(IF($B249=$B$381,0,IF($B249=$B$382,0,_xlfn.IFNA(INDEX('I.Supplementary 2017-18'!I$8:I$35,MATCH($B249,'I.Supplementary 2017-18'!$B$8:$B$35,0)),INDEX('I.KI 2017-18'!I$9:I$393,MATCH($B249,'I.KI 2017-18'!$B$9:$B$393,0))))),"")</f>
        <v>1.3798964420801141</v>
      </c>
      <c r="AR249" s="149">
        <f>_xlfn.IFNA(IF($B249=$B$381,0,IF($B249=$B$382,0,_xlfn.IFNA(INDEX('I.Supplementary 2017-18'!J$8:J$35,MATCH($B249,'I.Supplementary 2017-18'!$B$8:$B$35,0)),INDEX('I.KI 2017-18'!J$9:J$393,MATCH($B249,'I.KI 2017-18'!$B$9:$B$393,0))))),"")</f>
        <v>5.1919169585306468</v>
      </c>
      <c r="AS249" s="157">
        <f>_xlfn.IFNA(IF($B249=$B$381,0,IF($B249=$B$382,0,_xlfn.IFNA(INDEX('I.Supplementary 2017-18'!H$8:H$35,MATCH($B249,'I.Supplementary 2017-18'!$B$8:$B$35,0)),INDEX('I.KI 2017-18'!H$9:H$393,MATCH($B249,'I.KI 2017-18'!$B$9:$B$393,0))))),"")</f>
        <v>6.5718134006107611</v>
      </c>
      <c r="AT249" s="149"/>
      <c r="AU249" s="156">
        <f>_xlfn.IFNA(_xlfn.IFNA(INDEX('I.Supplementary 2018-19'!P$8:P$157,MATCH($B249,'I.Supplementary 2018-19'!$B$8:$B$157,0)),INDEX('I.KI 2018-19'!P$9:P$393,MATCH($B249,'I.KI 2018-19'!$B$9:$B$393,0))),"")</f>
        <v>0</v>
      </c>
      <c r="AV249" s="193">
        <f>_xlfn.IFNA(_xlfn.IFNA(INDEX('I.Supplementary 2018-19'!Q$8:Q$157,MATCH($B249,'I.Supplementary 2018-19'!$B$8:$B$157,0)),INDEX('I.KI 2018-19'!Q$9:Q$393,MATCH($B249,'I.KI 2018-19'!$B$9:$B$393,0))),"")</f>
        <v>0.66524079904880751</v>
      </c>
      <c r="AW249" s="193">
        <f>_xlfn.IFNA(_xlfn.IFNA(INDEX('I.Supplementary 2018-19'!R$8:R$157,MATCH($B249,'I.Supplementary 2018-19'!$B$8:$B$157,0)),INDEX('I.KI 2018-19'!R$9:R$393,MATCH($B249,'I.KI 2018-19'!$B$9:$B$393,0))),"")</f>
        <v>0</v>
      </c>
      <c r="AX249" s="193">
        <f>_xlfn.IFNA(_xlfn.IFNA(INDEX('I.Supplementary 2018-19'!S$8:S$157,MATCH($B249,'I.Supplementary 2018-19'!$B$8:$B$157,0)),INDEX('I.KI 2018-19'!S$9:S$393,MATCH($B249,'I.KI 2018-19'!$B$9:$B$393,0))),"")</f>
        <v>0</v>
      </c>
      <c r="AY249" s="157">
        <f>_xlfn.IFNA(_xlfn.IFNA(INDEX('I.Supplementary 2018-19'!T$8:T$157,MATCH($B249,'I.Supplementary 2018-19'!$B$8:$B$157,0)),INDEX('I.KI 2018-19'!T$9:T$393,MATCH($B249,'I.KI 2018-19'!$B$9:$B$393,0))),"")</f>
        <v>0</v>
      </c>
      <c r="AZ249" s="156">
        <f>_xlfn.IFNA(_xlfn.IFNA(INDEX('I.Supplementary 2018-19'!U$8:U$157,MATCH($B249,'I.Supplementary 2018-19'!$B$8:$B$157,0)),INDEX('I.KI 2018-19'!U$9:U$393,MATCH($B249,'I.KI 2018-19'!$B$9:$B$393,0))),"")</f>
        <v>0</v>
      </c>
      <c r="BA249" s="193">
        <f>_xlfn.IFNA(_xlfn.IFNA(INDEX('I.Supplementary 2018-19'!V$8:V$157,MATCH($B249,'I.Supplementary 2018-19'!$B$8:$B$157,0)),INDEX('I.KI 2018-19'!V$9:V$393,MATCH($B249,'I.KI 2018-19'!$B$9:$B$393,0))),"")</f>
        <v>5.3478972963405802</v>
      </c>
      <c r="BB249" s="193">
        <f>_xlfn.IFNA(_xlfn.IFNA(INDEX('I.Supplementary 2018-19'!W$8:W$157,MATCH($B249,'I.Supplementary 2018-19'!$B$8:$B$157,0)),INDEX('I.KI 2018-19'!W$9:W$393,MATCH($B249,'I.KI 2018-19'!$B$9:$B$393,0))),"")</f>
        <v>0</v>
      </c>
      <c r="BC249" s="193">
        <f>_xlfn.IFNA(_xlfn.IFNA(INDEX('I.Supplementary 2018-19'!X$8:X$157,MATCH($B249,'I.Supplementary 2018-19'!$B$8:$B$157,0)),INDEX('I.KI 2018-19'!X$9:X$393,MATCH($B249,'I.KI 2018-19'!$B$9:$B$393,0))),"")</f>
        <v>0</v>
      </c>
      <c r="BD249" s="157">
        <f>_xlfn.IFNA(_xlfn.IFNA(INDEX('I.Supplementary 2018-19'!Y$8:Y$157,MATCH($B249,'I.Supplementary 2018-19'!$B$8:$B$157,0)),INDEX('I.KI 2018-19'!Y$9:Y$393,MATCH($B249,'I.KI 2018-19'!$B$9:$B$393,0))),"")</f>
        <v>0</v>
      </c>
      <c r="BE249" s="156">
        <f>_xlfn.IFNA(_xlfn.IFNA(INDEX('I.Supplementary 2018-19'!Z$8:Z$157,MATCH($B249,'I.Supplementary 2018-19'!$B$8:$B$157,0)),INDEX('I.KI 2018-19'!Z$9:Z$393,MATCH($B249,'I.KI 2018-19'!$B$9:$B$393,0))),"")</f>
        <v>0</v>
      </c>
      <c r="BF249" s="193">
        <f>_xlfn.IFNA(_xlfn.IFNA(INDEX('I.Supplementary 2018-19'!AA$8:AA$157,MATCH($B249,'I.Supplementary 2018-19'!$B$8:$B$157,0)),INDEX('I.KI 2018-19'!AA$9:AA$393,MATCH($B249,'I.KI 2018-19'!$B$9:$B$393,0))),"")</f>
        <v>6.0131380953893876</v>
      </c>
      <c r="BG249" s="193">
        <f>_xlfn.IFNA(_xlfn.IFNA(INDEX('I.Supplementary 2018-19'!AB$8:AB$157,MATCH($B249,'I.Supplementary 2018-19'!$B$8:$B$157,0)),INDEX('I.KI 2018-19'!AB$9:AB$393,MATCH($B249,'I.KI 2018-19'!$B$9:$B$393,0))),"")</f>
        <v>0</v>
      </c>
      <c r="BH249" s="193">
        <f>_xlfn.IFNA(_xlfn.IFNA(INDEX('I.Supplementary 2018-19'!AC$8:AC$157,MATCH($B249,'I.Supplementary 2018-19'!$B$8:$B$157,0)),INDEX('I.KI 2018-19'!AC$9:AC$393,MATCH($B249,'I.KI 2018-19'!$B$9:$B$393,0))),"")</f>
        <v>0</v>
      </c>
      <c r="BI249" s="157">
        <f>_xlfn.IFNA(_xlfn.IFNA(INDEX('I.Supplementary 2018-19'!AD$8:AD$157,MATCH($B249,'I.Supplementary 2018-19'!$B$8:$B$157,0)),INDEX('I.KI 2018-19'!AD$9:AD$393,MATCH($B249,'I.KI 2018-19'!$B$9:$B$393,0))),"")</f>
        <v>0</v>
      </c>
      <c r="BJ249" s="149"/>
      <c r="BK249" s="156">
        <f>_xlfn.IFNA(IF($B249=$B$381,0,IF($B249=$B$382,0,_xlfn.IFNA(INDEX('I.Supplementary 2018-19'!I$8:I$157,MATCH($B249,'I.Supplementary 2018-19'!$B$8:$B$157,0)),INDEX('I.KI 2018-19'!I$9:I$393,MATCH($B249,'I.KI 2018-19'!$B$9:$B$393,0))))),"")</f>
        <v>0.66524079904880751</v>
      </c>
      <c r="BL249" s="149">
        <f>_xlfn.IFNA(IF($B249=$B$381,0,IF($B249=$B$382,0,_xlfn.IFNA(INDEX('I.Supplementary 2018-19'!J$8:J$157,MATCH($B249,'I.Supplementary 2018-19'!$B$8:$B$157,0)),INDEX('I.KI 2018-19'!J$9:J$393,MATCH($B249,'I.KI 2018-19'!$B$9:$B$393,0))))),"")</f>
        <v>5.3478972963405802</v>
      </c>
      <c r="BM249" s="157">
        <f>_xlfn.IFNA(IF($B249=$B$381,0,IF($B249=$B$382,0,_xlfn.IFNA(INDEX('I.Supplementary 2018-19'!H$8:H$157,MATCH($B249,'I.Supplementary 2018-19'!$B$8:$B$157,0)),INDEX('I.KI 2018-19'!H$9:H$393,MATCH($B249,'I.KI 2018-19'!$B$9:$B$393,0))))),"")</f>
        <v>6.0131380953893876</v>
      </c>
    </row>
    <row r="250" spans="2:65">
      <c r="B250" s="121" t="str">
        <f>'Calculations for 2021-22'!B250</f>
        <v>E0303</v>
      </c>
      <c r="C250" s="160" t="str">
        <f>'Calculations for 2021-22'!D250</f>
        <v>E0303</v>
      </c>
      <c r="D250" t="str">
        <f>'Calculations for 2021-22'!E250</f>
        <v>UNINFIR</v>
      </c>
      <c r="E250" t="str">
        <f>'Calculations for 2021-22'!F250</f>
        <v>P1916</v>
      </c>
      <c r="F250" s="120" t="str">
        <f>'Calculations for 2021-22'!H250</f>
        <v>Reading</v>
      </c>
      <c r="G250" s="156">
        <f>_xlfn.IFNA(INDEX('I.KI 2016-17'!M$8:M$391,MATCH($B250,'I.KI 2016-17'!$B$8:$B$391,0)),"")</f>
        <v>14.384378787594001</v>
      </c>
      <c r="H250" s="149">
        <f>_xlfn.IFNA(INDEX('I.KI 2016-17'!N$8:N$391,MATCH($B250,'I.KI 2016-17'!$B$8:$B$391,0)),"")</f>
        <v>2.4411738834790002</v>
      </c>
      <c r="I250" s="149">
        <f>_xlfn.IFNA(INDEX('I.KI 2016-17'!O$8:O$391,MATCH($B250,'I.KI 2016-17'!$B$8:$B$391,0)),"")</f>
        <v>0</v>
      </c>
      <c r="J250" s="149">
        <f>_xlfn.IFNA(INDEX('I.KI 2016-17'!P$8:P$391,MATCH($B250,'I.KI 2016-17'!$B$8:$B$391,0)),"")</f>
        <v>0</v>
      </c>
      <c r="K250" s="157">
        <f>_xlfn.IFNA(INDEX('I.KI 2016-17'!Q$8:Q$391,MATCH($B250,'I.KI 2016-17'!$B$8:$B$391,0)),"")</f>
        <v>0</v>
      </c>
      <c r="L250" s="156">
        <f>_xlfn.IFNA(INDEX('I.KI 2016-17'!R$8:R$391,MATCH($B250,'I.KI 2016-17'!$B$8:$B$391,0)),"")</f>
        <v>22.222685117476001</v>
      </c>
      <c r="M250" s="193">
        <f>_xlfn.IFNA(INDEX('I.KI 2016-17'!S$8:S$391,MATCH($B250,'I.KI 2016-17'!$B$8:$B$391,0)),"")</f>
        <v>5.8688535486279996</v>
      </c>
      <c r="N250" s="193">
        <f>_xlfn.IFNA(INDEX('I.KI 2016-17'!T$8:T$391,MATCH($B250,'I.KI 2016-17'!$B$8:$B$391,0)),"")</f>
        <v>0</v>
      </c>
      <c r="O250" s="193">
        <f>_xlfn.IFNA(INDEX('I.KI 2016-17'!U$8:U$391,MATCH($B250,'I.KI 2016-17'!$B$8:$B$391,0)),"")</f>
        <v>0</v>
      </c>
      <c r="P250" s="157">
        <f>_xlfn.IFNA(INDEX('I.KI 2016-17'!V$8:V$391,MATCH($B250,'I.KI 2016-17'!$B$8:$B$391,0)),"")</f>
        <v>0</v>
      </c>
      <c r="Q250" s="156">
        <f>_xlfn.IFNA(INDEX('I.KI 2016-17'!W$8:W$391,MATCH($B250,'I.KI 2016-17'!$B$8:$B$391,0)),"")</f>
        <v>36.60706390507</v>
      </c>
      <c r="R250" s="193">
        <f>_xlfn.IFNA(INDEX('I.KI 2016-17'!X$8:X$391,MATCH($B250,'I.KI 2016-17'!$B$8:$B$391,0)),"")</f>
        <v>8.3100274321069989</v>
      </c>
      <c r="S250" s="193">
        <f>_xlfn.IFNA(INDEX('I.KI 2016-17'!Y$8:Y$391,MATCH($B250,'I.KI 2016-17'!$B$8:$B$391,0)),"")</f>
        <v>0</v>
      </c>
      <c r="T250" s="193">
        <f>_xlfn.IFNA(INDEX('I.KI 2016-17'!Z$8:Z$391,MATCH($B250,'I.KI 2016-17'!$B$8:$B$391,0)),"")</f>
        <v>0</v>
      </c>
      <c r="U250" s="157">
        <f>_xlfn.IFNA(INDEX('I.KI 2016-17'!AA$8:AA$391,MATCH($B250,'I.KI 2016-17'!$B$8:$B$391,0)),"")</f>
        <v>0</v>
      </c>
      <c r="V250" s="149"/>
      <c r="W250" s="154">
        <f>_xlfn.IFNA(INDEX('I.KI 2016-17'!$H$8:$H$391,MATCH(B250,'I.KI 2016-17'!$B$8:$B$391,0)),"")</f>
        <v>16.825552671073002</v>
      </c>
      <c r="X250" s="153">
        <f>_xlfn.IFNA(INDEX('I.KI 2016-17'!$I$8:$I$391,MATCH(B250,'I.KI 2016-17'!$B$8:$B$391,0)),"")</f>
        <v>28.091538666104</v>
      </c>
      <c r="Y250" s="155">
        <f>_xlfn.IFNA(INDEX('I.KI 2016-17'!$G$8:$G$391,MATCH(B250,'I.KI 2016-17'!$B$8:$B$391,0)),"")</f>
        <v>44.917091337176998</v>
      </c>
      <c r="Z250" s="149"/>
      <c r="AA250" s="156">
        <f>_xlfn.IFNA(IF($B250=$B$382,0,_xlfn.IFNA(INDEX('I.Supplementary 2017-18'!N$8:N$35,MATCH($B250,'I.Supplementary 2017-18'!$B$8:$B$35,0)),INDEX('I.KI 2017-18'!N$9:N$393,MATCH($B250,'I.KI 2017-18'!$B$9:$B$393,0)))),"")</f>
        <v>9.5087181673303025</v>
      </c>
      <c r="AB250" s="193">
        <f>_xlfn.IFNA(IF($B250=$B$382,0,_xlfn.IFNA(INDEX('I.Supplementary 2017-18'!O$8:O$35,MATCH($B250,'I.Supplementary 2017-18'!$B$8:$B$35,0)),INDEX('I.KI 2017-18'!O$9:O$393,MATCH($B250,'I.KI 2017-18'!$B$9:$B$393,0)))),"")</f>
        <v>0.85912621464743655</v>
      </c>
      <c r="AC250" s="193">
        <f>_xlfn.IFNA(IF($B250=$B$382,0,_xlfn.IFNA(INDEX('I.Supplementary 2017-18'!P$8:P$35,MATCH($B250,'I.Supplementary 2017-18'!$B$8:$B$35,0)),INDEX('I.KI 2017-18'!P$9:P$393,MATCH($B250,'I.KI 2017-18'!$B$9:$B$393,0)))),"")</f>
        <v>0</v>
      </c>
      <c r="AD250" s="193">
        <f>_xlfn.IFNA(IF($B250=$B$382,0,_xlfn.IFNA(INDEX('I.Supplementary 2017-18'!Q$8:Q$35,MATCH($B250,'I.Supplementary 2017-18'!$B$8:$B$35,0)),INDEX('I.KI 2017-18'!Q$9:Q$393,MATCH($B250,'I.KI 2017-18'!$B$9:$B$393,0)))),"")</f>
        <v>0</v>
      </c>
      <c r="AE250" s="157">
        <f>_xlfn.IFNA(IF($B250=$B$382,0,_xlfn.IFNA(INDEX('I.Supplementary 2017-18'!R$8:R$35,MATCH($B250,'I.Supplementary 2017-18'!$B$8:$B$35,0)),INDEX('I.KI 2017-18'!R$9:R$393,MATCH($B250,'I.KI 2017-18'!$B$9:$B$393,0)))),"")</f>
        <v>0</v>
      </c>
      <c r="AF250" s="156">
        <f>_xlfn.IFNA(IF($B250=$B$382,0,_xlfn.IFNA(INDEX('I.Supplementary 2017-18'!S$8:S$35,MATCH($B250,'I.Supplementary 2017-18'!$B$8:$B$35,0)),INDEX('I.KI 2017-18'!S$9:S$393,MATCH($B250,'I.KI 2017-18'!$B$9:$B$393,0)))),"")</f>
        <v>22.676384004697198</v>
      </c>
      <c r="AG250" s="193">
        <f>_xlfn.IFNA(IF($B250=$B$382,0,_xlfn.IFNA(INDEX('I.Supplementary 2017-18'!T$8:T$35,MATCH($B250,'I.Supplementary 2017-18'!$B$8:$B$35,0)),INDEX('I.KI 2017-18'!T$9:T$393,MATCH($B250,'I.KI 2017-18'!$B$9:$B$393,0)))),"")</f>
        <v>5.9886722073634706</v>
      </c>
      <c r="AH250" s="193">
        <f>_xlfn.IFNA(IF($B250=$B$382,0,_xlfn.IFNA(INDEX('I.Supplementary 2017-18'!U$8:U$35,MATCH($B250,'I.Supplementary 2017-18'!$B$8:$B$35,0)),INDEX('I.KI 2017-18'!U$9:U$393,MATCH($B250,'I.KI 2017-18'!$B$9:$B$393,0)))),"")</f>
        <v>0</v>
      </c>
      <c r="AI250" s="193">
        <f>_xlfn.IFNA(IF($B250=$B$382,0,_xlfn.IFNA(INDEX('I.Supplementary 2017-18'!V$8:V$35,MATCH($B250,'I.Supplementary 2017-18'!$B$8:$B$35,0)),INDEX('I.KI 2017-18'!V$9:V$393,MATCH($B250,'I.KI 2017-18'!$B$9:$B$393,0)))),"")</f>
        <v>0</v>
      </c>
      <c r="AJ250" s="157">
        <f>_xlfn.IFNA(IF($B250=$B$382,0,_xlfn.IFNA(INDEX('I.Supplementary 2017-18'!W$8:W$35,MATCH($B250,'I.Supplementary 2017-18'!$B$8:$B$35,0)),INDEX('I.KI 2017-18'!W$9:W$393,MATCH($B250,'I.KI 2017-18'!$B$9:$B$393,0)))),"")</f>
        <v>0</v>
      </c>
      <c r="AK250" s="156">
        <f>_xlfn.IFNA(IF($B250=$B$382,0,_xlfn.IFNA(INDEX('I.Supplementary 2017-18'!X$8:X$35,MATCH($B250,'I.Supplementary 2017-18'!$B$8:$B$35,0)),INDEX('I.KI 2017-18'!X$9:X$393,MATCH($B250,'I.KI 2017-18'!$B$9:$B$393,0)))),"")</f>
        <v>32.185102172027499</v>
      </c>
      <c r="AL250" s="193">
        <f>_xlfn.IFNA(IF($B250=$B$382,0,_xlfn.IFNA(INDEX('I.Supplementary 2017-18'!Y$8:Y$35,MATCH($B250,'I.Supplementary 2017-18'!$B$8:$B$35,0)),INDEX('I.KI 2017-18'!Y$9:Y$393,MATCH($B250,'I.KI 2017-18'!$B$9:$B$393,0)))),"")</f>
        <v>6.8477984220109072</v>
      </c>
      <c r="AM250" s="193">
        <f>_xlfn.IFNA(IF($B250=$B$382,0,_xlfn.IFNA(INDEX('I.Supplementary 2017-18'!Z$8:Z$35,MATCH($B250,'I.Supplementary 2017-18'!$B$8:$B$35,0)),INDEX('I.KI 2017-18'!Z$9:Z$393,MATCH($B250,'I.KI 2017-18'!$B$9:$B$393,0)))),"")</f>
        <v>0</v>
      </c>
      <c r="AN250" s="193">
        <f>_xlfn.IFNA(IF($B250=$B$382,0,_xlfn.IFNA(INDEX('I.Supplementary 2017-18'!AA$8:AA$35,MATCH($B250,'I.Supplementary 2017-18'!$B$8:$B$35,0)),INDEX('I.KI 2017-18'!AA$9:AA$393,MATCH($B250,'I.KI 2017-18'!$B$9:$B$393,0)))),"")</f>
        <v>0</v>
      </c>
      <c r="AO250" s="157">
        <f>_xlfn.IFNA(IF($B250=$B$382,0,_xlfn.IFNA(INDEX('I.Supplementary 2017-18'!AB$8:AB$35,MATCH($B250,'I.Supplementary 2017-18'!$B$8:$B$35,0)),INDEX('I.KI 2017-18'!AB$9:AB$393,MATCH($B250,'I.KI 2017-18'!$B$9:$B$393,0)))),"")</f>
        <v>0</v>
      </c>
      <c r="AP250" s="149"/>
      <c r="AQ250" s="156">
        <f>_xlfn.IFNA(IF($B250=$B$381,0,IF($B250=$B$382,0,_xlfn.IFNA(INDEX('I.Supplementary 2017-18'!I$8:I$35,MATCH($B250,'I.Supplementary 2017-18'!$B$8:$B$35,0)),INDEX('I.KI 2017-18'!I$9:I$393,MATCH($B250,'I.KI 2017-18'!$B$9:$B$393,0))))),"")</f>
        <v>10.367844381977738</v>
      </c>
      <c r="AR250" s="149">
        <f>_xlfn.IFNA(IF($B250=$B$381,0,IF($B250=$B$382,0,_xlfn.IFNA(INDEX('I.Supplementary 2017-18'!J$8:J$35,MATCH($B250,'I.Supplementary 2017-18'!$B$8:$B$35,0)),INDEX('I.KI 2017-18'!J$9:J$393,MATCH($B250,'I.KI 2017-18'!$B$9:$B$393,0))))),"")</f>
        <v>28.665056212060669</v>
      </c>
      <c r="AS250" s="157">
        <f>_xlfn.IFNA(IF($B250=$B$381,0,IF($B250=$B$382,0,_xlfn.IFNA(INDEX('I.Supplementary 2017-18'!H$8:H$35,MATCH($B250,'I.Supplementary 2017-18'!$B$8:$B$35,0)),INDEX('I.KI 2017-18'!H$9:H$393,MATCH($B250,'I.KI 2017-18'!$B$9:$B$393,0))))),"")</f>
        <v>39.032900594038409</v>
      </c>
      <c r="AT250" s="149"/>
      <c r="AU250" s="156">
        <f>_xlfn.IFNA(_xlfn.IFNA(INDEX('I.Supplementary 2018-19'!P$8:P$157,MATCH($B250,'I.Supplementary 2018-19'!$B$8:$B$157,0)),INDEX('I.KI 2018-19'!P$9:P$393,MATCH($B250,'I.KI 2018-19'!$B$9:$B$393,0))),"")</f>
        <v>6.3134515957693758</v>
      </c>
      <c r="AV250" s="193">
        <f>_xlfn.IFNA(_xlfn.IFNA(INDEX('I.Supplementary 2018-19'!Q$8:Q$157,MATCH($B250,'I.Supplementary 2018-19'!$B$8:$B$157,0)),INDEX('I.KI 2018-19'!Q$9:Q$393,MATCH($B250,'I.KI 2018-19'!$B$9:$B$393,0))),"")</f>
        <v>-0.10397497920694015</v>
      </c>
      <c r="AW250" s="193">
        <f>_xlfn.IFNA(_xlfn.IFNA(INDEX('I.Supplementary 2018-19'!R$8:R$157,MATCH($B250,'I.Supplementary 2018-19'!$B$8:$B$157,0)),INDEX('I.KI 2018-19'!R$9:R$393,MATCH($B250,'I.KI 2018-19'!$B$9:$B$393,0))),"")</f>
        <v>0</v>
      </c>
      <c r="AX250" s="193">
        <f>_xlfn.IFNA(_xlfn.IFNA(INDEX('I.Supplementary 2018-19'!S$8:S$157,MATCH($B250,'I.Supplementary 2018-19'!$B$8:$B$157,0)),INDEX('I.KI 2018-19'!S$9:S$393,MATCH($B250,'I.KI 2018-19'!$B$9:$B$393,0))),"")</f>
        <v>0</v>
      </c>
      <c r="AY250" s="157">
        <f>_xlfn.IFNA(_xlfn.IFNA(INDEX('I.Supplementary 2018-19'!T$8:T$157,MATCH($B250,'I.Supplementary 2018-19'!$B$8:$B$157,0)),INDEX('I.KI 2018-19'!T$9:T$393,MATCH($B250,'I.KI 2018-19'!$B$9:$B$393,0))),"")</f>
        <v>0</v>
      </c>
      <c r="AZ250" s="156">
        <f>_xlfn.IFNA(_xlfn.IFNA(INDEX('I.Supplementary 2018-19'!U$8:U$157,MATCH($B250,'I.Supplementary 2018-19'!$B$8:$B$157,0)),INDEX('I.KI 2018-19'!U$9:U$393,MATCH($B250,'I.KI 2018-19'!$B$9:$B$393,0))),"")</f>
        <v>23.357648760203119</v>
      </c>
      <c r="BA250" s="193">
        <f>_xlfn.IFNA(_xlfn.IFNA(INDEX('I.Supplementary 2018-19'!V$8:V$157,MATCH($B250,'I.Supplementary 2018-19'!$B$8:$B$157,0)),INDEX('I.KI 2018-19'!V$9:V$393,MATCH($B250,'I.KI 2018-19'!$B$9:$B$393,0))),"")</f>
        <v>6.1685893981426299</v>
      </c>
      <c r="BB250" s="193">
        <f>_xlfn.IFNA(_xlfn.IFNA(INDEX('I.Supplementary 2018-19'!W$8:W$157,MATCH($B250,'I.Supplementary 2018-19'!$B$8:$B$157,0)),INDEX('I.KI 2018-19'!W$9:W$393,MATCH($B250,'I.KI 2018-19'!$B$9:$B$393,0))),"")</f>
        <v>0</v>
      </c>
      <c r="BC250" s="193">
        <f>_xlfn.IFNA(_xlfn.IFNA(INDEX('I.Supplementary 2018-19'!X$8:X$157,MATCH($B250,'I.Supplementary 2018-19'!$B$8:$B$157,0)),INDEX('I.KI 2018-19'!X$9:X$393,MATCH($B250,'I.KI 2018-19'!$B$9:$B$393,0))),"")</f>
        <v>0</v>
      </c>
      <c r="BD250" s="157">
        <f>_xlfn.IFNA(_xlfn.IFNA(INDEX('I.Supplementary 2018-19'!Y$8:Y$157,MATCH($B250,'I.Supplementary 2018-19'!$B$8:$B$157,0)),INDEX('I.KI 2018-19'!Y$9:Y$393,MATCH($B250,'I.KI 2018-19'!$B$9:$B$393,0))),"")</f>
        <v>0</v>
      </c>
      <c r="BE250" s="156">
        <f>_xlfn.IFNA(_xlfn.IFNA(INDEX('I.Supplementary 2018-19'!Z$8:Z$157,MATCH($B250,'I.Supplementary 2018-19'!$B$8:$B$157,0)),INDEX('I.KI 2018-19'!Z$9:Z$393,MATCH($B250,'I.KI 2018-19'!$B$9:$B$393,0))),"")</f>
        <v>29.671100355972495</v>
      </c>
      <c r="BF250" s="193">
        <f>_xlfn.IFNA(_xlfn.IFNA(INDEX('I.Supplementary 2018-19'!AA$8:AA$157,MATCH($B250,'I.Supplementary 2018-19'!$B$8:$B$157,0)),INDEX('I.KI 2018-19'!AA$9:AA$393,MATCH($B250,'I.KI 2018-19'!$B$9:$B$393,0))),"")</f>
        <v>6.0646144189356894</v>
      </c>
      <c r="BG250" s="193">
        <f>_xlfn.IFNA(_xlfn.IFNA(INDEX('I.Supplementary 2018-19'!AB$8:AB$157,MATCH($B250,'I.Supplementary 2018-19'!$B$8:$B$157,0)),INDEX('I.KI 2018-19'!AB$9:AB$393,MATCH($B250,'I.KI 2018-19'!$B$9:$B$393,0))),"")</f>
        <v>0</v>
      </c>
      <c r="BH250" s="193">
        <f>_xlfn.IFNA(_xlfn.IFNA(INDEX('I.Supplementary 2018-19'!AC$8:AC$157,MATCH($B250,'I.Supplementary 2018-19'!$B$8:$B$157,0)),INDEX('I.KI 2018-19'!AC$9:AC$393,MATCH($B250,'I.KI 2018-19'!$B$9:$B$393,0))),"")</f>
        <v>0</v>
      </c>
      <c r="BI250" s="157">
        <f>_xlfn.IFNA(_xlfn.IFNA(INDEX('I.Supplementary 2018-19'!AD$8:AD$157,MATCH($B250,'I.Supplementary 2018-19'!$B$8:$B$157,0)),INDEX('I.KI 2018-19'!AD$9:AD$393,MATCH($B250,'I.KI 2018-19'!$B$9:$B$393,0))),"")</f>
        <v>0</v>
      </c>
      <c r="BJ250" s="149"/>
      <c r="BK250" s="156">
        <f>_xlfn.IFNA(IF($B250=$B$381,0,IF($B250=$B$382,0,_xlfn.IFNA(INDEX('I.Supplementary 2018-19'!I$8:I$157,MATCH($B250,'I.Supplementary 2018-19'!$B$8:$B$157,0)),INDEX('I.KI 2018-19'!I$9:I$393,MATCH($B250,'I.KI 2018-19'!$B$9:$B$393,0))))),"")</f>
        <v>6.2094766165624353</v>
      </c>
      <c r="BL250" s="149">
        <f>_xlfn.IFNA(IF($B250=$B$381,0,IF($B250=$B$382,0,_xlfn.IFNA(INDEX('I.Supplementary 2018-19'!J$8:J$157,MATCH($B250,'I.Supplementary 2018-19'!$B$8:$B$157,0)),INDEX('I.KI 2018-19'!J$9:J$393,MATCH($B250,'I.KI 2018-19'!$B$9:$B$393,0))))),"")</f>
        <v>29.526238158345752</v>
      </c>
      <c r="BM250" s="157">
        <f>_xlfn.IFNA(IF($B250=$B$381,0,IF($B250=$B$382,0,_xlfn.IFNA(INDEX('I.Supplementary 2018-19'!H$8:H$157,MATCH($B250,'I.Supplementary 2018-19'!$B$8:$B$157,0)),INDEX('I.KI 2018-19'!H$9:H$393,MATCH($B250,'I.KI 2018-19'!$B$9:$B$393,0))))),"")</f>
        <v>35.735714774908189</v>
      </c>
    </row>
    <row r="251" spans="2:65">
      <c r="B251" s="121" t="str">
        <f>'Calculations for 2021-22'!B251</f>
        <v>E5046</v>
      </c>
      <c r="C251" s="160" t="str">
        <f>'Calculations for 2021-22'!D251</f>
        <v>E5046</v>
      </c>
      <c r="D251" t="str">
        <f>'Calculations for 2021-22'!E251</f>
        <v>OLB</v>
      </c>
      <c r="E251" t="str">
        <f>'Calculations for 2021-22'!F251</f>
        <v>P1915</v>
      </c>
      <c r="F251" s="120" t="str">
        <f>'Calculations for 2021-22'!H251</f>
        <v>Redbridge</v>
      </c>
      <c r="G251" s="156">
        <f>_xlfn.IFNA(INDEX('I.KI 2016-17'!M$8:M$391,MATCH($B251,'I.KI 2016-17'!$B$8:$B$391,0)),"")</f>
        <v>27.369618133792002</v>
      </c>
      <c r="H251" s="149">
        <f>_xlfn.IFNA(INDEX('I.KI 2016-17'!N$8:N$391,MATCH($B251,'I.KI 2016-17'!$B$8:$B$391,0)),"")</f>
        <v>5.6783197035379995</v>
      </c>
      <c r="I251" s="149">
        <f>_xlfn.IFNA(INDEX('I.KI 2016-17'!O$8:O$391,MATCH($B251,'I.KI 2016-17'!$B$8:$B$391,0)),"")</f>
        <v>0</v>
      </c>
      <c r="J251" s="149">
        <f>_xlfn.IFNA(INDEX('I.KI 2016-17'!P$8:P$391,MATCH($B251,'I.KI 2016-17'!$B$8:$B$391,0)),"")</f>
        <v>0</v>
      </c>
      <c r="K251" s="157">
        <f>_xlfn.IFNA(INDEX('I.KI 2016-17'!Q$8:Q$391,MATCH($B251,'I.KI 2016-17'!$B$8:$B$391,0)),"")</f>
        <v>0</v>
      </c>
      <c r="L251" s="156">
        <f>_xlfn.IFNA(INDEX('I.KI 2016-17'!R$8:R$391,MATCH($B251,'I.KI 2016-17'!$B$8:$B$391,0)),"")</f>
        <v>38.235410597577001</v>
      </c>
      <c r="M251" s="193">
        <f>_xlfn.IFNA(INDEX('I.KI 2016-17'!S$8:S$391,MATCH($B251,'I.KI 2016-17'!$B$8:$B$391,0)),"")</f>
        <v>10.671990571330999</v>
      </c>
      <c r="N251" s="193">
        <f>_xlfn.IFNA(INDEX('I.KI 2016-17'!T$8:T$391,MATCH($B251,'I.KI 2016-17'!$B$8:$B$391,0)),"")</f>
        <v>0</v>
      </c>
      <c r="O251" s="193">
        <f>_xlfn.IFNA(INDEX('I.KI 2016-17'!U$8:U$391,MATCH($B251,'I.KI 2016-17'!$B$8:$B$391,0)),"")</f>
        <v>0</v>
      </c>
      <c r="P251" s="157">
        <f>_xlfn.IFNA(INDEX('I.KI 2016-17'!V$8:V$391,MATCH($B251,'I.KI 2016-17'!$B$8:$B$391,0)),"")</f>
        <v>0</v>
      </c>
      <c r="Q251" s="156">
        <f>_xlfn.IFNA(INDEX('I.KI 2016-17'!W$8:W$391,MATCH($B251,'I.KI 2016-17'!$B$8:$B$391,0)),"")</f>
        <v>65.605028731369003</v>
      </c>
      <c r="R251" s="193">
        <f>_xlfn.IFNA(INDEX('I.KI 2016-17'!X$8:X$391,MATCH($B251,'I.KI 2016-17'!$B$8:$B$391,0)),"")</f>
        <v>16.350310274868999</v>
      </c>
      <c r="S251" s="193">
        <f>_xlfn.IFNA(INDEX('I.KI 2016-17'!Y$8:Y$391,MATCH($B251,'I.KI 2016-17'!$B$8:$B$391,0)),"")</f>
        <v>0</v>
      </c>
      <c r="T251" s="193">
        <f>_xlfn.IFNA(INDEX('I.KI 2016-17'!Z$8:Z$391,MATCH($B251,'I.KI 2016-17'!$B$8:$B$391,0)),"")</f>
        <v>0</v>
      </c>
      <c r="U251" s="157">
        <f>_xlfn.IFNA(INDEX('I.KI 2016-17'!AA$8:AA$391,MATCH($B251,'I.KI 2016-17'!$B$8:$B$391,0)),"")</f>
        <v>0</v>
      </c>
      <c r="V251" s="149"/>
      <c r="W251" s="154">
        <f>_xlfn.IFNA(INDEX('I.KI 2016-17'!$H$8:$H$391,MATCH(B251,'I.KI 2016-17'!$B$8:$B$391,0)),"")</f>
        <v>33.047937837330004</v>
      </c>
      <c r="X251" s="153">
        <f>_xlfn.IFNA(INDEX('I.KI 2016-17'!$I$8:$I$391,MATCH(B251,'I.KI 2016-17'!$B$8:$B$391,0)),"")</f>
        <v>48.907401168908002</v>
      </c>
      <c r="Y251" s="155">
        <f>_xlfn.IFNA(INDEX('I.KI 2016-17'!$G$8:$G$391,MATCH(B251,'I.KI 2016-17'!$B$8:$B$391,0)),"")</f>
        <v>81.955339006238006</v>
      </c>
      <c r="Z251" s="149"/>
      <c r="AA251" s="156">
        <f>_xlfn.IFNA(IF($B251=$B$382,0,_xlfn.IFNA(INDEX('I.Supplementary 2017-18'!N$8:N$35,MATCH($B251,'I.Supplementary 2017-18'!$B$8:$B$35,0)),INDEX('I.KI 2017-18'!N$9:N$393,MATCH($B251,'I.KI 2017-18'!$B$9:$B$393,0)))),"")</f>
        <v>19.934396525059505</v>
      </c>
      <c r="AB251" s="193">
        <f>_xlfn.IFNA(IF($B251=$B$382,0,_xlfn.IFNA(INDEX('I.Supplementary 2017-18'!O$8:O$35,MATCH($B251,'I.Supplementary 2017-18'!$B$8:$B$35,0)),INDEX('I.KI 2017-18'!O$9:O$393,MATCH($B251,'I.KI 2017-18'!$B$9:$B$393,0)))),"")</f>
        <v>3.2896161457233539</v>
      </c>
      <c r="AC251" s="193">
        <f>_xlfn.IFNA(IF($B251=$B$382,0,_xlfn.IFNA(INDEX('I.Supplementary 2017-18'!P$8:P$35,MATCH($B251,'I.Supplementary 2017-18'!$B$8:$B$35,0)),INDEX('I.KI 2017-18'!P$9:P$393,MATCH($B251,'I.KI 2017-18'!$B$9:$B$393,0)))),"")</f>
        <v>0</v>
      </c>
      <c r="AD251" s="193">
        <f>_xlfn.IFNA(IF($B251=$B$382,0,_xlfn.IFNA(INDEX('I.Supplementary 2017-18'!Q$8:Q$35,MATCH($B251,'I.Supplementary 2017-18'!$B$8:$B$35,0)),INDEX('I.KI 2017-18'!Q$9:Q$393,MATCH($B251,'I.KI 2017-18'!$B$9:$B$393,0)))),"")</f>
        <v>0</v>
      </c>
      <c r="AE251" s="157">
        <f>_xlfn.IFNA(IF($B251=$B$382,0,_xlfn.IFNA(INDEX('I.Supplementary 2017-18'!R$8:R$35,MATCH($B251,'I.Supplementary 2017-18'!$B$8:$B$35,0)),INDEX('I.KI 2017-18'!R$9:R$393,MATCH($B251,'I.KI 2017-18'!$B$9:$B$393,0)))),"")</f>
        <v>0</v>
      </c>
      <c r="AF251" s="156">
        <f>_xlfn.IFNA(IF($B251=$B$382,0,_xlfn.IFNA(INDEX('I.Supplementary 2017-18'!S$8:S$35,MATCH($B251,'I.Supplementary 2017-18'!$B$8:$B$35,0)),INDEX('I.KI 2017-18'!S$9:S$393,MATCH($B251,'I.KI 2017-18'!$B$9:$B$393,0)))),"")</f>
        <v>39.016025682966664</v>
      </c>
      <c r="AG251" s="193">
        <f>_xlfn.IFNA(IF($B251=$B$382,0,_xlfn.IFNA(INDEX('I.Supplementary 2017-18'!T$8:T$35,MATCH($B251,'I.Supplementary 2017-18'!$B$8:$B$35,0)),INDEX('I.KI 2017-18'!T$9:T$393,MATCH($B251,'I.KI 2017-18'!$B$9:$B$393,0)))),"")</f>
        <v>10.889870193935213</v>
      </c>
      <c r="AH251" s="193">
        <f>_xlfn.IFNA(IF($B251=$B$382,0,_xlfn.IFNA(INDEX('I.Supplementary 2017-18'!U$8:U$35,MATCH($B251,'I.Supplementary 2017-18'!$B$8:$B$35,0)),INDEX('I.KI 2017-18'!U$9:U$393,MATCH($B251,'I.KI 2017-18'!$B$9:$B$393,0)))),"")</f>
        <v>0</v>
      </c>
      <c r="AI251" s="193">
        <f>_xlfn.IFNA(IF($B251=$B$382,0,_xlfn.IFNA(INDEX('I.Supplementary 2017-18'!V$8:V$35,MATCH($B251,'I.Supplementary 2017-18'!$B$8:$B$35,0)),INDEX('I.KI 2017-18'!V$9:V$393,MATCH($B251,'I.KI 2017-18'!$B$9:$B$393,0)))),"")</f>
        <v>0</v>
      </c>
      <c r="AJ251" s="157">
        <f>_xlfn.IFNA(IF($B251=$B$382,0,_xlfn.IFNA(INDEX('I.Supplementary 2017-18'!W$8:W$35,MATCH($B251,'I.Supplementary 2017-18'!$B$8:$B$35,0)),INDEX('I.KI 2017-18'!W$9:W$393,MATCH($B251,'I.KI 2017-18'!$B$9:$B$393,0)))),"")</f>
        <v>0</v>
      </c>
      <c r="AK251" s="156">
        <f>_xlfn.IFNA(IF($B251=$B$382,0,_xlfn.IFNA(INDEX('I.Supplementary 2017-18'!X$8:X$35,MATCH($B251,'I.Supplementary 2017-18'!$B$8:$B$35,0)),INDEX('I.KI 2017-18'!X$9:X$393,MATCH($B251,'I.KI 2017-18'!$B$9:$B$393,0)))),"")</f>
        <v>58.950422208026168</v>
      </c>
      <c r="AL251" s="193">
        <f>_xlfn.IFNA(IF($B251=$B$382,0,_xlfn.IFNA(INDEX('I.Supplementary 2017-18'!Y$8:Y$35,MATCH($B251,'I.Supplementary 2017-18'!$B$8:$B$35,0)),INDEX('I.KI 2017-18'!Y$9:Y$393,MATCH($B251,'I.KI 2017-18'!$B$9:$B$393,0)))),"")</f>
        <v>14.179486339658567</v>
      </c>
      <c r="AM251" s="193">
        <f>_xlfn.IFNA(IF($B251=$B$382,0,_xlfn.IFNA(INDEX('I.Supplementary 2017-18'!Z$8:Z$35,MATCH($B251,'I.Supplementary 2017-18'!$B$8:$B$35,0)),INDEX('I.KI 2017-18'!Z$9:Z$393,MATCH($B251,'I.KI 2017-18'!$B$9:$B$393,0)))),"")</f>
        <v>0</v>
      </c>
      <c r="AN251" s="193">
        <f>_xlfn.IFNA(IF($B251=$B$382,0,_xlfn.IFNA(INDEX('I.Supplementary 2017-18'!AA$8:AA$35,MATCH($B251,'I.Supplementary 2017-18'!$B$8:$B$35,0)),INDEX('I.KI 2017-18'!AA$9:AA$393,MATCH($B251,'I.KI 2017-18'!$B$9:$B$393,0)))),"")</f>
        <v>0</v>
      </c>
      <c r="AO251" s="157">
        <f>_xlfn.IFNA(IF($B251=$B$382,0,_xlfn.IFNA(INDEX('I.Supplementary 2017-18'!AB$8:AB$35,MATCH($B251,'I.Supplementary 2017-18'!$B$8:$B$35,0)),INDEX('I.KI 2017-18'!AB$9:AB$393,MATCH($B251,'I.KI 2017-18'!$B$9:$B$393,0)))),"")</f>
        <v>0</v>
      </c>
      <c r="AP251" s="149"/>
      <c r="AQ251" s="156">
        <f>_xlfn.IFNA(IF($B251=$B$381,0,IF($B251=$B$382,0,_xlfn.IFNA(INDEX('I.Supplementary 2017-18'!I$8:I$35,MATCH($B251,'I.Supplementary 2017-18'!$B$8:$B$35,0)),INDEX('I.KI 2017-18'!I$9:I$393,MATCH($B251,'I.KI 2017-18'!$B$9:$B$393,0))))),"")</f>
        <v>23.224012670782859</v>
      </c>
      <c r="AR251" s="149">
        <f>_xlfn.IFNA(IF($B251=$B$381,0,IF($B251=$B$382,0,_xlfn.IFNA(INDEX('I.Supplementary 2017-18'!J$8:J$35,MATCH($B251,'I.Supplementary 2017-18'!$B$8:$B$35,0)),INDEX('I.KI 2017-18'!J$9:J$393,MATCH($B251,'I.KI 2017-18'!$B$9:$B$393,0))))),"")</f>
        <v>49.90589587690188</v>
      </c>
      <c r="AS251" s="157">
        <f>_xlfn.IFNA(IF($B251=$B$381,0,IF($B251=$B$382,0,_xlfn.IFNA(INDEX('I.Supplementary 2017-18'!H$8:H$35,MATCH($B251,'I.Supplementary 2017-18'!$B$8:$B$35,0)),INDEX('I.KI 2017-18'!H$9:H$393,MATCH($B251,'I.KI 2017-18'!$B$9:$B$393,0))))),"")</f>
        <v>73.129908547684735</v>
      </c>
      <c r="AT251" s="149"/>
      <c r="AU251" s="156">
        <f>_xlfn.IFNA(_xlfn.IFNA(INDEX('I.Supplementary 2018-19'!P$8:P$157,MATCH($B251,'I.Supplementary 2018-19'!$B$8:$B$157,0)),INDEX('I.KI 2018-19'!P$9:P$393,MATCH($B251,'I.KI 2018-19'!$B$9:$B$393,0))),"")</f>
        <v>14.979639192033977</v>
      </c>
      <c r="AV251" s="193">
        <f>_xlfn.IFNA(_xlfn.IFNA(INDEX('I.Supplementary 2018-19'!Q$8:Q$157,MATCH($B251,'I.Supplementary 2018-19'!$B$8:$B$157,0)),INDEX('I.KI 2018-19'!Q$9:Q$393,MATCH($B251,'I.KI 2018-19'!$B$9:$B$393,0))),"")</f>
        <v>1.800079827842433</v>
      </c>
      <c r="AW251" s="193">
        <f>_xlfn.IFNA(_xlfn.IFNA(INDEX('I.Supplementary 2018-19'!R$8:R$157,MATCH($B251,'I.Supplementary 2018-19'!$B$8:$B$157,0)),INDEX('I.KI 2018-19'!R$9:R$393,MATCH($B251,'I.KI 2018-19'!$B$9:$B$393,0))),"")</f>
        <v>0</v>
      </c>
      <c r="AX251" s="193">
        <f>_xlfn.IFNA(_xlfn.IFNA(INDEX('I.Supplementary 2018-19'!S$8:S$157,MATCH($B251,'I.Supplementary 2018-19'!$B$8:$B$157,0)),INDEX('I.KI 2018-19'!S$9:S$393,MATCH($B251,'I.KI 2018-19'!$B$9:$B$393,0))),"")</f>
        <v>0</v>
      </c>
      <c r="AY251" s="157">
        <f>_xlfn.IFNA(_xlfn.IFNA(INDEX('I.Supplementary 2018-19'!T$8:T$157,MATCH($B251,'I.Supplementary 2018-19'!$B$8:$B$157,0)),INDEX('I.KI 2018-19'!T$9:T$393,MATCH($B251,'I.KI 2018-19'!$B$9:$B$393,0))),"")</f>
        <v>0</v>
      </c>
      <c r="AZ251" s="156">
        <f>_xlfn.IFNA(_xlfn.IFNA(INDEX('I.Supplementary 2018-19'!U$8:U$157,MATCH($B251,'I.Supplementary 2018-19'!$B$8:$B$157,0)),INDEX('I.KI 2018-19'!U$9:U$393,MATCH($B251,'I.KI 2018-19'!$B$9:$B$393,0))),"")</f>
        <v>40.188180960995702</v>
      </c>
      <c r="BA251" s="193">
        <f>_xlfn.IFNA(_xlfn.IFNA(INDEX('I.Supplementary 2018-19'!V$8:V$157,MATCH($B251,'I.Supplementary 2018-19'!$B$8:$B$157,0)),INDEX('I.KI 2018-19'!V$9:V$393,MATCH($B251,'I.KI 2018-19'!$B$9:$B$393,0))),"")</f>
        <v>11.217033676156442</v>
      </c>
      <c r="BB251" s="193">
        <f>_xlfn.IFNA(_xlfn.IFNA(INDEX('I.Supplementary 2018-19'!W$8:W$157,MATCH($B251,'I.Supplementary 2018-19'!$B$8:$B$157,0)),INDEX('I.KI 2018-19'!W$9:W$393,MATCH($B251,'I.KI 2018-19'!$B$9:$B$393,0))),"")</f>
        <v>0</v>
      </c>
      <c r="BC251" s="193">
        <f>_xlfn.IFNA(_xlfn.IFNA(INDEX('I.Supplementary 2018-19'!X$8:X$157,MATCH($B251,'I.Supplementary 2018-19'!$B$8:$B$157,0)),INDEX('I.KI 2018-19'!X$9:X$393,MATCH($B251,'I.KI 2018-19'!$B$9:$B$393,0))),"")</f>
        <v>0</v>
      </c>
      <c r="BD251" s="157">
        <f>_xlfn.IFNA(_xlfn.IFNA(INDEX('I.Supplementary 2018-19'!Y$8:Y$157,MATCH($B251,'I.Supplementary 2018-19'!$B$8:$B$157,0)),INDEX('I.KI 2018-19'!Y$9:Y$393,MATCH($B251,'I.KI 2018-19'!$B$9:$B$393,0))),"")</f>
        <v>0</v>
      </c>
      <c r="BE251" s="156">
        <f>_xlfn.IFNA(_xlfn.IFNA(INDEX('I.Supplementary 2018-19'!Z$8:Z$157,MATCH($B251,'I.Supplementary 2018-19'!$B$8:$B$157,0)),INDEX('I.KI 2018-19'!Z$9:Z$393,MATCH($B251,'I.KI 2018-19'!$B$9:$B$393,0))),"")</f>
        <v>55.16782015302968</v>
      </c>
      <c r="BF251" s="193">
        <f>_xlfn.IFNA(_xlfn.IFNA(INDEX('I.Supplementary 2018-19'!AA$8:AA$157,MATCH($B251,'I.Supplementary 2018-19'!$B$8:$B$157,0)),INDEX('I.KI 2018-19'!AA$9:AA$393,MATCH($B251,'I.KI 2018-19'!$B$9:$B$393,0))),"")</f>
        <v>13.017113503998875</v>
      </c>
      <c r="BG251" s="193">
        <f>_xlfn.IFNA(_xlfn.IFNA(INDEX('I.Supplementary 2018-19'!AB$8:AB$157,MATCH($B251,'I.Supplementary 2018-19'!$B$8:$B$157,0)),INDEX('I.KI 2018-19'!AB$9:AB$393,MATCH($B251,'I.KI 2018-19'!$B$9:$B$393,0))),"")</f>
        <v>0</v>
      </c>
      <c r="BH251" s="193">
        <f>_xlfn.IFNA(_xlfn.IFNA(INDEX('I.Supplementary 2018-19'!AC$8:AC$157,MATCH($B251,'I.Supplementary 2018-19'!$B$8:$B$157,0)),INDEX('I.KI 2018-19'!AC$9:AC$393,MATCH($B251,'I.KI 2018-19'!$B$9:$B$393,0))),"")</f>
        <v>0</v>
      </c>
      <c r="BI251" s="157">
        <f>_xlfn.IFNA(_xlfn.IFNA(INDEX('I.Supplementary 2018-19'!AD$8:AD$157,MATCH($B251,'I.Supplementary 2018-19'!$B$8:$B$157,0)),INDEX('I.KI 2018-19'!AD$9:AD$393,MATCH($B251,'I.KI 2018-19'!$B$9:$B$393,0))),"")</f>
        <v>0</v>
      </c>
      <c r="BJ251" s="149"/>
      <c r="BK251" s="156">
        <f>_xlfn.IFNA(IF($B251=$B$381,0,IF($B251=$B$382,0,_xlfn.IFNA(INDEX('I.Supplementary 2018-19'!I$8:I$157,MATCH($B251,'I.Supplementary 2018-19'!$B$8:$B$157,0)),INDEX('I.KI 2018-19'!I$9:I$393,MATCH($B251,'I.KI 2018-19'!$B$9:$B$393,0))))),"")</f>
        <v>16.77971901987641</v>
      </c>
      <c r="BL251" s="149">
        <f>_xlfn.IFNA(IF($B251=$B$381,0,IF($B251=$B$382,0,_xlfn.IFNA(INDEX('I.Supplementary 2018-19'!J$8:J$157,MATCH($B251,'I.Supplementary 2018-19'!$B$8:$B$157,0)),INDEX('I.KI 2018-19'!J$9:J$393,MATCH($B251,'I.KI 2018-19'!$B$9:$B$393,0))))),"")</f>
        <v>51.405214637152149</v>
      </c>
      <c r="BM251" s="157">
        <f>_xlfn.IFNA(IF($B251=$B$381,0,IF($B251=$B$382,0,_xlfn.IFNA(INDEX('I.Supplementary 2018-19'!H$8:H$157,MATCH($B251,'I.Supplementary 2018-19'!$B$8:$B$157,0)),INDEX('I.KI 2018-19'!H$9:H$393,MATCH($B251,'I.KI 2018-19'!$B$9:$B$393,0))))),"")</f>
        <v>68.184933657028552</v>
      </c>
    </row>
    <row r="252" spans="2:65">
      <c r="B252" s="121" t="str">
        <f>'Calculations for 2021-22'!B252</f>
        <v>E0703</v>
      </c>
      <c r="C252" s="160" t="str">
        <f>'Calculations for 2021-22'!D252</f>
        <v>E0703</v>
      </c>
      <c r="D252" t="str">
        <f>'Calculations for 2021-22'!E252</f>
        <v>UNINFIR</v>
      </c>
      <c r="E252">
        <f>'Calculations for 2021-22'!F252</f>
        <v>0</v>
      </c>
      <c r="F252" s="120" t="str">
        <f>'Calculations for 2021-22'!H252</f>
        <v>Redcar and Cleveland</v>
      </c>
      <c r="G252" s="156">
        <f>_xlfn.IFNA(INDEX('I.KI 2016-17'!M$8:M$391,MATCH($B252,'I.KI 2016-17'!$B$8:$B$391,0)),"")</f>
        <v>19.148739404992</v>
      </c>
      <c r="H252" s="149">
        <f>_xlfn.IFNA(INDEX('I.KI 2016-17'!N$8:N$391,MATCH($B252,'I.KI 2016-17'!$B$8:$B$391,0)),"")</f>
        <v>2.4018171702589997</v>
      </c>
      <c r="I252" s="149">
        <f>_xlfn.IFNA(INDEX('I.KI 2016-17'!O$8:O$391,MATCH($B252,'I.KI 2016-17'!$B$8:$B$391,0)),"")</f>
        <v>0</v>
      </c>
      <c r="J252" s="149">
        <f>_xlfn.IFNA(INDEX('I.KI 2016-17'!P$8:P$391,MATCH($B252,'I.KI 2016-17'!$B$8:$B$391,0)),"")</f>
        <v>0</v>
      </c>
      <c r="K252" s="157">
        <f>_xlfn.IFNA(INDEX('I.KI 2016-17'!Q$8:Q$391,MATCH($B252,'I.KI 2016-17'!$B$8:$B$391,0)),"")</f>
        <v>0</v>
      </c>
      <c r="L252" s="156">
        <f>_xlfn.IFNA(INDEX('I.KI 2016-17'!R$8:R$391,MATCH($B252,'I.KI 2016-17'!$B$8:$B$391,0)),"")</f>
        <v>28.214864048345</v>
      </c>
      <c r="M252" s="193">
        <f>_xlfn.IFNA(INDEX('I.KI 2016-17'!S$8:S$391,MATCH($B252,'I.KI 2016-17'!$B$8:$B$391,0)),"")</f>
        <v>4.782734000704</v>
      </c>
      <c r="N252" s="193">
        <f>_xlfn.IFNA(INDEX('I.KI 2016-17'!T$8:T$391,MATCH($B252,'I.KI 2016-17'!$B$8:$B$391,0)),"")</f>
        <v>0</v>
      </c>
      <c r="O252" s="193">
        <f>_xlfn.IFNA(INDEX('I.KI 2016-17'!U$8:U$391,MATCH($B252,'I.KI 2016-17'!$B$8:$B$391,0)),"")</f>
        <v>0</v>
      </c>
      <c r="P252" s="157">
        <f>_xlfn.IFNA(INDEX('I.KI 2016-17'!V$8:V$391,MATCH($B252,'I.KI 2016-17'!$B$8:$B$391,0)),"")</f>
        <v>0</v>
      </c>
      <c r="Q252" s="156">
        <f>_xlfn.IFNA(INDEX('I.KI 2016-17'!W$8:W$391,MATCH($B252,'I.KI 2016-17'!$B$8:$B$391,0)),"")</f>
        <v>47.363603453336999</v>
      </c>
      <c r="R252" s="193">
        <f>_xlfn.IFNA(INDEX('I.KI 2016-17'!X$8:X$391,MATCH($B252,'I.KI 2016-17'!$B$8:$B$391,0)),"")</f>
        <v>7.1845511709629992</v>
      </c>
      <c r="S252" s="193">
        <f>_xlfn.IFNA(INDEX('I.KI 2016-17'!Y$8:Y$391,MATCH($B252,'I.KI 2016-17'!$B$8:$B$391,0)),"")</f>
        <v>0</v>
      </c>
      <c r="T252" s="193">
        <f>_xlfn.IFNA(INDEX('I.KI 2016-17'!Z$8:Z$391,MATCH($B252,'I.KI 2016-17'!$B$8:$B$391,0)),"")</f>
        <v>0</v>
      </c>
      <c r="U252" s="157">
        <f>_xlfn.IFNA(INDEX('I.KI 2016-17'!AA$8:AA$391,MATCH($B252,'I.KI 2016-17'!$B$8:$B$391,0)),"")</f>
        <v>0</v>
      </c>
      <c r="V252" s="149"/>
      <c r="W252" s="154">
        <f>_xlfn.IFNA(INDEX('I.KI 2016-17'!$H$8:$H$391,MATCH(B252,'I.KI 2016-17'!$B$8:$B$391,0)),"")</f>
        <v>21.550556575250997</v>
      </c>
      <c r="X252" s="153">
        <f>_xlfn.IFNA(INDEX('I.KI 2016-17'!$I$8:$I$391,MATCH(B252,'I.KI 2016-17'!$B$8:$B$391,0)),"")</f>
        <v>32.997598049048996</v>
      </c>
      <c r="Y252" s="155">
        <f>_xlfn.IFNA(INDEX('I.KI 2016-17'!$G$8:$G$391,MATCH(B252,'I.KI 2016-17'!$B$8:$B$391,0)),"")</f>
        <v>54.548154624299997</v>
      </c>
      <c r="Z252" s="149"/>
      <c r="AA252" s="156">
        <f>_xlfn.IFNA(IF($B252=$B$382,0,_xlfn.IFNA(INDEX('I.Supplementary 2017-18'!N$8:N$35,MATCH($B252,'I.Supplementary 2017-18'!$B$8:$B$35,0)),INDEX('I.KI 2017-18'!N$9:N$393,MATCH($B252,'I.KI 2017-18'!$B$9:$B$393,0)))),"")</f>
        <v>14.051420523413949</v>
      </c>
      <c r="AB252" s="193">
        <f>_xlfn.IFNA(IF($B252=$B$382,0,_xlfn.IFNA(INDEX('I.Supplementary 2017-18'!O$8:O$35,MATCH($B252,'I.Supplementary 2017-18'!$B$8:$B$35,0)),INDEX('I.KI 2017-18'!O$9:O$393,MATCH($B252,'I.KI 2017-18'!$B$9:$B$393,0)))),"")</f>
        <v>1.4108736508274804</v>
      </c>
      <c r="AC252" s="193">
        <f>_xlfn.IFNA(IF($B252=$B$382,0,_xlfn.IFNA(INDEX('I.Supplementary 2017-18'!P$8:P$35,MATCH($B252,'I.Supplementary 2017-18'!$B$8:$B$35,0)),INDEX('I.KI 2017-18'!P$9:P$393,MATCH($B252,'I.KI 2017-18'!$B$9:$B$393,0)))),"")</f>
        <v>0</v>
      </c>
      <c r="AD252" s="193">
        <f>_xlfn.IFNA(IF($B252=$B$382,0,_xlfn.IFNA(INDEX('I.Supplementary 2017-18'!Q$8:Q$35,MATCH($B252,'I.Supplementary 2017-18'!$B$8:$B$35,0)),INDEX('I.KI 2017-18'!Q$9:Q$393,MATCH($B252,'I.KI 2017-18'!$B$9:$B$393,0)))),"")</f>
        <v>0</v>
      </c>
      <c r="AE252" s="157">
        <f>_xlfn.IFNA(IF($B252=$B$382,0,_xlfn.IFNA(INDEX('I.Supplementary 2017-18'!R$8:R$35,MATCH($B252,'I.Supplementary 2017-18'!$B$8:$B$35,0)),INDEX('I.KI 2017-18'!R$9:R$393,MATCH($B252,'I.KI 2017-18'!$B$9:$B$393,0)))),"")</f>
        <v>0</v>
      </c>
      <c r="AF252" s="156">
        <f>_xlfn.IFNA(IF($B252=$B$382,0,_xlfn.IFNA(INDEX('I.Supplementary 2017-18'!S$8:S$35,MATCH($B252,'I.Supplementary 2017-18'!$B$8:$B$35,0)),INDEX('I.KI 2017-18'!S$9:S$393,MATCH($B252,'I.KI 2017-18'!$B$9:$B$393,0)))),"")</f>
        <v>28.790899408345879</v>
      </c>
      <c r="AG252" s="193">
        <f>_xlfn.IFNA(IF($B252=$B$382,0,_xlfn.IFNA(INDEX('I.Supplementary 2017-18'!T$8:T$35,MATCH($B252,'I.Supplementary 2017-18'!$B$8:$B$35,0)),INDEX('I.KI 2017-18'!T$9:T$393,MATCH($B252,'I.KI 2017-18'!$B$9:$B$393,0)))),"")</f>
        <v>4.8803784159726096</v>
      </c>
      <c r="AH252" s="193">
        <f>_xlfn.IFNA(IF($B252=$B$382,0,_xlfn.IFNA(INDEX('I.Supplementary 2017-18'!U$8:U$35,MATCH($B252,'I.Supplementary 2017-18'!$B$8:$B$35,0)),INDEX('I.KI 2017-18'!U$9:U$393,MATCH($B252,'I.KI 2017-18'!$B$9:$B$393,0)))),"")</f>
        <v>0</v>
      </c>
      <c r="AI252" s="193">
        <f>_xlfn.IFNA(IF($B252=$B$382,0,_xlfn.IFNA(INDEX('I.Supplementary 2017-18'!V$8:V$35,MATCH($B252,'I.Supplementary 2017-18'!$B$8:$B$35,0)),INDEX('I.KI 2017-18'!V$9:V$393,MATCH($B252,'I.KI 2017-18'!$B$9:$B$393,0)))),"")</f>
        <v>0</v>
      </c>
      <c r="AJ252" s="157">
        <f>_xlfn.IFNA(IF($B252=$B$382,0,_xlfn.IFNA(INDEX('I.Supplementary 2017-18'!W$8:W$35,MATCH($B252,'I.Supplementary 2017-18'!$B$8:$B$35,0)),INDEX('I.KI 2017-18'!W$9:W$393,MATCH($B252,'I.KI 2017-18'!$B$9:$B$393,0)))),"")</f>
        <v>0</v>
      </c>
      <c r="AK252" s="156">
        <f>_xlfn.IFNA(IF($B252=$B$382,0,_xlfn.IFNA(INDEX('I.Supplementary 2017-18'!X$8:X$35,MATCH($B252,'I.Supplementary 2017-18'!$B$8:$B$35,0)),INDEX('I.KI 2017-18'!X$9:X$393,MATCH($B252,'I.KI 2017-18'!$B$9:$B$393,0)))),"")</f>
        <v>42.842319931759832</v>
      </c>
      <c r="AL252" s="193">
        <f>_xlfn.IFNA(IF($B252=$B$382,0,_xlfn.IFNA(INDEX('I.Supplementary 2017-18'!Y$8:Y$35,MATCH($B252,'I.Supplementary 2017-18'!$B$8:$B$35,0)),INDEX('I.KI 2017-18'!Y$9:Y$393,MATCH($B252,'I.KI 2017-18'!$B$9:$B$393,0)))),"")</f>
        <v>6.29125206680009</v>
      </c>
      <c r="AM252" s="193">
        <f>_xlfn.IFNA(IF($B252=$B$382,0,_xlfn.IFNA(INDEX('I.Supplementary 2017-18'!Z$8:Z$35,MATCH($B252,'I.Supplementary 2017-18'!$B$8:$B$35,0)),INDEX('I.KI 2017-18'!Z$9:Z$393,MATCH($B252,'I.KI 2017-18'!$B$9:$B$393,0)))),"")</f>
        <v>0</v>
      </c>
      <c r="AN252" s="193">
        <f>_xlfn.IFNA(IF($B252=$B$382,0,_xlfn.IFNA(INDEX('I.Supplementary 2017-18'!AA$8:AA$35,MATCH($B252,'I.Supplementary 2017-18'!$B$8:$B$35,0)),INDEX('I.KI 2017-18'!AA$9:AA$393,MATCH($B252,'I.KI 2017-18'!$B$9:$B$393,0)))),"")</f>
        <v>0</v>
      </c>
      <c r="AO252" s="157">
        <f>_xlfn.IFNA(IF($B252=$B$382,0,_xlfn.IFNA(INDEX('I.Supplementary 2017-18'!AB$8:AB$35,MATCH($B252,'I.Supplementary 2017-18'!$B$8:$B$35,0)),INDEX('I.KI 2017-18'!AB$9:AB$393,MATCH($B252,'I.KI 2017-18'!$B$9:$B$393,0)))),"")</f>
        <v>0</v>
      </c>
      <c r="AP252" s="149"/>
      <c r="AQ252" s="156">
        <f>_xlfn.IFNA(IF($B252=$B$381,0,IF($B252=$B$382,0,_xlfn.IFNA(INDEX('I.Supplementary 2017-18'!I$8:I$35,MATCH($B252,'I.Supplementary 2017-18'!$B$8:$B$35,0)),INDEX('I.KI 2017-18'!I$9:I$393,MATCH($B252,'I.KI 2017-18'!$B$9:$B$393,0))))),"")</f>
        <v>15.462294174241428</v>
      </c>
      <c r="AR252" s="149">
        <f>_xlfn.IFNA(IF($B252=$B$381,0,IF($B252=$B$382,0,_xlfn.IFNA(INDEX('I.Supplementary 2017-18'!J$8:J$35,MATCH($B252,'I.Supplementary 2017-18'!$B$8:$B$35,0)),INDEX('I.KI 2017-18'!J$9:J$393,MATCH($B252,'I.KI 2017-18'!$B$9:$B$393,0))))),"")</f>
        <v>33.671277824318494</v>
      </c>
      <c r="AS252" s="157">
        <f>_xlfn.IFNA(IF($B252=$B$381,0,IF($B252=$B$382,0,_xlfn.IFNA(INDEX('I.Supplementary 2017-18'!H$8:H$35,MATCH($B252,'I.Supplementary 2017-18'!$B$8:$B$35,0)),INDEX('I.KI 2017-18'!H$9:H$393,MATCH($B252,'I.KI 2017-18'!$B$9:$B$393,0))))),"")</f>
        <v>49.133571998559923</v>
      </c>
      <c r="AT252" s="149"/>
      <c r="AU252" s="156">
        <f>_xlfn.IFNA(_xlfn.IFNA(INDEX('I.Supplementary 2018-19'!P$8:P$157,MATCH($B252,'I.Supplementary 2018-19'!$B$8:$B$157,0)),INDEX('I.KI 2018-19'!P$9:P$393,MATCH($B252,'I.KI 2018-19'!$B$9:$B$393,0))),"")</f>
        <v>10.616811020756565</v>
      </c>
      <c r="AV252" s="193">
        <f>_xlfn.IFNA(_xlfn.IFNA(INDEX('I.Supplementary 2018-19'!Q$8:Q$157,MATCH($B252,'I.Supplementary 2018-19'!$B$8:$B$157,0)),INDEX('I.KI 2018-19'!Q$9:Q$393,MATCH($B252,'I.KI 2018-19'!$B$9:$B$393,0))),"")</f>
        <v>0.78600189385352848</v>
      </c>
      <c r="AW252" s="193">
        <f>_xlfn.IFNA(_xlfn.IFNA(INDEX('I.Supplementary 2018-19'!R$8:R$157,MATCH($B252,'I.Supplementary 2018-19'!$B$8:$B$157,0)),INDEX('I.KI 2018-19'!R$9:R$393,MATCH($B252,'I.KI 2018-19'!$B$9:$B$393,0))),"")</f>
        <v>0</v>
      </c>
      <c r="AX252" s="193">
        <f>_xlfn.IFNA(_xlfn.IFNA(INDEX('I.Supplementary 2018-19'!S$8:S$157,MATCH($B252,'I.Supplementary 2018-19'!$B$8:$B$157,0)),INDEX('I.KI 2018-19'!S$9:S$393,MATCH($B252,'I.KI 2018-19'!$B$9:$B$393,0))),"")</f>
        <v>0</v>
      </c>
      <c r="AY252" s="157">
        <f>_xlfn.IFNA(_xlfn.IFNA(INDEX('I.Supplementary 2018-19'!T$8:T$157,MATCH($B252,'I.Supplementary 2018-19'!$B$8:$B$157,0)),INDEX('I.KI 2018-19'!T$9:T$393,MATCH($B252,'I.KI 2018-19'!$B$9:$B$393,0))),"")</f>
        <v>0</v>
      </c>
      <c r="AZ252" s="156">
        <f>_xlfn.IFNA(_xlfn.IFNA(INDEX('I.Supplementary 2018-19'!U$8:U$157,MATCH($B252,'I.Supplementary 2018-19'!$B$8:$B$157,0)),INDEX('I.KI 2018-19'!U$9:U$393,MATCH($B252,'I.KI 2018-19'!$B$9:$B$393,0))),"")</f>
        <v>29.655862051515065</v>
      </c>
      <c r="BA252" s="193">
        <f>_xlfn.IFNA(_xlfn.IFNA(INDEX('I.Supplementary 2018-19'!V$8:V$157,MATCH($B252,'I.Supplementary 2018-19'!$B$8:$B$157,0)),INDEX('I.KI 2018-19'!V$9:V$393,MATCH($B252,'I.KI 2018-19'!$B$9:$B$393,0))),"")</f>
        <v>5.0269992267529027</v>
      </c>
      <c r="BB252" s="193">
        <f>_xlfn.IFNA(_xlfn.IFNA(INDEX('I.Supplementary 2018-19'!W$8:W$157,MATCH($B252,'I.Supplementary 2018-19'!$B$8:$B$157,0)),INDEX('I.KI 2018-19'!W$9:W$393,MATCH($B252,'I.KI 2018-19'!$B$9:$B$393,0))),"")</f>
        <v>0</v>
      </c>
      <c r="BC252" s="193">
        <f>_xlfn.IFNA(_xlfn.IFNA(INDEX('I.Supplementary 2018-19'!X$8:X$157,MATCH($B252,'I.Supplementary 2018-19'!$B$8:$B$157,0)),INDEX('I.KI 2018-19'!X$9:X$393,MATCH($B252,'I.KI 2018-19'!$B$9:$B$393,0))),"")</f>
        <v>0</v>
      </c>
      <c r="BD252" s="157">
        <f>_xlfn.IFNA(_xlfn.IFNA(INDEX('I.Supplementary 2018-19'!Y$8:Y$157,MATCH($B252,'I.Supplementary 2018-19'!$B$8:$B$157,0)),INDEX('I.KI 2018-19'!Y$9:Y$393,MATCH($B252,'I.KI 2018-19'!$B$9:$B$393,0))),"")</f>
        <v>0</v>
      </c>
      <c r="BE252" s="156">
        <f>_xlfn.IFNA(_xlfn.IFNA(INDEX('I.Supplementary 2018-19'!Z$8:Z$157,MATCH($B252,'I.Supplementary 2018-19'!$B$8:$B$157,0)),INDEX('I.KI 2018-19'!Z$9:Z$393,MATCH($B252,'I.KI 2018-19'!$B$9:$B$393,0))),"")</f>
        <v>40.27267307227163</v>
      </c>
      <c r="BF252" s="193">
        <f>_xlfn.IFNA(_xlfn.IFNA(INDEX('I.Supplementary 2018-19'!AA$8:AA$157,MATCH($B252,'I.Supplementary 2018-19'!$B$8:$B$157,0)),INDEX('I.KI 2018-19'!AA$9:AA$393,MATCH($B252,'I.KI 2018-19'!$B$9:$B$393,0))),"")</f>
        <v>5.8130011206064314</v>
      </c>
      <c r="BG252" s="193">
        <f>_xlfn.IFNA(_xlfn.IFNA(INDEX('I.Supplementary 2018-19'!AB$8:AB$157,MATCH($B252,'I.Supplementary 2018-19'!$B$8:$B$157,0)),INDEX('I.KI 2018-19'!AB$9:AB$393,MATCH($B252,'I.KI 2018-19'!$B$9:$B$393,0))),"")</f>
        <v>0</v>
      </c>
      <c r="BH252" s="193">
        <f>_xlfn.IFNA(_xlfn.IFNA(INDEX('I.Supplementary 2018-19'!AC$8:AC$157,MATCH($B252,'I.Supplementary 2018-19'!$B$8:$B$157,0)),INDEX('I.KI 2018-19'!AC$9:AC$393,MATCH($B252,'I.KI 2018-19'!$B$9:$B$393,0))),"")</f>
        <v>0</v>
      </c>
      <c r="BI252" s="157">
        <f>_xlfn.IFNA(_xlfn.IFNA(INDEX('I.Supplementary 2018-19'!AD$8:AD$157,MATCH($B252,'I.Supplementary 2018-19'!$B$8:$B$157,0)),INDEX('I.KI 2018-19'!AD$9:AD$393,MATCH($B252,'I.KI 2018-19'!$B$9:$B$393,0))),"")</f>
        <v>0</v>
      </c>
      <c r="BJ252" s="149"/>
      <c r="BK252" s="156">
        <f>_xlfn.IFNA(IF($B252=$B$381,0,IF($B252=$B$382,0,_xlfn.IFNA(INDEX('I.Supplementary 2018-19'!I$8:I$157,MATCH($B252,'I.Supplementary 2018-19'!$B$8:$B$157,0)),INDEX('I.KI 2018-19'!I$9:I$393,MATCH($B252,'I.KI 2018-19'!$B$9:$B$393,0))))),"")</f>
        <v>11.402812914610093</v>
      </c>
      <c r="BL252" s="149">
        <f>_xlfn.IFNA(IF($B252=$B$381,0,IF($B252=$B$382,0,_xlfn.IFNA(INDEX('I.Supplementary 2018-19'!J$8:J$157,MATCH($B252,'I.Supplementary 2018-19'!$B$8:$B$157,0)),INDEX('I.KI 2018-19'!J$9:J$393,MATCH($B252,'I.KI 2018-19'!$B$9:$B$393,0))))),"")</f>
        <v>34.682861278267964</v>
      </c>
      <c r="BM252" s="157">
        <f>_xlfn.IFNA(IF($B252=$B$381,0,IF($B252=$B$382,0,_xlfn.IFNA(INDEX('I.Supplementary 2018-19'!H$8:H$157,MATCH($B252,'I.Supplementary 2018-19'!$B$8:$B$157,0)),INDEX('I.KI 2018-19'!H$9:H$393,MATCH($B252,'I.KI 2018-19'!$B$9:$B$393,0))))),"")</f>
        <v>46.085674192878059</v>
      </c>
    </row>
    <row r="253" spans="2:65">
      <c r="B253" s="121" t="str">
        <f>'Calculations for 2021-22'!B253</f>
        <v>E1835</v>
      </c>
      <c r="C253" s="160" t="str">
        <f>'Calculations for 2021-22'!D253</f>
        <v>E1835</v>
      </c>
      <c r="D253" t="str">
        <f>'Calculations for 2021-22'!E253</f>
        <v>SD</v>
      </c>
      <c r="E253" t="str">
        <f>'Calculations for 2021-22'!F253</f>
        <v>P1901</v>
      </c>
      <c r="F253" s="120" t="str">
        <f>'Calculations for 2021-22'!H253</f>
        <v>Redditch</v>
      </c>
      <c r="G253" s="156">
        <f>_xlfn.IFNA(INDEX('I.KI 2016-17'!M$8:M$391,MATCH($B253,'I.KI 2016-17'!$B$8:$B$391,0)),"")</f>
        <v>0</v>
      </c>
      <c r="H253" s="149">
        <f>_xlfn.IFNA(INDEX('I.KI 2016-17'!N$8:N$391,MATCH($B253,'I.KI 2016-17'!$B$8:$B$391,0)),"")</f>
        <v>0.90108995063300001</v>
      </c>
      <c r="I253" s="149">
        <f>_xlfn.IFNA(INDEX('I.KI 2016-17'!O$8:O$391,MATCH($B253,'I.KI 2016-17'!$B$8:$B$391,0)),"")</f>
        <v>0</v>
      </c>
      <c r="J253" s="149">
        <f>_xlfn.IFNA(INDEX('I.KI 2016-17'!P$8:P$391,MATCH($B253,'I.KI 2016-17'!$B$8:$B$391,0)),"")</f>
        <v>0</v>
      </c>
      <c r="K253" s="157">
        <f>_xlfn.IFNA(INDEX('I.KI 2016-17'!Q$8:Q$391,MATCH($B253,'I.KI 2016-17'!$B$8:$B$391,0)),"")</f>
        <v>0</v>
      </c>
      <c r="L253" s="156">
        <f>_xlfn.IFNA(INDEX('I.KI 2016-17'!R$8:R$391,MATCH($B253,'I.KI 2016-17'!$B$8:$B$391,0)),"")</f>
        <v>0</v>
      </c>
      <c r="M253" s="193">
        <f>_xlfn.IFNA(INDEX('I.KI 2016-17'!S$8:S$391,MATCH($B253,'I.KI 2016-17'!$B$8:$B$391,0)),"")</f>
        <v>2.019243905113</v>
      </c>
      <c r="N253" s="193">
        <f>_xlfn.IFNA(INDEX('I.KI 2016-17'!T$8:T$391,MATCH($B253,'I.KI 2016-17'!$B$8:$B$391,0)),"")</f>
        <v>0</v>
      </c>
      <c r="O253" s="193">
        <f>_xlfn.IFNA(INDEX('I.KI 2016-17'!U$8:U$391,MATCH($B253,'I.KI 2016-17'!$B$8:$B$391,0)),"")</f>
        <v>0</v>
      </c>
      <c r="P253" s="157">
        <f>_xlfn.IFNA(INDEX('I.KI 2016-17'!V$8:V$391,MATCH($B253,'I.KI 2016-17'!$B$8:$B$391,0)),"")</f>
        <v>0</v>
      </c>
      <c r="Q253" s="156">
        <f>_xlfn.IFNA(INDEX('I.KI 2016-17'!W$8:W$391,MATCH($B253,'I.KI 2016-17'!$B$8:$B$391,0)),"")</f>
        <v>0</v>
      </c>
      <c r="R253" s="193">
        <f>_xlfn.IFNA(INDEX('I.KI 2016-17'!X$8:X$391,MATCH($B253,'I.KI 2016-17'!$B$8:$B$391,0)),"")</f>
        <v>2.9203338557460001</v>
      </c>
      <c r="S253" s="193">
        <f>_xlfn.IFNA(INDEX('I.KI 2016-17'!Y$8:Y$391,MATCH($B253,'I.KI 2016-17'!$B$8:$B$391,0)),"")</f>
        <v>0</v>
      </c>
      <c r="T253" s="193">
        <f>_xlfn.IFNA(INDEX('I.KI 2016-17'!Z$8:Z$391,MATCH($B253,'I.KI 2016-17'!$B$8:$B$391,0)),"")</f>
        <v>0</v>
      </c>
      <c r="U253" s="157">
        <f>_xlfn.IFNA(INDEX('I.KI 2016-17'!AA$8:AA$391,MATCH($B253,'I.KI 2016-17'!$B$8:$B$391,0)),"")</f>
        <v>0</v>
      </c>
      <c r="V253" s="149"/>
      <c r="W253" s="154">
        <f>_xlfn.IFNA(INDEX('I.KI 2016-17'!$H$8:$H$391,MATCH(B253,'I.KI 2016-17'!$B$8:$B$391,0)),"")</f>
        <v>0.90108995063300001</v>
      </c>
      <c r="X253" s="153">
        <f>_xlfn.IFNA(INDEX('I.KI 2016-17'!$I$8:$I$391,MATCH(B253,'I.KI 2016-17'!$B$8:$B$391,0)),"")</f>
        <v>2.019243905113</v>
      </c>
      <c r="Y253" s="155">
        <f>_xlfn.IFNA(INDEX('I.KI 2016-17'!$G$8:$G$391,MATCH(B253,'I.KI 2016-17'!$B$8:$B$391,0)),"")</f>
        <v>2.9203338557460001</v>
      </c>
      <c r="Z253" s="149"/>
      <c r="AA253" s="156">
        <f>_xlfn.IFNA(IF($B253=$B$382,0,_xlfn.IFNA(INDEX('I.Supplementary 2017-18'!N$8:N$35,MATCH($B253,'I.Supplementary 2017-18'!$B$8:$B$35,0)),INDEX('I.KI 2017-18'!N$9:N$393,MATCH($B253,'I.KI 2017-18'!$B$9:$B$393,0)))),"")</f>
        <v>0</v>
      </c>
      <c r="AB253" s="193">
        <f>_xlfn.IFNA(IF($B253=$B$382,0,_xlfn.IFNA(INDEX('I.Supplementary 2017-18'!O$8:O$35,MATCH($B253,'I.Supplementary 2017-18'!$B$8:$B$35,0)),INDEX('I.KI 2017-18'!O$9:O$393,MATCH($B253,'I.KI 2017-18'!$B$9:$B$393,0)))),"")</f>
        <v>0.36330665017599334</v>
      </c>
      <c r="AC253" s="193">
        <f>_xlfn.IFNA(IF($B253=$B$382,0,_xlfn.IFNA(INDEX('I.Supplementary 2017-18'!P$8:P$35,MATCH($B253,'I.Supplementary 2017-18'!$B$8:$B$35,0)),INDEX('I.KI 2017-18'!P$9:P$393,MATCH($B253,'I.KI 2017-18'!$B$9:$B$393,0)))),"")</f>
        <v>0</v>
      </c>
      <c r="AD253" s="193">
        <f>_xlfn.IFNA(IF($B253=$B$382,0,_xlfn.IFNA(INDEX('I.Supplementary 2017-18'!Q$8:Q$35,MATCH($B253,'I.Supplementary 2017-18'!$B$8:$B$35,0)),INDEX('I.KI 2017-18'!Q$9:Q$393,MATCH($B253,'I.KI 2017-18'!$B$9:$B$393,0)))),"")</f>
        <v>0</v>
      </c>
      <c r="AE253" s="157">
        <f>_xlfn.IFNA(IF($B253=$B$382,0,_xlfn.IFNA(INDEX('I.Supplementary 2017-18'!R$8:R$35,MATCH($B253,'I.Supplementary 2017-18'!$B$8:$B$35,0)),INDEX('I.KI 2017-18'!R$9:R$393,MATCH($B253,'I.KI 2017-18'!$B$9:$B$393,0)))),"")</f>
        <v>0</v>
      </c>
      <c r="AF253" s="156">
        <f>_xlfn.IFNA(IF($B253=$B$382,0,_xlfn.IFNA(INDEX('I.Supplementary 2017-18'!S$8:S$35,MATCH($B253,'I.Supplementary 2017-18'!$B$8:$B$35,0)),INDEX('I.KI 2017-18'!S$9:S$393,MATCH($B253,'I.KI 2017-18'!$B$9:$B$393,0)))),"")</f>
        <v>0</v>
      </c>
      <c r="AG253" s="193">
        <f>_xlfn.IFNA(IF($B253=$B$382,0,_xlfn.IFNA(INDEX('I.Supplementary 2017-18'!T$8:T$35,MATCH($B253,'I.Supplementary 2017-18'!$B$8:$B$35,0)),INDEX('I.KI 2017-18'!T$9:T$393,MATCH($B253,'I.KI 2017-18'!$B$9:$B$393,0)))),"")</f>
        <v>2.0604688384608383</v>
      </c>
      <c r="AH253" s="193">
        <f>_xlfn.IFNA(IF($B253=$B$382,0,_xlfn.IFNA(INDEX('I.Supplementary 2017-18'!U$8:U$35,MATCH($B253,'I.Supplementary 2017-18'!$B$8:$B$35,0)),INDEX('I.KI 2017-18'!U$9:U$393,MATCH($B253,'I.KI 2017-18'!$B$9:$B$393,0)))),"")</f>
        <v>0</v>
      </c>
      <c r="AI253" s="193">
        <f>_xlfn.IFNA(IF($B253=$B$382,0,_xlfn.IFNA(INDEX('I.Supplementary 2017-18'!V$8:V$35,MATCH($B253,'I.Supplementary 2017-18'!$B$8:$B$35,0)),INDEX('I.KI 2017-18'!V$9:V$393,MATCH($B253,'I.KI 2017-18'!$B$9:$B$393,0)))),"")</f>
        <v>0</v>
      </c>
      <c r="AJ253" s="157">
        <f>_xlfn.IFNA(IF($B253=$B$382,0,_xlfn.IFNA(INDEX('I.Supplementary 2017-18'!W$8:W$35,MATCH($B253,'I.Supplementary 2017-18'!$B$8:$B$35,0)),INDEX('I.KI 2017-18'!W$9:W$393,MATCH($B253,'I.KI 2017-18'!$B$9:$B$393,0)))),"")</f>
        <v>0</v>
      </c>
      <c r="AK253" s="156">
        <f>_xlfn.IFNA(IF($B253=$B$382,0,_xlfn.IFNA(INDEX('I.Supplementary 2017-18'!X$8:X$35,MATCH($B253,'I.Supplementary 2017-18'!$B$8:$B$35,0)),INDEX('I.KI 2017-18'!X$9:X$393,MATCH($B253,'I.KI 2017-18'!$B$9:$B$393,0)))),"")</f>
        <v>0</v>
      </c>
      <c r="AL253" s="193">
        <f>_xlfn.IFNA(IF($B253=$B$382,0,_xlfn.IFNA(INDEX('I.Supplementary 2017-18'!Y$8:Y$35,MATCH($B253,'I.Supplementary 2017-18'!$B$8:$B$35,0)),INDEX('I.KI 2017-18'!Y$9:Y$393,MATCH($B253,'I.KI 2017-18'!$B$9:$B$393,0)))),"")</f>
        <v>2.4237754886368315</v>
      </c>
      <c r="AM253" s="193">
        <f>_xlfn.IFNA(IF($B253=$B$382,0,_xlfn.IFNA(INDEX('I.Supplementary 2017-18'!Z$8:Z$35,MATCH($B253,'I.Supplementary 2017-18'!$B$8:$B$35,0)),INDEX('I.KI 2017-18'!Z$9:Z$393,MATCH($B253,'I.KI 2017-18'!$B$9:$B$393,0)))),"")</f>
        <v>0</v>
      </c>
      <c r="AN253" s="193">
        <f>_xlfn.IFNA(IF($B253=$B$382,0,_xlfn.IFNA(INDEX('I.Supplementary 2017-18'!AA$8:AA$35,MATCH($B253,'I.Supplementary 2017-18'!$B$8:$B$35,0)),INDEX('I.KI 2017-18'!AA$9:AA$393,MATCH($B253,'I.KI 2017-18'!$B$9:$B$393,0)))),"")</f>
        <v>0</v>
      </c>
      <c r="AO253" s="157">
        <f>_xlfn.IFNA(IF($B253=$B$382,0,_xlfn.IFNA(INDEX('I.Supplementary 2017-18'!AB$8:AB$35,MATCH($B253,'I.Supplementary 2017-18'!$B$8:$B$35,0)),INDEX('I.KI 2017-18'!AB$9:AB$393,MATCH($B253,'I.KI 2017-18'!$B$9:$B$393,0)))),"")</f>
        <v>0</v>
      </c>
      <c r="AP253" s="149"/>
      <c r="AQ253" s="156">
        <f>_xlfn.IFNA(IF($B253=$B$381,0,IF($B253=$B$382,0,_xlfn.IFNA(INDEX('I.Supplementary 2017-18'!I$8:I$35,MATCH($B253,'I.Supplementary 2017-18'!$B$8:$B$35,0)),INDEX('I.KI 2017-18'!I$9:I$393,MATCH($B253,'I.KI 2017-18'!$B$9:$B$393,0))))),"")</f>
        <v>0.36330665017599334</v>
      </c>
      <c r="AR253" s="149">
        <f>_xlfn.IFNA(IF($B253=$B$381,0,IF($B253=$B$382,0,_xlfn.IFNA(INDEX('I.Supplementary 2017-18'!J$8:J$35,MATCH($B253,'I.Supplementary 2017-18'!$B$8:$B$35,0)),INDEX('I.KI 2017-18'!J$9:J$393,MATCH($B253,'I.KI 2017-18'!$B$9:$B$393,0))))),"")</f>
        <v>2.0604688384608383</v>
      </c>
      <c r="AS253" s="157">
        <f>_xlfn.IFNA(IF($B253=$B$381,0,IF($B253=$B$382,0,_xlfn.IFNA(INDEX('I.Supplementary 2017-18'!H$8:H$35,MATCH($B253,'I.Supplementary 2017-18'!$B$8:$B$35,0)),INDEX('I.KI 2017-18'!H$9:H$393,MATCH($B253,'I.KI 2017-18'!$B$9:$B$393,0))))),"")</f>
        <v>2.4237754886368315</v>
      </c>
      <c r="AT253" s="149"/>
      <c r="AU253" s="156">
        <f>_xlfn.IFNA(_xlfn.IFNA(INDEX('I.Supplementary 2018-19'!P$8:P$157,MATCH($B253,'I.Supplementary 2018-19'!$B$8:$B$157,0)),INDEX('I.KI 2018-19'!P$9:P$393,MATCH($B253,'I.KI 2018-19'!$B$9:$B$393,0))),"")</f>
        <v>0</v>
      </c>
      <c r="AV253" s="193">
        <f>_xlfn.IFNA(_xlfn.IFNA(INDEX('I.Supplementary 2018-19'!Q$8:Q$157,MATCH($B253,'I.Supplementary 2018-19'!$B$8:$B$157,0)),INDEX('I.KI 2018-19'!Q$9:Q$393,MATCH($B253,'I.KI 2018-19'!$B$9:$B$393,0))),"")</f>
        <v>3.5447261391058561E-2</v>
      </c>
      <c r="AW253" s="193">
        <f>_xlfn.IFNA(_xlfn.IFNA(INDEX('I.Supplementary 2018-19'!R$8:R$157,MATCH($B253,'I.Supplementary 2018-19'!$B$8:$B$157,0)),INDEX('I.KI 2018-19'!R$9:R$393,MATCH($B253,'I.KI 2018-19'!$B$9:$B$393,0))),"")</f>
        <v>0</v>
      </c>
      <c r="AX253" s="193">
        <f>_xlfn.IFNA(_xlfn.IFNA(INDEX('I.Supplementary 2018-19'!S$8:S$157,MATCH($B253,'I.Supplementary 2018-19'!$B$8:$B$157,0)),INDEX('I.KI 2018-19'!S$9:S$393,MATCH($B253,'I.KI 2018-19'!$B$9:$B$393,0))),"")</f>
        <v>0</v>
      </c>
      <c r="AY253" s="157">
        <f>_xlfn.IFNA(_xlfn.IFNA(INDEX('I.Supplementary 2018-19'!T$8:T$157,MATCH($B253,'I.Supplementary 2018-19'!$B$8:$B$157,0)),INDEX('I.KI 2018-19'!T$9:T$393,MATCH($B253,'I.KI 2018-19'!$B$9:$B$393,0))),"")</f>
        <v>0</v>
      </c>
      <c r="AZ253" s="156">
        <f>_xlfn.IFNA(_xlfn.IFNA(INDEX('I.Supplementary 2018-19'!U$8:U$157,MATCH($B253,'I.Supplementary 2018-19'!$B$8:$B$157,0)),INDEX('I.KI 2018-19'!U$9:U$393,MATCH($B253,'I.KI 2018-19'!$B$9:$B$393,0))),"")</f>
        <v>0</v>
      </c>
      <c r="BA253" s="193">
        <f>_xlfn.IFNA(_xlfn.IFNA(INDEX('I.Supplementary 2018-19'!V$8:V$157,MATCH($B253,'I.Supplementary 2018-19'!$B$8:$B$157,0)),INDEX('I.KI 2018-19'!V$9:V$393,MATCH($B253,'I.KI 2018-19'!$B$9:$B$393,0))),"")</f>
        <v>2.1223713357536531</v>
      </c>
      <c r="BB253" s="193">
        <f>_xlfn.IFNA(_xlfn.IFNA(INDEX('I.Supplementary 2018-19'!W$8:W$157,MATCH($B253,'I.Supplementary 2018-19'!$B$8:$B$157,0)),INDEX('I.KI 2018-19'!W$9:W$393,MATCH($B253,'I.KI 2018-19'!$B$9:$B$393,0))),"")</f>
        <v>0</v>
      </c>
      <c r="BC253" s="193">
        <f>_xlfn.IFNA(_xlfn.IFNA(INDEX('I.Supplementary 2018-19'!X$8:X$157,MATCH($B253,'I.Supplementary 2018-19'!$B$8:$B$157,0)),INDEX('I.KI 2018-19'!X$9:X$393,MATCH($B253,'I.KI 2018-19'!$B$9:$B$393,0))),"")</f>
        <v>0</v>
      </c>
      <c r="BD253" s="157">
        <f>_xlfn.IFNA(_xlfn.IFNA(INDEX('I.Supplementary 2018-19'!Y$8:Y$157,MATCH($B253,'I.Supplementary 2018-19'!$B$8:$B$157,0)),INDEX('I.KI 2018-19'!Y$9:Y$393,MATCH($B253,'I.KI 2018-19'!$B$9:$B$393,0))),"")</f>
        <v>0</v>
      </c>
      <c r="BE253" s="156">
        <f>_xlfn.IFNA(_xlfn.IFNA(INDEX('I.Supplementary 2018-19'!Z$8:Z$157,MATCH($B253,'I.Supplementary 2018-19'!$B$8:$B$157,0)),INDEX('I.KI 2018-19'!Z$9:Z$393,MATCH($B253,'I.KI 2018-19'!$B$9:$B$393,0))),"")</f>
        <v>0</v>
      </c>
      <c r="BF253" s="193">
        <f>_xlfn.IFNA(_xlfn.IFNA(INDEX('I.Supplementary 2018-19'!AA$8:AA$157,MATCH($B253,'I.Supplementary 2018-19'!$B$8:$B$157,0)),INDEX('I.KI 2018-19'!AA$9:AA$393,MATCH($B253,'I.KI 2018-19'!$B$9:$B$393,0))),"")</f>
        <v>2.1578185971447117</v>
      </c>
      <c r="BG253" s="193">
        <f>_xlfn.IFNA(_xlfn.IFNA(INDEX('I.Supplementary 2018-19'!AB$8:AB$157,MATCH($B253,'I.Supplementary 2018-19'!$B$8:$B$157,0)),INDEX('I.KI 2018-19'!AB$9:AB$393,MATCH($B253,'I.KI 2018-19'!$B$9:$B$393,0))),"")</f>
        <v>0</v>
      </c>
      <c r="BH253" s="193">
        <f>_xlfn.IFNA(_xlfn.IFNA(INDEX('I.Supplementary 2018-19'!AC$8:AC$157,MATCH($B253,'I.Supplementary 2018-19'!$B$8:$B$157,0)),INDEX('I.KI 2018-19'!AC$9:AC$393,MATCH($B253,'I.KI 2018-19'!$B$9:$B$393,0))),"")</f>
        <v>0</v>
      </c>
      <c r="BI253" s="157">
        <f>_xlfn.IFNA(_xlfn.IFNA(INDEX('I.Supplementary 2018-19'!AD$8:AD$157,MATCH($B253,'I.Supplementary 2018-19'!$B$8:$B$157,0)),INDEX('I.KI 2018-19'!AD$9:AD$393,MATCH($B253,'I.KI 2018-19'!$B$9:$B$393,0))),"")</f>
        <v>0</v>
      </c>
      <c r="BJ253" s="149"/>
      <c r="BK253" s="156">
        <f>_xlfn.IFNA(IF($B253=$B$381,0,IF($B253=$B$382,0,_xlfn.IFNA(INDEX('I.Supplementary 2018-19'!I$8:I$157,MATCH($B253,'I.Supplementary 2018-19'!$B$8:$B$157,0)),INDEX('I.KI 2018-19'!I$9:I$393,MATCH($B253,'I.KI 2018-19'!$B$9:$B$393,0))))),"")</f>
        <v>3.5447261391058561E-2</v>
      </c>
      <c r="BL253" s="149">
        <f>_xlfn.IFNA(IF($B253=$B$381,0,IF($B253=$B$382,0,_xlfn.IFNA(INDEX('I.Supplementary 2018-19'!J$8:J$157,MATCH($B253,'I.Supplementary 2018-19'!$B$8:$B$157,0)),INDEX('I.KI 2018-19'!J$9:J$393,MATCH($B253,'I.KI 2018-19'!$B$9:$B$393,0))))),"")</f>
        <v>2.1223713357536531</v>
      </c>
      <c r="BM253" s="157">
        <f>_xlfn.IFNA(IF($B253=$B$381,0,IF($B253=$B$382,0,_xlfn.IFNA(INDEX('I.Supplementary 2018-19'!H$8:H$157,MATCH($B253,'I.Supplementary 2018-19'!$B$8:$B$157,0)),INDEX('I.KI 2018-19'!H$9:H$393,MATCH($B253,'I.KI 2018-19'!$B$9:$B$393,0))))),"")</f>
        <v>2.1578185971447117</v>
      </c>
    </row>
    <row r="254" spans="2:65">
      <c r="B254" s="121" t="str">
        <f>'Calculations for 2021-22'!B254</f>
        <v>E3635</v>
      </c>
      <c r="C254" s="160" t="str">
        <f>'Calculations for 2021-22'!D254</f>
        <v>E3635</v>
      </c>
      <c r="D254" t="str">
        <f>'Calculations for 2021-22'!E254</f>
        <v>SD</v>
      </c>
      <c r="E254">
        <f>'Calculations for 2021-22'!F254</f>
        <v>0</v>
      </c>
      <c r="F254" s="120" t="str">
        <f>'Calculations for 2021-22'!H254</f>
        <v>Reigate and Banstead</v>
      </c>
      <c r="G254" s="156">
        <f>_xlfn.IFNA(INDEX('I.KI 2016-17'!M$8:M$391,MATCH($B254,'I.KI 2016-17'!$B$8:$B$391,0)),"")</f>
        <v>0</v>
      </c>
      <c r="H254" s="149">
        <f>_xlfn.IFNA(INDEX('I.KI 2016-17'!N$8:N$391,MATCH($B254,'I.KI 2016-17'!$B$8:$B$391,0)),"")</f>
        <v>0.49510465097399997</v>
      </c>
      <c r="I254" s="149">
        <f>_xlfn.IFNA(INDEX('I.KI 2016-17'!O$8:O$391,MATCH($B254,'I.KI 2016-17'!$B$8:$B$391,0)),"")</f>
        <v>0</v>
      </c>
      <c r="J254" s="149">
        <f>_xlfn.IFNA(INDEX('I.KI 2016-17'!P$8:P$391,MATCH($B254,'I.KI 2016-17'!$B$8:$B$391,0)),"")</f>
        <v>0</v>
      </c>
      <c r="K254" s="157">
        <f>_xlfn.IFNA(INDEX('I.KI 2016-17'!Q$8:Q$391,MATCH($B254,'I.KI 2016-17'!$B$8:$B$391,0)),"")</f>
        <v>0</v>
      </c>
      <c r="L254" s="156">
        <f>_xlfn.IFNA(INDEX('I.KI 2016-17'!R$8:R$391,MATCH($B254,'I.KI 2016-17'!$B$8:$B$391,0)),"")</f>
        <v>0</v>
      </c>
      <c r="M254" s="193">
        <f>_xlfn.IFNA(INDEX('I.KI 2016-17'!S$8:S$391,MATCH($B254,'I.KI 2016-17'!$B$8:$B$391,0)),"")</f>
        <v>2.18322449886</v>
      </c>
      <c r="N254" s="193">
        <f>_xlfn.IFNA(INDEX('I.KI 2016-17'!T$8:T$391,MATCH($B254,'I.KI 2016-17'!$B$8:$B$391,0)),"")</f>
        <v>0</v>
      </c>
      <c r="O254" s="193">
        <f>_xlfn.IFNA(INDEX('I.KI 2016-17'!U$8:U$391,MATCH($B254,'I.KI 2016-17'!$B$8:$B$391,0)),"")</f>
        <v>0</v>
      </c>
      <c r="P254" s="157">
        <f>_xlfn.IFNA(INDEX('I.KI 2016-17'!V$8:V$391,MATCH($B254,'I.KI 2016-17'!$B$8:$B$391,0)),"")</f>
        <v>0</v>
      </c>
      <c r="Q254" s="156">
        <f>_xlfn.IFNA(INDEX('I.KI 2016-17'!W$8:W$391,MATCH($B254,'I.KI 2016-17'!$B$8:$B$391,0)),"")</f>
        <v>0</v>
      </c>
      <c r="R254" s="193">
        <f>_xlfn.IFNA(INDEX('I.KI 2016-17'!X$8:X$391,MATCH($B254,'I.KI 2016-17'!$B$8:$B$391,0)),"")</f>
        <v>2.6783291498340001</v>
      </c>
      <c r="S254" s="193">
        <f>_xlfn.IFNA(INDEX('I.KI 2016-17'!Y$8:Y$391,MATCH($B254,'I.KI 2016-17'!$B$8:$B$391,0)),"")</f>
        <v>0</v>
      </c>
      <c r="T254" s="193">
        <f>_xlfn.IFNA(INDEX('I.KI 2016-17'!Z$8:Z$391,MATCH($B254,'I.KI 2016-17'!$B$8:$B$391,0)),"")</f>
        <v>0</v>
      </c>
      <c r="U254" s="157">
        <f>_xlfn.IFNA(INDEX('I.KI 2016-17'!AA$8:AA$391,MATCH($B254,'I.KI 2016-17'!$B$8:$B$391,0)),"")</f>
        <v>0</v>
      </c>
      <c r="V254" s="149"/>
      <c r="W254" s="154">
        <f>_xlfn.IFNA(INDEX('I.KI 2016-17'!$H$8:$H$391,MATCH(B254,'I.KI 2016-17'!$B$8:$B$391,0)),"")</f>
        <v>0.49510465097399997</v>
      </c>
      <c r="X254" s="153">
        <f>_xlfn.IFNA(INDEX('I.KI 2016-17'!$I$8:$I$391,MATCH(B254,'I.KI 2016-17'!$B$8:$B$391,0)),"")</f>
        <v>2.18322449886</v>
      </c>
      <c r="Y254" s="155">
        <f>_xlfn.IFNA(INDEX('I.KI 2016-17'!$G$8:$G$391,MATCH(B254,'I.KI 2016-17'!$B$8:$B$391,0)),"")</f>
        <v>2.6783291498340001</v>
      </c>
      <c r="Z254" s="149"/>
      <c r="AA254" s="156">
        <f>_xlfn.IFNA(IF($B254=$B$382,0,_xlfn.IFNA(INDEX('I.Supplementary 2017-18'!N$8:N$35,MATCH($B254,'I.Supplementary 2017-18'!$B$8:$B$35,0)),INDEX('I.KI 2017-18'!N$9:N$393,MATCH($B254,'I.KI 2017-18'!$B$9:$B$393,0)))),"")</f>
        <v>0</v>
      </c>
      <c r="AB254" s="193">
        <f>_xlfn.IFNA(IF($B254=$B$382,0,_xlfn.IFNA(INDEX('I.Supplementary 2017-18'!O$8:O$35,MATCH($B254,'I.Supplementary 2017-18'!$B$8:$B$35,0)),INDEX('I.KI 2017-18'!O$9:O$393,MATCH($B254,'I.KI 2017-18'!$B$9:$B$393,0)))),"")</f>
        <v>0</v>
      </c>
      <c r="AC254" s="193">
        <f>_xlfn.IFNA(IF($B254=$B$382,0,_xlfn.IFNA(INDEX('I.Supplementary 2017-18'!P$8:P$35,MATCH($B254,'I.Supplementary 2017-18'!$B$8:$B$35,0)),INDEX('I.KI 2017-18'!P$9:P$393,MATCH($B254,'I.KI 2017-18'!$B$9:$B$393,0)))),"")</f>
        <v>0</v>
      </c>
      <c r="AD254" s="193">
        <f>_xlfn.IFNA(IF($B254=$B$382,0,_xlfn.IFNA(INDEX('I.Supplementary 2017-18'!Q$8:Q$35,MATCH($B254,'I.Supplementary 2017-18'!$B$8:$B$35,0)),INDEX('I.KI 2017-18'!Q$9:Q$393,MATCH($B254,'I.KI 2017-18'!$B$9:$B$393,0)))),"")</f>
        <v>0</v>
      </c>
      <c r="AE254" s="157">
        <f>_xlfn.IFNA(IF($B254=$B$382,0,_xlfn.IFNA(INDEX('I.Supplementary 2017-18'!R$8:R$35,MATCH($B254,'I.Supplementary 2017-18'!$B$8:$B$35,0)),INDEX('I.KI 2017-18'!R$9:R$393,MATCH($B254,'I.KI 2017-18'!$B$9:$B$393,0)))),"")</f>
        <v>0</v>
      </c>
      <c r="AF254" s="156">
        <f>_xlfn.IFNA(IF($B254=$B$382,0,_xlfn.IFNA(INDEX('I.Supplementary 2017-18'!S$8:S$35,MATCH($B254,'I.Supplementary 2017-18'!$B$8:$B$35,0)),INDEX('I.KI 2017-18'!S$9:S$393,MATCH($B254,'I.KI 2017-18'!$B$9:$B$393,0)))),"")</f>
        <v>0</v>
      </c>
      <c r="AG254" s="193">
        <f>_xlfn.IFNA(IF($B254=$B$382,0,_xlfn.IFNA(INDEX('I.Supplementary 2017-18'!T$8:T$35,MATCH($B254,'I.Supplementary 2017-18'!$B$8:$B$35,0)),INDEX('I.KI 2017-18'!T$9:T$393,MATCH($B254,'I.KI 2017-18'!$B$9:$B$393,0)))),"")</f>
        <v>2.2277972640524424</v>
      </c>
      <c r="AH254" s="193">
        <f>_xlfn.IFNA(IF($B254=$B$382,0,_xlfn.IFNA(INDEX('I.Supplementary 2017-18'!U$8:U$35,MATCH($B254,'I.Supplementary 2017-18'!$B$8:$B$35,0)),INDEX('I.KI 2017-18'!U$9:U$393,MATCH($B254,'I.KI 2017-18'!$B$9:$B$393,0)))),"")</f>
        <v>0</v>
      </c>
      <c r="AI254" s="193">
        <f>_xlfn.IFNA(IF($B254=$B$382,0,_xlfn.IFNA(INDEX('I.Supplementary 2017-18'!V$8:V$35,MATCH($B254,'I.Supplementary 2017-18'!$B$8:$B$35,0)),INDEX('I.KI 2017-18'!V$9:V$393,MATCH($B254,'I.KI 2017-18'!$B$9:$B$393,0)))),"")</f>
        <v>0</v>
      </c>
      <c r="AJ254" s="157">
        <f>_xlfn.IFNA(IF($B254=$B$382,0,_xlfn.IFNA(INDEX('I.Supplementary 2017-18'!W$8:W$35,MATCH($B254,'I.Supplementary 2017-18'!$B$8:$B$35,0)),INDEX('I.KI 2017-18'!W$9:W$393,MATCH($B254,'I.KI 2017-18'!$B$9:$B$393,0)))),"")</f>
        <v>0</v>
      </c>
      <c r="AK254" s="156">
        <f>_xlfn.IFNA(IF($B254=$B$382,0,_xlfn.IFNA(INDEX('I.Supplementary 2017-18'!X$8:X$35,MATCH($B254,'I.Supplementary 2017-18'!$B$8:$B$35,0)),INDEX('I.KI 2017-18'!X$9:X$393,MATCH($B254,'I.KI 2017-18'!$B$9:$B$393,0)))),"")</f>
        <v>0</v>
      </c>
      <c r="AL254" s="193">
        <f>_xlfn.IFNA(IF($B254=$B$382,0,_xlfn.IFNA(INDEX('I.Supplementary 2017-18'!Y$8:Y$35,MATCH($B254,'I.Supplementary 2017-18'!$B$8:$B$35,0)),INDEX('I.KI 2017-18'!Y$9:Y$393,MATCH($B254,'I.KI 2017-18'!$B$9:$B$393,0)))),"")</f>
        <v>2.2277972640524424</v>
      </c>
      <c r="AM254" s="193">
        <f>_xlfn.IFNA(IF($B254=$B$382,0,_xlfn.IFNA(INDEX('I.Supplementary 2017-18'!Z$8:Z$35,MATCH($B254,'I.Supplementary 2017-18'!$B$8:$B$35,0)),INDEX('I.KI 2017-18'!Z$9:Z$393,MATCH($B254,'I.KI 2017-18'!$B$9:$B$393,0)))),"")</f>
        <v>0</v>
      </c>
      <c r="AN254" s="193">
        <f>_xlfn.IFNA(IF($B254=$B$382,0,_xlfn.IFNA(INDEX('I.Supplementary 2017-18'!AA$8:AA$35,MATCH($B254,'I.Supplementary 2017-18'!$B$8:$B$35,0)),INDEX('I.KI 2017-18'!AA$9:AA$393,MATCH($B254,'I.KI 2017-18'!$B$9:$B$393,0)))),"")</f>
        <v>0</v>
      </c>
      <c r="AO254" s="157">
        <f>_xlfn.IFNA(IF($B254=$B$382,0,_xlfn.IFNA(INDEX('I.Supplementary 2017-18'!AB$8:AB$35,MATCH($B254,'I.Supplementary 2017-18'!$B$8:$B$35,0)),INDEX('I.KI 2017-18'!AB$9:AB$393,MATCH($B254,'I.KI 2017-18'!$B$9:$B$393,0)))),"")</f>
        <v>0</v>
      </c>
      <c r="AP254" s="149"/>
      <c r="AQ254" s="156">
        <f>_xlfn.IFNA(IF($B254=$B$381,0,IF($B254=$B$382,0,_xlfn.IFNA(INDEX('I.Supplementary 2017-18'!I$8:I$35,MATCH($B254,'I.Supplementary 2017-18'!$B$8:$B$35,0)),INDEX('I.KI 2017-18'!I$9:I$393,MATCH($B254,'I.KI 2017-18'!$B$9:$B$393,0))))),"")</f>
        <v>0</v>
      </c>
      <c r="AR254" s="149">
        <f>_xlfn.IFNA(IF($B254=$B$381,0,IF($B254=$B$382,0,_xlfn.IFNA(INDEX('I.Supplementary 2017-18'!J$8:J$35,MATCH($B254,'I.Supplementary 2017-18'!$B$8:$B$35,0)),INDEX('I.KI 2017-18'!J$9:J$393,MATCH($B254,'I.KI 2017-18'!$B$9:$B$393,0))))),"")</f>
        <v>2.2277972640524424</v>
      </c>
      <c r="AS254" s="157">
        <f>_xlfn.IFNA(IF($B254=$B$381,0,IF($B254=$B$382,0,_xlfn.IFNA(INDEX('I.Supplementary 2017-18'!H$8:H$35,MATCH($B254,'I.Supplementary 2017-18'!$B$8:$B$35,0)),INDEX('I.KI 2017-18'!H$9:H$393,MATCH($B254,'I.KI 2017-18'!$B$9:$B$393,0))))),"")</f>
        <v>2.2277972640524424</v>
      </c>
      <c r="AT254" s="149"/>
      <c r="AU254" s="156">
        <f>_xlfn.IFNA(_xlfn.IFNA(INDEX('I.Supplementary 2018-19'!P$8:P$157,MATCH($B254,'I.Supplementary 2018-19'!$B$8:$B$157,0)),INDEX('I.KI 2018-19'!P$9:P$393,MATCH($B254,'I.KI 2018-19'!$B$9:$B$393,0))),"")</f>
        <v>0</v>
      </c>
      <c r="AV254" s="193">
        <f>_xlfn.IFNA(_xlfn.IFNA(INDEX('I.Supplementary 2018-19'!Q$8:Q$157,MATCH($B254,'I.Supplementary 2018-19'!$B$8:$B$157,0)),INDEX('I.KI 2018-19'!Q$9:Q$393,MATCH($B254,'I.KI 2018-19'!$B$9:$B$393,0))),"")</f>
        <v>0</v>
      </c>
      <c r="AW254" s="193">
        <f>_xlfn.IFNA(_xlfn.IFNA(INDEX('I.Supplementary 2018-19'!R$8:R$157,MATCH($B254,'I.Supplementary 2018-19'!$B$8:$B$157,0)),INDEX('I.KI 2018-19'!R$9:R$393,MATCH($B254,'I.KI 2018-19'!$B$9:$B$393,0))),"")</f>
        <v>0</v>
      </c>
      <c r="AX254" s="193">
        <f>_xlfn.IFNA(_xlfn.IFNA(INDEX('I.Supplementary 2018-19'!S$8:S$157,MATCH($B254,'I.Supplementary 2018-19'!$B$8:$B$157,0)),INDEX('I.KI 2018-19'!S$9:S$393,MATCH($B254,'I.KI 2018-19'!$B$9:$B$393,0))),"")</f>
        <v>0</v>
      </c>
      <c r="AY254" s="157">
        <f>_xlfn.IFNA(_xlfn.IFNA(INDEX('I.Supplementary 2018-19'!T$8:T$157,MATCH($B254,'I.Supplementary 2018-19'!$B$8:$B$157,0)),INDEX('I.KI 2018-19'!T$9:T$393,MATCH($B254,'I.KI 2018-19'!$B$9:$B$393,0))),"")</f>
        <v>0</v>
      </c>
      <c r="AZ254" s="156">
        <f>_xlfn.IFNA(_xlfn.IFNA(INDEX('I.Supplementary 2018-19'!U$8:U$157,MATCH($B254,'I.Supplementary 2018-19'!$B$8:$B$157,0)),INDEX('I.KI 2018-19'!U$9:U$393,MATCH($B254,'I.KI 2018-19'!$B$9:$B$393,0))),"")</f>
        <v>0</v>
      </c>
      <c r="BA254" s="193">
        <f>_xlfn.IFNA(_xlfn.IFNA(INDEX('I.Supplementary 2018-19'!V$8:V$157,MATCH($B254,'I.Supplementary 2018-19'!$B$8:$B$157,0)),INDEX('I.KI 2018-19'!V$9:V$393,MATCH($B254,'I.KI 2018-19'!$B$9:$B$393,0))),"")</f>
        <v>2.2947267955904986</v>
      </c>
      <c r="BB254" s="193">
        <f>_xlfn.IFNA(_xlfn.IFNA(INDEX('I.Supplementary 2018-19'!W$8:W$157,MATCH($B254,'I.Supplementary 2018-19'!$B$8:$B$157,0)),INDEX('I.KI 2018-19'!W$9:W$393,MATCH($B254,'I.KI 2018-19'!$B$9:$B$393,0))),"")</f>
        <v>0</v>
      </c>
      <c r="BC254" s="193">
        <f>_xlfn.IFNA(_xlfn.IFNA(INDEX('I.Supplementary 2018-19'!X$8:X$157,MATCH($B254,'I.Supplementary 2018-19'!$B$8:$B$157,0)),INDEX('I.KI 2018-19'!X$9:X$393,MATCH($B254,'I.KI 2018-19'!$B$9:$B$393,0))),"")</f>
        <v>0</v>
      </c>
      <c r="BD254" s="157">
        <f>_xlfn.IFNA(_xlfn.IFNA(INDEX('I.Supplementary 2018-19'!Y$8:Y$157,MATCH($B254,'I.Supplementary 2018-19'!$B$8:$B$157,0)),INDEX('I.KI 2018-19'!Y$9:Y$393,MATCH($B254,'I.KI 2018-19'!$B$9:$B$393,0))),"")</f>
        <v>0</v>
      </c>
      <c r="BE254" s="156">
        <f>_xlfn.IFNA(_xlfn.IFNA(INDEX('I.Supplementary 2018-19'!Z$8:Z$157,MATCH($B254,'I.Supplementary 2018-19'!$B$8:$B$157,0)),INDEX('I.KI 2018-19'!Z$9:Z$393,MATCH($B254,'I.KI 2018-19'!$B$9:$B$393,0))),"")</f>
        <v>0</v>
      </c>
      <c r="BF254" s="193">
        <f>_xlfn.IFNA(_xlfn.IFNA(INDEX('I.Supplementary 2018-19'!AA$8:AA$157,MATCH($B254,'I.Supplementary 2018-19'!$B$8:$B$157,0)),INDEX('I.KI 2018-19'!AA$9:AA$393,MATCH($B254,'I.KI 2018-19'!$B$9:$B$393,0))),"")</f>
        <v>2.2947267955904986</v>
      </c>
      <c r="BG254" s="193">
        <f>_xlfn.IFNA(_xlfn.IFNA(INDEX('I.Supplementary 2018-19'!AB$8:AB$157,MATCH($B254,'I.Supplementary 2018-19'!$B$8:$B$157,0)),INDEX('I.KI 2018-19'!AB$9:AB$393,MATCH($B254,'I.KI 2018-19'!$B$9:$B$393,0))),"")</f>
        <v>0</v>
      </c>
      <c r="BH254" s="193">
        <f>_xlfn.IFNA(_xlfn.IFNA(INDEX('I.Supplementary 2018-19'!AC$8:AC$157,MATCH($B254,'I.Supplementary 2018-19'!$B$8:$B$157,0)),INDEX('I.KI 2018-19'!AC$9:AC$393,MATCH($B254,'I.KI 2018-19'!$B$9:$B$393,0))),"")</f>
        <v>0</v>
      </c>
      <c r="BI254" s="157">
        <f>_xlfn.IFNA(_xlfn.IFNA(INDEX('I.Supplementary 2018-19'!AD$8:AD$157,MATCH($B254,'I.Supplementary 2018-19'!$B$8:$B$157,0)),INDEX('I.KI 2018-19'!AD$9:AD$393,MATCH($B254,'I.KI 2018-19'!$B$9:$B$393,0))),"")</f>
        <v>0</v>
      </c>
      <c r="BJ254" s="149"/>
      <c r="BK254" s="156">
        <f>_xlfn.IFNA(IF($B254=$B$381,0,IF($B254=$B$382,0,_xlfn.IFNA(INDEX('I.Supplementary 2018-19'!I$8:I$157,MATCH($B254,'I.Supplementary 2018-19'!$B$8:$B$157,0)),INDEX('I.KI 2018-19'!I$9:I$393,MATCH($B254,'I.KI 2018-19'!$B$9:$B$393,0))))),"")</f>
        <v>0</v>
      </c>
      <c r="BL254" s="149">
        <f>_xlfn.IFNA(IF($B254=$B$381,0,IF($B254=$B$382,0,_xlfn.IFNA(INDEX('I.Supplementary 2018-19'!J$8:J$157,MATCH($B254,'I.Supplementary 2018-19'!$B$8:$B$157,0)),INDEX('I.KI 2018-19'!J$9:J$393,MATCH($B254,'I.KI 2018-19'!$B$9:$B$393,0))))),"")</f>
        <v>2.2947267955904986</v>
      </c>
      <c r="BM254" s="157">
        <f>_xlfn.IFNA(IF($B254=$B$381,0,IF($B254=$B$382,0,_xlfn.IFNA(INDEX('I.Supplementary 2018-19'!H$8:H$157,MATCH($B254,'I.Supplementary 2018-19'!$B$8:$B$157,0)),INDEX('I.KI 2018-19'!H$9:H$393,MATCH($B254,'I.KI 2018-19'!$B$9:$B$393,0))))),"")</f>
        <v>2.2947267955904986</v>
      </c>
    </row>
    <row r="255" spans="2:65">
      <c r="B255" s="121" t="str">
        <f>'Calculations for 2021-22'!B255</f>
        <v>E2340</v>
      </c>
      <c r="C255" s="160" t="str">
        <f>'Calculations for 2021-22'!D255</f>
        <v>E2340</v>
      </c>
      <c r="D255" t="str">
        <f>'Calculations for 2021-22'!E255</f>
        <v>SD</v>
      </c>
      <c r="E255" t="str">
        <f>'Calculations for 2021-22'!F255</f>
        <v>P1909</v>
      </c>
      <c r="F255" s="120" t="str">
        <f>'Calculations for 2021-22'!H255</f>
        <v>Ribble Valley</v>
      </c>
      <c r="G255" s="156">
        <f>_xlfn.IFNA(INDEX('I.KI 2016-17'!M$8:M$391,MATCH($B255,'I.KI 2016-17'!$B$8:$B$391,0)),"")</f>
        <v>0</v>
      </c>
      <c r="H255" s="149">
        <f>_xlfn.IFNA(INDEX('I.KI 2016-17'!N$8:N$391,MATCH($B255,'I.KI 2016-17'!$B$8:$B$391,0)),"")</f>
        <v>0.62308749706800004</v>
      </c>
      <c r="I255" s="149">
        <f>_xlfn.IFNA(INDEX('I.KI 2016-17'!O$8:O$391,MATCH($B255,'I.KI 2016-17'!$B$8:$B$391,0)),"")</f>
        <v>0</v>
      </c>
      <c r="J255" s="149">
        <f>_xlfn.IFNA(INDEX('I.KI 2016-17'!P$8:P$391,MATCH($B255,'I.KI 2016-17'!$B$8:$B$391,0)),"")</f>
        <v>0</v>
      </c>
      <c r="K255" s="157">
        <f>_xlfn.IFNA(INDEX('I.KI 2016-17'!Q$8:Q$391,MATCH($B255,'I.KI 2016-17'!$B$8:$B$391,0)),"")</f>
        <v>0</v>
      </c>
      <c r="L255" s="156">
        <f>_xlfn.IFNA(INDEX('I.KI 2016-17'!R$8:R$391,MATCH($B255,'I.KI 2016-17'!$B$8:$B$391,0)),"")</f>
        <v>0</v>
      </c>
      <c r="M255" s="193">
        <f>_xlfn.IFNA(INDEX('I.KI 2016-17'!S$8:S$391,MATCH($B255,'I.KI 2016-17'!$B$8:$B$391,0)),"")</f>
        <v>1.239518111997</v>
      </c>
      <c r="N255" s="193">
        <f>_xlfn.IFNA(INDEX('I.KI 2016-17'!T$8:T$391,MATCH($B255,'I.KI 2016-17'!$B$8:$B$391,0)),"")</f>
        <v>0</v>
      </c>
      <c r="O255" s="193">
        <f>_xlfn.IFNA(INDEX('I.KI 2016-17'!U$8:U$391,MATCH($B255,'I.KI 2016-17'!$B$8:$B$391,0)),"")</f>
        <v>0</v>
      </c>
      <c r="P255" s="157">
        <f>_xlfn.IFNA(INDEX('I.KI 2016-17'!V$8:V$391,MATCH($B255,'I.KI 2016-17'!$B$8:$B$391,0)),"")</f>
        <v>0</v>
      </c>
      <c r="Q255" s="156">
        <f>_xlfn.IFNA(INDEX('I.KI 2016-17'!W$8:W$391,MATCH($B255,'I.KI 2016-17'!$B$8:$B$391,0)),"")</f>
        <v>0</v>
      </c>
      <c r="R255" s="193">
        <f>_xlfn.IFNA(INDEX('I.KI 2016-17'!X$8:X$391,MATCH($B255,'I.KI 2016-17'!$B$8:$B$391,0)),"")</f>
        <v>1.8626056090650001</v>
      </c>
      <c r="S255" s="193">
        <f>_xlfn.IFNA(INDEX('I.KI 2016-17'!Y$8:Y$391,MATCH($B255,'I.KI 2016-17'!$B$8:$B$391,0)),"")</f>
        <v>0</v>
      </c>
      <c r="T255" s="193">
        <f>_xlfn.IFNA(INDEX('I.KI 2016-17'!Z$8:Z$391,MATCH($B255,'I.KI 2016-17'!$B$8:$B$391,0)),"")</f>
        <v>0</v>
      </c>
      <c r="U255" s="157">
        <f>_xlfn.IFNA(INDEX('I.KI 2016-17'!AA$8:AA$391,MATCH($B255,'I.KI 2016-17'!$B$8:$B$391,0)),"")</f>
        <v>0</v>
      </c>
      <c r="V255" s="149"/>
      <c r="W255" s="154">
        <f>_xlfn.IFNA(INDEX('I.KI 2016-17'!$H$8:$H$391,MATCH(B255,'I.KI 2016-17'!$B$8:$B$391,0)),"")</f>
        <v>0.62308749706800004</v>
      </c>
      <c r="X255" s="153">
        <f>_xlfn.IFNA(INDEX('I.KI 2016-17'!$I$8:$I$391,MATCH(B255,'I.KI 2016-17'!$B$8:$B$391,0)),"")</f>
        <v>1.239518111997</v>
      </c>
      <c r="Y255" s="155">
        <f>_xlfn.IFNA(INDEX('I.KI 2016-17'!$G$8:$G$391,MATCH(B255,'I.KI 2016-17'!$B$8:$B$391,0)),"")</f>
        <v>1.8626056090650001</v>
      </c>
      <c r="Z255" s="149"/>
      <c r="AA255" s="156">
        <f>_xlfn.IFNA(IF($B255=$B$382,0,_xlfn.IFNA(INDEX('I.Supplementary 2017-18'!N$8:N$35,MATCH($B255,'I.Supplementary 2017-18'!$B$8:$B$35,0)),INDEX('I.KI 2017-18'!N$9:N$393,MATCH($B255,'I.KI 2017-18'!$B$9:$B$393,0)))),"")</f>
        <v>0</v>
      </c>
      <c r="AB255" s="193">
        <f>_xlfn.IFNA(IF($B255=$B$382,0,_xlfn.IFNA(INDEX('I.Supplementary 2017-18'!O$8:O$35,MATCH($B255,'I.Supplementary 2017-18'!$B$8:$B$35,0)),INDEX('I.KI 2017-18'!O$9:O$393,MATCH($B255,'I.KI 2017-18'!$B$9:$B$393,0)))),"")</f>
        <v>0.30431868284931685</v>
      </c>
      <c r="AC255" s="193">
        <f>_xlfn.IFNA(IF($B255=$B$382,0,_xlfn.IFNA(INDEX('I.Supplementary 2017-18'!P$8:P$35,MATCH($B255,'I.Supplementary 2017-18'!$B$8:$B$35,0)),INDEX('I.KI 2017-18'!P$9:P$393,MATCH($B255,'I.KI 2017-18'!$B$9:$B$393,0)))),"")</f>
        <v>0</v>
      </c>
      <c r="AD255" s="193">
        <f>_xlfn.IFNA(IF($B255=$B$382,0,_xlfn.IFNA(INDEX('I.Supplementary 2017-18'!Q$8:Q$35,MATCH($B255,'I.Supplementary 2017-18'!$B$8:$B$35,0)),INDEX('I.KI 2017-18'!Q$9:Q$393,MATCH($B255,'I.KI 2017-18'!$B$9:$B$393,0)))),"")</f>
        <v>0</v>
      </c>
      <c r="AE255" s="157">
        <f>_xlfn.IFNA(IF($B255=$B$382,0,_xlfn.IFNA(INDEX('I.Supplementary 2017-18'!R$8:R$35,MATCH($B255,'I.Supplementary 2017-18'!$B$8:$B$35,0)),INDEX('I.KI 2017-18'!R$9:R$393,MATCH($B255,'I.KI 2017-18'!$B$9:$B$393,0)))),"")</f>
        <v>0</v>
      </c>
      <c r="AF255" s="156">
        <f>_xlfn.IFNA(IF($B255=$B$382,0,_xlfn.IFNA(INDEX('I.Supplementary 2017-18'!S$8:S$35,MATCH($B255,'I.Supplementary 2017-18'!$B$8:$B$35,0)),INDEX('I.KI 2017-18'!S$9:S$393,MATCH($B255,'I.KI 2017-18'!$B$9:$B$393,0)))),"")</f>
        <v>0</v>
      </c>
      <c r="AG255" s="193">
        <f>_xlfn.IFNA(IF($B255=$B$382,0,_xlfn.IFNA(INDEX('I.Supplementary 2017-18'!T$8:T$35,MATCH($B255,'I.Supplementary 2017-18'!$B$8:$B$35,0)),INDEX('I.KI 2017-18'!T$9:T$393,MATCH($B255,'I.KI 2017-18'!$B$9:$B$393,0)))),"")</f>
        <v>1.2648241443297583</v>
      </c>
      <c r="AH255" s="193">
        <f>_xlfn.IFNA(IF($B255=$B$382,0,_xlfn.IFNA(INDEX('I.Supplementary 2017-18'!U$8:U$35,MATCH($B255,'I.Supplementary 2017-18'!$B$8:$B$35,0)),INDEX('I.KI 2017-18'!U$9:U$393,MATCH($B255,'I.KI 2017-18'!$B$9:$B$393,0)))),"")</f>
        <v>0</v>
      </c>
      <c r="AI255" s="193">
        <f>_xlfn.IFNA(IF($B255=$B$382,0,_xlfn.IFNA(INDEX('I.Supplementary 2017-18'!V$8:V$35,MATCH($B255,'I.Supplementary 2017-18'!$B$8:$B$35,0)),INDEX('I.KI 2017-18'!V$9:V$393,MATCH($B255,'I.KI 2017-18'!$B$9:$B$393,0)))),"")</f>
        <v>0</v>
      </c>
      <c r="AJ255" s="157">
        <f>_xlfn.IFNA(IF($B255=$B$382,0,_xlfn.IFNA(INDEX('I.Supplementary 2017-18'!W$8:W$35,MATCH($B255,'I.Supplementary 2017-18'!$B$8:$B$35,0)),INDEX('I.KI 2017-18'!W$9:W$393,MATCH($B255,'I.KI 2017-18'!$B$9:$B$393,0)))),"")</f>
        <v>0</v>
      </c>
      <c r="AK255" s="156">
        <f>_xlfn.IFNA(IF($B255=$B$382,0,_xlfn.IFNA(INDEX('I.Supplementary 2017-18'!X$8:X$35,MATCH($B255,'I.Supplementary 2017-18'!$B$8:$B$35,0)),INDEX('I.KI 2017-18'!X$9:X$393,MATCH($B255,'I.KI 2017-18'!$B$9:$B$393,0)))),"")</f>
        <v>0</v>
      </c>
      <c r="AL255" s="193">
        <f>_xlfn.IFNA(IF($B255=$B$382,0,_xlfn.IFNA(INDEX('I.Supplementary 2017-18'!Y$8:Y$35,MATCH($B255,'I.Supplementary 2017-18'!$B$8:$B$35,0)),INDEX('I.KI 2017-18'!Y$9:Y$393,MATCH($B255,'I.KI 2017-18'!$B$9:$B$393,0)))),"")</f>
        <v>1.5691428271790753</v>
      </c>
      <c r="AM255" s="193">
        <f>_xlfn.IFNA(IF($B255=$B$382,0,_xlfn.IFNA(INDEX('I.Supplementary 2017-18'!Z$8:Z$35,MATCH($B255,'I.Supplementary 2017-18'!$B$8:$B$35,0)),INDEX('I.KI 2017-18'!Z$9:Z$393,MATCH($B255,'I.KI 2017-18'!$B$9:$B$393,0)))),"")</f>
        <v>0</v>
      </c>
      <c r="AN255" s="193">
        <f>_xlfn.IFNA(IF($B255=$B$382,0,_xlfn.IFNA(INDEX('I.Supplementary 2017-18'!AA$8:AA$35,MATCH($B255,'I.Supplementary 2017-18'!$B$8:$B$35,0)),INDEX('I.KI 2017-18'!AA$9:AA$393,MATCH($B255,'I.KI 2017-18'!$B$9:$B$393,0)))),"")</f>
        <v>0</v>
      </c>
      <c r="AO255" s="157">
        <f>_xlfn.IFNA(IF($B255=$B$382,0,_xlfn.IFNA(INDEX('I.Supplementary 2017-18'!AB$8:AB$35,MATCH($B255,'I.Supplementary 2017-18'!$B$8:$B$35,0)),INDEX('I.KI 2017-18'!AB$9:AB$393,MATCH($B255,'I.KI 2017-18'!$B$9:$B$393,0)))),"")</f>
        <v>0</v>
      </c>
      <c r="AP255" s="149"/>
      <c r="AQ255" s="156">
        <f>_xlfn.IFNA(IF($B255=$B$381,0,IF($B255=$B$382,0,_xlfn.IFNA(INDEX('I.Supplementary 2017-18'!I$8:I$35,MATCH($B255,'I.Supplementary 2017-18'!$B$8:$B$35,0)),INDEX('I.KI 2017-18'!I$9:I$393,MATCH($B255,'I.KI 2017-18'!$B$9:$B$393,0))))),"")</f>
        <v>0.30431868284931685</v>
      </c>
      <c r="AR255" s="149">
        <f>_xlfn.IFNA(IF($B255=$B$381,0,IF($B255=$B$382,0,_xlfn.IFNA(INDEX('I.Supplementary 2017-18'!J$8:J$35,MATCH($B255,'I.Supplementary 2017-18'!$B$8:$B$35,0)),INDEX('I.KI 2017-18'!J$9:J$393,MATCH($B255,'I.KI 2017-18'!$B$9:$B$393,0))))),"")</f>
        <v>1.2648241443297583</v>
      </c>
      <c r="AS255" s="157">
        <f>_xlfn.IFNA(IF($B255=$B$381,0,IF($B255=$B$382,0,_xlfn.IFNA(INDEX('I.Supplementary 2017-18'!H$8:H$35,MATCH($B255,'I.Supplementary 2017-18'!$B$8:$B$35,0)),INDEX('I.KI 2017-18'!H$9:H$393,MATCH($B255,'I.KI 2017-18'!$B$9:$B$393,0))))),"")</f>
        <v>1.5691428271790753</v>
      </c>
      <c r="AT255" s="149"/>
      <c r="AU255" s="156">
        <f>_xlfn.IFNA(_xlfn.IFNA(INDEX('I.Supplementary 2018-19'!P$8:P$157,MATCH($B255,'I.Supplementary 2018-19'!$B$8:$B$157,0)),INDEX('I.KI 2018-19'!P$9:P$393,MATCH($B255,'I.KI 2018-19'!$B$9:$B$393,0))),"")</f>
        <v>0</v>
      </c>
      <c r="AV255" s="193">
        <f>_xlfn.IFNA(_xlfn.IFNA(INDEX('I.Supplementary 2018-19'!Q$8:Q$157,MATCH($B255,'I.Supplementary 2018-19'!$B$8:$B$157,0)),INDEX('I.KI 2018-19'!Q$9:Q$393,MATCH($B255,'I.KI 2018-19'!$B$9:$B$393,0))),"")</f>
        <v>0.10914891747108288</v>
      </c>
      <c r="AW255" s="193">
        <f>_xlfn.IFNA(_xlfn.IFNA(INDEX('I.Supplementary 2018-19'!R$8:R$157,MATCH($B255,'I.Supplementary 2018-19'!$B$8:$B$157,0)),INDEX('I.KI 2018-19'!R$9:R$393,MATCH($B255,'I.KI 2018-19'!$B$9:$B$393,0))),"")</f>
        <v>0</v>
      </c>
      <c r="AX255" s="193">
        <f>_xlfn.IFNA(_xlfn.IFNA(INDEX('I.Supplementary 2018-19'!S$8:S$157,MATCH($B255,'I.Supplementary 2018-19'!$B$8:$B$157,0)),INDEX('I.KI 2018-19'!S$9:S$393,MATCH($B255,'I.KI 2018-19'!$B$9:$B$393,0))),"")</f>
        <v>0</v>
      </c>
      <c r="AY255" s="157">
        <f>_xlfn.IFNA(_xlfn.IFNA(INDEX('I.Supplementary 2018-19'!T$8:T$157,MATCH($B255,'I.Supplementary 2018-19'!$B$8:$B$157,0)),INDEX('I.KI 2018-19'!T$9:T$393,MATCH($B255,'I.KI 2018-19'!$B$9:$B$393,0))),"")</f>
        <v>0</v>
      </c>
      <c r="AZ255" s="156">
        <f>_xlfn.IFNA(_xlfn.IFNA(INDEX('I.Supplementary 2018-19'!U$8:U$157,MATCH($B255,'I.Supplementary 2018-19'!$B$8:$B$157,0)),INDEX('I.KI 2018-19'!U$9:U$393,MATCH($B255,'I.KI 2018-19'!$B$9:$B$393,0))),"")</f>
        <v>0</v>
      </c>
      <c r="BA255" s="193">
        <f>_xlfn.IFNA(_xlfn.IFNA(INDEX('I.Supplementary 2018-19'!V$8:V$157,MATCH($B255,'I.Supplementary 2018-19'!$B$8:$B$157,0)),INDEX('I.KI 2018-19'!V$9:V$393,MATCH($B255,'I.KI 2018-19'!$B$9:$B$393,0))),"")</f>
        <v>1.3028231529576908</v>
      </c>
      <c r="BB255" s="193">
        <f>_xlfn.IFNA(_xlfn.IFNA(INDEX('I.Supplementary 2018-19'!W$8:W$157,MATCH($B255,'I.Supplementary 2018-19'!$B$8:$B$157,0)),INDEX('I.KI 2018-19'!W$9:W$393,MATCH($B255,'I.KI 2018-19'!$B$9:$B$393,0))),"")</f>
        <v>0</v>
      </c>
      <c r="BC255" s="193">
        <f>_xlfn.IFNA(_xlfn.IFNA(INDEX('I.Supplementary 2018-19'!X$8:X$157,MATCH($B255,'I.Supplementary 2018-19'!$B$8:$B$157,0)),INDEX('I.KI 2018-19'!X$9:X$393,MATCH($B255,'I.KI 2018-19'!$B$9:$B$393,0))),"")</f>
        <v>0</v>
      </c>
      <c r="BD255" s="157">
        <f>_xlfn.IFNA(_xlfn.IFNA(INDEX('I.Supplementary 2018-19'!Y$8:Y$157,MATCH($B255,'I.Supplementary 2018-19'!$B$8:$B$157,0)),INDEX('I.KI 2018-19'!Y$9:Y$393,MATCH($B255,'I.KI 2018-19'!$B$9:$B$393,0))),"")</f>
        <v>0</v>
      </c>
      <c r="BE255" s="156">
        <f>_xlfn.IFNA(_xlfn.IFNA(INDEX('I.Supplementary 2018-19'!Z$8:Z$157,MATCH($B255,'I.Supplementary 2018-19'!$B$8:$B$157,0)),INDEX('I.KI 2018-19'!Z$9:Z$393,MATCH($B255,'I.KI 2018-19'!$B$9:$B$393,0))),"")</f>
        <v>0</v>
      </c>
      <c r="BF255" s="193">
        <f>_xlfn.IFNA(_xlfn.IFNA(INDEX('I.Supplementary 2018-19'!AA$8:AA$157,MATCH($B255,'I.Supplementary 2018-19'!$B$8:$B$157,0)),INDEX('I.KI 2018-19'!AA$9:AA$393,MATCH($B255,'I.KI 2018-19'!$B$9:$B$393,0))),"")</f>
        <v>1.4119720704287737</v>
      </c>
      <c r="BG255" s="193">
        <f>_xlfn.IFNA(_xlfn.IFNA(INDEX('I.Supplementary 2018-19'!AB$8:AB$157,MATCH($B255,'I.Supplementary 2018-19'!$B$8:$B$157,0)),INDEX('I.KI 2018-19'!AB$9:AB$393,MATCH($B255,'I.KI 2018-19'!$B$9:$B$393,0))),"")</f>
        <v>0</v>
      </c>
      <c r="BH255" s="193">
        <f>_xlfn.IFNA(_xlfn.IFNA(INDEX('I.Supplementary 2018-19'!AC$8:AC$157,MATCH($B255,'I.Supplementary 2018-19'!$B$8:$B$157,0)),INDEX('I.KI 2018-19'!AC$9:AC$393,MATCH($B255,'I.KI 2018-19'!$B$9:$B$393,0))),"")</f>
        <v>0</v>
      </c>
      <c r="BI255" s="157">
        <f>_xlfn.IFNA(_xlfn.IFNA(INDEX('I.Supplementary 2018-19'!AD$8:AD$157,MATCH($B255,'I.Supplementary 2018-19'!$B$8:$B$157,0)),INDEX('I.KI 2018-19'!AD$9:AD$393,MATCH($B255,'I.KI 2018-19'!$B$9:$B$393,0))),"")</f>
        <v>0</v>
      </c>
      <c r="BJ255" s="149"/>
      <c r="BK255" s="156">
        <f>_xlfn.IFNA(IF($B255=$B$381,0,IF($B255=$B$382,0,_xlfn.IFNA(INDEX('I.Supplementary 2018-19'!I$8:I$157,MATCH($B255,'I.Supplementary 2018-19'!$B$8:$B$157,0)),INDEX('I.KI 2018-19'!I$9:I$393,MATCH($B255,'I.KI 2018-19'!$B$9:$B$393,0))))),"")</f>
        <v>0.10914891747108288</v>
      </c>
      <c r="BL255" s="149">
        <f>_xlfn.IFNA(IF($B255=$B$381,0,IF($B255=$B$382,0,_xlfn.IFNA(INDEX('I.Supplementary 2018-19'!J$8:J$157,MATCH($B255,'I.Supplementary 2018-19'!$B$8:$B$157,0)),INDEX('I.KI 2018-19'!J$9:J$393,MATCH($B255,'I.KI 2018-19'!$B$9:$B$393,0))))),"")</f>
        <v>1.3028231529576908</v>
      </c>
      <c r="BM255" s="157">
        <f>_xlfn.IFNA(IF($B255=$B$381,0,IF($B255=$B$382,0,_xlfn.IFNA(INDEX('I.Supplementary 2018-19'!H$8:H$157,MATCH($B255,'I.Supplementary 2018-19'!$B$8:$B$157,0)),INDEX('I.KI 2018-19'!H$9:H$393,MATCH($B255,'I.KI 2018-19'!$B$9:$B$393,0))))),"")</f>
        <v>1.4119720704287737</v>
      </c>
    </row>
    <row r="256" spans="2:65">
      <c r="B256" s="121" t="str">
        <f>'Calculations for 2021-22'!B256</f>
        <v>E5047</v>
      </c>
      <c r="C256" s="160" t="str">
        <f>'Calculations for 2021-22'!D256</f>
        <v>E5047</v>
      </c>
      <c r="D256" t="str">
        <f>'Calculations for 2021-22'!E256</f>
        <v>OLB</v>
      </c>
      <c r="E256" t="str">
        <f>'Calculations for 2021-22'!F256</f>
        <v>P1915</v>
      </c>
      <c r="F256" s="120" t="str">
        <f>'Calculations for 2021-22'!H256</f>
        <v>Richmond upon Thames</v>
      </c>
      <c r="G256" s="156">
        <f>_xlfn.IFNA(INDEX('I.KI 2016-17'!M$8:M$391,MATCH($B256,'I.KI 2016-17'!$B$8:$B$391,0)),"")</f>
        <v>9.0136422567010008</v>
      </c>
      <c r="H256" s="149">
        <f>_xlfn.IFNA(INDEX('I.KI 2016-17'!N$8:N$391,MATCH($B256,'I.KI 2016-17'!$B$8:$B$391,0)),"")</f>
        <v>3.3201514053109999</v>
      </c>
      <c r="I256" s="149">
        <f>_xlfn.IFNA(INDEX('I.KI 2016-17'!O$8:O$391,MATCH($B256,'I.KI 2016-17'!$B$8:$B$391,0)),"")</f>
        <v>0</v>
      </c>
      <c r="J256" s="149">
        <f>_xlfn.IFNA(INDEX('I.KI 2016-17'!P$8:P$391,MATCH($B256,'I.KI 2016-17'!$B$8:$B$391,0)),"")</f>
        <v>0</v>
      </c>
      <c r="K256" s="157">
        <f>_xlfn.IFNA(INDEX('I.KI 2016-17'!Q$8:Q$391,MATCH($B256,'I.KI 2016-17'!$B$8:$B$391,0)),"")</f>
        <v>0</v>
      </c>
      <c r="L256" s="156">
        <f>_xlfn.IFNA(INDEX('I.KI 2016-17'!R$8:R$391,MATCH($B256,'I.KI 2016-17'!$B$8:$B$391,0)),"")</f>
        <v>7.482815362527</v>
      </c>
      <c r="M256" s="193">
        <f>_xlfn.IFNA(INDEX('I.KI 2016-17'!S$8:S$391,MATCH($B256,'I.KI 2016-17'!$B$8:$B$391,0)),"")</f>
        <v>13.176375927585001</v>
      </c>
      <c r="N256" s="193">
        <f>_xlfn.IFNA(INDEX('I.KI 2016-17'!T$8:T$391,MATCH($B256,'I.KI 2016-17'!$B$8:$B$391,0)),"")</f>
        <v>0</v>
      </c>
      <c r="O256" s="193">
        <f>_xlfn.IFNA(INDEX('I.KI 2016-17'!U$8:U$391,MATCH($B256,'I.KI 2016-17'!$B$8:$B$391,0)),"")</f>
        <v>0</v>
      </c>
      <c r="P256" s="157">
        <f>_xlfn.IFNA(INDEX('I.KI 2016-17'!V$8:V$391,MATCH($B256,'I.KI 2016-17'!$B$8:$B$391,0)),"")</f>
        <v>0</v>
      </c>
      <c r="Q256" s="156">
        <f>_xlfn.IFNA(INDEX('I.KI 2016-17'!W$8:W$391,MATCH($B256,'I.KI 2016-17'!$B$8:$B$391,0)),"")</f>
        <v>16.496457619228</v>
      </c>
      <c r="R256" s="193">
        <f>_xlfn.IFNA(INDEX('I.KI 2016-17'!X$8:X$391,MATCH($B256,'I.KI 2016-17'!$B$8:$B$391,0)),"")</f>
        <v>16.496527332896001</v>
      </c>
      <c r="S256" s="193">
        <f>_xlfn.IFNA(INDEX('I.KI 2016-17'!Y$8:Y$391,MATCH($B256,'I.KI 2016-17'!$B$8:$B$391,0)),"")</f>
        <v>0</v>
      </c>
      <c r="T256" s="193">
        <f>_xlfn.IFNA(INDEX('I.KI 2016-17'!Z$8:Z$391,MATCH($B256,'I.KI 2016-17'!$B$8:$B$391,0)),"")</f>
        <v>0</v>
      </c>
      <c r="U256" s="157">
        <f>_xlfn.IFNA(INDEX('I.KI 2016-17'!AA$8:AA$391,MATCH($B256,'I.KI 2016-17'!$B$8:$B$391,0)),"")</f>
        <v>0</v>
      </c>
      <c r="V256" s="149"/>
      <c r="W256" s="154">
        <f>_xlfn.IFNA(INDEX('I.KI 2016-17'!$H$8:$H$391,MATCH(B256,'I.KI 2016-17'!$B$8:$B$391,0)),"")</f>
        <v>12.333793662011999</v>
      </c>
      <c r="X256" s="153">
        <f>_xlfn.IFNA(INDEX('I.KI 2016-17'!$I$8:$I$391,MATCH(B256,'I.KI 2016-17'!$B$8:$B$391,0)),"")</f>
        <v>20.659191290111998</v>
      </c>
      <c r="Y256" s="155">
        <f>_xlfn.IFNA(INDEX('I.KI 2016-17'!$G$8:$G$391,MATCH(B256,'I.KI 2016-17'!$B$8:$B$391,0)),"")</f>
        <v>32.992984952123997</v>
      </c>
      <c r="Z256" s="149"/>
      <c r="AA256" s="156">
        <f>_xlfn.IFNA(IF($B256=$B$382,0,_xlfn.IFNA(INDEX('I.Supplementary 2017-18'!N$8:N$35,MATCH($B256,'I.Supplementary 2017-18'!$B$8:$B$35,0)),INDEX('I.KI 2017-18'!N$9:N$393,MATCH($B256,'I.KI 2017-18'!$B$9:$B$393,0)))),"")</f>
        <v>8.3233305976668106</v>
      </c>
      <c r="AB256" s="193">
        <f>_xlfn.IFNA(IF($B256=$B$382,0,_xlfn.IFNA(INDEX('I.Supplementary 2017-18'!O$8:O$35,MATCH($B256,'I.Supplementary 2017-18'!$B$8:$B$35,0)),INDEX('I.KI 2017-18'!O$9:O$393,MATCH($B256,'I.KI 2017-18'!$B$9:$B$393,0)))),"")</f>
        <v>-4.8701644672238826</v>
      </c>
      <c r="AC256" s="193">
        <f>_xlfn.IFNA(IF($B256=$B$382,0,_xlfn.IFNA(INDEX('I.Supplementary 2017-18'!P$8:P$35,MATCH($B256,'I.Supplementary 2017-18'!$B$8:$B$35,0)),INDEX('I.KI 2017-18'!P$9:P$393,MATCH($B256,'I.KI 2017-18'!$B$9:$B$393,0)))),"")</f>
        <v>0</v>
      </c>
      <c r="AD256" s="193">
        <f>_xlfn.IFNA(IF($B256=$B$382,0,_xlfn.IFNA(INDEX('I.Supplementary 2017-18'!Q$8:Q$35,MATCH($B256,'I.Supplementary 2017-18'!$B$8:$B$35,0)),INDEX('I.KI 2017-18'!Q$9:Q$393,MATCH($B256,'I.KI 2017-18'!$B$9:$B$393,0)))),"")</f>
        <v>0</v>
      </c>
      <c r="AE256" s="157">
        <f>_xlfn.IFNA(IF($B256=$B$382,0,_xlfn.IFNA(INDEX('I.Supplementary 2017-18'!R$8:R$35,MATCH($B256,'I.Supplementary 2017-18'!$B$8:$B$35,0)),INDEX('I.KI 2017-18'!R$9:R$393,MATCH($B256,'I.KI 2017-18'!$B$9:$B$393,0)))),"")</f>
        <v>0</v>
      </c>
      <c r="AF256" s="156">
        <f>_xlfn.IFNA(IF($B256=$B$382,0,_xlfn.IFNA(INDEX('I.Supplementary 2017-18'!S$8:S$35,MATCH($B256,'I.Supplementary 2017-18'!$B$8:$B$35,0)),INDEX('I.KI 2017-18'!S$9:S$393,MATCH($B256,'I.KI 2017-18'!$B$9:$B$393,0)))),"")</f>
        <v>7.635584705444538</v>
      </c>
      <c r="AG256" s="193">
        <f>_xlfn.IFNA(IF($B256=$B$382,0,_xlfn.IFNA(INDEX('I.Supplementary 2017-18'!T$8:T$35,MATCH($B256,'I.Supplementary 2017-18'!$B$8:$B$35,0)),INDEX('I.KI 2017-18'!T$9:T$393,MATCH($B256,'I.KI 2017-18'!$B$9:$B$393,0)))),"")</f>
        <v>13.445385143363891</v>
      </c>
      <c r="AH256" s="193">
        <f>_xlfn.IFNA(IF($B256=$B$382,0,_xlfn.IFNA(INDEX('I.Supplementary 2017-18'!U$8:U$35,MATCH($B256,'I.Supplementary 2017-18'!$B$8:$B$35,0)),INDEX('I.KI 2017-18'!U$9:U$393,MATCH($B256,'I.KI 2017-18'!$B$9:$B$393,0)))),"")</f>
        <v>0</v>
      </c>
      <c r="AI256" s="193">
        <f>_xlfn.IFNA(IF($B256=$B$382,0,_xlfn.IFNA(INDEX('I.Supplementary 2017-18'!V$8:V$35,MATCH($B256,'I.Supplementary 2017-18'!$B$8:$B$35,0)),INDEX('I.KI 2017-18'!V$9:V$393,MATCH($B256,'I.KI 2017-18'!$B$9:$B$393,0)))),"")</f>
        <v>0</v>
      </c>
      <c r="AJ256" s="157">
        <f>_xlfn.IFNA(IF($B256=$B$382,0,_xlfn.IFNA(INDEX('I.Supplementary 2017-18'!W$8:W$35,MATCH($B256,'I.Supplementary 2017-18'!$B$8:$B$35,0)),INDEX('I.KI 2017-18'!W$9:W$393,MATCH($B256,'I.KI 2017-18'!$B$9:$B$393,0)))),"")</f>
        <v>0</v>
      </c>
      <c r="AK256" s="156">
        <f>_xlfn.IFNA(IF($B256=$B$382,0,_xlfn.IFNA(INDEX('I.Supplementary 2017-18'!X$8:X$35,MATCH($B256,'I.Supplementary 2017-18'!$B$8:$B$35,0)),INDEX('I.KI 2017-18'!X$9:X$393,MATCH($B256,'I.KI 2017-18'!$B$9:$B$393,0)))),"")</f>
        <v>15.958915303111349</v>
      </c>
      <c r="AL256" s="193">
        <f>_xlfn.IFNA(IF($B256=$B$382,0,_xlfn.IFNA(INDEX('I.Supplementary 2017-18'!Y$8:Y$35,MATCH($B256,'I.Supplementary 2017-18'!$B$8:$B$35,0)),INDEX('I.KI 2017-18'!Y$9:Y$393,MATCH($B256,'I.KI 2017-18'!$B$9:$B$393,0)))),"")</f>
        <v>8.5752206761400096</v>
      </c>
      <c r="AM256" s="193">
        <f>_xlfn.IFNA(IF($B256=$B$382,0,_xlfn.IFNA(INDEX('I.Supplementary 2017-18'!Z$8:Z$35,MATCH($B256,'I.Supplementary 2017-18'!$B$8:$B$35,0)),INDEX('I.KI 2017-18'!Z$9:Z$393,MATCH($B256,'I.KI 2017-18'!$B$9:$B$393,0)))),"")</f>
        <v>0</v>
      </c>
      <c r="AN256" s="193">
        <f>_xlfn.IFNA(IF($B256=$B$382,0,_xlfn.IFNA(INDEX('I.Supplementary 2017-18'!AA$8:AA$35,MATCH($B256,'I.Supplementary 2017-18'!$B$8:$B$35,0)),INDEX('I.KI 2017-18'!AA$9:AA$393,MATCH($B256,'I.KI 2017-18'!$B$9:$B$393,0)))),"")</f>
        <v>0</v>
      </c>
      <c r="AO256" s="157">
        <f>_xlfn.IFNA(IF($B256=$B$382,0,_xlfn.IFNA(INDEX('I.Supplementary 2017-18'!AB$8:AB$35,MATCH($B256,'I.Supplementary 2017-18'!$B$8:$B$35,0)),INDEX('I.KI 2017-18'!AB$9:AB$393,MATCH($B256,'I.KI 2017-18'!$B$9:$B$393,0)))),"")</f>
        <v>0</v>
      </c>
      <c r="AP256" s="149"/>
      <c r="AQ256" s="156">
        <f>_xlfn.IFNA(IF($B256=$B$381,0,IF($B256=$B$382,0,_xlfn.IFNA(INDEX('I.Supplementary 2017-18'!I$8:I$35,MATCH($B256,'I.Supplementary 2017-18'!$B$8:$B$35,0)),INDEX('I.KI 2017-18'!I$9:I$393,MATCH($B256,'I.KI 2017-18'!$B$9:$B$393,0))))),"")</f>
        <v>3.4531661304429284</v>
      </c>
      <c r="AR256" s="149">
        <f>_xlfn.IFNA(IF($B256=$B$381,0,IF($B256=$B$382,0,_xlfn.IFNA(INDEX('I.Supplementary 2017-18'!J$8:J$35,MATCH($B256,'I.Supplementary 2017-18'!$B$8:$B$35,0)),INDEX('I.KI 2017-18'!J$9:J$393,MATCH($B256,'I.KI 2017-18'!$B$9:$B$393,0))))),"")</f>
        <v>21.080969848808429</v>
      </c>
      <c r="AS256" s="157">
        <f>_xlfn.IFNA(IF($B256=$B$381,0,IF($B256=$B$382,0,_xlfn.IFNA(INDEX('I.Supplementary 2017-18'!H$8:H$35,MATCH($B256,'I.Supplementary 2017-18'!$B$8:$B$35,0)),INDEX('I.KI 2017-18'!H$9:H$393,MATCH($B256,'I.KI 2017-18'!$B$9:$B$393,0))))),"")</f>
        <v>24.534135979251356</v>
      </c>
      <c r="AT256" s="149"/>
      <c r="AU256" s="156">
        <f>_xlfn.IFNA(_xlfn.IFNA(INDEX('I.Supplementary 2018-19'!P$8:P$157,MATCH($B256,'I.Supplementary 2018-19'!$B$8:$B$157,0)),INDEX('I.KI 2018-19'!P$9:P$393,MATCH($B256,'I.KI 2018-19'!$B$9:$B$393,0))),"")</f>
        <v>0</v>
      </c>
      <c r="AV256" s="193">
        <f>_xlfn.IFNA(_xlfn.IFNA(INDEX('I.Supplementary 2018-19'!Q$8:Q$157,MATCH($B256,'I.Supplementary 2018-19'!$B$8:$B$157,0)),INDEX('I.KI 2018-19'!Q$9:Q$393,MATCH($B256,'I.KI 2018-19'!$B$9:$B$393,0))),"")</f>
        <v>0</v>
      </c>
      <c r="AW256" s="193">
        <f>_xlfn.IFNA(_xlfn.IFNA(INDEX('I.Supplementary 2018-19'!R$8:R$157,MATCH($B256,'I.Supplementary 2018-19'!$B$8:$B$157,0)),INDEX('I.KI 2018-19'!R$9:R$393,MATCH($B256,'I.KI 2018-19'!$B$9:$B$393,0))),"")</f>
        <v>0</v>
      </c>
      <c r="AX256" s="193">
        <f>_xlfn.IFNA(_xlfn.IFNA(INDEX('I.Supplementary 2018-19'!S$8:S$157,MATCH($B256,'I.Supplementary 2018-19'!$B$8:$B$157,0)),INDEX('I.KI 2018-19'!S$9:S$393,MATCH($B256,'I.KI 2018-19'!$B$9:$B$393,0))),"")</f>
        <v>0</v>
      </c>
      <c r="AY256" s="157">
        <f>_xlfn.IFNA(_xlfn.IFNA(INDEX('I.Supplementary 2018-19'!T$8:T$157,MATCH($B256,'I.Supplementary 2018-19'!$B$8:$B$157,0)),INDEX('I.KI 2018-19'!T$9:T$393,MATCH($B256,'I.KI 2018-19'!$B$9:$B$393,0))),"")</f>
        <v>0</v>
      </c>
      <c r="AZ256" s="156">
        <f>_xlfn.IFNA(_xlfn.IFNA(INDEX('I.Supplementary 2018-19'!U$8:U$157,MATCH($B256,'I.Supplementary 2018-19'!$B$8:$B$157,0)),INDEX('I.KI 2018-19'!U$9:U$393,MATCH($B256,'I.KI 2018-19'!$B$9:$B$393,0))),"")</f>
        <v>7.8649799541059613</v>
      </c>
      <c r="BA256" s="193">
        <f>_xlfn.IFNA(_xlfn.IFNA(INDEX('I.Supplementary 2018-19'!V$8:V$157,MATCH($B256,'I.Supplementary 2018-19'!$B$8:$B$157,0)),INDEX('I.KI 2018-19'!V$9:V$393,MATCH($B256,'I.KI 2018-19'!$B$9:$B$393,0))),"")</f>
        <v>13.849323752821176</v>
      </c>
      <c r="BB256" s="193">
        <f>_xlfn.IFNA(_xlfn.IFNA(INDEX('I.Supplementary 2018-19'!W$8:W$157,MATCH($B256,'I.Supplementary 2018-19'!$B$8:$B$157,0)),INDEX('I.KI 2018-19'!W$9:W$393,MATCH($B256,'I.KI 2018-19'!$B$9:$B$393,0))),"")</f>
        <v>0</v>
      </c>
      <c r="BC256" s="193">
        <f>_xlfn.IFNA(_xlfn.IFNA(INDEX('I.Supplementary 2018-19'!X$8:X$157,MATCH($B256,'I.Supplementary 2018-19'!$B$8:$B$157,0)),INDEX('I.KI 2018-19'!X$9:X$393,MATCH($B256,'I.KI 2018-19'!$B$9:$B$393,0))),"")</f>
        <v>0</v>
      </c>
      <c r="BD256" s="157">
        <f>_xlfn.IFNA(_xlfn.IFNA(INDEX('I.Supplementary 2018-19'!Y$8:Y$157,MATCH($B256,'I.Supplementary 2018-19'!$B$8:$B$157,0)),INDEX('I.KI 2018-19'!Y$9:Y$393,MATCH($B256,'I.KI 2018-19'!$B$9:$B$393,0))),"")</f>
        <v>0</v>
      </c>
      <c r="BE256" s="156">
        <f>_xlfn.IFNA(_xlfn.IFNA(INDEX('I.Supplementary 2018-19'!Z$8:Z$157,MATCH($B256,'I.Supplementary 2018-19'!$B$8:$B$157,0)),INDEX('I.KI 2018-19'!Z$9:Z$393,MATCH($B256,'I.KI 2018-19'!$B$9:$B$393,0))),"")</f>
        <v>7.8649799541059613</v>
      </c>
      <c r="BF256" s="193">
        <f>_xlfn.IFNA(_xlfn.IFNA(INDEX('I.Supplementary 2018-19'!AA$8:AA$157,MATCH($B256,'I.Supplementary 2018-19'!$B$8:$B$157,0)),INDEX('I.KI 2018-19'!AA$9:AA$393,MATCH($B256,'I.KI 2018-19'!$B$9:$B$393,0))),"")</f>
        <v>13.849323752821176</v>
      </c>
      <c r="BG256" s="193">
        <f>_xlfn.IFNA(_xlfn.IFNA(INDEX('I.Supplementary 2018-19'!AB$8:AB$157,MATCH($B256,'I.Supplementary 2018-19'!$B$8:$B$157,0)),INDEX('I.KI 2018-19'!AB$9:AB$393,MATCH($B256,'I.KI 2018-19'!$B$9:$B$393,0))),"")</f>
        <v>0</v>
      </c>
      <c r="BH256" s="193">
        <f>_xlfn.IFNA(_xlfn.IFNA(INDEX('I.Supplementary 2018-19'!AC$8:AC$157,MATCH($B256,'I.Supplementary 2018-19'!$B$8:$B$157,0)),INDEX('I.KI 2018-19'!AC$9:AC$393,MATCH($B256,'I.KI 2018-19'!$B$9:$B$393,0))),"")</f>
        <v>0</v>
      </c>
      <c r="BI256" s="157">
        <f>_xlfn.IFNA(_xlfn.IFNA(INDEX('I.Supplementary 2018-19'!AD$8:AD$157,MATCH($B256,'I.Supplementary 2018-19'!$B$8:$B$157,0)),INDEX('I.KI 2018-19'!AD$9:AD$393,MATCH($B256,'I.KI 2018-19'!$B$9:$B$393,0))),"")</f>
        <v>0</v>
      </c>
      <c r="BJ256" s="149"/>
      <c r="BK256" s="156">
        <f>_xlfn.IFNA(IF($B256=$B$381,0,IF($B256=$B$382,0,_xlfn.IFNA(INDEX('I.Supplementary 2018-19'!I$8:I$157,MATCH($B256,'I.Supplementary 2018-19'!$B$8:$B$157,0)),INDEX('I.KI 2018-19'!I$9:I$393,MATCH($B256,'I.KI 2018-19'!$B$9:$B$393,0))))),"")</f>
        <v>0</v>
      </c>
      <c r="BL256" s="149">
        <f>_xlfn.IFNA(IF($B256=$B$381,0,IF($B256=$B$382,0,_xlfn.IFNA(INDEX('I.Supplementary 2018-19'!J$8:J$157,MATCH($B256,'I.Supplementary 2018-19'!$B$8:$B$157,0)),INDEX('I.KI 2018-19'!J$9:J$393,MATCH($B256,'I.KI 2018-19'!$B$9:$B$393,0))))),"")</f>
        <v>21.714303706927137</v>
      </c>
      <c r="BM256" s="157">
        <f>_xlfn.IFNA(IF($B256=$B$381,0,IF($B256=$B$382,0,_xlfn.IFNA(INDEX('I.Supplementary 2018-19'!H$8:H$157,MATCH($B256,'I.Supplementary 2018-19'!$B$8:$B$157,0)),INDEX('I.KI 2018-19'!H$9:H$393,MATCH($B256,'I.KI 2018-19'!$B$9:$B$393,0))))),"")</f>
        <v>21.714303706927137</v>
      </c>
    </row>
    <row r="257" spans="2:65">
      <c r="B257" s="121" t="str">
        <f>'Calculations for 2021-22'!B257</f>
        <v>E2734</v>
      </c>
      <c r="C257" s="160" t="str">
        <f>'Calculations for 2021-22'!D257</f>
        <v>E2734</v>
      </c>
      <c r="D257" t="str">
        <f>'Calculations for 2021-22'!E257</f>
        <v>SD</v>
      </c>
      <c r="E257" t="str">
        <f>'Calculations for 2021-22'!F257</f>
        <v>P1912</v>
      </c>
      <c r="F257" s="120" t="str">
        <f>'Calculations for 2021-22'!H257</f>
        <v>Richmondshire</v>
      </c>
      <c r="G257" s="156">
        <f>_xlfn.IFNA(INDEX('I.KI 2016-17'!M$8:M$391,MATCH($B257,'I.KI 2016-17'!$B$8:$B$391,0)),"")</f>
        <v>0</v>
      </c>
      <c r="H257" s="149">
        <f>_xlfn.IFNA(INDEX('I.KI 2016-17'!N$8:N$391,MATCH($B257,'I.KI 2016-17'!$B$8:$B$391,0)),"")</f>
        <v>0.61093234839800004</v>
      </c>
      <c r="I257" s="149">
        <f>_xlfn.IFNA(INDEX('I.KI 2016-17'!O$8:O$391,MATCH($B257,'I.KI 2016-17'!$B$8:$B$391,0)),"")</f>
        <v>0</v>
      </c>
      <c r="J257" s="149">
        <f>_xlfn.IFNA(INDEX('I.KI 2016-17'!P$8:P$391,MATCH($B257,'I.KI 2016-17'!$B$8:$B$391,0)),"")</f>
        <v>0</v>
      </c>
      <c r="K257" s="157">
        <f>_xlfn.IFNA(INDEX('I.KI 2016-17'!Q$8:Q$391,MATCH($B257,'I.KI 2016-17'!$B$8:$B$391,0)),"")</f>
        <v>0</v>
      </c>
      <c r="L257" s="156">
        <f>_xlfn.IFNA(INDEX('I.KI 2016-17'!R$8:R$391,MATCH($B257,'I.KI 2016-17'!$B$8:$B$391,0)),"")</f>
        <v>0</v>
      </c>
      <c r="M257" s="193">
        <f>_xlfn.IFNA(INDEX('I.KI 2016-17'!S$8:S$391,MATCH($B257,'I.KI 2016-17'!$B$8:$B$391,0)),"")</f>
        <v>1.376667249257</v>
      </c>
      <c r="N257" s="193">
        <f>_xlfn.IFNA(INDEX('I.KI 2016-17'!T$8:T$391,MATCH($B257,'I.KI 2016-17'!$B$8:$B$391,0)),"")</f>
        <v>0</v>
      </c>
      <c r="O257" s="193">
        <f>_xlfn.IFNA(INDEX('I.KI 2016-17'!U$8:U$391,MATCH($B257,'I.KI 2016-17'!$B$8:$B$391,0)),"")</f>
        <v>0</v>
      </c>
      <c r="P257" s="157">
        <f>_xlfn.IFNA(INDEX('I.KI 2016-17'!V$8:V$391,MATCH($B257,'I.KI 2016-17'!$B$8:$B$391,0)),"")</f>
        <v>0</v>
      </c>
      <c r="Q257" s="156">
        <f>_xlfn.IFNA(INDEX('I.KI 2016-17'!W$8:W$391,MATCH($B257,'I.KI 2016-17'!$B$8:$B$391,0)),"")</f>
        <v>0</v>
      </c>
      <c r="R257" s="193">
        <f>_xlfn.IFNA(INDEX('I.KI 2016-17'!X$8:X$391,MATCH($B257,'I.KI 2016-17'!$B$8:$B$391,0)),"")</f>
        <v>1.987599597655</v>
      </c>
      <c r="S257" s="193">
        <f>_xlfn.IFNA(INDEX('I.KI 2016-17'!Y$8:Y$391,MATCH($B257,'I.KI 2016-17'!$B$8:$B$391,0)),"")</f>
        <v>0</v>
      </c>
      <c r="T257" s="193">
        <f>_xlfn.IFNA(INDEX('I.KI 2016-17'!Z$8:Z$391,MATCH($B257,'I.KI 2016-17'!$B$8:$B$391,0)),"")</f>
        <v>0</v>
      </c>
      <c r="U257" s="157">
        <f>_xlfn.IFNA(INDEX('I.KI 2016-17'!AA$8:AA$391,MATCH($B257,'I.KI 2016-17'!$B$8:$B$391,0)),"")</f>
        <v>0</v>
      </c>
      <c r="V257" s="149"/>
      <c r="W257" s="154">
        <f>_xlfn.IFNA(INDEX('I.KI 2016-17'!$H$8:$H$391,MATCH(B257,'I.KI 2016-17'!$B$8:$B$391,0)),"")</f>
        <v>0.61093234839800004</v>
      </c>
      <c r="X257" s="153">
        <f>_xlfn.IFNA(INDEX('I.KI 2016-17'!$I$8:$I$391,MATCH(B257,'I.KI 2016-17'!$B$8:$B$391,0)),"")</f>
        <v>1.376667249257</v>
      </c>
      <c r="Y257" s="155">
        <f>_xlfn.IFNA(INDEX('I.KI 2016-17'!$G$8:$G$391,MATCH(B257,'I.KI 2016-17'!$B$8:$B$391,0)),"")</f>
        <v>1.987599597655</v>
      </c>
      <c r="Z257" s="149"/>
      <c r="AA257" s="156">
        <f>_xlfn.IFNA(IF($B257=$B$382,0,_xlfn.IFNA(INDEX('I.Supplementary 2017-18'!N$8:N$35,MATCH($B257,'I.Supplementary 2017-18'!$B$8:$B$35,0)),INDEX('I.KI 2017-18'!N$9:N$393,MATCH($B257,'I.KI 2017-18'!$B$9:$B$393,0)))),"")</f>
        <v>0</v>
      </c>
      <c r="AB257" s="193">
        <f>_xlfn.IFNA(IF($B257=$B$382,0,_xlfn.IFNA(INDEX('I.Supplementary 2017-18'!O$8:O$35,MATCH($B257,'I.Supplementary 2017-18'!$B$8:$B$35,0)),INDEX('I.KI 2017-18'!O$9:O$393,MATCH($B257,'I.KI 2017-18'!$B$9:$B$393,0)))),"")</f>
        <v>0.24037760540348524</v>
      </c>
      <c r="AC257" s="193">
        <f>_xlfn.IFNA(IF($B257=$B$382,0,_xlfn.IFNA(INDEX('I.Supplementary 2017-18'!P$8:P$35,MATCH($B257,'I.Supplementary 2017-18'!$B$8:$B$35,0)),INDEX('I.KI 2017-18'!P$9:P$393,MATCH($B257,'I.KI 2017-18'!$B$9:$B$393,0)))),"")</f>
        <v>0</v>
      </c>
      <c r="AD257" s="193">
        <f>_xlfn.IFNA(IF($B257=$B$382,0,_xlfn.IFNA(INDEX('I.Supplementary 2017-18'!Q$8:Q$35,MATCH($B257,'I.Supplementary 2017-18'!$B$8:$B$35,0)),INDEX('I.KI 2017-18'!Q$9:Q$393,MATCH($B257,'I.KI 2017-18'!$B$9:$B$393,0)))),"")</f>
        <v>0</v>
      </c>
      <c r="AE257" s="157">
        <f>_xlfn.IFNA(IF($B257=$B$382,0,_xlfn.IFNA(INDEX('I.Supplementary 2017-18'!R$8:R$35,MATCH($B257,'I.Supplementary 2017-18'!$B$8:$B$35,0)),INDEX('I.KI 2017-18'!R$9:R$393,MATCH($B257,'I.KI 2017-18'!$B$9:$B$393,0)))),"")</f>
        <v>0</v>
      </c>
      <c r="AF257" s="156">
        <f>_xlfn.IFNA(IF($B257=$B$382,0,_xlfn.IFNA(INDEX('I.Supplementary 2017-18'!S$8:S$35,MATCH($B257,'I.Supplementary 2017-18'!$B$8:$B$35,0)),INDEX('I.KI 2017-18'!S$9:S$393,MATCH($B257,'I.KI 2017-18'!$B$9:$B$393,0)))),"")</f>
        <v>0</v>
      </c>
      <c r="AG257" s="193">
        <f>_xlfn.IFNA(IF($B257=$B$382,0,_xlfn.IFNA(INDEX('I.Supplementary 2017-18'!T$8:T$35,MATCH($B257,'I.Supplementary 2017-18'!$B$8:$B$35,0)),INDEX('I.KI 2017-18'!T$9:T$393,MATCH($B257,'I.KI 2017-18'!$B$9:$B$393,0)))),"")</f>
        <v>1.4047733217572391</v>
      </c>
      <c r="AH257" s="193">
        <f>_xlfn.IFNA(IF($B257=$B$382,0,_xlfn.IFNA(INDEX('I.Supplementary 2017-18'!U$8:U$35,MATCH($B257,'I.Supplementary 2017-18'!$B$8:$B$35,0)),INDEX('I.KI 2017-18'!U$9:U$393,MATCH($B257,'I.KI 2017-18'!$B$9:$B$393,0)))),"")</f>
        <v>0</v>
      </c>
      <c r="AI257" s="193">
        <f>_xlfn.IFNA(IF($B257=$B$382,0,_xlfn.IFNA(INDEX('I.Supplementary 2017-18'!V$8:V$35,MATCH($B257,'I.Supplementary 2017-18'!$B$8:$B$35,0)),INDEX('I.KI 2017-18'!V$9:V$393,MATCH($B257,'I.KI 2017-18'!$B$9:$B$393,0)))),"")</f>
        <v>0</v>
      </c>
      <c r="AJ257" s="157">
        <f>_xlfn.IFNA(IF($B257=$B$382,0,_xlfn.IFNA(INDEX('I.Supplementary 2017-18'!W$8:W$35,MATCH($B257,'I.Supplementary 2017-18'!$B$8:$B$35,0)),INDEX('I.KI 2017-18'!W$9:W$393,MATCH($B257,'I.KI 2017-18'!$B$9:$B$393,0)))),"")</f>
        <v>0</v>
      </c>
      <c r="AK257" s="156">
        <f>_xlfn.IFNA(IF($B257=$B$382,0,_xlfn.IFNA(INDEX('I.Supplementary 2017-18'!X$8:X$35,MATCH($B257,'I.Supplementary 2017-18'!$B$8:$B$35,0)),INDEX('I.KI 2017-18'!X$9:X$393,MATCH($B257,'I.KI 2017-18'!$B$9:$B$393,0)))),"")</f>
        <v>0</v>
      </c>
      <c r="AL257" s="193">
        <f>_xlfn.IFNA(IF($B257=$B$382,0,_xlfn.IFNA(INDEX('I.Supplementary 2017-18'!Y$8:Y$35,MATCH($B257,'I.Supplementary 2017-18'!$B$8:$B$35,0)),INDEX('I.KI 2017-18'!Y$9:Y$393,MATCH($B257,'I.KI 2017-18'!$B$9:$B$393,0)))),"")</f>
        <v>1.6451509271607243</v>
      </c>
      <c r="AM257" s="193">
        <f>_xlfn.IFNA(IF($B257=$B$382,0,_xlfn.IFNA(INDEX('I.Supplementary 2017-18'!Z$8:Z$35,MATCH($B257,'I.Supplementary 2017-18'!$B$8:$B$35,0)),INDEX('I.KI 2017-18'!Z$9:Z$393,MATCH($B257,'I.KI 2017-18'!$B$9:$B$393,0)))),"")</f>
        <v>0</v>
      </c>
      <c r="AN257" s="193">
        <f>_xlfn.IFNA(IF($B257=$B$382,0,_xlfn.IFNA(INDEX('I.Supplementary 2017-18'!AA$8:AA$35,MATCH($B257,'I.Supplementary 2017-18'!$B$8:$B$35,0)),INDEX('I.KI 2017-18'!AA$9:AA$393,MATCH($B257,'I.KI 2017-18'!$B$9:$B$393,0)))),"")</f>
        <v>0</v>
      </c>
      <c r="AO257" s="157">
        <f>_xlfn.IFNA(IF($B257=$B$382,0,_xlfn.IFNA(INDEX('I.Supplementary 2017-18'!AB$8:AB$35,MATCH($B257,'I.Supplementary 2017-18'!$B$8:$B$35,0)),INDEX('I.KI 2017-18'!AB$9:AB$393,MATCH($B257,'I.KI 2017-18'!$B$9:$B$393,0)))),"")</f>
        <v>0</v>
      </c>
      <c r="AP257" s="149"/>
      <c r="AQ257" s="156">
        <f>_xlfn.IFNA(IF($B257=$B$381,0,IF($B257=$B$382,0,_xlfn.IFNA(INDEX('I.Supplementary 2017-18'!I$8:I$35,MATCH($B257,'I.Supplementary 2017-18'!$B$8:$B$35,0)),INDEX('I.KI 2017-18'!I$9:I$393,MATCH($B257,'I.KI 2017-18'!$B$9:$B$393,0))))),"")</f>
        <v>0.24037760540348524</v>
      </c>
      <c r="AR257" s="149">
        <f>_xlfn.IFNA(IF($B257=$B$381,0,IF($B257=$B$382,0,_xlfn.IFNA(INDEX('I.Supplementary 2017-18'!J$8:J$35,MATCH($B257,'I.Supplementary 2017-18'!$B$8:$B$35,0)),INDEX('I.KI 2017-18'!J$9:J$393,MATCH($B257,'I.KI 2017-18'!$B$9:$B$393,0))))),"")</f>
        <v>1.4047733217572391</v>
      </c>
      <c r="AS257" s="157">
        <f>_xlfn.IFNA(IF($B257=$B$381,0,IF($B257=$B$382,0,_xlfn.IFNA(INDEX('I.Supplementary 2017-18'!H$8:H$35,MATCH($B257,'I.Supplementary 2017-18'!$B$8:$B$35,0)),INDEX('I.KI 2017-18'!H$9:H$393,MATCH($B257,'I.KI 2017-18'!$B$9:$B$393,0))))),"")</f>
        <v>1.6451509271607243</v>
      </c>
      <c r="AT257" s="149"/>
      <c r="AU257" s="156">
        <f>_xlfn.IFNA(_xlfn.IFNA(INDEX('I.Supplementary 2018-19'!P$8:P$157,MATCH($B257,'I.Supplementary 2018-19'!$B$8:$B$157,0)),INDEX('I.KI 2018-19'!P$9:P$393,MATCH($B257,'I.KI 2018-19'!$B$9:$B$393,0))),"")</f>
        <v>0</v>
      </c>
      <c r="AV257" s="193">
        <f>_xlfn.IFNA(_xlfn.IFNA(INDEX('I.Supplementary 2018-19'!Q$8:Q$157,MATCH($B257,'I.Supplementary 2018-19'!$B$8:$B$157,0)),INDEX('I.KI 2018-19'!Q$9:Q$393,MATCH($B257,'I.KI 2018-19'!$B$9:$B$393,0))),"")</f>
        <v>1.4755678387654946E-2</v>
      </c>
      <c r="AW257" s="193">
        <f>_xlfn.IFNA(_xlfn.IFNA(INDEX('I.Supplementary 2018-19'!R$8:R$157,MATCH($B257,'I.Supplementary 2018-19'!$B$8:$B$157,0)),INDEX('I.KI 2018-19'!R$9:R$393,MATCH($B257,'I.KI 2018-19'!$B$9:$B$393,0))),"")</f>
        <v>0</v>
      </c>
      <c r="AX257" s="193">
        <f>_xlfn.IFNA(_xlfn.IFNA(INDEX('I.Supplementary 2018-19'!S$8:S$157,MATCH($B257,'I.Supplementary 2018-19'!$B$8:$B$157,0)),INDEX('I.KI 2018-19'!S$9:S$393,MATCH($B257,'I.KI 2018-19'!$B$9:$B$393,0))),"")</f>
        <v>0</v>
      </c>
      <c r="AY257" s="157">
        <f>_xlfn.IFNA(_xlfn.IFNA(INDEX('I.Supplementary 2018-19'!T$8:T$157,MATCH($B257,'I.Supplementary 2018-19'!$B$8:$B$157,0)),INDEX('I.KI 2018-19'!T$9:T$393,MATCH($B257,'I.KI 2018-19'!$B$9:$B$393,0))),"")</f>
        <v>0</v>
      </c>
      <c r="AZ257" s="156">
        <f>_xlfn.IFNA(_xlfn.IFNA(INDEX('I.Supplementary 2018-19'!U$8:U$157,MATCH($B257,'I.Supplementary 2018-19'!$B$8:$B$157,0)),INDEX('I.KI 2018-19'!U$9:U$393,MATCH($B257,'I.KI 2018-19'!$B$9:$B$393,0))),"")</f>
        <v>0</v>
      </c>
      <c r="BA257" s="193">
        <f>_xlfn.IFNA(_xlfn.IFNA(INDEX('I.Supplementary 2018-19'!V$8:V$157,MATCH($B257,'I.Supplementary 2018-19'!$B$8:$B$157,0)),INDEX('I.KI 2018-19'!V$9:V$393,MATCH($B257,'I.KI 2018-19'!$B$9:$B$393,0))),"")</f>
        <v>1.4469768121104609</v>
      </c>
      <c r="BB257" s="193">
        <f>_xlfn.IFNA(_xlfn.IFNA(INDEX('I.Supplementary 2018-19'!W$8:W$157,MATCH($B257,'I.Supplementary 2018-19'!$B$8:$B$157,0)),INDEX('I.KI 2018-19'!W$9:W$393,MATCH($B257,'I.KI 2018-19'!$B$9:$B$393,0))),"")</f>
        <v>0</v>
      </c>
      <c r="BC257" s="193">
        <f>_xlfn.IFNA(_xlfn.IFNA(INDEX('I.Supplementary 2018-19'!X$8:X$157,MATCH($B257,'I.Supplementary 2018-19'!$B$8:$B$157,0)),INDEX('I.KI 2018-19'!X$9:X$393,MATCH($B257,'I.KI 2018-19'!$B$9:$B$393,0))),"")</f>
        <v>0</v>
      </c>
      <c r="BD257" s="157">
        <f>_xlfn.IFNA(_xlfn.IFNA(INDEX('I.Supplementary 2018-19'!Y$8:Y$157,MATCH($B257,'I.Supplementary 2018-19'!$B$8:$B$157,0)),INDEX('I.KI 2018-19'!Y$9:Y$393,MATCH($B257,'I.KI 2018-19'!$B$9:$B$393,0))),"")</f>
        <v>0</v>
      </c>
      <c r="BE257" s="156">
        <f>_xlfn.IFNA(_xlfn.IFNA(INDEX('I.Supplementary 2018-19'!Z$8:Z$157,MATCH($B257,'I.Supplementary 2018-19'!$B$8:$B$157,0)),INDEX('I.KI 2018-19'!Z$9:Z$393,MATCH($B257,'I.KI 2018-19'!$B$9:$B$393,0))),"")</f>
        <v>0</v>
      </c>
      <c r="BF257" s="193">
        <f>_xlfn.IFNA(_xlfn.IFNA(INDEX('I.Supplementary 2018-19'!AA$8:AA$157,MATCH($B257,'I.Supplementary 2018-19'!$B$8:$B$157,0)),INDEX('I.KI 2018-19'!AA$9:AA$393,MATCH($B257,'I.KI 2018-19'!$B$9:$B$393,0))),"")</f>
        <v>1.4617324904981159</v>
      </c>
      <c r="BG257" s="193">
        <f>_xlfn.IFNA(_xlfn.IFNA(INDEX('I.Supplementary 2018-19'!AB$8:AB$157,MATCH($B257,'I.Supplementary 2018-19'!$B$8:$B$157,0)),INDEX('I.KI 2018-19'!AB$9:AB$393,MATCH($B257,'I.KI 2018-19'!$B$9:$B$393,0))),"")</f>
        <v>0</v>
      </c>
      <c r="BH257" s="193">
        <f>_xlfn.IFNA(_xlfn.IFNA(INDEX('I.Supplementary 2018-19'!AC$8:AC$157,MATCH($B257,'I.Supplementary 2018-19'!$B$8:$B$157,0)),INDEX('I.KI 2018-19'!AC$9:AC$393,MATCH($B257,'I.KI 2018-19'!$B$9:$B$393,0))),"")</f>
        <v>0</v>
      </c>
      <c r="BI257" s="157">
        <f>_xlfn.IFNA(_xlfn.IFNA(INDEX('I.Supplementary 2018-19'!AD$8:AD$157,MATCH($B257,'I.Supplementary 2018-19'!$B$8:$B$157,0)),INDEX('I.KI 2018-19'!AD$9:AD$393,MATCH($B257,'I.KI 2018-19'!$B$9:$B$393,0))),"")</f>
        <v>0</v>
      </c>
      <c r="BJ257" s="149"/>
      <c r="BK257" s="156">
        <f>_xlfn.IFNA(IF($B257=$B$381,0,IF($B257=$B$382,0,_xlfn.IFNA(INDEX('I.Supplementary 2018-19'!I$8:I$157,MATCH($B257,'I.Supplementary 2018-19'!$B$8:$B$157,0)),INDEX('I.KI 2018-19'!I$9:I$393,MATCH($B257,'I.KI 2018-19'!$B$9:$B$393,0))))),"")</f>
        <v>1.4755678387654946E-2</v>
      </c>
      <c r="BL257" s="149">
        <f>_xlfn.IFNA(IF($B257=$B$381,0,IF($B257=$B$382,0,_xlfn.IFNA(INDEX('I.Supplementary 2018-19'!J$8:J$157,MATCH($B257,'I.Supplementary 2018-19'!$B$8:$B$157,0)),INDEX('I.KI 2018-19'!J$9:J$393,MATCH($B257,'I.KI 2018-19'!$B$9:$B$393,0))))),"")</f>
        <v>1.4469768121104609</v>
      </c>
      <c r="BM257" s="157">
        <f>_xlfn.IFNA(IF($B257=$B$381,0,IF($B257=$B$382,0,_xlfn.IFNA(INDEX('I.Supplementary 2018-19'!H$8:H$157,MATCH($B257,'I.Supplementary 2018-19'!$B$8:$B$157,0)),INDEX('I.KI 2018-19'!H$9:H$393,MATCH($B257,'I.KI 2018-19'!$B$9:$B$393,0))))),"")</f>
        <v>1.4617324904981159</v>
      </c>
    </row>
    <row r="258" spans="2:65">
      <c r="B258" s="121" t="str">
        <f>'Calculations for 2021-22'!B258</f>
        <v>E4205</v>
      </c>
      <c r="C258" s="160" t="str">
        <f>'Calculations for 2021-22'!D258</f>
        <v>E4205</v>
      </c>
      <c r="D258" t="str">
        <f>'Calculations for 2021-22'!E258</f>
        <v>MD</v>
      </c>
      <c r="E258" t="str">
        <f>'Calculations for 2021-22'!F258</f>
        <v>P1701</v>
      </c>
      <c r="F258" s="120" t="str">
        <f>'Calculations for 2021-22'!H258</f>
        <v>Rochdale</v>
      </c>
      <c r="G258" s="156">
        <f>_xlfn.IFNA(INDEX('I.KI 2016-17'!M$8:M$391,MATCH($B258,'I.KI 2016-17'!$B$8:$B$391,0)),"")</f>
        <v>35.124453039468001</v>
      </c>
      <c r="H258" s="149">
        <f>_xlfn.IFNA(INDEX('I.KI 2016-17'!N$8:N$391,MATCH($B258,'I.KI 2016-17'!$B$8:$B$391,0)),"")</f>
        <v>4.1481244223339999</v>
      </c>
      <c r="I258" s="149">
        <f>_xlfn.IFNA(INDEX('I.KI 2016-17'!O$8:O$391,MATCH($B258,'I.KI 2016-17'!$B$8:$B$391,0)),"")</f>
        <v>0</v>
      </c>
      <c r="J258" s="149">
        <f>_xlfn.IFNA(INDEX('I.KI 2016-17'!P$8:P$391,MATCH($B258,'I.KI 2016-17'!$B$8:$B$391,0)),"")</f>
        <v>0</v>
      </c>
      <c r="K258" s="157">
        <f>_xlfn.IFNA(INDEX('I.KI 2016-17'!Q$8:Q$391,MATCH($B258,'I.KI 2016-17'!$B$8:$B$391,0)),"")</f>
        <v>0</v>
      </c>
      <c r="L258" s="156">
        <f>_xlfn.IFNA(INDEX('I.KI 2016-17'!R$8:R$391,MATCH($B258,'I.KI 2016-17'!$B$8:$B$391,0)),"")</f>
        <v>48.372289722764002</v>
      </c>
      <c r="M258" s="193">
        <f>_xlfn.IFNA(INDEX('I.KI 2016-17'!S$8:S$391,MATCH($B258,'I.KI 2016-17'!$B$8:$B$391,0)),"")</f>
        <v>7.7811574820649998</v>
      </c>
      <c r="N258" s="193">
        <f>_xlfn.IFNA(INDEX('I.KI 2016-17'!T$8:T$391,MATCH($B258,'I.KI 2016-17'!$B$8:$B$391,0)),"")</f>
        <v>0</v>
      </c>
      <c r="O258" s="193">
        <f>_xlfn.IFNA(INDEX('I.KI 2016-17'!U$8:U$391,MATCH($B258,'I.KI 2016-17'!$B$8:$B$391,0)),"")</f>
        <v>0</v>
      </c>
      <c r="P258" s="157">
        <f>_xlfn.IFNA(INDEX('I.KI 2016-17'!V$8:V$391,MATCH($B258,'I.KI 2016-17'!$B$8:$B$391,0)),"")</f>
        <v>0</v>
      </c>
      <c r="Q258" s="156">
        <f>_xlfn.IFNA(INDEX('I.KI 2016-17'!W$8:W$391,MATCH($B258,'I.KI 2016-17'!$B$8:$B$391,0)),"")</f>
        <v>83.496742762232003</v>
      </c>
      <c r="R258" s="193">
        <f>_xlfn.IFNA(INDEX('I.KI 2016-17'!X$8:X$391,MATCH($B258,'I.KI 2016-17'!$B$8:$B$391,0)),"")</f>
        <v>11.929281904399</v>
      </c>
      <c r="S258" s="193">
        <f>_xlfn.IFNA(INDEX('I.KI 2016-17'!Y$8:Y$391,MATCH($B258,'I.KI 2016-17'!$B$8:$B$391,0)),"")</f>
        <v>0</v>
      </c>
      <c r="T258" s="193">
        <f>_xlfn.IFNA(INDEX('I.KI 2016-17'!Z$8:Z$391,MATCH($B258,'I.KI 2016-17'!$B$8:$B$391,0)),"")</f>
        <v>0</v>
      </c>
      <c r="U258" s="157">
        <f>_xlfn.IFNA(INDEX('I.KI 2016-17'!AA$8:AA$391,MATCH($B258,'I.KI 2016-17'!$B$8:$B$391,0)),"")</f>
        <v>0</v>
      </c>
      <c r="V258" s="149"/>
      <c r="W258" s="154">
        <f>_xlfn.IFNA(INDEX('I.KI 2016-17'!$H$8:$H$391,MATCH(B258,'I.KI 2016-17'!$B$8:$B$391,0)),"")</f>
        <v>39.272577461802001</v>
      </c>
      <c r="X258" s="153">
        <f>_xlfn.IFNA(INDEX('I.KI 2016-17'!$I$8:$I$391,MATCH(B258,'I.KI 2016-17'!$B$8:$B$391,0)),"")</f>
        <v>56.153447204829</v>
      </c>
      <c r="Y258" s="155">
        <f>_xlfn.IFNA(INDEX('I.KI 2016-17'!$G$8:$G$391,MATCH(B258,'I.KI 2016-17'!$B$8:$B$391,0)),"")</f>
        <v>95.426024666631008</v>
      </c>
      <c r="Z258" s="149"/>
      <c r="AA258" s="156">
        <f>_xlfn.IFNA(IF($B258=$B$382,0,_xlfn.IFNA(INDEX('I.Supplementary 2017-18'!N$8:N$35,MATCH($B258,'I.Supplementary 2017-18'!$B$8:$B$35,0)),INDEX('I.KI 2017-18'!N$9:N$393,MATCH($B258,'I.KI 2017-18'!$B$9:$B$393,0)))),"")</f>
        <v>27.139459849517852</v>
      </c>
      <c r="AB258" s="193">
        <f>_xlfn.IFNA(IF($B258=$B$382,0,_xlfn.IFNA(INDEX('I.Supplementary 2017-18'!O$8:O$35,MATCH($B258,'I.Supplementary 2017-18'!$B$8:$B$35,0)),INDEX('I.KI 2017-18'!O$9:O$393,MATCH($B258,'I.KI 2017-18'!$B$9:$B$393,0)))),"")</f>
        <v>2.6729663115562703</v>
      </c>
      <c r="AC258" s="193">
        <f>_xlfn.IFNA(IF($B258=$B$382,0,_xlfn.IFNA(INDEX('I.Supplementary 2017-18'!P$8:P$35,MATCH($B258,'I.Supplementary 2017-18'!$B$8:$B$35,0)),INDEX('I.KI 2017-18'!P$9:P$393,MATCH($B258,'I.KI 2017-18'!$B$9:$B$393,0)))),"")</f>
        <v>0</v>
      </c>
      <c r="AD258" s="193">
        <f>_xlfn.IFNA(IF($B258=$B$382,0,_xlfn.IFNA(INDEX('I.Supplementary 2017-18'!Q$8:Q$35,MATCH($B258,'I.Supplementary 2017-18'!$B$8:$B$35,0)),INDEX('I.KI 2017-18'!Q$9:Q$393,MATCH($B258,'I.KI 2017-18'!$B$9:$B$393,0)))),"")</f>
        <v>0</v>
      </c>
      <c r="AE258" s="157">
        <f>_xlfn.IFNA(IF($B258=$B$382,0,_xlfn.IFNA(INDEX('I.Supplementary 2017-18'!R$8:R$35,MATCH($B258,'I.Supplementary 2017-18'!$B$8:$B$35,0)),INDEX('I.KI 2017-18'!R$9:R$393,MATCH($B258,'I.KI 2017-18'!$B$9:$B$393,0)))),"")</f>
        <v>0</v>
      </c>
      <c r="AF258" s="156">
        <f>_xlfn.IFNA(IF($B258=$B$382,0,_xlfn.IFNA(INDEX('I.Supplementary 2017-18'!S$8:S$35,MATCH($B258,'I.Supplementary 2017-18'!$B$8:$B$35,0)),INDEX('I.KI 2017-18'!S$9:S$393,MATCH($B258,'I.KI 2017-18'!$B$9:$B$393,0)))),"")</f>
        <v>49.359859582281132</v>
      </c>
      <c r="AG258" s="193">
        <f>_xlfn.IFNA(IF($B258=$B$382,0,_xlfn.IFNA(INDEX('I.Supplementary 2017-18'!T$8:T$35,MATCH($B258,'I.Supplementary 2017-18'!$B$8:$B$35,0)),INDEX('I.KI 2017-18'!T$9:T$393,MATCH($B258,'I.KI 2017-18'!$B$9:$B$393,0)))),"")</f>
        <v>7.9400177850501468</v>
      </c>
      <c r="AH258" s="193">
        <f>_xlfn.IFNA(IF($B258=$B$382,0,_xlfn.IFNA(INDEX('I.Supplementary 2017-18'!U$8:U$35,MATCH($B258,'I.Supplementary 2017-18'!$B$8:$B$35,0)),INDEX('I.KI 2017-18'!U$9:U$393,MATCH($B258,'I.KI 2017-18'!$B$9:$B$393,0)))),"")</f>
        <v>0</v>
      </c>
      <c r="AI258" s="193">
        <f>_xlfn.IFNA(IF($B258=$B$382,0,_xlfn.IFNA(INDEX('I.Supplementary 2017-18'!V$8:V$35,MATCH($B258,'I.Supplementary 2017-18'!$B$8:$B$35,0)),INDEX('I.KI 2017-18'!V$9:V$393,MATCH($B258,'I.KI 2017-18'!$B$9:$B$393,0)))),"")</f>
        <v>0</v>
      </c>
      <c r="AJ258" s="157">
        <f>_xlfn.IFNA(IF($B258=$B$382,0,_xlfn.IFNA(INDEX('I.Supplementary 2017-18'!W$8:W$35,MATCH($B258,'I.Supplementary 2017-18'!$B$8:$B$35,0)),INDEX('I.KI 2017-18'!W$9:W$393,MATCH($B258,'I.KI 2017-18'!$B$9:$B$393,0)))),"")</f>
        <v>0</v>
      </c>
      <c r="AK258" s="156">
        <f>_xlfn.IFNA(IF($B258=$B$382,0,_xlfn.IFNA(INDEX('I.Supplementary 2017-18'!X$8:X$35,MATCH($B258,'I.Supplementary 2017-18'!$B$8:$B$35,0)),INDEX('I.KI 2017-18'!X$9:X$393,MATCH($B258,'I.KI 2017-18'!$B$9:$B$393,0)))),"")</f>
        <v>76.49931943179898</v>
      </c>
      <c r="AL258" s="193">
        <f>_xlfn.IFNA(IF($B258=$B$382,0,_xlfn.IFNA(INDEX('I.Supplementary 2017-18'!Y$8:Y$35,MATCH($B258,'I.Supplementary 2017-18'!$B$8:$B$35,0)),INDEX('I.KI 2017-18'!Y$9:Y$393,MATCH($B258,'I.KI 2017-18'!$B$9:$B$393,0)))),"")</f>
        <v>10.612984096606418</v>
      </c>
      <c r="AM258" s="193">
        <f>_xlfn.IFNA(IF($B258=$B$382,0,_xlfn.IFNA(INDEX('I.Supplementary 2017-18'!Z$8:Z$35,MATCH($B258,'I.Supplementary 2017-18'!$B$8:$B$35,0)),INDEX('I.KI 2017-18'!Z$9:Z$393,MATCH($B258,'I.KI 2017-18'!$B$9:$B$393,0)))),"")</f>
        <v>0</v>
      </c>
      <c r="AN258" s="193">
        <f>_xlfn.IFNA(IF($B258=$B$382,0,_xlfn.IFNA(INDEX('I.Supplementary 2017-18'!AA$8:AA$35,MATCH($B258,'I.Supplementary 2017-18'!$B$8:$B$35,0)),INDEX('I.KI 2017-18'!AA$9:AA$393,MATCH($B258,'I.KI 2017-18'!$B$9:$B$393,0)))),"")</f>
        <v>0</v>
      </c>
      <c r="AO258" s="157">
        <f>_xlfn.IFNA(IF($B258=$B$382,0,_xlfn.IFNA(INDEX('I.Supplementary 2017-18'!AB$8:AB$35,MATCH($B258,'I.Supplementary 2017-18'!$B$8:$B$35,0)),INDEX('I.KI 2017-18'!AB$9:AB$393,MATCH($B258,'I.KI 2017-18'!$B$9:$B$393,0)))),"")</f>
        <v>0</v>
      </c>
      <c r="AP258" s="149"/>
      <c r="AQ258" s="156">
        <f>_xlfn.IFNA(IF($B258=$B$381,0,IF($B258=$B$382,0,_xlfn.IFNA(INDEX('I.Supplementary 2017-18'!I$8:I$35,MATCH($B258,'I.Supplementary 2017-18'!$B$8:$B$35,0)),INDEX('I.KI 2017-18'!I$9:I$393,MATCH($B258,'I.KI 2017-18'!$B$9:$B$393,0))))),"")</f>
        <v>29.812426161074125</v>
      </c>
      <c r="AR258" s="149">
        <f>_xlfn.IFNA(IF($B258=$B$381,0,IF($B258=$B$382,0,_xlfn.IFNA(INDEX('I.Supplementary 2017-18'!J$8:J$35,MATCH($B258,'I.Supplementary 2017-18'!$B$8:$B$35,0)),INDEX('I.KI 2017-18'!J$9:J$393,MATCH($B258,'I.KI 2017-18'!$B$9:$B$393,0))))),"")</f>
        <v>57.299877367331284</v>
      </c>
      <c r="AS258" s="157">
        <f>_xlfn.IFNA(IF($B258=$B$381,0,IF($B258=$B$382,0,_xlfn.IFNA(INDEX('I.Supplementary 2017-18'!H$8:H$35,MATCH($B258,'I.Supplementary 2017-18'!$B$8:$B$35,0)),INDEX('I.KI 2017-18'!H$9:H$393,MATCH($B258,'I.KI 2017-18'!$B$9:$B$393,0))))),"")</f>
        <v>87.112303528405405</v>
      </c>
      <c r="AT258" s="149"/>
      <c r="AU258" s="156">
        <f>_xlfn.IFNA(_xlfn.IFNA(INDEX('I.Supplementary 2018-19'!P$8:P$157,MATCH($B258,'I.Supplementary 2018-19'!$B$8:$B$157,0)),INDEX('I.KI 2018-19'!P$9:P$393,MATCH($B258,'I.KI 2018-19'!$B$9:$B$393,0))),"")</f>
        <v>21.680302295618041</v>
      </c>
      <c r="AV258" s="193">
        <f>_xlfn.IFNA(_xlfn.IFNA(INDEX('I.Supplementary 2018-19'!Q$8:Q$157,MATCH($B258,'I.Supplementary 2018-19'!$B$8:$B$157,0)),INDEX('I.KI 2018-19'!Q$9:Q$393,MATCH($B258,'I.KI 2018-19'!$B$9:$B$393,0))),"")</f>
        <v>1.7298385619181096</v>
      </c>
      <c r="AW258" s="193">
        <f>_xlfn.IFNA(_xlfn.IFNA(INDEX('I.Supplementary 2018-19'!R$8:R$157,MATCH($B258,'I.Supplementary 2018-19'!$B$8:$B$157,0)),INDEX('I.KI 2018-19'!R$9:R$393,MATCH($B258,'I.KI 2018-19'!$B$9:$B$393,0))),"")</f>
        <v>0</v>
      </c>
      <c r="AX258" s="193">
        <f>_xlfn.IFNA(_xlfn.IFNA(INDEX('I.Supplementary 2018-19'!S$8:S$157,MATCH($B258,'I.Supplementary 2018-19'!$B$8:$B$157,0)),INDEX('I.KI 2018-19'!S$9:S$393,MATCH($B258,'I.KI 2018-19'!$B$9:$B$393,0))),"")</f>
        <v>0</v>
      </c>
      <c r="AY258" s="157">
        <f>_xlfn.IFNA(_xlfn.IFNA(INDEX('I.Supplementary 2018-19'!T$8:T$157,MATCH($B258,'I.Supplementary 2018-19'!$B$8:$B$157,0)),INDEX('I.KI 2018-19'!T$9:T$393,MATCH($B258,'I.KI 2018-19'!$B$9:$B$393,0))),"")</f>
        <v>0</v>
      </c>
      <c r="AZ258" s="156">
        <f>_xlfn.IFNA(_xlfn.IFNA(INDEX('I.Supplementary 2018-19'!U$8:U$157,MATCH($B258,'I.Supplementary 2018-19'!$B$8:$B$157,0)),INDEX('I.KI 2018-19'!U$9:U$393,MATCH($B258,'I.KI 2018-19'!$B$9:$B$393,0))),"")</f>
        <v>50.842773818658678</v>
      </c>
      <c r="BA258" s="193">
        <f>_xlfn.IFNA(_xlfn.IFNA(INDEX('I.Supplementary 2018-19'!V$8:V$157,MATCH($B258,'I.Supplementary 2018-19'!$B$8:$B$157,0)),INDEX('I.KI 2018-19'!V$9:V$393,MATCH($B258,'I.KI 2018-19'!$B$9:$B$393,0))),"")</f>
        <v>8.1785590918971476</v>
      </c>
      <c r="BB258" s="193">
        <f>_xlfn.IFNA(_xlfn.IFNA(INDEX('I.Supplementary 2018-19'!W$8:W$157,MATCH($B258,'I.Supplementary 2018-19'!$B$8:$B$157,0)),INDEX('I.KI 2018-19'!W$9:W$393,MATCH($B258,'I.KI 2018-19'!$B$9:$B$393,0))),"")</f>
        <v>0</v>
      </c>
      <c r="BC258" s="193">
        <f>_xlfn.IFNA(_xlfn.IFNA(INDEX('I.Supplementary 2018-19'!X$8:X$157,MATCH($B258,'I.Supplementary 2018-19'!$B$8:$B$157,0)),INDEX('I.KI 2018-19'!X$9:X$393,MATCH($B258,'I.KI 2018-19'!$B$9:$B$393,0))),"")</f>
        <v>0</v>
      </c>
      <c r="BD258" s="157">
        <f>_xlfn.IFNA(_xlfn.IFNA(INDEX('I.Supplementary 2018-19'!Y$8:Y$157,MATCH($B258,'I.Supplementary 2018-19'!$B$8:$B$157,0)),INDEX('I.KI 2018-19'!Y$9:Y$393,MATCH($B258,'I.KI 2018-19'!$B$9:$B$393,0))),"")</f>
        <v>0</v>
      </c>
      <c r="BE258" s="156">
        <f>_xlfn.IFNA(_xlfn.IFNA(INDEX('I.Supplementary 2018-19'!Z$8:Z$157,MATCH($B258,'I.Supplementary 2018-19'!$B$8:$B$157,0)),INDEX('I.KI 2018-19'!Z$9:Z$393,MATCH($B258,'I.KI 2018-19'!$B$9:$B$393,0))),"")</f>
        <v>72.523076114276719</v>
      </c>
      <c r="BF258" s="193">
        <f>_xlfn.IFNA(_xlfn.IFNA(INDEX('I.Supplementary 2018-19'!AA$8:AA$157,MATCH($B258,'I.Supplementary 2018-19'!$B$8:$B$157,0)),INDEX('I.KI 2018-19'!AA$9:AA$393,MATCH($B258,'I.KI 2018-19'!$B$9:$B$393,0))),"")</f>
        <v>9.9083976538152569</v>
      </c>
      <c r="BG258" s="193">
        <f>_xlfn.IFNA(_xlfn.IFNA(INDEX('I.Supplementary 2018-19'!AB$8:AB$157,MATCH($B258,'I.Supplementary 2018-19'!$B$8:$B$157,0)),INDEX('I.KI 2018-19'!AB$9:AB$393,MATCH($B258,'I.KI 2018-19'!$B$9:$B$393,0))),"")</f>
        <v>0</v>
      </c>
      <c r="BH258" s="193">
        <f>_xlfn.IFNA(_xlfn.IFNA(INDEX('I.Supplementary 2018-19'!AC$8:AC$157,MATCH($B258,'I.Supplementary 2018-19'!$B$8:$B$157,0)),INDEX('I.KI 2018-19'!AC$9:AC$393,MATCH($B258,'I.KI 2018-19'!$B$9:$B$393,0))),"")</f>
        <v>0</v>
      </c>
      <c r="BI258" s="157">
        <f>_xlfn.IFNA(_xlfn.IFNA(INDEX('I.Supplementary 2018-19'!AD$8:AD$157,MATCH($B258,'I.Supplementary 2018-19'!$B$8:$B$157,0)),INDEX('I.KI 2018-19'!AD$9:AD$393,MATCH($B258,'I.KI 2018-19'!$B$9:$B$393,0))),"")</f>
        <v>0</v>
      </c>
      <c r="BJ258" s="149"/>
      <c r="BK258" s="156">
        <f>_xlfn.IFNA(IF($B258=$B$381,0,IF($B258=$B$382,0,_xlfn.IFNA(INDEX('I.Supplementary 2018-19'!I$8:I$157,MATCH($B258,'I.Supplementary 2018-19'!$B$8:$B$157,0)),INDEX('I.KI 2018-19'!I$9:I$393,MATCH($B258,'I.KI 2018-19'!$B$9:$B$393,0))))),"")</f>
        <v>23.410140857536152</v>
      </c>
      <c r="BL258" s="149">
        <f>_xlfn.IFNA(IF($B258=$B$381,0,IF($B258=$B$382,0,_xlfn.IFNA(INDEX('I.Supplementary 2018-19'!J$8:J$157,MATCH($B258,'I.Supplementary 2018-19'!$B$8:$B$157,0)),INDEX('I.KI 2018-19'!J$9:J$393,MATCH($B258,'I.KI 2018-19'!$B$9:$B$393,0))))),"")</f>
        <v>59.021332910555827</v>
      </c>
      <c r="BM258" s="157">
        <f>_xlfn.IFNA(IF($B258=$B$381,0,IF($B258=$B$382,0,_xlfn.IFNA(INDEX('I.Supplementary 2018-19'!H$8:H$157,MATCH($B258,'I.Supplementary 2018-19'!$B$8:$B$157,0)),INDEX('I.KI 2018-19'!H$9:H$393,MATCH($B258,'I.KI 2018-19'!$B$9:$B$393,0))))),"")</f>
        <v>82.431473768091976</v>
      </c>
    </row>
    <row r="259" spans="2:65">
      <c r="B259" s="121" t="str">
        <f>'Calculations for 2021-22'!B259</f>
        <v>E1540</v>
      </c>
      <c r="C259" s="160" t="str">
        <f>'Calculations for 2021-22'!D259</f>
        <v>E1540</v>
      </c>
      <c r="D259" t="str">
        <f>'Calculations for 2021-22'!E259</f>
        <v>SD</v>
      </c>
      <c r="E259">
        <f>'Calculations for 2021-22'!F259</f>
        <v>0</v>
      </c>
      <c r="F259" s="120" t="str">
        <f>'Calculations for 2021-22'!H259</f>
        <v>Rochford</v>
      </c>
      <c r="G259" s="156">
        <f>_xlfn.IFNA(INDEX('I.KI 2016-17'!M$8:M$391,MATCH($B259,'I.KI 2016-17'!$B$8:$B$391,0)),"")</f>
        <v>0</v>
      </c>
      <c r="H259" s="149">
        <f>_xlfn.IFNA(INDEX('I.KI 2016-17'!N$8:N$391,MATCH($B259,'I.KI 2016-17'!$B$8:$B$391,0)),"")</f>
        <v>0.58346610371000007</v>
      </c>
      <c r="I259" s="149">
        <f>_xlfn.IFNA(INDEX('I.KI 2016-17'!O$8:O$391,MATCH($B259,'I.KI 2016-17'!$B$8:$B$391,0)),"")</f>
        <v>0</v>
      </c>
      <c r="J259" s="149">
        <f>_xlfn.IFNA(INDEX('I.KI 2016-17'!P$8:P$391,MATCH($B259,'I.KI 2016-17'!$B$8:$B$391,0)),"")</f>
        <v>0</v>
      </c>
      <c r="K259" s="157">
        <f>_xlfn.IFNA(INDEX('I.KI 2016-17'!Q$8:Q$391,MATCH($B259,'I.KI 2016-17'!$B$8:$B$391,0)),"")</f>
        <v>0</v>
      </c>
      <c r="L259" s="156">
        <f>_xlfn.IFNA(INDEX('I.KI 2016-17'!R$8:R$391,MATCH($B259,'I.KI 2016-17'!$B$8:$B$391,0)),"")</f>
        <v>0</v>
      </c>
      <c r="M259" s="193">
        <f>_xlfn.IFNA(INDEX('I.KI 2016-17'!S$8:S$391,MATCH($B259,'I.KI 2016-17'!$B$8:$B$391,0)),"")</f>
        <v>1.590409203905</v>
      </c>
      <c r="N259" s="193">
        <f>_xlfn.IFNA(INDEX('I.KI 2016-17'!T$8:T$391,MATCH($B259,'I.KI 2016-17'!$B$8:$B$391,0)),"")</f>
        <v>0</v>
      </c>
      <c r="O259" s="193">
        <f>_xlfn.IFNA(INDEX('I.KI 2016-17'!U$8:U$391,MATCH($B259,'I.KI 2016-17'!$B$8:$B$391,0)),"")</f>
        <v>0</v>
      </c>
      <c r="P259" s="157">
        <f>_xlfn.IFNA(INDEX('I.KI 2016-17'!V$8:V$391,MATCH($B259,'I.KI 2016-17'!$B$8:$B$391,0)),"")</f>
        <v>0</v>
      </c>
      <c r="Q259" s="156">
        <f>_xlfn.IFNA(INDEX('I.KI 2016-17'!W$8:W$391,MATCH($B259,'I.KI 2016-17'!$B$8:$B$391,0)),"")</f>
        <v>0</v>
      </c>
      <c r="R259" s="193">
        <f>_xlfn.IFNA(INDEX('I.KI 2016-17'!X$8:X$391,MATCH($B259,'I.KI 2016-17'!$B$8:$B$391,0)),"")</f>
        <v>2.1738753076149999</v>
      </c>
      <c r="S259" s="193">
        <f>_xlfn.IFNA(INDEX('I.KI 2016-17'!Y$8:Y$391,MATCH($B259,'I.KI 2016-17'!$B$8:$B$391,0)),"")</f>
        <v>0</v>
      </c>
      <c r="T259" s="193">
        <f>_xlfn.IFNA(INDEX('I.KI 2016-17'!Z$8:Z$391,MATCH($B259,'I.KI 2016-17'!$B$8:$B$391,0)),"")</f>
        <v>0</v>
      </c>
      <c r="U259" s="157">
        <f>_xlfn.IFNA(INDEX('I.KI 2016-17'!AA$8:AA$391,MATCH($B259,'I.KI 2016-17'!$B$8:$B$391,0)),"")</f>
        <v>0</v>
      </c>
      <c r="V259" s="149"/>
      <c r="W259" s="154">
        <f>_xlfn.IFNA(INDEX('I.KI 2016-17'!$H$8:$H$391,MATCH(B259,'I.KI 2016-17'!$B$8:$B$391,0)),"")</f>
        <v>0.58346610371000007</v>
      </c>
      <c r="X259" s="153">
        <f>_xlfn.IFNA(INDEX('I.KI 2016-17'!$I$8:$I$391,MATCH(B259,'I.KI 2016-17'!$B$8:$B$391,0)),"")</f>
        <v>1.590409203905</v>
      </c>
      <c r="Y259" s="155">
        <f>_xlfn.IFNA(INDEX('I.KI 2016-17'!$G$8:$G$391,MATCH(B259,'I.KI 2016-17'!$B$8:$B$391,0)),"")</f>
        <v>2.1738753076149999</v>
      </c>
      <c r="Z259" s="149"/>
      <c r="AA259" s="156">
        <f>_xlfn.IFNA(IF($B259=$B$382,0,_xlfn.IFNA(INDEX('I.Supplementary 2017-18'!N$8:N$35,MATCH($B259,'I.Supplementary 2017-18'!$B$8:$B$35,0)),INDEX('I.KI 2017-18'!N$9:N$393,MATCH($B259,'I.KI 2017-18'!$B$9:$B$393,0)))),"")</f>
        <v>0</v>
      </c>
      <c r="AB259" s="193">
        <f>_xlfn.IFNA(IF($B259=$B$382,0,_xlfn.IFNA(INDEX('I.Supplementary 2017-18'!O$8:O$35,MATCH($B259,'I.Supplementary 2017-18'!$B$8:$B$35,0)),INDEX('I.KI 2017-18'!O$9:O$393,MATCH($B259,'I.KI 2017-18'!$B$9:$B$393,0)))),"")</f>
        <v>4.373749637883436E-2</v>
      </c>
      <c r="AC259" s="193">
        <f>_xlfn.IFNA(IF($B259=$B$382,0,_xlfn.IFNA(INDEX('I.Supplementary 2017-18'!P$8:P$35,MATCH($B259,'I.Supplementary 2017-18'!$B$8:$B$35,0)),INDEX('I.KI 2017-18'!P$9:P$393,MATCH($B259,'I.KI 2017-18'!$B$9:$B$393,0)))),"")</f>
        <v>0</v>
      </c>
      <c r="AD259" s="193">
        <f>_xlfn.IFNA(IF($B259=$B$382,0,_xlfn.IFNA(INDEX('I.Supplementary 2017-18'!Q$8:Q$35,MATCH($B259,'I.Supplementary 2017-18'!$B$8:$B$35,0)),INDEX('I.KI 2017-18'!Q$9:Q$393,MATCH($B259,'I.KI 2017-18'!$B$9:$B$393,0)))),"")</f>
        <v>0</v>
      </c>
      <c r="AE259" s="157">
        <f>_xlfn.IFNA(IF($B259=$B$382,0,_xlfn.IFNA(INDEX('I.Supplementary 2017-18'!R$8:R$35,MATCH($B259,'I.Supplementary 2017-18'!$B$8:$B$35,0)),INDEX('I.KI 2017-18'!R$9:R$393,MATCH($B259,'I.KI 2017-18'!$B$9:$B$393,0)))),"")</f>
        <v>0</v>
      </c>
      <c r="AF259" s="156">
        <f>_xlfn.IFNA(IF($B259=$B$382,0,_xlfn.IFNA(INDEX('I.Supplementary 2017-18'!S$8:S$35,MATCH($B259,'I.Supplementary 2017-18'!$B$8:$B$35,0)),INDEX('I.KI 2017-18'!S$9:S$393,MATCH($B259,'I.KI 2017-18'!$B$9:$B$393,0)))),"")</f>
        <v>0</v>
      </c>
      <c r="AG259" s="193">
        <f>_xlfn.IFNA(IF($B259=$B$382,0,_xlfn.IFNA(INDEX('I.Supplementary 2017-18'!T$8:T$35,MATCH($B259,'I.Supplementary 2017-18'!$B$8:$B$35,0)),INDEX('I.KI 2017-18'!T$9:T$393,MATCH($B259,'I.KI 2017-18'!$B$9:$B$393,0)))),"")</f>
        <v>1.6228790374207798</v>
      </c>
      <c r="AH259" s="193">
        <f>_xlfn.IFNA(IF($B259=$B$382,0,_xlfn.IFNA(INDEX('I.Supplementary 2017-18'!U$8:U$35,MATCH($B259,'I.Supplementary 2017-18'!$B$8:$B$35,0)),INDEX('I.KI 2017-18'!U$9:U$393,MATCH($B259,'I.KI 2017-18'!$B$9:$B$393,0)))),"")</f>
        <v>0</v>
      </c>
      <c r="AI259" s="193">
        <f>_xlfn.IFNA(IF($B259=$B$382,0,_xlfn.IFNA(INDEX('I.Supplementary 2017-18'!V$8:V$35,MATCH($B259,'I.Supplementary 2017-18'!$B$8:$B$35,0)),INDEX('I.KI 2017-18'!V$9:V$393,MATCH($B259,'I.KI 2017-18'!$B$9:$B$393,0)))),"")</f>
        <v>0</v>
      </c>
      <c r="AJ259" s="157">
        <f>_xlfn.IFNA(IF($B259=$B$382,0,_xlfn.IFNA(INDEX('I.Supplementary 2017-18'!W$8:W$35,MATCH($B259,'I.Supplementary 2017-18'!$B$8:$B$35,0)),INDEX('I.KI 2017-18'!W$9:W$393,MATCH($B259,'I.KI 2017-18'!$B$9:$B$393,0)))),"")</f>
        <v>0</v>
      </c>
      <c r="AK259" s="156">
        <f>_xlfn.IFNA(IF($B259=$B$382,0,_xlfn.IFNA(INDEX('I.Supplementary 2017-18'!X$8:X$35,MATCH($B259,'I.Supplementary 2017-18'!$B$8:$B$35,0)),INDEX('I.KI 2017-18'!X$9:X$393,MATCH($B259,'I.KI 2017-18'!$B$9:$B$393,0)))),"")</f>
        <v>0</v>
      </c>
      <c r="AL259" s="193">
        <f>_xlfn.IFNA(IF($B259=$B$382,0,_xlfn.IFNA(INDEX('I.Supplementary 2017-18'!Y$8:Y$35,MATCH($B259,'I.Supplementary 2017-18'!$B$8:$B$35,0)),INDEX('I.KI 2017-18'!Y$9:Y$393,MATCH($B259,'I.KI 2017-18'!$B$9:$B$393,0)))),"")</f>
        <v>1.6666165337996142</v>
      </c>
      <c r="AM259" s="193">
        <f>_xlfn.IFNA(IF($B259=$B$382,0,_xlfn.IFNA(INDEX('I.Supplementary 2017-18'!Z$8:Z$35,MATCH($B259,'I.Supplementary 2017-18'!$B$8:$B$35,0)),INDEX('I.KI 2017-18'!Z$9:Z$393,MATCH($B259,'I.KI 2017-18'!$B$9:$B$393,0)))),"")</f>
        <v>0</v>
      </c>
      <c r="AN259" s="193">
        <f>_xlfn.IFNA(IF($B259=$B$382,0,_xlfn.IFNA(INDEX('I.Supplementary 2017-18'!AA$8:AA$35,MATCH($B259,'I.Supplementary 2017-18'!$B$8:$B$35,0)),INDEX('I.KI 2017-18'!AA$9:AA$393,MATCH($B259,'I.KI 2017-18'!$B$9:$B$393,0)))),"")</f>
        <v>0</v>
      </c>
      <c r="AO259" s="157">
        <f>_xlfn.IFNA(IF($B259=$B$382,0,_xlfn.IFNA(INDEX('I.Supplementary 2017-18'!AB$8:AB$35,MATCH($B259,'I.Supplementary 2017-18'!$B$8:$B$35,0)),INDEX('I.KI 2017-18'!AB$9:AB$393,MATCH($B259,'I.KI 2017-18'!$B$9:$B$393,0)))),"")</f>
        <v>0</v>
      </c>
      <c r="AP259" s="149"/>
      <c r="AQ259" s="156">
        <f>_xlfn.IFNA(IF($B259=$B$381,0,IF($B259=$B$382,0,_xlfn.IFNA(INDEX('I.Supplementary 2017-18'!I$8:I$35,MATCH($B259,'I.Supplementary 2017-18'!$B$8:$B$35,0)),INDEX('I.KI 2017-18'!I$9:I$393,MATCH($B259,'I.KI 2017-18'!$B$9:$B$393,0))))),"")</f>
        <v>4.373749637883436E-2</v>
      </c>
      <c r="AR259" s="149">
        <f>_xlfn.IFNA(IF($B259=$B$381,0,IF($B259=$B$382,0,_xlfn.IFNA(INDEX('I.Supplementary 2017-18'!J$8:J$35,MATCH($B259,'I.Supplementary 2017-18'!$B$8:$B$35,0)),INDEX('I.KI 2017-18'!J$9:J$393,MATCH($B259,'I.KI 2017-18'!$B$9:$B$393,0))))),"")</f>
        <v>1.6228790374207798</v>
      </c>
      <c r="AS259" s="157">
        <f>_xlfn.IFNA(IF($B259=$B$381,0,IF($B259=$B$382,0,_xlfn.IFNA(INDEX('I.Supplementary 2017-18'!H$8:H$35,MATCH($B259,'I.Supplementary 2017-18'!$B$8:$B$35,0)),INDEX('I.KI 2017-18'!H$9:H$393,MATCH($B259,'I.KI 2017-18'!$B$9:$B$393,0))))),"")</f>
        <v>1.6666165337996142</v>
      </c>
      <c r="AT259" s="149"/>
      <c r="AU259" s="156">
        <f>_xlfn.IFNA(_xlfn.IFNA(INDEX('I.Supplementary 2018-19'!P$8:P$157,MATCH($B259,'I.Supplementary 2018-19'!$B$8:$B$157,0)),INDEX('I.KI 2018-19'!P$9:P$393,MATCH($B259,'I.KI 2018-19'!$B$9:$B$393,0))),"")</f>
        <v>0</v>
      </c>
      <c r="AV259" s="193">
        <f>_xlfn.IFNA(_xlfn.IFNA(INDEX('I.Supplementary 2018-19'!Q$8:Q$157,MATCH($B259,'I.Supplementary 2018-19'!$B$8:$B$157,0)),INDEX('I.KI 2018-19'!Q$9:Q$393,MATCH($B259,'I.KI 2018-19'!$B$9:$B$393,0))),"")</f>
        <v>0</v>
      </c>
      <c r="AW259" s="193">
        <f>_xlfn.IFNA(_xlfn.IFNA(INDEX('I.Supplementary 2018-19'!R$8:R$157,MATCH($B259,'I.Supplementary 2018-19'!$B$8:$B$157,0)),INDEX('I.KI 2018-19'!R$9:R$393,MATCH($B259,'I.KI 2018-19'!$B$9:$B$393,0))),"")</f>
        <v>0</v>
      </c>
      <c r="AX259" s="193">
        <f>_xlfn.IFNA(_xlfn.IFNA(INDEX('I.Supplementary 2018-19'!S$8:S$157,MATCH($B259,'I.Supplementary 2018-19'!$B$8:$B$157,0)),INDEX('I.KI 2018-19'!S$9:S$393,MATCH($B259,'I.KI 2018-19'!$B$9:$B$393,0))),"")</f>
        <v>0</v>
      </c>
      <c r="AY259" s="157">
        <f>_xlfn.IFNA(_xlfn.IFNA(INDEX('I.Supplementary 2018-19'!T$8:T$157,MATCH($B259,'I.Supplementary 2018-19'!$B$8:$B$157,0)),INDEX('I.KI 2018-19'!T$9:T$393,MATCH($B259,'I.KI 2018-19'!$B$9:$B$393,0))),"")</f>
        <v>0</v>
      </c>
      <c r="AZ259" s="156">
        <f>_xlfn.IFNA(_xlfn.IFNA(INDEX('I.Supplementary 2018-19'!U$8:U$157,MATCH($B259,'I.Supplementary 2018-19'!$B$8:$B$157,0)),INDEX('I.KI 2018-19'!U$9:U$393,MATCH($B259,'I.KI 2018-19'!$B$9:$B$393,0))),"")</f>
        <v>0</v>
      </c>
      <c r="BA259" s="193">
        <f>_xlfn.IFNA(_xlfn.IFNA(INDEX('I.Supplementary 2018-19'!V$8:V$157,MATCH($B259,'I.Supplementary 2018-19'!$B$8:$B$157,0)),INDEX('I.KI 2018-19'!V$9:V$393,MATCH($B259,'I.KI 2018-19'!$B$9:$B$393,0))),"")</f>
        <v>1.6716350600042365</v>
      </c>
      <c r="BB259" s="193">
        <f>_xlfn.IFNA(_xlfn.IFNA(INDEX('I.Supplementary 2018-19'!W$8:W$157,MATCH($B259,'I.Supplementary 2018-19'!$B$8:$B$157,0)),INDEX('I.KI 2018-19'!W$9:W$393,MATCH($B259,'I.KI 2018-19'!$B$9:$B$393,0))),"")</f>
        <v>0</v>
      </c>
      <c r="BC259" s="193">
        <f>_xlfn.IFNA(_xlfn.IFNA(INDEX('I.Supplementary 2018-19'!X$8:X$157,MATCH($B259,'I.Supplementary 2018-19'!$B$8:$B$157,0)),INDEX('I.KI 2018-19'!X$9:X$393,MATCH($B259,'I.KI 2018-19'!$B$9:$B$393,0))),"")</f>
        <v>0</v>
      </c>
      <c r="BD259" s="157">
        <f>_xlfn.IFNA(_xlfn.IFNA(INDEX('I.Supplementary 2018-19'!Y$8:Y$157,MATCH($B259,'I.Supplementary 2018-19'!$B$8:$B$157,0)),INDEX('I.KI 2018-19'!Y$9:Y$393,MATCH($B259,'I.KI 2018-19'!$B$9:$B$393,0))),"")</f>
        <v>0</v>
      </c>
      <c r="BE259" s="156">
        <f>_xlfn.IFNA(_xlfn.IFNA(INDEX('I.Supplementary 2018-19'!Z$8:Z$157,MATCH($B259,'I.Supplementary 2018-19'!$B$8:$B$157,0)),INDEX('I.KI 2018-19'!Z$9:Z$393,MATCH($B259,'I.KI 2018-19'!$B$9:$B$393,0))),"")</f>
        <v>0</v>
      </c>
      <c r="BF259" s="193">
        <f>_xlfn.IFNA(_xlfn.IFNA(INDEX('I.Supplementary 2018-19'!AA$8:AA$157,MATCH($B259,'I.Supplementary 2018-19'!$B$8:$B$157,0)),INDEX('I.KI 2018-19'!AA$9:AA$393,MATCH($B259,'I.KI 2018-19'!$B$9:$B$393,0))),"")</f>
        <v>1.6716350600042365</v>
      </c>
      <c r="BG259" s="193">
        <f>_xlfn.IFNA(_xlfn.IFNA(INDEX('I.Supplementary 2018-19'!AB$8:AB$157,MATCH($B259,'I.Supplementary 2018-19'!$B$8:$B$157,0)),INDEX('I.KI 2018-19'!AB$9:AB$393,MATCH($B259,'I.KI 2018-19'!$B$9:$B$393,0))),"")</f>
        <v>0</v>
      </c>
      <c r="BH259" s="193">
        <f>_xlfn.IFNA(_xlfn.IFNA(INDEX('I.Supplementary 2018-19'!AC$8:AC$157,MATCH($B259,'I.Supplementary 2018-19'!$B$8:$B$157,0)),INDEX('I.KI 2018-19'!AC$9:AC$393,MATCH($B259,'I.KI 2018-19'!$B$9:$B$393,0))),"")</f>
        <v>0</v>
      </c>
      <c r="BI259" s="157">
        <f>_xlfn.IFNA(_xlfn.IFNA(INDEX('I.Supplementary 2018-19'!AD$8:AD$157,MATCH($B259,'I.Supplementary 2018-19'!$B$8:$B$157,0)),INDEX('I.KI 2018-19'!AD$9:AD$393,MATCH($B259,'I.KI 2018-19'!$B$9:$B$393,0))),"")</f>
        <v>0</v>
      </c>
      <c r="BJ259" s="149"/>
      <c r="BK259" s="156">
        <f>_xlfn.IFNA(IF($B259=$B$381,0,IF($B259=$B$382,0,_xlfn.IFNA(INDEX('I.Supplementary 2018-19'!I$8:I$157,MATCH($B259,'I.Supplementary 2018-19'!$B$8:$B$157,0)),INDEX('I.KI 2018-19'!I$9:I$393,MATCH($B259,'I.KI 2018-19'!$B$9:$B$393,0))))),"")</f>
        <v>0</v>
      </c>
      <c r="BL259" s="149">
        <f>_xlfn.IFNA(IF($B259=$B$381,0,IF($B259=$B$382,0,_xlfn.IFNA(INDEX('I.Supplementary 2018-19'!J$8:J$157,MATCH($B259,'I.Supplementary 2018-19'!$B$8:$B$157,0)),INDEX('I.KI 2018-19'!J$9:J$393,MATCH($B259,'I.KI 2018-19'!$B$9:$B$393,0))))),"")</f>
        <v>1.6716350600042365</v>
      </c>
      <c r="BM259" s="157">
        <f>_xlfn.IFNA(IF($B259=$B$381,0,IF($B259=$B$382,0,_xlfn.IFNA(INDEX('I.Supplementary 2018-19'!H$8:H$157,MATCH($B259,'I.Supplementary 2018-19'!$B$8:$B$157,0)),INDEX('I.KI 2018-19'!H$9:H$393,MATCH($B259,'I.KI 2018-19'!$B$9:$B$393,0))))),"")</f>
        <v>1.6716350600042365</v>
      </c>
    </row>
    <row r="260" spans="2:65">
      <c r="B260" s="121" t="str">
        <f>'Calculations for 2021-22'!B260</f>
        <v>E2341</v>
      </c>
      <c r="C260" s="160" t="str">
        <f>'Calculations for 2021-22'!D260</f>
        <v>E2341</v>
      </c>
      <c r="D260" t="str">
        <f>'Calculations for 2021-22'!E260</f>
        <v>SD</v>
      </c>
      <c r="E260" t="str">
        <f>'Calculations for 2021-22'!F260</f>
        <v>P1909</v>
      </c>
      <c r="F260" s="120" t="str">
        <f>'Calculations for 2021-22'!H260</f>
        <v>Rossendale</v>
      </c>
      <c r="G260" s="156">
        <f>_xlfn.IFNA(INDEX('I.KI 2016-17'!M$8:M$391,MATCH($B260,'I.KI 2016-17'!$B$8:$B$391,0)),"")</f>
        <v>0</v>
      </c>
      <c r="H260" s="149">
        <f>_xlfn.IFNA(INDEX('I.KI 2016-17'!N$8:N$391,MATCH($B260,'I.KI 2016-17'!$B$8:$B$391,0)),"")</f>
        <v>1.015671475112</v>
      </c>
      <c r="I260" s="149">
        <f>_xlfn.IFNA(INDEX('I.KI 2016-17'!O$8:O$391,MATCH($B260,'I.KI 2016-17'!$B$8:$B$391,0)),"")</f>
        <v>0</v>
      </c>
      <c r="J260" s="149">
        <f>_xlfn.IFNA(INDEX('I.KI 2016-17'!P$8:P$391,MATCH($B260,'I.KI 2016-17'!$B$8:$B$391,0)),"")</f>
        <v>0</v>
      </c>
      <c r="K260" s="157">
        <f>_xlfn.IFNA(INDEX('I.KI 2016-17'!Q$8:Q$391,MATCH($B260,'I.KI 2016-17'!$B$8:$B$391,0)),"")</f>
        <v>0</v>
      </c>
      <c r="L260" s="156">
        <f>_xlfn.IFNA(INDEX('I.KI 2016-17'!R$8:R$391,MATCH($B260,'I.KI 2016-17'!$B$8:$B$391,0)),"")</f>
        <v>0</v>
      </c>
      <c r="M260" s="193">
        <f>_xlfn.IFNA(INDEX('I.KI 2016-17'!S$8:S$391,MATCH($B260,'I.KI 2016-17'!$B$8:$B$391,0)),"")</f>
        <v>1.9946949597000001</v>
      </c>
      <c r="N260" s="193">
        <f>_xlfn.IFNA(INDEX('I.KI 2016-17'!T$8:T$391,MATCH($B260,'I.KI 2016-17'!$B$8:$B$391,0)),"")</f>
        <v>0</v>
      </c>
      <c r="O260" s="193">
        <f>_xlfn.IFNA(INDEX('I.KI 2016-17'!U$8:U$391,MATCH($B260,'I.KI 2016-17'!$B$8:$B$391,0)),"")</f>
        <v>0</v>
      </c>
      <c r="P260" s="157">
        <f>_xlfn.IFNA(INDEX('I.KI 2016-17'!V$8:V$391,MATCH($B260,'I.KI 2016-17'!$B$8:$B$391,0)),"")</f>
        <v>0</v>
      </c>
      <c r="Q260" s="156">
        <f>_xlfn.IFNA(INDEX('I.KI 2016-17'!W$8:W$391,MATCH($B260,'I.KI 2016-17'!$B$8:$B$391,0)),"")</f>
        <v>0</v>
      </c>
      <c r="R260" s="193">
        <f>_xlfn.IFNA(INDEX('I.KI 2016-17'!X$8:X$391,MATCH($B260,'I.KI 2016-17'!$B$8:$B$391,0)),"")</f>
        <v>3.0103664348120001</v>
      </c>
      <c r="S260" s="193">
        <f>_xlfn.IFNA(INDEX('I.KI 2016-17'!Y$8:Y$391,MATCH($B260,'I.KI 2016-17'!$B$8:$B$391,0)),"")</f>
        <v>0</v>
      </c>
      <c r="T260" s="193">
        <f>_xlfn.IFNA(INDEX('I.KI 2016-17'!Z$8:Z$391,MATCH($B260,'I.KI 2016-17'!$B$8:$B$391,0)),"")</f>
        <v>0</v>
      </c>
      <c r="U260" s="157">
        <f>_xlfn.IFNA(INDEX('I.KI 2016-17'!AA$8:AA$391,MATCH($B260,'I.KI 2016-17'!$B$8:$B$391,0)),"")</f>
        <v>0</v>
      </c>
      <c r="V260" s="149"/>
      <c r="W260" s="154">
        <f>_xlfn.IFNA(INDEX('I.KI 2016-17'!$H$8:$H$391,MATCH(B260,'I.KI 2016-17'!$B$8:$B$391,0)),"")</f>
        <v>1.015671475112</v>
      </c>
      <c r="X260" s="153">
        <f>_xlfn.IFNA(INDEX('I.KI 2016-17'!$I$8:$I$391,MATCH(B260,'I.KI 2016-17'!$B$8:$B$391,0)),"")</f>
        <v>1.9946949597000001</v>
      </c>
      <c r="Y260" s="155">
        <f>_xlfn.IFNA(INDEX('I.KI 2016-17'!$G$8:$G$391,MATCH(B260,'I.KI 2016-17'!$B$8:$B$391,0)),"")</f>
        <v>3.0103664348120001</v>
      </c>
      <c r="Z260" s="149"/>
      <c r="AA260" s="156">
        <f>_xlfn.IFNA(IF($B260=$B$382,0,_xlfn.IFNA(INDEX('I.Supplementary 2017-18'!N$8:N$35,MATCH($B260,'I.Supplementary 2017-18'!$B$8:$B$35,0)),INDEX('I.KI 2017-18'!N$9:N$393,MATCH($B260,'I.KI 2017-18'!$B$9:$B$393,0)))),"")</f>
        <v>0</v>
      </c>
      <c r="AB260" s="193">
        <f>_xlfn.IFNA(IF($B260=$B$382,0,_xlfn.IFNA(INDEX('I.Supplementary 2017-18'!O$8:O$35,MATCH($B260,'I.Supplementary 2017-18'!$B$8:$B$35,0)),INDEX('I.KI 2017-18'!O$9:O$393,MATCH($B260,'I.KI 2017-18'!$B$9:$B$393,0)))),"")</f>
        <v>0.5032513225096138</v>
      </c>
      <c r="AC260" s="193">
        <f>_xlfn.IFNA(IF($B260=$B$382,0,_xlfn.IFNA(INDEX('I.Supplementary 2017-18'!P$8:P$35,MATCH($B260,'I.Supplementary 2017-18'!$B$8:$B$35,0)),INDEX('I.KI 2017-18'!P$9:P$393,MATCH($B260,'I.KI 2017-18'!$B$9:$B$393,0)))),"")</f>
        <v>0</v>
      </c>
      <c r="AD260" s="193">
        <f>_xlfn.IFNA(IF($B260=$B$382,0,_xlfn.IFNA(INDEX('I.Supplementary 2017-18'!Q$8:Q$35,MATCH($B260,'I.Supplementary 2017-18'!$B$8:$B$35,0)),INDEX('I.KI 2017-18'!Q$9:Q$393,MATCH($B260,'I.KI 2017-18'!$B$9:$B$393,0)))),"")</f>
        <v>0</v>
      </c>
      <c r="AE260" s="157">
        <f>_xlfn.IFNA(IF($B260=$B$382,0,_xlfn.IFNA(INDEX('I.Supplementary 2017-18'!R$8:R$35,MATCH($B260,'I.Supplementary 2017-18'!$B$8:$B$35,0)),INDEX('I.KI 2017-18'!R$9:R$393,MATCH($B260,'I.KI 2017-18'!$B$9:$B$393,0)))),"")</f>
        <v>0</v>
      </c>
      <c r="AF260" s="156">
        <f>_xlfn.IFNA(IF($B260=$B$382,0,_xlfn.IFNA(INDEX('I.Supplementary 2017-18'!S$8:S$35,MATCH($B260,'I.Supplementary 2017-18'!$B$8:$B$35,0)),INDEX('I.KI 2017-18'!S$9:S$393,MATCH($B260,'I.KI 2017-18'!$B$9:$B$393,0)))),"")</f>
        <v>0</v>
      </c>
      <c r="AG260" s="193">
        <f>_xlfn.IFNA(IF($B260=$B$382,0,_xlfn.IFNA(INDEX('I.Supplementary 2017-18'!T$8:T$35,MATCH($B260,'I.Supplementary 2017-18'!$B$8:$B$35,0)),INDEX('I.KI 2017-18'!T$9:T$393,MATCH($B260,'I.KI 2017-18'!$B$9:$B$393,0)))),"")</f>
        <v>2.0354187011730738</v>
      </c>
      <c r="AH260" s="193">
        <f>_xlfn.IFNA(IF($B260=$B$382,0,_xlfn.IFNA(INDEX('I.Supplementary 2017-18'!U$8:U$35,MATCH($B260,'I.Supplementary 2017-18'!$B$8:$B$35,0)),INDEX('I.KI 2017-18'!U$9:U$393,MATCH($B260,'I.KI 2017-18'!$B$9:$B$393,0)))),"")</f>
        <v>0</v>
      </c>
      <c r="AI260" s="193">
        <f>_xlfn.IFNA(IF($B260=$B$382,0,_xlfn.IFNA(INDEX('I.Supplementary 2017-18'!V$8:V$35,MATCH($B260,'I.Supplementary 2017-18'!$B$8:$B$35,0)),INDEX('I.KI 2017-18'!V$9:V$393,MATCH($B260,'I.KI 2017-18'!$B$9:$B$393,0)))),"")</f>
        <v>0</v>
      </c>
      <c r="AJ260" s="157">
        <f>_xlfn.IFNA(IF($B260=$B$382,0,_xlfn.IFNA(INDEX('I.Supplementary 2017-18'!W$8:W$35,MATCH($B260,'I.Supplementary 2017-18'!$B$8:$B$35,0)),INDEX('I.KI 2017-18'!W$9:W$393,MATCH($B260,'I.KI 2017-18'!$B$9:$B$393,0)))),"")</f>
        <v>0</v>
      </c>
      <c r="AK260" s="156">
        <f>_xlfn.IFNA(IF($B260=$B$382,0,_xlfn.IFNA(INDEX('I.Supplementary 2017-18'!X$8:X$35,MATCH($B260,'I.Supplementary 2017-18'!$B$8:$B$35,0)),INDEX('I.KI 2017-18'!X$9:X$393,MATCH($B260,'I.KI 2017-18'!$B$9:$B$393,0)))),"")</f>
        <v>0</v>
      </c>
      <c r="AL260" s="193">
        <f>_xlfn.IFNA(IF($B260=$B$382,0,_xlfn.IFNA(INDEX('I.Supplementary 2017-18'!Y$8:Y$35,MATCH($B260,'I.Supplementary 2017-18'!$B$8:$B$35,0)),INDEX('I.KI 2017-18'!Y$9:Y$393,MATCH($B260,'I.KI 2017-18'!$B$9:$B$393,0)))),"")</f>
        <v>2.5386700236826876</v>
      </c>
      <c r="AM260" s="193">
        <f>_xlfn.IFNA(IF($B260=$B$382,0,_xlfn.IFNA(INDEX('I.Supplementary 2017-18'!Z$8:Z$35,MATCH($B260,'I.Supplementary 2017-18'!$B$8:$B$35,0)),INDEX('I.KI 2017-18'!Z$9:Z$393,MATCH($B260,'I.KI 2017-18'!$B$9:$B$393,0)))),"")</f>
        <v>0</v>
      </c>
      <c r="AN260" s="193">
        <f>_xlfn.IFNA(IF($B260=$B$382,0,_xlfn.IFNA(INDEX('I.Supplementary 2017-18'!AA$8:AA$35,MATCH($B260,'I.Supplementary 2017-18'!$B$8:$B$35,0)),INDEX('I.KI 2017-18'!AA$9:AA$393,MATCH($B260,'I.KI 2017-18'!$B$9:$B$393,0)))),"")</f>
        <v>0</v>
      </c>
      <c r="AO260" s="157">
        <f>_xlfn.IFNA(IF($B260=$B$382,0,_xlfn.IFNA(INDEX('I.Supplementary 2017-18'!AB$8:AB$35,MATCH($B260,'I.Supplementary 2017-18'!$B$8:$B$35,0)),INDEX('I.KI 2017-18'!AB$9:AB$393,MATCH($B260,'I.KI 2017-18'!$B$9:$B$393,0)))),"")</f>
        <v>0</v>
      </c>
      <c r="AP260" s="149"/>
      <c r="AQ260" s="156">
        <f>_xlfn.IFNA(IF($B260=$B$381,0,IF($B260=$B$382,0,_xlfn.IFNA(INDEX('I.Supplementary 2017-18'!I$8:I$35,MATCH($B260,'I.Supplementary 2017-18'!$B$8:$B$35,0)),INDEX('I.KI 2017-18'!I$9:I$393,MATCH($B260,'I.KI 2017-18'!$B$9:$B$393,0))))),"")</f>
        <v>0.5032513225096138</v>
      </c>
      <c r="AR260" s="149">
        <f>_xlfn.IFNA(IF($B260=$B$381,0,IF($B260=$B$382,0,_xlfn.IFNA(INDEX('I.Supplementary 2017-18'!J$8:J$35,MATCH($B260,'I.Supplementary 2017-18'!$B$8:$B$35,0)),INDEX('I.KI 2017-18'!J$9:J$393,MATCH($B260,'I.KI 2017-18'!$B$9:$B$393,0))))),"")</f>
        <v>2.0354187011730738</v>
      </c>
      <c r="AS260" s="157">
        <f>_xlfn.IFNA(IF($B260=$B$381,0,IF($B260=$B$382,0,_xlfn.IFNA(INDEX('I.Supplementary 2017-18'!H$8:H$35,MATCH($B260,'I.Supplementary 2017-18'!$B$8:$B$35,0)),INDEX('I.KI 2017-18'!H$9:H$393,MATCH($B260,'I.KI 2017-18'!$B$9:$B$393,0))))),"")</f>
        <v>2.5386700236826876</v>
      </c>
      <c r="AT260" s="149"/>
      <c r="AU260" s="156">
        <f>_xlfn.IFNA(_xlfn.IFNA(INDEX('I.Supplementary 2018-19'!P$8:P$157,MATCH($B260,'I.Supplementary 2018-19'!$B$8:$B$157,0)),INDEX('I.KI 2018-19'!P$9:P$393,MATCH($B260,'I.KI 2018-19'!$B$9:$B$393,0))),"")</f>
        <v>0</v>
      </c>
      <c r="AV260" s="193">
        <f>_xlfn.IFNA(_xlfn.IFNA(INDEX('I.Supplementary 2018-19'!Q$8:Q$157,MATCH($B260,'I.Supplementary 2018-19'!$B$8:$B$157,0)),INDEX('I.KI 2018-19'!Q$9:Q$393,MATCH($B260,'I.KI 2018-19'!$B$9:$B$393,0))),"")</f>
        <v>0.18947393080816233</v>
      </c>
      <c r="AW260" s="193">
        <f>_xlfn.IFNA(_xlfn.IFNA(INDEX('I.Supplementary 2018-19'!R$8:R$157,MATCH($B260,'I.Supplementary 2018-19'!$B$8:$B$157,0)),INDEX('I.KI 2018-19'!R$9:R$393,MATCH($B260,'I.KI 2018-19'!$B$9:$B$393,0))),"")</f>
        <v>0</v>
      </c>
      <c r="AX260" s="193">
        <f>_xlfn.IFNA(_xlfn.IFNA(INDEX('I.Supplementary 2018-19'!S$8:S$157,MATCH($B260,'I.Supplementary 2018-19'!$B$8:$B$157,0)),INDEX('I.KI 2018-19'!S$9:S$393,MATCH($B260,'I.KI 2018-19'!$B$9:$B$393,0))),"")</f>
        <v>0</v>
      </c>
      <c r="AY260" s="157">
        <f>_xlfn.IFNA(_xlfn.IFNA(INDEX('I.Supplementary 2018-19'!T$8:T$157,MATCH($B260,'I.Supplementary 2018-19'!$B$8:$B$157,0)),INDEX('I.KI 2018-19'!T$9:T$393,MATCH($B260,'I.KI 2018-19'!$B$9:$B$393,0))),"")</f>
        <v>0</v>
      </c>
      <c r="AZ260" s="156">
        <f>_xlfn.IFNA(_xlfn.IFNA(INDEX('I.Supplementary 2018-19'!U$8:U$157,MATCH($B260,'I.Supplementary 2018-19'!$B$8:$B$157,0)),INDEX('I.KI 2018-19'!U$9:U$393,MATCH($B260,'I.KI 2018-19'!$B$9:$B$393,0))),"")</f>
        <v>0</v>
      </c>
      <c r="BA260" s="193">
        <f>_xlfn.IFNA(_xlfn.IFNA(INDEX('I.Supplementary 2018-19'!V$8:V$157,MATCH($B260,'I.Supplementary 2018-19'!$B$8:$B$157,0)),INDEX('I.KI 2018-19'!V$9:V$393,MATCH($B260,'I.KI 2018-19'!$B$9:$B$393,0))),"")</f>
        <v>2.0965686192340676</v>
      </c>
      <c r="BB260" s="193">
        <f>_xlfn.IFNA(_xlfn.IFNA(INDEX('I.Supplementary 2018-19'!W$8:W$157,MATCH($B260,'I.Supplementary 2018-19'!$B$8:$B$157,0)),INDEX('I.KI 2018-19'!W$9:W$393,MATCH($B260,'I.KI 2018-19'!$B$9:$B$393,0))),"")</f>
        <v>0</v>
      </c>
      <c r="BC260" s="193">
        <f>_xlfn.IFNA(_xlfn.IFNA(INDEX('I.Supplementary 2018-19'!X$8:X$157,MATCH($B260,'I.Supplementary 2018-19'!$B$8:$B$157,0)),INDEX('I.KI 2018-19'!X$9:X$393,MATCH($B260,'I.KI 2018-19'!$B$9:$B$393,0))),"")</f>
        <v>0</v>
      </c>
      <c r="BD260" s="157">
        <f>_xlfn.IFNA(_xlfn.IFNA(INDEX('I.Supplementary 2018-19'!Y$8:Y$157,MATCH($B260,'I.Supplementary 2018-19'!$B$8:$B$157,0)),INDEX('I.KI 2018-19'!Y$9:Y$393,MATCH($B260,'I.KI 2018-19'!$B$9:$B$393,0))),"")</f>
        <v>0</v>
      </c>
      <c r="BE260" s="156">
        <f>_xlfn.IFNA(_xlfn.IFNA(INDEX('I.Supplementary 2018-19'!Z$8:Z$157,MATCH($B260,'I.Supplementary 2018-19'!$B$8:$B$157,0)),INDEX('I.KI 2018-19'!Z$9:Z$393,MATCH($B260,'I.KI 2018-19'!$B$9:$B$393,0))),"")</f>
        <v>0</v>
      </c>
      <c r="BF260" s="193">
        <f>_xlfn.IFNA(_xlfn.IFNA(INDEX('I.Supplementary 2018-19'!AA$8:AA$157,MATCH($B260,'I.Supplementary 2018-19'!$B$8:$B$157,0)),INDEX('I.KI 2018-19'!AA$9:AA$393,MATCH($B260,'I.KI 2018-19'!$B$9:$B$393,0))),"")</f>
        <v>2.2860425500422297</v>
      </c>
      <c r="BG260" s="193">
        <f>_xlfn.IFNA(_xlfn.IFNA(INDEX('I.Supplementary 2018-19'!AB$8:AB$157,MATCH($B260,'I.Supplementary 2018-19'!$B$8:$B$157,0)),INDEX('I.KI 2018-19'!AB$9:AB$393,MATCH($B260,'I.KI 2018-19'!$B$9:$B$393,0))),"")</f>
        <v>0</v>
      </c>
      <c r="BH260" s="193">
        <f>_xlfn.IFNA(_xlfn.IFNA(INDEX('I.Supplementary 2018-19'!AC$8:AC$157,MATCH($B260,'I.Supplementary 2018-19'!$B$8:$B$157,0)),INDEX('I.KI 2018-19'!AC$9:AC$393,MATCH($B260,'I.KI 2018-19'!$B$9:$B$393,0))),"")</f>
        <v>0</v>
      </c>
      <c r="BI260" s="157">
        <f>_xlfn.IFNA(_xlfn.IFNA(INDEX('I.Supplementary 2018-19'!AD$8:AD$157,MATCH($B260,'I.Supplementary 2018-19'!$B$8:$B$157,0)),INDEX('I.KI 2018-19'!AD$9:AD$393,MATCH($B260,'I.KI 2018-19'!$B$9:$B$393,0))),"")</f>
        <v>0</v>
      </c>
      <c r="BJ260" s="149"/>
      <c r="BK260" s="156">
        <f>_xlfn.IFNA(IF($B260=$B$381,0,IF($B260=$B$382,0,_xlfn.IFNA(INDEX('I.Supplementary 2018-19'!I$8:I$157,MATCH($B260,'I.Supplementary 2018-19'!$B$8:$B$157,0)),INDEX('I.KI 2018-19'!I$9:I$393,MATCH($B260,'I.KI 2018-19'!$B$9:$B$393,0))))),"")</f>
        <v>0.18947393080816233</v>
      </c>
      <c r="BL260" s="149">
        <f>_xlfn.IFNA(IF($B260=$B$381,0,IF($B260=$B$382,0,_xlfn.IFNA(INDEX('I.Supplementary 2018-19'!J$8:J$157,MATCH($B260,'I.Supplementary 2018-19'!$B$8:$B$157,0)),INDEX('I.KI 2018-19'!J$9:J$393,MATCH($B260,'I.KI 2018-19'!$B$9:$B$393,0))))),"")</f>
        <v>2.0965686192340676</v>
      </c>
      <c r="BM260" s="157">
        <f>_xlfn.IFNA(IF($B260=$B$381,0,IF($B260=$B$382,0,_xlfn.IFNA(INDEX('I.Supplementary 2018-19'!H$8:H$157,MATCH($B260,'I.Supplementary 2018-19'!$B$8:$B$157,0)),INDEX('I.KI 2018-19'!H$9:H$393,MATCH($B260,'I.KI 2018-19'!$B$9:$B$393,0))))),"")</f>
        <v>2.2860425500422297</v>
      </c>
    </row>
    <row r="261" spans="2:65">
      <c r="B261" s="121" t="str">
        <f>'Calculations for 2021-22'!B261</f>
        <v>E1436</v>
      </c>
      <c r="C261" s="160" t="str">
        <f>'Calculations for 2021-22'!D261</f>
        <v>E1436</v>
      </c>
      <c r="D261" t="str">
        <f>'Calculations for 2021-22'!E261</f>
        <v>SD</v>
      </c>
      <c r="E261" t="str">
        <f>'Calculations for 2021-22'!F261</f>
        <v>P1914</v>
      </c>
      <c r="F261" s="120" t="str">
        <f>'Calculations for 2021-22'!H261</f>
        <v>Rother</v>
      </c>
      <c r="G261" s="156">
        <f>_xlfn.IFNA(INDEX('I.KI 2016-17'!M$8:M$391,MATCH($B261,'I.KI 2016-17'!$B$8:$B$391,0)),"")</f>
        <v>0</v>
      </c>
      <c r="H261" s="149">
        <f>_xlfn.IFNA(INDEX('I.KI 2016-17'!N$8:N$391,MATCH($B261,'I.KI 2016-17'!$B$8:$B$391,0)),"")</f>
        <v>1.073470547416</v>
      </c>
      <c r="I261" s="149">
        <f>_xlfn.IFNA(INDEX('I.KI 2016-17'!O$8:O$391,MATCH($B261,'I.KI 2016-17'!$B$8:$B$391,0)),"")</f>
        <v>0</v>
      </c>
      <c r="J261" s="149">
        <f>_xlfn.IFNA(INDEX('I.KI 2016-17'!P$8:P$391,MATCH($B261,'I.KI 2016-17'!$B$8:$B$391,0)),"")</f>
        <v>0</v>
      </c>
      <c r="K261" s="157">
        <f>_xlfn.IFNA(INDEX('I.KI 2016-17'!Q$8:Q$391,MATCH($B261,'I.KI 2016-17'!$B$8:$B$391,0)),"")</f>
        <v>0</v>
      </c>
      <c r="L261" s="156">
        <f>_xlfn.IFNA(INDEX('I.KI 2016-17'!R$8:R$391,MATCH($B261,'I.KI 2016-17'!$B$8:$B$391,0)),"")</f>
        <v>0</v>
      </c>
      <c r="M261" s="193">
        <f>_xlfn.IFNA(INDEX('I.KI 2016-17'!S$8:S$391,MATCH($B261,'I.KI 2016-17'!$B$8:$B$391,0)),"")</f>
        <v>2.1739313741730002</v>
      </c>
      <c r="N261" s="193">
        <f>_xlfn.IFNA(INDEX('I.KI 2016-17'!T$8:T$391,MATCH($B261,'I.KI 2016-17'!$B$8:$B$391,0)),"")</f>
        <v>0</v>
      </c>
      <c r="O261" s="193">
        <f>_xlfn.IFNA(INDEX('I.KI 2016-17'!U$8:U$391,MATCH($B261,'I.KI 2016-17'!$B$8:$B$391,0)),"")</f>
        <v>0</v>
      </c>
      <c r="P261" s="157">
        <f>_xlfn.IFNA(INDEX('I.KI 2016-17'!V$8:V$391,MATCH($B261,'I.KI 2016-17'!$B$8:$B$391,0)),"")</f>
        <v>0</v>
      </c>
      <c r="Q261" s="156">
        <f>_xlfn.IFNA(INDEX('I.KI 2016-17'!W$8:W$391,MATCH($B261,'I.KI 2016-17'!$B$8:$B$391,0)),"")</f>
        <v>0</v>
      </c>
      <c r="R261" s="193">
        <f>_xlfn.IFNA(INDEX('I.KI 2016-17'!X$8:X$391,MATCH($B261,'I.KI 2016-17'!$B$8:$B$391,0)),"")</f>
        <v>3.2474019215890002</v>
      </c>
      <c r="S261" s="193">
        <f>_xlfn.IFNA(INDEX('I.KI 2016-17'!Y$8:Y$391,MATCH($B261,'I.KI 2016-17'!$B$8:$B$391,0)),"")</f>
        <v>0</v>
      </c>
      <c r="T261" s="193">
        <f>_xlfn.IFNA(INDEX('I.KI 2016-17'!Z$8:Z$391,MATCH($B261,'I.KI 2016-17'!$B$8:$B$391,0)),"")</f>
        <v>0</v>
      </c>
      <c r="U261" s="157">
        <f>_xlfn.IFNA(INDEX('I.KI 2016-17'!AA$8:AA$391,MATCH($B261,'I.KI 2016-17'!$B$8:$B$391,0)),"")</f>
        <v>0</v>
      </c>
      <c r="V261" s="149"/>
      <c r="W261" s="154">
        <f>_xlfn.IFNA(INDEX('I.KI 2016-17'!$H$8:$H$391,MATCH(B261,'I.KI 2016-17'!$B$8:$B$391,0)),"")</f>
        <v>1.073470547416</v>
      </c>
      <c r="X261" s="153">
        <f>_xlfn.IFNA(INDEX('I.KI 2016-17'!$I$8:$I$391,MATCH(B261,'I.KI 2016-17'!$B$8:$B$391,0)),"")</f>
        <v>2.1739313741730002</v>
      </c>
      <c r="Y261" s="155">
        <f>_xlfn.IFNA(INDEX('I.KI 2016-17'!$G$8:$G$391,MATCH(B261,'I.KI 2016-17'!$B$8:$B$391,0)),"")</f>
        <v>3.2474019215890002</v>
      </c>
      <c r="Z261" s="149"/>
      <c r="AA261" s="156">
        <f>_xlfn.IFNA(IF($B261=$B$382,0,_xlfn.IFNA(INDEX('I.Supplementary 2017-18'!N$8:N$35,MATCH($B261,'I.Supplementary 2017-18'!$B$8:$B$35,0)),INDEX('I.KI 2017-18'!N$9:N$393,MATCH($B261,'I.KI 2017-18'!$B$9:$B$393,0)))),"")</f>
        <v>0</v>
      </c>
      <c r="AB261" s="193">
        <f>_xlfn.IFNA(IF($B261=$B$382,0,_xlfn.IFNA(INDEX('I.Supplementary 2017-18'!O$8:O$35,MATCH($B261,'I.Supplementary 2017-18'!$B$8:$B$35,0)),INDEX('I.KI 2017-18'!O$9:O$393,MATCH($B261,'I.KI 2017-18'!$B$9:$B$393,0)))),"")</f>
        <v>0.44957198041766883</v>
      </c>
      <c r="AC261" s="193">
        <f>_xlfn.IFNA(IF($B261=$B$382,0,_xlfn.IFNA(INDEX('I.Supplementary 2017-18'!P$8:P$35,MATCH($B261,'I.Supplementary 2017-18'!$B$8:$B$35,0)),INDEX('I.KI 2017-18'!P$9:P$393,MATCH($B261,'I.KI 2017-18'!$B$9:$B$393,0)))),"")</f>
        <v>0</v>
      </c>
      <c r="AD261" s="193">
        <f>_xlfn.IFNA(IF($B261=$B$382,0,_xlfn.IFNA(INDEX('I.Supplementary 2017-18'!Q$8:Q$35,MATCH($B261,'I.Supplementary 2017-18'!$B$8:$B$35,0)),INDEX('I.KI 2017-18'!Q$9:Q$393,MATCH($B261,'I.KI 2017-18'!$B$9:$B$393,0)))),"")</f>
        <v>0</v>
      </c>
      <c r="AE261" s="157">
        <f>_xlfn.IFNA(IF($B261=$B$382,0,_xlfn.IFNA(INDEX('I.Supplementary 2017-18'!R$8:R$35,MATCH($B261,'I.Supplementary 2017-18'!$B$8:$B$35,0)),INDEX('I.KI 2017-18'!R$9:R$393,MATCH($B261,'I.KI 2017-18'!$B$9:$B$393,0)))),"")</f>
        <v>0</v>
      </c>
      <c r="AF261" s="156">
        <f>_xlfn.IFNA(IF($B261=$B$382,0,_xlfn.IFNA(INDEX('I.Supplementary 2017-18'!S$8:S$35,MATCH($B261,'I.Supplementary 2017-18'!$B$8:$B$35,0)),INDEX('I.KI 2017-18'!S$9:S$393,MATCH($B261,'I.KI 2017-18'!$B$9:$B$393,0)))),"")</f>
        <v>0</v>
      </c>
      <c r="AG261" s="193">
        <f>_xlfn.IFNA(IF($B261=$B$382,0,_xlfn.IFNA(INDEX('I.Supplementary 2017-18'!T$8:T$35,MATCH($B261,'I.Supplementary 2017-18'!$B$8:$B$35,0)),INDEX('I.KI 2017-18'!T$9:T$393,MATCH($B261,'I.KI 2017-18'!$B$9:$B$393,0)))),"")</f>
        <v>2.2183144107027259</v>
      </c>
      <c r="AH261" s="193">
        <f>_xlfn.IFNA(IF($B261=$B$382,0,_xlfn.IFNA(INDEX('I.Supplementary 2017-18'!U$8:U$35,MATCH($B261,'I.Supplementary 2017-18'!$B$8:$B$35,0)),INDEX('I.KI 2017-18'!U$9:U$393,MATCH($B261,'I.KI 2017-18'!$B$9:$B$393,0)))),"")</f>
        <v>0</v>
      </c>
      <c r="AI261" s="193">
        <f>_xlfn.IFNA(IF($B261=$B$382,0,_xlfn.IFNA(INDEX('I.Supplementary 2017-18'!V$8:V$35,MATCH($B261,'I.Supplementary 2017-18'!$B$8:$B$35,0)),INDEX('I.KI 2017-18'!V$9:V$393,MATCH($B261,'I.KI 2017-18'!$B$9:$B$393,0)))),"")</f>
        <v>0</v>
      </c>
      <c r="AJ261" s="157">
        <f>_xlfn.IFNA(IF($B261=$B$382,0,_xlfn.IFNA(INDEX('I.Supplementary 2017-18'!W$8:W$35,MATCH($B261,'I.Supplementary 2017-18'!$B$8:$B$35,0)),INDEX('I.KI 2017-18'!W$9:W$393,MATCH($B261,'I.KI 2017-18'!$B$9:$B$393,0)))),"")</f>
        <v>0</v>
      </c>
      <c r="AK261" s="156">
        <f>_xlfn.IFNA(IF($B261=$B$382,0,_xlfn.IFNA(INDEX('I.Supplementary 2017-18'!X$8:X$35,MATCH($B261,'I.Supplementary 2017-18'!$B$8:$B$35,0)),INDEX('I.KI 2017-18'!X$9:X$393,MATCH($B261,'I.KI 2017-18'!$B$9:$B$393,0)))),"")</f>
        <v>0</v>
      </c>
      <c r="AL261" s="193">
        <f>_xlfn.IFNA(IF($B261=$B$382,0,_xlfn.IFNA(INDEX('I.Supplementary 2017-18'!Y$8:Y$35,MATCH($B261,'I.Supplementary 2017-18'!$B$8:$B$35,0)),INDEX('I.KI 2017-18'!Y$9:Y$393,MATCH($B261,'I.KI 2017-18'!$B$9:$B$393,0)))),"")</f>
        <v>2.6678863911203949</v>
      </c>
      <c r="AM261" s="193">
        <f>_xlfn.IFNA(IF($B261=$B$382,0,_xlfn.IFNA(INDEX('I.Supplementary 2017-18'!Z$8:Z$35,MATCH($B261,'I.Supplementary 2017-18'!$B$8:$B$35,0)),INDEX('I.KI 2017-18'!Z$9:Z$393,MATCH($B261,'I.KI 2017-18'!$B$9:$B$393,0)))),"")</f>
        <v>0</v>
      </c>
      <c r="AN261" s="193">
        <f>_xlfn.IFNA(IF($B261=$B$382,0,_xlfn.IFNA(INDEX('I.Supplementary 2017-18'!AA$8:AA$35,MATCH($B261,'I.Supplementary 2017-18'!$B$8:$B$35,0)),INDEX('I.KI 2017-18'!AA$9:AA$393,MATCH($B261,'I.KI 2017-18'!$B$9:$B$393,0)))),"")</f>
        <v>0</v>
      </c>
      <c r="AO261" s="157">
        <f>_xlfn.IFNA(IF($B261=$B$382,0,_xlfn.IFNA(INDEX('I.Supplementary 2017-18'!AB$8:AB$35,MATCH($B261,'I.Supplementary 2017-18'!$B$8:$B$35,0)),INDEX('I.KI 2017-18'!AB$9:AB$393,MATCH($B261,'I.KI 2017-18'!$B$9:$B$393,0)))),"")</f>
        <v>0</v>
      </c>
      <c r="AP261" s="149"/>
      <c r="AQ261" s="156">
        <f>_xlfn.IFNA(IF($B261=$B$381,0,IF($B261=$B$382,0,_xlfn.IFNA(INDEX('I.Supplementary 2017-18'!I$8:I$35,MATCH($B261,'I.Supplementary 2017-18'!$B$8:$B$35,0)),INDEX('I.KI 2017-18'!I$9:I$393,MATCH($B261,'I.KI 2017-18'!$B$9:$B$393,0))))),"")</f>
        <v>0.44957198041766883</v>
      </c>
      <c r="AR261" s="149">
        <f>_xlfn.IFNA(IF($B261=$B$381,0,IF($B261=$B$382,0,_xlfn.IFNA(INDEX('I.Supplementary 2017-18'!J$8:J$35,MATCH($B261,'I.Supplementary 2017-18'!$B$8:$B$35,0)),INDEX('I.KI 2017-18'!J$9:J$393,MATCH($B261,'I.KI 2017-18'!$B$9:$B$393,0))))),"")</f>
        <v>2.2183144107027259</v>
      </c>
      <c r="AS261" s="157">
        <f>_xlfn.IFNA(IF($B261=$B$381,0,IF($B261=$B$382,0,_xlfn.IFNA(INDEX('I.Supplementary 2017-18'!H$8:H$35,MATCH($B261,'I.Supplementary 2017-18'!$B$8:$B$35,0)),INDEX('I.KI 2017-18'!H$9:H$393,MATCH($B261,'I.KI 2017-18'!$B$9:$B$393,0))))),"")</f>
        <v>2.6678863911203949</v>
      </c>
      <c r="AT261" s="149"/>
      <c r="AU261" s="156">
        <f>_xlfn.IFNA(_xlfn.IFNA(INDEX('I.Supplementary 2018-19'!P$8:P$157,MATCH($B261,'I.Supplementary 2018-19'!$B$8:$B$157,0)),INDEX('I.KI 2018-19'!P$9:P$393,MATCH($B261,'I.KI 2018-19'!$B$9:$B$393,0))),"")</f>
        <v>0</v>
      </c>
      <c r="AV261" s="193">
        <f>_xlfn.IFNA(_xlfn.IFNA(INDEX('I.Supplementary 2018-19'!Q$8:Q$157,MATCH($B261,'I.Supplementary 2018-19'!$B$8:$B$157,0)),INDEX('I.KI 2018-19'!Q$9:Q$393,MATCH($B261,'I.KI 2018-19'!$B$9:$B$393,0))),"")</f>
        <v>7.2506718481630081E-2</v>
      </c>
      <c r="AW261" s="193">
        <f>_xlfn.IFNA(_xlfn.IFNA(INDEX('I.Supplementary 2018-19'!R$8:R$157,MATCH($B261,'I.Supplementary 2018-19'!$B$8:$B$157,0)),INDEX('I.KI 2018-19'!R$9:R$393,MATCH($B261,'I.KI 2018-19'!$B$9:$B$393,0))),"")</f>
        <v>0</v>
      </c>
      <c r="AX261" s="193">
        <f>_xlfn.IFNA(_xlfn.IFNA(INDEX('I.Supplementary 2018-19'!S$8:S$157,MATCH($B261,'I.Supplementary 2018-19'!$B$8:$B$157,0)),INDEX('I.KI 2018-19'!S$9:S$393,MATCH($B261,'I.KI 2018-19'!$B$9:$B$393,0))),"")</f>
        <v>0</v>
      </c>
      <c r="AY261" s="157">
        <f>_xlfn.IFNA(_xlfn.IFNA(INDEX('I.Supplementary 2018-19'!T$8:T$157,MATCH($B261,'I.Supplementary 2018-19'!$B$8:$B$157,0)),INDEX('I.KI 2018-19'!T$9:T$393,MATCH($B261,'I.KI 2018-19'!$B$9:$B$393,0))),"")</f>
        <v>0</v>
      </c>
      <c r="AZ261" s="156">
        <f>_xlfn.IFNA(_xlfn.IFNA(INDEX('I.Supplementary 2018-19'!U$8:U$157,MATCH($B261,'I.Supplementary 2018-19'!$B$8:$B$157,0)),INDEX('I.KI 2018-19'!U$9:U$393,MATCH($B261,'I.KI 2018-19'!$B$9:$B$393,0))),"")</f>
        <v>0</v>
      </c>
      <c r="BA261" s="193">
        <f>_xlfn.IFNA(_xlfn.IFNA(INDEX('I.Supplementary 2018-19'!V$8:V$157,MATCH($B261,'I.Supplementary 2018-19'!$B$8:$B$157,0)),INDEX('I.KI 2018-19'!V$9:V$393,MATCH($B261,'I.KI 2018-19'!$B$9:$B$393,0))),"")</f>
        <v>2.2849590496508765</v>
      </c>
      <c r="BB261" s="193">
        <f>_xlfn.IFNA(_xlfn.IFNA(INDEX('I.Supplementary 2018-19'!W$8:W$157,MATCH($B261,'I.Supplementary 2018-19'!$B$8:$B$157,0)),INDEX('I.KI 2018-19'!W$9:W$393,MATCH($B261,'I.KI 2018-19'!$B$9:$B$393,0))),"")</f>
        <v>0</v>
      </c>
      <c r="BC261" s="193">
        <f>_xlfn.IFNA(_xlfn.IFNA(INDEX('I.Supplementary 2018-19'!X$8:X$157,MATCH($B261,'I.Supplementary 2018-19'!$B$8:$B$157,0)),INDEX('I.KI 2018-19'!X$9:X$393,MATCH($B261,'I.KI 2018-19'!$B$9:$B$393,0))),"")</f>
        <v>0</v>
      </c>
      <c r="BD261" s="157">
        <f>_xlfn.IFNA(_xlfn.IFNA(INDEX('I.Supplementary 2018-19'!Y$8:Y$157,MATCH($B261,'I.Supplementary 2018-19'!$B$8:$B$157,0)),INDEX('I.KI 2018-19'!Y$9:Y$393,MATCH($B261,'I.KI 2018-19'!$B$9:$B$393,0))),"")</f>
        <v>0</v>
      </c>
      <c r="BE261" s="156">
        <f>_xlfn.IFNA(_xlfn.IFNA(INDEX('I.Supplementary 2018-19'!Z$8:Z$157,MATCH($B261,'I.Supplementary 2018-19'!$B$8:$B$157,0)),INDEX('I.KI 2018-19'!Z$9:Z$393,MATCH($B261,'I.KI 2018-19'!$B$9:$B$393,0))),"")</f>
        <v>0</v>
      </c>
      <c r="BF261" s="193">
        <f>_xlfn.IFNA(_xlfn.IFNA(INDEX('I.Supplementary 2018-19'!AA$8:AA$157,MATCH($B261,'I.Supplementary 2018-19'!$B$8:$B$157,0)),INDEX('I.KI 2018-19'!AA$9:AA$393,MATCH($B261,'I.KI 2018-19'!$B$9:$B$393,0))),"")</f>
        <v>2.3574657681325064</v>
      </c>
      <c r="BG261" s="193">
        <f>_xlfn.IFNA(_xlfn.IFNA(INDEX('I.Supplementary 2018-19'!AB$8:AB$157,MATCH($B261,'I.Supplementary 2018-19'!$B$8:$B$157,0)),INDEX('I.KI 2018-19'!AB$9:AB$393,MATCH($B261,'I.KI 2018-19'!$B$9:$B$393,0))),"")</f>
        <v>0</v>
      </c>
      <c r="BH261" s="193">
        <f>_xlfn.IFNA(_xlfn.IFNA(INDEX('I.Supplementary 2018-19'!AC$8:AC$157,MATCH($B261,'I.Supplementary 2018-19'!$B$8:$B$157,0)),INDEX('I.KI 2018-19'!AC$9:AC$393,MATCH($B261,'I.KI 2018-19'!$B$9:$B$393,0))),"")</f>
        <v>0</v>
      </c>
      <c r="BI261" s="157">
        <f>_xlfn.IFNA(_xlfn.IFNA(INDEX('I.Supplementary 2018-19'!AD$8:AD$157,MATCH($B261,'I.Supplementary 2018-19'!$B$8:$B$157,0)),INDEX('I.KI 2018-19'!AD$9:AD$393,MATCH($B261,'I.KI 2018-19'!$B$9:$B$393,0))),"")</f>
        <v>0</v>
      </c>
      <c r="BJ261" s="149"/>
      <c r="BK261" s="156">
        <f>_xlfn.IFNA(IF($B261=$B$381,0,IF($B261=$B$382,0,_xlfn.IFNA(INDEX('I.Supplementary 2018-19'!I$8:I$157,MATCH($B261,'I.Supplementary 2018-19'!$B$8:$B$157,0)),INDEX('I.KI 2018-19'!I$9:I$393,MATCH($B261,'I.KI 2018-19'!$B$9:$B$393,0))))),"")</f>
        <v>7.2506718481630081E-2</v>
      </c>
      <c r="BL261" s="149">
        <f>_xlfn.IFNA(IF($B261=$B$381,0,IF($B261=$B$382,0,_xlfn.IFNA(INDEX('I.Supplementary 2018-19'!J$8:J$157,MATCH($B261,'I.Supplementary 2018-19'!$B$8:$B$157,0)),INDEX('I.KI 2018-19'!J$9:J$393,MATCH($B261,'I.KI 2018-19'!$B$9:$B$393,0))))),"")</f>
        <v>2.2849590496508765</v>
      </c>
      <c r="BM261" s="157">
        <f>_xlfn.IFNA(IF($B261=$B$381,0,IF($B261=$B$382,0,_xlfn.IFNA(INDEX('I.Supplementary 2018-19'!H$8:H$157,MATCH($B261,'I.Supplementary 2018-19'!$B$8:$B$157,0)),INDEX('I.KI 2018-19'!H$9:H$393,MATCH($B261,'I.KI 2018-19'!$B$9:$B$393,0))))),"")</f>
        <v>2.3574657681325064</v>
      </c>
    </row>
    <row r="262" spans="2:65">
      <c r="B262" s="121" t="str">
        <f>'Calculations for 2021-22'!B262</f>
        <v>E4403</v>
      </c>
      <c r="C262" s="160" t="str">
        <f>'Calculations for 2021-22'!D262</f>
        <v>E4403</v>
      </c>
      <c r="D262" t="str">
        <f>'Calculations for 2021-22'!E262</f>
        <v>MD</v>
      </c>
      <c r="E262">
        <f>'Calculations for 2021-22'!F262</f>
        <v>0</v>
      </c>
      <c r="F262" s="120" t="str">
        <f>'Calculations for 2021-22'!H262</f>
        <v>Rotherham</v>
      </c>
      <c r="G262" s="156">
        <f>_xlfn.IFNA(INDEX('I.KI 2016-17'!M$8:M$391,MATCH($B262,'I.KI 2016-17'!$B$8:$B$391,0)),"")</f>
        <v>35.554296408336</v>
      </c>
      <c r="H262" s="149">
        <f>_xlfn.IFNA(INDEX('I.KI 2016-17'!N$8:N$391,MATCH($B262,'I.KI 2016-17'!$B$8:$B$391,0)),"")</f>
        <v>3.850313523379</v>
      </c>
      <c r="I262" s="149">
        <f>_xlfn.IFNA(INDEX('I.KI 2016-17'!O$8:O$391,MATCH($B262,'I.KI 2016-17'!$B$8:$B$391,0)),"")</f>
        <v>0</v>
      </c>
      <c r="J262" s="149">
        <f>_xlfn.IFNA(INDEX('I.KI 2016-17'!P$8:P$391,MATCH($B262,'I.KI 2016-17'!$B$8:$B$391,0)),"")</f>
        <v>0</v>
      </c>
      <c r="K262" s="157">
        <f>_xlfn.IFNA(INDEX('I.KI 2016-17'!Q$8:Q$391,MATCH($B262,'I.KI 2016-17'!$B$8:$B$391,0)),"")</f>
        <v>0</v>
      </c>
      <c r="L262" s="156">
        <f>_xlfn.IFNA(INDEX('I.KI 2016-17'!R$8:R$391,MATCH($B262,'I.KI 2016-17'!$B$8:$B$391,0)),"")</f>
        <v>51.146575880855004</v>
      </c>
      <c r="M262" s="193">
        <f>_xlfn.IFNA(INDEX('I.KI 2016-17'!S$8:S$391,MATCH($B262,'I.KI 2016-17'!$B$8:$B$391,0)),"")</f>
        <v>7.6080159023979999</v>
      </c>
      <c r="N262" s="193">
        <f>_xlfn.IFNA(INDEX('I.KI 2016-17'!T$8:T$391,MATCH($B262,'I.KI 2016-17'!$B$8:$B$391,0)),"")</f>
        <v>0</v>
      </c>
      <c r="O262" s="193">
        <f>_xlfn.IFNA(INDEX('I.KI 2016-17'!U$8:U$391,MATCH($B262,'I.KI 2016-17'!$B$8:$B$391,0)),"")</f>
        <v>0</v>
      </c>
      <c r="P262" s="157">
        <f>_xlfn.IFNA(INDEX('I.KI 2016-17'!V$8:V$391,MATCH($B262,'I.KI 2016-17'!$B$8:$B$391,0)),"")</f>
        <v>0</v>
      </c>
      <c r="Q262" s="156">
        <f>_xlfn.IFNA(INDEX('I.KI 2016-17'!W$8:W$391,MATCH($B262,'I.KI 2016-17'!$B$8:$B$391,0)),"")</f>
        <v>86.700872289191011</v>
      </c>
      <c r="R262" s="193">
        <f>_xlfn.IFNA(INDEX('I.KI 2016-17'!X$8:X$391,MATCH($B262,'I.KI 2016-17'!$B$8:$B$391,0)),"")</f>
        <v>11.458329425777</v>
      </c>
      <c r="S262" s="193">
        <f>_xlfn.IFNA(INDEX('I.KI 2016-17'!Y$8:Y$391,MATCH($B262,'I.KI 2016-17'!$B$8:$B$391,0)),"")</f>
        <v>0</v>
      </c>
      <c r="T262" s="193">
        <f>_xlfn.IFNA(INDEX('I.KI 2016-17'!Z$8:Z$391,MATCH($B262,'I.KI 2016-17'!$B$8:$B$391,0)),"")</f>
        <v>0</v>
      </c>
      <c r="U262" s="157">
        <f>_xlfn.IFNA(INDEX('I.KI 2016-17'!AA$8:AA$391,MATCH($B262,'I.KI 2016-17'!$B$8:$B$391,0)),"")</f>
        <v>0</v>
      </c>
      <c r="V262" s="149"/>
      <c r="W262" s="154">
        <f>_xlfn.IFNA(INDEX('I.KI 2016-17'!$H$8:$H$391,MATCH(B262,'I.KI 2016-17'!$B$8:$B$391,0)),"")</f>
        <v>39.404609931714994</v>
      </c>
      <c r="X262" s="153">
        <f>_xlfn.IFNA(INDEX('I.KI 2016-17'!$I$8:$I$391,MATCH(B262,'I.KI 2016-17'!$B$8:$B$391,0)),"")</f>
        <v>58.754591783252998</v>
      </c>
      <c r="Y262" s="155">
        <f>_xlfn.IFNA(INDEX('I.KI 2016-17'!$G$8:$G$391,MATCH(B262,'I.KI 2016-17'!$B$8:$B$391,0)),"")</f>
        <v>98.159201714967992</v>
      </c>
      <c r="Z262" s="149"/>
      <c r="AA262" s="156">
        <f>_xlfn.IFNA(IF($B262=$B$382,0,_xlfn.IFNA(INDEX('I.Supplementary 2017-18'!N$8:N$35,MATCH($B262,'I.Supplementary 2017-18'!$B$8:$B$35,0)),INDEX('I.KI 2017-18'!N$9:N$393,MATCH($B262,'I.KI 2017-18'!$B$9:$B$393,0)))),"")</f>
        <v>26.607110570774719</v>
      </c>
      <c r="AB262" s="193">
        <f>_xlfn.IFNA(IF($B262=$B$382,0,_xlfn.IFNA(INDEX('I.Supplementary 2017-18'!O$8:O$35,MATCH($B262,'I.Supplementary 2017-18'!$B$8:$B$35,0)),INDEX('I.KI 2017-18'!O$9:O$393,MATCH($B262,'I.KI 2017-18'!$B$9:$B$393,0)))),"")</f>
        <v>2.3359419157253281</v>
      </c>
      <c r="AC262" s="193">
        <f>_xlfn.IFNA(IF($B262=$B$382,0,_xlfn.IFNA(INDEX('I.Supplementary 2017-18'!P$8:P$35,MATCH($B262,'I.Supplementary 2017-18'!$B$8:$B$35,0)),INDEX('I.KI 2017-18'!P$9:P$393,MATCH($B262,'I.KI 2017-18'!$B$9:$B$393,0)))),"")</f>
        <v>0</v>
      </c>
      <c r="AD262" s="193">
        <f>_xlfn.IFNA(IF($B262=$B$382,0,_xlfn.IFNA(INDEX('I.Supplementary 2017-18'!Q$8:Q$35,MATCH($B262,'I.Supplementary 2017-18'!$B$8:$B$35,0)),INDEX('I.KI 2017-18'!Q$9:Q$393,MATCH($B262,'I.KI 2017-18'!$B$9:$B$393,0)))),"")</f>
        <v>0</v>
      </c>
      <c r="AE262" s="157">
        <f>_xlfn.IFNA(IF($B262=$B$382,0,_xlfn.IFNA(INDEX('I.Supplementary 2017-18'!R$8:R$35,MATCH($B262,'I.Supplementary 2017-18'!$B$8:$B$35,0)),INDEX('I.KI 2017-18'!R$9:R$393,MATCH($B262,'I.KI 2017-18'!$B$9:$B$393,0)))),"")</f>
        <v>0</v>
      </c>
      <c r="AF262" s="156">
        <f>_xlfn.IFNA(IF($B262=$B$382,0,_xlfn.IFNA(INDEX('I.Supplementary 2017-18'!S$8:S$35,MATCH($B262,'I.Supplementary 2017-18'!$B$8:$B$35,0)),INDEX('I.KI 2017-18'!S$9:S$393,MATCH($B262,'I.KI 2017-18'!$B$9:$B$393,0)))),"")</f>
        <v>52.190785634971064</v>
      </c>
      <c r="AG262" s="193">
        <f>_xlfn.IFNA(IF($B262=$B$382,0,_xlfn.IFNA(INDEX('I.Supplementary 2017-18'!T$8:T$35,MATCH($B262,'I.Supplementary 2017-18'!$B$8:$B$35,0)),INDEX('I.KI 2017-18'!T$9:T$393,MATCH($B262,'I.KI 2017-18'!$B$9:$B$393,0)))),"")</f>
        <v>7.7633413426241518</v>
      </c>
      <c r="AH262" s="193">
        <f>_xlfn.IFNA(IF($B262=$B$382,0,_xlfn.IFNA(INDEX('I.Supplementary 2017-18'!U$8:U$35,MATCH($B262,'I.Supplementary 2017-18'!$B$8:$B$35,0)),INDEX('I.KI 2017-18'!U$9:U$393,MATCH($B262,'I.KI 2017-18'!$B$9:$B$393,0)))),"")</f>
        <v>0</v>
      </c>
      <c r="AI262" s="193">
        <f>_xlfn.IFNA(IF($B262=$B$382,0,_xlfn.IFNA(INDEX('I.Supplementary 2017-18'!V$8:V$35,MATCH($B262,'I.Supplementary 2017-18'!$B$8:$B$35,0)),INDEX('I.KI 2017-18'!V$9:V$393,MATCH($B262,'I.KI 2017-18'!$B$9:$B$393,0)))),"")</f>
        <v>0</v>
      </c>
      <c r="AJ262" s="157">
        <f>_xlfn.IFNA(IF($B262=$B$382,0,_xlfn.IFNA(INDEX('I.Supplementary 2017-18'!W$8:W$35,MATCH($B262,'I.Supplementary 2017-18'!$B$8:$B$35,0)),INDEX('I.KI 2017-18'!W$9:W$393,MATCH($B262,'I.KI 2017-18'!$B$9:$B$393,0)))),"")</f>
        <v>0</v>
      </c>
      <c r="AK262" s="156">
        <f>_xlfn.IFNA(IF($B262=$B$382,0,_xlfn.IFNA(INDEX('I.Supplementary 2017-18'!X$8:X$35,MATCH($B262,'I.Supplementary 2017-18'!$B$8:$B$35,0)),INDEX('I.KI 2017-18'!X$9:X$393,MATCH($B262,'I.KI 2017-18'!$B$9:$B$393,0)))),"")</f>
        <v>78.797896205745786</v>
      </c>
      <c r="AL262" s="193">
        <f>_xlfn.IFNA(IF($B262=$B$382,0,_xlfn.IFNA(INDEX('I.Supplementary 2017-18'!Y$8:Y$35,MATCH($B262,'I.Supplementary 2017-18'!$B$8:$B$35,0)),INDEX('I.KI 2017-18'!Y$9:Y$393,MATCH($B262,'I.KI 2017-18'!$B$9:$B$393,0)))),"")</f>
        <v>10.09928325834948</v>
      </c>
      <c r="AM262" s="193">
        <f>_xlfn.IFNA(IF($B262=$B$382,0,_xlfn.IFNA(INDEX('I.Supplementary 2017-18'!Z$8:Z$35,MATCH($B262,'I.Supplementary 2017-18'!$B$8:$B$35,0)),INDEX('I.KI 2017-18'!Z$9:Z$393,MATCH($B262,'I.KI 2017-18'!$B$9:$B$393,0)))),"")</f>
        <v>0</v>
      </c>
      <c r="AN262" s="193">
        <f>_xlfn.IFNA(IF($B262=$B$382,0,_xlfn.IFNA(INDEX('I.Supplementary 2017-18'!AA$8:AA$35,MATCH($B262,'I.Supplementary 2017-18'!$B$8:$B$35,0)),INDEX('I.KI 2017-18'!AA$9:AA$393,MATCH($B262,'I.KI 2017-18'!$B$9:$B$393,0)))),"")</f>
        <v>0</v>
      </c>
      <c r="AO262" s="157">
        <f>_xlfn.IFNA(IF($B262=$B$382,0,_xlfn.IFNA(INDEX('I.Supplementary 2017-18'!AB$8:AB$35,MATCH($B262,'I.Supplementary 2017-18'!$B$8:$B$35,0)),INDEX('I.KI 2017-18'!AB$9:AB$393,MATCH($B262,'I.KI 2017-18'!$B$9:$B$393,0)))),"")</f>
        <v>0</v>
      </c>
      <c r="AP262" s="149"/>
      <c r="AQ262" s="156">
        <f>_xlfn.IFNA(IF($B262=$B$381,0,IF($B262=$B$382,0,_xlfn.IFNA(INDEX('I.Supplementary 2017-18'!I$8:I$35,MATCH($B262,'I.Supplementary 2017-18'!$B$8:$B$35,0)),INDEX('I.KI 2017-18'!I$9:I$393,MATCH($B262,'I.KI 2017-18'!$B$9:$B$393,0))))),"")</f>
        <v>28.943052486500047</v>
      </c>
      <c r="AR262" s="149">
        <f>_xlfn.IFNA(IF($B262=$B$381,0,IF($B262=$B$382,0,_xlfn.IFNA(INDEX('I.Supplementary 2017-18'!J$8:J$35,MATCH($B262,'I.Supplementary 2017-18'!$B$8:$B$35,0)),INDEX('I.KI 2017-18'!J$9:J$393,MATCH($B262,'I.KI 2017-18'!$B$9:$B$393,0))))),"")</f>
        <v>59.954126977595216</v>
      </c>
      <c r="AS262" s="157">
        <f>_xlfn.IFNA(IF($B262=$B$381,0,IF($B262=$B$382,0,_xlfn.IFNA(INDEX('I.Supplementary 2017-18'!H$8:H$35,MATCH($B262,'I.Supplementary 2017-18'!$B$8:$B$35,0)),INDEX('I.KI 2017-18'!H$9:H$393,MATCH($B262,'I.KI 2017-18'!$B$9:$B$393,0))))),"")</f>
        <v>88.89717946409526</v>
      </c>
      <c r="AT262" s="149"/>
      <c r="AU262" s="156">
        <f>_xlfn.IFNA(_xlfn.IFNA(INDEX('I.Supplementary 2018-19'!P$8:P$157,MATCH($B262,'I.Supplementary 2018-19'!$B$8:$B$157,0)),INDEX('I.KI 2018-19'!P$9:P$393,MATCH($B262,'I.KI 2018-19'!$B$9:$B$393,0))),"")</f>
        <v>20.54780726388362</v>
      </c>
      <c r="AV262" s="193">
        <f>_xlfn.IFNA(_xlfn.IFNA(INDEX('I.Supplementary 2018-19'!Q$8:Q$157,MATCH($B262,'I.Supplementary 2018-19'!$B$8:$B$157,0)),INDEX('I.KI 2018-19'!Q$9:Q$393,MATCH($B262,'I.KI 2018-19'!$B$9:$B$393,0))),"")</f>
        <v>1.3751655238571652</v>
      </c>
      <c r="AW262" s="193">
        <f>_xlfn.IFNA(_xlfn.IFNA(INDEX('I.Supplementary 2018-19'!R$8:R$157,MATCH($B262,'I.Supplementary 2018-19'!$B$8:$B$157,0)),INDEX('I.KI 2018-19'!R$9:R$393,MATCH($B262,'I.KI 2018-19'!$B$9:$B$393,0))),"")</f>
        <v>0</v>
      </c>
      <c r="AX262" s="193">
        <f>_xlfn.IFNA(_xlfn.IFNA(INDEX('I.Supplementary 2018-19'!S$8:S$157,MATCH($B262,'I.Supplementary 2018-19'!$B$8:$B$157,0)),INDEX('I.KI 2018-19'!S$9:S$393,MATCH($B262,'I.KI 2018-19'!$B$9:$B$393,0))),"")</f>
        <v>0</v>
      </c>
      <c r="AY262" s="157">
        <f>_xlfn.IFNA(_xlfn.IFNA(INDEX('I.Supplementary 2018-19'!T$8:T$157,MATCH($B262,'I.Supplementary 2018-19'!$B$8:$B$157,0)),INDEX('I.KI 2018-19'!T$9:T$393,MATCH($B262,'I.KI 2018-19'!$B$9:$B$393,0))),"")</f>
        <v>0</v>
      </c>
      <c r="AZ262" s="156">
        <f>_xlfn.IFNA(_xlfn.IFNA(INDEX('I.Supplementary 2018-19'!U$8:U$157,MATCH($B262,'I.Supplementary 2018-19'!$B$8:$B$157,0)),INDEX('I.KI 2018-19'!U$9:U$393,MATCH($B262,'I.KI 2018-19'!$B$9:$B$393,0))),"")</f>
        <v>53.758749151901526</v>
      </c>
      <c r="BA262" s="193">
        <f>_xlfn.IFNA(_xlfn.IFNA(INDEX('I.Supplementary 2018-19'!V$8:V$157,MATCH($B262,'I.Supplementary 2018-19'!$B$8:$B$157,0)),INDEX('I.KI 2018-19'!V$9:V$393,MATCH($B262,'I.KI 2018-19'!$B$9:$B$393,0))),"")</f>
        <v>7.9965747735184394</v>
      </c>
      <c r="BB262" s="193">
        <f>_xlfn.IFNA(_xlfn.IFNA(INDEX('I.Supplementary 2018-19'!W$8:W$157,MATCH($B262,'I.Supplementary 2018-19'!$B$8:$B$157,0)),INDEX('I.KI 2018-19'!W$9:W$393,MATCH($B262,'I.KI 2018-19'!$B$9:$B$393,0))),"")</f>
        <v>0</v>
      </c>
      <c r="BC262" s="193">
        <f>_xlfn.IFNA(_xlfn.IFNA(INDEX('I.Supplementary 2018-19'!X$8:X$157,MATCH($B262,'I.Supplementary 2018-19'!$B$8:$B$157,0)),INDEX('I.KI 2018-19'!X$9:X$393,MATCH($B262,'I.KI 2018-19'!$B$9:$B$393,0))),"")</f>
        <v>0</v>
      </c>
      <c r="BD262" s="157">
        <f>_xlfn.IFNA(_xlfn.IFNA(INDEX('I.Supplementary 2018-19'!Y$8:Y$157,MATCH($B262,'I.Supplementary 2018-19'!$B$8:$B$157,0)),INDEX('I.KI 2018-19'!Y$9:Y$393,MATCH($B262,'I.KI 2018-19'!$B$9:$B$393,0))),"")</f>
        <v>0</v>
      </c>
      <c r="BE262" s="156">
        <f>_xlfn.IFNA(_xlfn.IFNA(INDEX('I.Supplementary 2018-19'!Z$8:Z$157,MATCH($B262,'I.Supplementary 2018-19'!$B$8:$B$157,0)),INDEX('I.KI 2018-19'!Z$9:Z$393,MATCH($B262,'I.KI 2018-19'!$B$9:$B$393,0))),"")</f>
        <v>74.306556415785138</v>
      </c>
      <c r="BF262" s="193">
        <f>_xlfn.IFNA(_xlfn.IFNA(INDEX('I.Supplementary 2018-19'!AA$8:AA$157,MATCH($B262,'I.Supplementary 2018-19'!$B$8:$B$157,0)),INDEX('I.KI 2018-19'!AA$9:AA$393,MATCH($B262,'I.KI 2018-19'!$B$9:$B$393,0))),"")</f>
        <v>9.3717402973756041</v>
      </c>
      <c r="BG262" s="193">
        <f>_xlfn.IFNA(_xlfn.IFNA(INDEX('I.Supplementary 2018-19'!AB$8:AB$157,MATCH($B262,'I.Supplementary 2018-19'!$B$8:$B$157,0)),INDEX('I.KI 2018-19'!AB$9:AB$393,MATCH($B262,'I.KI 2018-19'!$B$9:$B$393,0))),"")</f>
        <v>0</v>
      </c>
      <c r="BH262" s="193">
        <f>_xlfn.IFNA(_xlfn.IFNA(INDEX('I.Supplementary 2018-19'!AC$8:AC$157,MATCH($B262,'I.Supplementary 2018-19'!$B$8:$B$157,0)),INDEX('I.KI 2018-19'!AC$9:AC$393,MATCH($B262,'I.KI 2018-19'!$B$9:$B$393,0))),"")</f>
        <v>0</v>
      </c>
      <c r="BI262" s="157">
        <f>_xlfn.IFNA(_xlfn.IFNA(INDEX('I.Supplementary 2018-19'!AD$8:AD$157,MATCH($B262,'I.Supplementary 2018-19'!$B$8:$B$157,0)),INDEX('I.KI 2018-19'!AD$9:AD$393,MATCH($B262,'I.KI 2018-19'!$B$9:$B$393,0))),"")</f>
        <v>0</v>
      </c>
      <c r="BJ262" s="149"/>
      <c r="BK262" s="156">
        <f>_xlfn.IFNA(IF($B262=$B$381,0,IF($B262=$B$382,0,_xlfn.IFNA(INDEX('I.Supplementary 2018-19'!I$8:I$157,MATCH($B262,'I.Supplementary 2018-19'!$B$8:$B$157,0)),INDEX('I.KI 2018-19'!I$9:I$393,MATCH($B262,'I.KI 2018-19'!$B$9:$B$393,0))))),"")</f>
        <v>21.922972787740786</v>
      </c>
      <c r="BL262" s="149">
        <f>_xlfn.IFNA(IF($B262=$B$381,0,IF($B262=$B$382,0,_xlfn.IFNA(INDEX('I.Supplementary 2018-19'!J$8:J$157,MATCH($B262,'I.Supplementary 2018-19'!$B$8:$B$157,0)),INDEX('I.KI 2018-19'!J$9:J$393,MATCH($B262,'I.KI 2018-19'!$B$9:$B$393,0))))),"")</f>
        <v>61.755323925419972</v>
      </c>
      <c r="BM262" s="157">
        <f>_xlfn.IFNA(IF($B262=$B$381,0,IF($B262=$B$382,0,_xlfn.IFNA(INDEX('I.Supplementary 2018-19'!H$8:H$157,MATCH($B262,'I.Supplementary 2018-19'!$B$8:$B$157,0)),INDEX('I.KI 2018-19'!H$9:H$393,MATCH($B262,'I.KI 2018-19'!$B$9:$B$393,0))))),"")</f>
        <v>83.678296713160762</v>
      </c>
    </row>
    <row r="263" spans="2:65">
      <c r="B263" s="121" t="str">
        <f>'Calculations for 2021-22'!B263</f>
        <v>E3733</v>
      </c>
      <c r="C263" s="160" t="str">
        <f>'Calculations for 2021-22'!D263</f>
        <v>E3733</v>
      </c>
      <c r="D263" t="str">
        <f>'Calculations for 2021-22'!E263</f>
        <v>SD</v>
      </c>
      <c r="E263">
        <f>'Calculations for 2021-22'!F263</f>
        <v>0</v>
      </c>
      <c r="F263" s="120" t="str">
        <f>'Calculations for 2021-22'!H263</f>
        <v>Rugby</v>
      </c>
      <c r="G263" s="156">
        <f>_xlfn.IFNA(INDEX('I.KI 2016-17'!M$8:M$391,MATCH($B263,'I.KI 2016-17'!$B$8:$B$391,0)),"")</f>
        <v>0</v>
      </c>
      <c r="H263" s="149">
        <f>_xlfn.IFNA(INDEX('I.KI 2016-17'!N$8:N$391,MATCH($B263,'I.KI 2016-17'!$B$8:$B$391,0)),"")</f>
        <v>1.0984547301900001</v>
      </c>
      <c r="I263" s="149">
        <f>_xlfn.IFNA(INDEX('I.KI 2016-17'!O$8:O$391,MATCH($B263,'I.KI 2016-17'!$B$8:$B$391,0)),"")</f>
        <v>0</v>
      </c>
      <c r="J263" s="149">
        <f>_xlfn.IFNA(INDEX('I.KI 2016-17'!P$8:P$391,MATCH($B263,'I.KI 2016-17'!$B$8:$B$391,0)),"")</f>
        <v>0</v>
      </c>
      <c r="K263" s="157">
        <f>_xlfn.IFNA(INDEX('I.KI 2016-17'!Q$8:Q$391,MATCH($B263,'I.KI 2016-17'!$B$8:$B$391,0)),"")</f>
        <v>0</v>
      </c>
      <c r="L263" s="156">
        <f>_xlfn.IFNA(INDEX('I.KI 2016-17'!R$8:R$391,MATCH($B263,'I.KI 2016-17'!$B$8:$B$391,0)),"")</f>
        <v>0</v>
      </c>
      <c r="M263" s="193">
        <f>_xlfn.IFNA(INDEX('I.KI 2016-17'!S$8:S$391,MATCH($B263,'I.KI 2016-17'!$B$8:$B$391,0)),"")</f>
        <v>2.2095812528329999</v>
      </c>
      <c r="N263" s="193">
        <f>_xlfn.IFNA(INDEX('I.KI 2016-17'!T$8:T$391,MATCH($B263,'I.KI 2016-17'!$B$8:$B$391,0)),"")</f>
        <v>0</v>
      </c>
      <c r="O263" s="193">
        <f>_xlfn.IFNA(INDEX('I.KI 2016-17'!U$8:U$391,MATCH($B263,'I.KI 2016-17'!$B$8:$B$391,0)),"")</f>
        <v>0</v>
      </c>
      <c r="P263" s="157">
        <f>_xlfn.IFNA(INDEX('I.KI 2016-17'!V$8:V$391,MATCH($B263,'I.KI 2016-17'!$B$8:$B$391,0)),"")</f>
        <v>0</v>
      </c>
      <c r="Q263" s="156">
        <f>_xlfn.IFNA(INDEX('I.KI 2016-17'!W$8:W$391,MATCH($B263,'I.KI 2016-17'!$B$8:$B$391,0)),"")</f>
        <v>0</v>
      </c>
      <c r="R263" s="193">
        <f>_xlfn.IFNA(INDEX('I.KI 2016-17'!X$8:X$391,MATCH($B263,'I.KI 2016-17'!$B$8:$B$391,0)),"")</f>
        <v>3.3080359830230002</v>
      </c>
      <c r="S263" s="193">
        <f>_xlfn.IFNA(INDEX('I.KI 2016-17'!Y$8:Y$391,MATCH($B263,'I.KI 2016-17'!$B$8:$B$391,0)),"")</f>
        <v>0</v>
      </c>
      <c r="T263" s="193">
        <f>_xlfn.IFNA(INDEX('I.KI 2016-17'!Z$8:Z$391,MATCH($B263,'I.KI 2016-17'!$B$8:$B$391,0)),"")</f>
        <v>0</v>
      </c>
      <c r="U263" s="157">
        <f>_xlfn.IFNA(INDEX('I.KI 2016-17'!AA$8:AA$391,MATCH($B263,'I.KI 2016-17'!$B$8:$B$391,0)),"")</f>
        <v>0</v>
      </c>
      <c r="V263" s="149"/>
      <c r="W263" s="154">
        <f>_xlfn.IFNA(INDEX('I.KI 2016-17'!$H$8:$H$391,MATCH(B263,'I.KI 2016-17'!$B$8:$B$391,0)),"")</f>
        <v>1.0984547301900001</v>
      </c>
      <c r="X263" s="153">
        <f>_xlfn.IFNA(INDEX('I.KI 2016-17'!$I$8:$I$391,MATCH(B263,'I.KI 2016-17'!$B$8:$B$391,0)),"")</f>
        <v>2.2095812528329999</v>
      </c>
      <c r="Y263" s="155">
        <f>_xlfn.IFNA(INDEX('I.KI 2016-17'!$G$8:$G$391,MATCH(B263,'I.KI 2016-17'!$B$8:$B$391,0)),"")</f>
        <v>3.3080359830230002</v>
      </c>
      <c r="Z263" s="149"/>
      <c r="AA263" s="156">
        <f>_xlfn.IFNA(IF($B263=$B$382,0,_xlfn.IFNA(INDEX('I.Supplementary 2017-18'!N$8:N$35,MATCH($B263,'I.Supplementary 2017-18'!$B$8:$B$35,0)),INDEX('I.KI 2017-18'!N$9:N$393,MATCH($B263,'I.KI 2017-18'!$B$9:$B$393,0)))),"")</f>
        <v>0</v>
      </c>
      <c r="AB263" s="193">
        <f>_xlfn.IFNA(IF($B263=$B$382,0,_xlfn.IFNA(INDEX('I.Supplementary 2017-18'!O$8:O$35,MATCH($B263,'I.Supplementary 2017-18'!$B$8:$B$35,0)),INDEX('I.KI 2017-18'!O$9:O$393,MATCH($B263,'I.KI 2017-18'!$B$9:$B$393,0)))),"")</f>
        <v>0.51093309378003704</v>
      </c>
      <c r="AC263" s="193">
        <f>_xlfn.IFNA(IF($B263=$B$382,0,_xlfn.IFNA(INDEX('I.Supplementary 2017-18'!P$8:P$35,MATCH($B263,'I.Supplementary 2017-18'!$B$8:$B$35,0)),INDEX('I.KI 2017-18'!P$9:P$393,MATCH($B263,'I.KI 2017-18'!$B$9:$B$393,0)))),"")</f>
        <v>0</v>
      </c>
      <c r="AD263" s="193">
        <f>_xlfn.IFNA(IF($B263=$B$382,0,_xlfn.IFNA(INDEX('I.Supplementary 2017-18'!Q$8:Q$35,MATCH($B263,'I.Supplementary 2017-18'!$B$8:$B$35,0)),INDEX('I.KI 2017-18'!Q$9:Q$393,MATCH($B263,'I.KI 2017-18'!$B$9:$B$393,0)))),"")</f>
        <v>0</v>
      </c>
      <c r="AE263" s="157">
        <f>_xlfn.IFNA(IF($B263=$B$382,0,_xlfn.IFNA(INDEX('I.Supplementary 2017-18'!R$8:R$35,MATCH($B263,'I.Supplementary 2017-18'!$B$8:$B$35,0)),INDEX('I.KI 2017-18'!R$9:R$393,MATCH($B263,'I.KI 2017-18'!$B$9:$B$393,0)))),"")</f>
        <v>0</v>
      </c>
      <c r="AF263" s="156">
        <f>_xlfn.IFNA(IF($B263=$B$382,0,_xlfn.IFNA(INDEX('I.Supplementary 2017-18'!S$8:S$35,MATCH($B263,'I.Supplementary 2017-18'!$B$8:$B$35,0)),INDEX('I.KI 2017-18'!S$9:S$393,MATCH($B263,'I.KI 2017-18'!$B$9:$B$393,0)))),"")</f>
        <v>0</v>
      </c>
      <c r="AG263" s="193">
        <f>_xlfn.IFNA(IF($B263=$B$382,0,_xlfn.IFNA(INDEX('I.Supplementary 2017-18'!T$8:T$35,MATCH($B263,'I.Supplementary 2017-18'!$B$8:$B$35,0)),INDEX('I.KI 2017-18'!T$9:T$393,MATCH($B263,'I.KI 2017-18'!$B$9:$B$393,0)))),"")</f>
        <v>2.254692118164336</v>
      </c>
      <c r="AH263" s="193">
        <f>_xlfn.IFNA(IF($B263=$B$382,0,_xlfn.IFNA(INDEX('I.Supplementary 2017-18'!U$8:U$35,MATCH($B263,'I.Supplementary 2017-18'!$B$8:$B$35,0)),INDEX('I.KI 2017-18'!U$9:U$393,MATCH($B263,'I.KI 2017-18'!$B$9:$B$393,0)))),"")</f>
        <v>0</v>
      </c>
      <c r="AI263" s="193">
        <f>_xlfn.IFNA(IF($B263=$B$382,0,_xlfn.IFNA(INDEX('I.Supplementary 2017-18'!V$8:V$35,MATCH($B263,'I.Supplementary 2017-18'!$B$8:$B$35,0)),INDEX('I.KI 2017-18'!V$9:V$393,MATCH($B263,'I.KI 2017-18'!$B$9:$B$393,0)))),"")</f>
        <v>0</v>
      </c>
      <c r="AJ263" s="157">
        <f>_xlfn.IFNA(IF($B263=$B$382,0,_xlfn.IFNA(INDEX('I.Supplementary 2017-18'!W$8:W$35,MATCH($B263,'I.Supplementary 2017-18'!$B$8:$B$35,0)),INDEX('I.KI 2017-18'!W$9:W$393,MATCH($B263,'I.KI 2017-18'!$B$9:$B$393,0)))),"")</f>
        <v>0</v>
      </c>
      <c r="AK263" s="156">
        <f>_xlfn.IFNA(IF($B263=$B$382,0,_xlfn.IFNA(INDEX('I.Supplementary 2017-18'!X$8:X$35,MATCH($B263,'I.Supplementary 2017-18'!$B$8:$B$35,0)),INDEX('I.KI 2017-18'!X$9:X$393,MATCH($B263,'I.KI 2017-18'!$B$9:$B$393,0)))),"")</f>
        <v>0</v>
      </c>
      <c r="AL263" s="193">
        <f>_xlfn.IFNA(IF($B263=$B$382,0,_xlfn.IFNA(INDEX('I.Supplementary 2017-18'!Y$8:Y$35,MATCH($B263,'I.Supplementary 2017-18'!$B$8:$B$35,0)),INDEX('I.KI 2017-18'!Y$9:Y$393,MATCH($B263,'I.KI 2017-18'!$B$9:$B$393,0)))),"")</f>
        <v>2.7656252119443732</v>
      </c>
      <c r="AM263" s="193">
        <f>_xlfn.IFNA(IF($B263=$B$382,0,_xlfn.IFNA(INDEX('I.Supplementary 2017-18'!Z$8:Z$35,MATCH($B263,'I.Supplementary 2017-18'!$B$8:$B$35,0)),INDEX('I.KI 2017-18'!Z$9:Z$393,MATCH($B263,'I.KI 2017-18'!$B$9:$B$393,0)))),"")</f>
        <v>0</v>
      </c>
      <c r="AN263" s="193">
        <f>_xlfn.IFNA(IF($B263=$B$382,0,_xlfn.IFNA(INDEX('I.Supplementary 2017-18'!AA$8:AA$35,MATCH($B263,'I.Supplementary 2017-18'!$B$8:$B$35,0)),INDEX('I.KI 2017-18'!AA$9:AA$393,MATCH($B263,'I.KI 2017-18'!$B$9:$B$393,0)))),"")</f>
        <v>0</v>
      </c>
      <c r="AO263" s="157">
        <f>_xlfn.IFNA(IF($B263=$B$382,0,_xlfn.IFNA(INDEX('I.Supplementary 2017-18'!AB$8:AB$35,MATCH($B263,'I.Supplementary 2017-18'!$B$8:$B$35,0)),INDEX('I.KI 2017-18'!AB$9:AB$393,MATCH($B263,'I.KI 2017-18'!$B$9:$B$393,0)))),"")</f>
        <v>0</v>
      </c>
      <c r="AP263" s="149"/>
      <c r="AQ263" s="156">
        <f>_xlfn.IFNA(IF($B263=$B$381,0,IF($B263=$B$382,0,_xlfn.IFNA(INDEX('I.Supplementary 2017-18'!I$8:I$35,MATCH($B263,'I.Supplementary 2017-18'!$B$8:$B$35,0)),INDEX('I.KI 2017-18'!I$9:I$393,MATCH($B263,'I.KI 2017-18'!$B$9:$B$393,0))))),"")</f>
        <v>0.51093309378003704</v>
      </c>
      <c r="AR263" s="149">
        <f>_xlfn.IFNA(IF($B263=$B$381,0,IF($B263=$B$382,0,_xlfn.IFNA(INDEX('I.Supplementary 2017-18'!J$8:J$35,MATCH($B263,'I.Supplementary 2017-18'!$B$8:$B$35,0)),INDEX('I.KI 2017-18'!J$9:J$393,MATCH($B263,'I.KI 2017-18'!$B$9:$B$393,0))))),"")</f>
        <v>2.254692118164336</v>
      </c>
      <c r="AS263" s="157">
        <f>_xlfn.IFNA(IF($B263=$B$381,0,IF($B263=$B$382,0,_xlfn.IFNA(INDEX('I.Supplementary 2017-18'!H$8:H$35,MATCH($B263,'I.Supplementary 2017-18'!$B$8:$B$35,0)),INDEX('I.KI 2017-18'!H$9:H$393,MATCH($B263,'I.KI 2017-18'!$B$9:$B$393,0))))),"")</f>
        <v>2.7656252119443732</v>
      </c>
      <c r="AT263" s="149"/>
      <c r="AU263" s="156">
        <f>_xlfn.IFNA(_xlfn.IFNA(INDEX('I.Supplementary 2018-19'!P$8:P$157,MATCH($B263,'I.Supplementary 2018-19'!$B$8:$B$157,0)),INDEX('I.KI 2018-19'!P$9:P$393,MATCH($B263,'I.KI 2018-19'!$B$9:$B$393,0))),"")</f>
        <v>0</v>
      </c>
      <c r="AV263" s="193">
        <f>_xlfn.IFNA(_xlfn.IFNA(INDEX('I.Supplementary 2018-19'!Q$8:Q$157,MATCH($B263,'I.Supplementary 2018-19'!$B$8:$B$157,0)),INDEX('I.KI 2018-19'!Q$9:Q$393,MATCH($B263,'I.KI 2018-19'!$B$9:$B$393,0))),"")</f>
        <v>0.15268077822070383</v>
      </c>
      <c r="AW263" s="193">
        <f>_xlfn.IFNA(_xlfn.IFNA(INDEX('I.Supplementary 2018-19'!R$8:R$157,MATCH($B263,'I.Supplementary 2018-19'!$B$8:$B$157,0)),INDEX('I.KI 2018-19'!R$9:R$393,MATCH($B263,'I.KI 2018-19'!$B$9:$B$393,0))),"")</f>
        <v>0</v>
      </c>
      <c r="AX263" s="193">
        <f>_xlfn.IFNA(_xlfn.IFNA(INDEX('I.Supplementary 2018-19'!S$8:S$157,MATCH($B263,'I.Supplementary 2018-19'!$B$8:$B$157,0)),INDEX('I.KI 2018-19'!S$9:S$393,MATCH($B263,'I.KI 2018-19'!$B$9:$B$393,0))),"")</f>
        <v>0</v>
      </c>
      <c r="AY263" s="157">
        <f>_xlfn.IFNA(_xlfn.IFNA(INDEX('I.Supplementary 2018-19'!T$8:T$157,MATCH($B263,'I.Supplementary 2018-19'!$B$8:$B$157,0)),INDEX('I.KI 2018-19'!T$9:T$393,MATCH($B263,'I.KI 2018-19'!$B$9:$B$393,0))),"")</f>
        <v>0</v>
      </c>
      <c r="AZ263" s="156">
        <f>_xlfn.IFNA(_xlfn.IFNA(INDEX('I.Supplementary 2018-19'!U$8:U$157,MATCH($B263,'I.Supplementary 2018-19'!$B$8:$B$157,0)),INDEX('I.KI 2018-19'!U$9:U$393,MATCH($B263,'I.KI 2018-19'!$B$9:$B$393,0))),"")</f>
        <v>0</v>
      </c>
      <c r="BA263" s="193">
        <f>_xlfn.IFNA(_xlfn.IFNA(INDEX('I.Supplementary 2018-19'!V$8:V$157,MATCH($B263,'I.Supplementary 2018-19'!$B$8:$B$157,0)),INDEX('I.KI 2018-19'!V$9:V$393,MATCH($B263,'I.KI 2018-19'!$B$9:$B$393,0))),"")</f>
        <v>2.3224296496113328</v>
      </c>
      <c r="BB263" s="193">
        <f>_xlfn.IFNA(_xlfn.IFNA(INDEX('I.Supplementary 2018-19'!W$8:W$157,MATCH($B263,'I.Supplementary 2018-19'!$B$8:$B$157,0)),INDEX('I.KI 2018-19'!W$9:W$393,MATCH($B263,'I.KI 2018-19'!$B$9:$B$393,0))),"")</f>
        <v>0</v>
      </c>
      <c r="BC263" s="193">
        <f>_xlfn.IFNA(_xlfn.IFNA(INDEX('I.Supplementary 2018-19'!X$8:X$157,MATCH($B263,'I.Supplementary 2018-19'!$B$8:$B$157,0)),INDEX('I.KI 2018-19'!X$9:X$393,MATCH($B263,'I.KI 2018-19'!$B$9:$B$393,0))),"")</f>
        <v>0</v>
      </c>
      <c r="BD263" s="157">
        <f>_xlfn.IFNA(_xlfn.IFNA(INDEX('I.Supplementary 2018-19'!Y$8:Y$157,MATCH($B263,'I.Supplementary 2018-19'!$B$8:$B$157,0)),INDEX('I.KI 2018-19'!Y$9:Y$393,MATCH($B263,'I.KI 2018-19'!$B$9:$B$393,0))),"")</f>
        <v>0</v>
      </c>
      <c r="BE263" s="156">
        <f>_xlfn.IFNA(_xlfn.IFNA(INDEX('I.Supplementary 2018-19'!Z$8:Z$157,MATCH($B263,'I.Supplementary 2018-19'!$B$8:$B$157,0)),INDEX('I.KI 2018-19'!Z$9:Z$393,MATCH($B263,'I.KI 2018-19'!$B$9:$B$393,0))),"")</f>
        <v>0</v>
      </c>
      <c r="BF263" s="193">
        <f>_xlfn.IFNA(_xlfn.IFNA(INDEX('I.Supplementary 2018-19'!AA$8:AA$157,MATCH($B263,'I.Supplementary 2018-19'!$B$8:$B$157,0)),INDEX('I.KI 2018-19'!AA$9:AA$393,MATCH($B263,'I.KI 2018-19'!$B$9:$B$393,0))),"")</f>
        <v>2.4751104278320368</v>
      </c>
      <c r="BG263" s="193">
        <f>_xlfn.IFNA(_xlfn.IFNA(INDEX('I.Supplementary 2018-19'!AB$8:AB$157,MATCH($B263,'I.Supplementary 2018-19'!$B$8:$B$157,0)),INDEX('I.KI 2018-19'!AB$9:AB$393,MATCH($B263,'I.KI 2018-19'!$B$9:$B$393,0))),"")</f>
        <v>0</v>
      </c>
      <c r="BH263" s="193">
        <f>_xlfn.IFNA(_xlfn.IFNA(INDEX('I.Supplementary 2018-19'!AC$8:AC$157,MATCH($B263,'I.Supplementary 2018-19'!$B$8:$B$157,0)),INDEX('I.KI 2018-19'!AC$9:AC$393,MATCH($B263,'I.KI 2018-19'!$B$9:$B$393,0))),"")</f>
        <v>0</v>
      </c>
      <c r="BI263" s="157">
        <f>_xlfn.IFNA(_xlfn.IFNA(INDEX('I.Supplementary 2018-19'!AD$8:AD$157,MATCH($B263,'I.Supplementary 2018-19'!$B$8:$B$157,0)),INDEX('I.KI 2018-19'!AD$9:AD$393,MATCH($B263,'I.KI 2018-19'!$B$9:$B$393,0))),"")</f>
        <v>0</v>
      </c>
      <c r="BJ263" s="149"/>
      <c r="BK263" s="156">
        <f>_xlfn.IFNA(IF($B263=$B$381,0,IF($B263=$B$382,0,_xlfn.IFNA(INDEX('I.Supplementary 2018-19'!I$8:I$157,MATCH($B263,'I.Supplementary 2018-19'!$B$8:$B$157,0)),INDEX('I.KI 2018-19'!I$9:I$393,MATCH($B263,'I.KI 2018-19'!$B$9:$B$393,0))))),"")</f>
        <v>0.15268077822070383</v>
      </c>
      <c r="BL263" s="149">
        <f>_xlfn.IFNA(IF($B263=$B$381,0,IF($B263=$B$382,0,_xlfn.IFNA(INDEX('I.Supplementary 2018-19'!J$8:J$157,MATCH($B263,'I.Supplementary 2018-19'!$B$8:$B$157,0)),INDEX('I.KI 2018-19'!J$9:J$393,MATCH($B263,'I.KI 2018-19'!$B$9:$B$393,0))))),"")</f>
        <v>2.3224296496113328</v>
      </c>
      <c r="BM263" s="157">
        <f>_xlfn.IFNA(IF($B263=$B$381,0,IF($B263=$B$382,0,_xlfn.IFNA(INDEX('I.Supplementary 2018-19'!H$8:H$157,MATCH($B263,'I.Supplementary 2018-19'!$B$8:$B$157,0)),INDEX('I.KI 2018-19'!H$9:H$393,MATCH($B263,'I.KI 2018-19'!$B$9:$B$393,0))))),"")</f>
        <v>2.4751104278320368</v>
      </c>
    </row>
    <row r="264" spans="2:65">
      <c r="B264" s="121" t="str">
        <f>'Calculations for 2021-22'!B264</f>
        <v>E3636</v>
      </c>
      <c r="C264" s="160" t="str">
        <f>'Calculations for 2021-22'!D264</f>
        <v>E3636</v>
      </c>
      <c r="D264" t="str">
        <f>'Calculations for 2021-22'!E264</f>
        <v>SD</v>
      </c>
      <c r="E264">
        <f>'Calculations for 2021-22'!F264</f>
        <v>0</v>
      </c>
      <c r="F264" s="120" t="str">
        <f>'Calculations for 2021-22'!H264</f>
        <v>Runnymede</v>
      </c>
      <c r="G264" s="156">
        <f>_xlfn.IFNA(INDEX('I.KI 2016-17'!M$8:M$391,MATCH($B264,'I.KI 2016-17'!$B$8:$B$391,0)),"")</f>
        <v>0</v>
      </c>
      <c r="H264" s="149">
        <f>_xlfn.IFNA(INDEX('I.KI 2016-17'!N$8:N$391,MATCH($B264,'I.KI 2016-17'!$B$8:$B$391,0)),"")</f>
        <v>0.74622846223299999</v>
      </c>
      <c r="I264" s="149">
        <f>_xlfn.IFNA(INDEX('I.KI 2016-17'!O$8:O$391,MATCH($B264,'I.KI 2016-17'!$B$8:$B$391,0)),"")</f>
        <v>0</v>
      </c>
      <c r="J264" s="149">
        <f>_xlfn.IFNA(INDEX('I.KI 2016-17'!P$8:P$391,MATCH($B264,'I.KI 2016-17'!$B$8:$B$391,0)),"")</f>
        <v>0</v>
      </c>
      <c r="K264" s="157">
        <f>_xlfn.IFNA(INDEX('I.KI 2016-17'!Q$8:Q$391,MATCH($B264,'I.KI 2016-17'!$B$8:$B$391,0)),"")</f>
        <v>0</v>
      </c>
      <c r="L264" s="156">
        <f>_xlfn.IFNA(INDEX('I.KI 2016-17'!R$8:R$391,MATCH($B264,'I.KI 2016-17'!$B$8:$B$391,0)),"")</f>
        <v>0</v>
      </c>
      <c r="M264" s="193">
        <f>_xlfn.IFNA(INDEX('I.KI 2016-17'!S$8:S$391,MATCH($B264,'I.KI 2016-17'!$B$8:$B$391,0)),"")</f>
        <v>1.6962937688420001</v>
      </c>
      <c r="N264" s="193">
        <f>_xlfn.IFNA(INDEX('I.KI 2016-17'!T$8:T$391,MATCH($B264,'I.KI 2016-17'!$B$8:$B$391,0)),"")</f>
        <v>0</v>
      </c>
      <c r="O264" s="193">
        <f>_xlfn.IFNA(INDEX('I.KI 2016-17'!U$8:U$391,MATCH($B264,'I.KI 2016-17'!$B$8:$B$391,0)),"")</f>
        <v>0</v>
      </c>
      <c r="P264" s="157">
        <f>_xlfn.IFNA(INDEX('I.KI 2016-17'!V$8:V$391,MATCH($B264,'I.KI 2016-17'!$B$8:$B$391,0)),"")</f>
        <v>0</v>
      </c>
      <c r="Q264" s="156">
        <f>_xlfn.IFNA(INDEX('I.KI 2016-17'!W$8:W$391,MATCH($B264,'I.KI 2016-17'!$B$8:$B$391,0)),"")</f>
        <v>0</v>
      </c>
      <c r="R264" s="193">
        <f>_xlfn.IFNA(INDEX('I.KI 2016-17'!X$8:X$391,MATCH($B264,'I.KI 2016-17'!$B$8:$B$391,0)),"")</f>
        <v>2.4425222310750003</v>
      </c>
      <c r="S264" s="193">
        <f>_xlfn.IFNA(INDEX('I.KI 2016-17'!Y$8:Y$391,MATCH($B264,'I.KI 2016-17'!$B$8:$B$391,0)),"")</f>
        <v>0</v>
      </c>
      <c r="T264" s="193">
        <f>_xlfn.IFNA(INDEX('I.KI 2016-17'!Z$8:Z$391,MATCH($B264,'I.KI 2016-17'!$B$8:$B$391,0)),"")</f>
        <v>0</v>
      </c>
      <c r="U264" s="157">
        <f>_xlfn.IFNA(INDEX('I.KI 2016-17'!AA$8:AA$391,MATCH($B264,'I.KI 2016-17'!$B$8:$B$391,0)),"")</f>
        <v>0</v>
      </c>
      <c r="V264" s="149"/>
      <c r="W264" s="154">
        <f>_xlfn.IFNA(INDEX('I.KI 2016-17'!$H$8:$H$391,MATCH(B264,'I.KI 2016-17'!$B$8:$B$391,0)),"")</f>
        <v>0.74622846223299999</v>
      </c>
      <c r="X264" s="153">
        <f>_xlfn.IFNA(INDEX('I.KI 2016-17'!$I$8:$I$391,MATCH(B264,'I.KI 2016-17'!$B$8:$B$391,0)),"")</f>
        <v>1.6962937688420001</v>
      </c>
      <c r="Y264" s="155">
        <f>_xlfn.IFNA(INDEX('I.KI 2016-17'!$G$8:$G$391,MATCH(B264,'I.KI 2016-17'!$B$8:$B$391,0)),"")</f>
        <v>2.4425222310750003</v>
      </c>
      <c r="Z264" s="149"/>
      <c r="AA264" s="156">
        <f>_xlfn.IFNA(IF($B264=$B$382,0,_xlfn.IFNA(INDEX('I.Supplementary 2017-18'!N$8:N$35,MATCH($B264,'I.Supplementary 2017-18'!$B$8:$B$35,0)),INDEX('I.KI 2017-18'!N$9:N$393,MATCH($B264,'I.KI 2017-18'!$B$9:$B$393,0)))),"")</f>
        <v>0</v>
      </c>
      <c r="AB264" s="193">
        <f>_xlfn.IFNA(IF($B264=$B$382,0,_xlfn.IFNA(INDEX('I.Supplementary 2017-18'!O$8:O$35,MATCH($B264,'I.Supplementary 2017-18'!$B$8:$B$35,0)),INDEX('I.KI 2017-18'!O$9:O$393,MATCH($B264,'I.KI 2017-18'!$B$9:$B$393,0)))),"")</f>
        <v>0.28891108962853157</v>
      </c>
      <c r="AC264" s="193">
        <f>_xlfn.IFNA(IF($B264=$B$382,0,_xlfn.IFNA(INDEX('I.Supplementary 2017-18'!P$8:P$35,MATCH($B264,'I.Supplementary 2017-18'!$B$8:$B$35,0)),INDEX('I.KI 2017-18'!P$9:P$393,MATCH($B264,'I.KI 2017-18'!$B$9:$B$393,0)))),"")</f>
        <v>0</v>
      </c>
      <c r="AD264" s="193">
        <f>_xlfn.IFNA(IF($B264=$B$382,0,_xlfn.IFNA(INDEX('I.Supplementary 2017-18'!Q$8:Q$35,MATCH($B264,'I.Supplementary 2017-18'!$B$8:$B$35,0)),INDEX('I.KI 2017-18'!Q$9:Q$393,MATCH($B264,'I.KI 2017-18'!$B$9:$B$393,0)))),"")</f>
        <v>0</v>
      </c>
      <c r="AE264" s="157">
        <f>_xlfn.IFNA(IF($B264=$B$382,0,_xlfn.IFNA(INDEX('I.Supplementary 2017-18'!R$8:R$35,MATCH($B264,'I.Supplementary 2017-18'!$B$8:$B$35,0)),INDEX('I.KI 2017-18'!R$9:R$393,MATCH($B264,'I.KI 2017-18'!$B$9:$B$393,0)))),"")</f>
        <v>0</v>
      </c>
      <c r="AF264" s="156">
        <f>_xlfn.IFNA(IF($B264=$B$382,0,_xlfn.IFNA(INDEX('I.Supplementary 2017-18'!S$8:S$35,MATCH($B264,'I.Supplementary 2017-18'!$B$8:$B$35,0)),INDEX('I.KI 2017-18'!S$9:S$393,MATCH($B264,'I.KI 2017-18'!$B$9:$B$393,0)))),"")</f>
        <v>0</v>
      </c>
      <c r="AG264" s="193">
        <f>_xlfn.IFNA(IF($B264=$B$382,0,_xlfn.IFNA(INDEX('I.Supplementary 2017-18'!T$8:T$35,MATCH($B264,'I.Supplementary 2017-18'!$B$8:$B$35,0)),INDEX('I.KI 2017-18'!T$9:T$393,MATCH($B264,'I.KI 2017-18'!$B$9:$B$393,0)))),"")</f>
        <v>1.7309253442459391</v>
      </c>
      <c r="AH264" s="193">
        <f>_xlfn.IFNA(IF($B264=$B$382,0,_xlfn.IFNA(INDEX('I.Supplementary 2017-18'!U$8:U$35,MATCH($B264,'I.Supplementary 2017-18'!$B$8:$B$35,0)),INDEX('I.KI 2017-18'!U$9:U$393,MATCH($B264,'I.KI 2017-18'!$B$9:$B$393,0)))),"")</f>
        <v>0</v>
      </c>
      <c r="AI264" s="193">
        <f>_xlfn.IFNA(IF($B264=$B$382,0,_xlfn.IFNA(INDEX('I.Supplementary 2017-18'!V$8:V$35,MATCH($B264,'I.Supplementary 2017-18'!$B$8:$B$35,0)),INDEX('I.KI 2017-18'!V$9:V$393,MATCH($B264,'I.KI 2017-18'!$B$9:$B$393,0)))),"")</f>
        <v>0</v>
      </c>
      <c r="AJ264" s="157">
        <f>_xlfn.IFNA(IF($B264=$B$382,0,_xlfn.IFNA(INDEX('I.Supplementary 2017-18'!W$8:W$35,MATCH($B264,'I.Supplementary 2017-18'!$B$8:$B$35,0)),INDEX('I.KI 2017-18'!W$9:W$393,MATCH($B264,'I.KI 2017-18'!$B$9:$B$393,0)))),"")</f>
        <v>0</v>
      </c>
      <c r="AK264" s="156">
        <f>_xlfn.IFNA(IF($B264=$B$382,0,_xlfn.IFNA(INDEX('I.Supplementary 2017-18'!X$8:X$35,MATCH($B264,'I.Supplementary 2017-18'!$B$8:$B$35,0)),INDEX('I.KI 2017-18'!X$9:X$393,MATCH($B264,'I.KI 2017-18'!$B$9:$B$393,0)))),"")</f>
        <v>0</v>
      </c>
      <c r="AL264" s="193">
        <f>_xlfn.IFNA(IF($B264=$B$382,0,_xlfn.IFNA(INDEX('I.Supplementary 2017-18'!Y$8:Y$35,MATCH($B264,'I.Supplementary 2017-18'!$B$8:$B$35,0)),INDEX('I.KI 2017-18'!Y$9:Y$393,MATCH($B264,'I.KI 2017-18'!$B$9:$B$393,0)))),"")</f>
        <v>2.0198364338744708</v>
      </c>
      <c r="AM264" s="193">
        <f>_xlfn.IFNA(IF($B264=$B$382,0,_xlfn.IFNA(INDEX('I.Supplementary 2017-18'!Z$8:Z$35,MATCH($B264,'I.Supplementary 2017-18'!$B$8:$B$35,0)),INDEX('I.KI 2017-18'!Z$9:Z$393,MATCH($B264,'I.KI 2017-18'!$B$9:$B$393,0)))),"")</f>
        <v>0</v>
      </c>
      <c r="AN264" s="193">
        <f>_xlfn.IFNA(IF($B264=$B$382,0,_xlfn.IFNA(INDEX('I.Supplementary 2017-18'!AA$8:AA$35,MATCH($B264,'I.Supplementary 2017-18'!$B$8:$B$35,0)),INDEX('I.KI 2017-18'!AA$9:AA$393,MATCH($B264,'I.KI 2017-18'!$B$9:$B$393,0)))),"")</f>
        <v>0</v>
      </c>
      <c r="AO264" s="157">
        <f>_xlfn.IFNA(IF($B264=$B$382,0,_xlfn.IFNA(INDEX('I.Supplementary 2017-18'!AB$8:AB$35,MATCH($B264,'I.Supplementary 2017-18'!$B$8:$B$35,0)),INDEX('I.KI 2017-18'!AB$9:AB$393,MATCH($B264,'I.KI 2017-18'!$B$9:$B$393,0)))),"")</f>
        <v>0</v>
      </c>
      <c r="AP264" s="149"/>
      <c r="AQ264" s="156">
        <f>_xlfn.IFNA(IF($B264=$B$381,0,IF($B264=$B$382,0,_xlfn.IFNA(INDEX('I.Supplementary 2017-18'!I$8:I$35,MATCH($B264,'I.Supplementary 2017-18'!$B$8:$B$35,0)),INDEX('I.KI 2017-18'!I$9:I$393,MATCH($B264,'I.KI 2017-18'!$B$9:$B$393,0))))),"")</f>
        <v>0.28891108962853157</v>
      </c>
      <c r="AR264" s="149">
        <f>_xlfn.IFNA(IF($B264=$B$381,0,IF($B264=$B$382,0,_xlfn.IFNA(INDEX('I.Supplementary 2017-18'!J$8:J$35,MATCH($B264,'I.Supplementary 2017-18'!$B$8:$B$35,0)),INDEX('I.KI 2017-18'!J$9:J$393,MATCH($B264,'I.KI 2017-18'!$B$9:$B$393,0))))),"")</f>
        <v>1.7309253442459391</v>
      </c>
      <c r="AS264" s="157">
        <f>_xlfn.IFNA(IF($B264=$B$381,0,IF($B264=$B$382,0,_xlfn.IFNA(INDEX('I.Supplementary 2017-18'!H$8:H$35,MATCH($B264,'I.Supplementary 2017-18'!$B$8:$B$35,0)),INDEX('I.KI 2017-18'!H$9:H$393,MATCH($B264,'I.KI 2017-18'!$B$9:$B$393,0))))),"")</f>
        <v>2.0198364338744708</v>
      </c>
      <c r="AT264" s="149"/>
      <c r="AU264" s="156">
        <f>_xlfn.IFNA(_xlfn.IFNA(INDEX('I.Supplementary 2018-19'!P$8:P$157,MATCH($B264,'I.Supplementary 2018-19'!$B$8:$B$157,0)),INDEX('I.KI 2018-19'!P$9:P$393,MATCH($B264,'I.KI 2018-19'!$B$9:$B$393,0))),"")</f>
        <v>0</v>
      </c>
      <c r="AV264" s="193">
        <f>_xlfn.IFNA(_xlfn.IFNA(INDEX('I.Supplementary 2018-19'!Q$8:Q$157,MATCH($B264,'I.Supplementary 2018-19'!$B$8:$B$157,0)),INDEX('I.KI 2018-19'!Q$9:Q$393,MATCH($B264,'I.KI 2018-19'!$B$9:$B$393,0))),"")</f>
        <v>1.051440163297113E-2</v>
      </c>
      <c r="AW264" s="193">
        <f>_xlfn.IFNA(_xlfn.IFNA(INDEX('I.Supplementary 2018-19'!R$8:R$157,MATCH($B264,'I.Supplementary 2018-19'!$B$8:$B$157,0)),INDEX('I.KI 2018-19'!R$9:R$393,MATCH($B264,'I.KI 2018-19'!$B$9:$B$393,0))),"")</f>
        <v>0</v>
      </c>
      <c r="AX264" s="193">
        <f>_xlfn.IFNA(_xlfn.IFNA(INDEX('I.Supplementary 2018-19'!S$8:S$157,MATCH($B264,'I.Supplementary 2018-19'!$B$8:$B$157,0)),INDEX('I.KI 2018-19'!S$9:S$393,MATCH($B264,'I.KI 2018-19'!$B$9:$B$393,0))),"")</f>
        <v>0</v>
      </c>
      <c r="AY264" s="157">
        <f>_xlfn.IFNA(_xlfn.IFNA(INDEX('I.Supplementary 2018-19'!T$8:T$157,MATCH($B264,'I.Supplementary 2018-19'!$B$8:$B$157,0)),INDEX('I.KI 2018-19'!T$9:T$393,MATCH($B264,'I.KI 2018-19'!$B$9:$B$393,0))),"")</f>
        <v>0</v>
      </c>
      <c r="AZ264" s="156">
        <f>_xlfn.IFNA(_xlfn.IFNA(INDEX('I.Supplementary 2018-19'!U$8:U$157,MATCH($B264,'I.Supplementary 2018-19'!$B$8:$B$157,0)),INDEX('I.KI 2018-19'!U$9:U$393,MATCH($B264,'I.KI 2018-19'!$B$9:$B$393,0))),"")</f>
        <v>0</v>
      </c>
      <c r="BA264" s="193">
        <f>_xlfn.IFNA(_xlfn.IFNA(INDEX('I.Supplementary 2018-19'!V$8:V$157,MATCH($B264,'I.Supplementary 2018-19'!$B$8:$B$157,0)),INDEX('I.KI 2018-19'!V$9:V$393,MATCH($B264,'I.KI 2018-19'!$B$9:$B$393,0))),"")</f>
        <v>1.782927393214701</v>
      </c>
      <c r="BB264" s="193">
        <f>_xlfn.IFNA(_xlfn.IFNA(INDEX('I.Supplementary 2018-19'!W$8:W$157,MATCH($B264,'I.Supplementary 2018-19'!$B$8:$B$157,0)),INDEX('I.KI 2018-19'!W$9:W$393,MATCH($B264,'I.KI 2018-19'!$B$9:$B$393,0))),"")</f>
        <v>0</v>
      </c>
      <c r="BC264" s="193">
        <f>_xlfn.IFNA(_xlfn.IFNA(INDEX('I.Supplementary 2018-19'!X$8:X$157,MATCH($B264,'I.Supplementary 2018-19'!$B$8:$B$157,0)),INDEX('I.KI 2018-19'!X$9:X$393,MATCH($B264,'I.KI 2018-19'!$B$9:$B$393,0))),"")</f>
        <v>0</v>
      </c>
      <c r="BD264" s="157">
        <f>_xlfn.IFNA(_xlfn.IFNA(INDEX('I.Supplementary 2018-19'!Y$8:Y$157,MATCH($B264,'I.Supplementary 2018-19'!$B$8:$B$157,0)),INDEX('I.KI 2018-19'!Y$9:Y$393,MATCH($B264,'I.KI 2018-19'!$B$9:$B$393,0))),"")</f>
        <v>0</v>
      </c>
      <c r="BE264" s="156">
        <f>_xlfn.IFNA(_xlfn.IFNA(INDEX('I.Supplementary 2018-19'!Z$8:Z$157,MATCH($B264,'I.Supplementary 2018-19'!$B$8:$B$157,0)),INDEX('I.KI 2018-19'!Z$9:Z$393,MATCH($B264,'I.KI 2018-19'!$B$9:$B$393,0))),"")</f>
        <v>0</v>
      </c>
      <c r="BF264" s="193">
        <f>_xlfn.IFNA(_xlfn.IFNA(INDEX('I.Supplementary 2018-19'!AA$8:AA$157,MATCH($B264,'I.Supplementary 2018-19'!$B$8:$B$157,0)),INDEX('I.KI 2018-19'!AA$9:AA$393,MATCH($B264,'I.KI 2018-19'!$B$9:$B$393,0))),"")</f>
        <v>1.7934417948476722</v>
      </c>
      <c r="BG264" s="193">
        <f>_xlfn.IFNA(_xlfn.IFNA(INDEX('I.Supplementary 2018-19'!AB$8:AB$157,MATCH($B264,'I.Supplementary 2018-19'!$B$8:$B$157,0)),INDEX('I.KI 2018-19'!AB$9:AB$393,MATCH($B264,'I.KI 2018-19'!$B$9:$B$393,0))),"")</f>
        <v>0</v>
      </c>
      <c r="BH264" s="193">
        <f>_xlfn.IFNA(_xlfn.IFNA(INDEX('I.Supplementary 2018-19'!AC$8:AC$157,MATCH($B264,'I.Supplementary 2018-19'!$B$8:$B$157,0)),INDEX('I.KI 2018-19'!AC$9:AC$393,MATCH($B264,'I.KI 2018-19'!$B$9:$B$393,0))),"")</f>
        <v>0</v>
      </c>
      <c r="BI264" s="157">
        <f>_xlfn.IFNA(_xlfn.IFNA(INDEX('I.Supplementary 2018-19'!AD$8:AD$157,MATCH($B264,'I.Supplementary 2018-19'!$B$8:$B$157,0)),INDEX('I.KI 2018-19'!AD$9:AD$393,MATCH($B264,'I.KI 2018-19'!$B$9:$B$393,0))),"")</f>
        <v>0</v>
      </c>
      <c r="BJ264" s="149"/>
      <c r="BK264" s="156">
        <f>_xlfn.IFNA(IF($B264=$B$381,0,IF($B264=$B$382,0,_xlfn.IFNA(INDEX('I.Supplementary 2018-19'!I$8:I$157,MATCH($B264,'I.Supplementary 2018-19'!$B$8:$B$157,0)),INDEX('I.KI 2018-19'!I$9:I$393,MATCH($B264,'I.KI 2018-19'!$B$9:$B$393,0))))),"")</f>
        <v>1.051440163297113E-2</v>
      </c>
      <c r="BL264" s="149">
        <f>_xlfn.IFNA(IF($B264=$B$381,0,IF($B264=$B$382,0,_xlfn.IFNA(INDEX('I.Supplementary 2018-19'!J$8:J$157,MATCH($B264,'I.Supplementary 2018-19'!$B$8:$B$157,0)),INDEX('I.KI 2018-19'!J$9:J$393,MATCH($B264,'I.KI 2018-19'!$B$9:$B$393,0))))),"")</f>
        <v>1.782927393214701</v>
      </c>
      <c r="BM264" s="157">
        <f>_xlfn.IFNA(IF($B264=$B$381,0,IF($B264=$B$382,0,_xlfn.IFNA(INDEX('I.Supplementary 2018-19'!H$8:H$157,MATCH($B264,'I.Supplementary 2018-19'!$B$8:$B$157,0)),INDEX('I.KI 2018-19'!H$9:H$393,MATCH($B264,'I.KI 2018-19'!$B$9:$B$393,0))))),"")</f>
        <v>1.7934417948476722</v>
      </c>
    </row>
    <row r="265" spans="2:65">
      <c r="B265" s="121" t="str">
        <f>'Calculations for 2021-22'!B265</f>
        <v>E3038</v>
      </c>
      <c r="C265" s="160" t="str">
        <f>'Calculations for 2021-22'!D265</f>
        <v>E3038</v>
      </c>
      <c r="D265" t="str">
        <f>'Calculations for 2021-22'!E265</f>
        <v>SD</v>
      </c>
      <c r="E265">
        <f>'Calculations for 2021-22'!F265</f>
        <v>0</v>
      </c>
      <c r="F265" s="120" t="str">
        <f>'Calculations for 2021-22'!H265</f>
        <v>Rushcliffe</v>
      </c>
      <c r="G265" s="156">
        <f>_xlfn.IFNA(INDEX('I.KI 2016-17'!M$8:M$391,MATCH($B265,'I.KI 2016-17'!$B$8:$B$391,0)),"")</f>
        <v>0</v>
      </c>
      <c r="H265" s="149">
        <f>_xlfn.IFNA(INDEX('I.KI 2016-17'!N$8:N$391,MATCH($B265,'I.KI 2016-17'!$B$8:$B$391,0)),"")</f>
        <v>1.033742643141</v>
      </c>
      <c r="I265" s="149">
        <f>_xlfn.IFNA(INDEX('I.KI 2016-17'!O$8:O$391,MATCH($B265,'I.KI 2016-17'!$B$8:$B$391,0)),"")</f>
        <v>0</v>
      </c>
      <c r="J265" s="149">
        <f>_xlfn.IFNA(INDEX('I.KI 2016-17'!P$8:P$391,MATCH($B265,'I.KI 2016-17'!$B$8:$B$391,0)),"")</f>
        <v>0</v>
      </c>
      <c r="K265" s="157">
        <f>_xlfn.IFNA(INDEX('I.KI 2016-17'!Q$8:Q$391,MATCH($B265,'I.KI 2016-17'!$B$8:$B$391,0)),"")</f>
        <v>0</v>
      </c>
      <c r="L265" s="156">
        <f>_xlfn.IFNA(INDEX('I.KI 2016-17'!R$8:R$391,MATCH($B265,'I.KI 2016-17'!$B$8:$B$391,0)),"")</f>
        <v>0</v>
      </c>
      <c r="M265" s="193">
        <f>_xlfn.IFNA(INDEX('I.KI 2016-17'!S$8:S$391,MATCH($B265,'I.KI 2016-17'!$B$8:$B$391,0)),"")</f>
        <v>2.1820928238690001</v>
      </c>
      <c r="N265" s="193">
        <f>_xlfn.IFNA(INDEX('I.KI 2016-17'!T$8:T$391,MATCH($B265,'I.KI 2016-17'!$B$8:$B$391,0)),"")</f>
        <v>0</v>
      </c>
      <c r="O265" s="193">
        <f>_xlfn.IFNA(INDEX('I.KI 2016-17'!U$8:U$391,MATCH($B265,'I.KI 2016-17'!$B$8:$B$391,0)),"")</f>
        <v>0</v>
      </c>
      <c r="P265" s="157">
        <f>_xlfn.IFNA(INDEX('I.KI 2016-17'!V$8:V$391,MATCH($B265,'I.KI 2016-17'!$B$8:$B$391,0)),"")</f>
        <v>0</v>
      </c>
      <c r="Q265" s="156">
        <f>_xlfn.IFNA(INDEX('I.KI 2016-17'!W$8:W$391,MATCH($B265,'I.KI 2016-17'!$B$8:$B$391,0)),"")</f>
        <v>0</v>
      </c>
      <c r="R265" s="193">
        <f>_xlfn.IFNA(INDEX('I.KI 2016-17'!X$8:X$391,MATCH($B265,'I.KI 2016-17'!$B$8:$B$391,0)),"")</f>
        <v>3.2158354670099998</v>
      </c>
      <c r="S265" s="193">
        <f>_xlfn.IFNA(INDEX('I.KI 2016-17'!Y$8:Y$391,MATCH($B265,'I.KI 2016-17'!$B$8:$B$391,0)),"")</f>
        <v>0</v>
      </c>
      <c r="T265" s="193">
        <f>_xlfn.IFNA(INDEX('I.KI 2016-17'!Z$8:Z$391,MATCH($B265,'I.KI 2016-17'!$B$8:$B$391,0)),"")</f>
        <v>0</v>
      </c>
      <c r="U265" s="157">
        <f>_xlfn.IFNA(INDEX('I.KI 2016-17'!AA$8:AA$391,MATCH($B265,'I.KI 2016-17'!$B$8:$B$391,0)),"")</f>
        <v>0</v>
      </c>
      <c r="V265" s="149"/>
      <c r="W265" s="154">
        <f>_xlfn.IFNA(INDEX('I.KI 2016-17'!$H$8:$H$391,MATCH(B265,'I.KI 2016-17'!$B$8:$B$391,0)),"")</f>
        <v>1.033742643141</v>
      </c>
      <c r="X265" s="153">
        <f>_xlfn.IFNA(INDEX('I.KI 2016-17'!$I$8:$I$391,MATCH(B265,'I.KI 2016-17'!$B$8:$B$391,0)),"")</f>
        <v>2.1820928238690001</v>
      </c>
      <c r="Y265" s="155">
        <f>_xlfn.IFNA(INDEX('I.KI 2016-17'!$G$8:$G$391,MATCH(B265,'I.KI 2016-17'!$B$8:$B$391,0)),"")</f>
        <v>3.2158354670099998</v>
      </c>
      <c r="Z265" s="149"/>
      <c r="AA265" s="156">
        <f>_xlfn.IFNA(IF($B265=$B$382,0,_xlfn.IFNA(INDEX('I.Supplementary 2017-18'!N$8:N$35,MATCH($B265,'I.Supplementary 2017-18'!$B$8:$B$35,0)),INDEX('I.KI 2017-18'!N$9:N$393,MATCH($B265,'I.KI 2017-18'!$B$9:$B$393,0)))),"")</f>
        <v>0</v>
      </c>
      <c r="AB265" s="193">
        <f>_xlfn.IFNA(IF($B265=$B$382,0,_xlfn.IFNA(INDEX('I.Supplementary 2017-18'!O$8:O$35,MATCH($B265,'I.Supplementary 2017-18'!$B$8:$B$35,0)),INDEX('I.KI 2017-18'!O$9:O$393,MATCH($B265,'I.KI 2017-18'!$B$9:$B$393,0)))),"")</f>
        <v>0.47319141245493107</v>
      </c>
      <c r="AC265" s="193">
        <f>_xlfn.IFNA(IF($B265=$B$382,0,_xlfn.IFNA(INDEX('I.Supplementary 2017-18'!P$8:P$35,MATCH($B265,'I.Supplementary 2017-18'!$B$8:$B$35,0)),INDEX('I.KI 2017-18'!P$9:P$393,MATCH($B265,'I.KI 2017-18'!$B$9:$B$393,0)))),"")</f>
        <v>0</v>
      </c>
      <c r="AD265" s="193">
        <f>_xlfn.IFNA(IF($B265=$B$382,0,_xlfn.IFNA(INDEX('I.Supplementary 2017-18'!Q$8:Q$35,MATCH($B265,'I.Supplementary 2017-18'!$B$8:$B$35,0)),INDEX('I.KI 2017-18'!Q$9:Q$393,MATCH($B265,'I.KI 2017-18'!$B$9:$B$393,0)))),"")</f>
        <v>0</v>
      </c>
      <c r="AE265" s="157">
        <f>_xlfn.IFNA(IF($B265=$B$382,0,_xlfn.IFNA(INDEX('I.Supplementary 2017-18'!R$8:R$35,MATCH($B265,'I.Supplementary 2017-18'!$B$8:$B$35,0)),INDEX('I.KI 2017-18'!R$9:R$393,MATCH($B265,'I.KI 2017-18'!$B$9:$B$393,0)))),"")</f>
        <v>0</v>
      </c>
      <c r="AF265" s="156">
        <f>_xlfn.IFNA(IF($B265=$B$382,0,_xlfn.IFNA(INDEX('I.Supplementary 2017-18'!S$8:S$35,MATCH($B265,'I.Supplementary 2017-18'!$B$8:$B$35,0)),INDEX('I.KI 2017-18'!S$9:S$393,MATCH($B265,'I.KI 2017-18'!$B$9:$B$393,0)))),"")</f>
        <v>0</v>
      </c>
      <c r="AG265" s="193">
        <f>_xlfn.IFNA(IF($B265=$B$382,0,_xlfn.IFNA(INDEX('I.Supplementary 2017-18'!T$8:T$35,MATCH($B265,'I.Supplementary 2017-18'!$B$8:$B$35,0)),INDEX('I.KI 2017-18'!T$9:T$393,MATCH($B265,'I.KI 2017-18'!$B$9:$B$393,0)))),"")</f>
        <v>2.2266424847569266</v>
      </c>
      <c r="AH265" s="193">
        <f>_xlfn.IFNA(IF($B265=$B$382,0,_xlfn.IFNA(INDEX('I.Supplementary 2017-18'!U$8:U$35,MATCH($B265,'I.Supplementary 2017-18'!$B$8:$B$35,0)),INDEX('I.KI 2017-18'!U$9:U$393,MATCH($B265,'I.KI 2017-18'!$B$9:$B$393,0)))),"")</f>
        <v>0</v>
      </c>
      <c r="AI265" s="193">
        <f>_xlfn.IFNA(IF($B265=$B$382,0,_xlfn.IFNA(INDEX('I.Supplementary 2017-18'!V$8:V$35,MATCH($B265,'I.Supplementary 2017-18'!$B$8:$B$35,0)),INDEX('I.KI 2017-18'!V$9:V$393,MATCH($B265,'I.KI 2017-18'!$B$9:$B$393,0)))),"")</f>
        <v>0</v>
      </c>
      <c r="AJ265" s="157">
        <f>_xlfn.IFNA(IF($B265=$B$382,0,_xlfn.IFNA(INDEX('I.Supplementary 2017-18'!W$8:W$35,MATCH($B265,'I.Supplementary 2017-18'!$B$8:$B$35,0)),INDEX('I.KI 2017-18'!W$9:W$393,MATCH($B265,'I.KI 2017-18'!$B$9:$B$393,0)))),"")</f>
        <v>0</v>
      </c>
      <c r="AK265" s="156">
        <f>_xlfn.IFNA(IF($B265=$B$382,0,_xlfn.IFNA(INDEX('I.Supplementary 2017-18'!X$8:X$35,MATCH($B265,'I.Supplementary 2017-18'!$B$8:$B$35,0)),INDEX('I.KI 2017-18'!X$9:X$393,MATCH($B265,'I.KI 2017-18'!$B$9:$B$393,0)))),"")</f>
        <v>0</v>
      </c>
      <c r="AL265" s="193">
        <f>_xlfn.IFNA(IF($B265=$B$382,0,_xlfn.IFNA(INDEX('I.Supplementary 2017-18'!Y$8:Y$35,MATCH($B265,'I.Supplementary 2017-18'!$B$8:$B$35,0)),INDEX('I.KI 2017-18'!Y$9:Y$393,MATCH($B265,'I.KI 2017-18'!$B$9:$B$393,0)))),"")</f>
        <v>2.6998338972118576</v>
      </c>
      <c r="AM265" s="193">
        <f>_xlfn.IFNA(IF($B265=$B$382,0,_xlfn.IFNA(INDEX('I.Supplementary 2017-18'!Z$8:Z$35,MATCH($B265,'I.Supplementary 2017-18'!$B$8:$B$35,0)),INDEX('I.KI 2017-18'!Z$9:Z$393,MATCH($B265,'I.KI 2017-18'!$B$9:$B$393,0)))),"")</f>
        <v>0</v>
      </c>
      <c r="AN265" s="193">
        <f>_xlfn.IFNA(IF($B265=$B$382,0,_xlfn.IFNA(INDEX('I.Supplementary 2017-18'!AA$8:AA$35,MATCH($B265,'I.Supplementary 2017-18'!$B$8:$B$35,0)),INDEX('I.KI 2017-18'!AA$9:AA$393,MATCH($B265,'I.KI 2017-18'!$B$9:$B$393,0)))),"")</f>
        <v>0</v>
      </c>
      <c r="AO265" s="157">
        <f>_xlfn.IFNA(IF($B265=$B$382,0,_xlfn.IFNA(INDEX('I.Supplementary 2017-18'!AB$8:AB$35,MATCH($B265,'I.Supplementary 2017-18'!$B$8:$B$35,0)),INDEX('I.KI 2017-18'!AB$9:AB$393,MATCH($B265,'I.KI 2017-18'!$B$9:$B$393,0)))),"")</f>
        <v>0</v>
      </c>
      <c r="AP265" s="149"/>
      <c r="AQ265" s="156">
        <f>_xlfn.IFNA(IF($B265=$B$381,0,IF($B265=$B$382,0,_xlfn.IFNA(INDEX('I.Supplementary 2017-18'!I$8:I$35,MATCH($B265,'I.Supplementary 2017-18'!$B$8:$B$35,0)),INDEX('I.KI 2017-18'!I$9:I$393,MATCH($B265,'I.KI 2017-18'!$B$9:$B$393,0))))),"")</f>
        <v>0.47319141245493107</v>
      </c>
      <c r="AR265" s="149">
        <f>_xlfn.IFNA(IF($B265=$B$381,0,IF($B265=$B$382,0,_xlfn.IFNA(INDEX('I.Supplementary 2017-18'!J$8:J$35,MATCH($B265,'I.Supplementary 2017-18'!$B$8:$B$35,0)),INDEX('I.KI 2017-18'!J$9:J$393,MATCH($B265,'I.KI 2017-18'!$B$9:$B$393,0))))),"")</f>
        <v>2.2266424847569266</v>
      </c>
      <c r="AS265" s="157">
        <f>_xlfn.IFNA(IF($B265=$B$381,0,IF($B265=$B$382,0,_xlfn.IFNA(INDEX('I.Supplementary 2017-18'!H$8:H$35,MATCH($B265,'I.Supplementary 2017-18'!$B$8:$B$35,0)),INDEX('I.KI 2017-18'!H$9:H$393,MATCH($B265,'I.KI 2017-18'!$B$9:$B$393,0))))),"")</f>
        <v>2.6998338972118576</v>
      </c>
      <c r="AT265" s="149"/>
      <c r="AU265" s="156">
        <f>_xlfn.IFNA(_xlfn.IFNA(INDEX('I.Supplementary 2018-19'!P$8:P$157,MATCH($B265,'I.Supplementary 2018-19'!$B$8:$B$157,0)),INDEX('I.KI 2018-19'!P$9:P$393,MATCH($B265,'I.KI 2018-19'!$B$9:$B$393,0))),"")</f>
        <v>0</v>
      </c>
      <c r="AV265" s="193">
        <f>_xlfn.IFNA(_xlfn.IFNA(INDEX('I.Supplementary 2018-19'!Q$8:Q$157,MATCH($B265,'I.Supplementary 2018-19'!$B$8:$B$157,0)),INDEX('I.KI 2018-19'!Q$9:Q$393,MATCH($B265,'I.KI 2018-19'!$B$9:$B$393,0))),"")</f>
        <v>0.12994049720124343</v>
      </c>
      <c r="AW265" s="193">
        <f>_xlfn.IFNA(_xlfn.IFNA(INDEX('I.Supplementary 2018-19'!R$8:R$157,MATCH($B265,'I.Supplementary 2018-19'!$B$8:$B$157,0)),INDEX('I.KI 2018-19'!R$9:R$393,MATCH($B265,'I.KI 2018-19'!$B$9:$B$393,0))),"")</f>
        <v>0</v>
      </c>
      <c r="AX265" s="193">
        <f>_xlfn.IFNA(_xlfn.IFNA(INDEX('I.Supplementary 2018-19'!S$8:S$157,MATCH($B265,'I.Supplementary 2018-19'!$B$8:$B$157,0)),INDEX('I.KI 2018-19'!S$9:S$393,MATCH($B265,'I.KI 2018-19'!$B$9:$B$393,0))),"")</f>
        <v>0</v>
      </c>
      <c r="AY265" s="157">
        <f>_xlfn.IFNA(_xlfn.IFNA(INDEX('I.Supplementary 2018-19'!T$8:T$157,MATCH($B265,'I.Supplementary 2018-19'!$B$8:$B$157,0)),INDEX('I.KI 2018-19'!T$9:T$393,MATCH($B265,'I.KI 2018-19'!$B$9:$B$393,0))),"")</f>
        <v>0</v>
      </c>
      <c r="AZ265" s="156">
        <f>_xlfn.IFNA(_xlfn.IFNA(INDEX('I.Supplementary 2018-19'!U$8:U$157,MATCH($B265,'I.Supplementary 2018-19'!$B$8:$B$157,0)),INDEX('I.KI 2018-19'!U$9:U$393,MATCH($B265,'I.KI 2018-19'!$B$9:$B$393,0))),"")</f>
        <v>0</v>
      </c>
      <c r="BA265" s="193">
        <f>_xlfn.IFNA(_xlfn.IFNA(INDEX('I.Supplementary 2018-19'!V$8:V$157,MATCH($B265,'I.Supplementary 2018-19'!$B$8:$B$157,0)),INDEX('I.KI 2018-19'!V$9:V$393,MATCH($B265,'I.KI 2018-19'!$B$9:$B$393,0))),"")</f>
        <v>2.2935373233547742</v>
      </c>
      <c r="BB265" s="193">
        <f>_xlfn.IFNA(_xlfn.IFNA(INDEX('I.Supplementary 2018-19'!W$8:W$157,MATCH($B265,'I.Supplementary 2018-19'!$B$8:$B$157,0)),INDEX('I.KI 2018-19'!W$9:W$393,MATCH($B265,'I.KI 2018-19'!$B$9:$B$393,0))),"")</f>
        <v>0</v>
      </c>
      <c r="BC265" s="193">
        <f>_xlfn.IFNA(_xlfn.IFNA(INDEX('I.Supplementary 2018-19'!X$8:X$157,MATCH($B265,'I.Supplementary 2018-19'!$B$8:$B$157,0)),INDEX('I.KI 2018-19'!X$9:X$393,MATCH($B265,'I.KI 2018-19'!$B$9:$B$393,0))),"")</f>
        <v>0</v>
      </c>
      <c r="BD265" s="157">
        <f>_xlfn.IFNA(_xlfn.IFNA(INDEX('I.Supplementary 2018-19'!Y$8:Y$157,MATCH($B265,'I.Supplementary 2018-19'!$B$8:$B$157,0)),INDEX('I.KI 2018-19'!Y$9:Y$393,MATCH($B265,'I.KI 2018-19'!$B$9:$B$393,0))),"")</f>
        <v>0</v>
      </c>
      <c r="BE265" s="156">
        <f>_xlfn.IFNA(_xlfn.IFNA(INDEX('I.Supplementary 2018-19'!Z$8:Z$157,MATCH($B265,'I.Supplementary 2018-19'!$B$8:$B$157,0)),INDEX('I.KI 2018-19'!Z$9:Z$393,MATCH($B265,'I.KI 2018-19'!$B$9:$B$393,0))),"")</f>
        <v>0</v>
      </c>
      <c r="BF265" s="193">
        <f>_xlfn.IFNA(_xlfn.IFNA(INDEX('I.Supplementary 2018-19'!AA$8:AA$157,MATCH($B265,'I.Supplementary 2018-19'!$B$8:$B$157,0)),INDEX('I.KI 2018-19'!AA$9:AA$393,MATCH($B265,'I.KI 2018-19'!$B$9:$B$393,0))),"")</f>
        <v>2.4234778205560175</v>
      </c>
      <c r="BG265" s="193">
        <f>_xlfn.IFNA(_xlfn.IFNA(INDEX('I.Supplementary 2018-19'!AB$8:AB$157,MATCH($B265,'I.Supplementary 2018-19'!$B$8:$B$157,0)),INDEX('I.KI 2018-19'!AB$9:AB$393,MATCH($B265,'I.KI 2018-19'!$B$9:$B$393,0))),"")</f>
        <v>0</v>
      </c>
      <c r="BH265" s="193">
        <f>_xlfn.IFNA(_xlfn.IFNA(INDEX('I.Supplementary 2018-19'!AC$8:AC$157,MATCH($B265,'I.Supplementary 2018-19'!$B$8:$B$157,0)),INDEX('I.KI 2018-19'!AC$9:AC$393,MATCH($B265,'I.KI 2018-19'!$B$9:$B$393,0))),"")</f>
        <v>0</v>
      </c>
      <c r="BI265" s="157">
        <f>_xlfn.IFNA(_xlfn.IFNA(INDEX('I.Supplementary 2018-19'!AD$8:AD$157,MATCH($B265,'I.Supplementary 2018-19'!$B$8:$B$157,0)),INDEX('I.KI 2018-19'!AD$9:AD$393,MATCH($B265,'I.KI 2018-19'!$B$9:$B$393,0))),"")</f>
        <v>0</v>
      </c>
      <c r="BJ265" s="149"/>
      <c r="BK265" s="156">
        <f>_xlfn.IFNA(IF($B265=$B$381,0,IF($B265=$B$382,0,_xlfn.IFNA(INDEX('I.Supplementary 2018-19'!I$8:I$157,MATCH($B265,'I.Supplementary 2018-19'!$B$8:$B$157,0)),INDEX('I.KI 2018-19'!I$9:I$393,MATCH($B265,'I.KI 2018-19'!$B$9:$B$393,0))))),"")</f>
        <v>0.12994049720124343</v>
      </c>
      <c r="BL265" s="149">
        <f>_xlfn.IFNA(IF($B265=$B$381,0,IF($B265=$B$382,0,_xlfn.IFNA(INDEX('I.Supplementary 2018-19'!J$8:J$157,MATCH($B265,'I.Supplementary 2018-19'!$B$8:$B$157,0)),INDEX('I.KI 2018-19'!J$9:J$393,MATCH($B265,'I.KI 2018-19'!$B$9:$B$393,0))))),"")</f>
        <v>2.2935373233547742</v>
      </c>
      <c r="BM265" s="157">
        <f>_xlfn.IFNA(IF($B265=$B$381,0,IF($B265=$B$382,0,_xlfn.IFNA(INDEX('I.Supplementary 2018-19'!H$8:H$157,MATCH($B265,'I.Supplementary 2018-19'!$B$8:$B$157,0)),INDEX('I.KI 2018-19'!H$9:H$393,MATCH($B265,'I.KI 2018-19'!$B$9:$B$393,0))))),"")</f>
        <v>2.4234778205560175</v>
      </c>
    </row>
    <row r="266" spans="2:65">
      <c r="B266" s="121" t="str">
        <f>'Calculations for 2021-22'!B266</f>
        <v>E1740</v>
      </c>
      <c r="C266" s="160" t="str">
        <f>'Calculations for 2021-22'!D266</f>
        <v>E1740</v>
      </c>
      <c r="D266" t="str">
        <f>'Calculations for 2021-22'!E266</f>
        <v>SD</v>
      </c>
      <c r="E266">
        <f>'Calculations for 2021-22'!F266</f>
        <v>0</v>
      </c>
      <c r="F266" s="120" t="str">
        <f>'Calculations for 2021-22'!H266</f>
        <v>Rushmoor</v>
      </c>
      <c r="G266" s="156">
        <f>_xlfn.IFNA(INDEX('I.KI 2016-17'!M$8:M$391,MATCH($B266,'I.KI 2016-17'!$B$8:$B$391,0)),"")</f>
        <v>0</v>
      </c>
      <c r="H266" s="149">
        <f>_xlfn.IFNA(INDEX('I.KI 2016-17'!N$8:N$391,MATCH($B266,'I.KI 2016-17'!$B$8:$B$391,0)),"")</f>
        <v>1.10383039627</v>
      </c>
      <c r="I266" s="149">
        <f>_xlfn.IFNA(INDEX('I.KI 2016-17'!O$8:O$391,MATCH($B266,'I.KI 2016-17'!$B$8:$B$391,0)),"")</f>
        <v>0</v>
      </c>
      <c r="J266" s="149">
        <f>_xlfn.IFNA(INDEX('I.KI 2016-17'!P$8:P$391,MATCH($B266,'I.KI 2016-17'!$B$8:$B$391,0)),"")</f>
        <v>0</v>
      </c>
      <c r="K266" s="157">
        <f>_xlfn.IFNA(INDEX('I.KI 2016-17'!Q$8:Q$391,MATCH($B266,'I.KI 2016-17'!$B$8:$B$391,0)),"")</f>
        <v>0</v>
      </c>
      <c r="L266" s="156">
        <f>_xlfn.IFNA(INDEX('I.KI 2016-17'!R$8:R$391,MATCH($B266,'I.KI 2016-17'!$B$8:$B$391,0)),"")</f>
        <v>0</v>
      </c>
      <c r="M266" s="193">
        <f>_xlfn.IFNA(INDEX('I.KI 2016-17'!S$8:S$391,MATCH($B266,'I.KI 2016-17'!$B$8:$B$391,0)),"")</f>
        <v>2.1789931419890003</v>
      </c>
      <c r="N266" s="193">
        <f>_xlfn.IFNA(INDEX('I.KI 2016-17'!T$8:T$391,MATCH($B266,'I.KI 2016-17'!$B$8:$B$391,0)),"")</f>
        <v>0</v>
      </c>
      <c r="O266" s="193">
        <f>_xlfn.IFNA(INDEX('I.KI 2016-17'!U$8:U$391,MATCH($B266,'I.KI 2016-17'!$B$8:$B$391,0)),"")</f>
        <v>0</v>
      </c>
      <c r="P266" s="157">
        <f>_xlfn.IFNA(INDEX('I.KI 2016-17'!V$8:V$391,MATCH($B266,'I.KI 2016-17'!$B$8:$B$391,0)),"")</f>
        <v>0</v>
      </c>
      <c r="Q266" s="156">
        <f>_xlfn.IFNA(INDEX('I.KI 2016-17'!W$8:W$391,MATCH($B266,'I.KI 2016-17'!$B$8:$B$391,0)),"")</f>
        <v>0</v>
      </c>
      <c r="R266" s="193">
        <f>_xlfn.IFNA(INDEX('I.KI 2016-17'!X$8:X$391,MATCH($B266,'I.KI 2016-17'!$B$8:$B$391,0)),"")</f>
        <v>3.2828235382590005</v>
      </c>
      <c r="S266" s="193">
        <f>_xlfn.IFNA(INDEX('I.KI 2016-17'!Y$8:Y$391,MATCH($B266,'I.KI 2016-17'!$B$8:$B$391,0)),"")</f>
        <v>0</v>
      </c>
      <c r="T266" s="193">
        <f>_xlfn.IFNA(INDEX('I.KI 2016-17'!Z$8:Z$391,MATCH($B266,'I.KI 2016-17'!$B$8:$B$391,0)),"")</f>
        <v>0</v>
      </c>
      <c r="U266" s="157">
        <f>_xlfn.IFNA(INDEX('I.KI 2016-17'!AA$8:AA$391,MATCH($B266,'I.KI 2016-17'!$B$8:$B$391,0)),"")</f>
        <v>0</v>
      </c>
      <c r="V266" s="149"/>
      <c r="W266" s="154">
        <f>_xlfn.IFNA(INDEX('I.KI 2016-17'!$H$8:$H$391,MATCH(B266,'I.KI 2016-17'!$B$8:$B$391,0)),"")</f>
        <v>1.10383039627</v>
      </c>
      <c r="X266" s="153">
        <f>_xlfn.IFNA(INDEX('I.KI 2016-17'!$I$8:$I$391,MATCH(B266,'I.KI 2016-17'!$B$8:$B$391,0)),"")</f>
        <v>2.1789931419890003</v>
      </c>
      <c r="Y266" s="155">
        <f>_xlfn.IFNA(INDEX('I.KI 2016-17'!$G$8:$G$391,MATCH(B266,'I.KI 2016-17'!$B$8:$B$391,0)),"")</f>
        <v>3.2828235382590005</v>
      </c>
      <c r="Z266" s="149"/>
      <c r="AA266" s="156">
        <f>_xlfn.IFNA(IF($B266=$B$382,0,_xlfn.IFNA(INDEX('I.Supplementary 2017-18'!N$8:N$35,MATCH($B266,'I.Supplementary 2017-18'!$B$8:$B$35,0)),INDEX('I.KI 2017-18'!N$9:N$393,MATCH($B266,'I.KI 2017-18'!$B$9:$B$393,0)))),"")</f>
        <v>0</v>
      </c>
      <c r="AB266" s="193">
        <f>_xlfn.IFNA(IF($B266=$B$382,0,_xlfn.IFNA(INDEX('I.Supplementary 2017-18'!O$8:O$35,MATCH($B266,'I.Supplementary 2017-18'!$B$8:$B$35,0)),INDEX('I.KI 2017-18'!O$9:O$393,MATCH($B266,'I.KI 2017-18'!$B$9:$B$393,0)))),"")</f>
        <v>0.53643910007435647</v>
      </c>
      <c r="AC266" s="193">
        <f>_xlfn.IFNA(IF($B266=$B$382,0,_xlfn.IFNA(INDEX('I.Supplementary 2017-18'!P$8:P$35,MATCH($B266,'I.Supplementary 2017-18'!$B$8:$B$35,0)),INDEX('I.KI 2017-18'!P$9:P$393,MATCH($B266,'I.KI 2017-18'!$B$9:$B$393,0)))),"")</f>
        <v>0</v>
      </c>
      <c r="AD266" s="193">
        <f>_xlfn.IFNA(IF($B266=$B$382,0,_xlfn.IFNA(INDEX('I.Supplementary 2017-18'!Q$8:Q$35,MATCH($B266,'I.Supplementary 2017-18'!$B$8:$B$35,0)),INDEX('I.KI 2017-18'!Q$9:Q$393,MATCH($B266,'I.KI 2017-18'!$B$9:$B$393,0)))),"")</f>
        <v>0</v>
      </c>
      <c r="AE266" s="157">
        <f>_xlfn.IFNA(IF($B266=$B$382,0,_xlfn.IFNA(INDEX('I.Supplementary 2017-18'!R$8:R$35,MATCH($B266,'I.Supplementary 2017-18'!$B$8:$B$35,0)),INDEX('I.KI 2017-18'!R$9:R$393,MATCH($B266,'I.KI 2017-18'!$B$9:$B$393,0)))),"")</f>
        <v>0</v>
      </c>
      <c r="AF266" s="156">
        <f>_xlfn.IFNA(IF($B266=$B$382,0,_xlfn.IFNA(INDEX('I.Supplementary 2017-18'!S$8:S$35,MATCH($B266,'I.Supplementary 2017-18'!$B$8:$B$35,0)),INDEX('I.KI 2017-18'!S$9:S$393,MATCH($B266,'I.KI 2017-18'!$B$9:$B$393,0)))),"")</f>
        <v>0</v>
      </c>
      <c r="AG266" s="193">
        <f>_xlfn.IFNA(IF($B266=$B$382,0,_xlfn.IFNA(INDEX('I.Supplementary 2017-18'!T$8:T$35,MATCH($B266,'I.Supplementary 2017-18'!$B$8:$B$35,0)),INDEX('I.KI 2017-18'!T$9:T$393,MATCH($B266,'I.KI 2017-18'!$B$9:$B$393,0)))),"")</f>
        <v>2.223479519695247</v>
      </c>
      <c r="AH266" s="193">
        <f>_xlfn.IFNA(IF($B266=$B$382,0,_xlfn.IFNA(INDEX('I.Supplementary 2017-18'!U$8:U$35,MATCH($B266,'I.Supplementary 2017-18'!$B$8:$B$35,0)),INDEX('I.KI 2017-18'!U$9:U$393,MATCH($B266,'I.KI 2017-18'!$B$9:$B$393,0)))),"")</f>
        <v>0</v>
      </c>
      <c r="AI266" s="193">
        <f>_xlfn.IFNA(IF($B266=$B$382,0,_xlfn.IFNA(INDEX('I.Supplementary 2017-18'!V$8:V$35,MATCH($B266,'I.Supplementary 2017-18'!$B$8:$B$35,0)),INDEX('I.KI 2017-18'!V$9:V$393,MATCH($B266,'I.KI 2017-18'!$B$9:$B$393,0)))),"")</f>
        <v>0</v>
      </c>
      <c r="AJ266" s="157">
        <f>_xlfn.IFNA(IF($B266=$B$382,0,_xlfn.IFNA(INDEX('I.Supplementary 2017-18'!W$8:W$35,MATCH($B266,'I.Supplementary 2017-18'!$B$8:$B$35,0)),INDEX('I.KI 2017-18'!W$9:W$393,MATCH($B266,'I.KI 2017-18'!$B$9:$B$393,0)))),"")</f>
        <v>0</v>
      </c>
      <c r="AK266" s="156">
        <f>_xlfn.IFNA(IF($B266=$B$382,0,_xlfn.IFNA(INDEX('I.Supplementary 2017-18'!X$8:X$35,MATCH($B266,'I.Supplementary 2017-18'!$B$8:$B$35,0)),INDEX('I.KI 2017-18'!X$9:X$393,MATCH($B266,'I.KI 2017-18'!$B$9:$B$393,0)))),"")</f>
        <v>0</v>
      </c>
      <c r="AL266" s="193">
        <f>_xlfn.IFNA(IF($B266=$B$382,0,_xlfn.IFNA(INDEX('I.Supplementary 2017-18'!Y$8:Y$35,MATCH($B266,'I.Supplementary 2017-18'!$B$8:$B$35,0)),INDEX('I.KI 2017-18'!Y$9:Y$393,MATCH($B266,'I.KI 2017-18'!$B$9:$B$393,0)))),"")</f>
        <v>2.7599186197696035</v>
      </c>
      <c r="AM266" s="193">
        <f>_xlfn.IFNA(IF($B266=$B$382,0,_xlfn.IFNA(INDEX('I.Supplementary 2017-18'!Z$8:Z$35,MATCH($B266,'I.Supplementary 2017-18'!$B$8:$B$35,0)),INDEX('I.KI 2017-18'!Z$9:Z$393,MATCH($B266,'I.KI 2017-18'!$B$9:$B$393,0)))),"")</f>
        <v>0</v>
      </c>
      <c r="AN266" s="193">
        <f>_xlfn.IFNA(IF($B266=$B$382,0,_xlfn.IFNA(INDEX('I.Supplementary 2017-18'!AA$8:AA$35,MATCH($B266,'I.Supplementary 2017-18'!$B$8:$B$35,0)),INDEX('I.KI 2017-18'!AA$9:AA$393,MATCH($B266,'I.KI 2017-18'!$B$9:$B$393,0)))),"")</f>
        <v>0</v>
      </c>
      <c r="AO266" s="157">
        <f>_xlfn.IFNA(IF($B266=$B$382,0,_xlfn.IFNA(INDEX('I.Supplementary 2017-18'!AB$8:AB$35,MATCH($B266,'I.Supplementary 2017-18'!$B$8:$B$35,0)),INDEX('I.KI 2017-18'!AB$9:AB$393,MATCH($B266,'I.KI 2017-18'!$B$9:$B$393,0)))),"")</f>
        <v>0</v>
      </c>
      <c r="AP266" s="149"/>
      <c r="AQ266" s="156">
        <f>_xlfn.IFNA(IF($B266=$B$381,0,IF($B266=$B$382,0,_xlfn.IFNA(INDEX('I.Supplementary 2017-18'!I$8:I$35,MATCH($B266,'I.Supplementary 2017-18'!$B$8:$B$35,0)),INDEX('I.KI 2017-18'!I$9:I$393,MATCH($B266,'I.KI 2017-18'!$B$9:$B$393,0))))),"")</f>
        <v>0.53643910007435647</v>
      </c>
      <c r="AR266" s="149">
        <f>_xlfn.IFNA(IF($B266=$B$381,0,IF($B266=$B$382,0,_xlfn.IFNA(INDEX('I.Supplementary 2017-18'!J$8:J$35,MATCH($B266,'I.Supplementary 2017-18'!$B$8:$B$35,0)),INDEX('I.KI 2017-18'!J$9:J$393,MATCH($B266,'I.KI 2017-18'!$B$9:$B$393,0))))),"")</f>
        <v>2.223479519695247</v>
      </c>
      <c r="AS266" s="157">
        <f>_xlfn.IFNA(IF($B266=$B$381,0,IF($B266=$B$382,0,_xlfn.IFNA(INDEX('I.Supplementary 2017-18'!H$8:H$35,MATCH($B266,'I.Supplementary 2017-18'!$B$8:$B$35,0)),INDEX('I.KI 2017-18'!H$9:H$393,MATCH($B266,'I.KI 2017-18'!$B$9:$B$393,0))))),"")</f>
        <v>2.7599186197696035</v>
      </c>
      <c r="AT266" s="149"/>
      <c r="AU266" s="156">
        <f>_xlfn.IFNA(_xlfn.IFNA(INDEX('I.Supplementary 2018-19'!P$8:P$157,MATCH($B266,'I.Supplementary 2018-19'!$B$8:$B$157,0)),INDEX('I.KI 2018-19'!P$9:P$393,MATCH($B266,'I.KI 2018-19'!$B$9:$B$393,0))),"")</f>
        <v>0</v>
      </c>
      <c r="AV266" s="193">
        <f>_xlfn.IFNA(_xlfn.IFNA(INDEX('I.Supplementary 2018-19'!Q$8:Q$157,MATCH($B266,'I.Supplementary 2018-19'!$B$8:$B$157,0)),INDEX('I.KI 2018-19'!Q$9:Q$393,MATCH($B266,'I.KI 2018-19'!$B$9:$B$393,0))),"")</f>
        <v>0.18958033958469517</v>
      </c>
      <c r="AW266" s="193">
        <f>_xlfn.IFNA(_xlfn.IFNA(INDEX('I.Supplementary 2018-19'!R$8:R$157,MATCH($B266,'I.Supplementary 2018-19'!$B$8:$B$157,0)),INDEX('I.KI 2018-19'!R$9:R$393,MATCH($B266,'I.KI 2018-19'!$B$9:$B$393,0))),"")</f>
        <v>0</v>
      </c>
      <c r="AX266" s="193">
        <f>_xlfn.IFNA(_xlfn.IFNA(INDEX('I.Supplementary 2018-19'!S$8:S$157,MATCH($B266,'I.Supplementary 2018-19'!$B$8:$B$157,0)),INDEX('I.KI 2018-19'!S$9:S$393,MATCH($B266,'I.KI 2018-19'!$B$9:$B$393,0))),"")</f>
        <v>0</v>
      </c>
      <c r="AY266" s="157">
        <f>_xlfn.IFNA(_xlfn.IFNA(INDEX('I.Supplementary 2018-19'!T$8:T$157,MATCH($B266,'I.Supplementary 2018-19'!$B$8:$B$157,0)),INDEX('I.KI 2018-19'!T$9:T$393,MATCH($B266,'I.KI 2018-19'!$B$9:$B$393,0))),"")</f>
        <v>0</v>
      </c>
      <c r="AZ266" s="156">
        <f>_xlfn.IFNA(_xlfn.IFNA(INDEX('I.Supplementary 2018-19'!U$8:U$157,MATCH($B266,'I.Supplementary 2018-19'!$B$8:$B$157,0)),INDEX('I.KI 2018-19'!U$9:U$393,MATCH($B266,'I.KI 2018-19'!$B$9:$B$393,0))),"")</f>
        <v>0</v>
      </c>
      <c r="BA266" s="193">
        <f>_xlfn.IFNA(_xlfn.IFNA(INDEX('I.Supplementary 2018-19'!V$8:V$157,MATCH($B266,'I.Supplementary 2018-19'!$B$8:$B$157,0)),INDEX('I.KI 2018-19'!V$9:V$393,MATCH($B266,'I.KI 2018-19'!$B$9:$B$393,0))),"")</f>
        <v>2.2902793335916707</v>
      </c>
      <c r="BB266" s="193">
        <f>_xlfn.IFNA(_xlfn.IFNA(INDEX('I.Supplementary 2018-19'!W$8:W$157,MATCH($B266,'I.Supplementary 2018-19'!$B$8:$B$157,0)),INDEX('I.KI 2018-19'!W$9:W$393,MATCH($B266,'I.KI 2018-19'!$B$9:$B$393,0))),"")</f>
        <v>0</v>
      </c>
      <c r="BC266" s="193">
        <f>_xlfn.IFNA(_xlfn.IFNA(INDEX('I.Supplementary 2018-19'!X$8:X$157,MATCH($B266,'I.Supplementary 2018-19'!$B$8:$B$157,0)),INDEX('I.KI 2018-19'!X$9:X$393,MATCH($B266,'I.KI 2018-19'!$B$9:$B$393,0))),"")</f>
        <v>0</v>
      </c>
      <c r="BD266" s="157">
        <f>_xlfn.IFNA(_xlfn.IFNA(INDEX('I.Supplementary 2018-19'!Y$8:Y$157,MATCH($B266,'I.Supplementary 2018-19'!$B$8:$B$157,0)),INDEX('I.KI 2018-19'!Y$9:Y$393,MATCH($B266,'I.KI 2018-19'!$B$9:$B$393,0))),"")</f>
        <v>0</v>
      </c>
      <c r="BE266" s="156">
        <f>_xlfn.IFNA(_xlfn.IFNA(INDEX('I.Supplementary 2018-19'!Z$8:Z$157,MATCH($B266,'I.Supplementary 2018-19'!$B$8:$B$157,0)),INDEX('I.KI 2018-19'!Z$9:Z$393,MATCH($B266,'I.KI 2018-19'!$B$9:$B$393,0))),"")</f>
        <v>0</v>
      </c>
      <c r="BF266" s="193">
        <f>_xlfn.IFNA(_xlfn.IFNA(INDEX('I.Supplementary 2018-19'!AA$8:AA$157,MATCH($B266,'I.Supplementary 2018-19'!$B$8:$B$157,0)),INDEX('I.KI 2018-19'!AA$9:AA$393,MATCH($B266,'I.KI 2018-19'!$B$9:$B$393,0))),"")</f>
        <v>2.479859673176366</v>
      </c>
      <c r="BG266" s="193">
        <f>_xlfn.IFNA(_xlfn.IFNA(INDEX('I.Supplementary 2018-19'!AB$8:AB$157,MATCH($B266,'I.Supplementary 2018-19'!$B$8:$B$157,0)),INDEX('I.KI 2018-19'!AB$9:AB$393,MATCH($B266,'I.KI 2018-19'!$B$9:$B$393,0))),"")</f>
        <v>0</v>
      </c>
      <c r="BH266" s="193">
        <f>_xlfn.IFNA(_xlfn.IFNA(INDEX('I.Supplementary 2018-19'!AC$8:AC$157,MATCH($B266,'I.Supplementary 2018-19'!$B$8:$B$157,0)),INDEX('I.KI 2018-19'!AC$9:AC$393,MATCH($B266,'I.KI 2018-19'!$B$9:$B$393,0))),"")</f>
        <v>0</v>
      </c>
      <c r="BI266" s="157">
        <f>_xlfn.IFNA(_xlfn.IFNA(INDEX('I.Supplementary 2018-19'!AD$8:AD$157,MATCH($B266,'I.Supplementary 2018-19'!$B$8:$B$157,0)),INDEX('I.KI 2018-19'!AD$9:AD$393,MATCH($B266,'I.KI 2018-19'!$B$9:$B$393,0))),"")</f>
        <v>0</v>
      </c>
      <c r="BJ266" s="149"/>
      <c r="BK266" s="156">
        <f>_xlfn.IFNA(IF($B266=$B$381,0,IF($B266=$B$382,0,_xlfn.IFNA(INDEX('I.Supplementary 2018-19'!I$8:I$157,MATCH($B266,'I.Supplementary 2018-19'!$B$8:$B$157,0)),INDEX('I.KI 2018-19'!I$9:I$393,MATCH($B266,'I.KI 2018-19'!$B$9:$B$393,0))))),"")</f>
        <v>0.18958033958469517</v>
      </c>
      <c r="BL266" s="149">
        <f>_xlfn.IFNA(IF($B266=$B$381,0,IF($B266=$B$382,0,_xlfn.IFNA(INDEX('I.Supplementary 2018-19'!J$8:J$157,MATCH($B266,'I.Supplementary 2018-19'!$B$8:$B$157,0)),INDEX('I.KI 2018-19'!J$9:J$393,MATCH($B266,'I.KI 2018-19'!$B$9:$B$393,0))))),"")</f>
        <v>2.2902793335916707</v>
      </c>
      <c r="BM266" s="157">
        <f>_xlfn.IFNA(IF($B266=$B$381,0,IF($B266=$B$382,0,_xlfn.IFNA(INDEX('I.Supplementary 2018-19'!H$8:H$157,MATCH($B266,'I.Supplementary 2018-19'!$B$8:$B$157,0)),INDEX('I.KI 2018-19'!H$9:H$393,MATCH($B266,'I.KI 2018-19'!$B$9:$B$393,0))))),"")</f>
        <v>2.479859673176366</v>
      </c>
    </row>
    <row r="267" spans="2:65">
      <c r="B267" s="121" t="str">
        <f>'Calculations for 2021-22'!B267</f>
        <v>E2402</v>
      </c>
      <c r="C267" s="160" t="str">
        <f>'Calculations for 2021-22'!D267</f>
        <v>E2402</v>
      </c>
      <c r="D267" t="str">
        <f>'Calculations for 2021-22'!E267</f>
        <v>UNINFIR</v>
      </c>
      <c r="E267">
        <f>'Calculations for 2021-22'!F267</f>
        <v>0</v>
      </c>
      <c r="F267" s="120" t="str">
        <f>'Calculations for 2021-22'!H267</f>
        <v>Rutland</v>
      </c>
      <c r="G267" s="156">
        <f>_xlfn.IFNA(INDEX('I.KI 2016-17'!M$8:M$391,MATCH($B267,'I.KI 2016-17'!$B$8:$B$391,0)),"")</f>
        <v>2.0249160699069999</v>
      </c>
      <c r="H267" s="149">
        <f>_xlfn.IFNA(INDEX('I.KI 2016-17'!N$8:N$391,MATCH($B267,'I.KI 2016-17'!$B$8:$B$391,0)),"")</f>
        <v>0.36700297178000002</v>
      </c>
      <c r="I267" s="149">
        <f>_xlfn.IFNA(INDEX('I.KI 2016-17'!O$8:O$391,MATCH($B267,'I.KI 2016-17'!$B$8:$B$391,0)),"")</f>
        <v>0</v>
      </c>
      <c r="J267" s="149">
        <f>_xlfn.IFNA(INDEX('I.KI 2016-17'!P$8:P$391,MATCH($B267,'I.KI 2016-17'!$B$8:$B$391,0)),"")</f>
        <v>0</v>
      </c>
      <c r="K267" s="157">
        <f>_xlfn.IFNA(INDEX('I.KI 2016-17'!Q$8:Q$391,MATCH($B267,'I.KI 2016-17'!$B$8:$B$391,0)),"")</f>
        <v>0</v>
      </c>
      <c r="L267" s="156">
        <f>_xlfn.IFNA(INDEX('I.KI 2016-17'!R$8:R$391,MATCH($B267,'I.KI 2016-17'!$B$8:$B$391,0)),"")</f>
        <v>3.1158221754029998</v>
      </c>
      <c r="M267" s="193">
        <f>_xlfn.IFNA(INDEX('I.KI 2016-17'!S$8:S$391,MATCH($B267,'I.KI 2016-17'!$B$8:$B$391,0)),"")</f>
        <v>0.96081930605699994</v>
      </c>
      <c r="N267" s="193">
        <f>_xlfn.IFNA(INDEX('I.KI 2016-17'!T$8:T$391,MATCH($B267,'I.KI 2016-17'!$B$8:$B$391,0)),"")</f>
        <v>0</v>
      </c>
      <c r="O267" s="193">
        <f>_xlfn.IFNA(INDEX('I.KI 2016-17'!U$8:U$391,MATCH($B267,'I.KI 2016-17'!$B$8:$B$391,0)),"")</f>
        <v>0</v>
      </c>
      <c r="P267" s="157">
        <f>_xlfn.IFNA(INDEX('I.KI 2016-17'!V$8:V$391,MATCH($B267,'I.KI 2016-17'!$B$8:$B$391,0)),"")</f>
        <v>0</v>
      </c>
      <c r="Q267" s="156">
        <f>_xlfn.IFNA(INDEX('I.KI 2016-17'!W$8:W$391,MATCH($B267,'I.KI 2016-17'!$B$8:$B$391,0)),"")</f>
        <v>5.1407382453099997</v>
      </c>
      <c r="R267" s="193">
        <f>_xlfn.IFNA(INDEX('I.KI 2016-17'!X$8:X$391,MATCH($B267,'I.KI 2016-17'!$B$8:$B$391,0)),"")</f>
        <v>1.3278222778369999</v>
      </c>
      <c r="S267" s="193">
        <f>_xlfn.IFNA(INDEX('I.KI 2016-17'!Y$8:Y$391,MATCH($B267,'I.KI 2016-17'!$B$8:$B$391,0)),"")</f>
        <v>0</v>
      </c>
      <c r="T267" s="193">
        <f>_xlfn.IFNA(INDEX('I.KI 2016-17'!Z$8:Z$391,MATCH($B267,'I.KI 2016-17'!$B$8:$B$391,0)),"")</f>
        <v>0</v>
      </c>
      <c r="U267" s="157">
        <f>_xlfn.IFNA(INDEX('I.KI 2016-17'!AA$8:AA$391,MATCH($B267,'I.KI 2016-17'!$B$8:$B$391,0)),"")</f>
        <v>0</v>
      </c>
      <c r="V267" s="149"/>
      <c r="W267" s="154">
        <f>_xlfn.IFNA(INDEX('I.KI 2016-17'!$H$8:$H$391,MATCH(B267,'I.KI 2016-17'!$B$8:$B$391,0)),"")</f>
        <v>2.3919190416870002</v>
      </c>
      <c r="X267" s="153">
        <f>_xlfn.IFNA(INDEX('I.KI 2016-17'!$I$8:$I$391,MATCH(B267,'I.KI 2016-17'!$B$8:$B$391,0)),"")</f>
        <v>4.0766414814600003</v>
      </c>
      <c r="Y267" s="155">
        <f>_xlfn.IFNA(INDEX('I.KI 2016-17'!$G$8:$G$391,MATCH(B267,'I.KI 2016-17'!$B$8:$B$391,0)),"")</f>
        <v>6.4685605231470005</v>
      </c>
      <c r="Z267" s="149"/>
      <c r="AA267" s="156">
        <f>_xlfn.IFNA(IF($B267=$B$382,0,_xlfn.IFNA(INDEX('I.Supplementary 2017-18'!N$8:N$35,MATCH($B267,'I.Supplementary 2017-18'!$B$8:$B$35,0)),INDEX('I.KI 2017-18'!N$9:N$393,MATCH($B267,'I.KI 2017-18'!$B$9:$B$393,0)))),"")</f>
        <v>0.94452747954644078</v>
      </c>
      <c r="AB267" s="193">
        <f>_xlfn.IFNA(IF($B267=$B$382,0,_xlfn.IFNA(INDEX('I.Supplementary 2017-18'!O$8:O$35,MATCH($B267,'I.Supplementary 2017-18'!$B$8:$B$35,0)),INDEX('I.KI 2017-18'!O$9:O$393,MATCH($B267,'I.KI 2017-18'!$B$9:$B$393,0)))),"")</f>
        <v>-5.5811068907156584E-2</v>
      </c>
      <c r="AC267" s="193">
        <f>_xlfn.IFNA(IF($B267=$B$382,0,_xlfn.IFNA(INDEX('I.Supplementary 2017-18'!P$8:P$35,MATCH($B267,'I.Supplementary 2017-18'!$B$8:$B$35,0)),INDEX('I.KI 2017-18'!P$9:P$393,MATCH($B267,'I.KI 2017-18'!$B$9:$B$393,0)))),"")</f>
        <v>0</v>
      </c>
      <c r="AD267" s="193">
        <f>_xlfn.IFNA(IF($B267=$B$382,0,_xlfn.IFNA(INDEX('I.Supplementary 2017-18'!Q$8:Q$35,MATCH($B267,'I.Supplementary 2017-18'!$B$8:$B$35,0)),INDEX('I.KI 2017-18'!Q$9:Q$393,MATCH($B267,'I.KI 2017-18'!$B$9:$B$393,0)))),"")</f>
        <v>0</v>
      </c>
      <c r="AE267" s="157">
        <f>_xlfn.IFNA(IF($B267=$B$382,0,_xlfn.IFNA(INDEX('I.Supplementary 2017-18'!R$8:R$35,MATCH($B267,'I.Supplementary 2017-18'!$B$8:$B$35,0)),INDEX('I.KI 2017-18'!R$9:R$393,MATCH($B267,'I.KI 2017-18'!$B$9:$B$393,0)))),"")</f>
        <v>0</v>
      </c>
      <c r="AF267" s="156">
        <f>_xlfn.IFNA(IF($B267=$B$382,0,_xlfn.IFNA(INDEX('I.Supplementary 2017-18'!S$8:S$35,MATCH($B267,'I.Supplementary 2017-18'!$B$8:$B$35,0)),INDEX('I.KI 2017-18'!S$9:S$393,MATCH($B267,'I.KI 2017-18'!$B$9:$B$393,0)))),"")</f>
        <v>3.1794348777513659</v>
      </c>
      <c r="AG267" s="193">
        <f>_xlfn.IFNA(IF($B267=$B$382,0,_xlfn.IFNA(INDEX('I.Supplementary 2017-18'!T$8:T$35,MATCH($B267,'I.Supplementary 2017-18'!$B$8:$B$35,0)),INDEX('I.KI 2017-18'!T$9:T$393,MATCH($B267,'I.KI 2017-18'!$B$9:$B$393,0)))),"")</f>
        <v>0.98043541669683842</v>
      </c>
      <c r="AH267" s="193">
        <f>_xlfn.IFNA(IF($B267=$B$382,0,_xlfn.IFNA(INDEX('I.Supplementary 2017-18'!U$8:U$35,MATCH($B267,'I.Supplementary 2017-18'!$B$8:$B$35,0)),INDEX('I.KI 2017-18'!U$9:U$393,MATCH($B267,'I.KI 2017-18'!$B$9:$B$393,0)))),"")</f>
        <v>0</v>
      </c>
      <c r="AI267" s="193">
        <f>_xlfn.IFNA(IF($B267=$B$382,0,_xlfn.IFNA(INDEX('I.Supplementary 2017-18'!V$8:V$35,MATCH($B267,'I.Supplementary 2017-18'!$B$8:$B$35,0)),INDEX('I.KI 2017-18'!V$9:V$393,MATCH($B267,'I.KI 2017-18'!$B$9:$B$393,0)))),"")</f>
        <v>0</v>
      </c>
      <c r="AJ267" s="157">
        <f>_xlfn.IFNA(IF($B267=$B$382,0,_xlfn.IFNA(INDEX('I.Supplementary 2017-18'!W$8:W$35,MATCH($B267,'I.Supplementary 2017-18'!$B$8:$B$35,0)),INDEX('I.KI 2017-18'!W$9:W$393,MATCH($B267,'I.KI 2017-18'!$B$9:$B$393,0)))),"")</f>
        <v>0</v>
      </c>
      <c r="AK267" s="156">
        <f>_xlfn.IFNA(IF($B267=$B$382,0,_xlfn.IFNA(INDEX('I.Supplementary 2017-18'!X$8:X$35,MATCH($B267,'I.Supplementary 2017-18'!$B$8:$B$35,0)),INDEX('I.KI 2017-18'!X$9:X$393,MATCH($B267,'I.KI 2017-18'!$B$9:$B$393,0)))),"")</f>
        <v>4.123962357297807</v>
      </c>
      <c r="AL267" s="193">
        <f>_xlfn.IFNA(IF($B267=$B$382,0,_xlfn.IFNA(INDEX('I.Supplementary 2017-18'!Y$8:Y$35,MATCH($B267,'I.Supplementary 2017-18'!$B$8:$B$35,0)),INDEX('I.KI 2017-18'!Y$9:Y$393,MATCH($B267,'I.KI 2017-18'!$B$9:$B$393,0)))),"")</f>
        <v>0.92462434778968183</v>
      </c>
      <c r="AM267" s="193">
        <f>_xlfn.IFNA(IF($B267=$B$382,0,_xlfn.IFNA(INDEX('I.Supplementary 2017-18'!Z$8:Z$35,MATCH($B267,'I.Supplementary 2017-18'!$B$8:$B$35,0)),INDEX('I.KI 2017-18'!Z$9:Z$393,MATCH($B267,'I.KI 2017-18'!$B$9:$B$393,0)))),"")</f>
        <v>0</v>
      </c>
      <c r="AN267" s="193">
        <f>_xlfn.IFNA(IF($B267=$B$382,0,_xlfn.IFNA(INDEX('I.Supplementary 2017-18'!AA$8:AA$35,MATCH($B267,'I.Supplementary 2017-18'!$B$8:$B$35,0)),INDEX('I.KI 2017-18'!AA$9:AA$393,MATCH($B267,'I.KI 2017-18'!$B$9:$B$393,0)))),"")</f>
        <v>0</v>
      </c>
      <c r="AO267" s="157">
        <f>_xlfn.IFNA(IF($B267=$B$382,0,_xlfn.IFNA(INDEX('I.Supplementary 2017-18'!AB$8:AB$35,MATCH($B267,'I.Supplementary 2017-18'!$B$8:$B$35,0)),INDEX('I.KI 2017-18'!AB$9:AB$393,MATCH($B267,'I.KI 2017-18'!$B$9:$B$393,0)))),"")</f>
        <v>0</v>
      </c>
      <c r="AP267" s="149"/>
      <c r="AQ267" s="156">
        <f>_xlfn.IFNA(IF($B267=$B$381,0,IF($B267=$B$382,0,_xlfn.IFNA(INDEX('I.Supplementary 2017-18'!I$8:I$35,MATCH($B267,'I.Supplementary 2017-18'!$B$8:$B$35,0)),INDEX('I.KI 2017-18'!I$9:I$393,MATCH($B267,'I.KI 2017-18'!$B$9:$B$393,0))))),"")</f>
        <v>0.88871641063928419</v>
      </c>
      <c r="AR267" s="149">
        <f>_xlfn.IFNA(IF($B267=$B$381,0,IF($B267=$B$382,0,_xlfn.IFNA(INDEX('I.Supplementary 2017-18'!J$8:J$35,MATCH($B267,'I.Supplementary 2017-18'!$B$8:$B$35,0)),INDEX('I.KI 2017-18'!J$9:J$393,MATCH($B267,'I.KI 2017-18'!$B$9:$B$393,0))))),"")</f>
        <v>4.1598702944482042</v>
      </c>
      <c r="AS267" s="157">
        <f>_xlfn.IFNA(IF($B267=$B$381,0,IF($B267=$B$382,0,_xlfn.IFNA(INDEX('I.Supplementary 2017-18'!H$8:H$35,MATCH($B267,'I.Supplementary 2017-18'!$B$8:$B$35,0)),INDEX('I.KI 2017-18'!H$9:H$393,MATCH($B267,'I.KI 2017-18'!$B$9:$B$393,0))))),"")</f>
        <v>5.0485867050874882</v>
      </c>
      <c r="AT267" s="149"/>
      <c r="AU267" s="156">
        <f>_xlfn.IFNA(_xlfn.IFNA(INDEX('I.Supplementary 2018-19'!P$8:P$157,MATCH($B267,'I.Supplementary 2018-19'!$B$8:$B$157,0)),INDEX('I.KI 2018-19'!P$9:P$393,MATCH($B267,'I.KI 2018-19'!$B$9:$B$393,0))),"")</f>
        <v>0</v>
      </c>
      <c r="AV267" s="193">
        <f>_xlfn.IFNA(_xlfn.IFNA(INDEX('I.Supplementary 2018-19'!Q$8:Q$157,MATCH($B267,'I.Supplementary 2018-19'!$B$8:$B$157,0)),INDEX('I.KI 2018-19'!Q$9:Q$393,MATCH($B267,'I.KI 2018-19'!$B$9:$B$393,0))),"")</f>
        <v>0</v>
      </c>
      <c r="AW267" s="193">
        <f>_xlfn.IFNA(_xlfn.IFNA(INDEX('I.Supplementary 2018-19'!R$8:R$157,MATCH($B267,'I.Supplementary 2018-19'!$B$8:$B$157,0)),INDEX('I.KI 2018-19'!R$9:R$393,MATCH($B267,'I.KI 2018-19'!$B$9:$B$393,0))),"")</f>
        <v>0</v>
      </c>
      <c r="AX267" s="193">
        <f>_xlfn.IFNA(_xlfn.IFNA(INDEX('I.Supplementary 2018-19'!S$8:S$157,MATCH($B267,'I.Supplementary 2018-19'!$B$8:$B$157,0)),INDEX('I.KI 2018-19'!S$9:S$393,MATCH($B267,'I.KI 2018-19'!$B$9:$B$393,0))),"")</f>
        <v>0</v>
      </c>
      <c r="AY267" s="157">
        <f>_xlfn.IFNA(_xlfn.IFNA(INDEX('I.Supplementary 2018-19'!T$8:T$157,MATCH($B267,'I.Supplementary 2018-19'!$B$8:$B$157,0)),INDEX('I.KI 2018-19'!T$9:T$393,MATCH($B267,'I.KI 2018-19'!$B$9:$B$393,0))),"")</f>
        <v>0</v>
      </c>
      <c r="AZ267" s="156">
        <f>_xlfn.IFNA(_xlfn.IFNA(INDEX('I.Supplementary 2018-19'!U$8:U$157,MATCH($B267,'I.Supplementary 2018-19'!$B$8:$B$157,0)),INDEX('I.KI 2018-19'!U$9:U$393,MATCH($B267,'I.KI 2018-19'!$B$9:$B$393,0))),"")</f>
        <v>3.2749543805164278</v>
      </c>
      <c r="BA267" s="193">
        <f>_xlfn.IFNA(_xlfn.IFNA(INDEX('I.Supplementary 2018-19'!V$8:V$157,MATCH($B267,'I.Supplementary 2018-19'!$B$8:$B$157,0)),INDEX('I.KI 2018-19'!V$9:V$393,MATCH($B267,'I.KI 2018-19'!$B$9:$B$393,0))),"")</f>
        <v>1.0098905579709923</v>
      </c>
      <c r="BB267" s="193">
        <f>_xlfn.IFNA(_xlfn.IFNA(INDEX('I.Supplementary 2018-19'!W$8:W$157,MATCH($B267,'I.Supplementary 2018-19'!$B$8:$B$157,0)),INDEX('I.KI 2018-19'!W$9:W$393,MATCH($B267,'I.KI 2018-19'!$B$9:$B$393,0))),"")</f>
        <v>0</v>
      </c>
      <c r="BC267" s="193">
        <f>_xlfn.IFNA(_xlfn.IFNA(INDEX('I.Supplementary 2018-19'!X$8:X$157,MATCH($B267,'I.Supplementary 2018-19'!$B$8:$B$157,0)),INDEX('I.KI 2018-19'!X$9:X$393,MATCH($B267,'I.KI 2018-19'!$B$9:$B$393,0))),"")</f>
        <v>0</v>
      </c>
      <c r="BD267" s="157">
        <f>_xlfn.IFNA(_xlfn.IFNA(INDEX('I.Supplementary 2018-19'!Y$8:Y$157,MATCH($B267,'I.Supplementary 2018-19'!$B$8:$B$157,0)),INDEX('I.KI 2018-19'!Y$9:Y$393,MATCH($B267,'I.KI 2018-19'!$B$9:$B$393,0))),"")</f>
        <v>0</v>
      </c>
      <c r="BE267" s="156">
        <f>_xlfn.IFNA(_xlfn.IFNA(INDEX('I.Supplementary 2018-19'!Z$8:Z$157,MATCH($B267,'I.Supplementary 2018-19'!$B$8:$B$157,0)),INDEX('I.KI 2018-19'!Z$9:Z$393,MATCH($B267,'I.KI 2018-19'!$B$9:$B$393,0))),"")</f>
        <v>3.2749543805164278</v>
      </c>
      <c r="BF267" s="193">
        <f>_xlfn.IFNA(_xlfn.IFNA(INDEX('I.Supplementary 2018-19'!AA$8:AA$157,MATCH($B267,'I.Supplementary 2018-19'!$B$8:$B$157,0)),INDEX('I.KI 2018-19'!AA$9:AA$393,MATCH($B267,'I.KI 2018-19'!$B$9:$B$393,0))),"")</f>
        <v>1.0098905579709923</v>
      </c>
      <c r="BG267" s="193">
        <f>_xlfn.IFNA(_xlfn.IFNA(INDEX('I.Supplementary 2018-19'!AB$8:AB$157,MATCH($B267,'I.Supplementary 2018-19'!$B$8:$B$157,0)),INDEX('I.KI 2018-19'!AB$9:AB$393,MATCH($B267,'I.KI 2018-19'!$B$9:$B$393,0))),"")</f>
        <v>0</v>
      </c>
      <c r="BH267" s="193">
        <f>_xlfn.IFNA(_xlfn.IFNA(INDEX('I.Supplementary 2018-19'!AC$8:AC$157,MATCH($B267,'I.Supplementary 2018-19'!$B$8:$B$157,0)),INDEX('I.KI 2018-19'!AC$9:AC$393,MATCH($B267,'I.KI 2018-19'!$B$9:$B$393,0))),"")</f>
        <v>0</v>
      </c>
      <c r="BI267" s="157">
        <f>_xlfn.IFNA(_xlfn.IFNA(INDEX('I.Supplementary 2018-19'!AD$8:AD$157,MATCH($B267,'I.Supplementary 2018-19'!$B$8:$B$157,0)),INDEX('I.KI 2018-19'!AD$9:AD$393,MATCH($B267,'I.KI 2018-19'!$B$9:$B$393,0))),"")</f>
        <v>0</v>
      </c>
      <c r="BJ267" s="149"/>
      <c r="BK267" s="156">
        <f>_xlfn.IFNA(IF($B267=$B$381,0,IF($B267=$B$382,0,_xlfn.IFNA(INDEX('I.Supplementary 2018-19'!I$8:I$157,MATCH($B267,'I.Supplementary 2018-19'!$B$8:$B$157,0)),INDEX('I.KI 2018-19'!I$9:I$393,MATCH($B267,'I.KI 2018-19'!$B$9:$B$393,0))))),"")</f>
        <v>0</v>
      </c>
      <c r="BL267" s="149">
        <f>_xlfn.IFNA(IF($B267=$B$381,0,IF($B267=$B$382,0,_xlfn.IFNA(INDEX('I.Supplementary 2018-19'!J$8:J$157,MATCH($B267,'I.Supplementary 2018-19'!$B$8:$B$157,0)),INDEX('I.KI 2018-19'!J$9:J$393,MATCH($B267,'I.KI 2018-19'!$B$9:$B$393,0))))),"")</f>
        <v>4.2848449384874199</v>
      </c>
      <c r="BM267" s="157">
        <f>_xlfn.IFNA(IF($B267=$B$381,0,IF($B267=$B$382,0,_xlfn.IFNA(INDEX('I.Supplementary 2018-19'!H$8:H$157,MATCH($B267,'I.Supplementary 2018-19'!$B$8:$B$157,0)),INDEX('I.KI 2018-19'!H$9:H$393,MATCH($B267,'I.KI 2018-19'!$B$9:$B$393,0))))),"")</f>
        <v>4.2848449384874199</v>
      </c>
    </row>
    <row r="268" spans="2:65">
      <c r="B268" s="121" t="str">
        <f>'Calculations for 2021-22'!B268</f>
        <v>E2755</v>
      </c>
      <c r="C268" s="160" t="str">
        <f>'Calculations for 2021-22'!D268</f>
        <v>E2755</v>
      </c>
      <c r="D268" t="str">
        <f>'Calculations for 2021-22'!E268</f>
        <v>SD</v>
      </c>
      <c r="E268" t="str">
        <f>'Calculations for 2021-22'!F268</f>
        <v>P1912</v>
      </c>
      <c r="F268" s="120" t="str">
        <f>'Calculations for 2021-22'!H268</f>
        <v>Ryedale</v>
      </c>
      <c r="G268" s="156">
        <f>_xlfn.IFNA(INDEX('I.KI 2016-17'!M$8:M$391,MATCH($B268,'I.KI 2016-17'!$B$8:$B$391,0)),"")</f>
        <v>0</v>
      </c>
      <c r="H268" s="149">
        <f>_xlfn.IFNA(INDEX('I.KI 2016-17'!N$8:N$391,MATCH($B268,'I.KI 2016-17'!$B$8:$B$391,0)),"")</f>
        <v>0.76291488192400003</v>
      </c>
      <c r="I268" s="149">
        <f>_xlfn.IFNA(INDEX('I.KI 2016-17'!O$8:O$391,MATCH($B268,'I.KI 2016-17'!$B$8:$B$391,0)),"")</f>
        <v>0</v>
      </c>
      <c r="J268" s="149">
        <f>_xlfn.IFNA(INDEX('I.KI 2016-17'!P$8:P$391,MATCH($B268,'I.KI 2016-17'!$B$8:$B$391,0)),"")</f>
        <v>0</v>
      </c>
      <c r="K268" s="157">
        <f>_xlfn.IFNA(INDEX('I.KI 2016-17'!Q$8:Q$391,MATCH($B268,'I.KI 2016-17'!$B$8:$B$391,0)),"")</f>
        <v>0</v>
      </c>
      <c r="L268" s="156">
        <f>_xlfn.IFNA(INDEX('I.KI 2016-17'!R$8:R$391,MATCH($B268,'I.KI 2016-17'!$B$8:$B$391,0)),"")</f>
        <v>0</v>
      </c>
      <c r="M268" s="193">
        <f>_xlfn.IFNA(INDEX('I.KI 2016-17'!S$8:S$391,MATCH($B268,'I.KI 2016-17'!$B$8:$B$391,0)),"")</f>
        <v>1.4996517105239999</v>
      </c>
      <c r="N268" s="193">
        <f>_xlfn.IFNA(INDEX('I.KI 2016-17'!T$8:T$391,MATCH($B268,'I.KI 2016-17'!$B$8:$B$391,0)),"")</f>
        <v>0</v>
      </c>
      <c r="O268" s="193">
        <f>_xlfn.IFNA(INDEX('I.KI 2016-17'!U$8:U$391,MATCH($B268,'I.KI 2016-17'!$B$8:$B$391,0)),"")</f>
        <v>0</v>
      </c>
      <c r="P268" s="157">
        <f>_xlfn.IFNA(INDEX('I.KI 2016-17'!V$8:V$391,MATCH($B268,'I.KI 2016-17'!$B$8:$B$391,0)),"")</f>
        <v>0</v>
      </c>
      <c r="Q268" s="156">
        <f>_xlfn.IFNA(INDEX('I.KI 2016-17'!W$8:W$391,MATCH($B268,'I.KI 2016-17'!$B$8:$B$391,0)),"")</f>
        <v>0</v>
      </c>
      <c r="R268" s="193">
        <f>_xlfn.IFNA(INDEX('I.KI 2016-17'!X$8:X$391,MATCH($B268,'I.KI 2016-17'!$B$8:$B$391,0)),"")</f>
        <v>2.2625665924480001</v>
      </c>
      <c r="S268" s="193">
        <f>_xlfn.IFNA(INDEX('I.KI 2016-17'!Y$8:Y$391,MATCH($B268,'I.KI 2016-17'!$B$8:$B$391,0)),"")</f>
        <v>0</v>
      </c>
      <c r="T268" s="193">
        <f>_xlfn.IFNA(INDEX('I.KI 2016-17'!Z$8:Z$391,MATCH($B268,'I.KI 2016-17'!$B$8:$B$391,0)),"")</f>
        <v>0</v>
      </c>
      <c r="U268" s="157">
        <f>_xlfn.IFNA(INDEX('I.KI 2016-17'!AA$8:AA$391,MATCH($B268,'I.KI 2016-17'!$B$8:$B$391,0)),"")</f>
        <v>0</v>
      </c>
      <c r="V268" s="149"/>
      <c r="W268" s="154">
        <f>_xlfn.IFNA(INDEX('I.KI 2016-17'!$H$8:$H$391,MATCH(B268,'I.KI 2016-17'!$B$8:$B$391,0)),"")</f>
        <v>0.76291488192400003</v>
      </c>
      <c r="X268" s="153">
        <f>_xlfn.IFNA(INDEX('I.KI 2016-17'!$I$8:$I$391,MATCH(B268,'I.KI 2016-17'!$B$8:$B$391,0)),"")</f>
        <v>1.4996517105239999</v>
      </c>
      <c r="Y268" s="155">
        <f>_xlfn.IFNA(INDEX('I.KI 2016-17'!$G$8:$G$391,MATCH(B268,'I.KI 2016-17'!$B$8:$B$391,0)),"")</f>
        <v>2.2625665924480001</v>
      </c>
      <c r="Z268" s="149"/>
      <c r="AA268" s="156">
        <f>_xlfn.IFNA(IF($B268=$B$382,0,_xlfn.IFNA(INDEX('I.Supplementary 2017-18'!N$8:N$35,MATCH($B268,'I.Supplementary 2017-18'!$B$8:$B$35,0)),INDEX('I.KI 2017-18'!N$9:N$393,MATCH($B268,'I.KI 2017-18'!$B$9:$B$393,0)))),"")</f>
        <v>0</v>
      </c>
      <c r="AB268" s="193">
        <f>_xlfn.IFNA(IF($B268=$B$382,0,_xlfn.IFNA(INDEX('I.Supplementary 2017-18'!O$8:O$35,MATCH($B268,'I.Supplementary 2017-18'!$B$8:$B$35,0)),INDEX('I.KI 2017-18'!O$9:O$393,MATCH($B268,'I.KI 2017-18'!$B$9:$B$393,0)))),"")</f>
        <v>0.37848765465763679</v>
      </c>
      <c r="AC268" s="193">
        <f>_xlfn.IFNA(IF($B268=$B$382,0,_xlfn.IFNA(INDEX('I.Supplementary 2017-18'!P$8:P$35,MATCH($B268,'I.Supplementary 2017-18'!$B$8:$B$35,0)),INDEX('I.KI 2017-18'!P$9:P$393,MATCH($B268,'I.KI 2017-18'!$B$9:$B$393,0)))),"")</f>
        <v>0</v>
      </c>
      <c r="AD268" s="193">
        <f>_xlfn.IFNA(IF($B268=$B$382,0,_xlfn.IFNA(INDEX('I.Supplementary 2017-18'!Q$8:Q$35,MATCH($B268,'I.Supplementary 2017-18'!$B$8:$B$35,0)),INDEX('I.KI 2017-18'!Q$9:Q$393,MATCH($B268,'I.KI 2017-18'!$B$9:$B$393,0)))),"")</f>
        <v>0</v>
      </c>
      <c r="AE268" s="157">
        <f>_xlfn.IFNA(IF($B268=$B$382,0,_xlfn.IFNA(INDEX('I.Supplementary 2017-18'!R$8:R$35,MATCH($B268,'I.Supplementary 2017-18'!$B$8:$B$35,0)),INDEX('I.KI 2017-18'!R$9:R$393,MATCH($B268,'I.KI 2017-18'!$B$9:$B$393,0)))),"")</f>
        <v>0</v>
      </c>
      <c r="AF268" s="156">
        <f>_xlfn.IFNA(IF($B268=$B$382,0,_xlfn.IFNA(INDEX('I.Supplementary 2017-18'!S$8:S$35,MATCH($B268,'I.Supplementary 2017-18'!$B$8:$B$35,0)),INDEX('I.KI 2017-18'!S$9:S$393,MATCH($B268,'I.KI 2017-18'!$B$9:$B$393,0)))),"")</f>
        <v>0</v>
      </c>
      <c r="AG268" s="193">
        <f>_xlfn.IFNA(IF($B268=$B$382,0,_xlfn.IFNA(INDEX('I.Supplementary 2017-18'!T$8:T$35,MATCH($B268,'I.Supplementary 2017-18'!$B$8:$B$35,0)),INDEX('I.KI 2017-18'!T$9:T$393,MATCH($B268,'I.KI 2017-18'!$B$9:$B$393,0)))),"")</f>
        <v>1.5302686368174405</v>
      </c>
      <c r="AH268" s="193">
        <f>_xlfn.IFNA(IF($B268=$B$382,0,_xlfn.IFNA(INDEX('I.Supplementary 2017-18'!U$8:U$35,MATCH($B268,'I.Supplementary 2017-18'!$B$8:$B$35,0)),INDEX('I.KI 2017-18'!U$9:U$393,MATCH($B268,'I.KI 2017-18'!$B$9:$B$393,0)))),"")</f>
        <v>0</v>
      </c>
      <c r="AI268" s="193">
        <f>_xlfn.IFNA(IF($B268=$B$382,0,_xlfn.IFNA(INDEX('I.Supplementary 2017-18'!V$8:V$35,MATCH($B268,'I.Supplementary 2017-18'!$B$8:$B$35,0)),INDEX('I.KI 2017-18'!V$9:V$393,MATCH($B268,'I.KI 2017-18'!$B$9:$B$393,0)))),"")</f>
        <v>0</v>
      </c>
      <c r="AJ268" s="157">
        <f>_xlfn.IFNA(IF($B268=$B$382,0,_xlfn.IFNA(INDEX('I.Supplementary 2017-18'!W$8:W$35,MATCH($B268,'I.Supplementary 2017-18'!$B$8:$B$35,0)),INDEX('I.KI 2017-18'!W$9:W$393,MATCH($B268,'I.KI 2017-18'!$B$9:$B$393,0)))),"")</f>
        <v>0</v>
      </c>
      <c r="AK268" s="156">
        <f>_xlfn.IFNA(IF($B268=$B$382,0,_xlfn.IFNA(INDEX('I.Supplementary 2017-18'!X$8:X$35,MATCH($B268,'I.Supplementary 2017-18'!$B$8:$B$35,0)),INDEX('I.KI 2017-18'!X$9:X$393,MATCH($B268,'I.KI 2017-18'!$B$9:$B$393,0)))),"")</f>
        <v>0</v>
      </c>
      <c r="AL268" s="193">
        <f>_xlfn.IFNA(IF($B268=$B$382,0,_xlfn.IFNA(INDEX('I.Supplementary 2017-18'!Y$8:Y$35,MATCH($B268,'I.Supplementary 2017-18'!$B$8:$B$35,0)),INDEX('I.KI 2017-18'!Y$9:Y$393,MATCH($B268,'I.KI 2017-18'!$B$9:$B$393,0)))),"")</f>
        <v>1.9087562914750773</v>
      </c>
      <c r="AM268" s="193">
        <f>_xlfn.IFNA(IF($B268=$B$382,0,_xlfn.IFNA(INDEX('I.Supplementary 2017-18'!Z$8:Z$35,MATCH($B268,'I.Supplementary 2017-18'!$B$8:$B$35,0)),INDEX('I.KI 2017-18'!Z$9:Z$393,MATCH($B268,'I.KI 2017-18'!$B$9:$B$393,0)))),"")</f>
        <v>0</v>
      </c>
      <c r="AN268" s="193">
        <f>_xlfn.IFNA(IF($B268=$B$382,0,_xlfn.IFNA(INDEX('I.Supplementary 2017-18'!AA$8:AA$35,MATCH($B268,'I.Supplementary 2017-18'!$B$8:$B$35,0)),INDEX('I.KI 2017-18'!AA$9:AA$393,MATCH($B268,'I.KI 2017-18'!$B$9:$B$393,0)))),"")</f>
        <v>0</v>
      </c>
      <c r="AO268" s="157">
        <f>_xlfn.IFNA(IF($B268=$B$382,0,_xlfn.IFNA(INDEX('I.Supplementary 2017-18'!AB$8:AB$35,MATCH($B268,'I.Supplementary 2017-18'!$B$8:$B$35,0)),INDEX('I.KI 2017-18'!AB$9:AB$393,MATCH($B268,'I.KI 2017-18'!$B$9:$B$393,0)))),"")</f>
        <v>0</v>
      </c>
      <c r="AP268" s="149"/>
      <c r="AQ268" s="156">
        <f>_xlfn.IFNA(IF($B268=$B$381,0,IF($B268=$B$382,0,_xlfn.IFNA(INDEX('I.Supplementary 2017-18'!I$8:I$35,MATCH($B268,'I.Supplementary 2017-18'!$B$8:$B$35,0)),INDEX('I.KI 2017-18'!I$9:I$393,MATCH($B268,'I.KI 2017-18'!$B$9:$B$393,0))))),"")</f>
        <v>0.37848765465763679</v>
      </c>
      <c r="AR268" s="149">
        <f>_xlfn.IFNA(IF($B268=$B$381,0,IF($B268=$B$382,0,_xlfn.IFNA(INDEX('I.Supplementary 2017-18'!J$8:J$35,MATCH($B268,'I.Supplementary 2017-18'!$B$8:$B$35,0)),INDEX('I.KI 2017-18'!J$9:J$393,MATCH($B268,'I.KI 2017-18'!$B$9:$B$393,0))))),"")</f>
        <v>1.5302686368174405</v>
      </c>
      <c r="AS268" s="157">
        <f>_xlfn.IFNA(IF($B268=$B$381,0,IF($B268=$B$382,0,_xlfn.IFNA(INDEX('I.Supplementary 2017-18'!H$8:H$35,MATCH($B268,'I.Supplementary 2017-18'!$B$8:$B$35,0)),INDEX('I.KI 2017-18'!H$9:H$393,MATCH($B268,'I.KI 2017-18'!$B$9:$B$393,0))))),"")</f>
        <v>1.9087562914750773</v>
      </c>
      <c r="AT268" s="149"/>
      <c r="AU268" s="156">
        <f>_xlfn.IFNA(_xlfn.IFNA(INDEX('I.Supplementary 2018-19'!P$8:P$157,MATCH($B268,'I.Supplementary 2018-19'!$B$8:$B$157,0)),INDEX('I.KI 2018-19'!P$9:P$393,MATCH($B268,'I.KI 2018-19'!$B$9:$B$393,0))),"")</f>
        <v>0</v>
      </c>
      <c r="AV268" s="193">
        <f>_xlfn.IFNA(_xlfn.IFNA(INDEX('I.Supplementary 2018-19'!Q$8:Q$157,MATCH($B268,'I.Supplementary 2018-19'!$B$8:$B$157,0)),INDEX('I.KI 2018-19'!Q$9:Q$393,MATCH($B268,'I.KI 2018-19'!$B$9:$B$393,0))),"")</f>
        <v>0.143023570543902</v>
      </c>
      <c r="AW268" s="193">
        <f>_xlfn.IFNA(_xlfn.IFNA(INDEX('I.Supplementary 2018-19'!R$8:R$157,MATCH($B268,'I.Supplementary 2018-19'!$B$8:$B$157,0)),INDEX('I.KI 2018-19'!R$9:R$393,MATCH($B268,'I.KI 2018-19'!$B$9:$B$393,0))),"")</f>
        <v>0</v>
      </c>
      <c r="AX268" s="193">
        <f>_xlfn.IFNA(_xlfn.IFNA(INDEX('I.Supplementary 2018-19'!S$8:S$157,MATCH($B268,'I.Supplementary 2018-19'!$B$8:$B$157,0)),INDEX('I.KI 2018-19'!S$9:S$393,MATCH($B268,'I.KI 2018-19'!$B$9:$B$393,0))),"")</f>
        <v>0</v>
      </c>
      <c r="AY268" s="157">
        <f>_xlfn.IFNA(_xlfn.IFNA(INDEX('I.Supplementary 2018-19'!T$8:T$157,MATCH($B268,'I.Supplementary 2018-19'!$B$8:$B$157,0)),INDEX('I.KI 2018-19'!T$9:T$393,MATCH($B268,'I.KI 2018-19'!$B$9:$B$393,0))),"")</f>
        <v>0</v>
      </c>
      <c r="AZ268" s="156">
        <f>_xlfn.IFNA(_xlfn.IFNA(INDEX('I.Supplementary 2018-19'!U$8:U$157,MATCH($B268,'I.Supplementary 2018-19'!$B$8:$B$157,0)),INDEX('I.KI 2018-19'!U$9:U$393,MATCH($B268,'I.KI 2018-19'!$B$9:$B$393,0))),"")</f>
        <v>0</v>
      </c>
      <c r="BA268" s="193">
        <f>_xlfn.IFNA(_xlfn.IFNA(INDEX('I.Supplementary 2018-19'!V$8:V$157,MATCH($B268,'I.Supplementary 2018-19'!$B$8:$B$157,0)),INDEX('I.KI 2018-19'!V$9:V$393,MATCH($B268,'I.KI 2018-19'!$B$9:$B$393,0))),"")</f>
        <v>1.5762423726874923</v>
      </c>
      <c r="BB268" s="193">
        <f>_xlfn.IFNA(_xlfn.IFNA(INDEX('I.Supplementary 2018-19'!W$8:W$157,MATCH($B268,'I.Supplementary 2018-19'!$B$8:$B$157,0)),INDEX('I.KI 2018-19'!W$9:W$393,MATCH($B268,'I.KI 2018-19'!$B$9:$B$393,0))),"")</f>
        <v>0</v>
      </c>
      <c r="BC268" s="193">
        <f>_xlfn.IFNA(_xlfn.IFNA(INDEX('I.Supplementary 2018-19'!X$8:X$157,MATCH($B268,'I.Supplementary 2018-19'!$B$8:$B$157,0)),INDEX('I.KI 2018-19'!X$9:X$393,MATCH($B268,'I.KI 2018-19'!$B$9:$B$393,0))),"")</f>
        <v>0</v>
      </c>
      <c r="BD268" s="157">
        <f>_xlfn.IFNA(_xlfn.IFNA(INDEX('I.Supplementary 2018-19'!Y$8:Y$157,MATCH($B268,'I.Supplementary 2018-19'!$B$8:$B$157,0)),INDEX('I.KI 2018-19'!Y$9:Y$393,MATCH($B268,'I.KI 2018-19'!$B$9:$B$393,0))),"")</f>
        <v>0</v>
      </c>
      <c r="BE268" s="156">
        <f>_xlfn.IFNA(_xlfn.IFNA(INDEX('I.Supplementary 2018-19'!Z$8:Z$157,MATCH($B268,'I.Supplementary 2018-19'!$B$8:$B$157,0)),INDEX('I.KI 2018-19'!Z$9:Z$393,MATCH($B268,'I.KI 2018-19'!$B$9:$B$393,0))),"")</f>
        <v>0</v>
      </c>
      <c r="BF268" s="193">
        <f>_xlfn.IFNA(_xlfn.IFNA(INDEX('I.Supplementary 2018-19'!AA$8:AA$157,MATCH($B268,'I.Supplementary 2018-19'!$B$8:$B$157,0)),INDEX('I.KI 2018-19'!AA$9:AA$393,MATCH($B268,'I.KI 2018-19'!$B$9:$B$393,0))),"")</f>
        <v>1.7192659432313944</v>
      </c>
      <c r="BG268" s="193">
        <f>_xlfn.IFNA(_xlfn.IFNA(INDEX('I.Supplementary 2018-19'!AB$8:AB$157,MATCH($B268,'I.Supplementary 2018-19'!$B$8:$B$157,0)),INDEX('I.KI 2018-19'!AB$9:AB$393,MATCH($B268,'I.KI 2018-19'!$B$9:$B$393,0))),"")</f>
        <v>0</v>
      </c>
      <c r="BH268" s="193">
        <f>_xlfn.IFNA(_xlfn.IFNA(INDEX('I.Supplementary 2018-19'!AC$8:AC$157,MATCH($B268,'I.Supplementary 2018-19'!$B$8:$B$157,0)),INDEX('I.KI 2018-19'!AC$9:AC$393,MATCH($B268,'I.KI 2018-19'!$B$9:$B$393,0))),"")</f>
        <v>0</v>
      </c>
      <c r="BI268" s="157">
        <f>_xlfn.IFNA(_xlfn.IFNA(INDEX('I.Supplementary 2018-19'!AD$8:AD$157,MATCH($B268,'I.Supplementary 2018-19'!$B$8:$B$157,0)),INDEX('I.KI 2018-19'!AD$9:AD$393,MATCH($B268,'I.KI 2018-19'!$B$9:$B$393,0))),"")</f>
        <v>0</v>
      </c>
      <c r="BJ268" s="149"/>
      <c r="BK268" s="156">
        <f>_xlfn.IFNA(IF($B268=$B$381,0,IF($B268=$B$382,0,_xlfn.IFNA(INDEX('I.Supplementary 2018-19'!I$8:I$157,MATCH($B268,'I.Supplementary 2018-19'!$B$8:$B$157,0)),INDEX('I.KI 2018-19'!I$9:I$393,MATCH($B268,'I.KI 2018-19'!$B$9:$B$393,0))))),"")</f>
        <v>0.143023570543902</v>
      </c>
      <c r="BL268" s="149">
        <f>_xlfn.IFNA(IF($B268=$B$381,0,IF($B268=$B$382,0,_xlfn.IFNA(INDEX('I.Supplementary 2018-19'!J$8:J$157,MATCH($B268,'I.Supplementary 2018-19'!$B$8:$B$157,0)),INDEX('I.KI 2018-19'!J$9:J$393,MATCH($B268,'I.KI 2018-19'!$B$9:$B$393,0))))),"")</f>
        <v>1.5762423726874923</v>
      </c>
      <c r="BM268" s="157">
        <f>_xlfn.IFNA(IF($B268=$B$381,0,IF($B268=$B$382,0,_xlfn.IFNA(INDEX('I.Supplementary 2018-19'!H$8:H$157,MATCH($B268,'I.Supplementary 2018-19'!$B$8:$B$157,0)),INDEX('I.KI 2018-19'!H$9:H$393,MATCH($B268,'I.KI 2018-19'!$B$9:$B$393,0))))),"")</f>
        <v>1.7192659432313944</v>
      </c>
    </row>
    <row r="269" spans="2:65">
      <c r="B269" s="121" t="str">
        <f>'Calculations for 2021-22'!B269</f>
        <v>E4206</v>
      </c>
      <c r="C269" s="160" t="str">
        <f>'Calculations for 2021-22'!D269</f>
        <v>E4206</v>
      </c>
      <c r="D269" t="str">
        <f>'Calculations for 2021-22'!E269</f>
        <v>MD</v>
      </c>
      <c r="E269" t="str">
        <f>'Calculations for 2021-22'!F269</f>
        <v>P1701</v>
      </c>
      <c r="F269" s="120" t="str">
        <f>'Calculations for 2021-22'!H269</f>
        <v>Salford</v>
      </c>
      <c r="G269" s="156">
        <f>_xlfn.IFNA(INDEX('I.KI 2016-17'!M$8:M$391,MATCH($B269,'I.KI 2016-17'!$B$8:$B$391,0)),"")</f>
        <v>41.664367575873001</v>
      </c>
      <c r="H269" s="149">
        <f>_xlfn.IFNA(INDEX('I.KI 2016-17'!N$8:N$391,MATCH($B269,'I.KI 2016-17'!$B$8:$B$391,0)),"")</f>
        <v>5.0910693602850001</v>
      </c>
      <c r="I269" s="149">
        <f>_xlfn.IFNA(INDEX('I.KI 2016-17'!O$8:O$391,MATCH($B269,'I.KI 2016-17'!$B$8:$B$391,0)),"")</f>
        <v>0</v>
      </c>
      <c r="J269" s="149">
        <f>_xlfn.IFNA(INDEX('I.KI 2016-17'!P$8:P$391,MATCH($B269,'I.KI 2016-17'!$B$8:$B$391,0)),"")</f>
        <v>0</v>
      </c>
      <c r="K269" s="157">
        <f>_xlfn.IFNA(INDEX('I.KI 2016-17'!Q$8:Q$391,MATCH($B269,'I.KI 2016-17'!$B$8:$B$391,0)),"")</f>
        <v>0</v>
      </c>
      <c r="L269" s="156">
        <f>_xlfn.IFNA(INDEX('I.KI 2016-17'!R$8:R$391,MATCH($B269,'I.KI 2016-17'!$B$8:$B$391,0)),"")</f>
        <v>57.168635102986002</v>
      </c>
      <c r="M269" s="193">
        <f>_xlfn.IFNA(INDEX('I.KI 2016-17'!S$8:S$391,MATCH($B269,'I.KI 2016-17'!$B$8:$B$391,0)),"")</f>
        <v>9.3034447511540002</v>
      </c>
      <c r="N269" s="193">
        <f>_xlfn.IFNA(INDEX('I.KI 2016-17'!T$8:T$391,MATCH($B269,'I.KI 2016-17'!$B$8:$B$391,0)),"")</f>
        <v>0</v>
      </c>
      <c r="O269" s="193">
        <f>_xlfn.IFNA(INDEX('I.KI 2016-17'!U$8:U$391,MATCH($B269,'I.KI 2016-17'!$B$8:$B$391,0)),"")</f>
        <v>0</v>
      </c>
      <c r="P269" s="157">
        <f>_xlfn.IFNA(INDEX('I.KI 2016-17'!V$8:V$391,MATCH($B269,'I.KI 2016-17'!$B$8:$B$391,0)),"")</f>
        <v>0</v>
      </c>
      <c r="Q269" s="156">
        <f>_xlfn.IFNA(INDEX('I.KI 2016-17'!W$8:W$391,MATCH($B269,'I.KI 2016-17'!$B$8:$B$391,0)),"")</f>
        <v>98.833002678859003</v>
      </c>
      <c r="R269" s="193">
        <f>_xlfn.IFNA(INDEX('I.KI 2016-17'!X$8:X$391,MATCH($B269,'I.KI 2016-17'!$B$8:$B$391,0)),"")</f>
        <v>14.394514111439001</v>
      </c>
      <c r="S269" s="193">
        <f>_xlfn.IFNA(INDEX('I.KI 2016-17'!Y$8:Y$391,MATCH($B269,'I.KI 2016-17'!$B$8:$B$391,0)),"")</f>
        <v>0</v>
      </c>
      <c r="T269" s="193">
        <f>_xlfn.IFNA(INDEX('I.KI 2016-17'!Z$8:Z$391,MATCH($B269,'I.KI 2016-17'!$B$8:$B$391,0)),"")</f>
        <v>0</v>
      </c>
      <c r="U269" s="157">
        <f>_xlfn.IFNA(INDEX('I.KI 2016-17'!AA$8:AA$391,MATCH($B269,'I.KI 2016-17'!$B$8:$B$391,0)),"")</f>
        <v>0</v>
      </c>
      <c r="V269" s="149"/>
      <c r="W269" s="154">
        <f>_xlfn.IFNA(INDEX('I.KI 2016-17'!$H$8:$H$391,MATCH(B269,'I.KI 2016-17'!$B$8:$B$391,0)),"")</f>
        <v>46.755436936157999</v>
      </c>
      <c r="X269" s="153">
        <f>_xlfn.IFNA(INDEX('I.KI 2016-17'!$I$8:$I$391,MATCH(B269,'I.KI 2016-17'!$B$8:$B$391,0)),"")</f>
        <v>66.472079854139992</v>
      </c>
      <c r="Y269" s="155">
        <f>_xlfn.IFNA(INDEX('I.KI 2016-17'!$G$8:$G$391,MATCH(B269,'I.KI 2016-17'!$B$8:$B$391,0)),"")</f>
        <v>113.22751679029798</v>
      </c>
      <c r="Z269" s="149"/>
      <c r="AA269" s="156">
        <f>_xlfn.IFNA(IF($B269=$B$382,0,_xlfn.IFNA(INDEX('I.Supplementary 2017-18'!N$8:N$35,MATCH($B269,'I.Supplementary 2017-18'!$B$8:$B$35,0)),INDEX('I.KI 2017-18'!N$9:N$393,MATCH($B269,'I.KI 2017-18'!$B$9:$B$393,0)))),"")</f>
        <v>32.279293519515726</v>
      </c>
      <c r="AB269" s="193">
        <f>_xlfn.IFNA(IF($B269=$B$382,0,_xlfn.IFNA(INDEX('I.Supplementary 2017-18'!O$8:O$35,MATCH($B269,'I.Supplementary 2017-18'!$B$8:$B$35,0)),INDEX('I.KI 2017-18'!O$9:O$393,MATCH($B269,'I.KI 2017-18'!$B$9:$B$393,0)))),"")</f>
        <v>3.3488780344825164</v>
      </c>
      <c r="AC269" s="193">
        <f>_xlfn.IFNA(IF($B269=$B$382,0,_xlfn.IFNA(INDEX('I.Supplementary 2017-18'!P$8:P$35,MATCH($B269,'I.Supplementary 2017-18'!$B$8:$B$35,0)),INDEX('I.KI 2017-18'!P$9:P$393,MATCH($B269,'I.KI 2017-18'!$B$9:$B$393,0)))),"")</f>
        <v>0</v>
      </c>
      <c r="AD269" s="193">
        <f>_xlfn.IFNA(IF($B269=$B$382,0,_xlfn.IFNA(INDEX('I.Supplementary 2017-18'!Q$8:Q$35,MATCH($B269,'I.Supplementary 2017-18'!$B$8:$B$35,0)),INDEX('I.KI 2017-18'!Q$9:Q$393,MATCH($B269,'I.KI 2017-18'!$B$9:$B$393,0)))),"")</f>
        <v>0</v>
      </c>
      <c r="AE269" s="157">
        <f>_xlfn.IFNA(IF($B269=$B$382,0,_xlfn.IFNA(INDEX('I.Supplementary 2017-18'!R$8:R$35,MATCH($B269,'I.Supplementary 2017-18'!$B$8:$B$35,0)),INDEX('I.KI 2017-18'!R$9:R$393,MATCH($B269,'I.KI 2017-18'!$B$9:$B$393,0)))),"")</f>
        <v>0</v>
      </c>
      <c r="AF269" s="156">
        <f>_xlfn.IFNA(IF($B269=$B$382,0,_xlfn.IFNA(INDEX('I.Supplementary 2017-18'!S$8:S$35,MATCH($B269,'I.Supplementary 2017-18'!$B$8:$B$35,0)),INDEX('I.KI 2017-18'!S$9:S$393,MATCH($B269,'I.KI 2017-18'!$B$9:$B$393,0)))),"")</f>
        <v>58.335791366644798</v>
      </c>
      <c r="AG269" s="193">
        <f>_xlfn.IFNA(IF($B269=$B$382,0,_xlfn.IFNA(INDEX('I.Supplementary 2017-18'!T$8:T$35,MATCH($B269,'I.Supplementary 2017-18'!$B$8:$B$35,0)),INDEX('I.KI 2017-18'!T$9:T$393,MATCH($B269,'I.KI 2017-18'!$B$9:$B$393,0)))),"")</f>
        <v>9.4933841085542916</v>
      </c>
      <c r="AH269" s="193">
        <f>_xlfn.IFNA(IF($B269=$B$382,0,_xlfn.IFNA(INDEX('I.Supplementary 2017-18'!U$8:U$35,MATCH($B269,'I.Supplementary 2017-18'!$B$8:$B$35,0)),INDEX('I.KI 2017-18'!U$9:U$393,MATCH($B269,'I.KI 2017-18'!$B$9:$B$393,0)))),"")</f>
        <v>0</v>
      </c>
      <c r="AI269" s="193">
        <f>_xlfn.IFNA(IF($B269=$B$382,0,_xlfn.IFNA(INDEX('I.Supplementary 2017-18'!V$8:V$35,MATCH($B269,'I.Supplementary 2017-18'!$B$8:$B$35,0)),INDEX('I.KI 2017-18'!V$9:V$393,MATCH($B269,'I.KI 2017-18'!$B$9:$B$393,0)))),"")</f>
        <v>0</v>
      </c>
      <c r="AJ269" s="157">
        <f>_xlfn.IFNA(IF($B269=$B$382,0,_xlfn.IFNA(INDEX('I.Supplementary 2017-18'!W$8:W$35,MATCH($B269,'I.Supplementary 2017-18'!$B$8:$B$35,0)),INDEX('I.KI 2017-18'!W$9:W$393,MATCH($B269,'I.KI 2017-18'!$B$9:$B$393,0)))),"")</f>
        <v>0</v>
      </c>
      <c r="AK269" s="156">
        <f>_xlfn.IFNA(IF($B269=$B$382,0,_xlfn.IFNA(INDEX('I.Supplementary 2017-18'!X$8:X$35,MATCH($B269,'I.Supplementary 2017-18'!$B$8:$B$35,0)),INDEX('I.KI 2017-18'!X$9:X$393,MATCH($B269,'I.KI 2017-18'!$B$9:$B$393,0)))),"")</f>
        <v>90.615084886160531</v>
      </c>
      <c r="AL269" s="193">
        <f>_xlfn.IFNA(IF($B269=$B$382,0,_xlfn.IFNA(INDEX('I.Supplementary 2017-18'!Y$8:Y$35,MATCH($B269,'I.Supplementary 2017-18'!$B$8:$B$35,0)),INDEX('I.KI 2017-18'!Y$9:Y$393,MATCH($B269,'I.KI 2017-18'!$B$9:$B$393,0)))),"")</f>
        <v>12.842262143036809</v>
      </c>
      <c r="AM269" s="193">
        <f>_xlfn.IFNA(IF($B269=$B$382,0,_xlfn.IFNA(INDEX('I.Supplementary 2017-18'!Z$8:Z$35,MATCH($B269,'I.Supplementary 2017-18'!$B$8:$B$35,0)),INDEX('I.KI 2017-18'!Z$9:Z$393,MATCH($B269,'I.KI 2017-18'!$B$9:$B$393,0)))),"")</f>
        <v>0</v>
      </c>
      <c r="AN269" s="193">
        <f>_xlfn.IFNA(IF($B269=$B$382,0,_xlfn.IFNA(INDEX('I.Supplementary 2017-18'!AA$8:AA$35,MATCH($B269,'I.Supplementary 2017-18'!$B$8:$B$35,0)),INDEX('I.KI 2017-18'!AA$9:AA$393,MATCH($B269,'I.KI 2017-18'!$B$9:$B$393,0)))),"")</f>
        <v>0</v>
      </c>
      <c r="AO269" s="157">
        <f>_xlfn.IFNA(IF($B269=$B$382,0,_xlfn.IFNA(INDEX('I.Supplementary 2017-18'!AB$8:AB$35,MATCH($B269,'I.Supplementary 2017-18'!$B$8:$B$35,0)),INDEX('I.KI 2017-18'!AB$9:AB$393,MATCH($B269,'I.KI 2017-18'!$B$9:$B$393,0)))),"")</f>
        <v>0</v>
      </c>
      <c r="AP269" s="149"/>
      <c r="AQ269" s="156">
        <f>_xlfn.IFNA(IF($B269=$B$381,0,IF($B269=$B$382,0,_xlfn.IFNA(INDEX('I.Supplementary 2017-18'!I$8:I$35,MATCH($B269,'I.Supplementary 2017-18'!$B$8:$B$35,0)),INDEX('I.KI 2017-18'!I$9:I$393,MATCH($B269,'I.KI 2017-18'!$B$9:$B$393,0))))),"")</f>
        <v>35.628171553998243</v>
      </c>
      <c r="AR269" s="149">
        <f>_xlfn.IFNA(IF($B269=$B$381,0,IF($B269=$B$382,0,_xlfn.IFNA(INDEX('I.Supplementary 2017-18'!J$8:J$35,MATCH($B269,'I.Supplementary 2017-18'!$B$8:$B$35,0)),INDEX('I.KI 2017-18'!J$9:J$393,MATCH($B269,'I.KI 2017-18'!$B$9:$B$393,0))))),"")</f>
        <v>67.829175475199094</v>
      </c>
      <c r="AS269" s="157">
        <f>_xlfn.IFNA(IF($B269=$B$381,0,IF($B269=$B$382,0,_xlfn.IFNA(INDEX('I.Supplementary 2017-18'!H$8:H$35,MATCH($B269,'I.Supplementary 2017-18'!$B$8:$B$35,0)),INDEX('I.KI 2017-18'!H$9:H$393,MATCH($B269,'I.KI 2017-18'!$B$9:$B$393,0))))),"")</f>
        <v>103.45734702919734</v>
      </c>
      <c r="AT269" s="149"/>
      <c r="AU269" s="156">
        <f>_xlfn.IFNA(_xlfn.IFNA(INDEX('I.Supplementary 2018-19'!P$8:P$157,MATCH($B269,'I.Supplementary 2018-19'!$B$8:$B$157,0)),INDEX('I.KI 2018-19'!P$9:P$393,MATCH($B269,'I.KI 2018-19'!$B$9:$B$393,0))),"")</f>
        <v>25.856987968369214</v>
      </c>
      <c r="AV269" s="193">
        <f>_xlfn.IFNA(_xlfn.IFNA(INDEX('I.Supplementary 2018-19'!Q$8:Q$157,MATCH($B269,'I.Supplementary 2018-19'!$B$8:$B$157,0)),INDEX('I.KI 2018-19'!Q$9:Q$393,MATCH($B269,'I.KI 2018-19'!$B$9:$B$393,0))),"")</f>
        <v>2.232803560890777</v>
      </c>
      <c r="AW269" s="193">
        <f>_xlfn.IFNA(_xlfn.IFNA(INDEX('I.Supplementary 2018-19'!R$8:R$157,MATCH($B269,'I.Supplementary 2018-19'!$B$8:$B$157,0)),INDEX('I.KI 2018-19'!R$9:R$393,MATCH($B269,'I.KI 2018-19'!$B$9:$B$393,0))),"")</f>
        <v>0</v>
      </c>
      <c r="AX269" s="193">
        <f>_xlfn.IFNA(_xlfn.IFNA(INDEX('I.Supplementary 2018-19'!S$8:S$157,MATCH($B269,'I.Supplementary 2018-19'!$B$8:$B$157,0)),INDEX('I.KI 2018-19'!S$9:S$393,MATCH($B269,'I.KI 2018-19'!$B$9:$B$393,0))),"")</f>
        <v>0</v>
      </c>
      <c r="AY269" s="157">
        <f>_xlfn.IFNA(_xlfn.IFNA(INDEX('I.Supplementary 2018-19'!T$8:T$157,MATCH($B269,'I.Supplementary 2018-19'!$B$8:$B$157,0)),INDEX('I.KI 2018-19'!T$9:T$393,MATCH($B269,'I.KI 2018-19'!$B$9:$B$393,0))),"")</f>
        <v>0</v>
      </c>
      <c r="AZ269" s="156">
        <f>_xlfn.IFNA(_xlfn.IFNA(INDEX('I.Supplementary 2018-19'!U$8:U$157,MATCH($B269,'I.Supplementary 2018-19'!$B$8:$B$157,0)),INDEX('I.KI 2018-19'!U$9:U$393,MATCH($B269,'I.KI 2018-19'!$B$9:$B$393,0))),"")</f>
        <v>60.088368789677048</v>
      </c>
      <c r="BA269" s="193">
        <f>_xlfn.IFNA(_xlfn.IFNA(INDEX('I.Supplementary 2018-19'!V$8:V$157,MATCH($B269,'I.Supplementary 2018-19'!$B$8:$B$157,0)),INDEX('I.KI 2018-19'!V$9:V$393,MATCH($B269,'I.KI 2018-19'!$B$9:$B$393,0))),"")</f>
        <v>9.7785930731889703</v>
      </c>
      <c r="BB269" s="193">
        <f>_xlfn.IFNA(_xlfn.IFNA(INDEX('I.Supplementary 2018-19'!W$8:W$157,MATCH($B269,'I.Supplementary 2018-19'!$B$8:$B$157,0)),INDEX('I.KI 2018-19'!W$9:W$393,MATCH($B269,'I.KI 2018-19'!$B$9:$B$393,0))),"")</f>
        <v>0</v>
      </c>
      <c r="BC269" s="193">
        <f>_xlfn.IFNA(_xlfn.IFNA(INDEX('I.Supplementary 2018-19'!X$8:X$157,MATCH($B269,'I.Supplementary 2018-19'!$B$8:$B$157,0)),INDEX('I.KI 2018-19'!X$9:X$393,MATCH($B269,'I.KI 2018-19'!$B$9:$B$393,0))),"")</f>
        <v>0</v>
      </c>
      <c r="BD269" s="157">
        <f>_xlfn.IFNA(_xlfn.IFNA(INDEX('I.Supplementary 2018-19'!Y$8:Y$157,MATCH($B269,'I.Supplementary 2018-19'!$B$8:$B$157,0)),INDEX('I.KI 2018-19'!Y$9:Y$393,MATCH($B269,'I.KI 2018-19'!$B$9:$B$393,0))),"")</f>
        <v>0</v>
      </c>
      <c r="BE269" s="156">
        <f>_xlfn.IFNA(_xlfn.IFNA(INDEX('I.Supplementary 2018-19'!Z$8:Z$157,MATCH($B269,'I.Supplementary 2018-19'!$B$8:$B$157,0)),INDEX('I.KI 2018-19'!Z$9:Z$393,MATCH($B269,'I.KI 2018-19'!$B$9:$B$393,0))),"")</f>
        <v>85.945356758046259</v>
      </c>
      <c r="BF269" s="193">
        <f>_xlfn.IFNA(_xlfn.IFNA(INDEX('I.Supplementary 2018-19'!AA$8:AA$157,MATCH($B269,'I.Supplementary 2018-19'!$B$8:$B$157,0)),INDEX('I.KI 2018-19'!AA$9:AA$393,MATCH($B269,'I.KI 2018-19'!$B$9:$B$393,0))),"")</f>
        <v>12.011396634079748</v>
      </c>
      <c r="BG269" s="193">
        <f>_xlfn.IFNA(_xlfn.IFNA(INDEX('I.Supplementary 2018-19'!AB$8:AB$157,MATCH($B269,'I.Supplementary 2018-19'!$B$8:$B$157,0)),INDEX('I.KI 2018-19'!AB$9:AB$393,MATCH($B269,'I.KI 2018-19'!$B$9:$B$393,0))),"")</f>
        <v>0</v>
      </c>
      <c r="BH269" s="193">
        <f>_xlfn.IFNA(_xlfn.IFNA(INDEX('I.Supplementary 2018-19'!AC$8:AC$157,MATCH($B269,'I.Supplementary 2018-19'!$B$8:$B$157,0)),INDEX('I.KI 2018-19'!AC$9:AC$393,MATCH($B269,'I.KI 2018-19'!$B$9:$B$393,0))),"")</f>
        <v>0</v>
      </c>
      <c r="BI269" s="157">
        <f>_xlfn.IFNA(_xlfn.IFNA(INDEX('I.Supplementary 2018-19'!AD$8:AD$157,MATCH($B269,'I.Supplementary 2018-19'!$B$8:$B$157,0)),INDEX('I.KI 2018-19'!AD$9:AD$393,MATCH($B269,'I.KI 2018-19'!$B$9:$B$393,0))),"")</f>
        <v>0</v>
      </c>
      <c r="BJ269" s="149"/>
      <c r="BK269" s="156">
        <f>_xlfn.IFNA(IF($B269=$B$381,0,IF($B269=$B$382,0,_xlfn.IFNA(INDEX('I.Supplementary 2018-19'!I$8:I$157,MATCH($B269,'I.Supplementary 2018-19'!$B$8:$B$157,0)),INDEX('I.KI 2018-19'!I$9:I$393,MATCH($B269,'I.KI 2018-19'!$B$9:$B$393,0))))),"")</f>
        <v>28.089791529259994</v>
      </c>
      <c r="BL269" s="149">
        <f>_xlfn.IFNA(IF($B269=$B$381,0,IF($B269=$B$382,0,_xlfn.IFNA(INDEX('I.Supplementary 2018-19'!J$8:J$157,MATCH($B269,'I.Supplementary 2018-19'!$B$8:$B$157,0)),INDEX('I.KI 2018-19'!J$9:J$393,MATCH($B269,'I.KI 2018-19'!$B$9:$B$393,0))))),"")</f>
        <v>69.86696186286602</v>
      </c>
      <c r="BM269" s="157">
        <f>_xlfn.IFNA(IF($B269=$B$381,0,IF($B269=$B$382,0,_xlfn.IFNA(INDEX('I.Supplementary 2018-19'!H$8:H$157,MATCH($B269,'I.Supplementary 2018-19'!$B$8:$B$157,0)),INDEX('I.KI 2018-19'!H$9:H$393,MATCH($B269,'I.KI 2018-19'!$B$9:$B$393,0))))),"")</f>
        <v>97.956753392126018</v>
      </c>
    </row>
    <row r="270" spans="2:65">
      <c r="B270" s="121" t="str">
        <f>'Calculations for 2021-22'!B270</f>
        <v>E4604</v>
      </c>
      <c r="C270" s="160" t="str">
        <f>'Calculations for 2021-22'!D270</f>
        <v>E4604</v>
      </c>
      <c r="D270" t="str">
        <f>'Calculations for 2021-22'!E270</f>
        <v>MD</v>
      </c>
      <c r="E270" t="str">
        <f>'Calculations for 2021-22'!F270</f>
        <v>P1703</v>
      </c>
      <c r="F270" s="120" t="str">
        <f>'Calculations for 2021-22'!H270</f>
        <v>Sandwell</v>
      </c>
      <c r="G270" s="156">
        <f>_xlfn.IFNA(INDEX('I.KI 2016-17'!M$8:M$391,MATCH($B270,'I.KI 2016-17'!$B$8:$B$391,0)),"")</f>
        <v>60.610950798032</v>
      </c>
      <c r="H270" s="149">
        <f>_xlfn.IFNA(INDEX('I.KI 2016-17'!N$8:N$391,MATCH($B270,'I.KI 2016-17'!$B$8:$B$391,0)),"")</f>
        <v>6.8138775180439994</v>
      </c>
      <c r="I270" s="149">
        <f>_xlfn.IFNA(INDEX('I.KI 2016-17'!O$8:O$391,MATCH($B270,'I.KI 2016-17'!$B$8:$B$391,0)),"")</f>
        <v>0</v>
      </c>
      <c r="J270" s="149">
        <f>_xlfn.IFNA(INDEX('I.KI 2016-17'!P$8:P$391,MATCH($B270,'I.KI 2016-17'!$B$8:$B$391,0)),"")</f>
        <v>0</v>
      </c>
      <c r="K270" s="157">
        <f>_xlfn.IFNA(INDEX('I.KI 2016-17'!Q$8:Q$391,MATCH($B270,'I.KI 2016-17'!$B$8:$B$391,0)),"")</f>
        <v>0</v>
      </c>
      <c r="L270" s="156">
        <f>_xlfn.IFNA(INDEX('I.KI 2016-17'!R$8:R$391,MATCH($B270,'I.KI 2016-17'!$B$8:$B$391,0)),"")</f>
        <v>80.963092031087001</v>
      </c>
      <c r="M270" s="193">
        <f>_xlfn.IFNA(INDEX('I.KI 2016-17'!S$8:S$391,MATCH($B270,'I.KI 2016-17'!$B$8:$B$391,0)),"")</f>
        <v>12.166851237609</v>
      </c>
      <c r="N270" s="193">
        <f>_xlfn.IFNA(INDEX('I.KI 2016-17'!T$8:T$391,MATCH($B270,'I.KI 2016-17'!$B$8:$B$391,0)),"")</f>
        <v>0</v>
      </c>
      <c r="O270" s="193">
        <f>_xlfn.IFNA(INDEX('I.KI 2016-17'!U$8:U$391,MATCH($B270,'I.KI 2016-17'!$B$8:$B$391,0)),"")</f>
        <v>0</v>
      </c>
      <c r="P270" s="157">
        <f>_xlfn.IFNA(INDEX('I.KI 2016-17'!V$8:V$391,MATCH($B270,'I.KI 2016-17'!$B$8:$B$391,0)),"")</f>
        <v>0</v>
      </c>
      <c r="Q270" s="156">
        <f>_xlfn.IFNA(INDEX('I.KI 2016-17'!W$8:W$391,MATCH($B270,'I.KI 2016-17'!$B$8:$B$391,0)),"")</f>
        <v>141.57404282911901</v>
      </c>
      <c r="R270" s="193">
        <f>_xlfn.IFNA(INDEX('I.KI 2016-17'!X$8:X$391,MATCH($B270,'I.KI 2016-17'!$B$8:$B$391,0)),"")</f>
        <v>18.980728755653001</v>
      </c>
      <c r="S270" s="193">
        <f>_xlfn.IFNA(INDEX('I.KI 2016-17'!Y$8:Y$391,MATCH($B270,'I.KI 2016-17'!$B$8:$B$391,0)),"")</f>
        <v>0</v>
      </c>
      <c r="T270" s="193">
        <f>_xlfn.IFNA(INDEX('I.KI 2016-17'!Z$8:Z$391,MATCH($B270,'I.KI 2016-17'!$B$8:$B$391,0)),"")</f>
        <v>0</v>
      </c>
      <c r="U270" s="157">
        <f>_xlfn.IFNA(INDEX('I.KI 2016-17'!AA$8:AA$391,MATCH($B270,'I.KI 2016-17'!$B$8:$B$391,0)),"")</f>
        <v>0</v>
      </c>
      <c r="V270" s="149"/>
      <c r="W270" s="154">
        <f>_xlfn.IFNA(INDEX('I.KI 2016-17'!$H$8:$H$391,MATCH(B270,'I.KI 2016-17'!$B$8:$B$391,0)),"")</f>
        <v>67.424828316076002</v>
      </c>
      <c r="X270" s="153">
        <f>_xlfn.IFNA(INDEX('I.KI 2016-17'!$I$8:$I$391,MATCH(B270,'I.KI 2016-17'!$B$8:$B$391,0)),"")</f>
        <v>93.129943268695996</v>
      </c>
      <c r="Y270" s="155">
        <f>_xlfn.IFNA(INDEX('I.KI 2016-17'!$G$8:$G$391,MATCH(B270,'I.KI 2016-17'!$B$8:$B$391,0)),"")</f>
        <v>160.554771584772</v>
      </c>
      <c r="Z270" s="149"/>
      <c r="AA270" s="156">
        <f>_xlfn.IFNA(IF($B270=$B$382,0,_xlfn.IFNA(INDEX('I.Supplementary 2017-18'!N$8:N$35,MATCH($B270,'I.Supplementary 2017-18'!$B$8:$B$35,0)),INDEX('I.KI 2017-18'!N$9:N$393,MATCH($B270,'I.KI 2017-18'!$B$9:$B$393,0)))),"")</f>
        <v>48.514484614558356</v>
      </c>
      <c r="AB270" s="193">
        <f>_xlfn.IFNA(IF($B270=$B$382,0,_xlfn.IFNA(INDEX('I.Supplementary 2017-18'!O$8:O$35,MATCH($B270,'I.Supplementary 2017-18'!$B$8:$B$35,0)),INDEX('I.KI 2017-18'!O$9:O$393,MATCH($B270,'I.KI 2017-18'!$B$9:$B$393,0)))),"")</f>
        <v>4.761891778233057</v>
      </c>
      <c r="AC270" s="193">
        <f>_xlfn.IFNA(IF($B270=$B$382,0,_xlfn.IFNA(INDEX('I.Supplementary 2017-18'!P$8:P$35,MATCH($B270,'I.Supplementary 2017-18'!$B$8:$B$35,0)),INDEX('I.KI 2017-18'!P$9:P$393,MATCH($B270,'I.KI 2017-18'!$B$9:$B$393,0)))),"")</f>
        <v>0</v>
      </c>
      <c r="AD270" s="193">
        <f>_xlfn.IFNA(IF($B270=$B$382,0,_xlfn.IFNA(INDEX('I.Supplementary 2017-18'!Q$8:Q$35,MATCH($B270,'I.Supplementary 2017-18'!$B$8:$B$35,0)),INDEX('I.KI 2017-18'!Q$9:Q$393,MATCH($B270,'I.KI 2017-18'!$B$9:$B$393,0)))),"")</f>
        <v>0</v>
      </c>
      <c r="AE270" s="157">
        <f>_xlfn.IFNA(IF($B270=$B$382,0,_xlfn.IFNA(INDEX('I.Supplementary 2017-18'!R$8:R$35,MATCH($B270,'I.Supplementary 2017-18'!$B$8:$B$35,0)),INDEX('I.KI 2017-18'!R$9:R$393,MATCH($B270,'I.KI 2017-18'!$B$9:$B$393,0)))),"")</f>
        <v>0</v>
      </c>
      <c r="AF270" s="156">
        <f>_xlfn.IFNA(IF($B270=$B$382,0,_xlfn.IFNA(INDEX('I.Supplementary 2017-18'!S$8:S$35,MATCH($B270,'I.Supplementary 2017-18'!$B$8:$B$35,0)),INDEX('I.KI 2017-18'!S$9:S$393,MATCH($B270,'I.KI 2017-18'!$B$9:$B$393,0)))),"")</f>
        <v>82.616036514002104</v>
      </c>
      <c r="AG270" s="193">
        <f>_xlfn.IFNA(IF($B270=$B$382,0,_xlfn.IFNA(INDEX('I.Supplementary 2017-18'!T$8:T$35,MATCH($B270,'I.Supplementary 2017-18'!$B$8:$B$35,0)),INDEX('I.KI 2017-18'!T$9:T$393,MATCH($B270,'I.KI 2017-18'!$B$9:$B$393,0)))),"")</f>
        <v>12.415249972429214</v>
      </c>
      <c r="AH270" s="193">
        <f>_xlfn.IFNA(IF($B270=$B$382,0,_xlfn.IFNA(INDEX('I.Supplementary 2017-18'!U$8:U$35,MATCH($B270,'I.Supplementary 2017-18'!$B$8:$B$35,0)),INDEX('I.KI 2017-18'!U$9:U$393,MATCH($B270,'I.KI 2017-18'!$B$9:$B$393,0)))),"")</f>
        <v>0</v>
      </c>
      <c r="AI270" s="193">
        <f>_xlfn.IFNA(IF($B270=$B$382,0,_xlfn.IFNA(INDEX('I.Supplementary 2017-18'!V$8:V$35,MATCH($B270,'I.Supplementary 2017-18'!$B$8:$B$35,0)),INDEX('I.KI 2017-18'!V$9:V$393,MATCH($B270,'I.KI 2017-18'!$B$9:$B$393,0)))),"")</f>
        <v>0</v>
      </c>
      <c r="AJ270" s="157">
        <f>_xlfn.IFNA(IF($B270=$B$382,0,_xlfn.IFNA(INDEX('I.Supplementary 2017-18'!W$8:W$35,MATCH($B270,'I.Supplementary 2017-18'!$B$8:$B$35,0)),INDEX('I.KI 2017-18'!W$9:W$393,MATCH($B270,'I.KI 2017-18'!$B$9:$B$393,0)))),"")</f>
        <v>0</v>
      </c>
      <c r="AK270" s="156">
        <f>_xlfn.IFNA(IF($B270=$B$382,0,_xlfn.IFNA(INDEX('I.Supplementary 2017-18'!X$8:X$35,MATCH($B270,'I.Supplementary 2017-18'!$B$8:$B$35,0)),INDEX('I.KI 2017-18'!X$9:X$393,MATCH($B270,'I.KI 2017-18'!$B$9:$B$393,0)))),"")</f>
        <v>131.13052112856047</v>
      </c>
      <c r="AL270" s="193">
        <f>_xlfn.IFNA(IF($B270=$B$382,0,_xlfn.IFNA(INDEX('I.Supplementary 2017-18'!Y$8:Y$35,MATCH($B270,'I.Supplementary 2017-18'!$B$8:$B$35,0)),INDEX('I.KI 2017-18'!Y$9:Y$393,MATCH($B270,'I.KI 2017-18'!$B$9:$B$393,0)))),"")</f>
        <v>17.177141750662273</v>
      </c>
      <c r="AM270" s="193">
        <f>_xlfn.IFNA(IF($B270=$B$382,0,_xlfn.IFNA(INDEX('I.Supplementary 2017-18'!Z$8:Z$35,MATCH($B270,'I.Supplementary 2017-18'!$B$8:$B$35,0)),INDEX('I.KI 2017-18'!Z$9:Z$393,MATCH($B270,'I.KI 2017-18'!$B$9:$B$393,0)))),"")</f>
        <v>0</v>
      </c>
      <c r="AN270" s="193">
        <f>_xlfn.IFNA(IF($B270=$B$382,0,_xlfn.IFNA(INDEX('I.Supplementary 2017-18'!AA$8:AA$35,MATCH($B270,'I.Supplementary 2017-18'!$B$8:$B$35,0)),INDEX('I.KI 2017-18'!AA$9:AA$393,MATCH($B270,'I.KI 2017-18'!$B$9:$B$393,0)))),"")</f>
        <v>0</v>
      </c>
      <c r="AO270" s="157">
        <f>_xlfn.IFNA(IF($B270=$B$382,0,_xlfn.IFNA(INDEX('I.Supplementary 2017-18'!AB$8:AB$35,MATCH($B270,'I.Supplementary 2017-18'!$B$8:$B$35,0)),INDEX('I.KI 2017-18'!AB$9:AB$393,MATCH($B270,'I.KI 2017-18'!$B$9:$B$393,0)))),"")</f>
        <v>0</v>
      </c>
      <c r="AP270" s="149"/>
      <c r="AQ270" s="156">
        <f>_xlfn.IFNA(IF($B270=$B$381,0,IF($B270=$B$382,0,_xlfn.IFNA(INDEX('I.Supplementary 2017-18'!I$8:I$35,MATCH($B270,'I.Supplementary 2017-18'!$B$8:$B$35,0)),INDEX('I.KI 2017-18'!I$9:I$393,MATCH($B270,'I.KI 2017-18'!$B$9:$B$393,0))))),"")</f>
        <v>53.276376392791413</v>
      </c>
      <c r="AR270" s="149">
        <f>_xlfn.IFNA(IF($B270=$B$381,0,IF($B270=$B$382,0,_xlfn.IFNA(INDEX('I.Supplementary 2017-18'!J$8:J$35,MATCH($B270,'I.Supplementary 2017-18'!$B$8:$B$35,0)),INDEX('I.KI 2017-18'!J$9:J$393,MATCH($B270,'I.KI 2017-18'!$B$9:$B$393,0))))),"")</f>
        <v>95.031286486431313</v>
      </c>
      <c r="AS270" s="157">
        <f>_xlfn.IFNA(IF($B270=$B$381,0,IF($B270=$B$382,0,_xlfn.IFNA(INDEX('I.Supplementary 2017-18'!H$8:H$35,MATCH($B270,'I.Supplementary 2017-18'!$B$8:$B$35,0)),INDEX('I.KI 2017-18'!H$9:H$393,MATCH($B270,'I.KI 2017-18'!$B$9:$B$393,0))))),"")</f>
        <v>148.30766287922273</v>
      </c>
      <c r="AT270" s="149"/>
      <c r="AU270" s="156">
        <f>_xlfn.IFNA(_xlfn.IFNA(INDEX('I.Supplementary 2018-19'!P$8:P$157,MATCH($B270,'I.Supplementary 2018-19'!$B$8:$B$157,0)),INDEX('I.KI 2018-19'!P$9:P$393,MATCH($B270,'I.KI 2018-19'!$B$9:$B$393,0))),"")</f>
        <v>40.099302128198104</v>
      </c>
      <c r="AV270" s="193">
        <f>_xlfn.IFNA(_xlfn.IFNA(INDEX('I.Supplementary 2018-19'!Q$8:Q$157,MATCH($B270,'I.Supplementary 2018-19'!$B$8:$B$157,0)),INDEX('I.KI 2018-19'!Q$9:Q$393,MATCH($B270,'I.KI 2018-19'!$B$9:$B$393,0))),"")</f>
        <v>3.4237417075060086</v>
      </c>
      <c r="AW270" s="193">
        <f>_xlfn.IFNA(_xlfn.IFNA(INDEX('I.Supplementary 2018-19'!R$8:R$157,MATCH($B270,'I.Supplementary 2018-19'!$B$8:$B$157,0)),INDEX('I.KI 2018-19'!R$9:R$393,MATCH($B270,'I.KI 2018-19'!$B$9:$B$393,0))),"")</f>
        <v>0</v>
      </c>
      <c r="AX270" s="193">
        <f>_xlfn.IFNA(_xlfn.IFNA(INDEX('I.Supplementary 2018-19'!S$8:S$157,MATCH($B270,'I.Supplementary 2018-19'!$B$8:$B$157,0)),INDEX('I.KI 2018-19'!S$9:S$393,MATCH($B270,'I.KI 2018-19'!$B$9:$B$393,0))),"")</f>
        <v>0</v>
      </c>
      <c r="AY270" s="157">
        <f>_xlfn.IFNA(_xlfn.IFNA(INDEX('I.Supplementary 2018-19'!T$8:T$157,MATCH($B270,'I.Supplementary 2018-19'!$B$8:$B$157,0)),INDEX('I.KI 2018-19'!T$9:T$393,MATCH($B270,'I.KI 2018-19'!$B$9:$B$393,0))),"")</f>
        <v>0</v>
      </c>
      <c r="AZ270" s="156">
        <f>_xlfn.IFNA(_xlfn.IFNA(INDEX('I.Supplementary 2018-19'!U$8:U$157,MATCH($B270,'I.Supplementary 2018-19'!$B$8:$B$157,0)),INDEX('I.KI 2018-19'!U$9:U$393,MATCH($B270,'I.KI 2018-19'!$B$9:$B$393,0))),"")</f>
        <v>85.098063362062248</v>
      </c>
      <c r="BA270" s="193">
        <f>_xlfn.IFNA(_xlfn.IFNA(INDEX('I.Supplementary 2018-19'!V$8:V$157,MATCH($B270,'I.Supplementary 2018-19'!$B$8:$B$157,0)),INDEX('I.KI 2018-19'!V$9:V$393,MATCH($B270,'I.KI 2018-19'!$B$9:$B$393,0))),"")</f>
        <v>12.788240314948546</v>
      </c>
      <c r="BB270" s="193">
        <f>_xlfn.IFNA(_xlfn.IFNA(INDEX('I.Supplementary 2018-19'!W$8:W$157,MATCH($B270,'I.Supplementary 2018-19'!$B$8:$B$157,0)),INDEX('I.KI 2018-19'!W$9:W$393,MATCH($B270,'I.KI 2018-19'!$B$9:$B$393,0))),"")</f>
        <v>0</v>
      </c>
      <c r="BC270" s="193">
        <f>_xlfn.IFNA(_xlfn.IFNA(INDEX('I.Supplementary 2018-19'!X$8:X$157,MATCH($B270,'I.Supplementary 2018-19'!$B$8:$B$157,0)),INDEX('I.KI 2018-19'!X$9:X$393,MATCH($B270,'I.KI 2018-19'!$B$9:$B$393,0))),"")</f>
        <v>0</v>
      </c>
      <c r="BD270" s="157">
        <f>_xlfn.IFNA(_xlfn.IFNA(INDEX('I.Supplementary 2018-19'!Y$8:Y$157,MATCH($B270,'I.Supplementary 2018-19'!$B$8:$B$157,0)),INDEX('I.KI 2018-19'!Y$9:Y$393,MATCH($B270,'I.KI 2018-19'!$B$9:$B$393,0))),"")</f>
        <v>0</v>
      </c>
      <c r="BE270" s="156">
        <f>_xlfn.IFNA(_xlfn.IFNA(INDEX('I.Supplementary 2018-19'!Z$8:Z$157,MATCH($B270,'I.Supplementary 2018-19'!$B$8:$B$157,0)),INDEX('I.KI 2018-19'!Z$9:Z$393,MATCH($B270,'I.KI 2018-19'!$B$9:$B$393,0))),"")</f>
        <v>125.19736549026035</v>
      </c>
      <c r="BF270" s="193">
        <f>_xlfn.IFNA(_xlfn.IFNA(INDEX('I.Supplementary 2018-19'!AA$8:AA$157,MATCH($B270,'I.Supplementary 2018-19'!$B$8:$B$157,0)),INDEX('I.KI 2018-19'!AA$9:AA$393,MATCH($B270,'I.KI 2018-19'!$B$9:$B$393,0))),"")</f>
        <v>16.211982022454553</v>
      </c>
      <c r="BG270" s="193">
        <f>_xlfn.IFNA(_xlfn.IFNA(INDEX('I.Supplementary 2018-19'!AB$8:AB$157,MATCH($B270,'I.Supplementary 2018-19'!$B$8:$B$157,0)),INDEX('I.KI 2018-19'!AB$9:AB$393,MATCH($B270,'I.KI 2018-19'!$B$9:$B$393,0))),"")</f>
        <v>0</v>
      </c>
      <c r="BH270" s="193">
        <f>_xlfn.IFNA(_xlfn.IFNA(INDEX('I.Supplementary 2018-19'!AC$8:AC$157,MATCH($B270,'I.Supplementary 2018-19'!$B$8:$B$157,0)),INDEX('I.KI 2018-19'!AC$9:AC$393,MATCH($B270,'I.KI 2018-19'!$B$9:$B$393,0))),"")</f>
        <v>0</v>
      </c>
      <c r="BI270" s="157">
        <f>_xlfn.IFNA(_xlfn.IFNA(INDEX('I.Supplementary 2018-19'!AD$8:AD$157,MATCH($B270,'I.Supplementary 2018-19'!$B$8:$B$157,0)),INDEX('I.KI 2018-19'!AD$9:AD$393,MATCH($B270,'I.KI 2018-19'!$B$9:$B$393,0))),"")</f>
        <v>0</v>
      </c>
      <c r="BJ270" s="149"/>
      <c r="BK270" s="156">
        <f>_xlfn.IFNA(IF($B270=$B$381,0,IF($B270=$B$382,0,_xlfn.IFNA(INDEX('I.Supplementary 2018-19'!I$8:I$157,MATCH($B270,'I.Supplementary 2018-19'!$B$8:$B$157,0)),INDEX('I.KI 2018-19'!I$9:I$393,MATCH($B270,'I.KI 2018-19'!$B$9:$B$393,0))))),"")</f>
        <v>43.523043835704108</v>
      </c>
      <c r="BL270" s="149">
        <f>_xlfn.IFNA(IF($B270=$B$381,0,IF($B270=$B$382,0,_xlfn.IFNA(INDEX('I.Supplementary 2018-19'!J$8:J$157,MATCH($B270,'I.Supplementary 2018-19'!$B$8:$B$157,0)),INDEX('I.KI 2018-19'!J$9:J$393,MATCH($B270,'I.KI 2018-19'!$B$9:$B$393,0))))),"")</f>
        <v>97.886303677010787</v>
      </c>
      <c r="BM270" s="157">
        <f>_xlfn.IFNA(IF($B270=$B$381,0,IF($B270=$B$382,0,_xlfn.IFNA(INDEX('I.Supplementary 2018-19'!H$8:H$157,MATCH($B270,'I.Supplementary 2018-19'!$B$8:$B$157,0)),INDEX('I.KI 2018-19'!H$9:H$393,MATCH($B270,'I.KI 2018-19'!$B$9:$B$393,0))))),"")</f>
        <v>141.4093475127149</v>
      </c>
    </row>
    <row r="271" spans="2:65">
      <c r="B271" s="121" t="str">
        <f>'Calculations for 2021-22'!B271</f>
        <v>E2736</v>
      </c>
      <c r="C271" s="160" t="str">
        <f>'Calculations for 2021-22'!D271</f>
        <v>E2736</v>
      </c>
      <c r="D271" t="str">
        <f>'Calculations for 2021-22'!E271</f>
        <v>SD</v>
      </c>
      <c r="E271" t="str">
        <f>'Calculations for 2021-22'!F271</f>
        <v>P1912</v>
      </c>
      <c r="F271" s="120" t="str">
        <f>'Calculations for 2021-22'!H271</f>
        <v>Scarborough</v>
      </c>
      <c r="G271" s="156">
        <f>_xlfn.IFNA(INDEX('I.KI 2016-17'!M$8:M$391,MATCH($B271,'I.KI 2016-17'!$B$8:$B$391,0)),"")</f>
        <v>0</v>
      </c>
      <c r="H271" s="149">
        <f>_xlfn.IFNA(INDEX('I.KI 2016-17'!N$8:N$391,MATCH($B271,'I.KI 2016-17'!$B$8:$B$391,0)),"")</f>
        <v>2.1285053716650002</v>
      </c>
      <c r="I271" s="149">
        <f>_xlfn.IFNA(INDEX('I.KI 2016-17'!O$8:O$391,MATCH($B271,'I.KI 2016-17'!$B$8:$B$391,0)),"")</f>
        <v>0</v>
      </c>
      <c r="J271" s="149">
        <f>_xlfn.IFNA(INDEX('I.KI 2016-17'!P$8:P$391,MATCH($B271,'I.KI 2016-17'!$B$8:$B$391,0)),"")</f>
        <v>0</v>
      </c>
      <c r="K271" s="157">
        <f>_xlfn.IFNA(INDEX('I.KI 2016-17'!Q$8:Q$391,MATCH($B271,'I.KI 2016-17'!$B$8:$B$391,0)),"")</f>
        <v>0</v>
      </c>
      <c r="L271" s="156">
        <f>_xlfn.IFNA(INDEX('I.KI 2016-17'!R$8:R$391,MATCH($B271,'I.KI 2016-17'!$B$8:$B$391,0)),"")</f>
        <v>0</v>
      </c>
      <c r="M271" s="193">
        <f>_xlfn.IFNA(INDEX('I.KI 2016-17'!S$8:S$391,MATCH($B271,'I.KI 2016-17'!$B$8:$B$391,0)),"")</f>
        <v>3.9225385501160002</v>
      </c>
      <c r="N271" s="193">
        <f>_xlfn.IFNA(INDEX('I.KI 2016-17'!T$8:T$391,MATCH($B271,'I.KI 2016-17'!$B$8:$B$391,0)),"")</f>
        <v>0</v>
      </c>
      <c r="O271" s="193">
        <f>_xlfn.IFNA(INDEX('I.KI 2016-17'!U$8:U$391,MATCH($B271,'I.KI 2016-17'!$B$8:$B$391,0)),"")</f>
        <v>0</v>
      </c>
      <c r="P271" s="157">
        <f>_xlfn.IFNA(INDEX('I.KI 2016-17'!V$8:V$391,MATCH($B271,'I.KI 2016-17'!$B$8:$B$391,0)),"")</f>
        <v>0</v>
      </c>
      <c r="Q271" s="156">
        <f>_xlfn.IFNA(INDEX('I.KI 2016-17'!W$8:W$391,MATCH($B271,'I.KI 2016-17'!$B$8:$B$391,0)),"")</f>
        <v>0</v>
      </c>
      <c r="R271" s="193">
        <f>_xlfn.IFNA(INDEX('I.KI 2016-17'!X$8:X$391,MATCH($B271,'I.KI 2016-17'!$B$8:$B$391,0)),"")</f>
        <v>6.0510439217809999</v>
      </c>
      <c r="S271" s="193">
        <f>_xlfn.IFNA(INDEX('I.KI 2016-17'!Y$8:Y$391,MATCH($B271,'I.KI 2016-17'!$B$8:$B$391,0)),"")</f>
        <v>0</v>
      </c>
      <c r="T271" s="193">
        <f>_xlfn.IFNA(INDEX('I.KI 2016-17'!Z$8:Z$391,MATCH($B271,'I.KI 2016-17'!$B$8:$B$391,0)),"")</f>
        <v>0</v>
      </c>
      <c r="U271" s="157">
        <f>_xlfn.IFNA(INDEX('I.KI 2016-17'!AA$8:AA$391,MATCH($B271,'I.KI 2016-17'!$B$8:$B$391,0)),"")</f>
        <v>0</v>
      </c>
      <c r="V271" s="149"/>
      <c r="W271" s="154">
        <f>_xlfn.IFNA(INDEX('I.KI 2016-17'!$H$8:$H$391,MATCH(B271,'I.KI 2016-17'!$B$8:$B$391,0)),"")</f>
        <v>2.1285053716650002</v>
      </c>
      <c r="X271" s="153">
        <f>_xlfn.IFNA(INDEX('I.KI 2016-17'!$I$8:$I$391,MATCH(B271,'I.KI 2016-17'!$B$8:$B$391,0)),"")</f>
        <v>3.9225385501160002</v>
      </c>
      <c r="Y271" s="155">
        <f>_xlfn.IFNA(INDEX('I.KI 2016-17'!$G$8:$G$391,MATCH(B271,'I.KI 2016-17'!$B$8:$B$391,0)),"")</f>
        <v>6.0510439217809999</v>
      </c>
      <c r="Z271" s="149"/>
      <c r="AA271" s="156">
        <f>_xlfn.IFNA(IF($B271=$B$382,0,_xlfn.IFNA(INDEX('I.Supplementary 2017-18'!N$8:N$35,MATCH($B271,'I.Supplementary 2017-18'!$B$8:$B$35,0)),INDEX('I.KI 2017-18'!N$9:N$393,MATCH($B271,'I.KI 2017-18'!$B$9:$B$393,0)))),"")</f>
        <v>0</v>
      </c>
      <c r="AB271" s="193">
        <f>_xlfn.IFNA(IF($B271=$B$382,0,_xlfn.IFNA(INDEX('I.Supplementary 2017-18'!O$8:O$35,MATCH($B271,'I.Supplementary 2017-18'!$B$8:$B$35,0)),INDEX('I.KI 2017-18'!O$9:O$393,MATCH($B271,'I.KI 2017-18'!$B$9:$B$393,0)))),"")</f>
        <v>1.2305938774266447</v>
      </c>
      <c r="AC271" s="193">
        <f>_xlfn.IFNA(IF($B271=$B$382,0,_xlfn.IFNA(INDEX('I.Supplementary 2017-18'!P$8:P$35,MATCH($B271,'I.Supplementary 2017-18'!$B$8:$B$35,0)),INDEX('I.KI 2017-18'!P$9:P$393,MATCH($B271,'I.KI 2017-18'!$B$9:$B$393,0)))),"")</f>
        <v>0</v>
      </c>
      <c r="AD271" s="193">
        <f>_xlfn.IFNA(IF($B271=$B$382,0,_xlfn.IFNA(INDEX('I.Supplementary 2017-18'!Q$8:Q$35,MATCH($B271,'I.Supplementary 2017-18'!$B$8:$B$35,0)),INDEX('I.KI 2017-18'!Q$9:Q$393,MATCH($B271,'I.KI 2017-18'!$B$9:$B$393,0)))),"")</f>
        <v>0</v>
      </c>
      <c r="AE271" s="157">
        <f>_xlfn.IFNA(IF($B271=$B$382,0,_xlfn.IFNA(INDEX('I.Supplementary 2017-18'!R$8:R$35,MATCH($B271,'I.Supplementary 2017-18'!$B$8:$B$35,0)),INDEX('I.KI 2017-18'!R$9:R$393,MATCH($B271,'I.KI 2017-18'!$B$9:$B$393,0)))),"")</f>
        <v>0</v>
      </c>
      <c r="AF271" s="156">
        <f>_xlfn.IFNA(IF($B271=$B$382,0,_xlfn.IFNA(INDEX('I.Supplementary 2017-18'!S$8:S$35,MATCH($B271,'I.Supplementary 2017-18'!$B$8:$B$35,0)),INDEX('I.KI 2017-18'!S$9:S$393,MATCH($B271,'I.KI 2017-18'!$B$9:$B$393,0)))),"")</f>
        <v>0</v>
      </c>
      <c r="AG271" s="193">
        <f>_xlfn.IFNA(IF($B271=$B$382,0,_xlfn.IFNA(INDEX('I.Supplementary 2017-18'!T$8:T$35,MATCH($B271,'I.Supplementary 2017-18'!$B$8:$B$35,0)),INDEX('I.KI 2017-18'!T$9:T$393,MATCH($B271,'I.KI 2017-18'!$B$9:$B$393,0)))),"")</f>
        <v>4.0026211938587384</v>
      </c>
      <c r="AH271" s="193">
        <f>_xlfn.IFNA(IF($B271=$B$382,0,_xlfn.IFNA(INDEX('I.Supplementary 2017-18'!U$8:U$35,MATCH($B271,'I.Supplementary 2017-18'!$B$8:$B$35,0)),INDEX('I.KI 2017-18'!U$9:U$393,MATCH($B271,'I.KI 2017-18'!$B$9:$B$393,0)))),"")</f>
        <v>0</v>
      </c>
      <c r="AI271" s="193">
        <f>_xlfn.IFNA(IF($B271=$B$382,0,_xlfn.IFNA(INDEX('I.Supplementary 2017-18'!V$8:V$35,MATCH($B271,'I.Supplementary 2017-18'!$B$8:$B$35,0)),INDEX('I.KI 2017-18'!V$9:V$393,MATCH($B271,'I.KI 2017-18'!$B$9:$B$393,0)))),"")</f>
        <v>0</v>
      </c>
      <c r="AJ271" s="157">
        <f>_xlfn.IFNA(IF($B271=$B$382,0,_xlfn.IFNA(INDEX('I.Supplementary 2017-18'!W$8:W$35,MATCH($B271,'I.Supplementary 2017-18'!$B$8:$B$35,0)),INDEX('I.KI 2017-18'!W$9:W$393,MATCH($B271,'I.KI 2017-18'!$B$9:$B$393,0)))),"")</f>
        <v>0</v>
      </c>
      <c r="AK271" s="156">
        <f>_xlfn.IFNA(IF($B271=$B$382,0,_xlfn.IFNA(INDEX('I.Supplementary 2017-18'!X$8:X$35,MATCH($B271,'I.Supplementary 2017-18'!$B$8:$B$35,0)),INDEX('I.KI 2017-18'!X$9:X$393,MATCH($B271,'I.KI 2017-18'!$B$9:$B$393,0)))),"")</f>
        <v>0</v>
      </c>
      <c r="AL271" s="193">
        <f>_xlfn.IFNA(IF($B271=$B$382,0,_xlfn.IFNA(INDEX('I.Supplementary 2017-18'!Y$8:Y$35,MATCH($B271,'I.Supplementary 2017-18'!$B$8:$B$35,0)),INDEX('I.KI 2017-18'!Y$9:Y$393,MATCH($B271,'I.KI 2017-18'!$B$9:$B$393,0)))),"")</f>
        <v>5.2332150712853833</v>
      </c>
      <c r="AM271" s="193">
        <f>_xlfn.IFNA(IF($B271=$B$382,0,_xlfn.IFNA(INDEX('I.Supplementary 2017-18'!Z$8:Z$35,MATCH($B271,'I.Supplementary 2017-18'!$B$8:$B$35,0)),INDEX('I.KI 2017-18'!Z$9:Z$393,MATCH($B271,'I.KI 2017-18'!$B$9:$B$393,0)))),"")</f>
        <v>0</v>
      </c>
      <c r="AN271" s="193">
        <f>_xlfn.IFNA(IF($B271=$B$382,0,_xlfn.IFNA(INDEX('I.Supplementary 2017-18'!AA$8:AA$35,MATCH($B271,'I.Supplementary 2017-18'!$B$8:$B$35,0)),INDEX('I.KI 2017-18'!AA$9:AA$393,MATCH($B271,'I.KI 2017-18'!$B$9:$B$393,0)))),"")</f>
        <v>0</v>
      </c>
      <c r="AO271" s="157">
        <f>_xlfn.IFNA(IF($B271=$B$382,0,_xlfn.IFNA(INDEX('I.Supplementary 2017-18'!AB$8:AB$35,MATCH($B271,'I.Supplementary 2017-18'!$B$8:$B$35,0)),INDEX('I.KI 2017-18'!AB$9:AB$393,MATCH($B271,'I.KI 2017-18'!$B$9:$B$393,0)))),"")</f>
        <v>0</v>
      </c>
      <c r="AP271" s="149"/>
      <c r="AQ271" s="156">
        <f>_xlfn.IFNA(IF($B271=$B$381,0,IF($B271=$B$382,0,_xlfn.IFNA(INDEX('I.Supplementary 2017-18'!I$8:I$35,MATCH($B271,'I.Supplementary 2017-18'!$B$8:$B$35,0)),INDEX('I.KI 2017-18'!I$9:I$393,MATCH($B271,'I.KI 2017-18'!$B$9:$B$393,0))))),"")</f>
        <v>1.2305938774266447</v>
      </c>
      <c r="AR271" s="149">
        <f>_xlfn.IFNA(IF($B271=$B$381,0,IF($B271=$B$382,0,_xlfn.IFNA(INDEX('I.Supplementary 2017-18'!J$8:J$35,MATCH($B271,'I.Supplementary 2017-18'!$B$8:$B$35,0)),INDEX('I.KI 2017-18'!J$9:J$393,MATCH($B271,'I.KI 2017-18'!$B$9:$B$393,0))))),"")</f>
        <v>4.0026211938587384</v>
      </c>
      <c r="AS271" s="157">
        <f>_xlfn.IFNA(IF($B271=$B$381,0,IF($B271=$B$382,0,_xlfn.IFNA(INDEX('I.Supplementary 2017-18'!H$8:H$35,MATCH($B271,'I.Supplementary 2017-18'!$B$8:$B$35,0)),INDEX('I.KI 2017-18'!H$9:H$393,MATCH($B271,'I.KI 2017-18'!$B$9:$B$393,0))))),"")</f>
        <v>5.2332150712853833</v>
      </c>
      <c r="AT271" s="149"/>
      <c r="AU271" s="156">
        <f>_xlfn.IFNA(_xlfn.IFNA(INDEX('I.Supplementary 2018-19'!P$8:P$157,MATCH($B271,'I.Supplementary 2018-19'!$B$8:$B$157,0)),INDEX('I.KI 2018-19'!P$9:P$393,MATCH($B271,'I.KI 2018-19'!$B$9:$B$393,0))),"")</f>
        <v>0</v>
      </c>
      <c r="AV271" s="193">
        <f>_xlfn.IFNA(_xlfn.IFNA(INDEX('I.Supplementary 2018-19'!Q$8:Q$157,MATCH($B271,'I.Supplementary 2018-19'!$B$8:$B$157,0)),INDEX('I.KI 2018-19'!Q$9:Q$393,MATCH($B271,'I.KI 2018-19'!$B$9:$B$393,0))),"")</f>
        <v>0.67241797398626801</v>
      </c>
      <c r="AW271" s="193">
        <f>_xlfn.IFNA(_xlfn.IFNA(INDEX('I.Supplementary 2018-19'!R$8:R$157,MATCH($B271,'I.Supplementary 2018-19'!$B$8:$B$157,0)),INDEX('I.KI 2018-19'!R$9:R$393,MATCH($B271,'I.KI 2018-19'!$B$9:$B$393,0))),"")</f>
        <v>0</v>
      </c>
      <c r="AX271" s="193">
        <f>_xlfn.IFNA(_xlfn.IFNA(INDEX('I.Supplementary 2018-19'!S$8:S$157,MATCH($B271,'I.Supplementary 2018-19'!$B$8:$B$157,0)),INDEX('I.KI 2018-19'!S$9:S$393,MATCH($B271,'I.KI 2018-19'!$B$9:$B$393,0))),"")</f>
        <v>0</v>
      </c>
      <c r="AY271" s="157">
        <f>_xlfn.IFNA(_xlfn.IFNA(INDEX('I.Supplementary 2018-19'!T$8:T$157,MATCH($B271,'I.Supplementary 2018-19'!$B$8:$B$157,0)),INDEX('I.KI 2018-19'!T$9:T$393,MATCH($B271,'I.KI 2018-19'!$B$9:$B$393,0))),"")</f>
        <v>0</v>
      </c>
      <c r="AZ271" s="156">
        <f>_xlfn.IFNA(_xlfn.IFNA(INDEX('I.Supplementary 2018-19'!U$8:U$157,MATCH($B271,'I.Supplementary 2018-19'!$B$8:$B$157,0)),INDEX('I.KI 2018-19'!U$9:U$393,MATCH($B271,'I.KI 2018-19'!$B$9:$B$393,0))),"")</f>
        <v>0</v>
      </c>
      <c r="BA271" s="193">
        <f>_xlfn.IFNA(_xlfn.IFNA(INDEX('I.Supplementary 2018-19'!V$8:V$157,MATCH($B271,'I.Supplementary 2018-19'!$B$8:$B$157,0)),INDEX('I.KI 2018-19'!V$9:V$393,MATCH($B271,'I.KI 2018-19'!$B$9:$B$393,0))),"")</f>
        <v>4.1228716159918335</v>
      </c>
      <c r="BB271" s="193">
        <f>_xlfn.IFNA(_xlfn.IFNA(INDEX('I.Supplementary 2018-19'!W$8:W$157,MATCH($B271,'I.Supplementary 2018-19'!$B$8:$B$157,0)),INDEX('I.KI 2018-19'!W$9:W$393,MATCH($B271,'I.KI 2018-19'!$B$9:$B$393,0))),"")</f>
        <v>0</v>
      </c>
      <c r="BC271" s="193">
        <f>_xlfn.IFNA(_xlfn.IFNA(INDEX('I.Supplementary 2018-19'!X$8:X$157,MATCH($B271,'I.Supplementary 2018-19'!$B$8:$B$157,0)),INDEX('I.KI 2018-19'!X$9:X$393,MATCH($B271,'I.KI 2018-19'!$B$9:$B$393,0))),"")</f>
        <v>0</v>
      </c>
      <c r="BD271" s="157">
        <f>_xlfn.IFNA(_xlfn.IFNA(INDEX('I.Supplementary 2018-19'!Y$8:Y$157,MATCH($B271,'I.Supplementary 2018-19'!$B$8:$B$157,0)),INDEX('I.KI 2018-19'!Y$9:Y$393,MATCH($B271,'I.KI 2018-19'!$B$9:$B$393,0))),"")</f>
        <v>0</v>
      </c>
      <c r="BE271" s="156">
        <f>_xlfn.IFNA(_xlfn.IFNA(INDEX('I.Supplementary 2018-19'!Z$8:Z$157,MATCH($B271,'I.Supplementary 2018-19'!$B$8:$B$157,0)),INDEX('I.KI 2018-19'!Z$9:Z$393,MATCH($B271,'I.KI 2018-19'!$B$9:$B$393,0))),"")</f>
        <v>0</v>
      </c>
      <c r="BF271" s="193">
        <f>_xlfn.IFNA(_xlfn.IFNA(INDEX('I.Supplementary 2018-19'!AA$8:AA$157,MATCH($B271,'I.Supplementary 2018-19'!$B$8:$B$157,0)),INDEX('I.KI 2018-19'!AA$9:AA$393,MATCH($B271,'I.KI 2018-19'!$B$9:$B$393,0))),"")</f>
        <v>4.7952895899781014</v>
      </c>
      <c r="BG271" s="193">
        <f>_xlfn.IFNA(_xlfn.IFNA(INDEX('I.Supplementary 2018-19'!AB$8:AB$157,MATCH($B271,'I.Supplementary 2018-19'!$B$8:$B$157,0)),INDEX('I.KI 2018-19'!AB$9:AB$393,MATCH($B271,'I.KI 2018-19'!$B$9:$B$393,0))),"")</f>
        <v>0</v>
      </c>
      <c r="BH271" s="193">
        <f>_xlfn.IFNA(_xlfn.IFNA(INDEX('I.Supplementary 2018-19'!AC$8:AC$157,MATCH($B271,'I.Supplementary 2018-19'!$B$8:$B$157,0)),INDEX('I.KI 2018-19'!AC$9:AC$393,MATCH($B271,'I.KI 2018-19'!$B$9:$B$393,0))),"")</f>
        <v>0</v>
      </c>
      <c r="BI271" s="157">
        <f>_xlfn.IFNA(_xlfn.IFNA(INDEX('I.Supplementary 2018-19'!AD$8:AD$157,MATCH($B271,'I.Supplementary 2018-19'!$B$8:$B$157,0)),INDEX('I.KI 2018-19'!AD$9:AD$393,MATCH($B271,'I.KI 2018-19'!$B$9:$B$393,0))),"")</f>
        <v>0</v>
      </c>
      <c r="BJ271" s="149"/>
      <c r="BK271" s="156">
        <f>_xlfn.IFNA(IF($B271=$B$381,0,IF($B271=$B$382,0,_xlfn.IFNA(INDEX('I.Supplementary 2018-19'!I$8:I$157,MATCH($B271,'I.Supplementary 2018-19'!$B$8:$B$157,0)),INDEX('I.KI 2018-19'!I$9:I$393,MATCH($B271,'I.KI 2018-19'!$B$9:$B$393,0))))),"")</f>
        <v>0.67241797398626801</v>
      </c>
      <c r="BL271" s="149">
        <f>_xlfn.IFNA(IF($B271=$B$381,0,IF($B271=$B$382,0,_xlfn.IFNA(INDEX('I.Supplementary 2018-19'!J$8:J$157,MATCH($B271,'I.Supplementary 2018-19'!$B$8:$B$157,0)),INDEX('I.KI 2018-19'!J$9:J$393,MATCH($B271,'I.KI 2018-19'!$B$9:$B$393,0))))),"")</f>
        <v>4.1228716159918335</v>
      </c>
      <c r="BM271" s="157">
        <f>_xlfn.IFNA(IF($B271=$B$381,0,IF($B271=$B$382,0,_xlfn.IFNA(INDEX('I.Supplementary 2018-19'!H$8:H$157,MATCH($B271,'I.Supplementary 2018-19'!$B$8:$B$157,0)),INDEX('I.KI 2018-19'!H$9:H$393,MATCH($B271,'I.KI 2018-19'!$B$9:$B$393,0))))),"")</f>
        <v>4.7952895899781014</v>
      </c>
    </row>
    <row r="272" spans="2:65">
      <c r="B272" s="121" t="str">
        <f>'Calculations for 2021-22'!B272</f>
        <v>E3332</v>
      </c>
      <c r="C272" s="160" t="str">
        <f>'Calculations for 2021-22'!D272</f>
        <v>E3332</v>
      </c>
      <c r="D272" t="str">
        <f>'Calculations for 2021-22'!E272</f>
        <v>SD</v>
      </c>
      <c r="E272" t="str">
        <f>'Calculations for 2021-22'!F272</f>
        <v>P1911</v>
      </c>
      <c r="F272" s="120" t="str">
        <f>'Calculations for 2021-22'!H272</f>
        <v>Sedgemoor</v>
      </c>
      <c r="G272" s="156">
        <f>_xlfn.IFNA(INDEX('I.KI 2016-17'!M$8:M$391,MATCH($B272,'I.KI 2016-17'!$B$8:$B$391,0)),"")</f>
        <v>0</v>
      </c>
      <c r="H272" s="149">
        <f>_xlfn.IFNA(INDEX('I.KI 2016-17'!N$8:N$391,MATCH($B272,'I.KI 2016-17'!$B$8:$B$391,0)),"")</f>
        <v>1.581042631748</v>
      </c>
      <c r="I272" s="149">
        <f>_xlfn.IFNA(INDEX('I.KI 2016-17'!O$8:O$391,MATCH($B272,'I.KI 2016-17'!$B$8:$B$391,0)),"")</f>
        <v>0</v>
      </c>
      <c r="J272" s="149">
        <f>_xlfn.IFNA(INDEX('I.KI 2016-17'!P$8:P$391,MATCH($B272,'I.KI 2016-17'!$B$8:$B$391,0)),"")</f>
        <v>0</v>
      </c>
      <c r="K272" s="157">
        <f>_xlfn.IFNA(INDEX('I.KI 2016-17'!Q$8:Q$391,MATCH($B272,'I.KI 2016-17'!$B$8:$B$391,0)),"")</f>
        <v>0</v>
      </c>
      <c r="L272" s="156">
        <f>_xlfn.IFNA(INDEX('I.KI 2016-17'!R$8:R$391,MATCH($B272,'I.KI 2016-17'!$B$8:$B$391,0)),"")</f>
        <v>0</v>
      </c>
      <c r="M272" s="193">
        <f>_xlfn.IFNA(INDEX('I.KI 2016-17'!S$8:S$391,MATCH($B272,'I.KI 2016-17'!$B$8:$B$391,0)),"")</f>
        <v>3.2515216701340002</v>
      </c>
      <c r="N272" s="193">
        <f>_xlfn.IFNA(INDEX('I.KI 2016-17'!T$8:T$391,MATCH($B272,'I.KI 2016-17'!$B$8:$B$391,0)),"")</f>
        <v>0</v>
      </c>
      <c r="O272" s="193">
        <f>_xlfn.IFNA(INDEX('I.KI 2016-17'!U$8:U$391,MATCH($B272,'I.KI 2016-17'!$B$8:$B$391,0)),"")</f>
        <v>0</v>
      </c>
      <c r="P272" s="157">
        <f>_xlfn.IFNA(INDEX('I.KI 2016-17'!V$8:V$391,MATCH($B272,'I.KI 2016-17'!$B$8:$B$391,0)),"")</f>
        <v>0</v>
      </c>
      <c r="Q272" s="156">
        <f>_xlfn.IFNA(INDEX('I.KI 2016-17'!W$8:W$391,MATCH($B272,'I.KI 2016-17'!$B$8:$B$391,0)),"")</f>
        <v>0</v>
      </c>
      <c r="R272" s="193">
        <f>_xlfn.IFNA(INDEX('I.KI 2016-17'!X$8:X$391,MATCH($B272,'I.KI 2016-17'!$B$8:$B$391,0)),"")</f>
        <v>4.8325643018819999</v>
      </c>
      <c r="S272" s="193">
        <f>_xlfn.IFNA(INDEX('I.KI 2016-17'!Y$8:Y$391,MATCH($B272,'I.KI 2016-17'!$B$8:$B$391,0)),"")</f>
        <v>0</v>
      </c>
      <c r="T272" s="193">
        <f>_xlfn.IFNA(INDEX('I.KI 2016-17'!Z$8:Z$391,MATCH($B272,'I.KI 2016-17'!$B$8:$B$391,0)),"")</f>
        <v>0</v>
      </c>
      <c r="U272" s="157">
        <f>_xlfn.IFNA(INDEX('I.KI 2016-17'!AA$8:AA$391,MATCH($B272,'I.KI 2016-17'!$B$8:$B$391,0)),"")</f>
        <v>0</v>
      </c>
      <c r="V272" s="149"/>
      <c r="W272" s="154">
        <f>_xlfn.IFNA(INDEX('I.KI 2016-17'!$H$8:$H$391,MATCH(B272,'I.KI 2016-17'!$B$8:$B$391,0)),"")</f>
        <v>1.581042631748</v>
      </c>
      <c r="X272" s="153">
        <f>_xlfn.IFNA(INDEX('I.KI 2016-17'!$I$8:$I$391,MATCH(B272,'I.KI 2016-17'!$B$8:$B$391,0)),"")</f>
        <v>3.2515216701340002</v>
      </c>
      <c r="Y272" s="155">
        <f>_xlfn.IFNA(INDEX('I.KI 2016-17'!$G$8:$G$391,MATCH(B272,'I.KI 2016-17'!$B$8:$B$391,0)),"")</f>
        <v>4.8325643018819999</v>
      </c>
      <c r="Z272" s="149"/>
      <c r="AA272" s="156">
        <f>_xlfn.IFNA(IF($B272=$B$382,0,_xlfn.IFNA(INDEX('I.Supplementary 2017-18'!N$8:N$35,MATCH($B272,'I.Supplementary 2017-18'!$B$8:$B$35,0)),INDEX('I.KI 2017-18'!N$9:N$393,MATCH($B272,'I.KI 2017-18'!$B$9:$B$393,0)))),"")</f>
        <v>0</v>
      </c>
      <c r="AB272" s="193">
        <f>_xlfn.IFNA(IF($B272=$B$382,0,_xlfn.IFNA(INDEX('I.Supplementary 2017-18'!O$8:O$35,MATCH($B272,'I.Supplementary 2017-18'!$B$8:$B$35,0)),INDEX('I.KI 2017-18'!O$9:O$393,MATCH($B272,'I.KI 2017-18'!$B$9:$B$393,0)))),"")</f>
        <v>0.91298197989418362</v>
      </c>
      <c r="AC272" s="193">
        <f>_xlfn.IFNA(IF($B272=$B$382,0,_xlfn.IFNA(INDEX('I.Supplementary 2017-18'!P$8:P$35,MATCH($B272,'I.Supplementary 2017-18'!$B$8:$B$35,0)),INDEX('I.KI 2017-18'!P$9:P$393,MATCH($B272,'I.KI 2017-18'!$B$9:$B$393,0)))),"")</f>
        <v>0</v>
      </c>
      <c r="AD272" s="193">
        <f>_xlfn.IFNA(IF($B272=$B$382,0,_xlfn.IFNA(INDEX('I.Supplementary 2017-18'!Q$8:Q$35,MATCH($B272,'I.Supplementary 2017-18'!$B$8:$B$35,0)),INDEX('I.KI 2017-18'!Q$9:Q$393,MATCH($B272,'I.KI 2017-18'!$B$9:$B$393,0)))),"")</f>
        <v>0</v>
      </c>
      <c r="AE272" s="157">
        <f>_xlfn.IFNA(IF($B272=$B$382,0,_xlfn.IFNA(INDEX('I.Supplementary 2017-18'!R$8:R$35,MATCH($B272,'I.Supplementary 2017-18'!$B$8:$B$35,0)),INDEX('I.KI 2017-18'!R$9:R$393,MATCH($B272,'I.KI 2017-18'!$B$9:$B$393,0)))),"")</f>
        <v>0</v>
      </c>
      <c r="AF272" s="156">
        <f>_xlfn.IFNA(IF($B272=$B$382,0,_xlfn.IFNA(INDEX('I.Supplementary 2017-18'!S$8:S$35,MATCH($B272,'I.Supplementary 2017-18'!$B$8:$B$35,0)),INDEX('I.KI 2017-18'!S$9:S$393,MATCH($B272,'I.KI 2017-18'!$B$9:$B$393,0)))),"")</f>
        <v>0</v>
      </c>
      <c r="AG272" s="193">
        <f>_xlfn.IFNA(IF($B272=$B$382,0,_xlfn.IFNA(INDEX('I.Supplementary 2017-18'!T$8:T$35,MATCH($B272,'I.Supplementary 2017-18'!$B$8:$B$35,0)),INDEX('I.KI 2017-18'!T$9:T$393,MATCH($B272,'I.KI 2017-18'!$B$9:$B$393,0)))),"")</f>
        <v>3.3179048167122365</v>
      </c>
      <c r="AH272" s="193">
        <f>_xlfn.IFNA(IF($B272=$B$382,0,_xlfn.IFNA(INDEX('I.Supplementary 2017-18'!U$8:U$35,MATCH($B272,'I.Supplementary 2017-18'!$B$8:$B$35,0)),INDEX('I.KI 2017-18'!U$9:U$393,MATCH($B272,'I.KI 2017-18'!$B$9:$B$393,0)))),"")</f>
        <v>0</v>
      </c>
      <c r="AI272" s="193">
        <f>_xlfn.IFNA(IF($B272=$B$382,0,_xlfn.IFNA(INDEX('I.Supplementary 2017-18'!V$8:V$35,MATCH($B272,'I.Supplementary 2017-18'!$B$8:$B$35,0)),INDEX('I.KI 2017-18'!V$9:V$393,MATCH($B272,'I.KI 2017-18'!$B$9:$B$393,0)))),"")</f>
        <v>0</v>
      </c>
      <c r="AJ272" s="157">
        <f>_xlfn.IFNA(IF($B272=$B$382,0,_xlfn.IFNA(INDEX('I.Supplementary 2017-18'!W$8:W$35,MATCH($B272,'I.Supplementary 2017-18'!$B$8:$B$35,0)),INDEX('I.KI 2017-18'!W$9:W$393,MATCH($B272,'I.KI 2017-18'!$B$9:$B$393,0)))),"")</f>
        <v>0</v>
      </c>
      <c r="AK272" s="156">
        <f>_xlfn.IFNA(IF($B272=$B$382,0,_xlfn.IFNA(INDEX('I.Supplementary 2017-18'!X$8:X$35,MATCH($B272,'I.Supplementary 2017-18'!$B$8:$B$35,0)),INDEX('I.KI 2017-18'!X$9:X$393,MATCH($B272,'I.KI 2017-18'!$B$9:$B$393,0)))),"")</f>
        <v>0</v>
      </c>
      <c r="AL272" s="193">
        <f>_xlfn.IFNA(IF($B272=$B$382,0,_xlfn.IFNA(INDEX('I.Supplementary 2017-18'!Y$8:Y$35,MATCH($B272,'I.Supplementary 2017-18'!$B$8:$B$35,0)),INDEX('I.KI 2017-18'!Y$9:Y$393,MATCH($B272,'I.KI 2017-18'!$B$9:$B$393,0)))),"")</f>
        <v>4.2308867966064199</v>
      </c>
      <c r="AM272" s="193">
        <f>_xlfn.IFNA(IF($B272=$B$382,0,_xlfn.IFNA(INDEX('I.Supplementary 2017-18'!Z$8:Z$35,MATCH($B272,'I.Supplementary 2017-18'!$B$8:$B$35,0)),INDEX('I.KI 2017-18'!Z$9:Z$393,MATCH($B272,'I.KI 2017-18'!$B$9:$B$393,0)))),"")</f>
        <v>0</v>
      </c>
      <c r="AN272" s="193">
        <f>_xlfn.IFNA(IF($B272=$B$382,0,_xlfn.IFNA(INDEX('I.Supplementary 2017-18'!AA$8:AA$35,MATCH($B272,'I.Supplementary 2017-18'!$B$8:$B$35,0)),INDEX('I.KI 2017-18'!AA$9:AA$393,MATCH($B272,'I.KI 2017-18'!$B$9:$B$393,0)))),"")</f>
        <v>0</v>
      </c>
      <c r="AO272" s="157">
        <f>_xlfn.IFNA(IF($B272=$B$382,0,_xlfn.IFNA(INDEX('I.Supplementary 2017-18'!AB$8:AB$35,MATCH($B272,'I.Supplementary 2017-18'!$B$8:$B$35,0)),INDEX('I.KI 2017-18'!AB$9:AB$393,MATCH($B272,'I.KI 2017-18'!$B$9:$B$393,0)))),"")</f>
        <v>0</v>
      </c>
      <c r="AP272" s="149"/>
      <c r="AQ272" s="156">
        <f>_xlfn.IFNA(IF($B272=$B$381,0,IF($B272=$B$382,0,_xlfn.IFNA(INDEX('I.Supplementary 2017-18'!I$8:I$35,MATCH($B272,'I.Supplementary 2017-18'!$B$8:$B$35,0)),INDEX('I.KI 2017-18'!I$9:I$393,MATCH($B272,'I.KI 2017-18'!$B$9:$B$393,0))))),"")</f>
        <v>0.91298197989418362</v>
      </c>
      <c r="AR272" s="149">
        <f>_xlfn.IFNA(IF($B272=$B$381,0,IF($B272=$B$382,0,_xlfn.IFNA(INDEX('I.Supplementary 2017-18'!J$8:J$35,MATCH($B272,'I.Supplementary 2017-18'!$B$8:$B$35,0)),INDEX('I.KI 2017-18'!J$9:J$393,MATCH($B272,'I.KI 2017-18'!$B$9:$B$393,0))))),"")</f>
        <v>3.3179048167122365</v>
      </c>
      <c r="AS272" s="157">
        <f>_xlfn.IFNA(IF($B272=$B$381,0,IF($B272=$B$382,0,_xlfn.IFNA(INDEX('I.Supplementary 2017-18'!H$8:H$35,MATCH($B272,'I.Supplementary 2017-18'!$B$8:$B$35,0)),INDEX('I.KI 2017-18'!H$9:H$393,MATCH($B272,'I.KI 2017-18'!$B$9:$B$393,0))))),"")</f>
        <v>4.2308867966064199</v>
      </c>
      <c r="AT272" s="149"/>
      <c r="AU272" s="156">
        <f>_xlfn.IFNA(_xlfn.IFNA(INDEX('I.Supplementary 2018-19'!P$8:P$157,MATCH($B272,'I.Supplementary 2018-19'!$B$8:$B$157,0)),INDEX('I.KI 2018-19'!P$9:P$393,MATCH($B272,'I.KI 2018-19'!$B$9:$B$393,0))),"")</f>
        <v>0</v>
      </c>
      <c r="AV272" s="193">
        <f>_xlfn.IFNA(_xlfn.IFNA(INDEX('I.Supplementary 2018-19'!Q$8:Q$157,MATCH($B272,'I.Supplementary 2018-19'!$B$8:$B$157,0)),INDEX('I.KI 2018-19'!Q$9:Q$393,MATCH($B272,'I.KI 2018-19'!$B$9:$B$393,0))),"")</f>
        <v>0.49118396178313156</v>
      </c>
      <c r="AW272" s="193">
        <f>_xlfn.IFNA(_xlfn.IFNA(INDEX('I.Supplementary 2018-19'!R$8:R$157,MATCH($B272,'I.Supplementary 2018-19'!$B$8:$B$157,0)),INDEX('I.KI 2018-19'!R$9:R$393,MATCH($B272,'I.KI 2018-19'!$B$9:$B$393,0))),"")</f>
        <v>0</v>
      </c>
      <c r="AX272" s="193">
        <f>_xlfn.IFNA(_xlfn.IFNA(INDEX('I.Supplementary 2018-19'!S$8:S$157,MATCH($B272,'I.Supplementary 2018-19'!$B$8:$B$157,0)),INDEX('I.KI 2018-19'!S$9:S$393,MATCH($B272,'I.KI 2018-19'!$B$9:$B$393,0))),"")</f>
        <v>0</v>
      </c>
      <c r="AY272" s="157">
        <f>_xlfn.IFNA(_xlfn.IFNA(INDEX('I.Supplementary 2018-19'!T$8:T$157,MATCH($B272,'I.Supplementary 2018-19'!$B$8:$B$157,0)),INDEX('I.KI 2018-19'!T$9:T$393,MATCH($B272,'I.KI 2018-19'!$B$9:$B$393,0))),"")</f>
        <v>0</v>
      </c>
      <c r="AZ272" s="156">
        <f>_xlfn.IFNA(_xlfn.IFNA(INDEX('I.Supplementary 2018-19'!U$8:U$157,MATCH($B272,'I.Supplementary 2018-19'!$B$8:$B$157,0)),INDEX('I.KI 2018-19'!U$9:U$393,MATCH($B272,'I.KI 2018-19'!$B$9:$B$393,0))),"")</f>
        <v>0</v>
      </c>
      <c r="BA272" s="193">
        <f>_xlfn.IFNA(_xlfn.IFNA(INDEX('I.Supplementary 2018-19'!V$8:V$157,MATCH($B272,'I.Supplementary 2018-19'!$B$8:$B$157,0)),INDEX('I.KI 2018-19'!V$9:V$393,MATCH($B272,'I.KI 2018-19'!$B$9:$B$393,0))),"")</f>
        <v>3.4175843605619605</v>
      </c>
      <c r="BB272" s="193">
        <f>_xlfn.IFNA(_xlfn.IFNA(INDEX('I.Supplementary 2018-19'!W$8:W$157,MATCH($B272,'I.Supplementary 2018-19'!$B$8:$B$157,0)),INDEX('I.KI 2018-19'!W$9:W$393,MATCH($B272,'I.KI 2018-19'!$B$9:$B$393,0))),"")</f>
        <v>0</v>
      </c>
      <c r="BC272" s="193">
        <f>_xlfn.IFNA(_xlfn.IFNA(INDEX('I.Supplementary 2018-19'!X$8:X$157,MATCH($B272,'I.Supplementary 2018-19'!$B$8:$B$157,0)),INDEX('I.KI 2018-19'!X$9:X$393,MATCH($B272,'I.KI 2018-19'!$B$9:$B$393,0))),"")</f>
        <v>0</v>
      </c>
      <c r="BD272" s="157">
        <f>_xlfn.IFNA(_xlfn.IFNA(INDEX('I.Supplementary 2018-19'!Y$8:Y$157,MATCH($B272,'I.Supplementary 2018-19'!$B$8:$B$157,0)),INDEX('I.KI 2018-19'!Y$9:Y$393,MATCH($B272,'I.KI 2018-19'!$B$9:$B$393,0))),"")</f>
        <v>0</v>
      </c>
      <c r="BE272" s="156">
        <f>_xlfn.IFNA(_xlfn.IFNA(INDEX('I.Supplementary 2018-19'!Z$8:Z$157,MATCH($B272,'I.Supplementary 2018-19'!$B$8:$B$157,0)),INDEX('I.KI 2018-19'!Z$9:Z$393,MATCH($B272,'I.KI 2018-19'!$B$9:$B$393,0))),"")</f>
        <v>0</v>
      </c>
      <c r="BF272" s="193">
        <f>_xlfn.IFNA(_xlfn.IFNA(INDEX('I.Supplementary 2018-19'!AA$8:AA$157,MATCH($B272,'I.Supplementary 2018-19'!$B$8:$B$157,0)),INDEX('I.KI 2018-19'!AA$9:AA$393,MATCH($B272,'I.KI 2018-19'!$B$9:$B$393,0))),"")</f>
        <v>3.9087683223450922</v>
      </c>
      <c r="BG272" s="193">
        <f>_xlfn.IFNA(_xlfn.IFNA(INDEX('I.Supplementary 2018-19'!AB$8:AB$157,MATCH($B272,'I.Supplementary 2018-19'!$B$8:$B$157,0)),INDEX('I.KI 2018-19'!AB$9:AB$393,MATCH($B272,'I.KI 2018-19'!$B$9:$B$393,0))),"")</f>
        <v>0</v>
      </c>
      <c r="BH272" s="193">
        <f>_xlfn.IFNA(_xlfn.IFNA(INDEX('I.Supplementary 2018-19'!AC$8:AC$157,MATCH($B272,'I.Supplementary 2018-19'!$B$8:$B$157,0)),INDEX('I.KI 2018-19'!AC$9:AC$393,MATCH($B272,'I.KI 2018-19'!$B$9:$B$393,0))),"")</f>
        <v>0</v>
      </c>
      <c r="BI272" s="157">
        <f>_xlfn.IFNA(_xlfn.IFNA(INDEX('I.Supplementary 2018-19'!AD$8:AD$157,MATCH($B272,'I.Supplementary 2018-19'!$B$8:$B$157,0)),INDEX('I.KI 2018-19'!AD$9:AD$393,MATCH($B272,'I.KI 2018-19'!$B$9:$B$393,0))),"")</f>
        <v>0</v>
      </c>
      <c r="BJ272" s="149"/>
      <c r="BK272" s="156">
        <f>_xlfn.IFNA(IF($B272=$B$381,0,IF($B272=$B$382,0,_xlfn.IFNA(INDEX('I.Supplementary 2018-19'!I$8:I$157,MATCH($B272,'I.Supplementary 2018-19'!$B$8:$B$157,0)),INDEX('I.KI 2018-19'!I$9:I$393,MATCH($B272,'I.KI 2018-19'!$B$9:$B$393,0))))),"")</f>
        <v>0.49118396178313156</v>
      </c>
      <c r="BL272" s="149">
        <f>_xlfn.IFNA(IF($B272=$B$381,0,IF($B272=$B$382,0,_xlfn.IFNA(INDEX('I.Supplementary 2018-19'!J$8:J$157,MATCH($B272,'I.Supplementary 2018-19'!$B$8:$B$157,0)),INDEX('I.KI 2018-19'!J$9:J$393,MATCH($B272,'I.KI 2018-19'!$B$9:$B$393,0))))),"")</f>
        <v>3.4175843605619605</v>
      </c>
      <c r="BM272" s="157">
        <f>_xlfn.IFNA(IF($B272=$B$381,0,IF($B272=$B$382,0,_xlfn.IFNA(INDEX('I.Supplementary 2018-19'!H$8:H$157,MATCH($B272,'I.Supplementary 2018-19'!$B$8:$B$157,0)),INDEX('I.KI 2018-19'!H$9:H$393,MATCH($B272,'I.KI 2018-19'!$B$9:$B$393,0))))),"")</f>
        <v>3.9087683223450922</v>
      </c>
    </row>
    <row r="273" spans="2:65">
      <c r="B273" s="121" t="str">
        <f>'Calculations for 2021-22'!B273</f>
        <v>E4304</v>
      </c>
      <c r="C273" s="160" t="str">
        <f>'Calculations for 2021-22'!D273</f>
        <v>E4304</v>
      </c>
      <c r="D273" t="str">
        <f>'Calculations for 2021-22'!E273</f>
        <v>MD</v>
      </c>
      <c r="E273" t="str">
        <f>'Calculations for 2021-22'!F273</f>
        <v>P1702</v>
      </c>
      <c r="F273" s="120" t="str">
        <f>'Calculations for 2021-22'!H273</f>
        <v>Sefton</v>
      </c>
      <c r="G273" s="156">
        <f>_xlfn.IFNA(INDEX('I.KI 2016-17'!M$8:M$391,MATCH($B273,'I.KI 2016-17'!$B$8:$B$391,0)),"")</f>
        <v>34.063060417879996</v>
      </c>
      <c r="H273" s="149">
        <f>_xlfn.IFNA(INDEX('I.KI 2016-17'!N$8:N$391,MATCH($B273,'I.KI 2016-17'!$B$8:$B$391,0)),"")</f>
        <v>4.5136829601609998</v>
      </c>
      <c r="I273" s="149">
        <f>_xlfn.IFNA(INDEX('I.KI 2016-17'!O$8:O$391,MATCH($B273,'I.KI 2016-17'!$B$8:$B$391,0)),"")</f>
        <v>0</v>
      </c>
      <c r="J273" s="149">
        <f>_xlfn.IFNA(INDEX('I.KI 2016-17'!P$8:P$391,MATCH($B273,'I.KI 2016-17'!$B$8:$B$391,0)),"")</f>
        <v>0</v>
      </c>
      <c r="K273" s="157">
        <f>_xlfn.IFNA(INDEX('I.KI 2016-17'!Q$8:Q$391,MATCH($B273,'I.KI 2016-17'!$B$8:$B$391,0)),"")</f>
        <v>0</v>
      </c>
      <c r="L273" s="156">
        <f>_xlfn.IFNA(INDEX('I.KI 2016-17'!R$8:R$391,MATCH($B273,'I.KI 2016-17'!$B$8:$B$391,0)),"")</f>
        <v>50.193881186988001</v>
      </c>
      <c r="M273" s="193">
        <f>_xlfn.IFNA(INDEX('I.KI 2016-17'!S$8:S$391,MATCH($B273,'I.KI 2016-17'!$B$8:$B$391,0)),"")</f>
        <v>9.237772570672</v>
      </c>
      <c r="N273" s="193">
        <f>_xlfn.IFNA(INDEX('I.KI 2016-17'!T$8:T$391,MATCH($B273,'I.KI 2016-17'!$B$8:$B$391,0)),"")</f>
        <v>0</v>
      </c>
      <c r="O273" s="193">
        <f>_xlfn.IFNA(INDEX('I.KI 2016-17'!U$8:U$391,MATCH($B273,'I.KI 2016-17'!$B$8:$B$391,0)),"")</f>
        <v>0</v>
      </c>
      <c r="P273" s="157">
        <f>_xlfn.IFNA(INDEX('I.KI 2016-17'!V$8:V$391,MATCH($B273,'I.KI 2016-17'!$B$8:$B$391,0)),"")</f>
        <v>0</v>
      </c>
      <c r="Q273" s="156">
        <f>_xlfn.IFNA(INDEX('I.KI 2016-17'!W$8:W$391,MATCH($B273,'I.KI 2016-17'!$B$8:$B$391,0)),"")</f>
        <v>84.25694160486799</v>
      </c>
      <c r="R273" s="193">
        <f>_xlfn.IFNA(INDEX('I.KI 2016-17'!X$8:X$391,MATCH($B273,'I.KI 2016-17'!$B$8:$B$391,0)),"")</f>
        <v>13.751455530832999</v>
      </c>
      <c r="S273" s="193">
        <f>_xlfn.IFNA(INDEX('I.KI 2016-17'!Y$8:Y$391,MATCH($B273,'I.KI 2016-17'!$B$8:$B$391,0)),"")</f>
        <v>0</v>
      </c>
      <c r="T273" s="193">
        <f>_xlfn.IFNA(INDEX('I.KI 2016-17'!Z$8:Z$391,MATCH($B273,'I.KI 2016-17'!$B$8:$B$391,0)),"")</f>
        <v>0</v>
      </c>
      <c r="U273" s="157">
        <f>_xlfn.IFNA(INDEX('I.KI 2016-17'!AA$8:AA$391,MATCH($B273,'I.KI 2016-17'!$B$8:$B$391,0)),"")</f>
        <v>0</v>
      </c>
      <c r="V273" s="149"/>
      <c r="W273" s="154">
        <f>_xlfn.IFNA(INDEX('I.KI 2016-17'!$H$8:$H$391,MATCH(B273,'I.KI 2016-17'!$B$8:$B$391,0)),"")</f>
        <v>38.576743378041002</v>
      </c>
      <c r="X273" s="153">
        <f>_xlfn.IFNA(INDEX('I.KI 2016-17'!$I$8:$I$391,MATCH(B273,'I.KI 2016-17'!$B$8:$B$391,0)),"")</f>
        <v>59.431653757660001</v>
      </c>
      <c r="Y273" s="155">
        <f>_xlfn.IFNA(INDEX('I.KI 2016-17'!$G$8:$G$391,MATCH(B273,'I.KI 2016-17'!$B$8:$B$391,0)),"")</f>
        <v>98.008397135701003</v>
      </c>
      <c r="Z273" s="149"/>
      <c r="AA273" s="156">
        <f>_xlfn.IFNA(IF($B273=$B$382,0,_xlfn.IFNA(INDEX('I.Supplementary 2017-18'!N$8:N$35,MATCH($B273,'I.Supplementary 2017-18'!$B$8:$B$35,0)),INDEX('I.KI 2017-18'!N$9:N$393,MATCH($B273,'I.KI 2017-18'!$B$9:$B$393,0)))),"")</f>
        <v>24.544292930938884</v>
      </c>
      <c r="AB273" s="193">
        <f>_xlfn.IFNA(IF($B273=$B$382,0,_xlfn.IFNA(INDEX('I.Supplementary 2017-18'!O$8:O$35,MATCH($B273,'I.Supplementary 2017-18'!$B$8:$B$35,0)),INDEX('I.KI 2017-18'!O$9:O$393,MATCH($B273,'I.KI 2017-18'!$B$9:$B$393,0)))),"")</f>
        <v>2.5146610100377926</v>
      </c>
      <c r="AC273" s="193">
        <f>_xlfn.IFNA(IF($B273=$B$382,0,_xlfn.IFNA(INDEX('I.Supplementary 2017-18'!P$8:P$35,MATCH($B273,'I.Supplementary 2017-18'!$B$8:$B$35,0)),INDEX('I.KI 2017-18'!P$9:P$393,MATCH($B273,'I.KI 2017-18'!$B$9:$B$393,0)))),"")</f>
        <v>0</v>
      </c>
      <c r="AD273" s="193">
        <f>_xlfn.IFNA(IF($B273=$B$382,0,_xlfn.IFNA(INDEX('I.Supplementary 2017-18'!Q$8:Q$35,MATCH($B273,'I.Supplementary 2017-18'!$B$8:$B$35,0)),INDEX('I.KI 2017-18'!Q$9:Q$393,MATCH($B273,'I.KI 2017-18'!$B$9:$B$393,0)))),"")</f>
        <v>0</v>
      </c>
      <c r="AE273" s="157">
        <f>_xlfn.IFNA(IF($B273=$B$382,0,_xlfn.IFNA(INDEX('I.Supplementary 2017-18'!R$8:R$35,MATCH($B273,'I.Supplementary 2017-18'!$B$8:$B$35,0)),INDEX('I.KI 2017-18'!R$9:R$393,MATCH($B273,'I.KI 2017-18'!$B$9:$B$393,0)))),"")</f>
        <v>0</v>
      </c>
      <c r="AF273" s="156">
        <f>_xlfn.IFNA(IF($B273=$B$382,0,_xlfn.IFNA(INDEX('I.Supplementary 2017-18'!S$8:S$35,MATCH($B273,'I.Supplementary 2017-18'!$B$8:$B$35,0)),INDEX('I.KI 2017-18'!S$9:S$393,MATCH($B273,'I.KI 2017-18'!$B$9:$B$393,0)))),"")</f>
        <v>51.218640702747003</v>
      </c>
      <c r="AG273" s="193">
        <f>_xlfn.IFNA(IF($B273=$B$382,0,_xlfn.IFNA(INDEX('I.Supplementary 2017-18'!T$8:T$35,MATCH($B273,'I.Supplementary 2017-18'!$B$8:$B$35,0)),INDEX('I.KI 2017-18'!T$9:T$393,MATCH($B273,'I.KI 2017-18'!$B$9:$B$393,0)))),"")</f>
        <v>9.426371163216535</v>
      </c>
      <c r="AH273" s="193">
        <f>_xlfn.IFNA(IF($B273=$B$382,0,_xlfn.IFNA(INDEX('I.Supplementary 2017-18'!U$8:U$35,MATCH($B273,'I.Supplementary 2017-18'!$B$8:$B$35,0)),INDEX('I.KI 2017-18'!U$9:U$393,MATCH($B273,'I.KI 2017-18'!$B$9:$B$393,0)))),"")</f>
        <v>0</v>
      </c>
      <c r="AI273" s="193">
        <f>_xlfn.IFNA(IF($B273=$B$382,0,_xlfn.IFNA(INDEX('I.Supplementary 2017-18'!V$8:V$35,MATCH($B273,'I.Supplementary 2017-18'!$B$8:$B$35,0)),INDEX('I.KI 2017-18'!V$9:V$393,MATCH($B273,'I.KI 2017-18'!$B$9:$B$393,0)))),"")</f>
        <v>0</v>
      </c>
      <c r="AJ273" s="157">
        <f>_xlfn.IFNA(IF($B273=$B$382,0,_xlfn.IFNA(INDEX('I.Supplementary 2017-18'!W$8:W$35,MATCH($B273,'I.Supplementary 2017-18'!$B$8:$B$35,0)),INDEX('I.KI 2017-18'!W$9:W$393,MATCH($B273,'I.KI 2017-18'!$B$9:$B$393,0)))),"")</f>
        <v>0</v>
      </c>
      <c r="AK273" s="156">
        <f>_xlfn.IFNA(IF($B273=$B$382,0,_xlfn.IFNA(INDEX('I.Supplementary 2017-18'!X$8:X$35,MATCH($B273,'I.Supplementary 2017-18'!$B$8:$B$35,0)),INDEX('I.KI 2017-18'!X$9:X$393,MATCH($B273,'I.KI 2017-18'!$B$9:$B$393,0)))),"")</f>
        <v>75.76293363368589</v>
      </c>
      <c r="AL273" s="193">
        <f>_xlfn.IFNA(IF($B273=$B$382,0,_xlfn.IFNA(INDEX('I.Supplementary 2017-18'!Y$8:Y$35,MATCH($B273,'I.Supplementary 2017-18'!$B$8:$B$35,0)),INDEX('I.KI 2017-18'!Y$9:Y$393,MATCH($B273,'I.KI 2017-18'!$B$9:$B$393,0)))),"")</f>
        <v>11.941032173254328</v>
      </c>
      <c r="AM273" s="193">
        <f>_xlfn.IFNA(IF($B273=$B$382,0,_xlfn.IFNA(INDEX('I.Supplementary 2017-18'!Z$8:Z$35,MATCH($B273,'I.Supplementary 2017-18'!$B$8:$B$35,0)),INDEX('I.KI 2017-18'!Z$9:Z$393,MATCH($B273,'I.KI 2017-18'!$B$9:$B$393,0)))),"")</f>
        <v>0</v>
      </c>
      <c r="AN273" s="193">
        <f>_xlfn.IFNA(IF($B273=$B$382,0,_xlfn.IFNA(INDEX('I.Supplementary 2017-18'!AA$8:AA$35,MATCH($B273,'I.Supplementary 2017-18'!$B$8:$B$35,0)),INDEX('I.KI 2017-18'!AA$9:AA$393,MATCH($B273,'I.KI 2017-18'!$B$9:$B$393,0)))),"")</f>
        <v>0</v>
      </c>
      <c r="AO273" s="157">
        <f>_xlfn.IFNA(IF($B273=$B$382,0,_xlfn.IFNA(INDEX('I.Supplementary 2017-18'!AB$8:AB$35,MATCH($B273,'I.Supplementary 2017-18'!$B$8:$B$35,0)),INDEX('I.KI 2017-18'!AB$9:AB$393,MATCH($B273,'I.KI 2017-18'!$B$9:$B$393,0)))),"")</f>
        <v>0</v>
      </c>
      <c r="AP273" s="149"/>
      <c r="AQ273" s="156">
        <f>_xlfn.IFNA(IF($B273=$B$381,0,IF($B273=$B$382,0,_xlfn.IFNA(INDEX('I.Supplementary 2017-18'!I$8:I$35,MATCH($B273,'I.Supplementary 2017-18'!$B$8:$B$35,0)),INDEX('I.KI 2017-18'!I$9:I$393,MATCH($B273,'I.KI 2017-18'!$B$9:$B$393,0))))),"")</f>
        <v>27.058953940976679</v>
      </c>
      <c r="AR273" s="149">
        <f>_xlfn.IFNA(IF($B273=$B$381,0,IF($B273=$B$382,0,_xlfn.IFNA(INDEX('I.Supplementary 2017-18'!J$8:J$35,MATCH($B273,'I.Supplementary 2017-18'!$B$8:$B$35,0)),INDEX('I.KI 2017-18'!J$9:J$393,MATCH($B273,'I.KI 2017-18'!$B$9:$B$393,0))))),"")</f>
        <v>60.645011865963532</v>
      </c>
      <c r="AS273" s="157">
        <f>_xlfn.IFNA(IF($B273=$B$381,0,IF($B273=$B$382,0,_xlfn.IFNA(INDEX('I.Supplementary 2017-18'!H$8:H$35,MATCH($B273,'I.Supplementary 2017-18'!$B$8:$B$35,0)),INDEX('I.KI 2017-18'!H$9:H$393,MATCH($B273,'I.KI 2017-18'!$B$9:$B$393,0))))),"")</f>
        <v>87.703965806940204</v>
      </c>
      <c r="AT273" s="149"/>
      <c r="AU273" s="156">
        <f>_xlfn.IFNA(_xlfn.IFNA(INDEX('I.Supplementary 2018-19'!P$8:P$157,MATCH($B273,'I.Supplementary 2018-19'!$B$8:$B$157,0)),INDEX('I.KI 2018-19'!P$9:P$393,MATCH($B273,'I.KI 2018-19'!$B$9:$B$393,0))),"")</f>
        <v>18.177591433004931</v>
      </c>
      <c r="AV273" s="193">
        <f>_xlfn.IFNA(_xlfn.IFNA(INDEX('I.Supplementary 2018-19'!Q$8:Q$157,MATCH($B273,'I.Supplementary 2018-19'!$B$8:$B$157,0)),INDEX('I.KI 2018-19'!Q$9:Q$393,MATCH($B273,'I.KI 2018-19'!$B$9:$B$393,0))),"")</f>
        <v>1.2621286535751242</v>
      </c>
      <c r="AW273" s="193">
        <f>_xlfn.IFNA(_xlfn.IFNA(INDEX('I.Supplementary 2018-19'!R$8:R$157,MATCH($B273,'I.Supplementary 2018-19'!$B$8:$B$157,0)),INDEX('I.KI 2018-19'!R$9:R$393,MATCH($B273,'I.KI 2018-19'!$B$9:$B$393,0))),"")</f>
        <v>0</v>
      </c>
      <c r="AX273" s="193">
        <f>_xlfn.IFNA(_xlfn.IFNA(INDEX('I.Supplementary 2018-19'!S$8:S$157,MATCH($B273,'I.Supplementary 2018-19'!$B$8:$B$157,0)),INDEX('I.KI 2018-19'!S$9:S$393,MATCH($B273,'I.KI 2018-19'!$B$9:$B$393,0))),"")</f>
        <v>0</v>
      </c>
      <c r="AY273" s="157">
        <f>_xlfn.IFNA(_xlfn.IFNA(INDEX('I.Supplementary 2018-19'!T$8:T$157,MATCH($B273,'I.Supplementary 2018-19'!$B$8:$B$157,0)),INDEX('I.KI 2018-19'!T$9:T$393,MATCH($B273,'I.KI 2018-19'!$B$9:$B$393,0))),"")</f>
        <v>0</v>
      </c>
      <c r="AZ273" s="156">
        <f>_xlfn.IFNA(_xlfn.IFNA(INDEX('I.Supplementary 2018-19'!U$8:U$157,MATCH($B273,'I.Supplementary 2018-19'!$B$8:$B$157,0)),INDEX('I.KI 2018-19'!U$9:U$393,MATCH($B273,'I.KI 2018-19'!$B$9:$B$393,0))),"")</f>
        <v>52.757398148752273</v>
      </c>
      <c r="BA273" s="193">
        <f>_xlfn.IFNA(_xlfn.IFNA(INDEX('I.Supplementary 2018-19'!V$8:V$157,MATCH($B273,'I.Supplementary 2018-19'!$B$8:$B$157,0)),INDEX('I.KI 2018-19'!V$9:V$393,MATCH($B273,'I.KI 2018-19'!$B$9:$B$393,0))),"")</f>
        <v>9.7095668633990044</v>
      </c>
      <c r="BB273" s="193">
        <f>_xlfn.IFNA(_xlfn.IFNA(INDEX('I.Supplementary 2018-19'!W$8:W$157,MATCH($B273,'I.Supplementary 2018-19'!$B$8:$B$157,0)),INDEX('I.KI 2018-19'!W$9:W$393,MATCH($B273,'I.KI 2018-19'!$B$9:$B$393,0))),"")</f>
        <v>0</v>
      </c>
      <c r="BC273" s="193">
        <f>_xlfn.IFNA(_xlfn.IFNA(INDEX('I.Supplementary 2018-19'!X$8:X$157,MATCH($B273,'I.Supplementary 2018-19'!$B$8:$B$157,0)),INDEX('I.KI 2018-19'!X$9:X$393,MATCH($B273,'I.KI 2018-19'!$B$9:$B$393,0))),"")</f>
        <v>0</v>
      </c>
      <c r="BD273" s="157">
        <f>_xlfn.IFNA(_xlfn.IFNA(INDEX('I.Supplementary 2018-19'!Y$8:Y$157,MATCH($B273,'I.Supplementary 2018-19'!$B$8:$B$157,0)),INDEX('I.KI 2018-19'!Y$9:Y$393,MATCH($B273,'I.KI 2018-19'!$B$9:$B$393,0))),"")</f>
        <v>0</v>
      </c>
      <c r="BE273" s="156">
        <f>_xlfn.IFNA(_xlfn.IFNA(INDEX('I.Supplementary 2018-19'!Z$8:Z$157,MATCH($B273,'I.Supplementary 2018-19'!$B$8:$B$157,0)),INDEX('I.KI 2018-19'!Z$9:Z$393,MATCH($B273,'I.KI 2018-19'!$B$9:$B$393,0))),"")</f>
        <v>70.934989581757208</v>
      </c>
      <c r="BF273" s="193">
        <f>_xlfn.IFNA(_xlfn.IFNA(INDEX('I.Supplementary 2018-19'!AA$8:AA$157,MATCH($B273,'I.Supplementary 2018-19'!$B$8:$B$157,0)),INDEX('I.KI 2018-19'!AA$9:AA$393,MATCH($B273,'I.KI 2018-19'!$B$9:$B$393,0))),"")</f>
        <v>10.971695516974128</v>
      </c>
      <c r="BG273" s="193">
        <f>_xlfn.IFNA(_xlfn.IFNA(INDEX('I.Supplementary 2018-19'!AB$8:AB$157,MATCH($B273,'I.Supplementary 2018-19'!$B$8:$B$157,0)),INDEX('I.KI 2018-19'!AB$9:AB$393,MATCH($B273,'I.KI 2018-19'!$B$9:$B$393,0))),"")</f>
        <v>0</v>
      </c>
      <c r="BH273" s="193">
        <f>_xlfn.IFNA(_xlfn.IFNA(INDEX('I.Supplementary 2018-19'!AC$8:AC$157,MATCH($B273,'I.Supplementary 2018-19'!$B$8:$B$157,0)),INDEX('I.KI 2018-19'!AC$9:AC$393,MATCH($B273,'I.KI 2018-19'!$B$9:$B$393,0))),"")</f>
        <v>0</v>
      </c>
      <c r="BI273" s="157">
        <f>_xlfn.IFNA(_xlfn.IFNA(INDEX('I.Supplementary 2018-19'!AD$8:AD$157,MATCH($B273,'I.Supplementary 2018-19'!$B$8:$B$157,0)),INDEX('I.KI 2018-19'!AD$9:AD$393,MATCH($B273,'I.KI 2018-19'!$B$9:$B$393,0))),"")</f>
        <v>0</v>
      </c>
      <c r="BJ273" s="149"/>
      <c r="BK273" s="156">
        <f>_xlfn.IFNA(IF($B273=$B$381,0,IF($B273=$B$382,0,_xlfn.IFNA(INDEX('I.Supplementary 2018-19'!I$8:I$157,MATCH($B273,'I.Supplementary 2018-19'!$B$8:$B$157,0)),INDEX('I.KI 2018-19'!I$9:I$393,MATCH($B273,'I.KI 2018-19'!$B$9:$B$393,0))))),"")</f>
        <v>19.439720086580053</v>
      </c>
      <c r="BL273" s="149">
        <f>_xlfn.IFNA(IF($B273=$B$381,0,IF($B273=$B$382,0,_xlfn.IFNA(INDEX('I.Supplementary 2018-19'!J$8:J$157,MATCH($B273,'I.Supplementary 2018-19'!$B$8:$B$157,0)),INDEX('I.KI 2018-19'!J$9:J$393,MATCH($B273,'I.KI 2018-19'!$B$9:$B$393,0))))),"")</f>
        <v>62.466965012151277</v>
      </c>
      <c r="BM273" s="157">
        <f>_xlfn.IFNA(IF($B273=$B$381,0,IF($B273=$B$382,0,_xlfn.IFNA(INDEX('I.Supplementary 2018-19'!H$8:H$157,MATCH($B273,'I.Supplementary 2018-19'!$B$8:$B$157,0)),INDEX('I.KI 2018-19'!H$9:H$393,MATCH($B273,'I.KI 2018-19'!$B$9:$B$393,0))))),"")</f>
        <v>81.90668509873133</v>
      </c>
    </row>
    <row r="274" spans="2:65">
      <c r="B274" s="121" t="str">
        <f>'Calculations for 2021-22'!B274</f>
        <v>E2757</v>
      </c>
      <c r="C274" s="160" t="str">
        <f>'Calculations for 2021-22'!D274</f>
        <v>E2757</v>
      </c>
      <c r="D274" t="str">
        <f>'Calculations for 2021-22'!E274</f>
        <v>SD</v>
      </c>
      <c r="E274" t="str">
        <f>'Calculations for 2021-22'!F274</f>
        <v>P1912</v>
      </c>
      <c r="F274" s="120" t="str">
        <f>'Calculations for 2021-22'!H274</f>
        <v>Selby</v>
      </c>
      <c r="G274" s="156">
        <f>_xlfn.IFNA(INDEX('I.KI 2016-17'!M$8:M$391,MATCH($B274,'I.KI 2016-17'!$B$8:$B$391,0)),"")</f>
        <v>0</v>
      </c>
      <c r="H274" s="149">
        <f>_xlfn.IFNA(INDEX('I.KI 2016-17'!N$8:N$391,MATCH($B274,'I.KI 2016-17'!$B$8:$B$391,0)),"")</f>
        <v>1.1212975333890001</v>
      </c>
      <c r="I274" s="149">
        <f>_xlfn.IFNA(INDEX('I.KI 2016-17'!O$8:O$391,MATCH($B274,'I.KI 2016-17'!$B$8:$B$391,0)),"")</f>
        <v>0</v>
      </c>
      <c r="J274" s="149">
        <f>_xlfn.IFNA(INDEX('I.KI 2016-17'!P$8:P$391,MATCH($B274,'I.KI 2016-17'!$B$8:$B$391,0)),"")</f>
        <v>0</v>
      </c>
      <c r="K274" s="157">
        <f>_xlfn.IFNA(INDEX('I.KI 2016-17'!Q$8:Q$391,MATCH($B274,'I.KI 2016-17'!$B$8:$B$391,0)),"")</f>
        <v>0</v>
      </c>
      <c r="L274" s="156">
        <f>_xlfn.IFNA(INDEX('I.KI 2016-17'!R$8:R$391,MATCH($B274,'I.KI 2016-17'!$B$8:$B$391,0)),"")</f>
        <v>0</v>
      </c>
      <c r="M274" s="193">
        <f>_xlfn.IFNA(INDEX('I.KI 2016-17'!S$8:S$391,MATCH($B274,'I.KI 2016-17'!$B$8:$B$391,0)),"")</f>
        <v>2.2501940077809999</v>
      </c>
      <c r="N274" s="193">
        <f>_xlfn.IFNA(INDEX('I.KI 2016-17'!T$8:T$391,MATCH($B274,'I.KI 2016-17'!$B$8:$B$391,0)),"")</f>
        <v>0</v>
      </c>
      <c r="O274" s="193">
        <f>_xlfn.IFNA(INDEX('I.KI 2016-17'!U$8:U$391,MATCH($B274,'I.KI 2016-17'!$B$8:$B$391,0)),"")</f>
        <v>0</v>
      </c>
      <c r="P274" s="157">
        <f>_xlfn.IFNA(INDEX('I.KI 2016-17'!V$8:V$391,MATCH($B274,'I.KI 2016-17'!$B$8:$B$391,0)),"")</f>
        <v>0</v>
      </c>
      <c r="Q274" s="156">
        <f>_xlfn.IFNA(INDEX('I.KI 2016-17'!W$8:W$391,MATCH($B274,'I.KI 2016-17'!$B$8:$B$391,0)),"")</f>
        <v>0</v>
      </c>
      <c r="R274" s="193">
        <f>_xlfn.IFNA(INDEX('I.KI 2016-17'!X$8:X$391,MATCH($B274,'I.KI 2016-17'!$B$8:$B$391,0)),"")</f>
        <v>3.3714915411700002</v>
      </c>
      <c r="S274" s="193">
        <f>_xlfn.IFNA(INDEX('I.KI 2016-17'!Y$8:Y$391,MATCH($B274,'I.KI 2016-17'!$B$8:$B$391,0)),"")</f>
        <v>0</v>
      </c>
      <c r="T274" s="193">
        <f>_xlfn.IFNA(INDEX('I.KI 2016-17'!Z$8:Z$391,MATCH($B274,'I.KI 2016-17'!$B$8:$B$391,0)),"")</f>
        <v>0</v>
      </c>
      <c r="U274" s="157">
        <f>_xlfn.IFNA(INDEX('I.KI 2016-17'!AA$8:AA$391,MATCH($B274,'I.KI 2016-17'!$B$8:$B$391,0)),"")</f>
        <v>0</v>
      </c>
      <c r="V274" s="149"/>
      <c r="W274" s="154">
        <f>_xlfn.IFNA(INDEX('I.KI 2016-17'!$H$8:$H$391,MATCH(B274,'I.KI 2016-17'!$B$8:$B$391,0)),"")</f>
        <v>1.1212975333890001</v>
      </c>
      <c r="X274" s="153">
        <f>_xlfn.IFNA(INDEX('I.KI 2016-17'!$I$8:$I$391,MATCH(B274,'I.KI 2016-17'!$B$8:$B$391,0)),"")</f>
        <v>2.2501940077809999</v>
      </c>
      <c r="Y274" s="155">
        <f>_xlfn.IFNA(INDEX('I.KI 2016-17'!$G$8:$G$391,MATCH(B274,'I.KI 2016-17'!$B$8:$B$391,0)),"")</f>
        <v>3.3714915411700002</v>
      </c>
      <c r="Z274" s="149"/>
      <c r="AA274" s="156">
        <f>_xlfn.IFNA(IF($B274=$B$382,0,_xlfn.IFNA(INDEX('I.Supplementary 2017-18'!N$8:N$35,MATCH($B274,'I.Supplementary 2017-18'!$B$8:$B$35,0)),INDEX('I.KI 2017-18'!N$9:N$393,MATCH($B274,'I.KI 2017-18'!$B$9:$B$393,0)))),"")</f>
        <v>0</v>
      </c>
      <c r="AB274" s="193">
        <f>_xlfn.IFNA(IF($B274=$B$382,0,_xlfn.IFNA(INDEX('I.Supplementary 2017-18'!O$8:O$35,MATCH($B274,'I.Supplementary 2017-18'!$B$8:$B$35,0)),INDEX('I.KI 2017-18'!O$9:O$393,MATCH($B274,'I.KI 2017-18'!$B$9:$B$393,0)))),"")</f>
        <v>0.59267203818950431</v>
      </c>
      <c r="AC274" s="193">
        <f>_xlfn.IFNA(IF($B274=$B$382,0,_xlfn.IFNA(INDEX('I.Supplementary 2017-18'!P$8:P$35,MATCH($B274,'I.Supplementary 2017-18'!$B$8:$B$35,0)),INDEX('I.KI 2017-18'!P$9:P$393,MATCH($B274,'I.KI 2017-18'!$B$9:$B$393,0)))),"")</f>
        <v>0</v>
      </c>
      <c r="AD274" s="193">
        <f>_xlfn.IFNA(IF($B274=$B$382,0,_xlfn.IFNA(INDEX('I.Supplementary 2017-18'!Q$8:Q$35,MATCH($B274,'I.Supplementary 2017-18'!$B$8:$B$35,0)),INDEX('I.KI 2017-18'!Q$9:Q$393,MATCH($B274,'I.KI 2017-18'!$B$9:$B$393,0)))),"")</f>
        <v>0</v>
      </c>
      <c r="AE274" s="157">
        <f>_xlfn.IFNA(IF($B274=$B$382,0,_xlfn.IFNA(INDEX('I.Supplementary 2017-18'!R$8:R$35,MATCH($B274,'I.Supplementary 2017-18'!$B$8:$B$35,0)),INDEX('I.KI 2017-18'!R$9:R$393,MATCH($B274,'I.KI 2017-18'!$B$9:$B$393,0)))),"")</f>
        <v>0</v>
      </c>
      <c r="AF274" s="156">
        <f>_xlfn.IFNA(IF($B274=$B$382,0,_xlfn.IFNA(INDEX('I.Supplementary 2017-18'!S$8:S$35,MATCH($B274,'I.Supplementary 2017-18'!$B$8:$B$35,0)),INDEX('I.KI 2017-18'!S$9:S$393,MATCH($B274,'I.KI 2017-18'!$B$9:$B$393,0)))),"")</f>
        <v>0</v>
      </c>
      <c r="AG274" s="193">
        <f>_xlfn.IFNA(IF($B274=$B$382,0,_xlfn.IFNA(INDEX('I.Supplementary 2017-18'!T$8:T$35,MATCH($B274,'I.Supplementary 2017-18'!$B$8:$B$35,0)),INDEX('I.KI 2017-18'!T$9:T$393,MATCH($B274,'I.KI 2017-18'!$B$9:$B$393,0)))),"")</f>
        <v>2.2961340241185932</v>
      </c>
      <c r="AH274" s="193">
        <f>_xlfn.IFNA(IF($B274=$B$382,0,_xlfn.IFNA(INDEX('I.Supplementary 2017-18'!U$8:U$35,MATCH($B274,'I.Supplementary 2017-18'!$B$8:$B$35,0)),INDEX('I.KI 2017-18'!U$9:U$393,MATCH($B274,'I.KI 2017-18'!$B$9:$B$393,0)))),"")</f>
        <v>0</v>
      </c>
      <c r="AI274" s="193">
        <f>_xlfn.IFNA(IF($B274=$B$382,0,_xlfn.IFNA(INDEX('I.Supplementary 2017-18'!V$8:V$35,MATCH($B274,'I.Supplementary 2017-18'!$B$8:$B$35,0)),INDEX('I.KI 2017-18'!V$9:V$393,MATCH($B274,'I.KI 2017-18'!$B$9:$B$393,0)))),"")</f>
        <v>0</v>
      </c>
      <c r="AJ274" s="157">
        <f>_xlfn.IFNA(IF($B274=$B$382,0,_xlfn.IFNA(INDEX('I.Supplementary 2017-18'!W$8:W$35,MATCH($B274,'I.Supplementary 2017-18'!$B$8:$B$35,0)),INDEX('I.KI 2017-18'!W$9:W$393,MATCH($B274,'I.KI 2017-18'!$B$9:$B$393,0)))),"")</f>
        <v>0</v>
      </c>
      <c r="AK274" s="156">
        <f>_xlfn.IFNA(IF($B274=$B$382,0,_xlfn.IFNA(INDEX('I.Supplementary 2017-18'!X$8:X$35,MATCH($B274,'I.Supplementary 2017-18'!$B$8:$B$35,0)),INDEX('I.KI 2017-18'!X$9:X$393,MATCH($B274,'I.KI 2017-18'!$B$9:$B$393,0)))),"")</f>
        <v>0</v>
      </c>
      <c r="AL274" s="193">
        <f>_xlfn.IFNA(IF($B274=$B$382,0,_xlfn.IFNA(INDEX('I.Supplementary 2017-18'!Y$8:Y$35,MATCH($B274,'I.Supplementary 2017-18'!$B$8:$B$35,0)),INDEX('I.KI 2017-18'!Y$9:Y$393,MATCH($B274,'I.KI 2017-18'!$B$9:$B$393,0)))),"")</f>
        <v>2.8888060623080976</v>
      </c>
      <c r="AM274" s="193">
        <f>_xlfn.IFNA(IF($B274=$B$382,0,_xlfn.IFNA(INDEX('I.Supplementary 2017-18'!Z$8:Z$35,MATCH($B274,'I.Supplementary 2017-18'!$B$8:$B$35,0)),INDEX('I.KI 2017-18'!Z$9:Z$393,MATCH($B274,'I.KI 2017-18'!$B$9:$B$393,0)))),"")</f>
        <v>0</v>
      </c>
      <c r="AN274" s="193">
        <f>_xlfn.IFNA(IF($B274=$B$382,0,_xlfn.IFNA(INDEX('I.Supplementary 2017-18'!AA$8:AA$35,MATCH($B274,'I.Supplementary 2017-18'!$B$8:$B$35,0)),INDEX('I.KI 2017-18'!AA$9:AA$393,MATCH($B274,'I.KI 2017-18'!$B$9:$B$393,0)))),"")</f>
        <v>0</v>
      </c>
      <c r="AO274" s="157">
        <f>_xlfn.IFNA(IF($B274=$B$382,0,_xlfn.IFNA(INDEX('I.Supplementary 2017-18'!AB$8:AB$35,MATCH($B274,'I.Supplementary 2017-18'!$B$8:$B$35,0)),INDEX('I.KI 2017-18'!AB$9:AB$393,MATCH($B274,'I.KI 2017-18'!$B$9:$B$393,0)))),"")</f>
        <v>0</v>
      </c>
      <c r="AP274" s="149"/>
      <c r="AQ274" s="156">
        <f>_xlfn.IFNA(IF($B274=$B$381,0,IF($B274=$B$382,0,_xlfn.IFNA(INDEX('I.Supplementary 2017-18'!I$8:I$35,MATCH($B274,'I.Supplementary 2017-18'!$B$8:$B$35,0)),INDEX('I.KI 2017-18'!I$9:I$393,MATCH($B274,'I.KI 2017-18'!$B$9:$B$393,0))))),"")</f>
        <v>0.59267203818950431</v>
      </c>
      <c r="AR274" s="149">
        <f>_xlfn.IFNA(IF($B274=$B$381,0,IF($B274=$B$382,0,_xlfn.IFNA(INDEX('I.Supplementary 2017-18'!J$8:J$35,MATCH($B274,'I.Supplementary 2017-18'!$B$8:$B$35,0)),INDEX('I.KI 2017-18'!J$9:J$393,MATCH($B274,'I.KI 2017-18'!$B$9:$B$393,0))))),"")</f>
        <v>2.2961340241185932</v>
      </c>
      <c r="AS274" s="157">
        <f>_xlfn.IFNA(IF($B274=$B$381,0,IF($B274=$B$382,0,_xlfn.IFNA(INDEX('I.Supplementary 2017-18'!H$8:H$35,MATCH($B274,'I.Supplementary 2017-18'!$B$8:$B$35,0)),INDEX('I.KI 2017-18'!H$9:H$393,MATCH($B274,'I.KI 2017-18'!$B$9:$B$393,0))))),"")</f>
        <v>2.8888060623080976</v>
      </c>
      <c r="AT274" s="149"/>
      <c r="AU274" s="156">
        <f>_xlfn.IFNA(_xlfn.IFNA(INDEX('I.Supplementary 2018-19'!P$8:P$157,MATCH($B274,'I.Supplementary 2018-19'!$B$8:$B$157,0)),INDEX('I.KI 2018-19'!P$9:P$393,MATCH($B274,'I.KI 2018-19'!$B$9:$B$393,0))),"")</f>
        <v>0</v>
      </c>
      <c r="AV274" s="193">
        <f>_xlfn.IFNA(_xlfn.IFNA(INDEX('I.Supplementary 2018-19'!Q$8:Q$157,MATCH($B274,'I.Supplementary 2018-19'!$B$8:$B$157,0)),INDEX('I.KI 2018-19'!Q$9:Q$393,MATCH($B274,'I.KI 2018-19'!$B$9:$B$393,0))),"")</f>
        <v>0.2652129914300218</v>
      </c>
      <c r="AW274" s="193">
        <f>_xlfn.IFNA(_xlfn.IFNA(INDEX('I.Supplementary 2018-19'!R$8:R$157,MATCH($B274,'I.Supplementary 2018-19'!$B$8:$B$157,0)),INDEX('I.KI 2018-19'!R$9:R$393,MATCH($B274,'I.KI 2018-19'!$B$9:$B$393,0))),"")</f>
        <v>0</v>
      </c>
      <c r="AX274" s="193">
        <f>_xlfn.IFNA(_xlfn.IFNA(INDEX('I.Supplementary 2018-19'!S$8:S$157,MATCH($B274,'I.Supplementary 2018-19'!$B$8:$B$157,0)),INDEX('I.KI 2018-19'!S$9:S$393,MATCH($B274,'I.KI 2018-19'!$B$9:$B$393,0))),"")</f>
        <v>0</v>
      </c>
      <c r="AY274" s="157">
        <f>_xlfn.IFNA(_xlfn.IFNA(INDEX('I.Supplementary 2018-19'!T$8:T$157,MATCH($B274,'I.Supplementary 2018-19'!$B$8:$B$157,0)),INDEX('I.KI 2018-19'!T$9:T$393,MATCH($B274,'I.KI 2018-19'!$B$9:$B$393,0))),"")</f>
        <v>0</v>
      </c>
      <c r="AZ274" s="156">
        <f>_xlfn.IFNA(_xlfn.IFNA(INDEX('I.Supplementary 2018-19'!U$8:U$157,MATCH($B274,'I.Supplementary 2018-19'!$B$8:$B$157,0)),INDEX('I.KI 2018-19'!U$9:U$393,MATCH($B274,'I.KI 2018-19'!$B$9:$B$393,0))),"")</f>
        <v>0</v>
      </c>
      <c r="BA274" s="193">
        <f>_xlfn.IFNA(_xlfn.IFNA(INDEX('I.Supplementary 2018-19'!V$8:V$157,MATCH($B274,'I.Supplementary 2018-19'!$B$8:$B$157,0)),INDEX('I.KI 2018-19'!V$9:V$393,MATCH($B274,'I.KI 2018-19'!$B$9:$B$393,0))),"")</f>
        <v>2.3651165913667911</v>
      </c>
      <c r="BB274" s="193">
        <f>_xlfn.IFNA(_xlfn.IFNA(INDEX('I.Supplementary 2018-19'!W$8:W$157,MATCH($B274,'I.Supplementary 2018-19'!$B$8:$B$157,0)),INDEX('I.KI 2018-19'!W$9:W$393,MATCH($B274,'I.KI 2018-19'!$B$9:$B$393,0))),"")</f>
        <v>0</v>
      </c>
      <c r="BC274" s="193">
        <f>_xlfn.IFNA(_xlfn.IFNA(INDEX('I.Supplementary 2018-19'!X$8:X$157,MATCH($B274,'I.Supplementary 2018-19'!$B$8:$B$157,0)),INDEX('I.KI 2018-19'!X$9:X$393,MATCH($B274,'I.KI 2018-19'!$B$9:$B$393,0))),"")</f>
        <v>0</v>
      </c>
      <c r="BD274" s="157">
        <f>_xlfn.IFNA(_xlfn.IFNA(INDEX('I.Supplementary 2018-19'!Y$8:Y$157,MATCH($B274,'I.Supplementary 2018-19'!$B$8:$B$157,0)),INDEX('I.KI 2018-19'!Y$9:Y$393,MATCH($B274,'I.KI 2018-19'!$B$9:$B$393,0))),"")</f>
        <v>0</v>
      </c>
      <c r="BE274" s="156">
        <f>_xlfn.IFNA(_xlfn.IFNA(INDEX('I.Supplementary 2018-19'!Z$8:Z$157,MATCH($B274,'I.Supplementary 2018-19'!$B$8:$B$157,0)),INDEX('I.KI 2018-19'!Z$9:Z$393,MATCH($B274,'I.KI 2018-19'!$B$9:$B$393,0))),"")</f>
        <v>0</v>
      </c>
      <c r="BF274" s="193">
        <f>_xlfn.IFNA(_xlfn.IFNA(INDEX('I.Supplementary 2018-19'!AA$8:AA$157,MATCH($B274,'I.Supplementary 2018-19'!$B$8:$B$157,0)),INDEX('I.KI 2018-19'!AA$9:AA$393,MATCH($B274,'I.KI 2018-19'!$B$9:$B$393,0))),"")</f>
        <v>2.6303295827968127</v>
      </c>
      <c r="BG274" s="193">
        <f>_xlfn.IFNA(_xlfn.IFNA(INDEX('I.Supplementary 2018-19'!AB$8:AB$157,MATCH($B274,'I.Supplementary 2018-19'!$B$8:$B$157,0)),INDEX('I.KI 2018-19'!AB$9:AB$393,MATCH($B274,'I.KI 2018-19'!$B$9:$B$393,0))),"")</f>
        <v>0</v>
      </c>
      <c r="BH274" s="193">
        <f>_xlfn.IFNA(_xlfn.IFNA(INDEX('I.Supplementary 2018-19'!AC$8:AC$157,MATCH($B274,'I.Supplementary 2018-19'!$B$8:$B$157,0)),INDEX('I.KI 2018-19'!AC$9:AC$393,MATCH($B274,'I.KI 2018-19'!$B$9:$B$393,0))),"")</f>
        <v>0</v>
      </c>
      <c r="BI274" s="157">
        <f>_xlfn.IFNA(_xlfn.IFNA(INDEX('I.Supplementary 2018-19'!AD$8:AD$157,MATCH($B274,'I.Supplementary 2018-19'!$B$8:$B$157,0)),INDEX('I.KI 2018-19'!AD$9:AD$393,MATCH($B274,'I.KI 2018-19'!$B$9:$B$393,0))),"")</f>
        <v>0</v>
      </c>
      <c r="BJ274" s="149"/>
      <c r="BK274" s="156">
        <f>_xlfn.IFNA(IF($B274=$B$381,0,IF($B274=$B$382,0,_xlfn.IFNA(INDEX('I.Supplementary 2018-19'!I$8:I$157,MATCH($B274,'I.Supplementary 2018-19'!$B$8:$B$157,0)),INDEX('I.KI 2018-19'!I$9:I$393,MATCH($B274,'I.KI 2018-19'!$B$9:$B$393,0))))),"")</f>
        <v>0.2652129914300218</v>
      </c>
      <c r="BL274" s="149">
        <f>_xlfn.IFNA(IF($B274=$B$381,0,IF($B274=$B$382,0,_xlfn.IFNA(INDEX('I.Supplementary 2018-19'!J$8:J$157,MATCH($B274,'I.Supplementary 2018-19'!$B$8:$B$157,0)),INDEX('I.KI 2018-19'!J$9:J$393,MATCH($B274,'I.KI 2018-19'!$B$9:$B$393,0))))),"")</f>
        <v>2.3651165913667911</v>
      </c>
      <c r="BM274" s="157">
        <f>_xlfn.IFNA(IF($B274=$B$381,0,IF($B274=$B$382,0,_xlfn.IFNA(INDEX('I.Supplementary 2018-19'!H$8:H$157,MATCH($B274,'I.Supplementary 2018-19'!$B$8:$B$157,0)),INDEX('I.KI 2018-19'!H$9:H$393,MATCH($B274,'I.KI 2018-19'!$B$9:$B$393,0))))),"")</f>
        <v>2.6303295827968127</v>
      </c>
    </row>
    <row r="275" spans="2:65">
      <c r="B275" s="121" t="str">
        <f>'Calculations for 2021-22'!B275</f>
        <v>E2239</v>
      </c>
      <c r="C275" s="160" t="str">
        <f>'Calculations for 2021-22'!D275</f>
        <v>E2239</v>
      </c>
      <c r="D275" t="str">
        <f>'Calculations for 2021-22'!E275</f>
        <v>SD</v>
      </c>
      <c r="E275">
        <f>'Calculations for 2021-22'!F275</f>
        <v>0</v>
      </c>
      <c r="F275" s="120" t="str">
        <f>'Calculations for 2021-22'!H275</f>
        <v>Sevenoaks</v>
      </c>
      <c r="G275" s="156">
        <f>_xlfn.IFNA(INDEX('I.KI 2016-17'!M$8:M$391,MATCH($B275,'I.KI 2016-17'!$B$8:$B$391,0)),"")</f>
        <v>0</v>
      </c>
      <c r="H275" s="149">
        <f>_xlfn.IFNA(INDEX('I.KI 2016-17'!N$8:N$391,MATCH($B275,'I.KI 2016-17'!$B$8:$B$391,0)),"")</f>
        <v>0.63279128287700004</v>
      </c>
      <c r="I275" s="149">
        <f>_xlfn.IFNA(INDEX('I.KI 2016-17'!O$8:O$391,MATCH($B275,'I.KI 2016-17'!$B$8:$B$391,0)),"")</f>
        <v>0</v>
      </c>
      <c r="J275" s="149">
        <f>_xlfn.IFNA(INDEX('I.KI 2016-17'!P$8:P$391,MATCH($B275,'I.KI 2016-17'!$B$8:$B$391,0)),"")</f>
        <v>0</v>
      </c>
      <c r="K275" s="157">
        <f>_xlfn.IFNA(INDEX('I.KI 2016-17'!Q$8:Q$391,MATCH($B275,'I.KI 2016-17'!$B$8:$B$391,0)),"")</f>
        <v>0</v>
      </c>
      <c r="L275" s="156">
        <f>_xlfn.IFNA(INDEX('I.KI 2016-17'!R$8:R$391,MATCH($B275,'I.KI 2016-17'!$B$8:$B$391,0)),"")</f>
        <v>0</v>
      </c>
      <c r="M275" s="193">
        <f>_xlfn.IFNA(INDEX('I.KI 2016-17'!S$8:S$391,MATCH($B275,'I.KI 2016-17'!$B$8:$B$391,0)),"")</f>
        <v>2.1088068277460001</v>
      </c>
      <c r="N275" s="193">
        <f>_xlfn.IFNA(INDEX('I.KI 2016-17'!T$8:T$391,MATCH($B275,'I.KI 2016-17'!$B$8:$B$391,0)),"")</f>
        <v>0</v>
      </c>
      <c r="O275" s="193">
        <f>_xlfn.IFNA(INDEX('I.KI 2016-17'!U$8:U$391,MATCH($B275,'I.KI 2016-17'!$B$8:$B$391,0)),"")</f>
        <v>0</v>
      </c>
      <c r="P275" s="157">
        <f>_xlfn.IFNA(INDEX('I.KI 2016-17'!V$8:V$391,MATCH($B275,'I.KI 2016-17'!$B$8:$B$391,0)),"")</f>
        <v>0</v>
      </c>
      <c r="Q275" s="156">
        <f>_xlfn.IFNA(INDEX('I.KI 2016-17'!W$8:W$391,MATCH($B275,'I.KI 2016-17'!$B$8:$B$391,0)),"")</f>
        <v>0</v>
      </c>
      <c r="R275" s="193">
        <f>_xlfn.IFNA(INDEX('I.KI 2016-17'!X$8:X$391,MATCH($B275,'I.KI 2016-17'!$B$8:$B$391,0)),"")</f>
        <v>2.7415981106230003</v>
      </c>
      <c r="S275" s="193">
        <f>_xlfn.IFNA(INDEX('I.KI 2016-17'!Y$8:Y$391,MATCH($B275,'I.KI 2016-17'!$B$8:$B$391,0)),"")</f>
        <v>0</v>
      </c>
      <c r="T275" s="193">
        <f>_xlfn.IFNA(INDEX('I.KI 2016-17'!Z$8:Z$391,MATCH($B275,'I.KI 2016-17'!$B$8:$B$391,0)),"")</f>
        <v>0</v>
      </c>
      <c r="U275" s="157">
        <f>_xlfn.IFNA(INDEX('I.KI 2016-17'!AA$8:AA$391,MATCH($B275,'I.KI 2016-17'!$B$8:$B$391,0)),"")</f>
        <v>0</v>
      </c>
      <c r="V275" s="149"/>
      <c r="W275" s="154">
        <f>_xlfn.IFNA(INDEX('I.KI 2016-17'!$H$8:$H$391,MATCH(B275,'I.KI 2016-17'!$B$8:$B$391,0)),"")</f>
        <v>0.63279128287700004</v>
      </c>
      <c r="X275" s="153">
        <f>_xlfn.IFNA(INDEX('I.KI 2016-17'!$I$8:$I$391,MATCH(B275,'I.KI 2016-17'!$B$8:$B$391,0)),"")</f>
        <v>2.1088068277460001</v>
      </c>
      <c r="Y275" s="155">
        <f>_xlfn.IFNA(INDEX('I.KI 2016-17'!$G$8:$G$391,MATCH(B275,'I.KI 2016-17'!$B$8:$B$391,0)),"")</f>
        <v>2.7415981106230003</v>
      </c>
      <c r="Z275" s="149"/>
      <c r="AA275" s="156">
        <f>_xlfn.IFNA(IF($B275=$B$382,0,_xlfn.IFNA(INDEX('I.Supplementary 2017-18'!N$8:N$35,MATCH($B275,'I.Supplementary 2017-18'!$B$8:$B$35,0)),INDEX('I.KI 2017-18'!N$9:N$393,MATCH($B275,'I.KI 2017-18'!$B$9:$B$393,0)))),"")</f>
        <v>0</v>
      </c>
      <c r="AB275" s="193">
        <f>_xlfn.IFNA(IF($B275=$B$382,0,_xlfn.IFNA(INDEX('I.Supplementary 2017-18'!O$8:O$35,MATCH($B275,'I.Supplementary 2017-18'!$B$8:$B$35,0)),INDEX('I.KI 2017-18'!O$9:O$393,MATCH($B275,'I.KI 2017-18'!$B$9:$B$393,0)))),"")</f>
        <v>0</v>
      </c>
      <c r="AC275" s="193">
        <f>_xlfn.IFNA(IF($B275=$B$382,0,_xlfn.IFNA(INDEX('I.Supplementary 2017-18'!P$8:P$35,MATCH($B275,'I.Supplementary 2017-18'!$B$8:$B$35,0)),INDEX('I.KI 2017-18'!P$9:P$393,MATCH($B275,'I.KI 2017-18'!$B$9:$B$393,0)))),"")</f>
        <v>0</v>
      </c>
      <c r="AD275" s="193">
        <f>_xlfn.IFNA(IF($B275=$B$382,0,_xlfn.IFNA(INDEX('I.Supplementary 2017-18'!Q$8:Q$35,MATCH($B275,'I.Supplementary 2017-18'!$B$8:$B$35,0)),INDEX('I.KI 2017-18'!Q$9:Q$393,MATCH($B275,'I.KI 2017-18'!$B$9:$B$393,0)))),"")</f>
        <v>0</v>
      </c>
      <c r="AE275" s="157">
        <f>_xlfn.IFNA(IF($B275=$B$382,0,_xlfn.IFNA(INDEX('I.Supplementary 2017-18'!R$8:R$35,MATCH($B275,'I.Supplementary 2017-18'!$B$8:$B$35,0)),INDEX('I.KI 2017-18'!R$9:R$393,MATCH($B275,'I.KI 2017-18'!$B$9:$B$393,0)))),"")</f>
        <v>0</v>
      </c>
      <c r="AF275" s="156">
        <f>_xlfn.IFNA(IF($B275=$B$382,0,_xlfn.IFNA(INDEX('I.Supplementary 2017-18'!S$8:S$35,MATCH($B275,'I.Supplementary 2017-18'!$B$8:$B$35,0)),INDEX('I.KI 2017-18'!S$9:S$393,MATCH($B275,'I.KI 2017-18'!$B$9:$B$393,0)))),"")</f>
        <v>0</v>
      </c>
      <c r="AG275" s="193">
        <f>_xlfn.IFNA(IF($B275=$B$382,0,_xlfn.IFNA(INDEX('I.Supplementary 2017-18'!T$8:T$35,MATCH($B275,'I.Supplementary 2017-18'!$B$8:$B$35,0)),INDEX('I.KI 2017-18'!T$9:T$393,MATCH($B275,'I.KI 2017-18'!$B$9:$B$393,0)))),"")</f>
        <v>2.1518602799303368</v>
      </c>
      <c r="AH275" s="193">
        <f>_xlfn.IFNA(IF($B275=$B$382,0,_xlfn.IFNA(INDEX('I.Supplementary 2017-18'!U$8:U$35,MATCH($B275,'I.Supplementary 2017-18'!$B$8:$B$35,0)),INDEX('I.KI 2017-18'!U$9:U$393,MATCH($B275,'I.KI 2017-18'!$B$9:$B$393,0)))),"")</f>
        <v>0</v>
      </c>
      <c r="AI275" s="193">
        <f>_xlfn.IFNA(IF($B275=$B$382,0,_xlfn.IFNA(INDEX('I.Supplementary 2017-18'!V$8:V$35,MATCH($B275,'I.Supplementary 2017-18'!$B$8:$B$35,0)),INDEX('I.KI 2017-18'!V$9:V$393,MATCH($B275,'I.KI 2017-18'!$B$9:$B$393,0)))),"")</f>
        <v>0</v>
      </c>
      <c r="AJ275" s="157">
        <f>_xlfn.IFNA(IF($B275=$B$382,0,_xlfn.IFNA(INDEX('I.Supplementary 2017-18'!W$8:W$35,MATCH($B275,'I.Supplementary 2017-18'!$B$8:$B$35,0)),INDEX('I.KI 2017-18'!W$9:W$393,MATCH($B275,'I.KI 2017-18'!$B$9:$B$393,0)))),"")</f>
        <v>0</v>
      </c>
      <c r="AK275" s="156">
        <f>_xlfn.IFNA(IF($B275=$B$382,0,_xlfn.IFNA(INDEX('I.Supplementary 2017-18'!X$8:X$35,MATCH($B275,'I.Supplementary 2017-18'!$B$8:$B$35,0)),INDEX('I.KI 2017-18'!X$9:X$393,MATCH($B275,'I.KI 2017-18'!$B$9:$B$393,0)))),"")</f>
        <v>0</v>
      </c>
      <c r="AL275" s="193">
        <f>_xlfn.IFNA(IF($B275=$B$382,0,_xlfn.IFNA(INDEX('I.Supplementary 2017-18'!Y$8:Y$35,MATCH($B275,'I.Supplementary 2017-18'!$B$8:$B$35,0)),INDEX('I.KI 2017-18'!Y$9:Y$393,MATCH($B275,'I.KI 2017-18'!$B$9:$B$393,0)))),"")</f>
        <v>2.1518602799303368</v>
      </c>
      <c r="AM275" s="193">
        <f>_xlfn.IFNA(IF($B275=$B$382,0,_xlfn.IFNA(INDEX('I.Supplementary 2017-18'!Z$8:Z$35,MATCH($B275,'I.Supplementary 2017-18'!$B$8:$B$35,0)),INDEX('I.KI 2017-18'!Z$9:Z$393,MATCH($B275,'I.KI 2017-18'!$B$9:$B$393,0)))),"")</f>
        <v>0</v>
      </c>
      <c r="AN275" s="193">
        <f>_xlfn.IFNA(IF($B275=$B$382,0,_xlfn.IFNA(INDEX('I.Supplementary 2017-18'!AA$8:AA$35,MATCH($B275,'I.Supplementary 2017-18'!$B$8:$B$35,0)),INDEX('I.KI 2017-18'!AA$9:AA$393,MATCH($B275,'I.KI 2017-18'!$B$9:$B$393,0)))),"")</f>
        <v>0</v>
      </c>
      <c r="AO275" s="157">
        <f>_xlfn.IFNA(IF($B275=$B$382,0,_xlfn.IFNA(INDEX('I.Supplementary 2017-18'!AB$8:AB$35,MATCH($B275,'I.Supplementary 2017-18'!$B$8:$B$35,0)),INDEX('I.KI 2017-18'!AB$9:AB$393,MATCH($B275,'I.KI 2017-18'!$B$9:$B$393,0)))),"")</f>
        <v>0</v>
      </c>
      <c r="AP275" s="149"/>
      <c r="AQ275" s="156">
        <f>_xlfn.IFNA(IF($B275=$B$381,0,IF($B275=$B$382,0,_xlfn.IFNA(INDEX('I.Supplementary 2017-18'!I$8:I$35,MATCH($B275,'I.Supplementary 2017-18'!$B$8:$B$35,0)),INDEX('I.KI 2017-18'!I$9:I$393,MATCH($B275,'I.KI 2017-18'!$B$9:$B$393,0))))),"")</f>
        <v>0</v>
      </c>
      <c r="AR275" s="149">
        <f>_xlfn.IFNA(IF($B275=$B$381,0,IF($B275=$B$382,0,_xlfn.IFNA(INDEX('I.Supplementary 2017-18'!J$8:J$35,MATCH($B275,'I.Supplementary 2017-18'!$B$8:$B$35,0)),INDEX('I.KI 2017-18'!J$9:J$393,MATCH($B275,'I.KI 2017-18'!$B$9:$B$393,0))))),"")</f>
        <v>2.1518602799303368</v>
      </c>
      <c r="AS275" s="157">
        <f>_xlfn.IFNA(IF($B275=$B$381,0,IF($B275=$B$382,0,_xlfn.IFNA(INDEX('I.Supplementary 2017-18'!H$8:H$35,MATCH($B275,'I.Supplementary 2017-18'!$B$8:$B$35,0)),INDEX('I.KI 2017-18'!H$9:H$393,MATCH($B275,'I.KI 2017-18'!$B$9:$B$393,0))))),"")</f>
        <v>2.1518602799303368</v>
      </c>
      <c r="AT275" s="149"/>
      <c r="AU275" s="156">
        <f>_xlfn.IFNA(_xlfn.IFNA(INDEX('I.Supplementary 2018-19'!P$8:P$157,MATCH($B275,'I.Supplementary 2018-19'!$B$8:$B$157,0)),INDEX('I.KI 2018-19'!P$9:P$393,MATCH($B275,'I.KI 2018-19'!$B$9:$B$393,0))),"")</f>
        <v>0</v>
      </c>
      <c r="AV275" s="193">
        <f>_xlfn.IFNA(_xlfn.IFNA(INDEX('I.Supplementary 2018-19'!Q$8:Q$157,MATCH($B275,'I.Supplementary 2018-19'!$B$8:$B$157,0)),INDEX('I.KI 2018-19'!Q$9:Q$393,MATCH($B275,'I.KI 2018-19'!$B$9:$B$393,0))),"")</f>
        <v>0</v>
      </c>
      <c r="AW275" s="193">
        <f>_xlfn.IFNA(_xlfn.IFNA(INDEX('I.Supplementary 2018-19'!R$8:R$157,MATCH($B275,'I.Supplementary 2018-19'!$B$8:$B$157,0)),INDEX('I.KI 2018-19'!R$9:R$393,MATCH($B275,'I.KI 2018-19'!$B$9:$B$393,0))),"")</f>
        <v>0</v>
      </c>
      <c r="AX275" s="193">
        <f>_xlfn.IFNA(_xlfn.IFNA(INDEX('I.Supplementary 2018-19'!S$8:S$157,MATCH($B275,'I.Supplementary 2018-19'!$B$8:$B$157,0)),INDEX('I.KI 2018-19'!S$9:S$393,MATCH($B275,'I.KI 2018-19'!$B$9:$B$393,0))),"")</f>
        <v>0</v>
      </c>
      <c r="AY275" s="157">
        <f>_xlfn.IFNA(_xlfn.IFNA(INDEX('I.Supplementary 2018-19'!T$8:T$157,MATCH($B275,'I.Supplementary 2018-19'!$B$8:$B$157,0)),INDEX('I.KI 2018-19'!T$9:T$393,MATCH($B275,'I.KI 2018-19'!$B$9:$B$393,0))),"")</f>
        <v>0</v>
      </c>
      <c r="AZ275" s="156">
        <f>_xlfn.IFNA(_xlfn.IFNA(INDEX('I.Supplementary 2018-19'!U$8:U$157,MATCH($B275,'I.Supplementary 2018-19'!$B$8:$B$157,0)),INDEX('I.KI 2018-19'!U$9:U$393,MATCH($B275,'I.KI 2018-19'!$B$9:$B$393,0))),"")</f>
        <v>0</v>
      </c>
      <c r="BA275" s="193">
        <f>_xlfn.IFNA(_xlfn.IFNA(INDEX('I.Supplementary 2018-19'!V$8:V$157,MATCH($B275,'I.Supplementary 2018-19'!$B$8:$B$157,0)),INDEX('I.KI 2018-19'!V$9:V$393,MATCH($B275,'I.KI 2018-19'!$B$9:$B$393,0))),"")</f>
        <v>2.2165084428466986</v>
      </c>
      <c r="BB275" s="193">
        <f>_xlfn.IFNA(_xlfn.IFNA(INDEX('I.Supplementary 2018-19'!W$8:W$157,MATCH($B275,'I.Supplementary 2018-19'!$B$8:$B$157,0)),INDEX('I.KI 2018-19'!W$9:W$393,MATCH($B275,'I.KI 2018-19'!$B$9:$B$393,0))),"")</f>
        <v>0</v>
      </c>
      <c r="BC275" s="193">
        <f>_xlfn.IFNA(_xlfn.IFNA(INDEX('I.Supplementary 2018-19'!X$8:X$157,MATCH($B275,'I.Supplementary 2018-19'!$B$8:$B$157,0)),INDEX('I.KI 2018-19'!X$9:X$393,MATCH($B275,'I.KI 2018-19'!$B$9:$B$393,0))),"")</f>
        <v>0</v>
      </c>
      <c r="BD275" s="157">
        <f>_xlfn.IFNA(_xlfn.IFNA(INDEX('I.Supplementary 2018-19'!Y$8:Y$157,MATCH($B275,'I.Supplementary 2018-19'!$B$8:$B$157,0)),INDEX('I.KI 2018-19'!Y$9:Y$393,MATCH($B275,'I.KI 2018-19'!$B$9:$B$393,0))),"")</f>
        <v>0</v>
      </c>
      <c r="BE275" s="156">
        <f>_xlfn.IFNA(_xlfn.IFNA(INDEX('I.Supplementary 2018-19'!Z$8:Z$157,MATCH($B275,'I.Supplementary 2018-19'!$B$8:$B$157,0)),INDEX('I.KI 2018-19'!Z$9:Z$393,MATCH($B275,'I.KI 2018-19'!$B$9:$B$393,0))),"")</f>
        <v>0</v>
      </c>
      <c r="BF275" s="193">
        <f>_xlfn.IFNA(_xlfn.IFNA(INDEX('I.Supplementary 2018-19'!AA$8:AA$157,MATCH($B275,'I.Supplementary 2018-19'!$B$8:$B$157,0)),INDEX('I.KI 2018-19'!AA$9:AA$393,MATCH($B275,'I.KI 2018-19'!$B$9:$B$393,0))),"")</f>
        <v>2.2165084428466986</v>
      </c>
      <c r="BG275" s="193">
        <f>_xlfn.IFNA(_xlfn.IFNA(INDEX('I.Supplementary 2018-19'!AB$8:AB$157,MATCH($B275,'I.Supplementary 2018-19'!$B$8:$B$157,0)),INDEX('I.KI 2018-19'!AB$9:AB$393,MATCH($B275,'I.KI 2018-19'!$B$9:$B$393,0))),"")</f>
        <v>0</v>
      </c>
      <c r="BH275" s="193">
        <f>_xlfn.IFNA(_xlfn.IFNA(INDEX('I.Supplementary 2018-19'!AC$8:AC$157,MATCH($B275,'I.Supplementary 2018-19'!$B$8:$B$157,0)),INDEX('I.KI 2018-19'!AC$9:AC$393,MATCH($B275,'I.KI 2018-19'!$B$9:$B$393,0))),"")</f>
        <v>0</v>
      </c>
      <c r="BI275" s="157">
        <f>_xlfn.IFNA(_xlfn.IFNA(INDEX('I.Supplementary 2018-19'!AD$8:AD$157,MATCH($B275,'I.Supplementary 2018-19'!$B$8:$B$157,0)),INDEX('I.KI 2018-19'!AD$9:AD$393,MATCH($B275,'I.KI 2018-19'!$B$9:$B$393,0))),"")</f>
        <v>0</v>
      </c>
      <c r="BJ275" s="149"/>
      <c r="BK275" s="156">
        <f>_xlfn.IFNA(IF($B275=$B$381,0,IF($B275=$B$382,0,_xlfn.IFNA(INDEX('I.Supplementary 2018-19'!I$8:I$157,MATCH($B275,'I.Supplementary 2018-19'!$B$8:$B$157,0)),INDEX('I.KI 2018-19'!I$9:I$393,MATCH($B275,'I.KI 2018-19'!$B$9:$B$393,0))))),"")</f>
        <v>0</v>
      </c>
      <c r="BL275" s="149">
        <f>_xlfn.IFNA(IF($B275=$B$381,0,IF($B275=$B$382,0,_xlfn.IFNA(INDEX('I.Supplementary 2018-19'!J$8:J$157,MATCH($B275,'I.Supplementary 2018-19'!$B$8:$B$157,0)),INDEX('I.KI 2018-19'!J$9:J$393,MATCH($B275,'I.KI 2018-19'!$B$9:$B$393,0))))),"")</f>
        <v>2.2165084428466986</v>
      </c>
      <c r="BM275" s="157">
        <f>_xlfn.IFNA(IF($B275=$B$381,0,IF($B275=$B$382,0,_xlfn.IFNA(INDEX('I.Supplementary 2018-19'!H$8:H$157,MATCH($B275,'I.Supplementary 2018-19'!$B$8:$B$157,0)),INDEX('I.KI 2018-19'!H$9:H$393,MATCH($B275,'I.KI 2018-19'!$B$9:$B$393,0))))),"")</f>
        <v>2.2165084428466986</v>
      </c>
    </row>
    <row r="276" spans="2:65">
      <c r="B276" s="121" t="str">
        <f>'Calculations for 2021-22'!B276</f>
        <v>E4404</v>
      </c>
      <c r="C276" s="160" t="str">
        <f>'Calculations for 2021-22'!D276</f>
        <v>E4404</v>
      </c>
      <c r="D276" t="str">
        <f>'Calculations for 2021-22'!E276</f>
        <v>MD</v>
      </c>
      <c r="E276">
        <f>'Calculations for 2021-22'!F276</f>
        <v>0</v>
      </c>
      <c r="F276" s="120" t="str">
        <f>'Calculations for 2021-22'!H276</f>
        <v>Sheffield</v>
      </c>
      <c r="G276" s="156">
        <f>_xlfn.IFNA(INDEX('I.KI 2016-17'!M$8:M$391,MATCH($B276,'I.KI 2016-17'!$B$8:$B$391,0)),"")</f>
        <v>80.38470911261301</v>
      </c>
      <c r="H276" s="149">
        <f>_xlfn.IFNA(INDEX('I.KI 2016-17'!N$8:N$391,MATCH($B276,'I.KI 2016-17'!$B$8:$B$391,0)),"")</f>
        <v>10.207753216003001</v>
      </c>
      <c r="I276" s="149">
        <f>_xlfn.IFNA(INDEX('I.KI 2016-17'!O$8:O$391,MATCH($B276,'I.KI 2016-17'!$B$8:$B$391,0)),"")</f>
        <v>0</v>
      </c>
      <c r="J276" s="149">
        <f>_xlfn.IFNA(INDEX('I.KI 2016-17'!P$8:P$391,MATCH($B276,'I.KI 2016-17'!$B$8:$B$391,0)),"")</f>
        <v>0</v>
      </c>
      <c r="K276" s="157">
        <f>_xlfn.IFNA(INDEX('I.KI 2016-17'!Q$8:Q$391,MATCH($B276,'I.KI 2016-17'!$B$8:$B$391,0)),"")</f>
        <v>0</v>
      </c>
      <c r="L276" s="156">
        <f>_xlfn.IFNA(INDEX('I.KI 2016-17'!R$8:R$391,MATCH($B276,'I.KI 2016-17'!$B$8:$B$391,0)),"")</f>
        <v>113.301226463799</v>
      </c>
      <c r="M276" s="193">
        <f>_xlfn.IFNA(INDEX('I.KI 2016-17'!S$8:S$391,MATCH($B276,'I.KI 2016-17'!$B$8:$B$391,0)),"")</f>
        <v>19.193052493155999</v>
      </c>
      <c r="N276" s="193">
        <f>_xlfn.IFNA(INDEX('I.KI 2016-17'!T$8:T$391,MATCH($B276,'I.KI 2016-17'!$B$8:$B$391,0)),"")</f>
        <v>0</v>
      </c>
      <c r="O276" s="193">
        <f>_xlfn.IFNA(INDEX('I.KI 2016-17'!U$8:U$391,MATCH($B276,'I.KI 2016-17'!$B$8:$B$391,0)),"")</f>
        <v>0</v>
      </c>
      <c r="P276" s="157">
        <f>_xlfn.IFNA(INDEX('I.KI 2016-17'!V$8:V$391,MATCH($B276,'I.KI 2016-17'!$B$8:$B$391,0)),"")</f>
        <v>0</v>
      </c>
      <c r="Q276" s="156">
        <f>_xlfn.IFNA(INDEX('I.KI 2016-17'!W$8:W$391,MATCH($B276,'I.KI 2016-17'!$B$8:$B$391,0)),"")</f>
        <v>193.68593557641202</v>
      </c>
      <c r="R276" s="193">
        <f>_xlfn.IFNA(INDEX('I.KI 2016-17'!X$8:X$391,MATCH($B276,'I.KI 2016-17'!$B$8:$B$391,0)),"")</f>
        <v>29.400805709159002</v>
      </c>
      <c r="S276" s="193">
        <f>_xlfn.IFNA(INDEX('I.KI 2016-17'!Y$8:Y$391,MATCH($B276,'I.KI 2016-17'!$B$8:$B$391,0)),"")</f>
        <v>0</v>
      </c>
      <c r="T276" s="193">
        <f>_xlfn.IFNA(INDEX('I.KI 2016-17'!Z$8:Z$391,MATCH($B276,'I.KI 2016-17'!$B$8:$B$391,0)),"")</f>
        <v>0</v>
      </c>
      <c r="U276" s="157">
        <f>_xlfn.IFNA(INDEX('I.KI 2016-17'!AA$8:AA$391,MATCH($B276,'I.KI 2016-17'!$B$8:$B$391,0)),"")</f>
        <v>0</v>
      </c>
      <c r="V276" s="149"/>
      <c r="W276" s="154">
        <f>_xlfn.IFNA(INDEX('I.KI 2016-17'!$H$8:$H$391,MATCH(B276,'I.KI 2016-17'!$B$8:$B$391,0)),"")</f>
        <v>90.592462328616008</v>
      </c>
      <c r="X276" s="153">
        <f>_xlfn.IFNA(INDEX('I.KI 2016-17'!$I$8:$I$391,MATCH(B276,'I.KI 2016-17'!$B$8:$B$391,0)),"")</f>
        <v>132.49427895695501</v>
      </c>
      <c r="Y276" s="155">
        <f>_xlfn.IFNA(INDEX('I.KI 2016-17'!$G$8:$G$391,MATCH(B276,'I.KI 2016-17'!$B$8:$B$391,0)),"")</f>
        <v>223.08674128557101</v>
      </c>
      <c r="Z276" s="149"/>
      <c r="AA276" s="156">
        <f>_xlfn.IFNA(IF($B276=$B$382,0,_xlfn.IFNA(INDEX('I.Supplementary 2017-18'!N$8:N$35,MATCH($B276,'I.Supplementary 2017-18'!$B$8:$B$35,0)),INDEX('I.KI 2017-18'!N$9:N$393,MATCH($B276,'I.KI 2017-18'!$B$9:$B$393,0)))),"")</f>
        <v>61.266320383275506</v>
      </c>
      <c r="AB276" s="193">
        <f>_xlfn.IFNA(IF($B276=$B$382,0,_xlfn.IFNA(INDEX('I.Supplementary 2017-18'!O$8:O$35,MATCH($B276,'I.Supplementary 2017-18'!$B$8:$B$35,0)),INDEX('I.KI 2017-18'!O$9:O$393,MATCH($B276,'I.KI 2017-18'!$B$9:$B$393,0)))),"")</f>
        <v>6.5231944344748518</v>
      </c>
      <c r="AC276" s="193">
        <f>_xlfn.IFNA(IF($B276=$B$382,0,_xlfn.IFNA(INDEX('I.Supplementary 2017-18'!P$8:P$35,MATCH($B276,'I.Supplementary 2017-18'!$B$8:$B$35,0)),INDEX('I.KI 2017-18'!P$9:P$393,MATCH($B276,'I.KI 2017-18'!$B$9:$B$393,0)))),"")</f>
        <v>0</v>
      </c>
      <c r="AD276" s="193">
        <f>_xlfn.IFNA(IF($B276=$B$382,0,_xlfn.IFNA(INDEX('I.Supplementary 2017-18'!Q$8:Q$35,MATCH($B276,'I.Supplementary 2017-18'!$B$8:$B$35,0)),INDEX('I.KI 2017-18'!Q$9:Q$393,MATCH($B276,'I.KI 2017-18'!$B$9:$B$393,0)))),"")</f>
        <v>0</v>
      </c>
      <c r="AE276" s="157">
        <f>_xlfn.IFNA(IF($B276=$B$382,0,_xlfn.IFNA(INDEX('I.Supplementary 2017-18'!R$8:R$35,MATCH($B276,'I.Supplementary 2017-18'!$B$8:$B$35,0)),INDEX('I.KI 2017-18'!R$9:R$393,MATCH($B276,'I.KI 2017-18'!$B$9:$B$393,0)))),"")</f>
        <v>0</v>
      </c>
      <c r="AF276" s="156">
        <f>_xlfn.IFNA(IF($B276=$B$382,0,_xlfn.IFNA(INDEX('I.Supplementary 2017-18'!S$8:S$35,MATCH($B276,'I.Supplementary 2017-18'!$B$8:$B$35,0)),INDEX('I.KI 2017-18'!S$9:S$393,MATCH($B276,'I.KI 2017-18'!$B$9:$B$393,0)))),"")</f>
        <v>115.61438709653449</v>
      </c>
      <c r="AG276" s="193">
        <f>_xlfn.IFNA(IF($B276=$B$382,0,_xlfn.IFNA(INDEX('I.Supplementary 2017-18'!T$8:T$35,MATCH($B276,'I.Supplementary 2017-18'!$B$8:$B$35,0)),INDEX('I.KI 2017-18'!T$9:T$393,MATCH($B276,'I.KI 2017-18'!$B$9:$B$393,0)))),"")</f>
        <v>19.5848983260286</v>
      </c>
      <c r="AH276" s="193">
        <f>_xlfn.IFNA(IF($B276=$B$382,0,_xlfn.IFNA(INDEX('I.Supplementary 2017-18'!U$8:U$35,MATCH($B276,'I.Supplementary 2017-18'!$B$8:$B$35,0)),INDEX('I.KI 2017-18'!U$9:U$393,MATCH($B276,'I.KI 2017-18'!$B$9:$B$393,0)))),"")</f>
        <v>0</v>
      </c>
      <c r="AI276" s="193">
        <f>_xlfn.IFNA(IF($B276=$B$382,0,_xlfn.IFNA(INDEX('I.Supplementary 2017-18'!V$8:V$35,MATCH($B276,'I.Supplementary 2017-18'!$B$8:$B$35,0)),INDEX('I.KI 2017-18'!V$9:V$393,MATCH($B276,'I.KI 2017-18'!$B$9:$B$393,0)))),"")</f>
        <v>0</v>
      </c>
      <c r="AJ276" s="157">
        <f>_xlfn.IFNA(IF($B276=$B$382,0,_xlfn.IFNA(INDEX('I.Supplementary 2017-18'!W$8:W$35,MATCH($B276,'I.Supplementary 2017-18'!$B$8:$B$35,0)),INDEX('I.KI 2017-18'!W$9:W$393,MATCH($B276,'I.KI 2017-18'!$B$9:$B$393,0)))),"")</f>
        <v>0</v>
      </c>
      <c r="AK276" s="156">
        <f>_xlfn.IFNA(IF($B276=$B$382,0,_xlfn.IFNA(INDEX('I.Supplementary 2017-18'!X$8:X$35,MATCH($B276,'I.Supplementary 2017-18'!$B$8:$B$35,0)),INDEX('I.KI 2017-18'!X$9:X$393,MATCH($B276,'I.KI 2017-18'!$B$9:$B$393,0)))),"")</f>
        <v>176.88070747980998</v>
      </c>
      <c r="AL276" s="193">
        <f>_xlfn.IFNA(IF($B276=$B$382,0,_xlfn.IFNA(INDEX('I.Supplementary 2017-18'!Y$8:Y$35,MATCH($B276,'I.Supplementary 2017-18'!$B$8:$B$35,0)),INDEX('I.KI 2017-18'!Y$9:Y$393,MATCH($B276,'I.KI 2017-18'!$B$9:$B$393,0)))),"")</f>
        <v>26.108092760503453</v>
      </c>
      <c r="AM276" s="193">
        <f>_xlfn.IFNA(IF($B276=$B$382,0,_xlfn.IFNA(INDEX('I.Supplementary 2017-18'!Z$8:Z$35,MATCH($B276,'I.Supplementary 2017-18'!$B$8:$B$35,0)),INDEX('I.KI 2017-18'!Z$9:Z$393,MATCH($B276,'I.KI 2017-18'!$B$9:$B$393,0)))),"")</f>
        <v>0</v>
      </c>
      <c r="AN276" s="193">
        <f>_xlfn.IFNA(IF($B276=$B$382,0,_xlfn.IFNA(INDEX('I.Supplementary 2017-18'!AA$8:AA$35,MATCH($B276,'I.Supplementary 2017-18'!$B$8:$B$35,0)),INDEX('I.KI 2017-18'!AA$9:AA$393,MATCH($B276,'I.KI 2017-18'!$B$9:$B$393,0)))),"")</f>
        <v>0</v>
      </c>
      <c r="AO276" s="157">
        <f>_xlfn.IFNA(IF($B276=$B$382,0,_xlfn.IFNA(INDEX('I.Supplementary 2017-18'!AB$8:AB$35,MATCH($B276,'I.Supplementary 2017-18'!$B$8:$B$35,0)),INDEX('I.KI 2017-18'!AB$9:AB$393,MATCH($B276,'I.KI 2017-18'!$B$9:$B$393,0)))),"")</f>
        <v>0</v>
      </c>
      <c r="AP276" s="149"/>
      <c r="AQ276" s="156">
        <f>_xlfn.IFNA(IF($B276=$B$381,0,IF($B276=$B$382,0,_xlfn.IFNA(INDEX('I.Supplementary 2017-18'!I$8:I$35,MATCH($B276,'I.Supplementary 2017-18'!$B$8:$B$35,0)),INDEX('I.KI 2017-18'!I$9:I$393,MATCH($B276,'I.KI 2017-18'!$B$9:$B$393,0))))),"")</f>
        <v>67.789514817750359</v>
      </c>
      <c r="AR276" s="149">
        <f>_xlfn.IFNA(IF($B276=$B$381,0,IF($B276=$B$382,0,_xlfn.IFNA(INDEX('I.Supplementary 2017-18'!J$8:J$35,MATCH($B276,'I.Supplementary 2017-18'!$B$8:$B$35,0)),INDEX('I.KI 2017-18'!J$9:J$393,MATCH($B276,'I.KI 2017-18'!$B$9:$B$393,0))))),"")</f>
        <v>135.19928542256307</v>
      </c>
      <c r="AS276" s="157">
        <f>_xlfn.IFNA(IF($B276=$B$381,0,IF($B276=$B$382,0,_xlfn.IFNA(INDEX('I.Supplementary 2017-18'!H$8:H$35,MATCH($B276,'I.Supplementary 2017-18'!$B$8:$B$35,0)),INDEX('I.KI 2017-18'!H$9:H$393,MATCH($B276,'I.KI 2017-18'!$B$9:$B$393,0))))),"")</f>
        <v>202.98880024031342</v>
      </c>
      <c r="AT276" s="149"/>
      <c r="AU276" s="156">
        <f>_xlfn.IFNA(_xlfn.IFNA(INDEX('I.Supplementary 2018-19'!P$8:P$157,MATCH($B276,'I.Supplementary 2018-19'!$B$8:$B$157,0)),INDEX('I.KI 2018-19'!P$9:P$393,MATCH($B276,'I.KI 2018-19'!$B$9:$B$393,0))),"")</f>
        <v>48.243028300895752</v>
      </c>
      <c r="AV276" s="193">
        <f>_xlfn.IFNA(_xlfn.IFNA(INDEX('I.Supplementary 2018-19'!Q$8:Q$157,MATCH($B276,'I.Supplementary 2018-19'!$B$8:$B$157,0)),INDEX('I.KI 2018-19'!Q$9:Q$393,MATCH($B276,'I.KI 2018-19'!$B$9:$B$393,0))),"")</f>
        <v>4.172239847899549</v>
      </c>
      <c r="AW276" s="193">
        <f>_xlfn.IFNA(_xlfn.IFNA(INDEX('I.Supplementary 2018-19'!R$8:R$157,MATCH($B276,'I.Supplementary 2018-19'!$B$8:$B$157,0)),INDEX('I.KI 2018-19'!R$9:R$393,MATCH($B276,'I.KI 2018-19'!$B$9:$B$393,0))),"")</f>
        <v>0</v>
      </c>
      <c r="AX276" s="193">
        <f>_xlfn.IFNA(_xlfn.IFNA(INDEX('I.Supplementary 2018-19'!S$8:S$157,MATCH($B276,'I.Supplementary 2018-19'!$B$8:$B$157,0)),INDEX('I.KI 2018-19'!S$9:S$393,MATCH($B276,'I.KI 2018-19'!$B$9:$B$393,0))),"")</f>
        <v>0</v>
      </c>
      <c r="AY276" s="157">
        <f>_xlfn.IFNA(_xlfn.IFNA(INDEX('I.Supplementary 2018-19'!T$8:T$157,MATCH($B276,'I.Supplementary 2018-19'!$B$8:$B$157,0)),INDEX('I.KI 2018-19'!T$9:T$393,MATCH($B276,'I.KI 2018-19'!$B$9:$B$393,0))),"")</f>
        <v>0</v>
      </c>
      <c r="AZ276" s="156">
        <f>_xlfn.IFNA(_xlfn.IFNA(INDEX('I.Supplementary 2018-19'!U$8:U$157,MATCH($B276,'I.Supplementary 2018-19'!$B$8:$B$157,0)),INDEX('I.KI 2018-19'!U$9:U$393,MATCH($B276,'I.KI 2018-19'!$B$9:$B$393,0))),"")</f>
        <v>119.08778070029304</v>
      </c>
      <c r="BA276" s="193">
        <f>_xlfn.IFNA(_xlfn.IFNA(INDEX('I.Supplementary 2018-19'!V$8:V$157,MATCH($B276,'I.Supplementary 2018-19'!$B$8:$B$157,0)),INDEX('I.KI 2018-19'!V$9:V$393,MATCH($B276,'I.KI 2018-19'!$B$9:$B$393,0))),"")</f>
        <v>20.173285829385684</v>
      </c>
      <c r="BB276" s="193">
        <f>_xlfn.IFNA(_xlfn.IFNA(INDEX('I.Supplementary 2018-19'!W$8:W$157,MATCH($B276,'I.Supplementary 2018-19'!$B$8:$B$157,0)),INDEX('I.KI 2018-19'!W$9:W$393,MATCH($B276,'I.KI 2018-19'!$B$9:$B$393,0))),"")</f>
        <v>0</v>
      </c>
      <c r="BC276" s="193">
        <f>_xlfn.IFNA(_xlfn.IFNA(INDEX('I.Supplementary 2018-19'!X$8:X$157,MATCH($B276,'I.Supplementary 2018-19'!$B$8:$B$157,0)),INDEX('I.KI 2018-19'!X$9:X$393,MATCH($B276,'I.KI 2018-19'!$B$9:$B$393,0))),"")</f>
        <v>0</v>
      </c>
      <c r="BD276" s="157">
        <f>_xlfn.IFNA(_xlfn.IFNA(INDEX('I.Supplementary 2018-19'!Y$8:Y$157,MATCH($B276,'I.Supplementary 2018-19'!$B$8:$B$157,0)),INDEX('I.KI 2018-19'!Y$9:Y$393,MATCH($B276,'I.KI 2018-19'!$B$9:$B$393,0))),"")</f>
        <v>0</v>
      </c>
      <c r="BE276" s="156">
        <f>_xlfn.IFNA(_xlfn.IFNA(INDEX('I.Supplementary 2018-19'!Z$8:Z$157,MATCH($B276,'I.Supplementary 2018-19'!$B$8:$B$157,0)),INDEX('I.KI 2018-19'!Z$9:Z$393,MATCH($B276,'I.KI 2018-19'!$B$9:$B$393,0))),"")</f>
        <v>167.33080900118878</v>
      </c>
      <c r="BF276" s="193">
        <f>_xlfn.IFNA(_xlfn.IFNA(INDEX('I.Supplementary 2018-19'!AA$8:AA$157,MATCH($B276,'I.Supplementary 2018-19'!$B$8:$B$157,0)),INDEX('I.KI 2018-19'!AA$9:AA$393,MATCH($B276,'I.KI 2018-19'!$B$9:$B$393,0))),"")</f>
        <v>24.345525677285231</v>
      </c>
      <c r="BG276" s="193">
        <f>_xlfn.IFNA(_xlfn.IFNA(INDEX('I.Supplementary 2018-19'!AB$8:AB$157,MATCH($B276,'I.Supplementary 2018-19'!$B$8:$B$157,0)),INDEX('I.KI 2018-19'!AB$9:AB$393,MATCH($B276,'I.KI 2018-19'!$B$9:$B$393,0))),"")</f>
        <v>0</v>
      </c>
      <c r="BH276" s="193">
        <f>_xlfn.IFNA(_xlfn.IFNA(INDEX('I.Supplementary 2018-19'!AC$8:AC$157,MATCH($B276,'I.Supplementary 2018-19'!$B$8:$B$157,0)),INDEX('I.KI 2018-19'!AC$9:AC$393,MATCH($B276,'I.KI 2018-19'!$B$9:$B$393,0))),"")</f>
        <v>0</v>
      </c>
      <c r="BI276" s="157">
        <f>_xlfn.IFNA(_xlfn.IFNA(INDEX('I.Supplementary 2018-19'!AD$8:AD$157,MATCH($B276,'I.Supplementary 2018-19'!$B$8:$B$157,0)),INDEX('I.KI 2018-19'!AD$9:AD$393,MATCH($B276,'I.KI 2018-19'!$B$9:$B$393,0))),"")</f>
        <v>0</v>
      </c>
      <c r="BJ276" s="149"/>
      <c r="BK276" s="156">
        <f>_xlfn.IFNA(IF($B276=$B$381,0,IF($B276=$B$382,0,_xlfn.IFNA(INDEX('I.Supplementary 2018-19'!I$8:I$157,MATCH($B276,'I.Supplementary 2018-19'!$B$8:$B$157,0)),INDEX('I.KI 2018-19'!I$9:I$393,MATCH($B276,'I.KI 2018-19'!$B$9:$B$393,0))))),"")</f>
        <v>52.415268148795299</v>
      </c>
      <c r="BL276" s="149">
        <f>_xlfn.IFNA(IF($B276=$B$381,0,IF($B276=$B$382,0,_xlfn.IFNA(INDEX('I.Supplementary 2018-19'!J$8:J$157,MATCH($B276,'I.Supplementary 2018-19'!$B$8:$B$157,0)),INDEX('I.KI 2018-19'!J$9:J$393,MATCH($B276,'I.KI 2018-19'!$B$9:$B$393,0))))),"")</f>
        <v>139.26106652967871</v>
      </c>
      <c r="BM276" s="157">
        <f>_xlfn.IFNA(IF($B276=$B$381,0,IF($B276=$B$382,0,_xlfn.IFNA(INDEX('I.Supplementary 2018-19'!H$8:H$157,MATCH($B276,'I.Supplementary 2018-19'!$B$8:$B$157,0)),INDEX('I.KI 2018-19'!H$9:H$393,MATCH($B276,'I.KI 2018-19'!$B$9:$B$393,0))))),"")</f>
        <v>191.67633467847401</v>
      </c>
    </row>
    <row r="277" spans="2:65">
      <c r="B277" s="121" t="str">
        <f>'Calculations for 2021-22'!B277</f>
        <v>E2240</v>
      </c>
      <c r="C277" s="160" t="str">
        <f>'Calculations for 2021-22'!D277</f>
        <v>E2240</v>
      </c>
      <c r="D277" t="str">
        <f>'Calculations for 2021-22'!E277</f>
        <v>SD</v>
      </c>
      <c r="E277">
        <f>'Calculations for 2021-22'!F277</f>
        <v>0</v>
      </c>
      <c r="F277" s="120" t="str">
        <f>'Calculations for 2021-22'!H277</f>
        <v>Folkestone and Hythe**</v>
      </c>
      <c r="G277" s="156">
        <f>_xlfn.IFNA(INDEX('I.KI 2016-17'!M$8:M$391,MATCH($B277,'I.KI 2016-17'!$B$8:$B$391,0)),"")</f>
        <v>0</v>
      </c>
      <c r="H277" s="149">
        <f>_xlfn.IFNA(INDEX('I.KI 2016-17'!N$8:N$391,MATCH($B277,'I.KI 2016-17'!$B$8:$B$391,0)),"")</f>
        <v>1.73622119269</v>
      </c>
      <c r="I277" s="149">
        <f>_xlfn.IFNA(INDEX('I.KI 2016-17'!O$8:O$391,MATCH($B277,'I.KI 2016-17'!$B$8:$B$391,0)),"")</f>
        <v>0</v>
      </c>
      <c r="J277" s="149">
        <f>_xlfn.IFNA(INDEX('I.KI 2016-17'!P$8:P$391,MATCH($B277,'I.KI 2016-17'!$B$8:$B$391,0)),"")</f>
        <v>0</v>
      </c>
      <c r="K277" s="157">
        <f>_xlfn.IFNA(INDEX('I.KI 2016-17'!Q$8:Q$391,MATCH($B277,'I.KI 2016-17'!$B$8:$B$391,0)),"")</f>
        <v>0</v>
      </c>
      <c r="L277" s="156">
        <f>_xlfn.IFNA(INDEX('I.KI 2016-17'!R$8:R$391,MATCH($B277,'I.KI 2016-17'!$B$8:$B$391,0)),"")</f>
        <v>0</v>
      </c>
      <c r="M277" s="193">
        <f>_xlfn.IFNA(INDEX('I.KI 2016-17'!S$8:S$391,MATCH($B277,'I.KI 2016-17'!$B$8:$B$391,0)),"")</f>
        <v>3.4159668735339999</v>
      </c>
      <c r="N277" s="193">
        <f>_xlfn.IFNA(INDEX('I.KI 2016-17'!T$8:T$391,MATCH($B277,'I.KI 2016-17'!$B$8:$B$391,0)),"")</f>
        <v>0</v>
      </c>
      <c r="O277" s="193">
        <f>_xlfn.IFNA(INDEX('I.KI 2016-17'!U$8:U$391,MATCH($B277,'I.KI 2016-17'!$B$8:$B$391,0)),"")</f>
        <v>0</v>
      </c>
      <c r="P277" s="157">
        <f>_xlfn.IFNA(INDEX('I.KI 2016-17'!V$8:V$391,MATCH($B277,'I.KI 2016-17'!$B$8:$B$391,0)),"")</f>
        <v>0</v>
      </c>
      <c r="Q277" s="156">
        <f>_xlfn.IFNA(INDEX('I.KI 2016-17'!W$8:W$391,MATCH($B277,'I.KI 2016-17'!$B$8:$B$391,0)),"")</f>
        <v>0</v>
      </c>
      <c r="R277" s="193">
        <f>_xlfn.IFNA(INDEX('I.KI 2016-17'!X$8:X$391,MATCH($B277,'I.KI 2016-17'!$B$8:$B$391,0)),"")</f>
        <v>5.1521880662239994</v>
      </c>
      <c r="S277" s="193">
        <f>_xlfn.IFNA(INDEX('I.KI 2016-17'!Y$8:Y$391,MATCH($B277,'I.KI 2016-17'!$B$8:$B$391,0)),"")</f>
        <v>0</v>
      </c>
      <c r="T277" s="193">
        <f>_xlfn.IFNA(INDEX('I.KI 2016-17'!Z$8:Z$391,MATCH($B277,'I.KI 2016-17'!$B$8:$B$391,0)),"")</f>
        <v>0</v>
      </c>
      <c r="U277" s="157">
        <f>_xlfn.IFNA(INDEX('I.KI 2016-17'!AA$8:AA$391,MATCH($B277,'I.KI 2016-17'!$B$8:$B$391,0)),"")</f>
        <v>0</v>
      </c>
      <c r="V277" s="149"/>
      <c r="W277" s="154">
        <f>_xlfn.IFNA(INDEX('I.KI 2016-17'!$H$8:$H$391,MATCH(B277,'I.KI 2016-17'!$B$8:$B$391,0)),"")</f>
        <v>1.73622119269</v>
      </c>
      <c r="X277" s="153">
        <f>_xlfn.IFNA(INDEX('I.KI 2016-17'!$I$8:$I$391,MATCH(B277,'I.KI 2016-17'!$B$8:$B$391,0)),"")</f>
        <v>3.4159668735339999</v>
      </c>
      <c r="Y277" s="155">
        <f>_xlfn.IFNA(INDEX('I.KI 2016-17'!$G$8:$G$391,MATCH(B277,'I.KI 2016-17'!$B$8:$B$391,0)),"")</f>
        <v>5.1521880662239994</v>
      </c>
      <c r="Z277" s="149"/>
      <c r="AA277" s="156">
        <f>_xlfn.IFNA(IF($B277=$B$382,0,_xlfn.IFNA(INDEX('I.Supplementary 2017-18'!N$8:N$35,MATCH($B277,'I.Supplementary 2017-18'!$B$8:$B$35,0)),INDEX('I.KI 2017-18'!N$9:N$393,MATCH($B277,'I.KI 2017-18'!$B$9:$B$393,0)))),"")</f>
        <v>0</v>
      </c>
      <c r="AB277" s="193">
        <f>_xlfn.IFNA(IF($B277=$B$382,0,_xlfn.IFNA(INDEX('I.Supplementary 2017-18'!O$8:O$35,MATCH($B277,'I.Supplementary 2017-18'!$B$8:$B$35,0)),INDEX('I.KI 2017-18'!O$9:O$393,MATCH($B277,'I.KI 2017-18'!$B$9:$B$393,0)))),"")</f>
        <v>0.84814268542195481</v>
      </c>
      <c r="AC277" s="193">
        <f>_xlfn.IFNA(IF($B277=$B$382,0,_xlfn.IFNA(INDEX('I.Supplementary 2017-18'!P$8:P$35,MATCH($B277,'I.Supplementary 2017-18'!$B$8:$B$35,0)),INDEX('I.KI 2017-18'!P$9:P$393,MATCH($B277,'I.KI 2017-18'!$B$9:$B$393,0)))),"")</f>
        <v>0</v>
      </c>
      <c r="AD277" s="193">
        <f>_xlfn.IFNA(IF($B277=$B$382,0,_xlfn.IFNA(INDEX('I.Supplementary 2017-18'!Q$8:Q$35,MATCH($B277,'I.Supplementary 2017-18'!$B$8:$B$35,0)),INDEX('I.KI 2017-18'!Q$9:Q$393,MATCH($B277,'I.KI 2017-18'!$B$9:$B$393,0)))),"")</f>
        <v>0</v>
      </c>
      <c r="AE277" s="157">
        <f>_xlfn.IFNA(IF($B277=$B$382,0,_xlfn.IFNA(INDEX('I.Supplementary 2017-18'!R$8:R$35,MATCH($B277,'I.Supplementary 2017-18'!$B$8:$B$35,0)),INDEX('I.KI 2017-18'!R$9:R$393,MATCH($B277,'I.KI 2017-18'!$B$9:$B$393,0)))),"")</f>
        <v>0</v>
      </c>
      <c r="AF277" s="156">
        <f>_xlfn.IFNA(IF($B277=$B$382,0,_xlfn.IFNA(INDEX('I.Supplementary 2017-18'!S$8:S$35,MATCH($B277,'I.Supplementary 2017-18'!$B$8:$B$35,0)),INDEX('I.KI 2017-18'!S$9:S$393,MATCH($B277,'I.KI 2017-18'!$B$9:$B$393,0)))),"")</f>
        <v>0</v>
      </c>
      <c r="AG277" s="193">
        <f>_xlfn.IFNA(IF($B277=$B$382,0,_xlfn.IFNA(INDEX('I.Supplementary 2017-18'!T$8:T$35,MATCH($B277,'I.Supplementary 2017-18'!$B$8:$B$35,0)),INDEX('I.KI 2017-18'!T$9:T$393,MATCH($B277,'I.KI 2017-18'!$B$9:$B$393,0)))),"")</f>
        <v>3.4857073374389698</v>
      </c>
      <c r="AH277" s="193">
        <f>_xlfn.IFNA(IF($B277=$B$382,0,_xlfn.IFNA(INDEX('I.Supplementary 2017-18'!U$8:U$35,MATCH($B277,'I.Supplementary 2017-18'!$B$8:$B$35,0)),INDEX('I.KI 2017-18'!U$9:U$393,MATCH($B277,'I.KI 2017-18'!$B$9:$B$393,0)))),"")</f>
        <v>0</v>
      </c>
      <c r="AI277" s="193">
        <f>_xlfn.IFNA(IF($B277=$B$382,0,_xlfn.IFNA(INDEX('I.Supplementary 2017-18'!V$8:V$35,MATCH($B277,'I.Supplementary 2017-18'!$B$8:$B$35,0)),INDEX('I.KI 2017-18'!V$9:V$393,MATCH($B277,'I.KI 2017-18'!$B$9:$B$393,0)))),"")</f>
        <v>0</v>
      </c>
      <c r="AJ277" s="157">
        <f>_xlfn.IFNA(IF($B277=$B$382,0,_xlfn.IFNA(INDEX('I.Supplementary 2017-18'!W$8:W$35,MATCH($B277,'I.Supplementary 2017-18'!$B$8:$B$35,0)),INDEX('I.KI 2017-18'!W$9:W$393,MATCH($B277,'I.KI 2017-18'!$B$9:$B$393,0)))),"")</f>
        <v>0</v>
      </c>
      <c r="AK277" s="156">
        <f>_xlfn.IFNA(IF($B277=$B$382,0,_xlfn.IFNA(INDEX('I.Supplementary 2017-18'!X$8:X$35,MATCH($B277,'I.Supplementary 2017-18'!$B$8:$B$35,0)),INDEX('I.KI 2017-18'!X$9:X$393,MATCH($B277,'I.KI 2017-18'!$B$9:$B$393,0)))),"")</f>
        <v>0</v>
      </c>
      <c r="AL277" s="193">
        <f>_xlfn.IFNA(IF($B277=$B$382,0,_xlfn.IFNA(INDEX('I.Supplementary 2017-18'!Y$8:Y$35,MATCH($B277,'I.Supplementary 2017-18'!$B$8:$B$35,0)),INDEX('I.KI 2017-18'!Y$9:Y$393,MATCH($B277,'I.KI 2017-18'!$B$9:$B$393,0)))),"")</f>
        <v>4.3338500228609247</v>
      </c>
      <c r="AM277" s="193">
        <f>_xlfn.IFNA(IF($B277=$B$382,0,_xlfn.IFNA(INDEX('I.Supplementary 2017-18'!Z$8:Z$35,MATCH($B277,'I.Supplementary 2017-18'!$B$8:$B$35,0)),INDEX('I.KI 2017-18'!Z$9:Z$393,MATCH($B277,'I.KI 2017-18'!$B$9:$B$393,0)))),"")</f>
        <v>0</v>
      </c>
      <c r="AN277" s="193">
        <f>_xlfn.IFNA(IF($B277=$B$382,0,_xlfn.IFNA(INDEX('I.Supplementary 2017-18'!AA$8:AA$35,MATCH($B277,'I.Supplementary 2017-18'!$B$8:$B$35,0)),INDEX('I.KI 2017-18'!AA$9:AA$393,MATCH($B277,'I.KI 2017-18'!$B$9:$B$393,0)))),"")</f>
        <v>0</v>
      </c>
      <c r="AO277" s="157">
        <f>_xlfn.IFNA(IF($B277=$B$382,0,_xlfn.IFNA(INDEX('I.Supplementary 2017-18'!AB$8:AB$35,MATCH($B277,'I.Supplementary 2017-18'!$B$8:$B$35,0)),INDEX('I.KI 2017-18'!AB$9:AB$393,MATCH($B277,'I.KI 2017-18'!$B$9:$B$393,0)))),"")</f>
        <v>0</v>
      </c>
      <c r="AP277" s="149"/>
      <c r="AQ277" s="156">
        <f>_xlfn.IFNA(IF($B277=$B$381,0,IF($B277=$B$382,0,_xlfn.IFNA(INDEX('I.Supplementary 2017-18'!I$8:I$35,MATCH($B277,'I.Supplementary 2017-18'!$B$8:$B$35,0)),INDEX('I.KI 2017-18'!I$9:I$393,MATCH($B277,'I.KI 2017-18'!$B$9:$B$393,0))))),"")</f>
        <v>0.84814268542195481</v>
      </c>
      <c r="AR277" s="149">
        <f>_xlfn.IFNA(IF($B277=$B$381,0,IF($B277=$B$382,0,_xlfn.IFNA(INDEX('I.Supplementary 2017-18'!J$8:J$35,MATCH($B277,'I.Supplementary 2017-18'!$B$8:$B$35,0)),INDEX('I.KI 2017-18'!J$9:J$393,MATCH($B277,'I.KI 2017-18'!$B$9:$B$393,0))))),"")</f>
        <v>3.4857073374389698</v>
      </c>
      <c r="AS277" s="157">
        <f>_xlfn.IFNA(IF($B277=$B$381,0,IF($B277=$B$382,0,_xlfn.IFNA(INDEX('I.Supplementary 2017-18'!H$8:H$35,MATCH($B277,'I.Supplementary 2017-18'!$B$8:$B$35,0)),INDEX('I.KI 2017-18'!H$9:H$393,MATCH($B277,'I.KI 2017-18'!$B$9:$B$393,0))))),"")</f>
        <v>4.3338500228609247</v>
      </c>
      <c r="AT277" s="149"/>
      <c r="AU277" s="156">
        <f>_xlfn.IFNA(_xlfn.IFNA(INDEX('I.Supplementary 2018-19'!P$8:P$157,MATCH($B277,'I.Supplementary 2018-19'!$B$8:$B$157,0)),INDEX('I.KI 2018-19'!P$9:P$393,MATCH($B277,'I.KI 2018-19'!$B$9:$B$393,0))),"")</f>
        <v>0</v>
      </c>
      <c r="AV277" s="193">
        <f>_xlfn.IFNA(_xlfn.IFNA(INDEX('I.Supplementary 2018-19'!Q$8:Q$157,MATCH($B277,'I.Supplementary 2018-19'!$B$8:$B$157,0)),INDEX('I.KI 2018-19'!Q$9:Q$393,MATCH($B277,'I.KI 2018-19'!$B$9:$B$393,0))),"")</f>
        <v>0.30513500415923445</v>
      </c>
      <c r="AW277" s="193">
        <f>_xlfn.IFNA(_xlfn.IFNA(INDEX('I.Supplementary 2018-19'!R$8:R$157,MATCH($B277,'I.Supplementary 2018-19'!$B$8:$B$157,0)),INDEX('I.KI 2018-19'!R$9:R$393,MATCH($B277,'I.KI 2018-19'!$B$9:$B$393,0))),"")</f>
        <v>0</v>
      </c>
      <c r="AX277" s="193">
        <f>_xlfn.IFNA(_xlfn.IFNA(INDEX('I.Supplementary 2018-19'!S$8:S$157,MATCH($B277,'I.Supplementary 2018-19'!$B$8:$B$157,0)),INDEX('I.KI 2018-19'!S$9:S$393,MATCH($B277,'I.KI 2018-19'!$B$9:$B$393,0))),"")</f>
        <v>0</v>
      </c>
      <c r="AY277" s="157">
        <f>_xlfn.IFNA(_xlfn.IFNA(INDEX('I.Supplementary 2018-19'!T$8:T$157,MATCH($B277,'I.Supplementary 2018-19'!$B$8:$B$157,0)),INDEX('I.KI 2018-19'!T$9:T$393,MATCH($B277,'I.KI 2018-19'!$B$9:$B$393,0))),"")</f>
        <v>0</v>
      </c>
      <c r="AZ277" s="156">
        <f>_xlfn.IFNA(_xlfn.IFNA(INDEX('I.Supplementary 2018-19'!U$8:U$157,MATCH($B277,'I.Supplementary 2018-19'!$B$8:$B$157,0)),INDEX('I.KI 2018-19'!U$9:U$393,MATCH($B277,'I.KI 2018-19'!$B$9:$B$393,0))),"")</f>
        <v>0</v>
      </c>
      <c r="BA277" s="193">
        <f>_xlfn.IFNA(_xlfn.IFNA(INDEX('I.Supplementary 2018-19'!V$8:V$157,MATCH($B277,'I.Supplementary 2018-19'!$B$8:$B$157,0)),INDEX('I.KI 2018-19'!V$9:V$393,MATCH($B277,'I.KI 2018-19'!$B$9:$B$393,0))),"")</f>
        <v>3.5904281587354197</v>
      </c>
      <c r="BB277" s="193">
        <f>_xlfn.IFNA(_xlfn.IFNA(INDEX('I.Supplementary 2018-19'!W$8:W$157,MATCH($B277,'I.Supplementary 2018-19'!$B$8:$B$157,0)),INDEX('I.KI 2018-19'!W$9:W$393,MATCH($B277,'I.KI 2018-19'!$B$9:$B$393,0))),"")</f>
        <v>0</v>
      </c>
      <c r="BC277" s="193">
        <f>_xlfn.IFNA(_xlfn.IFNA(INDEX('I.Supplementary 2018-19'!X$8:X$157,MATCH($B277,'I.Supplementary 2018-19'!$B$8:$B$157,0)),INDEX('I.KI 2018-19'!X$9:X$393,MATCH($B277,'I.KI 2018-19'!$B$9:$B$393,0))),"")</f>
        <v>0</v>
      </c>
      <c r="BD277" s="157">
        <f>_xlfn.IFNA(_xlfn.IFNA(INDEX('I.Supplementary 2018-19'!Y$8:Y$157,MATCH($B277,'I.Supplementary 2018-19'!$B$8:$B$157,0)),INDEX('I.KI 2018-19'!Y$9:Y$393,MATCH($B277,'I.KI 2018-19'!$B$9:$B$393,0))),"")</f>
        <v>0</v>
      </c>
      <c r="BE277" s="156">
        <f>_xlfn.IFNA(_xlfn.IFNA(INDEX('I.Supplementary 2018-19'!Z$8:Z$157,MATCH($B277,'I.Supplementary 2018-19'!$B$8:$B$157,0)),INDEX('I.KI 2018-19'!Z$9:Z$393,MATCH($B277,'I.KI 2018-19'!$B$9:$B$393,0))),"")</f>
        <v>0</v>
      </c>
      <c r="BF277" s="193">
        <f>_xlfn.IFNA(_xlfn.IFNA(INDEX('I.Supplementary 2018-19'!AA$8:AA$157,MATCH($B277,'I.Supplementary 2018-19'!$B$8:$B$157,0)),INDEX('I.KI 2018-19'!AA$9:AA$393,MATCH($B277,'I.KI 2018-19'!$B$9:$B$393,0))),"")</f>
        <v>3.8955631628946543</v>
      </c>
      <c r="BG277" s="193">
        <f>_xlfn.IFNA(_xlfn.IFNA(INDEX('I.Supplementary 2018-19'!AB$8:AB$157,MATCH($B277,'I.Supplementary 2018-19'!$B$8:$B$157,0)),INDEX('I.KI 2018-19'!AB$9:AB$393,MATCH($B277,'I.KI 2018-19'!$B$9:$B$393,0))),"")</f>
        <v>0</v>
      </c>
      <c r="BH277" s="193">
        <f>_xlfn.IFNA(_xlfn.IFNA(INDEX('I.Supplementary 2018-19'!AC$8:AC$157,MATCH($B277,'I.Supplementary 2018-19'!$B$8:$B$157,0)),INDEX('I.KI 2018-19'!AC$9:AC$393,MATCH($B277,'I.KI 2018-19'!$B$9:$B$393,0))),"")</f>
        <v>0</v>
      </c>
      <c r="BI277" s="157">
        <f>_xlfn.IFNA(_xlfn.IFNA(INDEX('I.Supplementary 2018-19'!AD$8:AD$157,MATCH($B277,'I.Supplementary 2018-19'!$B$8:$B$157,0)),INDEX('I.KI 2018-19'!AD$9:AD$393,MATCH($B277,'I.KI 2018-19'!$B$9:$B$393,0))),"")</f>
        <v>0</v>
      </c>
      <c r="BJ277" s="149"/>
      <c r="BK277" s="156">
        <f>_xlfn.IFNA(IF($B277=$B$381,0,IF($B277=$B$382,0,_xlfn.IFNA(INDEX('I.Supplementary 2018-19'!I$8:I$157,MATCH($B277,'I.Supplementary 2018-19'!$B$8:$B$157,0)),INDEX('I.KI 2018-19'!I$9:I$393,MATCH($B277,'I.KI 2018-19'!$B$9:$B$393,0))))),"")</f>
        <v>0.30513500415923445</v>
      </c>
      <c r="BL277" s="149">
        <f>_xlfn.IFNA(IF($B277=$B$381,0,IF($B277=$B$382,0,_xlfn.IFNA(INDEX('I.Supplementary 2018-19'!J$8:J$157,MATCH($B277,'I.Supplementary 2018-19'!$B$8:$B$157,0)),INDEX('I.KI 2018-19'!J$9:J$393,MATCH($B277,'I.KI 2018-19'!$B$9:$B$393,0))))),"")</f>
        <v>3.5904281587354197</v>
      </c>
      <c r="BM277" s="157">
        <f>_xlfn.IFNA(IF($B277=$B$381,0,IF($B277=$B$382,0,_xlfn.IFNA(INDEX('I.Supplementary 2018-19'!H$8:H$157,MATCH($B277,'I.Supplementary 2018-19'!$B$8:$B$157,0)),INDEX('I.KI 2018-19'!H$9:H$393,MATCH($B277,'I.KI 2018-19'!$B$9:$B$393,0))))),"")</f>
        <v>3.8955631628946543</v>
      </c>
    </row>
    <row r="278" spans="2:65">
      <c r="B278" s="121" t="str">
        <f>'Calculations for 2021-22'!B278</f>
        <v>E3202</v>
      </c>
      <c r="C278" s="160" t="str">
        <f>'Calculations for 2021-22'!D278</f>
        <v>E3202</v>
      </c>
      <c r="D278" t="str">
        <f>'Calculations for 2021-22'!E278</f>
        <v>UNINFIR</v>
      </c>
      <c r="E278">
        <f>'Calculations for 2021-22'!F278</f>
        <v>0</v>
      </c>
      <c r="F278" s="120" t="str">
        <f>'Calculations for 2021-22'!H278</f>
        <v>Shropshire</v>
      </c>
      <c r="G278" s="156">
        <f>_xlfn.IFNA(INDEX('I.KI 2016-17'!M$8:M$391,MATCH($B278,'I.KI 2016-17'!$B$8:$B$391,0)),"")</f>
        <v>27.623430933449001</v>
      </c>
      <c r="H278" s="149">
        <f>_xlfn.IFNA(INDEX('I.KI 2016-17'!N$8:N$391,MATCH($B278,'I.KI 2016-17'!$B$8:$B$391,0)),"")</f>
        <v>3.9425004554900003</v>
      </c>
      <c r="I278" s="149">
        <f>_xlfn.IFNA(INDEX('I.KI 2016-17'!O$8:O$391,MATCH($B278,'I.KI 2016-17'!$B$8:$B$391,0)),"")</f>
        <v>0</v>
      </c>
      <c r="J278" s="149">
        <f>_xlfn.IFNA(INDEX('I.KI 2016-17'!P$8:P$391,MATCH($B278,'I.KI 2016-17'!$B$8:$B$391,0)),"")</f>
        <v>0</v>
      </c>
      <c r="K278" s="157">
        <f>_xlfn.IFNA(INDEX('I.KI 2016-17'!Q$8:Q$391,MATCH($B278,'I.KI 2016-17'!$B$8:$B$391,0)),"")</f>
        <v>0</v>
      </c>
      <c r="L278" s="156">
        <f>_xlfn.IFNA(INDEX('I.KI 2016-17'!R$8:R$391,MATCH($B278,'I.KI 2016-17'!$B$8:$B$391,0)),"")</f>
        <v>38.798546999091002</v>
      </c>
      <c r="M278" s="193">
        <f>_xlfn.IFNA(INDEX('I.KI 2016-17'!S$8:S$391,MATCH($B278,'I.KI 2016-17'!$B$8:$B$391,0)),"")</f>
        <v>7.9488324082949999</v>
      </c>
      <c r="N278" s="193">
        <f>_xlfn.IFNA(INDEX('I.KI 2016-17'!T$8:T$391,MATCH($B278,'I.KI 2016-17'!$B$8:$B$391,0)),"")</f>
        <v>0</v>
      </c>
      <c r="O278" s="193">
        <f>_xlfn.IFNA(INDEX('I.KI 2016-17'!U$8:U$391,MATCH($B278,'I.KI 2016-17'!$B$8:$B$391,0)),"")</f>
        <v>0</v>
      </c>
      <c r="P278" s="157">
        <f>_xlfn.IFNA(INDEX('I.KI 2016-17'!V$8:V$391,MATCH($B278,'I.KI 2016-17'!$B$8:$B$391,0)),"")</f>
        <v>0</v>
      </c>
      <c r="Q278" s="156">
        <f>_xlfn.IFNA(INDEX('I.KI 2016-17'!W$8:W$391,MATCH($B278,'I.KI 2016-17'!$B$8:$B$391,0)),"")</f>
        <v>66.421977932540003</v>
      </c>
      <c r="R278" s="193">
        <f>_xlfn.IFNA(INDEX('I.KI 2016-17'!X$8:X$391,MATCH($B278,'I.KI 2016-17'!$B$8:$B$391,0)),"")</f>
        <v>11.891332863784999</v>
      </c>
      <c r="S278" s="193">
        <f>_xlfn.IFNA(INDEX('I.KI 2016-17'!Y$8:Y$391,MATCH($B278,'I.KI 2016-17'!$B$8:$B$391,0)),"")</f>
        <v>0</v>
      </c>
      <c r="T278" s="193">
        <f>_xlfn.IFNA(INDEX('I.KI 2016-17'!Z$8:Z$391,MATCH($B278,'I.KI 2016-17'!$B$8:$B$391,0)),"")</f>
        <v>0</v>
      </c>
      <c r="U278" s="157">
        <f>_xlfn.IFNA(INDEX('I.KI 2016-17'!AA$8:AA$391,MATCH($B278,'I.KI 2016-17'!$B$8:$B$391,0)),"")</f>
        <v>0</v>
      </c>
      <c r="V278" s="149"/>
      <c r="W278" s="154">
        <f>_xlfn.IFNA(INDEX('I.KI 2016-17'!$H$8:$H$391,MATCH(B278,'I.KI 2016-17'!$B$8:$B$391,0)),"")</f>
        <v>31.565931388938999</v>
      </c>
      <c r="X278" s="153">
        <f>_xlfn.IFNA(INDEX('I.KI 2016-17'!$I$8:$I$391,MATCH(B278,'I.KI 2016-17'!$B$8:$B$391,0)),"")</f>
        <v>46.747379407385999</v>
      </c>
      <c r="Y278" s="155">
        <f>_xlfn.IFNA(INDEX('I.KI 2016-17'!$G$8:$G$391,MATCH(B278,'I.KI 2016-17'!$B$8:$B$391,0)),"")</f>
        <v>78.313310796324998</v>
      </c>
      <c r="Z278" s="149"/>
      <c r="AA278" s="156">
        <f>_xlfn.IFNA(IF($B278=$B$382,0,_xlfn.IFNA(INDEX('I.Supplementary 2017-18'!N$8:N$35,MATCH($B278,'I.Supplementary 2017-18'!$B$8:$B$35,0)),INDEX('I.KI 2017-18'!N$9:N$393,MATCH($B278,'I.KI 2017-18'!$B$9:$B$393,0)))),"")</f>
        <v>18.660801361463115</v>
      </c>
      <c r="AB278" s="193">
        <f>_xlfn.IFNA(IF($B278=$B$382,0,_xlfn.IFNA(INDEX('I.Supplementary 2017-18'!O$8:O$35,MATCH($B278,'I.Supplementary 2017-18'!$B$8:$B$35,0)),INDEX('I.KI 2017-18'!O$9:O$393,MATCH($B278,'I.KI 2017-18'!$B$9:$B$393,0)))),"")</f>
        <v>1.7867093269184866</v>
      </c>
      <c r="AC278" s="193">
        <f>_xlfn.IFNA(IF($B278=$B$382,0,_xlfn.IFNA(INDEX('I.Supplementary 2017-18'!P$8:P$35,MATCH($B278,'I.Supplementary 2017-18'!$B$8:$B$35,0)),INDEX('I.KI 2017-18'!P$9:P$393,MATCH($B278,'I.KI 2017-18'!$B$9:$B$393,0)))),"")</f>
        <v>0</v>
      </c>
      <c r="AD278" s="193">
        <f>_xlfn.IFNA(IF($B278=$B$382,0,_xlfn.IFNA(INDEX('I.Supplementary 2017-18'!Q$8:Q$35,MATCH($B278,'I.Supplementary 2017-18'!$B$8:$B$35,0)),INDEX('I.KI 2017-18'!Q$9:Q$393,MATCH($B278,'I.KI 2017-18'!$B$9:$B$393,0)))),"")</f>
        <v>0</v>
      </c>
      <c r="AE278" s="157">
        <f>_xlfn.IFNA(IF($B278=$B$382,0,_xlfn.IFNA(INDEX('I.Supplementary 2017-18'!R$8:R$35,MATCH($B278,'I.Supplementary 2017-18'!$B$8:$B$35,0)),INDEX('I.KI 2017-18'!R$9:R$393,MATCH($B278,'I.KI 2017-18'!$B$9:$B$393,0)))),"")</f>
        <v>0</v>
      </c>
      <c r="AF278" s="156">
        <f>_xlfn.IFNA(IF($B278=$B$382,0,_xlfn.IFNA(INDEX('I.Supplementary 2017-18'!S$8:S$35,MATCH($B278,'I.Supplementary 2017-18'!$B$8:$B$35,0)),INDEX('I.KI 2017-18'!S$9:S$393,MATCH($B278,'I.KI 2017-18'!$B$9:$B$393,0)))),"")</f>
        <v>39.590659091137155</v>
      </c>
      <c r="AG278" s="193">
        <f>_xlfn.IFNA(IF($B278=$B$382,0,_xlfn.IFNA(INDEX('I.Supplementary 2017-18'!T$8:T$35,MATCH($B278,'I.Supplementary 2017-18'!$B$8:$B$35,0)),INDEX('I.KI 2017-18'!T$9:T$393,MATCH($B278,'I.KI 2017-18'!$B$9:$B$393,0)))),"")</f>
        <v>8.1111159667078017</v>
      </c>
      <c r="AH278" s="193">
        <f>_xlfn.IFNA(IF($B278=$B$382,0,_xlfn.IFNA(INDEX('I.Supplementary 2017-18'!U$8:U$35,MATCH($B278,'I.Supplementary 2017-18'!$B$8:$B$35,0)),INDEX('I.KI 2017-18'!U$9:U$393,MATCH($B278,'I.KI 2017-18'!$B$9:$B$393,0)))),"")</f>
        <v>0</v>
      </c>
      <c r="AI278" s="193">
        <f>_xlfn.IFNA(IF($B278=$B$382,0,_xlfn.IFNA(INDEX('I.Supplementary 2017-18'!V$8:V$35,MATCH($B278,'I.Supplementary 2017-18'!$B$8:$B$35,0)),INDEX('I.KI 2017-18'!V$9:V$393,MATCH($B278,'I.KI 2017-18'!$B$9:$B$393,0)))),"")</f>
        <v>0</v>
      </c>
      <c r="AJ278" s="157">
        <f>_xlfn.IFNA(IF($B278=$B$382,0,_xlfn.IFNA(INDEX('I.Supplementary 2017-18'!W$8:W$35,MATCH($B278,'I.Supplementary 2017-18'!$B$8:$B$35,0)),INDEX('I.KI 2017-18'!W$9:W$393,MATCH($B278,'I.KI 2017-18'!$B$9:$B$393,0)))),"")</f>
        <v>0</v>
      </c>
      <c r="AK278" s="156">
        <f>_xlfn.IFNA(IF($B278=$B$382,0,_xlfn.IFNA(INDEX('I.Supplementary 2017-18'!X$8:X$35,MATCH($B278,'I.Supplementary 2017-18'!$B$8:$B$35,0)),INDEX('I.KI 2017-18'!X$9:X$393,MATCH($B278,'I.KI 2017-18'!$B$9:$B$393,0)))),"")</f>
        <v>58.25146045260027</v>
      </c>
      <c r="AL278" s="193">
        <f>_xlfn.IFNA(IF($B278=$B$382,0,_xlfn.IFNA(INDEX('I.Supplementary 2017-18'!Y$8:Y$35,MATCH($B278,'I.Supplementary 2017-18'!$B$8:$B$35,0)),INDEX('I.KI 2017-18'!Y$9:Y$393,MATCH($B278,'I.KI 2017-18'!$B$9:$B$393,0)))),"")</f>
        <v>9.8978252936262887</v>
      </c>
      <c r="AM278" s="193">
        <f>_xlfn.IFNA(IF($B278=$B$382,0,_xlfn.IFNA(INDEX('I.Supplementary 2017-18'!Z$8:Z$35,MATCH($B278,'I.Supplementary 2017-18'!$B$8:$B$35,0)),INDEX('I.KI 2017-18'!Z$9:Z$393,MATCH($B278,'I.KI 2017-18'!$B$9:$B$393,0)))),"")</f>
        <v>0</v>
      </c>
      <c r="AN278" s="193">
        <f>_xlfn.IFNA(IF($B278=$B$382,0,_xlfn.IFNA(INDEX('I.Supplementary 2017-18'!AA$8:AA$35,MATCH($B278,'I.Supplementary 2017-18'!$B$8:$B$35,0)),INDEX('I.KI 2017-18'!AA$9:AA$393,MATCH($B278,'I.KI 2017-18'!$B$9:$B$393,0)))),"")</f>
        <v>0</v>
      </c>
      <c r="AO278" s="157">
        <f>_xlfn.IFNA(IF($B278=$B$382,0,_xlfn.IFNA(INDEX('I.Supplementary 2017-18'!AB$8:AB$35,MATCH($B278,'I.Supplementary 2017-18'!$B$8:$B$35,0)),INDEX('I.KI 2017-18'!AB$9:AB$393,MATCH($B278,'I.KI 2017-18'!$B$9:$B$393,0)))),"")</f>
        <v>0</v>
      </c>
      <c r="AP278" s="149"/>
      <c r="AQ278" s="156">
        <f>_xlfn.IFNA(IF($B278=$B$381,0,IF($B278=$B$382,0,_xlfn.IFNA(INDEX('I.Supplementary 2017-18'!I$8:I$35,MATCH($B278,'I.Supplementary 2017-18'!$B$8:$B$35,0)),INDEX('I.KI 2017-18'!I$9:I$393,MATCH($B278,'I.KI 2017-18'!$B$9:$B$393,0))))),"")</f>
        <v>20.447510688381602</v>
      </c>
      <c r="AR278" s="149">
        <f>_xlfn.IFNA(IF($B278=$B$381,0,IF($B278=$B$382,0,_xlfn.IFNA(INDEX('I.Supplementary 2017-18'!J$8:J$35,MATCH($B278,'I.Supplementary 2017-18'!$B$8:$B$35,0)),INDEX('I.KI 2017-18'!J$9:J$393,MATCH($B278,'I.KI 2017-18'!$B$9:$B$393,0))))),"")</f>
        <v>47.701775057844962</v>
      </c>
      <c r="AS278" s="157">
        <f>_xlfn.IFNA(IF($B278=$B$381,0,IF($B278=$B$382,0,_xlfn.IFNA(INDEX('I.Supplementary 2017-18'!H$8:H$35,MATCH($B278,'I.Supplementary 2017-18'!$B$8:$B$35,0)),INDEX('I.KI 2017-18'!H$9:H$393,MATCH($B278,'I.KI 2017-18'!$B$9:$B$393,0))))),"")</f>
        <v>68.149285746226568</v>
      </c>
      <c r="AT278" s="149"/>
      <c r="AU278" s="156">
        <f>_xlfn.IFNA(_xlfn.IFNA(INDEX('I.Supplementary 2018-19'!P$8:P$157,MATCH($B278,'I.Supplementary 2018-19'!$B$8:$B$157,0)),INDEX('I.KI 2018-19'!P$9:P$393,MATCH($B278,'I.KI 2018-19'!$B$9:$B$393,0))),"")</f>
        <v>12.825889252009317</v>
      </c>
      <c r="AV278" s="193">
        <f>_xlfn.IFNA(_xlfn.IFNA(INDEX('I.Supplementary 2018-19'!Q$8:Q$157,MATCH($B278,'I.Supplementary 2018-19'!$B$8:$B$157,0)),INDEX('I.KI 2018-19'!Q$9:Q$393,MATCH($B278,'I.KI 2018-19'!$B$9:$B$393,0))),"")</f>
        <v>0.47527666248426959</v>
      </c>
      <c r="AW278" s="193">
        <f>_xlfn.IFNA(_xlfn.IFNA(INDEX('I.Supplementary 2018-19'!R$8:R$157,MATCH($B278,'I.Supplementary 2018-19'!$B$8:$B$157,0)),INDEX('I.KI 2018-19'!R$9:R$393,MATCH($B278,'I.KI 2018-19'!$B$9:$B$393,0))),"")</f>
        <v>0</v>
      </c>
      <c r="AX278" s="193">
        <f>_xlfn.IFNA(_xlfn.IFNA(INDEX('I.Supplementary 2018-19'!S$8:S$157,MATCH($B278,'I.Supplementary 2018-19'!$B$8:$B$157,0)),INDEX('I.KI 2018-19'!S$9:S$393,MATCH($B278,'I.KI 2018-19'!$B$9:$B$393,0))),"")</f>
        <v>0</v>
      </c>
      <c r="AY278" s="157">
        <f>_xlfn.IFNA(_xlfn.IFNA(INDEX('I.Supplementary 2018-19'!T$8:T$157,MATCH($B278,'I.Supplementary 2018-19'!$B$8:$B$157,0)),INDEX('I.KI 2018-19'!T$9:T$393,MATCH($B278,'I.KI 2018-19'!$B$9:$B$393,0))),"")</f>
        <v>0</v>
      </c>
      <c r="AZ278" s="156">
        <f>_xlfn.IFNA(_xlfn.IFNA(INDEX('I.Supplementary 2018-19'!U$8:U$157,MATCH($B278,'I.Supplementary 2018-19'!$B$8:$B$157,0)),INDEX('I.KI 2018-19'!U$9:U$393,MATCH($B278,'I.KI 2018-19'!$B$9:$B$393,0))),"")</f>
        <v>40.780078033789344</v>
      </c>
      <c r="BA278" s="193">
        <f>_xlfn.IFNA(_xlfn.IFNA(INDEX('I.Supplementary 2018-19'!V$8:V$157,MATCH($B278,'I.Supplementary 2018-19'!$B$8:$B$157,0)),INDEX('I.KI 2018-19'!V$9:V$393,MATCH($B278,'I.KI 2018-19'!$B$9:$B$393,0))),"")</f>
        <v>8.3547975622741308</v>
      </c>
      <c r="BB278" s="193">
        <f>_xlfn.IFNA(_xlfn.IFNA(INDEX('I.Supplementary 2018-19'!W$8:W$157,MATCH($B278,'I.Supplementary 2018-19'!$B$8:$B$157,0)),INDEX('I.KI 2018-19'!W$9:W$393,MATCH($B278,'I.KI 2018-19'!$B$9:$B$393,0))),"")</f>
        <v>0</v>
      </c>
      <c r="BC278" s="193">
        <f>_xlfn.IFNA(_xlfn.IFNA(INDEX('I.Supplementary 2018-19'!X$8:X$157,MATCH($B278,'I.Supplementary 2018-19'!$B$8:$B$157,0)),INDEX('I.KI 2018-19'!X$9:X$393,MATCH($B278,'I.KI 2018-19'!$B$9:$B$393,0))),"")</f>
        <v>0</v>
      </c>
      <c r="BD278" s="157">
        <f>_xlfn.IFNA(_xlfn.IFNA(INDEX('I.Supplementary 2018-19'!Y$8:Y$157,MATCH($B278,'I.Supplementary 2018-19'!$B$8:$B$157,0)),INDEX('I.KI 2018-19'!Y$9:Y$393,MATCH($B278,'I.KI 2018-19'!$B$9:$B$393,0))),"")</f>
        <v>0</v>
      </c>
      <c r="BE278" s="156">
        <f>_xlfn.IFNA(_xlfn.IFNA(INDEX('I.Supplementary 2018-19'!Z$8:Z$157,MATCH($B278,'I.Supplementary 2018-19'!$B$8:$B$157,0)),INDEX('I.KI 2018-19'!Z$9:Z$393,MATCH($B278,'I.KI 2018-19'!$B$9:$B$393,0))),"")</f>
        <v>53.605967285798663</v>
      </c>
      <c r="BF278" s="193">
        <f>_xlfn.IFNA(_xlfn.IFNA(INDEX('I.Supplementary 2018-19'!AA$8:AA$157,MATCH($B278,'I.Supplementary 2018-19'!$B$8:$B$157,0)),INDEX('I.KI 2018-19'!AA$9:AA$393,MATCH($B278,'I.KI 2018-19'!$B$9:$B$393,0))),"")</f>
        <v>8.8300742247584001</v>
      </c>
      <c r="BG278" s="193">
        <f>_xlfn.IFNA(_xlfn.IFNA(INDEX('I.Supplementary 2018-19'!AB$8:AB$157,MATCH($B278,'I.Supplementary 2018-19'!$B$8:$B$157,0)),INDEX('I.KI 2018-19'!AB$9:AB$393,MATCH($B278,'I.KI 2018-19'!$B$9:$B$393,0))),"")</f>
        <v>0</v>
      </c>
      <c r="BH278" s="193">
        <f>_xlfn.IFNA(_xlfn.IFNA(INDEX('I.Supplementary 2018-19'!AC$8:AC$157,MATCH($B278,'I.Supplementary 2018-19'!$B$8:$B$157,0)),INDEX('I.KI 2018-19'!AC$9:AC$393,MATCH($B278,'I.KI 2018-19'!$B$9:$B$393,0))),"")</f>
        <v>0</v>
      </c>
      <c r="BI278" s="157">
        <f>_xlfn.IFNA(_xlfn.IFNA(INDEX('I.Supplementary 2018-19'!AD$8:AD$157,MATCH($B278,'I.Supplementary 2018-19'!$B$8:$B$157,0)),INDEX('I.KI 2018-19'!AD$9:AD$393,MATCH($B278,'I.KI 2018-19'!$B$9:$B$393,0))),"")</f>
        <v>0</v>
      </c>
      <c r="BJ278" s="149"/>
      <c r="BK278" s="156">
        <f>_xlfn.IFNA(IF($B278=$B$381,0,IF($B278=$B$382,0,_xlfn.IFNA(INDEX('I.Supplementary 2018-19'!I$8:I$157,MATCH($B278,'I.Supplementary 2018-19'!$B$8:$B$157,0)),INDEX('I.KI 2018-19'!I$9:I$393,MATCH($B278,'I.KI 2018-19'!$B$9:$B$393,0))))),"")</f>
        <v>13.301165914493588</v>
      </c>
      <c r="BL278" s="149">
        <f>_xlfn.IFNA(IF($B278=$B$381,0,IF($B278=$B$382,0,_xlfn.IFNA(INDEX('I.Supplementary 2018-19'!J$8:J$157,MATCH($B278,'I.Supplementary 2018-19'!$B$8:$B$157,0)),INDEX('I.KI 2018-19'!J$9:J$393,MATCH($B278,'I.KI 2018-19'!$B$9:$B$393,0))))),"")</f>
        <v>49.134875596063473</v>
      </c>
      <c r="BM278" s="157">
        <f>_xlfn.IFNA(IF($B278=$B$381,0,IF($B278=$B$382,0,_xlfn.IFNA(INDEX('I.Supplementary 2018-19'!H$8:H$157,MATCH($B278,'I.Supplementary 2018-19'!$B$8:$B$157,0)),INDEX('I.KI 2018-19'!H$9:H$393,MATCH($B278,'I.KI 2018-19'!$B$9:$B$393,0))))),"")</f>
        <v>62.436041510557061</v>
      </c>
    </row>
    <row r="279" spans="2:65">
      <c r="B279" s="121" t="str">
        <f>'Calculations for 2021-22'!B279</f>
        <v>E6132</v>
      </c>
      <c r="C279" s="160" t="str">
        <f>'Calculations for 2021-22'!D279</f>
        <v>E6132</v>
      </c>
      <c r="D279" t="str">
        <f>'Calculations for 2021-22'!E279</f>
        <v>SFIR</v>
      </c>
      <c r="E279">
        <f>'Calculations for 2021-22'!F279</f>
        <v>0</v>
      </c>
      <c r="F279" s="120" t="str">
        <f>'Calculations for 2021-22'!H279</f>
        <v>Shropshire Fire</v>
      </c>
      <c r="G279" s="156">
        <f>_xlfn.IFNA(INDEX('I.KI 2016-17'!M$8:M$391,MATCH($B279,'I.KI 2016-17'!$B$8:$B$391,0)),"")</f>
        <v>0</v>
      </c>
      <c r="H279" s="149">
        <f>_xlfn.IFNA(INDEX('I.KI 2016-17'!N$8:N$391,MATCH($B279,'I.KI 2016-17'!$B$8:$B$391,0)),"")</f>
        <v>0</v>
      </c>
      <c r="I279" s="149">
        <f>_xlfn.IFNA(INDEX('I.KI 2016-17'!O$8:O$391,MATCH($B279,'I.KI 2016-17'!$B$8:$B$391,0)),"")</f>
        <v>2.944349999815</v>
      </c>
      <c r="J279" s="149">
        <f>_xlfn.IFNA(INDEX('I.KI 2016-17'!P$8:P$391,MATCH($B279,'I.KI 2016-17'!$B$8:$B$391,0)),"")</f>
        <v>0</v>
      </c>
      <c r="K279" s="157">
        <f>_xlfn.IFNA(INDEX('I.KI 2016-17'!Q$8:Q$391,MATCH($B279,'I.KI 2016-17'!$B$8:$B$391,0)),"")</f>
        <v>0</v>
      </c>
      <c r="L279" s="156">
        <f>_xlfn.IFNA(INDEX('I.KI 2016-17'!R$8:R$391,MATCH($B279,'I.KI 2016-17'!$B$8:$B$391,0)),"")</f>
        <v>0</v>
      </c>
      <c r="M279" s="193">
        <f>_xlfn.IFNA(INDEX('I.KI 2016-17'!S$8:S$391,MATCH($B279,'I.KI 2016-17'!$B$8:$B$391,0)),"")</f>
        <v>0</v>
      </c>
      <c r="N279" s="193">
        <f>_xlfn.IFNA(INDEX('I.KI 2016-17'!T$8:T$391,MATCH($B279,'I.KI 2016-17'!$B$8:$B$391,0)),"")</f>
        <v>3.5888559857259996</v>
      </c>
      <c r="O279" s="193">
        <f>_xlfn.IFNA(INDEX('I.KI 2016-17'!U$8:U$391,MATCH($B279,'I.KI 2016-17'!$B$8:$B$391,0)),"")</f>
        <v>0</v>
      </c>
      <c r="P279" s="157">
        <f>_xlfn.IFNA(INDEX('I.KI 2016-17'!V$8:V$391,MATCH($B279,'I.KI 2016-17'!$B$8:$B$391,0)),"")</f>
        <v>0</v>
      </c>
      <c r="Q279" s="156">
        <f>_xlfn.IFNA(INDEX('I.KI 2016-17'!W$8:W$391,MATCH($B279,'I.KI 2016-17'!$B$8:$B$391,0)),"")</f>
        <v>0</v>
      </c>
      <c r="R279" s="193">
        <f>_xlfn.IFNA(INDEX('I.KI 2016-17'!X$8:X$391,MATCH($B279,'I.KI 2016-17'!$B$8:$B$391,0)),"")</f>
        <v>0</v>
      </c>
      <c r="S279" s="193">
        <f>_xlfn.IFNA(INDEX('I.KI 2016-17'!Y$8:Y$391,MATCH($B279,'I.KI 2016-17'!$B$8:$B$391,0)),"")</f>
        <v>6.5332059855409996</v>
      </c>
      <c r="T279" s="193">
        <f>_xlfn.IFNA(INDEX('I.KI 2016-17'!Z$8:Z$391,MATCH($B279,'I.KI 2016-17'!$B$8:$B$391,0)),"")</f>
        <v>0</v>
      </c>
      <c r="U279" s="157">
        <f>_xlfn.IFNA(INDEX('I.KI 2016-17'!AA$8:AA$391,MATCH($B279,'I.KI 2016-17'!$B$8:$B$391,0)),"")</f>
        <v>0</v>
      </c>
      <c r="V279" s="149"/>
      <c r="W279" s="154">
        <f>_xlfn.IFNA(INDEX('I.KI 2016-17'!$H$8:$H$391,MATCH(B279,'I.KI 2016-17'!$B$8:$B$391,0)),"")</f>
        <v>2.944349999815</v>
      </c>
      <c r="X279" s="153">
        <f>_xlfn.IFNA(INDEX('I.KI 2016-17'!$I$8:$I$391,MATCH(B279,'I.KI 2016-17'!$B$8:$B$391,0)),"")</f>
        <v>3.5888559857259996</v>
      </c>
      <c r="Y279" s="155">
        <f>_xlfn.IFNA(INDEX('I.KI 2016-17'!$G$8:$G$391,MATCH(B279,'I.KI 2016-17'!$B$8:$B$391,0)),"")</f>
        <v>6.5332059855409996</v>
      </c>
      <c r="Z279" s="149"/>
      <c r="AA279" s="156">
        <f>_xlfn.IFNA(IF($B279=$B$382,0,_xlfn.IFNA(INDEX('I.Supplementary 2017-18'!N$8:N$35,MATCH($B279,'I.Supplementary 2017-18'!$B$8:$B$35,0)),INDEX('I.KI 2017-18'!N$9:N$393,MATCH($B279,'I.KI 2017-18'!$B$9:$B$393,0)))),"")</f>
        <v>0</v>
      </c>
      <c r="AB279" s="193">
        <f>_xlfn.IFNA(IF($B279=$B$382,0,_xlfn.IFNA(INDEX('I.Supplementary 2017-18'!O$8:O$35,MATCH($B279,'I.Supplementary 2017-18'!$B$8:$B$35,0)),INDEX('I.KI 2017-18'!O$9:O$393,MATCH($B279,'I.KI 2017-18'!$B$9:$B$393,0)))),"")</f>
        <v>0</v>
      </c>
      <c r="AC279" s="193">
        <f>_xlfn.IFNA(IF($B279=$B$382,0,_xlfn.IFNA(INDEX('I.Supplementary 2017-18'!P$8:P$35,MATCH($B279,'I.Supplementary 2017-18'!$B$8:$B$35,0)),INDEX('I.KI 2017-18'!P$9:P$393,MATCH($B279,'I.KI 2017-18'!$B$9:$B$393,0)))),"")</f>
        <v>2.0275685951859801</v>
      </c>
      <c r="AD279" s="193">
        <f>_xlfn.IFNA(IF($B279=$B$382,0,_xlfn.IFNA(INDEX('I.Supplementary 2017-18'!Q$8:Q$35,MATCH($B279,'I.Supplementary 2017-18'!$B$8:$B$35,0)),INDEX('I.KI 2017-18'!Q$9:Q$393,MATCH($B279,'I.KI 2017-18'!$B$9:$B$393,0)))),"")</f>
        <v>0</v>
      </c>
      <c r="AE279" s="157">
        <f>_xlfn.IFNA(IF($B279=$B$382,0,_xlfn.IFNA(INDEX('I.Supplementary 2017-18'!R$8:R$35,MATCH($B279,'I.Supplementary 2017-18'!$B$8:$B$35,0)),INDEX('I.KI 2017-18'!R$9:R$393,MATCH($B279,'I.KI 2017-18'!$B$9:$B$393,0)))),"")</f>
        <v>0</v>
      </c>
      <c r="AF279" s="156">
        <f>_xlfn.IFNA(IF($B279=$B$382,0,_xlfn.IFNA(INDEX('I.Supplementary 2017-18'!S$8:S$35,MATCH($B279,'I.Supplementary 2017-18'!$B$8:$B$35,0)),INDEX('I.KI 2017-18'!S$9:S$393,MATCH($B279,'I.KI 2017-18'!$B$9:$B$393,0)))),"")</f>
        <v>0</v>
      </c>
      <c r="AG279" s="193">
        <f>_xlfn.IFNA(IF($B279=$B$382,0,_xlfn.IFNA(INDEX('I.Supplementary 2017-18'!T$8:T$35,MATCH($B279,'I.Supplementary 2017-18'!$B$8:$B$35,0)),INDEX('I.KI 2017-18'!T$9:T$393,MATCH($B279,'I.KI 2017-18'!$B$9:$B$393,0)))),"")</f>
        <v>0</v>
      </c>
      <c r="AH279" s="193">
        <f>_xlfn.IFNA(IF($B279=$B$382,0,_xlfn.IFNA(INDEX('I.Supplementary 2017-18'!U$8:U$35,MATCH($B279,'I.Supplementary 2017-18'!$B$8:$B$35,0)),INDEX('I.KI 2017-18'!U$9:U$393,MATCH($B279,'I.KI 2017-18'!$B$9:$B$393,0)))),"")</f>
        <v>3.6621261580077706</v>
      </c>
      <c r="AI279" s="193">
        <f>_xlfn.IFNA(IF($B279=$B$382,0,_xlfn.IFNA(INDEX('I.Supplementary 2017-18'!V$8:V$35,MATCH($B279,'I.Supplementary 2017-18'!$B$8:$B$35,0)),INDEX('I.KI 2017-18'!V$9:V$393,MATCH($B279,'I.KI 2017-18'!$B$9:$B$393,0)))),"")</f>
        <v>0</v>
      </c>
      <c r="AJ279" s="157">
        <f>_xlfn.IFNA(IF($B279=$B$382,0,_xlfn.IFNA(INDEX('I.Supplementary 2017-18'!W$8:W$35,MATCH($B279,'I.Supplementary 2017-18'!$B$8:$B$35,0)),INDEX('I.KI 2017-18'!W$9:W$393,MATCH($B279,'I.KI 2017-18'!$B$9:$B$393,0)))),"")</f>
        <v>0</v>
      </c>
      <c r="AK279" s="156">
        <f>_xlfn.IFNA(IF($B279=$B$382,0,_xlfn.IFNA(INDEX('I.Supplementary 2017-18'!X$8:X$35,MATCH($B279,'I.Supplementary 2017-18'!$B$8:$B$35,0)),INDEX('I.KI 2017-18'!X$9:X$393,MATCH($B279,'I.KI 2017-18'!$B$9:$B$393,0)))),"")</f>
        <v>0</v>
      </c>
      <c r="AL279" s="193">
        <f>_xlfn.IFNA(IF($B279=$B$382,0,_xlfn.IFNA(INDEX('I.Supplementary 2017-18'!Y$8:Y$35,MATCH($B279,'I.Supplementary 2017-18'!$B$8:$B$35,0)),INDEX('I.KI 2017-18'!Y$9:Y$393,MATCH($B279,'I.KI 2017-18'!$B$9:$B$393,0)))),"")</f>
        <v>0</v>
      </c>
      <c r="AM279" s="193">
        <f>_xlfn.IFNA(IF($B279=$B$382,0,_xlfn.IFNA(INDEX('I.Supplementary 2017-18'!Z$8:Z$35,MATCH($B279,'I.Supplementary 2017-18'!$B$8:$B$35,0)),INDEX('I.KI 2017-18'!Z$9:Z$393,MATCH($B279,'I.KI 2017-18'!$B$9:$B$393,0)))),"")</f>
        <v>5.6896947531937503</v>
      </c>
      <c r="AN279" s="193">
        <f>_xlfn.IFNA(IF($B279=$B$382,0,_xlfn.IFNA(INDEX('I.Supplementary 2017-18'!AA$8:AA$35,MATCH($B279,'I.Supplementary 2017-18'!$B$8:$B$35,0)),INDEX('I.KI 2017-18'!AA$9:AA$393,MATCH($B279,'I.KI 2017-18'!$B$9:$B$393,0)))),"")</f>
        <v>0</v>
      </c>
      <c r="AO279" s="157">
        <f>_xlfn.IFNA(IF($B279=$B$382,0,_xlfn.IFNA(INDEX('I.Supplementary 2017-18'!AB$8:AB$35,MATCH($B279,'I.Supplementary 2017-18'!$B$8:$B$35,0)),INDEX('I.KI 2017-18'!AB$9:AB$393,MATCH($B279,'I.KI 2017-18'!$B$9:$B$393,0)))),"")</f>
        <v>0</v>
      </c>
      <c r="AP279" s="149"/>
      <c r="AQ279" s="156">
        <f>_xlfn.IFNA(IF($B279=$B$381,0,IF($B279=$B$382,0,_xlfn.IFNA(INDEX('I.Supplementary 2017-18'!I$8:I$35,MATCH($B279,'I.Supplementary 2017-18'!$B$8:$B$35,0)),INDEX('I.KI 2017-18'!I$9:I$393,MATCH($B279,'I.KI 2017-18'!$B$9:$B$393,0))))),"")</f>
        <v>2.0275685951859801</v>
      </c>
      <c r="AR279" s="149">
        <f>_xlfn.IFNA(IF($B279=$B$381,0,IF($B279=$B$382,0,_xlfn.IFNA(INDEX('I.Supplementary 2017-18'!J$8:J$35,MATCH($B279,'I.Supplementary 2017-18'!$B$8:$B$35,0)),INDEX('I.KI 2017-18'!J$9:J$393,MATCH($B279,'I.KI 2017-18'!$B$9:$B$393,0))))),"")</f>
        <v>3.6621261580077706</v>
      </c>
      <c r="AS279" s="157">
        <f>_xlfn.IFNA(IF($B279=$B$381,0,IF($B279=$B$382,0,_xlfn.IFNA(INDEX('I.Supplementary 2017-18'!H$8:H$35,MATCH($B279,'I.Supplementary 2017-18'!$B$8:$B$35,0)),INDEX('I.KI 2017-18'!H$9:H$393,MATCH($B279,'I.KI 2017-18'!$B$9:$B$393,0))))),"")</f>
        <v>5.6896947531937503</v>
      </c>
      <c r="AT279" s="149"/>
      <c r="AU279" s="156">
        <f>_xlfn.IFNA(_xlfn.IFNA(INDEX('I.Supplementary 2018-19'!P$8:P$157,MATCH($B279,'I.Supplementary 2018-19'!$B$8:$B$157,0)),INDEX('I.KI 2018-19'!P$9:P$393,MATCH($B279,'I.KI 2018-19'!$B$9:$B$393,0))),"")</f>
        <v>0</v>
      </c>
      <c r="AV279" s="193">
        <f>_xlfn.IFNA(_xlfn.IFNA(INDEX('I.Supplementary 2018-19'!Q$8:Q$157,MATCH($B279,'I.Supplementary 2018-19'!$B$8:$B$157,0)),INDEX('I.KI 2018-19'!Q$9:Q$393,MATCH($B279,'I.KI 2018-19'!$B$9:$B$393,0))),"")</f>
        <v>0</v>
      </c>
      <c r="AW279" s="193">
        <f>_xlfn.IFNA(_xlfn.IFNA(INDEX('I.Supplementary 2018-19'!R$8:R$157,MATCH($B279,'I.Supplementary 2018-19'!$B$8:$B$157,0)),INDEX('I.KI 2018-19'!R$9:R$393,MATCH($B279,'I.KI 2018-19'!$B$9:$B$393,0))),"")</f>
        <v>1.5605536593831741</v>
      </c>
      <c r="AX279" s="193">
        <f>_xlfn.IFNA(_xlfn.IFNA(INDEX('I.Supplementary 2018-19'!S$8:S$157,MATCH($B279,'I.Supplementary 2018-19'!$B$8:$B$157,0)),INDEX('I.KI 2018-19'!S$9:S$393,MATCH($B279,'I.KI 2018-19'!$B$9:$B$393,0))),"")</f>
        <v>0</v>
      </c>
      <c r="AY279" s="157">
        <f>_xlfn.IFNA(_xlfn.IFNA(INDEX('I.Supplementary 2018-19'!T$8:T$157,MATCH($B279,'I.Supplementary 2018-19'!$B$8:$B$157,0)),INDEX('I.KI 2018-19'!T$9:T$393,MATCH($B279,'I.KI 2018-19'!$B$9:$B$393,0))),"")</f>
        <v>0</v>
      </c>
      <c r="AZ279" s="156">
        <f>_xlfn.IFNA(_xlfn.IFNA(INDEX('I.Supplementary 2018-19'!U$8:U$157,MATCH($B279,'I.Supplementary 2018-19'!$B$8:$B$157,0)),INDEX('I.KI 2018-19'!U$9:U$393,MATCH($B279,'I.KI 2018-19'!$B$9:$B$393,0))),"")</f>
        <v>0</v>
      </c>
      <c r="BA279" s="193">
        <f>_xlfn.IFNA(_xlfn.IFNA(INDEX('I.Supplementary 2018-19'!V$8:V$157,MATCH($B279,'I.Supplementary 2018-19'!$B$8:$B$157,0)),INDEX('I.KI 2018-19'!V$9:V$393,MATCH($B279,'I.KI 2018-19'!$B$9:$B$393,0))),"")</f>
        <v>0</v>
      </c>
      <c r="BB279" s="193">
        <f>_xlfn.IFNA(_xlfn.IFNA(INDEX('I.Supplementary 2018-19'!W$8:W$157,MATCH($B279,'I.Supplementary 2018-19'!$B$8:$B$157,0)),INDEX('I.KI 2018-19'!W$9:W$393,MATCH($B279,'I.KI 2018-19'!$B$9:$B$393,0))),"")</f>
        <v>3.772147115544485</v>
      </c>
      <c r="BC279" s="193">
        <f>_xlfn.IFNA(_xlfn.IFNA(INDEX('I.Supplementary 2018-19'!X$8:X$157,MATCH($B279,'I.Supplementary 2018-19'!$B$8:$B$157,0)),INDEX('I.KI 2018-19'!X$9:X$393,MATCH($B279,'I.KI 2018-19'!$B$9:$B$393,0))),"")</f>
        <v>0</v>
      </c>
      <c r="BD279" s="157">
        <f>_xlfn.IFNA(_xlfn.IFNA(INDEX('I.Supplementary 2018-19'!Y$8:Y$157,MATCH($B279,'I.Supplementary 2018-19'!$B$8:$B$157,0)),INDEX('I.KI 2018-19'!Y$9:Y$393,MATCH($B279,'I.KI 2018-19'!$B$9:$B$393,0))),"")</f>
        <v>0</v>
      </c>
      <c r="BE279" s="156">
        <f>_xlfn.IFNA(_xlfn.IFNA(INDEX('I.Supplementary 2018-19'!Z$8:Z$157,MATCH($B279,'I.Supplementary 2018-19'!$B$8:$B$157,0)),INDEX('I.KI 2018-19'!Z$9:Z$393,MATCH($B279,'I.KI 2018-19'!$B$9:$B$393,0))),"")</f>
        <v>0</v>
      </c>
      <c r="BF279" s="193">
        <f>_xlfn.IFNA(_xlfn.IFNA(INDEX('I.Supplementary 2018-19'!AA$8:AA$157,MATCH($B279,'I.Supplementary 2018-19'!$B$8:$B$157,0)),INDEX('I.KI 2018-19'!AA$9:AA$393,MATCH($B279,'I.KI 2018-19'!$B$9:$B$393,0))),"")</f>
        <v>0</v>
      </c>
      <c r="BG279" s="193">
        <f>_xlfn.IFNA(_xlfn.IFNA(INDEX('I.Supplementary 2018-19'!AB$8:AB$157,MATCH($B279,'I.Supplementary 2018-19'!$B$8:$B$157,0)),INDEX('I.KI 2018-19'!AB$9:AB$393,MATCH($B279,'I.KI 2018-19'!$B$9:$B$393,0))),"")</f>
        <v>5.3327007749276589</v>
      </c>
      <c r="BH279" s="193">
        <f>_xlfn.IFNA(_xlfn.IFNA(INDEX('I.Supplementary 2018-19'!AC$8:AC$157,MATCH($B279,'I.Supplementary 2018-19'!$B$8:$B$157,0)),INDEX('I.KI 2018-19'!AC$9:AC$393,MATCH($B279,'I.KI 2018-19'!$B$9:$B$393,0))),"")</f>
        <v>0</v>
      </c>
      <c r="BI279" s="157">
        <f>_xlfn.IFNA(_xlfn.IFNA(INDEX('I.Supplementary 2018-19'!AD$8:AD$157,MATCH($B279,'I.Supplementary 2018-19'!$B$8:$B$157,0)),INDEX('I.KI 2018-19'!AD$9:AD$393,MATCH($B279,'I.KI 2018-19'!$B$9:$B$393,0))),"")</f>
        <v>0</v>
      </c>
      <c r="BJ279" s="149"/>
      <c r="BK279" s="156">
        <f>_xlfn.IFNA(IF($B279=$B$381,0,IF($B279=$B$382,0,_xlfn.IFNA(INDEX('I.Supplementary 2018-19'!I$8:I$157,MATCH($B279,'I.Supplementary 2018-19'!$B$8:$B$157,0)),INDEX('I.KI 2018-19'!I$9:I$393,MATCH($B279,'I.KI 2018-19'!$B$9:$B$393,0))))),"")</f>
        <v>1.5605536593831741</v>
      </c>
      <c r="BL279" s="149">
        <f>_xlfn.IFNA(IF($B279=$B$381,0,IF($B279=$B$382,0,_xlfn.IFNA(INDEX('I.Supplementary 2018-19'!J$8:J$157,MATCH($B279,'I.Supplementary 2018-19'!$B$8:$B$157,0)),INDEX('I.KI 2018-19'!J$9:J$393,MATCH($B279,'I.KI 2018-19'!$B$9:$B$393,0))))),"")</f>
        <v>3.772147115544485</v>
      </c>
      <c r="BM279" s="157">
        <f>_xlfn.IFNA(IF($B279=$B$381,0,IF($B279=$B$382,0,_xlfn.IFNA(INDEX('I.Supplementary 2018-19'!H$8:H$157,MATCH($B279,'I.Supplementary 2018-19'!$B$8:$B$157,0)),INDEX('I.KI 2018-19'!H$9:H$393,MATCH($B279,'I.KI 2018-19'!$B$9:$B$393,0))))),"")</f>
        <v>5.3327007749276589</v>
      </c>
    </row>
    <row r="280" spans="2:65">
      <c r="B280" s="121" t="str">
        <f>'Calculations for 2021-22'!B280</f>
        <v>E0304</v>
      </c>
      <c r="C280" s="160" t="str">
        <f>'Calculations for 2021-22'!D280</f>
        <v>E0304</v>
      </c>
      <c r="D280" t="str">
        <f>'Calculations for 2021-22'!E280</f>
        <v>UNINFIR</v>
      </c>
      <c r="E280" t="str">
        <f>'Calculations for 2021-22'!F280</f>
        <v>P1916</v>
      </c>
      <c r="F280" s="120" t="str">
        <f>'Calculations for 2021-22'!H280</f>
        <v>Slough</v>
      </c>
      <c r="G280" s="156">
        <f>_xlfn.IFNA(INDEX('I.KI 2016-17'!M$8:M$391,MATCH($B280,'I.KI 2016-17'!$B$8:$B$391,0)),"")</f>
        <v>15.488835179300999</v>
      </c>
      <c r="H280" s="149">
        <f>_xlfn.IFNA(INDEX('I.KI 2016-17'!N$8:N$391,MATCH($B280,'I.KI 2016-17'!$B$8:$B$391,0)),"")</f>
        <v>2.987760738675</v>
      </c>
      <c r="I280" s="149">
        <f>_xlfn.IFNA(INDEX('I.KI 2016-17'!O$8:O$391,MATCH($B280,'I.KI 2016-17'!$B$8:$B$391,0)),"")</f>
        <v>0</v>
      </c>
      <c r="J280" s="149">
        <f>_xlfn.IFNA(INDEX('I.KI 2016-17'!P$8:P$391,MATCH($B280,'I.KI 2016-17'!$B$8:$B$391,0)),"")</f>
        <v>0</v>
      </c>
      <c r="K280" s="157">
        <f>_xlfn.IFNA(INDEX('I.KI 2016-17'!Q$8:Q$391,MATCH($B280,'I.KI 2016-17'!$B$8:$B$391,0)),"")</f>
        <v>0</v>
      </c>
      <c r="L280" s="156">
        <f>_xlfn.IFNA(INDEX('I.KI 2016-17'!R$8:R$391,MATCH($B280,'I.KI 2016-17'!$B$8:$B$391,0)),"")</f>
        <v>21.873218493668002</v>
      </c>
      <c r="M280" s="193">
        <f>_xlfn.IFNA(INDEX('I.KI 2016-17'!S$8:S$391,MATCH($B280,'I.KI 2016-17'!$B$8:$B$391,0)),"")</f>
        <v>5.8398620967579999</v>
      </c>
      <c r="N280" s="193">
        <f>_xlfn.IFNA(INDEX('I.KI 2016-17'!T$8:T$391,MATCH($B280,'I.KI 2016-17'!$B$8:$B$391,0)),"")</f>
        <v>0</v>
      </c>
      <c r="O280" s="193">
        <f>_xlfn.IFNA(INDEX('I.KI 2016-17'!U$8:U$391,MATCH($B280,'I.KI 2016-17'!$B$8:$B$391,0)),"")</f>
        <v>0</v>
      </c>
      <c r="P280" s="157">
        <f>_xlfn.IFNA(INDEX('I.KI 2016-17'!V$8:V$391,MATCH($B280,'I.KI 2016-17'!$B$8:$B$391,0)),"")</f>
        <v>0</v>
      </c>
      <c r="Q280" s="156">
        <f>_xlfn.IFNA(INDEX('I.KI 2016-17'!W$8:W$391,MATCH($B280,'I.KI 2016-17'!$B$8:$B$391,0)),"")</f>
        <v>37.362053672968997</v>
      </c>
      <c r="R280" s="193">
        <f>_xlfn.IFNA(INDEX('I.KI 2016-17'!X$8:X$391,MATCH($B280,'I.KI 2016-17'!$B$8:$B$391,0)),"")</f>
        <v>8.8276228354330009</v>
      </c>
      <c r="S280" s="193">
        <f>_xlfn.IFNA(INDEX('I.KI 2016-17'!Y$8:Y$391,MATCH($B280,'I.KI 2016-17'!$B$8:$B$391,0)),"")</f>
        <v>0</v>
      </c>
      <c r="T280" s="193">
        <f>_xlfn.IFNA(INDEX('I.KI 2016-17'!Z$8:Z$391,MATCH($B280,'I.KI 2016-17'!$B$8:$B$391,0)),"")</f>
        <v>0</v>
      </c>
      <c r="U280" s="157">
        <f>_xlfn.IFNA(INDEX('I.KI 2016-17'!AA$8:AA$391,MATCH($B280,'I.KI 2016-17'!$B$8:$B$391,0)),"")</f>
        <v>0</v>
      </c>
      <c r="V280" s="149"/>
      <c r="W280" s="154">
        <f>_xlfn.IFNA(INDEX('I.KI 2016-17'!$H$8:$H$391,MATCH(B280,'I.KI 2016-17'!$B$8:$B$391,0)),"")</f>
        <v>18.476595917975999</v>
      </c>
      <c r="X280" s="153">
        <f>_xlfn.IFNA(INDEX('I.KI 2016-17'!$I$8:$I$391,MATCH(B280,'I.KI 2016-17'!$B$8:$B$391,0)),"")</f>
        <v>27.713080590426003</v>
      </c>
      <c r="Y280" s="155">
        <f>_xlfn.IFNA(INDEX('I.KI 2016-17'!$G$8:$G$391,MATCH(B280,'I.KI 2016-17'!$B$8:$B$391,0)),"")</f>
        <v>46.189676508402002</v>
      </c>
      <c r="Z280" s="149"/>
      <c r="AA280" s="156">
        <f>_xlfn.IFNA(IF($B280=$B$382,0,_xlfn.IFNA(INDEX('I.Supplementary 2017-18'!N$8:N$35,MATCH($B280,'I.Supplementary 2017-18'!$B$8:$B$35,0)),INDEX('I.KI 2017-18'!N$9:N$393,MATCH($B280,'I.KI 2017-18'!$B$9:$B$393,0)))),"")</f>
        <v>11.45724240410614</v>
      </c>
      <c r="AB280" s="193">
        <f>_xlfn.IFNA(IF($B280=$B$382,0,_xlfn.IFNA(INDEX('I.Supplementary 2017-18'!O$8:O$35,MATCH($B280,'I.Supplementary 2017-18'!$B$8:$B$35,0)),INDEX('I.KI 2017-18'!O$9:O$393,MATCH($B280,'I.KI 2017-18'!$B$9:$B$393,0)))),"")</f>
        <v>1.7234490566830356</v>
      </c>
      <c r="AC280" s="193">
        <f>_xlfn.IFNA(IF($B280=$B$382,0,_xlfn.IFNA(INDEX('I.Supplementary 2017-18'!P$8:P$35,MATCH($B280,'I.Supplementary 2017-18'!$B$8:$B$35,0)),INDEX('I.KI 2017-18'!P$9:P$393,MATCH($B280,'I.KI 2017-18'!$B$9:$B$393,0)))),"")</f>
        <v>0</v>
      </c>
      <c r="AD280" s="193">
        <f>_xlfn.IFNA(IF($B280=$B$382,0,_xlfn.IFNA(INDEX('I.Supplementary 2017-18'!Q$8:Q$35,MATCH($B280,'I.Supplementary 2017-18'!$B$8:$B$35,0)),INDEX('I.KI 2017-18'!Q$9:Q$393,MATCH($B280,'I.KI 2017-18'!$B$9:$B$393,0)))),"")</f>
        <v>0</v>
      </c>
      <c r="AE280" s="157">
        <f>_xlfn.IFNA(IF($B280=$B$382,0,_xlfn.IFNA(INDEX('I.Supplementary 2017-18'!R$8:R$35,MATCH($B280,'I.Supplementary 2017-18'!$B$8:$B$35,0)),INDEX('I.KI 2017-18'!R$9:R$393,MATCH($B280,'I.KI 2017-18'!$B$9:$B$393,0)))),"")</f>
        <v>0</v>
      </c>
      <c r="AF280" s="156">
        <f>_xlfn.IFNA(IF($B280=$B$382,0,_xlfn.IFNA(INDEX('I.Supplementary 2017-18'!S$8:S$35,MATCH($B280,'I.Supplementary 2017-18'!$B$8:$B$35,0)),INDEX('I.KI 2017-18'!S$9:S$393,MATCH($B280,'I.KI 2017-18'!$B$9:$B$393,0)))),"")</f>
        <v>22.319782661682019</v>
      </c>
      <c r="AG280" s="193">
        <f>_xlfn.IFNA(IF($B280=$B$382,0,_xlfn.IFNA(INDEX('I.Supplementary 2017-18'!T$8:T$35,MATCH($B280,'I.Supplementary 2017-18'!$B$8:$B$35,0)),INDEX('I.KI 2017-18'!T$9:T$393,MATCH($B280,'I.KI 2017-18'!$B$9:$B$393,0)))),"")</f>
        <v>5.9590888652973577</v>
      </c>
      <c r="AH280" s="193">
        <f>_xlfn.IFNA(IF($B280=$B$382,0,_xlfn.IFNA(INDEX('I.Supplementary 2017-18'!U$8:U$35,MATCH($B280,'I.Supplementary 2017-18'!$B$8:$B$35,0)),INDEX('I.KI 2017-18'!U$9:U$393,MATCH($B280,'I.KI 2017-18'!$B$9:$B$393,0)))),"")</f>
        <v>0</v>
      </c>
      <c r="AI280" s="193">
        <f>_xlfn.IFNA(IF($B280=$B$382,0,_xlfn.IFNA(INDEX('I.Supplementary 2017-18'!V$8:V$35,MATCH($B280,'I.Supplementary 2017-18'!$B$8:$B$35,0)),INDEX('I.KI 2017-18'!V$9:V$393,MATCH($B280,'I.KI 2017-18'!$B$9:$B$393,0)))),"")</f>
        <v>0</v>
      </c>
      <c r="AJ280" s="157">
        <f>_xlfn.IFNA(IF($B280=$B$382,0,_xlfn.IFNA(INDEX('I.Supplementary 2017-18'!W$8:W$35,MATCH($B280,'I.Supplementary 2017-18'!$B$8:$B$35,0)),INDEX('I.KI 2017-18'!W$9:W$393,MATCH($B280,'I.KI 2017-18'!$B$9:$B$393,0)))),"")</f>
        <v>0</v>
      </c>
      <c r="AK280" s="156">
        <f>_xlfn.IFNA(IF($B280=$B$382,0,_xlfn.IFNA(INDEX('I.Supplementary 2017-18'!X$8:X$35,MATCH($B280,'I.Supplementary 2017-18'!$B$8:$B$35,0)),INDEX('I.KI 2017-18'!X$9:X$393,MATCH($B280,'I.KI 2017-18'!$B$9:$B$393,0)))),"")</f>
        <v>33.777025065788159</v>
      </c>
      <c r="AL280" s="193">
        <f>_xlfn.IFNA(IF($B280=$B$382,0,_xlfn.IFNA(INDEX('I.Supplementary 2017-18'!Y$8:Y$35,MATCH($B280,'I.Supplementary 2017-18'!$B$8:$B$35,0)),INDEX('I.KI 2017-18'!Y$9:Y$393,MATCH($B280,'I.KI 2017-18'!$B$9:$B$393,0)))),"")</f>
        <v>7.6825379219803933</v>
      </c>
      <c r="AM280" s="193">
        <f>_xlfn.IFNA(IF($B280=$B$382,0,_xlfn.IFNA(INDEX('I.Supplementary 2017-18'!Z$8:Z$35,MATCH($B280,'I.Supplementary 2017-18'!$B$8:$B$35,0)),INDEX('I.KI 2017-18'!Z$9:Z$393,MATCH($B280,'I.KI 2017-18'!$B$9:$B$393,0)))),"")</f>
        <v>0</v>
      </c>
      <c r="AN280" s="193">
        <f>_xlfn.IFNA(IF($B280=$B$382,0,_xlfn.IFNA(INDEX('I.Supplementary 2017-18'!AA$8:AA$35,MATCH($B280,'I.Supplementary 2017-18'!$B$8:$B$35,0)),INDEX('I.KI 2017-18'!AA$9:AA$393,MATCH($B280,'I.KI 2017-18'!$B$9:$B$393,0)))),"")</f>
        <v>0</v>
      </c>
      <c r="AO280" s="157">
        <f>_xlfn.IFNA(IF($B280=$B$382,0,_xlfn.IFNA(INDEX('I.Supplementary 2017-18'!AB$8:AB$35,MATCH($B280,'I.Supplementary 2017-18'!$B$8:$B$35,0)),INDEX('I.KI 2017-18'!AB$9:AB$393,MATCH($B280,'I.KI 2017-18'!$B$9:$B$393,0)))),"")</f>
        <v>0</v>
      </c>
      <c r="AP280" s="149"/>
      <c r="AQ280" s="156">
        <f>_xlfn.IFNA(IF($B280=$B$381,0,IF($B280=$B$382,0,_xlfn.IFNA(INDEX('I.Supplementary 2017-18'!I$8:I$35,MATCH($B280,'I.Supplementary 2017-18'!$B$8:$B$35,0)),INDEX('I.KI 2017-18'!I$9:I$393,MATCH($B280,'I.KI 2017-18'!$B$9:$B$393,0))))),"")</f>
        <v>13.180691460789175</v>
      </c>
      <c r="AR280" s="149">
        <f>_xlfn.IFNA(IF($B280=$B$381,0,IF($B280=$B$382,0,_xlfn.IFNA(INDEX('I.Supplementary 2017-18'!J$8:J$35,MATCH($B280,'I.Supplementary 2017-18'!$B$8:$B$35,0)),INDEX('I.KI 2017-18'!J$9:J$393,MATCH($B280,'I.KI 2017-18'!$B$9:$B$393,0))))),"")</f>
        <v>28.27887152697938</v>
      </c>
      <c r="AS280" s="157">
        <f>_xlfn.IFNA(IF($B280=$B$381,0,IF($B280=$B$382,0,_xlfn.IFNA(INDEX('I.Supplementary 2017-18'!H$8:H$35,MATCH($B280,'I.Supplementary 2017-18'!$B$8:$B$35,0)),INDEX('I.KI 2017-18'!H$9:H$393,MATCH($B280,'I.KI 2017-18'!$B$9:$B$393,0))))),"")</f>
        <v>41.459562987768557</v>
      </c>
      <c r="AT280" s="149"/>
      <c r="AU280" s="156">
        <f>_xlfn.IFNA(_xlfn.IFNA(INDEX('I.Supplementary 2018-19'!P$8:P$157,MATCH($B280,'I.Supplementary 2018-19'!$B$8:$B$157,0)),INDEX('I.KI 2018-19'!P$9:P$393,MATCH($B280,'I.KI 2018-19'!$B$9:$B$393,0))),"")</f>
        <v>8.7490848426130867</v>
      </c>
      <c r="AV280" s="193">
        <f>_xlfn.IFNA(_xlfn.IFNA(INDEX('I.Supplementary 2018-19'!Q$8:Q$157,MATCH($B280,'I.Supplementary 2018-19'!$B$8:$B$157,0)),INDEX('I.KI 2018-19'!Q$9:Q$393,MATCH($B280,'I.KI 2018-19'!$B$9:$B$393,0))),"")</f>
        <v>0.93131888829192333</v>
      </c>
      <c r="AW280" s="193">
        <f>_xlfn.IFNA(_xlfn.IFNA(INDEX('I.Supplementary 2018-19'!R$8:R$157,MATCH($B280,'I.Supplementary 2018-19'!$B$8:$B$157,0)),INDEX('I.KI 2018-19'!R$9:R$393,MATCH($B280,'I.KI 2018-19'!$B$9:$B$393,0))),"")</f>
        <v>0</v>
      </c>
      <c r="AX280" s="193">
        <f>_xlfn.IFNA(_xlfn.IFNA(INDEX('I.Supplementary 2018-19'!S$8:S$157,MATCH($B280,'I.Supplementary 2018-19'!$B$8:$B$157,0)),INDEX('I.KI 2018-19'!S$9:S$393,MATCH($B280,'I.KI 2018-19'!$B$9:$B$393,0))),"")</f>
        <v>0</v>
      </c>
      <c r="AY280" s="157">
        <f>_xlfn.IFNA(_xlfn.IFNA(INDEX('I.Supplementary 2018-19'!T$8:T$157,MATCH($B280,'I.Supplementary 2018-19'!$B$8:$B$157,0)),INDEX('I.KI 2018-19'!T$9:T$393,MATCH($B280,'I.KI 2018-19'!$B$9:$B$393,0))),"")</f>
        <v>0</v>
      </c>
      <c r="AZ280" s="156">
        <f>_xlfn.IFNA(_xlfn.IFNA(INDEX('I.Supplementary 2018-19'!U$8:U$157,MATCH($B280,'I.Supplementary 2018-19'!$B$8:$B$157,0)),INDEX('I.KI 2018-19'!U$9:U$393,MATCH($B280,'I.KI 2018-19'!$B$9:$B$393,0))),"")</f>
        <v>22.99033407211882</v>
      </c>
      <c r="BA280" s="193">
        <f>_xlfn.IFNA(_xlfn.IFNA(INDEX('I.Supplementary 2018-19'!V$8:V$157,MATCH($B280,'I.Supplementary 2018-19'!$B$8:$B$157,0)),INDEX('I.KI 2018-19'!V$9:V$393,MATCH($B280,'I.KI 2018-19'!$B$9:$B$393,0))),"")</f>
        <v>6.1381172861432001</v>
      </c>
      <c r="BB280" s="193">
        <f>_xlfn.IFNA(_xlfn.IFNA(INDEX('I.Supplementary 2018-19'!W$8:W$157,MATCH($B280,'I.Supplementary 2018-19'!$B$8:$B$157,0)),INDEX('I.KI 2018-19'!W$9:W$393,MATCH($B280,'I.KI 2018-19'!$B$9:$B$393,0))),"")</f>
        <v>0</v>
      </c>
      <c r="BC280" s="193">
        <f>_xlfn.IFNA(_xlfn.IFNA(INDEX('I.Supplementary 2018-19'!X$8:X$157,MATCH($B280,'I.Supplementary 2018-19'!$B$8:$B$157,0)),INDEX('I.KI 2018-19'!X$9:X$393,MATCH($B280,'I.KI 2018-19'!$B$9:$B$393,0))),"")</f>
        <v>0</v>
      </c>
      <c r="BD280" s="157">
        <f>_xlfn.IFNA(_xlfn.IFNA(INDEX('I.Supplementary 2018-19'!Y$8:Y$157,MATCH($B280,'I.Supplementary 2018-19'!$B$8:$B$157,0)),INDEX('I.KI 2018-19'!Y$9:Y$393,MATCH($B280,'I.KI 2018-19'!$B$9:$B$393,0))),"")</f>
        <v>0</v>
      </c>
      <c r="BE280" s="156">
        <f>_xlfn.IFNA(_xlfn.IFNA(INDEX('I.Supplementary 2018-19'!Z$8:Z$157,MATCH($B280,'I.Supplementary 2018-19'!$B$8:$B$157,0)),INDEX('I.KI 2018-19'!Z$9:Z$393,MATCH($B280,'I.KI 2018-19'!$B$9:$B$393,0))),"")</f>
        <v>31.739418914731907</v>
      </c>
      <c r="BF280" s="193">
        <f>_xlfn.IFNA(_xlfn.IFNA(INDEX('I.Supplementary 2018-19'!AA$8:AA$157,MATCH($B280,'I.Supplementary 2018-19'!$B$8:$B$157,0)),INDEX('I.KI 2018-19'!AA$9:AA$393,MATCH($B280,'I.KI 2018-19'!$B$9:$B$393,0))),"")</f>
        <v>7.0694361744351237</v>
      </c>
      <c r="BG280" s="193">
        <f>_xlfn.IFNA(_xlfn.IFNA(INDEX('I.Supplementary 2018-19'!AB$8:AB$157,MATCH($B280,'I.Supplementary 2018-19'!$B$8:$B$157,0)),INDEX('I.KI 2018-19'!AB$9:AB$393,MATCH($B280,'I.KI 2018-19'!$B$9:$B$393,0))),"")</f>
        <v>0</v>
      </c>
      <c r="BH280" s="193">
        <f>_xlfn.IFNA(_xlfn.IFNA(INDEX('I.Supplementary 2018-19'!AC$8:AC$157,MATCH($B280,'I.Supplementary 2018-19'!$B$8:$B$157,0)),INDEX('I.KI 2018-19'!AC$9:AC$393,MATCH($B280,'I.KI 2018-19'!$B$9:$B$393,0))),"")</f>
        <v>0</v>
      </c>
      <c r="BI280" s="157">
        <f>_xlfn.IFNA(_xlfn.IFNA(INDEX('I.Supplementary 2018-19'!AD$8:AD$157,MATCH($B280,'I.Supplementary 2018-19'!$B$8:$B$157,0)),INDEX('I.KI 2018-19'!AD$9:AD$393,MATCH($B280,'I.KI 2018-19'!$B$9:$B$393,0))),"")</f>
        <v>0</v>
      </c>
      <c r="BJ280" s="149"/>
      <c r="BK280" s="156">
        <f>_xlfn.IFNA(IF($B280=$B$381,0,IF($B280=$B$382,0,_xlfn.IFNA(INDEX('I.Supplementary 2018-19'!I$8:I$157,MATCH($B280,'I.Supplementary 2018-19'!$B$8:$B$157,0)),INDEX('I.KI 2018-19'!I$9:I$393,MATCH($B280,'I.KI 2018-19'!$B$9:$B$393,0))))),"")</f>
        <v>9.6804037309050095</v>
      </c>
      <c r="BL280" s="149">
        <f>_xlfn.IFNA(IF($B280=$B$381,0,IF($B280=$B$382,0,_xlfn.IFNA(INDEX('I.Supplementary 2018-19'!J$8:J$157,MATCH($B280,'I.Supplementary 2018-19'!$B$8:$B$157,0)),INDEX('I.KI 2018-19'!J$9:J$393,MATCH($B280,'I.KI 2018-19'!$B$9:$B$393,0))))),"")</f>
        <v>29.128451358262016</v>
      </c>
      <c r="BM280" s="157">
        <f>_xlfn.IFNA(IF($B280=$B$381,0,IF($B280=$B$382,0,_xlfn.IFNA(INDEX('I.Supplementary 2018-19'!H$8:H$157,MATCH($B280,'I.Supplementary 2018-19'!$B$8:$B$157,0)),INDEX('I.KI 2018-19'!H$9:H$393,MATCH($B280,'I.KI 2018-19'!$B$9:$B$393,0))))),"")</f>
        <v>38.808855089167025</v>
      </c>
    </row>
    <row r="281" spans="2:65">
      <c r="B281" s="121" t="str">
        <f>'Calculations for 2021-22'!B281</f>
        <v>E4605</v>
      </c>
      <c r="C281" s="160" t="str">
        <f>'Calculations for 2021-22'!D281</f>
        <v>E4605</v>
      </c>
      <c r="D281" t="str">
        <f>'Calculations for 2021-22'!E281</f>
        <v>MD</v>
      </c>
      <c r="E281" t="str">
        <f>'Calculations for 2021-22'!F281</f>
        <v>P1703</v>
      </c>
      <c r="F281" s="120" t="str">
        <f>'Calculations for 2021-22'!H281</f>
        <v>Solihull</v>
      </c>
      <c r="G281" s="156">
        <f>_xlfn.IFNA(INDEX('I.KI 2016-17'!M$8:M$391,MATCH($B281,'I.KI 2016-17'!$B$8:$B$391,0)),"")</f>
        <v>17.212294388674</v>
      </c>
      <c r="H281" s="149">
        <f>_xlfn.IFNA(INDEX('I.KI 2016-17'!N$8:N$391,MATCH($B281,'I.KI 2016-17'!$B$8:$B$391,0)),"")</f>
        <v>1.987407774005</v>
      </c>
      <c r="I281" s="149">
        <f>_xlfn.IFNA(INDEX('I.KI 2016-17'!O$8:O$391,MATCH($B281,'I.KI 2016-17'!$B$8:$B$391,0)),"")</f>
        <v>0</v>
      </c>
      <c r="J281" s="149">
        <f>_xlfn.IFNA(INDEX('I.KI 2016-17'!P$8:P$391,MATCH($B281,'I.KI 2016-17'!$B$8:$B$391,0)),"")</f>
        <v>0</v>
      </c>
      <c r="K281" s="157">
        <f>_xlfn.IFNA(INDEX('I.KI 2016-17'!Q$8:Q$391,MATCH($B281,'I.KI 2016-17'!$B$8:$B$391,0)),"")</f>
        <v>0</v>
      </c>
      <c r="L281" s="156">
        <f>_xlfn.IFNA(INDEX('I.KI 2016-17'!R$8:R$391,MATCH($B281,'I.KI 2016-17'!$B$8:$B$391,0)),"")</f>
        <v>23.544232676015</v>
      </c>
      <c r="M281" s="193">
        <f>_xlfn.IFNA(INDEX('I.KI 2016-17'!S$8:S$391,MATCH($B281,'I.KI 2016-17'!$B$8:$B$391,0)),"")</f>
        <v>4.106457865196</v>
      </c>
      <c r="N281" s="193">
        <f>_xlfn.IFNA(INDEX('I.KI 2016-17'!T$8:T$391,MATCH($B281,'I.KI 2016-17'!$B$8:$B$391,0)),"")</f>
        <v>0</v>
      </c>
      <c r="O281" s="193">
        <f>_xlfn.IFNA(INDEX('I.KI 2016-17'!U$8:U$391,MATCH($B281,'I.KI 2016-17'!$B$8:$B$391,0)),"")</f>
        <v>0</v>
      </c>
      <c r="P281" s="157">
        <f>_xlfn.IFNA(INDEX('I.KI 2016-17'!V$8:V$391,MATCH($B281,'I.KI 2016-17'!$B$8:$B$391,0)),"")</f>
        <v>0</v>
      </c>
      <c r="Q281" s="156">
        <f>_xlfn.IFNA(INDEX('I.KI 2016-17'!W$8:W$391,MATCH($B281,'I.KI 2016-17'!$B$8:$B$391,0)),"")</f>
        <v>40.756527064688996</v>
      </c>
      <c r="R281" s="193">
        <f>_xlfn.IFNA(INDEX('I.KI 2016-17'!X$8:X$391,MATCH($B281,'I.KI 2016-17'!$B$8:$B$391,0)),"")</f>
        <v>6.0938656392009998</v>
      </c>
      <c r="S281" s="193">
        <f>_xlfn.IFNA(INDEX('I.KI 2016-17'!Y$8:Y$391,MATCH($B281,'I.KI 2016-17'!$B$8:$B$391,0)),"")</f>
        <v>0</v>
      </c>
      <c r="T281" s="193">
        <f>_xlfn.IFNA(INDEX('I.KI 2016-17'!Z$8:Z$391,MATCH($B281,'I.KI 2016-17'!$B$8:$B$391,0)),"")</f>
        <v>0</v>
      </c>
      <c r="U281" s="157">
        <f>_xlfn.IFNA(INDEX('I.KI 2016-17'!AA$8:AA$391,MATCH($B281,'I.KI 2016-17'!$B$8:$B$391,0)),"")</f>
        <v>0</v>
      </c>
      <c r="V281" s="149"/>
      <c r="W281" s="154">
        <f>_xlfn.IFNA(INDEX('I.KI 2016-17'!$H$8:$H$391,MATCH(B281,'I.KI 2016-17'!$B$8:$B$391,0)),"")</f>
        <v>19.199702162678999</v>
      </c>
      <c r="X281" s="153">
        <f>_xlfn.IFNA(INDEX('I.KI 2016-17'!$I$8:$I$391,MATCH(B281,'I.KI 2016-17'!$B$8:$B$391,0)),"")</f>
        <v>27.650690541211002</v>
      </c>
      <c r="Y281" s="155">
        <f>_xlfn.IFNA(INDEX('I.KI 2016-17'!$G$8:$G$391,MATCH(B281,'I.KI 2016-17'!$B$8:$B$391,0)),"")</f>
        <v>46.850392703890002</v>
      </c>
      <c r="Z281" s="149"/>
      <c r="AA281" s="156">
        <f>_xlfn.IFNA(IF($B281=$B$382,0,_xlfn.IFNA(INDEX('I.Supplementary 2017-18'!N$8:N$35,MATCH($B281,'I.Supplementary 2017-18'!$B$8:$B$35,0)),INDEX('I.KI 2017-18'!N$9:N$393,MATCH($B281,'I.KI 2017-18'!$B$9:$B$393,0)))),"")</f>
        <v>11.138913536222935</v>
      </c>
      <c r="AB281" s="193">
        <f>_xlfn.IFNA(IF($B281=$B$382,0,_xlfn.IFNA(INDEX('I.Supplementary 2017-18'!O$8:O$35,MATCH($B281,'I.Supplementary 2017-18'!$B$8:$B$35,0)),INDEX('I.KI 2017-18'!O$9:O$393,MATCH($B281,'I.KI 2017-18'!$B$9:$B$393,0)))),"")</f>
        <v>0.73304994960604231</v>
      </c>
      <c r="AC281" s="193">
        <f>_xlfn.IFNA(IF($B281=$B$382,0,_xlfn.IFNA(INDEX('I.Supplementary 2017-18'!P$8:P$35,MATCH($B281,'I.Supplementary 2017-18'!$B$8:$B$35,0)),INDEX('I.KI 2017-18'!P$9:P$393,MATCH($B281,'I.KI 2017-18'!$B$9:$B$393,0)))),"")</f>
        <v>0</v>
      </c>
      <c r="AD281" s="193">
        <f>_xlfn.IFNA(IF($B281=$B$382,0,_xlfn.IFNA(INDEX('I.Supplementary 2017-18'!Q$8:Q$35,MATCH($B281,'I.Supplementary 2017-18'!$B$8:$B$35,0)),INDEX('I.KI 2017-18'!Q$9:Q$393,MATCH($B281,'I.KI 2017-18'!$B$9:$B$393,0)))),"")</f>
        <v>0</v>
      </c>
      <c r="AE281" s="157">
        <f>_xlfn.IFNA(IF($B281=$B$382,0,_xlfn.IFNA(INDEX('I.Supplementary 2017-18'!R$8:R$35,MATCH($B281,'I.Supplementary 2017-18'!$B$8:$B$35,0)),INDEX('I.KI 2017-18'!R$9:R$393,MATCH($B281,'I.KI 2017-18'!$B$9:$B$393,0)))),"")</f>
        <v>0</v>
      </c>
      <c r="AF281" s="156">
        <f>_xlfn.IFNA(IF($B281=$B$382,0,_xlfn.IFNA(INDEX('I.Supplementary 2017-18'!S$8:S$35,MATCH($B281,'I.Supplementary 2017-18'!$B$8:$B$35,0)),INDEX('I.KI 2017-18'!S$9:S$393,MATCH($B281,'I.KI 2017-18'!$B$9:$B$393,0)))),"")</f>
        <v>24.024912310771853</v>
      </c>
      <c r="AG281" s="193">
        <f>_xlfn.IFNA(IF($B281=$B$382,0,_xlfn.IFNA(INDEX('I.Supplementary 2017-18'!T$8:T$35,MATCH($B281,'I.Supplementary 2017-18'!$B$8:$B$35,0)),INDEX('I.KI 2017-18'!T$9:T$393,MATCH($B281,'I.KI 2017-18'!$B$9:$B$393,0)))),"")</f>
        <v>4.1902954102096315</v>
      </c>
      <c r="AH281" s="193">
        <f>_xlfn.IFNA(IF($B281=$B$382,0,_xlfn.IFNA(INDEX('I.Supplementary 2017-18'!U$8:U$35,MATCH($B281,'I.Supplementary 2017-18'!$B$8:$B$35,0)),INDEX('I.KI 2017-18'!U$9:U$393,MATCH($B281,'I.KI 2017-18'!$B$9:$B$393,0)))),"")</f>
        <v>0</v>
      </c>
      <c r="AI281" s="193">
        <f>_xlfn.IFNA(IF($B281=$B$382,0,_xlfn.IFNA(INDEX('I.Supplementary 2017-18'!V$8:V$35,MATCH($B281,'I.Supplementary 2017-18'!$B$8:$B$35,0)),INDEX('I.KI 2017-18'!V$9:V$393,MATCH($B281,'I.KI 2017-18'!$B$9:$B$393,0)))),"")</f>
        <v>0</v>
      </c>
      <c r="AJ281" s="157">
        <f>_xlfn.IFNA(IF($B281=$B$382,0,_xlfn.IFNA(INDEX('I.Supplementary 2017-18'!W$8:W$35,MATCH($B281,'I.Supplementary 2017-18'!$B$8:$B$35,0)),INDEX('I.KI 2017-18'!W$9:W$393,MATCH($B281,'I.KI 2017-18'!$B$9:$B$393,0)))),"")</f>
        <v>0</v>
      </c>
      <c r="AK281" s="156">
        <f>_xlfn.IFNA(IF($B281=$B$382,0,_xlfn.IFNA(INDEX('I.Supplementary 2017-18'!X$8:X$35,MATCH($B281,'I.Supplementary 2017-18'!$B$8:$B$35,0)),INDEX('I.KI 2017-18'!X$9:X$393,MATCH($B281,'I.KI 2017-18'!$B$9:$B$393,0)))),"")</f>
        <v>35.16382584699479</v>
      </c>
      <c r="AL281" s="193">
        <f>_xlfn.IFNA(IF($B281=$B$382,0,_xlfn.IFNA(INDEX('I.Supplementary 2017-18'!Y$8:Y$35,MATCH($B281,'I.Supplementary 2017-18'!$B$8:$B$35,0)),INDEX('I.KI 2017-18'!Y$9:Y$393,MATCH($B281,'I.KI 2017-18'!$B$9:$B$393,0)))),"")</f>
        <v>4.9233453598156736</v>
      </c>
      <c r="AM281" s="193">
        <f>_xlfn.IFNA(IF($B281=$B$382,0,_xlfn.IFNA(INDEX('I.Supplementary 2017-18'!Z$8:Z$35,MATCH($B281,'I.Supplementary 2017-18'!$B$8:$B$35,0)),INDEX('I.KI 2017-18'!Z$9:Z$393,MATCH($B281,'I.KI 2017-18'!$B$9:$B$393,0)))),"")</f>
        <v>0</v>
      </c>
      <c r="AN281" s="193">
        <f>_xlfn.IFNA(IF($B281=$B$382,0,_xlfn.IFNA(INDEX('I.Supplementary 2017-18'!AA$8:AA$35,MATCH($B281,'I.Supplementary 2017-18'!$B$8:$B$35,0)),INDEX('I.KI 2017-18'!AA$9:AA$393,MATCH($B281,'I.KI 2017-18'!$B$9:$B$393,0)))),"")</f>
        <v>0</v>
      </c>
      <c r="AO281" s="157">
        <f>_xlfn.IFNA(IF($B281=$B$382,0,_xlfn.IFNA(INDEX('I.Supplementary 2017-18'!AB$8:AB$35,MATCH($B281,'I.Supplementary 2017-18'!$B$8:$B$35,0)),INDEX('I.KI 2017-18'!AB$9:AB$393,MATCH($B281,'I.KI 2017-18'!$B$9:$B$393,0)))),"")</f>
        <v>0</v>
      </c>
      <c r="AP281" s="149"/>
      <c r="AQ281" s="156">
        <f>_xlfn.IFNA(IF($B281=$B$381,0,IF($B281=$B$382,0,_xlfn.IFNA(INDEX('I.Supplementary 2017-18'!I$8:I$35,MATCH($B281,'I.Supplementary 2017-18'!$B$8:$B$35,0)),INDEX('I.KI 2017-18'!I$9:I$393,MATCH($B281,'I.KI 2017-18'!$B$9:$B$393,0))))),"")</f>
        <v>11.871963485828976</v>
      </c>
      <c r="AR281" s="149">
        <f>_xlfn.IFNA(IF($B281=$B$381,0,IF($B281=$B$382,0,_xlfn.IFNA(INDEX('I.Supplementary 2017-18'!J$8:J$35,MATCH($B281,'I.Supplementary 2017-18'!$B$8:$B$35,0)),INDEX('I.KI 2017-18'!J$9:J$393,MATCH($B281,'I.KI 2017-18'!$B$9:$B$393,0))))),"")</f>
        <v>28.215207720981482</v>
      </c>
      <c r="AS281" s="157">
        <f>_xlfn.IFNA(IF($B281=$B$381,0,IF($B281=$B$382,0,_xlfn.IFNA(INDEX('I.Supplementary 2017-18'!H$8:H$35,MATCH($B281,'I.Supplementary 2017-18'!$B$8:$B$35,0)),INDEX('I.KI 2017-18'!H$9:H$393,MATCH($B281,'I.KI 2017-18'!$B$9:$B$393,0))))),"")</f>
        <v>40.08717120681046</v>
      </c>
      <c r="AT281" s="149"/>
      <c r="AU281" s="156">
        <f>_xlfn.IFNA(_xlfn.IFNA(INDEX('I.Supplementary 2018-19'!P$8:P$157,MATCH($B281,'I.Supplementary 2018-19'!$B$8:$B$157,0)),INDEX('I.KI 2018-19'!P$9:P$393,MATCH($B281,'I.KI 2018-19'!$B$9:$B$393,0))),"")</f>
        <v>7.2368542878790798</v>
      </c>
      <c r="AV281" s="193">
        <f>_xlfn.IFNA(_xlfn.IFNA(INDEX('I.Supplementary 2018-19'!Q$8:Q$157,MATCH($B281,'I.Supplementary 2018-19'!$B$8:$B$157,0)),INDEX('I.KI 2018-19'!Q$9:Q$393,MATCH($B281,'I.KI 2018-19'!$B$9:$B$393,0))),"")</f>
        <v>-1.9883849763914944E-2</v>
      </c>
      <c r="AW281" s="193">
        <f>_xlfn.IFNA(_xlfn.IFNA(INDEX('I.Supplementary 2018-19'!R$8:R$157,MATCH($B281,'I.Supplementary 2018-19'!$B$8:$B$157,0)),INDEX('I.KI 2018-19'!R$9:R$393,MATCH($B281,'I.KI 2018-19'!$B$9:$B$393,0))),"")</f>
        <v>0</v>
      </c>
      <c r="AX281" s="193">
        <f>_xlfn.IFNA(_xlfn.IFNA(INDEX('I.Supplementary 2018-19'!S$8:S$157,MATCH($B281,'I.Supplementary 2018-19'!$B$8:$B$157,0)),INDEX('I.KI 2018-19'!S$9:S$393,MATCH($B281,'I.KI 2018-19'!$B$9:$B$393,0))),"")</f>
        <v>0</v>
      </c>
      <c r="AY281" s="157">
        <f>_xlfn.IFNA(_xlfn.IFNA(INDEX('I.Supplementary 2018-19'!T$8:T$157,MATCH($B281,'I.Supplementary 2018-19'!$B$8:$B$157,0)),INDEX('I.KI 2018-19'!T$9:T$393,MATCH($B281,'I.KI 2018-19'!$B$9:$B$393,0))),"")</f>
        <v>0</v>
      </c>
      <c r="AZ281" s="156">
        <f>_xlfn.IFNA(_xlfn.IFNA(INDEX('I.Supplementary 2018-19'!U$8:U$157,MATCH($B281,'I.Supplementary 2018-19'!$B$8:$B$157,0)),INDEX('I.KI 2018-19'!U$9:U$393,MATCH($B281,'I.KI 2018-19'!$B$9:$B$393,0))),"")</f>
        <v>24.74669079221135</v>
      </c>
      <c r="BA281" s="193">
        <f>_xlfn.IFNA(_xlfn.IFNA(INDEX('I.Supplementary 2018-19'!V$8:V$157,MATCH($B281,'I.Supplementary 2018-19'!$B$8:$B$157,0)),INDEX('I.KI 2018-19'!V$9:V$393,MATCH($B281,'I.KI 2018-19'!$B$9:$B$393,0))),"")</f>
        <v>4.3161841135206505</v>
      </c>
      <c r="BB281" s="193">
        <f>_xlfn.IFNA(_xlfn.IFNA(INDEX('I.Supplementary 2018-19'!W$8:W$157,MATCH($B281,'I.Supplementary 2018-19'!$B$8:$B$157,0)),INDEX('I.KI 2018-19'!W$9:W$393,MATCH($B281,'I.KI 2018-19'!$B$9:$B$393,0))),"")</f>
        <v>0</v>
      </c>
      <c r="BC281" s="193">
        <f>_xlfn.IFNA(_xlfn.IFNA(INDEX('I.Supplementary 2018-19'!X$8:X$157,MATCH($B281,'I.Supplementary 2018-19'!$B$8:$B$157,0)),INDEX('I.KI 2018-19'!X$9:X$393,MATCH($B281,'I.KI 2018-19'!$B$9:$B$393,0))),"")</f>
        <v>0</v>
      </c>
      <c r="BD281" s="157">
        <f>_xlfn.IFNA(_xlfn.IFNA(INDEX('I.Supplementary 2018-19'!Y$8:Y$157,MATCH($B281,'I.Supplementary 2018-19'!$B$8:$B$157,0)),INDEX('I.KI 2018-19'!Y$9:Y$393,MATCH($B281,'I.KI 2018-19'!$B$9:$B$393,0))),"")</f>
        <v>0</v>
      </c>
      <c r="BE281" s="156">
        <f>_xlfn.IFNA(_xlfn.IFNA(INDEX('I.Supplementary 2018-19'!Z$8:Z$157,MATCH($B281,'I.Supplementary 2018-19'!$B$8:$B$157,0)),INDEX('I.KI 2018-19'!Z$9:Z$393,MATCH($B281,'I.KI 2018-19'!$B$9:$B$393,0))),"")</f>
        <v>31.98354508009043</v>
      </c>
      <c r="BF281" s="193">
        <f>_xlfn.IFNA(_xlfn.IFNA(INDEX('I.Supplementary 2018-19'!AA$8:AA$157,MATCH($B281,'I.Supplementary 2018-19'!$B$8:$B$157,0)),INDEX('I.KI 2018-19'!AA$9:AA$393,MATCH($B281,'I.KI 2018-19'!$B$9:$B$393,0))),"")</f>
        <v>4.2963002637567351</v>
      </c>
      <c r="BG281" s="193">
        <f>_xlfn.IFNA(_xlfn.IFNA(INDEX('I.Supplementary 2018-19'!AB$8:AB$157,MATCH($B281,'I.Supplementary 2018-19'!$B$8:$B$157,0)),INDEX('I.KI 2018-19'!AB$9:AB$393,MATCH($B281,'I.KI 2018-19'!$B$9:$B$393,0))),"")</f>
        <v>0</v>
      </c>
      <c r="BH281" s="193">
        <f>_xlfn.IFNA(_xlfn.IFNA(INDEX('I.Supplementary 2018-19'!AC$8:AC$157,MATCH($B281,'I.Supplementary 2018-19'!$B$8:$B$157,0)),INDEX('I.KI 2018-19'!AC$9:AC$393,MATCH($B281,'I.KI 2018-19'!$B$9:$B$393,0))),"")</f>
        <v>0</v>
      </c>
      <c r="BI281" s="157">
        <f>_xlfn.IFNA(_xlfn.IFNA(INDEX('I.Supplementary 2018-19'!AD$8:AD$157,MATCH($B281,'I.Supplementary 2018-19'!$B$8:$B$157,0)),INDEX('I.KI 2018-19'!AD$9:AD$393,MATCH($B281,'I.KI 2018-19'!$B$9:$B$393,0))),"")</f>
        <v>0</v>
      </c>
      <c r="BJ281" s="149"/>
      <c r="BK281" s="156">
        <f>_xlfn.IFNA(IF($B281=$B$381,0,IF($B281=$B$382,0,_xlfn.IFNA(INDEX('I.Supplementary 2018-19'!I$8:I$157,MATCH($B281,'I.Supplementary 2018-19'!$B$8:$B$157,0)),INDEX('I.KI 2018-19'!I$9:I$393,MATCH($B281,'I.KI 2018-19'!$B$9:$B$393,0))))),"")</f>
        <v>7.2169704381151645</v>
      </c>
      <c r="BL281" s="149">
        <f>_xlfn.IFNA(IF($B281=$B$381,0,IF($B281=$B$382,0,_xlfn.IFNA(INDEX('I.Supplementary 2018-19'!J$8:J$157,MATCH($B281,'I.Supplementary 2018-19'!$B$8:$B$157,0)),INDEX('I.KI 2018-19'!J$9:J$393,MATCH($B281,'I.KI 2018-19'!$B$9:$B$393,0))))),"")</f>
        <v>29.062874905731999</v>
      </c>
      <c r="BM281" s="157">
        <f>_xlfn.IFNA(IF($B281=$B$381,0,IF($B281=$B$382,0,_xlfn.IFNA(INDEX('I.Supplementary 2018-19'!H$8:H$157,MATCH($B281,'I.Supplementary 2018-19'!$B$8:$B$157,0)),INDEX('I.KI 2018-19'!H$9:H$393,MATCH($B281,'I.KI 2018-19'!$B$9:$B$393,0))))),"")</f>
        <v>36.279845343847164</v>
      </c>
    </row>
    <row r="282" spans="2:65">
      <c r="B282" s="121" t="str">
        <f>'Calculations for 2021-22'!B282</f>
        <v>E3320</v>
      </c>
      <c r="C282" s="160" t="str">
        <f>'Calculations for 2021-22'!D282</f>
        <v>E3320</v>
      </c>
      <c r="D282" t="str">
        <f>'Calculations for 2021-22'!E282</f>
        <v>SCNFIR</v>
      </c>
      <c r="E282" t="str">
        <f>'Calculations for 2021-22'!F282</f>
        <v>P1911</v>
      </c>
      <c r="F282" s="120" t="str">
        <f>'Calculations for 2021-22'!H282</f>
        <v>Somerset</v>
      </c>
      <c r="G282" s="156">
        <f>_xlfn.IFNA(INDEX('I.KI 2016-17'!M$8:M$391,MATCH($B282,'I.KI 2016-17'!$B$8:$B$391,0)),"")</f>
        <v>42.241058992144005</v>
      </c>
      <c r="H282" s="149">
        <f>_xlfn.IFNA(INDEX('I.KI 2016-17'!N$8:N$391,MATCH($B282,'I.KI 2016-17'!$B$8:$B$391,0)),"")</f>
        <v>0</v>
      </c>
      <c r="I282" s="149">
        <f>_xlfn.IFNA(INDEX('I.KI 2016-17'!O$8:O$391,MATCH($B282,'I.KI 2016-17'!$B$8:$B$391,0)),"")</f>
        <v>0</v>
      </c>
      <c r="J282" s="149">
        <f>_xlfn.IFNA(INDEX('I.KI 2016-17'!P$8:P$391,MATCH($B282,'I.KI 2016-17'!$B$8:$B$391,0)),"")</f>
        <v>0</v>
      </c>
      <c r="K282" s="157">
        <f>_xlfn.IFNA(INDEX('I.KI 2016-17'!Q$8:Q$391,MATCH($B282,'I.KI 2016-17'!$B$8:$B$391,0)),"")</f>
        <v>0</v>
      </c>
      <c r="L282" s="156">
        <f>_xlfn.IFNA(INDEX('I.KI 2016-17'!R$8:R$391,MATCH($B282,'I.KI 2016-17'!$B$8:$B$391,0)),"")</f>
        <v>62.509120782530999</v>
      </c>
      <c r="M282" s="193">
        <f>_xlfn.IFNA(INDEX('I.KI 2016-17'!S$8:S$391,MATCH($B282,'I.KI 2016-17'!$B$8:$B$391,0)),"")</f>
        <v>0</v>
      </c>
      <c r="N282" s="193">
        <f>_xlfn.IFNA(INDEX('I.KI 2016-17'!T$8:T$391,MATCH($B282,'I.KI 2016-17'!$B$8:$B$391,0)),"")</f>
        <v>0</v>
      </c>
      <c r="O282" s="193">
        <f>_xlfn.IFNA(INDEX('I.KI 2016-17'!U$8:U$391,MATCH($B282,'I.KI 2016-17'!$B$8:$B$391,0)),"")</f>
        <v>0</v>
      </c>
      <c r="P282" s="157">
        <f>_xlfn.IFNA(INDEX('I.KI 2016-17'!V$8:V$391,MATCH($B282,'I.KI 2016-17'!$B$8:$B$391,0)),"")</f>
        <v>0</v>
      </c>
      <c r="Q282" s="156">
        <f>_xlfn.IFNA(INDEX('I.KI 2016-17'!W$8:W$391,MATCH($B282,'I.KI 2016-17'!$B$8:$B$391,0)),"")</f>
        <v>104.750179774675</v>
      </c>
      <c r="R282" s="193">
        <f>_xlfn.IFNA(INDEX('I.KI 2016-17'!X$8:X$391,MATCH($B282,'I.KI 2016-17'!$B$8:$B$391,0)),"")</f>
        <v>0</v>
      </c>
      <c r="S282" s="193">
        <f>_xlfn.IFNA(INDEX('I.KI 2016-17'!Y$8:Y$391,MATCH($B282,'I.KI 2016-17'!$B$8:$B$391,0)),"")</f>
        <v>0</v>
      </c>
      <c r="T282" s="193">
        <f>_xlfn.IFNA(INDEX('I.KI 2016-17'!Z$8:Z$391,MATCH($B282,'I.KI 2016-17'!$B$8:$B$391,0)),"")</f>
        <v>0</v>
      </c>
      <c r="U282" s="157">
        <f>_xlfn.IFNA(INDEX('I.KI 2016-17'!AA$8:AA$391,MATCH($B282,'I.KI 2016-17'!$B$8:$B$391,0)),"")</f>
        <v>0</v>
      </c>
      <c r="V282" s="149"/>
      <c r="W282" s="154">
        <f>_xlfn.IFNA(INDEX('I.KI 2016-17'!$H$8:$H$391,MATCH(B282,'I.KI 2016-17'!$B$8:$B$391,0)),"")</f>
        <v>42.241058992144005</v>
      </c>
      <c r="X282" s="153">
        <f>_xlfn.IFNA(INDEX('I.KI 2016-17'!$I$8:$I$391,MATCH(B282,'I.KI 2016-17'!$B$8:$B$391,0)),"")</f>
        <v>62.509120782530999</v>
      </c>
      <c r="Y282" s="155">
        <f>_xlfn.IFNA(INDEX('I.KI 2016-17'!$G$8:$G$391,MATCH(B282,'I.KI 2016-17'!$B$8:$B$391,0)),"")</f>
        <v>104.750179774675</v>
      </c>
      <c r="Z282" s="149"/>
      <c r="AA282" s="156">
        <f>_xlfn.IFNA(IF($B282=$B$382,0,_xlfn.IFNA(INDEX('I.Supplementary 2017-18'!N$8:N$35,MATCH($B282,'I.Supplementary 2017-18'!$B$8:$B$35,0)),INDEX('I.KI 2017-18'!N$9:N$393,MATCH($B282,'I.KI 2017-18'!$B$9:$B$393,0)))),"")</f>
        <v>26.323830133124471</v>
      </c>
      <c r="AB282" s="193">
        <f>_xlfn.IFNA(IF($B282=$B$382,0,_xlfn.IFNA(INDEX('I.Supplementary 2017-18'!O$8:O$35,MATCH($B282,'I.Supplementary 2017-18'!$B$8:$B$35,0)),INDEX('I.KI 2017-18'!O$9:O$393,MATCH($B282,'I.KI 2017-18'!$B$9:$B$393,0)))),"")</f>
        <v>0</v>
      </c>
      <c r="AC282" s="193">
        <f>_xlfn.IFNA(IF($B282=$B$382,0,_xlfn.IFNA(INDEX('I.Supplementary 2017-18'!P$8:P$35,MATCH($B282,'I.Supplementary 2017-18'!$B$8:$B$35,0)),INDEX('I.KI 2017-18'!P$9:P$393,MATCH($B282,'I.KI 2017-18'!$B$9:$B$393,0)))),"")</f>
        <v>0</v>
      </c>
      <c r="AD282" s="193">
        <f>_xlfn.IFNA(IF($B282=$B$382,0,_xlfn.IFNA(INDEX('I.Supplementary 2017-18'!Q$8:Q$35,MATCH($B282,'I.Supplementary 2017-18'!$B$8:$B$35,0)),INDEX('I.KI 2017-18'!Q$9:Q$393,MATCH($B282,'I.KI 2017-18'!$B$9:$B$393,0)))),"")</f>
        <v>0</v>
      </c>
      <c r="AE282" s="157">
        <f>_xlfn.IFNA(IF($B282=$B$382,0,_xlfn.IFNA(INDEX('I.Supplementary 2017-18'!R$8:R$35,MATCH($B282,'I.Supplementary 2017-18'!$B$8:$B$35,0)),INDEX('I.KI 2017-18'!R$9:R$393,MATCH($B282,'I.KI 2017-18'!$B$9:$B$393,0)))),"")</f>
        <v>0</v>
      </c>
      <c r="AF282" s="156">
        <f>_xlfn.IFNA(IF($B282=$B$382,0,_xlfn.IFNA(INDEX('I.Supplementary 2017-18'!S$8:S$35,MATCH($B282,'I.Supplementary 2017-18'!$B$8:$B$35,0)),INDEX('I.KI 2017-18'!S$9:S$393,MATCH($B282,'I.KI 2017-18'!$B$9:$B$393,0)))),"")</f>
        <v>63.785308533484056</v>
      </c>
      <c r="AG282" s="193">
        <f>_xlfn.IFNA(IF($B282=$B$382,0,_xlfn.IFNA(INDEX('I.Supplementary 2017-18'!T$8:T$35,MATCH($B282,'I.Supplementary 2017-18'!$B$8:$B$35,0)),INDEX('I.KI 2017-18'!T$9:T$393,MATCH($B282,'I.KI 2017-18'!$B$9:$B$393,0)))),"")</f>
        <v>0</v>
      </c>
      <c r="AH282" s="193">
        <f>_xlfn.IFNA(IF($B282=$B$382,0,_xlfn.IFNA(INDEX('I.Supplementary 2017-18'!U$8:U$35,MATCH($B282,'I.Supplementary 2017-18'!$B$8:$B$35,0)),INDEX('I.KI 2017-18'!U$9:U$393,MATCH($B282,'I.KI 2017-18'!$B$9:$B$393,0)))),"")</f>
        <v>0</v>
      </c>
      <c r="AI282" s="193">
        <f>_xlfn.IFNA(IF($B282=$B$382,0,_xlfn.IFNA(INDEX('I.Supplementary 2017-18'!V$8:V$35,MATCH($B282,'I.Supplementary 2017-18'!$B$8:$B$35,0)),INDEX('I.KI 2017-18'!V$9:V$393,MATCH($B282,'I.KI 2017-18'!$B$9:$B$393,0)))),"")</f>
        <v>0</v>
      </c>
      <c r="AJ282" s="157">
        <f>_xlfn.IFNA(IF($B282=$B$382,0,_xlfn.IFNA(INDEX('I.Supplementary 2017-18'!W$8:W$35,MATCH($B282,'I.Supplementary 2017-18'!$B$8:$B$35,0)),INDEX('I.KI 2017-18'!W$9:W$393,MATCH($B282,'I.KI 2017-18'!$B$9:$B$393,0)))),"")</f>
        <v>0</v>
      </c>
      <c r="AK282" s="156">
        <f>_xlfn.IFNA(IF($B282=$B$382,0,_xlfn.IFNA(INDEX('I.Supplementary 2017-18'!X$8:X$35,MATCH($B282,'I.Supplementary 2017-18'!$B$8:$B$35,0)),INDEX('I.KI 2017-18'!X$9:X$393,MATCH($B282,'I.KI 2017-18'!$B$9:$B$393,0)))),"")</f>
        <v>90.10913866660853</v>
      </c>
      <c r="AL282" s="193">
        <f>_xlfn.IFNA(IF($B282=$B$382,0,_xlfn.IFNA(INDEX('I.Supplementary 2017-18'!Y$8:Y$35,MATCH($B282,'I.Supplementary 2017-18'!$B$8:$B$35,0)),INDEX('I.KI 2017-18'!Y$9:Y$393,MATCH($B282,'I.KI 2017-18'!$B$9:$B$393,0)))),"")</f>
        <v>0</v>
      </c>
      <c r="AM282" s="193">
        <f>_xlfn.IFNA(IF($B282=$B$382,0,_xlfn.IFNA(INDEX('I.Supplementary 2017-18'!Z$8:Z$35,MATCH($B282,'I.Supplementary 2017-18'!$B$8:$B$35,0)),INDEX('I.KI 2017-18'!Z$9:Z$393,MATCH($B282,'I.KI 2017-18'!$B$9:$B$393,0)))),"")</f>
        <v>0</v>
      </c>
      <c r="AN282" s="193">
        <f>_xlfn.IFNA(IF($B282=$B$382,0,_xlfn.IFNA(INDEX('I.Supplementary 2017-18'!AA$8:AA$35,MATCH($B282,'I.Supplementary 2017-18'!$B$8:$B$35,0)),INDEX('I.KI 2017-18'!AA$9:AA$393,MATCH($B282,'I.KI 2017-18'!$B$9:$B$393,0)))),"")</f>
        <v>0</v>
      </c>
      <c r="AO282" s="157">
        <f>_xlfn.IFNA(IF($B282=$B$382,0,_xlfn.IFNA(INDEX('I.Supplementary 2017-18'!AB$8:AB$35,MATCH($B282,'I.Supplementary 2017-18'!$B$8:$B$35,0)),INDEX('I.KI 2017-18'!AB$9:AB$393,MATCH($B282,'I.KI 2017-18'!$B$9:$B$393,0)))),"")</f>
        <v>0</v>
      </c>
      <c r="AP282" s="149"/>
      <c r="AQ282" s="156">
        <f>_xlfn.IFNA(IF($B282=$B$381,0,IF($B282=$B$382,0,_xlfn.IFNA(INDEX('I.Supplementary 2017-18'!I$8:I$35,MATCH($B282,'I.Supplementary 2017-18'!$B$8:$B$35,0)),INDEX('I.KI 2017-18'!I$9:I$393,MATCH($B282,'I.KI 2017-18'!$B$9:$B$393,0))))),"")</f>
        <v>26.323830133124471</v>
      </c>
      <c r="AR282" s="149">
        <f>_xlfn.IFNA(IF($B282=$B$381,0,IF($B282=$B$382,0,_xlfn.IFNA(INDEX('I.Supplementary 2017-18'!J$8:J$35,MATCH($B282,'I.Supplementary 2017-18'!$B$8:$B$35,0)),INDEX('I.KI 2017-18'!J$9:J$393,MATCH($B282,'I.KI 2017-18'!$B$9:$B$393,0))))),"")</f>
        <v>63.785308533484056</v>
      </c>
      <c r="AS282" s="157">
        <f>_xlfn.IFNA(IF($B282=$B$381,0,IF($B282=$B$382,0,_xlfn.IFNA(INDEX('I.Supplementary 2017-18'!H$8:H$35,MATCH($B282,'I.Supplementary 2017-18'!$B$8:$B$35,0)),INDEX('I.KI 2017-18'!H$9:H$393,MATCH($B282,'I.KI 2017-18'!$B$9:$B$393,0))))),"")</f>
        <v>90.10913866660853</v>
      </c>
      <c r="AT282" s="149"/>
      <c r="AU282" s="156">
        <f>_xlfn.IFNA(_xlfn.IFNA(INDEX('I.Supplementary 2018-19'!P$8:P$157,MATCH($B282,'I.Supplementary 2018-19'!$B$8:$B$157,0)),INDEX('I.KI 2018-19'!P$9:P$393,MATCH($B282,'I.KI 2018-19'!$B$9:$B$393,0))),"")</f>
        <v>16.082058920478673</v>
      </c>
      <c r="AV282" s="193">
        <f>_xlfn.IFNA(_xlfn.IFNA(INDEX('I.Supplementary 2018-19'!Q$8:Q$157,MATCH($B282,'I.Supplementary 2018-19'!$B$8:$B$157,0)),INDEX('I.KI 2018-19'!Q$9:Q$393,MATCH($B282,'I.KI 2018-19'!$B$9:$B$393,0))),"")</f>
        <v>0</v>
      </c>
      <c r="AW282" s="193">
        <f>_xlfn.IFNA(_xlfn.IFNA(INDEX('I.Supplementary 2018-19'!R$8:R$157,MATCH($B282,'I.Supplementary 2018-19'!$B$8:$B$157,0)),INDEX('I.KI 2018-19'!R$9:R$393,MATCH($B282,'I.KI 2018-19'!$B$9:$B$393,0))),"")</f>
        <v>0</v>
      </c>
      <c r="AX282" s="193">
        <f>_xlfn.IFNA(_xlfn.IFNA(INDEX('I.Supplementary 2018-19'!S$8:S$157,MATCH($B282,'I.Supplementary 2018-19'!$B$8:$B$157,0)),INDEX('I.KI 2018-19'!S$9:S$393,MATCH($B282,'I.KI 2018-19'!$B$9:$B$393,0))),"")</f>
        <v>0</v>
      </c>
      <c r="AY282" s="157">
        <f>_xlfn.IFNA(_xlfn.IFNA(INDEX('I.Supplementary 2018-19'!T$8:T$157,MATCH($B282,'I.Supplementary 2018-19'!$B$8:$B$157,0)),INDEX('I.KI 2018-19'!T$9:T$393,MATCH($B282,'I.KI 2018-19'!$B$9:$B$393,0))),"")</f>
        <v>0</v>
      </c>
      <c r="AZ282" s="156">
        <f>_xlfn.IFNA(_xlfn.IFNA(INDEX('I.Supplementary 2018-19'!U$8:U$157,MATCH($B282,'I.Supplementary 2018-19'!$B$8:$B$157,0)),INDEX('I.KI 2018-19'!U$9:U$393,MATCH($B282,'I.KI 2018-19'!$B$9:$B$393,0))),"")</f>
        <v>65.701605356378423</v>
      </c>
      <c r="BA282" s="193">
        <f>_xlfn.IFNA(_xlfn.IFNA(INDEX('I.Supplementary 2018-19'!V$8:V$157,MATCH($B282,'I.Supplementary 2018-19'!$B$8:$B$157,0)),INDEX('I.KI 2018-19'!V$9:V$393,MATCH($B282,'I.KI 2018-19'!$B$9:$B$393,0))),"")</f>
        <v>0</v>
      </c>
      <c r="BB282" s="193">
        <f>_xlfn.IFNA(_xlfn.IFNA(INDEX('I.Supplementary 2018-19'!W$8:W$157,MATCH($B282,'I.Supplementary 2018-19'!$B$8:$B$157,0)),INDEX('I.KI 2018-19'!W$9:W$393,MATCH($B282,'I.KI 2018-19'!$B$9:$B$393,0))),"")</f>
        <v>0</v>
      </c>
      <c r="BC282" s="193">
        <f>_xlfn.IFNA(_xlfn.IFNA(INDEX('I.Supplementary 2018-19'!X$8:X$157,MATCH($B282,'I.Supplementary 2018-19'!$B$8:$B$157,0)),INDEX('I.KI 2018-19'!X$9:X$393,MATCH($B282,'I.KI 2018-19'!$B$9:$B$393,0))),"")</f>
        <v>0</v>
      </c>
      <c r="BD282" s="157">
        <f>_xlfn.IFNA(_xlfn.IFNA(INDEX('I.Supplementary 2018-19'!Y$8:Y$157,MATCH($B282,'I.Supplementary 2018-19'!$B$8:$B$157,0)),INDEX('I.KI 2018-19'!Y$9:Y$393,MATCH($B282,'I.KI 2018-19'!$B$9:$B$393,0))),"")</f>
        <v>0</v>
      </c>
      <c r="BE282" s="156">
        <f>_xlfn.IFNA(_xlfn.IFNA(INDEX('I.Supplementary 2018-19'!Z$8:Z$157,MATCH($B282,'I.Supplementary 2018-19'!$B$8:$B$157,0)),INDEX('I.KI 2018-19'!Z$9:Z$393,MATCH($B282,'I.KI 2018-19'!$B$9:$B$393,0))),"")</f>
        <v>81.783664276857095</v>
      </c>
      <c r="BF282" s="193">
        <f>_xlfn.IFNA(_xlfn.IFNA(INDEX('I.Supplementary 2018-19'!AA$8:AA$157,MATCH($B282,'I.Supplementary 2018-19'!$B$8:$B$157,0)),INDEX('I.KI 2018-19'!AA$9:AA$393,MATCH($B282,'I.KI 2018-19'!$B$9:$B$393,0))),"")</f>
        <v>0</v>
      </c>
      <c r="BG282" s="193">
        <f>_xlfn.IFNA(_xlfn.IFNA(INDEX('I.Supplementary 2018-19'!AB$8:AB$157,MATCH($B282,'I.Supplementary 2018-19'!$B$8:$B$157,0)),INDEX('I.KI 2018-19'!AB$9:AB$393,MATCH($B282,'I.KI 2018-19'!$B$9:$B$393,0))),"")</f>
        <v>0</v>
      </c>
      <c r="BH282" s="193">
        <f>_xlfn.IFNA(_xlfn.IFNA(INDEX('I.Supplementary 2018-19'!AC$8:AC$157,MATCH($B282,'I.Supplementary 2018-19'!$B$8:$B$157,0)),INDEX('I.KI 2018-19'!AC$9:AC$393,MATCH($B282,'I.KI 2018-19'!$B$9:$B$393,0))),"")</f>
        <v>0</v>
      </c>
      <c r="BI282" s="157">
        <f>_xlfn.IFNA(_xlfn.IFNA(INDEX('I.Supplementary 2018-19'!AD$8:AD$157,MATCH($B282,'I.Supplementary 2018-19'!$B$8:$B$157,0)),INDEX('I.KI 2018-19'!AD$9:AD$393,MATCH($B282,'I.KI 2018-19'!$B$9:$B$393,0))),"")</f>
        <v>0</v>
      </c>
      <c r="BJ282" s="149"/>
      <c r="BK282" s="156">
        <f>_xlfn.IFNA(IF($B282=$B$381,0,IF($B282=$B$382,0,_xlfn.IFNA(INDEX('I.Supplementary 2018-19'!I$8:I$157,MATCH($B282,'I.Supplementary 2018-19'!$B$8:$B$157,0)),INDEX('I.KI 2018-19'!I$9:I$393,MATCH($B282,'I.KI 2018-19'!$B$9:$B$393,0))))),"")</f>
        <v>16.082058920478673</v>
      </c>
      <c r="BL282" s="149">
        <f>_xlfn.IFNA(IF($B282=$B$381,0,IF($B282=$B$382,0,_xlfn.IFNA(INDEX('I.Supplementary 2018-19'!J$8:J$157,MATCH($B282,'I.Supplementary 2018-19'!$B$8:$B$157,0)),INDEX('I.KI 2018-19'!J$9:J$393,MATCH($B282,'I.KI 2018-19'!$B$9:$B$393,0))))),"")</f>
        <v>65.701605356378423</v>
      </c>
      <c r="BM282" s="157">
        <f>_xlfn.IFNA(IF($B282=$B$381,0,IF($B282=$B$382,0,_xlfn.IFNA(INDEX('I.Supplementary 2018-19'!H$8:H$157,MATCH($B282,'I.Supplementary 2018-19'!$B$8:$B$157,0)),INDEX('I.KI 2018-19'!H$9:H$393,MATCH($B282,'I.KI 2018-19'!$B$9:$B$393,0))))),"")</f>
        <v>81.783664276857095</v>
      </c>
    </row>
    <row r="283" spans="2:65">
      <c r="B283" s="121" t="str">
        <f>'Calculations for 2021-22'!B283</f>
        <v>E3336</v>
      </c>
      <c r="C283" s="160" t="str">
        <f>'Calculations for 2021-22'!D283</f>
        <v>E3336</v>
      </c>
      <c r="D283" t="str">
        <f>'Calculations for 2021-22'!E283</f>
        <v>SD</v>
      </c>
      <c r="E283" t="str">
        <f>'Calculations for 2021-22'!F283</f>
        <v>P1911</v>
      </c>
      <c r="F283" s="120" t="str">
        <f>'Calculations for 2021-22'!H283</f>
        <v>Somerset West and Taunton</v>
      </c>
      <c r="G283" s="156" t="str">
        <f>_xlfn.IFNA(INDEX('I.KI 2016-17'!M$8:M$391,MATCH($B283,'I.KI 2016-17'!$B$8:$B$391,0)),"")</f>
        <v/>
      </c>
      <c r="H283" s="149" t="str">
        <f>_xlfn.IFNA(INDEX('I.KI 2016-17'!N$8:N$391,MATCH($B283,'I.KI 2016-17'!$B$8:$B$391,0)),"")</f>
        <v/>
      </c>
      <c r="I283" s="149" t="str">
        <f>_xlfn.IFNA(INDEX('I.KI 2016-17'!O$8:O$391,MATCH($B283,'I.KI 2016-17'!$B$8:$B$391,0)),"")</f>
        <v/>
      </c>
      <c r="J283" s="149" t="str">
        <f>_xlfn.IFNA(INDEX('I.KI 2016-17'!P$8:P$391,MATCH($B283,'I.KI 2016-17'!$B$8:$B$391,0)),"")</f>
        <v/>
      </c>
      <c r="K283" s="157" t="str">
        <f>_xlfn.IFNA(INDEX('I.KI 2016-17'!Q$8:Q$391,MATCH($B283,'I.KI 2016-17'!$B$8:$B$391,0)),"")</f>
        <v/>
      </c>
      <c r="L283" s="156" t="str">
        <f>_xlfn.IFNA(INDEX('I.KI 2016-17'!R$8:R$391,MATCH($B283,'I.KI 2016-17'!$B$8:$B$391,0)),"")</f>
        <v/>
      </c>
      <c r="M283" s="193" t="str">
        <f>_xlfn.IFNA(INDEX('I.KI 2016-17'!S$8:S$391,MATCH($B283,'I.KI 2016-17'!$B$8:$B$391,0)),"")</f>
        <v/>
      </c>
      <c r="N283" s="193" t="str">
        <f>_xlfn.IFNA(INDEX('I.KI 2016-17'!T$8:T$391,MATCH($B283,'I.KI 2016-17'!$B$8:$B$391,0)),"")</f>
        <v/>
      </c>
      <c r="O283" s="193" t="str">
        <f>_xlfn.IFNA(INDEX('I.KI 2016-17'!U$8:U$391,MATCH($B283,'I.KI 2016-17'!$B$8:$B$391,0)),"")</f>
        <v/>
      </c>
      <c r="P283" s="157" t="str">
        <f>_xlfn.IFNA(INDEX('I.KI 2016-17'!V$8:V$391,MATCH($B283,'I.KI 2016-17'!$B$8:$B$391,0)),"")</f>
        <v/>
      </c>
      <c r="Q283" s="156" t="str">
        <f>_xlfn.IFNA(INDEX('I.KI 2016-17'!W$8:W$391,MATCH($B283,'I.KI 2016-17'!$B$8:$B$391,0)),"")</f>
        <v/>
      </c>
      <c r="R283" s="193" t="str">
        <f>_xlfn.IFNA(INDEX('I.KI 2016-17'!X$8:X$391,MATCH($B283,'I.KI 2016-17'!$B$8:$B$391,0)),"")</f>
        <v/>
      </c>
      <c r="S283" s="193" t="str">
        <f>_xlfn.IFNA(INDEX('I.KI 2016-17'!Y$8:Y$391,MATCH($B283,'I.KI 2016-17'!$B$8:$B$391,0)),"")</f>
        <v/>
      </c>
      <c r="T283" s="193" t="str">
        <f>_xlfn.IFNA(INDEX('I.KI 2016-17'!Z$8:Z$391,MATCH($B283,'I.KI 2016-17'!$B$8:$B$391,0)),"")</f>
        <v/>
      </c>
      <c r="U283" s="157" t="str">
        <f>_xlfn.IFNA(INDEX('I.KI 2016-17'!AA$8:AA$391,MATCH($B283,'I.KI 2016-17'!$B$8:$B$391,0)),"")</f>
        <v/>
      </c>
      <c r="V283" s="149"/>
      <c r="W283" s="154" t="str">
        <f>_xlfn.IFNA(INDEX('I.KI 2016-17'!$H$8:$H$391,MATCH(B283,'I.KI 2016-17'!$B$8:$B$391,0)),"")</f>
        <v/>
      </c>
      <c r="X283" s="153" t="str">
        <f>_xlfn.IFNA(INDEX('I.KI 2016-17'!$I$8:$I$391,MATCH(B283,'I.KI 2016-17'!$B$8:$B$391,0)),"")</f>
        <v/>
      </c>
      <c r="Y283" s="155" t="str">
        <f>_xlfn.IFNA(INDEX('I.KI 2016-17'!$G$8:$G$391,MATCH(B283,'I.KI 2016-17'!$B$8:$B$391,0)),"")</f>
        <v/>
      </c>
      <c r="Z283" s="149"/>
      <c r="AA283" s="156" t="str">
        <f>_xlfn.IFNA(IF($B283=$B$382,0,_xlfn.IFNA(INDEX('I.Supplementary 2017-18'!N$8:N$35,MATCH($B283,'I.Supplementary 2017-18'!$B$8:$B$35,0)),INDEX('I.KI 2017-18'!N$9:N$393,MATCH($B283,'I.KI 2017-18'!$B$9:$B$393,0)))),"")</f>
        <v/>
      </c>
      <c r="AB283" s="193" t="str">
        <f>_xlfn.IFNA(IF($B283=$B$382,0,_xlfn.IFNA(INDEX('I.Supplementary 2017-18'!O$8:O$35,MATCH($B283,'I.Supplementary 2017-18'!$B$8:$B$35,0)),INDEX('I.KI 2017-18'!O$9:O$393,MATCH($B283,'I.KI 2017-18'!$B$9:$B$393,0)))),"")</f>
        <v/>
      </c>
      <c r="AC283" s="193" t="str">
        <f>_xlfn.IFNA(IF($B283=$B$382,0,_xlfn.IFNA(INDEX('I.Supplementary 2017-18'!P$8:P$35,MATCH($B283,'I.Supplementary 2017-18'!$B$8:$B$35,0)),INDEX('I.KI 2017-18'!P$9:P$393,MATCH($B283,'I.KI 2017-18'!$B$9:$B$393,0)))),"")</f>
        <v/>
      </c>
      <c r="AD283" s="193" t="str">
        <f>_xlfn.IFNA(IF($B283=$B$382,0,_xlfn.IFNA(INDEX('I.Supplementary 2017-18'!Q$8:Q$35,MATCH($B283,'I.Supplementary 2017-18'!$B$8:$B$35,0)),INDEX('I.KI 2017-18'!Q$9:Q$393,MATCH($B283,'I.KI 2017-18'!$B$9:$B$393,0)))),"")</f>
        <v/>
      </c>
      <c r="AE283" s="157" t="str">
        <f>_xlfn.IFNA(IF($B283=$B$382,0,_xlfn.IFNA(INDEX('I.Supplementary 2017-18'!R$8:R$35,MATCH($B283,'I.Supplementary 2017-18'!$B$8:$B$35,0)),INDEX('I.KI 2017-18'!R$9:R$393,MATCH($B283,'I.KI 2017-18'!$B$9:$B$393,0)))),"")</f>
        <v/>
      </c>
      <c r="AF283" s="156" t="str">
        <f>_xlfn.IFNA(IF($B283=$B$382,0,_xlfn.IFNA(INDEX('I.Supplementary 2017-18'!S$8:S$35,MATCH($B283,'I.Supplementary 2017-18'!$B$8:$B$35,0)),INDEX('I.KI 2017-18'!S$9:S$393,MATCH($B283,'I.KI 2017-18'!$B$9:$B$393,0)))),"")</f>
        <v/>
      </c>
      <c r="AG283" s="193" t="str">
        <f>_xlfn.IFNA(IF($B283=$B$382,0,_xlfn.IFNA(INDEX('I.Supplementary 2017-18'!T$8:T$35,MATCH($B283,'I.Supplementary 2017-18'!$B$8:$B$35,0)),INDEX('I.KI 2017-18'!T$9:T$393,MATCH($B283,'I.KI 2017-18'!$B$9:$B$393,0)))),"")</f>
        <v/>
      </c>
      <c r="AH283" s="193" t="str">
        <f>_xlfn.IFNA(IF($B283=$B$382,0,_xlfn.IFNA(INDEX('I.Supplementary 2017-18'!U$8:U$35,MATCH($B283,'I.Supplementary 2017-18'!$B$8:$B$35,0)),INDEX('I.KI 2017-18'!U$9:U$393,MATCH($B283,'I.KI 2017-18'!$B$9:$B$393,0)))),"")</f>
        <v/>
      </c>
      <c r="AI283" s="193" t="str">
        <f>_xlfn.IFNA(IF($B283=$B$382,0,_xlfn.IFNA(INDEX('I.Supplementary 2017-18'!V$8:V$35,MATCH($B283,'I.Supplementary 2017-18'!$B$8:$B$35,0)),INDEX('I.KI 2017-18'!V$9:V$393,MATCH($B283,'I.KI 2017-18'!$B$9:$B$393,0)))),"")</f>
        <v/>
      </c>
      <c r="AJ283" s="157" t="str">
        <f>_xlfn.IFNA(IF($B283=$B$382,0,_xlfn.IFNA(INDEX('I.Supplementary 2017-18'!W$8:W$35,MATCH($B283,'I.Supplementary 2017-18'!$B$8:$B$35,0)),INDEX('I.KI 2017-18'!W$9:W$393,MATCH($B283,'I.KI 2017-18'!$B$9:$B$393,0)))),"")</f>
        <v/>
      </c>
      <c r="AK283" s="156" t="str">
        <f>_xlfn.IFNA(IF($B283=$B$382,0,_xlfn.IFNA(INDEX('I.Supplementary 2017-18'!X$8:X$35,MATCH($B283,'I.Supplementary 2017-18'!$B$8:$B$35,0)),INDEX('I.KI 2017-18'!X$9:X$393,MATCH($B283,'I.KI 2017-18'!$B$9:$B$393,0)))),"")</f>
        <v/>
      </c>
      <c r="AL283" s="193" t="str">
        <f>_xlfn.IFNA(IF($B283=$B$382,0,_xlfn.IFNA(INDEX('I.Supplementary 2017-18'!Y$8:Y$35,MATCH($B283,'I.Supplementary 2017-18'!$B$8:$B$35,0)),INDEX('I.KI 2017-18'!Y$9:Y$393,MATCH($B283,'I.KI 2017-18'!$B$9:$B$393,0)))),"")</f>
        <v/>
      </c>
      <c r="AM283" s="193" t="str">
        <f>_xlfn.IFNA(IF($B283=$B$382,0,_xlfn.IFNA(INDEX('I.Supplementary 2017-18'!Z$8:Z$35,MATCH($B283,'I.Supplementary 2017-18'!$B$8:$B$35,0)),INDEX('I.KI 2017-18'!Z$9:Z$393,MATCH($B283,'I.KI 2017-18'!$B$9:$B$393,0)))),"")</f>
        <v/>
      </c>
      <c r="AN283" s="193" t="str">
        <f>_xlfn.IFNA(IF($B283=$B$382,0,_xlfn.IFNA(INDEX('I.Supplementary 2017-18'!AA$8:AA$35,MATCH($B283,'I.Supplementary 2017-18'!$B$8:$B$35,0)),INDEX('I.KI 2017-18'!AA$9:AA$393,MATCH($B283,'I.KI 2017-18'!$B$9:$B$393,0)))),"")</f>
        <v/>
      </c>
      <c r="AO283" s="157" t="str">
        <f>_xlfn.IFNA(IF($B283=$B$382,0,_xlfn.IFNA(INDEX('I.Supplementary 2017-18'!AB$8:AB$35,MATCH($B283,'I.Supplementary 2017-18'!$B$8:$B$35,0)),INDEX('I.KI 2017-18'!AB$9:AB$393,MATCH($B283,'I.KI 2017-18'!$B$9:$B$393,0)))),"")</f>
        <v/>
      </c>
      <c r="AP283" s="149"/>
      <c r="AQ283" s="156" t="str">
        <f>_xlfn.IFNA(IF($B283=$B$381,0,IF($B283=$B$382,0,_xlfn.IFNA(INDEX('I.Supplementary 2017-18'!I$8:I$35,MATCH($B283,'I.Supplementary 2017-18'!$B$8:$B$35,0)),INDEX('I.KI 2017-18'!I$9:I$393,MATCH($B283,'I.KI 2017-18'!$B$9:$B$393,0))))),"")</f>
        <v/>
      </c>
      <c r="AR283" s="149" t="str">
        <f>_xlfn.IFNA(IF($B283=$B$381,0,IF($B283=$B$382,0,_xlfn.IFNA(INDEX('I.Supplementary 2017-18'!J$8:J$35,MATCH($B283,'I.Supplementary 2017-18'!$B$8:$B$35,0)),INDEX('I.KI 2017-18'!J$9:J$393,MATCH($B283,'I.KI 2017-18'!$B$9:$B$393,0))))),"")</f>
        <v/>
      </c>
      <c r="AS283" s="157" t="str">
        <f>_xlfn.IFNA(IF($B283=$B$381,0,IF($B283=$B$382,0,_xlfn.IFNA(INDEX('I.Supplementary 2017-18'!H$8:H$35,MATCH($B283,'I.Supplementary 2017-18'!$B$8:$B$35,0)),INDEX('I.KI 2017-18'!H$9:H$393,MATCH($B283,'I.KI 2017-18'!$B$9:$B$393,0))))),"")</f>
        <v/>
      </c>
      <c r="AT283" s="149"/>
      <c r="AU283" s="156" t="str">
        <f>_xlfn.IFNA(_xlfn.IFNA(INDEX('I.Supplementary 2018-19'!P$8:P$157,MATCH($B283,'I.Supplementary 2018-19'!$B$8:$B$157,0)),INDEX('I.KI 2018-19'!P$9:P$393,MATCH($B283,'I.KI 2018-19'!$B$9:$B$393,0))),"")</f>
        <v/>
      </c>
      <c r="AV283" s="193" t="str">
        <f>_xlfn.IFNA(_xlfn.IFNA(INDEX('I.Supplementary 2018-19'!Q$8:Q$157,MATCH($B283,'I.Supplementary 2018-19'!$B$8:$B$157,0)),INDEX('I.KI 2018-19'!Q$9:Q$393,MATCH($B283,'I.KI 2018-19'!$B$9:$B$393,0))),"")</f>
        <v/>
      </c>
      <c r="AW283" s="193" t="str">
        <f>_xlfn.IFNA(_xlfn.IFNA(INDEX('I.Supplementary 2018-19'!R$8:R$157,MATCH($B283,'I.Supplementary 2018-19'!$B$8:$B$157,0)),INDEX('I.KI 2018-19'!R$9:R$393,MATCH($B283,'I.KI 2018-19'!$B$9:$B$393,0))),"")</f>
        <v/>
      </c>
      <c r="AX283" s="193" t="str">
        <f>_xlfn.IFNA(_xlfn.IFNA(INDEX('I.Supplementary 2018-19'!S$8:S$157,MATCH($B283,'I.Supplementary 2018-19'!$B$8:$B$157,0)),INDEX('I.KI 2018-19'!S$9:S$393,MATCH($B283,'I.KI 2018-19'!$B$9:$B$393,0))),"")</f>
        <v/>
      </c>
      <c r="AY283" s="157" t="str">
        <f>_xlfn.IFNA(_xlfn.IFNA(INDEX('I.Supplementary 2018-19'!T$8:T$157,MATCH($B283,'I.Supplementary 2018-19'!$B$8:$B$157,0)),INDEX('I.KI 2018-19'!T$9:T$393,MATCH($B283,'I.KI 2018-19'!$B$9:$B$393,0))),"")</f>
        <v/>
      </c>
      <c r="AZ283" s="156" t="str">
        <f>_xlfn.IFNA(_xlfn.IFNA(INDEX('I.Supplementary 2018-19'!U$8:U$157,MATCH($B283,'I.Supplementary 2018-19'!$B$8:$B$157,0)),INDEX('I.KI 2018-19'!U$9:U$393,MATCH($B283,'I.KI 2018-19'!$B$9:$B$393,0))),"")</f>
        <v/>
      </c>
      <c r="BA283" s="193" t="str">
        <f>_xlfn.IFNA(_xlfn.IFNA(INDEX('I.Supplementary 2018-19'!V$8:V$157,MATCH($B283,'I.Supplementary 2018-19'!$B$8:$B$157,0)),INDEX('I.KI 2018-19'!V$9:V$393,MATCH($B283,'I.KI 2018-19'!$B$9:$B$393,0))),"")</f>
        <v/>
      </c>
      <c r="BB283" s="193" t="str">
        <f>_xlfn.IFNA(_xlfn.IFNA(INDEX('I.Supplementary 2018-19'!W$8:W$157,MATCH($B283,'I.Supplementary 2018-19'!$B$8:$B$157,0)),INDEX('I.KI 2018-19'!W$9:W$393,MATCH($B283,'I.KI 2018-19'!$B$9:$B$393,0))),"")</f>
        <v/>
      </c>
      <c r="BC283" s="193" t="str">
        <f>_xlfn.IFNA(_xlfn.IFNA(INDEX('I.Supplementary 2018-19'!X$8:X$157,MATCH($B283,'I.Supplementary 2018-19'!$B$8:$B$157,0)),INDEX('I.KI 2018-19'!X$9:X$393,MATCH($B283,'I.KI 2018-19'!$B$9:$B$393,0))),"")</f>
        <v/>
      </c>
      <c r="BD283" s="157" t="str">
        <f>_xlfn.IFNA(_xlfn.IFNA(INDEX('I.Supplementary 2018-19'!Y$8:Y$157,MATCH($B283,'I.Supplementary 2018-19'!$B$8:$B$157,0)),INDEX('I.KI 2018-19'!Y$9:Y$393,MATCH($B283,'I.KI 2018-19'!$B$9:$B$393,0))),"")</f>
        <v/>
      </c>
      <c r="BE283" s="156" t="str">
        <f>_xlfn.IFNA(_xlfn.IFNA(INDEX('I.Supplementary 2018-19'!Z$8:Z$157,MATCH($B283,'I.Supplementary 2018-19'!$B$8:$B$157,0)),INDEX('I.KI 2018-19'!Z$9:Z$393,MATCH($B283,'I.KI 2018-19'!$B$9:$B$393,0))),"")</f>
        <v/>
      </c>
      <c r="BF283" s="193" t="str">
        <f>_xlfn.IFNA(_xlfn.IFNA(INDEX('I.Supplementary 2018-19'!AA$8:AA$157,MATCH($B283,'I.Supplementary 2018-19'!$B$8:$B$157,0)),INDEX('I.KI 2018-19'!AA$9:AA$393,MATCH($B283,'I.KI 2018-19'!$B$9:$B$393,0))),"")</f>
        <v/>
      </c>
      <c r="BG283" s="193" t="str">
        <f>_xlfn.IFNA(_xlfn.IFNA(INDEX('I.Supplementary 2018-19'!AB$8:AB$157,MATCH($B283,'I.Supplementary 2018-19'!$B$8:$B$157,0)),INDEX('I.KI 2018-19'!AB$9:AB$393,MATCH($B283,'I.KI 2018-19'!$B$9:$B$393,0))),"")</f>
        <v/>
      </c>
      <c r="BH283" s="193" t="str">
        <f>_xlfn.IFNA(_xlfn.IFNA(INDEX('I.Supplementary 2018-19'!AC$8:AC$157,MATCH($B283,'I.Supplementary 2018-19'!$B$8:$B$157,0)),INDEX('I.KI 2018-19'!AC$9:AC$393,MATCH($B283,'I.KI 2018-19'!$B$9:$B$393,0))),"")</f>
        <v/>
      </c>
      <c r="BI283" s="157" t="str">
        <f>_xlfn.IFNA(_xlfn.IFNA(INDEX('I.Supplementary 2018-19'!AD$8:AD$157,MATCH($B283,'I.Supplementary 2018-19'!$B$8:$B$157,0)),INDEX('I.KI 2018-19'!AD$9:AD$393,MATCH($B283,'I.KI 2018-19'!$B$9:$B$393,0))),"")</f>
        <v/>
      </c>
      <c r="BJ283" s="149"/>
      <c r="BK283" s="156" t="str">
        <f>_xlfn.IFNA(IF($B283=$B$381,0,IF($B283=$B$382,0,_xlfn.IFNA(INDEX('I.Supplementary 2018-19'!I$8:I$157,MATCH($B283,'I.Supplementary 2018-19'!$B$8:$B$157,0)),INDEX('I.KI 2018-19'!I$9:I$393,MATCH($B283,'I.KI 2018-19'!$B$9:$B$393,0))))),"")</f>
        <v/>
      </c>
      <c r="BL283" s="149" t="str">
        <f>_xlfn.IFNA(IF($B283=$B$381,0,IF($B283=$B$382,0,_xlfn.IFNA(INDEX('I.Supplementary 2018-19'!J$8:J$157,MATCH($B283,'I.Supplementary 2018-19'!$B$8:$B$157,0)),INDEX('I.KI 2018-19'!J$9:J$393,MATCH($B283,'I.KI 2018-19'!$B$9:$B$393,0))))),"")</f>
        <v/>
      </c>
      <c r="BM283" s="157" t="str">
        <f>_xlfn.IFNA(IF($B283=$B$381,0,IF($B283=$B$382,0,_xlfn.IFNA(INDEX('I.Supplementary 2018-19'!H$8:H$157,MATCH($B283,'I.Supplementary 2018-19'!$B$8:$B$157,0)),INDEX('I.KI 2018-19'!H$9:H$393,MATCH($B283,'I.KI 2018-19'!$B$9:$B$393,0))))),"")</f>
        <v/>
      </c>
    </row>
    <row r="284" spans="2:65">
      <c r="B284" s="121" t="str">
        <f>'Calculations for 2021-22'!B284</f>
        <v>E0434</v>
      </c>
      <c r="C284" s="160" t="str">
        <f>'Calculations for 2021-22'!D284</f>
        <v>E0434</v>
      </c>
      <c r="D284" t="str">
        <f>'Calculations for 2021-22'!E284</f>
        <v>SD</v>
      </c>
      <c r="E284" t="str">
        <f>'Calculations for 2021-22'!F284</f>
        <v>P1904</v>
      </c>
      <c r="F284" s="120" t="str">
        <f>'Calculations for 2021-22'!H284</f>
        <v>South Bucks</v>
      </c>
      <c r="G284" s="156">
        <f>_xlfn.IFNA(INDEX('I.KI 2016-17'!M$8:M$391,MATCH($B284,'I.KI 2016-17'!$B$8:$B$391,0)),"")</f>
        <v>0</v>
      </c>
      <c r="H284" s="149">
        <f>_xlfn.IFNA(INDEX('I.KI 2016-17'!N$8:N$391,MATCH($B284,'I.KI 2016-17'!$B$8:$B$391,0)),"")</f>
        <v>0.43581344556000001</v>
      </c>
      <c r="I284" s="149">
        <f>_xlfn.IFNA(INDEX('I.KI 2016-17'!O$8:O$391,MATCH($B284,'I.KI 2016-17'!$B$8:$B$391,0)),"")</f>
        <v>0</v>
      </c>
      <c r="J284" s="149">
        <f>_xlfn.IFNA(INDEX('I.KI 2016-17'!P$8:P$391,MATCH($B284,'I.KI 2016-17'!$B$8:$B$391,0)),"")</f>
        <v>0</v>
      </c>
      <c r="K284" s="157">
        <f>_xlfn.IFNA(INDEX('I.KI 2016-17'!Q$8:Q$391,MATCH($B284,'I.KI 2016-17'!$B$8:$B$391,0)),"")</f>
        <v>0</v>
      </c>
      <c r="L284" s="156">
        <f>_xlfn.IFNA(INDEX('I.KI 2016-17'!R$8:R$391,MATCH($B284,'I.KI 2016-17'!$B$8:$B$391,0)),"")</f>
        <v>0</v>
      </c>
      <c r="M284" s="193">
        <f>_xlfn.IFNA(INDEX('I.KI 2016-17'!S$8:S$391,MATCH($B284,'I.KI 2016-17'!$B$8:$B$391,0)),"")</f>
        <v>1.011904677073</v>
      </c>
      <c r="N284" s="193">
        <f>_xlfn.IFNA(INDEX('I.KI 2016-17'!T$8:T$391,MATCH($B284,'I.KI 2016-17'!$B$8:$B$391,0)),"")</f>
        <v>0</v>
      </c>
      <c r="O284" s="193">
        <f>_xlfn.IFNA(INDEX('I.KI 2016-17'!U$8:U$391,MATCH($B284,'I.KI 2016-17'!$B$8:$B$391,0)),"")</f>
        <v>0</v>
      </c>
      <c r="P284" s="157">
        <f>_xlfn.IFNA(INDEX('I.KI 2016-17'!V$8:V$391,MATCH($B284,'I.KI 2016-17'!$B$8:$B$391,0)),"")</f>
        <v>0</v>
      </c>
      <c r="Q284" s="156">
        <f>_xlfn.IFNA(INDEX('I.KI 2016-17'!W$8:W$391,MATCH($B284,'I.KI 2016-17'!$B$8:$B$391,0)),"")</f>
        <v>0</v>
      </c>
      <c r="R284" s="193">
        <f>_xlfn.IFNA(INDEX('I.KI 2016-17'!X$8:X$391,MATCH($B284,'I.KI 2016-17'!$B$8:$B$391,0)),"")</f>
        <v>1.447718122633</v>
      </c>
      <c r="S284" s="193">
        <f>_xlfn.IFNA(INDEX('I.KI 2016-17'!Y$8:Y$391,MATCH($B284,'I.KI 2016-17'!$B$8:$B$391,0)),"")</f>
        <v>0</v>
      </c>
      <c r="T284" s="193">
        <f>_xlfn.IFNA(INDEX('I.KI 2016-17'!Z$8:Z$391,MATCH($B284,'I.KI 2016-17'!$B$8:$B$391,0)),"")</f>
        <v>0</v>
      </c>
      <c r="U284" s="157">
        <f>_xlfn.IFNA(INDEX('I.KI 2016-17'!AA$8:AA$391,MATCH($B284,'I.KI 2016-17'!$B$8:$B$391,0)),"")</f>
        <v>0</v>
      </c>
      <c r="V284" s="149"/>
      <c r="W284" s="154">
        <f>_xlfn.IFNA(INDEX('I.KI 2016-17'!$H$8:$H$391,MATCH(B284,'I.KI 2016-17'!$B$8:$B$391,0)),"")</f>
        <v>0.43581344556000001</v>
      </c>
      <c r="X284" s="153">
        <f>_xlfn.IFNA(INDEX('I.KI 2016-17'!$I$8:$I$391,MATCH(B284,'I.KI 2016-17'!$B$8:$B$391,0)),"")</f>
        <v>1.011904677073</v>
      </c>
      <c r="Y284" s="155">
        <f>_xlfn.IFNA(INDEX('I.KI 2016-17'!$G$8:$G$391,MATCH(B284,'I.KI 2016-17'!$B$8:$B$391,0)),"")</f>
        <v>1.447718122633</v>
      </c>
      <c r="Z284" s="149"/>
      <c r="AA284" s="156">
        <f>_xlfn.IFNA(IF($B284=$B$382,0,_xlfn.IFNA(INDEX('I.Supplementary 2017-18'!N$8:N$35,MATCH($B284,'I.Supplementary 2017-18'!$B$8:$B$35,0)),INDEX('I.KI 2017-18'!N$9:N$393,MATCH($B284,'I.KI 2017-18'!$B$9:$B$393,0)))),"")</f>
        <v>0</v>
      </c>
      <c r="AB284" s="193">
        <f>_xlfn.IFNA(IF($B284=$B$382,0,_xlfn.IFNA(INDEX('I.Supplementary 2017-18'!O$8:O$35,MATCH($B284,'I.Supplementary 2017-18'!$B$8:$B$35,0)),INDEX('I.KI 2017-18'!O$9:O$393,MATCH($B284,'I.KI 2017-18'!$B$9:$B$393,0)))),"")</f>
        <v>5.7310629430627452E-2</v>
      </c>
      <c r="AC284" s="193">
        <f>_xlfn.IFNA(IF($B284=$B$382,0,_xlfn.IFNA(INDEX('I.Supplementary 2017-18'!P$8:P$35,MATCH($B284,'I.Supplementary 2017-18'!$B$8:$B$35,0)),INDEX('I.KI 2017-18'!P$9:P$393,MATCH($B284,'I.KI 2017-18'!$B$9:$B$393,0)))),"")</f>
        <v>0</v>
      </c>
      <c r="AD284" s="193">
        <f>_xlfn.IFNA(IF($B284=$B$382,0,_xlfn.IFNA(INDEX('I.Supplementary 2017-18'!Q$8:Q$35,MATCH($B284,'I.Supplementary 2017-18'!$B$8:$B$35,0)),INDEX('I.KI 2017-18'!Q$9:Q$393,MATCH($B284,'I.KI 2017-18'!$B$9:$B$393,0)))),"")</f>
        <v>0</v>
      </c>
      <c r="AE284" s="157">
        <f>_xlfn.IFNA(IF($B284=$B$382,0,_xlfn.IFNA(INDEX('I.Supplementary 2017-18'!R$8:R$35,MATCH($B284,'I.Supplementary 2017-18'!$B$8:$B$35,0)),INDEX('I.KI 2017-18'!R$9:R$393,MATCH($B284,'I.KI 2017-18'!$B$9:$B$393,0)))),"")</f>
        <v>0</v>
      </c>
      <c r="AF284" s="156">
        <f>_xlfn.IFNA(IF($B284=$B$382,0,_xlfn.IFNA(INDEX('I.Supplementary 2017-18'!S$8:S$35,MATCH($B284,'I.Supplementary 2017-18'!$B$8:$B$35,0)),INDEX('I.KI 2017-18'!S$9:S$393,MATCH($B284,'I.KI 2017-18'!$B$9:$B$393,0)))),"")</f>
        <v>0</v>
      </c>
      <c r="AG284" s="193">
        <f>_xlfn.IFNA(IF($B284=$B$382,0,_xlfn.IFNA(INDEX('I.Supplementary 2017-18'!T$8:T$35,MATCH($B284,'I.Supplementary 2017-18'!$B$8:$B$35,0)),INDEX('I.KI 2017-18'!T$9:T$393,MATCH($B284,'I.KI 2017-18'!$B$9:$B$393,0)))),"")</f>
        <v>1.0325637479069247</v>
      </c>
      <c r="AH284" s="193">
        <f>_xlfn.IFNA(IF($B284=$B$382,0,_xlfn.IFNA(INDEX('I.Supplementary 2017-18'!U$8:U$35,MATCH($B284,'I.Supplementary 2017-18'!$B$8:$B$35,0)),INDEX('I.KI 2017-18'!U$9:U$393,MATCH($B284,'I.KI 2017-18'!$B$9:$B$393,0)))),"")</f>
        <v>0</v>
      </c>
      <c r="AI284" s="193">
        <f>_xlfn.IFNA(IF($B284=$B$382,0,_xlfn.IFNA(INDEX('I.Supplementary 2017-18'!V$8:V$35,MATCH($B284,'I.Supplementary 2017-18'!$B$8:$B$35,0)),INDEX('I.KI 2017-18'!V$9:V$393,MATCH($B284,'I.KI 2017-18'!$B$9:$B$393,0)))),"")</f>
        <v>0</v>
      </c>
      <c r="AJ284" s="157">
        <f>_xlfn.IFNA(IF($B284=$B$382,0,_xlfn.IFNA(INDEX('I.Supplementary 2017-18'!W$8:W$35,MATCH($B284,'I.Supplementary 2017-18'!$B$8:$B$35,0)),INDEX('I.KI 2017-18'!W$9:W$393,MATCH($B284,'I.KI 2017-18'!$B$9:$B$393,0)))),"")</f>
        <v>0</v>
      </c>
      <c r="AK284" s="156">
        <f>_xlfn.IFNA(IF($B284=$B$382,0,_xlfn.IFNA(INDEX('I.Supplementary 2017-18'!X$8:X$35,MATCH($B284,'I.Supplementary 2017-18'!$B$8:$B$35,0)),INDEX('I.KI 2017-18'!X$9:X$393,MATCH($B284,'I.KI 2017-18'!$B$9:$B$393,0)))),"")</f>
        <v>0</v>
      </c>
      <c r="AL284" s="193">
        <f>_xlfn.IFNA(IF($B284=$B$382,0,_xlfn.IFNA(INDEX('I.Supplementary 2017-18'!Y$8:Y$35,MATCH($B284,'I.Supplementary 2017-18'!$B$8:$B$35,0)),INDEX('I.KI 2017-18'!Y$9:Y$393,MATCH($B284,'I.KI 2017-18'!$B$9:$B$393,0)))),"")</f>
        <v>1.0898743773375521</v>
      </c>
      <c r="AM284" s="193">
        <f>_xlfn.IFNA(IF($B284=$B$382,0,_xlfn.IFNA(INDEX('I.Supplementary 2017-18'!Z$8:Z$35,MATCH($B284,'I.Supplementary 2017-18'!$B$8:$B$35,0)),INDEX('I.KI 2017-18'!Z$9:Z$393,MATCH($B284,'I.KI 2017-18'!$B$9:$B$393,0)))),"")</f>
        <v>0</v>
      </c>
      <c r="AN284" s="193">
        <f>_xlfn.IFNA(IF($B284=$B$382,0,_xlfn.IFNA(INDEX('I.Supplementary 2017-18'!AA$8:AA$35,MATCH($B284,'I.Supplementary 2017-18'!$B$8:$B$35,0)),INDEX('I.KI 2017-18'!AA$9:AA$393,MATCH($B284,'I.KI 2017-18'!$B$9:$B$393,0)))),"")</f>
        <v>0</v>
      </c>
      <c r="AO284" s="157">
        <f>_xlfn.IFNA(IF($B284=$B$382,0,_xlfn.IFNA(INDEX('I.Supplementary 2017-18'!AB$8:AB$35,MATCH($B284,'I.Supplementary 2017-18'!$B$8:$B$35,0)),INDEX('I.KI 2017-18'!AB$9:AB$393,MATCH($B284,'I.KI 2017-18'!$B$9:$B$393,0)))),"")</f>
        <v>0</v>
      </c>
      <c r="AP284" s="149"/>
      <c r="AQ284" s="156">
        <f>_xlfn.IFNA(IF($B284=$B$381,0,IF($B284=$B$382,0,_xlfn.IFNA(INDEX('I.Supplementary 2017-18'!I$8:I$35,MATCH($B284,'I.Supplementary 2017-18'!$B$8:$B$35,0)),INDEX('I.KI 2017-18'!I$9:I$393,MATCH($B284,'I.KI 2017-18'!$B$9:$B$393,0))))),"")</f>
        <v>5.7310629430627452E-2</v>
      </c>
      <c r="AR284" s="149">
        <f>_xlfn.IFNA(IF($B284=$B$381,0,IF($B284=$B$382,0,_xlfn.IFNA(INDEX('I.Supplementary 2017-18'!J$8:J$35,MATCH($B284,'I.Supplementary 2017-18'!$B$8:$B$35,0)),INDEX('I.KI 2017-18'!J$9:J$393,MATCH($B284,'I.KI 2017-18'!$B$9:$B$393,0))))),"")</f>
        <v>1.0325637479069247</v>
      </c>
      <c r="AS284" s="157">
        <f>_xlfn.IFNA(IF($B284=$B$381,0,IF($B284=$B$382,0,_xlfn.IFNA(INDEX('I.Supplementary 2017-18'!H$8:H$35,MATCH($B284,'I.Supplementary 2017-18'!$B$8:$B$35,0)),INDEX('I.KI 2017-18'!H$9:H$393,MATCH($B284,'I.KI 2017-18'!$B$9:$B$393,0))))),"")</f>
        <v>1.0898743773375521</v>
      </c>
      <c r="AT284" s="149"/>
      <c r="AU284" s="156">
        <f>_xlfn.IFNA(_xlfn.IFNA(INDEX('I.Supplementary 2018-19'!P$8:P$157,MATCH($B284,'I.Supplementary 2018-19'!$B$8:$B$157,0)),INDEX('I.KI 2018-19'!P$9:P$393,MATCH($B284,'I.KI 2018-19'!$B$9:$B$393,0))),"")</f>
        <v>0</v>
      </c>
      <c r="AV284" s="193">
        <f>_xlfn.IFNA(_xlfn.IFNA(INDEX('I.Supplementary 2018-19'!Q$8:Q$157,MATCH($B284,'I.Supplementary 2018-19'!$B$8:$B$157,0)),INDEX('I.KI 2018-19'!Q$9:Q$393,MATCH($B284,'I.KI 2018-19'!$B$9:$B$393,0))),"")</f>
        <v>0</v>
      </c>
      <c r="AW284" s="193">
        <f>_xlfn.IFNA(_xlfn.IFNA(INDEX('I.Supplementary 2018-19'!R$8:R$157,MATCH($B284,'I.Supplementary 2018-19'!$B$8:$B$157,0)),INDEX('I.KI 2018-19'!R$9:R$393,MATCH($B284,'I.KI 2018-19'!$B$9:$B$393,0))),"")</f>
        <v>0</v>
      </c>
      <c r="AX284" s="193">
        <f>_xlfn.IFNA(_xlfn.IFNA(INDEX('I.Supplementary 2018-19'!S$8:S$157,MATCH($B284,'I.Supplementary 2018-19'!$B$8:$B$157,0)),INDEX('I.KI 2018-19'!S$9:S$393,MATCH($B284,'I.KI 2018-19'!$B$9:$B$393,0))),"")</f>
        <v>0</v>
      </c>
      <c r="AY284" s="157">
        <f>_xlfn.IFNA(_xlfn.IFNA(INDEX('I.Supplementary 2018-19'!T$8:T$157,MATCH($B284,'I.Supplementary 2018-19'!$B$8:$B$157,0)),INDEX('I.KI 2018-19'!T$9:T$393,MATCH($B284,'I.KI 2018-19'!$B$9:$B$393,0))),"")</f>
        <v>0</v>
      </c>
      <c r="AZ284" s="156">
        <f>_xlfn.IFNA(_xlfn.IFNA(INDEX('I.Supplementary 2018-19'!U$8:U$157,MATCH($B284,'I.Supplementary 2018-19'!$B$8:$B$157,0)),INDEX('I.KI 2018-19'!U$9:U$393,MATCH($B284,'I.KI 2018-19'!$B$9:$B$393,0))),"")</f>
        <v>0</v>
      </c>
      <c r="BA284" s="193">
        <f>_xlfn.IFNA(_xlfn.IFNA(INDEX('I.Supplementary 2018-19'!V$8:V$157,MATCH($B284,'I.Supplementary 2018-19'!$B$8:$B$157,0)),INDEX('I.KI 2018-19'!V$9:V$393,MATCH($B284,'I.KI 2018-19'!$B$9:$B$393,0))),"")</f>
        <v>1.0635849763848153</v>
      </c>
      <c r="BB284" s="193">
        <f>_xlfn.IFNA(_xlfn.IFNA(INDEX('I.Supplementary 2018-19'!W$8:W$157,MATCH($B284,'I.Supplementary 2018-19'!$B$8:$B$157,0)),INDEX('I.KI 2018-19'!W$9:W$393,MATCH($B284,'I.KI 2018-19'!$B$9:$B$393,0))),"")</f>
        <v>0</v>
      </c>
      <c r="BC284" s="193">
        <f>_xlfn.IFNA(_xlfn.IFNA(INDEX('I.Supplementary 2018-19'!X$8:X$157,MATCH($B284,'I.Supplementary 2018-19'!$B$8:$B$157,0)),INDEX('I.KI 2018-19'!X$9:X$393,MATCH($B284,'I.KI 2018-19'!$B$9:$B$393,0))),"")</f>
        <v>0</v>
      </c>
      <c r="BD284" s="157">
        <f>_xlfn.IFNA(_xlfn.IFNA(INDEX('I.Supplementary 2018-19'!Y$8:Y$157,MATCH($B284,'I.Supplementary 2018-19'!$B$8:$B$157,0)),INDEX('I.KI 2018-19'!Y$9:Y$393,MATCH($B284,'I.KI 2018-19'!$B$9:$B$393,0))),"")</f>
        <v>0</v>
      </c>
      <c r="BE284" s="156">
        <f>_xlfn.IFNA(_xlfn.IFNA(INDEX('I.Supplementary 2018-19'!Z$8:Z$157,MATCH($B284,'I.Supplementary 2018-19'!$B$8:$B$157,0)),INDEX('I.KI 2018-19'!Z$9:Z$393,MATCH($B284,'I.KI 2018-19'!$B$9:$B$393,0))),"")</f>
        <v>0</v>
      </c>
      <c r="BF284" s="193">
        <f>_xlfn.IFNA(_xlfn.IFNA(INDEX('I.Supplementary 2018-19'!AA$8:AA$157,MATCH($B284,'I.Supplementary 2018-19'!$B$8:$B$157,0)),INDEX('I.KI 2018-19'!AA$9:AA$393,MATCH($B284,'I.KI 2018-19'!$B$9:$B$393,0))),"")</f>
        <v>1.0635849763848153</v>
      </c>
      <c r="BG284" s="193">
        <f>_xlfn.IFNA(_xlfn.IFNA(INDEX('I.Supplementary 2018-19'!AB$8:AB$157,MATCH($B284,'I.Supplementary 2018-19'!$B$8:$B$157,0)),INDEX('I.KI 2018-19'!AB$9:AB$393,MATCH($B284,'I.KI 2018-19'!$B$9:$B$393,0))),"")</f>
        <v>0</v>
      </c>
      <c r="BH284" s="193">
        <f>_xlfn.IFNA(_xlfn.IFNA(INDEX('I.Supplementary 2018-19'!AC$8:AC$157,MATCH($B284,'I.Supplementary 2018-19'!$B$8:$B$157,0)),INDEX('I.KI 2018-19'!AC$9:AC$393,MATCH($B284,'I.KI 2018-19'!$B$9:$B$393,0))),"")</f>
        <v>0</v>
      </c>
      <c r="BI284" s="157">
        <f>_xlfn.IFNA(_xlfn.IFNA(INDEX('I.Supplementary 2018-19'!AD$8:AD$157,MATCH($B284,'I.Supplementary 2018-19'!$B$8:$B$157,0)),INDEX('I.KI 2018-19'!AD$9:AD$393,MATCH($B284,'I.KI 2018-19'!$B$9:$B$393,0))),"")</f>
        <v>0</v>
      </c>
      <c r="BJ284" s="149"/>
      <c r="BK284" s="156">
        <f>_xlfn.IFNA(IF($B284=$B$381,0,IF($B284=$B$382,0,_xlfn.IFNA(INDEX('I.Supplementary 2018-19'!I$8:I$157,MATCH($B284,'I.Supplementary 2018-19'!$B$8:$B$157,0)),INDEX('I.KI 2018-19'!I$9:I$393,MATCH($B284,'I.KI 2018-19'!$B$9:$B$393,0))))),"")</f>
        <v>0</v>
      </c>
      <c r="BL284" s="149">
        <f>_xlfn.IFNA(IF($B284=$B$381,0,IF($B284=$B$382,0,_xlfn.IFNA(INDEX('I.Supplementary 2018-19'!J$8:J$157,MATCH($B284,'I.Supplementary 2018-19'!$B$8:$B$157,0)),INDEX('I.KI 2018-19'!J$9:J$393,MATCH($B284,'I.KI 2018-19'!$B$9:$B$393,0))))),"")</f>
        <v>1.0635849763848153</v>
      </c>
      <c r="BM284" s="157">
        <f>_xlfn.IFNA(IF($B284=$B$381,0,IF($B284=$B$382,0,_xlfn.IFNA(INDEX('I.Supplementary 2018-19'!H$8:H$157,MATCH($B284,'I.Supplementary 2018-19'!$B$8:$B$157,0)),INDEX('I.KI 2018-19'!H$9:H$393,MATCH($B284,'I.KI 2018-19'!$B$9:$B$393,0))))),"")</f>
        <v>1.0635849763848153</v>
      </c>
    </row>
    <row r="285" spans="2:65">
      <c r="B285" s="121" t="str">
        <f>'Calculations for 2021-22'!B285</f>
        <v>E0536</v>
      </c>
      <c r="C285" s="160" t="str">
        <f>'Calculations for 2021-22'!D285</f>
        <v>E0536</v>
      </c>
      <c r="D285" t="str">
        <f>'Calculations for 2021-22'!E285</f>
        <v>SD</v>
      </c>
      <c r="E285">
        <f>'Calculations for 2021-22'!F285</f>
        <v>0</v>
      </c>
      <c r="F285" s="120" t="str">
        <f>'Calculations for 2021-22'!H285</f>
        <v>South Cambridgeshire</v>
      </c>
      <c r="G285" s="156">
        <f>_xlfn.IFNA(INDEX('I.KI 2016-17'!M$8:M$391,MATCH($B285,'I.KI 2016-17'!$B$8:$B$391,0)),"")</f>
        <v>0</v>
      </c>
      <c r="H285" s="149">
        <f>_xlfn.IFNA(INDEX('I.KI 2016-17'!N$8:N$391,MATCH($B285,'I.KI 2016-17'!$B$8:$B$391,0)),"")</f>
        <v>0.92575385468100002</v>
      </c>
      <c r="I285" s="149">
        <f>_xlfn.IFNA(INDEX('I.KI 2016-17'!O$8:O$391,MATCH($B285,'I.KI 2016-17'!$B$8:$B$391,0)),"")</f>
        <v>0</v>
      </c>
      <c r="J285" s="149">
        <f>_xlfn.IFNA(INDEX('I.KI 2016-17'!P$8:P$391,MATCH($B285,'I.KI 2016-17'!$B$8:$B$391,0)),"")</f>
        <v>0</v>
      </c>
      <c r="K285" s="157">
        <f>_xlfn.IFNA(INDEX('I.KI 2016-17'!Q$8:Q$391,MATCH($B285,'I.KI 2016-17'!$B$8:$B$391,0)),"")</f>
        <v>0</v>
      </c>
      <c r="L285" s="156">
        <f>_xlfn.IFNA(INDEX('I.KI 2016-17'!R$8:R$391,MATCH($B285,'I.KI 2016-17'!$B$8:$B$391,0)),"")</f>
        <v>0</v>
      </c>
      <c r="M285" s="193">
        <f>_xlfn.IFNA(INDEX('I.KI 2016-17'!S$8:S$391,MATCH($B285,'I.KI 2016-17'!$B$8:$B$391,0)),"")</f>
        <v>2.4226355672220001</v>
      </c>
      <c r="N285" s="193">
        <f>_xlfn.IFNA(INDEX('I.KI 2016-17'!T$8:T$391,MATCH($B285,'I.KI 2016-17'!$B$8:$B$391,0)),"")</f>
        <v>0</v>
      </c>
      <c r="O285" s="193">
        <f>_xlfn.IFNA(INDEX('I.KI 2016-17'!U$8:U$391,MATCH($B285,'I.KI 2016-17'!$B$8:$B$391,0)),"")</f>
        <v>0</v>
      </c>
      <c r="P285" s="157">
        <f>_xlfn.IFNA(INDEX('I.KI 2016-17'!V$8:V$391,MATCH($B285,'I.KI 2016-17'!$B$8:$B$391,0)),"")</f>
        <v>0</v>
      </c>
      <c r="Q285" s="156">
        <f>_xlfn.IFNA(INDEX('I.KI 2016-17'!W$8:W$391,MATCH($B285,'I.KI 2016-17'!$B$8:$B$391,0)),"")</f>
        <v>0</v>
      </c>
      <c r="R285" s="193">
        <f>_xlfn.IFNA(INDEX('I.KI 2016-17'!X$8:X$391,MATCH($B285,'I.KI 2016-17'!$B$8:$B$391,0)),"")</f>
        <v>3.3483894219030002</v>
      </c>
      <c r="S285" s="193">
        <f>_xlfn.IFNA(INDEX('I.KI 2016-17'!Y$8:Y$391,MATCH($B285,'I.KI 2016-17'!$B$8:$B$391,0)),"")</f>
        <v>0</v>
      </c>
      <c r="T285" s="193">
        <f>_xlfn.IFNA(INDEX('I.KI 2016-17'!Z$8:Z$391,MATCH($B285,'I.KI 2016-17'!$B$8:$B$391,0)),"")</f>
        <v>0</v>
      </c>
      <c r="U285" s="157">
        <f>_xlfn.IFNA(INDEX('I.KI 2016-17'!AA$8:AA$391,MATCH($B285,'I.KI 2016-17'!$B$8:$B$391,0)),"")</f>
        <v>0</v>
      </c>
      <c r="V285" s="149"/>
      <c r="W285" s="154">
        <f>_xlfn.IFNA(INDEX('I.KI 2016-17'!$H$8:$H$391,MATCH(B285,'I.KI 2016-17'!$B$8:$B$391,0)),"")</f>
        <v>0.92575385468100002</v>
      </c>
      <c r="X285" s="153">
        <f>_xlfn.IFNA(INDEX('I.KI 2016-17'!$I$8:$I$391,MATCH(B285,'I.KI 2016-17'!$B$8:$B$391,0)),"")</f>
        <v>2.4226355672220001</v>
      </c>
      <c r="Y285" s="155">
        <f>_xlfn.IFNA(INDEX('I.KI 2016-17'!$G$8:$G$391,MATCH(B285,'I.KI 2016-17'!$B$8:$B$391,0)),"")</f>
        <v>3.3483894219030002</v>
      </c>
      <c r="Z285" s="149"/>
      <c r="AA285" s="156">
        <f>_xlfn.IFNA(IF($B285=$B$382,0,_xlfn.IFNA(INDEX('I.Supplementary 2017-18'!N$8:N$35,MATCH($B285,'I.Supplementary 2017-18'!$B$8:$B$35,0)),INDEX('I.KI 2017-18'!N$9:N$393,MATCH($B285,'I.KI 2017-18'!$B$9:$B$393,0)))),"")</f>
        <v>0</v>
      </c>
      <c r="AB285" s="193">
        <f>_xlfn.IFNA(IF($B285=$B$382,0,_xlfn.IFNA(INDEX('I.Supplementary 2017-18'!O$8:O$35,MATCH($B285,'I.Supplementary 2017-18'!$B$8:$B$35,0)),INDEX('I.KI 2017-18'!O$9:O$393,MATCH($B285,'I.KI 2017-18'!$B$9:$B$393,0)))),"")</f>
        <v>0.22974470000902564</v>
      </c>
      <c r="AC285" s="193">
        <f>_xlfn.IFNA(IF($B285=$B$382,0,_xlfn.IFNA(INDEX('I.Supplementary 2017-18'!P$8:P$35,MATCH($B285,'I.Supplementary 2017-18'!$B$8:$B$35,0)),INDEX('I.KI 2017-18'!P$9:P$393,MATCH($B285,'I.KI 2017-18'!$B$9:$B$393,0)))),"")</f>
        <v>0</v>
      </c>
      <c r="AD285" s="193">
        <f>_xlfn.IFNA(IF($B285=$B$382,0,_xlfn.IFNA(INDEX('I.Supplementary 2017-18'!Q$8:Q$35,MATCH($B285,'I.Supplementary 2017-18'!$B$8:$B$35,0)),INDEX('I.KI 2017-18'!Q$9:Q$393,MATCH($B285,'I.KI 2017-18'!$B$9:$B$393,0)))),"")</f>
        <v>0</v>
      </c>
      <c r="AE285" s="157">
        <f>_xlfn.IFNA(IF($B285=$B$382,0,_xlfn.IFNA(INDEX('I.Supplementary 2017-18'!R$8:R$35,MATCH($B285,'I.Supplementary 2017-18'!$B$8:$B$35,0)),INDEX('I.KI 2017-18'!R$9:R$393,MATCH($B285,'I.KI 2017-18'!$B$9:$B$393,0)))),"")</f>
        <v>0</v>
      </c>
      <c r="AF285" s="156">
        <f>_xlfn.IFNA(IF($B285=$B$382,0,_xlfn.IFNA(INDEX('I.Supplementary 2017-18'!S$8:S$35,MATCH($B285,'I.Supplementary 2017-18'!$B$8:$B$35,0)),INDEX('I.KI 2017-18'!S$9:S$393,MATCH($B285,'I.KI 2017-18'!$B$9:$B$393,0)))),"")</f>
        <v>0</v>
      </c>
      <c r="AG285" s="193">
        <f>_xlfn.IFNA(IF($B285=$B$382,0,_xlfn.IFNA(INDEX('I.Supplementary 2017-18'!T$8:T$35,MATCH($B285,'I.Supplementary 2017-18'!$B$8:$B$35,0)),INDEX('I.KI 2017-18'!T$9:T$393,MATCH($B285,'I.KI 2017-18'!$B$9:$B$393,0)))),"")</f>
        <v>2.4720961546883964</v>
      </c>
      <c r="AH285" s="193">
        <f>_xlfn.IFNA(IF($B285=$B$382,0,_xlfn.IFNA(INDEX('I.Supplementary 2017-18'!U$8:U$35,MATCH($B285,'I.Supplementary 2017-18'!$B$8:$B$35,0)),INDEX('I.KI 2017-18'!U$9:U$393,MATCH($B285,'I.KI 2017-18'!$B$9:$B$393,0)))),"")</f>
        <v>0</v>
      </c>
      <c r="AI285" s="193">
        <f>_xlfn.IFNA(IF($B285=$B$382,0,_xlfn.IFNA(INDEX('I.Supplementary 2017-18'!V$8:V$35,MATCH($B285,'I.Supplementary 2017-18'!$B$8:$B$35,0)),INDEX('I.KI 2017-18'!V$9:V$393,MATCH($B285,'I.KI 2017-18'!$B$9:$B$393,0)))),"")</f>
        <v>0</v>
      </c>
      <c r="AJ285" s="157">
        <f>_xlfn.IFNA(IF($B285=$B$382,0,_xlfn.IFNA(INDEX('I.Supplementary 2017-18'!W$8:W$35,MATCH($B285,'I.Supplementary 2017-18'!$B$8:$B$35,0)),INDEX('I.KI 2017-18'!W$9:W$393,MATCH($B285,'I.KI 2017-18'!$B$9:$B$393,0)))),"")</f>
        <v>0</v>
      </c>
      <c r="AK285" s="156">
        <f>_xlfn.IFNA(IF($B285=$B$382,0,_xlfn.IFNA(INDEX('I.Supplementary 2017-18'!X$8:X$35,MATCH($B285,'I.Supplementary 2017-18'!$B$8:$B$35,0)),INDEX('I.KI 2017-18'!X$9:X$393,MATCH($B285,'I.KI 2017-18'!$B$9:$B$393,0)))),"")</f>
        <v>0</v>
      </c>
      <c r="AL285" s="193">
        <f>_xlfn.IFNA(IF($B285=$B$382,0,_xlfn.IFNA(INDEX('I.Supplementary 2017-18'!Y$8:Y$35,MATCH($B285,'I.Supplementary 2017-18'!$B$8:$B$35,0)),INDEX('I.KI 2017-18'!Y$9:Y$393,MATCH($B285,'I.KI 2017-18'!$B$9:$B$393,0)))),"")</f>
        <v>2.701840854697422</v>
      </c>
      <c r="AM285" s="193">
        <f>_xlfn.IFNA(IF($B285=$B$382,0,_xlfn.IFNA(INDEX('I.Supplementary 2017-18'!Z$8:Z$35,MATCH($B285,'I.Supplementary 2017-18'!$B$8:$B$35,0)),INDEX('I.KI 2017-18'!Z$9:Z$393,MATCH($B285,'I.KI 2017-18'!$B$9:$B$393,0)))),"")</f>
        <v>0</v>
      </c>
      <c r="AN285" s="193">
        <f>_xlfn.IFNA(IF($B285=$B$382,0,_xlfn.IFNA(INDEX('I.Supplementary 2017-18'!AA$8:AA$35,MATCH($B285,'I.Supplementary 2017-18'!$B$8:$B$35,0)),INDEX('I.KI 2017-18'!AA$9:AA$393,MATCH($B285,'I.KI 2017-18'!$B$9:$B$393,0)))),"")</f>
        <v>0</v>
      </c>
      <c r="AO285" s="157">
        <f>_xlfn.IFNA(IF($B285=$B$382,0,_xlfn.IFNA(INDEX('I.Supplementary 2017-18'!AB$8:AB$35,MATCH($B285,'I.Supplementary 2017-18'!$B$8:$B$35,0)),INDEX('I.KI 2017-18'!AB$9:AB$393,MATCH($B285,'I.KI 2017-18'!$B$9:$B$393,0)))),"")</f>
        <v>0</v>
      </c>
      <c r="AP285" s="149"/>
      <c r="AQ285" s="156">
        <f>_xlfn.IFNA(IF($B285=$B$381,0,IF($B285=$B$382,0,_xlfn.IFNA(INDEX('I.Supplementary 2017-18'!I$8:I$35,MATCH($B285,'I.Supplementary 2017-18'!$B$8:$B$35,0)),INDEX('I.KI 2017-18'!I$9:I$393,MATCH($B285,'I.KI 2017-18'!$B$9:$B$393,0))))),"")</f>
        <v>0.22974470000902564</v>
      </c>
      <c r="AR285" s="149">
        <f>_xlfn.IFNA(IF($B285=$B$381,0,IF($B285=$B$382,0,_xlfn.IFNA(INDEX('I.Supplementary 2017-18'!J$8:J$35,MATCH($B285,'I.Supplementary 2017-18'!$B$8:$B$35,0)),INDEX('I.KI 2017-18'!J$9:J$393,MATCH($B285,'I.KI 2017-18'!$B$9:$B$393,0))))),"")</f>
        <v>2.4720961546883964</v>
      </c>
      <c r="AS285" s="157">
        <f>_xlfn.IFNA(IF($B285=$B$381,0,IF($B285=$B$382,0,_xlfn.IFNA(INDEX('I.Supplementary 2017-18'!H$8:H$35,MATCH($B285,'I.Supplementary 2017-18'!$B$8:$B$35,0)),INDEX('I.KI 2017-18'!H$9:H$393,MATCH($B285,'I.KI 2017-18'!$B$9:$B$393,0))))),"")</f>
        <v>2.701840854697422</v>
      </c>
      <c r="AT285" s="149"/>
      <c r="AU285" s="156">
        <f>_xlfn.IFNA(_xlfn.IFNA(INDEX('I.Supplementary 2018-19'!P$8:P$157,MATCH($B285,'I.Supplementary 2018-19'!$B$8:$B$157,0)),INDEX('I.KI 2018-19'!P$9:P$393,MATCH($B285,'I.KI 2018-19'!$B$9:$B$393,0))),"")</f>
        <v>0</v>
      </c>
      <c r="AV285" s="193">
        <f>_xlfn.IFNA(_xlfn.IFNA(INDEX('I.Supplementary 2018-19'!Q$8:Q$157,MATCH($B285,'I.Supplementary 2018-19'!$B$8:$B$157,0)),INDEX('I.KI 2018-19'!Q$9:Q$393,MATCH($B285,'I.KI 2018-19'!$B$9:$B$393,0))),"")</f>
        <v>0</v>
      </c>
      <c r="AW285" s="193">
        <f>_xlfn.IFNA(_xlfn.IFNA(INDEX('I.Supplementary 2018-19'!R$8:R$157,MATCH($B285,'I.Supplementary 2018-19'!$B$8:$B$157,0)),INDEX('I.KI 2018-19'!R$9:R$393,MATCH($B285,'I.KI 2018-19'!$B$9:$B$393,0))),"")</f>
        <v>0</v>
      </c>
      <c r="AX285" s="193">
        <f>_xlfn.IFNA(_xlfn.IFNA(INDEX('I.Supplementary 2018-19'!S$8:S$157,MATCH($B285,'I.Supplementary 2018-19'!$B$8:$B$157,0)),INDEX('I.KI 2018-19'!S$9:S$393,MATCH($B285,'I.KI 2018-19'!$B$9:$B$393,0))),"")</f>
        <v>0</v>
      </c>
      <c r="AY285" s="157">
        <f>_xlfn.IFNA(_xlfn.IFNA(INDEX('I.Supplementary 2018-19'!T$8:T$157,MATCH($B285,'I.Supplementary 2018-19'!$B$8:$B$157,0)),INDEX('I.KI 2018-19'!T$9:T$393,MATCH($B285,'I.KI 2018-19'!$B$9:$B$393,0))),"")</f>
        <v>0</v>
      </c>
      <c r="AZ285" s="156">
        <f>_xlfn.IFNA(_xlfn.IFNA(INDEX('I.Supplementary 2018-19'!U$8:U$157,MATCH($B285,'I.Supplementary 2018-19'!$B$8:$B$157,0)),INDEX('I.KI 2018-19'!U$9:U$393,MATCH($B285,'I.KI 2018-19'!$B$9:$B$393,0))),"")</f>
        <v>0</v>
      </c>
      <c r="BA285" s="193">
        <f>_xlfn.IFNA(_xlfn.IFNA(INDEX('I.Supplementary 2018-19'!V$8:V$157,MATCH($B285,'I.Supplementary 2018-19'!$B$8:$B$157,0)),INDEX('I.KI 2018-19'!V$9:V$393,MATCH($B285,'I.KI 2018-19'!$B$9:$B$393,0))),"")</f>
        <v>2.5463651378764598</v>
      </c>
      <c r="BB285" s="193">
        <f>_xlfn.IFNA(_xlfn.IFNA(INDEX('I.Supplementary 2018-19'!W$8:W$157,MATCH($B285,'I.Supplementary 2018-19'!$B$8:$B$157,0)),INDEX('I.KI 2018-19'!W$9:W$393,MATCH($B285,'I.KI 2018-19'!$B$9:$B$393,0))),"")</f>
        <v>0</v>
      </c>
      <c r="BC285" s="193">
        <f>_xlfn.IFNA(_xlfn.IFNA(INDEX('I.Supplementary 2018-19'!X$8:X$157,MATCH($B285,'I.Supplementary 2018-19'!$B$8:$B$157,0)),INDEX('I.KI 2018-19'!X$9:X$393,MATCH($B285,'I.KI 2018-19'!$B$9:$B$393,0))),"")</f>
        <v>0</v>
      </c>
      <c r="BD285" s="157">
        <f>_xlfn.IFNA(_xlfn.IFNA(INDEX('I.Supplementary 2018-19'!Y$8:Y$157,MATCH($B285,'I.Supplementary 2018-19'!$B$8:$B$157,0)),INDEX('I.KI 2018-19'!Y$9:Y$393,MATCH($B285,'I.KI 2018-19'!$B$9:$B$393,0))),"")</f>
        <v>0</v>
      </c>
      <c r="BE285" s="156">
        <f>_xlfn.IFNA(_xlfn.IFNA(INDEX('I.Supplementary 2018-19'!Z$8:Z$157,MATCH($B285,'I.Supplementary 2018-19'!$B$8:$B$157,0)),INDEX('I.KI 2018-19'!Z$9:Z$393,MATCH($B285,'I.KI 2018-19'!$B$9:$B$393,0))),"")</f>
        <v>0</v>
      </c>
      <c r="BF285" s="193">
        <f>_xlfn.IFNA(_xlfn.IFNA(INDEX('I.Supplementary 2018-19'!AA$8:AA$157,MATCH($B285,'I.Supplementary 2018-19'!$B$8:$B$157,0)),INDEX('I.KI 2018-19'!AA$9:AA$393,MATCH($B285,'I.KI 2018-19'!$B$9:$B$393,0))),"")</f>
        <v>2.5463651378764598</v>
      </c>
      <c r="BG285" s="193">
        <f>_xlfn.IFNA(_xlfn.IFNA(INDEX('I.Supplementary 2018-19'!AB$8:AB$157,MATCH($B285,'I.Supplementary 2018-19'!$B$8:$B$157,0)),INDEX('I.KI 2018-19'!AB$9:AB$393,MATCH($B285,'I.KI 2018-19'!$B$9:$B$393,0))),"")</f>
        <v>0</v>
      </c>
      <c r="BH285" s="193">
        <f>_xlfn.IFNA(_xlfn.IFNA(INDEX('I.Supplementary 2018-19'!AC$8:AC$157,MATCH($B285,'I.Supplementary 2018-19'!$B$8:$B$157,0)),INDEX('I.KI 2018-19'!AC$9:AC$393,MATCH($B285,'I.KI 2018-19'!$B$9:$B$393,0))),"")</f>
        <v>0</v>
      </c>
      <c r="BI285" s="157">
        <f>_xlfn.IFNA(_xlfn.IFNA(INDEX('I.Supplementary 2018-19'!AD$8:AD$157,MATCH($B285,'I.Supplementary 2018-19'!$B$8:$B$157,0)),INDEX('I.KI 2018-19'!AD$9:AD$393,MATCH($B285,'I.KI 2018-19'!$B$9:$B$393,0))),"")</f>
        <v>0</v>
      </c>
      <c r="BJ285" s="149"/>
      <c r="BK285" s="156">
        <f>_xlfn.IFNA(IF($B285=$B$381,0,IF($B285=$B$382,0,_xlfn.IFNA(INDEX('I.Supplementary 2018-19'!I$8:I$157,MATCH($B285,'I.Supplementary 2018-19'!$B$8:$B$157,0)),INDEX('I.KI 2018-19'!I$9:I$393,MATCH($B285,'I.KI 2018-19'!$B$9:$B$393,0))))),"")</f>
        <v>0</v>
      </c>
      <c r="BL285" s="149">
        <f>_xlfn.IFNA(IF($B285=$B$381,0,IF($B285=$B$382,0,_xlfn.IFNA(INDEX('I.Supplementary 2018-19'!J$8:J$157,MATCH($B285,'I.Supplementary 2018-19'!$B$8:$B$157,0)),INDEX('I.KI 2018-19'!J$9:J$393,MATCH($B285,'I.KI 2018-19'!$B$9:$B$393,0))))),"")</f>
        <v>2.5463651378764598</v>
      </c>
      <c r="BM285" s="157">
        <f>_xlfn.IFNA(IF($B285=$B$381,0,IF($B285=$B$382,0,_xlfn.IFNA(INDEX('I.Supplementary 2018-19'!H$8:H$157,MATCH($B285,'I.Supplementary 2018-19'!$B$8:$B$157,0)),INDEX('I.KI 2018-19'!H$9:H$393,MATCH($B285,'I.KI 2018-19'!$B$9:$B$393,0))))),"")</f>
        <v>2.5463651378764598</v>
      </c>
    </row>
    <row r="286" spans="2:65">
      <c r="B286" s="121" t="str">
        <f>'Calculations for 2021-22'!B286</f>
        <v>E1039</v>
      </c>
      <c r="C286" s="160" t="str">
        <f>'Calculations for 2021-22'!D286</f>
        <v>E1039</v>
      </c>
      <c r="D286" t="str">
        <f>'Calculations for 2021-22'!E286</f>
        <v>SD</v>
      </c>
      <c r="E286">
        <f>'Calculations for 2021-22'!F286</f>
        <v>0</v>
      </c>
      <c r="F286" s="120" t="str">
        <f>'Calculations for 2021-22'!H286</f>
        <v>South Derbyshire</v>
      </c>
      <c r="G286" s="156">
        <f>_xlfn.IFNA(INDEX('I.KI 2016-17'!M$8:M$391,MATCH($B286,'I.KI 2016-17'!$B$8:$B$391,0)),"")</f>
        <v>0</v>
      </c>
      <c r="H286" s="149">
        <f>_xlfn.IFNA(INDEX('I.KI 2016-17'!N$8:N$391,MATCH($B286,'I.KI 2016-17'!$B$8:$B$391,0)),"")</f>
        <v>1.199194207988</v>
      </c>
      <c r="I286" s="149">
        <f>_xlfn.IFNA(INDEX('I.KI 2016-17'!O$8:O$391,MATCH($B286,'I.KI 2016-17'!$B$8:$B$391,0)),"")</f>
        <v>0</v>
      </c>
      <c r="J286" s="149">
        <f>_xlfn.IFNA(INDEX('I.KI 2016-17'!P$8:P$391,MATCH($B286,'I.KI 2016-17'!$B$8:$B$391,0)),"")</f>
        <v>0</v>
      </c>
      <c r="K286" s="157">
        <f>_xlfn.IFNA(INDEX('I.KI 2016-17'!Q$8:Q$391,MATCH($B286,'I.KI 2016-17'!$B$8:$B$391,0)),"")</f>
        <v>0</v>
      </c>
      <c r="L286" s="156">
        <f>_xlfn.IFNA(INDEX('I.KI 2016-17'!R$8:R$391,MATCH($B286,'I.KI 2016-17'!$B$8:$B$391,0)),"")</f>
        <v>0</v>
      </c>
      <c r="M286" s="193">
        <f>_xlfn.IFNA(INDEX('I.KI 2016-17'!S$8:S$391,MATCH($B286,'I.KI 2016-17'!$B$8:$B$391,0)),"")</f>
        <v>2.3097429842849997</v>
      </c>
      <c r="N286" s="193">
        <f>_xlfn.IFNA(INDEX('I.KI 2016-17'!T$8:T$391,MATCH($B286,'I.KI 2016-17'!$B$8:$B$391,0)),"")</f>
        <v>0</v>
      </c>
      <c r="O286" s="193">
        <f>_xlfn.IFNA(INDEX('I.KI 2016-17'!U$8:U$391,MATCH($B286,'I.KI 2016-17'!$B$8:$B$391,0)),"")</f>
        <v>0</v>
      </c>
      <c r="P286" s="157">
        <f>_xlfn.IFNA(INDEX('I.KI 2016-17'!V$8:V$391,MATCH($B286,'I.KI 2016-17'!$B$8:$B$391,0)),"")</f>
        <v>0</v>
      </c>
      <c r="Q286" s="156">
        <f>_xlfn.IFNA(INDEX('I.KI 2016-17'!W$8:W$391,MATCH($B286,'I.KI 2016-17'!$B$8:$B$391,0)),"")</f>
        <v>0</v>
      </c>
      <c r="R286" s="193">
        <f>_xlfn.IFNA(INDEX('I.KI 2016-17'!X$8:X$391,MATCH($B286,'I.KI 2016-17'!$B$8:$B$391,0)),"")</f>
        <v>3.5089371922729997</v>
      </c>
      <c r="S286" s="193">
        <f>_xlfn.IFNA(INDEX('I.KI 2016-17'!Y$8:Y$391,MATCH($B286,'I.KI 2016-17'!$B$8:$B$391,0)),"")</f>
        <v>0</v>
      </c>
      <c r="T286" s="193">
        <f>_xlfn.IFNA(INDEX('I.KI 2016-17'!Z$8:Z$391,MATCH($B286,'I.KI 2016-17'!$B$8:$B$391,0)),"")</f>
        <v>0</v>
      </c>
      <c r="U286" s="157">
        <f>_xlfn.IFNA(INDEX('I.KI 2016-17'!AA$8:AA$391,MATCH($B286,'I.KI 2016-17'!$B$8:$B$391,0)),"")</f>
        <v>0</v>
      </c>
      <c r="V286" s="149"/>
      <c r="W286" s="154">
        <f>_xlfn.IFNA(INDEX('I.KI 2016-17'!$H$8:$H$391,MATCH(B286,'I.KI 2016-17'!$B$8:$B$391,0)),"")</f>
        <v>1.199194207988</v>
      </c>
      <c r="X286" s="153">
        <f>_xlfn.IFNA(INDEX('I.KI 2016-17'!$I$8:$I$391,MATCH(B286,'I.KI 2016-17'!$B$8:$B$391,0)),"")</f>
        <v>2.3097429842849997</v>
      </c>
      <c r="Y286" s="155">
        <f>_xlfn.IFNA(INDEX('I.KI 2016-17'!$G$8:$G$391,MATCH(B286,'I.KI 2016-17'!$B$8:$B$391,0)),"")</f>
        <v>3.5089371922729997</v>
      </c>
      <c r="Z286" s="149"/>
      <c r="AA286" s="156">
        <f>_xlfn.IFNA(IF($B286=$B$382,0,_xlfn.IFNA(INDEX('I.Supplementary 2017-18'!N$8:N$35,MATCH($B286,'I.Supplementary 2017-18'!$B$8:$B$35,0)),INDEX('I.KI 2017-18'!N$9:N$393,MATCH($B286,'I.KI 2017-18'!$B$9:$B$393,0)))),"")</f>
        <v>0</v>
      </c>
      <c r="AB286" s="193">
        <f>_xlfn.IFNA(IF($B286=$B$382,0,_xlfn.IFNA(INDEX('I.Supplementary 2017-18'!O$8:O$35,MATCH($B286,'I.Supplementary 2017-18'!$B$8:$B$35,0)),INDEX('I.KI 2017-18'!O$9:O$393,MATCH($B286,'I.KI 2017-18'!$B$9:$B$393,0)))),"")</f>
        <v>0.66823892944063989</v>
      </c>
      <c r="AC286" s="193">
        <f>_xlfn.IFNA(IF($B286=$B$382,0,_xlfn.IFNA(INDEX('I.Supplementary 2017-18'!P$8:P$35,MATCH($B286,'I.Supplementary 2017-18'!$B$8:$B$35,0)),INDEX('I.KI 2017-18'!P$9:P$393,MATCH($B286,'I.KI 2017-18'!$B$9:$B$393,0)))),"")</f>
        <v>0</v>
      </c>
      <c r="AD286" s="193">
        <f>_xlfn.IFNA(IF($B286=$B$382,0,_xlfn.IFNA(INDEX('I.Supplementary 2017-18'!Q$8:Q$35,MATCH($B286,'I.Supplementary 2017-18'!$B$8:$B$35,0)),INDEX('I.KI 2017-18'!Q$9:Q$393,MATCH($B286,'I.KI 2017-18'!$B$9:$B$393,0)))),"")</f>
        <v>0</v>
      </c>
      <c r="AE286" s="157">
        <f>_xlfn.IFNA(IF($B286=$B$382,0,_xlfn.IFNA(INDEX('I.Supplementary 2017-18'!R$8:R$35,MATCH($B286,'I.Supplementary 2017-18'!$B$8:$B$35,0)),INDEX('I.KI 2017-18'!R$9:R$393,MATCH($B286,'I.KI 2017-18'!$B$9:$B$393,0)))),"")</f>
        <v>0</v>
      </c>
      <c r="AF286" s="156">
        <f>_xlfn.IFNA(IF($B286=$B$382,0,_xlfn.IFNA(INDEX('I.Supplementary 2017-18'!S$8:S$35,MATCH($B286,'I.Supplementary 2017-18'!$B$8:$B$35,0)),INDEX('I.KI 2017-18'!S$9:S$393,MATCH($B286,'I.KI 2017-18'!$B$9:$B$393,0)))),"")</f>
        <v>0</v>
      </c>
      <c r="AG286" s="193">
        <f>_xlfn.IFNA(IF($B286=$B$382,0,_xlfn.IFNA(INDEX('I.Supplementary 2017-18'!T$8:T$35,MATCH($B286,'I.Supplementary 2017-18'!$B$8:$B$35,0)),INDEX('I.KI 2017-18'!T$9:T$393,MATCH($B286,'I.KI 2017-18'!$B$9:$B$393,0)))),"")</f>
        <v>2.3568987539949786</v>
      </c>
      <c r="AH286" s="193">
        <f>_xlfn.IFNA(IF($B286=$B$382,0,_xlfn.IFNA(INDEX('I.Supplementary 2017-18'!U$8:U$35,MATCH($B286,'I.Supplementary 2017-18'!$B$8:$B$35,0)),INDEX('I.KI 2017-18'!U$9:U$393,MATCH($B286,'I.KI 2017-18'!$B$9:$B$393,0)))),"")</f>
        <v>0</v>
      </c>
      <c r="AI286" s="193">
        <f>_xlfn.IFNA(IF($B286=$B$382,0,_xlfn.IFNA(INDEX('I.Supplementary 2017-18'!V$8:V$35,MATCH($B286,'I.Supplementary 2017-18'!$B$8:$B$35,0)),INDEX('I.KI 2017-18'!V$9:V$393,MATCH($B286,'I.KI 2017-18'!$B$9:$B$393,0)))),"")</f>
        <v>0</v>
      </c>
      <c r="AJ286" s="157">
        <f>_xlfn.IFNA(IF($B286=$B$382,0,_xlfn.IFNA(INDEX('I.Supplementary 2017-18'!W$8:W$35,MATCH($B286,'I.Supplementary 2017-18'!$B$8:$B$35,0)),INDEX('I.KI 2017-18'!W$9:W$393,MATCH($B286,'I.KI 2017-18'!$B$9:$B$393,0)))),"")</f>
        <v>0</v>
      </c>
      <c r="AK286" s="156">
        <f>_xlfn.IFNA(IF($B286=$B$382,0,_xlfn.IFNA(INDEX('I.Supplementary 2017-18'!X$8:X$35,MATCH($B286,'I.Supplementary 2017-18'!$B$8:$B$35,0)),INDEX('I.KI 2017-18'!X$9:X$393,MATCH($B286,'I.KI 2017-18'!$B$9:$B$393,0)))),"")</f>
        <v>0</v>
      </c>
      <c r="AL286" s="193">
        <f>_xlfn.IFNA(IF($B286=$B$382,0,_xlfn.IFNA(INDEX('I.Supplementary 2017-18'!Y$8:Y$35,MATCH($B286,'I.Supplementary 2017-18'!$B$8:$B$35,0)),INDEX('I.KI 2017-18'!Y$9:Y$393,MATCH($B286,'I.KI 2017-18'!$B$9:$B$393,0)))),"")</f>
        <v>3.0251376834356183</v>
      </c>
      <c r="AM286" s="193">
        <f>_xlfn.IFNA(IF($B286=$B$382,0,_xlfn.IFNA(INDEX('I.Supplementary 2017-18'!Z$8:Z$35,MATCH($B286,'I.Supplementary 2017-18'!$B$8:$B$35,0)),INDEX('I.KI 2017-18'!Z$9:Z$393,MATCH($B286,'I.KI 2017-18'!$B$9:$B$393,0)))),"")</f>
        <v>0</v>
      </c>
      <c r="AN286" s="193">
        <f>_xlfn.IFNA(IF($B286=$B$382,0,_xlfn.IFNA(INDEX('I.Supplementary 2017-18'!AA$8:AA$35,MATCH($B286,'I.Supplementary 2017-18'!$B$8:$B$35,0)),INDEX('I.KI 2017-18'!AA$9:AA$393,MATCH($B286,'I.KI 2017-18'!$B$9:$B$393,0)))),"")</f>
        <v>0</v>
      </c>
      <c r="AO286" s="157">
        <f>_xlfn.IFNA(IF($B286=$B$382,0,_xlfn.IFNA(INDEX('I.Supplementary 2017-18'!AB$8:AB$35,MATCH($B286,'I.Supplementary 2017-18'!$B$8:$B$35,0)),INDEX('I.KI 2017-18'!AB$9:AB$393,MATCH($B286,'I.KI 2017-18'!$B$9:$B$393,0)))),"")</f>
        <v>0</v>
      </c>
      <c r="AP286" s="149"/>
      <c r="AQ286" s="156">
        <f>_xlfn.IFNA(IF($B286=$B$381,0,IF($B286=$B$382,0,_xlfn.IFNA(INDEX('I.Supplementary 2017-18'!I$8:I$35,MATCH($B286,'I.Supplementary 2017-18'!$B$8:$B$35,0)),INDEX('I.KI 2017-18'!I$9:I$393,MATCH($B286,'I.KI 2017-18'!$B$9:$B$393,0))))),"")</f>
        <v>0.66823892944063989</v>
      </c>
      <c r="AR286" s="149">
        <f>_xlfn.IFNA(IF($B286=$B$381,0,IF($B286=$B$382,0,_xlfn.IFNA(INDEX('I.Supplementary 2017-18'!J$8:J$35,MATCH($B286,'I.Supplementary 2017-18'!$B$8:$B$35,0)),INDEX('I.KI 2017-18'!J$9:J$393,MATCH($B286,'I.KI 2017-18'!$B$9:$B$393,0))))),"")</f>
        <v>2.3568987539949786</v>
      </c>
      <c r="AS286" s="157">
        <f>_xlfn.IFNA(IF($B286=$B$381,0,IF($B286=$B$382,0,_xlfn.IFNA(INDEX('I.Supplementary 2017-18'!H$8:H$35,MATCH($B286,'I.Supplementary 2017-18'!$B$8:$B$35,0)),INDEX('I.KI 2017-18'!H$9:H$393,MATCH($B286,'I.KI 2017-18'!$B$9:$B$393,0))))),"")</f>
        <v>3.0251376834356183</v>
      </c>
      <c r="AT286" s="149"/>
      <c r="AU286" s="156">
        <f>_xlfn.IFNA(_xlfn.IFNA(INDEX('I.Supplementary 2018-19'!P$8:P$157,MATCH($B286,'I.Supplementary 2018-19'!$B$8:$B$157,0)),INDEX('I.KI 2018-19'!P$9:P$393,MATCH($B286,'I.KI 2018-19'!$B$9:$B$393,0))),"")</f>
        <v>0</v>
      </c>
      <c r="AV286" s="193">
        <f>_xlfn.IFNA(_xlfn.IFNA(INDEX('I.Supplementary 2018-19'!Q$8:Q$157,MATCH($B286,'I.Supplementary 2018-19'!$B$8:$B$157,0)),INDEX('I.KI 2018-19'!Q$9:Q$393,MATCH($B286,'I.KI 2018-19'!$B$9:$B$393,0))),"")</f>
        <v>0.33836724748569635</v>
      </c>
      <c r="AW286" s="193">
        <f>_xlfn.IFNA(_xlfn.IFNA(INDEX('I.Supplementary 2018-19'!R$8:R$157,MATCH($B286,'I.Supplementary 2018-19'!$B$8:$B$157,0)),INDEX('I.KI 2018-19'!R$9:R$393,MATCH($B286,'I.KI 2018-19'!$B$9:$B$393,0))),"")</f>
        <v>0</v>
      </c>
      <c r="AX286" s="193">
        <f>_xlfn.IFNA(_xlfn.IFNA(INDEX('I.Supplementary 2018-19'!S$8:S$157,MATCH($B286,'I.Supplementary 2018-19'!$B$8:$B$157,0)),INDEX('I.KI 2018-19'!S$9:S$393,MATCH($B286,'I.KI 2018-19'!$B$9:$B$393,0))),"")</f>
        <v>0</v>
      </c>
      <c r="AY286" s="157">
        <f>_xlfn.IFNA(_xlfn.IFNA(INDEX('I.Supplementary 2018-19'!T$8:T$157,MATCH($B286,'I.Supplementary 2018-19'!$B$8:$B$157,0)),INDEX('I.KI 2018-19'!T$9:T$393,MATCH($B286,'I.KI 2018-19'!$B$9:$B$393,0))),"")</f>
        <v>0</v>
      </c>
      <c r="AZ286" s="156">
        <f>_xlfn.IFNA(_xlfn.IFNA(INDEX('I.Supplementary 2018-19'!U$8:U$157,MATCH($B286,'I.Supplementary 2018-19'!$B$8:$B$157,0)),INDEX('I.KI 2018-19'!U$9:U$393,MATCH($B286,'I.KI 2018-19'!$B$9:$B$393,0))),"")</f>
        <v>0</v>
      </c>
      <c r="BA286" s="193">
        <f>_xlfn.IFNA(_xlfn.IFNA(INDEX('I.Supplementary 2018-19'!V$8:V$157,MATCH($B286,'I.Supplementary 2018-19'!$B$8:$B$157,0)),INDEX('I.KI 2018-19'!V$9:V$393,MATCH($B286,'I.KI 2018-19'!$B$9:$B$393,0))),"")</f>
        <v>2.4277068710677887</v>
      </c>
      <c r="BB286" s="193">
        <f>_xlfn.IFNA(_xlfn.IFNA(INDEX('I.Supplementary 2018-19'!W$8:W$157,MATCH($B286,'I.Supplementary 2018-19'!$B$8:$B$157,0)),INDEX('I.KI 2018-19'!W$9:W$393,MATCH($B286,'I.KI 2018-19'!$B$9:$B$393,0))),"")</f>
        <v>0</v>
      </c>
      <c r="BC286" s="193">
        <f>_xlfn.IFNA(_xlfn.IFNA(INDEX('I.Supplementary 2018-19'!X$8:X$157,MATCH($B286,'I.Supplementary 2018-19'!$B$8:$B$157,0)),INDEX('I.KI 2018-19'!X$9:X$393,MATCH($B286,'I.KI 2018-19'!$B$9:$B$393,0))),"")</f>
        <v>0</v>
      </c>
      <c r="BD286" s="157">
        <f>_xlfn.IFNA(_xlfn.IFNA(INDEX('I.Supplementary 2018-19'!Y$8:Y$157,MATCH($B286,'I.Supplementary 2018-19'!$B$8:$B$157,0)),INDEX('I.KI 2018-19'!Y$9:Y$393,MATCH($B286,'I.KI 2018-19'!$B$9:$B$393,0))),"")</f>
        <v>0</v>
      </c>
      <c r="BE286" s="156">
        <f>_xlfn.IFNA(_xlfn.IFNA(INDEX('I.Supplementary 2018-19'!Z$8:Z$157,MATCH($B286,'I.Supplementary 2018-19'!$B$8:$B$157,0)),INDEX('I.KI 2018-19'!Z$9:Z$393,MATCH($B286,'I.KI 2018-19'!$B$9:$B$393,0))),"")</f>
        <v>0</v>
      </c>
      <c r="BF286" s="193">
        <f>_xlfn.IFNA(_xlfn.IFNA(INDEX('I.Supplementary 2018-19'!AA$8:AA$157,MATCH($B286,'I.Supplementary 2018-19'!$B$8:$B$157,0)),INDEX('I.KI 2018-19'!AA$9:AA$393,MATCH($B286,'I.KI 2018-19'!$B$9:$B$393,0))),"")</f>
        <v>2.766074118553485</v>
      </c>
      <c r="BG286" s="193">
        <f>_xlfn.IFNA(_xlfn.IFNA(INDEX('I.Supplementary 2018-19'!AB$8:AB$157,MATCH($B286,'I.Supplementary 2018-19'!$B$8:$B$157,0)),INDEX('I.KI 2018-19'!AB$9:AB$393,MATCH($B286,'I.KI 2018-19'!$B$9:$B$393,0))),"")</f>
        <v>0</v>
      </c>
      <c r="BH286" s="193">
        <f>_xlfn.IFNA(_xlfn.IFNA(INDEX('I.Supplementary 2018-19'!AC$8:AC$157,MATCH($B286,'I.Supplementary 2018-19'!$B$8:$B$157,0)),INDEX('I.KI 2018-19'!AC$9:AC$393,MATCH($B286,'I.KI 2018-19'!$B$9:$B$393,0))),"")</f>
        <v>0</v>
      </c>
      <c r="BI286" s="157">
        <f>_xlfn.IFNA(_xlfn.IFNA(INDEX('I.Supplementary 2018-19'!AD$8:AD$157,MATCH($B286,'I.Supplementary 2018-19'!$B$8:$B$157,0)),INDEX('I.KI 2018-19'!AD$9:AD$393,MATCH($B286,'I.KI 2018-19'!$B$9:$B$393,0))),"")</f>
        <v>0</v>
      </c>
      <c r="BJ286" s="149"/>
      <c r="BK286" s="156">
        <f>_xlfn.IFNA(IF($B286=$B$381,0,IF($B286=$B$382,0,_xlfn.IFNA(INDEX('I.Supplementary 2018-19'!I$8:I$157,MATCH($B286,'I.Supplementary 2018-19'!$B$8:$B$157,0)),INDEX('I.KI 2018-19'!I$9:I$393,MATCH($B286,'I.KI 2018-19'!$B$9:$B$393,0))))),"")</f>
        <v>0.33836724748569635</v>
      </c>
      <c r="BL286" s="149">
        <f>_xlfn.IFNA(IF($B286=$B$381,0,IF($B286=$B$382,0,_xlfn.IFNA(INDEX('I.Supplementary 2018-19'!J$8:J$157,MATCH($B286,'I.Supplementary 2018-19'!$B$8:$B$157,0)),INDEX('I.KI 2018-19'!J$9:J$393,MATCH($B286,'I.KI 2018-19'!$B$9:$B$393,0))))),"")</f>
        <v>2.4277068710677887</v>
      </c>
      <c r="BM286" s="157">
        <f>_xlfn.IFNA(IF($B286=$B$381,0,IF($B286=$B$382,0,_xlfn.IFNA(INDEX('I.Supplementary 2018-19'!H$8:H$157,MATCH($B286,'I.Supplementary 2018-19'!$B$8:$B$157,0)),INDEX('I.KI 2018-19'!H$9:H$393,MATCH($B286,'I.KI 2018-19'!$B$9:$B$393,0))))),"")</f>
        <v>2.766074118553485</v>
      </c>
    </row>
    <row r="287" spans="2:65">
      <c r="B287" s="121" t="str">
        <f>'Calculations for 2021-22'!B287</f>
        <v>E0103</v>
      </c>
      <c r="C287" s="160" t="str">
        <f>'Calculations for 2021-22'!D287</f>
        <v>E0103</v>
      </c>
      <c r="D287" t="str">
        <f>'Calculations for 2021-22'!E287</f>
        <v>UNINFIR</v>
      </c>
      <c r="E287" t="str">
        <f>'Calculations for 2021-22'!F287</f>
        <v>P1704</v>
      </c>
      <c r="F287" s="120" t="str">
        <f>'Calculations for 2021-22'!H287</f>
        <v>South Gloucestershire</v>
      </c>
      <c r="G287" s="156">
        <f>_xlfn.IFNA(INDEX('I.KI 2016-17'!M$8:M$391,MATCH($B287,'I.KI 2016-17'!$B$8:$B$391,0)),"")</f>
        <v>22.739599388310999</v>
      </c>
      <c r="H287" s="149">
        <f>_xlfn.IFNA(INDEX('I.KI 2016-17'!N$8:N$391,MATCH($B287,'I.KI 2016-17'!$B$8:$B$391,0)),"")</f>
        <v>2.5443604124250001</v>
      </c>
      <c r="I287" s="149">
        <f>_xlfn.IFNA(INDEX('I.KI 2016-17'!O$8:O$391,MATCH($B287,'I.KI 2016-17'!$B$8:$B$391,0)),"")</f>
        <v>0</v>
      </c>
      <c r="J287" s="149">
        <f>_xlfn.IFNA(INDEX('I.KI 2016-17'!P$8:P$391,MATCH($B287,'I.KI 2016-17'!$B$8:$B$391,0)),"")</f>
        <v>0</v>
      </c>
      <c r="K287" s="157">
        <f>_xlfn.IFNA(INDEX('I.KI 2016-17'!Q$8:Q$391,MATCH($B287,'I.KI 2016-17'!$B$8:$B$391,0)),"")</f>
        <v>0</v>
      </c>
      <c r="L287" s="156">
        <f>_xlfn.IFNA(INDEX('I.KI 2016-17'!R$8:R$391,MATCH($B287,'I.KI 2016-17'!$B$8:$B$391,0)),"")</f>
        <v>28.712965981082</v>
      </c>
      <c r="M287" s="193">
        <f>_xlfn.IFNA(INDEX('I.KI 2016-17'!S$8:S$391,MATCH($B287,'I.KI 2016-17'!$B$8:$B$391,0)),"")</f>
        <v>5.7583847504649999</v>
      </c>
      <c r="N287" s="193">
        <f>_xlfn.IFNA(INDEX('I.KI 2016-17'!T$8:T$391,MATCH($B287,'I.KI 2016-17'!$B$8:$B$391,0)),"")</f>
        <v>0</v>
      </c>
      <c r="O287" s="193">
        <f>_xlfn.IFNA(INDEX('I.KI 2016-17'!U$8:U$391,MATCH($B287,'I.KI 2016-17'!$B$8:$B$391,0)),"")</f>
        <v>0</v>
      </c>
      <c r="P287" s="157">
        <f>_xlfn.IFNA(INDEX('I.KI 2016-17'!V$8:V$391,MATCH($B287,'I.KI 2016-17'!$B$8:$B$391,0)),"")</f>
        <v>0</v>
      </c>
      <c r="Q287" s="156">
        <f>_xlfn.IFNA(INDEX('I.KI 2016-17'!W$8:W$391,MATCH($B287,'I.KI 2016-17'!$B$8:$B$391,0)),"")</f>
        <v>51.452565369393</v>
      </c>
      <c r="R287" s="193">
        <f>_xlfn.IFNA(INDEX('I.KI 2016-17'!X$8:X$391,MATCH($B287,'I.KI 2016-17'!$B$8:$B$391,0)),"")</f>
        <v>8.30274516289</v>
      </c>
      <c r="S287" s="193">
        <f>_xlfn.IFNA(INDEX('I.KI 2016-17'!Y$8:Y$391,MATCH($B287,'I.KI 2016-17'!$B$8:$B$391,0)),"")</f>
        <v>0</v>
      </c>
      <c r="T287" s="193">
        <f>_xlfn.IFNA(INDEX('I.KI 2016-17'!Z$8:Z$391,MATCH($B287,'I.KI 2016-17'!$B$8:$B$391,0)),"")</f>
        <v>0</v>
      </c>
      <c r="U287" s="157">
        <f>_xlfn.IFNA(INDEX('I.KI 2016-17'!AA$8:AA$391,MATCH($B287,'I.KI 2016-17'!$B$8:$B$391,0)),"")</f>
        <v>0</v>
      </c>
      <c r="V287" s="149"/>
      <c r="W287" s="154">
        <f>_xlfn.IFNA(INDEX('I.KI 2016-17'!$H$8:$H$391,MATCH(B287,'I.KI 2016-17'!$B$8:$B$391,0)),"")</f>
        <v>25.283959800736</v>
      </c>
      <c r="X287" s="153">
        <f>_xlfn.IFNA(INDEX('I.KI 2016-17'!$I$8:$I$391,MATCH(B287,'I.KI 2016-17'!$B$8:$B$391,0)),"")</f>
        <v>34.471350731546998</v>
      </c>
      <c r="Y287" s="155">
        <f>_xlfn.IFNA(INDEX('I.KI 2016-17'!$G$8:$G$391,MATCH(B287,'I.KI 2016-17'!$B$8:$B$391,0)),"")</f>
        <v>59.755310532282998</v>
      </c>
      <c r="Z287" s="149"/>
      <c r="AA287" s="156">
        <f>_xlfn.IFNA(IF($B287=$B$382,0,_xlfn.IFNA(INDEX('I.Supplementary 2017-18'!N$8:N$35,MATCH($B287,'I.Supplementary 2017-18'!$B$8:$B$35,0)),INDEX('I.KI 2017-18'!N$9:N$393,MATCH($B287,'I.KI 2017-18'!$B$9:$B$393,0)))),"")</f>
        <v>15.307576104012728</v>
      </c>
      <c r="AB287" s="193">
        <f>_xlfn.IFNA(IF($B287=$B$382,0,_xlfn.IFNA(INDEX('I.Supplementary 2017-18'!O$8:O$35,MATCH($B287,'I.Supplementary 2017-18'!$B$8:$B$35,0)),INDEX('I.KI 2017-18'!O$9:O$393,MATCH($B287,'I.KI 2017-18'!$B$9:$B$393,0)))),"")</f>
        <v>0.54759631224454941</v>
      </c>
      <c r="AC287" s="193">
        <f>_xlfn.IFNA(IF($B287=$B$382,0,_xlfn.IFNA(INDEX('I.Supplementary 2017-18'!P$8:P$35,MATCH($B287,'I.Supplementary 2017-18'!$B$8:$B$35,0)),INDEX('I.KI 2017-18'!P$9:P$393,MATCH($B287,'I.KI 2017-18'!$B$9:$B$393,0)))),"")</f>
        <v>0</v>
      </c>
      <c r="AD287" s="193">
        <f>_xlfn.IFNA(IF($B287=$B$382,0,_xlfn.IFNA(INDEX('I.Supplementary 2017-18'!Q$8:Q$35,MATCH($B287,'I.Supplementary 2017-18'!$B$8:$B$35,0)),INDEX('I.KI 2017-18'!Q$9:Q$393,MATCH($B287,'I.KI 2017-18'!$B$9:$B$393,0)))),"")</f>
        <v>0</v>
      </c>
      <c r="AE287" s="157">
        <f>_xlfn.IFNA(IF($B287=$B$382,0,_xlfn.IFNA(INDEX('I.Supplementary 2017-18'!R$8:R$35,MATCH($B287,'I.Supplementary 2017-18'!$B$8:$B$35,0)),INDEX('I.KI 2017-18'!R$9:R$393,MATCH($B287,'I.KI 2017-18'!$B$9:$B$393,0)))),"")</f>
        <v>0</v>
      </c>
      <c r="AF287" s="156">
        <f>_xlfn.IFNA(IF($B287=$B$382,0,_xlfn.IFNA(INDEX('I.Supplementary 2017-18'!S$8:S$35,MATCH($B287,'I.Supplementary 2017-18'!$B$8:$B$35,0)),INDEX('I.KI 2017-18'!S$9:S$393,MATCH($B287,'I.KI 2017-18'!$B$9:$B$393,0)))),"")</f>
        <v>29.299170602421501</v>
      </c>
      <c r="AG287" s="193">
        <f>_xlfn.IFNA(IF($B287=$B$382,0,_xlfn.IFNA(INDEX('I.Supplementary 2017-18'!T$8:T$35,MATCH($B287,'I.Supplementary 2017-18'!$B$8:$B$35,0)),INDEX('I.KI 2017-18'!T$9:T$393,MATCH($B287,'I.KI 2017-18'!$B$9:$B$393,0)))),"")</f>
        <v>5.8759480754937536</v>
      </c>
      <c r="AH287" s="193">
        <f>_xlfn.IFNA(IF($B287=$B$382,0,_xlfn.IFNA(INDEX('I.Supplementary 2017-18'!U$8:U$35,MATCH($B287,'I.Supplementary 2017-18'!$B$8:$B$35,0)),INDEX('I.KI 2017-18'!U$9:U$393,MATCH($B287,'I.KI 2017-18'!$B$9:$B$393,0)))),"")</f>
        <v>0</v>
      </c>
      <c r="AI287" s="193">
        <f>_xlfn.IFNA(IF($B287=$B$382,0,_xlfn.IFNA(INDEX('I.Supplementary 2017-18'!V$8:V$35,MATCH($B287,'I.Supplementary 2017-18'!$B$8:$B$35,0)),INDEX('I.KI 2017-18'!V$9:V$393,MATCH($B287,'I.KI 2017-18'!$B$9:$B$393,0)))),"")</f>
        <v>0</v>
      </c>
      <c r="AJ287" s="157">
        <f>_xlfn.IFNA(IF($B287=$B$382,0,_xlfn.IFNA(INDEX('I.Supplementary 2017-18'!W$8:W$35,MATCH($B287,'I.Supplementary 2017-18'!$B$8:$B$35,0)),INDEX('I.KI 2017-18'!W$9:W$393,MATCH($B287,'I.KI 2017-18'!$B$9:$B$393,0)))),"")</f>
        <v>0</v>
      </c>
      <c r="AK287" s="156">
        <f>_xlfn.IFNA(IF($B287=$B$382,0,_xlfn.IFNA(INDEX('I.Supplementary 2017-18'!X$8:X$35,MATCH($B287,'I.Supplementary 2017-18'!$B$8:$B$35,0)),INDEX('I.KI 2017-18'!X$9:X$393,MATCH($B287,'I.KI 2017-18'!$B$9:$B$393,0)))),"")</f>
        <v>44.60674670643423</v>
      </c>
      <c r="AL287" s="193">
        <f>_xlfn.IFNA(IF($B287=$B$382,0,_xlfn.IFNA(INDEX('I.Supplementary 2017-18'!Y$8:Y$35,MATCH($B287,'I.Supplementary 2017-18'!$B$8:$B$35,0)),INDEX('I.KI 2017-18'!Y$9:Y$393,MATCH($B287,'I.KI 2017-18'!$B$9:$B$393,0)))),"")</f>
        <v>6.4235443877383034</v>
      </c>
      <c r="AM287" s="193">
        <f>_xlfn.IFNA(IF($B287=$B$382,0,_xlfn.IFNA(INDEX('I.Supplementary 2017-18'!Z$8:Z$35,MATCH($B287,'I.Supplementary 2017-18'!$B$8:$B$35,0)),INDEX('I.KI 2017-18'!Z$9:Z$393,MATCH($B287,'I.KI 2017-18'!$B$9:$B$393,0)))),"")</f>
        <v>0</v>
      </c>
      <c r="AN287" s="193">
        <f>_xlfn.IFNA(IF($B287=$B$382,0,_xlfn.IFNA(INDEX('I.Supplementary 2017-18'!AA$8:AA$35,MATCH($B287,'I.Supplementary 2017-18'!$B$8:$B$35,0)),INDEX('I.KI 2017-18'!AA$9:AA$393,MATCH($B287,'I.KI 2017-18'!$B$9:$B$393,0)))),"")</f>
        <v>0</v>
      </c>
      <c r="AO287" s="157">
        <f>_xlfn.IFNA(IF($B287=$B$382,0,_xlfn.IFNA(INDEX('I.Supplementary 2017-18'!AB$8:AB$35,MATCH($B287,'I.Supplementary 2017-18'!$B$8:$B$35,0)),INDEX('I.KI 2017-18'!AB$9:AB$393,MATCH($B287,'I.KI 2017-18'!$B$9:$B$393,0)))),"")</f>
        <v>0</v>
      </c>
      <c r="AP287" s="149"/>
      <c r="AQ287" s="156">
        <f>_xlfn.IFNA(IF($B287=$B$381,0,IF($B287=$B$382,0,_xlfn.IFNA(INDEX('I.Supplementary 2017-18'!I$8:I$35,MATCH($B287,'I.Supplementary 2017-18'!$B$8:$B$35,0)),INDEX('I.KI 2017-18'!I$9:I$393,MATCH($B287,'I.KI 2017-18'!$B$9:$B$393,0))))),"")</f>
        <v>15.855172416257277</v>
      </c>
      <c r="AR287" s="149">
        <f>_xlfn.IFNA(IF($B287=$B$381,0,IF($B287=$B$382,0,_xlfn.IFNA(INDEX('I.Supplementary 2017-18'!J$8:J$35,MATCH($B287,'I.Supplementary 2017-18'!$B$8:$B$35,0)),INDEX('I.KI 2017-18'!J$9:J$393,MATCH($B287,'I.KI 2017-18'!$B$9:$B$393,0))))),"")</f>
        <v>35.17511867791525</v>
      </c>
      <c r="AS287" s="157">
        <f>_xlfn.IFNA(IF($B287=$B$381,0,IF($B287=$B$382,0,_xlfn.IFNA(INDEX('I.Supplementary 2017-18'!H$8:H$35,MATCH($B287,'I.Supplementary 2017-18'!$B$8:$B$35,0)),INDEX('I.KI 2017-18'!H$9:H$393,MATCH($B287,'I.KI 2017-18'!$B$9:$B$393,0))))),"")</f>
        <v>51.030291094172526</v>
      </c>
      <c r="AT287" s="149"/>
      <c r="AU287" s="156">
        <f>_xlfn.IFNA(_xlfn.IFNA(INDEX('I.Supplementary 2018-19'!P$8:P$157,MATCH($B287,'I.Supplementary 2018-19'!$B$8:$B$157,0)),INDEX('I.KI 2018-19'!P$9:P$393,MATCH($B287,'I.KI 2018-19'!$B$9:$B$393,0))),"")</f>
        <v>10.534463515048861</v>
      </c>
      <c r="AV287" s="193">
        <f>_xlfn.IFNA(_xlfn.IFNA(INDEX('I.Supplementary 2018-19'!Q$8:Q$157,MATCH($B287,'I.Supplementary 2018-19'!$B$8:$B$157,0)),INDEX('I.KI 2018-19'!Q$9:Q$393,MATCH($B287,'I.KI 2018-19'!$B$9:$B$393,0))),"")</f>
        <v>-0.63576338344003636</v>
      </c>
      <c r="AW287" s="193">
        <f>_xlfn.IFNA(_xlfn.IFNA(INDEX('I.Supplementary 2018-19'!R$8:R$157,MATCH($B287,'I.Supplementary 2018-19'!$B$8:$B$157,0)),INDEX('I.KI 2018-19'!R$9:R$393,MATCH($B287,'I.KI 2018-19'!$B$9:$B$393,0))),"")</f>
        <v>0</v>
      </c>
      <c r="AX287" s="193">
        <f>_xlfn.IFNA(_xlfn.IFNA(INDEX('I.Supplementary 2018-19'!S$8:S$157,MATCH($B287,'I.Supplementary 2018-19'!$B$8:$B$157,0)),INDEX('I.KI 2018-19'!S$9:S$393,MATCH($B287,'I.KI 2018-19'!$B$9:$B$393,0))),"")</f>
        <v>0</v>
      </c>
      <c r="AY287" s="157">
        <f>_xlfn.IFNA(_xlfn.IFNA(INDEX('I.Supplementary 2018-19'!T$8:T$157,MATCH($B287,'I.Supplementary 2018-19'!$B$8:$B$157,0)),INDEX('I.KI 2018-19'!T$9:T$393,MATCH($B287,'I.KI 2018-19'!$B$9:$B$393,0))),"")</f>
        <v>0</v>
      </c>
      <c r="AZ287" s="156">
        <f>_xlfn.IFNA(_xlfn.IFNA(INDEX('I.Supplementary 2018-19'!U$8:U$157,MATCH($B287,'I.Supplementary 2018-19'!$B$8:$B$157,0)),INDEX('I.KI 2018-19'!U$9:U$393,MATCH($B287,'I.KI 2018-19'!$B$9:$B$393,0))),"")</f>
        <v>30.179403195627295</v>
      </c>
      <c r="BA287" s="193">
        <f>_xlfn.IFNA(_xlfn.IFNA(INDEX('I.Supplementary 2018-19'!V$8:V$157,MATCH($B287,'I.Supplementary 2018-19'!$B$8:$B$157,0)),INDEX('I.KI 2018-19'!V$9:V$393,MATCH($B287,'I.KI 2018-19'!$B$9:$B$393,0))),"")</f>
        <v>6.0524787043712482</v>
      </c>
      <c r="BB287" s="193">
        <f>_xlfn.IFNA(_xlfn.IFNA(INDEX('I.Supplementary 2018-19'!W$8:W$157,MATCH($B287,'I.Supplementary 2018-19'!$B$8:$B$157,0)),INDEX('I.KI 2018-19'!W$9:W$393,MATCH($B287,'I.KI 2018-19'!$B$9:$B$393,0))),"")</f>
        <v>0</v>
      </c>
      <c r="BC287" s="193">
        <f>_xlfn.IFNA(_xlfn.IFNA(INDEX('I.Supplementary 2018-19'!X$8:X$157,MATCH($B287,'I.Supplementary 2018-19'!$B$8:$B$157,0)),INDEX('I.KI 2018-19'!X$9:X$393,MATCH($B287,'I.KI 2018-19'!$B$9:$B$393,0))),"")</f>
        <v>0</v>
      </c>
      <c r="BD287" s="157">
        <f>_xlfn.IFNA(_xlfn.IFNA(INDEX('I.Supplementary 2018-19'!Y$8:Y$157,MATCH($B287,'I.Supplementary 2018-19'!$B$8:$B$157,0)),INDEX('I.KI 2018-19'!Y$9:Y$393,MATCH($B287,'I.KI 2018-19'!$B$9:$B$393,0))),"")</f>
        <v>0</v>
      </c>
      <c r="BE287" s="156">
        <f>_xlfn.IFNA(_xlfn.IFNA(INDEX('I.Supplementary 2018-19'!Z$8:Z$157,MATCH($B287,'I.Supplementary 2018-19'!$B$8:$B$157,0)),INDEX('I.KI 2018-19'!Z$9:Z$393,MATCH($B287,'I.KI 2018-19'!$B$9:$B$393,0))),"")</f>
        <v>40.713866710676157</v>
      </c>
      <c r="BF287" s="193">
        <f>_xlfn.IFNA(_xlfn.IFNA(INDEX('I.Supplementary 2018-19'!AA$8:AA$157,MATCH($B287,'I.Supplementary 2018-19'!$B$8:$B$157,0)),INDEX('I.KI 2018-19'!AA$9:AA$393,MATCH($B287,'I.KI 2018-19'!$B$9:$B$393,0))),"")</f>
        <v>5.4167153209312122</v>
      </c>
      <c r="BG287" s="193">
        <f>_xlfn.IFNA(_xlfn.IFNA(INDEX('I.Supplementary 2018-19'!AB$8:AB$157,MATCH($B287,'I.Supplementary 2018-19'!$B$8:$B$157,0)),INDEX('I.KI 2018-19'!AB$9:AB$393,MATCH($B287,'I.KI 2018-19'!$B$9:$B$393,0))),"")</f>
        <v>0</v>
      </c>
      <c r="BH287" s="193">
        <f>_xlfn.IFNA(_xlfn.IFNA(INDEX('I.Supplementary 2018-19'!AC$8:AC$157,MATCH($B287,'I.Supplementary 2018-19'!$B$8:$B$157,0)),INDEX('I.KI 2018-19'!AC$9:AC$393,MATCH($B287,'I.KI 2018-19'!$B$9:$B$393,0))),"")</f>
        <v>0</v>
      </c>
      <c r="BI287" s="157">
        <f>_xlfn.IFNA(_xlfn.IFNA(INDEX('I.Supplementary 2018-19'!AD$8:AD$157,MATCH($B287,'I.Supplementary 2018-19'!$B$8:$B$157,0)),INDEX('I.KI 2018-19'!AD$9:AD$393,MATCH($B287,'I.KI 2018-19'!$B$9:$B$393,0))),"")</f>
        <v>0</v>
      </c>
      <c r="BJ287" s="149"/>
      <c r="BK287" s="156">
        <f>_xlfn.IFNA(IF($B287=$B$381,0,IF($B287=$B$382,0,_xlfn.IFNA(INDEX('I.Supplementary 2018-19'!I$8:I$157,MATCH($B287,'I.Supplementary 2018-19'!$B$8:$B$157,0)),INDEX('I.KI 2018-19'!I$9:I$393,MATCH($B287,'I.KI 2018-19'!$B$9:$B$393,0))))),"")</f>
        <v>9.898700131608825</v>
      </c>
      <c r="BL287" s="149">
        <f>_xlfn.IFNA(IF($B287=$B$381,0,IF($B287=$B$382,0,_xlfn.IFNA(INDEX('I.Supplementary 2018-19'!J$8:J$157,MATCH($B287,'I.Supplementary 2018-19'!$B$8:$B$157,0)),INDEX('I.KI 2018-19'!J$9:J$393,MATCH($B287,'I.KI 2018-19'!$B$9:$B$393,0))))),"")</f>
        <v>36.231881899998548</v>
      </c>
      <c r="BM287" s="157">
        <f>_xlfn.IFNA(IF($B287=$B$381,0,IF($B287=$B$382,0,_xlfn.IFNA(INDEX('I.Supplementary 2018-19'!H$8:H$157,MATCH($B287,'I.Supplementary 2018-19'!$B$8:$B$157,0)),INDEX('I.KI 2018-19'!H$9:H$393,MATCH($B287,'I.KI 2018-19'!$B$9:$B$393,0))))),"")</f>
        <v>46.130582031607375</v>
      </c>
    </row>
    <row r="288" spans="2:65">
      <c r="B288" s="121" t="str">
        <f>'Calculations for 2021-22'!B288</f>
        <v>E1136</v>
      </c>
      <c r="C288" s="160" t="str">
        <f>'Calculations for 2021-22'!D288</f>
        <v>E1136</v>
      </c>
      <c r="D288" t="str">
        <f>'Calculations for 2021-22'!E288</f>
        <v>SD</v>
      </c>
      <c r="E288">
        <f>'Calculations for 2021-22'!F288</f>
        <v>0</v>
      </c>
      <c r="F288" s="120" t="str">
        <f>'Calculations for 2021-22'!H288</f>
        <v>South Hams</v>
      </c>
      <c r="G288" s="156">
        <f>_xlfn.IFNA(INDEX('I.KI 2016-17'!M$8:M$391,MATCH($B288,'I.KI 2016-17'!$B$8:$B$391,0)),"")</f>
        <v>0</v>
      </c>
      <c r="H288" s="149">
        <f>_xlfn.IFNA(INDEX('I.KI 2016-17'!N$8:N$391,MATCH($B288,'I.KI 2016-17'!$B$8:$B$391,0)),"")</f>
        <v>0.74945187869800001</v>
      </c>
      <c r="I288" s="149">
        <f>_xlfn.IFNA(INDEX('I.KI 2016-17'!O$8:O$391,MATCH($B288,'I.KI 2016-17'!$B$8:$B$391,0)),"")</f>
        <v>0</v>
      </c>
      <c r="J288" s="149">
        <f>_xlfn.IFNA(INDEX('I.KI 2016-17'!P$8:P$391,MATCH($B288,'I.KI 2016-17'!$B$8:$B$391,0)),"")</f>
        <v>0</v>
      </c>
      <c r="K288" s="157">
        <f>_xlfn.IFNA(INDEX('I.KI 2016-17'!Q$8:Q$391,MATCH($B288,'I.KI 2016-17'!$B$8:$B$391,0)),"")</f>
        <v>0</v>
      </c>
      <c r="L288" s="156">
        <f>_xlfn.IFNA(INDEX('I.KI 2016-17'!R$8:R$391,MATCH($B288,'I.KI 2016-17'!$B$8:$B$391,0)),"")</f>
        <v>0</v>
      </c>
      <c r="M288" s="193">
        <f>_xlfn.IFNA(INDEX('I.KI 2016-17'!S$8:S$391,MATCH($B288,'I.KI 2016-17'!$B$8:$B$391,0)),"")</f>
        <v>1.7647991628739998</v>
      </c>
      <c r="N288" s="193">
        <f>_xlfn.IFNA(INDEX('I.KI 2016-17'!T$8:T$391,MATCH($B288,'I.KI 2016-17'!$B$8:$B$391,0)),"")</f>
        <v>0</v>
      </c>
      <c r="O288" s="193">
        <f>_xlfn.IFNA(INDEX('I.KI 2016-17'!U$8:U$391,MATCH($B288,'I.KI 2016-17'!$B$8:$B$391,0)),"")</f>
        <v>0</v>
      </c>
      <c r="P288" s="157">
        <f>_xlfn.IFNA(INDEX('I.KI 2016-17'!V$8:V$391,MATCH($B288,'I.KI 2016-17'!$B$8:$B$391,0)),"")</f>
        <v>0</v>
      </c>
      <c r="Q288" s="156">
        <f>_xlfn.IFNA(INDEX('I.KI 2016-17'!W$8:W$391,MATCH($B288,'I.KI 2016-17'!$B$8:$B$391,0)),"")</f>
        <v>0</v>
      </c>
      <c r="R288" s="193">
        <f>_xlfn.IFNA(INDEX('I.KI 2016-17'!X$8:X$391,MATCH($B288,'I.KI 2016-17'!$B$8:$B$391,0)),"")</f>
        <v>2.5142510415719999</v>
      </c>
      <c r="S288" s="193">
        <f>_xlfn.IFNA(INDEX('I.KI 2016-17'!Y$8:Y$391,MATCH($B288,'I.KI 2016-17'!$B$8:$B$391,0)),"")</f>
        <v>0</v>
      </c>
      <c r="T288" s="193">
        <f>_xlfn.IFNA(INDEX('I.KI 2016-17'!Z$8:Z$391,MATCH($B288,'I.KI 2016-17'!$B$8:$B$391,0)),"")</f>
        <v>0</v>
      </c>
      <c r="U288" s="157">
        <f>_xlfn.IFNA(INDEX('I.KI 2016-17'!AA$8:AA$391,MATCH($B288,'I.KI 2016-17'!$B$8:$B$391,0)),"")</f>
        <v>0</v>
      </c>
      <c r="V288" s="149"/>
      <c r="W288" s="154">
        <f>_xlfn.IFNA(INDEX('I.KI 2016-17'!$H$8:$H$391,MATCH(B288,'I.KI 2016-17'!$B$8:$B$391,0)),"")</f>
        <v>0.74945187869800001</v>
      </c>
      <c r="X288" s="153">
        <f>_xlfn.IFNA(INDEX('I.KI 2016-17'!$I$8:$I$391,MATCH(B288,'I.KI 2016-17'!$B$8:$B$391,0)),"")</f>
        <v>1.7647991628739998</v>
      </c>
      <c r="Y288" s="155">
        <f>_xlfn.IFNA(INDEX('I.KI 2016-17'!$G$8:$G$391,MATCH(B288,'I.KI 2016-17'!$B$8:$B$391,0)),"")</f>
        <v>2.5142510415719999</v>
      </c>
      <c r="Z288" s="149"/>
      <c r="AA288" s="156">
        <f>_xlfn.IFNA(IF($B288=$B$382,0,_xlfn.IFNA(INDEX('I.Supplementary 2017-18'!N$8:N$35,MATCH($B288,'I.Supplementary 2017-18'!$B$8:$B$35,0)),INDEX('I.KI 2017-18'!N$9:N$393,MATCH($B288,'I.KI 2017-18'!$B$9:$B$393,0)))),"")</f>
        <v>0</v>
      </c>
      <c r="AB288" s="193">
        <f>_xlfn.IFNA(IF($B288=$B$382,0,_xlfn.IFNA(INDEX('I.Supplementary 2017-18'!O$8:O$35,MATCH($B288,'I.Supplementary 2017-18'!$B$8:$B$35,0)),INDEX('I.KI 2017-18'!O$9:O$393,MATCH($B288,'I.KI 2017-18'!$B$9:$B$393,0)))),"")</f>
        <v>0.24539335661071351</v>
      </c>
      <c r="AC288" s="193">
        <f>_xlfn.IFNA(IF($B288=$B$382,0,_xlfn.IFNA(INDEX('I.Supplementary 2017-18'!P$8:P$35,MATCH($B288,'I.Supplementary 2017-18'!$B$8:$B$35,0)),INDEX('I.KI 2017-18'!P$9:P$393,MATCH($B288,'I.KI 2017-18'!$B$9:$B$393,0)))),"")</f>
        <v>0</v>
      </c>
      <c r="AD288" s="193">
        <f>_xlfn.IFNA(IF($B288=$B$382,0,_xlfn.IFNA(INDEX('I.Supplementary 2017-18'!Q$8:Q$35,MATCH($B288,'I.Supplementary 2017-18'!$B$8:$B$35,0)),INDEX('I.KI 2017-18'!Q$9:Q$393,MATCH($B288,'I.KI 2017-18'!$B$9:$B$393,0)))),"")</f>
        <v>0</v>
      </c>
      <c r="AE288" s="157">
        <f>_xlfn.IFNA(IF($B288=$B$382,0,_xlfn.IFNA(INDEX('I.Supplementary 2017-18'!R$8:R$35,MATCH($B288,'I.Supplementary 2017-18'!$B$8:$B$35,0)),INDEX('I.KI 2017-18'!R$9:R$393,MATCH($B288,'I.KI 2017-18'!$B$9:$B$393,0)))),"")</f>
        <v>0</v>
      </c>
      <c r="AF288" s="156">
        <f>_xlfn.IFNA(IF($B288=$B$382,0,_xlfn.IFNA(INDEX('I.Supplementary 2017-18'!S$8:S$35,MATCH($B288,'I.Supplementary 2017-18'!$B$8:$B$35,0)),INDEX('I.KI 2017-18'!S$9:S$393,MATCH($B288,'I.KI 2017-18'!$B$9:$B$393,0)))),"")</f>
        <v>0</v>
      </c>
      <c r="AG288" s="193">
        <f>_xlfn.IFNA(IF($B288=$B$382,0,_xlfn.IFNA(INDEX('I.Supplementary 2017-18'!T$8:T$35,MATCH($B288,'I.Supplementary 2017-18'!$B$8:$B$35,0)),INDEX('I.KI 2017-18'!T$9:T$393,MATCH($B288,'I.KI 2017-18'!$B$9:$B$393,0)))),"")</f>
        <v>1.8008293460913811</v>
      </c>
      <c r="AH288" s="193">
        <f>_xlfn.IFNA(IF($B288=$B$382,0,_xlfn.IFNA(INDEX('I.Supplementary 2017-18'!U$8:U$35,MATCH($B288,'I.Supplementary 2017-18'!$B$8:$B$35,0)),INDEX('I.KI 2017-18'!U$9:U$393,MATCH($B288,'I.KI 2017-18'!$B$9:$B$393,0)))),"")</f>
        <v>0</v>
      </c>
      <c r="AI288" s="193">
        <f>_xlfn.IFNA(IF($B288=$B$382,0,_xlfn.IFNA(INDEX('I.Supplementary 2017-18'!V$8:V$35,MATCH($B288,'I.Supplementary 2017-18'!$B$8:$B$35,0)),INDEX('I.KI 2017-18'!V$9:V$393,MATCH($B288,'I.KI 2017-18'!$B$9:$B$393,0)))),"")</f>
        <v>0</v>
      </c>
      <c r="AJ288" s="157">
        <f>_xlfn.IFNA(IF($B288=$B$382,0,_xlfn.IFNA(INDEX('I.Supplementary 2017-18'!W$8:W$35,MATCH($B288,'I.Supplementary 2017-18'!$B$8:$B$35,0)),INDEX('I.KI 2017-18'!W$9:W$393,MATCH($B288,'I.KI 2017-18'!$B$9:$B$393,0)))),"")</f>
        <v>0</v>
      </c>
      <c r="AK288" s="156">
        <f>_xlfn.IFNA(IF($B288=$B$382,0,_xlfn.IFNA(INDEX('I.Supplementary 2017-18'!X$8:X$35,MATCH($B288,'I.Supplementary 2017-18'!$B$8:$B$35,0)),INDEX('I.KI 2017-18'!X$9:X$393,MATCH($B288,'I.KI 2017-18'!$B$9:$B$393,0)))),"")</f>
        <v>0</v>
      </c>
      <c r="AL288" s="193">
        <f>_xlfn.IFNA(IF($B288=$B$382,0,_xlfn.IFNA(INDEX('I.Supplementary 2017-18'!Y$8:Y$35,MATCH($B288,'I.Supplementary 2017-18'!$B$8:$B$35,0)),INDEX('I.KI 2017-18'!Y$9:Y$393,MATCH($B288,'I.KI 2017-18'!$B$9:$B$393,0)))),"")</f>
        <v>2.0462227027020945</v>
      </c>
      <c r="AM288" s="193">
        <f>_xlfn.IFNA(IF($B288=$B$382,0,_xlfn.IFNA(INDEX('I.Supplementary 2017-18'!Z$8:Z$35,MATCH($B288,'I.Supplementary 2017-18'!$B$8:$B$35,0)),INDEX('I.KI 2017-18'!Z$9:Z$393,MATCH($B288,'I.KI 2017-18'!$B$9:$B$393,0)))),"")</f>
        <v>0</v>
      </c>
      <c r="AN288" s="193">
        <f>_xlfn.IFNA(IF($B288=$B$382,0,_xlfn.IFNA(INDEX('I.Supplementary 2017-18'!AA$8:AA$35,MATCH($B288,'I.Supplementary 2017-18'!$B$8:$B$35,0)),INDEX('I.KI 2017-18'!AA$9:AA$393,MATCH($B288,'I.KI 2017-18'!$B$9:$B$393,0)))),"")</f>
        <v>0</v>
      </c>
      <c r="AO288" s="157">
        <f>_xlfn.IFNA(IF($B288=$B$382,0,_xlfn.IFNA(INDEX('I.Supplementary 2017-18'!AB$8:AB$35,MATCH($B288,'I.Supplementary 2017-18'!$B$8:$B$35,0)),INDEX('I.KI 2017-18'!AB$9:AB$393,MATCH($B288,'I.KI 2017-18'!$B$9:$B$393,0)))),"")</f>
        <v>0</v>
      </c>
      <c r="AP288" s="149"/>
      <c r="AQ288" s="156">
        <f>_xlfn.IFNA(IF($B288=$B$381,0,IF($B288=$B$382,0,_xlfn.IFNA(INDEX('I.Supplementary 2017-18'!I$8:I$35,MATCH($B288,'I.Supplementary 2017-18'!$B$8:$B$35,0)),INDEX('I.KI 2017-18'!I$9:I$393,MATCH($B288,'I.KI 2017-18'!$B$9:$B$393,0))))),"")</f>
        <v>0.24539335661071351</v>
      </c>
      <c r="AR288" s="149">
        <f>_xlfn.IFNA(IF($B288=$B$381,0,IF($B288=$B$382,0,_xlfn.IFNA(INDEX('I.Supplementary 2017-18'!J$8:J$35,MATCH($B288,'I.Supplementary 2017-18'!$B$8:$B$35,0)),INDEX('I.KI 2017-18'!J$9:J$393,MATCH($B288,'I.KI 2017-18'!$B$9:$B$393,0))))),"")</f>
        <v>1.8008293460913811</v>
      </c>
      <c r="AS288" s="157">
        <f>_xlfn.IFNA(IF($B288=$B$381,0,IF($B288=$B$382,0,_xlfn.IFNA(INDEX('I.Supplementary 2017-18'!H$8:H$35,MATCH($B288,'I.Supplementary 2017-18'!$B$8:$B$35,0)),INDEX('I.KI 2017-18'!H$9:H$393,MATCH($B288,'I.KI 2017-18'!$B$9:$B$393,0))))),"")</f>
        <v>2.0462227027020945</v>
      </c>
      <c r="AT288" s="149"/>
      <c r="AU288" s="156">
        <f>_xlfn.IFNA(_xlfn.IFNA(INDEX('I.Supplementary 2018-19'!P$8:P$157,MATCH($B288,'I.Supplementary 2018-19'!$B$8:$B$157,0)),INDEX('I.KI 2018-19'!P$9:P$393,MATCH($B288,'I.KI 2018-19'!$B$9:$B$393,0))),"")</f>
        <v>0</v>
      </c>
      <c r="AV288" s="193">
        <f>_xlfn.IFNA(_xlfn.IFNA(INDEX('I.Supplementary 2018-19'!Q$8:Q$157,MATCH($B288,'I.Supplementary 2018-19'!$B$8:$B$157,0)),INDEX('I.KI 2018-19'!Q$9:Q$393,MATCH($B288,'I.KI 2018-19'!$B$9:$B$393,0))),"")</f>
        <v>0</v>
      </c>
      <c r="AW288" s="193">
        <f>_xlfn.IFNA(_xlfn.IFNA(INDEX('I.Supplementary 2018-19'!R$8:R$157,MATCH($B288,'I.Supplementary 2018-19'!$B$8:$B$157,0)),INDEX('I.KI 2018-19'!R$9:R$393,MATCH($B288,'I.KI 2018-19'!$B$9:$B$393,0))),"")</f>
        <v>0</v>
      </c>
      <c r="AX288" s="193">
        <f>_xlfn.IFNA(_xlfn.IFNA(INDEX('I.Supplementary 2018-19'!S$8:S$157,MATCH($B288,'I.Supplementary 2018-19'!$B$8:$B$157,0)),INDEX('I.KI 2018-19'!S$9:S$393,MATCH($B288,'I.KI 2018-19'!$B$9:$B$393,0))),"")</f>
        <v>0</v>
      </c>
      <c r="AY288" s="157">
        <f>_xlfn.IFNA(_xlfn.IFNA(INDEX('I.Supplementary 2018-19'!T$8:T$157,MATCH($B288,'I.Supplementary 2018-19'!$B$8:$B$157,0)),INDEX('I.KI 2018-19'!T$9:T$393,MATCH($B288,'I.KI 2018-19'!$B$9:$B$393,0))),"")</f>
        <v>0</v>
      </c>
      <c r="AZ288" s="156">
        <f>_xlfn.IFNA(_xlfn.IFNA(INDEX('I.Supplementary 2018-19'!U$8:U$157,MATCH($B288,'I.Supplementary 2018-19'!$B$8:$B$157,0)),INDEX('I.KI 2018-19'!U$9:U$393,MATCH($B288,'I.KI 2018-19'!$B$9:$B$393,0))),"")</f>
        <v>0</v>
      </c>
      <c r="BA288" s="193">
        <f>_xlfn.IFNA(_xlfn.IFNA(INDEX('I.Supplementary 2018-19'!V$8:V$157,MATCH($B288,'I.Supplementary 2018-19'!$B$8:$B$157,0)),INDEX('I.KI 2018-19'!V$9:V$393,MATCH($B288,'I.KI 2018-19'!$B$9:$B$393,0))),"")</f>
        <v>1.8549315152872594</v>
      </c>
      <c r="BB288" s="193">
        <f>_xlfn.IFNA(_xlfn.IFNA(INDEX('I.Supplementary 2018-19'!W$8:W$157,MATCH($B288,'I.Supplementary 2018-19'!$B$8:$B$157,0)),INDEX('I.KI 2018-19'!W$9:W$393,MATCH($B288,'I.KI 2018-19'!$B$9:$B$393,0))),"")</f>
        <v>0</v>
      </c>
      <c r="BC288" s="193">
        <f>_xlfn.IFNA(_xlfn.IFNA(INDEX('I.Supplementary 2018-19'!X$8:X$157,MATCH($B288,'I.Supplementary 2018-19'!$B$8:$B$157,0)),INDEX('I.KI 2018-19'!X$9:X$393,MATCH($B288,'I.KI 2018-19'!$B$9:$B$393,0))),"")</f>
        <v>0</v>
      </c>
      <c r="BD288" s="157">
        <f>_xlfn.IFNA(_xlfn.IFNA(INDEX('I.Supplementary 2018-19'!Y$8:Y$157,MATCH($B288,'I.Supplementary 2018-19'!$B$8:$B$157,0)),INDEX('I.KI 2018-19'!Y$9:Y$393,MATCH($B288,'I.KI 2018-19'!$B$9:$B$393,0))),"")</f>
        <v>0</v>
      </c>
      <c r="BE288" s="156">
        <f>_xlfn.IFNA(_xlfn.IFNA(INDEX('I.Supplementary 2018-19'!Z$8:Z$157,MATCH($B288,'I.Supplementary 2018-19'!$B$8:$B$157,0)),INDEX('I.KI 2018-19'!Z$9:Z$393,MATCH($B288,'I.KI 2018-19'!$B$9:$B$393,0))),"")</f>
        <v>0</v>
      </c>
      <c r="BF288" s="193">
        <f>_xlfn.IFNA(_xlfn.IFNA(INDEX('I.Supplementary 2018-19'!AA$8:AA$157,MATCH($B288,'I.Supplementary 2018-19'!$B$8:$B$157,0)),INDEX('I.KI 2018-19'!AA$9:AA$393,MATCH($B288,'I.KI 2018-19'!$B$9:$B$393,0))),"")</f>
        <v>1.8549315152872594</v>
      </c>
      <c r="BG288" s="193">
        <f>_xlfn.IFNA(_xlfn.IFNA(INDEX('I.Supplementary 2018-19'!AB$8:AB$157,MATCH($B288,'I.Supplementary 2018-19'!$B$8:$B$157,0)),INDEX('I.KI 2018-19'!AB$9:AB$393,MATCH($B288,'I.KI 2018-19'!$B$9:$B$393,0))),"")</f>
        <v>0</v>
      </c>
      <c r="BH288" s="193">
        <f>_xlfn.IFNA(_xlfn.IFNA(INDEX('I.Supplementary 2018-19'!AC$8:AC$157,MATCH($B288,'I.Supplementary 2018-19'!$B$8:$B$157,0)),INDEX('I.KI 2018-19'!AC$9:AC$393,MATCH($B288,'I.KI 2018-19'!$B$9:$B$393,0))),"")</f>
        <v>0</v>
      </c>
      <c r="BI288" s="157">
        <f>_xlfn.IFNA(_xlfn.IFNA(INDEX('I.Supplementary 2018-19'!AD$8:AD$157,MATCH($B288,'I.Supplementary 2018-19'!$B$8:$B$157,0)),INDEX('I.KI 2018-19'!AD$9:AD$393,MATCH($B288,'I.KI 2018-19'!$B$9:$B$393,0))),"")</f>
        <v>0</v>
      </c>
      <c r="BJ288" s="149"/>
      <c r="BK288" s="156">
        <f>_xlfn.IFNA(IF($B288=$B$381,0,IF($B288=$B$382,0,_xlfn.IFNA(INDEX('I.Supplementary 2018-19'!I$8:I$157,MATCH($B288,'I.Supplementary 2018-19'!$B$8:$B$157,0)),INDEX('I.KI 2018-19'!I$9:I$393,MATCH($B288,'I.KI 2018-19'!$B$9:$B$393,0))))),"")</f>
        <v>0</v>
      </c>
      <c r="BL288" s="149">
        <f>_xlfn.IFNA(IF($B288=$B$381,0,IF($B288=$B$382,0,_xlfn.IFNA(INDEX('I.Supplementary 2018-19'!J$8:J$157,MATCH($B288,'I.Supplementary 2018-19'!$B$8:$B$157,0)),INDEX('I.KI 2018-19'!J$9:J$393,MATCH($B288,'I.KI 2018-19'!$B$9:$B$393,0))))),"")</f>
        <v>1.8549315152872594</v>
      </c>
      <c r="BM288" s="157">
        <f>_xlfn.IFNA(IF($B288=$B$381,0,IF($B288=$B$382,0,_xlfn.IFNA(INDEX('I.Supplementary 2018-19'!H$8:H$157,MATCH($B288,'I.Supplementary 2018-19'!$B$8:$B$157,0)),INDEX('I.KI 2018-19'!H$9:H$393,MATCH($B288,'I.KI 2018-19'!$B$9:$B$393,0))))),"")</f>
        <v>1.8549315152872594</v>
      </c>
    </row>
    <row r="289" spans="2:65">
      <c r="B289" s="121" t="str">
        <f>'Calculations for 2021-22'!B289</f>
        <v>E2535</v>
      </c>
      <c r="C289" s="160" t="str">
        <f>'Calculations for 2021-22'!D289</f>
        <v>E2535</v>
      </c>
      <c r="D289" t="str">
        <f>'Calculations for 2021-22'!E289</f>
        <v>SD</v>
      </c>
      <c r="E289">
        <f>'Calculations for 2021-22'!F289</f>
        <v>0</v>
      </c>
      <c r="F289" s="120" t="str">
        <f>'Calculations for 2021-22'!H289</f>
        <v>South Holland</v>
      </c>
      <c r="G289" s="156">
        <f>_xlfn.IFNA(INDEX('I.KI 2016-17'!M$8:M$391,MATCH($B289,'I.KI 2016-17'!$B$8:$B$391,0)),"")</f>
        <v>0</v>
      </c>
      <c r="H289" s="149">
        <f>_xlfn.IFNA(INDEX('I.KI 2016-17'!N$8:N$391,MATCH($B289,'I.KI 2016-17'!$B$8:$B$391,0)),"")</f>
        <v>1.6655577582090002</v>
      </c>
      <c r="I289" s="149">
        <f>_xlfn.IFNA(INDEX('I.KI 2016-17'!O$8:O$391,MATCH($B289,'I.KI 2016-17'!$B$8:$B$391,0)),"")</f>
        <v>0</v>
      </c>
      <c r="J289" s="149">
        <f>_xlfn.IFNA(INDEX('I.KI 2016-17'!P$8:P$391,MATCH($B289,'I.KI 2016-17'!$B$8:$B$391,0)),"")</f>
        <v>0</v>
      </c>
      <c r="K289" s="157">
        <f>_xlfn.IFNA(INDEX('I.KI 2016-17'!Q$8:Q$391,MATCH($B289,'I.KI 2016-17'!$B$8:$B$391,0)),"")</f>
        <v>0</v>
      </c>
      <c r="L289" s="156">
        <f>_xlfn.IFNA(INDEX('I.KI 2016-17'!R$8:R$391,MATCH($B289,'I.KI 2016-17'!$B$8:$B$391,0)),"")</f>
        <v>0</v>
      </c>
      <c r="M289" s="193">
        <f>_xlfn.IFNA(INDEX('I.KI 2016-17'!S$8:S$391,MATCH($B289,'I.KI 2016-17'!$B$8:$B$391,0)),"")</f>
        <v>3.0619635592780003</v>
      </c>
      <c r="N289" s="193">
        <f>_xlfn.IFNA(INDEX('I.KI 2016-17'!T$8:T$391,MATCH($B289,'I.KI 2016-17'!$B$8:$B$391,0)),"")</f>
        <v>0</v>
      </c>
      <c r="O289" s="193">
        <f>_xlfn.IFNA(INDEX('I.KI 2016-17'!U$8:U$391,MATCH($B289,'I.KI 2016-17'!$B$8:$B$391,0)),"")</f>
        <v>0</v>
      </c>
      <c r="P289" s="157">
        <f>_xlfn.IFNA(INDEX('I.KI 2016-17'!V$8:V$391,MATCH($B289,'I.KI 2016-17'!$B$8:$B$391,0)),"")</f>
        <v>0</v>
      </c>
      <c r="Q289" s="156">
        <f>_xlfn.IFNA(INDEX('I.KI 2016-17'!W$8:W$391,MATCH($B289,'I.KI 2016-17'!$B$8:$B$391,0)),"")</f>
        <v>0</v>
      </c>
      <c r="R289" s="193">
        <f>_xlfn.IFNA(INDEX('I.KI 2016-17'!X$8:X$391,MATCH($B289,'I.KI 2016-17'!$B$8:$B$391,0)),"")</f>
        <v>4.7275213174870006</v>
      </c>
      <c r="S289" s="193">
        <f>_xlfn.IFNA(INDEX('I.KI 2016-17'!Y$8:Y$391,MATCH($B289,'I.KI 2016-17'!$B$8:$B$391,0)),"")</f>
        <v>0</v>
      </c>
      <c r="T289" s="193">
        <f>_xlfn.IFNA(INDEX('I.KI 2016-17'!Z$8:Z$391,MATCH($B289,'I.KI 2016-17'!$B$8:$B$391,0)),"")</f>
        <v>0</v>
      </c>
      <c r="U289" s="157">
        <f>_xlfn.IFNA(INDEX('I.KI 2016-17'!AA$8:AA$391,MATCH($B289,'I.KI 2016-17'!$B$8:$B$391,0)),"")</f>
        <v>0</v>
      </c>
      <c r="V289" s="149"/>
      <c r="W289" s="154">
        <f>_xlfn.IFNA(INDEX('I.KI 2016-17'!$H$8:$H$391,MATCH(B289,'I.KI 2016-17'!$B$8:$B$391,0)),"")</f>
        <v>1.6655577582090002</v>
      </c>
      <c r="X289" s="153">
        <f>_xlfn.IFNA(INDEX('I.KI 2016-17'!$I$8:$I$391,MATCH(B289,'I.KI 2016-17'!$B$8:$B$391,0)),"")</f>
        <v>3.0619635592780003</v>
      </c>
      <c r="Y289" s="155">
        <f>_xlfn.IFNA(INDEX('I.KI 2016-17'!$G$8:$G$391,MATCH(B289,'I.KI 2016-17'!$B$8:$B$391,0)),"")</f>
        <v>4.7275213174870006</v>
      </c>
      <c r="Z289" s="149"/>
      <c r="AA289" s="156">
        <f>_xlfn.IFNA(IF($B289=$B$382,0,_xlfn.IFNA(INDEX('I.Supplementary 2017-18'!N$8:N$35,MATCH($B289,'I.Supplementary 2017-18'!$B$8:$B$35,0)),INDEX('I.KI 2017-18'!N$9:N$393,MATCH($B289,'I.KI 2017-18'!$B$9:$B$393,0)))),"")</f>
        <v>0</v>
      </c>
      <c r="AB289" s="193">
        <f>_xlfn.IFNA(IF($B289=$B$382,0,_xlfn.IFNA(INDEX('I.Supplementary 2017-18'!O$8:O$35,MATCH($B289,'I.Supplementary 2017-18'!$B$8:$B$35,0)),INDEX('I.KI 2017-18'!O$9:O$393,MATCH($B289,'I.KI 2017-18'!$B$9:$B$393,0)))),"")</f>
        <v>1.0716312622596249</v>
      </c>
      <c r="AC289" s="193">
        <f>_xlfn.IFNA(IF($B289=$B$382,0,_xlfn.IFNA(INDEX('I.Supplementary 2017-18'!P$8:P$35,MATCH($B289,'I.Supplementary 2017-18'!$B$8:$B$35,0)),INDEX('I.KI 2017-18'!P$9:P$393,MATCH($B289,'I.KI 2017-18'!$B$9:$B$393,0)))),"")</f>
        <v>0</v>
      </c>
      <c r="AD289" s="193">
        <f>_xlfn.IFNA(IF($B289=$B$382,0,_xlfn.IFNA(INDEX('I.Supplementary 2017-18'!Q$8:Q$35,MATCH($B289,'I.Supplementary 2017-18'!$B$8:$B$35,0)),INDEX('I.KI 2017-18'!Q$9:Q$393,MATCH($B289,'I.KI 2017-18'!$B$9:$B$393,0)))),"")</f>
        <v>0</v>
      </c>
      <c r="AE289" s="157">
        <f>_xlfn.IFNA(IF($B289=$B$382,0,_xlfn.IFNA(INDEX('I.Supplementary 2017-18'!R$8:R$35,MATCH($B289,'I.Supplementary 2017-18'!$B$8:$B$35,0)),INDEX('I.KI 2017-18'!R$9:R$393,MATCH($B289,'I.KI 2017-18'!$B$9:$B$393,0)))),"")</f>
        <v>0</v>
      </c>
      <c r="AF289" s="156">
        <f>_xlfn.IFNA(IF($B289=$B$382,0,_xlfn.IFNA(INDEX('I.Supplementary 2017-18'!S$8:S$35,MATCH($B289,'I.Supplementary 2017-18'!$B$8:$B$35,0)),INDEX('I.KI 2017-18'!S$9:S$393,MATCH($B289,'I.KI 2017-18'!$B$9:$B$393,0)))),"")</f>
        <v>0</v>
      </c>
      <c r="AG289" s="193">
        <f>_xlfn.IFNA(IF($B289=$B$382,0,_xlfn.IFNA(INDEX('I.Supplementary 2017-18'!T$8:T$35,MATCH($B289,'I.Supplementary 2017-18'!$B$8:$B$35,0)),INDEX('I.KI 2017-18'!T$9:T$393,MATCH($B289,'I.KI 2017-18'!$B$9:$B$393,0)))),"")</f>
        <v>3.1244766827917649</v>
      </c>
      <c r="AH289" s="193">
        <f>_xlfn.IFNA(IF($B289=$B$382,0,_xlfn.IFNA(INDEX('I.Supplementary 2017-18'!U$8:U$35,MATCH($B289,'I.Supplementary 2017-18'!$B$8:$B$35,0)),INDEX('I.KI 2017-18'!U$9:U$393,MATCH($B289,'I.KI 2017-18'!$B$9:$B$393,0)))),"")</f>
        <v>0</v>
      </c>
      <c r="AI289" s="193">
        <f>_xlfn.IFNA(IF($B289=$B$382,0,_xlfn.IFNA(INDEX('I.Supplementary 2017-18'!V$8:V$35,MATCH($B289,'I.Supplementary 2017-18'!$B$8:$B$35,0)),INDEX('I.KI 2017-18'!V$9:V$393,MATCH($B289,'I.KI 2017-18'!$B$9:$B$393,0)))),"")</f>
        <v>0</v>
      </c>
      <c r="AJ289" s="157">
        <f>_xlfn.IFNA(IF($B289=$B$382,0,_xlfn.IFNA(INDEX('I.Supplementary 2017-18'!W$8:W$35,MATCH($B289,'I.Supplementary 2017-18'!$B$8:$B$35,0)),INDEX('I.KI 2017-18'!W$9:W$393,MATCH($B289,'I.KI 2017-18'!$B$9:$B$393,0)))),"")</f>
        <v>0</v>
      </c>
      <c r="AK289" s="156">
        <f>_xlfn.IFNA(IF($B289=$B$382,0,_xlfn.IFNA(INDEX('I.Supplementary 2017-18'!X$8:X$35,MATCH($B289,'I.Supplementary 2017-18'!$B$8:$B$35,0)),INDEX('I.KI 2017-18'!X$9:X$393,MATCH($B289,'I.KI 2017-18'!$B$9:$B$393,0)))),"")</f>
        <v>0</v>
      </c>
      <c r="AL289" s="193">
        <f>_xlfn.IFNA(IF($B289=$B$382,0,_xlfn.IFNA(INDEX('I.Supplementary 2017-18'!Y$8:Y$35,MATCH($B289,'I.Supplementary 2017-18'!$B$8:$B$35,0)),INDEX('I.KI 2017-18'!Y$9:Y$393,MATCH($B289,'I.KI 2017-18'!$B$9:$B$393,0)))),"")</f>
        <v>4.1961079450513896</v>
      </c>
      <c r="AM289" s="193">
        <f>_xlfn.IFNA(IF($B289=$B$382,0,_xlfn.IFNA(INDEX('I.Supplementary 2017-18'!Z$8:Z$35,MATCH($B289,'I.Supplementary 2017-18'!$B$8:$B$35,0)),INDEX('I.KI 2017-18'!Z$9:Z$393,MATCH($B289,'I.KI 2017-18'!$B$9:$B$393,0)))),"")</f>
        <v>0</v>
      </c>
      <c r="AN289" s="193">
        <f>_xlfn.IFNA(IF($B289=$B$382,0,_xlfn.IFNA(INDEX('I.Supplementary 2017-18'!AA$8:AA$35,MATCH($B289,'I.Supplementary 2017-18'!$B$8:$B$35,0)),INDEX('I.KI 2017-18'!AA$9:AA$393,MATCH($B289,'I.KI 2017-18'!$B$9:$B$393,0)))),"")</f>
        <v>0</v>
      </c>
      <c r="AO289" s="157">
        <f>_xlfn.IFNA(IF($B289=$B$382,0,_xlfn.IFNA(INDEX('I.Supplementary 2017-18'!AB$8:AB$35,MATCH($B289,'I.Supplementary 2017-18'!$B$8:$B$35,0)),INDEX('I.KI 2017-18'!AB$9:AB$393,MATCH($B289,'I.KI 2017-18'!$B$9:$B$393,0)))),"")</f>
        <v>0</v>
      </c>
      <c r="AP289" s="149"/>
      <c r="AQ289" s="156">
        <f>_xlfn.IFNA(IF($B289=$B$381,0,IF($B289=$B$382,0,_xlfn.IFNA(INDEX('I.Supplementary 2017-18'!I$8:I$35,MATCH($B289,'I.Supplementary 2017-18'!$B$8:$B$35,0)),INDEX('I.KI 2017-18'!I$9:I$393,MATCH($B289,'I.KI 2017-18'!$B$9:$B$393,0))))),"")</f>
        <v>1.0716312622596249</v>
      </c>
      <c r="AR289" s="149">
        <f>_xlfn.IFNA(IF($B289=$B$381,0,IF($B289=$B$382,0,_xlfn.IFNA(INDEX('I.Supplementary 2017-18'!J$8:J$35,MATCH($B289,'I.Supplementary 2017-18'!$B$8:$B$35,0)),INDEX('I.KI 2017-18'!J$9:J$393,MATCH($B289,'I.KI 2017-18'!$B$9:$B$393,0))))),"")</f>
        <v>3.1244766827917649</v>
      </c>
      <c r="AS289" s="157">
        <f>_xlfn.IFNA(IF($B289=$B$381,0,IF($B289=$B$382,0,_xlfn.IFNA(INDEX('I.Supplementary 2017-18'!H$8:H$35,MATCH($B289,'I.Supplementary 2017-18'!$B$8:$B$35,0)),INDEX('I.KI 2017-18'!H$9:H$393,MATCH($B289,'I.KI 2017-18'!$B$9:$B$393,0))))),"")</f>
        <v>4.1961079450513896</v>
      </c>
      <c r="AT289" s="149"/>
      <c r="AU289" s="156">
        <f>_xlfn.IFNA(_xlfn.IFNA(INDEX('I.Supplementary 2018-19'!P$8:P$157,MATCH($B289,'I.Supplementary 2018-19'!$B$8:$B$157,0)),INDEX('I.KI 2018-19'!P$9:P$393,MATCH($B289,'I.KI 2018-19'!$B$9:$B$393,0))),"")</f>
        <v>0</v>
      </c>
      <c r="AV289" s="193">
        <f>_xlfn.IFNA(_xlfn.IFNA(INDEX('I.Supplementary 2018-19'!Q$8:Q$157,MATCH($B289,'I.Supplementary 2018-19'!$B$8:$B$157,0)),INDEX('I.KI 2018-19'!Q$9:Q$393,MATCH($B289,'I.KI 2018-19'!$B$9:$B$393,0))),"")</f>
        <v>0.69329465393803924</v>
      </c>
      <c r="AW289" s="193">
        <f>_xlfn.IFNA(_xlfn.IFNA(INDEX('I.Supplementary 2018-19'!R$8:R$157,MATCH($B289,'I.Supplementary 2018-19'!$B$8:$B$157,0)),INDEX('I.KI 2018-19'!R$9:R$393,MATCH($B289,'I.KI 2018-19'!$B$9:$B$393,0))),"")</f>
        <v>0</v>
      </c>
      <c r="AX289" s="193">
        <f>_xlfn.IFNA(_xlfn.IFNA(INDEX('I.Supplementary 2018-19'!S$8:S$157,MATCH($B289,'I.Supplementary 2018-19'!$B$8:$B$157,0)),INDEX('I.KI 2018-19'!S$9:S$393,MATCH($B289,'I.KI 2018-19'!$B$9:$B$393,0))),"")</f>
        <v>0</v>
      </c>
      <c r="AY289" s="157">
        <f>_xlfn.IFNA(_xlfn.IFNA(INDEX('I.Supplementary 2018-19'!T$8:T$157,MATCH($B289,'I.Supplementary 2018-19'!$B$8:$B$157,0)),INDEX('I.KI 2018-19'!T$9:T$393,MATCH($B289,'I.KI 2018-19'!$B$9:$B$393,0))),"")</f>
        <v>0</v>
      </c>
      <c r="AZ289" s="156">
        <f>_xlfn.IFNA(_xlfn.IFNA(INDEX('I.Supplementary 2018-19'!U$8:U$157,MATCH($B289,'I.Supplementary 2018-19'!$B$8:$B$157,0)),INDEX('I.KI 2018-19'!U$9:U$393,MATCH($B289,'I.KI 2018-19'!$B$9:$B$393,0))),"")</f>
        <v>0</v>
      </c>
      <c r="BA289" s="193">
        <f>_xlfn.IFNA(_xlfn.IFNA(INDEX('I.Supplementary 2018-19'!V$8:V$157,MATCH($B289,'I.Supplementary 2018-19'!$B$8:$B$157,0)),INDEX('I.KI 2018-19'!V$9:V$393,MATCH($B289,'I.KI 2018-19'!$B$9:$B$393,0))),"")</f>
        <v>3.2183450809872252</v>
      </c>
      <c r="BB289" s="193">
        <f>_xlfn.IFNA(_xlfn.IFNA(INDEX('I.Supplementary 2018-19'!W$8:W$157,MATCH($B289,'I.Supplementary 2018-19'!$B$8:$B$157,0)),INDEX('I.KI 2018-19'!W$9:W$393,MATCH($B289,'I.KI 2018-19'!$B$9:$B$393,0))),"")</f>
        <v>0</v>
      </c>
      <c r="BC289" s="193">
        <f>_xlfn.IFNA(_xlfn.IFNA(INDEX('I.Supplementary 2018-19'!X$8:X$157,MATCH($B289,'I.Supplementary 2018-19'!$B$8:$B$157,0)),INDEX('I.KI 2018-19'!X$9:X$393,MATCH($B289,'I.KI 2018-19'!$B$9:$B$393,0))),"")</f>
        <v>0</v>
      </c>
      <c r="BD289" s="157">
        <f>_xlfn.IFNA(_xlfn.IFNA(INDEX('I.Supplementary 2018-19'!Y$8:Y$157,MATCH($B289,'I.Supplementary 2018-19'!$B$8:$B$157,0)),INDEX('I.KI 2018-19'!Y$9:Y$393,MATCH($B289,'I.KI 2018-19'!$B$9:$B$393,0))),"")</f>
        <v>0</v>
      </c>
      <c r="BE289" s="156">
        <f>_xlfn.IFNA(_xlfn.IFNA(INDEX('I.Supplementary 2018-19'!Z$8:Z$157,MATCH($B289,'I.Supplementary 2018-19'!$B$8:$B$157,0)),INDEX('I.KI 2018-19'!Z$9:Z$393,MATCH($B289,'I.KI 2018-19'!$B$9:$B$393,0))),"")</f>
        <v>0</v>
      </c>
      <c r="BF289" s="193">
        <f>_xlfn.IFNA(_xlfn.IFNA(INDEX('I.Supplementary 2018-19'!AA$8:AA$157,MATCH($B289,'I.Supplementary 2018-19'!$B$8:$B$157,0)),INDEX('I.KI 2018-19'!AA$9:AA$393,MATCH($B289,'I.KI 2018-19'!$B$9:$B$393,0))),"")</f>
        <v>3.9116397349252643</v>
      </c>
      <c r="BG289" s="193">
        <f>_xlfn.IFNA(_xlfn.IFNA(INDEX('I.Supplementary 2018-19'!AB$8:AB$157,MATCH($B289,'I.Supplementary 2018-19'!$B$8:$B$157,0)),INDEX('I.KI 2018-19'!AB$9:AB$393,MATCH($B289,'I.KI 2018-19'!$B$9:$B$393,0))),"")</f>
        <v>0</v>
      </c>
      <c r="BH289" s="193">
        <f>_xlfn.IFNA(_xlfn.IFNA(INDEX('I.Supplementary 2018-19'!AC$8:AC$157,MATCH($B289,'I.Supplementary 2018-19'!$B$8:$B$157,0)),INDEX('I.KI 2018-19'!AC$9:AC$393,MATCH($B289,'I.KI 2018-19'!$B$9:$B$393,0))),"")</f>
        <v>0</v>
      </c>
      <c r="BI289" s="157">
        <f>_xlfn.IFNA(_xlfn.IFNA(INDEX('I.Supplementary 2018-19'!AD$8:AD$157,MATCH($B289,'I.Supplementary 2018-19'!$B$8:$B$157,0)),INDEX('I.KI 2018-19'!AD$9:AD$393,MATCH($B289,'I.KI 2018-19'!$B$9:$B$393,0))),"")</f>
        <v>0</v>
      </c>
      <c r="BJ289" s="149"/>
      <c r="BK289" s="156">
        <f>_xlfn.IFNA(IF($B289=$B$381,0,IF($B289=$B$382,0,_xlfn.IFNA(INDEX('I.Supplementary 2018-19'!I$8:I$157,MATCH($B289,'I.Supplementary 2018-19'!$B$8:$B$157,0)),INDEX('I.KI 2018-19'!I$9:I$393,MATCH($B289,'I.KI 2018-19'!$B$9:$B$393,0))))),"")</f>
        <v>0.69329465393803924</v>
      </c>
      <c r="BL289" s="149">
        <f>_xlfn.IFNA(IF($B289=$B$381,0,IF($B289=$B$382,0,_xlfn.IFNA(INDEX('I.Supplementary 2018-19'!J$8:J$157,MATCH($B289,'I.Supplementary 2018-19'!$B$8:$B$157,0)),INDEX('I.KI 2018-19'!J$9:J$393,MATCH($B289,'I.KI 2018-19'!$B$9:$B$393,0))))),"")</f>
        <v>3.2183450809872252</v>
      </c>
      <c r="BM289" s="157">
        <f>_xlfn.IFNA(IF($B289=$B$381,0,IF($B289=$B$382,0,_xlfn.IFNA(INDEX('I.Supplementary 2018-19'!H$8:H$157,MATCH($B289,'I.Supplementary 2018-19'!$B$8:$B$157,0)),INDEX('I.KI 2018-19'!H$9:H$393,MATCH($B289,'I.KI 2018-19'!$B$9:$B$393,0))))),"")</f>
        <v>3.9116397349252643</v>
      </c>
    </row>
    <row r="290" spans="2:65">
      <c r="B290" s="121" t="str">
        <f>'Calculations for 2021-22'!B290</f>
        <v>E2536</v>
      </c>
      <c r="C290" s="160" t="str">
        <f>'Calculations for 2021-22'!D290</f>
        <v>E2536</v>
      </c>
      <c r="D290" t="str">
        <f>'Calculations for 2021-22'!E290</f>
        <v>SD</v>
      </c>
      <c r="E290">
        <f>'Calculations for 2021-22'!F290</f>
        <v>0</v>
      </c>
      <c r="F290" s="120" t="str">
        <f>'Calculations for 2021-22'!H290</f>
        <v>South Kesteven</v>
      </c>
      <c r="G290" s="156">
        <f>_xlfn.IFNA(INDEX('I.KI 2016-17'!M$8:M$391,MATCH($B290,'I.KI 2016-17'!$B$8:$B$391,0)),"")</f>
        <v>0</v>
      </c>
      <c r="H290" s="149">
        <f>_xlfn.IFNA(INDEX('I.KI 2016-17'!N$8:N$391,MATCH($B290,'I.KI 2016-17'!$B$8:$B$391,0)),"")</f>
        <v>1.699697494112</v>
      </c>
      <c r="I290" s="149">
        <f>_xlfn.IFNA(INDEX('I.KI 2016-17'!O$8:O$391,MATCH($B290,'I.KI 2016-17'!$B$8:$B$391,0)),"")</f>
        <v>0</v>
      </c>
      <c r="J290" s="149">
        <f>_xlfn.IFNA(INDEX('I.KI 2016-17'!P$8:P$391,MATCH($B290,'I.KI 2016-17'!$B$8:$B$391,0)),"")</f>
        <v>0</v>
      </c>
      <c r="K290" s="157">
        <f>_xlfn.IFNA(INDEX('I.KI 2016-17'!Q$8:Q$391,MATCH($B290,'I.KI 2016-17'!$B$8:$B$391,0)),"")</f>
        <v>0</v>
      </c>
      <c r="L290" s="156">
        <f>_xlfn.IFNA(INDEX('I.KI 2016-17'!R$8:R$391,MATCH($B290,'I.KI 2016-17'!$B$8:$B$391,0)),"")</f>
        <v>0</v>
      </c>
      <c r="M290" s="193">
        <f>_xlfn.IFNA(INDEX('I.KI 2016-17'!S$8:S$391,MATCH($B290,'I.KI 2016-17'!$B$8:$B$391,0)),"")</f>
        <v>3.3580435335269998</v>
      </c>
      <c r="N290" s="193">
        <f>_xlfn.IFNA(INDEX('I.KI 2016-17'!T$8:T$391,MATCH($B290,'I.KI 2016-17'!$B$8:$B$391,0)),"")</f>
        <v>0</v>
      </c>
      <c r="O290" s="193">
        <f>_xlfn.IFNA(INDEX('I.KI 2016-17'!U$8:U$391,MATCH($B290,'I.KI 2016-17'!$B$8:$B$391,0)),"")</f>
        <v>0</v>
      </c>
      <c r="P290" s="157">
        <f>_xlfn.IFNA(INDEX('I.KI 2016-17'!V$8:V$391,MATCH($B290,'I.KI 2016-17'!$B$8:$B$391,0)),"")</f>
        <v>0</v>
      </c>
      <c r="Q290" s="156">
        <f>_xlfn.IFNA(INDEX('I.KI 2016-17'!W$8:W$391,MATCH($B290,'I.KI 2016-17'!$B$8:$B$391,0)),"")</f>
        <v>0</v>
      </c>
      <c r="R290" s="193">
        <f>_xlfn.IFNA(INDEX('I.KI 2016-17'!X$8:X$391,MATCH($B290,'I.KI 2016-17'!$B$8:$B$391,0)),"")</f>
        <v>5.0577410276389996</v>
      </c>
      <c r="S290" s="193">
        <f>_xlfn.IFNA(INDEX('I.KI 2016-17'!Y$8:Y$391,MATCH($B290,'I.KI 2016-17'!$B$8:$B$391,0)),"")</f>
        <v>0</v>
      </c>
      <c r="T290" s="193">
        <f>_xlfn.IFNA(INDEX('I.KI 2016-17'!Z$8:Z$391,MATCH($B290,'I.KI 2016-17'!$B$8:$B$391,0)),"")</f>
        <v>0</v>
      </c>
      <c r="U290" s="157">
        <f>_xlfn.IFNA(INDEX('I.KI 2016-17'!AA$8:AA$391,MATCH($B290,'I.KI 2016-17'!$B$8:$B$391,0)),"")</f>
        <v>0</v>
      </c>
      <c r="V290" s="149"/>
      <c r="W290" s="154">
        <f>_xlfn.IFNA(INDEX('I.KI 2016-17'!$H$8:$H$391,MATCH(B290,'I.KI 2016-17'!$B$8:$B$391,0)),"")</f>
        <v>1.699697494112</v>
      </c>
      <c r="X290" s="153">
        <f>_xlfn.IFNA(INDEX('I.KI 2016-17'!$I$8:$I$391,MATCH(B290,'I.KI 2016-17'!$B$8:$B$391,0)),"")</f>
        <v>3.3580435335269998</v>
      </c>
      <c r="Y290" s="155">
        <f>_xlfn.IFNA(INDEX('I.KI 2016-17'!$G$8:$G$391,MATCH(B290,'I.KI 2016-17'!$B$8:$B$391,0)),"")</f>
        <v>5.0577410276389996</v>
      </c>
      <c r="Z290" s="149"/>
      <c r="AA290" s="156">
        <f>_xlfn.IFNA(IF($B290=$B$382,0,_xlfn.IFNA(INDEX('I.Supplementary 2017-18'!N$8:N$35,MATCH($B290,'I.Supplementary 2017-18'!$B$8:$B$35,0)),INDEX('I.KI 2017-18'!N$9:N$393,MATCH($B290,'I.KI 2017-18'!$B$9:$B$393,0)))),"")</f>
        <v>0</v>
      </c>
      <c r="AB290" s="193">
        <f>_xlfn.IFNA(IF($B290=$B$382,0,_xlfn.IFNA(INDEX('I.Supplementary 2017-18'!O$8:O$35,MATCH($B290,'I.Supplementary 2017-18'!$B$8:$B$35,0)),INDEX('I.KI 2017-18'!O$9:O$393,MATCH($B290,'I.KI 2017-18'!$B$9:$B$393,0)))),"")</f>
        <v>0.95659141761346533</v>
      </c>
      <c r="AC290" s="193">
        <f>_xlfn.IFNA(IF($B290=$B$382,0,_xlfn.IFNA(INDEX('I.Supplementary 2017-18'!P$8:P$35,MATCH($B290,'I.Supplementary 2017-18'!$B$8:$B$35,0)),INDEX('I.KI 2017-18'!P$9:P$393,MATCH($B290,'I.KI 2017-18'!$B$9:$B$393,0)))),"")</f>
        <v>0</v>
      </c>
      <c r="AD290" s="193">
        <f>_xlfn.IFNA(IF($B290=$B$382,0,_xlfn.IFNA(INDEX('I.Supplementary 2017-18'!Q$8:Q$35,MATCH($B290,'I.Supplementary 2017-18'!$B$8:$B$35,0)),INDEX('I.KI 2017-18'!Q$9:Q$393,MATCH($B290,'I.KI 2017-18'!$B$9:$B$393,0)))),"")</f>
        <v>0</v>
      </c>
      <c r="AE290" s="157">
        <f>_xlfn.IFNA(IF($B290=$B$382,0,_xlfn.IFNA(INDEX('I.Supplementary 2017-18'!R$8:R$35,MATCH($B290,'I.Supplementary 2017-18'!$B$8:$B$35,0)),INDEX('I.KI 2017-18'!R$9:R$393,MATCH($B290,'I.KI 2017-18'!$B$9:$B$393,0)))),"")</f>
        <v>0</v>
      </c>
      <c r="AF290" s="156">
        <f>_xlfn.IFNA(IF($B290=$B$382,0,_xlfn.IFNA(INDEX('I.Supplementary 2017-18'!S$8:S$35,MATCH($B290,'I.Supplementary 2017-18'!$B$8:$B$35,0)),INDEX('I.KI 2017-18'!S$9:S$393,MATCH($B290,'I.KI 2017-18'!$B$9:$B$393,0)))),"")</f>
        <v>0</v>
      </c>
      <c r="AG290" s="193">
        <f>_xlfn.IFNA(IF($B290=$B$382,0,_xlfn.IFNA(INDEX('I.Supplementary 2017-18'!T$8:T$35,MATCH($B290,'I.Supplementary 2017-18'!$B$8:$B$35,0)),INDEX('I.KI 2017-18'!T$9:T$393,MATCH($B290,'I.KI 2017-18'!$B$9:$B$393,0)))),"")</f>
        <v>3.4266014330943846</v>
      </c>
      <c r="AH290" s="193">
        <f>_xlfn.IFNA(IF($B290=$B$382,0,_xlfn.IFNA(INDEX('I.Supplementary 2017-18'!U$8:U$35,MATCH($B290,'I.Supplementary 2017-18'!$B$8:$B$35,0)),INDEX('I.KI 2017-18'!U$9:U$393,MATCH($B290,'I.KI 2017-18'!$B$9:$B$393,0)))),"")</f>
        <v>0</v>
      </c>
      <c r="AI290" s="193">
        <f>_xlfn.IFNA(IF($B290=$B$382,0,_xlfn.IFNA(INDEX('I.Supplementary 2017-18'!V$8:V$35,MATCH($B290,'I.Supplementary 2017-18'!$B$8:$B$35,0)),INDEX('I.KI 2017-18'!V$9:V$393,MATCH($B290,'I.KI 2017-18'!$B$9:$B$393,0)))),"")</f>
        <v>0</v>
      </c>
      <c r="AJ290" s="157">
        <f>_xlfn.IFNA(IF($B290=$B$382,0,_xlfn.IFNA(INDEX('I.Supplementary 2017-18'!W$8:W$35,MATCH($B290,'I.Supplementary 2017-18'!$B$8:$B$35,0)),INDEX('I.KI 2017-18'!W$9:W$393,MATCH($B290,'I.KI 2017-18'!$B$9:$B$393,0)))),"")</f>
        <v>0</v>
      </c>
      <c r="AK290" s="156">
        <f>_xlfn.IFNA(IF($B290=$B$382,0,_xlfn.IFNA(INDEX('I.Supplementary 2017-18'!X$8:X$35,MATCH($B290,'I.Supplementary 2017-18'!$B$8:$B$35,0)),INDEX('I.KI 2017-18'!X$9:X$393,MATCH($B290,'I.KI 2017-18'!$B$9:$B$393,0)))),"")</f>
        <v>0</v>
      </c>
      <c r="AL290" s="193">
        <f>_xlfn.IFNA(IF($B290=$B$382,0,_xlfn.IFNA(INDEX('I.Supplementary 2017-18'!Y$8:Y$35,MATCH($B290,'I.Supplementary 2017-18'!$B$8:$B$35,0)),INDEX('I.KI 2017-18'!Y$9:Y$393,MATCH($B290,'I.KI 2017-18'!$B$9:$B$393,0)))),"")</f>
        <v>4.3831928507078501</v>
      </c>
      <c r="AM290" s="193">
        <f>_xlfn.IFNA(IF($B290=$B$382,0,_xlfn.IFNA(INDEX('I.Supplementary 2017-18'!Z$8:Z$35,MATCH($B290,'I.Supplementary 2017-18'!$B$8:$B$35,0)),INDEX('I.KI 2017-18'!Z$9:Z$393,MATCH($B290,'I.KI 2017-18'!$B$9:$B$393,0)))),"")</f>
        <v>0</v>
      </c>
      <c r="AN290" s="193">
        <f>_xlfn.IFNA(IF($B290=$B$382,0,_xlfn.IFNA(INDEX('I.Supplementary 2017-18'!AA$8:AA$35,MATCH($B290,'I.Supplementary 2017-18'!$B$8:$B$35,0)),INDEX('I.KI 2017-18'!AA$9:AA$393,MATCH($B290,'I.KI 2017-18'!$B$9:$B$393,0)))),"")</f>
        <v>0</v>
      </c>
      <c r="AO290" s="157">
        <f>_xlfn.IFNA(IF($B290=$B$382,0,_xlfn.IFNA(INDEX('I.Supplementary 2017-18'!AB$8:AB$35,MATCH($B290,'I.Supplementary 2017-18'!$B$8:$B$35,0)),INDEX('I.KI 2017-18'!AB$9:AB$393,MATCH($B290,'I.KI 2017-18'!$B$9:$B$393,0)))),"")</f>
        <v>0</v>
      </c>
      <c r="AP290" s="149"/>
      <c r="AQ290" s="156">
        <f>_xlfn.IFNA(IF($B290=$B$381,0,IF($B290=$B$382,0,_xlfn.IFNA(INDEX('I.Supplementary 2017-18'!I$8:I$35,MATCH($B290,'I.Supplementary 2017-18'!$B$8:$B$35,0)),INDEX('I.KI 2017-18'!I$9:I$393,MATCH($B290,'I.KI 2017-18'!$B$9:$B$393,0))))),"")</f>
        <v>0.95659141761346533</v>
      </c>
      <c r="AR290" s="149">
        <f>_xlfn.IFNA(IF($B290=$B$381,0,IF($B290=$B$382,0,_xlfn.IFNA(INDEX('I.Supplementary 2017-18'!J$8:J$35,MATCH($B290,'I.Supplementary 2017-18'!$B$8:$B$35,0)),INDEX('I.KI 2017-18'!J$9:J$393,MATCH($B290,'I.KI 2017-18'!$B$9:$B$393,0))))),"")</f>
        <v>3.4266014330943846</v>
      </c>
      <c r="AS290" s="157">
        <f>_xlfn.IFNA(IF($B290=$B$381,0,IF($B290=$B$382,0,_xlfn.IFNA(INDEX('I.Supplementary 2017-18'!H$8:H$35,MATCH($B290,'I.Supplementary 2017-18'!$B$8:$B$35,0)),INDEX('I.KI 2017-18'!H$9:H$393,MATCH($B290,'I.KI 2017-18'!$B$9:$B$393,0))))),"")</f>
        <v>4.3831928507078501</v>
      </c>
      <c r="AT290" s="149"/>
      <c r="AU290" s="156">
        <f>_xlfn.IFNA(_xlfn.IFNA(INDEX('I.Supplementary 2018-19'!P$8:P$157,MATCH($B290,'I.Supplementary 2018-19'!$B$8:$B$157,0)),INDEX('I.KI 2018-19'!P$9:P$393,MATCH($B290,'I.KI 2018-19'!$B$9:$B$393,0))),"")</f>
        <v>0</v>
      </c>
      <c r="AV290" s="193">
        <f>_xlfn.IFNA(_xlfn.IFNA(INDEX('I.Supplementary 2018-19'!Q$8:Q$157,MATCH($B290,'I.Supplementary 2018-19'!$B$8:$B$157,0)),INDEX('I.KI 2018-19'!Q$9:Q$393,MATCH($B290,'I.KI 2018-19'!$B$9:$B$393,0))),"")</f>
        <v>0.49246518798828032</v>
      </c>
      <c r="AW290" s="193">
        <f>_xlfn.IFNA(_xlfn.IFNA(INDEX('I.Supplementary 2018-19'!R$8:R$157,MATCH($B290,'I.Supplementary 2018-19'!$B$8:$B$157,0)),INDEX('I.KI 2018-19'!R$9:R$393,MATCH($B290,'I.KI 2018-19'!$B$9:$B$393,0))),"")</f>
        <v>0</v>
      </c>
      <c r="AX290" s="193">
        <f>_xlfn.IFNA(_xlfn.IFNA(INDEX('I.Supplementary 2018-19'!S$8:S$157,MATCH($B290,'I.Supplementary 2018-19'!$B$8:$B$157,0)),INDEX('I.KI 2018-19'!S$9:S$393,MATCH($B290,'I.KI 2018-19'!$B$9:$B$393,0))),"")</f>
        <v>0</v>
      </c>
      <c r="AY290" s="157">
        <f>_xlfn.IFNA(_xlfn.IFNA(INDEX('I.Supplementary 2018-19'!T$8:T$157,MATCH($B290,'I.Supplementary 2018-19'!$B$8:$B$157,0)),INDEX('I.KI 2018-19'!T$9:T$393,MATCH($B290,'I.KI 2018-19'!$B$9:$B$393,0))),"")</f>
        <v>0</v>
      </c>
      <c r="AZ290" s="156">
        <f>_xlfn.IFNA(_xlfn.IFNA(INDEX('I.Supplementary 2018-19'!U$8:U$157,MATCH($B290,'I.Supplementary 2018-19'!$B$8:$B$157,0)),INDEX('I.KI 2018-19'!U$9:U$393,MATCH($B290,'I.KI 2018-19'!$B$9:$B$393,0))),"")</f>
        <v>0</v>
      </c>
      <c r="BA290" s="193">
        <f>_xlfn.IFNA(_xlfn.IFNA(INDEX('I.Supplementary 2018-19'!V$8:V$157,MATCH($B290,'I.Supplementary 2018-19'!$B$8:$B$157,0)),INDEX('I.KI 2018-19'!V$9:V$393,MATCH($B290,'I.KI 2018-19'!$B$9:$B$393,0))),"")</f>
        <v>3.5295465405264044</v>
      </c>
      <c r="BB290" s="193">
        <f>_xlfn.IFNA(_xlfn.IFNA(INDEX('I.Supplementary 2018-19'!W$8:W$157,MATCH($B290,'I.Supplementary 2018-19'!$B$8:$B$157,0)),INDEX('I.KI 2018-19'!W$9:W$393,MATCH($B290,'I.KI 2018-19'!$B$9:$B$393,0))),"")</f>
        <v>0</v>
      </c>
      <c r="BC290" s="193">
        <f>_xlfn.IFNA(_xlfn.IFNA(INDEX('I.Supplementary 2018-19'!X$8:X$157,MATCH($B290,'I.Supplementary 2018-19'!$B$8:$B$157,0)),INDEX('I.KI 2018-19'!X$9:X$393,MATCH($B290,'I.KI 2018-19'!$B$9:$B$393,0))),"")</f>
        <v>0</v>
      </c>
      <c r="BD290" s="157">
        <f>_xlfn.IFNA(_xlfn.IFNA(INDEX('I.Supplementary 2018-19'!Y$8:Y$157,MATCH($B290,'I.Supplementary 2018-19'!$B$8:$B$157,0)),INDEX('I.KI 2018-19'!Y$9:Y$393,MATCH($B290,'I.KI 2018-19'!$B$9:$B$393,0))),"")</f>
        <v>0</v>
      </c>
      <c r="BE290" s="156">
        <f>_xlfn.IFNA(_xlfn.IFNA(INDEX('I.Supplementary 2018-19'!Z$8:Z$157,MATCH($B290,'I.Supplementary 2018-19'!$B$8:$B$157,0)),INDEX('I.KI 2018-19'!Z$9:Z$393,MATCH($B290,'I.KI 2018-19'!$B$9:$B$393,0))),"")</f>
        <v>0</v>
      </c>
      <c r="BF290" s="193">
        <f>_xlfn.IFNA(_xlfn.IFNA(INDEX('I.Supplementary 2018-19'!AA$8:AA$157,MATCH($B290,'I.Supplementary 2018-19'!$B$8:$B$157,0)),INDEX('I.KI 2018-19'!AA$9:AA$393,MATCH($B290,'I.KI 2018-19'!$B$9:$B$393,0))),"")</f>
        <v>4.022011728514685</v>
      </c>
      <c r="BG290" s="193">
        <f>_xlfn.IFNA(_xlfn.IFNA(INDEX('I.Supplementary 2018-19'!AB$8:AB$157,MATCH($B290,'I.Supplementary 2018-19'!$B$8:$B$157,0)),INDEX('I.KI 2018-19'!AB$9:AB$393,MATCH($B290,'I.KI 2018-19'!$B$9:$B$393,0))),"")</f>
        <v>0</v>
      </c>
      <c r="BH290" s="193">
        <f>_xlfn.IFNA(_xlfn.IFNA(INDEX('I.Supplementary 2018-19'!AC$8:AC$157,MATCH($B290,'I.Supplementary 2018-19'!$B$8:$B$157,0)),INDEX('I.KI 2018-19'!AC$9:AC$393,MATCH($B290,'I.KI 2018-19'!$B$9:$B$393,0))),"")</f>
        <v>0</v>
      </c>
      <c r="BI290" s="157">
        <f>_xlfn.IFNA(_xlfn.IFNA(INDEX('I.Supplementary 2018-19'!AD$8:AD$157,MATCH($B290,'I.Supplementary 2018-19'!$B$8:$B$157,0)),INDEX('I.KI 2018-19'!AD$9:AD$393,MATCH($B290,'I.KI 2018-19'!$B$9:$B$393,0))),"")</f>
        <v>0</v>
      </c>
      <c r="BJ290" s="149"/>
      <c r="BK290" s="156">
        <f>_xlfn.IFNA(IF($B290=$B$381,0,IF($B290=$B$382,0,_xlfn.IFNA(INDEX('I.Supplementary 2018-19'!I$8:I$157,MATCH($B290,'I.Supplementary 2018-19'!$B$8:$B$157,0)),INDEX('I.KI 2018-19'!I$9:I$393,MATCH($B290,'I.KI 2018-19'!$B$9:$B$393,0))))),"")</f>
        <v>0.49246518798828032</v>
      </c>
      <c r="BL290" s="149">
        <f>_xlfn.IFNA(IF($B290=$B$381,0,IF($B290=$B$382,0,_xlfn.IFNA(INDEX('I.Supplementary 2018-19'!J$8:J$157,MATCH($B290,'I.Supplementary 2018-19'!$B$8:$B$157,0)),INDEX('I.KI 2018-19'!J$9:J$393,MATCH($B290,'I.KI 2018-19'!$B$9:$B$393,0))))),"")</f>
        <v>3.5295465405264044</v>
      </c>
      <c r="BM290" s="157">
        <f>_xlfn.IFNA(IF($B290=$B$381,0,IF($B290=$B$382,0,_xlfn.IFNA(INDEX('I.Supplementary 2018-19'!H$8:H$157,MATCH($B290,'I.Supplementary 2018-19'!$B$8:$B$157,0)),INDEX('I.KI 2018-19'!H$9:H$393,MATCH($B290,'I.KI 2018-19'!$B$9:$B$393,0))))),"")</f>
        <v>4.022011728514685</v>
      </c>
    </row>
    <row r="291" spans="2:65">
      <c r="B291" s="121" t="str">
        <f>'Calculations for 2021-22'!B291</f>
        <v>E0936</v>
      </c>
      <c r="C291" s="160" t="str">
        <f>'Calculations for 2021-22'!D291</f>
        <v>E0936</v>
      </c>
      <c r="D291" t="str">
        <f>'Calculations for 2021-22'!E291</f>
        <v>SD</v>
      </c>
      <c r="E291">
        <f>'Calculations for 2021-22'!F291</f>
        <v>0</v>
      </c>
      <c r="F291" s="120" t="str">
        <f>'Calculations for 2021-22'!H291</f>
        <v>South Lakeland</v>
      </c>
      <c r="G291" s="156">
        <f>_xlfn.IFNA(INDEX('I.KI 2016-17'!M$8:M$391,MATCH($B291,'I.KI 2016-17'!$B$8:$B$391,0)),"")</f>
        <v>0</v>
      </c>
      <c r="H291" s="149">
        <f>_xlfn.IFNA(INDEX('I.KI 2016-17'!N$8:N$391,MATCH($B291,'I.KI 2016-17'!$B$8:$B$391,0)),"")</f>
        <v>0.93399565310600008</v>
      </c>
      <c r="I291" s="149">
        <f>_xlfn.IFNA(INDEX('I.KI 2016-17'!O$8:O$391,MATCH($B291,'I.KI 2016-17'!$B$8:$B$391,0)),"")</f>
        <v>0</v>
      </c>
      <c r="J291" s="149">
        <f>_xlfn.IFNA(INDEX('I.KI 2016-17'!P$8:P$391,MATCH($B291,'I.KI 2016-17'!$B$8:$B$391,0)),"")</f>
        <v>0</v>
      </c>
      <c r="K291" s="157">
        <f>_xlfn.IFNA(INDEX('I.KI 2016-17'!Q$8:Q$391,MATCH($B291,'I.KI 2016-17'!$B$8:$B$391,0)),"")</f>
        <v>0</v>
      </c>
      <c r="L291" s="156">
        <f>_xlfn.IFNA(INDEX('I.KI 2016-17'!R$8:R$391,MATCH($B291,'I.KI 2016-17'!$B$8:$B$391,0)),"")</f>
        <v>0</v>
      </c>
      <c r="M291" s="193">
        <f>_xlfn.IFNA(INDEX('I.KI 2016-17'!S$8:S$391,MATCH($B291,'I.KI 2016-17'!$B$8:$B$391,0)),"")</f>
        <v>2.0583798431160001</v>
      </c>
      <c r="N291" s="193">
        <f>_xlfn.IFNA(INDEX('I.KI 2016-17'!T$8:T$391,MATCH($B291,'I.KI 2016-17'!$B$8:$B$391,0)),"")</f>
        <v>0</v>
      </c>
      <c r="O291" s="193">
        <f>_xlfn.IFNA(INDEX('I.KI 2016-17'!U$8:U$391,MATCH($B291,'I.KI 2016-17'!$B$8:$B$391,0)),"")</f>
        <v>0</v>
      </c>
      <c r="P291" s="157">
        <f>_xlfn.IFNA(INDEX('I.KI 2016-17'!V$8:V$391,MATCH($B291,'I.KI 2016-17'!$B$8:$B$391,0)),"")</f>
        <v>0</v>
      </c>
      <c r="Q291" s="156">
        <f>_xlfn.IFNA(INDEX('I.KI 2016-17'!W$8:W$391,MATCH($B291,'I.KI 2016-17'!$B$8:$B$391,0)),"")</f>
        <v>0</v>
      </c>
      <c r="R291" s="193">
        <f>_xlfn.IFNA(INDEX('I.KI 2016-17'!X$8:X$391,MATCH($B291,'I.KI 2016-17'!$B$8:$B$391,0)),"")</f>
        <v>2.9923754962220004</v>
      </c>
      <c r="S291" s="193">
        <f>_xlfn.IFNA(INDEX('I.KI 2016-17'!Y$8:Y$391,MATCH($B291,'I.KI 2016-17'!$B$8:$B$391,0)),"")</f>
        <v>0</v>
      </c>
      <c r="T291" s="193">
        <f>_xlfn.IFNA(INDEX('I.KI 2016-17'!Z$8:Z$391,MATCH($B291,'I.KI 2016-17'!$B$8:$B$391,0)),"")</f>
        <v>0</v>
      </c>
      <c r="U291" s="157">
        <f>_xlfn.IFNA(INDEX('I.KI 2016-17'!AA$8:AA$391,MATCH($B291,'I.KI 2016-17'!$B$8:$B$391,0)),"")</f>
        <v>0</v>
      </c>
      <c r="V291" s="149"/>
      <c r="W291" s="154">
        <f>_xlfn.IFNA(INDEX('I.KI 2016-17'!$H$8:$H$391,MATCH(B291,'I.KI 2016-17'!$B$8:$B$391,0)),"")</f>
        <v>0.93399565310600008</v>
      </c>
      <c r="X291" s="153">
        <f>_xlfn.IFNA(INDEX('I.KI 2016-17'!$I$8:$I$391,MATCH(B291,'I.KI 2016-17'!$B$8:$B$391,0)),"")</f>
        <v>2.0583798431160001</v>
      </c>
      <c r="Y291" s="155">
        <f>_xlfn.IFNA(INDEX('I.KI 2016-17'!$G$8:$G$391,MATCH(B291,'I.KI 2016-17'!$B$8:$B$391,0)),"")</f>
        <v>2.9923754962220004</v>
      </c>
      <c r="Z291" s="149"/>
      <c r="AA291" s="156">
        <f>_xlfn.IFNA(IF($B291=$B$382,0,_xlfn.IFNA(INDEX('I.Supplementary 2017-18'!N$8:N$35,MATCH($B291,'I.Supplementary 2017-18'!$B$8:$B$35,0)),INDEX('I.KI 2017-18'!N$9:N$393,MATCH($B291,'I.KI 2017-18'!$B$9:$B$393,0)))),"")</f>
        <v>0</v>
      </c>
      <c r="AB291" s="193">
        <f>_xlfn.IFNA(IF($B291=$B$382,0,_xlfn.IFNA(INDEX('I.Supplementary 2017-18'!O$8:O$35,MATCH($B291,'I.Supplementary 2017-18'!$B$8:$B$35,0)),INDEX('I.KI 2017-18'!O$9:O$393,MATCH($B291,'I.KI 2017-18'!$B$9:$B$393,0)))),"")</f>
        <v>0.24941776986514219</v>
      </c>
      <c r="AC291" s="193">
        <f>_xlfn.IFNA(IF($B291=$B$382,0,_xlfn.IFNA(INDEX('I.Supplementary 2017-18'!P$8:P$35,MATCH($B291,'I.Supplementary 2017-18'!$B$8:$B$35,0)),INDEX('I.KI 2017-18'!P$9:P$393,MATCH($B291,'I.KI 2017-18'!$B$9:$B$393,0)))),"")</f>
        <v>0</v>
      </c>
      <c r="AD291" s="193">
        <f>_xlfn.IFNA(IF($B291=$B$382,0,_xlfn.IFNA(INDEX('I.Supplementary 2017-18'!Q$8:Q$35,MATCH($B291,'I.Supplementary 2017-18'!$B$8:$B$35,0)),INDEX('I.KI 2017-18'!Q$9:Q$393,MATCH($B291,'I.KI 2017-18'!$B$9:$B$393,0)))),"")</f>
        <v>0</v>
      </c>
      <c r="AE291" s="157">
        <f>_xlfn.IFNA(IF($B291=$B$382,0,_xlfn.IFNA(INDEX('I.Supplementary 2017-18'!R$8:R$35,MATCH($B291,'I.Supplementary 2017-18'!$B$8:$B$35,0)),INDEX('I.KI 2017-18'!R$9:R$393,MATCH($B291,'I.KI 2017-18'!$B$9:$B$393,0)))),"")</f>
        <v>0</v>
      </c>
      <c r="AF291" s="156">
        <f>_xlfn.IFNA(IF($B291=$B$382,0,_xlfn.IFNA(INDEX('I.Supplementary 2017-18'!S$8:S$35,MATCH($B291,'I.Supplementary 2017-18'!$B$8:$B$35,0)),INDEX('I.KI 2017-18'!S$9:S$393,MATCH($B291,'I.KI 2017-18'!$B$9:$B$393,0)))),"")</f>
        <v>0</v>
      </c>
      <c r="AG291" s="193">
        <f>_xlfn.IFNA(IF($B291=$B$382,0,_xlfn.IFNA(INDEX('I.Supplementary 2017-18'!T$8:T$35,MATCH($B291,'I.Supplementary 2017-18'!$B$8:$B$35,0)),INDEX('I.KI 2017-18'!T$9:T$393,MATCH($B291,'I.KI 2017-18'!$B$9:$B$393,0)))),"")</f>
        <v>2.1004037767389385</v>
      </c>
      <c r="AH291" s="193">
        <f>_xlfn.IFNA(IF($B291=$B$382,0,_xlfn.IFNA(INDEX('I.Supplementary 2017-18'!U$8:U$35,MATCH($B291,'I.Supplementary 2017-18'!$B$8:$B$35,0)),INDEX('I.KI 2017-18'!U$9:U$393,MATCH($B291,'I.KI 2017-18'!$B$9:$B$393,0)))),"")</f>
        <v>0</v>
      </c>
      <c r="AI291" s="193">
        <f>_xlfn.IFNA(IF($B291=$B$382,0,_xlfn.IFNA(INDEX('I.Supplementary 2017-18'!V$8:V$35,MATCH($B291,'I.Supplementary 2017-18'!$B$8:$B$35,0)),INDEX('I.KI 2017-18'!V$9:V$393,MATCH($B291,'I.KI 2017-18'!$B$9:$B$393,0)))),"")</f>
        <v>0</v>
      </c>
      <c r="AJ291" s="157">
        <f>_xlfn.IFNA(IF($B291=$B$382,0,_xlfn.IFNA(INDEX('I.Supplementary 2017-18'!W$8:W$35,MATCH($B291,'I.Supplementary 2017-18'!$B$8:$B$35,0)),INDEX('I.KI 2017-18'!W$9:W$393,MATCH($B291,'I.KI 2017-18'!$B$9:$B$393,0)))),"")</f>
        <v>0</v>
      </c>
      <c r="AK291" s="156">
        <f>_xlfn.IFNA(IF($B291=$B$382,0,_xlfn.IFNA(INDEX('I.Supplementary 2017-18'!X$8:X$35,MATCH($B291,'I.Supplementary 2017-18'!$B$8:$B$35,0)),INDEX('I.KI 2017-18'!X$9:X$393,MATCH($B291,'I.KI 2017-18'!$B$9:$B$393,0)))),"")</f>
        <v>0</v>
      </c>
      <c r="AL291" s="193">
        <f>_xlfn.IFNA(IF($B291=$B$382,0,_xlfn.IFNA(INDEX('I.Supplementary 2017-18'!Y$8:Y$35,MATCH($B291,'I.Supplementary 2017-18'!$B$8:$B$35,0)),INDEX('I.KI 2017-18'!Y$9:Y$393,MATCH($B291,'I.KI 2017-18'!$B$9:$B$393,0)))),"")</f>
        <v>2.3498215466040806</v>
      </c>
      <c r="AM291" s="193">
        <f>_xlfn.IFNA(IF($B291=$B$382,0,_xlfn.IFNA(INDEX('I.Supplementary 2017-18'!Z$8:Z$35,MATCH($B291,'I.Supplementary 2017-18'!$B$8:$B$35,0)),INDEX('I.KI 2017-18'!Z$9:Z$393,MATCH($B291,'I.KI 2017-18'!$B$9:$B$393,0)))),"")</f>
        <v>0</v>
      </c>
      <c r="AN291" s="193">
        <f>_xlfn.IFNA(IF($B291=$B$382,0,_xlfn.IFNA(INDEX('I.Supplementary 2017-18'!AA$8:AA$35,MATCH($B291,'I.Supplementary 2017-18'!$B$8:$B$35,0)),INDEX('I.KI 2017-18'!AA$9:AA$393,MATCH($B291,'I.KI 2017-18'!$B$9:$B$393,0)))),"")</f>
        <v>0</v>
      </c>
      <c r="AO291" s="157">
        <f>_xlfn.IFNA(IF($B291=$B$382,0,_xlfn.IFNA(INDEX('I.Supplementary 2017-18'!AB$8:AB$35,MATCH($B291,'I.Supplementary 2017-18'!$B$8:$B$35,0)),INDEX('I.KI 2017-18'!AB$9:AB$393,MATCH($B291,'I.KI 2017-18'!$B$9:$B$393,0)))),"")</f>
        <v>0</v>
      </c>
      <c r="AP291" s="149"/>
      <c r="AQ291" s="156">
        <f>_xlfn.IFNA(IF($B291=$B$381,0,IF($B291=$B$382,0,_xlfn.IFNA(INDEX('I.Supplementary 2017-18'!I$8:I$35,MATCH($B291,'I.Supplementary 2017-18'!$B$8:$B$35,0)),INDEX('I.KI 2017-18'!I$9:I$393,MATCH($B291,'I.KI 2017-18'!$B$9:$B$393,0))))),"")</f>
        <v>0.24941776986514219</v>
      </c>
      <c r="AR291" s="149">
        <f>_xlfn.IFNA(IF($B291=$B$381,0,IF($B291=$B$382,0,_xlfn.IFNA(INDEX('I.Supplementary 2017-18'!J$8:J$35,MATCH($B291,'I.Supplementary 2017-18'!$B$8:$B$35,0)),INDEX('I.KI 2017-18'!J$9:J$393,MATCH($B291,'I.KI 2017-18'!$B$9:$B$393,0))))),"")</f>
        <v>2.1004037767389385</v>
      </c>
      <c r="AS291" s="157">
        <f>_xlfn.IFNA(IF($B291=$B$381,0,IF($B291=$B$382,0,_xlfn.IFNA(INDEX('I.Supplementary 2017-18'!H$8:H$35,MATCH($B291,'I.Supplementary 2017-18'!$B$8:$B$35,0)),INDEX('I.KI 2017-18'!H$9:H$393,MATCH($B291,'I.KI 2017-18'!$B$9:$B$393,0))))),"")</f>
        <v>2.3498215466040806</v>
      </c>
      <c r="AT291" s="149"/>
      <c r="AU291" s="156">
        <f>_xlfn.IFNA(_xlfn.IFNA(INDEX('I.Supplementary 2018-19'!P$8:P$157,MATCH($B291,'I.Supplementary 2018-19'!$B$8:$B$157,0)),INDEX('I.KI 2018-19'!P$9:P$393,MATCH($B291,'I.KI 2018-19'!$B$9:$B$393,0))),"")</f>
        <v>0</v>
      </c>
      <c r="AV291" s="193">
        <f>_xlfn.IFNA(_xlfn.IFNA(INDEX('I.Supplementary 2018-19'!Q$8:Q$157,MATCH($B291,'I.Supplementary 2018-19'!$B$8:$B$157,0)),INDEX('I.KI 2018-19'!Q$9:Q$393,MATCH($B291,'I.KI 2018-19'!$B$9:$B$393,0))),"")</f>
        <v>0</v>
      </c>
      <c r="AW291" s="193">
        <f>_xlfn.IFNA(_xlfn.IFNA(INDEX('I.Supplementary 2018-19'!R$8:R$157,MATCH($B291,'I.Supplementary 2018-19'!$B$8:$B$157,0)),INDEX('I.KI 2018-19'!R$9:R$393,MATCH($B291,'I.KI 2018-19'!$B$9:$B$393,0))),"")</f>
        <v>0</v>
      </c>
      <c r="AX291" s="193">
        <f>_xlfn.IFNA(_xlfn.IFNA(INDEX('I.Supplementary 2018-19'!S$8:S$157,MATCH($B291,'I.Supplementary 2018-19'!$B$8:$B$157,0)),INDEX('I.KI 2018-19'!S$9:S$393,MATCH($B291,'I.KI 2018-19'!$B$9:$B$393,0))),"")</f>
        <v>0</v>
      </c>
      <c r="AY291" s="157">
        <f>_xlfn.IFNA(_xlfn.IFNA(INDEX('I.Supplementary 2018-19'!T$8:T$157,MATCH($B291,'I.Supplementary 2018-19'!$B$8:$B$157,0)),INDEX('I.KI 2018-19'!T$9:T$393,MATCH($B291,'I.KI 2018-19'!$B$9:$B$393,0))),"")</f>
        <v>0</v>
      </c>
      <c r="AZ291" s="156">
        <f>_xlfn.IFNA(_xlfn.IFNA(INDEX('I.Supplementary 2018-19'!U$8:U$157,MATCH($B291,'I.Supplementary 2018-19'!$B$8:$B$157,0)),INDEX('I.KI 2018-19'!U$9:U$393,MATCH($B291,'I.KI 2018-19'!$B$9:$B$393,0))),"")</f>
        <v>0</v>
      </c>
      <c r="BA291" s="193">
        <f>_xlfn.IFNA(_xlfn.IFNA(INDEX('I.Supplementary 2018-19'!V$8:V$157,MATCH($B291,'I.Supplementary 2018-19'!$B$8:$B$157,0)),INDEX('I.KI 2018-19'!V$9:V$393,MATCH($B291,'I.KI 2018-19'!$B$9:$B$393,0))),"")</f>
        <v>2.1635060361259448</v>
      </c>
      <c r="BB291" s="193">
        <f>_xlfn.IFNA(_xlfn.IFNA(INDEX('I.Supplementary 2018-19'!W$8:W$157,MATCH($B291,'I.Supplementary 2018-19'!$B$8:$B$157,0)),INDEX('I.KI 2018-19'!W$9:W$393,MATCH($B291,'I.KI 2018-19'!$B$9:$B$393,0))),"")</f>
        <v>0</v>
      </c>
      <c r="BC291" s="193">
        <f>_xlfn.IFNA(_xlfn.IFNA(INDEX('I.Supplementary 2018-19'!X$8:X$157,MATCH($B291,'I.Supplementary 2018-19'!$B$8:$B$157,0)),INDEX('I.KI 2018-19'!X$9:X$393,MATCH($B291,'I.KI 2018-19'!$B$9:$B$393,0))),"")</f>
        <v>0</v>
      </c>
      <c r="BD291" s="157">
        <f>_xlfn.IFNA(_xlfn.IFNA(INDEX('I.Supplementary 2018-19'!Y$8:Y$157,MATCH($B291,'I.Supplementary 2018-19'!$B$8:$B$157,0)),INDEX('I.KI 2018-19'!Y$9:Y$393,MATCH($B291,'I.KI 2018-19'!$B$9:$B$393,0))),"")</f>
        <v>0</v>
      </c>
      <c r="BE291" s="156">
        <f>_xlfn.IFNA(_xlfn.IFNA(INDEX('I.Supplementary 2018-19'!Z$8:Z$157,MATCH($B291,'I.Supplementary 2018-19'!$B$8:$B$157,0)),INDEX('I.KI 2018-19'!Z$9:Z$393,MATCH($B291,'I.KI 2018-19'!$B$9:$B$393,0))),"")</f>
        <v>0</v>
      </c>
      <c r="BF291" s="193">
        <f>_xlfn.IFNA(_xlfn.IFNA(INDEX('I.Supplementary 2018-19'!AA$8:AA$157,MATCH($B291,'I.Supplementary 2018-19'!$B$8:$B$157,0)),INDEX('I.KI 2018-19'!AA$9:AA$393,MATCH($B291,'I.KI 2018-19'!$B$9:$B$393,0))),"")</f>
        <v>2.1635060361259448</v>
      </c>
      <c r="BG291" s="193">
        <f>_xlfn.IFNA(_xlfn.IFNA(INDEX('I.Supplementary 2018-19'!AB$8:AB$157,MATCH($B291,'I.Supplementary 2018-19'!$B$8:$B$157,0)),INDEX('I.KI 2018-19'!AB$9:AB$393,MATCH($B291,'I.KI 2018-19'!$B$9:$B$393,0))),"")</f>
        <v>0</v>
      </c>
      <c r="BH291" s="193">
        <f>_xlfn.IFNA(_xlfn.IFNA(INDEX('I.Supplementary 2018-19'!AC$8:AC$157,MATCH($B291,'I.Supplementary 2018-19'!$B$8:$B$157,0)),INDEX('I.KI 2018-19'!AC$9:AC$393,MATCH($B291,'I.KI 2018-19'!$B$9:$B$393,0))),"")</f>
        <v>0</v>
      </c>
      <c r="BI291" s="157">
        <f>_xlfn.IFNA(_xlfn.IFNA(INDEX('I.Supplementary 2018-19'!AD$8:AD$157,MATCH($B291,'I.Supplementary 2018-19'!$B$8:$B$157,0)),INDEX('I.KI 2018-19'!AD$9:AD$393,MATCH($B291,'I.KI 2018-19'!$B$9:$B$393,0))),"")</f>
        <v>0</v>
      </c>
      <c r="BJ291" s="149"/>
      <c r="BK291" s="156">
        <f>_xlfn.IFNA(IF($B291=$B$381,0,IF($B291=$B$382,0,_xlfn.IFNA(INDEX('I.Supplementary 2018-19'!I$8:I$157,MATCH($B291,'I.Supplementary 2018-19'!$B$8:$B$157,0)),INDEX('I.KI 2018-19'!I$9:I$393,MATCH($B291,'I.KI 2018-19'!$B$9:$B$393,0))))),"")</f>
        <v>0</v>
      </c>
      <c r="BL291" s="149">
        <f>_xlfn.IFNA(IF($B291=$B$381,0,IF($B291=$B$382,0,_xlfn.IFNA(INDEX('I.Supplementary 2018-19'!J$8:J$157,MATCH($B291,'I.Supplementary 2018-19'!$B$8:$B$157,0)),INDEX('I.KI 2018-19'!J$9:J$393,MATCH($B291,'I.KI 2018-19'!$B$9:$B$393,0))))),"")</f>
        <v>2.1635060361259448</v>
      </c>
      <c r="BM291" s="157">
        <f>_xlfn.IFNA(IF($B291=$B$381,0,IF($B291=$B$382,0,_xlfn.IFNA(INDEX('I.Supplementary 2018-19'!H$8:H$157,MATCH($B291,'I.Supplementary 2018-19'!$B$8:$B$157,0)),INDEX('I.KI 2018-19'!H$9:H$393,MATCH($B291,'I.KI 2018-19'!$B$9:$B$393,0))))),"")</f>
        <v>2.1635060361259448</v>
      </c>
    </row>
    <row r="292" spans="2:65">
      <c r="B292" s="121" t="str">
        <f>'Calculations for 2021-22'!B292</f>
        <v>E2637</v>
      </c>
      <c r="C292" s="160" t="str">
        <f>'Calculations for 2021-22'!D292</f>
        <v>E2637</v>
      </c>
      <c r="D292" t="str">
        <f>'Calculations for 2021-22'!E292</f>
        <v>SD</v>
      </c>
      <c r="E292" t="str">
        <f>'Calculations for 2021-22'!F292</f>
        <v>P1910</v>
      </c>
      <c r="F292" s="120" t="str">
        <f>'Calculations for 2021-22'!H292</f>
        <v>South Norfolk</v>
      </c>
      <c r="G292" s="156">
        <f>_xlfn.IFNA(INDEX('I.KI 2016-17'!M$8:M$391,MATCH($B292,'I.KI 2016-17'!$B$8:$B$391,0)),"")</f>
        <v>0</v>
      </c>
      <c r="H292" s="149">
        <f>_xlfn.IFNA(INDEX('I.KI 2016-17'!N$8:N$391,MATCH($B292,'I.KI 2016-17'!$B$8:$B$391,0)),"")</f>
        <v>1.5020464274650001</v>
      </c>
      <c r="I292" s="149">
        <f>_xlfn.IFNA(INDEX('I.KI 2016-17'!O$8:O$391,MATCH($B292,'I.KI 2016-17'!$B$8:$B$391,0)),"")</f>
        <v>0</v>
      </c>
      <c r="J292" s="149">
        <f>_xlfn.IFNA(INDEX('I.KI 2016-17'!P$8:P$391,MATCH($B292,'I.KI 2016-17'!$B$8:$B$391,0)),"")</f>
        <v>0</v>
      </c>
      <c r="K292" s="157">
        <f>_xlfn.IFNA(INDEX('I.KI 2016-17'!Q$8:Q$391,MATCH($B292,'I.KI 2016-17'!$B$8:$B$391,0)),"")</f>
        <v>0</v>
      </c>
      <c r="L292" s="156">
        <f>_xlfn.IFNA(INDEX('I.KI 2016-17'!R$8:R$391,MATCH($B292,'I.KI 2016-17'!$B$8:$B$391,0)),"")</f>
        <v>0</v>
      </c>
      <c r="M292" s="193">
        <f>_xlfn.IFNA(INDEX('I.KI 2016-17'!S$8:S$391,MATCH($B292,'I.KI 2016-17'!$B$8:$B$391,0)),"")</f>
        <v>2.8566927575249998</v>
      </c>
      <c r="N292" s="193">
        <f>_xlfn.IFNA(INDEX('I.KI 2016-17'!T$8:T$391,MATCH($B292,'I.KI 2016-17'!$B$8:$B$391,0)),"")</f>
        <v>0</v>
      </c>
      <c r="O292" s="193">
        <f>_xlfn.IFNA(INDEX('I.KI 2016-17'!U$8:U$391,MATCH($B292,'I.KI 2016-17'!$B$8:$B$391,0)),"")</f>
        <v>0</v>
      </c>
      <c r="P292" s="157">
        <f>_xlfn.IFNA(INDEX('I.KI 2016-17'!V$8:V$391,MATCH($B292,'I.KI 2016-17'!$B$8:$B$391,0)),"")</f>
        <v>0</v>
      </c>
      <c r="Q292" s="156">
        <f>_xlfn.IFNA(INDEX('I.KI 2016-17'!W$8:W$391,MATCH($B292,'I.KI 2016-17'!$B$8:$B$391,0)),"")</f>
        <v>0</v>
      </c>
      <c r="R292" s="193">
        <f>_xlfn.IFNA(INDEX('I.KI 2016-17'!X$8:X$391,MATCH($B292,'I.KI 2016-17'!$B$8:$B$391,0)),"")</f>
        <v>4.3587391849900001</v>
      </c>
      <c r="S292" s="193">
        <f>_xlfn.IFNA(INDEX('I.KI 2016-17'!Y$8:Y$391,MATCH($B292,'I.KI 2016-17'!$B$8:$B$391,0)),"")</f>
        <v>0</v>
      </c>
      <c r="T292" s="193">
        <f>_xlfn.IFNA(INDEX('I.KI 2016-17'!Z$8:Z$391,MATCH($B292,'I.KI 2016-17'!$B$8:$B$391,0)),"")</f>
        <v>0</v>
      </c>
      <c r="U292" s="157">
        <f>_xlfn.IFNA(INDEX('I.KI 2016-17'!AA$8:AA$391,MATCH($B292,'I.KI 2016-17'!$B$8:$B$391,0)),"")</f>
        <v>0</v>
      </c>
      <c r="V292" s="149"/>
      <c r="W292" s="154">
        <f>_xlfn.IFNA(INDEX('I.KI 2016-17'!$H$8:$H$391,MATCH(B292,'I.KI 2016-17'!$B$8:$B$391,0)),"")</f>
        <v>1.5020464274650001</v>
      </c>
      <c r="X292" s="153">
        <f>_xlfn.IFNA(INDEX('I.KI 2016-17'!$I$8:$I$391,MATCH(B292,'I.KI 2016-17'!$B$8:$B$391,0)),"")</f>
        <v>2.8566927575249998</v>
      </c>
      <c r="Y292" s="155">
        <f>_xlfn.IFNA(INDEX('I.KI 2016-17'!$G$8:$G$391,MATCH(B292,'I.KI 2016-17'!$B$8:$B$391,0)),"")</f>
        <v>4.3587391849900001</v>
      </c>
      <c r="Z292" s="149"/>
      <c r="AA292" s="156">
        <f>_xlfn.IFNA(IF($B292=$B$382,0,_xlfn.IFNA(INDEX('I.Supplementary 2017-18'!N$8:N$35,MATCH($B292,'I.Supplementary 2017-18'!$B$8:$B$35,0)),INDEX('I.KI 2017-18'!N$9:N$393,MATCH($B292,'I.KI 2017-18'!$B$9:$B$393,0)))),"")</f>
        <v>0</v>
      </c>
      <c r="AB292" s="193">
        <f>_xlfn.IFNA(IF($B292=$B$382,0,_xlfn.IFNA(INDEX('I.Supplementary 2017-18'!O$8:O$35,MATCH($B292,'I.Supplementary 2017-18'!$B$8:$B$35,0)),INDEX('I.KI 2017-18'!O$9:O$393,MATCH($B292,'I.KI 2017-18'!$B$9:$B$393,0)))),"")</f>
        <v>0.83195595319525706</v>
      </c>
      <c r="AC292" s="193">
        <f>_xlfn.IFNA(IF($B292=$B$382,0,_xlfn.IFNA(INDEX('I.Supplementary 2017-18'!P$8:P$35,MATCH($B292,'I.Supplementary 2017-18'!$B$8:$B$35,0)),INDEX('I.KI 2017-18'!P$9:P$393,MATCH($B292,'I.KI 2017-18'!$B$9:$B$393,0)))),"")</f>
        <v>0</v>
      </c>
      <c r="AD292" s="193">
        <f>_xlfn.IFNA(IF($B292=$B$382,0,_xlfn.IFNA(INDEX('I.Supplementary 2017-18'!Q$8:Q$35,MATCH($B292,'I.Supplementary 2017-18'!$B$8:$B$35,0)),INDEX('I.KI 2017-18'!Q$9:Q$393,MATCH($B292,'I.KI 2017-18'!$B$9:$B$393,0)))),"")</f>
        <v>0</v>
      </c>
      <c r="AE292" s="157">
        <f>_xlfn.IFNA(IF($B292=$B$382,0,_xlfn.IFNA(INDEX('I.Supplementary 2017-18'!R$8:R$35,MATCH($B292,'I.Supplementary 2017-18'!$B$8:$B$35,0)),INDEX('I.KI 2017-18'!R$9:R$393,MATCH($B292,'I.KI 2017-18'!$B$9:$B$393,0)))),"")</f>
        <v>0</v>
      </c>
      <c r="AF292" s="156">
        <f>_xlfn.IFNA(IF($B292=$B$382,0,_xlfn.IFNA(INDEX('I.Supplementary 2017-18'!S$8:S$35,MATCH($B292,'I.Supplementary 2017-18'!$B$8:$B$35,0)),INDEX('I.KI 2017-18'!S$9:S$393,MATCH($B292,'I.KI 2017-18'!$B$9:$B$393,0)))),"")</f>
        <v>0</v>
      </c>
      <c r="AG292" s="193">
        <f>_xlfn.IFNA(IF($B292=$B$382,0,_xlfn.IFNA(INDEX('I.Supplementary 2017-18'!T$8:T$35,MATCH($B292,'I.Supplementary 2017-18'!$B$8:$B$35,0)),INDEX('I.KI 2017-18'!T$9:T$393,MATCH($B292,'I.KI 2017-18'!$B$9:$B$393,0)))),"")</f>
        <v>2.9150150672895698</v>
      </c>
      <c r="AH292" s="193">
        <f>_xlfn.IFNA(IF($B292=$B$382,0,_xlfn.IFNA(INDEX('I.Supplementary 2017-18'!U$8:U$35,MATCH($B292,'I.Supplementary 2017-18'!$B$8:$B$35,0)),INDEX('I.KI 2017-18'!U$9:U$393,MATCH($B292,'I.KI 2017-18'!$B$9:$B$393,0)))),"")</f>
        <v>0</v>
      </c>
      <c r="AI292" s="193">
        <f>_xlfn.IFNA(IF($B292=$B$382,0,_xlfn.IFNA(INDEX('I.Supplementary 2017-18'!V$8:V$35,MATCH($B292,'I.Supplementary 2017-18'!$B$8:$B$35,0)),INDEX('I.KI 2017-18'!V$9:V$393,MATCH($B292,'I.KI 2017-18'!$B$9:$B$393,0)))),"")</f>
        <v>0</v>
      </c>
      <c r="AJ292" s="157">
        <f>_xlfn.IFNA(IF($B292=$B$382,0,_xlfn.IFNA(INDEX('I.Supplementary 2017-18'!W$8:W$35,MATCH($B292,'I.Supplementary 2017-18'!$B$8:$B$35,0)),INDEX('I.KI 2017-18'!W$9:W$393,MATCH($B292,'I.KI 2017-18'!$B$9:$B$393,0)))),"")</f>
        <v>0</v>
      </c>
      <c r="AK292" s="156">
        <f>_xlfn.IFNA(IF($B292=$B$382,0,_xlfn.IFNA(INDEX('I.Supplementary 2017-18'!X$8:X$35,MATCH($B292,'I.Supplementary 2017-18'!$B$8:$B$35,0)),INDEX('I.KI 2017-18'!X$9:X$393,MATCH($B292,'I.KI 2017-18'!$B$9:$B$393,0)))),"")</f>
        <v>0</v>
      </c>
      <c r="AL292" s="193">
        <f>_xlfn.IFNA(IF($B292=$B$382,0,_xlfn.IFNA(INDEX('I.Supplementary 2017-18'!Y$8:Y$35,MATCH($B292,'I.Supplementary 2017-18'!$B$8:$B$35,0)),INDEX('I.KI 2017-18'!Y$9:Y$393,MATCH($B292,'I.KI 2017-18'!$B$9:$B$393,0)))),"")</f>
        <v>3.746971020484827</v>
      </c>
      <c r="AM292" s="193">
        <f>_xlfn.IFNA(IF($B292=$B$382,0,_xlfn.IFNA(INDEX('I.Supplementary 2017-18'!Z$8:Z$35,MATCH($B292,'I.Supplementary 2017-18'!$B$8:$B$35,0)),INDEX('I.KI 2017-18'!Z$9:Z$393,MATCH($B292,'I.KI 2017-18'!$B$9:$B$393,0)))),"")</f>
        <v>0</v>
      </c>
      <c r="AN292" s="193">
        <f>_xlfn.IFNA(IF($B292=$B$382,0,_xlfn.IFNA(INDEX('I.Supplementary 2017-18'!AA$8:AA$35,MATCH($B292,'I.Supplementary 2017-18'!$B$8:$B$35,0)),INDEX('I.KI 2017-18'!AA$9:AA$393,MATCH($B292,'I.KI 2017-18'!$B$9:$B$393,0)))),"")</f>
        <v>0</v>
      </c>
      <c r="AO292" s="157">
        <f>_xlfn.IFNA(IF($B292=$B$382,0,_xlfn.IFNA(INDEX('I.Supplementary 2017-18'!AB$8:AB$35,MATCH($B292,'I.Supplementary 2017-18'!$B$8:$B$35,0)),INDEX('I.KI 2017-18'!AB$9:AB$393,MATCH($B292,'I.KI 2017-18'!$B$9:$B$393,0)))),"")</f>
        <v>0</v>
      </c>
      <c r="AP292" s="149"/>
      <c r="AQ292" s="156">
        <f>_xlfn.IFNA(IF($B292=$B$381,0,IF($B292=$B$382,0,_xlfn.IFNA(INDEX('I.Supplementary 2017-18'!I$8:I$35,MATCH($B292,'I.Supplementary 2017-18'!$B$8:$B$35,0)),INDEX('I.KI 2017-18'!I$9:I$393,MATCH($B292,'I.KI 2017-18'!$B$9:$B$393,0))))),"")</f>
        <v>0.83195595319525706</v>
      </c>
      <c r="AR292" s="149">
        <f>_xlfn.IFNA(IF($B292=$B$381,0,IF($B292=$B$382,0,_xlfn.IFNA(INDEX('I.Supplementary 2017-18'!J$8:J$35,MATCH($B292,'I.Supplementary 2017-18'!$B$8:$B$35,0)),INDEX('I.KI 2017-18'!J$9:J$393,MATCH($B292,'I.KI 2017-18'!$B$9:$B$393,0))))),"")</f>
        <v>2.9150150672895698</v>
      </c>
      <c r="AS292" s="157">
        <f>_xlfn.IFNA(IF($B292=$B$381,0,IF($B292=$B$382,0,_xlfn.IFNA(INDEX('I.Supplementary 2017-18'!H$8:H$35,MATCH($B292,'I.Supplementary 2017-18'!$B$8:$B$35,0)),INDEX('I.KI 2017-18'!H$9:H$393,MATCH($B292,'I.KI 2017-18'!$B$9:$B$393,0))))),"")</f>
        <v>3.746971020484827</v>
      </c>
      <c r="AT292" s="149"/>
      <c r="AU292" s="156">
        <f>_xlfn.IFNA(_xlfn.IFNA(INDEX('I.Supplementary 2018-19'!P$8:P$157,MATCH($B292,'I.Supplementary 2018-19'!$B$8:$B$157,0)),INDEX('I.KI 2018-19'!P$9:P$393,MATCH($B292,'I.KI 2018-19'!$B$9:$B$393,0))),"")</f>
        <v>0</v>
      </c>
      <c r="AV292" s="193">
        <f>_xlfn.IFNA(_xlfn.IFNA(INDEX('I.Supplementary 2018-19'!Q$8:Q$157,MATCH($B292,'I.Supplementary 2018-19'!$B$8:$B$157,0)),INDEX('I.KI 2018-19'!Q$9:Q$393,MATCH($B292,'I.KI 2018-19'!$B$9:$B$393,0))),"")</f>
        <v>0.41678138780049423</v>
      </c>
      <c r="AW292" s="193">
        <f>_xlfn.IFNA(_xlfn.IFNA(INDEX('I.Supplementary 2018-19'!R$8:R$157,MATCH($B292,'I.Supplementary 2018-19'!$B$8:$B$157,0)),INDEX('I.KI 2018-19'!R$9:R$393,MATCH($B292,'I.KI 2018-19'!$B$9:$B$393,0))),"")</f>
        <v>0</v>
      </c>
      <c r="AX292" s="193">
        <f>_xlfn.IFNA(_xlfn.IFNA(INDEX('I.Supplementary 2018-19'!S$8:S$157,MATCH($B292,'I.Supplementary 2018-19'!$B$8:$B$157,0)),INDEX('I.KI 2018-19'!S$9:S$393,MATCH($B292,'I.KI 2018-19'!$B$9:$B$393,0))),"")</f>
        <v>0</v>
      </c>
      <c r="AY292" s="157">
        <f>_xlfn.IFNA(_xlfn.IFNA(INDEX('I.Supplementary 2018-19'!T$8:T$157,MATCH($B292,'I.Supplementary 2018-19'!$B$8:$B$157,0)),INDEX('I.KI 2018-19'!T$9:T$393,MATCH($B292,'I.KI 2018-19'!$B$9:$B$393,0))),"")</f>
        <v>0</v>
      </c>
      <c r="AZ292" s="156">
        <f>_xlfn.IFNA(_xlfn.IFNA(INDEX('I.Supplementary 2018-19'!U$8:U$157,MATCH($B292,'I.Supplementary 2018-19'!$B$8:$B$157,0)),INDEX('I.KI 2018-19'!U$9:U$393,MATCH($B292,'I.KI 2018-19'!$B$9:$B$393,0))),"")</f>
        <v>0</v>
      </c>
      <c r="BA292" s="193">
        <f>_xlfn.IFNA(_xlfn.IFNA(INDEX('I.Supplementary 2018-19'!V$8:V$157,MATCH($B292,'I.Supplementary 2018-19'!$B$8:$B$157,0)),INDEX('I.KI 2018-19'!V$9:V$393,MATCH($B292,'I.KI 2018-19'!$B$9:$B$393,0))),"")</f>
        <v>3.0025906272510587</v>
      </c>
      <c r="BB292" s="193">
        <f>_xlfn.IFNA(_xlfn.IFNA(INDEX('I.Supplementary 2018-19'!W$8:W$157,MATCH($B292,'I.Supplementary 2018-19'!$B$8:$B$157,0)),INDEX('I.KI 2018-19'!W$9:W$393,MATCH($B292,'I.KI 2018-19'!$B$9:$B$393,0))),"")</f>
        <v>0</v>
      </c>
      <c r="BC292" s="193">
        <f>_xlfn.IFNA(_xlfn.IFNA(INDEX('I.Supplementary 2018-19'!X$8:X$157,MATCH($B292,'I.Supplementary 2018-19'!$B$8:$B$157,0)),INDEX('I.KI 2018-19'!X$9:X$393,MATCH($B292,'I.KI 2018-19'!$B$9:$B$393,0))),"")</f>
        <v>0</v>
      </c>
      <c r="BD292" s="157">
        <f>_xlfn.IFNA(_xlfn.IFNA(INDEX('I.Supplementary 2018-19'!Y$8:Y$157,MATCH($B292,'I.Supplementary 2018-19'!$B$8:$B$157,0)),INDEX('I.KI 2018-19'!Y$9:Y$393,MATCH($B292,'I.KI 2018-19'!$B$9:$B$393,0))),"")</f>
        <v>0</v>
      </c>
      <c r="BE292" s="156">
        <f>_xlfn.IFNA(_xlfn.IFNA(INDEX('I.Supplementary 2018-19'!Z$8:Z$157,MATCH($B292,'I.Supplementary 2018-19'!$B$8:$B$157,0)),INDEX('I.KI 2018-19'!Z$9:Z$393,MATCH($B292,'I.KI 2018-19'!$B$9:$B$393,0))),"")</f>
        <v>0</v>
      </c>
      <c r="BF292" s="193">
        <f>_xlfn.IFNA(_xlfn.IFNA(INDEX('I.Supplementary 2018-19'!AA$8:AA$157,MATCH($B292,'I.Supplementary 2018-19'!$B$8:$B$157,0)),INDEX('I.KI 2018-19'!AA$9:AA$393,MATCH($B292,'I.KI 2018-19'!$B$9:$B$393,0))),"")</f>
        <v>3.419372015051553</v>
      </c>
      <c r="BG292" s="193">
        <f>_xlfn.IFNA(_xlfn.IFNA(INDEX('I.Supplementary 2018-19'!AB$8:AB$157,MATCH($B292,'I.Supplementary 2018-19'!$B$8:$B$157,0)),INDEX('I.KI 2018-19'!AB$9:AB$393,MATCH($B292,'I.KI 2018-19'!$B$9:$B$393,0))),"")</f>
        <v>0</v>
      </c>
      <c r="BH292" s="193">
        <f>_xlfn.IFNA(_xlfn.IFNA(INDEX('I.Supplementary 2018-19'!AC$8:AC$157,MATCH($B292,'I.Supplementary 2018-19'!$B$8:$B$157,0)),INDEX('I.KI 2018-19'!AC$9:AC$393,MATCH($B292,'I.KI 2018-19'!$B$9:$B$393,0))),"")</f>
        <v>0</v>
      </c>
      <c r="BI292" s="157">
        <f>_xlfn.IFNA(_xlfn.IFNA(INDEX('I.Supplementary 2018-19'!AD$8:AD$157,MATCH($B292,'I.Supplementary 2018-19'!$B$8:$B$157,0)),INDEX('I.KI 2018-19'!AD$9:AD$393,MATCH($B292,'I.KI 2018-19'!$B$9:$B$393,0))),"")</f>
        <v>0</v>
      </c>
      <c r="BJ292" s="149"/>
      <c r="BK292" s="156">
        <f>_xlfn.IFNA(IF($B292=$B$381,0,IF($B292=$B$382,0,_xlfn.IFNA(INDEX('I.Supplementary 2018-19'!I$8:I$157,MATCH($B292,'I.Supplementary 2018-19'!$B$8:$B$157,0)),INDEX('I.KI 2018-19'!I$9:I$393,MATCH($B292,'I.KI 2018-19'!$B$9:$B$393,0))))),"")</f>
        <v>0.41678138780049423</v>
      </c>
      <c r="BL292" s="149">
        <f>_xlfn.IFNA(IF($B292=$B$381,0,IF($B292=$B$382,0,_xlfn.IFNA(INDEX('I.Supplementary 2018-19'!J$8:J$157,MATCH($B292,'I.Supplementary 2018-19'!$B$8:$B$157,0)),INDEX('I.KI 2018-19'!J$9:J$393,MATCH($B292,'I.KI 2018-19'!$B$9:$B$393,0))))),"")</f>
        <v>3.0025906272510587</v>
      </c>
      <c r="BM292" s="157">
        <f>_xlfn.IFNA(IF($B292=$B$381,0,IF($B292=$B$382,0,_xlfn.IFNA(INDEX('I.Supplementary 2018-19'!H$8:H$157,MATCH($B292,'I.Supplementary 2018-19'!$B$8:$B$157,0)),INDEX('I.KI 2018-19'!H$9:H$393,MATCH($B292,'I.KI 2018-19'!$B$9:$B$393,0))))),"")</f>
        <v>3.419372015051553</v>
      </c>
    </row>
    <row r="293" spans="2:65">
      <c r="B293" s="121" t="str">
        <f>'Calculations for 2021-22'!B293</f>
        <v>E2836</v>
      </c>
      <c r="C293" s="160" t="str">
        <f>'Calculations for 2021-22'!D293</f>
        <v>E2836</v>
      </c>
      <c r="D293" t="str">
        <f>'Calculations for 2021-22'!E293</f>
        <v>SD</v>
      </c>
      <c r="E293" t="str">
        <f>'Calculations for 2021-22'!F293</f>
        <v>P1907</v>
      </c>
      <c r="F293" s="120" t="str">
        <f>'Calculations for 2021-22'!H293</f>
        <v>South Northamptonshire</v>
      </c>
      <c r="G293" s="156">
        <f>_xlfn.IFNA(INDEX('I.KI 2016-17'!M$8:M$391,MATCH($B293,'I.KI 2016-17'!$B$8:$B$391,0)),"")</f>
        <v>0</v>
      </c>
      <c r="H293" s="149">
        <f>_xlfn.IFNA(INDEX('I.KI 2016-17'!N$8:N$391,MATCH($B293,'I.KI 2016-17'!$B$8:$B$391,0)),"")</f>
        <v>0.81166743204299996</v>
      </c>
      <c r="I293" s="149">
        <f>_xlfn.IFNA(INDEX('I.KI 2016-17'!O$8:O$391,MATCH($B293,'I.KI 2016-17'!$B$8:$B$391,0)),"")</f>
        <v>0</v>
      </c>
      <c r="J293" s="149">
        <f>_xlfn.IFNA(INDEX('I.KI 2016-17'!P$8:P$391,MATCH($B293,'I.KI 2016-17'!$B$8:$B$391,0)),"")</f>
        <v>0</v>
      </c>
      <c r="K293" s="157">
        <f>_xlfn.IFNA(INDEX('I.KI 2016-17'!Q$8:Q$391,MATCH($B293,'I.KI 2016-17'!$B$8:$B$391,0)),"")</f>
        <v>0</v>
      </c>
      <c r="L293" s="156">
        <f>_xlfn.IFNA(INDEX('I.KI 2016-17'!R$8:R$391,MATCH($B293,'I.KI 2016-17'!$B$8:$B$391,0)),"")</f>
        <v>0</v>
      </c>
      <c r="M293" s="193">
        <f>_xlfn.IFNA(INDEX('I.KI 2016-17'!S$8:S$391,MATCH($B293,'I.KI 2016-17'!$B$8:$B$391,0)),"")</f>
        <v>1.7258643403060001</v>
      </c>
      <c r="N293" s="193">
        <f>_xlfn.IFNA(INDEX('I.KI 2016-17'!T$8:T$391,MATCH($B293,'I.KI 2016-17'!$B$8:$B$391,0)),"")</f>
        <v>0</v>
      </c>
      <c r="O293" s="193">
        <f>_xlfn.IFNA(INDEX('I.KI 2016-17'!U$8:U$391,MATCH($B293,'I.KI 2016-17'!$B$8:$B$391,0)),"")</f>
        <v>0</v>
      </c>
      <c r="P293" s="157">
        <f>_xlfn.IFNA(INDEX('I.KI 2016-17'!V$8:V$391,MATCH($B293,'I.KI 2016-17'!$B$8:$B$391,0)),"")</f>
        <v>0</v>
      </c>
      <c r="Q293" s="156">
        <f>_xlfn.IFNA(INDEX('I.KI 2016-17'!W$8:W$391,MATCH($B293,'I.KI 2016-17'!$B$8:$B$391,0)),"")</f>
        <v>0</v>
      </c>
      <c r="R293" s="193">
        <f>_xlfn.IFNA(INDEX('I.KI 2016-17'!X$8:X$391,MATCH($B293,'I.KI 2016-17'!$B$8:$B$391,0)),"")</f>
        <v>2.5375317723490003</v>
      </c>
      <c r="S293" s="193">
        <f>_xlfn.IFNA(INDEX('I.KI 2016-17'!Y$8:Y$391,MATCH($B293,'I.KI 2016-17'!$B$8:$B$391,0)),"")</f>
        <v>0</v>
      </c>
      <c r="T293" s="193">
        <f>_xlfn.IFNA(INDEX('I.KI 2016-17'!Z$8:Z$391,MATCH($B293,'I.KI 2016-17'!$B$8:$B$391,0)),"")</f>
        <v>0</v>
      </c>
      <c r="U293" s="157">
        <f>_xlfn.IFNA(INDEX('I.KI 2016-17'!AA$8:AA$391,MATCH($B293,'I.KI 2016-17'!$B$8:$B$391,0)),"")</f>
        <v>0</v>
      </c>
      <c r="V293" s="149"/>
      <c r="W293" s="154">
        <f>_xlfn.IFNA(INDEX('I.KI 2016-17'!$H$8:$H$391,MATCH(B293,'I.KI 2016-17'!$B$8:$B$391,0)),"")</f>
        <v>0.81166743204299996</v>
      </c>
      <c r="X293" s="153">
        <f>_xlfn.IFNA(INDEX('I.KI 2016-17'!$I$8:$I$391,MATCH(B293,'I.KI 2016-17'!$B$8:$B$391,0)),"")</f>
        <v>1.7258643403060001</v>
      </c>
      <c r="Y293" s="155">
        <f>_xlfn.IFNA(INDEX('I.KI 2016-17'!$G$8:$G$391,MATCH(B293,'I.KI 2016-17'!$B$8:$B$391,0)),"")</f>
        <v>2.5375317723490003</v>
      </c>
      <c r="Z293" s="149"/>
      <c r="AA293" s="156">
        <f>_xlfn.IFNA(IF($B293=$B$382,0,_xlfn.IFNA(INDEX('I.Supplementary 2017-18'!N$8:N$35,MATCH($B293,'I.Supplementary 2017-18'!$B$8:$B$35,0)),INDEX('I.KI 2017-18'!N$9:N$393,MATCH($B293,'I.KI 2017-18'!$B$9:$B$393,0)))),"")</f>
        <v>0</v>
      </c>
      <c r="AB293" s="193">
        <f>_xlfn.IFNA(IF($B293=$B$382,0,_xlfn.IFNA(INDEX('I.Supplementary 2017-18'!O$8:O$35,MATCH($B293,'I.Supplementary 2017-18'!$B$8:$B$35,0)),INDEX('I.KI 2017-18'!O$9:O$393,MATCH($B293,'I.KI 2017-18'!$B$9:$B$393,0)))),"")</f>
        <v>0.28711386967621372</v>
      </c>
      <c r="AC293" s="193">
        <f>_xlfn.IFNA(IF($B293=$B$382,0,_xlfn.IFNA(INDEX('I.Supplementary 2017-18'!P$8:P$35,MATCH($B293,'I.Supplementary 2017-18'!$B$8:$B$35,0)),INDEX('I.KI 2017-18'!P$9:P$393,MATCH($B293,'I.KI 2017-18'!$B$9:$B$393,0)))),"")</f>
        <v>0</v>
      </c>
      <c r="AD293" s="193">
        <f>_xlfn.IFNA(IF($B293=$B$382,0,_xlfn.IFNA(INDEX('I.Supplementary 2017-18'!Q$8:Q$35,MATCH($B293,'I.Supplementary 2017-18'!$B$8:$B$35,0)),INDEX('I.KI 2017-18'!Q$9:Q$393,MATCH($B293,'I.KI 2017-18'!$B$9:$B$393,0)))),"")</f>
        <v>0</v>
      </c>
      <c r="AE293" s="157">
        <f>_xlfn.IFNA(IF($B293=$B$382,0,_xlfn.IFNA(INDEX('I.Supplementary 2017-18'!R$8:R$35,MATCH($B293,'I.Supplementary 2017-18'!$B$8:$B$35,0)),INDEX('I.KI 2017-18'!R$9:R$393,MATCH($B293,'I.KI 2017-18'!$B$9:$B$393,0)))),"")</f>
        <v>0</v>
      </c>
      <c r="AF293" s="156">
        <f>_xlfn.IFNA(IF($B293=$B$382,0,_xlfn.IFNA(INDEX('I.Supplementary 2017-18'!S$8:S$35,MATCH($B293,'I.Supplementary 2017-18'!$B$8:$B$35,0)),INDEX('I.KI 2017-18'!S$9:S$393,MATCH($B293,'I.KI 2017-18'!$B$9:$B$393,0)))),"")</f>
        <v>0</v>
      </c>
      <c r="AG293" s="193">
        <f>_xlfn.IFNA(IF($B293=$B$382,0,_xlfn.IFNA(INDEX('I.Supplementary 2017-18'!T$8:T$35,MATCH($B293,'I.Supplementary 2017-18'!$B$8:$B$35,0)),INDEX('I.KI 2017-18'!T$9:T$393,MATCH($B293,'I.KI 2017-18'!$B$9:$B$393,0)))),"")</f>
        <v>1.7610996292259606</v>
      </c>
      <c r="AH293" s="193">
        <f>_xlfn.IFNA(IF($B293=$B$382,0,_xlfn.IFNA(INDEX('I.Supplementary 2017-18'!U$8:U$35,MATCH($B293,'I.Supplementary 2017-18'!$B$8:$B$35,0)),INDEX('I.KI 2017-18'!U$9:U$393,MATCH($B293,'I.KI 2017-18'!$B$9:$B$393,0)))),"")</f>
        <v>0</v>
      </c>
      <c r="AI293" s="193">
        <f>_xlfn.IFNA(IF($B293=$B$382,0,_xlfn.IFNA(INDEX('I.Supplementary 2017-18'!V$8:V$35,MATCH($B293,'I.Supplementary 2017-18'!$B$8:$B$35,0)),INDEX('I.KI 2017-18'!V$9:V$393,MATCH($B293,'I.KI 2017-18'!$B$9:$B$393,0)))),"")</f>
        <v>0</v>
      </c>
      <c r="AJ293" s="157">
        <f>_xlfn.IFNA(IF($B293=$B$382,0,_xlfn.IFNA(INDEX('I.Supplementary 2017-18'!W$8:W$35,MATCH($B293,'I.Supplementary 2017-18'!$B$8:$B$35,0)),INDEX('I.KI 2017-18'!W$9:W$393,MATCH($B293,'I.KI 2017-18'!$B$9:$B$393,0)))),"")</f>
        <v>0</v>
      </c>
      <c r="AK293" s="156">
        <f>_xlfn.IFNA(IF($B293=$B$382,0,_xlfn.IFNA(INDEX('I.Supplementary 2017-18'!X$8:X$35,MATCH($B293,'I.Supplementary 2017-18'!$B$8:$B$35,0)),INDEX('I.KI 2017-18'!X$9:X$393,MATCH($B293,'I.KI 2017-18'!$B$9:$B$393,0)))),"")</f>
        <v>0</v>
      </c>
      <c r="AL293" s="193">
        <f>_xlfn.IFNA(IF($B293=$B$382,0,_xlfn.IFNA(INDEX('I.Supplementary 2017-18'!Y$8:Y$35,MATCH($B293,'I.Supplementary 2017-18'!$B$8:$B$35,0)),INDEX('I.KI 2017-18'!Y$9:Y$393,MATCH($B293,'I.KI 2017-18'!$B$9:$B$393,0)))),"")</f>
        <v>2.0482134989021743</v>
      </c>
      <c r="AM293" s="193">
        <f>_xlfn.IFNA(IF($B293=$B$382,0,_xlfn.IFNA(INDEX('I.Supplementary 2017-18'!Z$8:Z$35,MATCH($B293,'I.Supplementary 2017-18'!$B$8:$B$35,0)),INDEX('I.KI 2017-18'!Z$9:Z$393,MATCH($B293,'I.KI 2017-18'!$B$9:$B$393,0)))),"")</f>
        <v>0</v>
      </c>
      <c r="AN293" s="193">
        <f>_xlfn.IFNA(IF($B293=$B$382,0,_xlfn.IFNA(INDEX('I.Supplementary 2017-18'!AA$8:AA$35,MATCH($B293,'I.Supplementary 2017-18'!$B$8:$B$35,0)),INDEX('I.KI 2017-18'!AA$9:AA$393,MATCH($B293,'I.KI 2017-18'!$B$9:$B$393,0)))),"")</f>
        <v>0</v>
      </c>
      <c r="AO293" s="157">
        <f>_xlfn.IFNA(IF($B293=$B$382,0,_xlfn.IFNA(INDEX('I.Supplementary 2017-18'!AB$8:AB$35,MATCH($B293,'I.Supplementary 2017-18'!$B$8:$B$35,0)),INDEX('I.KI 2017-18'!AB$9:AB$393,MATCH($B293,'I.KI 2017-18'!$B$9:$B$393,0)))),"")</f>
        <v>0</v>
      </c>
      <c r="AP293" s="149"/>
      <c r="AQ293" s="156">
        <f>_xlfn.IFNA(IF($B293=$B$381,0,IF($B293=$B$382,0,_xlfn.IFNA(INDEX('I.Supplementary 2017-18'!I$8:I$35,MATCH($B293,'I.Supplementary 2017-18'!$B$8:$B$35,0)),INDEX('I.KI 2017-18'!I$9:I$393,MATCH($B293,'I.KI 2017-18'!$B$9:$B$393,0))))),"")</f>
        <v>0.28711386967621372</v>
      </c>
      <c r="AR293" s="149">
        <f>_xlfn.IFNA(IF($B293=$B$381,0,IF($B293=$B$382,0,_xlfn.IFNA(INDEX('I.Supplementary 2017-18'!J$8:J$35,MATCH($B293,'I.Supplementary 2017-18'!$B$8:$B$35,0)),INDEX('I.KI 2017-18'!J$9:J$393,MATCH($B293,'I.KI 2017-18'!$B$9:$B$393,0))))),"")</f>
        <v>1.7610996292259606</v>
      </c>
      <c r="AS293" s="157">
        <f>_xlfn.IFNA(IF($B293=$B$381,0,IF($B293=$B$382,0,_xlfn.IFNA(INDEX('I.Supplementary 2017-18'!H$8:H$35,MATCH($B293,'I.Supplementary 2017-18'!$B$8:$B$35,0)),INDEX('I.KI 2017-18'!H$9:H$393,MATCH($B293,'I.KI 2017-18'!$B$9:$B$393,0))))),"")</f>
        <v>2.0482134989021743</v>
      </c>
      <c r="AT293" s="149"/>
      <c r="AU293" s="156">
        <f>_xlfn.IFNA(_xlfn.IFNA(INDEX('I.Supplementary 2018-19'!P$8:P$157,MATCH($B293,'I.Supplementary 2018-19'!$B$8:$B$157,0)),INDEX('I.KI 2018-19'!P$9:P$393,MATCH($B293,'I.KI 2018-19'!$B$9:$B$393,0))),"")</f>
        <v>0</v>
      </c>
      <c r="AV293" s="193">
        <f>_xlfn.IFNA(_xlfn.IFNA(INDEX('I.Supplementary 2018-19'!Q$8:Q$157,MATCH($B293,'I.Supplementary 2018-19'!$B$8:$B$157,0)),INDEX('I.KI 2018-19'!Q$9:Q$393,MATCH($B293,'I.KI 2018-19'!$B$9:$B$393,0))),"")</f>
        <v>0</v>
      </c>
      <c r="AW293" s="193">
        <f>_xlfn.IFNA(_xlfn.IFNA(INDEX('I.Supplementary 2018-19'!R$8:R$157,MATCH($B293,'I.Supplementary 2018-19'!$B$8:$B$157,0)),INDEX('I.KI 2018-19'!R$9:R$393,MATCH($B293,'I.KI 2018-19'!$B$9:$B$393,0))),"")</f>
        <v>0</v>
      </c>
      <c r="AX293" s="193">
        <f>_xlfn.IFNA(_xlfn.IFNA(INDEX('I.Supplementary 2018-19'!S$8:S$157,MATCH($B293,'I.Supplementary 2018-19'!$B$8:$B$157,0)),INDEX('I.KI 2018-19'!S$9:S$393,MATCH($B293,'I.KI 2018-19'!$B$9:$B$393,0))),"")</f>
        <v>0</v>
      </c>
      <c r="AY293" s="157">
        <f>_xlfn.IFNA(_xlfn.IFNA(INDEX('I.Supplementary 2018-19'!T$8:T$157,MATCH($B293,'I.Supplementary 2018-19'!$B$8:$B$157,0)),INDEX('I.KI 2018-19'!T$9:T$393,MATCH($B293,'I.KI 2018-19'!$B$9:$B$393,0))),"")</f>
        <v>0</v>
      </c>
      <c r="AZ293" s="156">
        <f>_xlfn.IFNA(_xlfn.IFNA(INDEX('I.Supplementary 2018-19'!U$8:U$157,MATCH($B293,'I.Supplementary 2018-19'!$B$8:$B$157,0)),INDEX('I.KI 2018-19'!U$9:U$393,MATCH($B293,'I.KI 2018-19'!$B$9:$B$393,0))),"")</f>
        <v>0</v>
      </c>
      <c r="BA293" s="193">
        <f>_xlfn.IFNA(_xlfn.IFNA(INDEX('I.Supplementary 2018-19'!V$8:V$157,MATCH($B293,'I.Supplementary 2018-19'!$B$8:$B$157,0)),INDEX('I.KI 2018-19'!V$9:V$393,MATCH($B293,'I.KI 2018-19'!$B$9:$B$393,0))),"")</f>
        <v>1.8140082017778134</v>
      </c>
      <c r="BB293" s="193">
        <f>_xlfn.IFNA(_xlfn.IFNA(INDEX('I.Supplementary 2018-19'!W$8:W$157,MATCH($B293,'I.Supplementary 2018-19'!$B$8:$B$157,0)),INDEX('I.KI 2018-19'!W$9:W$393,MATCH($B293,'I.KI 2018-19'!$B$9:$B$393,0))),"")</f>
        <v>0</v>
      </c>
      <c r="BC293" s="193">
        <f>_xlfn.IFNA(_xlfn.IFNA(INDEX('I.Supplementary 2018-19'!X$8:X$157,MATCH($B293,'I.Supplementary 2018-19'!$B$8:$B$157,0)),INDEX('I.KI 2018-19'!X$9:X$393,MATCH($B293,'I.KI 2018-19'!$B$9:$B$393,0))),"")</f>
        <v>0</v>
      </c>
      <c r="BD293" s="157">
        <f>_xlfn.IFNA(_xlfn.IFNA(INDEX('I.Supplementary 2018-19'!Y$8:Y$157,MATCH($B293,'I.Supplementary 2018-19'!$B$8:$B$157,0)),INDEX('I.KI 2018-19'!Y$9:Y$393,MATCH($B293,'I.KI 2018-19'!$B$9:$B$393,0))),"")</f>
        <v>0</v>
      </c>
      <c r="BE293" s="156">
        <f>_xlfn.IFNA(_xlfn.IFNA(INDEX('I.Supplementary 2018-19'!Z$8:Z$157,MATCH($B293,'I.Supplementary 2018-19'!$B$8:$B$157,0)),INDEX('I.KI 2018-19'!Z$9:Z$393,MATCH($B293,'I.KI 2018-19'!$B$9:$B$393,0))),"")</f>
        <v>0</v>
      </c>
      <c r="BF293" s="193">
        <f>_xlfn.IFNA(_xlfn.IFNA(INDEX('I.Supplementary 2018-19'!AA$8:AA$157,MATCH($B293,'I.Supplementary 2018-19'!$B$8:$B$157,0)),INDEX('I.KI 2018-19'!AA$9:AA$393,MATCH($B293,'I.KI 2018-19'!$B$9:$B$393,0))),"")</f>
        <v>1.8140082017778134</v>
      </c>
      <c r="BG293" s="193">
        <f>_xlfn.IFNA(_xlfn.IFNA(INDEX('I.Supplementary 2018-19'!AB$8:AB$157,MATCH($B293,'I.Supplementary 2018-19'!$B$8:$B$157,0)),INDEX('I.KI 2018-19'!AB$9:AB$393,MATCH($B293,'I.KI 2018-19'!$B$9:$B$393,0))),"")</f>
        <v>0</v>
      </c>
      <c r="BH293" s="193">
        <f>_xlfn.IFNA(_xlfn.IFNA(INDEX('I.Supplementary 2018-19'!AC$8:AC$157,MATCH($B293,'I.Supplementary 2018-19'!$B$8:$B$157,0)),INDEX('I.KI 2018-19'!AC$9:AC$393,MATCH($B293,'I.KI 2018-19'!$B$9:$B$393,0))),"")</f>
        <v>0</v>
      </c>
      <c r="BI293" s="157">
        <f>_xlfn.IFNA(_xlfn.IFNA(INDEX('I.Supplementary 2018-19'!AD$8:AD$157,MATCH($B293,'I.Supplementary 2018-19'!$B$8:$B$157,0)),INDEX('I.KI 2018-19'!AD$9:AD$393,MATCH($B293,'I.KI 2018-19'!$B$9:$B$393,0))),"")</f>
        <v>0</v>
      </c>
      <c r="BJ293" s="149"/>
      <c r="BK293" s="156">
        <f>_xlfn.IFNA(IF($B293=$B$381,0,IF($B293=$B$382,0,_xlfn.IFNA(INDEX('I.Supplementary 2018-19'!I$8:I$157,MATCH($B293,'I.Supplementary 2018-19'!$B$8:$B$157,0)),INDEX('I.KI 2018-19'!I$9:I$393,MATCH($B293,'I.KI 2018-19'!$B$9:$B$393,0))))),"")</f>
        <v>0</v>
      </c>
      <c r="BL293" s="149">
        <f>_xlfn.IFNA(IF($B293=$B$381,0,IF($B293=$B$382,0,_xlfn.IFNA(INDEX('I.Supplementary 2018-19'!J$8:J$157,MATCH($B293,'I.Supplementary 2018-19'!$B$8:$B$157,0)),INDEX('I.KI 2018-19'!J$9:J$393,MATCH($B293,'I.KI 2018-19'!$B$9:$B$393,0))))),"")</f>
        <v>1.8140082017778134</v>
      </c>
      <c r="BM293" s="157">
        <f>_xlfn.IFNA(IF($B293=$B$381,0,IF($B293=$B$382,0,_xlfn.IFNA(INDEX('I.Supplementary 2018-19'!H$8:H$157,MATCH($B293,'I.Supplementary 2018-19'!$B$8:$B$157,0)),INDEX('I.KI 2018-19'!H$9:H$393,MATCH($B293,'I.KI 2018-19'!$B$9:$B$393,0))))),"")</f>
        <v>1.8140082017778134</v>
      </c>
    </row>
    <row r="294" spans="2:65">
      <c r="B294" s="121" t="str">
        <f>'Calculations for 2021-22'!B294</f>
        <v>E3133</v>
      </c>
      <c r="C294" s="160" t="str">
        <f>'Calculations for 2021-22'!D294</f>
        <v>E3133</v>
      </c>
      <c r="D294" t="str">
        <f>'Calculations for 2021-22'!E294</f>
        <v>SD</v>
      </c>
      <c r="E294">
        <f>'Calculations for 2021-22'!F294</f>
        <v>0</v>
      </c>
      <c r="F294" s="120" t="str">
        <f>'Calculations for 2021-22'!H294</f>
        <v>South Oxfordshire</v>
      </c>
      <c r="G294" s="156">
        <f>_xlfn.IFNA(INDEX('I.KI 2016-17'!M$8:M$391,MATCH($B294,'I.KI 2016-17'!$B$8:$B$391,0)),"")</f>
        <v>0</v>
      </c>
      <c r="H294" s="149">
        <f>_xlfn.IFNA(INDEX('I.KI 2016-17'!N$8:N$391,MATCH($B294,'I.KI 2016-17'!$B$8:$B$391,0)),"")</f>
        <v>1.1948647260990002</v>
      </c>
      <c r="I294" s="149">
        <f>_xlfn.IFNA(INDEX('I.KI 2016-17'!O$8:O$391,MATCH($B294,'I.KI 2016-17'!$B$8:$B$391,0)),"")</f>
        <v>0</v>
      </c>
      <c r="J294" s="149">
        <f>_xlfn.IFNA(INDEX('I.KI 2016-17'!P$8:P$391,MATCH($B294,'I.KI 2016-17'!$B$8:$B$391,0)),"")</f>
        <v>0</v>
      </c>
      <c r="K294" s="157">
        <f>_xlfn.IFNA(INDEX('I.KI 2016-17'!Q$8:Q$391,MATCH($B294,'I.KI 2016-17'!$B$8:$B$391,0)),"")</f>
        <v>0</v>
      </c>
      <c r="L294" s="156">
        <f>_xlfn.IFNA(INDEX('I.KI 2016-17'!R$8:R$391,MATCH($B294,'I.KI 2016-17'!$B$8:$B$391,0)),"")</f>
        <v>0</v>
      </c>
      <c r="M294" s="193">
        <f>_xlfn.IFNA(INDEX('I.KI 2016-17'!S$8:S$391,MATCH($B294,'I.KI 2016-17'!$B$8:$B$391,0)),"")</f>
        <v>2.3839534549799999</v>
      </c>
      <c r="N294" s="193">
        <f>_xlfn.IFNA(INDEX('I.KI 2016-17'!T$8:T$391,MATCH($B294,'I.KI 2016-17'!$B$8:$B$391,0)),"")</f>
        <v>0</v>
      </c>
      <c r="O294" s="193">
        <f>_xlfn.IFNA(INDEX('I.KI 2016-17'!U$8:U$391,MATCH($B294,'I.KI 2016-17'!$B$8:$B$391,0)),"")</f>
        <v>0</v>
      </c>
      <c r="P294" s="157">
        <f>_xlfn.IFNA(INDEX('I.KI 2016-17'!V$8:V$391,MATCH($B294,'I.KI 2016-17'!$B$8:$B$391,0)),"")</f>
        <v>0</v>
      </c>
      <c r="Q294" s="156">
        <f>_xlfn.IFNA(INDEX('I.KI 2016-17'!W$8:W$391,MATCH($B294,'I.KI 2016-17'!$B$8:$B$391,0)),"")</f>
        <v>0</v>
      </c>
      <c r="R294" s="193">
        <f>_xlfn.IFNA(INDEX('I.KI 2016-17'!X$8:X$391,MATCH($B294,'I.KI 2016-17'!$B$8:$B$391,0)),"")</f>
        <v>3.5788181810789998</v>
      </c>
      <c r="S294" s="193">
        <f>_xlfn.IFNA(INDEX('I.KI 2016-17'!Y$8:Y$391,MATCH($B294,'I.KI 2016-17'!$B$8:$B$391,0)),"")</f>
        <v>0</v>
      </c>
      <c r="T294" s="193">
        <f>_xlfn.IFNA(INDEX('I.KI 2016-17'!Z$8:Z$391,MATCH($B294,'I.KI 2016-17'!$B$8:$B$391,0)),"")</f>
        <v>0</v>
      </c>
      <c r="U294" s="157">
        <f>_xlfn.IFNA(INDEX('I.KI 2016-17'!AA$8:AA$391,MATCH($B294,'I.KI 2016-17'!$B$8:$B$391,0)),"")</f>
        <v>0</v>
      </c>
      <c r="V294" s="149"/>
      <c r="W294" s="154">
        <f>_xlfn.IFNA(INDEX('I.KI 2016-17'!$H$8:$H$391,MATCH(B294,'I.KI 2016-17'!$B$8:$B$391,0)),"")</f>
        <v>1.1948647260990002</v>
      </c>
      <c r="X294" s="153">
        <f>_xlfn.IFNA(INDEX('I.KI 2016-17'!$I$8:$I$391,MATCH(B294,'I.KI 2016-17'!$B$8:$B$391,0)),"")</f>
        <v>2.3839534549799999</v>
      </c>
      <c r="Y294" s="155">
        <f>_xlfn.IFNA(INDEX('I.KI 2016-17'!$G$8:$G$391,MATCH(B294,'I.KI 2016-17'!$B$8:$B$391,0)),"")</f>
        <v>3.5788181810789998</v>
      </c>
      <c r="Z294" s="149"/>
      <c r="AA294" s="156">
        <f>_xlfn.IFNA(IF($B294=$B$382,0,_xlfn.IFNA(INDEX('I.Supplementary 2017-18'!N$8:N$35,MATCH($B294,'I.Supplementary 2017-18'!$B$8:$B$35,0)),INDEX('I.KI 2017-18'!N$9:N$393,MATCH($B294,'I.KI 2017-18'!$B$9:$B$393,0)))),"")</f>
        <v>0</v>
      </c>
      <c r="AB294" s="193">
        <f>_xlfn.IFNA(IF($B294=$B$382,0,_xlfn.IFNA(INDEX('I.Supplementary 2017-18'!O$8:O$35,MATCH($B294,'I.Supplementary 2017-18'!$B$8:$B$35,0)),INDEX('I.KI 2017-18'!O$9:O$393,MATCH($B294,'I.KI 2017-18'!$B$9:$B$393,0)))),"")</f>
        <v>0.57238588223146836</v>
      </c>
      <c r="AC294" s="193">
        <f>_xlfn.IFNA(IF($B294=$B$382,0,_xlfn.IFNA(INDEX('I.Supplementary 2017-18'!P$8:P$35,MATCH($B294,'I.Supplementary 2017-18'!$B$8:$B$35,0)),INDEX('I.KI 2017-18'!P$9:P$393,MATCH($B294,'I.KI 2017-18'!$B$9:$B$393,0)))),"")</f>
        <v>0</v>
      </c>
      <c r="AD294" s="193">
        <f>_xlfn.IFNA(IF($B294=$B$382,0,_xlfn.IFNA(INDEX('I.Supplementary 2017-18'!Q$8:Q$35,MATCH($B294,'I.Supplementary 2017-18'!$B$8:$B$35,0)),INDEX('I.KI 2017-18'!Q$9:Q$393,MATCH($B294,'I.KI 2017-18'!$B$9:$B$393,0)))),"")</f>
        <v>0</v>
      </c>
      <c r="AE294" s="157">
        <f>_xlfn.IFNA(IF($B294=$B$382,0,_xlfn.IFNA(INDEX('I.Supplementary 2017-18'!R$8:R$35,MATCH($B294,'I.Supplementary 2017-18'!$B$8:$B$35,0)),INDEX('I.KI 2017-18'!R$9:R$393,MATCH($B294,'I.KI 2017-18'!$B$9:$B$393,0)))),"")</f>
        <v>0</v>
      </c>
      <c r="AF294" s="156">
        <f>_xlfn.IFNA(IF($B294=$B$382,0,_xlfn.IFNA(INDEX('I.Supplementary 2017-18'!S$8:S$35,MATCH($B294,'I.Supplementary 2017-18'!$B$8:$B$35,0)),INDEX('I.KI 2017-18'!S$9:S$393,MATCH($B294,'I.KI 2017-18'!$B$9:$B$393,0)))),"")</f>
        <v>0</v>
      </c>
      <c r="AG294" s="193">
        <f>_xlfn.IFNA(IF($B294=$B$382,0,_xlfn.IFNA(INDEX('I.Supplementary 2017-18'!T$8:T$35,MATCH($B294,'I.Supplementary 2017-18'!$B$8:$B$35,0)),INDEX('I.KI 2017-18'!T$9:T$393,MATCH($B294,'I.KI 2017-18'!$B$9:$B$393,0)))),"")</f>
        <v>2.4326243074892213</v>
      </c>
      <c r="AH294" s="193">
        <f>_xlfn.IFNA(IF($B294=$B$382,0,_xlfn.IFNA(INDEX('I.Supplementary 2017-18'!U$8:U$35,MATCH($B294,'I.Supplementary 2017-18'!$B$8:$B$35,0)),INDEX('I.KI 2017-18'!U$9:U$393,MATCH($B294,'I.KI 2017-18'!$B$9:$B$393,0)))),"")</f>
        <v>0</v>
      </c>
      <c r="AI294" s="193">
        <f>_xlfn.IFNA(IF($B294=$B$382,0,_xlfn.IFNA(INDEX('I.Supplementary 2017-18'!V$8:V$35,MATCH($B294,'I.Supplementary 2017-18'!$B$8:$B$35,0)),INDEX('I.KI 2017-18'!V$9:V$393,MATCH($B294,'I.KI 2017-18'!$B$9:$B$393,0)))),"")</f>
        <v>0</v>
      </c>
      <c r="AJ294" s="157">
        <f>_xlfn.IFNA(IF($B294=$B$382,0,_xlfn.IFNA(INDEX('I.Supplementary 2017-18'!W$8:W$35,MATCH($B294,'I.Supplementary 2017-18'!$B$8:$B$35,0)),INDEX('I.KI 2017-18'!W$9:W$393,MATCH($B294,'I.KI 2017-18'!$B$9:$B$393,0)))),"")</f>
        <v>0</v>
      </c>
      <c r="AK294" s="156">
        <f>_xlfn.IFNA(IF($B294=$B$382,0,_xlfn.IFNA(INDEX('I.Supplementary 2017-18'!X$8:X$35,MATCH($B294,'I.Supplementary 2017-18'!$B$8:$B$35,0)),INDEX('I.KI 2017-18'!X$9:X$393,MATCH($B294,'I.KI 2017-18'!$B$9:$B$393,0)))),"")</f>
        <v>0</v>
      </c>
      <c r="AL294" s="193">
        <f>_xlfn.IFNA(IF($B294=$B$382,0,_xlfn.IFNA(INDEX('I.Supplementary 2017-18'!Y$8:Y$35,MATCH($B294,'I.Supplementary 2017-18'!$B$8:$B$35,0)),INDEX('I.KI 2017-18'!Y$9:Y$393,MATCH($B294,'I.KI 2017-18'!$B$9:$B$393,0)))),"")</f>
        <v>3.0050101897206898</v>
      </c>
      <c r="AM294" s="193">
        <f>_xlfn.IFNA(IF($B294=$B$382,0,_xlfn.IFNA(INDEX('I.Supplementary 2017-18'!Z$8:Z$35,MATCH($B294,'I.Supplementary 2017-18'!$B$8:$B$35,0)),INDEX('I.KI 2017-18'!Z$9:Z$393,MATCH($B294,'I.KI 2017-18'!$B$9:$B$393,0)))),"")</f>
        <v>0</v>
      </c>
      <c r="AN294" s="193">
        <f>_xlfn.IFNA(IF($B294=$B$382,0,_xlfn.IFNA(INDEX('I.Supplementary 2017-18'!AA$8:AA$35,MATCH($B294,'I.Supplementary 2017-18'!$B$8:$B$35,0)),INDEX('I.KI 2017-18'!AA$9:AA$393,MATCH($B294,'I.KI 2017-18'!$B$9:$B$393,0)))),"")</f>
        <v>0</v>
      </c>
      <c r="AO294" s="157">
        <f>_xlfn.IFNA(IF($B294=$B$382,0,_xlfn.IFNA(INDEX('I.Supplementary 2017-18'!AB$8:AB$35,MATCH($B294,'I.Supplementary 2017-18'!$B$8:$B$35,0)),INDEX('I.KI 2017-18'!AB$9:AB$393,MATCH($B294,'I.KI 2017-18'!$B$9:$B$393,0)))),"")</f>
        <v>0</v>
      </c>
      <c r="AP294" s="149"/>
      <c r="AQ294" s="156">
        <f>_xlfn.IFNA(IF($B294=$B$381,0,IF($B294=$B$382,0,_xlfn.IFNA(INDEX('I.Supplementary 2017-18'!I$8:I$35,MATCH($B294,'I.Supplementary 2017-18'!$B$8:$B$35,0)),INDEX('I.KI 2017-18'!I$9:I$393,MATCH($B294,'I.KI 2017-18'!$B$9:$B$393,0))))),"")</f>
        <v>0.57238588223146836</v>
      </c>
      <c r="AR294" s="149">
        <f>_xlfn.IFNA(IF($B294=$B$381,0,IF($B294=$B$382,0,_xlfn.IFNA(INDEX('I.Supplementary 2017-18'!J$8:J$35,MATCH($B294,'I.Supplementary 2017-18'!$B$8:$B$35,0)),INDEX('I.KI 2017-18'!J$9:J$393,MATCH($B294,'I.KI 2017-18'!$B$9:$B$393,0))))),"")</f>
        <v>2.4326243074892213</v>
      </c>
      <c r="AS294" s="157">
        <f>_xlfn.IFNA(IF($B294=$B$381,0,IF($B294=$B$382,0,_xlfn.IFNA(INDEX('I.Supplementary 2017-18'!H$8:H$35,MATCH($B294,'I.Supplementary 2017-18'!$B$8:$B$35,0)),INDEX('I.KI 2017-18'!H$9:H$393,MATCH($B294,'I.KI 2017-18'!$B$9:$B$393,0))))),"")</f>
        <v>3.0050101897206898</v>
      </c>
      <c r="AT294" s="149"/>
      <c r="AU294" s="156">
        <f>_xlfn.IFNA(_xlfn.IFNA(INDEX('I.Supplementary 2018-19'!P$8:P$157,MATCH($B294,'I.Supplementary 2018-19'!$B$8:$B$157,0)),INDEX('I.KI 2018-19'!P$9:P$393,MATCH($B294,'I.KI 2018-19'!$B$9:$B$393,0))),"")</f>
        <v>0</v>
      </c>
      <c r="AV294" s="193">
        <f>_xlfn.IFNA(_xlfn.IFNA(INDEX('I.Supplementary 2018-19'!Q$8:Q$157,MATCH($B294,'I.Supplementary 2018-19'!$B$8:$B$157,0)),INDEX('I.KI 2018-19'!Q$9:Q$393,MATCH($B294,'I.KI 2018-19'!$B$9:$B$393,0))),"")</f>
        <v>0.19197973766631632</v>
      </c>
      <c r="AW294" s="193">
        <f>_xlfn.IFNA(_xlfn.IFNA(INDEX('I.Supplementary 2018-19'!R$8:R$157,MATCH($B294,'I.Supplementary 2018-19'!$B$8:$B$157,0)),INDEX('I.KI 2018-19'!R$9:R$393,MATCH($B294,'I.KI 2018-19'!$B$9:$B$393,0))),"")</f>
        <v>0</v>
      </c>
      <c r="AX294" s="193">
        <f>_xlfn.IFNA(_xlfn.IFNA(INDEX('I.Supplementary 2018-19'!S$8:S$157,MATCH($B294,'I.Supplementary 2018-19'!$B$8:$B$157,0)),INDEX('I.KI 2018-19'!S$9:S$393,MATCH($B294,'I.KI 2018-19'!$B$9:$B$393,0))),"")</f>
        <v>0</v>
      </c>
      <c r="AY294" s="157">
        <f>_xlfn.IFNA(_xlfn.IFNA(INDEX('I.Supplementary 2018-19'!T$8:T$157,MATCH($B294,'I.Supplementary 2018-19'!$B$8:$B$157,0)),INDEX('I.KI 2018-19'!T$9:T$393,MATCH($B294,'I.KI 2018-19'!$B$9:$B$393,0))),"")</f>
        <v>0</v>
      </c>
      <c r="AZ294" s="156">
        <f>_xlfn.IFNA(_xlfn.IFNA(INDEX('I.Supplementary 2018-19'!U$8:U$157,MATCH($B294,'I.Supplementary 2018-19'!$B$8:$B$157,0)),INDEX('I.KI 2018-19'!U$9:U$393,MATCH($B294,'I.KI 2018-19'!$B$9:$B$393,0))),"")</f>
        <v>0</v>
      </c>
      <c r="BA294" s="193">
        <f>_xlfn.IFNA(_xlfn.IFNA(INDEX('I.Supplementary 2018-19'!V$8:V$157,MATCH($B294,'I.Supplementary 2018-19'!$B$8:$B$157,0)),INDEX('I.KI 2018-19'!V$9:V$393,MATCH($B294,'I.KI 2018-19'!$B$9:$B$393,0))),"")</f>
        <v>2.5057074411906144</v>
      </c>
      <c r="BB294" s="193">
        <f>_xlfn.IFNA(_xlfn.IFNA(INDEX('I.Supplementary 2018-19'!W$8:W$157,MATCH($B294,'I.Supplementary 2018-19'!$B$8:$B$157,0)),INDEX('I.KI 2018-19'!W$9:W$393,MATCH($B294,'I.KI 2018-19'!$B$9:$B$393,0))),"")</f>
        <v>0</v>
      </c>
      <c r="BC294" s="193">
        <f>_xlfn.IFNA(_xlfn.IFNA(INDEX('I.Supplementary 2018-19'!X$8:X$157,MATCH($B294,'I.Supplementary 2018-19'!$B$8:$B$157,0)),INDEX('I.KI 2018-19'!X$9:X$393,MATCH($B294,'I.KI 2018-19'!$B$9:$B$393,0))),"")</f>
        <v>0</v>
      </c>
      <c r="BD294" s="157">
        <f>_xlfn.IFNA(_xlfn.IFNA(INDEX('I.Supplementary 2018-19'!Y$8:Y$157,MATCH($B294,'I.Supplementary 2018-19'!$B$8:$B$157,0)),INDEX('I.KI 2018-19'!Y$9:Y$393,MATCH($B294,'I.KI 2018-19'!$B$9:$B$393,0))),"")</f>
        <v>0</v>
      </c>
      <c r="BE294" s="156">
        <f>_xlfn.IFNA(_xlfn.IFNA(INDEX('I.Supplementary 2018-19'!Z$8:Z$157,MATCH($B294,'I.Supplementary 2018-19'!$B$8:$B$157,0)),INDEX('I.KI 2018-19'!Z$9:Z$393,MATCH($B294,'I.KI 2018-19'!$B$9:$B$393,0))),"")</f>
        <v>0</v>
      </c>
      <c r="BF294" s="193">
        <f>_xlfn.IFNA(_xlfn.IFNA(INDEX('I.Supplementary 2018-19'!AA$8:AA$157,MATCH($B294,'I.Supplementary 2018-19'!$B$8:$B$157,0)),INDEX('I.KI 2018-19'!AA$9:AA$393,MATCH($B294,'I.KI 2018-19'!$B$9:$B$393,0))),"")</f>
        <v>2.6976871788569308</v>
      </c>
      <c r="BG294" s="193">
        <f>_xlfn.IFNA(_xlfn.IFNA(INDEX('I.Supplementary 2018-19'!AB$8:AB$157,MATCH($B294,'I.Supplementary 2018-19'!$B$8:$B$157,0)),INDEX('I.KI 2018-19'!AB$9:AB$393,MATCH($B294,'I.KI 2018-19'!$B$9:$B$393,0))),"")</f>
        <v>0</v>
      </c>
      <c r="BH294" s="193">
        <f>_xlfn.IFNA(_xlfn.IFNA(INDEX('I.Supplementary 2018-19'!AC$8:AC$157,MATCH($B294,'I.Supplementary 2018-19'!$B$8:$B$157,0)),INDEX('I.KI 2018-19'!AC$9:AC$393,MATCH($B294,'I.KI 2018-19'!$B$9:$B$393,0))),"")</f>
        <v>0</v>
      </c>
      <c r="BI294" s="157">
        <f>_xlfn.IFNA(_xlfn.IFNA(INDEX('I.Supplementary 2018-19'!AD$8:AD$157,MATCH($B294,'I.Supplementary 2018-19'!$B$8:$B$157,0)),INDEX('I.KI 2018-19'!AD$9:AD$393,MATCH($B294,'I.KI 2018-19'!$B$9:$B$393,0))),"")</f>
        <v>0</v>
      </c>
      <c r="BJ294" s="149"/>
      <c r="BK294" s="156">
        <f>_xlfn.IFNA(IF($B294=$B$381,0,IF($B294=$B$382,0,_xlfn.IFNA(INDEX('I.Supplementary 2018-19'!I$8:I$157,MATCH($B294,'I.Supplementary 2018-19'!$B$8:$B$157,0)),INDEX('I.KI 2018-19'!I$9:I$393,MATCH($B294,'I.KI 2018-19'!$B$9:$B$393,0))))),"")</f>
        <v>0.19197973766631632</v>
      </c>
      <c r="BL294" s="149">
        <f>_xlfn.IFNA(IF($B294=$B$381,0,IF($B294=$B$382,0,_xlfn.IFNA(INDEX('I.Supplementary 2018-19'!J$8:J$157,MATCH($B294,'I.Supplementary 2018-19'!$B$8:$B$157,0)),INDEX('I.KI 2018-19'!J$9:J$393,MATCH($B294,'I.KI 2018-19'!$B$9:$B$393,0))))),"")</f>
        <v>2.5057074411906144</v>
      </c>
      <c r="BM294" s="157">
        <f>_xlfn.IFNA(IF($B294=$B$381,0,IF($B294=$B$382,0,_xlfn.IFNA(INDEX('I.Supplementary 2018-19'!H$8:H$157,MATCH($B294,'I.Supplementary 2018-19'!$B$8:$B$157,0)),INDEX('I.KI 2018-19'!H$9:H$393,MATCH($B294,'I.KI 2018-19'!$B$9:$B$393,0))))),"")</f>
        <v>2.6976871788569308</v>
      </c>
    </row>
    <row r="295" spans="2:65">
      <c r="B295" s="121" t="str">
        <f>'Calculations for 2021-22'!B295</f>
        <v>E2342</v>
      </c>
      <c r="C295" s="160" t="str">
        <f>'Calculations for 2021-22'!D295</f>
        <v>E2342</v>
      </c>
      <c r="D295" t="str">
        <f>'Calculations for 2021-22'!E295</f>
        <v>SD</v>
      </c>
      <c r="E295" t="str">
        <f>'Calculations for 2021-22'!F295</f>
        <v>P1909</v>
      </c>
      <c r="F295" s="120" t="str">
        <f>'Calculations for 2021-22'!H295</f>
        <v>South Ribble</v>
      </c>
      <c r="G295" s="156">
        <f>_xlfn.IFNA(INDEX('I.KI 2016-17'!M$8:M$391,MATCH($B295,'I.KI 2016-17'!$B$8:$B$391,0)),"")</f>
        <v>0</v>
      </c>
      <c r="H295" s="149">
        <f>_xlfn.IFNA(INDEX('I.KI 2016-17'!N$8:N$391,MATCH($B295,'I.KI 2016-17'!$B$8:$B$391,0)),"")</f>
        <v>1.0066512934380001</v>
      </c>
      <c r="I295" s="149">
        <f>_xlfn.IFNA(INDEX('I.KI 2016-17'!O$8:O$391,MATCH($B295,'I.KI 2016-17'!$B$8:$B$391,0)),"")</f>
        <v>0</v>
      </c>
      <c r="J295" s="149">
        <f>_xlfn.IFNA(INDEX('I.KI 2016-17'!P$8:P$391,MATCH($B295,'I.KI 2016-17'!$B$8:$B$391,0)),"")</f>
        <v>0</v>
      </c>
      <c r="K295" s="157">
        <f>_xlfn.IFNA(INDEX('I.KI 2016-17'!Q$8:Q$391,MATCH($B295,'I.KI 2016-17'!$B$8:$B$391,0)),"")</f>
        <v>0</v>
      </c>
      <c r="L295" s="156">
        <f>_xlfn.IFNA(INDEX('I.KI 2016-17'!R$8:R$391,MATCH($B295,'I.KI 2016-17'!$B$8:$B$391,0)),"")</f>
        <v>0</v>
      </c>
      <c r="M295" s="193">
        <f>_xlfn.IFNA(INDEX('I.KI 2016-17'!S$8:S$391,MATCH($B295,'I.KI 2016-17'!$B$8:$B$391,0)),"")</f>
        <v>2.147430226709</v>
      </c>
      <c r="N295" s="193">
        <f>_xlfn.IFNA(INDEX('I.KI 2016-17'!T$8:T$391,MATCH($B295,'I.KI 2016-17'!$B$8:$B$391,0)),"")</f>
        <v>0</v>
      </c>
      <c r="O295" s="193">
        <f>_xlfn.IFNA(INDEX('I.KI 2016-17'!U$8:U$391,MATCH($B295,'I.KI 2016-17'!$B$8:$B$391,0)),"")</f>
        <v>0</v>
      </c>
      <c r="P295" s="157">
        <f>_xlfn.IFNA(INDEX('I.KI 2016-17'!V$8:V$391,MATCH($B295,'I.KI 2016-17'!$B$8:$B$391,0)),"")</f>
        <v>0</v>
      </c>
      <c r="Q295" s="156">
        <f>_xlfn.IFNA(INDEX('I.KI 2016-17'!W$8:W$391,MATCH($B295,'I.KI 2016-17'!$B$8:$B$391,0)),"")</f>
        <v>0</v>
      </c>
      <c r="R295" s="193">
        <f>_xlfn.IFNA(INDEX('I.KI 2016-17'!X$8:X$391,MATCH($B295,'I.KI 2016-17'!$B$8:$B$391,0)),"")</f>
        <v>3.1540815201469998</v>
      </c>
      <c r="S295" s="193">
        <f>_xlfn.IFNA(INDEX('I.KI 2016-17'!Y$8:Y$391,MATCH($B295,'I.KI 2016-17'!$B$8:$B$391,0)),"")</f>
        <v>0</v>
      </c>
      <c r="T295" s="193">
        <f>_xlfn.IFNA(INDEX('I.KI 2016-17'!Z$8:Z$391,MATCH($B295,'I.KI 2016-17'!$B$8:$B$391,0)),"")</f>
        <v>0</v>
      </c>
      <c r="U295" s="157">
        <f>_xlfn.IFNA(INDEX('I.KI 2016-17'!AA$8:AA$391,MATCH($B295,'I.KI 2016-17'!$B$8:$B$391,0)),"")</f>
        <v>0</v>
      </c>
      <c r="V295" s="149"/>
      <c r="W295" s="154">
        <f>_xlfn.IFNA(INDEX('I.KI 2016-17'!$H$8:$H$391,MATCH(B295,'I.KI 2016-17'!$B$8:$B$391,0)),"")</f>
        <v>1.0066512934380001</v>
      </c>
      <c r="X295" s="153">
        <f>_xlfn.IFNA(INDEX('I.KI 2016-17'!$I$8:$I$391,MATCH(B295,'I.KI 2016-17'!$B$8:$B$391,0)),"")</f>
        <v>2.147430226709</v>
      </c>
      <c r="Y295" s="155">
        <f>_xlfn.IFNA(INDEX('I.KI 2016-17'!$G$8:$G$391,MATCH(B295,'I.KI 2016-17'!$B$8:$B$391,0)),"")</f>
        <v>3.1540815201469998</v>
      </c>
      <c r="Z295" s="149"/>
      <c r="AA295" s="156">
        <f>_xlfn.IFNA(IF($B295=$B$382,0,_xlfn.IFNA(INDEX('I.Supplementary 2017-18'!N$8:N$35,MATCH($B295,'I.Supplementary 2017-18'!$B$8:$B$35,0)),INDEX('I.KI 2017-18'!N$9:N$393,MATCH($B295,'I.KI 2017-18'!$B$9:$B$393,0)))),"")</f>
        <v>0</v>
      </c>
      <c r="AB295" s="193">
        <f>_xlfn.IFNA(IF($B295=$B$382,0,_xlfn.IFNA(INDEX('I.Supplementary 2017-18'!O$8:O$35,MATCH($B295,'I.Supplementary 2017-18'!$B$8:$B$35,0)),INDEX('I.KI 2017-18'!O$9:O$393,MATCH($B295,'I.KI 2017-18'!$B$9:$B$393,0)))),"")</f>
        <v>0.34558434094045126</v>
      </c>
      <c r="AC295" s="193">
        <f>_xlfn.IFNA(IF($B295=$B$382,0,_xlfn.IFNA(INDEX('I.Supplementary 2017-18'!P$8:P$35,MATCH($B295,'I.Supplementary 2017-18'!$B$8:$B$35,0)),INDEX('I.KI 2017-18'!P$9:P$393,MATCH($B295,'I.KI 2017-18'!$B$9:$B$393,0)))),"")</f>
        <v>0</v>
      </c>
      <c r="AD295" s="193">
        <f>_xlfn.IFNA(IF($B295=$B$382,0,_xlfn.IFNA(INDEX('I.Supplementary 2017-18'!Q$8:Q$35,MATCH($B295,'I.Supplementary 2017-18'!$B$8:$B$35,0)),INDEX('I.KI 2017-18'!Q$9:Q$393,MATCH($B295,'I.KI 2017-18'!$B$9:$B$393,0)))),"")</f>
        <v>0</v>
      </c>
      <c r="AE295" s="157">
        <f>_xlfn.IFNA(IF($B295=$B$382,0,_xlfn.IFNA(INDEX('I.Supplementary 2017-18'!R$8:R$35,MATCH($B295,'I.Supplementary 2017-18'!$B$8:$B$35,0)),INDEX('I.KI 2017-18'!R$9:R$393,MATCH($B295,'I.KI 2017-18'!$B$9:$B$393,0)))),"")</f>
        <v>0</v>
      </c>
      <c r="AF295" s="156">
        <f>_xlfn.IFNA(IF($B295=$B$382,0,_xlfn.IFNA(INDEX('I.Supplementary 2017-18'!S$8:S$35,MATCH($B295,'I.Supplementary 2017-18'!$B$8:$B$35,0)),INDEX('I.KI 2017-18'!S$9:S$393,MATCH($B295,'I.KI 2017-18'!$B$9:$B$393,0)))),"")</f>
        <v>0</v>
      </c>
      <c r="AG295" s="193">
        <f>_xlfn.IFNA(IF($B295=$B$382,0,_xlfn.IFNA(INDEX('I.Supplementary 2017-18'!T$8:T$35,MATCH($B295,'I.Supplementary 2017-18'!$B$8:$B$35,0)),INDEX('I.KI 2017-18'!T$9:T$393,MATCH($B295,'I.KI 2017-18'!$B$9:$B$393,0)))),"")</f>
        <v>2.1912722151587598</v>
      </c>
      <c r="AH295" s="193">
        <f>_xlfn.IFNA(IF($B295=$B$382,0,_xlfn.IFNA(INDEX('I.Supplementary 2017-18'!U$8:U$35,MATCH($B295,'I.Supplementary 2017-18'!$B$8:$B$35,0)),INDEX('I.KI 2017-18'!U$9:U$393,MATCH($B295,'I.KI 2017-18'!$B$9:$B$393,0)))),"")</f>
        <v>0</v>
      </c>
      <c r="AI295" s="193">
        <f>_xlfn.IFNA(IF($B295=$B$382,0,_xlfn.IFNA(INDEX('I.Supplementary 2017-18'!V$8:V$35,MATCH($B295,'I.Supplementary 2017-18'!$B$8:$B$35,0)),INDEX('I.KI 2017-18'!V$9:V$393,MATCH($B295,'I.KI 2017-18'!$B$9:$B$393,0)))),"")</f>
        <v>0</v>
      </c>
      <c r="AJ295" s="157">
        <f>_xlfn.IFNA(IF($B295=$B$382,0,_xlfn.IFNA(INDEX('I.Supplementary 2017-18'!W$8:W$35,MATCH($B295,'I.Supplementary 2017-18'!$B$8:$B$35,0)),INDEX('I.KI 2017-18'!W$9:W$393,MATCH($B295,'I.KI 2017-18'!$B$9:$B$393,0)))),"")</f>
        <v>0</v>
      </c>
      <c r="AK295" s="156">
        <f>_xlfn.IFNA(IF($B295=$B$382,0,_xlfn.IFNA(INDEX('I.Supplementary 2017-18'!X$8:X$35,MATCH($B295,'I.Supplementary 2017-18'!$B$8:$B$35,0)),INDEX('I.KI 2017-18'!X$9:X$393,MATCH($B295,'I.KI 2017-18'!$B$9:$B$393,0)))),"")</f>
        <v>0</v>
      </c>
      <c r="AL295" s="193">
        <f>_xlfn.IFNA(IF($B295=$B$382,0,_xlfn.IFNA(INDEX('I.Supplementary 2017-18'!Y$8:Y$35,MATCH($B295,'I.Supplementary 2017-18'!$B$8:$B$35,0)),INDEX('I.KI 2017-18'!Y$9:Y$393,MATCH($B295,'I.KI 2017-18'!$B$9:$B$393,0)))),"")</f>
        <v>2.5368565560992109</v>
      </c>
      <c r="AM295" s="193">
        <f>_xlfn.IFNA(IF($B295=$B$382,0,_xlfn.IFNA(INDEX('I.Supplementary 2017-18'!Z$8:Z$35,MATCH($B295,'I.Supplementary 2017-18'!$B$8:$B$35,0)),INDEX('I.KI 2017-18'!Z$9:Z$393,MATCH($B295,'I.KI 2017-18'!$B$9:$B$393,0)))),"")</f>
        <v>0</v>
      </c>
      <c r="AN295" s="193">
        <f>_xlfn.IFNA(IF($B295=$B$382,0,_xlfn.IFNA(INDEX('I.Supplementary 2017-18'!AA$8:AA$35,MATCH($B295,'I.Supplementary 2017-18'!$B$8:$B$35,0)),INDEX('I.KI 2017-18'!AA$9:AA$393,MATCH($B295,'I.KI 2017-18'!$B$9:$B$393,0)))),"")</f>
        <v>0</v>
      </c>
      <c r="AO295" s="157">
        <f>_xlfn.IFNA(IF($B295=$B$382,0,_xlfn.IFNA(INDEX('I.Supplementary 2017-18'!AB$8:AB$35,MATCH($B295,'I.Supplementary 2017-18'!$B$8:$B$35,0)),INDEX('I.KI 2017-18'!AB$9:AB$393,MATCH($B295,'I.KI 2017-18'!$B$9:$B$393,0)))),"")</f>
        <v>0</v>
      </c>
      <c r="AP295" s="149"/>
      <c r="AQ295" s="156">
        <f>_xlfn.IFNA(IF($B295=$B$381,0,IF($B295=$B$382,0,_xlfn.IFNA(INDEX('I.Supplementary 2017-18'!I$8:I$35,MATCH($B295,'I.Supplementary 2017-18'!$B$8:$B$35,0)),INDEX('I.KI 2017-18'!I$9:I$393,MATCH($B295,'I.KI 2017-18'!$B$9:$B$393,0))))),"")</f>
        <v>0.34558434094045126</v>
      </c>
      <c r="AR295" s="149">
        <f>_xlfn.IFNA(IF($B295=$B$381,0,IF($B295=$B$382,0,_xlfn.IFNA(INDEX('I.Supplementary 2017-18'!J$8:J$35,MATCH($B295,'I.Supplementary 2017-18'!$B$8:$B$35,0)),INDEX('I.KI 2017-18'!J$9:J$393,MATCH($B295,'I.KI 2017-18'!$B$9:$B$393,0))))),"")</f>
        <v>2.1912722151587598</v>
      </c>
      <c r="AS295" s="157">
        <f>_xlfn.IFNA(IF($B295=$B$381,0,IF($B295=$B$382,0,_xlfn.IFNA(INDEX('I.Supplementary 2017-18'!H$8:H$35,MATCH($B295,'I.Supplementary 2017-18'!$B$8:$B$35,0)),INDEX('I.KI 2017-18'!H$9:H$393,MATCH($B295,'I.KI 2017-18'!$B$9:$B$393,0))))),"")</f>
        <v>2.5368565560992109</v>
      </c>
      <c r="AT295" s="149"/>
      <c r="AU295" s="156">
        <f>_xlfn.IFNA(_xlfn.IFNA(INDEX('I.Supplementary 2018-19'!P$8:P$157,MATCH($B295,'I.Supplementary 2018-19'!$B$8:$B$157,0)),INDEX('I.KI 2018-19'!P$9:P$393,MATCH($B295,'I.KI 2018-19'!$B$9:$B$393,0))),"")</f>
        <v>0</v>
      </c>
      <c r="AV295" s="193">
        <f>_xlfn.IFNA(_xlfn.IFNA(INDEX('I.Supplementary 2018-19'!Q$8:Q$157,MATCH($B295,'I.Supplementary 2018-19'!$B$8:$B$157,0)),INDEX('I.KI 2018-19'!Q$9:Q$393,MATCH($B295,'I.KI 2018-19'!$B$9:$B$393,0))),"")</f>
        <v>0</v>
      </c>
      <c r="AW295" s="193">
        <f>_xlfn.IFNA(_xlfn.IFNA(INDEX('I.Supplementary 2018-19'!R$8:R$157,MATCH($B295,'I.Supplementary 2018-19'!$B$8:$B$157,0)),INDEX('I.KI 2018-19'!R$9:R$393,MATCH($B295,'I.KI 2018-19'!$B$9:$B$393,0))),"")</f>
        <v>0</v>
      </c>
      <c r="AX295" s="193">
        <f>_xlfn.IFNA(_xlfn.IFNA(INDEX('I.Supplementary 2018-19'!S$8:S$157,MATCH($B295,'I.Supplementary 2018-19'!$B$8:$B$157,0)),INDEX('I.KI 2018-19'!S$9:S$393,MATCH($B295,'I.KI 2018-19'!$B$9:$B$393,0))),"")</f>
        <v>0</v>
      </c>
      <c r="AY295" s="157">
        <f>_xlfn.IFNA(_xlfn.IFNA(INDEX('I.Supplementary 2018-19'!T$8:T$157,MATCH($B295,'I.Supplementary 2018-19'!$B$8:$B$157,0)),INDEX('I.KI 2018-19'!T$9:T$393,MATCH($B295,'I.KI 2018-19'!$B$9:$B$393,0))),"")</f>
        <v>0</v>
      </c>
      <c r="AZ295" s="156">
        <f>_xlfn.IFNA(_xlfn.IFNA(INDEX('I.Supplementary 2018-19'!U$8:U$157,MATCH($B295,'I.Supplementary 2018-19'!$B$8:$B$157,0)),INDEX('I.KI 2018-19'!U$9:U$393,MATCH($B295,'I.KI 2018-19'!$B$9:$B$393,0))),"")</f>
        <v>0</v>
      </c>
      <c r="BA295" s="193">
        <f>_xlfn.IFNA(_xlfn.IFNA(INDEX('I.Supplementary 2018-19'!V$8:V$157,MATCH($B295,'I.Supplementary 2018-19'!$B$8:$B$157,0)),INDEX('I.KI 2018-19'!V$9:V$393,MATCH($B295,'I.KI 2018-19'!$B$9:$B$393,0))),"")</f>
        <v>2.2571044276313406</v>
      </c>
      <c r="BB295" s="193">
        <f>_xlfn.IFNA(_xlfn.IFNA(INDEX('I.Supplementary 2018-19'!W$8:W$157,MATCH($B295,'I.Supplementary 2018-19'!$B$8:$B$157,0)),INDEX('I.KI 2018-19'!W$9:W$393,MATCH($B295,'I.KI 2018-19'!$B$9:$B$393,0))),"")</f>
        <v>0</v>
      </c>
      <c r="BC295" s="193">
        <f>_xlfn.IFNA(_xlfn.IFNA(INDEX('I.Supplementary 2018-19'!X$8:X$157,MATCH($B295,'I.Supplementary 2018-19'!$B$8:$B$157,0)),INDEX('I.KI 2018-19'!X$9:X$393,MATCH($B295,'I.KI 2018-19'!$B$9:$B$393,0))),"")</f>
        <v>0</v>
      </c>
      <c r="BD295" s="157">
        <f>_xlfn.IFNA(_xlfn.IFNA(INDEX('I.Supplementary 2018-19'!Y$8:Y$157,MATCH($B295,'I.Supplementary 2018-19'!$B$8:$B$157,0)),INDEX('I.KI 2018-19'!Y$9:Y$393,MATCH($B295,'I.KI 2018-19'!$B$9:$B$393,0))),"")</f>
        <v>0</v>
      </c>
      <c r="BE295" s="156">
        <f>_xlfn.IFNA(_xlfn.IFNA(INDEX('I.Supplementary 2018-19'!Z$8:Z$157,MATCH($B295,'I.Supplementary 2018-19'!$B$8:$B$157,0)),INDEX('I.KI 2018-19'!Z$9:Z$393,MATCH($B295,'I.KI 2018-19'!$B$9:$B$393,0))),"")</f>
        <v>0</v>
      </c>
      <c r="BF295" s="193">
        <f>_xlfn.IFNA(_xlfn.IFNA(INDEX('I.Supplementary 2018-19'!AA$8:AA$157,MATCH($B295,'I.Supplementary 2018-19'!$B$8:$B$157,0)),INDEX('I.KI 2018-19'!AA$9:AA$393,MATCH($B295,'I.KI 2018-19'!$B$9:$B$393,0))),"")</f>
        <v>2.2571044276313406</v>
      </c>
      <c r="BG295" s="193">
        <f>_xlfn.IFNA(_xlfn.IFNA(INDEX('I.Supplementary 2018-19'!AB$8:AB$157,MATCH($B295,'I.Supplementary 2018-19'!$B$8:$B$157,0)),INDEX('I.KI 2018-19'!AB$9:AB$393,MATCH($B295,'I.KI 2018-19'!$B$9:$B$393,0))),"")</f>
        <v>0</v>
      </c>
      <c r="BH295" s="193">
        <f>_xlfn.IFNA(_xlfn.IFNA(INDEX('I.Supplementary 2018-19'!AC$8:AC$157,MATCH($B295,'I.Supplementary 2018-19'!$B$8:$B$157,0)),INDEX('I.KI 2018-19'!AC$9:AC$393,MATCH($B295,'I.KI 2018-19'!$B$9:$B$393,0))),"")</f>
        <v>0</v>
      </c>
      <c r="BI295" s="157">
        <f>_xlfn.IFNA(_xlfn.IFNA(INDEX('I.Supplementary 2018-19'!AD$8:AD$157,MATCH($B295,'I.Supplementary 2018-19'!$B$8:$B$157,0)),INDEX('I.KI 2018-19'!AD$9:AD$393,MATCH($B295,'I.KI 2018-19'!$B$9:$B$393,0))),"")</f>
        <v>0</v>
      </c>
      <c r="BJ295" s="149"/>
      <c r="BK295" s="156">
        <f>_xlfn.IFNA(IF($B295=$B$381,0,IF($B295=$B$382,0,_xlfn.IFNA(INDEX('I.Supplementary 2018-19'!I$8:I$157,MATCH($B295,'I.Supplementary 2018-19'!$B$8:$B$157,0)),INDEX('I.KI 2018-19'!I$9:I$393,MATCH($B295,'I.KI 2018-19'!$B$9:$B$393,0))))),"")</f>
        <v>0</v>
      </c>
      <c r="BL295" s="149">
        <f>_xlfn.IFNA(IF($B295=$B$381,0,IF($B295=$B$382,0,_xlfn.IFNA(INDEX('I.Supplementary 2018-19'!J$8:J$157,MATCH($B295,'I.Supplementary 2018-19'!$B$8:$B$157,0)),INDEX('I.KI 2018-19'!J$9:J$393,MATCH($B295,'I.KI 2018-19'!$B$9:$B$393,0))))),"")</f>
        <v>2.2571044276313406</v>
      </c>
      <c r="BM295" s="157">
        <f>_xlfn.IFNA(IF($B295=$B$381,0,IF($B295=$B$382,0,_xlfn.IFNA(INDEX('I.Supplementary 2018-19'!H$8:H$157,MATCH($B295,'I.Supplementary 2018-19'!$B$8:$B$157,0)),INDEX('I.KI 2018-19'!H$9:H$393,MATCH($B295,'I.KI 2018-19'!$B$9:$B$393,0))))),"")</f>
        <v>2.2571044276313406</v>
      </c>
    </row>
    <row r="296" spans="2:65">
      <c r="B296" s="121" t="str">
        <f>'Calculations for 2021-22'!B296</f>
        <v>E3334</v>
      </c>
      <c r="C296" s="160" t="str">
        <f>'Calculations for 2021-22'!D296</f>
        <v>E3334</v>
      </c>
      <c r="D296" t="str">
        <f>'Calculations for 2021-22'!E296</f>
        <v>SD</v>
      </c>
      <c r="E296" t="str">
        <f>'Calculations for 2021-22'!F296</f>
        <v>P1911</v>
      </c>
      <c r="F296" s="120" t="str">
        <f>'Calculations for 2021-22'!H296</f>
        <v>South Somerset</v>
      </c>
      <c r="G296" s="156">
        <f>_xlfn.IFNA(INDEX('I.KI 2016-17'!M$8:M$391,MATCH($B296,'I.KI 2016-17'!$B$8:$B$391,0)),"")</f>
        <v>0</v>
      </c>
      <c r="H296" s="149">
        <f>_xlfn.IFNA(INDEX('I.KI 2016-17'!N$8:N$391,MATCH($B296,'I.KI 2016-17'!$B$8:$B$391,0)),"")</f>
        <v>1.6755495587889999</v>
      </c>
      <c r="I296" s="149">
        <f>_xlfn.IFNA(INDEX('I.KI 2016-17'!O$8:O$391,MATCH($B296,'I.KI 2016-17'!$B$8:$B$391,0)),"")</f>
        <v>0</v>
      </c>
      <c r="J296" s="149">
        <f>_xlfn.IFNA(INDEX('I.KI 2016-17'!P$8:P$391,MATCH($B296,'I.KI 2016-17'!$B$8:$B$391,0)),"")</f>
        <v>0</v>
      </c>
      <c r="K296" s="157">
        <f>_xlfn.IFNA(INDEX('I.KI 2016-17'!Q$8:Q$391,MATCH($B296,'I.KI 2016-17'!$B$8:$B$391,0)),"")</f>
        <v>0</v>
      </c>
      <c r="L296" s="156">
        <f>_xlfn.IFNA(INDEX('I.KI 2016-17'!R$8:R$391,MATCH($B296,'I.KI 2016-17'!$B$8:$B$391,0)),"")</f>
        <v>0</v>
      </c>
      <c r="M296" s="193">
        <f>_xlfn.IFNA(INDEX('I.KI 2016-17'!S$8:S$391,MATCH($B296,'I.KI 2016-17'!$B$8:$B$391,0)),"")</f>
        <v>3.3561839485709997</v>
      </c>
      <c r="N296" s="193">
        <f>_xlfn.IFNA(INDEX('I.KI 2016-17'!T$8:T$391,MATCH($B296,'I.KI 2016-17'!$B$8:$B$391,0)),"")</f>
        <v>0</v>
      </c>
      <c r="O296" s="193">
        <f>_xlfn.IFNA(INDEX('I.KI 2016-17'!U$8:U$391,MATCH($B296,'I.KI 2016-17'!$B$8:$B$391,0)),"")</f>
        <v>0</v>
      </c>
      <c r="P296" s="157">
        <f>_xlfn.IFNA(INDEX('I.KI 2016-17'!V$8:V$391,MATCH($B296,'I.KI 2016-17'!$B$8:$B$391,0)),"")</f>
        <v>0</v>
      </c>
      <c r="Q296" s="156">
        <f>_xlfn.IFNA(INDEX('I.KI 2016-17'!W$8:W$391,MATCH($B296,'I.KI 2016-17'!$B$8:$B$391,0)),"")</f>
        <v>0</v>
      </c>
      <c r="R296" s="193">
        <f>_xlfn.IFNA(INDEX('I.KI 2016-17'!X$8:X$391,MATCH($B296,'I.KI 2016-17'!$B$8:$B$391,0)),"")</f>
        <v>5.0317335073599994</v>
      </c>
      <c r="S296" s="193">
        <f>_xlfn.IFNA(INDEX('I.KI 2016-17'!Y$8:Y$391,MATCH($B296,'I.KI 2016-17'!$B$8:$B$391,0)),"")</f>
        <v>0</v>
      </c>
      <c r="T296" s="193">
        <f>_xlfn.IFNA(INDEX('I.KI 2016-17'!Z$8:Z$391,MATCH($B296,'I.KI 2016-17'!$B$8:$B$391,0)),"")</f>
        <v>0</v>
      </c>
      <c r="U296" s="157">
        <f>_xlfn.IFNA(INDEX('I.KI 2016-17'!AA$8:AA$391,MATCH($B296,'I.KI 2016-17'!$B$8:$B$391,0)),"")</f>
        <v>0</v>
      </c>
      <c r="V296" s="149"/>
      <c r="W296" s="154">
        <f>_xlfn.IFNA(INDEX('I.KI 2016-17'!$H$8:$H$391,MATCH(B296,'I.KI 2016-17'!$B$8:$B$391,0)),"")</f>
        <v>1.6755495587889999</v>
      </c>
      <c r="X296" s="153">
        <f>_xlfn.IFNA(INDEX('I.KI 2016-17'!$I$8:$I$391,MATCH(B296,'I.KI 2016-17'!$B$8:$B$391,0)),"")</f>
        <v>3.3561839485709997</v>
      </c>
      <c r="Y296" s="155">
        <f>_xlfn.IFNA(INDEX('I.KI 2016-17'!$G$8:$G$391,MATCH(B296,'I.KI 2016-17'!$B$8:$B$391,0)),"")</f>
        <v>5.0317335073599994</v>
      </c>
      <c r="Z296" s="149"/>
      <c r="AA296" s="156">
        <f>_xlfn.IFNA(IF($B296=$B$382,0,_xlfn.IFNA(INDEX('I.Supplementary 2017-18'!N$8:N$35,MATCH($B296,'I.Supplementary 2017-18'!$B$8:$B$35,0)),INDEX('I.KI 2017-18'!N$9:N$393,MATCH($B296,'I.KI 2017-18'!$B$9:$B$393,0)))),"")</f>
        <v>0</v>
      </c>
      <c r="AB296" s="193">
        <f>_xlfn.IFNA(IF($B296=$B$382,0,_xlfn.IFNA(INDEX('I.Supplementary 2017-18'!O$8:O$35,MATCH($B296,'I.Supplementary 2017-18'!$B$8:$B$35,0)),INDEX('I.KI 2017-18'!O$9:O$393,MATCH($B296,'I.KI 2017-18'!$B$9:$B$393,0)))),"")</f>
        <v>0.80261993810735266</v>
      </c>
      <c r="AC296" s="193">
        <f>_xlfn.IFNA(IF($B296=$B$382,0,_xlfn.IFNA(INDEX('I.Supplementary 2017-18'!P$8:P$35,MATCH($B296,'I.Supplementary 2017-18'!$B$8:$B$35,0)),INDEX('I.KI 2017-18'!P$9:P$393,MATCH($B296,'I.KI 2017-18'!$B$9:$B$393,0)))),"")</f>
        <v>0</v>
      </c>
      <c r="AD296" s="193">
        <f>_xlfn.IFNA(IF($B296=$B$382,0,_xlfn.IFNA(INDEX('I.Supplementary 2017-18'!Q$8:Q$35,MATCH($B296,'I.Supplementary 2017-18'!$B$8:$B$35,0)),INDEX('I.KI 2017-18'!Q$9:Q$393,MATCH($B296,'I.KI 2017-18'!$B$9:$B$393,0)))),"")</f>
        <v>0</v>
      </c>
      <c r="AE296" s="157">
        <f>_xlfn.IFNA(IF($B296=$B$382,0,_xlfn.IFNA(INDEX('I.Supplementary 2017-18'!R$8:R$35,MATCH($B296,'I.Supplementary 2017-18'!$B$8:$B$35,0)),INDEX('I.KI 2017-18'!R$9:R$393,MATCH($B296,'I.KI 2017-18'!$B$9:$B$393,0)))),"")</f>
        <v>0</v>
      </c>
      <c r="AF296" s="156">
        <f>_xlfn.IFNA(IF($B296=$B$382,0,_xlfn.IFNA(INDEX('I.Supplementary 2017-18'!S$8:S$35,MATCH($B296,'I.Supplementary 2017-18'!$B$8:$B$35,0)),INDEX('I.KI 2017-18'!S$9:S$393,MATCH($B296,'I.KI 2017-18'!$B$9:$B$393,0)))),"")</f>
        <v>0</v>
      </c>
      <c r="AG296" s="193">
        <f>_xlfn.IFNA(IF($B296=$B$382,0,_xlfn.IFNA(INDEX('I.Supplementary 2017-18'!T$8:T$35,MATCH($B296,'I.Supplementary 2017-18'!$B$8:$B$35,0)),INDEX('I.KI 2017-18'!T$9:T$393,MATCH($B296,'I.KI 2017-18'!$B$9:$B$393,0)))),"")</f>
        <v>3.4247038828060776</v>
      </c>
      <c r="AH296" s="193">
        <f>_xlfn.IFNA(IF($B296=$B$382,0,_xlfn.IFNA(INDEX('I.Supplementary 2017-18'!U$8:U$35,MATCH($B296,'I.Supplementary 2017-18'!$B$8:$B$35,0)),INDEX('I.KI 2017-18'!U$9:U$393,MATCH($B296,'I.KI 2017-18'!$B$9:$B$393,0)))),"")</f>
        <v>0</v>
      </c>
      <c r="AI296" s="193">
        <f>_xlfn.IFNA(IF($B296=$B$382,0,_xlfn.IFNA(INDEX('I.Supplementary 2017-18'!V$8:V$35,MATCH($B296,'I.Supplementary 2017-18'!$B$8:$B$35,0)),INDEX('I.KI 2017-18'!V$9:V$393,MATCH($B296,'I.KI 2017-18'!$B$9:$B$393,0)))),"")</f>
        <v>0</v>
      </c>
      <c r="AJ296" s="157">
        <f>_xlfn.IFNA(IF($B296=$B$382,0,_xlfn.IFNA(INDEX('I.Supplementary 2017-18'!W$8:W$35,MATCH($B296,'I.Supplementary 2017-18'!$B$8:$B$35,0)),INDEX('I.KI 2017-18'!W$9:W$393,MATCH($B296,'I.KI 2017-18'!$B$9:$B$393,0)))),"")</f>
        <v>0</v>
      </c>
      <c r="AK296" s="156">
        <f>_xlfn.IFNA(IF($B296=$B$382,0,_xlfn.IFNA(INDEX('I.Supplementary 2017-18'!X$8:X$35,MATCH($B296,'I.Supplementary 2017-18'!$B$8:$B$35,0)),INDEX('I.KI 2017-18'!X$9:X$393,MATCH($B296,'I.KI 2017-18'!$B$9:$B$393,0)))),"")</f>
        <v>0</v>
      </c>
      <c r="AL296" s="193">
        <f>_xlfn.IFNA(IF($B296=$B$382,0,_xlfn.IFNA(INDEX('I.Supplementary 2017-18'!Y$8:Y$35,MATCH($B296,'I.Supplementary 2017-18'!$B$8:$B$35,0)),INDEX('I.KI 2017-18'!Y$9:Y$393,MATCH($B296,'I.KI 2017-18'!$B$9:$B$393,0)))),"")</f>
        <v>4.2273238209134298</v>
      </c>
      <c r="AM296" s="193">
        <f>_xlfn.IFNA(IF($B296=$B$382,0,_xlfn.IFNA(INDEX('I.Supplementary 2017-18'!Z$8:Z$35,MATCH($B296,'I.Supplementary 2017-18'!$B$8:$B$35,0)),INDEX('I.KI 2017-18'!Z$9:Z$393,MATCH($B296,'I.KI 2017-18'!$B$9:$B$393,0)))),"")</f>
        <v>0</v>
      </c>
      <c r="AN296" s="193">
        <f>_xlfn.IFNA(IF($B296=$B$382,0,_xlfn.IFNA(INDEX('I.Supplementary 2017-18'!AA$8:AA$35,MATCH($B296,'I.Supplementary 2017-18'!$B$8:$B$35,0)),INDEX('I.KI 2017-18'!AA$9:AA$393,MATCH($B296,'I.KI 2017-18'!$B$9:$B$393,0)))),"")</f>
        <v>0</v>
      </c>
      <c r="AO296" s="157">
        <f>_xlfn.IFNA(IF($B296=$B$382,0,_xlfn.IFNA(INDEX('I.Supplementary 2017-18'!AB$8:AB$35,MATCH($B296,'I.Supplementary 2017-18'!$B$8:$B$35,0)),INDEX('I.KI 2017-18'!AB$9:AB$393,MATCH($B296,'I.KI 2017-18'!$B$9:$B$393,0)))),"")</f>
        <v>0</v>
      </c>
      <c r="AP296" s="149"/>
      <c r="AQ296" s="156">
        <f>_xlfn.IFNA(IF($B296=$B$381,0,IF($B296=$B$382,0,_xlfn.IFNA(INDEX('I.Supplementary 2017-18'!I$8:I$35,MATCH($B296,'I.Supplementary 2017-18'!$B$8:$B$35,0)),INDEX('I.KI 2017-18'!I$9:I$393,MATCH($B296,'I.KI 2017-18'!$B$9:$B$393,0))))),"")</f>
        <v>0.80261993810735266</v>
      </c>
      <c r="AR296" s="149">
        <f>_xlfn.IFNA(IF($B296=$B$381,0,IF($B296=$B$382,0,_xlfn.IFNA(INDEX('I.Supplementary 2017-18'!J$8:J$35,MATCH($B296,'I.Supplementary 2017-18'!$B$8:$B$35,0)),INDEX('I.KI 2017-18'!J$9:J$393,MATCH($B296,'I.KI 2017-18'!$B$9:$B$393,0))))),"")</f>
        <v>3.4247038828060776</v>
      </c>
      <c r="AS296" s="157">
        <f>_xlfn.IFNA(IF($B296=$B$381,0,IF($B296=$B$382,0,_xlfn.IFNA(INDEX('I.Supplementary 2017-18'!H$8:H$35,MATCH($B296,'I.Supplementary 2017-18'!$B$8:$B$35,0)),INDEX('I.KI 2017-18'!H$9:H$393,MATCH($B296,'I.KI 2017-18'!$B$9:$B$393,0))))),"")</f>
        <v>4.2273238209134298</v>
      </c>
      <c r="AT296" s="149"/>
      <c r="AU296" s="156">
        <f>_xlfn.IFNA(_xlfn.IFNA(INDEX('I.Supplementary 2018-19'!P$8:P$157,MATCH($B296,'I.Supplementary 2018-19'!$B$8:$B$157,0)),INDEX('I.KI 2018-19'!P$9:P$393,MATCH($B296,'I.KI 2018-19'!$B$9:$B$393,0))),"")</f>
        <v>0</v>
      </c>
      <c r="AV296" s="193">
        <f>_xlfn.IFNA(_xlfn.IFNA(INDEX('I.Supplementary 2018-19'!Q$8:Q$157,MATCH($B296,'I.Supplementary 2018-19'!$B$8:$B$157,0)),INDEX('I.KI 2018-19'!Q$9:Q$393,MATCH($B296,'I.KI 2018-19'!$B$9:$B$393,0))),"")</f>
        <v>0.26890446516278571</v>
      </c>
      <c r="AW296" s="193">
        <f>_xlfn.IFNA(_xlfn.IFNA(INDEX('I.Supplementary 2018-19'!R$8:R$157,MATCH($B296,'I.Supplementary 2018-19'!$B$8:$B$157,0)),INDEX('I.KI 2018-19'!R$9:R$393,MATCH($B296,'I.KI 2018-19'!$B$9:$B$393,0))),"")</f>
        <v>0</v>
      </c>
      <c r="AX296" s="193">
        <f>_xlfn.IFNA(_xlfn.IFNA(INDEX('I.Supplementary 2018-19'!S$8:S$157,MATCH($B296,'I.Supplementary 2018-19'!$B$8:$B$157,0)),INDEX('I.KI 2018-19'!S$9:S$393,MATCH($B296,'I.KI 2018-19'!$B$9:$B$393,0))),"")</f>
        <v>0</v>
      </c>
      <c r="AY296" s="157">
        <f>_xlfn.IFNA(_xlfn.IFNA(INDEX('I.Supplementary 2018-19'!T$8:T$157,MATCH($B296,'I.Supplementary 2018-19'!$B$8:$B$157,0)),INDEX('I.KI 2018-19'!T$9:T$393,MATCH($B296,'I.KI 2018-19'!$B$9:$B$393,0))),"")</f>
        <v>0</v>
      </c>
      <c r="AZ296" s="156">
        <f>_xlfn.IFNA(_xlfn.IFNA(INDEX('I.Supplementary 2018-19'!U$8:U$157,MATCH($B296,'I.Supplementary 2018-19'!$B$8:$B$157,0)),INDEX('I.KI 2018-19'!U$9:U$393,MATCH($B296,'I.KI 2018-19'!$B$9:$B$393,0))),"")</f>
        <v>0</v>
      </c>
      <c r="BA296" s="193">
        <f>_xlfn.IFNA(_xlfn.IFNA(INDEX('I.Supplementary 2018-19'!V$8:V$157,MATCH($B296,'I.Supplementary 2018-19'!$B$8:$B$157,0)),INDEX('I.KI 2018-19'!V$9:V$393,MATCH($B296,'I.KI 2018-19'!$B$9:$B$393,0))),"")</f>
        <v>3.5275919822895219</v>
      </c>
      <c r="BB296" s="193">
        <f>_xlfn.IFNA(_xlfn.IFNA(INDEX('I.Supplementary 2018-19'!W$8:W$157,MATCH($B296,'I.Supplementary 2018-19'!$B$8:$B$157,0)),INDEX('I.KI 2018-19'!W$9:W$393,MATCH($B296,'I.KI 2018-19'!$B$9:$B$393,0))),"")</f>
        <v>0</v>
      </c>
      <c r="BC296" s="193">
        <f>_xlfn.IFNA(_xlfn.IFNA(INDEX('I.Supplementary 2018-19'!X$8:X$157,MATCH($B296,'I.Supplementary 2018-19'!$B$8:$B$157,0)),INDEX('I.KI 2018-19'!X$9:X$393,MATCH($B296,'I.KI 2018-19'!$B$9:$B$393,0))),"")</f>
        <v>0</v>
      </c>
      <c r="BD296" s="157">
        <f>_xlfn.IFNA(_xlfn.IFNA(INDEX('I.Supplementary 2018-19'!Y$8:Y$157,MATCH($B296,'I.Supplementary 2018-19'!$B$8:$B$157,0)),INDEX('I.KI 2018-19'!Y$9:Y$393,MATCH($B296,'I.KI 2018-19'!$B$9:$B$393,0))),"")</f>
        <v>0</v>
      </c>
      <c r="BE296" s="156">
        <f>_xlfn.IFNA(_xlfn.IFNA(INDEX('I.Supplementary 2018-19'!Z$8:Z$157,MATCH($B296,'I.Supplementary 2018-19'!$B$8:$B$157,0)),INDEX('I.KI 2018-19'!Z$9:Z$393,MATCH($B296,'I.KI 2018-19'!$B$9:$B$393,0))),"")</f>
        <v>0</v>
      </c>
      <c r="BF296" s="193">
        <f>_xlfn.IFNA(_xlfn.IFNA(INDEX('I.Supplementary 2018-19'!AA$8:AA$157,MATCH($B296,'I.Supplementary 2018-19'!$B$8:$B$157,0)),INDEX('I.KI 2018-19'!AA$9:AA$393,MATCH($B296,'I.KI 2018-19'!$B$9:$B$393,0))),"")</f>
        <v>3.7964964474523075</v>
      </c>
      <c r="BG296" s="193">
        <f>_xlfn.IFNA(_xlfn.IFNA(INDEX('I.Supplementary 2018-19'!AB$8:AB$157,MATCH($B296,'I.Supplementary 2018-19'!$B$8:$B$157,0)),INDEX('I.KI 2018-19'!AB$9:AB$393,MATCH($B296,'I.KI 2018-19'!$B$9:$B$393,0))),"")</f>
        <v>0</v>
      </c>
      <c r="BH296" s="193">
        <f>_xlfn.IFNA(_xlfn.IFNA(INDEX('I.Supplementary 2018-19'!AC$8:AC$157,MATCH($B296,'I.Supplementary 2018-19'!$B$8:$B$157,0)),INDEX('I.KI 2018-19'!AC$9:AC$393,MATCH($B296,'I.KI 2018-19'!$B$9:$B$393,0))),"")</f>
        <v>0</v>
      </c>
      <c r="BI296" s="157">
        <f>_xlfn.IFNA(_xlfn.IFNA(INDEX('I.Supplementary 2018-19'!AD$8:AD$157,MATCH($B296,'I.Supplementary 2018-19'!$B$8:$B$157,0)),INDEX('I.KI 2018-19'!AD$9:AD$393,MATCH($B296,'I.KI 2018-19'!$B$9:$B$393,0))),"")</f>
        <v>0</v>
      </c>
      <c r="BJ296" s="149"/>
      <c r="BK296" s="156">
        <f>_xlfn.IFNA(IF($B296=$B$381,0,IF($B296=$B$382,0,_xlfn.IFNA(INDEX('I.Supplementary 2018-19'!I$8:I$157,MATCH($B296,'I.Supplementary 2018-19'!$B$8:$B$157,0)),INDEX('I.KI 2018-19'!I$9:I$393,MATCH($B296,'I.KI 2018-19'!$B$9:$B$393,0))))),"")</f>
        <v>0.26890446516278571</v>
      </c>
      <c r="BL296" s="149">
        <f>_xlfn.IFNA(IF($B296=$B$381,0,IF($B296=$B$382,0,_xlfn.IFNA(INDEX('I.Supplementary 2018-19'!J$8:J$157,MATCH($B296,'I.Supplementary 2018-19'!$B$8:$B$157,0)),INDEX('I.KI 2018-19'!J$9:J$393,MATCH($B296,'I.KI 2018-19'!$B$9:$B$393,0))))),"")</f>
        <v>3.5275919822895219</v>
      </c>
      <c r="BM296" s="157">
        <f>_xlfn.IFNA(IF($B296=$B$381,0,IF($B296=$B$382,0,_xlfn.IFNA(INDEX('I.Supplementary 2018-19'!H$8:H$157,MATCH($B296,'I.Supplementary 2018-19'!$B$8:$B$157,0)),INDEX('I.KI 2018-19'!H$9:H$393,MATCH($B296,'I.KI 2018-19'!$B$9:$B$393,0))))),"")</f>
        <v>3.7964964474523075</v>
      </c>
    </row>
    <row r="297" spans="2:65">
      <c r="B297" s="121" t="str">
        <f>'Calculations for 2021-22'!B297</f>
        <v>E3435</v>
      </c>
      <c r="C297" s="160" t="str">
        <f>'Calculations for 2021-22'!D297</f>
        <v>E3435</v>
      </c>
      <c r="D297" t="str">
        <f>'Calculations for 2021-22'!E297</f>
        <v>SD</v>
      </c>
      <c r="E297" t="str">
        <f>'Calculations for 2021-22'!F297</f>
        <v>P1902</v>
      </c>
      <c r="F297" s="120" t="str">
        <f>'Calculations for 2021-22'!H297</f>
        <v>South Staffordshire</v>
      </c>
      <c r="G297" s="156">
        <f>_xlfn.IFNA(INDEX('I.KI 2016-17'!M$8:M$391,MATCH($B297,'I.KI 2016-17'!$B$8:$B$391,0)),"")</f>
        <v>0</v>
      </c>
      <c r="H297" s="149">
        <f>_xlfn.IFNA(INDEX('I.KI 2016-17'!N$8:N$391,MATCH($B297,'I.KI 2016-17'!$B$8:$B$391,0)),"")</f>
        <v>1.1435124128759999</v>
      </c>
      <c r="I297" s="149">
        <f>_xlfn.IFNA(INDEX('I.KI 2016-17'!O$8:O$391,MATCH($B297,'I.KI 2016-17'!$B$8:$B$391,0)),"")</f>
        <v>0</v>
      </c>
      <c r="J297" s="149">
        <f>_xlfn.IFNA(INDEX('I.KI 2016-17'!P$8:P$391,MATCH($B297,'I.KI 2016-17'!$B$8:$B$391,0)),"")</f>
        <v>0</v>
      </c>
      <c r="K297" s="157">
        <f>_xlfn.IFNA(INDEX('I.KI 2016-17'!Q$8:Q$391,MATCH($B297,'I.KI 2016-17'!$B$8:$B$391,0)),"")</f>
        <v>0</v>
      </c>
      <c r="L297" s="156">
        <f>_xlfn.IFNA(INDEX('I.KI 2016-17'!R$8:R$391,MATCH($B297,'I.KI 2016-17'!$B$8:$B$391,0)),"")</f>
        <v>0</v>
      </c>
      <c r="M297" s="193">
        <f>_xlfn.IFNA(INDEX('I.KI 2016-17'!S$8:S$391,MATCH($B297,'I.KI 2016-17'!$B$8:$B$391,0)),"")</f>
        <v>2.1487043051180001</v>
      </c>
      <c r="N297" s="193">
        <f>_xlfn.IFNA(INDEX('I.KI 2016-17'!T$8:T$391,MATCH($B297,'I.KI 2016-17'!$B$8:$B$391,0)),"")</f>
        <v>0</v>
      </c>
      <c r="O297" s="193">
        <f>_xlfn.IFNA(INDEX('I.KI 2016-17'!U$8:U$391,MATCH($B297,'I.KI 2016-17'!$B$8:$B$391,0)),"")</f>
        <v>0</v>
      </c>
      <c r="P297" s="157">
        <f>_xlfn.IFNA(INDEX('I.KI 2016-17'!V$8:V$391,MATCH($B297,'I.KI 2016-17'!$B$8:$B$391,0)),"")</f>
        <v>0</v>
      </c>
      <c r="Q297" s="156">
        <f>_xlfn.IFNA(INDEX('I.KI 2016-17'!W$8:W$391,MATCH($B297,'I.KI 2016-17'!$B$8:$B$391,0)),"")</f>
        <v>0</v>
      </c>
      <c r="R297" s="193">
        <f>_xlfn.IFNA(INDEX('I.KI 2016-17'!X$8:X$391,MATCH($B297,'I.KI 2016-17'!$B$8:$B$391,0)),"")</f>
        <v>3.2922167179940001</v>
      </c>
      <c r="S297" s="193">
        <f>_xlfn.IFNA(INDEX('I.KI 2016-17'!Y$8:Y$391,MATCH($B297,'I.KI 2016-17'!$B$8:$B$391,0)),"")</f>
        <v>0</v>
      </c>
      <c r="T297" s="193">
        <f>_xlfn.IFNA(INDEX('I.KI 2016-17'!Z$8:Z$391,MATCH($B297,'I.KI 2016-17'!$B$8:$B$391,0)),"")</f>
        <v>0</v>
      </c>
      <c r="U297" s="157">
        <f>_xlfn.IFNA(INDEX('I.KI 2016-17'!AA$8:AA$391,MATCH($B297,'I.KI 2016-17'!$B$8:$B$391,0)),"")</f>
        <v>0</v>
      </c>
      <c r="V297" s="149"/>
      <c r="W297" s="154">
        <f>_xlfn.IFNA(INDEX('I.KI 2016-17'!$H$8:$H$391,MATCH(B297,'I.KI 2016-17'!$B$8:$B$391,0)),"")</f>
        <v>1.1435124128759999</v>
      </c>
      <c r="X297" s="153">
        <f>_xlfn.IFNA(INDEX('I.KI 2016-17'!$I$8:$I$391,MATCH(B297,'I.KI 2016-17'!$B$8:$B$391,0)),"")</f>
        <v>2.1487043051180001</v>
      </c>
      <c r="Y297" s="155">
        <f>_xlfn.IFNA(INDEX('I.KI 2016-17'!$G$8:$G$391,MATCH(B297,'I.KI 2016-17'!$B$8:$B$391,0)),"")</f>
        <v>3.2922167179940001</v>
      </c>
      <c r="Z297" s="149"/>
      <c r="AA297" s="156">
        <f>_xlfn.IFNA(IF($B297=$B$382,0,_xlfn.IFNA(INDEX('I.Supplementary 2017-18'!N$8:N$35,MATCH($B297,'I.Supplementary 2017-18'!$B$8:$B$35,0)),INDEX('I.KI 2017-18'!N$9:N$393,MATCH($B297,'I.KI 2017-18'!$B$9:$B$393,0)))),"")</f>
        <v>0</v>
      </c>
      <c r="AB297" s="193">
        <f>_xlfn.IFNA(IF($B297=$B$382,0,_xlfn.IFNA(INDEX('I.Supplementary 2017-18'!O$8:O$35,MATCH($B297,'I.Supplementary 2017-18'!$B$8:$B$35,0)),INDEX('I.KI 2017-18'!O$9:O$393,MATCH($B297,'I.KI 2017-18'!$B$9:$B$393,0)))),"")</f>
        <v>0.69318495904279687</v>
      </c>
      <c r="AC297" s="193">
        <f>_xlfn.IFNA(IF($B297=$B$382,0,_xlfn.IFNA(INDEX('I.Supplementary 2017-18'!P$8:P$35,MATCH($B297,'I.Supplementary 2017-18'!$B$8:$B$35,0)),INDEX('I.KI 2017-18'!P$9:P$393,MATCH($B297,'I.KI 2017-18'!$B$9:$B$393,0)))),"")</f>
        <v>0</v>
      </c>
      <c r="AD297" s="193">
        <f>_xlfn.IFNA(IF($B297=$B$382,0,_xlfn.IFNA(INDEX('I.Supplementary 2017-18'!Q$8:Q$35,MATCH($B297,'I.Supplementary 2017-18'!$B$8:$B$35,0)),INDEX('I.KI 2017-18'!Q$9:Q$393,MATCH($B297,'I.KI 2017-18'!$B$9:$B$393,0)))),"")</f>
        <v>0</v>
      </c>
      <c r="AE297" s="157">
        <f>_xlfn.IFNA(IF($B297=$B$382,0,_xlfn.IFNA(INDEX('I.Supplementary 2017-18'!R$8:R$35,MATCH($B297,'I.Supplementary 2017-18'!$B$8:$B$35,0)),INDEX('I.KI 2017-18'!R$9:R$393,MATCH($B297,'I.KI 2017-18'!$B$9:$B$393,0)))),"")</f>
        <v>0</v>
      </c>
      <c r="AF297" s="156">
        <f>_xlfn.IFNA(IF($B297=$B$382,0,_xlfn.IFNA(INDEX('I.Supplementary 2017-18'!S$8:S$35,MATCH($B297,'I.Supplementary 2017-18'!$B$8:$B$35,0)),INDEX('I.KI 2017-18'!S$9:S$393,MATCH($B297,'I.KI 2017-18'!$B$9:$B$393,0)))),"")</f>
        <v>0</v>
      </c>
      <c r="AG297" s="193">
        <f>_xlfn.IFNA(IF($B297=$B$382,0,_xlfn.IFNA(INDEX('I.Supplementary 2017-18'!T$8:T$35,MATCH($B297,'I.Supplementary 2017-18'!$B$8:$B$35,0)),INDEX('I.KI 2017-18'!T$9:T$393,MATCH($B297,'I.KI 2017-18'!$B$9:$B$393,0)))),"")</f>
        <v>2.1925723051839685</v>
      </c>
      <c r="AH297" s="193">
        <f>_xlfn.IFNA(IF($B297=$B$382,0,_xlfn.IFNA(INDEX('I.Supplementary 2017-18'!U$8:U$35,MATCH($B297,'I.Supplementary 2017-18'!$B$8:$B$35,0)),INDEX('I.KI 2017-18'!U$9:U$393,MATCH($B297,'I.KI 2017-18'!$B$9:$B$393,0)))),"")</f>
        <v>0</v>
      </c>
      <c r="AI297" s="193">
        <f>_xlfn.IFNA(IF($B297=$B$382,0,_xlfn.IFNA(INDEX('I.Supplementary 2017-18'!V$8:V$35,MATCH($B297,'I.Supplementary 2017-18'!$B$8:$B$35,0)),INDEX('I.KI 2017-18'!V$9:V$393,MATCH($B297,'I.KI 2017-18'!$B$9:$B$393,0)))),"")</f>
        <v>0</v>
      </c>
      <c r="AJ297" s="157">
        <f>_xlfn.IFNA(IF($B297=$B$382,0,_xlfn.IFNA(INDEX('I.Supplementary 2017-18'!W$8:W$35,MATCH($B297,'I.Supplementary 2017-18'!$B$8:$B$35,0)),INDEX('I.KI 2017-18'!W$9:W$393,MATCH($B297,'I.KI 2017-18'!$B$9:$B$393,0)))),"")</f>
        <v>0</v>
      </c>
      <c r="AK297" s="156">
        <f>_xlfn.IFNA(IF($B297=$B$382,0,_xlfn.IFNA(INDEX('I.Supplementary 2017-18'!X$8:X$35,MATCH($B297,'I.Supplementary 2017-18'!$B$8:$B$35,0)),INDEX('I.KI 2017-18'!X$9:X$393,MATCH($B297,'I.KI 2017-18'!$B$9:$B$393,0)))),"")</f>
        <v>0</v>
      </c>
      <c r="AL297" s="193">
        <f>_xlfn.IFNA(IF($B297=$B$382,0,_xlfn.IFNA(INDEX('I.Supplementary 2017-18'!Y$8:Y$35,MATCH($B297,'I.Supplementary 2017-18'!$B$8:$B$35,0)),INDEX('I.KI 2017-18'!Y$9:Y$393,MATCH($B297,'I.KI 2017-18'!$B$9:$B$393,0)))),"")</f>
        <v>2.8857572642267653</v>
      </c>
      <c r="AM297" s="193">
        <f>_xlfn.IFNA(IF($B297=$B$382,0,_xlfn.IFNA(INDEX('I.Supplementary 2017-18'!Z$8:Z$35,MATCH($B297,'I.Supplementary 2017-18'!$B$8:$B$35,0)),INDEX('I.KI 2017-18'!Z$9:Z$393,MATCH($B297,'I.KI 2017-18'!$B$9:$B$393,0)))),"")</f>
        <v>0</v>
      </c>
      <c r="AN297" s="193">
        <f>_xlfn.IFNA(IF($B297=$B$382,0,_xlfn.IFNA(INDEX('I.Supplementary 2017-18'!AA$8:AA$35,MATCH($B297,'I.Supplementary 2017-18'!$B$8:$B$35,0)),INDEX('I.KI 2017-18'!AA$9:AA$393,MATCH($B297,'I.KI 2017-18'!$B$9:$B$393,0)))),"")</f>
        <v>0</v>
      </c>
      <c r="AO297" s="157">
        <f>_xlfn.IFNA(IF($B297=$B$382,0,_xlfn.IFNA(INDEX('I.Supplementary 2017-18'!AB$8:AB$35,MATCH($B297,'I.Supplementary 2017-18'!$B$8:$B$35,0)),INDEX('I.KI 2017-18'!AB$9:AB$393,MATCH($B297,'I.KI 2017-18'!$B$9:$B$393,0)))),"")</f>
        <v>0</v>
      </c>
      <c r="AP297" s="149"/>
      <c r="AQ297" s="156">
        <f>_xlfn.IFNA(IF($B297=$B$381,0,IF($B297=$B$382,0,_xlfn.IFNA(INDEX('I.Supplementary 2017-18'!I$8:I$35,MATCH($B297,'I.Supplementary 2017-18'!$B$8:$B$35,0)),INDEX('I.KI 2017-18'!I$9:I$393,MATCH($B297,'I.KI 2017-18'!$B$9:$B$393,0))))),"")</f>
        <v>0.69318495904279687</v>
      </c>
      <c r="AR297" s="149">
        <f>_xlfn.IFNA(IF($B297=$B$381,0,IF($B297=$B$382,0,_xlfn.IFNA(INDEX('I.Supplementary 2017-18'!J$8:J$35,MATCH($B297,'I.Supplementary 2017-18'!$B$8:$B$35,0)),INDEX('I.KI 2017-18'!J$9:J$393,MATCH($B297,'I.KI 2017-18'!$B$9:$B$393,0))))),"")</f>
        <v>2.1925723051839685</v>
      </c>
      <c r="AS297" s="157">
        <f>_xlfn.IFNA(IF($B297=$B$381,0,IF($B297=$B$382,0,_xlfn.IFNA(INDEX('I.Supplementary 2017-18'!H$8:H$35,MATCH($B297,'I.Supplementary 2017-18'!$B$8:$B$35,0)),INDEX('I.KI 2017-18'!H$9:H$393,MATCH($B297,'I.KI 2017-18'!$B$9:$B$393,0))))),"")</f>
        <v>2.8857572642267653</v>
      </c>
      <c r="AT297" s="149"/>
      <c r="AU297" s="156">
        <f>_xlfn.IFNA(_xlfn.IFNA(INDEX('I.Supplementary 2018-19'!P$8:P$157,MATCH($B297,'I.Supplementary 2018-19'!$B$8:$B$157,0)),INDEX('I.KI 2018-19'!P$9:P$393,MATCH($B297,'I.KI 2018-19'!$B$9:$B$393,0))),"")</f>
        <v>0</v>
      </c>
      <c r="AV297" s="193">
        <f>_xlfn.IFNA(_xlfn.IFNA(INDEX('I.Supplementary 2018-19'!Q$8:Q$157,MATCH($B297,'I.Supplementary 2018-19'!$B$8:$B$157,0)),INDEX('I.KI 2018-19'!Q$9:Q$393,MATCH($B297,'I.KI 2018-19'!$B$9:$B$393,0))),"")</f>
        <v>0.40970024062610416</v>
      </c>
      <c r="AW297" s="193">
        <f>_xlfn.IFNA(_xlfn.IFNA(INDEX('I.Supplementary 2018-19'!R$8:R$157,MATCH($B297,'I.Supplementary 2018-19'!$B$8:$B$157,0)),INDEX('I.KI 2018-19'!R$9:R$393,MATCH($B297,'I.KI 2018-19'!$B$9:$B$393,0))),"")</f>
        <v>0</v>
      </c>
      <c r="AX297" s="193">
        <f>_xlfn.IFNA(_xlfn.IFNA(INDEX('I.Supplementary 2018-19'!S$8:S$157,MATCH($B297,'I.Supplementary 2018-19'!$B$8:$B$157,0)),INDEX('I.KI 2018-19'!S$9:S$393,MATCH($B297,'I.KI 2018-19'!$B$9:$B$393,0))),"")</f>
        <v>0</v>
      </c>
      <c r="AY297" s="157">
        <f>_xlfn.IFNA(_xlfn.IFNA(INDEX('I.Supplementary 2018-19'!T$8:T$157,MATCH($B297,'I.Supplementary 2018-19'!$B$8:$B$157,0)),INDEX('I.KI 2018-19'!T$9:T$393,MATCH($B297,'I.KI 2018-19'!$B$9:$B$393,0))),"")</f>
        <v>0</v>
      </c>
      <c r="AZ297" s="156">
        <f>_xlfn.IFNA(_xlfn.IFNA(INDEX('I.Supplementary 2018-19'!U$8:U$157,MATCH($B297,'I.Supplementary 2018-19'!$B$8:$B$157,0)),INDEX('I.KI 2018-19'!U$9:U$393,MATCH($B297,'I.KI 2018-19'!$B$9:$B$393,0))),"")</f>
        <v>0</v>
      </c>
      <c r="BA297" s="193">
        <f>_xlfn.IFNA(_xlfn.IFNA(INDEX('I.Supplementary 2018-19'!V$8:V$157,MATCH($B297,'I.Supplementary 2018-19'!$B$8:$B$157,0)),INDEX('I.KI 2018-19'!V$9:V$393,MATCH($B297,'I.KI 2018-19'!$B$9:$B$393,0))),"")</f>
        <v>2.2584435761551607</v>
      </c>
      <c r="BB297" s="193">
        <f>_xlfn.IFNA(_xlfn.IFNA(INDEX('I.Supplementary 2018-19'!W$8:W$157,MATCH($B297,'I.Supplementary 2018-19'!$B$8:$B$157,0)),INDEX('I.KI 2018-19'!W$9:W$393,MATCH($B297,'I.KI 2018-19'!$B$9:$B$393,0))),"")</f>
        <v>0</v>
      </c>
      <c r="BC297" s="193">
        <f>_xlfn.IFNA(_xlfn.IFNA(INDEX('I.Supplementary 2018-19'!X$8:X$157,MATCH($B297,'I.Supplementary 2018-19'!$B$8:$B$157,0)),INDEX('I.KI 2018-19'!X$9:X$393,MATCH($B297,'I.KI 2018-19'!$B$9:$B$393,0))),"")</f>
        <v>0</v>
      </c>
      <c r="BD297" s="157">
        <f>_xlfn.IFNA(_xlfn.IFNA(INDEX('I.Supplementary 2018-19'!Y$8:Y$157,MATCH($B297,'I.Supplementary 2018-19'!$B$8:$B$157,0)),INDEX('I.KI 2018-19'!Y$9:Y$393,MATCH($B297,'I.KI 2018-19'!$B$9:$B$393,0))),"")</f>
        <v>0</v>
      </c>
      <c r="BE297" s="156">
        <f>_xlfn.IFNA(_xlfn.IFNA(INDEX('I.Supplementary 2018-19'!Z$8:Z$157,MATCH($B297,'I.Supplementary 2018-19'!$B$8:$B$157,0)),INDEX('I.KI 2018-19'!Z$9:Z$393,MATCH($B297,'I.KI 2018-19'!$B$9:$B$393,0))),"")</f>
        <v>0</v>
      </c>
      <c r="BF297" s="193">
        <f>_xlfn.IFNA(_xlfn.IFNA(INDEX('I.Supplementary 2018-19'!AA$8:AA$157,MATCH($B297,'I.Supplementary 2018-19'!$B$8:$B$157,0)),INDEX('I.KI 2018-19'!AA$9:AA$393,MATCH($B297,'I.KI 2018-19'!$B$9:$B$393,0))),"")</f>
        <v>2.668143816781265</v>
      </c>
      <c r="BG297" s="193">
        <f>_xlfn.IFNA(_xlfn.IFNA(INDEX('I.Supplementary 2018-19'!AB$8:AB$157,MATCH($B297,'I.Supplementary 2018-19'!$B$8:$B$157,0)),INDEX('I.KI 2018-19'!AB$9:AB$393,MATCH($B297,'I.KI 2018-19'!$B$9:$B$393,0))),"")</f>
        <v>0</v>
      </c>
      <c r="BH297" s="193">
        <f>_xlfn.IFNA(_xlfn.IFNA(INDEX('I.Supplementary 2018-19'!AC$8:AC$157,MATCH($B297,'I.Supplementary 2018-19'!$B$8:$B$157,0)),INDEX('I.KI 2018-19'!AC$9:AC$393,MATCH($B297,'I.KI 2018-19'!$B$9:$B$393,0))),"")</f>
        <v>0</v>
      </c>
      <c r="BI297" s="157">
        <f>_xlfn.IFNA(_xlfn.IFNA(INDEX('I.Supplementary 2018-19'!AD$8:AD$157,MATCH($B297,'I.Supplementary 2018-19'!$B$8:$B$157,0)),INDEX('I.KI 2018-19'!AD$9:AD$393,MATCH($B297,'I.KI 2018-19'!$B$9:$B$393,0))),"")</f>
        <v>0</v>
      </c>
      <c r="BJ297" s="149"/>
      <c r="BK297" s="156">
        <f>_xlfn.IFNA(IF($B297=$B$381,0,IF($B297=$B$382,0,_xlfn.IFNA(INDEX('I.Supplementary 2018-19'!I$8:I$157,MATCH($B297,'I.Supplementary 2018-19'!$B$8:$B$157,0)),INDEX('I.KI 2018-19'!I$9:I$393,MATCH($B297,'I.KI 2018-19'!$B$9:$B$393,0))))),"")</f>
        <v>0.40970024062610416</v>
      </c>
      <c r="BL297" s="149">
        <f>_xlfn.IFNA(IF($B297=$B$381,0,IF($B297=$B$382,0,_xlfn.IFNA(INDEX('I.Supplementary 2018-19'!J$8:J$157,MATCH($B297,'I.Supplementary 2018-19'!$B$8:$B$157,0)),INDEX('I.KI 2018-19'!J$9:J$393,MATCH($B297,'I.KI 2018-19'!$B$9:$B$393,0))))),"")</f>
        <v>2.2584435761551607</v>
      </c>
      <c r="BM297" s="157">
        <f>_xlfn.IFNA(IF($B297=$B$381,0,IF($B297=$B$382,0,_xlfn.IFNA(INDEX('I.Supplementary 2018-19'!H$8:H$157,MATCH($B297,'I.Supplementary 2018-19'!$B$8:$B$157,0)),INDEX('I.KI 2018-19'!H$9:H$393,MATCH($B297,'I.KI 2018-19'!$B$9:$B$393,0))))),"")</f>
        <v>2.668143816781265</v>
      </c>
    </row>
    <row r="298" spans="2:65">
      <c r="B298" s="121" t="str">
        <f>'Calculations for 2021-22'!B298</f>
        <v>E4504</v>
      </c>
      <c r="C298" s="160" t="str">
        <f>'Calculations for 2021-22'!D298</f>
        <v>E4504</v>
      </c>
      <c r="D298" t="str">
        <f>'Calculations for 2021-22'!E298</f>
        <v>MD</v>
      </c>
      <c r="E298">
        <f>'Calculations for 2021-22'!F298</f>
        <v>0</v>
      </c>
      <c r="F298" s="120" t="str">
        <f>'Calculations for 2021-22'!H298</f>
        <v>South Tyneside</v>
      </c>
      <c r="G298" s="156">
        <f>_xlfn.IFNA(INDEX('I.KI 2016-17'!M$8:M$391,MATCH($B298,'I.KI 2016-17'!$B$8:$B$391,0)),"")</f>
        <v>28.817177975055003</v>
      </c>
      <c r="H298" s="149">
        <f>_xlfn.IFNA(INDEX('I.KI 2016-17'!N$8:N$391,MATCH($B298,'I.KI 2016-17'!$B$8:$B$391,0)),"")</f>
        <v>3.1634597691799997</v>
      </c>
      <c r="I298" s="149">
        <f>_xlfn.IFNA(INDEX('I.KI 2016-17'!O$8:O$391,MATCH($B298,'I.KI 2016-17'!$B$8:$B$391,0)),"")</f>
        <v>0</v>
      </c>
      <c r="J298" s="149">
        <f>_xlfn.IFNA(INDEX('I.KI 2016-17'!P$8:P$391,MATCH($B298,'I.KI 2016-17'!$B$8:$B$391,0)),"")</f>
        <v>0</v>
      </c>
      <c r="K298" s="157">
        <f>_xlfn.IFNA(INDEX('I.KI 2016-17'!Q$8:Q$391,MATCH($B298,'I.KI 2016-17'!$B$8:$B$391,0)),"")</f>
        <v>0</v>
      </c>
      <c r="L298" s="156">
        <f>_xlfn.IFNA(INDEX('I.KI 2016-17'!R$8:R$391,MATCH($B298,'I.KI 2016-17'!$B$8:$B$391,0)),"")</f>
        <v>39.413016149907996</v>
      </c>
      <c r="M298" s="193">
        <f>_xlfn.IFNA(INDEX('I.KI 2016-17'!S$8:S$391,MATCH($B298,'I.KI 2016-17'!$B$8:$B$391,0)),"")</f>
        <v>5.8525164352649997</v>
      </c>
      <c r="N298" s="193">
        <f>_xlfn.IFNA(INDEX('I.KI 2016-17'!T$8:T$391,MATCH($B298,'I.KI 2016-17'!$B$8:$B$391,0)),"")</f>
        <v>0</v>
      </c>
      <c r="O298" s="193">
        <f>_xlfn.IFNA(INDEX('I.KI 2016-17'!U$8:U$391,MATCH($B298,'I.KI 2016-17'!$B$8:$B$391,0)),"")</f>
        <v>0</v>
      </c>
      <c r="P298" s="157">
        <f>_xlfn.IFNA(INDEX('I.KI 2016-17'!V$8:V$391,MATCH($B298,'I.KI 2016-17'!$B$8:$B$391,0)),"")</f>
        <v>0</v>
      </c>
      <c r="Q298" s="156">
        <f>_xlfn.IFNA(INDEX('I.KI 2016-17'!W$8:W$391,MATCH($B298,'I.KI 2016-17'!$B$8:$B$391,0)),"")</f>
        <v>68.230194124962992</v>
      </c>
      <c r="R298" s="193">
        <f>_xlfn.IFNA(INDEX('I.KI 2016-17'!X$8:X$391,MATCH($B298,'I.KI 2016-17'!$B$8:$B$391,0)),"")</f>
        <v>9.0159762044449998</v>
      </c>
      <c r="S298" s="193">
        <f>_xlfn.IFNA(INDEX('I.KI 2016-17'!Y$8:Y$391,MATCH($B298,'I.KI 2016-17'!$B$8:$B$391,0)),"")</f>
        <v>0</v>
      </c>
      <c r="T298" s="193">
        <f>_xlfn.IFNA(INDEX('I.KI 2016-17'!Z$8:Z$391,MATCH($B298,'I.KI 2016-17'!$B$8:$B$391,0)),"")</f>
        <v>0</v>
      </c>
      <c r="U298" s="157">
        <f>_xlfn.IFNA(INDEX('I.KI 2016-17'!AA$8:AA$391,MATCH($B298,'I.KI 2016-17'!$B$8:$B$391,0)),"")</f>
        <v>0</v>
      </c>
      <c r="V298" s="149"/>
      <c r="W298" s="154">
        <f>_xlfn.IFNA(INDEX('I.KI 2016-17'!$H$8:$H$391,MATCH(B298,'I.KI 2016-17'!$B$8:$B$391,0)),"")</f>
        <v>31.980637744235</v>
      </c>
      <c r="X298" s="153">
        <f>_xlfn.IFNA(INDEX('I.KI 2016-17'!$I$8:$I$391,MATCH(B298,'I.KI 2016-17'!$B$8:$B$391,0)),"")</f>
        <v>45.265532585172998</v>
      </c>
      <c r="Y298" s="155">
        <f>_xlfn.IFNA(INDEX('I.KI 2016-17'!$G$8:$G$391,MATCH(B298,'I.KI 2016-17'!$B$8:$B$391,0)),"")</f>
        <v>77.246170329408002</v>
      </c>
      <c r="Z298" s="149"/>
      <c r="AA298" s="156">
        <f>_xlfn.IFNA(IF($B298=$B$382,0,_xlfn.IFNA(INDEX('I.Supplementary 2017-18'!N$8:N$35,MATCH($B298,'I.Supplementary 2017-18'!$B$8:$B$35,0)),INDEX('I.KI 2017-18'!N$9:N$393,MATCH($B298,'I.KI 2017-18'!$B$9:$B$393,0)))),"")</f>
        <v>22.570742631085782</v>
      </c>
      <c r="AB298" s="193">
        <f>_xlfn.IFNA(IF($B298=$B$382,0,_xlfn.IFNA(INDEX('I.Supplementary 2017-18'!O$8:O$35,MATCH($B298,'I.Supplementary 2017-18'!$B$8:$B$35,0)),INDEX('I.KI 2017-18'!O$9:O$393,MATCH($B298,'I.KI 2017-18'!$B$9:$B$393,0)))),"")</f>
        <v>2.1064572276192708</v>
      </c>
      <c r="AC298" s="193">
        <f>_xlfn.IFNA(IF($B298=$B$382,0,_xlfn.IFNA(INDEX('I.Supplementary 2017-18'!P$8:P$35,MATCH($B298,'I.Supplementary 2017-18'!$B$8:$B$35,0)),INDEX('I.KI 2017-18'!P$9:P$393,MATCH($B298,'I.KI 2017-18'!$B$9:$B$393,0)))),"")</f>
        <v>0</v>
      </c>
      <c r="AD298" s="193">
        <f>_xlfn.IFNA(IF($B298=$B$382,0,_xlfn.IFNA(INDEX('I.Supplementary 2017-18'!Q$8:Q$35,MATCH($B298,'I.Supplementary 2017-18'!$B$8:$B$35,0)),INDEX('I.KI 2017-18'!Q$9:Q$393,MATCH($B298,'I.KI 2017-18'!$B$9:$B$393,0)))),"")</f>
        <v>0</v>
      </c>
      <c r="AE298" s="157">
        <f>_xlfn.IFNA(IF($B298=$B$382,0,_xlfn.IFNA(INDEX('I.Supplementary 2017-18'!R$8:R$35,MATCH($B298,'I.Supplementary 2017-18'!$B$8:$B$35,0)),INDEX('I.KI 2017-18'!R$9:R$393,MATCH($B298,'I.KI 2017-18'!$B$9:$B$393,0)))),"")</f>
        <v>0</v>
      </c>
      <c r="AF298" s="156">
        <f>_xlfn.IFNA(IF($B298=$B$382,0,_xlfn.IFNA(INDEX('I.Supplementary 2017-18'!S$8:S$35,MATCH($B298,'I.Supplementary 2017-18'!$B$8:$B$35,0)),INDEX('I.KI 2017-18'!S$9:S$393,MATCH($B298,'I.KI 2017-18'!$B$9:$B$393,0)))),"")</f>
        <v>40.217673259285931</v>
      </c>
      <c r="AG298" s="193">
        <f>_xlfn.IFNA(IF($B298=$B$382,0,_xlfn.IFNA(INDEX('I.Supplementary 2017-18'!T$8:T$35,MATCH($B298,'I.Supplementary 2017-18'!$B$8:$B$35,0)),INDEX('I.KI 2017-18'!T$9:T$393,MATCH($B298,'I.KI 2017-18'!$B$9:$B$393,0)))),"")</f>
        <v>5.9720015550912882</v>
      </c>
      <c r="AH298" s="193">
        <f>_xlfn.IFNA(IF($B298=$B$382,0,_xlfn.IFNA(INDEX('I.Supplementary 2017-18'!U$8:U$35,MATCH($B298,'I.Supplementary 2017-18'!$B$8:$B$35,0)),INDEX('I.KI 2017-18'!U$9:U$393,MATCH($B298,'I.KI 2017-18'!$B$9:$B$393,0)))),"")</f>
        <v>0</v>
      </c>
      <c r="AI298" s="193">
        <f>_xlfn.IFNA(IF($B298=$B$382,0,_xlfn.IFNA(INDEX('I.Supplementary 2017-18'!V$8:V$35,MATCH($B298,'I.Supplementary 2017-18'!$B$8:$B$35,0)),INDEX('I.KI 2017-18'!V$9:V$393,MATCH($B298,'I.KI 2017-18'!$B$9:$B$393,0)))),"")</f>
        <v>0</v>
      </c>
      <c r="AJ298" s="157">
        <f>_xlfn.IFNA(IF($B298=$B$382,0,_xlfn.IFNA(INDEX('I.Supplementary 2017-18'!W$8:W$35,MATCH($B298,'I.Supplementary 2017-18'!$B$8:$B$35,0)),INDEX('I.KI 2017-18'!W$9:W$393,MATCH($B298,'I.KI 2017-18'!$B$9:$B$393,0)))),"")</f>
        <v>0</v>
      </c>
      <c r="AK298" s="156">
        <f>_xlfn.IFNA(IF($B298=$B$382,0,_xlfn.IFNA(INDEX('I.Supplementary 2017-18'!X$8:X$35,MATCH($B298,'I.Supplementary 2017-18'!$B$8:$B$35,0)),INDEX('I.KI 2017-18'!X$9:X$393,MATCH($B298,'I.KI 2017-18'!$B$9:$B$393,0)))),"")</f>
        <v>62.788415890371709</v>
      </c>
      <c r="AL298" s="193">
        <f>_xlfn.IFNA(IF($B298=$B$382,0,_xlfn.IFNA(INDEX('I.Supplementary 2017-18'!Y$8:Y$35,MATCH($B298,'I.Supplementary 2017-18'!$B$8:$B$35,0)),INDEX('I.KI 2017-18'!Y$9:Y$393,MATCH($B298,'I.KI 2017-18'!$B$9:$B$393,0)))),"")</f>
        <v>8.0784587827105589</v>
      </c>
      <c r="AM298" s="193">
        <f>_xlfn.IFNA(IF($B298=$B$382,0,_xlfn.IFNA(INDEX('I.Supplementary 2017-18'!Z$8:Z$35,MATCH($B298,'I.Supplementary 2017-18'!$B$8:$B$35,0)),INDEX('I.KI 2017-18'!Z$9:Z$393,MATCH($B298,'I.KI 2017-18'!$B$9:$B$393,0)))),"")</f>
        <v>0</v>
      </c>
      <c r="AN298" s="193">
        <f>_xlfn.IFNA(IF($B298=$B$382,0,_xlfn.IFNA(INDEX('I.Supplementary 2017-18'!AA$8:AA$35,MATCH($B298,'I.Supplementary 2017-18'!$B$8:$B$35,0)),INDEX('I.KI 2017-18'!AA$9:AA$393,MATCH($B298,'I.KI 2017-18'!$B$9:$B$393,0)))),"")</f>
        <v>0</v>
      </c>
      <c r="AO298" s="157">
        <f>_xlfn.IFNA(IF($B298=$B$382,0,_xlfn.IFNA(INDEX('I.Supplementary 2017-18'!AB$8:AB$35,MATCH($B298,'I.Supplementary 2017-18'!$B$8:$B$35,0)),INDEX('I.KI 2017-18'!AB$9:AB$393,MATCH($B298,'I.KI 2017-18'!$B$9:$B$393,0)))),"")</f>
        <v>0</v>
      </c>
      <c r="AP298" s="149"/>
      <c r="AQ298" s="156">
        <f>_xlfn.IFNA(IF($B298=$B$381,0,IF($B298=$B$382,0,_xlfn.IFNA(INDEX('I.Supplementary 2017-18'!I$8:I$35,MATCH($B298,'I.Supplementary 2017-18'!$B$8:$B$35,0)),INDEX('I.KI 2017-18'!I$9:I$393,MATCH($B298,'I.KI 2017-18'!$B$9:$B$393,0))))),"")</f>
        <v>24.677199858705055</v>
      </c>
      <c r="AR298" s="149">
        <f>_xlfn.IFNA(IF($B298=$B$381,0,IF($B298=$B$382,0,_xlfn.IFNA(INDEX('I.Supplementary 2017-18'!J$8:J$35,MATCH($B298,'I.Supplementary 2017-18'!$B$8:$B$35,0)),INDEX('I.KI 2017-18'!J$9:J$393,MATCH($B298,'I.KI 2017-18'!$B$9:$B$393,0))))),"")</f>
        <v>46.18967481437722</v>
      </c>
      <c r="AS298" s="157">
        <f>_xlfn.IFNA(IF($B298=$B$381,0,IF($B298=$B$382,0,_xlfn.IFNA(INDEX('I.Supplementary 2017-18'!H$8:H$35,MATCH($B298,'I.Supplementary 2017-18'!$B$8:$B$35,0)),INDEX('I.KI 2017-18'!H$9:H$393,MATCH($B298,'I.KI 2017-18'!$B$9:$B$393,0))))),"")</f>
        <v>70.866874673082279</v>
      </c>
      <c r="AT298" s="149"/>
      <c r="AU298" s="156">
        <f>_xlfn.IFNA(_xlfn.IFNA(INDEX('I.Supplementary 2018-19'!P$8:P$157,MATCH($B298,'I.Supplementary 2018-19'!$B$8:$B$157,0)),INDEX('I.KI 2018-19'!P$9:P$393,MATCH($B298,'I.KI 2018-19'!$B$9:$B$393,0))),"")</f>
        <v>18.270497485062531</v>
      </c>
      <c r="AV298" s="193">
        <f>_xlfn.IFNA(_xlfn.IFNA(INDEX('I.Supplementary 2018-19'!Q$8:Q$157,MATCH($B298,'I.Supplementary 2018-19'!$B$8:$B$157,0)),INDEX('I.KI 2018-19'!Q$9:Q$393,MATCH($B298,'I.KI 2018-19'!$B$9:$B$393,0))),"")</f>
        <v>1.4252616931645805</v>
      </c>
      <c r="AW298" s="193">
        <f>_xlfn.IFNA(_xlfn.IFNA(INDEX('I.Supplementary 2018-19'!R$8:R$157,MATCH($B298,'I.Supplementary 2018-19'!$B$8:$B$157,0)),INDEX('I.KI 2018-19'!R$9:R$393,MATCH($B298,'I.KI 2018-19'!$B$9:$B$393,0))),"")</f>
        <v>0</v>
      </c>
      <c r="AX298" s="193">
        <f>_xlfn.IFNA(_xlfn.IFNA(INDEX('I.Supplementary 2018-19'!S$8:S$157,MATCH($B298,'I.Supplementary 2018-19'!$B$8:$B$157,0)),INDEX('I.KI 2018-19'!S$9:S$393,MATCH($B298,'I.KI 2018-19'!$B$9:$B$393,0))),"")</f>
        <v>0</v>
      </c>
      <c r="AY298" s="157">
        <f>_xlfn.IFNA(_xlfn.IFNA(INDEX('I.Supplementary 2018-19'!T$8:T$157,MATCH($B298,'I.Supplementary 2018-19'!$B$8:$B$157,0)),INDEX('I.KI 2018-19'!T$9:T$393,MATCH($B298,'I.KI 2018-19'!$B$9:$B$393,0))),"")</f>
        <v>0</v>
      </c>
      <c r="AZ298" s="156">
        <f>_xlfn.IFNA(_xlfn.IFNA(INDEX('I.Supplementary 2018-19'!U$8:U$157,MATCH($B298,'I.Supplementary 2018-19'!$B$8:$B$157,0)),INDEX('I.KI 2018-19'!U$9:U$393,MATCH($B298,'I.KI 2018-19'!$B$9:$B$393,0))),"")</f>
        <v>41.425929537461904</v>
      </c>
      <c r="BA298" s="193">
        <f>_xlfn.IFNA(_xlfn.IFNA(INDEX('I.Supplementary 2018-19'!V$8:V$157,MATCH($B298,'I.Supplementary 2018-19'!$B$8:$B$157,0)),INDEX('I.KI 2018-19'!V$9:V$393,MATCH($B298,'I.KI 2018-19'!$B$9:$B$393,0))),"")</f>
        <v>6.1514179108236444</v>
      </c>
      <c r="BB298" s="193">
        <f>_xlfn.IFNA(_xlfn.IFNA(INDEX('I.Supplementary 2018-19'!W$8:W$157,MATCH($B298,'I.Supplementary 2018-19'!$B$8:$B$157,0)),INDEX('I.KI 2018-19'!W$9:W$393,MATCH($B298,'I.KI 2018-19'!$B$9:$B$393,0))),"")</f>
        <v>0</v>
      </c>
      <c r="BC298" s="193">
        <f>_xlfn.IFNA(_xlfn.IFNA(INDEX('I.Supplementary 2018-19'!X$8:X$157,MATCH($B298,'I.Supplementary 2018-19'!$B$8:$B$157,0)),INDEX('I.KI 2018-19'!X$9:X$393,MATCH($B298,'I.KI 2018-19'!$B$9:$B$393,0))),"")</f>
        <v>0</v>
      </c>
      <c r="BD298" s="157">
        <f>_xlfn.IFNA(_xlfn.IFNA(INDEX('I.Supplementary 2018-19'!Y$8:Y$157,MATCH($B298,'I.Supplementary 2018-19'!$B$8:$B$157,0)),INDEX('I.KI 2018-19'!Y$9:Y$393,MATCH($B298,'I.KI 2018-19'!$B$9:$B$393,0))),"")</f>
        <v>0</v>
      </c>
      <c r="BE298" s="156">
        <f>_xlfn.IFNA(_xlfn.IFNA(INDEX('I.Supplementary 2018-19'!Z$8:Z$157,MATCH($B298,'I.Supplementary 2018-19'!$B$8:$B$157,0)),INDEX('I.KI 2018-19'!Z$9:Z$393,MATCH($B298,'I.KI 2018-19'!$B$9:$B$393,0))),"")</f>
        <v>59.696427022524432</v>
      </c>
      <c r="BF298" s="193">
        <f>_xlfn.IFNA(_xlfn.IFNA(INDEX('I.Supplementary 2018-19'!AA$8:AA$157,MATCH($B298,'I.Supplementary 2018-19'!$B$8:$B$157,0)),INDEX('I.KI 2018-19'!AA$9:AA$393,MATCH($B298,'I.KI 2018-19'!$B$9:$B$393,0))),"")</f>
        <v>7.5766796039882252</v>
      </c>
      <c r="BG298" s="193">
        <f>_xlfn.IFNA(_xlfn.IFNA(INDEX('I.Supplementary 2018-19'!AB$8:AB$157,MATCH($B298,'I.Supplementary 2018-19'!$B$8:$B$157,0)),INDEX('I.KI 2018-19'!AB$9:AB$393,MATCH($B298,'I.KI 2018-19'!$B$9:$B$393,0))),"")</f>
        <v>0</v>
      </c>
      <c r="BH298" s="193">
        <f>_xlfn.IFNA(_xlfn.IFNA(INDEX('I.Supplementary 2018-19'!AC$8:AC$157,MATCH($B298,'I.Supplementary 2018-19'!$B$8:$B$157,0)),INDEX('I.KI 2018-19'!AC$9:AC$393,MATCH($B298,'I.KI 2018-19'!$B$9:$B$393,0))),"")</f>
        <v>0</v>
      </c>
      <c r="BI298" s="157">
        <f>_xlfn.IFNA(_xlfn.IFNA(INDEX('I.Supplementary 2018-19'!AD$8:AD$157,MATCH($B298,'I.Supplementary 2018-19'!$B$8:$B$157,0)),INDEX('I.KI 2018-19'!AD$9:AD$393,MATCH($B298,'I.KI 2018-19'!$B$9:$B$393,0))),"")</f>
        <v>0</v>
      </c>
      <c r="BJ298" s="149"/>
      <c r="BK298" s="156">
        <f>_xlfn.IFNA(IF($B298=$B$381,0,IF($B298=$B$382,0,_xlfn.IFNA(INDEX('I.Supplementary 2018-19'!I$8:I$157,MATCH($B298,'I.Supplementary 2018-19'!$B$8:$B$157,0)),INDEX('I.KI 2018-19'!I$9:I$393,MATCH($B298,'I.KI 2018-19'!$B$9:$B$393,0))))),"")</f>
        <v>19.69575917822711</v>
      </c>
      <c r="BL298" s="149">
        <f>_xlfn.IFNA(IF($B298=$B$381,0,IF($B298=$B$382,0,_xlfn.IFNA(INDEX('I.Supplementary 2018-19'!J$8:J$157,MATCH($B298,'I.Supplementary 2018-19'!$B$8:$B$157,0)),INDEX('I.KI 2018-19'!J$9:J$393,MATCH($B298,'I.KI 2018-19'!$B$9:$B$393,0))))),"")</f>
        <v>47.577347448285551</v>
      </c>
      <c r="BM298" s="157">
        <f>_xlfn.IFNA(IF($B298=$B$381,0,IF($B298=$B$382,0,_xlfn.IFNA(INDEX('I.Supplementary 2018-19'!H$8:H$157,MATCH($B298,'I.Supplementary 2018-19'!$B$8:$B$157,0)),INDEX('I.KI 2018-19'!H$9:H$393,MATCH($B298,'I.KI 2018-19'!$B$9:$B$393,0))))),"")</f>
        <v>67.273106626512657</v>
      </c>
    </row>
    <row r="299" spans="2:65">
      <c r="B299" s="121" t="str">
        <f>'Calculations for 2021-22'!B299</f>
        <v>E6144</v>
      </c>
      <c r="C299" s="160" t="str">
        <f>'Calculations for 2021-22'!D299</f>
        <v>E6144</v>
      </c>
      <c r="D299" t="str">
        <f>'Calculations for 2021-22'!E299</f>
        <v>FIR</v>
      </c>
      <c r="E299">
        <f>'Calculations for 2021-22'!F299</f>
        <v>0</v>
      </c>
      <c r="F299" s="120" t="str">
        <f>'Calculations for 2021-22'!H299</f>
        <v>South Yorkshire Fire</v>
      </c>
      <c r="G299" s="156">
        <f>_xlfn.IFNA(INDEX('I.KI 2016-17'!M$8:M$391,MATCH($B299,'I.KI 2016-17'!$B$8:$B$391,0)),"")</f>
        <v>0</v>
      </c>
      <c r="H299" s="149">
        <f>_xlfn.IFNA(INDEX('I.KI 2016-17'!N$8:N$391,MATCH($B299,'I.KI 2016-17'!$B$8:$B$391,0)),"")</f>
        <v>0</v>
      </c>
      <c r="I299" s="149">
        <f>_xlfn.IFNA(INDEX('I.KI 2016-17'!O$8:O$391,MATCH($B299,'I.KI 2016-17'!$B$8:$B$391,0)),"")</f>
        <v>12.766507600100999</v>
      </c>
      <c r="J299" s="149">
        <f>_xlfn.IFNA(INDEX('I.KI 2016-17'!P$8:P$391,MATCH($B299,'I.KI 2016-17'!$B$8:$B$391,0)),"")</f>
        <v>0</v>
      </c>
      <c r="K299" s="157">
        <f>_xlfn.IFNA(INDEX('I.KI 2016-17'!Q$8:Q$391,MATCH($B299,'I.KI 2016-17'!$B$8:$B$391,0)),"")</f>
        <v>0</v>
      </c>
      <c r="L299" s="156">
        <f>_xlfn.IFNA(INDEX('I.KI 2016-17'!R$8:R$391,MATCH($B299,'I.KI 2016-17'!$B$8:$B$391,0)),"")</f>
        <v>0</v>
      </c>
      <c r="M299" s="193">
        <f>_xlfn.IFNA(INDEX('I.KI 2016-17'!S$8:S$391,MATCH($B299,'I.KI 2016-17'!$B$8:$B$391,0)),"")</f>
        <v>0</v>
      </c>
      <c r="N299" s="193">
        <f>_xlfn.IFNA(INDEX('I.KI 2016-17'!T$8:T$391,MATCH($B299,'I.KI 2016-17'!$B$8:$B$391,0)),"")</f>
        <v>14.344975923690001</v>
      </c>
      <c r="O299" s="193">
        <f>_xlfn.IFNA(INDEX('I.KI 2016-17'!U$8:U$391,MATCH($B299,'I.KI 2016-17'!$B$8:$B$391,0)),"")</f>
        <v>0</v>
      </c>
      <c r="P299" s="157">
        <f>_xlfn.IFNA(INDEX('I.KI 2016-17'!V$8:V$391,MATCH($B299,'I.KI 2016-17'!$B$8:$B$391,0)),"")</f>
        <v>0</v>
      </c>
      <c r="Q299" s="156">
        <f>_xlfn.IFNA(INDEX('I.KI 2016-17'!W$8:W$391,MATCH($B299,'I.KI 2016-17'!$B$8:$B$391,0)),"")</f>
        <v>0</v>
      </c>
      <c r="R299" s="193">
        <f>_xlfn.IFNA(INDEX('I.KI 2016-17'!X$8:X$391,MATCH($B299,'I.KI 2016-17'!$B$8:$B$391,0)),"")</f>
        <v>0</v>
      </c>
      <c r="S299" s="193">
        <f>_xlfn.IFNA(INDEX('I.KI 2016-17'!Y$8:Y$391,MATCH($B299,'I.KI 2016-17'!$B$8:$B$391,0)),"")</f>
        <v>27.111483523791001</v>
      </c>
      <c r="T299" s="193">
        <f>_xlfn.IFNA(INDEX('I.KI 2016-17'!Z$8:Z$391,MATCH($B299,'I.KI 2016-17'!$B$8:$B$391,0)),"")</f>
        <v>0</v>
      </c>
      <c r="U299" s="157">
        <f>_xlfn.IFNA(INDEX('I.KI 2016-17'!AA$8:AA$391,MATCH($B299,'I.KI 2016-17'!$B$8:$B$391,0)),"")</f>
        <v>0</v>
      </c>
      <c r="V299" s="149"/>
      <c r="W299" s="154">
        <f>_xlfn.IFNA(INDEX('I.KI 2016-17'!$H$8:$H$391,MATCH(B299,'I.KI 2016-17'!$B$8:$B$391,0)),"")</f>
        <v>12.766507600100999</v>
      </c>
      <c r="X299" s="153">
        <f>_xlfn.IFNA(INDEX('I.KI 2016-17'!$I$8:$I$391,MATCH(B299,'I.KI 2016-17'!$B$8:$B$391,0)),"")</f>
        <v>14.344975923690001</v>
      </c>
      <c r="Y299" s="155">
        <f>_xlfn.IFNA(INDEX('I.KI 2016-17'!$G$8:$G$391,MATCH(B299,'I.KI 2016-17'!$B$8:$B$391,0)),"")</f>
        <v>27.111483523791001</v>
      </c>
      <c r="Z299" s="149"/>
      <c r="AA299" s="156">
        <f>_xlfn.IFNA(IF($B299=$B$382,0,_xlfn.IFNA(INDEX('I.Supplementary 2017-18'!N$8:N$35,MATCH($B299,'I.Supplementary 2017-18'!$B$8:$B$35,0)),INDEX('I.KI 2017-18'!N$9:N$393,MATCH($B299,'I.KI 2017-18'!$B$9:$B$393,0)))),"")</f>
        <v>0</v>
      </c>
      <c r="AB299" s="193">
        <f>_xlfn.IFNA(IF($B299=$B$382,0,_xlfn.IFNA(INDEX('I.Supplementary 2017-18'!O$8:O$35,MATCH($B299,'I.Supplementary 2017-18'!$B$8:$B$35,0)),INDEX('I.KI 2017-18'!O$9:O$393,MATCH($B299,'I.KI 2017-18'!$B$9:$B$393,0)))),"")</f>
        <v>0</v>
      </c>
      <c r="AC299" s="193">
        <f>_xlfn.IFNA(IF($B299=$B$382,0,_xlfn.IFNA(INDEX('I.Supplementary 2017-18'!P$8:P$35,MATCH($B299,'I.Supplementary 2017-18'!$B$8:$B$35,0)),INDEX('I.KI 2017-18'!P$9:P$393,MATCH($B299,'I.KI 2017-18'!$B$9:$B$393,0)))),"")</f>
        <v>10.42152623151463</v>
      </c>
      <c r="AD299" s="193">
        <f>_xlfn.IFNA(IF($B299=$B$382,0,_xlfn.IFNA(INDEX('I.Supplementary 2017-18'!Q$8:Q$35,MATCH($B299,'I.Supplementary 2017-18'!$B$8:$B$35,0)),INDEX('I.KI 2017-18'!Q$9:Q$393,MATCH($B299,'I.KI 2017-18'!$B$9:$B$393,0)))),"")</f>
        <v>0</v>
      </c>
      <c r="AE299" s="157">
        <f>_xlfn.IFNA(IF($B299=$B$382,0,_xlfn.IFNA(INDEX('I.Supplementary 2017-18'!R$8:R$35,MATCH($B299,'I.Supplementary 2017-18'!$B$8:$B$35,0)),INDEX('I.KI 2017-18'!R$9:R$393,MATCH($B299,'I.KI 2017-18'!$B$9:$B$393,0)))),"")</f>
        <v>0</v>
      </c>
      <c r="AF299" s="156">
        <f>_xlfn.IFNA(IF($B299=$B$382,0,_xlfn.IFNA(INDEX('I.Supplementary 2017-18'!S$8:S$35,MATCH($B299,'I.Supplementary 2017-18'!$B$8:$B$35,0)),INDEX('I.KI 2017-18'!S$9:S$393,MATCH($B299,'I.KI 2017-18'!$B$9:$B$393,0)))),"")</f>
        <v>0</v>
      </c>
      <c r="AG299" s="193">
        <f>_xlfn.IFNA(IF($B299=$B$382,0,_xlfn.IFNA(INDEX('I.Supplementary 2017-18'!T$8:T$35,MATCH($B299,'I.Supplementary 2017-18'!$B$8:$B$35,0)),INDEX('I.KI 2017-18'!T$9:T$393,MATCH($B299,'I.KI 2017-18'!$B$9:$B$393,0)))),"")</f>
        <v>0</v>
      </c>
      <c r="AH299" s="193">
        <f>_xlfn.IFNA(IF($B299=$B$382,0,_xlfn.IFNA(INDEX('I.Supplementary 2017-18'!U$8:U$35,MATCH($B299,'I.Supplementary 2017-18'!$B$8:$B$35,0)),INDEX('I.KI 2017-18'!U$9:U$393,MATCH($B299,'I.KI 2017-18'!$B$9:$B$393,0)))),"")</f>
        <v>14.637843305799233</v>
      </c>
      <c r="AI299" s="193">
        <f>_xlfn.IFNA(IF($B299=$B$382,0,_xlfn.IFNA(INDEX('I.Supplementary 2017-18'!V$8:V$35,MATCH($B299,'I.Supplementary 2017-18'!$B$8:$B$35,0)),INDEX('I.KI 2017-18'!V$9:V$393,MATCH($B299,'I.KI 2017-18'!$B$9:$B$393,0)))),"")</f>
        <v>0</v>
      </c>
      <c r="AJ299" s="157">
        <f>_xlfn.IFNA(IF($B299=$B$382,0,_xlfn.IFNA(INDEX('I.Supplementary 2017-18'!W$8:W$35,MATCH($B299,'I.Supplementary 2017-18'!$B$8:$B$35,0)),INDEX('I.KI 2017-18'!W$9:W$393,MATCH($B299,'I.KI 2017-18'!$B$9:$B$393,0)))),"")</f>
        <v>0</v>
      </c>
      <c r="AK299" s="156">
        <f>_xlfn.IFNA(IF($B299=$B$382,0,_xlfn.IFNA(INDEX('I.Supplementary 2017-18'!X$8:X$35,MATCH($B299,'I.Supplementary 2017-18'!$B$8:$B$35,0)),INDEX('I.KI 2017-18'!X$9:X$393,MATCH($B299,'I.KI 2017-18'!$B$9:$B$393,0)))),"")</f>
        <v>0</v>
      </c>
      <c r="AL299" s="193">
        <f>_xlfn.IFNA(IF($B299=$B$382,0,_xlfn.IFNA(INDEX('I.Supplementary 2017-18'!Y$8:Y$35,MATCH($B299,'I.Supplementary 2017-18'!$B$8:$B$35,0)),INDEX('I.KI 2017-18'!Y$9:Y$393,MATCH($B299,'I.KI 2017-18'!$B$9:$B$393,0)))),"")</f>
        <v>0</v>
      </c>
      <c r="AM299" s="193">
        <f>_xlfn.IFNA(IF($B299=$B$382,0,_xlfn.IFNA(INDEX('I.Supplementary 2017-18'!Z$8:Z$35,MATCH($B299,'I.Supplementary 2017-18'!$B$8:$B$35,0)),INDEX('I.KI 2017-18'!Z$9:Z$393,MATCH($B299,'I.KI 2017-18'!$B$9:$B$393,0)))),"")</f>
        <v>25.059369537313863</v>
      </c>
      <c r="AN299" s="193">
        <f>_xlfn.IFNA(IF($B299=$B$382,0,_xlfn.IFNA(INDEX('I.Supplementary 2017-18'!AA$8:AA$35,MATCH($B299,'I.Supplementary 2017-18'!$B$8:$B$35,0)),INDEX('I.KI 2017-18'!AA$9:AA$393,MATCH($B299,'I.KI 2017-18'!$B$9:$B$393,0)))),"")</f>
        <v>0</v>
      </c>
      <c r="AO299" s="157">
        <f>_xlfn.IFNA(IF($B299=$B$382,0,_xlfn.IFNA(INDEX('I.Supplementary 2017-18'!AB$8:AB$35,MATCH($B299,'I.Supplementary 2017-18'!$B$8:$B$35,0)),INDEX('I.KI 2017-18'!AB$9:AB$393,MATCH($B299,'I.KI 2017-18'!$B$9:$B$393,0)))),"")</f>
        <v>0</v>
      </c>
      <c r="AP299" s="149"/>
      <c r="AQ299" s="156">
        <f>_xlfn.IFNA(IF($B299=$B$381,0,IF($B299=$B$382,0,_xlfn.IFNA(INDEX('I.Supplementary 2017-18'!I$8:I$35,MATCH($B299,'I.Supplementary 2017-18'!$B$8:$B$35,0)),INDEX('I.KI 2017-18'!I$9:I$393,MATCH($B299,'I.KI 2017-18'!$B$9:$B$393,0))))),"")</f>
        <v>10.42152623151463</v>
      </c>
      <c r="AR299" s="149">
        <f>_xlfn.IFNA(IF($B299=$B$381,0,IF($B299=$B$382,0,_xlfn.IFNA(INDEX('I.Supplementary 2017-18'!J$8:J$35,MATCH($B299,'I.Supplementary 2017-18'!$B$8:$B$35,0)),INDEX('I.KI 2017-18'!J$9:J$393,MATCH($B299,'I.KI 2017-18'!$B$9:$B$393,0))))),"")</f>
        <v>14.637843305799233</v>
      </c>
      <c r="AS299" s="157">
        <f>_xlfn.IFNA(IF($B299=$B$381,0,IF($B299=$B$382,0,_xlfn.IFNA(INDEX('I.Supplementary 2017-18'!H$8:H$35,MATCH($B299,'I.Supplementary 2017-18'!$B$8:$B$35,0)),INDEX('I.KI 2017-18'!H$9:H$393,MATCH($B299,'I.KI 2017-18'!$B$9:$B$393,0))))),"")</f>
        <v>25.059369537313863</v>
      </c>
      <c r="AT299" s="149"/>
      <c r="AU299" s="156">
        <f>_xlfn.IFNA(_xlfn.IFNA(INDEX('I.Supplementary 2018-19'!P$8:P$157,MATCH($B299,'I.Supplementary 2018-19'!$B$8:$B$157,0)),INDEX('I.KI 2018-19'!P$9:P$393,MATCH($B299,'I.KI 2018-19'!$B$9:$B$393,0))),"")</f>
        <v>0</v>
      </c>
      <c r="AV299" s="193">
        <f>_xlfn.IFNA(_xlfn.IFNA(INDEX('I.Supplementary 2018-19'!Q$8:Q$157,MATCH($B299,'I.Supplementary 2018-19'!$B$8:$B$157,0)),INDEX('I.KI 2018-19'!Q$9:Q$393,MATCH($B299,'I.KI 2018-19'!$B$9:$B$393,0))),"")</f>
        <v>0</v>
      </c>
      <c r="AW299" s="193">
        <f>_xlfn.IFNA(_xlfn.IFNA(INDEX('I.Supplementary 2018-19'!R$8:R$157,MATCH($B299,'I.Supplementary 2018-19'!$B$8:$B$157,0)),INDEX('I.KI 2018-19'!R$9:R$393,MATCH($B299,'I.KI 2018-19'!$B$9:$B$393,0))),"")</f>
        <v>9.1147078950406133</v>
      </c>
      <c r="AX299" s="193">
        <f>_xlfn.IFNA(_xlfn.IFNA(INDEX('I.Supplementary 2018-19'!S$8:S$157,MATCH($B299,'I.Supplementary 2018-19'!$B$8:$B$157,0)),INDEX('I.KI 2018-19'!S$9:S$393,MATCH($B299,'I.KI 2018-19'!$B$9:$B$393,0))),"")</f>
        <v>0</v>
      </c>
      <c r="AY299" s="157">
        <f>_xlfn.IFNA(_xlfn.IFNA(INDEX('I.Supplementary 2018-19'!T$8:T$157,MATCH($B299,'I.Supplementary 2018-19'!$B$8:$B$157,0)),INDEX('I.KI 2018-19'!T$9:T$393,MATCH($B299,'I.KI 2018-19'!$B$9:$B$393,0))),"")</f>
        <v>0</v>
      </c>
      <c r="AZ299" s="156">
        <f>_xlfn.IFNA(_xlfn.IFNA(INDEX('I.Supplementary 2018-19'!U$8:U$157,MATCH($B299,'I.Supplementary 2018-19'!$B$8:$B$157,0)),INDEX('I.KI 2018-19'!U$9:U$393,MATCH($B299,'I.KI 2018-19'!$B$9:$B$393,0))),"")</f>
        <v>0</v>
      </c>
      <c r="BA299" s="193">
        <f>_xlfn.IFNA(_xlfn.IFNA(INDEX('I.Supplementary 2018-19'!V$8:V$157,MATCH($B299,'I.Supplementary 2018-19'!$B$8:$B$157,0)),INDEX('I.KI 2018-19'!V$9:V$393,MATCH($B299,'I.KI 2018-19'!$B$9:$B$393,0))),"")</f>
        <v>0</v>
      </c>
      <c r="BB299" s="193">
        <f>_xlfn.IFNA(_xlfn.IFNA(INDEX('I.Supplementary 2018-19'!W$8:W$157,MATCH($B299,'I.Supplementary 2018-19'!$B$8:$B$157,0)),INDEX('I.KI 2018-19'!W$9:W$393,MATCH($B299,'I.KI 2018-19'!$B$9:$B$393,0))),"")</f>
        <v>15.077606838591484</v>
      </c>
      <c r="BC299" s="193">
        <f>_xlfn.IFNA(_xlfn.IFNA(INDEX('I.Supplementary 2018-19'!X$8:X$157,MATCH($B299,'I.Supplementary 2018-19'!$B$8:$B$157,0)),INDEX('I.KI 2018-19'!X$9:X$393,MATCH($B299,'I.KI 2018-19'!$B$9:$B$393,0))),"")</f>
        <v>0</v>
      </c>
      <c r="BD299" s="157">
        <f>_xlfn.IFNA(_xlfn.IFNA(INDEX('I.Supplementary 2018-19'!Y$8:Y$157,MATCH($B299,'I.Supplementary 2018-19'!$B$8:$B$157,0)),INDEX('I.KI 2018-19'!Y$9:Y$393,MATCH($B299,'I.KI 2018-19'!$B$9:$B$393,0))),"")</f>
        <v>0</v>
      </c>
      <c r="BE299" s="156">
        <f>_xlfn.IFNA(_xlfn.IFNA(INDEX('I.Supplementary 2018-19'!Z$8:Z$157,MATCH($B299,'I.Supplementary 2018-19'!$B$8:$B$157,0)),INDEX('I.KI 2018-19'!Z$9:Z$393,MATCH($B299,'I.KI 2018-19'!$B$9:$B$393,0))),"")</f>
        <v>0</v>
      </c>
      <c r="BF299" s="193">
        <f>_xlfn.IFNA(_xlfn.IFNA(INDEX('I.Supplementary 2018-19'!AA$8:AA$157,MATCH($B299,'I.Supplementary 2018-19'!$B$8:$B$157,0)),INDEX('I.KI 2018-19'!AA$9:AA$393,MATCH($B299,'I.KI 2018-19'!$B$9:$B$393,0))),"")</f>
        <v>0</v>
      </c>
      <c r="BG299" s="193">
        <f>_xlfn.IFNA(_xlfn.IFNA(INDEX('I.Supplementary 2018-19'!AB$8:AB$157,MATCH($B299,'I.Supplementary 2018-19'!$B$8:$B$157,0)),INDEX('I.KI 2018-19'!AB$9:AB$393,MATCH($B299,'I.KI 2018-19'!$B$9:$B$393,0))),"")</f>
        <v>24.192314733632095</v>
      </c>
      <c r="BH299" s="193">
        <f>_xlfn.IFNA(_xlfn.IFNA(INDEX('I.Supplementary 2018-19'!AC$8:AC$157,MATCH($B299,'I.Supplementary 2018-19'!$B$8:$B$157,0)),INDEX('I.KI 2018-19'!AC$9:AC$393,MATCH($B299,'I.KI 2018-19'!$B$9:$B$393,0))),"")</f>
        <v>0</v>
      </c>
      <c r="BI299" s="157">
        <f>_xlfn.IFNA(_xlfn.IFNA(INDEX('I.Supplementary 2018-19'!AD$8:AD$157,MATCH($B299,'I.Supplementary 2018-19'!$B$8:$B$157,0)),INDEX('I.KI 2018-19'!AD$9:AD$393,MATCH($B299,'I.KI 2018-19'!$B$9:$B$393,0))),"")</f>
        <v>0</v>
      </c>
      <c r="BJ299" s="149"/>
      <c r="BK299" s="156">
        <f>_xlfn.IFNA(IF($B299=$B$381,0,IF($B299=$B$382,0,_xlfn.IFNA(INDEX('I.Supplementary 2018-19'!I$8:I$157,MATCH($B299,'I.Supplementary 2018-19'!$B$8:$B$157,0)),INDEX('I.KI 2018-19'!I$9:I$393,MATCH($B299,'I.KI 2018-19'!$B$9:$B$393,0))))),"")</f>
        <v>9.1147078950406133</v>
      </c>
      <c r="BL299" s="149">
        <f>_xlfn.IFNA(IF($B299=$B$381,0,IF($B299=$B$382,0,_xlfn.IFNA(INDEX('I.Supplementary 2018-19'!J$8:J$157,MATCH($B299,'I.Supplementary 2018-19'!$B$8:$B$157,0)),INDEX('I.KI 2018-19'!J$9:J$393,MATCH($B299,'I.KI 2018-19'!$B$9:$B$393,0))))),"")</f>
        <v>15.077606838591484</v>
      </c>
      <c r="BM299" s="157">
        <f>_xlfn.IFNA(IF($B299=$B$381,0,IF($B299=$B$382,0,_xlfn.IFNA(INDEX('I.Supplementary 2018-19'!H$8:H$157,MATCH($B299,'I.Supplementary 2018-19'!$B$8:$B$157,0)),INDEX('I.KI 2018-19'!H$9:H$393,MATCH($B299,'I.KI 2018-19'!$B$9:$B$393,0))))),"")</f>
        <v>24.192314733632095</v>
      </c>
    </row>
    <row r="300" spans="2:65">
      <c r="B300" s="121" t="str">
        <f>'Calculations for 2021-22'!B300</f>
        <v>E1702</v>
      </c>
      <c r="C300" s="160" t="str">
        <f>'Calculations for 2021-22'!D300</f>
        <v>E1702</v>
      </c>
      <c r="D300" t="str">
        <f>'Calculations for 2021-22'!E300</f>
        <v>UNINFIR</v>
      </c>
      <c r="E300" t="str">
        <f>'Calculations for 2021-22'!F300</f>
        <v>P1906</v>
      </c>
      <c r="F300" s="120" t="str">
        <f>'Calculations for 2021-22'!H300</f>
        <v>Southampton</v>
      </c>
      <c r="G300" s="156">
        <f>_xlfn.IFNA(INDEX('I.KI 2016-17'!M$8:M$391,MATCH($B300,'I.KI 2016-17'!$B$8:$B$391,0)),"")</f>
        <v>28.041741328768001</v>
      </c>
      <c r="H300" s="149">
        <f>_xlfn.IFNA(INDEX('I.KI 2016-17'!N$8:N$391,MATCH($B300,'I.KI 2016-17'!$B$8:$B$391,0)),"")</f>
        <v>4.4971934090830006</v>
      </c>
      <c r="I300" s="149">
        <f>_xlfn.IFNA(INDEX('I.KI 2016-17'!O$8:O$391,MATCH($B300,'I.KI 2016-17'!$B$8:$B$391,0)),"")</f>
        <v>0</v>
      </c>
      <c r="J300" s="149">
        <f>_xlfn.IFNA(INDEX('I.KI 2016-17'!P$8:P$391,MATCH($B300,'I.KI 2016-17'!$B$8:$B$391,0)),"")</f>
        <v>0</v>
      </c>
      <c r="K300" s="157">
        <f>_xlfn.IFNA(INDEX('I.KI 2016-17'!Q$8:Q$391,MATCH($B300,'I.KI 2016-17'!$B$8:$B$391,0)),"")</f>
        <v>0</v>
      </c>
      <c r="L300" s="156">
        <f>_xlfn.IFNA(INDEX('I.KI 2016-17'!R$8:R$391,MATCH($B300,'I.KI 2016-17'!$B$8:$B$391,0)),"")</f>
        <v>41.538700938120996</v>
      </c>
      <c r="M300" s="193">
        <f>_xlfn.IFNA(INDEX('I.KI 2016-17'!S$8:S$391,MATCH($B300,'I.KI 2016-17'!$B$8:$B$391,0)),"")</f>
        <v>9.1209070328430002</v>
      </c>
      <c r="N300" s="193">
        <f>_xlfn.IFNA(INDEX('I.KI 2016-17'!T$8:T$391,MATCH($B300,'I.KI 2016-17'!$B$8:$B$391,0)),"")</f>
        <v>0</v>
      </c>
      <c r="O300" s="193">
        <f>_xlfn.IFNA(INDEX('I.KI 2016-17'!U$8:U$391,MATCH($B300,'I.KI 2016-17'!$B$8:$B$391,0)),"")</f>
        <v>0</v>
      </c>
      <c r="P300" s="157">
        <f>_xlfn.IFNA(INDEX('I.KI 2016-17'!V$8:V$391,MATCH($B300,'I.KI 2016-17'!$B$8:$B$391,0)),"")</f>
        <v>0</v>
      </c>
      <c r="Q300" s="156">
        <f>_xlfn.IFNA(INDEX('I.KI 2016-17'!W$8:W$391,MATCH($B300,'I.KI 2016-17'!$B$8:$B$391,0)),"")</f>
        <v>69.580442266888994</v>
      </c>
      <c r="R300" s="193">
        <f>_xlfn.IFNA(INDEX('I.KI 2016-17'!X$8:X$391,MATCH($B300,'I.KI 2016-17'!$B$8:$B$391,0)),"")</f>
        <v>13.618100441926</v>
      </c>
      <c r="S300" s="193">
        <f>_xlfn.IFNA(INDEX('I.KI 2016-17'!Y$8:Y$391,MATCH($B300,'I.KI 2016-17'!$B$8:$B$391,0)),"")</f>
        <v>0</v>
      </c>
      <c r="T300" s="193">
        <f>_xlfn.IFNA(INDEX('I.KI 2016-17'!Z$8:Z$391,MATCH($B300,'I.KI 2016-17'!$B$8:$B$391,0)),"")</f>
        <v>0</v>
      </c>
      <c r="U300" s="157">
        <f>_xlfn.IFNA(INDEX('I.KI 2016-17'!AA$8:AA$391,MATCH($B300,'I.KI 2016-17'!$B$8:$B$391,0)),"")</f>
        <v>0</v>
      </c>
      <c r="V300" s="149"/>
      <c r="W300" s="154">
        <f>_xlfn.IFNA(INDEX('I.KI 2016-17'!$H$8:$H$391,MATCH(B300,'I.KI 2016-17'!$B$8:$B$391,0)),"")</f>
        <v>32.538934737851001</v>
      </c>
      <c r="X300" s="153">
        <f>_xlfn.IFNA(INDEX('I.KI 2016-17'!$I$8:$I$391,MATCH(B300,'I.KI 2016-17'!$B$8:$B$391,0)),"")</f>
        <v>50.659607970963997</v>
      </c>
      <c r="Y300" s="155">
        <f>_xlfn.IFNA(INDEX('I.KI 2016-17'!$G$8:$G$391,MATCH(B300,'I.KI 2016-17'!$B$8:$B$391,0)),"")</f>
        <v>83.198542708814998</v>
      </c>
      <c r="Z300" s="149"/>
      <c r="AA300" s="156">
        <f>_xlfn.IFNA(IF($B300=$B$382,0,_xlfn.IFNA(INDEX('I.Supplementary 2017-18'!N$8:N$35,MATCH($B300,'I.Supplementary 2017-18'!$B$8:$B$35,0)),INDEX('I.KI 2017-18'!N$9:N$393,MATCH($B300,'I.KI 2017-18'!$B$9:$B$393,0)))),"")</f>
        <v>20.626687722785704</v>
      </c>
      <c r="AB300" s="193">
        <f>_xlfn.IFNA(IF($B300=$B$382,0,_xlfn.IFNA(INDEX('I.Supplementary 2017-18'!O$8:O$35,MATCH($B300,'I.Supplementary 2017-18'!$B$8:$B$35,0)),INDEX('I.KI 2017-18'!O$9:O$393,MATCH($B300,'I.KI 2017-18'!$B$9:$B$393,0)))),"")</f>
        <v>2.6210260228608435</v>
      </c>
      <c r="AC300" s="193">
        <f>_xlfn.IFNA(IF($B300=$B$382,0,_xlfn.IFNA(INDEX('I.Supplementary 2017-18'!P$8:P$35,MATCH($B300,'I.Supplementary 2017-18'!$B$8:$B$35,0)),INDEX('I.KI 2017-18'!P$9:P$393,MATCH($B300,'I.KI 2017-18'!$B$9:$B$393,0)))),"")</f>
        <v>0</v>
      </c>
      <c r="AD300" s="193">
        <f>_xlfn.IFNA(IF($B300=$B$382,0,_xlfn.IFNA(INDEX('I.Supplementary 2017-18'!Q$8:Q$35,MATCH($B300,'I.Supplementary 2017-18'!$B$8:$B$35,0)),INDEX('I.KI 2017-18'!Q$9:Q$393,MATCH($B300,'I.KI 2017-18'!$B$9:$B$393,0)))),"")</f>
        <v>0</v>
      </c>
      <c r="AE300" s="157">
        <f>_xlfn.IFNA(IF($B300=$B$382,0,_xlfn.IFNA(INDEX('I.Supplementary 2017-18'!R$8:R$35,MATCH($B300,'I.Supplementary 2017-18'!$B$8:$B$35,0)),INDEX('I.KI 2017-18'!R$9:R$393,MATCH($B300,'I.KI 2017-18'!$B$9:$B$393,0)))),"")</f>
        <v>0</v>
      </c>
      <c r="AF300" s="156">
        <f>_xlfn.IFNA(IF($B300=$B$382,0,_xlfn.IFNA(INDEX('I.Supplementary 2017-18'!S$8:S$35,MATCH($B300,'I.Supplementary 2017-18'!$B$8:$B$35,0)),INDEX('I.KI 2017-18'!S$9:S$393,MATCH($B300,'I.KI 2017-18'!$B$9:$B$393,0)))),"")</f>
        <v>42.386756080540259</v>
      </c>
      <c r="AG300" s="193">
        <f>_xlfn.IFNA(IF($B300=$B$382,0,_xlfn.IFNA(INDEX('I.Supplementary 2017-18'!T$8:T$35,MATCH($B300,'I.Supplementary 2017-18'!$B$8:$B$35,0)),INDEX('I.KI 2017-18'!T$9:T$393,MATCH($B300,'I.KI 2017-18'!$B$9:$B$393,0)))),"")</f>
        <v>9.3071196956860938</v>
      </c>
      <c r="AH300" s="193">
        <f>_xlfn.IFNA(IF($B300=$B$382,0,_xlfn.IFNA(INDEX('I.Supplementary 2017-18'!U$8:U$35,MATCH($B300,'I.Supplementary 2017-18'!$B$8:$B$35,0)),INDEX('I.KI 2017-18'!U$9:U$393,MATCH($B300,'I.KI 2017-18'!$B$9:$B$393,0)))),"")</f>
        <v>0</v>
      </c>
      <c r="AI300" s="193">
        <f>_xlfn.IFNA(IF($B300=$B$382,0,_xlfn.IFNA(INDEX('I.Supplementary 2017-18'!V$8:V$35,MATCH($B300,'I.Supplementary 2017-18'!$B$8:$B$35,0)),INDEX('I.KI 2017-18'!V$9:V$393,MATCH($B300,'I.KI 2017-18'!$B$9:$B$393,0)))),"")</f>
        <v>0</v>
      </c>
      <c r="AJ300" s="157">
        <f>_xlfn.IFNA(IF($B300=$B$382,0,_xlfn.IFNA(INDEX('I.Supplementary 2017-18'!W$8:W$35,MATCH($B300,'I.Supplementary 2017-18'!$B$8:$B$35,0)),INDEX('I.KI 2017-18'!W$9:W$393,MATCH($B300,'I.KI 2017-18'!$B$9:$B$393,0)))),"")</f>
        <v>0</v>
      </c>
      <c r="AK300" s="156">
        <f>_xlfn.IFNA(IF($B300=$B$382,0,_xlfn.IFNA(INDEX('I.Supplementary 2017-18'!X$8:X$35,MATCH($B300,'I.Supplementary 2017-18'!$B$8:$B$35,0)),INDEX('I.KI 2017-18'!X$9:X$393,MATCH($B300,'I.KI 2017-18'!$B$9:$B$393,0)))),"")</f>
        <v>63.013443803325963</v>
      </c>
      <c r="AL300" s="193">
        <f>_xlfn.IFNA(IF($B300=$B$382,0,_xlfn.IFNA(INDEX('I.Supplementary 2017-18'!Y$8:Y$35,MATCH($B300,'I.Supplementary 2017-18'!$B$8:$B$35,0)),INDEX('I.KI 2017-18'!Y$9:Y$393,MATCH($B300,'I.KI 2017-18'!$B$9:$B$393,0)))),"")</f>
        <v>11.928145718546936</v>
      </c>
      <c r="AM300" s="193">
        <f>_xlfn.IFNA(IF($B300=$B$382,0,_xlfn.IFNA(INDEX('I.Supplementary 2017-18'!Z$8:Z$35,MATCH($B300,'I.Supplementary 2017-18'!$B$8:$B$35,0)),INDEX('I.KI 2017-18'!Z$9:Z$393,MATCH($B300,'I.KI 2017-18'!$B$9:$B$393,0)))),"")</f>
        <v>0</v>
      </c>
      <c r="AN300" s="193">
        <f>_xlfn.IFNA(IF($B300=$B$382,0,_xlfn.IFNA(INDEX('I.Supplementary 2017-18'!AA$8:AA$35,MATCH($B300,'I.Supplementary 2017-18'!$B$8:$B$35,0)),INDEX('I.KI 2017-18'!AA$9:AA$393,MATCH($B300,'I.KI 2017-18'!$B$9:$B$393,0)))),"")</f>
        <v>0</v>
      </c>
      <c r="AO300" s="157">
        <f>_xlfn.IFNA(IF($B300=$B$382,0,_xlfn.IFNA(INDEX('I.Supplementary 2017-18'!AB$8:AB$35,MATCH($B300,'I.Supplementary 2017-18'!$B$8:$B$35,0)),INDEX('I.KI 2017-18'!AB$9:AB$393,MATCH($B300,'I.KI 2017-18'!$B$9:$B$393,0)))),"")</f>
        <v>0</v>
      </c>
      <c r="AP300" s="149"/>
      <c r="AQ300" s="156">
        <f>_xlfn.IFNA(IF($B300=$B$381,0,IF($B300=$B$382,0,_xlfn.IFNA(INDEX('I.Supplementary 2017-18'!I$8:I$35,MATCH($B300,'I.Supplementary 2017-18'!$B$8:$B$35,0)),INDEX('I.KI 2017-18'!I$9:I$393,MATCH($B300,'I.KI 2017-18'!$B$9:$B$393,0))))),"")</f>
        <v>23.247713745646546</v>
      </c>
      <c r="AR300" s="149">
        <f>_xlfn.IFNA(IF($B300=$B$381,0,IF($B300=$B$382,0,_xlfn.IFNA(INDEX('I.Supplementary 2017-18'!J$8:J$35,MATCH($B300,'I.Supplementary 2017-18'!$B$8:$B$35,0)),INDEX('I.KI 2017-18'!J$9:J$393,MATCH($B300,'I.KI 2017-18'!$B$9:$B$393,0))))),"")</f>
        <v>51.693875776226356</v>
      </c>
      <c r="AS300" s="157">
        <f>_xlfn.IFNA(IF($B300=$B$381,0,IF($B300=$B$382,0,_xlfn.IFNA(INDEX('I.Supplementary 2017-18'!H$8:H$35,MATCH($B300,'I.Supplementary 2017-18'!$B$8:$B$35,0)),INDEX('I.KI 2017-18'!H$9:H$393,MATCH($B300,'I.KI 2017-18'!$B$9:$B$393,0))))),"")</f>
        <v>74.941589521872899</v>
      </c>
      <c r="AT300" s="149"/>
      <c r="AU300" s="156">
        <f>_xlfn.IFNA(_xlfn.IFNA(INDEX('I.Supplementary 2018-19'!P$8:P$157,MATCH($B300,'I.Supplementary 2018-19'!$B$8:$B$157,0)),INDEX('I.KI 2018-19'!P$9:P$393,MATCH($B300,'I.KI 2018-19'!$B$9:$B$393,0))),"")</f>
        <v>15.621031513272174</v>
      </c>
      <c r="AV300" s="193">
        <f>_xlfn.IFNA(_xlfn.IFNA(INDEX('I.Supplementary 2018-19'!Q$8:Q$157,MATCH($B300,'I.Supplementary 2018-19'!$B$8:$B$157,0)),INDEX('I.KI 2018-19'!Q$9:Q$393,MATCH($B300,'I.KI 2018-19'!$B$9:$B$393,0))),"")</f>
        <v>1.4366644005736857</v>
      </c>
      <c r="AW300" s="193">
        <f>_xlfn.IFNA(_xlfn.IFNA(INDEX('I.Supplementary 2018-19'!R$8:R$157,MATCH($B300,'I.Supplementary 2018-19'!$B$8:$B$157,0)),INDEX('I.KI 2018-19'!R$9:R$393,MATCH($B300,'I.KI 2018-19'!$B$9:$B$393,0))),"")</f>
        <v>0</v>
      </c>
      <c r="AX300" s="193">
        <f>_xlfn.IFNA(_xlfn.IFNA(INDEX('I.Supplementary 2018-19'!S$8:S$157,MATCH($B300,'I.Supplementary 2018-19'!$B$8:$B$157,0)),INDEX('I.KI 2018-19'!S$9:S$393,MATCH($B300,'I.KI 2018-19'!$B$9:$B$393,0))),"")</f>
        <v>0</v>
      </c>
      <c r="AY300" s="157">
        <f>_xlfn.IFNA(_xlfn.IFNA(INDEX('I.Supplementary 2018-19'!T$8:T$157,MATCH($B300,'I.Supplementary 2018-19'!$B$8:$B$157,0)),INDEX('I.KI 2018-19'!T$9:T$393,MATCH($B300,'I.KI 2018-19'!$B$9:$B$393,0))),"")</f>
        <v>0</v>
      </c>
      <c r="AZ300" s="156">
        <f>_xlfn.IFNA(_xlfn.IFNA(INDEX('I.Supplementary 2018-19'!U$8:U$157,MATCH($B300,'I.Supplementary 2018-19'!$B$8:$B$157,0)),INDEX('I.KI 2018-19'!U$9:U$393,MATCH($B300,'I.KI 2018-19'!$B$9:$B$393,0))),"")</f>
        <v>43.660177937037176</v>
      </c>
      <c r="BA300" s="193">
        <f>_xlfn.IFNA(_xlfn.IFNA(INDEX('I.Supplementary 2018-19'!V$8:V$157,MATCH($B300,'I.Supplementary 2018-19'!$B$8:$B$157,0)),INDEX('I.KI 2018-19'!V$9:V$393,MATCH($B300,'I.KI 2018-19'!$B$9:$B$393,0))),"")</f>
        <v>9.5867327337539159</v>
      </c>
      <c r="BB300" s="193">
        <f>_xlfn.IFNA(_xlfn.IFNA(INDEX('I.Supplementary 2018-19'!W$8:W$157,MATCH($B300,'I.Supplementary 2018-19'!$B$8:$B$157,0)),INDEX('I.KI 2018-19'!W$9:W$393,MATCH($B300,'I.KI 2018-19'!$B$9:$B$393,0))),"")</f>
        <v>0</v>
      </c>
      <c r="BC300" s="193">
        <f>_xlfn.IFNA(_xlfn.IFNA(INDEX('I.Supplementary 2018-19'!X$8:X$157,MATCH($B300,'I.Supplementary 2018-19'!$B$8:$B$157,0)),INDEX('I.KI 2018-19'!X$9:X$393,MATCH($B300,'I.KI 2018-19'!$B$9:$B$393,0))),"")</f>
        <v>0</v>
      </c>
      <c r="BD300" s="157">
        <f>_xlfn.IFNA(_xlfn.IFNA(INDEX('I.Supplementary 2018-19'!Y$8:Y$157,MATCH($B300,'I.Supplementary 2018-19'!$B$8:$B$157,0)),INDEX('I.KI 2018-19'!Y$9:Y$393,MATCH($B300,'I.KI 2018-19'!$B$9:$B$393,0))),"")</f>
        <v>0</v>
      </c>
      <c r="BE300" s="156">
        <f>_xlfn.IFNA(_xlfn.IFNA(INDEX('I.Supplementary 2018-19'!Z$8:Z$157,MATCH($B300,'I.Supplementary 2018-19'!$B$8:$B$157,0)),INDEX('I.KI 2018-19'!Z$9:Z$393,MATCH($B300,'I.KI 2018-19'!$B$9:$B$393,0))),"")</f>
        <v>59.281209450309348</v>
      </c>
      <c r="BF300" s="193">
        <f>_xlfn.IFNA(_xlfn.IFNA(INDEX('I.Supplementary 2018-19'!AA$8:AA$157,MATCH($B300,'I.Supplementary 2018-19'!$B$8:$B$157,0)),INDEX('I.KI 2018-19'!AA$9:AA$393,MATCH($B300,'I.KI 2018-19'!$B$9:$B$393,0))),"")</f>
        <v>11.023397134327602</v>
      </c>
      <c r="BG300" s="193">
        <f>_xlfn.IFNA(_xlfn.IFNA(INDEX('I.Supplementary 2018-19'!AB$8:AB$157,MATCH($B300,'I.Supplementary 2018-19'!$B$8:$B$157,0)),INDEX('I.KI 2018-19'!AB$9:AB$393,MATCH($B300,'I.KI 2018-19'!$B$9:$B$393,0))),"")</f>
        <v>0</v>
      </c>
      <c r="BH300" s="193">
        <f>_xlfn.IFNA(_xlfn.IFNA(INDEX('I.Supplementary 2018-19'!AC$8:AC$157,MATCH($B300,'I.Supplementary 2018-19'!$B$8:$B$157,0)),INDEX('I.KI 2018-19'!AC$9:AC$393,MATCH($B300,'I.KI 2018-19'!$B$9:$B$393,0))),"")</f>
        <v>0</v>
      </c>
      <c r="BI300" s="157">
        <f>_xlfn.IFNA(_xlfn.IFNA(INDEX('I.Supplementary 2018-19'!AD$8:AD$157,MATCH($B300,'I.Supplementary 2018-19'!$B$8:$B$157,0)),INDEX('I.KI 2018-19'!AD$9:AD$393,MATCH($B300,'I.KI 2018-19'!$B$9:$B$393,0))),"")</f>
        <v>0</v>
      </c>
      <c r="BJ300" s="149"/>
      <c r="BK300" s="156">
        <f>_xlfn.IFNA(IF($B300=$B$381,0,IF($B300=$B$382,0,_xlfn.IFNA(INDEX('I.Supplementary 2018-19'!I$8:I$157,MATCH($B300,'I.Supplementary 2018-19'!$B$8:$B$157,0)),INDEX('I.KI 2018-19'!I$9:I$393,MATCH($B300,'I.KI 2018-19'!$B$9:$B$393,0))))),"")</f>
        <v>17.057695913845858</v>
      </c>
      <c r="BL300" s="149">
        <f>_xlfn.IFNA(IF($B300=$B$381,0,IF($B300=$B$382,0,_xlfn.IFNA(INDEX('I.Supplementary 2018-19'!J$8:J$157,MATCH($B300,'I.Supplementary 2018-19'!$B$8:$B$157,0)),INDEX('I.KI 2018-19'!J$9:J$393,MATCH($B300,'I.KI 2018-19'!$B$9:$B$393,0))))),"")</f>
        <v>53.246910670791088</v>
      </c>
      <c r="BM300" s="157">
        <f>_xlfn.IFNA(IF($B300=$B$381,0,IF($B300=$B$382,0,_xlfn.IFNA(INDEX('I.Supplementary 2018-19'!H$8:H$157,MATCH($B300,'I.Supplementary 2018-19'!$B$8:$B$157,0)),INDEX('I.KI 2018-19'!H$9:H$393,MATCH($B300,'I.KI 2018-19'!$B$9:$B$393,0))))),"")</f>
        <v>70.304606584636943</v>
      </c>
    </row>
    <row r="301" spans="2:65">
      <c r="B301" s="121" t="str">
        <f>'Calculations for 2021-22'!B301</f>
        <v>E1501</v>
      </c>
      <c r="C301" s="160" t="str">
        <f>'Calculations for 2021-22'!D301</f>
        <v>E1501</v>
      </c>
      <c r="D301" t="str">
        <f>'Calculations for 2021-22'!E301</f>
        <v>UNINFIR</v>
      </c>
      <c r="E301">
        <f>'Calculations for 2021-22'!F301</f>
        <v>0</v>
      </c>
      <c r="F301" s="120" t="str">
        <f>'Calculations for 2021-22'!H301</f>
        <v>Southend-on-Sea</v>
      </c>
      <c r="G301" s="156">
        <f>_xlfn.IFNA(INDEX('I.KI 2016-17'!M$8:M$391,MATCH($B301,'I.KI 2016-17'!$B$8:$B$391,0)),"")</f>
        <v>18.889872394104</v>
      </c>
      <c r="H301" s="149">
        <f>_xlfn.IFNA(INDEX('I.KI 2016-17'!N$8:N$391,MATCH($B301,'I.KI 2016-17'!$B$8:$B$391,0)),"")</f>
        <v>2.4481025938240002</v>
      </c>
      <c r="I301" s="149">
        <f>_xlfn.IFNA(INDEX('I.KI 2016-17'!O$8:O$391,MATCH($B301,'I.KI 2016-17'!$B$8:$B$391,0)),"")</f>
        <v>0</v>
      </c>
      <c r="J301" s="149">
        <f>_xlfn.IFNA(INDEX('I.KI 2016-17'!P$8:P$391,MATCH($B301,'I.KI 2016-17'!$B$8:$B$391,0)),"")</f>
        <v>0</v>
      </c>
      <c r="K301" s="157">
        <f>_xlfn.IFNA(INDEX('I.KI 2016-17'!Q$8:Q$391,MATCH($B301,'I.KI 2016-17'!$B$8:$B$391,0)),"")</f>
        <v>0</v>
      </c>
      <c r="L301" s="156">
        <f>_xlfn.IFNA(INDEX('I.KI 2016-17'!R$8:R$391,MATCH($B301,'I.KI 2016-17'!$B$8:$B$391,0)),"")</f>
        <v>27.188138175355</v>
      </c>
      <c r="M301" s="193">
        <f>_xlfn.IFNA(INDEX('I.KI 2016-17'!S$8:S$391,MATCH($B301,'I.KI 2016-17'!$B$8:$B$391,0)),"")</f>
        <v>5.112828953578</v>
      </c>
      <c r="N301" s="193">
        <f>_xlfn.IFNA(INDEX('I.KI 2016-17'!T$8:T$391,MATCH($B301,'I.KI 2016-17'!$B$8:$B$391,0)),"")</f>
        <v>0</v>
      </c>
      <c r="O301" s="193">
        <f>_xlfn.IFNA(INDEX('I.KI 2016-17'!U$8:U$391,MATCH($B301,'I.KI 2016-17'!$B$8:$B$391,0)),"")</f>
        <v>0</v>
      </c>
      <c r="P301" s="157">
        <f>_xlfn.IFNA(INDEX('I.KI 2016-17'!V$8:V$391,MATCH($B301,'I.KI 2016-17'!$B$8:$B$391,0)),"")</f>
        <v>0</v>
      </c>
      <c r="Q301" s="156">
        <f>_xlfn.IFNA(INDEX('I.KI 2016-17'!W$8:W$391,MATCH($B301,'I.KI 2016-17'!$B$8:$B$391,0)),"")</f>
        <v>46.078010569458996</v>
      </c>
      <c r="R301" s="193">
        <f>_xlfn.IFNA(INDEX('I.KI 2016-17'!X$8:X$391,MATCH($B301,'I.KI 2016-17'!$B$8:$B$391,0)),"")</f>
        <v>7.5609315474020002</v>
      </c>
      <c r="S301" s="193">
        <f>_xlfn.IFNA(INDEX('I.KI 2016-17'!Y$8:Y$391,MATCH($B301,'I.KI 2016-17'!$B$8:$B$391,0)),"")</f>
        <v>0</v>
      </c>
      <c r="T301" s="193">
        <f>_xlfn.IFNA(INDEX('I.KI 2016-17'!Z$8:Z$391,MATCH($B301,'I.KI 2016-17'!$B$8:$B$391,0)),"")</f>
        <v>0</v>
      </c>
      <c r="U301" s="157">
        <f>_xlfn.IFNA(INDEX('I.KI 2016-17'!AA$8:AA$391,MATCH($B301,'I.KI 2016-17'!$B$8:$B$391,0)),"")</f>
        <v>0</v>
      </c>
      <c r="V301" s="149"/>
      <c r="W301" s="154">
        <f>_xlfn.IFNA(INDEX('I.KI 2016-17'!$H$8:$H$391,MATCH(B301,'I.KI 2016-17'!$B$8:$B$391,0)),"")</f>
        <v>21.337974987928</v>
      </c>
      <c r="X301" s="153">
        <f>_xlfn.IFNA(INDEX('I.KI 2016-17'!$I$8:$I$391,MATCH(B301,'I.KI 2016-17'!$B$8:$B$391,0)),"")</f>
        <v>32.300967128932996</v>
      </c>
      <c r="Y301" s="155">
        <f>_xlfn.IFNA(INDEX('I.KI 2016-17'!$G$8:$G$391,MATCH(B301,'I.KI 2016-17'!$B$8:$B$391,0)),"")</f>
        <v>53.638942116860996</v>
      </c>
      <c r="Z301" s="149"/>
      <c r="AA301" s="156">
        <f>_xlfn.IFNA(IF($B301=$B$382,0,_xlfn.IFNA(INDEX('I.Supplementary 2017-18'!N$8:N$35,MATCH($B301,'I.Supplementary 2017-18'!$B$8:$B$35,0)),INDEX('I.KI 2017-18'!N$9:N$393,MATCH($B301,'I.KI 2017-18'!$B$9:$B$393,0)))),"")</f>
        <v>13.428741088655308</v>
      </c>
      <c r="AB301" s="193">
        <f>_xlfn.IFNA(IF($B301=$B$382,0,_xlfn.IFNA(INDEX('I.Supplementary 2017-18'!O$8:O$35,MATCH($B301,'I.Supplementary 2017-18'!$B$8:$B$35,0)),INDEX('I.KI 2017-18'!O$9:O$393,MATCH($B301,'I.KI 2017-18'!$B$9:$B$393,0)))),"")</f>
        <v>1.2526233252549208</v>
      </c>
      <c r="AC301" s="193">
        <f>_xlfn.IFNA(IF($B301=$B$382,0,_xlfn.IFNA(INDEX('I.Supplementary 2017-18'!P$8:P$35,MATCH($B301,'I.Supplementary 2017-18'!$B$8:$B$35,0)),INDEX('I.KI 2017-18'!P$9:P$393,MATCH($B301,'I.KI 2017-18'!$B$9:$B$393,0)))),"")</f>
        <v>0</v>
      </c>
      <c r="AD301" s="193">
        <f>_xlfn.IFNA(IF($B301=$B$382,0,_xlfn.IFNA(INDEX('I.Supplementary 2017-18'!Q$8:Q$35,MATCH($B301,'I.Supplementary 2017-18'!$B$8:$B$35,0)),INDEX('I.KI 2017-18'!Q$9:Q$393,MATCH($B301,'I.KI 2017-18'!$B$9:$B$393,0)))),"")</f>
        <v>0</v>
      </c>
      <c r="AE301" s="157">
        <f>_xlfn.IFNA(IF($B301=$B$382,0,_xlfn.IFNA(INDEX('I.Supplementary 2017-18'!R$8:R$35,MATCH($B301,'I.Supplementary 2017-18'!$B$8:$B$35,0)),INDEX('I.KI 2017-18'!R$9:R$393,MATCH($B301,'I.KI 2017-18'!$B$9:$B$393,0)))),"")</f>
        <v>0</v>
      </c>
      <c r="AF301" s="156">
        <f>_xlfn.IFNA(IF($B301=$B$382,0,_xlfn.IFNA(INDEX('I.Supplementary 2017-18'!S$8:S$35,MATCH($B301,'I.Supplementary 2017-18'!$B$8:$B$35,0)),INDEX('I.KI 2017-18'!S$9:S$393,MATCH($B301,'I.KI 2017-18'!$B$9:$B$393,0)))),"")</f>
        <v>27.743211874620716</v>
      </c>
      <c r="AG301" s="193">
        <f>_xlfn.IFNA(IF($B301=$B$382,0,_xlfn.IFNA(INDEX('I.Supplementary 2017-18'!T$8:T$35,MATCH($B301,'I.Supplementary 2017-18'!$B$8:$B$35,0)),INDEX('I.KI 2017-18'!T$9:T$393,MATCH($B301,'I.KI 2017-18'!$B$9:$B$393,0)))),"")</f>
        <v>5.2172125955424198</v>
      </c>
      <c r="AH301" s="193">
        <f>_xlfn.IFNA(IF($B301=$B$382,0,_xlfn.IFNA(INDEX('I.Supplementary 2017-18'!U$8:U$35,MATCH($B301,'I.Supplementary 2017-18'!$B$8:$B$35,0)),INDEX('I.KI 2017-18'!U$9:U$393,MATCH($B301,'I.KI 2017-18'!$B$9:$B$393,0)))),"")</f>
        <v>0</v>
      </c>
      <c r="AI301" s="193">
        <f>_xlfn.IFNA(IF($B301=$B$382,0,_xlfn.IFNA(INDEX('I.Supplementary 2017-18'!V$8:V$35,MATCH($B301,'I.Supplementary 2017-18'!$B$8:$B$35,0)),INDEX('I.KI 2017-18'!V$9:V$393,MATCH($B301,'I.KI 2017-18'!$B$9:$B$393,0)))),"")</f>
        <v>0</v>
      </c>
      <c r="AJ301" s="157">
        <f>_xlfn.IFNA(IF($B301=$B$382,0,_xlfn.IFNA(INDEX('I.Supplementary 2017-18'!W$8:W$35,MATCH($B301,'I.Supplementary 2017-18'!$B$8:$B$35,0)),INDEX('I.KI 2017-18'!W$9:W$393,MATCH($B301,'I.KI 2017-18'!$B$9:$B$393,0)))),"")</f>
        <v>0</v>
      </c>
      <c r="AK301" s="156">
        <f>_xlfn.IFNA(IF($B301=$B$382,0,_xlfn.IFNA(INDEX('I.Supplementary 2017-18'!X$8:X$35,MATCH($B301,'I.Supplementary 2017-18'!$B$8:$B$35,0)),INDEX('I.KI 2017-18'!X$9:X$393,MATCH($B301,'I.KI 2017-18'!$B$9:$B$393,0)))),"")</f>
        <v>41.171952963276027</v>
      </c>
      <c r="AL301" s="193">
        <f>_xlfn.IFNA(IF($B301=$B$382,0,_xlfn.IFNA(INDEX('I.Supplementary 2017-18'!Y$8:Y$35,MATCH($B301,'I.Supplementary 2017-18'!$B$8:$B$35,0)),INDEX('I.KI 2017-18'!Y$9:Y$393,MATCH($B301,'I.KI 2017-18'!$B$9:$B$393,0)))),"")</f>
        <v>6.4698359207973404</v>
      </c>
      <c r="AM301" s="193">
        <f>_xlfn.IFNA(IF($B301=$B$382,0,_xlfn.IFNA(INDEX('I.Supplementary 2017-18'!Z$8:Z$35,MATCH($B301,'I.Supplementary 2017-18'!$B$8:$B$35,0)),INDEX('I.KI 2017-18'!Z$9:Z$393,MATCH($B301,'I.KI 2017-18'!$B$9:$B$393,0)))),"")</f>
        <v>0</v>
      </c>
      <c r="AN301" s="193">
        <f>_xlfn.IFNA(IF($B301=$B$382,0,_xlfn.IFNA(INDEX('I.Supplementary 2017-18'!AA$8:AA$35,MATCH($B301,'I.Supplementary 2017-18'!$B$8:$B$35,0)),INDEX('I.KI 2017-18'!AA$9:AA$393,MATCH($B301,'I.KI 2017-18'!$B$9:$B$393,0)))),"")</f>
        <v>0</v>
      </c>
      <c r="AO301" s="157">
        <f>_xlfn.IFNA(IF($B301=$B$382,0,_xlfn.IFNA(INDEX('I.Supplementary 2017-18'!AB$8:AB$35,MATCH($B301,'I.Supplementary 2017-18'!$B$8:$B$35,0)),INDEX('I.KI 2017-18'!AB$9:AB$393,MATCH($B301,'I.KI 2017-18'!$B$9:$B$393,0)))),"")</f>
        <v>0</v>
      </c>
      <c r="AP301" s="149"/>
      <c r="AQ301" s="156">
        <f>_xlfn.IFNA(IF($B301=$B$381,0,IF($B301=$B$382,0,_xlfn.IFNA(INDEX('I.Supplementary 2017-18'!I$8:I$35,MATCH($B301,'I.Supplementary 2017-18'!$B$8:$B$35,0)),INDEX('I.KI 2017-18'!I$9:I$393,MATCH($B301,'I.KI 2017-18'!$B$9:$B$393,0))))),"")</f>
        <v>14.681364413910229</v>
      </c>
      <c r="AR301" s="149">
        <f>_xlfn.IFNA(IF($B301=$B$381,0,IF($B301=$B$382,0,_xlfn.IFNA(INDEX('I.Supplementary 2017-18'!J$8:J$35,MATCH($B301,'I.Supplementary 2017-18'!$B$8:$B$35,0)),INDEX('I.KI 2017-18'!J$9:J$393,MATCH($B301,'I.KI 2017-18'!$B$9:$B$393,0))))),"")</f>
        <v>32.96042447016314</v>
      </c>
      <c r="AS301" s="157">
        <f>_xlfn.IFNA(IF($B301=$B$381,0,IF($B301=$B$382,0,_xlfn.IFNA(INDEX('I.Supplementary 2017-18'!H$8:H$35,MATCH($B301,'I.Supplementary 2017-18'!$B$8:$B$35,0)),INDEX('I.KI 2017-18'!H$9:H$393,MATCH($B301,'I.KI 2017-18'!$B$9:$B$393,0))))),"")</f>
        <v>47.641788884073371</v>
      </c>
      <c r="AT301" s="149"/>
      <c r="AU301" s="156">
        <f>_xlfn.IFNA(_xlfn.IFNA(INDEX('I.Supplementary 2018-19'!P$8:P$157,MATCH($B301,'I.Supplementary 2018-19'!$B$8:$B$157,0)),INDEX('I.KI 2018-19'!P$9:P$393,MATCH($B301,'I.KI 2018-19'!$B$9:$B$393,0))),"")</f>
        <v>9.8064099514418022</v>
      </c>
      <c r="AV301" s="193">
        <f>_xlfn.IFNA(_xlfn.IFNA(INDEX('I.Supplementary 2018-19'!Q$8:Q$157,MATCH($B301,'I.Supplementary 2018-19'!$B$8:$B$157,0)),INDEX('I.KI 2018-19'!Q$9:Q$393,MATCH($B301,'I.KI 2018-19'!$B$9:$B$393,0))),"")</f>
        <v>0.51160951885415051</v>
      </c>
      <c r="AW301" s="193">
        <f>_xlfn.IFNA(_xlfn.IFNA(INDEX('I.Supplementary 2018-19'!R$8:R$157,MATCH($B301,'I.Supplementary 2018-19'!$B$8:$B$157,0)),INDEX('I.KI 2018-19'!R$9:R$393,MATCH($B301,'I.KI 2018-19'!$B$9:$B$393,0))),"")</f>
        <v>0</v>
      </c>
      <c r="AX301" s="193">
        <f>_xlfn.IFNA(_xlfn.IFNA(INDEX('I.Supplementary 2018-19'!S$8:S$157,MATCH($B301,'I.Supplementary 2018-19'!$B$8:$B$157,0)),INDEX('I.KI 2018-19'!S$9:S$393,MATCH($B301,'I.KI 2018-19'!$B$9:$B$393,0))),"")</f>
        <v>0</v>
      </c>
      <c r="AY301" s="157">
        <f>_xlfn.IFNA(_xlfn.IFNA(INDEX('I.Supplementary 2018-19'!T$8:T$157,MATCH($B301,'I.Supplementary 2018-19'!$B$8:$B$157,0)),INDEX('I.KI 2018-19'!T$9:T$393,MATCH($B301,'I.KI 2018-19'!$B$9:$B$393,0))),"")</f>
        <v>0</v>
      </c>
      <c r="AZ301" s="156">
        <f>_xlfn.IFNA(_xlfn.IFNA(INDEX('I.Supplementary 2018-19'!U$8:U$157,MATCH($B301,'I.Supplementary 2018-19'!$B$8:$B$157,0)),INDEX('I.KI 2018-19'!U$9:U$393,MATCH($B301,'I.KI 2018-19'!$B$9:$B$393,0))),"")</f>
        <v>28.576698926647946</v>
      </c>
      <c r="BA301" s="193">
        <f>_xlfn.IFNA(_xlfn.IFNA(INDEX('I.Supplementary 2018-19'!V$8:V$157,MATCH($B301,'I.Supplementary 2018-19'!$B$8:$B$157,0)),INDEX('I.KI 2018-19'!V$9:V$393,MATCH($B301,'I.KI 2018-19'!$B$9:$B$393,0))),"")</f>
        <v>5.3739528881123633</v>
      </c>
      <c r="BB301" s="193">
        <f>_xlfn.IFNA(_xlfn.IFNA(INDEX('I.Supplementary 2018-19'!W$8:W$157,MATCH($B301,'I.Supplementary 2018-19'!$B$8:$B$157,0)),INDEX('I.KI 2018-19'!W$9:W$393,MATCH($B301,'I.KI 2018-19'!$B$9:$B$393,0))),"")</f>
        <v>0</v>
      </c>
      <c r="BC301" s="193">
        <f>_xlfn.IFNA(_xlfn.IFNA(INDEX('I.Supplementary 2018-19'!X$8:X$157,MATCH($B301,'I.Supplementary 2018-19'!$B$8:$B$157,0)),INDEX('I.KI 2018-19'!X$9:X$393,MATCH($B301,'I.KI 2018-19'!$B$9:$B$393,0))),"")</f>
        <v>0</v>
      </c>
      <c r="BD301" s="157">
        <f>_xlfn.IFNA(_xlfn.IFNA(INDEX('I.Supplementary 2018-19'!Y$8:Y$157,MATCH($B301,'I.Supplementary 2018-19'!$B$8:$B$157,0)),INDEX('I.KI 2018-19'!Y$9:Y$393,MATCH($B301,'I.KI 2018-19'!$B$9:$B$393,0))),"")</f>
        <v>0</v>
      </c>
      <c r="BE301" s="156">
        <f>_xlfn.IFNA(_xlfn.IFNA(INDEX('I.Supplementary 2018-19'!Z$8:Z$157,MATCH($B301,'I.Supplementary 2018-19'!$B$8:$B$157,0)),INDEX('I.KI 2018-19'!Z$9:Z$393,MATCH($B301,'I.KI 2018-19'!$B$9:$B$393,0))),"")</f>
        <v>38.38310887808975</v>
      </c>
      <c r="BF301" s="193">
        <f>_xlfn.IFNA(_xlfn.IFNA(INDEX('I.Supplementary 2018-19'!AA$8:AA$157,MATCH($B301,'I.Supplementary 2018-19'!$B$8:$B$157,0)),INDEX('I.KI 2018-19'!AA$9:AA$393,MATCH($B301,'I.KI 2018-19'!$B$9:$B$393,0))),"")</f>
        <v>5.885562406966514</v>
      </c>
      <c r="BG301" s="193">
        <f>_xlfn.IFNA(_xlfn.IFNA(INDEX('I.Supplementary 2018-19'!AB$8:AB$157,MATCH($B301,'I.Supplementary 2018-19'!$B$8:$B$157,0)),INDEX('I.KI 2018-19'!AB$9:AB$393,MATCH($B301,'I.KI 2018-19'!$B$9:$B$393,0))),"")</f>
        <v>0</v>
      </c>
      <c r="BH301" s="193">
        <f>_xlfn.IFNA(_xlfn.IFNA(INDEX('I.Supplementary 2018-19'!AC$8:AC$157,MATCH($B301,'I.Supplementary 2018-19'!$B$8:$B$157,0)),INDEX('I.KI 2018-19'!AC$9:AC$393,MATCH($B301,'I.KI 2018-19'!$B$9:$B$393,0))),"")</f>
        <v>0</v>
      </c>
      <c r="BI301" s="157">
        <f>_xlfn.IFNA(_xlfn.IFNA(INDEX('I.Supplementary 2018-19'!AD$8:AD$157,MATCH($B301,'I.Supplementary 2018-19'!$B$8:$B$157,0)),INDEX('I.KI 2018-19'!AD$9:AD$393,MATCH($B301,'I.KI 2018-19'!$B$9:$B$393,0))),"")</f>
        <v>0</v>
      </c>
      <c r="BJ301" s="149"/>
      <c r="BK301" s="156">
        <f>_xlfn.IFNA(IF($B301=$B$381,0,IF($B301=$B$382,0,_xlfn.IFNA(INDEX('I.Supplementary 2018-19'!I$8:I$157,MATCH($B301,'I.Supplementary 2018-19'!$B$8:$B$157,0)),INDEX('I.KI 2018-19'!I$9:I$393,MATCH($B301,'I.KI 2018-19'!$B$9:$B$393,0))))),"")</f>
        <v>10.318019470295953</v>
      </c>
      <c r="BL301" s="149">
        <f>_xlfn.IFNA(IF($B301=$B$381,0,IF($B301=$B$382,0,_xlfn.IFNA(INDEX('I.Supplementary 2018-19'!J$8:J$157,MATCH($B301,'I.Supplementary 2018-19'!$B$8:$B$157,0)),INDEX('I.KI 2018-19'!J$9:J$393,MATCH($B301,'I.KI 2018-19'!$B$9:$B$393,0))))),"")</f>
        <v>33.950651814760313</v>
      </c>
      <c r="BM301" s="157">
        <f>_xlfn.IFNA(IF($B301=$B$381,0,IF($B301=$B$382,0,_xlfn.IFNA(INDEX('I.Supplementary 2018-19'!H$8:H$157,MATCH($B301,'I.Supplementary 2018-19'!$B$8:$B$157,0)),INDEX('I.KI 2018-19'!H$9:H$393,MATCH($B301,'I.KI 2018-19'!$B$9:$B$393,0))))),"")</f>
        <v>44.268671285056264</v>
      </c>
    </row>
    <row r="302" spans="2:65">
      <c r="B302" s="121" t="str">
        <f>'Calculations for 2021-22'!B302</f>
        <v>E5019</v>
      </c>
      <c r="C302" s="160" t="str">
        <f>'Calculations for 2021-22'!D302</f>
        <v>E5019</v>
      </c>
      <c r="D302" t="str">
        <f>'Calculations for 2021-22'!E302</f>
        <v>ILB</v>
      </c>
      <c r="E302" t="str">
        <f>'Calculations for 2021-22'!F302</f>
        <v>P1915</v>
      </c>
      <c r="F302" s="120" t="str">
        <f>'Calculations for 2021-22'!H302</f>
        <v>Southwark</v>
      </c>
      <c r="G302" s="156">
        <f>_xlfn.IFNA(INDEX('I.KI 2016-17'!M$8:M$391,MATCH($B302,'I.KI 2016-17'!$B$8:$B$391,0)),"")</f>
        <v>57.938643114394999</v>
      </c>
      <c r="H302" s="149">
        <f>_xlfn.IFNA(INDEX('I.KI 2016-17'!N$8:N$391,MATCH($B302,'I.KI 2016-17'!$B$8:$B$391,0)),"")</f>
        <v>15.541135698279001</v>
      </c>
      <c r="I302" s="149">
        <f>_xlfn.IFNA(INDEX('I.KI 2016-17'!O$8:O$391,MATCH($B302,'I.KI 2016-17'!$B$8:$B$391,0)),"")</f>
        <v>0</v>
      </c>
      <c r="J302" s="149">
        <f>_xlfn.IFNA(INDEX('I.KI 2016-17'!P$8:P$391,MATCH($B302,'I.KI 2016-17'!$B$8:$B$391,0)),"")</f>
        <v>0</v>
      </c>
      <c r="K302" s="157">
        <f>_xlfn.IFNA(INDEX('I.KI 2016-17'!Q$8:Q$391,MATCH($B302,'I.KI 2016-17'!$B$8:$B$391,0)),"")</f>
        <v>0</v>
      </c>
      <c r="L302" s="156">
        <f>_xlfn.IFNA(INDEX('I.KI 2016-17'!R$8:R$391,MATCH($B302,'I.KI 2016-17'!$B$8:$B$391,0)),"")</f>
        <v>78.884975196412995</v>
      </c>
      <c r="M302" s="193">
        <f>_xlfn.IFNA(INDEX('I.KI 2016-17'!S$8:S$391,MATCH($B302,'I.KI 2016-17'!$B$8:$B$391,0)),"")</f>
        <v>27.156500176532997</v>
      </c>
      <c r="N302" s="193">
        <f>_xlfn.IFNA(INDEX('I.KI 2016-17'!T$8:T$391,MATCH($B302,'I.KI 2016-17'!$B$8:$B$391,0)),"")</f>
        <v>0</v>
      </c>
      <c r="O302" s="193">
        <f>_xlfn.IFNA(INDEX('I.KI 2016-17'!U$8:U$391,MATCH($B302,'I.KI 2016-17'!$B$8:$B$391,0)),"")</f>
        <v>0</v>
      </c>
      <c r="P302" s="157">
        <f>_xlfn.IFNA(INDEX('I.KI 2016-17'!V$8:V$391,MATCH($B302,'I.KI 2016-17'!$B$8:$B$391,0)),"")</f>
        <v>0</v>
      </c>
      <c r="Q302" s="156">
        <f>_xlfn.IFNA(INDEX('I.KI 2016-17'!W$8:W$391,MATCH($B302,'I.KI 2016-17'!$B$8:$B$391,0)),"")</f>
        <v>136.823618310808</v>
      </c>
      <c r="R302" s="193">
        <f>_xlfn.IFNA(INDEX('I.KI 2016-17'!X$8:X$391,MATCH($B302,'I.KI 2016-17'!$B$8:$B$391,0)),"")</f>
        <v>42.697635874812001</v>
      </c>
      <c r="S302" s="193">
        <f>_xlfn.IFNA(INDEX('I.KI 2016-17'!Y$8:Y$391,MATCH($B302,'I.KI 2016-17'!$B$8:$B$391,0)),"")</f>
        <v>0</v>
      </c>
      <c r="T302" s="193">
        <f>_xlfn.IFNA(INDEX('I.KI 2016-17'!Z$8:Z$391,MATCH($B302,'I.KI 2016-17'!$B$8:$B$391,0)),"")</f>
        <v>0</v>
      </c>
      <c r="U302" s="157">
        <f>_xlfn.IFNA(INDEX('I.KI 2016-17'!AA$8:AA$391,MATCH($B302,'I.KI 2016-17'!$B$8:$B$391,0)),"")</f>
        <v>0</v>
      </c>
      <c r="V302" s="149"/>
      <c r="W302" s="154">
        <f>_xlfn.IFNA(INDEX('I.KI 2016-17'!$H$8:$H$391,MATCH(B302,'I.KI 2016-17'!$B$8:$B$391,0)),"")</f>
        <v>73.479778812673999</v>
      </c>
      <c r="X302" s="153">
        <f>_xlfn.IFNA(INDEX('I.KI 2016-17'!$I$8:$I$391,MATCH(B302,'I.KI 2016-17'!$B$8:$B$391,0)),"")</f>
        <v>106.041475372946</v>
      </c>
      <c r="Y302" s="155">
        <f>_xlfn.IFNA(INDEX('I.KI 2016-17'!$G$8:$G$391,MATCH(B302,'I.KI 2016-17'!$B$8:$B$391,0)),"")</f>
        <v>179.52125418561999</v>
      </c>
      <c r="Z302" s="149"/>
      <c r="AA302" s="156">
        <f>_xlfn.IFNA(IF($B302=$B$382,0,_xlfn.IFNA(INDEX('I.Supplementary 2017-18'!N$8:N$35,MATCH($B302,'I.Supplementary 2017-18'!$B$8:$B$35,0)),INDEX('I.KI 2017-18'!N$9:N$393,MATCH($B302,'I.KI 2017-18'!$B$9:$B$393,0)))),"")</f>
        <v>46.660562655551125</v>
      </c>
      <c r="AB302" s="193">
        <f>_xlfn.IFNA(IF($B302=$B$382,0,_xlfn.IFNA(INDEX('I.Supplementary 2017-18'!O$8:O$35,MATCH($B302,'I.Supplementary 2017-18'!$B$8:$B$35,0)),INDEX('I.KI 2017-18'!O$9:O$393,MATCH($B302,'I.KI 2017-18'!$B$9:$B$393,0)))),"")</f>
        <v>11.12920110968836</v>
      </c>
      <c r="AC302" s="193">
        <f>_xlfn.IFNA(IF($B302=$B$382,0,_xlfn.IFNA(INDEX('I.Supplementary 2017-18'!P$8:P$35,MATCH($B302,'I.Supplementary 2017-18'!$B$8:$B$35,0)),INDEX('I.KI 2017-18'!P$9:P$393,MATCH($B302,'I.KI 2017-18'!$B$9:$B$393,0)))),"")</f>
        <v>0</v>
      </c>
      <c r="AD302" s="193">
        <f>_xlfn.IFNA(IF($B302=$B$382,0,_xlfn.IFNA(INDEX('I.Supplementary 2017-18'!Q$8:Q$35,MATCH($B302,'I.Supplementary 2017-18'!$B$8:$B$35,0)),INDEX('I.KI 2017-18'!Q$9:Q$393,MATCH($B302,'I.KI 2017-18'!$B$9:$B$393,0)))),"")</f>
        <v>0</v>
      </c>
      <c r="AE302" s="157">
        <f>_xlfn.IFNA(IF($B302=$B$382,0,_xlfn.IFNA(INDEX('I.Supplementary 2017-18'!R$8:R$35,MATCH($B302,'I.Supplementary 2017-18'!$B$8:$B$35,0)),INDEX('I.KI 2017-18'!R$9:R$393,MATCH($B302,'I.KI 2017-18'!$B$9:$B$393,0)))),"")</f>
        <v>0</v>
      </c>
      <c r="AF302" s="156">
        <f>_xlfn.IFNA(IF($B302=$B$382,0,_xlfn.IFNA(INDEX('I.Supplementary 2017-18'!S$8:S$35,MATCH($B302,'I.Supplementary 2017-18'!$B$8:$B$35,0)),INDEX('I.KI 2017-18'!S$9:S$393,MATCH($B302,'I.KI 2017-18'!$B$9:$B$393,0)))),"")</f>
        <v>80.49549279479892</v>
      </c>
      <c r="AG302" s="193">
        <f>_xlfn.IFNA(IF($B302=$B$382,0,_xlfn.IFNA(INDEX('I.Supplementary 2017-18'!T$8:T$35,MATCH($B302,'I.Supplementary 2017-18'!$B$8:$B$35,0)),INDEX('I.KI 2017-18'!T$9:T$393,MATCH($B302,'I.KI 2017-18'!$B$9:$B$393,0)))),"")</f>
        <v>27.710927953634787</v>
      </c>
      <c r="AH302" s="193">
        <f>_xlfn.IFNA(IF($B302=$B$382,0,_xlfn.IFNA(INDEX('I.Supplementary 2017-18'!U$8:U$35,MATCH($B302,'I.Supplementary 2017-18'!$B$8:$B$35,0)),INDEX('I.KI 2017-18'!U$9:U$393,MATCH($B302,'I.KI 2017-18'!$B$9:$B$393,0)))),"")</f>
        <v>0</v>
      </c>
      <c r="AI302" s="193">
        <f>_xlfn.IFNA(IF($B302=$B$382,0,_xlfn.IFNA(INDEX('I.Supplementary 2017-18'!V$8:V$35,MATCH($B302,'I.Supplementary 2017-18'!$B$8:$B$35,0)),INDEX('I.KI 2017-18'!V$9:V$393,MATCH($B302,'I.KI 2017-18'!$B$9:$B$393,0)))),"")</f>
        <v>0</v>
      </c>
      <c r="AJ302" s="157">
        <f>_xlfn.IFNA(IF($B302=$B$382,0,_xlfn.IFNA(INDEX('I.Supplementary 2017-18'!W$8:W$35,MATCH($B302,'I.Supplementary 2017-18'!$B$8:$B$35,0)),INDEX('I.KI 2017-18'!W$9:W$393,MATCH($B302,'I.KI 2017-18'!$B$9:$B$393,0)))),"")</f>
        <v>0</v>
      </c>
      <c r="AK302" s="156">
        <f>_xlfn.IFNA(IF($B302=$B$382,0,_xlfn.IFNA(INDEX('I.Supplementary 2017-18'!X$8:X$35,MATCH($B302,'I.Supplementary 2017-18'!$B$8:$B$35,0)),INDEX('I.KI 2017-18'!X$9:X$393,MATCH($B302,'I.KI 2017-18'!$B$9:$B$393,0)))),"")</f>
        <v>127.15605545035004</v>
      </c>
      <c r="AL302" s="193">
        <f>_xlfn.IFNA(IF($B302=$B$382,0,_xlfn.IFNA(INDEX('I.Supplementary 2017-18'!Y$8:Y$35,MATCH($B302,'I.Supplementary 2017-18'!$B$8:$B$35,0)),INDEX('I.KI 2017-18'!Y$9:Y$393,MATCH($B302,'I.KI 2017-18'!$B$9:$B$393,0)))),"")</f>
        <v>38.840129063323147</v>
      </c>
      <c r="AM302" s="193">
        <f>_xlfn.IFNA(IF($B302=$B$382,0,_xlfn.IFNA(INDEX('I.Supplementary 2017-18'!Z$8:Z$35,MATCH($B302,'I.Supplementary 2017-18'!$B$8:$B$35,0)),INDEX('I.KI 2017-18'!Z$9:Z$393,MATCH($B302,'I.KI 2017-18'!$B$9:$B$393,0)))),"")</f>
        <v>0</v>
      </c>
      <c r="AN302" s="193">
        <f>_xlfn.IFNA(IF($B302=$B$382,0,_xlfn.IFNA(INDEX('I.Supplementary 2017-18'!AA$8:AA$35,MATCH($B302,'I.Supplementary 2017-18'!$B$8:$B$35,0)),INDEX('I.KI 2017-18'!AA$9:AA$393,MATCH($B302,'I.KI 2017-18'!$B$9:$B$393,0)))),"")</f>
        <v>0</v>
      </c>
      <c r="AO302" s="157">
        <f>_xlfn.IFNA(IF($B302=$B$382,0,_xlfn.IFNA(INDEX('I.Supplementary 2017-18'!AB$8:AB$35,MATCH($B302,'I.Supplementary 2017-18'!$B$8:$B$35,0)),INDEX('I.KI 2017-18'!AB$9:AB$393,MATCH($B302,'I.KI 2017-18'!$B$9:$B$393,0)))),"")</f>
        <v>0</v>
      </c>
      <c r="AP302" s="149"/>
      <c r="AQ302" s="156">
        <f>_xlfn.IFNA(IF($B302=$B$381,0,IF($B302=$B$382,0,_xlfn.IFNA(INDEX('I.Supplementary 2017-18'!I$8:I$35,MATCH($B302,'I.Supplementary 2017-18'!$B$8:$B$35,0)),INDEX('I.KI 2017-18'!I$9:I$393,MATCH($B302,'I.KI 2017-18'!$B$9:$B$393,0))))),"")</f>
        <v>57.789763765239492</v>
      </c>
      <c r="AR302" s="149">
        <f>_xlfn.IFNA(IF($B302=$B$381,0,IF($B302=$B$382,0,_xlfn.IFNA(INDEX('I.Supplementary 2017-18'!J$8:J$35,MATCH($B302,'I.Supplementary 2017-18'!$B$8:$B$35,0)),INDEX('I.KI 2017-18'!J$9:J$393,MATCH($B302,'I.KI 2017-18'!$B$9:$B$393,0))))),"")</f>
        <v>108.20642074843371</v>
      </c>
      <c r="AS302" s="157">
        <f>_xlfn.IFNA(IF($B302=$B$381,0,IF($B302=$B$382,0,_xlfn.IFNA(INDEX('I.Supplementary 2017-18'!H$8:H$35,MATCH($B302,'I.Supplementary 2017-18'!$B$8:$B$35,0)),INDEX('I.KI 2017-18'!H$9:H$393,MATCH($B302,'I.KI 2017-18'!$B$9:$B$393,0))))),"")</f>
        <v>165.9961845136732</v>
      </c>
      <c r="AT302" s="149"/>
      <c r="AU302" s="156">
        <f>_xlfn.IFNA(_xlfn.IFNA(INDEX('I.Supplementary 2018-19'!P$8:P$157,MATCH($B302,'I.Supplementary 2018-19'!$B$8:$B$157,0)),INDEX('I.KI 2018-19'!P$9:P$393,MATCH($B302,'I.KI 2018-19'!$B$9:$B$393,0))),"")</f>
        <v>38.750513125719479</v>
      </c>
      <c r="AV302" s="193">
        <f>_xlfn.IFNA(_xlfn.IFNA(INDEX('I.Supplementary 2018-19'!Q$8:Q$157,MATCH($B302,'I.Supplementary 2018-19'!$B$8:$B$157,0)),INDEX('I.KI 2018-19'!Q$9:Q$393,MATCH($B302,'I.KI 2018-19'!$B$9:$B$393,0))),"")</f>
        <v>8.2326007151516158</v>
      </c>
      <c r="AW302" s="193">
        <f>_xlfn.IFNA(_xlfn.IFNA(INDEX('I.Supplementary 2018-19'!R$8:R$157,MATCH($B302,'I.Supplementary 2018-19'!$B$8:$B$157,0)),INDEX('I.KI 2018-19'!R$9:R$393,MATCH($B302,'I.KI 2018-19'!$B$9:$B$393,0))),"")</f>
        <v>0</v>
      </c>
      <c r="AX302" s="193">
        <f>_xlfn.IFNA(_xlfn.IFNA(INDEX('I.Supplementary 2018-19'!S$8:S$157,MATCH($B302,'I.Supplementary 2018-19'!$B$8:$B$157,0)),INDEX('I.KI 2018-19'!S$9:S$393,MATCH($B302,'I.KI 2018-19'!$B$9:$B$393,0))),"")</f>
        <v>0</v>
      </c>
      <c r="AY302" s="157">
        <f>_xlfn.IFNA(_xlfn.IFNA(INDEX('I.Supplementary 2018-19'!T$8:T$157,MATCH($B302,'I.Supplementary 2018-19'!$B$8:$B$157,0)),INDEX('I.KI 2018-19'!T$9:T$393,MATCH($B302,'I.KI 2018-19'!$B$9:$B$393,0))),"")</f>
        <v>0</v>
      </c>
      <c r="AZ302" s="156">
        <f>_xlfn.IFNA(_xlfn.IFNA(INDEX('I.Supplementary 2018-19'!U$8:U$157,MATCH($B302,'I.Supplementary 2018-19'!$B$8:$B$157,0)),INDEX('I.KI 2018-19'!U$9:U$393,MATCH($B302,'I.KI 2018-19'!$B$9:$B$393,0))),"")</f>
        <v>82.913812320822927</v>
      </c>
      <c r="BA302" s="193">
        <f>_xlfn.IFNA(_xlfn.IFNA(INDEX('I.Supplementary 2018-19'!V$8:V$157,MATCH($B302,'I.Supplementary 2018-19'!$B$8:$B$157,0)),INDEX('I.KI 2018-19'!V$9:V$393,MATCH($B302,'I.KI 2018-19'!$B$9:$B$393,0))),"")</f>
        <v>28.543445102456431</v>
      </c>
      <c r="BB302" s="193">
        <f>_xlfn.IFNA(_xlfn.IFNA(INDEX('I.Supplementary 2018-19'!W$8:W$157,MATCH($B302,'I.Supplementary 2018-19'!$B$8:$B$157,0)),INDEX('I.KI 2018-19'!W$9:W$393,MATCH($B302,'I.KI 2018-19'!$B$9:$B$393,0))),"")</f>
        <v>0</v>
      </c>
      <c r="BC302" s="193">
        <f>_xlfn.IFNA(_xlfn.IFNA(INDEX('I.Supplementary 2018-19'!X$8:X$157,MATCH($B302,'I.Supplementary 2018-19'!$B$8:$B$157,0)),INDEX('I.KI 2018-19'!X$9:X$393,MATCH($B302,'I.KI 2018-19'!$B$9:$B$393,0))),"")</f>
        <v>0</v>
      </c>
      <c r="BD302" s="157">
        <f>_xlfn.IFNA(_xlfn.IFNA(INDEX('I.Supplementary 2018-19'!Y$8:Y$157,MATCH($B302,'I.Supplementary 2018-19'!$B$8:$B$157,0)),INDEX('I.KI 2018-19'!Y$9:Y$393,MATCH($B302,'I.KI 2018-19'!$B$9:$B$393,0))),"")</f>
        <v>0</v>
      </c>
      <c r="BE302" s="156">
        <f>_xlfn.IFNA(_xlfn.IFNA(INDEX('I.Supplementary 2018-19'!Z$8:Z$157,MATCH($B302,'I.Supplementary 2018-19'!$B$8:$B$157,0)),INDEX('I.KI 2018-19'!Z$9:Z$393,MATCH($B302,'I.KI 2018-19'!$B$9:$B$393,0))),"")</f>
        <v>121.66432544654241</v>
      </c>
      <c r="BF302" s="193">
        <f>_xlfn.IFNA(_xlfn.IFNA(INDEX('I.Supplementary 2018-19'!AA$8:AA$157,MATCH($B302,'I.Supplementary 2018-19'!$B$8:$B$157,0)),INDEX('I.KI 2018-19'!AA$9:AA$393,MATCH($B302,'I.KI 2018-19'!$B$9:$B$393,0))),"")</f>
        <v>36.77604581760805</v>
      </c>
      <c r="BG302" s="193">
        <f>_xlfn.IFNA(_xlfn.IFNA(INDEX('I.Supplementary 2018-19'!AB$8:AB$157,MATCH($B302,'I.Supplementary 2018-19'!$B$8:$B$157,0)),INDEX('I.KI 2018-19'!AB$9:AB$393,MATCH($B302,'I.KI 2018-19'!$B$9:$B$393,0))),"")</f>
        <v>0</v>
      </c>
      <c r="BH302" s="193">
        <f>_xlfn.IFNA(_xlfn.IFNA(INDEX('I.Supplementary 2018-19'!AC$8:AC$157,MATCH($B302,'I.Supplementary 2018-19'!$B$8:$B$157,0)),INDEX('I.KI 2018-19'!AC$9:AC$393,MATCH($B302,'I.KI 2018-19'!$B$9:$B$393,0))),"")</f>
        <v>0</v>
      </c>
      <c r="BI302" s="157">
        <f>_xlfn.IFNA(_xlfn.IFNA(INDEX('I.Supplementary 2018-19'!AD$8:AD$157,MATCH($B302,'I.Supplementary 2018-19'!$B$8:$B$157,0)),INDEX('I.KI 2018-19'!AD$9:AD$393,MATCH($B302,'I.KI 2018-19'!$B$9:$B$393,0))),"")</f>
        <v>0</v>
      </c>
      <c r="BJ302" s="149"/>
      <c r="BK302" s="156">
        <f>_xlfn.IFNA(IF($B302=$B$381,0,IF($B302=$B$382,0,_xlfn.IFNA(INDEX('I.Supplementary 2018-19'!I$8:I$157,MATCH($B302,'I.Supplementary 2018-19'!$B$8:$B$157,0)),INDEX('I.KI 2018-19'!I$9:I$393,MATCH($B302,'I.KI 2018-19'!$B$9:$B$393,0))))),"")</f>
        <v>46.983113840871098</v>
      </c>
      <c r="BL302" s="149">
        <f>_xlfn.IFNA(IF($B302=$B$381,0,IF($B302=$B$382,0,_xlfn.IFNA(INDEX('I.Supplementary 2018-19'!J$8:J$157,MATCH($B302,'I.Supplementary 2018-19'!$B$8:$B$157,0)),INDEX('I.KI 2018-19'!J$9:J$393,MATCH($B302,'I.KI 2018-19'!$B$9:$B$393,0))))),"")</f>
        <v>111.45725742327936</v>
      </c>
      <c r="BM302" s="157">
        <f>_xlfn.IFNA(IF($B302=$B$381,0,IF($B302=$B$382,0,_xlfn.IFNA(INDEX('I.Supplementary 2018-19'!H$8:H$157,MATCH($B302,'I.Supplementary 2018-19'!$B$8:$B$157,0)),INDEX('I.KI 2018-19'!H$9:H$393,MATCH($B302,'I.KI 2018-19'!$B$9:$B$393,0))))),"")</f>
        <v>158.44037126415046</v>
      </c>
    </row>
    <row r="303" spans="2:65">
      <c r="B303" s="121" t="str">
        <f>'Calculations for 2021-22'!B303</f>
        <v>E3637</v>
      </c>
      <c r="C303" s="160" t="str">
        <f>'Calculations for 2021-22'!D303</f>
        <v>E3637</v>
      </c>
      <c r="D303" t="str">
        <f>'Calculations for 2021-22'!E303</f>
        <v>SD</v>
      </c>
      <c r="E303">
        <f>'Calculations for 2021-22'!F303</f>
        <v>0</v>
      </c>
      <c r="F303" s="120" t="str">
        <f>'Calculations for 2021-22'!H303</f>
        <v>Spelthorne</v>
      </c>
      <c r="G303" s="156">
        <f>_xlfn.IFNA(INDEX('I.KI 2016-17'!M$8:M$391,MATCH($B303,'I.KI 2016-17'!$B$8:$B$391,0)),"")</f>
        <v>0</v>
      </c>
      <c r="H303" s="149">
        <f>_xlfn.IFNA(INDEX('I.KI 2016-17'!N$8:N$391,MATCH($B303,'I.KI 2016-17'!$B$8:$B$391,0)),"")</f>
        <v>0.58024775055200006</v>
      </c>
      <c r="I303" s="149">
        <f>_xlfn.IFNA(INDEX('I.KI 2016-17'!O$8:O$391,MATCH($B303,'I.KI 2016-17'!$B$8:$B$391,0)),"")</f>
        <v>0</v>
      </c>
      <c r="J303" s="149">
        <f>_xlfn.IFNA(INDEX('I.KI 2016-17'!P$8:P$391,MATCH($B303,'I.KI 2016-17'!$B$8:$B$391,0)),"")</f>
        <v>0</v>
      </c>
      <c r="K303" s="157">
        <f>_xlfn.IFNA(INDEX('I.KI 2016-17'!Q$8:Q$391,MATCH($B303,'I.KI 2016-17'!$B$8:$B$391,0)),"")</f>
        <v>0</v>
      </c>
      <c r="L303" s="156">
        <f>_xlfn.IFNA(INDEX('I.KI 2016-17'!R$8:R$391,MATCH($B303,'I.KI 2016-17'!$B$8:$B$391,0)),"")</f>
        <v>0</v>
      </c>
      <c r="M303" s="193">
        <f>_xlfn.IFNA(INDEX('I.KI 2016-17'!S$8:S$391,MATCH($B303,'I.KI 2016-17'!$B$8:$B$391,0)),"")</f>
        <v>1.765269176978</v>
      </c>
      <c r="N303" s="193">
        <f>_xlfn.IFNA(INDEX('I.KI 2016-17'!T$8:T$391,MATCH($B303,'I.KI 2016-17'!$B$8:$B$391,0)),"")</f>
        <v>0</v>
      </c>
      <c r="O303" s="193">
        <f>_xlfn.IFNA(INDEX('I.KI 2016-17'!U$8:U$391,MATCH($B303,'I.KI 2016-17'!$B$8:$B$391,0)),"")</f>
        <v>0</v>
      </c>
      <c r="P303" s="157">
        <f>_xlfn.IFNA(INDEX('I.KI 2016-17'!V$8:V$391,MATCH($B303,'I.KI 2016-17'!$B$8:$B$391,0)),"")</f>
        <v>0</v>
      </c>
      <c r="Q303" s="156">
        <f>_xlfn.IFNA(INDEX('I.KI 2016-17'!W$8:W$391,MATCH($B303,'I.KI 2016-17'!$B$8:$B$391,0)),"")</f>
        <v>0</v>
      </c>
      <c r="R303" s="193">
        <f>_xlfn.IFNA(INDEX('I.KI 2016-17'!X$8:X$391,MATCH($B303,'I.KI 2016-17'!$B$8:$B$391,0)),"")</f>
        <v>2.3455169275300003</v>
      </c>
      <c r="S303" s="193">
        <f>_xlfn.IFNA(INDEX('I.KI 2016-17'!Y$8:Y$391,MATCH($B303,'I.KI 2016-17'!$B$8:$B$391,0)),"")</f>
        <v>0</v>
      </c>
      <c r="T303" s="193">
        <f>_xlfn.IFNA(INDEX('I.KI 2016-17'!Z$8:Z$391,MATCH($B303,'I.KI 2016-17'!$B$8:$B$391,0)),"")</f>
        <v>0</v>
      </c>
      <c r="U303" s="157">
        <f>_xlfn.IFNA(INDEX('I.KI 2016-17'!AA$8:AA$391,MATCH($B303,'I.KI 2016-17'!$B$8:$B$391,0)),"")</f>
        <v>0</v>
      </c>
      <c r="V303" s="149"/>
      <c r="W303" s="154">
        <f>_xlfn.IFNA(INDEX('I.KI 2016-17'!$H$8:$H$391,MATCH(B303,'I.KI 2016-17'!$B$8:$B$391,0)),"")</f>
        <v>0.58024775055200006</v>
      </c>
      <c r="X303" s="153">
        <f>_xlfn.IFNA(INDEX('I.KI 2016-17'!$I$8:$I$391,MATCH(B303,'I.KI 2016-17'!$B$8:$B$391,0)),"")</f>
        <v>1.765269176978</v>
      </c>
      <c r="Y303" s="155">
        <f>_xlfn.IFNA(INDEX('I.KI 2016-17'!$G$8:$G$391,MATCH(B303,'I.KI 2016-17'!$B$8:$B$391,0)),"")</f>
        <v>2.3455169275300003</v>
      </c>
      <c r="Z303" s="149"/>
      <c r="AA303" s="156">
        <f>_xlfn.IFNA(IF($B303=$B$382,0,_xlfn.IFNA(INDEX('I.Supplementary 2017-18'!N$8:N$35,MATCH($B303,'I.Supplementary 2017-18'!$B$8:$B$35,0)),INDEX('I.KI 2017-18'!N$9:N$393,MATCH($B303,'I.KI 2017-18'!$B$9:$B$393,0)))),"")</f>
        <v>0</v>
      </c>
      <c r="AB303" s="193">
        <f>_xlfn.IFNA(IF($B303=$B$382,0,_xlfn.IFNA(INDEX('I.Supplementary 2017-18'!O$8:O$35,MATCH($B303,'I.Supplementary 2017-18'!$B$8:$B$35,0)),INDEX('I.KI 2017-18'!O$9:O$393,MATCH($B303,'I.KI 2017-18'!$B$9:$B$393,0)))),"")</f>
        <v>0</v>
      </c>
      <c r="AC303" s="193">
        <f>_xlfn.IFNA(IF($B303=$B$382,0,_xlfn.IFNA(INDEX('I.Supplementary 2017-18'!P$8:P$35,MATCH($B303,'I.Supplementary 2017-18'!$B$8:$B$35,0)),INDEX('I.KI 2017-18'!P$9:P$393,MATCH($B303,'I.KI 2017-18'!$B$9:$B$393,0)))),"")</f>
        <v>0</v>
      </c>
      <c r="AD303" s="193">
        <f>_xlfn.IFNA(IF($B303=$B$382,0,_xlfn.IFNA(INDEX('I.Supplementary 2017-18'!Q$8:Q$35,MATCH($B303,'I.Supplementary 2017-18'!$B$8:$B$35,0)),INDEX('I.KI 2017-18'!Q$9:Q$393,MATCH($B303,'I.KI 2017-18'!$B$9:$B$393,0)))),"")</f>
        <v>0</v>
      </c>
      <c r="AE303" s="157">
        <f>_xlfn.IFNA(IF($B303=$B$382,0,_xlfn.IFNA(INDEX('I.Supplementary 2017-18'!R$8:R$35,MATCH($B303,'I.Supplementary 2017-18'!$B$8:$B$35,0)),INDEX('I.KI 2017-18'!R$9:R$393,MATCH($B303,'I.KI 2017-18'!$B$9:$B$393,0)))),"")</f>
        <v>0</v>
      </c>
      <c r="AF303" s="156">
        <f>_xlfn.IFNA(IF($B303=$B$382,0,_xlfn.IFNA(INDEX('I.Supplementary 2017-18'!S$8:S$35,MATCH($B303,'I.Supplementary 2017-18'!$B$8:$B$35,0)),INDEX('I.KI 2017-18'!S$9:S$393,MATCH($B303,'I.KI 2017-18'!$B$9:$B$393,0)))),"")</f>
        <v>0</v>
      </c>
      <c r="AG303" s="193">
        <f>_xlfn.IFNA(IF($B303=$B$382,0,_xlfn.IFNA(INDEX('I.Supplementary 2017-18'!T$8:T$35,MATCH($B303,'I.Supplementary 2017-18'!$B$8:$B$35,0)),INDEX('I.KI 2017-18'!T$9:T$393,MATCH($B303,'I.KI 2017-18'!$B$9:$B$393,0)))),"")</f>
        <v>1.8013089560149158</v>
      </c>
      <c r="AH303" s="193">
        <f>_xlfn.IFNA(IF($B303=$B$382,0,_xlfn.IFNA(INDEX('I.Supplementary 2017-18'!U$8:U$35,MATCH($B303,'I.Supplementary 2017-18'!$B$8:$B$35,0)),INDEX('I.KI 2017-18'!U$9:U$393,MATCH($B303,'I.KI 2017-18'!$B$9:$B$393,0)))),"")</f>
        <v>0</v>
      </c>
      <c r="AI303" s="193">
        <f>_xlfn.IFNA(IF($B303=$B$382,0,_xlfn.IFNA(INDEX('I.Supplementary 2017-18'!V$8:V$35,MATCH($B303,'I.Supplementary 2017-18'!$B$8:$B$35,0)),INDEX('I.KI 2017-18'!V$9:V$393,MATCH($B303,'I.KI 2017-18'!$B$9:$B$393,0)))),"")</f>
        <v>0</v>
      </c>
      <c r="AJ303" s="157">
        <f>_xlfn.IFNA(IF($B303=$B$382,0,_xlfn.IFNA(INDEX('I.Supplementary 2017-18'!W$8:W$35,MATCH($B303,'I.Supplementary 2017-18'!$B$8:$B$35,0)),INDEX('I.KI 2017-18'!W$9:W$393,MATCH($B303,'I.KI 2017-18'!$B$9:$B$393,0)))),"")</f>
        <v>0</v>
      </c>
      <c r="AK303" s="156">
        <f>_xlfn.IFNA(IF($B303=$B$382,0,_xlfn.IFNA(INDEX('I.Supplementary 2017-18'!X$8:X$35,MATCH($B303,'I.Supplementary 2017-18'!$B$8:$B$35,0)),INDEX('I.KI 2017-18'!X$9:X$393,MATCH($B303,'I.KI 2017-18'!$B$9:$B$393,0)))),"")</f>
        <v>0</v>
      </c>
      <c r="AL303" s="193">
        <f>_xlfn.IFNA(IF($B303=$B$382,0,_xlfn.IFNA(INDEX('I.Supplementary 2017-18'!Y$8:Y$35,MATCH($B303,'I.Supplementary 2017-18'!$B$8:$B$35,0)),INDEX('I.KI 2017-18'!Y$9:Y$393,MATCH($B303,'I.KI 2017-18'!$B$9:$B$393,0)))),"")</f>
        <v>1.8013089560149158</v>
      </c>
      <c r="AM303" s="193">
        <f>_xlfn.IFNA(IF($B303=$B$382,0,_xlfn.IFNA(INDEX('I.Supplementary 2017-18'!Z$8:Z$35,MATCH($B303,'I.Supplementary 2017-18'!$B$8:$B$35,0)),INDEX('I.KI 2017-18'!Z$9:Z$393,MATCH($B303,'I.KI 2017-18'!$B$9:$B$393,0)))),"")</f>
        <v>0</v>
      </c>
      <c r="AN303" s="193">
        <f>_xlfn.IFNA(IF($B303=$B$382,0,_xlfn.IFNA(INDEX('I.Supplementary 2017-18'!AA$8:AA$35,MATCH($B303,'I.Supplementary 2017-18'!$B$8:$B$35,0)),INDEX('I.KI 2017-18'!AA$9:AA$393,MATCH($B303,'I.KI 2017-18'!$B$9:$B$393,0)))),"")</f>
        <v>0</v>
      </c>
      <c r="AO303" s="157">
        <f>_xlfn.IFNA(IF($B303=$B$382,0,_xlfn.IFNA(INDEX('I.Supplementary 2017-18'!AB$8:AB$35,MATCH($B303,'I.Supplementary 2017-18'!$B$8:$B$35,0)),INDEX('I.KI 2017-18'!AB$9:AB$393,MATCH($B303,'I.KI 2017-18'!$B$9:$B$393,0)))),"")</f>
        <v>0</v>
      </c>
      <c r="AP303" s="149"/>
      <c r="AQ303" s="156">
        <f>_xlfn.IFNA(IF($B303=$B$381,0,IF($B303=$B$382,0,_xlfn.IFNA(INDEX('I.Supplementary 2017-18'!I$8:I$35,MATCH($B303,'I.Supplementary 2017-18'!$B$8:$B$35,0)),INDEX('I.KI 2017-18'!I$9:I$393,MATCH($B303,'I.KI 2017-18'!$B$9:$B$393,0))))),"")</f>
        <v>0</v>
      </c>
      <c r="AR303" s="149">
        <f>_xlfn.IFNA(IF($B303=$B$381,0,IF($B303=$B$382,0,_xlfn.IFNA(INDEX('I.Supplementary 2017-18'!J$8:J$35,MATCH($B303,'I.Supplementary 2017-18'!$B$8:$B$35,0)),INDEX('I.KI 2017-18'!J$9:J$393,MATCH($B303,'I.KI 2017-18'!$B$9:$B$393,0))))),"")</f>
        <v>1.8013089560149158</v>
      </c>
      <c r="AS303" s="157">
        <f>_xlfn.IFNA(IF($B303=$B$381,0,IF($B303=$B$382,0,_xlfn.IFNA(INDEX('I.Supplementary 2017-18'!H$8:H$35,MATCH($B303,'I.Supplementary 2017-18'!$B$8:$B$35,0)),INDEX('I.KI 2017-18'!H$9:H$393,MATCH($B303,'I.KI 2017-18'!$B$9:$B$393,0))))),"")</f>
        <v>1.8013089560149158</v>
      </c>
      <c r="AT303" s="149"/>
      <c r="AU303" s="156">
        <f>_xlfn.IFNA(_xlfn.IFNA(INDEX('I.Supplementary 2018-19'!P$8:P$157,MATCH($B303,'I.Supplementary 2018-19'!$B$8:$B$157,0)),INDEX('I.KI 2018-19'!P$9:P$393,MATCH($B303,'I.KI 2018-19'!$B$9:$B$393,0))),"")</f>
        <v>0</v>
      </c>
      <c r="AV303" s="193">
        <f>_xlfn.IFNA(_xlfn.IFNA(INDEX('I.Supplementary 2018-19'!Q$8:Q$157,MATCH($B303,'I.Supplementary 2018-19'!$B$8:$B$157,0)),INDEX('I.KI 2018-19'!Q$9:Q$393,MATCH($B303,'I.KI 2018-19'!$B$9:$B$393,0))),"")</f>
        <v>0</v>
      </c>
      <c r="AW303" s="193">
        <f>_xlfn.IFNA(_xlfn.IFNA(INDEX('I.Supplementary 2018-19'!R$8:R$157,MATCH($B303,'I.Supplementary 2018-19'!$B$8:$B$157,0)),INDEX('I.KI 2018-19'!R$9:R$393,MATCH($B303,'I.KI 2018-19'!$B$9:$B$393,0))),"")</f>
        <v>0</v>
      </c>
      <c r="AX303" s="193">
        <f>_xlfn.IFNA(_xlfn.IFNA(INDEX('I.Supplementary 2018-19'!S$8:S$157,MATCH($B303,'I.Supplementary 2018-19'!$B$8:$B$157,0)),INDEX('I.KI 2018-19'!S$9:S$393,MATCH($B303,'I.KI 2018-19'!$B$9:$B$393,0))),"")</f>
        <v>0</v>
      </c>
      <c r="AY303" s="157">
        <f>_xlfn.IFNA(_xlfn.IFNA(INDEX('I.Supplementary 2018-19'!T$8:T$157,MATCH($B303,'I.Supplementary 2018-19'!$B$8:$B$157,0)),INDEX('I.KI 2018-19'!T$9:T$393,MATCH($B303,'I.KI 2018-19'!$B$9:$B$393,0))),"")</f>
        <v>0</v>
      </c>
      <c r="AZ303" s="156">
        <f>_xlfn.IFNA(_xlfn.IFNA(INDEX('I.Supplementary 2018-19'!U$8:U$157,MATCH($B303,'I.Supplementary 2018-19'!$B$8:$B$157,0)),INDEX('I.KI 2018-19'!U$9:U$393,MATCH($B303,'I.KI 2018-19'!$B$9:$B$393,0))),"")</f>
        <v>0</v>
      </c>
      <c r="BA303" s="193">
        <f>_xlfn.IFNA(_xlfn.IFNA(INDEX('I.Supplementary 2018-19'!V$8:V$157,MATCH($B303,'I.Supplementary 2018-19'!$B$8:$B$157,0)),INDEX('I.KI 2018-19'!V$9:V$393,MATCH($B303,'I.KI 2018-19'!$B$9:$B$393,0))),"")</f>
        <v>1.8554255340926169</v>
      </c>
      <c r="BB303" s="193">
        <f>_xlfn.IFNA(_xlfn.IFNA(INDEX('I.Supplementary 2018-19'!W$8:W$157,MATCH($B303,'I.Supplementary 2018-19'!$B$8:$B$157,0)),INDEX('I.KI 2018-19'!W$9:W$393,MATCH($B303,'I.KI 2018-19'!$B$9:$B$393,0))),"")</f>
        <v>0</v>
      </c>
      <c r="BC303" s="193">
        <f>_xlfn.IFNA(_xlfn.IFNA(INDEX('I.Supplementary 2018-19'!X$8:X$157,MATCH($B303,'I.Supplementary 2018-19'!$B$8:$B$157,0)),INDEX('I.KI 2018-19'!X$9:X$393,MATCH($B303,'I.KI 2018-19'!$B$9:$B$393,0))),"")</f>
        <v>0</v>
      </c>
      <c r="BD303" s="157">
        <f>_xlfn.IFNA(_xlfn.IFNA(INDEX('I.Supplementary 2018-19'!Y$8:Y$157,MATCH($B303,'I.Supplementary 2018-19'!$B$8:$B$157,0)),INDEX('I.KI 2018-19'!Y$9:Y$393,MATCH($B303,'I.KI 2018-19'!$B$9:$B$393,0))),"")</f>
        <v>0</v>
      </c>
      <c r="BE303" s="156">
        <f>_xlfn.IFNA(_xlfn.IFNA(INDEX('I.Supplementary 2018-19'!Z$8:Z$157,MATCH($B303,'I.Supplementary 2018-19'!$B$8:$B$157,0)),INDEX('I.KI 2018-19'!Z$9:Z$393,MATCH($B303,'I.KI 2018-19'!$B$9:$B$393,0))),"")</f>
        <v>0</v>
      </c>
      <c r="BF303" s="193">
        <f>_xlfn.IFNA(_xlfn.IFNA(INDEX('I.Supplementary 2018-19'!AA$8:AA$157,MATCH($B303,'I.Supplementary 2018-19'!$B$8:$B$157,0)),INDEX('I.KI 2018-19'!AA$9:AA$393,MATCH($B303,'I.KI 2018-19'!$B$9:$B$393,0))),"")</f>
        <v>1.8554255340926169</v>
      </c>
      <c r="BG303" s="193">
        <f>_xlfn.IFNA(_xlfn.IFNA(INDEX('I.Supplementary 2018-19'!AB$8:AB$157,MATCH($B303,'I.Supplementary 2018-19'!$B$8:$B$157,0)),INDEX('I.KI 2018-19'!AB$9:AB$393,MATCH($B303,'I.KI 2018-19'!$B$9:$B$393,0))),"")</f>
        <v>0</v>
      </c>
      <c r="BH303" s="193">
        <f>_xlfn.IFNA(_xlfn.IFNA(INDEX('I.Supplementary 2018-19'!AC$8:AC$157,MATCH($B303,'I.Supplementary 2018-19'!$B$8:$B$157,0)),INDEX('I.KI 2018-19'!AC$9:AC$393,MATCH($B303,'I.KI 2018-19'!$B$9:$B$393,0))),"")</f>
        <v>0</v>
      </c>
      <c r="BI303" s="157">
        <f>_xlfn.IFNA(_xlfn.IFNA(INDEX('I.Supplementary 2018-19'!AD$8:AD$157,MATCH($B303,'I.Supplementary 2018-19'!$B$8:$B$157,0)),INDEX('I.KI 2018-19'!AD$9:AD$393,MATCH($B303,'I.KI 2018-19'!$B$9:$B$393,0))),"")</f>
        <v>0</v>
      </c>
      <c r="BJ303" s="149"/>
      <c r="BK303" s="156">
        <f>_xlfn.IFNA(IF($B303=$B$381,0,IF($B303=$B$382,0,_xlfn.IFNA(INDEX('I.Supplementary 2018-19'!I$8:I$157,MATCH($B303,'I.Supplementary 2018-19'!$B$8:$B$157,0)),INDEX('I.KI 2018-19'!I$9:I$393,MATCH($B303,'I.KI 2018-19'!$B$9:$B$393,0))))),"")</f>
        <v>0</v>
      </c>
      <c r="BL303" s="149">
        <f>_xlfn.IFNA(IF($B303=$B$381,0,IF($B303=$B$382,0,_xlfn.IFNA(INDEX('I.Supplementary 2018-19'!J$8:J$157,MATCH($B303,'I.Supplementary 2018-19'!$B$8:$B$157,0)),INDEX('I.KI 2018-19'!J$9:J$393,MATCH($B303,'I.KI 2018-19'!$B$9:$B$393,0))))),"")</f>
        <v>1.8554255340926169</v>
      </c>
      <c r="BM303" s="157">
        <f>_xlfn.IFNA(IF($B303=$B$381,0,IF($B303=$B$382,0,_xlfn.IFNA(INDEX('I.Supplementary 2018-19'!H$8:H$157,MATCH($B303,'I.Supplementary 2018-19'!$B$8:$B$157,0)),INDEX('I.KI 2018-19'!H$9:H$393,MATCH($B303,'I.KI 2018-19'!$B$9:$B$393,0))))),"")</f>
        <v>1.8554255340926169</v>
      </c>
    </row>
    <row r="304" spans="2:65">
      <c r="B304" s="121" t="str">
        <f>'Calculations for 2021-22'!B304</f>
        <v>E1936</v>
      </c>
      <c r="C304" s="160" t="str">
        <f>'Calculations for 2021-22'!D304</f>
        <v>E1936</v>
      </c>
      <c r="D304" t="str">
        <f>'Calculations for 2021-22'!E304</f>
        <v>SD</v>
      </c>
      <c r="E304" t="str">
        <f>'Calculations for 2021-22'!F304</f>
        <v>P1905</v>
      </c>
      <c r="F304" s="120" t="str">
        <f>'Calculations for 2021-22'!H304</f>
        <v>St Albans</v>
      </c>
      <c r="G304" s="156">
        <f>_xlfn.IFNA(INDEX('I.KI 2016-17'!M$8:M$391,MATCH($B304,'I.KI 2016-17'!$B$8:$B$391,0)),"")</f>
        <v>0</v>
      </c>
      <c r="H304" s="149">
        <f>_xlfn.IFNA(INDEX('I.KI 2016-17'!N$8:N$391,MATCH($B304,'I.KI 2016-17'!$B$8:$B$391,0)),"")</f>
        <v>0.99836975539700001</v>
      </c>
      <c r="I304" s="149">
        <f>_xlfn.IFNA(INDEX('I.KI 2016-17'!O$8:O$391,MATCH($B304,'I.KI 2016-17'!$B$8:$B$391,0)),"")</f>
        <v>0</v>
      </c>
      <c r="J304" s="149">
        <f>_xlfn.IFNA(INDEX('I.KI 2016-17'!P$8:P$391,MATCH($B304,'I.KI 2016-17'!$B$8:$B$391,0)),"")</f>
        <v>0</v>
      </c>
      <c r="K304" s="157">
        <f>_xlfn.IFNA(INDEX('I.KI 2016-17'!Q$8:Q$391,MATCH($B304,'I.KI 2016-17'!$B$8:$B$391,0)),"")</f>
        <v>0</v>
      </c>
      <c r="L304" s="156">
        <f>_xlfn.IFNA(INDEX('I.KI 2016-17'!R$8:R$391,MATCH($B304,'I.KI 2016-17'!$B$8:$B$391,0)),"")</f>
        <v>0</v>
      </c>
      <c r="M304" s="193">
        <f>_xlfn.IFNA(INDEX('I.KI 2016-17'!S$8:S$391,MATCH($B304,'I.KI 2016-17'!$B$8:$B$391,0)),"")</f>
        <v>2.3108904552059997</v>
      </c>
      <c r="N304" s="193">
        <f>_xlfn.IFNA(INDEX('I.KI 2016-17'!T$8:T$391,MATCH($B304,'I.KI 2016-17'!$B$8:$B$391,0)),"")</f>
        <v>0</v>
      </c>
      <c r="O304" s="193">
        <f>_xlfn.IFNA(INDEX('I.KI 2016-17'!U$8:U$391,MATCH($B304,'I.KI 2016-17'!$B$8:$B$391,0)),"")</f>
        <v>0</v>
      </c>
      <c r="P304" s="157">
        <f>_xlfn.IFNA(INDEX('I.KI 2016-17'!V$8:V$391,MATCH($B304,'I.KI 2016-17'!$B$8:$B$391,0)),"")</f>
        <v>0</v>
      </c>
      <c r="Q304" s="156">
        <f>_xlfn.IFNA(INDEX('I.KI 2016-17'!W$8:W$391,MATCH($B304,'I.KI 2016-17'!$B$8:$B$391,0)),"")</f>
        <v>0</v>
      </c>
      <c r="R304" s="193">
        <f>_xlfn.IFNA(INDEX('I.KI 2016-17'!X$8:X$391,MATCH($B304,'I.KI 2016-17'!$B$8:$B$391,0)),"")</f>
        <v>3.3092602106029996</v>
      </c>
      <c r="S304" s="193">
        <f>_xlfn.IFNA(INDEX('I.KI 2016-17'!Y$8:Y$391,MATCH($B304,'I.KI 2016-17'!$B$8:$B$391,0)),"")</f>
        <v>0</v>
      </c>
      <c r="T304" s="193">
        <f>_xlfn.IFNA(INDEX('I.KI 2016-17'!Z$8:Z$391,MATCH($B304,'I.KI 2016-17'!$B$8:$B$391,0)),"")</f>
        <v>0</v>
      </c>
      <c r="U304" s="157">
        <f>_xlfn.IFNA(INDEX('I.KI 2016-17'!AA$8:AA$391,MATCH($B304,'I.KI 2016-17'!$B$8:$B$391,0)),"")</f>
        <v>0</v>
      </c>
      <c r="V304" s="149"/>
      <c r="W304" s="154">
        <f>_xlfn.IFNA(INDEX('I.KI 2016-17'!$H$8:$H$391,MATCH(B304,'I.KI 2016-17'!$B$8:$B$391,0)),"")</f>
        <v>0.99836975539700001</v>
      </c>
      <c r="X304" s="153">
        <f>_xlfn.IFNA(INDEX('I.KI 2016-17'!$I$8:$I$391,MATCH(B304,'I.KI 2016-17'!$B$8:$B$391,0)),"")</f>
        <v>2.3108904552059997</v>
      </c>
      <c r="Y304" s="155">
        <f>_xlfn.IFNA(INDEX('I.KI 2016-17'!$G$8:$G$391,MATCH(B304,'I.KI 2016-17'!$B$8:$B$391,0)),"")</f>
        <v>3.3092602106029996</v>
      </c>
      <c r="Z304" s="149"/>
      <c r="AA304" s="156">
        <f>_xlfn.IFNA(IF($B304=$B$382,0,_xlfn.IFNA(INDEX('I.Supplementary 2017-18'!N$8:N$35,MATCH($B304,'I.Supplementary 2017-18'!$B$8:$B$35,0)),INDEX('I.KI 2017-18'!N$9:N$393,MATCH($B304,'I.KI 2017-18'!$B$9:$B$393,0)))),"")</f>
        <v>0</v>
      </c>
      <c r="AB304" s="193">
        <f>_xlfn.IFNA(IF($B304=$B$382,0,_xlfn.IFNA(INDEX('I.Supplementary 2017-18'!O$8:O$35,MATCH($B304,'I.Supplementary 2017-18'!$B$8:$B$35,0)),INDEX('I.KI 2017-18'!O$9:O$393,MATCH($B304,'I.KI 2017-18'!$B$9:$B$393,0)))),"")</f>
        <v>0.15515870854622499</v>
      </c>
      <c r="AC304" s="193">
        <f>_xlfn.IFNA(IF($B304=$B$382,0,_xlfn.IFNA(INDEX('I.Supplementary 2017-18'!P$8:P$35,MATCH($B304,'I.Supplementary 2017-18'!$B$8:$B$35,0)),INDEX('I.KI 2017-18'!P$9:P$393,MATCH($B304,'I.KI 2017-18'!$B$9:$B$393,0)))),"")</f>
        <v>0</v>
      </c>
      <c r="AD304" s="193">
        <f>_xlfn.IFNA(IF($B304=$B$382,0,_xlfn.IFNA(INDEX('I.Supplementary 2017-18'!Q$8:Q$35,MATCH($B304,'I.Supplementary 2017-18'!$B$8:$B$35,0)),INDEX('I.KI 2017-18'!Q$9:Q$393,MATCH($B304,'I.KI 2017-18'!$B$9:$B$393,0)))),"")</f>
        <v>0</v>
      </c>
      <c r="AE304" s="157">
        <f>_xlfn.IFNA(IF($B304=$B$382,0,_xlfn.IFNA(INDEX('I.Supplementary 2017-18'!R$8:R$35,MATCH($B304,'I.Supplementary 2017-18'!$B$8:$B$35,0)),INDEX('I.KI 2017-18'!R$9:R$393,MATCH($B304,'I.KI 2017-18'!$B$9:$B$393,0)))),"")</f>
        <v>0</v>
      </c>
      <c r="AF304" s="156">
        <f>_xlfn.IFNA(IF($B304=$B$382,0,_xlfn.IFNA(INDEX('I.Supplementary 2017-18'!S$8:S$35,MATCH($B304,'I.Supplementary 2017-18'!$B$8:$B$35,0)),INDEX('I.KI 2017-18'!S$9:S$393,MATCH($B304,'I.KI 2017-18'!$B$9:$B$393,0)))),"")</f>
        <v>0</v>
      </c>
      <c r="AG304" s="193">
        <f>_xlfn.IFNA(IF($B304=$B$382,0,_xlfn.IFNA(INDEX('I.Supplementary 2017-18'!T$8:T$35,MATCH($B304,'I.Supplementary 2017-18'!$B$8:$B$35,0)),INDEX('I.KI 2017-18'!T$9:T$393,MATCH($B304,'I.KI 2017-18'!$B$9:$B$393,0)))),"")</f>
        <v>2.3580696517105904</v>
      </c>
      <c r="AH304" s="193">
        <f>_xlfn.IFNA(IF($B304=$B$382,0,_xlfn.IFNA(INDEX('I.Supplementary 2017-18'!U$8:U$35,MATCH($B304,'I.Supplementary 2017-18'!$B$8:$B$35,0)),INDEX('I.KI 2017-18'!U$9:U$393,MATCH($B304,'I.KI 2017-18'!$B$9:$B$393,0)))),"")</f>
        <v>0</v>
      </c>
      <c r="AI304" s="193">
        <f>_xlfn.IFNA(IF($B304=$B$382,0,_xlfn.IFNA(INDEX('I.Supplementary 2017-18'!V$8:V$35,MATCH($B304,'I.Supplementary 2017-18'!$B$8:$B$35,0)),INDEX('I.KI 2017-18'!V$9:V$393,MATCH($B304,'I.KI 2017-18'!$B$9:$B$393,0)))),"")</f>
        <v>0</v>
      </c>
      <c r="AJ304" s="157">
        <f>_xlfn.IFNA(IF($B304=$B$382,0,_xlfn.IFNA(INDEX('I.Supplementary 2017-18'!W$8:W$35,MATCH($B304,'I.Supplementary 2017-18'!$B$8:$B$35,0)),INDEX('I.KI 2017-18'!W$9:W$393,MATCH($B304,'I.KI 2017-18'!$B$9:$B$393,0)))),"")</f>
        <v>0</v>
      </c>
      <c r="AK304" s="156">
        <f>_xlfn.IFNA(IF($B304=$B$382,0,_xlfn.IFNA(INDEX('I.Supplementary 2017-18'!X$8:X$35,MATCH($B304,'I.Supplementary 2017-18'!$B$8:$B$35,0)),INDEX('I.KI 2017-18'!X$9:X$393,MATCH($B304,'I.KI 2017-18'!$B$9:$B$393,0)))),"")</f>
        <v>0</v>
      </c>
      <c r="AL304" s="193">
        <f>_xlfn.IFNA(IF($B304=$B$382,0,_xlfn.IFNA(INDEX('I.Supplementary 2017-18'!Y$8:Y$35,MATCH($B304,'I.Supplementary 2017-18'!$B$8:$B$35,0)),INDEX('I.KI 2017-18'!Y$9:Y$393,MATCH($B304,'I.KI 2017-18'!$B$9:$B$393,0)))),"")</f>
        <v>2.5132283602568153</v>
      </c>
      <c r="AM304" s="193">
        <f>_xlfn.IFNA(IF($B304=$B$382,0,_xlfn.IFNA(INDEX('I.Supplementary 2017-18'!Z$8:Z$35,MATCH($B304,'I.Supplementary 2017-18'!$B$8:$B$35,0)),INDEX('I.KI 2017-18'!Z$9:Z$393,MATCH($B304,'I.KI 2017-18'!$B$9:$B$393,0)))),"")</f>
        <v>0</v>
      </c>
      <c r="AN304" s="193">
        <f>_xlfn.IFNA(IF($B304=$B$382,0,_xlfn.IFNA(INDEX('I.Supplementary 2017-18'!AA$8:AA$35,MATCH($B304,'I.Supplementary 2017-18'!$B$8:$B$35,0)),INDEX('I.KI 2017-18'!AA$9:AA$393,MATCH($B304,'I.KI 2017-18'!$B$9:$B$393,0)))),"")</f>
        <v>0</v>
      </c>
      <c r="AO304" s="157">
        <f>_xlfn.IFNA(IF($B304=$B$382,0,_xlfn.IFNA(INDEX('I.Supplementary 2017-18'!AB$8:AB$35,MATCH($B304,'I.Supplementary 2017-18'!$B$8:$B$35,0)),INDEX('I.KI 2017-18'!AB$9:AB$393,MATCH($B304,'I.KI 2017-18'!$B$9:$B$393,0)))),"")</f>
        <v>0</v>
      </c>
      <c r="AP304" s="149"/>
      <c r="AQ304" s="156">
        <f>_xlfn.IFNA(IF($B304=$B$381,0,IF($B304=$B$382,0,_xlfn.IFNA(INDEX('I.Supplementary 2017-18'!I$8:I$35,MATCH($B304,'I.Supplementary 2017-18'!$B$8:$B$35,0)),INDEX('I.KI 2017-18'!I$9:I$393,MATCH($B304,'I.KI 2017-18'!$B$9:$B$393,0))))),"")</f>
        <v>0.15515870854622499</v>
      </c>
      <c r="AR304" s="149">
        <f>_xlfn.IFNA(IF($B304=$B$381,0,IF($B304=$B$382,0,_xlfn.IFNA(INDEX('I.Supplementary 2017-18'!J$8:J$35,MATCH($B304,'I.Supplementary 2017-18'!$B$8:$B$35,0)),INDEX('I.KI 2017-18'!J$9:J$393,MATCH($B304,'I.KI 2017-18'!$B$9:$B$393,0))))),"")</f>
        <v>2.3580696517105904</v>
      </c>
      <c r="AS304" s="157">
        <f>_xlfn.IFNA(IF($B304=$B$381,0,IF($B304=$B$382,0,_xlfn.IFNA(INDEX('I.Supplementary 2017-18'!H$8:H$35,MATCH($B304,'I.Supplementary 2017-18'!$B$8:$B$35,0)),INDEX('I.KI 2017-18'!H$9:H$393,MATCH($B304,'I.KI 2017-18'!$B$9:$B$393,0))))),"")</f>
        <v>2.5132283602568153</v>
      </c>
      <c r="AT304" s="149"/>
      <c r="AU304" s="156">
        <f>_xlfn.IFNA(_xlfn.IFNA(INDEX('I.Supplementary 2018-19'!P$8:P$157,MATCH($B304,'I.Supplementary 2018-19'!$B$8:$B$157,0)),INDEX('I.KI 2018-19'!P$9:P$393,MATCH($B304,'I.KI 2018-19'!$B$9:$B$393,0))),"")</f>
        <v>0</v>
      </c>
      <c r="AV304" s="193">
        <f>_xlfn.IFNA(_xlfn.IFNA(INDEX('I.Supplementary 2018-19'!Q$8:Q$157,MATCH($B304,'I.Supplementary 2018-19'!$B$8:$B$157,0)),INDEX('I.KI 2018-19'!Q$9:Q$393,MATCH($B304,'I.KI 2018-19'!$B$9:$B$393,0))),"")</f>
        <v>0</v>
      </c>
      <c r="AW304" s="193">
        <f>_xlfn.IFNA(_xlfn.IFNA(INDEX('I.Supplementary 2018-19'!R$8:R$157,MATCH($B304,'I.Supplementary 2018-19'!$B$8:$B$157,0)),INDEX('I.KI 2018-19'!R$9:R$393,MATCH($B304,'I.KI 2018-19'!$B$9:$B$393,0))),"")</f>
        <v>0</v>
      </c>
      <c r="AX304" s="193">
        <f>_xlfn.IFNA(_xlfn.IFNA(INDEX('I.Supplementary 2018-19'!S$8:S$157,MATCH($B304,'I.Supplementary 2018-19'!$B$8:$B$157,0)),INDEX('I.KI 2018-19'!S$9:S$393,MATCH($B304,'I.KI 2018-19'!$B$9:$B$393,0))),"")</f>
        <v>0</v>
      </c>
      <c r="AY304" s="157">
        <f>_xlfn.IFNA(_xlfn.IFNA(INDEX('I.Supplementary 2018-19'!T$8:T$157,MATCH($B304,'I.Supplementary 2018-19'!$B$8:$B$157,0)),INDEX('I.KI 2018-19'!T$9:T$393,MATCH($B304,'I.KI 2018-19'!$B$9:$B$393,0))),"")</f>
        <v>0</v>
      </c>
      <c r="AZ304" s="156">
        <f>_xlfn.IFNA(_xlfn.IFNA(INDEX('I.Supplementary 2018-19'!U$8:U$157,MATCH($B304,'I.Supplementary 2018-19'!$B$8:$B$157,0)),INDEX('I.KI 2018-19'!U$9:U$393,MATCH($B304,'I.KI 2018-19'!$B$9:$B$393,0))),"")</f>
        <v>0</v>
      </c>
      <c r="BA304" s="193">
        <f>_xlfn.IFNA(_xlfn.IFNA(INDEX('I.Supplementary 2018-19'!V$8:V$157,MATCH($B304,'I.Supplementary 2018-19'!$B$8:$B$157,0)),INDEX('I.KI 2018-19'!V$9:V$393,MATCH($B304,'I.KI 2018-19'!$B$9:$B$393,0))),"")</f>
        <v>2.4289129459679901</v>
      </c>
      <c r="BB304" s="193">
        <f>_xlfn.IFNA(_xlfn.IFNA(INDEX('I.Supplementary 2018-19'!W$8:W$157,MATCH($B304,'I.Supplementary 2018-19'!$B$8:$B$157,0)),INDEX('I.KI 2018-19'!W$9:W$393,MATCH($B304,'I.KI 2018-19'!$B$9:$B$393,0))),"")</f>
        <v>0</v>
      </c>
      <c r="BC304" s="193">
        <f>_xlfn.IFNA(_xlfn.IFNA(INDEX('I.Supplementary 2018-19'!X$8:X$157,MATCH($B304,'I.Supplementary 2018-19'!$B$8:$B$157,0)),INDEX('I.KI 2018-19'!X$9:X$393,MATCH($B304,'I.KI 2018-19'!$B$9:$B$393,0))),"")</f>
        <v>0</v>
      </c>
      <c r="BD304" s="157">
        <f>_xlfn.IFNA(_xlfn.IFNA(INDEX('I.Supplementary 2018-19'!Y$8:Y$157,MATCH($B304,'I.Supplementary 2018-19'!$B$8:$B$157,0)),INDEX('I.KI 2018-19'!Y$9:Y$393,MATCH($B304,'I.KI 2018-19'!$B$9:$B$393,0))),"")</f>
        <v>0</v>
      </c>
      <c r="BE304" s="156">
        <f>_xlfn.IFNA(_xlfn.IFNA(INDEX('I.Supplementary 2018-19'!Z$8:Z$157,MATCH($B304,'I.Supplementary 2018-19'!$B$8:$B$157,0)),INDEX('I.KI 2018-19'!Z$9:Z$393,MATCH($B304,'I.KI 2018-19'!$B$9:$B$393,0))),"")</f>
        <v>0</v>
      </c>
      <c r="BF304" s="193">
        <f>_xlfn.IFNA(_xlfn.IFNA(INDEX('I.Supplementary 2018-19'!AA$8:AA$157,MATCH($B304,'I.Supplementary 2018-19'!$B$8:$B$157,0)),INDEX('I.KI 2018-19'!AA$9:AA$393,MATCH($B304,'I.KI 2018-19'!$B$9:$B$393,0))),"")</f>
        <v>2.4289129459679901</v>
      </c>
      <c r="BG304" s="193">
        <f>_xlfn.IFNA(_xlfn.IFNA(INDEX('I.Supplementary 2018-19'!AB$8:AB$157,MATCH($B304,'I.Supplementary 2018-19'!$B$8:$B$157,0)),INDEX('I.KI 2018-19'!AB$9:AB$393,MATCH($B304,'I.KI 2018-19'!$B$9:$B$393,0))),"")</f>
        <v>0</v>
      </c>
      <c r="BH304" s="193">
        <f>_xlfn.IFNA(_xlfn.IFNA(INDEX('I.Supplementary 2018-19'!AC$8:AC$157,MATCH($B304,'I.Supplementary 2018-19'!$B$8:$B$157,0)),INDEX('I.KI 2018-19'!AC$9:AC$393,MATCH($B304,'I.KI 2018-19'!$B$9:$B$393,0))),"")</f>
        <v>0</v>
      </c>
      <c r="BI304" s="157">
        <f>_xlfn.IFNA(_xlfn.IFNA(INDEX('I.Supplementary 2018-19'!AD$8:AD$157,MATCH($B304,'I.Supplementary 2018-19'!$B$8:$B$157,0)),INDEX('I.KI 2018-19'!AD$9:AD$393,MATCH($B304,'I.KI 2018-19'!$B$9:$B$393,0))),"")</f>
        <v>0</v>
      </c>
      <c r="BJ304" s="149"/>
      <c r="BK304" s="156">
        <f>_xlfn.IFNA(IF($B304=$B$381,0,IF($B304=$B$382,0,_xlfn.IFNA(INDEX('I.Supplementary 2018-19'!I$8:I$157,MATCH($B304,'I.Supplementary 2018-19'!$B$8:$B$157,0)),INDEX('I.KI 2018-19'!I$9:I$393,MATCH($B304,'I.KI 2018-19'!$B$9:$B$393,0))))),"")</f>
        <v>0</v>
      </c>
      <c r="BL304" s="149">
        <f>_xlfn.IFNA(IF($B304=$B$381,0,IF($B304=$B$382,0,_xlfn.IFNA(INDEX('I.Supplementary 2018-19'!J$8:J$157,MATCH($B304,'I.Supplementary 2018-19'!$B$8:$B$157,0)),INDEX('I.KI 2018-19'!J$9:J$393,MATCH($B304,'I.KI 2018-19'!$B$9:$B$393,0))))),"")</f>
        <v>2.4289129459679901</v>
      </c>
      <c r="BM304" s="157">
        <f>_xlfn.IFNA(IF($B304=$B$381,0,IF($B304=$B$382,0,_xlfn.IFNA(INDEX('I.Supplementary 2018-19'!H$8:H$157,MATCH($B304,'I.Supplementary 2018-19'!$B$8:$B$157,0)),INDEX('I.KI 2018-19'!H$9:H$393,MATCH($B304,'I.KI 2018-19'!$B$9:$B$393,0))))),"")</f>
        <v>2.4289129459679901</v>
      </c>
    </row>
    <row r="305" spans="2:65">
      <c r="B305" s="121" t="str">
        <f>'Calculations for 2021-22'!B305</f>
        <v>E4303</v>
      </c>
      <c r="C305" s="160" t="str">
        <f>'Calculations for 2021-22'!D305</f>
        <v>E4303</v>
      </c>
      <c r="D305" t="str">
        <f>'Calculations for 2021-22'!E305</f>
        <v>MD</v>
      </c>
      <c r="E305" t="str">
        <f>'Calculations for 2021-22'!F305</f>
        <v>P1702</v>
      </c>
      <c r="F305" s="120" t="str">
        <f>'Calculations for 2021-22'!H305</f>
        <v>St Helens</v>
      </c>
      <c r="G305" s="156">
        <f>_xlfn.IFNA(INDEX('I.KI 2016-17'!M$8:M$391,MATCH($B305,'I.KI 2016-17'!$B$8:$B$391,0)),"")</f>
        <v>25.100770468827999</v>
      </c>
      <c r="H305" s="149">
        <f>_xlfn.IFNA(INDEX('I.KI 2016-17'!N$8:N$391,MATCH($B305,'I.KI 2016-17'!$B$8:$B$391,0)),"")</f>
        <v>2.9567286868819997</v>
      </c>
      <c r="I305" s="149">
        <f>_xlfn.IFNA(INDEX('I.KI 2016-17'!O$8:O$391,MATCH($B305,'I.KI 2016-17'!$B$8:$B$391,0)),"")</f>
        <v>0</v>
      </c>
      <c r="J305" s="149">
        <f>_xlfn.IFNA(INDEX('I.KI 2016-17'!P$8:P$391,MATCH($B305,'I.KI 2016-17'!$B$8:$B$391,0)),"")</f>
        <v>0</v>
      </c>
      <c r="K305" s="157">
        <f>_xlfn.IFNA(INDEX('I.KI 2016-17'!Q$8:Q$391,MATCH($B305,'I.KI 2016-17'!$B$8:$B$391,0)),"")</f>
        <v>0</v>
      </c>
      <c r="L305" s="156">
        <f>_xlfn.IFNA(INDEX('I.KI 2016-17'!R$8:R$391,MATCH($B305,'I.KI 2016-17'!$B$8:$B$391,0)),"")</f>
        <v>36.479621245711002</v>
      </c>
      <c r="M305" s="193">
        <f>_xlfn.IFNA(INDEX('I.KI 2016-17'!S$8:S$391,MATCH($B305,'I.KI 2016-17'!$B$8:$B$391,0)),"")</f>
        <v>5.8206289746740003</v>
      </c>
      <c r="N305" s="193">
        <f>_xlfn.IFNA(INDEX('I.KI 2016-17'!T$8:T$391,MATCH($B305,'I.KI 2016-17'!$B$8:$B$391,0)),"")</f>
        <v>0</v>
      </c>
      <c r="O305" s="193">
        <f>_xlfn.IFNA(INDEX('I.KI 2016-17'!U$8:U$391,MATCH($B305,'I.KI 2016-17'!$B$8:$B$391,0)),"")</f>
        <v>0</v>
      </c>
      <c r="P305" s="157">
        <f>_xlfn.IFNA(INDEX('I.KI 2016-17'!V$8:V$391,MATCH($B305,'I.KI 2016-17'!$B$8:$B$391,0)),"")</f>
        <v>0</v>
      </c>
      <c r="Q305" s="156">
        <f>_xlfn.IFNA(INDEX('I.KI 2016-17'!W$8:W$391,MATCH($B305,'I.KI 2016-17'!$B$8:$B$391,0)),"")</f>
        <v>61.580391714539005</v>
      </c>
      <c r="R305" s="193">
        <f>_xlfn.IFNA(INDEX('I.KI 2016-17'!X$8:X$391,MATCH($B305,'I.KI 2016-17'!$B$8:$B$391,0)),"")</f>
        <v>8.7773576615559996</v>
      </c>
      <c r="S305" s="193">
        <f>_xlfn.IFNA(INDEX('I.KI 2016-17'!Y$8:Y$391,MATCH($B305,'I.KI 2016-17'!$B$8:$B$391,0)),"")</f>
        <v>0</v>
      </c>
      <c r="T305" s="193">
        <f>_xlfn.IFNA(INDEX('I.KI 2016-17'!Z$8:Z$391,MATCH($B305,'I.KI 2016-17'!$B$8:$B$391,0)),"")</f>
        <v>0</v>
      </c>
      <c r="U305" s="157">
        <f>_xlfn.IFNA(INDEX('I.KI 2016-17'!AA$8:AA$391,MATCH($B305,'I.KI 2016-17'!$B$8:$B$391,0)),"")</f>
        <v>0</v>
      </c>
      <c r="V305" s="149"/>
      <c r="W305" s="154">
        <f>_xlfn.IFNA(INDEX('I.KI 2016-17'!$H$8:$H$391,MATCH(B305,'I.KI 2016-17'!$B$8:$B$391,0)),"")</f>
        <v>28.057499155710001</v>
      </c>
      <c r="X305" s="153">
        <f>_xlfn.IFNA(INDEX('I.KI 2016-17'!$I$8:$I$391,MATCH(B305,'I.KI 2016-17'!$B$8:$B$391,0)),"")</f>
        <v>42.300250220385003</v>
      </c>
      <c r="Y305" s="155">
        <f>_xlfn.IFNA(INDEX('I.KI 2016-17'!$G$8:$G$391,MATCH(B305,'I.KI 2016-17'!$B$8:$B$391,0)),"")</f>
        <v>70.357749376095001</v>
      </c>
      <c r="Z305" s="149"/>
      <c r="AA305" s="156">
        <f>_xlfn.IFNA(IF($B305=$B$382,0,_xlfn.IFNA(INDEX('I.Supplementary 2017-18'!N$8:N$35,MATCH($B305,'I.Supplementary 2017-18'!$B$8:$B$35,0)),INDEX('I.KI 2017-18'!N$9:N$393,MATCH($B305,'I.KI 2017-18'!$B$9:$B$393,0)))),"")</f>
        <v>18.830176609691797</v>
      </c>
      <c r="AB305" s="193">
        <f>_xlfn.IFNA(IF($B305=$B$382,0,_xlfn.IFNA(INDEX('I.Supplementary 2017-18'!O$8:O$35,MATCH($B305,'I.Supplementary 2017-18'!$B$8:$B$35,0)),INDEX('I.KI 2017-18'!O$9:O$393,MATCH($B305,'I.KI 2017-18'!$B$9:$B$393,0)))),"")</f>
        <v>1.8147409446901912</v>
      </c>
      <c r="AC305" s="193">
        <f>_xlfn.IFNA(IF($B305=$B$382,0,_xlfn.IFNA(INDEX('I.Supplementary 2017-18'!P$8:P$35,MATCH($B305,'I.Supplementary 2017-18'!$B$8:$B$35,0)),INDEX('I.KI 2017-18'!P$9:P$393,MATCH($B305,'I.KI 2017-18'!$B$9:$B$393,0)))),"")</f>
        <v>0</v>
      </c>
      <c r="AD305" s="193">
        <f>_xlfn.IFNA(IF($B305=$B$382,0,_xlfn.IFNA(INDEX('I.Supplementary 2017-18'!Q$8:Q$35,MATCH($B305,'I.Supplementary 2017-18'!$B$8:$B$35,0)),INDEX('I.KI 2017-18'!Q$9:Q$393,MATCH($B305,'I.KI 2017-18'!$B$9:$B$393,0)))),"")</f>
        <v>0</v>
      </c>
      <c r="AE305" s="157">
        <f>_xlfn.IFNA(IF($B305=$B$382,0,_xlfn.IFNA(INDEX('I.Supplementary 2017-18'!R$8:R$35,MATCH($B305,'I.Supplementary 2017-18'!$B$8:$B$35,0)),INDEX('I.KI 2017-18'!R$9:R$393,MATCH($B305,'I.KI 2017-18'!$B$9:$B$393,0)))),"")</f>
        <v>0</v>
      </c>
      <c r="AF305" s="156">
        <f>_xlfn.IFNA(IF($B305=$B$382,0,_xlfn.IFNA(INDEX('I.Supplementary 2017-18'!S$8:S$35,MATCH($B305,'I.Supplementary 2017-18'!$B$8:$B$35,0)),INDEX('I.KI 2017-18'!S$9:S$393,MATCH($B305,'I.KI 2017-18'!$B$9:$B$393,0)))),"")</f>
        <v>37.224390092406942</v>
      </c>
      <c r="AG305" s="193">
        <f>_xlfn.IFNA(IF($B305=$B$382,0,_xlfn.IFNA(INDEX('I.Supplementary 2017-18'!T$8:T$35,MATCH($B305,'I.Supplementary 2017-18'!$B$8:$B$35,0)),INDEX('I.KI 2017-18'!T$9:T$393,MATCH($B305,'I.KI 2017-18'!$B$9:$B$393,0)))),"")</f>
        <v>5.9394630793187311</v>
      </c>
      <c r="AH305" s="193">
        <f>_xlfn.IFNA(IF($B305=$B$382,0,_xlfn.IFNA(INDEX('I.Supplementary 2017-18'!U$8:U$35,MATCH($B305,'I.Supplementary 2017-18'!$B$8:$B$35,0)),INDEX('I.KI 2017-18'!U$9:U$393,MATCH($B305,'I.KI 2017-18'!$B$9:$B$393,0)))),"")</f>
        <v>0</v>
      </c>
      <c r="AI305" s="193">
        <f>_xlfn.IFNA(IF($B305=$B$382,0,_xlfn.IFNA(INDEX('I.Supplementary 2017-18'!V$8:V$35,MATCH($B305,'I.Supplementary 2017-18'!$B$8:$B$35,0)),INDEX('I.KI 2017-18'!V$9:V$393,MATCH($B305,'I.KI 2017-18'!$B$9:$B$393,0)))),"")</f>
        <v>0</v>
      </c>
      <c r="AJ305" s="157">
        <f>_xlfn.IFNA(IF($B305=$B$382,0,_xlfn.IFNA(INDEX('I.Supplementary 2017-18'!W$8:W$35,MATCH($B305,'I.Supplementary 2017-18'!$B$8:$B$35,0)),INDEX('I.KI 2017-18'!W$9:W$393,MATCH($B305,'I.KI 2017-18'!$B$9:$B$393,0)))),"")</f>
        <v>0</v>
      </c>
      <c r="AK305" s="156">
        <f>_xlfn.IFNA(IF($B305=$B$382,0,_xlfn.IFNA(INDEX('I.Supplementary 2017-18'!X$8:X$35,MATCH($B305,'I.Supplementary 2017-18'!$B$8:$B$35,0)),INDEX('I.KI 2017-18'!X$9:X$393,MATCH($B305,'I.KI 2017-18'!$B$9:$B$393,0)))),"")</f>
        <v>56.054566702098739</v>
      </c>
      <c r="AL305" s="193">
        <f>_xlfn.IFNA(IF($B305=$B$382,0,_xlfn.IFNA(INDEX('I.Supplementary 2017-18'!Y$8:Y$35,MATCH($B305,'I.Supplementary 2017-18'!$B$8:$B$35,0)),INDEX('I.KI 2017-18'!Y$9:Y$393,MATCH($B305,'I.KI 2017-18'!$B$9:$B$393,0)))),"")</f>
        <v>7.7542040240089225</v>
      </c>
      <c r="AM305" s="193">
        <f>_xlfn.IFNA(IF($B305=$B$382,0,_xlfn.IFNA(INDEX('I.Supplementary 2017-18'!Z$8:Z$35,MATCH($B305,'I.Supplementary 2017-18'!$B$8:$B$35,0)),INDEX('I.KI 2017-18'!Z$9:Z$393,MATCH($B305,'I.KI 2017-18'!$B$9:$B$393,0)))),"")</f>
        <v>0</v>
      </c>
      <c r="AN305" s="193">
        <f>_xlfn.IFNA(IF($B305=$B$382,0,_xlfn.IFNA(INDEX('I.Supplementary 2017-18'!AA$8:AA$35,MATCH($B305,'I.Supplementary 2017-18'!$B$8:$B$35,0)),INDEX('I.KI 2017-18'!AA$9:AA$393,MATCH($B305,'I.KI 2017-18'!$B$9:$B$393,0)))),"")</f>
        <v>0</v>
      </c>
      <c r="AO305" s="157">
        <f>_xlfn.IFNA(IF($B305=$B$382,0,_xlfn.IFNA(INDEX('I.Supplementary 2017-18'!AB$8:AB$35,MATCH($B305,'I.Supplementary 2017-18'!$B$8:$B$35,0)),INDEX('I.KI 2017-18'!AB$9:AB$393,MATCH($B305,'I.KI 2017-18'!$B$9:$B$393,0)))),"")</f>
        <v>0</v>
      </c>
      <c r="AP305" s="149"/>
      <c r="AQ305" s="156">
        <f>_xlfn.IFNA(IF($B305=$B$381,0,IF($B305=$B$382,0,_xlfn.IFNA(INDEX('I.Supplementary 2017-18'!I$8:I$35,MATCH($B305,'I.Supplementary 2017-18'!$B$8:$B$35,0)),INDEX('I.KI 2017-18'!I$9:I$393,MATCH($B305,'I.KI 2017-18'!$B$9:$B$393,0))))),"")</f>
        <v>20.64491755438199</v>
      </c>
      <c r="AR305" s="149">
        <f>_xlfn.IFNA(IF($B305=$B$381,0,IF($B305=$B$382,0,_xlfn.IFNA(INDEX('I.Supplementary 2017-18'!J$8:J$35,MATCH($B305,'I.Supplementary 2017-18'!$B$8:$B$35,0)),INDEX('I.KI 2017-18'!J$9:J$393,MATCH($B305,'I.KI 2017-18'!$B$9:$B$393,0))))),"")</f>
        <v>43.163853171725677</v>
      </c>
      <c r="AS305" s="157">
        <f>_xlfn.IFNA(IF($B305=$B$381,0,IF($B305=$B$382,0,_xlfn.IFNA(INDEX('I.Supplementary 2017-18'!H$8:H$35,MATCH($B305,'I.Supplementary 2017-18'!$B$8:$B$35,0)),INDEX('I.KI 2017-18'!H$9:H$393,MATCH($B305,'I.KI 2017-18'!$B$9:$B$393,0))))),"")</f>
        <v>63.808770726107667</v>
      </c>
      <c r="AT305" s="149"/>
      <c r="AU305" s="156">
        <f>_xlfn.IFNA(_xlfn.IFNA(INDEX('I.Supplementary 2018-19'!P$8:P$157,MATCH($B305,'I.Supplementary 2018-19'!$B$8:$B$157,0)),INDEX('I.KI 2018-19'!P$9:P$393,MATCH($B305,'I.KI 2018-19'!$B$9:$B$393,0))),"")</f>
        <v>14.571573438146814</v>
      </c>
      <c r="AV305" s="193">
        <f>_xlfn.IFNA(_xlfn.IFNA(INDEX('I.Supplementary 2018-19'!Q$8:Q$157,MATCH($B305,'I.Supplementary 2018-19'!$B$8:$B$157,0)),INDEX('I.KI 2018-19'!Q$9:Q$393,MATCH($B305,'I.KI 2018-19'!$B$9:$B$393,0))),"")</f>
        <v>1.0885899095230522</v>
      </c>
      <c r="AW305" s="193">
        <f>_xlfn.IFNA(_xlfn.IFNA(INDEX('I.Supplementary 2018-19'!R$8:R$157,MATCH($B305,'I.Supplementary 2018-19'!$B$8:$B$157,0)),INDEX('I.KI 2018-19'!R$9:R$393,MATCH($B305,'I.KI 2018-19'!$B$9:$B$393,0))),"")</f>
        <v>0</v>
      </c>
      <c r="AX305" s="193">
        <f>_xlfn.IFNA(_xlfn.IFNA(INDEX('I.Supplementary 2018-19'!S$8:S$157,MATCH($B305,'I.Supplementary 2018-19'!$B$8:$B$157,0)),INDEX('I.KI 2018-19'!S$9:S$393,MATCH($B305,'I.KI 2018-19'!$B$9:$B$393,0))),"")</f>
        <v>0</v>
      </c>
      <c r="AY305" s="157">
        <f>_xlfn.IFNA(_xlfn.IFNA(INDEX('I.Supplementary 2018-19'!T$8:T$157,MATCH($B305,'I.Supplementary 2018-19'!$B$8:$B$157,0)),INDEX('I.KI 2018-19'!T$9:T$393,MATCH($B305,'I.KI 2018-19'!$B$9:$B$393,0))),"")</f>
        <v>0</v>
      </c>
      <c r="AZ305" s="156">
        <f>_xlfn.IFNA(_xlfn.IFNA(INDEX('I.Supplementary 2018-19'!U$8:U$157,MATCH($B305,'I.Supplementary 2018-19'!$B$8:$B$157,0)),INDEX('I.KI 2018-19'!U$9:U$393,MATCH($B305,'I.KI 2018-19'!$B$9:$B$393,0))),"")</f>
        <v>38.342719408487831</v>
      </c>
      <c r="BA305" s="193">
        <f>_xlfn.IFNA(_xlfn.IFNA(INDEX('I.Supplementary 2018-19'!V$8:V$157,MATCH($B305,'I.Supplementary 2018-19'!$B$8:$B$157,0)),INDEX('I.KI 2018-19'!V$9:V$393,MATCH($B305,'I.KI 2018-19'!$B$9:$B$393,0))),"")</f>
        <v>6.1179018842768045</v>
      </c>
      <c r="BB305" s="193">
        <f>_xlfn.IFNA(_xlfn.IFNA(INDEX('I.Supplementary 2018-19'!W$8:W$157,MATCH($B305,'I.Supplementary 2018-19'!$B$8:$B$157,0)),INDEX('I.KI 2018-19'!W$9:W$393,MATCH($B305,'I.KI 2018-19'!$B$9:$B$393,0))),"")</f>
        <v>0</v>
      </c>
      <c r="BC305" s="193">
        <f>_xlfn.IFNA(_xlfn.IFNA(INDEX('I.Supplementary 2018-19'!X$8:X$157,MATCH($B305,'I.Supplementary 2018-19'!$B$8:$B$157,0)),INDEX('I.KI 2018-19'!X$9:X$393,MATCH($B305,'I.KI 2018-19'!$B$9:$B$393,0))),"")</f>
        <v>0</v>
      </c>
      <c r="BD305" s="157">
        <f>_xlfn.IFNA(_xlfn.IFNA(INDEX('I.Supplementary 2018-19'!Y$8:Y$157,MATCH($B305,'I.Supplementary 2018-19'!$B$8:$B$157,0)),INDEX('I.KI 2018-19'!Y$9:Y$393,MATCH($B305,'I.KI 2018-19'!$B$9:$B$393,0))),"")</f>
        <v>0</v>
      </c>
      <c r="BE305" s="156">
        <f>_xlfn.IFNA(_xlfn.IFNA(INDEX('I.Supplementary 2018-19'!Z$8:Z$157,MATCH($B305,'I.Supplementary 2018-19'!$B$8:$B$157,0)),INDEX('I.KI 2018-19'!Z$9:Z$393,MATCH($B305,'I.KI 2018-19'!$B$9:$B$393,0))),"")</f>
        <v>52.914292846634645</v>
      </c>
      <c r="BF305" s="193">
        <f>_xlfn.IFNA(_xlfn.IFNA(INDEX('I.Supplementary 2018-19'!AA$8:AA$157,MATCH($B305,'I.Supplementary 2018-19'!$B$8:$B$157,0)),INDEX('I.KI 2018-19'!AA$9:AA$393,MATCH($B305,'I.KI 2018-19'!$B$9:$B$393,0))),"")</f>
        <v>7.2064917937998567</v>
      </c>
      <c r="BG305" s="193">
        <f>_xlfn.IFNA(_xlfn.IFNA(INDEX('I.Supplementary 2018-19'!AB$8:AB$157,MATCH($B305,'I.Supplementary 2018-19'!$B$8:$B$157,0)),INDEX('I.KI 2018-19'!AB$9:AB$393,MATCH($B305,'I.KI 2018-19'!$B$9:$B$393,0))),"")</f>
        <v>0</v>
      </c>
      <c r="BH305" s="193">
        <f>_xlfn.IFNA(_xlfn.IFNA(INDEX('I.Supplementary 2018-19'!AC$8:AC$157,MATCH($B305,'I.Supplementary 2018-19'!$B$8:$B$157,0)),INDEX('I.KI 2018-19'!AC$9:AC$393,MATCH($B305,'I.KI 2018-19'!$B$9:$B$393,0))),"")</f>
        <v>0</v>
      </c>
      <c r="BI305" s="157">
        <f>_xlfn.IFNA(_xlfn.IFNA(INDEX('I.Supplementary 2018-19'!AD$8:AD$157,MATCH($B305,'I.Supplementary 2018-19'!$B$8:$B$157,0)),INDEX('I.KI 2018-19'!AD$9:AD$393,MATCH($B305,'I.KI 2018-19'!$B$9:$B$393,0))),"")</f>
        <v>0</v>
      </c>
      <c r="BJ305" s="149"/>
      <c r="BK305" s="156">
        <f>_xlfn.IFNA(IF($B305=$B$381,0,IF($B305=$B$382,0,_xlfn.IFNA(INDEX('I.Supplementary 2018-19'!I$8:I$157,MATCH($B305,'I.Supplementary 2018-19'!$B$8:$B$157,0)),INDEX('I.KI 2018-19'!I$9:I$393,MATCH($B305,'I.KI 2018-19'!$B$9:$B$393,0))))),"")</f>
        <v>15.660163347669865</v>
      </c>
      <c r="BL305" s="149">
        <f>_xlfn.IFNA(IF($B305=$B$381,0,IF($B305=$B$382,0,_xlfn.IFNA(INDEX('I.Supplementary 2018-19'!J$8:J$157,MATCH($B305,'I.Supplementary 2018-19'!$B$8:$B$157,0)),INDEX('I.KI 2018-19'!J$9:J$393,MATCH($B305,'I.KI 2018-19'!$B$9:$B$393,0))))),"")</f>
        <v>44.460621292764642</v>
      </c>
      <c r="BM305" s="157">
        <f>_xlfn.IFNA(IF($B305=$B$381,0,IF($B305=$B$382,0,_xlfn.IFNA(INDEX('I.Supplementary 2018-19'!H$8:H$157,MATCH($B305,'I.Supplementary 2018-19'!$B$8:$B$157,0)),INDEX('I.KI 2018-19'!H$9:H$393,MATCH($B305,'I.KI 2018-19'!$B$9:$B$393,0))))),"")</f>
        <v>60.120784640434508</v>
      </c>
    </row>
    <row r="306" spans="2:65">
      <c r="B306" s="121" t="str">
        <f>'Calculations for 2021-22'!B306</f>
        <v>E3436</v>
      </c>
      <c r="C306" s="160" t="str">
        <f>'Calculations for 2021-22'!D306</f>
        <v>E3436</v>
      </c>
      <c r="D306" t="str">
        <f>'Calculations for 2021-22'!E306</f>
        <v>SD</v>
      </c>
      <c r="E306" t="str">
        <f>'Calculations for 2021-22'!F306</f>
        <v>P1902</v>
      </c>
      <c r="F306" s="120" t="str">
        <f>'Calculations for 2021-22'!H306</f>
        <v>Stafford</v>
      </c>
      <c r="G306" s="156">
        <f>_xlfn.IFNA(INDEX('I.KI 2016-17'!M$8:M$391,MATCH($B306,'I.KI 2016-17'!$B$8:$B$391,0)),"")</f>
        <v>0</v>
      </c>
      <c r="H306" s="149">
        <f>_xlfn.IFNA(INDEX('I.KI 2016-17'!N$8:N$391,MATCH($B306,'I.KI 2016-17'!$B$8:$B$391,0)),"")</f>
        <v>1.2884093632</v>
      </c>
      <c r="I306" s="149">
        <f>_xlfn.IFNA(INDEX('I.KI 2016-17'!O$8:O$391,MATCH($B306,'I.KI 2016-17'!$B$8:$B$391,0)),"")</f>
        <v>0</v>
      </c>
      <c r="J306" s="149">
        <f>_xlfn.IFNA(INDEX('I.KI 2016-17'!P$8:P$391,MATCH($B306,'I.KI 2016-17'!$B$8:$B$391,0)),"")</f>
        <v>0</v>
      </c>
      <c r="K306" s="157">
        <f>_xlfn.IFNA(INDEX('I.KI 2016-17'!Q$8:Q$391,MATCH($B306,'I.KI 2016-17'!$B$8:$B$391,0)),"")</f>
        <v>0</v>
      </c>
      <c r="L306" s="156">
        <f>_xlfn.IFNA(INDEX('I.KI 2016-17'!R$8:R$391,MATCH($B306,'I.KI 2016-17'!$B$8:$B$391,0)),"")</f>
        <v>0</v>
      </c>
      <c r="M306" s="193">
        <f>_xlfn.IFNA(INDEX('I.KI 2016-17'!S$8:S$391,MATCH($B306,'I.KI 2016-17'!$B$8:$B$391,0)),"")</f>
        <v>2.5848647357259997</v>
      </c>
      <c r="N306" s="193">
        <f>_xlfn.IFNA(INDEX('I.KI 2016-17'!T$8:T$391,MATCH($B306,'I.KI 2016-17'!$B$8:$B$391,0)),"")</f>
        <v>0</v>
      </c>
      <c r="O306" s="193">
        <f>_xlfn.IFNA(INDEX('I.KI 2016-17'!U$8:U$391,MATCH($B306,'I.KI 2016-17'!$B$8:$B$391,0)),"")</f>
        <v>0</v>
      </c>
      <c r="P306" s="157">
        <f>_xlfn.IFNA(INDEX('I.KI 2016-17'!V$8:V$391,MATCH($B306,'I.KI 2016-17'!$B$8:$B$391,0)),"")</f>
        <v>0</v>
      </c>
      <c r="Q306" s="156">
        <f>_xlfn.IFNA(INDEX('I.KI 2016-17'!W$8:W$391,MATCH($B306,'I.KI 2016-17'!$B$8:$B$391,0)),"")</f>
        <v>0</v>
      </c>
      <c r="R306" s="193">
        <f>_xlfn.IFNA(INDEX('I.KI 2016-17'!X$8:X$391,MATCH($B306,'I.KI 2016-17'!$B$8:$B$391,0)),"")</f>
        <v>3.8732740989259997</v>
      </c>
      <c r="S306" s="193">
        <f>_xlfn.IFNA(INDEX('I.KI 2016-17'!Y$8:Y$391,MATCH($B306,'I.KI 2016-17'!$B$8:$B$391,0)),"")</f>
        <v>0</v>
      </c>
      <c r="T306" s="193">
        <f>_xlfn.IFNA(INDEX('I.KI 2016-17'!Z$8:Z$391,MATCH($B306,'I.KI 2016-17'!$B$8:$B$391,0)),"")</f>
        <v>0</v>
      </c>
      <c r="U306" s="157">
        <f>_xlfn.IFNA(INDEX('I.KI 2016-17'!AA$8:AA$391,MATCH($B306,'I.KI 2016-17'!$B$8:$B$391,0)),"")</f>
        <v>0</v>
      </c>
      <c r="V306" s="149"/>
      <c r="W306" s="154">
        <f>_xlfn.IFNA(INDEX('I.KI 2016-17'!$H$8:$H$391,MATCH(B306,'I.KI 2016-17'!$B$8:$B$391,0)),"")</f>
        <v>1.2884093632</v>
      </c>
      <c r="X306" s="153">
        <f>_xlfn.IFNA(INDEX('I.KI 2016-17'!$I$8:$I$391,MATCH(B306,'I.KI 2016-17'!$B$8:$B$391,0)),"")</f>
        <v>2.5848647357259997</v>
      </c>
      <c r="Y306" s="155">
        <f>_xlfn.IFNA(INDEX('I.KI 2016-17'!$G$8:$G$391,MATCH(B306,'I.KI 2016-17'!$B$8:$B$391,0)),"")</f>
        <v>3.8732740989259997</v>
      </c>
      <c r="Z306" s="149"/>
      <c r="AA306" s="156">
        <f>_xlfn.IFNA(IF($B306=$B$382,0,_xlfn.IFNA(INDEX('I.Supplementary 2017-18'!N$8:N$35,MATCH($B306,'I.Supplementary 2017-18'!$B$8:$B$35,0)),INDEX('I.KI 2017-18'!N$9:N$393,MATCH($B306,'I.KI 2017-18'!$B$9:$B$393,0)))),"")</f>
        <v>0</v>
      </c>
      <c r="AB306" s="193">
        <f>_xlfn.IFNA(IF($B306=$B$382,0,_xlfn.IFNA(INDEX('I.Supplementary 2017-18'!O$8:O$35,MATCH($B306,'I.Supplementary 2017-18'!$B$8:$B$35,0)),INDEX('I.KI 2017-18'!O$9:O$393,MATCH($B306,'I.KI 2017-18'!$B$9:$B$393,0)))),"")</f>
        <v>0.61823496263675015</v>
      </c>
      <c r="AC306" s="193">
        <f>_xlfn.IFNA(IF($B306=$B$382,0,_xlfn.IFNA(INDEX('I.Supplementary 2017-18'!P$8:P$35,MATCH($B306,'I.Supplementary 2017-18'!$B$8:$B$35,0)),INDEX('I.KI 2017-18'!P$9:P$393,MATCH($B306,'I.KI 2017-18'!$B$9:$B$393,0)))),"")</f>
        <v>0</v>
      </c>
      <c r="AD306" s="193">
        <f>_xlfn.IFNA(IF($B306=$B$382,0,_xlfn.IFNA(INDEX('I.Supplementary 2017-18'!Q$8:Q$35,MATCH($B306,'I.Supplementary 2017-18'!$B$8:$B$35,0)),INDEX('I.KI 2017-18'!Q$9:Q$393,MATCH($B306,'I.KI 2017-18'!$B$9:$B$393,0)))),"")</f>
        <v>0</v>
      </c>
      <c r="AE306" s="157">
        <f>_xlfn.IFNA(IF($B306=$B$382,0,_xlfn.IFNA(INDEX('I.Supplementary 2017-18'!R$8:R$35,MATCH($B306,'I.Supplementary 2017-18'!$B$8:$B$35,0)),INDEX('I.KI 2017-18'!R$9:R$393,MATCH($B306,'I.KI 2017-18'!$B$9:$B$393,0)))),"")</f>
        <v>0</v>
      </c>
      <c r="AF306" s="156">
        <f>_xlfn.IFNA(IF($B306=$B$382,0,_xlfn.IFNA(INDEX('I.Supplementary 2017-18'!S$8:S$35,MATCH($B306,'I.Supplementary 2017-18'!$B$8:$B$35,0)),INDEX('I.KI 2017-18'!S$9:S$393,MATCH($B306,'I.KI 2017-18'!$B$9:$B$393,0)))),"")</f>
        <v>0</v>
      </c>
      <c r="AG306" s="193">
        <f>_xlfn.IFNA(IF($B306=$B$382,0,_xlfn.IFNA(INDEX('I.Supplementary 2017-18'!T$8:T$35,MATCH($B306,'I.Supplementary 2017-18'!$B$8:$B$35,0)),INDEX('I.KI 2017-18'!T$9:T$393,MATCH($B306,'I.KI 2017-18'!$B$9:$B$393,0)))),"")</f>
        <v>2.6376373978960603</v>
      </c>
      <c r="AH306" s="193">
        <f>_xlfn.IFNA(IF($B306=$B$382,0,_xlfn.IFNA(INDEX('I.Supplementary 2017-18'!U$8:U$35,MATCH($B306,'I.Supplementary 2017-18'!$B$8:$B$35,0)),INDEX('I.KI 2017-18'!U$9:U$393,MATCH($B306,'I.KI 2017-18'!$B$9:$B$393,0)))),"")</f>
        <v>0</v>
      </c>
      <c r="AI306" s="193">
        <f>_xlfn.IFNA(IF($B306=$B$382,0,_xlfn.IFNA(INDEX('I.Supplementary 2017-18'!V$8:V$35,MATCH($B306,'I.Supplementary 2017-18'!$B$8:$B$35,0)),INDEX('I.KI 2017-18'!V$9:V$393,MATCH($B306,'I.KI 2017-18'!$B$9:$B$393,0)))),"")</f>
        <v>0</v>
      </c>
      <c r="AJ306" s="157">
        <f>_xlfn.IFNA(IF($B306=$B$382,0,_xlfn.IFNA(INDEX('I.Supplementary 2017-18'!W$8:W$35,MATCH($B306,'I.Supplementary 2017-18'!$B$8:$B$35,0)),INDEX('I.KI 2017-18'!W$9:W$393,MATCH($B306,'I.KI 2017-18'!$B$9:$B$393,0)))),"")</f>
        <v>0</v>
      </c>
      <c r="AK306" s="156">
        <f>_xlfn.IFNA(IF($B306=$B$382,0,_xlfn.IFNA(INDEX('I.Supplementary 2017-18'!X$8:X$35,MATCH($B306,'I.Supplementary 2017-18'!$B$8:$B$35,0)),INDEX('I.KI 2017-18'!X$9:X$393,MATCH($B306,'I.KI 2017-18'!$B$9:$B$393,0)))),"")</f>
        <v>0</v>
      </c>
      <c r="AL306" s="193">
        <f>_xlfn.IFNA(IF($B306=$B$382,0,_xlfn.IFNA(INDEX('I.Supplementary 2017-18'!Y$8:Y$35,MATCH($B306,'I.Supplementary 2017-18'!$B$8:$B$35,0)),INDEX('I.KI 2017-18'!Y$9:Y$393,MATCH($B306,'I.KI 2017-18'!$B$9:$B$393,0)))),"")</f>
        <v>3.2558723605328104</v>
      </c>
      <c r="AM306" s="193">
        <f>_xlfn.IFNA(IF($B306=$B$382,0,_xlfn.IFNA(INDEX('I.Supplementary 2017-18'!Z$8:Z$35,MATCH($B306,'I.Supplementary 2017-18'!$B$8:$B$35,0)),INDEX('I.KI 2017-18'!Z$9:Z$393,MATCH($B306,'I.KI 2017-18'!$B$9:$B$393,0)))),"")</f>
        <v>0</v>
      </c>
      <c r="AN306" s="193">
        <f>_xlfn.IFNA(IF($B306=$B$382,0,_xlfn.IFNA(INDEX('I.Supplementary 2017-18'!AA$8:AA$35,MATCH($B306,'I.Supplementary 2017-18'!$B$8:$B$35,0)),INDEX('I.KI 2017-18'!AA$9:AA$393,MATCH($B306,'I.KI 2017-18'!$B$9:$B$393,0)))),"")</f>
        <v>0</v>
      </c>
      <c r="AO306" s="157">
        <f>_xlfn.IFNA(IF($B306=$B$382,0,_xlfn.IFNA(INDEX('I.Supplementary 2017-18'!AB$8:AB$35,MATCH($B306,'I.Supplementary 2017-18'!$B$8:$B$35,0)),INDEX('I.KI 2017-18'!AB$9:AB$393,MATCH($B306,'I.KI 2017-18'!$B$9:$B$393,0)))),"")</f>
        <v>0</v>
      </c>
      <c r="AP306" s="149"/>
      <c r="AQ306" s="156">
        <f>_xlfn.IFNA(IF($B306=$B$381,0,IF($B306=$B$382,0,_xlfn.IFNA(INDEX('I.Supplementary 2017-18'!I$8:I$35,MATCH($B306,'I.Supplementary 2017-18'!$B$8:$B$35,0)),INDEX('I.KI 2017-18'!I$9:I$393,MATCH($B306,'I.KI 2017-18'!$B$9:$B$393,0))))),"")</f>
        <v>0.61823496263675015</v>
      </c>
      <c r="AR306" s="149">
        <f>_xlfn.IFNA(IF($B306=$B$381,0,IF($B306=$B$382,0,_xlfn.IFNA(INDEX('I.Supplementary 2017-18'!J$8:J$35,MATCH($B306,'I.Supplementary 2017-18'!$B$8:$B$35,0)),INDEX('I.KI 2017-18'!J$9:J$393,MATCH($B306,'I.KI 2017-18'!$B$9:$B$393,0))))),"")</f>
        <v>2.6376373978960603</v>
      </c>
      <c r="AS306" s="157">
        <f>_xlfn.IFNA(IF($B306=$B$381,0,IF($B306=$B$382,0,_xlfn.IFNA(INDEX('I.Supplementary 2017-18'!H$8:H$35,MATCH($B306,'I.Supplementary 2017-18'!$B$8:$B$35,0)),INDEX('I.KI 2017-18'!H$9:H$393,MATCH($B306,'I.KI 2017-18'!$B$9:$B$393,0))))),"")</f>
        <v>3.2558723605328104</v>
      </c>
      <c r="AT306" s="149"/>
      <c r="AU306" s="156">
        <f>_xlfn.IFNA(_xlfn.IFNA(INDEX('I.Supplementary 2018-19'!P$8:P$157,MATCH($B306,'I.Supplementary 2018-19'!$B$8:$B$157,0)),INDEX('I.KI 2018-19'!P$9:P$393,MATCH($B306,'I.KI 2018-19'!$B$9:$B$393,0))),"")</f>
        <v>0</v>
      </c>
      <c r="AV306" s="193">
        <f>_xlfn.IFNA(_xlfn.IFNA(INDEX('I.Supplementary 2018-19'!Q$8:Q$157,MATCH($B306,'I.Supplementary 2018-19'!$B$8:$B$157,0)),INDEX('I.KI 2018-19'!Q$9:Q$393,MATCH($B306,'I.KI 2018-19'!$B$9:$B$393,0))),"")</f>
        <v>0.20832491547509935</v>
      </c>
      <c r="AW306" s="193">
        <f>_xlfn.IFNA(_xlfn.IFNA(INDEX('I.Supplementary 2018-19'!R$8:R$157,MATCH($B306,'I.Supplementary 2018-19'!$B$8:$B$157,0)),INDEX('I.KI 2018-19'!R$9:R$393,MATCH($B306,'I.KI 2018-19'!$B$9:$B$393,0))),"")</f>
        <v>0</v>
      </c>
      <c r="AX306" s="193">
        <f>_xlfn.IFNA(_xlfn.IFNA(INDEX('I.Supplementary 2018-19'!S$8:S$157,MATCH($B306,'I.Supplementary 2018-19'!$B$8:$B$157,0)),INDEX('I.KI 2018-19'!S$9:S$393,MATCH($B306,'I.KI 2018-19'!$B$9:$B$393,0))),"")</f>
        <v>0</v>
      </c>
      <c r="AY306" s="157">
        <f>_xlfn.IFNA(_xlfn.IFNA(INDEX('I.Supplementary 2018-19'!T$8:T$157,MATCH($B306,'I.Supplementary 2018-19'!$B$8:$B$157,0)),INDEX('I.KI 2018-19'!T$9:T$393,MATCH($B306,'I.KI 2018-19'!$B$9:$B$393,0))),"")</f>
        <v>0</v>
      </c>
      <c r="AZ306" s="156">
        <f>_xlfn.IFNA(_xlfn.IFNA(INDEX('I.Supplementary 2018-19'!U$8:U$157,MATCH($B306,'I.Supplementary 2018-19'!$B$8:$B$157,0)),INDEX('I.KI 2018-19'!U$9:U$393,MATCH($B306,'I.KI 2018-19'!$B$9:$B$393,0))),"")</f>
        <v>0</v>
      </c>
      <c r="BA306" s="193">
        <f>_xlfn.IFNA(_xlfn.IFNA(INDEX('I.Supplementary 2018-19'!V$8:V$157,MATCH($B306,'I.Supplementary 2018-19'!$B$8:$B$157,0)),INDEX('I.KI 2018-19'!V$9:V$393,MATCH($B306,'I.KI 2018-19'!$B$9:$B$393,0))),"")</f>
        <v>2.7168797231547401</v>
      </c>
      <c r="BB306" s="193">
        <f>_xlfn.IFNA(_xlfn.IFNA(INDEX('I.Supplementary 2018-19'!W$8:W$157,MATCH($B306,'I.Supplementary 2018-19'!$B$8:$B$157,0)),INDEX('I.KI 2018-19'!W$9:W$393,MATCH($B306,'I.KI 2018-19'!$B$9:$B$393,0))),"")</f>
        <v>0</v>
      </c>
      <c r="BC306" s="193">
        <f>_xlfn.IFNA(_xlfn.IFNA(INDEX('I.Supplementary 2018-19'!X$8:X$157,MATCH($B306,'I.Supplementary 2018-19'!$B$8:$B$157,0)),INDEX('I.KI 2018-19'!X$9:X$393,MATCH($B306,'I.KI 2018-19'!$B$9:$B$393,0))),"")</f>
        <v>0</v>
      </c>
      <c r="BD306" s="157">
        <f>_xlfn.IFNA(_xlfn.IFNA(INDEX('I.Supplementary 2018-19'!Y$8:Y$157,MATCH($B306,'I.Supplementary 2018-19'!$B$8:$B$157,0)),INDEX('I.KI 2018-19'!Y$9:Y$393,MATCH($B306,'I.KI 2018-19'!$B$9:$B$393,0))),"")</f>
        <v>0</v>
      </c>
      <c r="BE306" s="156">
        <f>_xlfn.IFNA(_xlfn.IFNA(INDEX('I.Supplementary 2018-19'!Z$8:Z$157,MATCH($B306,'I.Supplementary 2018-19'!$B$8:$B$157,0)),INDEX('I.KI 2018-19'!Z$9:Z$393,MATCH($B306,'I.KI 2018-19'!$B$9:$B$393,0))),"")</f>
        <v>0</v>
      </c>
      <c r="BF306" s="193">
        <f>_xlfn.IFNA(_xlfn.IFNA(INDEX('I.Supplementary 2018-19'!AA$8:AA$157,MATCH($B306,'I.Supplementary 2018-19'!$B$8:$B$157,0)),INDEX('I.KI 2018-19'!AA$9:AA$393,MATCH($B306,'I.KI 2018-19'!$B$9:$B$393,0))),"")</f>
        <v>2.9252046386298396</v>
      </c>
      <c r="BG306" s="193">
        <f>_xlfn.IFNA(_xlfn.IFNA(INDEX('I.Supplementary 2018-19'!AB$8:AB$157,MATCH($B306,'I.Supplementary 2018-19'!$B$8:$B$157,0)),INDEX('I.KI 2018-19'!AB$9:AB$393,MATCH($B306,'I.KI 2018-19'!$B$9:$B$393,0))),"")</f>
        <v>0</v>
      </c>
      <c r="BH306" s="193">
        <f>_xlfn.IFNA(_xlfn.IFNA(INDEX('I.Supplementary 2018-19'!AC$8:AC$157,MATCH($B306,'I.Supplementary 2018-19'!$B$8:$B$157,0)),INDEX('I.KI 2018-19'!AC$9:AC$393,MATCH($B306,'I.KI 2018-19'!$B$9:$B$393,0))),"")</f>
        <v>0</v>
      </c>
      <c r="BI306" s="157">
        <f>_xlfn.IFNA(_xlfn.IFNA(INDEX('I.Supplementary 2018-19'!AD$8:AD$157,MATCH($B306,'I.Supplementary 2018-19'!$B$8:$B$157,0)),INDEX('I.KI 2018-19'!AD$9:AD$393,MATCH($B306,'I.KI 2018-19'!$B$9:$B$393,0))),"")</f>
        <v>0</v>
      </c>
      <c r="BJ306" s="149"/>
      <c r="BK306" s="156">
        <f>_xlfn.IFNA(IF($B306=$B$381,0,IF($B306=$B$382,0,_xlfn.IFNA(INDEX('I.Supplementary 2018-19'!I$8:I$157,MATCH($B306,'I.Supplementary 2018-19'!$B$8:$B$157,0)),INDEX('I.KI 2018-19'!I$9:I$393,MATCH($B306,'I.KI 2018-19'!$B$9:$B$393,0))))),"")</f>
        <v>0.20832491547509935</v>
      </c>
      <c r="BL306" s="149">
        <f>_xlfn.IFNA(IF($B306=$B$381,0,IF($B306=$B$382,0,_xlfn.IFNA(INDEX('I.Supplementary 2018-19'!J$8:J$157,MATCH($B306,'I.Supplementary 2018-19'!$B$8:$B$157,0)),INDEX('I.KI 2018-19'!J$9:J$393,MATCH($B306,'I.KI 2018-19'!$B$9:$B$393,0))))),"")</f>
        <v>2.7168797231547401</v>
      </c>
      <c r="BM306" s="157">
        <f>_xlfn.IFNA(IF($B306=$B$381,0,IF($B306=$B$382,0,_xlfn.IFNA(INDEX('I.Supplementary 2018-19'!H$8:H$157,MATCH($B306,'I.Supplementary 2018-19'!$B$8:$B$157,0)),INDEX('I.KI 2018-19'!H$9:H$393,MATCH($B306,'I.KI 2018-19'!$B$9:$B$393,0))))),"")</f>
        <v>2.9252046386298396</v>
      </c>
    </row>
    <row r="307" spans="2:65">
      <c r="B307" s="121" t="str">
        <f>'Calculations for 2021-22'!B307</f>
        <v>E3421</v>
      </c>
      <c r="C307" s="160" t="str">
        <f>'Calculations for 2021-22'!D307</f>
        <v>E3421</v>
      </c>
      <c r="D307" t="str">
        <f>'Calculations for 2021-22'!E307</f>
        <v>SCNFIR</v>
      </c>
      <c r="E307" t="str">
        <f>'Calculations for 2021-22'!F307</f>
        <v>P1902</v>
      </c>
      <c r="F307" s="120" t="str">
        <f>'Calculations for 2021-22'!H307</f>
        <v>Staffordshire</v>
      </c>
      <c r="G307" s="156">
        <f>_xlfn.IFNA(INDEX('I.KI 2016-17'!M$8:M$391,MATCH($B307,'I.KI 2016-17'!$B$8:$B$391,0)),"")</f>
        <v>64.266804040891998</v>
      </c>
      <c r="H307" s="149">
        <f>_xlfn.IFNA(INDEX('I.KI 2016-17'!N$8:N$391,MATCH($B307,'I.KI 2016-17'!$B$8:$B$391,0)),"")</f>
        <v>0</v>
      </c>
      <c r="I307" s="149">
        <f>_xlfn.IFNA(INDEX('I.KI 2016-17'!O$8:O$391,MATCH($B307,'I.KI 2016-17'!$B$8:$B$391,0)),"")</f>
        <v>0</v>
      </c>
      <c r="J307" s="149">
        <f>_xlfn.IFNA(INDEX('I.KI 2016-17'!P$8:P$391,MATCH($B307,'I.KI 2016-17'!$B$8:$B$391,0)),"")</f>
        <v>0</v>
      </c>
      <c r="K307" s="157">
        <f>_xlfn.IFNA(INDEX('I.KI 2016-17'!Q$8:Q$391,MATCH($B307,'I.KI 2016-17'!$B$8:$B$391,0)),"")</f>
        <v>0</v>
      </c>
      <c r="L307" s="156">
        <f>_xlfn.IFNA(INDEX('I.KI 2016-17'!R$8:R$391,MATCH($B307,'I.KI 2016-17'!$B$8:$B$391,0)),"")</f>
        <v>92.609258146827003</v>
      </c>
      <c r="M307" s="193">
        <f>_xlfn.IFNA(INDEX('I.KI 2016-17'!S$8:S$391,MATCH($B307,'I.KI 2016-17'!$B$8:$B$391,0)),"")</f>
        <v>0</v>
      </c>
      <c r="N307" s="193">
        <f>_xlfn.IFNA(INDEX('I.KI 2016-17'!T$8:T$391,MATCH($B307,'I.KI 2016-17'!$B$8:$B$391,0)),"")</f>
        <v>0</v>
      </c>
      <c r="O307" s="193">
        <f>_xlfn.IFNA(INDEX('I.KI 2016-17'!U$8:U$391,MATCH($B307,'I.KI 2016-17'!$B$8:$B$391,0)),"")</f>
        <v>0</v>
      </c>
      <c r="P307" s="157">
        <f>_xlfn.IFNA(INDEX('I.KI 2016-17'!V$8:V$391,MATCH($B307,'I.KI 2016-17'!$B$8:$B$391,0)),"")</f>
        <v>0</v>
      </c>
      <c r="Q307" s="156">
        <f>_xlfn.IFNA(INDEX('I.KI 2016-17'!W$8:W$391,MATCH($B307,'I.KI 2016-17'!$B$8:$B$391,0)),"")</f>
        <v>156.87606218771901</v>
      </c>
      <c r="R307" s="193">
        <f>_xlfn.IFNA(INDEX('I.KI 2016-17'!X$8:X$391,MATCH($B307,'I.KI 2016-17'!$B$8:$B$391,0)),"")</f>
        <v>0</v>
      </c>
      <c r="S307" s="193">
        <f>_xlfn.IFNA(INDEX('I.KI 2016-17'!Y$8:Y$391,MATCH($B307,'I.KI 2016-17'!$B$8:$B$391,0)),"")</f>
        <v>0</v>
      </c>
      <c r="T307" s="193">
        <f>_xlfn.IFNA(INDEX('I.KI 2016-17'!Z$8:Z$391,MATCH($B307,'I.KI 2016-17'!$B$8:$B$391,0)),"")</f>
        <v>0</v>
      </c>
      <c r="U307" s="157">
        <f>_xlfn.IFNA(INDEX('I.KI 2016-17'!AA$8:AA$391,MATCH($B307,'I.KI 2016-17'!$B$8:$B$391,0)),"")</f>
        <v>0</v>
      </c>
      <c r="V307" s="149"/>
      <c r="W307" s="154">
        <f>_xlfn.IFNA(INDEX('I.KI 2016-17'!$H$8:$H$391,MATCH(B307,'I.KI 2016-17'!$B$8:$B$391,0)),"")</f>
        <v>64.266804040891998</v>
      </c>
      <c r="X307" s="153">
        <f>_xlfn.IFNA(INDEX('I.KI 2016-17'!$I$8:$I$391,MATCH(B307,'I.KI 2016-17'!$B$8:$B$391,0)),"")</f>
        <v>92.609258146827003</v>
      </c>
      <c r="Y307" s="155">
        <f>_xlfn.IFNA(INDEX('I.KI 2016-17'!$G$8:$G$391,MATCH(B307,'I.KI 2016-17'!$B$8:$B$391,0)),"")</f>
        <v>156.87606218771901</v>
      </c>
      <c r="Z307" s="149"/>
      <c r="AA307" s="156">
        <f>_xlfn.IFNA(IF($B307=$B$382,0,_xlfn.IFNA(INDEX('I.Supplementary 2017-18'!N$8:N$35,MATCH($B307,'I.Supplementary 2017-18'!$B$8:$B$35,0)),INDEX('I.KI 2017-18'!N$9:N$393,MATCH($B307,'I.KI 2017-18'!$B$9:$B$393,0)))),"")</f>
        <v>40.68719635602617</v>
      </c>
      <c r="AB307" s="193">
        <f>_xlfn.IFNA(IF($B307=$B$382,0,_xlfn.IFNA(INDEX('I.Supplementary 2017-18'!O$8:O$35,MATCH($B307,'I.Supplementary 2017-18'!$B$8:$B$35,0)),INDEX('I.KI 2017-18'!O$9:O$393,MATCH($B307,'I.KI 2017-18'!$B$9:$B$393,0)))),"")</f>
        <v>0</v>
      </c>
      <c r="AC307" s="193">
        <f>_xlfn.IFNA(IF($B307=$B$382,0,_xlfn.IFNA(INDEX('I.Supplementary 2017-18'!P$8:P$35,MATCH($B307,'I.Supplementary 2017-18'!$B$8:$B$35,0)),INDEX('I.KI 2017-18'!P$9:P$393,MATCH($B307,'I.KI 2017-18'!$B$9:$B$393,0)))),"")</f>
        <v>0</v>
      </c>
      <c r="AD307" s="193">
        <f>_xlfn.IFNA(IF($B307=$B$382,0,_xlfn.IFNA(INDEX('I.Supplementary 2017-18'!Q$8:Q$35,MATCH($B307,'I.Supplementary 2017-18'!$B$8:$B$35,0)),INDEX('I.KI 2017-18'!Q$9:Q$393,MATCH($B307,'I.KI 2017-18'!$B$9:$B$393,0)))),"")</f>
        <v>0</v>
      </c>
      <c r="AE307" s="157">
        <f>_xlfn.IFNA(IF($B307=$B$382,0,_xlfn.IFNA(INDEX('I.Supplementary 2017-18'!R$8:R$35,MATCH($B307,'I.Supplementary 2017-18'!$B$8:$B$35,0)),INDEX('I.KI 2017-18'!R$9:R$393,MATCH($B307,'I.KI 2017-18'!$B$9:$B$393,0)))),"")</f>
        <v>0</v>
      </c>
      <c r="AF307" s="156">
        <f>_xlfn.IFNA(IF($B307=$B$382,0,_xlfn.IFNA(INDEX('I.Supplementary 2017-18'!S$8:S$35,MATCH($B307,'I.Supplementary 2017-18'!$B$8:$B$35,0)),INDEX('I.KI 2017-18'!S$9:S$393,MATCH($B307,'I.KI 2017-18'!$B$9:$B$393,0)))),"")</f>
        <v>94.499971044277629</v>
      </c>
      <c r="AG307" s="193">
        <f>_xlfn.IFNA(IF($B307=$B$382,0,_xlfn.IFNA(INDEX('I.Supplementary 2017-18'!T$8:T$35,MATCH($B307,'I.Supplementary 2017-18'!$B$8:$B$35,0)),INDEX('I.KI 2017-18'!T$9:T$393,MATCH($B307,'I.KI 2017-18'!$B$9:$B$393,0)))),"")</f>
        <v>0</v>
      </c>
      <c r="AH307" s="193">
        <f>_xlfn.IFNA(IF($B307=$B$382,0,_xlfn.IFNA(INDEX('I.Supplementary 2017-18'!U$8:U$35,MATCH($B307,'I.Supplementary 2017-18'!$B$8:$B$35,0)),INDEX('I.KI 2017-18'!U$9:U$393,MATCH($B307,'I.KI 2017-18'!$B$9:$B$393,0)))),"")</f>
        <v>0</v>
      </c>
      <c r="AI307" s="193">
        <f>_xlfn.IFNA(IF($B307=$B$382,0,_xlfn.IFNA(INDEX('I.Supplementary 2017-18'!V$8:V$35,MATCH($B307,'I.Supplementary 2017-18'!$B$8:$B$35,0)),INDEX('I.KI 2017-18'!V$9:V$393,MATCH($B307,'I.KI 2017-18'!$B$9:$B$393,0)))),"")</f>
        <v>0</v>
      </c>
      <c r="AJ307" s="157">
        <f>_xlfn.IFNA(IF($B307=$B$382,0,_xlfn.IFNA(INDEX('I.Supplementary 2017-18'!W$8:W$35,MATCH($B307,'I.Supplementary 2017-18'!$B$8:$B$35,0)),INDEX('I.KI 2017-18'!W$9:W$393,MATCH($B307,'I.KI 2017-18'!$B$9:$B$393,0)))),"")</f>
        <v>0</v>
      </c>
      <c r="AK307" s="156">
        <f>_xlfn.IFNA(IF($B307=$B$382,0,_xlfn.IFNA(INDEX('I.Supplementary 2017-18'!X$8:X$35,MATCH($B307,'I.Supplementary 2017-18'!$B$8:$B$35,0)),INDEX('I.KI 2017-18'!X$9:X$393,MATCH($B307,'I.KI 2017-18'!$B$9:$B$393,0)))),"")</f>
        <v>135.18716740030379</v>
      </c>
      <c r="AL307" s="193">
        <f>_xlfn.IFNA(IF($B307=$B$382,0,_xlfn.IFNA(INDEX('I.Supplementary 2017-18'!Y$8:Y$35,MATCH($B307,'I.Supplementary 2017-18'!$B$8:$B$35,0)),INDEX('I.KI 2017-18'!Y$9:Y$393,MATCH($B307,'I.KI 2017-18'!$B$9:$B$393,0)))),"")</f>
        <v>0</v>
      </c>
      <c r="AM307" s="193">
        <f>_xlfn.IFNA(IF($B307=$B$382,0,_xlfn.IFNA(INDEX('I.Supplementary 2017-18'!Z$8:Z$35,MATCH($B307,'I.Supplementary 2017-18'!$B$8:$B$35,0)),INDEX('I.KI 2017-18'!Z$9:Z$393,MATCH($B307,'I.KI 2017-18'!$B$9:$B$393,0)))),"")</f>
        <v>0</v>
      </c>
      <c r="AN307" s="193">
        <f>_xlfn.IFNA(IF($B307=$B$382,0,_xlfn.IFNA(INDEX('I.Supplementary 2017-18'!AA$8:AA$35,MATCH($B307,'I.Supplementary 2017-18'!$B$8:$B$35,0)),INDEX('I.KI 2017-18'!AA$9:AA$393,MATCH($B307,'I.KI 2017-18'!$B$9:$B$393,0)))),"")</f>
        <v>0</v>
      </c>
      <c r="AO307" s="157">
        <f>_xlfn.IFNA(IF($B307=$B$382,0,_xlfn.IFNA(INDEX('I.Supplementary 2017-18'!AB$8:AB$35,MATCH($B307,'I.Supplementary 2017-18'!$B$8:$B$35,0)),INDEX('I.KI 2017-18'!AB$9:AB$393,MATCH($B307,'I.KI 2017-18'!$B$9:$B$393,0)))),"")</f>
        <v>0</v>
      </c>
      <c r="AP307" s="149"/>
      <c r="AQ307" s="156">
        <f>_xlfn.IFNA(IF($B307=$B$381,0,IF($B307=$B$382,0,_xlfn.IFNA(INDEX('I.Supplementary 2017-18'!I$8:I$35,MATCH($B307,'I.Supplementary 2017-18'!$B$8:$B$35,0)),INDEX('I.KI 2017-18'!I$9:I$393,MATCH($B307,'I.KI 2017-18'!$B$9:$B$393,0))))),"")</f>
        <v>40.68719635602617</v>
      </c>
      <c r="AR307" s="149">
        <f>_xlfn.IFNA(IF($B307=$B$381,0,IF($B307=$B$382,0,_xlfn.IFNA(INDEX('I.Supplementary 2017-18'!J$8:J$35,MATCH($B307,'I.Supplementary 2017-18'!$B$8:$B$35,0)),INDEX('I.KI 2017-18'!J$9:J$393,MATCH($B307,'I.KI 2017-18'!$B$9:$B$393,0))))),"")</f>
        <v>94.499971044277629</v>
      </c>
      <c r="AS307" s="157">
        <f>_xlfn.IFNA(IF($B307=$B$381,0,IF($B307=$B$382,0,_xlfn.IFNA(INDEX('I.Supplementary 2017-18'!H$8:H$35,MATCH($B307,'I.Supplementary 2017-18'!$B$8:$B$35,0)),INDEX('I.KI 2017-18'!H$9:H$393,MATCH($B307,'I.KI 2017-18'!$B$9:$B$393,0))))),"")</f>
        <v>135.18716740030379</v>
      </c>
      <c r="AT307" s="149"/>
      <c r="AU307" s="156">
        <f>_xlfn.IFNA(_xlfn.IFNA(INDEX('I.Supplementary 2018-19'!P$8:P$157,MATCH($B307,'I.Supplementary 2018-19'!$B$8:$B$157,0)),INDEX('I.KI 2018-19'!P$9:P$393,MATCH($B307,'I.KI 2018-19'!$B$9:$B$393,0))),"")</f>
        <v>25.51498045791638</v>
      </c>
      <c r="AV307" s="193">
        <f>_xlfn.IFNA(_xlfn.IFNA(INDEX('I.Supplementary 2018-19'!Q$8:Q$157,MATCH($B307,'I.Supplementary 2018-19'!$B$8:$B$157,0)),INDEX('I.KI 2018-19'!Q$9:Q$393,MATCH($B307,'I.KI 2018-19'!$B$9:$B$393,0))),"")</f>
        <v>0</v>
      </c>
      <c r="AW307" s="193">
        <f>_xlfn.IFNA(_xlfn.IFNA(INDEX('I.Supplementary 2018-19'!R$8:R$157,MATCH($B307,'I.Supplementary 2018-19'!$B$8:$B$157,0)),INDEX('I.KI 2018-19'!R$9:R$393,MATCH($B307,'I.KI 2018-19'!$B$9:$B$393,0))),"")</f>
        <v>0</v>
      </c>
      <c r="AX307" s="193">
        <f>_xlfn.IFNA(_xlfn.IFNA(INDEX('I.Supplementary 2018-19'!S$8:S$157,MATCH($B307,'I.Supplementary 2018-19'!$B$8:$B$157,0)),INDEX('I.KI 2018-19'!S$9:S$393,MATCH($B307,'I.KI 2018-19'!$B$9:$B$393,0))),"")</f>
        <v>0</v>
      </c>
      <c r="AY307" s="157">
        <f>_xlfn.IFNA(_xlfn.IFNA(INDEX('I.Supplementary 2018-19'!T$8:T$157,MATCH($B307,'I.Supplementary 2018-19'!$B$8:$B$157,0)),INDEX('I.KI 2018-19'!T$9:T$393,MATCH($B307,'I.KI 2018-19'!$B$9:$B$393,0))),"")</f>
        <v>0</v>
      </c>
      <c r="AZ307" s="156">
        <f>_xlfn.IFNA(_xlfn.IFNA(INDEX('I.Supplementary 2018-19'!U$8:U$157,MATCH($B307,'I.Supplementary 2018-19'!$B$8:$B$157,0)),INDEX('I.KI 2018-19'!U$9:U$393,MATCH($B307,'I.KI 2018-19'!$B$9:$B$393,0))),"")</f>
        <v>97.339025968354633</v>
      </c>
      <c r="BA307" s="193">
        <f>_xlfn.IFNA(_xlfn.IFNA(INDEX('I.Supplementary 2018-19'!V$8:V$157,MATCH($B307,'I.Supplementary 2018-19'!$B$8:$B$157,0)),INDEX('I.KI 2018-19'!V$9:V$393,MATCH($B307,'I.KI 2018-19'!$B$9:$B$393,0))),"")</f>
        <v>0</v>
      </c>
      <c r="BB307" s="193">
        <f>_xlfn.IFNA(_xlfn.IFNA(INDEX('I.Supplementary 2018-19'!W$8:W$157,MATCH($B307,'I.Supplementary 2018-19'!$B$8:$B$157,0)),INDEX('I.KI 2018-19'!W$9:W$393,MATCH($B307,'I.KI 2018-19'!$B$9:$B$393,0))),"")</f>
        <v>0</v>
      </c>
      <c r="BC307" s="193">
        <f>_xlfn.IFNA(_xlfn.IFNA(INDEX('I.Supplementary 2018-19'!X$8:X$157,MATCH($B307,'I.Supplementary 2018-19'!$B$8:$B$157,0)),INDEX('I.KI 2018-19'!X$9:X$393,MATCH($B307,'I.KI 2018-19'!$B$9:$B$393,0))),"")</f>
        <v>0</v>
      </c>
      <c r="BD307" s="157">
        <f>_xlfn.IFNA(_xlfn.IFNA(INDEX('I.Supplementary 2018-19'!Y$8:Y$157,MATCH($B307,'I.Supplementary 2018-19'!$B$8:$B$157,0)),INDEX('I.KI 2018-19'!Y$9:Y$393,MATCH($B307,'I.KI 2018-19'!$B$9:$B$393,0))),"")</f>
        <v>0</v>
      </c>
      <c r="BE307" s="156">
        <f>_xlfn.IFNA(_xlfn.IFNA(INDEX('I.Supplementary 2018-19'!Z$8:Z$157,MATCH($B307,'I.Supplementary 2018-19'!$B$8:$B$157,0)),INDEX('I.KI 2018-19'!Z$9:Z$393,MATCH($B307,'I.KI 2018-19'!$B$9:$B$393,0))),"")</f>
        <v>122.85400642627101</v>
      </c>
      <c r="BF307" s="193">
        <f>_xlfn.IFNA(_xlfn.IFNA(INDEX('I.Supplementary 2018-19'!AA$8:AA$157,MATCH($B307,'I.Supplementary 2018-19'!$B$8:$B$157,0)),INDEX('I.KI 2018-19'!AA$9:AA$393,MATCH($B307,'I.KI 2018-19'!$B$9:$B$393,0))),"")</f>
        <v>0</v>
      </c>
      <c r="BG307" s="193">
        <f>_xlfn.IFNA(_xlfn.IFNA(INDEX('I.Supplementary 2018-19'!AB$8:AB$157,MATCH($B307,'I.Supplementary 2018-19'!$B$8:$B$157,0)),INDEX('I.KI 2018-19'!AB$9:AB$393,MATCH($B307,'I.KI 2018-19'!$B$9:$B$393,0))),"")</f>
        <v>0</v>
      </c>
      <c r="BH307" s="193">
        <f>_xlfn.IFNA(_xlfn.IFNA(INDEX('I.Supplementary 2018-19'!AC$8:AC$157,MATCH($B307,'I.Supplementary 2018-19'!$B$8:$B$157,0)),INDEX('I.KI 2018-19'!AC$9:AC$393,MATCH($B307,'I.KI 2018-19'!$B$9:$B$393,0))),"")</f>
        <v>0</v>
      </c>
      <c r="BI307" s="157">
        <f>_xlfn.IFNA(_xlfn.IFNA(INDEX('I.Supplementary 2018-19'!AD$8:AD$157,MATCH($B307,'I.Supplementary 2018-19'!$B$8:$B$157,0)),INDEX('I.KI 2018-19'!AD$9:AD$393,MATCH($B307,'I.KI 2018-19'!$B$9:$B$393,0))),"")</f>
        <v>0</v>
      </c>
      <c r="BJ307" s="149"/>
      <c r="BK307" s="156">
        <f>_xlfn.IFNA(IF($B307=$B$381,0,IF($B307=$B$382,0,_xlfn.IFNA(INDEX('I.Supplementary 2018-19'!I$8:I$157,MATCH($B307,'I.Supplementary 2018-19'!$B$8:$B$157,0)),INDEX('I.KI 2018-19'!I$9:I$393,MATCH($B307,'I.KI 2018-19'!$B$9:$B$393,0))))),"")</f>
        <v>25.51498045791638</v>
      </c>
      <c r="BL307" s="149">
        <f>_xlfn.IFNA(IF($B307=$B$381,0,IF($B307=$B$382,0,_xlfn.IFNA(INDEX('I.Supplementary 2018-19'!J$8:J$157,MATCH($B307,'I.Supplementary 2018-19'!$B$8:$B$157,0)),INDEX('I.KI 2018-19'!J$9:J$393,MATCH($B307,'I.KI 2018-19'!$B$9:$B$393,0))))),"")</f>
        <v>97.339025968354633</v>
      </c>
      <c r="BM307" s="157">
        <f>_xlfn.IFNA(IF($B307=$B$381,0,IF($B307=$B$382,0,_xlfn.IFNA(INDEX('I.Supplementary 2018-19'!H$8:H$157,MATCH($B307,'I.Supplementary 2018-19'!$B$8:$B$157,0)),INDEX('I.KI 2018-19'!H$9:H$393,MATCH($B307,'I.KI 2018-19'!$B$9:$B$393,0))))),"")</f>
        <v>122.85400642627101</v>
      </c>
    </row>
    <row r="308" spans="2:65">
      <c r="B308" s="121" t="str">
        <f>'Calculations for 2021-22'!B308</f>
        <v>E7034</v>
      </c>
      <c r="C308" s="160" t="str">
        <f>'Calculations for 2021-22'!D308</f>
        <v>E6134</v>
      </c>
      <c r="D308" t="str">
        <f>'Calculations for 2021-22'!E308</f>
        <v>FIR</v>
      </c>
      <c r="E308" t="str">
        <f>'Calculations for 2021-22'!F308</f>
        <v>P1902</v>
      </c>
      <c r="F308" s="120" t="str">
        <f>'Calculations for 2021-22'!H308</f>
        <v>Staffordshire Fire</v>
      </c>
      <c r="G308" s="156" t="str">
        <f>_xlfn.IFNA(INDEX('I.KI 2016-17'!M$8:M$391,MATCH($B308,'I.KI 2016-17'!$B$8:$B$391,0)),"")</f>
        <v/>
      </c>
      <c r="H308" s="149" t="str">
        <f>_xlfn.IFNA(INDEX('I.KI 2016-17'!N$8:N$391,MATCH($B308,'I.KI 2016-17'!$B$8:$B$391,0)),"")</f>
        <v/>
      </c>
      <c r="I308" s="149" t="str">
        <f>_xlfn.IFNA(INDEX('I.KI 2016-17'!O$8:O$391,MATCH($B308,'I.KI 2016-17'!$B$8:$B$391,0)),"")</f>
        <v/>
      </c>
      <c r="J308" s="149" t="str">
        <f>_xlfn.IFNA(INDEX('I.KI 2016-17'!P$8:P$391,MATCH($B308,'I.KI 2016-17'!$B$8:$B$391,0)),"")</f>
        <v/>
      </c>
      <c r="K308" s="157" t="str">
        <f>_xlfn.IFNA(INDEX('I.KI 2016-17'!Q$8:Q$391,MATCH($B308,'I.KI 2016-17'!$B$8:$B$391,0)),"")</f>
        <v/>
      </c>
      <c r="L308" s="156" t="str">
        <f>_xlfn.IFNA(INDEX('I.KI 2016-17'!R$8:R$391,MATCH($B308,'I.KI 2016-17'!$B$8:$B$391,0)),"")</f>
        <v/>
      </c>
      <c r="M308" s="193" t="str">
        <f>_xlfn.IFNA(INDEX('I.KI 2016-17'!S$8:S$391,MATCH($B308,'I.KI 2016-17'!$B$8:$B$391,0)),"")</f>
        <v/>
      </c>
      <c r="N308" s="193" t="str">
        <f>_xlfn.IFNA(INDEX('I.KI 2016-17'!T$8:T$391,MATCH($B308,'I.KI 2016-17'!$B$8:$B$391,0)),"")</f>
        <v/>
      </c>
      <c r="O308" s="193" t="str">
        <f>_xlfn.IFNA(INDEX('I.KI 2016-17'!U$8:U$391,MATCH($B308,'I.KI 2016-17'!$B$8:$B$391,0)),"")</f>
        <v/>
      </c>
      <c r="P308" s="157" t="str">
        <f>_xlfn.IFNA(INDEX('I.KI 2016-17'!V$8:V$391,MATCH($B308,'I.KI 2016-17'!$B$8:$B$391,0)),"")</f>
        <v/>
      </c>
      <c r="Q308" s="156" t="str">
        <f>_xlfn.IFNA(INDEX('I.KI 2016-17'!W$8:W$391,MATCH($B308,'I.KI 2016-17'!$B$8:$B$391,0)),"")</f>
        <v/>
      </c>
      <c r="R308" s="193" t="str">
        <f>_xlfn.IFNA(INDEX('I.KI 2016-17'!X$8:X$391,MATCH($B308,'I.KI 2016-17'!$B$8:$B$391,0)),"")</f>
        <v/>
      </c>
      <c r="S308" s="193" t="str">
        <f>_xlfn.IFNA(INDEX('I.KI 2016-17'!Y$8:Y$391,MATCH($B308,'I.KI 2016-17'!$B$8:$B$391,0)),"")</f>
        <v/>
      </c>
      <c r="T308" s="193" t="str">
        <f>_xlfn.IFNA(INDEX('I.KI 2016-17'!Z$8:Z$391,MATCH($B308,'I.KI 2016-17'!$B$8:$B$391,0)),"")</f>
        <v/>
      </c>
      <c r="U308" s="157" t="str">
        <f>_xlfn.IFNA(INDEX('I.KI 2016-17'!AA$8:AA$391,MATCH($B308,'I.KI 2016-17'!$B$8:$B$391,0)),"")</f>
        <v/>
      </c>
      <c r="V308" s="149"/>
      <c r="W308" s="154" t="str">
        <f>_xlfn.IFNA(INDEX('I.KI 2016-17'!$H$8:$H$391,MATCH(B308,'I.KI 2016-17'!$B$8:$B$391,0)),"")</f>
        <v/>
      </c>
      <c r="X308" s="153" t="str">
        <f>_xlfn.IFNA(INDEX('I.KI 2016-17'!$I$8:$I$391,MATCH(B308,'I.KI 2016-17'!$B$8:$B$391,0)),"")</f>
        <v/>
      </c>
      <c r="Y308" s="155" t="str">
        <f>_xlfn.IFNA(INDEX('I.KI 2016-17'!$G$8:$G$391,MATCH(B308,'I.KI 2016-17'!$B$8:$B$391,0)),"")</f>
        <v/>
      </c>
      <c r="Z308" s="149"/>
      <c r="AA308" s="156" t="str">
        <f>_xlfn.IFNA(IF($B308=$B$382,0,_xlfn.IFNA(INDEX('I.Supplementary 2017-18'!N$8:N$35,MATCH($B308,'I.Supplementary 2017-18'!$B$8:$B$35,0)),INDEX('I.KI 2017-18'!N$9:N$393,MATCH($B308,'I.KI 2017-18'!$B$9:$B$393,0)))),"")</f>
        <v/>
      </c>
      <c r="AB308" s="193" t="str">
        <f>_xlfn.IFNA(IF($B308=$B$382,0,_xlfn.IFNA(INDEX('I.Supplementary 2017-18'!O$8:O$35,MATCH($B308,'I.Supplementary 2017-18'!$B$8:$B$35,0)),INDEX('I.KI 2017-18'!O$9:O$393,MATCH($B308,'I.KI 2017-18'!$B$9:$B$393,0)))),"")</f>
        <v/>
      </c>
      <c r="AC308" s="193" t="str">
        <f>_xlfn.IFNA(IF($B308=$B$382,0,_xlfn.IFNA(INDEX('I.Supplementary 2017-18'!P$8:P$35,MATCH($B308,'I.Supplementary 2017-18'!$B$8:$B$35,0)),INDEX('I.KI 2017-18'!P$9:P$393,MATCH($B308,'I.KI 2017-18'!$B$9:$B$393,0)))),"")</f>
        <v/>
      </c>
      <c r="AD308" s="193" t="str">
        <f>_xlfn.IFNA(IF($B308=$B$382,0,_xlfn.IFNA(INDEX('I.Supplementary 2017-18'!Q$8:Q$35,MATCH($B308,'I.Supplementary 2017-18'!$B$8:$B$35,0)),INDEX('I.KI 2017-18'!Q$9:Q$393,MATCH($B308,'I.KI 2017-18'!$B$9:$B$393,0)))),"")</f>
        <v/>
      </c>
      <c r="AE308" s="157" t="str">
        <f>_xlfn.IFNA(IF($B308=$B$382,0,_xlfn.IFNA(INDEX('I.Supplementary 2017-18'!R$8:R$35,MATCH($B308,'I.Supplementary 2017-18'!$B$8:$B$35,0)),INDEX('I.KI 2017-18'!R$9:R$393,MATCH($B308,'I.KI 2017-18'!$B$9:$B$393,0)))),"")</f>
        <v/>
      </c>
      <c r="AF308" s="156" t="str">
        <f>_xlfn.IFNA(IF($B308=$B$382,0,_xlfn.IFNA(INDEX('I.Supplementary 2017-18'!S$8:S$35,MATCH($B308,'I.Supplementary 2017-18'!$B$8:$B$35,0)),INDEX('I.KI 2017-18'!S$9:S$393,MATCH($B308,'I.KI 2017-18'!$B$9:$B$393,0)))),"")</f>
        <v/>
      </c>
      <c r="AG308" s="193" t="str">
        <f>_xlfn.IFNA(IF($B308=$B$382,0,_xlfn.IFNA(INDEX('I.Supplementary 2017-18'!T$8:T$35,MATCH($B308,'I.Supplementary 2017-18'!$B$8:$B$35,0)),INDEX('I.KI 2017-18'!T$9:T$393,MATCH($B308,'I.KI 2017-18'!$B$9:$B$393,0)))),"")</f>
        <v/>
      </c>
      <c r="AH308" s="193" t="str">
        <f>_xlfn.IFNA(IF($B308=$B$382,0,_xlfn.IFNA(INDEX('I.Supplementary 2017-18'!U$8:U$35,MATCH($B308,'I.Supplementary 2017-18'!$B$8:$B$35,0)),INDEX('I.KI 2017-18'!U$9:U$393,MATCH($B308,'I.KI 2017-18'!$B$9:$B$393,0)))),"")</f>
        <v/>
      </c>
      <c r="AI308" s="193" t="str">
        <f>_xlfn.IFNA(IF($B308=$B$382,0,_xlfn.IFNA(INDEX('I.Supplementary 2017-18'!V$8:V$35,MATCH($B308,'I.Supplementary 2017-18'!$B$8:$B$35,0)),INDEX('I.KI 2017-18'!V$9:V$393,MATCH($B308,'I.KI 2017-18'!$B$9:$B$393,0)))),"")</f>
        <v/>
      </c>
      <c r="AJ308" s="157" t="str">
        <f>_xlfn.IFNA(IF($B308=$B$382,0,_xlfn.IFNA(INDEX('I.Supplementary 2017-18'!W$8:W$35,MATCH($B308,'I.Supplementary 2017-18'!$B$8:$B$35,0)),INDEX('I.KI 2017-18'!W$9:W$393,MATCH($B308,'I.KI 2017-18'!$B$9:$B$393,0)))),"")</f>
        <v/>
      </c>
      <c r="AK308" s="156" t="str">
        <f>_xlfn.IFNA(IF($B308=$B$382,0,_xlfn.IFNA(INDEX('I.Supplementary 2017-18'!X$8:X$35,MATCH($B308,'I.Supplementary 2017-18'!$B$8:$B$35,0)),INDEX('I.KI 2017-18'!X$9:X$393,MATCH($B308,'I.KI 2017-18'!$B$9:$B$393,0)))),"")</f>
        <v/>
      </c>
      <c r="AL308" s="193" t="str">
        <f>_xlfn.IFNA(IF($B308=$B$382,0,_xlfn.IFNA(INDEX('I.Supplementary 2017-18'!Y$8:Y$35,MATCH($B308,'I.Supplementary 2017-18'!$B$8:$B$35,0)),INDEX('I.KI 2017-18'!Y$9:Y$393,MATCH($B308,'I.KI 2017-18'!$B$9:$B$393,0)))),"")</f>
        <v/>
      </c>
      <c r="AM308" s="193" t="str">
        <f>_xlfn.IFNA(IF($B308=$B$382,0,_xlfn.IFNA(INDEX('I.Supplementary 2017-18'!Z$8:Z$35,MATCH($B308,'I.Supplementary 2017-18'!$B$8:$B$35,0)),INDEX('I.KI 2017-18'!Z$9:Z$393,MATCH($B308,'I.KI 2017-18'!$B$9:$B$393,0)))),"")</f>
        <v/>
      </c>
      <c r="AN308" s="193" t="str">
        <f>_xlfn.IFNA(IF($B308=$B$382,0,_xlfn.IFNA(INDEX('I.Supplementary 2017-18'!AA$8:AA$35,MATCH($B308,'I.Supplementary 2017-18'!$B$8:$B$35,0)),INDEX('I.KI 2017-18'!AA$9:AA$393,MATCH($B308,'I.KI 2017-18'!$B$9:$B$393,0)))),"")</f>
        <v/>
      </c>
      <c r="AO308" s="157" t="str">
        <f>_xlfn.IFNA(IF($B308=$B$382,0,_xlfn.IFNA(INDEX('I.Supplementary 2017-18'!AB$8:AB$35,MATCH($B308,'I.Supplementary 2017-18'!$B$8:$B$35,0)),INDEX('I.KI 2017-18'!AB$9:AB$393,MATCH($B308,'I.KI 2017-18'!$B$9:$B$393,0)))),"")</f>
        <v/>
      </c>
      <c r="AP308" s="149"/>
      <c r="AQ308" s="156" t="str">
        <f>_xlfn.IFNA(IF($B308=$B$381,0,IF($B308=$B$382,0,_xlfn.IFNA(INDEX('I.Supplementary 2017-18'!I$8:I$35,MATCH($B308,'I.Supplementary 2017-18'!$B$8:$B$35,0)),INDEX('I.KI 2017-18'!I$9:I$393,MATCH($B308,'I.KI 2017-18'!$B$9:$B$393,0))))),"")</f>
        <v/>
      </c>
      <c r="AR308" s="149" t="str">
        <f>_xlfn.IFNA(IF($B308=$B$381,0,IF($B308=$B$382,0,_xlfn.IFNA(INDEX('I.Supplementary 2017-18'!J$8:J$35,MATCH($B308,'I.Supplementary 2017-18'!$B$8:$B$35,0)),INDEX('I.KI 2017-18'!J$9:J$393,MATCH($B308,'I.KI 2017-18'!$B$9:$B$393,0))))),"")</f>
        <v/>
      </c>
      <c r="AS308" s="157" t="str">
        <f>_xlfn.IFNA(IF($B308=$B$381,0,IF($B308=$B$382,0,_xlfn.IFNA(INDEX('I.Supplementary 2017-18'!H$8:H$35,MATCH($B308,'I.Supplementary 2017-18'!$B$8:$B$35,0)),INDEX('I.KI 2017-18'!H$9:H$393,MATCH($B308,'I.KI 2017-18'!$B$9:$B$393,0))))),"")</f>
        <v/>
      </c>
      <c r="AT308" s="149"/>
      <c r="AU308" s="156" t="str">
        <f>_xlfn.IFNA(_xlfn.IFNA(INDEX('I.Supplementary 2018-19'!P$8:P$157,MATCH($B308,'I.Supplementary 2018-19'!$B$8:$B$157,0)),INDEX('I.KI 2018-19'!P$9:P$393,MATCH($B308,'I.KI 2018-19'!$B$9:$B$393,0))),"")</f>
        <v/>
      </c>
      <c r="AV308" s="193" t="str">
        <f>_xlfn.IFNA(_xlfn.IFNA(INDEX('I.Supplementary 2018-19'!Q$8:Q$157,MATCH($B308,'I.Supplementary 2018-19'!$B$8:$B$157,0)),INDEX('I.KI 2018-19'!Q$9:Q$393,MATCH($B308,'I.KI 2018-19'!$B$9:$B$393,0))),"")</f>
        <v/>
      </c>
      <c r="AW308" s="193" t="str">
        <f>_xlfn.IFNA(_xlfn.IFNA(INDEX('I.Supplementary 2018-19'!R$8:R$157,MATCH($B308,'I.Supplementary 2018-19'!$B$8:$B$157,0)),INDEX('I.KI 2018-19'!R$9:R$393,MATCH($B308,'I.KI 2018-19'!$B$9:$B$393,0))),"")</f>
        <v/>
      </c>
      <c r="AX308" s="193" t="str">
        <f>_xlfn.IFNA(_xlfn.IFNA(INDEX('I.Supplementary 2018-19'!S$8:S$157,MATCH($B308,'I.Supplementary 2018-19'!$B$8:$B$157,0)),INDEX('I.KI 2018-19'!S$9:S$393,MATCH($B308,'I.KI 2018-19'!$B$9:$B$393,0))),"")</f>
        <v/>
      </c>
      <c r="AY308" s="157" t="str">
        <f>_xlfn.IFNA(_xlfn.IFNA(INDEX('I.Supplementary 2018-19'!T$8:T$157,MATCH($B308,'I.Supplementary 2018-19'!$B$8:$B$157,0)),INDEX('I.KI 2018-19'!T$9:T$393,MATCH($B308,'I.KI 2018-19'!$B$9:$B$393,0))),"")</f>
        <v/>
      </c>
      <c r="AZ308" s="156" t="str">
        <f>_xlfn.IFNA(_xlfn.IFNA(INDEX('I.Supplementary 2018-19'!U$8:U$157,MATCH($B308,'I.Supplementary 2018-19'!$B$8:$B$157,0)),INDEX('I.KI 2018-19'!U$9:U$393,MATCH($B308,'I.KI 2018-19'!$B$9:$B$393,0))),"")</f>
        <v/>
      </c>
      <c r="BA308" s="193" t="str">
        <f>_xlfn.IFNA(_xlfn.IFNA(INDEX('I.Supplementary 2018-19'!V$8:V$157,MATCH($B308,'I.Supplementary 2018-19'!$B$8:$B$157,0)),INDEX('I.KI 2018-19'!V$9:V$393,MATCH($B308,'I.KI 2018-19'!$B$9:$B$393,0))),"")</f>
        <v/>
      </c>
      <c r="BB308" s="193" t="str">
        <f>_xlfn.IFNA(_xlfn.IFNA(INDEX('I.Supplementary 2018-19'!W$8:W$157,MATCH($B308,'I.Supplementary 2018-19'!$B$8:$B$157,0)),INDEX('I.KI 2018-19'!W$9:W$393,MATCH($B308,'I.KI 2018-19'!$B$9:$B$393,0))),"")</f>
        <v/>
      </c>
      <c r="BC308" s="193" t="str">
        <f>_xlfn.IFNA(_xlfn.IFNA(INDEX('I.Supplementary 2018-19'!X$8:X$157,MATCH($B308,'I.Supplementary 2018-19'!$B$8:$B$157,0)),INDEX('I.KI 2018-19'!X$9:X$393,MATCH($B308,'I.KI 2018-19'!$B$9:$B$393,0))),"")</f>
        <v/>
      </c>
      <c r="BD308" s="157" t="str">
        <f>_xlfn.IFNA(_xlfn.IFNA(INDEX('I.Supplementary 2018-19'!Y$8:Y$157,MATCH($B308,'I.Supplementary 2018-19'!$B$8:$B$157,0)),INDEX('I.KI 2018-19'!Y$9:Y$393,MATCH($B308,'I.KI 2018-19'!$B$9:$B$393,0))),"")</f>
        <v/>
      </c>
      <c r="BE308" s="156" t="str">
        <f>_xlfn.IFNA(_xlfn.IFNA(INDEX('I.Supplementary 2018-19'!Z$8:Z$157,MATCH($B308,'I.Supplementary 2018-19'!$B$8:$B$157,0)),INDEX('I.KI 2018-19'!Z$9:Z$393,MATCH($B308,'I.KI 2018-19'!$B$9:$B$393,0))),"")</f>
        <v/>
      </c>
      <c r="BF308" s="193" t="str">
        <f>_xlfn.IFNA(_xlfn.IFNA(INDEX('I.Supplementary 2018-19'!AA$8:AA$157,MATCH($B308,'I.Supplementary 2018-19'!$B$8:$B$157,0)),INDEX('I.KI 2018-19'!AA$9:AA$393,MATCH($B308,'I.KI 2018-19'!$B$9:$B$393,0))),"")</f>
        <v/>
      </c>
      <c r="BG308" s="193" t="str">
        <f>_xlfn.IFNA(_xlfn.IFNA(INDEX('I.Supplementary 2018-19'!AB$8:AB$157,MATCH($B308,'I.Supplementary 2018-19'!$B$8:$B$157,0)),INDEX('I.KI 2018-19'!AB$9:AB$393,MATCH($B308,'I.KI 2018-19'!$B$9:$B$393,0))),"")</f>
        <v/>
      </c>
      <c r="BH308" s="193" t="str">
        <f>_xlfn.IFNA(_xlfn.IFNA(INDEX('I.Supplementary 2018-19'!AC$8:AC$157,MATCH($B308,'I.Supplementary 2018-19'!$B$8:$B$157,0)),INDEX('I.KI 2018-19'!AC$9:AC$393,MATCH($B308,'I.KI 2018-19'!$B$9:$B$393,0))),"")</f>
        <v/>
      </c>
      <c r="BI308" s="157" t="str">
        <f>_xlfn.IFNA(_xlfn.IFNA(INDEX('I.Supplementary 2018-19'!AD$8:AD$157,MATCH($B308,'I.Supplementary 2018-19'!$B$8:$B$157,0)),INDEX('I.KI 2018-19'!AD$9:AD$393,MATCH($B308,'I.KI 2018-19'!$B$9:$B$393,0))),"")</f>
        <v/>
      </c>
      <c r="BJ308" s="149"/>
      <c r="BK308" s="156" t="str">
        <f>_xlfn.IFNA(IF($B308=$B$381,0,IF($B308=$B$382,0,_xlfn.IFNA(INDEX('I.Supplementary 2018-19'!I$8:I$157,MATCH($B308,'I.Supplementary 2018-19'!$B$8:$B$157,0)),INDEX('I.KI 2018-19'!I$9:I$393,MATCH($B308,'I.KI 2018-19'!$B$9:$B$393,0))))),"")</f>
        <v/>
      </c>
      <c r="BL308" s="149" t="str">
        <f>_xlfn.IFNA(IF($B308=$B$381,0,IF($B308=$B$382,0,_xlfn.IFNA(INDEX('I.Supplementary 2018-19'!J$8:J$157,MATCH($B308,'I.Supplementary 2018-19'!$B$8:$B$157,0)),INDEX('I.KI 2018-19'!J$9:J$393,MATCH($B308,'I.KI 2018-19'!$B$9:$B$393,0))))),"")</f>
        <v/>
      </c>
      <c r="BM308" s="157" t="str">
        <f>_xlfn.IFNA(IF($B308=$B$381,0,IF($B308=$B$382,0,_xlfn.IFNA(INDEX('I.Supplementary 2018-19'!H$8:H$157,MATCH($B308,'I.Supplementary 2018-19'!$B$8:$B$157,0)),INDEX('I.KI 2018-19'!H$9:H$393,MATCH($B308,'I.KI 2018-19'!$B$9:$B$393,0))))),"")</f>
        <v/>
      </c>
    </row>
    <row r="309" spans="2:65">
      <c r="B309" s="121" t="str">
        <f>'Calculations for 2021-22'!B309</f>
        <v>E3437</v>
      </c>
      <c r="C309" s="160" t="str">
        <f>'Calculations for 2021-22'!D309</f>
        <v>E3437</v>
      </c>
      <c r="D309" t="str">
        <f>'Calculations for 2021-22'!E309</f>
        <v>SD</v>
      </c>
      <c r="E309" t="str">
        <f>'Calculations for 2021-22'!F309</f>
        <v>P1902</v>
      </c>
      <c r="F309" s="120" t="str">
        <f>'Calculations for 2021-22'!H309</f>
        <v>Staffordshire Moorlands</v>
      </c>
      <c r="G309" s="156">
        <f>_xlfn.IFNA(INDEX('I.KI 2016-17'!M$8:M$391,MATCH($B309,'I.KI 2016-17'!$B$8:$B$391,0)),"")</f>
        <v>0</v>
      </c>
      <c r="H309" s="149">
        <f>_xlfn.IFNA(INDEX('I.KI 2016-17'!N$8:N$391,MATCH($B309,'I.KI 2016-17'!$B$8:$B$391,0)),"")</f>
        <v>1.2462905062980001</v>
      </c>
      <c r="I309" s="149">
        <f>_xlfn.IFNA(INDEX('I.KI 2016-17'!O$8:O$391,MATCH($B309,'I.KI 2016-17'!$B$8:$B$391,0)),"")</f>
        <v>0</v>
      </c>
      <c r="J309" s="149">
        <f>_xlfn.IFNA(INDEX('I.KI 2016-17'!P$8:P$391,MATCH($B309,'I.KI 2016-17'!$B$8:$B$391,0)),"")</f>
        <v>0</v>
      </c>
      <c r="K309" s="157">
        <f>_xlfn.IFNA(INDEX('I.KI 2016-17'!Q$8:Q$391,MATCH($B309,'I.KI 2016-17'!$B$8:$B$391,0)),"")</f>
        <v>0</v>
      </c>
      <c r="L309" s="156">
        <f>_xlfn.IFNA(INDEX('I.KI 2016-17'!R$8:R$391,MATCH($B309,'I.KI 2016-17'!$B$8:$B$391,0)),"")</f>
        <v>0</v>
      </c>
      <c r="M309" s="193">
        <f>_xlfn.IFNA(INDEX('I.KI 2016-17'!S$8:S$391,MATCH($B309,'I.KI 2016-17'!$B$8:$B$391,0)),"")</f>
        <v>2.4000007364610001</v>
      </c>
      <c r="N309" s="193">
        <f>_xlfn.IFNA(INDEX('I.KI 2016-17'!T$8:T$391,MATCH($B309,'I.KI 2016-17'!$B$8:$B$391,0)),"")</f>
        <v>0</v>
      </c>
      <c r="O309" s="193">
        <f>_xlfn.IFNA(INDEX('I.KI 2016-17'!U$8:U$391,MATCH($B309,'I.KI 2016-17'!$B$8:$B$391,0)),"")</f>
        <v>0</v>
      </c>
      <c r="P309" s="157">
        <f>_xlfn.IFNA(INDEX('I.KI 2016-17'!V$8:V$391,MATCH($B309,'I.KI 2016-17'!$B$8:$B$391,0)),"")</f>
        <v>0</v>
      </c>
      <c r="Q309" s="156">
        <f>_xlfn.IFNA(INDEX('I.KI 2016-17'!W$8:W$391,MATCH($B309,'I.KI 2016-17'!$B$8:$B$391,0)),"")</f>
        <v>0</v>
      </c>
      <c r="R309" s="193">
        <f>_xlfn.IFNA(INDEX('I.KI 2016-17'!X$8:X$391,MATCH($B309,'I.KI 2016-17'!$B$8:$B$391,0)),"")</f>
        <v>3.6462912427590002</v>
      </c>
      <c r="S309" s="193">
        <f>_xlfn.IFNA(INDEX('I.KI 2016-17'!Y$8:Y$391,MATCH($B309,'I.KI 2016-17'!$B$8:$B$391,0)),"")</f>
        <v>0</v>
      </c>
      <c r="T309" s="193">
        <f>_xlfn.IFNA(INDEX('I.KI 2016-17'!Z$8:Z$391,MATCH($B309,'I.KI 2016-17'!$B$8:$B$391,0)),"")</f>
        <v>0</v>
      </c>
      <c r="U309" s="157">
        <f>_xlfn.IFNA(INDEX('I.KI 2016-17'!AA$8:AA$391,MATCH($B309,'I.KI 2016-17'!$B$8:$B$391,0)),"")</f>
        <v>0</v>
      </c>
      <c r="V309" s="149"/>
      <c r="W309" s="154">
        <f>_xlfn.IFNA(INDEX('I.KI 2016-17'!$H$8:$H$391,MATCH(B309,'I.KI 2016-17'!$B$8:$B$391,0)),"")</f>
        <v>1.2462905062980001</v>
      </c>
      <c r="X309" s="153">
        <f>_xlfn.IFNA(INDEX('I.KI 2016-17'!$I$8:$I$391,MATCH(B309,'I.KI 2016-17'!$B$8:$B$391,0)),"")</f>
        <v>2.4000007364610001</v>
      </c>
      <c r="Y309" s="155">
        <f>_xlfn.IFNA(INDEX('I.KI 2016-17'!$G$8:$G$391,MATCH(B309,'I.KI 2016-17'!$B$8:$B$391,0)),"")</f>
        <v>3.6462912427590002</v>
      </c>
      <c r="Z309" s="149"/>
      <c r="AA309" s="156">
        <f>_xlfn.IFNA(IF($B309=$B$382,0,_xlfn.IFNA(INDEX('I.Supplementary 2017-18'!N$8:N$35,MATCH($B309,'I.Supplementary 2017-18'!$B$8:$B$35,0)),INDEX('I.KI 2017-18'!N$9:N$393,MATCH($B309,'I.KI 2017-18'!$B$9:$B$393,0)))),"")</f>
        <v>0</v>
      </c>
      <c r="AB309" s="193">
        <f>_xlfn.IFNA(IF($B309=$B$382,0,_xlfn.IFNA(INDEX('I.Supplementary 2017-18'!O$8:O$35,MATCH($B309,'I.Supplementary 2017-18'!$B$8:$B$35,0)),INDEX('I.KI 2017-18'!O$9:O$393,MATCH($B309,'I.KI 2017-18'!$B$9:$B$393,0)))),"")</f>
        <v>0.69144773506536339</v>
      </c>
      <c r="AC309" s="193">
        <f>_xlfn.IFNA(IF($B309=$B$382,0,_xlfn.IFNA(INDEX('I.Supplementary 2017-18'!P$8:P$35,MATCH($B309,'I.Supplementary 2017-18'!$B$8:$B$35,0)),INDEX('I.KI 2017-18'!P$9:P$393,MATCH($B309,'I.KI 2017-18'!$B$9:$B$393,0)))),"")</f>
        <v>0</v>
      </c>
      <c r="AD309" s="193">
        <f>_xlfn.IFNA(IF($B309=$B$382,0,_xlfn.IFNA(INDEX('I.Supplementary 2017-18'!Q$8:Q$35,MATCH($B309,'I.Supplementary 2017-18'!$B$8:$B$35,0)),INDEX('I.KI 2017-18'!Q$9:Q$393,MATCH($B309,'I.KI 2017-18'!$B$9:$B$393,0)))),"")</f>
        <v>0</v>
      </c>
      <c r="AE309" s="157">
        <f>_xlfn.IFNA(IF($B309=$B$382,0,_xlfn.IFNA(INDEX('I.Supplementary 2017-18'!R$8:R$35,MATCH($B309,'I.Supplementary 2017-18'!$B$8:$B$35,0)),INDEX('I.KI 2017-18'!R$9:R$393,MATCH($B309,'I.KI 2017-18'!$B$9:$B$393,0)))),"")</f>
        <v>0</v>
      </c>
      <c r="AF309" s="156">
        <f>_xlfn.IFNA(IF($B309=$B$382,0,_xlfn.IFNA(INDEX('I.Supplementary 2017-18'!S$8:S$35,MATCH($B309,'I.Supplementary 2017-18'!$B$8:$B$35,0)),INDEX('I.KI 2017-18'!S$9:S$393,MATCH($B309,'I.KI 2017-18'!$B$9:$B$393,0)))),"")</f>
        <v>0</v>
      </c>
      <c r="AG309" s="193">
        <f>_xlfn.IFNA(IF($B309=$B$382,0,_xlfn.IFNA(INDEX('I.Supplementary 2017-18'!T$8:T$35,MATCH($B309,'I.Supplementary 2017-18'!$B$8:$B$35,0)),INDEX('I.KI 2017-18'!T$9:T$393,MATCH($B309,'I.KI 2017-18'!$B$9:$B$393,0)))),"")</f>
        <v>2.4489992106645562</v>
      </c>
      <c r="AH309" s="193">
        <f>_xlfn.IFNA(IF($B309=$B$382,0,_xlfn.IFNA(INDEX('I.Supplementary 2017-18'!U$8:U$35,MATCH($B309,'I.Supplementary 2017-18'!$B$8:$B$35,0)),INDEX('I.KI 2017-18'!U$9:U$393,MATCH($B309,'I.KI 2017-18'!$B$9:$B$393,0)))),"")</f>
        <v>0</v>
      </c>
      <c r="AI309" s="193">
        <f>_xlfn.IFNA(IF($B309=$B$382,0,_xlfn.IFNA(INDEX('I.Supplementary 2017-18'!V$8:V$35,MATCH($B309,'I.Supplementary 2017-18'!$B$8:$B$35,0)),INDEX('I.KI 2017-18'!V$9:V$393,MATCH($B309,'I.KI 2017-18'!$B$9:$B$393,0)))),"")</f>
        <v>0</v>
      </c>
      <c r="AJ309" s="157">
        <f>_xlfn.IFNA(IF($B309=$B$382,0,_xlfn.IFNA(INDEX('I.Supplementary 2017-18'!W$8:W$35,MATCH($B309,'I.Supplementary 2017-18'!$B$8:$B$35,0)),INDEX('I.KI 2017-18'!W$9:W$393,MATCH($B309,'I.KI 2017-18'!$B$9:$B$393,0)))),"")</f>
        <v>0</v>
      </c>
      <c r="AK309" s="156">
        <f>_xlfn.IFNA(IF($B309=$B$382,0,_xlfn.IFNA(INDEX('I.Supplementary 2017-18'!X$8:X$35,MATCH($B309,'I.Supplementary 2017-18'!$B$8:$B$35,0)),INDEX('I.KI 2017-18'!X$9:X$393,MATCH($B309,'I.KI 2017-18'!$B$9:$B$393,0)))),"")</f>
        <v>0</v>
      </c>
      <c r="AL309" s="193">
        <f>_xlfn.IFNA(IF($B309=$B$382,0,_xlfn.IFNA(INDEX('I.Supplementary 2017-18'!Y$8:Y$35,MATCH($B309,'I.Supplementary 2017-18'!$B$8:$B$35,0)),INDEX('I.KI 2017-18'!Y$9:Y$393,MATCH($B309,'I.KI 2017-18'!$B$9:$B$393,0)))),"")</f>
        <v>3.1404469457299196</v>
      </c>
      <c r="AM309" s="193">
        <f>_xlfn.IFNA(IF($B309=$B$382,0,_xlfn.IFNA(INDEX('I.Supplementary 2017-18'!Z$8:Z$35,MATCH($B309,'I.Supplementary 2017-18'!$B$8:$B$35,0)),INDEX('I.KI 2017-18'!Z$9:Z$393,MATCH($B309,'I.KI 2017-18'!$B$9:$B$393,0)))),"")</f>
        <v>0</v>
      </c>
      <c r="AN309" s="193">
        <f>_xlfn.IFNA(IF($B309=$B$382,0,_xlfn.IFNA(INDEX('I.Supplementary 2017-18'!AA$8:AA$35,MATCH($B309,'I.Supplementary 2017-18'!$B$8:$B$35,0)),INDEX('I.KI 2017-18'!AA$9:AA$393,MATCH($B309,'I.KI 2017-18'!$B$9:$B$393,0)))),"")</f>
        <v>0</v>
      </c>
      <c r="AO309" s="157">
        <f>_xlfn.IFNA(IF($B309=$B$382,0,_xlfn.IFNA(INDEX('I.Supplementary 2017-18'!AB$8:AB$35,MATCH($B309,'I.Supplementary 2017-18'!$B$8:$B$35,0)),INDEX('I.KI 2017-18'!AB$9:AB$393,MATCH($B309,'I.KI 2017-18'!$B$9:$B$393,0)))),"")</f>
        <v>0</v>
      </c>
      <c r="AP309" s="149"/>
      <c r="AQ309" s="156">
        <f>_xlfn.IFNA(IF($B309=$B$381,0,IF($B309=$B$382,0,_xlfn.IFNA(INDEX('I.Supplementary 2017-18'!I$8:I$35,MATCH($B309,'I.Supplementary 2017-18'!$B$8:$B$35,0)),INDEX('I.KI 2017-18'!I$9:I$393,MATCH($B309,'I.KI 2017-18'!$B$9:$B$393,0))))),"")</f>
        <v>0.69144773506536339</v>
      </c>
      <c r="AR309" s="149">
        <f>_xlfn.IFNA(IF($B309=$B$381,0,IF($B309=$B$382,0,_xlfn.IFNA(INDEX('I.Supplementary 2017-18'!J$8:J$35,MATCH($B309,'I.Supplementary 2017-18'!$B$8:$B$35,0)),INDEX('I.KI 2017-18'!J$9:J$393,MATCH($B309,'I.KI 2017-18'!$B$9:$B$393,0))))),"")</f>
        <v>2.4489992106645562</v>
      </c>
      <c r="AS309" s="157">
        <f>_xlfn.IFNA(IF($B309=$B$381,0,IF($B309=$B$382,0,_xlfn.IFNA(INDEX('I.Supplementary 2017-18'!H$8:H$35,MATCH($B309,'I.Supplementary 2017-18'!$B$8:$B$35,0)),INDEX('I.KI 2017-18'!H$9:H$393,MATCH($B309,'I.KI 2017-18'!$B$9:$B$393,0))))),"")</f>
        <v>3.1404469457299196</v>
      </c>
      <c r="AT309" s="149"/>
      <c r="AU309" s="156">
        <f>_xlfn.IFNA(_xlfn.IFNA(INDEX('I.Supplementary 2018-19'!P$8:P$157,MATCH($B309,'I.Supplementary 2018-19'!$B$8:$B$157,0)),INDEX('I.KI 2018-19'!P$9:P$393,MATCH($B309,'I.KI 2018-19'!$B$9:$B$393,0))),"")</f>
        <v>0</v>
      </c>
      <c r="AV309" s="193">
        <f>_xlfn.IFNA(_xlfn.IFNA(INDEX('I.Supplementary 2018-19'!Q$8:Q$157,MATCH($B309,'I.Supplementary 2018-19'!$B$8:$B$157,0)),INDEX('I.KI 2018-19'!Q$9:Q$393,MATCH($B309,'I.KI 2018-19'!$B$9:$B$393,0))),"")</f>
        <v>0.34700199469226695</v>
      </c>
      <c r="AW309" s="193">
        <f>_xlfn.IFNA(_xlfn.IFNA(INDEX('I.Supplementary 2018-19'!R$8:R$157,MATCH($B309,'I.Supplementary 2018-19'!$B$8:$B$157,0)),INDEX('I.KI 2018-19'!R$9:R$393,MATCH($B309,'I.KI 2018-19'!$B$9:$B$393,0))),"")</f>
        <v>0</v>
      </c>
      <c r="AX309" s="193">
        <f>_xlfn.IFNA(_xlfn.IFNA(INDEX('I.Supplementary 2018-19'!S$8:S$157,MATCH($B309,'I.Supplementary 2018-19'!$B$8:$B$157,0)),INDEX('I.KI 2018-19'!S$9:S$393,MATCH($B309,'I.KI 2018-19'!$B$9:$B$393,0))),"")</f>
        <v>0</v>
      </c>
      <c r="AY309" s="157">
        <f>_xlfn.IFNA(_xlfn.IFNA(INDEX('I.Supplementary 2018-19'!T$8:T$157,MATCH($B309,'I.Supplementary 2018-19'!$B$8:$B$157,0)),INDEX('I.KI 2018-19'!T$9:T$393,MATCH($B309,'I.KI 2018-19'!$B$9:$B$393,0))),"")</f>
        <v>0</v>
      </c>
      <c r="AZ309" s="156">
        <f>_xlfn.IFNA(_xlfn.IFNA(INDEX('I.Supplementary 2018-19'!U$8:U$157,MATCH($B309,'I.Supplementary 2018-19'!$B$8:$B$157,0)),INDEX('I.KI 2018-19'!U$9:U$393,MATCH($B309,'I.KI 2018-19'!$B$9:$B$393,0))),"")</f>
        <v>0</v>
      </c>
      <c r="BA309" s="193">
        <f>_xlfn.IFNA(_xlfn.IFNA(INDEX('I.Supplementary 2018-19'!V$8:V$157,MATCH($B309,'I.Supplementary 2018-19'!$B$8:$B$157,0)),INDEX('I.KI 2018-19'!V$9:V$393,MATCH($B309,'I.KI 2018-19'!$B$9:$B$393,0))),"")</f>
        <v>2.5225742942467533</v>
      </c>
      <c r="BB309" s="193">
        <f>_xlfn.IFNA(_xlfn.IFNA(INDEX('I.Supplementary 2018-19'!W$8:W$157,MATCH($B309,'I.Supplementary 2018-19'!$B$8:$B$157,0)),INDEX('I.KI 2018-19'!W$9:W$393,MATCH($B309,'I.KI 2018-19'!$B$9:$B$393,0))),"")</f>
        <v>0</v>
      </c>
      <c r="BC309" s="193">
        <f>_xlfn.IFNA(_xlfn.IFNA(INDEX('I.Supplementary 2018-19'!X$8:X$157,MATCH($B309,'I.Supplementary 2018-19'!$B$8:$B$157,0)),INDEX('I.KI 2018-19'!X$9:X$393,MATCH($B309,'I.KI 2018-19'!$B$9:$B$393,0))),"")</f>
        <v>0</v>
      </c>
      <c r="BD309" s="157">
        <f>_xlfn.IFNA(_xlfn.IFNA(INDEX('I.Supplementary 2018-19'!Y$8:Y$157,MATCH($B309,'I.Supplementary 2018-19'!$B$8:$B$157,0)),INDEX('I.KI 2018-19'!Y$9:Y$393,MATCH($B309,'I.KI 2018-19'!$B$9:$B$393,0))),"")</f>
        <v>0</v>
      </c>
      <c r="BE309" s="156">
        <f>_xlfn.IFNA(_xlfn.IFNA(INDEX('I.Supplementary 2018-19'!Z$8:Z$157,MATCH($B309,'I.Supplementary 2018-19'!$B$8:$B$157,0)),INDEX('I.KI 2018-19'!Z$9:Z$393,MATCH($B309,'I.KI 2018-19'!$B$9:$B$393,0))),"")</f>
        <v>0</v>
      </c>
      <c r="BF309" s="193">
        <f>_xlfn.IFNA(_xlfn.IFNA(INDEX('I.Supplementary 2018-19'!AA$8:AA$157,MATCH($B309,'I.Supplementary 2018-19'!$B$8:$B$157,0)),INDEX('I.KI 2018-19'!AA$9:AA$393,MATCH($B309,'I.KI 2018-19'!$B$9:$B$393,0))),"")</f>
        <v>2.8695762889390202</v>
      </c>
      <c r="BG309" s="193">
        <f>_xlfn.IFNA(_xlfn.IFNA(INDEX('I.Supplementary 2018-19'!AB$8:AB$157,MATCH($B309,'I.Supplementary 2018-19'!$B$8:$B$157,0)),INDEX('I.KI 2018-19'!AB$9:AB$393,MATCH($B309,'I.KI 2018-19'!$B$9:$B$393,0))),"")</f>
        <v>0</v>
      </c>
      <c r="BH309" s="193">
        <f>_xlfn.IFNA(_xlfn.IFNA(INDEX('I.Supplementary 2018-19'!AC$8:AC$157,MATCH($B309,'I.Supplementary 2018-19'!$B$8:$B$157,0)),INDEX('I.KI 2018-19'!AC$9:AC$393,MATCH($B309,'I.KI 2018-19'!$B$9:$B$393,0))),"")</f>
        <v>0</v>
      </c>
      <c r="BI309" s="157">
        <f>_xlfn.IFNA(_xlfn.IFNA(INDEX('I.Supplementary 2018-19'!AD$8:AD$157,MATCH($B309,'I.Supplementary 2018-19'!$B$8:$B$157,0)),INDEX('I.KI 2018-19'!AD$9:AD$393,MATCH($B309,'I.KI 2018-19'!$B$9:$B$393,0))),"")</f>
        <v>0</v>
      </c>
      <c r="BJ309" s="149"/>
      <c r="BK309" s="156">
        <f>_xlfn.IFNA(IF($B309=$B$381,0,IF($B309=$B$382,0,_xlfn.IFNA(INDEX('I.Supplementary 2018-19'!I$8:I$157,MATCH($B309,'I.Supplementary 2018-19'!$B$8:$B$157,0)),INDEX('I.KI 2018-19'!I$9:I$393,MATCH($B309,'I.KI 2018-19'!$B$9:$B$393,0))))),"")</f>
        <v>0.34700199469226695</v>
      </c>
      <c r="BL309" s="149">
        <f>_xlfn.IFNA(IF($B309=$B$381,0,IF($B309=$B$382,0,_xlfn.IFNA(INDEX('I.Supplementary 2018-19'!J$8:J$157,MATCH($B309,'I.Supplementary 2018-19'!$B$8:$B$157,0)),INDEX('I.KI 2018-19'!J$9:J$393,MATCH($B309,'I.KI 2018-19'!$B$9:$B$393,0))))),"")</f>
        <v>2.5225742942467533</v>
      </c>
      <c r="BM309" s="157">
        <f>_xlfn.IFNA(IF($B309=$B$381,0,IF($B309=$B$382,0,_xlfn.IFNA(INDEX('I.Supplementary 2018-19'!H$8:H$157,MATCH($B309,'I.Supplementary 2018-19'!$B$8:$B$157,0)),INDEX('I.KI 2018-19'!H$9:H$393,MATCH($B309,'I.KI 2018-19'!$B$9:$B$393,0))))),"")</f>
        <v>2.8695762889390202</v>
      </c>
    </row>
    <row r="310" spans="2:65">
      <c r="B310" s="121" t="str">
        <f>'Calculations for 2021-22'!B310</f>
        <v>E1937</v>
      </c>
      <c r="C310" s="160" t="str">
        <f>'Calculations for 2021-22'!D310</f>
        <v>E1937</v>
      </c>
      <c r="D310" t="str">
        <f>'Calculations for 2021-22'!E310</f>
        <v>SD</v>
      </c>
      <c r="E310" t="str">
        <f>'Calculations for 2021-22'!F310</f>
        <v>P1905</v>
      </c>
      <c r="F310" s="120" t="str">
        <f>'Calculations for 2021-22'!H310</f>
        <v>Stevenage</v>
      </c>
      <c r="G310" s="156">
        <f>_xlfn.IFNA(INDEX('I.KI 2016-17'!M$8:M$391,MATCH($B310,'I.KI 2016-17'!$B$8:$B$391,0)),"")</f>
        <v>0</v>
      </c>
      <c r="H310" s="149">
        <f>_xlfn.IFNA(INDEX('I.KI 2016-17'!N$8:N$391,MATCH($B310,'I.KI 2016-17'!$B$8:$B$391,0)),"")</f>
        <v>1.2358359841509998</v>
      </c>
      <c r="I310" s="149">
        <f>_xlfn.IFNA(INDEX('I.KI 2016-17'!O$8:O$391,MATCH($B310,'I.KI 2016-17'!$B$8:$B$391,0)),"")</f>
        <v>0</v>
      </c>
      <c r="J310" s="149">
        <f>_xlfn.IFNA(INDEX('I.KI 2016-17'!P$8:P$391,MATCH($B310,'I.KI 2016-17'!$B$8:$B$391,0)),"")</f>
        <v>0</v>
      </c>
      <c r="K310" s="157">
        <f>_xlfn.IFNA(INDEX('I.KI 2016-17'!Q$8:Q$391,MATCH($B310,'I.KI 2016-17'!$B$8:$B$391,0)),"")</f>
        <v>0</v>
      </c>
      <c r="L310" s="156">
        <f>_xlfn.IFNA(INDEX('I.KI 2016-17'!R$8:R$391,MATCH($B310,'I.KI 2016-17'!$B$8:$B$391,0)),"")</f>
        <v>0</v>
      </c>
      <c r="M310" s="193">
        <f>_xlfn.IFNA(INDEX('I.KI 2016-17'!S$8:S$391,MATCH($B310,'I.KI 2016-17'!$B$8:$B$391,0)),"")</f>
        <v>2.3542530723810002</v>
      </c>
      <c r="N310" s="193">
        <f>_xlfn.IFNA(INDEX('I.KI 2016-17'!T$8:T$391,MATCH($B310,'I.KI 2016-17'!$B$8:$B$391,0)),"")</f>
        <v>0</v>
      </c>
      <c r="O310" s="193">
        <f>_xlfn.IFNA(INDEX('I.KI 2016-17'!U$8:U$391,MATCH($B310,'I.KI 2016-17'!$B$8:$B$391,0)),"")</f>
        <v>0</v>
      </c>
      <c r="P310" s="157">
        <f>_xlfn.IFNA(INDEX('I.KI 2016-17'!V$8:V$391,MATCH($B310,'I.KI 2016-17'!$B$8:$B$391,0)),"")</f>
        <v>0</v>
      </c>
      <c r="Q310" s="156">
        <f>_xlfn.IFNA(INDEX('I.KI 2016-17'!W$8:W$391,MATCH($B310,'I.KI 2016-17'!$B$8:$B$391,0)),"")</f>
        <v>0</v>
      </c>
      <c r="R310" s="193">
        <f>_xlfn.IFNA(INDEX('I.KI 2016-17'!X$8:X$391,MATCH($B310,'I.KI 2016-17'!$B$8:$B$391,0)),"")</f>
        <v>3.5900890565320003</v>
      </c>
      <c r="S310" s="193">
        <f>_xlfn.IFNA(INDEX('I.KI 2016-17'!Y$8:Y$391,MATCH($B310,'I.KI 2016-17'!$B$8:$B$391,0)),"")</f>
        <v>0</v>
      </c>
      <c r="T310" s="193">
        <f>_xlfn.IFNA(INDEX('I.KI 2016-17'!Z$8:Z$391,MATCH($B310,'I.KI 2016-17'!$B$8:$B$391,0)),"")</f>
        <v>0</v>
      </c>
      <c r="U310" s="157">
        <f>_xlfn.IFNA(INDEX('I.KI 2016-17'!AA$8:AA$391,MATCH($B310,'I.KI 2016-17'!$B$8:$B$391,0)),"")</f>
        <v>0</v>
      </c>
      <c r="V310" s="149"/>
      <c r="W310" s="154">
        <f>_xlfn.IFNA(INDEX('I.KI 2016-17'!$H$8:$H$391,MATCH(B310,'I.KI 2016-17'!$B$8:$B$391,0)),"")</f>
        <v>1.2358359841509998</v>
      </c>
      <c r="X310" s="153">
        <f>_xlfn.IFNA(INDEX('I.KI 2016-17'!$I$8:$I$391,MATCH(B310,'I.KI 2016-17'!$B$8:$B$391,0)),"")</f>
        <v>2.3542530723810002</v>
      </c>
      <c r="Y310" s="155">
        <f>_xlfn.IFNA(INDEX('I.KI 2016-17'!$G$8:$G$391,MATCH(B310,'I.KI 2016-17'!$B$8:$B$391,0)),"")</f>
        <v>3.5900890565320003</v>
      </c>
      <c r="Z310" s="149"/>
      <c r="AA310" s="156">
        <f>_xlfn.IFNA(IF($B310=$B$382,0,_xlfn.IFNA(INDEX('I.Supplementary 2017-18'!N$8:N$35,MATCH($B310,'I.Supplementary 2017-18'!$B$8:$B$35,0)),INDEX('I.KI 2017-18'!N$9:N$393,MATCH($B310,'I.KI 2017-18'!$B$9:$B$393,0)))),"")</f>
        <v>0</v>
      </c>
      <c r="AB310" s="193">
        <f>_xlfn.IFNA(IF($B310=$B$382,0,_xlfn.IFNA(INDEX('I.Supplementary 2017-18'!O$8:O$35,MATCH($B310,'I.Supplementary 2017-18'!$B$8:$B$35,0)),INDEX('I.KI 2017-18'!O$9:O$393,MATCH($B310,'I.KI 2017-18'!$B$9:$B$393,0)))),"")</f>
        <v>0.68996853540127723</v>
      </c>
      <c r="AC310" s="193">
        <f>_xlfn.IFNA(IF($B310=$B$382,0,_xlfn.IFNA(INDEX('I.Supplementary 2017-18'!P$8:P$35,MATCH($B310,'I.Supplementary 2017-18'!$B$8:$B$35,0)),INDEX('I.KI 2017-18'!P$9:P$393,MATCH($B310,'I.KI 2017-18'!$B$9:$B$393,0)))),"")</f>
        <v>0</v>
      </c>
      <c r="AD310" s="193">
        <f>_xlfn.IFNA(IF($B310=$B$382,0,_xlfn.IFNA(INDEX('I.Supplementary 2017-18'!Q$8:Q$35,MATCH($B310,'I.Supplementary 2017-18'!$B$8:$B$35,0)),INDEX('I.KI 2017-18'!Q$9:Q$393,MATCH($B310,'I.KI 2017-18'!$B$9:$B$393,0)))),"")</f>
        <v>0</v>
      </c>
      <c r="AE310" s="157">
        <f>_xlfn.IFNA(IF($B310=$B$382,0,_xlfn.IFNA(INDEX('I.Supplementary 2017-18'!R$8:R$35,MATCH($B310,'I.Supplementary 2017-18'!$B$8:$B$35,0)),INDEX('I.KI 2017-18'!R$9:R$393,MATCH($B310,'I.KI 2017-18'!$B$9:$B$393,0)))),"")</f>
        <v>0</v>
      </c>
      <c r="AF310" s="156">
        <f>_xlfn.IFNA(IF($B310=$B$382,0,_xlfn.IFNA(INDEX('I.Supplementary 2017-18'!S$8:S$35,MATCH($B310,'I.Supplementary 2017-18'!$B$8:$B$35,0)),INDEX('I.KI 2017-18'!S$9:S$393,MATCH($B310,'I.KI 2017-18'!$B$9:$B$393,0)))),"")</f>
        <v>0</v>
      </c>
      <c r="AG310" s="193">
        <f>_xlfn.IFNA(IF($B310=$B$382,0,_xlfn.IFNA(INDEX('I.Supplementary 2017-18'!T$8:T$35,MATCH($B310,'I.Supplementary 2017-18'!$B$8:$B$35,0)),INDEX('I.KI 2017-18'!T$9:T$393,MATCH($B310,'I.KI 2017-18'!$B$9:$B$393,0)))),"")</f>
        <v>2.4023175611468681</v>
      </c>
      <c r="AH310" s="193">
        <f>_xlfn.IFNA(IF($B310=$B$382,0,_xlfn.IFNA(INDEX('I.Supplementary 2017-18'!U$8:U$35,MATCH($B310,'I.Supplementary 2017-18'!$B$8:$B$35,0)),INDEX('I.KI 2017-18'!U$9:U$393,MATCH($B310,'I.KI 2017-18'!$B$9:$B$393,0)))),"")</f>
        <v>0</v>
      </c>
      <c r="AI310" s="193">
        <f>_xlfn.IFNA(IF($B310=$B$382,0,_xlfn.IFNA(INDEX('I.Supplementary 2017-18'!V$8:V$35,MATCH($B310,'I.Supplementary 2017-18'!$B$8:$B$35,0)),INDEX('I.KI 2017-18'!V$9:V$393,MATCH($B310,'I.KI 2017-18'!$B$9:$B$393,0)))),"")</f>
        <v>0</v>
      </c>
      <c r="AJ310" s="157">
        <f>_xlfn.IFNA(IF($B310=$B$382,0,_xlfn.IFNA(INDEX('I.Supplementary 2017-18'!W$8:W$35,MATCH($B310,'I.Supplementary 2017-18'!$B$8:$B$35,0)),INDEX('I.KI 2017-18'!W$9:W$393,MATCH($B310,'I.KI 2017-18'!$B$9:$B$393,0)))),"")</f>
        <v>0</v>
      </c>
      <c r="AK310" s="156">
        <f>_xlfn.IFNA(IF($B310=$B$382,0,_xlfn.IFNA(INDEX('I.Supplementary 2017-18'!X$8:X$35,MATCH($B310,'I.Supplementary 2017-18'!$B$8:$B$35,0)),INDEX('I.KI 2017-18'!X$9:X$393,MATCH($B310,'I.KI 2017-18'!$B$9:$B$393,0)))),"")</f>
        <v>0</v>
      </c>
      <c r="AL310" s="193">
        <f>_xlfn.IFNA(IF($B310=$B$382,0,_xlfn.IFNA(INDEX('I.Supplementary 2017-18'!Y$8:Y$35,MATCH($B310,'I.Supplementary 2017-18'!$B$8:$B$35,0)),INDEX('I.KI 2017-18'!Y$9:Y$393,MATCH($B310,'I.KI 2017-18'!$B$9:$B$393,0)))),"")</f>
        <v>3.0922860965481451</v>
      </c>
      <c r="AM310" s="193">
        <f>_xlfn.IFNA(IF($B310=$B$382,0,_xlfn.IFNA(INDEX('I.Supplementary 2017-18'!Z$8:Z$35,MATCH($B310,'I.Supplementary 2017-18'!$B$8:$B$35,0)),INDEX('I.KI 2017-18'!Z$9:Z$393,MATCH($B310,'I.KI 2017-18'!$B$9:$B$393,0)))),"")</f>
        <v>0</v>
      </c>
      <c r="AN310" s="193">
        <f>_xlfn.IFNA(IF($B310=$B$382,0,_xlfn.IFNA(INDEX('I.Supplementary 2017-18'!AA$8:AA$35,MATCH($B310,'I.Supplementary 2017-18'!$B$8:$B$35,0)),INDEX('I.KI 2017-18'!AA$9:AA$393,MATCH($B310,'I.KI 2017-18'!$B$9:$B$393,0)))),"")</f>
        <v>0</v>
      </c>
      <c r="AO310" s="157">
        <f>_xlfn.IFNA(IF($B310=$B$382,0,_xlfn.IFNA(INDEX('I.Supplementary 2017-18'!AB$8:AB$35,MATCH($B310,'I.Supplementary 2017-18'!$B$8:$B$35,0)),INDEX('I.KI 2017-18'!AB$9:AB$393,MATCH($B310,'I.KI 2017-18'!$B$9:$B$393,0)))),"")</f>
        <v>0</v>
      </c>
      <c r="AP310" s="149"/>
      <c r="AQ310" s="156">
        <f>_xlfn.IFNA(IF($B310=$B$381,0,IF($B310=$B$382,0,_xlfn.IFNA(INDEX('I.Supplementary 2017-18'!I$8:I$35,MATCH($B310,'I.Supplementary 2017-18'!$B$8:$B$35,0)),INDEX('I.KI 2017-18'!I$9:I$393,MATCH($B310,'I.KI 2017-18'!$B$9:$B$393,0))))),"")</f>
        <v>0.68996853540127723</v>
      </c>
      <c r="AR310" s="149">
        <f>_xlfn.IFNA(IF($B310=$B$381,0,IF($B310=$B$382,0,_xlfn.IFNA(INDEX('I.Supplementary 2017-18'!J$8:J$35,MATCH($B310,'I.Supplementary 2017-18'!$B$8:$B$35,0)),INDEX('I.KI 2017-18'!J$9:J$393,MATCH($B310,'I.KI 2017-18'!$B$9:$B$393,0))))),"")</f>
        <v>2.4023175611468681</v>
      </c>
      <c r="AS310" s="157">
        <f>_xlfn.IFNA(IF($B310=$B$381,0,IF($B310=$B$382,0,_xlfn.IFNA(INDEX('I.Supplementary 2017-18'!H$8:H$35,MATCH($B310,'I.Supplementary 2017-18'!$B$8:$B$35,0)),INDEX('I.KI 2017-18'!H$9:H$393,MATCH($B310,'I.KI 2017-18'!$B$9:$B$393,0))))),"")</f>
        <v>3.0922860965481451</v>
      </c>
      <c r="AT310" s="149"/>
      <c r="AU310" s="156">
        <f>_xlfn.IFNA(_xlfn.IFNA(INDEX('I.Supplementary 2018-19'!P$8:P$157,MATCH($B310,'I.Supplementary 2018-19'!$B$8:$B$157,0)),INDEX('I.KI 2018-19'!P$9:P$393,MATCH($B310,'I.KI 2018-19'!$B$9:$B$393,0))),"")</f>
        <v>0</v>
      </c>
      <c r="AV310" s="193">
        <f>_xlfn.IFNA(_xlfn.IFNA(INDEX('I.Supplementary 2018-19'!Q$8:Q$157,MATCH($B310,'I.Supplementary 2018-19'!$B$8:$B$157,0)),INDEX('I.KI 2018-19'!Q$9:Q$393,MATCH($B310,'I.KI 2018-19'!$B$9:$B$393,0))),"")</f>
        <v>0.3512299176858496</v>
      </c>
      <c r="AW310" s="193">
        <f>_xlfn.IFNA(_xlfn.IFNA(INDEX('I.Supplementary 2018-19'!R$8:R$157,MATCH($B310,'I.Supplementary 2018-19'!$B$8:$B$157,0)),INDEX('I.KI 2018-19'!R$9:R$393,MATCH($B310,'I.KI 2018-19'!$B$9:$B$393,0))),"")</f>
        <v>0</v>
      </c>
      <c r="AX310" s="193">
        <f>_xlfn.IFNA(_xlfn.IFNA(INDEX('I.Supplementary 2018-19'!S$8:S$157,MATCH($B310,'I.Supplementary 2018-19'!$B$8:$B$157,0)),INDEX('I.KI 2018-19'!S$9:S$393,MATCH($B310,'I.KI 2018-19'!$B$9:$B$393,0))),"")</f>
        <v>0</v>
      </c>
      <c r="AY310" s="157">
        <f>_xlfn.IFNA(_xlfn.IFNA(INDEX('I.Supplementary 2018-19'!T$8:T$157,MATCH($B310,'I.Supplementary 2018-19'!$B$8:$B$157,0)),INDEX('I.KI 2018-19'!T$9:T$393,MATCH($B310,'I.KI 2018-19'!$B$9:$B$393,0))),"")</f>
        <v>0</v>
      </c>
      <c r="AZ310" s="156">
        <f>_xlfn.IFNA(_xlfn.IFNA(INDEX('I.Supplementary 2018-19'!U$8:U$157,MATCH($B310,'I.Supplementary 2018-19'!$B$8:$B$157,0)),INDEX('I.KI 2018-19'!U$9:U$393,MATCH($B310,'I.KI 2018-19'!$B$9:$B$393,0))),"")</f>
        <v>0</v>
      </c>
      <c r="BA310" s="193">
        <f>_xlfn.IFNA(_xlfn.IFNA(INDEX('I.Supplementary 2018-19'!V$8:V$157,MATCH($B310,'I.Supplementary 2018-19'!$B$8:$B$157,0)),INDEX('I.KI 2018-19'!V$9:V$393,MATCH($B310,'I.KI 2018-19'!$B$9:$B$393,0))),"")</f>
        <v>2.474490191739263</v>
      </c>
      <c r="BB310" s="193">
        <f>_xlfn.IFNA(_xlfn.IFNA(INDEX('I.Supplementary 2018-19'!W$8:W$157,MATCH($B310,'I.Supplementary 2018-19'!$B$8:$B$157,0)),INDEX('I.KI 2018-19'!W$9:W$393,MATCH($B310,'I.KI 2018-19'!$B$9:$B$393,0))),"")</f>
        <v>0</v>
      </c>
      <c r="BC310" s="193">
        <f>_xlfn.IFNA(_xlfn.IFNA(INDEX('I.Supplementary 2018-19'!X$8:X$157,MATCH($B310,'I.Supplementary 2018-19'!$B$8:$B$157,0)),INDEX('I.KI 2018-19'!X$9:X$393,MATCH($B310,'I.KI 2018-19'!$B$9:$B$393,0))),"")</f>
        <v>0</v>
      </c>
      <c r="BD310" s="157">
        <f>_xlfn.IFNA(_xlfn.IFNA(INDEX('I.Supplementary 2018-19'!Y$8:Y$157,MATCH($B310,'I.Supplementary 2018-19'!$B$8:$B$157,0)),INDEX('I.KI 2018-19'!Y$9:Y$393,MATCH($B310,'I.KI 2018-19'!$B$9:$B$393,0))),"")</f>
        <v>0</v>
      </c>
      <c r="BE310" s="156">
        <f>_xlfn.IFNA(_xlfn.IFNA(INDEX('I.Supplementary 2018-19'!Z$8:Z$157,MATCH($B310,'I.Supplementary 2018-19'!$B$8:$B$157,0)),INDEX('I.KI 2018-19'!Z$9:Z$393,MATCH($B310,'I.KI 2018-19'!$B$9:$B$393,0))),"")</f>
        <v>0</v>
      </c>
      <c r="BF310" s="193">
        <f>_xlfn.IFNA(_xlfn.IFNA(INDEX('I.Supplementary 2018-19'!AA$8:AA$157,MATCH($B310,'I.Supplementary 2018-19'!$B$8:$B$157,0)),INDEX('I.KI 2018-19'!AA$9:AA$393,MATCH($B310,'I.KI 2018-19'!$B$9:$B$393,0))),"")</f>
        <v>2.8257201094251125</v>
      </c>
      <c r="BG310" s="193">
        <f>_xlfn.IFNA(_xlfn.IFNA(INDEX('I.Supplementary 2018-19'!AB$8:AB$157,MATCH($B310,'I.Supplementary 2018-19'!$B$8:$B$157,0)),INDEX('I.KI 2018-19'!AB$9:AB$393,MATCH($B310,'I.KI 2018-19'!$B$9:$B$393,0))),"")</f>
        <v>0</v>
      </c>
      <c r="BH310" s="193">
        <f>_xlfn.IFNA(_xlfn.IFNA(INDEX('I.Supplementary 2018-19'!AC$8:AC$157,MATCH($B310,'I.Supplementary 2018-19'!$B$8:$B$157,0)),INDEX('I.KI 2018-19'!AC$9:AC$393,MATCH($B310,'I.KI 2018-19'!$B$9:$B$393,0))),"")</f>
        <v>0</v>
      </c>
      <c r="BI310" s="157">
        <f>_xlfn.IFNA(_xlfn.IFNA(INDEX('I.Supplementary 2018-19'!AD$8:AD$157,MATCH($B310,'I.Supplementary 2018-19'!$B$8:$B$157,0)),INDEX('I.KI 2018-19'!AD$9:AD$393,MATCH($B310,'I.KI 2018-19'!$B$9:$B$393,0))),"")</f>
        <v>0</v>
      </c>
      <c r="BJ310" s="149"/>
      <c r="BK310" s="156">
        <f>_xlfn.IFNA(IF($B310=$B$381,0,IF($B310=$B$382,0,_xlfn.IFNA(INDEX('I.Supplementary 2018-19'!I$8:I$157,MATCH($B310,'I.Supplementary 2018-19'!$B$8:$B$157,0)),INDEX('I.KI 2018-19'!I$9:I$393,MATCH($B310,'I.KI 2018-19'!$B$9:$B$393,0))))),"")</f>
        <v>0.3512299176858496</v>
      </c>
      <c r="BL310" s="149">
        <f>_xlfn.IFNA(IF($B310=$B$381,0,IF($B310=$B$382,0,_xlfn.IFNA(INDEX('I.Supplementary 2018-19'!J$8:J$157,MATCH($B310,'I.Supplementary 2018-19'!$B$8:$B$157,0)),INDEX('I.KI 2018-19'!J$9:J$393,MATCH($B310,'I.KI 2018-19'!$B$9:$B$393,0))))),"")</f>
        <v>2.474490191739263</v>
      </c>
      <c r="BM310" s="157">
        <f>_xlfn.IFNA(IF($B310=$B$381,0,IF($B310=$B$382,0,_xlfn.IFNA(INDEX('I.Supplementary 2018-19'!H$8:H$157,MATCH($B310,'I.Supplementary 2018-19'!$B$8:$B$157,0)),INDEX('I.KI 2018-19'!H$9:H$393,MATCH($B310,'I.KI 2018-19'!$B$9:$B$393,0))))),"")</f>
        <v>2.8257201094251125</v>
      </c>
    </row>
    <row r="311" spans="2:65">
      <c r="B311" s="121" t="str">
        <f>'Calculations for 2021-22'!B311</f>
        <v>E4207</v>
      </c>
      <c r="C311" s="160" t="str">
        <f>'Calculations for 2021-22'!D311</f>
        <v>E4207</v>
      </c>
      <c r="D311" t="str">
        <f>'Calculations for 2021-22'!E311</f>
        <v>MD</v>
      </c>
      <c r="E311" t="str">
        <f>'Calculations for 2021-22'!F311</f>
        <v>P1701</v>
      </c>
      <c r="F311" s="120" t="str">
        <f>'Calculations for 2021-22'!H311</f>
        <v>Stockport</v>
      </c>
      <c r="G311" s="156">
        <f>_xlfn.IFNA(INDEX('I.KI 2016-17'!M$8:M$391,MATCH($B311,'I.KI 2016-17'!$B$8:$B$391,0)),"")</f>
        <v>25.202493113027</v>
      </c>
      <c r="H311" s="149">
        <f>_xlfn.IFNA(INDEX('I.KI 2016-17'!N$8:N$391,MATCH($B311,'I.KI 2016-17'!$B$8:$B$391,0)),"")</f>
        <v>3.0869898468740002</v>
      </c>
      <c r="I311" s="149">
        <f>_xlfn.IFNA(INDEX('I.KI 2016-17'!O$8:O$391,MATCH($B311,'I.KI 2016-17'!$B$8:$B$391,0)),"")</f>
        <v>0</v>
      </c>
      <c r="J311" s="149">
        <f>_xlfn.IFNA(INDEX('I.KI 2016-17'!P$8:P$391,MATCH($B311,'I.KI 2016-17'!$B$8:$B$391,0)),"")</f>
        <v>0</v>
      </c>
      <c r="K311" s="157">
        <f>_xlfn.IFNA(INDEX('I.KI 2016-17'!Q$8:Q$391,MATCH($B311,'I.KI 2016-17'!$B$8:$B$391,0)),"")</f>
        <v>0</v>
      </c>
      <c r="L311" s="156">
        <f>_xlfn.IFNA(INDEX('I.KI 2016-17'!R$8:R$391,MATCH($B311,'I.KI 2016-17'!$B$8:$B$391,0)),"")</f>
        <v>37.036269746582001</v>
      </c>
      <c r="M311" s="193">
        <f>_xlfn.IFNA(INDEX('I.KI 2016-17'!S$8:S$391,MATCH($B311,'I.KI 2016-17'!$B$8:$B$391,0)),"")</f>
        <v>6.8153052529570006</v>
      </c>
      <c r="N311" s="193">
        <f>_xlfn.IFNA(INDEX('I.KI 2016-17'!T$8:T$391,MATCH($B311,'I.KI 2016-17'!$B$8:$B$391,0)),"")</f>
        <v>0</v>
      </c>
      <c r="O311" s="193">
        <f>_xlfn.IFNA(INDEX('I.KI 2016-17'!U$8:U$391,MATCH($B311,'I.KI 2016-17'!$B$8:$B$391,0)),"")</f>
        <v>0</v>
      </c>
      <c r="P311" s="157">
        <f>_xlfn.IFNA(INDEX('I.KI 2016-17'!V$8:V$391,MATCH($B311,'I.KI 2016-17'!$B$8:$B$391,0)),"")</f>
        <v>0</v>
      </c>
      <c r="Q311" s="156">
        <f>_xlfn.IFNA(INDEX('I.KI 2016-17'!W$8:W$391,MATCH($B311,'I.KI 2016-17'!$B$8:$B$391,0)),"")</f>
        <v>62.238762859608997</v>
      </c>
      <c r="R311" s="193">
        <f>_xlfn.IFNA(INDEX('I.KI 2016-17'!X$8:X$391,MATCH($B311,'I.KI 2016-17'!$B$8:$B$391,0)),"")</f>
        <v>9.9022950998310009</v>
      </c>
      <c r="S311" s="193">
        <f>_xlfn.IFNA(INDEX('I.KI 2016-17'!Y$8:Y$391,MATCH($B311,'I.KI 2016-17'!$B$8:$B$391,0)),"")</f>
        <v>0</v>
      </c>
      <c r="T311" s="193">
        <f>_xlfn.IFNA(INDEX('I.KI 2016-17'!Z$8:Z$391,MATCH($B311,'I.KI 2016-17'!$B$8:$B$391,0)),"")</f>
        <v>0</v>
      </c>
      <c r="U311" s="157">
        <f>_xlfn.IFNA(INDEX('I.KI 2016-17'!AA$8:AA$391,MATCH($B311,'I.KI 2016-17'!$B$8:$B$391,0)),"")</f>
        <v>0</v>
      </c>
      <c r="V311" s="149"/>
      <c r="W311" s="154">
        <f>_xlfn.IFNA(INDEX('I.KI 2016-17'!$H$8:$H$391,MATCH(B311,'I.KI 2016-17'!$B$8:$B$391,0)),"")</f>
        <v>28.289482959900997</v>
      </c>
      <c r="X311" s="153">
        <f>_xlfn.IFNA(INDEX('I.KI 2016-17'!$I$8:$I$391,MATCH(B311,'I.KI 2016-17'!$B$8:$B$391,0)),"")</f>
        <v>43.851574999539004</v>
      </c>
      <c r="Y311" s="155">
        <f>_xlfn.IFNA(INDEX('I.KI 2016-17'!$G$8:$G$391,MATCH(B311,'I.KI 2016-17'!$B$8:$B$391,0)),"")</f>
        <v>72.141057959440005</v>
      </c>
      <c r="Z311" s="149"/>
      <c r="AA311" s="156">
        <f>_xlfn.IFNA(IF($B311=$B$382,0,_xlfn.IFNA(INDEX('I.Supplementary 2017-18'!N$8:N$35,MATCH($B311,'I.Supplementary 2017-18'!$B$8:$B$35,0)),INDEX('I.KI 2017-18'!N$9:N$393,MATCH($B311,'I.KI 2017-18'!$B$9:$B$393,0)))),"")</f>
        <v>16.155509261392204</v>
      </c>
      <c r="AB311" s="193">
        <f>_xlfn.IFNA(IF($B311=$B$382,0,_xlfn.IFNA(INDEX('I.Supplementary 2017-18'!O$8:O$35,MATCH($B311,'I.Supplementary 2017-18'!$B$8:$B$35,0)),INDEX('I.KI 2017-18'!O$9:O$393,MATCH($B311,'I.KI 2017-18'!$B$9:$B$393,0)))),"")</f>
        <v>1.121139867773544</v>
      </c>
      <c r="AC311" s="193">
        <f>_xlfn.IFNA(IF($B311=$B$382,0,_xlfn.IFNA(INDEX('I.Supplementary 2017-18'!P$8:P$35,MATCH($B311,'I.Supplementary 2017-18'!$B$8:$B$35,0)),INDEX('I.KI 2017-18'!P$9:P$393,MATCH($B311,'I.KI 2017-18'!$B$9:$B$393,0)))),"")</f>
        <v>0</v>
      </c>
      <c r="AD311" s="193">
        <f>_xlfn.IFNA(IF($B311=$B$382,0,_xlfn.IFNA(INDEX('I.Supplementary 2017-18'!Q$8:Q$35,MATCH($B311,'I.Supplementary 2017-18'!$B$8:$B$35,0)),INDEX('I.KI 2017-18'!Q$9:Q$393,MATCH($B311,'I.KI 2017-18'!$B$9:$B$393,0)))),"")</f>
        <v>0</v>
      </c>
      <c r="AE311" s="157">
        <f>_xlfn.IFNA(IF($B311=$B$382,0,_xlfn.IFNA(INDEX('I.Supplementary 2017-18'!R$8:R$35,MATCH($B311,'I.Supplementary 2017-18'!$B$8:$B$35,0)),INDEX('I.KI 2017-18'!R$9:R$393,MATCH($B311,'I.KI 2017-18'!$B$9:$B$393,0)))),"")</f>
        <v>0</v>
      </c>
      <c r="AF311" s="156">
        <f>_xlfn.IFNA(IF($B311=$B$382,0,_xlfn.IFNA(INDEX('I.Supplementary 2017-18'!S$8:S$35,MATCH($B311,'I.Supplementary 2017-18'!$B$8:$B$35,0)),INDEX('I.KI 2017-18'!S$9:S$393,MATCH($B311,'I.KI 2017-18'!$B$9:$B$393,0)))),"")</f>
        <v>37.79240314279496</v>
      </c>
      <c r="AG311" s="193">
        <f>_xlfn.IFNA(IF($B311=$B$382,0,_xlfn.IFNA(INDEX('I.Supplementary 2017-18'!T$8:T$35,MATCH($B311,'I.Supplementary 2017-18'!$B$8:$B$35,0)),INDEX('I.KI 2017-18'!T$9:T$393,MATCH($B311,'I.KI 2017-18'!$B$9:$B$393,0)))),"")</f>
        <v>6.9544466930212216</v>
      </c>
      <c r="AH311" s="193">
        <f>_xlfn.IFNA(IF($B311=$B$382,0,_xlfn.IFNA(INDEX('I.Supplementary 2017-18'!U$8:U$35,MATCH($B311,'I.Supplementary 2017-18'!$B$8:$B$35,0)),INDEX('I.KI 2017-18'!U$9:U$393,MATCH($B311,'I.KI 2017-18'!$B$9:$B$393,0)))),"")</f>
        <v>0</v>
      </c>
      <c r="AI311" s="193">
        <f>_xlfn.IFNA(IF($B311=$B$382,0,_xlfn.IFNA(INDEX('I.Supplementary 2017-18'!V$8:V$35,MATCH($B311,'I.Supplementary 2017-18'!$B$8:$B$35,0)),INDEX('I.KI 2017-18'!V$9:V$393,MATCH($B311,'I.KI 2017-18'!$B$9:$B$393,0)))),"")</f>
        <v>0</v>
      </c>
      <c r="AJ311" s="157">
        <f>_xlfn.IFNA(IF($B311=$B$382,0,_xlfn.IFNA(INDEX('I.Supplementary 2017-18'!W$8:W$35,MATCH($B311,'I.Supplementary 2017-18'!$B$8:$B$35,0)),INDEX('I.KI 2017-18'!W$9:W$393,MATCH($B311,'I.KI 2017-18'!$B$9:$B$393,0)))),"")</f>
        <v>0</v>
      </c>
      <c r="AK311" s="156">
        <f>_xlfn.IFNA(IF($B311=$B$382,0,_xlfn.IFNA(INDEX('I.Supplementary 2017-18'!X$8:X$35,MATCH($B311,'I.Supplementary 2017-18'!$B$8:$B$35,0)),INDEX('I.KI 2017-18'!X$9:X$393,MATCH($B311,'I.KI 2017-18'!$B$9:$B$393,0)))),"")</f>
        <v>53.947912404187164</v>
      </c>
      <c r="AL311" s="193">
        <f>_xlfn.IFNA(IF($B311=$B$382,0,_xlfn.IFNA(INDEX('I.Supplementary 2017-18'!Y$8:Y$35,MATCH($B311,'I.Supplementary 2017-18'!$B$8:$B$35,0)),INDEX('I.KI 2017-18'!Y$9:Y$393,MATCH($B311,'I.KI 2017-18'!$B$9:$B$393,0)))),"")</f>
        <v>8.0755865607947648</v>
      </c>
      <c r="AM311" s="193">
        <f>_xlfn.IFNA(IF($B311=$B$382,0,_xlfn.IFNA(INDEX('I.Supplementary 2017-18'!Z$8:Z$35,MATCH($B311,'I.Supplementary 2017-18'!$B$8:$B$35,0)),INDEX('I.KI 2017-18'!Z$9:Z$393,MATCH($B311,'I.KI 2017-18'!$B$9:$B$393,0)))),"")</f>
        <v>0</v>
      </c>
      <c r="AN311" s="193">
        <f>_xlfn.IFNA(IF($B311=$B$382,0,_xlfn.IFNA(INDEX('I.Supplementary 2017-18'!AA$8:AA$35,MATCH($B311,'I.Supplementary 2017-18'!$B$8:$B$35,0)),INDEX('I.KI 2017-18'!AA$9:AA$393,MATCH($B311,'I.KI 2017-18'!$B$9:$B$393,0)))),"")</f>
        <v>0</v>
      </c>
      <c r="AO311" s="157">
        <f>_xlfn.IFNA(IF($B311=$B$382,0,_xlfn.IFNA(INDEX('I.Supplementary 2017-18'!AB$8:AB$35,MATCH($B311,'I.Supplementary 2017-18'!$B$8:$B$35,0)),INDEX('I.KI 2017-18'!AB$9:AB$393,MATCH($B311,'I.KI 2017-18'!$B$9:$B$393,0)))),"")</f>
        <v>0</v>
      </c>
      <c r="AP311" s="149"/>
      <c r="AQ311" s="156">
        <f>_xlfn.IFNA(IF($B311=$B$381,0,IF($B311=$B$382,0,_xlfn.IFNA(INDEX('I.Supplementary 2017-18'!I$8:I$35,MATCH($B311,'I.Supplementary 2017-18'!$B$8:$B$35,0)),INDEX('I.KI 2017-18'!I$9:I$393,MATCH($B311,'I.KI 2017-18'!$B$9:$B$393,0))))),"")</f>
        <v>17.276649129165751</v>
      </c>
      <c r="AR311" s="149">
        <f>_xlfn.IFNA(IF($B311=$B$381,0,IF($B311=$B$382,0,_xlfn.IFNA(INDEX('I.Supplementary 2017-18'!J$8:J$35,MATCH($B311,'I.Supplementary 2017-18'!$B$8:$B$35,0)),INDEX('I.KI 2017-18'!J$9:J$393,MATCH($B311,'I.KI 2017-18'!$B$9:$B$393,0))))),"")</f>
        <v>44.746849835816185</v>
      </c>
      <c r="AS311" s="157">
        <f>_xlfn.IFNA(IF($B311=$B$381,0,IF($B311=$B$382,0,_xlfn.IFNA(INDEX('I.Supplementary 2017-18'!H$8:H$35,MATCH($B311,'I.Supplementary 2017-18'!$B$8:$B$35,0)),INDEX('I.KI 2017-18'!H$9:H$393,MATCH($B311,'I.KI 2017-18'!$B$9:$B$393,0))))),"")</f>
        <v>62.02349896498194</v>
      </c>
      <c r="AT311" s="149"/>
      <c r="AU311" s="156">
        <f>_xlfn.IFNA(_xlfn.IFNA(INDEX('I.Supplementary 2018-19'!P$8:P$157,MATCH($B311,'I.Supplementary 2018-19'!$B$8:$B$157,0)),INDEX('I.KI 2018-19'!P$9:P$393,MATCH($B311,'I.KI 2018-19'!$B$9:$B$393,0))),"")</f>
        <v>10.30585532543245</v>
      </c>
      <c r="AV311" s="193">
        <f>_xlfn.IFNA(_xlfn.IFNA(INDEX('I.Supplementary 2018-19'!Q$8:Q$157,MATCH($B311,'I.Supplementary 2018-19'!$B$8:$B$157,0)),INDEX('I.KI 2018-19'!Q$9:Q$393,MATCH($B311,'I.KI 2018-19'!$B$9:$B$393,0))),"")</f>
        <v>-6.6284784947741773E-2</v>
      </c>
      <c r="AW311" s="193">
        <f>_xlfn.IFNA(_xlfn.IFNA(INDEX('I.Supplementary 2018-19'!R$8:R$157,MATCH($B311,'I.Supplementary 2018-19'!$B$8:$B$157,0)),INDEX('I.KI 2018-19'!R$9:R$393,MATCH($B311,'I.KI 2018-19'!$B$9:$B$393,0))),"")</f>
        <v>0</v>
      </c>
      <c r="AX311" s="193">
        <f>_xlfn.IFNA(_xlfn.IFNA(INDEX('I.Supplementary 2018-19'!S$8:S$157,MATCH($B311,'I.Supplementary 2018-19'!$B$8:$B$157,0)),INDEX('I.KI 2018-19'!S$9:S$393,MATCH($B311,'I.KI 2018-19'!$B$9:$B$393,0))),"")</f>
        <v>0</v>
      </c>
      <c r="AY311" s="157">
        <f>_xlfn.IFNA(_xlfn.IFNA(INDEX('I.Supplementary 2018-19'!T$8:T$157,MATCH($B311,'I.Supplementary 2018-19'!$B$8:$B$157,0)),INDEX('I.KI 2018-19'!T$9:T$393,MATCH($B311,'I.KI 2018-19'!$B$9:$B$393,0))),"")</f>
        <v>0</v>
      </c>
      <c r="AZ311" s="156">
        <f>_xlfn.IFNA(_xlfn.IFNA(INDEX('I.Supplementary 2018-19'!U$8:U$157,MATCH($B311,'I.Supplementary 2018-19'!$B$8:$B$157,0)),INDEX('I.KI 2018-19'!U$9:U$393,MATCH($B311,'I.KI 2018-19'!$B$9:$B$393,0))),"")</f>
        <v>38.927797228629998</v>
      </c>
      <c r="BA311" s="193">
        <f>_xlfn.IFNA(_xlfn.IFNA(INDEX('I.Supplementary 2018-19'!V$8:V$157,MATCH($B311,'I.Supplementary 2018-19'!$B$8:$B$157,0)),INDEX('I.KI 2018-19'!V$9:V$393,MATCH($B311,'I.KI 2018-19'!$B$9:$B$393,0))),"")</f>
        <v>7.1633785679188549</v>
      </c>
      <c r="BB311" s="193">
        <f>_xlfn.IFNA(_xlfn.IFNA(INDEX('I.Supplementary 2018-19'!W$8:W$157,MATCH($B311,'I.Supplementary 2018-19'!$B$8:$B$157,0)),INDEX('I.KI 2018-19'!W$9:W$393,MATCH($B311,'I.KI 2018-19'!$B$9:$B$393,0))),"")</f>
        <v>0</v>
      </c>
      <c r="BC311" s="193">
        <f>_xlfn.IFNA(_xlfn.IFNA(INDEX('I.Supplementary 2018-19'!X$8:X$157,MATCH($B311,'I.Supplementary 2018-19'!$B$8:$B$157,0)),INDEX('I.KI 2018-19'!X$9:X$393,MATCH($B311,'I.KI 2018-19'!$B$9:$B$393,0))),"")</f>
        <v>0</v>
      </c>
      <c r="BD311" s="157">
        <f>_xlfn.IFNA(_xlfn.IFNA(INDEX('I.Supplementary 2018-19'!Y$8:Y$157,MATCH($B311,'I.Supplementary 2018-19'!$B$8:$B$157,0)),INDEX('I.KI 2018-19'!Y$9:Y$393,MATCH($B311,'I.KI 2018-19'!$B$9:$B$393,0))),"")</f>
        <v>0</v>
      </c>
      <c r="BE311" s="156">
        <f>_xlfn.IFNA(_xlfn.IFNA(INDEX('I.Supplementary 2018-19'!Z$8:Z$157,MATCH($B311,'I.Supplementary 2018-19'!$B$8:$B$157,0)),INDEX('I.KI 2018-19'!Z$9:Z$393,MATCH($B311,'I.KI 2018-19'!$B$9:$B$393,0))),"")</f>
        <v>49.233652554062445</v>
      </c>
      <c r="BF311" s="193">
        <f>_xlfn.IFNA(_xlfn.IFNA(INDEX('I.Supplementary 2018-19'!AA$8:AA$157,MATCH($B311,'I.Supplementary 2018-19'!$B$8:$B$157,0)),INDEX('I.KI 2018-19'!AA$9:AA$393,MATCH($B311,'I.KI 2018-19'!$B$9:$B$393,0))),"")</f>
        <v>7.0970937829711129</v>
      </c>
      <c r="BG311" s="193">
        <f>_xlfn.IFNA(_xlfn.IFNA(INDEX('I.Supplementary 2018-19'!AB$8:AB$157,MATCH($B311,'I.Supplementary 2018-19'!$B$8:$B$157,0)),INDEX('I.KI 2018-19'!AB$9:AB$393,MATCH($B311,'I.KI 2018-19'!$B$9:$B$393,0))),"")</f>
        <v>0</v>
      </c>
      <c r="BH311" s="193">
        <f>_xlfn.IFNA(_xlfn.IFNA(INDEX('I.Supplementary 2018-19'!AC$8:AC$157,MATCH($B311,'I.Supplementary 2018-19'!$B$8:$B$157,0)),INDEX('I.KI 2018-19'!AC$9:AC$393,MATCH($B311,'I.KI 2018-19'!$B$9:$B$393,0))),"")</f>
        <v>0</v>
      </c>
      <c r="BI311" s="157">
        <f>_xlfn.IFNA(_xlfn.IFNA(INDEX('I.Supplementary 2018-19'!AD$8:AD$157,MATCH($B311,'I.Supplementary 2018-19'!$B$8:$B$157,0)),INDEX('I.KI 2018-19'!AD$9:AD$393,MATCH($B311,'I.KI 2018-19'!$B$9:$B$393,0))),"")</f>
        <v>0</v>
      </c>
      <c r="BJ311" s="149"/>
      <c r="BK311" s="156">
        <f>_xlfn.IFNA(IF($B311=$B$381,0,IF($B311=$B$382,0,_xlfn.IFNA(INDEX('I.Supplementary 2018-19'!I$8:I$157,MATCH($B311,'I.Supplementary 2018-19'!$B$8:$B$157,0)),INDEX('I.KI 2018-19'!I$9:I$393,MATCH($B311,'I.KI 2018-19'!$B$9:$B$393,0))))),"")</f>
        <v>10.239570540484708</v>
      </c>
      <c r="BL311" s="149">
        <f>_xlfn.IFNA(IF($B311=$B$381,0,IF($B311=$B$382,0,_xlfn.IFNA(INDEX('I.Supplementary 2018-19'!J$8:J$157,MATCH($B311,'I.Supplementary 2018-19'!$B$8:$B$157,0)),INDEX('I.KI 2018-19'!J$9:J$393,MATCH($B311,'I.KI 2018-19'!$B$9:$B$393,0))))),"")</f>
        <v>46.091175796548853</v>
      </c>
      <c r="BM311" s="157">
        <f>_xlfn.IFNA(IF($B311=$B$381,0,IF($B311=$B$382,0,_xlfn.IFNA(INDEX('I.Supplementary 2018-19'!H$8:H$157,MATCH($B311,'I.Supplementary 2018-19'!$B$8:$B$157,0)),INDEX('I.KI 2018-19'!H$9:H$393,MATCH($B311,'I.KI 2018-19'!$B$9:$B$393,0))))),"")</f>
        <v>56.33074633703356</v>
      </c>
    </row>
    <row r="312" spans="2:65">
      <c r="B312" s="121" t="str">
        <f>'Calculations for 2021-22'!B312</f>
        <v>E0704</v>
      </c>
      <c r="C312" s="160" t="str">
        <f>'Calculations for 2021-22'!D312</f>
        <v>E0704</v>
      </c>
      <c r="D312" t="str">
        <f>'Calculations for 2021-22'!E312</f>
        <v>UNINFIR</v>
      </c>
      <c r="E312">
        <f>'Calculations for 2021-22'!F312</f>
        <v>0</v>
      </c>
      <c r="F312" s="120" t="str">
        <f>'Calculations for 2021-22'!H312</f>
        <v>Stockton-on-Tees</v>
      </c>
      <c r="G312" s="156">
        <f>_xlfn.IFNA(INDEX('I.KI 2016-17'!M$8:M$391,MATCH($B312,'I.KI 2016-17'!$B$8:$B$391,0)),"")</f>
        <v>19.283638445110999</v>
      </c>
      <c r="H312" s="149">
        <f>_xlfn.IFNA(INDEX('I.KI 2016-17'!N$8:N$391,MATCH($B312,'I.KI 2016-17'!$B$8:$B$391,0)),"")</f>
        <v>2.676263621196</v>
      </c>
      <c r="I312" s="149">
        <f>_xlfn.IFNA(INDEX('I.KI 2016-17'!O$8:O$391,MATCH($B312,'I.KI 2016-17'!$B$8:$B$391,0)),"")</f>
        <v>0</v>
      </c>
      <c r="J312" s="149">
        <f>_xlfn.IFNA(INDEX('I.KI 2016-17'!P$8:P$391,MATCH($B312,'I.KI 2016-17'!$B$8:$B$391,0)),"")</f>
        <v>0</v>
      </c>
      <c r="K312" s="157">
        <f>_xlfn.IFNA(INDEX('I.KI 2016-17'!Q$8:Q$391,MATCH($B312,'I.KI 2016-17'!$B$8:$B$391,0)),"")</f>
        <v>0</v>
      </c>
      <c r="L312" s="156">
        <f>_xlfn.IFNA(INDEX('I.KI 2016-17'!R$8:R$391,MATCH($B312,'I.KI 2016-17'!$B$8:$B$391,0)),"")</f>
        <v>30.457027558949999</v>
      </c>
      <c r="M312" s="193">
        <f>_xlfn.IFNA(INDEX('I.KI 2016-17'!S$8:S$391,MATCH($B312,'I.KI 2016-17'!$B$8:$B$391,0)),"")</f>
        <v>5.8484034159660006</v>
      </c>
      <c r="N312" s="193">
        <f>_xlfn.IFNA(INDEX('I.KI 2016-17'!T$8:T$391,MATCH($B312,'I.KI 2016-17'!$B$8:$B$391,0)),"")</f>
        <v>0</v>
      </c>
      <c r="O312" s="193">
        <f>_xlfn.IFNA(INDEX('I.KI 2016-17'!U$8:U$391,MATCH($B312,'I.KI 2016-17'!$B$8:$B$391,0)),"")</f>
        <v>0</v>
      </c>
      <c r="P312" s="157">
        <f>_xlfn.IFNA(INDEX('I.KI 2016-17'!V$8:V$391,MATCH($B312,'I.KI 2016-17'!$B$8:$B$391,0)),"")</f>
        <v>0</v>
      </c>
      <c r="Q312" s="156">
        <f>_xlfn.IFNA(INDEX('I.KI 2016-17'!W$8:W$391,MATCH($B312,'I.KI 2016-17'!$B$8:$B$391,0)),"")</f>
        <v>49.740666004060998</v>
      </c>
      <c r="R312" s="193">
        <f>_xlfn.IFNA(INDEX('I.KI 2016-17'!X$8:X$391,MATCH($B312,'I.KI 2016-17'!$B$8:$B$391,0)),"")</f>
        <v>8.5246670371620006</v>
      </c>
      <c r="S312" s="193">
        <f>_xlfn.IFNA(INDEX('I.KI 2016-17'!Y$8:Y$391,MATCH($B312,'I.KI 2016-17'!$B$8:$B$391,0)),"")</f>
        <v>0</v>
      </c>
      <c r="T312" s="193">
        <f>_xlfn.IFNA(INDEX('I.KI 2016-17'!Z$8:Z$391,MATCH($B312,'I.KI 2016-17'!$B$8:$B$391,0)),"")</f>
        <v>0</v>
      </c>
      <c r="U312" s="157">
        <f>_xlfn.IFNA(INDEX('I.KI 2016-17'!AA$8:AA$391,MATCH($B312,'I.KI 2016-17'!$B$8:$B$391,0)),"")</f>
        <v>0</v>
      </c>
      <c r="V312" s="149"/>
      <c r="W312" s="154">
        <f>_xlfn.IFNA(INDEX('I.KI 2016-17'!$H$8:$H$391,MATCH(B312,'I.KI 2016-17'!$B$8:$B$391,0)),"")</f>
        <v>21.959902066307002</v>
      </c>
      <c r="X312" s="153">
        <f>_xlfn.IFNA(INDEX('I.KI 2016-17'!$I$8:$I$391,MATCH(B312,'I.KI 2016-17'!$B$8:$B$391,0)),"")</f>
        <v>36.305430974915993</v>
      </c>
      <c r="Y312" s="155">
        <f>_xlfn.IFNA(INDEX('I.KI 2016-17'!$G$8:$G$391,MATCH(B312,'I.KI 2016-17'!$B$8:$B$391,0)),"")</f>
        <v>58.265333041222995</v>
      </c>
      <c r="Z312" s="149"/>
      <c r="AA312" s="156">
        <f>_xlfn.IFNA(IF($B312=$B$382,0,_xlfn.IFNA(INDEX('I.Supplementary 2017-18'!N$8:N$35,MATCH($B312,'I.Supplementary 2017-18'!$B$8:$B$35,0)),INDEX('I.KI 2017-18'!N$9:N$393,MATCH($B312,'I.KI 2017-18'!$B$9:$B$393,0)))),"")</f>
        <v>13.293218444189653</v>
      </c>
      <c r="AB312" s="193">
        <f>_xlfn.IFNA(IF($B312=$B$382,0,_xlfn.IFNA(INDEX('I.Supplementary 2017-18'!O$8:O$35,MATCH($B312,'I.Supplementary 2017-18'!$B$8:$B$35,0)),INDEX('I.KI 2017-18'!O$9:O$393,MATCH($B312,'I.KI 2017-18'!$B$9:$B$393,0)))),"")</f>
        <v>1.3546858531170394</v>
      </c>
      <c r="AC312" s="193">
        <f>_xlfn.IFNA(IF($B312=$B$382,0,_xlfn.IFNA(INDEX('I.Supplementary 2017-18'!P$8:P$35,MATCH($B312,'I.Supplementary 2017-18'!$B$8:$B$35,0)),INDEX('I.KI 2017-18'!P$9:P$393,MATCH($B312,'I.KI 2017-18'!$B$9:$B$393,0)))),"")</f>
        <v>0</v>
      </c>
      <c r="AD312" s="193">
        <f>_xlfn.IFNA(IF($B312=$B$382,0,_xlfn.IFNA(INDEX('I.Supplementary 2017-18'!Q$8:Q$35,MATCH($B312,'I.Supplementary 2017-18'!$B$8:$B$35,0)),INDEX('I.KI 2017-18'!Q$9:Q$393,MATCH($B312,'I.KI 2017-18'!$B$9:$B$393,0)))),"")</f>
        <v>0</v>
      </c>
      <c r="AE312" s="157">
        <f>_xlfn.IFNA(IF($B312=$B$382,0,_xlfn.IFNA(INDEX('I.Supplementary 2017-18'!R$8:R$35,MATCH($B312,'I.Supplementary 2017-18'!$B$8:$B$35,0)),INDEX('I.KI 2017-18'!R$9:R$393,MATCH($B312,'I.KI 2017-18'!$B$9:$B$393,0)))),"")</f>
        <v>0</v>
      </c>
      <c r="AF312" s="156">
        <f>_xlfn.IFNA(IF($B312=$B$382,0,_xlfn.IFNA(INDEX('I.Supplementary 2017-18'!S$8:S$35,MATCH($B312,'I.Supplementary 2017-18'!$B$8:$B$35,0)),INDEX('I.KI 2017-18'!S$9:S$393,MATCH($B312,'I.KI 2017-18'!$B$9:$B$393,0)))),"")</f>
        <v>31.078838984460148</v>
      </c>
      <c r="AG312" s="193">
        <f>_xlfn.IFNA(IF($B312=$B$382,0,_xlfn.IFNA(INDEX('I.Supplementary 2017-18'!T$8:T$35,MATCH($B312,'I.Supplementary 2017-18'!$B$8:$B$35,0)),INDEX('I.KI 2017-18'!T$9:T$393,MATCH($B312,'I.KI 2017-18'!$B$9:$B$393,0)))),"")</f>
        <v>5.9678045642888806</v>
      </c>
      <c r="AH312" s="193">
        <f>_xlfn.IFNA(IF($B312=$B$382,0,_xlfn.IFNA(INDEX('I.Supplementary 2017-18'!U$8:U$35,MATCH($B312,'I.Supplementary 2017-18'!$B$8:$B$35,0)),INDEX('I.KI 2017-18'!U$9:U$393,MATCH($B312,'I.KI 2017-18'!$B$9:$B$393,0)))),"")</f>
        <v>0</v>
      </c>
      <c r="AI312" s="193">
        <f>_xlfn.IFNA(IF($B312=$B$382,0,_xlfn.IFNA(INDEX('I.Supplementary 2017-18'!V$8:V$35,MATCH($B312,'I.Supplementary 2017-18'!$B$8:$B$35,0)),INDEX('I.KI 2017-18'!V$9:V$393,MATCH($B312,'I.KI 2017-18'!$B$9:$B$393,0)))),"")</f>
        <v>0</v>
      </c>
      <c r="AJ312" s="157">
        <f>_xlfn.IFNA(IF($B312=$B$382,0,_xlfn.IFNA(INDEX('I.Supplementary 2017-18'!W$8:W$35,MATCH($B312,'I.Supplementary 2017-18'!$B$8:$B$35,0)),INDEX('I.KI 2017-18'!W$9:W$393,MATCH($B312,'I.KI 2017-18'!$B$9:$B$393,0)))),"")</f>
        <v>0</v>
      </c>
      <c r="AK312" s="156">
        <f>_xlfn.IFNA(IF($B312=$B$382,0,_xlfn.IFNA(INDEX('I.Supplementary 2017-18'!X$8:X$35,MATCH($B312,'I.Supplementary 2017-18'!$B$8:$B$35,0)),INDEX('I.KI 2017-18'!X$9:X$393,MATCH($B312,'I.KI 2017-18'!$B$9:$B$393,0)))),"")</f>
        <v>44.372057428649804</v>
      </c>
      <c r="AL312" s="193">
        <f>_xlfn.IFNA(IF($B312=$B$382,0,_xlfn.IFNA(INDEX('I.Supplementary 2017-18'!Y$8:Y$35,MATCH($B312,'I.Supplementary 2017-18'!$B$8:$B$35,0)),INDEX('I.KI 2017-18'!Y$9:Y$393,MATCH($B312,'I.KI 2017-18'!$B$9:$B$393,0)))),"")</f>
        <v>7.3224904174059198</v>
      </c>
      <c r="AM312" s="193">
        <f>_xlfn.IFNA(IF($B312=$B$382,0,_xlfn.IFNA(INDEX('I.Supplementary 2017-18'!Z$8:Z$35,MATCH($B312,'I.Supplementary 2017-18'!$B$8:$B$35,0)),INDEX('I.KI 2017-18'!Z$9:Z$393,MATCH($B312,'I.KI 2017-18'!$B$9:$B$393,0)))),"")</f>
        <v>0</v>
      </c>
      <c r="AN312" s="193">
        <f>_xlfn.IFNA(IF($B312=$B$382,0,_xlfn.IFNA(INDEX('I.Supplementary 2017-18'!AA$8:AA$35,MATCH($B312,'I.Supplementary 2017-18'!$B$8:$B$35,0)),INDEX('I.KI 2017-18'!AA$9:AA$393,MATCH($B312,'I.KI 2017-18'!$B$9:$B$393,0)))),"")</f>
        <v>0</v>
      </c>
      <c r="AO312" s="157">
        <f>_xlfn.IFNA(IF($B312=$B$382,0,_xlfn.IFNA(INDEX('I.Supplementary 2017-18'!AB$8:AB$35,MATCH($B312,'I.Supplementary 2017-18'!$B$8:$B$35,0)),INDEX('I.KI 2017-18'!AB$9:AB$393,MATCH($B312,'I.KI 2017-18'!$B$9:$B$393,0)))),"")</f>
        <v>0</v>
      </c>
      <c r="AP312" s="149"/>
      <c r="AQ312" s="156">
        <f>_xlfn.IFNA(IF($B312=$B$381,0,IF($B312=$B$382,0,_xlfn.IFNA(INDEX('I.Supplementary 2017-18'!I$8:I$35,MATCH($B312,'I.Supplementary 2017-18'!$B$8:$B$35,0)),INDEX('I.KI 2017-18'!I$9:I$393,MATCH($B312,'I.KI 2017-18'!$B$9:$B$393,0))))),"")</f>
        <v>14.647904297306692</v>
      </c>
      <c r="AR312" s="149">
        <f>_xlfn.IFNA(IF($B312=$B$381,0,IF($B312=$B$382,0,_xlfn.IFNA(INDEX('I.Supplementary 2017-18'!J$8:J$35,MATCH($B312,'I.Supplementary 2017-18'!$B$8:$B$35,0)),INDEX('I.KI 2017-18'!J$9:J$393,MATCH($B312,'I.KI 2017-18'!$B$9:$B$393,0))))),"")</f>
        <v>37.046643548749032</v>
      </c>
      <c r="AS312" s="157">
        <f>_xlfn.IFNA(IF($B312=$B$381,0,IF($B312=$B$382,0,_xlfn.IFNA(INDEX('I.Supplementary 2017-18'!H$8:H$35,MATCH($B312,'I.Supplementary 2017-18'!$B$8:$B$35,0)),INDEX('I.KI 2017-18'!H$9:H$393,MATCH($B312,'I.KI 2017-18'!$B$9:$B$393,0))))),"")</f>
        <v>51.694547846055727</v>
      </c>
      <c r="AT312" s="149"/>
      <c r="AU312" s="156">
        <f>_xlfn.IFNA(_xlfn.IFNA(INDEX('I.Supplementary 2018-19'!P$8:P$157,MATCH($B312,'I.Supplementary 2018-19'!$B$8:$B$157,0)),INDEX('I.KI 2018-19'!P$9:P$393,MATCH($B312,'I.KI 2018-19'!$B$9:$B$393,0))),"")</f>
        <v>9.3078442290154992</v>
      </c>
      <c r="AV312" s="193">
        <f>_xlfn.IFNA(_xlfn.IFNA(INDEX('I.Supplementary 2018-19'!Q$8:Q$157,MATCH($B312,'I.Supplementary 2018-19'!$B$8:$B$157,0)),INDEX('I.KI 2018-19'!Q$9:Q$393,MATCH($B312,'I.KI 2018-19'!$B$9:$B$393,0))),"")</f>
        <v>0.53167651894147505</v>
      </c>
      <c r="AW312" s="193">
        <f>_xlfn.IFNA(_xlfn.IFNA(INDEX('I.Supplementary 2018-19'!R$8:R$157,MATCH($B312,'I.Supplementary 2018-19'!$B$8:$B$157,0)),INDEX('I.KI 2018-19'!R$9:R$393,MATCH($B312,'I.KI 2018-19'!$B$9:$B$393,0))),"")</f>
        <v>0</v>
      </c>
      <c r="AX312" s="193">
        <f>_xlfn.IFNA(_xlfn.IFNA(INDEX('I.Supplementary 2018-19'!S$8:S$157,MATCH($B312,'I.Supplementary 2018-19'!$B$8:$B$157,0)),INDEX('I.KI 2018-19'!S$9:S$393,MATCH($B312,'I.KI 2018-19'!$B$9:$B$393,0))),"")</f>
        <v>0</v>
      </c>
      <c r="AY312" s="157">
        <f>_xlfn.IFNA(_xlfn.IFNA(INDEX('I.Supplementary 2018-19'!T$8:T$157,MATCH($B312,'I.Supplementary 2018-19'!$B$8:$B$157,0)),INDEX('I.KI 2018-19'!T$9:T$393,MATCH($B312,'I.KI 2018-19'!$B$9:$B$393,0))),"")</f>
        <v>0</v>
      </c>
      <c r="AZ312" s="156">
        <f>_xlfn.IFNA(_xlfn.IFNA(INDEX('I.Supplementary 2018-19'!U$8:U$157,MATCH($B312,'I.Supplementary 2018-19'!$B$8:$B$157,0)),INDEX('I.KI 2018-19'!U$9:U$393,MATCH($B312,'I.KI 2018-19'!$B$9:$B$393,0))),"")</f>
        <v>32.012538009744354</v>
      </c>
      <c r="BA312" s="193">
        <f>_xlfn.IFNA(_xlfn.IFNA(INDEX('I.Supplementary 2018-19'!V$8:V$157,MATCH($B312,'I.Supplementary 2018-19'!$B$8:$B$157,0)),INDEX('I.KI 2018-19'!V$9:V$393,MATCH($B312,'I.KI 2018-19'!$B$9:$B$393,0))),"")</f>
        <v>6.147094830168804</v>
      </c>
      <c r="BB312" s="193">
        <f>_xlfn.IFNA(_xlfn.IFNA(INDEX('I.Supplementary 2018-19'!W$8:W$157,MATCH($B312,'I.Supplementary 2018-19'!$B$8:$B$157,0)),INDEX('I.KI 2018-19'!W$9:W$393,MATCH($B312,'I.KI 2018-19'!$B$9:$B$393,0))),"")</f>
        <v>0</v>
      </c>
      <c r="BC312" s="193">
        <f>_xlfn.IFNA(_xlfn.IFNA(INDEX('I.Supplementary 2018-19'!X$8:X$157,MATCH($B312,'I.Supplementary 2018-19'!$B$8:$B$157,0)),INDEX('I.KI 2018-19'!X$9:X$393,MATCH($B312,'I.KI 2018-19'!$B$9:$B$393,0))),"")</f>
        <v>0</v>
      </c>
      <c r="BD312" s="157">
        <f>_xlfn.IFNA(_xlfn.IFNA(INDEX('I.Supplementary 2018-19'!Y$8:Y$157,MATCH($B312,'I.Supplementary 2018-19'!$B$8:$B$157,0)),INDEX('I.KI 2018-19'!Y$9:Y$393,MATCH($B312,'I.KI 2018-19'!$B$9:$B$393,0))),"")</f>
        <v>0</v>
      </c>
      <c r="BE312" s="156">
        <f>_xlfn.IFNA(_xlfn.IFNA(INDEX('I.Supplementary 2018-19'!Z$8:Z$157,MATCH($B312,'I.Supplementary 2018-19'!$B$8:$B$157,0)),INDEX('I.KI 2018-19'!Z$9:Z$393,MATCH($B312,'I.KI 2018-19'!$B$9:$B$393,0))),"")</f>
        <v>41.320382238759855</v>
      </c>
      <c r="BF312" s="193">
        <f>_xlfn.IFNA(_xlfn.IFNA(INDEX('I.Supplementary 2018-19'!AA$8:AA$157,MATCH($B312,'I.Supplementary 2018-19'!$B$8:$B$157,0)),INDEX('I.KI 2018-19'!AA$9:AA$393,MATCH($B312,'I.KI 2018-19'!$B$9:$B$393,0))),"")</f>
        <v>6.6787713491102787</v>
      </c>
      <c r="BG312" s="193">
        <f>_xlfn.IFNA(_xlfn.IFNA(INDEX('I.Supplementary 2018-19'!AB$8:AB$157,MATCH($B312,'I.Supplementary 2018-19'!$B$8:$B$157,0)),INDEX('I.KI 2018-19'!AB$9:AB$393,MATCH($B312,'I.KI 2018-19'!$B$9:$B$393,0))),"")</f>
        <v>0</v>
      </c>
      <c r="BH312" s="193">
        <f>_xlfn.IFNA(_xlfn.IFNA(INDEX('I.Supplementary 2018-19'!AC$8:AC$157,MATCH($B312,'I.Supplementary 2018-19'!$B$8:$B$157,0)),INDEX('I.KI 2018-19'!AC$9:AC$393,MATCH($B312,'I.KI 2018-19'!$B$9:$B$393,0))),"")</f>
        <v>0</v>
      </c>
      <c r="BI312" s="157">
        <f>_xlfn.IFNA(_xlfn.IFNA(INDEX('I.Supplementary 2018-19'!AD$8:AD$157,MATCH($B312,'I.Supplementary 2018-19'!$B$8:$B$157,0)),INDEX('I.KI 2018-19'!AD$9:AD$393,MATCH($B312,'I.KI 2018-19'!$B$9:$B$393,0))),"")</f>
        <v>0</v>
      </c>
      <c r="BJ312" s="149"/>
      <c r="BK312" s="156">
        <f>_xlfn.IFNA(IF($B312=$B$381,0,IF($B312=$B$382,0,_xlfn.IFNA(INDEX('I.Supplementary 2018-19'!I$8:I$157,MATCH($B312,'I.Supplementary 2018-19'!$B$8:$B$157,0)),INDEX('I.KI 2018-19'!I$9:I$393,MATCH($B312,'I.KI 2018-19'!$B$9:$B$393,0))))),"")</f>
        <v>9.8395207479569748</v>
      </c>
      <c r="BL312" s="149">
        <f>_xlfn.IFNA(IF($B312=$B$381,0,IF($B312=$B$382,0,_xlfn.IFNA(INDEX('I.Supplementary 2018-19'!J$8:J$157,MATCH($B312,'I.Supplementary 2018-19'!$B$8:$B$157,0)),INDEX('I.KI 2018-19'!J$9:J$393,MATCH($B312,'I.KI 2018-19'!$B$9:$B$393,0))))),"")</f>
        <v>38.159632839913158</v>
      </c>
      <c r="BM312" s="157">
        <f>_xlfn.IFNA(IF($B312=$B$381,0,IF($B312=$B$382,0,_xlfn.IFNA(INDEX('I.Supplementary 2018-19'!H$8:H$157,MATCH($B312,'I.Supplementary 2018-19'!$B$8:$B$157,0)),INDEX('I.KI 2018-19'!H$9:H$393,MATCH($B312,'I.KI 2018-19'!$B$9:$B$393,0))))),"")</f>
        <v>47.999153587870133</v>
      </c>
    </row>
    <row r="313" spans="2:65">
      <c r="B313" s="121" t="str">
        <f>'Calculations for 2021-22'!B313</f>
        <v>E3401</v>
      </c>
      <c r="C313" s="160" t="str">
        <f>'Calculations for 2021-22'!D313</f>
        <v>E3401</v>
      </c>
      <c r="D313" t="str">
        <f>'Calculations for 2021-22'!E313</f>
        <v>UNINFIR</v>
      </c>
      <c r="E313" t="str">
        <f>'Calculations for 2021-22'!F313</f>
        <v>P1902</v>
      </c>
      <c r="F313" s="120" t="str">
        <f>'Calculations for 2021-22'!H313</f>
        <v>Stoke-on-Trent</v>
      </c>
      <c r="G313" s="156">
        <f>_xlfn.IFNA(INDEX('I.KI 2016-17'!M$8:M$391,MATCH($B313,'I.KI 2016-17'!$B$8:$B$391,0)),"")</f>
        <v>43.459750363250002</v>
      </c>
      <c r="H313" s="149">
        <f>_xlfn.IFNA(INDEX('I.KI 2016-17'!N$8:N$391,MATCH($B313,'I.KI 2016-17'!$B$8:$B$391,0)),"")</f>
        <v>5.0851849618639999</v>
      </c>
      <c r="I313" s="149">
        <f>_xlfn.IFNA(INDEX('I.KI 2016-17'!O$8:O$391,MATCH($B313,'I.KI 2016-17'!$B$8:$B$391,0)),"")</f>
        <v>0</v>
      </c>
      <c r="J313" s="149">
        <f>_xlfn.IFNA(INDEX('I.KI 2016-17'!P$8:P$391,MATCH($B313,'I.KI 2016-17'!$B$8:$B$391,0)),"")</f>
        <v>0</v>
      </c>
      <c r="K313" s="157">
        <f>_xlfn.IFNA(INDEX('I.KI 2016-17'!Q$8:Q$391,MATCH($B313,'I.KI 2016-17'!$B$8:$B$391,0)),"")</f>
        <v>0</v>
      </c>
      <c r="L313" s="156">
        <f>_xlfn.IFNA(INDEX('I.KI 2016-17'!R$8:R$391,MATCH($B313,'I.KI 2016-17'!$B$8:$B$391,0)),"")</f>
        <v>57.717828332181</v>
      </c>
      <c r="M313" s="193">
        <f>_xlfn.IFNA(INDEX('I.KI 2016-17'!S$8:S$391,MATCH($B313,'I.KI 2016-17'!$B$8:$B$391,0)),"")</f>
        <v>8.9695789418749996</v>
      </c>
      <c r="N313" s="193">
        <f>_xlfn.IFNA(INDEX('I.KI 2016-17'!T$8:T$391,MATCH($B313,'I.KI 2016-17'!$B$8:$B$391,0)),"")</f>
        <v>0</v>
      </c>
      <c r="O313" s="193">
        <f>_xlfn.IFNA(INDEX('I.KI 2016-17'!U$8:U$391,MATCH($B313,'I.KI 2016-17'!$B$8:$B$391,0)),"")</f>
        <v>0</v>
      </c>
      <c r="P313" s="157">
        <f>_xlfn.IFNA(INDEX('I.KI 2016-17'!V$8:V$391,MATCH($B313,'I.KI 2016-17'!$B$8:$B$391,0)),"")</f>
        <v>0</v>
      </c>
      <c r="Q313" s="156">
        <f>_xlfn.IFNA(INDEX('I.KI 2016-17'!W$8:W$391,MATCH($B313,'I.KI 2016-17'!$B$8:$B$391,0)),"")</f>
        <v>101.17757869543101</v>
      </c>
      <c r="R313" s="193">
        <f>_xlfn.IFNA(INDEX('I.KI 2016-17'!X$8:X$391,MATCH($B313,'I.KI 2016-17'!$B$8:$B$391,0)),"")</f>
        <v>14.054763903739</v>
      </c>
      <c r="S313" s="193">
        <f>_xlfn.IFNA(INDEX('I.KI 2016-17'!Y$8:Y$391,MATCH($B313,'I.KI 2016-17'!$B$8:$B$391,0)),"")</f>
        <v>0</v>
      </c>
      <c r="T313" s="193">
        <f>_xlfn.IFNA(INDEX('I.KI 2016-17'!Z$8:Z$391,MATCH($B313,'I.KI 2016-17'!$B$8:$B$391,0)),"")</f>
        <v>0</v>
      </c>
      <c r="U313" s="157">
        <f>_xlfn.IFNA(INDEX('I.KI 2016-17'!AA$8:AA$391,MATCH($B313,'I.KI 2016-17'!$B$8:$B$391,0)),"")</f>
        <v>0</v>
      </c>
      <c r="V313" s="149"/>
      <c r="W313" s="154">
        <f>_xlfn.IFNA(INDEX('I.KI 2016-17'!$H$8:$H$391,MATCH(B313,'I.KI 2016-17'!$B$8:$B$391,0)),"")</f>
        <v>48.544935325114004</v>
      </c>
      <c r="X313" s="153">
        <f>_xlfn.IFNA(INDEX('I.KI 2016-17'!$I$8:$I$391,MATCH(B313,'I.KI 2016-17'!$B$8:$B$391,0)),"")</f>
        <v>66.687407274056</v>
      </c>
      <c r="Y313" s="155">
        <f>_xlfn.IFNA(INDEX('I.KI 2016-17'!$G$8:$G$391,MATCH(B313,'I.KI 2016-17'!$B$8:$B$391,0)),"")</f>
        <v>115.23234259917001</v>
      </c>
      <c r="Z313" s="149"/>
      <c r="AA313" s="156">
        <f>_xlfn.IFNA(IF($B313=$B$382,0,_xlfn.IFNA(INDEX('I.Supplementary 2017-18'!N$8:N$35,MATCH($B313,'I.Supplementary 2017-18'!$B$8:$B$35,0)),INDEX('I.KI 2017-18'!N$9:N$393,MATCH($B313,'I.KI 2017-18'!$B$9:$B$393,0)))),"")</f>
        <v>34.294775088581048</v>
      </c>
      <c r="AB313" s="193">
        <f>_xlfn.IFNA(IF($B313=$B$382,0,_xlfn.IFNA(INDEX('I.Supplementary 2017-18'!O$8:O$35,MATCH($B313,'I.Supplementary 2017-18'!$B$8:$B$35,0)),INDEX('I.KI 2017-18'!O$9:O$393,MATCH($B313,'I.KI 2017-18'!$B$9:$B$393,0)))),"")</f>
        <v>3.4648549521031269</v>
      </c>
      <c r="AC313" s="193">
        <f>_xlfn.IFNA(IF($B313=$B$382,0,_xlfn.IFNA(INDEX('I.Supplementary 2017-18'!P$8:P$35,MATCH($B313,'I.Supplementary 2017-18'!$B$8:$B$35,0)),INDEX('I.KI 2017-18'!P$9:P$393,MATCH($B313,'I.KI 2017-18'!$B$9:$B$393,0)))),"")</f>
        <v>0</v>
      </c>
      <c r="AD313" s="193">
        <f>_xlfn.IFNA(IF($B313=$B$382,0,_xlfn.IFNA(INDEX('I.Supplementary 2017-18'!Q$8:Q$35,MATCH($B313,'I.Supplementary 2017-18'!$B$8:$B$35,0)),INDEX('I.KI 2017-18'!Q$9:Q$393,MATCH($B313,'I.KI 2017-18'!$B$9:$B$393,0)))),"")</f>
        <v>0</v>
      </c>
      <c r="AE313" s="157">
        <f>_xlfn.IFNA(IF($B313=$B$382,0,_xlfn.IFNA(INDEX('I.Supplementary 2017-18'!R$8:R$35,MATCH($B313,'I.Supplementary 2017-18'!$B$8:$B$35,0)),INDEX('I.KI 2017-18'!R$9:R$393,MATCH($B313,'I.KI 2017-18'!$B$9:$B$393,0)))),"")</f>
        <v>0</v>
      </c>
      <c r="AF313" s="156">
        <f>_xlfn.IFNA(IF($B313=$B$382,0,_xlfn.IFNA(INDEX('I.Supplementary 2017-18'!S$8:S$35,MATCH($B313,'I.Supplementary 2017-18'!$B$8:$B$35,0)),INDEX('I.KI 2017-18'!S$9:S$393,MATCH($B313,'I.KI 2017-18'!$B$9:$B$393,0)))),"")</f>
        <v>58.896196938346478</v>
      </c>
      <c r="AG313" s="193">
        <f>_xlfn.IFNA(IF($B313=$B$382,0,_xlfn.IFNA(INDEX('I.Supplementary 2017-18'!T$8:T$35,MATCH($B313,'I.Supplementary 2017-18'!$B$8:$B$35,0)),INDEX('I.KI 2017-18'!T$9:T$393,MATCH($B313,'I.KI 2017-18'!$B$9:$B$393,0)))),"")</f>
        <v>9.1527020866821545</v>
      </c>
      <c r="AH313" s="193">
        <f>_xlfn.IFNA(IF($B313=$B$382,0,_xlfn.IFNA(INDEX('I.Supplementary 2017-18'!U$8:U$35,MATCH($B313,'I.Supplementary 2017-18'!$B$8:$B$35,0)),INDEX('I.KI 2017-18'!U$9:U$393,MATCH($B313,'I.KI 2017-18'!$B$9:$B$393,0)))),"")</f>
        <v>0</v>
      </c>
      <c r="AI313" s="193">
        <f>_xlfn.IFNA(IF($B313=$B$382,0,_xlfn.IFNA(INDEX('I.Supplementary 2017-18'!V$8:V$35,MATCH($B313,'I.Supplementary 2017-18'!$B$8:$B$35,0)),INDEX('I.KI 2017-18'!V$9:V$393,MATCH($B313,'I.KI 2017-18'!$B$9:$B$393,0)))),"")</f>
        <v>0</v>
      </c>
      <c r="AJ313" s="157">
        <f>_xlfn.IFNA(IF($B313=$B$382,0,_xlfn.IFNA(INDEX('I.Supplementary 2017-18'!W$8:W$35,MATCH($B313,'I.Supplementary 2017-18'!$B$8:$B$35,0)),INDEX('I.KI 2017-18'!W$9:W$393,MATCH($B313,'I.KI 2017-18'!$B$9:$B$393,0)))),"")</f>
        <v>0</v>
      </c>
      <c r="AK313" s="156">
        <f>_xlfn.IFNA(IF($B313=$B$382,0,_xlfn.IFNA(INDEX('I.Supplementary 2017-18'!X$8:X$35,MATCH($B313,'I.Supplementary 2017-18'!$B$8:$B$35,0)),INDEX('I.KI 2017-18'!X$9:X$393,MATCH($B313,'I.KI 2017-18'!$B$9:$B$393,0)))),"")</f>
        <v>93.190972026927525</v>
      </c>
      <c r="AL313" s="193">
        <f>_xlfn.IFNA(IF($B313=$B$382,0,_xlfn.IFNA(INDEX('I.Supplementary 2017-18'!Y$8:Y$35,MATCH($B313,'I.Supplementary 2017-18'!$B$8:$B$35,0)),INDEX('I.KI 2017-18'!Y$9:Y$393,MATCH($B313,'I.KI 2017-18'!$B$9:$B$393,0)))),"")</f>
        <v>12.617557038785282</v>
      </c>
      <c r="AM313" s="193">
        <f>_xlfn.IFNA(IF($B313=$B$382,0,_xlfn.IFNA(INDEX('I.Supplementary 2017-18'!Z$8:Z$35,MATCH($B313,'I.Supplementary 2017-18'!$B$8:$B$35,0)),INDEX('I.KI 2017-18'!Z$9:Z$393,MATCH($B313,'I.KI 2017-18'!$B$9:$B$393,0)))),"")</f>
        <v>0</v>
      </c>
      <c r="AN313" s="193">
        <f>_xlfn.IFNA(IF($B313=$B$382,0,_xlfn.IFNA(INDEX('I.Supplementary 2017-18'!AA$8:AA$35,MATCH($B313,'I.Supplementary 2017-18'!$B$8:$B$35,0)),INDEX('I.KI 2017-18'!AA$9:AA$393,MATCH($B313,'I.KI 2017-18'!$B$9:$B$393,0)))),"")</f>
        <v>0</v>
      </c>
      <c r="AO313" s="157">
        <f>_xlfn.IFNA(IF($B313=$B$382,0,_xlfn.IFNA(INDEX('I.Supplementary 2017-18'!AB$8:AB$35,MATCH($B313,'I.Supplementary 2017-18'!$B$8:$B$35,0)),INDEX('I.KI 2017-18'!AB$9:AB$393,MATCH($B313,'I.KI 2017-18'!$B$9:$B$393,0)))),"")</f>
        <v>0</v>
      </c>
      <c r="AP313" s="149"/>
      <c r="AQ313" s="156">
        <f>_xlfn.IFNA(IF($B313=$B$381,0,IF($B313=$B$382,0,_xlfn.IFNA(INDEX('I.Supplementary 2017-18'!I$8:I$35,MATCH($B313,'I.Supplementary 2017-18'!$B$8:$B$35,0)),INDEX('I.KI 2017-18'!I$9:I$393,MATCH($B313,'I.KI 2017-18'!$B$9:$B$393,0))))),"")</f>
        <v>37.759630040684179</v>
      </c>
      <c r="AR313" s="149">
        <f>_xlfn.IFNA(IF($B313=$B$381,0,IF($B313=$B$382,0,_xlfn.IFNA(INDEX('I.Supplementary 2017-18'!J$8:J$35,MATCH($B313,'I.Supplementary 2017-18'!$B$8:$B$35,0)),INDEX('I.KI 2017-18'!J$9:J$393,MATCH($B313,'I.KI 2017-18'!$B$9:$B$393,0))))),"")</f>
        <v>68.048899025028632</v>
      </c>
      <c r="AS313" s="157">
        <f>_xlfn.IFNA(IF($B313=$B$381,0,IF($B313=$B$382,0,_xlfn.IFNA(INDEX('I.Supplementary 2017-18'!H$8:H$35,MATCH($B313,'I.Supplementary 2017-18'!$B$8:$B$35,0)),INDEX('I.KI 2017-18'!H$9:H$393,MATCH($B313,'I.KI 2017-18'!$B$9:$B$393,0))))),"")</f>
        <v>105.8085290657128</v>
      </c>
      <c r="AT313" s="149"/>
      <c r="AU313" s="156">
        <f>_xlfn.IFNA(_xlfn.IFNA(INDEX('I.Supplementary 2018-19'!P$8:P$157,MATCH($B313,'I.Supplementary 2018-19'!$B$8:$B$157,0)),INDEX('I.KI 2018-19'!P$9:P$393,MATCH($B313,'I.KI 2018-19'!$B$9:$B$393,0))),"")</f>
        <v>27.98739593280915</v>
      </c>
      <c r="AV313" s="193">
        <f>_xlfn.IFNA(_xlfn.IFNA(INDEX('I.Supplementary 2018-19'!Q$8:Q$157,MATCH($B313,'I.Supplementary 2018-19'!$B$8:$B$157,0)),INDEX('I.KI 2018-19'!Q$9:Q$393,MATCH($B313,'I.KI 2018-19'!$B$9:$B$393,0))),"")</f>
        <v>2.4206571206805556</v>
      </c>
      <c r="AW313" s="193">
        <f>_xlfn.IFNA(_xlfn.IFNA(INDEX('I.Supplementary 2018-19'!R$8:R$157,MATCH($B313,'I.Supplementary 2018-19'!$B$8:$B$157,0)),INDEX('I.KI 2018-19'!R$9:R$393,MATCH($B313,'I.KI 2018-19'!$B$9:$B$393,0))),"")</f>
        <v>0</v>
      </c>
      <c r="AX313" s="193">
        <f>_xlfn.IFNA(_xlfn.IFNA(INDEX('I.Supplementary 2018-19'!S$8:S$157,MATCH($B313,'I.Supplementary 2018-19'!$B$8:$B$157,0)),INDEX('I.KI 2018-19'!S$9:S$393,MATCH($B313,'I.KI 2018-19'!$B$9:$B$393,0))),"")</f>
        <v>0</v>
      </c>
      <c r="AY313" s="157">
        <f>_xlfn.IFNA(_xlfn.IFNA(INDEX('I.Supplementary 2018-19'!T$8:T$157,MATCH($B313,'I.Supplementary 2018-19'!$B$8:$B$157,0)),INDEX('I.KI 2018-19'!T$9:T$393,MATCH($B313,'I.KI 2018-19'!$B$9:$B$393,0))),"")</f>
        <v>0</v>
      </c>
      <c r="AZ313" s="156">
        <f>_xlfn.IFNA(_xlfn.IFNA(INDEX('I.Supplementary 2018-19'!U$8:U$157,MATCH($B313,'I.Supplementary 2018-19'!$B$8:$B$157,0)),INDEX('I.KI 2018-19'!U$9:U$393,MATCH($B313,'I.KI 2018-19'!$B$9:$B$393,0))),"")</f>
        <v>60.665610580271043</v>
      </c>
      <c r="BA313" s="193">
        <f>_xlfn.IFNA(_xlfn.IFNA(INDEX('I.Supplementary 2018-19'!V$8:V$157,MATCH($B313,'I.Supplementary 2018-19'!$B$8:$B$157,0)),INDEX('I.KI 2018-19'!V$9:V$393,MATCH($B313,'I.KI 2018-19'!$B$9:$B$393,0))),"")</f>
        <v>9.4276759691146648</v>
      </c>
      <c r="BB313" s="193">
        <f>_xlfn.IFNA(_xlfn.IFNA(INDEX('I.Supplementary 2018-19'!W$8:W$157,MATCH($B313,'I.Supplementary 2018-19'!$B$8:$B$157,0)),INDEX('I.KI 2018-19'!W$9:W$393,MATCH($B313,'I.KI 2018-19'!$B$9:$B$393,0))),"")</f>
        <v>0</v>
      </c>
      <c r="BC313" s="193">
        <f>_xlfn.IFNA(_xlfn.IFNA(INDEX('I.Supplementary 2018-19'!X$8:X$157,MATCH($B313,'I.Supplementary 2018-19'!$B$8:$B$157,0)),INDEX('I.KI 2018-19'!X$9:X$393,MATCH($B313,'I.KI 2018-19'!$B$9:$B$393,0))),"")</f>
        <v>0</v>
      </c>
      <c r="BD313" s="157">
        <f>_xlfn.IFNA(_xlfn.IFNA(INDEX('I.Supplementary 2018-19'!Y$8:Y$157,MATCH($B313,'I.Supplementary 2018-19'!$B$8:$B$157,0)),INDEX('I.KI 2018-19'!Y$9:Y$393,MATCH($B313,'I.KI 2018-19'!$B$9:$B$393,0))),"")</f>
        <v>0</v>
      </c>
      <c r="BE313" s="156">
        <f>_xlfn.IFNA(_xlfn.IFNA(INDEX('I.Supplementary 2018-19'!Z$8:Z$157,MATCH($B313,'I.Supplementary 2018-19'!$B$8:$B$157,0)),INDEX('I.KI 2018-19'!Z$9:Z$393,MATCH($B313,'I.KI 2018-19'!$B$9:$B$393,0))),"")</f>
        <v>88.653006513080186</v>
      </c>
      <c r="BF313" s="193">
        <f>_xlfn.IFNA(_xlfn.IFNA(INDEX('I.Supplementary 2018-19'!AA$8:AA$157,MATCH($B313,'I.Supplementary 2018-19'!$B$8:$B$157,0)),INDEX('I.KI 2018-19'!AA$9:AA$393,MATCH($B313,'I.KI 2018-19'!$B$9:$B$393,0))),"")</f>
        <v>11.84833308979522</v>
      </c>
      <c r="BG313" s="193">
        <f>_xlfn.IFNA(_xlfn.IFNA(INDEX('I.Supplementary 2018-19'!AB$8:AB$157,MATCH($B313,'I.Supplementary 2018-19'!$B$8:$B$157,0)),INDEX('I.KI 2018-19'!AB$9:AB$393,MATCH($B313,'I.KI 2018-19'!$B$9:$B$393,0))),"")</f>
        <v>0</v>
      </c>
      <c r="BH313" s="193">
        <f>_xlfn.IFNA(_xlfn.IFNA(INDEX('I.Supplementary 2018-19'!AC$8:AC$157,MATCH($B313,'I.Supplementary 2018-19'!$B$8:$B$157,0)),INDEX('I.KI 2018-19'!AC$9:AC$393,MATCH($B313,'I.KI 2018-19'!$B$9:$B$393,0))),"")</f>
        <v>0</v>
      </c>
      <c r="BI313" s="157">
        <f>_xlfn.IFNA(_xlfn.IFNA(INDEX('I.Supplementary 2018-19'!AD$8:AD$157,MATCH($B313,'I.Supplementary 2018-19'!$B$8:$B$157,0)),INDEX('I.KI 2018-19'!AD$9:AD$393,MATCH($B313,'I.KI 2018-19'!$B$9:$B$393,0))),"")</f>
        <v>0</v>
      </c>
      <c r="BJ313" s="149"/>
      <c r="BK313" s="156">
        <f>_xlfn.IFNA(IF($B313=$B$381,0,IF($B313=$B$382,0,_xlfn.IFNA(INDEX('I.Supplementary 2018-19'!I$8:I$157,MATCH($B313,'I.Supplementary 2018-19'!$B$8:$B$157,0)),INDEX('I.KI 2018-19'!I$9:I$393,MATCH($B313,'I.KI 2018-19'!$B$9:$B$393,0))))),"")</f>
        <v>30.408053053489706</v>
      </c>
      <c r="BL313" s="149">
        <f>_xlfn.IFNA(IF($B313=$B$381,0,IF($B313=$B$382,0,_xlfn.IFNA(INDEX('I.Supplementary 2018-19'!J$8:J$157,MATCH($B313,'I.Supplementary 2018-19'!$B$8:$B$157,0)),INDEX('I.KI 2018-19'!J$9:J$393,MATCH($B313,'I.KI 2018-19'!$B$9:$B$393,0))))),"")</f>
        <v>70.093286549385709</v>
      </c>
      <c r="BM313" s="157">
        <f>_xlfn.IFNA(IF($B313=$B$381,0,IF($B313=$B$382,0,_xlfn.IFNA(INDEX('I.Supplementary 2018-19'!H$8:H$157,MATCH($B313,'I.Supplementary 2018-19'!$B$8:$B$157,0)),INDEX('I.KI 2018-19'!H$9:H$393,MATCH($B313,'I.KI 2018-19'!$B$9:$B$393,0))))),"")</f>
        <v>100.50133960287542</v>
      </c>
    </row>
    <row r="314" spans="2:65">
      <c r="B314" s="121" t="str">
        <f>'Calculations for 2021-22'!B314</f>
        <v>E3734</v>
      </c>
      <c r="C314" s="160" t="str">
        <f>'Calculations for 2021-22'!D314</f>
        <v>E3734</v>
      </c>
      <c r="D314" t="str">
        <f>'Calculations for 2021-22'!E314</f>
        <v>SD</v>
      </c>
      <c r="E314">
        <f>'Calculations for 2021-22'!F314</f>
        <v>0</v>
      </c>
      <c r="F314" s="120" t="str">
        <f>'Calculations for 2021-22'!H314</f>
        <v>Stratford-on-Avon</v>
      </c>
      <c r="G314" s="156">
        <f>_xlfn.IFNA(INDEX('I.KI 2016-17'!M$8:M$391,MATCH($B314,'I.KI 2016-17'!$B$8:$B$391,0)),"")</f>
        <v>0</v>
      </c>
      <c r="H314" s="149">
        <f>_xlfn.IFNA(INDEX('I.KI 2016-17'!N$8:N$391,MATCH($B314,'I.KI 2016-17'!$B$8:$B$391,0)),"")</f>
        <v>1.1173336217000001</v>
      </c>
      <c r="I314" s="149">
        <f>_xlfn.IFNA(INDEX('I.KI 2016-17'!O$8:O$391,MATCH($B314,'I.KI 2016-17'!$B$8:$B$391,0)),"")</f>
        <v>0</v>
      </c>
      <c r="J314" s="149">
        <f>_xlfn.IFNA(INDEX('I.KI 2016-17'!P$8:P$391,MATCH($B314,'I.KI 2016-17'!$B$8:$B$391,0)),"")</f>
        <v>0</v>
      </c>
      <c r="K314" s="157">
        <f>_xlfn.IFNA(INDEX('I.KI 2016-17'!Q$8:Q$391,MATCH($B314,'I.KI 2016-17'!$B$8:$B$391,0)),"")</f>
        <v>0</v>
      </c>
      <c r="L314" s="156">
        <f>_xlfn.IFNA(INDEX('I.KI 2016-17'!R$8:R$391,MATCH($B314,'I.KI 2016-17'!$B$8:$B$391,0)),"")</f>
        <v>0</v>
      </c>
      <c r="M314" s="193">
        <f>_xlfn.IFNA(INDEX('I.KI 2016-17'!S$8:S$391,MATCH($B314,'I.KI 2016-17'!$B$8:$B$391,0)),"")</f>
        <v>2.2608789237330003</v>
      </c>
      <c r="N314" s="193">
        <f>_xlfn.IFNA(INDEX('I.KI 2016-17'!T$8:T$391,MATCH($B314,'I.KI 2016-17'!$B$8:$B$391,0)),"")</f>
        <v>0</v>
      </c>
      <c r="O314" s="193">
        <f>_xlfn.IFNA(INDEX('I.KI 2016-17'!U$8:U$391,MATCH($B314,'I.KI 2016-17'!$B$8:$B$391,0)),"")</f>
        <v>0</v>
      </c>
      <c r="P314" s="157">
        <f>_xlfn.IFNA(INDEX('I.KI 2016-17'!V$8:V$391,MATCH($B314,'I.KI 2016-17'!$B$8:$B$391,0)),"")</f>
        <v>0</v>
      </c>
      <c r="Q314" s="156">
        <f>_xlfn.IFNA(INDEX('I.KI 2016-17'!W$8:W$391,MATCH($B314,'I.KI 2016-17'!$B$8:$B$391,0)),"")</f>
        <v>0</v>
      </c>
      <c r="R314" s="193">
        <f>_xlfn.IFNA(INDEX('I.KI 2016-17'!X$8:X$391,MATCH($B314,'I.KI 2016-17'!$B$8:$B$391,0)),"")</f>
        <v>3.3782125454330005</v>
      </c>
      <c r="S314" s="193">
        <f>_xlfn.IFNA(INDEX('I.KI 2016-17'!Y$8:Y$391,MATCH($B314,'I.KI 2016-17'!$B$8:$B$391,0)),"")</f>
        <v>0</v>
      </c>
      <c r="T314" s="193">
        <f>_xlfn.IFNA(INDEX('I.KI 2016-17'!Z$8:Z$391,MATCH($B314,'I.KI 2016-17'!$B$8:$B$391,0)),"")</f>
        <v>0</v>
      </c>
      <c r="U314" s="157">
        <f>_xlfn.IFNA(INDEX('I.KI 2016-17'!AA$8:AA$391,MATCH($B314,'I.KI 2016-17'!$B$8:$B$391,0)),"")</f>
        <v>0</v>
      </c>
      <c r="V314" s="149"/>
      <c r="W314" s="154">
        <f>_xlfn.IFNA(INDEX('I.KI 2016-17'!$H$8:$H$391,MATCH(B314,'I.KI 2016-17'!$B$8:$B$391,0)),"")</f>
        <v>1.1173336217000001</v>
      </c>
      <c r="X314" s="153">
        <f>_xlfn.IFNA(INDEX('I.KI 2016-17'!$I$8:$I$391,MATCH(B314,'I.KI 2016-17'!$B$8:$B$391,0)),"")</f>
        <v>2.2608789237330003</v>
      </c>
      <c r="Y314" s="155">
        <f>_xlfn.IFNA(INDEX('I.KI 2016-17'!$G$8:$G$391,MATCH(B314,'I.KI 2016-17'!$B$8:$B$391,0)),"")</f>
        <v>3.3782125454330005</v>
      </c>
      <c r="Z314" s="149"/>
      <c r="AA314" s="156">
        <f>_xlfn.IFNA(IF($B314=$B$382,0,_xlfn.IFNA(INDEX('I.Supplementary 2017-18'!N$8:N$35,MATCH($B314,'I.Supplementary 2017-18'!$B$8:$B$35,0)),INDEX('I.KI 2017-18'!N$9:N$393,MATCH($B314,'I.KI 2017-18'!$B$9:$B$393,0)))),"")</f>
        <v>0</v>
      </c>
      <c r="AB314" s="193">
        <f>_xlfn.IFNA(IF($B314=$B$382,0,_xlfn.IFNA(INDEX('I.Supplementary 2017-18'!O$8:O$35,MATCH($B314,'I.Supplementary 2017-18'!$B$8:$B$35,0)),INDEX('I.KI 2017-18'!O$9:O$393,MATCH($B314,'I.KI 2017-18'!$B$9:$B$393,0)))),"")</f>
        <v>0.4914001528836256</v>
      </c>
      <c r="AC314" s="193">
        <f>_xlfn.IFNA(IF($B314=$B$382,0,_xlfn.IFNA(INDEX('I.Supplementary 2017-18'!P$8:P$35,MATCH($B314,'I.Supplementary 2017-18'!$B$8:$B$35,0)),INDEX('I.KI 2017-18'!P$9:P$393,MATCH($B314,'I.KI 2017-18'!$B$9:$B$393,0)))),"")</f>
        <v>0</v>
      </c>
      <c r="AD314" s="193">
        <f>_xlfn.IFNA(IF($B314=$B$382,0,_xlfn.IFNA(INDEX('I.Supplementary 2017-18'!Q$8:Q$35,MATCH($B314,'I.Supplementary 2017-18'!$B$8:$B$35,0)),INDEX('I.KI 2017-18'!Q$9:Q$393,MATCH($B314,'I.KI 2017-18'!$B$9:$B$393,0)))),"")</f>
        <v>0</v>
      </c>
      <c r="AE314" s="157">
        <f>_xlfn.IFNA(IF($B314=$B$382,0,_xlfn.IFNA(INDEX('I.Supplementary 2017-18'!R$8:R$35,MATCH($B314,'I.Supplementary 2017-18'!$B$8:$B$35,0)),INDEX('I.KI 2017-18'!R$9:R$393,MATCH($B314,'I.KI 2017-18'!$B$9:$B$393,0)))),"")</f>
        <v>0</v>
      </c>
      <c r="AF314" s="156">
        <f>_xlfn.IFNA(IF($B314=$B$382,0,_xlfn.IFNA(INDEX('I.Supplementary 2017-18'!S$8:S$35,MATCH($B314,'I.Supplementary 2017-18'!$B$8:$B$35,0)),INDEX('I.KI 2017-18'!S$9:S$393,MATCH($B314,'I.KI 2017-18'!$B$9:$B$393,0)))),"")</f>
        <v>0</v>
      </c>
      <c r="AG314" s="193">
        <f>_xlfn.IFNA(IF($B314=$B$382,0,_xlfn.IFNA(INDEX('I.Supplementary 2017-18'!T$8:T$35,MATCH($B314,'I.Supplementary 2017-18'!$B$8:$B$35,0)),INDEX('I.KI 2017-18'!T$9:T$393,MATCH($B314,'I.KI 2017-18'!$B$9:$B$393,0)))),"")</f>
        <v>2.3070370835780882</v>
      </c>
      <c r="AH314" s="193">
        <f>_xlfn.IFNA(IF($B314=$B$382,0,_xlfn.IFNA(INDEX('I.Supplementary 2017-18'!U$8:U$35,MATCH($B314,'I.Supplementary 2017-18'!$B$8:$B$35,0)),INDEX('I.KI 2017-18'!U$9:U$393,MATCH($B314,'I.KI 2017-18'!$B$9:$B$393,0)))),"")</f>
        <v>0</v>
      </c>
      <c r="AI314" s="193">
        <f>_xlfn.IFNA(IF($B314=$B$382,0,_xlfn.IFNA(INDEX('I.Supplementary 2017-18'!V$8:V$35,MATCH($B314,'I.Supplementary 2017-18'!$B$8:$B$35,0)),INDEX('I.KI 2017-18'!V$9:V$393,MATCH($B314,'I.KI 2017-18'!$B$9:$B$393,0)))),"")</f>
        <v>0</v>
      </c>
      <c r="AJ314" s="157">
        <f>_xlfn.IFNA(IF($B314=$B$382,0,_xlfn.IFNA(INDEX('I.Supplementary 2017-18'!W$8:W$35,MATCH($B314,'I.Supplementary 2017-18'!$B$8:$B$35,0)),INDEX('I.KI 2017-18'!W$9:W$393,MATCH($B314,'I.KI 2017-18'!$B$9:$B$393,0)))),"")</f>
        <v>0</v>
      </c>
      <c r="AK314" s="156">
        <f>_xlfn.IFNA(IF($B314=$B$382,0,_xlfn.IFNA(INDEX('I.Supplementary 2017-18'!X$8:X$35,MATCH($B314,'I.Supplementary 2017-18'!$B$8:$B$35,0)),INDEX('I.KI 2017-18'!X$9:X$393,MATCH($B314,'I.KI 2017-18'!$B$9:$B$393,0)))),"")</f>
        <v>0</v>
      </c>
      <c r="AL314" s="193">
        <f>_xlfn.IFNA(IF($B314=$B$382,0,_xlfn.IFNA(INDEX('I.Supplementary 2017-18'!Y$8:Y$35,MATCH($B314,'I.Supplementary 2017-18'!$B$8:$B$35,0)),INDEX('I.KI 2017-18'!Y$9:Y$393,MATCH($B314,'I.KI 2017-18'!$B$9:$B$393,0)))),"")</f>
        <v>2.7984372364617141</v>
      </c>
      <c r="AM314" s="193">
        <f>_xlfn.IFNA(IF($B314=$B$382,0,_xlfn.IFNA(INDEX('I.Supplementary 2017-18'!Z$8:Z$35,MATCH($B314,'I.Supplementary 2017-18'!$B$8:$B$35,0)),INDEX('I.KI 2017-18'!Z$9:Z$393,MATCH($B314,'I.KI 2017-18'!$B$9:$B$393,0)))),"")</f>
        <v>0</v>
      </c>
      <c r="AN314" s="193">
        <f>_xlfn.IFNA(IF($B314=$B$382,0,_xlfn.IFNA(INDEX('I.Supplementary 2017-18'!AA$8:AA$35,MATCH($B314,'I.Supplementary 2017-18'!$B$8:$B$35,0)),INDEX('I.KI 2017-18'!AA$9:AA$393,MATCH($B314,'I.KI 2017-18'!$B$9:$B$393,0)))),"")</f>
        <v>0</v>
      </c>
      <c r="AO314" s="157">
        <f>_xlfn.IFNA(IF($B314=$B$382,0,_xlfn.IFNA(INDEX('I.Supplementary 2017-18'!AB$8:AB$35,MATCH($B314,'I.Supplementary 2017-18'!$B$8:$B$35,0)),INDEX('I.KI 2017-18'!AB$9:AB$393,MATCH($B314,'I.KI 2017-18'!$B$9:$B$393,0)))),"")</f>
        <v>0</v>
      </c>
      <c r="AP314" s="149"/>
      <c r="AQ314" s="156">
        <f>_xlfn.IFNA(IF($B314=$B$381,0,IF($B314=$B$382,0,_xlfn.IFNA(INDEX('I.Supplementary 2017-18'!I$8:I$35,MATCH($B314,'I.Supplementary 2017-18'!$B$8:$B$35,0)),INDEX('I.KI 2017-18'!I$9:I$393,MATCH($B314,'I.KI 2017-18'!$B$9:$B$393,0))))),"")</f>
        <v>0.4914001528836256</v>
      </c>
      <c r="AR314" s="149">
        <f>_xlfn.IFNA(IF($B314=$B$381,0,IF($B314=$B$382,0,_xlfn.IFNA(INDEX('I.Supplementary 2017-18'!J$8:J$35,MATCH($B314,'I.Supplementary 2017-18'!$B$8:$B$35,0)),INDEX('I.KI 2017-18'!J$9:J$393,MATCH($B314,'I.KI 2017-18'!$B$9:$B$393,0))))),"")</f>
        <v>2.3070370835780882</v>
      </c>
      <c r="AS314" s="157">
        <f>_xlfn.IFNA(IF($B314=$B$381,0,IF($B314=$B$382,0,_xlfn.IFNA(INDEX('I.Supplementary 2017-18'!H$8:H$35,MATCH($B314,'I.Supplementary 2017-18'!$B$8:$B$35,0)),INDEX('I.KI 2017-18'!H$9:H$393,MATCH($B314,'I.KI 2017-18'!$B$9:$B$393,0))))),"")</f>
        <v>2.7984372364617141</v>
      </c>
      <c r="AT314" s="149"/>
      <c r="AU314" s="156">
        <f>_xlfn.IFNA(_xlfn.IFNA(INDEX('I.Supplementary 2018-19'!P$8:P$157,MATCH($B314,'I.Supplementary 2018-19'!$B$8:$B$157,0)),INDEX('I.KI 2018-19'!P$9:P$393,MATCH($B314,'I.KI 2018-19'!$B$9:$B$393,0))),"")</f>
        <v>0</v>
      </c>
      <c r="AV314" s="193">
        <f>_xlfn.IFNA(_xlfn.IFNA(INDEX('I.Supplementary 2018-19'!Q$8:Q$157,MATCH($B314,'I.Supplementary 2018-19'!$B$8:$B$157,0)),INDEX('I.KI 2018-19'!Q$9:Q$393,MATCH($B314,'I.KI 2018-19'!$B$9:$B$393,0))),"")</f>
        <v>0.11154523598996177</v>
      </c>
      <c r="AW314" s="193">
        <f>_xlfn.IFNA(_xlfn.IFNA(INDEX('I.Supplementary 2018-19'!R$8:R$157,MATCH($B314,'I.Supplementary 2018-19'!$B$8:$B$157,0)),INDEX('I.KI 2018-19'!R$9:R$393,MATCH($B314,'I.KI 2018-19'!$B$9:$B$393,0))),"")</f>
        <v>0</v>
      </c>
      <c r="AX314" s="193">
        <f>_xlfn.IFNA(_xlfn.IFNA(INDEX('I.Supplementary 2018-19'!S$8:S$157,MATCH($B314,'I.Supplementary 2018-19'!$B$8:$B$157,0)),INDEX('I.KI 2018-19'!S$9:S$393,MATCH($B314,'I.KI 2018-19'!$B$9:$B$393,0))),"")</f>
        <v>0</v>
      </c>
      <c r="AY314" s="157">
        <f>_xlfn.IFNA(_xlfn.IFNA(INDEX('I.Supplementary 2018-19'!T$8:T$157,MATCH($B314,'I.Supplementary 2018-19'!$B$8:$B$157,0)),INDEX('I.KI 2018-19'!T$9:T$393,MATCH($B314,'I.KI 2018-19'!$B$9:$B$393,0))),"")</f>
        <v>0</v>
      </c>
      <c r="AZ314" s="156">
        <f>_xlfn.IFNA(_xlfn.IFNA(INDEX('I.Supplementary 2018-19'!U$8:U$157,MATCH($B314,'I.Supplementary 2018-19'!$B$8:$B$157,0)),INDEX('I.KI 2018-19'!U$9:U$393,MATCH($B314,'I.KI 2018-19'!$B$9:$B$393,0))),"")</f>
        <v>0</v>
      </c>
      <c r="BA314" s="193">
        <f>_xlfn.IFNA(_xlfn.IFNA(INDEX('I.Supplementary 2018-19'!V$8:V$157,MATCH($B314,'I.Supplementary 2018-19'!$B$8:$B$157,0)),INDEX('I.KI 2018-19'!V$9:V$393,MATCH($B314,'I.KI 2018-19'!$B$9:$B$393,0))),"")</f>
        <v>2.3763472105525372</v>
      </c>
      <c r="BB314" s="193">
        <f>_xlfn.IFNA(_xlfn.IFNA(INDEX('I.Supplementary 2018-19'!W$8:W$157,MATCH($B314,'I.Supplementary 2018-19'!$B$8:$B$157,0)),INDEX('I.KI 2018-19'!W$9:W$393,MATCH($B314,'I.KI 2018-19'!$B$9:$B$393,0))),"")</f>
        <v>0</v>
      </c>
      <c r="BC314" s="193">
        <f>_xlfn.IFNA(_xlfn.IFNA(INDEX('I.Supplementary 2018-19'!X$8:X$157,MATCH($B314,'I.Supplementary 2018-19'!$B$8:$B$157,0)),INDEX('I.KI 2018-19'!X$9:X$393,MATCH($B314,'I.KI 2018-19'!$B$9:$B$393,0))),"")</f>
        <v>0</v>
      </c>
      <c r="BD314" s="157">
        <f>_xlfn.IFNA(_xlfn.IFNA(INDEX('I.Supplementary 2018-19'!Y$8:Y$157,MATCH($B314,'I.Supplementary 2018-19'!$B$8:$B$157,0)),INDEX('I.KI 2018-19'!Y$9:Y$393,MATCH($B314,'I.KI 2018-19'!$B$9:$B$393,0))),"")</f>
        <v>0</v>
      </c>
      <c r="BE314" s="156">
        <f>_xlfn.IFNA(_xlfn.IFNA(INDEX('I.Supplementary 2018-19'!Z$8:Z$157,MATCH($B314,'I.Supplementary 2018-19'!$B$8:$B$157,0)),INDEX('I.KI 2018-19'!Z$9:Z$393,MATCH($B314,'I.KI 2018-19'!$B$9:$B$393,0))),"")</f>
        <v>0</v>
      </c>
      <c r="BF314" s="193">
        <f>_xlfn.IFNA(_xlfn.IFNA(INDEX('I.Supplementary 2018-19'!AA$8:AA$157,MATCH($B314,'I.Supplementary 2018-19'!$B$8:$B$157,0)),INDEX('I.KI 2018-19'!AA$9:AA$393,MATCH($B314,'I.KI 2018-19'!$B$9:$B$393,0))),"")</f>
        <v>2.487892446542499</v>
      </c>
      <c r="BG314" s="193">
        <f>_xlfn.IFNA(_xlfn.IFNA(INDEX('I.Supplementary 2018-19'!AB$8:AB$157,MATCH($B314,'I.Supplementary 2018-19'!$B$8:$B$157,0)),INDEX('I.KI 2018-19'!AB$9:AB$393,MATCH($B314,'I.KI 2018-19'!$B$9:$B$393,0))),"")</f>
        <v>0</v>
      </c>
      <c r="BH314" s="193">
        <f>_xlfn.IFNA(_xlfn.IFNA(INDEX('I.Supplementary 2018-19'!AC$8:AC$157,MATCH($B314,'I.Supplementary 2018-19'!$B$8:$B$157,0)),INDEX('I.KI 2018-19'!AC$9:AC$393,MATCH($B314,'I.KI 2018-19'!$B$9:$B$393,0))),"")</f>
        <v>0</v>
      </c>
      <c r="BI314" s="157">
        <f>_xlfn.IFNA(_xlfn.IFNA(INDEX('I.Supplementary 2018-19'!AD$8:AD$157,MATCH($B314,'I.Supplementary 2018-19'!$B$8:$B$157,0)),INDEX('I.KI 2018-19'!AD$9:AD$393,MATCH($B314,'I.KI 2018-19'!$B$9:$B$393,0))),"")</f>
        <v>0</v>
      </c>
      <c r="BJ314" s="149"/>
      <c r="BK314" s="156">
        <f>_xlfn.IFNA(IF($B314=$B$381,0,IF($B314=$B$382,0,_xlfn.IFNA(INDEX('I.Supplementary 2018-19'!I$8:I$157,MATCH($B314,'I.Supplementary 2018-19'!$B$8:$B$157,0)),INDEX('I.KI 2018-19'!I$9:I$393,MATCH($B314,'I.KI 2018-19'!$B$9:$B$393,0))))),"")</f>
        <v>0.11154523598996177</v>
      </c>
      <c r="BL314" s="149">
        <f>_xlfn.IFNA(IF($B314=$B$381,0,IF($B314=$B$382,0,_xlfn.IFNA(INDEX('I.Supplementary 2018-19'!J$8:J$157,MATCH($B314,'I.Supplementary 2018-19'!$B$8:$B$157,0)),INDEX('I.KI 2018-19'!J$9:J$393,MATCH($B314,'I.KI 2018-19'!$B$9:$B$393,0))))),"")</f>
        <v>2.3763472105525372</v>
      </c>
      <c r="BM314" s="157">
        <f>_xlfn.IFNA(IF($B314=$B$381,0,IF($B314=$B$382,0,_xlfn.IFNA(INDEX('I.Supplementary 2018-19'!H$8:H$157,MATCH($B314,'I.Supplementary 2018-19'!$B$8:$B$157,0)),INDEX('I.KI 2018-19'!H$9:H$393,MATCH($B314,'I.KI 2018-19'!$B$9:$B$393,0))))),"")</f>
        <v>2.487892446542499</v>
      </c>
    </row>
    <row r="315" spans="2:65">
      <c r="B315" s="121" t="str">
        <f>'Calculations for 2021-22'!B315</f>
        <v>E1635</v>
      </c>
      <c r="C315" s="160" t="str">
        <f>'Calculations for 2021-22'!D315</f>
        <v>E1635</v>
      </c>
      <c r="D315" t="str">
        <f>'Calculations for 2021-22'!E315</f>
        <v>SD</v>
      </c>
      <c r="E315">
        <f>'Calculations for 2021-22'!F315</f>
        <v>0</v>
      </c>
      <c r="F315" s="120" t="str">
        <f>'Calculations for 2021-22'!H315</f>
        <v>Stroud</v>
      </c>
      <c r="G315" s="156">
        <f>_xlfn.IFNA(INDEX('I.KI 2016-17'!M$8:M$391,MATCH($B315,'I.KI 2016-17'!$B$8:$B$391,0)),"")</f>
        <v>0</v>
      </c>
      <c r="H315" s="149">
        <f>_xlfn.IFNA(INDEX('I.KI 2016-17'!N$8:N$391,MATCH($B315,'I.KI 2016-17'!$B$8:$B$391,0)),"")</f>
        <v>1.0532850199670001</v>
      </c>
      <c r="I315" s="149">
        <f>_xlfn.IFNA(INDEX('I.KI 2016-17'!O$8:O$391,MATCH($B315,'I.KI 2016-17'!$B$8:$B$391,0)),"")</f>
        <v>0</v>
      </c>
      <c r="J315" s="149">
        <f>_xlfn.IFNA(INDEX('I.KI 2016-17'!P$8:P$391,MATCH($B315,'I.KI 2016-17'!$B$8:$B$391,0)),"")</f>
        <v>0</v>
      </c>
      <c r="K315" s="157">
        <f>_xlfn.IFNA(INDEX('I.KI 2016-17'!Q$8:Q$391,MATCH($B315,'I.KI 2016-17'!$B$8:$B$391,0)),"")</f>
        <v>0</v>
      </c>
      <c r="L315" s="156">
        <f>_xlfn.IFNA(INDEX('I.KI 2016-17'!R$8:R$391,MATCH($B315,'I.KI 2016-17'!$B$8:$B$391,0)),"")</f>
        <v>0</v>
      </c>
      <c r="M315" s="193">
        <f>_xlfn.IFNA(INDEX('I.KI 2016-17'!S$8:S$391,MATCH($B315,'I.KI 2016-17'!$B$8:$B$391,0)),"")</f>
        <v>2.2606528372240002</v>
      </c>
      <c r="N315" s="193">
        <f>_xlfn.IFNA(INDEX('I.KI 2016-17'!T$8:T$391,MATCH($B315,'I.KI 2016-17'!$B$8:$B$391,0)),"")</f>
        <v>0</v>
      </c>
      <c r="O315" s="193">
        <f>_xlfn.IFNA(INDEX('I.KI 2016-17'!U$8:U$391,MATCH($B315,'I.KI 2016-17'!$B$8:$B$391,0)),"")</f>
        <v>0</v>
      </c>
      <c r="P315" s="157">
        <f>_xlfn.IFNA(INDEX('I.KI 2016-17'!V$8:V$391,MATCH($B315,'I.KI 2016-17'!$B$8:$B$391,0)),"")</f>
        <v>0</v>
      </c>
      <c r="Q315" s="156">
        <f>_xlfn.IFNA(INDEX('I.KI 2016-17'!W$8:W$391,MATCH($B315,'I.KI 2016-17'!$B$8:$B$391,0)),"")</f>
        <v>0</v>
      </c>
      <c r="R315" s="193">
        <f>_xlfn.IFNA(INDEX('I.KI 2016-17'!X$8:X$391,MATCH($B315,'I.KI 2016-17'!$B$8:$B$391,0)),"")</f>
        <v>3.3139378571910001</v>
      </c>
      <c r="S315" s="193">
        <f>_xlfn.IFNA(INDEX('I.KI 2016-17'!Y$8:Y$391,MATCH($B315,'I.KI 2016-17'!$B$8:$B$391,0)),"")</f>
        <v>0</v>
      </c>
      <c r="T315" s="193">
        <f>_xlfn.IFNA(INDEX('I.KI 2016-17'!Z$8:Z$391,MATCH($B315,'I.KI 2016-17'!$B$8:$B$391,0)),"")</f>
        <v>0</v>
      </c>
      <c r="U315" s="157">
        <f>_xlfn.IFNA(INDEX('I.KI 2016-17'!AA$8:AA$391,MATCH($B315,'I.KI 2016-17'!$B$8:$B$391,0)),"")</f>
        <v>0</v>
      </c>
      <c r="V315" s="149"/>
      <c r="W315" s="154">
        <f>_xlfn.IFNA(INDEX('I.KI 2016-17'!$H$8:$H$391,MATCH(B315,'I.KI 2016-17'!$B$8:$B$391,0)),"")</f>
        <v>1.0532850199670001</v>
      </c>
      <c r="X315" s="153">
        <f>_xlfn.IFNA(INDEX('I.KI 2016-17'!$I$8:$I$391,MATCH(B315,'I.KI 2016-17'!$B$8:$B$391,0)),"")</f>
        <v>2.2606528372240002</v>
      </c>
      <c r="Y315" s="155">
        <f>_xlfn.IFNA(INDEX('I.KI 2016-17'!$G$8:$G$391,MATCH(B315,'I.KI 2016-17'!$B$8:$B$391,0)),"")</f>
        <v>3.3139378571910001</v>
      </c>
      <c r="Z315" s="149"/>
      <c r="AA315" s="156">
        <f>_xlfn.IFNA(IF($B315=$B$382,0,_xlfn.IFNA(INDEX('I.Supplementary 2017-18'!N$8:N$35,MATCH($B315,'I.Supplementary 2017-18'!$B$8:$B$35,0)),INDEX('I.KI 2017-18'!N$9:N$393,MATCH($B315,'I.KI 2017-18'!$B$9:$B$393,0)))),"")</f>
        <v>0</v>
      </c>
      <c r="AB315" s="193">
        <f>_xlfn.IFNA(IF($B315=$B$382,0,_xlfn.IFNA(INDEX('I.Supplementary 2017-18'!O$8:O$35,MATCH($B315,'I.Supplementary 2017-18'!$B$8:$B$35,0)),INDEX('I.KI 2017-18'!O$9:O$393,MATCH($B315,'I.KI 2017-18'!$B$9:$B$393,0)))),"")</f>
        <v>0.34660971351692454</v>
      </c>
      <c r="AC315" s="193">
        <f>_xlfn.IFNA(IF($B315=$B$382,0,_xlfn.IFNA(INDEX('I.Supplementary 2017-18'!P$8:P$35,MATCH($B315,'I.Supplementary 2017-18'!$B$8:$B$35,0)),INDEX('I.KI 2017-18'!P$9:P$393,MATCH($B315,'I.KI 2017-18'!$B$9:$B$393,0)))),"")</f>
        <v>0</v>
      </c>
      <c r="AD315" s="193">
        <f>_xlfn.IFNA(IF($B315=$B$382,0,_xlfn.IFNA(INDEX('I.Supplementary 2017-18'!Q$8:Q$35,MATCH($B315,'I.Supplementary 2017-18'!$B$8:$B$35,0)),INDEX('I.KI 2017-18'!Q$9:Q$393,MATCH($B315,'I.KI 2017-18'!$B$9:$B$393,0)))),"")</f>
        <v>0</v>
      </c>
      <c r="AE315" s="157">
        <f>_xlfn.IFNA(IF($B315=$B$382,0,_xlfn.IFNA(INDEX('I.Supplementary 2017-18'!R$8:R$35,MATCH($B315,'I.Supplementary 2017-18'!$B$8:$B$35,0)),INDEX('I.KI 2017-18'!R$9:R$393,MATCH($B315,'I.KI 2017-18'!$B$9:$B$393,0)))),"")</f>
        <v>0</v>
      </c>
      <c r="AF315" s="156">
        <f>_xlfn.IFNA(IF($B315=$B$382,0,_xlfn.IFNA(INDEX('I.Supplementary 2017-18'!S$8:S$35,MATCH($B315,'I.Supplementary 2017-18'!$B$8:$B$35,0)),INDEX('I.KI 2017-18'!S$9:S$393,MATCH($B315,'I.KI 2017-18'!$B$9:$B$393,0)))),"")</f>
        <v>0</v>
      </c>
      <c r="AG315" s="193">
        <f>_xlfn.IFNA(IF($B315=$B$382,0,_xlfn.IFNA(INDEX('I.Supplementary 2017-18'!T$8:T$35,MATCH($B315,'I.Supplementary 2017-18'!$B$8:$B$35,0)),INDEX('I.KI 2017-18'!T$9:T$393,MATCH($B315,'I.KI 2017-18'!$B$9:$B$393,0)))),"")</f>
        <v>2.3068063812813464</v>
      </c>
      <c r="AH315" s="193">
        <f>_xlfn.IFNA(IF($B315=$B$382,0,_xlfn.IFNA(INDEX('I.Supplementary 2017-18'!U$8:U$35,MATCH($B315,'I.Supplementary 2017-18'!$B$8:$B$35,0)),INDEX('I.KI 2017-18'!U$9:U$393,MATCH($B315,'I.KI 2017-18'!$B$9:$B$393,0)))),"")</f>
        <v>0</v>
      </c>
      <c r="AI315" s="193">
        <f>_xlfn.IFNA(IF($B315=$B$382,0,_xlfn.IFNA(INDEX('I.Supplementary 2017-18'!V$8:V$35,MATCH($B315,'I.Supplementary 2017-18'!$B$8:$B$35,0)),INDEX('I.KI 2017-18'!V$9:V$393,MATCH($B315,'I.KI 2017-18'!$B$9:$B$393,0)))),"")</f>
        <v>0</v>
      </c>
      <c r="AJ315" s="157">
        <f>_xlfn.IFNA(IF($B315=$B$382,0,_xlfn.IFNA(INDEX('I.Supplementary 2017-18'!W$8:W$35,MATCH($B315,'I.Supplementary 2017-18'!$B$8:$B$35,0)),INDEX('I.KI 2017-18'!W$9:W$393,MATCH($B315,'I.KI 2017-18'!$B$9:$B$393,0)))),"")</f>
        <v>0</v>
      </c>
      <c r="AK315" s="156">
        <f>_xlfn.IFNA(IF($B315=$B$382,0,_xlfn.IFNA(INDEX('I.Supplementary 2017-18'!X$8:X$35,MATCH($B315,'I.Supplementary 2017-18'!$B$8:$B$35,0)),INDEX('I.KI 2017-18'!X$9:X$393,MATCH($B315,'I.KI 2017-18'!$B$9:$B$393,0)))),"")</f>
        <v>0</v>
      </c>
      <c r="AL315" s="193">
        <f>_xlfn.IFNA(IF($B315=$B$382,0,_xlfn.IFNA(INDEX('I.Supplementary 2017-18'!Y$8:Y$35,MATCH($B315,'I.Supplementary 2017-18'!$B$8:$B$35,0)),INDEX('I.KI 2017-18'!Y$9:Y$393,MATCH($B315,'I.KI 2017-18'!$B$9:$B$393,0)))),"")</f>
        <v>2.653416094798271</v>
      </c>
      <c r="AM315" s="193">
        <f>_xlfn.IFNA(IF($B315=$B$382,0,_xlfn.IFNA(INDEX('I.Supplementary 2017-18'!Z$8:Z$35,MATCH($B315,'I.Supplementary 2017-18'!$B$8:$B$35,0)),INDEX('I.KI 2017-18'!Z$9:Z$393,MATCH($B315,'I.KI 2017-18'!$B$9:$B$393,0)))),"")</f>
        <v>0</v>
      </c>
      <c r="AN315" s="193">
        <f>_xlfn.IFNA(IF($B315=$B$382,0,_xlfn.IFNA(INDEX('I.Supplementary 2017-18'!AA$8:AA$35,MATCH($B315,'I.Supplementary 2017-18'!$B$8:$B$35,0)),INDEX('I.KI 2017-18'!AA$9:AA$393,MATCH($B315,'I.KI 2017-18'!$B$9:$B$393,0)))),"")</f>
        <v>0</v>
      </c>
      <c r="AO315" s="157">
        <f>_xlfn.IFNA(IF($B315=$B$382,0,_xlfn.IFNA(INDEX('I.Supplementary 2017-18'!AB$8:AB$35,MATCH($B315,'I.Supplementary 2017-18'!$B$8:$B$35,0)),INDEX('I.KI 2017-18'!AB$9:AB$393,MATCH($B315,'I.KI 2017-18'!$B$9:$B$393,0)))),"")</f>
        <v>0</v>
      </c>
      <c r="AP315" s="149"/>
      <c r="AQ315" s="156">
        <f>_xlfn.IFNA(IF($B315=$B$381,0,IF($B315=$B$382,0,_xlfn.IFNA(INDEX('I.Supplementary 2017-18'!I$8:I$35,MATCH($B315,'I.Supplementary 2017-18'!$B$8:$B$35,0)),INDEX('I.KI 2017-18'!I$9:I$393,MATCH($B315,'I.KI 2017-18'!$B$9:$B$393,0))))),"")</f>
        <v>0.34660971351692454</v>
      </c>
      <c r="AR315" s="149">
        <f>_xlfn.IFNA(IF($B315=$B$381,0,IF($B315=$B$382,0,_xlfn.IFNA(INDEX('I.Supplementary 2017-18'!J$8:J$35,MATCH($B315,'I.Supplementary 2017-18'!$B$8:$B$35,0)),INDEX('I.KI 2017-18'!J$9:J$393,MATCH($B315,'I.KI 2017-18'!$B$9:$B$393,0))))),"")</f>
        <v>2.3068063812813464</v>
      </c>
      <c r="AS315" s="157">
        <f>_xlfn.IFNA(IF($B315=$B$381,0,IF($B315=$B$382,0,_xlfn.IFNA(INDEX('I.Supplementary 2017-18'!H$8:H$35,MATCH($B315,'I.Supplementary 2017-18'!$B$8:$B$35,0)),INDEX('I.KI 2017-18'!H$9:H$393,MATCH($B315,'I.KI 2017-18'!$B$9:$B$393,0))))),"")</f>
        <v>2.653416094798271</v>
      </c>
      <c r="AT315" s="149"/>
      <c r="AU315" s="156">
        <f>_xlfn.IFNA(_xlfn.IFNA(INDEX('I.Supplementary 2018-19'!P$8:P$157,MATCH($B315,'I.Supplementary 2018-19'!$B$8:$B$157,0)),INDEX('I.KI 2018-19'!P$9:P$393,MATCH($B315,'I.KI 2018-19'!$B$9:$B$393,0))),"")</f>
        <v>0</v>
      </c>
      <c r="AV315" s="193">
        <f>_xlfn.IFNA(_xlfn.IFNA(INDEX('I.Supplementary 2018-19'!Q$8:Q$157,MATCH($B315,'I.Supplementary 2018-19'!$B$8:$B$157,0)),INDEX('I.KI 2018-19'!Q$9:Q$393,MATCH($B315,'I.KI 2018-19'!$B$9:$B$393,0))),"")</f>
        <v>0</v>
      </c>
      <c r="AW315" s="193">
        <f>_xlfn.IFNA(_xlfn.IFNA(INDEX('I.Supplementary 2018-19'!R$8:R$157,MATCH($B315,'I.Supplementary 2018-19'!$B$8:$B$157,0)),INDEX('I.KI 2018-19'!R$9:R$393,MATCH($B315,'I.KI 2018-19'!$B$9:$B$393,0))),"")</f>
        <v>0</v>
      </c>
      <c r="AX315" s="193">
        <f>_xlfn.IFNA(_xlfn.IFNA(INDEX('I.Supplementary 2018-19'!S$8:S$157,MATCH($B315,'I.Supplementary 2018-19'!$B$8:$B$157,0)),INDEX('I.KI 2018-19'!S$9:S$393,MATCH($B315,'I.KI 2018-19'!$B$9:$B$393,0))),"")</f>
        <v>0</v>
      </c>
      <c r="AY315" s="157">
        <f>_xlfn.IFNA(_xlfn.IFNA(INDEX('I.Supplementary 2018-19'!T$8:T$157,MATCH($B315,'I.Supplementary 2018-19'!$B$8:$B$157,0)),INDEX('I.KI 2018-19'!T$9:T$393,MATCH($B315,'I.KI 2018-19'!$B$9:$B$393,0))),"")</f>
        <v>0</v>
      </c>
      <c r="AZ315" s="156">
        <f>_xlfn.IFNA(_xlfn.IFNA(INDEX('I.Supplementary 2018-19'!U$8:U$157,MATCH($B315,'I.Supplementary 2018-19'!$B$8:$B$157,0)),INDEX('I.KI 2018-19'!U$9:U$393,MATCH($B315,'I.KI 2018-19'!$B$9:$B$393,0))),"")</f>
        <v>0</v>
      </c>
      <c r="BA315" s="193">
        <f>_xlfn.IFNA(_xlfn.IFNA(INDEX('I.Supplementary 2018-19'!V$8:V$157,MATCH($B315,'I.Supplementary 2018-19'!$B$8:$B$157,0)),INDEX('I.KI 2018-19'!V$9:V$393,MATCH($B315,'I.KI 2018-19'!$B$9:$B$393,0))),"")</f>
        <v>2.3761095772855074</v>
      </c>
      <c r="BB315" s="193">
        <f>_xlfn.IFNA(_xlfn.IFNA(INDEX('I.Supplementary 2018-19'!W$8:W$157,MATCH($B315,'I.Supplementary 2018-19'!$B$8:$B$157,0)),INDEX('I.KI 2018-19'!W$9:W$393,MATCH($B315,'I.KI 2018-19'!$B$9:$B$393,0))),"")</f>
        <v>0</v>
      </c>
      <c r="BC315" s="193">
        <f>_xlfn.IFNA(_xlfn.IFNA(INDEX('I.Supplementary 2018-19'!X$8:X$157,MATCH($B315,'I.Supplementary 2018-19'!$B$8:$B$157,0)),INDEX('I.KI 2018-19'!X$9:X$393,MATCH($B315,'I.KI 2018-19'!$B$9:$B$393,0))),"")</f>
        <v>0</v>
      </c>
      <c r="BD315" s="157">
        <f>_xlfn.IFNA(_xlfn.IFNA(INDEX('I.Supplementary 2018-19'!Y$8:Y$157,MATCH($B315,'I.Supplementary 2018-19'!$B$8:$B$157,0)),INDEX('I.KI 2018-19'!Y$9:Y$393,MATCH($B315,'I.KI 2018-19'!$B$9:$B$393,0))),"")</f>
        <v>0</v>
      </c>
      <c r="BE315" s="156">
        <f>_xlfn.IFNA(_xlfn.IFNA(INDEX('I.Supplementary 2018-19'!Z$8:Z$157,MATCH($B315,'I.Supplementary 2018-19'!$B$8:$B$157,0)),INDEX('I.KI 2018-19'!Z$9:Z$393,MATCH($B315,'I.KI 2018-19'!$B$9:$B$393,0))),"")</f>
        <v>0</v>
      </c>
      <c r="BF315" s="193">
        <f>_xlfn.IFNA(_xlfn.IFNA(INDEX('I.Supplementary 2018-19'!AA$8:AA$157,MATCH($B315,'I.Supplementary 2018-19'!$B$8:$B$157,0)),INDEX('I.KI 2018-19'!AA$9:AA$393,MATCH($B315,'I.KI 2018-19'!$B$9:$B$393,0))),"")</f>
        <v>2.3761095772855074</v>
      </c>
      <c r="BG315" s="193">
        <f>_xlfn.IFNA(_xlfn.IFNA(INDEX('I.Supplementary 2018-19'!AB$8:AB$157,MATCH($B315,'I.Supplementary 2018-19'!$B$8:$B$157,0)),INDEX('I.KI 2018-19'!AB$9:AB$393,MATCH($B315,'I.KI 2018-19'!$B$9:$B$393,0))),"")</f>
        <v>0</v>
      </c>
      <c r="BH315" s="193">
        <f>_xlfn.IFNA(_xlfn.IFNA(INDEX('I.Supplementary 2018-19'!AC$8:AC$157,MATCH($B315,'I.Supplementary 2018-19'!$B$8:$B$157,0)),INDEX('I.KI 2018-19'!AC$9:AC$393,MATCH($B315,'I.KI 2018-19'!$B$9:$B$393,0))),"")</f>
        <v>0</v>
      </c>
      <c r="BI315" s="157">
        <f>_xlfn.IFNA(_xlfn.IFNA(INDEX('I.Supplementary 2018-19'!AD$8:AD$157,MATCH($B315,'I.Supplementary 2018-19'!$B$8:$B$157,0)),INDEX('I.KI 2018-19'!AD$9:AD$393,MATCH($B315,'I.KI 2018-19'!$B$9:$B$393,0))),"")</f>
        <v>0</v>
      </c>
      <c r="BJ315" s="149"/>
      <c r="BK315" s="156">
        <f>_xlfn.IFNA(IF($B315=$B$381,0,IF($B315=$B$382,0,_xlfn.IFNA(INDEX('I.Supplementary 2018-19'!I$8:I$157,MATCH($B315,'I.Supplementary 2018-19'!$B$8:$B$157,0)),INDEX('I.KI 2018-19'!I$9:I$393,MATCH($B315,'I.KI 2018-19'!$B$9:$B$393,0))))),"")</f>
        <v>0</v>
      </c>
      <c r="BL315" s="149">
        <f>_xlfn.IFNA(IF($B315=$B$381,0,IF($B315=$B$382,0,_xlfn.IFNA(INDEX('I.Supplementary 2018-19'!J$8:J$157,MATCH($B315,'I.Supplementary 2018-19'!$B$8:$B$157,0)),INDEX('I.KI 2018-19'!J$9:J$393,MATCH($B315,'I.KI 2018-19'!$B$9:$B$393,0))))),"")</f>
        <v>2.3761095772855074</v>
      </c>
      <c r="BM315" s="157">
        <f>_xlfn.IFNA(IF($B315=$B$381,0,IF($B315=$B$382,0,_xlfn.IFNA(INDEX('I.Supplementary 2018-19'!H$8:H$157,MATCH($B315,'I.Supplementary 2018-19'!$B$8:$B$157,0)),INDEX('I.KI 2018-19'!H$9:H$393,MATCH($B315,'I.KI 2018-19'!$B$9:$B$393,0))))),"")</f>
        <v>2.3761095772855074</v>
      </c>
    </row>
    <row r="316" spans="2:65">
      <c r="B316" s="121" t="str">
        <f>'Calculations for 2021-22'!B316</f>
        <v>E3520</v>
      </c>
      <c r="C316" s="160" t="str">
        <f>'Calculations for 2021-22'!D316</f>
        <v>E3520</v>
      </c>
      <c r="D316" t="str">
        <f>'Calculations for 2021-22'!E316</f>
        <v>SCFIR</v>
      </c>
      <c r="E316">
        <f>'Calculations for 2021-22'!F316</f>
        <v>0</v>
      </c>
      <c r="F316" s="120" t="str">
        <f>'Calculations for 2021-22'!H316</f>
        <v>Suffolk</v>
      </c>
      <c r="G316" s="156">
        <f>_xlfn.IFNA(INDEX('I.KI 2016-17'!M$8:M$391,MATCH($B316,'I.KI 2016-17'!$B$8:$B$391,0)),"")</f>
        <v>63.510640075955003</v>
      </c>
      <c r="H316" s="149">
        <f>_xlfn.IFNA(INDEX('I.KI 2016-17'!N$8:N$391,MATCH($B316,'I.KI 2016-17'!$B$8:$B$391,0)),"")</f>
        <v>0</v>
      </c>
      <c r="I316" s="149">
        <f>_xlfn.IFNA(INDEX('I.KI 2016-17'!O$8:O$391,MATCH($B316,'I.KI 2016-17'!$B$8:$B$391,0)),"")</f>
        <v>4.7196578957709994</v>
      </c>
      <c r="J316" s="149">
        <f>_xlfn.IFNA(INDEX('I.KI 2016-17'!P$8:P$391,MATCH($B316,'I.KI 2016-17'!$B$8:$B$391,0)),"")</f>
        <v>0</v>
      </c>
      <c r="K316" s="157">
        <f>_xlfn.IFNA(INDEX('I.KI 2016-17'!Q$8:Q$391,MATCH($B316,'I.KI 2016-17'!$B$8:$B$391,0)),"")</f>
        <v>0</v>
      </c>
      <c r="L316" s="156">
        <f>_xlfn.IFNA(INDEX('I.KI 2016-17'!R$8:R$391,MATCH($B316,'I.KI 2016-17'!$B$8:$B$391,0)),"")</f>
        <v>88.993871291163003</v>
      </c>
      <c r="M316" s="193">
        <f>_xlfn.IFNA(INDEX('I.KI 2016-17'!S$8:S$391,MATCH($B316,'I.KI 2016-17'!$B$8:$B$391,0)),"")</f>
        <v>0</v>
      </c>
      <c r="N316" s="193">
        <f>_xlfn.IFNA(INDEX('I.KI 2016-17'!T$8:T$391,MATCH($B316,'I.KI 2016-17'!$B$8:$B$391,0)),"")</f>
        <v>4.9998296997689993</v>
      </c>
      <c r="O316" s="193">
        <f>_xlfn.IFNA(INDEX('I.KI 2016-17'!U$8:U$391,MATCH($B316,'I.KI 2016-17'!$B$8:$B$391,0)),"")</f>
        <v>0</v>
      </c>
      <c r="P316" s="157">
        <f>_xlfn.IFNA(INDEX('I.KI 2016-17'!V$8:V$391,MATCH($B316,'I.KI 2016-17'!$B$8:$B$391,0)),"")</f>
        <v>0</v>
      </c>
      <c r="Q316" s="156">
        <f>_xlfn.IFNA(INDEX('I.KI 2016-17'!W$8:W$391,MATCH($B316,'I.KI 2016-17'!$B$8:$B$391,0)),"")</f>
        <v>152.504511367118</v>
      </c>
      <c r="R316" s="193">
        <f>_xlfn.IFNA(INDEX('I.KI 2016-17'!X$8:X$391,MATCH($B316,'I.KI 2016-17'!$B$8:$B$391,0)),"")</f>
        <v>0</v>
      </c>
      <c r="S316" s="193">
        <f>_xlfn.IFNA(INDEX('I.KI 2016-17'!Y$8:Y$391,MATCH($B316,'I.KI 2016-17'!$B$8:$B$391,0)),"")</f>
        <v>9.7194875955399986</v>
      </c>
      <c r="T316" s="193">
        <f>_xlfn.IFNA(INDEX('I.KI 2016-17'!Z$8:Z$391,MATCH($B316,'I.KI 2016-17'!$B$8:$B$391,0)),"")</f>
        <v>0</v>
      </c>
      <c r="U316" s="157">
        <f>_xlfn.IFNA(INDEX('I.KI 2016-17'!AA$8:AA$391,MATCH($B316,'I.KI 2016-17'!$B$8:$B$391,0)),"")</f>
        <v>0</v>
      </c>
      <c r="V316" s="149"/>
      <c r="W316" s="154">
        <f>_xlfn.IFNA(INDEX('I.KI 2016-17'!$H$8:$H$391,MATCH(B316,'I.KI 2016-17'!$B$8:$B$391,0)),"")</f>
        <v>68.230297971726003</v>
      </c>
      <c r="X316" s="153">
        <f>_xlfn.IFNA(INDEX('I.KI 2016-17'!$I$8:$I$391,MATCH(B316,'I.KI 2016-17'!$B$8:$B$391,0)),"")</f>
        <v>93.993700990931998</v>
      </c>
      <c r="Y316" s="155">
        <f>_xlfn.IFNA(INDEX('I.KI 2016-17'!$G$8:$G$391,MATCH(B316,'I.KI 2016-17'!$B$8:$B$391,0)),"")</f>
        <v>162.22399896265802</v>
      </c>
      <c r="Z316" s="149"/>
      <c r="AA316" s="156">
        <f>_xlfn.IFNA(IF($B316=$B$382,0,_xlfn.IFNA(INDEX('I.Supplementary 2017-18'!N$8:N$35,MATCH($B316,'I.Supplementary 2017-18'!$B$8:$B$35,0)),INDEX('I.KI 2017-18'!N$9:N$393,MATCH($B316,'I.KI 2017-18'!$B$9:$B$393,0)))),"")</f>
        <v>41.634908140741615</v>
      </c>
      <c r="AB316" s="193">
        <f>_xlfn.IFNA(IF($B316=$B$382,0,_xlfn.IFNA(INDEX('I.Supplementary 2017-18'!O$8:O$35,MATCH($B316,'I.Supplementary 2017-18'!$B$8:$B$35,0)),INDEX('I.KI 2017-18'!O$9:O$393,MATCH($B316,'I.KI 2017-18'!$B$9:$B$393,0)))),"")</f>
        <v>0</v>
      </c>
      <c r="AC316" s="193">
        <f>_xlfn.IFNA(IF($B316=$B$382,0,_xlfn.IFNA(INDEX('I.Supplementary 2017-18'!P$8:P$35,MATCH($B316,'I.Supplementary 2017-18'!$B$8:$B$35,0)),INDEX('I.KI 2017-18'!P$9:P$393,MATCH($B316,'I.KI 2017-18'!$B$9:$B$393,0)))),"")</f>
        <v>3.5560474976395051</v>
      </c>
      <c r="AD316" s="193">
        <f>_xlfn.IFNA(IF($B316=$B$382,0,_xlfn.IFNA(INDEX('I.Supplementary 2017-18'!Q$8:Q$35,MATCH($B316,'I.Supplementary 2017-18'!$B$8:$B$35,0)),INDEX('I.KI 2017-18'!Q$9:Q$393,MATCH($B316,'I.KI 2017-18'!$B$9:$B$393,0)))),"")</f>
        <v>0</v>
      </c>
      <c r="AE316" s="157">
        <f>_xlfn.IFNA(IF($B316=$B$382,0,_xlfn.IFNA(INDEX('I.Supplementary 2017-18'!R$8:R$35,MATCH($B316,'I.Supplementary 2017-18'!$B$8:$B$35,0)),INDEX('I.KI 2017-18'!R$9:R$393,MATCH($B316,'I.KI 2017-18'!$B$9:$B$393,0)))),"")</f>
        <v>0</v>
      </c>
      <c r="AF316" s="156">
        <f>_xlfn.IFNA(IF($B316=$B$382,0,_xlfn.IFNA(INDEX('I.Supplementary 2017-18'!S$8:S$35,MATCH($B316,'I.Supplementary 2017-18'!$B$8:$B$35,0)),INDEX('I.KI 2017-18'!S$9:S$393,MATCH($B316,'I.KI 2017-18'!$B$9:$B$393,0)))),"")</f>
        <v>90.810772361437131</v>
      </c>
      <c r="AG316" s="193">
        <f>_xlfn.IFNA(IF($B316=$B$382,0,_xlfn.IFNA(INDEX('I.Supplementary 2017-18'!T$8:T$35,MATCH($B316,'I.Supplementary 2017-18'!$B$8:$B$35,0)),INDEX('I.KI 2017-18'!T$9:T$393,MATCH($B316,'I.KI 2017-18'!$B$9:$B$393,0)))),"")</f>
        <v>0</v>
      </c>
      <c r="AH316" s="193">
        <f>_xlfn.IFNA(IF($B316=$B$382,0,_xlfn.IFNA(INDEX('I.Supplementary 2017-18'!U$8:U$35,MATCH($B316,'I.Supplementary 2017-18'!$B$8:$B$35,0)),INDEX('I.KI 2017-18'!U$9:U$393,MATCH($B316,'I.KI 2017-18'!$B$9:$B$393,0)))),"")</f>
        <v>5.101906346181849</v>
      </c>
      <c r="AI316" s="193">
        <f>_xlfn.IFNA(IF($B316=$B$382,0,_xlfn.IFNA(INDEX('I.Supplementary 2017-18'!V$8:V$35,MATCH($B316,'I.Supplementary 2017-18'!$B$8:$B$35,0)),INDEX('I.KI 2017-18'!V$9:V$393,MATCH($B316,'I.KI 2017-18'!$B$9:$B$393,0)))),"")</f>
        <v>0</v>
      </c>
      <c r="AJ316" s="157">
        <f>_xlfn.IFNA(IF($B316=$B$382,0,_xlfn.IFNA(INDEX('I.Supplementary 2017-18'!W$8:W$35,MATCH($B316,'I.Supplementary 2017-18'!$B$8:$B$35,0)),INDEX('I.KI 2017-18'!W$9:W$393,MATCH($B316,'I.KI 2017-18'!$B$9:$B$393,0)))),"")</f>
        <v>0</v>
      </c>
      <c r="AK316" s="156">
        <f>_xlfn.IFNA(IF($B316=$B$382,0,_xlfn.IFNA(INDEX('I.Supplementary 2017-18'!X$8:X$35,MATCH($B316,'I.Supplementary 2017-18'!$B$8:$B$35,0)),INDEX('I.KI 2017-18'!X$9:X$393,MATCH($B316,'I.KI 2017-18'!$B$9:$B$393,0)))),"")</f>
        <v>132.44568050217873</v>
      </c>
      <c r="AL316" s="193">
        <f>_xlfn.IFNA(IF($B316=$B$382,0,_xlfn.IFNA(INDEX('I.Supplementary 2017-18'!Y$8:Y$35,MATCH($B316,'I.Supplementary 2017-18'!$B$8:$B$35,0)),INDEX('I.KI 2017-18'!Y$9:Y$393,MATCH($B316,'I.KI 2017-18'!$B$9:$B$393,0)))),"")</f>
        <v>0</v>
      </c>
      <c r="AM316" s="193">
        <f>_xlfn.IFNA(IF($B316=$B$382,0,_xlfn.IFNA(INDEX('I.Supplementary 2017-18'!Z$8:Z$35,MATCH($B316,'I.Supplementary 2017-18'!$B$8:$B$35,0)),INDEX('I.KI 2017-18'!Z$9:Z$393,MATCH($B316,'I.KI 2017-18'!$B$9:$B$393,0)))),"")</f>
        <v>8.6579538438213532</v>
      </c>
      <c r="AN316" s="193">
        <f>_xlfn.IFNA(IF($B316=$B$382,0,_xlfn.IFNA(INDEX('I.Supplementary 2017-18'!AA$8:AA$35,MATCH($B316,'I.Supplementary 2017-18'!$B$8:$B$35,0)),INDEX('I.KI 2017-18'!AA$9:AA$393,MATCH($B316,'I.KI 2017-18'!$B$9:$B$393,0)))),"")</f>
        <v>0</v>
      </c>
      <c r="AO316" s="157">
        <f>_xlfn.IFNA(IF($B316=$B$382,0,_xlfn.IFNA(INDEX('I.Supplementary 2017-18'!AB$8:AB$35,MATCH($B316,'I.Supplementary 2017-18'!$B$8:$B$35,0)),INDEX('I.KI 2017-18'!AB$9:AB$393,MATCH($B316,'I.KI 2017-18'!$B$9:$B$393,0)))),"")</f>
        <v>0</v>
      </c>
      <c r="AP316" s="149"/>
      <c r="AQ316" s="156">
        <f>_xlfn.IFNA(IF($B316=$B$381,0,IF($B316=$B$382,0,_xlfn.IFNA(INDEX('I.Supplementary 2017-18'!I$8:I$35,MATCH($B316,'I.Supplementary 2017-18'!$B$8:$B$35,0)),INDEX('I.KI 2017-18'!I$9:I$393,MATCH($B316,'I.KI 2017-18'!$B$9:$B$393,0))))),"")</f>
        <v>45.190955638381126</v>
      </c>
      <c r="AR316" s="149">
        <f>_xlfn.IFNA(IF($B316=$B$381,0,IF($B316=$B$382,0,_xlfn.IFNA(INDEX('I.Supplementary 2017-18'!J$8:J$35,MATCH($B316,'I.Supplementary 2017-18'!$B$8:$B$35,0)),INDEX('I.KI 2017-18'!J$9:J$393,MATCH($B316,'I.KI 2017-18'!$B$9:$B$393,0))))),"")</f>
        <v>95.91267870761898</v>
      </c>
      <c r="AS316" s="157">
        <f>_xlfn.IFNA(IF($B316=$B$381,0,IF($B316=$B$382,0,_xlfn.IFNA(INDEX('I.Supplementary 2017-18'!H$8:H$35,MATCH($B316,'I.Supplementary 2017-18'!$B$8:$B$35,0)),INDEX('I.KI 2017-18'!H$9:H$393,MATCH($B316,'I.KI 2017-18'!$B$9:$B$393,0))))),"")</f>
        <v>141.10363434600009</v>
      </c>
      <c r="AT316" s="149"/>
      <c r="AU316" s="156">
        <f>_xlfn.IFNA(_xlfn.IFNA(INDEX('I.Supplementary 2018-19'!P$8:P$157,MATCH($B316,'I.Supplementary 2018-19'!$B$8:$B$157,0)),INDEX('I.KI 2018-19'!P$9:P$393,MATCH($B316,'I.KI 2018-19'!$B$9:$B$393,0))),"")</f>
        <v>27.500945711221249</v>
      </c>
      <c r="AV316" s="193">
        <f>_xlfn.IFNA(_xlfn.IFNA(INDEX('I.Supplementary 2018-19'!Q$8:Q$157,MATCH($B316,'I.Supplementary 2018-19'!$B$8:$B$157,0)),INDEX('I.KI 2018-19'!Q$9:Q$393,MATCH($B316,'I.KI 2018-19'!$B$9:$B$393,0))),"")</f>
        <v>0</v>
      </c>
      <c r="AW316" s="193">
        <f>_xlfn.IFNA(_xlfn.IFNA(INDEX('I.Supplementary 2018-19'!R$8:R$157,MATCH($B316,'I.Supplementary 2018-19'!$B$8:$B$157,0)),INDEX('I.KI 2018-19'!R$9:R$393,MATCH($B316,'I.KI 2018-19'!$B$9:$B$393,0))),"")</f>
        <v>2.9536297780682648</v>
      </c>
      <c r="AX316" s="193">
        <f>_xlfn.IFNA(_xlfn.IFNA(INDEX('I.Supplementary 2018-19'!S$8:S$157,MATCH($B316,'I.Supplementary 2018-19'!$B$8:$B$157,0)),INDEX('I.KI 2018-19'!S$9:S$393,MATCH($B316,'I.KI 2018-19'!$B$9:$B$393,0))),"")</f>
        <v>0</v>
      </c>
      <c r="AY316" s="157">
        <f>_xlfn.IFNA(_xlfn.IFNA(INDEX('I.Supplementary 2018-19'!T$8:T$157,MATCH($B316,'I.Supplementary 2018-19'!$B$8:$B$157,0)),INDEX('I.KI 2018-19'!T$9:T$393,MATCH($B316,'I.KI 2018-19'!$B$9:$B$393,0))),"")</f>
        <v>0</v>
      </c>
      <c r="AZ316" s="156">
        <f>_xlfn.IFNA(_xlfn.IFNA(INDEX('I.Supplementary 2018-19'!U$8:U$157,MATCH($B316,'I.Supplementary 2018-19'!$B$8:$B$157,0)),INDEX('I.KI 2018-19'!U$9:U$393,MATCH($B316,'I.KI 2018-19'!$B$9:$B$393,0))),"")</f>
        <v>93.538992990321503</v>
      </c>
      <c r="BA316" s="193">
        <f>_xlfn.IFNA(_xlfn.IFNA(INDEX('I.Supplementary 2018-19'!V$8:V$157,MATCH($B316,'I.Supplementary 2018-19'!$B$8:$B$157,0)),INDEX('I.KI 2018-19'!V$9:V$393,MATCH($B316,'I.KI 2018-19'!$B$9:$B$393,0))),"")</f>
        <v>0</v>
      </c>
      <c r="BB316" s="193">
        <f>_xlfn.IFNA(_xlfn.IFNA(INDEX('I.Supplementary 2018-19'!W$8:W$157,MATCH($B316,'I.Supplementary 2018-19'!$B$8:$B$157,0)),INDEX('I.KI 2018-19'!W$9:W$393,MATCH($B316,'I.KI 2018-19'!$B$9:$B$393,0))),"")</f>
        <v>5.2551825025049084</v>
      </c>
      <c r="BC316" s="193">
        <f>_xlfn.IFNA(_xlfn.IFNA(INDEX('I.Supplementary 2018-19'!X$8:X$157,MATCH($B316,'I.Supplementary 2018-19'!$B$8:$B$157,0)),INDEX('I.KI 2018-19'!X$9:X$393,MATCH($B316,'I.KI 2018-19'!$B$9:$B$393,0))),"")</f>
        <v>0</v>
      </c>
      <c r="BD316" s="157">
        <f>_xlfn.IFNA(_xlfn.IFNA(INDEX('I.Supplementary 2018-19'!Y$8:Y$157,MATCH($B316,'I.Supplementary 2018-19'!$B$8:$B$157,0)),INDEX('I.KI 2018-19'!Y$9:Y$393,MATCH($B316,'I.KI 2018-19'!$B$9:$B$393,0))),"")</f>
        <v>0</v>
      </c>
      <c r="BE316" s="156">
        <f>_xlfn.IFNA(_xlfn.IFNA(INDEX('I.Supplementary 2018-19'!Z$8:Z$157,MATCH($B316,'I.Supplementary 2018-19'!$B$8:$B$157,0)),INDEX('I.KI 2018-19'!Z$9:Z$393,MATCH($B316,'I.KI 2018-19'!$B$9:$B$393,0))),"")</f>
        <v>121.03993870154275</v>
      </c>
      <c r="BF316" s="193">
        <f>_xlfn.IFNA(_xlfn.IFNA(INDEX('I.Supplementary 2018-19'!AA$8:AA$157,MATCH($B316,'I.Supplementary 2018-19'!$B$8:$B$157,0)),INDEX('I.KI 2018-19'!AA$9:AA$393,MATCH($B316,'I.KI 2018-19'!$B$9:$B$393,0))),"")</f>
        <v>0</v>
      </c>
      <c r="BG316" s="193">
        <f>_xlfn.IFNA(_xlfn.IFNA(INDEX('I.Supplementary 2018-19'!AB$8:AB$157,MATCH($B316,'I.Supplementary 2018-19'!$B$8:$B$157,0)),INDEX('I.KI 2018-19'!AB$9:AB$393,MATCH($B316,'I.KI 2018-19'!$B$9:$B$393,0))),"")</f>
        <v>8.2088122805731736</v>
      </c>
      <c r="BH316" s="193">
        <f>_xlfn.IFNA(_xlfn.IFNA(INDEX('I.Supplementary 2018-19'!AC$8:AC$157,MATCH($B316,'I.Supplementary 2018-19'!$B$8:$B$157,0)),INDEX('I.KI 2018-19'!AC$9:AC$393,MATCH($B316,'I.KI 2018-19'!$B$9:$B$393,0))),"")</f>
        <v>0</v>
      </c>
      <c r="BI316" s="157">
        <f>_xlfn.IFNA(_xlfn.IFNA(INDEX('I.Supplementary 2018-19'!AD$8:AD$157,MATCH($B316,'I.Supplementary 2018-19'!$B$8:$B$157,0)),INDEX('I.KI 2018-19'!AD$9:AD$393,MATCH($B316,'I.KI 2018-19'!$B$9:$B$393,0))),"")</f>
        <v>0</v>
      </c>
      <c r="BJ316" s="149"/>
      <c r="BK316" s="156">
        <f>_xlfn.IFNA(IF($B316=$B$381,0,IF($B316=$B$382,0,_xlfn.IFNA(INDEX('I.Supplementary 2018-19'!I$8:I$157,MATCH($B316,'I.Supplementary 2018-19'!$B$8:$B$157,0)),INDEX('I.KI 2018-19'!I$9:I$393,MATCH($B316,'I.KI 2018-19'!$B$9:$B$393,0))))),"")</f>
        <v>30.454575489289514</v>
      </c>
      <c r="BL316" s="149">
        <f>_xlfn.IFNA(IF($B316=$B$381,0,IF($B316=$B$382,0,_xlfn.IFNA(INDEX('I.Supplementary 2018-19'!J$8:J$157,MATCH($B316,'I.Supplementary 2018-19'!$B$8:$B$157,0)),INDEX('I.KI 2018-19'!J$9:J$393,MATCH($B316,'I.KI 2018-19'!$B$9:$B$393,0))))),"")</f>
        <v>98.794175492826412</v>
      </c>
      <c r="BM316" s="157">
        <f>_xlfn.IFNA(IF($B316=$B$381,0,IF($B316=$B$382,0,_xlfn.IFNA(INDEX('I.Supplementary 2018-19'!H$8:H$157,MATCH($B316,'I.Supplementary 2018-19'!$B$8:$B$157,0)),INDEX('I.KI 2018-19'!H$9:H$393,MATCH($B316,'I.KI 2018-19'!$B$9:$B$393,0))))),"")</f>
        <v>129.24875098211592</v>
      </c>
    </row>
    <row r="317" spans="2:65">
      <c r="B317" s="121" t="str">
        <f>'Calculations for 2021-22'!B317</f>
        <v>E4505</v>
      </c>
      <c r="C317" s="160" t="str">
        <f>'Calculations for 2021-22'!D317</f>
        <v>E4505</v>
      </c>
      <c r="D317" t="str">
        <f>'Calculations for 2021-22'!E317</f>
        <v>MD</v>
      </c>
      <c r="E317">
        <f>'Calculations for 2021-22'!F317</f>
        <v>0</v>
      </c>
      <c r="F317" s="120" t="str">
        <f>'Calculations for 2021-22'!H317</f>
        <v>Sunderland</v>
      </c>
      <c r="G317" s="156">
        <f>_xlfn.IFNA(INDEX('I.KI 2016-17'!M$8:M$391,MATCH($B317,'I.KI 2016-17'!$B$8:$B$391,0)),"")</f>
        <v>51.281649407095998</v>
      </c>
      <c r="H317" s="149">
        <f>_xlfn.IFNA(INDEX('I.KI 2016-17'!N$8:N$391,MATCH($B317,'I.KI 2016-17'!$B$8:$B$391,0)),"")</f>
        <v>5.9492809416979995</v>
      </c>
      <c r="I317" s="149">
        <f>_xlfn.IFNA(INDEX('I.KI 2016-17'!O$8:O$391,MATCH($B317,'I.KI 2016-17'!$B$8:$B$391,0)),"")</f>
        <v>0</v>
      </c>
      <c r="J317" s="149">
        <f>_xlfn.IFNA(INDEX('I.KI 2016-17'!P$8:P$391,MATCH($B317,'I.KI 2016-17'!$B$8:$B$391,0)),"")</f>
        <v>0</v>
      </c>
      <c r="K317" s="157">
        <f>_xlfn.IFNA(INDEX('I.KI 2016-17'!Q$8:Q$391,MATCH($B317,'I.KI 2016-17'!$B$8:$B$391,0)),"")</f>
        <v>0</v>
      </c>
      <c r="L317" s="156">
        <f>_xlfn.IFNA(INDEX('I.KI 2016-17'!R$8:R$391,MATCH($B317,'I.KI 2016-17'!$B$8:$B$391,0)),"")</f>
        <v>67.869046014405001</v>
      </c>
      <c r="M317" s="193">
        <f>_xlfn.IFNA(INDEX('I.KI 2016-17'!S$8:S$391,MATCH($B317,'I.KI 2016-17'!$B$8:$B$391,0)),"")</f>
        <v>10.717230691991</v>
      </c>
      <c r="N317" s="193">
        <f>_xlfn.IFNA(INDEX('I.KI 2016-17'!T$8:T$391,MATCH($B317,'I.KI 2016-17'!$B$8:$B$391,0)),"")</f>
        <v>0</v>
      </c>
      <c r="O317" s="193">
        <f>_xlfn.IFNA(INDEX('I.KI 2016-17'!U$8:U$391,MATCH($B317,'I.KI 2016-17'!$B$8:$B$391,0)),"")</f>
        <v>0</v>
      </c>
      <c r="P317" s="157">
        <f>_xlfn.IFNA(INDEX('I.KI 2016-17'!V$8:V$391,MATCH($B317,'I.KI 2016-17'!$B$8:$B$391,0)),"")</f>
        <v>0</v>
      </c>
      <c r="Q317" s="156">
        <f>_xlfn.IFNA(INDEX('I.KI 2016-17'!W$8:W$391,MATCH($B317,'I.KI 2016-17'!$B$8:$B$391,0)),"")</f>
        <v>119.150695421501</v>
      </c>
      <c r="R317" s="193">
        <f>_xlfn.IFNA(INDEX('I.KI 2016-17'!X$8:X$391,MATCH($B317,'I.KI 2016-17'!$B$8:$B$391,0)),"")</f>
        <v>16.666511633688998</v>
      </c>
      <c r="S317" s="193">
        <f>_xlfn.IFNA(INDEX('I.KI 2016-17'!Y$8:Y$391,MATCH($B317,'I.KI 2016-17'!$B$8:$B$391,0)),"")</f>
        <v>0</v>
      </c>
      <c r="T317" s="193">
        <f>_xlfn.IFNA(INDEX('I.KI 2016-17'!Z$8:Z$391,MATCH($B317,'I.KI 2016-17'!$B$8:$B$391,0)),"")</f>
        <v>0</v>
      </c>
      <c r="U317" s="157">
        <f>_xlfn.IFNA(INDEX('I.KI 2016-17'!AA$8:AA$391,MATCH($B317,'I.KI 2016-17'!$B$8:$B$391,0)),"")</f>
        <v>0</v>
      </c>
      <c r="V317" s="149"/>
      <c r="W317" s="154">
        <f>_xlfn.IFNA(INDEX('I.KI 2016-17'!$H$8:$H$391,MATCH(B317,'I.KI 2016-17'!$B$8:$B$391,0)),"")</f>
        <v>57.230930348793997</v>
      </c>
      <c r="X317" s="153">
        <f>_xlfn.IFNA(INDEX('I.KI 2016-17'!$I$8:$I$391,MATCH(B317,'I.KI 2016-17'!$B$8:$B$391,0)),"")</f>
        <v>78.586276706395992</v>
      </c>
      <c r="Y317" s="155">
        <f>_xlfn.IFNA(INDEX('I.KI 2016-17'!$G$8:$G$391,MATCH(B317,'I.KI 2016-17'!$B$8:$B$391,0)),"")</f>
        <v>135.81720705518998</v>
      </c>
      <c r="Z317" s="149"/>
      <c r="AA317" s="156">
        <f>_xlfn.IFNA(IF($B317=$B$382,0,_xlfn.IFNA(INDEX('I.Supplementary 2017-18'!N$8:N$35,MATCH($B317,'I.Supplementary 2017-18'!$B$8:$B$35,0)),INDEX('I.KI 2017-18'!N$9:N$393,MATCH($B317,'I.KI 2017-18'!$B$9:$B$393,0)))),"")</f>
        <v>40.676775293836663</v>
      </c>
      <c r="AB317" s="193">
        <f>_xlfn.IFNA(IF($B317=$B$382,0,_xlfn.IFNA(INDEX('I.Supplementary 2017-18'!O$8:O$35,MATCH($B317,'I.Supplementary 2017-18'!$B$8:$B$35,0)),INDEX('I.KI 2017-18'!O$9:O$393,MATCH($B317,'I.KI 2017-18'!$B$9:$B$393,0)))),"")</f>
        <v>4.0349146695224647</v>
      </c>
      <c r="AC317" s="193">
        <f>_xlfn.IFNA(IF($B317=$B$382,0,_xlfn.IFNA(INDEX('I.Supplementary 2017-18'!P$8:P$35,MATCH($B317,'I.Supplementary 2017-18'!$B$8:$B$35,0)),INDEX('I.KI 2017-18'!P$9:P$393,MATCH($B317,'I.KI 2017-18'!$B$9:$B$393,0)))),"")</f>
        <v>0</v>
      </c>
      <c r="AD317" s="193">
        <f>_xlfn.IFNA(IF($B317=$B$382,0,_xlfn.IFNA(INDEX('I.Supplementary 2017-18'!Q$8:Q$35,MATCH($B317,'I.Supplementary 2017-18'!$B$8:$B$35,0)),INDEX('I.KI 2017-18'!Q$9:Q$393,MATCH($B317,'I.KI 2017-18'!$B$9:$B$393,0)))),"")</f>
        <v>0</v>
      </c>
      <c r="AE317" s="157">
        <f>_xlfn.IFNA(IF($B317=$B$382,0,_xlfn.IFNA(INDEX('I.Supplementary 2017-18'!R$8:R$35,MATCH($B317,'I.Supplementary 2017-18'!$B$8:$B$35,0)),INDEX('I.KI 2017-18'!R$9:R$393,MATCH($B317,'I.KI 2017-18'!$B$9:$B$393,0)))),"")</f>
        <v>0</v>
      </c>
      <c r="AF317" s="156">
        <f>_xlfn.IFNA(IF($B317=$B$382,0,_xlfn.IFNA(INDEX('I.Supplementary 2017-18'!S$8:S$35,MATCH($B317,'I.Supplementary 2017-18'!$B$8:$B$35,0)),INDEX('I.KI 2017-18'!S$9:S$393,MATCH($B317,'I.KI 2017-18'!$B$9:$B$393,0)))),"")</f>
        <v>69.254662131031907</v>
      </c>
      <c r="AG317" s="193">
        <f>_xlfn.IFNA(IF($B317=$B$382,0,_xlfn.IFNA(INDEX('I.Supplementary 2017-18'!T$8:T$35,MATCH($B317,'I.Supplementary 2017-18'!$B$8:$B$35,0)),INDEX('I.KI 2017-18'!T$9:T$393,MATCH($B317,'I.KI 2017-18'!$B$9:$B$393,0)))),"")</f>
        <v>10.936033938013928</v>
      </c>
      <c r="AH317" s="193">
        <f>_xlfn.IFNA(IF($B317=$B$382,0,_xlfn.IFNA(INDEX('I.Supplementary 2017-18'!U$8:U$35,MATCH($B317,'I.Supplementary 2017-18'!$B$8:$B$35,0)),INDEX('I.KI 2017-18'!U$9:U$393,MATCH($B317,'I.KI 2017-18'!$B$9:$B$393,0)))),"")</f>
        <v>0</v>
      </c>
      <c r="AI317" s="193">
        <f>_xlfn.IFNA(IF($B317=$B$382,0,_xlfn.IFNA(INDEX('I.Supplementary 2017-18'!V$8:V$35,MATCH($B317,'I.Supplementary 2017-18'!$B$8:$B$35,0)),INDEX('I.KI 2017-18'!V$9:V$393,MATCH($B317,'I.KI 2017-18'!$B$9:$B$393,0)))),"")</f>
        <v>0</v>
      </c>
      <c r="AJ317" s="157">
        <f>_xlfn.IFNA(IF($B317=$B$382,0,_xlfn.IFNA(INDEX('I.Supplementary 2017-18'!W$8:W$35,MATCH($B317,'I.Supplementary 2017-18'!$B$8:$B$35,0)),INDEX('I.KI 2017-18'!W$9:W$393,MATCH($B317,'I.KI 2017-18'!$B$9:$B$393,0)))),"")</f>
        <v>0</v>
      </c>
      <c r="AK317" s="156">
        <f>_xlfn.IFNA(IF($B317=$B$382,0,_xlfn.IFNA(INDEX('I.Supplementary 2017-18'!X$8:X$35,MATCH($B317,'I.Supplementary 2017-18'!$B$8:$B$35,0)),INDEX('I.KI 2017-18'!X$9:X$393,MATCH($B317,'I.KI 2017-18'!$B$9:$B$393,0)))),"")</f>
        <v>109.93143742486856</v>
      </c>
      <c r="AL317" s="193">
        <f>_xlfn.IFNA(IF($B317=$B$382,0,_xlfn.IFNA(INDEX('I.Supplementary 2017-18'!Y$8:Y$35,MATCH($B317,'I.Supplementary 2017-18'!$B$8:$B$35,0)),INDEX('I.KI 2017-18'!Y$9:Y$393,MATCH($B317,'I.KI 2017-18'!$B$9:$B$393,0)))),"")</f>
        <v>14.970948607536393</v>
      </c>
      <c r="AM317" s="193">
        <f>_xlfn.IFNA(IF($B317=$B$382,0,_xlfn.IFNA(INDEX('I.Supplementary 2017-18'!Z$8:Z$35,MATCH($B317,'I.Supplementary 2017-18'!$B$8:$B$35,0)),INDEX('I.KI 2017-18'!Z$9:Z$393,MATCH($B317,'I.KI 2017-18'!$B$9:$B$393,0)))),"")</f>
        <v>0</v>
      </c>
      <c r="AN317" s="193">
        <f>_xlfn.IFNA(IF($B317=$B$382,0,_xlfn.IFNA(INDEX('I.Supplementary 2017-18'!AA$8:AA$35,MATCH($B317,'I.Supplementary 2017-18'!$B$8:$B$35,0)),INDEX('I.KI 2017-18'!AA$9:AA$393,MATCH($B317,'I.KI 2017-18'!$B$9:$B$393,0)))),"")</f>
        <v>0</v>
      </c>
      <c r="AO317" s="157">
        <f>_xlfn.IFNA(IF($B317=$B$382,0,_xlfn.IFNA(INDEX('I.Supplementary 2017-18'!AB$8:AB$35,MATCH($B317,'I.Supplementary 2017-18'!$B$8:$B$35,0)),INDEX('I.KI 2017-18'!AB$9:AB$393,MATCH($B317,'I.KI 2017-18'!$B$9:$B$393,0)))),"")</f>
        <v>0</v>
      </c>
      <c r="AP317" s="149"/>
      <c r="AQ317" s="156">
        <f>_xlfn.IFNA(IF($B317=$B$381,0,IF($B317=$B$382,0,_xlfn.IFNA(INDEX('I.Supplementary 2017-18'!I$8:I$35,MATCH($B317,'I.Supplementary 2017-18'!$B$8:$B$35,0)),INDEX('I.KI 2017-18'!I$9:I$393,MATCH($B317,'I.KI 2017-18'!$B$9:$B$393,0))))),"")</f>
        <v>44.711689963359127</v>
      </c>
      <c r="AR317" s="149">
        <f>_xlfn.IFNA(IF($B317=$B$381,0,IF($B317=$B$382,0,_xlfn.IFNA(INDEX('I.Supplementary 2017-18'!J$8:J$35,MATCH($B317,'I.Supplementary 2017-18'!$B$8:$B$35,0)),INDEX('I.KI 2017-18'!J$9:J$393,MATCH($B317,'I.KI 2017-18'!$B$9:$B$393,0))))),"")</f>
        <v>80.190696069045828</v>
      </c>
      <c r="AS317" s="157">
        <f>_xlfn.IFNA(IF($B317=$B$381,0,IF($B317=$B$382,0,_xlfn.IFNA(INDEX('I.Supplementary 2017-18'!H$8:H$35,MATCH($B317,'I.Supplementary 2017-18'!$B$8:$B$35,0)),INDEX('I.KI 2017-18'!H$9:H$393,MATCH($B317,'I.KI 2017-18'!$B$9:$B$393,0))))),"")</f>
        <v>124.90238603240496</v>
      </c>
      <c r="AT317" s="149"/>
      <c r="AU317" s="156">
        <f>_xlfn.IFNA(_xlfn.IFNA(INDEX('I.Supplementary 2018-19'!P$8:P$157,MATCH($B317,'I.Supplementary 2018-19'!$B$8:$B$157,0)),INDEX('I.KI 2018-19'!P$9:P$393,MATCH($B317,'I.KI 2018-19'!$B$9:$B$393,0))),"")</f>
        <v>33.357994912532646</v>
      </c>
      <c r="AV317" s="193">
        <f>_xlfn.IFNA(_xlfn.IFNA(INDEX('I.Supplementary 2018-19'!Q$8:Q$157,MATCH($B317,'I.Supplementary 2018-19'!$B$8:$B$157,0)),INDEX('I.KI 2018-19'!Q$9:Q$393,MATCH($B317,'I.KI 2018-19'!$B$9:$B$393,0))),"")</f>
        <v>2.7988861589990517</v>
      </c>
      <c r="AW317" s="193">
        <f>_xlfn.IFNA(_xlfn.IFNA(INDEX('I.Supplementary 2018-19'!R$8:R$157,MATCH($B317,'I.Supplementary 2018-19'!$B$8:$B$157,0)),INDEX('I.KI 2018-19'!R$9:R$393,MATCH($B317,'I.KI 2018-19'!$B$9:$B$393,0))),"")</f>
        <v>0</v>
      </c>
      <c r="AX317" s="193">
        <f>_xlfn.IFNA(_xlfn.IFNA(INDEX('I.Supplementary 2018-19'!S$8:S$157,MATCH($B317,'I.Supplementary 2018-19'!$B$8:$B$157,0)),INDEX('I.KI 2018-19'!S$9:S$393,MATCH($B317,'I.KI 2018-19'!$B$9:$B$393,0))),"")</f>
        <v>0</v>
      </c>
      <c r="AY317" s="157">
        <f>_xlfn.IFNA(_xlfn.IFNA(INDEX('I.Supplementary 2018-19'!T$8:T$157,MATCH($B317,'I.Supplementary 2018-19'!$B$8:$B$157,0)),INDEX('I.KI 2018-19'!T$9:T$393,MATCH($B317,'I.KI 2018-19'!$B$9:$B$393,0))),"")</f>
        <v>0</v>
      </c>
      <c r="AZ317" s="156">
        <f>_xlfn.IFNA(_xlfn.IFNA(INDEX('I.Supplementary 2018-19'!U$8:U$157,MATCH($B317,'I.Supplementary 2018-19'!$B$8:$B$157,0)),INDEX('I.KI 2018-19'!U$9:U$393,MATCH($B317,'I.KI 2018-19'!$B$9:$B$393,0))),"")</f>
        <v>71.335274298058593</v>
      </c>
      <c r="BA317" s="193">
        <f>_xlfn.IFNA(_xlfn.IFNA(INDEX('I.Supplementary 2018-19'!V$8:V$157,MATCH($B317,'I.Supplementary 2018-19'!$B$8:$B$157,0)),INDEX('I.KI 2018-19'!V$9:V$393,MATCH($B317,'I.KI 2018-19'!$B$9:$B$393,0))),"")</f>
        <v>11.264584313834089</v>
      </c>
      <c r="BB317" s="193">
        <f>_xlfn.IFNA(_xlfn.IFNA(INDEX('I.Supplementary 2018-19'!W$8:W$157,MATCH($B317,'I.Supplementary 2018-19'!$B$8:$B$157,0)),INDEX('I.KI 2018-19'!W$9:W$393,MATCH($B317,'I.KI 2018-19'!$B$9:$B$393,0))),"")</f>
        <v>0</v>
      </c>
      <c r="BC317" s="193">
        <f>_xlfn.IFNA(_xlfn.IFNA(INDEX('I.Supplementary 2018-19'!X$8:X$157,MATCH($B317,'I.Supplementary 2018-19'!$B$8:$B$157,0)),INDEX('I.KI 2018-19'!X$9:X$393,MATCH($B317,'I.KI 2018-19'!$B$9:$B$393,0))),"")</f>
        <v>0</v>
      </c>
      <c r="BD317" s="157">
        <f>_xlfn.IFNA(_xlfn.IFNA(INDEX('I.Supplementary 2018-19'!Y$8:Y$157,MATCH($B317,'I.Supplementary 2018-19'!$B$8:$B$157,0)),INDEX('I.KI 2018-19'!Y$9:Y$393,MATCH($B317,'I.KI 2018-19'!$B$9:$B$393,0))),"")</f>
        <v>0</v>
      </c>
      <c r="BE317" s="156">
        <f>_xlfn.IFNA(_xlfn.IFNA(INDEX('I.Supplementary 2018-19'!Z$8:Z$157,MATCH($B317,'I.Supplementary 2018-19'!$B$8:$B$157,0)),INDEX('I.KI 2018-19'!Z$9:Z$393,MATCH($B317,'I.KI 2018-19'!$B$9:$B$393,0))),"")</f>
        <v>104.69326921059124</v>
      </c>
      <c r="BF317" s="193">
        <f>_xlfn.IFNA(_xlfn.IFNA(INDEX('I.Supplementary 2018-19'!AA$8:AA$157,MATCH($B317,'I.Supplementary 2018-19'!$B$8:$B$157,0)),INDEX('I.KI 2018-19'!AA$9:AA$393,MATCH($B317,'I.KI 2018-19'!$B$9:$B$393,0))),"")</f>
        <v>14.06347047283314</v>
      </c>
      <c r="BG317" s="193">
        <f>_xlfn.IFNA(_xlfn.IFNA(INDEX('I.Supplementary 2018-19'!AB$8:AB$157,MATCH($B317,'I.Supplementary 2018-19'!$B$8:$B$157,0)),INDEX('I.KI 2018-19'!AB$9:AB$393,MATCH($B317,'I.KI 2018-19'!$B$9:$B$393,0))),"")</f>
        <v>0</v>
      </c>
      <c r="BH317" s="193">
        <f>_xlfn.IFNA(_xlfn.IFNA(INDEX('I.Supplementary 2018-19'!AC$8:AC$157,MATCH($B317,'I.Supplementary 2018-19'!$B$8:$B$157,0)),INDEX('I.KI 2018-19'!AC$9:AC$393,MATCH($B317,'I.KI 2018-19'!$B$9:$B$393,0))),"")</f>
        <v>0</v>
      </c>
      <c r="BI317" s="157">
        <f>_xlfn.IFNA(_xlfn.IFNA(INDEX('I.Supplementary 2018-19'!AD$8:AD$157,MATCH($B317,'I.Supplementary 2018-19'!$B$8:$B$157,0)),INDEX('I.KI 2018-19'!AD$9:AD$393,MATCH($B317,'I.KI 2018-19'!$B$9:$B$393,0))),"")</f>
        <v>0</v>
      </c>
      <c r="BJ317" s="149"/>
      <c r="BK317" s="156">
        <f>_xlfn.IFNA(IF($B317=$B$381,0,IF($B317=$B$382,0,_xlfn.IFNA(INDEX('I.Supplementary 2018-19'!I$8:I$157,MATCH($B317,'I.Supplementary 2018-19'!$B$8:$B$157,0)),INDEX('I.KI 2018-19'!I$9:I$393,MATCH($B317,'I.KI 2018-19'!$B$9:$B$393,0))))),"")</f>
        <v>36.1568810715317</v>
      </c>
      <c r="BL317" s="149">
        <f>_xlfn.IFNA(IF($B317=$B$381,0,IF($B317=$B$382,0,_xlfn.IFNA(INDEX('I.Supplementary 2018-19'!J$8:J$157,MATCH($B317,'I.Supplementary 2018-19'!$B$8:$B$157,0)),INDEX('I.KI 2018-19'!J$9:J$393,MATCH($B317,'I.KI 2018-19'!$B$9:$B$393,0))))),"")</f>
        <v>82.599858611892685</v>
      </c>
      <c r="BM317" s="157">
        <f>_xlfn.IFNA(IF($B317=$B$381,0,IF($B317=$B$382,0,_xlfn.IFNA(INDEX('I.Supplementary 2018-19'!H$8:H$157,MATCH($B317,'I.Supplementary 2018-19'!$B$8:$B$157,0)),INDEX('I.KI 2018-19'!H$9:H$393,MATCH($B317,'I.KI 2018-19'!$B$9:$B$393,0))))),"")</f>
        <v>118.75673968342439</v>
      </c>
    </row>
    <row r="318" spans="2:65">
      <c r="B318" s="121" t="str">
        <f>'Calculations for 2021-22'!B318</f>
        <v>E3620</v>
      </c>
      <c r="C318" s="160" t="str">
        <f>'Calculations for 2021-22'!D318</f>
        <v>E3620</v>
      </c>
      <c r="D318" t="str">
        <f>'Calculations for 2021-22'!E318</f>
        <v>SCFIR</v>
      </c>
      <c r="E318">
        <f>'Calculations for 2021-22'!F318</f>
        <v>0</v>
      </c>
      <c r="F318" s="120" t="str">
        <f>'Calculations for 2021-22'!H318</f>
        <v>Surrey</v>
      </c>
      <c r="G318" s="156">
        <f>_xlfn.IFNA(INDEX('I.KI 2016-17'!M$8:M$391,MATCH($B318,'I.KI 2016-17'!$B$8:$B$391,0)),"")</f>
        <v>59.991179179863998</v>
      </c>
      <c r="H318" s="149">
        <f>_xlfn.IFNA(INDEX('I.KI 2016-17'!N$8:N$391,MATCH($B318,'I.KI 2016-17'!$B$8:$B$391,0)),"")</f>
        <v>0</v>
      </c>
      <c r="I318" s="149">
        <f>_xlfn.IFNA(INDEX('I.KI 2016-17'!O$8:O$391,MATCH($B318,'I.KI 2016-17'!$B$8:$B$391,0)),"")</f>
        <v>7.0870690141230002</v>
      </c>
      <c r="J318" s="149">
        <f>_xlfn.IFNA(INDEX('I.KI 2016-17'!P$8:P$391,MATCH($B318,'I.KI 2016-17'!$B$8:$B$391,0)),"")</f>
        <v>0</v>
      </c>
      <c r="K318" s="157">
        <f>_xlfn.IFNA(INDEX('I.KI 2016-17'!Q$8:Q$391,MATCH($B318,'I.KI 2016-17'!$B$8:$B$391,0)),"")</f>
        <v>0</v>
      </c>
      <c r="L318" s="156">
        <f>_xlfn.IFNA(INDEX('I.KI 2016-17'!R$8:R$391,MATCH($B318,'I.KI 2016-17'!$B$8:$B$391,0)),"")</f>
        <v>94.675112409750994</v>
      </c>
      <c r="M318" s="193">
        <f>_xlfn.IFNA(INDEX('I.KI 2016-17'!S$8:S$391,MATCH($B318,'I.KI 2016-17'!$B$8:$B$391,0)),"")</f>
        <v>0</v>
      </c>
      <c r="N318" s="193">
        <f>_xlfn.IFNA(INDEX('I.KI 2016-17'!T$8:T$391,MATCH($B318,'I.KI 2016-17'!$B$8:$B$391,0)),"")</f>
        <v>10.682272878908002</v>
      </c>
      <c r="O318" s="193">
        <f>_xlfn.IFNA(INDEX('I.KI 2016-17'!U$8:U$391,MATCH($B318,'I.KI 2016-17'!$B$8:$B$391,0)),"")</f>
        <v>0</v>
      </c>
      <c r="P318" s="157">
        <f>_xlfn.IFNA(INDEX('I.KI 2016-17'!V$8:V$391,MATCH($B318,'I.KI 2016-17'!$B$8:$B$391,0)),"")</f>
        <v>0</v>
      </c>
      <c r="Q318" s="156">
        <f>_xlfn.IFNA(INDEX('I.KI 2016-17'!W$8:W$391,MATCH($B318,'I.KI 2016-17'!$B$8:$B$391,0)),"")</f>
        <v>154.66629158961499</v>
      </c>
      <c r="R318" s="193">
        <f>_xlfn.IFNA(INDEX('I.KI 2016-17'!X$8:X$391,MATCH($B318,'I.KI 2016-17'!$B$8:$B$391,0)),"")</f>
        <v>0</v>
      </c>
      <c r="S318" s="193">
        <f>_xlfn.IFNA(INDEX('I.KI 2016-17'!Y$8:Y$391,MATCH($B318,'I.KI 2016-17'!$B$8:$B$391,0)),"")</f>
        <v>17.769341893031001</v>
      </c>
      <c r="T318" s="193">
        <f>_xlfn.IFNA(INDEX('I.KI 2016-17'!Z$8:Z$391,MATCH($B318,'I.KI 2016-17'!$B$8:$B$391,0)),"")</f>
        <v>0</v>
      </c>
      <c r="U318" s="157">
        <f>_xlfn.IFNA(INDEX('I.KI 2016-17'!AA$8:AA$391,MATCH($B318,'I.KI 2016-17'!$B$8:$B$391,0)),"")</f>
        <v>0</v>
      </c>
      <c r="V318" s="149"/>
      <c r="W318" s="154">
        <f>_xlfn.IFNA(INDEX('I.KI 2016-17'!$H$8:$H$391,MATCH(B318,'I.KI 2016-17'!$B$8:$B$391,0)),"")</f>
        <v>67.078248193986994</v>
      </c>
      <c r="X318" s="153">
        <f>_xlfn.IFNA(INDEX('I.KI 2016-17'!$I$8:$I$391,MATCH(B318,'I.KI 2016-17'!$B$8:$B$391,0)),"")</f>
        <v>105.357385288659</v>
      </c>
      <c r="Y318" s="155">
        <f>_xlfn.IFNA(INDEX('I.KI 2016-17'!$G$8:$G$391,MATCH(B318,'I.KI 2016-17'!$B$8:$B$391,0)),"")</f>
        <v>172.43563348264598</v>
      </c>
      <c r="Z318" s="149"/>
      <c r="AA318" s="156">
        <f>_xlfn.IFNA(IF($B318=$B$382,0,_xlfn.IFNA(INDEX('I.Supplementary 2017-18'!N$8:N$35,MATCH($B318,'I.Supplementary 2017-18'!$B$8:$B$35,0)),INDEX('I.KI 2017-18'!N$9:N$393,MATCH($B318,'I.KI 2017-18'!$B$9:$B$393,0)))),"")</f>
        <v>25.917313154985429</v>
      </c>
      <c r="AB318" s="193">
        <f>_xlfn.IFNA(IF($B318=$B$382,0,_xlfn.IFNA(INDEX('I.Supplementary 2017-18'!O$8:O$35,MATCH($B318,'I.Supplementary 2017-18'!$B$8:$B$35,0)),INDEX('I.KI 2017-18'!O$9:O$393,MATCH($B318,'I.KI 2017-18'!$B$9:$B$393,0)))),"")</f>
        <v>0</v>
      </c>
      <c r="AC318" s="193">
        <f>_xlfn.IFNA(IF($B318=$B$382,0,_xlfn.IFNA(INDEX('I.Supplementary 2017-18'!P$8:P$35,MATCH($B318,'I.Supplementary 2017-18'!$B$8:$B$35,0)),INDEX('I.KI 2017-18'!P$9:P$393,MATCH($B318,'I.KI 2017-18'!$B$9:$B$393,0)))),"")</f>
        <v>2.0782708496087046</v>
      </c>
      <c r="AD318" s="193">
        <f>_xlfn.IFNA(IF($B318=$B$382,0,_xlfn.IFNA(INDEX('I.Supplementary 2017-18'!Q$8:Q$35,MATCH($B318,'I.Supplementary 2017-18'!$B$8:$B$35,0)),INDEX('I.KI 2017-18'!Q$9:Q$393,MATCH($B318,'I.KI 2017-18'!$B$9:$B$393,0)))),"")</f>
        <v>0</v>
      </c>
      <c r="AE318" s="157">
        <f>_xlfn.IFNA(IF($B318=$B$382,0,_xlfn.IFNA(INDEX('I.Supplementary 2017-18'!R$8:R$35,MATCH($B318,'I.Supplementary 2017-18'!$B$8:$B$35,0)),INDEX('I.KI 2017-18'!R$9:R$393,MATCH($B318,'I.KI 2017-18'!$B$9:$B$393,0)))),"")</f>
        <v>0</v>
      </c>
      <c r="AF318" s="156">
        <f>_xlfn.IFNA(IF($B318=$B$382,0,_xlfn.IFNA(INDEX('I.Supplementary 2017-18'!S$8:S$35,MATCH($B318,'I.Supplementary 2017-18'!$B$8:$B$35,0)),INDEX('I.KI 2017-18'!S$9:S$393,MATCH($B318,'I.KI 2017-18'!$B$9:$B$393,0)))),"")</f>
        <v>96.608001838763627</v>
      </c>
      <c r="AG318" s="193">
        <f>_xlfn.IFNA(IF($B318=$B$382,0,_xlfn.IFNA(INDEX('I.Supplementary 2017-18'!T$8:T$35,MATCH($B318,'I.Supplementary 2017-18'!$B$8:$B$35,0)),INDEX('I.KI 2017-18'!T$9:T$393,MATCH($B318,'I.KI 2017-18'!$B$9:$B$393,0)))),"")</f>
        <v>0</v>
      </c>
      <c r="AH318" s="193">
        <f>_xlfn.IFNA(IF($B318=$B$382,0,_xlfn.IFNA(INDEX('I.Supplementary 2017-18'!U$8:U$35,MATCH($B318,'I.Supplementary 2017-18'!$B$8:$B$35,0)),INDEX('I.KI 2017-18'!U$9:U$393,MATCH($B318,'I.KI 2017-18'!$B$9:$B$393,0)))),"")</f>
        <v>10.9003624253572</v>
      </c>
      <c r="AI318" s="193">
        <f>_xlfn.IFNA(IF($B318=$B$382,0,_xlfn.IFNA(INDEX('I.Supplementary 2017-18'!V$8:V$35,MATCH($B318,'I.Supplementary 2017-18'!$B$8:$B$35,0)),INDEX('I.KI 2017-18'!V$9:V$393,MATCH($B318,'I.KI 2017-18'!$B$9:$B$393,0)))),"")</f>
        <v>0</v>
      </c>
      <c r="AJ318" s="157">
        <f>_xlfn.IFNA(IF($B318=$B$382,0,_xlfn.IFNA(INDEX('I.Supplementary 2017-18'!W$8:W$35,MATCH($B318,'I.Supplementary 2017-18'!$B$8:$B$35,0)),INDEX('I.KI 2017-18'!W$9:W$393,MATCH($B318,'I.KI 2017-18'!$B$9:$B$393,0)))),"")</f>
        <v>0</v>
      </c>
      <c r="AK318" s="156">
        <f>_xlfn.IFNA(IF($B318=$B$382,0,_xlfn.IFNA(INDEX('I.Supplementary 2017-18'!X$8:X$35,MATCH($B318,'I.Supplementary 2017-18'!$B$8:$B$35,0)),INDEX('I.KI 2017-18'!X$9:X$393,MATCH($B318,'I.KI 2017-18'!$B$9:$B$393,0)))),"")</f>
        <v>122.52531499374905</v>
      </c>
      <c r="AL318" s="193">
        <f>_xlfn.IFNA(IF($B318=$B$382,0,_xlfn.IFNA(INDEX('I.Supplementary 2017-18'!Y$8:Y$35,MATCH($B318,'I.Supplementary 2017-18'!$B$8:$B$35,0)),INDEX('I.KI 2017-18'!Y$9:Y$393,MATCH($B318,'I.KI 2017-18'!$B$9:$B$393,0)))),"")</f>
        <v>0</v>
      </c>
      <c r="AM318" s="193">
        <f>_xlfn.IFNA(IF($B318=$B$382,0,_xlfn.IFNA(INDEX('I.Supplementary 2017-18'!Z$8:Z$35,MATCH($B318,'I.Supplementary 2017-18'!$B$8:$B$35,0)),INDEX('I.KI 2017-18'!Z$9:Z$393,MATCH($B318,'I.KI 2017-18'!$B$9:$B$393,0)))),"")</f>
        <v>12.978633274965905</v>
      </c>
      <c r="AN318" s="193">
        <f>_xlfn.IFNA(IF($B318=$B$382,0,_xlfn.IFNA(INDEX('I.Supplementary 2017-18'!AA$8:AA$35,MATCH($B318,'I.Supplementary 2017-18'!$B$8:$B$35,0)),INDEX('I.KI 2017-18'!AA$9:AA$393,MATCH($B318,'I.KI 2017-18'!$B$9:$B$393,0)))),"")</f>
        <v>0</v>
      </c>
      <c r="AO318" s="157">
        <f>_xlfn.IFNA(IF($B318=$B$382,0,_xlfn.IFNA(INDEX('I.Supplementary 2017-18'!AB$8:AB$35,MATCH($B318,'I.Supplementary 2017-18'!$B$8:$B$35,0)),INDEX('I.KI 2017-18'!AB$9:AB$393,MATCH($B318,'I.KI 2017-18'!$B$9:$B$393,0)))),"")</f>
        <v>0</v>
      </c>
      <c r="AP318" s="149"/>
      <c r="AQ318" s="156">
        <f>_xlfn.IFNA(IF($B318=$B$381,0,IF($B318=$B$382,0,_xlfn.IFNA(INDEX('I.Supplementary 2017-18'!I$8:I$35,MATCH($B318,'I.Supplementary 2017-18'!$B$8:$B$35,0)),INDEX('I.KI 2017-18'!I$9:I$393,MATCH($B318,'I.KI 2017-18'!$B$9:$B$393,0))))),"")</f>
        <v>27.995584004594132</v>
      </c>
      <c r="AR318" s="149">
        <f>_xlfn.IFNA(IF($B318=$B$381,0,IF($B318=$B$382,0,_xlfn.IFNA(INDEX('I.Supplementary 2017-18'!J$8:J$35,MATCH($B318,'I.Supplementary 2017-18'!$B$8:$B$35,0)),INDEX('I.KI 2017-18'!J$9:J$393,MATCH($B318,'I.KI 2017-18'!$B$9:$B$393,0))))),"")</f>
        <v>107.50836426412081</v>
      </c>
      <c r="AS318" s="157">
        <f>_xlfn.IFNA(IF($B318=$B$381,0,IF($B318=$B$382,0,_xlfn.IFNA(INDEX('I.Supplementary 2017-18'!H$8:H$35,MATCH($B318,'I.Supplementary 2017-18'!$B$8:$B$35,0)),INDEX('I.KI 2017-18'!H$9:H$393,MATCH($B318,'I.KI 2017-18'!$B$9:$B$393,0))))),"")</f>
        <v>135.50394826871494</v>
      </c>
      <c r="AT318" s="149"/>
      <c r="AU318" s="156">
        <f>_xlfn.IFNA(_xlfn.IFNA(INDEX('I.Supplementary 2018-19'!P$8:P$157,MATCH($B318,'I.Supplementary 2018-19'!$B$8:$B$157,0)),INDEX('I.KI 2018-19'!P$9:P$393,MATCH($B318,'I.KI 2018-19'!$B$9:$B$393,0))),"")</f>
        <v>4.7319304665229325</v>
      </c>
      <c r="AV318" s="193">
        <f>_xlfn.IFNA(_xlfn.IFNA(INDEX('I.Supplementary 2018-19'!Q$8:Q$157,MATCH($B318,'I.Supplementary 2018-19'!$B$8:$B$157,0)),INDEX('I.KI 2018-19'!Q$9:Q$393,MATCH($B318,'I.KI 2018-19'!$B$9:$B$393,0))),"")</f>
        <v>0</v>
      </c>
      <c r="AW318" s="193">
        <f>_xlfn.IFNA(_xlfn.IFNA(INDEX('I.Supplementary 2018-19'!R$8:R$157,MATCH($B318,'I.Supplementary 2018-19'!$B$8:$B$157,0)),INDEX('I.KI 2018-19'!R$9:R$393,MATCH($B318,'I.KI 2018-19'!$B$9:$B$393,0))),"")</f>
        <v>-0.27925249272383751</v>
      </c>
      <c r="AX318" s="193">
        <f>_xlfn.IFNA(_xlfn.IFNA(INDEX('I.Supplementary 2018-19'!S$8:S$157,MATCH($B318,'I.Supplementary 2018-19'!$B$8:$B$157,0)),INDEX('I.KI 2018-19'!S$9:S$393,MATCH($B318,'I.KI 2018-19'!$B$9:$B$393,0))),"")</f>
        <v>0</v>
      </c>
      <c r="AY318" s="157">
        <f>_xlfn.IFNA(_xlfn.IFNA(INDEX('I.Supplementary 2018-19'!T$8:T$157,MATCH($B318,'I.Supplementary 2018-19'!$B$8:$B$157,0)),INDEX('I.KI 2018-19'!T$9:T$393,MATCH($B318,'I.KI 2018-19'!$B$9:$B$393,0))),"")</f>
        <v>0</v>
      </c>
      <c r="AZ318" s="156">
        <f>_xlfn.IFNA(_xlfn.IFNA(INDEX('I.Supplementary 2018-19'!U$8:U$157,MATCH($B318,'I.Supplementary 2018-19'!$B$8:$B$157,0)),INDEX('I.KI 2018-19'!U$9:U$393,MATCH($B318,'I.KI 2018-19'!$B$9:$B$393,0))),"")</f>
        <v>99.510388160099865</v>
      </c>
      <c r="BA318" s="193">
        <f>_xlfn.IFNA(_xlfn.IFNA(INDEX('I.Supplementary 2018-19'!V$8:V$157,MATCH($B318,'I.Supplementary 2018-19'!$B$8:$B$157,0)),INDEX('I.KI 2018-19'!V$9:V$393,MATCH($B318,'I.KI 2018-19'!$B$9:$B$393,0))),"")</f>
        <v>0</v>
      </c>
      <c r="BB318" s="193">
        <f>_xlfn.IFNA(_xlfn.IFNA(INDEX('I.Supplementary 2018-19'!W$8:W$157,MATCH($B318,'I.Supplementary 2018-19'!$B$8:$B$157,0)),INDEX('I.KI 2018-19'!W$9:W$393,MATCH($B318,'I.KI 2018-19'!$B$9:$B$393,0))),"")</f>
        <v>11.227841124831452</v>
      </c>
      <c r="BC318" s="193">
        <f>_xlfn.IFNA(_xlfn.IFNA(INDEX('I.Supplementary 2018-19'!X$8:X$157,MATCH($B318,'I.Supplementary 2018-19'!$B$8:$B$157,0)),INDEX('I.KI 2018-19'!X$9:X$393,MATCH($B318,'I.KI 2018-19'!$B$9:$B$393,0))),"")</f>
        <v>0</v>
      </c>
      <c r="BD318" s="157">
        <f>_xlfn.IFNA(_xlfn.IFNA(INDEX('I.Supplementary 2018-19'!Y$8:Y$157,MATCH($B318,'I.Supplementary 2018-19'!$B$8:$B$157,0)),INDEX('I.KI 2018-19'!Y$9:Y$393,MATCH($B318,'I.KI 2018-19'!$B$9:$B$393,0))),"")</f>
        <v>0</v>
      </c>
      <c r="BE318" s="156">
        <f>_xlfn.IFNA(_xlfn.IFNA(INDEX('I.Supplementary 2018-19'!Z$8:Z$157,MATCH($B318,'I.Supplementary 2018-19'!$B$8:$B$157,0)),INDEX('I.KI 2018-19'!Z$9:Z$393,MATCH($B318,'I.KI 2018-19'!$B$9:$B$393,0))),"")</f>
        <v>104.24231862662279</v>
      </c>
      <c r="BF318" s="193">
        <f>_xlfn.IFNA(_xlfn.IFNA(INDEX('I.Supplementary 2018-19'!AA$8:AA$157,MATCH($B318,'I.Supplementary 2018-19'!$B$8:$B$157,0)),INDEX('I.KI 2018-19'!AA$9:AA$393,MATCH($B318,'I.KI 2018-19'!$B$9:$B$393,0))),"")</f>
        <v>0</v>
      </c>
      <c r="BG318" s="193">
        <f>_xlfn.IFNA(_xlfn.IFNA(INDEX('I.Supplementary 2018-19'!AB$8:AB$157,MATCH($B318,'I.Supplementary 2018-19'!$B$8:$B$157,0)),INDEX('I.KI 2018-19'!AB$9:AB$393,MATCH($B318,'I.KI 2018-19'!$B$9:$B$393,0))),"")</f>
        <v>10.948588632107613</v>
      </c>
      <c r="BH318" s="193">
        <f>_xlfn.IFNA(_xlfn.IFNA(INDEX('I.Supplementary 2018-19'!AC$8:AC$157,MATCH($B318,'I.Supplementary 2018-19'!$B$8:$B$157,0)),INDEX('I.KI 2018-19'!AC$9:AC$393,MATCH($B318,'I.KI 2018-19'!$B$9:$B$393,0))),"")</f>
        <v>0</v>
      </c>
      <c r="BI318" s="157">
        <f>_xlfn.IFNA(_xlfn.IFNA(INDEX('I.Supplementary 2018-19'!AD$8:AD$157,MATCH($B318,'I.Supplementary 2018-19'!$B$8:$B$157,0)),INDEX('I.KI 2018-19'!AD$9:AD$393,MATCH($B318,'I.KI 2018-19'!$B$9:$B$393,0))),"")</f>
        <v>0</v>
      </c>
      <c r="BJ318" s="149"/>
      <c r="BK318" s="156">
        <f>_xlfn.IFNA(IF($B318=$B$381,0,IF($B318=$B$382,0,_xlfn.IFNA(INDEX('I.Supplementary 2018-19'!I$8:I$157,MATCH($B318,'I.Supplementary 2018-19'!$B$8:$B$157,0)),INDEX('I.KI 2018-19'!I$9:I$393,MATCH($B318,'I.KI 2018-19'!$B$9:$B$393,0))))),"")</f>
        <v>4.4526779737990942</v>
      </c>
      <c r="BL318" s="149">
        <f>_xlfn.IFNA(IF($B318=$B$381,0,IF($B318=$B$382,0,_xlfn.IFNA(INDEX('I.Supplementary 2018-19'!J$8:J$157,MATCH($B318,'I.Supplementary 2018-19'!$B$8:$B$157,0)),INDEX('I.KI 2018-19'!J$9:J$393,MATCH($B318,'I.KI 2018-19'!$B$9:$B$393,0))))),"")</f>
        <v>110.73822928493132</v>
      </c>
      <c r="BM318" s="157">
        <f>_xlfn.IFNA(IF($B318=$B$381,0,IF($B318=$B$382,0,_xlfn.IFNA(INDEX('I.Supplementary 2018-19'!H$8:H$157,MATCH($B318,'I.Supplementary 2018-19'!$B$8:$B$157,0)),INDEX('I.KI 2018-19'!H$9:H$393,MATCH($B318,'I.KI 2018-19'!$B$9:$B$393,0))))),"")</f>
        <v>115.19090725873042</v>
      </c>
    </row>
    <row r="319" spans="2:65">
      <c r="B319" s="121" t="str">
        <f>'Calculations for 2021-22'!B319</f>
        <v>E3638</v>
      </c>
      <c r="C319" s="160" t="str">
        <f>'Calculations for 2021-22'!D319</f>
        <v>E3638</v>
      </c>
      <c r="D319" t="str">
        <f>'Calculations for 2021-22'!E319</f>
        <v>SD</v>
      </c>
      <c r="E319">
        <f>'Calculations for 2021-22'!F319</f>
        <v>0</v>
      </c>
      <c r="F319" s="120" t="str">
        <f>'Calculations for 2021-22'!H319</f>
        <v>Surrey Heath</v>
      </c>
      <c r="G319" s="156">
        <f>_xlfn.IFNA(INDEX('I.KI 2016-17'!M$8:M$391,MATCH($B319,'I.KI 2016-17'!$B$8:$B$391,0)),"")</f>
        <v>0</v>
      </c>
      <c r="H319" s="149">
        <f>_xlfn.IFNA(INDEX('I.KI 2016-17'!N$8:N$391,MATCH($B319,'I.KI 2016-17'!$B$8:$B$391,0)),"")</f>
        <v>0.35681650655899999</v>
      </c>
      <c r="I319" s="149">
        <f>_xlfn.IFNA(INDEX('I.KI 2016-17'!O$8:O$391,MATCH($B319,'I.KI 2016-17'!$B$8:$B$391,0)),"")</f>
        <v>0</v>
      </c>
      <c r="J319" s="149">
        <f>_xlfn.IFNA(INDEX('I.KI 2016-17'!P$8:P$391,MATCH($B319,'I.KI 2016-17'!$B$8:$B$391,0)),"")</f>
        <v>0</v>
      </c>
      <c r="K319" s="157">
        <f>_xlfn.IFNA(INDEX('I.KI 2016-17'!Q$8:Q$391,MATCH($B319,'I.KI 2016-17'!$B$8:$B$391,0)),"")</f>
        <v>0</v>
      </c>
      <c r="L319" s="156">
        <f>_xlfn.IFNA(INDEX('I.KI 2016-17'!R$8:R$391,MATCH($B319,'I.KI 2016-17'!$B$8:$B$391,0)),"")</f>
        <v>0</v>
      </c>
      <c r="M319" s="193">
        <f>_xlfn.IFNA(INDEX('I.KI 2016-17'!S$8:S$391,MATCH($B319,'I.KI 2016-17'!$B$8:$B$391,0)),"")</f>
        <v>1.4353590004469998</v>
      </c>
      <c r="N319" s="193">
        <f>_xlfn.IFNA(INDEX('I.KI 2016-17'!T$8:T$391,MATCH($B319,'I.KI 2016-17'!$B$8:$B$391,0)),"")</f>
        <v>0</v>
      </c>
      <c r="O319" s="193">
        <f>_xlfn.IFNA(INDEX('I.KI 2016-17'!U$8:U$391,MATCH($B319,'I.KI 2016-17'!$B$8:$B$391,0)),"")</f>
        <v>0</v>
      </c>
      <c r="P319" s="157">
        <f>_xlfn.IFNA(INDEX('I.KI 2016-17'!V$8:V$391,MATCH($B319,'I.KI 2016-17'!$B$8:$B$391,0)),"")</f>
        <v>0</v>
      </c>
      <c r="Q319" s="156">
        <f>_xlfn.IFNA(INDEX('I.KI 2016-17'!W$8:W$391,MATCH($B319,'I.KI 2016-17'!$B$8:$B$391,0)),"")</f>
        <v>0</v>
      </c>
      <c r="R319" s="193">
        <f>_xlfn.IFNA(INDEX('I.KI 2016-17'!X$8:X$391,MATCH($B319,'I.KI 2016-17'!$B$8:$B$391,0)),"")</f>
        <v>1.7921755070059997</v>
      </c>
      <c r="S319" s="193">
        <f>_xlfn.IFNA(INDEX('I.KI 2016-17'!Y$8:Y$391,MATCH($B319,'I.KI 2016-17'!$B$8:$B$391,0)),"")</f>
        <v>0</v>
      </c>
      <c r="T319" s="193">
        <f>_xlfn.IFNA(INDEX('I.KI 2016-17'!Z$8:Z$391,MATCH($B319,'I.KI 2016-17'!$B$8:$B$391,0)),"")</f>
        <v>0</v>
      </c>
      <c r="U319" s="157">
        <f>_xlfn.IFNA(INDEX('I.KI 2016-17'!AA$8:AA$391,MATCH($B319,'I.KI 2016-17'!$B$8:$B$391,0)),"")</f>
        <v>0</v>
      </c>
      <c r="V319" s="149"/>
      <c r="W319" s="154">
        <f>_xlfn.IFNA(INDEX('I.KI 2016-17'!$H$8:$H$391,MATCH(B319,'I.KI 2016-17'!$B$8:$B$391,0)),"")</f>
        <v>0.35681650655899999</v>
      </c>
      <c r="X319" s="153">
        <f>_xlfn.IFNA(INDEX('I.KI 2016-17'!$I$8:$I$391,MATCH(B319,'I.KI 2016-17'!$B$8:$B$391,0)),"")</f>
        <v>1.4353590004469998</v>
      </c>
      <c r="Y319" s="155">
        <f>_xlfn.IFNA(INDEX('I.KI 2016-17'!$G$8:$G$391,MATCH(B319,'I.KI 2016-17'!$B$8:$B$391,0)),"")</f>
        <v>1.7921755070059997</v>
      </c>
      <c r="Z319" s="149"/>
      <c r="AA319" s="156">
        <f>_xlfn.IFNA(IF($B319=$B$382,0,_xlfn.IFNA(INDEX('I.Supplementary 2017-18'!N$8:N$35,MATCH($B319,'I.Supplementary 2017-18'!$B$8:$B$35,0)),INDEX('I.KI 2017-18'!N$9:N$393,MATCH($B319,'I.KI 2017-18'!$B$9:$B$393,0)))),"")</f>
        <v>0</v>
      </c>
      <c r="AB319" s="193">
        <f>_xlfn.IFNA(IF($B319=$B$382,0,_xlfn.IFNA(INDEX('I.Supplementary 2017-18'!O$8:O$35,MATCH($B319,'I.Supplementary 2017-18'!$B$8:$B$35,0)),INDEX('I.KI 2017-18'!O$9:O$393,MATCH($B319,'I.KI 2017-18'!$B$9:$B$393,0)))),"")</f>
        <v>0</v>
      </c>
      <c r="AC319" s="193">
        <f>_xlfn.IFNA(IF($B319=$B$382,0,_xlfn.IFNA(INDEX('I.Supplementary 2017-18'!P$8:P$35,MATCH($B319,'I.Supplementary 2017-18'!$B$8:$B$35,0)),INDEX('I.KI 2017-18'!P$9:P$393,MATCH($B319,'I.KI 2017-18'!$B$9:$B$393,0)))),"")</f>
        <v>0</v>
      </c>
      <c r="AD319" s="193">
        <f>_xlfn.IFNA(IF($B319=$B$382,0,_xlfn.IFNA(INDEX('I.Supplementary 2017-18'!Q$8:Q$35,MATCH($B319,'I.Supplementary 2017-18'!$B$8:$B$35,0)),INDEX('I.KI 2017-18'!Q$9:Q$393,MATCH($B319,'I.KI 2017-18'!$B$9:$B$393,0)))),"")</f>
        <v>0</v>
      </c>
      <c r="AE319" s="157">
        <f>_xlfn.IFNA(IF($B319=$B$382,0,_xlfn.IFNA(INDEX('I.Supplementary 2017-18'!R$8:R$35,MATCH($B319,'I.Supplementary 2017-18'!$B$8:$B$35,0)),INDEX('I.KI 2017-18'!R$9:R$393,MATCH($B319,'I.KI 2017-18'!$B$9:$B$393,0)))),"")</f>
        <v>0</v>
      </c>
      <c r="AF319" s="156">
        <f>_xlfn.IFNA(IF($B319=$B$382,0,_xlfn.IFNA(INDEX('I.Supplementary 2017-18'!S$8:S$35,MATCH($B319,'I.Supplementary 2017-18'!$B$8:$B$35,0)),INDEX('I.KI 2017-18'!S$9:S$393,MATCH($B319,'I.KI 2017-18'!$B$9:$B$393,0)))),"")</f>
        <v>0</v>
      </c>
      <c r="AG319" s="193">
        <f>_xlfn.IFNA(IF($B319=$B$382,0,_xlfn.IFNA(INDEX('I.Supplementary 2017-18'!T$8:T$35,MATCH($B319,'I.Supplementary 2017-18'!$B$8:$B$35,0)),INDEX('I.KI 2017-18'!T$9:T$393,MATCH($B319,'I.KI 2017-18'!$B$9:$B$393,0)))),"")</f>
        <v>1.46466332518648</v>
      </c>
      <c r="AH319" s="193">
        <f>_xlfn.IFNA(IF($B319=$B$382,0,_xlfn.IFNA(INDEX('I.Supplementary 2017-18'!U$8:U$35,MATCH($B319,'I.Supplementary 2017-18'!$B$8:$B$35,0)),INDEX('I.KI 2017-18'!U$9:U$393,MATCH($B319,'I.KI 2017-18'!$B$9:$B$393,0)))),"")</f>
        <v>0</v>
      </c>
      <c r="AI319" s="193">
        <f>_xlfn.IFNA(IF($B319=$B$382,0,_xlfn.IFNA(INDEX('I.Supplementary 2017-18'!V$8:V$35,MATCH($B319,'I.Supplementary 2017-18'!$B$8:$B$35,0)),INDEX('I.KI 2017-18'!V$9:V$393,MATCH($B319,'I.KI 2017-18'!$B$9:$B$393,0)))),"")</f>
        <v>0</v>
      </c>
      <c r="AJ319" s="157">
        <f>_xlfn.IFNA(IF($B319=$B$382,0,_xlfn.IFNA(INDEX('I.Supplementary 2017-18'!W$8:W$35,MATCH($B319,'I.Supplementary 2017-18'!$B$8:$B$35,0)),INDEX('I.KI 2017-18'!W$9:W$393,MATCH($B319,'I.KI 2017-18'!$B$9:$B$393,0)))),"")</f>
        <v>0</v>
      </c>
      <c r="AK319" s="156">
        <f>_xlfn.IFNA(IF($B319=$B$382,0,_xlfn.IFNA(INDEX('I.Supplementary 2017-18'!X$8:X$35,MATCH($B319,'I.Supplementary 2017-18'!$B$8:$B$35,0)),INDEX('I.KI 2017-18'!X$9:X$393,MATCH($B319,'I.KI 2017-18'!$B$9:$B$393,0)))),"")</f>
        <v>0</v>
      </c>
      <c r="AL319" s="193">
        <f>_xlfn.IFNA(IF($B319=$B$382,0,_xlfn.IFNA(INDEX('I.Supplementary 2017-18'!Y$8:Y$35,MATCH($B319,'I.Supplementary 2017-18'!$B$8:$B$35,0)),INDEX('I.KI 2017-18'!Y$9:Y$393,MATCH($B319,'I.KI 2017-18'!$B$9:$B$393,0)))),"")</f>
        <v>1.46466332518648</v>
      </c>
      <c r="AM319" s="193">
        <f>_xlfn.IFNA(IF($B319=$B$382,0,_xlfn.IFNA(INDEX('I.Supplementary 2017-18'!Z$8:Z$35,MATCH($B319,'I.Supplementary 2017-18'!$B$8:$B$35,0)),INDEX('I.KI 2017-18'!Z$9:Z$393,MATCH($B319,'I.KI 2017-18'!$B$9:$B$393,0)))),"")</f>
        <v>0</v>
      </c>
      <c r="AN319" s="193">
        <f>_xlfn.IFNA(IF($B319=$B$382,0,_xlfn.IFNA(INDEX('I.Supplementary 2017-18'!AA$8:AA$35,MATCH($B319,'I.Supplementary 2017-18'!$B$8:$B$35,0)),INDEX('I.KI 2017-18'!AA$9:AA$393,MATCH($B319,'I.KI 2017-18'!$B$9:$B$393,0)))),"")</f>
        <v>0</v>
      </c>
      <c r="AO319" s="157">
        <f>_xlfn.IFNA(IF($B319=$B$382,0,_xlfn.IFNA(INDEX('I.Supplementary 2017-18'!AB$8:AB$35,MATCH($B319,'I.Supplementary 2017-18'!$B$8:$B$35,0)),INDEX('I.KI 2017-18'!AB$9:AB$393,MATCH($B319,'I.KI 2017-18'!$B$9:$B$393,0)))),"")</f>
        <v>0</v>
      </c>
      <c r="AP319" s="149"/>
      <c r="AQ319" s="156">
        <f>_xlfn.IFNA(IF($B319=$B$381,0,IF($B319=$B$382,0,_xlfn.IFNA(INDEX('I.Supplementary 2017-18'!I$8:I$35,MATCH($B319,'I.Supplementary 2017-18'!$B$8:$B$35,0)),INDEX('I.KI 2017-18'!I$9:I$393,MATCH($B319,'I.KI 2017-18'!$B$9:$B$393,0))))),"")</f>
        <v>0</v>
      </c>
      <c r="AR319" s="149">
        <f>_xlfn.IFNA(IF($B319=$B$381,0,IF($B319=$B$382,0,_xlfn.IFNA(INDEX('I.Supplementary 2017-18'!J$8:J$35,MATCH($B319,'I.Supplementary 2017-18'!$B$8:$B$35,0)),INDEX('I.KI 2017-18'!J$9:J$393,MATCH($B319,'I.KI 2017-18'!$B$9:$B$393,0))))),"")</f>
        <v>1.46466332518648</v>
      </c>
      <c r="AS319" s="157">
        <f>_xlfn.IFNA(IF($B319=$B$381,0,IF($B319=$B$382,0,_xlfn.IFNA(INDEX('I.Supplementary 2017-18'!H$8:H$35,MATCH($B319,'I.Supplementary 2017-18'!$B$8:$B$35,0)),INDEX('I.KI 2017-18'!H$9:H$393,MATCH($B319,'I.KI 2017-18'!$B$9:$B$393,0))))),"")</f>
        <v>1.46466332518648</v>
      </c>
      <c r="AT319" s="149"/>
      <c r="AU319" s="156">
        <f>_xlfn.IFNA(_xlfn.IFNA(INDEX('I.Supplementary 2018-19'!P$8:P$157,MATCH($B319,'I.Supplementary 2018-19'!$B$8:$B$157,0)),INDEX('I.KI 2018-19'!P$9:P$393,MATCH($B319,'I.KI 2018-19'!$B$9:$B$393,0))),"")</f>
        <v>0</v>
      </c>
      <c r="AV319" s="193">
        <f>_xlfn.IFNA(_xlfn.IFNA(INDEX('I.Supplementary 2018-19'!Q$8:Q$157,MATCH($B319,'I.Supplementary 2018-19'!$B$8:$B$157,0)),INDEX('I.KI 2018-19'!Q$9:Q$393,MATCH($B319,'I.KI 2018-19'!$B$9:$B$393,0))),"")</f>
        <v>0</v>
      </c>
      <c r="AW319" s="193">
        <f>_xlfn.IFNA(_xlfn.IFNA(INDEX('I.Supplementary 2018-19'!R$8:R$157,MATCH($B319,'I.Supplementary 2018-19'!$B$8:$B$157,0)),INDEX('I.KI 2018-19'!R$9:R$393,MATCH($B319,'I.KI 2018-19'!$B$9:$B$393,0))),"")</f>
        <v>0</v>
      </c>
      <c r="AX319" s="193">
        <f>_xlfn.IFNA(_xlfn.IFNA(INDEX('I.Supplementary 2018-19'!S$8:S$157,MATCH($B319,'I.Supplementary 2018-19'!$B$8:$B$157,0)),INDEX('I.KI 2018-19'!S$9:S$393,MATCH($B319,'I.KI 2018-19'!$B$9:$B$393,0))),"")</f>
        <v>0</v>
      </c>
      <c r="AY319" s="157">
        <f>_xlfn.IFNA(_xlfn.IFNA(INDEX('I.Supplementary 2018-19'!T$8:T$157,MATCH($B319,'I.Supplementary 2018-19'!$B$8:$B$157,0)),INDEX('I.KI 2018-19'!T$9:T$393,MATCH($B319,'I.KI 2018-19'!$B$9:$B$393,0))),"")</f>
        <v>0</v>
      </c>
      <c r="AZ319" s="156">
        <f>_xlfn.IFNA(_xlfn.IFNA(INDEX('I.Supplementary 2018-19'!U$8:U$157,MATCH($B319,'I.Supplementary 2018-19'!$B$8:$B$157,0)),INDEX('I.KI 2018-19'!U$9:U$393,MATCH($B319,'I.KI 2018-19'!$B$9:$B$393,0))),"")</f>
        <v>0</v>
      </c>
      <c r="BA319" s="193">
        <f>_xlfn.IFNA(_xlfn.IFNA(INDEX('I.Supplementary 2018-19'!V$8:V$157,MATCH($B319,'I.Supplementary 2018-19'!$B$8:$B$157,0)),INDEX('I.KI 2018-19'!V$9:V$393,MATCH($B319,'I.KI 2018-19'!$B$9:$B$393,0))),"")</f>
        <v>1.5086660860289922</v>
      </c>
      <c r="BB319" s="193">
        <f>_xlfn.IFNA(_xlfn.IFNA(INDEX('I.Supplementary 2018-19'!W$8:W$157,MATCH($B319,'I.Supplementary 2018-19'!$B$8:$B$157,0)),INDEX('I.KI 2018-19'!W$9:W$393,MATCH($B319,'I.KI 2018-19'!$B$9:$B$393,0))),"")</f>
        <v>0</v>
      </c>
      <c r="BC319" s="193">
        <f>_xlfn.IFNA(_xlfn.IFNA(INDEX('I.Supplementary 2018-19'!X$8:X$157,MATCH($B319,'I.Supplementary 2018-19'!$B$8:$B$157,0)),INDEX('I.KI 2018-19'!X$9:X$393,MATCH($B319,'I.KI 2018-19'!$B$9:$B$393,0))),"")</f>
        <v>0</v>
      </c>
      <c r="BD319" s="157">
        <f>_xlfn.IFNA(_xlfn.IFNA(INDEX('I.Supplementary 2018-19'!Y$8:Y$157,MATCH($B319,'I.Supplementary 2018-19'!$B$8:$B$157,0)),INDEX('I.KI 2018-19'!Y$9:Y$393,MATCH($B319,'I.KI 2018-19'!$B$9:$B$393,0))),"")</f>
        <v>0</v>
      </c>
      <c r="BE319" s="156">
        <f>_xlfn.IFNA(_xlfn.IFNA(INDEX('I.Supplementary 2018-19'!Z$8:Z$157,MATCH($B319,'I.Supplementary 2018-19'!$B$8:$B$157,0)),INDEX('I.KI 2018-19'!Z$9:Z$393,MATCH($B319,'I.KI 2018-19'!$B$9:$B$393,0))),"")</f>
        <v>0</v>
      </c>
      <c r="BF319" s="193">
        <f>_xlfn.IFNA(_xlfn.IFNA(INDEX('I.Supplementary 2018-19'!AA$8:AA$157,MATCH($B319,'I.Supplementary 2018-19'!$B$8:$B$157,0)),INDEX('I.KI 2018-19'!AA$9:AA$393,MATCH($B319,'I.KI 2018-19'!$B$9:$B$393,0))),"")</f>
        <v>1.5086660860289922</v>
      </c>
      <c r="BG319" s="193">
        <f>_xlfn.IFNA(_xlfn.IFNA(INDEX('I.Supplementary 2018-19'!AB$8:AB$157,MATCH($B319,'I.Supplementary 2018-19'!$B$8:$B$157,0)),INDEX('I.KI 2018-19'!AB$9:AB$393,MATCH($B319,'I.KI 2018-19'!$B$9:$B$393,0))),"")</f>
        <v>0</v>
      </c>
      <c r="BH319" s="193">
        <f>_xlfn.IFNA(_xlfn.IFNA(INDEX('I.Supplementary 2018-19'!AC$8:AC$157,MATCH($B319,'I.Supplementary 2018-19'!$B$8:$B$157,0)),INDEX('I.KI 2018-19'!AC$9:AC$393,MATCH($B319,'I.KI 2018-19'!$B$9:$B$393,0))),"")</f>
        <v>0</v>
      </c>
      <c r="BI319" s="157">
        <f>_xlfn.IFNA(_xlfn.IFNA(INDEX('I.Supplementary 2018-19'!AD$8:AD$157,MATCH($B319,'I.Supplementary 2018-19'!$B$8:$B$157,0)),INDEX('I.KI 2018-19'!AD$9:AD$393,MATCH($B319,'I.KI 2018-19'!$B$9:$B$393,0))),"")</f>
        <v>0</v>
      </c>
      <c r="BJ319" s="149"/>
      <c r="BK319" s="156">
        <f>_xlfn.IFNA(IF($B319=$B$381,0,IF($B319=$B$382,0,_xlfn.IFNA(INDEX('I.Supplementary 2018-19'!I$8:I$157,MATCH($B319,'I.Supplementary 2018-19'!$B$8:$B$157,0)),INDEX('I.KI 2018-19'!I$9:I$393,MATCH($B319,'I.KI 2018-19'!$B$9:$B$393,0))))),"")</f>
        <v>0</v>
      </c>
      <c r="BL319" s="149">
        <f>_xlfn.IFNA(IF($B319=$B$381,0,IF($B319=$B$382,0,_xlfn.IFNA(INDEX('I.Supplementary 2018-19'!J$8:J$157,MATCH($B319,'I.Supplementary 2018-19'!$B$8:$B$157,0)),INDEX('I.KI 2018-19'!J$9:J$393,MATCH($B319,'I.KI 2018-19'!$B$9:$B$393,0))))),"")</f>
        <v>1.5086660860289922</v>
      </c>
      <c r="BM319" s="157">
        <f>_xlfn.IFNA(IF($B319=$B$381,0,IF($B319=$B$382,0,_xlfn.IFNA(INDEX('I.Supplementary 2018-19'!H$8:H$157,MATCH($B319,'I.Supplementary 2018-19'!$B$8:$B$157,0)),INDEX('I.KI 2018-19'!H$9:H$393,MATCH($B319,'I.KI 2018-19'!$B$9:$B$393,0))))),"")</f>
        <v>1.5086660860289922</v>
      </c>
    </row>
    <row r="320" spans="2:65">
      <c r="B320" s="121" t="str">
        <f>'Calculations for 2021-22'!B320</f>
        <v>E5048</v>
      </c>
      <c r="C320" s="160" t="str">
        <f>'Calculations for 2021-22'!D320</f>
        <v>E5048</v>
      </c>
      <c r="D320" t="str">
        <f>'Calculations for 2021-22'!E320</f>
        <v>OLB</v>
      </c>
      <c r="E320" t="str">
        <f>'Calculations for 2021-22'!F320</f>
        <v>P1915</v>
      </c>
      <c r="F320" s="120" t="str">
        <f>'Calculations for 2021-22'!H320</f>
        <v>Sutton</v>
      </c>
      <c r="G320" s="156">
        <f>_xlfn.IFNA(INDEX('I.KI 2016-17'!M$8:M$391,MATCH($B320,'I.KI 2016-17'!$B$8:$B$391,0)),"")</f>
        <v>21.817345662836001</v>
      </c>
      <c r="H320" s="149">
        <f>_xlfn.IFNA(INDEX('I.KI 2016-17'!N$8:N$391,MATCH($B320,'I.KI 2016-17'!$B$8:$B$391,0)),"")</f>
        <v>2.9333745350669997</v>
      </c>
      <c r="I320" s="149">
        <f>_xlfn.IFNA(INDEX('I.KI 2016-17'!O$8:O$391,MATCH($B320,'I.KI 2016-17'!$B$8:$B$391,0)),"")</f>
        <v>0</v>
      </c>
      <c r="J320" s="149">
        <f>_xlfn.IFNA(INDEX('I.KI 2016-17'!P$8:P$391,MATCH($B320,'I.KI 2016-17'!$B$8:$B$391,0)),"")</f>
        <v>0</v>
      </c>
      <c r="K320" s="157">
        <f>_xlfn.IFNA(INDEX('I.KI 2016-17'!Q$8:Q$391,MATCH($B320,'I.KI 2016-17'!$B$8:$B$391,0)),"")</f>
        <v>0</v>
      </c>
      <c r="L320" s="156">
        <f>_xlfn.IFNA(INDEX('I.KI 2016-17'!R$8:R$391,MATCH($B320,'I.KI 2016-17'!$B$8:$B$391,0)),"")</f>
        <v>26.708955155485999</v>
      </c>
      <c r="M320" s="193">
        <f>_xlfn.IFNA(INDEX('I.KI 2016-17'!S$8:S$391,MATCH($B320,'I.KI 2016-17'!$B$8:$B$391,0)),"")</f>
        <v>6.6195605306890002</v>
      </c>
      <c r="N320" s="193">
        <f>_xlfn.IFNA(INDEX('I.KI 2016-17'!T$8:T$391,MATCH($B320,'I.KI 2016-17'!$B$8:$B$391,0)),"")</f>
        <v>0</v>
      </c>
      <c r="O320" s="193">
        <f>_xlfn.IFNA(INDEX('I.KI 2016-17'!U$8:U$391,MATCH($B320,'I.KI 2016-17'!$B$8:$B$391,0)),"")</f>
        <v>0</v>
      </c>
      <c r="P320" s="157">
        <f>_xlfn.IFNA(INDEX('I.KI 2016-17'!V$8:V$391,MATCH($B320,'I.KI 2016-17'!$B$8:$B$391,0)),"")</f>
        <v>0</v>
      </c>
      <c r="Q320" s="156">
        <f>_xlfn.IFNA(INDEX('I.KI 2016-17'!W$8:W$391,MATCH($B320,'I.KI 2016-17'!$B$8:$B$391,0)),"")</f>
        <v>48.526300818321999</v>
      </c>
      <c r="R320" s="193">
        <f>_xlfn.IFNA(INDEX('I.KI 2016-17'!X$8:X$391,MATCH($B320,'I.KI 2016-17'!$B$8:$B$391,0)),"")</f>
        <v>9.5529350657559995</v>
      </c>
      <c r="S320" s="193">
        <f>_xlfn.IFNA(INDEX('I.KI 2016-17'!Y$8:Y$391,MATCH($B320,'I.KI 2016-17'!$B$8:$B$391,0)),"")</f>
        <v>0</v>
      </c>
      <c r="T320" s="193">
        <f>_xlfn.IFNA(INDEX('I.KI 2016-17'!Z$8:Z$391,MATCH($B320,'I.KI 2016-17'!$B$8:$B$391,0)),"")</f>
        <v>0</v>
      </c>
      <c r="U320" s="157">
        <f>_xlfn.IFNA(INDEX('I.KI 2016-17'!AA$8:AA$391,MATCH($B320,'I.KI 2016-17'!$B$8:$B$391,0)),"")</f>
        <v>0</v>
      </c>
      <c r="V320" s="149"/>
      <c r="W320" s="154">
        <f>_xlfn.IFNA(INDEX('I.KI 2016-17'!$H$8:$H$391,MATCH(B320,'I.KI 2016-17'!$B$8:$B$391,0)),"")</f>
        <v>24.750720197903</v>
      </c>
      <c r="X320" s="153">
        <f>_xlfn.IFNA(INDEX('I.KI 2016-17'!$I$8:$I$391,MATCH(B320,'I.KI 2016-17'!$B$8:$B$391,0)),"")</f>
        <v>33.328515686175002</v>
      </c>
      <c r="Y320" s="155">
        <f>_xlfn.IFNA(INDEX('I.KI 2016-17'!$G$8:$G$391,MATCH(B320,'I.KI 2016-17'!$B$8:$B$391,0)),"")</f>
        <v>58.079235884078003</v>
      </c>
      <c r="Z320" s="149"/>
      <c r="AA320" s="156">
        <f>_xlfn.IFNA(IF($B320=$B$382,0,_xlfn.IFNA(INDEX('I.Supplementary 2017-18'!N$8:N$35,MATCH($B320,'I.Supplementary 2017-18'!$B$8:$B$35,0)),INDEX('I.KI 2017-18'!N$9:N$393,MATCH($B320,'I.KI 2017-18'!$B$9:$B$393,0)))),"")</f>
        <v>15.914075008195885</v>
      </c>
      <c r="AB320" s="193">
        <f>_xlfn.IFNA(IF($B320=$B$382,0,_xlfn.IFNA(INDEX('I.Supplementary 2017-18'!O$8:O$35,MATCH($B320,'I.Supplementary 2017-18'!$B$8:$B$35,0)),INDEX('I.KI 2017-18'!O$9:O$393,MATCH($B320,'I.KI 2017-18'!$B$9:$B$393,0)))),"")</f>
        <v>0.91626981759396564</v>
      </c>
      <c r="AC320" s="193">
        <f>_xlfn.IFNA(IF($B320=$B$382,0,_xlfn.IFNA(INDEX('I.Supplementary 2017-18'!P$8:P$35,MATCH($B320,'I.Supplementary 2017-18'!$B$8:$B$35,0)),INDEX('I.KI 2017-18'!P$9:P$393,MATCH($B320,'I.KI 2017-18'!$B$9:$B$393,0)))),"")</f>
        <v>0</v>
      </c>
      <c r="AD320" s="193">
        <f>_xlfn.IFNA(IF($B320=$B$382,0,_xlfn.IFNA(INDEX('I.Supplementary 2017-18'!Q$8:Q$35,MATCH($B320,'I.Supplementary 2017-18'!$B$8:$B$35,0)),INDEX('I.KI 2017-18'!Q$9:Q$393,MATCH($B320,'I.KI 2017-18'!$B$9:$B$393,0)))),"")</f>
        <v>0</v>
      </c>
      <c r="AE320" s="157">
        <f>_xlfn.IFNA(IF($B320=$B$382,0,_xlfn.IFNA(INDEX('I.Supplementary 2017-18'!R$8:R$35,MATCH($B320,'I.Supplementary 2017-18'!$B$8:$B$35,0)),INDEX('I.KI 2017-18'!R$9:R$393,MATCH($B320,'I.KI 2017-18'!$B$9:$B$393,0)))),"")</f>
        <v>0</v>
      </c>
      <c r="AF320" s="156">
        <f>_xlfn.IFNA(IF($B320=$B$382,0,_xlfn.IFNA(INDEX('I.Supplementary 2017-18'!S$8:S$35,MATCH($B320,'I.Supplementary 2017-18'!$B$8:$B$35,0)),INDEX('I.KI 2017-18'!S$9:S$393,MATCH($B320,'I.KI 2017-18'!$B$9:$B$393,0)))),"")</f>
        <v>27.254245842404625</v>
      </c>
      <c r="AG320" s="193">
        <f>_xlfn.IFNA(IF($B320=$B$382,0,_xlfn.IFNA(INDEX('I.Supplementary 2017-18'!T$8:T$35,MATCH($B320,'I.Supplementary 2017-18'!$B$8:$B$35,0)),INDEX('I.KI 2017-18'!T$9:T$393,MATCH($B320,'I.KI 2017-18'!$B$9:$B$393,0)))),"")</f>
        <v>6.7547056416776421</v>
      </c>
      <c r="AH320" s="193">
        <f>_xlfn.IFNA(IF($B320=$B$382,0,_xlfn.IFNA(INDEX('I.Supplementary 2017-18'!U$8:U$35,MATCH($B320,'I.Supplementary 2017-18'!$B$8:$B$35,0)),INDEX('I.KI 2017-18'!U$9:U$393,MATCH($B320,'I.KI 2017-18'!$B$9:$B$393,0)))),"")</f>
        <v>0</v>
      </c>
      <c r="AI320" s="193">
        <f>_xlfn.IFNA(IF($B320=$B$382,0,_xlfn.IFNA(INDEX('I.Supplementary 2017-18'!V$8:V$35,MATCH($B320,'I.Supplementary 2017-18'!$B$8:$B$35,0)),INDEX('I.KI 2017-18'!V$9:V$393,MATCH($B320,'I.KI 2017-18'!$B$9:$B$393,0)))),"")</f>
        <v>0</v>
      </c>
      <c r="AJ320" s="157">
        <f>_xlfn.IFNA(IF($B320=$B$382,0,_xlfn.IFNA(INDEX('I.Supplementary 2017-18'!W$8:W$35,MATCH($B320,'I.Supplementary 2017-18'!$B$8:$B$35,0)),INDEX('I.KI 2017-18'!W$9:W$393,MATCH($B320,'I.KI 2017-18'!$B$9:$B$393,0)))),"")</f>
        <v>0</v>
      </c>
      <c r="AK320" s="156">
        <f>_xlfn.IFNA(IF($B320=$B$382,0,_xlfn.IFNA(INDEX('I.Supplementary 2017-18'!X$8:X$35,MATCH($B320,'I.Supplementary 2017-18'!$B$8:$B$35,0)),INDEX('I.KI 2017-18'!X$9:X$393,MATCH($B320,'I.KI 2017-18'!$B$9:$B$393,0)))),"")</f>
        <v>43.168320850600509</v>
      </c>
      <c r="AL320" s="193">
        <f>_xlfn.IFNA(IF($B320=$B$382,0,_xlfn.IFNA(INDEX('I.Supplementary 2017-18'!Y$8:Y$35,MATCH($B320,'I.Supplementary 2017-18'!$B$8:$B$35,0)),INDEX('I.KI 2017-18'!Y$9:Y$393,MATCH($B320,'I.KI 2017-18'!$B$9:$B$393,0)))),"")</f>
        <v>7.6709754592716077</v>
      </c>
      <c r="AM320" s="193">
        <f>_xlfn.IFNA(IF($B320=$B$382,0,_xlfn.IFNA(INDEX('I.Supplementary 2017-18'!Z$8:Z$35,MATCH($B320,'I.Supplementary 2017-18'!$B$8:$B$35,0)),INDEX('I.KI 2017-18'!Z$9:Z$393,MATCH($B320,'I.KI 2017-18'!$B$9:$B$393,0)))),"")</f>
        <v>0</v>
      </c>
      <c r="AN320" s="193">
        <f>_xlfn.IFNA(IF($B320=$B$382,0,_xlfn.IFNA(INDEX('I.Supplementary 2017-18'!AA$8:AA$35,MATCH($B320,'I.Supplementary 2017-18'!$B$8:$B$35,0)),INDEX('I.KI 2017-18'!AA$9:AA$393,MATCH($B320,'I.KI 2017-18'!$B$9:$B$393,0)))),"")</f>
        <v>0</v>
      </c>
      <c r="AO320" s="157">
        <f>_xlfn.IFNA(IF($B320=$B$382,0,_xlfn.IFNA(INDEX('I.Supplementary 2017-18'!AB$8:AB$35,MATCH($B320,'I.Supplementary 2017-18'!$B$8:$B$35,0)),INDEX('I.KI 2017-18'!AB$9:AB$393,MATCH($B320,'I.KI 2017-18'!$B$9:$B$393,0)))),"")</f>
        <v>0</v>
      </c>
      <c r="AP320" s="149"/>
      <c r="AQ320" s="156">
        <f>_xlfn.IFNA(IF($B320=$B$381,0,IF($B320=$B$382,0,_xlfn.IFNA(INDEX('I.Supplementary 2017-18'!I$8:I$35,MATCH($B320,'I.Supplementary 2017-18'!$B$8:$B$35,0)),INDEX('I.KI 2017-18'!I$9:I$393,MATCH($B320,'I.KI 2017-18'!$B$9:$B$393,0))))),"")</f>
        <v>16.830344825789851</v>
      </c>
      <c r="AR320" s="149">
        <f>_xlfn.IFNA(IF($B320=$B$381,0,IF($B320=$B$382,0,_xlfn.IFNA(INDEX('I.Supplementary 2017-18'!J$8:J$35,MATCH($B320,'I.Supplementary 2017-18'!$B$8:$B$35,0)),INDEX('I.KI 2017-18'!J$9:J$393,MATCH($B320,'I.KI 2017-18'!$B$9:$B$393,0))))),"")</f>
        <v>34.008951484082267</v>
      </c>
      <c r="AS320" s="157">
        <f>_xlfn.IFNA(IF($B320=$B$381,0,IF($B320=$B$382,0,_xlfn.IFNA(INDEX('I.Supplementary 2017-18'!H$8:H$35,MATCH($B320,'I.Supplementary 2017-18'!$B$8:$B$35,0)),INDEX('I.KI 2017-18'!H$9:H$393,MATCH($B320,'I.KI 2017-18'!$B$9:$B$393,0))))),"")</f>
        <v>50.839296309872118</v>
      </c>
      <c r="AT320" s="149"/>
      <c r="AU320" s="156">
        <f>_xlfn.IFNA(_xlfn.IFNA(INDEX('I.Supplementary 2018-19'!P$8:P$157,MATCH($B320,'I.Supplementary 2018-19'!$B$8:$B$157,0)),INDEX('I.KI 2018-19'!P$9:P$393,MATCH($B320,'I.KI 2018-19'!$B$9:$B$393,0))),"")</f>
        <v>12.049092485112034</v>
      </c>
      <c r="AV320" s="193">
        <f>_xlfn.IFNA(_xlfn.IFNA(INDEX('I.Supplementary 2018-19'!Q$8:Q$157,MATCH($B320,'I.Supplementary 2018-19'!$B$8:$B$157,0)),INDEX('I.KI 2018-19'!Q$9:Q$393,MATCH($B320,'I.KI 2018-19'!$B$9:$B$393,0))),"")</f>
        <v>-0.29481980654170736</v>
      </c>
      <c r="AW320" s="193">
        <f>_xlfn.IFNA(_xlfn.IFNA(INDEX('I.Supplementary 2018-19'!R$8:R$157,MATCH($B320,'I.Supplementary 2018-19'!$B$8:$B$157,0)),INDEX('I.KI 2018-19'!R$9:R$393,MATCH($B320,'I.KI 2018-19'!$B$9:$B$393,0))),"")</f>
        <v>0</v>
      </c>
      <c r="AX320" s="193">
        <f>_xlfn.IFNA(_xlfn.IFNA(INDEX('I.Supplementary 2018-19'!S$8:S$157,MATCH($B320,'I.Supplementary 2018-19'!$B$8:$B$157,0)),INDEX('I.KI 2018-19'!S$9:S$393,MATCH($B320,'I.KI 2018-19'!$B$9:$B$393,0))),"")</f>
        <v>0</v>
      </c>
      <c r="AY320" s="157">
        <f>_xlfn.IFNA(_xlfn.IFNA(INDEX('I.Supplementary 2018-19'!T$8:T$157,MATCH($B320,'I.Supplementary 2018-19'!$B$8:$B$157,0)),INDEX('I.KI 2018-19'!T$9:T$393,MATCH($B320,'I.KI 2018-19'!$B$9:$B$393,0))),"")</f>
        <v>0</v>
      </c>
      <c r="AZ320" s="156">
        <f>_xlfn.IFNA(_xlfn.IFNA(INDEX('I.Supplementary 2018-19'!U$8:U$157,MATCH($B320,'I.Supplementary 2018-19'!$B$8:$B$157,0)),INDEX('I.KI 2018-19'!U$9:U$393,MATCH($B320,'I.KI 2018-19'!$B$9:$B$393,0))),"")</f>
        <v>28.073042927798756</v>
      </c>
      <c r="BA320" s="193">
        <f>_xlfn.IFNA(_xlfn.IFNA(INDEX('I.Supplementary 2018-19'!V$8:V$157,MATCH($B320,'I.Supplementary 2018-19'!$B$8:$B$157,0)),INDEX('I.KI 2018-19'!V$9:V$393,MATCH($B320,'I.KI 2018-19'!$B$9:$B$393,0))),"")</f>
        <v>6.9576367124576572</v>
      </c>
      <c r="BB320" s="193">
        <f>_xlfn.IFNA(_xlfn.IFNA(INDEX('I.Supplementary 2018-19'!W$8:W$157,MATCH($B320,'I.Supplementary 2018-19'!$B$8:$B$157,0)),INDEX('I.KI 2018-19'!W$9:W$393,MATCH($B320,'I.KI 2018-19'!$B$9:$B$393,0))),"")</f>
        <v>0</v>
      </c>
      <c r="BC320" s="193">
        <f>_xlfn.IFNA(_xlfn.IFNA(INDEX('I.Supplementary 2018-19'!X$8:X$157,MATCH($B320,'I.Supplementary 2018-19'!$B$8:$B$157,0)),INDEX('I.KI 2018-19'!X$9:X$393,MATCH($B320,'I.KI 2018-19'!$B$9:$B$393,0))),"")</f>
        <v>0</v>
      </c>
      <c r="BD320" s="157">
        <f>_xlfn.IFNA(_xlfn.IFNA(INDEX('I.Supplementary 2018-19'!Y$8:Y$157,MATCH($B320,'I.Supplementary 2018-19'!$B$8:$B$157,0)),INDEX('I.KI 2018-19'!Y$9:Y$393,MATCH($B320,'I.KI 2018-19'!$B$9:$B$393,0))),"")</f>
        <v>0</v>
      </c>
      <c r="BE320" s="156">
        <f>_xlfn.IFNA(_xlfn.IFNA(INDEX('I.Supplementary 2018-19'!Z$8:Z$157,MATCH($B320,'I.Supplementary 2018-19'!$B$8:$B$157,0)),INDEX('I.KI 2018-19'!Z$9:Z$393,MATCH($B320,'I.KI 2018-19'!$B$9:$B$393,0))),"")</f>
        <v>40.122135412910794</v>
      </c>
      <c r="BF320" s="193">
        <f>_xlfn.IFNA(_xlfn.IFNA(INDEX('I.Supplementary 2018-19'!AA$8:AA$157,MATCH($B320,'I.Supplementary 2018-19'!$B$8:$B$157,0)),INDEX('I.KI 2018-19'!AA$9:AA$393,MATCH($B320,'I.KI 2018-19'!$B$9:$B$393,0))),"")</f>
        <v>6.6628169059159497</v>
      </c>
      <c r="BG320" s="193">
        <f>_xlfn.IFNA(_xlfn.IFNA(INDEX('I.Supplementary 2018-19'!AB$8:AB$157,MATCH($B320,'I.Supplementary 2018-19'!$B$8:$B$157,0)),INDEX('I.KI 2018-19'!AB$9:AB$393,MATCH($B320,'I.KI 2018-19'!$B$9:$B$393,0))),"")</f>
        <v>0</v>
      </c>
      <c r="BH320" s="193">
        <f>_xlfn.IFNA(_xlfn.IFNA(INDEX('I.Supplementary 2018-19'!AC$8:AC$157,MATCH($B320,'I.Supplementary 2018-19'!$B$8:$B$157,0)),INDEX('I.KI 2018-19'!AC$9:AC$393,MATCH($B320,'I.KI 2018-19'!$B$9:$B$393,0))),"")</f>
        <v>0</v>
      </c>
      <c r="BI320" s="157">
        <f>_xlfn.IFNA(_xlfn.IFNA(INDEX('I.Supplementary 2018-19'!AD$8:AD$157,MATCH($B320,'I.Supplementary 2018-19'!$B$8:$B$157,0)),INDEX('I.KI 2018-19'!AD$9:AD$393,MATCH($B320,'I.KI 2018-19'!$B$9:$B$393,0))),"")</f>
        <v>0</v>
      </c>
      <c r="BJ320" s="149"/>
      <c r="BK320" s="156">
        <f>_xlfn.IFNA(IF($B320=$B$381,0,IF($B320=$B$382,0,_xlfn.IFNA(INDEX('I.Supplementary 2018-19'!I$8:I$157,MATCH($B320,'I.Supplementary 2018-19'!$B$8:$B$157,0)),INDEX('I.KI 2018-19'!I$9:I$393,MATCH($B320,'I.KI 2018-19'!$B$9:$B$393,0))))),"")</f>
        <v>11.754272678570326</v>
      </c>
      <c r="BL320" s="149">
        <f>_xlfn.IFNA(IF($B320=$B$381,0,IF($B320=$B$382,0,_xlfn.IFNA(INDEX('I.Supplementary 2018-19'!J$8:J$157,MATCH($B320,'I.Supplementary 2018-19'!$B$8:$B$157,0)),INDEX('I.KI 2018-19'!J$9:J$393,MATCH($B320,'I.KI 2018-19'!$B$9:$B$393,0))))),"")</f>
        <v>35.030679640256409</v>
      </c>
      <c r="BM320" s="157">
        <f>_xlfn.IFNA(IF($B320=$B$381,0,IF($B320=$B$382,0,_xlfn.IFNA(INDEX('I.Supplementary 2018-19'!H$8:H$157,MATCH($B320,'I.Supplementary 2018-19'!$B$8:$B$157,0)),INDEX('I.KI 2018-19'!H$9:H$393,MATCH($B320,'I.KI 2018-19'!$B$9:$B$393,0))))),"")</f>
        <v>46.784952318826733</v>
      </c>
    </row>
    <row r="321" spans="2:65">
      <c r="B321" s="121" t="str">
        <f>'Calculations for 2021-22'!B321</f>
        <v>E2241</v>
      </c>
      <c r="C321" s="160" t="str">
        <f>'Calculations for 2021-22'!D321</f>
        <v>E2241</v>
      </c>
      <c r="D321" t="str">
        <f>'Calculations for 2021-22'!E321</f>
        <v>SD</v>
      </c>
      <c r="E321">
        <f>'Calculations for 2021-22'!F321</f>
        <v>0</v>
      </c>
      <c r="F321" s="120" t="str">
        <f>'Calculations for 2021-22'!H321</f>
        <v>Swale</v>
      </c>
      <c r="G321" s="156">
        <f>_xlfn.IFNA(INDEX('I.KI 2016-17'!M$8:M$391,MATCH($B321,'I.KI 2016-17'!$B$8:$B$391,0)),"")</f>
        <v>0</v>
      </c>
      <c r="H321" s="149">
        <f>_xlfn.IFNA(INDEX('I.KI 2016-17'!N$8:N$391,MATCH($B321,'I.KI 2016-17'!$B$8:$B$391,0)),"")</f>
        <v>2.085950642861</v>
      </c>
      <c r="I321" s="149">
        <f>_xlfn.IFNA(INDEX('I.KI 2016-17'!O$8:O$391,MATCH($B321,'I.KI 2016-17'!$B$8:$B$391,0)),"")</f>
        <v>0</v>
      </c>
      <c r="J321" s="149">
        <f>_xlfn.IFNA(INDEX('I.KI 2016-17'!P$8:P$391,MATCH($B321,'I.KI 2016-17'!$B$8:$B$391,0)),"")</f>
        <v>0</v>
      </c>
      <c r="K321" s="157">
        <f>_xlfn.IFNA(INDEX('I.KI 2016-17'!Q$8:Q$391,MATCH($B321,'I.KI 2016-17'!$B$8:$B$391,0)),"")</f>
        <v>0</v>
      </c>
      <c r="L321" s="156">
        <f>_xlfn.IFNA(INDEX('I.KI 2016-17'!R$8:R$391,MATCH($B321,'I.KI 2016-17'!$B$8:$B$391,0)),"")</f>
        <v>0</v>
      </c>
      <c r="M321" s="193">
        <f>_xlfn.IFNA(INDEX('I.KI 2016-17'!S$8:S$391,MATCH($B321,'I.KI 2016-17'!$B$8:$B$391,0)),"")</f>
        <v>3.9264202874920002</v>
      </c>
      <c r="N321" s="193">
        <f>_xlfn.IFNA(INDEX('I.KI 2016-17'!T$8:T$391,MATCH($B321,'I.KI 2016-17'!$B$8:$B$391,0)),"")</f>
        <v>0</v>
      </c>
      <c r="O321" s="193">
        <f>_xlfn.IFNA(INDEX('I.KI 2016-17'!U$8:U$391,MATCH($B321,'I.KI 2016-17'!$B$8:$B$391,0)),"")</f>
        <v>0</v>
      </c>
      <c r="P321" s="157">
        <f>_xlfn.IFNA(INDEX('I.KI 2016-17'!V$8:V$391,MATCH($B321,'I.KI 2016-17'!$B$8:$B$391,0)),"")</f>
        <v>0</v>
      </c>
      <c r="Q321" s="156">
        <f>_xlfn.IFNA(INDEX('I.KI 2016-17'!W$8:W$391,MATCH($B321,'I.KI 2016-17'!$B$8:$B$391,0)),"")</f>
        <v>0</v>
      </c>
      <c r="R321" s="193">
        <f>_xlfn.IFNA(INDEX('I.KI 2016-17'!X$8:X$391,MATCH($B321,'I.KI 2016-17'!$B$8:$B$391,0)),"")</f>
        <v>6.0123709303530006</v>
      </c>
      <c r="S321" s="193">
        <f>_xlfn.IFNA(INDEX('I.KI 2016-17'!Y$8:Y$391,MATCH($B321,'I.KI 2016-17'!$B$8:$B$391,0)),"")</f>
        <v>0</v>
      </c>
      <c r="T321" s="193">
        <f>_xlfn.IFNA(INDEX('I.KI 2016-17'!Z$8:Z$391,MATCH($B321,'I.KI 2016-17'!$B$8:$B$391,0)),"")</f>
        <v>0</v>
      </c>
      <c r="U321" s="157">
        <f>_xlfn.IFNA(INDEX('I.KI 2016-17'!AA$8:AA$391,MATCH($B321,'I.KI 2016-17'!$B$8:$B$391,0)),"")</f>
        <v>0</v>
      </c>
      <c r="V321" s="149"/>
      <c r="W321" s="154">
        <f>_xlfn.IFNA(INDEX('I.KI 2016-17'!$H$8:$H$391,MATCH(B321,'I.KI 2016-17'!$B$8:$B$391,0)),"")</f>
        <v>2.085950642861</v>
      </c>
      <c r="X321" s="153">
        <f>_xlfn.IFNA(INDEX('I.KI 2016-17'!$I$8:$I$391,MATCH(B321,'I.KI 2016-17'!$B$8:$B$391,0)),"")</f>
        <v>3.9264202874920002</v>
      </c>
      <c r="Y321" s="155">
        <f>_xlfn.IFNA(INDEX('I.KI 2016-17'!$G$8:$G$391,MATCH(B321,'I.KI 2016-17'!$B$8:$B$391,0)),"")</f>
        <v>6.0123709303530006</v>
      </c>
      <c r="Z321" s="149"/>
      <c r="AA321" s="156">
        <f>_xlfn.IFNA(IF($B321=$B$382,0,_xlfn.IFNA(INDEX('I.Supplementary 2017-18'!N$8:N$35,MATCH($B321,'I.Supplementary 2017-18'!$B$8:$B$35,0)),INDEX('I.KI 2017-18'!N$9:N$393,MATCH($B321,'I.KI 2017-18'!$B$9:$B$393,0)))),"")</f>
        <v>0</v>
      </c>
      <c r="AB321" s="193">
        <f>_xlfn.IFNA(IF($B321=$B$382,0,_xlfn.IFNA(INDEX('I.Supplementary 2017-18'!O$8:O$35,MATCH($B321,'I.Supplementary 2017-18'!$B$8:$B$35,0)),INDEX('I.KI 2017-18'!O$9:O$393,MATCH($B321,'I.KI 2017-18'!$B$9:$B$393,0)))),"")</f>
        <v>1.2381084858851916</v>
      </c>
      <c r="AC321" s="193">
        <f>_xlfn.IFNA(IF($B321=$B$382,0,_xlfn.IFNA(INDEX('I.Supplementary 2017-18'!P$8:P$35,MATCH($B321,'I.Supplementary 2017-18'!$B$8:$B$35,0)),INDEX('I.KI 2017-18'!P$9:P$393,MATCH($B321,'I.KI 2017-18'!$B$9:$B$393,0)))),"")</f>
        <v>0</v>
      </c>
      <c r="AD321" s="193">
        <f>_xlfn.IFNA(IF($B321=$B$382,0,_xlfn.IFNA(INDEX('I.Supplementary 2017-18'!Q$8:Q$35,MATCH($B321,'I.Supplementary 2017-18'!$B$8:$B$35,0)),INDEX('I.KI 2017-18'!Q$9:Q$393,MATCH($B321,'I.KI 2017-18'!$B$9:$B$393,0)))),"")</f>
        <v>0</v>
      </c>
      <c r="AE321" s="157">
        <f>_xlfn.IFNA(IF($B321=$B$382,0,_xlfn.IFNA(INDEX('I.Supplementary 2017-18'!R$8:R$35,MATCH($B321,'I.Supplementary 2017-18'!$B$8:$B$35,0)),INDEX('I.KI 2017-18'!R$9:R$393,MATCH($B321,'I.KI 2017-18'!$B$9:$B$393,0)))),"")</f>
        <v>0</v>
      </c>
      <c r="AF321" s="156">
        <f>_xlfn.IFNA(IF($B321=$B$382,0,_xlfn.IFNA(INDEX('I.Supplementary 2017-18'!S$8:S$35,MATCH($B321,'I.Supplementary 2017-18'!$B$8:$B$35,0)),INDEX('I.KI 2017-18'!S$9:S$393,MATCH($B321,'I.KI 2017-18'!$B$9:$B$393,0)))),"")</f>
        <v>0</v>
      </c>
      <c r="AG321" s="193">
        <f>_xlfn.IFNA(IF($B321=$B$382,0,_xlfn.IFNA(INDEX('I.Supplementary 2017-18'!T$8:T$35,MATCH($B321,'I.Supplementary 2017-18'!$B$8:$B$35,0)),INDEX('I.KI 2017-18'!T$9:T$393,MATCH($B321,'I.KI 2017-18'!$B$9:$B$393,0)))),"")</f>
        <v>4.0065821808807041</v>
      </c>
      <c r="AH321" s="193">
        <f>_xlfn.IFNA(IF($B321=$B$382,0,_xlfn.IFNA(INDEX('I.Supplementary 2017-18'!U$8:U$35,MATCH($B321,'I.Supplementary 2017-18'!$B$8:$B$35,0)),INDEX('I.KI 2017-18'!U$9:U$393,MATCH($B321,'I.KI 2017-18'!$B$9:$B$393,0)))),"")</f>
        <v>0</v>
      </c>
      <c r="AI321" s="193">
        <f>_xlfn.IFNA(IF($B321=$B$382,0,_xlfn.IFNA(INDEX('I.Supplementary 2017-18'!V$8:V$35,MATCH($B321,'I.Supplementary 2017-18'!$B$8:$B$35,0)),INDEX('I.KI 2017-18'!V$9:V$393,MATCH($B321,'I.KI 2017-18'!$B$9:$B$393,0)))),"")</f>
        <v>0</v>
      </c>
      <c r="AJ321" s="157">
        <f>_xlfn.IFNA(IF($B321=$B$382,0,_xlfn.IFNA(INDEX('I.Supplementary 2017-18'!W$8:W$35,MATCH($B321,'I.Supplementary 2017-18'!$B$8:$B$35,0)),INDEX('I.KI 2017-18'!W$9:W$393,MATCH($B321,'I.KI 2017-18'!$B$9:$B$393,0)))),"")</f>
        <v>0</v>
      </c>
      <c r="AK321" s="156">
        <f>_xlfn.IFNA(IF($B321=$B$382,0,_xlfn.IFNA(INDEX('I.Supplementary 2017-18'!X$8:X$35,MATCH($B321,'I.Supplementary 2017-18'!$B$8:$B$35,0)),INDEX('I.KI 2017-18'!X$9:X$393,MATCH($B321,'I.KI 2017-18'!$B$9:$B$393,0)))),"")</f>
        <v>0</v>
      </c>
      <c r="AL321" s="193">
        <f>_xlfn.IFNA(IF($B321=$B$382,0,_xlfn.IFNA(INDEX('I.Supplementary 2017-18'!Y$8:Y$35,MATCH($B321,'I.Supplementary 2017-18'!$B$8:$B$35,0)),INDEX('I.KI 2017-18'!Y$9:Y$393,MATCH($B321,'I.KI 2017-18'!$B$9:$B$393,0)))),"")</f>
        <v>5.2446906667658961</v>
      </c>
      <c r="AM321" s="193">
        <f>_xlfn.IFNA(IF($B321=$B$382,0,_xlfn.IFNA(INDEX('I.Supplementary 2017-18'!Z$8:Z$35,MATCH($B321,'I.Supplementary 2017-18'!$B$8:$B$35,0)),INDEX('I.KI 2017-18'!Z$9:Z$393,MATCH($B321,'I.KI 2017-18'!$B$9:$B$393,0)))),"")</f>
        <v>0</v>
      </c>
      <c r="AN321" s="193">
        <f>_xlfn.IFNA(IF($B321=$B$382,0,_xlfn.IFNA(INDEX('I.Supplementary 2017-18'!AA$8:AA$35,MATCH($B321,'I.Supplementary 2017-18'!$B$8:$B$35,0)),INDEX('I.KI 2017-18'!AA$9:AA$393,MATCH($B321,'I.KI 2017-18'!$B$9:$B$393,0)))),"")</f>
        <v>0</v>
      </c>
      <c r="AO321" s="157">
        <f>_xlfn.IFNA(IF($B321=$B$382,0,_xlfn.IFNA(INDEX('I.Supplementary 2017-18'!AB$8:AB$35,MATCH($B321,'I.Supplementary 2017-18'!$B$8:$B$35,0)),INDEX('I.KI 2017-18'!AB$9:AB$393,MATCH($B321,'I.KI 2017-18'!$B$9:$B$393,0)))),"")</f>
        <v>0</v>
      </c>
      <c r="AP321" s="149"/>
      <c r="AQ321" s="156">
        <f>_xlfn.IFNA(IF($B321=$B$381,0,IF($B321=$B$382,0,_xlfn.IFNA(INDEX('I.Supplementary 2017-18'!I$8:I$35,MATCH($B321,'I.Supplementary 2017-18'!$B$8:$B$35,0)),INDEX('I.KI 2017-18'!I$9:I$393,MATCH($B321,'I.KI 2017-18'!$B$9:$B$393,0))))),"")</f>
        <v>1.2381084858851916</v>
      </c>
      <c r="AR321" s="149">
        <f>_xlfn.IFNA(IF($B321=$B$381,0,IF($B321=$B$382,0,_xlfn.IFNA(INDEX('I.Supplementary 2017-18'!J$8:J$35,MATCH($B321,'I.Supplementary 2017-18'!$B$8:$B$35,0)),INDEX('I.KI 2017-18'!J$9:J$393,MATCH($B321,'I.KI 2017-18'!$B$9:$B$393,0))))),"")</f>
        <v>4.0065821808807041</v>
      </c>
      <c r="AS321" s="157">
        <f>_xlfn.IFNA(IF($B321=$B$381,0,IF($B321=$B$382,0,_xlfn.IFNA(INDEX('I.Supplementary 2017-18'!H$8:H$35,MATCH($B321,'I.Supplementary 2017-18'!$B$8:$B$35,0)),INDEX('I.KI 2017-18'!H$9:H$393,MATCH($B321,'I.KI 2017-18'!$B$9:$B$393,0))))),"")</f>
        <v>5.2446906667658961</v>
      </c>
      <c r="AT321" s="149"/>
      <c r="AU321" s="156">
        <f>_xlfn.IFNA(_xlfn.IFNA(INDEX('I.Supplementary 2018-19'!P$8:P$157,MATCH($B321,'I.Supplementary 2018-19'!$B$8:$B$157,0)),INDEX('I.KI 2018-19'!P$9:P$393,MATCH($B321,'I.KI 2018-19'!$B$9:$B$393,0))),"")</f>
        <v>0</v>
      </c>
      <c r="AV321" s="193">
        <f>_xlfn.IFNA(_xlfn.IFNA(INDEX('I.Supplementary 2018-19'!Q$8:Q$157,MATCH($B321,'I.Supplementary 2018-19'!$B$8:$B$157,0)),INDEX('I.KI 2018-19'!Q$9:Q$393,MATCH($B321,'I.KI 2018-19'!$B$9:$B$393,0))),"")</f>
        <v>0.70670940981549768</v>
      </c>
      <c r="AW321" s="193">
        <f>_xlfn.IFNA(_xlfn.IFNA(INDEX('I.Supplementary 2018-19'!R$8:R$157,MATCH($B321,'I.Supplementary 2018-19'!$B$8:$B$157,0)),INDEX('I.KI 2018-19'!R$9:R$393,MATCH($B321,'I.KI 2018-19'!$B$9:$B$393,0))),"")</f>
        <v>0</v>
      </c>
      <c r="AX321" s="193">
        <f>_xlfn.IFNA(_xlfn.IFNA(INDEX('I.Supplementary 2018-19'!S$8:S$157,MATCH($B321,'I.Supplementary 2018-19'!$B$8:$B$157,0)),INDEX('I.KI 2018-19'!S$9:S$393,MATCH($B321,'I.KI 2018-19'!$B$9:$B$393,0))),"")</f>
        <v>0</v>
      </c>
      <c r="AY321" s="157">
        <f>_xlfn.IFNA(_xlfn.IFNA(INDEX('I.Supplementary 2018-19'!T$8:T$157,MATCH($B321,'I.Supplementary 2018-19'!$B$8:$B$157,0)),INDEX('I.KI 2018-19'!T$9:T$393,MATCH($B321,'I.KI 2018-19'!$B$9:$B$393,0))),"")</f>
        <v>0</v>
      </c>
      <c r="AZ321" s="156">
        <f>_xlfn.IFNA(_xlfn.IFNA(INDEX('I.Supplementary 2018-19'!U$8:U$157,MATCH($B321,'I.Supplementary 2018-19'!$B$8:$B$157,0)),INDEX('I.KI 2018-19'!U$9:U$393,MATCH($B321,'I.KI 2018-19'!$B$9:$B$393,0))),"")</f>
        <v>0</v>
      </c>
      <c r="BA321" s="193">
        <f>_xlfn.IFNA(_xlfn.IFNA(INDEX('I.Supplementary 2018-19'!V$8:V$157,MATCH($B321,'I.Supplementary 2018-19'!$B$8:$B$157,0)),INDEX('I.KI 2018-19'!V$9:V$393,MATCH($B321,'I.KI 2018-19'!$B$9:$B$393,0))),"")</f>
        <v>4.126951602623901</v>
      </c>
      <c r="BB321" s="193">
        <f>_xlfn.IFNA(_xlfn.IFNA(INDEX('I.Supplementary 2018-19'!W$8:W$157,MATCH($B321,'I.Supplementary 2018-19'!$B$8:$B$157,0)),INDEX('I.KI 2018-19'!W$9:W$393,MATCH($B321,'I.KI 2018-19'!$B$9:$B$393,0))),"")</f>
        <v>0</v>
      </c>
      <c r="BC321" s="193">
        <f>_xlfn.IFNA(_xlfn.IFNA(INDEX('I.Supplementary 2018-19'!X$8:X$157,MATCH($B321,'I.Supplementary 2018-19'!$B$8:$B$157,0)),INDEX('I.KI 2018-19'!X$9:X$393,MATCH($B321,'I.KI 2018-19'!$B$9:$B$393,0))),"")</f>
        <v>0</v>
      </c>
      <c r="BD321" s="157">
        <f>_xlfn.IFNA(_xlfn.IFNA(INDEX('I.Supplementary 2018-19'!Y$8:Y$157,MATCH($B321,'I.Supplementary 2018-19'!$B$8:$B$157,0)),INDEX('I.KI 2018-19'!Y$9:Y$393,MATCH($B321,'I.KI 2018-19'!$B$9:$B$393,0))),"")</f>
        <v>0</v>
      </c>
      <c r="BE321" s="156">
        <f>_xlfn.IFNA(_xlfn.IFNA(INDEX('I.Supplementary 2018-19'!Z$8:Z$157,MATCH($B321,'I.Supplementary 2018-19'!$B$8:$B$157,0)),INDEX('I.KI 2018-19'!Z$9:Z$393,MATCH($B321,'I.KI 2018-19'!$B$9:$B$393,0))),"")</f>
        <v>0</v>
      </c>
      <c r="BF321" s="193">
        <f>_xlfn.IFNA(_xlfn.IFNA(INDEX('I.Supplementary 2018-19'!AA$8:AA$157,MATCH($B321,'I.Supplementary 2018-19'!$B$8:$B$157,0)),INDEX('I.KI 2018-19'!AA$9:AA$393,MATCH($B321,'I.KI 2018-19'!$B$9:$B$393,0))),"")</f>
        <v>4.8336610124393991</v>
      </c>
      <c r="BG321" s="193">
        <f>_xlfn.IFNA(_xlfn.IFNA(INDEX('I.Supplementary 2018-19'!AB$8:AB$157,MATCH($B321,'I.Supplementary 2018-19'!$B$8:$B$157,0)),INDEX('I.KI 2018-19'!AB$9:AB$393,MATCH($B321,'I.KI 2018-19'!$B$9:$B$393,0))),"")</f>
        <v>0</v>
      </c>
      <c r="BH321" s="193">
        <f>_xlfn.IFNA(_xlfn.IFNA(INDEX('I.Supplementary 2018-19'!AC$8:AC$157,MATCH($B321,'I.Supplementary 2018-19'!$B$8:$B$157,0)),INDEX('I.KI 2018-19'!AC$9:AC$393,MATCH($B321,'I.KI 2018-19'!$B$9:$B$393,0))),"")</f>
        <v>0</v>
      </c>
      <c r="BI321" s="157">
        <f>_xlfn.IFNA(_xlfn.IFNA(INDEX('I.Supplementary 2018-19'!AD$8:AD$157,MATCH($B321,'I.Supplementary 2018-19'!$B$8:$B$157,0)),INDEX('I.KI 2018-19'!AD$9:AD$393,MATCH($B321,'I.KI 2018-19'!$B$9:$B$393,0))),"")</f>
        <v>0</v>
      </c>
      <c r="BJ321" s="149"/>
      <c r="BK321" s="156">
        <f>_xlfn.IFNA(IF($B321=$B$381,0,IF($B321=$B$382,0,_xlfn.IFNA(INDEX('I.Supplementary 2018-19'!I$8:I$157,MATCH($B321,'I.Supplementary 2018-19'!$B$8:$B$157,0)),INDEX('I.KI 2018-19'!I$9:I$393,MATCH($B321,'I.KI 2018-19'!$B$9:$B$393,0))))),"")</f>
        <v>0.70670940981549768</v>
      </c>
      <c r="BL321" s="149">
        <f>_xlfn.IFNA(IF($B321=$B$381,0,IF($B321=$B$382,0,_xlfn.IFNA(INDEX('I.Supplementary 2018-19'!J$8:J$157,MATCH($B321,'I.Supplementary 2018-19'!$B$8:$B$157,0)),INDEX('I.KI 2018-19'!J$9:J$393,MATCH($B321,'I.KI 2018-19'!$B$9:$B$393,0))))),"")</f>
        <v>4.126951602623901</v>
      </c>
      <c r="BM321" s="157">
        <f>_xlfn.IFNA(IF($B321=$B$381,0,IF($B321=$B$382,0,_xlfn.IFNA(INDEX('I.Supplementary 2018-19'!H$8:H$157,MATCH($B321,'I.Supplementary 2018-19'!$B$8:$B$157,0)),INDEX('I.KI 2018-19'!H$9:H$393,MATCH($B321,'I.KI 2018-19'!$B$9:$B$393,0))))),"")</f>
        <v>4.8336610124393991</v>
      </c>
    </row>
    <row r="322" spans="2:65">
      <c r="B322" s="121" t="str">
        <f>'Calculations for 2021-22'!B322</f>
        <v>E3901</v>
      </c>
      <c r="C322" s="160" t="str">
        <f>'Calculations for 2021-22'!D322</f>
        <v>E3901</v>
      </c>
      <c r="D322" t="str">
        <f>'Calculations for 2021-22'!E322</f>
        <v>UNINFIR</v>
      </c>
      <c r="E322">
        <f>'Calculations for 2021-22'!F322</f>
        <v>0</v>
      </c>
      <c r="F322" s="120" t="str">
        <f>'Calculations for 2021-22'!H322</f>
        <v>Swindon</v>
      </c>
      <c r="G322" s="156">
        <f>_xlfn.IFNA(INDEX('I.KI 2016-17'!M$8:M$391,MATCH($B322,'I.KI 2016-17'!$B$8:$B$391,0)),"")</f>
        <v>17.948561385579001</v>
      </c>
      <c r="H322" s="149">
        <f>_xlfn.IFNA(INDEX('I.KI 2016-17'!N$8:N$391,MATCH($B322,'I.KI 2016-17'!$B$8:$B$391,0)),"")</f>
        <v>2.874463131513</v>
      </c>
      <c r="I322" s="149">
        <f>_xlfn.IFNA(INDEX('I.KI 2016-17'!O$8:O$391,MATCH($B322,'I.KI 2016-17'!$B$8:$B$391,0)),"")</f>
        <v>0</v>
      </c>
      <c r="J322" s="149">
        <f>_xlfn.IFNA(INDEX('I.KI 2016-17'!P$8:P$391,MATCH($B322,'I.KI 2016-17'!$B$8:$B$391,0)),"")</f>
        <v>0</v>
      </c>
      <c r="K322" s="157">
        <f>_xlfn.IFNA(INDEX('I.KI 2016-17'!Q$8:Q$391,MATCH($B322,'I.KI 2016-17'!$B$8:$B$391,0)),"")</f>
        <v>0</v>
      </c>
      <c r="L322" s="156">
        <f>_xlfn.IFNA(INDEX('I.KI 2016-17'!R$8:R$391,MATCH($B322,'I.KI 2016-17'!$B$8:$B$391,0)),"")</f>
        <v>23.519436252473</v>
      </c>
      <c r="M322" s="193">
        <f>_xlfn.IFNA(INDEX('I.KI 2016-17'!S$8:S$391,MATCH($B322,'I.KI 2016-17'!$B$8:$B$391,0)),"")</f>
        <v>6.0323283553870004</v>
      </c>
      <c r="N322" s="193">
        <f>_xlfn.IFNA(INDEX('I.KI 2016-17'!T$8:T$391,MATCH($B322,'I.KI 2016-17'!$B$8:$B$391,0)),"")</f>
        <v>0</v>
      </c>
      <c r="O322" s="193">
        <f>_xlfn.IFNA(INDEX('I.KI 2016-17'!U$8:U$391,MATCH($B322,'I.KI 2016-17'!$B$8:$B$391,0)),"")</f>
        <v>0</v>
      </c>
      <c r="P322" s="157">
        <f>_xlfn.IFNA(INDEX('I.KI 2016-17'!V$8:V$391,MATCH($B322,'I.KI 2016-17'!$B$8:$B$391,0)),"")</f>
        <v>0</v>
      </c>
      <c r="Q322" s="156">
        <f>_xlfn.IFNA(INDEX('I.KI 2016-17'!W$8:W$391,MATCH($B322,'I.KI 2016-17'!$B$8:$B$391,0)),"")</f>
        <v>41.467997638051997</v>
      </c>
      <c r="R322" s="193">
        <f>_xlfn.IFNA(INDEX('I.KI 2016-17'!X$8:X$391,MATCH($B322,'I.KI 2016-17'!$B$8:$B$391,0)),"")</f>
        <v>8.9067914869000013</v>
      </c>
      <c r="S322" s="193">
        <f>_xlfn.IFNA(INDEX('I.KI 2016-17'!Y$8:Y$391,MATCH($B322,'I.KI 2016-17'!$B$8:$B$391,0)),"")</f>
        <v>0</v>
      </c>
      <c r="T322" s="193">
        <f>_xlfn.IFNA(INDEX('I.KI 2016-17'!Z$8:Z$391,MATCH($B322,'I.KI 2016-17'!$B$8:$B$391,0)),"")</f>
        <v>0</v>
      </c>
      <c r="U322" s="157">
        <f>_xlfn.IFNA(INDEX('I.KI 2016-17'!AA$8:AA$391,MATCH($B322,'I.KI 2016-17'!$B$8:$B$391,0)),"")</f>
        <v>0</v>
      </c>
      <c r="V322" s="149"/>
      <c r="W322" s="154">
        <f>_xlfn.IFNA(INDEX('I.KI 2016-17'!$H$8:$H$391,MATCH(B322,'I.KI 2016-17'!$B$8:$B$391,0)),"")</f>
        <v>20.823024517092001</v>
      </c>
      <c r="X322" s="153">
        <f>_xlfn.IFNA(INDEX('I.KI 2016-17'!$I$8:$I$391,MATCH(B322,'I.KI 2016-17'!$B$8:$B$391,0)),"")</f>
        <v>29.551764607859997</v>
      </c>
      <c r="Y322" s="155">
        <f>_xlfn.IFNA(INDEX('I.KI 2016-17'!$G$8:$G$391,MATCH(B322,'I.KI 2016-17'!$B$8:$B$391,0)),"")</f>
        <v>50.374789124952002</v>
      </c>
      <c r="Z322" s="149"/>
      <c r="AA322" s="156">
        <f>_xlfn.IFNA(IF($B322=$B$382,0,_xlfn.IFNA(INDEX('I.Supplementary 2017-18'!N$8:N$35,MATCH($B322,'I.Supplementary 2017-18'!$B$8:$B$35,0)),INDEX('I.KI 2017-18'!N$9:N$393,MATCH($B322,'I.KI 2017-18'!$B$9:$B$393,0)))),"")</f>
        <v>12.487639073220894</v>
      </c>
      <c r="AB322" s="193">
        <f>_xlfn.IFNA(IF($B322=$B$382,0,_xlfn.IFNA(INDEX('I.Supplementary 2017-18'!O$8:O$35,MATCH($B322,'I.Supplementary 2017-18'!$B$8:$B$35,0)),INDEX('I.KI 2017-18'!O$9:O$393,MATCH($B322,'I.KI 2017-18'!$B$9:$B$393,0)))),"")</f>
        <v>1.0897395241764449</v>
      </c>
      <c r="AC322" s="193">
        <f>_xlfn.IFNA(IF($B322=$B$382,0,_xlfn.IFNA(INDEX('I.Supplementary 2017-18'!P$8:P$35,MATCH($B322,'I.Supplementary 2017-18'!$B$8:$B$35,0)),INDEX('I.KI 2017-18'!P$9:P$393,MATCH($B322,'I.KI 2017-18'!$B$9:$B$393,0)))),"")</f>
        <v>0</v>
      </c>
      <c r="AD322" s="193">
        <f>_xlfn.IFNA(IF($B322=$B$382,0,_xlfn.IFNA(INDEX('I.Supplementary 2017-18'!Q$8:Q$35,MATCH($B322,'I.Supplementary 2017-18'!$B$8:$B$35,0)),INDEX('I.KI 2017-18'!Q$9:Q$393,MATCH($B322,'I.KI 2017-18'!$B$9:$B$393,0)))),"")</f>
        <v>0</v>
      </c>
      <c r="AE322" s="157">
        <f>_xlfn.IFNA(IF($B322=$B$382,0,_xlfn.IFNA(INDEX('I.Supplementary 2017-18'!R$8:R$35,MATCH($B322,'I.Supplementary 2017-18'!$B$8:$B$35,0)),INDEX('I.KI 2017-18'!R$9:R$393,MATCH($B322,'I.KI 2017-18'!$B$9:$B$393,0)))),"")</f>
        <v>0</v>
      </c>
      <c r="AF322" s="156">
        <f>_xlfn.IFNA(IF($B322=$B$382,0,_xlfn.IFNA(INDEX('I.Supplementary 2017-18'!S$8:S$35,MATCH($B322,'I.Supplementary 2017-18'!$B$8:$B$35,0)),INDEX('I.KI 2017-18'!S$9:S$393,MATCH($B322,'I.KI 2017-18'!$B$9:$B$393,0)))),"")</f>
        <v>23.999609642835505</v>
      </c>
      <c r="AG322" s="193">
        <f>_xlfn.IFNA(IF($B322=$B$382,0,_xlfn.IFNA(INDEX('I.Supplementary 2017-18'!T$8:T$35,MATCH($B322,'I.Supplementary 2017-18'!$B$8:$B$35,0)),INDEX('I.KI 2017-18'!T$9:T$393,MATCH($B322,'I.KI 2017-18'!$B$9:$B$393,0)))),"")</f>
        <v>6.1554845198074588</v>
      </c>
      <c r="AH322" s="193">
        <f>_xlfn.IFNA(IF($B322=$B$382,0,_xlfn.IFNA(INDEX('I.Supplementary 2017-18'!U$8:U$35,MATCH($B322,'I.Supplementary 2017-18'!$B$8:$B$35,0)),INDEX('I.KI 2017-18'!U$9:U$393,MATCH($B322,'I.KI 2017-18'!$B$9:$B$393,0)))),"")</f>
        <v>0</v>
      </c>
      <c r="AI322" s="193">
        <f>_xlfn.IFNA(IF($B322=$B$382,0,_xlfn.IFNA(INDEX('I.Supplementary 2017-18'!V$8:V$35,MATCH($B322,'I.Supplementary 2017-18'!$B$8:$B$35,0)),INDEX('I.KI 2017-18'!V$9:V$393,MATCH($B322,'I.KI 2017-18'!$B$9:$B$393,0)))),"")</f>
        <v>0</v>
      </c>
      <c r="AJ322" s="157">
        <f>_xlfn.IFNA(IF($B322=$B$382,0,_xlfn.IFNA(INDEX('I.Supplementary 2017-18'!W$8:W$35,MATCH($B322,'I.Supplementary 2017-18'!$B$8:$B$35,0)),INDEX('I.KI 2017-18'!W$9:W$393,MATCH($B322,'I.KI 2017-18'!$B$9:$B$393,0)))),"")</f>
        <v>0</v>
      </c>
      <c r="AK322" s="156">
        <f>_xlfn.IFNA(IF($B322=$B$382,0,_xlfn.IFNA(INDEX('I.Supplementary 2017-18'!X$8:X$35,MATCH($B322,'I.Supplementary 2017-18'!$B$8:$B$35,0)),INDEX('I.KI 2017-18'!X$9:X$393,MATCH($B322,'I.KI 2017-18'!$B$9:$B$393,0)))),"")</f>
        <v>36.487248716056399</v>
      </c>
      <c r="AL322" s="193">
        <f>_xlfn.IFNA(IF($B322=$B$382,0,_xlfn.IFNA(INDEX('I.Supplementary 2017-18'!Y$8:Y$35,MATCH($B322,'I.Supplementary 2017-18'!$B$8:$B$35,0)),INDEX('I.KI 2017-18'!Y$9:Y$393,MATCH($B322,'I.KI 2017-18'!$B$9:$B$393,0)))),"")</f>
        <v>7.245224043983904</v>
      </c>
      <c r="AM322" s="193">
        <f>_xlfn.IFNA(IF($B322=$B$382,0,_xlfn.IFNA(INDEX('I.Supplementary 2017-18'!Z$8:Z$35,MATCH($B322,'I.Supplementary 2017-18'!$B$8:$B$35,0)),INDEX('I.KI 2017-18'!Z$9:Z$393,MATCH($B322,'I.KI 2017-18'!$B$9:$B$393,0)))),"")</f>
        <v>0</v>
      </c>
      <c r="AN322" s="193">
        <f>_xlfn.IFNA(IF($B322=$B$382,0,_xlfn.IFNA(INDEX('I.Supplementary 2017-18'!AA$8:AA$35,MATCH($B322,'I.Supplementary 2017-18'!$B$8:$B$35,0)),INDEX('I.KI 2017-18'!AA$9:AA$393,MATCH($B322,'I.KI 2017-18'!$B$9:$B$393,0)))),"")</f>
        <v>0</v>
      </c>
      <c r="AO322" s="157">
        <f>_xlfn.IFNA(IF($B322=$B$382,0,_xlfn.IFNA(INDEX('I.Supplementary 2017-18'!AB$8:AB$35,MATCH($B322,'I.Supplementary 2017-18'!$B$8:$B$35,0)),INDEX('I.KI 2017-18'!AB$9:AB$393,MATCH($B322,'I.KI 2017-18'!$B$9:$B$393,0)))),"")</f>
        <v>0</v>
      </c>
      <c r="AP322" s="149"/>
      <c r="AQ322" s="156">
        <f>_xlfn.IFNA(IF($B322=$B$381,0,IF($B322=$B$382,0,_xlfn.IFNA(INDEX('I.Supplementary 2017-18'!I$8:I$35,MATCH($B322,'I.Supplementary 2017-18'!$B$8:$B$35,0)),INDEX('I.KI 2017-18'!I$9:I$393,MATCH($B322,'I.KI 2017-18'!$B$9:$B$393,0))))),"")</f>
        <v>13.577378597397338</v>
      </c>
      <c r="AR322" s="149">
        <f>_xlfn.IFNA(IF($B322=$B$381,0,IF($B322=$B$382,0,_xlfn.IFNA(INDEX('I.Supplementary 2017-18'!J$8:J$35,MATCH($B322,'I.Supplementary 2017-18'!$B$8:$B$35,0)),INDEX('I.KI 2017-18'!J$9:J$393,MATCH($B322,'I.KI 2017-18'!$B$9:$B$393,0))))),"")</f>
        <v>30.155094162642964</v>
      </c>
      <c r="AS322" s="157">
        <f>_xlfn.IFNA(IF($B322=$B$381,0,IF($B322=$B$382,0,_xlfn.IFNA(INDEX('I.Supplementary 2017-18'!H$8:H$35,MATCH($B322,'I.Supplementary 2017-18'!$B$8:$B$35,0)),INDEX('I.KI 2017-18'!H$9:H$393,MATCH($B322,'I.KI 2017-18'!$B$9:$B$393,0))))),"")</f>
        <v>43.732472760040302</v>
      </c>
      <c r="AT322" s="149"/>
      <c r="AU322" s="156">
        <f>_xlfn.IFNA(_xlfn.IFNA(INDEX('I.Supplementary 2018-19'!P$8:P$157,MATCH($B322,'I.Supplementary 2018-19'!$B$8:$B$157,0)),INDEX('I.KI 2018-19'!P$9:P$393,MATCH($B322,'I.KI 2018-19'!$B$9:$B$393,0))),"")</f>
        <v>8.9347075116593242</v>
      </c>
      <c r="AV322" s="193">
        <f>_xlfn.IFNA(_xlfn.IFNA(INDEX('I.Supplementary 2018-19'!Q$8:Q$157,MATCH($B322,'I.Supplementary 2018-19'!$B$8:$B$157,0)),INDEX('I.KI 2018-19'!Q$9:Q$393,MATCH($B322,'I.KI 2018-19'!$B$9:$B$393,0))),"")</f>
        <v>1.4748251847896725E-2</v>
      </c>
      <c r="AW322" s="193">
        <f>_xlfn.IFNA(_xlfn.IFNA(INDEX('I.Supplementary 2018-19'!R$8:R$157,MATCH($B322,'I.Supplementary 2018-19'!$B$8:$B$157,0)),INDEX('I.KI 2018-19'!R$9:R$393,MATCH($B322,'I.KI 2018-19'!$B$9:$B$393,0))),"")</f>
        <v>0</v>
      </c>
      <c r="AX322" s="193">
        <f>_xlfn.IFNA(_xlfn.IFNA(INDEX('I.Supplementary 2018-19'!S$8:S$157,MATCH($B322,'I.Supplementary 2018-19'!$B$8:$B$157,0)),INDEX('I.KI 2018-19'!S$9:S$393,MATCH($B322,'I.KI 2018-19'!$B$9:$B$393,0))),"")</f>
        <v>0</v>
      </c>
      <c r="AY322" s="157">
        <f>_xlfn.IFNA(_xlfn.IFNA(INDEX('I.Supplementary 2018-19'!T$8:T$157,MATCH($B322,'I.Supplementary 2018-19'!$B$8:$B$157,0)),INDEX('I.KI 2018-19'!T$9:T$393,MATCH($B322,'I.KI 2018-19'!$B$9:$B$393,0))),"")</f>
        <v>0</v>
      </c>
      <c r="AZ322" s="156">
        <f>_xlfn.IFNA(_xlfn.IFNA(INDEX('I.Supplementary 2018-19'!U$8:U$157,MATCH($B322,'I.Supplementary 2018-19'!$B$8:$B$157,0)),INDEX('I.KI 2018-19'!U$9:U$393,MATCH($B322,'I.KI 2018-19'!$B$9:$B$393,0))),"")</f>
        <v>24.720627958285501</v>
      </c>
      <c r="BA322" s="193">
        <f>_xlfn.IFNA(_xlfn.IFNA(INDEX('I.Supplementary 2018-19'!V$8:V$157,MATCH($B322,'I.Supplementary 2018-19'!$B$8:$B$157,0)),INDEX('I.KI 2018-19'!V$9:V$393,MATCH($B322,'I.KI 2018-19'!$B$9:$B$393,0))),"")</f>
        <v>6.3404132392866526</v>
      </c>
      <c r="BB322" s="193">
        <f>_xlfn.IFNA(_xlfn.IFNA(INDEX('I.Supplementary 2018-19'!W$8:W$157,MATCH($B322,'I.Supplementary 2018-19'!$B$8:$B$157,0)),INDEX('I.KI 2018-19'!W$9:W$393,MATCH($B322,'I.KI 2018-19'!$B$9:$B$393,0))),"")</f>
        <v>0</v>
      </c>
      <c r="BC322" s="193">
        <f>_xlfn.IFNA(_xlfn.IFNA(INDEX('I.Supplementary 2018-19'!X$8:X$157,MATCH($B322,'I.Supplementary 2018-19'!$B$8:$B$157,0)),INDEX('I.KI 2018-19'!X$9:X$393,MATCH($B322,'I.KI 2018-19'!$B$9:$B$393,0))),"")</f>
        <v>0</v>
      </c>
      <c r="BD322" s="157">
        <f>_xlfn.IFNA(_xlfn.IFNA(INDEX('I.Supplementary 2018-19'!Y$8:Y$157,MATCH($B322,'I.Supplementary 2018-19'!$B$8:$B$157,0)),INDEX('I.KI 2018-19'!Y$9:Y$393,MATCH($B322,'I.KI 2018-19'!$B$9:$B$393,0))),"")</f>
        <v>0</v>
      </c>
      <c r="BE322" s="156">
        <f>_xlfn.IFNA(_xlfn.IFNA(INDEX('I.Supplementary 2018-19'!Z$8:Z$157,MATCH($B322,'I.Supplementary 2018-19'!$B$8:$B$157,0)),INDEX('I.KI 2018-19'!Z$9:Z$393,MATCH($B322,'I.KI 2018-19'!$B$9:$B$393,0))),"")</f>
        <v>33.655335469944824</v>
      </c>
      <c r="BF322" s="193">
        <f>_xlfn.IFNA(_xlfn.IFNA(INDEX('I.Supplementary 2018-19'!AA$8:AA$157,MATCH($B322,'I.Supplementary 2018-19'!$B$8:$B$157,0)),INDEX('I.KI 2018-19'!AA$9:AA$393,MATCH($B322,'I.KI 2018-19'!$B$9:$B$393,0))),"")</f>
        <v>6.3551614911345489</v>
      </c>
      <c r="BG322" s="193">
        <f>_xlfn.IFNA(_xlfn.IFNA(INDEX('I.Supplementary 2018-19'!AB$8:AB$157,MATCH($B322,'I.Supplementary 2018-19'!$B$8:$B$157,0)),INDEX('I.KI 2018-19'!AB$9:AB$393,MATCH($B322,'I.KI 2018-19'!$B$9:$B$393,0))),"")</f>
        <v>0</v>
      </c>
      <c r="BH322" s="193">
        <f>_xlfn.IFNA(_xlfn.IFNA(INDEX('I.Supplementary 2018-19'!AC$8:AC$157,MATCH($B322,'I.Supplementary 2018-19'!$B$8:$B$157,0)),INDEX('I.KI 2018-19'!AC$9:AC$393,MATCH($B322,'I.KI 2018-19'!$B$9:$B$393,0))),"")</f>
        <v>0</v>
      </c>
      <c r="BI322" s="157">
        <f>_xlfn.IFNA(_xlfn.IFNA(INDEX('I.Supplementary 2018-19'!AD$8:AD$157,MATCH($B322,'I.Supplementary 2018-19'!$B$8:$B$157,0)),INDEX('I.KI 2018-19'!AD$9:AD$393,MATCH($B322,'I.KI 2018-19'!$B$9:$B$393,0))),"")</f>
        <v>0</v>
      </c>
      <c r="BJ322" s="149"/>
      <c r="BK322" s="156">
        <f>_xlfn.IFNA(IF($B322=$B$381,0,IF($B322=$B$382,0,_xlfn.IFNA(INDEX('I.Supplementary 2018-19'!I$8:I$157,MATCH($B322,'I.Supplementary 2018-19'!$B$8:$B$157,0)),INDEX('I.KI 2018-19'!I$9:I$393,MATCH($B322,'I.KI 2018-19'!$B$9:$B$393,0))))),"")</f>
        <v>8.9494557635072205</v>
      </c>
      <c r="BL322" s="149">
        <f>_xlfn.IFNA(IF($B322=$B$381,0,IF($B322=$B$382,0,_xlfn.IFNA(INDEX('I.Supplementary 2018-19'!J$8:J$157,MATCH($B322,'I.Supplementary 2018-19'!$B$8:$B$157,0)),INDEX('I.KI 2018-19'!J$9:J$393,MATCH($B322,'I.KI 2018-19'!$B$9:$B$393,0))))),"")</f>
        <v>31.061041197572152</v>
      </c>
      <c r="BM322" s="157">
        <f>_xlfn.IFNA(IF($B322=$B$381,0,IF($B322=$B$382,0,_xlfn.IFNA(INDEX('I.Supplementary 2018-19'!H$8:H$157,MATCH($B322,'I.Supplementary 2018-19'!$B$8:$B$157,0)),INDEX('I.KI 2018-19'!H$9:H$393,MATCH($B322,'I.KI 2018-19'!$B$9:$B$393,0))))),"")</f>
        <v>40.010496961079369</v>
      </c>
    </row>
    <row r="323" spans="2:65">
      <c r="B323" s="121" t="str">
        <f>'Calculations for 2021-22'!B323</f>
        <v>E4208</v>
      </c>
      <c r="C323" s="160" t="str">
        <f>'Calculations for 2021-22'!D323</f>
        <v>E4208</v>
      </c>
      <c r="D323" t="str">
        <f>'Calculations for 2021-22'!E323</f>
        <v>MD</v>
      </c>
      <c r="E323" t="str">
        <f>'Calculations for 2021-22'!F323</f>
        <v>P1701</v>
      </c>
      <c r="F323" s="120" t="str">
        <f>'Calculations for 2021-22'!H323</f>
        <v>Tameside</v>
      </c>
      <c r="G323" s="156">
        <f>_xlfn.IFNA(INDEX('I.KI 2016-17'!M$8:M$391,MATCH($B323,'I.KI 2016-17'!$B$8:$B$391,0)),"")</f>
        <v>30.675186393596999</v>
      </c>
      <c r="H323" s="149">
        <f>_xlfn.IFNA(INDEX('I.KI 2016-17'!N$8:N$391,MATCH($B323,'I.KI 2016-17'!$B$8:$B$391,0)),"")</f>
        <v>3.817729633086</v>
      </c>
      <c r="I323" s="149">
        <f>_xlfn.IFNA(INDEX('I.KI 2016-17'!O$8:O$391,MATCH($B323,'I.KI 2016-17'!$B$8:$B$391,0)),"")</f>
        <v>0</v>
      </c>
      <c r="J323" s="149">
        <f>_xlfn.IFNA(INDEX('I.KI 2016-17'!P$8:P$391,MATCH($B323,'I.KI 2016-17'!$B$8:$B$391,0)),"")</f>
        <v>0</v>
      </c>
      <c r="K323" s="157">
        <f>_xlfn.IFNA(INDEX('I.KI 2016-17'!Q$8:Q$391,MATCH($B323,'I.KI 2016-17'!$B$8:$B$391,0)),"")</f>
        <v>0</v>
      </c>
      <c r="L323" s="156">
        <f>_xlfn.IFNA(INDEX('I.KI 2016-17'!R$8:R$391,MATCH($B323,'I.KI 2016-17'!$B$8:$B$391,0)),"")</f>
        <v>44.000717531212004</v>
      </c>
      <c r="M323" s="193">
        <f>_xlfn.IFNA(INDEX('I.KI 2016-17'!S$8:S$391,MATCH($B323,'I.KI 2016-17'!$B$8:$B$391,0)),"")</f>
        <v>7.5224153997130001</v>
      </c>
      <c r="N323" s="193">
        <f>_xlfn.IFNA(INDEX('I.KI 2016-17'!T$8:T$391,MATCH($B323,'I.KI 2016-17'!$B$8:$B$391,0)),"")</f>
        <v>0</v>
      </c>
      <c r="O323" s="193">
        <f>_xlfn.IFNA(INDEX('I.KI 2016-17'!U$8:U$391,MATCH($B323,'I.KI 2016-17'!$B$8:$B$391,0)),"")</f>
        <v>0</v>
      </c>
      <c r="P323" s="157">
        <f>_xlfn.IFNA(INDEX('I.KI 2016-17'!V$8:V$391,MATCH($B323,'I.KI 2016-17'!$B$8:$B$391,0)),"")</f>
        <v>0</v>
      </c>
      <c r="Q323" s="156">
        <f>_xlfn.IFNA(INDEX('I.KI 2016-17'!W$8:W$391,MATCH($B323,'I.KI 2016-17'!$B$8:$B$391,0)),"")</f>
        <v>74.675903924809006</v>
      </c>
      <c r="R323" s="193">
        <f>_xlfn.IFNA(INDEX('I.KI 2016-17'!X$8:X$391,MATCH($B323,'I.KI 2016-17'!$B$8:$B$391,0)),"")</f>
        <v>11.340145032799001</v>
      </c>
      <c r="S323" s="193">
        <f>_xlfn.IFNA(INDEX('I.KI 2016-17'!Y$8:Y$391,MATCH($B323,'I.KI 2016-17'!$B$8:$B$391,0)),"")</f>
        <v>0</v>
      </c>
      <c r="T323" s="193">
        <f>_xlfn.IFNA(INDEX('I.KI 2016-17'!Z$8:Z$391,MATCH($B323,'I.KI 2016-17'!$B$8:$B$391,0)),"")</f>
        <v>0</v>
      </c>
      <c r="U323" s="157">
        <f>_xlfn.IFNA(INDEX('I.KI 2016-17'!AA$8:AA$391,MATCH($B323,'I.KI 2016-17'!$B$8:$B$391,0)),"")</f>
        <v>0</v>
      </c>
      <c r="V323" s="149"/>
      <c r="W323" s="154">
        <f>_xlfn.IFNA(INDEX('I.KI 2016-17'!$H$8:$H$391,MATCH(B323,'I.KI 2016-17'!$B$8:$B$391,0)),"")</f>
        <v>34.492916026683005</v>
      </c>
      <c r="X323" s="153">
        <f>_xlfn.IFNA(INDEX('I.KI 2016-17'!$I$8:$I$391,MATCH(B323,'I.KI 2016-17'!$B$8:$B$391,0)),"")</f>
        <v>51.523132930925001</v>
      </c>
      <c r="Y323" s="155">
        <f>_xlfn.IFNA(INDEX('I.KI 2016-17'!$G$8:$G$391,MATCH(B323,'I.KI 2016-17'!$B$8:$B$391,0)),"")</f>
        <v>86.016048957608007</v>
      </c>
      <c r="Z323" s="149"/>
      <c r="AA323" s="156">
        <f>_xlfn.IFNA(IF($B323=$B$382,0,_xlfn.IFNA(INDEX('I.Supplementary 2017-18'!N$8:N$35,MATCH($B323,'I.Supplementary 2017-18'!$B$8:$B$35,0)),INDEX('I.KI 2017-18'!N$9:N$393,MATCH($B323,'I.KI 2017-18'!$B$9:$B$393,0)))),"")</f>
        <v>23.112917730761879</v>
      </c>
      <c r="AB323" s="193">
        <f>_xlfn.IFNA(IF($B323=$B$382,0,_xlfn.IFNA(INDEX('I.Supplementary 2017-18'!O$8:O$35,MATCH($B323,'I.Supplementary 2017-18'!$B$8:$B$35,0)),INDEX('I.KI 2017-18'!O$9:O$393,MATCH($B323,'I.KI 2017-18'!$B$9:$B$393,0)))),"")</f>
        <v>2.336023857265912</v>
      </c>
      <c r="AC323" s="193">
        <f>_xlfn.IFNA(IF($B323=$B$382,0,_xlfn.IFNA(INDEX('I.Supplementary 2017-18'!P$8:P$35,MATCH($B323,'I.Supplementary 2017-18'!$B$8:$B$35,0)),INDEX('I.KI 2017-18'!P$9:P$393,MATCH($B323,'I.KI 2017-18'!$B$9:$B$393,0)))),"")</f>
        <v>0</v>
      </c>
      <c r="AD323" s="193">
        <f>_xlfn.IFNA(IF($B323=$B$382,0,_xlfn.IFNA(INDEX('I.Supplementary 2017-18'!Q$8:Q$35,MATCH($B323,'I.Supplementary 2017-18'!$B$8:$B$35,0)),INDEX('I.KI 2017-18'!Q$9:Q$393,MATCH($B323,'I.KI 2017-18'!$B$9:$B$393,0)))),"")</f>
        <v>0</v>
      </c>
      <c r="AE323" s="157">
        <f>_xlfn.IFNA(IF($B323=$B$382,0,_xlfn.IFNA(INDEX('I.Supplementary 2017-18'!R$8:R$35,MATCH($B323,'I.Supplementary 2017-18'!$B$8:$B$35,0)),INDEX('I.KI 2017-18'!R$9:R$393,MATCH($B323,'I.KI 2017-18'!$B$9:$B$393,0)))),"")</f>
        <v>0</v>
      </c>
      <c r="AF323" s="156">
        <f>_xlfn.IFNA(IF($B323=$B$382,0,_xlfn.IFNA(INDEX('I.Supplementary 2017-18'!S$8:S$35,MATCH($B323,'I.Supplementary 2017-18'!$B$8:$B$35,0)),INDEX('I.KI 2017-18'!S$9:S$393,MATCH($B323,'I.KI 2017-18'!$B$9:$B$393,0)))),"")</f>
        <v>44.89903726509268</v>
      </c>
      <c r="AG323" s="193">
        <f>_xlfn.IFNA(IF($B323=$B$382,0,_xlfn.IFNA(INDEX('I.Supplementary 2017-18'!T$8:T$35,MATCH($B323,'I.Supplementary 2017-18'!$B$8:$B$35,0)),INDEX('I.KI 2017-18'!T$9:T$393,MATCH($B323,'I.KI 2017-18'!$B$9:$B$393,0)))),"")</f>
        <v>7.6759932179660009</v>
      </c>
      <c r="AH323" s="193">
        <f>_xlfn.IFNA(IF($B323=$B$382,0,_xlfn.IFNA(INDEX('I.Supplementary 2017-18'!U$8:U$35,MATCH($B323,'I.Supplementary 2017-18'!$B$8:$B$35,0)),INDEX('I.KI 2017-18'!U$9:U$393,MATCH($B323,'I.KI 2017-18'!$B$9:$B$393,0)))),"")</f>
        <v>0</v>
      </c>
      <c r="AI323" s="193">
        <f>_xlfn.IFNA(IF($B323=$B$382,0,_xlfn.IFNA(INDEX('I.Supplementary 2017-18'!V$8:V$35,MATCH($B323,'I.Supplementary 2017-18'!$B$8:$B$35,0)),INDEX('I.KI 2017-18'!V$9:V$393,MATCH($B323,'I.KI 2017-18'!$B$9:$B$393,0)))),"")</f>
        <v>0</v>
      </c>
      <c r="AJ323" s="157">
        <f>_xlfn.IFNA(IF($B323=$B$382,0,_xlfn.IFNA(INDEX('I.Supplementary 2017-18'!W$8:W$35,MATCH($B323,'I.Supplementary 2017-18'!$B$8:$B$35,0)),INDEX('I.KI 2017-18'!W$9:W$393,MATCH($B323,'I.KI 2017-18'!$B$9:$B$393,0)))),"")</f>
        <v>0</v>
      </c>
      <c r="AK323" s="156">
        <f>_xlfn.IFNA(IF($B323=$B$382,0,_xlfn.IFNA(INDEX('I.Supplementary 2017-18'!X$8:X$35,MATCH($B323,'I.Supplementary 2017-18'!$B$8:$B$35,0)),INDEX('I.KI 2017-18'!X$9:X$393,MATCH($B323,'I.KI 2017-18'!$B$9:$B$393,0)))),"")</f>
        <v>68.011954995854552</v>
      </c>
      <c r="AL323" s="193">
        <f>_xlfn.IFNA(IF($B323=$B$382,0,_xlfn.IFNA(INDEX('I.Supplementary 2017-18'!Y$8:Y$35,MATCH($B323,'I.Supplementary 2017-18'!$B$8:$B$35,0)),INDEX('I.KI 2017-18'!Y$9:Y$393,MATCH($B323,'I.KI 2017-18'!$B$9:$B$393,0)))),"")</f>
        <v>10.012017075231913</v>
      </c>
      <c r="AM323" s="193">
        <f>_xlfn.IFNA(IF($B323=$B$382,0,_xlfn.IFNA(INDEX('I.Supplementary 2017-18'!Z$8:Z$35,MATCH($B323,'I.Supplementary 2017-18'!$B$8:$B$35,0)),INDEX('I.KI 2017-18'!Z$9:Z$393,MATCH($B323,'I.KI 2017-18'!$B$9:$B$393,0)))),"")</f>
        <v>0</v>
      </c>
      <c r="AN323" s="193">
        <f>_xlfn.IFNA(IF($B323=$B$382,0,_xlfn.IFNA(INDEX('I.Supplementary 2017-18'!AA$8:AA$35,MATCH($B323,'I.Supplementary 2017-18'!$B$8:$B$35,0)),INDEX('I.KI 2017-18'!AA$9:AA$393,MATCH($B323,'I.KI 2017-18'!$B$9:$B$393,0)))),"")</f>
        <v>0</v>
      </c>
      <c r="AO323" s="157">
        <f>_xlfn.IFNA(IF($B323=$B$382,0,_xlfn.IFNA(INDEX('I.Supplementary 2017-18'!AB$8:AB$35,MATCH($B323,'I.Supplementary 2017-18'!$B$8:$B$35,0)),INDEX('I.KI 2017-18'!AB$9:AB$393,MATCH($B323,'I.KI 2017-18'!$B$9:$B$393,0)))),"")</f>
        <v>0</v>
      </c>
      <c r="AP323" s="149"/>
      <c r="AQ323" s="156">
        <f>_xlfn.IFNA(IF($B323=$B$381,0,IF($B323=$B$382,0,_xlfn.IFNA(INDEX('I.Supplementary 2017-18'!I$8:I$35,MATCH($B323,'I.Supplementary 2017-18'!$B$8:$B$35,0)),INDEX('I.KI 2017-18'!I$9:I$393,MATCH($B323,'I.KI 2017-18'!$B$9:$B$393,0))))),"")</f>
        <v>25.44894158802779</v>
      </c>
      <c r="AR323" s="149">
        <f>_xlfn.IFNA(IF($B323=$B$381,0,IF($B323=$B$382,0,_xlfn.IFNA(INDEX('I.Supplementary 2017-18'!J$8:J$35,MATCH($B323,'I.Supplementary 2017-18'!$B$8:$B$35,0)),INDEX('I.KI 2017-18'!J$9:J$393,MATCH($B323,'I.KI 2017-18'!$B$9:$B$393,0))))),"")</f>
        <v>52.575030483058676</v>
      </c>
      <c r="AS323" s="157">
        <f>_xlfn.IFNA(IF($B323=$B$381,0,IF($B323=$B$382,0,_xlfn.IFNA(INDEX('I.Supplementary 2017-18'!H$8:H$35,MATCH($B323,'I.Supplementary 2017-18'!$B$8:$B$35,0)),INDEX('I.KI 2017-18'!H$9:H$393,MATCH($B323,'I.KI 2017-18'!$B$9:$B$393,0))))),"")</f>
        <v>78.023972071086462</v>
      </c>
      <c r="AT323" s="149"/>
      <c r="AU323" s="156">
        <f>_xlfn.IFNA(_xlfn.IFNA(INDEX('I.Supplementary 2018-19'!P$8:P$157,MATCH($B323,'I.Supplementary 2018-19'!$B$8:$B$157,0)),INDEX('I.KI 2018-19'!P$9:P$393,MATCH($B323,'I.KI 2018-19'!$B$9:$B$393,0))),"")</f>
        <v>17.97696188682168</v>
      </c>
      <c r="AV323" s="193">
        <f>_xlfn.IFNA(_xlfn.IFNA(INDEX('I.Supplementary 2018-19'!Q$8:Q$157,MATCH($B323,'I.Supplementary 2018-19'!$B$8:$B$157,0)),INDEX('I.KI 2018-19'!Q$9:Q$393,MATCH($B323,'I.KI 2018-19'!$B$9:$B$393,0))),"")</f>
        <v>1.3944384596456179</v>
      </c>
      <c r="AW323" s="193">
        <f>_xlfn.IFNA(_xlfn.IFNA(INDEX('I.Supplementary 2018-19'!R$8:R$157,MATCH($B323,'I.Supplementary 2018-19'!$B$8:$B$157,0)),INDEX('I.KI 2018-19'!R$9:R$393,MATCH($B323,'I.KI 2018-19'!$B$9:$B$393,0))),"")</f>
        <v>0</v>
      </c>
      <c r="AX323" s="193">
        <f>_xlfn.IFNA(_xlfn.IFNA(INDEX('I.Supplementary 2018-19'!S$8:S$157,MATCH($B323,'I.Supplementary 2018-19'!$B$8:$B$157,0)),INDEX('I.KI 2018-19'!S$9:S$393,MATCH($B323,'I.KI 2018-19'!$B$9:$B$393,0))),"")</f>
        <v>0</v>
      </c>
      <c r="AY323" s="157">
        <f>_xlfn.IFNA(_xlfn.IFNA(INDEX('I.Supplementary 2018-19'!T$8:T$157,MATCH($B323,'I.Supplementary 2018-19'!$B$8:$B$157,0)),INDEX('I.KI 2018-19'!T$9:T$393,MATCH($B323,'I.KI 2018-19'!$B$9:$B$393,0))),"")</f>
        <v>0</v>
      </c>
      <c r="AZ323" s="156">
        <f>_xlfn.IFNA(_xlfn.IFNA(INDEX('I.Supplementary 2018-19'!U$8:U$157,MATCH($B323,'I.Supplementary 2018-19'!$B$8:$B$157,0)),INDEX('I.KI 2018-19'!U$9:U$393,MATCH($B323,'I.KI 2018-19'!$B$9:$B$393,0))),"")</f>
        <v>46.24793538035297</v>
      </c>
      <c r="BA323" s="193">
        <f>_xlfn.IFNA(_xlfn.IFNA(INDEX('I.Supplementary 2018-19'!V$8:V$157,MATCH($B323,'I.Supplementary 2018-19'!$B$8:$B$157,0)),INDEX('I.KI 2018-19'!V$9:V$393,MATCH($B323,'I.KI 2018-19'!$B$9:$B$393,0))),"")</f>
        <v>7.9066024562739914</v>
      </c>
      <c r="BB323" s="193">
        <f>_xlfn.IFNA(_xlfn.IFNA(INDEX('I.Supplementary 2018-19'!W$8:W$157,MATCH($B323,'I.Supplementary 2018-19'!$B$8:$B$157,0)),INDEX('I.KI 2018-19'!W$9:W$393,MATCH($B323,'I.KI 2018-19'!$B$9:$B$393,0))),"")</f>
        <v>0</v>
      </c>
      <c r="BC323" s="193">
        <f>_xlfn.IFNA(_xlfn.IFNA(INDEX('I.Supplementary 2018-19'!X$8:X$157,MATCH($B323,'I.Supplementary 2018-19'!$B$8:$B$157,0)),INDEX('I.KI 2018-19'!X$9:X$393,MATCH($B323,'I.KI 2018-19'!$B$9:$B$393,0))),"")</f>
        <v>0</v>
      </c>
      <c r="BD323" s="157">
        <f>_xlfn.IFNA(_xlfn.IFNA(INDEX('I.Supplementary 2018-19'!Y$8:Y$157,MATCH($B323,'I.Supplementary 2018-19'!$B$8:$B$157,0)),INDEX('I.KI 2018-19'!Y$9:Y$393,MATCH($B323,'I.KI 2018-19'!$B$9:$B$393,0))),"")</f>
        <v>0</v>
      </c>
      <c r="BE323" s="156">
        <f>_xlfn.IFNA(_xlfn.IFNA(INDEX('I.Supplementary 2018-19'!Z$8:Z$157,MATCH($B323,'I.Supplementary 2018-19'!$B$8:$B$157,0)),INDEX('I.KI 2018-19'!Z$9:Z$393,MATCH($B323,'I.KI 2018-19'!$B$9:$B$393,0))),"")</f>
        <v>64.224897267174654</v>
      </c>
      <c r="BF323" s="193">
        <f>_xlfn.IFNA(_xlfn.IFNA(INDEX('I.Supplementary 2018-19'!AA$8:AA$157,MATCH($B323,'I.Supplementary 2018-19'!$B$8:$B$157,0)),INDEX('I.KI 2018-19'!AA$9:AA$393,MATCH($B323,'I.KI 2018-19'!$B$9:$B$393,0))),"")</f>
        <v>9.301040915919609</v>
      </c>
      <c r="BG323" s="193">
        <f>_xlfn.IFNA(_xlfn.IFNA(INDEX('I.Supplementary 2018-19'!AB$8:AB$157,MATCH($B323,'I.Supplementary 2018-19'!$B$8:$B$157,0)),INDEX('I.KI 2018-19'!AB$9:AB$393,MATCH($B323,'I.KI 2018-19'!$B$9:$B$393,0))),"")</f>
        <v>0</v>
      </c>
      <c r="BH323" s="193">
        <f>_xlfn.IFNA(_xlfn.IFNA(INDEX('I.Supplementary 2018-19'!AC$8:AC$157,MATCH($B323,'I.Supplementary 2018-19'!$B$8:$B$157,0)),INDEX('I.KI 2018-19'!AC$9:AC$393,MATCH($B323,'I.KI 2018-19'!$B$9:$B$393,0))),"")</f>
        <v>0</v>
      </c>
      <c r="BI323" s="157">
        <f>_xlfn.IFNA(_xlfn.IFNA(INDEX('I.Supplementary 2018-19'!AD$8:AD$157,MATCH($B323,'I.Supplementary 2018-19'!$B$8:$B$157,0)),INDEX('I.KI 2018-19'!AD$9:AD$393,MATCH($B323,'I.KI 2018-19'!$B$9:$B$393,0))),"")</f>
        <v>0</v>
      </c>
      <c r="BJ323" s="149"/>
      <c r="BK323" s="156">
        <f>_xlfn.IFNA(IF($B323=$B$381,0,IF($B323=$B$382,0,_xlfn.IFNA(INDEX('I.Supplementary 2018-19'!I$8:I$157,MATCH($B323,'I.Supplementary 2018-19'!$B$8:$B$157,0)),INDEX('I.KI 2018-19'!I$9:I$393,MATCH($B323,'I.KI 2018-19'!$B$9:$B$393,0))))),"")</f>
        <v>19.371400346467297</v>
      </c>
      <c r="BL323" s="149">
        <f>_xlfn.IFNA(IF($B323=$B$381,0,IF($B323=$B$382,0,_xlfn.IFNA(INDEX('I.Supplementary 2018-19'!J$8:J$157,MATCH($B323,'I.Supplementary 2018-19'!$B$8:$B$157,0)),INDEX('I.KI 2018-19'!J$9:J$393,MATCH($B323,'I.KI 2018-19'!$B$9:$B$393,0))))),"")</f>
        <v>54.154537836626965</v>
      </c>
      <c r="BM323" s="157">
        <f>_xlfn.IFNA(IF($B323=$B$381,0,IF($B323=$B$382,0,_xlfn.IFNA(INDEX('I.Supplementary 2018-19'!H$8:H$157,MATCH($B323,'I.Supplementary 2018-19'!$B$8:$B$157,0)),INDEX('I.KI 2018-19'!H$9:H$393,MATCH($B323,'I.KI 2018-19'!$B$9:$B$393,0))))),"")</f>
        <v>73.525938183094269</v>
      </c>
    </row>
    <row r="324" spans="2:65">
      <c r="B324" s="121" t="str">
        <f>'Calculations for 2021-22'!B324</f>
        <v>E3439</v>
      </c>
      <c r="C324" s="160" t="str">
        <f>'Calculations for 2021-22'!D324</f>
        <v>E3439</v>
      </c>
      <c r="D324" t="str">
        <f>'Calculations for 2021-22'!E324</f>
        <v>SD</v>
      </c>
      <c r="E324" t="str">
        <f>'Calculations for 2021-22'!F324</f>
        <v>P1902</v>
      </c>
      <c r="F324" s="120" t="str">
        <f>'Calculations for 2021-22'!H324</f>
        <v>Tamworth</v>
      </c>
      <c r="G324" s="156">
        <f>_xlfn.IFNA(INDEX('I.KI 2016-17'!M$8:M$391,MATCH($B324,'I.KI 2016-17'!$B$8:$B$391,0)),"")</f>
        <v>0</v>
      </c>
      <c r="H324" s="149">
        <f>_xlfn.IFNA(INDEX('I.KI 2016-17'!N$8:N$391,MATCH($B324,'I.KI 2016-17'!$B$8:$B$391,0)),"")</f>
        <v>1.2096032946099999</v>
      </c>
      <c r="I324" s="149">
        <f>_xlfn.IFNA(INDEX('I.KI 2016-17'!O$8:O$391,MATCH($B324,'I.KI 2016-17'!$B$8:$B$391,0)),"")</f>
        <v>0</v>
      </c>
      <c r="J324" s="149">
        <f>_xlfn.IFNA(INDEX('I.KI 2016-17'!P$8:P$391,MATCH($B324,'I.KI 2016-17'!$B$8:$B$391,0)),"")</f>
        <v>0</v>
      </c>
      <c r="K324" s="157">
        <f>_xlfn.IFNA(INDEX('I.KI 2016-17'!Q$8:Q$391,MATCH($B324,'I.KI 2016-17'!$B$8:$B$391,0)),"")</f>
        <v>0</v>
      </c>
      <c r="L324" s="156">
        <f>_xlfn.IFNA(INDEX('I.KI 2016-17'!R$8:R$391,MATCH($B324,'I.KI 2016-17'!$B$8:$B$391,0)),"")</f>
        <v>0</v>
      </c>
      <c r="M324" s="193">
        <f>_xlfn.IFNA(INDEX('I.KI 2016-17'!S$8:S$391,MATCH($B324,'I.KI 2016-17'!$B$8:$B$391,0)),"")</f>
        <v>2.1401618640680002</v>
      </c>
      <c r="N324" s="193">
        <f>_xlfn.IFNA(INDEX('I.KI 2016-17'!T$8:T$391,MATCH($B324,'I.KI 2016-17'!$B$8:$B$391,0)),"")</f>
        <v>0</v>
      </c>
      <c r="O324" s="193">
        <f>_xlfn.IFNA(INDEX('I.KI 2016-17'!U$8:U$391,MATCH($B324,'I.KI 2016-17'!$B$8:$B$391,0)),"")</f>
        <v>0</v>
      </c>
      <c r="P324" s="157">
        <f>_xlfn.IFNA(INDEX('I.KI 2016-17'!V$8:V$391,MATCH($B324,'I.KI 2016-17'!$B$8:$B$391,0)),"")</f>
        <v>0</v>
      </c>
      <c r="Q324" s="156">
        <f>_xlfn.IFNA(INDEX('I.KI 2016-17'!W$8:W$391,MATCH($B324,'I.KI 2016-17'!$B$8:$B$391,0)),"")</f>
        <v>0</v>
      </c>
      <c r="R324" s="193">
        <f>_xlfn.IFNA(INDEX('I.KI 2016-17'!X$8:X$391,MATCH($B324,'I.KI 2016-17'!$B$8:$B$391,0)),"")</f>
        <v>3.3497651586780002</v>
      </c>
      <c r="S324" s="193">
        <f>_xlfn.IFNA(INDEX('I.KI 2016-17'!Y$8:Y$391,MATCH($B324,'I.KI 2016-17'!$B$8:$B$391,0)),"")</f>
        <v>0</v>
      </c>
      <c r="T324" s="193">
        <f>_xlfn.IFNA(INDEX('I.KI 2016-17'!Z$8:Z$391,MATCH($B324,'I.KI 2016-17'!$B$8:$B$391,0)),"")</f>
        <v>0</v>
      </c>
      <c r="U324" s="157">
        <f>_xlfn.IFNA(INDEX('I.KI 2016-17'!AA$8:AA$391,MATCH($B324,'I.KI 2016-17'!$B$8:$B$391,0)),"")</f>
        <v>0</v>
      </c>
      <c r="V324" s="149"/>
      <c r="W324" s="154">
        <f>_xlfn.IFNA(INDEX('I.KI 2016-17'!$H$8:$H$391,MATCH(B324,'I.KI 2016-17'!$B$8:$B$391,0)),"")</f>
        <v>1.2096032946099999</v>
      </c>
      <c r="X324" s="153">
        <f>_xlfn.IFNA(INDEX('I.KI 2016-17'!$I$8:$I$391,MATCH(B324,'I.KI 2016-17'!$B$8:$B$391,0)),"")</f>
        <v>2.1401618640680002</v>
      </c>
      <c r="Y324" s="155">
        <f>_xlfn.IFNA(INDEX('I.KI 2016-17'!$G$8:$G$391,MATCH(B324,'I.KI 2016-17'!$B$8:$B$391,0)),"")</f>
        <v>3.3497651586780002</v>
      </c>
      <c r="Z324" s="149"/>
      <c r="AA324" s="156">
        <f>_xlfn.IFNA(IF($B324=$B$382,0,_xlfn.IFNA(INDEX('I.Supplementary 2017-18'!N$8:N$35,MATCH($B324,'I.Supplementary 2017-18'!$B$8:$B$35,0)),INDEX('I.KI 2017-18'!N$9:N$393,MATCH($B324,'I.KI 2017-18'!$B$9:$B$393,0)))),"")</f>
        <v>0</v>
      </c>
      <c r="AB324" s="193">
        <f>_xlfn.IFNA(IF($B324=$B$382,0,_xlfn.IFNA(INDEX('I.Supplementary 2017-18'!O$8:O$35,MATCH($B324,'I.Supplementary 2017-18'!$B$8:$B$35,0)),INDEX('I.KI 2017-18'!O$9:O$393,MATCH($B324,'I.KI 2017-18'!$B$9:$B$393,0)))),"")</f>
        <v>0.77099628306237045</v>
      </c>
      <c r="AC324" s="193">
        <f>_xlfn.IFNA(IF($B324=$B$382,0,_xlfn.IFNA(INDEX('I.Supplementary 2017-18'!P$8:P$35,MATCH($B324,'I.Supplementary 2017-18'!$B$8:$B$35,0)),INDEX('I.KI 2017-18'!P$9:P$393,MATCH($B324,'I.KI 2017-18'!$B$9:$B$393,0)))),"")</f>
        <v>0</v>
      </c>
      <c r="AD324" s="193">
        <f>_xlfn.IFNA(IF($B324=$B$382,0,_xlfn.IFNA(INDEX('I.Supplementary 2017-18'!Q$8:Q$35,MATCH($B324,'I.Supplementary 2017-18'!$B$8:$B$35,0)),INDEX('I.KI 2017-18'!Q$9:Q$393,MATCH($B324,'I.KI 2017-18'!$B$9:$B$393,0)))),"")</f>
        <v>0</v>
      </c>
      <c r="AE324" s="157">
        <f>_xlfn.IFNA(IF($B324=$B$382,0,_xlfn.IFNA(INDEX('I.Supplementary 2017-18'!R$8:R$35,MATCH($B324,'I.Supplementary 2017-18'!$B$8:$B$35,0)),INDEX('I.KI 2017-18'!R$9:R$393,MATCH($B324,'I.KI 2017-18'!$B$9:$B$393,0)))),"")</f>
        <v>0</v>
      </c>
      <c r="AF324" s="156">
        <f>_xlfn.IFNA(IF($B324=$B$382,0,_xlfn.IFNA(INDEX('I.Supplementary 2017-18'!S$8:S$35,MATCH($B324,'I.Supplementary 2017-18'!$B$8:$B$35,0)),INDEX('I.KI 2017-18'!S$9:S$393,MATCH($B324,'I.KI 2017-18'!$B$9:$B$393,0)))),"")</f>
        <v>0</v>
      </c>
      <c r="AG324" s="193">
        <f>_xlfn.IFNA(IF($B324=$B$382,0,_xlfn.IFNA(INDEX('I.Supplementary 2017-18'!T$8:T$35,MATCH($B324,'I.Supplementary 2017-18'!$B$8:$B$35,0)),INDEX('I.KI 2017-18'!T$9:T$393,MATCH($B324,'I.KI 2017-18'!$B$9:$B$393,0)))),"")</f>
        <v>2.1838554614468921</v>
      </c>
      <c r="AH324" s="193">
        <f>_xlfn.IFNA(IF($B324=$B$382,0,_xlfn.IFNA(INDEX('I.Supplementary 2017-18'!U$8:U$35,MATCH($B324,'I.Supplementary 2017-18'!$B$8:$B$35,0)),INDEX('I.KI 2017-18'!U$9:U$393,MATCH($B324,'I.KI 2017-18'!$B$9:$B$393,0)))),"")</f>
        <v>0</v>
      </c>
      <c r="AI324" s="193">
        <f>_xlfn.IFNA(IF($B324=$B$382,0,_xlfn.IFNA(INDEX('I.Supplementary 2017-18'!V$8:V$35,MATCH($B324,'I.Supplementary 2017-18'!$B$8:$B$35,0)),INDEX('I.KI 2017-18'!V$9:V$393,MATCH($B324,'I.KI 2017-18'!$B$9:$B$393,0)))),"")</f>
        <v>0</v>
      </c>
      <c r="AJ324" s="157">
        <f>_xlfn.IFNA(IF($B324=$B$382,0,_xlfn.IFNA(INDEX('I.Supplementary 2017-18'!W$8:W$35,MATCH($B324,'I.Supplementary 2017-18'!$B$8:$B$35,0)),INDEX('I.KI 2017-18'!W$9:W$393,MATCH($B324,'I.KI 2017-18'!$B$9:$B$393,0)))),"")</f>
        <v>0</v>
      </c>
      <c r="AK324" s="156">
        <f>_xlfn.IFNA(IF($B324=$B$382,0,_xlfn.IFNA(INDEX('I.Supplementary 2017-18'!X$8:X$35,MATCH($B324,'I.Supplementary 2017-18'!$B$8:$B$35,0)),INDEX('I.KI 2017-18'!X$9:X$393,MATCH($B324,'I.KI 2017-18'!$B$9:$B$393,0)))),"")</f>
        <v>0</v>
      </c>
      <c r="AL324" s="193">
        <f>_xlfn.IFNA(IF($B324=$B$382,0,_xlfn.IFNA(INDEX('I.Supplementary 2017-18'!Y$8:Y$35,MATCH($B324,'I.Supplementary 2017-18'!$B$8:$B$35,0)),INDEX('I.KI 2017-18'!Y$9:Y$393,MATCH($B324,'I.KI 2017-18'!$B$9:$B$393,0)))),"")</f>
        <v>2.9548517445092628</v>
      </c>
      <c r="AM324" s="193">
        <f>_xlfn.IFNA(IF($B324=$B$382,0,_xlfn.IFNA(INDEX('I.Supplementary 2017-18'!Z$8:Z$35,MATCH($B324,'I.Supplementary 2017-18'!$B$8:$B$35,0)),INDEX('I.KI 2017-18'!Z$9:Z$393,MATCH($B324,'I.KI 2017-18'!$B$9:$B$393,0)))),"")</f>
        <v>0</v>
      </c>
      <c r="AN324" s="193">
        <f>_xlfn.IFNA(IF($B324=$B$382,0,_xlfn.IFNA(INDEX('I.Supplementary 2017-18'!AA$8:AA$35,MATCH($B324,'I.Supplementary 2017-18'!$B$8:$B$35,0)),INDEX('I.KI 2017-18'!AA$9:AA$393,MATCH($B324,'I.KI 2017-18'!$B$9:$B$393,0)))),"")</f>
        <v>0</v>
      </c>
      <c r="AO324" s="157">
        <f>_xlfn.IFNA(IF($B324=$B$382,0,_xlfn.IFNA(INDEX('I.Supplementary 2017-18'!AB$8:AB$35,MATCH($B324,'I.Supplementary 2017-18'!$B$8:$B$35,0)),INDEX('I.KI 2017-18'!AB$9:AB$393,MATCH($B324,'I.KI 2017-18'!$B$9:$B$393,0)))),"")</f>
        <v>0</v>
      </c>
      <c r="AP324" s="149"/>
      <c r="AQ324" s="156">
        <f>_xlfn.IFNA(IF($B324=$B$381,0,IF($B324=$B$382,0,_xlfn.IFNA(INDEX('I.Supplementary 2017-18'!I$8:I$35,MATCH($B324,'I.Supplementary 2017-18'!$B$8:$B$35,0)),INDEX('I.KI 2017-18'!I$9:I$393,MATCH($B324,'I.KI 2017-18'!$B$9:$B$393,0))))),"")</f>
        <v>0.77099628306237045</v>
      </c>
      <c r="AR324" s="149">
        <f>_xlfn.IFNA(IF($B324=$B$381,0,IF($B324=$B$382,0,_xlfn.IFNA(INDEX('I.Supplementary 2017-18'!J$8:J$35,MATCH($B324,'I.Supplementary 2017-18'!$B$8:$B$35,0)),INDEX('I.KI 2017-18'!J$9:J$393,MATCH($B324,'I.KI 2017-18'!$B$9:$B$393,0))))),"")</f>
        <v>2.1838554614468921</v>
      </c>
      <c r="AS324" s="157">
        <f>_xlfn.IFNA(IF($B324=$B$381,0,IF($B324=$B$382,0,_xlfn.IFNA(INDEX('I.Supplementary 2017-18'!H$8:H$35,MATCH($B324,'I.Supplementary 2017-18'!$B$8:$B$35,0)),INDEX('I.KI 2017-18'!H$9:H$393,MATCH($B324,'I.KI 2017-18'!$B$9:$B$393,0))))),"")</f>
        <v>2.9548517445092628</v>
      </c>
      <c r="AT324" s="149"/>
      <c r="AU324" s="156">
        <f>_xlfn.IFNA(_xlfn.IFNA(INDEX('I.Supplementary 2018-19'!P$8:P$157,MATCH($B324,'I.Supplementary 2018-19'!$B$8:$B$157,0)),INDEX('I.KI 2018-19'!P$9:P$393,MATCH($B324,'I.KI 2018-19'!$B$9:$B$393,0))),"")</f>
        <v>0</v>
      </c>
      <c r="AV324" s="193">
        <f>_xlfn.IFNA(_xlfn.IFNA(INDEX('I.Supplementary 2018-19'!Q$8:Q$157,MATCH($B324,'I.Supplementary 2018-19'!$B$8:$B$157,0)),INDEX('I.KI 2018-19'!Q$9:Q$393,MATCH($B324,'I.KI 2018-19'!$B$9:$B$393,0))),"")</f>
        <v>0.49396420284431147</v>
      </c>
      <c r="AW324" s="193">
        <f>_xlfn.IFNA(_xlfn.IFNA(INDEX('I.Supplementary 2018-19'!R$8:R$157,MATCH($B324,'I.Supplementary 2018-19'!$B$8:$B$157,0)),INDEX('I.KI 2018-19'!R$9:R$393,MATCH($B324,'I.KI 2018-19'!$B$9:$B$393,0))),"")</f>
        <v>0</v>
      </c>
      <c r="AX324" s="193">
        <f>_xlfn.IFNA(_xlfn.IFNA(INDEX('I.Supplementary 2018-19'!S$8:S$157,MATCH($B324,'I.Supplementary 2018-19'!$B$8:$B$157,0)),INDEX('I.KI 2018-19'!S$9:S$393,MATCH($B324,'I.KI 2018-19'!$B$9:$B$393,0))),"")</f>
        <v>0</v>
      </c>
      <c r="AY324" s="157">
        <f>_xlfn.IFNA(_xlfn.IFNA(INDEX('I.Supplementary 2018-19'!T$8:T$157,MATCH($B324,'I.Supplementary 2018-19'!$B$8:$B$157,0)),INDEX('I.KI 2018-19'!T$9:T$393,MATCH($B324,'I.KI 2018-19'!$B$9:$B$393,0))),"")</f>
        <v>0</v>
      </c>
      <c r="AZ324" s="156">
        <f>_xlfn.IFNA(_xlfn.IFNA(INDEX('I.Supplementary 2018-19'!U$8:U$157,MATCH($B324,'I.Supplementary 2018-19'!$B$8:$B$157,0)),INDEX('I.KI 2018-19'!U$9:U$393,MATCH($B324,'I.KI 2018-19'!$B$9:$B$393,0))),"")</f>
        <v>0</v>
      </c>
      <c r="BA324" s="193">
        <f>_xlfn.IFNA(_xlfn.IFNA(INDEX('I.Supplementary 2018-19'!V$8:V$157,MATCH($B324,'I.Supplementary 2018-19'!$B$8:$B$157,0)),INDEX('I.KI 2018-19'!V$9:V$393,MATCH($B324,'I.KI 2018-19'!$B$9:$B$393,0))),"")</f>
        <v>2.2494648529925065</v>
      </c>
      <c r="BB324" s="193">
        <f>_xlfn.IFNA(_xlfn.IFNA(INDEX('I.Supplementary 2018-19'!W$8:W$157,MATCH($B324,'I.Supplementary 2018-19'!$B$8:$B$157,0)),INDEX('I.KI 2018-19'!W$9:W$393,MATCH($B324,'I.KI 2018-19'!$B$9:$B$393,0))),"")</f>
        <v>0</v>
      </c>
      <c r="BC324" s="193">
        <f>_xlfn.IFNA(_xlfn.IFNA(INDEX('I.Supplementary 2018-19'!X$8:X$157,MATCH($B324,'I.Supplementary 2018-19'!$B$8:$B$157,0)),INDEX('I.KI 2018-19'!X$9:X$393,MATCH($B324,'I.KI 2018-19'!$B$9:$B$393,0))),"")</f>
        <v>0</v>
      </c>
      <c r="BD324" s="157">
        <f>_xlfn.IFNA(_xlfn.IFNA(INDEX('I.Supplementary 2018-19'!Y$8:Y$157,MATCH($B324,'I.Supplementary 2018-19'!$B$8:$B$157,0)),INDEX('I.KI 2018-19'!Y$9:Y$393,MATCH($B324,'I.KI 2018-19'!$B$9:$B$393,0))),"")</f>
        <v>0</v>
      </c>
      <c r="BE324" s="156">
        <f>_xlfn.IFNA(_xlfn.IFNA(INDEX('I.Supplementary 2018-19'!Z$8:Z$157,MATCH($B324,'I.Supplementary 2018-19'!$B$8:$B$157,0)),INDEX('I.KI 2018-19'!Z$9:Z$393,MATCH($B324,'I.KI 2018-19'!$B$9:$B$393,0))),"")</f>
        <v>0</v>
      </c>
      <c r="BF324" s="193">
        <f>_xlfn.IFNA(_xlfn.IFNA(INDEX('I.Supplementary 2018-19'!AA$8:AA$157,MATCH($B324,'I.Supplementary 2018-19'!$B$8:$B$157,0)),INDEX('I.KI 2018-19'!AA$9:AA$393,MATCH($B324,'I.KI 2018-19'!$B$9:$B$393,0))),"")</f>
        <v>2.7434290558368182</v>
      </c>
      <c r="BG324" s="193">
        <f>_xlfn.IFNA(_xlfn.IFNA(INDEX('I.Supplementary 2018-19'!AB$8:AB$157,MATCH($B324,'I.Supplementary 2018-19'!$B$8:$B$157,0)),INDEX('I.KI 2018-19'!AB$9:AB$393,MATCH($B324,'I.KI 2018-19'!$B$9:$B$393,0))),"")</f>
        <v>0</v>
      </c>
      <c r="BH324" s="193">
        <f>_xlfn.IFNA(_xlfn.IFNA(INDEX('I.Supplementary 2018-19'!AC$8:AC$157,MATCH($B324,'I.Supplementary 2018-19'!$B$8:$B$157,0)),INDEX('I.KI 2018-19'!AC$9:AC$393,MATCH($B324,'I.KI 2018-19'!$B$9:$B$393,0))),"")</f>
        <v>0</v>
      </c>
      <c r="BI324" s="157">
        <f>_xlfn.IFNA(_xlfn.IFNA(INDEX('I.Supplementary 2018-19'!AD$8:AD$157,MATCH($B324,'I.Supplementary 2018-19'!$B$8:$B$157,0)),INDEX('I.KI 2018-19'!AD$9:AD$393,MATCH($B324,'I.KI 2018-19'!$B$9:$B$393,0))),"")</f>
        <v>0</v>
      </c>
      <c r="BJ324" s="149"/>
      <c r="BK324" s="156">
        <f>_xlfn.IFNA(IF($B324=$B$381,0,IF($B324=$B$382,0,_xlfn.IFNA(INDEX('I.Supplementary 2018-19'!I$8:I$157,MATCH($B324,'I.Supplementary 2018-19'!$B$8:$B$157,0)),INDEX('I.KI 2018-19'!I$9:I$393,MATCH($B324,'I.KI 2018-19'!$B$9:$B$393,0))))),"")</f>
        <v>0.49396420284431147</v>
      </c>
      <c r="BL324" s="149">
        <f>_xlfn.IFNA(IF($B324=$B$381,0,IF($B324=$B$382,0,_xlfn.IFNA(INDEX('I.Supplementary 2018-19'!J$8:J$157,MATCH($B324,'I.Supplementary 2018-19'!$B$8:$B$157,0)),INDEX('I.KI 2018-19'!J$9:J$393,MATCH($B324,'I.KI 2018-19'!$B$9:$B$393,0))))),"")</f>
        <v>2.2494648529925065</v>
      </c>
      <c r="BM324" s="157">
        <f>_xlfn.IFNA(IF($B324=$B$381,0,IF($B324=$B$382,0,_xlfn.IFNA(INDEX('I.Supplementary 2018-19'!H$8:H$157,MATCH($B324,'I.Supplementary 2018-19'!$B$8:$B$157,0)),INDEX('I.KI 2018-19'!H$9:H$393,MATCH($B324,'I.KI 2018-19'!$B$9:$B$393,0))))),"")</f>
        <v>2.7434290558368182</v>
      </c>
    </row>
    <row r="325" spans="2:65">
      <c r="B325" s="121" t="str">
        <f>'Calculations for 2021-22'!B325</f>
        <v>E3639</v>
      </c>
      <c r="C325" s="160" t="str">
        <f>'Calculations for 2021-22'!D325</f>
        <v>E3639</v>
      </c>
      <c r="D325" t="str">
        <f>'Calculations for 2021-22'!E325</f>
        <v>SD</v>
      </c>
      <c r="E325">
        <f>'Calculations for 2021-22'!F325</f>
        <v>0</v>
      </c>
      <c r="F325" s="120" t="str">
        <f>'Calculations for 2021-22'!H325</f>
        <v>Tandridge</v>
      </c>
      <c r="G325" s="156">
        <f>_xlfn.IFNA(INDEX('I.KI 2016-17'!M$8:M$391,MATCH($B325,'I.KI 2016-17'!$B$8:$B$391,0)),"")</f>
        <v>0</v>
      </c>
      <c r="H325" s="149">
        <f>_xlfn.IFNA(INDEX('I.KI 2016-17'!N$8:N$391,MATCH($B325,'I.KI 2016-17'!$B$8:$B$391,0)),"")</f>
        <v>0.52875613493899998</v>
      </c>
      <c r="I325" s="149">
        <f>_xlfn.IFNA(INDEX('I.KI 2016-17'!O$8:O$391,MATCH($B325,'I.KI 2016-17'!$B$8:$B$391,0)),"")</f>
        <v>0</v>
      </c>
      <c r="J325" s="149">
        <f>_xlfn.IFNA(INDEX('I.KI 2016-17'!P$8:P$391,MATCH($B325,'I.KI 2016-17'!$B$8:$B$391,0)),"")</f>
        <v>0</v>
      </c>
      <c r="K325" s="157">
        <f>_xlfn.IFNA(INDEX('I.KI 2016-17'!Q$8:Q$391,MATCH($B325,'I.KI 2016-17'!$B$8:$B$391,0)),"")</f>
        <v>0</v>
      </c>
      <c r="L325" s="156">
        <f>_xlfn.IFNA(INDEX('I.KI 2016-17'!R$8:R$391,MATCH($B325,'I.KI 2016-17'!$B$8:$B$391,0)),"")</f>
        <v>0</v>
      </c>
      <c r="M325" s="193">
        <f>_xlfn.IFNA(INDEX('I.KI 2016-17'!S$8:S$391,MATCH($B325,'I.KI 2016-17'!$B$8:$B$391,0)),"")</f>
        <v>1.3353994252029999</v>
      </c>
      <c r="N325" s="193">
        <f>_xlfn.IFNA(INDEX('I.KI 2016-17'!T$8:T$391,MATCH($B325,'I.KI 2016-17'!$B$8:$B$391,0)),"")</f>
        <v>0</v>
      </c>
      <c r="O325" s="193">
        <f>_xlfn.IFNA(INDEX('I.KI 2016-17'!U$8:U$391,MATCH($B325,'I.KI 2016-17'!$B$8:$B$391,0)),"")</f>
        <v>0</v>
      </c>
      <c r="P325" s="157">
        <f>_xlfn.IFNA(INDEX('I.KI 2016-17'!V$8:V$391,MATCH($B325,'I.KI 2016-17'!$B$8:$B$391,0)),"")</f>
        <v>0</v>
      </c>
      <c r="Q325" s="156">
        <f>_xlfn.IFNA(INDEX('I.KI 2016-17'!W$8:W$391,MATCH($B325,'I.KI 2016-17'!$B$8:$B$391,0)),"")</f>
        <v>0</v>
      </c>
      <c r="R325" s="193">
        <f>_xlfn.IFNA(INDEX('I.KI 2016-17'!X$8:X$391,MATCH($B325,'I.KI 2016-17'!$B$8:$B$391,0)),"")</f>
        <v>1.8641555601419999</v>
      </c>
      <c r="S325" s="193">
        <f>_xlfn.IFNA(INDEX('I.KI 2016-17'!Y$8:Y$391,MATCH($B325,'I.KI 2016-17'!$B$8:$B$391,0)),"")</f>
        <v>0</v>
      </c>
      <c r="T325" s="193">
        <f>_xlfn.IFNA(INDEX('I.KI 2016-17'!Z$8:Z$391,MATCH($B325,'I.KI 2016-17'!$B$8:$B$391,0)),"")</f>
        <v>0</v>
      </c>
      <c r="U325" s="157">
        <f>_xlfn.IFNA(INDEX('I.KI 2016-17'!AA$8:AA$391,MATCH($B325,'I.KI 2016-17'!$B$8:$B$391,0)),"")</f>
        <v>0</v>
      </c>
      <c r="V325" s="149"/>
      <c r="W325" s="154">
        <f>_xlfn.IFNA(INDEX('I.KI 2016-17'!$H$8:$H$391,MATCH(B325,'I.KI 2016-17'!$B$8:$B$391,0)),"")</f>
        <v>0.52875613493899998</v>
      </c>
      <c r="X325" s="153">
        <f>_xlfn.IFNA(INDEX('I.KI 2016-17'!$I$8:$I$391,MATCH(B325,'I.KI 2016-17'!$B$8:$B$391,0)),"")</f>
        <v>1.3353994252029999</v>
      </c>
      <c r="Y325" s="155">
        <f>_xlfn.IFNA(INDEX('I.KI 2016-17'!$G$8:$G$391,MATCH(B325,'I.KI 2016-17'!$B$8:$B$391,0)),"")</f>
        <v>1.8641555601419999</v>
      </c>
      <c r="Z325" s="149"/>
      <c r="AA325" s="156">
        <f>_xlfn.IFNA(IF($B325=$B$382,0,_xlfn.IFNA(INDEX('I.Supplementary 2017-18'!N$8:N$35,MATCH($B325,'I.Supplementary 2017-18'!$B$8:$B$35,0)),INDEX('I.KI 2017-18'!N$9:N$393,MATCH($B325,'I.KI 2017-18'!$B$9:$B$393,0)))),"")</f>
        <v>0</v>
      </c>
      <c r="AB325" s="193">
        <f>_xlfn.IFNA(IF($B325=$B$382,0,_xlfn.IFNA(INDEX('I.Supplementary 2017-18'!O$8:O$35,MATCH($B325,'I.Supplementary 2017-18'!$B$8:$B$35,0)),INDEX('I.KI 2017-18'!O$9:O$393,MATCH($B325,'I.KI 2017-18'!$B$9:$B$393,0)))),"")</f>
        <v>0</v>
      </c>
      <c r="AC325" s="193">
        <f>_xlfn.IFNA(IF($B325=$B$382,0,_xlfn.IFNA(INDEX('I.Supplementary 2017-18'!P$8:P$35,MATCH($B325,'I.Supplementary 2017-18'!$B$8:$B$35,0)),INDEX('I.KI 2017-18'!P$9:P$393,MATCH($B325,'I.KI 2017-18'!$B$9:$B$393,0)))),"")</f>
        <v>0</v>
      </c>
      <c r="AD325" s="193">
        <f>_xlfn.IFNA(IF($B325=$B$382,0,_xlfn.IFNA(INDEX('I.Supplementary 2017-18'!Q$8:Q$35,MATCH($B325,'I.Supplementary 2017-18'!$B$8:$B$35,0)),INDEX('I.KI 2017-18'!Q$9:Q$393,MATCH($B325,'I.KI 2017-18'!$B$9:$B$393,0)))),"")</f>
        <v>0</v>
      </c>
      <c r="AE325" s="157">
        <f>_xlfn.IFNA(IF($B325=$B$382,0,_xlfn.IFNA(INDEX('I.Supplementary 2017-18'!R$8:R$35,MATCH($B325,'I.Supplementary 2017-18'!$B$8:$B$35,0)),INDEX('I.KI 2017-18'!R$9:R$393,MATCH($B325,'I.KI 2017-18'!$B$9:$B$393,0)))),"")</f>
        <v>0</v>
      </c>
      <c r="AF325" s="156">
        <f>_xlfn.IFNA(IF($B325=$B$382,0,_xlfn.IFNA(INDEX('I.Supplementary 2017-18'!S$8:S$35,MATCH($B325,'I.Supplementary 2017-18'!$B$8:$B$35,0)),INDEX('I.KI 2017-18'!S$9:S$393,MATCH($B325,'I.KI 2017-18'!$B$9:$B$393,0)))),"")</f>
        <v>0</v>
      </c>
      <c r="AG325" s="193">
        <f>_xlfn.IFNA(IF($B325=$B$382,0,_xlfn.IFNA(INDEX('I.Supplementary 2017-18'!T$8:T$35,MATCH($B325,'I.Supplementary 2017-18'!$B$8:$B$35,0)),INDEX('I.KI 2017-18'!T$9:T$393,MATCH($B325,'I.KI 2017-18'!$B$9:$B$393,0)))),"")</f>
        <v>1.362662972789964</v>
      </c>
      <c r="AH325" s="193">
        <f>_xlfn.IFNA(IF($B325=$B$382,0,_xlfn.IFNA(INDEX('I.Supplementary 2017-18'!U$8:U$35,MATCH($B325,'I.Supplementary 2017-18'!$B$8:$B$35,0)),INDEX('I.KI 2017-18'!U$9:U$393,MATCH($B325,'I.KI 2017-18'!$B$9:$B$393,0)))),"")</f>
        <v>0</v>
      </c>
      <c r="AI325" s="193">
        <f>_xlfn.IFNA(IF($B325=$B$382,0,_xlfn.IFNA(INDEX('I.Supplementary 2017-18'!V$8:V$35,MATCH($B325,'I.Supplementary 2017-18'!$B$8:$B$35,0)),INDEX('I.KI 2017-18'!V$9:V$393,MATCH($B325,'I.KI 2017-18'!$B$9:$B$393,0)))),"")</f>
        <v>0</v>
      </c>
      <c r="AJ325" s="157">
        <f>_xlfn.IFNA(IF($B325=$B$382,0,_xlfn.IFNA(INDEX('I.Supplementary 2017-18'!W$8:W$35,MATCH($B325,'I.Supplementary 2017-18'!$B$8:$B$35,0)),INDEX('I.KI 2017-18'!W$9:W$393,MATCH($B325,'I.KI 2017-18'!$B$9:$B$393,0)))),"")</f>
        <v>0</v>
      </c>
      <c r="AK325" s="156">
        <f>_xlfn.IFNA(IF($B325=$B$382,0,_xlfn.IFNA(INDEX('I.Supplementary 2017-18'!X$8:X$35,MATCH($B325,'I.Supplementary 2017-18'!$B$8:$B$35,0)),INDEX('I.KI 2017-18'!X$9:X$393,MATCH($B325,'I.KI 2017-18'!$B$9:$B$393,0)))),"")</f>
        <v>0</v>
      </c>
      <c r="AL325" s="193">
        <f>_xlfn.IFNA(IF($B325=$B$382,0,_xlfn.IFNA(INDEX('I.Supplementary 2017-18'!Y$8:Y$35,MATCH($B325,'I.Supplementary 2017-18'!$B$8:$B$35,0)),INDEX('I.KI 2017-18'!Y$9:Y$393,MATCH($B325,'I.KI 2017-18'!$B$9:$B$393,0)))),"")</f>
        <v>1.362662972789964</v>
      </c>
      <c r="AM325" s="193">
        <f>_xlfn.IFNA(IF($B325=$B$382,0,_xlfn.IFNA(INDEX('I.Supplementary 2017-18'!Z$8:Z$35,MATCH($B325,'I.Supplementary 2017-18'!$B$8:$B$35,0)),INDEX('I.KI 2017-18'!Z$9:Z$393,MATCH($B325,'I.KI 2017-18'!$B$9:$B$393,0)))),"")</f>
        <v>0</v>
      </c>
      <c r="AN325" s="193">
        <f>_xlfn.IFNA(IF($B325=$B$382,0,_xlfn.IFNA(INDEX('I.Supplementary 2017-18'!AA$8:AA$35,MATCH($B325,'I.Supplementary 2017-18'!$B$8:$B$35,0)),INDEX('I.KI 2017-18'!AA$9:AA$393,MATCH($B325,'I.KI 2017-18'!$B$9:$B$393,0)))),"")</f>
        <v>0</v>
      </c>
      <c r="AO325" s="157">
        <f>_xlfn.IFNA(IF($B325=$B$382,0,_xlfn.IFNA(INDEX('I.Supplementary 2017-18'!AB$8:AB$35,MATCH($B325,'I.Supplementary 2017-18'!$B$8:$B$35,0)),INDEX('I.KI 2017-18'!AB$9:AB$393,MATCH($B325,'I.KI 2017-18'!$B$9:$B$393,0)))),"")</f>
        <v>0</v>
      </c>
      <c r="AP325" s="149"/>
      <c r="AQ325" s="156">
        <f>_xlfn.IFNA(IF($B325=$B$381,0,IF($B325=$B$382,0,_xlfn.IFNA(INDEX('I.Supplementary 2017-18'!I$8:I$35,MATCH($B325,'I.Supplementary 2017-18'!$B$8:$B$35,0)),INDEX('I.KI 2017-18'!I$9:I$393,MATCH($B325,'I.KI 2017-18'!$B$9:$B$393,0))))),"")</f>
        <v>0</v>
      </c>
      <c r="AR325" s="149">
        <f>_xlfn.IFNA(IF($B325=$B$381,0,IF($B325=$B$382,0,_xlfn.IFNA(INDEX('I.Supplementary 2017-18'!J$8:J$35,MATCH($B325,'I.Supplementary 2017-18'!$B$8:$B$35,0)),INDEX('I.KI 2017-18'!J$9:J$393,MATCH($B325,'I.KI 2017-18'!$B$9:$B$393,0))))),"")</f>
        <v>1.362662972789964</v>
      </c>
      <c r="AS325" s="157">
        <f>_xlfn.IFNA(IF($B325=$B$381,0,IF($B325=$B$382,0,_xlfn.IFNA(INDEX('I.Supplementary 2017-18'!H$8:H$35,MATCH($B325,'I.Supplementary 2017-18'!$B$8:$B$35,0)),INDEX('I.KI 2017-18'!H$9:H$393,MATCH($B325,'I.KI 2017-18'!$B$9:$B$393,0))))),"")</f>
        <v>1.362662972789964</v>
      </c>
      <c r="AT325" s="149"/>
      <c r="AU325" s="156">
        <f>_xlfn.IFNA(_xlfn.IFNA(INDEX('I.Supplementary 2018-19'!P$8:P$157,MATCH($B325,'I.Supplementary 2018-19'!$B$8:$B$157,0)),INDEX('I.KI 2018-19'!P$9:P$393,MATCH($B325,'I.KI 2018-19'!$B$9:$B$393,0))),"")</f>
        <v>0</v>
      </c>
      <c r="AV325" s="193">
        <f>_xlfn.IFNA(_xlfn.IFNA(INDEX('I.Supplementary 2018-19'!Q$8:Q$157,MATCH($B325,'I.Supplementary 2018-19'!$B$8:$B$157,0)),INDEX('I.KI 2018-19'!Q$9:Q$393,MATCH($B325,'I.KI 2018-19'!$B$9:$B$393,0))),"")</f>
        <v>0</v>
      </c>
      <c r="AW325" s="193">
        <f>_xlfn.IFNA(_xlfn.IFNA(INDEX('I.Supplementary 2018-19'!R$8:R$157,MATCH($B325,'I.Supplementary 2018-19'!$B$8:$B$157,0)),INDEX('I.KI 2018-19'!R$9:R$393,MATCH($B325,'I.KI 2018-19'!$B$9:$B$393,0))),"")</f>
        <v>0</v>
      </c>
      <c r="AX325" s="193">
        <f>_xlfn.IFNA(_xlfn.IFNA(INDEX('I.Supplementary 2018-19'!S$8:S$157,MATCH($B325,'I.Supplementary 2018-19'!$B$8:$B$157,0)),INDEX('I.KI 2018-19'!S$9:S$393,MATCH($B325,'I.KI 2018-19'!$B$9:$B$393,0))),"")</f>
        <v>0</v>
      </c>
      <c r="AY325" s="157">
        <f>_xlfn.IFNA(_xlfn.IFNA(INDEX('I.Supplementary 2018-19'!T$8:T$157,MATCH($B325,'I.Supplementary 2018-19'!$B$8:$B$157,0)),INDEX('I.KI 2018-19'!T$9:T$393,MATCH($B325,'I.KI 2018-19'!$B$9:$B$393,0))),"")</f>
        <v>0</v>
      </c>
      <c r="AZ325" s="156">
        <f>_xlfn.IFNA(_xlfn.IFNA(INDEX('I.Supplementary 2018-19'!U$8:U$157,MATCH($B325,'I.Supplementary 2018-19'!$B$8:$B$157,0)),INDEX('I.KI 2018-19'!U$9:U$393,MATCH($B325,'I.KI 2018-19'!$B$9:$B$393,0))),"")</f>
        <v>0</v>
      </c>
      <c r="BA325" s="193">
        <f>_xlfn.IFNA(_xlfn.IFNA(INDEX('I.Supplementary 2018-19'!V$8:V$157,MATCH($B325,'I.Supplementary 2018-19'!$B$8:$B$157,0)),INDEX('I.KI 2018-19'!V$9:V$393,MATCH($B325,'I.KI 2018-19'!$B$9:$B$393,0))),"")</f>
        <v>1.4036013453630527</v>
      </c>
      <c r="BB325" s="193">
        <f>_xlfn.IFNA(_xlfn.IFNA(INDEX('I.Supplementary 2018-19'!W$8:W$157,MATCH($B325,'I.Supplementary 2018-19'!$B$8:$B$157,0)),INDEX('I.KI 2018-19'!W$9:W$393,MATCH($B325,'I.KI 2018-19'!$B$9:$B$393,0))),"")</f>
        <v>0</v>
      </c>
      <c r="BC325" s="193">
        <f>_xlfn.IFNA(_xlfn.IFNA(INDEX('I.Supplementary 2018-19'!X$8:X$157,MATCH($B325,'I.Supplementary 2018-19'!$B$8:$B$157,0)),INDEX('I.KI 2018-19'!X$9:X$393,MATCH($B325,'I.KI 2018-19'!$B$9:$B$393,0))),"")</f>
        <v>0</v>
      </c>
      <c r="BD325" s="157">
        <f>_xlfn.IFNA(_xlfn.IFNA(INDEX('I.Supplementary 2018-19'!Y$8:Y$157,MATCH($B325,'I.Supplementary 2018-19'!$B$8:$B$157,0)),INDEX('I.KI 2018-19'!Y$9:Y$393,MATCH($B325,'I.KI 2018-19'!$B$9:$B$393,0))),"")</f>
        <v>0</v>
      </c>
      <c r="BE325" s="156">
        <f>_xlfn.IFNA(_xlfn.IFNA(INDEX('I.Supplementary 2018-19'!Z$8:Z$157,MATCH($B325,'I.Supplementary 2018-19'!$B$8:$B$157,0)),INDEX('I.KI 2018-19'!Z$9:Z$393,MATCH($B325,'I.KI 2018-19'!$B$9:$B$393,0))),"")</f>
        <v>0</v>
      </c>
      <c r="BF325" s="193">
        <f>_xlfn.IFNA(_xlfn.IFNA(INDEX('I.Supplementary 2018-19'!AA$8:AA$157,MATCH($B325,'I.Supplementary 2018-19'!$B$8:$B$157,0)),INDEX('I.KI 2018-19'!AA$9:AA$393,MATCH($B325,'I.KI 2018-19'!$B$9:$B$393,0))),"")</f>
        <v>1.4036013453630527</v>
      </c>
      <c r="BG325" s="193">
        <f>_xlfn.IFNA(_xlfn.IFNA(INDEX('I.Supplementary 2018-19'!AB$8:AB$157,MATCH($B325,'I.Supplementary 2018-19'!$B$8:$B$157,0)),INDEX('I.KI 2018-19'!AB$9:AB$393,MATCH($B325,'I.KI 2018-19'!$B$9:$B$393,0))),"")</f>
        <v>0</v>
      </c>
      <c r="BH325" s="193">
        <f>_xlfn.IFNA(_xlfn.IFNA(INDEX('I.Supplementary 2018-19'!AC$8:AC$157,MATCH($B325,'I.Supplementary 2018-19'!$B$8:$B$157,0)),INDEX('I.KI 2018-19'!AC$9:AC$393,MATCH($B325,'I.KI 2018-19'!$B$9:$B$393,0))),"")</f>
        <v>0</v>
      </c>
      <c r="BI325" s="157">
        <f>_xlfn.IFNA(_xlfn.IFNA(INDEX('I.Supplementary 2018-19'!AD$8:AD$157,MATCH($B325,'I.Supplementary 2018-19'!$B$8:$B$157,0)),INDEX('I.KI 2018-19'!AD$9:AD$393,MATCH($B325,'I.KI 2018-19'!$B$9:$B$393,0))),"")</f>
        <v>0</v>
      </c>
      <c r="BJ325" s="149"/>
      <c r="BK325" s="156">
        <f>_xlfn.IFNA(IF($B325=$B$381,0,IF($B325=$B$382,0,_xlfn.IFNA(INDEX('I.Supplementary 2018-19'!I$8:I$157,MATCH($B325,'I.Supplementary 2018-19'!$B$8:$B$157,0)),INDEX('I.KI 2018-19'!I$9:I$393,MATCH($B325,'I.KI 2018-19'!$B$9:$B$393,0))))),"")</f>
        <v>0</v>
      </c>
      <c r="BL325" s="149">
        <f>_xlfn.IFNA(IF($B325=$B$381,0,IF($B325=$B$382,0,_xlfn.IFNA(INDEX('I.Supplementary 2018-19'!J$8:J$157,MATCH($B325,'I.Supplementary 2018-19'!$B$8:$B$157,0)),INDEX('I.KI 2018-19'!J$9:J$393,MATCH($B325,'I.KI 2018-19'!$B$9:$B$393,0))))),"")</f>
        <v>1.4036013453630527</v>
      </c>
      <c r="BM325" s="157">
        <f>_xlfn.IFNA(IF($B325=$B$381,0,IF($B325=$B$382,0,_xlfn.IFNA(INDEX('I.Supplementary 2018-19'!H$8:H$157,MATCH($B325,'I.Supplementary 2018-19'!$B$8:$B$157,0)),INDEX('I.KI 2018-19'!H$9:H$393,MATCH($B325,'I.KI 2018-19'!$B$9:$B$393,0))))),"")</f>
        <v>1.4036013453630527</v>
      </c>
    </row>
    <row r="326" spans="2:65">
      <c r="B326" s="121" t="str">
        <f>'Calculations for 2021-22'!B326</f>
        <v>E1137</v>
      </c>
      <c r="C326" s="160" t="str">
        <f>'Calculations for 2021-22'!D326</f>
        <v>E1137</v>
      </c>
      <c r="D326" t="str">
        <f>'Calculations for 2021-22'!E326</f>
        <v>SD</v>
      </c>
      <c r="E326">
        <f>'Calculations for 2021-22'!F326</f>
        <v>0</v>
      </c>
      <c r="F326" s="120" t="str">
        <f>'Calculations for 2021-22'!H326</f>
        <v>Teignbridge</v>
      </c>
      <c r="G326" s="156">
        <f>_xlfn.IFNA(INDEX('I.KI 2016-17'!M$8:M$391,MATCH($B326,'I.KI 2016-17'!$B$8:$B$391,0)),"")</f>
        <v>0</v>
      </c>
      <c r="H326" s="149">
        <f>_xlfn.IFNA(INDEX('I.KI 2016-17'!N$8:N$391,MATCH($B326,'I.KI 2016-17'!$B$8:$B$391,0)),"")</f>
        <v>1.6014057353840001</v>
      </c>
      <c r="I326" s="149">
        <f>_xlfn.IFNA(INDEX('I.KI 2016-17'!O$8:O$391,MATCH($B326,'I.KI 2016-17'!$B$8:$B$391,0)),"")</f>
        <v>0</v>
      </c>
      <c r="J326" s="149">
        <f>_xlfn.IFNA(INDEX('I.KI 2016-17'!P$8:P$391,MATCH($B326,'I.KI 2016-17'!$B$8:$B$391,0)),"")</f>
        <v>0</v>
      </c>
      <c r="K326" s="157">
        <f>_xlfn.IFNA(INDEX('I.KI 2016-17'!Q$8:Q$391,MATCH($B326,'I.KI 2016-17'!$B$8:$B$391,0)),"")</f>
        <v>0</v>
      </c>
      <c r="L326" s="156">
        <f>_xlfn.IFNA(INDEX('I.KI 2016-17'!R$8:R$391,MATCH($B326,'I.KI 2016-17'!$B$8:$B$391,0)),"")</f>
        <v>0</v>
      </c>
      <c r="M326" s="193">
        <f>_xlfn.IFNA(INDEX('I.KI 2016-17'!S$8:S$391,MATCH($B326,'I.KI 2016-17'!$B$8:$B$391,0)),"")</f>
        <v>3.1059444949070003</v>
      </c>
      <c r="N326" s="193">
        <f>_xlfn.IFNA(INDEX('I.KI 2016-17'!T$8:T$391,MATCH($B326,'I.KI 2016-17'!$B$8:$B$391,0)),"")</f>
        <v>0</v>
      </c>
      <c r="O326" s="193">
        <f>_xlfn.IFNA(INDEX('I.KI 2016-17'!U$8:U$391,MATCH($B326,'I.KI 2016-17'!$B$8:$B$391,0)),"")</f>
        <v>0</v>
      </c>
      <c r="P326" s="157">
        <f>_xlfn.IFNA(INDEX('I.KI 2016-17'!V$8:V$391,MATCH($B326,'I.KI 2016-17'!$B$8:$B$391,0)),"")</f>
        <v>0</v>
      </c>
      <c r="Q326" s="156">
        <f>_xlfn.IFNA(INDEX('I.KI 2016-17'!W$8:W$391,MATCH($B326,'I.KI 2016-17'!$B$8:$B$391,0)),"")</f>
        <v>0</v>
      </c>
      <c r="R326" s="193">
        <f>_xlfn.IFNA(INDEX('I.KI 2016-17'!X$8:X$391,MATCH($B326,'I.KI 2016-17'!$B$8:$B$391,0)),"")</f>
        <v>4.7073502302910004</v>
      </c>
      <c r="S326" s="193">
        <f>_xlfn.IFNA(INDEX('I.KI 2016-17'!Y$8:Y$391,MATCH($B326,'I.KI 2016-17'!$B$8:$B$391,0)),"")</f>
        <v>0</v>
      </c>
      <c r="T326" s="193">
        <f>_xlfn.IFNA(INDEX('I.KI 2016-17'!Z$8:Z$391,MATCH($B326,'I.KI 2016-17'!$B$8:$B$391,0)),"")</f>
        <v>0</v>
      </c>
      <c r="U326" s="157">
        <f>_xlfn.IFNA(INDEX('I.KI 2016-17'!AA$8:AA$391,MATCH($B326,'I.KI 2016-17'!$B$8:$B$391,0)),"")</f>
        <v>0</v>
      </c>
      <c r="V326" s="149"/>
      <c r="W326" s="154">
        <f>_xlfn.IFNA(INDEX('I.KI 2016-17'!$H$8:$H$391,MATCH(B326,'I.KI 2016-17'!$B$8:$B$391,0)),"")</f>
        <v>1.6014057353840001</v>
      </c>
      <c r="X326" s="153">
        <f>_xlfn.IFNA(INDEX('I.KI 2016-17'!$I$8:$I$391,MATCH(B326,'I.KI 2016-17'!$B$8:$B$391,0)),"")</f>
        <v>3.1059444949070003</v>
      </c>
      <c r="Y326" s="155">
        <f>_xlfn.IFNA(INDEX('I.KI 2016-17'!$G$8:$G$391,MATCH(B326,'I.KI 2016-17'!$B$8:$B$391,0)),"")</f>
        <v>4.7073502302910004</v>
      </c>
      <c r="Z326" s="149"/>
      <c r="AA326" s="156">
        <f>_xlfn.IFNA(IF($B326=$B$382,0,_xlfn.IFNA(INDEX('I.Supplementary 2017-18'!N$8:N$35,MATCH($B326,'I.Supplementary 2017-18'!$B$8:$B$35,0)),INDEX('I.KI 2017-18'!N$9:N$393,MATCH($B326,'I.KI 2017-18'!$B$9:$B$393,0)))),"")</f>
        <v>0</v>
      </c>
      <c r="AB326" s="193">
        <f>_xlfn.IFNA(IF($B326=$B$382,0,_xlfn.IFNA(INDEX('I.Supplementary 2017-18'!O$8:O$35,MATCH($B326,'I.Supplementary 2017-18'!$B$8:$B$35,0)),INDEX('I.KI 2017-18'!O$9:O$393,MATCH($B326,'I.KI 2017-18'!$B$9:$B$393,0)))),"")</f>
        <v>0.84703880623186933</v>
      </c>
      <c r="AC326" s="193">
        <f>_xlfn.IFNA(IF($B326=$B$382,0,_xlfn.IFNA(INDEX('I.Supplementary 2017-18'!P$8:P$35,MATCH($B326,'I.Supplementary 2017-18'!$B$8:$B$35,0)),INDEX('I.KI 2017-18'!P$9:P$393,MATCH($B326,'I.KI 2017-18'!$B$9:$B$393,0)))),"")</f>
        <v>0</v>
      </c>
      <c r="AD326" s="193">
        <f>_xlfn.IFNA(IF($B326=$B$382,0,_xlfn.IFNA(INDEX('I.Supplementary 2017-18'!Q$8:Q$35,MATCH($B326,'I.Supplementary 2017-18'!$B$8:$B$35,0)),INDEX('I.KI 2017-18'!Q$9:Q$393,MATCH($B326,'I.KI 2017-18'!$B$9:$B$393,0)))),"")</f>
        <v>0</v>
      </c>
      <c r="AE326" s="157">
        <f>_xlfn.IFNA(IF($B326=$B$382,0,_xlfn.IFNA(INDEX('I.Supplementary 2017-18'!R$8:R$35,MATCH($B326,'I.Supplementary 2017-18'!$B$8:$B$35,0)),INDEX('I.KI 2017-18'!R$9:R$393,MATCH($B326,'I.KI 2017-18'!$B$9:$B$393,0)))),"")</f>
        <v>0</v>
      </c>
      <c r="AF326" s="156">
        <f>_xlfn.IFNA(IF($B326=$B$382,0,_xlfn.IFNA(INDEX('I.Supplementary 2017-18'!S$8:S$35,MATCH($B326,'I.Supplementary 2017-18'!$B$8:$B$35,0)),INDEX('I.KI 2017-18'!S$9:S$393,MATCH($B326,'I.KI 2017-18'!$B$9:$B$393,0)))),"")</f>
        <v>0</v>
      </c>
      <c r="AG326" s="193">
        <f>_xlfn.IFNA(IF($B326=$B$382,0,_xlfn.IFNA(INDEX('I.Supplementary 2017-18'!T$8:T$35,MATCH($B326,'I.Supplementary 2017-18'!$B$8:$B$35,0)),INDEX('I.KI 2017-18'!T$9:T$393,MATCH($B326,'I.KI 2017-18'!$B$9:$B$393,0)))),"")</f>
        <v>3.1693555342868422</v>
      </c>
      <c r="AH326" s="193">
        <f>_xlfn.IFNA(IF($B326=$B$382,0,_xlfn.IFNA(INDEX('I.Supplementary 2017-18'!U$8:U$35,MATCH($B326,'I.Supplementary 2017-18'!$B$8:$B$35,0)),INDEX('I.KI 2017-18'!U$9:U$393,MATCH($B326,'I.KI 2017-18'!$B$9:$B$393,0)))),"")</f>
        <v>0</v>
      </c>
      <c r="AI326" s="193">
        <f>_xlfn.IFNA(IF($B326=$B$382,0,_xlfn.IFNA(INDEX('I.Supplementary 2017-18'!V$8:V$35,MATCH($B326,'I.Supplementary 2017-18'!$B$8:$B$35,0)),INDEX('I.KI 2017-18'!V$9:V$393,MATCH($B326,'I.KI 2017-18'!$B$9:$B$393,0)))),"")</f>
        <v>0</v>
      </c>
      <c r="AJ326" s="157">
        <f>_xlfn.IFNA(IF($B326=$B$382,0,_xlfn.IFNA(INDEX('I.Supplementary 2017-18'!W$8:W$35,MATCH($B326,'I.Supplementary 2017-18'!$B$8:$B$35,0)),INDEX('I.KI 2017-18'!W$9:W$393,MATCH($B326,'I.KI 2017-18'!$B$9:$B$393,0)))),"")</f>
        <v>0</v>
      </c>
      <c r="AK326" s="156">
        <f>_xlfn.IFNA(IF($B326=$B$382,0,_xlfn.IFNA(INDEX('I.Supplementary 2017-18'!X$8:X$35,MATCH($B326,'I.Supplementary 2017-18'!$B$8:$B$35,0)),INDEX('I.KI 2017-18'!X$9:X$393,MATCH($B326,'I.KI 2017-18'!$B$9:$B$393,0)))),"")</f>
        <v>0</v>
      </c>
      <c r="AL326" s="193">
        <f>_xlfn.IFNA(IF($B326=$B$382,0,_xlfn.IFNA(INDEX('I.Supplementary 2017-18'!Y$8:Y$35,MATCH($B326,'I.Supplementary 2017-18'!$B$8:$B$35,0)),INDEX('I.KI 2017-18'!Y$9:Y$393,MATCH($B326,'I.KI 2017-18'!$B$9:$B$393,0)))),"")</f>
        <v>4.0163943405187119</v>
      </c>
      <c r="AM326" s="193">
        <f>_xlfn.IFNA(IF($B326=$B$382,0,_xlfn.IFNA(INDEX('I.Supplementary 2017-18'!Z$8:Z$35,MATCH($B326,'I.Supplementary 2017-18'!$B$8:$B$35,0)),INDEX('I.KI 2017-18'!Z$9:Z$393,MATCH($B326,'I.KI 2017-18'!$B$9:$B$393,0)))),"")</f>
        <v>0</v>
      </c>
      <c r="AN326" s="193">
        <f>_xlfn.IFNA(IF($B326=$B$382,0,_xlfn.IFNA(INDEX('I.Supplementary 2017-18'!AA$8:AA$35,MATCH($B326,'I.Supplementary 2017-18'!$B$8:$B$35,0)),INDEX('I.KI 2017-18'!AA$9:AA$393,MATCH($B326,'I.KI 2017-18'!$B$9:$B$393,0)))),"")</f>
        <v>0</v>
      </c>
      <c r="AO326" s="157">
        <f>_xlfn.IFNA(IF($B326=$B$382,0,_xlfn.IFNA(INDEX('I.Supplementary 2017-18'!AB$8:AB$35,MATCH($B326,'I.Supplementary 2017-18'!$B$8:$B$35,0)),INDEX('I.KI 2017-18'!AB$9:AB$393,MATCH($B326,'I.KI 2017-18'!$B$9:$B$393,0)))),"")</f>
        <v>0</v>
      </c>
      <c r="AP326" s="149"/>
      <c r="AQ326" s="156">
        <f>_xlfn.IFNA(IF($B326=$B$381,0,IF($B326=$B$382,0,_xlfn.IFNA(INDEX('I.Supplementary 2017-18'!I$8:I$35,MATCH($B326,'I.Supplementary 2017-18'!$B$8:$B$35,0)),INDEX('I.KI 2017-18'!I$9:I$393,MATCH($B326,'I.KI 2017-18'!$B$9:$B$393,0))))),"")</f>
        <v>0.84703880623186933</v>
      </c>
      <c r="AR326" s="149">
        <f>_xlfn.IFNA(IF($B326=$B$381,0,IF($B326=$B$382,0,_xlfn.IFNA(INDEX('I.Supplementary 2017-18'!J$8:J$35,MATCH($B326,'I.Supplementary 2017-18'!$B$8:$B$35,0)),INDEX('I.KI 2017-18'!J$9:J$393,MATCH($B326,'I.KI 2017-18'!$B$9:$B$393,0))))),"")</f>
        <v>3.1693555342868422</v>
      </c>
      <c r="AS326" s="157">
        <f>_xlfn.IFNA(IF($B326=$B$381,0,IF($B326=$B$382,0,_xlfn.IFNA(INDEX('I.Supplementary 2017-18'!H$8:H$35,MATCH($B326,'I.Supplementary 2017-18'!$B$8:$B$35,0)),INDEX('I.KI 2017-18'!H$9:H$393,MATCH($B326,'I.KI 2017-18'!$B$9:$B$393,0))))),"")</f>
        <v>4.0163943405187119</v>
      </c>
      <c r="AT326" s="149"/>
      <c r="AU326" s="156">
        <f>_xlfn.IFNA(_xlfn.IFNA(INDEX('I.Supplementary 2018-19'!P$8:P$157,MATCH($B326,'I.Supplementary 2018-19'!$B$8:$B$157,0)),INDEX('I.KI 2018-19'!P$9:P$393,MATCH($B326,'I.KI 2018-19'!$B$9:$B$393,0))),"")</f>
        <v>0</v>
      </c>
      <c r="AV326" s="193">
        <f>_xlfn.IFNA(_xlfn.IFNA(INDEX('I.Supplementary 2018-19'!Q$8:Q$157,MATCH($B326,'I.Supplementary 2018-19'!$B$8:$B$157,0)),INDEX('I.KI 2018-19'!Q$9:Q$393,MATCH($B326,'I.KI 2018-19'!$B$9:$B$393,0))),"")</f>
        <v>0.38179744614967703</v>
      </c>
      <c r="AW326" s="193">
        <f>_xlfn.IFNA(_xlfn.IFNA(INDEX('I.Supplementary 2018-19'!R$8:R$157,MATCH($B326,'I.Supplementary 2018-19'!$B$8:$B$157,0)),INDEX('I.KI 2018-19'!R$9:R$393,MATCH($B326,'I.KI 2018-19'!$B$9:$B$393,0))),"")</f>
        <v>0</v>
      </c>
      <c r="AX326" s="193">
        <f>_xlfn.IFNA(_xlfn.IFNA(INDEX('I.Supplementary 2018-19'!S$8:S$157,MATCH($B326,'I.Supplementary 2018-19'!$B$8:$B$157,0)),INDEX('I.KI 2018-19'!S$9:S$393,MATCH($B326,'I.KI 2018-19'!$B$9:$B$393,0))),"")</f>
        <v>0</v>
      </c>
      <c r="AY326" s="157">
        <f>_xlfn.IFNA(_xlfn.IFNA(INDEX('I.Supplementary 2018-19'!T$8:T$157,MATCH($B326,'I.Supplementary 2018-19'!$B$8:$B$157,0)),INDEX('I.KI 2018-19'!T$9:T$393,MATCH($B326,'I.KI 2018-19'!$B$9:$B$393,0))),"")</f>
        <v>0</v>
      </c>
      <c r="AZ326" s="156">
        <f>_xlfn.IFNA(_xlfn.IFNA(INDEX('I.Supplementary 2018-19'!U$8:U$157,MATCH($B326,'I.Supplementary 2018-19'!$B$8:$B$157,0)),INDEX('I.KI 2018-19'!U$9:U$393,MATCH($B326,'I.KI 2018-19'!$B$9:$B$393,0))),"")</f>
        <v>0</v>
      </c>
      <c r="BA326" s="193">
        <f>_xlfn.IFNA(_xlfn.IFNA(INDEX('I.Supplementary 2018-19'!V$8:V$157,MATCH($B326,'I.Supplementary 2018-19'!$B$8:$B$157,0)),INDEX('I.KI 2018-19'!V$9:V$393,MATCH($B326,'I.KI 2018-19'!$B$9:$B$393,0))),"")</f>
        <v>3.2645722241581203</v>
      </c>
      <c r="BB326" s="193">
        <f>_xlfn.IFNA(_xlfn.IFNA(INDEX('I.Supplementary 2018-19'!W$8:W$157,MATCH($B326,'I.Supplementary 2018-19'!$B$8:$B$157,0)),INDEX('I.KI 2018-19'!W$9:W$393,MATCH($B326,'I.KI 2018-19'!$B$9:$B$393,0))),"")</f>
        <v>0</v>
      </c>
      <c r="BC326" s="193">
        <f>_xlfn.IFNA(_xlfn.IFNA(INDEX('I.Supplementary 2018-19'!X$8:X$157,MATCH($B326,'I.Supplementary 2018-19'!$B$8:$B$157,0)),INDEX('I.KI 2018-19'!X$9:X$393,MATCH($B326,'I.KI 2018-19'!$B$9:$B$393,0))),"")</f>
        <v>0</v>
      </c>
      <c r="BD326" s="157">
        <f>_xlfn.IFNA(_xlfn.IFNA(INDEX('I.Supplementary 2018-19'!Y$8:Y$157,MATCH($B326,'I.Supplementary 2018-19'!$B$8:$B$157,0)),INDEX('I.KI 2018-19'!Y$9:Y$393,MATCH($B326,'I.KI 2018-19'!$B$9:$B$393,0))),"")</f>
        <v>0</v>
      </c>
      <c r="BE326" s="156">
        <f>_xlfn.IFNA(_xlfn.IFNA(INDEX('I.Supplementary 2018-19'!Z$8:Z$157,MATCH($B326,'I.Supplementary 2018-19'!$B$8:$B$157,0)),INDEX('I.KI 2018-19'!Z$9:Z$393,MATCH($B326,'I.KI 2018-19'!$B$9:$B$393,0))),"")</f>
        <v>0</v>
      </c>
      <c r="BF326" s="193">
        <f>_xlfn.IFNA(_xlfn.IFNA(INDEX('I.Supplementary 2018-19'!AA$8:AA$157,MATCH($B326,'I.Supplementary 2018-19'!$B$8:$B$157,0)),INDEX('I.KI 2018-19'!AA$9:AA$393,MATCH($B326,'I.KI 2018-19'!$B$9:$B$393,0))),"")</f>
        <v>3.6463696703077972</v>
      </c>
      <c r="BG326" s="193">
        <f>_xlfn.IFNA(_xlfn.IFNA(INDEX('I.Supplementary 2018-19'!AB$8:AB$157,MATCH($B326,'I.Supplementary 2018-19'!$B$8:$B$157,0)),INDEX('I.KI 2018-19'!AB$9:AB$393,MATCH($B326,'I.KI 2018-19'!$B$9:$B$393,0))),"")</f>
        <v>0</v>
      </c>
      <c r="BH326" s="193">
        <f>_xlfn.IFNA(_xlfn.IFNA(INDEX('I.Supplementary 2018-19'!AC$8:AC$157,MATCH($B326,'I.Supplementary 2018-19'!$B$8:$B$157,0)),INDEX('I.KI 2018-19'!AC$9:AC$393,MATCH($B326,'I.KI 2018-19'!$B$9:$B$393,0))),"")</f>
        <v>0</v>
      </c>
      <c r="BI326" s="157">
        <f>_xlfn.IFNA(_xlfn.IFNA(INDEX('I.Supplementary 2018-19'!AD$8:AD$157,MATCH($B326,'I.Supplementary 2018-19'!$B$8:$B$157,0)),INDEX('I.KI 2018-19'!AD$9:AD$393,MATCH($B326,'I.KI 2018-19'!$B$9:$B$393,0))),"")</f>
        <v>0</v>
      </c>
      <c r="BJ326" s="149"/>
      <c r="BK326" s="156">
        <f>_xlfn.IFNA(IF($B326=$B$381,0,IF($B326=$B$382,0,_xlfn.IFNA(INDEX('I.Supplementary 2018-19'!I$8:I$157,MATCH($B326,'I.Supplementary 2018-19'!$B$8:$B$157,0)),INDEX('I.KI 2018-19'!I$9:I$393,MATCH($B326,'I.KI 2018-19'!$B$9:$B$393,0))))),"")</f>
        <v>0.38179744614967703</v>
      </c>
      <c r="BL326" s="149">
        <f>_xlfn.IFNA(IF($B326=$B$381,0,IF($B326=$B$382,0,_xlfn.IFNA(INDEX('I.Supplementary 2018-19'!J$8:J$157,MATCH($B326,'I.Supplementary 2018-19'!$B$8:$B$157,0)),INDEX('I.KI 2018-19'!J$9:J$393,MATCH($B326,'I.KI 2018-19'!$B$9:$B$393,0))))),"")</f>
        <v>3.2645722241581203</v>
      </c>
      <c r="BM326" s="157">
        <f>_xlfn.IFNA(IF($B326=$B$381,0,IF($B326=$B$382,0,_xlfn.IFNA(INDEX('I.Supplementary 2018-19'!H$8:H$157,MATCH($B326,'I.Supplementary 2018-19'!$B$8:$B$157,0)),INDEX('I.KI 2018-19'!H$9:H$393,MATCH($B326,'I.KI 2018-19'!$B$9:$B$393,0))))),"")</f>
        <v>3.6463696703077972</v>
      </c>
    </row>
    <row r="327" spans="2:65">
      <c r="B327" s="121" t="str">
        <f>'Calculations for 2021-22'!B327</f>
        <v>E3201</v>
      </c>
      <c r="C327" s="160" t="str">
        <f>'Calculations for 2021-22'!D327</f>
        <v>E3201</v>
      </c>
      <c r="D327" t="str">
        <f>'Calculations for 2021-22'!E327</f>
        <v>UNINFIR</v>
      </c>
      <c r="E327">
        <f>'Calculations for 2021-22'!F327</f>
        <v>0</v>
      </c>
      <c r="F327" s="120" t="str">
        <f>'Calculations for 2021-22'!H327</f>
        <v>Telford and the Wrekin</v>
      </c>
      <c r="G327" s="156">
        <f>_xlfn.IFNA(INDEX('I.KI 2016-17'!M$8:M$391,MATCH($B327,'I.KI 2016-17'!$B$8:$B$391,0)),"")</f>
        <v>22.512525131818002</v>
      </c>
      <c r="H327" s="149">
        <f>_xlfn.IFNA(INDEX('I.KI 2016-17'!N$8:N$391,MATCH($B327,'I.KI 2016-17'!$B$8:$B$391,0)),"")</f>
        <v>2.3869742627929997</v>
      </c>
      <c r="I327" s="149">
        <f>_xlfn.IFNA(INDEX('I.KI 2016-17'!O$8:O$391,MATCH($B327,'I.KI 2016-17'!$B$8:$B$391,0)),"")</f>
        <v>0</v>
      </c>
      <c r="J327" s="149">
        <f>_xlfn.IFNA(INDEX('I.KI 2016-17'!P$8:P$391,MATCH($B327,'I.KI 2016-17'!$B$8:$B$391,0)),"")</f>
        <v>0</v>
      </c>
      <c r="K327" s="157">
        <f>_xlfn.IFNA(INDEX('I.KI 2016-17'!Q$8:Q$391,MATCH($B327,'I.KI 2016-17'!$B$8:$B$391,0)),"")</f>
        <v>0</v>
      </c>
      <c r="L327" s="156">
        <f>_xlfn.IFNA(INDEX('I.KI 2016-17'!R$8:R$391,MATCH($B327,'I.KI 2016-17'!$B$8:$B$391,0)),"")</f>
        <v>30.855113684684998</v>
      </c>
      <c r="M327" s="193">
        <f>_xlfn.IFNA(INDEX('I.KI 2016-17'!S$8:S$391,MATCH($B327,'I.KI 2016-17'!$B$8:$B$391,0)),"")</f>
        <v>4.5995022032649997</v>
      </c>
      <c r="N327" s="193">
        <f>_xlfn.IFNA(INDEX('I.KI 2016-17'!T$8:T$391,MATCH($B327,'I.KI 2016-17'!$B$8:$B$391,0)),"")</f>
        <v>0</v>
      </c>
      <c r="O327" s="193">
        <f>_xlfn.IFNA(INDEX('I.KI 2016-17'!U$8:U$391,MATCH($B327,'I.KI 2016-17'!$B$8:$B$391,0)),"")</f>
        <v>0</v>
      </c>
      <c r="P327" s="157">
        <f>_xlfn.IFNA(INDEX('I.KI 2016-17'!V$8:V$391,MATCH($B327,'I.KI 2016-17'!$B$8:$B$391,0)),"")</f>
        <v>0</v>
      </c>
      <c r="Q327" s="156">
        <f>_xlfn.IFNA(INDEX('I.KI 2016-17'!W$8:W$391,MATCH($B327,'I.KI 2016-17'!$B$8:$B$391,0)),"")</f>
        <v>53.367638816503003</v>
      </c>
      <c r="R327" s="193">
        <f>_xlfn.IFNA(INDEX('I.KI 2016-17'!X$8:X$391,MATCH($B327,'I.KI 2016-17'!$B$8:$B$391,0)),"")</f>
        <v>6.986476466057999</v>
      </c>
      <c r="S327" s="193">
        <f>_xlfn.IFNA(INDEX('I.KI 2016-17'!Y$8:Y$391,MATCH($B327,'I.KI 2016-17'!$B$8:$B$391,0)),"")</f>
        <v>0</v>
      </c>
      <c r="T327" s="193">
        <f>_xlfn.IFNA(INDEX('I.KI 2016-17'!Z$8:Z$391,MATCH($B327,'I.KI 2016-17'!$B$8:$B$391,0)),"")</f>
        <v>0</v>
      </c>
      <c r="U327" s="157">
        <f>_xlfn.IFNA(INDEX('I.KI 2016-17'!AA$8:AA$391,MATCH($B327,'I.KI 2016-17'!$B$8:$B$391,0)),"")</f>
        <v>0</v>
      </c>
      <c r="V327" s="149"/>
      <c r="W327" s="154">
        <f>_xlfn.IFNA(INDEX('I.KI 2016-17'!$H$8:$H$391,MATCH(B327,'I.KI 2016-17'!$B$8:$B$391,0)),"")</f>
        <v>24.899499394611002</v>
      </c>
      <c r="X327" s="153">
        <f>_xlfn.IFNA(INDEX('I.KI 2016-17'!$I$8:$I$391,MATCH(B327,'I.KI 2016-17'!$B$8:$B$391,0)),"")</f>
        <v>35.454615887950006</v>
      </c>
      <c r="Y327" s="155">
        <f>_xlfn.IFNA(INDEX('I.KI 2016-17'!$G$8:$G$391,MATCH(B327,'I.KI 2016-17'!$B$8:$B$391,0)),"")</f>
        <v>60.354115282561011</v>
      </c>
      <c r="Z327" s="149"/>
      <c r="AA327" s="156">
        <f>_xlfn.IFNA(IF($B327=$B$382,0,_xlfn.IFNA(INDEX('I.Supplementary 2017-18'!N$8:N$35,MATCH($B327,'I.Supplementary 2017-18'!$B$8:$B$35,0)),INDEX('I.KI 2017-18'!N$9:N$393,MATCH($B327,'I.KI 2017-18'!$B$9:$B$393,0)))),"")</f>
        <v>17.017104269084395</v>
      </c>
      <c r="AB327" s="193">
        <f>_xlfn.IFNA(IF($B327=$B$382,0,_xlfn.IFNA(INDEX('I.Supplementary 2017-18'!O$8:O$35,MATCH($B327,'I.Supplementary 2017-18'!$B$8:$B$35,0)),INDEX('I.KI 2017-18'!O$9:O$393,MATCH($B327,'I.KI 2017-18'!$B$9:$B$393,0)))),"")</f>
        <v>1.4394151774541921</v>
      </c>
      <c r="AC327" s="193">
        <f>_xlfn.IFNA(IF($B327=$B$382,0,_xlfn.IFNA(INDEX('I.Supplementary 2017-18'!P$8:P$35,MATCH($B327,'I.Supplementary 2017-18'!$B$8:$B$35,0)),INDEX('I.KI 2017-18'!P$9:P$393,MATCH($B327,'I.KI 2017-18'!$B$9:$B$393,0)))),"")</f>
        <v>0</v>
      </c>
      <c r="AD327" s="193">
        <f>_xlfn.IFNA(IF($B327=$B$382,0,_xlfn.IFNA(INDEX('I.Supplementary 2017-18'!Q$8:Q$35,MATCH($B327,'I.Supplementary 2017-18'!$B$8:$B$35,0)),INDEX('I.KI 2017-18'!Q$9:Q$393,MATCH($B327,'I.KI 2017-18'!$B$9:$B$393,0)))),"")</f>
        <v>0</v>
      </c>
      <c r="AE327" s="157">
        <f>_xlfn.IFNA(IF($B327=$B$382,0,_xlfn.IFNA(INDEX('I.Supplementary 2017-18'!R$8:R$35,MATCH($B327,'I.Supplementary 2017-18'!$B$8:$B$35,0)),INDEX('I.KI 2017-18'!R$9:R$393,MATCH($B327,'I.KI 2017-18'!$B$9:$B$393,0)))),"")</f>
        <v>0</v>
      </c>
      <c r="AF327" s="156">
        <f>_xlfn.IFNA(IF($B327=$B$382,0,_xlfn.IFNA(INDEX('I.Supplementary 2017-18'!S$8:S$35,MATCH($B327,'I.Supplementary 2017-18'!$B$8:$B$35,0)),INDEX('I.KI 2017-18'!S$9:S$393,MATCH($B327,'I.KI 2017-18'!$B$9:$B$393,0)))),"")</f>
        <v>31.485052446352295</v>
      </c>
      <c r="AG327" s="193">
        <f>_xlfn.IFNA(IF($B327=$B$382,0,_xlfn.IFNA(INDEX('I.Supplementary 2017-18'!T$8:T$35,MATCH($B327,'I.Supplementary 2017-18'!$B$8:$B$35,0)),INDEX('I.KI 2017-18'!T$9:T$393,MATCH($B327,'I.KI 2017-18'!$B$9:$B$393,0)))),"")</f>
        <v>4.6934057536398246</v>
      </c>
      <c r="AH327" s="193">
        <f>_xlfn.IFNA(IF($B327=$B$382,0,_xlfn.IFNA(INDEX('I.Supplementary 2017-18'!U$8:U$35,MATCH($B327,'I.Supplementary 2017-18'!$B$8:$B$35,0)),INDEX('I.KI 2017-18'!U$9:U$393,MATCH($B327,'I.KI 2017-18'!$B$9:$B$393,0)))),"")</f>
        <v>0</v>
      </c>
      <c r="AI327" s="193">
        <f>_xlfn.IFNA(IF($B327=$B$382,0,_xlfn.IFNA(INDEX('I.Supplementary 2017-18'!V$8:V$35,MATCH($B327,'I.Supplementary 2017-18'!$B$8:$B$35,0)),INDEX('I.KI 2017-18'!V$9:V$393,MATCH($B327,'I.KI 2017-18'!$B$9:$B$393,0)))),"")</f>
        <v>0</v>
      </c>
      <c r="AJ327" s="157">
        <f>_xlfn.IFNA(IF($B327=$B$382,0,_xlfn.IFNA(INDEX('I.Supplementary 2017-18'!W$8:W$35,MATCH($B327,'I.Supplementary 2017-18'!$B$8:$B$35,0)),INDEX('I.KI 2017-18'!W$9:W$393,MATCH($B327,'I.KI 2017-18'!$B$9:$B$393,0)))),"")</f>
        <v>0</v>
      </c>
      <c r="AK327" s="156">
        <f>_xlfn.IFNA(IF($B327=$B$382,0,_xlfn.IFNA(INDEX('I.Supplementary 2017-18'!X$8:X$35,MATCH($B327,'I.Supplementary 2017-18'!$B$8:$B$35,0)),INDEX('I.KI 2017-18'!X$9:X$393,MATCH($B327,'I.KI 2017-18'!$B$9:$B$393,0)))),"")</f>
        <v>48.502156715436691</v>
      </c>
      <c r="AL327" s="193">
        <f>_xlfn.IFNA(IF($B327=$B$382,0,_xlfn.IFNA(INDEX('I.Supplementary 2017-18'!Y$8:Y$35,MATCH($B327,'I.Supplementary 2017-18'!$B$8:$B$35,0)),INDEX('I.KI 2017-18'!Y$9:Y$393,MATCH($B327,'I.KI 2017-18'!$B$9:$B$393,0)))),"")</f>
        <v>6.1328209310940167</v>
      </c>
      <c r="AM327" s="193">
        <f>_xlfn.IFNA(IF($B327=$B$382,0,_xlfn.IFNA(INDEX('I.Supplementary 2017-18'!Z$8:Z$35,MATCH($B327,'I.Supplementary 2017-18'!$B$8:$B$35,0)),INDEX('I.KI 2017-18'!Z$9:Z$393,MATCH($B327,'I.KI 2017-18'!$B$9:$B$393,0)))),"")</f>
        <v>0</v>
      </c>
      <c r="AN327" s="193">
        <f>_xlfn.IFNA(IF($B327=$B$382,0,_xlfn.IFNA(INDEX('I.Supplementary 2017-18'!AA$8:AA$35,MATCH($B327,'I.Supplementary 2017-18'!$B$8:$B$35,0)),INDEX('I.KI 2017-18'!AA$9:AA$393,MATCH($B327,'I.KI 2017-18'!$B$9:$B$393,0)))),"")</f>
        <v>0</v>
      </c>
      <c r="AO327" s="157">
        <f>_xlfn.IFNA(IF($B327=$B$382,0,_xlfn.IFNA(INDEX('I.Supplementary 2017-18'!AB$8:AB$35,MATCH($B327,'I.Supplementary 2017-18'!$B$8:$B$35,0)),INDEX('I.KI 2017-18'!AB$9:AB$393,MATCH($B327,'I.KI 2017-18'!$B$9:$B$393,0)))),"")</f>
        <v>0</v>
      </c>
      <c r="AP327" s="149"/>
      <c r="AQ327" s="156">
        <f>_xlfn.IFNA(IF($B327=$B$381,0,IF($B327=$B$382,0,_xlfn.IFNA(INDEX('I.Supplementary 2017-18'!I$8:I$35,MATCH($B327,'I.Supplementary 2017-18'!$B$8:$B$35,0)),INDEX('I.KI 2017-18'!I$9:I$393,MATCH($B327,'I.KI 2017-18'!$B$9:$B$393,0))))),"")</f>
        <v>18.456519446538586</v>
      </c>
      <c r="AR327" s="149">
        <f>_xlfn.IFNA(IF($B327=$B$381,0,IF($B327=$B$382,0,_xlfn.IFNA(INDEX('I.Supplementary 2017-18'!J$8:J$35,MATCH($B327,'I.Supplementary 2017-18'!$B$8:$B$35,0)),INDEX('I.KI 2017-18'!J$9:J$393,MATCH($B327,'I.KI 2017-18'!$B$9:$B$393,0))))),"")</f>
        <v>36.178458199992122</v>
      </c>
      <c r="AS327" s="157">
        <f>_xlfn.IFNA(IF($B327=$B$381,0,IF($B327=$B$382,0,_xlfn.IFNA(INDEX('I.Supplementary 2017-18'!H$8:H$35,MATCH($B327,'I.Supplementary 2017-18'!$B$8:$B$35,0)),INDEX('I.KI 2017-18'!H$9:H$393,MATCH($B327,'I.KI 2017-18'!$B$9:$B$393,0))))),"")</f>
        <v>54.634977646530707</v>
      </c>
      <c r="AT327" s="149"/>
      <c r="AU327" s="156">
        <f>_xlfn.IFNA(_xlfn.IFNA(INDEX('I.Supplementary 2018-19'!P$8:P$157,MATCH($B327,'I.Supplementary 2018-19'!$B$8:$B$157,0)),INDEX('I.KI 2018-19'!P$9:P$393,MATCH($B327,'I.KI 2018-19'!$B$9:$B$393,0))),"")</f>
        <v>13.306004828719503</v>
      </c>
      <c r="AV327" s="193">
        <f>_xlfn.IFNA(_xlfn.IFNA(INDEX('I.Supplementary 2018-19'!Q$8:Q$157,MATCH($B327,'I.Supplementary 2018-19'!$B$8:$B$157,0)),INDEX('I.KI 2018-19'!Q$9:Q$393,MATCH($B327,'I.KI 2018-19'!$B$9:$B$393,0))),"")</f>
        <v>0.84138990058134866</v>
      </c>
      <c r="AW327" s="193">
        <f>_xlfn.IFNA(_xlfn.IFNA(INDEX('I.Supplementary 2018-19'!R$8:R$157,MATCH($B327,'I.Supplementary 2018-19'!$B$8:$B$157,0)),INDEX('I.KI 2018-19'!R$9:R$393,MATCH($B327,'I.KI 2018-19'!$B$9:$B$393,0))),"")</f>
        <v>0</v>
      </c>
      <c r="AX327" s="193">
        <f>_xlfn.IFNA(_xlfn.IFNA(INDEX('I.Supplementary 2018-19'!S$8:S$157,MATCH($B327,'I.Supplementary 2018-19'!$B$8:$B$157,0)),INDEX('I.KI 2018-19'!S$9:S$393,MATCH($B327,'I.KI 2018-19'!$B$9:$B$393,0))),"")</f>
        <v>0</v>
      </c>
      <c r="AY327" s="157">
        <f>_xlfn.IFNA(_xlfn.IFNA(INDEX('I.Supplementary 2018-19'!T$8:T$157,MATCH($B327,'I.Supplementary 2018-19'!$B$8:$B$157,0)),INDEX('I.KI 2018-19'!T$9:T$393,MATCH($B327,'I.KI 2018-19'!$B$9:$B$393,0))),"")</f>
        <v>0</v>
      </c>
      <c r="AZ327" s="156">
        <f>_xlfn.IFNA(_xlfn.IFNA(INDEX('I.Supplementary 2018-19'!U$8:U$157,MATCH($B327,'I.Supplementary 2018-19'!$B$8:$B$157,0)),INDEX('I.KI 2018-19'!U$9:U$393,MATCH($B327,'I.KI 2018-19'!$B$9:$B$393,0))),"")</f>
        <v>32.430955309547429</v>
      </c>
      <c r="BA327" s="193">
        <f>_xlfn.IFNA(_xlfn.IFNA(INDEX('I.Supplementary 2018-19'!V$8:V$157,MATCH($B327,'I.Supplementary 2018-19'!$B$8:$B$157,0)),INDEX('I.KI 2018-19'!V$9:V$393,MATCH($B327,'I.KI 2018-19'!$B$9:$B$393,0))),"")</f>
        <v>4.8344093599723514</v>
      </c>
      <c r="BB327" s="193">
        <f>_xlfn.IFNA(_xlfn.IFNA(INDEX('I.Supplementary 2018-19'!W$8:W$157,MATCH($B327,'I.Supplementary 2018-19'!$B$8:$B$157,0)),INDEX('I.KI 2018-19'!W$9:W$393,MATCH($B327,'I.KI 2018-19'!$B$9:$B$393,0))),"")</f>
        <v>0</v>
      </c>
      <c r="BC327" s="193">
        <f>_xlfn.IFNA(_xlfn.IFNA(INDEX('I.Supplementary 2018-19'!X$8:X$157,MATCH($B327,'I.Supplementary 2018-19'!$B$8:$B$157,0)),INDEX('I.KI 2018-19'!X$9:X$393,MATCH($B327,'I.KI 2018-19'!$B$9:$B$393,0))),"")</f>
        <v>0</v>
      </c>
      <c r="BD327" s="157">
        <f>_xlfn.IFNA(_xlfn.IFNA(INDEX('I.Supplementary 2018-19'!Y$8:Y$157,MATCH($B327,'I.Supplementary 2018-19'!$B$8:$B$157,0)),INDEX('I.KI 2018-19'!Y$9:Y$393,MATCH($B327,'I.KI 2018-19'!$B$9:$B$393,0))),"")</f>
        <v>0</v>
      </c>
      <c r="BE327" s="156">
        <f>_xlfn.IFNA(_xlfn.IFNA(INDEX('I.Supplementary 2018-19'!Z$8:Z$157,MATCH($B327,'I.Supplementary 2018-19'!$B$8:$B$157,0)),INDEX('I.KI 2018-19'!Z$9:Z$393,MATCH($B327,'I.KI 2018-19'!$B$9:$B$393,0))),"")</f>
        <v>45.73696013826693</v>
      </c>
      <c r="BF327" s="193">
        <f>_xlfn.IFNA(_xlfn.IFNA(INDEX('I.Supplementary 2018-19'!AA$8:AA$157,MATCH($B327,'I.Supplementary 2018-19'!$B$8:$B$157,0)),INDEX('I.KI 2018-19'!AA$9:AA$393,MATCH($B327,'I.KI 2018-19'!$B$9:$B$393,0))),"")</f>
        <v>5.6757992605537</v>
      </c>
      <c r="BG327" s="193">
        <f>_xlfn.IFNA(_xlfn.IFNA(INDEX('I.Supplementary 2018-19'!AB$8:AB$157,MATCH($B327,'I.Supplementary 2018-19'!$B$8:$B$157,0)),INDEX('I.KI 2018-19'!AB$9:AB$393,MATCH($B327,'I.KI 2018-19'!$B$9:$B$393,0))),"")</f>
        <v>0</v>
      </c>
      <c r="BH327" s="193">
        <f>_xlfn.IFNA(_xlfn.IFNA(INDEX('I.Supplementary 2018-19'!AC$8:AC$157,MATCH($B327,'I.Supplementary 2018-19'!$B$8:$B$157,0)),INDEX('I.KI 2018-19'!AC$9:AC$393,MATCH($B327,'I.KI 2018-19'!$B$9:$B$393,0))),"")</f>
        <v>0</v>
      </c>
      <c r="BI327" s="157">
        <f>_xlfn.IFNA(_xlfn.IFNA(INDEX('I.Supplementary 2018-19'!AD$8:AD$157,MATCH($B327,'I.Supplementary 2018-19'!$B$8:$B$157,0)),INDEX('I.KI 2018-19'!AD$9:AD$393,MATCH($B327,'I.KI 2018-19'!$B$9:$B$393,0))),"")</f>
        <v>0</v>
      </c>
      <c r="BJ327" s="149"/>
      <c r="BK327" s="156">
        <f>_xlfn.IFNA(IF($B327=$B$381,0,IF($B327=$B$382,0,_xlfn.IFNA(INDEX('I.Supplementary 2018-19'!I$8:I$157,MATCH($B327,'I.Supplementary 2018-19'!$B$8:$B$157,0)),INDEX('I.KI 2018-19'!I$9:I$393,MATCH($B327,'I.KI 2018-19'!$B$9:$B$393,0))))),"")</f>
        <v>14.147394729300853</v>
      </c>
      <c r="BL327" s="149">
        <f>_xlfn.IFNA(IF($B327=$B$381,0,IF($B327=$B$382,0,_xlfn.IFNA(INDEX('I.Supplementary 2018-19'!J$8:J$157,MATCH($B327,'I.Supplementary 2018-19'!$B$8:$B$157,0)),INDEX('I.KI 2018-19'!J$9:J$393,MATCH($B327,'I.KI 2018-19'!$B$9:$B$393,0))))),"")</f>
        <v>37.265364669519784</v>
      </c>
      <c r="BM327" s="157">
        <f>_xlfn.IFNA(IF($B327=$B$381,0,IF($B327=$B$382,0,_xlfn.IFNA(INDEX('I.Supplementary 2018-19'!H$8:H$157,MATCH($B327,'I.Supplementary 2018-19'!$B$8:$B$157,0)),INDEX('I.KI 2018-19'!H$9:H$393,MATCH($B327,'I.KI 2018-19'!$B$9:$B$393,0))))),"")</f>
        <v>51.41275939882064</v>
      </c>
    </row>
    <row r="328" spans="2:65">
      <c r="B328" s="121" t="str">
        <f>'Calculations for 2021-22'!B328</f>
        <v>E1542</v>
      </c>
      <c r="C328" s="160" t="str">
        <f>'Calculations for 2021-22'!D328</f>
        <v>E1542</v>
      </c>
      <c r="D328" t="str">
        <f>'Calculations for 2021-22'!E328</f>
        <v>SD</v>
      </c>
      <c r="E328">
        <f>'Calculations for 2021-22'!F328</f>
        <v>0</v>
      </c>
      <c r="F328" s="120" t="str">
        <f>'Calculations for 2021-22'!H328</f>
        <v>Tendring</v>
      </c>
      <c r="G328" s="156">
        <f>_xlfn.IFNA(INDEX('I.KI 2016-17'!M$8:M$391,MATCH($B328,'I.KI 2016-17'!$B$8:$B$391,0)),"")</f>
        <v>0</v>
      </c>
      <c r="H328" s="149">
        <f>_xlfn.IFNA(INDEX('I.KI 2016-17'!N$8:N$391,MATCH($B328,'I.KI 2016-17'!$B$8:$B$391,0)),"")</f>
        <v>2.5638416146080001</v>
      </c>
      <c r="I328" s="149">
        <f>_xlfn.IFNA(INDEX('I.KI 2016-17'!O$8:O$391,MATCH($B328,'I.KI 2016-17'!$B$8:$B$391,0)),"")</f>
        <v>0</v>
      </c>
      <c r="J328" s="149">
        <f>_xlfn.IFNA(INDEX('I.KI 2016-17'!P$8:P$391,MATCH($B328,'I.KI 2016-17'!$B$8:$B$391,0)),"")</f>
        <v>0</v>
      </c>
      <c r="K328" s="157">
        <f>_xlfn.IFNA(INDEX('I.KI 2016-17'!Q$8:Q$391,MATCH($B328,'I.KI 2016-17'!$B$8:$B$391,0)),"")</f>
        <v>0</v>
      </c>
      <c r="L328" s="156">
        <f>_xlfn.IFNA(INDEX('I.KI 2016-17'!R$8:R$391,MATCH($B328,'I.KI 2016-17'!$B$8:$B$391,0)),"")</f>
        <v>0</v>
      </c>
      <c r="M328" s="193">
        <f>_xlfn.IFNA(INDEX('I.KI 2016-17'!S$8:S$391,MATCH($B328,'I.KI 2016-17'!$B$8:$B$391,0)),"")</f>
        <v>4.6298438842729999</v>
      </c>
      <c r="N328" s="193">
        <f>_xlfn.IFNA(INDEX('I.KI 2016-17'!T$8:T$391,MATCH($B328,'I.KI 2016-17'!$B$8:$B$391,0)),"")</f>
        <v>0</v>
      </c>
      <c r="O328" s="193">
        <f>_xlfn.IFNA(INDEX('I.KI 2016-17'!U$8:U$391,MATCH($B328,'I.KI 2016-17'!$B$8:$B$391,0)),"")</f>
        <v>0</v>
      </c>
      <c r="P328" s="157">
        <f>_xlfn.IFNA(INDEX('I.KI 2016-17'!V$8:V$391,MATCH($B328,'I.KI 2016-17'!$B$8:$B$391,0)),"")</f>
        <v>0</v>
      </c>
      <c r="Q328" s="156">
        <f>_xlfn.IFNA(INDEX('I.KI 2016-17'!W$8:W$391,MATCH($B328,'I.KI 2016-17'!$B$8:$B$391,0)),"")</f>
        <v>0</v>
      </c>
      <c r="R328" s="193">
        <f>_xlfn.IFNA(INDEX('I.KI 2016-17'!X$8:X$391,MATCH($B328,'I.KI 2016-17'!$B$8:$B$391,0)),"")</f>
        <v>7.193685498881</v>
      </c>
      <c r="S328" s="193">
        <f>_xlfn.IFNA(INDEX('I.KI 2016-17'!Y$8:Y$391,MATCH($B328,'I.KI 2016-17'!$B$8:$B$391,0)),"")</f>
        <v>0</v>
      </c>
      <c r="T328" s="193">
        <f>_xlfn.IFNA(INDEX('I.KI 2016-17'!Z$8:Z$391,MATCH($B328,'I.KI 2016-17'!$B$8:$B$391,0)),"")</f>
        <v>0</v>
      </c>
      <c r="U328" s="157">
        <f>_xlfn.IFNA(INDEX('I.KI 2016-17'!AA$8:AA$391,MATCH($B328,'I.KI 2016-17'!$B$8:$B$391,0)),"")</f>
        <v>0</v>
      </c>
      <c r="V328" s="149"/>
      <c r="W328" s="154">
        <f>_xlfn.IFNA(INDEX('I.KI 2016-17'!$H$8:$H$391,MATCH(B328,'I.KI 2016-17'!$B$8:$B$391,0)),"")</f>
        <v>2.5638416146080001</v>
      </c>
      <c r="X328" s="153">
        <f>_xlfn.IFNA(INDEX('I.KI 2016-17'!$I$8:$I$391,MATCH(B328,'I.KI 2016-17'!$B$8:$B$391,0)),"")</f>
        <v>4.6298438842729999</v>
      </c>
      <c r="Y328" s="155">
        <f>_xlfn.IFNA(INDEX('I.KI 2016-17'!$G$8:$G$391,MATCH(B328,'I.KI 2016-17'!$B$8:$B$391,0)),"")</f>
        <v>7.193685498881</v>
      </c>
      <c r="Z328" s="149"/>
      <c r="AA328" s="156">
        <f>_xlfn.IFNA(IF($B328=$B$382,0,_xlfn.IFNA(INDEX('I.Supplementary 2017-18'!N$8:N$35,MATCH($B328,'I.Supplementary 2017-18'!$B$8:$B$35,0)),INDEX('I.KI 2017-18'!N$9:N$393,MATCH($B328,'I.KI 2017-18'!$B$9:$B$393,0)))),"")</f>
        <v>0</v>
      </c>
      <c r="AB328" s="193">
        <f>_xlfn.IFNA(IF($B328=$B$382,0,_xlfn.IFNA(INDEX('I.Supplementary 2017-18'!O$8:O$35,MATCH($B328,'I.Supplementary 2017-18'!$B$8:$B$35,0)),INDEX('I.KI 2017-18'!O$9:O$393,MATCH($B328,'I.KI 2017-18'!$B$9:$B$393,0)))),"")</f>
        <v>1.650413376166598</v>
      </c>
      <c r="AC328" s="193">
        <f>_xlfn.IFNA(IF($B328=$B$382,0,_xlfn.IFNA(INDEX('I.Supplementary 2017-18'!P$8:P$35,MATCH($B328,'I.Supplementary 2017-18'!$B$8:$B$35,0)),INDEX('I.KI 2017-18'!P$9:P$393,MATCH($B328,'I.KI 2017-18'!$B$9:$B$393,0)))),"")</f>
        <v>0</v>
      </c>
      <c r="AD328" s="193">
        <f>_xlfn.IFNA(IF($B328=$B$382,0,_xlfn.IFNA(INDEX('I.Supplementary 2017-18'!Q$8:Q$35,MATCH($B328,'I.Supplementary 2017-18'!$B$8:$B$35,0)),INDEX('I.KI 2017-18'!Q$9:Q$393,MATCH($B328,'I.KI 2017-18'!$B$9:$B$393,0)))),"")</f>
        <v>0</v>
      </c>
      <c r="AE328" s="157">
        <f>_xlfn.IFNA(IF($B328=$B$382,0,_xlfn.IFNA(INDEX('I.Supplementary 2017-18'!R$8:R$35,MATCH($B328,'I.Supplementary 2017-18'!$B$8:$B$35,0)),INDEX('I.KI 2017-18'!R$9:R$393,MATCH($B328,'I.KI 2017-18'!$B$9:$B$393,0)))),"")</f>
        <v>0</v>
      </c>
      <c r="AF328" s="156">
        <f>_xlfn.IFNA(IF($B328=$B$382,0,_xlfn.IFNA(INDEX('I.Supplementary 2017-18'!S$8:S$35,MATCH($B328,'I.Supplementary 2017-18'!$B$8:$B$35,0)),INDEX('I.KI 2017-18'!S$9:S$393,MATCH($B328,'I.KI 2017-18'!$B$9:$B$393,0)))),"")</f>
        <v>0</v>
      </c>
      <c r="AG328" s="193">
        <f>_xlfn.IFNA(IF($B328=$B$382,0,_xlfn.IFNA(INDEX('I.Supplementary 2017-18'!T$8:T$35,MATCH($B328,'I.Supplementary 2017-18'!$B$8:$B$35,0)),INDEX('I.KI 2017-18'!T$9:T$393,MATCH($B328,'I.KI 2017-18'!$B$9:$B$393,0)))),"")</f>
        <v>4.7243668911553076</v>
      </c>
      <c r="AH328" s="193">
        <f>_xlfn.IFNA(IF($B328=$B$382,0,_xlfn.IFNA(INDEX('I.Supplementary 2017-18'!U$8:U$35,MATCH($B328,'I.Supplementary 2017-18'!$B$8:$B$35,0)),INDEX('I.KI 2017-18'!U$9:U$393,MATCH($B328,'I.KI 2017-18'!$B$9:$B$393,0)))),"")</f>
        <v>0</v>
      </c>
      <c r="AI328" s="193">
        <f>_xlfn.IFNA(IF($B328=$B$382,0,_xlfn.IFNA(INDEX('I.Supplementary 2017-18'!V$8:V$35,MATCH($B328,'I.Supplementary 2017-18'!$B$8:$B$35,0)),INDEX('I.KI 2017-18'!V$9:V$393,MATCH($B328,'I.KI 2017-18'!$B$9:$B$393,0)))),"")</f>
        <v>0</v>
      </c>
      <c r="AJ328" s="157">
        <f>_xlfn.IFNA(IF($B328=$B$382,0,_xlfn.IFNA(INDEX('I.Supplementary 2017-18'!W$8:W$35,MATCH($B328,'I.Supplementary 2017-18'!$B$8:$B$35,0)),INDEX('I.KI 2017-18'!W$9:W$393,MATCH($B328,'I.KI 2017-18'!$B$9:$B$393,0)))),"")</f>
        <v>0</v>
      </c>
      <c r="AK328" s="156">
        <f>_xlfn.IFNA(IF($B328=$B$382,0,_xlfn.IFNA(INDEX('I.Supplementary 2017-18'!X$8:X$35,MATCH($B328,'I.Supplementary 2017-18'!$B$8:$B$35,0)),INDEX('I.KI 2017-18'!X$9:X$393,MATCH($B328,'I.KI 2017-18'!$B$9:$B$393,0)))),"")</f>
        <v>0</v>
      </c>
      <c r="AL328" s="193">
        <f>_xlfn.IFNA(IF($B328=$B$382,0,_xlfn.IFNA(INDEX('I.Supplementary 2017-18'!Y$8:Y$35,MATCH($B328,'I.Supplementary 2017-18'!$B$8:$B$35,0)),INDEX('I.KI 2017-18'!Y$9:Y$393,MATCH($B328,'I.KI 2017-18'!$B$9:$B$393,0)))),"")</f>
        <v>6.3747802673219054</v>
      </c>
      <c r="AM328" s="193">
        <f>_xlfn.IFNA(IF($B328=$B$382,0,_xlfn.IFNA(INDEX('I.Supplementary 2017-18'!Z$8:Z$35,MATCH($B328,'I.Supplementary 2017-18'!$B$8:$B$35,0)),INDEX('I.KI 2017-18'!Z$9:Z$393,MATCH($B328,'I.KI 2017-18'!$B$9:$B$393,0)))),"")</f>
        <v>0</v>
      </c>
      <c r="AN328" s="193">
        <f>_xlfn.IFNA(IF($B328=$B$382,0,_xlfn.IFNA(INDEX('I.Supplementary 2017-18'!AA$8:AA$35,MATCH($B328,'I.Supplementary 2017-18'!$B$8:$B$35,0)),INDEX('I.KI 2017-18'!AA$9:AA$393,MATCH($B328,'I.KI 2017-18'!$B$9:$B$393,0)))),"")</f>
        <v>0</v>
      </c>
      <c r="AO328" s="157">
        <f>_xlfn.IFNA(IF($B328=$B$382,0,_xlfn.IFNA(INDEX('I.Supplementary 2017-18'!AB$8:AB$35,MATCH($B328,'I.Supplementary 2017-18'!$B$8:$B$35,0)),INDEX('I.KI 2017-18'!AB$9:AB$393,MATCH($B328,'I.KI 2017-18'!$B$9:$B$393,0)))),"")</f>
        <v>0</v>
      </c>
      <c r="AP328" s="149"/>
      <c r="AQ328" s="156">
        <f>_xlfn.IFNA(IF($B328=$B$381,0,IF($B328=$B$382,0,_xlfn.IFNA(INDEX('I.Supplementary 2017-18'!I$8:I$35,MATCH($B328,'I.Supplementary 2017-18'!$B$8:$B$35,0)),INDEX('I.KI 2017-18'!I$9:I$393,MATCH($B328,'I.KI 2017-18'!$B$9:$B$393,0))))),"")</f>
        <v>1.650413376166598</v>
      </c>
      <c r="AR328" s="149">
        <f>_xlfn.IFNA(IF($B328=$B$381,0,IF($B328=$B$382,0,_xlfn.IFNA(INDEX('I.Supplementary 2017-18'!J$8:J$35,MATCH($B328,'I.Supplementary 2017-18'!$B$8:$B$35,0)),INDEX('I.KI 2017-18'!J$9:J$393,MATCH($B328,'I.KI 2017-18'!$B$9:$B$393,0))))),"")</f>
        <v>4.7243668911553076</v>
      </c>
      <c r="AS328" s="157">
        <f>_xlfn.IFNA(IF($B328=$B$381,0,IF($B328=$B$382,0,_xlfn.IFNA(INDEX('I.Supplementary 2017-18'!H$8:H$35,MATCH($B328,'I.Supplementary 2017-18'!$B$8:$B$35,0)),INDEX('I.KI 2017-18'!H$9:H$393,MATCH($B328,'I.KI 2017-18'!$B$9:$B$393,0))))),"")</f>
        <v>6.3747802673219054</v>
      </c>
      <c r="AT328" s="149"/>
      <c r="AU328" s="156">
        <f>_xlfn.IFNA(_xlfn.IFNA(INDEX('I.Supplementary 2018-19'!P$8:P$157,MATCH($B328,'I.Supplementary 2018-19'!$B$8:$B$157,0)),INDEX('I.KI 2018-19'!P$9:P$393,MATCH($B328,'I.KI 2018-19'!$B$9:$B$393,0))),"")</f>
        <v>0</v>
      </c>
      <c r="AV328" s="193">
        <f>_xlfn.IFNA(_xlfn.IFNA(INDEX('I.Supplementary 2018-19'!Q$8:Q$157,MATCH($B328,'I.Supplementary 2018-19'!$B$8:$B$157,0)),INDEX('I.KI 2018-19'!Q$9:Q$393,MATCH($B328,'I.KI 2018-19'!$B$9:$B$393,0))),"")</f>
        <v>1.0701001335437308</v>
      </c>
      <c r="AW328" s="193">
        <f>_xlfn.IFNA(_xlfn.IFNA(INDEX('I.Supplementary 2018-19'!R$8:R$157,MATCH($B328,'I.Supplementary 2018-19'!$B$8:$B$157,0)),INDEX('I.KI 2018-19'!R$9:R$393,MATCH($B328,'I.KI 2018-19'!$B$9:$B$393,0))),"")</f>
        <v>0</v>
      </c>
      <c r="AX328" s="193">
        <f>_xlfn.IFNA(_xlfn.IFNA(INDEX('I.Supplementary 2018-19'!S$8:S$157,MATCH($B328,'I.Supplementary 2018-19'!$B$8:$B$157,0)),INDEX('I.KI 2018-19'!S$9:S$393,MATCH($B328,'I.KI 2018-19'!$B$9:$B$393,0))),"")</f>
        <v>0</v>
      </c>
      <c r="AY328" s="157">
        <f>_xlfn.IFNA(_xlfn.IFNA(INDEX('I.Supplementary 2018-19'!T$8:T$157,MATCH($B328,'I.Supplementary 2018-19'!$B$8:$B$157,0)),INDEX('I.KI 2018-19'!T$9:T$393,MATCH($B328,'I.KI 2018-19'!$B$9:$B$393,0))),"")</f>
        <v>0</v>
      </c>
      <c r="AZ328" s="156">
        <f>_xlfn.IFNA(_xlfn.IFNA(INDEX('I.Supplementary 2018-19'!U$8:U$157,MATCH($B328,'I.Supplementary 2018-19'!$B$8:$B$157,0)),INDEX('I.KI 2018-19'!U$9:U$393,MATCH($B328,'I.KI 2018-19'!$B$9:$B$393,0))),"")</f>
        <v>0</v>
      </c>
      <c r="BA328" s="193">
        <f>_xlfn.IFNA(_xlfn.IFNA(INDEX('I.Supplementary 2018-19'!V$8:V$157,MATCH($B328,'I.Supplementary 2018-19'!$B$8:$B$157,0)),INDEX('I.KI 2018-19'!V$9:V$393,MATCH($B328,'I.KI 2018-19'!$B$9:$B$393,0))),"")</f>
        <v>4.8663006604174832</v>
      </c>
      <c r="BB328" s="193">
        <f>_xlfn.IFNA(_xlfn.IFNA(INDEX('I.Supplementary 2018-19'!W$8:W$157,MATCH($B328,'I.Supplementary 2018-19'!$B$8:$B$157,0)),INDEX('I.KI 2018-19'!W$9:W$393,MATCH($B328,'I.KI 2018-19'!$B$9:$B$393,0))),"")</f>
        <v>0</v>
      </c>
      <c r="BC328" s="193">
        <f>_xlfn.IFNA(_xlfn.IFNA(INDEX('I.Supplementary 2018-19'!X$8:X$157,MATCH($B328,'I.Supplementary 2018-19'!$B$8:$B$157,0)),INDEX('I.KI 2018-19'!X$9:X$393,MATCH($B328,'I.KI 2018-19'!$B$9:$B$393,0))),"")</f>
        <v>0</v>
      </c>
      <c r="BD328" s="157">
        <f>_xlfn.IFNA(_xlfn.IFNA(INDEX('I.Supplementary 2018-19'!Y$8:Y$157,MATCH($B328,'I.Supplementary 2018-19'!$B$8:$B$157,0)),INDEX('I.KI 2018-19'!Y$9:Y$393,MATCH($B328,'I.KI 2018-19'!$B$9:$B$393,0))),"")</f>
        <v>0</v>
      </c>
      <c r="BE328" s="156">
        <f>_xlfn.IFNA(_xlfn.IFNA(INDEX('I.Supplementary 2018-19'!Z$8:Z$157,MATCH($B328,'I.Supplementary 2018-19'!$B$8:$B$157,0)),INDEX('I.KI 2018-19'!Z$9:Z$393,MATCH($B328,'I.KI 2018-19'!$B$9:$B$393,0))),"")</f>
        <v>0</v>
      </c>
      <c r="BF328" s="193">
        <f>_xlfn.IFNA(_xlfn.IFNA(INDEX('I.Supplementary 2018-19'!AA$8:AA$157,MATCH($B328,'I.Supplementary 2018-19'!$B$8:$B$157,0)),INDEX('I.KI 2018-19'!AA$9:AA$393,MATCH($B328,'I.KI 2018-19'!$B$9:$B$393,0))),"")</f>
        <v>5.936400793961214</v>
      </c>
      <c r="BG328" s="193">
        <f>_xlfn.IFNA(_xlfn.IFNA(INDEX('I.Supplementary 2018-19'!AB$8:AB$157,MATCH($B328,'I.Supplementary 2018-19'!$B$8:$B$157,0)),INDEX('I.KI 2018-19'!AB$9:AB$393,MATCH($B328,'I.KI 2018-19'!$B$9:$B$393,0))),"")</f>
        <v>0</v>
      </c>
      <c r="BH328" s="193">
        <f>_xlfn.IFNA(_xlfn.IFNA(INDEX('I.Supplementary 2018-19'!AC$8:AC$157,MATCH($B328,'I.Supplementary 2018-19'!$B$8:$B$157,0)),INDEX('I.KI 2018-19'!AC$9:AC$393,MATCH($B328,'I.KI 2018-19'!$B$9:$B$393,0))),"")</f>
        <v>0</v>
      </c>
      <c r="BI328" s="157">
        <f>_xlfn.IFNA(_xlfn.IFNA(INDEX('I.Supplementary 2018-19'!AD$8:AD$157,MATCH($B328,'I.Supplementary 2018-19'!$B$8:$B$157,0)),INDEX('I.KI 2018-19'!AD$9:AD$393,MATCH($B328,'I.KI 2018-19'!$B$9:$B$393,0))),"")</f>
        <v>0</v>
      </c>
      <c r="BJ328" s="149"/>
      <c r="BK328" s="156">
        <f>_xlfn.IFNA(IF($B328=$B$381,0,IF($B328=$B$382,0,_xlfn.IFNA(INDEX('I.Supplementary 2018-19'!I$8:I$157,MATCH($B328,'I.Supplementary 2018-19'!$B$8:$B$157,0)),INDEX('I.KI 2018-19'!I$9:I$393,MATCH($B328,'I.KI 2018-19'!$B$9:$B$393,0))))),"")</f>
        <v>1.0701001335437308</v>
      </c>
      <c r="BL328" s="149">
        <f>_xlfn.IFNA(IF($B328=$B$381,0,IF($B328=$B$382,0,_xlfn.IFNA(INDEX('I.Supplementary 2018-19'!J$8:J$157,MATCH($B328,'I.Supplementary 2018-19'!$B$8:$B$157,0)),INDEX('I.KI 2018-19'!J$9:J$393,MATCH($B328,'I.KI 2018-19'!$B$9:$B$393,0))))),"")</f>
        <v>4.8663006604174832</v>
      </c>
      <c r="BM328" s="157">
        <f>_xlfn.IFNA(IF($B328=$B$381,0,IF($B328=$B$382,0,_xlfn.IFNA(INDEX('I.Supplementary 2018-19'!H$8:H$157,MATCH($B328,'I.Supplementary 2018-19'!$B$8:$B$157,0)),INDEX('I.KI 2018-19'!H$9:H$393,MATCH($B328,'I.KI 2018-19'!$B$9:$B$393,0))))),"")</f>
        <v>5.936400793961214</v>
      </c>
    </row>
    <row r="329" spans="2:65">
      <c r="B329" s="121" t="str">
        <f>'Calculations for 2021-22'!B329</f>
        <v>E1742</v>
      </c>
      <c r="C329" s="160" t="str">
        <f>'Calculations for 2021-22'!D329</f>
        <v>E1742</v>
      </c>
      <c r="D329" t="str">
        <f>'Calculations for 2021-22'!E329</f>
        <v>SD</v>
      </c>
      <c r="E329">
        <f>'Calculations for 2021-22'!F329</f>
        <v>0</v>
      </c>
      <c r="F329" s="120" t="str">
        <f>'Calculations for 2021-22'!H329</f>
        <v>Test Valley</v>
      </c>
      <c r="G329" s="156">
        <f>_xlfn.IFNA(INDEX('I.KI 2016-17'!M$8:M$391,MATCH($B329,'I.KI 2016-17'!$B$8:$B$391,0)),"")</f>
        <v>0</v>
      </c>
      <c r="H329" s="149">
        <f>_xlfn.IFNA(INDEX('I.KI 2016-17'!N$8:N$391,MATCH($B329,'I.KI 2016-17'!$B$8:$B$391,0)),"")</f>
        <v>1.012196434954</v>
      </c>
      <c r="I329" s="149">
        <f>_xlfn.IFNA(INDEX('I.KI 2016-17'!O$8:O$391,MATCH($B329,'I.KI 2016-17'!$B$8:$B$391,0)),"")</f>
        <v>0</v>
      </c>
      <c r="J329" s="149">
        <f>_xlfn.IFNA(INDEX('I.KI 2016-17'!P$8:P$391,MATCH($B329,'I.KI 2016-17'!$B$8:$B$391,0)),"")</f>
        <v>0</v>
      </c>
      <c r="K329" s="157">
        <f>_xlfn.IFNA(INDEX('I.KI 2016-17'!Q$8:Q$391,MATCH($B329,'I.KI 2016-17'!$B$8:$B$391,0)),"")</f>
        <v>0</v>
      </c>
      <c r="L329" s="156">
        <f>_xlfn.IFNA(INDEX('I.KI 2016-17'!R$8:R$391,MATCH($B329,'I.KI 2016-17'!$B$8:$B$391,0)),"")</f>
        <v>0</v>
      </c>
      <c r="M329" s="193">
        <f>_xlfn.IFNA(INDEX('I.KI 2016-17'!S$8:S$391,MATCH($B329,'I.KI 2016-17'!$B$8:$B$391,0)),"")</f>
        <v>2.1793087952450003</v>
      </c>
      <c r="N329" s="193">
        <f>_xlfn.IFNA(INDEX('I.KI 2016-17'!T$8:T$391,MATCH($B329,'I.KI 2016-17'!$B$8:$B$391,0)),"")</f>
        <v>0</v>
      </c>
      <c r="O329" s="193">
        <f>_xlfn.IFNA(INDEX('I.KI 2016-17'!U$8:U$391,MATCH($B329,'I.KI 2016-17'!$B$8:$B$391,0)),"")</f>
        <v>0</v>
      </c>
      <c r="P329" s="157">
        <f>_xlfn.IFNA(INDEX('I.KI 2016-17'!V$8:V$391,MATCH($B329,'I.KI 2016-17'!$B$8:$B$391,0)),"")</f>
        <v>0</v>
      </c>
      <c r="Q329" s="156">
        <f>_xlfn.IFNA(INDEX('I.KI 2016-17'!W$8:W$391,MATCH($B329,'I.KI 2016-17'!$B$8:$B$391,0)),"")</f>
        <v>0</v>
      </c>
      <c r="R329" s="193">
        <f>_xlfn.IFNA(INDEX('I.KI 2016-17'!X$8:X$391,MATCH($B329,'I.KI 2016-17'!$B$8:$B$391,0)),"")</f>
        <v>3.1915052301990006</v>
      </c>
      <c r="S329" s="193">
        <f>_xlfn.IFNA(INDEX('I.KI 2016-17'!Y$8:Y$391,MATCH($B329,'I.KI 2016-17'!$B$8:$B$391,0)),"")</f>
        <v>0</v>
      </c>
      <c r="T329" s="193">
        <f>_xlfn.IFNA(INDEX('I.KI 2016-17'!Z$8:Z$391,MATCH($B329,'I.KI 2016-17'!$B$8:$B$391,0)),"")</f>
        <v>0</v>
      </c>
      <c r="U329" s="157">
        <f>_xlfn.IFNA(INDEX('I.KI 2016-17'!AA$8:AA$391,MATCH($B329,'I.KI 2016-17'!$B$8:$B$391,0)),"")</f>
        <v>0</v>
      </c>
      <c r="V329" s="149"/>
      <c r="W329" s="154">
        <f>_xlfn.IFNA(INDEX('I.KI 2016-17'!$H$8:$H$391,MATCH(B329,'I.KI 2016-17'!$B$8:$B$391,0)),"")</f>
        <v>1.012196434954</v>
      </c>
      <c r="X329" s="153">
        <f>_xlfn.IFNA(INDEX('I.KI 2016-17'!$I$8:$I$391,MATCH(B329,'I.KI 2016-17'!$B$8:$B$391,0)),"")</f>
        <v>2.1793087952450003</v>
      </c>
      <c r="Y329" s="155">
        <f>_xlfn.IFNA(INDEX('I.KI 2016-17'!$G$8:$G$391,MATCH(B329,'I.KI 2016-17'!$B$8:$B$391,0)),"")</f>
        <v>3.1915052301990006</v>
      </c>
      <c r="Z329" s="149"/>
      <c r="AA329" s="156">
        <f>_xlfn.IFNA(IF($B329=$B$382,0,_xlfn.IFNA(INDEX('I.Supplementary 2017-18'!N$8:N$35,MATCH($B329,'I.Supplementary 2017-18'!$B$8:$B$35,0)),INDEX('I.KI 2017-18'!N$9:N$393,MATCH($B329,'I.KI 2017-18'!$B$9:$B$393,0)))),"")</f>
        <v>0</v>
      </c>
      <c r="AB329" s="193">
        <f>_xlfn.IFNA(IF($B329=$B$382,0,_xlfn.IFNA(INDEX('I.Supplementary 2017-18'!O$8:O$35,MATCH($B329,'I.Supplementary 2017-18'!$B$8:$B$35,0)),INDEX('I.KI 2017-18'!O$9:O$393,MATCH($B329,'I.KI 2017-18'!$B$9:$B$393,0)))),"")</f>
        <v>0.41749258451634275</v>
      </c>
      <c r="AC329" s="193">
        <f>_xlfn.IFNA(IF($B329=$B$382,0,_xlfn.IFNA(INDEX('I.Supplementary 2017-18'!P$8:P$35,MATCH($B329,'I.Supplementary 2017-18'!$B$8:$B$35,0)),INDEX('I.KI 2017-18'!P$9:P$393,MATCH($B329,'I.KI 2017-18'!$B$9:$B$393,0)))),"")</f>
        <v>0</v>
      </c>
      <c r="AD329" s="193">
        <f>_xlfn.IFNA(IF($B329=$B$382,0,_xlfn.IFNA(INDEX('I.Supplementary 2017-18'!Q$8:Q$35,MATCH($B329,'I.Supplementary 2017-18'!$B$8:$B$35,0)),INDEX('I.KI 2017-18'!Q$9:Q$393,MATCH($B329,'I.KI 2017-18'!$B$9:$B$393,0)))),"")</f>
        <v>0</v>
      </c>
      <c r="AE329" s="157">
        <f>_xlfn.IFNA(IF($B329=$B$382,0,_xlfn.IFNA(INDEX('I.Supplementary 2017-18'!R$8:R$35,MATCH($B329,'I.Supplementary 2017-18'!$B$8:$B$35,0)),INDEX('I.KI 2017-18'!R$9:R$393,MATCH($B329,'I.KI 2017-18'!$B$9:$B$393,0)))),"")</f>
        <v>0</v>
      </c>
      <c r="AF329" s="156">
        <f>_xlfn.IFNA(IF($B329=$B$382,0,_xlfn.IFNA(INDEX('I.Supplementary 2017-18'!S$8:S$35,MATCH($B329,'I.Supplementary 2017-18'!$B$8:$B$35,0)),INDEX('I.KI 2017-18'!S$9:S$393,MATCH($B329,'I.KI 2017-18'!$B$9:$B$393,0)))),"")</f>
        <v>0</v>
      </c>
      <c r="AG329" s="193">
        <f>_xlfn.IFNA(IF($B329=$B$382,0,_xlfn.IFNA(INDEX('I.Supplementary 2017-18'!T$8:T$35,MATCH($B329,'I.Supplementary 2017-18'!$B$8:$B$35,0)),INDEX('I.KI 2017-18'!T$9:T$393,MATCH($B329,'I.KI 2017-18'!$B$9:$B$393,0)))),"")</f>
        <v>2.2238016173359036</v>
      </c>
      <c r="AH329" s="193">
        <f>_xlfn.IFNA(IF($B329=$B$382,0,_xlfn.IFNA(INDEX('I.Supplementary 2017-18'!U$8:U$35,MATCH($B329,'I.Supplementary 2017-18'!$B$8:$B$35,0)),INDEX('I.KI 2017-18'!U$9:U$393,MATCH($B329,'I.KI 2017-18'!$B$9:$B$393,0)))),"")</f>
        <v>0</v>
      </c>
      <c r="AI329" s="193">
        <f>_xlfn.IFNA(IF($B329=$B$382,0,_xlfn.IFNA(INDEX('I.Supplementary 2017-18'!V$8:V$35,MATCH($B329,'I.Supplementary 2017-18'!$B$8:$B$35,0)),INDEX('I.KI 2017-18'!V$9:V$393,MATCH($B329,'I.KI 2017-18'!$B$9:$B$393,0)))),"")</f>
        <v>0</v>
      </c>
      <c r="AJ329" s="157">
        <f>_xlfn.IFNA(IF($B329=$B$382,0,_xlfn.IFNA(INDEX('I.Supplementary 2017-18'!W$8:W$35,MATCH($B329,'I.Supplementary 2017-18'!$B$8:$B$35,0)),INDEX('I.KI 2017-18'!W$9:W$393,MATCH($B329,'I.KI 2017-18'!$B$9:$B$393,0)))),"")</f>
        <v>0</v>
      </c>
      <c r="AK329" s="156">
        <f>_xlfn.IFNA(IF($B329=$B$382,0,_xlfn.IFNA(INDEX('I.Supplementary 2017-18'!X$8:X$35,MATCH($B329,'I.Supplementary 2017-18'!$B$8:$B$35,0)),INDEX('I.KI 2017-18'!X$9:X$393,MATCH($B329,'I.KI 2017-18'!$B$9:$B$393,0)))),"")</f>
        <v>0</v>
      </c>
      <c r="AL329" s="193">
        <f>_xlfn.IFNA(IF($B329=$B$382,0,_xlfn.IFNA(INDEX('I.Supplementary 2017-18'!Y$8:Y$35,MATCH($B329,'I.Supplementary 2017-18'!$B$8:$B$35,0)),INDEX('I.KI 2017-18'!Y$9:Y$393,MATCH($B329,'I.KI 2017-18'!$B$9:$B$393,0)))),"")</f>
        <v>2.6412942018522463</v>
      </c>
      <c r="AM329" s="193">
        <f>_xlfn.IFNA(IF($B329=$B$382,0,_xlfn.IFNA(INDEX('I.Supplementary 2017-18'!Z$8:Z$35,MATCH($B329,'I.Supplementary 2017-18'!$B$8:$B$35,0)),INDEX('I.KI 2017-18'!Z$9:Z$393,MATCH($B329,'I.KI 2017-18'!$B$9:$B$393,0)))),"")</f>
        <v>0</v>
      </c>
      <c r="AN329" s="193">
        <f>_xlfn.IFNA(IF($B329=$B$382,0,_xlfn.IFNA(INDEX('I.Supplementary 2017-18'!AA$8:AA$35,MATCH($B329,'I.Supplementary 2017-18'!$B$8:$B$35,0)),INDEX('I.KI 2017-18'!AA$9:AA$393,MATCH($B329,'I.KI 2017-18'!$B$9:$B$393,0)))),"")</f>
        <v>0</v>
      </c>
      <c r="AO329" s="157">
        <f>_xlfn.IFNA(IF($B329=$B$382,0,_xlfn.IFNA(INDEX('I.Supplementary 2017-18'!AB$8:AB$35,MATCH($B329,'I.Supplementary 2017-18'!$B$8:$B$35,0)),INDEX('I.KI 2017-18'!AB$9:AB$393,MATCH($B329,'I.KI 2017-18'!$B$9:$B$393,0)))),"")</f>
        <v>0</v>
      </c>
      <c r="AP329" s="149"/>
      <c r="AQ329" s="156">
        <f>_xlfn.IFNA(IF($B329=$B$381,0,IF($B329=$B$382,0,_xlfn.IFNA(INDEX('I.Supplementary 2017-18'!I$8:I$35,MATCH($B329,'I.Supplementary 2017-18'!$B$8:$B$35,0)),INDEX('I.KI 2017-18'!I$9:I$393,MATCH($B329,'I.KI 2017-18'!$B$9:$B$393,0))))),"")</f>
        <v>0.41749258451634275</v>
      </c>
      <c r="AR329" s="149">
        <f>_xlfn.IFNA(IF($B329=$B$381,0,IF($B329=$B$382,0,_xlfn.IFNA(INDEX('I.Supplementary 2017-18'!J$8:J$35,MATCH($B329,'I.Supplementary 2017-18'!$B$8:$B$35,0)),INDEX('I.KI 2017-18'!J$9:J$393,MATCH($B329,'I.KI 2017-18'!$B$9:$B$393,0))))),"")</f>
        <v>2.2238016173359036</v>
      </c>
      <c r="AS329" s="157">
        <f>_xlfn.IFNA(IF($B329=$B$381,0,IF($B329=$B$382,0,_xlfn.IFNA(INDEX('I.Supplementary 2017-18'!H$8:H$35,MATCH($B329,'I.Supplementary 2017-18'!$B$8:$B$35,0)),INDEX('I.KI 2017-18'!H$9:H$393,MATCH($B329,'I.KI 2017-18'!$B$9:$B$393,0))))),"")</f>
        <v>2.6412942018522463</v>
      </c>
      <c r="AT329" s="149"/>
      <c r="AU329" s="156">
        <f>_xlfn.IFNA(_xlfn.IFNA(INDEX('I.Supplementary 2018-19'!P$8:P$157,MATCH($B329,'I.Supplementary 2018-19'!$B$8:$B$157,0)),INDEX('I.KI 2018-19'!P$9:P$393,MATCH($B329,'I.KI 2018-19'!$B$9:$B$393,0))),"")</f>
        <v>0</v>
      </c>
      <c r="AV329" s="193">
        <f>_xlfn.IFNA(_xlfn.IFNA(INDEX('I.Supplementary 2018-19'!Q$8:Q$157,MATCH($B329,'I.Supplementary 2018-19'!$B$8:$B$157,0)),INDEX('I.KI 2018-19'!Q$9:Q$393,MATCH($B329,'I.KI 2018-19'!$B$9:$B$393,0))),"")</f>
        <v>5.5979683334305884E-2</v>
      </c>
      <c r="AW329" s="193">
        <f>_xlfn.IFNA(_xlfn.IFNA(INDEX('I.Supplementary 2018-19'!R$8:R$157,MATCH($B329,'I.Supplementary 2018-19'!$B$8:$B$157,0)),INDEX('I.KI 2018-19'!R$9:R$393,MATCH($B329,'I.KI 2018-19'!$B$9:$B$393,0))),"")</f>
        <v>0</v>
      </c>
      <c r="AX329" s="193">
        <f>_xlfn.IFNA(_xlfn.IFNA(INDEX('I.Supplementary 2018-19'!S$8:S$157,MATCH($B329,'I.Supplementary 2018-19'!$B$8:$B$157,0)),INDEX('I.KI 2018-19'!S$9:S$393,MATCH($B329,'I.KI 2018-19'!$B$9:$B$393,0))),"")</f>
        <v>0</v>
      </c>
      <c r="AY329" s="157">
        <f>_xlfn.IFNA(_xlfn.IFNA(INDEX('I.Supplementary 2018-19'!T$8:T$157,MATCH($B329,'I.Supplementary 2018-19'!$B$8:$B$157,0)),INDEX('I.KI 2018-19'!T$9:T$393,MATCH($B329,'I.KI 2018-19'!$B$9:$B$393,0))),"")</f>
        <v>0</v>
      </c>
      <c r="AZ329" s="156">
        <f>_xlfn.IFNA(_xlfn.IFNA(INDEX('I.Supplementary 2018-19'!U$8:U$157,MATCH($B329,'I.Supplementary 2018-19'!$B$8:$B$157,0)),INDEX('I.KI 2018-19'!U$9:U$393,MATCH($B329,'I.KI 2018-19'!$B$9:$B$393,0))),"")</f>
        <v>0</v>
      </c>
      <c r="BA329" s="193">
        <f>_xlfn.IFNA(_xlfn.IFNA(INDEX('I.Supplementary 2018-19'!V$8:V$157,MATCH($B329,'I.Supplementary 2018-19'!$B$8:$B$157,0)),INDEX('I.KI 2018-19'!V$9:V$393,MATCH($B329,'I.KI 2018-19'!$B$9:$B$393,0))),"")</f>
        <v>2.2906111079854798</v>
      </c>
      <c r="BB329" s="193">
        <f>_xlfn.IFNA(_xlfn.IFNA(INDEX('I.Supplementary 2018-19'!W$8:W$157,MATCH($B329,'I.Supplementary 2018-19'!$B$8:$B$157,0)),INDEX('I.KI 2018-19'!W$9:W$393,MATCH($B329,'I.KI 2018-19'!$B$9:$B$393,0))),"")</f>
        <v>0</v>
      </c>
      <c r="BC329" s="193">
        <f>_xlfn.IFNA(_xlfn.IFNA(INDEX('I.Supplementary 2018-19'!X$8:X$157,MATCH($B329,'I.Supplementary 2018-19'!$B$8:$B$157,0)),INDEX('I.KI 2018-19'!X$9:X$393,MATCH($B329,'I.KI 2018-19'!$B$9:$B$393,0))),"")</f>
        <v>0</v>
      </c>
      <c r="BD329" s="157">
        <f>_xlfn.IFNA(_xlfn.IFNA(INDEX('I.Supplementary 2018-19'!Y$8:Y$157,MATCH($B329,'I.Supplementary 2018-19'!$B$8:$B$157,0)),INDEX('I.KI 2018-19'!Y$9:Y$393,MATCH($B329,'I.KI 2018-19'!$B$9:$B$393,0))),"")</f>
        <v>0</v>
      </c>
      <c r="BE329" s="156">
        <f>_xlfn.IFNA(_xlfn.IFNA(INDEX('I.Supplementary 2018-19'!Z$8:Z$157,MATCH($B329,'I.Supplementary 2018-19'!$B$8:$B$157,0)),INDEX('I.KI 2018-19'!Z$9:Z$393,MATCH($B329,'I.KI 2018-19'!$B$9:$B$393,0))),"")</f>
        <v>0</v>
      </c>
      <c r="BF329" s="193">
        <f>_xlfn.IFNA(_xlfn.IFNA(INDEX('I.Supplementary 2018-19'!AA$8:AA$157,MATCH($B329,'I.Supplementary 2018-19'!$B$8:$B$157,0)),INDEX('I.KI 2018-19'!AA$9:AA$393,MATCH($B329,'I.KI 2018-19'!$B$9:$B$393,0))),"")</f>
        <v>2.3465907913197857</v>
      </c>
      <c r="BG329" s="193">
        <f>_xlfn.IFNA(_xlfn.IFNA(INDEX('I.Supplementary 2018-19'!AB$8:AB$157,MATCH($B329,'I.Supplementary 2018-19'!$B$8:$B$157,0)),INDEX('I.KI 2018-19'!AB$9:AB$393,MATCH($B329,'I.KI 2018-19'!$B$9:$B$393,0))),"")</f>
        <v>0</v>
      </c>
      <c r="BH329" s="193">
        <f>_xlfn.IFNA(_xlfn.IFNA(INDEX('I.Supplementary 2018-19'!AC$8:AC$157,MATCH($B329,'I.Supplementary 2018-19'!$B$8:$B$157,0)),INDEX('I.KI 2018-19'!AC$9:AC$393,MATCH($B329,'I.KI 2018-19'!$B$9:$B$393,0))),"")</f>
        <v>0</v>
      </c>
      <c r="BI329" s="157">
        <f>_xlfn.IFNA(_xlfn.IFNA(INDEX('I.Supplementary 2018-19'!AD$8:AD$157,MATCH($B329,'I.Supplementary 2018-19'!$B$8:$B$157,0)),INDEX('I.KI 2018-19'!AD$9:AD$393,MATCH($B329,'I.KI 2018-19'!$B$9:$B$393,0))),"")</f>
        <v>0</v>
      </c>
      <c r="BJ329" s="149"/>
      <c r="BK329" s="156">
        <f>_xlfn.IFNA(IF($B329=$B$381,0,IF($B329=$B$382,0,_xlfn.IFNA(INDEX('I.Supplementary 2018-19'!I$8:I$157,MATCH($B329,'I.Supplementary 2018-19'!$B$8:$B$157,0)),INDEX('I.KI 2018-19'!I$9:I$393,MATCH($B329,'I.KI 2018-19'!$B$9:$B$393,0))))),"")</f>
        <v>5.5979683334305884E-2</v>
      </c>
      <c r="BL329" s="149">
        <f>_xlfn.IFNA(IF($B329=$B$381,0,IF($B329=$B$382,0,_xlfn.IFNA(INDEX('I.Supplementary 2018-19'!J$8:J$157,MATCH($B329,'I.Supplementary 2018-19'!$B$8:$B$157,0)),INDEX('I.KI 2018-19'!J$9:J$393,MATCH($B329,'I.KI 2018-19'!$B$9:$B$393,0))))),"")</f>
        <v>2.2906111079854798</v>
      </c>
      <c r="BM329" s="157">
        <f>_xlfn.IFNA(IF($B329=$B$381,0,IF($B329=$B$382,0,_xlfn.IFNA(INDEX('I.Supplementary 2018-19'!H$8:H$157,MATCH($B329,'I.Supplementary 2018-19'!$B$8:$B$157,0)),INDEX('I.KI 2018-19'!H$9:H$393,MATCH($B329,'I.KI 2018-19'!$B$9:$B$393,0))))),"")</f>
        <v>2.3465907913197857</v>
      </c>
    </row>
    <row r="330" spans="2:65">
      <c r="B330" s="121" t="str">
        <f>'Calculations for 2021-22'!B330</f>
        <v>E1636</v>
      </c>
      <c r="C330" s="160" t="str">
        <f>'Calculations for 2021-22'!D330</f>
        <v>E1636</v>
      </c>
      <c r="D330" t="str">
        <f>'Calculations for 2021-22'!E330</f>
        <v>SD</v>
      </c>
      <c r="E330">
        <f>'Calculations for 2021-22'!F330</f>
        <v>0</v>
      </c>
      <c r="F330" s="120" t="str">
        <f>'Calculations for 2021-22'!H330</f>
        <v>Tewkesbury</v>
      </c>
      <c r="G330" s="156">
        <f>_xlfn.IFNA(INDEX('I.KI 2016-17'!M$8:M$391,MATCH($B330,'I.KI 2016-17'!$B$8:$B$391,0)),"")</f>
        <v>0</v>
      </c>
      <c r="H330" s="149">
        <f>_xlfn.IFNA(INDEX('I.KI 2016-17'!N$8:N$391,MATCH($B330,'I.KI 2016-17'!$B$8:$B$391,0)),"")</f>
        <v>0.88746698453200001</v>
      </c>
      <c r="I330" s="149">
        <f>_xlfn.IFNA(INDEX('I.KI 2016-17'!O$8:O$391,MATCH($B330,'I.KI 2016-17'!$B$8:$B$391,0)),"")</f>
        <v>0</v>
      </c>
      <c r="J330" s="149">
        <f>_xlfn.IFNA(INDEX('I.KI 2016-17'!P$8:P$391,MATCH($B330,'I.KI 2016-17'!$B$8:$B$391,0)),"")</f>
        <v>0</v>
      </c>
      <c r="K330" s="157">
        <f>_xlfn.IFNA(INDEX('I.KI 2016-17'!Q$8:Q$391,MATCH($B330,'I.KI 2016-17'!$B$8:$B$391,0)),"")</f>
        <v>0</v>
      </c>
      <c r="L330" s="156">
        <f>_xlfn.IFNA(INDEX('I.KI 2016-17'!R$8:R$391,MATCH($B330,'I.KI 2016-17'!$B$8:$B$391,0)),"")</f>
        <v>0</v>
      </c>
      <c r="M330" s="193">
        <f>_xlfn.IFNA(INDEX('I.KI 2016-17'!S$8:S$391,MATCH($B330,'I.KI 2016-17'!$B$8:$B$391,0)),"")</f>
        <v>1.689642507671</v>
      </c>
      <c r="N330" s="193">
        <f>_xlfn.IFNA(INDEX('I.KI 2016-17'!T$8:T$391,MATCH($B330,'I.KI 2016-17'!$B$8:$B$391,0)),"")</f>
        <v>0</v>
      </c>
      <c r="O330" s="193">
        <f>_xlfn.IFNA(INDEX('I.KI 2016-17'!U$8:U$391,MATCH($B330,'I.KI 2016-17'!$B$8:$B$391,0)),"")</f>
        <v>0</v>
      </c>
      <c r="P330" s="157">
        <f>_xlfn.IFNA(INDEX('I.KI 2016-17'!V$8:V$391,MATCH($B330,'I.KI 2016-17'!$B$8:$B$391,0)),"")</f>
        <v>0</v>
      </c>
      <c r="Q330" s="156">
        <f>_xlfn.IFNA(INDEX('I.KI 2016-17'!W$8:W$391,MATCH($B330,'I.KI 2016-17'!$B$8:$B$391,0)),"")</f>
        <v>0</v>
      </c>
      <c r="R330" s="193">
        <f>_xlfn.IFNA(INDEX('I.KI 2016-17'!X$8:X$391,MATCH($B330,'I.KI 2016-17'!$B$8:$B$391,0)),"")</f>
        <v>2.5771094922030002</v>
      </c>
      <c r="S330" s="193">
        <f>_xlfn.IFNA(INDEX('I.KI 2016-17'!Y$8:Y$391,MATCH($B330,'I.KI 2016-17'!$B$8:$B$391,0)),"")</f>
        <v>0</v>
      </c>
      <c r="T330" s="193">
        <f>_xlfn.IFNA(INDEX('I.KI 2016-17'!Z$8:Z$391,MATCH($B330,'I.KI 2016-17'!$B$8:$B$391,0)),"")</f>
        <v>0</v>
      </c>
      <c r="U330" s="157">
        <f>_xlfn.IFNA(INDEX('I.KI 2016-17'!AA$8:AA$391,MATCH($B330,'I.KI 2016-17'!$B$8:$B$391,0)),"")</f>
        <v>0</v>
      </c>
      <c r="V330" s="149"/>
      <c r="W330" s="154">
        <f>_xlfn.IFNA(INDEX('I.KI 2016-17'!$H$8:$H$391,MATCH(B330,'I.KI 2016-17'!$B$8:$B$391,0)),"")</f>
        <v>0.88746698453200001</v>
      </c>
      <c r="X330" s="153">
        <f>_xlfn.IFNA(INDEX('I.KI 2016-17'!$I$8:$I$391,MATCH(B330,'I.KI 2016-17'!$B$8:$B$391,0)),"")</f>
        <v>1.689642507671</v>
      </c>
      <c r="Y330" s="155">
        <f>_xlfn.IFNA(INDEX('I.KI 2016-17'!$G$8:$G$391,MATCH(B330,'I.KI 2016-17'!$B$8:$B$391,0)),"")</f>
        <v>2.5771094922030002</v>
      </c>
      <c r="Z330" s="149"/>
      <c r="AA330" s="156">
        <f>_xlfn.IFNA(IF($B330=$B$382,0,_xlfn.IFNA(INDEX('I.Supplementary 2017-18'!N$8:N$35,MATCH($B330,'I.Supplementary 2017-18'!$B$8:$B$35,0)),INDEX('I.KI 2017-18'!N$9:N$393,MATCH($B330,'I.KI 2017-18'!$B$9:$B$393,0)))),"")</f>
        <v>0</v>
      </c>
      <c r="AB330" s="193">
        <f>_xlfn.IFNA(IF($B330=$B$382,0,_xlfn.IFNA(INDEX('I.Supplementary 2017-18'!O$8:O$35,MATCH($B330,'I.Supplementary 2017-18'!$B$8:$B$35,0)),INDEX('I.KI 2017-18'!O$9:O$393,MATCH($B330,'I.KI 2017-18'!$B$9:$B$393,0)))),"")</f>
        <v>0.51525257210227238</v>
      </c>
      <c r="AC330" s="193">
        <f>_xlfn.IFNA(IF($B330=$B$382,0,_xlfn.IFNA(INDEX('I.Supplementary 2017-18'!P$8:P$35,MATCH($B330,'I.Supplementary 2017-18'!$B$8:$B$35,0)),INDEX('I.KI 2017-18'!P$9:P$393,MATCH($B330,'I.KI 2017-18'!$B$9:$B$393,0)))),"")</f>
        <v>0</v>
      </c>
      <c r="AD330" s="193">
        <f>_xlfn.IFNA(IF($B330=$B$382,0,_xlfn.IFNA(INDEX('I.Supplementary 2017-18'!Q$8:Q$35,MATCH($B330,'I.Supplementary 2017-18'!$B$8:$B$35,0)),INDEX('I.KI 2017-18'!Q$9:Q$393,MATCH($B330,'I.KI 2017-18'!$B$9:$B$393,0)))),"")</f>
        <v>0</v>
      </c>
      <c r="AE330" s="157">
        <f>_xlfn.IFNA(IF($B330=$B$382,0,_xlfn.IFNA(INDEX('I.Supplementary 2017-18'!R$8:R$35,MATCH($B330,'I.Supplementary 2017-18'!$B$8:$B$35,0)),INDEX('I.KI 2017-18'!R$9:R$393,MATCH($B330,'I.KI 2017-18'!$B$9:$B$393,0)))),"")</f>
        <v>0</v>
      </c>
      <c r="AF330" s="156">
        <f>_xlfn.IFNA(IF($B330=$B$382,0,_xlfn.IFNA(INDEX('I.Supplementary 2017-18'!S$8:S$35,MATCH($B330,'I.Supplementary 2017-18'!$B$8:$B$35,0)),INDEX('I.KI 2017-18'!S$9:S$393,MATCH($B330,'I.KI 2017-18'!$B$9:$B$393,0)))),"")</f>
        <v>0</v>
      </c>
      <c r="AG330" s="193">
        <f>_xlfn.IFNA(IF($B330=$B$382,0,_xlfn.IFNA(INDEX('I.Supplementary 2017-18'!T$8:T$35,MATCH($B330,'I.Supplementary 2017-18'!$B$8:$B$35,0)),INDEX('I.KI 2017-18'!T$9:T$393,MATCH($B330,'I.KI 2017-18'!$B$9:$B$393,0)))),"")</f>
        <v>1.7241382907628962</v>
      </c>
      <c r="AH330" s="193">
        <f>_xlfn.IFNA(IF($B330=$B$382,0,_xlfn.IFNA(INDEX('I.Supplementary 2017-18'!U$8:U$35,MATCH($B330,'I.Supplementary 2017-18'!$B$8:$B$35,0)),INDEX('I.KI 2017-18'!U$9:U$393,MATCH($B330,'I.KI 2017-18'!$B$9:$B$393,0)))),"")</f>
        <v>0</v>
      </c>
      <c r="AI330" s="193">
        <f>_xlfn.IFNA(IF($B330=$B$382,0,_xlfn.IFNA(INDEX('I.Supplementary 2017-18'!V$8:V$35,MATCH($B330,'I.Supplementary 2017-18'!$B$8:$B$35,0)),INDEX('I.KI 2017-18'!V$9:V$393,MATCH($B330,'I.KI 2017-18'!$B$9:$B$393,0)))),"")</f>
        <v>0</v>
      </c>
      <c r="AJ330" s="157">
        <f>_xlfn.IFNA(IF($B330=$B$382,0,_xlfn.IFNA(INDEX('I.Supplementary 2017-18'!W$8:W$35,MATCH($B330,'I.Supplementary 2017-18'!$B$8:$B$35,0)),INDEX('I.KI 2017-18'!W$9:W$393,MATCH($B330,'I.KI 2017-18'!$B$9:$B$393,0)))),"")</f>
        <v>0</v>
      </c>
      <c r="AK330" s="156">
        <f>_xlfn.IFNA(IF($B330=$B$382,0,_xlfn.IFNA(INDEX('I.Supplementary 2017-18'!X$8:X$35,MATCH($B330,'I.Supplementary 2017-18'!$B$8:$B$35,0)),INDEX('I.KI 2017-18'!X$9:X$393,MATCH($B330,'I.KI 2017-18'!$B$9:$B$393,0)))),"")</f>
        <v>0</v>
      </c>
      <c r="AL330" s="193">
        <f>_xlfn.IFNA(IF($B330=$B$382,0,_xlfn.IFNA(INDEX('I.Supplementary 2017-18'!Y$8:Y$35,MATCH($B330,'I.Supplementary 2017-18'!$B$8:$B$35,0)),INDEX('I.KI 2017-18'!Y$9:Y$393,MATCH($B330,'I.KI 2017-18'!$B$9:$B$393,0)))),"")</f>
        <v>2.2393908628651684</v>
      </c>
      <c r="AM330" s="193">
        <f>_xlfn.IFNA(IF($B330=$B$382,0,_xlfn.IFNA(INDEX('I.Supplementary 2017-18'!Z$8:Z$35,MATCH($B330,'I.Supplementary 2017-18'!$B$8:$B$35,0)),INDEX('I.KI 2017-18'!Z$9:Z$393,MATCH($B330,'I.KI 2017-18'!$B$9:$B$393,0)))),"")</f>
        <v>0</v>
      </c>
      <c r="AN330" s="193">
        <f>_xlfn.IFNA(IF($B330=$B$382,0,_xlfn.IFNA(INDEX('I.Supplementary 2017-18'!AA$8:AA$35,MATCH($B330,'I.Supplementary 2017-18'!$B$8:$B$35,0)),INDEX('I.KI 2017-18'!AA$9:AA$393,MATCH($B330,'I.KI 2017-18'!$B$9:$B$393,0)))),"")</f>
        <v>0</v>
      </c>
      <c r="AO330" s="157">
        <f>_xlfn.IFNA(IF($B330=$B$382,0,_xlfn.IFNA(INDEX('I.Supplementary 2017-18'!AB$8:AB$35,MATCH($B330,'I.Supplementary 2017-18'!$B$8:$B$35,0)),INDEX('I.KI 2017-18'!AB$9:AB$393,MATCH($B330,'I.KI 2017-18'!$B$9:$B$393,0)))),"")</f>
        <v>0</v>
      </c>
      <c r="AP330" s="149"/>
      <c r="AQ330" s="156">
        <f>_xlfn.IFNA(IF($B330=$B$381,0,IF($B330=$B$382,0,_xlfn.IFNA(INDEX('I.Supplementary 2017-18'!I$8:I$35,MATCH($B330,'I.Supplementary 2017-18'!$B$8:$B$35,0)),INDEX('I.KI 2017-18'!I$9:I$393,MATCH($B330,'I.KI 2017-18'!$B$9:$B$393,0))))),"")</f>
        <v>0.51525257210227238</v>
      </c>
      <c r="AR330" s="149">
        <f>_xlfn.IFNA(IF($B330=$B$381,0,IF($B330=$B$382,0,_xlfn.IFNA(INDEX('I.Supplementary 2017-18'!J$8:J$35,MATCH($B330,'I.Supplementary 2017-18'!$B$8:$B$35,0)),INDEX('I.KI 2017-18'!J$9:J$393,MATCH($B330,'I.KI 2017-18'!$B$9:$B$393,0))))),"")</f>
        <v>1.7241382907628962</v>
      </c>
      <c r="AS330" s="157">
        <f>_xlfn.IFNA(IF($B330=$B$381,0,IF($B330=$B$382,0,_xlfn.IFNA(INDEX('I.Supplementary 2017-18'!H$8:H$35,MATCH($B330,'I.Supplementary 2017-18'!$B$8:$B$35,0)),INDEX('I.KI 2017-18'!H$9:H$393,MATCH($B330,'I.KI 2017-18'!$B$9:$B$393,0))))),"")</f>
        <v>2.2393908628651684</v>
      </c>
      <c r="AT330" s="149"/>
      <c r="AU330" s="156">
        <f>_xlfn.IFNA(_xlfn.IFNA(INDEX('I.Supplementary 2018-19'!P$8:P$157,MATCH($B330,'I.Supplementary 2018-19'!$B$8:$B$157,0)),INDEX('I.KI 2018-19'!P$9:P$393,MATCH($B330,'I.KI 2018-19'!$B$9:$B$393,0))),"")</f>
        <v>0</v>
      </c>
      <c r="AV330" s="193">
        <f>_xlfn.IFNA(_xlfn.IFNA(INDEX('I.Supplementary 2018-19'!Q$8:Q$157,MATCH($B330,'I.Supplementary 2018-19'!$B$8:$B$157,0)),INDEX('I.KI 2018-19'!Q$9:Q$393,MATCH($B330,'I.KI 2018-19'!$B$9:$B$393,0))),"")</f>
        <v>0.28262730471615122</v>
      </c>
      <c r="AW330" s="193">
        <f>_xlfn.IFNA(_xlfn.IFNA(INDEX('I.Supplementary 2018-19'!R$8:R$157,MATCH($B330,'I.Supplementary 2018-19'!$B$8:$B$157,0)),INDEX('I.KI 2018-19'!R$9:R$393,MATCH($B330,'I.KI 2018-19'!$B$9:$B$393,0))),"")</f>
        <v>0</v>
      </c>
      <c r="AX330" s="193">
        <f>_xlfn.IFNA(_xlfn.IFNA(INDEX('I.Supplementary 2018-19'!S$8:S$157,MATCH($B330,'I.Supplementary 2018-19'!$B$8:$B$157,0)),INDEX('I.KI 2018-19'!S$9:S$393,MATCH($B330,'I.KI 2018-19'!$B$9:$B$393,0))),"")</f>
        <v>0</v>
      </c>
      <c r="AY330" s="157">
        <f>_xlfn.IFNA(_xlfn.IFNA(INDEX('I.Supplementary 2018-19'!T$8:T$157,MATCH($B330,'I.Supplementary 2018-19'!$B$8:$B$157,0)),INDEX('I.KI 2018-19'!T$9:T$393,MATCH($B330,'I.KI 2018-19'!$B$9:$B$393,0))),"")</f>
        <v>0</v>
      </c>
      <c r="AZ330" s="156">
        <f>_xlfn.IFNA(_xlfn.IFNA(INDEX('I.Supplementary 2018-19'!U$8:U$157,MATCH($B330,'I.Supplementary 2018-19'!$B$8:$B$157,0)),INDEX('I.KI 2018-19'!U$9:U$393,MATCH($B330,'I.KI 2018-19'!$B$9:$B$393,0))),"")</f>
        <v>0</v>
      </c>
      <c r="BA330" s="193">
        <f>_xlfn.IFNA(_xlfn.IFNA(INDEX('I.Supplementary 2018-19'!V$8:V$157,MATCH($B330,'I.Supplementary 2018-19'!$B$8:$B$157,0)),INDEX('I.KI 2018-19'!V$9:V$393,MATCH($B330,'I.KI 2018-19'!$B$9:$B$393,0))),"")</f>
        <v>1.7759364368373178</v>
      </c>
      <c r="BB330" s="193">
        <f>_xlfn.IFNA(_xlfn.IFNA(INDEX('I.Supplementary 2018-19'!W$8:W$157,MATCH($B330,'I.Supplementary 2018-19'!$B$8:$B$157,0)),INDEX('I.KI 2018-19'!W$9:W$393,MATCH($B330,'I.KI 2018-19'!$B$9:$B$393,0))),"")</f>
        <v>0</v>
      </c>
      <c r="BC330" s="193">
        <f>_xlfn.IFNA(_xlfn.IFNA(INDEX('I.Supplementary 2018-19'!X$8:X$157,MATCH($B330,'I.Supplementary 2018-19'!$B$8:$B$157,0)),INDEX('I.KI 2018-19'!X$9:X$393,MATCH($B330,'I.KI 2018-19'!$B$9:$B$393,0))),"")</f>
        <v>0</v>
      </c>
      <c r="BD330" s="157">
        <f>_xlfn.IFNA(_xlfn.IFNA(INDEX('I.Supplementary 2018-19'!Y$8:Y$157,MATCH($B330,'I.Supplementary 2018-19'!$B$8:$B$157,0)),INDEX('I.KI 2018-19'!Y$9:Y$393,MATCH($B330,'I.KI 2018-19'!$B$9:$B$393,0))),"")</f>
        <v>0</v>
      </c>
      <c r="BE330" s="156">
        <f>_xlfn.IFNA(_xlfn.IFNA(INDEX('I.Supplementary 2018-19'!Z$8:Z$157,MATCH($B330,'I.Supplementary 2018-19'!$B$8:$B$157,0)),INDEX('I.KI 2018-19'!Z$9:Z$393,MATCH($B330,'I.KI 2018-19'!$B$9:$B$393,0))),"")</f>
        <v>0</v>
      </c>
      <c r="BF330" s="193">
        <f>_xlfn.IFNA(_xlfn.IFNA(INDEX('I.Supplementary 2018-19'!AA$8:AA$157,MATCH($B330,'I.Supplementary 2018-19'!$B$8:$B$157,0)),INDEX('I.KI 2018-19'!AA$9:AA$393,MATCH($B330,'I.KI 2018-19'!$B$9:$B$393,0))),"")</f>
        <v>2.0585637415534692</v>
      </c>
      <c r="BG330" s="193">
        <f>_xlfn.IFNA(_xlfn.IFNA(INDEX('I.Supplementary 2018-19'!AB$8:AB$157,MATCH($B330,'I.Supplementary 2018-19'!$B$8:$B$157,0)),INDEX('I.KI 2018-19'!AB$9:AB$393,MATCH($B330,'I.KI 2018-19'!$B$9:$B$393,0))),"")</f>
        <v>0</v>
      </c>
      <c r="BH330" s="193">
        <f>_xlfn.IFNA(_xlfn.IFNA(INDEX('I.Supplementary 2018-19'!AC$8:AC$157,MATCH($B330,'I.Supplementary 2018-19'!$B$8:$B$157,0)),INDEX('I.KI 2018-19'!AC$9:AC$393,MATCH($B330,'I.KI 2018-19'!$B$9:$B$393,0))),"")</f>
        <v>0</v>
      </c>
      <c r="BI330" s="157">
        <f>_xlfn.IFNA(_xlfn.IFNA(INDEX('I.Supplementary 2018-19'!AD$8:AD$157,MATCH($B330,'I.Supplementary 2018-19'!$B$8:$B$157,0)),INDEX('I.KI 2018-19'!AD$9:AD$393,MATCH($B330,'I.KI 2018-19'!$B$9:$B$393,0))),"")</f>
        <v>0</v>
      </c>
      <c r="BJ330" s="149"/>
      <c r="BK330" s="156">
        <f>_xlfn.IFNA(IF($B330=$B$381,0,IF($B330=$B$382,0,_xlfn.IFNA(INDEX('I.Supplementary 2018-19'!I$8:I$157,MATCH($B330,'I.Supplementary 2018-19'!$B$8:$B$157,0)),INDEX('I.KI 2018-19'!I$9:I$393,MATCH($B330,'I.KI 2018-19'!$B$9:$B$393,0))))),"")</f>
        <v>0.28262730471615122</v>
      </c>
      <c r="BL330" s="149">
        <f>_xlfn.IFNA(IF($B330=$B$381,0,IF($B330=$B$382,0,_xlfn.IFNA(INDEX('I.Supplementary 2018-19'!J$8:J$157,MATCH($B330,'I.Supplementary 2018-19'!$B$8:$B$157,0)),INDEX('I.KI 2018-19'!J$9:J$393,MATCH($B330,'I.KI 2018-19'!$B$9:$B$393,0))))),"")</f>
        <v>1.7759364368373178</v>
      </c>
      <c r="BM330" s="157">
        <f>_xlfn.IFNA(IF($B330=$B$381,0,IF($B330=$B$382,0,_xlfn.IFNA(INDEX('I.Supplementary 2018-19'!H$8:H$157,MATCH($B330,'I.Supplementary 2018-19'!$B$8:$B$157,0)),INDEX('I.KI 2018-19'!H$9:H$393,MATCH($B330,'I.KI 2018-19'!$B$9:$B$393,0))))),"")</f>
        <v>2.0585637415534692</v>
      </c>
    </row>
    <row r="331" spans="2:65">
      <c r="B331" s="121" t="str">
        <f>'Calculations for 2021-22'!B331</f>
        <v>E2242</v>
      </c>
      <c r="C331" s="160" t="str">
        <f>'Calculations for 2021-22'!D331</f>
        <v>E2242</v>
      </c>
      <c r="D331" t="str">
        <f>'Calculations for 2021-22'!E331</f>
        <v>SD</v>
      </c>
      <c r="E331">
        <f>'Calculations for 2021-22'!F331</f>
        <v>0</v>
      </c>
      <c r="F331" s="120" t="str">
        <f>'Calculations for 2021-22'!H331</f>
        <v>Thanet</v>
      </c>
      <c r="G331" s="156">
        <f>_xlfn.IFNA(INDEX('I.KI 2016-17'!M$8:M$391,MATCH($B331,'I.KI 2016-17'!$B$8:$B$391,0)),"")</f>
        <v>0</v>
      </c>
      <c r="H331" s="149">
        <f>_xlfn.IFNA(INDEX('I.KI 2016-17'!N$8:N$391,MATCH($B331,'I.KI 2016-17'!$B$8:$B$391,0)),"")</f>
        <v>2.4648915218590002</v>
      </c>
      <c r="I331" s="149">
        <f>_xlfn.IFNA(INDEX('I.KI 2016-17'!O$8:O$391,MATCH($B331,'I.KI 2016-17'!$B$8:$B$391,0)),"")</f>
        <v>0</v>
      </c>
      <c r="J331" s="149">
        <f>_xlfn.IFNA(INDEX('I.KI 2016-17'!P$8:P$391,MATCH($B331,'I.KI 2016-17'!$B$8:$B$391,0)),"")</f>
        <v>0</v>
      </c>
      <c r="K331" s="157">
        <f>_xlfn.IFNA(INDEX('I.KI 2016-17'!Q$8:Q$391,MATCH($B331,'I.KI 2016-17'!$B$8:$B$391,0)),"")</f>
        <v>0</v>
      </c>
      <c r="L331" s="156">
        <f>_xlfn.IFNA(INDEX('I.KI 2016-17'!R$8:R$391,MATCH($B331,'I.KI 2016-17'!$B$8:$B$391,0)),"")</f>
        <v>0</v>
      </c>
      <c r="M331" s="193">
        <f>_xlfn.IFNA(INDEX('I.KI 2016-17'!S$8:S$391,MATCH($B331,'I.KI 2016-17'!$B$8:$B$391,0)),"")</f>
        <v>4.6252042261499993</v>
      </c>
      <c r="N331" s="193">
        <f>_xlfn.IFNA(INDEX('I.KI 2016-17'!T$8:T$391,MATCH($B331,'I.KI 2016-17'!$B$8:$B$391,0)),"")</f>
        <v>0</v>
      </c>
      <c r="O331" s="193">
        <f>_xlfn.IFNA(INDEX('I.KI 2016-17'!U$8:U$391,MATCH($B331,'I.KI 2016-17'!$B$8:$B$391,0)),"")</f>
        <v>0</v>
      </c>
      <c r="P331" s="157">
        <f>_xlfn.IFNA(INDEX('I.KI 2016-17'!V$8:V$391,MATCH($B331,'I.KI 2016-17'!$B$8:$B$391,0)),"")</f>
        <v>0</v>
      </c>
      <c r="Q331" s="156">
        <f>_xlfn.IFNA(INDEX('I.KI 2016-17'!W$8:W$391,MATCH($B331,'I.KI 2016-17'!$B$8:$B$391,0)),"")</f>
        <v>0</v>
      </c>
      <c r="R331" s="193">
        <f>_xlfn.IFNA(INDEX('I.KI 2016-17'!X$8:X$391,MATCH($B331,'I.KI 2016-17'!$B$8:$B$391,0)),"")</f>
        <v>7.0900957480089994</v>
      </c>
      <c r="S331" s="193">
        <f>_xlfn.IFNA(INDEX('I.KI 2016-17'!Y$8:Y$391,MATCH($B331,'I.KI 2016-17'!$B$8:$B$391,0)),"")</f>
        <v>0</v>
      </c>
      <c r="T331" s="193">
        <f>_xlfn.IFNA(INDEX('I.KI 2016-17'!Z$8:Z$391,MATCH($B331,'I.KI 2016-17'!$B$8:$B$391,0)),"")</f>
        <v>0</v>
      </c>
      <c r="U331" s="157">
        <f>_xlfn.IFNA(INDEX('I.KI 2016-17'!AA$8:AA$391,MATCH($B331,'I.KI 2016-17'!$B$8:$B$391,0)),"")</f>
        <v>0</v>
      </c>
      <c r="V331" s="149"/>
      <c r="W331" s="154">
        <f>_xlfn.IFNA(INDEX('I.KI 2016-17'!$H$8:$H$391,MATCH(B331,'I.KI 2016-17'!$B$8:$B$391,0)),"")</f>
        <v>2.4648915218590002</v>
      </c>
      <c r="X331" s="153">
        <f>_xlfn.IFNA(INDEX('I.KI 2016-17'!$I$8:$I$391,MATCH(B331,'I.KI 2016-17'!$B$8:$B$391,0)),"")</f>
        <v>4.6252042261499993</v>
      </c>
      <c r="Y331" s="155">
        <f>_xlfn.IFNA(INDEX('I.KI 2016-17'!$G$8:$G$391,MATCH(B331,'I.KI 2016-17'!$B$8:$B$391,0)),"")</f>
        <v>7.0900957480089994</v>
      </c>
      <c r="Z331" s="149"/>
      <c r="AA331" s="156">
        <f>_xlfn.IFNA(IF($B331=$B$382,0,_xlfn.IFNA(INDEX('I.Supplementary 2017-18'!N$8:N$35,MATCH($B331,'I.Supplementary 2017-18'!$B$8:$B$35,0)),INDEX('I.KI 2017-18'!N$9:N$393,MATCH($B331,'I.KI 2017-18'!$B$9:$B$393,0)))),"")</f>
        <v>0</v>
      </c>
      <c r="AB331" s="193">
        <f>_xlfn.IFNA(IF($B331=$B$382,0,_xlfn.IFNA(INDEX('I.Supplementary 2017-18'!O$8:O$35,MATCH($B331,'I.Supplementary 2017-18'!$B$8:$B$35,0)),INDEX('I.KI 2017-18'!O$9:O$393,MATCH($B331,'I.KI 2017-18'!$B$9:$B$393,0)))),"")</f>
        <v>1.4457755069100522</v>
      </c>
      <c r="AC331" s="193">
        <f>_xlfn.IFNA(IF($B331=$B$382,0,_xlfn.IFNA(INDEX('I.Supplementary 2017-18'!P$8:P$35,MATCH($B331,'I.Supplementary 2017-18'!$B$8:$B$35,0)),INDEX('I.KI 2017-18'!P$9:P$393,MATCH($B331,'I.KI 2017-18'!$B$9:$B$393,0)))),"")</f>
        <v>0</v>
      </c>
      <c r="AD331" s="193">
        <f>_xlfn.IFNA(IF($B331=$B$382,0,_xlfn.IFNA(INDEX('I.Supplementary 2017-18'!Q$8:Q$35,MATCH($B331,'I.Supplementary 2017-18'!$B$8:$B$35,0)),INDEX('I.KI 2017-18'!Q$9:Q$393,MATCH($B331,'I.KI 2017-18'!$B$9:$B$393,0)))),"")</f>
        <v>0</v>
      </c>
      <c r="AE331" s="157">
        <f>_xlfn.IFNA(IF($B331=$B$382,0,_xlfn.IFNA(INDEX('I.Supplementary 2017-18'!R$8:R$35,MATCH($B331,'I.Supplementary 2017-18'!$B$8:$B$35,0)),INDEX('I.KI 2017-18'!R$9:R$393,MATCH($B331,'I.KI 2017-18'!$B$9:$B$393,0)))),"")</f>
        <v>0</v>
      </c>
      <c r="AF331" s="156">
        <f>_xlfn.IFNA(IF($B331=$B$382,0,_xlfn.IFNA(INDEX('I.Supplementary 2017-18'!S$8:S$35,MATCH($B331,'I.Supplementary 2017-18'!$B$8:$B$35,0)),INDEX('I.KI 2017-18'!S$9:S$393,MATCH($B331,'I.KI 2017-18'!$B$9:$B$393,0)))),"")</f>
        <v>0</v>
      </c>
      <c r="AG331" s="193">
        <f>_xlfn.IFNA(IF($B331=$B$382,0,_xlfn.IFNA(INDEX('I.Supplementary 2017-18'!T$8:T$35,MATCH($B331,'I.Supplementary 2017-18'!$B$8:$B$35,0)),INDEX('I.KI 2017-18'!T$9:T$393,MATCH($B331,'I.KI 2017-18'!$B$9:$B$393,0)))),"")</f>
        <v>4.7196325096576839</v>
      </c>
      <c r="AH331" s="193">
        <f>_xlfn.IFNA(IF($B331=$B$382,0,_xlfn.IFNA(INDEX('I.Supplementary 2017-18'!U$8:U$35,MATCH($B331,'I.Supplementary 2017-18'!$B$8:$B$35,0)),INDEX('I.KI 2017-18'!U$9:U$393,MATCH($B331,'I.KI 2017-18'!$B$9:$B$393,0)))),"")</f>
        <v>0</v>
      </c>
      <c r="AI331" s="193">
        <f>_xlfn.IFNA(IF($B331=$B$382,0,_xlfn.IFNA(INDEX('I.Supplementary 2017-18'!V$8:V$35,MATCH($B331,'I.Supplementary 2017-18'!$B$8:$B$35,0)),INDEX('I.KI 2017-18'!V$9:V$393,MATCH($B331,'I.KI 2017-18'!$B$9:$B$393,0)))),"")</f>
        <v>0</v>
      </c>
      <c r="AJ331" s="157">
        <f>_xlfn.IFNA(IF($B331=$B$382,0,_xlfn.IFNA(INDEX('I.Supplementary 2017-18'!W$8:W$35,MATCH($B331,'I.Supplementary 2017-18'!$B$8:$B$35,0)),INDEX('I.KI 2017-18'!W$9:W$393,MATCH($B331,'I.KI 2017-18'!$B$9:$B$393,0)))),"")</f>
        <v>0</v>
      </c>
      <c r="AK331" s="156">
        <f>_xlfn.IFNA(IF($B331=$B$382,0,_xlfn.IFNA(INDEX('I.Supplementary 2017-18'!X$8:X$35,MATCH($B331,'I.Supplementary 2017-18'!$B$8:$B$35,0)),INDEX('I.KI 2017-18'!X$9:X$393,MATCH($B331,'I.KI 2017-18'!$B$9:$B$393,0)))),"")</f>
        <v>0</v>
      </c>
      <c r="AL331" s="193">
        <f>_xlfn.IFNA(IF($B331=$B$382,0,_xlfn.IFNA(INDEX('I.Supplementary 2017-18'!Y$8:Y$35,MATCH($B331,'I.Supplementary 2017-18'!$B$8:$B$35,0)),INDEX('I.KI 2017-18'!Y$9:Y$393,MATCH($B331,'I.KI 2017-18'!$B$9:$B$393,0)))),"")</f>
        <v>6.1654080165677358</v>
      </c>
      <c r="AM331" s="193">
        <f>_xlfn.IFNA(IF($B331=$B$382,0,_xlfn.IFNA(INDEX('I.Supplementary 2017-18'!Z$8:Z$35,MATCH($B331,'I.Supplementary 2017-18'!$B$8:$B$35,0)),INDEX('I.KI 2017-18'!Z$9:Z$393,MATCH($B331,'I.KI 2017-18'!$B$9:$B$393,0)))),"")</f>
        <v>0</v>
      </c>
      <c r="AN331" s="193">
        <f>_xlfn.IFNA(IF($B331=$B$382,0,_xlfn.IFNA(INDEX('I.Supplementary 2017-18'!AA$8:AA$35,MATCH($B331,'I.Supplementary 2017-18'!$B$8:$B$35,0)),INDEX('I.KI 2017-18'!AA$9:AA$393,MATCH($B331,'I.KI 2017-18'!$B$9:$B$393,0)))),"")</f>
        <v>0</v>
      </c>
      <c r="AO331" s="157">
        <f>_xlfn.IFNA(IF($B331=$B$382,0,_xlfn.IFNA(INDEX('I.Supplementary 2017-18'!AB$8:AB$35,MATCH($B331,'I.Supplementary 2017-18'!$B$8:$B$35,0)),INDEX('I.KI 2017-18'!AB$9:AB$393,MATCH($B331,'I.KI 2017-18'!$B$9:$B$393,0)))),"")</f>
        <v>0</v>
      </c>
      <c r="AP331" s="149"/>
      <c r="AQ331" s="156">
        <f>_xlfn.IFNA(IF($B331=$B$381,0,IF($B331=$B$382,0,_xlfn.IFNA(INDEX('I.Supplementary 2017-18'!I$8:I$35,MATCH($B331,'I.Supplementary 2017-18'!$B$8:$B$35,0)),INDEX('I.KI 2017-18'!I$9:I$393,MATCH($B331,'I.KI 2017-18'!$B$9:$B$393,0))))),"")</f>
        <v>1.4457755069100522</v>
      </c>
      <c r="AR331" s="149">
        <f>_xlfn.IFNA(IF($B331=$B$381,0,IF($B331=$B$382,0,_xlfn.IFNA(INDEX('I.Supplementary 2017-18'!J$8:J$35,MATCH($B331,'I.Supplementary 2017-18'!$B$8:$B$35,0)),INDEX('I.KI 2017-18'!J$9:J$393,MATCH($B331,'I.KI 2017-18'!$B$9:$B$393,0))))),"")</f>
        <v>4.7196325096576839</v>
      </c>
      <c r="AS331" s="157">
        <f>_xlfn.IFNA(IF($B331=$B$381,0,IF($B331=$B$382,0,_xlfn.IFNA(INDEX('I.Supplementary 2017-18'!H$8:H$35,MATCH($B331,'I.Supplementary 2017-18'!$B$8:$B$35,0)),INDEX('I.KI 2017-18'!H$9:H$393,MATCH($B331,'I.KI 2017-18'!$B$9:$B$393,0))))),"")</f>
        <v>6.1654080165677358</v>
      </c>
      <c r="AT331" s="149"/>
      <c r="AU331" s="156">
        <f>_xlfn.IFNA(_xlfn.IFNA(INDEX('I.Supplementary 2018-19'!P$8:P$157,MATCH($B331,'I.Supplementary 2018-19'!$B$8:$B$157,0)),INDEX('I.KI 2018-19'!P$9:P$393,MATCH($B331,'I.KI 2018-19'!$B$9:$B$393,0))),"")</f>
        <v>0</v>
      </c>
      <c r="AV331" s="193">
        <f>_xlfn.IFNA(_xlfn.IFNA(INDEX('I.Supplementary 2018-19'!Q$8:Q$157,MATCH($B331,'I.Supplementary 2018-19'!$B$8:$B$157,0)),INDEX('I.KI 2018-19'!Q$9:Q$393,MATCH($B331,'I.KI 2018-19'!$B$9:$B$393,0))),"")</f>
        <v>0.80887155839470593</v>
      </c>
      <c r="AW331" s="193">
        <f>_xlfn.IFNA(_xlfn.IFNA(INDEX('I.Supplementary 2018-19'!R$8:R$157,MATCH($B331,'I.Supplementary 2018-19'!$B$8:$B$157,0)),INDEX('I.KI 2018-19'!R$9:R$393,MATCH($B331,'I.KI 2018-19'!$B$9:$B$393,0))),"")</f>
        <v>0</v>
      </c>
      <c r="AX331" s="193">
        <f>_xlfn.IFNA(_xlfn.IFNA(INDEX('I.Supplementary 2018-19'!S$8:S$157,MATCH($B331,'I.Supplementary 2018-19'!$B$8:$B$157,0)),INDEX('I.KI 2018-19'!S$9:S$393,MATCH($B331,'I.KI 2018-19'!$B$9:$B$393,0))),"")</f>
        <v>0</v>
      </c>
      <c r="AY331" s="157">
        <f>_xlfn.IFNA(_xlfn.IFNA(INDEX('I.Supplementary 2018-19'!T$8:T$157,MATCH($B331,'I.Supplementary 2018-19'!$B$8:$B$157,0)),INDEX('I.KI 2018-19'!T$9:T$393,MATCH($B331,'I.KI 2018-19'!$B$9:$B$393,0))),"")</f>
        <v>0</v>
      </c>
      <c r="AZ331" s="156">
        <f>_xlfn.IFNA(_xlfn.IFNA(INDEX('I.Supplementary 2018-19'!U$8:U$157,MATCH($B331,'I.Supplementary 2018-19'!$B$8:$B$157,0)),INDEX('I.KI 2018-19'!U$9:U$393,MATCH($B331,'I.KI 2018-19'!$B$9:$B$393,0))),"")</f>
        <v>0</v>
      </c>
      <c r="BA331" s="193">
        <f>_xlfn.IFNA(_xlfn.IFNA(INDEX('I.Supplementary 2018-19'!V$8:V$157,MATCH($B331,'I.Supplementary 2018-19'!$B$8:$B$157,0)),INDEX('I.KI 2018-19'!V$9:V$393,MATCH($B331,'I.KI 2018-19'!$B$9:$B$393,0))),"")</f>
        <v>4.8614240442825931</v>
      </c>
      <c r="BB331" s="193">
        <f>_xlfn.IFNA(_xlfn.IFNA(INDEX('I.Supplementary 2018-19'!W$8:W$157,MATCH($B331,'I.Supplementary 2018-19'!$B$8:$B$157,0)),INDEX('I.KI 2018-19'!W$9:W$393,MATCH($B331,'I.KI 2018-19'!$B$9:$B$393,0))),"")</f>
        <v>0</v>
      </c>
      <c r="BC331" s="193">
        <f>_xlfn.IFNA(_xlfn.IFNA(INDEX('I.Supplementary 2018-19'!X$8:X$157,MATCH($B331,'I.Supplementary 2018-19'!$B$8:$B$157,0)),INDEX('I.KI 2018-19'!X$9:X$393,MATCH($B331,'I.KI 2018-19'!$B$9:$B$393,0))),"")</f>
        <v>0</v>
      </c>
      <c r="BD331" s="157">
        <f>_xlfn.IFNA(_xlfn.IFNA(INDEX('I.Supplementary 2018-19'!Y$8:Y$157,MATCH($B331,'I.Supplementary 2018-19'!$B$8:$B$157,0)),INDEX('I.KI 2018-19'!Y$9:Y$393,MATCH($B331,'I.KI 2018-19'!$B$9:$B$393,0))),"")</f>
        <v>0</v>
      </c>
      <c r="BE331" s="156">
        <f>_xlfn.IFNA(_xlfn.IFNA(INDEX('I.Supplementary 2018-19'!Z$8:Z$157,MATCH($B331,'I.Supplementary 2018-19'!$B$8:$B$157,0)),INDEX('I.KI 2018-19'!Z$9:Z$393,MATCH($B331,'I.KI 2018-19'!$B$9:$B$393,0))),"")</f>
        <v>0</v>
      </c>
      <c r="BF331" s="193">
        <f>_xlfn.IFNA(_xlfn.IFNA(INDEX('I.Supplementary 2018-19'!AA$8:AA$157,MATCH($B331,'I.Supplementary 2018-19'!$B$8:$B$157,0)),INDEX('I.KI 2018-19'!AA$9:AA$393,MATCH($B331,'I.KI 2018-19'!$B$9:$B$393,0))),"")</f>
        <v>5.6702956026772995</v>
      </c>
      <c r="BG331" s="193">
        <f>_xlfn.IFNA(_xlfn.IFNA(INDEX('I.Supplementary 2018-19'!AB$8:AB$157,MATCH($B331,'I.Supplementary 2018-19'!$B$8:$B$157,0)),INDEX('I.KI 2018-19'!AB$9:AB$393,MATCH($B331,'I.KI 2018-19'!$B$9:$B$393,0))),"")</f>
        <v>0</v>
      </c>
      <c r="BH331" s="193">
        <f>_xlfn.IFNA(_xlfn.IFNA(INDEX('I.Supplementary 2018-19'!AC$8:AC$157,MATCH($B331,'I.Supplementary 2018-19'!$B$8:$B$157,0)),INDEX('I.KI 2018-19'!AC$9:AC$393,MATCH($B331,'I.KI 2018-19'!$B$9:$B$393,0))),"")</f>
        <v>0</v>
      </c>
      <c r="BI331" s="157">
        <f>_xlfn.IFNA(_xlfn.IFNA(INDEX('I.Supplementary 2018-19'!AD$8:AD$157,MATCH($B331,'I.Supplementary 2018-19'!$B$8:$B$157,0)),INDEX('I.KI 2018-19'!AD$9:AD$393,MATCH($B331,'I.KI 2018-19'!$B$9:$B$393,0))),"")</f>
        <v>0</v>
      </c>
      <c r="BJ331" s="149"/>
      <c r="BK331" s="156">
        <f>_xlfn.IFNA(IF($B331=$B$381,0,IF($B331=$B$382,0,_xlfn.IFNA(INDEX('I.Supplementary 2018-19'!I$8:I$157,MATCH($B331,'I.Supplementary 2018-19'!$B$8:$B$157,0)),INDEX('I.KI 2018-19'!I$9:I$393,MATCH($B331,'I.KI 2018-19'!$B$9:$B$393,0))))),"")</f>
        <v>0.80887155839470593</v>
      </c>
      <c r="BL331" s="149">
        <f>_xlfn.IFNA(IF($B331=$B$381,0,IF($B331=$B$382,0,_xlfn.IFNA(INDEX('I.Supplementary 2018-19'!J$8:J$157,MATCH($B331,'I.Supplementary 2018-19'!$B$8:$B$157,0)),INDEX('I.KI 2018-19'!J$9:J$393,MATCH($B331,'I.KI 2018-19'!$B$9:$B$393,0))))),"")</f>
        <v>4.8614240442825931</v>
      </c>
      <c r="BM331" s="157">
        <f>_xlfn.IFNA(IF($B331=$B$381,0,IF($B331=$B$382,0,_xlfn.IFNA(INDEX('I.Supplementary 2018-19'!H$8:H$157,MATCH($B331,'I.Supplementary 2018-19'!$B$8:$B$157,0)),INDEX('I.KI 2018-19'!H$9:H$393,MATCH($B331,'I.KI 2018-19'!$B$9:$B$393,0))))),"")</f>
        <v>5.6702956026772995</v>
      </c>
    </row>
    <row r="332" spans="2:65">
      <c r="B332" s="121" t="str">
        <f>'Calculations for 2021-22'!B332</f>
        <v>E1938</v>
      </c>
      <c r="C332" s="160" t="str">
        <f>'Calculations for 2021-22'!D332</f>
        <v>E1938</v>
      </c>
      <c r="D332" t="str">
        <f>'Calculations for 2021-22'!E332</f>
        <v>SD</v>
      </c>
      <c r="E332" t="str">
        <f>'Calculations for 2021-22'!F332</f>
        <v>P1905</v>
      </c>
      <c r="F332" s="120" t="str">
        <f>'Calculations for 2021-22'!H332</f>
        <v>Three Rivers</v>
      </c>
      <c r="G332" s="156">
        <f>_xlfn.IFNA(INDEX('I.KI 2016-17'!M$8:M$391,MATCH($B332,'I.KI 2016-17'!$B$8:$B$391,0)),"")</f>
        <v>0</v>
      </c>
      <c r="H332" s="149">
        <f>_xlfn.IFNA(INDEX('I.KI 2016-17'!N$8:N$391,MATCH($B332,'I.KI 2016-17'!$B$8:$B$391,0)),"")</f>
        <v>0.87419491477799993</v>
      </c>
      <c r="I332" s="149">
        <f>_xlfn.IFNA(INDEX('I.KI 2016-17'!O$8:O$391,MATCH($B332,'I.KI 2016-17'!$B$8:$B$391,0)),"")</f>
        <v>0</v>
      </c>
      <c r="J332" s="149">
        <f>_xlfn.IFNA(INDEX('I.KI 2016-17'!P$8:P$391,MATCH($B332,'I.KI 2016-17'!$B$8:$B$391,0)),"")</f>
        <v>0</v>
      </c>
      <c r="K332" s="157">
        <f>_xlfn.IFNA(INDEX('I.KI 2016-17'!Q$8:Q$391,MATCH($B332,'I.KI 2016-17'!$B$8:$B$391,0)),"")</f>
        <v>0</v>
      </c>
      <c r="L332" s="156">
        <f>_xlfn.IFNA(INDEX('I.KI 2016-17'!R$8:R$391,MATCH($B332,'I.KI 2016-17'!$B$8:$B$391,0)),"")</f>
        <v>0</v>
      </c>
      <c r="M332" s="193">
        <f>_xlfn.IFNA(INDEX('I.KI 2016-17'!S$8:S$391,MATCH($B332,'I.KI 2016-17'!$B$8:$B$391,0)),"")</f>
        <v>1.8256071235539999</v>
      </c>
      <c r="N332" s="193">
        <f>_xlfn.IFNA(INDEX('I.KI 2016-17'!T$8:T$391,MATCH($B332,'I.KI 2016-17'!$B$8:$B$391,0)),"")</f>
        <v>0</v>
      </c>
      <c r="O332" s="193">
        <f>_xlfn.IFNA(INDEX('I.KI 2016-17'!U$8:U$391,MATCH($B332,'I.KI 2016-17'!$B$8:$B$391,0)),"")</f>
        <v>0</v>
      </c>
      <c r="P332" s="157">
        <f>_xlfn.IFNA(INDEX('I.KI 2016-17'!V$8:V$391,MATCH($B332,'I.KI 2016-17'!$B$8:$B$391,0)),"")</f>
        <v>0</v>
      </c>
      <c r="Q332" s="156">
        <f>_xlfn.IFNA(INDEX('I.KI 2016-17'!W$8:W$391,MATCH($B332,'I.KI 2016-17'!$B$8:$B$391,0)),"")</f>
        <v>0</v>
      </c>
      <c r="R332" s="193">
        <f>_xlfn.IFNA(INDEX('I.KI 2016-17'!X$8:X$391,MATCH($B332,'I.KI 2016-17'!$B$8:$B$391,0)),"")</f>
        <v>2.6998020383319998</v>
      </c>
      <c r="S332" s="193">
        <f>_xlfn.IFNA(INDEX('I.KI 2016-17'!Y$8:Y$391,MATCH($B332,'I.KI 2016-17'!$B$8:$B$391,0)),"")</f>
        <v>0</v>
      </c>
      <c r="T332" s="193">
        <f>_xlfn.IFNA(INDEX('I.KI 2016-17'!Z$8:Z$391,MATCH($B332,'I.KI 2016-17'!$B$8:$B$391,0)),"")</f>
        <v>0</v>
      </c>
      <c r="U332" s="157">
        <f>_xlfn.IFNA(INDEX('I.KI 2016-17'!AA$8:AA$391,MATCH($B332,'I.KI 2016-17'!$B$8:$B$391,0)),"")</f>
        <v>0</v>
      </c>
      <c r="V332" s="149"/>
      <c r="W332" s="154">
        <f>_xlfn.IFNA(INDEX('I.KI 2016-17'!$H$8:$H$391,MATCH(B332,'I.KI 2016-17'!$B$8:$B$391,0)),"")</f>
        <v>0.87419491477799993</v>
      </c>
      <c r="X332" s="153">
        <f>_xlfn.IFNA(INDEX('I.KI 2016-17'!$I$8:$I$391,MATCH(B332,'I.KI 2016-17'!$B$8:$B$391,0)),"")</f>
        <v>1.8256071235539999</v>
      </c>
      <c r="Y332" s="155">
        <f>_xlfn.IFNA(INDEX('I.KI 2016-17'!$G$8:$G$391,MATCH(B332,'I.KI 2016-17'!$B$8:$B$391,0)),"")</f>
        <v>2.6998020383319998</v>
      </c>
      <c r="Z332" s="149"/>
      <c r="AA332" s="156">
        <f>_xlfn.IFNA(IF($B332=$B$382,0,_xlfn.IFNA(INDEX('I.Supplementary 2017-18'!N$8:N$35,MATCH($B332,'I.Supplementary 2017-18'!$B$8:$B$35,0)),INDEX('I.KI 2017-18'!N$9:N$393,MATCH($B332,'I.KI 2017-18'!$B$9:$B$393,0)))),"")</f>
        <v>0</v>
      </c>
      <c r="AB332" s="193">
        <f>_xlfn.IFNA(IF($B332=$B$382,0,_xlfn.IFNA(INDEX('I.Supplementary 2017-18'!O$8:O$35,MATCH($B332,'I.Supplementary 2017-18'!$B$8:$B$35,0)),INDEX('I.KI 2017-18'!O$9:O$393,MATCH($B332,'I.KI 2017-18'!$B$9:$B$393,0)))),"")</f>
        <v>0.33605824211998003</v>
      </c>
      <c r="AC332" s="193">
        <f>_xlfn.IFNA(IF($B332=$B$382,0,_xlfn.IFNA(INDEX('I.Supplementary 2017-18'!P$8:P$35,MATCH($B332,'I.Supplementary 2017-18'!$B$8:$B$35,0)),INDEX('I.KI 2017-18'!P$9:P$393,MATCH($B332,'I.KI 2017-18'!$B$9:$B$393,0)))),"")</f>
        <v>0</v>
      </c>
      <c r="AD332" s="193">
        <f>_xlfn.IFNA(IF($B332=$B$382,0,_xlfn.IFNA(INDEX('I.Supplementary 2017-18'!Q$8:Q$35,MATCH($B332,'I.Supplementary 2017-18'!$B$8:$B$35,0)),INDEX('I.KI 2017-18'!Q$9:Q$393,MATCH($B332,'I.KI 2017-18'!$B$9:$B$393,0)))),"")</f>
        <v>0</v>
      </c>
      <c r="AE332" s="157">
        <f>_xlfn.IFNA(IF($B332=$B$382,0,_xlfn.IFNA(INDEX('I.Supplementary 2017-18'!R$8:R$35,MATCH($B332,'I.Supplementary 2017-18'!$B$8:$B$35,0)),INDEX('I.KI 2017-18'!R$9:R$393,MATCH($B332,'I.KI 2017-18'!$B$9:$B$393,0)))),"")</f>
        <v>0</v>
      </c>
      <c r="AF332" s="156">
        <f>_xlfn.IFNA(IF($B332=$B$382,0,_xlfn.IFNA(INDEX('I.Supplementary 2017-18'!S$8:S$35,MATCH($B332,'I.Supplementary 2017-18'!$B$8:$B$35,0)),INDEX('I.KI 2017-18'!S$9:S$393,MATCH($B332,'I.KI 2017-18'!$B$9:$B$393,0)))),"")</f>
        <v>0</v>
      </c>
      <c r="AG332" s="193">
        <f>_xlfn.IFNA(IF($B332=$B$382,0,_xlfn.IFNA(INDEX('I.Supplementary 2017-18'!T$8:T$35,MATCH($B332,'I.Supplementary 2017-18'!$B$8:$B$35,0)),INDEX('I.KI 2017-18'!T$9:T$393,MATCH($B332,'I.KI 2017-18'!$B$9:$B$393,0)))),"")</f>
        <v>1.8628787635957418</v>
      </c>
      <c r="AH332" s="193">
        <f>_xlfn.IFNA(IF($B332=$B$382,0,_xlfn.IFNA(INDEX('I.Supplementary 2017-18'!U$8:U$35,MATCH($B332,'I.Supplementary 2017-18'!$B$8:$B$35,0)),INDEX('I.KI 2017-18'!U$9:U$393,MATCH($B332,'I.KI 2017-18'!$B$9:$B$393,0)))),"")</f>
        <v>0</v>
      </c>
      <c r="AI332" s="193">
        <f>_xlfn.IFNA(IF($B332=$B$382,0,_xlfn.IFNA(INDEX('I.Supplementary 2017-18'!V$8:V$35,MATCH($B332,'I.Supplementary 2017-18'!$B$8:$B$35,0)),INDEX('I.KI 2017-18'!V$9:V$393,MATCH($B332,'I.KI 2017-18'!$B$9:$B$393,0)))),"")</f>
        <v>0</v>
      </c>
      <c r="AJ332" s="157">
        <f>_xlfn.IFNA(IF($B332=$B$382,0,_xlfn.IFNA(INDEX('I.Supplementary 2017-18'!W$8:W$35,MATCH($B332,'I.Supplementary 2017-18'!$B$8:$B$35,0)),INDEX('I.KI 2017-18'!W$9:W$393,MATCH($B332,'I.KI 2017-18'!$B$9:$B$393,0)))),"")</f>
        <v>0</v>
      </c>
      <c r="AK332" s="156">
        <f>_xlfn.IFNA(IF($B332=$B$382,0,_xlfn.IFNA(INDEX('I.Supplementary 2017-18'!X$8:X$35,MATCH($B332,'I.Supplementary 2017-18'!$B$8:$B$35,0)),INDEX('I.KI 2017-18'!X$9:X$393,MATCH($B332,'I.KI 2017-18'!$B$9:$B$393,0)))),"")</f>
        <v>0</v>
      </c>
      <c r="AL332" s="193">
        <f>_xlfn.IFNA(IF($B332=$B$382,0,_xlfn.IFNA(INDEX('I.Supplementary 2017-18'!Y$8:Y$35,MATCH($B332,'I.Supplementary 2017-18'!$B$8:$B$35,0)),INDEX('I.KI 2017-18'!Y$9:Y$393,MATCH($B332,'I.KI 2017-18'!$B$9:$B$393,0)))),"")</f>
        <v>2.198937005715722</v>
      </c>
      <c r="AM332" s="193">
        <f>_xlfn.IFNA(IF($B332=$B$382,0,_xlfn.IFNA(INDEX('I.Supplementary 2017-18'!Z$8:Z$35,MATCH($B332,'I.Supplementary 2017-18'!$B$8:$B$35,0)),INDEX('I.KI 2017-18'!Z$9:Z$393,MATCH($B332,'I.KI 2017-18'!$B$9:$B$393,0)))),"")</f>
        <v>0</v>
      </c>
      <c r="AN332" s="193">
        <f>_xlfn.IFNA(IF($B332=$B$382,0,_xlfn.IFNA(INDEX('I.Supplementary 2017-18'!AA$8:AA$35,MATCH($B332,'I.Supplementary 2017-18'!$B$8:$B$35,0)),INDEX('I.KI 2017-18'!AA$9:AA$393,MATCH($B332,'I.KI 2017-18'!$B$9:$B$393,0)))),"")</f>
        <v>0</v>
      </c>
      <c r="AO332" s="157">
        <f>_xlfn.IFNA(IF($B332=$B$382,0,_xlfn.IFNA(INDEX('I.Supplementary 2017-18'!AB$8:AB$35,MATCH($B332,'I.Supplementary 2017-18'!$B$8:$B$35,0)),INDEX('I.KI 2017-18'!AB$9:AB$393,MATCH($B332,'I.KI 2017-18'!$B$9:$B$393,0)))),"")</f>
        <v>0</v>
      </c>
      <c r="AP332" s="149"/>
      <c r="AQ332" s="156">
        <f>_xlfn.IFNA(IF($B332=$B$381,0,IF($B332=$B$382,0,_xlfn.IFNA(INDEX('I.Supplementary 2017-18'!I$8:I$35,MATCH($B332,'I.Supplementary 2017-18'!$B$8:$B$35,0)),INDEX('I.KI 2017-18'!I$9:I$393,MATCH($B332,'I.KI 2017-18'!$B$9:$B$393,0))))),"")</f>
        <v>0.33605824211998003</v>
      </c>
      <c r="AR332" s="149">
        <f>_xlfn.IFNA(IF($B332=$B$381,0,IF($B332=$B$382,0,_xlfn.IFNA(INDEX('I.Supplementary 2017-18'!J$8:J$35,MATCH($B332,'I.Supplementary 2017-18'!$B$8:$B$35,0)),INDEX('I.KI 2017-18'!J$9:J$393,MATCH($B332,'I.KI 2017-18'!$B$9:$B$393,0))))),"")</f>
        <v>1.8628787635957418</v>
      </c>
      <c r="AS332" s="157">
        <f>_xlfn.IFNA(IF($B332=$B$381,0,IF($B332=$B$382,0,_xlfn.IFNA(INDEX('I.Supplementary 2017-18'!H$8:H$35,MATCH($B332,'I.Supplementary 2017-18'!$B$8:$B$35,0)),INDEX('I.KI 2017-18'!H$9:H$393,MATCH($B332,'I.KI 2017-18'!$B$9:$B$393,0))))),"")</f>
        <v>2.198937005715722</v>
      </c>
      <c r="AT332" s="149"/>
      <c r="AU332" s="156">
        <f>_xlfn.IFNA(_xlfn.IFNA(INDEX('I.Supplementary 2018-19'!P$8:P$157,MATCH($B332,'I.Supplementary 2018-19'!$B$8:$B$157,0)),INDEX('I.KI 2018-19'!P$9:P$393,MATCH($B332,'I.KI 2018-19'!$B$9:$B$393,0))),"")</f>
        <v>0</v>
      </c>
      <c r="AV332" s="193">
        <f>_xlfn.IFNA(_xlfn.IFNA(INDEX('I.Supplementary 2018-19'!Q$8:Q$157,MATCH($B332,'I.Supplementary 2018-19'!$B$8:$B$157,0)),INDEX('I.KI 2018-19'!Q$9:Q$393,MATCH($B332,'I.KI 2018-19'!$B$9:$B$393,0))),"")</f>
        <v>1.1791581076715142E-2</v>
      </c>
      <c r="AW332" s="193">
        <f>_xlfn.IFNA(_xlfn.IFNA(INDEX('I.Supplementary 2018-19'!R$8:R$157,MATCH($B332,'I.Supplementary 2018-19'!$B$8:$B$157,0)),INDEX('I.KI 2018-19'!R$9:R$393,MATCH($B332,'I.KI 2018-19'!$B$9:$B$393,0))),"")</f>
        <v>0</v>
      </c>
      <c r="AX332" s="193">
        <f>_xlfn.IFNA(_xlfn.IFNA(INDEX('I.Supplementary 2018-19'!S$8:S$157,MATCH($B332,'I.Supplementary 2018-19'!$B$8:$B$157,0)),INDEX('I.KI 2018-19'!S$9:S$393,MATCH($B332,'I.KI 2018-19'!$B$9:$B$393,0))),"")</f>
        <v>0</v>
      </c>
      <c r="AY332" s="157">
        <f>_xlfn.IFNA(_xlfn.IFNA(INDEX('I.Supplementary 2018-19'!T$8:T$157,MATCH($B332,'I.Supplementary 2018-19'!$B$8:$B$157,0)),INDEX('I.KI 2018-19'!T$9:T$393,MATCH($B332,'I.KI 2018-19'!$B$9:$B$393,0))),"")</f>
        <v>0</v>
      </c>
      <c r="AZ332" s="156">
        <f>_xlfn.IFNA(_xlfn.IFNA(INDEX('I.Supplementary 2018-19'!U$8:U$157,MATCH($B332,'I.Supplementary 2018-19'!$B$8:$B$157,0)),INDEX('I.KI 2018-19'!U$9:U$393,MATCH($B332,'I.KI 2018-19'!$B$9:$B$393,0))),"")</f>
        <v>0</v>
      </c>
      <c r="BA332" s="193">
        <f>_xlfn.IFNA(_xlfn.IFNA(INDEX('I.Supplementary 2018-19'!V$8:V$157,MATCH($B332,'I.Supplementary 2018-19'!$B$8:$B$157,0)),INDEX('I.KI 2018-19'!V$9:V$393,MATCH($B332,'I.KI 2018-19'!$B$9:$B$393,0))),"")</f>
        <v>1.9188450783818798</v>
      </c>
      <c r="BB332" s="193">
        <f>_xlfn.IFNA(_xlfn.IFNA(INDEX('I.Supplementary 2018-19'!W$8:W$157,MATCH($B332,'I.Supplementary 2018-19'!$B$8:$B$157,0)),INDEX('I.KI 2018-19'!W$9:W$393,MATCH($B332,'I.KI 2018-19'!$B$9:$B$393,0))),"")</f>
        <v>0</v>
      </c>
      <c r="BC332" s="193">
        <f>_xlfn.IFNA(_xlfn.IFNA(INDEX('I.Supplementary 2018-19'!X$8:X$157,MATCH($B332,'I.Supplementary 2018-19'!$B$8:$B$157,0)),INDEX('I.KI 2018-19'!X$9:X$393,MATCH($B332,'I.KI 2018-19'!$B$9:$B$393,0))),"")</f>
        <v>0</v>
      </c>
      <c r="BD332" s="157">
        <f>_xlfn.IFNA(_xlfn.IFNA(INDEX('I.Supplementary 2018-19'!Y$8:Y$157,MATCH($B332,'I.Supplementary 2018-19'!$B$8:$B$157,0)),INDEX('I.KI 2018-19'!Y$9:Y$393,MATCH($B332,'I.KI 2018-19'!$B$9:$B$393,0))),"")</f>
        <v>0</v>
      </c>
      <c r="BE332" s="156">
        <f>_xlfn.IFNA(_xlfn.IFNA(INDEX('I.Supplementary 2018-19'!Z$8:Z$157,MATCH($B332,'I.Supplementary 2018-19'!$B$8:$B$157,0)),INDEX('I.KI 2018-19'!Z$9:Z$393,MATCH($B332,'I.KI 2018-19'!$B$9:$B$393,0))),"")</f>
        <v>0</v>
      </c>
      <c r="BF332" s="193">
        <f>_xlfn.IFNA(_xlfn.IFNA(INDEX('I.Supplementary 2018-19'!AA$8:AA$157,MATCH($B332,'I.Supplementary 2018-19'!$B$8:$B$157,0)),INDEX('I.KI 2018-19'!AA$9:AA$393,MATCH($B332,'I.KI 2018-19'!$B$9:$B$393,0))),"")</f>
        <v>1.9306366594585949</v>
      </c>
      <c r="BG332" s="193">
        <f>_xlfn.IFNA(_xlfn.IFNA(INDEX('I.Supplementary 2018-19'!AB$8:AB$157,MATCH($B332,'I.Supplementary 2018-19'!$B$8:$B$157,0)),INDEX('I.KI 2018-19'!AB$9:AB$393,MATCH($B332,'I.KI 2018-19'!$B$9:$B$393,0))),"")</f>
        <v>0</v>
      </c>
      <c r="BH332" s="193">
        <f>_xlfn.IFNA(_xlfn.IFNA(INDEX('I.Supplementary 2018-19'!AC$8:AC$157,MATCH($B332,'I.Supplementary 2018-19'!$B$8:$B$157,0)),INDEX('I.KI 2018-19'!AC$9:AC$393,MATCH($B332,'I.KI 2018-19'!$B$9:$B$393,0))),"")</f>
        <v>0</v>
      </c>
      <c r="BI332" s="157">
        <f>_xlfn.IFNA(_xlfn.IFNA(INDEX('I.Supplementary 2018-19'!AD$8:AD$157,MATCH($B332,'I.Supplementary 2018-19'!$B$8:$B$157,0)),INDEX('I.KI 2018-19'!AD$9:AD$393,MATCH($B332,'I.KI 2018-19'!$B$9:$B$393,0))),"")</f>
        <v>0</v>
      </c>
      <c r="BJ332" s="149"/>
      <c r="BK332" s="156">
        <f>_xlfn.IFNA(IF($B332=$B$381,0,IF($B332=$B$382,0,_xlfn.IFNA(INDEX('I.Supplementary 2018-19'!I$8:I$157,MATCH($B332,'I.Supplementary 2018-19'!$B$8:$B$157,0)),INDEX('I.KI 2018-19'!I$9:I$393,MATCH($B332,'I.KI 2018-19'!$B$9:$B$393,0))))),"")</f>
        <v>1.1791581076715142E-2</v>
      </c>
      <c r="BL332" s="149">
        <f>_xlfn.IFNA(IF($B332=$B$381,0,IF($B332=$B$382,0,_xlfn.IFNA(INDEX('I.Supplementary 2018-19'!J$8:J$157,MATCH($B332,'I.Supplementary 2018-19'!$B$8:$B$157,0)),INDEX('I.KI 2018-19'!J$9:J$393,MATCH($B332,'I.KI 2018-19'!$B$9:$B$393,0))))),"")</f>
        <v>1.9188450783818798</v>
      </c>
      <c r="BM332" s="157">
        <f>_xlfn.IFNA(IF($B332=$B$381,0,IF($B332=$B$382,0,_xlfn.IFNA(INDEX('I.Supplementary 2018-19'!H$8:H$157,MATCH($B332,'I.Supplementary 2018-19'!$B$8:$B$157,0)),INDEX('I.KI 2018-19'!H$9:H$393,MATCH($B332,'I.KI 2018-19'!$B$9:$B$393,0))))),"")</f>
        <v>1.9306366594585949</v>
      </c>
    </row>
    <row r="333" spans="2:65">
      <c r="B333" s="121" t="str">
        <f>'Calculations for 2021-22'!B333</f>
        <v>E1502</v>
      </c>
      <c r="C333" s="160" t="str">
        <f>'Calculations for 2021-22'!D333</f>
        <v>E1502</v>
      </c>
      <c r="D333" t="str">
        <f>'Calculations for 2021-22'!E333</f>
        <v>UNINFIR</v>
      </c>
      <c r="E333">
        <f>'Calculations for 2021-22'!F333</f>
        <v>0</v>
      </c>
      <c r="F333" s="120" t="str">
        <f>'Calculations for 2021-22'!H333</f>
        <v>Thurrock</v>
      </c>
      <c r="G333" s="156">
        <f>_xlfn.IFNA(INDEX('I.KI 2016-17'!M$8:M$391,MATCH($B333,'I.KI 2016-17'!$B$8:$B$391,0)),"")</f>
        <v>18.105332964454</v>
      </c>
      <c r="H333" s="149">
        <f>_xlfn.IFNA(INDEX('I.KI 2016-17'!N$8:N$391,MATCH($B333,'I.KI 2016-17'!$B$8:$B$391,0)),"")</f>
        <v>2.5673946612260004</v>
      </c>
      <c r="I333" s="149">
        <f>_xlfn.IFNA(INDEX('I.KI 2016-17'!O$8:O$391,MATCH($B333,'I.KI 2016-17'!$B$8:$B$391,0)),"")</f>
        <v>0</v>
      </c>
      <c r="J333" s="149">
        <f>_xlfn.IFNA(INDEX('I.KI 2016-17'!P$8:P$391,MATCH($B333,'I.KI 2016-17'!$B$8:$B$391,0)),"")</f>
        <v>0</v>
      </c>
      <c r="K333" s="157">
        <f>_xlfn.IFNA(INDEX('I.KI 2016-17'!Q$8:Q$391,MATCH($B333,'I.KI 2016-17'!$B$8:$B$391,0)),"")</f>
        <v>0</v>
      </c>
      <c r="L333" s="156">
        <f>_xlfn.IFNA(INDEX('I.KI 2016-17'!R$8:R$391,MATCH($B333,'I.KI 2016-17'!$B$8:$B$391,0)),"")</f>
        <v>25.264787679207</v>
      </c>
      <c r="M333" s="193">
        <f>_xlfn.IFNA(INDEX('I.KI 2016-17'!S$8:S$391,MATCH($B333,'I.KI 2016-17'!$B$8:$B$391,0)),"")</f>
        <v>5.1257730120179996</v>
      </c>
      <c r="N333" s="193">
        <f>_xlfn.IFNA(INDEX('I.KI 2016-17'!T$8:T$391,MATCH($B333,'I.KI 2016-17'!$B$8:$B$391,0)),"")</f>
        <v>0</v>
      </c>
      <c r="O333" s="193">
        <f>_xlfn.IFNA(INDEX('I.KI 2016-17'!U$8:U$391,MATCH($B333,'I.KI 2016-17'!$B$8:$B$391,0)),"")</f>
        <v>0</v>
      </c>
      <c r="P333" s="157">
        <f>_xlfn.IFNA(INDEX('I.KI 2016-17'!V$8:V$391,MATCH($B333,'I.KI 2016-17'!$B$8:$B$391,0)),"")</f>
        <v>0</v>
      </c>
      <c r="Q333" s="156">
        <f>_xlfn.IFNA(INDEX('I.KI 2016-17'!W$8:W$391,MATCH($B333,'I.KI 2016-17'!$B$8:$B$391,0)),"")</f>
        <v>43.370120643660997</v>
      </c>
      <c r="R333" s="193">
        <f>_xlfn.IFNA(INDEX('I.KI 2016-17'!X$8:X$391,MATCH($B333,'I.KI 2016-17'!$B$8:$B$391,0)),"")</f>
        <v>7.693167673244</v>
      </c>
      <c r="S333" s="193">
        <f>_xlfn.IFNA(INDEX('I.KI 2016-17'!Y$8:Y$391,MATCH($B333,'I.KI 2016-17'!$B$8:$B$391,0)),"")</f>
        <v>0</v>
      </c>
      <c r="T333" s="193">
        <f>_xlfn.IFNA(INDEX('I.KI 2016-17'!Z$8:Z$391,MATCH($B333,'I.KI 2016-17'!$B$8:$B$391,0)),"")</f>
        <v>0</v>
      </c>
      <c r="U333" s="157">
        <f>_xlfn.IFNA(INDEX('I.KI 2016-17'!AA$8:AA$391,MATCH($B333,'I.KI 2016-17'!$B$8:$B$391,0)),"")</f>
        <v>0</v>
      </c>
      <c r="V333" s="149"/>
      <c r="W333" s="154">
        <f>_xlfn.IFNA(INDEX('I.KI 2016-17'!$H$8:$H$391,MATCH(B333,'I.KI 2016-17'!$B$8:$B$391,0)),"")</f>
        <v>20.67272762568</v>
      </c>
      <c r="X333" s="153">
        <f>_xlfn.IFNA(INDEX('I.KI 2016-17'!$I$8:$I$391,MATCH(B333,'I.KI 2016-17'!$B$8:$B$391,0)),"")</f>
        <v>30.390560691225001</v>
      </c>
      <c r="Y333" s="155">
        <f>_xlfn.IFNA(INDEX('I.KI 2016-17'!$G$8:$G$391,MATCH(B333,'I.KI 2016-17'!$B$8:$B$391,0)),"")</f>
        <v>51.063288316905002</v>
      </c>
      <c r="Z333" s="149"/>
      <c r="AA333" s="156">
        <f>_xlfn.IFNA(IF($B333=$B$382,0,_xlfn.IFNA(INDEX('I.Supplementary 2017-18'!N$8:N$35,MATCH($B333,'I.Supplementary 2017-18'!$B$8:$B$35,0)),INDEX('I.KI 2017-18'!N$9:N$393,MATCH($B333,'I.KI 2017-18'!$B$9:$B$393,0)))),"")</f>
        <v>13.253273422440275</v>
      </c>
      <c r="AB333" s="193">
        <f>_xlfn.IFNA(IF($B333=$B$382,0,_xlfn.IFNA(INDEX('I.Supplementary 2017-18'!O$8:O$35,MATCH($B333,'I.Supplementary 2017-18'!$B$8:$B$35,0)),INDEX('I.KI 2017-18'!O$9:O$393,MATCH($B333,'I.KI 2017-18'!$B$9:$B$393,0)))),"")</f>
        <v>1.4063724091427774</v>
      </c>
      <c r="AC333" s="193">
        <f>_xlfn.IFNA(IF($B333=$B$382,0,_xlfn.IFNA(INDEX('I.Supplementary 2017-18'!P$8:P$35,MATCH($B333,'I.Supplementary 2017-18'!$B$8:$B$35,0)),INDEX('I.KI 2017-18'!P$9:P$393,MATCH($B333,'I.KI 2017-18'!$B$9:$B$393,0)))),"")</f>
        <v>0</v>
      </c>
      <c r="AD333" s="193">
        <f>_xlfn.IFNA(IF($B333=$B$382,0,_xlfn.IFNA(INDEX('I.Supplementary 2017-18'!Q$8:Q$35,MATCH($B333,'I.Supplementary 2017-18'!$B$8:$B$35,0)),INDEX('I.KI 2017-18'!Q$9:Q$393,MATCH($B333,'I.KI 2017-18'!$B$9:$B$393,0)))),"")</f>
        <v>0</v>
      </c>
      <c r="AE333" s="157">
        <f>_xlfn.IFNA(IF($B333=$B$382,0,_xlfn.IFNA(INDEX('I.Supplementary 2017-18'!R$8:R$35,MATCH($B333,'I.Supplementary 2017-18'!$B$8:$B$35,0)),INDEX('I.KI 2017-18'!R$9:R$393,MATCH($B333,'I.KI 2017-18'!$B$9:$B$393,0)))),"")</f>
        <v>0</v>
      </c>
      <c r="AF333" s="156">
        <f>_xlfn.IFNA(IF($B333=$B$382,0,_xlfn.IFNA(INDEX('I.Supplementary 2017-18'!S$8:S$35,MATCH($B333,'I.Supplementary 2017-18'!$B$8:$B$35,0)),INDEX('I.KI 2017-18'!S$9:S$393,MATCH($B333,'I.KI 2017-18'!$B$9:$B$393,0)))),"")</f>
        <v>25.780594207326402</v>
      </c>
      <c r="AG333" s="193">
        <f>_xlfn.IFNA(IF($B333=$B$382,0,_xlfn.IFNA(INDEX('I.Supplementary 2017-18'!T$8:T$35,MATCH($B333,'I.Supplementary 2017-18'!$B$8:$B$35,0)),INDEX('I.KI 2017-18'!T$9:T$393,MATCH($B333,'I.KI 2017-18'!$B$9:$B$393,0)))),"")</f>
        <v>5.2304209201986449</v>
      </c>
      <c r="AH333" s="193">
        <f>_xlfn.IFNA(IF($B333=$B$382,0,_xlfn.IFNA(INDEX('I.Supplementary 2017-18'!U$8:U$35,MATCH($B333,'I.Supplementary 2017-18'!$B$8:$B$35,0)),INDEX('I.KI 2017-18'!U$9:U$393,MATCH($B333,'I.KI 2017-18'!$B$9:$B$393,0)))),"")</f>
        <v>0</v>
      </c>
      <c r="AI333" s="193">
        <f>_xlfn.IFNA(IF($B333=$B$382,0,_xlfn.IFNA(INDEX('I.Supplementary 2017-18'!V$8:V$35,MATCH($B333,'I.Supplementary 2017-18'!$B$8:$B$35,0)),INDEX('I.KI 2017-18'!V$9:V$393,MATCH($B333,'I.KI 2017-18'!$B$9:$B$393,0)))),"")</f>
        <v>0</v>
      </c>
      <c r="AJ333" s="157">
        <f>_xlfn.IFNA(IF($B333=$B$382,0,_xlfn.IFNA(INDEX('I.Supplementary 2017-18'!W$8:W$35,MATCH($B333,'I.Supplementary 2017-18'!$B$8:$B$35,0)),INDEX('I.KI 2017-18'!W$9:W$393,MATCH($B333,'I.KI 2017-18'!$B$9:$B$393,0)))),"")</f>
        <v>0</v>
      </c>
      <c r="AK333" s="156">
        <f>_xlfn.IFNA(IF($B333=$B$382,0,_xlfn.IFNA(INDEX('I.Supplementary 2017-18'!X$8:X$35,MATCH($B333,'I.Supplementary 2017-18'!$B$8:$B$35,0)),INDEX('I.KI 2017-18'!X$9:X$393,MATCH($B333,'I.KI 2017-18'!$B$9:$B$393,0)))),"")</f>
        <v>39.033867629766675</v>
      </c>
      <c r="AL333" s="193">
        <f>_xlfn.IFNA(IF($B333=$B$382,0,_xlfn.IFNA(INDEX('I.Supplementary 2017-18'!Y$8:Y$35,MATCH($B333,'I.Supplementary 2017-18'!$B$8:$B$35,0)),INDEX('I.KI 2017-18'!Y$9:Y$393,MATCH($B333,'I.KI 2017-18'!$B$9:$B$393,0)))),"")</f>
        <v>6.6367933293414225</v>
      </c>
      <c r="AM333" s="193">
        <f>_xlfn.IFNA(IF($B333=$B$382,0,_xlfn.IFNA(INDEX('I.Supplementary 2017-18'!Z$8:Z$35,MATCH($B333,'I.Supplementary 2017-18'!$B$8:$B$35,0)),INDEX('I.KI 2017-18'!Z$9:Z$393,MATCH($B333,'I.KI 2017-18'!$B$9:$B$393,0)))),"")</f>
        <v>0</v>
      </c>
      <c r="AN333" s="193">
        <f>_xlfn.IFNA(IF($B333=$B$382,0,_xlfn.IFNA(INDEX('I.Supplementary 2017-18'!AA$8:AA$35,MATCH($B333,'I.Supplementary 2017-18'!$B$8:$B$35,0)),INDEX('I.KI 2017-18'!AA$9:AA$393,MATCH($B333,'I.KI 2017-18'!$B$9:$B$393,0)))),"")</f>
        <v>0</v>
      </c>
      <c r="AO333" s="157">
        <f>_xlfn.IFNA(IF($B333=$B$382,0,_xlfn.IFNA(INDEX('I.Supplementary 2017-18'!AB$8:AB$35,MATCH($B333,'I.Supplementary 2017-18'!$B$8:$B$35,0)),INDEX('I.KI 2017-18'!AB$9:AB$393,MATCH($B333,'I.KI 2017-18'!$B$9:$B$393,0)))),"")</f>
        <v>0</v>
      </c>
      <c r="AP333" s="149"/>
      <c r="AQ333" s="156">
        <f>_xlfn.IFNA(IF($B333=$B$381,0,IF($B333=$B$382,0,_xlfn.IFNA(INDEX('I.Supplementary 2017-18'!I$8:I$35,MATCH($B333,'I.Supplementary 2017-18'!$B$8:$B$35,0)),INDEX('I.KI 2017-18'!I$9:I$393,MATCH($B333,'I.KI 2017-18'!$B$9:$B$393,0))))),"")</f>
        <v>14.659645831583052</v>
      </c>
      <c r="AR333" s="149">
        <f>_xlfn.IFNA(IF($B333=$B$381,0,IF($B333=$B$382,0,_xlfn.IFNA(INDEX('I.Supplementary 2017-18'!J$8:J$35,MATCH($B333,'I.Supplementary 2017-18'!$B$8:$B$35,0)),INDEX('I.KI 2017-18'!J$9:J$393,MATCH($B333,'I.KI 2017-18'!$B$9:$B$393,0))))),"")</f>
        <v>31.011015127525045</v>
      </c>
      <c r="AS333" s="157">
        <f>_xlfn.IFNA(IF($B333=$B$381,0,IF($B333=$B$382,0,_xlfn.IFNA(INDEX('I.Supplementary 2017-18'!H$8:H$35,MATCH($B333,'I.Supplementary 2017-18'!$B$8:$B$35,0)),INDEX('I.KI 2017-18'!H$9:H$393,MATCH($B333,'I.KI 2017-18'!$B$9:$B$393,0))))),"")</f>
        <v>45.670660959108098</v>
      </c>
      <c r="AT333" s="149"/>
      <c r="AU333" s="156">
        <f>_xlfn.IFNA(_xlfn.IFNA(INDEX('I.Supplementary 2018-19'!P$8:P$157,MATCH($B333,'I.Supplementary 2018-19'!$B$8:$B$157,0)),INDEX('I.KI 2018-19'!P$9:P$393,MATCH($B333,'I.KI 2018-19'!$B$9:$B$393,0))),"")</f>
        <v>10.013994679501817</v>
      </c>
      <c r="AV333" s="193">
        <f>_xlfn.IFNA(_xlfn.IFNA(INDEX('I.Supplementary 2018-19'!Q$8:Q$157,MATCH($B333,'I.Supplementary 2018-19'!$B$8:$B$157,0)),INDEX('I.KI 2018-19'!Q$9:Q$393,MATCH($B333,'I.KI 2018-19'!$B$9:$B$393,0))),"")</f>
        <v>0.68358538688018178</v>
      </c>
      <c r="AW333" s="193">
        <f>_xlfn.IFNA(_xlfn.IFNA(INDEX('I.Supplementary 2018-19'!R$8:R$157,MATCH($B333,'I.Supplementary 2018-19'!$B$8:$B$157,0)),INDEX('I.KI 2018-19'!R$9:R$393,MATCH($B333,'I.KI 2018-19'!$B$9:$B$393,0))),"")</f>
        <v>0</v>
      </c>
      <c r="AX333" s="193">
        <f>_xlfn.IFNA(_xlfn.IFNA(INDEX('I.Supplementary 2018-19'!S$8:S$157,MATCH($B333,'I.Supplementary 2018-19'!$B$8:$B$157,0)),INDEX('I.KI 2018-19'!S$9:S$393,MATCH($B333,'I.KI 2018-19'!$B$9:$B$393,0))),"")</f>
        <v>0</v>
      </c>
      <c r="AY333" s="157">
        <f>_xlfn.IFNA(_xlfn.IFNA(INDEX('I.Supplementary 2018-19'!T$8:T$157,MATCH($B333,'I.Supplementary 2018-19'!$B$8:$B$157,0)),INDEX('I.KI 2018-19'!T$9:T$393,MATCH($B333,'I.KI 2018-19'!$B$9:$B$393,0))),"")</f>
        <v>0</v>
      </c>
      <c r="AZ333" s="156">
        <f>_xlfn.IFNA(_xlfn.IFNA(INDEX('I.Supplementary 2018-19'!U$8:U$157,MATCH($B333,'I.Supplementary 2018-19'!$B$8:$B$157,0)),INDEX('I.KI 2018-19'!U$9:U$393,MATCH($B333,'I.KI 2018-19'!$B$9:$B$393,0))),"")</f>
        <v>26.555118496816892</v>
      </c>
      <c r="BA333" s="193">
        <f>_xlfn.IFNA(_xlfn.IFNA(INDEX('I.Supplementary 2018-19'!V$8:V$157,MATCH($B333,'I.Supplementary 2018-19'!$B$8:$B$157,0)),INDEX('I.KI 2018-19'!V$9:V$393,MATCH($B333,'I.KI 2018-19'!$B$9:$B$393,0))),"")</f>
        <v>5.3875580293891616</v>
      </c>
      <c r="BB333" s="193">
        <f>_xlfn.IFNA(_xlfn.IFNA(INDEX('I.Supplementary 2018-19'!W$8:W$157,MATCH($B333,'I.Supplementary 2018-19'!$B$8:$B$157,0)),INDEX('I.KI 2018-19'!W$9:W$393,MATCH($B333,'I.KI 2018-19'!$B$9:$B$393,0))),"")</f>
        <v>0</v>
      </c>
      <c r="BC333" s="193">
        <f>_xlfn.IFNA(_xlfn.IFNA(INDEX('I.Supplementary 2018-19'!X$8:X$157,MATCH($B333,'I.Supplementary 2018-19'!$B$8:$B$157,0)),INDEX('I.KI 2018-19'!X$9:X$393,MATCH($B333,'I.KI 2018-19'!$B$9:$B$393,0))),"")</f>
        <v>0</v>
      </c>
      <c r="BD333" s="157">
        <f>_xlfn.IFNA(_xlfn.IFNA(INDEX('I.Supplementary 2018-19'!Y$8:Y$157,MATCH($B333,'I.Supplementary 2018-19'!$B$8:$B$157,0)),INDEX('I.KI 2018-19'!Y$9:Y$393,MATCH($B333,'I.KI 2018-19'!$B$9:$B$393,0))),"")</f>
        <v>0</v>
      </c>
      <c r="BE333" s="156">
        <f>_xlfn.IFNA(_xlfn.IFNA(INDEX('I.Supplementary 2018-19'!Z$8:Z$157,MATCH($B333,'I.Supplementary 2018-19'!$B$8:$B$157,0)),INDEX('I.KI 2018-19'!Z$9:Z$393,MATCH($B333,'I.KI 2018-19'!$B$9:$B$393,0))),"")</f>
        <v>36.569113176318709</v>
      </c>
      <c r="BF333" s="193">
        <f>_xlfn.IFNA(_xlfn.IFNA(INDEX('I.Supplementary 2018-19'!AA$8:AA$157,MATCH($B333,'I.Supplementary 2018-19'!$B$8:$B$157,0)),INDEX('I.KI 2018-19'!AA$9:AA$393,MATCH($B333,'I.KI 2018-19'!$B$9:$B$393,0))),"")</f>
        <v>6.0711434162693436</v>
      </c>
      <c r="BG333" s="193">
        <f>_xlfn.IFNA(_xlfn.IFNA(INDEX('I.Supplementary 2018-19'!AB$8:AB$157,MATCH($B333,'I.Supplementary 2018-19'!$B$8:$B$157,0)),INDEX('I.KI 2018-19'!AB$9:AB$393,MATCH($B333,'I.KI 2018-19'!$B$9:$B$393,0))),"")</f>
        <v>0</v>
      </c>
      <c r="BH333" s="193">
        <f>_xlfn.IFNA(_xlfn.IFNA(INDEX('I.Supplementary 2018-19'!AC$8:AC$157,MATCH($B333,'I.Supplementary 2018-19'!$B$8:$B$157,0)),INDEX('I.KI 2018-19'!AC$9:AC$393,MATCH($B333,'I.KI 2018-19'!$B$9:$B$393,0))),"")</f>
        <v>0</v>
      </c>
      <c r="BI333" s="157">
        <f>_xlfn.IFNA(_xlfn.IFNA(INDEX('I.Supplementary 2018-19'!AD$8:AD$157,MATCH($B333,'I.Supplementary 2018-19'!$B$8:$B$157,0)),INDEX('I.KI 2018-19'!AD$9:AD$393,MATCH($B333,'I.KI 2018-19'!$B$9:$B$393,0))),"")</f>
        <v>0</v>
      </c>
      <c r="BJ333" s="149"/>
      <c r="BK333" s="156">
        <f>_xlfn.IFNA(IF($B333=$B$381,0,IF($B333=$B$382,0,_xlfn.IFNA(INDEX('I.Supplementary 2018-19'!I$8:I$157,MATCH($B333,'I.Supplementary 2018-19'!$B$8:$B$157,0)),INDEX('I.KI 2018-19'!I$9:I$393,MATCH($B333,'I.KI 2018-19'!$B$9:$B$393,0))))),"")</f>
        <v>10.697580066381999</v>
      </c>
      <c r="BL333" s="149">
        <f>_xlfn.IFNA(IF($B333=$B$381,0,IF($B333=$B$382,0,_xlfn.IFNA(INDEX('I.Supplementary 2018-19'!J$8:J$157,MATCH($B333,'I.Supplementary 2018-19'!$B$8:$B$157,0)),INDEX('I.KI 2018-19'!J$9:J$393,MATCH($B333,'I.KI 2018-19'!$B$9:$B$393,0))))),"")</f>
        <v>31.942676526206053</v>
      </c>
      <c r="BM333" s="157">
        <f>_xlfn.IFNA(IF($B333=$B$381,0,IF($B333=$B$382,0,_xlfn.IFNA(INDEX('I.Supplementary 2018-19'!H$8:H$157,MATCH($B333,'I.Supplementary 2018-19'!$B$8:$B$157,0)),INDEX('I.KI 2018-19'!H$9:H$393,MATCH($B333,'I.KI 2018-19'!$B$9:$B$393,0))))),"")</f>
        <v>42.640256592588052</v>
      </c>
    </row>
    <row r="334" spans="2:65">
      <c r="B334" s="121" t="str">
        <f>'Calculations for 2021-22'!B334</f>
        <v>E2243</v>
      </c>
      <c r="C334" s="160" t="str">
        <f>'Calculations for 2021-22'!D334</f>
        <v>E2243</v>
      </c>
      <c r="D334" t="str">
        <f>'Calculations for 2021-22'!E334</f>
        <v>SD</v>
      </c>
      <c r="E334">
        <f>'Calculations for 2021-22'!F334</f>
        <v>0</v>
      </c>
      <c r="F334" s="120" t="str">
        <f>'Calculations for 2021-22'!H334</f>
        <v>Tonbridge and Malling</v>
      </c>
      <c r="G334" s="156">
        <f>_xlfn.IFNA(INDEX('I.KI 2016-17'!M$8:M$391,MATCH($B334,'I.KI 2016-17'!$B$8:$B$391,0)),"")</f>
        <v>0</v>
      </c>
      <c r="H334" s="149">
        <f>_xlfn.IFNA(INDEX('I.KI 2016-17'!N$8:N$391,MATCH($B334,'I.KI 2016-17'!$B$8:$B$391,0)),"")</f>
        <v>0.65504218889800003</v>
      </c>
      <c r="I334" s="149">
        <f>_xlfn.IFNA(INDEX('I.KI 2016-17'!O$8:O$391,MATCH($B334,'I.KI 2016-17'!$B$8:$B$391,0)),"")</f>
        <v>0</v>
      </c>
      <c r="J334" s="149">
        <f>_xlfn.IFNA(INDEX('I.KI 2016-17'!P$8:P$391,MATCH($B334,'I.KI 2016-17'!$B$8:$B$391,0)),"")</f>
        <v>0</v>
      </c>
      <c r="K334" s="157">
        <f>_xlfn.IFNA(INDEX('I.KI 2016-17'!Q$8:Q$391,MATCH($B334,'I.KI 2016-17'!$B$8:$B$391,0)),"")</f>
        <v>0</v>
      </c>
      <c r="L334" s="156">
        <f>_xlfn.IFNA(INDEX('I.KI 2016-17'!R$8:R$391,MATCH($B334,'I.KI 2016-17'!$B$8:$B$391,0)),"")</f>
        <v>0</v>
      </c>
      <c r="M334" s="193">
        <f>_xlfn.IFNA(INDEX('I.KI 2016-17'!S$8:S$391,MATCH($B334,'I.KI 2016-17'!$B$8:$B$391,0)),"")</f>
        <v>2.106524728333</v>
      </c>
      <c r="N334" s="193">
        <f>_xlfn.IFNA(INDEX('I.KI 2016-17'!T$8:T$391,MATCH($B334,'I.KI 2016-17'!$B$8:$B$391,0)),"")</f>
        <v>0</v>
      </c>
      <c r="O334" s="193">
        <f>_xlfn.IFNA(INDEX('I.KI 2016-17'!U$8:U$391,MATCH($B334,'I.KI 2016-17'!$B$8:$B$391,0)),"")</f>
        <v>0</v>
      </c>
      <c r="P334" s="157">
        <f>_xlfn.IFNA(INDEX('I.KI 2016-17'!V$8:V$391,MATCH($B334,'I.KI 2016-17'!$B$8:$B$391,0)),"")</f>
        <v>0</v>
      </c>
      <c r="Q334" s="156">
        <f>_xlfn.IFNA(INDEX('I.KI 2016-17'!W$8:W$391,MATCH($B334,'I.KI 2016-17'!$B$8:$B$391,0)),"")</f>
        <v>0</v>
      </c>
      <c r="R334" s="193">
        <f>_xlfn.IFNA(INDEX('I.KI 2016-17'!X$8:X$391,MATCH($B334,'I.KI 2016-17'!$B$8:$B$391,0)),"")</f>
        <v>2.7615669172309998</v>
      </c>
      <c r="S334" s="193">
        <f>_xlfn.IFNA(INDEX('I.KI 2016-17'!Y$8:Y$391,MATCH($B334,'I.KI 2016-17'!$B$8:$B$391,0)),"")</f>
        <v>0</v>
      </c>
      <c r="T334" s="193">
        <f>_xlfn.IFNA(INDEX('I.KI 2016-17'!Z$8:Z$391,MATCH($B334,'I.KI 2016-17'!$B$8:$B$391,0)),"")</f>
        <v>0</v>
      </c>
      <c r="U334" s="157">
        <f>_xlfn.IFNA(INDEX('I.KI 2016-17'!AA$8:AA$391,MATCH($B334,'I.KI 2016-17'!$B$8:$B$391,0)),"")</f>
        <v>0</v>
      </c>
      <c r="V334" s="149"/>
      <c r="W334" s="154">
        <f>_xlfn.IFNA(INDEX('I.KI 2016-17'!$H$8:$H$391,MATCH(B334,'I.KI 2016-17'!$B$8:$B$391,0)),"")</f>
        <v>0.65504218889800003</v>
      </c>
      <c r="X334" s="153">
        <f>_xlfn.IFNA(INDEX('I.KI 2016-17'!$I$8:$I$391,MATCH(B334,'I.KI 2016-17'!$B$8:$B$391,0)),"")</f>
        <v>2.106524728333</v>
      </c>
      <c r="Y334" s="155">
        <f>_xlfn.IFNA(INDEX('I.KI 2016-17'!$G$8:$G$391,MATCH(B334,'I.KI 2016-17'!$B$8:$B$391,0)),"")</f>
        <v>2.7615669172309998</v>
      </c>
      <c r="Z334" s="149"/>
      <c r="AA334" s="156">
        <f>_xlfn.IFNA(IF($B334=$B$382,0,_xlfn.IFNA(INDEX('I.Supplementary 2017-18'!N$8:N$35,MATCH($B334,'I.Supplementary 2017-18'!$B$8:$B$35,0)),INDEX('I.KI 2017-18'!N$9:N$393,MATCH($B334,'I.KI 2017-18'!$B$9:$B$393,0)))),"")</f>
        <v>0</v>
      </c>
      <c r="AB334" s="193">
        <f>_xlfn.IFNA(IF($B334=$B$382,0,_xlfn.IFNA(INDEX('I.Supplementary 2017-18'!O$8:O$35,MATCH($B334,'I.Supplementary 2017-18'!$B$8:$B$35,0)),INDEX('I.KI 2017-18'!O$9:O$393,MATCH($B334,'I.KI 2017-18'!$B$9:$B$393,0)))),"")</f>
        <v>0</v>
      </c>
      <c r="AC334" s="193">
        <f>_xlfn.IFNA(IF($B334=$B$382,0,_xlfn.IFNA(INDEX('I.Supplementary 2017-18'!P$8:P$35,MATCH($B334,'I.Supplementary 2017-18'!$B$8:$B$35,0)),INDEX('I.KI 2017-18'!P$9:P$393,MATCH($B334,'I.KI 2017-18'!$B$9:$B$393,0)))),"")</f>
        <v>0</v>
      </c>
      <c r="AD334" s="193">
        <f>_xlfn.IFNA(IF($B334=$B$382,0,_xlfn.IFNA(INDEX('I.Supplementary 2017-18'!Q$8:Q$35,MATCH($B334,'I.Supplementary 2017-18'!$B$8:$B$35,0)),INDEX('I.KI 2017-18'!Q$9:Q$393,MATCH($B334,'I.KI 2017-18'!$B$9:$B$393,0)))),"")</f>
        <v>0</v>
      </c>
      <c r="AE334" s="157">
        <f>_xlfn.IFNA(IF($B334=$B$382,0,_xlfn.IFNA(INDEX('I.Supplementary 2017-18'!R$8:R$35,MATCH($B334,'I.Supplementary 2017-18'!$B$8:$B$35,0)),INDEX('I.KI 2017-18'!R$9:R$393,MATCH($B334,'I.KI 2017-18'!$B$9:$B$393,0)))),"")</f>
        <v>0</v>
      </c>
      <c r="AF334" s="156">
        <f>_xlfn.IFNA(IF($B334=$B$382,0,_xlfn.IFNA(INDEX('I.Supplementary 2017-18'!S$8:S$35,MATCH($B334,'I.Supplementary 2017-18'!$B$8:$B$35,0)),INDEX('I.KI 2017-18'!S$9:S$393,MATCH($B334,'I.KI 2017-18'!$B$9:$B$393,0)))),"")</f>
        <v>0</v>
      </c>
      <c r="AG334" s="193">
        <f>_xlfn.IFNA(IF($B334=$B$382,0,_xlfn.IFNA(INDEX('I.Supplementary 2017-18'!T$8:T$35,MATCH($B334,'I.Supplementary 2017-18'!$B$8:$B$35,0)),INDEX('I.KI 2017-18'!T$9:T$393,MATCH($B334,'I.KI 2017-18'!$B$9:$B$393,0)))),"")</f>
        <v>2.1495315891194595</v>
      </c>
      <c r="AH334" s="193">
        <f>_xlfn.IFNA(IF($B334=$B$382,0,_xlfn.IFNA(INDEX('I.Supplementary 2017-18'!U$8:U$35,MATCH($B334,'I.Supplementary 2017-18'!$B$8:$B$35,0)),INDEX('I.KI 2017-18'!U$9:U$393,MATCH($B334,'I.KI 2017-18'!$B$9:$B$393,0)))),"")</f>
        <v>0</v>
      </c>
      <c r="AI334" s="193">
        <f>_xlfn.IFNA(IF($B334=$B$382,0,_xlfn.IFNA(INDEX('I.Supplementary 2017-18'!V$8:V$35,MATCH($B334,'I.Supplementary 2017-18'!$B$8:$B$35,0)),INDEX('I.KI 2017-18'!V$9:V$393,MATCH($B334,'I.KI 2017-18'!$B$9:$B$393,0)))),"")</f>
        <v>0</v>
      </c>
      <c r="AJ334" s="157">
        <f>_xlfn.IFNA(IF($B334=$B$382,0,_xlfn.IFNA(INDEX('I.Supplementary 2017-18'!W$8:W$35,MATCH($B334,'I.Supplementary 2017-18'!$B$8:$B$35,0)),INDEX('I.KI 2017-18'!W$9:W$393,MATCH($B334,'I.KI 2017-18'!$B$9:$B$393,0)))),"")</f>
        <v>0</v>
      </c>
      <c r="AK334" s="156">
        <f>_xlfn.IFNA(IF($B334=$B$382,0,_xlfn.IFNA(INDEX('I.Supplementary 2017-18'!X$8:X$35,MATCH($B334,'I.Supplementary 2017-18'!$B$8:$B$35,0)),INDEX('I.KI 2017-18'!X$9:X$393,MATCH($B334,'I.KI 2017-18'!$B$9:$B$393,0)))),"")</f>
        <v>0</v>
      </c>
      <c r="AL334" s="193">
        <f>_xlfn.IFNA(IF($B334=$B$382,0,_xlfn.IFNA(INDEX('I.Supplementary 2017-18'!Y$8:Y$35,MATCH($B334,'I.Supplementary 2017-18'!$B$8:$B$35,0)),INDEX('I.KI 2017-18'!Y$9:Y$393,MATCH($B334,'I.KI 2017-18'!$B$9:$B$393,0)))),"")</f>
        <v>2.1495315891194595</v>
      </c>
      <c r="AM334" s="193">
        <f>_xlfn.IFNA(IF($B334=$B$382,0,_xlfn.IFNA(INDEX('I.Supplementary 2017-18'!Z$8:Z$35,MATCH($B334,'I.Supplementary 2017-18'!$B$8:$B$35,0)),INDEX('I.KI 2017-18'!Z$9:Z$393,MATCH($B334,'I.KI 2017-18'!$B$9:$B$393,0)))),"")</f>
        <v>0</v>
      </c>
      <c r="AN334" s="193">
        <f>_xlfn.IFNA(IF($B334=$B$382,0,_xlfn.IFNA(INDEX('I.Supplementary 2017-18'!AA$8:AA$35,MATCH($B334,'I.Supplementary 2017-18'!$B$8:$B$35,0)),INDEX('I.KI 2017-18'!AA$9:AA$393,MATCH($B334,'I.KI 2017-18'!$B$9:$B$393,0)))),"")</f>
        <v>0</v>
      </c>
      <c r="AO334" s="157">
        <f>_xlfn.IFNA(IF($B334=$B$382,0,_xlfn.IFNA(INDEX('I.Supplementary 2017-18'!AB$8:AB$35,MATCH($B334,'I.Supplementary 2017-18'!$B$8:$B$35,0)),INDEX('I.KI 2017-18'!AB$9:AB$393,MATCH($B334,'I.KI 2017-18'!$B$9:$B$393,0)))),"")</f>
        <v>0</v>
      </c>
      <c r="AP334" s="149"/>
      <c r="AQ334" s="156">
        <f>_xlfn.IFNA(IF($B334=$B$381,0,IF($B334=$B$382,0,_xlfn.IFNA(INDEX('I.Supplementary 2017-18'!I$8:I$35,MATCH($B334,'I.Supplementary 2017-18'!$B$8:$B$35,0)),INDEX('I.KI 2017-18'!I$9:I$393,MATCH($B334,'I.KI 2017-18'!$B$9:$B$393,0))))),"")</f>
        <v>0</v>
      </c>
      <c r="AR334" s="149">
        <f>_xlfn.IFNA(IF($B334=$B$381,0,IF($B334=$B$382,0,_xlfn.IFNA(INDEX('I.Supplementary 2017-18'!J$8:J$35,MATCH($B334,'I.Supplementary 2017-18'!$B$8:$B$35,0)),INDEX('I.KI 2017-18'!J$9:J$393,MATCH($B334,'I.KI 2017-18'!$B$9:$B$393,0))))),"")</f>
        <v>2.1495315891194595</v>
      </c>
      <c r="AS334" s="157">
        <f>_xlfn.IFNA(IF($B334=$B$381,0,IF($B334=$B$382,0,_xlfn.IFNA(INDEX('I.Supplementary 2017-18'!H$8:H$35,MATCH($B334,'I.Supplementary 2017-18'!$B$8:$B$35,0)),INDEX('I.KI 2017-18'!H$9:H$393,MATCH($B334,'I.KI 2017-18'!$B$9:$B$393,0))))),"")</f>
        <v>2.1495315891194595</v>
      </c>
      <c r="AT334" s="149"/>
      <c r="AU334" s="156">
        <f>_xlfn.IFNA(_xlfn.IFNA(INDEX('I.Supplementary 2018-19'!P$8:P$157,MATCH($B334,'I.Supplementary 2018-19'!$B$8:$B$157,0)),INDEX('I.KI 2018-19'!P$9:P$393,MATCH($B334,'I.KI 2018-19'!$B$9:$B$393,0))),"")</f>
        <v>0</v>
      </c>
      <c r="AV334" s="193">
        <f>_xlfn.IFNA(_xlfn.IFNA(INDEX('I.Supplementary 2018-19'!Q$8:Q$157,MATCH($B334,'I.Supplementary 2018-19'!$B$8:$B$157,0)),INDEX('I.KI 2018-19'!Q$9:Q$393,MATCH($B334,'I.KI 2018-19'!$B$9:$B$393,0))),"")</f>
        <v>0</v>
      </c>
      <c r="AW334" s="193">
        <f>_xlfn.IFNA(_xlfn.IFNA(INDEX('I.Supplementary 2018-19'!R$8:R$157,MATCH($B334,'I.Supplementary 2018-19'!$B$8:$B$157,0)),INDEX('I.KI 2018-19'!R$9:R$393,MATCH($B334,'I.KI 2018-19'!$B$9:$B$393,0))),"")</f>
        <v>0</v>
      </c>
      <c r="AX334" s="193">
        <f>_xlfn.IFNA(_xlfn.IFNA(INDEX('I.Supplementary 2018-19'!S$8:S$157,MATCH($B334,'I.Supplementary 2018-19'!$B$8:$B$157,0)),INDEX('I.KI 2018-19'!S$9:S$393,MATCH($B334,'I.KI 2018-19'!$B$9:$B$393,0))),"")</f>
        <v>0</v>
      </c>
      <c r="AY334" s="157">
        <f>_xlfn.IFNA(_xlfn.IFNA(INDEX('I.Supplementary 2018-19'!T$8:T$157,MATCH($B334,'I.Supplementary 2018-19'!$B$8:$B$157,0)),INDEX('I.KI 2018-19'!T$9:T$393,MATCH($B334,'I.KI 2018-19'!$B$9:$B$393,0))),"")</f>
        <v>0</v>
      </c>
      <c r="AZ334" s="156">
        <f>_xlfn.IFNA(_xlfn.IFNA(INDEX('I.Supplementary 2018-19'!U$8:U$157,MATCH($B334,'I.Supplementary 2018-19'!$B$8:$B$157,0)),INDEX('I.KI 2018-19'!U$9:U$393,MATCH($B334,'I.KI 2018-19'!$B$9:$B$393,0))),"")</f>
        <v>0</v>
      </c>
      <c r="BA334" s="193">
        <f>_xlfn.IFNA(_xlfn.IFNA(INDEX('I.Supplementary 2018-19'!V$8:V$157,MATCH($B334,'I.Supplementary 2018-19'!$B$8:$B$157,0)),INDEX('I.KI 2018-19'!V$9:V$393,MATCH($B334,'I.KI 2018-19'!$B$9:$B$393,0))),"")</f>
        <v>2.2141097913676835</v>
      </c>
      <c r="BB334" s="193">
        <f>_xlfn.IFNA(_xlfn.IFNA(INDEX('I.Supplementary 2018-19'!W$8:W$157,MATCH($B334,'I.Supplementary 2018-19'!$B$8:$B$157,0)),INDEX('I.KI 2018-19'!W$9:W$393,MATCH($B334,'I.KI 2018-19'!$B$9:$B$393,0))),"")</f>
        <v>0</v>
      </c>
      <c r="BC334" s="193">
        <f>_xlfn.IFNA(_xlfn.IFNA(INDEX('I.Supplementary 2018-19'!X$8:X$157,MATCH($B334,'I.Supplementary 2018-19'!$B$8:$B$157,0)),INDEX('I.KI 2018-19'!X$9:X$393,MATCH($B334,'I.KI 2018-19'!$B$9:$B$393,0))),"")</f>
        <v>0</v>
      </c>
      <c r="BD334" s="157">
        <f>_xlfn.IFNA(_xlfn.IFNA(INDEX('I.Supplementary 2018-19'!Y$8:Y$157,MATCH($B334,'I.Supplementary 2018-19'!$B$8:$B$157,0)),INDEX('I.KI 2018-19'!Y$9:Y$393,MATCH($B334,'I.KI 2018-19'!$B$9:$B$393,0))),"")</f>
        <v>0</v>
      </c>
      <c r="BE334" s="156">
        <f>_xlfn.IFNA(_xlfn.IFNA(INDEX('I.Supplementary 2018-19'!Z$8:Z$157,MATCH($B334,'I.Supplementary 2018-19'!$B$8:$B$157,0)),INDEX('I.KI 2018-19'!Z$9:Z$393,MATCH($B334,'I.KI 2018-19'!$B$9:$B$393,0))),"")</f>
        <v>0</v>
      </c>
      <c r="BF334" s="193">
        <f>_xlfn.IFNA(_xlfn.IFNA(INDEX('I.Supplementary 2018-19'!AA$8:AA$157,MATCH($B334,'I.Supplementary 2018-19'!$B$8:$B$157,0)),INDEX('I.KI 2018-19'!AA$9:AA$393,MATCH($B334,'I.KI 2018-19'!$B$9:$B$393,0))),"")</f>
        <v>2.2141097913676835</v>
      </c>
      <c r="BG334" s="193">
        <f>_xlfn.IFNA(_xlfn.IFNA(INDEX('I.Supplementary 2018-19'!AB$8:AB$157,MATCH($B334,'I.Supplementary 2018-19'!$B$8:$B$157,0)),INDEX('I.KI 2018-19'!AB$9:AB$393,MATCH($B334,'I.KI 2018-19'!$B$9:$B$393,0))),"")</f>
        <v>0</v>
      </c>
      <c r="BH334" s="193">
        <f>_xlfn.IFNA(_xlfn.IFNA(INDEX('I.Supplementary 2018-19'!AC$8:AC$157,MATCH($B334,'I.Supplementary 2018-19'!$B$8:$B$157,0)),INDEX('I.KI 2018-19'!AC$9:AC$393,MATCH($B334,'I.KI 2018-19'!$B$9:$B$393,0))),"")</f>
        <v>0</v>
      </c>
      <c r="BI334" s="157">
        <f>_xlfn.IFNA(_xlfn.IFNA(INDEX('I.Supplementary 2018-19'!AD$8:AD$157,MATCH($B334,'I.Supplementary 2018-19'!$B$8:$B$157,0)),INDEX('I.KI 2018-19'!AD$9:AD$393,MATCH($B334,'I.KI 2018-19'!$B$9:$B$393,0))),"")</f>
        <v>0</v>
      </c>
      <c r="BJ334" s="149"/>
      <c r="BK334" s="156">
        <f>_xlfn.IFNA(IF($B334=$B$381,0,IF($B334=$B$382,0,_xlfn.IFNA(INDEX('I.Supplementary 2018-19'!I$8:I$157,MATCH($B334,'I.Supplementary 2018-19'!$B$8:$B$157,0)),INDEX('I.KI 2018-19'!I$9:I$393,MATCH($B334,'I.KI 2018-19'!$B$9:$B$393,0))))),"")</f>
        <v>0</v>
      </c>
      <c r="BL334" s="149">
        <f>_xlfn.IFNA(IF($B334=$B$381,0,IF($B334=$B$382,0,_xlfn.IFNA(INDEX('I.Supplementary 2018-19'!J$8:J$157,MATCH($B334,'I.Supplementary 2018-19'!$B$8:$B$157,0)),INDEX('I.KI 2018-19'!J$9:J$393,MATCH($B334,'I.KI 2018-19'!$B$9:$B$393,0))))),"")</f>
        <v>2.2141097913676835</v>
      </c>
      <c r="BM334" s="157">
        <f>_xlfn.IFNA(IF($B334=$B$381,0,IF($B334=$B$382,0,_xlfn.IFNA(INDEX('I.Supplementary 2018-19'!H$8:H$157,MATCH($B334,'I.Supplementary 2018-19'!$B$8:$B$157,0)),INDEX('I.KI 2018-19'!H$9:H$393,MATCH($B334,'I.KI 2018-19'!$B$9:$B$393,0))))),"")</f>
        <v>2.2141097913676835</v>
      </c>
    </row>
    <row r="335" spans="2:65">
      <c r="B335" s="121" t="str">
        <f>'Calculations for 2021-22'!B335</f>
        <v>E1102</v>
      </c>
      <c r="C335" s="160" t="str">
        <f>'Calculations for 2021-22'!D335</f>
        <v>E1102</v>
      </c>
      <c r="D335" t="str">
        <f>'Calculations for 2021-22'!E335</f>
        <v>UNINFIR</v>
      </c>
      <c r="E335">
        <f>'Calculations for 2021-22'!F335</f>
        <v>0</v>
      </c>
      <c r="F335" s="120" t="str">
        <f>'Calculations for 2021-22'!H335</f>
        <v>Torbay</v>
      </c>
      <c r="G335" s="156">
        <f>_xlfn.IFNA(INDEX('I.KI 2016-17'!M$8:M$391,MATCH($B335,'I.KI 2016-17'!$B$8:$B$391,0)),"")</f>
        <v>18.015427096218001</v>
      </c>
      <c r="H335" s="149">
        <f>_xlfn.IFNA(INDEX('I.KI 2016-17'!N$8:N$391,MATCH($B335,'I.KI 2016-17'!$B$8:$B$391,0)),"")</f>
        <v>2.039874468661</v>
      </c>
      <c r="I335" s="149">
        <f>_xlfn.IFNA(INDEX('I.KI 2016-17'!O$8:O$391,MATCH($B335,'I.KI 2016-17'!$B$8:$B$391,0)),"")</f>
        <v>0</v>
      </c>
      <c r="J335" s="149">
        <f>_xlfn.IFNA(INDEX('I.KI 2016-17'!P$8:P$391,MATCH($B335,'I.KI 2016-17'!$B$8:$B$391,0)),"")</f>
        <v>0</v>
      </c>
      <c r="K335" s="157">
        <f>_xlfn.IFNA(INDEX('I.KI 2016-17'!Q$8:Q$391,MATCH($B335,'I.KI 2016-17'!$B$8:$B$391,0)),"")</f>
        <v>0</v>
      </c>
      <c r="L335" s="156">
        <f>_xlfn.IFNA(INDEX('I.KI 2016-17'!R$8:R$391,MATCH($B335,'I.KI 2016-17'!$B$8:$B$391,0)),"")</f>
        <v>25.957930624389999</v>
      </c>
      <c r="M335" s="193">
        <f>_xlfn.IFNA(INDEX('I.KI 2016-17'!S$8:S$391,MATCH($B335,'I.KI 2016-17'!$B$8:$B$391,0)),"")</f>
        <v>3.8226200429569999</v>
      </c>
      <c r="N335" s="193">
        <f>_xlfn.IFNA(INDEX('I.KI 2016-17'!T$8:T$391,MATCH($B335,'I.KI 2016-17'!$B$8:$B$391,0)),"")</f>
        <v>0</v>
      </c>
      <c r="O335" s="193">
        <f>_xlfn.IFNA(INDEX('I.KI 2016-17'!U$8:U$391,MATCH($B335,'I.KI 2016-17'!$B$8:$B$391,0)),"")</f>
        <v>0</v>
      </c>
      <c r="P335" s="157">
        <f>_xlfn.IFNA(INDEX('I.KI 2016-17'!V$8:V$391,MATCH($B335,'I.KI 2016-17'!$B$8:$B$391,0)),"")</f>
        <v>0</v>
      </c>
      <c r="Q335" s="156">
        <f>_xlfn.IFNA(INDEX('I.KI 2016-17'!W$8:W$391,MATCH($B335,'I.KI 2016-17'!$B$8:$B$391,0)),"")</f>
        <v>43.973357720608</v>
      </c>
      <c r="R335" s="193">
        <f>_xlfn.IFNA(INDEX('I.KI 2016-17'!X$8:X$391,MATCH($B335,'I.KI 2016-17'!$B$8:$B$391,0)),"")</f>
        <v>5.8624945116179994</v>
      </c>
      <c r="S335" s="193">
        <f>_xlfn.IFNA(INDEX('I.KI 2016-17'!Y$8:Y$391,MATCH($B335,'I.KI 2016-17'!$B$8:$B$391,0)),"")</f>
        <v>0</v>
      </c>
      <c r="T335" s="193">
        <f>_xlfn.IFNA(INDEX('I.KI 2016-17'!Z$8:Z$391,MATCH($B335,'I.KI 2016-17'!$B$8:$B$391,0)),"")</f>
        <v>0</v>
      </c>
      <c r="U335" s="157">
        <f>_xlfn.IFNA(INDEX('I.KI 2016-17'!AA$8:AA$391,MATCH($B335,'I.KI 2016-17'!$B$8:$B$391,0)),"")</f>
        <v>0</v>
      </c>
      <c r="V335" s="149"/>
      <c r="W335" s="154">
        <f>_xlfn.IFNA(INDEX('I.KI 2016-17'!$H$8:$H$391,MATCH(B335,'I.KI 2016-17'!$B$8:$B$391,0)),"")</f>
        <v>20.055301564878999</v>
      </c>
      <c r="X335" s="153">
        <f>_xlfn.IFNA(INDEX('I.KI 2016-17'!$I$8:$I$391,MATCH(B335,'I.KI 2016-17'!$B$8:$B$391,0)),"")</f>
        <v>29.780550667347001</v>
      </c>
      <c r="Y335" s="155">
        <f>_xlfn.IFNA(INDEX('I.KI 2016-17'!$G$8:$G$391,MATCH(B335,'I.KI 2016-17'!$B$8:$B$391,0)),"")</f>
        <v>49.835852232226003</v>
      </c>
      <c r="Z335" s="149"/>
      <c r="AA335" s="156">
        <f>_xlfn.IFNA(IF($B335=$B$382,0,_xlfn.IFNA(INDEX('I.Supplementary 2017-18'!N$8:N$35,MATCH($B335,'I.Supplementary 2017-18'!$B$8:$B$35,0)),INDEX('I.KI 2017-18'!N$9:N$393,MATCH($B335,'I.KI 2017-18'!$B$9:$B$393,0)))),"")</f>
        <v>12.97421888728296</v>
      </c>
      <c r="AB335" s="193">
        <f>_xlfn.IFNA(IF($B335=$B$382,0,_xlfn.IFNA(INDEX('I.Supplementary 2017-18'!O$8:O$35,MATCH($B335,'I.Supplementary 2017-18'!$B$8:$B$35,0)),INDEX('I.KI 2017-18'!O$9:O$393,MATCH($B335,'I.KI 2017-18'!$B$9:$B$393,0)))),"")</f>
        <v>1.2136944325967953</v>
      </c>
      <c r="AC335" s="193">
        <f>_xlfn.IFNA(IF($B335=$B$382,0,_xlfn.IFNA(INDEX('I.Supplementary 2017-18'!P$8:P$35,MATCH($B335,'I.Supplementary 2017-18'!$B$8:$B$35,0)),INDEX('I.KI 2017-18'!P$9:P$393,MATCH($B335,'I.KI 2017-18'!$B$9:$B$393,0)))),"")</f>
        <v>0</v>
      </c>
      <c r="AD335" s="193">
        <f>_xlfn.IFNA(IF($B335=$B$382,0,_xlfn.IFNA(INDEX('I.Supplementary 2017-18'!Q$8:Q$35,MATCH($B335,'I.Supplementary 2017-18'!$B$8:$B$35,0)),INDEX('I.KI 2017-18'!Q$9:Q$393,MATCH($B335,'I.KI 2017-18'!$B$9:$B$393,0)))),"")</f>
        <v>0</v>
      </c>
      <c r="AE335" s="157">
        <f>_xlfn.IFNA(IF($B335=$B$382,0,_xlfn.IFNA(INDEX('I.Supplementary 2017-18'!R$8:R$35,MATCH($B335,'I.Supplementary 2017-18'!$B$8:$B$35,0)),INDEX('I.KI 2017-18'!R$9:R$393,MATCH($B335,'I.KI 2017-18'!$B$9:$B$393,0)))),"")</f>
        <v>0</v>
      </c>
      <c r="AF335" s="156">
        <f>_xlfn.IFNA(IF($B335=$B$382,0,_xlfn.IFNA(INDEX('I.Supplementary 2017-18'!S$8:S$35,MATCH($B335,'I.Supplementary 2017-18'!$B$8:$B$35,0)),INDEX('I.KI 2017-18'!S$9:S$393,MATCH($B335,'I.KI 2017-18'!$B$9:$B$393,0)))),"")</f>
        <v>26.487888375966527</v>
      </c>
      <c r="AG335" s="193">
        <f>_xlfn.IFNA(IF($B335=$B$382,0,_xlfn.IFNA(INDEX('I.Supplementary 2017-18'!T$8:T$35,MATCH($B335,'I.Supplementary 2017-18'!$B$8:$B$35,0)),INDEX('I.KI 2017-18'!T$9:T$393,MATCH($B335,'I.KI 2017-18'!$B$9:$B$393,0)))),"")</f>
        <v>3.9006627479942577</v>
      </c>
      <c r="AH335" s="193">
        <f>_xlfn.IFNA(IF($B335=$B$382,0,_xlfn.IFNA(INDEX('I.Supplementary 2017-18'!U$8:U$35,MATCH($B335,'I.Supplementary 2017-18'!$B$8:$B$35,0)),INDEX('I.KI 2017-18'!U$9:U$393,MATCH($B335,'I.KI 2017-18'!$B$9:$B$393,0)))),"")</f>
        <v>0</v>
      </c>
      <c r="AI335" s="193">
        <f>_xlfn.IFNA(IF($B335=$B$382,0,_xlfn.IFNA(INDEX('I.Supplementary 2017-18'!V$8:V$35,MATCH($B335,'I.Supplementary 2017-18'!$B$8:$B$35,0)),INDEX('I.KI 2017-18'!V$9:V$393,MATCH($B335,'I.KI 2017-18'!$B$9:$B$393,0)))),"")</f>
        <v>0</v>
      </c>
      <c r="AJ335" s="157">
        <f>_xlfn.IFNA(IF($B335=$B$382,0,_xlfn.IFNA(INDEX('I.Supplementary 2017-18'!W$8:W$35,MATCH($B335,'I.Supplementary 2017-18'!$B$8:$B$35,0)),INDEX('I.KI 2017-18'!W$9:W$393,MATCH($B335,'I.KI 2017-18'!$B$9:$B$393,0)))),"")</f>
        <v>0</v>
      </c>
      <c r="AK335" s="156">
        <f>_xlfn.IFNA(IF($B335=$B$382,0,_xlfn.IFNA(INDEX('I.Supplementary 2017-18'!X$8:X$35,MATCH($B335,'I.Supplementary 2017-18'!$B$8:$B$35,0)),INDEX('I.KI 2017-18'!X$9:X$393,MATCH($B335,'I.KI 2017-18'!$B$9:$B$393,0)))),"")</f>
        <v>39.462107263249486</v>
      </c>
      <c r="AL335" s="193">
        <f>_xlfn.IFNA(IF($B335=$B$382,0,_xlfn.IFNA(INDEX('I.Supplementary 2017-18'!Y$8:Y$35,MATCH($B335,'I.Supplementary 2017-18'!$B$8:$B$35,0)),INDEX('I.KI 2017-18'!Y$9:Y$393,MATCH($B335,'I.KI 2017-18'!$B$9:$B$393,0)))),"")</f>
        <v>5.1143571805910533</v>
      </c>
      <c r="AM335" s="193">
        <f>_xlfn.IFNA(IF($B335=$B$382,0,_xlfn.IFNA(INDEX('I.Supplementary 2017-18'!Z$8:Z$35,MATCH($B335,'I.Supplementary 2017-18'!$B$8:$B$35,0)),INDEX('I.KI 2017-18'!Z$9:Z$393,MATCH($B335,'I.KI 2017-18'!$B$9:$B$393,0)))),"")</f>
        <v>0</v>
      </c>
      <c r="AN335" s="193">
        <f>_xlfn.IFNA(IF($B335=$B$382,0,_xlfn.IFNA(INDEX('I.Supplementary 2017-18'!AA$8:AA$35,MATCH($B335,'I.Supplementary 2017-18'!$B$8:$B$35,0)),INDEX('I.KI 2017-18'!AA$9:AA$393,MATCH($B335,'I.KI 2017-18'!$B$9:$B$393,0)))),"")</f>
        <v>0</v>
      </c>
      <c r="AO335" s="157">
        <f>_xlfn.IFNA(IF($B335=$B$382,0,_xlfn.IFNA(INDEX('I.Supplementary 2017-18'!AB$8:AB$35,MATCH($B335,'I.Supplementary 2017-18'!$B$8:$B$35,0)),INDEX('I.KI 2017-18'!AB$9:AB$393,MATCH($B335,'I.KI 2017-18'!$B$9:$B$393,0)))),"")</f>
        <v>0</v>
      </c>
      <c r="AP335" s="149"/>
      <c r="AQ335" s="156">
        <f>_xlfn.IFNA(IF($B335=$B$381,0,IF($B335=$B$382,0,_xlfn.IFNA(INDEX('I.Supplementary 2017-18'!I$8:I$35,MATCH($B335,'I.Supplementary 2017-18'!$B$8:$B$35,0)),INDEX('I.KI 2017-18'!I$9:I$393,MATCH($B335,'I.KI 2017-18'!$B$9:$B$393,0))))),"")</f>
        <v>14.187913319879755</v>
      </c>
      <c r="AR335" s="149">
        <f>_xlfn.IFNA(IF($B335=$B$381,0,IF($B335=$B$382,0,_xlfn.IFNA(INDEX('I.Supplementary 2017-18'!J$8:J$35,MATCH($B335,'I.Supplementary 2017-18'!$B$8:$B$35,0)),INDEX('I.KI 2017-18'!J$9:J$393,MATCH($B335,'I.KI 2017-18'!$B$9:$B$393,0))))),"")</f>
        <v>30.388551123960784</v>
      </c>
      <c r="AS335" s="157">
        <f>_xlfn.IFNA(IF($B335=$B$381,0,IF($B335=$B$382,0,_xlfn.IFNA(INDEX('I.Supplementary 2017-18'!H$8:H$35,MATCH($B335,'I.Supplementary 2017-18'!$B$8:$B$35,0)),INDEX('I.KI 2017-18'!H$9:H$393,MATCH($B335,'I.KI 2017-18'!$B$9:$B$393,0))))),"")</f>
        <v>44.576464443840536</v>
      </c>
      <c r="AT335" s="149"/>
      <c r="AU335" s="156">
        <f>_xlfn.IFNA(_xlfn.IFNA(INDEX('I.Supplementary 2018-19'!P$8:P$157,MATCH($B335,'I.Supplementary 2018-19'!$B$8:$B$157,0)),INDEX('I.KI 2018-19'!P$9:P$393,MATCH($B335,'I.KI 2018-19'!$B$9:$B$393,0))),"")</f>
        <v>9.6141724226810563</v>
      </c>
      <c r="AV335" s="193">
        <f>_xlfn.IFNA(_xlfn.IFNA(INDEX('I.Supplementary 2018-19'!Q$8:Q$157,MATCH($B335,'I.Supplementary 2018-19'!$B$8:$B$157,0)),INDEX('I.KI 2018-19'!Q$9:Q$393,MATCH($B335,'I.KI 2018-19'!$B$9:$B$393,0))),"")</f>
        <v>0.69594044862175453</v>
      </c>
      <c r="AW335" s="193">
        <f>_xlfn.IFNA(_xlfn.IFNA(INDEX('I.Supplementary 2018-19'!R$8:R$157,MATCH($B335,'I.Supplementary 2018-19'!$B$8:$B$157,0)),INDEX('I.KI 2018-19'!R$9:R$393,MATCH($B335,'I.KI 2018-19'!$B$9:$B$393,0))),"")</f>
        <v>0</v>
      </c>
      <c r="AX335" s="193">
        <f>_xlfn.IFNA(_xlfn.IFNA(INDEX('I.Supplementary 2018-19'!S$8:S$157,MATCH($B335,'I.Supplementary 2018-19'!$B$8:$B$157,0)),INDEX('I.KI 2018-19'!S$9:S$393,MATCH($B335,'I.KI 2018-19'!$B$9:$B$393,0))),"")</f>
        <v>0</v>
      </c>
      <c r="AY335" s="157">
        <f>_xlfn.IFNA(_xlfn.IFNA(INDEX('I.Supplementary 2018-19'!T$8:T$157,MATCH($B335,'I.Supplementary 2018-19'!$B$8:$B$157,0)),INDEX('I.KI 2018-19'!T$9:T$393,MATCH($B335,'I.KI 2018-19'!$B$9:$B$393,0))),"")</f>
        <v>0</v>
      </c>
      <c r="AZ335" s="156">
        <f>_xlfn.IFNA(_xlfn.IFNA(INDEX('I.Supplementary 2018-19'!U$8:U$157,MATCH($B335,'I.Supplementary 2018-19'!$B$8:$B$157,0)),INDEX('I.KI 2018-19'!U$9:U$393,MATCH($B335,'I.KI 2018-19'!$B$9:$B$393,0))),"")</f>
        <v>27.283661846489125</v>
      </c>
      <c r="BA335" s="193">
        <f>_xlfn.IFNA(_xlfn.IFNA(INDEX('I.Supplementary 2018-19'!V$8:V$157,MATCH($B335,'I.Supplementary 2018-19'!$B$8:$B$157,0)),INDEX('I.KI 2018-19'!V$9:V$393,MATCH($B335,'I.KI 2018-19'!$B$9:$B$393,0))),"")</f>
        <v>4.017850040852454</v>
      </c>
      <c r="BB335" s="193">
        <f>_xlfn.IFNA(_xlfn.IFNA(INDEX('I.Supplementary 2018-19'!W$8:W$157,MATCH($B335,'I.Supplementary 2018-19'!$B$8:$B$157,0)),INDEX('I.KI 2018-19'!W$9:W$393,MATCH($B335,'I.KI 2018-19'!$B$9:$B$393,0))),"")</f>
        <v>0</v>
      </c>
      <c r="BC335" s="193">
        <f>_xlfn.IFNA(_xlfn.IFNA(INDEX('I.Supplementary 2018-19'!X$8:X$157,MATCH($B335,'I.Supplementary 2018-19'!$B$8:$B$157,0)),INDEX('I.KI 2018-19'!X$9:X$393,MATCH($B335,'I.KI 2018-19'!$B$9:$B$393,0))),"")</f>
        <v>0</v>
      </c>
      <c r="BD335" s="157">
        <f>_xlfn.IFNA(_xlfn.IFNA(INDEX('I.Supplementary 2018-19'!Y$8:Y$157,MATCH($B335,'I.Supplementary 2018-19'!$B$8:$B$157,0)),INDEX('I.KI 2018-19'!Y$9:Y$393,MATCH($B335,'I.KI 2018-19'!$B$9:$B$393,0))),"")</f>
        <v>0</v>
      </c>
      <c r="BE335" s="156">
        <f>_xlfn.IFNA(_xlfn.IFNA(INDEX('I.Supplementary 2018-19'!Z$8:Z$157,MATCH($B335,'I.Supplementary 2018-19'!$B$8:$B$157,0)),INDEX('I.KI 2018-19'!Z$9:Z$393,MATCH($B335,'I.KI 2018-19'!$B$9:$B$393,0))),"")</f>
        <v>36.897834269170183</v>
      </c>
      <c r="BF335" s="193">
        <f>_xlfn.IFNA(_xlfn.IFNA(INDEX('I.Supplementary 2018-19'!AA$8:AA$157,MATCH($B335,'I.Supplementary 2018-19'!$B$8:$B$157,0)),INDEX('I.KI 2018-19'!AA$9:AA$393,MATCH($B335,'I.KI 2018-19'!$B$9:$B$393,0))),"")</f>
        <v>4.7137904894742082</v>
      </c>
      <c r="BG335" s="193">
        <f>_xlfn.IFNA(_xlfn.IFNA(INDEX('I.Supplementary 2018-19'!AB$8:AB$157,MATCH($B335,'I.Supplementary 2018-19'!$B$8:$B$157,0)),INDEX('I.KI 2018-19'!AB$9:AB$393,MATCH($B335,'I.KI 2018-19'!$B$9:$B$393,0))),"")</f>
        <v>0</v>
      </c>
      <c r="BH335" s="193">
        <f>_xlfn.IFNA(_xlfn.IFNA(INDEX('I.Supplementary 2018-19'!AC$8:AC$157,MATCH($B335,'I.Supplementary 2018-19'!$B$8:$B$157,0)),INDEX('I.KI 2018-19'!AC$9:AC$393,MATCH($B335,'I.KI 2018-19'!$B$9:$B$393,0))),"")</f>
        <v>0</v>
      </c>
      <c r="BI335" s="157">
        <f>_xlfn.IFNA(_xlfn.IFNA(INDEX('I.Supplementary 2018-19'!AD$8:AD$157,MATCH($B335,'I.Supplementary 2018-19'!$B$8:$B$157,0)),INDEX('I.KI 2018-19'!AD$9:AD$393,MATCH($B335,'I.KI 2018-19'!$B$9:$B$393,0))),"")</f>
        <v>0</v>
      </c>
      <c r="BJ335" s="149"/>
      <c r="BK335" s="156">
        <f>_xlfn.IFNA(IF($B335=$B$381,0,IF($B335=$B$382,0,_xlfn.IFNA(INDEX('I.Supplementary 2018-19'!I$8:I$157,MATCH($B335,'I.Supplementary 2018-19'!$B$8:$B$157,0)),INDEX('I.KI 2018-19'!I$9:I$393,MATCH($B335,'I.KI 2018-19'!$B$9:$B$393,0))))),"")</f>
        <v>10.31011287130281</v>
      </c>
      <c r="BL335" s="149">
        <f>_xlfn.IFNA(IF($B335=$B$381,0,IF($B335=$B$382,0,_xlfn.IFNA(INDEX('I.Supplementary 2018-19'!J$8:J$157,MATCH($B335,'I.Supplementary 2018-19'!$B$8:$B$157,0)),INDEX('I.KI 2018-19'!J$9:J$393,MATCH($B335,'I.KI 2018-19'!$B$9:$B$393,0))))),"")</f>
        <v>31.301511887341576</v>
      </c>
      <c r="BM335" s="157">
        <f>_xlfn.IFNA(IF($B335=$B$381,0,IF($B335=$B$382,0,_xlfn.IFNA(INDEX('I.Supplementary 2018-19'!H$8:H$157,MATCH($B335,'I.Supplementary 2018-19'!$B$8:$B$157,0)),INDEX('I.KI 2018-19'!H$9:H$393,MATCH($B335,'I.KI 2018-19'!$B$9:$B$393,0))))),"")</f>
        <v>41.611624758644382</v>
      </c>
    </row>
    <row r="336" spans="2:65">
      <c r="B336" s="121" t="str">
        <f>'Calculations for 2021-22'!B336</f>
        <v>E1139</v>
      </c>
      <c r="C336" s="160" t="str">
        <f>'Calculations for 2021-22'!D336</f>
        <v>E1139</v>
      </c>
      <c r="D336" t="str">
        <f>'Calculations for 2021-22'!E336</f>
        <v>SD</v>
      </c>
      <c r="E336">
        <f>'Calculations for 2021-22'!F336</f>
        <v>0</v>
      </c>
      <c r="F336" s="120" t="str">
        <f>'Calculations for 2021-22'!H336</f>
        <v>Torridge</v>
      </c>
      <c r="G336" s="156">
        <f>_xlfn.IFNA(INDEX('I.KI 2016-17'!M$8:M$391,MATCH($B336,'I.KI 2016-17'!$B$8:$B$391,0)),"")</f>
        <v>0</v>
      </c>
      <c r="H336" s="149">
        <f>_xlfn.IFNA(INDEX('I.KI 2016-17'!N$8:N$391,MATCH($B336,'I.KI 2016-17'!$B$8:$B$391,0)),"")</f>
        <v>1.1523256710030001</v>
      </c>
      <c r="I336" s="149">
        <f>_xlfn.IFNA(INDEX('I.KI 2016-17'!O$8:O$391,MATCH($B336,'I.KI 2016-17'!$B$8:$B$391,0)),"")</f>
        <v>0</v>
      </c>
      <c r="J336" s="149">
        <f>_xlfn.IFNA(INDEX('I.KI 2016-17'!P$8:P$391,MATCH($B336,'I.KI 2016-17'!$B$8:$B$391,0)),"")</f>
        <v>0</v>
      </c>
      <c r="K336" s="157">
        <f>_xlfn.IFNA(INDEX('I.KI 2016-17'!Q$8:Q$391,MATCH($B336,'I.KI 2016-17'!$B$8:$B$391,0)),"")</f>
        <v>0</v>
      </c>
      <c r="L336" s="156">
        <f>_xlfn.IFNA(INDEX('I.KI 2016-17'!R$8:R$391,MATCH($B336,'I.KI 2016-17'!$B$8:$B$391,0)),"")</f>
        <v>0</v>
      </c>
      <c r="M336" s="193">
        <f>_xlfn.IFNA(INDEX('I.KI 2016-17'!S$8:S$391,MATCH($B336,'I.KI 2016-17'!$B$8:$B$391,0)),"")</f>
        <v>2.178628715281</v>
      </c>
      <c r="N336" s="193">
        <f>_xlfn.IFNA(INDEX('I.KI 2016-17'!T$8:T$391,MATCH($B336,'I.KI 2016-17'!$B$8:$B$391,0)),"")</f>
        <v>0</v>
      </c>
      <c r="O336" s="193">
        <f>_xlfn.IFNA(INDEX('I.KI 2016-17'!U$8:U$391,MATCH($B336,'I.KI 2016-17'!$B$8:$B$391,0)),"")</f>
        <v>0</v>
      </c>
      <c r="P336" s="157">
        <f>_xlfn.IFNA(INDEX('I.KI 2016-17'!V$8:V$391,MATCH($B336,'I.KI 2016-17'!$B$8:$B$391,0)),"")</f>
        <v>0</v>
      </c>
      <c r="Q336" s="156">
        <f>_xlfn.IFNA(INDEX('I.KI 2016-17'!W$8:W$391,MATCH($B336,'I.KI 2016-17'!$B$8:$B$391,0)),"")</f>
        <v>0</v>
      </c>
      <c r="R336" s="193">
        <f>_xlfn.IFNA(INDEX('I.KI 2016-17'!X$8:X$391,MATCH($B336,'I.KI 2016-17'!$B$8:$B$391,0)),"")</f>
        <v>3.3309543862840001</v>
      </c>
      <c r="S336" s="193">
        <f>_xlfn.IFNA(INDEX('I.KI 2016-17'!Y$8:Y$391,MATCH($B336,'I.KI 2016-17'!$B$8:$B$391,0)),"")</f>
        <v>0</v>
      </c>
      <c r="T336" s="193">
        <f>_xlfn.IFNA(INDEX('I.KI 2016-17'!Z$8:Z$391,MATCH($B336,'I.KI 2016-17'!$B$8:$B$391,0)),"")</f>
        <v>0</v>
      </c>
      <c r="U336" s="157">
        <f>_xlfn.IFNA(INDEX('I.KI 2016-17'!AA$8:AA$391,MATCH($B336,'I.KI 2016-17'!$B$8:$B$391,0)),"")</f>
        <v>0</v>
      </c>
      <c r="V336" s="149"/>
      <c r="W336" s="154">
        <f>_xlfn.IFNA(INDEX('I.KI 2016-17'!$H$8:$H$391,MATCH(B336,'I.KI 2016-17'!$B$8:$B$391,0)),"")</f>
        <v>1.1523256710030001</v>
      </c>
      <c r="X336" s="153">
        <f>_xlfn.IFNA(INDEX('I.KI 2016-17'!$I$8:$I$391,MATCH(B336,'I.KI 2016-17'!$B$8:$B$391,0)),"")</f>
        <v>2.178628715281</v>
      </c>
      <c r="Y336" s="155">
        <f>_xlfn.IFNA(INDEX('I.KI 2016-17'!$G$8:$G$391,MATCH(B336,'I.KI 2016-17'!$B$8:$B$391,0)),"")</f>
        <v>3.3309543862840001</v>
      </c>
      <c r="Z336" s="149"/>
      <c r="AA336" s="156">
        <f>_xlfn.IFNA(IF($B336=$B$382,0,_xlfn.IFNA(INDEX('I.Supplementary 2017-18'!N$8:N$35,MATCH($B336,'I.Supplementary 2017-18'!$B$8:$B$35,0)),INDEX('I.KI 2017-18'!N$9:N$393,MATCH($B336,'I.KI 2017-18'!$B$9:$B$393,0)))),"")</f>
        <v>0</v>
      </c>
      <c r="AB336" s="193">
        <f>_xlfn.IFNA(IF($B336=$B$382,0,_xlfn.IFNA(INDEX('I.Supplementary 2017-18'!O$8:O$35,MATCH($B336,'I.Supplementary 2017-18'!$B$8:$B$35,0)),INDEX('I.KI 2017-18'!O$9:O$393,MATCH($B336,'I.KI 2017-18'!$B$9:$B$393,0)))),"")</f>
        <v>0.71606046256884515</v>
      </c>
      <c r="AC336" s="193">
        <f>_xlfn.IFNA(IF($B336=$B$382,0,_xlfn.IFNA(INDEX('I.Supplementary 2017-18'!P$8:P$35,MATCH($B336,'I.Supplementary 2017-18'!$B$8:$B$35,0)),INDEX('I.KI 2017-18'!P$9:P$393,MATCH($B336,'I.KI 2017-18'!$B$9:$B$393,0)))),"")</f>
        <v>0</v>
      </c>
      <c r="AD336" s="193">
        <f>_xlfn.IFNA(IF($B336=$B$382,0,_xlfn.IFNA(INDEX('I.Supplementary 2017-18'!Q$8:Q$35,MATCH($B336,'I.Supplementary 2017-18'!$B$8:$B$35,0)),INDEX('I.KI 2017-18'!Q$9:Q$393,MATCH($B336,'I.KI 2017-18'!$B$9:$B$393,0)))),"")</f>
        <v>0</v>
      </c>
      <c r="AE336" s="157">
        <f>_xlfn.IFNA(IF($B336=$B$382,0,_xlfn.IFNA(INDEX('I.Supplementary 2017-18'!R$8:R$35,MATCH($B336,'I.Supplementary 2017-18'!$B$8:$B$35,0)),INDEX('I.KI 2017-18'!R$9:R$393,MATCH($B336,'I.KI 2017-18'!$B$9:$B$393,0)))),"")</f>
        <v>0</v>
      </c>
      <c r="AF336" s="156">
        <f>_xlfn.IFNA(IF($B336=$B$382,0,_xlfn.IFNA(INDEX('I.Supplementary 2017-18'!S$8:S$35,MATCH($B336,'I.Supplementary 2017-18'!$B$8:$B$35,0)),INDEX('I.KI 2017-18'!S$9:S$393,MATCH($B336,'I.KI 2017-18'!$B$9:$B$393,0)))),"")</f>
        <v>0</v>
      </c>
      <c r="AG336" s="193">
        <f>_xlfn.IFNA(IF($B336=$B$382,0,_xlfn.IFNA(INDEX('I.Supplementary 2017-18'!T$8:T$35,MATCH($B336,'I.Supplementary 2017-18'!$B$8:$B$35,0)),INDEX('I.KI 2017-18'!T$9:T$393,MATCH($B336,'I.KI 2017-18'!$B$9:$B$393,0)))),"")</f>
        <v>2.2231076528425922</v>
      </c>
      <c r="AH336" s="193">
        <f>_xlfn.IFNA(IF($B336=$B$382,0,_xlfn.IFNA(INDEX('I.Supplementary 2017-18'!U$8:U$35,MATCH($B336,'I.Supplementary 2017-18'!$B$8:$B$35,0)),INDEX('I.KI 2017-18'!U$9:U$393,MATCH($B336,'I.KI 2017-18'!$B$9:$B$393,0)))),"")</f>
        <v>0</v>
      </c>
      <c r="AI336" s="193">
        <f>_xlfn.IFNA(IF($B336=$B$382,0,_xlfn.IFNA(INDEX('I.Supplementary 2017-18'!V$8:V$35,MATCH($B336,'I.Supplementary 2017-18'!$B$8:$B$35,0)),INDEX('I.KI 2017-18'!V$9:V$393,MATCH($B336,'I.KI 2017-18'!$B$9:$B$393,0)))),"")</f>
        <v>0</v>
      </c>
      <c r="AJ336" s="157">
        <f>_xlfn.IFNA(IF($B336=$B$382,0,_xlfn.IFNA(INDEX('I.Supplementary 2017-18'!W$8:W$35,MATCH($B336,'I.Supplementary 2017-18'!$B$8:$B$35,0)),INDEX('I.KI 2017-18'!W$9:W$393,MATCH($B336,'I.KI 2017-18'!$B$9:$B$393,0)))),"")</f>
        <v>0</v>
      </c>
      <c r="AK336" s="156">
        <f>_xlfn.IFNA(IF($B336=$B$382,0,_xlfn.IFNA(INDEX('I.Supplementary 2017-18'!X$8:X$35,MATCH($B336,'I.Supplementary 2017-18'!$B$8:$B$35,0)),INDEX('I.KI 2017-18'!X$9:X$393,MATCH($B336,'I.KI 2017-18'!$B$9:$B$393,0)))),"")</f>
        <v>0</v>
      </c>
      <c r="AL336" s="193">
        <f>_xlfn.IFNA(IF($B336=$B$382,0,_xlfn.IFNA(INDEX('I.Supplementary 2017-18'!Y$8:Y$35,MATCH($B336,'I.Supplementary 2017-18'!$B$8:$B$35,0)),INDEX('I.KI 2017-18'!Y$9:Y$393,MATCH($B336,'I.KI 2017-18'!$B$9:$B$393,0)))),"")</f>
        <v>2.9391681154114373</v>
      </c>
      <c r="AM336" s="193">
        <f>_xlfn.IFNA(IF($B336=$B$382,0,_xlfn.IFNA(INDEX('I.Supplementary 2017-18'!Z$8:Z$35,MATCH($B336,'I.Supplementary 2017-18'!$B$8:$B$35,0)),INDEX('I.KI 2017-18'!Z$9:Z$393,MATCH($B336,'I.KI 2017-18'!$B$9:$B$393,0)))),"")</f>
        <v>0</v>
      </c>
      <c r="AN336" s="193">
        <f>_xlfn.IFNA(IF($B336=$B$382,0,_xlfn.IFNA(INDEX('I.Supplementary 2017-18'!AA$8:AA$35,MATCH($B336,'I.Supplementary 2017-18'!$B$8:$B$35,0)),INDEX('I.KI 2017-18'!AA$9:AA$393,MATCH($B336,'I.KI 2017-18'!$B$9:$B$393,0)))),"")</f>
        <v>0</v>
      </c>
      <c r="AO336" s="157">
        <f>_xlfn.IFNA(IF($B336=$B$382,0,_xlfn.IFNA(INDEX('I.Supplementary 2017-18'!AB$8:AB$35,MATCH($B336,'I.Supplementary 2017-18'!$B$8:$B$35,0)),INDEX('I.KI 2017-18'!AB$9:AB$393,MATCH($B336,'I.KI 2017-18'!$B$9:$B$393,0)))),"")</f>
        <v>0</v>
      </c>
      <c r="AP336" s="149"/>
      <c r="AQ336" s="156">
        <f>_xlfn.IFNA(IF($B336=$B$381,0,IF($B336=$B$382,0,_xlfn.IFNA(INDEX('I.Supplementary 2017-18'!I$8:I$35,MATCH($B336,'I.Supplementary 2017-18'!$B$8:$B$35,0)),INDEX('I.KI 2017-18'!I$9:I$393,MATCH($B336,'I.KI 2017-18'!$B$9:$B$393,0))))),"")</f>
        <v>0.71606046256884515</v>
      </c>
      <c r="AR336" s="149">
        <f>_xlfn.IFNA(IF($B336=$B$381,0,IF($B336=$B$382,0,_xlfn.IFNA(INDEX('I.Supplementary 2017-18'!J$8:J$35,MATCH($B336,'I.Supplementary 2017-18'!$B$8:$B$35,0)),INDEX('I.KI 2017-18'!J$9:J$393,MATCH($B336,'I.KI 2017-18'!$B$9:$B$393,0))))),"")</f>
        <v>2.2231076528425922</v>
      </c>
      <c r="AS336" s="157">
        <f>_xlfn.IFNA(IF($B336=$B$381,0,IF($B336=$B$382,0,_xlfn.IFNA(INDEX('I.Supplementary 2017-18'!H$8:H$35,MATCH($B336,'I.Supplementary 2017-18'!$B$8:$B$35,0)),INDEX('I.KI 2017-18'!H$9:H$393,MATCH($B336,'I.KI 2017-18'!$B$9:$B$393,0))))),"")</f>
        <v>2.9391681154114373</v>
      </c>
      <c r="AT336" s="149"/>
      <c r="AU336" s="156">
        <f>_xlfn.IFNA(_xlfn.IFNA(INDEX('I.Supplementary 2018-19'!P$8:P$157,MATCH($B336,'I.Supplementary 2018-19'!$B$8:$B$157,0)),INDEX('I.KI 2018-19'!P$9:P$393,MATCH($B336,'I.KI 2018-19'!$B$9:$B$393,0))),"")</f>
        <v>0</v>
      </c>
      <c r="AV336" s="193">
        <f>_xlfn.IFNA(_xlfn.IFNA(INDEX('I.Supplementary 2018-19'!Q$8:Q$157,MATCH($B336,'I.Supplementary 2018-19'!$B$8:$B$157,0)),INDEX('I.KI 2018-19'!Q$9:Q$393,MATCH($B336,'I.KI 2018-19'!$B$9:$B$393,0))),"")</f>
        <v>0.43953295245116158</v>
      </c>
      <c r="AW336" s="193">
        <f>_xlfn.IFNA(_xlfn.IFNA(INDEX('I.Supplementary 2018-19'!R$8:R$157,MATCH($B336,'I.Supplementary 2018-19'!$B$8:$B$157,0)),INDEX('I.KI 2018-19'!R$9:R$393,MATCH($B336,'I.KI 2018-19'!$B$9:$B$393,0))),"")</f>
        <v>0</v>
      </c>
      <c r="AX336" s="193">
        <f>_xlfn.IFNA(_xlfn.IFNA(INDEX('I.Supplementary 2018-19'!S$8:S$157,MATCH($B336,'I.Supplementary 2018-19'!$B$8:$B$157,0)),INDEX('I.KI 2018-19'!S$9:S$393,MATCH($B336,'I.KI 2018-19'!$B$9:$B$393,0))),"")</f>
        <v>0</v>
      </c>
      <c r="AY336" s="157">
        <f>_xlfn.IFNA(_xlfn.IFNA(INDEX('I.Supplementary 2018-19'!T$8:T$157,MATCH($B336,'I.Supplementary 2018-19'!$B$8:$B$157,0)),INDEX('I.KI 2018-19'!T$9:T$393,MATCH($B336,'I.KI 2018-19'!$B$9:$B$393,0))),"")</f>
        <v>0</v>
      </c>
      <c r="AZ336" s="156">
        <f>_xlfn.IFNA(_xlfn.IFNA(INDEX('I.Supplementary 2018-19'!U$8:U$157,MATCH($B336,'I.Supplementary 2018-19'!$B$8:$B$157,0)),INDEX('I.KI 2018-19'!U$9:U$393,MATCH($B336,'I.KI 2018-19'!$B$9:$B$393,0))),"")</f>
        <v>0</v>
      </c>
      <c r="BA336" s="193">
        <f>_xlfn.IFNA(_xlfn.IFNA(INDEX('I.Supplementary 2018-19'!V$8:V$157,MATCH($B336,'I.Supplementary 2018-19'!$B$8:$B$157,0)),INDEX('I.KI 2018-19'!V$9:V$393,MATCH($B336,'I.KI 2018-19'!$B$9:$B$393,0))),"")</f>
        <v>2.2898962947734849</v>
      </c>
      <c r="BB336" s="193">
        <f>_xlfn.IFNA(_xlfn.IFNA(INDEX('I.Supplementary 2018-19'!W$8:W$157,MATCH($B336,'I.Supplementary 2018-19'!$B$8:$B$157,0)),INDEX('I.KI 2018-19'!W$9:W$393,MATCH($B336,'I.KI 2018-19'!$B$9:$B$393,0))),"")</f>
        <v>0</v>
      </c>
      <c r="BC336" s="193">
        <f>_xlfn.IFNA(_xlfn.IFNA(INDEX('I.Supplementary 2018-19'!X$8:X$157,MATCH($B336,'I.Supplementary 2018-19'!$B$8:$B$157,0)),INDEX('I.KI 2018-19'!X$9:X$393,MATCH($B336,'I.KI 2018-19'!$B$9:$B$393,0))),"")</f>
        <v>0</v>
      </c>
      <c r="BD336" s="157">
        <f>_xlfn.IFNA(_xlfn.IFNA(INDEX('I.Supplementary 2018-19'!Y$8:Y$157,MATCH($B336,'I.Supplementary 2018-19'!$B$8:$B$157,0)),INDEX('I.KI 2018-19'!Y$9:Y$393,MATCH($B336,'I.KI 2018-19'!$B$9:$B$393,0))),"")</f>
        <v>0</v>
      </c>
      <c r="BE336" s="156">
        <f>_xlfn.IFNA(_xlfn.IFNA(INDEX('I.Supplementary 2018-19'!Z$8:Z$157,MATCH($B336,'I.Supplementary 2018-19'!$B$8:$B$157,0)),INDEX('I.KI 2018-19'!Z$9:Z$393,MATCH($B336,'I.KI 2018-19'!$B$9:$B$393,0))),"")</f>
        <v>0</v>
      </c>
      <c r="BF336" s="193">
        <f>_xlfn.IFNA(_xlfn.IFNA(INDEX('I.Supplementary 2018-19'!AA$8:AA$157,MATCH($B336,'I.Supplementary 2018-19'!$B$8:$B$157,0)),INDEX('I.KI 2018-19'!AA$9:AA$393,MATCH($B336,'I.KI 2018-19'!$B$9:$B$393,0))),"")</f>
        <v>2.7294292472246466</v>
      </c>
      <c r="BG336" s="193">
        <f>_xlfn.IFNA(_xlfn.IFNA(INDEX('I.Supplementary 2018-19'!AB$8:AB$157,MATCH($B336,'I.Supplementary 2018-19'!$B$8:$B$157,0)),INDEX('I.KI 2018-19'!AB$9:AB$393,MATCH($B336,'I.KI 2018-19'!$B$9:$B$393,0))),"")</f>
        <v>0</v>
      </c>
      <c r="BH336" s="193">
        <f>_xlfn.IFNA(_xlfn.IFNA(INDEX('I.Supplementary 2018-19'!AC$8:AC$157,MATCH($B336,'I.Supplementary 2018-19'!$B$8:$B$157,0)),INDEX('I.KI 2018-19'!AC$9:AC$393,MATCH($B336,'I.KI 2018-19'!$B$9:$B$393,0))),"")</f>
        <v>0</v>
      </c>
      <c r="BI336" s="157">
        <f>_xlfn.IFNA(_xlfn.IFNA(INDEX('I.Supplementary 2018-19'!AD$8:AD$157,MATCH($B336,'I.Supplementary 2018-19'!$B$8:$B$157,0)),INDEX('I.KI 2018-19'!AD$9:AD$393,MATCH($B336,'I.KI 2018-19'!$B$9:$B$393,0))),"")</f>
        <v>0</v>
      </c>
      <c r="BJ336" s="149"/>
      <c r="BK336" s="156">
        <f>_xlfn.IFNA(IF($B336=$B$381,0,IF($B336=$B$382,0,_xlfn.IFNA(INDEX('I.Supplementary 2018-19'!I$8:I$157,MATCH($B336,'I.Supplementary 2018-19'!$B$8:$B$157,0)),INDEX('I.KI 2018-19'!I$9:I$393,MATCH($B336,'I.KI 2018-19'!$B$9:$B$393,0))))),"")</f>
        <v>0.43953295245116158</v>
      </c>
      <c r="BL336" s="149">
        <f>_xlfn.IFNA(IF($B336=$B$381,0,IF($B336=$B$382,0,_xlfn.IFNA(INDEX('I.Supplementary 2018-19'!J$8:J$157,MATCH($B336,'I.Supplementary 2018-19'!$B$8:$B$157,0)),INDEX('I.KI 2018-19'!J$9:J$393,MATCH($B336,'I.KI 2018-19'!$B$9:$B$393,0))))),"")</f>
        <v>2.2898962947734849</v>
      </c>
      <c r="BM336" s="157">
        <f>_xlfn.IFNA(IF($B336=$B$381,0,IF($B336=$B$382,0,_xlfn.IFNA(INDEX('I.Supplementary 2018-19'!H$8:H$157,MATCH($B336,'I.Supplementary 2018-19'!$B$8:$B$157,0)),INDEX('I.KI 2018-19'!H$9:H$393,MATCH($B336,'I.KI 2018-19'!$B$9:$B$393,0))))),"")</f>
        <v>2.7294292472246466</v>
      </c>
    </row>
    <row r="337" spans="2:65">
      <c r="B337" s="121" t="str">
        <f>'Calculations for 2021-22'!B337</f>
        <v>E5020</v>
      </c>
      <c r="C337" s="160" t="str">
        <f>'Calculations for 2021-22'!D337</f>
        <v>E5020</v>
      </c>
      <c r="D337" t="str">
        <f>'Calculations for 2021-22'!E337</f>
        <v>ILB</v>
      </c>
      <c r="E337" t="str">
        <f>'Calculations for 2021-22'!F337</f>
        <v>P1915</v>
      </c>
      <c r="F337" s="120" t="str">
        <f>'Calculations for 2021-22'!H337</f>
        <v>Tower Hamlets</v>
      </c>
      <c r="G337" s="156">
        <f>_xlfn.IFNA(INDEX('I.KI 2016-17'!M$8:M$391,MATCH($B337,'I.KI 2016-17'!$B$8:$B$391,0)),"")</f>
        <v>51.262229927667001</v>
      </c>
      <c r="H337" s="149">
        <f>_xlfn.IFNA(INDEX('I.KI 2016-17'!N$8:N$391,MATCH($B337,'I.KI 2016-17'!$B$8:$B$391,0)),"")</f>
        <v>17.402494439397998</v>
      </c>
      <c r="I337" s="149">
        <f>_xlfn.IFNA(INDEX('I.KI 2016-17'!O$8:O$391,MATCH($B337,'I.KI 2016-17'!$B$8:$B$391,0)),"")</f>
        <v>0</v>
      </c>
      <c r="J337" s="149">
        <f>_xlfn.IFNA(INDEX('I.KI 2016-17'!P$8:P$391,MATCH($B337,'I.KI 2016-17'!$B$8:$B$391,0)),"")</f>
        <v>0</v>
      </c>
      <c r="K337" s="157">
        <f>_xlfn.IFNA(INDEX('I.KI 2016-17'!Q$8:Q$391,MATCH($B337,'I.KI 2016-17'!$B$8:$B$391,0)),"")</f>
        <v>0</v>
      </c>
      <c r="L337" s="156">
        <f>_xlfn.IFNA(INDEX('I.KI 2016-17'!R$8:R$391,MATCH($B337,'I.KI 2016-17'!$B$8:$B$391,0)),"")</f>
        <v>71.886450103803</v>
      </c>
      <c r="M337" s="193">
        <f>_xlfn.IFNA(INDEX('I.KI 2016-17'!S$8:S$391,MATCH($B337,'I.KI 2016-17'!$B$8:$B$391,0)),"")</f>
        <v>30.176477284471002</v>
      </c>
      <c r="N337" s="193">
        <f>_xlfn.IFNA(INDEX('I.KI 2016-17'!T$8:T$391,MATCH($B337,'I.KI 2016-17'!$B$8:$B$391,0)),"")</f>
        <v>0</v>
      </c>
      <c r="O337" s="193">
        <f>_xlfn.IFNA(INDEX('I.KI 2016-17'!U$8:U$391,MATCH($B337,'I.KI 2016-17'!$B$8:$B$391,0)),"")</f>
        <v>0</v>
      </c>
      <c r="P337" s="157">
        <f>_xlfn.IFNA(INDEX('I.KI 2016-17'!V$8:V$391,MATCH($B337,'I.KI 2016-17'!$B$8:$B$391,0)),"")</f>
        <v>0</v>
      </c>
      <c r="Q337" s="156">
        <f>_xlfn.IFNA(INDEX('I.KI 2016-17'!W$8:W$391,MATCH($B337,'I.KI 2016-17'!$B$8:$B$391,0)),"")</f>
        <v>123.14868003147001</v>
      </c>
      <c r="R337" s="193">
        <f>_xlfn.IFNA(INDEX('I.KI 2016-17'!X$8:X$391,MATCH($B337,'I.KI 2016-17'!$B$8:$B$391,0)),"")</f>
        <v>47.578971723869003</v>
      </c>
      <c r="S337" s="193">
        <f>_xlfn.IFNA(INDEX('I.KI 2016-17'!Y$8:Y$391,MATCH($B337,'I.KI 2016-17'!$B$8:$B$391,0)),"")</f>
        <v>0</v>
      </c>
      <c r="T337" s="193">
        <f>_xlfn.IFNA(INDEX('I.KI 2016-17'!Z$8:Z$391,MATCH($B337,'I.KI 2016-17'!$B$8:$B$391,0)),"")</f>
        <v>0</v>
      </c>
      <c r="U337" s="157">
        <f>_xlfn.IFNA(INDEX('I.KI 2016-17'!AA$8:AA$391,MATCH($B337,'I.KI 2016-17'!$B$8:$B$391,0)),"")</f>
        <v>0</v>
      </c>
      <c r="V337" s="149"/>
      <c r="W337" s="154">
        <f>_xlfn.IFNA(INDEX('I.KI 2016-17'!$H$8:$H$391,MATCH(B337,'I.KI 2016-17'!$B$8:$B$391,0)),"")</f>
        <v>68.664724367064991</v>
      </c>
      <c r="X337" s="153">
        <f>_xlfn.IFNA(INDEX('I.KI 2016-17'!$I$8:$I$391,MATCH(B337,'I.KI 2016-17'!$B$8:$B$391,0)),"")</f>
        <v>102.06292738827401</v>
      </c>
      <c r="Y337" s="155">
        <f>_xlfn.IFNA(INDEX('I.KI 2016-17'!$G$8:$G$391,MATCH(B337,'I.KI 2016-17'!$B$8:$B$391,0)),"")</f>
        <v>170.727651755339</v>
      </c>
      <c r="Z337" s="149"/>
      <c r="AA337" s="156">
        <f>_xlfn.IFNA(IF($B337=$B$382,0,_xlfn.IFNA(INDEX('I.Supplementary 2017-18'!N$8:N$35,MATCH($B337,'I.Supplementary 2017-18'!$B$8:$B$35,0)),INDEX('I.KI 2017-18'!N$9:N$393,MATCH($B337,'I.KI 2017-18'!$B$9:$B$393,0)))),"")</f>
        <v>41.288778558687625</v>
      </c>
      <c r="AB337" s="193">
        <f>_xlfn.IFNA(IF($B337=$B$382,0,_xlfn.IFNA(INDEX('I.Supplementary 2017-18'!O$8:O$35,MATCH($B337,'I.Supplementary 2017-18'!$B$8:$B$35,0)),INDEX('I.KI 2017-18'!O$9:O$393,MATCH($B337,'I.KI 2017-18'!$B$9:$B$393,0)))),"")</f>
        <v>12.669378867796894</v>
      </c>
      <c r="AC337" s="193">
        <f>_xlfn.IFNA(IF($B337=$B$382,0,_xlfn.IFNA(INDEX('I.Supplementary 2017-18'!P$8:P$35,MATCH($B337,'I.Supplementary 2017-18'!$B$8:$B$35,0)),INDEX('I.KI 2017-18'!P$9:P$393,MATCH($B337,'I.KI 2017-18'!$B$9:$B$393,0)))),"")</f>
        <v>0</v>
      </c>
      <c r="AD337" s="193">
        <f>_xlfn.IFNA(IF($B337=$B$382,0,_xlfn.IFNA(INDEX('I.Supplementary 2017-18'!Q$8:Q$35,MATCH($B337,'I.Supplementary 2017-18'!$B$8:$B$35,0)),INDEX('I.KI 2017-18'!Q$9:Q$393,MATCH($B337,'I.KI 2017-18'!$B$9:$B$393,0)))),"")</f>
        <v>0</v>
      </c>
      <c r="AE337" s="157">
        <f>_xlfn.IFNA(IF($B337=$B$382,0,_xlfn.IFNA(INDEX('I.Supplementary 2017-18'!R$8:R$35,MATCH($B337,'I.Supplementary 2017-18'!$B$8:$B$35,0)),INDEX('I.KI 2017-18'!R$9:R$393,MATCH($B337,'I.KI 2017-18'!$B$9:$B$393,0)))),"")</f>
        <v>0</v>
      </c>
      <c r="AF337" s="156">
        <f>_xlfn.IFNA(IF($B337=$B$382,0,_xlfn.IFNA(INDEX('I.Supplementary 2017-18'!S$8:S$35,MATCH($B337,'I.Supplementary 2017-18'!$B$8:$B$35,0)),INDEX('I.KI 2017-18'!S$9:S$393,MATCH($B337,'I.KI 2017-18'!$B$9:$B$393,0)))),"")</f>
        <v>73.354085641361365</v>
      </c>
      <c r="AG337" s="193">
        <f>_xlfn.IFNA(IF($B337=$B$382,0,_xlfn.IFNA(INDEX('I.Supplementary 2017-18'!T$8:T$35,MATCH($B337,'I.Supplementary 2017-18'!$B$8:$B$35,0)),INDEX('I.KI 2017-18'!T$9:T$393,MATCH($B337,'I.KI 2017-18'!$B$9:$B$393,0)))),"")</f>
        <v>30.792560988660895</v>
      </c>
      <c r="AH337" s="193">
        <f>_xlfn.IFNA(IF($B337=$B$382,0,_xlfn.IFNA(INDEX('I.Supplementary 2017-18'!U$8:U$35,MATCH($B337,'I.Supplementary 2017-18'!$B$8:$B$35,0)),INDEX('I.KI 2017-18'!U$9:U$393,MATCH($B337,'I.KI 2017-18'!$B$9:$B$393,0)))),"")</f>
        <v>0</v>
      </c>
      <c r="AI337" s="193">
        <f>_xlfn.IFNA(IF($B337=$B$382,0,_xlfn.IFNA(INDEX('I.Supplementary 2017-18'!V$8:V$35,MATCH($B337,'I.Supplementary 2017-18'!$B$8:$B$35,0)),INDEX('I.KI 2017-18'!V$9:V$393,MATCH($B337,'I.KI 2017-18'!$B$9:$B$393,0)))),"")</f>
        <v>0</v>
      </c>
      <c r="AJ337" s="157">
        <f>_xlfn.IFNA(IF($B337=$B$382,0,_xlfn.IFNA(INDEX('I.Supplementary 2017-18'!W$8:W$35,MATCH($B337,'I.Supplementary 2017-18'!$B$8:$B$35,0)),INDEX('I.KI 2017-18'!W$9:W$393,MATCH($B337,'I.KI 2017-18'!$B$9:$B$393,0)))),"")</f>
        <v>0</v>
      </c>
      <c r="AK337" s="156">
        <f>_xlfn.IFNA(IF($B337=$B$382,0,_xlfn.IFNA(INDEX('I.Supplementary 2017-18'!X$8:X$35,MATCH($B337,'I.Supplementary 2017-18'!$B$8:$B$35,0)),INDEX('I.KI 2017-18'!X$9:X$393,MATCH($B337,'I.KI 2017-18'!$B$9:$B$393,0)))),"")</f>
        <v>114.64286420004899</v>
      </c>
      <c r="AL337" s="193">
        <f>_xlfn.IFNA(IF($B337=$B$382,0,_xlfn.IFNA(INDEX('I.Supplementary 2017-18'!Y$8:Y$35,MATCH($B337,'I.Supplementary 2017-18'!$B$8:$B$35,0)),INDEX('I.KI 2017-18'!Y$9:Y$393,MATCH($B337,'I.KI 2017-18'!$B$9:$B$393,0)))),"")</f>
        <v>43.461939856457789</v>
      </c>
      <c r="AM337" s="193">
        <f>_xlfn.IFNA(IF($B337=$B$382,0,_xlfn.IFNA(INDEX('I.Supplementary 2017-18'!Z$8:Z$35,MATCH($B337,'I.Supplementary 2017-18'!$B$8:$B$35,0)),INDEX('I.KI 2017-18'!Z$9:Z$393,MATCH($B337,'I.KI 2017-18'!$B$9:$B$393,0)))),"")</f>
        <v>0</v>
      </c>
      <c r="AN337" s="193">
        <f>_xlfn.IFNA(IF($B337=$B$382,0,_xlfn.IFNA(INDEX('I.Supplementary 2017-18'!AA$8:AA$35,MATCH($B337,'I.Supplementary 2017-18'!$B$8:$B$35,0)),INDEX('I.KI 2017-18'!AA$9:AA$393,MATCH($B337,'I.KI 2017-18'!$B$9:$B$393,0)))),"")</f>
        <v>0</v>
      </c>
      <c r="AO337" s="157">
        <f>_xlfn.IFNA(IF($B337=$B$382,0,_xlfn.IFNA(INDEX('I.Supplementary 2017-18'!AB$8:AB$35,MATCH($B337,'I.Supplementary 2017-18'!$B$8:$B$35,0)),INDEX('I.KI 2017-18'!AB$9:AB$393,MATCH($B337,'I.KI 2017-18'!$B$9:$B$393,0)))),"")</f>
        <v>0</v>
      </c>
      <c r="AP337" s="149"/>
      <c r="AQ337" s="156">
        <f>_xlfn.IFNA(IF($B337=$B$381,0,IF($B337=$B$382,0,_xlfn.IFNA(INDEX('I.Supplementary 2017-18'!I$8:I$35,MATCH($B337,'I.Supplementary 2017-18'!$B$8:$B$35,0)),INDEX('I.KI 2017-18'!I$9:I$393,MATCH($B337,'I.KI 2017-18'!$B$9:$B$393,0))))),"")</f>
        <v>53.958157426484526</v>
      </c>
      <c r="AR337" s="149">
        <f>_xlfn.IFNA(IF($B337=$B$381,0,IF($B337=$B$382,0,_xlfn.IFNA(INDEX('I.Supplementary 2017-18'!J$8:J$35,MATCH($B337,'I.Supplementary 2017-18'!$B$8:$B$35,0)),INDEX('I.KI 2017-18'!J$9:J$393,MATCH($B337,'I.KI 2017-18'!$B$9:$B$393,0))))),"")</f>
        <v>104.14664663002226</v>
      </c>
      <c r="AS337" s="157">
        <f>_xlfn.IFNA(IF($B337=$B$381,0,IF($B337=$B$382,0,_xlfn.IFNA(INDEX('I.Supplementary 2017-18'!H$8:H$35,MATCH($B337,'I.Supplementary 2017-18'!$B$8:$B$35,0)),INDEX('I.KI 2017-18'!H$9:H$393,MATCH($B337,'I.KI 2017-18'!$B$9:$B$393,0))))),"")</f>
        <v>158.10480405650679</v>
      </c>
      <c r="AT337" s="149"/>
      <c r="AU337" s="156">
        <f>_xlfn.IFNA(_xlfn.IFNA(INDEX('I.Supplementary 2018-19'!P$8:P$157,MATCH($B337,'I.Supplementary 2018-19'!$B$8:$B$157,0)),INDEX('I.KI 2018-19'!P$9:P$393,MATCH($B337,'I.KI 2018-19'!$B$9:$B$393,0))),"")</f>
        <v>34.253587943615912</v>
      </c>
      <c r="AV337" s="193">
        <f>_xlfn.IFNA(_xlfn.IFNA(INDEX('I.Supplementary 2018-19'!Q$8:Q$157,MATCH($B337,'I.Supplementary 2018-19'!$B$8:$B$157,0)),INDEX('I.KI 2018-19'!Q$9:Q$393,MATCH($B337,'I.KI 2018-19'!$B$9:$B$393,0))),"")</f>
        <v>9.5415379107639566</v>
      </c>
      <c r="AW337" s="193">
        <f>_xlfn.IFNA(_xlfn.IFNA(INDEX('I.Supplementary 2018-19'!R$8:R$157,MATCH($B337,'I.Supplementary 2018-19'!$B$8:$B$157,0)),INDEX('I.KI 2018-19'!R$9:R$393,MATCH($B337,'I.KI 2018-19'!$B$9:$B$393,0))),"")</f>
        <v>0</v>
      </c>
      <c r="AX337" s="193">
        <f>_xlfn.IFNA(_xlfn.IFNA(INDEX('I.Supplementary 2018-19'!S$8:S$157,MATCH($B337,'I.Supplementary 2018-19'!$B$8:$B$157,0)),INDEX('I.KI 2018-19'!S$9:S$393,MATCH($B337,'I.KI 2018-19'!$B$9:$B$393,0))),"")</f>
        <v>0</v>
      </c>
      <c r="AY337" s="157">
        <f>_xlfn.IFNA(_xlfn.IFNA(INDEX('I.Supplementary 2018-19'!T$8:T$157,MATCH($B337,'I.Supplementary 2018-19'!$B$8:$B$157,0)),INDEX('I.KI 2018-19'!T$9:T$393,MATCH($B337,'I.KI 2018-19'!$B$9:$B$393,0))),"")</f>
        <v>0</v>
      </c>
      <c r="AZ337" s="156">
        <f>_xlfn.IFNA(_xlfn.IFNA(INDEX('I.Supplementary 2018-19'!U$8:U$157,MATCH($B337,'I.Supplementary 2018-19'!$B$8:$B$157,0)),INDEX('I.KI 2018-19'!U$9:U$393,MATCH($B337,'I.KI 2018-19'!$B$9:$B$393,0))),"")</f>
        <v>75.557856454621145</v>
      </c>
      <c r="BA337" s="193">
        <f>_xlfn.IFNA(_xlfn.IFNA(INDEX('I.Supplementary 2018-19'!V$8:V$157,MATCH($B337,'I.Supplementary 2018-19'!$B$8:$B$157,0)),INDEX('I.KI 2018-19'!V$9:V$393,MATCH($B337,'I.KI 2018-19'!$B$9:$B$393,0))),"")</f>
        <v>31.717659387461865</v>
      </c>
      <c r="BB337" s="193">
        <f>_xlfn.IFNA(_xlfn.IFNA(INDEX('I.Supplementary 2018-19'!W$8:W$157,MATCH($B337,'I.Supplementary 2018-19'!$B$8:$B$157,0)),INDEX('I.KI 2018-19'!W$9:W$393,MATCH($B337,'I.KI 2018-19'!$B$9:$B$393,0))),"")</f>
        <v>0</v>
      </c>
      <c r="BC337" s="193">
        <f>_xlfn.IFNA(_xlfn.IFNA(INDEX('I.Supplementary 2018-19'!X$8:X$157,MATCH($B337,'I.Supplementary 2018-19'!$B$8:$B$157,0)),INDEX('I.KI 2018-19'!X$9:X$393,MATCH($B337,'I.KI 2018-19'!$B$9:$B$393,0))),"")</f>
        <v>0</v>
      </c>
      <c r="BD337" s="157">
        <f>_xlfn.IFNA(_xlfn.IFNA(INDEX('I.Supplementary 2018-19'!Y$8:Y$157,MATCH($B337,'I.Supplementary 2018-19'!$B$8:$B$157,0)),INDEX('I.KI 2018-19'!Y$9:Y$393,MATCH($B337,'I.KI 2018-19'!$B$9:$B$393,0))),"")</f>
        <v>0</v>
      </c>
      <c r="BE337" s="156">
        <f>_xlfn.IFNA(_xlfn.IFNA(INDEX('I.Supplementary 2018-19'!Z$8:Z$157,MATCH($B337,'I.Supplementary 2018-19'!$B$8:$B$157,0)),INDEX('I.KI 2018-19'!Z$9:Z$393,MATCH($B337,'I.KI 2018-19'!$B$9:$B$393,0))),"")</f>
        <v>109.81144439823706</v>
      </c>
      <c r="BF337" s="193">
        <f>_xlfn.IFNA(_xlfn.IFNA(INDEX('I.Supplementary 2018-19'!AA$8:AA$157,MATCH($B337,'I.Supplementary 2018-19'!$B$8:$B$157,0)),INDEX('I.KI 2018-19'!AA$9:AA$393,MATCH($B337,'I.KI 2018-19'!$B$9:$B$393,0))),"")</f>
        <v>41.259197298225821</v>
      </c>
      <c r="BG337" s="193">
        <f>_xlfn.IFNA(_xlfn.IFNA(INDEX('I.Supplementary 2018-19'!AB$8:AB$157,MATCH($B337,'I.Supplementary 2018-19'!$B$8:$B$157,0)),INDEX('I.KI 2018-19'!AB$9:AB$393,MATCH($B337,'I.KI 2018-19'!$B$9:$B$393,0))),"")</f>
        <v>0</v>
      </c>
      <c r="BH337" s="193">
        <f>_xlfn.IFNA(_xlfn.IFNA(INDEX('I.Supplementary 2018-19'!AC$8:AC$157,MATCH($B337,'I.Supplementary 2018-19'!$B$8:$B$157,0)),INDEX('I.KI 2018-19'!AC$9:AC$393,MATCH($B337,'I.KI 2018-19'!$B$9:$B$393,0))),"")</f>
        <v>0</v>
      </c>
      <c r="BI337" s="157">
        <f>_xlfn.IFNA(_xlfn.IFNA(INDEX('I.Supplementary 2018-19'!AD$8:AD$157,MATCH($B337,'I.Supplementary 2018-19'!$B$8:$B$157,0)),INDEX('I.KI 2018-19'!AD$9:AD$393,MATCH($B337,'I.KI 2018-19'!$B$9:$B$393,0))),"")</f>
        <v>0</v>
      </c>
      <c r="BJ337" s="149"/>
      <c r="BK337" s="156">
        <f>_xlfn.IFNA(IF($B337=$B$381,0,IF($B337=$B$382,0,_xlfn.IFNA(INDEX('I.Supplementary 2018-19'!I$8:I$157,MATCH($B337,'I.Supplementary 2018-19'!$B$8:$B$157,0)),INDEX('I.KI 2018-19'!I$9:I$393,MATCH($B337,'I.KI 2018-19'!$B$9:$B$393,0))))),"")</f>
        <v>43.795125854379869</v>
      </c>
      <c r="BL337" s="149">
        <f>_xlfn.IFNA(IF($B337=$B$381,0,IF($B337=$B$382,0,_xlfn.IFNA(INDEX('I.Supplementary 2018-19'!J$8:J$157,MATCH($B337,'I.Supplementary 2018-19'!$B$8:$B$157,0)),INDEX('I.KI 2018-19'!J$9:J$393,MATCH($B337,'I.KI 2018-19'!$B$9:$B$393,0))))),"")</f>
        <v>107.27551584208301</v>
      </c>
      <c r="BM337" s="157">
        <f>_xlfn.IFNA(IF($B337=$B$381,0,IF($B337=$B$382,0,_xlfn.IFNA(INDEX('I.Supplementary 2018-19'!H$8:H$157,MATCH($B337,'I.Supplementary 2018-19'!$B$8:$B$157,0)),INDEX('I.KI 2018-19'!H$9:H$393,MATCH($B337,'I.KI 2018-19'!$B$9:$B$393,0))))),"")</f>
        <v>151.07064169646287</v>
      </c>
    </row>
    <row r="338" spans="2:65">
      <c r="B338" s="121" t="str">
        <f>'Calculations for 2021-22'!B338</f>
        <v>E4209</v>
      </c>
      <c r="C338" s="160" t="str">
        <f>'Calculations for 2021-22'!D338</f>
        <v>E4209</v>
      </c>
      <c r="D338" t="str">
        <f>'Calculations for 2021-22'!E338</f>
        <v>MD</v>
      </c>
      <c r="E338" t="str">
        <f>'Calculations for 2021-22'!F338</f>
        <v>P1701</v>
      </c>
      <c r="F338" s="120" t="str">
        <f>'Calculations for 2021-22'!H338</f>
        <v>Trafford</v>
      </c>
      <c r="G338" s="156">
        <f>_xlfn.IFNA(INDEX('I.KI 2016-17'!M$8:M$391,MATCH($B338,'I.KI 2016-17'!$B$8:$B$391,0)),"")</f>
        <v>20.152062391643</v>
      </c>
      <c r="H338" s="149">
        <f>_xlfn.IFNA(INDEX('I.KI 2016-17'!N$8:N$391,MATCH($B338,'I.KI 2016-17'!$B$8:$B$391,0)),"")</f>
        <v>2.8370198782310001</v>
      </c>
      <c r="I338" s="149">
        <f>_xlfn.IFNA(INDEX('I.KI 2016-17'!O$8:O$391,MATCH($B338,'I.KI 2016-17'!$B$8:$B$391,0)),"")</f>
        <v>0</v>
      </c>
      <c r="J338" s="149">
        <f>_xlfn.IFNA(INDEX('I.KI 2016-17'!P$8:P$391,MATCH($B338,'I.KI 2016-17'!$B$8:$B$391,0)),"")</f>
        <v>0</v>
      </c>
      <c r="K338" s="157">
        <f>_xlfn.IFNA(INDEX('I.KI 2016-17'!Q$8:Q$391,MATCH($B338,'I.KI 2016-17'!$B$8:$B$391,0)),"")</f>
        <v>0</v>
      </c>
      <c r="L338" s="156">
        <f>_xlfn.IFNA(INDEX('I.KI 2016-17'!R$8:R$391,MATCH($B338,'I.KI 2016-17'!$B$8:$B$391,0)),"")</f>
        <v>27.616786384920001</v>
      </c>
      <c r="M338" s="193">
        <f>_xlfn.IFNA(INDEX('I.KI 2016-17'!S$8:S$391,MATCH($B338,'I.KI 2016-17'!$B$8:$B$391,0)),"")</f>
        <v>5.7124818286730008</v>
      </c>
      <c r="N338" s="193">
        <f>_xlfn.IFNA(INDEX('I.KI 2016-17'!T$8:T$391,MATCH($B338,'I.KI 2016-17'!$B$8:$B$391,0)),"")</f>
        <v>0</v>
      </c>
      <c r="O338" s="193">
        <f>_xlfn.IFNA(INDEX('I.KI 2016-17'!U$8:U$391,MATCH($B338,'I.KI 2016-17'!$B$8:$B$391,0)),"")</f>
        <v>0</v>
      </c>
      <c r="P338" s="157">
        <f>_xlfn.IFNA(INDEX('I.KI 2016-17'!V$8:V$391,MATCH($B338,'I.KI 2016-17'!$B$8:$B$391,0)),"")</f>
        <v>0</v>
      </c>
      <c r="Q338" s="156">
        <f>_xlfn.IFNA(INDEX('I.KI 2016-17'!W$8:W$391,MATCH($B338,'I.KI 2016-17'!$B$8:$B$391,0)),"")</f>
        <v>47.768848776563004</v>
      </c>
      <c r="R338" s="193">
        <f>_xlfn.IFNA(INDEX('I.KI 2016-17'!X$8:X$391,MATCH($B338,'I.KI 2016-17'!$B$8:$B$391,0)),"")</f>
        <v>8.5495017069040014</v>
      </c>
      <c r="S338" s="193">
        <f>_xlfn.IFNA(INDEX('I.KI 2016-17'!Y$8:Y$391,MATCH($B338,'I.KI 2016-17'!$B$8:$B$391,0)),"")</f>
        <v>0</v>
      </c>
      <c r="T338" s="193">
        <f>_xlfn.IFNA(INDEX('I.KI 2016-17'!Z$8:Z$391,MATCH($B338,'I.KI 2016-17'!$B$8:$B$391,0)),"")</f>
        <v>0</v>
      </c>
      <c r="U338" s="157">
        <f>_xlfn.IFNA(INDEX('I.KI 2016-17'!AA$8:AA$391,MATCH($B338,'I.KI 2016-17'!$B$8:$B$391,0)),"")</f>
        <v>0</v>
      </c>
      <c r="V338" s="149"/>
      <c r="W338" s="154">
        <f>_xlfn.IFNA(INDEX('I.KI 2016-17'!$H$8:$H$391,MATCH(B338,'I.KI 2016-17'!$B$8:$B$391,0)),"")</f>
        <v>22.989082269874</v>
      </c>
      <c r="X338" s="153">
        <f>_xlfn.IFNA(INDEX('I.KI 2016-17'!$I$8:$I$391,MATCH(B338,'I.KI 2016-17'!$B$8:$B$391,0)),"")</f>
        <v>33.329268213593004</v>
      </c>
      <c r="Y338" s="155">
        <f>_xlfn.IFNA(INDEX('I.KI 2016-17'!$G$8:$G$391,MATCH(B338,'I.KI 2016-17'!$B$8:$B$391,0)),"")</f>
        <v>56.318350483467</v>
      </c>
      <c r="Z338" s="149"/>
      <c r="AA338" s="156">
        <f>_xlfn.IFNA(IF($B338=$B$382,0,_xlfn.IFNA(INDEX('I.Supplementary 2017-18'!N$8:N$35,MATCH($B338,'I.Supplementary 2017-18'!$B$8:$B$35,0)),INDEX('I.KI 2017-18'!N$9:N$393,MATCH($B338,'I.KI 2017-18'!$B$9:$B$393,0)))),"")</f>
        <v>13.962312230907507</v>
      </c>
      <c r="AB338" s="193">
        <f>_xlfn.IFNA(IF($B338=$B$382,0,_xlfn.IFNA(INDEX('I.Supplementary 2017-18'!O$8:O$35,MATCH($B338,'I.Supplementary 2017-18'!$B$8:$B$35,0)),INDEX('I.KI 2017-18'!O$9:O$393,MATCH($B338,'I.KI 2017-18'!$B$9:$B$393,0)))),"")</f>
        <v>1.3140931343712601</v>
      </c>
      <c r="AC338" s="193">
        <f>_xlfn.IFNA(IF($B338=$B$382,0,_xlfn.IFNA(INDEX('I.Supplementary 2017-18'!P$8:P$35,MATCH($B338,'I.Supplementary 2017-18'!$B$8:$B$35,0)),INDEX('I.KI 2017-18'!P$9:P$393,MATCH($B338,'I.KI 2017-18'!$B$9:$B$393,0)))),"")</f>
        <v>0</v>
      </c>
      <c r="AD338" s="193">
        <f>_xlfn.IFNA(IF($B338=$B$382,0,_xlfn.IFNA(INDEX('I.Supplementary 2017-18'!Q$8:Q$35,MATCH($B338,'I.Supplementary 2017-18'!$B$8:$B$35,0)),INDEX('I.KI 2017-18'!Q$9:Q$393,MATCH($B338,'I.KI 2017-18'!$B$9:$B$393,0)))),"")</f>
        <v>0</v>
      </c>
      <c r="AE338" s="157">
        <f>_xlfn.IFNA(IF($B338=$B$382,0,_xlfn.IFNA(INDEX('I.Supplementary 2017-18'!R$8:R$35,MATCH($B338,'I.Supplementary 2017-18'!$B$8:$B$35,0)),INDEX('I.KI 2017-18'!R$9:R$393,MATCH($B338,'I.KI 2017-18'!$B$9:$B$393,0)))),"")</f>
        <v>0</v>
      </c>
      <c r="AF338" s="156">
        <f>_xlfn.IFNA(IF($B338=$B$382,0,_xlfn.IFNA(INDEX('I.Supplementary 2017-18'!S$8:S$35,MATCH($B338,'I.Supplementary 2017-18'!$B$8:$B$35,0)),INDEX('I.KI 2017-18'!S$9:S$393,MATCH($B338,'I.KI 2017-18'!$B$9:$B$393,0)))),"")</f>
        <v>28.180611376599799</v>
      </c>
      <c r="AG338" s="193">
        <f>_xlfn.IFNA(IF($B338=$B$382,0,_xlfn.IFNA(INDEX('I.Supplementary 2017-18'!T$8:T$35,MATCH($B338,'I.Supplementary 2017-18'!$B$8:$B$35,0)),INDEX('I.KI 2017-18'!T$9:T$393,MATCH($B338,'I.KI 2017-18'!$B$9:$B$393,0)))),"")</f>
        <v>5.829107998518789</v>
      </c>
      <c r="AH338" s="193">
        <f>_xlfn.IFNA(IF($B338=$B$382,0,_xlfn.IFNA(INDEX('I.Supplementary 2017-18'!U$8:U$35,MATCH($B338,'I.Supplementary 2017-18'!$B$8:$B$35,0)),INDEX('I.KI 2017-18'!U$9:U$393,MATCH($B338,'I.KI 2017-18'!$B$9:$B$393,0)))),"")</f>
        <v>0</v>
      </c>
      <c r="AI338" s="193">
        <f>_xlfn.IFNA(IF($B338=$B$382,0,_xlfn.IFNA(INDEX('I.Supplementary 2017-18'!V$8:V$35,MATCH($B338,'I.Supplementary 2017-18'!$B$8:$B$35,0)),INDEX('I.KI 2017-18'!V$9:V$393,MATCH($B338,'I.KI 2017-18'!$B$9:$B$393,0)))),"")</f>
        <v>0</v>
      </c>
      <c r="AJ338" s="157">
        <f>_xlfn.IFNA(IF($B338=$B$382,0,_xlfn.IFNA(INDEX('I.Supplementary 2017-18'!W$8:W$35,MATCH($B338,'I.Supplementary 2017-18'!$B$8:$B$35,0)),INDEX('I.KI 2017-18'!W$9:W$393,MATCH($B338,'I.KI 2017-18'!$B$9:$B$393,0)))),"")</f>
        <v>0</v>
      </c>
      <c r="AK338" s="156">
        <f>_xlfn.IFNA(IF($B338=$B$382,0,_xlfn.IFNA(INDEX('I.Supplementary 2017-18'!X$8:X$35,MATCH($B338,'I.Supplementary 2017-18'!$B$8:$B$35,0)),INDEX('I.KI 2017-18'!X$9:X$393,MATCH($B338,'I.KI 2017-18'!$B$9:$B$393,0)))),"")</f>
        <v>42.142923607507306</v>
      </c>
      <c r="AL338" s="193">
        <f>_xlfn.IFNA(IF($B338=$B$382,0,_xlfn.IFNA(INDEX('I.Supplementary 2017-18'!Y$8:Y$35,MATCH($B338,'I.Supplementary 2017-18'!$B$8:$B$35,0)),INDEX('I.KI 2017-18'!Y$9:Y$393,MATCH($B338,'I.KI 2017-18'!$B$9:$B$393,0)))),"")</f>
        <v>7.1432011328900487</v>
      </c>
      <c r="AM338" s="193">
        <f>_xlfn.IFNA(IF($B338=$B$382,0,_xlfn.IFNA(INDEX('I.Supplementary 2017-18'!Z$8:Z$35,MATCH($B338,'I.Supplementary 2017-18'!$B$8:$B$35,0)),INDEX('I.KI 2017-18'!Z$9:Z$393,MATCH($B338,'I.KI 2017-18'!$B$9:$B$393,0)))),"")</f>
        <v>0</v>
      </c>
      <c r="AN338" s="193">
        <f>_xlfn.IFNA(IF($B338=$B$382,0,_xlfn.IFNA(INDEX('I.Supplementary 2017-18'!AA$8:AA$35,MATCH($B338,'I.Supplementary 2017-18'!$B$8:$B$35,0)),INDEX('I.KI 2017-18'!AA$9:AA$393,MATCH($B338,'I.KI 2017-18'!$B$9:$B$393,0)))),"")</f>
        <v>0</v>
      </c>
      <c r="AO338" s="157">
        <f>_xlfn.IFNA(IF($B338=$B$382,0,_xlfn.IFNA(INDEX('I.Supplementary 2017-18'!AB$8:AB$35,MATCH($B338,'I.Supplementary 2017-18'!$B$8:$B$35,0)),INDEX('I.KI 2017-18'!AB$9:AB$393,MATCH($B338,'I.KI 2017-18'!$B$9:$B$393,0)))),"")</f>
        <v>0</v>
      </c>
      <c r="AP338" s="149"/>
      <c r="AQ338" s="156">
        <f>_xlfn.IFNA(IF($B338=$B$381,0,IF($B338=$B$382,0,_xlfn.IFNA(INDEX('I.Supplementary 2017-18'!I$8:I$35,MATCH($B338,'I.Supplementary 2017-18'!$B$8:$B$35,0)),INDEX('I.KI 2017-18'!I$9:I$393,MATCH($B338,'I.KI 2017-18'!$B$9:$B$393,0))))),"")</f>
        <v>15.276405365278768</v>
      </c>
      <c r="AR338" s="149">
        <f>_xlfn.IFNA(IF($B338=$B$381,0,IF($B338=$B$382,0,_xlfn.IFNA(INDEX('I.Supplementary 2017-18'!J$8:J$35,MATCH($B338,'I.Supplementary 2017-18'!$B$8:$B$35,0)),INDEX('I.KI 2017-18'!J$9:J$393,MATCH($B338,'I.KI 2017-18'!$B$9:$B$393,0))))),"")</f>
        <v>34.009719375118593</v>
      </c>
      <c r="AS338" s="157">
        <f>_xlfn.IFNA(IF($B338=$B$381,0,IF($B338=$B$382,0,_xlfn.IFNA(INDEX('I.Supplementary 2017-18'!H$8:H$35,MATCH($B338,'I.Supplementary 2017-18'!$B$8:$B$35,0)),INDEX('I.KI 2017-18'!H$9:H$393,MATCH($B338,'I.KI 2017-18'!$B$9:$B$393,0))))),"")</f>
        <v>49.286124740397362</v>
      </c>
      <c r="AT338" s="149"/>
      <c r="AU338" s="156">
        <f>_xlfn.IFNA(_xlfn.IFNA(INDEX('I.Supplementary 2018-19'!P$8:P$157,MATCH($B338,'I.Supplementary 2018-19'!$B$8:$B$157,0)),INDEX('I.KI 2018-19'!P$9:P$393,MATCH($B338,'I.KI 2018-19'!$B$9:$B$393,0))),"")</f>
        <v>9.9170994182153862</v>
      </c>
      <c r="AV338" s="193">
        <f>_xlfn.IFNA(_xlfn.IFNA(INDEX('I.Supplementary 2018-19'!Q$8:Q$157,MATCH($B338,'I.Supplementary 2018-19'!$B$8:$B$157,0)),INDEX('I.KI 2018-19'!Q$9:Q$393,MATCH($B338,'I.KI 2018-19'!$B$9:$B$393,0))),"")</f>
        <v>0.38575339685119314</v>
      </c>
      <c r="AW338" s="193">
        <f>_xlfn.IFNA(_xlfn.IFNA(INDEX('I.Supplementary 2018-19'!R$8:R$157,MATCH($B338,'I.Supplementary 2018-19'!$B$8:$B$157,0)),INDEX('I.KI 2018-19'!R$9:R$393,MATCH($B338,'I.KI 2018-19'!$B$9:$B$393,0))),"")</f>
        <v>0</v>
      </c>
      <c r="AX338" s="193">
        <f>_xlfn.IFNA(_xlfn.IFNA(INDEX('I.Supplementary 2018-19'!S$8:S$157,MATCH($B338,'I.Supplementary 2018-19'!$B$8:$B$157,0)),INDEX('I.KI 2018-19'!S$9:S$393,MATCH($B338,'I.KI 2018-19'!$B$9:$B$393,0))),"")</f>
        <v>0</v>
      </c>
      <c r="AY338" s="157">
        <f>_xlfn.IFNA(_xlfn.IFNA(INDEX('I.Supplementary 2018-19'!T$8:T$157,MATCH($B338,'I.Supplementary 2018-19'!$B$8:$B$157,0)),INDEX('I.KI 2018-19'!T$9:T$393,MATCH($B338,'I.KI 2018-19'!$B$9:$B$393,0))),"")</f>
        <v>0</v>
      </c>
      <c r="AZ338" s="156">
        <f>_xlfn.IFNA(_xlfn.IFNA(INDEX('I.Supplementary 2018-19'!U$8:U$157,MATCH($B338,'I.Supplementary 2018-19'!$B$8:$B$157,0)),INDEX('I.KI 2018-19'!U$9:U$393,MATCH($B338,'I.KI 2018-19'!$B$9:$B$393,0))),"")</f>
        <v>29.027239186197217</v>
      </c>
      <c r="BA338" s="193">
        <f>_xlfn.IFNA(_xlfn.IFNA(INDEX('I.Supplementary 2018-19'!V$8:V$157,MATCH($B338,'I.Supplementary 2018-19'!$B$8:$B$157,0)),INDEX('I.KI 2018-19'!V$9:V$393,MATCH($B338,'I.KI 2018-19'!$B$9:$B$393,0))),"")</f>
        <v>6.0042314147833018</v>
      </c>
      <c r="BB338" s="193">
        <f>_xlfn.IFNA(_xlfn.IFNA(INDEX('I.Supplementary 2018-19'!W$8:W$157,MATCH($B338,'I.Supplementary 2018-19'!$B$8:$B$157,0)),INDEX('I.KI 2018-19'!W$9:W$393,MATCH($B338,'I.KI 2018-19'!$B$9:$B$393,0))),"")</f>
        <v>0</v>
      </c>
      <c r="BC338" s="193">
        <f>_xlfn.IFNA(_xlfn.IFNA(INDEX('I.Supplementary 2018-19'!X$8:X$157,MATCH($B338,'I.Supplementary 2018-19'!$B$8:$B$157,0)),INDEX('I.KI 2018-19'!X$9:X$393,MATCH($B338,'I.KI 2018-19'!$B$9:$B$393,0))),"")</f>
        <v>0</v>
      </c>
      <c r="BD338" s="157">
        <f>_xlfn.IFNA(_xlfn.IFNA(INDEX('I.Supplementary 2018-19'!Y$8:Y$157,MATCH($B338,'I.Supplementary 2018-19'!$B$8:$B$157,0)),INDEX('I.KI 2018-19'!Y$9:Y$393,MATCH($B338,'I.KI 2018-19'!$B$9:$B$393,0))),"")</f>
        <v>0</v>
      </c>
      <c r="BE338" s="156">
        <f>_xlfn.IFNA(_xlfn.IFNA(INDEX('I.Supplementary 2018-19'!Z$8:Z$157,MATCH($B338,'I.Supplementary 2018-19'!$B$8:$B$157,0)),INDEX('I.KI 2018-19'!Z$9:Z$393,MATCH($B338,'I.KI 2018-19'!$B$9:$B$393,0))),"")</f>
        <v>38.944338604412607</v>
      </c>
      <c r="BF338" s="193">
        <f>_xlfn.IFNA(_xlfn.IFNA(INDEX('I.Supplementary 2018-19'!AA$8:AA$157,MATCH($B338,'I.Supplementary 2018-19'!$B$8:$B$157,0)),INDEX('I.KI 2018-19'!AA$9:AA$393,MATCH($B338,'I.KI 2018-19'!$B$9:$B$393,0))),"")</f>
        <v>6.3899848116344948</v>
      </c>
      <c r="BG338" s="193">
        <f>_xlfn.IFNA(_xlfn.IFNA(INDEX('I.Supplementary 2018-19'!AB$8:AB$157,MATCH($B338,'I.Supplementary 2018-19'!$B$8:$B$157,0)),INDEX('I.KI 2018-19'!AB$9:AB$393,MATCH($B338,'I.KI 2018-19'!$B$9:$B$393,0))),"")</f>
        <v>0</v>
      </c>
      <c r="BH338" s="193">
        <f>_xlfn.IFNA(_xlfn.IFNA(INDEX('I.Supplementary 2018-19'!AC$8:AC$157,MATCH($B338,'I.Supplementary 2018-19'!$B$8:$B$157,0)),INDEX('I.KI 2018-19'!AC$9:AC$393,MATCH($B338,'I.KI 2018-19'!$B$9:$B$393,0))),"")</f>
        <v>0</v>
      </c>
      <c r="BI338" s="157">
        <f>_xlfn.IFNA(_xlfn.IFNA(INDEX('I.Supplementary 2018-19'!AD$8:AD$157,MATCH($B338,'I.Supplementary 2018-19'!$B$8:$B$157,0)),INDEX('I.KI 2018-19'!AD$9:AD$393,MATCH($B338,'I.KI 2018-19'!$B$9:$B$393,0))),"")</f>
        <v>0</v>
      </c>
      <c r="BJ338" s="149"/>
      <c r="BK338" s="156">
        <f>_xlfn.IFNA(IF($B338=$B$381,0,IF($B338=$B$382,0,_xlfn.IFNA(INDEX('I.Supplementary 2018-19'!I$8:I$157,MATCH($B338,'I.Supplementary 2018-19'!$B$8:$B$157,0)),INDEX('I.KI 2018-19'!I$9:I$393,MATCH($B338,'I.KI 2018-19'!$B$9:$B$393,0))))),"")</f>
        <v>10.302852815066579</v>
      </c>
      <c r="BL338" s="149">
        <f>_xlfn.IFNA(IF($B338=$B$381,0,IF($B338=$B$382,0,_xlfn.IFNA(INDEX('I.Supplementary 2018-19'!J$8:J$157,MATCH($B338,'I.Supplementary 2018-19'!$B$8:$B$157,0)),INDEX('I.KI 2018-19'!J$9:J$393,MATCH($B338,'I.KI 2018-19'!$B$9:$B$393,0))))),"")</f>
        <v>35.031470600980519</v>
      </c>
      <c r="BM338" s="157">
        <f>_xlfn.IFNA(IF($B338=$B$381,0,IF($B338=$B$382,0,_xlfn.IFNA(INDEX('I.Supplementary 2018-19'!H$8:H$157,MATCH($B338,'I.Supplementary 2018-19'!$B$8:$B$157,0)),INDEX('I.KI 2018-19'!H$9:H$393,MATCH($B338,'I.KI 2018-19'!$B$9:$B$393,0))))),"")</f>
        <v>45.334323416047098</v>
      </c>
    </row>
    <row r="339" spans="2:65">
      <c r="B339" s="121" t="str">
        <f>'Calculations for 2021-22'!B339</f>
        <v>E2244</v>
      </c>
      <c r="C339" s="160" t="str">
        <f>'Calculations for 2021-22'!D339</f>
        <v>E2244</v>
      </c>
      <c r="D339" t="str">
        <f>'Calculations for 2021-22'!E339</f>
        <v>SD</v>
      </c>
      <c r="E339">
        <f>'Calculations for 2021-22'!F339</f>
        <v>0</v>
      </c>
      <c r="F339" s="120" t="str">
        <f>'Calculations for 2021-22'!H339</f>
        <v>Tunbridge Wells</v>
      </c>
      <c r="G339" s="156">
        <f>_xlfn.IFNA(INDEX('I.KI 2016-17'!M$8:M$391,MATCH($B339,'I.KI 2016-17'!$B$8:$B$391,0)),"")</f>
        <v>0</v>
      </c>
      <c r="H339" s="149">
        <f>_xlfn.IFNA(INDEX('I.KI 2016-17'!N$8:N$391,MATCH($B339,'I.KI 2016-17'!$B$8:$B$391,0)),"")</f>
        <v>0.83382294813699998</v>
      </c>
      <c r="I339" s="149">
        <f>_xlfn.IFNA(INDEX('I.KI 2016-17'!O$8:O$391,MATCH($B339,'I.KI 2016-17'!$B$8:$B$391,0)),"")</f>
        <v>0</v>
      </c>
      <c r="J339" s="149">
        <f>_xlfn.IFNA(INDEX('I.KI 2016-17'!P$8:P$391,MATCH($B339,'I.KI 2016-17'!$B$8:$B$391,0)),"")</f>
        <v>0</v>
      </c>
      <c r="K339" s="157">
        <f>_xlfn.IFNA(INDEX('I.KI 2016-17'!Q$8:Q$391,MATCH($B339,'I.KI 2016-17'!$B$8:$B$391,0)),"")</f>
        <v>0</v>
      </c>
      <c r="L339" s="156">
        <f>_xlfn.IFNA(INDEX('I.KI 2016-17'!R$8:R$391,MATCH($B339,'I.KI 2016-17'!$B$8:$B$391,0)),"")</f>
        <v>0</v>
      </c>
      <c r="M339" s="193">
        <f>_xlfn.IFNA(INDEX('I.KI 2016-17'!S$8:S$391,MATCH($B339,'I.KI 2016-17'!$B$8:$B$391,0)),"")</f>
        <v>2.1732708987870004</v>
      </c>
      <c r="N339" s="193">
        <f>_xlfn.IFNA(INDEX('I.KI 2016-17'!T$8:T$391,MATCH($B339,'I.KI 2016-17'!$B$8:$B$391,0)),"")</f>
        <v>0</v>
      </c>
      <c r="O339" s="193">
        <f>_xlfn.IFNA(INDEX('I.KI 2016-17'!U$8:U$391,MATCH($B339,'I.KI 2016-17'!$B$8:$B$391,0)),"")</f>
        <v>0</v>
      </c>
      <c r="P339" s="157">
        <f>_xlfn.IFNA(INDEX('I.KI 2016-17'!V$8:V$391,MATCH($B339,'I.KI 2016-17'!$B$8:$B$391,0)),"")</f>
        <v>0</v>
      </c>
      <c r="Q339" s="156">
        <f>_xlfn.IFNA(INDEX('I.KI 2016-17'!W$8:W$391,MATCH($B339,'I.KI 2016-17'!$B$8:$B$391,0)),"")</f>
        <v>0</v>
      </c>
      <c r="R339" s="193">
        <f>_xlfn.IFNA(INDEX('I.KI 2016-17'!X$8:X$391,MATCH($B339,'I.KI 2016-17'!$B$8:$B$391,0)),"")</f>
        <v>3.0070938469240005</v>
      </c>
      <c r="S339" s="193">
        <f>_xlfn.IFNA(INDEX('I.KI 2016-17'!Y$8:Y$391,MATCH($B339,'I.KI 2016-17'!$B$8:$B$391,0)),"")</f>
        <v>0</v>
      </c>
      <c r="T339" s="193">
        <f>_xlfn.IFNA(INDEX('I.KI 2016-17'!Z$8:Z$391,MATCH($B339,'I.KI 2016-17'!$B$8:$B$391,0)),"")</f>
        <v>0</v>
      </c>
      <c r="U339" s="157">
        <f>_xlfn.IFNA(INDEX('I.KI 2016-17'!AA$8:AA$391,MATCH($B339,'I.KI 2016-17'!$B$8:$B$391,0)),"")</f>
        <v>0</v>
      </c>
      <c r="V339" s="149"/>
      <c r="W339" s="154">
        <f>_xlfn.IFNA(INDEX('I.KI 2016-17'!$H$8:$H$391,MATCH(B339,'I.KI 2016-17'!$B$8:$B$391,0)),"")</f>
        <v>0.83382294813699998</v>
      </c>
      <c r="X339" s="153">
        <f>_xlfn.IFNA(INDEX('I.KI 2016-17'!$I$8:$I$391,MATCH(B339,'I.KI 2016-17'!$B$8:$B$391,0)),"")</f>
        <v>2.1732708987870004</v>
      </c>
      <c r="Y339" s="155">
        <f>_xlfn.IFNA(INDEX('I.KI 2016-17'!$G$8:$G$391,MATCH(B339,'I.KI 2016-17'!$B$8:$B$391,0)),"")</f>
        <v>3.0070938469240005</v>
      </c>
      <c r="Z339" s="149"/>
      <c r="AA339" s="156">
        <f>_xlfn.IFNA(IF($B339=$B$382,0,_xlfn.IFNA(INDEX('I.Supplementary 2017-18'!N$8:N$35,MATCH($B339,'I.Supplementary 2017-18'!$B$8:$B$35,0)),INDEX('I.KI 2017-18'!N$9:N$393,MATCH($B339,'I.KI 2017-18'!$B$9:$B$393,0)))),"")</f>
        <v>0</v>
      </c>
      <c r="AB339" s="193">
        <f>_xlfn.IFNA(IF($B339=$B$382,0,_xlfn.IFNA(INDEX('I.Supplementary 2017-18'!O$8:O$35,MATCH($B339,'I.Supplementary 2017-18'!$B$8:$B$35,0)),INDEX('I.KI 2017-18'!O$9:O$393,MATCH($B339,'I.KI 2017-18'!$B$9:$B$393,0)))),"")</f>
        <v>0.20160925472716801</v>
      </c>
      <c r="AC339" s="193">
        <f>_xlfn.IFNA(IF($B339=$B$382,0,_xlfn.IFNA(INDEX('I.Supplementary 2017-18'!P$8:P$35,MATCH($B339,'I.Supplementary 2017-18'!$B$8:$B$35,0)),INDEX('I.KI 2017-18'!P$9:P$393,MATCH($B339,'I.KI 2017-18'!$B$9:$B$393,0)))),"")</f>
        <v>0</v>
      </c>
      <c r="AD339" s="193">
        <f>_xlfn.IFNA(IF($B339=$B$382,0,_xlfn.IFNA(INDEX('I.Supplementary 2017-18'!Q$8:Q$35,MATCH($B339,'I.Supplementary 2017-18'!$B$8:$B$35,0)),INDEX('I.KI 2017-18'!Q$9:Q$393,MATCH($B339,'I.KI 2017-18'!$B$9:$B$393,0)))),"")</f>
        <v>0</v>
      </c>
      <c r="AE339" s="157">
        <f>_xlfn.IFNA(IF($B339=$B$382,0,_xlfn.IFNA(INDEX('I.Supplementary 2017-18'!R$8:R$35,MATCH($B339,'I.Supplementary 2017-18'!$B$8:$B$35,0)),INDEX('I.KI 2017-18'!R$9:R$393,MATCH($B339,'I.KI 2017-18'!$B$9:$B$393,0)))),"")</f>
        <v>0</v>
      </c>
      <c r="AF339" s="156">
        <f>_xlfn.IFNA(IF($B339=$B$382,0,_xlfn.IFNA(INDEX('I.Supplementary 2017-18'!S$8:S$35,MATCH($B339,'I.Supplementary 2017-18'!$B$8:$B$35,0)),INDEX('I.KI 2017-18'!S$9:S$393,MATCH($B339,'I.KI 2017-18'!$B$9:$B$393,0)))),"")</f>
        <v>0</v>
      </c>
      <c r="AG339" s="193">
        <f>_xlfn.IFNA(IF($B339=$B$382,0,_xlfn.IFNA(INDEX('I.Supplementary 2017-18'!T$8:T$35,MATCH($B339,'I.Supplementary 2017-18'!$B$8:$B$35,0)),INDEX('I.KI 2017-18'!T$9:T$393,MATCH($B339,'I.KI 2017-18'!$B$9:$B$393,0)))),"")</f>
        <v>2.2176404510349625</v>
      </c>
      <c r="AH339" s="193">
        <f>_xlfn.IFNA(IF($B339=$B$382,0,_xlfn.IFNA(INDEX('I.Supplementary 2017-18'!U$8:U$35,MATCH($B339,'I.Supplementary 2017-18'!$B$8:$B$35,0)),INDEX('I.KI 2017-18'!U$9:U$393,MATCH($B339,'I.KI 2017-18'!$B$9:$B$393,0)))),"")</f>
        <v>0</v>
      </c>
      <c r="AI339" s="193">
        <f>_xlfn.IFNA(IF($B339=$B$382,0,_xlfn.IFNA(INDEX('I.Supplementary 2017-18'!V$8:V$35,MATCH($B339,'I.Supplementary 2017-18'!$B$8:$B$35,0)),INDEX('I.KI 2017-18'!V$9:V$393,MATCH($B339,'I.KI 2017-18'!$B$9:$B$393,0)))),"")</f>
        <v>0</v>
      </c>
      <c r="AJ339" s="157">
        <f>_xlfn.IFNA(IF($B339=$B$382,0,_xlfn.IFNA(INDEX('I.Supplementary 2017-18'!W$8:W$35,MATCH($B339,'I.Supplementary 2017-18'!$B$8:$B$35,0)),INDEX('I.KI 2017-18'!W$9:W$393,MATCH($B339,'I.KI 2017-18'!$B$9:$B$393,0)))),"")</f>
        <v>0</v>
      </c>
      <c r="AK339" s="156">
        <f>_xlfn.IFNA(IF($B339=$B$382,0,_xlfn.IFNA(INDEX('I.Supplementary 2017-18'!X$8:X$35,MATCH($B339,'I.Supplementary 2017-18'!$B$8:$B$35,0)),INDEX('I.KI 2017-18'!X$9:X$393,MATCH($B339,'I.KI 2017-18'!$B$9:$B$393,0)))),"")</f>
        <v>0</v>
      </c>
      <c r="AL339" s="193">
        <f>_xlfn.IFNA(IF($B339=$B$382,0,_xlfn.IFNA(INDEX('I.Supplementary 2017-18'!Y$8:Y$35,MATCH($B339,'I.Supplementary 2017-18'!$B$8:$B$35,0)),INDEX('I.KI 2017-18'!Y$9:Y$393,MATCH($B339,'I.KI 2017-18'!$B$9:$B$393,0)))),"")</f>
        <v>2.4192497057621307</v>
      </c>
      <c r="AM339" s="193">
        <f>_xlfn.IFNA(IF($B339=$B$382,0,_xlfn.IFNA(INDEX('I.Supplementary 2017-18'!Z$8:Z$35,MATCH($B339,'I.Supplementary 2017-18'!$B$8:$B$35,0)),INDEX('I.KI 2017-18'!Z$9:Z$393,MATCH($B339,'I.KI 2017-18'!$B$9:$B$393,0)))),"")</f>
        <v>0</v>
      </c>
      <c r="AN339" s="193">
        <f>_xlfn.IFNA(IF($B339=$B$382,0,_xlfn.IFNA(INDEX('I.Supplementary 2017-18'!AA$8:AA$35,MATCH($B339,'I.Supplementary 2017-18'!$B$8:$B$35,0)),INDEX('I.KI 2017-18'!AA$9:AA$393,MATCH($B339,'I.KI 2017-18'!$B$9:$B$393,0)))),"")</f>
        <v>0</v>
      </c>
      <c r="AO339" s="157">
        <f>_xlfn.IFNA(IF($B339=$B$382,0,_xlfn.IFNA(INDEX('I.Supplementary 2017-18'!AB$8:AB$35,MATCH($B339,'I.Supplementary 2017-18'!$B$8:$B$35,0)),INDEX('I.KI 2017-18'!AB$9:AB$393,MATCH($B339,'I.KI 2017-18'!$B$9:$B$393,0)))),"")</f>
        <v>0</v>
      </c>
      <c r="AP339" s="149"/>
      <c r="AQ339" s="156">
        <f>_xlfn.IFNA(IF($B339=$B$381,0,IF($B339=$B$382,0,_xlfn.IFNA(INDEX('I.Supplementary 2017-18'!I$8:I$35,MATCH($B339,'I.Supplementary 2017-18'!$B$8:$B$35,0)),INDEX('I.KI 2017-18'!I$9:I$393,MATCH($B339,'I.KI 2017-18'!$B$9:$B$393,0))))),"")</f>
        <v>0.20160925472716801</v>
      </c>
      <c r="AR339" s="149">
        <f>_xlfn.IFNA(IF($B339=$B$381,0,IF($B339=$B$382,0,_xlfn.IFNA(INDEX('I.Supplementary 2017-18'!J$8:J$35,MATCH($B339,'I.Supplementary 2017-18'!$B$8:$B$35,0)),INDEX('I.KI 2017-18'!J$9:J$393,MATCH($B339,'I.KI 2017-18'!$B$9:$B$393,0))))),"")</f>
        <v>2.2176404510349625</v>
      </c>
      <c r="AS339" s="157">
        <f>_xlfn.IFNA(IF($B339=$B$381,0,IF($B339=$B$382,0,_xlfn.IFNA(INDEX('I.Supplementary 2017-18'!H$8:H$35,MATCH($B339,'I.Supplementary 2017-18'!$B$8:$B$35,0)),INDEX('I.KI 2017-18'!H$9:H$393,MATCH($B339,'I.KI 2017-18'!$B$9:$B$393,0))))),"")</f>
        <v>2.4192497057621307</v>
      </c>
      <c r="AT339" s="149"/>
      <c r="AU339" s="156">
        <f>_xlfn.IFNA(_xlfn.IFNA(INDEX('I.Supplementary 2018-19'!P$8:P$157,MATCH($B339,'I.Supplementary 2018-19'!$B$8:$B$157,0)),INDEX('I.KI 2018-19'!P$9:P$393,MATCH($B339,'I.KI 2018-19'!$B$9:$B$393,0))),"")</f>
        <v>0</v>
      </c>
      <c r="AV339" s="193">
        <f>_xlfn.IFNA(_xlfn.IFNA(INDEX('I.Supplementary 2018-19'!Q$8:Q$157,MATCH($B339,'I.Supplementary 2018-19'!$B$8:$B$157,0)),INDEX('I.KI 2018-19'!Q$9:Q$393,MATCH($B339,'I.KI 2018-19'!$B$9:$B$393,0))),"")</f>
        <v>0</v>
      </c>
      <c r="AW339" s="193">
        <f>_xlfn.IFNA(_xlfn.IFNA(INDEX('I.Supplementary 2018-19'!R$8:R$157,MATCH($B339,'I.Supplementary 2018-19'!$B$8:$B$157,0)),INDEX('I.KI 2018-19'!R$9:R$393,MATCH($B339,'I.KI 2018-19'!$B$9:$B$393,0))),"")</f>
        <v>0</v>
      </c>
      <c r="AX339" s="193">
        <f>_xlfn.IFNA(_xlfn.IFNA(INDEX('I.Supplementary 2018-19'!S$8:S$157,MATCH($B339,'I.Supplementary 2018-19'!$B$8:$B$157,0)),INDEX('I.KI 2018-19'!S$9:S$393,MATCH($B339,'I.KI 2018-19'!$B$9:$B$393,0))),"")</f>
        <v>0</v>
      </c>
      <c r="AY339" s="157">
        <f>_xlfn.IFNA(_xlfn.IFNA(INDEX('I.Supplementary 2018-19'!T$8:T$157,MATCH($B339,'I.Supplementary 2018-19'!$B$8:$B$157,0)),INDEX('I.KI 2018-19'!T$9:T$393,MATCH($B339,'I.KI 2018-19'!$B$9:$B$393,0))),"")</f>
        <v>0</v>
      </c>
      <c r="AZ339" s="156">
        <f>_xlfn.IFNA(_xlfn.IFNA(INDEX('I.Supplementary 2018-19'!U$8:U$157,MATCH($B339,'I.Supplementary 2018-19'!$B$8:$B$157,0)),INDEX('I.KI 2018-19'!U$9:U$393,MATCH($B339,'I.KI 2018-19'!$B$9:$B$393,0))),"")</f>
        <v>0</v>
      </c>
      <c r="BA339" s="193">
        <f>_xlfn.IFNA(_xlfn.IFNA(INDEX('I.Supplementary 2018-19'!V$8:V$157,MATCH($B339,'I.Supplementary 2018-19'!$B$8:$B$157,0)),INDEX('I.KI 2018-19'!V$9:V$393,MATCH($B339,'I.KI 2018-19'!$B$9:$B$393,0))),"")</f>
        <v>2.2842648422677727</v>
      </c>
      <c r="BB339" s="193">
        <f>_xlfn.IFNA(_xlfn.IFNA(INDEX('I.Supplementary 2018-19'!W$8:W$157,MATCH($B339,'I.Supplementary 2018-19'!$B$8:$B$157,0)),INDEX('I.KI 2018-19'!W$9:W$393,MATCH($B339,'I.KI 2018-19'!$B$9:$B$393,0))),"")</f>
        <v>0</v>
      </c>
      <c r="BC339" s="193">
        <f>_xlfn.IFNA(_xlfn.IFNA(INDEX('I.Supplementary 2018-19'!X$8:X$157,MATCH($B339,'I.Supplementary 2018-19'!$B$8:$B$157,0)),INDEX('I.KI 2018-19'!X$9:X$393,MATCH($B339,'I.KI 2018-19'!$B$9:$B$393,0))),"")</f>
        <v>0</v>
      </c>
      <c r="BD339" s="157">
        <f>_xlfn.IFNA(_xlfn.IFNA(INDEX('I.Supplementary 2018-19'!Y$8:Y$157,MATCH($B339,'I.Supplementary 2018-19'!$B$8:$B$157,0)),INDEX('I.KI 2018-19'!Y$9:Y$393,MATCH($B339,'I.KI 2018-19'!$B$9:$B$393,0))),"")</f>
        <v>0</v>
      </c>
      <c r="BE339" s="156">
        <f>_xlfn.IFNA(_xlfn.IFNA(INDEX('I.Supplementary 2018-19'!Z$8:Z$157,MATCH($B339,'I.Supplementary 2018-19'!$B$8:$B$157,0)),INDEX('I.KI 2018-19'!Z$9:Z$393,MATCH($B339,'I.KI 2018-19'!$B$9:$B$393,0))),"")</f>
        <v>0</v>
      </c>
      <c r="BF339" s="193">
        <f>_xlfn.IFNA(_xlfn.IFNA(INDEX('I.Supplementary 2018-19'!AA$8:AA$157,MATCH($B339,'I.Supplementary 2018-19'!$B$8:$B$157,0)),INDEX('I.KI 2018-19'!AA$9:AA$393,MATCH($B339,'I.KI 2018-19'!$B$9:$B$393,0))),"")</f>
        <v>2.2842648422677727</v>
      </c>
      <c r="BG339" s="193">
        <f>_xlfn.IFNA(_xlfn.IFNA(INDEX('I.Supplementary 2018-19'!AB$8:AB$157,MATCH($B339,'I.Supplementary 2018-19'!$B$8:$B$157,0)),INDEX('I.KI 2018-19'!AB$9:AB$393,MATCH($B339,'I.KI 2018-19'!$B$9:$B$393,0))),"")</f>
        <v>0</v>
      </c>
      <c r="BH339" s="193">
        <f>_xlfn.IFNA(_xlfn.IFNA(INDEX('I.Supplementary 2018-19'!AC$8:AC$157,MATCH($B339,'I.Supplementary 2018-19'!$B$8:$B$157,0)),INDEX('I.KI 2018-19'!AC$9:AC$393,MATCH($B339,'I.KI 2018-19'!$B$9:$B$393,0))),"")</f>
        <v>0</v>
      </c>
      <c r="BI339" s="157">
        <f>_xlfn.IFNA(_xlfn.IFNA(INDEX('I.Supplementary 2018-19'!AD$8:AD$157,MATCH($B339,'I.Supplementary 2018-19'!$B$8:$B$157,0)),INDEX('I.KI 2018-19'!AD$9:AD$393,MATCH($B339,'I.KI 2018-19'!$B$9:$B$393,0))),"")</f>
        <v>0</v>
      </c>
      <c r="BJ339" s="149"/>
      <c r="BK339" s="156">
        <f>_xlfn.IFNA(IF($B339=$B$381,0,IF($B339=$B$382,0,_xlfn.IFNA(INDEX('I.Supplementary 2018-19'!I$8:I$157,MATCH($B339,'I.Supplementary 2018-19'!$B$8:$B$157,0)),INDEX('I.KI 2018-19'!I$9:I$393,MATCH($B339,'I.KI 2018-19'!$B$9:$B$393,0))))),"")</f>
        <v>0</v>
      </c>
      <c r="BL339" s="149">
        <f>_xlfn.IFNA(IF($B339=$B$381,0,IF($B339=$B$382,0,_xlfn.IFNA(INDEX('I.Supplementary 2018-19'!J$8:J$157,MATCH($B339,'I.Supplementary 2018-19'!$B$8:$B$157,0)),INDEX('I.KI 2018-19'!J$9:J$393,MATCH($B339,'I.KI 2018-19'!$B$9:$B$393,0))))),"")</f>
        <v>2.2842648422677727</v>
      </c>
      <c r="BM339" s="157">
        <f>_xlfn.IFNA(IF($B339=$B$381,0,IF($B339=$B$382,0,_xlfn.IFNA(INDEX('I.Supplementary 2018-19'!H$8:H$157,MATCH($B339,'I.Supplementary 2018-19'!$B$8:$B$157,0)),INDEX('I.KI 2018-19'!H$9:H$393,MATCH($B339,'I.KI 2018-19'!$B$9:$B$393,0))))),"")</f>
        <v>2.2842648422677727</v>
      </c>
    </row>
    <row r="340" spans="2:65">
      <c r="B340" s="121" t="str">
        <f>'Calculations for 2021-22'!B340</f>
        <v>E6145</v>
      </c>
      <c r="C340" s="160" t="str">
        <f>'Calculations for 2021-22'!D340</f>
        <v>E6145</v>
      </c>
      <c r="D340" t="str">
        <f>'Calculations for 2021-22'!E340</f>
        <v>FIR</v>
      </c>
      <c r="E340">
        <f>'Calculations for 2021-22'!F340</f>
        <v>0</v>
      </c>
      <c r="F340" s="120" t="str">
        <f>'Calculations for 2021-22'!H340</f>
        <v>Tyne and Wear Fire</v>
      </c>
      <c r="G340" s="156">
        <f>_xlfn.IFNA(INDEX('I.KI 2016-17'!M$8:M$391,MATCH($B340,'I.KI 2016-17'!$B$8:$B$391,0)),"")</f>
        <v>0</v>
      </c>
      <c r="H340" s="149">
        <f>_xlfn.IFNA(INDEX('I.KI 2016-17'!N$8:N$391,MATCH($B340,'I.KI 2016-17'!$B$8:$B$391,0)),"")</f>
        <v>0</v>
      </c>
      <c r="I340" s="149">
        <f>_xlfn.IFNA(INDEX('I.KI 2016-17'!O$8:O$391,MATCH($B340,'I.KI 2016-17'!$B$8:$B$391,0)),"")</f>
        <v>13.180057690710999</v>
      </c>
      <c r="J340" s="149">
        <f>_xlfn.IFNA(INDEX('I.KI 2016-17'!P$8:P$391,MATCH($B340,'I.KI 2016-17'!$B$8:$B$391,0)),"")</f>
        <v>0</v>
      </c>
      <c r="K340" s="157">
        <f>_xlfn.IFNA(INDEX('I.KI 2016-17'!Q$8:Q$391,MATCH($B340,'I.KI 2016-17'!$B$8:$B$391,0)),"")</f>
        <v>0</v>
      </c>
      <c r="L340" s="156">
        <f>_xlfn.IFNA(INDEX('I.KI 2016-17'!R$8:R$391,MATCH($B340,'I.KI 2016-17'!$B$8:$B$391,0)),"")</f>
        <v>0</v>
      </c>
      <c r="M340" s="193">
        <f>_xlfn.IFNA(INDEX('I.KI 2016-17'!S$8:S$391,MATCH($B340,'I.KI 2016-17'!$B$8:$B$391,0)),"")</f>
        <v>0</v>
      </c>
      <c r="N340" s="193">
        <f>_xlfn.IFNA(INDEX('I.KI 2016-17'!T$8:T$391,MATCH($B340,'I.KI 2016-17'!$B$8:$B$391,0)),"")</f>
        <v>14.226745644585</v>
      </c>
      <c r="O340" s="193">
        <f>_xlfn.IFNA(INDEX('I.KI 2016-17'!U$8:U$391,MATCH($B340,'I.KI 2016-17'!$B$8:$B$391,0)),"")</f>
        <v>0</v>
      </c>
      <c r="P340" s="157">
        <f>_xlfn.IFNA(INDEX('I.KI 2016-17'!V$8:V$391,MATCH($B340,'I.KI 2016-17'!$B$8:$B$391,0)),"")</f>
        <v>0</v>
      </c>
      <c r="Q340" s="156">
        <f>_xlfn.IFNA(INDEX('I.KI 2016-17'!W$8:W$391,MATCH($B340,'I.KI 2016-17'!$B$8:$B$391,0)),"")</f>
        <v>0</v>
      </c>
      <c r="R340" s="193">
        <f>_xlfn.IFNA(INDEX('I.KI 2016-17'!X$8:X$391,MATCH($B340,'I.KI 2016-17'!$B$8:$B$391,0)),"")</f>
        <v>0</v>
      </c>
      <c r="S340" s="193">
        <f>_xlfn.IFNA(INDEX('I.KI 2016-17'!Y$8:Y$391,MATCH($B340,'I.KI 2016-17'!$B$8:$B$391,0)),"")</f>
        <v>27.406803335295997</v>
      </c>
      <c r="T340" s="193">
        <f>_xlfn.IFNA(INDEX('I.KI 2016-17'!Z$8:Z$391,MATCH($B340,'I.KI 2016-17'!$B$8:$B$391,0)),"")</f>
        <v>0</v>
      </c>
      <c r="U340" s="157">
        <f>_xlfn.IFNA(INDEX('I.KI 2016-17'!AA$8:AA$391,MATCH($B340,'I.KI 2016-17'!$B$8:$B$391,0)),"")</f>
        <v>0</v>
      </c>
      <c r="V340" s="149"/>
      <c r="W340" s="154">
        <f>_xlfn.IFNA(INDEX('I.KI 2016-17'!$H$8:$H$391,MATCH(B340,'I.KI 2016-17'!$B$8:$B$391,0)),"")</f>
        <v>13.180057690710999</v>
      </c>
      <c r="X340" s="153">
        <f>_xlfn.IFNA(INDEX('I.KI 2016-17'!$I$8:$I$391,MATCH(B340,'I.KI 2016-17'!$B$8:$B$391,0)),"")</f>
        <v>14.226745644585</v>
      </c>
      <c r="Y340" s="155">
        <f>_xlfn.IFNA(INDEX('I.KI 2016-17'!$G$8:$G$391,MATCH(B340,'I.KI 2016-17'!$B$8:$B$391,0)),"")</f>
        <v>27.406803335295997</v>
      </c>
      <c r="Z340" s="149"/>
      <c r="AA340" s="156">
        <f>_xlfn.IFNA(IF($B340=$B$382,0,_xlfn.IFNA(INDEX('I.Supplementary 2017-18'!N$8:N$35,MATCH($B340,'I.Supplementary 2017-18'!$B$8:$B$35,0)),INDEX('I.KI 2017-18'!N$9:N$393,MATCH($B340,'I.KI 2017-18'!$B$9:$B$393,0)))),"")</f>
        <v>0</v>
      </c>
      <c r="AB340" s="193">
        <f>_xlfn.IFNA(IF($B340=$B$382,0,_xlfn.IFNA(INDEX('I.Supplementary 2017-18'!O$8:O$35,MATCH($B340,'I.Supplementary 2017-18'!$B$8:$B$35,0)),INDEX('I.KI 2017-18'!O$9:O$393,MATCH($B340,'I.KI 2017-18'!$B$9:$B$393,0)))),"")</f>
        <v>0</v>
      </c>
      <c r="AC340" s="193">
        <f>_xlfn.IFNA(IF($B340=$B$382,0,_xlfn.IFNA(INDEX('I.Supplementary 2017-18'!P$8:P$35,MATCH($B340,'I.Supplementary 2017-18'!$B$8:$B$35,0)),INDEX('I.KI 2017-18'!P$9:P$393,MATCH($B340,'I.KI 2017-18'!$B$9:$B$393,0)))),"")</f>
        <v>10.897790558426022</v>
      </c>
      <c r="AD340" s="193">
        <f>_xlfn.IFNA(IF($B340=$B$382,0,_xlfn.IFNA(INDEX('I.Supplementary 2017-18'!Q$8:Q$35,MATCH($B340,'I.Supplementary 2017-18'!$B$8:$B$35,0)),INDEX('I.KI 2017-18'!Q$9:Q$393,MATCH($B340,'I.KI 2017-18'!$B$9:$B$393,0)))),"")</f>
        <v>0</v>
      </c>
      <c r="AE340" s="157">
        <f>_xlfn.IFNA(IF($B340=$B$382,0,_xlfn.IFNA(INDEX('I.Supplementary 2017-18'!R$8:R$35,MATCH($B340,'I.Supplementary 2017-18'!$B$8:$B$35,0)),INDEX('I.KI 2017-18'!R$9:R$393,MATCH($B340,'I.KI 2017-18'!$B$9:$B$393,0)))),"")</f>
        <v>0</v>
      </c>
      <c r="AF340" s="156">
        <f>_xlfn.IFNA(IF($B340=$B$382,0,_xlfn.IFNA(INDEX('I.Supplementary 2017-18'!S$8:S$35,MATCH($B340,'I.Supplementary 2017-18'!$B$8:$B$35,0)),INDEX('I.KI 2017-18'!S$9:S$393,MATCH($B340,'I.KI 2017-18'!$B$9:$B$393,0)))),"")</f>
        <v>0</v>
      </c>
      <c r="AG340" s="193">
        <f>_xlfn.IFNA(IF($B340=$B$382,0,_xlfn.IFNA(INDEX('I.Supplementary 2017-18'!T$8:T$35,MATCH($B340,'I.Supplementary 2017-18'!$B$8:$B$35,0)),INDEX('I.KI 2017-18'!T$9:T$393,MATCH($B340,'I.KI 2017-18'!$B$9:$B$393,0)))),"")</f>
        <v>0</v>
      </c>
      <c r="AH340" s="193">
        <f>_xlfn.IFNA(IF($B340=$B$382,0,_xlfn.IFNA(INDEX('I.Supplementary 2017-18'!U$8:U$35,MATCH($B340,'I.Supplementary 2017-18'!$B$8:$B$35,0)),INDEX('I.KI 2017-18'!U$9:U$393,MATCH($B340,'I.KI 2017-18'!$B$9:$B$393,0)))),"")</f>
        <v>14.517199234401257</v>
      </c>
      <c r="AI340" s="193">
        <f>_xlfn.IFNA(IF($B340=$B$382,0,_xlfn.IFNA(INDEX('I.Supplementary 2017-18'!V$8:V$35,MATCH($B340,'I.Supplementary 2017-18'!$B$8:$B$35,0)),INDEX('I.KI 2017-18'!V$9:V$393,MATCH($B340,'I.KI 2017-18'!$B$9:$B$393,0)))),"")</f>
        <v>0</v>
      </c>
      <c r="AJ340" s="157">
        <f>_xlfn.IFNA(IF($B340=$B$382,0,_xlfn.IFNA(INDEX('I.Supplementary 2017-18'!W$8:W$35,MATCH($B340,'I.Supplementary 2017-18'!$B$8:$B$35,0)),INDEX('I.KI 2017-18'!W$9:W$393,MATCH($B340,'I.KI 2017-18'!$B$9:$B$393,0)))),"")</f>
        <v>0</v>
      </c>
      <c r="AK340" s="156">
        <f>_xlfn.IFNA(IF($B340=$B$382,0,_xlfn.IFNA(INDEX('I.Supplementary 2017-18'!X$8:X$35,MATCH($B340,'I.Supplementary 2017-18'!$B$8:$B$35,0)),INDEX('I.KI 2017-18'!X$9:X$393,MATCH($B340,'I.KI 2017-18'!$B$9:$B$393,0)))),"")</f>
        <v>0</v>
      </c>
      <c r="AL340" s="193">
        <f>_xlfn.IFNA(IF($B340=$B$382,0,_xlfn.IFNA(INDEX('I.Supplementary 2017-18'!Y$8:Y$35,MATCH($B340,'I.Supplementary 2017-18'!$B$8:$B$35,0)),INDEX('I.KI 2017-18'!Y$9:Y$393,MATCH($B340,'I.KI 2017-18'!$B$9:$B$393,0)))),"")</f>
        <v>0</v>
      </c>
      <c r="AM340" s="193">
        <f>_xlfn.IFNA(IF($B340=$B$382,0,_xlfn.IFNA(INDEX('I.Supplementary 2017-18'!Z$8:Z$35,MATCH($B340,'I.Supplementary 2017-18'!$B$8:$B$35,0)),INDEX('I.KI 2017-18'!Z$9:Z$393,MATCH($B340,'I.KI 2017-18'!$B$9:$B$393,0)))),"")</f>
        <v>25.414989792827278</v>
      </c>
      <c r="AN340" s="193">
        <f>_xlfn.IFNA(IF($B340=$B$382,0,_xlfn.IFNA(INDEX('I.Supplementary 2017-18'!AA$8:AA$35,MATCH($B340,'I.Supplementary 2017-18'!$B$8:$B$35,0)),INDEX('I.KI 2017-18'!AA$9:AA$393,MATCH($B340,'I.KI 2017-18'!$B$9:$B$393,0)))),"")</f>
        <v>0</v>
      </c>
      <c r="AO340" s="157">
        <f>_xlfn.IFNA(IF($B340=$B$382,0,_xlfn.IFNA(INDEX('I.Supplementary 2017-18'!AB$8:AB$35,MATCH($B340,'I.Supplementary 2017-18'!$B$8:$B$35,0)),INDEX('I.KI 2017-18'!AB$9:AB$393,MATCH($B340,'I.KI 2017-18'!$B$9:$B$393,0)))),"")</f>
        <v>0</v>
      </c>
      <c r="AP340" s="149"/>
      <c r="AQ340" s="156">
        <f>_xlfn.IFNA(IF($B340=$B$381,0,IF($B340=$B$382,0,_xlfn.IFNA(INDEX('I.Supplementary 2017-18'!I$8:I$35,MATCH($B340,'I.Supplementary 2017-18'!$B$8:$B$35,0)),INDEX('I.KI 2017-18'!I$9:I$393,MATCH($B340,'I.KI 2017-18'!$B$9:$B$393,0))))),"")</f>
        <v>10.897790558426022</v>
      </c>
      <c r="AR340" s="149">
        <f>_xlfn.IFNA(IF($B340=$B$381,0,IF($B340=$B$382,0,_xlfn.IFNA(INDEX('I.Supplementary 2017-18'!J$8:J$35,MATCH($B340,'I.Supplementary 2017-18'!$B$8:$B$35,0)),INDEX('I.KI 2017-18'!J$9:J$393,MATCH($B340,'I.KI 2017-18'!$B$9:$B$393,0))))),"")</f>
        <v>14.517199234401257</v>
      </c>
      <c r="AS340" s="157">
        <f>_xlfn.IFNA(IF($B340=$B$381,0,IF($B340=$B$382,0,_xlfn.IFNA(INDEX('I.Supplementary 2017-18'!H$8:H$35,MATCH($B340,'I.Supplementary 2017-18'!$B$8:$B$35,0)),INDEX('I.KI 2017-18'!H$9:H$393,MATCH($B340,'I.KI 2017-18'!$B$9:$B$393,0))))),"")</f>
        <v>25.414989792827278</v>
      </c>
      <c r="AT340" s="149"/>
      <c r="AU340" s="156">
        <f>_xlfn.IFNA(_xlfn.IFNA(INDEX('I.Supplementary 2018-19'!P$8:P$157,MATCH($B340,'I.Supplementary 2018-19'!$B$8:$B$157,0)),INDEX('I.KI 2018-19'!P$9:P$393,MATCH($B340,'I.KI 2018-19'!$B$9:$B$393,0))),"")</f>
        <v>0</v>
      </c>
      <c r="AV340" s="193">
        <f>_xlfn.IFNA(_xlfn.IFNA(INDEX('I.Supplementary 2018-19'!Q$8:Q$157,MATCH($B340,'I.Supplementary 2018-19'!$B$8:$B$157,0)),INDEX('I.KI 2018-19'!Q$9:Q$393,MATCH($B340,'I.KI 2018-19'!$B$9:$B$393,0))),"")</f>
        <v>0</v>
      </c>
      <c r="AW340" s="193">
        <f>_xlfn.IFNA(_xlfn.IFNA(INDEX('I.Supplementary 2018-19'!R$8:R$157,MATCH($B340,'I.Supplementary 2018-19'!$B$8:$B$157,0)),INDEX('I.KI 2018-19'!R$9:R$393,MATCH($B340,'I.KI 2018-19'!$B$9:$B$393,0))),"")</f>
        <v>9.6201529938839041</v>
      </c>
      <c r="AX340" s="193">
        <f>_xlfn.IFNA(_xlfn.IFNA(INDEX('I.Supplementary 2018-19'!S$8:S$157,MATCH($B340,'I.Supplementary 2018-19'!$B$8:$B$157,0)),INDEX('I.KI 2018-19'!S$9:S$393,MATCH($B340,'I.KI 2018-19'!$B$9:$B$393,0))),"")</f>
        <v>0</v>
      </c>
      <c r="AY340" s="157">
        <f>_xlfn.IFNA(_xlfn.IFNA(INDEX('I.Supplementary 2018-19'!T$8:T$157,MATCH($B340,'I.Supplementary 2018-19'!$B$8:$B$157,0)),INDEX('I.KI 2018-19'!T$9:T$393,MATCH($B340,'I.KI 2018-19'!$B$9:$B$393,0))),"")</f>
        <v>0</v>
      </c>
      <c r="AZ340" s="156">
        <f>_xlfn.IFNA(_xlfn.IFNA(INDEX('I.Supplementary 2018-19'!U$8:U$157,MATCH($B340,'I.Supplementary 2018-19'!$B$8:$B$157,0)),INDEX('I.KI 2018-19'!U$9:U$393,MATCH($B340,'I.KI 2018-19'!$B$9:$B$393,0))),"")</f>
        <v>0</v>
      </c>
      <c r="BA340" s="193">
        <f>_xlfn.IFNA(_xlfn.IFNA(INDEX('I.Supplementary 2018-19'!V$8:V$157,MATCH($B340,'I.Supplementary 2018-19'!$B$8:$B$157,0)),INDEX('I.KI 2018-19'!V$9:V$393,MATCH($B340,'I.KI 2018-19'!$B$9:$B$393,0))),"")</f>
        <v>0</v>
      </c>
      <c r="BB340" s="193">
        <f>_xlfn.IFNA(_xlfn.IFNA(INDEX('I.Supplementary 2018-19'!W$8:W$157,MATCH($B340,'I.Supplementary 2018-19'!$B$8:$B$157,0)),INDEX('I.KI 2018-19'!W$9:W$393,MATCH($B340,'I.KI 2018-19'!$B$9:$B$393,0))),"")</f>
        <v>14.953338267194427</v>
      </c>
      <c r="BC340" s="193">
        <f>_xlfn.IFNA(_xlfn.IFNA(INDEX('I.Supplementary 2018-19'!X$8:X$157,MATCH($B340,'I.Supplementary 2018-19'!$B$8:$B$157,0)),INDEX('I.KI 2018-19'!X$9:X$393,MATCH($B340,'I.KI 2018-19'!$B$9:$B$393,0))),"")</f>
        <v>0</v>
      </c>
      <c r="BD340" s="157">
        <f>_xlfn.IFNA(_xlfn.IFNA(INDEX('I.Supplementary 2018-19'!Y$8:Y$157,MATCH($B340,'I.Supplementary 2018-19'!$B$8:$B$157,0)),INDEX('I.KI 2018-19'!Y$9:Y$393,MATCH($B340,'I.KI 2018-19'!$B$9:$B$393,0))),"")</f>
        <v>0</v>
      </c>
      <c r="BE340" s="156">
        <f>_xlfn.IFNA(_xlfn.IFNA(INDEX('I.Supplementary 2018-19'!Z$8:Z$157,MATCH($B340,'I.Supplementary 2018-19'!$B$8:$B$157,0)),INDEX('I.KI 2018-19'!Z$9:Z$393,MATCH($B340,'I.KI 2018-19'!$B$9:$B$393,0))),"")</f>
        <v>0</v>
      </c>
      <c r="BF340" s="193">
        <f>_xlfn.IFNA(_xlfn.IFNA(INDEX('I.Supplementary 2018-19'!AA$8:AA$157,MATCH($B340,'I.Supplementary 2018-19'!$B$8:$B$157,0)),INDEX('I.KI 2018-19'!AA$9:AA$393,MATCH($B340,'I.KI 2018-19'!$B$9:$B$393,0))),"")</f>
        <v>0</v>
      </c>
      <c r="BG340" s="193">
        <f>_xlfn.IFNA(_xlfn.IFNA(INDEX('I.Supplementary 2018-19'!AB$8:AB$157,MATCH($B340,'I.Supplementary 2018-19'!$B$8:$B$157,0)),INDEX('I.KI 2018-19'!AB$9:AB$393,MATCH($B340,'I.KI 2018-19'!$B$9:$B$393,0))),"")</f>
        <v>24.573491261078331</v>
      </c>
      <c r="BH340" s="193">
        <f>_xlfn.IFNA(_xlfn.IFNA(INDEX('I.Supplementary 2018-19'!AC$8:AC$157,MATCH($B340,'I.Supplementary 2018-19'!$B$8:$B$157,0)),INDEX('I.KI 2018-19'!AC$9:AC$393,MATCH($B340,'I.KI 2018-19'!$B$9:$B$393,0))),"")</f>
        <v>0</v>
      </c>
      <c r="BI340" s="157">
        <f>_xlfn.IFNA(_xlfn.IFNA(INDEX('I.Supplementary 2018-19'!AD$8:AD$157,MATCH($B340,'I.Supplementary 2018-19'!$B$8:$B$157,0)),INDEX('I.KI 2018-19'!AD$9:AD$393,MATCH($B340,'I.KI 2018-19'!$B$9:$B$393,0))),"")</f>
        <v>0</v>
      </c>
      <c r="BJ340" s="149"/>
      <c r="BK340" s="156">
        <f>_xlfn.IFNA(IF($B340=$B$381,0,IF($B340=$B$382,0,_xlfn.IFNA(INDEX('I.Supplementary 2018-19'!I$8:I$157,MATCH($B340,'I.Supplementary 2018-19'!$B$8:$B$157,0)),INDEX('I.KI 2018-19'!I$9:I$393,MATCH($B340,'I.KI 2018-19'!$B$9:$B$393,0))))),"")</f>
        <v>9.6201529938839041</v>
      </c>
      <c r="BL340" s="149">
        <f>_xlfn.IFNA(IF($B340=$B$381,0,IF($B340=$B$382,0,_xlfn.IFNA(INDEX('I.Supplementary 2018-19'!J$8:J$157,MATCH($B340,'I.Supplementary 2018-19'!$B$8:$B$157,0)),INDEX('I.KI 2018-19'!J$9:J$393,MATCH($B340,'I.KI 2018-19'!$B$9:$B$393,0))))),"")</f>
        <v>14.953338267194427</v>
      </c>
      <c r="BM340" s="157">
        <f>_xlfn.IFNA(IF($B340=$B$381,0,IF($B340=$B$382,0,_xlfn.IFNA(INDEX('I.Supplementary 2018-19'!H$8:H$157,MATCH($B340,'I.Supplementary 2018-19'!$B$8:$B$157,0)),INDEX('I.KI 2018-19'!H$9:H$393,MATCH($B340,'I.KI 2018-19'!$B$9:$B$393,0))))),"")</f>
        <v>24.573491261078331</v>
      </c>
    </row>
    <row r="341" spans="2:65">
      <c r="B341" s="121" t="str">
        <f>'Calculations for 2021-22'!B341</f>
        <v>E1544</v>
      </c>
      <c r="C341" s="160" t="str">
        <f>'Calculations for 2021-22'!D341</f>
        <v>E1544</v>
      </c>
      <c r="D341" t="str">
        <f>'Calculations for 2021-22'!E341</f>
        <v>SD</v>
      </c>
      <c r="E341">
        <f>'Calculations for 2021-22'!F341</f>
        <v>0</v>
      </c>
      <c r="F341" s="120" t="str">
        <f>'Calculations for 2021-22'!H341</f>
        <v>Uttlesford</v>
      </c>
      <c r="G341" s="156">
        <f>_xlfn.IFNA(INDEX('I.KI 2016-17'!M$8:M$391,MATCH($B341,'I.KI 2016-17'!$B$8:$B$391,0)),"")</f>
        <v>0</v>
      </c>
      <c r="H341" s="149">
        <f>_xlfn.IFNA(INDEX('I.KI 2016-17'!N$8:N$391,MATCH($B341,'I.KI 2016-17'!$B$8:$B$391,0)),"")</f>
        <v>0.68417630511799998</v>
      </c>
      <c r="I341" s="149">
        <f>_xlfn.IFNA(INDEX('I.KI 2016-17'!O$8:O$391,MATCH($B341,'I.KI 2016-17'!$B$8:$B$391,0)),"")</f>
        <v>0</v>
      </c>
      <c r="J341" s="149">
        <f>_xlfn.IFNA(INDEX('I.KI 2016-17'!P$8:P$391,MATCH($B341,'I.KI 2016-17'!$B$8:$B$391,0)),"")</f>
        <v>0</v>
      </c>
      <c r="K341" s="157">
        <f>_xlfn.IFNA(INDEX('I.KI 2016-17'!Q$8:Q$391,MATCH($B341,'I.KI 2016-17'!$B$8:$B$391,0)),"")</f>
        <v>0</v>
      </c>
      <c r="L341" s="156">
        <f>_xlfn.IFNA(INDEX('I.KI 2016-17'!R$8:R$391,MATCH($B341,'I.KI 2016-17'!$B$8:$B$391,0)),"")</f>
        <v>0</v>
      </c>
      <c r="M341" s="193">
        <f>_xlfn.IFNA(INDEX('I.KI 2016-17'!S$8:S$391,MATCH($B341,'I.KI 2016-17'!$B$8:$B$391,0)),"")</f>
        <v>1.42061998658</v>
      </c>
      <c r="N341" s="193">
        <f>_xlfn.IFNA(INDEX('I.KI 2016-17'!T$8:T$391,MATCH($B341,'I.KI 2016-17'!$B$8:$B$391,0)),"")</f>
        <v>0</v>
      </c>
      <c r="O341" s="193">
        <f>_xlfn.IFNA(INDEX('I.KI 2016-17'!U$8:U$391,MATCH($B341,'I.KI 2016-17'!$B$8:$B$391,0)),"")</f>
        <v>0</v>
      </c>
      <c r="P341" s="157">
        <f>_xlfn.IFNA(INDEX('I.KI 2016-17'!V$8:V$391,MATCH($B341,'I.KI 2016-17'!$B$8:$B$391,0)),"")</f>
        <v>0</v>
      </c>
      <c r="Q341" s="156">
        <f>_xlfn.IFNA(INDEX('I.KI 2016-17'!W$8:W$391,MATCH($B341,'I.KI 2016-17'!$B$8:$B$391,0)),"")</f>
        <v>0</v>
      </c>
      <c r="R341" s="193">
        <f>_xlfn.IFNA(INDEX('I.KI 2016-17'!X$8:X$391,MATCH($B341,'I.KI 2016-17'!$B$8:$B$391,0)),"")</f>
        <v>2.1047962916979999</v>
      </c>
      <c r="S341" s="193">
        <f>_xlfn.IFNA(INDEX('I.KI 2016-17'!Y$8:Y$391,MATCH($B341,'I.KI 2016-17'!$B$8:$B$391,0)),"")</f>
        <v>0</v>
      </c>
      <c r="T341" s="193">
        <f>_xlfn.IFNA(INDEX('I.KI 2016-17'!Z$8:Z$391,MATCH($B341,'I.KI 2016-17'!$B$8:$B$391,0)),"")</f>
        <v>0</v>
      </c>
      <c r="U341" s="157">
        <f>_xlfn.IFNA(INDEX('I.KI 2016-17'!AA$8:AA$391,MATCH($B341,'I.KI 2016-17'!$B$8:$B$391,0)),"")</f>
        <v>0</v>
      </c>
      <c r="V341" s="149"/>
      <c r="W341" s="154">
        <f>_xlfn.IFNA(INDEX('I.KI 2016-17'!$H$8:$H$391,MATCH(B341,'I.KI 2016-17'!$B$8:$B$391,0)),"")</f>
        <v>0.68417630511799998</v>
      </c>
      <c r="X341" s="153">
        <f>_xlfn.IFNA(INDEX('I.KI 2016-17'!$I$8:$I$391,MATCH(B341,'I.KI 2016-17'!$B$8:$B$391,0)),"")</f>
        <v>1.42061998658</v>
      </c>
      <c r="Y341" s="155">
        <f>_xlfn.IFNA(INDEX('I.KI 2016-17'!$G$8:$G$391,MATCH(B341,'I.KI 2016-17'!$B$8:$B$391,0)),"")</f>
        <v>2.1047962916979999</v>
      </c>
      <c r="Z341" s="149"/>
      <c r="AA341" s="156">
        <f>_xlfn.IFNA(IF($B341=$B$382,0,_xlfn.IFNA(INDEX('I.Supplementary 2017-18'!N$8:N$35,MATCH($B341,'I.Supplementary 2017-18'!$B$8:$B$35,0)),INDEX('I.KI 2017-18'!N$9:N$393,MATCH($B341,'I.KI 2017-18'!$B$9:$B$393,0)))),"")</f>
        <v>0</v>
      </c>
      <c r="AB341" s="193">
        <f>_xlfn.IFNA(IF($B341=$B$382,0,_xlfn.IFNA(INDEX('I.Supplementary 2017-18'!O$8:O$35,MATCH($B341,'I.Supplementary 2017-18'!$B$8:$B$35,0)),INDEX('I.KI 2017-18'!O$9:O$393,MATCH($B341,'I.KI 2017-18'!$B$9:$B$393,0)))),"")</f>
        <v>0.25153282672835325</v>
      </c>
      <c r="AC341" s="193">
        <f>_xlfn.IFNA(IF($B341=$B$382,0,_xlfn.IFNA(INDEX('I.Supplementary 2017-18'!P$8:P$35,MATCH($B341,'I.Supplementary 2017-18'!$B$8:$B$35,0)),INDEX('I.KI 2017-18'!P$9:P$393,MATCH($B341,'I.KI 2017-18'!$B$9:$B$393,0)))),"")</f>
        <v>0</v>
      </c>
      <c r="AD341" s="193">
        <f>_xlfn.IFNA(IF($B341=$B$382,0,_xlfn.IFNA(INDEX('I.Supplementary 2017-18'!Q$8:Q$35,MATCH($B341,'I.Supplementary 2017-18'!$B$8:$B$35,0)),INDEX('I.KI 2017-18'!Q$9:Q$393,MATCH($B341,'I.KI 2017-18'!$B$9:$B$393,0)))),"")</f>
        <v>0</v>
      </c>
      <c r="AE341" s="157">
        <f>_xlfn.IFNA(IF($B341=$B$382,0,_xlfn.IFNA(INDEX('I.Supplementary 2017-18'!R$8:R$35,MATCH($B341,'I.Supplementary 2017-18'!$B$8:$B$35,0)),INDEX('I.KI 2017-18'!R$9:R$393,MATCH($B341,'I.KI 2017-18'!$B$9:$B$393,0)))),"")</f>
        <v>0</v>
      </c>
      <c r="AF341" s="156">
        <f>_xlfn.IFNA(IF($B341=$B$382,0,_xlfn.IFNA(INDEX('I.Supplementary 2017-18'!S$8:S$35,MATCH($B341,'I.Supplementary 2017-18'!$B$8:$B$35,0)),INDEX('I.KI 2017-18'!S$9:S$393,MATCH($B341,'I.KI 2017-18'!$B$9:$B$393,0)))),"")</f>
        <v>0</v>
      </c>
      <c r="AG341" s="193">
        <f>_xlfn.IFNA(IF($B341=$B$382,0,_xlfn.IFNA(INDEX('I.Supplementary 2017-18'!T$8:T$35,MATCH($B341,'I.Supplementary 2017-18'!$B$8:$B$35,0)),INDEX('I.KI 2017-18'!T$9:T$393,MATCH($B341,'I.KI 2017-18'!$B$9:$B$393,0)))),"")</f>
        <v>1.449623399249006</v>
      </c>
      <c r="AH341" s="193">
        <f>_xlfn.IFNA(IF($B341=$B$382,0,_xlfn.IFNA(INDEX('I.Supplementary 2017-18'!U$8:U$35,MATCH($B341,'I.Supplementary 2017-18'!$B$8:$B$35,0)),INDEX('I.KI 2017-18'!U$9:U$393,MATCH($B341,'I.KI 2017-18'!$B$9:$B$393,0)))),"")</f>
        <v>0</v>
      </c>
      <c r="AI341" s="193">
        <f>_xlfn.IFNA(IF($B341=$B$382,0,_xlfn.IFNA(INDEX('I.Supplementary 2017-18'!V$8:V$35,MATCH($B341,'I.Supplementary 2017-18'!$B$8:$B$35,0)),INDEX('I.KI 2017-18'!V$9:V$393,MATCH($B341,'I.KI 2017-18'!$B$9:$B$393,0)))),"")</f>
        <v>0</v>
      </c>
      <c r="AJ341" s="157">
        <f>_xlfn.IFNA(IF($B341=$B$382,0,_xlfn.IFNA(INDEX('I.Supplementary 2017-18'!W$8:W$35,MATCH($B341,'I.Supplementary 2017-18'!$B$8:$B$35,0)),INDEX('I.KI 2017-18'!W$9:W$393,MATCH($B341,'I.KI 2017-18'!$B$9:$B$393,0)))),"")</f>
        <v>0</v>
      </c>
      <c r="AK341" s="156">
        <f>_xlfn.IFNA(IF($B341=$B$382,0,_xlfn.IFNA(INDEX('I.Supplementary 2017-18'!X$8:X$35,MATCH($B341,'I.Supplementary 2017-18'!$B$8:$B$35,0)),INDEX('I.KI 2017-18'!X$9:X$393,MATCH($B341,'I.KI 2017-18'!$B$9:$B$393,0)))),"")</f>
        <v>0</v>
      </c>
      <c r="AL341" s="193">
        <f>_xlfn.IFNA(IF($B341=$B$382,0,_xlfn.IFNA(INDEX('I.Supplementary 2017-18'!Y$8:Y$35,MATCH($B341,'I.Supplementary 2017-18'!$B$8:$B$35,0)),INDEX('I.KI 2017-18'!Y$9:Y$393,MATCH($B341,'I.KI 2017-18'!$B$9:$B$393,0)))),"")</f>
        <v>1.7011562259773592</v>
      </c>
      <c r="AM341" s="193">
        <f>_xlfn.IFNA(IF($B341=$B$382,0,_xlfn.IFNA(INDEX('I.Supplementary 2017-18'!Z$8:Z$35,MATCH($B341,'I.Supplementary 2017-18'!$B$8:$B$35,0)),INDEX('I.KI 2017-18'!Z$9:Z$393,MATCH($B341,'I.KI 2017-18'!$B$9:$B$393,0)))),"")</f>
        <v>0</v>
      </c>
      <c r="AN341" s="193">
        <f>_xlfn.IFNA(IF($B341=$B$382,0,_xlfn.IFNA(INDEX('I.Supplementary 2017-18'!AA$8:AA$35,MATCH($B341,'I.Supplementary 2017-18'!$B$8:$B$35,0)),INDEX('I.KI 2017-18'!AA$9:AA$393,MATCH($B341,'I.KI 2017-18'!$B$9:$B$393,0)))),"")</f>
        <v>0</v>
      </c>
      <c r="AO341" s="157">
        <f>_xlfn.IFNA(IF($B341=$B$382,0,_xlfn.IFNA(INDEX('I.Supplementary 2017-18'!AB$8:AB$35,MATCH($B341,'I.Supplementary 2017-18'!$B$8:$B$35,0)),INDEX('I.KI 2017-18'!AB$9:AB$393,MATCH($B341,'I.KI 2017-18'!$B$9:$B$393,0)))),"")</f>
        <v>0</v>
      </c>
      <c r="AP341" s="149"/>
      <c r="AQ341" s="156">
        <f>_xlfn.IFNA(IF($B341=$B$381,0,IF($B341=$B$382,0,_xlfn.IFNA(INDEX('I.Supplementary 2017-18'!I$8:I$35,MATCH($B341,'I.Supplementary 2017-18'!$B$8:$B$35,0)),INDEX('I.KI 2017-18'!I$9:I$393,MATCH($B341,'I.KI 2017-18'!$B$9:$B$393,0))))),"")</f>
        <v>0.25153282672835325</v>
      </c>
      <c r="AR341" s="149">
        <f>_xlfn.IFNA(IF($B341=$B$381,0,IF($B341=$B$382,0,_xlfn.IFNA(INDEX('I.Supplementary 2017-18'!J$8:J$35,MATCH($B341,'I.Supplementary 2017-18'!$B$8:$B$35,0)),INDEX('I.KI 2017-18'!J$9:J$393,MATCH($B341,'I.KI 2017-18'!$B$9:$B$393,0))))),"")</f>
        <v>1.449623399249006</v>
      </c>
      <c r="AS341" s="157">
        <f>_xlfn.IFNA(IF($B341=$B$381,0,IF($B341=$B$382,0,_xlfn.IFNA(INDEX('I.Supplementary 2017-18'!H$8:H$35,MATCH($B341,'I.Supplementary 2017-18'!$B$8:$B$35,0)),INDEX('I.KI 2017-18'!H$9:H$393,MATCH($B341,'I.KI 2017-18'!$B$9:$B$393,0))))),"")</f>
        <v>1.7011562259773592</v>
      </c>
      <c r="AT341" s="149"/>
      <c r="AU341" s="156">
        <f>_xlfn.IFNA(_xlfn.IFNA(INDEX('I.Supplementary 2018-19'!P$8:P$157,MATCH($B341,'I.Supplementary 2018-19'!$B$8:$B$157,0)),INDEX('I.KI 2018-19'!P$9:P$393,MATCH($B341,'I.KI 2018-19'!$B$9:$B$393,0))),"")</f>
        <v>0</v>
      </c>
      <c r="AV341" s="193">
        <f>_xlfn.IFNA(_xlfn.IFNA(INDEX('I.Supplementary 2018-19'!Q$8:Q$157,MATCH($B341,'I.Supplementary 2018-19'!$B$8:$B$157,0)),INDEX('I.KI 2018-19'!Q$9:Q$393,MATCH($B341,'I.KI 2018-19'!$B$9:$B$393,0))),"")</f>
        <v>0</v>
      </c>
      <c r="AW341" s="193">
        <f>_xlfn.IFNA(_xlfn.IFNA(INDEX('I.Supplementary 2018-19'!R$8:R$157,MATCH($B341,'I.Supplementary 2018-19'!$B$8:$B$157,0)),INDEX('I.KI 2018-19'!R$9:R$393,MATCH($B341,'I.KI 2018-19'!$B$9:$B$393,0))),"")</f>
        <v>0</v>
      </c>
      <c r="AX341" s="193">
        <f>_xlfn.IFNA(_xlfn.IFNA(INDEX('I.Supplementary 2018-19'!S$8:S$157,MATCH($B341,'I.Supplementary 2018-19'!$B$8:$B$157,0)),INDEX('I.KI 2018-19'!S$9:S$393,MATCH($B341,'I.KI 2018-19'!$B$9:$B$393,0))),"")</f>
        <v>0</v>
      </c>
      <c r="AY341" s="157">
        <f>_xlfn.IFNA(_xlfn.IFNA(INDEX('I.Supplementary 2018-19'!T$8:T$157,MATCH($B341,'I.Supplementary 2018-19'!$B$8:$B$157,0)),INDEX('I.KI 2018-19'!T$9:T$393,MATCH($B341,'I.KI 2018-19'!$B$9:$B$393,0))),"")</f>
        <v>0</v>
      </c>
      <c r="AZ341" s="156">
        <f>_xlfn.IFNA(_xlfn.IFNA(INDEX('I.Supplementary 2018-19'!U$8:U$157,MATCH($B341,'I.Supplementary 2018-19'!$B$8:$B$157,0)),INDEX('I.KI 2018-19'!U$9:U$393,MATCH($B341,'I.KI 2018-19'!$B$9:$B$393,0))),"")</f>
        <v>0</v>
      </c>
      <c r="BA341" s="193">
        <f>_xlfn.IFNA(_xlfn.IFNA(INDEX('I.Supplementary 2018-19'!V$8:V$157,MATCH($B341,'I.Supplementary 2018-19'!$B$8:$B$157,0)),INDEX('I.KI 2018-19'!V$9:V$393,MATCH($B341,'I.KI 2018-19'!$B$9:$B$393,0))),"")</f>
        <v>1.4931743168230105</v>
      </c>
      <c r="BB341" s="193">
        <f>_xlfn.IFNA(_xlfn.IFNA(INDEX('I.Supplementary 2018-19'!W$8:W$157,MATCH($B341,'I.Supplementary 2018-19'!$B$8:$B$157,0)),INDEX('I.KI 2018-19'!W$9:W$393,MATCH($B341,'I.KI 2018-19'!$B$9:$B$393,0))),"")</f>
        <v>0</v>
      </c>
      <c r="BC341" s="193">
        <f>_xlfn.IFNA(_xlfn.IFNA(INDEX('I.Supplementary 2018-19'!X$8:X$157,MATCH($B341,'I.Supplementary 2018-19'!$B$8:$B$157,0)),INDEX('I.KI 2018-19'!X$9:X$393,MATCH($B341,'I.KI 2018-19'!$B$9:$B$393,0))),"")</f>
        <v>0</v>
      </c>
      <c r="BD341" s="157">
        <f>_xlfn.IFNA(_xlfn.IFNA(INDEX('I.Supplementary 2018-19'!Y$8:Y$157,MATCH($B341,'I.Supplementary 2018-19'!$B$8:$B$157,0)),INDEX('I.KI 2018-19'!Y$9:Y$393,MATCH($B341,'I.KI 2018-19'!$B$9:$B$393,0))),"")</f>
        <v>0</v>
      </c>
      <c r="BE341" s="156">
        <f>_xlfn.IFNA(_xlfn.IFNA(INDEX('I.Supplementary 2018-19'!Z$8:Z$157,MATCH($B341,'I.Supplementary 2018-19'!$B$8:$B$157,0)),INDEX('I.KI 2018-19'!Z$9:Z$393,MATCH($B341,'I.KI 2018-19'!$B$9:$B$393,0))),"")</f>
        <v>0</v>
      </c>
      <c r="BF341" s="193">
        <f>_xlfn.IFNA(_xlfn.IFNA(INDEX('I.Supplementary 2018-19'!AA$8:AA$157,MATCH($B341,'I.Supplementary 2018-19'!$B$8:$B$157,0)),INDEX('I.KI 2018-19'!AA$9:AA$393,MATCH($B341,'I.KI 2018-19'!$B$9:$B$393,0))),"")</f>
        <v>1.4931743168230105</v>
      </c>
      <c r="BG341" s="193">
        <f>_xlfn.IFNA(_xlfn.IFNA(INDEX('I.Supplementary 2018-19'!AB$8:AB$157,MATCH($B341,'I.Supplementary 2018-19'!$B$8:$B$157,0)),INDEX('I.KI 2018-19'!AB$9:AB$393,MATCH($B341,'I.KI 2018-19'!$B$9:$B$393,0))),"")</f>
        <v>0</v>
      </c>
      <c r="BH341" s="193">
        <f>_xlfn.IFNA(_xlfn.IFNA(INDEX('I.Supplementary 2018-19'!AC$8:AC$157,MATCH($B341,'I.Supplementary 2018-19'!$B$8:$B$157,0)),INDEX('I.KI 2018-19'!AC$9:AC$393,MATCH($B341,'I.KI 2018-19'!$B$9:$B$393,0))),"")</f>
        <v>0</v>
      </c>
      <c r="BI341" s="157">
        <f>_xlfn.IFNA(_xlfn.IFNA(INDEX('I.Supplementary 2018-19'!AD$8:AD$157,MATCH($B341,'I.Supplementary 2018-19'!$B$8:$B$157,0)),INDEX('I.KI 2018-19'!AD$9:AD$393,MATCH($B341,'I.KI 2018-19'!$B$9:$B$393,0))),"")</f>
        <v>0</v>
      </c>
      <c r="BJ341" s="149"/>
      <c r="BK341" s="156">
        <f>_xlfn.IFNA(IF($B341=$B$381,0,IF($B341=$B$382,0,_xlfn.IFNA(INDEX('I.Supplementary 2018-19'!I$8:I$157,MATCH($B341,'I.Supplementary 2018-19'!$B$8:$B$157,0)),INDEX('I.KI 2018-19'!I$9:I$393,MATCH($B341,'I.KI 2018-19'!$B$9:$B$393,0))))),"")</f>
        <v>0</v>
      </c>
      <c r="BL341" s="149">
        <f>_xlfn.IFNA(IF($B341=$B$381,0,IF($B341=$B$382,0,_xlfn.IFNA(INDEX('I.Supplementary 2018-19'!J$8:J$157,MATCH($B341,'I.Supplementary 2018-19'!$B$8:$B$157,0)),INDEX('I.KI 2018-19'!J$9:J$393,MATCH($B341,'I.KI 2018-19'!$B$9:$B$393,0))))),"")</f>
        <v>1.4931743168230105</v>
      </c>
      <c r="BM341" s="157">
        <f>_xlfn.IFNA(IF($B341=$B$381,0,IF($B341=$B$382,0,_xlfn.IFNA(INDEX('I.Supplementary 2018-19'!H$8:H$157,MATCH($B341,'I.Supplementary 2018-19'!$B$8:$B$157,0)),INDEX('I.KI 2018-19'!H$9:H$393,MATCH($B341,'I.KI 2018-19'!$B$9:$B$393,0))))),"")</f>
        <v>1.4931743168230105</v>
      </c>
    </row>
    <row r="342" spans="2:65">
      <c r="B342" s="121" t="str">
        <f>'Calculations for 2021-22'!B342</f>
        <v>E3134</v>
      </c>
      <c r="C342" s="160" t="str">
        <f>'Calculations for 2021-22'!D342</f>
        <v>E3134</v>
      </c>
      <c r="D342" t="str">
        <f>'Calculations for 2021-22'!E342</f>
        <v>SD</v>
      </c>
      <c r="E342">
        <f>'Calculations for 2021-22'!F342</f>
        <v>0</v>
      </c>
      <c r="F342" s="120" t="str">
        <f>'Calculations for 2021-22'!H342</f>
        <v>Vale of White Horse</v>
      </c>
      <c r="G342" s="156">
        <f>_xlfn.IFNA(INDEX('I.KI 2016-17'!M$8:M$391,MATCH($B342,'I.KI 2016-17'!$B$8:$B$391,0)),"")</f>
        <v>0</v>
      </c>
      <c r="H342" s="149">
        <f>_xlfn.IFNA(INDEX('I.KI 2016-17'!N$8:N$391,MATCH($B342,'I.KI 2016-17'!$B$8:$B$391,0)),"")</f>
        <v>1.082453932395</v>
      </c>
      <c r="I342" s="149">
        <f>_xlfn.IFNA(INDEX('I.KI 2016-17'!O$8:O$391,MATCH($B342,'I.KI 2016-17'!$B$8:$B$391,0)),"")</f>
        <v>0</v>
      </c>
      <c r="J342" s="149">
        <f>_xlfn.IFNA(INDEX('I.KI 2016-17'!P$8:P$391,MATCH($B342,'I.KI 2016-17'!$B$8:$B$391,0)),"")</f>
        <v>0</v>
      </c>
      <c r="K342" s="157">
        <f>_xlfn.IFNA(INDEX('I.KI 2016-17'!Q$8:Q$391,MATCH($B342,'I.KI 2016-17'!$B$8:$B$391,0)),"")</f>
        <v>0</v>
      </c>
      <c r="L342" s="156">
        <f>_xlfn.IFNA(INDEX('I.KI 2016-17'!R$8:R$391,MATCH($B342,'I.KI 2016-17'!$B$8:$B$391,0)),"")</f>
        <v>0</v>
      </c>
      <c r="M342" s="193">
        <f>_xlfn.IFNA(INDEX('I.KI 2016-17'!S$8:S$391,MATCH($B342,'I.KI 2016-17'!$B$8:$B$391,0)),"")</f>
        <v>2.1690272176520002</v>
      </c>
      <c r="N342" s="193">
        <f>_xlfn.IFNA(INDEX('I.KI 2016-17'!T$8:T$391,MATCH($B342,'I.KI 2016-17'!$B$8:$B$391,0)),"")</f>
        <v>0</v>
      </c>
      <c r="O342" s="193">
        <f>_xlfn.IFNA(INDEX('I.KI 2016-17'!U$8:U$391,MATCH($B342,'I.KI 2016-17'!$B$8:$B$391,0)),"")</f>
        <v>0</v>
      </c>
      <c r="P342" s="157">
        <f>_xlfn.IFNA(INDEX('I.KI 2016-17'!V$8:V$391,MATCH($B342,'I.KI 2016-17'!$B$8:$B$391,0)),"")</f>
        <v>0</v>
      </c>
      <c r="Q342" s="156">
        <f>_xlfn.IFNA(INDEX('I.KI 2016-17'!W$8:W$391,MATCH($B342,'I.KI 2016-17'!$B$8:$B$391,0)),"")</f>
        <v>0</v>
      </c>
      <c r="R342" s="193">
        <f>_xlfn.IFNA(INDEX('I.KI 2016-17'!X$8:X$391,MATCH($B342,'I.KI 2016-17'!$B$8:$B$391,0)),"")</f>
        <v>3.2514811500470002</v>
      </c>
      <c r="S342" s="193">
        <f>_xlfn.IFNA(INDEX('I.KI 2016-17'!Y$8:Y$391,MATCH($B342,'I.KI 2016-17'!$B$8:$B$391,0)),"")</f>
        <v>0</v>
      </c>
      <c r="T342" s="193">
        <f>_xlfn.IFNA(INDEX('I.KI 2016-17'!Z$8:Z$391,MATCH($B342,'I.KI 2016-17'!$B$8:$B$391,0)),"")</f>
        <v>0</v>
      </c>
      <c r="U342" s="157">
        <f>_xlfn.IFNA(INDEX('I.KI 2016-17'!AA$8:AA$391,MATCH($B342,'I.KI 2016-17'!$B$8:$B$391,0)),"")</f>
        <v>0</v>
      </c>
      <c r="V342" s="149"/>
      <c r="W342" s="154">
        <f>_xlfn.IFNA(INDEX('I.KI 2016-17'!$H$8:$H$391,MATCH(B342,'I.KI 2016-17'!$B$8:$B$391,0)),"")</f>
        <v>1.082453932395</v>
      </c>
      <c r="X342" s="153">
        <f>_xlfn.IFNA(INDEX('I.KI 2016-17'!$I$8:$I$391,MATCH(B342,'I.KI 2016-17'!$B$8:$B$391,0)),"")</f>
        <v>2.1690272176520002</v>
      </c>
      <c r="Y342" s="155">
        <f>_xlfn.IFNA(INDEX('I.KI 2016-17'!$G$8:$G$391,MATCH(B342,'I.KI 2016-17'!$B$8:$B$391,0)),"")</f>
        <v>3.2514811500470002</v>
      </c>
      <c r="Z342" s="149"/>
      <c r="AA342" s="156">
        <f>_xlfn.IFNA(IF($B342=$B$382,0,_xlfn.IFNA(INDEX('I.Supplementary 2017-18'!N$8:N$35,MATCH($B342,'I.Supplementary 2017-18'!$B$8:$B$35,0)),INDEX('I.KI 2017-18'!N$9:N$393,MATCH($B342,'I.KI 2017-18'!$B$9:$B$393,0)))),"")</f>
        <v>0</v>
      </c>
      <c r="AB342" s="193">
        <f>_xlfn.IFNA(IF($B342=$B$382,0,_xlfn.IFNA(INDEX('I.Supplementary 2017-18'!O$8:O$35,MATCH($B342,'I.Supplementary 2017-18'!$B$8:$B$35,0)),INDEX('I.KI 2017-18'!O$9:O$393,MATCH($B342,'I.KI 2017-18'!$B$9:$B$393,0)))),"")</f>
        <v>0.51271701796353231</v>
      </c>
      <c r="AC342" s="193">
        <f>_xlfn.IFNA(IF($B342=$B$382,0,_xlfn.IFNA(INDEX('I.Supplementary 2017-18'!P$8:P$35,MATCH($B342,'I.Supplementary 2017-18'!$B$8:$B$35,0)),INDEX('I.KI 2017-18'!P$9:P$393,MATCH($B342,'I.KI 2017-18'!$B$9:$B$393,0)))),"")</f>
        <v>0</v>
      </c>
      <c r="AD342" s="193">
        <f>_xlfn.IFNA(IF($B342=$B$382,0,_xlfn.IFNA(INDEX('I.Supplementary 2017-18'!Q$8:Q$35,MATCH($B342,'I.Supplementary 2017-18'!$B$8:$B$35,0)),INDEX('I.KI 2017-18'!Q$9:Q$393,MATCH($B342,'I.KI 2017-18'!$B$9:$B$393,0)))),"")</f>
        <v>0</v>
      </c>
      <c r="AE342" s="157">
        <f>_xlfn.IFNA(IF($B342=$B$382,0,_xlfn.IFNA(INDEX('I.Supplementary 2017-18'!R$8:R$35,MATCH($B342,'I.Supplementary 2017-18'!$B$8:$B$35,0)),INDEX('I.KI 2017-18'!R$9:R$393,MATCH($B342,'I.KI 2017-18'!$B$9:$B$393,0)))),"")</f>
        <v>0</v>
      </c>
      <c r="AF342" s="156">
        <f>_xlfn.IFNA(IF($B342=$B$382,0,_xlfn.IFNA(INDEX('I.Supplementary 2017-18'!S$8:S$35,MATCH($B342,'I.Supplementary 2017-18'!$B$8:$B$35,0)),INDEX('I.KI 2017-18'!S$9:S$393,MATCH($B342,'I.KI 2017-18'!$B$9:$B$393,0)))),"")</f>
        <v>0</v>
      </c>
      <c r="AG342" s="193">
        <f>_xlfn.IFNA(IF($B342=$B$382,0,_xlfn.IFNA(INDEX('I.Supplementary 2017-18'!T$8:T$35,MATCH($B342,'I.Supplementary 2017-18'!$B$8:$B$35,0)),INDEX('I.KI 2017-18'!T$9:T$393,MATCH($B342,'I.KI 2017-18'!$B$9:$B$393,0)))),"")</f>
        <v>2.2133101308012892</v>
      </c>
      <c r="AH342" s="193">
        <f>_xlfn.IFNA(IF($B342=$B$382,0,_xlfn.IFNA(INDEX('I.Supplementary 2017-18'!U$8:U$35,MATCH($B342,'I.Supplementary 2017-18'!$B$8:$B$35,0)),INDEX('I.KI 2017-18'!U$9:U$393,MATCH($B342,'I.KI 2017-18'!$B$9:$B$393,0)))),"")</f>
        <v>0</v>
      </c>
      <c r="AI342" s="193">
        <f>_xlfn.IFNA(IF($B342=$B$382,0,_xlfn.IFNA(INDEX('I.Supplementary 2017-18'!V$8:V$35,MATCH($B342,'I.Supplementary 2017-18'!$B$8:$B$35,0)),INDEX('I.KI 2017-18'!V$9:V$393,MATCH($B342,'I.KI 2017-18'!$B$9:$B$393,0)))),"")</f>
        <v>0</v>
      </c>
      <c r="AJ342" s="157">
        <f>_xlfn.IFNA(IF($B342=$B$382,0,_xlfn.IFNA(INDEX('I.Supplementary 2017-18'!W$8:W$35,MATCH($B342,'I.Supplementary 2017-18'!$B$8:$B$35,0)),INDEX('I.KI 2017-18'!W$9:W$393,MATCH($B342,'I.KI 2017-18'!$B$9:$B$393,0)))),"")</f>
        <v>0</v>
      </c>
      <c r="AK342" s="156">
        <f>_xlfn.IFNA(IF($B342=$B$382,0,_xlfn.IFNA(INDEX('I.Supplementary 2017-18'!X$8:X$35,MATCH($B342,'I.Supplementary 2017-18'!$B$8:$B$35,0)),INDEX('I.KI 2017-18'!X$9:X$393,MATCH($B342,'I.KI 2017-18'!$B$9:$B$393,0)))),"")</f>
        <v>0</v>
      </c>
      <c r="AL342" s="193">
        <f>_xlfn.IFNA(IF($B342=$B$382,0,_xlfn.IFNA(INDEX('I.Supplementary 2017-18'!Y$8:Y$35,MATCH($B342,'I.Supplementary 2017-18'!$B$8:$B$35,0)),INDEX('I.KI 2017-18'!Y$9:Y$393,MATCH($B342,'I.KI 2017-18'!$B$9:$B$393,0)))),"")</f>
        <v>2.7260271487648216</v>
      </c>
      <c r="AM342" s="193">
        <f>_xlfn.IFNA(IF($B342=$B$382,0,_xlfn.IFNA(INDEX('I.Supplementary 2017-18'!Z$8:Z$35,MATCH($B342,'I.Supplementary 2017-18'!$B$8:$B$35,0)),INDEX('I.KI 2017-18'!Z$9:Z$393,MATCH($B342,'I.KI 2017-18'!$B$9:$B$393,0)))),"")</f>
        <v>0</v>
      </c>
      <c r="AN342" s="193">
        <f>_xlfn.IFNA(IF($B342=$B$382,0,_xlfn.IFNA(INDEX('I.Supplementary 2017-18'!AA$8:AA$35,MATCH($B342,'I.Supplementary 2017-18'!$B$8:$B$35,0)),INDEX('I.KI 2017-18'!AA$9:AA$393,MATCH($B342,'I.KI 2017-18'!$B$9:$B$393,0)))),"")</f>
        <v>0</v>
      </c>
      <c r="AO342" s="157">
        <f>_xlfn.IFNA(IF($B342=$B$382,0,_xlfn.IFNA(INDEX('I.Supplementary 2017-18'!AB$8:AB$35,MATCH($B342,'I.Supplementary 2017-18'!$B$8:$B$35,0)),INDEX('I.KI 2017-18'!AB$9:AB$393,MATCH($B342,'I.KI 2017-18'!$B$9:$B$393,0)))),"")</f>
        <v>0</v>
      </c>
      <c r="AP342" s="149"/>
      <c r="AQ342" s="156">
        <f>_xlfn.IFNA(IF($B342=$B$381,0,IF($B342=$B$382,0,_xlfn.IFNA(INDEX('I.Supplementary 2017-18'!I$8:I$35,MATCH($B342,'I.Supplementary 2017-18'!$B$8:$B$35,0)),INDEX('I.KI 2017-18'!I$9:I$393,MATCH($B342,'I.KI 2017-18'!$B$9:$B$393,0))))),"")</f>
        <v>0.51271701796353231</v>
      </c>
      <c r="AR342" s="149">
        <f>_xlfn.IFNA(IF($B342=$B$381,0,IF($B342=$B$382,0,_xlfn.IFNA(INDEX('I.Supplementary 2017-18'!J$8:J$35,MATCH($B342,'I.Supplementary 2017-18'!$B$8:$B$35,0)),INDEX('I.KI 2017-18'!J$9:J$393,MATCH($B342,'I.KI 2017-18'!$B$9:$B$393,0))))),"")</f>
        <v>2.2133101308012892</v>
      </c>
      <c r="AS342" s="157">
        <f>_xlfn.IFNA(IF($B342=$B$381,0,IF($B342=$B$382,0,_xlfn.IFNA(INDEX('I.Supplementary 2017-18'!H$8:H$35,MATCH($B342,'I.Supplementary 2017-18'!$B$8:$B$35,0)),INDEX('I.KI 2017-18'!H$9:H$393,MATCH($B342,'I.KI 2017-18'!$B$9:$B$393,0))))),"")</f>
        <v>2.7260271487648216</v>
      </c>
      <c r="AT342" s="149"/>
      <c r="AU342" s="156">
        <f>_xlfn.IFNA(_xlfn.IFNA(INDEX('I.Supplementary 2018-19'!P$8:P$157,MATCH($B342,'I.Supplementary 2018-19'!$B$8:$B$157,0)),INDEX('I.KI 2018-19'!P$9:P$393,MATCH($B342,'I.KI 2018-19'!$B$9:$B$393,0))),"")</f>
        <v>0</v>
      </c>
      <c r="AV342" s="193">
        <f>_xlfn.IFNA(_xlfn.IFNA(INDEX('I.Supplementary 2018-19'!Q$8:Q$157,MATCH($B342,'I.Supplementary 2018-19'!$B$8:$B$157,0)),INDEX('I.KI 2018-19'!Q$9:Q$393,MATCH($B342,'I.KI 2018-19'!$B$9:$B$393,0))),"")</f>
        <v>0.16479494191755167</v>
      </c>
      <c r="AW342" s="193">
        <f>_xlfn.IFNA(_xlfn.IFNA(INDEX('I.Supplementary 2018-19'!R$8:R$157,MATCH($B342,'I.Supplementary 2018-19'!$B$8:$B$157,0)),INDEX('I.KI 2018-19'!R$9:R$393,MATCH($B342,'I.KI 2018-19'!$B$9:$B$393,0))),"")</f>
        <v>0</v>
      </c>
      <c r="AX342" s="193">
        <f>_xlfn.IFNA(_xlfn.IFNA(INDEX('I.Supplementary 2018-19'!S$8:S$157,MATCH($B342,'I.Supplementary 2018-19'!$B$8:$B$157,0)),INDEX('I.KI 2018-19'!S$9:S$393,MATCH($B342,'I.KI 2018-19'!$B$9:$B$393,0))),"")</f>
        <v>0</v>
      </c>
      <c r="AY342" s="157">
        <f>_xlfn.IFNA(_xlfn.IFNA(INDEX('I.Supplementary 2018-19'!T$8:T$157,MATCH($B342,'I.Supplementary 2018-19'!$B$8:$B$157,0)),INDEX('I.KI 2018-19'!T$9:T$393,MATCH($B342,'I.KI 2018-19'!$B$9:$B$393,0))),"")</f>
        <v>0</v>
      </c>
      <c r="AZ342" s="156">
        <f>_xlfn.IFNA(_xlfn.IFNA(INDEX('I.Supplementary 2018-19'!U$8:U$157,MATCH($B342,'I.Supplementary 2018-19'!$B$8:$B$157,0)),INDEX('I.KI 2018-19'!U$9:U$393,MATCH($B342,'I.KI 2018-19'!$B$9:$B$393,0))),"")</f>
        <v>0</v>
      </c>
      <c r="BA342" s="193">
        <f>_xlfn.IFNA(_xlfn.IFNA(INDEX('I.Supplementary 2018-19'!V$8:V$157,MATCH($B342,'I.Supplementary 2018-19'!$B$8:$B$157,0)),INDEX('I.KI 2018-19'!V$9:V$393,MATCH($B342,'I.KI 2018-19'!$B$9:$B$393,0))),"")</f>
        <v>2.279804426576435</v>
      </c>
      <c r="BB342" s="193">
        <f>_xlfn.IFNA(_xlfn.IFNA(INDEX('I.Supplementary 2018-19'!W$8:W$157,MATCH($B342,'I.Supplementary 2018-19'!$B$8:$B$157,0)),INDEX('I.KI 2018-19'!W$9:W$393,MATCH($B342,'I.KI 2018-19'!$B$9:$B$393,0))),"")</f>
        <v>0</v>
      </c>
      <c r="BC342" s="193">
        <f>_xlfn.IFNA(_xlfn.IFNA(INDEX('I.Supplementary 2018-19'!X$8:X$157,MATCH($B342,'I.Supplementary 2018-19'!$B$8:$B$157,0)),INDEX('I.KI 2018-19'!X$9:X$393,MATCH($B342,'I.KI 2018-19'!$B$9:$B$393,0))),"")</f>
        <v>0</v>
      </c>
      <c r="BD342" s="157">
        <f>_xlfn.IFNA(_xlfn.IFNA(INDEX('I.Supplementary 2018-19'!Y$8:Y$157,MATCH($B342,'I.Supplementary 2018-19'!$B$8:$B$157,0)),INDEX('I.KI 2018-19'!Y$9:Y$393,MATCH($B342,'I.KI 2018-19'!$B$9:$B$393,0))),"")</f>
        <v>0</v>
      </c>
      <c r="BE342" s="156">
        <f>_xlfn.IFNA(_xlfn.IFNA(INDEX('I.Supplementary 2018-19'!Z$8:Z$157,MATCH($B342,'I.Supplementary 2018-19'!$B$8:$B$157,0)),INDEX('I.KI 2018-19'!Z$9:Z$393,MATCH($B342,'I.KI 2018-19'!$B$9:$B$393,0))),"")</f>
        <v>0</v>
      </c>
      <c r="BF342" s="193">
        <f>_xlfn.IFNA(_xlfn.IFNA(INDEX('I.Supplementary 2018-19'!AA$8:AA$157,MATCH($B342,'I.Supplementary 2018-19'!$B$8:$B$157,0)),INDEX('I.KI 2018-19'!AA$9:AA$393,MATCH($B342,'I.KI 2018-19'!$B$9:$B$393,0))),"")</f>
        <v>2.4445993684939866</v>
      </c>
      <c r="BG342" s="193">
        <f>_xlfn.IFNA(_xlfn.IFNA(INDEX('I.Supplementary 2018-19'!AB$8:AB$157,MATCH($B342,'I.Supplementary 2018-19'!$B$8:$B$157,0)),INDEX('I.KI 2018-19'!AB$9:AB$393,MATCH($B342,'I.KI 2018-19'!$B$9:$B$393,0))),"")</f>
        <v>0</v>
      </c>
      <c r="BH342" s="193">
        <f>_xlfn.IFNA(_xlfn.IFNA(INDEX('I.Supplementary 2018-19'!AC$8:AC$157,MATCH($B342,'I.Supplementary 2018-19'!$B$8:$B$157,0)),INDEX('I.KI 2018-19'!AC$9:AC$393,MATCH($B342,'I.KI 2018-19'!$B$9:$B$393,0))),"")</f>
        <v>0</v>
      </c>
      <c r="BI342" s="157">
        <f>_xlfn.IFNA(_xlfn.IFNA(INDEX('I.Supplementary 2018-19'!AD$8:AD$157,MATCH($B342,'I.Supplementary 2018-19'!$B$8:$B$157,0)),INDEX('I.KI 2018-19'!AD$9:AD$393,MATCH($B342,'I.KI 2018-19'!$B$9:$B$393,0))),"")</f>
        <v>0</v>
      </c>
      <c r="BJ342" s="149"/>
      <c r="BK342" s="156">
        <f>_xlfn.IFNA(IF($B342=$B$381,0,IF($B342=$B$382,0,_xlfn.IFNA(INDEX('I.Supplementary 2018-19'!I$8:I$157,MATCH($B342,'I.Supplementary 2018-19'!$B$8:$B$157,0)),INDEX('I.KI 2018-19'!I$9:I$393,MATCH($B342,'I.KI 2018-19'!$B$9:$B$393,0))))),"")</f>
        <v>0.16479494191755167</v>
      </c>
      <c r="BL342" s="149">
        <f>_xlfn.IFNA(IF($B342=$B$381,0,IF($B342=$B$382,0,_xlfn.IFNA(INDEX('I.Supplementary 2018-19'!J$8:J$157,MATCH($B342,'I.Supplementary 2018-19'!$B$8:$B$157,0)),INDEX('I.KI 2018-19'!J$9:J$393,MATCH($B342,'I.KI 2018-19'!$B$9:$B$393,0))))),"")</f>
        <v>2.279804426576435</v>
      </c>
      <c r="BM342" s="157">
        <f>_xlfn.IFNA(IF($B342=$B$381,0,IF($B342=$B$382,0,_xlfn.IFNA(INDEX('I.Supplementary 2018-19'!H$8:H$157,MATCH($B342,'I.Supplementary 2018-19'!$B$8:$B$157,0)),INDEX('I.KI 2018-19'!H$9:H$393,MATCH($B342,'I.KI 2018-19'!$B$9:$B$393,0))))),"")</f>
        <v>2.4445993684939866</v>
      </c>
    </row>
    <row r="343" spans="2:65">
      <c r="B343" s="121" t="str">
        <f>'Calculations for 2021-22'!B343</f>
        <v>E4705</v>
      </c>
      <c r="C343" s="160" t="str">
        <f>'Calculations for 2021-22'!D343</f>
        <v>E4705</v>
      </c>
      <c r="D343" t="str">
        <f>'Calculations for 2021-22'!E343</f>
        <v>MD</v>
      </c>
      <c r="E343" t="str">
        <f>'Calculations for 2021-22'!F343</f>
        <v>P1912</v>
      </c>
      <c r="F343" s="120" t="str">
        <f>'Calculations for 2021-22'!H343</f>
        <v>Wakefield</v>
      </c>
      <c r="G343" s="156">
        <f>_xlfn.IFNA(INDEX('I.KI 2016-17'!M$8:M$391,MATCH($B343,'I.KI 2016-17'!$B$8:$B$391,0)),"")</f>
        <v>38.544888090691003</v>
      </c>
      <c r="H343" s="149">
        <f>_xlfn.IFNA(INDEX('I.KI 2016-17'!N$8:N$391,MATCH($B343,'I.KI 2016-17'!$B$8:$B$391,0)),"")</f>
        <v>4.3704864399950001</v>
      </c>
      <c r="I343" s="149">
        <f>_xlfn.IFNA(INDEX('I.KI 2016-17'!O$8:O$391,MATCH($B343,'I.KI 2016-17'!$B$8:$B$391,0)),"")</f>
        <v>0</v>
      </c>
      <c r="J343" s="149">
        <f>_xlfn.IFNA(INDEX('I.KI 2016-17'!P$8:P$391,MATCH($B343,'I.KI 2016-17'!$B$8:$B$391,0)),"")</f>
        <v>0</v>
      </c>
      <c r="K343" s="157">
        <f>_xlfn.IFNA(INDEX('I.KI 2016-17'!Q$8:Q$391,MATCH($B343,'I.KI 2016-17'!$B$8:$B$391,0)),"")</f>
        <v>0</v>
      </c>
      <c r="L343" s="156">
        <f>_xlfn.IFNA(INDEX('I.KI 2016-17'!R$8:R$391,MATCH($B343,'I.KI 2016-17'!$B$8:$B$391,0)),"")</f>
        <v>56.785979786365999</v>
      </c>
      <c r="M343" s="193">
        <f>_xlfn.IFNA(INDEX('I.KI 2016-17'!S$8:S$391,MATCH($B343,'I.KI 2016-17'!$B$8:$B$391,0)),"")</f>
        <v>9.230597197382</v>
      </c>
      <c r="N343" s="193">
        <f>_xlfn.IFNA(INDEX('I.KI 2016-17'!T$8:T$391,MATCH($B343,'I.KI 2016-17'!$B$8:$B$391,0)),"")</f>
        <v>0</v>
      </c>
      <c r="O343" s="193">
        <f>_xlfn.IFNA(INDEX('I.KI 2016-17'!U$8:U$391,MATCH($B343,'I.KI 2016-17'!$B$8:$B$391,0)),"")</f>
        <v>0</v>
      </c>
      <c r="P343" s="157">
        <f>_xlfn.IFNA(INDEX('I.KI 2016-17'!V$8:V$391,MATCH($B343,'I.KI 2016-17'!$B$8:$B$391,0)),"")</f>
        <v>0</v>
      </c>
      <c r="Q343" s="156">
        <f>_xlfn.IFNA(INDEX('I.KI 2016-17'!W$8:W$391,MATCH($B343,'I.KI 2016-17'!$B$8:$B$391,0)),"")</f>
        <v>95.330867877057003</v>
      </c>
      <c r="R343" s="193">
        <f>_xlfn.IFNA(INDEX('I.KI 2016-17'!X$8:X$391,MATCH($B343,'I.KI 2016-17'!$B$8:$B$391,0)),"")</f>
        <v>13.601083637377</v>
      </c>
      <c r="S343" s="193">
        <f>_xlfn.IFNA(INDEX('I.KI 2016-17'!Y$8:Y$391,MATCH($B343,'I.KI 2016-17'!$B$8:$B$391,0)),"")</f>
        <v>0</v>
      </c>
      <c r="T343" s="193">
        <f>_xlfn.IFNA(INDEX('I.KI 2016-17'!Z$8:Z$391,MATCH($B343,'I.KI 2016-17'!$B$8:$B$391,0)),"")</f>
        <v>0</v>
      </c>
      <c r="U343" s="157">
        <f>_xlfn.IFNA(INDEX('I.KI 2016-17'!AA$8:AA$391,MATCH($B343,'I.KI 2016-17'!$B$8:$B$391,0)),"")</f>
        <v>0</v>
      </c>
      <c r="V343" s="149"/>
      <c r="W343" s="154">
        <f>_xlfn.IFNA(INDEX('I.KI 2016-17'!$H$8:$H$391,MATCH(B343,'I.KI 2016-17'!$B$8:$B$391,0)),"")</f>
        <v>42.915374530686002</v>
      </c>
      <c r="X343" s="153">
        <f>_xlfn.IFNA(INDEX('I.KI 2016-17'!$I$8:$I$391,MATCH(B343,'I.KI 2016-17'!$B$8:$B$391,0)),"")</f>
        <v>66.01657698374801</v>
      </c>
      <c r="Y343" s="155">
        <f>_xlfn.IFNA(INDEX('I.KI 2016-17'!$G$8:$G$391,MATCH(B343,'I.KI 2016-17'!$B$8:$B$391,0)),"")</f>
        <v>108.93195151443402</v>
      </c>
      <c r="Z343" s="149"/>
      <c r="AA343" s="156">
        <f>_xlfn.IFNA(IF($B343=$B$382,0,_xlfn.IFNA(INDEX('I.Supplementary 2017-18'!N$8:N$35,MATCH($B343,'I.Supplementary 2017-18'!$B$8:$B$35,0)),INDEX('I.KI 2017-18'!N$9:N$393,MATCH($B343,'I.KI 2017-18'!$B$9:$B$393,0)))),"")</f>
        <v>28.146146528607041</v>
      </c>
      <c r="AB343" s="193">
        <f>_xlfn.IFNA(IF($B343=$B$382,0,_xlfn.IFNA(INDEX('I.Supplementary 2017-18'!O$8:O$35,MATCH($B343,'I.Supplementary 2017-18'!$B$8:$B$35,0)),INDEX('I.KI 2017-18'!O$9:O$393,MATCH($B343,'I.KI 2017-18'!$B$9:$B$393,0)))),"")</f>
        <v>2.4207287312649677</v>
      </c>
      <c r="AC343" s="193">
        <f>_xlfn.IFNA(IF($B343=$B$382,0,_xlfn.IFNA(INDEX('I.Supplementary 2017-18'!P$8:P$35,MATCH($B343,'I.Supplementary 2017-18'!$B$8:$B$35,0)),INDEX('I.KI 2017-18'!P$9:P$393,MATCH($B343,'I.KI 2017-18'!$B$9:$B$393,0)))),"")</f>
        <v>0</v>
      </c>
      <c r="AD343" s="193">
        <f>_xlfn.IFNA(IF($B343=$B$382,0,_xlfn.IFNA(INDEX('I.Supplementary 2017-18'!Q$8:Q$35,MATCH($B343,'I.Supplementary 2017-18'!$B$8:$B$35,0)),INDEX('I.KI 2017-18'!Q$9:Q$393,MATCH($B343,'I.KI 2017-18'!$B$9:$B$393,0)))),"")</f>
        <v>0</v>
      </c>
      <c r="AE343" s="157">
        <f>_xlfn.IFNA(IF($B343=$B$382,0,_xlfn.IFNA(INDEX('I.Supplementary 2017-18'!R$8:R$35,MATCH($B343,'I.Supplementary 2017-18'!$B$8:$B$35,0)),INDEX('I.KI 2017-18'!R$9:R$393,MATCH($B343,'I.KI 2017-18'!$B$9:$B$393,0)))),"")</f>
        <v>0</v>
      </c>
      <c r="AF343" s="156">
        <f>_xlfn.IFNA(IF($B343=$B$382,0,_xlfn.IFNA(INDEX('I.Supplementary 2017-18'!S$8:S$35,MATCH($B343,'I.Supplementary 2017-18'!$B$8:$B$35,0)),INDEX('I.KI 2017-18'!S$9:S$393,MATCH($B343,'I.KI 2017-18'!$B$9:$B$393,0)))),"")</f>
        <v>57.945323749646967</v>
      </c>
      <c r="AG343" s="193">
        <f>_xlfn.IFNA(IF($B343=$B$382,0,_xlfn.IFNA(INDEX('I.Supplementary 2017-18'!T$8:T$35,MATCH($B343,'I.Supplementary 2017-18'!$B$8:$B$35,0)),INDEX('I.KI 2017-18'!T$9:T$393,MATCH($B343,'I.KI 2017-18'!$B$9:$B$393,0)))),"")</f>
        <v>9.4190492973285505</v>
      </c>
      <c r="AH343" s="193">
        <f>_xlfn.IFNA(IF($B343=$B$382,0,_xlfn.IFNA(INDEX('I.Supplementary 2017-18'!U$8:U$35,MATCH($B343,'I.Supplementary 2017-18'!$B$8:$B$35,0)),INDEX('I.KI 2017-18'!U$9:U$393,MATCH($B343,'I.KI 2017-18'!$B$9:$B$393,0)))),"")</f>
        <v>0</v>
      </c>
      <c r="AI343" s="193">
        <f>_xlfn.IFNA(IF($B343=$B$382,0,_xlfn.IFNA(INDEX('I.Supplementary 2017-18'!V$8:V$35,MATCH($B343,'I.Supplementary 2017-18'!$B$8:$B$35,0)),INDEX('I.KI 2017-18'!V$9:V$393,MATCH($B343,'I.KI 2017-18'!$B$9:$B$393,0)))),"")</f>
        <v>0</v>
      </c>
      <c r="AJ343" s="157">
        <f>_xlfn.IFNA(IF($B343=$B$382,0,_xlfn.IFNA(INDEX('I.Supplementary 2017-18'!W$8:W$35,MATCH($B343,'I.Supplementary 2017-18'!$B$8:$B$35,0)),INDEX('I.KI 2017-18'!W$9:W$393,MATCH($B343,'I.KI 2017-18'!$B$9:$B$393,0)))),"")</f>
        <v>0</v>
      </c>
      <c r="AK343" s="156">
        <f>_xlfn.IFNA(IF($B343=$B$382,0,_xlfn.IFNA(INDEX('I.Supplementary 2017-18'!X$8:X$35,MATCH($B343,'I.Supplementary 2017-18'!$B$8:$B$35,0)),INDEX('I.KI 2017-18'!X$9:X$393,MATCH($B343,'I.KI 2017-18'!$B$9:$B$393,0)))),"")</f>
        <v>86.091470278254008</v>
      </c>
      <c r="AL343" s="193">
        <f>_xlfn.IFNA(IF($B343=$B$382,0,_xlfn.IFNA(INDEX('I.Supplementary 2017-18'!Y$8:Y$35,MATCH($B343,'I.Supplementary 2017-18'!$B$8:$B$35,0)),INDEX('I.KI 2017-18'!Y$9:Y$393,MATCH($B343,'I.KI 2017-18'!$B$9:$B$393,0)))),"")</f>
        <v>11.839778028593518</v>
      </c>
      <c r="AM343" s="193">
        <f>_xlfn.IFNA(IF($B343=$B$382,0,_xlfn.IFNA(INDEX('I.Supplementary 2017-18'!Z$8:Z$35,MATCH($B343,'I.Supplementary 2017-18'!$B$8:$B$35,0)),INDEX('I.KI 2017-18'!Z$9:Z$393,MATCH($B343,'I.KI 2017-18'!$B$9:$B$393,0)))),"")</f>
        <v>0</v>
      </c>
      <c r="AN343" s="193">
        <f>_xlfn.IFNA(IF($B343=$B$382,0,_xlfn.IFNA(INDEX('I.Supplementary 2017-18'!AA$8:AA$35,MATCH($B343,'I.Supplementary 2017-18'!$B$8:$B$35,0)),INDEX('I.KI 2017-18'!AA$9:AA$393,MATCH($B343,'I.KI 2017-18'!$B$9:$B$393,0)))),"")</f>
        <v>0</v>
      </c>
      <c r="AO343" s="157">
        <f>_xlfn.IFNA(IF($B343=$B$382,0,_xlfn.IFNA(INDEX('I.Supplementary 2017-18'!AB$8:AB$35,MATCH($B343,'I.Supplementary 2017-18'!$B$8:$B$35,0)),INDEX('I.KI 2017-18'!AB$9:AB$393,MATCH($B343,'I.KI 2017-18'!$B$9:$B$393,0)))),"")</f>
        <v>0</v>
      </c>
      <c r="AP343" s="149"/>
      <c r="AQ343" s="156">
        <f>_xlfn.IFNA(IF($B343=$B$381,0,IF($B343=$B$382,0,_xlfn.IFNA(INDEX('I.Supplementary 2017-18'!I$8:I$35,MATCH($B343,'I.Supplementary 2017-18'!$B$8:$B$35,0)),INDEX('I.KI 2017-18'!I$9:I$393,MATCH($B343,'I.KI 2017-18'!$B$9:$B$393,0))))),"")</f>
        <v>30.56687525987201</v>
      </c>
      <c r="AR343" s="149">
        <f>_xlfn.IFNA(IF($B343=$B$381,0,IF($B343=$B$382,0,_xlfn.IFNA(INDEX('I.Supplementary 2017-18'!J$8:J$35,MATCH($B343,'I.Supplementary 2017-18'!$B$8:$B$35,0)),INDEX('I.KI 2017-18'!J$9:J$393,MATCH($B343,'I.KI 2017-18'!$B$9:$B$393,0))))),"")</f>
        <v>67.36437304697553</v>
      </c>
      <c r="AS343" s="157">
        <f>_xlfn.IFNA(IF($B343=$B$381,0,IF($B343=$B$382,0,_xlfn.IFNA(INDEX('I.Supplementary 2017-18'!H$8:H$35,MATCH($B343,'I.Supplementary 2017-18'!$B$8:$B$35,0)),INDEX('I.KI 2017-18'!H$9:H$393,MATCH($B343,'I.KI 2017-18'!$B$9:$B$393,0))))),"")</f>
        <v>97.931248306847536</v>
      </c>
      <c r="AT343" s="149"/>
      <c r="AU343" s="156">
        <f>_xlfn.IFNA(_xlfn.IFNA(INDEX('I.Supplementary 2018-19'!P$8:P$157,MATCH($B343,'I.Supplementary 2018-19'!$B$8:$B$157,0)),INDEX('I.KI 2018-19'!P$9:P$393,MATCH($B343,'I.KI 2018-19'!$B$9:$B$393,0))),"")</f>
        <v>21.154008098808244</v>
      </c>
      <c r="AV343" s="193">
        <f>_xlfn.IFNA(_xlfn.IFNA(INDEX('I.Supplementary 2018-19'!Q$8:Q$157,MATCH($B343,'I.Supplementary 2018-19'!$B$8:$B$157,0)),INDEX('I.KI 2018-19'!Q$9:Q$393,MATCH($B343,'I.KI 2018-19'!$B$9:$B$393,0))),"")</f>
        <v>1.1947573967813812</v>
      </c>
      <c r="AW343" s="193">
        <f>_xlfn.IFNA(_xlfn.IFNA(INDEX('I.Supplementary 2018-19'!R$8:R$157,MATCH($B343,'I.Supplementary 2018-19'!$B$8:$B$157,0)),INDEX('I.KI 2018-19'!R$9:R$393,MATCH($B343,'I.KI 2018-19'!$B$9:$B$393,0))),"")</f>
        <v>0</v>
      </c>
      <c r="AX343" s="193">
        <f>_xlfn.IFNA(_xlfn.IFNA(INDEX('I.Supplementary 2018-19'!S$8:S$157,MATCH($B343,'I.Supplementary 2018-19'!$B$8:$B$157,0)),INDEX('I.KI 2018-19'!S$9:S$393,MATCH($B343,'I.KI 2018-19'!$B$9:$B$393,0))),"")</f>
        <v>0</v>
      </c>
      <c r="AY343" s="157">
        <f>_xlfn.IFNA(_xlfn.IFNA(INDEX('I.Supplementary 2018-19'!T$8:T$157,MATCH($B343,'I.Supplementary 2018-19'!$B$8:$B$157,0)),INDEX('I.KI 2018-19'!T$9:T$393,MATCH($B343,'I.KI 2018-19'!$B$9:$B$393,0))),"")</f>
        <v>0</v>
      </c>
      <c r="AZ343" s="156">
        <f>_xlfn.IFNA(_xlfn.IFNA(INDEX('I.Supplementary 2018-19'!U$8:U$157,MATCH($B343,'I.Supplementary 2018-19'!$B$8:$B$157,0)),INDEX('I.KI 2018-19'!U$9:U$393,MATCH($B343,'I.KI 2018-19'!$B$9:$B$393,0))),"")</f>
        <v>59.686170385902457</v>
      </c>
      <c r="BA343" s="193">
        <f>_xlfn.IFNA(_xlfn.IFNA(INDEX('I.Supplementary 2018-19'!V$8:V$157,MATCH($B343,'I.Supplementary 2018-19'!$B$8:$B$157,0)),INDEX('I.KI 2018-19'!V$9:V$393,MATCH($B343,'I.KI 2018-19'!$B$9:$B$393,0))),"")</f>
        <v>9.7020250272912101</v>
      </c>
      <c r="BB343" s="193">
        <f>_xlfn.IFNA(_xlfn.IFNA(INDEX('I.Supplementary 2018-19'!W$8:W$157,MATCH($B343,'I.Supplementary 2018-19'!$B$8:$B$157,0)),INDEX('I.KI 2018-19'!W$9:W$393,MATCH($B343,'I.KI 2018-19'!$B$9:$B$393,0))),"")</f>
        <v>0</v>
      </c>
      <c r="BC343" s="193">
        <f>_xlfn.IFNA(_xlfn.IFNA(INDEX('I.Supplementary 2018-19'!X$8:X$157,MATCH($B343,'I.Supplementary 2018-19'!$B$8:$B$157,0)),INDEX('I.KI 2018-19'!X$9:X$393,MATCH($B343,'I.KI 2018-19'!$B$9:$B$393,0))),"")</f>
        <v>0</v>
      </c>
      <c r="BD343" s="157">
        <f>_xlfn.IFNA(_xlfn.IFNA(INDEX('I.Supplementary 2018-19'!Y$8:Y$157,MATCH($B343,'I.Supplementary 2018-19'!$B$8:$B$157,0)),INDEX('I.KI 2018-19'!Y$9:Y$393,MATCH($B343,'I.KI 2018-19'!$B$9:$B$393,0))),"")</f>
        <v>0</v>
      </c>
      <c r="BE343" s="156">
        <f>_xlfn.IFNA(_xlfn.IFNA(INDEX('I.Supplementary 2018-19'!Z$8:Z$157,MATCH($B343,'I.Supplementary 2018-19'!$B$8:$B$157,0)),INDEX('I.KI 2018-19'!Z$9:Z$393,MATCH($B343,'I.KI 2018-19'!$B$9:$B$393,0))),"")</f>
        <v>80.840178484710705</v>
      </c>
      <c r="BF343" s="193">
        <f>_xlfn.IFNA(_xlfn.IFNA(INDEX('I.Supplementary 2018-19'!AA$8:AA$157,MATCH($B343,'I.Supplementary 2018-19'!$B$8:$B$157,0)),INDEX('I.KI 2018-19'!AA$9:AA$393,MATCH($B343,'I.KI 2018-19'!$B$9:$B$393,0))),"")</f>
        <v>10.89678242407259</v>
      </c>
      <c r="BG343" s="193">
        <f>_xlfn.IFNA(_xlfn.IFNA(INDEX('I.Supplementary 2018-19'!AB$8:AB$157,MATCH($B343,'I.Supplementary 2018-19'!$B$8:$B$157,0)),INDEX('I.KI 2018-19'!AB$9:AB$393,MATCH($B343,'I.KI 2018-19'!$B$9:$B$393,0))),"")</f>
        <v>0</v>
      </c>
      <c r="BH343" s="193">
        <f>_xlfn.IFNA(_xlfn.IFNA(INDEX('I.Supplementary 2018-19'!AC$8:AC$157,MATCH($B343,'I.Supplementary 2018-19'!$B$8:$B$157,0)),INDEX('I.KI 2018-19'!AC$9:AC$393,MATCH($B343,'I.KI 2018-19'!$B$9:$B$393,0))),"")</f>
        <v>0</v>
      </c>
      <c r="BI343" s="157">
        <f>_xlfn.IFNA(_xlfn.IFNA(INDEX('I.Supplementary 2018-19'!AD$8:AD$157,MATCH($B343,'I.Supplementary 2018-19'!$B$8:$B$157,0)),INDEX('I.KI 2018-19'!AD$9:AD$393,MATCH($B343,'I.KI 2018-19'!$B$9:$B$393,0))),"")</f>
        <v>0</v>
      </c>
      <c r="BJ343" s="149"/>
      <c r="BK343" s="156">
        <f>_xlfn.IFNA(IF($B343=$B$381,0,IF($B343=$B$382,0,_xlfn.IFNA(INDEX('I.Supplementary 2018-19'!I$8:I$157,MATCH($B343,'I.Supplementary 2018-19'!$B$8:$B$157,0)),INDEX('I.KI 2018-19'!I$9:I$393,MATCH($B343,'I.KI 2018-19'!$B$9:$B$393,0))))),"")</f>
        <v>22.348765495589625</v>
      </c>
      <c r="BL343" s="149">
        <f>_xlfn.IFNA(IF($B343=$B$381,0,IF($B343=$B$382,0,_xlfn.IFNA(INDEX('I.Supplementary 2018-19'!J$8:J$157,MATCH($B343,'I.Supplementary 2018-19'!$B$8:$B$157,0)),INDEX('I.KI 2018-19'!J$9:J$393,MATCH($B343,'I.KI 2018-19'!$B$9:$B$393,0))))),"")</f>
        <v>69.388195413193671</v>
      </c>
      <c r="BM343" s="157">
        <f>_xlfn.IFNA(IF($B343=$B$381,0,IF($B343=$B$382,0,_xlfn.IFNA(INDEX('I.Supplementary 2018-19'!H$8:H$157,MATCH($B343,'I.Supplementary 2018-19'!$B$8:$B$157,0)),INDEX('I.KI 2018-19'!H$9:H$393,MATCH($B343,'I.KI 2018-19'!$B$9:$B$393,0))))),"")</f>
        <v>91.736960908783288</v>
      </c>
    </row>
    <row r="344" spans="2:65">
      <c r="B344" s="121" t="str">
        <f>'Calculations for 2021-22'!B344</f>
        <v>E4606</v>
      </c>
      <c r="C344" s="160" t="str">
        <f>'Calculations for 2021-22'!D344</f>
        <v>E4606</v>
      </c>
      <c r="D344" t="str">
        <f>'Calculations for 2021-22'!E344</f>
        <v>MD</v>
      </c>
      <c r="E344" t="str">
        <f>'Calculations for 2021-22'!F344</f>
        <v>P1703</v>
      </c>
      <c r="F344" s="120" t="str">
        <f>'Calculations for 2021-22'!H344</f>
        <v>Walsall</v>
      </c>
      <c r="G344" s="156">
        <f>_xlfn.IFNA(INDEX('I.KI 2016-17'!M$8:M$391,MATCH($B344,'I.KI 2016-17'!$B$8:$B$391,0)),"")</f>
        <v>40.946451229984</v>
      </c>
      <c r="H344" s="149">
        <f>_xlfn.IFNA(INDEX('I.KI 2016-17'!N$8:N$391,MATCH($B344,'I.KI 2016-17'!$B$8:$B$391,0)),"")</f>
        <v>4.8126305088670005</v>
      </c>
      <c r="I344" s="149">
        <f>_xlfn.IFNA(INDEX('I.KI 2016-17'!O$8:O$391,MATCH($B344,'I.KI 2016-17'!$B$8:$B$391,0)),"")</f>
        <v>0</v>
      </c>
      <c r="J344" s="149">
        <f>_xlfn.IFNA(INDEX('I.KI 2016-17'!P$8:P$391,MATCH($B344,'I.KI 2016-17'!$B$8:$B$391,0)),"")</f>
        <v>0</v>
      </c>
      <c r="K344" s="157">
        <f>_xlfn.IFNA(INDEX('I.KI 2016-17'!Q$8:Q$391,MATCH($B344,'I.KI 2016-17'!$B$8:$B$391,0)),"")</f>
        <v>0</v>
      </c>
      <c r="L344" s="156">
        <f>_xlfn.IFNA(INDEX('I.KI 2016-17'!R$8:R$391,MATCH($B344,'I.KI 2016-17'!$B$8:$B$391,0)),"")</f>
        <v>58.987739028912998</v>
      </c>
      <c r="M344" s="193">
        <f>_xlfn.IFNA(INDEX('I.KI 2016-17'!S$8:S$391,MATCH($B344,'I.KI 2016-17'!$B$8:$B$391,0)),"")</f>
        <v>9.4329911442639993</v>
      </c>
      <c r="N344" s="193">
        <f>_xlfn.IFNA(INDEX('I.KI 2016-17'!T$8:T$391,MATCH($B344,'I.KI 2016-17'!$B$8:$B$391,0)),"")</f>
        <v>0</v>
      </c>
      <c r="O344" s="193">
        <f>_xlfn.IFNA(INDEX('I.KI 2016-17'!U$8:U$391,MATCH($B344,'I.KI 2016-17'!$B$8:$B$391,0)),"")</f>
        <v>0</v>
      </c>
      <c r="P344" s="157">
        <f>_xlfn.IFNA(INDEX('I.KI 2016-17'!V$8:V$391,MATCH($B344,'I.KI 2016-17'!$B$8:$B$391,0)),"")</f>
        <v>0</v>
      </c>
      <c r="Q344" s="156">
        <f>_xlfn.IFNA(INDEX('I.KI 2016-17'!W$8:W$391,MATCH($B344,'I.KI 2016-17'!$B$8:$B$391,0)),"")</f>
        <v>99.93419025889699</v>
      </c>
      <c r="R344" s="193">
        <f>_xlfn.IFNA(INDEX('I.KI 2016-17'!X$8:X$391,MATCH($B344,'I.KI 2016-17'!$B$8:$B$391,0)),"")</f>
        <v>14.245621653131</v>
      </c>
      <c r="S344" s="193">
        <f>_xlfn.IFNA(INDEX('I.KI 2016-17'!Y$8:Y$391,MATCH($B344,'I.KI 2016-17'!$B$8:$B$391,0)),"")</f>
        <v>0</v>
      </c>
      <c r="T344" s="193">
        <f>_xlfn.IFNA(INDEX('I.KI 2016-17'!Z$8:Z$391,MATCH($B344,'I.KI 2016-17'!$B$8:$B$391,0)),"")</f>
        <v>0</v>
      </c>
      <c r="U344" s="157">
        <f>_xlfn.IFNA(INDEX('I.KI 2016-17'!AA$8:AA$391,MATCH($B344,'I.KI 2016-17'!$B$8:$B$391,0)),"")</f>
        <v>0</v>
      </c>
      <c r="V344" s="149"/>
      <c r="W344" s="154">
        <f>_xlfn.IFNA(INDEX('I.KI 2016-17'!$H$8:$H$391,MATCH(B344,'I.KI 2016-17'!$B$8:$B$391,0)),"")</f>
        <v>45.759081738851002</v>
      </c>
      <c r="X344" s="153">
        <f>_xlfn.IFNA(INDEX('I.KI 2016-17'!$I$8:$I$391,MATCH(B344,'I.KI 2016-17'!$B$8:$B$391,0)),"")</f>
        <v>68.420730173177006</v>
      </c>
      <c r="Y344" s="155">
        <f>_xlfn.IFNA(INDEX('I.KI 2016-17'!$G$8:$G$391,MATCH(B344,'I.KI 2016-17'!$B$8:$B$391,0)),"")</f>
        <v>114.17981191202801</v>
      </c>
      <c r="Z344" s="149"/>
      <c r="AA344" s="156">
        <f>_xlfn.IFNA(IF($B344=$B$382,0,_xlfn.IFNA(INDEX('I.Supplementary 2017-18'!N$8:N$35,MATCH($B344,'I.Supplementary 2017-18'!$B$8:$B$35,0)),INDEX('I.KI 2017-18'!N$9:N$393,MATCH($B344,'I.KI 2017-18'!$B$9:$B$393,0)))),"")</f>
        <v>30.791642193525046</v>
      </c>
      <c r="AB344" s="193">
        <f>_xlfn.IFNA(IF($B344=$B$382,0,_xlfn.IFNA(INDEX('I.Supplementary 2017-18'!O$8:O$35,MATCH($B344,'I.Supplementary 2017-18'!$B$8:$B$35,0)),INDEX('I.KI 2017-18'!O$9:O$393,MATCH($B344,'I.KI 2017-18'!$B$9:$B$393,0)))),"")</f>
        <v>2.9650162043079193</v>
      </c>
      <c r="AC344" s="193">
        <f>_xlfn.IFNA(IF($B344=$B$382,0,_xlfn.IFNA(INDEX('I.Supplementary 2017-18'!P$8:P$35,MATCH($B344,'I.Supplementary 2017-18'!$B$8:$B$35,0)),INDEX('I.KI 2017-18'!P$9:P$393,MATCH($B344,'I.KI 2017-18'!$B$9:$B$393,0)))),"")</f>
        <v>0</v>
      </c>
      <c r="AD344" s="193">
        <f>_xlfn.IFNA(IF($B344=$B$382,0,_xlfn.IFNA(INDEX('I.Supplementary 2017-18'!Q$8:Q$35,MATCH($B344,'I.Supplementary 2017-18'!$B$8:$B$35,0)),INDEX('I.KI 2017-18'!Q$9:Q$393,MATCH($B344,'I.KI 2017-18'!$B$9:$B$393,0)))),"")</f>
        <v>0</v>
      </c>
      <c r="AE344" s="157">
        <f>_xlfn.IFNA(IF($B344=$B$382,0,_xlfn.IFNA(INDEX('I.Supplementary 2017-18'!R$8:R$35,MATCH($B344,'I.Supplementary 2017-18'!$B$8:$B$35,0)),INDEX('I.KI 2017-18'!R$9:R$393,MATCH($B344,'I.KI 2017-18'!$B$9:$B$393,0)))),"")</f>
        <v>0</v>
      </c>
      <c r="AF344" s="156">
        <f>_xlfn.IFNA(IF($B344=$B$382,0,_xlfn.IFNA(INDEX('I.Supplementary 2017-18'!S$8:S$35,MATCH($B344,'I.Supplementary 2017-18'!$B$8:$B$35,0)),INDEX('I.KI 2017-18'!S$9:S$393,MATCH($B344,'I.KI 2017-18'!$B$9:$B$393,0)))),"")</f>
        <v>60.192034163170462</v>
      </c>
      <c r="AG344" s="193">
        <f>_xlfn.IFNA(IF($B344=$B$382,0,_xlfn.IFNA(INDEX('I.Supplementary 2017-18'!T$8:T$35,MATCH($B344,'I.Supplementary 2017-18'!$B$8:$B$35,0)),INDEX('I.KI 2017-18'!T$9:T$393,MATCH($B344,'I.KI 2017-18'!$B$9:$B$393,0)))),"")</f>
        <v>9.6255753240197723</v>
      </c>
      <c r="AH344" s="193">
        <f>_xlfn.IFNA(IF($B344=$B$382,0,_xlfn.IFNA(INDEX('I.Supplementary 2017-18'!U$8:U$35,MATCH($B344,'I.Supplementary 2017-18'!$B$8:$B$35,0)),INDEX('I.KI 2017-18'!U$9:U$393,MATCH($B344,'I.KI 2017-18'!$B$9:$B$393,0)))),"")</f>
        <v>0</v>
      </c>
      <c r="AI344" s="193">
        <f>_xlfn.IFNA(IF($B344=$B$382,0,_xlfn.IFNA(INDEX('I.Supplementary 2017-18'!V$8:V$35,MATCH($B344,'I.Supplementary 2017-18'!$B$8:$B$35,0)),INDEX('I.KI 2017-18'!V$9:V$393,MATCH($B344,'I.KI 2017-18'!$B$9:$B$393,0)))),"")</f>
        <v>0</v>
      </c>
      <c r="AJ344" s="157">
        <f>_xlfn.IFNA(IF($B344=$B$382,0,_xlfn.IFNA(INDEX('I.Supplementary 2017-18'!W$8:W$35,MATCH($B344,'I.Supplementary 2017-18'!$B$8:$B$35,0)),INDEX('I.KI 2017-18'!W$9:W$393,MATCH($B344,'I.KI 2017-18'!$B$9:$B$393,0)))),"")</f>
        <v>0</v>
      </c>
      <c r="AK344" s="156">
        <f>_xlfn.IFNA(IF($B344=$B$382,0,_xlfn.IFNA(INDEX('I.Supplementary 2017-18'!X$8:X$35,MATCH($B344,'I.Supplementary 2017-18'!$B$8:$B$35,0)),INDEX('I.KI 2017-18'!X$9:X$393,MATCH($B344,'I.KI 2017-18'!$B$9:$B$393,0)))),"")</f>
        <v>90.983676356695511</v>
      </c>
      <c r="AL344" s="193">
        <f>_xlfn.IFNA(IF($B344=$B$382,0,_xlfn.IFNA(INDEX('I.Supplementary 2017-18'!Y$8:Y$35,MATCH($B344,'I.Supplementary 2017-18'!$B$8:$B$35,0)),INDEX('I.KI 2017-18'!Y$9:Y$393,MATCH($B344,'I.KI 2017-18'!$B$9:$B$393,0)))),"")</f>
        <v>12.590591528327693</v>
      </c>
      <c r="AM344" s="193">
        <f>_xlfn.IFNA(IF($B344=$B$382,0,_xlfn.IFNA(INDEX('I.Supplementary 2017-18'!Z$8:Z$35,MATCH($B344,'I.Supplementary 2017-18'!$B$8:$B$35,0)),INDEX('I.KI 2017-18'!Z$9:Z$393,MATCH($B344,'I.KI 2017-18'!$B$9:$B$393,0)))),"")</f>
        <v>0</v>
      </c>
      <c r="AN344" s="193">
        <f>_xlfn.IFNA(IF($B344=$B$382,0,_xlfn.IFNA(INDEX('I.Supplementary 2017-18'!AA$8:AA$35,MATCH($B344,'I.Supplementary 2017-18'!$B$8:$B$35,0)),INDEX('I.KI 2017-18'!AA$9:AA$393,MATCH($B344,'I.KI 2017-18'!$B$9:$B$393,0)))),"")</f>
        <v>0</v>
      </c>
      <c r="AO344" s="157">
        <f>_xlfn.IFNA(IF($B344=$B$382,0,_xlfn.IFNA(INDEX('I.Supplementary 2017-18'!AB$8:AB$35,MATCH($B344,'I.Supplementary 2017-18'!$B$8:$B$35,0)),INDEX('I.KI 2017-18'!AB$9:AB$393,MATCH($B344,'I.KI 2017-18'!$B$9:$B$393,0)))),"")</f>
        <v>0</v>
      </c>
      <c r="AP344" s="149"/>
      <c r="AQ344" s="156">
        <f>_xlfn.IFNA(IF($B344=$B$381,0,IF($B344=$B$382,0,_xlfn.IFNA(INDEX('I.Supplementary 2017-18'!I$8:I$35,MATCH($B344,'I.Supplementary 2017-18'!$B$8:$B$35,0)),INDEX('I.KI 2017-18'!I$9:I$393,MATCH($B344,'I.KI 2017-18'!$B$9:$B$393,0))))),"")</f>
        <v>33.756658397832965</v>
      </c>
      <c r="AR344" s="149">
        <f>_xlfn.IFNA(IF($B344=$B$381,0,IF($B344=$B$382,0,_xlfn.IFNA(INDEX('I.Supplementary 2017-18'!J$8:J$35,MATCH($B344,'I.Supplementary 2017-18'!$B$8:$B$35,0)),INDEX('I.KI 2017-18'!J$9:J$393,MATCH($B344,'I.KI 2017-18'!$B$9:$B$393,0))))),"")</f>
        <v>69.817609487190225</v>
      </c>
      <c r="AS344" s="157">
        <f>_xlfn.IFNA(IF($B344=$B$381,0,IF($B344=$B$382,0,_xlfn.IFNA(INDEX('I.Supplementary 2017-18'!H$8:H$35,MATCH($B344,'I.Supplementary 2017-18'!$B$8:$B$35,0)),INDEX('I.KI 2017-18'!H$9:H$393,MATCH($B344,'I.KI 2017-18'!$B$9:$B$393,0))))),"")</f>
        <v>103.57426788502319</v>
      </c>
      <c r="AT344" s="149"/>
      <c r="AU344" s="156">
        <f>_xlfn.IFNA(_xlfn.IFNA(INDEX('I.Supplementary 2018-19'!P$8:P$157,MATCH($B344,'I.Supplementary 2018-19'!$B$8:$B$157,0)),INDEX('I.KI 2018-19'!P$9:P$393,MATCH($B344,'I.KI 2018-19'!$B$9:$B$393,0))),"")</f>
        <v>23.896790763066054</v>
      </c>
      <c r="AV344" s="193">
        <f>_xlfn.IFNA(_xlfn.IFNA(INDEX('I.Supplementary 2018-19'!Q$8:Q$157,MATCH($B344,'I.Supplementary 2018-19'!$B$8:$B$157,0)),INDEX('I.KI 2018-19'!Q$9:Q$393,MATCH($B344,'I.KI 2018-19'!$B$9:$B$393,0))),"")</f>
        <v>1.7898720256401282</v>
      </c>
      <c r="AW344" s="193">
        <f>_xlfn.IFNA(_xlfn.IFNA(INDEX('I.Supplementary 2018-19'!R$8:R$157,MATCH($B344,'I.Supplementary 2018-19'!$B$8:$B$157,0)),INDEX('I.KI 2018-19'!R$9:R$393,MATCH($B344,'I.KI 2018-19'!$B$9:$B$393,0))),"")</f>
        <v>0</v>
      </c>
      <c r="AX344" s="193">
        <f>_xlfn.IFNA(_xlfn.IFNA(INDEX('I.Supplementary 2018-19'!S$8:S$157,MATCH($B344,'I.Supplementary 2018-19'!$B$8:$B$157,0)),INDEX('I.KI 2018-19'!S$9:S$393,MATCH($B344,'I.KI 2018-19'!$B$9:$B$393,0))),"")</f>
        <v>0</v>
      </c>
      <c r="AY344" s="157">
        <f>_xlfn.IFNA(_xlfn.IFNA(INDEX('I.Supplementary 2018-19'!T$8:T$157,MATCH($B344,'I.Supplementary 2018-19'!$B$8:$B$157,0)),INDEX('I.KI 2018-19'!T$9:T$393,MATCH($B344,'I.KI 2018-19'!$B$9:$B$393,0))),"")</f>
        <v>0</v>
      </c>
      <c r="AZ344" s="156">
        <f>_xlfn.IFNA(_xlfn.IFNA(INDEX('I.Supplementary 2018-19'!U$8:U$157,MATCH($B344,'I.Supplementary 2018-19'!$B$8:$B$157,0)),INDEX('I.KI 2018-19'!U$9:U$393,MATCH($B344,'I.KI 2018-19'!$B$9:$B$393,0))),"")</f>
        <v>62.000378537171287</v>
      </c>
      <c r="BA344" s="193">
        <f>_xlfn.IFNA(_xlfn.IFNA(INDEX('I.Supplementary 2018-19'!V$8:V$157,MATCH($B344,'I.Supplementary 2018-19'!$B$8:$B$157,0)),INDEX('I.KI 2018-19'!V$9:V$393,MATCH($B344,'I.KI 2018-19'!$B$9:$B$393,0))),"")</f>
        <v>9.9147556985611391</v>
      </c>
      <c r="BB344" s="193">
        <f>_xlfn.IFNA(_xlfn.IFNA(INDEX('I.Supplementary 2018-19'!W$8:W$157,MATCH($B344,'I.Supplementary 2018-19'!$B$8:$B$157,0)),INDEX('I.KI 2018-19'!W$9:W$393,MATCH($B344,'I.KI 2018-19'!$B$9:$B$393,0))),"")</f>
        <v>0</v>
      </c>
      <c r="BC344" s="193">
        <f>_xlfn.IFNA(_xlfn.IFNA(INDEX('I.Supplementary 2018-19'!X$8:X$157,MATCH($B344,'I.Supplementary 2018-19'!$B$8:$B$157,0)),INDEX('I.KI 2018-19'!X$9:X$393,MATCH($B344,'I.KI 2018-19'!$B$9:$B$393,0))),"")</f>
        <v>0</v>
      </c>
      <c r="BD344" s="157">
        <f>_xlfn.IFNA(_xlfn.IFNA(INDEX('I.Supplementary 2018-19'!Y$8:Y$157,MATCH($B344,'I.Supplementary 2018-19'!$B$8:$B$157,0)),INDEX('I.KI 2018-19'!Y$9:Y$393,MATCH($B344,'I.KI 2018-19'!$B$9:$B$393,0))),"")</f>
        <v>0</v>
      </c>
      <c r="BE344" s="156">
        <f>_xlfn.IFNA(_xlfn.IFNA(INDEX('I.Supplementary 2018-19'!Z$8:Z$157,MATCH($B344,'I.Supplementary 2018-19'!$B$8:$B$157,0)),INDEX('I.KI 2018-19'!Z$9:Z$393,MATCH($B344,'I.KI 2018-19'!$B$9:$B$393,0))),"")</f>
        <v>85.897169300237337</v>
      </c>
      <c r="BF344" s="193">
        <f>_xlfn.IFNA(_xlfn.IFNA(INDEX('I.Supplementary 2018-19'!AA$8:AA$157,MATCH($B344,'I.Supplementary 2018-19'!$B$8:$B$157,0)),INDEX('I.KI 2018-19'!AA$9:AA$393,MATCH($B344,'I.KI 2018-19'!$B$9:$B$393,0))),"")</f>
        <v>11.704627724201266</v>
      </c>
      <c r="BG344" s="193">
        <f>_xlfn.IFNA(_xlfn.IFNA(INDEX('I.Supplementary 2018-19'!AB$8:AB$157,MATCH($B344,'I.Supplementary 2018-19'!$B$8:$B$157,0)),INDEX('I.KI 2018-19'!AB$9:AB$393,MATCH($B344,'I.KI 2018-19'!$B$9:$B$393,0))),"")</f>
        <v>0</v>
      </c>
      <c r="BH344" s="193">
        <f>_xlfn.IFNA(_xlfn.IFNA(INDEX('I.Supplementary 2018-19'!AC$8:AC$157,MATCH($B344,'I.Supplementary 2018-19'!$B$8:$B$157,0)),INDEX('I.KI 2018-19'!AC$9:AC$393,MATCH($B344,'I.KI 2018-19'!$B$9:$B$393,0))),"")</f>
        <v>0</v>
      </c>
      <c r="BI344" s="157">
        <f>_xlfn.IFNA(_xlfn.IFNA(INDEX('I.Supplementary 2018-19'!AD$8:AD$157,MATCH($B344,'I.Supplementary 2018-19'!$B$8:$B$157,0)),INDEX('I.KI 2018-19'!AD$9:AD$393,MATCH($B344,'I.KI 2018-19'!$B$9:$B$393,0))),"")</f>
        <v>0</v>
      </c>
      <c r="BJ344" s="149"/>
      <c r="BK344" s="156">
        <f>_xlfn.IFNA(IF($B344=$B$381,0,IF($B344=$B$382,0,_xlfn.IFNA(INDEX('I.Supplementary 2018-19'!I$8:I$157,MATCH($B344,'I.Supplementary 2018-19'!$B$8:$B$157,0)),INDEX('I.KI 2018-19'!I$9:I$393,MATCH($B344,'I.KI 2018-19'!$B$9:$B$393,0))))),"")</f>
        <v>25.686662788706183</v>
      </c>
      <c r="BL344" s="149">
        <f>_xlfn.IFNA(IF($B344=$B$381,0,IF($B344=$B$382,0,_xlfn.IFNA(INDEX('I.Supplementary 2018-19'!J$8:J$157,MATCH($B344,'I.Supplementary 2018-19'!$B$8:$B$157,0)),INDEX('I.KI 2018-19'!J$9:J$393,MATCH($B344,'I.KI 2018-19'!$B$9:$B$393,0))))),"")</f>
        <v>71.915134235732438</v>
      </c>
      <c r="BM344" s="157">
        <f>_xlfn.IFNA(IF($B344=$B$381,0,IF($B344=$B$382,0,_xlfn.IFNA(INDEX('I.Supplementary 2018-19'!H$8:H$157,MATCH($B344,'I.Supplementary 2018-19'!$B$8:$B$157,0)),INDEX('I.KI 2018-19'!H$9:H$393,MATCH($B344,'I.KI 2018-19'!$B$9:$B$393,0))))),"")</f>
        <v>97.601797024438625</v>
      </c>
    </row>
    <row r="345" spans="2:65">
      <c r="B345" s="121" t="str">
        <f>'Calculations for 2021-22'!B345</f>
        <v>E5049</v>
      </c>
      <c r="C345" s="160" t="str">
        <f>'Calculations for 2021-22'!D345</f>
        <v>E5049</v>
      </c>
      <c r="D345" t="str">
        <f>'Calculations for 2021-22'!E345</f>
        <v>OLB</v>
      </c>
      <c r="E345" t="str">
        <f>'Calculations for 2021-22'!F345</f>
        <v>P1915</v>
      </c>
      <c r="F345" s="120" t="str">
        <f>'Calculations for 2021-22'!H345</f>
        <v>Waltham Forest</v>
      </c>
      <c r="G345" s="156">
        <f>_xlfn.IFNA(INDEX('I.KI 2016-17'!M$8:M$391,MATCH($B345,'I.KI 2016-17'!$B$8:$B$391,0)),"")</f>
        <v>37.088979591844002</v>
      </c>
      <c r="H345" s="149">
        <f>_xlfn.IFNA(INDEX('I.KI 2016-17'!N$8:N$391,MATCH($B345,'I.KI 2016-17'!$B$8:$B$391,0)),"")</f>
        <v>7.3946428903130004</v>
      </c>
      <c r="I345" s="149">
        <f>_xlfn.IFNA(INDEX('I.KI 2016-17'!O$8:O$391,MATCH($B345,'I.KI 2016-17'!$B$8:$B$391,0)),"")</f>
        <v>0</v>
      </c>
      <c r="J345" s="149">
        <f>_xlfn.IFNA(INDEX('I.KI 2016-17'!P$8:P$391,MATCH($B345,'I.KI 2016-17'!$B$8:$B$391,0)),"")</f>
        <v>0</v>
      </c>
      <c r="K345" s="157">
        <f>_xlfn.IFNA(INDEX('I.KI 2016-17'!Q$8:Q$391,MATCH($B345,'I.KI 2016-17'!$B$8:$B$391,0)),"")</f>
        <v>0</v>
      </c>
      <c r="L345" s="156">
        <f>_xlfn.IFNA(INDEX('I.KI 2016-17'!R$8:R$391,MATCH($B345,'I.KI 2016-17'!$B$8:$B$391,0)),"")</f>
        <v>50.713947485184001</v>
      </c>
      <c r="M345" s="193">
        <f>_xlfn.IFNA(INDEX('I.KI 2016-17'!S$8:S$391,MATCH($B345,'I.KI 2016-17'!$B$8:$B$391,0)),"")</f>
        <v>13.491747440532999</v>
      </c>
      <c r="N345" s="193">
        <f>_xlfn.IFNA(INDEX('I.KI 2016-17'!T$8:T$391,MATCH($B345,'I.KI 2016-17'!$B$8:$B$391,0)),"")</f>
        <v>0</v>
      </c>
      <c r="O345" s="193">
        <f>_xlfn.IFNA(INDEX('I.KI 2016-17'!U$8:U$391,MATCH($B345,'I.KI 2016-17'!$B$8:$B$391,0)),"")</f>
        <v>0</v>
      </c>
      <c r="P345" s="157">
        <f>_xlfn.IFNA(INDEX('I.KI 2016-17'!V$8:V$391,MATCH($B345,'I.KI 2016-17'!$B$8:$B$391,0)),"")</f>
        <v>0</v>
      </c>
      <c r="Q345" s="156">
        <f>_xlfn.IFNA(INDEX('I.KI 2016-17'!W$8:W$391,MATCH($B345,'I.KI 2016-17'!$B$8:$B$391,0)),"")</f>
        <v>87.802927077028002</v>
      </c>
      <c r="R345" s="193">
        <f>_xlfn.IFNA(INDEX('I.KI 2016-17'!X$8:X$391,MATCH($B345,'I.KI 2016-17'!$B$8:$B$391,0)),"")</f>
        <v>20.886390330845998</v>
      </c>
      <c r="S345" s="193">
        <f>_xlfn.IFNA(INDEX('I.KI 2016-17'!Y$8:Y$391,MATCH($B345,'I.KI 2016-17'!$B$8:$B$391,0)),"")</f>
        <v>0</v>
      </c>
      <c r="T345" s="193">
        <f>_xlfn.IFNA(INDEX('I.KI 2016-17'!Z$8:Z$391,MATCH($B345,'I.KI 2016-17'!$B$8:$B$391,0)),"")</f>
        <v>0</v>
      </c>
      <c r="U345" s="157">
        <f>_xlfn.IFNA(INDEX('I.KI 2016-17'!AA$8:AA$391,MATCH($B345,'I.KI 2016-17'!$B$8:$B$391,0)),"")</f>
        <v>0</v>
      </c>
      <c r="V345" s="149"/>
      <c r="W345" s="154">
        <f>_xlfn.IFNA(INDEX('I.KI 2016-17'!$H$8:$H$391,MATCH(B345,'I.KI 2016-17'!$B$8:$B$391,0)),"")</f>
        <v>44.483622482157003</v>
      </c>
      <c r="X345" s="153">
        <f>_xlfn.IFNA(INDEX('I.KI 2016-17'!$I$8:$I$391,MATCH(B345,'I.KI 2016-17'!$B$8:$B$391,0)),"")</f>
        <v>64.205694925716998</v>
      </c>
      <c r="Y345" s="155">
        <f>_xlfn.IFNA(INDEX('I.KI 2016-17'!$G$8:$G$391,MATCH(B345,'I.KI 2016-17'!$B$8:$B$391,0)),"")</f>
        <v>108.689317407874</v>
      </c>
      <c r="Z345" s="149"/>
      <c r="AA345" s="156">
        <f>_xlfn.IFNA(IF($B345=$B$382,0,_xlfn.IFNA(INDEX('I.Supplementary 2017-18'!N$8:N$35,MATCH($B345,'I.Supplementary 2017-18'!$B$8:$B$35,0)),INDEX('I.KI 2017-18'!N$9:N$393,MATCH($B345,'I.KI 2017-18'!$B$9:$B$393,0)))),"")</f>
        <v>28.669656261601077</v>
      </c>
      <c r="AB345" s="193">
        <f>_xlfn.IFNA(IF($B345=$B$382,0,_xlfn.IFNA(INDEX('I.Supplementary 2017-18'!O$8:O$35,MATCH($B345,'I.Supplementary 2017-18'!$B$8:$B$35,0)),INDEX('I.KI 2017-18'!O$9:O$393,MATCH($B345,'I.KI 2017-18'!$B$9:$B$393,0)))),"")</f>
        <v>4.792979937640574</v>
      </c>
      <c r="AC345" s="193">
        <f>_xlfn.IFNA(IF($B345=$B$382,0,_xlfn.IFNA(INDEX('I.Supplementary 2017-18'!P$8:P$35,MATCH($B345,'I.Supplementary 2017-18'!$B$8:$B$35,0)),INDEX('I.KI 2017-18'!P$9:P$393,MATCH($B345,'I.KI 2017-18'!$B$9:$B$393,0)))),"")</f>
        <v>0</v>
      </c>
      <c r="AD345" s="193">
        <f>_xlfn.IFNA(IF($B345=$B$382,0,_xlfn.IFNA(INDEX('I.Supplementary 2017-18'!Q$8:Q$35,MATCH($B345,'I.Supplementary 2017-18'!$B$8:$B$35,0)),INDEX('I.KI 2017-18'!Q$9:Q$393,MATCH($B345,'I.KI 2017-18'!$B$9:$B$393,0)))),"")</f>
        <v>0</v>
      </c>
      <c r="AE345" s="157">
        <f>_xlfn.IFNA(IF($B345=$B$382,0,_xlfn.IFNA(INDEX('I.Supplementary 2017-18'!R$8:R$35,MATCH($B345,'I.Supplementary 2017-18'!$B$8:$B$35,0)),INDEX('I.KI 2017-18'!R$9:R$393,MATCH($B345,'I.KI 2017-18'!$B$9:$B$393,0)))),"")</f>
        <v>0</v>
      </c>
      <c r="AF345" s="156">
        <f>_xlfn.IFNA(IF($B345=$B$382,0,_xlfn.IFNA(INDEX('I.Supplementary 2017-18'!S$8:S$35,MATCH($B345,'I.Supplementary 2017-18'!$B$8:$B$35,0)),INDEX('I.KI 2017-18'!S$9:S$393,MATCH($B345,'I.KI 2017-18'!$B$9:$B$393,0)))),"")</f>
        <v>51.749324687308317</v>
      </c>
      <c r="AG345" s="193">
        <f>_xlfn.IFNA(IF($B345=$B$382,0,_xlfn.IFNA(INDEX('I.Supplementary 2017-18'!T$8:T$35,MATCH($B345,'I.Supplementary 2017-18'!$B$8:$B$35,0)),INDEX('I.KI 2017-18'!T$9:T$393,MATCH($B345,'I.KI 2017-18'!$B$9:$B$393,0)))),"")</f>
        <v>13.76719528889519</v>
      </c>
      <c r="AH345" s="193">
        <f>_xlfn.IFNA(IF($B345=$B$382,0,_xlfn.IFNA(INDEX('I.Supplementary 2017-18'!U$8:U$35,MATCH($B345,'I.Supplementary 2017-18'!$B$8:$B$35,0)),INDEX('I.KI 2017-18'!U$9:U$393,MATCH($B345,'I.KI 2017-18'!$B$9:$B$393,0)))),"")</f>
        <v>0</v>
      </c>
      <c r="AI345" s="193">
        <f>_xlfn.IFNA(IF($B345=$B$382,0,_xlfn.IFNA(INDEX('I.Supplementary 2017-18'!V$8:V$35,MATCH($B345,'I.Supplementary 2017-18'!$B$8:$B$35,0)),INDEX('I.KI 2017-18'!V$9:V$393,MATCH($B345,'I.KI 2017-18'!$B$9:$B$393,0)))),"")</f>
        <v>0</v>
      </c>
      <c r="AJ345" s="157">
        <f>_xlfn.IFNA(IF($B345=$B$382,0,_xlfn.IFNA(INDEX('I.Supplementary 2017-18'!W$8:W$35,MATCH($B345,'I.Supplementary 2017-18'!$B$8:$B$35,0)),INDEX('I.KI 2017-18'!W$9:W$393,MATCH($B345,'I.KI 2017-18'!$B$9:$B$393,0)))),"")</f>
        <v>0</v>
      </c>
      <c r="AK345" s="156">
        <f>_xlfn.IFNA(IF($B345=$B$382,0,_xlfn.IFNA(INDEX('I.Supplementary 2017-18'!X$8:X$35,MATCH($B345,'I.Supplementary 2017-18'!$B$8:$B$35,0)),INDEX('I.KI 2017-18'!X$9:X$393,MATCH($B345,'I.KI 2017-18'!$B$9:$B$393,0)))),"")</f>
        <v>80.418980948909393</v>
      </c>
      <c r="AL345" s="193">
        <f>_xlfn.IFNA(IF($B345=$B$382,0,_xlfn.IFNA(INDEX('I.Supplementary 2017-18'!Y$8:Y$35,MATCH($B345,'I.Supplementary 2017-18'!$B$8:$B$35,0)),INDEX('I.KI 2017-18'!Y$9:Y$393,MATCH($B345,'I.KI 2017-18'!$B$9:$B$393,0)))),"")</f>
        <v>18.560175226535762</v>
      </c>
      <c r="AM345" s="193">
        <f>_xlfn.IFNA(IF($B345=$B$382,0,_xlfn.IFNA(INDEX('I.Supplementary 2017-18'!Z$8:Z$35,MATCH($B345,'I.Supplementary 2017-18'!$B$8:$B$35,0)),INDEX('I.KI 2017-18'!Z$9:Z$393,MATCH($B345,'I.KI 2017-18'!$B$9:$B$393,0)))),"")</f>
        <v>0</v>
      </c>
      <c r="AN345" s="193">
        <f>_xlfn.IFNA(IF($B345=$B$382,0,_xlfn.IFNA(INDEX('I.Supplementary 2017-18'!AA$8:AA$35,MATCH($B345,'I.Supplementary 2017-18'!$B$8:$B$35,0)),INDEX('I.KI 2017-18'!AA$9:AA$393,MATCH($B345,'I.KI 2017-18'!$B$9:$B$393,0)))),"")</f>
        <v>0</v>
      </c>
      <c r="AO345" s="157">
        <f>_xlfn.IFNA(IF($B345=$B$382,0,_xlfn.IFNA(INDEX('I.Supplementary 2017-18'!AB$8:AB$35,MATCH($B345,'I.Supplementary 2017-18'!$B$8:$B$35,0)),INDEX('I.KI 2017-18'!AB$9:AB$393,MATCH($B345,'I.KI 2017-18'!$B$9:$B$393,0)))),"")</f>
        <v>0</v>
      </c>
      <c r="AP345" s="149"/>
      <c r="AQ345" s="156">
        <f>_xlfn.IFNA(IF($B345=$B$381,0,IF($B345=$B$382,0,_xlfn.IFNA(INDEX('I.Supplementary 2017-18'!I$8:I$35,MATCH($B345,'I.Supplementary 2017-18'!$B$8:$B$35,0)),INDEX('I.KI 2017-18'!I$9:I$393,MATCH($B345,'I.KI 2017-18'!$B$9:$B$393,0))))),"")</f>
        <v>33.462636199241651</v>
      </c>
      <c r="AR345" s="149">
        <f>_xlfn.IFNA(IF($B345=$B$381,0,IF($B345=$B$382,0,_xlfn.IFNA(INDEX('I.Supplementary 2017-18'!J$8:J$35,MATCH($B345,'I.Supplementary 2017-18'!$B$8:$B$35,0)),INDEX('I.KI 2017-18'!J$9:J$393,MATCH($B345,'I.KI 2017-18'!$B$9:$B$393,0))))),"")</f>
        <v>65.516519976203512</v>
      </c>
      <c r="AS345" s="157">
        <f>_xlfn.IFNA(IF($B345=$B$381,0,IF($B345=$B$382,0,_xlfn.IFNA(INDEX('I.Supplementary 2017-18'!H$8:H$35,MATCH($B345,'I.Supplementary 2017-18'!$B$8:$B$35,0)),INDEX('I.KI 2017-18'!H$9:H$393,MATCH($B345,'I.KI 2017-18'!$B$9:$B$393,0))))),"")</f>
        <v>98.979156175445155</v>
      </c>
      <c r="AT345" s="149"/>
      <c r="AU345" s="156">
        <f>_xlfn.IFNA(_xlfn.IFNA(INDEX('I.Supplementary 2018-19'!P$8:P$157,MATCH($B345,'I.Supplementary 2018-19'!$B$8:$B$157,0)),INDEX('I.KI 2018-19'!P$9:P$393,MATCH($B345,'I.KI 2018-19'!$B$9:$B$393,0))),"")</f>
        <v>22.919023537836029</v>
      </c>
      <c r="AV345" s="193">
        <f>_xlfn.IFNA(_xlfn.IFNA(INDEX('I.Supplementary 2018-19'!Q$8:Q$157,MATCH($B345,'I.Supplementary 2018-19'!$B$8:$B$157,0)),INDEX('I.KI 2018-19'!Q$9:Q$393,MATCH($B345,'I.KI 2018-19'!$B$9:$B$393,0))),"")</f>
        <v>3.1341541317395865</v>
      </c>
      <c r="AW345" s="193">
        <f>_xlfn.IFNA(_xlfn.IFNA(INDEX('I.Supplementary 2018-19'!R$8:R$157,MATCH($B345,'I.Supplementary 2018-19'!$B$8:$B$157,0)),INDEX('I.KI 2018-19'!R$9:R$393,MATCH($B345,'I.KI 2018-19'!$B$9:$B$393,0))),"")</f>
        <v>0</v>
      </c>
      <c r="AX345" s="193">
        <f>_xlfn.IFNA(_xlfn.IFNA(INDEX('I.Supplementary 2018-19'!S$8:S$157,MATCH($B345,'I.Supplementary 2018-19'!$B$8:$B$157,0)),INDEX('I.KI 2018-19'!S$9:S$393,MATCH($B345,'I.KI 2018-19'!$B$9:$B$393,0))),"")</f>
        <v>0</v>
      </c>
      <c r="AY345" s="157">
        <f>_xlfn.IFNA(_xlfn.IFNA(INDEX('I.Supplementary 2018-19'!T$8:T$157,MATCH($B345,'I.Supplementary 2018-19'!$B$8:$B$157,0)),INDEX('I.KI 2018-19'!T$9:T$393,MATCH($B345,'I.KI 2018-19'!$B$9:$B$393,0))),"")</f>
        <v>0</v>
      </c>
      <c r="AZ345" s="156">
        <f>_xlfn.IFNA(_xlfn.IFNA(INDEX('I.Supplementary 2018-19'!U$8:U$157,MATCH($B345,'I.Supplementary 2018-19'!$B$8:$B$157,0)),INDEX('I.KI 2018-19'!U$9:U$393,MATCH($B345,'I.KI 2018-19'!$B$9:$B$393,0))),"")</f>
        <v>53.30402542898711</v>
      </c>
      <c r="BA345" s="193">
        <f>_xlfn.IFNA(_xlfn.IFNA(INDEX('I.Supplementary 2018-19'!V$8:V$157,MATCH($B345,'I.Supplementary 2018-19'!$B$8:$B$157,0)),INDEX('I.KI 2018-19'!V$9:V$393,MATCH($B345,'I.KI 2018-19'!$B$9:$B$393,0))),"")</f>
        <v>14.180802014312642</v>
      </c>
      <c r="BB345" s="193">
        <f>_xlfn.IFNA(_xlfn.IFNA(INDEX('I.Supplementary 2018-19'!W$8:W$157,MATCH($B345,'I.Supplementary 2018-19'!$B$8:$B$157,0)),INDEX('I.KI 2018-19'!W$9:W$393,MATCH($B345,'I.KI 2018-19'!$B$9:$B$393,0))),"")</f>
        <v>0</v>
      </c>
      <c r="BC345" s="193">
        <f>_xlfn.IFNA(_xlfn.IFNA(INDEX('I.Supplementary 2018-19'!X$8:X$157,MATCH($B345,'I.Supplementary 2018-19'!$B$8:$B$157,0)),INDEX('I.KI 2018-19'!X$9:X$393,MATCH($B345,'I.KI 2018-19'!$B$9:$B$393,0))),"")</f>
        <v>0</v>
      </c>
      <c r="BD345" s="157">
        <f>_xlfn.IFNA(_xlfn.IFNA(INDEX('I.Supplementary 2018-19'!Y$8:Y$157,MATCH($B345,'I.Supplementary 2018-19'!$B$8:$B$157,0)),INDEX('I.KI 2018-19'!Y$9:Y$393,MATCH($B345,'I.KI 2018-19'!$B$9:$B$393,0))),"")</f>
        <v>0</v>
      </c>
      <c r="BE345" s="156">
        <f>_xlfn.IFNA(_xlfn.IFNA(INDEX('I.Supplementary 2018-19'!Z$8:Z$157,MATCH($B345,'I.Supplementary 2018-19'!$B$8:$B$157,0)),INDEX('I.KI 2018-19'!Z$9:Z$393,MATCH($B345,'I.KI 2018-19'!$B$9:$B$393,0))),"")</f>
        <v>76.223048966823143</v>
      </c>
      <c r="BF345" s="193">
        <f>_xlfn.IFNA(_xlfn.IFNA(INDEX('I.Supplementary 2018-19'!AA$8:AA$157,MATCH($B345,'I.Supplementary 2018-19'!$B$8:$B$157,0)),INDEX('I.KI 2018-19'!AA$9:AA$393,MATCH($B345,'I.KI 2018-19'!$B$9:$B$393,0))),"")</f>
        <v>17.314956146052229</v>
      </c>
      <c r="BG345" s="193">
        <f>_xlfn.IFNA(_xlfn.IFNA(INDEX('I.Supplementary 2018-19'!AB$8:AB$157,MATCH($B345,'I.Supplementary 2018-19'!$B$8:$B$157,0)),INDEX('I.KI 2018-19'!AB$9:AB$393,MATCH($B345,'I.KI 2018-19'!$B$9:$B$393,0))),"")</f>
        <v>0</v>
      </c>
      <c r="BH345" s="193">
        <f>_xlfn.IFNA(_xlfn.IFNA(INDEX('I.Supplementary 2018-19'!AC$8:AC$157,MATCH($B345,'I.Supplementary 2018-19'!$B$8:$B$157,0)),INDEX('I.KI 2018-19'!AC$9:AC$393,MATCH($B345,'I.KI 2018-19'!$B$9:$B$393,0))),"")</f>
        <v>0</v>
      </c>
      <c r="BI345" s="157">
        <f>_xlfn.IFNA(_xlfn.IFNA(INDEX('I.Supplementary 2018-19'!AD$8:AD$157,MATCH($B345,'I.Supplementary 2018-19'!$B$8:$B$157,0)),INDEX('I.KI 2018-19'!AD$9:AD$393,MATCH($B345,'I.KI 2018-19'!$B$9:$B$393,0))),"")</f>
        <v>0</v>
      </c>
      <c r="BJ345" s="149"/>
      <c r="BK345" s="156">
        <f>_xlfn.IFNA(IF($B345=$B$381,0,IF($B345=$B$382,0,_xlfn.IFNA(INDEX('I.Supplementary 2018-19'!I$8:I$157,MATCH($B345,'I.Supplementary 2018-19'!$B$8:$B$157,0)),INDEX('I.KI 2018-19'!I$9:I$393,MATCH($B345,'I.KI 2018-19'!$B$9:$B$393,0))))),"")</f>
        <v>26.053177669575618</v>
      </c>
      <c r="BL345" s="149">
        <f>_xlfn.IFNA(IF($B345=$B$381,0,IF($B345=$B$382,0,_xlfn.IFNA(INDEX('I.Supplementary 2018-19'!J$8:J$157,MATCH($B345,'I.Supplementary 2018-19'!$B$8:$B$157,0)),INDEX('I.KI 2018-19'!J$9:J$393,MATCH($B345,'I.KI 2018-19'!$B$9:$B$393,0))))),"")</f>
        <v>67.48482744329975</v>
      </c>
      <c r="BM345" s="157">
        <f>_xlfn.IFNA(IF($B345=$B$381,0,IF($B345=$B$382,0,_xlfn.IFNA(INDEX('I.Supplementary 2018-19'!H$8:H$157,MATCH($B345,'I.Supplementary 2018-19'!$B$8:$B$157,0)),INDEX('I.KI 2018-19'!H$9:H$393,MATCH($B345,'I.KI 2018-19'!$B$9:$B$393,0))))),"")</f>
        <v>93.538005112875368</v>
      </c>
    </row>
    <row r="346" spans="2:65">
      <c r="B346" s="121" t="str">
        <f>'Calculations for 2021-22'!B346</f>
        <v>E5021</v>
      </c>
      <c r="C346" s="160" t="str">
        <f>'Calculations for 2021-22'!D346</f>
        <v>E5021</v>
      </c>
      <c r="D346" t="str">
        <f>'Calculations for 2021-22'!E346</f>
        <v>ILB</v>
      </c>
      <c r="E346" t="str">
        <f>'Calculations for 2021-22'!F346</f>
        <v>P1915</v>
      </c>
      <c r="F346" s="120" t="str">
        <f>'Calculations for 2021-22'!H346</f>
        <v>Wandsworth</v>
      </c>
      <c r="G346" s="156">
        <f>_xlfn.IFNA(INDEX('I.KI 2016-17'!M$8:M$391,MATCH($B346,'I.KI 2016-17'!$B$8:$B$391,0)),"")</f>
        <v>33.719877255099</v>
      </c>
      <c r="H346" s="149">
        <f>_xlfn.IFNA(INDEX('I.KI 2016-17'!N$8:N$391,MATCH($B346,'I.KI 2016-17'!$B$8:$B$391,0)),"")</f>
        <v>13.237135760536001</v>
      </c>
      <c r="I346" s="149">
        <f>_xlfn.IFNA(INDEX('I.KI 2016-17'!O$8:O$391,MATCH($B346,'I.KI 2016-17'!$B$8:$B$391,0)),"")</f>
        <v>0</v>
      </c>
      <c r="J346" s="149">
        <f>_xlfn.IFNA(INDEX('I.KI 2016-17'!P$8:P$391,MATCH($B346,'I.KI 2016-17'!$B$8:$B$391,0)),"")</f>
        <v>0</v>
      </c>
      <c r="K346" s="157">
        <f>_xlfn.IFNA(INDEX('I.KI 2016-17'!Q$8:Q$391,MATCH($B346,'I.KI 2016-17'!$B$8:$B$391,0)),"")</f>
        <v>0</v>
      </c>
      <c r="L346" s="156">
        <f>_xlfn.IFNA(INDEX('I.KI 2016-17'!R$8:R$391,MATCH($B346,'I.KI 2016-17'!$B$8:$B$391,0)),"")</f>
        <v>43.870379711764997</v>
      </c>
      <c r="M346" s="193">
        <f>_xlfn.IFNA(INDEX('I.KI 2016-17'!S$8:S$391,MATCH($B346,'I.KI 2016-17'!$B$8:$B$391,0)),"")</f>
        <v>23.771704259463998</v>
      </c>
      <c r="N346" s="193">
        <f>_xlfn.IFNA(INDEX('I.KI 2016-17'!T$8:T$391,MATCH($B346,'I.KI 2016-17'!$B$8:$B$391,0)),"")</f>
        <v>0</v>
      </c>
      <c r="O346" s="193">
        <f>_xlfn.IFNA(INDEX('I.KI 2016-17'!U$8:U$391,MATCH($B346,'I.KI 2016-17'!$B$8:$B$391,0)),"")</f>
        <v>0</v>
      </c>
      <c r="P346" s="157">
        <f>_xlfn.IFNA(INDEX('I.KI 2016-17'!V$8:V$391,MATCH($B346,'I.KI 2016-17'!$B$8:$B$391,0)),"")</f>
        <v>0</v>
      </c>
      <c r="Q346" s="156">
        <f>_xlfn.IFNA(INDEX('I.KI 2016-17'!W$8:W$391,MATCH($B346,'I.KI 2016-17'!$B$8:$B$391,0)),"")</f>
        <v>77.59025696686399</v>
      </c>
      <c r="R346" s="193">
        <f>_xlfn.IFNA(INDEX('I.KI 2016-17'!X$8:X$391,MATCH($B346,'I.KI 2016-17'!$B$8:$B$391,0)),"")</f>
        <v>37.008840020000001</v>
      </c>
      <c r="S346" s="193">
        <f>_xlfn.IFNA(INDEX('I.KI 2016-17'!Y$8:Y$391,MATCH($B346,'I.KI 2016-17'!$B$8:$B$391,0)),"")</f>
        <v>0</v>
      </c>
      <c r="T346" s="193">
        <f>_xlfn.IFNA(INDEX('I.KI 2016-17'!Z$8:Z$391,MATCH($B346,'I.KI 2016-17'!$B$8:$B$391,0)),"")</f>
        <v>0</v>
      </c>
      <c r="U346" s="157">
        <f>_xlfn.IFNA(INDEX('I.KI 2016-17'!AA$8:AA$391,MATCH($B346,'I.KI 2016-17'!$B$8:$B$391,0)),"")</f>
        <v>0</v>
      </c>
      <c r="V346" s="149"/>
      <c r="W346" s="154">
        <f>_xlfn.IFNA(INDEX('I.KI 2016-17'!$H$8:$H$391,MATCH(B346,'I.KI 2016-17'!$B$8:$B$391,0)),"")</f>
        <v>46.957013015634999</v>
      </c>
      <c r="X346" s="153">
        <f>_xlfn.IFNA(INDEX('I.KI 2016-17'!$I$8:$I$391,MATCH(B346,'I.KI 2016-17'!$B$8:$B$391,0)),"")</f>
        <v>67.642083971228999</v>
      </c>
      <c r="Y346" s="155">
        <f>_xlfn.IFNA(INDEX('I.KI 2016-17'!$G$8:$G$391,MATCH(B346,'I.KI 2016-17'!$B$8:$B$391,0)),"")</f>
        <v>114.599096986864</v>
      </c>
      <c r="Z346" s="149"/>
      <c r="AA346" s="156">
        <f>_xlfn.IFNA(IF($B346=$B$382,0,_xlfn.IFNA(INDEX('I.Supplementary 2017-18'!N$8:N$35,MATCH($B346,'I.Supplementary 2017-18'!$B$8:$B$35,0)),INDEX('I.KI 2017-18'!N$9:N$393,MATCH($B346,'I.KI 2017-18'!$B$9:$B$393,0)))),"")</f>
        <v>27.560786809420303</v>
      </c>
      <c r="AB346" s="193">
        <f>_xlfn.IFNA(IF($B346=$B$382,0,_xlfn.IFNA(INDEX('I.Supplementary 2017-18'!O$8:O$35,MATCH($B346,'I.Supplementary 2017-18'!$B$8:$B$35,0)),INDEX('I.KI 2017-18'!O$9:O$393,MATCH($B346,'I.KI 2017-18'!$B$9:$B$393,0)))),"")</f>
        <v>9.453087176872156</v>
      </c>
      <c r="AC346" s="193">
        <f>_xlfn.IFNA(IF($B346=$B$382,0,_xlfn.IFNA(INDEX('I.Supplementary 2017-18'!P$8:P$35,MATCH($B346,'I.Supplementary 2017-18'!$B$8:$B$35,0)),INDEX('I.KI 2017-18'!P$9:P$393,MATCH($B346,'I.KI 2017-18'!$B$9:$B$393,0)))),"")</f>
        <v>0</v>
      </c>
      <c r="AD346" s="193">
        <f>_xlfn.IFNA(IF($B346=$B$382,0,_xlfn.IFNA(INDEX('I.Supplementary 2017-18'!Q$8:Q$35,MATCH($B346,'I.Supplementary 2017-18'!$B$8:$B$35,0)),INDEX('I.KI 2017-18'!Q$9:Q$393,MATCH($B346,'I.KI 2017-18'!$B$9:$B$393,0)))),"")</f>
        <v>0</v>
      </c>
      <c r="AE346" s="157">
        <f>_xlfn.IFNA(IF($B346=$B$382,0,_xlfn.IFNA(INDEX('I.Supplementary 2017-18'!R$8:R$35,MATCH($B346,'I.Supplementary 2017-18'!$B$8:$B$35,0)),INDEX('I.KI 2017-18'!R$9:R$393,MATCH($B346,'I.KI 2017-18'!$B$9:$B$393,0)))),"")</f>
        <v>0</v>
      </c>
      <c r="AF346" s="156">
        <f>_xlfn.IFNA(IF($B346=$B$382,0,_xlfn.IFNA(INDEX('I.Supplementary 2017-18'!S$8:S$35,MATCH($B346,'I.Supplementary 2017-18'!$B$8:$B$35,0)),INDEX('I.KI 2017-18'!S$9:S$393,MATCH($B346,'I.KI 2017-18'!$B$9:$B$393,0)))),"")</f>
        <v>44.766038465510583</v>
      </c>
      <c r="AG346" s="193">
        <f>_xlfn.IFNA(IF($B346=$B$382,0,_xlfn.IFNA(INDEX('I.Supplementary 2017-18'!T$8:T$35,MATCH($B346,'I.Supplementary 2017-18'!$B$8:$B$35,0)),INDEX('I.KI 2017-18'!T$9:T$393,MATCH($B346,'I.KI 2017-18'!$B$9:$B$393,0)))),"")</f>
        <v>24.257027959676474</v>
      </c>
      <c r="AH346" s="193">
        <f>_xlfn.IFNA(IF($B346=$B$382,0,_xlfn.IFNA(INDEX('I.Supplementary 2017-18'!U$8:U$35,MATCH($B346,'I.Supplementary 2017-18'!$B$8:$B$35,0)),INDEX('I.KI 2017-18'!U$9:U$393,MATCH($B346,'I.KI 2017-18'!$B$9:$B$393,0)))),"")</f>
        <v>0</v>
      </c>
      <c r="AI346" s="193">
        <f>_xlfn.IFNA(IF($B346=$B$382,0,_xlfn.IFNA(INDEX('I.Supplementary 2017-18'!V$8:V$35,MATCH($B346,'I.Supplementary 2017-18'!$B$8:$B$35,0)),INDEX('I.KI 2017-18'!V$9:V$393,MATCH($B346,'I.KI 2017-18'!$B$9:$B$393,0)))),"")</f>
        <v>0</v>
      </c>
      <c r="AJ346" s="157">
        <f>_xlfn.IFNA(IF($B346=$B$382,0,_xlfn.IFNA(INDEX('I.Supplementary 2017-18'!W$8:W$35,MATCH($B346,'I.Supplementary 2017-18'!$B$8:$B$35,0)),INDEX('I.KI 2017-18'!W$9:W$393,MATCH($B346,'I.KI 2017-18'!$B$9:$B$393,0)))),"")</f>
        <v>0</v>
      </c>
      <c r="AK346" s="156">
        <f>_xlfn.IFNA(IF($B346=$B$382,0,_xlfn.IFNA(INDEX('I.Supplementary 2017-18'!X$8:X$35,MATCH($B346,'I.Supplementary 2017-18'!$B$8:$B$35,0)),INDEX('I.KI 2017-18'!X$9:X$393,MATCH($B346,'I.KI 2017-18'!$B$9:$B$393,0)))),"")</f>
        <v>72.326825274930883</v>
      </c>
      <c r="AL346" s="193">
        <f>_xlfn.IFNA(IF($B346=$B$382,0,_xlfn.IFNA(INDEX('I.Supplementary 2017-18'!Y$8:Y$35,MATCH($B346,'I.Supplementary 2017-18'!$B$8:$B$35,0)),INDEX('I.KI 2017-18'!Y$9:Y$393,MATCH($B346,'I.KI 2017-18'!$B$9:$B$393,0)))),"")</f>
        <v>33.71011513654863</v>
      </c>
      <c r="AM346" s="193">
        <f>_xlfn.IFNA(IF($B346=$B$382,0,_xlfn.IFNA(INDEX('I.Supplementary 2017-18'!Z$8:Z$35,MATCH($B346,'I.Supplementary 2017-18'!$B$8:$B$35,0)),INDEX('I.KI 2017-18'!Z$9:Z$393,MATCH($B346,'I.KI 2017-18'!$B$9:$B$393,0)))),"")</f>
        <v>0</v>
      </c>
      <c r="AN346" s="193">
        <f>_xlfn.IFNA(IF($B346=$B$382,0,_xlfn.IFNA(INDEX('I.Supplementary 2017-18'!AA$8:AA$35,MATCH($B346,'I.Supplementary 2017-18'!$B$8:$B$35,0)),INDEX('I.KI 2017-18'!AA$9:AA$393,MATCH($B346,'I.KI 2017-18'!$B$9:$B$393,0)))),"")</f>
        <v>0</v>
      </c>
      <c r="AO346" s="157">
        <f>_xlfn.IFNA(IF($B346=$B$382,0,_xlfn.IFNA(INDEX('I.Supplementary 2017-18'!AB$8:AB$35,MATCH($B346,'I.Supplementary 2017-18'!$B$8:$B$35,0)),INDEX('I.KI 2017-18'!AB$9:AB$393,MATCH($B346,'I.KI 2017-18'!$B$9:$B$393,0)))),"")</f>
        <v>0</v>
      </c>
      <c r="AP346" s="149"/>
      <c r="AQ346" s="156">
        <f>_xlfn.IFNA(IF($B346=$B$381,0,IF($B346=$B$382,0,_xlfn.IFNA(INDEX('I.Supplementary 2017-18'!I$8:I$35,MATCH($B346,'I.Supplementary 2017-18'!$B$8:$B$35,0)),INDEX('I.KI 2017-18'!I$9:I$393,MATCH($B346,'I.KI 2017-18'!$B$9:$B$393,0))))),"")</f>
        <v>37.01387398629246</v>
      </c>
      <c r="AR346" s="149">
        <f>_xlfn.IFNA(IF($B346=$B$381,0,IF($B346=$B$382,0,_xlfn.IFNA(INDEX('I.Supplementary 2017-18'!J$8:J$35,MATCH($B346,'I.Supplementary 2017-18'!$B$8:$B$35,0)),INDEX('I.KI 2017-18'!J$9:J$393,MATCH($B346,'I.KI 2017-18'!$B$9:$B$393,0))))),"")</f>
        <v>69.023066425187054</v>
      </c>
      <c r="AS346" s="157">
        <f>_xlfn.IFNA(IF($B346=$B$381,0,IF($B346=$B$382,0,_xlfn.IFNA(INDEX('I.Supplementary 2017-18'!H$8:H$35,MATCH($B346,'I.Supplementary 2017-18'!$B$8:$B$35,0)),INDEX('I.KI 2017-18'!H$9:H$393,MATCH($B346,'I.KI 2017-18'!$B$9:$B$393,0))))),"")</f>
        <v>106.03694041147952</v>
      </c>
      <c r="AT346" s="149"/>
      <c r="AU346" s="156">
        <f>_xlfn.IFNA(_xlfn.IFNA(INDEX('I.Supplementary 2018-19'!P$8:P$157,MATCH($B346,'I.Supplementary 2018-19'!$B$8:$B$157,0)),INDEX('I.KI 2018-19'!P$9:P$393,MATCH($B346,'I.KI 2018-19'!$B$9:$B$393,0))),"")</f>
        <v>23.226091362525658</v>
      </c>
      <c r="AV346" s="193">
        <f>_xlfn.IFNA(_xlfn.IFNA(INDEX('I.Supplementary 2018-19'!Q$8:Q$157,MATCH($B346,'I.Supplementary 2018-19'!$B$8:$B$157,0)),INDEX('I.KI 2018-19'!Q$9:Q$393,MATCH($B346,'I.KI 2018-19'!$B$9:$B$393,0))),"")</f>
        <v>6.9593419688719216</v>
      </c>
      <c r="AW346" s="193">
        <f>_xlfn.IFNA(_xlfn.IFNA(INDEX('I.Supplementary 2018-19'!R$8:R$157,MATCH($B346,'I.Supplementary 2018-19'!$B$8:$B$157,0)),INDEX('I.KI 2018-19'!R$9:R$393,MATCH($B346,'I.KI 2018-19'!$B$9:$B$393,0))),"")</f>
        <v>0</v>
      </c>
      <c r="AX346" s="193">
        <f>_xlfn.IFNA(_xlfn.IFNA(INDEX('I.Supplementary 2018-19'!S$8:S$157,MATCH($B346,'I.Supplementary 2018-19'!$B$8:$B$157,0)),INDEX('I.KI 2018-19'!S$9:S$393,MATCH($B346,'I.KI 2018-19'!$B$9:$B$393,0))),"")</f>
        <v>0</v>
      </c>
      <c r="AY346" s="157">
        <f>_xlfn.IFNA(_xlfn.IFNA(INDEX('I.Supplementary 2018-19'!T$8:T$157,MATCH($B346,'I.Supplementary 2018-19'!$B$8:$B$157,0)),INDEX('I.KI 2018-19'!T$9:T$393,MATCH($B346,'I.KI 2018-19'!$B$9:$B$393,0))),"")</f>
        <v>0</v>
      </c>
      <c r="AZ346" s="156">
        <f>_xlfn.IFNA(_xlfn.IFNA(INDEX('I.Supplementary 2018-19'!U$8:U$157,MATCH($B346,'I.Supplementary 2018-19'!$B$8:$B$157,0)),INDEX('I.KI 2018-19'!U$9:U$393,MATCH($B346,'I.KI 2018-19'!$B$9:$B$393,0))),"")</f>
        <v>46.110940908680426</v>
      </c>
      <c r="BA346" s="193">
        <f>_xlfn.IFNA(_xlfn.IFNA(INDEX('I.Supplementary 2018-19'!V$8:V$157,MATCH($B346,'I.Supplementary 2018-19'!$B$8:$B$157,0)),INDEX('I.KI 2018-19'!V$9:V$393,MATCH($B346,'I.KI 2018-19'!$B$9:$B$393,0))),"")</f>
        <v>24.985779872628125</v>
      </c>
      <c r="BB346" s="193">
        <f>_xlfn.IFNA(_xlfn.IFNA(INDEX('I.Supplementary 2018-19'!W$8:W$157,MATCH($B346,'I.Supplementary 2018-19'!$B$8:$B$157,0)),INDEX('I.KI 2018-19'!W$9:W$393,MATCH($B346,'I.KI 2018-19'!$B$9:$B$393,0))),"")</f>
        <v>0</v>
      </c>
      <c r="BC346" s="193">
        <f>_xlfn.IFNA(_xlfn.IFNA(INDEX('I.Supplementary 2018-19'!X$8:X$157,MATCH($B346,'I.Supplementary 2018-19'!$B$8:$B$157,0)),INDEX('I.KI 2018-19'!X$9:X$393,MATCH($B346,'I.KI 2018-19'!$B$9:$B$393,0))),"")</f>
        <v>0</v>
      </c>
      <c r="BD346" s="157">
        <f>_xlfn.IFNA(_xlfn.IFNA(INDEX('I.Supplementary 2018-19'!Y$8:Y$157,MATCH($B346,'I.Supplementary 2018-19'!$B$8:$B$157,0)),INDEX('I.KI 2018-19'!Y$9:Y$393,MATCH($B346,'I.KI 2018-19'!$B$9:$B$393,0))),"")</f>
        <v>0</v>
      </c>
      <c r="BE346" s="156">
        <f>_xlfn.IFNA(_xlfn.IFNA(INDEX('I.Supplementary 2018-19'!Z$8:Z$157,MATCH($B346,'I.Supplementary 2018-19'!$B$8:$B$157,0)),INDEX('I.KI 2018-19'!Z$9:Z$393,MATCH($B346,'I.KI 2018-19'!$B$9:$B$393,0))),"")</f>
        <v>69.337032271206084</v>
      </c>
      <c r="BF346" s="193">
        <f>_xlfn.IFNA(_xlfn.IFNA(INDEX('I.Supplementary 2018-19'!AA$8:AA$157,MATCH($B346,'I.Supplementary 2018-19'!$B$8:$B$157,0)),INDEX('I.KI 2018-19'!AA$9:AA$393,MATCH($B346,'I.KI 2018-19'!$B$9:$B$393,0))),"")</f>
        <v>31.945121841500047</v>
      </c>
      <c r="BG346" s="193">
        <f>_xlfn.IFNA(_xlfn.IFNA(INDEX('I.Supplementary 2018-19'!AB$8:AB$157,MATCH($B346,'I.Supplementary 2018-19'!$B$8:$B$157,0)),INDEX('I.KI 2018-19'!AB$9:AB$393,MATCH($B346,'I.KI 2018-19'!$B$9:$B$393,0))),"")</f>
        <v>0</v>
      </c>
      <c r="BH346" s="193">
        <f>_xlfn.IFNA(_xlfn.IFNA(INDEX('I.Supplementary 2018-19'!AC$8:AC$157,MATCH($B346,'I.Supplementary 2018-19'!$B$8:$B$157,0)),INDEX('I.KI 2018-19'!AC$9:AC$393,MATCH($B346,'I.KI 2018-19'!$B$9:$B$393,0))),"")</f>
        <v>0</v>
      </c>
      <c r="BI346" s="157">
        <f>_xlfn.IFNA(_xlfn.IFNA(INDEX('I.Supplementary 2018-19'!AD$8:AD$157,MATCH($B346,'I.Supplementary 2018-19'!$B$8:$B$157,0)),INDEX('I.KI 2018-19'!AD$9:AD$393,MATCH($B346,'I.KI 2018-19'!$B$9:$B$393,0))),"")</f>
        <v>0</v>
      </c>
      <c r="BJ346" s="149"/>
      <c r="BK346" s="156">
        <f>_xlfn.IFNA(IF($B346=$B$381,0,IF($B346=$B$382,0,_xlfn.IFNA(INDEX('I.Supplementary 2018-19'!I$8:I$157,MATCH($B346,'I.Supplementary 2018-19'!$B$8:$B$157,0)),INDEX('I.KI 2018-19'!I$9:I$393,MATCH($B346,'I.KI 2018-19'!$B$9:$B$393,0))))),"")</f>
        <v>30.185433331397579</v>
      </c>
      <c r="BL346" s="149">
        <f>_xlfn.IFNA(IF($B346=$B$381,0,IF($B346=$B$382,0,_xlfn.IFNA(INDEX('I.Supplementary 2018-19'!J$8:J$157,MATCH($B346,'I.Supplementary 2018-19'!$B$8:$B$157,0)),INDEX('I.KI 2018-19'!J$9:J$393,MATCH($B346,'I.KI 2018-19'!$B$9:$B$393,0))))),"")</f>
        <v>71.096720781308548</v>
      </c>
      <c r="BM346" s="157">
        <f>_xlfn.IFNA(IF($B346=$B$381,0,IF($B346=$B$382,0,_xlfn.IFNA(INDEX('I.Supplementary 2018-19'!H$8:H$157,MATCH($B346,'I.Supplementary 2018-19'!$B$8:$B$157,0)),INDEX('I.KI 2018-19'!H$9:H$393,MATCH($B346,'I.KI 2018-19'!$B$9:$B$393,0))))),"")</f>
        <v>101.28215411270612</v>
      </c>
    </row>
    <row r="347" spans="2:65">
      <c r="B347" s="121" t="str">
        <f>'Calculations for 2021-22'!B347</f>
        <v>E0602</v>
      </c>
      <c r="C347" s="160" t="str">
        <f>'Calculations for 2021-22'!D347</f>
        <v>E0602</v>
      </c>
      <c r="D347" t="str">
        <f>'Calculations for 2021-22'!E347</f>
        <v>UNINFIR</v>
      </c>
      <c r="E347">
        <f>'Calculations for 2021-22'!F347</f>
        <v>0</v>
      </c>
      <c r="F347" s="120" t="str">
        <f>'Calculations for 2021-22'!H347</f>
        <v>Warrington</v>
      </c>
      <c r="G347" s="156">
        <f>_xlfn.IFNA(INDEX('I.KI 2016-17'!M$8:M$391,MATCH($B347,'I.KI 2016-17'!$B$8:$B$391,0)),"")</f>
        <v>15.244429527511</v>
      </c>
      <c r="H347" s="149">
        <f>_xlfn.IFNA(INDEX('I.KI 2016-17'!N$8:N$391,MATCH($B347,'I.KI 2016-17'!$B$8:$B$391,0)),"")</f>
        <v>1.947821805976</v>
      </c>
      <c r="I347" s="149">
        <f>_xlfn.IFNA(INDEX('I.KI 2016-17'!O$8:O$391,MATCH($B347,'I.KI 2016-17'!$B$8:$B$391,0)),"")</f>
        <v>0</v>
      </c>
      <c r="J347" s="149">
        <f>_xlfn.IFNA(INDEX('I.KI 2016-17'!P$8:P$391,MATCH($B347,'I.KI 2016-17'!$B$8:$B$391,0)),"")</f>
        <v>0</v>
      </c>
      <c r="K347" s="157">
        <f>_xlfn.IFNA(INDEX('I.KI 2016-17'!Q$8:Q$391,MATCH($B347,'I.KI 2016-17'!$B$8:$B$391,0)),"")</f>
        <v>0</v>
      </c>
      <c r="L347" s="156">
        <f>_xlfn.IFNA(INDEX('I.KI 2016-17'!R$8:R$391,MATCH($B347,'I.KI 2016-17'!$B$8:$B$391,0)),"")</f>
        <v>23.703242226938002</v>
      </c>
      <c r="M347" s="193">
        <f>_xlfn.IFNA(INDEX('I.KI 2016-17'!S$8:S$391,MATCH($B347,'I.KI 2016-17'!$B$8:$B$391,0)),"")</f>
        <v>4.9696392998749994</v>
      </c>
      <c r="N347" s="193">
        <f>_xlfn.IFNA(INDEX('I.KI 2016-17'!T$8:T$391,MATCH($B347,'I.KI 2016-17'!$B$8:$B$391,0)),"")</f>
        <v>0</v>
      </c>
      <c r="O347" s="193">
        <f>_xlfn.IFNA(INDEX('I.KI 2016-17'!U$8:U$391,MATCH($B347,'I.KI 2016-17'!$B$8:$B$391,0)),"")</f>
        <v>0</v>
      </c>
      <c r="P347" s="157">
        <f>_xlfn.IFNA(INDEX('I.KI 2016-17'!V$8:V$391,MATCH($B347,'I.KI 2016-17'!$B$8:$B$391,0)),"")</f>
        <v>0</v>
      </c>
      <c r="Q347" s="156">
        <f>_xlfn.IFNA(INDEX('I.KI 2016-17'!W$8:W$391,MATCH($B347,'I.KI 2016-17'!$B$8:$B$391,0)),"")</f>
        <v>38.947671754449004</v>
      </c>
      <c r="R347" s="193">
        <f>_xlfn.IFNA(INDEX('I.KI 2016-17'!X$8:X$391,MATCH($B347,'I.KI 2016-17'!$B$8:$B$391,0)),"")</f>
        <v>6.9174611058509994</v>
      </c>
      <c r="S347" s="193">
        <f>_xlfn.IFNA(INDEX('I.KI 2016-17'!Y$8:Y$391,MATCH($B347,'I.KI 2016-17'!$B$8:$B$391,0)),"")</f>
        <v>0</v>
      </c>
      <c r="T347" s="193">
        <f>_xlfn.IFNA(INDEX('I.KI 2016-17'!Z$8:Z$391,MATCH($B347,'I.KI 2016-17'!$B$8:$B$391,0)),"")</f>
        <v>0</v>
      </c>
      <c r="U347" s="157">
        <f>_xlfn.IFNA(INDEX('I.KI 2016-17'!AA$8:AA$391,MATCH($B347,'I.KI 2016-17'!$B$8:$B$391,0)),"")</f>
        <v>0</v>
      </c>
      <c r="V347" s="149"/>
      <c r="W347" s="154">
        <f>_xlfn.IFNA(INDEX('I.KI 2016-17'!$H$8:$H$391,MATCH(B347,'I.KI 2016-17'!$B$8:$B$391,0)),"")</f>
        <v>17.192251333487</v>
      </c>
      <c r="X347" s="153">
        <f>_xlfn.IFNA(INDEX('I.KI 2016-17'!$I$8:$I$391,MATCH(B347,'I.KI 2016-17'!$B$8:$B$391,0)),"")</f>
        <v>28.672881526813001</v>
      </c>
      <c r="Y347" s="155">
        <f>_xlfn.IFNA(INDEX('I.KI 2016-17'!$G$8:$G$391,MATCH(B347,'I.KI 2016-17'!$B$8:$B$391,0)),"")</f>
        <v>45.865132860300001</v>
      </c>
      <c r="Z347" s="149"/>
      <c r="AA347" s="156">
        <f>_xlfn.IFNA(IF($B347=$B$382,0,_xlfn.IFNA(INDEX('I.Supplementary 2017-18'!N$8:N$35,MATCH($B347,'I.Supplementary 2017-18'!$B$8:$B$35,0)),INDEX('I.KI 2017-18'!N$9:N$393,MATCH($B347,'I.KI 2017-18'!$B$9:$B$393,0)))),"")</f>
        <v>9.7130041378226508</v>
      </c>
      <c r="AB347" s="193">
        <f>_xlfn.IFNA(IF($B347=$B$382,0,_xlfn.IFNA(INDEX('I.Supplementary 2017-18'!O$8:O$35,MATCH($B347,'I.Supplementary 2017-18'!$B$8:$B$35,0)),INDEX('I.KI 2017-18'!O$9:O$393,MATCH($B347,'I.KI 2017-18'!$B$9:$B$393,0)))),"")</f>
        <v>0.54616718709453194</v>
      </c>
      <c r="AC347" s="193">
        <f>_xlfn.IFNA(IF($B347=$B$382,0,_xlfn.IFNA(INDEX('I.Supplementary 2017-18'!P$8:P$35,MATCH($B347,'I.Supplementary 2017-18'!$B$8:$B$35,0)),INDEX('I.KI 2017-18'!P$9:P$393,MATCH($B347,'I.KI 2017-18'!$B$9:$B$393,0)))),"")</f>
        <v>0</v>
      </c>
      <c r="AD347" s="193">
        <f>_xlfn.IFNA(IF($B347=$B$382,0,_xlfn.IFNA(INDEX('I.Supplementary 2017-18'!Q$8:Q$35,MATCH($B347,'I.Supplementary 2017-18'!$B$8:$B$35,0)),INDEX('I.KI 2017-18'!Q$9:Q$393,MATCH($B347,'I.KI 2017-18'!$B$9:$B$393,0)))),"")</f>
        <v>0</v>
      </c>
      <c r="AE347" s="157">
        <f>_xlfn.IFNA(IF($B347=$B$382,0,_xlfn.IFNA(INDEX('I.Supplementary 2017-18'!R$8:R$35,MATCH($B347,'I.Supplementary 2017-18'!$B$8:$B$35,0)),INDEX('I.KI 2017-18'!R$9:R$393,MATCH($B347,'I.KI 2017-18'!$B$9:$B$393,0)))),"")</f>
        <v>0</v>
      </c>
      <c r="AF347" s="156">
        <f>_xlfn.IFNA(IF($B347=$B$382,0,_xlfn.IFNA(INDEX('I.Supplementary 2017-18'!S$8:S$35,MATCH($B347,'I.Supplementary 2017-18'!$B$8:$B$35,0)),INDEX('I.KI 2017-18'!S$9:S$393,MATCH($B347,'I.KI 2017-18'!$B$9:$B$393,0)))),"")</f>
        <v>24.187168204606611</v>
      </c>
      <c r="AG347" s="193">
        <f>_xlfn.IFNA(IF($B347=$B$382,0,_xlfn.IFNA(INDEX('I.Supplementary 2017-18'!T$8:T$35,MATCH($B347,'I.Supplementary 2017-18'!$B$8:$B$35,0)),INDEX('I.KI 2017-18'!T$9:T$393,MATCH($B347,'I.KI 2017-18'!$B$9:$B$393,0)))),"")</f>
        <v>5.0710995783393198</v>
      </c>
      <c r="AH347" s="193">
        <f>_xlfn.IFNA(IF($B347=$B$382,0,_xlfn.IFNA(INDEX('I.Supplementary 2017-18'!U$8:U$35,MATCH($B347,'I.Supplementary 2017-18'!$B$8:$B$35,0)),INDEX('I.KI 2017-18'!U$9:U$393,MATCH($B347,'I.KI 2017-18'!$B$9:$B$393,0)))),"")</f>
        <v>0</v>
      </c>
      <c r="AI347" s="193">
        <f>_xlfn.IFNA(IF($B347=$B$382,0,_xlfn.IFNA(INDEX('I.Supplementary 2017-18'!V$8:V$35,MATCH($B347,'I.Supplementary 2017-18'!$B$8:$B$35,0)),INDEX('I.KI 2017-18'!V$9:V$393,MATCH($B347,'I.KI 2017-18'!$B$9:$B$393,0)))),"")</f>
        <v>0</v>
      </c>
      <c r="AJ347" s="157">
        <f>_xlfn.IFNA(IF($B347=$B$382,0,_xlfn.IFNA(INDEX('I.Supplementary 2017-18'!W$8:W$35,MATCH($B347,'I.Supplementary 2017-18'!$B$8:$B$35,0)),INDEX('I.KI 2017-18'!W$9:W$393,MATCH($B347,'I.KI 2017-18'!$B$9:$B$393,0)))),"")</f>
        <v>0</v>
      </c>
      <c r="AK347" s="156">
        <f>_xlfn.IFNA(IF($B347=$B$382,0,_xlfn.IFNA(INDEX('I.Supplementary 2017-18'!X$8:X$35,MATCH($B347,'I.Supplementary 2017-18'!$B$8:$B$35,0)),INDEX('I.KI 2017-18'!X$9:X$393,MATCH($B347,'I.KI 2017-18'!$B$9:$B$393,0)))),"")</f>
        <v>33.900172342429258</v>
      </c>
      <c r="AL347" s="193">
        <f>_xlfn.IFNA(IF($B347=$B$382,0,_xlfn.IFNA(INDEX('I.Supplementary 2017-18'!Y$8:Y$35,MATCH($B347,'I.Supplementary 2017-18'!$B$8:$B$35,0)),INDEX('I.KI 2017-18'!Y$9:Y$393,MATCH($B347,'I.KI 2017-18'!$B$9:$B$393,0)))),"")</f>
        <v>5.6172667654338522</v>
      </c>
      <c r="AM347" s="193">
        <f>_xlfn.IFNA(IF($B347=$B$382,0,_xlfn.IFNA(INDEX('I.Supplementary 2017-18'!Z$8:Z$35,MATCH($B347,'I.Supplementary 2017-18'!$B$8:$B$35,0)),INDEX('I.KI 2017-18'!Z$9:Z$393,MATCH($B347,'I.KI 2017-18'!$B$9:$B$393,0)))),"")</f>
        <v>0</v>
      </c>
      <c r="AN347" s="193">
        <f>_xlfn.IFNA(IF($B347=$B$382,0,_xlfn.IFNA(INDEX('I.Supplementary 2017-18'!AA$8:AA$35,MATCH($B347,'I.Supplementary 2017-18'!$B$8:$B$35,0)),INDEX('I.KI 2017-18'!AA$9:AA$393,MATCH($B347,'I.KI 2017-18'!$B$9:$B$393,0)))),"")</f>
        <v>0</v>
      </c>
      <c r="AO347" s="157">
        <f>_xlfn.IFNA(IF($B347=$B$382,0,_xlfn.IFNA(INDEX('I.Supplementary 2017-18'!AB$8:AB$35,MATCH($B347,'I.Supplementary 2017-18'!$B$8:$B$35,0)),INDEX('I.KI 2017-18'!AB$9:AB$393,MATCH($B347,'I.KI 2017-18'!$B$9:$B$393,0)))),"")</f>
        <v>0</v>
      </c>
      <c r="AP347" s="149"/>
      <c r="AQ347" s="156">
        <f>_xlfn.IFNA(IF($B347=$B$381,0,IF($B347=$B$382,0,_xlfn.IFNA(INDEX('I.Supplementary 2017-18'!I$8:I$35,MATCH($B347,'I.Supplementary 2017-18'!$B$8:$B$35,0)),INDEX('I.KI 2017-18'!I$9:I$393,MATCH($B347,'I.KI 2017-18'!$B$9:$B$393,0))))),"")</f>
        <v>10.259171324917183</v>
      </c>
      <c r="AR347" s="149">
        <f>_xlfn.IFNA(IF($B347=$B$381,0,IF($B347=$B$382,0,_xlfn.IFNA(INDEX('I.Supplementary 2017-18'!J$8:J$35,MATCH($B347,'I.Supplementary 2017-18'!$B$8:$B$35,0)),INDEX('I.KI 2017-18'!J$9:J$393,MATCH($B347,'I.KI 2017-18'!$B$9:$B$393,0))))),"")</f>
        <v>29.258267782945932</v>
      </c>
      <c r="AS347" s="157">
        <f>_xlfn.IFNA(IF($B347=$B$381,0,IF($B347=$B$382,0,_xlfn.IFNA(INDEX('I.Supplementary 2017-18'!H$8:H$35,MATCH($B347,'I.Supplementary 2017-18'!$B$8:$B$35,0)),INDEX('I.KI 2017-18'!H$9:H$393,MATCH($B347,'I.KI 2017-18'!$B$9:$B$393,0))))),"")</f>
        <v>39.517439107863112</v>
      </c>
      <c r="AT347" s="149"/>
      <c r="AU347" s="156">
        <f>_xlfn.IFNA(_xlfn.IFNA(INDEX('I.Supplementary 2018-19'!P$8:P$157,MATCH($B347,'I.Supplementary 2018-19'!$B$8:$B$157,0)),INDEX('I.KI 2018-19'!P$9:P$393,MATCH($B347,'I.KI 2018-19'!$B$9:$B$393,0))),"")</f>
        <v>6.1164656625447202</v>
      </c>
      <c r="AV347" s="193">
        <f>_xlfn.IFNA(_xlfn.IFNA(INDEX('I.Supplementary 2018-19'!Q$8:Q$157,MATCH($B347,'I.Supplementary 2018-19'!$B$8:$B$157,0)),INDEX('I.KI 2018-19'!Q$9:Q$393,MATCH($B347,'I.KI 2018-19'!$B$9:$B$393,0))),"")</f>
        <v>-0.30262348710926623</v>
      </c>
      <c r="AW347" s="193">
        <f>_xlfn.IFNA(_xlfn.IFNA(INDEX('I.Supplementary 2018-19'!R$8:R$157,MATCH($B347,'I.Supplementary 2018-19'!$B$8:$B$157,0)),INDEX('I.KI 2018-19'!R$9:R$393,MATCH($B347,'I.KI 2018-19'!$B$9:$B$393,0))),"")</f>
        <v>0</v>
      </c>
      <c r="AX347" s="193">
        <f>_xlfn.IFNA(_xlfn.IFNA(INDEX('I.Supplementary 2018-19'!S$8:S$157,MATCH($B347,'I.Supplementary 2018-19'!$B$8:$B$157,0)),INDEX('I.KI 2018-19'!S$9:S$393,MATCH($B347,'I.KI 2018-19'!$B$9:$B$393,0))),"")</f>
        <v>0</v>
      </c>
      <c r="AY347" s="157">
        <f>_xlfn.IFNA(_xlfn.IFNA(INDEX('I.Supplementary 2018-19'!T$8:T$157,MATCH($B347,'I.Supplementary 2018-19'!$B$8:$B$157,0)),INDEX('I.KI 2018-19'!T$9:T$393,MATCH($B347,'I.KI 2018-19'!$B$9:$B$393,0))),"")</f>
        <v>0</v>
      </c>
      <c r="AZ347" s="156">
        <f>_xlfn.IFNA(_xlfn.IFNA(INDEX('I.Supplementary 2018-19'!U$8:U$157,MATCH($B347,'I.Supplementary 2018-19'!$B$8:$B$157,0)),INDEX('I.KI 2018-19'!U$9:U$393,MATCH($B347,'I.KI 2018-19'!$B$9:$B$393,0))),"")</f>
        <v>24.913821326633418</v>
      </c>
      <c r="BA347" s="193">
        <f>_xlfn.IFNA(_xlfn.IFNA(INDEX('I.Supplementary 2018-19'!V$8:V$157,MATCH($B347,'I.Supplementary 2018-19'!$B$8:$B$157,0)),INDEX('I.KI 2018-19'!V$9:V$393,MATCH($B347,'I.KI 2018-19'!$B$9:$B$393,0))),"")</f>
        <v>5.2234502094482256</v>
      </c>
      <c r="BB347" s="193">
        <f>_xlfn.IFNA(_xlfn.IFNA(INDEX('I.Supplementary 2018-19'!W$8:W$157,MATCH($B347,'I.Supplementary 2018-19'!$B$8:$B$157,0)),INDEX('I.KI 2018-19'!W$9:W$393,MATCH($B347,'I.KI 2018-19'!$B$9:$B$393,0))),"")</f>
        <v>0</v>
      </c>
      <c r="BC347" s="193">
        <f>_xlfn.IFNA(_xlfn.IFNA(INDEX('I.Supplementary 2018-19'!X$8:X$157,MATCH($B347,'I.Supplementary 2018-19'!$B$8:$B$157,0)),INDEX('I.KI 2018-19'!X$9:X$393,MATCH($B347,'I.KI 2018-19'!$B$9:$B$393,0))),"")</f>
        <v>0</v>
      </c>
      <c r="BD347" s="157">
        <f>_xlfn.IFNA(_xlfn.IFNA(INDEX('I.Supplementary 2018-19'!Y$8:Y$157,MATCH($B347,'I.Supplementary 2018-19'!$B$8:$B$157,0)),INDEX('I.KI 2018-19'!Y$9:Y$393,MATCH($B347,'I.KI 2018-19'!$B$9:$B$393,0))),"")</f>
        <v>0</v>
      </c>
      <c r="BE347" s="156">
        <f>_xlfn.IFNA(_xlfn.IFNA(INDEX('I.Supplementary 2018-19'!Z$8:Z$157,MATCH($B347,'I.Supplementary 2018-19'!$B$8:$B$157,0)),INDEX('I.KI 2018-19'!Z$9:Z$393,MATCH($B347,'I.KI 2018-19'!$B$9:$B$393,0))),"")</f>
        <v>31.030286989178137</v>
      </c>
      <c r="BF347" s="193">
        <f>_xlfn.IFNA(_xlfn.IFNA(INDEX('I.Supplementary 2018-19'!AA$8:AA$157,MATCH($B347,'I.Supplementary 2018-19'!$B$8:$B$157,0)),INDEX('I.KI 2018-19'!AA$9:AA$393,MATCH($B347,'I.KI 2018-19'!$B$9:$B$393,0))),"")</f>
        <v>4.9208267223389592</v>
      </c>
      <c r="BG347" s="193">
        <f>_xlfn.IFNA(_xlfn.IFNA(INDEX('I.Supplementary 2018-19'!AB$8:AB$157,MATCH($B347,'I.Supplementary 2018-19'!$B$8:$B$157,0)),INDEX('I.KI 2018-19'!AB$9:AB$393,MATCH($B347,'I.KI 2018-19'!$B$9:$B$393,0))),"")</f>
        <v>0</v>
      </c>
      <c r="BH347" s="193">
        <f>_xlfn.IFNA(_xlfn.IFNA(INDEX('I.Supplementary 2018-19'!AC$8:AC$157,MATCH($B347,'I.Supplementary 2018-19'!$B$8:$B$157,0)),INDEX('I.KI 2018-19'!AC$9:AC$393,MATCH($B347,'I.KI 2018-19'!$B$9:$B$393,0))),"")</f>
        <v>0</v>
      </c>
      <c r="BI347" s="157">
        <f>_xlfn.IFNA(_xlfn.IFNA(INDEX('I.Supplementary 2018-19'!AD$8:AD$157,MATCH($B347,'I.Supplementary 2018-19'!$B$8:$B$157,0)),INDEX('I.KI 2018-19'!AD$9:AD$393,MATCH($B347,'I.KI 2018-19'!$B$9:$B$393,0))),"")</f>
        <v>0</v>
      </c>
      <c r="BJ347" s="149"/>
      <c r="BK347" s="156">
        <f>_xlfn.IFNA(IF($B347=$B$381,0,IF($B347=$B$382,0,_xlfn.IFNA(INDEX('I.Supplementary 2018-19'!I$8:I$157,MATCH($B347,'I.Supplementary 2018-19'!$B$8:$B$157,0)),INDEX('I.KI 2018-19'!I$9:I$393,MATCH($B347,'I.KI 2018-19'!$B$9:$B$393,0))))),"")</f>
        <v>5.8138421754354539</v>
      </c>
      <c r="BL347" s="149">
        <f>_xlfn.IFNA(IF($B347=$B$381,0,IF($B347=$B$382,0,_xlfn.IFNA(INDEX('I.Supplementary 2018-19'!J$8:J$157,MATCH($B347,'I.Supplementary 2018-19'!$B$8:$B$157,0)),INDEX('I.KI 2018-19'!J$9:J$393,MATCH($B347,'I.KI 2018-19'!$B$9:$B$393,0))))),"")</f>
        <v>30.137271536081641</v>
      </c>
      <c r="BM347" s="157">
        <f>_xlfn.IFNA(IF($B347=$B$381,0,IF($B347=$B$382,0,_xlfn.IFNA(INDEX('I.Supplementary 2018-19'!H$8:H$157,MATCH($B347,'I.Supplementary 2018-19'!$B$8:$B$157,0)),INDEX('I.KI 2018-19'!H$9:H$393,MATCH($B347,'I.KI 2018-19'!$B$9:$B$393,0))))),"")</f>
        <v>35.951113711517095</v>
      </c>
    </row>
    <row r="348" spans="2:65">
      <c r="B348" s="121" t="str">
        <f>'Calculations for 2021-22'!B348</f>
        <v>E3735</v>
      </c>
      <c r="C348" s="160" t="str">
        <f>'Calculations for 2021-22'!D348</f>
        <v>E3735</v>
      </c>
      <c r="D348" t="str">
        <f>'Calculations for 2021-22'!E348</f>
        <v>SD</v>
      </c>
      <c r="E348">
        <f>'Calculations for 2021-22'!F348</f>
        <v>0</v>
      </c>
      <c r="F348" s="120" t="str">
        <f>'Calculations for 2021-22'!H348</f>
        <v>Warwick</v>
      </c>
      <c r="G348" s="156">
        <f>_xlfn.IFNA(INDEX('I.KI 2016-17'!M$8:M$391,MATCH($B348,'I.KI 2016-17'!$B$8:$B$391,0)),"")</f>
        <v>0</v>
      </c>
      <c r="H348" s="149">
        <f>_xlfn.IFNA(INDEX('I.KI 2016-17'!N$8:N$391,MATCH($B348,'I.KI 2016-17'!$B$8:$B$391,0)),"")</f>
        <v>1.5867306756049999</v>
      </c>
      <c r="I348" s="149">
        <f>_xlfn.IFNA(INDEX('I.KI 2016-17'!O$8:O$391,MATCH($B348,'I.KI 2016-17'!$B$8:$B$391,0)),"")</f>
        <v>0</v>
      </c>
      <c r="J348" s="149">
        <f>_xlfn.IFNA(INDEX('I.KI 2016-17'!P$8:P$391,MATCH($B348,'I.KI 2016-17'!$B$8:$B$391,0)),"")</f>
        <v>0</v>
      </c>
      <c r="K348" s="157">
        <f>_xlfn.IFNA(INDEX('I.KI 2016-17'!Q$8:Q$391,MATCH($B348,'I.KI 2016-17'!$B$8:$B$391,0)),"")</f>
        <v>0</v>
      </c>
      <c r="L348" s="156">
        <f>_xlfn.IFNA(INDEX('I.KI 2016-17'!R$8:R$391,MATCH($B348,'I.KI 2016-17'!$B$8:$B$391,0)),"")</f>
        <v>0</v>
      </c>
      <c r="M348" s="193">
        <f>_xlfn.IFNA(INDEX('I.KI 2016-17'!S$8:S$391,MATCH($B348,'I.KI 2016-17'!$B$8:$B$391,0)),"")</f>
        <v>3.1545172829920003</v>
      </c>
      <c r="N348" s="193">
        <f>_xlfn.IFNA(INDEX('I.KI 2016-17'!T$8:T$391,MATCH($B348,'I.KI 2016-17'!$B$8:$B$391,0)),"")</f>
        <v>0</v>
      </c>
      <c r="O348" s="193">
        <f>_xlfn.IFNA(INDEX('I.KI 2016-17'!U$8:U$391,MATCH($B348,'I.KI 2016-17'!$B$8:$B$391,0)),"")</f>
        <v>0</v>
      </c>
      <c r="P348" s="157">
        <f>_xlfn.IFNA(INDEX('I.KI 2016-17'!V$8:V$391,MATCH($B348,'I.KI 2016-17'!$B$8:$B$391,0)),"")</f>
        <v>0</v>
      </c>
      <c r="Q348" s="156">
        <f>_xlfn.IFNA(INDEX('I.KI 2016-17'!W$8:W$391,MATCH($B348,'I.KI 2016-17'!$B$8:$B$391,0)),"")</f>
        <v>0</v>
      </c>
      <c r="R348" s="193">
        <f>_xlfn.IFNA(INDEX('I.KI 2016-17'!X$8:X$391,MATCH($B348,'I.KI 2016-17'!$B$8:$B$391,0)),"")</f>
        <v>4.7412479585970004</v>
      </c>
      <c r="S348" s="193">
        <f>_xlfn.IFNA(INDEX('I.KI 2016-17'!Y$8:Y$391,MATCH($B348,'I.KI 2016-17'!$B$8:$B$391,0)),"")</f>
        <v>0</v>
      </c>
      <c r="T348" s="193">
        <f>_xlfn.IFNA(INDEX('I.KI 2016-17'!Z$8:Z$391,MATCH($B348,'I.KI 2016-17'!$B$8:$B$391,0)),"")</f>
        <v>0</v>
      </c>
      <c r="U348" s="157">
        <f>_xlfn.IFNA(INDEX('I.KI 2016-17'!AA$8:AA$391,MATCH($B348,'I.KI 2016-17'!$B$8:$B$391,0)),"")</f>
        <v>0</v>
      </c>
      <c r="V348" s="149"/>
      <c r="W348" s="154">
        <f>_xlfn.IFNA(INDEX('I.KI 2016-17'!$H$8:$H$391,MATCH(B348,'I.KI 2016-17'!$B$8:$B$391,0)),"")</f>
        <v>1.5867306756049999</v>
      </c>
      <c r="X348" s="153">
        <f>_xlfn.IFNA(INDEX('I.KI 2016-17'!$I$8:$I$391,MATCH(B348,'I.KI 2016-17'!$B$8:$B$391,0)),"")</f>
        <v>3.1545172829920003</v>
      </c>
      <c r="Y348" s="155">
        <f>_xlfn.IFNA(INDEX('I.KI 2016-17'!$G$8:$G$391,MATCH(B348,'I.KI 2016-17'!$B$8:$B$391,0)),"")</f>
        <v>4.7412479585970004</v>
      </c>
      <c r="Z348" s="149"/>
      <c r="AA348" s="156">
        <f>_xlfn.IFNA(IF($B348=$B$382,0,_xlfn.IFNA(INDEX('I.Supplementary 2017-18'!N$8:N$35,MATCH($B348,'I.Supplementary 2017-18'!$B$8:$B$35,0)),INDEX('I.KI 2017-18'!N$9:N$393,MATCH($B348,'I.KI 2017-18'!$B$9:$B$393,0)))),"")</f>
        <v>0</v>
      </c>
      <c r="AB348" s="193">
        <f>_xlfn.IFNA(IF($B348=$B$382,0,_xlfn.IFNA(INDEX('I.Supplementary 2017-18'!O$8:O$35,MATCH($B348,'I.Supplementary 2017-18'!$B$8:$B$35,0)),INDEX('I.KI 2017-18'!O$9:O$393,MATCH($B348,'I.KI 2017-18'!$B$9:$B$393,0)))),"")</f>
        <v>0.79367535779053533</v>
      </c>
      <c r="AC348" s="193">
        <f>_xlfn.IFNA(IF($B348=$B$382,0,_xlfn.IFNA(INDEX('I.Supplementary 2017-18'!P$8:P$35,MATCH($B348,'I.Supplementary 2017-18'!$B$8:$B$35,0)),INDEX('I.KI 2017-18'!P$9:P$393,MATCH($B348,'I.KI 2017-18'!$B$9:$B$393,0)))),"")</f>
        <v>0</v>
      </c>
      <c r="AD348" s="193">
        <f>_xlfn.IFNA(IF($B348=$B$382,0,_xlfn.IFNA(INDEX('I.Supplementary 2017-18'!Q$8:Q$35,MATCH($B348,'I.Supplementary 2017-18'!$B$8:$B$35,0)),INDEX('I.KI 2017-18'!Q$9:Q$393,MATCH($B348,'I.KI 2017-18'!$B$9:$B$393,0)))),"")</f>
        <v>0</v>
      </c>
      <c r="AE348" s="157">
        <f>_xlfn.IFNA(IF($B348=$B$382,0,_xlfn.IFNA(INDEX('I.Supplementary 2017-18'!R$8:R$35,MATCH($B348,'I.Supplementary 2017-18'!$B$8:$B$35,0)),INDEX('I.KI 2017-18'!R$9:R$393,MATCH($B348,'I.KI 2017-18'!$B$9:$B$393,0)))),"")</f>
        <v>0</v>
      </c>
      <c r="AF348" s="156">
        <f>_xlfn.IFNA(IF($B348=$B$382,0,_xlfn.IFNA(INDEX('I.Supplementary 2017-18'!S$8:S$35,MATCH($B348,'I.Supplementary 2017-18'!$B$8:$B$35,0)),INDEX('I.KI 2017-18'!S$9:S$393,MATCH($B348,'I.KI 2017-18'!$B$9:$B$393,0)))),"")</f>
        <v>0</v>
      </c>
      <c r="AG348" s="193">
        <f>_xlfn.IFNA(IF($B348=$B$382,0,_xlfn.IFNA(INDEX('I.Supplementary 2017-18'!T$8:T$35,MATCH($B348,'I.Supplementary 2017-18'!$B$8:$B$35,0)),INDEX('I.KI 2017-18'!T$9:T$393,MATCH($B348,'I.KI 2017-18'!$B$9:$B$393,0)))),"")</f>
        <v>3.2189199856108659</v>
      </c>
      <c r="AH348" s="193">
        <f>_xlfn.IFNA(IF($B348=$B$382,0,_xlfn.IFNA(INDEX('I.Supplementary 2017-18'!U$8:U$35,MATCH($B348,'I.Supplementary 2017-18'!$B$8:$B$35,0)),INDEX('I.KI 2017-18'!U$9:U$393,MATCH($B348,'I.KI 2017-18'!$B$9:$B$393,0)))),"")</f>
        <v>0</v>
      </c>
      <c r="AI348" s="193">
        <f>_xlfn.IFNA(IF($B348=$B$382,0,_xlfn.IFNA(INDEX('I.Supplementary 2017-18'!V$8:V$35,MATCH($B348,'I.Supplementary 2017-18'!$B$8:$B$35,0)),INDEX('I.KI 2017-18'!V$9:V$393,MATCH($B348,'I.KI 2017-18'!$B$9:$B$393,0)))),"")</f>
        <v>0</v>
      </c>
      <c r="AJ348" s="157">
        <f>_xlfn.IFNA(IF($B348=$B$382,0,_xlfn.IFNA(INDEX('I.Supplementary 2017-18'!W$8:W$35,MATCH($B348,'I.Supplementary 2017-18'!$B$8:$B$35,0)),INDEX('I.KI 2017-18'!W$9:W$393,MATCH($B348,'I.KI 2017-18'!$B$9:$B$393,0)))),"")</f>
        <v>0</v>
      </c>
      <c r="AK348" s="156">
        <f>_xlfn.IFNA(IF($B348=$B$382,0,_xlfn.IFNA(INDEX('I.Supplementary 2017-18'!X$8:X$35,MATCH($B348,'I.Supplementary 2017-18'!$B$8:$B$35,0)),INDEX('I.KI 2017-18'!X$9:X$393,MATCH($B348,'I.KI 2017-18'!$B$9:$B$393,0)))),"")</f>
        <v>0</v>
      </c>
      <c r="AL348" s="193">
        <f>_xlfn.IFNA(IF($B348=$B$382,0,_xlfn.IFNA(INDEX('I.Supplementary 2017-18'!Y$8:Y$35,MATCH($B348,'I.Supplementary 2017-18'!$B$8:$B$35,0)),INDEX('I.KI 2017-18'!Y$9:Y$393,MATCH($B348,'I.KI 2017-18'!$B$9:$B$393,0)))),"")</f>
        <v>4.0125953434014008</v>
      </c>
      <c r="AM348" s="193">
        <f>_xlfn.IFNA(IF($B348=$B$382,0,_xlfn.IFNA(INDEX('I.Supplementary 2017-18'!Z$8:Z$35,MATCH($B348,'I.Supplementary 2017-18'!$B$8:$B$35,0)),INDEX('I.KI 2017-18'!Z$9:Z$393,MATCH($B348,'I.KI 2017-18'!$B$9:$B$393,0)))),"")</f>
        <v>0</v>
      </c>
      <c r="AN348" s="193">
        <f>_xlfn.IFNA(IF($B348=$B$382,0,_xlfn.IFNA(INDEX('I.Supplementary 2017-18'!AA$8:AA$35,MATCH($B348,'I.Supplementary 2017-18'!$B$8:$B$35,0)),INDEX('I.KI 2017-18'!AA$9:AA$393,MATCH($B348,'I.KI 2017-18'!$B$9:$B$393,0)))),"")</f>
        <v>0</v>
      </c>
      <c r="AO348" s="157">
        <f>_xlfn.IFNA(IF($B348=$B$382,0,_xlfn.IFNA(INDEX('I.Supplementary 2017-18'!AB$8:AB$35,MATCH($B348,'I.Supplementary 2017-18'!$B$8:$B$35,0)),INDEX('I.KI 2017-18'!AB$9:AB$393,MATCH($B348,'I.KI 2017-18'!$B$9:$B$393,0)))),"")</f>
        <v>0</v>
      </c>
      <c r="AP348" s="149"/>
      <c r="AQ348" s="156">
        <f>_xlfn.IFNA(IF($B348=$B$381,0,IF($B348=$B$382,0,_xlfn.IFNA(INDEX('I.Supplementary 2017-18'!I$8:I$35,MATCH($B348,'I.Supplementary 2017-18'!$B$8:$B$35,0)),INDEX('I.KI 2017-18'!I$9:I$393,MATCH($B348,'I.KI 2017-18'!$B$9:$B$393,0))))),"")</f>
        <v>0.79367535779053533</v>
      </c>
      <c r="AR348" s="149">
        <f>_xlfn.IFNA(IF($B348=$B$381,0,IF($B348=$B$382,0,_xlfn.IFNA(INDEX('I.Supplementary 2017-18'!J$8:J$35,MATCH($B348,'I.Supplementary 2017-18'!$B$8:$B$35,0)),INDEX('I.KI 2017-18'!J$9:J$393,MATCH($B348,'I.KI 2017-18'!$B$9:$B$393,0))))),"")</f>
        <v>3.2189199856108659</v>
      </c>
      <c r="AS348" s="157">
        <f>_xlfn.IFNA(IF($B348=$B$381,0,IF($B348=$B$382,0,_xlfn.IFNA(INDEX('I.Supplementary 2017-18'!H$8:H$35,MATCH($B348,'I.Supplementary 2017-18'!$B$8:$B$35,0)),INDEX('I.KI 2017-18'!H$9:H$393,MATCH($B348,'I.KI 2017-18'!$B$9:$B$393,0))))),"")</f>
        <v>4.0125953434014008</v>
      </c>
      <c r="AT348" s="149"/>
      <c r="AU348" s="156">
        <f>_xlfn.IFNA(_xlfn.IFNA(INDEX('I.Supplementary 2018-19'!P$8:P$157,MATCH($B348,'I.Supplementary 2018-19'!$B$8:$B$157,0)),INDEX('I.KI 2018-19'!P$9:P$393,MATCH($B348,'I.KI 2018-19'!$B$9:$B$393,0))),"")</f>
        <v>0</v>
      </c>
      <c r="AV348" s="193">
        <f>_xlfn.IFNA(_xlfn.IFNA(INDEX('I.Supplementary 2018-19'!Q$8:Q$157,MATCH($B348,'I.Supplementary 2018-19'!$B$8:$B$157,0)),INDEX('I.KI 2018-19'!Q$9:Q$393,MATCH($B348,'I.KI 2018-19'!$B$9:$B$393,0))),"")</f>
        <v>0.30673630095245691</v>
      </c>
      <c r="AW348" s="193">
        <f>_xlfn.IFNA(_xlfn.IFNA(INDEX('I.Supplementary 2018-19'!R$8:R$157,MATCH($B348,'I.Supplementary 2018-19'!$B$8:$B$157,0)),INDEX('I.KI 2018-19'!R$9:R$393,MATCH($B348,'I.KI 2018-19'!$B$9:$B$393,0))),"")</f>
        <v>0</v>
      </c>
      <c r="AX348" s="193">
        <f>_xlfn.IFNA(_xlfn.IFNA(INDEX('I.Supplementary 2018-19'!S$8:S$157,MATCH($B348,'I.Supplementary 2018-19'!$B$8:$B$157,0)),INDEX('I.KI 2018-19'!S$9:S$393,MATCH($B348,'I.KI 2018-19'!$B$9:$B$393,0))),"")</f>
        <v>0</v>
      </c>
      <c r="AY348" s="157">
        <f>_xlfn.IFNA(_xlfn.IFNA(INDEX('I.Supplementary 2018-19'!T$8:T$157,MATCH($B348,'I.Supplementary 2018-19'!$B$8:$B$157,0)),INDEX('I.KI 2018-19'!T$9:T$393,MATCH($B348,'I.KI 2018-19'!$B$9:$B$393,0))),"")</f>
        <v>0</v>
      </c>
      <c r="AZ348" s="156">
        <f>_xlfn.IFNA(_xlfn.IFNA(INDEX('I.Supplementary 2018-19'!U$8:U$157,MATCH($B348,'I.Supplementary 2018-19'!$B$8:$B$157,0)),INDEX('I.KI 2018-19'!U$9:U$393,MATCH($B348,'I.KI 2018-19'!$B$9:$B$393,0))),"")</f>
        <v>0</v>
      </c>
      <c r="BA348" s="193">
        <f>_xlfn.IFNA(_xlfn.IFNA(INDEX('I.Supplementary 2018-19'!V$8:V$157,MATCH($B348,'I.Supplementary 2018-19'!$B$8:$B$157,0)),INDEX('I.KI 2018-19'!V$9:V$393,MATCH($B348,'I.KI 2018-19'!$B$9:$B$393,0))),"")</f>
        <v>3.3156257362515356</v>
      </c>
      <c r="BB348" s="193">
        <f>_xlfn.IFNA(_xlfn.IFNA(INDEX('I.Supplementary 2018-19'!W$8:W$157,MATCH($B348,'I.Supplementary 2018-19'!$B$8:$B$157,0)),INDEX('I.KI 2018-19'!W$9:W$393,MATCH($B348,'I.KI 2018-19'!$B$9:$B$393,0))),"")</f>
        <v>0</v>
      </c>
      <c r="BC348" s="193">
        <f>_xlfn.IFNA(_xlfn.IFNA(INDEX('I.Supplementary 2018-19'!X$8:X$157,MATCH($B348,'I.Supplementary 2018-19'!$B$8:$B$157,0)),INDEX('I.KI 2018-19'!X$9:X$393,MATCH($B348,'I.KI 2018-19'!$B$9:$B$393,0))),"")</f>
        <v>0</v>
      </c>
      <c r="BD348" s="157">
        <f>_xlfn.IFNA(_xlfn.IFNA(INDEX('I.Supplementary 2018-19'!Y$8:Y$157,MATCH($B348,'I.Supplementary 2018-19'!$B$8:$B$157,0)),INDEX('I.KI 2018-19'!Y$9:Y$393,MATCH($B348,'I.KI 2018-19'!$B$9:$B$393,0))),"")</f>
        <v>0</v>
      </c>
      <c r="BE348" s="156">
        <f>_xlfn.IFNA(_xlfn.IFNA(INDEX('I.Supplementary 2018-19'!Z$8:Z$157,MATCH($B348,'I.Supplementary 2018-19'!$B$8:$B$157,0)),INDEX('I.KI 2018-19'!Z$9:Z$393,MATCH($B348,'I.KI 2018-19'!$B$9:$B$393,0))),"")</f>
        <v>0</v>
      </c>
      <c r="BF348" s="193">
        <f>_xlfn.IFNA(_xlfn.IFNA(INDEX('I.Supplementary 2018-19'!AA$8:AA$157,MATCH($B348,'I.Supplementary 2018-19'!$B$8:$B$157,0)),INDEX('I.KI 2018-19'!AA$9:AA$393,MATCH($B348,'I.KI 2018-19'!$B$9:$B$393,0))),"")</f>
        <v>3.6223620372039926</v>
      </c>
      <c r="BG348" s="193">
        <f>_xlfn.IFNA(_xlfn.IFNA(INDEX('I.Supplementary 2018-19'!AB$8:AB$157,MATCH($B348,'I.Supplementary 2018-19'!$B$8:$B$157,0)),INDEX('I.KI 2018-19'!AB$9:AB$393,MATCH($B348,'I.KI 2018-19'!$B$9:$B$393,0))),"")</f>
        <v>0</v>
      </c>
      <c r="BH348" s="193">
        <f>_xlfn.IFNA(_xlfn.IFNA(INDEX('I.Supplementary 2018-19'!AC$8:AC$157,MATCH($B348,'I.Supplementary 2018-19'!$B$8:$B$157,0)),INDEX('I.KI 2018-19'!AC$9:AC$393,MATCH($B348,'I.KI 2018-19'!$B$9:$B$393,0))),"")</f>
        <v>0</v>
      </c>
      <c r="BI348" s="157">
        <f>_xlfn.IFNA(_xlfn.IFNA(INDEX('I.Supplementary 2018-19'!AD$8:AD$157,MATCH($B348,'I.Supplementary 2018-19'!$B$8:$B$157,0)),INDEX('I.KI 2018-19'!AD$9:AD$393,MATCH($B348,'I.KI 2018-19'!$B$9:$B$393,0))),"")</f>
        <v>0</v>
      </c>
      <c r="BJ348" s="149"/>
      <c r="BK348" s="156">
        <f>_xlfn.IFNA(IF($B348=$B$381,0,IF($B348=$B$382,0,_xlfn.IFNA(INDEX('I.Supplementary 2018-19'!I$8:I$157,MATCH($B348,'I.Supplementary 2018-19'!$B$8:$B$157,0)),INDEX('I.KI 2018-19'!I$9:I$393,MATCH($B348,'I.KI 2018-19'!$B$9:$B$393,0))))),"")</f>
        <v>0.30673630095245691</v>
      </c>
      <c r="BL348" s="149">
        <f>_xlfn.IFNA(IF($B348=$B$381,0,IF($B348=$B$382,0,_xlfn.IFNA(INDEX('I.Supplementary 2018-19'!J$8:J$157,MATCH($B348,'I.Supplementary 2018-19'!$B$8:$B$157,0)),INDEX('I.KI 2018-19'!J$9:J$393,MATCH($B348,'I.KI 2018-19'!$B$9:$B$393,0))))),"")</f>
        <v>3.3156257362515356</v>
      </c>
      <c r="BM348" s="157">
        <f>_xlfn.IFNA(IF($B348=$B$381,0,IF($B348=$B$382,0,_xlfn.IFNA(INDEX('I.Supplementary 2018-19'!H$8:H$157,MATCH($B348,'I.Supplementary 2018-19'!$B$8:$B$157,0)),INDEX('I.KI 2018-19'!H$9:H$393,MATCH($B348,'I.KI 2018-19'!$B$9:$B$393,0))))),"")</f>
        <v>3.6223620372039926</v>
      </c>
    </row>
    <row r="349" spans="2:65">
      <c r="B349" s="121" t="str">
        <f>'Calculations for 2021-22'!B349</f>
        <v>E3720</v>
      </c>
      <c r="C349" s="160" t="str">
        <f>'Calculations for 2021-22'!D349</f>
        <v>E3720</v>
      </c>
      <c r="D349" t="str">
        <f>'Calculations for 2021-22'!E349</f>
        <v>SCFIR</v>
      </c>
      <c r="E349">
        <f>'Calculations for 2021-22'!F349</f>
        <v>0</v>
      </c>
      <c r="F349" s="120" t="str">
        <f>'Calculations for 2021-22'!H349</f>
        <v>Warwickshire</v>
      </c>
      <c r="G349" s="156">
        <f>_xlfn.IFNA(INDEX('I.KI 2016-17'!M$8:M$391,MATCH($B349,'I.KI 2016-17'!$B$8:$B$391,0)),"")</f>
        <v>34.231055662697997</v>
      </c>
      <c r="H349" s="149">
        <f>_xlfn.IFNA(INDEX('I.KI 2016-17'!N$8:N$391,MATCH($B349,'I.KI 2016-17'!$B$8:$B$391,0)),"")</f>
        <v>0</v>
      </c>
      <c r="I349" s="149">
        <f>_xlfn.IFNA(INDEX('I.KI 2016-17'!O$8:O$391,MATCH($B349,'I.KI 2016-17'!$B$8:$B$391,0)),"")</f>
        <v>3.2714602466429996</v>
      </c>
      <c r="J349" s="149">
        <f>_xlfn.IFNA(INDEX('I.KI 2016-17'!P$8:P$391,MATCH($B349,'I.KI 2016-17'!$B$8:$B$391,0)),"")</f>
        <v>0</v>
      </c>
      <c r="K349" s="157">
        <f>_xlfn.IFNA(INDEX('I.KI 2016-17'!Q$8:Q$391,MATCH($B349,'I.KI 2016-17'!$B$8:$B$391,0)),"")</f>
        <v>0</v>
      </c>
      <c r="L349" s="156">
        <f>_xlfn.IFNA(INDEX('I.KI 2016-17'!R$8:R$391,MATCH($B349,'I.KI 2016-17'!$B$8:$B$391,0)),"")</f>
        <v>54.785460358280005</v>
      </c>
      <c r="M349" s="193">
        <f>_xlfn.IFNA(INDEX('I.KI 2016-17'!S$8:S$391,MATCH($B349,'I.KI 2016-17'!$B$8:$B$391,0)),"")</f>
        <v>0</v>
      </c>
      <c r="N349" s="193">
        <f>_xlfn.IFNA(INDEX('I.KI 2016-17'!T$8:T$391,MATCH($B349,'I.KI 2016-17'!$B$8:$B$391,0)),"")</f>
        <v>3.8741363683709999</v>
      </c>
      <c r="O349" s="193">
        <f>_xlfn.IFNA(INDEX('I.KI 2016-17'!U$8:U$391,MATCH($B349,'I.KI 2016-17'!$B$8:$B$391,0)),"")</f>
        <v>0</v>
      </c>
      <c r="P349" s="157">
        <f>_xlfn.IFNA(INDEX('I.KI 2016-17'!V$8:V$391,MATCH($B349,'I.KI 2016-17'!$B$8:$B$391,0)),"")</f>
        <v>0</v>
      </c>
      <c r="Q349" s="156">
        <f>_xlfn.IFNA(INDEX('I.KI 2016-17'!W$8:W$391,MATCH($B349,'I.KI 2016-17'!$B$8:$B$391,0)),"")</f>
        <v>89.016516020978003</v>
      </c>
      <c r="R349" s="193">
        <f>_xlfn.IFNA(INDEX('I.KI 2016-17'!X$8:X$391,MATCH($B349,'I.KI 2016-17'!$B$8:$B$391,0)),"")</f>
        <v>0</v>
      </c>
      <c r="S349" s="193">
        <f>_xlfn.IFNA(INDEX('I.KI 2016-17'!Y$8:Y$391,MATCH($B349,'I.KI 2016-17'!$B$8:$B$391,0)),"")</f>
        <v>7.145596615014</v>
      </c>
      <c r="T349" s="193">
        <f>_xlfn.IFNA(INDEX('I.KI 2016-17'!Z$8:Z$391,MATCH($B349,'I.KI 2016-17'!$B$8:$B$391,0)),"")</f>
        <v>0</v>
      </c>
      <c r="U349" s="157">
        <f>_xlfn.IFNA(INDEX('I.KI 2016-17'!AA$8:AA$391,MATCH($B349,'I.KI 2016-17'!$B$8:$B$391,0)),"")</f>
        <v>0</v>
      </c>
      <c r="V349" s="149"/>
      <c r="W349" s="154">
        <f>_xlfn.IFNA(INDEX('I.KI 2016-17'!$H$8:$H$391,MATCH(B349,'I.KI 2016-17'!$B$8:$B$391,0)),"")</f>
        <v>37.502515909341</v>
      </c>
      <c r="X349" s="153">
        <f>_xlfn.IFNA(INDEX('I.KI 2016-17'!$I$8:$I$391,MATCH(B349,'I.KI 2016-17'!$B$8:$B$391,0)),"")</f>
        <v>58.659596726651003</v>
      </c>
      <c r="Y349" s="155">
        <f>_xlfn.IFNA(INDEX('I.KI 2016-17'!$G$8:$G$391,MATCH(B349,'I.KI 2016-17'!$B$8:$B$391,0)),"")</f>
        <v>96.162112635992003</v>
      </c>
      <c r="Z349" s="149"/>
      <c r="AA349" s="156">
        <f>_xlfn.IFNA(IF($B349=$B$382,0,_xlfn.IFNA(INDEX('I.Supplementary 2017-18'!N$8:N$35,MATCH($B349,'I.Supplementary 2017-18'!$B$8:$B$35,0)),INDEX('I.KI 2017-18'!N$9:N$393,MATCH($B349,'I.KI 2017-18'!$B$9:$B$393,0)))),"")</f>
        <v>18.236172623274268</v>
      </c>
      <c r="AB349" s="193">
        <f>_xlfn.IFNA(IF($B349=$B$382,0,_xlfn.IFNA(INDEX('I.Supplementary 2017-18'!O$8:O$35,MATCH($B349,'I.Supplementary 2017-18'!$B$8:$B$35,0)),INDEX('I.KI 2017-18'!O$9:O$393,MATCH($B349,'I.KI 2017-18'!$B$9:$B$393,0)))),"")</f>
        <v>0</v>
      </c>
      <c r="AC349" s="193">
        <f>_xlfn.IFNA(IF($B349=$B$382,0,_xlfn.IFNA(INDEX('I.Supplementary 2017-18'!P$8:P$35,MATCH($B349,'I.Supplementary 2017-18'!$B$8:$B$35,0)),INDEX('I.KI 2017-18'!P$9:P$393,MATCH($B349,'I.KI 2017-18'!$B$9:$B$393,0)))),"")</f>
        <v>2.1524982749494912</v>
      </c>
      <c r="AD349" s="193">
        <f>_xlfn.IFNA(IF($B349=$B$382,0,_xlfn.IFNA(INDEX('I.Supplementary 2017-18'!Q$8:Q$35,MATCH($B349,'I.Supplementary 2017-18'!$B$8:$B$35,0)),INDEX('I.KI 2017-18'!Q$9:Q$393,MATCH($B349,'I.KI 2017-18'!$B$9:$B$393,0)))),"")</f>
        <v>0</v>
      </c>
      <c r="AE349" s="157">
        <f>_xlfn.IFNA(IF($B349=$B$382,0,_xlfn.IFNA(INDEX('I.Supplementary 2017-18'!R$8:R$35,MATCH($B349,'I.Supplementary 2017-18'!$B$8:$B$35,0)),INDEX('I.KI 2017-18'!R$9:R$393,MATCH($B349,'I.KI 2017-18'!$B$9:$B$393,0)))),"")</f>
        <v>0</v>
      </c>
      <c r="AF349" s="156">
        <f>_xlfn.IFNA(IF($B349=$B$382,0,_xlfn.IFNA(INDEX('I.Supplementary 2017-18'!S$8:S$35,MATCH($B349,'I.Supplementary 2017-18'!$B$8:$B$35,0)),INDEX('I.KI 2017-18'!S$9:S$393,MATCH($B349,'I.KI 2017-18'!$B$9:$B$393,0)))),"")</f>
        <v>55.903961667597734</v>
      </c>
      <c r="AG349" s="193">
        <f>_xlfn.IFNA(IF($B349=$B$382,0,_xlfn.IFNA(INDEX('I.Supplementary 2017-18'!T$8:T$35,MATCH($B349,'I.Supplementary 2017-18'!$B$8:$B$35,0)),INDEX('I.KI 2017-18'!T$9:T$393,MATCH($B349,'I.KI 2017-18'!$B$9:$B$393,0)))),"")</f>
        <v>0</v>
      </c>
      <c r="AH349" s="193">
        <f>_xlfn.IFNA(IF($B349=$B$382,0,_xlfn.IFNA(INDEX('I.Supplementary 2017-18'!U$8:U$35,MATCH($B349,'I.Supplementary 2017-18'!$B$8:$B$35,0)),INDEX('I.KI 2017-18'!U$9:U$393,MATCH($B349,'I.KI 2017-18'!$B$9:$B$393,0)))),"")</f>
        <v>3.9532308319779577</v>
      </c>
      <c r="AI349" s="193">
        <f>_xlfn.IFNA(IF($B349=$B$382,0,_xlfn.IFNA(INDEX('I.Supplementary 2017-18'!V$8:V$35,MATCH($B349,'I.Supplementary 2017-18'!$B$8:$B$35,0)),INDEX('I.KI 2017-18'!V$9:V$393,MATCH($B349,'I.KI 2017-18'!$B$9:$B$393,0)))),"")</f>
        <v>0</v>
      </c>
      <c r="AJ349" s="157">
        <f>_xlfn.IFNA(IF($B349=$B$382,0,_xlfn.IFNA(INDEX('I.Supplementary 2017-18'!W$8:W$35,MATCH($B349,'I.Supplementary 2017-18'!$B$8:$B$35,0)),INDEX('I.KI 2017-18'!W$9:W$393,MATCH($B349,'I.KI 2017-18'!$B$9:$B$393,0)))),"")</f>
        <v>0</v>
      </c>
      <c r="AK349" s="156">
        <f>_xlfn.IFNA(IF($B349=$B$382,0,_xlfn.IFNA(INDEX('I.Supplementary 2017-18'!X$8:X$35,MATCH($B349,'I.Supplementary 2017-18'!$B$8:$B$35,0)),INDEX('I.KI 2017-18'!X$9:X$393,MATCH($B349,'I.KI 2017-18'!$B$9:$B$393,0)))),"")</f>
        <v>74.140134290871998</v>
      </c>
      <c r="AL349" s="193">
        <f>_xlfn.IFNA(IF($B349=$B$382,0,_xlfn.IFNA(INDEX('I.Supplementary 2017-18'!Y$8:Y$35,MATCH($B349,'I.Supplementary 2017-18'!$B$8:$B$35,0)),INDEX('I.KI 2017-18'!Y$9:Y$393,MATCH($B349,'I.KI 2017-18'!$B$9:$B$393,0)))),"")</f>
        <v>0</v>
      </c>
      <c r="AM349" s="193">
        <f>_xlfn.IFNA(IF($B349=$B$382,0,_xlfn.IFNA(INDEX('I.Supplementary 2017-18'!Z$8:Z$35,MATCH($B349,'I.Supplementary 2017-18'!$B$8:$B$35,0)),INDEX('I.KI 2017-18'!Z$9:Z$393,MATCH($B349,'I.KI 2017-18'!$B$9:$B$393,0)))),"")</f>
        <v>6.1057291069274484</v>
      </c>
      <c r="AN349" s="193">
        <f>_xlfn.IFNA(IF($B349=$B$382,0,_xlfn.IFNA(INDEX('I.Supplementary 2017-18'!AA$8:AA$35,MATCH($B349,'I.Supplementary 2017-18'!$B$8:$B$35,0)),INDEX('I.KI 2017-18'!AA$9:AA$393,MATCH($B349,'I.KI 2017-18'!$B$9:$B$393,0)))),"")</f>
        <v>0</v>
      </c>
      <c r="AO349" s="157">
        <f>_xlfn.IFNA(IF($B349=$B$382,0,_xlfn.IFNA(INDEX('I.Supplementary 2017-18'!AB$8:AB$35,MATCH($B349,'I.Supplementary 2017-18'!$B$8:$B$35,0)),INDEX('I.KI 2017-18'!AB$9:AB$393,MATCH($B349,'I.KI 2017-18'!$B$9:$B$393,0)))),"")</f>
        <v>0</v>
      </c>
      <c r="AP349" s="149"/>
      <c r="AQ349" s="156">
        <f>_xlfn.IFNA(IF($B349=$B$381,0,IF($B349=$B$382,0,_xlfn.IFNA(INDEX('I.Supplementary 2017-18'!I$8:I$35,MATCH($B349,'I.Supplementary 2017-18'!$B$8:$B$35,0)),INDEX('I.KI 2017-18'!I$9:I$393,MATCH($B349,'I.KI 2017-18'!$B$9:$B$393,0))))),"")</f>
        <v>20.388670898223758</v>
      </c>
      <c r="AR349" s="149">
        <f>_xlfn.IFNA(IF($B349=$B$381,0,IF($B349=$B$382,0,_xlfn.IFNA(INDEX('I.Supplementary 2017-18'!J$8:J$35,MATCH($B349,'I.Supplementary 2017-18'!$B$8:$B$35,0)),INDEX('I.KI 2017-18'!J$9:J$393,MATCH($B349,'I.KI 2017-18'!$B$9:$B$393,0))))),"")</f>
        <v>59.857192499575689</v>
      </c>
      <c r="AS349" s="157">
        <f>_xlfn.IFNA(IF($B349=$B$381,0,IF($B349=$B$382,0,_xlfn.IFNA(INDEX('I.Supplementary 2017-18'!H$8:H$35,MATCH($B349,'I.Supplementary 2017-18'!$B$8:$B$35,0)),INDEX('I.KI 2017-18'!H$9:H$393,MATCH($B349,'I.KI 2017-18'!$B$9:$B$393,0))))),"")</f>
        <v>80.24586339779944</v>
      </c>
      <c r="AT349" s="149"/>
      <c r="AU349" s="156">
        <f>_xlfn.IFNA(_xlfn.IFNA(INDEX('I.Supplementary 2018-19'!P$8:P$157,MATCH($B349,'I.Supplementary 2018-19'!$B$8:$B$157,0)),INDEX('I.KI 2018-19'!P$9:P$393,MATCH($B349,'I.KI 2018-19'!$B$9:$B$393,0))),"")</f>
        <v>8.0960499198302625</v>
      </c>
      <c r="AV349" s="193">
        <f>_xlfn.IFNA(_xlfn.IFNA(INDEX('I.Supplementary 2018-19'!Q$8:Q$157,MATCH($B349,'I.Supplementary 2018-19'!$B$8:$B$157,0)),INDEX('I.KI 2018-19'!Q$9:Q$393,MATCH($B349,'I.KI 2018-19'!$B$9:$B$393,0))),"")</f>
        <v>0</v>
      </c>
      <c r="AW349" s="193">
        <f>_xlfn.IFNA(_xlfn.IFNA(INDEX('I.Supplementary 2018-19'!R$8:R$157,MATCH($B349,'I.Supplementary 2018-19'!$B$8:$B$157,0)),INDEX('I.KI 2018-19'!R$9:R$393,MATCH($B349,'I.KI 2018-19'!$B$9:$B$393,0))),"")</f>
        <v>1.5934931136013828</v>
      </c>
      <c r="AX349" s="193">
        <f>_xlfn.IFNA(_xlfn.IFNA(INDEX('I.Supplementary 2018-19'!S$8:S$157,MATCH($B349,'I.Supplementary 2018-19'!$B$8:$B$157,0)),INDEX('I.KI 2018-19'!S$9:S$393,MATCH($B349,'I.KI 2018-19'!$B$9:$B$393,0))),"")</f>
        <v>0</v>
      </c>
      <c r="AY349" s="157">
        <f>_xlfn.IFNA(_xlfn.IFNA(INDEX('I.Supplementary 2018-19'!T$8:T$157,MATCH($B349,'I.Supplementary 2018-19'!$B$8:$B$157,0)),INDEX('I.KI 2018-19'!T$9:T$393,MATCH($B349,'I.KI 2018-19'!$B$9:$B$393,0))),"")</f>
        <v>0</v>
      </c>
      <c r="AZ349" s="156">
        <f>_xlfn.IFNA(_xlfn.IFNA(INDEX('I.Supplementary 2018-19'!U$8:U$157,MATCH($B349,'I.Supplementary 2018-19'!$B$8:$B$157,0)),INDEX('I.KI 2018-19'!U$9:U$393,MATCH($B349,'I.KI 2018-19'!$B$9:$B$393,0))),"")</f>
        <v>57.583479829285217</v>
      </c>
      <c r="BA349" s="193">
        <f>_xlfn.IFNA(_xlfn.IFNA(INDEX('I.Supplementary 2018-19'!V$8:V$157,MATCH($B349,'I.Supplementary 2018-19'!$B$8:$B$157,0)),INDEX('I.KI 2018-19'!V$9:V$393,MATCH($B349,'I.KI 2018-19'!$B$9:$B$393,0))),"")</f>
        <v>0</v>
      </c>
      <c r="BB349" s="193">
        <f>_xlfn.IFNA(_xlfn.IFNA(INDEX('I.Supplementary 2018-19'!W$8:W$157,MATCH($B349,'I.Supplementary 2018-19'!$B$8:$B$157,0)),INDEX('I.KI 2018-19'!W$9:W$393,MATCH($B349,'I.KI 2018-19'!$B$9:$B$393,0))),"")</f>
        <v>4.071997423496609</v>
      </c>
      <c r="BC349" s="193">
        <f>_xlfn.IFNA(_xlfn.IFNA(INDEX('I.Supplementary 2018-19'!X$8:X$157,MATCH($B349,'I.Supplementary 2018-19'!$B$8:$B$157,0)),INDEX('I.KI 2018-19'!X$9:X$393,MATCH($B349,'I.KI 2018-19'!$B$9:$B$393,0))),"")</f>
        <v>0</v>
      </c>
      <c r="BD349" s="157">
        <f>_xlfn.IFNA(_xlfn.IFNA(INDEX('I.Supplementary 2018-19'!Y$8:Y$157,MATCH($B349,'I.Supplementary 2018-19'!$B$8:$B$157,0)),INDEX('I.KI 2018-19'!Y$9:Y$393,MATCH($B349,'I.KI 2018-19'!$B$9:$B$393,0))),"")</f>
        <v>0</v>
      </c>
      <c r="BE349" s="156">
        <f>_xlfn.IFNA(_xlfn.IFNA(INDEX('I.Supplementary 2018-19'!Z$8:Z$157,MATCH($B349,'I.Supplementary 2018-19'!$B$8:$B$157,0)),INDEX('I.KI 2018-19'!Z$9:Z$393,MATCH($B349,'I.KI 2018-19'!$B$9:$B$393,0))),"")</f>
        <v>65.679529749115474</v>
      </c>
      <c r="BF349" s="193">
        <f>_xlfn.IFNA(_xlfn.IFNA(INDEX('I.Supplementary 2018-19'!AA$8:AA$157,MATCH($B349,'I.Supplementary 2018-19'!$B$8:$B$157,0)),INDEX('I.KI 2018-19'!AA$9:AA$393,MATCH($B349,'I.KI 2018-19'!$B$9:$B$393,0))),"")</f>
        <v>0</v>
      </c>
      <c r="BG349" s="193">
        <f>_xlfn.IFNA(_xlfn.IFNA(INDEX('I.Supplementary 2018-19'!AB$8:AB$157,MATCH($B349,'I.Supplementary 2018-19'!$B$8:$B$157,0)),INDEX('I.KI 2018-19'!AB$9:AB$393,MATCH($B349,'I.KI 2018-19'!$B$9:$B$393,0))),"")</f>
        <v>5.665490537097992</v>
      </c>
      <c r="BH349" s="193">
        <f>_xlfn.IFNA(_xlfn.IFNA(INDEX('I.Supplementary 2018-19'!AC$8:AC$157,MATCH($B349,'I.Supplementary 2018-19'!$B$8:$B$157,0)),INDEX('I.KI 2018-19'!AC$9:AC$393,MATCH($B349,'I.KI 2018-19'!$B$9:$B$393,0))),"")</f>
        <v>0</v>
      </c>
      <c r="BI349" s="157">
        <f>_xlfn.IFNA(_xlfn.IFNA(INDEX('I.Supplementary 2018-19'!AD$8:AD$157,MATCH($B349,'I.Supplementary 2018-19'!$B$8:$B$157,0)),INDEX('I.KI 2018-19'!AD$9:AD$393,MATCH($B349,'I.KI 2018-19'!$B$9:$B$393,0))),"")</f>
        <v>0</v>
      </c>
      <c r="BJ349" s="149"/>
      <c r="BK349" s="156">
        <f>_xlfn.IFNA(IF($B349=$B$381,0,IF($B349=$B$382,0,_xlfn.IFNA(INDEX('I.Supplementary 2018-19'!I$8:I$157,MATCH($B349,'I.Supplementary 2018-19'!$B$8:$B$157,0)),INDEX('I.KI 2018-19'!I$9:I$393,MATCH($B349,'I.KI 2018-19'!$B$9:$B$393,0))))),"")</f>
        <v>9.6895430334316455</v>
      </c>
      <c r="BL349" s="149">
        <f>_xlfn.IFNA(IF($B349=$B$381,0,IF($B349=$B$382,0,_xlfn.IFNA(INDEX('I.Supplementary 2018-19'!J$8:J$157,MATCH($B349,'I.Supplementary 2018-19'!$B$8:$B$157,0)),INDEX('I.KI 2018-19'!J$9:J$393,MATCH($B349,'I.KI 2018-19'!$B$9:$B$393,0))))),"")</f>
        <v>61.655477252781829</v>
      </c>
      <c r="BM349" s="157">
        <f>_xlfn.IFNA(IF($B349=$B$381,0,IF($B349=$B$382,0,_xlfn.IFNA(INDEX('I.Supplementary 2018-19'!H$8:H$157,MATCH($B349,'I.Supplementary 2018-19'!$B$8:$B$157,0)),INDEX('I.KI 2018-19'!H$9:H$393,MATCH($B349,'I.KI 2018-19'!$B$9:$B$393,0))))),"")</f>
        <v>71.345020286213469</v>
      </c>
    </row>
    <row r="350" spans="2:65">
      <c r="B350" s="121" t="str">
        <f>'Calculations for 2021-22'!B350</f>
        <v>E1939</v>
      </c>
      <c r="C350" s="160" t="str">
        <f>'Calculations for 2021-22'!D350</f>
        <v>E1939</v>
      </c>
      <c r="D350" t="str">
        <f>'Calculations for 2021-22'!E350</f>
        <v>SD</v>
      </c>
      <c r="E350" t="str">
        <f>'Calculations for 2021-22'!F350</f>
        <v>P1905</v>
      </c>
      <c r="F350" s="120" t="str">
        <f>'Calculations for 2021-22'!H350</f>
        <v>Watford</v>
      </c>
      <c r="G350" s="156">
        <f>_xlfn.IFNA(INDEX('I.KI 2016-17'!M$8:M$391,MATCH($B350,'I.KI 2016-17'!$B$8:$B$391,0)),"")</f>
        <v>0</v>
      </c>
      <c r="H350" s="149">
        <f>_xlfn.IFNA(INDEX('I.KI 2016-17'!N$8:N$391,MATCH($B350,'I.KI 2016-17'!$B$8:$B$391,0)),"")</f>
        <v>1.311304252894</v>
      </c>
      <c r="I350" s="149">
        <f>_xlfn.IFNA(INDEX('I.KI 2016-17'!O$8:O$391,MATCH($B350,'I.KI 2016-17'!$B$8:$B$391,0)),"")</f>
        <v>0</v>
      </c>
      <c r="J350" s="149">
        <f>_xlfn.IFNA(INDEX('I.KI 2016-17'!P$8:P$391,MATCH($B350,'I.KI 2016-17'!$B$8:$B$391,0)),"")</f>
        <v>0</v>
      </c>
      <c r="K350" s="157">
        <f>_xlfn.IFNA(INDEX('I.KI 2016-17'!Q$8:Q$391,MATCH($B350,'I.KI 2016-17'!$B$8:$B$391,0)),"")</f>
        <v>0</v>
      </c>
      <c r="L350" s="156">
        <f>_xlfn.IFNA(INDEX('I.KI 2016-17'!R$8:R$391,MATCH($B350,'I.KI 2016-17'!$B$8:$B$391,0)),"")</f>
        <v>0</v>
      </c>
      <c r="M350" s="193">
        <f>_xlfn.IFNA(INDEX('I.KI 2016-17'!S$8:S$391,MATCH($B350,'I.KI 2016-17'!$B$8:$B$391,0)),"")</f>
        <v>2.598319227578</v>
      </c>
      <c r="N350" s="193">
        <f>_xlfn.IFNA(INDEX('I.KI 2016-17'!T$8:T$391,MATCH($B350,'I.KI 2016-17'!$B$8:$B$391,0)),"")</f>
        <v>0</v>
      </c>
      <c r="O350" s="193">
        <f>_xlfn.IFNA(INDEX('I.KI 2016-17'!U$8:U$391,MATCH($B350,'I.KI 2016-17'!$B$8:$B$391,0)),"")</f>
        <v>0</v>
      </c>
      <c r="P350" s="157">
        <f>_xlfn.IFNA(INDEX('I.KI 2016-17'!V$8:V$391,MATCH($B350,'I.KI 2016-17'!$B$8:$B$391,0)),"")</f>
        <v>0</v>
      </c>
      <c r="Q350" s="156">
        <f>_xlfn.IFNA(INDEX('I.KI 2016-17'!W$8:W$391,MATCH($B350,'I.KI 2016-17'!$B$8:$B$391,0)),"")</f>
        <v>0</v>
      </c>
      <c r="R350" s="193">
        <f>_xlfn.IFNA(INDEX('I.KI 2016-17'!X$8:X$391,MATCH($B350,'I.KI 2016-17'!$B$8:$B$391,0)),"")</f>
        <v>3.9096234804719998</v>
      </c>
      <c r="S350" s="193">
        <f>_xlfn.IFNA(INDEX('I.KI 2016-17'!Y$8:Y$391,MATCH($B350,'I.KI 2016-17'!$B$8:$B$391,0)),"")</f>
        <v>0</v>
      </c>
      <c r="T350" s="193">
        <f>_xlfn.IFNA(INDEX('I.KI 2016-17'!Z$8:Z$391,MATCH($B350,'I.KI 2016-17'!$B$8:$B$391,0)),"")</f>
        <v>0</v>
      </c>
      <c r="U350" s="157">
        <f>_xlfn.IFNA(INDEX('I.KI 2016-17'!AA$8:AA$391,MATCH($B350,'I.KI 2016-17'!$B$8:$B$391,0)),"")</f>
        <v>0</v>
      </c>
      <c r="V350" s="149"/>
      <c r="W350" s="154">
        <f>_xlfn.IFNA(INDEX('I.KI 2016-17'!$H$8:$H$391,MATCH(B350,'I.KI 2016-17'!$B$8:$B$391,0)),"")</f>
        <v>1.311304252894</v>
      </c>
      <c r="X350" s="153">
        <f>_xlfn.IFNA(INDEX('I.KI 2016-17'!$I$8:$I$391,MATCH(B350,'I.KI 2016-17'!$B$8:$B$391,0)),"")</f>
        <v>2.598319227578</v>
      </c>
      <c r="Y350" s="155">
        <f>_xlfn.IFNA(INDEX('I.KI 2016-17'!$G$8:$G$391,MATCH(B350,'I.KI 2016-17'!$B$8:$B$391,0)),"")</f>
        <v>3.9096234804719998</v>
      </c>
      <c r="Z350" s="149"/>
      <c r="AA350" s="156">
        <f>_xlfn.IFNA(IF($B350=$B$382,0,_xlfn.IFNA(INDEX('I.Supplementary 2017-18'!N$8:N$35,MATCH($B350,'I.Supplementary 2017-18'!$B$8:$B$35,0)),INDEX('I.KI 2017-18'!N$9:N$393,MATCH($B350,'I.KI 2017-18'!$B$9:$B$393,0)))),"")</f>
        <v>0</v>
      </c>
      <c r="AB350" s="193">
        <f>_xlfn.IFNA(IF($B350=$B$382,0,_xlfn.IFNA(INDEX('I.Supplementary 2017-18'!O$8:O$35,MATCH($B350,'I.Supplementary 2017-18'!$B$8:$B$35,0)),INDEX('I.KI 2017-18'!O$9:O$393,MATCH($B350,'I.KI 2017-18'!$B$9:$B$393,0)))),"")</f>
        <v>0.56519583799819928</v>
      </c>
      <c r="AC350" s="193">
        <f>_xlfn.IFNA(IF($B350=$B$382,0,_xlfn.IFNA(INDEX('I.Supplementary 2017-18'!P$8:P$35,MATCH($B350,'I.Supplementary 2017-18'!$B$8:$B$35,0)),INDEX('I.KI 2017-18'!P$9:P$393,MATCH($B350,'I.KI 2017-18'!$B$9:$B$393,0)))),"")</f>
        <v>0</v>
      </c>
      <c r="AD350" s="193">
        <f>_xlfn.IFNA(IF($B350=$B$382,0,_xlfn.IFNA(INDEX('I.Supplementary 2017-18'!Q$8:Q$35,MATCH($B350,'I.Supplementary 2017-18'!$B$8:$B$35,0)),INDEX('I.KI 2017-18'!Q$9:Q$393,MATCH($B350,'I.KI 2017-18'!$B$9:$B$393,0)))),"")</f>
        <v>0</v>
      </c>
      <c r="AE350" s="157">
        <f>_xlfn.IFNA(IF($B350=$B$382,0,_xlfn.IFNA(INDEX('I.Supplementary 2017-18'!R$8:R$35,MATCH($B350,'I.Supplementary 2017-18'!$B$8:$B$35,0)),INDEX('I.KI 2017-18'!R$9:R$393,MATCH($B350,'I.KI 2017-18'!$B$9:$B$393,0)))),"")</f>
        <v>0</v>
      </c>
      <c r="AF350" s="156">
        <f>_xlfn.IFNA(IF($B350=$B$382,0,_xlfn.IFNA(INDEX('I.Supplementary 2017-18'!S$8:S$35,MATCH($B350,'I.Supplementary 2017-18'!$B$8:$B$35,0)),INDEX('I.KI 2017-18'!S$9:S$393,MATCH($B350,'I.KI 2017-18'!$B$9:$B$393,0)))),"")</f>
        <v>0</v>
      </c>
      <c r="AG350" s="193">
        <f>_xlfn.IFNA(IF($B350=$B$382,0,_xlfn.IFNA(INDEX('I.Supplementary 2017-18'!T$8:T$35,MATCH($B350,'I.Supplementary 2017-18'!$B$8:$B$35,0)),INDEX('I.KI 2017-18'!T$9:T$393,MATCH($B350,'I.KI 2017-18'!$B$9:$B$393,0)))),"")</f>
        <v>2.6513665769854091</v>
      </c>
      <c r="AH350" s="193">
        <f>_xlfn.IFNA(IF($B350=$B$382,0,_xlfn.IFNA(INDEX('I.Supplementary 2017-18'!U$8:U$35,MATCH($B350,'I.Supplementary 2017-18'!$B$8:$B$35,0)),INDEX('I.KI 2017-18'!U$9:U$393,MATCH($B350,'I.KI 2017-18'!$B$9:$B$393,0)))),"")</f>
        <v>0</v>
      </c>
      <c r="AI350" s="193">
        <f>_xlfn.IFNA(IF($B350=$B$382,0,_xlfn.IFNA(INDEX('I.Supplementary 2017-18'!V$8:V$35,MATCH($B350,'I.Supplementary 2017-18'!$B$8:$B$35,0)),INDEX('I.KI 2017-18'!V$9:V$393,MATCH($B350,'I.KI 2017-18'!$B$9:$B$393,0)))),"")</f>
        <v>0</v>
      </c>
      <c r="AJ350" s="157">
        <f>_xlfn.IFNA(IF($B350=$B$382,0,_xlfn.IFNA(INDEX('I.Supplementary 2017-18'!W$8:W$35,MATCH($B350,'I.Supplementary 2017-18'!$B$8:$B$35,0)),INDEX('I.KI 2017-18'!W$9:W$393,MATCH($B350,'I.KI 2017-18'!$B$9:$B$393,0)))),"")</f>
        <v>0</v>
      </c>
      <c r="AK350" s="156">
        <f>_xlfn.IFNA(IF($B350=$B$382,0,_xlfn.IFNA(INDEX('I.Supplementary 2017-18'!X$8:X$35,MATCH($B350,'I.Supplementary 2017-18'!$B$8:$B$35,0)),INDEX('I.KI 2017-18'!X$9:X$393,MATCH($B350,'I.KI 2017-18'!$B$9:$B$393,0)))),"")</f>
        <v>0</v>
      </c>
      <c r="AL350" s="193">
        <f>_xlfn.IFNA(IF($B350=$B$382,0,_xlfn.IFNA(INDEX('I.Supplementary 2017-18'!Y$8:Y$35,MATCH($B350,'I.Supplementary 2017-18'!$B$8:$B$35,0)),INDEX('I.KI 2017-18'!Y$9:Y$393,MATCH($B350,'I.KI 2017-18'!$B$9:$B$393,0)))),"")</f>
        <v>3.2165624149836085</v>
      </c>
      <c r="AM350" s="193">
        <f>_xlfn.IFNA(IF($B350=$B$382,0,_xlfn.IFNA(INDEX('I.Supplementary 2017-18'!Z$8:Z$35,MATCH($B350,'I.Supplementary 2017-18'!$B$8:$B$35,0)),INDEX('I.KI 2017-18'!Z$9:Z$393,MATCH($B350,'I.KI 2017-18'!$B$9:$B$393,0)))),"")</f>
        <v>0</v>
      </c>
      <c r="AN350" s="193">
        <f>_xlfn.IFNA(IF($B350=$B$382,0,_xlfn.IFNA(INDEX('I.Supplementary 2017-18'!AA$8:AA$35,MATCH($B350,'I.Supplementary 2017-18'!$B$8:$B$35,0)),INDEX('I.KI 2017-18'!AA$9:AA$393,MATCH($B350,'I.KI 2017-18'!$B$9:$B$393,0)))),"")</f>
        <v>0</v>
      </c>
      <c r="AO350" s="157">
        <f>_xlfn.IFNA(IF($B350=$B$382,0,_xlfn.IFNA(INDEX('I.Supplementary 2017-18'!AB$8:AB$35,MATCH($B350,'I.Supplementary 2017-18'!$B$8:$B$35,0)),INDEX('I.KI 2017-18'!AB$9:AB$393,MATCH($B350,'I.KI 2017-18'!$B$9:$B$393,0)))),"")</f>
        <v>0</v>
      </c>
      <c r="AP350" s="149"/>
      <c r="AQ350" s="156">
        <f>_xlfn.IFNA(IF($B350=$B$381,0,IF($B350=$B$382,0,_xlfn.IFNA(INDEX('I.Supplementary 2017-18'!I$8:I$35,MATCH($B350,'I.Supplementary 2017-18'!$B$8:$B$35,0)),INDEX('I.KI 2017-18'!I$9:I$393,MATCH($B350,'I.KI 2017-18'!$B$9:$B$393,0))))),"")</f>
        <v>0.56519583799819928</v>
      </c>
      <c r="AR350" s="149">
        <f>_xlfn.IFNA(IF($B350=$B$381,0,IF($B350=$B$382,0,_xlfn.IFNA(INDEX('I.Supplementary 2017-18'!J$8:J$35,MATCH($B350,'I.Supplementary 2017-18'!$B$8:$B$35,0)),INDEX('I.KI 2017-18'!J$9:J$393,MATCH($B350,'I.KI 2017-18'!$B$9:$B$393,0))))),"")</f>
        <v>2.6513665769854091</v>
      </c>
      <c r="AS350" s="157">
        <f>_xlfn.IFNA(IF($B350=$B$381,0,IF($B350=$B$382,0,_xlfn.IFNA(INDEX('I.Supplementary 2017-18'!H$8:H$35,MATCH($B350,'I.Supplementary 2017-18'!$B$8:$B$35,0)),INDEX('I.KI 2017-18'!H$9:H$393,MATCH($B350,'I.KI 2017-18'!$B$9:$B$393,0))))),"")</f>
        <v>3.2165624149836085</v>
      </c>
      <c r="AT350" s="149"/>
      <c r="AU350" s="156">
        <f>_xlfn.IFNA(_xlfn.IFNA(INDEX('I.Supplementary 2018-19'!P$8:P$157,MATCH($B350,'I.Supplementary 2018-19'!$B$8:$B$157,0)),INDEX('I.KI 2018-19'!P$9:P$393,MATCH($B350,'I.KI 2018-19'!$B$9:$B$393,0))),"")</f>
        <v>0</v>
      </c>
      <c r="AV350" s="193">
        <f>_xlfn.IFNA(_xlfn.IFNA(INDEX('I.Supplementary 2018-19'!Q$8:Q$157,MATCH($B350,'I.Supplementary 2018-19'!$B$8:$B$157,0)),INDEX('I.KI 2018-19'!Q$9:Q$393,MATCH($B350,'I.KI 2018-19'!$B$9:$B$393,0))),"")</f>
        <v>0.11429887527967802</v>
      </c>
      <c r="AW350" s="193">
        <f>_xlfn.IFNA(_xlfn.IFNA(INDEX('I.Supplementary 2018-19'!R$8:R$157,MATCH($B350,'I.Supplementary 2018-19'!$B$8:$B$157,0)),INDEX('I.KI 2018-19'!R$9:R$393,MATCH($B350,'I.KI 2018-19'!$B$9:$B$393,0))),"")</f>
        <v>0</v>
      </c>
      <c r="AX350" s="193">
        <f>_xlfn.IFNA(_xlfn.IFNA(INDEX('I.Supplementary 2018-19'!S$8:S$157,MATCH($B350,'I.Supplementary 2018-19'!$B$8:$B$157,0)),INDEX('I.KI 2018-19'!S$9:S$393,MATCH($B350,'I.KI 2018-19'!$B$9:$B$393,0))),"")</f>
        <v>0</v>
      </c>
      <c r="AY350" s="157">
        <f>_xlfn.IFNA(_xlfn.IFNA(INDEX('I.Supplementary 2018-19'!T$8:T$157,MATCH($B350,'I.Supplementary 2018-19'!$B$8:$B$157,0)),INDEX('I.KI 2018-19'!T$9:T$393,MATCH($B350,'I.KI 2018-19'!$B$9:$B$393,0))),"")</f>
        <v>0</v>
      </c>
      <c r="AZ350" s="156">
        <f>_xlfn.IFNA(_xlfn.IFNA(INDEX('I.Supplementary 2018-19'!U$8:U$157,MATCH($B350,'I.Supplementary 2018-19'!$B$8:$B$157,0)),INDEX('I.KI 2018-19'!U$9:U$393,MATCH($B350,'I.KI 2018-19'!$B$9:$B$393,0))),"")</f>
        <v>0</v>
      </c>
      <c r="BA350" s="193">
        <f>_xlfn.IFNA(_xlfn.IFNA(INDEX('I.Supplementary 2018-19'!V$8:V$157,MATCH($B350,'I.Supplementary 2018-19'!$B$8:$B$157,0)),INDEX('I.KI 2018-19'!V$9:V$393,MATCH($B350,'I.KI 2018-19'!$B$9:$B$393,0))),"")</f>
        <v>2.7310213668519236</v>
      </c>
      <c r="BB350" s="193">
        <f>_xlfn.IFNA(_xlfn.IFNA(INDEX('I.Supplementary 2018-19'!W$8:W$157,MATCH($B350,'I.Supplementary 2018-19'!$B$8:$B$157,0)),INDEX('I.KI 2018-19'!W$9:W$393,MATCH($B350,'I.KI 2018-19'!$B$9:$B$393,0))),"")</f>
        <v>0</v>
      </c>
      <c r="BC350" s="193">
        <f>_xlfn.IFNA(_xlfn.IFNA(INDEX('I.Supplementary 2018-19'!X$8:X$157,MATCH($B350,'I.Supplementary 2018-19'!$B$8:$B$157,0)),INDEX('I.KI 2018-19'!X$9:X$393,MATCH($B350,'I.KI 2018-19'!$B$9:$B$393,0))),"")</f>
        <v>0</v>
      </c>
      <c r="BD350" s="157">
        <f>_xlfn.IFNA(_xlfn.IFNA(INDEX('I.Supplementary 2018-19'!Y$8:Y$157,MATCH($B350,'I.Supplementary 2018-19'!$B$8:$B$157,0)),INDEX('I.KI 2018-19'!Y$9:Y$393,MATCH($B350,'I.KI 2018-19'!$B$9:$B$393,0))),"")</f>
        <v>0</v>
      </c>
      <c r="BE350" s="156">
        <f>_xlfn.IFNA(_xlfn.IFNA(INDEX('I.Supplementary 2018-19'!Z$8:Z$157,MATCH($B350,'I.Supplementary 2018-19'!$B$8:$B$157,0)),INDEX('I.KI 2018-19'!Z$9:Z$393,MATCH($B350,'I.KI 2018-19'!$B$9:$B$393,0))),"")</f>
        <v>0</v>
      </c>
      <c r="BF350" s="193">
        <f>_xlfn.IFNA(_xlfn.IFNA(INDEX('I.Supplementary 2018-19'!AA$8:AA$157,MATCH($B350,'I.Supplementary 2018-19'!$B$8:$B$157,0)),INDEX('I.KI 2018-19'!AA$9:AA$393,MATCH($B350,'I.KI 2018-19'!$B$9:$B$393,0))),"")</f>
        <v>2.8453202421316015</v>
      </c>
      <c r="BG350" s="193">
        <f>_xlfn.IFNA(_xlfn.IFNA(INDEX('I.Supplementary 2018-19'!AB$8:AB$157,MATCH($B350,'I.Supplementary 2018-19'!$B$8:$B$157,0)),INDEX('I.KI 2018-19'!AB$9:AB$393,MATCH($B350,'I.KI 2018-19'!$B$9:$B$393,0))),"")</f>
        <v>0</v>
      </c>
      <c r="BH350" s="193">
        <f>_xlfn.IFNA(_xlfn.IFNA(INDEX('I.Supplementary 2018-19'!AC$8:AC$157,MATCH($B350,'I.Supplementary 2018-19'!$B$8:$B$157,0)),INDEX('I.KI 2018-19'!AC$9:AC$393,MATCH($B350,'I.KI 2018-19'!$B$9:$B$393,0))),"")</f>
        <v>0</v>
      </c>
      <c r="BI350" s="157">
        <f>_xlfn.IFNA(_xlfn.IFNA(INDEX('I.Supplementary 2018-19'!AD$8:AD$157,MATCH($B350,'I.Supplementary 2018-19'!$B$8:$B$157,0)),INDEX('I.KI 2018-19'!AD$9:AD$393,MATCH($B350,'I.KI 2018-19'!$B$9:$B$393,0))),"")</f>
        <v>0</v>
      </c>
      <c r="BJ350" s="149"/>
      <c r="BK350" s="156">
        <f>_xlfn.IFNA(IF($B350=$B$381,0,IF($B350=$B$382,0,_xlfn.IFNA(INDEX('I.Supplementary 2018-19'!I$8:I$157,MATCH($B350,'I.Supplementary 2018-19'!$B$8:$B$157,0)),INDEX('I.KI 2018-19'!I$9:I$393,MATCH($B350,'I.KI 2018-19'!$B$9:$B$393,0))))),"")</f>
        <v>0.11429887527967802</v>
      </c>
      <c r="BL350" s="149">
        <f>_xlfn.IFNA(IF($B350=$B$381,0,IF($B350=$B$382,0,_xlfn.IFNA(INDEX('I.Supplementary 2018-19'!J$8:J$157,MATCH($B350,'I.Supplementary 2018-19'!$B$8:$B$157,0)),INDEX('I.KI 2018-19'!J$9:J$393,MATCH($B350,'I.KI 2018-19'!$B$9:$B$393,0))))),"")</f>
        <v>2.7310213668519236</v>
      </c>
      <c r="BM350" s="157">
        <f>_xlfn.IFNA(IF($B350=$B$381,0,IF($B350=$B$382,0,_xlfn.IFNA(INDEX('I.Supplementary 2018-19'!H$8:H$157,MATCH($B350,'I.Supplementary 2018-19'!$B$8:$B$157,0)),INDEX('I.KI 2018-19'!H$9:H$393,MATCH($B350,'I.KI 2018-19'!$B$9:$B$393,0))))),"")</f>
        <v>2.8453202421316015</v>
      </c>
    </row>
    <row r="351" spans="2:65">
      <c r="B351" s="121" t="str">
        <f>'Calculations for 2021-22'!B351</f>
        <v>E3640</v>
      </c>
      <c r="C351" s="160" t="str">
        <f>'Calculations for 2021-22'!D351</f>
        <v>E3640</v>
      </c>
      <c r="D351" t="str">
        <f>'Calculations for 2021-22'!E351</f>
        <v>SD</v>
      </c>
      <c r="E351">
        <f>'Calculations for 2021-22'!F351</f>
        <v>0</v>
      </c>
      <c r="F351" s="120" t="str">
        <f>'Calculations for 2021-22'!H351</f>
        <v>Waverley</v>
      </c>
      <c r="G351" s="156">
        <f>_xlfn.IFNA(INDEX('I.KI 2016-17'!M$8:M$391,MATCH($B351,'I.KI 2016-17'!$B$8:$B$391,0)),"")</f>
        <v>0</v>
      </c>
      <c r="H351" s="149">
        <f>_xlfn.IFNA(INDEX('I.KI 2016-17'!N$8:N$391,MATCH($B351,'I.KI 2016-17'!$B$8:$B$391,0)),"")</f>
        <v>0.76474891622899999</v>
      </c>
      <c r="I351" s="149">
        <f>_xlfn.IFNA(INDEX('I.KI 2016-17'!O$8:O$391,MATCH($B351,'I.KI 2016-17'!$B$8:$B$391,0)),"")</f>
        <v>0</v>
      </c>
      <c r="J351" s="149">
        <f>_xlfn.IFNA(INDEX('I.KI 2016-17'!P$8:P$391,MATCH($B351,'I.KI 2016-17'!$B$8:$B$391,0)),"")</f>
        <v>0</v>
      </c>
      <c r="K351" s="157">
        <f>_xlfn.IFNA(INDEX('I.KI 2016-17'!Q$8:Q$391,MATCH($B351,'I.KI 2016-17'!$B$8:$B$391,0)),"")</f>
        <v>0</v>
      </c>
      <c r="L351" s="156">
        <f>_xlfn.IFNA(INDEX('I.KI 2016-17'!R$8:R$391,MATCH($B351,'I.KI 2016-17'!$B$8:$B$391,0)),"")</f>
        <v>0</v>
      </c>
      <c r="M351" s="193">
        <f>_xlfn.IFNA(INDEX('I.KI 2016-17'!S$8:S$391,MATCH($B351,'I.KI 2016-17'!$B$8:$B$391,0)),"")</f>
        <v>1.8327865022110001</v>
      </c>
      <c r="N351" s="193">
        <f>_xlfn.IFNA(INDEX('I.KI 2016-17'!T$8:T$391,MATCH($B351,'I.KI 2016-17'!$B$8:$B$391,0)),"")</f>
        <v>0</v>
      </c>
      <c r="O351" s="193">
        <f>_xlfn.IFNA(INDEX('I.KI 2016-17'!U$8:U$391,MATCH($B351,'I.KI 2016-17'!$B$8:$B$391,0)),"")</f>
        <v>0</v>
      </c>
      <c r="P351" s="157">
        <f>_xlfn.IFNA(INDEX('I.KI 2016-17'!V$8:V$391,MATCH($B351,'I.KI 2016-17'!$B$8:$B$391,0)),"")</f>
        <v>0</v>
      </c>
      <c r="Q351" s="156">
        <f>_xlfn.IFNA(INDEX('I.KI 2016-17'!W$8:W$391,MATCH($B351,'I.KI 2016-17'!$B$8:$B$391,0)),"")</f>
        <v>0</v>
      </c>
      <c r="R351" s="193">
        <f>_xlfn.IFNA(INDEX('I.KI 2016-17'!X$8:X$391,MATCH($B351,'I.KI 2016-17'!$B$8:$B$391,0)),"")</f>
        <v>2.5975354184400001</v>
      </c>
      <c r="S351" s="193">
        <f>_xlfn.IFNA(INDEX('I.KI 2016-17'!Y$8:Y$391,MATCH($B351,'I.KI 2016-17'!$B$8:$B$391,0)),"")</f>
        <v>0</v>
      </c>
      <c r="T351" s="193">
        <f>_xlfn.IFNA(INDEX('I.KI 2016-17'!Z$8:Z$391,MATCH($B351,'I.KI 2016-17'!$B$8:$B$391,0)),"")</f>
        <v>0</v>
      </c>
      <c r="U351" s="157">
        <f>_xlfn.IFNA(INDEX('I.KI 2016-17'!AA$8:AA$391,MATCH($B351,'I.KI 2016-17'!$B$8:$B$391,0)),"")</f>
        <v>0</v>
      </c>
      <c r="V351" s="149"/>
      <c r="W351" s="154">
        <f>_xlfn.IFNA(INDEX('I.KI 2016-17'!$H$8:$H$391,MATCH(B351,'I.KI 2016-17'!$B$8:$B$391,0)),"")</f>
        <v>0.76474891622899999</v>
      </c>
      <c r="X351" s="153">
        <f>_xlfn.IFNA(INDEX('I.KI 2016-17'!$I$8:$I$391,MATCH(B351,'I.KI 2016-17'!$B$8:$B$391,0)),"")</f>
        <v>1.8327865022110001</v>
      </c>
      <c r="Y351" s="155">
        <f>_xlfn.IFNA(INDEX('I.KI 2016-17'!$G$8:$G$391,MATCH(B351,'I.KI 2016-17'!$B$8:$B$391,0)),"")</f>
        <v>2.5975354184400001</v>
      </c>
      <c r="Z351" s="149"/>
      <c r="AA351" s="156">
        <f>_xlfn.IFNA(IF($B351=$B$382,0,_xlfn.IFNA(INDEX('I.Supplementary 2017-18'!N$8:N$35,MATCH($B351,'I.Supplementary 2017-18'!$B$8:$B$35,0)),INDEX('I.KI 2017-18'!N$9:N$393,MATCH($B351,'I.KI 2017-18'!$B$9:$B$393,0)))),"")</f>
        <v>0</v>
      </c>
      <c r="AB351" s="193">
        <f>_xlfn.IFNA(IF($B351=$B$382,0,_xlfn.IFNA(INDEX('I.Supplementary 2017-18'!O$8:O$35,MATCH($B351,'I.Supplementary 2017-18'!$B$8:$B$35,0)),INDEX('I.KI 2017-18'!O$9:O$393,MATCH($B351,'I.KI 2017-18'!$B$9:$B$393,0)))),"")</f>
        <v>6.0909008980393413E-2</v>
      </c>
      <c r="AC351" s="193">
        <f>_xlfn.IFNA(IF($B351=$B$382,0,_xlfn.IFNA(INDEX('I.Supplementary 2017-18'!P$8:P$35,MATCH($B351,'I.Supplementary 2017-18'!$B$8:$B$35,0)),INDEX('I.KI 2017-18'!P$9:P$393,MATCH($B351,'I.KI 2017-18'!$B$9:$B$393,0)))),"")</f>
        <v>0</v>
      </c>
      <c r="AD351" s="193">
        <f>_xlfn.IFNA(IF($B351=$B$382,0,_xlfn.IFNA(INDEX('I.Supplementary 2017-18'!Q$8:Q$35,MATCH($B351,'I.Supplementary 2017-18'!$B$8:$B$35,0)),INDEX('I.KI 2017-18'!Q$9:Q$393,MATCH($B351,'I.KI 2017-18'!$B$9:$B$393,0)))),"")</f>
        <v>0</v>
      </c>
      <c r="AE351" s="157">
        <f>_xlfn.IFNA(IF($B351=$B$382,0,_xlfn.IFNA(INDEX('I.Supplementary 2017-18'!R$8:R$35,MATCH($B351,'I.Supplementary 2017-18'!$B$8:$B$35,0)),INDEX('I.KI 2017-18'!R$9:R$393,MATCH($B351,'I.KI 2017-18'!$B$9:$B$393,0)))),"")</f>
        <v>0</v>
      </c>
      <c r="AF351" s="156">
        <f>_xlfn.IFNA(IF($B351=$B$382,0,_xlfn.IFNA(INDEX('I.Supplementary 2017-18'!S$8:S$35,MATCH($B351,'I.Supplementary 2017-18'!$B$8:$B$35,0)),INDEX('I.KI 2017-18'!S$9:S$393,MATCH($B351,'I.KI 2017-18'!$B$9:$B$393,0)))),"")</f>
        <v>0</v>
      </c>
      <c r="AG351" s="193">
        <f>_xlfn.IFNA(IF($B351=$B$382,0,_xlfn.IFNA(INDEX('I.Supplementary 2017-18'!T$8:T$35,MATCH($B351,'I.Supplementary 2017-18'!$B$8:$B$35,0)),INDEX('I.KI 2017-18'!T$9:T$393,MATCH($B351,'I.KI 2017-18'!$B$9:$B$393,0)))),"")</f>
        <v>1.8702047166243987</v>
      </c>
      <c r="AH351" s="193">
        <f>_xlfn.IFNA(IF($B351=$B$382,0,_xlfn.IFNA(INDEX('I.Supplementary 2017-18'!U$8:U$35,MATCH($B351,'I.Supplementary 2017-18'!$B$8:$B$35,0)),INDEX('I.KI 2017-18'!U$9:U$393,MATCH($B351,'I.KI 2017-18'!$B$9:$B$393,0)))),"")</f>
        <v>0</v>
      </c>
      <c r="AI351" s="193">
        <f>_xlfn.IFNA(IF($B351=$B$382,0,_xlfn.IFNA(INDEX('I.Supplementary 2017-18'!V$8:V$35,MATCH($B351,'I.Supplementary 2017-18'!$B$8:$B$35,0)),INDEX('I.KI 2017-18'!V$9:V$393,MATCH($B351,'I.KI 2017-18'!$B$9:$B$393,0)))),"")</f>
        <v>0</v>
      </c>
      <c r="AJ351" s="157">
        <f>_xlfn.IFNA(IF($B351=$B$382,0,_xlfn.IFNA(INDEX('I.Supplementary 2017-18'!W$8:W$35,MATCH($B351,'I.Supplementary 2017-18'!$B$8:$B$35,0)),INDEX('I.KI 2017-18'!W$9:W$393,MATCH($B351,'I.KI 2017-18'!$B$9:$B$393,0)))),"")</f>
        <v>0</v>
      </c>
      <c r="AK351" s="156">
        <f>_xlfn.IFNA(IF($B351=$B$382,0,_xlfn.IFNA(INDEX('I.Supplementary 2017-18'!X$8:X$35,MATCH($B351,'I.Supplementary 2017-18'!$B$8:$B$35,0)),INDEX('I.KI 2017-18'!X$9:X$393,MATCH($B351,'I.KI 2017-18'!$B$9:$B$393,0)))),"")</f>
        <v>0</v>
      </c>
      <c r="AL351" s="193">
        <f>_xlfn.IFNA(IF($B351=$B$382,0,_xlfn.IFNA(INDEX('I.Supplementary 2017-18'!Y$8:Y$35,MATCH($B351,'I.Supplementary 2017-18'!$B$8:$B$35,0)),INDEX('I.KI 2017-18'!Y$9:Y$393,MATCH($B351,'I.KI 2017-18'!$B$9:$B$393,0)))),"")</f>
        <v>1.9311137256047921</v>
      </c>
      <c r="AM351" s="193">
        <f>_xlfn.IFNA(IF($B351=$B$382,0,_xlfn.IFNA(INDEX('I.Supplementary 2017-18'!Z$8:Z$35,MATCH($B351,'I.Supplementary 2017-18'!$B$8:$B$35,0)),INDEX('I.KI 2017-18'!Z$9:Z$393,MATCH($B351,'I.KI 2017-18'!$B$9:$B$393,0)))),"")</f>
        <v>0</v>
      </c>
      <c r="AN351" s="193">
        <f>_xlfn.IFNA(IF($B351=$B$382,0,_xlfn.IFNA(INDEX('I.Supplementary 2017-18'!AA$8:AA$35,MATCH($B351,'I.Supplementary 2017-18'!$B$8:$B$35,0)),INDEX('I.KI 2017-18'!AA$9:AA$393,MATCH($B351,'I.KI 2017-18'!$B$9:$B$393,0)))),"")</f>
        <v>0</v>
      </c>
      <c r="AO351" s="157">
        <f>_xlfn.IFNA(IF($B351=$B$382,0,_xlfn.IFNA(INDEX('I.Supplementary 2017-18'!AB$8:AB$35,MATCH($B351,'I.Supplementary 2017-18'!$B$8:$B$35,0)),INDEX('I.KI 2017-18'!AB$9:AB$393,MATCH($B351,'I.KI 2017-18'!$B$9:$B$393,0)))),"")</f>
        <v>0</v>
      </c>
      <c r="AP351" s="149"/>
      <c r="AQ351" s="156">
        <f>_xlfn.IFNA(IF($B351=$B$381,0,IF($B351=$B$382,0,_xlfn.IFNA(INDEX('I.Supplementary 2017-18'!I$8:I$35,MATCH($B351,'I.Supplementary 2017-18'!$B$8:$B$35,0)),INDEX('I.KI 2017-18'!I$9:I$393,MATCH($B351,'I.KI 2017-18'!$B$9:$B$393,0))))),"")</f>
        <v>6.0909008980393413E-2</v>
      </c>
      <c r="AR351" s="149">
        <f>_xlfn.IFNA(IF($B351=$B$381,0,IF($B351=$B$382,0,_xlfn.IFNA(INDEX('I.Supplementary 2017-18'!J$8:J$35,MATCH($B351,'I.Supplementary 2017-18'!$B$8:$B$35,0)),INDEX('I.KI 2017-18'!J$9:J$393,MATCH($B351,'I.KI 2017-18'!$B$9:$B$393,0))))),"")</f>
        <v>1.8702047166243987</v>
      </c>
      <c r="AS351" s="157">
        <f>_xlfn.IFNA(IF($B351=$B$381,0,IF($B351=$B$382,0,_xlfn.IFNA(INDEX('I.Supplementary 2017-18'!H$8:H$35,MATCH($B351,'I.Supplementary 2017-18'!$B$8:$B$35,0)),INDEX('I.KI 2017-18'!H$9:H$393,MATCH($B351,'I.KI 2017-18'!$B$9:$B$393,0))))),"")</f>
        <v>1.9311137256047921</v>
      </c>
      <c r="AT351" s="149"/>
      <c r="AU351" s="156">
        <f>_xlfn.IFNA(_xlfn.IFNA(INDEX('I.Supplementary 2018-19'!P$8:P$157,MATCH($B351,'I.Supplementary 2018-19'!$B$8:$B$157,0)),INDEX('I.KI 2018-19'!P$9:P$393,MATCH($B351,'I.KI 2018-19'!$B$9:$B$393,0))),"")</f>
        <v>0</v>
      </c>
      <c r="AV351" s="193">
        <f>_xlfn.IFNA(_xlfn.IFNA(INDEX('I.Supplementary 2018-19'!Q$8:Q$157,MATCH($B351,'I.Supplementary 2018-19'!$B$8:$B$157,0)),INDEX('I.KI 2018-19'!Q$9:Q$393,MATCH($B351,'I.KI 2018-19'!$B$9:$B$393,0))),"")</f>
        <v>0</v>
      </c>
      <c r="AW351" s="193">
        <f>_xlfn.IFNA(_xlfn.IFNA(INDEX('I.Supplementary 2018-19'!R$8:R$157,MATCH($B351,'I.Supplementary 2018-19'!$B$8:$B$157,0)),INDEX('I.KI 2018-19'!R$9:R$393,MATCH($B351,'I.KI 2018-19'!$B$9:$B$393,0))),"")</f>
        <v>0</v>
      </c>
      <c r="AX351" s="193">
        <f>_xlfn.IFNA(_xlfn.IFNA(INDEX('I.Supplementary 2018-19'!S$8:S$157,MATCH($B351,'I.Supplementary 2018-19'!$B$8:$B$157,0)),INDEX('I.KI 2018-19'!S$9:S$393,MATCH($B351,'I.KI 2018-19'!$B$9:$B$393,0))),"")</f>
        <v>0</v>
      </c>
      <c r="AY351" s="157">
        <f>_xlfn.IFNA(_xlfn.IFNA(INDEX('I.Supplementary 2018-19'!T$8:T$157,MATCH($B351,'I.Supplementary 2018-19'!$B$8:$B$157,0)),INDEX('I.KI 2018-19'!T$9:T$393,MATCH($B351,'I.KI 2018-19'!$B$9:$B$393,0))),"")</f>
        <v>0</v>
      </c>
      <c r="AZ351" s="156">
        <f>_xlfn.IFNA(_xlfn.IFNA(INDEX('I.Supplementary 2018-19'!U$8:U$157,MATCH($B351,'I.Supplementary 2018-19'!$B$8:$B$157,0)),INDEX('I.KI 2018-19'!U$9:U$393,MATCH($B351,'I.KI 2018-19'!$B$9:$B$393,0))),"")</f>
        <v>0</v>
      </c>
      <c r="BA351" s="193">
        <f>_xlfn.IFNA(_xlfn.IFNA(INDEX('I.Supplementary 2018-19'!V$8:V$157,MATCH($B351,'I.Supplementary 2018-19'!$B$8:$B$157,0)),INDEX('I.KI 2018-19'!V$9:V$393,MATCH($B351,'I.KI 2018-19'!$B$9:$B$393,0))),"")</f>
        <v>1.9263911244199814</v>
      </c>
      <c r="BB351" s="193">
        <f>_xlfn.IFNA(_xlfn.IFNA(INDEX('I.Supplementary 2018-19'!W$8:W$157,MATCH($B351,'I.Supplementary 2018-19'!$B$8:$B$157,0)),INDEX('I.KI 2018-19'!W$9:W$393,MATCH($B351,'I.KI 2018-19'!$B$9:$B$393,0))),"")</f>
        <v>0</v>
      </c>
      <c r="BC351" s="193">
        <f>_xlfn.IFNA(_xlfn.IFNA(INDEX('I.Supplementary 2018-19'!X$8:X$157,MATCH($B351,'I.Supplementary 2018-19'!$B$8:$B$157,0)),INDEX('I.KI 2018-19'!X$9:X$393,MATCH($B351,'I.KI 2018-19'!$B$9:$B$393,0))),"")</f>
        <v>0</v>
      </c>
      <c r="BD351" s="157">
        <f>_xlfn.IFNA(_xlfn.IFNA(INDEX('I.Supplementary 2018-19'!Y$8:Y$157,MATCH($B351,'I.Supplementary 2018-19'!$B$8:$B$157,0)),INDEX('I.KI 2018-19'!Y$9:Y$393,MATCH($B351,'I.KI 2018-19'!$B$9:$B$393,0))),"")</f>
        <v>0</v>
      </c>
      <c r="BE351" s="156">
        <f>_xlfn.IFNA(_xlfn.IFNA(INDEX('I.Supplementary 2018-19'!Z$8:Z$157,MATCH($B351,'I.Supplementary 2018-19'!$B$8:$B$157,0)),INDEX('I.KI 2018-19'!Z$9:Z$393,MATCH($B351,'I.KI 2018-19'!$B$9:$B$393,0))),"")</f>
        <v>0</v>
      </c>
      <c r="BF351" s="193">
        <f>_xlfn.IFNA(_xlfn.IFNA(INDEX('I.Supplementary 2018-19'!AA$8:AA$157,MATCH($B351,'I.Supplementary 2018-19'!$B$8:$B$157,0)),INDEX('I.KI 2018-19'!AA$9:AA$393,MATCH($B351,'I.KI 2018-19'!$B$9:$B$393,0))),"")</f>
        <v>1.9263911244199814</v>
      </c>
      <c r="BG351" s="193">
        <f>_xlfn.IFNA(_xlfn.IFNA(INDEX('I.Supplementary 2018-19'!AB$8:AB$157,MATCH($B351,'I.Supplementary 2018-19'!$B$8:$B$157,0)),INDEX('I.KI 2018-19'!AB$9:AB$393,MATCH($B351,'I.KI 2018-19'!$B$9:$B$393,0))),"")</f>
        <v>0</v>
      </c>
      <c r="BH351" s="193">
        <f>_xlfn.IFNA(_xlfn.IFNA(INDEX('I.Supplementary 2018-19'!AC$8:AC$157,MATCH($B351,'I.Supplementary 2018-19'!$B$8:$B$157,0)),INDEX('I.KI 2018-19'!AC$9:AC$393,MATCH($B351,'I.KI 2018-19'!$B$9:$B$393,0))),"")</f>
        <v>0</v>
      </c>
      <c r="BI351" s="157">
        <f>_xlfn.IFNA(_xlfn.IFNA(INDEX('I.Supplementary 2018-19'!AD$8:AD$157,MATCH($B351,'I.Supplementary 2018-19'!$B$8:$B$157,0)),INDEX('I.KI 2018-19'!AD$9:AD$393,MATCH($B351,'I.KI 2018-19'!$B$9:$B$393,0))),"")</f>
        <v>0</v>
      </c>
      <c r="BJ351" s="149"/>
      <c r="BK351" s="156">
        <f>_xlfn.IFNA(IF($B351=$B$381,0,IF($B351=$B$382,0,_xlfn.IFNA(INDEX('I.Supplementary 2018-19'!I$8:I$157,MATCH($B351,'I.Supplementary 2018-19'!$B$8:$B$157,0)),INDEX('I.KI 2018-19'!I$9:I$393,MATCH($B351,'I.KI 2018-19'!$B$9:$B$393,0))))),"")</f>
        <v>0</v>
      </c>
      <c r="BL351" s="149">
        <f>_xlfn.IFNA(IF($B351=$B$381,0,IF($B351=$B$382,0,_xlfn.IFNA(INDEX('I.Supplementary 2018-19'!J$8:J$157,MATCH($B351,'I.Supplementary 2018-19'!$B$8:$B$157,0)),INDEX('I.KI 2018-19'!J$9:J$393,MATCH($B351,'I.KI 2018-19'!$B$9:$B$393,0))))),"")</f>
        <v>1.9263911244199814</v>
      </c>
      <c r="BM351" s="157">
        <f>_xlfn.IFNA(IF($B351=$B$381,0,IF($B351=$B$382,0,_xlfn.IFNA(INDEX('I.Supplementary 2018-19'!H$8:H$157,MATCH($B351,'I.Supplementary 2018-19'!$B$8:$B$157,0)),INDEX('I.KI 2018-19'!H$9:H$393,MATCH($B351,'I.KI 2018-19'!$B$9:$B$393,0))))),"")</f>
        <v>1.9263911244199814</v>
      </c>
    </row>
    <row r="352" spans="2:65">
      <c r="B352" s="121" t="str">
        <f>'Calculations for 2021-22'!B352</f>
        <v>E1437</v>
      </c>
      <c r="C352" s="160" t="str">
        <f>'Calculations for 2021-22'!D352</f>
        <v>E1437</v>
      </c>
      <c r="D352" t="str">
        <f>'Calculations for 2021-22'!E352</f>
        <v>SD</v>
      </c>
      <c r="E352" t="str">
        <f>'Calculations for 2021-22'!F352</f>
        <v>P1914</v>
      </c>
      <c r="F352" s="120" t="str">
        <f>'Calculations for 2021-22'!H352</f>
        <v>Wealden</v>
      </c>
      <c r="G352" s="156">
        <f>_xlfn.IFNA(INDEX('I.KI 2016-17'!M$8:M$391,MATCH($B352,'I.KI 2016-17'!$B$8:$B$391,0)),"")</f>
        <v>0</v>
      </c>
      <c r="H352" s="149">
        <f>_xlfn.IFNA(INDEX('I.KI 2016-17'!N$8:N$391,MATCH($B352,'I.KI 2016-17'!$B$8:$B$391,0)),"")</f>
        <v>1.2133222257610001</v>
      </c>
      <c r="I352" s="149">
        <f>_xlfn.IFNA(INDEX('I.KI 2016-17'!O$8:O$391,MATCH($B352,'I.KI 2016-17'!$B$8:$B$391,0)),"")</f>
        <v>0</v>
      </c>
      <c r="J352" s="149">
        <f>_xlfn.IFNA(INDEX('I.KI 2016-17'!P$8:P$391,MATCH($B352,'I.KI 2016-17'!$B$8:$B$391,0)),"")</f>
        <v>0</v>
      </c>
      <c r="K352" s="157">
        <f>_xlfn.IFNA(INDEX('I.KI 2016-17'!Q$8:Q$391,MATCH($B352,'I.KI 2016-17'!$B$8:$B$391,0)),"")</f>
        <v>0</v>
      </c>
      <c r="L352" s="156">
        <f>_xlfn.IFNA(INDEX('I.KI 2016-17'!R$8:R$391,MATCH($B352,'I.KI 2016-17'!$B$8:$B$391,0)),"")</f>
        <v>0</v>
      </c>
      <c r="M352" s="193">
        <f>_xlfn.IFNA(INDEX('I.KI 2016-17'!S$8:S$391,MATCH($B352,'I.KI 2016-17'!$B$8:$B$391,0)),"")</f>
        <v>2.7024216593269998</v>
      </c>
      <c r="N352" s="193">
        <f>_xlfn.IFNA(INDEX('I.KI 2016-17'!T$8:T$391,MATCH($B352,'I.KI 2016-17'!$B$8:$B$391,0)),"")</f>
        <v>0</v>
      </c>
      <c r="O352" s="193">
        <f>_xlfn.IFNA(INDEX('I.KI 2016-17'!U$8:U$391,MATCH($B352,'I.KI 2016-17'!$B$8:$B$391,0)),"")</f>
        <v>0</v>
      </c>
      <c r="P352" s="157">
        <f>_xlfn.IFNA(INDEX('I.KI 2016-17'!V$8:V$391,MATCH($B352,'I.KI 2016-17'!$B$8:$B$391,0)),"")</f>
        <v>0</v>
      </c>
      <c r="Q352" s="156">
        <f>_xlfn.IFNA(INDEX('I.KI 2016-17'!W$8:W$391,MATCH($B352,'I.KI 2016-17'!$B$8:$B$391,0)),"")</f>
        <v>0</v>
      </c>
      <c r="R352" s="193">
        <f>_xlfn.IFNA(INDEX('I.KI 2016-17'!X$8:X$391,MATCH($B352,'I.KI 2016-17'!$B$8:$B$391,0)),"")</f>
        <v>3.9157438850880002</v>
      </c>
      <c r="S352" s="193">
        <f>_xlfn.IFNA(INDEX('I.KI 2016-17'!Y$8:Y$391,MATCH($B352,'I.KI 2016-17'!$B$8:$B$391,0)),"")</f>
        <v>0</v>
      </c>
      <c r="T352" s="193">
        <f>_xlfn.IFNA(INDEX('I.KI 2016-17'!Z$8:Z$391,MATCH($B352,'I.KI 2016-17'!$B$8:$B$391,0)),"")</f>
        <v>0</v>
      </c>
      <c r="U352" s="157">
        <f>_xlfn.IFNA(INDEX('I.KI 2016-17'!AA$8:AA$391,MATCH($B352,'I.KI 2016-17'!$B$8:$B$391,0)),"")</f>
        <v>0</v>
      </c>
      <c r="V352" s="149"/>
      <c r="W352" s="154">
        <f>_xlfn.IFNA(INDEX('I.KI 2016-17'!$H$8:$H$391,MATCH(B352,'I.KI 2016-17'!$B$8:$B$391,0)),"")</f>
        <v>1.2133222257610001</v>
      </c>
      <c r="X352" s="153">
        <f>_xlfn.IFNA(INDEX('I.KI 2016-17'!$I$8:$I$391,MATCH(B352,'I.KI 2016-17'!$B$8:$B$391,0)),"")</f>
        <v>2.7024216593269998</v>
      </c>
      <c r="Y352" s="155">
        <f>_xlfn.IFNA(INDEX('I.KI 2016-17'!$G$8:$G$391,MATCH(B352,'I.KI 2016-17'!$B$8:$B$391,0)),"")</f>
        <v>3.9157438850880002</v>
      </c>
      <c r="Z352" s="149"/>
      <c r="AA352" s="156">
        <f>_xlfn.IFNA(IF($B352=$B$382,0,_xlfn.IFNA(INDEX('I.Supplementary 2017-18'!N$8:N$35,MATCH($B352,'I.Supplementary 2017-18'!$B$8:$B$35,0)),INDEX('I.KI 2017-18'!N$9:N$393,MATCH($B352,'I.KI 2017-18'!$B$9:$B$393,0)))),"")</f>
        <v>0</v>
      </c>
      <c r="AB352" s="193">
        <f>_xlfn.IFNA(IF($B352=$B$382,0,_xlfn.IFNA(INDEX('I.Supplementary 2017-18'!O$8:O$35,MATCH($B352,'I.Supplementary 2017-18'!$B$8:$B$35,0)),INDEX('I.KI 2017-18'!O$9:O$393,MATCH($B352,'I.KI 2017-18'!$B$9:$B$393,0)))),"")</f>
        <v>0.28772412140093745</v>
      </c>
      <c r="AC352" s="193">
        <f>_xlfn.IFNA(IF($B352=$B$382,0,_xlfn.IFNA(INDEX('I.Supplementary 2017-18'!P$8:P$35,MATCH($B352,'I.Supplementary 2017-18'!$B$8:$B$35,0)),INDEX('I.KI 2017-18'!P$9:P$393,MATCH($B352,'I.KI 2017-18'!$B$9:$B$393,0)))),"")</f>
        <v>0</v>
      </c>
      <c r="AD352" s="193">
        <f>_xlfn.IFNA(IF($B352=$B$382,0,_xlfn.IFNA(INDEX('I.Supplementary 2017-18'!Q$8:Q$35,MATCH($B352,'I.Supplementary 2017-18'!$B$8:$B$35,0)),INDEX('I.KI 2017-18'!Q$9:Q$393,MATCH($B352,'I.KI 2017-18'!$B$9:$B$393,0)))),"")</f>
        <v>0</v>
      </c>
      <c r="AE352" s="157">
        <f>_xlfn.IFNA(IF($B352=$B$382,0,_xlfn.IFNA(INDEX('I.Supplementary 2017-18'!R$8:R$35,MATCH($B352,'I.Supplementary 2017-18'!$B$8:$B$35,0)),INDEX('I.KI 2017-18'!R$9:R$393,MATCH($B352,'I.KI 2017-18'!$B$9:$B$393,0)))),"")</f>
        <v>0</v>
      </c>
      <c r="AF352" s="156">
        <f>_xlfn.IFNA(IF($B352=$B$382,0,_xlfn.IFNA(INDEX('I.Supplementary 2017-18'!S$8:S$35,MATCH($B352,'I.Supplementary 2017-18'!$B$8:$B$35,0)),INDEX('I.KI 2017-18'!S$9:S$393,MATCH($B352,'I.KI 2017-18'!$B$9:$B$393,0)))),"")</f>
        <v>0</v>
      </c>
      <c r="AG352" s="193">
        <f>_xlfn.IFNA(IF($B352=$B$382,0,_xlfn.IFNA(INDEX('I.Supplementary 2017-18'!T$8:T$35,MATCH($B352,'I.Supplementary 2017-18'!$B$8:$B$35,0)),INDEX('I.KI 2017-18'!T$9:T$393,MATCH($B352,'I.KI 2017-18'!$B$9:$B$393,0)))),"")</f>
        <v>2.7575943665474663</v>
      </c>
      <c r="AH352" s="193">
        <f>_xlfn.IFNA(IF($B352=$B$382,0,_xlfn.IFNA(INDEX('I.Supplementary 2017-18'!U$8:U$35,MATCH($B352,'I.Supplementary 2017-18'!$B$8:$B$35,0)),INDEX('I.KI 2017-18'!U$9:U$393,MATCH($B352,'I.KI 2017-18'!$B$9:$B$393,0)))),"")</f>
        <v>0</v>
      </c>
      <c r="AI352" s="193">
        <f>_xlfn.IFNA(IF($B352=$B$382,0,_xlfn.IFNA(INDEX('I.Supplementary 2017-18'!V$8:V$35,MATCH($B352,'I.Supplementary 2017-18'!$B$8:$B$35,0)),INDEX('I.KI 2017-18'!V$9:V$393,MATCH($B352,'I.KI 2017-18'!$B$9:$B$393,0)))),"")</f>
        <v>0</v>
      </c>
      <c r="AJ352" s="157">
        <f>_xlfn.IFNA(IF($B352=$B$382,0,_xlfn.IFNA(INDEX('I.Supplementary 2017-18'!W$8:W$35,MATCH($B352,'I.Supplementary 2017-18'!$B$8:$B$35,0)),INDEX('I.KI 2017-18'!W$9:W$393,MATCH($B352,'I.KI 2017-18'!$B$9:$B$393,0)))),"")</f>
        <v>0</v>
      </c>
      <c r="AK352" s="156">
        <f>_xlfn.IFNA(IF($B352=$B$382,0,_xlfn.IFNA(INDEX('I.Supplementary 2017-18'!X$8:X$35,MATCH($B352,'I.Supplementary 2017-18'!$B$8:$B$35,0)),INDEX('I.KI 2017-18'!X$9:X$393,MATCH($B352,'I.KI 2017-18'!$B$9:$B$393,0)))),"")</f>
        <v>0</v>
      </c>
      <c r="AL352" s="193">
        <f>_xlfn.IFNA(IF($B352=$B$382,0,_xlfn.IFNA(INDEX('I.Supplementary 2017-18'!Y$8:Y$35,MATCH($B352,'I.Supplementary 2017-18'!$B$8:$B$35,0)),INDEX('I.KI 2017-18'!Y$9:Y$393,MATCH($B352,'I.KI 2017-18'!$B$9:$B$393,0)))),"")</f>
        <v>3.0453184879484039</v>
      </c>
      <c r="AM352" s="193">
        <f>_xlfn.IFNA(IF($B352=$B$382,0,_xlfn.IFNA(INDEX('I.Supplementary 2017-18'!Z$8:Z$35,MATCH($B352,'I.Supplementary 2017-18'!$B$8:$B$35,0)),INDEX('I.KI 2017-18'!Z$9:Z$393,MATCH($B352,'I.KI 2017-18'!$B$9:$B$393,0)))),"")</f>
        <v>0</v>
      </c>
      <c r="AN352" s="193">
        <f>_xlfn.IFNA(IF($B352=$B$382,0,_xlfn.IFNA(INDEX('I.Supplementary 2017-18'!AA$8:AA$35,MATCH($B352,'I.Supplementary 2017-18'!$B$8:$B$35,0)),INDEX('I.KI 2017-18'!AA$9:AA$393,MATCH($B352,'I.KI 2017-18'!$B$9:$B$393,0)))),"")</f>
        <v>0</v>
      </c>
      <c r="AO352" s="157">
        <f>_xlfn.IFNA(IF($B352=$B$382,0,_xlfn.IFNA(INDEX('I.Supplementary 2017-18'!AB$8:AB$35,MATCH($B352,'I.Supplementary 2017-18'!$B$8:$B$35,0)),INDEX('I.KI 2017-18'!AB$9:AB$393,MATCH($B352,'I.KI 2017-18'!$B$9:$B$393,0)))),"")</f>
        <v>0</v>
      </c>
      <c r="AP352" s="149"/>
      <c r="AQ352" s="156">
        <f>_xlfn.IFNA(IF($B352=$B$381,0,IF($B352=$B$382,0,_xlfn.IFNA(INDEX('I.Supplementary 2017-18'!I$8:I$35,MATCH($B352,'I.Supplementary 2017-18'!$B$8:$B$35,0)),INDEX('I.KI 2017-18'!I$9:I$393,MATCH($B352,'I.KI 2017-18'!$B$9:$B$393,0))))),"")</f>
        <v>0.28772412140093745</v>
      </c>
      <c r="AR352" s="149">
        <f>_xlfn.IFNA(IF($B352=$B$381,0,IF($B352=$B$382,0,_xlfn.IFNA(INDEX('I.Supplementary 2017-18'!J$8:J$35,MATCH($B352,'I.Supplementary 2017-18'!$B$8:$B$35,0)),INDEX('I.KI 2017-18'!J$9:J$393,MATCH($B352,'I.KI 2017-18'!$B$9:$B$393,0))))),"")</f>
        <v>2.7575943665474663</v>
      </c>
      <c r="AS352" s="157">
        <f>_xlfn.IFNA(IF($B352=$B$381,0,IF($B352=$B$382,0,_xlfn.IFNA(INDEX('I.Supplementary 2017-18'!H$8:H$35,MATCH($B352,'I.Supplementary 2017-18'!$B$8:$B$35,0)),INDEX('I.KI 2017-18'!H$9:H$393,MATCH($B352,'I.KI 2017-18'!$B$9:$B$393,0))))),"")</f>
        <v>3.0453184879484039</v>
      </c>
      <c r="AT352" s="149"/>
      <c r="AU352" s="156">
        <f>_xlfn.IFNA(_xlfn.IFNA(INDEX('I.Supplementary 2018-19'!P$8:P$157,MATCH($B352,'I.Supplementary 2018-19'!$B$8:$B$157,0)),INDEX('I.KI 2018-19'!P$9:P$393,MATCH($B352,'I.KI 2018-19'!$B$9:$B$393,0))),"")</f>
        <v>0</v>
      </c>
      <c r="AV352" s="193">
        <f>_xlfn.IFNA(_xlfn.IFNA(INDEX('I.Supplementary 2018-19'!Q$8:Q$157,MATCH($B352,'I.Supplementary 2018-19'!$B$8:$B$157,0)),INDEX('I.KI 2018-19'!Q$9:Q$393,MATCH($B352,'I.KI 2018-19'!$B$9:$B$393,0))),"")</f>
        <v>0</v>
      </c>
      <c r="AW352" s="193">
        <f>_xlfn.IFNA(_xlfn.IFNA(INDEX('I.Supplementary 2018-19'!R$8:R$157,MATCH($B352,'I.Supplementary 2018-19'!$B$8:$B$157,0)),INDEX('I.KI 2018-19'!R$9:R$393,MATCH($B352,'I.KI 2018-19'!$B$9:$B$393,0))),"")</f>
        <v>0</v>
      </c>
      <c r="AX352" s="193">
        <f>_xlfn.IFNA(_xlfn.IFNA(INDEX('I.Supplementary 2018-19'!S$8:S$157,MATCH($B352,'I.Supplementary 2018-19'!$B$8:$B$157,0)),INDEX('I.KI 2018-19'!S$9:S$393,MATCH($B352,'I.KI 2018-19'!$B$9:$B$393,0))),"")</f>
        <v>0</v>
      </c>
      <c r="AY352" s="157">
        <f>_xlfn.IFNA(_xlfn.IFNA(INDEX('I.Supplementary 2018-19'!T$8:T$157,MATCH($B352,'I.Supplementary 2018-19'!$B$8:$B$157,0)),INDEX('I.KI 2018-19'!T$9:T$393,MATCH($B352,'I.KI 2018-19'!$B$9:$B$393,0))),"")</f>
        <v>0</v>
      </c>
      <c r="AZ352" s="156">
        <f>_xlfn.IFNA(_xlfn.IFNA(INDEX('I.Supplementary 2018-19'!U$8:U$157,MATCH($B352,'I.Supplementary 2018-19'!$B$8:$B$157,0)),INDEX('I.KI 2018-19'!U$9:U$393,MATCH($B352,'I.KI 2018-19'!$B$9:$B$393,0))),"")</f>
        <v>0</v>
      </c>
      <c r="BA352" s="193">
        <f>_xlfn.IFNA(_xlfn.IFNA(INDEX('I.Supplementary 2018-19'!V$8:V$157,MATCH($B352,'I.Supplementary 2018-19'!$B$8:$B$157,0)),INDEX('I.KI 2018-19'!V$9:V$393,MATCH($B352,'I.KI 2018-19'!$B$9:$B$393,0))),"")</f>
        <v>2.840440549233441</v>
      </c>
      <c r="BB352" s="193">
        <f>_xlfn.IFNA(_xlfn.IFNA(INDEX('I.Supplementary 2018-19'!W$8:W$157,MATCH($B352,'I.Supplementary 2018-19'!$B$8:$B$157,0)),INDEX('I.KI 2018-19'!W$9:W$393,MATCH($B352,'I.KI 2018-19'!$B$9:$B$393,0))),"")</f>
        <v>0</v>
      </c>
      <c r="BC352" s="193">
        <f>_xlfn.IFNA(_xlfn.IFNA(INDEX('I.Supplementary 2018-19'!X$8:X$157,MATCH($B352,'I.Supplementary 2018-19'!$B$8:$B$157,0)),INDEX('I.KI 2018-19'!X$9:X$393,MATCH($B352,'I.KI 2018-19'!$B$9:$B$393,0))),"")</f>
        <v>0</v>
      </c>
      <c r="BD352" s="157">
        <f>_xlfn.IFNA(_xlfn.IFNA(INDEX('I.Supplementary 2018-19'!Y$8:Y$157,MATCH($B352,'I.Supplementary 2018-19'!$B$8:$B$157,0)),INDEX('I.KI 2018-19'!Y$9:Y$393,MATCH($B352,'I.KI 2018-19'!$B$9:$B$393,0))),"")</f>
        <v>0</v>
      </c>
      <c r="BE352" s="156">
        <f>_xlfn.IFNA(_xlfn.IFNA(INDEX('I.Supplementary 2018-19'!Z$8:Z$157,MATCH($B352,'I.Supplementary 2018-19'!$B$8:$B$157,0)),INDEX('I.KI 2018-19'!Z$9:Z$393,MATCH($B352,'I.KI 2018-19'!$B$9:$B$393,0))),"")</f>
        <v>0</v>
      </c>
      <c r="BF352" s="193">
        <f>_xlfn.IFNA(_xlfn.IFNA(INDEX('I.Supplementary 2018-19'!AA$8:AA$157,MATCH($B352,'I.Supplementary 2018-19'!$B$8:$B$157,0)),INDEX('I.KI 2018-19'!AA$9:AA$393,MATCH($B352,'I.KI 2018-19'!$B$9:$B$393,0))),"")</f>
        <v>2.840440549233441</v>
      </c>
      <c r="BG352" s="193">
        <f>_xlfn.IFNA(_xlfn.IFNA(INDEX('I.Supplementary 2018-19'!AB$8:AB$157,MATCH($B352,'I.Supplementary 2018-19'!$B$8:$B$157,0)),INDEX('I.KI 2018-19'!AB$9:AB$393,MATCH($B352,'I.KI 2018-19'!$B$9:$B$393,0))),"")</f>
        <v>0</v>
      </c>
      <c r="BH352" s="193">
        <f>_xlfn.IFNA(_xlfn.IFNA(INDEX('I.Supplementary 2018-19'!AC$8:AC$157,MATCH($B352,'I.Supplementary 2018-19'!$B$8:$B$157,0)),INDEX('I.KI 2018-19'!AC$9:AC$393,MATCH($B352,'I.KI 2018-19'!$B$9:$B$393,0))),"")</f>
        <v>0</v>
      </c>
      <c r="BI352" s="157">
        <f>_xlfn.IFNA(_xlfn.IFNA(INDEX('I.Supplementary 2018-19'!AD$8:AD$157,MATCH($B352,'I.Supplementary 2018-19'!$B$8:$B$157,0)),INDEX('I.KI 2018-19'!AD$9:AD$393,MATCH($B352,'I.KI 2018-19'!$B$9:$B$393,0))),"")</f>
        <v>0</v>
      </c>
      <c r="BJ352" s="149"/>
      <c r="BK352" s="156">
        <f>_xlfn.IFNA(IF($B352=$B$381,0,IF($B352=$B$382,0,_xlfn.IFNA(INDEX('I.Supplementary 2018-19'!I$8:I$157,MATCH($B352,'I.Supplementary 2018-19'!$B$8:$B$157,0)),INDEX('I.KI 2018-19'!I$9:I$393,MATCH($B352,'I.KI 2018-19'!$B$9:$B$393,0))))),"")</f>
        <v>0</v>
      </c>
      <c r="BL352" s="149">
        <f>_xlfn.IFNA(IF($B352=$B$381,0,IF($B352=$B$382,0,_xlfn.IFNA(INDEX('I.Supplementary 2018-19'!J$8:J$157,MATCH($B352,'I.Supplementary 2018-19'!$B$8:$B$157,0)),INDEX('I.KI 2018-19'!J$9:J$393,MATCH($B352,'I.KI 2018-19'!$B$9:$B$393,0))))),"")</f>
        <v>2.840440549233441</v>
      </c>
      <c r="BM352" s="157">
        <f>_xlfn.IFNA(IF($B352=$B$381,0,IF($B352=$B$382,0,_xlfn.IFNA(INDEX('I.Supplementary 2018-19'!H$8:H$157,MATCH($B352,'I.Supplementary 2018-19'!$B$8:$B$157,0)),INDEX('I.KI 2018-19'!H$9:H$393,MATCH($B352,'I.KI 2018-19'!$B$9:$B$393,0))))),"")</f>
        <v>2.840440549233441</v>
      </c>
    </row>
    <row r="353" spans="2:65">
      <c r="B353" s="121" t="str">
        <f>'Calculations for 2021-22'!B353</f>
        <v>E2837</v>
      </c>
      <c r="C353" s="160" t="str">
        <f>'Calculations for 2021-22'!D353</f>
        <v>E2837</v>
      </c>
      <c r="D353" t="str">
        <f>'Calculations for 2021-22'!E353</f>
        <v>SD</v>
      </c>
      <c r="E353" t="str">
        <f>'Calculations for 2021-22'!F353</f>
        <v>P1907</v>
      </c>
      <c r="F353" s="120" t="str">
        <f>'Calculations for 2021-22'!H353</f>
        <v>Wellingborough</v>
      </c>
      <c r="G353" s="156">
        <f>_xlfn.IFNA(INDEX('I.KI 2016-17'!M$8:M$391,MATCH($B353,'I.KI 2016-17'!$B$8:$B$391,0)),"")</f>
        <v>0</v>
      </c>
      <c r="H353" s="149">
        <f>_xlfn.IFNA(INDEX('I.KI 2016-17'!N$8:N$391,MATCH($B353,'I.KI 2016-17'!$B$8:$B$391,0)),"")</f>
        <v>1.238676174136</v>
      </c>
      <c r="I353" s="149">
        <f>_xlfn.IFNA(INDEX('I.KI 2016-17'!O$8:O$391,MATCH($B353,'I.KI 2016-17'!$B$8:$B$391,0)),"")</f>
        <v>0</v>
      </c>
      <c r="J353" s="149">
        <f>_xlfn.IFNA(INDEX('I.KI 2016-17'!P$8:P$391,MATCH($B353,'I.KI 2016-17'!$B$8:$B$391,0)),"")</f>
        <v>0</v>
      </c>
      <c r="K353" s="157">
        <f>_xlfn.IFNA(INDEX('I.KI 2016-17'!Q$8:Q$391,MATCH($B353,'I.KI 2016-17'!$B$8:$B$391,0)),"")</f>
        <v>0</v>
      </c>
      <c r="L353" s="156">
        <f>_xlfn.IFNA(INDEX('I.KI 2016-17'!R$8:R$391,MATCH($B353,'I.KI 2016-17'!$B$8:$B$391,0)),"")</f>
        <v>0</v>
      </c>
      <c r="M353" s="193">
        <f>_xlfn.IFNA(INDEX('I.KI 2016-17'!S$8:S$391,MATCH($B353,'I.KI 2016-17'!$B$8:$B$391,0)),"")</f>
        <v>2.21516557133</v>
      </c>
      <c r="N353" s="193">
        <f>_xlfn.IFNA(INDEX('I.KI 2016-17'!T$8:T$391,MATCH($B353,'I.KI 2016-17'!$B$8:$B$391,0)),"")</f>
        <v>0</v>
      </c>
      <c r="O353" s="193">
        <f>_xlfn.IFNA(INDEX('I.KI 2016-17'!U$8:U$391,MATCH($B353,'I.KI 2016-17'!$B$8:$B$391,0)),"")</f>
        <v>0</v>
      </c>
      <c r="P353" s="157">
        <f>_xlfn.IFNA(INDEX('I.KI 2016-17'!V$8:V$391,MATCH($B353,'I.KI 2016-17'!$B$8:$B$391,0)),"")</f>
        <v>0</v>
      </c>
      <c r="Q353" s="156">
        <f>_xlfn.IFNA(INDEX('I.KI 2016-17'!W$8:W$391,MATCH($B353,'I.KI 2016-17'!$B$8:$B$391,0)),"")</f>
        <v>0</v>
      </c>
      <c r="R353" s="193">
        <f>_xlfn.IFNA(INDEX('I.KI 2016-17'!X$8:X$391,MATCH($B353,'I.KI 2016-17'!$B$8:$B$391,0)),"")</f>
        <v>3.4538417454659998</v>
      </c>
      <c r="S353" s="193">
        <f>_xlfn.IFNA(INDEX('I.KI 2016-17'!Y$8:Y$391,MATCH($B353,'I.KI 2016-17'!$B$8:$B$391,0)),"")</f>
        <v>0</v>
      </c>
      <c r="T353" s="193">
        <f>_xlfn.IFNA(INDEX('I.KI 2016-17'!Z$8:Z$391,MATCH($B353,'I.KI 2016-17'!$B$8:$B$391,0)),"")</f>
        <v>0</v>
      </c>
      <c r="U353" s="157">
        <f>_xlfn.IFNA(INDEX('I.KI 2016-17'!AA$8:AA$391,MATCH($B353,'I.KI 2016-17'!$B$8:$B$391,0)),"")</f>
        <v>0</v>
      </c>
      <c r="V353" s="149"/>
      <c r="W353" s="154">
        <f>_xlfn.IFNA(INDEX('I.KI 2016-17'!$H$8:$H$391,MATCH(B353,'I.KI 2016-17'!$B$8:$B$391,0)),"")</f>
        <v>1.238676174136</v>
      </c>
      <c r="X353" s="153">
        <f>_xlfn.IFNA(INDEX('I.KI 2016-17'!$I$8:$I$391,MATCH(B353,'I.KI 2016-17'!$B$8:$B$391,0)),"")</f>
        <v>2.21516557133</v>
      </c>
      <c r="Y353" s="155">
        <f>_xlfn.IFNA(INDEX('I.KI 2016-17'!$G$8:$G$391,MATCH(B353,'I.KI 2016-17'!$B$8:$B$391,0)),"")</f>
        <v>3.4538417454659998</v>
      </c>
      <c r="Z353" s="149"/>
      <c r="AA353" s="156">
        <f>_xlfn.IFNA(IF($B353=$B$382,0,_xlfn.IFNA(INDEX('I.Supplementary 2017-18'!N$8:N$35,MATCH($B353,'I.Supplementary 2017-18'!$B$8:$B$35,0)),INDEX('I.KI 2017-18'!N$9:N$393,MATCH($B353,'I.KI 2017-18'!$B$9:$B$393,0)))),"")</f>
        <v>0</v>
      </c>
      <c r="AB353" s="193">
        <f>_xlfn.IFNA(IF($B353=$B$382,0,_xlfn.IFNA(INDEX('I.Supplementary 2017-18'!O$8:O$35,MATCH($B353,'I.Supplementary 2017-18'!$B$8:$B$35,0)),INDEX('I.KI 2017-18'!O$9:O$393,MATCH($B353,'I.KI 2017-18'!$B$9:$B$393,0)))),"")</f>
        <v>0.80605487099716677</v>
      </c>
      <c r="AC353" s="193">
        <f>_xlfn.IFNA(IF($B353=$B$382,0,_xlfn.IFNA(INDEX('I.Supplementary 2017-18'!P$8:P$35,MATCH($B353,'I.Supplementary 2017-18'!$B$8:$B$35,0)),INDEX('I.KI 2017-18'!P$9:P$393,MATCH($B353,'I.KI 2017-18'!$B$9:$B$393,0)))),"")</f>
        <v>0</v>
      </c>
      <c r="AD353" s="193">
        <f>_xlfn.IFNA(IF($B353=$B$382,0,_xlfn.IFNA(INDEX('I.Supplementary 2017-18'!Q$8:Q$35,MATCH($B353,'I.Supplementary 2017-18'!$B$8:$B$35,0)),INDEX('I.KI 2017-18'!Q$9:Q$393,MATCH($B353,'I.KI 2017-18'!$B$9:$B$393,0)))),"")</f>
        <v>0</v>
      </c>
      <c r="AE353" s="157">
        <f>_xlfn.IFNA(IF($B353=$B$382,0,_xlfn.IFNA(INDEX('I.Supplementary 2017-18'!R$8:R$35,MATCH($B353,'I.Supplementary 2017-18'!$B$8:$B$35,0)),INDEX('I.KI 2017-18'!R$9:R$393,MATCH($B353,'I.KI 2017-18'!$B$9:$B$393,0)))),"")</f>
        <v>0</v>
      </c>
      <c r="AF353" s="156">
        <f>_xlfn.IFNA(IF($B353=$B$382,0,_xlfn.IFNA(INDEX('I.Supplementary 2017-18'!S$8:S$35,MATCH($B353,'I.Supplementary 2017-18'!$B$8:$B$35,0)),INDEX('I.KI 2017-18'!S$9:S$393,MATCH($B353,'I.KI 2017-18'!$B$9:$B$393,0)))),"")</f>
        <v>0</v>
      </c>
      <c r="AG353" s="193">
        <f>_xlfn.IFNA(IF($B353=$B$382,0,_xlfn.IFNA(INDEX('I.Supplementary 2017-18'!T$8:T$35,MATCH($B353,'I.Supplementary 2017-18'!$B$8:$B$35,0)),INDEX('I.KI 2017-18'!T$9:T$393,MATCH($B353,'I.KI 2017-18'!$B$9:$B$393,0)))),"")</f>
        <v>2.2603904462454429</v>
      </c>
      <c r="AH353" s="193">
        <f>_xlfn.IFNA(IF($B353=$B$382,0,_xlfn.IFNA(INDEX('I.Supplementary 2017-18'!U$8:U$35,MATCH($B353,'I.Supplementary 2017-18'!$B$8:$B$35,0)),INDEX('I.KI 2017-18'!U$9:U$393,MATCH($B353,'I.KI 2017-18'!$B$9:$B$393,0)))),"")</f>
        <v>0</v>
      </c>
      <c r="AI353" s="193">
        <f>_xlfn.IFNA(IF($B353=$B$382,0,_xlfn.IFNA(INDEX('I.Supplementary 2017-18'!V$8:V$35,MATCH($B353,'I.Supplementary 2017-18'!$B$8:$B$35,0)),INDEX('I.KI 2017-18'!V$9:V$393,MATCH($B353,'I.KI 2017-18'!$B$9:$B$393,0)))),"")</f>
        <v>0</v>
      </c>
      <c r="AJ353" s="157">
        <f>_xlfn.IFNA(IF($B353=$B$382,0,_xlfn.IFNA(INDEX('I.Supplementary 2017-18'!W$8:W$35,MATCH($B353,'I.Supplementary 2017-18'!$B$8:$B$35,0)),INDEX('I.KI 2017-18'!W$9:W$393,MATCH($B353,'I.KI 2017-18'!$B$9:$B$393,0)))),"")</f>
        <v>0</v>
      </c>
      <c r="AK353" s="156">
        <f>_xlfn.IFNA(IF($B353=$B$382,0,_xlfn.IFNA(INDEX('I.Supplementary 2017-18'!X$8:X$35,MATCH($B353,'I.Supplementary 2017-18'!$B$8:$B$35,0)),INDEX('I.KI 2017-18'!X$9:X$393,MATCH($B353,'I.KI 2017-18'!$B$9:$B$393,0)))),"")</f>
        <v>0</v>
      </c>
      <c r="AL353" s="193">
        <f>_xlfn.IFNA(IF($B353=$B$382,0,_xlfn.IFNA(INDEX('I.Supplementary 2017-18'!Y$8:Y$35,MATCH($B353,'I.Supplementary 2017-18'!$B$8:$B$35,0)),INDEX('I.KI 2017-18'!Y$9:Y$393,MATCH($B353,'I.KI 2017-18'!$B$9:$B$393,0)))),"")</f>
        <v>3.0664453172426098</v>
      </c>
      <c r="AM353" s="193">
        <f>_xlfn.IFNA(IF($B353=$B$382,0,_xlfn.IFNA(INDEX('I.Supplementary 2017-18'!Z$8:Z$35,MATCH($B353,'I.Supplementary 2017-18'!$B$8:$B$35,0)),INDEX('I.KI 2017-18'!Z$9:Z$393,MATCH($B353,'I.KI 2017-18'!$B$9:$B$393,0)))),"")</f>
        <v>0</v>
      </c>
      <c r="AN353" s="193">
        <f>_xlfn.IFNA(IF($B353=$B$382,0,_xlfn.IFNA(INDEX('I.Supplementary 2017-18'!AA$8:AA$35,MATCH($B353,'I.Supplementary 2017-18'!$B$8:$B$35,0)),INDEX('I.KI 2017-18'!AA$9:AA$393,MATCH($B353,'I.KI 2017-18'!$B$9:$B$393,0)))),"")</f>
        <v>0</v>
      </c>
      <c r="AO353" s="157">
        <f>_xlfn.IFNA(IF($B353=$B$382,0,_xlfn.IFNA(INDEX('I.Supplementary 2017-18'!AB$8:AB$35,MATCH($B353,'I.Supplementary 2017-18'!$B$8:$B$35,0)),INDEX('I.KI 2017-18'!AB$9:AB$393,MATCH($B353,'I.KI 2017-18'!$B$9:$B$393,0)))),"")</f>
        <v>0</v>
      </c>
      <c r="AP353" s="149"/>
      <c r="AQ353" s="156">
        <f>_xlfn.IFNA(IF($B353=$B$381,0,IF($B353=$B$382,0,_xlfn.IFNA(INDEX('I.Supplementary 2017-18'!I$8:I$35,MATCH($B353,'I.Supplementary 2017-18'!$B$8:$B$35,0)),INDEX('I.KI 2017-18'!I$9:I$393,MATCH($B353,'I.KI 2017-18'!$B$9:$B$393,0))))),"")</f>
        <v>0.80605487099716677</v>
      </c>
      <c r="AR353" s="149">
        <f>_xlfn.IFNA(IF($B353=$B$381,0,IF($B353=$B$382,0,_xlfn.IFNA(INDEX('I.Supplementary 2017-18'!J$8:J$35,MATCH($B353,'I.Supplementary 2017-18'!$B$8:$B$35,0)),INDEX('I.KI 2017-18'!J$9:J$393,MATCH($B353,'I.KI 2017-18'!$B$9:$B$393,0))))),"")</f>
        <v>2.2603904462454429</v>
      </c>
      <c r="AS353" s="157">
        <f>_xlfn.IFNA(IF($B353=$B$381,0,IF($B353=$B$382,0,_xlfn.IFNA(INDEX('I.Supplementary 2017-18'!H$8:H$35,MATCH($B353,'I.Supplementary 2017-18'!$B$8:$B$35,0)),INDEX('I.KI 2017-18'!H$9:H$393,MATCH($B353,'I.KI 2017-18'!$B$9:$B$393,0))))),"")</f>
        <v>3.0664453172426098</v>
      </c>
      <c r="AT353" s="149"/>
      <c r="AU353" s="156">
        <f>_xlfn.IFNA(_xlfn.IFNA(INDEX('I.Supplementary 2018-19'!P$8:P$157,MATCH($B353,'I.Supplementary 2018-19'!$B$8:$B$157,0)),INDEX('I.KI 2018-19'!P$9:P$393,MATCH($B353,'I.KI 2018-19'!$B$9:$B$393,0))),"")</f>
        <v>0</v>
      </c>
      <c r="AV353" s="193">
        <f>_xlfn.IFNA(_xlfn.IFNA(INDEX('I.Supplementary 2018-19'!Q$8:Q$157,MATCH($B353,'I.Supplementary 2018-19'!$B$8:$B$157,0)),INDEX('I.KI 2018-19'!Q$9:Q$393,MATCH($B353,'I.KI 2018-19'!$B$9:$B$393,0))),"")</f>
        <v>0.53076795837838253</v>
      </c>
      <c r="AW353" s="193">
        <f>_xlfn.IFNA(_xlfn.IFNA(INDEX('I.Supplementary 2018-19'!R$8:R$157,MATCH($B353,'I.Supplementary 2018-19'!$B$8:$B$157,0)),INDEX('I.KI 2018-19'!R$9:R$393,MATCH($B353,'I.KI 2018-19'!$B$9:$B$393,0))),"")</f>
        <v>0</v>
      </c>
      <c r="AX353" s="193">
        <f>_xlfn.IFNA(_xlfn.IFNA(INDEX('I.Supplementary 2018-19'!S$8:S$157,MATCH($B353,'I.Supplementary 2018-19'!$B$8:$B$157,0)),INDEX('I.KI 2018-19'!S$9:S$393,MATCH($B353,'I.KI 2018-19'!$B$9:$B$393,0))),"")</f>
        <v>0</v>
      </c>
      <c r="AY353" s="157">
        <f>_xlfn.IFNA(_xlfn.IFNA(INDEX('I.Supplementary 2018-19'!T$8:T$157,MATCH($B353,'I.Supplementary 2018-19'!$B$8:$B$157,0)),INDEX('I.KI 2018-19'!T$9:T$393,MATCH($B353,'I.KI 2018-19'!$B$9:$B$393,0))),"")</f>
        <v>0</v>
      </c>
      <c r="AZ353" s="156">
        <f>_xlfn.IFNA(_xlfn.IFNA(INDEX('I.Supplementary 2018-19'!U$8:U$157,MATCH($B353,'I.Supplementary 2018-19'!$B$8:$B$157,0)),INDEX('I.KI 2018-19'!U$9:U$393,MATCH($B353,'I.KI 2018-19'!$B$9:$B$393,0))),"")</f>
        <v>0</v>
      </c>
      <c r="BA353" s="193">
        <f>_xlfn.IFNA(_xlfn.IFNA(INDEX('I.Supplementary 2018-19'!V$8:V$157,MATCH($B353,'I.Supplementary 2018-19'!$B$8:$B$157,0)),INDEX('I.KI 2018-19'!V$9:V$393,MATCH($B353,'I.KI 2018-19'!$B$9:$B$393,0))),"")</f>
        <v>2.3282991720983102</v>
      </c>
      <c r="BB353" s="193">
        <f>_xlfn.IFNA(_xlfn.IFNA(INDEX('I.Supplementary 2018-19'!W$8:W$157,MATCH($B353,'I.Supplementary 2018-19'!$B$8:$B$157,0)),INDEX('I.KI 2018-19'!W$9:W$393,MATCH($B353,'I.KI 2018-19'!$B$9:$B$393,0))),"")</f>
        <v>0</v>
      </c>
      <c r="BC353" s="193">
        <f>_xlfn.IFNA(_xlfn.IFNA(INDEX('I.Supplementary 2018-19'!X$8:X$157,MATCH($B353,'I.Supplementary 2018-19'!$B$8:$B$157,0)),INDEX('I.KI 2018-19'!X$9:X$393,MATCH($B353,'I.KI 2018-19'!$B$9:$B$393,0))),"")</f>
        <v>0</v>
      </c>
      <c r="BD353" s="157">
        <f>_xlfn.IFNA(_xlfn.IFNA(INDEX('I.Supplementary 2018-19'!Y$8:Y$157,MATCH($B353,'I.Supplementary 2018-19'!$B$8:$B$157,0)),INDEX('I.KI 2018-19'!Y$9:Y$393,MATCH($B353,'I.KI 2018-19'!$B$9:$B$393,0))),"")</f>
        <v>0</v>
      </c>
      <c r="BE353" s="156">
        <f>_xlfn.IFNA(_xlfn.IFNA(INDEX('I.Supplementary 2018-19'!Z$8:Z$157,MATCH($B353,'I.Supplementary 2018-19'!$B$8:$B$157,0)),INDEX('I.KI 2018-19'!Z$9:Z$393,MATCH($B353,'I.KI 2018-19'!$B$9:$B$393,0))),"")</f>
        <v>0</v>
      </c>
      <c r="BF353" s="193">
        <f>_xlfn.IFNA(_xlfn.IFNA(INDEX('I.Supplementary 2018-19'!AA$8:AA$157,MATCH($B353,'I.Supplementary 2018-19'!$B$8:$B$157,0)),INDEX('I.KI 2018-19'!AA$9:AA$393,MATCH($B353,'I.KI 2018-19'!$B$9:$B$393,0))),"")</f>
        <v>2.8590671304766926</v>
      </c>
      <c r="BG353" s="193">
        <f>_xlfn.IFNA(_xlfn.IFNA(INDEX('I.Supplementary 2018-19'!AB$8:AB$157,MATCH($B353,'I.Supplementary 2018-19'!$B$8:$B$157,0)),INDEX('I.KI 2018-19'!AB$9:AB$393,MATCH($B353,'I.KI 2018-19'!$B$9:$B$393,0))),"")</f>
        <v>0</v>
      </c>
      <c r="BH353" s="193">
        <f>_xlfn.IFNA(_xlfn.IFNA(INDEX('I.Supplementary 2018-19'!AC$8:AC$157,MATCH($B353,'I.Supplementary 2018-19'!$B$8:$B$157,0)),INDEX('I.KI 2018-19'!AC$9:AC$393,MATCH($B353,'I.KI 2018-19'!$B$9:$B$393,0))),"")</f>
        <v>0</v>
      </c>
      <c r="BI353" s="157">
        <f>_xlfn.IFNA(_xlfn.IFNA(INDEX('I.Supplementary 2018-19'!AD$8:AD$157,MATCH($B353,'I.Supplementary 2018-19'!$B$8:$B$157,0)),INDEX('I.KI 2018-19'!AD$9:AD$393,MATCH($B353,'I.KI 2018-19'!$B$9:$B$393,0))),"")</f>
        <v>0</v>
      </c>
      <c r="BJ353" s="149"/>
      <c r="BK353" s="156">
        <f>_xlfn.IFNA(IF($B353=$B$381,0,IF($B353=$B$382,0,_xlfn.IFNA(INDEX('I.Supplementary 2018-19'!I$8:I$157,MATCH($B353,'I.Supplementary 2018-19'!$B$8:$B$157,0)),INDEX('I.KI 2018-19'!I$9:I$393,MATCH($B353,'I.KI 2018-19'!$B$9:$B$393,0))))),"")</f>
        <v>0.53076795837838253</v>
      </c>
      <c r="BL353" s="149">
        <f>_xlfn.IFNA(IF($B353=$B$381,0,IF($B353=$B$382,0,_xlfn.IFNA(INDEX('I.Supplementary 2018-19'!J$8:J$157,MATCH($B353,'I.Supplementary 2018-19'!$B$8:$B$157,0)),INDEX('I.KI 2018-19'!J$9:J$393,MATCH($B353,'I.KI 2018-19'!$B$9:$B$393,0))))),"")</f>
        <v>2.3282991720983102</v>
      </c>
      <c r="BM353" s="157">
        <f>_xlfn.IFNA(IF($B353=$B$381,0,IF($B353=$B$382,0,_xlfn.IFNA(INDEX('I.Supplementary 2018-19'!H$8:H$157,MATCH($B353,'I.Supplementary 2018-19'!$B$8:$B$157,0)),INDEX('I.KI 2018-19'!H$9:H$393,MATCH($B353,'I.KI 2018-19'!$B$9:$B$393,0))))),"")</f>
        <v>2.8590671304766926</v>
      </c>
    </row>
    <row r="354" spans="2:65">
      <c r="B354" s="121" t="str">
        <f>'Calculations for 2021-22'!B354</f>
        <v>E1940</v>
      </c>
      <c r="C354" s="160" t="str">
        <f>'Calculations for 2021-22'!D354</f>
        <v>E1940</v>
      </c>
      <c r="D354" t="str">
        <f>'Calculations for 2021-22'!E354</f>
        <v>SD</v>
      </c>
      <c r="E354" t="str">
        <f>'Calculations for 2021-22'!F354</f>
        <v>P1905</v>
      </c>
      <c r="F354" s="120" t="str">
        <f>'Calculations for 2021-22'!H354</f>
        <v>Welwyn Hatfield</v>
      </c>
      <c r="G354" s="156">
        <f>_xlfn.IFNA(INDEX('I.KI 2016-17'!M$8:M$391,MATCH($B354,'I.KI 2016-17'!$B$8:$B$391,0)),"")</f>
        <v>0</v>
      </c>
      <c r="H354" s="149">
        <f>_xlfn.IFNA(INDEX('I.KI 2016-17'!N$8:N$391,MATCH($B354,'I.KI 2016-17'!$B$8:$B$391,0)),"")</f>
        <v>1.306989508399</v>
      </c>
      <c r="I354" s="149">
        <f>_xlfn.IFNA(INDEX('I.KI 2016-17'!O$8:O$391,MATCH($B354,'I.KI 2016-17'!$B$8:$B$391,0)),"")</f>
        <v>0</v>
      </c>
      <c r="J354" s="149">
        <f>_xlfn.IFNA(INDEX('I.KI 2016-17'!P$8:P$391,MATCH($B354,'I.KI 2016-17'!$B$8:$B$391,0)),"")</f>
        <v>0</v>
      </c>
      <c r="K354" s="157">
        <f>_xlfn.IFNA(INDEX('I.KI 2016-17'!Q$8:Q$391,MATCH($B354,'I.KI 2016-17'!$B$8:$B$391,0)),"")</f>
        <v>0</v>
      </c>
      <c r="L354" s="156">
        <f>_xlfn.IFNA(INDEX('I.KI 2016-17'!R$8:R$391,MATCH($B354,'I.KI 2016-17'!$B$8:$B$391,0)),"")</f>
        <v>0</v>
      </c>
      <c r="M354" s="193">
        <f>_xlfn.IFNA(INDEX('I.KI 2016-17'!S$8:S$391,MATCH($B354,'I.KI 2016-17'!$B$8:$B$391,0)),"")</f>
        <v>2.664021924669</v>
      </c>
      <c r="N354" s="193">
        <f>_xlfn.IFNA(INDEX('I.KI 2016-17'!T$8:T$391,MATCH($B354,'I.KI 2016-17'!$B$8:$B$391,0)),"")</f>
        <v>0</v>
      </c>
      <c r="O354" s="193">
        <f>_xlfn.IFNA(INDEX('I.KI 2016-17'!U$8:U$391,MATCH($B354,'I.KI 2016-17'!$B$8:$B$391,0)),"")</f>
        <v>0</v>
      </c>
      <c r="P354" s="157">
        <f>_xlfn.IFNA(INDEX('I.KI 2016-17'!V$8:V$391,MATCH($B354,'I.KI 2016-17'!$B$8:$B$391,0)),"")</f>
        <v>0</v>
      </c>
      <c r="Q354" s="156">
        <f>_xlfn.IFNA(INDEX('I.KI 2016-17'!W$8:W$391,MATCH($B354,'I.KI 2016-17'!$B$8:$B$391,0)),"")</f>
        <v>0</v>
      </c>
      <c r="R354" s="193">
        <f>_xlfn.IFNA(INDEX('I.KI 2016-17'!X$8:X$391,MATCH($B354,'I.KI 2016-17'!$B$8:$B$391,0)),"")</f>
        <v>3.971011433068</v>
      </c>
      <c r="S354" s="193">
        <f>_xlfn.IFNA(INDEX('I.KI 2016-17'!Y$8:Y$391,MATCH($B354,'I.KI 2016-17'!$B$8:$B$391,0)),"")</f>
        <v>0</v>
      </c>
      <c r="T354" s="193">
        <f>_xlfn.IFNA(INDEX('I.KI 2016-17'!Z$8:Z$391,MATCH($B354,'I.KI 2016-17'!$B$8:$B$391,0)),"")</f>
        <v>0</v>
      </c>
      <c r="U354" s="157">
        <f>_xlfn.IFNA(INDEX('I.KI 2016-17'!AA$8:AA$391,MATCH($B354,'I.KI 2016-17'!$B$8:$B$391,0)),"")</f>
        <v>0</v>
      </c>
      <c r="V354" s="149"/>
      <c r="W354" s="154">
        <f>_xlfn.IFNA(INDEX('I.KI 2016-17'!$H$8:$H$391,MATCH(B354,'I.KI 2016-17'!$B$8:$B$391,0)),"")</f>
        <v>1.306989508399</v>
      </c>
      <c r="X354" s="153">
        <f>_xlfn.IFNA(INDEX('I.KI 2016-17'!$I$8:$I$391,MATCH(B354,'I.KI 2016-17'!$B$8:$B$391,0)),"")</f>
        <v>2.664021924669</v>
      </c>
      <c r="Y354" s="155">
        <f>_xlfn.IFNA(INDEX('I.KI 2016-17'!$G$8:$G$391,MATCH(B354,'I.KI 2016-17'!$B$8:$B$391,0)),"")</f>
        <v>3.971011433068</v>
      </c>
      <c r="Z354" s="149"/>
      <c r="AA354" s="156">
        <f>_xlfn.IFNA(IF($B354=$B$382,0,_xlfn.IFNA(INDEX('I.Supplementary 2017-18'!N$8:N$35,MATCH($B354,'I.Supplementary 2017-18'!$B$8:$B$35,0)),INDEX('I.KI 2017-18'!N$9:N$393,MATCH($B354,'I.KI 2017-18'!$B$9:$B$393,0)))),"")</f>
        <v>0</v>
      </c>
      <c r="AB354" s="193">
        <f>_xlfn.IFNA(IF($B354=$B$382,0,_xlfn.IFNA(INDEX('I.Supplementary 2017-18'!O$8:O$35,MATCH($B354,'I.Supplementary 2017-18'!$B$8:$B$35,0)),INDEX('I.KI 2017-18'!O$9:O$393,MATCH($B354,'I.KI 2017-18'!$B$9:$B$393,0)))),"")</f>
        <v>0.55794130616271864</v>
      </c>
      <c r="AC354" s="193">
        <f>_xlfn.IFNA(IF($B354=$B$382,0,_xlfn.IFNA(INDEX('I.Supplementary 2017-18'!P$8:P$35,MATCH($B354,'I.Supplementary 2017-18'!$B$8:$B$35,0)),INDEX('I.KI 2017-18'!P$9:P$393,MATCH($B354,'I.KI 2017-18'!$B$9:$B$393,0)))),"")</f>
        <v>0</v>
      </c>
      <c r="AD354" s="193">
        <f>_xlfn.IFNA(IF($B354=$B$382,0,_xlfn.IFNA(INDEX('I.Supplementary 2017-18'!Q$8:Q$35,MATCH($B354,'I.Supplementary 2017-18'!$B$8:$B$35,0)),INDEX('I.KI 2017-18'!Q$9:Q$393,MATCH($B354,'I.KI 2017-18'!$B$9:$B$393,0)))),"")</f>
        <v>0</v>
      </c>
      <c r="AE354" s="157">
        <f>_xlfn.IFNA(IF($B354=$B$382,0,_xlfn.IFNA(INDEX('I.Supplementary 2017-18'!R$8:R$35,MATCH($B354,'I.Supplementary 2017-18'!$B$8:$B$35,0)),INDEX('I.KI 2017-18'!R$9:R$393,MATCH($B354,'I.KI 2017-18'!$B$9:$B$393,0)))),"")</f>
        <v>0</v>
      </c>
      <c r="AF354" s="156">
        <f>_xlfn.IFNA(IF($B354=$B$382,0,_xlfn.IFNA(INDEX('I.Supplementary 2017-18'!S$8:S$35,MATCH($B354,'I.Supplementary 2017-18'!$B$8:$B$35,0)),INDEX('I.KI 2017-18'!S$9:S$393,MATCH($B354,'I.KI 2017-18'!$B$9:$B$393,0)))),"")</f>
        <v>0</v>
      </c>
      <c r="AG354" s="193">
        <f>_xlfn.IFNA(IF($B354=$B$382,0,_xlfn.IFNA(INDEX('I.Supplementary 2017-18'!T$8:T$35,MATCH($B354,'I.Supplementary 2017-18'!$B$8:$B$35,0)),INDEX('I.KI 2017-18'!T$9:T$393,MATCH($B354,'I.KI 2017-18'!$B$9:$B$393,0)))),"")</f>
        <v>2.7184106619600077</v>
      </c>
      <c r="AH354" s="193">
        <f>_xlfn.IFNA(IF($B354=$B$382,0,_xlfn.IFNA(INDEX('I.Supplementary 2017-18'!U$8:U$35,MATCH($B354,'I.Supplementary 2017-18'!$B$8:$B$35,0)),INDEX('I.KI 2017-18'!U$9:U$393,MATCH($B354,'I.KI 2017-18'!$B$9:$B$393,0)))),"")</f>
        <v>0</v>
      </c>
      <c r="AI354" s="193">
        <f>_xlfn.IFNA(IF($B354=$B$382,0,_xlfn.IFNA(INDEX('I.Supplementary 2017-18'!V$8:V$35,MATCH($B354,'I.Supplementary 2017-18'!$B$8:$B$35,0)),INDEX('I.KI 2017-18'!V$9:V$393,MATCH($B354,'I.KI 2017-18'!$B$9:$B$393,0)))),"")</f>
        <v>0</v>
      </c>
      <c r="AJ354" s="157">
        <f>_xlfn.IFNA(IF($B354=$B$382,0,_xlfn.IFNA(INDEX('I.Supplementary 2017-18'!W$8:W$35,MATCH($B354,'I.Supplementary 2017-18'!$B$8:$B$35,0)),INDEX('I.KI 2017-18'!W$9:W$393,MATCH($B354,'I.KI 2017-18'!$B$9:$B$393,0)))),"")</f>
        <v>0</v>
      </c>
      <c r="AK354" s="156">
        <f>_xlfn.IFNA(IF($B354=$B$382,0,_xlfn.IFNA(INDEX('I.Supplementary 2017-18'!X$8:X$35,MATCH($B354,'I.Supplementary 2017-18'!$B$8:$B$35,0)),INDEX('I.KI 2017-18'!X$9:X$393,MATCH($B354,'I.KI 2017-18'!$B$9:$B$393,0)))),"")</f>
        <v>0</v>
      </c>
      <c r="AL354" s="193">
        <f>_xlfn.IFNA(IF($B354=$B$382,0,_xlfn.IFNA(INDEX('I.Supplementary 2017-18'!Y$8:Y$35,MATCH($B354,'I.Supplementary 2017-18'!$B$8:$B$35,0)),INDEX('I.KI 2017-18'!Y$9:Y$393,MATCH($B354,'I.KI 2017-18'!$B$9:$B$393,0)))),"")</f>
        <v>3.2763519681227264</v>
      </c>
      <c r="AM354" s="193">
        <f>_xlfn.IFNA(IF($B354=$B$382,0,_xlfn.IFNA(INDEX('I.Supplementary 2017-18'!Z$8:Z$35,MATCH($B354,'I.Supplementary 2017-18'!$B$8:$B$35,0)),INDEX('I.KI 2017-18'!Z$9:Z$393,MATCH($B354,'I.KI 2017-18'!$B$9:$B$393,0)))),"")</f>
        <v>0</v>
      </c>
      <c r="AN354" s="193">
        <f>_xlfn.IFNA(IF($B354=$B$382,0,_xlfn.IFNA(INDEX('I.Supplementary 2017-18'!AA$8:AA$35,MATCH($B354,'I.Supplementary 2017-18'!$B$8:$B$35,0)),INDEX('I.KI 2017-18'!AA$9:AA$393,MATCH($B354,'I.KI 2017-18'!$B$9:$B$393,0)))),"")</f>
        <v>0</v>
      </c>
      <c r="AO354" s="157">
        <f>_xlfn.IFNA(IF($B354=$B$382,0,_xlfn.IFNA(INDEX('I.Supplementary 2017-18'!AB$8:AB$35,MATCH($B354,'I.Supplementary 2017-18'!$B$8:$B$35,0)),INDEX('I.KI 2017-18'!AB$9:AB$393,MATCH($B354,'I.KI 2017-18'!$B$9:$B$393,0)))),"")</f>
        <v>0</v>
      </c>
      <c r="AP354" s="149"/>
      <c r="AQ354" s="156">
        <f>_xlfn.IFNA(IF($B354=$B$381,0,IF($B354=$B$382,0,_xlfn.IFNA(INDEX('I.Supplementary 2017-18'!I$8:I$35,MATCH($B354,'I.Supplementary 2017-18'!$B$8:$B$35,0)),INDEX('I.KI 2017-18'!I$9:I$393,MATCH($B354,'I.KI 2017-18'!$B$9:$B$393,0))))),"")</f>
        <v>0.55794130616271864</v>
      </c>
      <c r="AR354" s="149">
        <f>_xlfn.IFNA(IF($B354=$B$381,0,IF($B354=$B$382,0,_xlfn.IFNA(INDEX('I.Supplementary 2017-18'!J$8:J$35,MATCH($B354,'I.Supplementary 2017-18'!$B$8:$B$35,0)),INDEX('I.KI 2017-18'!J$9:J$393,MATCH($B354,'I.KI 2017-18'!$B$9:$B$393,0))))),"")</f>
        <v>2.7184106619600077</v>
      </c>
      <c r="AS354" s="157">
        <f>_xlfn.IFNA(IF($B354=$B$381,0,IF($B354=$B$382,0,_xlfn.IFNA(INDEX('I.Supplementary 2017-18'!H$8:H$35,MATCH($B354,'I.Supplementary 2017-18'!$B$8:$B$35,0)),INDEX('I.KI 2017-18'!H$9:H$393,MATCH($B354,'I.KI 2017-18'!$B$9:$B$393,0))))),"")</f>
        <v>3.2763519681227264</v>
      </c>
      <c r="AT354" s="149"/>
      <c r="AU354" s="156">
        <f>_xlfn.IFNA(_xlfn.IFNA(INDEX('I.Supplementary 2018-19'!P$8:P$157,MATCH($B354,'I.Supplementary 2018-19'!$B$8:$B$157,0)),INDEX('I.KI 2018-19'!P$9:P$393,MATCH($B354,'I.KI 2018-19'!$B$9:$B$393,0))),"")</f>
        <v>0</v>
      </c>
      <c r="AV354" s="193">
        <f>_xlfn.IFNA(_xlfn.IFNA(INDEX('I.Supplementary 2018-19'!Q$8:Q$157,MATCH($B354,'I.Supplementary 2018-19'!$B$8:$B$157,0)),INDEX('I.KI 2018-19'!Q$9:Q$393,MATCH($B354,'I.KI 2018-19'!$B$9:$B$393,0))),"")</f>
        <v>0.10418435884211957</v>
      </c>
      <c r="AW354" s="193">
        <f>_xlfn.IFNA(_xlfn.IFNA(INDEX('I.Supplementary 2018-19'!R$8:R$157,MATCH($B354,'I.Supplementary 2018-19'!$B$8:$B$157,0)),INDEX('I.KI 2018-19'!R$9:R$393,MATCH($B354,'I.KI 2018-19'!$B$9:$B$393,0))),"")</f>
        <v>0</v>
      </c>
      <c r="AX354" s="193">
        <f>_xlfn.IFNA(_xlfn.IFNA(INDEX('I.Supplementary 2018-19'!S$8:S$157,MATCH($B354,'I.Supplementary 2018-19'!$B$8:$B$157,0)),INDEX('I.KI 2018-19'!S$9:S$393,MATCH($B354,'I.KI 2018-19'!$B$9:$B$393,0))),"")</f>
        <v>0</v>
      </c>
      <c r="AY354" s="157">
        <f>_xlfn.IFNA(_xlfn.IFNA(INDEX('I.Supplementary 2018-19'!T$8:T$157,MATCH($B354,'I.Supplementary 2018-19'!$B$8:$B$157,0)),INDEX('I.KI 2018-19'!T$9:T$393,MATCH($B354,'I.KI 2018-19'!$B$9:$B$393,0))),"")</f>
        <v>0</v>
      </c>
      <c r="AZ354" s="156">
        <f>_xlfn.IFNA(_xlfn.IFNA(INDEX('I.Supplementary 2018-19'!U$8:U$157,MATCH($B354,'I.Supplementary 2018-19'!$B$8:$B$157,0)),INDEX('I.KI 2018-19'!U$9:U$393,MATCH($B354,'I.KI 2018-19'!$B$9:$B$393,0))),"")</f>
        <v>0</v>
      </c>
      <c r="BA354" s="193">
        <f>_xlfn.IFNA(_xlfn.IFNA(INDEX('I.Supplementary 2018-19'!V$8:V$157,MATCH($B354,'I.Supplementary 2018-19'!$B$8:$B$157,0)),INDEX('I.KI 2018-19'!V$9:V$393,MATCH($B354,'I.KI 2018-19'!$B$9:$B$393,0))),"")</f>
        <v>2.8000796518042996</v>
      </c>
      <c r="BB354" s="193">
        <f>_xlfn.IFNA(_xlfn.IFNA(INDEX('I.Supplementary 2018-19'!W$8:W$157,MATCH($B354,'I.Supplementary 2018-19'!$B$8:$B$157,0)),INDEX('I.KI 2018-19'!W$9:W$393,MATCH($B354,'I.KI 2018-19'!$B$9:$B$393,0))),"")</f>
        <v>0</v>
      </c>
      <c r="BC354" s="193">
        <f>_xlfn.IFNA(_xlfn.IFNA(INDEX('I.Supplementary 2018-19'!X$8:X$157,MATCH($B354,'I.Supplementary 2018-19'!$B$8:$B$157,0)),INDEX('I.KI 2018-19'!X$9:X$393,MATCH($B354,'I.KI 2018-19'!$B$9:$B$393,0))),"")</f>
        <v>0</v>
      </c>
      <c r="BD354" s="157">
        <f>_xlfn.IFNA(_xlfn.IFNA(INDEX('I.Supplementary 2018-19'!Y$8:Y$157,MATCH($B354,'I.Supplementary 2018-19'!$B$8:$B$157,0)),INDEX('I.KI 2018-19'!Y$9:Y$393,MATCH($B354,'I.KI 2018-19'!$B$9:$B$393,0))),"")</f>
        <v>0</v>
      </c>
      <c r="BE354" s="156">
        <f>_xlfn.IFNA(_xlfn.IFNA(INDEX('I.Supplementary 2018-19'!Z$8:Z$157,MATCH($B354,'I.Supplementary 2018-19'!$B$8:$B$157,0)),INDEX('I.KI 2018-19'!Z$9:Z$393,MATCH($B354,'I.KI 2018-19'!$B$9:$B$393,0))),"")</f>
        <v>0</v>
      </c>
      <c r="BF354" s="193">
        <f>_xlfn.IFNA(_xlfn.IFNA(INDEX('I.Supplementary 2018-19'!AA$8:AA$157,MATCH($B354,'I.Supplementary 2018-19'!$B$8:$B$157,0)),INDEX('I.KI 2018-19'!AA$9:AA$393,MATCH($B354,'I.KI 2018-19'!$B$9:$B$393,0))),"")</f>
        <v>2.9042640106464193</v>
      </c>
      <c r="BG354" s="193">
        <f>_xlfn.IFNA(_xlfn.IFNA(INDEX('I.Supplementary 2018-19'!AB$8:AB$157,MATCH($B354,'I.Supplementary 2018-19'!$B$8:$B$157,0)),INDEX('I.KI 2018-19'!AB$9:AB$393,MATCH($B354,'I.KI 2018-19'!$B$9:$B$393,0))),"")</f>
        <v>0</v>
      </c>
      <c r="BH354" s="193">
        <f>_xlfn.IFNA(_xlfn.IFNA(INDEX('I.Supplementary 2018-19'!AC$8:AC$157,MATCH($B354,'I.Supplementary 2018-19'!$B$8:$B$157,0)),INDEX('I.KI 2018-19'!AC$9:AC$393,MATCH($B354,'I.KI 2018-19'!$B$9:$B$393,0))),"")</f>
        <v>0</v>
      </c>
      <c r="BI354" s="157">
        <f>_xlfn.IFNA(_xlfn.IFNA(INDEX('I.Supplementary 2018-19'!AD$8:AD$157,MATCH($B354,'I.Supplementary 2018-19'!$B$8:$B$157,0)),INDEX('I.KI 2018-19'!AD$9:AD$393,MATCH($B354,'I.KI 2018-19'!$B$9:$B$393,0))),"")</f>
        <v>0</v>
      </c>
      <c r="BJ354" s="149"/>
      <c r="BK354" s="156">
        <f>_xlfn.IFNA(IF($B354=$B$381,0,IF($B354=$B$382,0,_xlfn.IFNA(INDEX('I.Supplementary 2018-19'!I$8:I$157,MATCH($B354,'I.Supplementary 2018-19'!$B$8:$B$157,0)),INDEX('I.KI 2018-19'!I$9:I$393,MATCH($B354,'I.KI 2018-19'!$B$9:$B$393,0))))),"")</f>
        <v>0.10418435884211957</v>
      </c>
      <c r="BL354" s="149">
        <f>_xlfn.IFNA(IF($B354=$B$381,0,IF($B354=$B$382,0,_xlfn.IFNA(INDEX('I.Supplementary 2018-19'!J$8:J$157,MATCH($B354,'I.Supplementary 2018-19'!$B$8:$B$157,0)),INDEX('I.KI 2018-19'!J$9:J$393,MATCH($B354,'I.KI 2018-19'!$B$9:$B$393,0))))),"")</f>
        <v>2.8000796518042996</v>
      </c>
      <c r="BM354" s="157">
        <f>_xlfn.IFNA(IF($B354=$B$381,0,IF($B354=$B$382,0,_xlfn.IFNA(INDEX('I.Supplementary 2018-19'!H$8:H$157,MATCH($B354,'I.Supplementary 2018-19'!$B$8:$B$157,0)),INDEX('I.KI 2018-19'!H$9:H$393,MATCH($B354,'I.KI 2018-19'!$B$9:$B$393,0))))),"")</f>
        <v>2.9042640106464193</v>
      </c>
    </row>
    <row r="355" spans="2:65">
      <c r="B355" s="121" t="str">
        <f>'Calculations for 2021-22'!B355</f>
        <v>E0302</v>
      </c>
      <c r="C355" s="160" t="str">
        <f>'Calculations for 2021-22'!D355</f>
        <v>E0302</v>
      </c>
      <c r="D355" t="str">
        <f>'Calculations for 2021-22'!E355</f>
        <v>UNINFIR</v>
      </c>
      <c r="E355" t="str">
        <f>'Calculations for 2021-22'!F355</f>
        <v>P1916</v>
      </c>
      <c r="F355" s="120" t="str">
        <f>'Calculations for 2021-22'!H355</f>
        <v>West Berkshire</v>
      </c>
      <c r="G355" s="156">
        <f>_xlfn.IFNA(INDEX('I.KI 2016-17'!M$8:M$391,MATCH($B355,'I.KI 2016-17'!$B$8:$B$391,0)),"")</f>
        <v>8.1472774687069993</v>
      </c>
      <c r="H355" s="149">
        <f>_xlfn.IFNA(INDEX('I.KI 2016-17'!N$8:N$391,MATCH($B355,'I.KI 2016-17'!$B$8:$B$391,0)),"")</f>
        <v>1.381883832665</v>
      </c>
      <c r="I355" s="149">
        <f>_xlfn.IFNA(INDEX('I.KI 2016-17'!O$8:O$391,MATCH($B355,'I.KI 2016-17'!$B$8:$B$391,0)),"")</f>
        <v>0</v>
      </c>
      <c r="J355" s="149">
        <f>_xlfn.IFNA(INDEX('I.KI 2016-17'!P$8:P$391,MATCH($B355,'I.KI 2016-17'!$B$8:$B$391,0)),"")</f>
        <v>0</v>
      </c>
      <c r="K355" s="157">
        <f>_xlfn.IFNA(INDEX('I.KI 2016-17'!Q$8:Q$391,MATCH($B355,'I.KI 2016-17'!$B$8:$B$391,0)),"")</f>
        <v>0</v>
      </c>
      <c r="L355" s="156">
        <f>_xlfn.IFNA(INDEX('I.KI 2016-17'!R$8:R$391,MATCH($B355,'I.KI 2016-17'!$B$8:$B$391,0)),"")</f>
        <v>12.379202014536</v>
      </c>
      <c r="M355" s="193">
        <f>_xlfn.IFNA(INDEX('I.KI 2016-17'!S$8:S$391,MATCH($B355,'I.KI 2016-17'!$B$8:$B$391,0)),"")</f>
        <v>4.186387082565</v>
      </c>
      <c r="N355" s="193">
        <f>_xlfn.IFNA(INDEX('I.KI 2016-17'!T$8:T$391,MATCH($B355,'I.KI 2016-17'!$B$8:$B$391,0)),"")</f>
        <v>0</v>
      </c>
      <c r="O355" s="193">
        <f>_xlfn.IFNA(INDEX('I.KI 2016-17'!U$8:U$391,MATCH($B355,'I.KI 2016-17'!$B$8:$B$391,0)),"")</f>
        <v>0</v>
      </c>
      <c r="P355" s="157">
        <f>_xlfn.IFNA(INDEX('I.KI 2016-17'!V$8:V$391,MATCH($B355,'I.KI 2016-17'!$B$8:$B$391,0)),"")</f>
        <v>0</v>
      </c>
      <c r="Q355" s="156">
        <f>_xlfn.IFNA(INDEX('I.KI 2016-17'!W$8:W$391,MATCH($B355,'I.KI 2016-17'!$B$8:$B$391,0)),"")</f>
        <v>20.526479483243001</v>
      </c>
      <c r="R355" s="193">
        <f>_xlfn.IFNA(INDEX('I.KI 2016-17'!X$8:X$391,MATCH($B355,'I.KI 2016-17'!$B$8:$B$391,0)),"")</f>
        <v>5.5682709152300003</v>
      </c>
      <c r="S355" s="193">
        <f>_xlfn.IFNA(INDEX('I.KI 2016-17'!Y$8:Y$391,MATCH($B355,'I.KI 2016-17'!$B$8:$B$391,0)),"")</f>
        <v>0</v>
      </c>
      <c r="T355" s="193">
        <f>_xlfn.IFNA(INDEX('I.KI 2016-17'!Z$8:Z$391,MATCH($B355,'I.KI 2016-17'!$B$8:$B$391,0)),"")</f>
        <v>0</v>
      </c>
      <c r="U355" s="157">
        <f>_xlfn.IFNA(INDEX('I.KI 2016-17'!AA$8:AA$391,MATCH($B355,'I.KI 2016-17'!$B$8:$B$391,0)),"")</f>
        <v>0</v>
      </c>
      <c r="V355" s="149"/>
      <c r="W355" s="154">
        <f>_xlfn.IFNA(INDEX('I.KI 2016-17'!$H$8:$H$391,MATCH(B355,'I.KI 2016-17'!$B$8:$B$391,0)),"")</f>
        <v>9.5291613013719996</v>
      </c>
      <c r="X355" s="153">
        <f>_xlfn.IFNA(INDEX('I.KI 2016-17'!$I$8:$I$391,MATCH(B355,'I.KI 2016-17'!$B$8:$B$391,0)),"")</f>
        <v>16.565589097101</v>
      </c>
      <c r="Y355" s="155">
        <f>_xlfn.IFNA(INDEX('I.KI 2016-17'!$G$8:$G$391,MATCH(B355,'I.KI 2016-17'!$B$8:$B$391,0)),"")</f>
        <v>26.094750398473</v>
      </c>
      <c r="Z355" s="149"/>
      <c r="AA355" s="156">
        <f>_xlfn.IFNA(IF($B355=$B$382,0,_xlfn.IFNA(INDEX('I.Supplementary 2017-18'!N$8:N$35,MATCH($B355,'I.Supplementary 2017-18'!$B$8:$B$35,0)),INDEX('I.KI 2017-18'!N$9:N$393,MATCH($B355,'I.KI 2017-18'!$B$9:$B$393,0)))),"")</f>
        <v>4.1255064309058262</v>
      </c>
      <c r="AB355" s="193">
        <f>_xlfn.IFNA(IF($B355=$B$382,0,_xlfn.IFNA(INDEX('I.Supplementary 2017-18'!O$8:O$35,MATCH($B355,'I.Supplementary 2017-18'!$B$8:$B$35,0)),INDEX('I.KI 2017-18'!O$9:O$393,MATCH($B355,'I.KI 2017-18'!$B$9:$B$393,0)))),"")</f>
        <v>-0.42920011385923623</v>
      </c>
      <c r="AC355" s="193">
        <f>_xlfn.IFNA(IF($B355=$B$382,0,_xlfn.IFNA(INDEX('I.Supplementary 2017-18'!P$8:P$35,MATCH($B355,'I.Supplementary 2017-18'!$B$8:$B$35,0)),INDEX('I.KI 2017-18'!P$9:P$393,MATCH($B355,'I.KI 2017-18'!$B$9:$B$393,0)))),"")</f>
        <v>0</v>
      </c>
      <c r="AD355" s="193">
        <f>_xlfn.IFNA(IF($B355=$B$382,0,_xlfn.IFNA(INDEX('I.Supplementary 2017-18'!Q$8:Q$35,MATCH($B355,'I.Supplementary 2017-18'!$B$8:$B$35,0)),INDEX('I.KI 2017-18'!Q$9:Q$393,MATCH($B355,'I.KI 2017-18'!$B$9:$B$393,0)))),"")</f>
        <v>0</v>
      </c>
      <c r="AE355" s="157">
        <f>_xlfn.IFNA(IF($B355=$B$382,0,_xlfn.IFNA(INDEX('I.Supplementary 2017-18'!R$8:R$35,MATCH($B355,'I.Supplementary 2017-18'!$B$8:$B$35,0)),INDEX('I.KI 2017-18'!R$9:R$393,MATCH($B355,'I.KI 2017-18'!$B$9:$B$393,0)))),"")</f>
        <v>0</v>
      </c>
      <c r="AF355" s="156">
        <f>_xlfn.IFNA(IF($B355=$B$382,0,_xlfn.IFNA(INDEX('I.Supplementary 2017-18'!S$8:S$35,MATCH($B355,'I.Supplementary 2017-18'!$B$8:$B$35,0)),INDEX('I.KI 2017-18'!S$9:S$393,MATCH($B355,'I.KI 2017-18'!$B$9:$B$393,0)))),"")</f>
        <v>12.631936108053107</v>
      </c>
      <c r="AG355" s="193">
        <f>_xlfn.IFNA(IF($B355=$B$382,0,_xlfn.IFNA(INDEX('I.Supplementary 2017-18'!T$8:T$35,MATCH($B355,'I.Supplementary 2017-18'!$B$8:$B$35,0)),INDEX('I.KI 2017-18'!T$9:T$393,MATCH($B355,'I.KI 2017-18'!$B$9:$B$393,0)))),"")</f>
        <v>4.2718564644509565</v>
      </c>
      <c r="AH355" s="193">
        <f>_xlfn.IFNA(IF($B355=$B$382,0,_xlfn.IFNA(INDEX('I.Supplementary 2017-18'!U$8:U$35,MATCH($B355,'I.Supplementary 2017-18'!$B$8:$B$35,0)),INDEX('I.KI 2017-18'!U$9:U$393,MATCH($B355,'I.KI 2017-18'!$B$9:$B$393,0)))),"")</f>
        <v>0</v>
      </c>
      <c r="AI355" s="193">
        <f>_xlfn.IFNA(IF($B355=$B$382,0,_xlfn.IFNA(INDEX('I.Supplementary 2017-18'!V$8:V$35,MATCH($B355,'I.Supplementary 2017-18'!$B$8:$B$35,0)),INDEX('I.KI 2017-18'!V$9:V$393,MATCH($B355,'I.KI 2017-18'!$B$9:$B$393,0)))),"")</f>
        <v>0</v>
      </c>
      <c r="AJ355" s="157">
        <f>_xlfn.IFNA(IF($B355=$B$382,0,_xlfn.IFNA(INDEX('I.Supplementary 2017-18'!W$8:W$35,MATCH($B355,'I.Supplementary 2017-18'!$B$8:$B$35,0)),INDEX('I.KI 2017-18'!W$9:W$393,MATCH($B355,'I.KI 2017-18'!$B$9:$B$393,0)))),"")</f>
        <v>0</v>
      </c>
      <c r="AK355" s="156">
        <f>_xlfn.IFNA(IF($B355=$B$382,0,_xlfn.IFNA(INDEX('I.Supplementary 2017-18'!X$8:X$35,MATCH($B355,'I.Supplementary 2017-18'!$B$8:$B$35,0)),INDEX('I.KI 2017-18'!X$9:X$393,MATCH($B355,'I.KI 2017-18'!$B$9:$B$393,0)))),"")</f>
        <v>16.757442538958934</v>
      </c>
      <c r="AL355" s="193">
        <f>_xlfn.IFNA(IF($B355=$B$382,0,_xlfn.IFNA(INDEX('I.Supplementary 2017-18'!Y$8:Y$35,MATCH($B355,'I.Supplementary 2017-18'!$B$8:$B$35,0)),INDEX('I.KI 2017-18'!Y$9:Y$393,MATCH($B355,'I.KI 2017-18'!$B$9:$B$393,0)))),"")</f>
        <v>3.8426563505917204</v>
      </c>
      <c r="AM355" s="193">
        <f>_xlfn.IFNA(IF($B355=$B$382,0,_xlfn.IFNA(INDEX('I.Supplementary 2017-18'!Z$8:Z$35,MATCH($B355,'I.Supplementary 2017-18'!$B$8:$B$35,0)),INDEX('I.KI 2017-18'!Z$9:Z$393,MATCH($B355,'I.KI 2017-18'!$B$9:$B$393,0)))),"")</f>
        <v>0</v>
      </c>
      <c r="AN355" s="193">
        <f>_xlfn.IFNA(IF($B355=$B$382,0,_xlfn.IFNA(INDEX('I.Supplementary 2017-18'!AA$8:AA$35,MATCH($B355,'I.Supplementary 2017-18'!$B$8:$B$35,0)),INDEX('I.KI 2017-18'!AA$9:AA$393,MATCH($B355,'I.KI 2017-18'!$B$9:$B$393,0)))),"")</f>
        <v>0</v>
      </c>
      <c r="AO355" s="157">
        <f>_xlfn.IFNA(IF($B355=$B$382,0,_xlfn.IFNA(INDEX('I.Supplementary 2017-18'!AB$8:AB$35,MATCH($B355,'I.Supplementary 2017-18'!$B$8:$B$35,0)),INDEX('I.KI 2017-18'!AB$9:AB$393,MATCH($B355,'I.KI 2017-18'!$B$9:$B$393,0)))),"")</f>
        <v>0</v>
      </c>
      <c r="AP355" s="149"/>
      <c r="AQ355" s="156">
        <f>_xlfn.IFNA(IF($B355=$B$381,0,IF($B355=$B$382,0,_xlfn.IFNA(INDEX('I.Supplementary 2017-18'!I$8:I$35,MATCH($B355,'I.Supplementary 2017-18'!$B$8:$B$35,0)),INDEX('I.KI 2017-18'!I$9:I$393,MATCH($B355,'I.KI 2017-18'!$B$9:$B$393,0))))),"")</f>
        <v>3.6963063170465902</v>
      </c>
      <c r="AR355" s="149">
        <f>_xlfn.IFNA(IF($B355=$B$381,0,IF($B355=$B$382,0,_xlfn.IFNA(INDEX('I.Supplementary 2017-18'!J$8:J$35,MATCH($B355,'I.Supplementary 2017-18'!$B$8:$B$35,0)),INDEX('I.KI 2017-18'!J$9:J$393,MATCH($B355,'I.KI 2017-18'!$B$9:$B$393,0))))),"")</f>
        <v>16.903792572504063</v>
      </c>
      <c r="AS355" s="157">
        <f>_xlfn.IFNA(IF($B355=$B$381,0,IF($B355=$B$382,0,_xlfn.IFNA(INDEX('I.Supplementary 2017-18'!H$8:H$35,MATCH($B355,'I.Supplementary 2017-18'!$B$8:$B$35,0)),INDEX('I.KI 2017-18'!H$9:H$393,MATCH($B355,'I.KI 2017-18'!$B$9:$B$393,0))))),"")</f>
        <v>20.600098889550654</v>
      </c>
      <c r="AT355" s="149"/>
      <c r="AU355" s="156">
        <f>_xlfn.IFNA(_xlfn.IFNA(INDEX('I.Supplementary 2018-19'!P$8:P$157,MATCH($B355,'I.Supplementary 2018-19'!$B$8:$B$157,0)),INDEX('I.KI 2018-19'!P$9:P$393,MATCH($B355,'I.KI 2018-19'!$B$9:$B$393,0))),"")</f>
        <v>1.602227336087048</v>
      </c>
      <c r="AV355" s="193">
        <f>_xlfn.IFNA(_xlfn.IFNA(INDEX('I.Supplementary 2018-19'!Q$8:Q$157,MATCH($B355,'I.Supplementary 2018-19'!$B$8:$B$157,0)),INDEX('I.KI 2018-19'!Q$9:Q$393,MATCH($B355,'I.KI 2018-19'!$B$9:$B$393,0))),"")</f>
        <v>-1.4822725067865588</v>
      </c>
      <c r="AW355" s="193">
        <f>_xlfn.IFNA(_xlfn.IFNA(INDEX('I.Supplementary 2018-19'!R$8:R$157,MATCH($B355,'I.Supplementary 2018-19'!$B$8:$B$157,0)),INDEX('I.KI 2018-19'!R$9:R$393,MATCH($B355,'I.KI 2018-19'!$B$9:$B$393,0))),"")</f>
        <v>0</v>
      </c>
      <c r="AX355" s="193">
        <f>_xlfn.IFNA(_xlfn.IFNA(INDEX('I.Supplementary 2018-19'!S$8:S$157,MATCH($B355,'I.Supplementary 2018-19'!$B$8:$B$157,0)),INDEX('I.KI 2018-19'!S$9:S$393,MATCH($B355,'I.KI 2018-19'!$B$9:$B$393,0))),"")</f>
        <v>0</v>
      </c>
      <c r="AY355" s="157">
        <f>_xlfn.IFNA(_xlfn.IFNA(INDEX('I.Supplementary 2018-19'!T$8:T$157,MATCH($B355,'I.Supplementary 2018-19'!$B$8:$B$157,0)),INDEX('I.KI 2018-19'!T$9:T$393,MATCH($B355,'I.KI 2018-19'!$B$9:$B$393,0))),"")</f>
        <v>0</v>
      </c>
      <c r="AZ355" s="156">
        <f>_xlfn.IFNA(_xlfn.IFNA(INDEX('I.Supplementary 2018-19'!U$8:U$157,MATCH($B355,'I.Supplementary 2018-19'!$B$8:$B$157,0)),INDEX('I.KI 2018-19'!U$9:U$393,MATCH($B355,'I.KI 2018-19'!$B$9:$B$393,0))),"")</f>
        <v>13.011436334475302</v>
      </c>
      <c r="BA355" s="193">
        <f>_xlfn.IFNA(_xlfn.IFNA(INDEX('I.Supplementary 2018-19'!V$8:V$157,MATCH($B355,'I.Supplementary 2018-19'!$B$8:$B$157,0)),INDEX('I.KI 2018-19'!V$9:V$393,MATCH($B355,'I.KI 2018-19'!$B$9:$B$393,0))),"")</f>
        <v>4.4001954998636457</v>
      </c>
      <c r="BB355" s="193">
        <f>_xlfn.IFNA(_xlfn.IFNA(INDEX('I.Supplementary 2018-19'!W$8:W$157,MATCH($B355,'I.Supplementary 2018-19'!$B$8:$B$157,0)),INDEX('I.KI 2018-19'!W$9:W$393,MATCH($B355,'I.KI 2018-19'!$B$9:$B$393,0))),"")</f>
        <v>0</v>
      </c>
      <c r="BC355" s="193">
        <f>_xlfn.IFNA(_xlfn.IFNA(INDEX('I.Supplementary 2018-19'!X$8:X$157,MATCH($B355,'I.Supplementary 2018-19'!$B$8:$B$157,0)),INDEX('I.KI 2018-19'!X$9:X$393,MATCH($B355,'I.KI 2018-19'!$B$9:$B$393,0))),"")</f>
        <v>0</v>
      </c>
      <c r="BD355" s="157">
        <f>_xlfn.IFNA(_xlfn.IFNA(INDEX('I.Supplementary 2018-19'!Y$8:Y$157,MATCH($B355,'I.Supplementary 2018-19'!$B$8:$B$157,0)),INDEX('I.KI 2018-19'!Y$9:Y$393,MATCH($B355,'I.KI 2018-19'!$B$9:$B$393,0))),"")</f>
        <v>0</v>
      </c>
      <c r="BE355" s="156">
        <f>_xlfn.IFNA(_xlfn.IFNA(INDEX('I.Supplementary 2018-19'!Z$8:Z$157,MATCH($B355,'I.Supplementary 2018-19'!$B$8:$B$157,0)),INDEX('I.KI 2018-19'!Z$9:Z$393,MATCH($B355,'I.KI 2018-19'!$B$9:$B$393,0))),"")</f>
        <v>14.613663670562349</v>
      </c>
      <c r="BF355" s="193">
        <f>_xlfn.IFNA(_xlfn.IFNA(INDEX('I.Supplementary 2018-19'!AA$8:AA$157,MATCH($B355,'I.Supplementary 2018-19'!$B$8:$B$157,0)),INDEX('I.KI 2018-19'!AA$9:AA$393,MATCH($B355,'I.KI 2018-19'!$B$9:$B$393,0))),"")</f>
        <v>2.9179229930770871</v>
      </c>
      <c r="BG355" s="193">
        <f>_xlfn.IFNA(_xlfn.IFNA(INDEX('I.Supplementary 2018-19'!AB$8:AB$157,MATCH($B355,'I.Supplementary 2018-19'!$B$8:$B$157,0)),INDEX('I.KI 2018-19'!AB$9:AB$393,MATCH($B355,'I.KI 2018-19'!$B$9:$B$393,0))),"")</f>
        <v>0</v>
      </c>
      <c r="BH355" s="193">
        <f>_xlfn.IFNA(_xlfn.IFNA(INDEX('I.Supplementary 2018-19'!AC$8:AC$157,MATCH($B355,'I.Supplementary 2018-19'!$B$8:$B$157,0)),INDEX('I.KI 2018-19'!AC$9:AC$393,MATCH($B355,'I.KI 2018-19'!$B$9:$B$393,0))),"")</f>
        <v>0</v>
      </c>
      <c r="BI355" s="157">
        <f>_xlfn.IFNA(_xlfn.IFNA(INDEX('I.Supplementary 2018-19'!AD$8:AD$157,MATCH($B355,'I.Supplementary 2018-19'!$B$8:$B$157,0)),INDEX('I.KI 2018-19'!AD$9:AD$393,MATCH($B355,'I.KI 2018-19'!$B$9:$B$393,0))),"")</f>
        <v>0</v>
      </c>
      <c r="BJ355" s="149"/>
      <c r="BK355" s="156">
        <f>_xlfn.IFNA(IF($B355=$B$381,0,IF($B355=$B$382,0,_xlfn.IFNA(INDEX('I.Supplementary 2018-19'!I$8:I$157,MATCH($B355,'I.Supplementary 2018-19'!$B$8:$B$157,0)),INDEX('I.KI 2018-19'!I$9:I$393,MATCH($B355,'I.KI 2018-19'!$B$9:$B$393,0))))),"")</f>
        <v>0.11995482930048927</v>
      </c>
      <c r="BL355" s="149">
        <f>_xlfn.IFNA(IF($B355=$B$381,0,IF($B355=$B$382,0,_xlfn.IFNA(INDEX('I.Supplementary 2018-19'!J$8:J$157,MATCH($B355,'I.Supplementary 2018-19'!$B$8:$B$157,0)),INDEX('I.KI 2018-19'!J$9:J$393,MATCH($B355,'I.KI 2018-19'!$B$9:$B$393,0))))),"")</f>
        <v>17.411631834338948</v>
      </c>
      <c r="BM355" s="157">
        <f>_xlfn.IFNA(IF($B355=$B$381,0,IF($B355=$B$382,0,_xlfn.IFNA(INDEX('I.Supplementary 2018-19'!H$8:H$157,MATCH($B355,'I.Supplementary 2018-19'!$B$8:$B$157,0)),INDEX('I.KI 2018-19'!H$9:H$393,MATCH($B355,'I.KI 2018-19'!$B$9:$B$393,0))))),"")</f>
        <v>17.531586663639438</v>
      </c>
    </row>
    <row r="356" spans="2:65">
      <c r="B356" s="121" t="str">
        <f>'Calculations for 2021-22'!B356</f>
        <v>E1140</v>
      </c>
      <c r="C356" s="160" t="str">
        <f>'Calculations for 2021-22'!D356</f>
        <v>E1140</v>
      </c>
      <c r="D356" t="str">
        <f>'Calculations for 2021-22'!E356</f>
        <v>SD</v>
      </c>
      <c r="E356">
        <f>'Calculations for 2021-22'!F356</f>
        <v>0</v>
      </c>
      <c r="F356" s="120" t="str">
        <f>'Calculations for 2021-22'!H356</f>
        <v>West Devon</v>
      </c>
      <c r="G356" s="156">
        <f>_xlfn.IFNA(INDEX('I.KI 2016-17'!M$8:M$391,MATCH($B356,'I.KI 2016-17'!$B$8:$B$391,0)),"")</f>
        <v>0</v>
      </c>
      <c r="H356" s="149">
        <f>_xlfn.IFNA(INDEX('I.KI 2016-17'!N$8:N$391,MATCH($B356,'I.KI 2016-17'!$B$8:$B$391,0)),"")</f>
        <v>0.62340353304999996</v>
      </c>
      <c r="I356" s="149">
        <f>_xlfn.IFNA(INDEX('I.KI 2016-17'!O$8:O$391,MATCH($B356,'I.KI 2016-17'!$B$8:$B$391,0)),"")</f>
        <v>0</v>
      </c>
      <c r="J356" s="149">
        <f>_xlfn.IFNA(INDEX('I.KI 2016-17'!P$8:P$391,MATCH($B356,'I.KI 2016-17'!$B$8:$B$391,0)),"")</f>
        <v>0</v>
      </c>
      <c r="K356" s="157">
        <f>_xlfn.IFNA(INDEX('I.KI 2016-17'!Q$8:Q$391,MATCH($B356,'I.KI 2016-17'!$B$8:$B$391,0)),"")</f>
        <v>0</v>
      </c>
      <c r="L356" s="156">
        <f>_xlfn.IFNA(INDEX('I.KI 2016-17'!R$8:R$391,MATCH($B356,'I.KI 2016-17'!$B$8:$B$391,0)),"")</f>
        <v>0</v>
      </c>
      <c r="M356" s="193">
        <f>_xlfn.IFNA(INDEX('I.KI 2016-17'!S$8:S$391,MATCH($B356,'I.KI 2016-17'!$B$8:$B$391,0)),"")</f>
        <v>1.5081817355579998</v>
      </c>
      <c r="N356" s="193">
        <f>_xlfn.IFNA(INDEX('I.KI 2016-17'!T$8:T$391,MATCH($B356,'I.KI 2016-17'!$B$8:$B$391,0)),"")</f>
        <v>0</v>
      </c>
      <c r="O356" s="193">
        <f>_xlfn.IFNA(INDEX('I.KI 2016-17'!U$8:U$391,MATCH($B356,'I.KI 2016-17'!$B$8:$B$391,0)),"")</f>
        <v>0</v>
      </c>
      <c r="P356" s="157">
        <f>_xlfn.IFNA(INDEX('I.KI 2016-17'!V$8:V$391,MATCH($B356,'I.KI 2016-17'!$B$8:$B$391,0)),"")</f>
        <v>0</v>
      </c>
      <c r="Q356" s="156">
        <f>_xlfn.IFNA(INDEX('I.KI 2016-17'!W$8:W$391,MATCH($B356,'I.KI 2016-17'!$B$8:$B$391,0)),"")</f>
        <v>0</v>
      </c>
      <c r="R356" s="193">
        <f>_xlfn.IFNA(INDEX('I.KI 2016-17'!X$8:X$391,MATCH($B356,'I.KI 2016-17'!$B$8:$B$391,0)),"")</f>
        <v>2.1315852686079997</v>
      </c>
      <c r="S356" s="193">
        <f>_xlfn.IFNA(INDEX('I.KI 2016-17'!Y$8:Y$391,MATCH($B356,'I.KI 2016-17'!$B$8:$B$391,0)),"")</f>
        <v>0</v>
      </c>
      <c r="T356" s="193">
        <f>_xlfn.IFNA(INDEX('I.KI 2016-17'!Z$8:Z$391,MATCH($B356,'I.KI 2016-17'!$B$8:$B$391,0)),"")</f>
        <v>0</v>
      </c>
      <c r="U356" s="157">
        <f>_xlfn.IFNA(INDEX('I.KI 2016-17'!AA$8:AA$391,MATCH($B356,'I.KI 2016-17'!$B$8:$B$391,0)),"")</f>
        <v>0</v>
      </c>
      <c r="V356" s="149"/>
      <c r="W356" s="154">
        <f>_xlfn.IFNA(INDEX('I.KI 2016-17'!$H$8:$H$391,MATCH(B356,'I.KI 2016-17'!$B$8:$B$391,0)),"")</f>
        <v>0.62340353304999996</v>
      </c>
      <c r="X356" s="153">
        <f>_xlfn.IFNA(INDEX('I.KI 2016-17'!$I$8:$I$391,MATCH(B356,'I.KI 2016-17'!$B$8:$B$391,0)),"")</f>
        <v>1.5081817355579998</v>
      </c>
      <c r="Y356" s="155">
        <f>_xlfn.IFNA(INDEX('I.KI 2016-17'!$G$8:$G$391,MATCH(B356,'I.KI 2016-17'!$B$8:$B$391,0)),"")</f>
        <v>2.1315852686079997</v>
      </c>
      <c r="Z356" s="149"/>
      <c r="AA356" s="156">
        <f>_xlfn.IFNA(IF($B356=$B$382,0,_xlfn.IFNA(INDEX('I.Supplementary 2017-18'!N$8:N$35,MATCH($B356,'I.Supplementary 2017-18'!$B$8:$B$35,0)),INDEX('I.KI 2017-18'!N$9:N$393,MATCH($B356,'I.KI 2017-18'!$B$9:$B$393,0)))),"")</f>
        <v>0</v>
      </c>
      <c r="AB356" s="193">
        <f>_xlfn.IFNA(IF($B356=$B$382,0,_xlfn.IFNA(INDEX('I.Supplementary 2017-18'!O$8:O$35,MATCH($B356,'I.Supplementary 2017-18'!$B$8:$B$35,0)),INDEX('I.KI 2017-18'!O$9:O$393,MATCH($B356,'I.KI 2017-18'!$B$9:$B$393,0)))),"")</f>
        <v>0.22328423758514784</v>
      </c>
      <c r="AC356" s="193">
        <f>_xlfn.IFNA(IF($B356=$B$382,0,_xlfn.IFNA(INDEX('I.Supplementary 2017-18'!P$8:P$35,MATCH($B356,'I.Supplementary 2017-18'!$B$8:$B$35,0)),INDEX('I.KI 2017-18'!P$9:P$393,MATCH($B356,'I.KI 2017-18'!$B$9:$B$393,0)))),"")</f>
        <v>0</v>
      </c>
      <c r="AD356" s="193">
        <f>_xlfn.IFNA(IF($B356=$B$382,0,_xlfn.IFNA(INDEX('I.Supplementary 2017-18'!Q$8:Q$35,MATCH($B356,'I.Supplementary 2017-18'!$B$8:$B$35,0)),INDEX('I.KI 2017-18'!Q$9:Q$393,MATCH($B356,'I.KI 2017-18'!$B$9:$B$393,0)))),"")</f>
        <v>0</v>
      </c>
      <c r="AE356" s="157">
        <f>_xlfn.IFNA(IF($B356=$B$382,0,_xlfn.IFNA(INDEX('I.Supplementary 2017-18'!R$8:R$35,MATCH($B356,'I.Supplementary 2017-18'!$B$8:$B$35,0)),INDEX('I.KI 2017-18'!R$9:R$393,MATCH($B356,'I.KI 2017-18'!$B$9:$B$393,0)))),"")</f>
        <v>0</v>
      </c>
      <c r="AF356" s="156">
        <f>_xlfn.IFNA(IF($B356=$B$382,0,_xlfn.IFNA(INDEX('I.Supplementary 2017-18'!S$8:S$35,MATCH($B356,'I.Supplementary 2017-18'!$B$8:$B$35,0)),INDEX('I.KI 2017-18'!S$9:S$393,MATCH($B356,'I.KI 2017-18'!$B$9:$B$393,0)))),"")</f>
        <v>0</v>
      </c>
      <c r="AG356" s="193">
        <f>_xlfn.IFNA(IF($B356=$B$382,0,_xlfn.IFNA(INDEX('I.Supplementary 2017-18'!T$8:T$35,MATCH($B356,'I.Supplementary 2017-18'!$B$8:$B$35,0)),INDEX('I.KI 2017-18'!T$9:T$393,MATCH($B356,'I.KI 2017-18'!$B$9:$B$393,0)))),"")</f>
        <v>1.538972811052828</v>
      </c>
      <c r="AH356" s="193">
        <f>_xlfn.IFNA(IF($B356=$B$382,0,_xlfn.IFNA(INDEX('I.Supplementary 2017-18'!U$8:U$35,MATCH($B356,'I.Supplementary 2017-18'!$B$8:$B$35,0)),INDEX('I.KI 2017-18'!U$9:U$393,MATCH($B356,'I.KI 2017-18'!$B$9:$B$393,0)))),"")</f>
        <v>0</v>
      </c>
      <c r="AI356" s="193">
        <f>_xlfn.IFNA(IF($B356=$B$382,0,_xlfn.IFNA(INDEX('I.Supplementary 2017-18'!V$8:V$35,MATCH($B356,'I.Supplementary 2017-18'!$B$8:$B$35,0)),INDEX('I.KI 2017-18'!V$9:V$393,MATCH($B356,'I.KI 2017-18'!$B$9:$B$393,0)))),"")</f>
        <v>0</v>
      </c>
      <c r="AJ356" s="157">
        <f>_xlfn.IFNA(IF($B356=$B$382,0,_xlfn.IFNA(INDEX('I.Supplementary 2017-18'!W$8:W$35,MATCH($B356,'I.Supplementary 2017-18'!$B$8:$B$35,0)),INDEX('I.KI 2017-18'!W$9:W$393,MATCH($B356,'I.KI 2017-18'!$B$9:$B$393,0)))),"")</f>
        <v>0</v>
      </c>
      <c r="AK356" s="156">
        <f>_xlfn.IFNA(IF($B356=$B$382,0,_xlfn.IFNA(INDEX('I.Supplementary 2017-18'!X$8:X$35,MATCH($B356,'I.Supplementary 2017-18'!$B$8:$B$35,0)),INDEX('I.KI 2017-18'!X$9:X$393,MATCH($B356,'I.KI 2017-18'!$B$9:$B$393,0)))),"")</f>
        <v>0</v>
      </c>
      <c r="AL356" s="193">
        <f>_xlfn.IFNA(IF($B356=$B$382,0,_xlfn.IFNA(INDEX('I.Supplementary 2017-18'!Y$8:Y$35,MATCH($B356,'I.Supplementary 2017-18'!$B$8:$B$35,0)),INDEX('I.KI 2017-18'!Y$9:Y$393,MATCH($B356,'I.KI 2017-18'!$B$9:$B$393,0)))),"")</f>
        <v>1.7622570486379758</v>
      </c>
      <c r="AM356" s="193">
        <f>_xlfn.IFNA(IF($B356=$B$382,0,_xlfn.IFNA(INDEX('I.Supplementary 2017-18'!Z$8:Z$35,MATCH($B356,'I.Supplementary 2017-18'!$B$8:$B$35,0)),INDEX('I.KI 2017-18'!Z$9:Z$393,MATCH($B356,'I.KI 2017-18'!$B$9:$B$393,0)))),"")</f>
        <v>0</v>
      </c>
      <c r="AN356" s="193">
        <f>_xlfn.IFNA(IF($B356=$B$382,0,_xlfn.IFNA(INDEX('I.Supplementary 2017-18'!AA$8:AA$35,MATCH($B356,'I.Supplementary 2017-18'!$B$8:$B$35,0)),INDEX('I.KI 2017-18'!AA$9:AA$393,MATCH($B356,'I.KI 2017-18'!$B$9:$B$393,0)))),"")</f>
        <v>0</v>
      </c>
      <c r="AO356" s="157">
        <f>_xlfn.IFNA(IF($B356=$B$382,0,_xlfn.IFNA(INDEX('I.Supplementary 2017-18'!AB$8:AB$35,MATCH($B356,'I.Supplementary 2017-18'!$B$8:$B$35,0)),INDEX('I.KI 2017-18'!AB$9:AB$393,MATCH($B356,'I.KI 2017-18'!$B$9:$B$393,0)))),"")</f>
        <v>0</v>
      </c>
      <c r="AP356" s="149"/>
      <c r="AQ356" s="156">
        <f>_xlfn.IFNA(IF($B356=$B$381,0,IF($B356=$B$382,0,_xlfn.IFNA(INDEX('I.Supplementary 2017-18'!I$8:I$35,MATCH($B356,'I.Supplementary 2017-18'!$B$8:$B$35,0)),INDEX('I.KI 2017-18'!I$9:I$393,MATCH($B356,'I.KI 2017-18'!$B$9:$B$393,0))))),"")</f>
        <v>0.22328423758514784</v>
      </c>
      <c r="AR356" s="149">
        <f>_xlfn.IFNA(IF($B356=$B$381,0,IF($B356=$B$382,0,_xlfn.IFNA(INDEX('I.Supplementary 2017-18'!J$8:J$35,MATCH($B356,'I.Supplementary 2017-18'!$B$8:$B$35,0)),INDEX('I.KI 2017-18'!J$9:J$393,MATCH($B356,'I.KI 2017-18'!$B$9:$B$393,0))))),"")</f>
        <v>1.538972811052828</v>
      </c>
      <c r="AS356" s="157">
        <f>_xlfn.IFNA(IF($B356=$B$381,0,IF($B356=$B$382,0,_xlfn.IFNA(INDEX('I.Supplementary 2017-18'!H$8:H$35,MATCH($B356,'I.Supplementary 2017-18'!$B$8:$B$35,0)),INDEX('I.KI 2017-18'!H$9:H$393,MATCH($B356,'I.KI 2017-18'!$B$9:$B$393,0))))),"")</f>
        <v>1.7622570486379758</v>
      </c>
      <c r="AT356" s="149"/>
      <c r="AU356" s="156">
        <f>_xlfn.IFNA(_xlfn.IFNA(INDEX('I.Supplementary 2018-19'!P$8:P$157,MATCH($B356,'I.Supplementary 2018-19'!$B$8:$B$157,0)),INDEX('I.KI 2018-19'!P$9:P$393,MATCH($B356,'I.KI 2018-19'!$B$9:$B$393,0))),"")</f>
        <v>0</v>
      </c>
      <c r="AV356" s="193">
        <f>_xlfn.IFNA(_xlfn.IFNA(INDEX('I.Supplementary 2018-19'!Q$8:Q$157,MATCH($B356,'I.Supplementary 2018-19'!$B$8:$B$157,0)),INDEX('I.KI 2018-19'!Q$9:Q$393,MATCH($B356,'I.KI 2018-19'!$B$9:$B$393,0))),"")</f>
        <v>0</v>
      </c>
      <c r="AW356" s="193">
        <f>_xlfn.IFNA(_xlfn.IFNA(INDEX('I.Supplementary 2018-19'!R$8:R$157,MATCH($B356,'I.Supplementary 2018-19'!$B$8:$B$157,0)),INDEX('I.KI 2018-19'!R$9:R$393,MATCH($B356,'I.KI 2018-19'!$B$9:$B$393,0))),"")</f>
        <v>0</v>
      </c>
      <c r="AX356" s="193">
        <f>_xlfn.IFNA(_xlfn.IFNA(INDEX('I.Supplementary 2018-19'!S$8:S$157,MATCH($B356,'I.Supplementary 2018-19'!$B$8:$B$157,0)),INDEX('I.KI 2018-19'!S$9:S$393,MATCH($B356,'I.KI 2018-19'!$B$9:$B$393,0))),"")</f>
        <v>0</v>
      </c>
      <c r="AY356" s="157">
        <f>_xlfn.IFNA(_xlfn.IFNA(INDEX('I.Supplementary 2018-19'!T$8:T$157,MATCH($B356,'I.Supplementary 2018-19'!$B$8:$B$157,0)),INDEX('I.KI 2018-19'!T$9:T$393,MATCH($B356,'I.KI 2018-19'!$B$9:$B$393,0))),"")</f>
        <v>0</v>
      </c>
      <c r="AZ356" s="156">
        <f>_xlfn.IFNA(_xlfn.IFNA(INDEX('I.Supplementary 2018-19'!U$8:U$157,MATCH($B356,'I.Supplementary 2018-19'!$B$8:$B$157,0)),INDEX('I.KI 2018-19'!U$9:U$393,MATCH($B356,'I.KI 2018-19'!$B$9:$B$393,0))),"")</f>
        <v>0</v>
      </c>
      <c r="BA356" s="193">
        <f>_xlfn.IFNA(_xlfn.IFNA(INDEX('I.Supplementary 2018-19'!V$8:V$157,MATCH($B356,'I.Supplementary 2018-19'!$B$8:$B$157,0)),INDEX('I.KI 2018-19'!V$9:V$393,MATCH($B356,'I.KI 2018-19'!$B$9:$B$393,0))),"")</f>
        <v>1.5852080457196513</v>
      </c>
      <c r="BB356" s="193">
        <f>_xlfn.IFNA(_xlfn.IFNA(INDEX('I.Supplementary 2018-19'!W$8:W$157,MATCH($B356,'I.Supplementary 2018-19'!$B$8:$B$157,0)),INDEX('I.KI 2018-19'!W$9:W$393,MATCH($B356,'I.KI 2018-19'!$B$9:$B$393,0))),"")</f>
        <v>0</v>
      </c>
      <c r="BC356" s="193">
        <f>_xlfn.IFNA(_xlfn.IFNA(INDEX('I.Supplementary 2018-19'!X$8:X$157,MATCH($B356,'I.Supplementary 2018-19'!$B$8:$B$157,0)),INDEX('I.KI 2018-19'!X$9:X$393,MATCH($B356,'I.KI 2018-19'!$B$9:$B$393,0))),"")</f>
        <v>0</v>
      </c>
      <c r="BD356" s="157">
        <f>_xlfn.IFNA(_xlfn.IFNA(INDEX('I.Supplementary 2018-19'!Y$8:Y$157,MATCH($B356,'I.Supplementary 2018-19'!$B$8:$B$157,0)),INDEX('I.KI 2018-19'!Y$9:Y$393,MATCH($B356,'I.KI 2018-19'!$B$9:$B$393,0))),"")</f>
        <v>0</v>
      </c>
      <c r="BE356" s="156">
        <f>_xlfn.IFNA(_xlfn.IFNA(INDEX('I.Supplementary 2018-19'!Z$8:Z$157,MATCH($B356,'I.Supplementary 2018-19'!$B$8:$B$157,0)),INDEX('I.KI 2018-19'!Z$9:Z$393,MATCH($B356,'I.KI 2018-19'!$B$9:$B$393,0))),"")</f>
        <v>0</v>
      </c>
      <c r="BF356" s="193">
        <f>_xlfn.IFNA(_xlfn.IFNA(INDEX('I.Supplementary 2018-19'!AA$8:AA$157,MATCH($B356,'I.Supplementary 2018-19'!$B$8:$B$157,0)),INDEX('I.KI 2018-19'!AA$9:AA$393,MATCH($B356,'I.KI 2018-19'!$B$9:$B$393,0))),"")</f>
        <v>1.5852080457196513</v>
      </c>
      <c r="BG356" s="193">
        <f>_xlfn.IFNA(_xlfn.IFNA(INDEX('I.Supplementary 2018-19'!AB$8:AB$157,MATCH($B356,'I.Supplementary 2018-19'!$B$8:$B$157,0)),INDEX('I.KI 2018-19'!AB$9:AB$393,MATCH($B356,'I.KI 2018-19'!$B$9:$B$393,0))),"")</f>
        <v>0</v>
      </c>
      <c r="BH356" s="193">
        <f>_xlfn.IFNA(_xlfn.IFNA(INDEX('I.Supplementary 2018-19'!AC$8:AC$157,MATCH($B356,'I.Supplementary 2018-19'!$B$8:$B$157,0)),INDEX('I.KI 2018-19'!AC$9:AC$393,MATCH($B356,'I.KI 2018-19'!$B$9:$B$393,0))),"")</f>
        <v>0</v>
      </c>
      <c r="BI356" s="157">
        <f>_xlfn.IFNA(_xlfn.IFNA(INDEX('I.Supplementary 2018-19'!AD$8:AD$157,MATCH($B356,'I.Supplementary 2018-19'!$B$8:$B$157,0)),INDEX('I.KI 2018-19'!AD$9:AD$393,MATCH($B356,'I.KI 2018-19'!$B$9:$B$393,0))),"")</f>
        <v>0</v>
      </c>
      <c r="BJ356" s="149"/>
      <c r="BK356" s="156">
        <f>_xlfn.IFNA(IF($B356=$B$381,0,IF($B356=$B$382,0,_xlfn.IFNA(INDEX('I.Supplementary 2018-19'!I$8:I$157,MATCH($B356,'I.Supplementary 2018-19'!$B$8:$B$157,0)),INDEX('I.KI 2018-19'!I$9:I$393,MATCH($B356,'I.KI 2018-19'!$B$9:$B$393,0))))),"")</f>
        <v>0</v>
      </c>
      <c r="BL356" s="149">
        <f>_xlfn.IFNA(IF($B356=$B$381,0,IF($B356=$B$382,0,_xlfn.IFNA(INDEX('I.Supplementary 2018-19'!J$8:J$157,MATCH($B356,'I.Supplementary 2018-19'!$B$8:$B$157,0)),INDEX('I.KI 2018-19'!J$9:J$393,MATCH($B356,'I.KI 2018-19'!$B$9:$B$393,0))))),"")</f>
        <v>1.5852080457196513</v>
      </c>
      <c r="BM356" s="157">
        <f>_xlfn.IFNA(IF($B356=$B$381,0,IF($B356=$B$382,0,_xlfn.IFNA(INDEX('I.Supplementary 2018-19'!H$8:H$157,MATCH($B356,'I.Supplementary 2018-19'!$B$8:$B$157,0)),INDEX('I.KI 2018-19'!H$9:H$393,MATCH($B356,'I.KI 2018-19'!$B$9:$B$393,0))))),"")</f>
        <v>1.5852080457196513</v>
      </c>
    </row>
    <row r="357" spans="2:65">
      <c r="B357" s="121" t="str">
        <f>'Calculations for 2021-22'!B357</f>
        <v>E2343</v>
      </c>
      <c r="C357" s="160" t="str">
        <f>'Calculations for 2021-22'!D357</f>
        <v>E2343</v>
      </c>
      <c r="D357" t="str">
        <f>'Calculations for 2021-22'!E357</f>
        <v>SD</v>
      </c>
      <c r="E357" t="str">
        <f>'Calculations for 2021-22'!F357</f>
        <v>P1909</v>
      </c>
      <c r="F357" s="120" t="str">
        <f>'Calculations for 2021-22'!H357</f>
        <v>West Lancashire</v>
      </c>
      <c r="G357" s="156">
        <f>_xlfn.IFNA(INDEX('I.KI 2016-17'!M$8:M$391,MATCH($B357,'I.KI 2016-17'!$B$8:$B$391,0)),"")</f>
        <v>0</v>
      </c>
      <c r="H357" s="149">
        <f>_xlfn.IFNA(INDEX('I.KI 2016-17'!N$8:N$391,MATCH($B357,'I.KI 2016-17'!$B$8:$B$391,0)),"")</f>
        <v>1.575625965635</v>
      </c>
      <c r="I357" s="149">
        <f>_xlfn.IFNA(INDEX('I.KI 2016-17'!O$8:O$391,MATCH($B357,'I.KI 2016-17'!$B$8:$B$391,0)),"")</f>
        <v>0</v>
      </c>
      <c r="J357" s="149">
        <f>_xlfn.IFNA(INDEX('I.KI 2016-17'!P$8:P$391,MATCH($B357,'I.KI 2016-17'!$B$8:$B$391,0)),"")</f>
        <v>0</v>
      </c>
      <c r="K357" s="157">
        <f>_xlfn.IFNA(INDEX('I.KI 2016-17'!Q$8:Q$391,MATCH($B357,'I.KI 2016-17'!$B$8:$B$391,0)),"")</f>
        <v>0</v>
      </c>
      <c r="L357" s="156">
        <f>_xlfn.IFNA(INDEX('I.KI 2016-17'!R$8:R$391,MATCH($B357,'I.KI 2016-17'!$B$8:$B$391,0)),"")</f>
        <v>0</v>
      </c>
      <c r="M357" s="193">
        <f>_xlfn.IFNA(INDEX('I.KI 2016-17'!S$8:S$391,MATCH($B357,'I.KI 2016-17'!$B$8:$B$391,0)),"")</f>
        <v>3.0335893970220003</v>
      </c>
      <c r="N357" s="193">
        <f>_xlfn.IFNA(INDEX('I.KI 2016-17'!T$8:T$391,MATCH($B357,'I.KI 2016-17'!$B$8:$B$391,0)),"")</f>
        <v>0</v>
      </c>
      <c r="O357" s="193">
        <f>_xlfn.IFNA(INDEX('I.KI 2016-17'!U$8:U$391,MATCH($B357,'I.KI 2016-17'!$B$8:$B$391,0)),"")</f>
        <v>0</v>
      </c>
      <c r="P357" s="157">
        <f>_xlfn.IFNA(INDEX('I.KI 2016-17'!V$8:V$391,MATCH($B357,'I.KI 2016-17'!$B$8:$B$391,0)),"")</f>
        <v>0</v>
      </c>
      <c r="Q357" s="156">
        <f>_xlfn.IFNA(INDEX('I.KI 2016-17'!W$8:W$391,MATCH($B357,'I.KI 2016-17'!$B$8:$B$391,0)),"")</f>
        <v>0</v>
      </c>
      <c r="R357" s="193">
        <f>_xlfn.IFNA(INDEX('I.KI 2016-17'!X$8:X$391,MATCH($B357,'I.KI 2016-17'!$B$8:$B$391,0)),"")</f>
        <v>4.6092153626570003</v>
      </c>
      <c r="S357" s="193">
        <f>_xlfn.IFNA(INDEX('I.KI 2016-17'!Y$8:Y$391,MATCH($B357,'I.KI 2016-17'!$B$8:$B$391,0)),"")</f>
        <v>0</v>
      </c>
      <c r="T357" s="193">
        <f>_xlfn.IFNA(INDEX('I.KI 2016-17'!Z$8:Z$391,MATCH($B357,'I.KI 2016-17'!$B$8:$B$391,0)),"")</f>
        <v>0</v>
      </c>
      <c r="U357" s="157">
        <f>_xlfn.IFNA(INDEX('I.KI 2016-17'!AA$8:AA$391,MATCH($B357,'I.KI 2016-17'!$B$8:$B$391,0)),"")</f>
        <v>0</v>
      </c>
      <c r="V357" s="149"/>
      <c r="W357" s="154">
        <f>_xlfn.IFNA(INDEX('I.KI 2016-17'!$H$8:$H$391,MATCH(B357,'I.KI 2016-17'!$B$8:$B$391,0)),"")</f>
        <v>1.575625965635</v>
      </c>
      <c r="X357" s="153">
        <f>_xlfn.IFNA(INDEX('I.KI 2016-17'!$I$8:$I$391,MATCH(B357,'I.KI 2016-17'!$B$8:$B$391,0)),"")</f>
        <v>3.0335893970220003</v>
      </c>
      <c r="Y357" s="155">
        <f>_xlfn.IFNA(INDEX('I.KI 2016-17'!$G$8:$G$391,MATCH(B357,'I.KI 2016-17'!$B$8:$B$391,0)),"")</f>
        <v>4.6092153626570003</v>
      </c>
      <c r="Z357" s="149"/>
      <c r="AA357" s="156">
        <f>_xlfn.IFNA(IF($B357=$B$382,0,_xlfn.IFNA(INDEX('I.Supplementary 2017-18'!N$8:N$35,MATCH($B357,'I.Supplementary 2017-18'!$B$8:$B$35,0)),INDEX('I.KI 2017-18'!N$9:N$393,MATCH($B357,'I.KI 2017-18'!$B$9:$B$393,0)))),"")</f>
        <v>0</v>
      </c>
      <c r="AB357" s="193">
        <f>_xlfn.IFNA(IF($B357=$B$382,0,_xlfn.IFNA(INDEX('I.Supplementary 2017-18'!O$8:O$35,MATCH($B357,'I.Supplementary 2017-18'!$B$8:$B$35,0)),INDEX('I.KI 2017-18'!O$9:O$393,MATCH($B357,'I.KI 2017-18'!$B$9:$B$393,0)))),"")</f>
        <v>0.87075756999731246</v>
      </c>
      <c r="AC357" s="193">
        <f>_xlfn.IFNA(IF($B357=$B$382,0,_xlfn.IFNA(INDEX('I.Supplementary 2017-18'!P$8:P$35,MATCH($B357,'I.Supplementary 2017-18'!$B$8:$B$35,0)),INDEX('I.KI 2017-18'!P$9:P$393,MATCH($B357,'I.KI 2017-18'!$B$9:$B$393,0)))),"")</f>
        <v>0</v>
      </c>
      <c r="AD357" s="193">
        <f>_xlfn.IFNA(IF($B357=$B$382,0,_xlfn.IFNA(INDEX('I.Supplementary 2017-18'!Q$8:Q$35,MATCH($B357,'I.Supplementary 2017-18'!$B$8:$B$35,0)),INDEX('I.KI 2017-18'!Q$9:Q$393,MATCH($B357,'I.KI 2017-18'!$B$9:$B$393,0)))),"")</f>
        <v>0</v>
      </c>
      <c r="AE357" s="157">
        <f>_xlfn.IFNA(IF($B357=$B$382,0,_xlfn.IFNA(INDEX('I.Supplementary 2017-18'!R$8:R$35,MATCH($B357,'I.Supplementary 2017-18'!$B$8:$B$35,0)),INDEX('I.KI 2017-18'!R$9:R$393,MATCH($B357,'I.KI 2017-18'!$B$9:$B$393,0)))),"")</f>
        <v>0</v>
      </c>
      <c r="AF357" s="156">
        <f>_xlfn.IFNA(IF($B357=$B$382,0,_xlfn.IFNA(INDEX('I.Supplementary 2017-18'!S$8:S$35,MATCH($B357,'I.Supplementary 2017-18'!$B$8:$B$35,0)),INDEX('I.KI 2017-18'!S$9:S$393,MATCH($B357,'I.KI 2017-18'!$B$9:$B$393,0)))),"")</f>
        <v>0</v>
      </c>
      <c r="AG357" s="193">
        <f>_xlfn.IFNA(IF($B357=$B$382,0,_xlfn.IFNA(INDEX('I.Supplementary 2017-18'!T$8:T$35,MATCH($B357,'I.Supplementary 2017-18'!$B$8:$B$35,0)),INDEX('I.KI 2017-18'!T$9:T$393,MATCH($B357,'I.KI 2017-18'!$B$9:$B$393,0)))),"")</f>
        <v>3.0955232329396294</v>
      </c>
      <c r="AH357" s="193">
        <f>_xlfn.IFNA(IF($B357=$B$382,0,_xlfn.IFNA(INDEX('I.Supplementary 2017-18'!U$8:U$35,MATCH($B357,'I.Supplementary 2017-18'!$B$8:$B$35,0)),INDEX('I.KI 2017-18'!U$9:U$393,MATCH($B357,'I.KI 2017-18'!$B$9:$B$393,0)))),"")</f>
        <v>0</v>
      </c>
      <c r="AI357" s="193">
        <f>_xlfn.IFNA(IF($B357=$B$382,0,_xlfn.IFNA(INDEX('I.Supplementary 2017-18'!V$8:V$35,MATCH($B357,'I.Supplementary 2017-18'!$B$8:$B$35,0)),INDEX('I.KI 2017-18'!V$9:V$393,MATCH($B357,'I.KI 2017-18'!$B$9:$B$393,0)))),"")</f>
        <v>0</v>
      </c>
      <c r="AJ357" s="157">
        <f>_xlfn.IFNA(IF($B357=$B$382,0,_xlfn.IFNA(INDEX('I.Supplementary 2017-18'!W$8:W$35,MATCH($B357,'I.Supplementary 2017-18'!$B$8:$B$35,0)),INDEX('I.KI 2017-18'!W$9:W$393,MATCH($B357,'I.KI 2017-18'!$B$9:$B$393,0)))),"")</f>
        <v>0</v>
      </c>
      <c r="AK357" s="156">
        <f>_xlfn.IFNA(IF($B357=$B$382,0,_xlfn.IFNA(INDEX('I.Supplementary 2017-18'!X$8:X$35,MATCH($B357,'I.Supplementary 2017-18'!$B$8:$B$35,0)),INDEX('I.KI 2017-18'!X$9:X$393,MATCH($B357,'I.KI 2017-18'!$B$9:$B$393,0)))),"")</f>
        <v>0</v>
      </c>
      <c r="AL357" s="193">
        <f>_xlfn.IFNA(IF($B357=$B$382,0,_xlfn.IFNA(INDEX('I.Supplementary 2017-18'!Y$8:Y$35,MATCH($B357,'I.Supplementary 2017-18'!$B$8:$B$35,0)),INDEX('I.KI 2017-18'!Y$9:Y$393,MATCH($B357,'I.KI 2017-18'!$B$9:$B$393,0)))),"")</f>
        <v>3.9662808029369421</v>
      </c>
      <c r="AM357" s="193">
        <f>_xlfn.IFNA(IF($B357=$B$382,0,_xlfn.IFNA(INDEX('I.Supplementary 2017-18'!Z$8:Z$35,MATCH($B357,'I.Supplementary 2017-18'!$B$8:$B$35,0)),INDEX('I.KI 2017-18'!Z$9:Z$393,MATCH($B357,'I.KI 2017-18'!$B$9:$B$393,0)))),"")</f>
        <v>0</v>
      </c>
      <c r="AN357" s="193">
        <f>_xlfn.IFNA(IF($B357=$B$382,0,_xlfn.IFNA(INDEX('I.Supplementary 2017-18'!AA$8:AA$35,MATCH($B357,'I.Supplementary 2017-18'!$B$8:$B$35,0)),INDEX('I.KI 2017-18'!AA$9:AA$393,MATCH($B357,'I.KI 2017-18'!$B$9:$B$393,0)))),"")</f>
        <v>0</v>
      </c>
      <c r="AO357" s="157">
        <f>_xlfn.IFNA(IF($B357=$B$382,0,_xlfn.IFNA(INDEX('I.Supplementary 2017-18'!AB$8:AB$35,MATCH($B357,'I.Supplementary 2017-18'!$B$8:$B$35,0)),INDEX('I.KI 2017-18'!AB$9:AB$393,MATCH($B357,'I.KI 2017-18'!$B$9:$B$393,0)))),"")</f>
        <v>0</v>
      </c>
      <c r="AP357" s="149"/>
      <c r="AQ357" s="156">
        <f>_xlfn.IFNA(IF($B357=$B$381,0,IF($B357=$B$382,0,_xlfn.IFNA(INDEX('I.Supplementary 2017-18'!I$8:I$35,MATCH($B357,'I.Supplementary 2017-18'!$B$8:$B$35,0)),INDEX('I.KI 2017-18'!I$9:I$393,MATCH($B357,'I.KI 2017-18'!$B$9:$B$393,0))))),"")</f>
        <v>0.87075756999731246</v>
      </c>
      <c r="AR357" s="149">
        <f>_xlfn.IFNA(IF($B357=$B$381,0,IF($B357=$B$382,0,_xlfn.IFNA(INDEX('I.Supplementary 2017-18'!J$8:J$35,MATCH($B357,'I.Supplementary 2017-18'!$B$8:$B$35,0)),INDEX('I.KI 2017-18'!J$9:J$393,MATCH($B357,'I.KI 2017-18'!$B$9:$B$393,0))))),"")</f>
        <v>3.0955232329396294</v>
      </c>
      <c r="AS357" s="157">
        <f>_xlfn.IFNA(IF($B357=$B$381,0,IF($B357=$B$382,0,_xlfn.IFNA(INDEX('I.Supplementary 2017-18'!H$8:H$35,MATCH($B357,'I.Supplementary 2017-18'!$B$8:$B$35,0)),INDEX('I.KI 2017-18'!H$9:H$393,MATCH($B357,'I.KI 2017-18'!$B$9:$B$393,0))))),"")</f>
        <v>3.9662808029369421</v>
      </c>
      <c r="AT357" s="149"/>
      <c r="AU357" s="156">
        <f>_xlfn.IFNA(_xlfn.IFNA(INDEX('I.Supplementary 2018-19'!P$8:P$157,MATCH($B357,'I.Supplementary 2018-19'!$B$8:$B$157,0)),INDEX('I.KI 2018-19'!P$9:P$393,MATCH($B357,'I.KI 2018-19'!$B$9:$B$393,0))),"")</f>
        <v>0</v>
      </c>
      <c r="AV357" s="193">
        <f>_xlfn.IFNA(_xlfn.IFNA(INDEX('I.Supplementary 2018-19'!Q$8:Q$157,MATCH($B357,'I.Supplementary 2018-19'!$B$8:$B$157,0)),INDEX('I.KI 2018-19'!Q$9:Q$393,MATCH($B357,'I.KI 2018-19'!$B$9:$B$393,0))),"")</f>
        <v>0.43347601936589458</v>
      </c>
      <c r="AW357" s="193">
        <f>_xlfn.IFNA(_xlfn.IFNA(INDEX('I.Supplementary 2018-19'!R$8:R$157,MATCH($B357,'I.Supplementary 2018-19'!$B$8:$B$157,0)),INDEX('I.KI 2018-19'!R$9:R$393,MATCH($B357,'I.KI 2018-19'!$B$9:$B$393,0))),"")</f>
        <v>0</v>
      </c>
      <c r="AX357" s="193">
        <f>_xlfn.IFNA(_xlfn.IFNA(INDEX('I.Supplementary 2018-19'!S$8:S$157,MATCH($B357,'I.Supplementary 2018-19'!$B$8:$B$157,0)),INDEX('I.KI 2018-19'!S$9:S$393,MATCH($B357,'I.KI 2018-19'!$B$9:$B$393,0))),"")</f>
        <v>0</v>
      </c>
      <c r="AY357" s="157">
        <f>_xlfn.IFNA(_xlfn.IFNA(INDEX('I.Supplementary 2018-19'!T$8:T$157,MATCH($B357,'I.Supplementary 2018-19'!$B$8:$B$157,0)),INDEX('I.KI 2018-19'!T$9:T$393,MATCH($B357,'I.KI 2018-19'!$B$9:$B$393,0))),"")</f>
        <v>0</v>
      </c>
      <c r="AZ357" s="156">
        <f>_xlfn.IFNA(_xlfn.IFNA(INDEX('I.Supplementary 2018-19'!U$8:U$157,MATCH($B357,'I.Supplementary 2018-19'!$B$8:$B$157,0)),INDEX('I.KI 2018-19'!U$9:U$393,MATCH($B357,'I.KI 2018-19'!$B$9:$B$393,0))),"")</f>
        <v>0</v>
      </c>
      <c r="BA357" s="193">
        <f>_xlfn.IFNA(_xlfn.IFNA(INDEX('I.Supplementary 2018-19'!V$8:V$157,MATCH($B357,'I.Supplementary 2018-19'!$B$8:$B$157,0)),INDEX('I.KI 2018-19'!V$9:V$393,MATCH($B357,'I.KI 2018-19'!$B$9:$B$393,0))),"")</f>
        <v>3.1885217850021927</v>
      </c>
      <c r="BB357" s="193">
        <f>_xlfn.IFNA(_xlfn.IFNA(INDEX('I.Supplementary 2018-19'!W$8:W$157,MATCH($B357,'I.Supplementary 2018-19'!$B$8:$B$157,0)),INDEX('I.KI 2018-19'!W$9:W$393,MATCH($B357,'I.KI 2018-19'!$B$9:$B$393,0))),"")</f>
        <v>0</v>
      </c>
      <c r="BC357" s="193">
        <f>_xlfn.IFNA(_xlfn.IFNA(INDEX('I.Supplementary 2018-19'!X$8:X$157,MATCH($B357,'I.Supplementary 2018-19'!$B$8:$B$157,0)),INDEX('I.KI 2018-19'!X$9:X$393,MATCH($B357,'I.KI 2018-19'!$B$9:$B$393,0))),"")</f>
        <v>0</v>
      </c>
      <c r="BD357" s="157">
        <f>_xlfn.IFNA(_xlfn.IFNA(INDEX('I.Supplementary 2018-19'!Y$8:Y$157,MATCH($B357,'I.Supplementary 2018-19'!$B$8:$B$157,0)),INDEX('I.KI 2018-19'!Y$9:Y$393,MATCH($B357,'I.KI 2018-19'!$B$9:$B$393,0))),"")</f>
        <v>0</v>
      </c>
      <c r="BE357" s="156">
        <f>_xlfn.IFNA(_xlfn.IFNA(INDEX('I.Supplementary 2018-19'!Z$8:Z$157,MATCH($B357,'I.Supplementary 2018-19'!$B$8:$B$157,0)),INDEX('I.KI 2018-19'!Z$9:Z$393,MATCH($B357,'I.KI 2018-19'!$B$9:$B$393,0))),"")</f>
        <v>0</v>
      </c>
      <c r="BF357" s="193">
        <f>_xlfn.IFNA(_xlfn.IFNA(INDEX('I.Supplementary 2018-19'!AA$8:AA$157,MATCH($B357,'I.Supplementary 2018-19'!$B$8:$B$157,0)),INDEX('I.KI 2018-19'!AA$9:AA$393,MATCH($B357,'I.KI 2018-19'!$B$9:$B$393,0))),"")</f>
        <v>3.6219978043680872</v>
      </c>
      <c r="BG357" s="193">
        <f>_xlfn.IFNA(_xlfn.IFNA(INDEX('I.Supplementary 2018-19'!AB$8:AB$157,MATCH($B357,'I.Supplementary 2018-19'!$B$8:$B$157,0)),INDEX('I.KI 2018-19'!AB$9:AB$393,MATCH($B357,'I.KI 2018-19'!$B$9:$B$393,0))),"")</f>
        <v>0</v>
      </c>
      <c r="BH357" s="193">
        <f>_xlfn.IFNA(_xlfn.IFNA(INDEX('I.Supplementary 2018-19'!AC$8:AC$157,MATCH($B357,'I.Supplementary 2018-19'!$B$8:$B$157,0)),INDEX('I.KI 2018-19'!AC$9:AC$393,MATCH($B357,'I.KI 2018-19'!$B$9:$B$393,0))),"")</f>
        <v>0</v>
      </c>
      <c r="BI357" s="157">
        <f>_xlfn.IFNA(_xlfn.IFNA(INDEX('I.Supplementary 2018-19'!AD$8:AD$157,MATCH($B357,'I.Supplementary 2018-19'!$B$8:$B$157,0)),INDEX('I.KI 2018-19'!AD$9:AD$393,MATCH($B357,'I.KI 2018-19'!$B$9:$B$393,0))),"")</f>
        <v>0</v>
      </c>
      <c r="BJ357" s="149"/>
      <c r="BK357" s="156">
        <f>_xlfn.IFNA(IF($B357=$B$381,0,IF($B357=$B$382,0,_xlfn.IFNA(INDEX('I.Supplementary 2018-19'!I$8:I$157,MATCH($B357,'I.Supplementary 2018-19'!$B$8:$B$157,0)),INDEX('I.KI 2018-19'!I$9:I$393,MATCH($B357,'I.KI 2018-19'!$B$9:$B$393,0))))),"")</f>
        <v>0.43347601936589458</v>
      </c>
      <c r="BL357" s="149">
        <f>_xlfn.IFNA(IF($B357=$B$381,0,IF($B357=$B$382,0,_xlfn.IFNA(INDEX('I.Supplementary 2018-19'!J$8:J$157,MATCH($B357,'I.Supplementary 2018-19'!$B$8:$B$157,0)),INDEX('I.KI 2018-19'!J$9:J$393,MATCH($B357,'I.KI 2018-19'!$B$9:$B$393,0))))),"")</f>
        <v>3.1885217850021927</v>
      </c>
      <c r="BM357" s="157">
        <f>_xlfn.IFNA(IF($B357=$B$381,0,IF($B357=$B$382,0,_xlfn.IFNA(INDEX('I.Supplementary 2018-19'!H$8:H$157,MATCH($B357,'I.Supplementary 2018-19'!$B$8:$B$157,0)),INDEX('I.KI 2018-19'!H$9:H$393,MATCH($B357,'I.KI 2018-19'!$B$9:$B$393,0))))),"")</f>
        <v>3.6219978043680872</v>
      </c>
    </row>
    <row r="358" spans="2:65">
      <c r="B358" s="121" t="str">
        <f>'Calculations for 2021-22'!B358</f>
        <v>E2537</v>
      </c>
      <c r="C358" s="160" t="str">
        <f>'Calculations for 2021-22'!D358</f>
        <v>E2537</v>
      </c>
      <c r="D358" t="str">
        <f>'Calculations for 2021-22'!E358</f>
        <v>SD</v>
      </c>
      <c r="E358">
        <f>'Calculations for 2021-22'!F358</f>
        <v>0</v>
      </c>
      <c r="F358" s="120" t="str">
        <f>'Calculations for 2021-22'!H358</f>
        <v>West Lindsey</v>
      </c>
      <c r="G358" s="156">
        <f>_xlfn.IFNA(INDEX('I.KI 2016-17'!M$8:M$391,MATCH($B358,'I.KI 2016-17'!$B$8:$B$391,0)),"")</f>
        <v>0</v>
      </c>
      <c r="H358" s="149">
        <f>_xlfn.IFNA(INDEX('I.KI 2016-17'!N$8:N$391,MATCH($B358,'I.KI 2016-17'!$B$8:$B$391,0)),"")</f>
        <v>1.3873454922249999</v>
      </c>
      <c r="I358" s="149">
        <f>_xlfn.IFNA(INDEX('I.KI 2016-17'!O$8:O$391,MATCH($B358,'I.KI 2016-17'!$B$8:$B$391,0)),"")</f>
        <v>0</v>
      </c>
      <c r="J358" s="149">
        <f>_xlfn.IFNA(INDEX('I.KI 2016-17'!P$8:P$391,MATCH($B358,'I.KI 2016-17'!$B$8:$B$391,0)),"")</f>
        <v>0</v>
      </c>
      <c r="K358" s="157">
        <f>_xlfn.IFNA(INDEX('I.KI 2016-17'!Q$8:Q$391,MATCH($B358,'I.KI 2016-17'!$B$8:$B$391,0)),"")</f>
        <v>0</v>
      </c>
      <c r="L358" s="156">
        <f>_xlfn.IFNA(INDEX('I.KI 2016-17'!R$8:R$391,MATCH($B358,'I.KI 2016-17'!$B$8:$B$391,0)),"")</f>
        <v>0</v>
      </c>
      <c r="M358" s="193">
        <f>_xlfn.IFNA(INDEX('I.KI 2016-17'!S$8:S$391,MATCH($B358,'I.KI 2016-17'!$B$8:$B$391,0)),"")</f>
        <v>2.766319208269</v>
      </c>
      <c r="N358" s="193">
        <f>_xlfn.IFNA(INDEX('I.KI 2016-17'!T$8:T$391,MATCH($B358,'I.KI 2016-17'!$B$8:$B$391,0)),"")</f>
        <v>0</v>
      </c>
      <c r="O358" s="193">
        <f>_xlfn.IFNA(INDEX('I.KI 2016-17'!U$8:U$391,MATCH($B358,'I.KI 2016-17'!$B$8:$B$391,0)),"")</f>
        <v>0</v>
      </c>
      <c r="P358" s="157">
        <f>_xlfn.IFNA(INDEX('I.KI 2016-17'!V$8:V$391,MATCH($B358,'I.KI 2016-17'!$B$8:$B$391,0)),"")</f>
        <v>0</v>
      </c>
      <c r="Q358" s="156">
        <f>_xlfn.IFNA(INDEX('I.KI 2016-17'!W$8:W$391,MATCH($B358,'I.KI 2016-17'!$B$8:$B$391,0)),"")</f>
        <v>0</v>
      </c>
      <c r="R358" s="193">
        <f>_xlfn.IFNA(INDEX('I.KI 2016-17'!X$8:X$391,MATCH($B358,'I.KI 2016-17'!$B$8:$B$391,0)),"")</f>
        <v>4.1536647004939997</v>
      </c>
      <c r="S358" s="193">
        <f>_xlfn.IFNA(INDEX('I.KI 2016-17'!Y$8:Y$391,MATCH($B358,'I.KI 2016-17'!$B$8:$B$391,0)),"")</f>
        <v>0</v>
      </c>
      <c r="T358" s="193">
        <f>_xlfn.IFNA(INDEX('I.KI 2016-17'!Z$8:Z$391,MATCH($B358,'I.KI 2016-17'!$B$8:$B$391,0)),"")</f>
        <v>0</v>
      </c>
      <c r="U358" s="157">
        <f>_xlfn.IFNA(INDEX('I.KI 2016-17'!AA$8:AA$391,MATCH($B358,'I.KI 2016-17'!$B$8:$B$391,0)),"")</f>
        <v>0</v>
      </c>
      <c r="V358" s="149"/>
      <c r="W358" s="154">
        <f>_xlfn.IFNA(INDEX('I.KI 2016-17'!$H$8:$H$391,MATCH(B358,'I.KI 2016-17'!$B$8:$B$391,0)),"")</f>
        <v>1.3873454922249999</v>
      </c>
      <c r="X358" s="153">
        <f>_xlfn.IFNA(INDEX('I.KI 2016-17'!$I$8:$I$391,MATCH(B358,'I.KI 2016-17'!$B$8:$B$391,0)),"")</f>
        <v>2.766319208269</v>
      </c>
      <c r="Y358" s="155">
        <f>_xlfn.IFNA(INDEX('I.KI 2016-17'!$G$8:$G$391,MATCH(B358,'I.KI 2016-17'!$B$8:$B$391,0)),"")</f>
        <v>4.1536647004939997</v>
      </c>
      <c r="Z358" s="149"/>
      <c r="AA358" s="156">
        <f>_xlfn.IFNA(IF($B358=$B$382,0,_xlfn.IFNA(INDEX('I.Supplementary 2017-18'!N$8:N$35,MATCH($B358,'I.Supplementary 2017-18'!$B$8:$B$35,0)),INDEX('I.KI 2017-18'!N$9:N$393,MATCH($B358,'I.KI 2017-18'!$B$9:$B$393,0)))),"")</f>
        <v>0</v>
      </c>
      <c r="AB358" s="193">
        <f>_xlfn.IFNA(IF($B358=$B$382,0,_xlfn.IFNA(INDEX('I.Supplementary 2017-18'!O$8:O$35,MATCH($B358,'I.Supplementary 2017-18'!$B$8:$B$35,0)),INDEX('I.KI 2017-18'!O$9:O$393,MATCH($B358,'I.KI 2017-18'!$B$9:$B$393,0)))),"")</f>
        <v>0.76080142257447725</v>
      </c>
      <c r="AC358" s="193">
        <f>_xlfn.IFNA(IF($B358=$B$382,0,_xlfn.IFNA(INDEX('I.Supplementary 2017-18'!P$8:P$35,MATCH($B358,'I.Supplementary 2017-18'!$B$8:$B$35,0)),INDEX('I.KI 2017-18'!P$9:P$393,MATCH($B358,'I.KI 2017-18'!$B$9:$B$393,0)))),"")</f>
        <v>0</v>
      </c>
      <c r="AD358" s="193">
        <f>_xlfn.IFNA(IF($B358=$B$382,0,_xlfn.IFNA(INDEX('I.Supplementary 2017-18'!Q$8:Q$35,MATCH($B358,'I.Supplementary 2017-18'!$B$8:$B$35,0)),INDEX('I.KI 2017-18'!Q$9:Q$393,MATCH($B358,'I.KI 2017-18'!$B$9:$B$393,0)))),"")</f>
        <v>0</v>
      </c>
      <c r="AE358" s="157">
        <f>_xlfn.IFNA(IF($B358=$B$382,0,_xlfn.IFNA(INDEX('I.Supplementary 2017-18'!R$8:R$35,MATCH($B358,'I.Supplementary 2017-18'!$B$8:$B$35,0)),INDEX('I.KI 2017-18'!R$9:R$393,MATCH($B358,'I.KI 2017-18'!$B$9:$B$393,0)))),"")</f>
        <v>0</v>
      </c>
      <c r="AF358" s="156">
        <f>_xlfn.IFNA(IF($B358=$B$382,0,_xlfn.IFNA(INDEX('I.Supplementary 2017-18'!S$8:S$35,MATCH($B358,'I.Supplementary 2017-18'!$B$8:$B$35,0)),INDEX('I.KI 2017-18'!S$9:S$393,MATCH($B358,'I.KI 2017-18'!$B$9:$B$393,0)))),"")</f>
        <v>0</v>
      </c>
      <c r="AG358" s="193">
        <f>_xlfn.IFNA(IF($B358=$B$382,0,_xlfn.IFNA(INDEX('I.Supplementary 2017-18'!T$8:T$35,MATCH($B358,'I.Supplementary 2017-18'!$B$8:$B$35,0)),INDEX('I.KI 2017-18'!T$9:T$393,MATCH($B358,'I.KI 2017-18'!$B$9:$B$393,0)))),"")</f>
        <v>2.8227964494239526</v>
      </c>
      <c r="AH358" s="193">
        <f>_xlfn.IFNA(IF($B358=$B$382,0,_xlfn.IFNA(INDEX('I.Supplementary 2017-18'!U$8:U$35,MATCH($B358,'I.Supplementary 2017-18'!$B$8:$B$35,0)),INDEX('I.KI 2017-18'!U$9:U$393,MATCH($B358,'I.KI 2017-18'!$B$9:$B$393,0)))),"")</f>
        <v>0</v>
      </c>
      <c r="AI358" s="193">
        <f>_xlfn.IFNA(IF($B358=$B$382,0,_xlfn.IFNA(INDEX('I.Supplementary 2017-18'!V$8:V$35,MATCH($B358,'I.Supplementary 2017-18'!$B$8:$B$35,0)),INDEX('I.KI 2017-18'!V$9:V$393,MATCH($B358,'I.KI 2017-18'!$B$9:$B$393,0)))),"")</f>
        <v>0</v>
      </c>
      <c r="AJ358" s="157">
        <f>_xlfn.IFNA(IF($B358=$B$382,0,_xlfn.IFNA(INDEX('I.Supplementary 2017-18'!W$8:W$35,MATCH($B358,'I.Supplementary 2017-18'!$B$8:$B$35,0)),INDEX('I.KI 2017-18'!W$9:W$393,MATCH($B358,'I.KI 2017-18'!$B$9:$B$393,0)))),"")</f>
        <v>0</v>
      </c>
      <c r="AK358" s="156">
        <f>_xlfn.IFNA(IF($B358=$B$382,0,_xlfn.IFNA(INDEX('I.Supplementary 2017-18'!X$8:X$35,MATCH($B358,'I.Supplementary 2017-18'!$B$8:$B$35,0)),INDEX('I.KI 2017-18'!X$9:X$393,MATCH($B358,'I.KI 2017-18'!$B$9:$B$393,0)))),"")</f>
        <v>0</v>
      </c>
      <c r="AL358" s="193">
        <f>_xlfn.IFNA(IF($B358=$B$382,0,_xlfn.IFNA(INDEX('I.Supplementary 2017-18'!Y$8:Y$35,MATCH($B358,'I.Supplementary 2017-18'!$B$8:$B$35,0)),INDEX('I.KI 2017-18'!Y$9:Y$393,MATCH($B358,'I.KI 2017-18'!$B$9:$B$393,0)))),"")</f>
        <v>3.5835978719984301</v>
      </c>
      <c r="AM358" s="193">
        <f>_xlfn.IFNA(IF($B358=$B$382,0,_xlfn.IFNA(INDEX('I.Supplementary 2017-18'!Z$8:Z$35,MATCH($B358,'I.Supplementary 2017-18'!$B$8:$B$35,0)),INDEX('I.KI 2017-18'!Z$9:Z$393,MATCH($B358,'I.KI 2017-18'!$B$9:$B$393,0)))),"")</f>
        <v>0</v>
      </c>
      <c r="AN358" s="193">
        <f>_xlfn.IFNA(IF($B358=$B$382,0,_xlfn.IFNA(INDEX('I.Supplementary 2017-18'!AA$8:AA$35,MATCH($B358,'I.Supplementary 2017-18'!$B$8:$B$35,0)),INDEX('I.KI 2017-18'!AA$9:AA$393,MATCH($B358,'I.KI 2017-18'!$B$9:$B$393,0)))),"")</f>
        <v>0</v>
      </c>
      <c r="AO358" s="157">
        <f>_xlfn.IFNA(IF($B358=$B$382,0,_xlfn.IFNA(INDEX('I.Supplementary 2017-18'!AB$8:AB$35,MATCH($B358,'I.Supplementary 2017-18'!$B$8:$B$35,0)),INDEX('I.KI 2017-18'!AB$9:AB$393,MATCH($B358,'I.KI 2017-18'!$B$9:$B$393,0)))),"")</f>
        <v>0</v>
      </c>
      <c r="AP358" s="149"/>
      <c r="AQ358" s="156">
        <f>_xlfn.IFNA(IF($B358=$B$381,0,IF($B358=$B$382,0,_xlfn.IFNA(INDEX('I.Supplementary 2017-18'!I$8:I$35,MATCH($B358,'I.Supplementary 2017-18'!$B$8:$B$35,0)),INDEX('I.KI 2017-18'!I$9:I$393,MATCH($B358,'I.KI 2017-18'!$B$9:$B$393,0))))),"")</f>
        <v>0.76080142257447725</v>
      </c>
      <c r="AR358" s="149">
        <f>_xlfn.IFNA(IF($B358=$B$381,0,IF($B358=$B$382,0,_xlfn.IFNA(INDEX('I.Supplementary 2017-18'!J$8:J$35,MATCH($B358,'I.Supplementary 2017-18'!$B$8:$B$35,0)),INDEX('I.KI 2017-18'!J$9:J$393,MATCH($B358,'I.KI 2017-18'!$B$9:$B$393,0))))),"")</f>
        <v>2.8227964494239526</v>
      </c>
      <c r="AS358" s="157">
        <f>_xlfn.IFNA(IF($B358=$B$381,0,IF($B358=$B$382,0,_xlfn.IFNA(INDEX('I.Supplementary 2017-18'!H$8:H$35,MATCH($B358,'I.Supplementary 2017-18'!$B$8:$B$35,0)),INDEX('I.KI 2017-18'!H$9:H$393,MATCH($B358,'I.KI 2017-18'!$B$9:$B$393,0))))),"")</f>
        <v>3.5835978719984301</v>
      </c>
      <c r="AT358" s="149"/>
      <c r="AU358" s="156">
        <f>_xlfn.IFNA(_xlfn.IFNA(INDEX('I.Supplementary 2018-19'!P$8:P$157,MATCH($B358,'I.Supplementary 2018-19'!$B$8:$B$157,0)),INDEX('I.KI 2018-19'!P$9:P$393,MATCH($B358,'I.KI 2018-19'!$B$9:$B$393,0))),"")</f>
        <v>0</v>
      </c>
      <c r="AV358" s="193">
        <f>_xlfn.IFNA(_xlfn.IFNA(INDEX('I.Supplementary 2018-19'!Q$8:Q$157,MATCH($B358,'I.Supplementary 2018-19'!$B$8:$B$157,0)),INDEX('I.KI 2018-19'!Q$9:Q$393,MATCH($B358,'I.KI 2018-19'!$B$9:$B$393,0))),"")</f>
        <v>0.37074643349400443</v>
      </c>
      <c r="AW358" s="193">
        <f>_xlfn.IFNA(_xlfn.IFNA(INDEX('I.Supplementary 2018-19'!R$8:R$157,MATCH($B358,'I.Supplementary 2018-19'!$B$8:$B$157,0)),INDEX('I.KI 2018-19'!R$9:R$393,MATCH($B358,'I.KI 2018-19'!$B$9:$B$393,0))),"")</f>
        <v>0</v>
      </c>
      <c r="AX358" s="193">
        <f>_xlfn.IFNA(_xlfn.IFNA(INDEX('I.Supplementary 2018-19'!S$8:S$157,MATCH($B358,'I.Supplementary 2018-19'!$B$8:$B$157,0)),INDEX('I.KI 2018-19'!S$9:S$393,MATCH($B358,'I.KI 2018-19'!$B$9:$B$393,0))),"")</f>
        <v>0</v>
      </c>
      <c r="AY358" s="157">
        <f>_xlfn.IFNA(_xlfn.IFNA(INDEX('I.Supplementary 2018-19'!T$8:T$157,MATCH($B358,'I.Supplementary 2018-19'!$B$8:$B$157,0)),INDEX('I.KI 2018-19'!T$9:T$393,MATCH($B358,'I.KI 2018-19'!$B$9:$B$393,0))),"")</f>
        <v>0</v>
      </c>
      <c r="AZ358" s="156">
        <f>_xlfn.IFNA(_xlfn.IFNA(INDEX('I.Supplementary 2018-19'!U$8:U$157,MATCH($B358,'I.Supplementary 2018-19'!$B$8:$B$157,0)),INDEX('I.KI 2018-19'!U$9:U$393,MATCH($B358,'I.KI 2018-19'!$B$9:$B$393,0))),"")</f>
        <v>0</v>
      </c>
      <c r="BA358" s="193">
        <f>_xlfn.IFNA(_xlfn.IFNA(INDEX('I.Supplementary 2018-19'!V$8:V$157,MATCH($B358,'I.Supplementary 2018-19'!$B$8:$B$157,0)),INDEX('I.KI 2018-19'!V$9:V$393,MATCH($B358,'I.KI 2018-19'!$B$9:$B$393,0))),"")</f>
        <v>2.9076014929688778</v>
      </c>
      <c r="BB358" s="193">
        <f>_xlfn.IFNA(_xlfn.IFNA(INDEX('I.Supplementary 2018-19'!W$8:W$157,MATCH($B358,'I.Supplementary 2018-19'!$B$8:$B$157,0)),INDEX('I.KI 2018-19'!W$9:W$393,MATCH($B358,'I.KI 2018-19'!$B$9:$B$393,0))),"")</f>
        <v>0</v>
      </c>
      <c r="BC358" s="193">
        <f>_xlfn.IFNA(_xlfn.IFNA(INDEX('I.Supplementary 2018-19'!X$8:X$157,MATCH($B358,'I.Supplementary 2018-19'!$B$8:$B$157,0)),INDEX('I.KI 2018-19'!X$9:X$393,MATCH($B358,'I.KI 2018-19'!$B$9:$B$393,0))),"")</f>
        <v>0</v>
      </c>
      <c r="BD358" s="157">
        <f>_xlfn.IFNA(_xlfn.IFNA(INDEX('I.Supplementary 2018-19'!Y$8:Y$157,MATCH($B358,'I.Supplementary 2018-19'!$B$8:$B$157,0)),INDEX('I.KI 2018-19'!Y$9:Y$393,MATCH($B358,'I.KI 2018-19'!$B$9:$B$393,0))),"")</f>
        <v>0</v>
      </c>
      <c r="BE358" s="156">
        <f>_xlfn.IFNA(_xlfn.IFNA(INDEX('I.Supplementary 2018-19'!Z$8:Z$157,MATCH($B358,'I.Supplementary 2018-19'!$B$8:$B$157,0)),INDEX('I.KI 2018-19'!Z$9:Z$393,MATCH($B358,'I.KI 2018-19'!$B$9:$B$393,0))),"")</f>
        <v>0</v>
      </c>
      <c r="BF358" s="193">
        <f>_xlfn.IFNA(_xlfn.IFNA(INDEX('I.Supplementary 2018-19'!AA$8:AA$157,MATCH($B358,'I.Supplementary 2018-19'!$B$8:$B$157,0)),INDEX('I.KI 2018-19'!AA$9:AA$393,MATCH($B358,'I.KI 2018-19'!$B$9:$B$393,0))),"")</f>
        <v>3.2783479264628821</v>
      </c>
      <c r="BG358" s="193">
        <f>_xlfn.IFNA(_xlfn.IFNA(INDEX('I.Supplementary 2018-19'!AB$8:AB$157,MATCH($B358,'I.Supplementary 2018-19'!$B$8:$B$157,0)),INDEX('I.KI 2018-19'!AB$9:AB$393,MATCH($B358,'I.KI 2018-19'!$B$9:$B$393,0))),"")</f>
        <v>0</v>
      </c>
      <c r="BH358" s="193">
        <f>_xlfn.IFNA(_xlfn.IFNA(INDEX('I.Supplementary 2018-19'!AC$8:AC$157,MATCH($B358,'I.Supplementary 2018-19'!$B$8:$B$157,0)),INDEX('I.KI 2018-19'!AC$9:AC$393,MATCH($B358,'I.KI 2018-19'!$B$9:$B$393,0))),"")</f>
        <v>0</v>
      </c>
      <c r="BI358" s="157">
        <f>_xlfn.IFNA(_xlfn.IFNA(INDEX('I.Supplementary 2018-19'!AD$8:AD$157,MATCH($B358,'I.Supplementary 2018-19'!$B$8:$B$157,0)),INDEX('I.KI 2018-19'!AD$9:AD$393,MATCH($B358,'I.KI 2018-19'!$B$9:$B$393,0))),"")</f>
        <v>0</v>
      </c>
      <c r="BJ358" s="149"/>
      <c r="BK358" s="156">
        <f>_xlfn.IFNA(IF($B358=$B$381,0,IF($B358=$B$382,0,_xlfn.IFNA(INDEX('I.Supplementary 2018-19'!I$8:I$157,MATCH($B358,'I.Supplementary 2018-19'!$B$8:$B$157,0)),INDEX('I.KI 2018-19'!I$9:I$393,MATCH($B358,'I.KI 2018-19'!$B$9:$B$393,0))))),"")</f>
        <v>0.37074643349400443</v>
      </c>
      <c r="BL358" s="149">
        <f>_xlfn.IFNA(IF($B358=$B$381,0,IF($B358=$B$382,0,_xlfn.IFNA(INDEX('I.Supplementary 2018-19'!J$8:J$157,MATCH($B358,'I.Supplementary 2018-19'!$B$8:$B$157,0)),INDEX('I.KI 2018-19'!J$9:J$393,MATCH($B358,'I.KI 2018-19'!$B$9:$B$393,0))))),"")</f>
        <v>2.9076014929688778</v>
      </c>
      <c r="BM358" s="157">
        <f>_xlfn.IFNA(IF($B358=$B$381,0,IF($B358=$B$382,0,_xlfn.IFNA(INDEX('I.Supplementary 2018-19'!H$8:H$157,MATCH($B358,'I.Supplementary 2018-19'!$B$8:$B$157,0)),INDEX('I.KI 2018-19'!H$9:H$393,MATCH($B358,'I.KI 2018-19'!$B$9:$B$393,0))))),"")</f>
        <v>3.2783479264628821</v>
      </c>
    </row>
    <row r="359" spans="2:65">
      <c r="B359" s="121" t="str">
        <f>'Calculations for 2021-22'!B359</f>
        <v>E6146</v>
      </c>
      <c r="C359" s="160" t="str">
        <f>'Calculations for 2021-22'!D359</f>
        <v>E6146</v>
      </c>
      <c r="D359" t="str">
        <f>'Calculations for 2021-22'!E359</f>
        <v>FIR</v>
      </c>
      <c r="E359">
        <f>'Calculations for 2021-22'!F359</f>
        <v>0</v>
      </c>
      <c r="F359" s="120" t="str">
        <f>'Calculations for 2021-22'!H359</f>
        <v>West Midlands Fire</v>
      </c>
      <c r="G359" s="156">
        <f>_xlfn.IFNA(INDEX('I.KI 2016-17'!M$8:M$391,MATCH($B359,'I.KI 2016-17'!$B$8:$B$391,0)),"")</f>
        <v>0</v>
      </c>
      <c r="H359" s="149">
        <f>_xlfn.IFNA(INDEX('I.KI 2016-17'!N$8:N$391,MATCH($B359,'I.KI 2016-17'!$B$8:$B$391,0)),"")</f>
        <v>0</v>
      </c>
      <c r="I359" s="149">
        <f>_xlfn.IFNA(INDEX('I.KI 2016-17'!O$8:O$391,MATCH($B359,'I.KI 2016-17'!$B$8:$B$391,0)),"")</f>
        <v>27.794503648062999</v>
      </c>
      <c r="J359" s="149">
        <f>_xlfn.IFNA(INDEX('I.KI 2016-17'!P$8:P$391,MATCH($B359,'I.KI 2016-17'!$B$8:$B$391,0)),"")</f>
        <v>0</v>
      </c>
      <c r="K359" s="157">
        <f>_xlfn.IFNA(INDEX('I.KI 2016-17'!Q$8:Q$391,MATCH($B359,'I.KI 2016-17'!$B$8:$B$391,0)),"")</f>
        <v>0</v>
      </c>
      <c r="L359" s="156">
        <f>_xlfn.IFNA(INDEX('I.KI 2016-17'!R$8:R$391,MATCH($B359,'I.KI 2016-17'!$B$8:$B$391,0)),"")</f>
        <v>0</v>
      </c>
      <c r="M359" s="193">
        <f>_xlfn.IFNA(INDEX('I.KI 2016-17'!S$8:S$391,MATCH($B359,'I.KI 2016-17'!$B$8:$B$391,0)),"")</f>
        <v>0</v>
      </c>
      <c r="N359" s="193">
        <f>_xlfn.IFNA(INDEX('I.KI 2016-17'!T$8:T$391,MATCH($B359,'I.KI 2016-17'!$B$8:$B$391,0)),"")</f>
        <v>30.870940923446</v>
      </c>
      <c r="O359" s="193">
        <f>_xlfn.IFNA(INDEX('I.KI 2016-17'!U$8:U$391,MATCH($B359,'I.KI 2016-17'!$B$8:$B$391,0)),"")</f>
        <v>0</v>
      </c>
      <c r="P359" s="157">
        <f>_xlfn.IFNA(INDEX('I.KI 2016-17'!V$8:V$391,MATCH($B359,'I.KI 2016-17'!$B$8:$B$391,0)),"")</f>
        <v>0</v>
      </c>
      <c r="Q359" s="156">
        <f>_xlfn.IFNA(INDEX('I.KI 2016-17'!W$8:W$391,MATCH($B359,'I.KI 2016-17'!$B$8:$B$391,0)),"")</f>
        <v>0</v>
      </c>
      <c r="R359" s="193">
        <f>_xlfn.IFNA(INDEX('I.KI 2016-17'!X$8:X$391,MATCH($B359,'I.KI 2016-17'!$B$8:$B$391,0)),"")</f>
        <v>0</v>
      </c>
      <c r="S359" s="193">
        <f>_xlfn.IFNA(INDEX('I.KI 2016-17'!Y$8:Y$391,MATCH($B359,'I.KI 2016-17'!$B$8:$B$391,0)),"")</f>
        <v>58.665444571508999</v>
      </c>
      <c r="T359" s="193">
        <f>_xlfn.IFNA(INDEX('I.KI 2016-17'!Z$8:Z$391,MATCH($B359,'I.KI 2016-17'!$B$8:$B$391,0)),"")</f>
        <v>0</v>
      </c>
      <c r="U359" s="157">
        <f>_xlfn.IFNA(INDEX('I.KI 2016-17'!AA$8:AA$391,MATCH($B359,'I.KI 2016-17'!$B$8:$B$391,0)),"")</f>
        <v>0</v>
      </c>
      <c r="V359" s="149"/>
      <c r="W359" s="154">
        <f>_xlfn.IFNA(INDEX('I.KI 2016-17'!$H$8:$H$391,MATCH(B359,'I.KI 2016-17'!$B$8:$B$391,0)),"")</f>
        <v>27.794503648062999</v>
      </c>
      <c r="X359" s="153">
        <f>_xlfn.IFNA(INDEX('I.KI 2016-17'!$I$8:$I$391,MATCH(B359,'I.KI 2016-17'!$B$8:$B$391,0)),"")</f>
        <v>30.870940923446</v>
      </c>
      <c r="Y359" s="155">
        <f>_xlfn.IFNA(INDEX('I.KI 2016-17'!$G$8:$G$391,MATCH(B359,'I.KI 2016-17'!$B$8:$B$391,0)),"")</f>
        <v>58.665444571508999</v>
      </c>
      <c r="Z359" s="149"/>
      <c r="AA359" s="156">
        <f>_xlfn.IFNA(IF($B359=$B$382,0,_xlfn.IFNA(INDEX('I.Supplementary 2017-18'!N$8:N$35,MATCH($B359,'I.Supplementary 2017-18'!$B$8:$B$35,0)),INDEX('I.KI 2017-18'!N$9:N$393,MATCH($B359,'I.KI 2017-18'!$B$9:$B$393,0)))),"")</f>
        <v>0</v>
      </c>
      <c r="AB359" s="193">
        <f>_xlfn.IFNA(IF($B359=$B$382,0,_xlfn.IFNA(INDEX('I.Supplementary 2017-18'!O$8:O$35,MATCH($B359,'I.Supplementary 2017-18'!$B$8:$B$35,0)),INDEX('I.KI 2017-18'!O$9:O$393,MATCH($B359,'I.KI 2017-18'!$B$9:$B$393,0)))),"")</f>
        <v>0</v>
      </c>
      <c r="AC359" s="193">
        <f>_xlfn.IFNA(IF($B359=$B$382,0,_xlfn.IFNA(INDEX('I.Supplementary 2017-18'!P$8:P$35,MATCH($B359,'I.Supplementary 2017-18'!$B$8:$B$35,0)),INDEX('I.KI 2017-18'!P$9:P$393,MATCH($B359,'I.KI 2017-18'!$B$9:$B$393,0)))),"")</f>
        <v>23.202040290126003</v>
      </c>
      <c r="AD359" s="193">
        <f>_xlfn.IFNA(IF($B359=$B$382,0,_xlfn.IFNA(INDEX('I.Supplementary 2017-18'!Q$8:Q$35,MATCH($B359,'I.Supplementary 2017-18'!$B$8:$B$35,0)),INDEX('I.KI 2017-18'!Q$9:Q$393,MATCH($B359,'I.KI 2017-18'!$B$9:$B$393,0)))),"")</f>
        <v>0</v>
      </c>
      <c r="AE359" s="157">
        <f>_xlfn.IFNA(IF($B359=$B$382,0,_xlfn.IFNA(INDEX('I.Supplementary 2017-18'!R$8:R$35,MATCH($B359,'I.Supplementary 2017-18'!$B$8:$B$35,0)),INDEX('I.KI 2017-18'!R$9:R$393,MATCH($B359,'I.KI 2017-18'!$B$9:$B$393,0)))),"")</f>
        <v>0</v>
      </c>
      <c r="AF359" s="156">
        <f>_xlfn.IFNA(IF($B359=$B$382,0,_xlfn.IFNA(INDEX('I.Supplementary 2017-18'!S$8:S$35,MATCH($B359,'I.Supplementary 2017-18'!$B$8:$B$35,0)),INDEX('I.KI 2017-18'!S$9:S$393,MATCH($B359,'I.KI 2017-18'!$B$9:$B$393,0)))),"")</f>
        <v>0</v>
      </c>
      <c r="AG359" s="193">
        <f>_xlfn.IFNA(IF($B359=$B$382,0,_xlfn.IFNA(INDEX('I.Supplementary 2017-18'!T$8:T$35,MATCH($B359,'I.Supplementary 2017-18'!$B$8:$B$35,0)),INDEX('I.KI 2017-18'!T$9:T$393,MATCH($B359,'I.KI 2017-18'!$B$9:$B$393,0)))),"")</f>
        <v>0</v>
      </c>
      <c r="AH359" s="193">
        <f>_xlfn.IFNA(IF($B359=$B$382,0,_xlfn.IFNA(INDEX('I.Supplementary 2017-18'!U$8:U$35,MATCH($B359,'I.Supplementary 2017-18'!$B$8:$B$35,0)),INDEX('I.KI 2017-18'!U$9:U$393,MATCH($B359,'I.KI 2017-18'!$B$9:$B$393,0)))),"")</f>
        <v>31.501202814410036</v>
      </c>
      <c r="AI359" s="193">
        <f>_xlfn.IFNA(IF($B359=$B$382,0,_xlfn.IFNA(INDEX('I.Supplementary 2017-18'!V$8:V$35,MATCH($B359,'I.Supplementary 2017-18'!$B$8:$B$35,0)),INDEX('I.KI 2017-18'!V$9:V$393,MATCH($B359,'I.KI 2017-18'!$B$9:$B$393,0)))),"")</f>
        <v>0</v>
      </c>
      <c r="AJ359" s="157">
        <f>_xlfn.IFNA(IF($B359=$B$382,0,_xlfn.IFNA(INDEX('I.Supplementary 2017-18'!W$8:W$35,MATCH($B359,'I.Supplementary 2017-18'!$B$8:$B$35,0)),INDEX('I.KI 2017-18'!W$9:W$393,MATCH($B359,'I.KI 2017-18'!$B$9:$B$393,0)))),"")</f>
        <v>0</v>
      </c>
      <c r="AK359" s="156">
        <f>_xlfn.IFNA(IF($B359=$B$382,0,_xlfn.IFNA(INDEX('I.Supplementary 2017-18'!X$8:X$35,MATCH($B359,'I.Supplementary 2017-18'!$B$8:$B$35,0)),INDEX('I.KI 2017-18'!X$9:X$393,MATCH($B359,'I.KI 2017-18'!$B$9:$B$393,0)))),"")</f>
        <v>0</v>
      </c>
      <c r="AL359" s="193">
        <f>_xlfn.IFNA(IF($B359=$B$382,0,_xlfn.IFNA(INDEX('I.Supplementary 2017-18'!Y$8:Y$35,MATCH($B359,'I.Supplementary 2017-18'!$B$8:$B$35,0)),INDEX('I.KI 2017-18'!Y$9:Y$393,MATCH($B359,'I.KI 2017-18'!$B$9:$B$393,0)))),"")</f>
        <v>0</v>
      </c>
      <c r="AM359" s="193">
        <f>_xlfn.IFNA(IF($B359=$B$382,0,_xlfn.IFNA(INDEX('I.Supplementary 2017-18'!Z$8:Z$35,MATCH($B359,'I.Supplementary 2017-18'!$B$8:$B$35,0)),INDEX('I.KI 2017-18'!Z$9:Z$393,MATCH($B359,'I.KI 2017-18'!$B$9:$B$393,0)))),"")</f>
        <v>54.703243104536043</v>
      </c>
      <c r="AN359" s="193">
        <f>_xlfn.IFNA(IF($B359=$B$382,0,_xlfn.IFNA(INDEX('I.Supplementary 2017-18'!AA$8:AA$35,MATCH($B359,'I.Supplementary 2017-18'!$B$8:$B$35,0)),INDEX('I.KI 2017-18'!AA$9:AA$393,MATCH($B359,'I.KI 2017-18'!$B$9:$B$393,0)))),"")</f>
        <v>0</v>
      </c>
      <c r="AO359" s="157">
        <f>_xlfn.IFNA(IF($B359=$B$382,0,_xlfn.IFNA(INDEX('I.Supplementary 2017-18'!AB$8:AB$35,MATCH($B359,'I.Supplementary 2017-18'!$B$8:$B$35,0)),INDEX('I.KI 2017-18'!AB$9:AB$393,MATCH($B359,'I.KI 2017-18'!$B$9:$B$393,0)))),"")</f>
        <v>0</v>
      </c>
      <c r="AP359" s="149"/>
      <c r="AQ359" s="156">
        <f>_xlfn.IFNA(IF($B359=$B$381,0,IF($B359=$B$382,0,_xlfn.IFNA(INDEX('I.Supplementary 2017-18'!I$8:I$35,MATCH($B359,'I.Supplementary 2017-18'!$B$8:$B$35,0)),INDEX('I.KI 2017-18'!I$9:I$393,MATCH($B359,'I.KI 2017-18'!$B$9:$B$393,0))))),"")</f>
        <v>23.202040290126003</v>
      </c>
      <c r="AR359" s="149">
        <f>_xlfn.IFNA(IF($B359=$B$381,0,IF($B359=$B$382,0,_xlfn.IFNA(INDEX('I.Supplementary 2017-18'!J$8:J$35,MATCH($B359,'I.Supplementary 2017-18'!$B$8:$B$35,0)),INDEX('I.KI 2017-18'!J$9:J$393,MATCH($B359,'I.KI 2017-18'!$B$9:$B$393,0))))),"")</f>
        <v>31.501202814410036</v>
      </c>
      <c r="AS359" s="157">
        <f>_xlfn.IFNA(IF($B359=$B$381,0,IF($B359=$B$382,0,_xlfn.IFNA(INDEX('I.Supplementary 2017-18'!H$8:H$35,MATCH($B359,'I.Supplementary 2017-18'!$B$8:$B$35,0)),INDEX('I.KI 2017-18'!H$9:H$393,MATCH($B359,'I.KI 2017-18'!$B$9:$B$393,0))))),"")</f>
        <v>54.703243104536043</v>
      </c>
      <c r="AT359" s="149"/>
      <c r="AU359" s="156">
        <f>_xlfn.IFNA(_xlfn.IFNA(INDEX('I.Supplementary 2018-19'!P$8:P$157,MATCH($B359,'I.Supplementary 2018-19'!$B$8:$B$157,0)),INDEX('I.KI 2018-19'!P$9:P$393,MATCH($B359,'I.KI 2018-19'!$B$9:$B$393,0))),"")</f>
        <v>0</v>
      </c>
      <c r="AV359" s="193">
        <f>_xlfn.IFNA(_xlfn.IFNA(INDEX('I.Supplementary 2018-19'!Q$8:Q$157,MATCH($B359,'I.Supplementary 2018-19'!$B$8:$B$157,0)),INDEX('I.KI 2018-19'!Q$9:Q$393,MATCH($B359,'I.KI 2018-19'!$B$9:$B$393,0))),"")</f>
        <v>0</v>
      </c>
      <c r="AW359" s="193">
        <f>_xlfn.IFNA(_xlfn.IFNA(INDEX('I.Supplementary 2018-19'!R$8:R$157,MATCH($B359,'I.Supplementary 2018-19'!$B$8:$B$157,0)),INDEX('I.KI 2018-19'!R$9:R$393,MATCH($B359,'I.KI 2018-19'!$B$9:$B$393,0))),"")</f>
        <v>20.582370281880944</v>
      </c>
      <c r="AX359" s="193">
        <f>_xlfn.IFNA(_xlfn.IFNA(INDEX('I.Supplementary 2018-19'!S$8:S$157,MATCH($B359,'I.Supplementary 2018-19'!$B$8:$B$157,0)),INDEX('I.KI 2018-19'!S$9:S$393,MATCH($B359,'I.KI 2018-19'!$B$9:$B$393,0))),"")</f>
        <v>0</v>
      </c>
      <c r="AY359" s="157">
        <f>_xlfn.IFNA(_xlfn.IFNA(INDEX('I.Supplementary 2018-19'!T$8:T$157,MATCH($B359,'I.Supplementary 2018-19'!$B$8:$B$157,0)),INDEX('I.KI 2018-19'!T$9:T$393,MATCH($B359,'I.KI 2018-19'!$B$9:$B$393,0))),"")</f>
        <v>0</v>
      </c>
      <c r="AZ359" s="156">
        <f>_xlfn.IFNA(_xlfn.IFNA(INDEX('I.Supplementary 2018-19'!U$8:U$157,MATCH($B359,'I.Supplementary 2018-19'!$B$8:$B$157,0)),INDEX('I.KI 2018-19'!U$9:U$393,MATCH($B359,'I.KI 2018-19'!$B$9:$B$393,0))),"")</f>
        <v>0</v>
      </c>
      <c r="BA359" s="193">
        <f>_xlfn.IFNA(_xlfn.IFNA(INDEX('I.Supplementary 2018-19'!V$8:V$157,MATCH($B359,'I.Supplementary 2018-19'!$B$8:$B$157,0)),INDEX('I.KI 2018-19'!V$9:V$393,MATCH($B359,'I.KI 2018-19'!$B$9:$B$393,0))),"")</f>
        <v>0</v>
      </c>
      <c r="BB359" s="193">
        <f>_xlfn.IFNA(_xlfn.IFNA(INDEX('I.Supplementary 2018-19'!W$8:W$157,MATCH($B359,'I.Supplementary 2018-19'!$B$8:$B$157,0)),INDEX('I.KI 2018-19'!W$9:W$393,MATCH($B359,'I.KI 2018-19'!$B$9:$B$393,0))),"")</f>
        <v>32.44759088179574</v>
      </c>
      <c r="BC359" s="193">
        <f>_xlfn.IFNA(_xlfn.IFNA(INDEX('I.Supplementary 2018-19'!X$8:X$157,MATCH($B359,'I.Supplementary 2018-19'!$B$8:$B$157,0)),INDEX('I.KI 2018-19'!X$9:X$393,MATCH($B359,'I.KI 2018-19'!$B$9:$B$393,0))),"")</f>
        <v>0</v>
      </c>
      <c r="BD359" s="157">
        <f>_xlfn.IFNA(_xlfn.IFNA(INDEX('I.Supplementary 2018-19'!Y$8:Y$157,MATCH($B359,'I.Supplementary 2018-19'!$B$8:$B$157,0)),INDEX('I.KI 2018-19'!Y$9:Y$393,MATCH($B359,'I.KI 2018-19'!$B$9:$B$393,0))),"")</f>
        <v>0</v>
      </c>
      <c r="BE359" s="156">
        <f>_xlfn.IFNA(_xlfn.IFNA(INDEX('I.Supplementary 2018-19'!Z$8:Z$157,MATCH($B359,'I.Supplementary 2018-19'!$B$8:$B$157,0)),INDEX('I.KI 2018-19'!Z$9:Z$393,MATCH($B359,'I.KI 2018-19'!$B$9:$B$393,0))),"")</f>
        <v>0</v>
      </c>
      <c r="BF359" s="193">
        <f>_xlfn.IFNA(_xlfn.IFNA(INDEX('I.Supplementary 2018-19'!AA$8:AA$157,MATCH($B359,'I.Supplementary 2018-19'!$B$8:$B$157,0)),INDEX('I.KI 2018-19'!AA$9:AA$393,MATCH($B359,'I.KI 2018-19'!$B$9:$B$393,0))),"")</f>
        <v>0</v>
      </c>
      <c r="BG359" s="193">
        <f>_xlfn.IFNA(_xlfn.IFNA(INDEX('I.Supplementary 2018-19'!AB$8:AB$157,MATCH($B359,'I.Supplementary 2018-19'!$B$8:$B$157,0)),INDEX('I.KI 2018-19'!AB$9:AB$393,MATCH($B359,'I.KI 2018-19'!$B$9:$B$393,0))),"")</f>
        <v>53.029961163676688</v>
      </c>
      <c r="BH359" s="193">
        <f>_xlfn.IFNA(_xlfn.IFNA(INDEX('I.Supplementary 2018-19'!AC$8:AC$157,MATCH($B359,'I.Supplementary 2018-19'!$B$8:$B$157,0)),INDEX('I.KI 2018-19'!AC$9:AC$393,MATCH($B359,'I.KI 2018-19'!$B$9:$B$393,0))),"")</f>
        <v>0</v>
      </c>
      <c r="BI359" s="157">
        <f>_xlfn.IFNA(_xlfn.IFNA(INDEX('I.Supplementary 2018-19'!AD$8:AD$157,MATCH($B359,'I.Supplementary 2018-19'!$B$8:$B$157,0)),INDEX('I.KI 2018-19'!AD$9:AD$393,MATCH($B359,'I.KI 2018-19'!$B$9:$B$393,0))),"")</f>
        <v>0</v>
      </c>
      <c r="BJ359" s="149"/>
      <c r="BK359" s="156">
        <f>_xlfn.IFNA(IF($B359=$B$381,0,IF($B359=$B$382,0,_xlfn.IFNA(INDEX('I.Supplementary 2018-19'!I$8:I$157,MATCH($B359,'I.Supplementary 2018-19'!$B$8:$B$157,0)),INDEX('I.KI 2018-19'!I$9:I$393,MATCH($B359,'I.KI 2018-19'!$B$9:$B$393,0))))),"")</f>
        <v>20.582370281880944</v>
      </c>
      <c r="BL359" s="149">
        <f>_xlfn.IFNA(IF($B359=$B$381,0,IF($B359=$B$382,0,_xlfn.IFNA(INDEX('I.Supplementary 2018-19'!J$8:J$157,MATCH($B359,'I.Supplementary 2018-19'!$B$8:$B$157,0)),INDEX('I.KI 2018-19'!J$9:J$393,MATCH($B359,'I.KI 2018-19'!$B$9:$B$393,0))))),"")</f>
        <v>32.44759088179574</v>
      </c>
      <c r="BM359" s="157">
        <f>_xlfn.IFNA(IF($B359=$B$381,0,IF($B359=$B$382,0,_xlfn.IFNA(INDEX('I.Supplementary 2018-19'!H$8:H$157,MATCH($B359,'I.Supplementary 2018-19'!$B$8:$B$157,0)),INDEX('I.KI 2018-19'!H$9:H$393,MATCH($B359,'I.KI 2018-19'!$B$9:$B$393,0))))),"")</f>
        <v>53.029961163676688</v>
      </c>
    </row>
    <row r="360" spans="2:65">
      <c r="B360" s="121" t="str">
        <f>'Calculations for 2021-22'!B360</f>
        <v>E3135</v>
      </c>
      <c r="C360" s="160" t="str">
        <f>'Calculations for 2021-22'!D360</f>
        <v>E3135</v>
      </c>
      <c r="D360" t="str">
        <f>'Calculations for 2021-22'!E360</f>
        <v>SD</v>
      </c>
      <c r="E360">
        <f>'Calculations for 2021-22'!F360</f>
        <v>0</v>
      </c>
      <c r="F360" s="120" t="str">
        <f>'Calculations for 2021-22'!H360</f>
        <v>West Oxfordshire</v>
      </c>
      <c r="G360" s="156">
        <f>_xlfn.IFNA(INDEX('I.KI 2016-17'!M$8:M$391,MATCH($B360,'I.KI 2016-17'!$B$8:$B$391,0)),"")</f>
        <v>0</v>
      </c>
      <c r="H360" s="149">
        <f>_xlfn.IFNA(INDEX('I.KI 2016-17'!N$8:N$391,MATCH($B360,'I.KI 2016-17'!$B$8:$B$391,0)),"")</f>
        <v>1.057446279264</v>
      </c>
      <c r="I360" s="149">
        <f>_xlfn.IFNA(INDEX('I.KI 2016-17'!O$8:O$391,MATCH($B360,'I.KI 2016-17'!$B$8:$B$391,0)),"")</f>
        <v>0</v>
      </c>
      <c r="J360" s="149">
        <f>_xlfn.IFNA(INDEX('I.KI 2016-17'!P$8:P$391,MATCH($B360,'I.KI 2016-17'!$B$8:$B$391,0)),"")</f>
        <v>0</v>
      </c>
      <c r="K360" s="157">
        <f>_xlfn.IFNA(INDEX('I.KI 2016-17'!Q$8:Q$391,MATCH($B360,'I.KI 2016-17'!$B$8:$B$391,0)),"")</f>
        <v>0</v>
      </c>
      <c r="L360" s="156">
        <f>_xlfn.IFNA(INDEX('I.KI 2016-17'!R$8:R$391,MATCH($B360,'I.KI 2016-17'!$B$8:$B$391,0)),"")</f>
        <v>0</v>
      </c>
      <c r="M360" s="193">
        <f>_xlfn.IFNA(INDEX('I.KI 2016-17'!S$8:S$391,MATCH($B360,'I.KI 2016-17'!$B$8:$B$391,0)),"")</f>
        <v>1.9640466241480001</v>
      </c>
      <c r="N360" s="193">
        <f>_xlfn.IFNA(INDEX('I.KI 2016-17'!T$8:T$391,MATCH($B360,'I.KI 2016-17'!$B$8:$B$391,0)),"")</f>
        <v>0</v>
      </c>
      <c r="O360" s="193">
        <f>_xlfn.IFNA(INDEX('I.KI 2016-17'!U$8:U$391,MATCH($B360,'I.KI 2016-17'!$B$8:$B$391,0)),"")</f>
        <v>0</v>
      </c>
      <c r="P360" s="157">
        <f>_xlfn.IFNA(INDEX('I.KI 2016-17'!V$8:V$391,MATCH($B360,'I.KI 2016-17'!$B$8:$B$391,0)),"")</f>
        <v>0</v>
      </c>
      <c r="Q360" s="156">
        <f>_xlfn.IFNA(INDEX('I.KI 2016-17'!W$8:W$391,MATCH($B360,'I.KI 2016-17'!$B$8:$B$391,0)),"")</f>
        <v>0</v>
      </c>
      <c r="R360" s="193">
        <f>_xlfn.IFNA(INDEX('I.KI 2016-17'!X$8:X$391,MATCH($B360,'I.KI 2016-17'!$B$8:$B$391,0)),"")</f>
        <v>3.0214929034120002</v>
      </c>
      <c r="S360" s="193">
        <f>_xlfn.IFNA(INDEX('I.KI 2016-17'!Y$8:Y$391,MATCH($B360,'I.KI 2016-17'!$B$8:$B$391,0)),"")</f>
        <v>0</v>
      </c>
      <c r="T360" s="193">
        <f>_xlfn.IFNA(INDEX('I.KI 2016-17'!Z$8:Z$391,MATCH($B360,'I.KI 2016-17'!$B$8:$B$391,0)),"")</f>
        <v>0</v>
      </c>
      <c r="U360" s="157">
        <f>_xlfn.IFNA(INDEX('I.KI 2016-17'!AA$8:AA$391,MATCH($B360,'I.KI 2016-17'!$B$8:$B$391,0)),"")</f>
        <v>0</v>
      </c>
      <c r="V360" s="149"/>
      <c r="W360" s="154">
        <f>_xlfn.IFNA(INDEX('I.KI 2016-17'!$H$8:$H$391,MATCH(B360,'I.KI 2016-17'!$B$8:$B$391,0)),"")</f>
        <v>1.057446279264</v>
      </c>
      <c r="X360" s="153">
        <f>_xlfn.IFNA(INDEX('I.KI 2016-17'!$I$8:$I$391,MATCH(B360,'I.KI 2016-17'!$B$8:$B$391,0)),"")</f>
        <v>1.9640466241480001</v>
      </c>
      <c r="Y360" s="155">
        <f>_xlfn.IFNA(INDEX('I.KI 2016-17'!$G$8:$G$391,MATCH(B360,'I.KI 2016-17'!$B$8:$B$391,0)),"")</f>
        <v>3.0214929034120002</v>
      </c>
      <c r="Z360" s="149"/>
      <c r="AA360" s="156">
        <f>_xlfn.IFNA(IF($B360=$B$382,0,_xlfn.IFNA(INDEX('I.Supplementary 2017-18'!N$8:N$35,MATCH($B360,'I.Supplementary 2017-18'!$B$8:$B$35,0)),INDEX('I.KI 2017-18'!N$9:N$393,MATCH($B360,'I.KI 2017-18'!$B$9:$B$393,0)))),"")</f>
        <v>0</v>
      </c>
      <c r="AB360" s="193">
        <f>_xlfn.IFNA(IF($B360=$B$382,0,_xlfn.IFNA(INDEX('I.Supplementary 2017-18'!O$8:O$35,MATCH($B360,'I.Supplementary 2017-18'!$B$8:$B$35,0)),INDEX('I.KI 2017-18'!O$9:O$393,MATCH($B360,'I.KI 2017-18'!$B$9:$B$393,0)))),"")</f>
        <v>0.63659699773393297</v>
      </c>
      <c r="AC360" s="193">
        <f>_xlfn.IFNA(IF($B360=$B$382,0,_xlfn.IFNA(INDEX('I.Supplementary 2017-18'!P$8:P$35,MATCH($B360,'I.Supplementary 2017-18'!$B$8:$B$35,0)),INDEX('I.KI 2017-18'!P$9:P$393,MATCH($B360,'I.KI 2017-18'!$B$9:$B$393,0)))),"")</f>
        <v>0</v>
      </c>
      <c r="AD360" s="193">
        <f>_xlfn.IFNA(IF($B360=$B$382,0,_xlfn.IFNA(INDEX('I.Supplementary 2017-18'!Q$8:Q$35,MATCH($B360,'I.Supplementary 2017-18'!$B$8:$B$35,0)),INDEX('I.KI 2017-18'!Q$9:Q$393,MATCH($B360,'I.KI 2017-18'!$B$9:$B$393,0)))),"")</f>
        <v>0</v>
      </c>
      <c r="AE360" s="157">
        <f>_xlfn.IFNA(IF($B360=$B$382,0,_xlfn.IFNA(INDEX('I.Supplementary 2017-18'!R$8:R$35,MATCH($B360,'I.Supplementary 2017-18'!$B$8:$B$35,0)),INDEX('I.KI 2017-18'!R$9:R$393,MATCH($B360,'I.KI 2017-18'!$B$9:$B$393,0)))),"")</f>
        <v>0</v>
      </c>
      <c r="AF360" s="156">
        <f>_xlfn.IFNA(IF($B360=$B$382,0,_xlfn.IFNA(INDEX('I.Supplementary 2017-18'!S$8:S$35,MATCH($B360,'I.Supplementary 2017-18'!$B$8:$B$35,0)),INDEX('I.KI 2017-18'!S$9:S$393,MATCH($B360,'I.KI 2017-18'!$B$9:$B$393,0)))),"")</f>
        <v>0</v>
      </c>
      <c r="AG360" s="193">
        <f>_xlfn.IFNA(IF($B360=$B$382,0,_xlfn.IFNA(INDEX('I.Supplementary 2017-18'!T$8:T$35,MATCH($B360,'I.Supplementary 2017-18'!$B$8:$B$35,0)),INDEX('I.KI 2017-18'!T$9:T$393,MATCH($B360,'I.KI 2017-18'!$B$9:$B$393,0)))),"")</f>
        <v>2.0041446484468612</v>
      </c>
      <c r="AH360" s="193">
        <f>_xlfn.IFNA(IF($B360=$B$382,0,_xlfn.IFNA(INDEX('I.Supplementary 2017-18'!U$8:U$35,MATCH($B360,'I.Supplementary 2017-18'!$B$8:$B$35,0)),INDEX('I.KI 2017-18'!U$9:U$393,MATCH($B360,'I.KI 2017-18'!$B$9:$B$393,0)))),"")</f>
        <v>0</v>
      </c>
      <c r="AI360" s="193">
        <f>_xlfn.IFNA(IF($B360=$B$382,0,_xlfn.IFNA(INDEX('I.Supplementary 2017-18'!V$8:V$35,MATCH($B360,'I.Supplementary 2017-18'!$B$8:$B$35,0)),INDEX('I.KI 2017-18'!V$9:V$393,MATCH($B360,'I.KI 2017-18'!$B$9:$B$393,0)))),"")</f>
        <v>0</v>
      </c>
      <c r="AJ360" s="157">
        <f>_xlfn.IFNA(IF($B360=$B$382,0,_xlfn.IFNA(INDEX('I.Supplementary 2017-18'!W$8:W$35,MATCH($B360,'I.Supplementary 2017-18'!$B$8:$B$35,0)),INDEX('I.KI 2017-18'!W$9:W$393,MATCH($B360,'I.KI 2017-18'!$B$9:$B$393,0)))),"")</f>
        <v>0</v>
      </c>
      <c r="AK360" s="156">
        <f>_xlfn.IFNA(IF($B360=$B$382,0,_xlfn.IFNA(INDEX('I.Supplementary 2017-18'!X$8:X$35,MATCH($B360,'I.Supplementary 2017-18'!$B$8:$B$35,0)),INDEX('I.KI 2017-18'!X$9:X$393,MATCH($B360,'I.KI 2017-18'!$B$9:$B$393,0)))),"")</f>
        <v>0</v>
      </c>
      <c r="AL360" s="193">
        <f>_xlfn.IFNA(IF($B360=$B$382,0,_xlfn.IFNA(INDEX('I.Supplementary 2017-18'!Y$8:Y$35,MATCH($B360,'I.Supplementary 2017-18'!$B$8:$B$35,0)),INDEX('I.KI 2017-18'!Y$9:Y$393,MATCH($B360,'I.KI 2017-18'!$B$9:$B$393,0)))),"")</f>
        <v>2.6407416461807944</v>
      </c>
      <c r="AM360" s="193">
        <f>_xlfn.IFNA(IF($B360=$B$382,0,_xlfn.IFNA(INDEX('I.Supplementary 2017-18'!Z$8:Z$35,MATCH($B360,'I.Supplementary 2017-18'!$B$8:$B$35,0)),INDEX('I.KI 2017-18'!Z$9:Z$393,MATCH($B360,'I.KI 2017-18'!$B$9:$B$393,0)))),"")</f>
        <v>0</v>
      </c>
      <c r="AN360" s="193">
        <f>_xlfn.IFNA(IF($B360=$B$382,0,_xlfn.IFNA(INDEX('I.Supplementary 2017-18'!AA$8:AA$35,MATCH($B360,'I.Supplementary 2017-18'!$B$8:$B$35,0)),INDEX('I.KI 2017-18'!AA$9:AA$393,MATCH($B360,'I.KI 2017-18'!$B$9:$B$393,0)))),"")</f>
        <v>0</v>
      </c>
      <c r="AO360" s="157">
        <f>_xlfn.IFNA(IF($B360=$B$382,0,_xlfn.IFNA(INDEX('I.Supplementary 2017-18'!AB$8:AB$35,MATCH($B360,'I.Supplementary 2017-18'!$B$8:$B$35,0)),INDEX('I.KI 2017-18'!AB$9:AB$393,MATCH($B360,'I.KI 2017-18'!$B$9:$B$393,0)))),"")</f>
        <v>0</v>
      </c>
      <c r="AP360" s="149"/>
      <c r="AQ360" s="156">
        <f>_xlfn.IFNA(IF($B360=$B$381,0,IF($B360=$B$382,0,_xlfn.IFNA(INDEX('I.Supplementary 2017-18'!I$8:I$35,MATCH($B360,'I.Supplementary 2017-18'!$B$8:$B$35,0)),INDEX('I.KI 2017-18'!I$9:I$393,MATCH($B360,'I.KI 2017-18'!$B$9:$B$393,0))))),"")</f>
        <v>0.63659699773393297</v>
      </c>
      <c r="AR360" s="149">
        <f>_xlfn.IFNA(IF($B360=$B$381,0,IF($B360=$B$382,0,_xlfn.IFNA(INDEX('I.Supplementary 2017-18'!J$8:J$35,MATCH($B360,'I.Supplementary 2017-18'!$B$8:$B$35,0)),INDEX('I.KI 2017-18'!J$9:J$393,MATCH($B360,'I.KI 2017-18'!$B$9:$B$393,0))))),"")</f>
        <v>2.0041446484468612</v>
      </c>
      <c r="AS360" s="157">
        <f>_xlfn.IFNA(IF($B360=$B$381,0,IF($B360=$B$382,0,_xlfn.IFNA(INDEX('I.Supplementary 2017-18'!H$8:H$35,MATCH($B360,'I.Supplementary 2017-18'!$B$8:$B$35,0)),INDEX('I.KI 2017-18'!H$9:H$393,MATCH($B360,'I.KI 2017-18'!$B$9:$B$393,0))))),"")</f>
        <v>2.6407416461807944</v>
      </c>
      <c r="AT360" s="149"/>
      <c r="AU360" s="156">
        <f>_xlfn.IFNA(_xlfn.IFNA(INDEX('I.Supplementary 2018-19'!P$8:P$157,MATCH($B360,'I.Supplementary 2018-19'!$B$8:$B$157,0)),INDEX('I.KI 2018-19'!P$9:P$393,MATCH($B360,'I.KI 2018-19'!$B$9:$B$393,0))),"")</f>
        <v>0</v>
      </c>
      <c r="AV360" s="193">
        <f>_xlfn.IFNA(_xlfn.IFNA(INDEX('I.Supplementary 2018-19'!Q$8:Q$157,MATCH($B360,'I.Supplementary 2018-19'!$B$8:$B$157,0)),INDEX('I.KI 2018-19'!Q$9:Q$393,MATCH($B360,'I.KI 2018-19'!$B$9:$B$393,0))),"")</f>
        <v>0.37252855408260505</v>
      </c>
      <c r="AW360" s="193">
        <f>_xlfn.IFNA(_xlfn.IFNA(INDEX('I.Supplementary 2018-19'!R$8:R$157,MATCH($B360,'I.Supplementary 2018-19'!$B$8:$B$157,0)),INDEX('I.KI 2018-19'!R$9:R$393,MATCH($B360,'I.KI 2018-19'!$B$9:$B$393,0))),"")</f>
        <v>0</v>
      </c>
      <c r="AX360" s="193">
        <f>_xlfn.IFNA(_xlfn.IFNA(INDEX('I.Supplementary 2018-19'!S$8:S$157,MATCH($B360,'I.Supplementary 2018-19'!$B$8:$B$157,0)),INDEX('I.KI 2018-19'!S$9:S$393,MATCH($B360,'I.KI 2018-19'!$B$9:$B$393,0))),"")</f>
        <v>0</v>
      </c>
      <c r="AY360" s="157">
        <f>_xlfn.IFNA(_xlfn.IFNA(INDEX('I.Supplementary 2018-19'!T$8:T$157,MATCH($B360,'I.Supplementary 2018-19'!$B$8:$B$157,0)),INDEX('I.KI 2018-19'!T$9:T$393,MATCH($B360,'I.KI 2018-19'!$B$9:$B$393,0))),"")</f>
        <v>0</v>
      </c>
      <c r="AZ360" s="156">
        <f>_xlfn.IFNA(_xlfn.IFNA(INDEX('I.Supplementary 2018-19'!U$8:U$157,MATCH($B360,'I.Supplementary 2018-19'!$B$8:$B$157,0)),INDEX('I.KI 2018-19'!U$9:U$393,MATCH($B360,'I.KI 2018-19'!$B$9:$B$393,0))),"")</f>
        <v>0</v>
      </c>
      <c r="BA360" s="193">
        <f>_xlfn.IFNA(_xlfn.IFNA(INDEX('I.Supplementary 2018-19'!V$8:V$157,MATCH($B360,'I.Supplementary 2018-19'!$B$8:$B$157,0)),INDEX('I.KI 2018-19'!V$9:V$393,MATCH($B360,'I.KI 2018-19'!$B$9:$B$393,0))),"")</f>
        <v>2.0643550026920456</v>
      </c>
      <c r="BB360" s="193">
        <f>_xlfn.IFNA(_xlfn.IFNA(INDEX('I.Supplementary 2018-19'!W$8:W$157,MATCH($B360,'I.Supplementary 2018-19'!$B$8:$B$157,0)),INDEX('I.KI 2018-19'!W$9:W$393,MATCH($B360,'I.KI 2018-19'!$B$9:$B$393,0))),"")</f>
        <v>0</v>
      </c>
      <c r="BC360" s="193">
        <f>_xlfn.IFNA(_xlfn.IFNA(INDEX('I.Supplementary 2018-19'!X$8:X$157,MATCH($B360,'I.Supplementary 2018-19'!$B$8:$B$157,0)),INDEX('I.KI 2018-19'!X$9:X$393,MATCH($B360,'I.KI 2018-19'!$B$9:$B$393,0))),"")</f>
        <v>0</v>
      </c>
      <c r="BD360" s="157">
        <f>_xlfn.IFNA(_xlfn.IFNA(INDEX('I.Supplementary 2018-19'!Y$8:Y$157,MATCH($B360,'I.Supplementary 2018-19'!$B$8:$B$157,0)),INDEX('I.KI 2018-19'!Y$9:Y$393,MATCH($B360,'I.KI 2018-19'!$B$9:$B$393,0))),"")</f>
        <v>0</v>
      </c>
      <c r="BE360" s="156">
        <f>_xlfn.IFNA(_xlfn.IFNA(INDEX('I.Supplementary 2018-19'!Z$8:Z$157,MATCH($B360,'I.Supplementary 2018-19'!$B$8:$B$157,0)),INDEX('I.KI 2018-19'!Z$9:Z$393,MATCH($B360,'I.KI 2018-19'!$B$9:$B$393,0))),"")</f>
        <v>0</v>
      </c>
      <c r="BF360" s="193">
        <f>_xlfn.IFNA(_xlfn.IFNA(INDEX('I.Supplementary 2018-19'!AA$8:AA$157,MATCH($B360,'I.Supplementary 2018-19'!$B$8:$B$157,0)),INDEX('I.KI 2018-19'!AA$9:AA$393,MATCH($B360,'I.KI 2018-19'!$B$9:$B$393,0))),"")</f>
        <v>2.4368835567746507</v>
      </c>
      <c r="BG360" s="193">
        <f>_xlfn.IFNA(_xlfn.IFNA(INDEX('I.Supplementary 2018-19'!AB$8:AB$157,MATCH($B360,'I.Supplementary 2018-19'!$B$8:$B$157,0)),INDEX('I.KI 2018-19'!AB$9:AB$393,MATCH($B360,'I.KI 2018-19'!$B$9:$B$393,0))),"")</f>
        <v>0</v>
      </c>
      <c r="BH360" s="193">
        <f>_xlfn.IFNA(_xlfn.IFNA(INDEX('I.Supplementary 2018-19'!AC$8:AC$157,MATCH($B360,'I.Supplementary 2018-19'!$B$8:$B$157,0)),INDEX('I.KI 2018-19'!AC$9:AC$393,MATCH($B360,'I.KI 2018-19'!$B$9:$B$393,0))),"")</f>
        <v>0</v>
      </c>
      <c r="BI360" s="157">
        <f>_xlfn.IFNA(_xlfn.IFNA(INDEX('I.Supplementary 2018-19'!AD$8:AD$157,MATCH($B360,'I.Supplementary 2018-19'!$B$8:$B$157,0)),INDEX('I.KI 2018-19'!AD$9:AD$393,MATCH($B360,'I.KI 2018-19'!$B$9:$B$393,0))),"")</f>
        <v>0</v>
      </c>
      <c r="BJ360" s="149"/>
      <c r="BK360" s="156">
        <f>_xlfn.IFNA(IF($B360=$B$381,0,IF($B360=$B$382,0,_xlfn.IFNA(INDEX('I.Supplementary 2018-19'!I$8:I$157,MATCH($B360,'I.Supplementary 2018-19'!$B$8:$B$157,0)),INDEX('I.KI 2018-19'!I$9:I$393,MATCH($B360,'I.KI 2018-19'!$B$9:$B$393,0))))),"")</f>
        <v>0.37252855408260505</v>
      </c>
      <c r="BL360" s="149">
        <f>_xlfn.IFNA(IF($B360=$B$381,0,IF($B360=$B$382,0,_xlfn.IFNA(INDEX('I.Supplementary 2018-19'!J$8:J$157,MATCH($B360,'I.Supplementary 2018-19'!$B$8:$B$157,0)),INDEX('I.KI 2018-19'!J$9:J$393,MATCH($B360,'I.KI 2018-19'!$B$9:$B$393,0))))),"")</f>
        <v>2.0643550026920456</v>
      </c>
      <c r="BM360" s="157">
        <f>_xlfn.IFNA(IF($B360=$B$381,0,IF($B360=$B$382,0,_xlfn.IFNA(INDEX('I.Supplementary 2018-19'!H$8:H$157,MATCH($B360,'I.Supplementary 2018-19'!$B$8:$B$157,0)),INDEX('I.KI 2018-19'!H$9:H$393,MATCH($B360,'I.KI 2018-19'!$B$9:$B$393,0))))),"")</f>
        <v>2.4368835567746507</v>
      </c>
    </row>
    <row r="361" spans="2:65">
      <c r="B361" s="121" t="str">
        <f>'Calculations for 2021-22'!B361</f>
        <v>E3539</v>
      </c>
      <c r="C361" s="160" t="str">
        <f>'Calculations for 2021-22'!D361</f>
        <v>E3539</v>
      </c>
      <c r="D361" t="str">
        <f>'Calculations for 2021-22'!E361</f>
        <v>SD</v>
      </c>
      <c r="E361">
        <f>'Calculations for 2021-22'!F361</f>
        <v>0</v>
      </c>
      <c r="F361" s="120" t="str">
        <f>'Calculations for 2021-22'!H361</f>
        <v>West Suffolk</v>
      </c>
      <c r="G361" s="156" t="str">
        <f>_xlfn.IFNA(INDEX('I.KI 2016-17'!M$8:M$391,MATCH($B361,'I.KI 2016-17'!$B$8:$B$391,0)),"")</f>
        <v/>
      </c>
      <c r="H361" s="149" t="str">
        <f>_xlfn.IFNA(INDEX('I.KI 2016-17'!N$8:N$391,MATCH($B361,'I.KI 2016-17'!$B$8:$B$391,0)),"")</f>
        <v/>
      </c>
      <c r="I361" s="149" t="str">
        <f>_xlfn.IFNA(INDEX('I.KI 2016-17'!O$8:O$391,MATCH($B361,'I.KI 2016-17'!$B$8:$B$391,0)),"")</f>
        <v/>
      </c>
      <c r="J361" s="149" t="str">
        <f>_xlfn.IFNA(INDEX('I.KI 2016-17'!P$8:P$391,MATCH($B361,'I.KI 2016-17'!$B$8:$B$391,0)),"")</f>
        <v/>
      </c>
      <c r="K361" s="157" t="str">
        <f>_xlfn.IFNA(INDEX('I.KI 2016-17'!Q$8:Q$391,MATCH($B361,'I.KI 2016-17'!$B$8:$B$391,0)),"")</f>
        <v/>
      </c>
      <c r="L361" s="156" t="str">
        <f>_xlfn.IFNA(INDEX('I.KI 2016-17'!R$8:R$391,MATCH($B361,'I.KI 2016-17'!$B$8:$B$391,0)),"")</f>
        <v/>
      </c>
      <c r="M361" s="193" t="str">
        <f>_xlfn.IFNA(INDEX('I.KI 2016-17'!S$8:S$391,MATCH($B361,'I.KI 2016-17'!$B$8:$B$391,0)),"")</f>
        <v/>
      </c>
      <c r="N361" s="193" t="str">
        <f>_xlfn.IFNA(INDEX('I.KI 2016-17'!T$8:T$391,MATCH($B361,'I.KI 2016-17'!$B$8:$B$391,0)),"")</f>
        <v/>
      </c>
      <c r="O361" s="193" t="str">
        <f>_xlfn.IFNA(INDEX('I.KI 2016-17'!U$8:U$391,MATCH($B361,'I.KI 2016-17'!$B$8:$B$391,0)),"")</f>
        <v/>
      </c>
      <c r="P361" s="157" t="str">
        <f>_xlfn.IFNA(INDEX('I.KI 2016-17'!V$8:V$391,MATCH($B361,'I.KI 2016-17'!$B$8:$B$391,0)),"")</f>
        <v/>
      </c>
      <c r="Q361" s="156" t="str">
        <f>_xlfn.IFNA(INDEX('I.KI 2016-17'!W$8:W$391,MATCH($B361,'I.KI 2016-17'!$B$8:$B$391,0)),"")</f>
        <v/>
      </c>
      <c r="R361" s="193" t="str">
        <f>_xlfn.IFNA(INDEX('I.KI 2016-17'!X$8:X$391,MATCH($B361,'I.KI 2016-17'!$B$8:$B$391,0)),"")</f>
        <v/>
      </c>
      <c r="S361" s="193" t="str">
        <f>_xlfn.IFNA(INDEX('I.KI 2016-17'!Y$8:Y$391,MATCH($B361,'I.KI 2016-17'!$B$8:$B$391,0)),"")</f>
        <v/>
      </c>
      <c r="T361" s="193" t="str">
        <f>_xlfn.IFNA(INDEX('I.KI 2016-17'!Z$8:Z$391,MATCH($B361,'I.KI 2016-17'!$B$8:$B$391,0)),"")</f>
        <v/>
      </c>
      <c r="U361" s="157" t="str">
        <f>_xlfn.IFNA(INDEX('I.KI 2016-17'!AA$8:AA$391,MATCH($B361,'I.KI 2016-17'!$B$8:$B$391,0)),"")</f>
        <v/>
      </c>
      <c r="V361" s="149"/>
      <c r="W361" s="154" t="str">
        <f>_xlfn.IFNA(INDEX('I.KI 2016-17'!$H$8:$H$391,MATCH(B361,'I.KI 2016-17'!$B$8:$B$391,0)),"")</f>
        <v/>
      </c>
      <c r="X361" s="153" t="str">
        <f>_xlfn.IFNA(INDEX('I.KI 2016-17'!$I$8:$I$391,MATCH(B361,'I.KI 2016-17'!$B$8:$B$391,0)),"")</f>
        <v/>
      </c>
      <c r="Y361" s="155" t="str">
        <f>_xlfn.IFNA(INDEX('I.KI 2016-17'!$G$8:$G$391,MATCH(B361,'I.KI 2016-17'!$B$8:$B$391,0)),"")</f>
        <v/>
      </c>
      <c r="Z361" s="149"/>
      <c r="AA361" s="156" t="str">
        <f>_xlfn.IFNA(IF($B361=$B$382,0,_xlfn.IFNA(INDEX('I.Supplementary 2017-18'!N$8:N$35,MATCH($B361,'I.Supplementary 2017-18'!$B$8:$B$35,0)),INDEX('I.KI 2017-18'!N$9:N$393,MATCH($B361,'I.KI 2017-18'!$B$9:$B$393,0)))),"")</f>
        <v/>
      </c>
      <c r="AB361" s="193" t="str">
        <f>_xlfn.IFNA(IF($B361=$B$382,0,_xlfn.IFNA(INDEX('I.Supplementary 2017-18'!O$8:O$35,MATCH($B361,'I.Supplementary 2017-18'!$B$8:$B$35,0)),INDEX('I.KI 2017-18'!O$9:O$393,MATCH($B361,'I.KI 2017-18'!$B$9:$B$393,0)))),"")</f>
        <v/>
      </c>
      <c r="AC361" s="193" t="str">
        <f>_xlfn.IFNA(IF($B361=$B$382,0,_xlfn.IFNA(INDEX('I.Supplementary 2017-18'!P$8:P$35,MATCH($B361,'I.Supplementary 2017-18'!$B$8:$B$35,0)),INDEX('I.KI 2017-18'!P$9:P$393,MATCH($B361,'I.KI 2017-18'!$B$9:$B$393,0)))),"")</f>
        <v/>
      </c>
      <c r="AD361" s="193" t="str">
        <f>_xlfn.IFNA(IF($B361=$B$382,0,_xlfn.IFNA(INDEX('I.Supplementary 2017-18'!Q$8:Q$35,MATCH($B361,'I.Supplementary 2017-18'!$B$8:$B$35,0)),INDEX('I.KI 2017-18'!Q$9:Q$393,MATCH($B361,'I.KI 2017-18'!$B$9:$B$393,0)))),"")</f>
        <v/>
      </c>
      <c r="AE361" s="157" t="str">
        <f>_xlfn.IFNA(IF($B361=$B$382,0,_xlfn.IFNA(INDEX('I.Supplementary 2017-18'!R$8:R$35,MATCH($B361,'I.Supplementary 2017-18'!$B$8:$B$35,0)),INDEX('I.KI 2017-18'!R$9:R$393,MATCH($B361,'I.KI 2017-18'!$B$9:$B$393,0)))),"")</f>
        <v/>
      </c>
      <c r="AF361" s="156" t="str">
        <f>_xlfn.IFNA(IF($B361=$B$382,0,_xlfn.IFNA(INDEX('I.Supplementary 2017-18'!S$8:S$35,MATCH($B361,'I.Supplementary 2017-18'!$B$8:$B$35,0)),INDEX('I.KI 2017-18'!S$9:S$393,MATCH($B361,'I.KI 2017-18'!$B$9:$B$393,0)))),"")</f>
        <v/>
      </c>
      <c r="AG361" s="193" t="str">
        <f>_xlfn.IFNA(IF($B361=$B$382,0,_xlfn.IFNA(INDEX('I.Supplementary 2017-18'!T$8:T$35,MATCH($B361,'I.Supplementary 2017-18'!$B$8:$B$35,0)),INDEX('I.KI 2017-18'!T$9:T$393,MATCH($B361,'I.KI 2017-18'!$B$9:$B$393,0)))),"")</f>
        <v/>
      </c>
      <c r="AH361" s="193" t="str">
        <f>_xlfn.IFNA(IF($B361=$B$382,0,_xlfn.IFNA(INDEX('I.Supplementary 2017-18'!U$8:U$35,MATCH($B361,'I.Supplementary 2017-18'!$B$8:$B$35,0)),INDEX('I.KI 2017-18'!U$9:U$393,MATCH($B361,'I.KI 2017-18'!$B$9:$B$393,0)))),"")</f>
        <v/>
      </c>
      <c r="AI361" s="193" t="str">
        <f>_xlfn.IFNA(IF($B361=$B$382,0,_xlfn.IFNA(INDEX('I.Supplementary 2017-18'!V$8:V$35,MATCH($B361,'I.Supplementary 2017-18'!$B$8:$B$35,0)),INDEX('I.KI 2017-18'!V$9:V$393,MATCH($B361,'I.KI 2017-18'!$B$9:$B$393,0)))),"")</f>
        <v/>
      </c>
      <c r="AJ361" s="157" t="str">
        <f>_xlfn.IFNA(IF($B361=$B$382,0,_xlfn.IFNA(INDEX('I.Supplementary 2017-18'!W$8:W$35,MATCH($B361,'I.Supplementary 2017-18'!$B$8:$B$35,0)),INDEX('I.KI 2017-18'!W$9:W$393,MATCH($B361,'I.KI 2017-18'!$B$9:$B$393,0)))),"")</f>
        <v/>
      </c>
      <c r="AK361" s="156" t="str">
        <f>_xlfn.IFNA(IF($B361=$B$382,0,_xlfn.IFNA(INDEX('I.Supplementary 2017-18'!X$8:X$35,MATCH($B361,'I.Supplementary 2017-18'!$B$8:$B$35,0)),INDEX('I.KI 2017-18'!X$9:X$393,MATCH($B361,'I.KI 2017-18'!$B$9:$B$393,0)))),"")</f>
        <v/>
      </c>
      <c r="AL361" s="193" t="str">
        <f>_xlfn.IFNA(IF($B361=$B$382,0,_xlfn.IFNA(INDEX('I.Supplementary 2017-18'!Y$8:Y$35,MATCH($B361,'I.Supplementary 2017-18'!$B$8:$B$35,0)),INDEX('I.KI 2017-18'!Y$9:Y$393,MATCH($B361,'I.KI 2017-18'!$B$9:$B$393,0)))),"")</f>
        <v/>
      </c>
      <c r="AM361" s="193" t="str">
        <f>_xlfn.IFNA(IF($B361=$B$382,0,_xlfn.IFNA(INDEX('I.Supplementary 2017-18'!Z$8:Z$35,MATCH($B361,'I.Supplementary 2017-18'!$B$8:$B$35,0)),INDEX('I.KI 2017-18'!Z$9:Z$393,MATCH($B361,'I.KI 2017-18'!$B$9:$B$393,0)))),"")</f>
        <v/>
      </c>
      <c r="AN361" s="193" t="str">
        <f>_xlfn.IFNA(IF($B361=$B$382,0,_xlfn.IFNA(INDEX('I.Supplementary 2017-18'!AA$8:AA$35,MATCH($B361,'I.Supplementary 2017-18'!$B$8:$B$35,0)),INDEX('I.KI 2017-18'!AA$9:AA$393,MATCH($B361,'I.KI 2017-18'!$B$9:$B$393,0)))),"")</f>
        <v/>
      </c>
      <c r="AO361" s="157" t="str">
        <f>_xlfn.IFNA(IF($B361=$B$382,0,_xlfn.IFNA(INDEX('I.Supplementary 2017-18'!AB$8:AB$35,MATCH($B361,'I.Supplementary 2017-18'!$B$8:$B$35,0)),INDEX('I.KI 2017-18'!AB$9:AB$393,MATCH($B361,'I.KI 2017-18'!$B$9:$B$393,0)))),"")</f>
        <v/>
      </c>
      <c r="AP361" s="149"/>
      <c r="AQ361" s="156" t="str">
        <f>_xlfn.IFNA(IF($B361=$B$381,0,IF($B361=$B$382,0,_xlfn.IFNA(INDEX('I.Supplementary 2017-18'!I$8:I$35,MATCH($B361,'I.Supplementary 2017-18'!$B$8:$B$35,0)),INDEX('I.KI 2017-18'!I$9:I$393,MATCH($B361,'I.KI 2017-18'!$B$9:$B$393,0))))),"")</f>
        <v/>
      </c>
      <c r="AR361" s="149" t="str">
        <f>_xlfn.IFNA(IF($B361=$B$381,0,IF($B361=$B$382,0,_xlfn.IFNA(INDEX('I.Supplementary 2017-18'!J$8:J$35,MATCH($B361,'I.Supplementary 2017-18'!$B$8:$B$35,0)),INDEX('I.KI 2017-18'!J$9:J$393,MATCH($B361,'I.KI 2017-18'!$B$9:$B$393,0))))),"")</f>
        <v/>
      </c>
      <c r="AS361" s="157" t="str">
        <f>_xlfn.IFNA(IF($B361=$B$381,0,IF($B361=$B$382,0,_xlfn.IFNA(INDEX('I.Supplementary 2017-18'!H$8:H$35,MATCH($B361,'I.Supplementary 2017-18'!$B$8:$B$35,0)),INDEX('I.KI 2017-18'!H$9:H$393,MATCH($B361,'I.KI 2017-18'!$B$9:$B$393,0))))),"")</f>
        <v/>
      </c>
      <c r="AT361" s="149"/>
      <c r="AU361" s="156" t="str">
        <f>_xlfn.IFNA(_xlfn.IFNA(INDEX('I.Supplementary 2018-19'!P$8:P$157,MATCH($B361,'I.Supplementary 2018-19'!$B$8:$B$157,0)),INDEX('I.KI 2018-19'!P$9:P$393,MATCH($B361,'I.KI 2018-19'!$B$9:$B$393,0))),"")</f>
        <v/>
      </c>
      <c r="AV361" s="193" t="str">
        <f>_xlfn.IFNA(_xlfn.IFNA(INDEX('I.Supplementary 2018-19'!Q$8:Q$157,MATCH($B361,'I.Supplementary 2018-19'!$B$8:$B$157,0)),INDEX('I.KI 2018-19'!Q$9:Q$393,MATCH($B361,'I.KI 2018-19'!$B$9:$B$393,0))),"")</f>
        <v/>
      </c>
      <c r="AW361" s="193" t="str">
        <f>_xlfn.IFNA(_xlfn.IFNA(INDEX('I.Supplementary 2018-19'!R$8:R$157,MATCH($B361,'I.Supplementary 2018-19'!$B$8:$B$157,0)),INDEX('I.KI 2018-19'!R$9:R$393,MATCH($B361,'I.KI 2018-19'!$B$9:$B$393,0))),"")</f>
        <v/>
      </c>
      <c r="AX361" s="193" t="str">
        <f>_xlfn.IFNA(_xlfn.IFNA(INDEX('I.Supplementary 2018-19'!S$8:S$157,MATCH($B361,'I.Supplementary 2018-19'!$B$8:$B$157,0)),INDEX('I.KI 2018-19'!S$9:S$393,MATCH($B361,'I.KI 2018-19'!$B$9:$B$393,0))),"")</f>
        <v/>
      </c>
      <c r="AY361" s="157" t="str">
        <f>_xlfn.IFNA(_xlfn.IFNA(INDEX('I.Supplementary 2018-19'!T$8:T$157,MATCH($B361,'I.Supplementary 2018-19'!$B$8:$B$157,0)),INDEX('I.KI 2018-19'!T$9:T$393,MATCH($B361,'I.KI 2018-19'!$B$9:$B$393,0))),"")</f>
        <v/>
      </c>
      <c r="AZ361" s="156" t="str">
        <f>_xlfn.IFNA(_xlfn.IFNA(INDEX('I.Supplementary 2018-19'!U$8:U$157,MATCH($B361,'I.Supplementary 2018-19'!$B$8:$B$157,0)),INDEX('I.KI 2018-19'!U$9:U$393,MATCH($B361,'I.KI 2018-19'!$B$9:$B$393,0))),"")</f>
        <v/>
      </c>
      <c r="BA361" s="193" t="str">
        <f>_xlfn.IFNA(_xlfn.IFNA(INDEX('I.Supplementary 2018-19'!V$8:V$157,MATCH($B361,'I.Supplementary 2018-19'!$B$8:$B$157,0)),INDEX('I.KI 2018-19'!V$9:V$393,MATCH($B361,'I.KI 2018-19'!$B$9:$B$393,0))),"")</f>
        <v/>
      </c>
      <c r="BB361" s="193" t="str">
        <f>_xlfn.IFNA(_xlfn.IFNA(INDEX('I.Supplementary 2018-19'!W$8:W$157,MATCH($B361,'I.Supplementary 2018-19'!$B$8:$B$157,0)),INDEX('I.KI 2018-19'!W$9:W$393,MATCH($B361,'I.KI 2018-19'!$B$9:$B$393,0))),"")</f>
        <v/>
      </c>
      <c r="BC361" s="193" t="str">
        <f>_xlfn.IFNA(_xlfn.IFNA(INDEX('I.Supplementary 2018-19'!X$8:X$157,MATCH($B361,'I.Supplementary 2018-19'!$B$8:$B$157,0)),INDEX('I.KI 2018-19'!X$9:X$393,MATCH($B361,'I.KI 2018-19'!$B$9:$B$393,0))),"")</f>
        <v/>
      </c>
      <c r="BD361" s="157" t="str">
        <f>_xlfn.IFNA(_xlfn.IFNA(INDEX('I.Supplementary 2018-19'!Y$8:Y$157,MATCH($B361,'I.Supplementary 2018-19'!$B$8:$B$157,0)),INDEX('I.KI 2018-19'!Y$9:Y$393,MATCH($B361,'I.KI 2018-19'!$B$9:$B$393,0))),"")</f>
        <v/>
      </c>
      <c r="BE361" s="156" t="str">
        <f>_xlfn.IFNA(_xlfn.IFNA(INDEX('I.Supplementary 2018-19'!Z$8:Z$157,MATCH($B361,'I.Supplementary 2018-19'!$B$8:$B$157,0)),INDEX('I.KI 2018-19'!Z$9:Z$393,MATCH($B361,'I.KI 2018-19'!$B$9:$B$393,0))),"")</f>
        <v/>
      </c>
      <c r="BF361" s="193" t="str">
        <f>_xlfn.IFNA(_xlfn.IFNA(INDEX('I.Supplementary 2018-19'!AA$8:AA$157,MATCH($B361,'I.Supplementary 2018-19'!$B$8:$B$157,0)),INDEX('I.KI 2018-19'!AA$9:AA$393,MATCH($B361,'I.KI 2018-19'!$B$9:$B$393,0))),"")</f>
        <v/>
      </c>
      <c r="BG361" s="193" t="str">
        <f>_xlfn.IFNA(_xlfn.IFNA(INDEX('I.Supplementary 2018-19'!AB$8:AB$157,MATCH($B361,'I.Supplementary 2018-19'!$B$8:$B$157,0)),INDEX('I.KI 2018-19'!AB$9:AB$393,MATCH($B361,'I.KI 2018-19'!$B$9:$B$393,0))),"")</f>
        <v/>
      </c>
      <c r="BH361" s="193" t="str">
        <f>_xlfn.IFNA(_xlfn.IFNA(INDEX('I.Supplementary 2018-19'!AC$8:AC$157,MATCH($B361,'I.Supplementary 2018-19'!$B$8:$B$157,0)),INDEX('I.KI 2018-19'!AC$9:AC$393,MATCH($B361,'I.KI 2018-19'!$B$9:$B$393,0))),"")</f>
        <v/>
      </c>
      <c r="BI361" s="157" t="str">
        <f>_xlfn.IFNA(_xlfn.IFNA(INDEX('I.Supplementary 2018-19'!AD$8:AD$157,MATCH($B361,'I.Supplementary 2018-19'!$B$8:$B$157,0)),INDEX('I.KI 2018-19'!AD$9:AD$393,MATCH($B361,'I.KI 2018-19'!$B$9:$B$393,0))),"")</f>
        <v/>
      </c>
      <c r="BJ361" s="149"/>
      <c r="BK361" s="156" t="str">
        <f>_xlfn.IFNA(IF($B361=$B$381,0,IF($B361=$B$382,0,_xlfn.IFNA(INDEX('I.Supplementary 2018-19'!I$8:I$157,MATCH($B361,'I.Supplementary 2018-19'!$B$8:$B$157,0)),INDEX('I.KI 2018-19'!I$9:I$393,MATCH($B361,'I.KI 2018-19'!$B$9:$B$393,0))))),"")</f>
        <v/>
      </c>
      <c r="BL361" s="149" t="str">
        <f>_xlfn.IFNA(IF($B361=$B$381,0,IF($B361=$B$382,0,_xlfn.IFNA(INDEX('I.Supplementary 2018-19'!J$8:J$157,MATCH($B361,'I.Supplementary 2018-19'!$B$8:$B$157,0)),INDEX('I.KI 2018-19'!J$9:J$393,MATCH($B361,'I.KI 2018-19'!$B$9:$B$393,0))))),"")</f>
        <v/>
      </c>
      <c r="BM361" s="157" t="str">
        <f>_xlfn.IFNA(IF($B361=$B$381,0,IF($B361=$B$382,0,_xlfn.IFNA(INDEX('I.Supplementary 2018-19'!H$8:H$157,MATCH($B361,'I.Supplementary 2018-19'!$B$8:$B$157,0)),INDEX('I.KI 2018-19'!H$9:H$393,MATCH($B361,'I.KI 2018-19'!$B$9:$B$393,0))))),"")</f>
        <v/>
      </c>
    </row>
    <row r="362" spans="2:65">
      <c r="B362" s="121" t="str">
        <f>'Calculations for 2021-22'!B362</f>
        <v>E3820</v>
      </c>
      <c r="C362" s="160" t="str">
        <f>'Calculations for 2021-22'!D362</f>
        <v>E3820</v>
      </c>
      <c r="D362" t="str">
        <f>'Calculations for 2021-22'!E362</f>
        <v>SCFIR</v>
      </c>
      <c r="E362" t="str">
        <f>'Calculations for 2021-22'!F362</f>
        <v>P1908</v>
      </c>
      <c r="F362" s="120" t="str">
        <f>'Calculations for 2021-22'!H362</f>
        <v>West Sussex</v>
      </c>
      <c r="G362" s="156">
        <f>_xlfn.IFNA(INDEX('I.KI 2016-17'!M$8:M$391,MATCH($B362,'I.KI 2016-17'!$B$8:$B$391,0)),"")</f>
        <v>48.268882908584999</v>
      </c>
      <c r="H362" s="149">
        <f>_xlfn.IFNA(INDEX('I.KI 2016-17'!N$8:N$391,MATCH($B362,'I.KI 2016-17'!$B$8:$B$391,0)),"")</f>
        <v>0</v>
      </c>
      <c r="I362" s="149">
        <f>_xlfn.IFNA(INDEX('I.KI 2016-17'!O$8:O$391,MATCH($B362,'I.KI 2016-17'!$B$8:$B$391,0)),"")</f>
        <v>4.8110039986429998</v>
      </c>
      <c r="J362" s="149">
        <f>_xlfn.IFNA(INDEX('I.KI 2016-17'!P$8:P$391,MATCH($B362,'I.KI 2016-17'!$B$8:$B$391,0)),"")</f>
        <v>0</v>
      </c>
      <c r="K362" s="157">
        <f>_xlfn.IFNA(INDEX('I.KI 2016-17'!Q$8:Q$391,MATCH($B362,'I.KI 2016-17'!$B$8:$B$391,0)),"")</f>
        <v>0</v>
      </c>
      <c r="L362" s="156">
        <f>_xlfn.IFNA(INDEX('I.KI 2016-17'!R$8:R$391,MATCH($B362,'I.KI 2016-17'!$B$8:$B$391,0)),"")</f>
        <v>67.465695413665003</v>
      </c>
      <c r="M362" s="193">
        <f>_xlfn.IFNA(INDEX('I.KI 2016-17'!S$8:S$391,MATCH($B362,'I.KI 2016-17'!$B$8:$B$391,0)),"")</f>
        <v>0</v>
      </c>
      <c r="N362" s="193">
        <f>_xlfn.IFNA(INDEX('I.KI 2016-17'!T$8:T$391,MATCH($B362,'I.KI 2016-17'!$B$8:$B$391,0)),"")</f>
        <v>5.0688405479189997</v>
      </c>
      <c r="O362" s="193">
        <f>_xlfn.IFNA(INDEX('I.KI 2016-17'!U$8:U$391,MATCH($B362,'I.KI 2016-17'!$B$8:$B$391,0)),"")</f>
        <v>0</v>
      </c>
      <c r="P362" s="157">
        <f>_xlfn.IFNA(INDEX('I.KI 2016-17'!V$8:V$391,MATCH($B362,'I.KI 2016-17'!$B$8:$B$391,0)),"")</f>
        <v>0</v>
      </c>
      <c r="Q362" s="156">
        <f>_xlfn.IFNA(INDEX('I.KI 2016-17'!W$8:W$391,MATCH($B362,'I.KI 2016-17'!$B$8:$B$391,0)),"")</f>
        <v>115.73457832225</v>
      </c>
      <c r="R362" s="193">
        <f>_xlfn.IFNA(INDEX('I.KI 2016-17'!X$8:X$391,MATCH($B362,'I.KI 2016-17'!$B$8:$B$391,0)),"")</f>
        <v>0</v>
      </c>
      <c r="S362" s="193">
        <f>_xlfn.IFNA(INDEX('I.KI 2016-17'!Y$8:Y$391,MATCH($B362,'I.KI 2016-17'!$B$8:$B$391,0)),"")</f>
        <v>9.8798445465619995</v>
      </c>
      <c r="T362" s="193">
        <f>_xlfn.IFNA(INDEX('I.KI 2016-17'!Z$8:Z$391,MATCH($B362,'I.KI 2016-17'!$B$8:$B$391,0)),"")</f>
        <v>0</v>
      </c>
      <c r="U362" s="157">
        <f>_xlfn.IFNA(INDEX('I.KI 2016-17'!AA$8:AA$391,MATCH($B362,'I.KI 2016-17'!$B$8:$B$391,0)),"")</f>
        <v>0</v>
      </c>
      <c r="V362" s="149"/>
      <c r="W362" s="154">
        <f>_xlfn.IFNA(INDEX('I.KI 2016-17'!$H$8:$H$391,MATCH(B362,'I.KI 2016-17'!$B$8:$B$391,0)),"")</f>
        <v>53.079886907227994</v>
      </c>
      <c r="X362" s="153">
        <f>_xlfn.IFNA(INDEX('I.KI 2016-17'!$I$8:$I$391,MATCH(B362,'I.KI 2016-17'!$B$8:$B$391,0)),"")</f>
        <v>72.534535961583998</v>
      </c>
      <c r="Y362" s="155">
        <f>_xlfn.IFNA(INDEX('I.KI 2016-17'!$G$8:$G$391,MATCH(B362,'I.KI 2016-17'!$B$8:$B$391,0)),"")</f>
        <v>125.614422868812</v>
      </c>
      <c r="Z362" s="149"/>
      <c r="AA362" s="156">
        <f>_xlfn.IFNA(IF($B362=$B$382,0,_xlfn.IFNA(INDEX('I.Supplementary 2017-18'!N$8:N$35,MATCH($B362,'I.Supplementary 2017-18'!$B$8:$B$35,0)),INDEX('I.KI 2017-18'!N$9:N$393,MATCH($B362,'I.KI 2017-18'!$B$9:$B$393,0)))),"")</f>
        <v>24.71727910875088</v>
      </c>
      <c r="AB362" s="193">
        <f>_xlfn.IFNA(IF($B362=$B$382,0,_xlfn.IFNA(INDEX('I.Supplementary 2017-18'!O$8:O$35,MATCH($B362,'I.Supplementary 2017-18'!$B$8:$B$35,0)),INDEX('I.KI 2017-18'!O$9:O$393,MATCH($B362,'I.KI 2017-18'!$B$9:$B$393,0)))),"")</f>
        <v>0</v>
      </c>
      <c r="AC362" s="193">
        <f>_xlfn.IFNA(IF($B362=$B$382,0,_xlfn.IFNA(INDEX('I.Supplementary 2017-18'!P$8:P$35,MATCH($B362,'I.Supplementary 2017-18'!$B$8:$B$35,0)),INDEX('I.KI 2017-18'!P$9:P$393,MATCH($B362,'I.KI 2017-18'!$B$9:$B$393,0)))),"")</f>
        <v>2.9754162722915747</v>
      </c>
      <c r="AD362" s="193">
        <f>_xlfn.IFNA(IF($B362=$B$382,0,_xlfn.IFNA(INDEX('I.Supplementary 2017-18'!Q$8:Q$35,MATCH($B362,'I.Supplementary 2017-18'!$B$8:$B$35,0)),INDEX('I.KI 2017-18'!Q$9:Q$393,MATCH($B362,'I.KI 2017-18'!$B$9:$B$393,0)))),"")</f>
        <v>0</v>
      </c>
      <c r="AE362" s="157">
        <f>_xlfn.IFNA(IF($B362=$B$382,0,_xlfn.IFNA(INDEX('I.Supplementary 2017-18'!R$8:R$35,MATCH($B362,'I.Supplementary 2017-18'!$B$8:$B$35,0)),INDEX('I.KI 2017-18'!R$9:R$393,MATCH($B362,'I.KI 2017-18'!$B$9:$B$393,0)))),"")</f>
        <v>0</v>
      </c>
      <c r="AF362" s="156">
        <f>_xlfn.IFNA(IF($B362=$B$382,0,_xlfn.IFNA(INDEX('I.Supplementary 2017-18'!S$8:S$35,MATCH($B362,'I.Supplementary 2017-18'!$B$8:$B$35,0)),INDEX('I.KI 2017-18'!S$9:S$393,MATCH($B362,'I.KI 2017-18'!$B$9:$B$393,0)))),"")</f>
        <v>68.84307671448326</v>
      </c>
      <c r="AG362" s="193">
        <f>_xlfn.IFNA(IF($B362=$B$382,0,_xlfn.IFNA(INDEX('I.Supplementary 2017-18'!T$8:T$35,MATCH($B362,'I.Supplementary 2017-18'!$B$8:$B$35,0)),INDEX('I.KI 2017-18'!T$9:T$393,MATCH($B362,'I.KI 2017-18'!$B$9:$B$393,0)))),"")</f>
        <v>0</v>
      </c>
      <c r="AH362" s="193">
        <f>_xlfn.IFNA(IF($B362=$B$382,0,_xlfn.IFNA(INDEX('I.Supplementary 2017-18'!U$8:U$35,MATCH($B362,'I.Supplementary 2017-18'!$B$8:$B$35,0)),INDEX('I.KI 2017-18'!U$9:U$393,MATCH($B362,'I.KI 2017-18'!$B$9:$B$393,0)))),"")</f>
        <v>5.172326121509025</v>
      </c>
      <c r="AI362" s="193">
        <f>_xlfn.IFNA(IF($B362=$B$382,0,_xlfn.IFNA(INDEX('I.Supplementary 2017-18'!V$8:V$35,MATCH($B362,'I.Supplementary 2017-18'!$B$8:$B$35,0)),INDEX('I.KI 2017-18'!V$9:V$393,MATCH($B362,'I.KI 2017-18'!$B$9:$B$393,0)))),"")</f>
        <v>0</v>
      </c>
      <c r="AJ362" s="157">
        <f>_xlfn.IFNA(IF($B362=$B$382,0,_xlfn.IFNA(INDEX('I.Supplementary 2017-18'!W$8:W$35,MATCH($B362,'I.Supplementary 2017-18'!$B$8:$B$35,0)),INDEX('I.KI 2017-18'!W$9:W$393,MATCH($B362,'I.KI 2017-18'!$B$9:$B$393,0)))),"")</f>
        <v>0</v>
      </c>
      <c r="AK362" s="156">
        <f>_xlfn.IFNA(IF($B362=$B$382,0,_xlfn.IFNA(INDEX('I.Supplementary 2017-18'!X$8:X$35,MATCH($B362,'I.Supplementary 2017-18'!$B$8:$B$35,0)),INDEX('I.KI 2017-18'!X$9:X$393,MATCH($B362,'I.KI 2017-18'!$B$9:$B$393,0)))),"")</f>
        <v>93.560355823234147</v>
      </c>
      <c r="AL362" s="193">
        <f>_xlfn.IFNA(IF($B362=$B$382,0,_xlfn.IFNA(INDEX('I.Supplementary 2017-18'!Y$8:Y$35,MATCH($B362,'I.Supplementary 2017-18'!$B$8:$B$35,0)),INDEX('I.KI 2017-18'!Y$9:Y$393,MATCH($B362,'I.KI 2017-18'!$B$9:$B$393,0)))),"")</f>
        <v>0</v>
      </c>
      <c r="AM362" s="193">
        <f>_xlfn.IFNA(IF($B362=$B$382,0,_xlfn.IFNA(INDEX('I.Supplementary 2017-18'!Z$8:Z$35,MATCH($B362,'I.Supplementary 2017-18'!$B$8:$B$35,0)),INDEX('I.KI 2017-18'!Z$9:Z$393,MATCH($B362,'I.KI 2017-18'!$B$9:$B$393,0)))),"")</f>
        <v>8.1477423938006002</v>
      </c>
      <c r="AN362" s="193">
        <f>_xlfn.IFNA(IF($B362=$B$382,0,_xlfn.IFNA(INDEX('I.Supplementary 2017-18'!AA$8:AA$35,MATCH($B362,'I.Supplementary 2017-18'!$B$8:$B$35,0)),INDEX('I.KI 2017-18'!AA$9:AA$393,MATCH($B362,'I.KI 2017-18'!$B$9:$B$393,0)))),"")</f>
        <v>0</v>
      </c>
      <c r="AO362" s="157">
        <f>_xlfn.IFNA(IF($B362=$B$382,0,_xlfn.IFNA(INDEX('I.Supplementary 2017-18'!AB$8:AB$35,MATCH($B362,'I.Supplementary 2017-18'!$B$8:$B$35,0)),INDEX('I.KI 2017-18'!AB$9:AB$393,MATCH($B362,'I.KI 2017-18'!$B$9:$B$393,0)))),"")</f>
        <v>0</v>
      </c>
      <c r="AP362" s="149"/>
      <c r="AQ362" s="156">
        <f>_xlfn.IFNA(IF($B362=$B$381,0,IF($B362=$B$382,0,_xlfn.IFNA(INDEX('I.Supplementary 2017-18'!I$8:I$35,MATCH($B362,'I.Supplementary 2017-18'!$B$8:$B$35,0)),INDEX('I.KI 2017-18'!I$9:I$393,MATCH($B362,'I.KI 2017-18'!$B$9:$B$393,0))))),"")</f>
        <v>27.692695381042455</v>
      </c>
      <c r="AR362" s="149">
        <f>_xlfn.IFNA(IF($B362=$B$381,0,IF($B362=$B$382,0,_xlfn.IFNA(INDEX('I.Supplementary 2017-18'!J$8:J$35,MATCH($B362,'I.Supplementary 2017-18'!$B$8:$B$35,0)),INDEX('I.KI 2017-18'!J$9:J$393,MATCH($B362,'I.KI 2017-18'!$B$9:$B$393,0))))),"")</f>
        <v>74.01540283599229</v>
      </c>
      <c r="AS362" s="157">
        <f>_xlfn.IFNA(IF($B362=$B$381,0,IF($B362=$B$382,0,_xlfn.IFNA(INDEX('I.Supplementary 2017-18'!H$8:H$35,MATCH($B362,'I.Supplementary 2017-18'!$B$8:$B$35,0)),INDEX('I.KI 2017-18'!H$9:H$393,MATCH($B362,'I.KI 2017-18'!$B$9:$B$393,0))))),"")</f>
        <v>101.70809821703475</v>
      </c>
      <c r="AT362" s="149"/>
      <c r="AU362" s="156">
        <f>_xlfn.IFNA(_xlfn.IFNA(INDEX('I.Supplementary 2018-19'!P$8:P$157,MATCH($B362,'I.Supplementary 2018-19'!$B$8:$B$157,0)),INDEX('I.KI 2018-19'!P$9:P$393,MATCH($B362,'I.KI 2018-19'!$B$9:$B$393,0))),"")</f>
        <v>10.035821967458844</v>
      </c>
      <c r="AV362" s="193">
        <f>_xlfn.IFNA(_xlfn.IFNA(INDEX('I.Supplementary 2018-19'!Q$8:Q$157,MATCH($B362,'I.Supplementary 2018-19'!$B$8:$B$157,0)),INDEX('I.KI 2018-19'!Q$9:Q$393,MATCH($B362,'I.KI 2018-19'!$B$9:$B$393,0))),"")</f>
        <v>0</v>
      </c>
      <c r="AW362" s="193">
        <f>_xlfn.IFNA(_xlfn.IFNA(INDEX('I.Supplementary 2018-19'!R$8:R$157,MATCH($B362,'I.Supplementary 2018-19'!$B$8:$B$157,0)),INDEX('I.KI 2018-19'!R$9:R$393,MATCH($B362,'I.KI 2018-19'!$B$9:$B$393,0))),"")</f>
        <v>2.0863641111820042</v>
      </c>
      <c r="AX362" s="193">
        <f>_xlfn.IFNA(_xlfn.IFNA(INDEX('I.Supplementary 2018-19'!S$8:S$157,MATCH($B362,'I.Supplementary 2018-19'!$B$8:$B$157,0)),INDEX('I.KI 2018-19'!S$9:S$393,MATCH($B362,'I.KI 2018-19'!$B$9:$B$393,0))),"")</f>
        <v>0</v>
      </c>
      <c r="AY362" s="157">
        <f>_xlfn.IFNA(_xlfn.IFNA(INDEX('I.Supplementary 2018-19'!T$8:T$157,MATCH($B362,'I.Supplementary 2018-19'!$B$8:$B$157,0)),INDEX('I.KI 2018-19'!T$9:T$393,MATCH($B362,'I.KI 2018-19'!$B$9:$B$393,0))),"")</f>
        <v>0</v>
      </c>
      <c r="AZ362" s="156">
        <f>_xlfn.IFNA(_xlfn.IFNA(INDEX('I.Supplementary 2018-19'!U$8:U$157,MATCH($B362,'I.Supplementary 2018-19'!$B$8:$B$157,0)),INDEX('I.KI 2018-19'!U$9:U$393,MATCH($B362,'I.KI 2018-19'!$B$9:$B$393,0))),"")</f>
        <v>70.911323654403361</v>
      </c>
      <c r="BA362" s="193">
        <f>_xlfn.IFNA(_xlfn.IFNA(INDEX('I.Supplementary 2018-19'!V$8:V$157,MATCH($B362,'I.Supplementary 2018-19'!$B$8:$B$157,0)),INDEX('I.KI 2018-19'!V$9:V$393,MATCH($B362,'I.KI 2018-19'!$B$9:$B$393,0))),"")</f>
        <v>0</v>
      </c>
      <c r="BB362" s="193">
        <f>_xlfn.IFNA(_xlfn.IFNA(INDEX('I.Supplementary 2018-19'!W$8:W$157,MATCH($B362,'I.Supplementary 2018-19'!$B$8:$B$157,0)),INDEX('I.KI 2018-19'!W$9:W$393,MATCH($B362,'I.KI 2018-19'!$B$9:$B$393,0))),"")</f>
        <v>5.3277178933998535</v>
      </c>
      <c r="BC362" s="193">
        <f>_xlfn.IFNA(_xlfn.IFNA(INDEX('I.Supplementary 2018-19'!X$8:X$157,MATCH($B362,'I.Supplementary 2018-19'!$B$8:$B$157,0)),INDEX('I.KI 2018-19'!X$9:X$393,MATCH($B362,'I.KI 2018-19'!$B$9:$B$393,0))),"")</f>
        <v>0</v>
      </c>
      <c r="BD362" s="157">
        <f>_xlfn.IFNA(_xlfn.IFNA(INDEX('I.Supplementary 2018-19'!Y$8:Y$157,MATCH($B362,'I.Supplementary 2018-19'!$B$8:$B$157,0)),INDEX('I.KI 2018-19'!Y$9:Y$393,MATCH($B362,'I.KI 2018-19'!$B$9:$B$393,0))),"")</f>
        <v>0</v>
      </c>
      <c r="BE362" s="156">
        <f>_xlfn.IFNA(_xlfn.IFNA(INDEX('I.Supplementary 2018-19'!Z$8:Z$157,MATCH($B362,'I.Supplementary 2018-19'!$B$8:$B$157,0)),INDEX('I.KI 2018-19'!Z$9:Z$393,MATCH($B362,'I.KI 2018-19'!$B$9:$B$393,0))),"")</f>
        <v>80.947145621862205</v>
      </c>
      <c r="BF362" s="193">
        <f>_xlfn.IFNA(_xlfn.IFNA(INDEX('I.Supplementary 2018-19'!AA$8:AA$157,MATCH($B362,'I.Supplementary 2018-19'!$B$8:$B$157,0)),INDEX('I.KI 2018-19'!AA$9:AA$393,MATCH($B362,'I.KI 2018-19'!$B$9:$B$393,0))),"")</f>
        <v>0</v>
      </c>
      <c r="BG362" s="193">
        <f>_xlfn.IFNA(_xlfn.IFNA(INDEX('I.Supplementary 2018-19'!AB$8:AB$157,MATCH($B362,'I.Supplementary 2018-19'!$B$8:$B$157,0)),INDEX('I.KI 2018-19'!AB$9:AB$393,MATCH($B362,'I.KI 2018-19'!$B$9:$B$393,0))),"")</f>
        <v>7.4140820045818572</v>
      </c>
      <c r="BH362" s="193">
        <f>_xlfn.IFNA(_xlfn.IFNA(INDEX('I.Supplementary 2018-19'!AC$8:AC$157,MATCH($B362,'I.Supplementary 2018-19'!$B$8:$B$157,0)),INDEX('I.KI 2018-19'!AC$9:AC$393,MATCH($B362,'I.KI 2018-19'!$B$9:$B$393,0))),"")</f>
        <v>0</v>
      </c>
      <c r="BI362" s="157">
        <f>_xlfn.IFNA(_xlfn.IFNA(INDEX('I.Supplementary 2018-19'!AD$8:AD$157,MATCH($B362,'I.Supplementary 2018-19'!$B$8:$B$157,0)),INDEX('I.KI 2018-19'!AD$9:AD$393,MATCH($B362,'I.KI 2018-19'!$B$9:$B$393,0))),"")</f>
        <v>0</v>
      </c>
      <c r="BJ362" s="149"/>
      <c r="BK362" s="156">
        <f>_xlfn.IFNA(IF($B362=$B$381,0,IF($B362=$B$382,0,_xlfn.IFNA(INDEX('I.Supplementary 2018-19'!I$8:I$157,MATCH($B362,'I.Supplementary 2018-19'!$B$8:$B$157,0)),INDEX('I.KI 2018-19'!I$9:I$393,MATCH($B362,'I.KI 2018-19'!$B$9:$B$393,0))))),"")</f>
        <v>12.122186078640848</v>
      </c>
      <c r="BL362" s="149">
        <f>_xlfn.IFNA(IF($B362=$B$381,0,IF($B362=$B$382,0,_xlfn.IFNA(INDEX('I.Supplementary 2018-19'!J$8:J$157,MATCH($B362,'I.Supplementary 2018-19'!$B$8:$B$157,0)),INDEX('I.KI 2018-19'!J$9:J$393,MATCH($B362,'I.KI 2018-19'!$B$9:$B$393,0))))),"")</f>
        <v>76.239041547803211</v>
      </c>
      <c r="BM362" s="157">
        <f>_xlfn.IFNA(IF($B362=$B$381,0,IF($B362=$B$382,0,_xlfn.IFNA(INDEX('I.Supplementary 2018-19'!H$8:H$157,MATCH($B362,'I.Supplementary 2018-19'!$B$8:$B$157,0)),INDEX('I.KI 2018-19'!H$9:H$393,MATCH($B362,'I.KI 2018-19'!$B$9:$B$393,0))))),"")</f>
        <v>88.361227626444062</v>
      </c>
    </row>
    <row r="363" spans="2:65">
      <c r="B363" s="121" t="str">
        <f>'Calculations for 2021-22'!B363</f>
        <v>E6147</v>
      </c>
      <c r="C363" s="160" t="str">
        <f>'Calculations for 2021-22'!D363</f>
        <v>E6147</v>
      </c>
      <c r="D363" t="str">
        <f>'Calculations for 2021-22'!E363</f>
        <v>FIR</v>
      </c>
      <c r="E363">
        <f>'Calculations for 2021-22'!F363</f>
        <v>0</v>
      </c>
      <c r="F363" s="120" t="str">
        <f>'Calculations for 2021-22'!H363</f>
        <v>West Yorkshire Fire</v>
      </c>
      <c r="G363" s="156">
        <f>_xlfn.IFNA(INDEX('I.KI 2016-17'!M$8:M$391,MATCH($B363,'I.KI 2016-17'!$B$8:$B$391,0)),"")</f>
        <v>0</v>
      </c>
      <c r="H363" s="149">
        <f>_xlfn.IFNA(INDEX('I.KI 2016-17'!N$8:N$391,MATCH($B363,'I.KI 2016-17'!$B$8:$B$391,0)),"")</f>
        <v>0</v>
      </c>
      <c r="I363" s="149">
        <f>_xlfn.IFNA(INDEX('I.KI 2016-17'!O$8:O$391,MATCH($B363,'I.KI 2016-17'!$B$8:$B$391,0)),"")</f>
        <v>20.496934067724002</v>
      </c>
      <c r="J363" s="149">
        <f>_xlfn.IFNA(INDEX('I.KI 2016-17'!P$8:P$391,MATCH($B363,'I.KI 2016-17'!$B$8:$B$391,0)),"")</f>
        <v>0</v>
      </c>
      <c r="K363" s="157">
        <f>_xlfn.IFNA(INDEX('I.KI 2016-17'!Q$8:Q$391,MATCH($B363,'I.KI 2016-17'!$B$8:$B$391,0)),"")</f>
        <v>0</v>
      </c>
      <c r="L363" s="156">
        <f>_xlfn.IFNA(INDEX('I.KI 2016-17'!R$8:R$391,MATCH($B363,'I.KI 2016-17'!$B$8:$B$391,0)),"")</f>
        <v>0</v>
      </c>
      <c r="M363" s="193">
        <f>_xlfn.IFNA(INDEX('I.KI 2016-17'!S$8:S$391,MATCH($B363,'I.KI 2016-17'!$B$8:$B$391,0)),"")</f>
        <v>0</v>
      </c>
      <c r="N363" s="193">
        <f>_xlfn.IFNA(INDEX('I.KI 2016-17'!T$8:T$391,MATCH($B363,'I.KI 2016-17'!$B$8:$B$391,0)),"")</f>
        <v>22.637865357252</v>
      </c>
      <c r="O363" s="193">
        <f>_xlfn.IFNA(INDEX('I.KI 2016-17'!U$8:U$391,MATCH($B363,'I.KI 2016-17'!$B$8:$B$391,0)),"")</f>
        <v>0</v>
      </c>
      <c r="P363" s="157">
        <f>_xlfn.IFNA(INDEX('I.KI 2016-17'!V$8:V$391,MATCH($B363,'I.KI 2016-17'!$B$8:$B$391,0)),"")</f>
        <v>0</v>
      </c>
      <c r="Q363" s="156">
        <f>_xlfn.IFNA(INDEX('I.KI 2016-17'!W$8:W$391,MATCH($B363,'I.KI 2016-17'!$B$8:$B$391,0)),"")</f>
        <v>0</v>
      </c>
      <c r="R363" s="193">
        <f>_xlfn.IFNA(INDEX('I.KI 2016-17'!X$8:X$391,MATCH($B363,'I.KI 2016-17'!$B$8:$B$391,0)),"")</f>
        <v>0</v>
      </c>
      <c r="S363" s="193">
        <f>_xlfn.IFNA(INDEX('I.KI 2016-17'!Y$8:Y$391,MATCH($B363,'I.KI 2016-17'!$B$8:$B$391,0)),"")</f>
        <v>43.134799424976002</v>
      </c>
      <c r="T363" s="193">
        <f>_xlfn.IFNA(INDEX('I.KI 2016-17'!Z$8:Z$391,MATCH($B363,'I.KI 2016-17'!$B$8:$B$391,0)),"")</f>
        <v>0</v>
      </c>
      <c r="U363" s="157">
        <f>_xlfn.IFNA(INDEX('I.KI 2016-17'!AA$8:AA$391,MATCH($B363,'I.KI 2016-17'!$B$8:$B$391,0)),"")</f>
        <v>0</v>
      </c>
      <c r="V363" s="149"/>
      <c r="W363" s="154">
        <f>_xlfn.IFNA(INDEX('I.KI 2016-17'!$H$8:$H$391,MATCH(B363,'I.KI 2016-17'!$B$8:$B$391,0)),"")</f>
        <v>20.496934067724002</v>
      </c>
      <c r="X363" s="153">
        <f>_xlfn.IFNA(INDEX('I.KI 2016-17'!$I$8:$I$391,MATCH(B363,'I.KI 2016-17'!$B$8:$B$391,0)),"")</f>
        <v>22.637865357252</v>
      </c>
      <c r="Y363" s="155">
        <f>_xlfn.IFNA(INDEX('I.KI 2016-17'!$G$8:$G$391,MATCH(B363,'I.KI 2016-17'!$B$8:$B$391,0)),"")</f>
        <v>43.134799424976002</v>
      </c>
      <c r="Z363" s="149"/>
      <c r="AA363" s="156">
        <f>_xlfn.IFNA(IF($B363=$B$382,0,_xlfn.IFNA(INDEX('I.Supplementary 2017-18'!N$8:N$35,MATCH($B363,'I.Supplementary 2017-18'!$B$8:$B$35,0)),INDEX('I.KI 2017-18'!N$9:N$393,MATCH($B363,'I.KI 2017-18'!$B$9:$B$393,0)))),"")</f>
        <v>0</v>
      </c>
      <c r="AB363" s="193">
        <f>_xlfn.IFNA(IF($B363=$B$382,0,_xlfn.IFNA(INDEX('I.Supplementary 2017-18'!O$8:O$35,MATCH($B363,'I.Supplementary 2017-18'!$B$8:$B$35,0)),INDEX('I.KI 2017-18'!O$9:O$393,MATCH($B363,'I.KI 2017-18'!$B$9:$B$393,0)))),"")</f>
        <v>0</v>
      </c>
      <c r="AC363" s="193">
        <f>_xlfn.IFNA(IF($B363=$B$382,0,_xlfn.IFNA(INDEX('I.Supplementary 2017-18'!P$8:P$35,MATCH($B363,'I.Supplementary 2017-18'!$B$8:$B$35,0)),INDEX('I.KI 2017-18'!P$9:P$393,MATCH($B363,'I.KI 2017-18'!$B$9:$B$393,0)))),"")</f>
        <v>16.751228224371165</v>
      </c>
      <c r="AD363" s="193">
        <f>_xlfn.IFNA(IF($B363=$B$382,0,_xlfn.IFNA(INDEX('I.Supplementary 2017-18'!Q$8:Q$35,MATCH($B363,'I.Supplementary 2017-18'!$B$8:$B$35,0)),INDEX('I.KI 2017-18'!Q$9:Q$393,MATCH($B363,'I.KI 2017-18'!$B$9:$B$393,0)))),"")</f>
        <v>0</v>
      </c>
      <c r="AE363" s="157">
        <f>_xlfn.IFNA(IF($B363=$B$382,0,_xlfn.IFNA(INDEX('I.Supplementary 2017-18'!R$8:R$35,MATCH($B363,'I.Supplementary 2017-18'!$B$8:$B$35,0)),INDEX('I.KI 2017-18'!R$9:R$393,MATCH($B363,'I.KI 2017-18'!$B$9:$B$393,0)))),"")</f>
        <v>0</v>
      </c>
      <c r="AF363" s="156">
        <f>_xlfn.IFNA(IF($B363=$B$382,0,_xlfn.IFNA(INDEX('I.Supplementary 2017-18'!S$8:S$35,MATCH($B363,'I.Supplementary 2017-18'!$B$8:$B$35,0)),INDEX('I.KI 2017-18'!S$9:S$393,MATCH($B363,'I.KI 2017-18'!$B$9:$B$393,0)))),"")</f>
        <v>0</v>
      </c>
      <c r="AG363" s="193">
        <f>_xlfn.IFNA(IF($B363=$B$382,0,_xlfn.IFNA(INDEX('I.Supplementary 2017-18'!T$8:T$35,MATCH($B363,'I.Supplementary 2017-18'!$B$8:$B$35,0)),INDEX('I.KI 2017-18'!T$9:T$393,MATCH($B363,'I.KI 2017-18'!$B$9:$B$393,0)))),"")</f>
        <v>0</v>
      </c>
      <c r="AH363" s="193">
        <f>_xlfn.IFNA(IF($B363=$B$382,0,_xlfn.IFNA(INDEX('I.Supplementary 2017-18'!U$8:U$35,MATCH($B363,'I.Supplementary 2017-18'!$B$8:$B$35,0)),INDEX('I.KI 2017-18'!U$9:U$393,MATCH($B363,'I.KI 2017-18'!$B$9:$B$393,0)))),"")</f>
        <v>23.10004057448403</v>
      </c>
      <c r="AI363" s="193">
        <f>_xlfn.IFNA(IF($B363=$B$382,0,_xlfn.IFNA(INDEX('I.Supplementary 2017-18'!V$8:V$35,MATCH($B363,'I.Supplementary 2017-18'!$B$8:$B$35,0)),INDEX('I.KI 2017-18'!V$9:V$393,MATCH($B363,'I.KI 2017-18'!$B$9:$B$393,0)))),"")</f>
        <v>0</v>
      </c>
      <c r="AJ363" s="157">
        <f>_xlfn.IFNA(IF($B363=$B$382,0,_xlfn.IFNA(INDEX('I.Supplementary 2017-18'!W$8:W$35,MATCH($B363,'I.Supplementary 2017-18'!$B$8:$B$35,0)),INDEX('I.KI 2017-18'!W$9:W$393,MATCH($B363,'I.KI 2017-18'!$B$9:$B$393,0)))),"")</f>
        <v>0</v>
      </c>
      <c r="AK363" s="156">
        <f>_xlfn.IFNA(IF($B363=$B$382,0,_xlfn.IFNA(INDEX('I.Supplementary 2017-18'!X$8:X$35,MATCH($B363,'I.Supplementary 2017-18'!$B$8:$B$35,0)),INDEX('I.KI 2017-18'!X$9:X$393,MATCH($B363,'I.KI 2017-18'!$B$9:$B$393,0)))),"")</f>
        <v>0</v>
      </c>
      <c r="AL363" s="193">
        <f>_xlfn.IFNA(IF($B363=$B$382,0,_xlfn.IFNA(INDEX('I.Supplementary 2017-18'!Y$8:Y$35,MATCH($B363,'I.Supplementary 2017-18'!$B$8:$B$35,0)),INDEX('I.KI 2017-18'!Y$9:Y$393,MATCH($B363,'I.KI 2017-18'!$B$9:$B$393,0)))),"")</f>
        <v>0</v>
      </c>
      <c r="AM363" s="193">
        <f>_xlfn.IFNA(IF($B363=$B$382,0,_xlfn.IFNA(INDEX('I.Supplementary 2017-18'!Z$8:Z$35,MATCH($B363,'I.Supplementary 2017-18'!$B$8:$B$35,0)),INDEX('I.KI 2017-18'!Z$9:Z$393,MATCH($B363,'I.KI 2017-18'!$B$9:$B$393,0)))),"")</f>
        <v>39.851268798855195</v>
      </c>
      <c r="AN363" s="193">
        <f>_xlfn.IFNA(IF($B363=$B$382,0,_xlfn.IFNA(INDEX('I.Supplementary 2017-18'!AA$8:AA$35,MATCH($B363,'I.Supplementary 2017-18'!$B$8:$B$35,0)),INDEX('I.KI 2017-18'!AA$9:AA$393,MATCH($B363,'I.KI 2017-18'!$B$9:$B$393,0)))),"")</f>
        <v>0</v>
      </c>
      <c r="AO363" s="157">
        <f>_xlfn.IFNA(IF($B363=$B$382,0,_xlfn.IFNA(INDEX('I.Supplementary 2017-18'!AB$8:AB$35,MATCH($B363,'I.Supplementary 2017-18'!$B$8:$B$35,0)),INDEX('I.KI 2017-18'!AB$9:AB$393,MATCH($B363,'I.KI 2017-18'!$B$9:$B$393,0)))),"")</f>
        <v>0</v>
      </c>
      <c r="AP363" s="149"/>
      <c r="AQ363" s="156">
        <f>_xlfn.IFNA(IF($B363=$B$381,0,IF($B363=$B$382,0,_xlfn.IFNA(INDEX('I.Supplementary 2017-18'!I$8:I$35,MATCH($B363,'I.Supplementary 2017-18'!$B$8:$B$35,0)),INDEX('I.KI 2017-18'!I$9:I$393,MATCH($B363,'I.KI 2017-18'!$B$9:$B$393,0))))),"")</f>
        <v>16.751228224371165</v>
      </c>
      <c r="AR363" s="149">
        <f>_xlfn.IFNA(IF($B363=$B$381,0,IF($B363=$B$382,0,_xlfn.IFNA(INDEX('I.Supplementary 2017-18'!J$8:J$35,MATCH($B363,'I.Supplementary 2017-18'!$B$8:$B$35,0)),INDEX('I.KI 2017-18'!J$9:J$393,MATCH($B363,'I.KI 2017-18'!$B$9:$B$393,0))))),"")</f>
        <v>23.10004057448403</v>
      </c>
      <c r="AS363" s="157">
        <f>_xlfn.IFNA(IF($B363=$B$381,0,IF($B363=$B$382,0,_xlfn.IFNA(INDEX('I.Supplementary 2017-18'!H$8:H$35,MATCH($B363,'I.Supplementary 2017-18'!$B$8:$B$35,0)),INDEX('I.KI 2017-18'!H$9:H$393,MATCH($B363,'I.KI 2017-18'!$B$9:$B$393,0))))),"")</f>
        <v>39.851268798855195</v>
      </c>
      <c r="AT363" s="149"/>
      <c r="AU363" s="156">
        <f>_xlfn.IFNA(_xlfn.IFNA(INDEX('I.Supplementary 2018-19'!P$8:P$157,MATCH($B363,'I.Supplementary 2018-19'!$B$8:$B$157,0)),INDEX('I.KI 2018-19'!P$9:P$393,MATCH($B363,'I.KI 2018-19'!$B$9:$B$393,0))),"")</f>
        <v>0</v>
      </c>
      <c r="AV363" s="193">
        <f>_xlfn.IFNA(_xlfn.IFNA(INDEX('I.Supplementary 2018-19'!Q$8:Q$157,MATCH($B363,'I.Supplementary 2018-19'!$B$8:$B$157,0)),INDEX('I.KI 2018-19'!Q$9:Q$393,MATCH($B363,'I.KI 2018-19'!$B$9:$B$393,0))),"")</f>
        <v>0</v>
      </c>
      <c r="AW363" s="193">
        <f>_xlfn.IFNA(_xlfn.IFNA(INDEX('I.Supplementary 2018-19'!R$8:R$157,MATCH($B363,'I.Supplementary 2018-19'!$B$8:$B$157,0)),INDEX('I.KI 2018-19'!R$9:R$393,MATCH($B363,'I.KI 2018-19'!$B$9:$B$393,0))),"")</f>
        <v>14.669803952722951</v>
      </c>
      <c r="AX363" s="193">
        <f>_xlfn.IFNA(_xlfn.IFNA(INDEX('I.Supplementary 2018-19'!S$8:S$157,MATCH($B363,'I.Supplementary 2018-19'!$B$8:$B$157,0)),INDEX('I.KI 2018-19'!S$9:S$393,MATCH($B363,'I.KI 2018-19'!$B$9:$B$393,0))),"")</f>
        <v>0</v>
      </c>
      <c r="AY363" s="157">
        <f>_xlfn.IFNA(_xlfn.IFNA(INDEX('I.Supplementary 2018-19'!T$8:T$157,MATCH($B363,'I.Supplementary 2018-19'!$B$8:$B$157,0)),INDEX('I.KI 2018-19'!T$9:T$393,MATCH($B363,'I.KI 2018-19'!$B$9:$B$393,0))),"")</f>
        <v>0</v>
      </c>
      <c r="AZ363" s="156">
        <f>_xlfn.IFNA(_xlfn.IFNA(INDEX('I.Supplementary 2018-19'!U$8:U$157,MATCH($B363,'I.Supplementary 2018-19'!$B$8:$B$157,0)),INDEX('I.KI 2018-19'!U$9:U$393,MATCH($B363,'I.KI 2018-19'!$B$9:$B$393,0))),"")</f>
        <v>0</v>
      </c>
      <c r="BA363" s="193">
        <f>_xlfn.IFNA(_xlfn.IFNA(INDEX('I.Supplementary 2018-19'!V$8:V$157,MATCH($B363,'I.Supplementary 2018-19'!$B$8:$B$157,0)),INDEX('I.KI 2018-19'!V$9:V$393,MATCH($B363,'I.KI 2018-19'!$B$9:$B$393,0))),"")</f>
        <v>0</v>
      </c>
      <c r="BB363" s="193">
        <f>_xlfn.IFNA(_xlfn.IFNA(INDEX('I.Supplementary 2018-19'!W$8:W$157,MATCH($B363,'I.Supplementary 2018-19'!$B$8:$B$157,0)),INDEX('I.KI 2018-19'!W$9:W$393,MATCH($B363,'I.KI 2018-19'!$B$9:$B$393,0))),"")</f>
        <v>23.794033209768958</v>
      </c>
      <c r="BC363" s="193">
        <f>_xlfn.IFNA(_xlfn.IFNA(INDEX('I.Supplementary 2018-19'!X$8:X$157,MATCH($B363,'I.Supplementary 2018-19'!$B$8:$B$157,0)),INDEX('I.KI 2018-19'!X$9:X$393,MATCH($B363,'I.KI 2018-19'!$B$9:$B$393,0))),"")</f>
        <v>0</v>
      </c>
      <c r="BD363" s="157">
        <f>_xlfn.IFNA(_xlfn.IFNA(INDEX('I.Supplementary 2018-19'!Y$8:Y$157,MATCH($B363,'I.Supplementary 2018-19'!$B$8:$B$157,0)),INDEX('I.KI 2018-19'!Y$9:Y$393,MATCH($B363,'I.KI 2018-19'!$B$9:$B$393,0))),"")</f>
        <v>0</v>
      </c>
      <c r="BE363" s="156">
        <f>_xlfn.IFNA(_xlfn.IFNA(INDEX('I.Supplementary 2018-19'!Z$8:Z$157,MATCH($B363,'I.Supplementary 2018-19'!$B$8:$B$157,0)),INDEX('I.KI 2018-19'!Z$9:Z$393,MATCH($B363,'I.KI 2018-19'!$B$9:$B$393,0))),"")</f>
        <v>0</v>
      </c>
      <c r="BF363" s="193">
        <f>_xlfn.IFNA(_xlfn.IFNA(INDEX('I.Supplementary 2018-19'!AA$8:AA$157,MATCH($B363,'I.Supplementary 2018-19'!$B$8:$B$157,0)),INDEX('I.KI 2018-19'!AA$9:AA$393,MATCH($B363,'I.KI 2018-19'!$B$9:$B$393,0))),"")</f>
        <v>0</v>
      </c>
      <c r="BG363" s="193">
        <f>_xlfn.IFNA(_xlfn.IFNA(INDEX('I.Supplementary 2018-19'!AB$8:AB$157,MATCH($B363,'I.Supplementary 2018-19'!$B$8:$B$157,0)),INDEX('I.KI 2018-19'!AB$9:AB$393,MATCH($B363,'I.KI 2018-19'!$B$9:$B$393,0))),"")</f>
        <v>38.463837162491913</v>
      </c>
      <c r="BH363" s="193">
        <f>_xlfn.IFNA(_xlfn.IFNA(INDEX('I.Supplementary 2018-19'!AC$8:AC$157,MATCH($B363,'I.Supplementary 2018-19'!$B$8:$B$157,0)),INDEX('I.KI 2018-19'!AC$9:AC$393,MATCH($B363,'I.KI 2018-19'!$B$9:$B$393,0))),"")</f>
        <v>0</v>
      </c>
      <c r="BI363" s="157">
        <f>_xlfn.IFNA(_xlfn.IFNA(INDEX('I.Supplementary 2018-19'!AD$8:AD$157,MATCH($B363,'I.Supplementary 2018-19'!$B$8:$B$157,0)),INDEX('I.KI 2018-19'!AD$9:AD$393,MATCH($B363,'I.KI 2018-19'!$B$9:$B$393,0))),"")</f>
        <v>0</v>
      </c>
      <c r="BJ363" s="149"/>
      <c r="BK363" s="156">
        <f>_xlfn.IFNA(IF($B363=$B$381,0,IF($B363=$B$382,0,_xlfn.IFNA(INDEX('I.Supplementary 2018-19'!I$8:I$157,MATCH($B363,'I.Supplementary 2018-19'!$B$8:$B$157,0)),INDEX('I.KI 2018-19'!I$9:I$393,MATCH($B363,'I.KI 2018-19'!$B$9:$B$393,0))))),"")</f>
        <v>14.669803952722951</v>
      </c>
      <c r="BL363" s="149">
        <f>_xlfn.IFNA(IF($B363=$B$381,0,IF($B363=$B$382,0,_xlfn.IFNA(INDEX('I.Supplementary 2018-19'!J$8:J$157,MATCH($B363,'I.Supplementary 2018-19'!$B$8:$B$157,0)),INDEX('I.KI 2018-19'!J$9:J$393,MATCH($B363,'I.KI 2018-19'!$B$9:$B$393,0))))),"")</f>
        <v>23.794033209768958</v>
      </c>
      <c r="BM363" s="157">
        <f>_xlfn.IFNA(IF($B363=$B$381,0,IF($B363=$B$382,0,_xlfn.IFNA(INDEX('I.Supplementary 2018-19'!H$8:H$157,MATCH($B363,'I.Supplementary 2018-19'!$B$8:$B$157,0)),INDEX('I.KI 2018-19'!H$9:H$393,MATCH($B363,'I.KI 2018-19'!$B$9:$B$393,0))))),"")</f>
        <v>38.463837162491913</v>
      </c>
    </row>
    <row r="364" spans="2:65">
      <c r="B364" s="121" t="str">
        <f>'Calculations for 2021-22'!B364</f>
        <v>E5022</v>
      </c>
      <c r="C364" s="160" t="str">
        <f>'Calculations for 2021-22'!D364</f>
        <v>E5022</v>
      </c>
      <c r="D364" t="str">
        <f>'Calculations for 2021-22'!E364</f>
        <v>ILB</v>
      </c>
      <c r="E364" t="str">
        <f>'Calculations for 2021-22'!F364</f>
        <v>P1915</v>
      </c>
      <c r="F364" s="120" t="str">
        <f>'Calculations for 2021-22'!H364</f>
        <v>Westminster</v>
      </c>
      <c r="G364" s="156">
        <f>_xlfn.IFNA(INDEX('I.KI 2016-17'!M$8:M$391,MATCH($B364,'I.KI 2016-17'!$B$8:$B$391,0)),"")</f>
        <v>36.708513771698001</v>
      </c>
      <c r="H364" s="149">
        <f>_xlfn.IFNA(INDEX('I.KI 2016-17'!N$8:N$391,MATCH($B364,'I.KI 2016-17'!$B$8:$B$391,0)),"")</f>
        <v>21.142930095267001</v>
      </c>
      <c r="I364" s="149">
        <f>_xlfn.IFNA(INDEX('I.KI 2016-17'!O$8:O$391,MATCH($B364,'I.KI 2016-17'!$B$8:$B$391,0)),"")</f>
        <v>0</v>
      </c>
      <c r="J364" s="149">
        <f>_xlfn.IFNA(INDEX('I.KI 2016-17'!P$8:P$391,MATCH($B364,'I.KI 2016-17'!$B$8:$B$391,0)),"")</f>
        <v>0</v>
      </c>
      <c r="K364" s="157">
        <f>_xlfn.IFNA(INDEX('I.KI 2016-17'!Q$8:Q$391,MATCH($B364,'I.KI 2016-17'!$B$8:$B$391,0)),"")</f>
        <v>0</v>
      </c>
      <c r="L364" s="156">
        <f>_xlfn.IFNA(INDEX('I.KI 2016-17'!R$8:R$391,MATCH($B364,'I.KI 2016-17'!$B$8:$B$391,0)),"")</f>
        <v>48.822893182359998</v>
      </c>
      <c r="M364" s="193">
        <f>_xlfn.IFNA(INDEX('I.KI 2016-17'!S$8:S$391,MATCH($B364,'I.KI 2016-17'!$B$8:$B$391,0)),"")</f>
        <v>33.893550883060001</v>
      </c>
      <c r="N364" s="193">
        <f>_xlfn.IFNA(INDEX('I.KI 2016-17'!T$8:T$391,MATCH($B364,'I.KI 2016-17'!$B$8:$B$391,0)),"")</f>
        <v>0</v>
      </c>
      <c r="O364" s="193">
        <f>_xlfn.IFNA(INDEX('I.KI 2016-17'!U$8:U$391,MATCH($B364,'I.KI 2016-17'!$B$8:$B$391,0)),"")</f>
        <v>0</v>
      </c>
      <c r="P364" s="157">
        <f>_xlfn.IFNA(INDEX('I.KI 2016-17'!V$8:V$391,MATCH($B364,'I.KI 2016-17'!$B$8:$B$391,0)),"")</f>
        <v>0</v>
      </c>
      <c r="Q364" s="156">
        <f>_xlfn.IFNA(INDEX('I.KI 2016-17'!W$8:W$391,MATCH($B364,'I.KI 2016-17'!$B$8:$B$391,0)),"")</f>
        <v>85.531406954057999</v>
      </c>
      <c r="R364" s="193">
        <f>_xlfn.IFNA(INDEX('I.KI 2016-17'!X$8:X$391,MATCH($B364,'I.KI 2016-17'!$B$8:$B$391,0)),"")</f>
        <v>55.036480978327006</v>
      </c>
      <c r="S364" s="193">
        <f>_xlfn.IFNA(INDEX('I.KI 2016-17'!Y$8:Y$391,MATCH($B364,'I.KI 2016-17'!$B$8:$B$391,0)),"")</f>
        <v>0</v>
      </c>
      <c r="T364" s="193">
        <f>_xlfn.IFNA(INDEX('I.KI 2016-17'!Z$8:Z$391,MATCH($B364,'I.KI 2016-17'!$B$8:$B$391,0)),"")</f>
        <v>0</v>
      </c>
      <c r="U364" s="157">
        <f>_xlfn.IFNA(INDEX('I.KI 2016-17'!AA$8:AA$391,MATCH($B364,'I.KI 2016-17'!$B$8:$B$391,0)),"")</f>
        <v>0</v>
      </c>
      <c r="V364" s="149"/>
      <c r="W364" s="154">
        <f>_xlfn.IFNA(INDEX('I.KI 2016-17'!$H$8:$H$391,MATCH(B364,'I.KI 2016-17'!$B$8:$B$391,0)),"")</f>
        <v>57.851443866964999</v>
      </c>
      <c r="X364" s="153">
        <f>_xlfn.IFNA(INDEX('I.KI 2016-17'!$I$8:$I$391,MATCH(B364,'I.KI 2016-17'!$B$8:$B$391,0)),"")</f>
        <v>82.716444065420006</v>
      </c>
      <c r="Y364" s="155">
        <f>_xlfn.IFNA(INDEX('I.KI 2016-17'!$G$8:$G$391,MATCH(B364,'I.KI 2016-17'!$B$8:$B$391,0)),"")</f>
        <v>140.56788793238502</v>
      </c>
      <c r="Z364" s="149"/>
      <c r="AA364" s="156">
        <f>_xlfn.IFNA(IF($B364=$B$382,0,_xlfn.IFNA(INDEX('I.Supplementary 2017-18'!N$8:N$35,MATCH($B364,'I.Supplementary 2017-18'!$B$8:$B$35,0)),INDEX('I.KI 2017-18'!N$9:N$393,MATCH($B364,'I.KI 2017-18'!$B$9:$B$393,0)))),"")</f>
        <v>30.135739589188116</v>
      </c>
      <c r="AB364" s="193">
        <f>_xlfn.IFNA(IF($B364=$B$382,0,_xlfn.IFNA(INDEX('I.Supplementary 2017-18'!O$8:O$35,MATCH($B364,'I.Supplementary 2017-18'!$B$8:$B$35,0)),INDEX('I.KI 2017-18'!O$9:O$393,MATCH($B364,'I.KI 2017-18'!$B$9:$B$393,0)))),"")</f>
        <v>16.030132572357086</v>
      </c>
      <c r="AC364" s="193">
        <f>_xlfn.IFNA(IF($B364=$B$382,0,_xlfn.IFNA(INDEX('I.Supplementary 2017-18'!P$8:P$35,MATCH($B364,'I.Supplementary 2017-18'!$B$8:$B$35,0)),INDEX('I.KI 2017-18'!P$9:P$393,MATCH($B364,'I.KI 2017-18'!$B$9:$B$393,0)))),"")</f>
        <v>0</v>
      </c>
      <c r="AD364" s="193">
        <f>_xlfn.IFNA(IF($B364=$B$382,0,_xlfn.IFNA(INDEX('I.Supplementary 2017-18'!Q$8:Q$35,MATCH($B364,'I.Supplementary 2017-18'!$B$8:$B$35,0)),INDEX('I.KI 2017-18'!Q$9:Q$393,MATCH($B364,'I.KI 2017-18'!$B$9:$B$393,0)))),"")</f>
        <v>0</v>
      </c>
      <c r="AE364" s="157">
        <f>_xlfn.IFNA(IF($B364=$B$382,0,_xlfn.IFNA(INDEX('I.Supplementary 2017-18'!R$8:R$35,MATCH($B364,'I.Supplementary 2017-18'!$B$8:$B$35,0)),INDEX('I.KI 2017-18'!R$9:R$393,MATCH($B364,'I.KI 2017-18'!$B$9:$B$393,0)))),"")</f>
        <v>0</v>
      </c>
      <c r="AF364" s="156">
        <f>_xlfn.IFNA(IF($B364=$B$382,0,_xlfn.IFNA(INDEX('I.Supplementary 2017-18'!S$8:S$35,MATCH($B364,'I.Supplementary 2017-18'!$B$8:$B$35,0)),INDEX('I.KI 2017-18'!S$9:S$393,MATCH($B364,'I.KI 2017-18'!$B$9:$B$393,0)))),"")</f>
        <v>49.819662573217116</v>
      </c>
      <c r="AG364" s="193">
        <f>_xlfn.IFNA(IF($B364=$B$382,0,_xlfn.IFNA(INDEX('I.Supplementary 2017-18'!T$8:T$35,MATCH($B364,'I.Supplementary 2017-18'!$B$8:$B$35,0)),INDEX('I.KI 2017-18'!T$9:T$393,MATCH($B364,'I.KI 2017-18'!$B$9:$B$393,0)))),"")</f>
        <v>34.585522453476862</v>
      </c>
      <c r="AH364" s="193">
        <f>_xlfn.IFNA(IF($B364=$B$382,0,_xlfn.IFNA(INDEX('I.Supplementary 2017-18'!U$8:U$35,MATCH($B364,'I.Supplementary 2017-18'!$B$8:$B$35,0)),INDEX('I.KI 2017-18'!U$9:U$393,MATCH($B364,'I.KI 2017-18'!$B$9:$B$393,0)))),"")</f>
        <v>0</v>
      </c>
      <c r="AI364" s="193">
        <f>_xlfn.IFNA(IF($B364=$B$382,0,_xlfn.IFNA(INDEX('I.Supplementary 2017-18'!V$8:V$35,MATCH($B364,'I.Supplementary 2017-18'!$B$8:$B$35,0)),INDEX('I.KI 2017-18'!V$9:V$393,MATCH($B364,'I.KI 2017-18'!$B$9:$B$393,0)))),"")</f>
        <v>0</v>
      </c>
      <c r="AJ364" s="157">
        <f>_xlfn.IFNA(IF($B364=$B$382,0,_xlfn.IFNA(INDEX('I.Supplementary 2017-18'!W$8:W$35,MATCH($B364,'I.Supplementary 2017-18'!$B$8:$B$35,0)),INDEX('I.KI 2017-18'!W$9:W$393,MATCH($B364,'I.KI 2017-18'!$B$9:$B$393,0)))),"")</f>
        <v>0</v>
      </c>
      <c r="AK364" s="156">
        <f>_xlfn.IFNA(IF($B364=$B$382,0,_xlfn.IFNA(INDEX('I.Supplementary 2017-18'!X$8:X$35,MATCH($B364,'I.Supplementary 2017-18'!$B$8:$B$35,0)),INDEX('I.KI 2017-18'!X$9:X$393,MATCH($B364,'I.KI 2017-18'!$B$9:$B$393,0)))),"")</f>
        <v>79.955402162405235</v>
      </c>
      <c r="AL364" s="193">
        <f>_xlfn.IFNA(IF($B364=$B$382,0,_xlfn.IFNA(INDEX('I.Supplementary 2017-18'!Y$8:Y$35,MATCH($B364,'I.Supplementary 2017-18'!$B$8:$B$35,0)),INDEX('I.KI 2017-18'!Y$9:Y$393,MATCH($B364,'I.KI 2017-18'!$B$9:$B$393,0)))),"")</f>
        <v>50.615655025833945</v>
      </c>
      <c r="AM364" s="193">
        <f>_xlfn.IFNA(IF($B364=$B$382,0,_xlfn.IFNA(INDEX('I.Supplementary 2017-18'!Z$8:Z$35,MATCH($B364,'I.Supplementary 2017-18'!$B$8:$B$35,0)),INDEX('I.KI 2017-18'!Z$9:Z$393,MATCH($B364,'I.KI 2017-18'!$B$9:$B$393,0)))),"")</f>
        <v>0</v>
      </c>
      <c r="AN364" s="193">
        <f>_xlfn.IFNA(IF($B364=$B$382,0,_xlfn.IFNA(INDEX('I.Supplementary 2017-18'!AA$8:AA$35,MATCH($B364,'I.Supplementary 2017-18'!$B$8:$B$35,0)),INDEX('I.KI 2017-18'!AA$9:AA$393,MATCH($B364,'I.KI 2017-18'!$B$9:$B$393,0)))),"")</f>
        <v>0</v>
      </c>
      <c r="AO364" s="157">
        <f>_xlfn.IFNA(IF($B364=$B$382,0,_xlfn.IFNA(INDEX('I.Supplementary 2017-18'!AB$8:AB$35,MATCH($B364,'I.Supplementary 2017-18'!$B$8:$B$35,0)),INDEX('I.KI 2017-18'!AB$9:AB$393,MATCH($B364,'I.KI 2017-18'!$B$9:$B$393,0)))),"")</f>
        <v>0</v>
      </c>
      <c r="AP364" s="149"/>
      <c r="AQ364" s="156">
        <f>_xlfn.IFNA(IF($B364=$B$381,0,IF($B364=$B$382,0,_xlfn.IFNA(INDEX('I.Supplementary 2017-18'!I$8:I$35,MATCH($B364,'I.Supplementary 2017-18'!$B$8:$B$35,0)),INDEX('I.KI 2017-18'!I$9:I$393,MATCH($B364,'I.KI 2017-18'!$B$9:$B$393,0))))),"")</f>
        <v>46.165872161545202</v>
      </c>
      <c r="AR364" s="149">
        <f>_xlfn.IFNA(IF($B364=$B$381,0,IF($B364=$B$382,0,_xlfn.IFNA(INDEX('I.Supplementary 2017-18'!J$8:J$35,MATCH($B364,'I.Supplementary 2017-18'!$B$8:$B$35,0)),INDEX('I.KI 2017-18'!J$9:J$393,MATCH($B364,'I.KI 2017-18'!$B$9:$B$393,0))))),"")</f>
        <v>84.405185026693971</v>
      </c>
      <c r="AS364" s="157">
        <f>_xlfn.IFNA(IF($B364=$B$381,0,IF($B364=$B$382,0,_xlfn.IFNA(INDEX('I.Supplementary 2017-18'!H$8:H$35,MATCH($B364,'I.Supplementary 2017-18'!$B$8:$B$35,0)),INDEX('I.KI 2017-18'!H$9:H$393,MATCH($B364,'I.KI 2017-18'!$B$9:$B$393,0))))),"")</f>
        <v>130.57105718823917</v>
      </c>
      <c r="AT364" s="149"/>
      <c r="AU364" s="156">
        <f>_xlfn.IFNA(_xlfn.IFNA(INDEX('I.Supplementary 2018-19'!P$8:P$157,MATCH($B364,'I.Supplementary 2018-19'!$B$8:$B$157,0)),INDEX('I.KI 2018-19'!P$9:P$393,MATCH($B364,'I.KI 2018-19'!$B$9:$B$393,0))),"")</f>
        <v>25.472018532010605</v>
      </c>
      <c r="AV364" s="193">
        <f>_xlfn.IFNA(_xlfn.IFNA(INDEX('I.Supplementary 2018-19'!Q$8:Q$157,MATCH($B364,'I.Supplementary 2018-19'!$B$8:$B$157,0)),INDEX('I.KI 2018-19'!Q$9:Q$393,MATCH($B364,'I.KI 2018-19'!$B$9:$B$393,0))),"")</f>
        <v>12.626060283229162</v>
      </c>
      <c r="AW364" s="193">
        <f>_xlfn.IFNA(_xlfn.IFNA(INDEX('I.Supplementary 2018-19'!R$8:R$157,MATCH($B364,'I.Supplementary 2018-19'!$B$8:$B$157,0)),INDEX('I.KI 2018-19'!R$9:R$393,MATCH($B364,'I.KI 2018-19'!$B$9:$B$393,0))),"")</f>
        <v>0</v>
      </c>
      <c r="AX364" s="193">
        <f>_xlfn.IFNA(_xlfn.IFNA(INDEX('I.Supplementary 2018-19'!S$8:S$157,MATCH($B364,'I.Supplementary 2018-19'!$B$8:$B$157,0)),INDEX('I.KI 2018-19'!S$9:S$393,MATCH($B364,'I.KI 2018-19'!$B$9:$B$393,0))),"")</f>
        <v>0</v>
      </c>
      <c r="AY364" s="157">
        <f>_xlfn.IFNA(_xlfn.IFNA(INDEX('I.Supplementary 2018-19'!T$8:T$157,MATCH($B364,'I.Supplementary 2018-19'!$B$8:$B$157,0)),INDEX('I.KI 2018-19'!T$9:T$393,MATCH($B364,'I.KI 2018-19'!$B$9:$B$393,0))),"")</f>
        <v>0</v>
      </c>
      <c r="AZ364" s="156">
        <f>_xlfn.IFNA(_xlfn.IFNA(INDEX('I.Supplementary 2018-19'!U$8:U$157,MATCH($B364,'I.Supplementary 2018-19'!$B$8:$B$157,0)),INDEX('I.KI 2018-19'!U$9:U$393,MATCH($B364,'I.KI 2018-19'!$B$9:$B$393,0))),"")</f>
        <v>51.316390633356683</v>
      </c>
      <c r="BA364" s="193">
        <f>_xlfn.IFNA(_xlfn.IFNA(INDEX('I.Supplementary 2018-19'!V$8:V$157,MATCH($B364,'I.Supplementary 2018-19'!$B$8:$B$157,0)),INDEX('I.KI 2018-19'!V$9:V$393,MATCH($B364,'I.KI 2018-19'!$B$9:$B$393,0))),"")</f>
        <v>35.624572484268008</v>
      </c>
      <c r="BB364" s="193">
        <f>_xlfn.IFNA(_xlfn.IFNA(INDEX('I.Supplementary 2018-19'!W$8:W$157,MATCH($B364,'I.Supplementary 2018-19'!$B$8:$B$157,0)),INDEX('I.KI 2018-19'!W$9:W$393,MATCH($B364,'I.KI 2018-19'!$B$9:$B$393,0))),"")</f>
        <v>0</v>
      </c>
      <c r="BC364" s="193">
        <f>_xlfn.IFNA(_xlfn.IFNA(INDEX('I.Supplementary 2018-19'!X$8:X$157,MATCH($B364,'I.Supplementary 2018-19'!$B$8:$B$157,0)),INDEX('I.KI 2018-19'!X$9:X$393,MATCH($B364,'I.KI 2018-19'!$B$9:$B$393,0))),"")</f>
        <v>0</v>
      </c>
      <c r="BD364" s="157">
        <f>_xlfn.IFNA(_xlfn.IFNA(INDEX('I.Supplementary 2018-19'!Y$8:Y$157,MATCH($B364,'I.Supplementary 2018-19'!$B$8:$B$157,0)),INDEX('I.KI 2018-19'!Y$9:Y$393,MATCH($B364,'I.KI 2018-19'!$B$9:$B$393,0))),"")</f>
        <v>0</v>
      </c>
      <c r="BE364" s="156">
        <f>_xlfn.IFNA(_xlfn.IFNA(INDEX('I.Supplementary 2018-19'!Z$8:Z$157,MATCH($B364,'I.Supplementary 2018-19'!$B$8:$B$157,0)),INDEX('I.KI 2018-19'!Z$9:Z$393,MATCH($B364,'I.KI 2018-19'!$B$9:$B$393,0))),"")</f>
        <v>76.788409165367284</v>
      </c>
      <c r="BF364" s="193">
        <f>_xlfn.IFNA(_xlfn.IFNA(INDEX('I.Supplementary 2018-19'!AA$8:AA$157,MATCH($B364,'I.Supplementary 2018-19'!$B$8:$B$157,0)),INDEX('I.KI 2018-19'!AA$9:AA$393,MATCH($B364,'I.KI 2018-19'!$B$9:$B$393,0))),"")</f>
        <v>48.250632767497166</v>
      </c>
      <c r="BG364" s="193">
        <f>_xlfn.IFNA(_xlfn.IFNA(INDEX('I.Supplementary 2018-19'!AB$8:AB$157,MATCH($B364,'I.Supplementary 2018-19'!$B$8:$B$157,0)),INDEX('I.KI 2018-19'!AB$9:AB$393,MATCH($B364,'I.KI 2018-19'!$B$9:$B$393,0))),"")</f>
        <v>0</v>
      </c>
      <c r="BH364" s="193">
        <f>_xlfn.IFNA(_xlfn.IFNA(INDEX('I.Supplementary 2018-19'!AC$8:AC$157,MATCH($B364,'I.Supplementary 2018-19'!$B$8:$B$157,0)),INDEX('I.KI 2018-19'!AC$9:AC$393,MATCH($B364,'I.KI 2018-19'!$B$9:$B$393,0))),"")</f>
        <v>0</v>
      </c>
      <c r="BI364" s="157">
        <f>_xlfn.IFNA(_xlfn.IFNA(INDEX('I.Supplementary 2018-19'!AD$8:AD$157,MATCH($B364,'I.Supplementary 2018-19'!$B$8:$B$157,0)),INDEX('I.KI 2018-19'!AD$9:AD$393,MATCH($B364,'I.KI 2018-19'!$B$9:$B$393,0))),"")</f>
        <v>0</v>
      </c>
      <c r="BJ364" s="149"/>
      <c r="BK364" s="156">
        <f>_xlfn.IFNA(IF($B364=$B$381,0,IF($B364=$B$382,0,_xlfn.IFNA(INDEX('I.Supplementary 2018-19'!I$8:I$157,MATCH($B364,'I.Supplementary 2018-19'!$B$8:$B$157,0)),INDEX('I.KI 2018-19'!I$9:I$393,MATCH($B364,'I.KI 2018-19'!$B$9:$B$393,0))))),"")</f>
        <v>38.098078815239766</v>
      </c>
      <c r="BL364" s="149">
        <f>_xlfn.IFNA(IF($B364=$B$381,0,IF($B364=$B$382,0,_xlfn.IFNA(INDEX('I.Supplementary 2018-19'!J$8:J$157,MATCH($B364,'I.Supplementary 2018-19'!$B$8:$B$157,0)),INDEX('I.KI 2018-19'!J$9:J$393,MATCH($B364,'I.KI 2018-19'!$B$9:$B$393,0))))),"")</f>
        <v>86.940963117624705</v>
      </c>
      <c r="BM364" s="157">
        <f>_xlfn.IFNA(IF($B364=$B$381,0,IF($B364=$B$382,0,_xlfn.IFNA(INDEX('I.Supplementary 2018-19'!H$8:H$157,MATCH($B364,'I.Supplementary 2018-19'!$B$8:$B$157,0)),INDEX('I.KI 2018-19'!H$9:H$393,MATCH($B364,'I.KI 2018-19'!$B$9:$B$393,0))))),"")</f>
        <v>125.03904193286448</v>
      </c>
    </row>
    <row r="365" spans="2:65">
      <c r="B365" s="121" t="str">
        <f>'Calculations for 2021-22'!B365</f>
        <v>E4210</v>
      </c>
      <c r="C365" s="160" t="str">
        <f>'Calculations for 2021-22'!D365</f>
        <v>E4210</v>
      </c>
      <c r="D365" t="str">
        <f>'Calculations for 2021-22'!E365</f>
        <v>MD</v>
      </c>
      <c r="E365" t="str">
        <f>'Calculations for 2021-22'!F365</f>
        <v>P1701</v>
      </c>
      <c r="F365" s="120" t="str">
        <f>'Calculations for 2021-22'!H365</f>
        <v>Wigan</v>
      </c>
      <c r="G365" s="156">
        <f>_xlfn.IFNA(INDEX('I.KI 2016-17'!M$8:M$391,MATCH($B365,'I.KI 2016-17'!$B$8:$B$391,0)),"")</f>
        <v>38.907001166086005</v>
      </c>
      <c r="H365" s="149">
        <f>_xlfn.IFNA(INDEX('I.KI 2016-17'!N$8:N$391,MATCH($B365,'I.KI 2016-17'!$B$8:$B$391,0)),"")</f>
        <v>5.0803699491259993</v>
      </c>
      <c r="I365" s="149">
        <f>_xlfn.IFNA(INDEX('I.KI 2016-17'!O$8:O$391,MATCH($B365,'I.KI 2016-17'!$B$8:$B$391,0)),"")</f>
        <v>0</v>
      </c>
      <c r="J365" s="149">
        <f>_xlfn.IFNA(INDEX('I.KI 2016-17'!P$8:P$391,MATCH($B365,'I.KI 2016-17'!$B$8:$B$391,0)),"")</f>
        <v>0</v>
      </c>
      <c r="K365" s="157">
        <f>_xlfn.IFNA(INDEX('I.KI 2016-17'!Q$8:Q$391,MATCH($B365,'I.KI 2016-17'!$B$8:$B$391,0)),"")</f>
        <v>0</v>
      </c>
      <c r="L365" s="156">
        <f>_xlfn.IFNA(INDEX('I.KI 2016-17'!R$8:R$391,MATCH($B365,'I.KI 2016-17'!$B$8:$B$391,0)),"")</f>
        <v>54.706879505128001</v>
      </c>
      <c r="M365" s="193">
        <f>_xlfn.IFNA(INDEX('I.KI 2016-17'!S$8:S$391,MATCH($B365,'I.KI 2016-17'!$B$8:$B$391,0)),"")</f>
        <v>9.8989700804809999</v>
      </c>
      <c r="N365" s="193">
        <f>_xlfn.IFNA(INDEX('I.KI 2016-17'!T$8:T$391,MATCH($B365,'I.KI 2016-17'!$B$8:$B$391,0)),"")</f>
        <v>0</v>
      </c>
      <c r="O365" s="193">
        <f>_xlfn.IFNA(INDEX('I.KI 2016-17'!U$8:U$391,MATCH($B365,'I.KI 2016-17'!$B$8:$B$391,0)),"")</f>
        <v>0</v>
      </c>
      <c r="P365" s="157">
        <f>_xlfn.IFNA(INDEX('I.KI 2016-17'!V$8:V$391,MATCH($B365,'I.KI 2016-17'!$B$8:$B$391,0)),"")</f>
        <v>0</v>
      </c>
      <c r="Q365" s="156">
        <f>_xlfn.IFNA(INDEX('I.KI 2016-17'!W$8:W$391,MATCH($B365,'I.KI 2016-17'!$B$8:$B$391,0)),"")</f>
        <v>93.613880671214005</v>
      </c>
      <c r="R365" s="193">
        <f>_xlfn.IFNA(INDEX('I.KI 2016-17'!X$8:X$391,MATCH($B365,'I.KI 2016-17'!$B$8:$B$391,0)),"")</f>
        <v>14.979340029606998</v>
      </c>
      <c r="S365" s="193">
        <f>_xlfn.IFNA(INDEX('I.KI 2016-17'!Y$8:Y$391,MATCH($B365,'I.KI 2016-17'!$B$8:$B$391,0)),"")</f>
        <v>0</v>
      </c>
      <c r="T365" s="193">
        <f>_xlfn.IFNA(INDEX('I.KI 2016-17'!Z$8:Z$391,MATCH($B365,'I.KI 2016-17'!$B$8:$B$391,0)),"")</f>
        <v>0</v>
      </c>
      <c r="U365" s="157">
        <f>_xlfn.IFNA(INDEX('I.KI 2016-17'!AA$8:AA$391,MATCH($B365,'I.KI 2016-17'!$B$8:$B$391,0)),"")</f>
        <v>0</v>
      </c>
      <c r="V365" s="149"/>
      <c r="W365" s="154">
        <f>_xlfn.IFNA(INDEX('I.KI 2016-17'!$H$8:$H$391,MATCH(B365,'I.KI 2016-17'!$B$8:$B$391,0)),"")</f>
        <v>43.987371115211999</v>
      </c>
      <c r="X365" s="153">
        <f>_xlfn.IFNA(INDEX('I.KI 2016-17'!$I$8:$I$391,MATCH(B365,'I.KI 2016-17'!$B$8:$B$391,0)),"")</f>
        <v>64.605849585609008</v>
      </c>
      <c r="Y365" s="155">
        <f>_xlfn.IFNA(INDEX('I.KI 2016-17'!$G$8:$G$391,MATCH(B365,'I.KI 2016-17'!$B$8:$B$391,0)),"")</f>
        <v>108.59322070082101</v>
      </c>
      <c r="Z365" s="149"/>
      <c r="AA365" s="156">
        <f>_xlfn.IFNA(IF($B365=$B$382,0,_xlfn.IFNA(INDEX('I.Supplementary 2017-18'!N$8:N$35,MATCH($B365,'I.Supplementary 2017-18'!$B$8:$B$35,0)),INDEX('I.KI 2017-18'!N$9:N$393,MATCH($B365,'I.KI 2017-18'!$B$9:$B$393,0)))),"")</f>
        <v>28.909917337871462</v>
      </c>
      <c r="AB365" s="193">
        <f>_xlfn.IFNA(IF($B365=$B$382,0,_xlfn.IFNA(INDEX('I.Supplementary 2017-18'!O$8:O$35,MATCH($B365,'I.Supplementary 2017-18'!$B$8:$B$35,0)),INDEX('I.KI 2017-18'!O$9:O$393,MATCH($B365,'I.KI 2017-18'!$B$9:$B$393,0)))),"")</f>
        <v>2.9969036780507921</v>
      </c>
      <c r="AC365" s="193">
        <f>_xlfn.IFNA(IF($B365=$B$382,0,_xlfn.IFNA(INDEX('I.Supplementary 2017-18'!P$8:P$35,MATCH($B365,'I.Supplementary 2017-18'!$B$8:$B$35,0)),INDEX('I.KI 2017-18'!P$9:P$393,MATCH($B365,'I.KI 2017-18'!$B$9:$B$393,0)))),"")</f>
        <v>0</v>
      </c>
      <c r="AD365" s="193">
        <f>_xlfn.IFNA(IF($B365=$B$382,0,_xlfn.IFNA(INDEX('I.Supplementary 2017-18'!Q$8:Q$35,MATCH($B365,'I.Supplementary 2017-18'!$B$8:$B$35,0)),INDEX('I.KI 2017-18'!Q$9:Q$393,MATCH($B365,'I.KI 2017-18'!$B$9:$B$393,0)))),"")</f>
        <v>0</v>
      </c>
      <c r="AE365" s="157">
        <f>_xlfn.IFNA(IF($B365=$B$382,0,_xlfn.IFNA(INDEX('I.Supplementary 2017-18'!R$8:R$35,MATCH($B365,'I.Supplementary 2017-18'!$B$8:$B$35,0)),INDEX('I.KI 2017-18'!R$9:R$393,MATCH($B365,'I.KI 2017-18'!$B$9:$B$393,0)))),"")</f>
        <v>0</v>
      </c>
      <c r="AF365" s="156">
        <f>_xlfn.IFNA(IF($B365=$B$382,0,_xlfn.IFNA(INDEX('I.Supplementary 2017-18'!S$8:S$35,MATCH($B365,'I.Supplementary 2017-18'!$B$8:$B$35,0)),INDEX('I.KI 2017-18'!S$9:S$393,MATCH($B365,'I.KI 2017-18'!$B$9:$B$393,0)))),"")</f>
        <v>55.823776505810507</v>
      </c>
      <c r="AG365" s="193">
        <f>_xlfn.IFNA(IF($B365=$B$382,0,_xlfn.IFNA(INDEX('I.Supplementary 2017-18'!T$8:T$35,MATCH($B365,'I.Supplementary 2017-18'!$B$8:$B$35,0)),INDEX('I.KI 2017-18'!T$9:T$393,MATCH($B365,'I.KI 2017-18'!$B$9:$B$393,0)))),"")</f>
        <v>10.101067697686505</v>
      </c>
      <c r="AH365" s="193">
        <f>_xlfn.IFNA(IF($B365=$B$382,0,_xlfn.IFNA(INDEX('I.Supplementary 2017-18'!U$8:U$35,MATCH($B365,'I.Supplementary 2017-18'!$B$8:$B$35,0)),INDEX('I.KI 2017-18'!U$9:U$393,MATCH($B365,'I.KI 2017-18'!$B$9:$B$393,0)))),"")</f>
        <v>0</v>
      </c>
      <c r="AI365" s="193">
        <f>_xlfn.IFNA(IF($B365=$B$382,0,_xlfn.IFNA(INDEX('I.Supplementary 2017-18'!V$8:V$35,MATCH($B365,'I.Supplementary 2017-18'!$B$8:$B$35,0)),INDEX('I.KI 2017-18'!V$9:V$393,MATCH($B365,'I.KI 2017-18'!$B$9:$B$393,0)))),"")</f>
        <v>0</v>
      </c>
      <c r="AJ365" s="157">
        <f>_xlfn.IFNA(IF($B365=$B$382,0,_xlfn.IFNA(INDEX('I.Supplementary 2017-18'!W$8:W$35,MATCH($B365,'I.Supplementary 2017-18'!$B$8:$B$35,0)),INDEX('I.KI 2017-18'!W$9:W$393,MATCH($B365,'I.KI 2017-18'!$B$9:$B$393,0)))),"")</f>
        <v>0</v>
      </c>
      <c r="AK365" s="156">
        <f>_xlfn.IFNA(IF($B365=$B$382,0,_xlfn.IFNA(INDEX('I.Supplementary 2017-18'!X$8:X$35,MATCH($B365,'I.Supplementary 2017-18'!$B$8:$B$35,0)),INDEX('I.KI 2017-18'!X$9:X$393,MATCH($B365,'I.KI 2017-18'!$B$9:$B$393,0)))),"")</f>
        <v>84.733693843681976</v>
      </c>
      <c r="AL365" s="193">
        <f>_xlfn.IFNA(IF($B365=$B$382,0,_xlfn.IFNA(INDEX('I.Supplementary 2017-18'!Y$8:Y$35,MATCH($B365,'I.Supplementary 2017-18'!$B$8:$B$35,0)),INDEX('I.KI 2017-18'!Y$9:Y$393,MATCH($B365,'I.KI 2017-18'!$B$9:$B$393,0)))),"")</f>
        <v>13.097971375737297</v>
      </c>
      <c r="AM365" s="193">
        <f>_xlfn.IFNA(IF($B365=$B$382,0,_xlfn.IFNA(INDEX('I.Supplementary 2017-18'!Z$8:Z$35,MATCH($B365,'I.Supplementary 2017-18'!$B$8:$B$35,0)),INDEX('I.KI 2017-18'!Z$9:Z$393,MATCH($B365,'I.KI 2017-18'!$B$9:$B$393,0)))),"")</f>
        <v>0</v>
      </c>
      <c r="AN365" s="193">
        <f>_xlfn.IFNA(IF($B365=$B$382,0,_xlfn.IFNA(INDEX('I.Supplementary 2017-18'!AA$8:AA$35,MATCH($B365,'I.Supplementary 2017-18'!$B$8:$B$35,0)),INDEX('I.KI 2017-18'!AA$9:AA$393,MATCH($B365,'I.KI 2017-18'!$B$9:$B$393,0)))),"")</f>
        <v>0</v>
      </c>
      <c r="AO365" s="157">
        <f>_xlfn.IFNA(IF($B365=$B$382,0,_xlfn.IFNA(INDEX('I.Supplementary 2017-18'!AB$8:AB$35,MATCH($B365,'I.Supplementary 2017-18'!$B$8:$B$35,0)),INDEX('I.KI 2017-18'!AB$9:AB$393,MATCH($B365,'I.KI 2017-18'!$B$9:$B$393,0)))),"")</f>
        <v>0</v>
      </c>
      <c r="AP365" s="149"/>
      <c r="AQ365" s="156">
        <f>_xlfn.IFNA(IF($B365=$B$381,0,IF($B365=$B$382,0,_xlfn.IFNA(INDEX('I.Supplementary 2017-18'!I$8:I$35,MATCH($B365,'I.Supplementary 2017-18'!$B$8:$B$35,0)),INDEX('I.KI 2017-18'!I$9:I$393,MATCH($B365,'I.KI 2017-18'!$B$9:$B$393,0))))),"")</f>
        <v>31.906821015922255</v>
      </c>
      <c r="AR365" s="149">
        <f>_xlfn.IFNA(IF($B365=$B$381,0,IF($B365=$B$382,0,_xlfn.IFNA(INDEX('I.Supplementary 2017-18'!J$8:J$35,MATCH($B365,'I.Supplementary 2017-18'!$B$8:$B$35,0)),INDEX('I.KI 2017-18'!J$9:J$393,MATCH($B365,'I.KI 2017-18'!$B$9:$B$393,0))))),"")</f>
        <v>65.924844203497003</v>
      </c>
      <c r="AS365" s="157">
        <f>_xlfn.IFNA(IF($B365=$B$381,0,IF($B365=$B$382,0,_xlfn.IFNA(INDEX('I.Supplementary 2017-18'!H$8:H$35,MATCH($B365,'I.Supplementary 2017-18'!$B$8:$B$35,0)),INDEX('I.KI 2017-18'!H$9:H$393,MATCH($B365,'I.KI 2017-18'!$B$9:$B$393,0))))),"")</f>
        <v>97.83166521941925</v>
      </c>
      <c r="AT365" s="149"/>
      <c r="AU365" s="156">
        <f>_xlfn.IFNA(_xlfn.IFNA(INDEX('I.Supplementary 2018-19'!P$8:P$157,MATCH($B365,'I.Supplementary 2018-19'!$B$8:$B$157,0)),INDEX('I.KI 2018-19'!P$9:P$393,MATCH($B365,'I.KI 2018-19'!$B$9:$B$393,0))),"")</f>
        <v>22.185696187163099</v>
      </c>
      <c r="AV365" s="193">
        <f>_xlfn.IFNA(_xlfn.IFNA(INDEX('I.Supplementary 2018-19'!Q$8:Q$157,MATCH($B365,'I.Supplementary 2018-19'!$B$8:$B$157,0)),INDEX('I.KI 2018-19'!Q$9:Q$393,MATCH($B365,'I.KI 2018-19'!$B$9:$B$393,0))),"")</f>
        <v>1.6861680954713765</v>
      </c>
      <c r="AW365" s="193">
        <f>_xlfn.IFNA(_xlfn.IFNA(INDEX('I.Supplementary 2018-19'!R$8:R$157,MATCH($B365,'I.Supplementary 2018-19'!$B$8:$B$157,0)),INDEX('I.KI 2018-19'!R$9:R$393,MATCH($B365,'I.KI 2018-19'!$B$9:$B$393,0))),"")</f>
        <v>0</v>
      </c>
      <c r="AX365" s="193">
        <f>_xlfn.IFNA(_xlfn.IFNA(INDEX('I.Supplementary 2018-19'!S$8:S$157,MATCH($B365,'I.Supplementary 2018-19'!$B$8:$B$157,0)),INDEX('I.KI 2018-19'!S$9:S$393,MATCH($B365,'I.KI 2018-19'!$B$9:$B$393,0))),"")</f>
        <v>0</v>
      </c>
      <c r="AY365" s="157">
        <f>_xlfn.IFNA(_xlfn.IFNA(INDEX('I.Supplementary 2018-19'!T$8:T$157,MATCH($B365,'I.Supplementary 2018-19'!$B$8:$B$157,0)),INDEX('I.KI 2018-19'!T$9:T$393,MATCH($B365,'I.KI 2018-19'!$B$9:$B$393,0))),"")</f>
        <v>0</v>
      </c>
      <c r="AZ365" s="156">
        <f>_xlfn.IFNA(_xlfn.IFNA(INDEX('I.Supplementary 2018-19'!U$8:U$157,MATCH($B365,'I.Supplementary 2018-19'!$B$8:$B$157,0)),INDEX('I.KI 2018-19'!U$9:U$393,MATCH($B365,'I.KI 2018-19'!$B$9:$B$393,0))),"")</f>
        <v>57.50088567122112</v>
      </c>
      <c r="BA365" s="193">
        <f>_xlfn.IFNA(_xlfn.IFNA(INDEX('I.Supplementary 2018-19'!V$8:V$157,MATCH($B365,'I.Supplementary 2018-19'!$B$8:$B$157,0)),INDEX('I.KI 2018-19'!V$9:V$393,MATCH($B365,'I.KI 2018-19'!$B$9:$B$393,0))),"")</f>
        <v>10.404533250835884</v>
      </c>
      <c r="BB365" s="193">
        <f>_xlfn.IFNA(_xlfn.IFNA(INDEX('I.Supplementary 2018-19'!W$8:W$157,MATCH($B365,'I.Supplementary 2018-19'!$B$8:$B$157,0)),INDEX('I.KI 2018-19'!W$9:W$393,MATCH($B365,'I.KI 2018-19'!$B$9:$B$393,0))),"")</f>
        <v>0</v>
      </c>
      <c r="BC365" s="193">
        <f>_xlfn.IFNA(_xlfn.IFNA(INDEX('I.Supplementary 2018-19'!X$8:X$157,MATCH($B365,'I.Supplementary 2018-19'!$B$8:$B$157,0)),INDEX('I.KI 2018-19'!X$9:X$393,MATCH($B365,'I.KI 2018-19'!$B$9:$B$393,0))),"")</f>
        <v>0</v>
      </c>
      <c r="BD365" s="157">
        <f>_xlfn.IFNA(_xlfn.IFNA(INDEX('I.Supplementary 2018-19'!Y$8:Y$157,MATCH($B365,'I.Supplementary 2018-19'!$B$8:$B$157,0)),INDEX('I.KI 2018-19'!Y$9:Y$393,MATCH($B365,'I.KI 2018-19'!$B$9:$B$393,0))),"")</f>
        <v>0</v>
      </c>
      <c r="BE365" s="156">
        <f>_xlfn.IFNA(_xlfn.IFNA(INDEX('I.Supplementary 2018-19'!Z$8:Z$157,MATCH($B365,'I.Supplementary 2018-19'!$B$8:$B$157,0)),INDEX('I.KI 2018-19'!Z$9:Z$393,MATCH($B365,'I.KI 2018-19'!$B$9:$B$393,0))),"")</f>
        <v>79.686581858384216</v>
      </c>
      <c r="BF365" s="193">
        <f>_xlfn.IFNA(_xlfn.IFNA(INDEX('I.Supplementary 2018-19'!AA$8:AA$157,MATCH($B365,'I.Supplementary 2018-19'!$B$8:$B$157,0)),INDEX('I.KI 2018-19'!AA$9:AA$393,MATCH($B365,'I.KI 2018-19'!$B$9:$B$393,0))),"")</f>
        <v>12.090701346307261</v>
      </c>
      <c r="BG365" s="193">
        <f>_xlfn.IFNA(_xlfn.IFNA(INDEX('I.Supplementary 2018-19'!AB$8:AB$157,MATCH($B365,'I.Supplementary 2018-19'!$B$8:$B$157,0)),INDEX('I.KI 2018-19'!AB$9:AB$393,MATCH($B365,'I.KI 2018-19'!$B$9:$B$393,0))),"")</f>
        <v>0</v>
      </c>
      <c r="BH365" s="193">
        <f>_xlfn.IFNA(_xlfn.IFNA(INDEX('I.Supplementary 2018-19'!AC$8:AC$157,MATCH($B365,'I.Supplementary 2018-19'!$B$8:$B$157,0)),INDEX('I.KI 2018-19'!AC$9:AC$393,MATCH($B365,'I.KI 2018-19'!$B$9:$B$393,0))),"")</f>
        <v>0</v>
      </c>
      <c r="BI365" s="157">
        <f>_xlfn.IFNA(_xlfn.IFNA(INDEX('I.Supplementary 2018-19'!AD$8:AD$157,MATCH($B365,'I.Supplementary 2018-19'!$B$8:$B$157,0)),INDEX('I.KI 2018-19'!AD$9:AD$393,MATCH($B365,'I.KI 2018-19'!$B$9:$B$393,0))),"")</f>
        <v>0</v>
      </c>
      <c r="BJ365" s="149"/>
      <c r="BK365" s="156">
        <f>_xlfn.IFNA(IF($B365=$B$381,0,IF($B365=$B$382,0,_xlfn.IFNA(INDEX('I.Supplementary 2018-19'!I$8:I$157,MATCH($B365,'I.Supplementary 2018-19'!$B$8:$B$157,0)),INDEX('I.KI 2018-19'!I$9:I$393,MATCH($B365,'I.KI 2018-19'!$B$9:$B$393,0))))),"")</f>
        <v>23.871864282634473</v>
      </c>
      <c r="BL365" s="149">
        <f>_xlfn.IFNA(IF($B365=$B$381,0,IF($B365=$B$382,0,_xlfn.IFNA(INDEX('I.Supplementary 2018-19'!J$8:J$157,MATCH($B365,'I.Supplementary 2018-19'!$B$8:$B$157,0)),INDEX('I.KI 2018-19'!J$9:J$393,MATCH($B365,'I.KI 2018-19'!$B$9:$B$393,0))))),"")</f>
        <v>67.905418922057009</v>
      </c>
      <c r="BM365" s="157">
        <f>_xlfn.IFNA(IF($B365=$B$381,0,IF($B365=$B$382,0,_xlfn.IFNA(INDEX('I.Supplementary 2018-19'!H$8:H$157,MATCH($B365,'I.Supplementary 2018-19'!$B$8:$B$157,0)),INDEX('I.KI 2018-19'!H$9:H$393,MATCH($B365,'I.KI 2018-19'!$B$9:$B$393,0))))),"")</f>
        <v>91.777283204691486</v>
      </c>
    </row>
    <row r="366" spans="2:65">
      <c r="B366" s="121" t="str">
        <f>'Calculations for 2021-22'!B366</f>
        <v>E3902</v>
      </c>
      <c r="C366" s="160" t="str">
        <f>'Calculations for 2021-22'!D366</f>
        <v>E3902</v>
      </c>
      <c r="D366" t="str">
        <f>'Calculations for 2021-22'!E366</f>
        <v>UNINFIR</v>
      </c>
      <c r="E366">
        <f>'Calculations for 2021-22'!F366</f>
        <v>0</v>
      </c>
      <c r="F366" s="120" t="str">
        <f>'Calculations for 2021-22'!H366</f>
        <v>Wiltshire</v>
      </c>
      <c r="G366" s="156">
        <f>_xlfn.IFNA(INDEX('I.KI 2016-17'!M$8:M$391,MATCH($B366,'I.KI 2016-17'!$B$8:$B$391,0)),"")</f>
        <v>30.31341635862</v>
      </c>
      <c r="H366" s="149">
        <f>_xlfn.IFNA(INDEX('I.KI 2016-17'!N$8:N$391,MATCH($B366,'I.KI 2016-17'!$B$8:$B$391,0)),"")</f>
        <v>4.4121573860970003</v>
      </c>
      <c r="I366" s="149">
        <f>_xlfn.IFNA(INDEX('I.KI 2016-17'!O$8:O$391,MATCH($B366,'I.KI 2016-17'!$B$8:$B$391,0)),"")</f>
        <v>0</v>
      </c>
      <c r="J366" s="149">
        <f>_xlfn.IFNA(INDEX('I.KI 2016-17'!P$8:P$391,MATCH($B366,'I.KI 2016-17'!$B$8:$B$391,0)),"")</f>
        <v>0</v>
      </c>
      <c r="K366" s="157">
        <f>_xlfn.IFNA(INDEX('I.KI 2016-17'!Q$8:Q$391,MATCH($B366,'I.KI 2016-17'!$B$8:$B$391,0)),"")</f>
        <v>0</v>
      </c>
      <c r="L366" s="156">
        <f>_xlfn.IFNA(INDEX('I.KI 2016-17'!R$8:R$391,MATCH($B366,'I.KI 2016-17'!$B$8:$B$391,0)),"")</f>
        <v>42.813475215526999</v>
      </c>
      <c r="M366" s="193">
        <f>_xlfn.IFNA(INDEX('I.KI 2016-17'!S$8:S$391,MATCH($B366,'I.KI 2016-17'!$B$8:$B$391,0)),"")</f>
        <v>10.166177853873</v>
      </c>
      <c r="N366" s="193">
        <f>_xlfn.IFNA(INDEX('I.KI 2016-17'!T$8:T$391,MATCH($B366,'I.KI 2016-17'!$B$8:$B$391,0)),"")</f>
        <v>0</v>
      </c>
      <c r="O366" s="193">
        <f>_xlfn.IFNA(INDEX('I.KI 2016-17'!U$8:U$391,MATCH($B366,'I.KI 2016-17'!$B$8:$B$391,0)),"")</f>
        <v>0</v>
      </c>
      <c r="P366" s="157">
        <f>_xlfn.IFNA(INDEX('I.KI 2016-17'!V$8:V$391,MATCH($B366,'I.KI 2016-17'!$B$8:$B$391,0)),"")</f>
        <v>0</v>
      </c>
      <c r="Q366" s="156">
        <f>_xlfn.IFNA(INDEX('I.KI 2016-17'!W$8:W$391,MATCH($B366,'I.KI 2016-17'!$B$8:$B$391,0)),"")</f>
        <v>73.126891574146995</v>
      </c>
      <c r="R366" s="193">
        <f>_xlfn.IFNA(INDEX('I.KI 2016-17'!X$8:X$391,MATCH($B366,'I.KI 2016-17'!$B$8:$B$391,0)),"")</f>
        <v>14.57833523997</v>
      </c>
      <c r="S366" s="193">
        <f>_xlfn.IFNA(INDEX('I.KI 2016-17'!Y$8:Y$391,MATCH($B366,'I.KI 2016-17'!$B$8:$B$391,0)),"")</f>
        <v>0</v>
      </c>
      <c r="T366" s="193">
        <f>_xlfn.IFNA(INDEX('I.KI 2016-17'!Z$8:Z$391,MATCH($B366,'I.KI 2016-17'!$B$8:$B$391,0)),"")</f>
        <v>0</v>
      </c>
      <c r="U366" s="157">
        <f>_xlfn.IFNA(INDEX('I.KI 2016-17'!AA$8:AA$391,MATCH($B366,'I.KI 2016-17'!$B$8:$B$391,0)),"")</f>
        <v>0</v>
      </c>
      <c r="V366" s="149"/>
      <c r="W366" s="154">
        <f>_xlfn.IFNA(INDEX('I.KI 2016-17'!$H$8:$H$391,MATCH(B366,'I.KI 2016-17'!$B$8:$B$391,0)),"")</f>
        <v>34.725573744717003</v>
      </c>
      <c r="X366" s="153">
        <f>_xlfn.IFNA(INDEX('I.KI 2016-17'!$I$8:$I$391,MATCH(B366,'I.KI 2016-17'!$B$8:$B$391,0)),"")</f>
        <v>52.979653069399994</v>
      </c>
      <c r="Y366" s="155">
        <f>_xlfn.IFNA(INDEX('I.KI 2016-17'!$G$8:$G$391,MATCH(B366,'I.KI 2016-17'!$B$8:$B$391,0)),"")</f>
        <v>87.705226814116998</v>
      </c>
      <c r="Z366" s="149"/>
      <c r="AA366" s="156">
        <f>_xlfn.IFNA(IF($B366=$B$382,0,_xlfn.IFNA(INDEX('I.Supplementary 2017-18'!N$8:N$35,MATCH($B366,'I.Supplementary 2017-18'!$B$8:$B$35,0)),INDEX('I.KI 2017-18'!N$9:N$393,MATCH($B366,'I.KI 2017-18'!$B$9:$B$393,0)))),"")</f>
        <v>17.613693871340693</v>
      </c>
      <c r="AB366" s="193">
        <f>_xlfn.IFNA(IF($B366=$B$382,0,_xlfn.IFNA(INDEX('I.Supplementary 2017-18'!O$8:O$35,MATCH($B366,'I.Supplementary 2017-18'!$B$8:$B$35,0)),INDEX('I.KI 2017-18'!O$9:O$393,MATCH($B366,'I.KI 2017-18'!$B$9:$B$393,0)))),"")</f>
        <v>0.6739682143939435</v>
      </c>
      <c r="AC366" s="193">
        <f>_xlfn.IFNA(IF($B366=$B$382,0,_xlfn.IFNA(INDEX('I.Supplementary 2017-18'!P$8:P$35,MATCH($B366,'I.Supplementary 2017-18'!$B$8:$B$35,0)),INDEX('I.KI 2017-18'!P$9:P$393,MATCH($B366,'I.KI 2017-18'!$B$9:$B$393,0)))),"")</f>
        <v>0</v>
      </c>
      <c r="AD366" s="193">
        <f>_xlfn.IFNA(IF($B366=$B$382,0,_xlfn.IFNA(INDEX('I.Supplementary 2017-18'!Q$8:Q$35,MATCH($B366,'I.Supplementary 2017-18'!$B$8:$B$35,0)),INDEX('I.KI 2017-18'!Q$9:Q$393,MATCH($B366,'I.KI 2017-18'!$B$9:$B$393,0)))),"")</f>
        <v>0</v>
      </c>
      <c r="AE366" s="157">
        <f>_xlfn.IFNA(IF($B366=$B$382,0,_xlfn.IFNA(INDEX('I.Supplementary 2017-18'!R$8:R$35,MATCH($B366,'I.Supplementary 2017-18'!$B$8:$B$35,0)),INDEX('I.KI 2017-18'!R$9:R$393,MATCH($B366,'I.KI 2017-18'!$B$9:$B$393,0)))),"")</f>
        <v>0</v>
      </c>
      <c r="AF366" s="156">
        <f>_xlfn.IFNA(IF($B366=$B$382,0,_xlfn.IFNA(INDEX('I.Supplementary 2017-18'!S$8:S$35,MATCH($B366,'I.Supplementary 2017-18'!$B$8:$B$35,0)),INDEX('I.KI 2017-18'!S$9:S$393,MATCH($B366,'I.KI 2017-18'!$B$9:$B$393,0)))),"")</f>
        <v>43.687556181021193</v>
      </c>
      <c r="AG366" s="193">
        <f>_xlfn.IFNA(IF($B366=$B$382,0,_xlfn.IFNA(INDEX('I.Supplementary 2017-18'!T$8:T$35,MATCH($B366,'I.Supplementary 2017-18'!$B$8:$B$35,0)),INDEX('I.KI 2017-18'!T$9:T$393,MATCH($B366,'I.KI 2017-18'!$B$9:$B$393,0)))),"")</f>
        <v>10.373730791567633</v>
      </c>
      <c r="AH366" s="193">
        <f>_xlfn.IFNA(IF($B366=$B$382,0,_xlfn.IFNA(INDEX('I.Supplementary 2017-18'!U$8:U$35,MATCH($B366,'I.Supplementary 2017-18'!$B$8:$B$35,0)),INDEX('I.KI 2017-18'!U$9:U$393,MATCH($B366,'I.KI 2017-18'!$B$9:$B$393,0)))),"")</f>
        <v>0</v>
      </c>
      <c r="AI366" s="193">
        <f>_xlfn.IFNA(IF($B366=$B$382,0,_xlfn.IFNA(INDEX('I.Supplementary 2017-18'!V$8:V$35,MATCH($B366,'I.Supplementary 2017-18'!$B$8:$B$35,0)),INDEX('I.KI 2017-18'!V$9:V$393,MATCH($B366,'I.KI 2017-18'!$B$9:$B$393,0)))),"")</f>
        <v>0</v>
      </c>
      <c r="AJ366" s="157">
        <f>_xlfn.IFNA(IF($B366=$B$382,0,_xlfn.IFNA(INDEX('I.Supplementary 2017-18'!W$8:W$35,MATCH($B366,'I.Supplementary 2017-18'!$B$8:$B$35,0)),INDEX('I.KI 2017-18'!W$9:W$393,MATCH($B366,'I.KI 2017-18'!$B$9:$B$393,0)))),"")</f>
        <v>0</v>
      </c>
      <c r="AK366" s="156">
        <f>_xlfn.IFNA(IF($B366=$B$382,0,_xlfn.IFNA(INDEX('I.Supplementary 2017-18'!X$8:X$35,MATCH($B366,'I.Supplementary 2017-18'!$B$8:$B$35,0)),INDEX('I.KI 2017-18'!X$9:X$393,MATCH($B366,'I.KI 2017-18'!$B$9:$B$393,0)))),"")</f>
        <v>61.301250052361887</v>
      </c>
      <c r="AL366" s="193">
        <f>_xlfn.IFNA(IF($B366=$B$382,0,_xlfn.IFNA(INDEX('I.Supplementary 2017-18'!Y$8:Y$35,MATCH($B366,'I.Supplementary 2017-18'!$B$8:$B$35,0)),INDEX('I.KI 2017-18'!Y$9:Y$393,MATCH($B366,'I.KI 2017-18'!$B$9:$B$393,0)))),"")</f>
        <v>11.047699005961576</v>
      </c>
      <c r="AM366" s="193">
        <f>_xlfn.IFNA(IF($B366=$B$382,0,_xlfn.IFNA(INDEX('I.Supplementary 2017-18'!Z$8:Z$35,MATCH($B366,'I.Supplementary 2017-18'!$B$8:$B$35,0)),INDEX('I.KI 2017-18'!Z$9:Z$393,MATCH($B366,'I.KI 2017-18'!$B$9:$B$393,0)))),"")</f>
        <v>0</v>
      </c>
      <c r="AN366" s="193">
        <f>_xlfn.IFNA(IF($B366=$B$382,0,_xlfn.IFNA(INDEX('I.Supplementary 2017-18'!AA$8:AA$35,MATCH($B366,'I.Supplementary 2017-18'!$B$8:$B$35,0)),INDEX('I.KI 2017-18'!AA$9:AA$393,MATCH($B366,'I.KI 2017-18'!$B$9:$B$393,0)))),"")</f>
        <v>0</v>
      </c>
      <c r="AO366" s="157">
        <f>_xlfn.IFNA(IF($B366=$B$382,0,_xlfn.IFNA(INDEX('I.Supplementary 2017-18'!AB$8:AB$35,MATCH($B366,'I.Supplementary 2017-18'!$B$8:$B$35,0)),INDEX('I.KI 2017-18'!AB$9:AB$393,MATCH($B366,'I.KI 2017-18'!$B$9:$B$393,0)))),"")</f>
        <v>0</v>
      </c>
      <c r="AP366" s="149"/>
      <c r="AQ366" s="156">
        <f>_xlfn.IFNA(IF($B366=$B$381,0,IF($B366=$B$382,0,_xlfn.IFNA(INDEX('I.Supplementary 2017-18'!I$8:I$35,MATCH($B366,'I.Supplementary 2017-18'!$B$8:$B$35,0)),INDEX('I.KI 2017-18'!I$9:I$393,MATCH($B366,'I.KI 2017-18'!$B$9:$B$393,0))))),"")</f>
        <v>18.287662085734635</v>
      </c>
      <c r="AR366" s="149">
        <f>_xlfn.IFNA(IF($B366=$B$381,0,IF($B366=$B$382,0,_xlfn.IFNA(INDEX('I.Supplementary 2017-18'!J$8:J$35,MATCH($B366,'I.Supplementary 2017-18'!$B$8:$B$35,0)),INDEX('I.KI 2017-18'!J$9:J$393,MATCH($B366,'I.KI 2017-18'!$B$9:$B$393,0))))),"")</f>
        <v>54.061286972588825</v>
      </c>
      <c r="AS366" s="157">
        <f>_xlfn.IFNA(IF($B366=$B$381,0,IF($B366=$B$382,0,_xlfn.IFNA(INDEX('I.Supplementary 2017-18'!H$8:H$35,MATCH($B366,'I.Supplementary 2017-18'!$B$8:$B$35,0)),INDEX('I.KI 2017-18'!H$9:H$393,MATCH($B366,'I.KI 2017-18'!$B$9:$B$393,0))))),"")</f>
        <v>72.348949058323456</v>
      </c>
      <c r="AT366" s="149"/>
      <c r="AU366" s="156">
        <f>_xlfn.IFNA(_xlfn.IFNA(INDEX('I.Supplementary 2018-19'!P$8:P$157,MATCH($B366,'I.Supplementary 2018-19'!$B$8:$B$157,0)),INDEX('I.KI 2018-19'!P$9:P$393,MATCH($B366,'I.KI 2018-19'!$B$9:$B$393,0))),"")</f>
        <v>9.5755166229622368</v>
      </c>
      <c r="AV366" s="193">
        <f>_xlfn.IFNA(_xlfn.IFNA(INDEX('I.Supplementary 2018-19'!Q$8:Q$157,MATCH($B366,'I.Supplementary 2018-19'!$B$8:$B$157,0)),INDEX('I.KI 2018-19'!Q$9:Q$393,MATCH($B366,'I.KI 2018-19'!$B$9:$B$393,0))),"")</f>
        <v>-1.5294298281522916</v>
      </c>
      <c r="AW366" s="193">
        <f>_xlfn.IFNA(_xlfn.IFNA(INDEX('I.Supplementary 2018-19'!R$8:R$157,MATCH($B366,'I.Supplementary 2018-19'!$B$8:$B$157,0)),INDEX('I.KI 2018-19'!R$9:R$393,MATCH($B366,'I.KI 2018-19'!$B$9:$B$393,0))),"")</f>
        <v>0</v>
      </c>
      <c r="AX366" s="193">
        <f>_xlfn.IFNA(_xlfn.IFNA(INDEX('I.Supplementary 2018-19'!S$8:S$157,MATCH($B366,'I.Supplementary 2018-19'!$B$8:$B$157,0)),INDEX('I.KI 2018-19'!S$9:S$393,MATCH($B366,'I.KI 2018-19'!$B$9:$B$393,0))),"")</f>
        <v>0</v>
      </c>
      <c r="AY366" s="157">
        <f>_xlfn.IFNA(_xlfn.IFNA(INDEX('I.Supplementary 2018-19'!T$8:T$157,MATCH($B366,'I.Supplementary 2018-19'!$B$8:$B$157,0)),INDEX('I.KI 2018-19'!T$9:T$393,MATCH($B366,'I.KI 2018-19'!$B$9:$B$393,0))),"")</f>
        <v>0</v>
      </c>
      <c r="AZ366" s="156">
        <f>_xlfn.IFNA(_xlfn.IFNA(INDEX('I.Supplementary 2018-19'!U$8:U$157,MATCH($B366,'I.Supplementary 2018-19'!$B$8:$B$157,0)),INDEX('I.KI 2018-19'!U$9:U$393,MATCH($B366,'I.KI 2018-19'!$B$9:$B$393,0))),"")</f>
        <v>45.000057868863024</v>
      </c>
      <c r="BA366" s="193">
        <f>_xlfn.IFNA(_xlfn.IFNA(INDEX('I.Supplementary 2018-19'!V$8:V$157,MATCH($B366,'I.Supplementary 2018-19'!$B$8:$B$157,0)),INDEX('I.KI 2018-19'!V$9:V$393,MATCH($B366,'I.KI 2018-19'!$B$9:$B$393,0))),"")</f>
        <v>10.685387939812154</v>
      </c>
      <c r="BB366" s="193">
        <f>_xlfn.IFNA(_xlfn.IFNA(INDEX('I.Supplementary 2018-19'!W$8:W$157,MATCH($B366,'I.Supplementary 2018-19'!$B$8:$B$157,0)),INDEX('I.KI 2018-19'!W$9:W$393,MATCH($B366,'I.KI 2018-19'!$B$9:$B$393,0))),"")</f>
        <v>0</v>
      </c>
      <c r="BC366" s="193">
        <f>_xlfn.IFNA(_xlfn.IFNA(INDEX('I.Supplementary 2018-19'!X$8:X$157,MATCH($B366,'I.Supplementary 2018-19'!$B$8:$B$157,0)),INDEX('I.KI 2018-19'!X$9:X$393,MATCH($B366,'I.KI 2018-19'!$B$9:$B$393,0))),"")</f>
        <v>0</v>
      </c>
      <c r="BD366" s="157">
        <f>_xlfn.IFNA(_xlfn.IFNA(INDEX('I.Supplementary 2018-19'!Y$8:Y$157,MATCH($B366,'I.Supplementary 2018-19'!$B$8:$B$157,0)),INDEX('I.KI 2018-19'!Y$9:Y$393,MATCH($B366,'I.KI 2018-19'!$B$9:$B$393,0))),"")</f>
        <v>0</v>
      </c>
      <c r="BE366" s="156">
        <f>_xlfn.IFNA(_xlfn.IFNA(INDEX('I.Supplementary 2018-19'!Z$8:Z$157,MATCH($B366,'I.Supplementary 2018-19'!$B$8:$B$157,0)),INDEX('I.KI 2018-19'!Z$9:Z$393,MATCH($B366,'I.KI 2018-19'!$B$9:$B$393,0))),"")</f>
        <v>54.575574491825265</v>
      </c>
      <c r="BF366" s="193">
        <f>_xlfn.IFNA(_xlfn.IFNA(INDEX('I.Supplementary 2018-19'!AA$8:AA$157,MATCH($B366,'I.Supplementary 2018-19'!$B$8:$B$157,0)),INDEX('I.KI 2018-19'!AA$9:AA$393,MATCH($B366,'I.KI 2018-19'!$B$9:$B$393,0))),"")</f>
        <v>9.1559581116598618</v>
      </c>
      <c r="BG366" s="193">
        <f>_xlfn.IFNA(_xlfn.IFNA(INDEX('I.Supplementary 2018-19'!AB$8:AB$157,MATCH($B366,'I.Supplementary 2018-19'!$B$8:$B$157,0)),INDEX('I.KI 2018-19'!AB$9:AB$393,MATCH($B366,'I.KI 2018-19'!$B$9:$B$393,0))),"")</f>
        <v>0</v>
      </c>
      <c r="BH366" s="193">
        <f>_xlfn.IFNA(_xlfn.IFNA(INDEX('I.Supplementary 2018-19'!AC$8:AC$157,MATCH($B366,'I.Supplementary 2018-19'!$B$8:$B$157,0)),INDEX('I.KI 2018-19'!AC$9:AC$393,MATCH($B366,'I.KI 2018-19'!$B$9:$B$393,0))),"")</f>
        <v>0</v>
      </c>
      <c r="BI366" s="157">
        <f>_xlfn.IFNA(_xlfn.IFNA(INDEX('I.Supplementary 2018-19'!AD$8:AD$157,MATCH($B366,'I.Supplementary 2018-19'!$B$8:$B$157,0)),INDEX('I.KI 2018-19'!AD$9:AD$393,MATCH($B366,'I.KI 2018-19'!$B$9:$B$393,0))),"")</f>
        <v>0</v>
      </c>
      <c r="BJ366" s="149"/>
      <c r="BK366" s="156">
        <f>_xlfn.IFNA(IF($B366=$B$381,0,IF($B366=$B$382,0,_xlfn.IFNA(INDEX('I.Supplementary 2018-19'!I$8:I$157,MATCH($B366,'I.Supplementary 2018-19'!$B$8:$B$157,0)),INDEX('I.KI 2018-19'!I$9:I$393,MATCH($B366,'I.KI 2018-19'!$B$9:$B$393,0))))),"")</f>
        <v>8.0460867948099448</v>
      </c>
      <c r="BL366" s="149">
        <f>_xlfn.IFNA(IF($B366=$B$381,0,IF($B366=$B$382,0,_xlfn.IFNA(INDEX('I.Supplementary 2018-19'!J$8:J$157,MATCH($B366,'I.Supplementary 2018-19'!$B$8:$B$157,0)),INDEX('I.KI 2018-19'!J$9:J$393,MATCH($B366,'I.KI 2018-19'!$B$9:$B$393,0))))),"")</f>
        <v>55.685445808675176</v>
      </c>
      <c r="BM366" s="157">
        <f>_xlfn.IFNA(IF($B366=$B$381,0,IF($B366=$B$382,0,_xlfn.IFNA(INDEX('I.Supplementary 2018-19'!H$8:H$157,MATCH($B366,'I.Supplementary 2018-19'!$B$8:$B$157,0)),INDEX('I.KI 2018-19'!H$9:H$393,MATCH($B366,'I.KI 2018-19'!$B$9:$B$393,0))))),"")</f>
        <v>63.731532603485121</v>
      </c>
    </row>
    <row r="367" spans="2:65">
      <c r="B367" s="121" t="str">
        <f>'Calculations for 2021-22'!B367</f>
        <v>E1743</v>
      </c>
      <c r="C367" s="160" t="str">
        <f>'Calculations for 2021-22'!D367</f>
        <v>E1743</v>
      </c>
      <c r="D367" t="str">
        <f>'Calculations for 2021-22'!E367</f>
        <v>SD</v>
      </c>
      <c r="E367">
        <f>'Calculations for 2021-22'!F367</f>
        <v>0</v>
      </c>
      <c r="F367" s="120" t="str">
        <f>'Calculations for 2021-22'!H367</f>
        <v>Winchester</v>
      </c>
      <c r="G367" s="156">
        <f>_xlfn.IFNA(INDEX('I.KI 2016-17'!M$8:M$391,MATCH($B367,'I.KI 2016-17'!$B$8:$B$391,0)),"")</f>
        <v>0</v>
      </c>
      <c r="H367" s="149">
        <f>_xlfn.IFNA(INDEX('I.KI 2016-17'!N$8:N$391,MATCH($B367,'I.KI 2016-17'!$B$8:$B$391,0)),"")</f>
        <v>1.00301527702</v>
      </c>
      <c r="I367" s="149">
        <f>_xlfn.IFNA(INDEX('I.KI 2016-17'!O$8:O$391,MATCH($B367,'I.KI 2016-17'!$B$8:$B$391,0)),"")</f>
        <v>0</v>
      </c>
      <c r="J367" s="149">
        <f>_xlfn.IFNA(INDEX('I.KI 2016-17'!P$8:P$391,MATCH($B367,'I.KI 2016-17'!$B$8:$B$391,0)),"")</f>
        <v>0</v>
      </c>
      <c r="K367" s="157">
        <f>_xlfn.IFNA(INDEX('I.KI 2016-17'!Q$8:Q$391,MATCH($B367,'I.KI 2016-17'!$B$8:$B$391,0)),"")</f>
        <v>0</v>
      </c>
      <c r="L367" s="156">
        <f>_xlfn.IFNA(INDEX('I.KI 2016-17'!R$8:R$391,MATCH($B367,'I.KI 2016-17'!$B$8:$B$391,0)),"")</f>
        <v>0</v>
      </c>
      <c r="M367" s="193">
        <f>_xlfn.IFNA(INDEX('I.KI 2016-17'!S$8:S$391,MATCH($B367,'I.KI 2016-17'!$B$8:$B$391,0)),"")</f>
        <v>2.0408990436579999</v>
      </c>
      <c r="N367" s="193">
        <f>_xlfn.IFNA(INDEX('I.KI 2016-17'!T$8:T$391,MATCH($B367,'I.KI 2016-17'!$B$8:$B$391,0)),"")</f>
        <v>0</v>
      </c>
      <c r="O367" s="193">
        <f>_xlfn.IFNA(INDEX('I.KI 2016-17'!U$8:U$391,MATCH($B367,'I.KI 2016-17'!$B$8:$B$391,0)),"")</f>
        <v>0</v>
      </c>
      <c r="P367" s="157">
        <f>_xlfn.IFNA(INDEX('I.KI 2016-17'!V$8:V$391,MATCH($B367,'I.KI 2016-17'!$B$8:$B$391,0)),"")</f>
        <v>0</v>
      </c>
      <c r="Q367" s="156">
        <f>_xlfn.IFNA(INDEX('I.KI 2016-17'!W$8:W$391,MATCH($B367,'I.KI 2016-17'!$B$8:$B$391,0)),"")</f>
        <v>0</v>
      </c>
      <c r="R367" s="193">
        <f>_xlfn.IFNA(INDEX('I.KI 2016-17'!X$8:X$391,MATCH($B367,'I.KI 2016-17'!$B$8:$B$391,0)),"")</f>
        <v>3.0439143206779997</v>
      </c>
      <c r="S367" s="193">
        <f>_xlfn.IFNA(INDEX('I.KI 2016-17'!Y$8:Y$391,MATCH($B367,'I.KI 2016-17'!$B$8:$B$391,0)),"")</f>
        <v>0</v>
      </c>
      <c r="T367" s="193">
        <f>_xlfn.IFNA(INDEX('I.KI 2016-17'!Z$8:Z$391,MATCH($B367,'I.KI 2016-17'!$B$8:$B$391,0)),"")</f>
        <v>0</v>
      </c>
      <c r="U367" s="157">
        <f>_xlfn.IFNA(INDEX('I.KI 2016-17'!AA$8:AA$391,MATCH($B367,'I.KI 2016-17'!$B$8:$B$391,0)),"")</f>
        <v>0</v>
      </c>
      <c r="V367" s="149"/>
      <c r="W367" s="154">
        <f>_xlfn.IFNA(INDEX('I.KI 2016-17'!$H$8:$H$391,MATCH(B367,'I.KI 2016-17'!$B$8:$B$391,0)),"")</f>
        <v>1.00301527702</v>
      </c>
      <c r="X367" s="153">
        <f>_xlfn.IFNA(INDEX('I.KI 2016-17'!$I$8:$I$391,MATCH(B367,'I.KI 2016-17'!$B$8:$B$391,0)),"")</f>
        <v>2.0408990436579999</v>
      </c>
      <c r="Y367" s="155">
        <f>_xlfn.IFNA(INDEX('I.KI 2016-17'!$G$8:$G$391,MATCH(B367,'I.KI 2016-17'!$B$8:$B$391,0)),"")</f>
        <v>3.0439143206779997</v>
      </c>
      <c r="Z367" s="149"/>
      <c r="AA367" s="156">
        <f>_xlfn.IFNA(IF($B367=$B$382,0,_xlfn.IFNA(INDEX('I.Supplementary 2017-18'!N$8:N$35,MATCH($B367,'I.Supplementary 2017-18'!$B$8:$B$35,0)),INDEX('I.KI 2017-18'!N$9:N$393,MATCH($B367,'I.KI 2017-18'!$B$9:$B$393,0)))),"")</f>
        <v>0</v>
      </c>
      <c r="AB367" s="193">
        <f>_xlfn.IFNA(IF($B367=$B$382,0,_xlfn.IFNA(INDEX('I.Supplementary 2017-18'!O$8:O$35,MATCH($B367,'I.Supplementary 2017-18'!$B$8:$B$35,0)),INDEX('I.KI 2017-18'!O$9:O$393,MATCH($B367,'I.KI 2017-18'!$B$9:$B$393,0)))),"")</f>
        <v>0.38101160929885691</v>
      </c>
      <c r="AC367" s="193">
        <f>_xlfn.IFNA(IF($B367=$B$382,0,_xlfn.IFNA(INDEX('I.Supplementary 2017-18'!P$8:P$35,MATCH($B367,'I.Supplementary 2017-18'!$B$8:$B$35,0)),INDEX('I.KI 2017-18'!P$9:P$393,MATCH($B367,'I.KI 2017-18'!$B$9:$B$393,0)))),"")</f>
        <v>0</v>
      </c>
      <c r="AD367" s="193">
        <f>_xlfn.IFNA(IF($B367=$B$382,0,_xlfn.IFNA(INDEX('I.Supplementary 2017-18'!Q$8:Q$35,MATCH($B367,'I.Supplementary 2017-18'!$B$8:$B$35,0)),INDEX('I.KI 2017-18'!Q$9:Q$393,MATCH($B367,'I.KI 2017-18'!$B$9:$B$393,0)))),"")</f>
        <v>0</v>
      </c>
      <c r="AE367" s="157">
        <f>_xlfn.IFNA(IF($B367=$B$382,0,_xlfn.IFNA(INDEX('I.Supplementary 2017-18'!R$8:R$35,MATCH($B367,'I.Supplementary 2017-18'!$B$8:$B$35,0)),INDEX('I.KI 2017-18'!R$9:R$393,MATCH($B367,'I.KI 2017-18'!$B$9:$B$393,0)))),"")</f>
        <v>0</v>
      </c>
      <c r="AF367" s="156">
        <f>_xlfn.IFNA(IF($B367=$B$382,0,_xlfn.IFNA(INDEX('I.Supplementary 2017-18'!S$8:S$35,MATCH($B367,'I.Supplementary 2017-18'!$B$8:$B$35,0)),INDEX('I.KI 2017-18'!S$9:S$393,MATCH($B367,'I.KI 2017-18'!$B$9:$B$393,0)))),"")</f>
        <v>0</v>
      </c>
      <c r="AG367" s="193">
        <f>_xlfn.IFNA(IF($B367=$B$382,0,_xlfn.IFNA(INDEX('I.Supplementary 2017-18'!T$8:T$35,MATCH($B367,'I.Supplementary 2017-18'!$B$8:$B$35,0)),INDEX('I.KI 2017-18'!T$9:T$393,MATCH($B367,'I.KI 2017-18'!$B$9:$B$393,0)))),"")</f>
        <v>2.0825660888482438</v>
      </c>
      <c r="AH367" s="193">
        <f>_xlfn.IFNA(IF($B367=$B$382,0,_xlfn.IFNA(INDEX('I.Supplementary 2017-18'!U$8:U$35,MATCH($B367,'I.Supplementary 2017-18'!$B$8:$B$35,0)),INDEX('I.KI 2017-18'!U$9:U$393,MATCH($B367,'I.KI 2017-18'!$B$9:$B$393,0)))),"")</f>
        <v>0</v>
      </c>
      <c r="AI367" s="193">
        <f>_xlfn.IFNA(IF($B367=$B$382,0,_xlfn.IFNA(INDEX('I.Supplementary 2017-18'!V$8:V$35,MATCH($B367,'I.Supplementary 2017-18'!$B$8:$B$35,0)),INDEX('I.KI 2017-18'!V$9:V$393,MATCH($B367,'I.KI 2017-18'!$B$9:$B$393,0)))),"")</f>
        <v>0</v>
      </c>
      <c r="AJ367" s="157">
        <f>_xlfn.IFNA(IF($B367=$B$382,0,_xlfn.IFNA(INDEX('I.Supplementary 2017-18'!W$8:W$35,MATCH($B367,'I.Supplementary 2017-18'!$B$8:$B$35,0)),INDEX('I.KI 2017-18'!W$9:W$393,MATCH($B367,'I.KI 2017-18'!$B$9:$B$393,0)))),"")</f>
        <v>0</v>
      </c>
      <c r="AK367" s="156">
        <f>_xlfn.IFNA(IF($B367=$B$382,0,_xlfn.IFNA(INDEX('I.Supplementary 2017-18'!X$8:X$35,MATCH($B367,'I.Supplementary 2017-18'!$B$8:$B$35,0)),INDEX('I.KI 2017-18'!X$9:X$393,MATCH($B367,'I.KI 2017-18'!$B$9:$B$393,0)))),"")</f>
        <v>0</v>
      </c>
      <c r="AL367" s="193">
        <f>_xlfn.IFNA(IF($B367=$B$382,0,_xlfn.IFNA(INDEX('I.Supplementary 2017-18'!Y$8:Y$35,MATCH($B367,'I.Supplementary 2017-18'!$B$8:$B$35,0)),INDEX('I.KI 2017-18'!Y$9:Y$393,MATCH($B367,'I.KI 2017-18'!$B$9:$B$393,0)))),"")</f>
        <v>2.4635776981471009</v>
      </c>
      <c r="AM367" s="193">
        <f>_xlfn.IFNA(IF($B367=$B$382,0,_xlfn.IFNA(INDEX('I.Supplementary 2017-18'!Z$8:Z$35,MATCH($B367,'I.Supplementary 2017-18'!$B$8:$B$35,0)),INDEX('I.KI 2017-18'!Z$9:Z$393,MATCH($B367,'I.KI 2017-18'!$B$9:$B$393,0)))),"")</f>
        <v>0</v>
      </c>
      <c r="AN367" s="193">
        <f>_xlfn.IFNA(IF($B367=$B$382,0,_xlfn.IFNA(INDEX('I.Supplementary 2017-18'!AA$8:AA$35,MATCH($B367,'I.Supplementary 2017-18'!$B$8:$B$35,0)),INDEX('I.KI 2017-18'!AA$9:AA$393,MATCH($B367,'I.KI 2017-18'!$B$9:$B$393,0)))),"")</f>
        <v>0</v>
      </c>
      <c r="AO367" s="157">
        <f>_xlfn.IFNA(IF($B367=$B$382,0,_xlfn.IFNA(INDEX('I.Supplementary 2017-18'!AB$8:AB$35,MATCH($B367,'I.Supplementary 2017-18'!$B$8:$B$35,0)),INDEX('I.KI 2017-18'!AB$9:AB$393,MATCH($B367,'I.KI 2017-18'!$B$9:$B$393,0)))),"")</f>
        <v>0</v>
      </c>
      <c r="AP367" s="149"/>
      <c r="AQ367" s="156">
        <f>_xlfn.IFNA(IF($B367=$B$381,0,IF($B367=$B$382,0,_xlfn.IFNA(INDEX('I.Supplementary 2017-18'!I$8:I$35,MATCH($B367,'I.Supplementary 2017-18'!$B$8:$B$35,0)),INDEX('I.KI 2017-18'!I$9:I$393,MATCH($B367,'I.KI 2017-18'!$B$9:$B$393,0))))),"")</f>
        <v>0.38101160929885691</v>
      </c>
      <c r="AR367" s="149">
        <f>_xlfn.IFNA(IF($B367=$B$381,0,IF($B367=$B$382,0,_xlfn.IFNA(INDEX('I.Supplementary 2017-18'!J$8:J$35,MATCH($B367,'I.Supplementary 2017-18'!$B$8:$B$35,0)),INDEX('I.KI 2017-18'!J$9:J$393,MATCH($B367,'I.KI 2017-18'!$B$9:$B$393,0))))),"")</f>
        <v>2.0825660888482438</v>
      </c>
      <c r="AS367" s="157">
        <f>_xlfn.IFNA(IF($B367=$B$381,0,IF($B367=$B$382,0,_xlfn.IFNA(INDEX('I.Supplementary 2017-18'!H$8:H$35,MATCH($B367,'I.Supplementary 2017-18'!$B$8:$B$35,0)),INDEX('I.KI 2017-18'!H$9:H$393,MATCH($B367,'I.KI 2017-18'!$B$9:$B$393,0))))),"")</f>
        <v>2.4635776981471009</v>
      </c>
      <c r="AT367" s="149"/>
      <c r="AU367" s="156">
        <f>_xlfn.IFNA(_xlfn.IFNA(INDEX('I.Supplementary 2018-19'!P$8:P$157,MATCH($B367,'I.Supplementary 2018-19'!$B$8:$B$157,0)),INDEX('I.KI 2018-19'!P$9:P$393,MATCH($B367,'I.KI 2018-19'!$B$9:$B$393,0))),"")</f>
        <v>0</v>
      </c>
      <c r="AV367" s="193">
        <f>_xlfn.IFNA(_xlfn.IFNA(INDEX('I.Supplementary 2018-19'!Q$8:Q$157,MATCH($B367,'I.Supplementary 2018-19'!$B$8:$B$157,0)),INDEX('I.KI 2018-19'!Q$9:Q$393,MATCH($B367,'I.KI 2018-19'!$B$9:$B$393,0))),"")</f>
        <v>7.5610767597835511E-3</v>
      </c>
      <c r="AW367" s="193">
        <f>_xlfn.IFNA(_xlfn.IFNA(INDEX('I.Supplementary 2018-19'!R$8:R$157,MATCH($B367,'I.Supplementary 2018-19'!$B$8:$B$157,0)),INDEX('I.KI 2018-19'!R$9:R$393,MATCH($B367,'I.KI 2018-19'!$B$9:$B$393,0))),"")</f>
        <v>0</v>
      </c>
      <c r="AX367" s="193">
        <f>_xlfn.IFNA(_xlfn.IFNA(INDEX('I.Supplementary 2018-19'!S$8:S$157,MATCH($B367,'I.Supplementary 2018-19'!$B$8:$B$157,0)),INDEX('I.KI 2018-19'!S$9:S$393,MATCH($B367,'I.KI 2018-19'!$B$9:$B$393,0))),"")</f>
        <v>0</v>
      </c>
      <c r="AY367" s="157">
        <f>_xlfn.IFNA(_xlfn.IFNA(INDEX('I.Supplementary 2018-19'!T$8:T$157,MATCH($B367,'I.Supplementary 2018-19'!$B$8:$B$157,0)),INDEX('I.KI 2018-19'!T$9:T$393,MATCH($B367,'I.KI 2018-19'!$B$9:$B$393,0))),"")</f>
        <v>0</v>
      </c>
      <c r="AZ367" s="156">
        <f>_xlfn.IFNA(_xlfn.IFNA(INDEX('I.Supplementary 2018-19'!U$8:U$157,MATCH($B367,'I.Supplementary 2018-19'!$B$8:$B$157,0)),INDEX('I.KI 2018-19'!U$9:U$393,MATCH($B367,'I.KI 2018-19'!$B$9:$B$393,0))),"")</f>
        <v>0</v>
      </c>
      <c r="BA367" s="193">
        <f>_xlfn.IFNA(_xlfn.IFNA(INDEX('I.Supplementary 2018-19'!V$8:V$157,MATCH($B367,'I.Supplementary 2018-19'!$B$8:$B$157,0)),INDEX('I.KI 2018-19'!V$9:V$393,MATCH($B367,'I.KI 2018-19'!$B$9:$B$393,0))),"")</f>
        <v>2.1451324520325259</v>
      </c>
      <c r="BB367" s="193">
        <f>_xlfn.IFNA(_xlfn.IFNA(INDEX('I.Supplementary 2018-19'!W$8:W$157,MATCH($B367,'I.Supplementary 2018-19'!$B$8:$B$157,0)),INDEX('I.KI 2018-19'!W$9:W$393,MATCH($B367,'I.KI 2018-19'!$B$9:$B$393,0))),"")</f>
        <v>0</v>
      </c>
      <c r="BC367" s="193">
        <f>_xlfn.IFNA(_xlfn.IFNA(INDEX('I.Supplementary 2018-19'!X$8:X$157,MATCH($B367,'I.Supplementary 2018-19'!$B$8:$B$157,0)),INDEX('I.KI 2018-19'!X$9:X$393,MATCH($B367,'I.KI 2018-19'!$B$9:$B$393,0))),"")</f>
        <v>0</v>
      </c>
      <c r="BD367" s="157">
        <f>_xlfn.IFNA(_xlfn.IFNA(INDEX('I.Supplementary 2018-19'!Y$8:Y$157,MATCH($B367,'I.Supplementary 2018-19'!$B$8:$B$157,0)),INDEX('I.KI 2018-19'!Y$9:Y$393,MATCH($B367,'I.KI 2018-19'!$B$9:$B$393,0))),"")</f>
        <v>0</v>
      </c>
      <c r="BE367" s="156">
        <f>_xlfn.IFNA(_xlfn.IFNA(INDEX('I.Supplementary 2018-19'!Z$8:Z$157,MATCH($B367,'I.Supplementary 2018-19'!$B$8:$B$157,0)),INDEX('I.KI 2018-19'!Z$9:Z$393,MATCH($B367,'I.KI 2018-19'!$B$9:$B$393,0))),"")</f>
        <v>0</v>
      </c>
      <c r="BF367" s="193">
        <f>_xlfn.IFNA(_xlfn.IFNA(INDEX('I.Supplementary 2018-19'!AA$8:AA$157,MATCH($B367,'I.Supplementary 2018-19'!$B$8:$B$157,0)),INDEX('I.KI 2018-19'!AA$9:AA$393,MATCH($B367,'I.KI 2018-19'!$B$9:$B$393,0))),"")</f>
        <v>2.1526935287923092</v>
      </c>
      <c r="BG367" s="193">
        <f>_xlfn.IFNA(_xlfn.IFNA(INDEX('I.Supplementary 2018-19'!AB$8:AB$157,MATCH($B367,'I.Supplementary 2018-19'!$B$8:$B$157,0)),INDEX('I.KI 2018-19'!AB$9:AB$393,MATCH($B367,'I.KI 2018-19'!$B$9:$B$393,0))),"")</f>
        <v>0</v>
      </c>
      <c r="BH367" s="193">
        <f>_xlfn.IFNA(_xlfn.IFNA(INDEX('I.Supplementary 2018-19'!AC$8:AC$157,MATCH($B367,'I.Supplementary 2018-19'!$B$8:$B$157,0)),INDEX('I.KI 2018-19'!AC$9:AC$393,MATCH($B367,'I.KI 2018-19'!$B$9:$B$393,0))),"")</f>
        <v>0</v>
      </c>
      <c r="BI367" s="157">
        <f>_xlfn.IFNA(_xlfn.IFNA(INDEX('I.Supplementary 2018-19'!AD$8:AD$157,MATCH($B367,'I.Supplementary 2018-19'!$B$8:$B$157,0)),INDEX('I.KI 2018-19'!AD$9:AD$393,MATCH($B367,'I.KI 2018-19'!$B$9:$B$393,0))),"")</f>
        <v>0</v>
      </c>
      <c r="BJ367" s="149"/>
      <c r="BK367" s="156">
        <f>_xlfn.IFNA(IF($B367=$B$381,0,IF($B367=$B$382,0,_xlfn.IFNA(INDEX('I.Supplementary 2018-19'!I$8:I$157,MATCH($B367,'I.Supplementary 2018-19'!$B$8:$B$157,0)),INDEX('I.KI 2018-19'!I$9:I$393,MATCH($B367,'I.KI 2018-19'!$B$9:$B$393,0))))),"")</f>
        <v>7.5610767597835511E-3</v>
      </c>
      <c r="BL367" s="149">
        <f>_xlfn.IFNA(IF($B367=$B$381,0,IF($B367=$B$382,0,_xlfn.IFNA(INDEX('I.Supplementary 2018-19'!J$8:J$157,MATCH($B367,'I.Supplementary 2018-19'!$B$8:$B$157,0)),INDEX('I.KI 2018-19'!J$9:J$393,MATCH($B367,'I.KI 2018-19'!$B$9:$B$393,0))))),"")</f>
        <v>2.1451324520325259</v>
      </c>
      <c r="BM367" s="157">
        <f>_xlfn.IFNA(IF($B367=$B$381,0,IF($B367=$B$382,0,_xlfn.IFNA(INDEX('I.Supplementary 2018-19'!H$8:H$157,MATCH($B367,'I.Supplementary 2018-19'!$B$8:$B$157,0)),INDEX('I.KI 2018-19'!H$9:H$393,MATCH($B367,'I.KI 2018-19'!$B$9:$B$393,0))))),"")</f>
        <v>2.1526935287923092</v>
      </c>
    </row>
    <row r="368" spans="2:65">
      <c r="B368" s="121" t="str">
        <f>'Calculations for 2021-22'!B368</f>
        <v>E0305</v>
      </c>
      <c r="C368" s="160" t="str">
        <f>'Calculations for 2021-22'!D368</f>
        <v>E0305</v>
      </c>
      <c r="D368" t="str">
        <f>'Calculations for 2021-22'!E368</f>
        <v>UNINFIR</v>
      </c>
      <c r="E368" t="str">
        <f>'Calculations for 2021-22'!F368</f>
        <v>P1916</v>
      </c>
      <c r="F368" s="120" t="str">
        <f>'Calculations for 2021-22'!H368</f>
        <v>Windsor and Maidenhead</v>
      </c>
      <c r="G368" s="156">
        <f>_xlfn.IFNA(INDEX('I.KI 2016-17'!M$8:M$391,MATCH($B368,'I.KI 2016-17'!$B$8:$B$391,0)),"")</f>
        <v>6.3038874184020006</v>
      </c>
      <c r="H368" s="149">
        <f>_xlfn.IFNA(INDEX('I.KI 2016-17'!N$8:N$391,MATCH($B368,'I.KI 2016-17'!$B$8:$B$391,0)),"")</f>
        <v>1.317347751027</v>
      </c>
      <c r="I368" s="149">
        <f>_xlfn.IFNA(INDEX('I.KI 2016-17'!O$8:O$391,MATCH($B368,'I.KI 2016-17'!$B$8:$B$391,0)),"")</f>
        <v>0</v>
      </c>
      <c r="J368" s="149">
        <f>_xlfn.IFNA(INDEX('I.KI 2016-17'!P$8:P$391,MATCH($B368,'I.KI 2016-17'!$B$8:$B$391,0)),"")</f>
        <v>0</v>
      </c>
      <c r="K368" s="157">
        <f>_xlfn.IFNA(INDEX('I.KI 2016-17'!Q$8:Q$391,MATCH($B368,'I.KI 2016-17'!$B$8:$B$391,0)),"")</f>
        <v>0</v>
      </c>
      <c r="L368" s="156">
        <f>_xlfn.IFNA(INDEX('I.KI 2016-17'!R$8:R$391,MATCH($B368,'I.KI 2016-17'!$B$8:$B$391,0)),"")</f>
        <v>7.8061550988899997</v>
      </c>
      <c r="M368" s="193">
        <f>_xlfn.IFNA(INDEX('I.KI 2016-17'!S$8:S$391,MATCH($B368,'I.KI 2016-17'!$B$8:$B$391,0)),"")</f>
        <v>3.8419706411100001</v>
      </c>
      <c r="N368" s="193">
        <f>_xlfn.IFNA(INDEX('I.KI 2016-17'!T$8:T$391,MATCH($B368,'I.KI 2016-17'!$B$8:$B$391,0)),"")</f>
        <v>0</v>
      </c>
      <c r="O368" s="193">
        <f>_xlfn.IFNA(INDEX('I.KI 2016-17'!U$8:U$391,MATCH($B368,'I.KI 2016-17'!$B$8:$B$391,0)),"")</f>
        <v>0</v>
      </c>
      <c r="P368" s="157">
        <f>_xlfn.IFNA(INDEX('I.KI 2016-17'!V$8:V$391,MATCH($B368,'I.KI 2016-17'!$B$8:$B$391,0)),"")</f>
        <v>0</v>
      </c>
      <c r="Q368" s="156">
        <f>_xlfn.IFNA(INDEX('I.KI 2016-17'!W$8:W$391,MATCH($B368,'I.KI 2016-17'!$B$8:$B$391,0)),"")</f>
        <v>14.110042517292001</v>
      </c>
      <c r="R368" s="193">
        <f>_xlfn.IFNA(INDEX('I.KI 2016-17'!X$8:X$391,MATCH($B368,'I.KI 2016-17'!$B$8:$B$391,0)),"")</f>
        <v>5.1593183921370001</v>
      </c>
      <c r="S368" s="193">
        <f>_xlfn.IFNA(INDEX('I.KI 2016-17'!Y$8:Y$391,MATCH($B368,'I.KI 2016-17'!$B$8:$B$391,0)),"")</f>
        <v>0</v>
      </c>
      <c r="T368" s="193">
        <f>_xlfn.IFNA(INDEX('I.KI 2016-17'!Z$8:Z$391,MATCH($B368,'I.KI 2016-17'!$B$8:$B$391,0)),"")</f>
        <v>0</v>
      </c>
      <c r="U368" s="157">
        <f>_xlfn.IFNA(INDEX('I.KI 2016-17'!AA$8:AA$391,MATCH($B368,'I.KI 2016-17'!$B$8:$B$391,0)),"")</f>
        <v>0</v>
      </c>
      <c r="V368" s="149"/>
      <c r="W368" s="154">
        <f>_xlfn.IFNA(INDEX('I.KI 2016-17'!$H$8:$H$391,MATCH(B368,'I.KI 2016-17'!$B$8:$B$391,0)),"")</f>
        <v>7.6212351694290001</v>
      </c>
      <c r="X368" s="153">
        <f>_xlfn.IFNA(INDEX('I.KI 2016-17'!$I$8:$I$391,MATCH(B368,'I.KI 2016-17'!$B$8:$B$391,0)),"")</f>
        <v>11.648125739999999</v>
      </c>
      <c r="Y368" s="155">
        <f>_xlfn.IFNA(INDEX('I.KI 2016-17'!$G$8:$G$391,MATCH(B368,'I.KI 2016-17'!$B$8:$B$391,0)),"")</f>
        <v>19.269360909429</v>
      </c>
      <c r="Z368" s="149"/>
      <c r="AA368" s="156">
        <f>_xlfn.IFNA(IF($B368=$B$382,0,_xlfn.IFNA(INDEX('I.Supplementary 2017-18'!N$8:N$35,MATCH($B368,'I.Supplementary 2017-18'!$B$8:$B$35,0)),INDEX('I.KI 2017-18'!N$9:N$393,MATCH($B368,'I.KI 2017-18'!$B$9:$B$393,0)))),"")</f>
        <v>3.8389613653002344</v>
      </c>
      <c r="AB368" s="193">
        <f>_xlfn.IFNA(IF($B368=$B$382,0,_xlfn.IFNA(INDEX('I.Supplementary 2017-18'!O$8:O$35,MATCH($B368,'I.Supplementary 2017-18'!$B$8:$B$35,0)),INDEX('I.KI 2017-18'!O$9:O$393,MATCH($B368,'I.KI 2017-18'!$B$9:$B$393,0)))),"")</f>
        <v>-0.62199303024888042</v>
      </c>
      <c r="AC368" s="193">
        <f>_xlfn.IFNA(IF($B368=$B$382,0,_xlfn.IFNA(INDEX('I.Supplementary 2017-18'!P$8:P$35,MATCH($B368,'I.Supplementary 2017-18'!$B$8:$B$35,0)),INDEX('I.KI 2017-18'!P$9:P$393,MATCH($B368,'I.KI 2017-18'!$B$9:$B$393,0)))),"")</f>
        <v>0</v>
      </c>
      <c r="AD368" s="193">
        <f>_xlfn.IFNA(IF($B368=$B$382,0,_xlfn.IFNA(INDEX('I.Supplementary 2017-18'!Q$8:Q$35,MATCH($B368,'I.Supplementary 2017-18'!$B$8:$B$35,0)),INDEX('I.KI 2017-18'!Q$9:Q$393,MATCH($B368,'I.KI 2017-18'!$B$9:$B$393,0)))),"")</f>
        <v>0</v>
      </c>
      <c r="AE368" s="157">
        <f>_xlfn.IFNA(IF($B368=$B$382,0,_xlfn.IFNA(INDEX('I.Supplementary 2017-18'!R$8:R$35,MATCH($B368,'I.Supplementary 2017-18'!$B$8:$B$35,0)),INDEX('I.KI 2017-18'!R$9:R$393,MATCH($B368,'I.KI 2017-18'!$B$9:$B$393,0)))),"")</f>
        <v>0</v>
      </c>
      <c r="AF368" s="156">
        <f>_xlfn.IFNA(IF($B368=$B$382,0,_xlfn.IFNA(INDEX('I.Supplementary 2017-18'!S$8:S$35,MATCH($B368,'I.Supplementary 2017-18'!$B$8:$B$35,0)),INDEX('I.KI 2017-18'!S$9:S$393,MATCH($B368,'I.KI 2017-18'!$B$9:$B$393,0)))),"")</f>
        <v>7.9655257538365207</v>
      </c>
      <c r="AG368" s="193">
        <f>_xlfn.IFNA(IF($B368=$B$382,0,_xlfn.IFNA(INDEX('I.Supplementary 2017-18'!T$8:T$35,MATCH($B368,'I.Supplementary 2017-18'!$B$8:$B$35,0)),INDEX('I.KI 2017-18'!T$9:T$393,MATCH($B368,'I.KI 2017-18'!$B$9:$B$393,0)))),"")</f>
        <v>3.9204084084362059</v>
      </c>
      <c r="AH368" s="193">
        <f>_xlfn.IFNA(IF($B368=$B$382,0,_xlfn.IFNA(INDEX('I.Supplementary 2017-18'!U$8:U$35,MATCH($B368,'I.Supplementary 2017-18'!$B$8:$B$35,0)),INDEX('I.KI 2017-18'!U$9:U$393,MATCH($B368,'I.KI 2017-18'!$B$9:$B$393,0)))),"")</f>
        <v>0</v>
      </c>
      <c r="AI368" s="193">
        <f>_xlfn.IFNA(IF($B368=$B$382,0,_xlfn.IFNA(INDEX('I.Supplementary 2017-18'!V$8:V$35,MATCH($B368,'I.Supplementary 2017-18'!$B$8:$B$35,0)),INDEX('I.KI 2017-18'!V$9:V$393,MATCH($B368,'I.KI 2017-18'!$B$9:$B$393,0)))),"")</f>
        <v>0</v>
      </c>
      <c r="AJ368" s="157">
        <f>_xlfn.IFNA(IF($B368=$B$382,0,_xlfn.IFNA(INDEX('I.Supplementary 2017-18'!W$8:W$35,MATCH($B368,'I.Supplementary 2017-18'!$B$8:$B$35,0)),INDEX('I.KI 2017-18'!W$9:W$393,MATCH($B368,'I.KI 2017-18'!$B$9:$B$393,0)))),"")</f>
        <v>0</v>
      </c>
      <c r="AK368" s="156">
        <f>_xlfn.IFNA(IF($B368=$B$382,0,_xlfn.IFNA(INDEX('I.Supplementary 2017-18'!X$8:X$35,MATCH($B368,'I.Supplementary 2017-18'!$B$8:$B$35,0)),INDEX('I.KI 2017-18'!X$9:X$393,MATCH($B368,'I.KI 2017-18'!$B$9:$B$393,0)))),"")</f>
        <v>11.804487119136756</v>
      </c>
      <c r="AL368" s="193">
        <f>_xlfn.IFNA(IF($B368=$B$382,0,_xlfn.IFNA(INDEX('I.Supplementary 2017-18'!Y$8:Y$35,MATCH($B368,'I.Supplementary 2017-18'!$B$8:$B$35,0)),INDEX('I.KI 2017-18'!Y$9:Y$393,MATCH($B368,'I.KI 2017-18'!$B$9:$B$393,0)))),"")</f>
        <v>3.2984153781873253</v>
      </c>
      <c r="AM368" s="193">
        <f>_xlfn.IFNA(IF($B368=$B$382,0,_xlfn.IFNA(INDEX('I.Supplementary 2017-18'!Z$8:Z$35,MATCH($B368,'I.Supplementary 2017-18'!$B$8:$B$35,0)),INDEX('I.KI 2017-18'!Z$9:Z$393,MATCH($B368,'I.KI 2017-18'!$B$9:$B$393,0)))),"")</f>
        <v>0</v>
      </c>
      <c r="AN368" s="193">
        <f>_xlfn.IFNA(IF($B368=$B$382,0,_xlfn.IFNA(INDEX('I.Supplementary 2017-18'!AA$8:AA$35,MATCH($B368,'I.Supplementary 2017-18'!$B$8:$B$35,0)),INDEX('I.KI 2017-18'!AA$9:AA$393,MATCH($B368,'I.KI 2017-18'!$B$9:$B$393,0)))),"")</f>
        <v>0</v>
      </c>
      <c r="AO368" s="157">
        <f>_xlfn.IFNA(IF($B368=$B$382,0,_xlfn.IFNA(INDEX('I.Supplementary 2017-18'!AB$8:AB$35,MATCH($B368,'I.Supplementary 2017-18'!$B$8:$B$35,0)),INDEX('I.KI 2017-18'!AB$9:AB$393,MATCH($B368,'I.KI 2017-18'!$B$9:$B$393,0)))),"")</f>
        <v>0</v>
      </c>
      <c r="AP368" s="149"/>
      <c r="AQ368" s="156">
        <f>_xlfn.IFNA(IF($B368=$B$381,0,IF($B368=$B$382,0,_xlfn.IFNA(INDEX('I.Supplementary 2017-18'!I$8:I$35,MATCH($B368,'I.Supplementary 2017-18'!$B$8:$B$35,0)),INDEX('I.KI 2017-18'!I$9:I$393,MATCH($B368,'I.KI 2017-18'!$B$9:$B$393,0))))),"")</f>
        <v>3.2169683350513538</v>
      </c>
      <c r="AR368" s="149">
        <f>_xlfn.IFNA(IF($B368=$B$381,0,IF($B368=$B$382,0,_xlfn.IFNA(INDEX('I.Supplementary 2017-18'!J$8:J$35,MATCH($B368,'I.Supplementary 2017-18'!$B$8:$B$35,0)),INDEX('I.KI 2017-18'!J$9:J$393,MATCH($B368,'I.KI 2017-18'!$B$9:$B$393,0))))),"")</f>
        <v>11.885934162272727</v>
      </c>
      <c r="AS368" s="157">
        <f>_xlfn.IFNA(IF($B368=$B$381,0,IF($B368=$B$382,0,_xlfn.IFNA(INDEX('I.Supplementary 2017-18'!H$8:H$35,MATCH($B368,'I.Supplementary 2017-18'!$B$8:$B$35,0)),INDEX('I.KI 2017-18'!H$9:H$393,MATCH($B368,'I.KI 2017-18'!$B$9:$B$393,0))))),"")</f>
        <v>15.102902497324081</v>
      </c>
      <c r="AT368" s="149"/>
      <c r="AU368" s="156">
        <f>_xlfn.IFNA(_xlfn.IFNA(INDEX('I.Supplementary 2018-19'!P$8:P$157,MATCH($B368,'I.Supplementary 2018-19'!$B$8:$B$157,0)),INDEX('I.KI 2018-19'!P$9:P$393,MATCH($B368,'I.KI 2018-19'!$B$9:$B$393,0))),"")</f>
        <v>2.2883189686844161</v>
      </c>
      <c r="AV368" s="193">
        <f>_xlfn.IFNA(_xlfn.IFNA(INDEX('I.Supplementary 2018-19'!Q$8:Q$157,MATCH($B368,'I.Supplementary 2018-19'!$B$8:$B$157,0)),INDEX('I.KI 2018-19'!Q$9:Q$393,MATCH($B368,'I.KI 2018-19'!$B$9:$B$393,0))),"")</f>
        <v>-1.7371233736628442</v>
      </c>
      <c r="AW368" s="193">
        <f>_xlfn.IFNA(_xlfn.IFNA(INDEX('I.Supplementary 2018-19'!R$8:R$157,MATCH($B368,'I.Supplementary 2018-19'!$B$8:$B$157,0)),INDEX('I.KI 2018-19'!R$9:R$393,MATCH($B368,'I.KI 2018-19'!$B$9:$B$393,0))),"")</f>
        <v>0</v>
      </c>
      <c r="AX368" s="193">
        <f>_xlfn.IFNA(_xlfn.IFNA(INDEX('I.Supplementary 2018-19'!S$8:S$157,MATCH($B368,'I.Supplementary 2018-19'!$B$8:$B$157,0)),INDEX('I.KI 2018-19'!S$9:S$393,MATCH($B368,'I.KI 2018-19'!$B$9:$B$393,0))),"")</f>
        <v>0</v>
      </c>
      <c r="AY368" s="157">
        <f>_xlfn.IFNA(_xlfn.IFNA(INDEX('I.Supplementary 2018-19'!T$8:T$157,MATCH($B368,'I.Supplementary 2018-19'!$B$8:$B$157,0)),INDEX('I.KI 2018-19'!T$9:T$393,MATCH($B368,'I.KI 2018-19'!$B$9:$B$393,0))),"")</f>
        <v>0</v>
      </c>
      <c r="AZ368" s="156">
        <f>_xlfn.IFNA(_xlfn.IFNA(INDEX('I.Supplementary 2018-19'!U$8:U$157,MATCH($B368,'I.Supplementary 2018-19'!$B$8:$B$157,0)),INDEX('I.KI 2018-19'!U$9:U$393,MATCH($B368,'I.KI 2018-19'!$B$9:$B$393,0))),"")</f>
        <v>8.2048333945097198</v>
      </c>
      <c r="BA368" s="193">
        <f>_xlfn.IFNA(_xlfn.IFNA(INDEX('I.Supplementary 2018-19'!V$8:V$157,MATCH($B368,'I.Supplementary 2018-19'!$B$8:$B$157,0)),INDEX('I.KI 2018-19'!V$9:V$393,MATCH($B368,'I.KI 2018-19'!$B$9:$B$393,0))),"")</f>
        <v>4.0381889185608983</v>
      </c>
      <c r="BB368" s="193">
        <f>_xlfn.IFNA(_xlfn.IFNA(INDEX('I.Supplementary 2018-19'!W$8:W$157,MATCH($B368,'I.Supplementary 2018-19'!$B$8:$B$157,0)),INDEX('I.KI 2018-19'!W$9:W$393,MATCH($B368,'I.KI 2018-19'!$B$9:$B$393,0))),"")</f>
        <v>0</v>
      </c>
      <c r="BC368" s="193">
        <f>_xlfn.IFNA(_xlfn.IFNA(INDEX('I.Supplementary 2018-19'!X$8:X$157,MATCH($B368,'I.Supplementary 2018-19'!$B$8:$B$157,0)),INDEX('I.KI 2018-19'!X$9:X$393,MATCH($B368,'I.KI 2018-19'!$B$9:$B$393,0))),"")</f>
        <v>0</v>
      </c>
      <c r="BD368" s="157">
        <f>_xlfn.IFNA(_xlfn.IFNA(INDEX('I.Supplementary 2018-19'!Y$8:Y$157,MATCH($B368,'I.Supplementary 2018-19'!$B$8:$B$157,0)),INDEX('I.KI 2018-19'!Y$9:Y$393,MATCH($B368,'I.KI 2018-19'!$B$9:$B$393,0))),"")</f>
        <v>0</v>
      </c>
      <c r="BE368" s="156">
        <f>_xlfn.IFNA(_xlfn.IFNA(INDEX('I.Supplementary 2018-19'!Z$8:Z$157,MATCH($B368,'I.Supplementary 2018-19'!$B$8:$B$157,0)),INDEX('I.KI 2018-19'!Z$9:Z$393,MATCH($B368,'I.KI 2018-19'!$B$9:$B$393,0))),"")</f>
        <v>10.493152363194136</v>
      </c>
      <c r="BF368" s="193">
        <f>_xlfn.IFNA(_xlfn.IFNA(INDEX('I.Supplementary 2018-19'!AA$8:AA$157,MATCH($B368,'I.Supplementary 2018-19'!$B$8:$B$157,0)),INDEX('I.KI 2018-19'!AA$9:AA$393,MATCH($B368,'I.KI 2018-19'!$B$9:$B$393,0))),"")</f>
        <v>2.3010655448980541</v>
      </c>
      <c r="BG368" s="193">
        <f>_xlfn.IFNA(_xlfn.IFNA(INDEX('I.Supplementary 2018-19'!AB$8:AB$157,MATCH($B368,'I.Supplementary 2018-19'!$B$8:$B$157,0)),INDEX('I.KI 2018-19'!AB$9:AB$393,MATCH($B368,'I.KI 2018-19'!$B$9:$B$393,0))),"")</f>
        <v>0</v>
      </c>
      <c r="BH368" s="193">
        <f>_xlfn.IFNA(_xlfn.IFNA(INDEX('I.Supplementary 2018-19'!AC$8:AC$157,MATCH($B368,'I.Supplementary 2018-19'!$B$8:$B$157,0)),INDEX('I.KI 2018-19'!AC$9:AC$393,MATCH($B368,'I.KI 2018-19'!$B$9:$B$393,0))),"")</f>
        <v>0</v>
      </c>
      <c r="BI368" s="157">
        <f>_xlfn.IFNA(_xlfn.IFNA(INDEX('I.Supplementary 2018-19'!AD$8:AD$157,MATCH($B368,'I.Supplementary 2018-19'!$B$8:$B$157,0)),INDEX('I.KI 2018-19'!AD$9:AD$393,MATCH($B368,'I.KI 2018-19'!$B$9:$B$393,0))),"")</f>
        <v>0</v>
      </c>
      <c r="BJ368" s="149"/>
      <c r="BK368" s="156">
        <f>_xlfn.IFNA(IF($B368=$B$381,0,IF($B368=$B$382,0,_xlfn.IFNA(INDEX('I.Supplementary 2018-19'!I$8:I$157,MATCH($B368,'I.Supplementary 2018-19'!$B$8:$B$157,0)),INDEX('I.KI 2018-19'!I$9:I$393,MATCH($B368,'I.KI 2018-19'!$B$9:$B$393,0))))),"")</f>
        <v>0.551195595021572</v>
      </c>
      <c r="BL368" s="149">
        <f>_xlfn.IFNA(IF($B368=$B$381,0,IF($B368=$B$382,0,_xlfn.IFNA(INDEX('I.Supplementary 2018-19'!J$8:J$157,MATCH($B368,'I.Supplementary 2018-19'!$B$8:$B$157,0)),INDEX('I.KI 2018-19'!J$9:J$393,MATCH($B368,'I.KI 2018-19'!$B$9:$B$393,0))))),"")</f>
        <v>12.24302231307062</v>
      </c>
      <c r="BM368" s="157">
        <f>_xlfn.IFNA(IF($B368=$B$381,0,IF($B368=$B$382,0,_xlfn.IFNA(INDEX('I.Supplementary 2018-19'!H$8:H$157,MATCH($B368,'I.Supplementary 2018-19'!$B$8:$B$157,0)),INDEX('I.KI 2018-19'!H$9:H$393,MATCH($B368,'I.KI 2018-19'!$B$9:$B$393,0))))),"")</f>
        <v>12.794217908092191</v>
      </c>
    </row>
    <row r="369" spans="2:65">
      <c r="B369" s="121" t="str">
        <f>'Calculations for 2021-22'!B369</f>
        <v>E4305</v>
      </c>
      <c r="C369" s="160" t="str">
        <f>'Calculations for 2021-22'!D369</f>
        <v>E4305</v>
      </c>
      <c r="D369" t="str">
        <f>'Calculations for 2021-22'!E369</f>
        <v>MD</v>
      </c>
      <c r="E369" t="str">
        <f>'Calculations for 2021-22'!F369</f>
        <v>P1702</v>
      </c>
      <c r="F369" s="120" t="str">
        <f>'Calculations for 2021-22'!H369</f>
        <v>Wirral</v>
      </c>
      <c r="G369" s="156">
        <f>_xlfn.IFNA(INDEX('I.KI 2016-17'!M$8:M$391,MATCH($B369,'I.KI 2016-17'!$B$8:$B$391,0)),"")</f>
        <v>45.342852621417997</v>
      </c>
      <c r="H369" s="149">
        <f>_xlfn.IFNA(INDEX('I.KI 2016-17'!N$8:N$391,MATCH($B369,'I.KI 2016-17'!$B$8:$B$391,0)),"")</f>
        <v>5.36960271371</v>
      </c>
      <c r="I369" s="149">
        <f>_xlfn.IFNA(INDEX('I.KI 2016-17'!O$8:O$391,MATCH($B369,'I.KI 2016-17'!$B$8:$B$391,0)),"")</f>
        <v>0</v>
      </c>
      <c r="J369" s="149">
        <f>_xlfn.IFNA(INDEX('I.KI 2016-17'!P$8:P$391,MATCH($B369,'I.KI 2016-17'!$B$8:$B$391,0)),"")</f>
        <v>0</v>
      </c>
      <c r="K369" s="157">
        <f>_xlfn.IFNA(INDEX('I.KI 2016-17'!Q$8:Q$391,MATCH($B369,'I.KI 2016-17'!$B$8:$B$391,0)),"")</f>
        <v>0</v>
      </c>
      <c r="L369" s="156">
        <f>_xlfn.IFNA(INDEX('I.KI 2016-17'!R$8:R$391,MATCH($B369,'I.KI 2016-17'!$B$8:$B$391,0)),"")</f>
        <v>64.150041515502991</v>
      </c>
      <c r="M369" s="193">
        <f>_xlfn.IFNA(INDEX('I.KI 2016-17'!S$8:S$391,MATCH($B369,'I.KI 2016-17'!$B$8:$B$391,0)),"")</f>
        <v>10.400914805375001</v>
      </c>
      <c r="N369" s="193">
        <f>_xlfn.IFNA(INDEX('I.KI 2016-17'!T$8:T$391,MATCH($B369,'I.KI 2016-17'!$B$8:$B$391,0)),"")</f>
        <v>0</v>
      </c>
      <c r="O369" s="193">
        <f>_xlfn.IFNA(INDEX('I.KI 2016-17'!U$8:U$391,MATCH($B369,'I.KI 2016-17'!$B$8:$B$391,0)),"")</f>
        <v>0</v>
      </c>
      <c r="P369" s="157">
        <f>_xlfn.IFNA(INDEX('I.KI 2016-17'!V$8:V$391,MATCH($B369,'I.KI 2016-17'!$B$8:$B$391,0)),"")</f>
        <v>0</v>
      </c>
      <c r="Q369" s="156">
        <f>_xlfn.IFNA(INDEX('I.KI 2016-17'!W$8:W$391,MATCH($B369,'I.KI 2016-17'!$B$8:$B$391,0)),"")</f>
        <v>109.492894136921</v>
      </c>
      <c r="R369" s="193">
        <f>_xlfn.IFNA(INDEX('I.KI 2016-17'!X$8:X$391,MATCH($B369,'I.KI 2016-17'!$B$8:$B$391,0)),"")</f>
        <v>15.770517519085001</v>
      </c>
      <c r="S369" s="193">
        <f>_xlfn.IFNA(INDEX('I.KI 2016-17'!Y$8:Y$391,MATCH($B369,'I.KI 2016-17'!$B$8:$B$391,0)),"")</f>
        <v>0</v>
      </c>
      <c r="T369" s="193">
        <f>_xlfn.IFNA(INDEX('I.KI 2016-17'!Z$8:Z$391,MATCH($B369,'I.KI 2016-17'!$B$8:$B$391,0)),"")</f>
        <v>0</v>
      </c>
      <c r="U369" s="157">
        <f>_xlfn.IFNA(INDEX('I.KI 2016-17'!AA$8:AA$391,MATCH($B369,'I.KI 2016-17'!$B$8:$B$391,0)),"")</f>
        <v>0</v>
      </c>
      <c r="V369" s="149"/>
      <c r="W369" s="154">
        <f>_xlfn.IFNA(INDEX('I.KI 2016-17'!$H$8:$H$391,MATCH(B369,'I.KI 2016-17'!$B$8:$B$391,0)),"")</f>
        <v>50.712455335127999</v>
      </c>
      <c r="X369" s="153">
        <f>_xlfn.IFNA(INDEX('I.KI 2016-17'!$I$8:$I$391,MATCH(B369,'I.KI 2016-17'!$B$8:$B$391,0)),"")</f>
        <v>74.550956320878001</v>
      </c>
      <c r="Y369" s="155">
        <f>_xlfn.IFNA(INDEX('I.KI 2016-17'!$G$8:$G$391,MATCH(B369,'I.KI 2016-17'!$B$8:$B$391,0)),"")</f>
        <v>125.263411656006</v>
      </c>
      <c r="Z369" s="149"/>
      <c r="AA369" s="156">
        <f>_xlfn.IFNA(IF($B369=$B$382,0,_xlfn.IFNA(INDEX('I.Supplementary 2017-18'!N$8:N$35,MATCH($B369,'I.Supplementary 2017-18'!$B$8:$B$35,0)),INDEX('I.KI 2017-18'!N$9:N$393,MATCH($B369,'I.KI 2017-18'!$B$9:$B$393,0)))),"")</f>
        <v>33.740731191456064</v>
      </c>
      <c r="AB369" s="193">
        <f>_xlfn.IFNA(IF($B369=$B$382,0,_xlfn.IFNA(INDEX('I.Supplementary 2017-18'!O$8:O$35,MATCH($B369,'I.Supplementary 2017-18'!$B$8:$B$35,0)),INDEX('I.KI 2017-18'!O$9:O$393,MATCH($B369,'I.KI 2017-18'!$B$9:$B$393,0)))),"")</f>
        <v>3.225340919085486</v>
      </c>
      <c r="AC369" s="193">
        <f>_xlfn.IFNA(IF($B369=$B$382,0,_xlfn.IFNA(INDEX('I.Supplementary 2017-18'!P$8:P$35,MATCH($B369,'I.Supplementary 2017-18'!$B$8:$B$35,0)),INDEX('I.KI 2017-18'!P$9:P$393,MATCH($B369,'I.KI 2017-18'!$B$9:$B$393,0)))),"")</f>
        <v>0</v>
      </c>
      <c r="AD369" s="193">
        <f>_xlfn.IFNA(IF($B369=$B$382,0,_xlfn.IFNA(INDEX('I.Supplementary 2017-18'!Q$8:Q$35,MATCH($B369,'I.Supplementary 2017-18'!$B$8:$B$35,0)),INDEX('I.KI 2017-18'!Q$9:Q$393,MATCH($B369,'I.KI 2017-18'!$B$9:$B$393,0)))),"")</f>
        <v>0</v>
      </c>
      <c r="AE369" s="157">
        <f>_xlfn.IFNA(IF($B369=$B$382,0,_xlfn.IFNA(INDEX('I.Supplementary 2017-18'!R$8:R$35,MATCH($B369,'I.Supplementary 2017-18'!$B$8:$B$35,0)),INDEX('I.KI 2017-18'!R$9:R$393,MATCH($B369,'I.KI 2017-18'!$B$9:$B$393,0)))),"")</f>
        <v>0</v>
      </c>
      <c r="AF369" s="156">
        <f>_xlfn.IFNA(IF($B369=$B$382,0,_xlfn.IFNA(INDEX('I.Supplementary 2017-18'!S$8:S$35,MATCH($B369,'I.Supplementary 2017-18'!$B$8:$B$35,0)),INDEX('I.KI 2017-18'!S$9:S$393,MATCH($B369,'I.KI 2017-18'!$B$9:$B$393,0)))),"")</f>
        <v>65.459730344594533</v>
      </c>
      <c r="AG369" s="193">
        <f>_xlfn.IFNA(IF($B369=$B$382,0,_xlfn.IFNA(INDEX('I.Supplementary 2017-18'!T$8:T$35,MATCH($B369,'I.Supplementary 2017-18'!$B$8:$B$35,0)),INDEX('I.KI 2017-18'!T$9:T$393,MATCH($B369,'I.KI 2017-18'!$B$9:$B$393,0)))),"")</f>
        <v>10.613260138458543</v>
      </c>
      <c r="AH369" s="193">
        <f>_xlfn.IFNA(IF($B369=$B$382,0,_xlfn.IFNA(INDEX('I.Supplementary 2017-18'!U$8:U$35,MATCH($B369,'I.Supplementary 2017-18'!$B$8:$B$35,0)),INDEX('I.KI 2017-18'!U$9:U$393,MATCH($B369,'I.KI 2017-18'!$B$9:$B$393,0)))),"")</f>
        <v>0</v>
      </c>
      <c r="AI369" s="193">
        <f>_xlfn.IFNA(IF($B369=$B$382,0,_xlfn.IFNA(INDEX('I.Supplementary 2017-18'!V$8:V$35,MATCH($B369,'I.Supplementary 2017-18'!$B$8:$B$35,0)),INDEX('I.KI 2017-18'!V$9:V$393,MATCH($B369,'I.KI 2017-18'!$B$9:$B$393,0)))),"")</f>
        <v>0</v>
      </c>
      <c r="AJ369" s="157">
        <f>_xlfn.IFNA(IF($B369=$B$382,0,_xlfn.IFNA(INDEX('I.Supplementary 2017-18'!W$8:W$35,MATCH($B369,'I.Supplementary 2017-18'!$B$8:$B$35,0)),INDEX('I.KI 2017-18'!W$9:W$393,MATCH($B369,'I.KI 2017-18'!$B$9:$B$393,0)))),"")</f>
        <v>0</v>
      </c>
      <c r="AK369" s="156">
        <f>_xlfn.IFNA(IF($B369=$B$382,0,_xlfn.IFNA(INDEX('I.Supplementary 2017-18'!X$8:X$35,MATCH($B369,'I.Supplementary 2017-18'!$B$8:$B$35,0)),INDEX('I.KI 2017-18'!X$9:X$393,MATCH($B369,'I.KI 2017-18'!$B$9:$B$393,0)))),"")</f>
        <v>99.200461536050597</v>
      </c>
      <c r="AL369" s="193">
        <f>_xlfn.IFNA(IF($B369=$B$382,0,_xlfn.IFNA(INDEX('I.Supplementary 2017-18'!Y$8:Y$35,MATCH($B369,'I.Supplementary 2017-18'!$B$8:$B$35,0)),INDEX('I.KI 2017-18'!Y$9:Y$393,MATCH($B369,'I.KI 2017-18'!$B$9:$B$393,0)))),"")</f>
        <v>13.838601057544029</v>
      </c>
      <c r="AM369" s="193">
        <f>_xlfn.IFNA(IF($B369=$B$382,0,_xlfn.IFNA(INDEX('I.Supplementary 2017-18'!Z$8:Z$35,MATCH($B369,'I.Supplementary 2017-18'!$B$8:$B$35,0)),INDEX('I.KI 2017-18'!Z$9:Z$393,MATCH($B369,'I.KI 2017-18'!$B$9:$B$393,0)))),"")</f>
        <v>0</v>
      </c>
      <c r="AN369" s="193">
        <f>_xlfn.IFNA(IF($B369=$B$382,0,_xlfn.IFNA(INDEX('I.Supplementary 2017-18'!AA$8:AA$35,MATCH($B369,'I.Supplementary 2017-18'!$B$8:$B$35,0)),INDEX('I.KI 2017-18'!AA$9:AA$393,MATCH($B369,'I.KI 2017-18'!$B$9:$B$393,0)))),"")</f>
        <v>0</v>
      </c>
      <c r="AO369" s="157">
        <f>_xlfn.IFNA(IF($B369=$B$382,0,_xlfn.IFNA(INDEX('I.Supplementary 2017-18'!AB$8:AB$35,MATCH($B369,'I.Supplementary 2017-18'!$B$8:$B$35,0)),INDEX('I.KI 2017-18'!AB$9:AB$393,MATCH($B369,'I.KI 2017-18'!$B$9:$B$393,0)))),"")</f>
        <v>0</v>
      </c>
      <c r="AP369" s="149"/>
      <c r="AQ369" s="156">
        <f>_xlfn.IFNA(IF($B369=$B$381,0,IF($B369=$B$382,0,_xlfn.IFNA(INDEX('I.Supplementary 2017-18'!I$8:I$35,MATCH($B369,'I.Supplementary 2017-18'!$B$8:$B$35,0)),INDEX('I.KI 2017-18'!I$9:I$393,MATCH($B369,'I.KI 2017-18'!$B$9:$B$393,0))))),"")</f>
        <v>36.966072110541553</v>
      </c>
      <c r="AR369" s="149">
        <f>_xlfn.IFNA(IF($B369=$B$381,0,IF($B369=$B$382,0,_xlfn.IFNA(INDEX('I.Supplementary 2017-18'!J$8:J$35,MATCH($B369,'I.Supplementary 2017-18'!$B$8:$B$35,0)),INDEX('I.KI 2017-18'!J$9:J$393,MATCH($B369,'I.KI 2017-18'!$B$9:$B$393,0))))),"")</f>
        <v>76.07299048305309</v>
      </c>
      <c r="AS369" s="157">
        <f>_xlfn.IFNA(IF($B369=$B$381,0,IF($B369=$B$382,0,_xlfn.IFNA(INDEX('I.Supplementary 2017-18'!H$8:H$35,MATCH($B369,'I.Supplementary 2017-18'!$B$8:$B$35,0)),INDEX('I.KI 2017-18'!H$9:H$393,MATCH($B369,'I.KI 2017-18'!$B$9:$B$393,0))))),"")</f>
        <v>113.03906259359465</v>
      </c>
      <c r="AT369" s="149"/>
      <c r="AU369" s="156">
        <f>_xlfn.IFNA(_xlfn.IFNA(INDEX('I.Supplementary 2018-19'!P$8:P$157,MATCH($B369,'I.Supplementary 2018-19'!$B$8:$B$157,0)),INDEX('I.KI 2018-19'!P$9:P$393,MATCH($B369,'I.KI 2018-19'!$B$9:$B$393,0))),"")</f>
        <v>25.924469966397091</v>
      </c>
      <c r="AV369" s="193">
        <f>_xlfn.IFNA(_xlfn.IFNA(INDEX('I.Supplementary 2018-19'!Q$8:Q$157,MATCH($B369,'I.Supplementary 2018-19'!$B$8:$B$157,0)),INDEX('I.KI 2018-19'!Q$9:Q$393,MATCH($B369,'I.KI 2018-19'!$B$9:$B$393,0))),"")</f>
        <v>1.8721958119431119</v>
      </c>
      <c r="AW369" s="193">
        <f>_xlfn.IFNA(_xlfn.IFNA(INDEX('I.Supplementary 2018-19'!R$8:R$157,MATCH($B369,'I.Supplementary 2018-19'!$B$8:$B$157,0)),INDEX('I.KI 2018-19'!R$9:R$393,MATCH($B369,'I.KI 2018-19'!$B$9:$B$393,0))),"")</f>
        <v>0</v>
      </c>
      <c r="AX369" s="193">
        <f>_xlfn.IFNA(_xlfn.IFNA(INDEX('I.Supplementary 2018-19'!S$8:S$157,MATCH($B369,'I.Supplementary 2018-19'!$B$8:$B$157,0)),INDEX('I.KI 2018-19'!S$9:S$393,MATCH($B369,'I.KI 2018-19'!$B$9:$B$393,0))),"")</f>
        <v>0</v>
      </c>
      <c r="AY369" s="157">
        <f>_xlfn.IFNA(_xlfn.IFNA(INDEX('I.Supplementary 2018-19'!T$8:T$157,MATCH($B369,'I.Supplementary 2018-19'!$B$8:$B$157,0)),INDEX('I.KI 2018-19'!T$9:T$393,MATCH($B369,'I.KI 2018-19'!$B$9:$B$393,0))),"")</f>
        <v>0</v>
      </c>
      <c r="AZ369" s="156">
        <f>_xlfn.IFNA(_xlfn.IFNA(INDEX('I.Supplementary 2018-19'!U$8:U$157,MATCH($B369,'I.Supplementary 2018-19'!$B$8:$B$157,0)),INDEX('I.KI 2018-19'!U$9:U$393,MATCH($B369,'I.KI 2018-19'!$B$9:$B$393,0))),"")</f>
        <v>67.426331685419257</v>
      </c>
      <c r="BA369" s="193">
        <f>_xlfn.IFNA(_xlfn.IFNA(INDEX('I.Supplementary 2018-19'!V$8:V$157,MATCH($B369,'I.Supplementary 2018-19'!$B$8:$B$157,0)),INDEX('I.KI 2018-19'!V$9:V$393,MATCH($B369,'I.KI 2018-19'!$B$9:$B$393,0))),"")</f>
        <v>10.932113447339271</v>
      </c>
      <c r="BB369" s="193">
        <f>_xlfn.IFNA(_xlfn.IFNA(INDEX('I.Supplementary 2018-19'!W$8:W$157,MATCH($B369,'I.Supplementary 2018-19'!$B$8:$B$157,0)),INDEX('I.KI 2018-19'!W$9:W$393,MATCH($B369,'I.KI 2018-19'!$B$9:$B$393,0))),"")</f>
        <v>0</v>
      </c>
      <c r="BC369" s="193">
        <f>_xlfn.IFNA(_xlfn.IFNA(INDEX('I.Supplementary 2018-19'!X$8:X$157,MATCH($B369,'I.Supplementary 2018-19'!$B$8:$B$157,0)),INDEX('I.KI 2018-19'!X$9:X$393,MATCH($B369,'I.KI 2018-19'!$B$9:$B$393,0))),"")</f>
        <v>0</v>
      </c>
      <c r="BD369" s="157">
        <f>_xlfn.IFNA(_xlfn.IFNA(INDEX('I.Supplementary 2018-19'!Y$8:Y$157,MATCH($B369,'I.Supplementary 2018-19'!$B$8:$B$157,0)),INDEX('I.KI 2018-19'!Y$9:Y$393,MATCH($B369,'I.KI 2018-19'!$B$9:$B$393,0))),"")</f>
        <v>0</v>
      </c>
      <c r="BE369" s="156">
        <f>_xlfn.IFNA(_xlfn.IFNA(INDEX('I.Supplementary 2018-19'!Z$8:Z$157,MATCH($B369,'I.Supplementary 2018-19'!$B$8:$B$157,0)),INDEX('I.KI 2018-19'!Z$9:Z$393,MATCH($B369,'I.KI 2018-19'!$B$9:$B$393,0))),"")</f>
        <v>93.35080165181634</v>
      </c>
      <c r="BF369" s="193">
        <f>_xlfn.IFNA(_xlfn.IFNA(INDEX('I.Supplementary 2018-19'!AA$8:AA$157,MATCH($B369,'I.Supplementary 2018-19'!$B$8:$B$157,0)),INDEX('I.KI 2018-19'!AA$9:AA$393,MATCH($B369,'I.KI 2018-19'!$B$9:$B$393,0))),"")</f>
        <v>12.804309259282382</v>
      </c>
      <c r="BG369" s="193">
        <f>_xlfn.IFNA(_xlfn.IFNA(INDEX('I.Supplementary 2018-19'!AB$8:AB$157,MATCH($B369,'I.Supplementary 2018-19'!$B$8:$B$157,0)),INDEX('I.KI 2018-19'!AB$9:AB$393,MATCH($B369,'I.KI 2018-19'!$B$9:$B$393,0))),"")</f>
        <v>0</v>
      </c>
      <c r="BH369" s="193">
        <f>_xlfn.IFNA(_xlfn.IFNA(INDEX('I.Supplementary 2018-19'!AC$8:AC$157,MATCH($B369,'I.Supplementary 2018-19'!$B$8:$B$157,0)),INDEX('I.KI 2018-19'!AC$9:AC$393,MATCH($B369,'I.KI 2018-19'!$B$9:$B$393,0))),"")</f>
        <v>0</v>
      </c>
      <c r="BI369" s="157">
        <f>_xlfn.IFNA(_xlfn.IFNA(INDEX('I.Supplementary 2018-19'!AD$8:AD$157,MATCH($B369,'I.Supplementary 2018-19'!$B$8:$B$157,0)),INDEX('I.KI 2018-19'!AD$9:AD$393,MATCH($B369,'I.KI 2018-19'!$B$9:$B$393,0))),"")</f>
        <v>0</v>
      </c>
      <c r="BJ369" s="149"/>
      <c r="BK369" s="156">
        <f>_xlfn.IFNA(IF($B369=$B$381,0,IF($B369=$B$382,0,_xlfn.IFNA(INDEX('I.Supplementary 2018-19'!I$8:I$157,MATCH($B369,'I.Supplementary 2018-19'!$B$8:$B$157,0)),INDEX('I.KI 2018-19'!I$9:I$393,MATCH($B369,'I.KI 2018-19'!$B$9:$B$393,0))))),"")</f>
        <v>27.796665778340206</v>
      </c>
      <c r="BL369" s="149">
        <f>_xlfn.IFNA(IF($B369=$B$381,0,IF($B369=$B$382,0,_xlfn.IFNA(INDEX('I.Supplementary 2018-19'!J$8:J$157,MATCH($B369,'I.Supplementary 2018-19'!$B$8:$B$157,0)),INDEX('I.KI 2018-19'!J$9:J$393,MATCH($B369,'I.KI 2018-19'!$B$9:$B$393,0))))),"")</f>
        <v>78.358445132758533</v>
      </c>
      <c r="BM369" s="157">
        <f>_xlfn.IFNA(IF($B369=$B$381,0,IF($B369=$B$382,0,_xlfn.IFNA(INDEX('I.Supplementary 2018-19'!H$8:H$157,MATCH($B369,'I.Supplementary 2018-19'!$B$8:$B$157,0)),INDEX('I.KI 2018-19'!H$9:H$393,MATCH($B369,'I.KI 2018-19'!$B$9:$B$393,0))))),"")</f>
        <v>106.15511091109875</v>
      </c>
    </row>
    <row r="370" spans="2:65">
      <c r="B370" s="121" t="str">
        <f>'Calculations for 2021-22'!B370</f>
        <v>E3641</v>
      </c>
      <c r="C370" s="160" t="str">
        <f>'Calculations for 2021-22'!D370</f>
        <v>E3641</v>
      </c>
      <c r="D370" t="str">
        <f>'Calculations for 2021-22'!E370</f>
        <v>SD</v>
      </c>
      <c r="E370">
        <f>'Calculations for 2021-22'!F370</f>
        <v>0</v>
      </c>
      <c r="F370" s="120" t="str">
        <f>'Calculations for 2021-22'!H370</f>
        <v>Woking</v>
      </c>
      <c r="G370" s="156">
        <f>_xlfn.IFNA(INDEX('I.KI 2016-17'!M$8:M$391,MATCH($B370,'I.KI 2016-17'!$B$8:$B$391,0)),"")</f>
        <v>0</v>
      </c>
      <c r="H370" s="149">
        <f>_xlfn.IFNA(INDEX('I.KI 2016-17'!N$8:N$391,MATCH($B370,'I.KI 2016-17'!$B$8:$B$391,0)),"")</f>
        <v>0.58762208807600003</v>
      </c>
      <c r="I370" s="149">
        <f>_xlfn.IFNA(INDEX('I.KI 2016-17'!O$8:O$391,MATCH($B370,'I.KI 2016-17'!$B$8:$B$391,0)),"")</f>
        <v>0</v>
      </c>
      <c r="J370" s="149">
        <f>_xlfn.IFNA(INDEX('I.KI 2016-17'!P$8:P$391,MATCH($B370,'I.KI 2016-17'!$B$8:$B$391,0)),"")</f>
        <v>0</v>
      </c>
      <c r="K370" s="157">
        <f>_xlfn.IFNA(INDEX('I.KI 2016-17'!Q$8:Q$391,MATCH($B370,'I.KI 2016-17'!$B$8:$B$391,0)),"")</f>
        <v>0</v>
      </c>
      <c r="L370" s="156">
        <f>_xlfn.IFNA(INDEX('I.KI 2016-17'!R$8:R$391,MATCH($B370,'I.KI 2016-17'!$B$8:$B$391,0)),"")</f>
        <v>0</v>
      </c>
      <c r="M370" s="193">
        <f>_xlfn.IFNA(INDEX('I.KI 2016-17'!S$8:S$391,MATCH($B370,'I.KI 2016-17'!$B$8:$B$391,0)),"")</f>
        <v>1.9535734637209998</v>
      </c>
      <c r="N370" s="193">
        <f>_xlfn.IFNA(INDEX('I.KI 2016-17'!T$8:T$391,MATCH($B370,'I.KI 2016-17'!$B$8:$B$391,0)),"")</f>
        <v>0</v>
      </c>
      <c r="O370" s="193">
        <f>_xlfn.IFNA(INDEX('I.KI 2016-17'!U$8:U$391,MATCH($B370,'I.KI 2016-17'!$B$8:$B$391,0)),"")</f>
        <v>0</v>
      </c>
      <c r="P370" s="157">
        <f>_xlfn.IFNA(INDEX('I.KI 2016-17'!V$8:V$391,MATCH($B370,'I.KI 2016-17'!$B$8:$B$391,0)),"")</f>
        <v>0</v>
      </c>
      <c r="Q370" s="156">
        <f>_xlfn.IFNA(INDEX('I.KI 2016-17'!W$8:W$391,MATCH($B370,'I.KI 2016-17'!$B$8:$B$391,0)),"")</f>
        <v>0</v>
      </c>
      <c r="R370" s="193">
        <f>_xlfn.IFNA(INDEX('I.KI 2016-17'!X$8:X$391,MATCH($B370,'I.KI 2016-17'!$B$8:$B$391,0)),"")</f>
        <v>2.5411955517969997</v>
      </c>
      <c r="S370" s="193">
        <f>_xlfn.IFNA(INDEX('I.KI 2016-17'!Y$8:Y$391,MATCH($B370,'I.KI 2016-17'!$B$8:$B$391,0)),"")</f>
        <v>0</v>
      </c>
      <c r="T370" s="193">
        <f>_xlfn.IFNA(INDEX('I.KI 2016-17'!Z$8:Z$391,MATCH($B370,'I.KI 2016-17'!$B$8:$B$391,0)),"")</f>
        <v>0</v>
      </c>
      <c r="U370" s="157">
        <f>_xlfn.IFNA(INDEX('I.KI 2016-17'!AA$8:AA$391,MATCH($B370,'I.KI 2016-17'!$B$8:$B$391,0)),"")</f>
        <v>0</v>
      </c>
      <c r="V370" s="149"/>
      <c r="W370" s="154">
        <f>_xlfn.IFNA(INDEX('I.KI 2016-17'!$H$8:$H$391,MATCH(B370,'I.KI 2016-17'!$B$8:$B$391,0)),"")</f>
        <v>0.58762208807600003</v>
      </c>
      <c r="X370" s="153">
        <f>_xlfn.IFNA(INDEX('I.KI 2016-17'!$I$8:$I$391,MATCH(B370,'I.KI 2016-17'!$B$8:$B$391,0)),"")</f>
        <v>1.9535734637209998</v>
      </c>
      <c r="Y370" s="155">
        <f>_xlfn.IFNA(INDEX('I.KI 2016-17'!$G$8:$G$391,MATCH(B370,'I.KI 2016-17'!$B$8:$B$391,0)),"")</f>
        <v>2.5411955517969997</v>
      </c>
      <c r="Z370" s="149"/>
      <c r="AA370" s="156">
        <f>_xlfn.IFNA(IF($B370=$B$382,0,_xlfn.IFNA(INDEX('I.Supplementary 2017-18'!N$8:N$35,MATCH($B370,'I.Supplementary 2017-18'!$B$8:$B$35,0)),INDEX('I.KI 2017-18'!N$9:N$393,MATCH($B370,'I.KI 2017-18'!$B$9:$B$393,0)))),"")</f>
        <v>0</v>
      </c>
      <c r="AB370" s="193">
        <f>_xlfn.IFNA(IF($B370=$B$382,0,_xlfn.IFNA(INDEX('I.Supplementary 2017-18'!O$8:O$35,MATCH($B370,'I.Supplementary 2017-18'!$B$8:$B$35,0)),INDEX('I.KI 2017-18'!O$9:O$393,MATCH($B370,'I.KI 2017-18'!$B$9:$B$393,0)))),"")</f>
        <v>0</v>
      </c>
      <c r="AC370" s="193">
        <f>_xlfn.IFNA(IF($B370=$B$382,0,_xlfn.IFNA(INDEX('I.Supplementary 2017-18'!P$8:P$35,MATCH($B370,'I.Supplementary 2017-18'!$B$8:$B$35,0)),INDEX('I.KI 2017-18'!P$9:P$393,MATCH($B370,'I.KI 2017-18'!$B$9:$B$393,0)))),"")</f>
        <v>0</v>
      </c>
      <c r="AD370" s="193">
        <f>_xlfn.IFNA(IF($B370=$B$382,0,_xlfn.IFNA(INDEX('I.Supplementary 2017-18'!Q$8:Q$35,MATCH($B370,'I.Supplementary 2017-18'!$B$8:$B$35,0)),INDEX('I.KI 2017-18'!Q$9:Q$393,MATCH($B370,'I.KI 2017-18'!$B$9:$B$393,0)))),"")</f>
        <v>0</v>
      </c>
      <c r="AE370" s="157">
        <f>_xlfn.IFNA(IF($B370=$B$382,0,_xlfn.IFNA(INDEX('I.Supplementary 2017-18'!R$8:R$35,MATCH($B370,'I.Supplementary 2017-18'!$B$8:$B$35,0)),INDEX('I.KI 2017-18'!R$9:R$393,MATCH($B370,'I.KI 2017-18'!$B$9:$B$393,0)))),"")</f>
        <v>0</v>
      </c>
      <c r="AF370" s="156">
        <f>_xlfn.IFNA(IF($B370=$B$382,0,_xlfn.IFNA(INDEX('I.Supplementary 2017-18'!S$8:S$35,MATCH($B370,'I.Supplementary 2017-18'!$B$8:$B$35,0)),INDEX('I.KI 2017-18'!S$9:S$393,MATCH($B370,'I.KI 2017-18'!$B$9:$B$393,0)))),"")</f>
        <v>0</v>
      </c>
      <c r="AG370" s="193">
        <f>_xlfn.IFNA(IF($B370=$B$382,0,_xlfn.IFNA(INDEX('I.Supplementary 2017-18'!T$8:T$35,MATCH($B370,'I.Supplementary 2017-18'!$B$8:$B$35,0)),INDEX('I.KI 2017-18'!T$9:T$393,MATCH($B370,'I.KI 2017-18'!$B$9:$B$393,0)))),"")</f>
        <v>1.9934576677183853</v>
      </c>
      <c r="AH370" s="193">
        <f>_xlfn.IFNA(IF($B370=$B$382,0,_xlfn.IFNA(INDEX('I.Supplementary 2017-18'!U$8:U$35,MATCH($B370,'I.Supplementary 2017-18'!$B$8:$B$35,0)),INDEX('I.KI 2017-18'!U$9:U$393,MATCH($B370,'I.KI 2017-18'!$B$9:$B$393,0)))),"")</f>
        <v>0</v>
      </c>
      <c r="AI370" s="193">
        <f>_xlfn.IFNA(IF($B370=$B$382,0,_xlfn.IFNA(INDEX('I.Supplementary 2017-18'!V$8:V$35,MATCH($B370,'I.Supplementary 2017-18'!$B$8:$B$35,0)),INDEX('I.KI 2017-18'!V$9:V$393,MATCH($B370,'I.KI 2017-18'!$B$9:$B$393,0)))),"")</f>
        <v>0</v>
      </c>
      <c r="AJ370" s="157">
        <f>_xlfn.IFNA(IF($B370=$B$382,0,_xlfn.IFNA(INDEX('I.Supplementary 2017-18'!W$8:W$35,MATCH($B370,'I.Supplementary 2017-18'!$B$8:$B$35,0)),INDEX('I.KI 2017-18'!W$9:W$393,MATCH($B370,'I.KI 2017-18'!$B$9:$B$393,0)))),"")</f>
        <v>0</v>
      </c>
      <c r="AK370" s="156">
        <f>_xlfn.IFNA(IF($B370=$B$382,0,_xlfn.IFNA(INDEX('I.Supplementary 2017-18'!X$8:X$35,MATCH($B370,'I.Supplementary 2017-18'!$B$8:$B$35,0)),INDEX('I.KI 2017-18'!X$9:X$393,MATCH($B370,'I.KI 2017-18'!$B$9:$B$393,0)))),"")</f>
        <v>0</v>
      </c>
      <c r="AL370" s="193">
        <f>_xlfn.IFNA(IF($B370=$B$382,0,_xlfn.IFNA(INDEX('I.Supplementary 2017-18'!Y$8:Y$35,MATCH($B370,'I.Supplementary 2017-18'!$B$8:$B$35,0)),INDEX('I.KI 2017-18'!Y$9:Y$393,MATCH($B370,'I.KI 2017-18'!$B$9:$B$393,0)))),"")</f>
        <v>1.9934576677183853</v>
      </c>
      <c r="AM370" s="193">
        <f>_xlfn.IFNA(IF($B370=$B$382,0,_xlfn.IFNA(INDEX('I.Supplementary 2017-18'!Z$8:Z$35,MATCH($B370,'I.Supplementary 2017-18'!$B$8:$B$35,0)),INDEX('I.KI 2017-18'!Z$9:Z$393,MATCH($B370,'I.KI 2017-18'!$B$9:$B$393,0)))),"")</f>
        <v>0</v>
      </c>
      <c r="AN370" s="193">
        <f>_xlfn.IFNA(IF($B370=$B$382,0,_xlfn.IFNA(INDEX('I.Supplementary 2017-18'!AA$8:AA$35,MATCH($B370,'I.Supplementary 2017-18'!$B$8:$B$35,0)),INDEX('I.KI 2017-18'!AA$9:AA$393,MATCH($B370,'I.KI 2017-18'!$B$9:$B$393,0)))),"")</f>
        <v>0</v>
      </c>
      <c r="AO370" s="157">
        <f>_xlfn.IFNA(IF($B370=$B$382,0,_xlfn.IFNA(INDEX('I.Supplementary 2017-18'!AB$8:AB$35,MATCH($B370,'I.Supplementary 2017-18'!$B$8:$B$35,0)),INDEX('I.KI 2017-18'!AB$9:AB$393,MATCH($B370,'I.KI 2017-18'!$B$9:$B$393,0)))),"")</f>
        <v>0</v>
      </c>
      <c r="AP370" s="149"/>
      <c r="AQ370" s="156">
        <f>_xlfn.IFNA(IF($B370=$B$381,0,IF($B370=$B$382,0,_xlfn.IFNA(INDEX('I.Supplementary 2017-18'!I$8:I$35,MATCH($B370,'I.Supplementary 2017-18'!$B$8:$B$35,0)),INDEX('I.KI 2017-18'!I$9:I$393,MATCH($B370,'I.KI 2017-18'!$B$9:$B$393,0))))),"")</f>
        <v>0</v>
      </c>
      <c r="AR370" s="149">
        <f>_xlfn.IFNA(IF($B370=$B$381,0,IF($B370=$B$382,0,_xlfn.IFNA(INDEX('I.Supplementary 2017-18'!J$8:J$35,MATCH($B370,'I.Supplementary 2017-18'!$B$8:$B$35,0)),INDEX('I.KI 2017-18'!J$9:J$393,MATCH($B370,'I.KI 2017-18'!$B$9:$B$393,0))))),"")</f>
        <v>1.9934576677183853</v>
      </c>
      <c r="AS370" s="157">
        <f>_xlfn.IFNA(IF($B370=$B$381,0,IF($B370=$B$382,0,_xlfn.IFNA(INDEX('I.Supplementary 2017-18'!H$8:H$35,MATCH($B370,'I.Supplementary 2017-18'!$B$8:$B$35,0)),INDEX('I.KI 2017-18'!H$9:H$393,MATCH($B370,'I.KI 2017-18'!$B$9:$B$393,0))))),"")</f>
        <v>1.9934576677183853</v>
      </c>
      <c r="AT370" s="149"/>
      <c r="AU370" s="156">
        <f>_xlfn.IFNA(_xlfn.IFNA(INDEX('I.Supplementary 2018-19'!P$8:P$157,MATCH($B370,'I.Supplementary 2018-19'!$B$8:$B$157,0)),INDEX('I.KI 2018-19'!P$9:P$393,MATCH($B370,'I.KI 2018-19'!$B$9:$B$393,0))),"")</f>
        <v>0</v>
      </c>
      <c r="AV370" s="193">
        <f>_xlfn.IFNA(_xlfn.IFNA(INDEX('I.Supplementary 2018-19'!Q$8:Q$157,MATCH($B370,'I.Supplementary 2018-19'!$B$8:$B$157,0)),INDEX('I.KI 2018-19'!Q$9:Q$393,MATCH($B370,'I.KI 2018-19'!$B$9:$B$393,0))),"")</f>
        <v>0</v>
      </c>
      <c r="AW370" s="193">
        <f>_xlfn.IFNA(_xlfn.IFNA(INDEX('I.Supplementary 2018-19'!R$8:R$157,MATCH($B370,'I.Supplementary 2018-19'!$B$8:$B$157,0)),INDEX('I.KI 2018-19'!R$9:R$393,MATCH($B370,'I.KI 2018-19'!$B$9:$B$393,0))),"")</f>
        <v>0</v>
      </c>
      <c r="AX370" s="193">
        <f>_xlfn.IFNA(_xlfn.IFNA(INDEX('I.Supplementary 2018-19'!S$8:S$157,MATCH($B370,'I.Supplementary 2018-19'!$B$8:$B$157,0)),INDEX('I.KI 2018-19'!S$9:S$393,MATCH($B370,'I.KI 2018-19'!$B$9:$B$393,0))),"")</f>
        <v>0</v>
      </c>
      <c r="AY370" s="157">
        <f>_xlfn.IFNA(_xlfn.IFNA(INDEX('I.Supplementary 2018-19'!T$8:T$157,MATCH($B370,'I.Supplementary 2018-19'!$B$8:$B$157,0)),INDEX('I.KI 2018-19'!T$9:T$393,MATCH($B370,'I.KI 2018-19'!$B$9:$B$393,0))),"")</f>
        <v>0</v>
      </c>
      <c r="AZ370" s="156">
        <f>_xlfn.IFNA(_xlfn.IFNA(INDEX('I.Supplementary 2018-19'!U$8:U$157,MATCH($B370,'I.Supplementary 2018-19'!$B$8:$B$157,0)),INDEX('I.KI 2018-19'!U$9:U$393,MATCH($B370,'I.KI 2018-19'!$B$9:$B$393,0))),"")</f>
        <v>0</v>
      </c>
      <c r="BA370" s="193">
        <f>_xlfn.IFNA(_xlfn.IFNA(INDEX('I.Supplementary 2018-19'!V$8:V$157,MATCH($B370,'I.Supplementary 2018-19'!$B$8:$B$157,0)),INDEX('I.KI 2018-19'!V$9:V$393,MATCH($B370,'I.KI 2018-19'!$B$9:$B$393,0))),"")</f>
        <v>2.0533469538730147</v>
      </c>
      <c r="BB370" s="193">
        <f>_xlfn.IFNA(_xlfn.IFNA(INDEX('I.Supplementary 2018-19'!W$8:W$157,MATCH($B370,'I.Supplementary 2018-19'!$B$8:$B$157,0)),INDEX('I.KI 2018-19'!W$9:W$393,MATCH($B370,'I.KI 2018-19'!$B$9:$B$393,0))),"")</f>
        <v>0</v>
      </c>
      <c r="BC370" s="193">
        <f>_xlfn.IFNA(_xlfn.IFNA(INDEX('I.Supplementary 2018-19'!X$8:X$157,MATCH($B370,'I.Supplementary 2018-19'!$B$8:$B$157,0)),INDEX('I.KI 2018-19'!X$9:X$393,MATCH($B370,'I.KI 2018-19'!$B$9:$B$393,0))),"")</f>
        <v>0</v>
      </c>
      <c r="BD370" s="157">
        <f>_xlfn.IFNA(_xlfn.IFNA(INDEX('I.Supplementary 2018-19'!Y$8:Y$157,MATCH($B370,'I.Supplementary 2018-19'!$B$8:$B$157,0)),INDEX('I.KI 2018-19'!Y$9:Y$393,MATCH($B370,'I.KI 2018-19'!$B$9:$B$393,0))),"")</f>
        <v>0</v>
      </c>
      <c r="BE370" s="156">
        <f>_xlfn.IFNA(_xlfn.IFNA(INDEX('I.Supplementary 2018-19'!Z$8:Z$157,MATCH($B370,'I.Supplementary 2018-19'!$B$8:$B$157,0)),INDEX('I.KI 2018-19'!Z$9:Z$393,MATCH($B370,'I.KI 2018-19'!$B$9:$B$393,0))),"")</f>
        <v>0</v>
      </c>
      <c r="BF370" s="193">
        <f>_xlfn.IFNA(_xlfn.IFNA(INDEX('I.Supplementary 2018-19'!AA$8:AA$157,MATCH($B370,'I.Supplementary 2018-19'!$B$8:$B$157,0)),INDEX('I.KI 2018-19'!AA$9:AA$393,MATCH($B370,'I.KI 2018-19'!$B$9:$B$393,0))),"")</f>
        <v>2.0533469538730147</v>
      </c>
      <c r="BG370" s="193">
        <f>_xlfn.IFNA(_xlfn.IFNA(INDEX('I.Supplementary 2018-19'!AB$8:AB$157,MATCH($B370,'I.Supplementary 2018-19'!$B$8:$B$157,0)),INDEX('I.KI 2018-19'!AB$9:AB$393,MATCH($B370,'I.KI 2018-19'!$B$9:$B$393,0))),"")</f>
        <v>0</v>
      </c>
      <c r="BH370" s="193">
        <f>_xlfn.IFNA(_xlfn.IFNA(INDEX('I.Supplementary 2018-19'!AC$8:AC$157,MATCH($B370,'I.Supplementary 2018-19'!$B$8:$B$157,0)),INDEX('I.KI 2018-19'!AC$9:AC$393,MATCH($B370,'I.KI 2018-19'!$B$9:$B$393,0))),"")</f>
        <v>0</v>
      </c>
      <c r="BI370" s="157">
        <f>_xlfn.IFNA(_xlfn.IFNA(INDEX('I.Supplementary 2018-19'!AD$8:AD$157,MATCH($B370,'I.Supplementary 2018-19'!$B$8:$B$157,0)),INDEX('I.KI 2018-19'!AD$9:AD$393,MATCH($B370,'I.KI 2018-19'!$B$9:$B$393,0))),"")</f>
        <v>0</v>
      </c>
      <c r="BJ370" s="149"/>
      <c r="BK370" s="156">
        <f>_xlfn.IFNA(IF($B370=$B$381,0,IF($B370=$B$382,0,_xlfn.IFNA(INDEX('I.Supplementary 2018-19'!I$8:I$157,MATCH($B370,'I.Supplementary 2018-19'!$B$8:$B$157,0)),INDEX('I.KI 2018-19'!I$9:I$393,MATCH($B370,'I.KI 2018-19'!$B$9:$B$393,0))))),"")</f>
        <v>0</v>
      </c>
      <c r="BL370" s="149">
        <f>_xlfn.IFNA(IF($B370=$B$381,0,IF($B370=$B$382,0,_xlfn.IFNA(INDEX('I.Supplementary 2018-19'!J$8:J$157,MATCH($B370,'I.Supplementary 2018-19'!$B$8:$B$157,0)),INDEX('I.KI 2018-19'!J$9:J$393,MATCH($B370,'I.KI 2018-19'!$B$9:$B$393,0))))),"")</f>
        <v>2.0533469538730147</v>
      </c>
      <c r="BM370" s="157">
        <f>_xlfn.IFNA(IF($B370=$B$381,0,IF($B370=$B$382,0,_xlfn.IFNA(INDEX('I.Supplementary 2018-19'!H$8:H$157,MATCH($B370,'I.Supplementary 2018-19'!$B$8:$B$157,0)),INDEX('I.KI 2018-19'!H$9:H$393,MATCH($B370,'I.KI 2018-19'!$B$9:$B$393,0))))),"")</f>
        <v>2.0533469538730147</v>
      </c>
    </row>
    <row r="371" spans="2:65">
      <c r="B371" s="121" t="str">
        <f>'Calculations for 2021-22'!B371</f>
        <v>E0306</v>
      </c>
      <c r="C371" s="160" t="str">
        <f>'Calculations for 2021-22'!D371</f>
        <v>E0306</v>
      </c>
      <c r="D371" t="str">
        <f>'Calculations for 2021-22'!E371</f>
        <v>UNINFIR</v>
      </c>
      <c r="E371" t="str">
        <f>'Calculations for 2021-22'!F371</f>
        <v>P1916</v>
      </c>
      <c r="F371" s="120" t="str">
        <f>'Calculations for 2021-22'!H371</f>
        <v>Wokingham</v>
      </c>
      <c r="G371" s="156">
        <f>_xlfn.IFNA(INDEX('I.KI 2016-17'!M$8:M$391,MATCH($B371,'I.KI 2016-17'!$B$8:$B$391,0)),"")</f>
        <v>6.1175322909779997</v>
      </c>
      <c r="H371" s="149">
        <f>_xlfn.IFNA(INDEX('I.KI 2016-17'!N$8:N$391,MATCH($B371,'I.KI 2016-17'!$B$8:$B$391,0)),"")</f>
        <v>2.787840556E-2</v>
      </c>
      <c r="I371" s="149">
        <f>_xlfn.IFNA(INDEX('I.KI 2016-17'!O$8:O$391,MATCH($B371,'I.KI 2016-17'!$B$8:$B$391,0)),"")</f>
        <v>0</v>
      </c>
      <c r="J371" s="149">
        <f>_xlfn.IFNA(INDEX('I.KI 2016-17'!P$8:P$391,MATCH($B371,'I.KI 2016-17'!$B$8:$B$391,0)),"")</f>
        <v>0</v>
      </c>
      <c r="K371" s="157">
        <f>_xlfn.IFNA(INDEX('I.KI 2016-17'!Q$8:Q$391,MATCH($B371,'I.KI 2016-17'!$B$8:$B$391,0)),"")</f>
        <v>0</v>
      </c>
      <c r="L371" s="156">
        <f>_xlfn.IFNA(INDEX('I.KI 2016-17'!R$8:R$391,MATCH($B371,'I.KI 2016-17'!$B$8:$B$391,0)),"")</f>
        <v>6.1711935893750001</v>
      </c>
      <c r="M371" s="193">
        <f>_xlfn.IFNA(INDEX('I.KI 2016-17'!S$8:S$391,MATCH($B371,'I.KI 2016-17'!$B$8:$B$391,0)),"")</f>
        <v>6.7524426637300001</v>
      </c>
      <c r="N371" s="193">
        <f>_xlfn.IFNA(INDEX('I.KI 2016-17'!T$8:T$391,MATCH($B371,'I.KI 2016-17'!$B$8:$B$391,0)),"")</f>
        <v>0</v>
      </c>
      <c r="O371" s="193">
        <f>_xlfn.IFNA(INDEX('I.KI 2016-17'!U$8:U$391,MATCH($B371,'I.KI 2016-17'!$B$8:$B$391,0)),"")</f>
        <v>0</v>
      </c>
      <c r="P371" s="157">
        <f>_xlfn.IFNA(INDEX('I.KI 2016-17'!V$8:V$391,MATCH($B371,'I.KI 2016-17'!$B$8:$B$391,0)),"")</f>
        <v>0</v>
      </c>
      <c r="Q371" s="156">
        <f>_xlfn.IFNA(INDEX('I.KI 2016-17'!W$8:W$391,MATCH($B371,'I.KI 2016-17'!$B$8:$B$391,0)),"")</f>
        <v>12.288725880352999</v>
      </c>
      <c r="R371" s="193">
        <f>_xlfn.IFNA(INDEX('I.KI 2016-17'!X$8:X$391,MATCH($B371,'I.KI 2016-17'!$B$8:$B$391,0)),"")</f>
        <v>6.7803210692900002</v>
      </c>
      <c r="S371" s="193">
        <f>_xlfn.IFNA(INDEX('I.KI 2016-17'!Y$8:Y$391,MATCH($B371,'I.KI 2016-17'!$B$8:$B$391,0)),"")</f>
        <v>0</v>
      </c>
      <c r="T371" s="193">
        <f>_xlfn.IFNA(INDEX('I.KI 2016-17'!Z$8:Z$391,MATCH($B371,'I.KI 2016-17'!$B$8:$B$391,0)),"")</f>
        <v>0</v>
      </c>
      <c r="U371" s="157">
        <f>_xlfn.IFNA(INDEX('I.KI 2016-17'!AA$8:AA$391,MATCH($B371,'I.KI 2016-17'!$B$8:$B$391,0)),"")</f>
        <v>0</v>
      </c>
      <c r="V371" s="149"/>
      <c r="W371" s="154">
        <f>_xlfn.IFNA(INDEX('I.KI 2016-17'!$H$8:$H$391,MATCH(B371,'I.KI 2016-17'!$B$8:$B$391,0)),"")</f>
        <v>6.1454106965379998</v>
      </c>
      <c r="X371" s="153">
        <f>_xlfn.IFNA(INDEX('I.KI 2016-17'!$I$8:$I$391,MATCH(B371,'I.KI 2016-17'!$B$8:$B$391,0)),"")</f>
        <v>12.923636253105</v>
      </c>
      <c r="Y371" s="155">
        <f>_xlfn.IFNA(INDEX('I.KI 2016-17'!$G$8:$G$391,MATCH(B371,'I.KI 2016-17'!$B$8:$B$391,0)),"")</f>
        <v>19.069046949642999</v>
      </c>
      <c r="Z371" s="149"/>
      <c r="AA371" s="156">
        <f>_xlfn.IFNA(IF($B371=$B$382,0,_xlfn.IFNA(INDEX('I.Supplementary 2017-18'!N$8:N$35,MATCH($B371,'I.Supplementary 2017-18'!$B$8:$B$35,0)),INDEX('I.KI 2017-18'!N$9:N$393,MATCH($B371,'I.KI 2017-18'!$B$9:$B$393,0)))),"")</f>
        <v>4.6368339523065742</v>
      </c>
      <c r="AB371" s="193">
        <f>_xlfn.IFNA(IF($B371=$B$382,0,_xlfn.IFNA(INDEX('I.Supplementary 2017-18'!O$8:O$35,MATCH($B371,'I.Supplementary 2017-18'!$B$8:$B$35,0)),INDEX('I.KI 2017-18'!O$9:O$393,MATCH($B371,'I.KI 2017-18'!$B$9:$B$393,0)))),"")</f>
        <v>-4.4792506927183267</v>
      </c>
      <c r="AC371" s="193">
        <f>_xlfn.IFNA(IF($B371=$B$382,0,_xlfn.IFNA(INDEX('I.Supplementary 2017-18'!P$8:P$35,MATCH($B371,'I.Supplementary 2017-18'!$B$8:$B$35,0)),INDEX('I.KI 2017-18'!P$9:P$393,MATCH($B371,'I.KI 2017-18'!$B$9:$B$393,0)))),"")</f>
        <v>0</v>
      </c>
      <c r="AD371" s="193">
        <f>_xlfn.IFNA(IF($B371=$B$382,0,_xlfn.IFNA(INDEX('I.Supplementary 2017-18'!Q$8:Q$35,MATCH($B371,'I.Supplementary 2017-18'!$B$8:$B$35,0)),INDEX('I.KI 2017-18'!Q$9:Q$393,MATCH($B371,'I.KI 2017-18'!$B$9:$B$393,0)))),"")</f>
        <v>0</v>
      </c>
      <c r="AE371" s="157">
        <f>_xlfn.IFNA(IF($B371=$B$382,0,_xlfn.IFNA(INDEX('I.Supplementary 2017-18'!R$8:R$35,MATCH($B371,'I.Supplementary 2017-18'!$B$8:$B$35,0)),INDEX('I.KI 2017-18'!R$9:R$393,MATCH($B371,'I.KI 2017-18'!$B$9:$B$393,0)))),"")</f>
        <v>0</v>
      </c>
      <c r="AF371" s="156">
        <f>_xlfn.IFNA(IF($B371=$B$382,0,_xlfn.IFNA(INDEX('I.Supplementary 2017-18'!S$8:S$35,MATCH($B371,'I.Supplementary 2017-18'!$B$8:$B$35,0)),INDEX('I.KI 2017-18'!S$9:S$393,MATCH($B371,'I.KI 2017-18'!$B$9:$B$393,0)))),"")</f>
        <v>6.2971848298360458</v>
      </c>
      <c r="AG371" s="193">
        <f>_xlfn.IFNA(IF($B371=$B$382,0,_xlfn.IFNA(INDEX('I.Supplementary 2017-18'!T$8:T$35,MATCH($B371,'I.Supplementary 2017-18'!$B$8:$B$35,0)),INDEX('I.KI 2017-18'!T$9:T$393,MATCH($B371,'I.KI 2017-18'!$B$9:$B$393,0)))),"")</f>
        <v>6.8903006996227925</v>
      </c>
      <c r="AH371" s="193">
        <f>_xlfn.IFNA(IF($B371=$B$382,0,_xlfn.IFNA(INDEX('I.Supplementary 2017-18'!U$8:U$35,MATCH($B371,'I.Supplementary 2017-18'!$B$8:$B$35,0)),INDEX('I.KI 2017-18'!U$9:U$393,MATCH($B371,'I.KI 2017-18'!$B$9:$B$393,0)))),"")</f>
        <v>0</v>
      </c>
      <c r="AI371" s="193">
        <f>_xlfn.IFNA(IF($B371=$B$382,0,_xlfn.IFNA(INDEX('I.Supplementary 2017-18'!V$8:V$35,MATCH($B371,'I.Supplementary 2017-18'!$B$8:$B$35,0)),INDEX('I.KI 2017-18'!V$9:V$393,MATCH($B371,'I.KI 2017-18'!$B$9:$B$393,0)))),"")</f>
        <v>0</v>
      </c>
      <c r="AJ371" s="157">
        <f>_xlfn.IFNA(IF($B371=$B$382,0,_xlfn.IFNA(INDEX('I.Supplementary 2017-18'!W$8:W$35,MATCH($B371,'I.Supplementary 2017-18'!$B$8:$B$35,0)),INDEX('I.KI 2017-18'!W$9:W$393,MATCH($B371,'I.KI 2017-18'!$B$9:$B$393,0)))),"")</f>
        <v>0</v>
      </c>
      <c r="AK371" s="156">
        <f>_xlfn.IFNA(IF($B371=$B$382,0,_xlfn.IFNA(INDEX('I.Supplementary 2017-18'!X$8:X$35,MATCH($B371,'I.Supplementary 2017-18'!$B$8:$B$35,0)),INDEX('I.KI 2017-18'!X$9:X$393,MATCH($B371,'I.KI 2017-18'!$B$9:$B$393,0)))),"")</f>
        <v>10.934018782142619</v>
      </c>
      <c r="AL371" s="193">
        <f>_xlfn.IFNA(IF($B371=$B$382,0,_xlfn.IFNA(INDEX('I.Supplementary 2017-18'!Y$8:Y$35,MATCH($B371,'I.Supplementary 2017-18'!$B$8:$B$35,0)),INDEX('I.KI 2017-18'!Y$9:Y$393,MATCH($B371,'I.KI 2017-18'!$B$9:$B$393,0)))),"")</f>
        <v>2.4110500069044658</v>
      </c>
      <c r="AM371" s="193">
        <f>_xlfn.IFNA(IF($B371=$B$382,0,_xlfn.IFNA(INDEX('I.Supplementary 2017-18'!Z$8:Z$35,MATCH($B371,'I.Supplementary 2017-18'!$B$8:$B$35,0)),INDEX('I.KI 2017-18'!Z$9:Z$393,MATCH($B371,'I.KI 2017-18'!$B$9:$B$393,0)))),"")</f>
        <v>0</v>
      </c>
      <c r="AN371" s="193">
        <f>_xlfn.IFNA(IF($B371=$B$382,0,_xlfn.IFNA(INDEX('I.Supplementary 2017-18'!AA$8:AA$35,MATCH($B371,'I.Supplementary 2017-18'!$B$8:$B$35,0)),INDEX('I.KI 2017-18'!AA$9:AA$393,MATCH($B371,'I.KI 2017-18'!$B$9:$B$393,0)))),"")</f>
        <v>0</v>
      </c>
      <c r="AO371" s="157">
        <f>_xlfn.IFNA(IF($B371=$B$382,0,_xlfn.IFNA(INDEX('I.Supplementary 2017-18'!AB$8:AB$35,MATCH($B371,'I.Supplementary 2017-18'!$B$8:$B$35,0)),INDEX('I.KI 2017-18'!AB$9:AB$393,MATCH($B371,'I.KI 2017-18'!$B$9:$B$393,0)))),"")</f>
        <v>0</v>
      </c>
      <c r="AP371" s="149"/>
      <c r="AQ371" s="156">
        <f>_xlfn.IFNA(IF($B371=$B$381,0,IF($B371=$B$382,0,_xlfn.IFNA(INDEX('I.Supplementary 2017-18'!I$8:I$35,MATCH($B371,'I.Supplementary 2017-18'!$B$8:$B$35,0)),INDEX('I.KI 2017-18'!I$9:I$393,MATCH($B371,'I.KI 2017-18'!$B$9:$B$393,0))))),"")</f>
        <v>0.15758325958824718</v>
      </c>
      <c r="AR371" s="149">
        <f>_xlfn.IFNA(IF($B371=$B$381,0,IF($B371=$B$382,0,_xlfn.IFNA(INDEX('I.Supplementary 2017-18'!J$8:J$35,MATCH($B371,'I.Supplementary 2017-18'!$B$8:$B$35,0)),INDEX('I.KI 2017-18'!J$9:J$393,MATCH($B371,'I.KI 2017-18'!$B$9:$B$393,0))))),"")</f>
        <v>13.187485529458838</v>
      </c>
      <c r="AS371" s="157">
        <f>_xlfn.IFNA(IF($B371=$B$381,0,IF($B371=$B$382,0,_xlfn.IFNA(INDEX('I.Supplementary 2017-18'!H$8:H$35,MATCH($B371,'I.Supplementary 2017-18'!$B$8:$B$35,0)),INDEX('I.KI 2017-18'!H$9:H$393,MATCH($B371,'I.KI 2017-18'!$B$9:$B$393,0))))),"")</f>
        <v>13.345068789047085</v>
      </c>
      <c r="AT371" s="149"/>
      <c r="AU371" s="156">
        <f>_xlfn.IFNA(_xlfn.IFNA(INDEX('I.Supplementary 2018-19'!P$8:P$157,MATCH($B371,'I.Supplementary 2018-19'!$B$8:$B$157,0)),INDEX('I.KI 2018-19'!P$9:P$393,MATCH($B371,'I.KI 2018-19'!$B$9:$B$393,0))),"")</f>
        <v>0</v>
      </c>
      <c r="AV371" s="193">
        <f>_xlfn.IFNA(_xlfn.IFNA(INDEX('I.Supplementary 2018-19'!Q$8:Q$157,MATCH($B371,'I.Supplementary 2018-19'!$B$8:$B$157,0)),INDEX('I.KI 2018-19'!Q$9:Q$393,MATCH($B371,'I.KI 2018-19'!$B$9:$B$393,0))),"")</f>
        <v>0</v>
      </c>
      <c r="AW371" s="193">
        <f>_xlfn.IFNA(_xlfn.IFNA(INDEX('I.Supplementary 2018-19'!R$8:R$157,MATCH($B371,'I.Supplementary 2018-19'!$B$8:$B$157,0)),INDEX('I.KI 2018-19'!R$9:R$393,MATCH($B371,'I.KI 2018-19'!$B$9:$B$393,0))),"")</f>
        <v>0</v>
      </c>
      <c r="AX371" s="193">
        <f>_xlfn.IFNA(_xlfn.IFNA(INDEX('I.Supplementary 2018-19'!S$8:S$157,MATCH($B371,'I.Supplementary 2018-19'!$B$8:$B$157,0)),INDEX('I.KI 2018-19'!S$9:S$393,MATCH($B371,'I.KI 2018-19'!$B$9:$B$393,0))),"")</f>
        <v>0</v>
      </c>
      <c r="AY371" s="157">
        <f>_xlfn.IFNA(_xlfn.IFNA(INDEX('I.Supplementary 2018-19'!T$8:T$157,MATCH($B371,'I.Supplementary 2018-19'!$B$8:$B$157,0)),INDEX('I.KI 2018-19'!T$9:T$393,MATCH($B371,'I.KI 2018-19'!$B$9:$B$393,0))),"")</f>
        <v>0</v>
      </c>
      <c r="AZ371" s="156">
        <f>_xlfn.IFNA(_xlfn.IFNA(INDEX('I.Supplementary 2018-19'!U$8:U$157,MATCH($B371,'I.Supplementary 2018-19'!$B$8:$B$157,0)),INDEX('I.KI 2018-19'!U$9:U$393,MATCH($B371,'I.KI 2018-19'!$B$9:$B$393,0))),"")</f>
        <v>6.4863706401744672</v>
      </c>
      <c r="BA371" s="193">
        <f>_xlfn.IFNA(_xlfn.IFNA(INDEX('I.Supplementary 2018-19'!V$8:V$157,MATCH($B371,'I.Supplementary 2018-19'!$B$8:$B$157,0)),INDEX('I.KI 2018-19'!V$9:V$393,MATCH($B371,'I.KI 2018-19'!$B$9:$B$393,0))),"")</f>
        <v>7.097305441671546</v>
      </c>
      <c r="BB371" s="193">
        <f>_xlfn.IFNA(_xlfn.IFNA(INDEX('I.Supplementary 2018-19'!W$8:W$157,MATCH($B371,'I.Supplementary 2018-19'!$B$8:$B$157,0)),INDEX('I.KI 2018-19'!W$9:W$393,MATCH($B371,'I.KI 2018-19'!$B$9:$B$393,0))),"")</f>
        <v>0</v>
      </c>
      <c r="BC371" s="193">
        <f>_xlfn.IFNA(_xlfn.IFNA(INDEX('I.Supplementary 2018-19'!X$8:X$157,MATCH($B371,'I.Supplementary 2018-19'!$B$8:$B$157,0)),INDEX('I.KI 2018-19'!X$9:X$393,MATCH($B371,'I.KI 2018-19'!$B$9:$B$393,0))),"")</f>
        <v>0</v>
      </c>
      <c r="BD371" s="157">
        <f>_xlfn.IFNA(_xlfn.IFNA(INDEX('I.Supplementary 2018-19'!Y$8:Y$157,MATCH($B371,'I.Supplementary 2018-19'!$B$8:$B$157,0)),INDEX('I.KI 2018-19'!Y$9:Y$393,MATCH($B371,'I.KI 2018-19'!$B$9:$B$393,0))),"")</f>
        <v>0</v>
      </c>
      <c r="BE371" s="156">
        <f>_xlfn.IFNA(_xlfn.IFNA(INDEX('I.Supplementary 2018-19'!Z$8:Z$157,MATCH($B371,'I.Supplementary 2018-19'!$B$8:$B$157,0)),INDEX('I.KI 2018-19'!Z$9:Z$393,MATCH($B371,'I.KI 2018-19'!$B$9:$B$393,0))),"")</f>
        <v>6.4863706401744672</v>
      </c>
      <c r="BF371" s="193">
        <f>_xlfn.IFNA(_xlfn.IFNA(INDEX('I.Supplementary 2018-19'!AA$8:AA$157,MATCH($B371,'I.Supplementary 2018-19'!$B$8:$B$157,0)),INDEX('I.KI 2018-19'!AA$9:AA$393,MATCH($B371,'I.KI 2018-19'!$B$9:$B$393,0))),"")</f>
        <v>7.097305441671546</v>
      </c>
      <c r="BG371" s="193">
        <f>_xlfn.IFNA(_xlfn.IFNA(INDEX('I.Supplementary 2018-19'!AB$8:AB$157,MATCH($B371,'I.Supplementary 2018-19'!$B$8:$B$157,0)),INDEX('I.KI 2018-19'!AB$9:AB$393,MATCH($B371,'I.KI 2018-19'!$B$9:$B$393,0))),"")</f>
        <v>0</v>
      </c>
      <c r="BH371" s="193">
        <f>_xlfn.IFNA(_xlfn.IFNA(INDEX('I.Supplementary 2018-19'!AC$8:AC$157,MATCH($B371,'I.Supplementary 2018-19'!$B$8:$B$157,0)),INDEX('I.KI 2018-19'!AC$9:AC$393,MATCH($B371,'I.KI 2018-19'!$B$9:$B$393,0))),"")</f>
        <v>0</v>
      </c>
      <c r="BI371" s="157">
        <f>_xlfn.IFNA(_xlfn.IFNA(INDEX('I.Supplementary 2018-19'!AD$8:AD$157,MATCH($B371,'I.Supplementary 2018-19'!$B$8:$B$157,0)),INDEX('I.KI 2018-19'!AD$9:AD$393,MATCH($B371,'I.KI 2018-19'!$B$9:$B$393,0))),"")</f>
        <v>0</v>
      </c>
      <c r="BJ371" s="149"/>
      <c r="BK371" s="156">
        <f>_xlfn.IFNA(IF($B371=$B$381,0,IF($B371=$B$382,0,_xlfn.IFNA(INDEX('I.Supplementary 2018-19'!I$8:I$157,MATCH($B371,'I.Supplementary 2018-19'!$B$8:$B$157,0)),INDEX('I.KI 2018-19'!I$9:I$393,MATCH($B371,'I.KI 2018-19'!$B$9:$B$393,0))))),"")</f>
        <v>0</v>
      </c>
      <c r="BL371" s="149">
        <f>_xlfn.IFNA(IF($B371=$B$381,0,IF($B371=$B$382,0,_xlfn.IFNA(INDEX('I.Supplementary 2018-19'!J$8:J$157,MATCH($B371,'I.Supplementary 2018-19'!$B$8:$B$157,0)),INDEX('I.KI 2018-19'!J$9:J$393,MATCH($B371,'I.KI 2018-19'!$B$9:$B$393,0))))),"")</f>
        <v>13.583676081846013</v>
      </c>
      <c r="BM371" s="157">
        <f>_xlfn.IFNA(IF($B371=$B$381,0,IF($B371=$B$382,0,_xlfn.IFNA(INDEX('I.Supplementary 2018-19'!H$8:H$157,MATCH($B371,'I.Supplementary 2018-19'!$B$8:$B$157,0)),INDEX('I.KI 2018-19'!H$9:H$393,MATCH($B371,'I.KI 2018-19'!$B$9:$B$393,0))))),"")</f>
        <v>13.583676081846013</v>
      </c>
    </row>
    <row r="372" spans="2:65">
      <c r="B372" s="121" t="str">
        <f>'Calculations for 2021-22'!B372</f>
        <v>E4607</v>
      </c>
      <c r="C372" s="160" t="str">
        <f>'Calculations for 2021-22'!D372</f>
        <v>E4607</v>
      </c>
      <c r="D372" t="str">
        <f>'Calculations for 2021-22'!E372</f>
        <v>MD</v>
      </c>
      <c r="E372" t="str">
        <f>'Calculations for 2021-22'!F372</f>
        <v>P1703</v>
      </c>
      <c r="F372" s="120" t="str">
        <f>'Calculations for 2021-22'!H372</f>
        <v>Wolverhampton</v>
      </c>
      <c r="G372" s="156">
        <f>_xlfn.IFNA(INDEX('I.KI 2016-17'!M$8:M$391,MATCH($B372,'I.KI 2016-17'!$B$8:$B$391,0)),"")</f>
        <v>45.171717961579006</v>
      </c>
      <c r="H372" s="149">
        <f>_xlfn.IFNA(INDEX('I.KI 2016-17'!N$8:N$391,MATCH($B372,'I.KI 2016-17'!$B$8:$B$391,0)),"")</f>
        <v>5.111938624685</v>
      </c>
      <c r="I372" s="149">
        <f>_xlfn.IFNA(INDEX('I.KI 2016-17'!O$8:O$391,MATCH($B372,'I.KI 2016-17'!$B$8:$B$391,0)),"")</f>
        <v>0</v>
      </c>
      <c r="J372" s="149">
        <f>_xlfn.IFNA(INDEX('I.KI 2016-17'!P$8:P$391,MATCH($B372,'I.KI 2016-17'!$B$8:$B$391,0)),"")</f>
        <v>0</v>
      </c>
      <c r="K372" s="157">
        <f>_xlfn.IFNA(INDEX('I.KI 2016-17'!Q$8:Q$391,MATCH($B372,'I.KI 2016-17'!$B$8:$B$391,0)),"")</f>
        <v>0</v>
      </c>
      <c r="L372" s="156">
        <f>_xlfn.IFNA(INDEX('I.KI 2016-17'!R$8:R$391,MATCH($B372,'I.KI 2016-17'!$B$8:$B$391,0)),"")</f>
        <v>63.167119201321</v>
      </c>
      <c r="M372" s="193">
        <f>_xlfn.IFNA(INDEX('I.KI 2016-17'!S$8:S$391,MATCH($B372,'I.KI 2016-17'!$B$8:$B$391,0)),"")</f>
        <v>9.7495374966929997</v>
      </c>
      <c r="N372" s="193">
        <f>_xlfn.IFNA(INDEX('I.KI 2016-17'!T$8:T$391,MATCH($B372,'I.KI 2016-17'!$B$8:$B$391,0)),"")</f>
        <v>0</v>
      </c>
      <c r="O372" s="193">
        <f>_xlfn.IFNA(INDEX('I.KI 2016-17'!U$8:U$391,MATCH($B372,'I.KI 2016-17'!$B$8:$B$391,0)),"")</f>
        <v>0</v>
      </c>
      <c r="P372" s="157">
        <f>_xlfn.IFNA(INDEX('I.KI 2016-17'!V$8:V$391,MATCH($B372,'I.KI 2016-17'!$B$8:$B$391,0)),"")</f>
        <v>0</v>
      </c>
      <c r="Q372" s="156">
        <f>_xlfn.IFNA(INDEX('I.KI 2016-17'!W$8:W$391,MATCH($B372,'I.KI 2016-17'!$B$8:$B$391,0)),"")</f>
        <v>108.33883716290001</v>
      </c>
      <c r="R372" s="193">
        <f>_xlfn.IFNA(INDEX('I.KI 2016-17'!X$8:X$391,MATCH($B372,'I.KI 2016-17'!$B$8:$B$391,0)),"")</f>
        <v>14.861476121378001</v>
      </c>
      <c r="S372" s="193">
        <f>_xlfn.IFNA(INDEX('I.KI 2016-17'!Y$8:Y$391,MATCH($B372,'I.KI 2016-17'!$B$8:$B$391,0)),"")</f>
        <v>0</v>
      </c>
      <c r="T372" s="193">
        <f>_xlfn.IFNA(INDEX('I.KI 2016-17'!Z$8:Z$391,MATCH($B372,'I.KI 2016-17'!$B$8:$B$391,0)),"")</f>
        <v>0</v>
      </c>
      <c r="U372" s="157">
        <f>_xlfn.IFNA(INDEX('I.KI 2016-17'!AA$8:AA$391,MATCH($B372,'I.KI 2016-17'!$B$8:$B$391,0)),"")</f>
        <v>0</v>
      </c>
      <c r="V372" s="149"/>
      <c r="W372" s="154">
        <f>_xlfn.IFNA(INDEX('I.KI 2016-17'!$H$8:$H$391,MATCH(B372,'I.KI 2016-17'!$B$8:$B$391,0)),"")</f>
        <v>50.283656586264001</v>
      </c>
      <c r="X372" s="153">
        <f>_xlfn.IFNA(INDEX('I.KI 2016-17'!$I$8:$I$391,MATCH(B372,'I.KI 2016-17'!$B$8:$B$391,0)),"")</f>
        <v>72.916656698013995</v>
      </c>
      <c r="Y372" s="155">
        <f>_xlfn.IFNA(INDEX('I.KI 2016-17'!$G$8:$G$391,MATCH(B372,'I.KI 2016-17'!$B$8:$B$391,0)),"")</f>
        <v>123.200313284278</v>
      </c>
      <c r="Z372" s="149"/>
      <c r="AA372" s="156">
        <f>_xlfn.IFNA(IF($B372=$B$382,0,_xlfn.IFNA(INDEX('I.Supplementary 2017-18'!N$8:N$35,MATCH($B372,'I.Supplementary 2017-18'!$B$8:$B$35,0)),INDEX('I.KI 2017-18'!N$9:N$393,MATCH($B372,'I.KI 2017-18'!$B$9:$B$393,0)))),"")</f>
        <v>35.05528060041398</v>
      </c>
      <c r="AB372" s="193">
        <f>_xlfn.IFNA(IF($B372=$B$382,0,_xlfn.IFNA(INDEX('I.Supplementary 2017-18'!O$8:O$35,MATCH($B372,'I.Supplementary 2017-18'!$B$8:$B$35,0)),INDEX('I.KI 2017-18'!O$9:O$393,MATCH($B372,'I.KI 2017-18'!$B$9:$B$393,0)))),"")</f>
        <v>3.3369342300527656</v>
      </c>
      <c r="AC372" s="193">
        <f>_xlfn.IFNA(IF($B372=$B$382,0,_xlfn.IFNA(INDEX('I.Supplementary 2017-18'!P$8:P$35,MATCH($B372,'I.Supplementary 2017-18'!$B$8:$B$35,0)),INDEX('I.KI 2017-18'!P$9:P$393,MATCH($B372,'I.KI 2017-18'!$B$9:$B$393,0)))),"")</f>
        <v>0</v>
      </c>
      <c r="AD372" s="193">
        <f>_xlfn.IFNA(IF($B372=$B$382,0,_xlfn.IFNA(INDEX('I.Supplementary 2017-18'!Q$8:Q$35,MATCH($B372,'I.Supplementary 2017-18'!$B$8:$B$35,0)),INDEX('I.KI 2017-18'!Q$9:Q$393,MATCH($B372,'I.KI 2017-18'!$B$9:$B$393,0)))),"")</f>
        <v>0</v>
      </c>
      <c r="AE372" s="157">
        <f>_xlfn.IFNA(IF($B372=$B$382,0,_xlfn.IFNA(INDEX('I.Supplementary 2017-18'!R$8:R$35,MATCH($B372,'I.Supplementary 2017-18'!$B$8:$B$35,0)),INDEX('I.KI 2017-18'!R$9:R$393,MATCH($B372,'I.KI 2017-18'!$B$9:$B$393,0)))),"")</f>
        <v>0</v>
      </c>
      <c r="AF372" s="156">
        <f>_xlfn.IFNA(IF($B372=$B$382,0,_xlfn.IFNA(INDEX('I.Supplementary 2017-18'!S$8:S$35,MATCH($B372,'I.Supplementary 2017-18'!$B$8:$B$35,0)),INDEX('I.KI 2017-18'!S$9:S$393,MATCH($B372,'I.KI 2017-18'!$B$9:$B$393,0)))),"")</f>
        <v>64.45674066421391</v>
      </c>
      <c r="AG372" s="193">
        <f>_xlfn.IFNA(IF($B372=$B$382,0,_xlfn.IFNA(INDEX('I.Supplementary 2017-18'!T$8:T$35,MATCH($B372,'I.Supplementary 2017-18'!$B$8:$B$35,0)),INDEX('I.KI 2017-18'!T$9:T$393,MATCH($B372,'I.KI 2017-18'!$B$9:$B$393,0)))),"")</f>
        <v>9.9485842945838812</v>
      </c>
      <c r="AH372" s="193">
        <f>_xlfn.IFNA(IF($B372=$B$382,0,_xlfn.IFNA(INDEX('I.Supplementary 2017-18'!U$8:U$35,MATCH($B372,'I.Supplementary 2017-18'!$B$8:$B$35,0)),INDEX('I.KI 2017-18'!U$9:U$393,MATCH($B372,'I.KI 2017-18'!$B$9:$B$393,0)))),"")</f>
        <v>0</v>
      </c>
      <c r="AI372" s="193">
        <f>_xlfn.IFNA(IF($B372=$B$382,0,_xlfn.IFNA(INDEX('I.Supplementary 2017-18'!V$8:V$35,MATCH($B372,'I.Supplementary 2017-18'!$B$8:$B$35,0)),INDEX('I.KI 2017-18'!V$9:V$393,MATCH($B372,'I.KI 2017-18'!$B$9:$B$393,0)))),"")</f>
        <v>0</v>
      </c>
      <c r="AJ372" s="157">
        <f>_xlfn.IFNA(IF($B372=$B$382,0,_xlfn.IFNA(INDEX('I.Supplementary 2017-18'!W$8:W$35,MATCH($B372,'I.Supplementary 2017-18'!$B$8:$B$35,0)),INDEX('I.KI 2017-18'!W$9:W$393,MATCH($B372,'I.KI 2017-18'!$B$9:$B$393,0)))),"")</f>
        <v>0</v>
      </c>
      <c r="AK372" s="156">
        <f>_xlfn.IFNA(IF($B372=$B$382,0,_xlfn.IFNA(INDEX('I.Supplementary 2017-18'!X$8:X$35,MATCH($B372,'I.Supplementary 2017-18'!$B$8:$B$35,0)),INDEX('I.KI 2017-18'!X$9:X$393,MATCH($B372,'I.KI 2017-18'!$B$9:$B$393,0)))),"")</f>
        <v>99.51202126462789</v>
      </c>
      <c r="AL372" s="193">
        <f>_xlfn.IFNA(IF($B372=$B$382,0,_xlfn.IFNA(INDEX('I.Supplementary 2017-18'!Y$8:Y$35,MATCH($B372,'I.Supplementary 2017-18'!$B$8:$B$35,0)),INDEX('I.KI 2017-18'!Y$9:Y$393,MATCH($B372,'I.KI 2017-18'!$B$9:$B$393,0)))),"")</f>
        <v>13.285518524636647</v>
      </c>
      <c r="AM372" s="193">
        <f>_xlfn.IFNA(IF($B372=$B$382,0,_xlfn.IFNA(INDEX('I.Supplementary 2017-18'!Z$8:Z$35,MATCH($B372,'I.Supplementary 2017-18'!$B$8:$B$35,0)),INDEX('I.KI 2017-18'!Z$9:Z$393,MATCH($B372,'I.KI 2017-18'!$B$9:$B$393,0)))),"")</f>
        <v>0</v>
      </c>
      <c r="AN372" s="193">
        <f>_xlfn.IFNA(IF($B372=$B$382,0,_xlfn.IFNA(INDEX('I.Supplementary 2017-18'!AA$8:AA$35,MATCH($B372,'I.Supplementary 2017-18'!$B$8:$B$35,0)),INDEX('I.KI 2017-18'!AA$9:AA$393,MATCH($B372,'I.KI 2017-18'!$B$9:$B$393,0)))),"")</f>
        <v>0</v>
      </c>
      <c r="AO372" s="157">
        <f>_xlfn.IFNA(IF($B372=$B$382,0,_xlfn.IFNA(INDEX('I.Supplementary 2017-18'!AB$8:AB$35,MATCH($B372,'I.Supplementary 2017-18'!$B$8:$B$35,0)),INDEX('I.KI 2017-18'!AB$9:AB$393,MATCH($B372,'I.KI 2017-18'!$B$9:$B$393,0)))),"")</f>
        <v>0</v>
      </c>
      <c r="AP372" s="149"/>
      <c r="AQ372" s="156">
        <f>_xlfn.IFNA(IF($B372=$B$381,0,IF($B372=$B$382,0,_xlfn.IFNA(INDEX('I.Supplementary 2017-18'!I$8:I$35,MATCH($B372,'I.Supplementary 2017-18'!$B$8:$B$35,0)),INDEX('I.KI 2017-18'!I$9:I$393,MATCH($B372,'I.KI 2017-18'!$B$9:$B$393,0))))),"")</f>
        <v>38.392214830466749</v>
      </c>
      <c r="AR372" s="149">
        <f>_xlfn.IFNA(IF($B372=$B$381,0,IF($B372=$B$382,0,_xlfn.IFNA(INDEX('I.Supplementary 2017-18'!J$8:J$35,MATCH($B372,'I.Supplementary 2017-18'!$B$8:$B$35,0)),INDEX('I.KI 2017-18'!J$9:J$393,MATCH($B372,'I.KI 2017-18'!$B$9:$B$393,0))))),"")</f>
        <v>74.405324958797792</v>
      </c>
      <c r="AS372" s="157">
        <f>_xlfn.IFNA(IF($B372=$B$381,0,IF($B372=$B$382,0,_xlfn.IFNA(INDEX('I.Supplementary 2017-18'!H$8:H$35,MATCH($B372,'I.Supplementary 2017-18'!$B$8:$B$35,0)),INDEX('I.KI 2017-18'!H$9:H$393,MATCH($B372,'I.KI 2017-18'!$B$9:$B$393,0))))),"")</f>
        <v>112.79753978926453</v>
      </c>
      <c r="AT372" s="149"/>
      <c r="AU372" s="156">
        <f>_xlfn.IFNA(_xlfn.IFNA(INDEX('I.Supplementary 2018-19'!P$8:P$157,MATCH($B372,'I.Supplementary 2018-19'!$B$8:$B$157,0)),INDEX('I.KI 2018-19'!P$9:P$393,MATCH($B372,'I.KI 2018-19'!$B$9:$B$393,0))),"")</f>
        <v>28.103348971901895</v>
      </c>
      <c r="AV372" s="193">
        <f>_xlfn.IFNA(_xlfn.IFNA(INDEX('I.Supplementary 2018-19'!Q$8:Q$157,MATCH($B372,'I.Supplementary 2018-19'!$B$8:$B$157,0)),INDEX('I.KI 2018-19'!Q$9:Q$393,MATCH($B372,'I.KI 2018-19'!$B$9:$B$393,0))),"")</f>
        <v>2.1945484194690921</v>
      </c>
      <c r="AW372" s="193">
        <f>_xlfn.IFNA(_xlfn.IFNA(INDEX('I.Supplementary 2018-19'!R$8:R$157,MATCH($B372,'I.Supplementary 2018-19'!$B$8:$B$157,0)),INDEX('I.KI 2018-19'!R$9:R$393,MATCH($B372,'I.KI 2018-19'!$B$9:$B$393,0))),"")</f>
        <v>0</v>
      </c>
      <c r="AX372" s="193">
        <f>_xlfn.IFNA(_xlfn.IFNA(INDEX('I.Supplementary 2018-19'!S$8:S$157,MATCH($B372,'I.Supplementary 2018-19'!$B$8:$B$157,0)),INDEX('I.KI 2018-19'!S$9:S$393,MATCH($B372,'I.KI 2018-19'!$B$9:$B$393,0))),"")</f>
        <v>0</v>
      </c>
      <c r="AY372" s="157">
        <f>_xlfn.IFNA(_xlfn.IFNA(INDEX('I.Supplementary 2018-19'!T$8:T$157,MATCH($B372,'I.Supplementary 2018-19'!$B$8:$B$157,0)),INDEX('I.KI 2018-19'!T$9:T$393,MATCH($B372,'I.KI 2018-19'!$B$9:$B$393,0))),"")</f>
        <v>0</v>
      </c>
      <c r="AZ372" s="156">
        <f>_xlfn.IFNA(_xlfn.IFNA(INDEX('I.Supplementary 2018-19'!U$8:U$157,MATCH($B372,'I.Supplementary 2018-19'!$B$8:$B$157,0)),INDEX('I.KI 2018-19'!U$9:U$393,MATCH($B372,'I.KI 2018-19'!$B$9:$B$393,0))),"")</f>
        <v>66.393209267859817</v>
      </c>
      <c r="BA372" s="193">
        <f>_xlfn.IFNA(_xlfn.IFNA(INDEX('I.Supplementary 2018-19'!V$8:V$157,MATCH($B372,'I.Supplementary 2018-19'!$B$8:$B$157,0)),INDEX('I.KI 2018-19'!V$9:V$393,MATCH($B372,'I.KI 2018-19'!$B$9:$B$393,0))),"")</f>
        <v>10.247468801288116</v>
      </c>
      <c r="BB372" s="193">
        <f>_xlfn.IFNA(_xlfn.IFNA(INDEX('I.Supplementary 2018-19'!W$8:W$157,MATCH($B372,'I.Supplementary 2018-19'!$B$8:$B$157,0)),INDEX('I.KI 2018-19'!W$9:W$393,MATCH($B372,'I.KI 2018-19'!$B$9:$B$393,0))),"")</f>
        <v>0</v>
      </c>
      <c r="BC372" s="193">
        <f>_xlfn.IFNA(_xlfn.IFNA(INDEX('I.Supplementary 2018-19'!X$8:X$157,MATCH($B372,'I.Supplementary 2018-19'!$B$8:$B$157,0)),INDEX('I.KI 2018-19'!X$9:X$393,MATCH($B372,'I.KI 2018-19'!$B$9:$B$393,0))),"")</f>
        <v>0</v>
      </c>
      <c r="BD372" s="157">
        <f>_xlfn.IFNA(_xlfn.IFNA(INDEX('I.Supplementary 2018-19'!Y$8:Y$157,MATCH($B372,'I.Supplementary 2018-19'!$B$8:$B$157,0)),INDEX('I.KI 2018-19'!Y$9:Y$393,MATCH($B372,'I.KI 2018-19'!$B$9:$B$393,0))),"")</f>
        <v>0</v>
      </c>
      <c r="BE372" s="156">
        <f>_xlfn.IFNA(_xlfn.IFNA(INDEX('I.Supplementary 2018-19'!Z$8:Z$157,MATCH($B372,'I.Supplementary 2018-19'!$B$8:$B$157,0)),INDEX('I.KI 2018-19'!Z$9:Z$393,MATCH($B372,'I.KI 2018-19'!$B$9:$B$393,0))),"")</f>
        <v>94.496558239761711</v>
      </c>
      <c r="BF372" s="193">
        <f>_xlfn.IFNA(_xlfn.IFNA(INDEX('I.Supplementary 2018-19'!AA$8:AA$157,MATCH($B372,'I.Supplementary 2018-19'!$B$8:$B$157,0)),INDEX('I.KI 2018-19'!AA$9:AA$393,MATCH($B372,'I.KI 2018-19'!$B$9:$B$393,0))),"")</f>
        <v>12.442017220757208</v>
      </c>
      <c r="BG372" s="193">
        <f>_xlfn.IFNA(_xlfn.IFNA(INDEX('I.Supplementary 2018-19'!AB$8:AB$157,MATCH($B372,'I.Supplementary 2018-19'!$B$8:$B$157,0)),INDEX('I.KI 2018-19'!AB$9:AB$393,MATCH($B372,'I.KI 2018-19'!$B$9:$B$393,0))),"")</f>
        <v>0</v>
      </c>
      <c r="BH372" s="193">
        <f>_xlfn.IFNA(_xlfn.IFNA(INDEX('I.Supplementary 2018-19'!AC$8:AC$157,MATCH($B372,'I.Supplementary 2018-19'!$B$8:$B$157,0)),INDEX('I.KI 2018-19'!AC$9:AC$393,MATCH($B372,'I.KI 2018-19'!$B$9:$B$393,0))),"")</f>
        <v>0</v>
      </c>
      <c r="BI372" s="157">
        <f>_xlfn.IFNA(_xlfn.IFNA(INDEX('I.Supplementary 2018-19'!AD$8:AD$157,MATCH($B372,'I.Supplementary 2018-19'!$B$8:$B$157,0)),INDEX('I.KI 2018-19'!AD$9:AD$393,MATCH($B372,'I.KI 2018-19'!$B$9:$B$393,0))),"")</f>
        <v>0</v>
      </c>
      <c r="BJ372" s="149"/>
      <c r="BK372" s="156">
        <f>_xlfn.IFNA(IF($B372=$B$381,0,IF($B372=$B$382,0,_xlfn.IFNA(INDEX('I.Supplementary 2018-19'!I$8:I$157,MATCH($B372,'I.Supplementary 2018-19'!$B$8:$B$157,0)),INDEX('I.KI 2018-19'!I$9:I$393,MATCH($B372,'I.KI 2018-19'!$B$9:$B$393,0))))),"")</f>
        <v>30.297897391370984</v>
      </c>
      <c r="BL372" s="149">
        <f>_xlfn.IFNA(IF($B372=$B$381,0,IF($B372=$B$382,0,_xlfn.IFNA(INDEX('I.Supplementary 2018-19'!J$8:J$157,MATCH($B372,'I.Supplementary 2018-19'!$B$8:$B$157,0)),INDEX('I.KI 2018-19'!J$9:J$393,MATCH($B372,'I.KI 2018-19'!$B$9:$B$393,0))))),"")</f>
        <v>76.640678069147924</v>
      </c>
      <c r="BM372" s="157">
        <f>_xlfn.IFNA(IF($B372=$B$381,0,IF($B372=$B$382,0,_xlfn.IFNA(INDEX('I.Supplementary 2018-19'!H$8:H$157,MATCH($B372,'I.Supplementary 2018-19'!$B$8:$B$157,0)),INDEX('I.KI 2018-19'!H$9:H$393,MATCH($B372,'I.KI 2018-19'!$B$9:$B$393,0))))),"")</f>
        <v>106.9385754605189</v>
      </c>
    </row>
    <row r="373" spans="2:65">
      <c r="B373" s="121" t="str">
        <f>'Calculations for 2021-22'!B373</f>
        <v>E1837</v>
      </c>
      <c r="C373" s="160" t="str">
        <f>'Calculations for 2021-22'!D373</f>
        <v>E1837</v>
      </c>
      <c r="D373" t="str">
        <f>'Calculations for 2021-22'!E373</f>
        <v>SD</v>
      </c>
      <c r="E373" t="str">
        <f>'Calculations for 2021-22'!F373</f>
        <v>P1901</v>
      </c>
      <c r="F373" s="120" t="str">
        <f>'Calculations for 2021-22'!H373</f>
        <v>Worcester</v>
      </c>
      <c r="G373" s="156">
        <f>_xlfn.IFNA(INDEX('I.KI 2016-17'!M$8:M$391,MATCH($B373,'I.KI 2016-17'!$B$8:$B$391,0)),"")</f>
        <v>0</v>
      </c>
      <c r="H373" s="149">
        <f>_xlfn.IFNA(INDEX('I.KI 2016-17'!N$8:N$391,MATCH($B373,'I.KI 2016-17'!$B$8:$B$391,0)),"")</f>
        <v>1.213262282106</v>
      </c>
      <c r="I373" s="149">
        <f>_xlfn.IFNA(INDEX('I.KI 2016-17'!O$8:O$391,MATCH($B373,'I.KI 2016-17'!$B$8:$B$391,0)),"")</f>
        <v>0</v>
      </c>
      <c r="J373" s="149">
        <f>_xlfn.IFNA(INDEX('I.KI 2016-17'!P$8:P$391,MATCH($B373,'I.KI 2016-17'!$B$8:$B$391,0)),"")</f>
        <v>0</v>
      </c>
      <c r="K373" s="157">
        <f>_xlfn.IFNA(INDEX('I.KI 2016-17'!Q$8:Q$391,MATCH($B373,'I.KI 2016-17'!$B$8:$B$391,0)),"")</f>
        <v>0</v>
      </c>
      <c r="L373" s="156">
        <f>_xlfn.IFNA(INDEX('I.KI 2016-17'!R$8:R$391,MATCH($B373,'I.KI 2016-17'!$B$8:$B$391,0)),"")</f>
        <v>0</v>
      </c>
      <c r="M373" s="193">
        <f>_xlfn.IFNA(INDEX('I.KI 2016-17'!S$8:S$391,MATCH($B373,'I.KI 2016-17'!$B$8:$B$391,0)),"")</f>
        <v>2.3933628502930002</v>
      </c>
      <c r="N373" s="193">
        <f>_xlfn.IFNA(INDEX('I.KI 2016-17'!T$8:T$391,MATCH($B373,'I.KI 2016-17'!$B$8:$B$391,0)),"")</f>
        <v>0</v>
      </c>
      <c r="O373" s="193">
        <f>_xlfn.IFNA(INDEX('I.KI 2016-17'!U$8:U$391,MATCH($B373,'I.KI 2016-17'!$B$8:$B$391,0)),"")</f>
        <v>0</v>
      </c>
      <c r="P373" s="157">
        <f>_xlfn.IFNA(INDEX('I.KI 2016-17'!V$8:V$391,MATCH($B373,'I.KI 2016-17'!$B$8:$B$391,0)),"")</f>
        <v>0</v>
      </c>
      <c r="Q373" s="156">
        <f>_xlfn.IFNA(INDEX('I.KI 2016-17'!W$8:W$391,MATCH($B373,'I.KI 2016-17'!$B$8:$B$391,0)),"")</f>
        <v>0</v>
      </c>
      <c r="R373" s="193">
        <f>_xlfn.IFNA(INDEX('I.KI 2016-17'!X$8:X$391,MATCH($B373,'I.KI 2016-17'!$B$8:$B$391,0)),"")</f>
        <v>3.6066251323990004</v>
      </c>
      <c r="S373" s="193">
        <f>_xlfn.IFNA(INDEX('I.KI 2016-17'!Y$8:Y$391,MATCH($B373,'I.KI 2016-17'!$B$8:$B$391,0)),"")</f>
        <v>0</v>
      </c>
      <c r="T373" s="193">
        <f>_xlfn.IFNA(INDEX('I.KI 2016-17'!Z$8:Z$391,MATCH($B373,'I.KI 2016-17'!$B$8:$B$391,0)),"")</f>
        <v>0</v>
      </c>
      <c r="U373" s="157">
        <f>_xlfn.IFNA(INDEX('I.KI 2016-17'!AA$8:AA$391,MATCH($B373,'I.KI 2016-17'!$B$8:$B$391,0)),"")</f>
        <v>0</v>
      </c>
      <c r="V373" s="149"/>
      <c r="W373" s="154">
        <f>_xlfn.IFNA(INDEX('I.KI 2016-17'!$H$8:$H$391,MATCH(B373,'I.KI 2016-17'!$B$8:$B$391,0)),"")</f>
        <v>1.213262282106</v>
      </c>
      <c r="X373" s="153">
        <f>_xlfn.IFNA(INDEX('I.KI 2016-17'!$I$8:$I$391,MATCH(B373,'I.KI 2016-17'!$B$8:$B$391,0)),"")</f>
        <v>2.3933628502930002</v>
      </c>
      <c r="Y373" s="155">
        <f>_xlfn.IFNA(INDEX('I.KI 2016-17'!$G$8:$G$391,MATCH(B373,'I.KI 2016-17'!$B$8:$B$391,0)),"")</f>
        <v>3.6066251323990004</v>
      </c>
      <c r="Z373" s="149"/>
      <c r="AA373" s="156">
        <f>_xlfn.IFNA(IF($B373=$B$382,0,_xlfn.IFNA(INDEX('I.Supplementary 2017-18'!N$8:N$35,MATCH($B373,'I.Supplementary 2017-18'!$B$8:$B$35,0)),INDEX('I.KI 2017-18'!N$9:N$393,MATCH($B373,'I.KI 2017-18'!$B$9:$B$393,0)))),"")</f>
        <v>0</v>
      </c>
      <c r="AB373" s="193">
        <f>_xlfn.IFNA(IF($B373=$B$382,0,_xlfn.IFNA(INDEX('I.Supplementary 2017-18'!O$8:O$35,MATCH($B373,'I.Supplementary 2017-18'!$B$8:$B$35,0)),INDEX('I.KI 2017-18'!O$9:O$393,MATCH($B373,'I.KI 2017-18'!$B$9:$B$393,0)))),"")</f>
        <v>0.65312548571688867</v>
      </c>
      <c r="AC373" s="193">
        <f>_xlfn.IFNA(IF($B373=$B$382,0,_xlfn.IFNA(INDEX('I.Supplementary 2017-18'!P$8:P$35,MATCH($B373,'I.Supplementary 2017-18'!$B$8:$B$35,0)),INDEX('I.KI 2017-18'!P$9:P$393,MATCH($B373,'I.KI 2017-18'!$B$9:$B$393,0)))),"")</f>
        <v>0</v>
      </c>
      <c r="AD373" s="193">
        <f>_xlfn.IFNA(IF($B373=$B$382,0,_xlfn.IFNA(INDEX('I.Supplementary 2017-18'!Q$8:Q$35,MATCH($B373,'I.Supplementary 2017-18'!$B$8:$B$35,0)),INDEX('I.KI 2017-18'!Q$9:Q$393,MATCH($B373,'I.KI 2017-18'!$B$9:$B$393,0)))),"")</f>
        <v>0</v>
      </c>
      <c r="AE373" s="157">
        <f>_xlfn.IFNA(IF($B373=$B$382,0,_xlfn.IFNA(INDEX('I.Supplementary 2017-18'!R$8:R$35,MATCH($B373,'I.Supplementary 2017-18'!$B$8:$B$35,0)),INDEX('I.KI 2017-18'!R$9:R$393,MATCH($B373,'I.KI 2017-18'!$B$9:$B$393,0)))),"")</f>
        <v>0</v>
      </c>
      <c r="AF373" s="156">
        <f>_xlfn.IFNA(IF($B373=$B$382,0,_xlfn.IFNA(INDEX('I.Supplementary 2017-18'!S$8:S$35,MATCH($B373,'I.Supplementary 2017-18'!$B$8:$B$35,0)),INDEX('I.KI 2017-18'!S$9:S$393,MATCH($B373,'I.KI 2017-18'!$B$9:$B$393,0)))),"")</f>
        <v>0</v>
      </c>
      <c r="AG373" s="193">
        <f>_xlfn.IFNA(IF($B373=$B$382,0,_xlfn.IFNA(INDEX('I.Supplementary 2017-18'!T$8:T$35,MATCH($B373,'I.Supplementary 2017-18'!$B$8:$B$35,0)),INDEX('I.KI 2017-18'!T$9:T$393,MATCH($B373,'I.KI 2017-18'!$B$9:$B$393,0)))),"")</f>
        <v>2.442225805248905</v>
      </c>
      <c r="AH373" s="193">
        <f>_xlfn.IFNA(IF($B373=$B$382,0,_xlfn.IFNA(INDEX('I.Supplementary 2017-18'!U$8:U$35,MATCH($B373,'I.Supplementary 2017-18'!$B$8:$B$35,0)),INDEX('I.KI 2017-18'!U$9:U$393,MATCH($B373,'I.KI 2017-18'!$B$9:$B$393,0)))),"")</f>
        <v>0</v>
      </c>
      <c r="AI373" s="193">
        <f>_xlfn.IFNA(IF($B373=$B$382,0,_xlfn.IFNA(INDEX('I.Supplementary 2017-18'!V$8:V$35,MATCH($B373,'I.Supplementary 2017-18'!$B$8:$B$35,0)),INDEX('I.KI 2017-18'!V$9:V$393,MATCH($B373,'I.KI 2017-18'!$B$9:$B$393,0)))),"")</f>
        <v>0</v>
      </c>
      <c r="AJ373" s="157">
        <f>_xlfn.IFNA(IF($B373=$B$382,0,_xlfn.IFNA(INDEX('I.Supplementary 2017-18'!W$8:W$35,MATCH($B373,'I.Supplementary 2017-18'!$B$8:$B$35,0)),INDEX('I.KI 2017-18'!W$9:W$393,MATCH($B373,'I.KI 2017-18'!$B$9:$B$393,0)))),"")</f>
        <v>0</v>
      </c>
      <c r="AK373" s="156">
        <f>_xlfn.IFNA(IF($B373=$B$382,0,_xlfn.IFNA(INDEX('I.Supplementary 2017-18'!X$8:X$35,MATCH($B373,'I.Supplementary 2017-18'!$B$8:$B$35,0)),INDEX('I.KI 2017-18'!X$9:X$393,MATCH($B373,'I.KI 2017-18'!$B$9:$B$393,0)))),"")</f>
        <v>0</v>
      </c>
      <c r="AL373" s="193">
        <f>_xlfn.IFNA(IF($B373=$B$382,0,_xlfn.IFNA(INDEX('I.Supplementary 2017-18'!Y$8:Y$35,MATCH($B373,'I.Supplementary 2017-18'!$B$8:$B$35,0)),INDEX('I.KI 2017-18'!Y$9:Y$393,MATCH($B373,'I.KI 2017-18'!$B$9:$B$393,0)))),"")</f>
        <v>3.0953512909657936</v>
      </c>
      <c r="AM373" s="193">
        <f>_xlfn.IFNA(IF($B373=$B$382,0,_xlfn.IFNA(INDEX('I.Supplementary 2017-18'!Z$8:Z$35,MATCH($B373,'I.Supplementary 2017-18'!$B$8:$B$35,0)),INDEX('I.KI 2017-18'!Z$9:Z$393,MATCH($B373,'I.KI 2017-18'!$B$9:$B$393,0)))),"")</f>
        <v>0</v>
      </c>
      <c r="AN373" s="193">
        <f>_xlfn.IFNA(IF($B373=$B$382,0,_xlfn.IFNA(INDEX('I.Supplementary 2017-18'!AA$8:AA$35,MATCH($B373,'I.Supplementary 2017-18'!$B$8:$B$35,0)),INDEX('I.KI 2017-18'!AA$9:AA$393,MATCH($B373,'I.KI 2017-18'!$B$9:$B$393,0)))),"")</f>
        <v>0</v>
      </c>
      <c r="AO373" s="157">
        <f>_xlfn.IFNA(IF($B373=$B$382,0,_xlfn.IFNA(INDEX('I.Supplementary 2017-18'!AB$8:AB$35,MATCH($B373,'I.Supplementary 2017-18'!$B$8:$B$35,0)),INDEX('I.KI 2017-18'!AB$9:AB$393,MATCH($B373,'I.KI 2017-18'!$B$9:$B$393,0)))),"")</f>
        <v>0</v>
      </c>
      <c r="AP373" s="149"/>
      <c r="AQ373" s="156">
        <f>_xlfn.IFNA(IF($B373=$B$381,0,IF($B373=$B$382,0,_xlfn.IFNA(INDEX('I.Supplementary 2017-18'!I$8:I$35,MATCH($B373,'I.Supplementary 2017-18'!$B$8:$B$35,0)),INDEX('I.KI 2017-18'!I$9:I$393,MATCH($B373,'I.KI 2017-18'!$B$9:$B$393,0))))),"")</f>
        <v>0.65312548571688867</v>
      </c>
      <c r="AR373" s="149">
        <f>_xlfn.IFNA(IF($B373=$B$381,0,IF($B373=$B$382,0,_xlfn.IFNA(INDEX('I.Supplementary 2017-18'!J$8:J$35,MATCH($B373,'I.Supplementary 2017-18'!$B$8:$B$35,0)),INDEX('I.KI 2017-18'!J$9:J$393,MATCH($B373,'I.KI 2017-18'!$B$9:$B$393,0))))),"")</f>
        <v>2.442225805248905</v>
      </c>
      <c r="AS373" s="157">
        <f>_xlfn.IFNA(IF($B373=$B$381,0,IF($B373=$B$382,0,_xlfn.IFNA(INDEX('I.Supplementary 2017-18'!H$8:H$35,MATCH($B373,'I.Supplementary 2017-18'!$B$8:$B$35,0)),INDEX('I.KI 2017-18'!H$9:H$393,MATCH($B373,'I.KI 2017-18'!$B$9:$B$393,0))))),"")</f>
        <v>3.0953512909657936</v>
      </c>
      <c r="AT373" s="149"/>
      <c r="AU373" s="156">
        <f>_xlfn.IFNA(_xlfn.IFNA(INDEX('I.Supplementary 2018-19'!P$8:P$157,MATCH($B373,'I.Supplementary 2018-19'!$B$8:$B$157,0)),INDEX('I.KI 2018-19'!P$9:P$393,MATCH($B373,'I.KI 2018-19'!$B$9:$B$393,0))),"")</f>
        <v>0</v>
      </c>
      <c r="AV373" s="193">
        <f>_xlfn.IFNA(_xlfn.IFNA(INDEX('I.Supplementary 2018-19'!Q$8:Q$157,MATCH($B373,'I.Supplementary 2018-19'!$B$8:$B$157,0)),INDEX('I.KI 2018-19'!Q$9:Q$393,MATCH($B373,'I.KI 2018-19'!$B$9:$B$393,0))),"")</f>
        <v>0.30597016642873548</v>
      </c>
      <c r="AW373" s="193">
        <f>_xlfn.IFNA(_xlfn.IFNA(INDEX('I.Supplementary 2018-19'!R$8:R$157,MATCH($B373,'I.Supplementary 2018-19'!$B$8:$B$157,0)),INDEX('I.KI 2018-19'!R$9:R$393,MATCH($B373,'I.KI 2018-19'!$B$9:$B$393,0))),"")</f>
        <v>0</v>
      </c>
      <c r="AX373" s="193">
        <f>_xlfn.IFNA(_xlfn.IFNA(INDEX('I.Supplementary 2018-19'!S$8:S$157,MATCH($B373,'I.Supplementary 2018-19'!$B$8:$B$157,0)),INDEX('I.KI 2018-19'!S$9:S$393,MATCH($B373,'I.KI 2018-19'!$B$9:$B$393,0))),"")</f>
        <v>0</v>
      </c>
      <c r="AY373" s="157">
        <f>_xlfn.IFNA(_xlfn.IFNA(INDEX('I.Supplementary 2018-19'!T$8:T$157,MATCH($B373,'I.Supplementary 2018-19'!$B$8:$B$157,0)),INDEX('I.KI 2018-19'!T$9:T$393,MATCH($B373,'I.KI 2018-19'!$B$9:$B$393,0))),"")</f>
        <v>0</v>
      </c>
      <c r="AZ373" s="156">
        <f>_xlfn.IFNA(_xlfn.IFNA(INDEX('I.Supplementary 2018-19'!U$8:U$157,MATCH($B373,'I.Supplementary 2018-19'!$B$8:$B$157,0)),INDEX('I.KI 2018-19'!U$9:U$393,MATCH($B373,'I.KI 2018-19'!$B$9:$B$393,0))),"")</f>
        <v>0</v>
      </c>
      <c r="BA373" s="193">
        <f>_xlfn.IFNA(_xlfn.IFNA(INDEX('I.Supplementary 2018-19'!V$8:V$157,MATCH($B373,'I.Supplementary 2018-19'!$B$8:$B$157,0)),INDEX('I.KI 2018-19'!V$9:V$393,MATCH($B373,'I.KI 2018-19'!$B$9:$B$393,0))),"")</f>
        <v>2.5155973959645372</v>
      </c>
      <c r="BB373" s="193">
        <f>_xlfn.IFNA(_xlfn.IFNA(INDEX('I.Supplementary 2018-19'!W$8:W$157,MATCH($B373,'I.Supplementary 2018-19'!$B$8:$B$157,0)),INDEX('I.KI 2018-19'!W$9:W$393,MATCH($B373,'I.KI 2018-19'!$B$9:$B$393,0))),"")</f>
        <v>0</v>
      </c>
      <c r="BC373" s="193">
        <f>_xlfn.IFNA(_xlfn.IFNA(INDEX('I.Supplementary 2018-19'!X$8:X$157,MATCH($B373,'I.Supplementary 2018-19'!$B$8:$B$157,0)),INDEX('I.KI 2018-19'!X$9:X$393,MATCH($B373,'I.KI 2018-19'!$B$9:$B$393,0))),"")</f>
        <v>0</v>
      </c>
      <c r="BD373" s="157">
        <f>_xlfn.IFNA(_xlfn.IFNA(INDEX('I.Supplementary 2018-19'!Y$8:Y$157,MATCH($B373,'I.Supplementary 2018-19'!$B$8:$B$157,0)),INDEX('I.KI 2018-19'!Y$9:Y$393,MATCH($B373,'I.KI 2018-19'!$B$9:$B$393,0))),"")</f>
        <v>0</v>
      </c>
      <c r="BE373" s="156">
        <f>_xlfn.IFNA(_xlfn.IFNA(INDEX('I.Supplementary 2018-19'!Z$8:Z$157,MATCH($B373,'I.Supplementary 2018-19'!$B$8:$B$157,0)),INDEX('I.KI 2018-19'!Z$9:Z$393,MATCH($B373,'I.KI 2018-19'!$B$9:$B$393,0))),"")</f>
        <v>0</v>
      </c>
      <c r="BF373" s="193">
        <f>_xlfn.IFNA(_xlfn.IFNA(INDEX('I.Supplementary 2018-19'!AA$8:AA$157,MATCH($B373,'I.Supplementary 2018-19'!$B$8:$B$157,0)),INDEX('I.KI 2018-19'!AA$9:AA$393,MATCH($B373,'I.KI 2018-19'!$B$9:$B$393,0))),"")</f>
        <v>2.8215675623932728</v>
      </c>
      <c r="BG373" s="193">
        <f>_xlfn.IFNA(_xlfn.IFNA(INDEX('I.Supplementary 2018-19'!AB$8:AB$157,MATCH($B373,'I.Supplementary 2018-19'!$B$8:$B$157,0)),INDEX('I.KI 2018-19'!AB$9:AB$393,MATCH($B373,'I.KI 2018-19'!$B$9:$B$393,0))),"")</f>
        <v>0</v>
      </c>
      <c r="BH373" s="193">
        <f>_xlfn.IFNA(_xlfn.IFNA(INDEX('I.Supplementary 2018-19'!AC$8:AC$157,MATCH($B373,'I.Supplementary 2018-19'!$B$8:$B$157,0)),INDEX('I.KI 2018-19'!AC$9:AC$393,MATCH($B373,'I.KI 2018-19'!$B$9:$B$393,0))),"")</f>
        <v>0</v>
      </c>
      <c r="BI373" s="157">
        <f>_xlfn.IFNA(_xlfn.IFNA(INDEX('I.Supplementary 2018-19'!AD$8:AD$157,MATCH($B373,'I.Supplementary 2018-19'!$B$8:$B$157,0)),INDEX('I.KI 2018-19'!AD$9:AD$393,MATCH($B373,'I.KI 2018-19'!$B$9:$B$393,0))),"")</f>
        <v>0</v>
      </c>
      <c r="BJ373" s="149"/>
      <c r="BK373" s="156">
        <f>_xlfn.IFNA(IF($B373=$B$381,0,IF($B373=$B$382,0,_xlfn.IFNA(INDEX('I.Supplementary 2018-19'!I$8:I$157,MATCH($B373,'I.Supplementary 2018-19'!$B$8:$B$157,0)),INDEX('I.KI 2018-19'!I$9:I$393,MATCH($B373,'I.KI 2018-19'!$B$9:$B$393,0))))),"")</f>
        <v>0.30597016642873548</v>
      </c>
      <c r="BL373" s="149">
        <f>_xlfn.IFNA(IF($B373=$B$381,0,IF($B373=$B$382,0,_xlfn.IFNA(INDEX('I.Supplementary 2018-19'!J$8:J$157,MATCH($B373,'I.Supplementary 2018-19'!$B$8:$B$157,0)),INDEX('I.KI 2018-19'!J$9:J$393,MATCH($B373,'I.KI 2018-19'!$B$9:$B$393,0))))),"")</f>
        <v>2.5155973959645372</v>
      </c>
      <c r="BM373" s="157">
        <f>_xlfn.IFNA(IF($B373=$B$381,0,IF($B373=$B$382,0,_xlfn.IFNA(INDEX('I.Supplementary 2018-19'!H$8:H$157,MATCH($B373,'I.Supplementary 2018-19'!$B$8:$B$157,0)),INDEX('I.KI 2018-19'!H$9:H$393,MATCH($B373,'I.KI 2018-19'!$B$9:$B$393,0))))),"")</f>
        <v>2.8215675623932728</v>
      </c>
    </row>
    <row r="374" spans="2:65">
      <c r="B374" s="121" t="str">
        <f>'Calculations for 2021-22'!B374</f>
        <v>E1821</v>
      </c>
      <c r="C374" s="160" t="str">
        <f>'Calculations for 2021-22'!D374</f>
        <v>E1821</v>
      </c>
      <c r="D374" t="str">
        <f>'Calculations for 2021-22'!E374</f>
        <v>SCNFIR</v>
      </c>
      <c r="E374" t="str">
        <f>'Calculations for 2021-22'!F374</f>
        <v>P1901</v>
      </c>
      <c r="F374" s="120" t="str">
        <f>'Calculations for 2021-22'!H374</f>
        <v>Worcestershire</v>
      </c>
      <c r="G374" s="156">
        <f>_xlfn.IFNA(INDEX('I.KI 2016-17'!M$8:M$391,MATCH($B374,'I.KI 2016-17'!$B$8:$B$391,0)),"")</f>
        <v>36.346546471814996</v>
      </c>
      <c r="H374" s="149">
        <f>_xlfn.IFNA(INDEX('I.KI 2016-17'!N$8:N$391,MATCH($B374,'I.KI 2016-17'!$B$8:$B$391,0)),"")</f>
        <v>0</v>
      </c>
      <c r="I374" s="149">
        <f>_xlfn.IFNA(INDEX('I.KI 2016-17'!O$8:O$391,MATCH($B374,'I.KI 2016-17'!$B$8:$B$391,0)),"")</f>
        <v>0</v>
      </c>
      <c r="J374" s="149">
        <f>_xlfn.IFNA(INDEX('I.KI 2016-17'!P$8:P$391,MATCH($B374,'I.KI 2016-17'!$B$8:$B$391,0)),"")</f>
        <v>0</v>
      </c>
      <c r="K374" s="157">
        <f>_xlfn.IFNA(INDEX('I.KI 2016-17'!Q$8:Q$391,MATCH($B374,'I.KI 2016-17'!$B$8:$B$391,0)),"")</f>
        <v>0</v>
      </c>
      <c r="L374" s="156">
        <f>_xlfn.IFNA(INDEX('I.KI 2016-17'!R$8:R$391,MATCH($B374,'I.KI 2016-17'!$B$8:$B$391,0)),"")</f>
        <v>58.103615284810999</v>
      </c>
      <c r="M374" s="193">
        <f>_xlfn.IFNA(INDEX('I.KI 2016-17'!S$8:S$391,MATCH($B374,'I.KI 2016-17'!$B$8:$B$391,0)),"")</f>
        <v>0</v>
      </c>
      <c r="N374" s="193">
        <f>_xlfn.IFNA(INDEX('I.KI 2016-17'!T$8:T$391,MATCH($B374,'I.KI 2016-17'!$B$8:$B$391,0)),"")</f>
        <v>0</v>
      </c>
      <c r="O374" s="193">
        <f>_xlfn.IFNA(INDEX('I.KI 2016-17'!U$8:U$391,MATCH($B374,'I.KI 2016-17'!$B$8:$B$391,0)),"")</f>
        <v>0</v>
      </c>
      <c r="P374" s="157">
        <f>_xlfn.IFNA(INDEX('I.KI 2016-17'!V$8:V$391,MATCH($B374,'I.KI 2016-17'!$B$8:$B$391,0)),"")</f>
        <v>0</v>
      </c>
      <c r="Q374" s="156">
        <f>_xlfn.IFNA(INDEX('I.KI 2016-17'!W$8:W$391,MATCH($B374,'I.KI 2016-17'!$B$8:$B$391,0)),"")</f>
        <v>94.450161756625988</v>
      </c>
      <c r="R374" s="193">
        <f>_xlfn.IFNA(INDEX('I.KI 2016-17'!X$8:X$391,MATCH($B374,'I.KI 2016-17'!$B$8:$B$391,0)),"")</f>
        <v>0</v>
      </c>
      <c r="S374" s="193">
        <f>_xlfn.IFNA(INDEX('I.KI 2016-17'!Y$8:Y$391,MATCH($B374,'I.KI 2016-17'!$B$8:$B$391,0)),"")</f>
        <v>0</v>
      </c>
      <c r="T374" s="193">
        <f>_xlfn.IFNA(INDEX('I.KI 2016-17'!Z$8:Z$391,MATCH($B374,'I.KI 2016-17'!$B$8:$B$391,0)),"")</f>
        <v>0</v>
      </c>
      <c r="U374" s="157">
        <f>_xlfn.IFNA(INDEX('I.KI 2016-17'!AA$8:AA$391,MATCH($B374,'I.KI 2016-17'!$B$8:$B$391,0)),"")</f>
        <v>0</v>
      </c>
      <c r="V374" s="149"/>
      <c r="W374" s="154">
        <f>_xlfn.IFNA(INDEX('I.KI 2016-17'!$H$8:$H$391,MATCH(B374,'I.KI 2016-17'!$B$8:$B$391,0)),"")</f>
        <v>36.346546471814996</v>
      </c>
      <c r="X374" s="153">
        <f>_xlfn.IFNA(INDEX('I.KI 2016-17'!$I$8:$I$391,MATCH(B374,'I.KI 2016-17'!$B$8:$B$391,0)),"")</f>
        <v>58.103615284810999</v>
      </c>
      <c r="Y374" s="155">
        <f>_xlfn.IFNA(INDEX('I.KI 2016-17'!$G$8:$G$391,MATCH(B374,'I.KI 2016-17'!$B$8:$B$391,0)),"")</f>
        <v>94.450161756625988</v>
      </c>
      <c r="Z374" s="149"/>
      <c r="AA374" s="156">
        <f>_xlfn.IFNA(IF($B374=$B$382,0,_xlfn.IFNA(INDEX('I.Supplementary 2017-18'!N$8:N$35,MATCH($B374,'I.Supplementary 2017-18'!$B$8:$B$35,0)),INDEX('I.KI 2017-18'!N$9:N$393,MATCH($B374,'I.KI 2017-18'!$B$9:$B$393,0)))),"")</f>
        <v>19.897084800941528</v>
      </c>
      <c r="AB374" s="193">
        <f>_xlfn.IFNA(IF($B374=$B$382,0,_xlfn.IFNA(INDEX('I.Supplementary 2017-18'!O$8:O$35,MATCH($B374,'I.Supplementary 2017-18'!$B$8:$B$35,0)),INDEX('I.KI 2017-18'!O$9:O$393,MATCH($B374,'I.KI 2017-18'!$B$9:$B$393,0)))),"")</f>
        <v>0</v>
      </c>
      <c r="AC374" s="193">
        <f>_xlfn.IFNA(IF($B374=$B$382,0,_xlfn.IFNA(INDEX('I.Supplementary 2017-18'!P$8:P$35,MATCH($B374,'I.Supplementary 2017-18'!$B$8:$B$35,0)),INDEX('I.KI 2017-18'!P$9:P$393,MATCH($B374,'I.KI 2017-18'!$B$9:$B$393,0)))),"")</f>
        <v>0</v>
      </c>
      <c r="AD374" s="193">
        <f>_xlfn.IFNA(IF($B374=$B$382,0,_xlfn.IFNA(INDEX('I.Supplementary 2017-18'!Q$8:Q$35,MATCH($B374,'I.Supplementary 2017-18'!$B$8:$B$35,0)),INDEX('I.KI 2017-18'!Q$9:Q$393,MATCH($B374,'I.KI 2017-18'!$B$9:$B$393,0)))),"")</f>
        <v>0</v>
      </c>
      <c r="AE374" s="157">
        <f>_xlfn.IFNA(IF($B374=$B$382,0,_xlfn.IFNA(INDEX('I.Supplementary 2017-18'!R$8:R$35,MATCH($B374,'I.Supplementary 2017-18'!$B$8:$B$35,0)),INDEX('I.KI 2017-18'!R$9:R$393,MATCH($B374,'I.KI 2017-18'!$B$9:$B$393,0)))),"")</f>
        <v>0</v>
      </c>
      <c r="AF374" s="156">
        <f>_xlfn.IFNA(IF($B374=$B$382,0,_xlfn.IFNA(INDEX('I.Supplementary 2017-18'!S$8:S$35,MATCH($B374,'I.Supplementary 2017-18'!$B$8:$B$35,0)),INDEX('I.KI 2017-18'!S$9:S$393,MATCH($B374,'I.KI 2017-18'!$B$9:$B$393,0)))),"")</f>
        <v>59.289860126912295</v>
      </c>
      <c r="AG374" s="193">
        <f>_xlfn.IFNA(IF($B374=$B$382,0,_xlfn.IFNA(INDEX('I.Supplementary 2017-18'!T$8:T$35,MATCH($B374,'I.Supplementary 2017-18'!$B$8:$B$35,0)),INDEX('I.KI 2017-18'!T$9:T$393,MATCH($B374,'I.KI 2017-18'!$B$9:$B$393,0)))),"")</f>
        <v>0</v>
      </c>
      <c r="AH374" s="193">
        <f>_xlfn.IFNA(IF($B374=$B$382,0,_xlfn.IFNA(INDEX('I.Supplementary 2017-18'!U$8:U$35,MATCH($B374,'I.Supplementary 2017-18'!$B$8:$B$35,0)),INDEX('I.KI 2017-18'!U$9:U$393,MATCH($B374,'I.KI 2017-18'!$B$9:$B$393,0)))),"")</f>
        <v>0</v>
      </c>
      <c r="AI374" s="193">
        <f>_xlfn.IFNA(IF($B374=$B$382,0,_xlfn.IFNA(INDEX('I.Supplementary 2017-18'!V$8:V$35,MATCH($B374,'I.Supplementary 2017-18'!$B$8:$B$35,0)),INDEX('I.KI 2017-18'!V$9:V$393,MATCH($B374,'I.KI 2017-18'!$B$9:$B$393,0)))),"")</f>
        <v>0</v>
      </c>
      <c r="AJ374" s="157">
        <f>_xlfn.IFNA(IF($B374=$B$382,0,_xlfn.IFNA(INDEX('I.Supplementary 2017-18'!W$8:W$35,MATCH($B374,'I.Supplementary 2017-18'!$B$8:$B$35,0)),INDEX('I.KI 2017-18'!W$9:W$393,MATCH($B374,'I.KI 2017-18'!$B$9:$B$393,0)))),"")</f>
        <v>0</v>
      </c>
      <c r="AK374" s="156">
        <f>_xlfn.IFNA(IF($B374=$B$382,0,_xlfn.IFNA(INDEX('I.Supplementary 2017-18'!X$8:X$35,MATCH($B374,'I.Supplementary 2017-18'!$B$8:$B$35,0)),INDEX('I.KI 2017-18'!X$9:X$393,MATCH($B374,'I.KI 2017-18'!$B$9:$B$393,0)))),"")</f>
        <v>79.18694492785383</v>
      </c>
      <c r="AL374" s="193">
        <f>_xlfn.IFNA(IF($B374=$B$382,0,_xlfn.IFNA(INDEX('I.Supplementary 2017-18'!Y$8:Y$35,MATCH($B374,'I.Supplementary 2017-18'!$B$8:$B$35,0)),INDEX('I.KI 2017-18'!Y$9:Y$393,MATCH($B374,'I.KI 2017-18'!$B$9:$B$393,0)))),"")</f>
        <v>0</v>
      </c>
      <c r="AM374" s="193">
        <f>_xlfn.IFNA(IF($B374=$B$382,0,_xlfn.IFNA(INDEX('I.Supplementary 2017-18'!Z$8:Z$35,MATCH($B374,'I.Supplementary 2017-18'!$B$8:$B$35,0)),INDEX('I.KI 2017-18'!Z$9:Z$393,MATCH($B374,'I.KI 2017-18'!$B$9:$B$393,0)))),"")</f>
        <v>0</v>
      </c>
      <c r="AN374" s="193">
        <f>_xlfn.IFNA(IF($B374=$B$382,0,_xlfn.IFNA(INDEX('I.Supplementary 2017-18'!AA$8:AA$35,MATCH($B374,'I.Supplementary 2017-18'!$B$8:$B$35,0)),INDEX('I.KI 2017-18'!AA$9:AA$393,MATCH($B374,'I.KI 2017-18'!$B$9:$B$393,0)))),"")</f>
        <v>0</v>
      </c>
      <c r="AO374" s="157">
        <f>_xlfn.IFNA(IF($B374=$B$382,0,_xlfn.IFNA(INDEX('I.Supplementary 2017-18'!AB$8:AB$35,MATCH($B374,'I.Supplementary 2017-18'!$B$8:$B$35,0)),INDEX('I.KI 2017-18'!AB$9:AB$393,MATCH($B374,'I.KI 2017-18'!$B$9:$B$393,0)))),"")</f>
        <v>0</v>
      </c>
      <c r="AP374" s="149"/>
      <c r="AQ374" s="156">
        <f>_xlfn.IFNA(IF($B374=$B$381,0,IF($B374=$B$382,0,_xlfn.IFNA(INDEX('I.Supplementary 2017-18'!I$8:I$35,MATCH($B374,'I.Supplementary 2017-18'!$B$8:$B$35,0)),INDEX('I.KI 2017-18'!I$9:I$393,MATCH($B374,'I.KI 2017-18'!$B$9:$B$393,0))))),"")</f>
        <v>19.897084800941528</v>
      </c>
      <c r="AR374" s="149">
        <f>_xlfn.IFNA(IF($B374=$B$381,0,IF($B374=$B$382,0,_xlfn.IFNA(INDEX('I.Supplementary 2017-18'!J$8:J$35,MATCH($B374,'I.Supplementary 2017-18'!$B$8:$B$35,0)),INDEX('I.KI 2017-18'!J$9:J$393,MATCH($B374,'I.KI 2017-18'!$B$9:$B$393,0))))),"")</f>
        <v>59.289860126912295</v>
      </c>
      <c r="AS374" s="157">
        <f>_xlfn.IFNA(IF($B374=$B$381,0,IF($B374=$B$382,0,_xlfn.IFNA(INDEX('I.Supplementary 2017-18'!H$8:H$35,MATCH($B374,'I.Supplementary 2017-18'!$B$8:$B$35,0)),INDEX('I.KI 2017-18'!H$9:H$393,MATCH($B374,'I.KI 2017-18'!$B$9:$B$393,0))))),"")</f>
        <v>79.18694492785383</v>
      </c>
      <c r="AT374" s="149"/>
      <c r="AU374" s="156">
        <f>_xlfn.IFNA(_xlfn.IFNA(INDEX('I.Supplementary 2018-19'!P$8:P$157,MATCH($B374,'I.Supplementary 2018-19'!$B$8:$B$157,0)),INDEX('I.KI 2018-19'!P$9:P$393,MATCH($B374,'I.KI 2018-19'!$B$9:$B$393,0))),"")</f>
        <v>9.4355195044865319</v>
      </c>
      <c r="AV374" s="193">
        <f>_xlfn.IFNA(_xlfn.IFNA(INDEX('I.Supplementary 2018-19'!Q$8:Q$157,MATCH($B374,'I.Supplementary 2018-19'!$B$8:$B$157,0)),INDEX('I.KI 2018-19'!Q$9:Q$393,MATCH($B374,'I.KI 2018-19'!$B$9:$B$393,0))),"")</f>
        <v>0</v>
      </c>
      <c r="AW374" s="193">
        <f>_xlfn.IFNA(_xlfn.IFNA(INDEX('I.Supplementary 2018-19'!R$8:R$157,MATCH($B374,'I.Supplementary 2018-19'!$B$8:$B$157,0)),INDEX('I.KI 2018-19'!R$9:R$393,MATCH($B374,'I.KI 2018-19'!$B$9:$B$393,0))),"")</f>
        <v>0</v>
      </c>
      <c r="AX374" s="193">
        <f>_xlfn.IFNA(_xlfn.IFNA(INDEX('I.Supplementary 2018-19'!S$8:S$157,MATCH($B374,'I.Supplementary 2018-19'!$B$8:$B$157,0)),INDEX('I.KI 2018-19'!S$9:S$393,MATCH($B374,'I.KI 2018-19'!$B$9:$B$393,0))),"")</f>
        <v>0</v>
      </c>
      <c r="AY374" s="157">
        <f>_xlfn.IFNA(_xlfn.IFNA(INDEX('I.Supplementary 2018-19'!T$8:T$157,MATCH($B374,'I.Supplementary 2018-19'!$B$8:$B$157,0)),INDEX('I.KI 2018-19'!T$9:T$393,MATCH($B374,'I.KI 2018-19'!$B$9:$B$393,0))),"")</f>
        <v>0</v>
      </c>
      <c r="AZ374" s="156">
        <f>_xlfn.IFNA(_xlfn.IFNA(INDEX('I.Supplementary 2018-19'!U$8:U$157,MATCH($B374,'I.Supplementary 2018-19'!$B$8:$B$157,0)),INDEX('I.KI 2018-19'!U$9:U$393,MATCH($B374,'I.KI 2018-19'!$B$9:$B$393,0))),"")</f>
        <v>61.071100559909659</v>
      </c>
      <c r="BA374" s="193">
        <f>_xlfn.IFNA(_xlfn.IFNA(INDEX('I.Supplementary 2018-19'!V$8:V$157,MATCH($B374,'I.Supplementary 2018-19'!$B$8:$B$157,0)),INDEX('I.KI 2018-19'!V$9:V$393,MATCH($B374,'I.KI 2018-19'!$B$9:$B$393,0))),"")</f>
        <v>0</v>
      </c>
      <c r="BB374" s="193">
        <f>_xlfn.IFNA(_xlfn.IFNA(INDEX('I.Supplementary 2018-19'!W$8:W$157,MATCH($B374,'I.Supplementary 2018-19'!$B$8:$B$157,0)),INDEX('I.KI 2018-19'!W$9:W$393,MATCH($B374,'I.KI 2018-19'!$B$9:$B$393,0))),"")</f>
        <v>0</v>
      </c>
      <c r="BC374" s="193">
        <f>_xlfn.IFNA(_xlfn.IFNA(INDEX('I.Supplementary 2018-19'!X$8:X$157,MATCH($B374,'I.Supplementary 2018-19'!$B$8:$B$157,0)),INDEX('I.KI 2018-19'!X$9:X$393,MATCH($B374,'I.KI 2018-19'!$B$9:$B$393,0))),"")</f>
        <v>0</v>
      </c>
      <c r="BD374" s="157">
        <f>_xlfn.IFNA(_xlfn.IFNA(INDEX('I.Supplementary 2018-19'!Y$8:Y$157,MATCH($B374,'I.Supplementary 2018-19'!$B$8:$B$157,0)),INDEX('I.KI 2018-19'!Y$9:Y$393,MATCH($B374,'I.KI 2018-19'!$B$9:$B$393,0))),"")</f>
        <v>0</v>
      </c>
      <c r="BE374" s="156">
        <f>_xlfn.IFNA(_xlfn.IFNA(INDEX('I.Supplementary 2018-19'!Z$8:Z$157,MATCH($B374,'I.Supplementary 2018-19'!$B$8:$B$157,0)),INDEX('I.KI 2018-19'!Z$9:Z$393,MATCH($B374,'I.KI 2018-19'!$B$9:$B$393,0))),"")</f>
        <v>70.506620064396188</v>
      </c>
      <c r="BF374" s="193">
        <f>_xlfn.IFNA(_xlfn.IFNA(INDEX('I.Supplementary 2018-19'!AA$8:AA$157,MATCH($B374,'I.Supplementary 2018-19'!$B$8:$B$157,0)),INDEX('I.KI 2018-19'!AA$9:AA$393,MATCH($B374,'I.KI 2018-19'!$B$9:$B$393,0))),"")</f>
        <v>0</v>
      </c>
      <c r="BG374" s="193">
        <f>_xlfn.IFNA(_xlfn.IFNA(INDEX('I.Supplementary 2018-19'!AB$8:AB$157,MATCH($B374,'I.Supplementary 2018-19'!$B$8:$B$157,0)),INDEX('I.KI 2018-19'!AB$9:AB$393,MATCH($B374,'I.KI 2018-19'!$B$9:$B$393,0))),"")</f>
        <v>0</v>
      </c>
      <c r="BH374" s="193">
        <f>_xlfn.IFNA(_xlfn.IFNA(INDEX('I.Supplementary 2018-19'!AC$8:AC$157,MATCH($B374,'I.Supplementary 2018-19'!$B$8:$B$157,0)),INDEX('I.KI 2018-19'!AC$9:AC$393,MATCH($B374,'I.KI 2018-19'!$B$9:$B$393,0))),"")</f>
        <v>0</v>
      </c>
      <c r="BI374" s="157">
        <f>_xlfn.IFNA(_xlfn.IFNA(INDEX('I.Supplementary 2018-19'!AD$8:AD$157,MATCH($B374,'I.Supplementary 2018-19'!$B$8:$B$157,0)),INDEX('I.KI 2018-19'!AD$9:AD$393,MATCH($B374,'I.KI 2018-19'!$B$9:$B$393,0))),"")</f>
        <v>0</v>
      </c>
      <c r="BJ374" s="149"/>
      <c r="BK374" s="156">
        <f>_xlfn.IFNA(IF($B374=$B$381,0,IF($B374=$B$382,0,_xlfn.IFNA(INDEX('I.Supplementary 2018-19'!I$8:I$157,MATCH($B374,'I.Supplementary 2018-19'!$B$8:$B$157,0)),INDEX('I.KI 2018-19'!I$9:I$393,MATCH($B374,'I.KI 2018-19'!$B$9:$B$393,0))))),"")</f>
        <v>9.4355195044865319</v>
      </c>
      <c r="BL374" s="149">
        <f>_xlfn.IFNA(IF($B374=$B$381,0,IF($B374=$B$382,0,_xlfn.IFNA(INDEX('I.Supplementary 2018-19'!J$8:J$157,MATCH($B374,'I.Supplementary 2018-19'!$B$8:$B$157,0)),INDEX('I.KI 2018-19'!J$9:J$393,MATCH($B374,'I.KI 2018-19'!$B$9:$B$393,0))))),"")</f>
        <v>61.071100559909659</v>
      </c>
      <c r="BM374" s="157">
        <f>_xlfn.IFNA(IF($B374=$B$381,0,IF($B374=$B$382,0,_xlfn.IFNA(INDEX('I.Supplementary 2018-19'!H$8:H$157,MATCH($B374,'I.Supplementary 2018-19'!$B$8:$B$157,0)),INDEX('I.KI 2018-19'!H$9:H$393,MATCH($B374,'I.KI 2018-19'!$B$9:$B$393,0))))),"")</f>
        <v>70.506620064396188</v>
      </c>
    </row>
    <row r="375" spans="2:65">
      <c r="B375" s="121" t="str">
        <f>'Calculations for 2021-22'!B375</f>
        <v>E3837</v>
      </c>
      <c r="C375" s="160" t="str">
        <f>'Calculations for 2021-22'!D375</f>
        <v>E3837</v>
      </c>
      <c r="D375" t="str">
        <f>'Calculations for 2021-22'!E375</f>
        <v>SD</v>
      </c>
      <c r="E375" t="str">
        <f>'Calculations for 2021-22'!F375</f>
        <v>P1908</v>
      </c>
      <c r="F375" s="120" t="str">
        <f>'Calculations for 2021-22'!H375</f>
        <v>Worthing</v>
      </c>
      <c r="G375" s="156">
        <f>_xlfn.IFNA(INDEX('I.KI 2016-17'!M$8:M$391,MATCH($B375,'I.KI 2016-17'!$B$8:$B$391,0)),"")</f>
        <v>0</v>
      </c>
      <c r="H375" s="149">
        <f>_xlfn.IFNA(INDEX('I.KI 2016-17'!N$8:N$391,MATCH($B375,'I.KI 2016-17'!$B$8:$B$391,0)),"")</f>
        <v>1.1933773824710001</v>
      </c>
      <c r="I375" s="149">
        <f>_xlfn.IFNA(INDEX('I.KI 2016-17'!O$8:O$391,MATCH($B375,'I.KI 2016-17'!$B$8:$B$391,0)),"")</f>
        <v>0</v>
      </c>
      <c r="J375" s="149">
        <f>_xlfn.IFNA(INDEX('I.KI 2016-17'!P$8:P$391,MATCH($B375,'I.KI 2016-17'!$B$8:$B$391,0)),"")</f>
        <v>0</v>
      </c>
      <c r="K375" s="157">
        <f>_xlfn.IFNA(INDEX('I.KI 2016-17'!Q$8:Q$391,MATCH($B375,'I.KI 2016-17'!$B$8:$B$391,0)),"")</f>
        <v>0</v>
      </c>
      <c r="L375" s="156">
        <f>_xlfn.IFNA(INDEX('I.KI 2016-17'!R$8:R$391,MATCH($B375,'I.KI 2016-17'!$B$8:$B$391,0)),"")</f>
        <v>0</v>
      </c>
      <c r="M375" s="193">
        <f>_xlfn.IFNA(INDEX('I.KI 2016-17'!S$8:S$391,MATCH($B375,'I.KI 2016-17'!$B$8:$B$391,0)),"")</f>
        <v>2.4641792741969999</v>
      </c>
      <c r="N375" s="193">
        <f>_xlfn.IFNA(INDEX('I.KI 2016-17'!T$8:T$391,MATCH($B375,'I.KI 2016-17'!$B$8:$B$391,0)),"")</f>
        <v>0</v>
      </c>
      <c r="O375" s="193">
        <f>_xlfn.IFNA(INDEX('I.KI 2016-17'!U$8:U$391,MATCH($B375,'I.KI 2016-17'!$B$8:$B$391,0)),"")</f>
        <v>0</v>
      </c>
      <c r="P375" s="157">
        <f>_xlfn.IFNA(INDEX('I.KI 2016-17'!V$8:V$391,MATCH($B375,'I.KI 2016-17'!$B$8:$B$391,0)),"")</f>
        <v>0</v>
      </c>
      <c r="Q375" s="156">
        <f>_xlfn.IFNA(INDEX('I.KI 2016-17'!W$8:W$391,MATCH($B375,'I.KI 2016-17'!$B$8:$B$391,0)),"")</f>
        <v>0</v>
      </c>
      <c r="R375" s="193">
        <f>_xlfn.IFNA(INDEX('I.KI 2016-17'!X$8:X$391,MATCH($B375,'I.KI 2016-17'!$B$8:$B$391,0)),"")</f>
        <v>3.657556656668</v>
      </c>
      <c r="S375" s="193">
        <f>_xlfn.IFNA(INDEX('I.KI 2016-17'!Y$8:Y$391,MATCH($B375,'I.KI 2016-17'!$B$8:$B$391,0)),"")</f>
        <v>0</v>
      </c>
      <c r="T375" s="193">
        <f>_xlfn.IFNA(INDEX('I.KI 2016-17'!Z$8:Z$391,MATCH($B375,'I.KI 2016-17'!$B$8:$B$391,0)),"")</f>
        <v>0</v>
      </c>
      <c r="U375" s="157">
        <f>_xlfn.IFNA(INDEX('I.KI 2016-17'!AA$8:AA$391,MATCH($B375,'I.KI 2016-17'!$B$8:$B$391,0)),"")</f>
        <v>0</v>
      </c>
      <c r="V375" s="149"/>
      <c r="W375" s="154">
        <f>_xlfn.IFNA(INDEX('I.KI 2016-17'!$H$8:$H$391,MATCH(B375,'I.KI 2016-17'!$B$8:$B$391,0)),"")</f>
        <v>1.1933773824710001</v>
      </c>
      <c r="X375" s="153">
        <f>_xlfn.IFNA(INDEX('I.KI 2016-17'!$I$8:$I$391,MATCH(B375,'I.KI 2016-17'!$B$8:$B$391,0)),"")</f>
        <v>2.4641792741969999</v>
      </c>
      <c r="Y375" s="155">
        <f>_xlfn.IFNA(INDEX('I.KI 2016-17'!$G$8:$G$391,MATCH(B375,'I.KI 2016-17'!$B$8:$B$391,0)),"")</f>
        <v>3.657556656668</v>
      </c>
      <c r="Z375" s="149"/>
      <c r="AA375" s="156">
        <f>_xlfn.IFNA(IF($B375=$B$382,0,_xlfn.IFNA(INDEX('I.Supplementary 2017-18'!N$8:N$35,MATCH($B375,'I.Supplementary 2017-18'!$B$8:$B$35,0)),INDEX('I.KI 2017-18'!N$9:N$393,MATCH($B375,'I.KI 2017-18'!$B$9:$B$393,0)))),"")</f>
        <v>0</v>
      </c>
      <c r="AB375" s="193">
        <f>_xlfn.IFNA(IF($B375=$B$382,0,_xlfn.IFNA(INDEX('I.Supplementary 2017-18'!O$8:O$35,MATCH($B375,'I.Supplementary 2017-18'!$B$8:$B$35,0)),INDEX('I.KI 2017-18'!O$9:O$393,MATCH($B375,'I.KI 2017-18'!$B$9:$B$393,0)))),"")</f>
        <v>0.45292404088327659</v>
      </c>
      <c r="AC375" s="193">
        <f>_xlfn.IFNA(IF($B375=$B$382,0,_xlfn.IFNA(INDEX('I.Supplementary 2017-18'!P$8:P$35,MATCH($B375,'I.Supplementary 2017-18'!$B$8:$B$35,0)),INDEX('I.KI 2017-18'!P$9:P$393,MATCH($B375,'I.KI 2017-18'!$B$9:$B$393,0)))),"")</f>
        <v>0</v>
      </c>
      <c r="AD375" s="193">
        <f>_xlfn.IFNA(IF($B375=$B$382,0,_xlfn.IFNA(INDEX('I.Supplementary 2017-18'!Q$8:Q$35,MATCH($B375,'I.Supplementary 2017-18'!$B$8:$B$35,0)),INDEX('I.KI 2017-18'!Q$9:Q$393,MATCH($B375,'I.KI 2017-18'!$B$9:$B$393,0)))),"")</f>
        <v>0</v>
      </c>
      <c r="AE375" s="157">
        <f>_xlfn.IFNA(IF($B375=$B$382,0,_xlfn.IFNA(INDEX('I.Supplementary 2017-18'!R$8:R$35,MATCH($B375,'I.Supplementary 2017-18'!$B$8:$B$35,0)),INDEX('I.KI 2017-18'!R$9:R$393,MATCH($B375,'I.KI 2017-18'!$B$9:$B$393,0)))),"")</f>
        <v>0</v>
      </c>
      <c r="AF375" s="156">
        <f>_xlfn.IFNA(IF($B375=$B$382,0,_xlfn.IFNA(INDEX('I.Supplementary 2017-18'!S$8:S$35,MATCH($B375,'I.Supplementary 2017-18'!$B$8:$B$35,0)),INDEX('I.KI 2017-18'!S$9:S$393,MATCH($B375,'I.KI 2017-18'!$B$9:$B$393,0)))),"")</f>
        <v>0</v>
      </c>
      <c r="AG375" s="193">
        <f>_xlfn.IFNA(IF($B375=$B$382,0,_xlfn.IFNA(INDEX('I.Supplementary 2017-18'!T$8:T$35,MATCH($B375,'I.Supplementary 2017-18'!$B$8:$B$35,0)),INDEX('I.KI 2017-18'!T$9:T$393,MATCH($B375,'I.KI 2017-18'!$B$9:$B$393,0)))),"")</f>
        <v>2.5144880190091885</v>
      </c>
      <c r="AH375" s="193">
        <f>_xlfn.IFNA(IF($B375=$B$382,0,_xlfn.IFNA(INDEX('I.Supplementary 2017-18'!U$8:U$35,MATCH($B375,'I.Supplementary 2017-18'!$B$8:$B$35,0)),INDEX('I.KI 2017-18'!U$9:U$393,MATCH($B375,'I.KI 2017-18'!$B$9:$B$393,0)))),"")</f>
        <v>0</v>
      </c>
      <c r="AI375" s="193">
        <f>_xlfn.IFNA(IF($B375=$B$382,0,_xlfn.IFNA(INDEX('I.Supplementary 2017-18'!V$8:V$35,MATCH($B375,'I.Supplementary 2017-18'!$B$8:$B$35,0)),INDEX('I.KI 2017-18'!V$9:V$393,MATCH($B375,'I.KI 2017-18'!$B$9:$B$393,0)))),"")</f>
        <v>0</v>
      </c>
      <c r="AJ375" s="157">
        <f>_xlfn.IFNA(IF($B375=$B$382,0,_xlfn.IFNA(INDEX('I.Supplementary 2017-18'!W$8:W$35,MATCH($B375,'I.Supplementary 2017-18'!$B$8:$B$35,0)),INDEX('I.KI 2017-18'!W$9:W$393,MATCH($B375,'I.KI 2017-18'!$B$9:$B$393,0)))),"")</f>
        <v>0</v>
      </c>
      <c r="AK375" s="156">
        <f>_xlfn.IFNA(IF($B375=$B$382,0,_xlfn.IFNA(INDEX('I.Supplementary 2017-18'!X$8:X$35,MATCH($B375,'I.Supplementary 2017-18'!$B$8:$B$35,0)),INDEX('I.KI 2017-18'!X$9:X$393,MATCH($B375,'I.KI 2017-18'!$B$9:$B$393,0)))),"")</f>
        <v>0</v>
      </c>
      <c r="AL375" s="193">
        <f>_xlfn.IFNA(IF($B375=$B$382,0,_xlfn.IFNA(INDEX('I.Supplementary 2017-18'!Y$8:Y$35,MATCH($B375,'I.Supplementary 2017-18'!$B$8:$B$35,0)),INDEX('I.KI 2017-18'!Y$9:Y$393,MATCH($B375,'I.KI 2017-18'!$B$9:$B$393,0)))),"")</f>
        <v>2.9674120598924651</v>
      </c>
      <c r="AM375" s="193">
        <f>_xlfn.IFNA(IF($B375=$B$382,0,_xlfn.IFNA(INDEX('I.Supplementary 2017-18'!Z$8:Z$35,MATCH($B375,'I.Supplementary 2017-18'!$B$8:$B$35,0)),INDEX('I.KI 2017-18'!Z$9:Z$393,MATCH($B375,'I.KI 2017-18'!$B$9:$B$393,0)))),"")</f>
        <v>0</v>
      </c>
      <c r="AN375" s="193">
        <f>_xlfn.IFNA(IF($B375=$B$382,0,_xlfn.IFNA(INDEX('I.Supplementary 2017-18'!AA$8:AA$35,MATCH($B375,'I.Supplementary 2017-18'!$B$8:$B$35,0)),INDEX('I.KI 2017-18'!AA$9:AA$393,MATCH($B375,'I.KI 2017-18'!$B$9:$B$393,0)))),"")</f>
        <v>0</v>
      </c>
      <c r="AO375" s="157">
        <f>_xlfn.IFNA(IF($B375=$B$382,0,_xlfn.IFNA(INDEX('I.Supplementary 2017-18'!AB$8:AB$35,MATCH($B375,'I.Supplementary 2017-18'!$B$8:$B$35,0)),INDEX('I.KI 2017-18'!AB$9:AB$393,MATCH($B375,'I.KI 2017-18'!$B$9:$B$393,0)))),"")</f>
        <v>0</v>
      </c>
      <c r="AP375" s="149"/>
      <c r="AQ375" s="156">
        <f>_xlfn.IFNA(IF($B375=$B$381,0,IF($B375=$B$382,0,_xlfn.IFNA(INDEX('I.Supplementary 2017-18'!I$8:I$35,MATCH($B375,'I.Supplementary 2017-18'!$B$8:$B$35,0)),INDEX('I.KI 2017-18'!I$9:I$393,MATCH($B375,'I.KI 2017-18'!$B$9:$B$393,0))))),"")</f>
        <v>0.45292404088327659</v>
      </c>
      <c r="AR375" s="149">
        <f>_xlfn.IFNA(IF($B375=$B$381,0,IF($B375=$B$382,0,_xlfn.IFNA(INDEX('I.Supplementary 2017-18'!J$8:J$35,MATCH($B375,'I.Supplementary 2017-18'!$B$8:$B$35,0)),INDEX('I.KI 2017-18'!J$9:J$393,MATCH($B375,'I.KI 2017-18'!$B$9:$B$393,0))))),"")</f>
        <v>2.5144880190091885</v>
      </c>
      <c r="AS375" s="157">
        <f>_xlfn.IFNA(IF($B375=$B$381,0,IF($B375=$B$382,0,_xlfn.IFNA(INDEX('I.Supplementary 2017-18'!H$8:H$35,MATCH($B375,'I.Supplementary 2017-18'!$B$8:$B$35,0)),INDEX('I.KI 2017-18'!H$9:H$393,MATCH($B375,'I.KI 2017-18'!$B$9:$B$393,0))))),"")</f>
        <v>2.9674120598924651</v>
      </c>
      <c r="AT375" s="149"/>
      <c r="AU375" s="156">
        <f>_xlfn.IFNA(_xlfn.IFNA(INDEX('I.Supplementary 2018-19'!P$8:P$157,MATCH($B375,'I.Supplementary 2018-19'!$B$8:$B$157,0)),INDEX('I.KI 2018-19'!P$9:P$393,MATCH($B375,'I.KI 2018-19'!$B$9:$B$393,0))),"")</f>
        <v>0</v>
      </c>
      <c r="AV375" s="193">
        <f>_xlfn.IFNA(_xlfn.IFNA(INDEX('I.Supplementary 2018-19'!Q$8:Q$157,MATCH($B375,'I.Supplementary 2018-19'!$B$8:$B$157,0)),INDEX('I.KI 2018-19'!Q$9:Q$393,MATCH($B375,'I.KI 2018-19'!$B$9:$B$393,0))),"")</f>
        <v>7.6800584676563737E-3</v>
      </c>
      <c r="AW375" s="193">
        <f>_xlfn.IFNA(_xlfn.IFNA(INDEX('I.Supplementary 2018-19'!R$8:R$157,MATCH($B375,'I.Supplementary 2018-19'!$B$8:$B$157,0)),INDEX('I.KI 2018-19'!R$9:R$393,MATCH($B375,'I.KI 2018-19'!$B$9:$B$393,0))),"")</f>
        <v>0</v>
      </c>
      <c r="AX375" s="193">
        <f>_xlfn.IFNA(_xlfn.IFNA(INDEX('I.Supplementary 2018-19'!S$8:S$157,MATCH($B375,'I.Supplementary 2018-19'!$B$8:$B$157,0)),INDEX('I.KI 2018-19'!S$9:S$393,MATCH($B375,'I.KI 2018-19'!$B$9:$B$393,0))),"")</f>
        <v>0</v>
      </c>
      <c r="AY375" s="157">
        <f>_xlfn.IFNA(_xlfn.IFNA(INDEX('I.Supplementary 2018-19'!T$8:T$157,MATCH($B375,'I.Supplementary 2018-19'!$B$8:$B$157,0)),INDEX('I.KI 2018-19'!T$9:T$393,MATCH($B375,'I.KI 2018-19'!$B$9:$B$393,0))),"")</f>
        <v>0</v>
      </c>
      <c r="AZ375" s="156">
        <f>_xlfn.IFNA(_xlfn.IFNA(INDEX('I.Supplementary 2018-19'!U$8:U$157,MATCH($B375,'I.Supplementary 2018-19'!$B$8:$B$157,0)),INDEX('I.KI 2018-19'!U$9:U$393,MATCH($B375,'I.KI 2018-19'!$B$9:$B$393,0))),"")</f>
        <v>0</v>
      </c>
      <c r="BA375" s="193">
        <f>_xlfn.IFNA(_xlfn.IFNA(INDEX('I.Supplementary 2018-19'!V$8:V$157,MATCH($B375,'I.Supplementary 2018-19'!$B$8:$B$157,0)),INDEX('I.KI 2018-19'!V$9:V$393,MATCH($B375,'I.KI 2018-19'!$B$9:$B$393,0))),"")</f>
        <v>2.5900305775201939</v>
      </c>
      <c r="BB375" s="193">
        <f>_xlfn.IFNA(_xlfn.IFNA(INDEX('I.Supplementary 2018-19'!W$8:W$157,MATCH($B375,'I.Supplementary 2018-19'!$B$8:$B$157,0)),INDEX('I.KI 2018-19'!W$9:W$393,MATCH($B375,'I.KI 2018-19'!$B$9:$B$393,0))),"")</f>
        <v>0</v>
      </c>
      <c r="BC375" s="193">
        <f>_xlfn.IFNA(_xlfn.IFNA(INDEX('I.Supplementary 2018-19'!X$8:X$157,MATCH($B375,'I.Supplementary 2018-19'!$B$8:$B$157,0)),INDEX('I.KI 2018-19'!X$9:X$393,MATCH($B375,'I.KI 2018-19'!$B$9:$B$393,0))),"")</f>
        <v>0</v>
      </c>
      <c r="BD375" s="157">
        <f>_xlfn.IFNA(_xlfn.IFNA(INDEX('I.Supplementary 2018-19'!Y$8:Y$157,MATCH($B375,'I.Supplementary 2018-19'!$B$8:$B$157,0)),INDEX('I.KI 2018-19'!Y$9:Y$393,MATCH($B375,'I.KI 2018-19'!$B$9:$B$393,0))),"")</f>
        <v>0</v>
      </c>
      <c r="BE375" s="156">
        <f>_xlfn.IFNA(_xlfn.IFNA(INDEX('I.Supplementary 2018-19'!Z$8:Z$157,MATCH($B375,'I.Supplementary 2018-19'!$B$8:$B$157,0)),INDEX('I.KI 2018-19'!Z$9:Z$393,MATCH($B375,'I.KI 2018-19'!$B$9:$B$393,0))),"")</f>
        <v>0</v>
      </c>
      <c r="BF375" s="193">
        <f>_xlfn.IFNA(_xlfn.IFNA(INDEX('I.Supplementary 2018-19'!AA$8:AA$157,MATCH($B375,'I.Supplementary 2018-19'!$B$8:$B$157,0)),INDEX('I.KI 2018-19'!AA$9:AA$393,MATCH($B375,'I.KI 2018-19'!$B$9:$B$393,0))),"")</f>
        <v>2.5977106359878501</v>
      </c>
      <c r="BG375" s="193">
        <f>_xlfn.IFNA(_xlfn.IFNA(INDEX('I.Supplementary 2018-19'!AB$8:AB$157,MATCH($B375,'I.Supplementary 2018-19'!$B$8:$B$157,0)),INDEX('I.KI 2018-19'!AB$9:AB$393,MATCH($B375,'I.KI 2018-19'!$B$9:$B$393,0))),"")</f>
        <v>0</v>
      </c>
      <c r="BH375" s="193">
        <f>_xlfn.IFNA(_xlfn.IFNA(INDEX('I.Supplementary 2018-19'!AC$8:AC$157,MATCH($B375,'I.Supplementary 2018-19'!$B$8:$B$157,0)),INDEX('I.KI 2018-19'!AC$9:AC$393,MATCH($B375,'I.KI 2018-19'!$B$9:$B$393,0))),"")</f>
        <v>0</v>
      </c>
      <c r="BI375" s="157">
        <f>_xlfn.IFNA(_xlfn.IFNA(INDEX('I.Supplementary 2018-19'!AD$8:AD$157,MATCH($B375,'I.Supplementary 2018-19'!$B$8:$B$157,0)),INDEX('I.KI 2018-19'!AD$9:AD$393,MATCH($B375,'I.KI 2018-19'!$B$9:$B$393,0))),"")</f>
        <v>0</v>
      </c>
      <c r="BJ375" s="149"/>
      <c r="BK375" s="156">
        <f>_xlfn.IFNA(IF($B375=$B$381,0,IF($B375=$B$382,0,_xlfn.IFNA(INDEX('I.Supplementary 2018-19'!I$8:I$157,MATCH($B375,'I.Supplementary 2018-19'!$B$8:$B$157,0)),INDEX('I.KI 2018-19'!I$9:I$393,MATCH($B375,'I.KI 2018-19'!$B$9:$B$393,0))))),"")</f>
        <v>7.6800584676563737E-3</v>
      </c>
      <c r="BL375" s="149">
        <f>_xlfn.IFNA(IF($B375=$B$381,0,IF($B375=$B$382,0,_xlfn.IFNA(INDEX('I.Supplementary 2018-19'!J$8:J$157,MATCH($B375,'I.Supplementary 2018-19'!$B$8:$B$157,0)),INDEX('I.KI 2018-19'!J$9:J$393,MATCH($B375,'I.KI 2018-19'!$B$9:$B$393,0))))),"")</f>
        <v>2.5900305775201939</v>
      </c>
      <c r="BM375" s="157">
        <f>_xlfn.IFNA(IF($B375=$B$381,0,IF($B375=$B$382,0,_xlfn.IFNA(INDEX('I.Supplementary 2018-19'!H$8:H$157,MATCH($B375,'I.Supplementary 2018-19'!$B$8:$B$157,0)),INDEX('I.KI 2018-19'!H$9:H$393,MATCH($B375,'I.KI 2018-19'!$B$9:$B$393,0))))),"")</f>
        <v>2.5977106359878501</v>
      </c>
    </row>
    <row r="376" spans="2:65">
      <c r="B376" s="121" t="str">
        <f>'Calculations for 2021-22'!B376</f>
        <v>E1838</v>
      </c>
      <c r="C376" s="160" t="str">
        <f>'Calculations for 2021-22'!D376</f>
        <v>E1838</v>
      </c>
      <c r="D376" t="str">
        <f>'Calculations for 2021-22'!E376</f>
        <v>SD</v>
      </c>
      <c r="E376" t="str">
        <f>'Calculations for 2021-22'!F376</f>
        <v>P1901</v>
      </c>
      <c r="F376" s="120" t="str">
        <f>'Calculations for 2021-22'!H376</f>
        <v>Wychavon</v>
      </c>
      <c r="G376" s="156">
        <f>_xlfn.IFNA(INDEX('I.KI 2016-17'!M$8:M$391,MATCH($B376,'I.KI 2016-17'!$B$8:$B$391,0)),"")</f>
        <v>0</v>
      </c>
      <c r="H376" s="149">
        <f>_xlfn.IFNA(INDEX('I.KI 2016-17'!N$8:N$391,MATCH($B376,'I.KI 2016-17'!$B$8:$B$391,0)),"")</f>
        <v>1.141362595963</v>
      </c>
      <c r="I376" s="149">
        <f>_xlfn.IFNA(INDEX('I.KI 2016-17'!O$8:O$391,MATCH($B376,'I.KI 2016-17'!$B$8:$B$391,0)),"")</f>
        <v>0</v>
      </c>
      <c r="J376" s="149">
        <f>_xlfn.IFNA(INDEX('I.KI 2016-17'!P$8:P$391,MATCH($B376,'I.KI 2016-17'!$B$8:$B$391,0)),"")</f>
        <v>0</v>
      </c>
      <c r="K376" s="157">
        <f>_xlfn.IFNA(INDEX('I.KI 2016-17'!Q$8:Q$391,MATCH($B376,'I.KI 2016-17'!$B$8:$B$391,0)),"")</f>
        <v>0</v>
      </c>
      <c r="L376" s="156">
        <f>_xlfn.IFNA(INDEX('I.KI 2016-17'!R$8:R$391,MATCH($B376,'I.KI 2016-17'!$B$8:$B$391,0)),"")</f>
        <v>0</v>
      </c>
      <c r="M376" s="193">
        <f>_xlfn.IFNA(INDEX('I.KI 2016-17'!S$8:S$391,MATCH($B376,'I.KI 2016-17'!$B$8:$B$391,0)),"")</f>
        <v>2.4272986869800004</v>
      </c>
      <c r="N376" s="193">
        <f>_xlfn.IFNA(INDEX('I.KI 2016-17'!T$8:T$391,MATCH($B376,'I.KI 2016-17'!$B$8:$B$391,0)),"")</f>
        <v>0</v>
      </c>
      <c r="O376" s="193">
        <f>_xlfn.IFNA(INDEX('I.KI 2016-17'!U$8:U$391,MATCH($B376,'I.KI 2016-17'!$B$8:$B$391,0)),"")</f>
        <v>0</v>
      </c>
      <c r="P376" s="157">
        <f>_xlfn.IFNA(INDEX('I.KI 2016-17'!V$8:V$391,MATCH($B376,'I.KI 2016-17'!$B$8:$B$391,0)),"")</f>
        <v>0</v>
      </c>
      <c r="Q376" s="156">
        <f>_xlfn.IFNA(INDEX('I.KI 2016-17'!W$8:W$391,MATCH($B376,'I.KI 2016-17'!$B$8:$B$391,0)),"")</f>
        <v>0</v>
      </c>
      <c r="R376" s="193">
        <f>_xlfn.IFNA(INDEX('I.KI 2016-17'!X$8:X$391,MATCH($B376,'I.KI 2016-17'!$B$8:$B$391,0)),"")</f>
        <v>3.5686612829430002</v>
      </c>
      <c r="S376" s="193">
        <f>_xlfn.IFNA(INDEX('I.KI 2016-17'!Y$8:Y$391,MATCH($B376,'I.KI 2016-17'!$B$8:$B$391,0)),"")</f>
        <v>0</v>
      </c>
      <c r="T376" s="193">
        <f>_xlfn.IFNA(INDEX('I.KI 2016-17'!Z$8:Z$391,MATCH($B376,'I.KI 2016-17'!$B$8:$B$391,0)),"")</f>
        <v>0</v>
      </c>
      <c r="U376" s="157">
        <f>_xlfn.IFNA(INDEX('I.KI 2016-17'!AA$8:AA$391,MATCH($B376,'I.KI 2016-17'!$B$8:$B$391,0)),"")</f>
        <v>0</v>
      </c>
      <c r="V376" s="149"/>
      <c r="W376" s="154">
        <f>_xlfn.IFNA(INDEX('I.KI 2016-17'!$H$8:$H$391,MATCH(B376,'I.KI 2016-17'!$B$8:$B$391,0)),"")</f>
        <v>1.141362595963</v>
      </c>
      <c r="X376" s="153">
        <f>_xlfn.IFNA(INDEX('I.KI 2016-17'!$I$8:$I$391,MATCH(B376,'I.KI 2016-17'!$B$8:$B$391,0)),"")</f>
        <v>2.4272986869800004</v>
      </c>
      <c r="Y376" s="155">
        <f>_xlfn.IFNA(INDEX('I.KI 2016-17'!$G$8:$G$391,MATCH(B376,'I.KI 2016-17'!$B$8:$B$391,0)),"")</f>
        <v>3.5686612829430002</v>
      </c>
      <c r="Z376" s="149"/>
      <c r="AA376" s="156">
        <f>_xlfn.IFNA(IF($B376=$B$382,0,_xlfn.IFNA(INDEX('I.Supplementary 2017-18'!N$8:N$35,MATCH($B376,'I.Supplementary 2017-18'!$B$8:$B$35,0)),INDEX('I.KI 2017-18'!N$9:N$393,MATCH($B376,'I.KI 2017-18'!$B$9:$B$393,0)))),"")</f>
        <v>0</v>
      </c>
      <c r="AB376" s="193">
        <f>_xlfn.IFNA(IF($B376=$B$382,0,_xlfn.IFNA(INDEX('I.Supplementary 2017-18'!O$8:O$35,MATCH($B376,'I.Supplementary 2017-18'!$B$8:$B$35,0)),INDEX('I.KI 2017-18'!O$9:O$393,MATCH($B376,'I.KI 2017-18'!$B$9:$B$393,0)))),"")</f>
        <v>0.56665339475895182</v>
      </c>
      <c r="AC376" s="193">
        <f>_xlfn.IFNA(IF($B376=$B$382,0,_xlfn.IFNA(INDEX('I.Supplementary 2017-18'!P$8:P$35,MATCH($B376,'I.Supplementary 2017-18'!$B$8:$B$35,0)),INDEX('I.KI 2017-18'!P$9:P$393,MATCH($B376,'I.KI 2017-18'!$B$9:$B$393,0)))),"")</f>
        <v>0</v>
      </c>
      <c r="AD376" s="193">
        <f>_xlfn.IFNA(IF($B376=$B$382,0,_xlfn.IFNA(INDEX('I.Supplementary 2017-18'!Q$8:Q$35,MATCH($B376,'I.Supplementary 2017-18'!$B$8:$B$35,0)),INDEX('I.KI 2017-18'!Q$9:Q$393,MATCH($B376,'I.KI 2017-18'!$B$9:$B$393,0)))),"")</f>
        <v>0</v>
      </c>
      <c r="AE376" s="157">
        <f>_xlfn.IFNA(IF($B376=$B$382,0,_xlfn.IFNA(INDEX('I.Supplementary 2017-18'!R$8:R$35,MATCH($B376,'I.Supplementary 2017-18'!$B$8:$B$35,0)),INDEX('I.KI 2017-18'!R$9:R$393,MATCH($B376,'I.KI 2017-18'!$B$9:$B$393,0)))),"")</f>
        <v>0</v>
      </c>
      <c r="AF376" s="156">
        <f>_xlfn.IFNA(IF($B376=$B$382,0,_xlfn.IFNA(INDEX('I.Supplementary 2017-18'!S$8:S$35,MATCH($B376,'I.Supplementary 2017-18'!$B$8:$B$35,0)),INDEX('I.KI 2017-18'!S$9:S$393,MATCH($B376,'I.KI 2017-18'!$B$9:$B$393,0)))),"")</f>
        <v>0</v>
      </c>
      <c r="AG376" s="193">
        <f>_xlfn.IFNA(IF($B376=$B$382,0,_xlfn.IFNA(INDEX('I.Supplementary 2017-18'!T$8:T$35,MATCH($B376,'I.Supplementary 2017-18'!$B$8:$B$35,0)),INDEX('I.KI 2017-18'!T$9:T$393,MATCH($B376,'I.KI 2017-18'!$B$9:$B$393,0)))),"")</f>
        <v>2.4768544768143377</v>
      </c>
      <c r="AH376" s="193">
        <f>_xlfn.IFNA(IF($B376=$B$382,0,_xlfn.IFNA(INDEX('I.Supplementary 2017-18'!U$8:U$35,MATCH($B376,'I.Supplementary 2017-18'!$B$8:$B$35,0)),INDEX('I.KI 2017-18'!U$9:U$393,MATCH($B376,'I.KI 2017-18'!$B$9:$B$393,0)))),"")</f>
        <v>0</v>
      </c>
      <c r="AI376" s="193">
        <f>_xlfn.IFNA(IF($B376=$B$382,0,_xlfn.IFNA(INDEX('I.Supplementary 2017-18'!V$8:V$35,MATCH($B376,'I.Supplementary 2017-18'!$B$8:$B$35,0)),INDEX('I.KI 2017-18'!V$9:V$393,MATCH($B376,'I.KI 2017-18'!$B$9:$B$393,0)))),"")</f>
        <v>0</v>
      </c>
      <c r="AJ376" s="157">
        <f>_xlfn.IFNA(IF($B376=$B$382,0,_xlfn.IFNA(INDEX('I.Supplementary 2017-18'!W$8:W$35,MATCH($B376,'I.Supplementary 2017-18'!$B$8:$B$35,0)),INDEX('I.KI 2017-18'!W$9:W$393,MATCH($B376,'I.KI 2017-18'!$B$9:$B$393,0)))),"")</f>
        <v>0</v>
      </c>
      <c r="AK376" s="156">
        <f>_xlfn.IFNA(IF($B376=$B$382,0,_xlfn.IFNA(INDEX('I.Supplementary 2017-18'!X$8:X$35,MATCH($B376,'I.Supplementary 2017-18'!$B$8:$B$35,0)),INDEX('I.KI 2017-18'!X$9:X$393,MATCH($B376,'I.KI 2017-18'!$B$9:$B$393,0)))),"")</f>
        <v>0</v>
      </c>
      <c r="AL376" s="193">
        <f>_xlfn.IFNA(IF($B376=$B$382,0,_xlfn.IFNA(INDEX('I.Supplementary 2017-18'!Y$8:Y$35,MATCH($B376,'I.Supplementary 2017-18'!$B$8:$B$35,0)),INDEX('I.KI 2017-18'!Y$9:Y$393,MATCH($B376,'I.KI 2017-18'!$B$9:$B$393,0)))),"")</f>
        <v>3.0435078715732895</v>
      </c>
      <c r="AM376" s="193">
        <f>_xlfn.IFNA(IF($B376=$B$382,0,_xlfn.IFNA(INDEX('I.Supplementary 2017-18'!Z$8:Z$35,MATCH($B376,'I.Supplementary 2017-18'!$B$8:$B$35,0)),INDEX('I.KI 2017-18'!Z$9:Z$393,MATCH($B376,'I.KI 2017-18'!$B$9:$B$393,0)))),"")</f>
        <v>0</v>
      </c>
      <c r="AN376" s="193">
        <f>_xlfn.IFNA(IF($B376=$B$382,0,_xlfn.IFNA(INDEX('I.Supplementary 2017-18'!AA$8:AA$35,MATCH($B376,'I.Supplementary 2017-18'!$B$8:$B$35,0)),INDEX('I.KI 2017-18'!AA$9:AA$393,MATCH($B376,'I.KI 2017-18'!$B$9:$B$393,0)))),"")</f>
        <v>0</v>
      </c>
      <c r="AO376" s="157">
        <f>_xlfn.IFNA(IF($B376=$B$382,0,_xlfn.IFNA(INDEX('I.Supplementary 2017-18'!AB$8:AB$35,MATCH($B376,'I.Supplementary 2017-18'!$B$8:$B$35,0)),INDEX('I.KI 2017-18'!AB$9:AB$393,MATCH($B376,'I.KI 2017-18'!$B$9:$B$393,0)))),"")</f>
        <v>0</v>
      </c>
      <c r="AP376" s="149"/>
      <c r="AQ376" s="156">
        <f>_xlfn.IFNA(IF($B376=$B$381,0,IF($B376=$B$382,0,_xlfn.IFNA(INDEX('I.Supplementary 2017-18'!I$8:I$35,MATCH($B376,'I.Supplementary 2017-18'!$B$8:$B$35,0)),INDEX('I.KI 2017-18'!I$9:I$393,MATCH($B376,'I.KI 2017-18'!$B$9:$B$393,0))))),"")</f>
        <v>0.56665339475895182</v>
      </c>
      <c r="AR376" s="149">
        <f>_xlfn.IFNA(IF($B376=$B$381,0,IF($B376=$B$382,0,_xlfn.IFNA(INDEX('I.Supplementary 2017-18'!J$8:J$35,MATCH($B376,'I.Supplementary 2017-18'!$B$8:$B$35,0)),INDEX('I.KI 2017-18'!J$9:J$393,MATCH($B376,'I.KI 2017-18'!$B$9:$B$393,0))))),"")</f>
        <v>2.4768544768143377</v>
      </c>
      <c r="AS376" s="157">
        <f>_xlfn.IFNA(IF($B376=$B$381,0,IF($B376=$B$382,0,_xlfn.IFNA(INDEX('I.Supplementary 2017-18'!H$8:H$35,MATCH($B376,'I.Supplementary 2017-18'!$B$8:$B$35,0)),INDEX('I.KI 2017-18'!H$9:H$393,MATCH($B376,'I.KI 2017-18'!$B$9:$B$393,0))))),"")</f>
        <v>3.0435078715732895</v>
      </c>
      <c r="AT376" s="149"/>
      <c r="AU376" s="156">
        <f>_xlfn.IFNA(_xlfn.IFNA(INDEX('I.Supplementary 2018-19'!P$8:P$157,MATCH($B376,'I.Supplementary 2018-19'!$B$8:$B$157,0)),INDEX('I.KI 2018-19'!P$9:P$393,MATCH($B376,'I.KI 2018-19'!$B$9:$B$393,0))),"")</f>
        <v>0</v>
      </c>
      <c r="AV376" s="193">
        <f>_xlfn.IFNA(_xlfn.IFNA(INDEX('I.Supplementary 2018-19'!Q$8:Q$157,MATCH($B376,'I.Supplementary 2018-19'!$B$8:$B$157,0)),INDEX('I.KI 2018-19'!Q$9:Q$393,MATCH($B376,'I.KI 2018-19'!$B$9:$B$393,0))),"")</f>
        <v>0.21101990245296712</v>
      </c>
      <c r="AW376" s="193">
        <f>_xlfn.IFNA(_xlfn.IFNA(INDEX('I.Supplementary 2018-19'!R$8:R$157,MATCH($B376,'I.Supplementary 2018-19'!$B$8:$B$157,0)),INDEX('I.KI 2018-19'!R$9:R$393,MATCH($B376,'I.KI 2018-19'!$B$9:$B$393,0))),"")</f>
        <v>0</v>
      </c>
      <c r="AX376" s="193">
        <f>_xlfn.IFNA(_xlfn.IFNA(INDEX('I.Supplementary 2018-19'!S$8:S$157,MATCH($B376,'I.Supplementary 2018-19'!$B$8:$B$157,0)),INDEX('I.KI 2018-19'!S$9:S$393,MATCH($B376,'I.KI 2018-19'!$B$9:$B$393,0))),"")</f>
        <v>0</v>
      </c>
      <c r="AY376" s="157">
        <f>_xlfn.IFNA(_xlfn.IFNA(INDEX('I.Supplementary 2018-19'!T$8:T$157,MATCH($B376,'I.Supplementary 2018-19'!$B$8:$B$157,0)),INDEX('I.KI 2018-19'!T$9:T$393,MATCH($B376,'I.KI 2018-19'!$B$9:$B$393,0))),"")</f>
        <v>0</v>
      </c>
      <c r="AZ376" s="156">
        <f>_xlfn.IFNA(_xlfn.IFNA(INDEX('I.Supplementary 2018-19'!U$8:U$157,MATCH($B376,'I.Supplementary 2018-19'!$B$8:$B$157,0)),INDEX('I.KI 2018-19'!U$9:U$393,MATCH($B376,'I.KI 2018-19'!$B$9:$B$393,0))),"")</f>
        <v>0</v>
      </c>
      <c r="BA376" s="193">
        <f>_xlfn.IFNA(_xlfn.IFNA(INDEX('I.Supplementary 2018-19'!V$8:V$157,MATCH($B376,'I.Supplementary 2018-19'!$B$8:$B$157,0)),INDEX('I.KI 2018-19'!V$9:V$393,MATCH($B376,'I.KI 2018-19'!$B$9:$B$393,0))),"")</f>
        <v>2.5512664138860131</v>
      </c>
      <c r="BB376" s="193">
        <f>_xlfn.IFNA(_xlfn.IFNA(INDEX('I.Supplementary 2018-19'!W$8:W$157,MATCH($B376,'I.Supplementary 2018-19'!$B$8:$B$157,0)),INDEX('I.KI 2018-19'!W$9:W$393,MATCH($B376,'I.KI 2018-19'!$B$9:$B$393,0))),"")</f>
        <v>0</v>
      </c>
      <c r="BC376" s="193">
        <f>_xlfn.IFNA(_xlfn.IFNA(INDEX('I.Supplementary 2018-19'!X$8:X$157,MATCH($B376,'I.Supplementary 2018-19'!$B$8:$B$157,0)),INDEX('I.KI 2018-19'!X$9:X$393,MATCH($B376,'I.KI 2018-19'!$B$9:$B$393,0))),"")</f>
        <v>0</v>
      </c>
      <c r="BD376" s="157">
        <f>_xlfn.IFNA(_xlfn.IFNA(INDEX('I.Supplementary 2018-19'!Y$8:Y$157,MATCH($B376,'I.Supplementary 2018-19'!$B$8:$B$157,0)),INDEX('I.KI 2018-19'!Y$9:Y$393,MATCH($B376,'I.KI 2018-19'!$B$9:$B$393,0))),"")</f>
        <v>0</v>
      </c>
      <c r="BE376" s="156">
        <f>_xlfn.IFNA(_xlfn.IFNA(INDEX('I.Supplementary 2018-19'!Z$8:Z$157,MATCH($B376,'I.Supplementary 2018-19'!$B$8:$B$157,0)),INDEX('I.KI 2018-19'!Z$9:Z$393,MATCH($B376,'I.KI 2018-19'!$B$9:$B$393,0))),"")</f>
        <v>0</v>
      </c>
      <c r="BF376" s="193">
        <f>_xlfn.IFNA(_xlfn.IFNA(INDEX('I.Supplementary 2018-19'!AA$8:AA$157,MATCH($B376,'I.Supplementary 2018-19'!$B$8:$B$157,0)),INDEX('I.KI 2018-19'!AA$9:AA$393,MATCH($B376,'I.KI 2018-19'!$B$9:$B$393,0))),"")</f>
        <v>2.7622863163389804</v>
      </c>
      <c r="BG376" s="193">
        <f>_xlfn.IFNA(_xlfn.IFNA(INDEX('I.Supplementary 2018-19'!AB$8:AB$157,MATCH($B376,'I.Supplementary 2018-19'!$B$8:$B$157,0)),INDEX('I.KI 2018-19'!AB$9:AB$393,MATCH($B376,'I.KI 2018-19'!$B$9:$B$393,0))),"")</f>
        <v>0</v>
      </c>
      <c r="BH376" s="193">
        <f>_xlfn.IFNA(_xlfn.IFNA(INDEX('I.Supplementary 2018-19'!AC$8:AC$157,MATCH($B376,'I.Supplementary 2018-19'!$B$8:$B$157,0)),INDEX('I.KI 2018-19'!AC$9:AC$393,MATCH($B376,'I.KI 2018-19'!$B$9:$B$393,0))),"")</f>
        <v>0</v>
      </c>
      <c r="BI376" s="157">
        <f>_xlfn.IFNA(_xlfn.IFNA(INDEX('I.Supplementary 2018-19'!AD$8:AD$157,MATCH($B376,'I.Supplementary 2018-19'!$B$8:$B$157,0)),INDEX('I.KI 2018-19'!AD$9:AD$393,MATCH($B376,'I.KI 2018-19'!$B$9:$B$393,0))),"")</f>
        <v>0</v>
      </c>
      <c r="BJ376" s="149"/>
      <c r="BK376" s="156">
        <f>_xlfn.IFNA(IF($B376=$B$381,0,IF($B376=$B$382,0,_xlfn.IFNA(INDEX('I.Supplementary 2018-19'!I$8:I$157,MATCH($B376,'I.Supplementary 2018-19'!$B$8:$B$157,0)),INDEX('I.KI 2018-19'!I$9:I$393,MATCH($B376,'I.KI 2018-19'!$B$9:$B$393,0))))),"")</f>
        <v>0.21101990245296712</v>
      </c>
      <c r="BL376" s="149">
        <f>_xlfn.IFNA(IF($B376=$B$381,0,IF($B376=$B$382,0,_xlfn.IFNA(INDEX('I.Supplementary 2018-19'!J$8:J$157,MATCH($B376,'I.Supplementary 2018-19'!$B$8:$B$157,0)),INDEX('I.KI 2018-19'!J$9:J$393,MATCH($B376,'I.KI 2018-19'!$B$9:$B$393,0))))),"")</f>
        <v>2.5512664138860131</v>
      </c>
      <c r="BM376" s="157">
        <f>_xlfn.IFNA(IF($B376=$B$381,0,IF($B376=$B$382,0,_xlfn.IFNA(INDEX('I.Supplementary 2018-19'!H$8:H$157,MATCH($B376,'I.Supplementary 2018-19'!$B$8:$B$157,0)),INDEX('I.KI 2018-19'!H$9:H$393,MATCH($B376,'I.KI 2018-19'!$B$9:$B$393,0))))),"")</f>
        <v>2.7622863163389804</v>
      </c>
    </row>
    <row r="377" spans="2:65">
      <c r="B377" s="121" t="str">
        <f>'Calculations for 2021-22'!B377</f>
        <v>E0435</v>
      </c>
      <c r="C377" s="160" t="str">
        <f>'Calculations for 2021-22'!D377</f>
        <v>E0435</v>
      </c>
      <c r="D377" t="str">
        <f>'Calculations for 2021-22'!E377</f>
        <v>SD</v>
      </c>
      <c r="E377" t="str">
        <f>'Calculations for 2021-22'!F377</f>
        <v>P1904</v>
      </c>
      <c r="F377" s="120" t="str">
        <f>'Calculations for 2021-22'!H377</f>
        <v>Wycombe</v>
      </c>
      <c r="G377" s="156">
        <f>_xlfn.IFNA(INDEX('I.KI 2016-17'!M$8:M$391,MATCH($B377,'I.KI 2016-17'!$B$8:$B$391,0)),"")</f>
        <v>0</v>
      </c>
      <c r="H377" s="149">
        <f>_xlfn.IFNA(INDEX('I.KI 2016-17'!N$8:N$391,MATCH($B377,'I.KI 2016-17'!$B$8:$B$391,0)),"")</f>
        <v>1.4902458284960001</v>
      </c>
      <c r="I377" s="149">
        <f>_xlfn.IFNA(INDEX('I.KI 2016-17'!O$8:O$391,MATCH($B377,'I.KI 2016-17'!$B$8:$B$391,0)),"")</f>
        <v>0</v>
      </c>
      <c r="J377" s="149">
        <f>_xlfn.IFNA(INDEX('I.KI 2016-17'!P$8:P$391,MATCH($B377,'I.KI 2016-17'!$B$8:$B$391,0)),"")</f>
        <v>0</v>
      </c>
      <c r="K377" s="157">
        <f>_xlfn.IFNA(INDEX('I.KI 2016-17'!Q$8:Q$391,MATCH($B377,'I.KI 2016-17'!$B$8:$B$391,0)),"")</f>
        <v>0</v>
      </c>
      <c r="L377" s="156">
        <f>_xlfn.IFNA(INDEX('I.KI 2016-17'!R$8:R$391,MATCH($B377,'I.KI 2016-17'!$B$8:$B$391,0)),"")</f>
        <v>0</v>
      </c>
      <c r="M377" s="193">
        <f>_xlfn.IFNA(INDEX('I.KI 2016-17'!S$8:S$391,MATCH($B377,'I.KI 2016-17'!$B$8:$B$391,0)),"")</f>
        <v>3.0624054531999998</v>
      </c>
      <c r="N377" s="193">
        <f>_xlfn.IFNA(INDEX('I.KI 2016-17'!T$8:T$391,MATCH($B377,'I.KI 2016-17'!$B$8:$B$391,0)),"")</f>
        <v>0</v>
      </c>
      <c r="O377" s="193">
        <f>_xlfn.IFNA(INDEX('I.KI 2016-17'!U$8:U$391,MATCH($B377,'I.KI 2016-17'!$B$8:$B$391,0)),"")</f>
        <v>0</v>
      </c>
      <c r="P377" s="157">
        <f>_xlfn.IFNA(INDEX('I.KI 2016-17'!V$8:V$391,MATCH($B377,'I.KI 2016-17'!$B$8:$B$391,0)),"")</f>
        <v>0</v>
      </c>
      <c r="Q377" s="156">
        <f>_xlfn.IFNA(INDEX('I.KI 2016-17'!W$8:W$391,MATCH($B377,'I.KI 2016-17'!$B$8:$B$391,0)),"")</f>
        <v>0</v>
      </c>
      <c r="R377" s="193">
        <f>_xlfn.IFNA(INDEX('I.KI 2016-17'!X$8:X$391,MATCH($B377,'I.KI 2016-17'!$B$8:$B$391,0)),"")</f>
        <v>4.5526512816959999</v>
      </c>
      <c r="S377" s="193">
        <f>_xlfn.IFNA(INDEX('I.KI 2016-17'!Y$8:Y$391,MATCH($B377,'I.KI 2016-17'!$B$8:$B$391,0)),"")</f>
        <v>0</v>
      </c>
      <c r="T377" s="193">
        <f>_xlfn.IFNA(INDEX('I.KI 2016-17'!Z$8:Z$391,MATCH($B377,'I.KI 2016-17'!$B$8:$B$391,0)),"")</f>
        <v>0</v>
      </c>
      <c r="U377" s="157">
        <f>_xlfn.IFNA(INDEX('I.KI 2016-17'!AA$8:AA$391,MATCH($B377,'I.KI 2016-17'!$B$8:$B$391,0)),"")</f>
        <v>0</v>
      </c>
      <c r="V377" s="149"/>
      <c r="W377" s="154">
        <f>_xlfn.IFNA(INDEX('I.KI 2016-17'!$H$8:$H$391,MATCH(B377,'I.KI 2016-17'!$B$8:$B$391,0)),"")</f>
        <v>1.4902458284960001</v>
      </c>
      <c r="X377" s="153">
        <f>_xlfn.IFNA(INDEX('I.KI 2016-17'!$I$8:$I$391,MATCH(B377,'I.KI 2016-17'!$B$8:$B$391,0)),"")</f>
        <v>3.0624054531999998</v>
      </c>
      <c r="Y377" s="155">
        <f>_xlfn.IFNA(INDEX('I.KI 2016-17'!$G$8:$G$391,MATCH(B377,'I.KI 2016-17'!$B$8:$B$391,0)),"")</f>
        <v>4.5526512816959999</v>
      </c>
      <c r="Z377" s="149"/>
      <c r="AA377" s="156">
        <f>_xlfn.IFNA(IF($B377=$B$382,0,_xlfn.IFNA(INDEX('I.Supplementary 2017-18'!N$8:N$35,MATCH($B377,'I.Supplementary 2017-18'!$B$8:$B$35,0)),INDEX('I.KI 2017-18'!N$9:N$393,MATCH($B377,'I.KI 2017-18'!$B$9:$B$393,0)))),"")</f>
        <v>0</v>
      </c>
      <c r="AB377" s="193">
        <f>_xlfn.IFNA(IF($B377=$B$382,0,_xlfn.IFNA(INDEX('I.Supplementary 2017-18'!O$8:O$35,MATCH($B377,'I.Supplementary 2017-18'!$B$8:$B$35,0)),INDEX('I.KI 2017-18'!O$9:O$393,MATCH($B377,'I.KI 2017-18'!$B$9:$B$393,0)))),"")</f>
        <v>0.63512180860327183</v>
      </c>
      <c r="AC377" s="193">
        <f>_xlfn.IFNA(IF($B377=$B$382,0,_xlfn.IFNA(INDEX('I.Supplementary 2017-18'!P$8:P$35,MATCH($B377,'I.Supplementary 2017-18'!$B$8:$B$35,0)),INDEX('I.KI 2017-18'!P$9:P$393,MATCH($B377,'I.KI 2017-18'!$B$9:$B$393,0)))),"")</f>
        <v>0</v>
      </c>
      <c r="AD377" s="193">
        <f>_xlfn.IFNA(IF($B377=$B$382,0,_xlfn.IFNA(INDEX('I.Supplementary 2017-18'!Q$8:Q$35,MATCH($B377,'I.Supplementary 2017-18'!$B$8:$B$35,0)),INDEX('I.KI 2017-18'!Q$9:Q$393,MATCH($B377,'I.KI 2017-18'!$B$9:$B$393,0)))),"")</f>
        <v>0</v>
      </c>
      <c r="AE377" s="157">
        <f>_xlfn.IFNA(IF($B377=$B$382,0,_xlfn.IFNA(INDEX('I.Supplementary 2017-18'!R$8:R$35,MATCH($B377,'I.Supplementary 2017-18'!$B$8:$B$35,0)),INDEX('I.KI 2017-18'!R$9:R$393,MATCH($B377,'I.KI 2017-18'!$B$9:$B$393,0)))),"")</f>
        <v>0</v>
      </c>
      <c r="AF377" s="156">
        <f>_xlfn.IFNA(IF($B377=$B$382,0,_xlfn.IFNA(INDEX('I.Supplementary 2017-18'!S$8:S$35,MATCH($B377,'I.Supplementary 2017-18'!$B$8:$B$35,0)),INDEX('I.KI 2017-18'!S$9:S$393,MATCH($B377,'I.KI 2017-18'!$B$9:$B$393,0)))),"")</f>
        <v>0</v>
      </c>
      <c r="AG377" s="193">
        <f>_xlfn.IFNA(IF($B377=$B$382,0,_xlfn.IFNA(INDEX('I.Supplementary 2017-18'!T$8:T$35,MATCH($B377,'I.Supplementary 2017-18'!$B$8:$B$35,0)),INDEX('I.KI 2017-18'!T$9:T$393,MATCH($B377,'I.KI 2017-18'!$B$9:$B$393,0)))),"")</f>
        <v>3.1249275984309701</v>
      </c>
      <c r="AH377" s="193">
        <f>_xlfn.IFNA(IF($B377=$B$382,0,_xlfn.IFNA(INDEX('I.Supplementary 2017-18'!U$8:U$35,MATCH($B377,'I.Supplementary 2017-18'!$B$8:$B$35,0)),INDEX('I.KI 2017-18'!U$9:U$393,MATCH($B377,'I.KI 2017-18'!$B$9:$B$393,0)))),"")</f>
        <v>0</v>
      </c>
      <c r="AI377" s="193">
        <f>_xlfn.IFNA(IF($B377=$B$382,0,_xlfn.IFNA(INDEX('I.Supplementary 2017-18'!V$8:V$35,MATCH($B377,'I.Supplementary 2017-18'!$B$8:$B$35,0)),INDEX('I.KI 2017-18'!V$9:V$393,MATCH($B377,'I.KI 2017-18'!$B$9:$B$393,0)))),"")</f>
        <v>0</v>
      </c>
      <c r="AJ377" s="157">
        <f>_xlfn.IFNA(IF($B377=$B$382,0,_xlfn.IFNA(INDEX('I.Supplementary 2017-18'!W$8:W$35,MATCH($B377,'I.Supplementary 2017-18'!$B$8:$B$35,0)),INDEX('I.KI 2017-18'!W$9:W$393,MATCH($B377,'I.KI 2017-18'!$B$9:$B$393,0)))),"")</f>
        <v>0</v>
      </c>
      <c r="AK377" s="156">
        <f>_xlfn.IFNA(IF($B377=$B$382,0,_xlfn.IFNA(INDEX('I.Supplementary 2017-18'!X$8:X$35,MATCH($B377,'I.Supplementary 2017-18'!$B$8:$B$35,0)),INDEX('I.KI 2017-18'!X$9:X$393,MATCH($B377,'I.KI 2017-18'!$B$9:$B$393,0)))),"")</f>
        <v>0</v>
      </c>
      <c r="AL377" s="193">
        <f>_xlfn.IFNA(IF($B377=$B$382,0,_xlfn.IFNA(INDEX('I.Supplementary 2017-18'!Y$8:Y$35,MATCH($B377,'I.Supplementary 2017-18'!$B$8:$B$35,0)),INDEX('I.KI 2017-18'!Y$9:Y$393,MATCH($B377,'I.KI 2017-18'!$B$9:$B$393,0)))),"")</f>
        <v>3.7600494070342418</v>
      </c>
      <c r="AM377" s="193">
        <f>_xlfn.IFNA(IF($B377=$B$382,0,_xlfn.IFNA(INDEX('I.Supplementary 2017-18'!Z$8:Z$35,MATCH($B377,'I.Supplementary 2017-18'!$B$8:$B$35,0)),INDEX('I.KI 2017-18'!Z$9:Z$393,MATCH($B377,'I.KI 2017-18'!$B$9:$B$393,0)))),"")</f>
        <v>0</v>
      </c>
      <c r="AN377" s="193">
        <f>_xlfn.IFNA(IF($B377=$B$382,0,_xlfn.IFNA(INDEX('I.Supplementary 2017-18'!AA$8:AA$35,MATCH($B377,'I.Supplementary 2017-18'!$B$8:$B$35,0)),INDEX('I.KI 2017-18'!AA$9:AA$393,MATCH($B377,'I.KI 2017-18'!$B$9:$B$393,0)))),"")</f>
        <v>0</v>
      </c>
      <c r="AO377" s="157">
        <f>_xlfn.IFNA(IF($B377=$B$382,0,_xlfn.IFNA(INDEX('I.Supplementary 2017-18'!AB$8:AB$35,MATCH($B377,'I.Supplementary 2017-18'!$B$8:$B$35,0)),INDEX('I.KI 2017-18'!AB$9:AB$393,MATCH($B377,'I.KI 2017-18'!$B$9:$B$393,0)))),"")</f>
        <v>0</v>
      </c>
      <c r="AP377" s="149"/>
      <c r="AQ377" s="156">
        <f>_xlfn.IFNA(IF($B377=$B$381,0,IF($B377=$B$382,0,_xlfn.IFNA(INDEX('I.Supplementary 2017-18'!I$8:I$35,MATCH($B377,'I.Supplementary 2017-18'!$B$8:$B$35,0)),INDEX('I.KI 2017-18'!I$9:I$393,MATCH($B377,'I.KI 2017-18'!$B$9:$B$393,0))))),"")</f>
        <v>0.63512180860327183</v>
      </c>
      <c r="AR377" s="149">
        <f>_xlfn.IFNA(IF($B377=$B$381,0,IF($B377=$B$382,0,_xlfn.IFNA(INDEX('I.Supplementary 2017-18'!J$8:J$35,MATCH($B377,'I.Supplementary 2017-18'!$B$8:$B$35,0)),INDEX('I.KI 2017-18'!J$9:J$393,MATCH($B377,'I.KI 2017-18'!$B$9:$B$393,0))))),"")</f>
        <v>3.1249275984309701</v>
      </c>
      <c r="AS377" s="157">
        <f>_xlfn.IFNA(IF($B377=$B$381,0,IF($B377=$B$382,0,_xlfn.IFNA(INDEX('I.Supplementary 2017-18'!H$8:H$35,MATCH($B377,'I.Supplementary 2017-18'!$B$8:$B$35,0)),INDEX('I.KI 2017-18'!H$9:H$393,MATCH($B377,'I.KI 2017-18'!$B$9:$B$393,0))))),"")</f>
        <v>3.7600494070342418</v>
      </c>
      <c r="AT377" s="149"/>
      <c r="AU377" s="156">
        <f>_xlfn.IFNA(_xlfn.IFNA(INDEX('I.Supplementary 2018-19'!P$8:P$157,MATCH($B377,'I.Supplementary 2018-19'!$B$8:$B$157,0)),INDEX('I.KI 2018-19'!P$9:P$393,MATCH($B377,'I.KI 2018-19'!$B$9:$B$393,0))),"")</f>
        <v>0</v>
      </c>
      <c r="AV377" s="193">
        <f>_xlfn.IFNA(_xlfn.IFNA(INDEX('I.Supplementary 2018-19'!Q$8:Q$157,MATCH($B377,'I.Supplementary 2018-19'!$B$8:$B$157,0)),INDEX('I.KI 2018-19'!Q$9:Q$393,MATCH($B377,'I.KI 2018-19'!$B$9:$B$393,0))),"")</f>
        <v>0.11669392400904559</v>
      </c>
      <c r="AW377" s="193">
        <f>_xlfn.IFNA(_xlfn.IFNA(INDEX('I.Supplementary 2018-19'!R$8:R$157,MATCH($B377,'I.Supplementary 2018-19'!$B$8:$B$157,0)),INDEX('I.KI 2018-19'!R$9:R$393,MATCH($B377,'I.KI 2018-19'!$B$9:$B$393,0))),"")</f>
        <v>0</v>
      </c>
      <c r="AX377" s="193">
        <f>_xlfn.IFNA(_xlfn.IFNA(INDEX('I.Supplementary 2018-19'!S$8:S$157,MATCH($B377,'I.Supplementary 2018-19'!$B$8:$B$157,0)),INDEX('I.KI 2018-19'!S$9:S$393,MATCH($B377,'I.KI 2018-19'!$B$9:$B$393,0))),"")</f>
        <v>0</v>
      </c>
      <c r="AY377" s="157">
        <f>_xlfn.IFNA(_xlfn.IFNA(INDEX('I.Supplementary 2018-19'!T$8:T$157,MATCH($B377,'I.Supplementary 2018-19'!$B$8:$B$157,0)),INDEX('I.KI 2018-19'!T$9:T$393,MATCH($B377,'I.KI 2018-19'!$B$9:$B$393,0))),"")</f>
        <v>0</v>
      </c>
      <c r="AZ377" s="156">
        <f>_xlfn.IFNA(_xlfn.IFNA(INDEX('I.Supplementary 2018-19'!U$8:U$157,MATCH($B377,'I.Supplementary 2018-19'!$B$8:$B$157,0)),INDEX('I.KI 2018-19'!U$9:U$393,MATCH($B377,'I.KI 2018-19'!$B$9:$B$393,0))),"")</f>
        <v>0</v>
      </c>
      <c r="BA377" s="193">
        <f>_xlfn.IFNA(_xlfn.IFNA(INDEX('I.Supplementary 2018-19'!V$8:V$157,MATCH($B377,'I.Supplementary 2018-19'!$B$8:$B$157,0)),INDEX('I.KI 2018-19'!V$9:V$393,MATCH($B377,'I.KI 2018-19'!$B$9:$B$393,0))),"")</f>
        <v>3.2188095434482094</v>
      </c>
      <c r="BB377" s="193">
        <f>_xlfn.IFNA(_xlfn.IFNA(INDEX('I.Supplementary 2018-19'!W$8:W$157,MATCH($B377,'I.Supplementary 2018-19'!$B$8:$B$157,0)),INDEX('I.KI 2018-19'!W$9:W$393,MATCH($B377,'I.KI 2018-19'!$B$9:$B$393,0))),"")</f>
        <v>0</v>
      </c>
      <c r="BC377" s="193">
        <f>_xlfn.IFNA(_xlfn.IFNA(INDEX('I.Supplementary 2018-19'!X$8:X$157,MATCH($B377,'I.Supplementary 2018-19'!$B$8:$B$157,0)),INDEX('I.KI 2018-19'!X$9:X$393,MATCH($B377,'I.KI 2018-19'!$B$9:$B$393,0))),"")</f>
        <v>0</v>
      </c>
      <c r="BD377" s="157">
        <f>_xlfn.IFNA(_xlfn.IFNA(INDEX('I.Supplementary 2018-19'!Y$8:Y$157,MATCH($B377,'I.Supplementary 2018-19'!$B$8:$B$157,0)),INDEX('I.KI 2018-19'!Y$9:Y$393,MATCH($B377,'I.KI 2018-19'!$B$9:$B$393,0))),"")</f>
        <v>0</v>
      </c>
      <c r="BE377" s="156">
        <f>_xlfn.IFNA(_xlfn.IFNA(INDEX('I.Supplementary 2018-19'!Z$8:Z$157,MATCH($B377,'I.Supplementary 2018-19'!$B$8:$B$157,0)),INDEX('I.KI 2018-19'!Z$9:Z$393,MATCH($B377,'I.KI 2018-19'!$B$9:$B$393,0))),"")</f>
        <v>0</v>
      </c>
      <c r="BF377" s="193">
        <f>_xlfn.IFNA(_xlfn.IFNA(INDEX('I.Supplementary 2018-19'!AA$8:AA$157,MATCH($B377,'I.Supplementary 2018-19'!$B$8:$B$157,0)),INDEX('I.KI 2018-19'!AA$9:AA$393,MATCH($B377,'I.KI 2018-19'!$B$9:$B$393,0))),"")</f>
        <v>3.3355034674572548</v>
      </c>
      <c r="BG377" s="193">
        <f>_xlfn.IFNA(_xlfn.IFNA(INDEX('I.Supplementary 2018-19'!AB$8:AB$157,MATCH($B377,'I.Supplementary 2018-19'!$B$8:$B$157,0)),INDEX('I.KI 2018-19'!AB$9:AB$393,MATCH($B377,'I.KI 2018-19'!$B$9:$B$393,0))),"")</f>
        <v>0</v>
      </c>
      <c r="BH377" s="193">
        <f>_xlfn.IFNA(_xlfn.IFNA(INDEX('I.Supplementary 2018-19'!AC$8:AC$157,MATCH($B377,'I.Supplementary 2018-19'!$B$8:$B$157,0)),INDEX('I.KI 2018-19'!AC$9:AC$393,MATCH($B377,'I.KI 2018-19'!$B$9:$B$393,0))),"")</f>
        <v>0</v>
      </c>
      <c r="BI377" s="157">
        <f>_xlfn.IFNA(_xlfn.IFNA(INDEX('I.Supplementary 2018-19'!AD$8:AD$157,MATCH($B377,'I.Supplementary 2018-19'!$B$8:$B$157,0)),INDEX('I.KI 2018-19'!AD$9:AD$393,MATCH($B377,'I.KI 2018-19'!$B$9:$B$393,0))),"")</f>
        <v>0</v>
      </c>
      <c r="BJ377" s="149"/>
      <c r="BK377" s="156">
        <f>_xlfn.IFNA(IF($B377=$B$381,0,IF($B377=$B$382,0,_xlfn.IFNA(INDEX('I.Supplementary 2018-19'!I$8:I$157,MATCH($B377,'I.Supplementary 2018-19'!$B$8:$B$157,0)),INDEX('I.KI 2018-19'!I$9:I$393,MATCH($B377,'I.KI 2018-19'!$B$9:$B$393,0))))),"")</f>
        <v>0.11669392400904559</v>
      </c>
      <c r="BL377" s="149">
        <f>_xlfn.IFNA(IF($B377=$B$381,0,IF($B377=$B$382,0,_xlfn.IFNA(INDEX('I.Supplementary 2018-19'!J$8:J$157,MATCH($B377,'I.Supplementary 2018-19'!$B$8:$B$157,0)),INDEX('I.KI 2018-19'!J$9:J$393,MATCH($B377,'I.KI 2018-19'!$B$9:$B$393,0))))),"")</f>
        <v>3.2188095434482094</v>
      </c>
      <c r="BM377" s="157">
        <f>_xlfn.IFNA(IF($B377=$B$381,0,IF($B377=$B$382,0,_xlfn.IFNA(INDEX('I.Supplementary 2018-19'!H$8:H$157,MATCH($B377,'I.Supplementary 2018-19'!$B$8:$B$157,0)),INDEX('I.KI 2018-19'!H$9:H$393,MATCH($B377,'I.KI 2018-19'!$B$9:$B$393,0))))),"")</f>
        <v>3.3355034674572548</v>
      </c>
    </row>
    <row r="378" spans="2:65">
      <c r="B378" s="121" t="str">
        <f>'Calculations for 2021-22'!B378</f>
        <v>E2344</v>
      </c>
      <c r="C378" s="160" t="str">
        <f>'Calculations for 2021-22'!D378</f>
        <v>E2344</v>
      </c>
      <c r="D378" t="str">
        <f>'Calculations for 2021-22'!E378</f>
        <v>SD</v>
      </c>
      <c r="E378" t="str">
        <f>'Calculations for 2021-22'!F378</f>
        <v>P1909</v>
      </c>
      <c r="F378" s="120" t="str">
        <f>'Calculations for 2021-22'!H378</f>
        <v>Wyre</v>
      </c>
      <c r="G378" s="156">
        <f>_xlfn.IFNA(INDEX('I.KI 2016-17'!M$8:M$391,MATCH($B378,'I.KI 2016-17'!$B$8:$B$391,0)),"")</f>
        <v>0</v>
      </c>
      <c r="H378" s="149">
        <f>_xlfn.IFNA(INDEX('I.KI 2016-17'!N$8:N$391,MATCH($B378,'I.KI 2016-17'!$B$8:$B$391,0)),"")</f>
        <v>1.631265629489</v>
      </c>
      <c r="I378" s="149">
        <f>_xlfn.IFNA(INDEX('I.KI 2016-17'!O$8:O$391,MATCH($B378,'I.KI 2016-17'!$B$8:$B$391,0)),"")</f>
        <v>0</v>
      </c>
      <c r="J378" s="149">
        <f>_xlfn.IFNA(INDEX('I.KI 2016-17'!P$8:P$391,MATCH($B378,'I.KI 2016-17'!$B$8:$B$391,0)),"")</f>
        <v>0</v>
      </c>
      <c r="K378" s="157">
        <f>_xlfn.IFNA(INDEX('I.KI 2016-17'!Q$8:Q$391,MATCH($B378,'I.KI 2016-17'!$B$8:$B$391,0)),"")</f>
        <v>0</v>
      </c>
      <c r="L378" s="156">
        <f>_xlfn.IFNA(INDEX('I.KI 2016-17'!R$8:R$391,MATCH($B378,'I.KI 2016-17'!$B$8:$B$391,0)),"")</f>
        <v>0</v>
      </c>
      <c r="M378" s="193">
        <f>_xlfn.IFNA(INDEX('I.KI 2016-17'!S$8:S$391,MATCH($B378,'I.KI 2016-17'!$B$8:$B$391,0)),"")</f>
        <v>3.1201014527550002</v>
      </c>
      <c r="N378" s="193">
        <f>_xlfn.IFNA(INDEX('I.KI 2016-17'!T$8:T$391,MATCH($B378,'I.KI 2016-17'!$B$8:$B$391,0)),"")</f>
        <v>0</v>
      </c>
      <c r="O378" s="193">
        <f>_xlfn.IFNA(INDEX('I.KI 2016-17'!U$8:U$391,MATCH($B378,'I.KI 2016-17'!$B$8:$B$391,0)),"")</f>
        <v>0</v>
      </c>
      <c r="P378" s="157">
        <f>_xlfn.IFNA(INDEX('I.KI 2016-17'!V$8:V$391,MATCH($B378,'I.KI 2016-17'!$B$8:$B$391,0)),"")</f>
        <v>0</v>
      </c>
      <c r="Q378" s="156">
        <f>_xlfn.IFNA(INDEX('I.KI 2016-17'!W$8:W$391,MATCH($B378,'I.KI 2016-17'!$B$8:$B$391,0)),"")</f>
        <v>0</v>
      </c>
      <c r="R378" s="193">
        <f>_xlfn.IFNA(INDEX('I.KI 2016-17'!X$8:X$391,MATCH($B378,'I.KI 2016-17'!$B$8:$B$391,0)),"")</f>
        <v>4.7513670822440002</v>
      </c>
      <c r="S378" s="193">
        <f>_xlfn.IFNA(INDEX('I.KI 2016-17'!Y$8:Y$391,MATCH($B378,'I.KI 2016-17'!$B$8:$B$391,0)),"")</f>
        <v>0</v>
      </c>
      <c r="T378" s="193">
        <f>_xlfn.IFNA(INDEX('I.KI 2016-17'!Z$8:Z$391,MATCH($B378,'I.KI 2016-17'!$B$8:$B$391,0)),"")</f>
        <v>0</v>
      </c>
      <c r="U378" s="157">
        <f>_xlfn.IFNA(INDEX('I.KI 2016-17'!AA$8:AA$391,MATCH($B378,'I.KI 2016-17'!$B$8:$B$391,0)),"")</f>
        <v>0</v>
      </c>
      <c r="V378" s="149"/>
      <c r="W378" s="154">
        <f>_xlfn.IFNA(INDEX('I.KI 2016-17'!$H$8:$H$391,MATCH(B378,'I.KI 2016-17'!$B$8:$B$391,0)),"")</f>
        <v>1.631265629489</v>
      </c>
      <c r="X378" s="153">
        <f>_xlfn.IFNA(INDEX('I.KI 2016-17'!$I$8:$I$391,MATCH(B378,'I.KI 2016-17'!$B$8:$B$391,0)),"")</f>
        <v>3.1201014527550002</v>
      </c>
      <c r="Y378" s="155">
        <f>_xlfn.IFNA(INDEX('I.KI 2016-17'!$G$8:$G$391,MATCH(B378,'I.KI 2016-17'!$B$8:$B$391,0)),"")</f>
        <v>4.7513670822440002</v>
      </c>
      <c r="Z378" s="149"/>
      <c r="AA378" s="156">
        <f>_xlfn.IFNA(IF($B378=$B$382,0,_xlfn.IFNA(INDEX('I.Supplementary 2017-18'!N$8:N$35,MATCH($B378,'I.Supplementary 2017-18'!$B$8:$B$35,0)),INDEX('I.KI 2017-18'!N$9:N$393,MATCH($B378,'I.KI 2017-18'!$B$9:$B$393,0)))),"")</f>
        <v>0</v>
      </c>
      <c r="AB378" s="193">
        <f>_xlfn.IFNA(IF($B378=$B$382,0,_xlfn.IFNA(INDEX('I.Supplementary 2017-18'!O$8:O$35,MATCH($B378,'I.Supplementary 2017-18'!$B$8:$B$35,0)),INDEX('I.KI 2017-18'!O$9:O$393,MATCH($B378,'I.KI 2017-18'!$B$9:$B$393,0)))),"")</f>
        <v>0.91219875952683949</v>
      </c>
      <c r="AC378" s="193">
        <f>_xlfn.IFNA(IF($B378=$B$382,0,_xlfn.IFNA(INDEX('I.Supplementary 2017-18'!P$8:P$35,MATCH($B378,'I.Supplementary 2017-18'!$B$8:$B$35,0)),INDEX('I.KI 2017-18'!P$9:P$393,MATCH($B378,'I.KI 2017-18'!$B$9:$B$393,0)))),"")</f>
        <v>0</v>
      </c>
      <c r="AD378" s="193">
        <f>_xlfn.IFNA(IF($B378=$B$382,0,_xlfn.IFNA(INDEX('I.Supplementary 2017-18'!Q$8:Q$35,MATCH($B378,'I.Supplementary 2017-18'!$B$8:$B$35,0)),INDEX('I.KI 2017-18'!Q$9:Q$393,MATCH($B378,'I.KI 2017-18'!$B$9:$B$393,0)))),"")</f>
        <v>0</v>
      </c>
      <c r="AE378" s="157">
        <f>_xlfn.IFNA(IF($B378=$B$382,0,_xlfn.IFNA(INDEX('I.Supplementary 2017-18'!R$8:R$35,MATCH($B378,'I.Supplementary 2017-18'!$B$8:$B$35,0)),INDEX('I.KI 2017-18'!R$9:R$393,MATCH($B378,'I.KI 2017-18'!$B$9:$B$393,0)))),"")</f>
        <v>0</v>
      </c>
      <c r="AF378" s="156">
        <f>_xlfn.IFNA(IF($B378=$B$382,0,_xlfn.IFNA(INDEX('I.Supplementary 2017-18'!S$8:S$35,MATCH($B378,'I.Supplementary 2017-18'!$B$8:$B$35,0)),INDEX('I.KI 2017-18'!S$9:S$393,MATCH($B378,'I.KI 2017-18'!$B$9:$B$393,0)))),"")</f>
        <v>0</v>
      </c>
      <c r="AG378" s="193">
        <f>_xlfn.IFNA(IF($B378=$B$382,0,_xlfn.IFNA(INDEX('I.Supplementary 2017-18'!T$8:T$35,MATCH($B378,'I.Supplementary 2017-18'!$B$8:$B$35,0)),INDEX('I.KI 2017-18'!T$9:T$393,MATCH($B378,'I.KI 2017-18'!$B$9:$B$393,0)))),"")</f>
        <v>3.1838015209352832</v>
      </c>
      <c r="AH378" s="193">
        <f>_xlfn.IFNA(IF($B378=$B$382,0,_xlfn.IFNA(INDEX('I.Supplementary 2017-18'!U$8:U$35,MATCH($B378,'I.Supplementary 2017-18'!$B$8:$B$35,0)),INDEX('I.KI 2017-18'!U$9:U$393,MATCH($B378,'I.KI 2017-18'!$B$9:$B$393,0)))),"")</f>
        <v>0</v>
      </c>
      <c r="AI378" s="193">
        <f>_xlfn.IFNA(IF($B378=$B$382,0,_xlfn.IFNA(INDEX('I.Supplementary 2017-18'!V$8:V$35,MATCH($B378,'I.Supplementary 2017-18'!$B$8:$B$35,0)),INDEX('I.KI 2017-18'!V$9:V$393,MATCH($B378,'I.KI 2017-18'!$B$9:$B$393,0)))),"")</f>
        <v>0</v>
      </c>
      <c r="AJ378" s="157">
        <f>_xlfn.IFNA(IF($B378=$B$382,0,_xlfn.IFNA(INDEX('I.Supplementary 2017-18'!W$8:W$35,MATCH($B378,'I.Supplementary 2017-18'!$B$8:$B$35,0)),INDEX('I.KI 2017-18'!W$9:W$393,MATCH($B378,'I.KI 2017-18'!$B$9:$B$393,0)))),"")</f>
        <v>0</v>
      </c>
      <c r="AK378" s="156">
        <f>_xlfn.IFNA(IF($B378=$B$382,0,_xlfn.IFNA(INDEX('I.Supplementary 2017-18'!X$8:X$35,MATCH($B378,'I.Supplementary 2017-18'!$B$8:$B$35,0)),INDEX('I.KI 2017-18'!X$9:X$393,MATCH($B378,'I.KI 2017-18'!$B$9:$B$393,0)))),"")</f>
        <v>0</v>
      </c>
      <c r="AL378" s="193">
        <f>_xlfn.IFNA(IF($B378=$B$382,0,_xlfn.IFNA(INDEX('I.Supplementary 2017-18'!Y$8:Y$35,MATCH($B378,'I.Supplementary 2017-18'!$B$8:$B$35,0)),INDEX('I.KI 2017-18'!Y$9:Y$393,MATCH($B378,'I.KI 2017-18'!$B$9:$B$393,0)))),"")</f>
        <v>4.0960002804621229</v>
      </c>
      <c r="AM378" s="193">
        <f>_xlfn.IFNA(IF($B378=$B$382,0,_xlfn.IFNA(INDEX('I.Supplementary 2017-18'!Z$8:Z$35,MATCH($B378,'I.Supplementary 2017-18'!$B$8:$B$35,0)),INDEX('I.KI 2017-18'!Z$9:Z$393,MATCH($B378,'I.KI 2017-18'!$B$9:$B$393,0)))),"")</f>
        <v>0</v>
      </c>
      <c r="AN378" s="193">
        <f>_xlfn.IFNA(IF($B378=$B$382,0,_xlfn.IFNA(INDEX('I.Supplementary 2017-18'!AA$8:AA$35,MATCH($B378,'I.Supplementary 2017-18'!$B$8:$B$35,0)),INDEX('I.KI 2017-18'!AA$9:AA$393,MATCH($B378,'I.KI 2017-18'!$B$9:$B$393,0)))),"")</f>
        <v>0</v>
      </c>
      <c r="AO378" s="157">
        <f>_xlfn.IFNA(IF($B378=$B$382,0,_xlfn.IFNA(INDEX('I.Supplementary 2017-18'!AB$8:AB$35,MATCH($B378,'I.Supplementary 2017-18'!$B$8:$B$35,0)),INDEX('I.KI 2017-18'!AB$9:AB$393,MATCH($B378,'I.KI 2017-18'!$B$9:$B$393,0)))),"")</f>
        <v>0</v>
      </c>
      <c r="AP378" s="149"/>
      <c r="AQ378" s="156">
        <f>_xlfn.IFNA(IF($B378=$B$381,0,IF($B378=$B$382,0,_xlfn.IFNA(INDEX('I.Supplementary 2017-18'!I$8:I$35,MATCH($B378,'I.Supplementary 2017-18'!$B$8:$B$35,0)),INDEX('I.KI 2017-18'!I$9:I$393,MATCH($B378,'I.KI 2017-18'!$B$9:$B$393,0))))),"")</f>
        <v>0.91219875952683949</v>
      </c>
      <c r="AR378" s="149">
        <f>_xlfn.IFNA(IF($B378=$B$381,0,IF($B378=$B$382,0,_xlfn.IFNA(INDEX('I.Supplementary 2017-18'!J$8:J$35,MATCH($B378,'I.Supplementary 2017-18'!$B$8:$B$35,0)),INDEX('I.KI 2017-18'!J$9:J$393,MATCH($B378,'I.KI 2017-18'!$B$9:$B$393,0))))),"")</f>
        <v>3.1838015209352832</v>
      </c>
      <c r="AS378" s="157">
        <f>_xlfn.IFNA(IF($B378=$B$381,0,IF($B378=$B$382,0,_xlfn.IFNA(INDEX('I.Supplementary 2017-18'!H$8:H$35,MATCH($B378,'I.Supplementary 2017-18'!$B$8:$B$35,0)),INDEX('I.KI 2017-18'!H$9:H$393,MATCH($B378,'I.KI 2017-18'!$B$9:$B$393,0))))),"")</f>
        <v>4.0960002804621229</v>
      </c>
      <c r="AT378" s="149"/>
      <c r="AU378" s="156">
        <f>_xlfn.IFNA(_xlfn.IFNA(INDEX('I.Supplementary 2018-19'!P$8:P$157,MATCH($B378,'I.Supplementary 2018-19'!$B$8:$B$157,0)),INDEX('I.KI 2018-19'!P$9:P$393,MATCH($B378,'I.KI 2018-19'!$B$9:$B$393,0))),"")</f>
        <v>0</v>
      </c>
      <c r="AV378" s="193">
        <f>_xlfn.IFNA(_xlfn.IFNA(INDEX('I.Supplementary 2018-19'!Q$8:Q$157,MATCH($B378,'I.Supplementary 2018-19'!$B$8:$B$157,0)),INDEX('I.KI 2018-19'!Q$9:Q$393,MATCH($B378,'I.KI 2018-19'!$B$9:$B$393,0))),"")</f>
        <v>0.46561262400147507</v>
      </c>
      <c r="AW378" s="193">
        <f>_xlfn.IFNA(_xlfn.IFNA(INDEX('I.Supplementary 2018-19'!R$8:R$157,MATCH($B378,'I.Supplementary 2018-19'!$B$8:$B$157,0)),INDEX('I.KI 2018-19'!R$9:R$393,MATCH($B378,'I.KI 2018-19'!$B$9:$B$393,0))),"")</f>
        <v>0</v>
      </c>
      <c r="AX378" s="193">
        <f>_xlfn.IFNA(_xlfn.IFNA(INDEX('I.Supplementary 2018-19'!S$8:S$157,MATCH($B378,'I.Supplementary 2018-19'!$B$8:$B$157,0)),INDEX('I.KI 2018-19'!S$9:S$393,MATCH($B378,'I.KI 2018-19'!$B$9:$B$393,0))),"")</f>
        <v>0</v>
      </c>
      <c r="AY378" s="157">
        <f>_xlfn.IFNA(_xlfn.IFNA(INDEX('I.Supplementary 2018-19'!T$8:T$157,MATCH($B378,'I.Supplementary 2018-19'!$B$8:$B$157,0)),INDEX('I.KI 2018-19'!T$9:T$393,MATCH($B378,'I.KI 2018-19'!$B$9:$B$393,0))),"")</f>
        <v>0</v>
      </c>
      <c r="AZ378" s="156">
        <f>_xlfn.IFNA(_xlfn.IFNA(INDEX('I.Supplementary 2018-19'!U$8:U$157,MATCH($B378,'I.Supplementary 2018-19'!$B$8:$B$157,0)),INDEX('I.KI 2018-19'!U$9:U$393,MATCH($B378,'I.KI 2018-19'!$B$9:$B$393,0))),"")</f>
        <v>0</v>
      </c>
      <c r="BA378" s="193">
        <f>_xlfn.IFNA(_xlfn.IFNA(INDEX('I.Supplementary 2018-19'!V$8:V$157,MATCH($B378,'I.Supplementary 2018-19'!$B$8:$B$157,0)),INDEX('I.KI 2018-19'!V$9:V$393,MATCH($B378,'I.KI 2018-19'!$B$9:$B$393,0))),"")</f>
        <v>3.2794522104054415</v>
      </c>
      <c r="BB378" s="193">
        <f>_xlfn.IFNA(_xlfn.IFNA(INDEX('I.Supplementary 2018-19'!W$8:W$157,MATCH($B378,'I.Supplementary 2018-19'!$B$8:$B$157,0)),INDEX('I.KI 2018-19'!W$9:W$393,MATCH($B378,'I.KI 2018-19'!$B$9:$B$393,0))),"")</f>
        <v>0</v>
      </c>
      <c r="BC378" s="193">
        <f>_xlfn.IFNA(_xlfn.IFNA(INDEX('I.Supplementary 2018-19'!X$8:X$157,MATCH($B378,'I.Supplementary 2018-19'!$B$8:$B$157,0)),INDEX('I.KI 2018-19'!X$9:X$393,MATCH($B378,'I.KI 2018-19'!$B$9:$B$393,0))),"")</f>
        <v>0</v>
      </c>
      <c r="BD378" s="157">
        <f>_xlfn.IFNA(_xlfn.IFNA(INDEX('I.Supplementary 2018-19'!Y$8:Y$157,MATCH($B378,'I.Supplementary 2018-19'!$B$8:$B$157,0)),INDEX('I.KI 2018-19'!Y$9:Y$393,MATCH($B378,'I.KI 2018-19'!$B$9:$B$393,0))),"")</f>
        <v>0</v>
      </c>
      <c r="BE378" s="156">
        <f>_xlfn.IFNA(_xlfn.IFNA(INDEX('I.Supplementary 2018-19'!Z$8:Z$157,MATCH($B378,'I.Supplementary 2018-19'!$B$8:$B$157,0)),INDEX('I.KI 2018-19'!Z$9:Z$393,MATCH($B378,'I.KI 2018-19'!$B$9:$B$393,0))),"")</f>
        <v>0</v>
      </c>
      <c r="BF378" s="193">
        <f>_xlfn.IFNA(_xlfn.IFNA(INDEX('I.Supplementary 2018-19'!AA$8:AA$157,MATCH($B378,'I.Supplementary 2018-19'!$B$8:$B$157,0)),INDEX('I.KI 2018-19'!AA$9:AA$393,MATCH($B378,'I.KI 2018-19'!$B$9:$B$393,0))),"")</f>
        <v>3.7450648344069166</v>
      </c>
      <c r="BG378" s="193">
        <f>_xlfn.IFNA(_xlfn.IFNA(INDEX('I.Supplementary 2018-19'!AB$8:AB$157,MATCH($B378,'I.Supplementary 2018-19'!$B$8:$B$157,0)),INDEX('I.KI 2018-19'!AB$9:AB$393,MATCH($B378,'I.KI 2018-19'!$B$9:$B$393,0))),"")</f>
        <v>0</v>
      </c>
      <c r="BH378" s="193">
        <f>_xlfn.IFNA(_xlfn.IFNA(INDEX('I.Supplementary 2018-19'!AC$8:AC$157,MATCH($B378,'I.Supplementary 2018-19'!$B$8:$B$157,0)),INDEX('I.KI 2018-19'!AC$9:AC$393,MATCH($B378,'I.KI 2018-19'!$B$9:$B$393,0))),"")</f>
        <v>0</v>
      </c>
      <c r="BI378" s="157">
        <f>_xlfn.IFNA(_xlfn.IFNA(INDEX('I.Supplementary 2018-19'!AD$8:AD$157,MATCH($B378,'I.Supplementary 2018-19'!$B$8:$B$157,0)),INDEX('I.KI 2018-19'!AD$9:AD$393,MATCH($B378,'I.KI 2018-19'!$B$9:$B$393,0))),"")</f>
        <v>0</v>
      </c>
      <c r="BJ378" s="149"/>
      <c r="BK378" s="156">
        <f>_xlfn.IFNA(IF($B378=$B$381,0,IF($B378=$B$382,0,_xlfn.IFNA(INDEX('I.Supplementary 2018-19'!I$8:I$157,MATCH($B378,'I.Supplementary 2018-19'!$B$8:$B$157,0)),INDEX('I.KI 2018-19'!I$9:I$393,MATCH($B378,'I.KI 2018-19'!$B$9:$B$393,0))))),"")</f>
        <v>0.46561262400147507</v>
      </c>
      <c r="BL378" s="149">
        <f>_xlfn.IFNA(IF($B378=$B$381,0,IF($B378=$B$382,0,_xlfn.IFNA(INDEX('I.Supplementary 2018-19'!J$8:J$157,MATCH($B378,'I.Supplementary 2018-19'!$B$8:$B$157,0)),INDEX('I.KI 2018-19'!J$9:J$393,MATCH($B378,'I.KI 2018-19'!$B$9:$B$393,0))))),"")</f>
        <v>3.2794522104054415</v>
      </c>
      <c r="BM378" s="157">
        <f>_xlfn.IFNA(IF($B378=$B$381,0,IF($B378=$B$382,0,_xlfn.IFNA(INDEX('I.Supplementary 2018-19'!H$8:H$157,MATCH($B378,'I.Supplementary 2018-19'!$B$8:$B$157,0)),INDEX('I.KI 2018-19'!H$9:H$393,MATCH($B378,'I.KI 2018-19'!$B$9:$B$393,0))))),"")</f>
        <v>3.7450648344069166</v>
      </c>
    </row>
    <row r="379" spans="2:65">
      <c r="B379" s="121" t="str">
        <f>'Calculations for 2021-22'!B379</f>
        <v>E1839</v>
      </c>
      <c r="C379" s="160" t="str">
        <f>'Calculations for 2021-22'!D379</f>
        <v>E1839</v>
      </c>
      <c r="D379" t="str">
        <f>'Calculations for 2021-22'!E379</f>
        <v>SD</v>
      </c>
      <c r="E379" t="str">
        <f>'Calculations for 2021-22'!F379</f>
        <v>P1901</v>
      </c>
      <c r="F379" s="120" t="str">
        <f>'Calculations for 2021-22'!H379</f>
        <v>Wyre Forest</v>
      </c>
      <c r="G379" s="156">
        <f>_xlfn.IFNA(INDEX('I.KI 2016-17'!M$8:M$391,MATCH($B379,'I.KI 2016-17'!$B$8:$B$391,0)),"")</f>
        <v>0</v>
      </c>
      <c r="H379" s="149">
        <f>_xlfn.IFNA(INDEX('I.KI 2016-17'!N$8:N$391,MATCH($B379,'I.KI 2016-17'!$B$8:$B$391,0)),"")</f>
        <v>1.1790655871389999</v>
      </c>
      <c r="I379" s="149">
        <f>_xlfn.IFNA(INDEX('I.KI 2016-17'!O$8:O$391,MATCH($B379,'I.KI 2016-17'!$B$8:$B$391,0)),"")</f>
        <v>0</v>
      </c>
      <c r="J379" s="149">
        <f>_xlfn.IFNA(INDEX('I.KI 2016-17'!P$8:P$391,MATCH($B379,'I.KI 2016-17'!$B$8:$B$391,0)),"")</f>
        <v>0</v>
      </c>
      <c r="K379" s="157">
        <f>_xlfn.IFNA(INDEX('I.KI 2016-17'!Q$8:Q$391,MATCH($B379,'I.KI 2016-17'!$B$8:$B$391,0)),"")</f>
        <v>0</v>
      </c>
      <c r="L379" s="156">
        <f>_xlfn.IFNA(INDEX('I.KI 2016-17'!R$8:R$391,MATCH($B379,'I.KI 2016-17'!$B$8:$B$391,0)),"")</f>
        <v>0</v>
      </c>
      <c r="M379" s="193">
        <f>_xlfn.IFNA(INDEX('I.KI 2016-17'!S$8:S$391,MATCH($B379,'I.KI 2016-17'!$B$8:$B$391,0)),"")</f>
        <v>2.6020595848619998</v>
      </c>
      <c r="N379" s="193">
        <f>_xlfn.IFNA(INDEX('I.KI 2016-17'!T$8:T$391,MATCH($B379,'I.KI 2016-17'!$B$8:$B$391,0)),"")</f>
        <v>0</v>
      </c>
      <c r="O379" s="193">
        <f>_xlfn.IFNA(INDEX('I.KI 2016-17'!U$8:U$391,MATCH($B379,'I.KI 2016-17'!$B$8:$B$391,0)),"")</f>
        <v>0</v>
      </c>
      <c r="P379" s="157">
        <f>_xlfn.IFNA(INDEX('I.KI 2016-17'!V$8:V$391,MATCH($B379,'I.KI 2016-17'!$B$8:$B$391,0)),"")</f>
        <v>0</v>
      </c>
      <c r="Q379" s="156">
        <f>_xlfn.IFNA(INDEX('I.KI 2016-17'!W$8:W$391,MATCH($B379,'I.KI 2016-17'!$B$8:$B$391,0)),"")</f>
        <v>0</v>
      </c>
      <c r="R379" s="193">
        <f>_xlfn.IFNA(INDEX('I.KI 2016-17'!X$8:X$391,MATCH($B379,'I.KI 2016-17'!$B$8:$B$391,0)),"")</f>
        <v>3.7811251720009995</v>
      </c>
      <c r="S379" s="193">
        <f>_xlfn.IFNA(INDEX('I.KI 2016-17'!Y$8:Y$391,MATCH($B379,'I.KI 2016-17'!$B$8:$B$391,0)),"")</f>
        <v>0</v>
      </c>
      <c r="T379" s="193">
        <f>_xlfn.IFNA(INDEX('I.KI 2016-17'!Z$8:Z$391,MATCH($B379,'I.KI 2016-17'!$B$8:$B$391,0)),"")</f>
        <v>0</v>
      </c>
      <c r="U379" s="157">
        <f>_xlfn.IFNA(INDEX('I.KI 2016-17'!AA$8:AA$391,MATCH($B379,'I.KI 2016-17'!$B$8:$B$391,0)),"")</f>
        <v>0</v>
      </c>
      <c r="V379" s="149"/>
      <c r="W379" s="154">
        <f>_xlfn.IFNA(INDEX('I.KI 2016-17'!$H$8:$H$391,MATCH(B379,'I.KI 2016-17'!$B$8:$B$391,0)),"")</f>
        <v>1.1790655871389999</v>
      </c>
      <c r="X379" s="153">
        <f>_xlfn.IFNA(INDEX('I.KI 2016-17'!$I$8:$I$391,MATCH(B379,'I.KI 2016-17'!$B$8:$B$391,0)),"")</f>
        <v>2.6020595848619998</v>
      </c>
      <c r="Y379" s="155">
        <f>_xlfn.IFNA(INDEX('I.KI 2016-17'!$G$8:$G$391,MATCH(B379,'I.KI 2016-17'!$B$8:$B$391,0)),"")</f>
        <v>3.7811251720009995</v>
      </c>
      <c r="Z379" s="149"/>
      <c r="AA379" s="156">
        <f>_xlfn.IFNA(IF($B379=$B$382,0,_xlfn.IFNA(INDEX('I.Supplementary 2017-18'!N$8:N$35,MATCH($B379,'I.Supplementary 2017-18'!$B$8:$B$35,0)),INDEX('I.KI 2017-18'!N$9:N$393,MATCH($B379,'I.KI 2017-18'!$B$9:$B$393,0)))),"")</f>
        <v>0</v>
      </c>
      <c r="AB379" s="193">
        <f>_xlfn.IFNA(IF($B379=$B$382,0,_xlfn.IFNA(INDEX('I.Supplementary 2017-18'!O$8:O$35,MATCH($B379,'I.Supplementary 2017-18'!$B$8:$B$35,0)),INDEX('I.KI 2017-18'!O$9:O$393,MATCH($B379,'I.KI 2017-18'!$B$9:$B$393,0)))),"")</f>
        <v>0.51021764224504118</v>
      </c>
      <c r="AC379" s="193">
        <f>_xlfn.IFNA(IF($B379=$B$382,0,_xlfn.IFNA(INDEX('I.Supplementary 2017-18'!P$8:P$35,MATCH($B379,'I.Supplementary 2017-18'!$B$8:$B$35,0)),INDEX('I.KI 2017-18'!P$9:P$393,MATCH($B379,'I.KI 2017-18'!$B$9:$B$393,0)))),"")</f>
        <v>0</v>
      </c>
      <c r="AD379" s="193">
        <f>_xlfn.IFNA(IF($B379=$B$382,0,_xlfn.IFNA(INDEX('I.Supplementary 2017-18'!Q$8:Q$35,MATCH($B379,'I.Supplementary 2017-18'!$B$8:$B$35,0)),INDEX('I.KI 2017-18'!Q$9:Q$393,MATCH($B379,'I.KI 2017-18'!$B$9:$B$393,0)))),"")</f>
        <v>0</v>
      </c>
      <c r="AE379" s="157">
        <f>_xlfn.IFNA(IF($B379=$B$382,0,_xlfn.IFNA(INDEX('I.Supplementary 2017-18'!R$8:R$35,MATCH($B379,'I.Supplementary 2017-18'!$B$8:$B$35,0)),INDEX('I.KI 2017-18'!R$9:R$393,MATCH($B379,'I.KI 2017-18'!$B$9:$B$393,0)))),"")</f>
        <v>0</v>
      </c>
      <c r="AF379" s="156">
        <f>_xlfn.IFNA(IF($B379=$B$382,0,_xlfn.IFNA(INDEX('I.Supplementary 2017-18'!S$8:S$35,MATCH($B379,'I.Supplementary 2017-18'!$B$8:$B$35,0)),INDEX('I.KI 2017-18'!S$9:S$393,MATCH($B379,'I.KI 2017-18'!$B$9:$B$393,0)))),"")</f>
        <v>0</v>
      </c>
      <c r="AG379" s="193">
        <f>_xlfn.IFNA(IF($B379=$B$382,0,_xlfn.IFNA(INDEX('I.Supplementary 2017-18'!T$8:T$35,MATCH($B379,'I.Supplementary 2017-18'!$B$8:$B$35,0)),INDEX('I.KI 2017-18'!T$9:T$393,MATCH($B379,'I.KI 2017-18'!$B$9:$B$393,0)))),"")</f>
        <v>2.6551832974959311</v>
      </c>
      <c r="AH379" s="193">
        <f>_xlfn.IFNA(IF($B379=$B$382,0,_xlfn.IFNA(INDEX('I.Supplementary 2017-18'!U$8:U$35,MATCH($B379,'I.Supplementary 2017-18'!$B$8:$B$35,0)),INDEX('I.KI 2017-18'!U$9:U$393,MATCH($B379,'I.KI 2017-18'!$B$9:$B$393,0)))),"")</f>
        <v>0</v>
      </c>
      <c r="AI379" s="193">
        <f>_xlfn.IFNA(IF($B379=$B$382,0,_xlfn.IFNA(INDEX('I.Supplementary 2017-18'!V$8:V$35,MATCH($B379,'I.Supplementary 2017-18'!$B$8:$B$35,0)),INDEX('I.KI 2017-18'!V$9:V$393,MATCH($B379,'I.KI 2017-18'!$B$9:$B$393,0)))),"")</f>
        <v>0</v>
      </c>
      <c r="AJ379" s="157">
        <f>_xlfn.IFNA(IF($B379=$B$382,0,_xlfn.IFNA(INDEX('I.Supplementary 2017-18'!W$8:W$35,MATCH($B379,'I.Supplementary 2017-18'!$B$8:$B$35,0)),INDEX('I.KI 2017-18'!W$9:W$393,MATCH($B379,'I.KI 2017-18'!$B$9:$B$393,0)))),"")</f>
        <v>0</v>
      </c>
      <c r="AK379" s="156">
        <f>_xlfn.IFNA(IF($B379=$B$382,0,_xlfn.IFNA(INDEX('I.Supplementary 2017-18'!X$8:X$35,MATCH($B379,'I.Supplementary 2017-18'!$B$8:$B$35,0)),INDEX('I.KI 2017-18'!X$9:X$393,MATCH($B379,'I.KI 2017-18'!$B$9:$B$393,0)))),"")</f>
        <v>0</v>
      </c>
      <c r="AL379" s="193">
        <f>_xlfn.IFNA(IF($B379=$B$382,0,_xlfn.IFNA(INDEX('I.Supplementary 2017-18'!Y$8:Y$35,MATCH($B379,'I.Supplementary 2017-18'!$B$8:$B$35,0)),INDEX('I.KI 2017-18'!Y$9:Y$393,MATCH($B379,'I.KI 2017-18'!$B$9:$B$393,0)))),"")</f>
        <v>3.1654009397409721</v>
      </c>
      <c r="AM379" s="193">
        <f>_xlfn.IFNA(IF($B379=$B$382,0,_xlfn.IFNA(INDEX('I.Supplementary 2017-18'!Z$8:Z$35,MATCH($B379,'I.Supplementary 2017-18'!$B$8:$B$35,0)),INDEX('I.KI 2017-18'!Z$9:Z$393,MATCH($B379,'I.KI 2017-18'!$B$9:$B$393,0)))),"")</f>
        <v>0</v>
      </c>
      <c r="AN379" s="193">
        <f>_xlfn.IFNA(IF($B379=$B$382,0,_xlfn.IFNA(INDEX('I.Supplementary 2017-18'!AA$8:AA$35,MATCH($B379,'I.Supplementary 2017-18'!$B$8:$B$35,0)),INDEX('I.KI 2017-18'!AA$9:AA$393,MATCH($B379,'I.KI 2017-18'!$B$9:$B$393,0)))),"")</f>
        <v>0</v>
      </c>
      <c r="AO379" s="157">
        <f>_xlfn.IFNA(IF($B379=$B$382,0,_xlfn.IFNA(INDEX('I.Supplementary 2017-18'!AB$8:AB$35,MATCH($B379,'I.Supplementary 2017-18'!$B$8:$B$35,0)),INDEX('I.KI 2017-18'!AB$9:AB$393,MATCH($B379,'I.KI 2017-18'!$B$9:$B$393,0)))),"")</f>
        <v>0</v>
      </c>
      <c r="AP379" s="149"/>
      <c r="AQ379" s="156">
        <f>_xlfn.IFNA(IF($B379=$B$381,0,IF($B379=$B$382,0,_xlfn.IFNA(INDEX('I.Supplementary 2017-18'!I$8:I$35,MATCH($B379,'I.Supplementary 2017-18'!$B$8:$B$35,0)),INDEX('I.KI 2017-18'!I$9:I$393,MATCH($B379,'I.KI 2017-18'!$B$9:$B$393,0))))),"")</f>
        <v>0.51021764224504118</v>
      </c>
      <c r="AR379" s="149">
        <f>_xlfn.IFNA(IF($B379=$B$381,0,IF($B379=$B$382,0,_xlfn.IFNA(INDEX('I.Supplementary 2017-18'!J$8:J$35,MATCH($B379,'I.Supplementary 2017-18'!$B$8:$B$35,0)),INDEX('I.KI 2017-18'!J$9:J$393,MATCH($B379,'I.KI 2017-18'!$B$9:$B$393,0))))),"")</f>
        <v>2.6551832974959311</v>
      </c>
      <c r="AS379" s="157">
        <f>_xlfn.IFNA(IF($B379=$B$381,0,IF($B379=$B$382,0,_xlfn.IFNA(INDEX('I.Supplementary 2017-18'!H$8:H$35,MATCH($B379,'I.Supplementary 2017-18'!$B$8:$B$35,0)),INDEX('I.KI 2017-18'!H$9:H$393,MATCH($B379,'I.KI 2017-18'!$B$9:$B$393,0))))),"")</f>
        <v>3.1654009397409721</v>
      </c>
      <c r="AT379" s="149"/>
      <c r="AU379" s="156">
        <f>_xlfn.IFNA(_xlfn.IFNA(INDEX('I.Supplementary 2018-19'!P$8:P$157,MATCH($B379,'I.Supplementary 2018-19'!$B$8:$B$157,0)),INDEX('I.KI 2018-19'!P$9:P$393,MATCH($B379,'I.KI 2018-19'!$B$9:$B$393,0))),"")</f>
        <v>0</v>
      </c>
      <c r="AV379" s="193">
        <f>_xlfn.IFNA(_xlfn.IFNA(INDEX('I.Supplementary 2018-19'!Q$8:Q$157,MATCH($B379,'I.Supplementary 2018-19'!$B$8:$B$157,0)),INDEX('I.KI 2018-19'!Q$9:Q$393,MATCH($B379,'I.KI 2018-19'!$B$9:$B$393,0))),"")</f>
        <v>0.10068312409478798</v>
      </c>
      <c r="AW379" s="193">
        <f>_xlfn.IFNA(_xlfn.IFNA(INDEX('I.Supplementary 2018-19'!R$8:R$157,MATCH($B379,'I.Supplementary 2018-19'!$B$8:$B$157,0)),INDEX('I.KI 2018-19'!R$9:R$393,MATCH($B379,'I.KI 2018-19'!$B$9:$B$393,0))),"")</f>
        <v>0</v>
      </c>
      <c r="AX379" s="193">
        <f>_xlfn.IFNA(_xlfn.IFNA(INDEX('I.Supplementary 2018-19'!S$8:S$157,MATCH($B379,'I.Supplementary 2018-19'!$B$8:$B$157,0)),INDEX('I.KI 2018-19'!S$9:S$393,MATCH($B379,'I.KI 2018-19'!$B$9:$B$393,0))),"")</f>
        <v>0</v>
      </c>
      <c r="AY379" s="157">
        <f>_xlfn.IFNA(_xlfn.IFNA(INDEX('I.Supplementary 2018-19'!T$8:T$157,MATCH($B379,'I.Supplementary 2018-19'!$B$8:$B$157,0)),INDEX('I.KI 2018-19'!T$9:T$393,MATCH($B379,'I.KI 2018-19'!$B$9:$B$393,0))),"")</f>
        <v>0</v>
      </c>
      <c r="AZ379" s="156">
        <f>_xlfn.IFNA(_xlfn.IFNA(INDEX('I.Supplementary 2018-19'!U$8:U$157,MATCH($B379,'I.Supplementary 2018-19'!$B$8:$B$157,0)),INDEX('I.KI 2018-19'!U$9:U$393,MATCH($B379,'I.KI 2018-19'!$B$9:$B$393,0))),"")</f>
        <v>0</v>
      </c>
      <c r="BA379" s="193">
        <f>_xlfn.IFNA(_xlfn.IFNA(INDEX('I.Supplementary 2018-19'!V$8:V$157,MATCH($B379,'I.Supplementary 2018-19'!$B$8:$B$157,0)),INDEX('I.KI 2018-19'!V$9:V$393,MATCH($B379,'I.KI 2018-19'!$B$9:$B$393,0))),"")</f>
        <v>2.734952752785508</v>
      </c>
      <c r="BB379" s="193">
        <f>_xlfn.IFNA(_xlfn.IFNA(INDEX('I.Supplementary 2018-19'!W$8:W$157,MATCH($B379,'I.Supplementary 2018-19'!$B$8:$B$157,0)),INDEX('I.KI 2018-19'!W$9:W$393,MATCH($B379,'I.KI 2018-19'!$B$9:$B$393,0))),"")</f>
        <v>0</v>
      </c>
      <c r="BC379" s="193">
        <f>_xlfn.IFNA(_xlfn.IFNA(INDEX('I.Supplementary 2018-19'!X$8:X$157,MATCH($B379,'I.Supplementary 2018-19'!$B$8:$B$157,0)),INDEX('I.KI 2018-19'!X$9:X$393,MATCH($B379,'I.KI 2018-19'!$B$9:$B$393,0))),"")</f>
        <v>0</v>
      </c>
      <c r="BD379" s="157">
        <f>_xlfn.IFNA(_xlfn.IFNA(INDEX('I.Supplementary 2018-19'!Y$8:Y$157,MATCH($B379,'I.Supplementary 2018-19'!$B$8:$B$157,0)),INDEX('I.KI 2018-19'!Y$9:Y$393,MATCH($B379,'I.KI 2018-19'!$B$9:$B$393,0))),"")</f>
        <v>0</v>
      </c>
      <c r="BE379" s="156">
        <f>_xlfn.IFNA(_xlfn.IFNA(INDEX('I.Supplementary 2018-19'!Z$8:Z$157,MATCH($B379,'I.Supplementary 2018-19'!$B$8:$B$157,0)),INDEX('I.KI 2018-19'!Z$9:Z$393,MATCH($B379,'I.KI 2018-19'!$B$9:$B$393,0))),"")</f>
        <v>0</v>
      </c>
      <c r="BF379" s="193">
        <f>_xlfn.IFNA(_xlfn.IFNA(INDEX('I.Supplementary 2018-19'!AA$8:AA$157,MATCH($B379,'I.Supplementary 2018-19'!$B$8:$B$157,0)),INDEX('I.KI 2018-19'!AA$9:AA$393,MATCH($B379,'I.KI 2018-19'!$B$9:$B$393,0))),"")</f>
        <v>2.8356358768802958</v>
      </c>
      <c r="BG379" s="193">
        <f>_xlfn.IFNA(_xlfn.IFNA(INDEX('I.Supplementary 2018-19'!AB$8:AB$157,MATCH($B379,'I.Supplementary 2018-19'!$B$8:$B$157,0)),INDEX('I.KI 2018-19'!AB$9:AB$393,MATCH($B379,'I.KI 2018-19'!$B$9:$B$393,0))),"")</f>
        <v>0</v>
      </c>
      <c r="BH379" s="193">
        <f>_xlfn.IFNA(_xlfn.IFNA(INDEX('I.Supplementary 2018-19'!AC$8:AC$157,MATCH($B379,'I.Supplementary 2018-19'!$B$8:$B$157,0)),INDEX('I.KI 2018-19'!AC$9:AC$393,MATCH($B379,'I.KI 2018-19'!$B$9:$B$393,0))),"")</f>
        <v>0</v>
      </c>
      <c r="BI379" s="157">
        <f>_xlfn.IFNA(_xlfn.IFNA(INDEX('I.Supplementary 2018-19'!AD$8:AD$157,MATCH($B379,'I.Supplementary 2018-19'!$B$8:$B$157,0)),INDEX('I.KI 2018-19'!AD$9:AD$393,MATCH($B379,'I.KI 2018-19'!$B$9:$B$393,0))),"")</f>
        <v>0</v>
      </c>
      <c r="BJ379" s="149"/>
      <c r="BK379" s="156">
        <f>_xlfn.IFNA(IF($B379=$B$381,0,IF($B379=$B$382,0,_xlfn.IFNA(INDEX('I.Supplementary 2018-19'!I$8:I$157,MATCH($B379,'I.Supplementary 2018-19'!$B$8:$B$157,0)),INDEX('I.KI 2018-19'!I$9:I$393,MATCH($B379,'I.KI 2018-19'!$B$9:$B$393,0))))),"")</f>
        <v>0.10068312409478798</v>
      </c>
      <c r="BL379" s="149">
        <f>_xlfn.IFNA(IF($B379=$B$381,0,IF($B379=$B$382,0,_xlfn.IFNA(INDEX('I.Supplementary 2018-19'!J$8:J$157,MATCH($B379,'I.Supplementary 2018-19'!$B$8:$B$157,0)),INDEX('I.KI 2018-19'!J$9:J$393,MATCH($B379,'I.KI 2018-19'!$B$9:$B$393,0))))),"")</f>
        <v>2.734952752785508</v>
      </c>
      <c r="BM379" s="157">
        <f>_xlfn.IFNA(IF($B379=$B$381,0,IF($B379=$B$382,0,_xlfn.IFNA(INDEX('I.Supplementary 2018-19'!H$8:H$157,MATCH($B379,'I.Supplementary 2018-19'!$B$8:$B$157,0)),INDEX('I.KI 2018-19'!H$9:H$393,MATCH($B379,'I.KI 2018-19'!$B$9:$B$393,0))))),"")</f>
        <v>2.8356358768802958</v>
      </c>
    </row>
    <row r="380" spans="2:65">
      <c r="B380" s="121" t="str">
        <f>'Calculations for 2021-22'!B380</f>
        <v>E2701</v>
      </c>
      <c r="C380" s="160" t="str">
        <f>'Calculations for 2021-22'!D380</f>
        <v>E2701</v>
      </c>
      <c r="D380" t="str">
        <f>'Calculations for 2021-22'!E380</f>
        <v>UNINFIR</v>
      </c>
      <c r="E380" t="str">
        <f>'Calculations for 2021-22'!F380</f>
        <v>P1912</v>
      </c>
      <c r="F380" s="120" t="str">
        <f>'Calculations for 2021-22'!H380</f>
        <v>York</v>
      </c>
      <c r="G380" s="156">
        <f>_xlfn.IFNA(INDEX('I.KI 2016-17'!M$8:M$391,MATCH($B380,'I.KI 2016-17'!$B$8:$B$391,0)),"")</f>
        <v>12.723530908432</v>
      </c>
      <c r="H380" s="149">
        <f>_xlfn.IFNA(INDEX('I.KI 2016-17'!N$8:N$391,MATCH($B380,'I.KI 2016-17'!$B$8:$B$391,0)),"")</f>
        <v>2.1685330706620003</v>
      </c>
      <c r="I380" s="149">
        <f>_xlfn.IFNA(INDEX('I.KI 2016-17'!O$8:O$391,MATCH($B380,'I.KI 2016-17'!$B$8:$B$391,0)),"")</f>
        <v>0</v>
      </c>
      <c r="J380" s="149">
        <f>_xlfn.IFNA(INDEX('I.KI 2016-17'!P$8:P$391,MATCH($B380,'I.KI 2016-17'!$B$8:$B$391,0)),"")</f>
        <v>0</v>
      </c>
      <c r="K380" s="157">
        <f>_xlfn.IFNA(INDEX('I.KI 2016-17'!Q$8:Q$391,MATCH($B380,'I.KI 2016-17'!$B$8:$B$391,0)),"")</f>
        <v>0</v>
      </c>
      <c r="L380" s="156">
        <f>_xlfn.IFNA(INDEX('I.KI 2016-17'!R$8:R$391,MATCH($B380,'I.KI 2016-17'!$B$8:$B$391,0)),"")</f>
        <v>19.094747307611001</v>
      </c>
      <c r="M380" s="193">
        <f>_xlfn.IFNA(INDEX('I.KI 2016-17'!S$8:S$391,MATCH($B380,'I.KI 2016-17'!$B$8:$B$391,0)),"")</f>
        <v>5.207967282427</v>
      </c>
      <c r="N380" s="193">
        <f>_xlfn.IFNA(INDEX('I.KI 2016-17'!T$8:T$391,MATCH($B380,'I.KI 2016-17'!$B$8:$B$391,0)),"")</f>
        <v>0</v>
      </c>
      <c r="O380" s="193">
        <f>_xlfn.IFNA(INDEX('I.KI 2016-17'!U$8:U$391,MATCH($B380,'I.KI 2016-17'!$B$8:$B$391,0)),"")</f>
        <v>0</v>
      </c>
      <c r="P380" s="157">
        <f>_xlfn.IFNA(INDEX('I.KI 2016-17'!V$8:V$391,MATCH($B380,'I.KI 2016-17'!$B$8:$B$391,0)),"")</f>
        <v>0</v>
      </c>
      <c r="Q380" s="156">
        <f>_xlfn.IFNA(INDEX('I.KI 2016-17'!W$8:W$391,MATCH($B380,'I.KI 2016-17'!$B$8:$B$391,0)),"")</f>
        <v>31.818278216043002</v>
      </c>
      <c r="R380" s="193">
        <f>_xlfn.IFNA(INDEX('I.KI 2016-17'!X$8:X$391,MATCH($B380,'I.KI 2016-17'!$B$8:$B$391,0)),"")</f>
        <v>7.3765003530889999</v>
      </c>
      <c r="S380" s="193">
        <f>_xlfn.IFNA(INDEX('I.KI 2016-17'!Y$8:Y$391,MATCH($B380,'I.KI 2016-17'!$B$8:$B$391,0)),"")</f>
        <v>0</v>
      </c>
      <c r="T380" s="193">
        <f>_xlfn.IFNA(INDEX('I.KI 2016-17'!Z$8:Z$391,MATCH($B380,'I.KI 2016-17'!$B$8:$B$391,0)),"")</f>
        <v>0</v>
      </c>
      <c r="U380" s="157">
        <f>_xlfn.IFNA(INDEX('I.KI 2016-17'!AA$8:AA$391,MATCH($B380,'I.KI 2016-17'!$B$8:$B$391,0)),"")</f>
        <v>0</v>
      </c>
      <c r="V380" s="149"/>
      <c r="W380" s="154">
        <f>_xlfn.IFNA(INDEX('I.KI 2016-17'!$H$8:$H$391,MATCH(B380,'I.KI 2016-17'!$B$8:$B$391,0)),"")</f>
        <v>14.892063979093999</v>
      </c>
      <c r="X380" s="153">
        <f>_xlfn.IFNA(INDEX('I.KI 2016-17'!$I$8:$I$391,MATCH(B380,'I.KI 2016-17'!$B$8:$B$391,0)),"")</f>
        <v>24.302714590038001</v>
      </c>
      <c r="Y380" s="155">
        <f>_xlfn.IFNA(INDEX('I.KI 2016-17'!$G$8:$G$391,MATCH(B380,'I.KI 2016-17'!$B$8:$B$391,0)),"")</f>
        <v>39.194778569131998</v>
      </c>
      <c r="Z380" s="149"/>
      <c r="AA380" s="156">
        <f>_xlfn.IFNA(IF($B380=$B$382,0,_xlfn.IFNA(INDEX('I.Supplementary 2017-18'!N$8:N$35,MATCH($B380,'I.Supplementary 2017-18'!$B$8:$B$35,0)),INDEX('I.KI 2017-18'!N$9:N$393,MATCH($B380,'I.KI 2017-18'!$B$9:$B$393,0)))),"")</f>
        <v>7.989800098664813</v>
      </c>
      <c r="AB380" s="193">
        <f>_xlfn.IFNA(IF($B380=$B$382,0,_xlfn.IFNA(INDEX('I.Supplementary 2017-18'!O$8:O$35,MATCH($B380,'I.Supplementary 2017-18'!$B$8:$B$35,0)),INDEX('I.KI 2017-18'!O$9:O$393,MATCH($B380,'I.KI 2017-18'!$B$9:$B$393,0)))),"")</f>
        <v>0.58973952242209393</v>
      </c>
      <c r="AC380" s="193">
        <f>_xlfn.IFNA(IF($B380=$B$382,0,_xlfn.IFNA(INDEX('I.Supplementary 2017-18'!P$8:P$35,MATCH($B380,'I.Supplementary 2017-18'!$B$8:$B$35,0)),INDEX('I.KI 2017-18'!P$9:P$393,MATCH($B380,'I.KI 2017-18'!$B$9:$B$393,0)))),"")</f>
        <v>0</v>
      </c>
      <c r="AD380" s="193">
        <f>_xlfn.IFNA(IF($B380=$B$382,0,_xlfn.IFNA(INDEX('I.Supplementary 2017-18'!Q$8:Q$35,MATCH($B380,'I.Supplementary 2017-18'!$B$8:$B$35,0)),INDEX('I.KI 2017-18'!Q$9:Q$393,MATCH($B380,'I.KI 2017-18'!$B$9:$B$393,0)))),"")</f>
        <v>0</v>
      </c>
      <c r="AE380" s="157">
        <f>_xlfn.IFNA(IF($B380=$B$382,0,_xlfn.IFNA(INDEX('I.Supplementary 2017-18'!R$8:R$35,MATCH($B380,'I.Supplementary 2017-18'!$B$8:$B$35,0)),INDEX('I.KI 2017-18'!R$9:R$393,MATCH($B380,'I.KI 2017-18'!$B$9:$B$393,0)))),"")</f>
        <v>0</v>
      </c>
      <c r="AF380" s="156">
        <f>_xlfn.IFNA(IF($B380=$B$382,0,_xlfn.IFNA(INDEX('I.Supplementary 2017-18'!S$8:S$35,MATCH($B380,'I.Supplementary 2017-18'!$B$8:$B$35,0)),INDEX('I.KI 2017-18'!S$9:S$393,MATCH($B380,'I.KI 2017-18'!$B$9:$B$393,0)))),"")</f>
        <v>19.484586139391961</v>
      </c>
      <c r="AG380" s="193">
        <f>_xlfn.IFNA(IF($B380=$B$382,0,_xlfn.IFNA(INDEX('I.Supplementary 2017-18'!T$8:T$35,MATCH($B380,'I.Supplementary 2017-18'!$B$8:$B$35,0)),INDEX('I.KI 2017-18'!T$9:T$393,MATCH($B380,'I.KI 2017-18'!$B$9:$B$393,0)))),"")</f>
        <v>5.3142932708586752</v>
      </c>
      <c r="AH380" s="193">
        <f>_xlfn.IFNA(IF($B380=$B$382,0,_xlfn.IFNA(INDEX('I.Supplementary 2017-18'!U$8:U$35,MATCH($B380,'I.Supplementary 2017-18'!$B$8:$B$35,0)),INDEX('I.KI 2017-18'!U$9:U$393,MATCH($B380,'I.KI 2017-18'!$B$9:$B$393,0)))),"")</f>
        <v>0</v>
      </c>
      <c r="AI380" s="193">
        <f>_xlfn.IFNA(IF($B380=$B$382,0,_xlfn.IFNA(INDEX('I.Supplementary 2017-18'!V$8:V$35,MATCH($B380,'I.Supplementary 2017-18'!$B$8:$B$35,0)),INDEX('I.KI 2017-18'!V$9:V$393,MATCH($B380,'I.KI 2017-18'!$B$9:$B$393,0)))),"")</f>
        <v>0</v>
      </c>
      <c r="AJ380" s="157">
        <f>_xlfn.IFNA(IF($B380=$B$382,0,_xlfn.IFNA(INDEX('I.Supplementary 2017-18'!W$8:W$35,MATCH($B380,'I.Supplementary 2017-18'!$B$8:$B$35,0)),INDEX('I.KI 2017-18'!W$9:W$393,MATCH($B380,'I.KI 2017-18'!$B$9:$B$393,0)))),"")</f>
        <v>0</v>
      </c>
      <c r="AK380" s="156">
        <f>_xlfn.IFNA(IF($B380=$B$382,0,_xlfn.IFNA(INDEX('I.Supplementary 2017-18'!X$8:X$35,MATCH($B380,'I.Supplementary 2017-18'!$B$8:$B$35,0)),INDEX('I.KI 2017-18'!X$9:X$393,MATCH($B380,'I.KI 2017-18'!$B$9:$B$393,0)))),"")</f>
        <v>27.474386238056773</v>
      </c>
      <c r="AL380" s="193">
        <f>_xlfn.IFNA(IF($B380=$B$382,0,_xlfn.IFNA(INDEX('I.Supplementary 2017-18'!Y$8:Y$35,MATCH($B380,'I.Supplementary 2017-18'!$B$8:$B$35,0)),INDEX('I.KI 2017-18'!Y$9:Y$393,MATCH($B380,'I.KI 2017-18'!$B$9:$B$393,0)))),"")</f>
        <v>5.904032793280769</v>
      </c>
      <c r="AM380" s="193">
        <f>_xlfn.IFNA(IF($B380=$B$382,0,_xlfn.IFNA(INDEX('I.Supplementary 2017-18'!Z$8:Z$35,MATCH($B380,'I.Supplementary 2017-18'!$B$8:$B$35,0)),INDEX('I.KI 2017-18'!Z$9:Z$393,MATCH($B380,'I.KI 2017-18'!$B$9:$B$393,0)))),"")</f>
        <v>0</v>
      </c>
      <c r="AN380" s="193">
        <f>_xlfn.IFNA(IF($B380=$B$382,0,_xlfn.IFNA(INDEX('I.Supplementary 2017-18'!AA$8:AA$35,MATCH($B380,'I.Supplementary 2017-18'!$B$8:$B$35,0)),INDEX('I.KI 2017-18'!AA$9:AA$393,MATCH($B380,'I.KI 2017-18'!$B$9:$B$393,0)))),"")</f>
        <v>0</v>
      </c>
      <c r="AO380" s="157">
        <f>_xlfn.IFNA(IF($B380=$B$382,0,_xlfn.IFNA(INDEX('I.Supplementary 2017-18'!AB$8:AB$35,MATCH($B380,'I.Supplementary 2017-18'!$B$8:$B$35,0)),INDEX('I.KI 2017-18'!AB$9:AB$393,MATCH($B380,'I.KI 2017-18'!$B$9:$B$393,0)))),"")</f>
        <v>0</v>
      </c>
      <c r="AP380" s="149"/>
      <c r="AQ380" s="156">
        <f>_xlfn.IFNA(IF($B380=$B$381,0,IF($B380=$B$382,0,_xlfn.IFNA(INDEX('I.Supplementary 2017-18'!I$8:I$35,MATCH($B380,'I.Supplementary 2017-18'!$B$8:$B$35,0)),INDEX('I.KI 2017-18'!I$9:I$393,MATCH($B380,'I.KI 2017-18'!$B$9:$B$393,0))))),"")</f>
        <v>8.5795396210869068</v>
      </c>
      <c r="AR380" s="149">
        <f>_xlfn.IFNA(IF($B380=$B$381,0,IF($B380=$B$382,0,_xlfn.IFNA(INDEX('I.Supplementary 2017-18'!J$8:J$35,MATCH($B380,'I.Supplementary 2017-18'!$B$8:$B$35,0)),INDEX('I.KI 2017-18'!J$9:J$393,MATCH($B380,'I.KI 2017-18'!$B$9:$B$393,0))))),"")</f>
        <v>24.798879410250638</v>
      </c>
      <c r="AS380" s="157">
        <f>_xlfn.IFNA(IF($B380=$B$381,0,IF($B380=$B$382,0,_xlfn.IFNA(INDEX('I.Supplementary 2017-18'!H$8:H$35,MATCH($B380,'I.Supplementary 2017-18'!$B$8:$B$35,0)),INDEX('I.KI 2017-18'!H$9:H$393,MATCH($B380,'I.KI 2017-18'!$B$9:$B$393,0))))),"")</f>
        <v>33.378419031337543</v>
      </c>
      <c r="AT380" s="149"/>
      <c r="AU380" s="156">
        <f>_xlfn.IFNA(_xlfn.IFNA(INDEX('I.Supplementary 2018-19'!P$8:P$157,MATCH($B380,'I.Supplementary 2018-19'!$B$8:$B$157,0)),INDEX('I.KI 2018-19'!P$9:P$393,MATCH($B380,'I.KI 2018-19'!$B$9:$B$393,0))),"")</f>
        <v>4.9343997923852649</v>
      </c>
      <c r="AV380" s="193">
        <f>_xlfn.IFNA(_xlfn.IFNA(INDEX('I.Supplementary 2018-19'!Q$8:Q$157,MATCH($B380,'I.Supplementary 2018-19'!$B$8:$B$157,0)),INDEX('I.KI 2018-19'!Q$9:Q$393,MATCH($B380,'I.KI 2018-19'!$B$9:$B$393,0))),"")</f>
        <v>-0.35870757918347046</v>
      </c>
      <c r="AW380" s="193">
        <f>_xlfn.IFNA(_xlfn.IFNA(INDEX('I.Supplementary 2018-19'!R$8:R$157,MATCH($B380,'I.Supplementary 2018-19'!$B$8:$B$157,0)),INDEX('I.KI 2018-19'!R$9:R$393,MATCH($B380,'I.KI 2018-19'!$B$9:$B$393,0))),"")</f>
        <v>0</v>
      </c>
      <c r="AX380" s="193">
        <f>_xlfn.IFNA(_xlfn.IFNA(INDEX('I.Supplementary 2018-19'!S$8:S$157,MATCH($B380,'I.Supplementary 2018-19'!$B$8:$B$157,0)),INDEX('I.KI 2018-19'!S$9:S$393,MATCH($B380,'I.KI 2018-19'!$B$9:$B$393,0))),"")</f>
        <v>0</v>
      </c>
      <c r="AY380" s="157">
        <f>_xlfn.IFNA(_xlfn.IFNA(INDEX('I.Supplementary 2018-19'!T$8:T$157,MATCH($B380,'I.Supplementary 2018-19'!$B$8:$B$157,0)),INDEX('I.KI 2018-19'!T$9:T$393,MATCH($B380,'I.KI 2018-19'!$B$9:$B$393,0))),"")</f>
        <v>0</v>
      </c>
      <c r="AZ380" s="156">
        <f>_xlfn.IFNA(_xlfn.IFNA(INDEX('I.Supplementary 2018-19'!U$8:U$157,MATCH($B380,'I.Supplementary 2018-19'!$B$8:$B$157,0)),INDEX('I.KI 2018-19'!U$9:U$393,MATCH($B380,'I.KI 2018-19'!$B$9:$B$393,0))),"")</f>
        <v>20.069959971905885</v>
      </c>
      <c r="BA380" s="193">
        <f>_xlfn.IFNA(_xlfn.IFNA(INDEX('I.Supplementary 2018-19'!V$8:V$157,MATCH($B380,'I.Supplementary 2018-19'!$B$8:$B$157,0)),INDEX('I.KI 2018-19'!V$9:V$393,MATCH($B380,'I.KI 2018-19'!$B$9:$B$393,0))),"")</f>
        <v>5.4739501502406949</v>
      </c>
      <c r="BB380" s="193">
        <f>_xlfn.IFNA(_xlfn.IFNA(INDEX('I.Supplementary 2018-19'!W$8:W$157,MATCH($B380,'I.Supplementary 2018-19'!$B$8:$B$157,0)),INDEX('I.KI 2018-19'!W$9:W$393,MATCH($B380,'I.KI 2018-19'!$B$9:$B$393,0))),"")</f>
        <v>0</v>
      </c>
      <c r="BC380" s="193">
        <f>_xlfn.IFNA(_xlfn.IFNA(INDEX('I.Supplementary 2018-19'!X$8:X$157,MATCH($B380,'I.Supplementary 2018-19'!$B$8:$B$157,0)),INDEX('I.KI 2018-19'!X$9:X$393,MATCH($B380,'I.KI 2018-19'!$B$9:$B$393,0))),"")</f>
        <v>0</v>
      </c>
      <c r="BD380" s="157">
        <f>_xlfn.IFNA(_xlfn.IFNA(INDEX('I.Supplementary 2018-19'!Y$8:Y$157,MATCH($B380,'I.Supplementary 2018-19'!$B$8:$B$157,0)),INDEX('I.KI 2018-19'!Y$9:Y$393,MATCH($B380,'I.KI 2018-19'!$B$9:$B$393,0))),"")</f>
        <v>0</v>
      </c>
      <c r="BE380" s="156">
        <f>_xlfn.IFNA(_xlfn.IFNA(INDEX('I.Supplementary 2018-19'!Z$8:Z$157,MATCH($B380,'I.Supplementary 2018-19'!$B$8:$B$157,0)),INDEX('I.KI 2018-19'!Z$9:Z$393,MATCH($B380,'I.KI 2018-19'!$B$9:$B$393,0))),"")</f>
        <v>25.004359764291149</v>
      </c>
      <c r="BF380" s="193">
        <f>_xlfn.IFNA(_xlfn.IFNA(INDEX('I.Supplementary 2018-19'!AA$8:AA$157,MATCH($B380,'I.Supplementary 2018-19'!$B$8:$B$157,0)),INDEX('I.KI 2018-19'!AA$9:AA$393,MATCH($B380,'I.KI 2018-19'!$B$9:$B$393,0))),"")</f>
        <v>5.115242571057224</v>
      </c>
      <c r="BG380" s="193">
        <f>_xlfn.IFNA(_xlfn.IFNA(INDEX('I.Supplementary 2018-19'!AB$8:AB$157,MATCH($B380,'I.Supplementary 2018-19'!$B$8:$B$157,0)),INDEX('I.KI 2018-19'!AB$9:AB$393,MATCH($B380,'I.KI 2018-19'!$B$9:$B$393,0))),"")</f>
        <v>0</v>
      </c>
      <c r="BH380" s="193">
        <f>_xlfn.IFNA(_xlfn.IFNA(INDEX('I.Supplementary 2018-19'!AC$8:AC$157,MATCH($B380,'I.Supplementary 2018-19'!$B$8:$B$157,0)),INDEX('I.KI 2018-19'!AC$9:AC$393,MATCH($B380,'I.KI 2018-19'!$B$9:$B$393,0))),"")</f>
        <v>0</v>
      </c>
      <c r="BI380" s="157">
        <f>_xlfn.IFNA(_xlfn.IFNA(INDEX('I.Supplementary 2018-19'!AD$8:AD$157,MATCH($B380,'I.Supplementary 2018-19'!$B$8:$B$157,0)),INDEX('I.KI 2018-19'!AD$9:AD$393,MATCH($B380,'I.KI 2018-19'!$B$9:$B$393,0))),"")</f>
        <v>0</v>
      </c>
      <c r="BJ380" s="149"/>
      <c r="BK380" s="156">
        <f>_xlfn.IFNA(IF($B380=$B$381,0,IF($B380=$B$382,0,_xlfn.IFNA(INDEX('I.Supplementary 2018-19'!I$8:I$157,MATCH($B380,'I.Supplementary 2018-19'!$B$8:$B$157,0)),INDEX('I.KI 2018-19'!I$9:I$393,MATCH($B380,'I.KI 2018-19'!$B$9:$B$393,0))))),"")</f>
        <v>4.575692213201795</v>
      </c>
      <c r="BL380" s="149">
        <f>_xlfn.IFNA(IF($B380=$B$381,0,IF($B380=$B$382,0,_xlfn.IFNA(INDEX('I.Supplementary 2018-19'!J$8:J$157,MATCH($B380,'I.Supplementary 2018-19'!$B$8:$B$157,0)),INDEX('I.KI 2018-19'!J$9:J$393,MATCH($B380,'I.KI 2018-19'!$B$9:$B$393,0))))),"")</f>
        <v>25.543910122146578</v>
      </c>
      <c r="BM380" s="157">
        <f>_xlfn.IFNA(IF($B380=$B$381,0,IF($B380=$B$382,0,_xlfn.IFNA(INDEX('I.Supplementary 2018-19'!H$8:H$157,MATCH($B380,'I.Supplementary 2018-19'!$B$8:$B$157,0)),INDEX('I.KI 2018-19'!H$9:H$393,MATCH($B380,'I.KI 2018-19'!$B$9:$B$393,0))))),"")</f>
        <v>30.119602335348372</v>
      </c>
    </row>
    <row r="381" spans="2:65">
      <c r="B381" s="121" t="str">
        <f>'Calculations for 2021-22'!B381</f>
        <v>E6348</v>
      </c>
      <c r="C381" s="160" t="str">
        <f>'Calculations for 2021-22'!D381</f>
        <v>E6348</v>
      </c>
      <c r="D381" t="str">
        <f>'Calculations for 2021-22'!E381</f>
        <v>CA</v>
      </c>
      <c r="E381" t="str">
        <f>'Calculations for 2021-22'!F381</f>
        <v>P1701</v>
      </c>
      <c r="F381" s="120" t="str">
        <f>'Calculations for 2021-22'!H381</f>
        <v>Greater Manchester Combined Authority</v>
      </c>
      <c r="G381" s="156" t="str">
        <f>_xlfn.IFNA(INDEX('I.KI 2016-17'!M$8:M$391,MATCH($B381,'I.KI 2016-17'!$B$8:$B$391,0)),"")</f>
        <v/>
      </c>
      <c r="H381" s="149" t="str">
        <f>_xlfn.IFNA(INDEX('I.KI 2016-17'!N$8:N$391,MATCH($B381,'I.KI 2016-17'!$B$8:$B$391,0)),"")</f>
        <v/>
      </c>
      <c r="I381" s="149" t="str">
        <f>_xlfn.IFNA(INDEX('I.KI 2016-17'!O$8:O$391,MATCH($B381,'I.KI 2016-17'!$B$8:$B$391,0)),"")</f>
        <v/>
      </c>
      <c r="J381" s="149" t="str">
        <f>_xlfn.IFNA(INDEX('I.KI 2016-17'!P$8:P$391,MATCH($B381,'I.KI 2016-17'!$B$8:$B$391,0)),"")</f>
        <v/>
      </c>
      <c r="K381" s="157" t="str">
        <f>_xlfn.IFNA(INDEX('I.KI 2016-17'!Q$8:Q$391,MATCH($B381,'I.KI 2016-17'!$B$8:$B$391,0)),"")</f>
        <v/>
      </c>
      <c r="L381" s="156" t="str">
        <f>_xlfn.IFNA(INDEX('I.KI 2016-17'!R$8:R$391,MATCH($B381,'I.KI 2016-17'!$B$8:$B$391,0)),"")</f>
        <v/>
      </c>
      <c r="M381" s="193" t="str">
        <f>_xlfn.IFNA(INDEX('I.KI 2016-17'!S$8:S$391,MATCH($B381,'I.KI 2016-17'!$B$8:$B$391,0)),"")</f>
        <v/>
      </c>
      <c r="N381" s="193" t="str">
        <f>_xlfn.IFNA(INDEX('I.KI 2016-17'!T$8:T$391,MATCH($B381,'I.KI 2016-17'!$B$8:$B$391,0)),"")</f>
        <v/>
      </c>
      <c r="O381" s="193" t="str">
        <f>_xlfn.IFNA(INDEX('I.KI 2016-17'!U$8:U$391,MATCH($B381,'I.KI 2016-17'!$B$8:$B$391,0)),"")</f>
        <v/>
      </c>
      <c r="P381" s="157" t="str">
        <f>_xlfn.IFNA(INDEX('I.KI 2016-17'!V$8:V$391,MATCH($B381,'I.KI 2016-17'!$B$8:$B$391,0)),"")</f>
        <v/>
      </c>
      <c r="Q381" s="156" t="str">
        <f>_xlfn.IFNA(INDEX('I.KI 2016-17'!W$8:W$391,MATCH($B381,'I.KI 2016-17'!$B$8:$B$391,0)),"")</f>
        <v/>
      </c>
      <c r="R381" s="193" t="str">
        <f>_xlfn.IFNA(INDEX('I.KI 2016-17'!X$8:X$391,MATCH($B381,'I.KI 2016-17'!$B$8:$B$391,0)),"")</f>
        <v/>
      </c>
      <c r="S381" s="193" t="str">
        <f>_xlfn.IFNA(INDEX('I.KI 2016-17'!Y$8:Y$391,MATCH($B381,'I.KI 2016-17'!$B$8:$B$391,0)),"")</f>
        <v/>
      </c>
      <c r="T381" s="193" t="str">
        <f>_xlfn.IFNA(INDEX('I.KI 2016-17'!Z$8:Z$391,MATCH($B381,'I.KI 2016-17'!$B$8:$B$391,0)),"")</f>
        <v/>
      </c>
      <c r="U381" s="157" t="str">
        <f>_xlfn.IFNA(INDEX('I.KI 2016-17'!AA$8:AA$391,MATCH($B381,'I.KI 2016-17'!$B$8:$B$391,0)),"")</f>
        <v/>
      </c>
      <c r="V381" s="149"/>
      <c r="W381" s="156" t="str">
        <f>_xlfn.IFNA(INDEX('I.KI 2016-17'!$H$8:$H$391,MATCH(B381,'I.KI 2016-17'!$B$8:$B$391,0)),"")</f>
        <v/>
      </c>
      <c r="X381" s="149" t="str">
        <f>_xlfn.IFNA(INDEX('I.KI 2016-17'!$I$8:$I$391,MATCH(B381,'I.KI 2016-17'!$B$8:$B$391,0)),"")</f>
        <v/>
      </c>
      <c r="Y381" s="157" t="str">
        <f>_xlfn.IFNA(INDEX('I.KI 2016-17'!$G$8:$G$391,MATCH(B381,'I.KI 2016-17'!$B$8:$B$391,0)),"")</f>
        <v/>
      </c>
      <c r="Z381" s="149"/>
      <c r="AA381" s="156">
        <f>_xlfn.IFNA(IF($B381=$B$382,0,_xlfn.IFNA(INDEX('I.Supplementary 2017-18'!N$8:N$35,MATCH($B381,'I.Supplementary 2017-18'!$B$8:$B$35,0)),INDEX('I.KI 2017-18'!N$9:N$393,MATCH($B381,'I.KI 2017-18'!$B$9:$B$393,0)))),"")</f>
        <v>0</v>
      </c>
      <c r="AB381" s="193">
        <f>_xlfn.IFNA(IF($B381=$B$382,0,_xlfn.IFNA(INDEX('I.Supplementary 2017-18'!O$8:O$35,MATCH($B381,'I.Supplementary 2017-18'!$B$8:$B$35,0)),INDEX('I.KI 2017-18'!O$9:O$393,MATCH($B381,'I.KI 2017-18'!$B$9:$B$393,0)))),"")</f>
        <v>0</v>
      </c>
      <c r="AC381" s="193">
        <f>_xlfn.IFNA(IF($B381=$B$382,0,_xlfn.IFNA(INDEX('I.Supplementary 2017-18'!P$8:P$35,MATCH($B381,'I.Supplementary 2017-18'!$B$8:$B$35,0)),INDEX('I.KI 2017-18'!P$9:P$393,MATCH($B381,'I.KI 2017-18'!$B$9:$B$393,0)))),"")</f>
        <v>0</v>
      </c>
      <c r="AD381" s="193">
        <f>_xlfn.IFNA(IF($B381=$B$382,0,_xlfn.IFNA(INDEX('I.Supplementary 2017-18'!Q$8:Q$35,MATCH($B381,'I.Supplementary 2017-18'!$B$8:$B$35,0)),INDEX('I.KI 2017-18'!Q$9:Q$393,MATCH($B381,'I.KI 2017-18'!$B$9:$B$393,0)))),"")</f>
        <v>0</v>
      </c>
      <c r="AE381" s="157">
        <f>_xlfn.IFNA(IF($B381=$B$382,0,_xlfn.IFNA(INDEX('I.Supplementary 2017-18'!R$8:R$35,MATCH($B381,'I.Supplementary 2017-18'!$B$8:$B$35,0)),INDEX('I.KI 2017-18'!R$9:R$393,MATCH($B381,'I.KI 2017-18'!$B$9:$B$393,0)))),"")</f>
        <v>0</v>
      </c>
      <c r="AF381" s="156">
        <f>_xlfn.IFNA(IF($B381=$B$382,0,_xlfn.IFNA(INDEX('I.Supplementary 2017-18'!S$8:S$35,MATCH($B381,'I.Supplementary 2017-18'!$B$8:$B$35,0)),INDEX('I.KI 2017-18'!S$9:S$393,MATCH($B381,'I.KI 2017-18'!$B$9:$B$393,0)))),"")</f>
        <v>0</v>
      </c>
      <c r="AG381" s="193">
        <f>_xlfn.IFNA(IF($B381=$B$382,0,_xlfn.IFNA(INDEX('I.Supplementary 2017-18'!T$8:T$35,MATCH($B381,'I.Supplementary 2017-18'!$B$8:$B$35,0)),INDEX('I.KI 2017-18'!T$9:T$393,MATCH($B381,'I.KI 2017-18'!$B$9:$B$393,0)))),"")</f>
        <v>0</v>
      </c>
      <c r="AH381" s="193">
        <f>_xlfn.IFNA(IF($B381=$B$382,0,_xlfn.IFNA(INDEX('I.Supplementary 2017-18'!U$8:U$35,MATCH($B381,'I.Supplementary 2017-18'!$B$8:$B$35,0)),INDEX('I.KI 2017-18'!U$9:U$393,MATCH($B381,'I.KI 2017-18'!$B$9:$B$393,0)))),"")</f>
        <v>0</v>
      </c>
      <c r="AI381" s="193">
        <f>_xlfn.IFNA(IF($B381=$B$382,0,_xlfn.IFNA(INDEX('I.Supplementary 2017-18'!V$8:V$35,MATCH($B381,'I.Supplementary 2017-18'!$B$8:$B$35,0)),INDEX('I.KI 2017-18'!V$9:V$393,MATCH($B381,'I.KI 2017-18'!$B$9:$B$393,0)))),"")</f>
        <v>0</v>
      </c>
      <c r="AJ381" s="157">
        <f>_xlfn.IFNA(IF($B381=$B$382,0,_xlfn.IFNA(INDEX('I.Supplementary 2017-18'!W$8:W$35,MATCH($B381,'I.Supplementary 2017-18'!$B$8:$B$35,0)),INDEX('I.KI 2017-18'!W$9:W$393,MATCH($B381,'I.KI 2017-18'!$B$9:$B$393,0)))),"")</f>
        <v>0</v>
      </c>
      <c r="AK381" s="156">
        <f>_xlfn.IFNA(IF($B381=$B$382,0,_xlfn.IFNA(INDEX('I.Supplementary 2017-18'!X$8:X$35,MATCH($B381,'I.Supplementary 2017-18'!$B$8:$B$35,0)),INDEX('I.KI 2017-18'!X$9:X$393,MATCH($B381,'I.KI 2017-18'!$B$9:$B$393,0)))),"")</f>
        <v>0</v>
      </c>
      <c r="AL381" s="193">
        <f>_xlfn.IFNA(IF($B381=$B$382,0,_xlfn.IFNA(INDEX('I.Supplementary 2017-18'!Y$8:Y$35,MATCH($B381,'I.Supplementary 2017-18'!$B$8:$B$35,0)),INDEX('I.KI 2017-18'!Y$9:Y$393,MATCH($B381,'I.KI 2017-18'!$B$9:$B$393,0)))),"")</f>
        <v>0</v>
      </c>
      <c r="AM381" s="193">
        <f>_xlfn.IFNA(IF($B381=$B$382,0,_xlfn.IFNA(INDEX('I.Supplementary 2017-18'!Z$8:Z$35,MATCH($B381,'I.Supplementary 2017-18'!$B$8:$B$35,0)),INDEX('I.KI 2017-18'!Z$9:Z$393,MATCH($B381,'I.KI 2017-18'!$B$9:$B$393,0)))),"")</f>
        <v>0</v>
      </c>
      <c r="AN381" s="193">
        <f>_xlfn.IFNA(IF($B381=$B$382,0,_xlfn.IFNA(INDEX('I.Supplementary 2017-18'!AA$8:AA$35,MATCH($B381,'I.Supplementary 2017-18'!$B$8:$B$35,0)),INDEX('I.KI 2017-18'!AA$9:AA$393,MATCH($B381,'I.KI 2017-18'!$B$9:$B$393,0)))),"")</f>
        <v>0</v>
      </c>
      <c r="AO381" s="157">
        <f>_xlfn.IFNA(IF($B381=$B$382,0,_xlfn.IFNA(INDEX('I.Supplementary 2017-18'!AB$8:AB$35,MATCH($B381,'I.Supplementary 2017-18'!$B$8:$B$35,0)),INDEX('I.KI 2017-18'!AB$9:AB$393,MATCH($B381,'I.KI 2017-18'!$B$9:$B$393,0)))),"")</f>
        <v>0</v>
      </c>
      <c r="AP381" s="149"/>
      <c r="AQ381" s="156">
        <f>_xlfn.IFNA(IF($B381=$B$381,0,IF($B381=$B$382,0,_xlfn.IFNA(INDEX('I.Supplementary 2017-18'!I$8:I$35,MATCH($B381,'I.Supplementary 2017-18'!$B$8:$B$35,0)),INDEX('I.KI 2017-18'!I$9:I$393,MATCH($B381,'I.KI 2017-18'!$B$9:$B$393,0))))),"")</f>
        <v>0</v>
      </c>
      <c r="AR381" s="149">
        <f>_xlfn.IFNA(IF($B381=$B$381,0,IF($B381=$B$382,0,_xlfn.IFNA(INDEX('I.Supplementary 2017-18'!J$8:J$35,MATCH($B381,'I.Supplementary 2017-18'!$B$8:$B$35,0)),INDEX('I.KI 2017-18'!J$9:J$393,MATCH($B381,'I.KI 2017-18'!$B$9:$B$393,0))))),"")</f>
        <v>0</v>
      </c>
      <c r="AS381" s="157">
        <f>_xlfn.IFNA(IF($B381=$B$381,0,IF($B381=$B$382,0,_xlfn.IFNA(INDEX('I.Supplementary 2017-18'!H$8:H$35,MATCH($B381,'I.Supplementary 2017-18'!$B$8:$B$35,0)),INDEX('I.KI 2017-18'!H$9:H$393,MATCH($B381,'I.KI 2017-18'!$B$9:$B$393,0))))),"")</f>
        <v>0</v>
      </c>
      <c r="AT381" s="149"/>
      <c r="AU381" s="156">
        <f>_xlfn.IFNA(_xlfn.IFNA(INDEX('I.Supplementary 2018-19'!P$8:P$157,MATCH($B381,'I.Supplementary 2018-19'!$B$8:$B$157,0)),INDEX('I.KI 2018-19'!P$9:P$393,MATCH($B381,'I.KI 2018-19'!$B$9:$B$393,0))),"")</f>
        <v>0</v>
      </c>
      <c r="AV381" s="193">
        <f>_xlfn.IFNA(_xlfn.IFNA(INDEX('I.Supplementary 2018-19'!Q$8:Q$157,MATCH($B381,'I.Supplementary 2018-19'!$B$8:$B$157,0)),INDEX('I.KI 2018-19'!Q$9:Q$393,MATCH($B381,'I.KI 2018-19'!$B$9:$B$393,0))),"")</f>
        <v>0</v>
      </c>
      <c r="AW381" s="193">
        <f>_xlfn.IFNA(_xlfn.IFNA(INDEX('I.Supplementary 2018-19'!R$8:R$157,MATCH($B381,'I.Supplementary 2018-19'!$B$8:$B$157,0)),INDEX('I.KI 2018-19'!R$9:R$393,MATCH($B381,'I.KI 2018-19'!$B$9:$B$393,0))),"")</f>
        <v>0</v>
      </c>
      <c r="AX381" s="193">
        <f>_xlfn.IFNA(_xlfn.IFNA(INDEX('I.Supplementary 2018-19'!S$8:S$157,MATCH($B381,'I.Supplementary 2018-19'!$B$8:$B$157,0)),INDEX('I.KI 2018-19'!S$9:S$393,MATCH($B381,'I.KI 2018-19'!$B$9:$B$393,0))),"")</f>
        <v>0</v>
      </c>
      <c r="AY381" s="157">
        <f>_xlfn.IFNA(_xlfn.IFNA(INDEX('I.Supplementary 2018-19'!T$8:T$157,MATCH($B381,'I.Supplementary 2018-19'!$B$8:$B$157,0)),INDEX('I.KI 2018-19'!T$9:T$393,MATCH($B381,'I.KI 2018-19'!$B$9:$B$393,0))),"")</f>
        <v>0</v>
      </c>
      <c r="AZ381" s="156">
        <f>_xlfn.IFNA(_xlfn.IFNA(INDEX('I.Supplementary 2018-19'!U$8:U$157,MATCH($B381,'I.Supplementary 2018-19'!$B$8:$B$157,0)),INDEX('I.KI 2018-19'!U$9:U$393,MATCH($B381,'I.KI 2018-19'!$B$9:$B$393,0))),"")</f>
        <v>0</v>
      </c>
      <c r="BA381" s="193">
        <f>_xlfn.IFNA(_xlfn.IFNA(INDEX('I.Supplementary 2018-19'!V$8:V$157,MATCH($B381,'I.Supplementary 2018-19'!$B$8:$B$157,0)),INDEX('I.KI 2018-19'!V$9:V$393,MATCH($B381,'I.KI 2018-19'!$B$9:$B$393,0))),"")</f>
        <v>0</v>
      </c>
      <c r="BB381" s="193">
        <f>_xlfn.IFNA(_xlfn.IFNA(INDEX('I.Supplementary 2018-19'!W$8:W$157,MATCH($B381,'I.Supplementary 2018-19'!$B$8:$B$157,0)),INDEX('I.KI 2018-19'!W$9:W$393,MATCH($B381,'I.KI 2018-19'!$B$9:$B$393,0))),"")</f>
        <v>0</v>
      </c>
      <c r="BC381" s="193">
        <f>_xlfn.IFNA(_xlfn.IFNA(INDEX('I.Supplementary 2018-19'!X$8:X$157,MATCH($B381,'I.Supplementary 2018-19'!$B$8:$B$157,0)),INDEX('I.KI 2018-19'!X$9:X$393,MATCH($B381,'I.KI 2018-19'!$B$9:$B$393,0))),"")</f>
        <v>0</v>
      </c>
      <c r="BD381" s="157">
        <f>_xlfn.IFNA(_xlfn.IFNA(INDEX('I.Supplementary 2018-19'!Y$8:Y$157,MATCH($B381,'I.Supplementary 2018-19'!$B$8:$B$157,0)),INDEX('I.KI 2018-19'!Y$9:Y$393,MATCH($B381,'I.KI 2018-19'!$B$9:$B$393,0))),"")</f>
        <v>0</v>
      </c>
      <c r="BE381" s="156">
        <f>_xlfn.IFNA(_xlfn.IFNA(INDEX('I.Supplementary 2018-19'!Z$8:Z$157,MATCH($B381,'I.Supplementary 2018-19'!$B$8:$B$157,0)),INDEX('I.KI 2018-19'!Z$9:Z$393,MATCH($B381,'I.KI 2018-19'!$B$9:$B$393,0))),"")</f>
        <v>0</v>
      </c>
      <c r="BF381" s="193">
        <f>_xlfn.IFNA(_xlfn.IFNA(INDEX('I.Supplementary 2018-19'!AA$8:AA$157,MATCH($B381,'I.Supplementary 2018-19'!$B$8:$B$157,0)),INDEX('I.KI 2018-19'!AA$9:AA$393,MATCH($B381,'I.KI 2018-19'!$B$9:$B$393,0))),"")</f>
        <v>0</v>
      </c>
      <c r="BG381" s="193">
        <f>_xlfn.IFNA(_xlfn.IFNA(INDEX('I.Supplementary 2018-19'!AB$8:AB$157,MATCH($B381,'I.Supplementary 2018-19'!$B$8:$B$157,0)),INDEX('I.KI 2018-19'!AB$9:AB$393,MATCH($B381,'I.KI 2018-19'!$B$9:$B$393,0))),"")</f>
        <v>0</v>
      </c>
      <c r="BH381" s="193">
        <f>_xlfn.IFNA(_xlfn.IFNA(INDEX('I.Supplementary 2018-19'!AC$8:AC$157,MATCH($B381,'I.Supplementary 2018-19'!$B$8:$B$157,0)),INDEX('I.KI 2018-19'!AC$9:AC$393,MATCH($B381,'I.KI 2018-19'!$B$9:$B$393,0))),"")</f>
        <v>0</v>
      </c>
      <c r="BI381" s="157">
        <f>_xlfn.IFNA(_xlfn.IFNA(INDEX('I.Supplementary 2018-19'!AD$8:AD$157,MATCH($B381,'I.Supplementary 2018-19'!$B$8:$B$157,0)),INDEX('I.KI 2018-19'!AD$9:AD$393,MATCH($B381,'I.KI 2018-19'!$B$9:$B$393,0))),"")</f>
        <v>0</v>
      </c>
      <c r="BJ381" s="149"/>
      <c r="BK381" s="156">
        <f>_xlfn.IFNA(IF($B381=$B$381,0,IF($B381=$B$382,0,_xlfn.IFNA(INDEX('I.Supplementary 2018-19'!I$8:I$157,MATCH($B381,'I.Supplementary 2018-19'!$B$8:$B$157,0)),INDEX('I.KI 2018-19'!I$9:I$393,MATCH($B381,'I.KI 2018-19'!$B$9:$B$393,0))))),"")</f>
        <v>0</v>
      </c>
      <c r="BL381" s="149">
        <f>_xlfn.IFNA(IF($B381=$B$381,0,IF($B381=$B$382,0,_xlfn.IFNA(INDEX('I.Supplementary 2018-19'!J$8:J$157,MATCH($B381,'I.Supplementary 2018-19'!$B$8:$B$157,0)),INDEX('I.KI 2018-19'!J$9:J$393,MATCH($B381,'I.KI 2018-19'!$B$9:$B$393,0))))),"")</f>
        <v>0</v>
      </c>
      <c r="BM381" s="157">
        <f>_xlfn.IFNA(IF($B381=$B$381,0,IF($B381=$B$382,0,_xlfn.IFNA(INDEX('I.Supplementary 2018-19'!H$8:H$157,MATCH($B381,'I.Supplementary 2018-19'!$B$8:$B$157,0)),INDEX('I.KI 2018-19'!H$9:H$393,MATCH($B381,'I.KI 2018-19'!$B$9:$B$393,0))))),"")</f>
        <v>0</v>
      </c>
    </row>
    <row r="382" spans="2:65">
      <c r="B382" s="150" t="str">
        <f>'Calculations for 2021-22'!B382</f>
        <v>E6354</v>
      </c>
      <c r="C382" s="151" t="str">
        <f>'Calculations for 2021-22'!D382</f>
        <v>E6354</v>
      </c>
      <c r="D382" s="151" t="str">
        <f>'Calculations for 2021-22'!E382</f>
        <v>CA</v>
      </c>
      <c r="E382" s="151" t="str">
        <f>'Calculations for 2021-22'!F382</f>
        <v>P1704</v>
      </c>
      <c r="F382" s="152" t="str">
        <f>'Calculations for 2021-22'!H382</f>
        <v>West of England Combined Authority</v>
      </c>
      <c r="G382" s="166" t="str">
        <f>_xlfn.IFNA(INDEX('I.KI 2016-17'!M$8:M$391,MATCH($B382,'I.KI 2016-17'!$B$8:$B$391,0)),"")</f>
        <v/>
      </c>
      <c r="H382" s="167" t="str">
        <f>_xlfn.IFNA(INDEX('I.KI 2016-17'!N$8:N$391,MATCH($B382,'I.KI 2016-17'!$B$8:$B$391,0)),"")</f>
        <v/>
      </c>
      <c r="I382" s="167" t="str">
        <f>_xlfn.IFNA(INDEX('I.KI 2016-17'!O$8:O$391,MATCH($B382,'I.KI 2016-17'!$B$8:$B$391,0)),"")</f>
        <v/>
      </c>
      <c r="J382" s="167" t="str">
        <f>_xlfn.IFNA(INDEX('I.KI 2016-17'!P$8:P$391,MATCH($B382,'I.KI 2016-17'!$B$8:$B$391,0)),"")</f>
        <v/>
      </c>
      <c r="K382" s="168" t="str">
        <f>_xlfn.IFNA(INDEX('I.KI 2016-17'!Q$8:Q$391,MATCH($B382,'I.KI 2016-17'!$B$8:$B$391,0)),"")</f>
        <v/>
      </c>
      <c r="L382" s="166" t="str">
        <f>_xlfn.IFNA(INDEX('I.KI 2016-17'!R$8:R$391,MATCH($B382,'I.KI 2016-17'!$B$8:$B$391,0)),"")</f>
        <v/>
      </c>
      <c r="M382" s="167" t="str">
        <f>_xlfn.IFNA(INDEX('I.KI 2016-17'!S$8:S$391,MATCH($B382,'I.KI 2016-17'!$B$8:$B$391,0)),"")</f>
        <v/>
      </c>
      <c r="N382" s="167" t="str">
        <f>_xlfn.IFNA(INDEX('I.KI 2016-17'!T$8:T$391,MATCH($B382,'I.KI 2016-17'!$B$8:$B$391,0)),"")</f>
        <v/>
      </c>
      <c r="O382" s="167" t="str">
        <f>_xlfn.IFNA(INDEX('I.KI 2016-17'!U$8:U$391,MATCH($B382,'I.KI 2016-17'!$B$8:$B$391,0)),"")</f>
        <v/>
      </c>
      <c r="P382" s="168" t="str">
        <f>_xlfn.IFNA(INDEX('I.KI 2016-17'!V$8:V$391,MATCH($B382,'I.KI 2016-17'!$B$8:$B$391,0)),"")</f>
        <v/>
      </c>
      <c r="Q382" s="166" t="str">
        <f>_xlfn.IFNA(INDEX('I.KI 2016-17'!W$8:W$391,MATCH($B382,'I.KI 2016-17'!$B$8:$B$391,0)),"")</f>
        <v/>
      </c>
      <c r="R382" s="167" t="str">
        <f>_xlfn.IFNA(INDEX('I.KI 2016-17'!X$8:X$391,MATCH($B382,'I.KI 2016-17'!$B$8:$B$391,0)),"")</f>
        <v/>
      </c>
      <c r="S382" s="167" t="str">
        <f>_xlfn.IFNA(INDEX('I.KI 2016-17'!Y$8:Y$391,MATCH($B382,'I.KI 2016-17'!$B$8:$B$391,0)),"")</f>
        <v/>
      </c>
      <c r="T382" s="167" t="str">
        <f>_xlfn.IFNA(INDEX('I.KI 2016-17'!Z$8:Z$391,MATCH($B382,'I.KI 2016-17'!$B$8:$B$391,0)),"")</f>
        <v/>
      </c>
      <c r="U382" s="168" t="str">
        <f>_xlfn.IFNA(INDEX('I.KI 2016-17'!AA$8:AA$391,MATCH($B382,'I.KI 2016-17'!$B$8:$B$391,0)),"")</f>
        <v/>
      </c>
      <c r="V382" s="167"/>
      <c r="W382" s="166" t="str">
        <f>_xlfn.IFNA(INDEX('I.KI 2016-17'!$H$8:$H$391,MATCH(B382,'I.KI 2016-17'!$B$8:$B$391,0)),"")</f>
        <v/>
      </c>
      <c r="X382" s="167" t="str">
        <f>_xlfn.IFNA(INDEX('I.KI 2016-17'!$I$8:$I$391,MATCH(B382,'I.KI 2016-17'!$B$8:$B$391,0)),"")</f>
        <v/>
      </c>
      <c r="Y382" s="168" t="str">
        <f>_xlfn.IFNA(INDEX('I.KI 2016-17'!$G$8:$G$391,MATCH(B382,'I.KI 2016-17'!$B$8:$B$391,0)),"")</f>
        <v/>
      </c>
      <c r="Z382" s="167"/>
      <c r="AA382" s="166">
        <f>_xlfn.IFNA(IF($B382=$B$382,0,_xlfn.IFNA(INDEX('I.Supplementary 2017-18'!N$8:N$35,MATCH($B382,'I.Supplementary 2017-18'!$B$8:$B$35,0)),INDEX('I.KI 2017-18'!N$9:N$393,MATCH($B382,'I.KI 2017-18'!$B$9:$B$393,0)))),"")</f>
        <v>0</v>
      </c>
      <c r="AB382" s="167">
        <f>_xlfn.IFNA(IF($B382=$B$382,0,_xlfn.IFNA(INDEX('I.Supplementary 2017-18'!O$8:O$35,MATCH($B382,'I.Supplementary 2017-18'!$B$8:$B$35,0)),INDEX('I.KI 2017-18'!O$9:O$393,MATCH($B382,'I.KI 2017-18'!$B$9:$B$393,0)))),"")</f>
        <v>0</v>
      </c>
      <c r="AC382" s="167">
        <f>_xlfn.IFNA(IF($B382=$B$382,0,_xlfn.IFNA(INDEX('I.Supplementary 2017-18'!P$8:P$35,MATCH($B382,'I.Supplementary 2017-18'!$B$8:$B$35,0)),INDEX('I.KI 2017-18'!P$9:P$393,MATCH($B382,'I.KI 2017-18'!$B$9:$B$393,0)))),"")</f>
        <v>0</v>
      </c>
      <c r="AD382" s="167">
        <f>_xlfn.IFNA(IF($B382=$B$382,0,_xlfn.IFNA(INDEX('I.Supplementary 2017-18'!Q$8:Q$35,MATCH($B382,'I.Supplementary 2017-18'!$B$8:$B$35,0)),INDEX('I.KI 2017-18'!Q$9:Q$393,MATCH($B382,'I.KI 2017-18'!$B$9:$B$393,0)))),"")</f>
        <v>0</v>
      </c>
      <c r="AE382" s="168">
        <f>_xlfn.IFNA(IF($B382=$B$382,0,_xlfn.IFNA(INDEX('I.Supplementary 2017-18'!R$8:R$35,MATCH($B382,'I.Supplementary 2017-18'!$B$8:$B$35,0)),INDEX('I.KI 2017-18'!R$9:R$393,MATCH($B382,'I.KI 2017-18'!$B$9:$B$393,0)))),"")</f>
        <v>0</v>
      </c>
      <c r="AF382" s="166">
        <f>_xlfn.IFNA(IF($B382=$B$382,0,_xlfn.IFNA(INDEX('I.Supplementary 2017-18'!S$8:S$35,MATCH($B382,'I.Supplementary 2017-18'!$B$8:$B$35,0)),INDEX('I.KI 2017-18'!S$9:S$393,MATCH($B382,'I.KI 2017-18'!$B$9:$B$393,0)))),"")</f>
        <v>0</v>
      </c>
      <c r="AG382" s="167">
        <f>_xlfn.IFNA(IF($B382=$B$382,0,_xlfn.IFNA(INDEX('I.Supplementary 2017-18'!T$8:T$35,MATCH($B382,'I.Supplementary 2017-18'!$B$8:$B$35,0)),INDEX('I.KI 2017-18'!T$9:T$393,MATCH($B382,'I.KI 2017-18'!$B$9:$B$393,0)))),"")</f>
        <v>0</v>
      </c>
      <c r="AH382" s="167">
        <f>_xlfn.IFNA(IF($B382=$B$382,0,_xlfn.IFNA(INDEX('I.Supplementary 2017-18'!U$8:U$35,MATCH($B382,'I.Supplementary 2017-18'!$B$8:$B$35,0)),INDEX('I.KI 2017-18'!U$9:U$393,MATCH($B382,'I.KI 2017-18'!$B$9:$B$393,0)))),"")</f>
        <v>0</v>
      </c>
      <c r="AI382" s="167">
        <f>_xlfn.IFNA(IF($B382=$B$382,0,_xlfn.IFNA(INDEX('I.Supplementary 2017-18'!V$8:V$35,MATCH($B382,'I.Supplementary 2017-18'!$B$8:$B$35,0)),INDEX('I.KI 2017-18'!V$9:V$393,MATCH($B382,'I.KI 2017-18'!$B$9:$B$393,0)))),"")</f>
        <v>0</v>
      </c>
      <c r="AJ382" s="168">
        <f>_xlfn.IFNA(IF($B382=$B$382,0,_xlfn.IFNA(INDEX('I.Supplementary 2017-18'!W$8:W$35,MATCH($B382,'I.Supplementary 2017-18'!$B$8:$B$35,0)),INDEX('I.KI 2017-18'!W$9:W$393,MATCH($B382,'I.KI 2017-18'!$B$9:$B$393,0)))),"")</f>
        <v>0</v>
      </c>
      <c r="AK382" s="166">
        <f>_xlfn.IFNA(IF($B382=$B$382,0,_xlfn.IFNA(INDEX('I.Supplementary 2017-18'!X$8:X$35,MATCH($B382,'I.Supplementary 2017-18'!$B$8:$B$35,0)),INDEX('I.KI 2017-18'!X$9:X$393,MATCH($B382,'I.KI 2017-18'!$B$9:$B$393,0)))),"")</f>
        <v>0</v>
      </c>
      <c r="AL382" s="167">
        <f>_xlfn.IFNA(IF($B382=$B$382,0,_xlfn.IFNA(INDEX('I.Supplementary 2017-18'!Y$8:Y$35,MATCH($B382,'I.Supplementary 2017-18'!$B$8:$B$35,0)),INDEX('I.KI 2017-18'!Y$9:Y$393,MATCH($B382,'I.KI 2017-18'!$B$9:$B$393,0)))),"")</f>
        <v>0</v>
      </c>
      <c r="AM382" s="167">
        <f>_xlfn.IFNA(IF($B382=$B$382,0,_xlfn.IFNA(INDEX('I.Supplementary 2017-18'!Z$8:Z$35,MATCH($B382,'I.Supplementary 2017-18'!$B$8:$B$35,0)),INDEX('I.KI 2017-18'!Z$9:Z$393,MATCH($B382,'I.KI 2017-18'!$B$9:$B$393,0)))),"")</f>
        <v>0</v>
      </c>
      <c r="AN382" s="167">
        <f>_xlfn.IFNA(IF($B382=$B$382,0,_xlfn.IFNA(INDEX('I.Supplementary 2017-18'!AA$8:AA$35,MATCH($B382,'I.Supplementary 2017-18'!$B$8:$B$35,0)),INDEX('I.KI 2017-18'!AA$9:AA$393,MATCH($B382,'I.KI 2017-18'!$B$9:$B$393,0)))),"")</f>
        <v>0</v>
      </c>
      <c r="AO382" s="168">
        <f>_xlfn.IFNA(IF($B382=$B$382,0,_xlfn.IFNA(INDEX('I.Supplementary 2017-18'!AB$8:AB$35,MATCH($B382,'I.Supplementary 2017-18'!$B$8:$B$35,0)),INDEX('I.KI 2017-18'!AB$9:AB$393,MATCH($B382,'I.KI 2017-18'!$B$9:$B$393,0)))),"")</f>
        <v>0</v>
      </c>
      <c r="AP382" s="167"/>
      <c r="AQ382" s="166">
        <f>_xlfn.IFNA(IF($B382=$B$381,0,IF($B382=$B$382,0,_xlfn.IFNA(INDEX('I.Supplementary 2017-18'!I$8:I$35,MATCH($B382,'I.Supplementary 2017-18'!$B$8:$B$35,0)),INDEX('I.KI 2017-18'!I$9:I$393,MATCH($B382,'I.KI 2017-18'!$B$9:$B$393,0))))),"")</f>
        <v>0</v>
      </c>
      <c r="AR382" s="167">
        <f>_xlfn.IFNA(IF($B382=$B$381,0,IF($B382=$B$382,0,_xlfn.IFNA(INDEX('I.Supplementary 2017-18'!J$8:J$35,MATCH($B382,'I.Supplementary 2017-18'!$B$8:$B$35,0)),INDEX('I.KI 2017-18'!J$9:J$393,MATCH($B382,'I.KI 2017-18'!$B$9:$B$393,0))))),"")</f>
        <v>0</v>
      </c>
      <c r="AS382" s="168">
        <f>_xlfn.IFNA(IF($B382=$B$381,0,IF($B382=$B$382,0,_xlfn.IFNA(INDEX('I.Supplementary 2017-18'!H$8:H$35,MATCH($B382,'I.Supplementary 2017-18'!$B$8:$B$35,0)),INDEX('I.KI 2017-18'!H$9:H$393,MATCH($B382,'I.KI 2017-18'!$B$9:$B$393,0))))),"")</f>
        <v>0</v>
      </c>
      <c r="AT382" s="167"/>
      <c r="AU382" s="166">
        <f>_xlfn.IFNA(_xlfn.IFNA(INDEX('I.Supplementary 2018-19'!P$8:P$157,MATCH($B382,'I.Supplementary 2018-19'!$B$8:$B$157,0)),INDEX('I.KI 2018-19'!P$9:P$393,MATCH($B382,'I.KI 2018-19'!$B$9:$B$393,0))),"")</f>
        <v>0</v>
      </c>
      <c r="AV382" s="167">
        <f>_xlfn.IFNA(_xlfn.IFNA(INDEX('I.Supplementary 2018-19'!Q$8:Q$157,MATCH($B382,'I.Supplementary 2018-19'!$B$8:$B$157,0)),INDEX('I.KI 2018-19'!Q$9:Q$393,MATCH($B382,'I.KI 2018-19'!$B$9:$B$393,0))),"")</f>
        <v>0</v>
      </c>
      <c r="AW382" s="167">
        <f>_xlfn.IFNA(_xlfn.IFNA(INDEX('I.Supplementary 2018-19'!R$8:R$157,MATCH($B382,'I.Supplementary 2018-19'!$B$8:$B$157,0)),INDEX('I.KI 2018-19'!R$9:R$393,MATCH($B382,'I.KI 2018-19'!$B$9:$B$393,0))),"")</f>
        <v>0</v>
      </c>
      <c r="AX382" s="167">
        <f>_xlfn.IFNA(_xlfn.IFNA(INDEX('I.Supplementary 2018-19'!S$8:S$157,MATCH($B382,'I.Supplementary 2018-19'!$B$8:$B$157,0)),INDEX('I.KI 2018-19'!S$9:S$393,MATCH($B382,'I.KI 2018-19'!$B$9:$B$393,0))),"")</f>
        <v>0</v>
      </c>
      <c r="AY382" s="168">
        <f>_xlfn.IFNA(_xlfn.IFNA(INDEX('I.Supplementary 2018-19'!T$8:T$157,MATCH($B382,'I.Supplementary 2018-19'!$B$8:$B$157,0)),INDEX('I.KI 2018-19'!T$9:T$393,MATCH($B382,'I.KI 2018-19'!$B$9:$B$393,0))),"")</f>
        <v>0</v>
      </c>
      <c r="AZ382" s="166">
        <f>_xlfn.IFNA(_xlfn.IFNA(INDEX('I.Supplementary 2018-19'!U$8:U$157,MATCH($B382,'I.Supplementary 2018-19'!$B$8:$B$157,0)),INDEX('I.KI 2018-19'!U$9:U$393,MATCH($B382,'I.KI 2018-19'!$B$9:$B$393,0))),"")</f>
        <v>0</v>
      </c>
      <c r="BA382" s="167">
        <f>_xlfn.IFNA(_xlfn.IFNA(INDEX('I.Supplementary 2018-19'!V$8:V$157,MATCH($B382,'I.Supplementary 2018-19'!$B$8:$B$157,0)),INDEX('I.KI 2018-19'!V$9:V$393,MATCH($B382,'I.KI 2018-19'!$B$9:$B$393,0))),"")</f>
        <v>0</v>
      </c>
      <c r="BB382" s="167">
        <f>_xlfn.IFNA(_xlfn.IFNA(INDEX('I.Supplementary 2018-19'!W$8:W$157,MATCH($B382,'I.Supplementary 2018-19'!$B$8:$B$157,0)),INDEX('I.KI 2018-19'!W$9:W$393,MATCH($B382,'I.KI 2018-19'!$B$9:$B$393,0))),"")</f>
        <v>0</v>
      </c>
      <c r="BC382" s="167">
        <f>_xlfn.IFNA(_xlfn.IFNA(INDEX('I.Supplementary 2018-19'!X$8:X$157,MATCH($B382,'I.Supplementary 2018-19'!$B$8:$B$157,0)),INDEX('I.KI 2018-19'!X$9:X$393,MATCH($B382,'I.KI 2018-19'!$B$9:$B$393,0))),"")</f>
        <v>0</v>
      </c>
      <c r="BD382" s="168">
        <f>_xlfn.IFNA(_xlfn.IFNA(INDEX('I.Supplementary 2018-19'!Y$8:Y$157,MATCH($B382,'I.Supplementary 2018-19'!$B$8:$B$157,0)),INDEX('I.KI 2018-19'!Y$9:Y$393,MATCH($B382,'I.KI 2018-19'!$B$9:$B$393,0))),"")</f>
        <v>0</v>
      </c>
      <c r="BE382" s="166">
        <f>_xlfn.IFNA(_xlfn.IFNA(INDEX('I.Supplementary 2018-19'!Z$8:Z$157,MATCH($B382,'I.Supplementary 2018-19'!$B$8:$B$157,0)),INDEX('I.KI 2018-19'!Z$9:Z$393,MATCH($B382,'I.KI 2018-19'!$B$9:$B$393,0))),"")</f>
        <v>0</v>
      </c>
      <c r="BF382" s="167">
        <f>_xlfn.IFNA(_xlfn.IFNA(INDEX('I.Supplementary 2018-19'!AA$8:AA$157,MATCH($B382,'I.Supplementary 2018-19'!$B$8:$B$157,0)),INDEX('I.KI 2018-19'!AA$9:AA$393,MATCH($B382,'I.KI 2018-19'!$B$9:$B$393,0))),"")</f>
        <v>0</v>
      </c>
      <c r="BG382" s="167">
        <f>_xlfn.IFNA(_xlfn.IFNA(INDEX('I.Supplementary 2018-19'!AB$8:AB$157,MATCH($B382,'I.Supplementary 2018-19'!$B$8:$B$157,0)),INDEX('I.KI 2018-19'!AB$9:AB$393,MATCH($B382,'I.KI 2018-19'!$B$9:$B$393,0))),"")</f>
        <v>0</v>
      </c>
      <c r="BH382" s="167">
        <f>_xlfn.IFNA(_xlfn.IFNA(INDEX('I.Supplementary 2018-19'!AC$8:AC$157,MATCH($B382,'I.Supplementary 2018-19'!$B$8:$B$157,0)),INDEX('I.KI 2018-19'!AC$9:AC$393,MATCH($B382,'I.KI 2018-19'!$B$9:$B$393,0))),"")</f>
        <v>0</v>
      </c>
      <c r="BI382" s="168">
        <f>_xlfn.IFNA(_xlfn.IFNA(INDEX('I.Supplementary 2018-19'!AD$8:AD$157,MATCH($B382,'I.Supplementary 2018-19'!$B$8:$B$157,0)),INDEX('I.KI 2018-19'!AD$9:AD$393,MATCH($B382,'I.KI 2018-19'!$B$9:$B$393,0))),"")</f>
        <v>0</v>
      </c>
      <c r="BJ382" s="167"/>
      <c r="BK382" s="166">
        <f>_xlfn.IFNA(IF($B382=$B$381,0,IF($B382=$B$382,0,_xlfn.IFNA(INDEX('I.Supplementary 2018-19'!I$8:I$157,MATCH($B382,'I.Supplementary 2018-19'!$B$8:$B$157,0)),INDEX('I.KI 2018-19'!I$9:I$393,MATCH($B382,'I.KI 2018-19'!$B$9:$B$393,0))))),"")</f>
        <v>0</v>
      </c>
      <c r="BL382" s="167">
        <f>_xlfn.IFNA(IF($B382=$B$381,0,IF($B382=$B$382,0,_xlfn.IFNA(INDEX('I.Supplementary 2018-19'!J$8:J$157,MATCH($B382,'I.Supplementary 2018-19'!$B$8:$B$157,0)),INDEX('I.KI 2018-19'!J$9:J$393,MATCH($B382,'I.KI 2018-19'!$B$9:$B$393,0))))),"")</f>
        <v>0</v>
      </c>
      <c r="BM382" s="168">
        <f>_xlfn.IFNA(IF($B382=$B$381,0,IF($B382=$B$382,0,_xlfn.IFNA(INDEX('I.Supplementary 2018-19'!H$8:H$157,MATCH($B382,'I.Supplementary 2018-19'!$B$8:$B$157,0)),INDEX('I.KI 2018-19'!H$9:H$393,MATCH($B382,'I.KI 2018-19'!$B$9:$B$393,0))))),"")</f>
        <v>0</v>
      </c>
    </row>
    <row r="384" spans="2:65">
      <c r="AQ384" s="162"/>
    </row>
    <row r="385" spans="6:83" ht="15" thickBot="1">
      <c r="F385" s="77" t="s">
        <v>1622</v>
      </c>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c r="AL385" s="77"/>
      <c r="AM385" s="77"/>
      <c r="AN385" s="77"/>
      <c r="AO385" s="77"/>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77"/>
      <c r="CB385" s="77"/>
      <c r="CC385" s="77"/>
      <c r="CD385" s="77"/>
      <c r="CE385" s="77"/>
    </row>
  </sheetData>
  <sheetProtection sheet="1" objects="1" scenarios="1"/>
  <mergeCells count="18">
    <mergeCell ref="BM6:BM7"/>
    <mergeCell ref="AA6:AE6"/>
    <mergeCell ref="AF6:AJ6"/>
    <mergeCell ref="AK6:AO6"/>
    <mergeCell ref="AQ6:AQ7"/>
    <mergeCell ref="AR6:AR7"/>
    <mergeCell ref="AS6:AS7"/>
    <mergeCell ref="AU6:AY6"/>
    <mergeCell ref="AZ6:BD6"/>
    <mergeCell ref="BE6:BI6"/>
    <mergeCell ref="BK6:BK7"/>
    <mergeCell ref="BL6:BL7"/>
    <mergeCell ref="Y6:Y7"/>
    <mergeCell ref="G6:K6"/>
    <mergeCell ref="L6:P6"/>
    <mergeCell ref="Q6:U6"/>
    <mergeCell ref="W6:W7"/>
    <mergeCell ref="X6:X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54F34-0177-4F0F-B78B-04DF043FA6E0}">
  <sheetPr>
    <tabColor rgb="FF00B0F0"/>
  </sheetPr>
  <dimension ref="B2:BA390"/>
  <sheetViews>
    <sheetView showGridLines="0" workbookViewId="0"/>
  </sheetViews>
  <sheetFormatPr defaultRowHeight="14.4"/>
  <cols>
    <col min="2" max="2" width="24.33203125" customWidth="1"/>
    <col min="5" max="5" width="40.88671875" customWidth="1"/>
  </cols>
  <sheetData>
    <row r="2" spans="2:53" ht="18" thickBot="1">
      <c r="B2" s="76" t="s">
        <v>1904</v>
      </c>
      <c r="C2" s="76"/>
      <c r="D2" s="76"/>
      <c r="E2" s="222"/>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row>
    <row r="3" spans="2:53" ht="15" thickTop="1">
      <c r="E3" s="160"/>
    </row>
    <row r="4" spans="2:53">
      <c r="B4" t="s">
        <v>2016</v>
      </c>
      <c r="E4" s="160"/>
    </row>
    <row r="5" spans="2:53" ht="15" thickBot="1">
      <c r="E5" s="160"/>
    </row>
    <row r="6" spans="2:53">
      <c r="B6" s="20"/>
      <c r="C6" s="21"/>
      <c r="D6" s="21"/>
      <c r="E6" s="158"/>
    </row>
    <row r="7" spans="2:53" ht="15" thickBot="1">
      <c r="B7" s="52" t="str">
        <f>'Calculations for 2021-22'!B7</f>
        <v xml:space="preserve"> ecode (as published 19/20)</v>
      </c>
      <c r="C7" s="27" t="str">
        <f>'Calculations for 2021-22'!E7</f>
        <v>Class</v>
      </c>
      <c r="D7" s="27" t="str">
        <f>'Calculations for 2021-22'!F7</f>
        <v>Pilot</v>
      </c>
      <c r="E7" s="159" t="str">
        <f>'Calculations for 2021-22'!H7</f>
        <v>Local Authority</v>
      </c>
    </row>
    <row r="8" spans="2:53">
      <c r="B8" s="121" t="str">
        <f>'Calculations for 2021-22'!B8</f>
        <v>E3831</v>
      </c>
      <c r="C8" s="160" t="str">
        <f>'Calculations for 2021-22'!E8</f>
        <v>SD</v>
      </c>
      <c r="D8" s="160" t="str">
        <f>'Calculations for 2021-22'!F8</f>
        <v>P1908</v>
      </c>
      <c r="E8" s="120" t="str">
        <f>'Calculations for 2021-22'!H8</f>
        <v>Adur</v>
      </c>
    </row>
    <row r="9" spans="2:53">
      <c r="B9" s="121" t="str">
        <f>'Calculations for 2021-22'!B9</f>
        <v>E0931</v>
      </c>
      <c r="C9" s="160" t="str">
        <f>'Calculations for 2021-22'!E9</f>
        <v>SD</v>
      </c>
      <c r="D9" s="160">
        <f>'Calculations for 2021-22'!F9</f>
        <v>0</v>
      </c>
      <c r="E9" s="120" t="str">
        <f>'Calculations for 2021-22'!H9</f>
        <v>Allerdale</v>
      </c>
    </row>
    <row r="10" spans="2:53">
      <c r="B10" s="121" t="str">
        <f>'Calculations for 2021-22'!B10</f>
        <v>E1031</v>
      </c>
      <c r="C10" s="160" t="str">
        <f>'Calculations for 2021-22'!E10</f>
        <v>SD</v>
      </c>
      <c r="D10" s="160">
        <f>'Calculations for 2021-22'!F10</f>
        <v>0</v>
      </c>
      <c r="E10" s="120" t="str">
        <f>'Calculations for 2021-22'!H10</f>
        <v>Amber Valley</v>
      </c>
    </row>
    <row r="11" spans="2:53">
      <c r="B11" s="121" t="str">
        <f>'Calculations for 2021-22'!B11</f>
        <v>E3832</v>
      </c>
      <c r="C11" s="160" t="str">
        <f>'Calculations for 2021-22'!E11</f>
        <v>SD</v>
      </c>
      <c r="D11" s="160" t="str">
        <f>'Calculations for 2021-22'!F11</f>
        <v>P1908</v>
      </c>
      <c r="E11" s="120" t="str">
        <f>'Calculations for 2021-22'!H11</f>
        <v>Arun</v>
      </c>
    </row>
    <row r="12" spans="2:53">
      <c r="B12" s="121" t="str">
        <f>'Calculations for 2021-22'!B12</f>
        <v>E3031</v>
      </c>
      <c r="C12" s="160" t="str">
        <f>'Calculations for 2021-22'!E12</f>
        <v>SD</v>
      </c>
      <c r="D12" s="160">
        <f>'Calculations for 2021-22'!F12</f>
        <v>0</v>
      </c>
      <c r="E12" s="120" t="str">
        <f>'Calculations for 2021-22'!H12</f>
        <v>Ashfield</v>
      </c>
    </row>
    <row r="13" spans="2:53">
      <c r="B13" s="121" t="str">
        <f>'Calculations for 2021-22'!B13</f>
        <v>E2231</v>
      </c>
      <c r="C13" s="160" t="str">
        <f>'Calculations for 2021-22'!E13</f>
        <v>SD</v>
      </c>
      <c r="D13" s="160">
        <f>'Calculations for 2021-22'!F13</f>
        <v>0</v>
      </c>
      <c r="E13" s="120" t="str">
        <f>'Calculations for 2021-22'!H13</f>
        <v>Ashford</v>
      </c>
    </row>
    <row r="14" spans="2:53">
      <c r="B14" s="121" t="str">
        <f>'Calculations for 2021-22'!B14</f>
        <v>E6101</v>
      </c>
      <c r="C14" s="160" t="str">
        <f>'Calculations for 2021-22'!E14</f>
        <v>SFIR</v>
      </c>
      <c r="D14" s="160">
        <f>'Calculations for 2021-22'!F14</f>
        <v>0</v>
      </c>
      <c r="E14" s="120" t="str">
        <f>'Calculations for 2021-22'!H14</f>
        <v>Avon Fire</v>
      </c>
    </row>
    <row r="15" spans="2:53">
      <c r="B15" s="121" t="str">
        <f>'Calculations for 2021-22'!B15</f>
        <v>E0431</v>
      </c>
      <c r="C15" s="160" t="str">
        <f>'Calculations for 2021-22'!E15</f>
        <v>SD</v>
      </c>
      <c r="D15" s="160" t="str">
        <f>'Calculations for 2021-22'!F15</f>
        <v>P1904</v>
      </c>
      <c r="E15" s="120" t="str">
        <f>'Calculations for 2021-22'!H15</f>
        <v>Aylesbury Vale</v>
      </c>
    </row>
    <row r="16" spans="2:53">
      <c r="B16" s="121" t="str">
        <f>'Calculations for 2021-22'!B16</f>
        <v>E3531</v>
      </c>
      <c r="C16" s="160" t="str">
        <f>'Calculations for 2021-22'!E16</f>
        <v>SD</v>
      </c>
      <c r="D16" s="160">
        <f>'Calculations for 2021-22'!F16</f>
        <v>0</v>
      </c>
      <c r="E16" s="120" t="str">
        <f>'Calculations for 2021-22'!H16</f>
        <v>Babergh</v>
      </c>
    </row>
    <row r="17" spans="2:5">
      <c r="B17" s="121" t="str">
        <f>'Calculations for 2021-22'!B17</f>
        <v>E5030</v>
      </c>
      <c r="C17" s="160" t="str">
        <f>'Calculations for 2021-22'!E17</f>
        <v>OLB</v>
      </c>
      <c r="D17" s="160" t="str">
        <f>'Calculations for 2021-22'!F17</f>
        <v>P1915</v>
      </c>
      <c r="E17" s="120" t="str">
        <f>'Calculations for 2021-22'!H17</f>
        <v>Barking and Dagenham</v>
      </c>
    </row>
    <row r="18" spans="2:5">
      <c r="B18" s="121" t="str">
        <f>'Calculations for 2021-22'!B18</f>
        <v>E5031</v>
      </c>
      <c r="C18" s="160" t="str">
        <f>'Calculations for 2021-22'!E18</f>
        <v>OLB</v>
      </c>
      <c r="D18" s="160" t="str">
        <f>'Calculations for 2021-22'!F18</f>
        <v>P1915</v>
      </c>
      <c r="E18" s="120" t="str">
        <f>'Calculations for 2021-22'!H18</f>
        <v>Barnet</v>
      </c>
    </row>
    <row r="19" spans="2:5">
      <c r="B19" s="121" t="str">
        <f>'Calculations for 2021-22'!B19</f>
        <v>E4401</v>
      </c>
      <c r="C19" s="160" t="str">
        <f>'Calculations for 2021-22'!E19</f>
        <v>MD</v>
      </c>
      <c r="D19" s="160">
        <f>'Calculations for 2021-22'!F19</f>
        <v>0</v>
      </c>
      <c r="E19" s="120" t="str">
        <f>'Calculations for 2021-22'!H19</f>
        <v>Barnsley</v>
      </c>
    </row>
    <row r="20" spans="2:5">
      <c r="B20" s="121" t="str">
        <f>'Calculations for 2021-22'!B20</f>
        <v>E0932</v>
      </c>
      <c r="C20" s="160" t="str">
        <f>'Calculations for 2021-22'!E20</f>
        <v>SD</v>
      </c>
      <c r="D20" s="160">
        <f>'Calculations for 2021-22'!F20</f>
        <v>0</v>
      </c>
      <c r="E20" s="120" t="str">
        <f>'Calculations for 2021-22'!H20</f>
        <v>Barrow-in-Furness</v>
      </c>
    </row>
    <row r="21" spans="2:5">
      <c r="B21" s="121" t="str">
        <f>'Calculations for 2021-22'!B21</f>
        <v>E1531</v>
      </c>
      <c r="C21" s="160" t="str">
        <f>'Calculations for 2021-22'!E21</f>
        <v>SD</v>
      </c>
      <c r="D21" s="160">
        <f>'Calculations for 2021-22'!F21</f>
        <v>0</v>
      </c>
      <c r="E21" s="120" t="str">
        <f>'Calculations for 2021-22'!H21</f>
        <v>Basildon</v>
      </c>
    </row>
    <row r="22" spans="2:5">
      <c r="B22" s="121" t="str">
        <f>'Calculations for 2021-22'!B22</f>
        <v>E1731</v>
      </c>
      <c r="C22" s="160" t="str">
        <f>'Calculations for 2021-22'!E22</f>
        <v>SD</v>
      </c>
      <c r="D22" s="160">
        <f>'Calculations for 2021-22'!F22</f>
        <v>0</v>
      </c>
      <c r="E22" s="120" t="str">
        <f>'Calculations for 2021-22'!H22</f>
        <v>Basingstoke and Deane</v>
      </c>
    </row>
    <row r="23" spans="2:5">
      <c r="B23" s="121" t="str">
        <f>'Calculations for 2021-22'!B23</f>
        <v>E3032</v>
      </c>
      <c r="C23" s="160" t="str">
        <f>'Calculations for 2021-22'!E23</f>
        <v>SD</v>
      </c>
      <c r="D23" s="160">
        <f>'Calculations for 2021-22'!F23</f>
        <v>0</v>
      </c>
      <c r="E23" s="120" t="str">
        <f>'Calculations for 2021-22'!H23</f>
        <v>Bassetlaw</v>
      </c>
    </row>
    <row r="24" spans="2:5">
      <c r="B24" s="121" t="str">
        <f>'Calculations for 2021-22'!B24</f>
        <v>E0101</v>
      </c>
      <c r="C24" s="160" t="str">
        <f>'Calculations for 2021-22'!E24</f>
        <v>UNINFIR</v>
      </c>
      <c r="D24" s="160" t="str">
        <f>'Calculations for 2021-22'!F24</f>
        <v>P1704</v>
      </c>
      <c r="E24" s="120" t="str">
        <f>'Calculations for 2021-22'!H24</f>
        <v>Bath &amp; North East Somerset</v>
      </c>
    </row>
    <row r="25" spans="2:5">
      <c r="B25" s="121" t="str">
        <f>'Calculations for 2021-22'!B25</f>
        <v>E0202</v>
      </c>
      <c r="C25" s="160" t="str">
        <f>'Calculations for 2021-22'!E25</f>
        <v>UNINFIR</v>
      </c>
      <c r="D25" s="160">
        <f>'Calculations for 2021-22'!F25</f>
        <v>0</v>
      </c>
      <c r="E25" s="120" t="str">
        <f>'Calculations for 2021-22'!H25</f>
        <v>Bedford</v>
      </c>
    </row>
    <row r="26" spans="2:5">
      <c r="B26" s="121" t="str">
        <f>'Calculations for 2021-22'!B26</f>
        <v>E6102</v>
      </c>
      <c r="C26" s="160" t="str">
        <f>'Calculations for 2021-22'!E26</f>
        <v>SFIR</v>
      </c>
      <c r="D26" s="160">
        <f>'Calculations for 2021-22'!F26</f>
        <v>0</v>
      </c>
      <c r="E26" s="120" t="str">
        <f>'Calculations for 2021-22'!H26</f>
        <v>Bedfordshire Fire</v>
      </c>
    </row>
    <row r="27" spans="2:5">
      <c r="B27" s="121" t="str">
        <f>'Calculations for 2021-22'!B27</f>
        <v>E6103</v>
      </c>
      <c r="C27" s="160" t="str">
        <f>'Calculations for 2021-22'!E27</f>
        <v>SFIR</v>
      </c>
      <c r="D27" s="160" t="str">
        <f>'Calculations for 2021-22'!F27</f>
        <v>P1916</v>
      </c>
      <c r="E27" s="120" t="str">
        <f>'Calculations for 2021-22'!H27</f>
        <v>Berkshire Fire</v>
      </c>
    </row>
    <row r="28" spans="2:5">
      <c r="B28" s="121" t="str">
        <f>'Calculations for 2021-22'!B28</f>
        <v>E5032</v>
      </c>
      <c r="C28" s="160" t="str">
        <f>'Calculations for 2021-22'!E28</f>
        <v>OLB</v>
      </c>
      <c r="D28" s="160" t="str">
        <f>'Calculations for 2021-22'!F28</f>
        <v>P1915</v>
      </c>
      <c r="E28" s="120" t="str">
        <f>'Calculations for 2021-22'!H28</f>
        <v>Bexley</v>
      </c>
    </row>
    <row r="29" spans="2:5">
      <c r="B29" s="121" t="str">
        <f>'Calculations for 2021-22'!B29</f>
        <v>E4601</v>
      </c>
      <c r="C29" s="160" t="str">
        <f>'Calculations for 2021-22'!E29</f>
        <v>MD</v>
      </c>
      <c r="D29" s="160" t="str">
        <f>'Calculations for 2021-22'!F29</f>
        <v>P1703</v>
      </c>
      <c r="E29" s="120" t="str">
        <f>'Calculations for 2021-22'!H29</f>
        <v>Birmingham</v>
      </c>
    </row>
    <row r="30" spans="2:5">
      <c r="B30" s="121" t="str">
        <f>'Calculations for 2021-22'!B30</f>
        <v>E2431</v>
      </c>
      <c r="C30" s="160" t="str">
        <f>'Calculations for 2021-22'!E30</f>
        <v>SD</v>
      </c>
      <c r="D30" s="160" t="str">
        <f>'Calculations for 2021-22'!F30</f>
        <v>P1913</v>
      </c>
      <c r="E30" s="120" t="str">
        <f>'Calculations for 2021-22'!H30</f>
        <v>Blaby</v>
      </c>
    </row>
    <row r="31" spans="2:5">
      <c r="B31" s="121" t="str">
        <f>'Calculations for 2021-22'!B31</f>
        <v>E2301</v>
      </c>
      <c r="C31" s="160" t="str">
        <f>'Calculations for 2021-22'!E31</f>
        <v>UNINFIR</v>
      </c>
      <c r="D31" s="160" t="str">
        <f>'Calculations for 2021-22'!F31</f>
        <v>P1909</v>
      </c>
      <c r="E31" s="120" t="str">
        <f>'Calculations for 2021-22'!H31</f>
        <v>Blackburn with Darwen</v>
      </c>
    </row>
    <row r="32" spans="2:5">
      <c r="B32" s="121" t="str">
        <f>'Calculations for 2021-22'!B32</f>
        <v>E2302</v>
      </c>
      <c r="C32" s="160" t="str">
        <f>'Calculations for 2021-22'!E32</f>
        <v>UNINFIR</v>
      </c>
      <c r="D32" s="160" t="str">
        <f>'Calculations for 2021-22'!F32</f>
        <v>P1909</v>
      </c>
      <c r="E32" s="120" t="str">
        <f>'Calculations for 2021-22'!H32</f>
        <v>Blackpool</v>
      </c>
    </row>
    <row r="33" spans="2:5">
      <c r="B33" s="121" t="str">
        <f>'Calculations for 2021-22'!B33</f>
        <v>E1032</v>
      </c>
      <c r="C33" s="160" t="str">
        <f>'Calculations for 2021-22'!E33</f>
        <v>SD</v>
      </c>
      <c r="D33" s="160">
        <f>'Calculations for 2021-22'!F33</f>
        <v>0</v>
      </c>
      <c r="E33" s="120" t="str">
        <f>'Calculations for 2021-22'!H33</f>
        <v>Bolsover</v>
      </c>
    </row>
    <row r="34" spans="2:5">
      <c r="B34" s="121" t="str">
        <f>'Calculations for 2021-22'!B34</f>
        <v>E4201</v>
      </c>
      <c r="C34" s="160" t="str">
        <f>'Calculations for 2021-22'!E34</f>
        <v>MD</v>
      </c>
      <c r="D34" s="160" t="str">
        <f>'Calculations for 2021-22'!F34</f>
        <v>P1701</v>
      </c>
      <c r="E34" s="120" t="str">
        <f>'Calculations for 2021-22'!H34</f>
        <v>Bolton</v>
      </c>
    </row>
    <row r="35" spans="2:5">
      <c r="B35" s="121" t="str">
        <f>'Calculations for 2021-22'!B35</f>
        <v>E2531</v>
      </c>
      <c r="C35" s="160" t="str">
        <f>'Calculations for 2021-22'!E35</f>
        <v>SD</v>
      </c>
      <c r="D35" s="160">
        <f>'Calculations for 2021-22'!F35</f>
        <v>0</v>
      </c>
      <c r="E35" s="120" t="str">
        <f>'Calculations for 2021-22'!H35</f>
        <v>Boston</v>
      </c>
    </row>
    <row r="36" spans="2:5">
      <c r="B36" s="121" t="str">
        <f>'Calculations for 2021-22'!B36</f>
        <v>E1204</v>
      </c>
      <c r="C36" s="160" t="str">
        <f>'Calculations for 2021-22'!E36</f>
        <v>UNINFIR</v>
      </c>
      <c r="D36" s="160">
        <f>'Calculations for 2021-22'!F36</f>
        <v>0</v>
      </c>
      <c r="E36" s="120" t="str">
        <f>'Calculations for 2021-22'!H36</f>
        <v>Bournemouth, Christchurch and Poole</v>
      </c>
    </row>
    <row r="37" spans="2:5">
      <c r="B37" s="121" t="str">
        <f>'Calculations for 2021-22'!B37</f>
        <v>E0301</v>
      </c>
      <c r="C37" s="160" t="str">
        <f>'Calculations for 2021-22'!E37</f>
        <v>UNINFIR</v>
      </c>
      <c r="D37" s="160" t="str">
        <f>'Calculations for 2021-22'!F37</f>
        <v>P1916</v>
      </c>
      <c r="E37" s="120" t="str">
        <f>'Calculations for 2021-22'!H37</f>
        <v>Bracknell Forest</v>
      </c>
    </row>
    <row r="38" spans="2:5">
      <c r="B38" s="121" t="str">
        <f>'Calculations for 2021-22'!B38</f>
        <v>E4701</v>
      </c>
      <c r="C38" s="160" t="str">
        <f>'Calculations for 2021-22'!E38</f>
        <v>MD</v>
      </c>
      <c r="D38" s="160" t="str">
        <f>'Calculations for 2021-22'!F38</f>
        <v>P1912</v>
      </c>
      <c r="E38" s="120" t="str">
        <f>'Calculations for 2021-22'!H38</f>
        <v>Bradford</v>
      </c>
    </row>
    <row r="39" spans="2:5">
      <c r="B39" s="121" t="str">
        <f>'Calculations for 2021-22'!B39</f>
        <v>E1532</v>
      </c>
      <c r="C39" s="160" t="str">
        <f>'Calculations for 2021-22'!E39</f>
        <v>SD</v>
      </c>
      <c r="D39" s="160">
        <f>'Calculations for 2021-22'!F39</f>
        <v>0</v>
      </c>
      <c r="E39" s="120" t="str">
        <f>'Calculations for 2021-22'!H39</f>
        <v>Braintree</v>
      </c>
    </row>
    <row r="40" spans="2:5">
      <c r="B40" s="121" t="str">
        <f>'Calculations for 2021-22'!B40</f>
        <v>E2631</v>
      </c>
      <c r="C40" s="160" t="str">
        <f>'Calculations for 2021-22'!E40</f>
        <v>SD</v>
      </c>
      <c r="D40" s="160" t="str">
        <f>'Calculations for 2021-22'!F40</f>
        <v>P1910</v>
      </c>
      <c r="E40" s="120" t="str">
        <f>'Calculations for 2021-22'!H40</f>
        <v>Breckland</v>
      </c>
    </row>
    <row r="41" spans="2:5">
      <c r="B41" s="121" t="str">
        <f>'Calculations for 2021-22'!B41</f>
        <v>E5033</v>
      </c>
      <c r="C41" s="160" t="str">
        <f>'Calculations for 2021-22'!E41</f>
        <v>OLB</v>
      </c>
      <c r="D41" s="160" t="str">
        <f>'Calculations for 2021-22'!F41</f>
        <v>P1915</v>
      </c>
      <c r="E41" s="120" t="str">
        <f>'Calculations for 2021-22'!H41</f>
        <v>Brent</v>
      </c>
    </row>
    <row r="42" spans="2:5">
      <c r="B42" s="121" t="str">
        <f>'Calculations for 2021-22'!B42</f>
        <v>E1533</v>
      </c>
      <c r="C42" s="160" t="str">
        <f>'Calculations for 2021-22'!E42</f>
        <v>SD</v>
      </c>
      <c r="D42" s="160">
        <f>'Calculations for 2021-22'!F42</f>
        <v>0</v>
      </c>
      <c r="E42" s="120" t="str">
        <f>'Calculations for 2021-22'!H42</f>
        <v>Brentwood</v>
      </c>
    </row>
    <row r="43" spans="2:5">
      <c r="B43" s="121" t="str">
        <f>'Calculations for 2021-22'!B43</f>
        <v>E1401</v>
      </c>
      <c r="C43" s="160" t="str">
        <f>'Calculations for 2021-22'!E43</f>
        <v>UNINFIR</v>
      </c>
      <c r="D43" s="160">
        <f>'Calculations for 2021-22'!F43</f>
        <v>0</v>
      </c>
      <c r="E43" s="120" t="str">
        <f>'Calculations for 2021-22'!H43</f>
        <v>Brighton &amp; Hove</v>
      </c>
    </row>
    <row r="44" spans="2:5">
      <c r="B44" s="121" t="str">
        <f>'Calculations for 2021-22'!B44</f>
        <v>E0102</v>
      </c>
      <c r="C44" s="160" t="str">
        <f>'Calculations for 2021-22'!E44</f>
        <v>UNINFIR</v>
      </c>
      <c r="D44" s="160" t="str">
        <f>'Calculations for 2021-22'!F44</f>
        <v>P1704</v>
      </c>
      <c r="E44" s="120" t="str">
        <f>'Calculations for 2021-22'!H44</f>
        <v>Bristol</v>
      </c>
    </row>
    <row r="45" spans="2:5">
      <c r="B45" s="121" t="str">
        <f>'Calculations for 2021-22'!B45</f>
        <v>E2632</v>
      </c>
      <c r="C45" s="160" t="str">
        <f>'Calculations for 2021-22'!E45</f>
        <v>SD</v>
      </c>
      <c r="D45" s="160" t="str">
        <f>'Calculations for 2021-22'!F45</f>
        <v>P1910</v>
      </c>
      <c r="E45" s="120" t="str">
        <f>'Calculations for 2021-22'!H45</f>
        <v>Broadland</v>
      </c>
    </row>
    <row r="46" spans="2:5">
      <c r="B46" s="121" t="str">
        <f>'Calculations for 2021-22'!B46</f>
        <v>E5034</v>
      </c>
      <c r="C46" s="160" t="str">
        <f>'Calculations for 2021-22'!E46</f>
        <v>OLB</v>
      </c>
      <c r="D46" s="160" t="str">
        <f>'Calculations for 2021-22'!F46</f>
        <v>P1915</v>
      </c>
      <c r="E46" s="120" t="str">
        <f>'Calculations for 2021-22'!H46</f>
        <v>Bromley</v>
      </c>
    </row>
    <row r="47" spans="2:5">
      <c r="B47" s="121" t="str">
        <f>'Calculations for 2021-22'!B47</f>
        <v>E1831</v>
      </c>
      <c r="C47" s="160" t="str">
        <f>'Calculations for 2021-22'!E47</f>
        <v>SD</v>
      </c>
      <c r="D47" s="160" t="str">
        <f>'Calculations for 2021-22'!F47</f>
        <v>P1901</v>
      </c>
      <c r="E47" s="120" t="str">
        <f>'Calculations for 2021-22'!H47</f>
        <v>Bromsgrove</v>
      </c>
    </row>
    <row r="48" spans="2:5">
      <c r="B48" s="121" t="str">
        <f>'Calculations for 2021-22'!B48</f>
        <v>E1931</v>
      </c>
      <c r="C48" s="160" t="str">
        <f>'Calculations for 2021-22'!E48</f>
        <v>SD</v>
      </c>
      <c r="D48" s="160" t="str">
        <f>'Calculations for 2021-22'!F48</f>
        <v>P1905</v>
      </c>
      <c r="E48" s="120" t="str">
        <f>'Calculations for 2021-22'!H48</f>
        <v>Broxbourne</v>
      </c>
    </row>
    <row r="49" spans="2:5">
      <c r="B49" s="121" t="str">
        <f>'Calculations for 2021-22'!B49</f>
        <v>E3033</v>
      </c>
      <c r="C49" s="160" t="str">
        <f>'Calculations for 2021-22'!E49</f>
        <v>SD</v>
      </c>
      <c r="D49" s="160">
        <f>'Calculations for 2021-22'!F49</f>
        <v>0</v>
      </c>
      <c r="E49" s="120" t="str">
        <f>'Calculations for 2021-22'!H49</f>
        <v>Broxtowe</v>
      </c>
    </row>
    <row r="50" spans="2:5">
      <c r="B50" s="121">
        <f>'Calculations for 2021-22'!B384</f>
        <v>0</v>
      </c>
      <c r="C50" s="160" t="str">
        <f>'Calculations for 2021-22'!E50</f>
        <v>SCNFIR</v>
      </c>
      <c r="D50" s="160" t="str">
        <f>'Calculations for 2021-22'!F50</f>
        <v>P1904</v>
      </c>
      <c r="E50" s="120" t="str">
        <f>'Calculations for 2021-22'!H384</f>
        <v>Buckinghamshire</v>
      </c>
    </row>
    <row r="51" spans="2:5">
      <c r="B51" s="121" t="str">
        <f>'Calculations for 2021-22'!B50</f>
        <v>E0421</v>
      </c>
      <c r="C51" s="160" t="str">
        <f>'Calculations for 2021-22'!E50</f>
        <v>SCNFIR</v>
      </c>
      <c r="D51" s="160" t="str">
        <f>'Calculations for 2021-22'!F50</f>
        <v>P1904</v>
      </c>
      <c r="E51" s="120" t="str">
        <f>'Calculations for 2021-22'!H50</f>
        <v>Buckinghamshire County Council</v>
      </c>
    </row>
    <row r="52" spans="2:5">
      <c r="B52" s="121" t="str">
        <f>'Calculations for 2021-22'!B51</f>
        <v>E6104</v>
      </c>
      <c r="C52" s="160" t="str">
        <f>'Calculations for 2021-22'!E51</f>
        <v>SFIR</v>
      </c>
      <c r="D52" s="160">
        <f>'Calculations for 2021-22'!F51</f>
        <v>0</v>
      </c>
      <c r="E52" s="120" t="str">
        <f>'Calculations for 2021-22'!H51</f>
        <v>Buckinghamshire Fire</v>
      </c>
    </row>
    <row r="53" spans="2:5">
      <c r="B53" s="121" t="str">
        <f>'Calculations for 2021-22'!B52</f>
        <v>E2333</v>
      </c>
      <c r="C53" s="160" t="str">
        <f>'Calculations for 2021-22'!E52</f>
        <v>SD</v>
      </c>
      <c r="D53" s="160" t="str">
        <f>'Calculations for 2021-22'!F52</f>
        <v>P1909</v>
      </c>
      <c r="E53" s="120" t="str">
        <f>'Calculations for 2021-22'!H52</f>
        <v>Burnley</v>
      </c>
    </row>
    <row r="54" spans="2:5">
      <c r="B54" s="121" t="str">
        <f>'Calculations for 2021-22'!B53</f>
        <v>E4202</v>
      </c>
      <c r="C54" s="160" t="str">
        <f>'Calculations for 2021-22'!E53</f>
        <v>MD</v>
      </c>
      <c r="D54" s="160" t="str">
        <f>'Calculations for 2021-22'!F53</f>
        <v>P1701</v>
      </c>
      <c r="E54" s="120" t="str">
        <f>'Calculations for 2021-22'!H53</f>
        <v>Bury</v>
      </c>
    </row>
    <row r="55" spans="2:5">
      <c r="B55" s="121" t="str">
        <f>'Calculations for 2021-22'!B54</f>
        <v>E4702</v>
      </c>
      <c r="C55" s="160" t="str">
        <f>'Calculations for 2021-22'!E54</f>
        <v>MD</v>
      </c>
      <c r="D55" s="160" t="str">
        <f>'Calculations for 2021-22'!F54</f>
        <v>P1912</v>
      </c>
      <c r="E55" s="120" t="str">
        <f>'Calculations for 2021-22'!H54</f>
        <v>Calderdale</v>
      </c>
    </row>
    <row r="56" spans="2:5">
      <c r="B56" s="121" t="str">
        <f>'Calculations for 2021-22'!B55</f>
        <v>E0531</v>
      </c>
      <c r="C56" s="160" t="str">
        <f>'Calculations for 2021-22'!E55</f>
        <v>SD</v>
      </c>
      <c r="D56" s="160">
        <f>'Calculations for 2021-22'!F55</f>
        <v>0</v>
      </c>
      <c r="E56" s="120" t="str">
        <f>'Calculations for 2021-22'!H55</f>
        <v>Cambridge</v>
      </c>
    </row>
    <row r="57" spans="2:5">
      <c r="B57" s="121" t="str">
        <f>'Calculations for 2021-22'!B56</f>
        <v>E0521</v>
      </c>
      <c r="C57" s="160" t="str">
        <f>'Calculations for 2021-22'!E56</f>
        <v>SCNFIR</v>
      </c>
      <c r="D57" s="160">
        <f>'Calculations for 2021-22'!F56</f>
        <v>0</v>
      </c>
      <c r="E57" s="120" t="str">
        <f>'Calculations for 2021-22'!H56</f>
        <v>Cambridgeshire</v>
      </c>
    </row>
    <row r="58" spans="2:5">
      <c r="B58" s="121" t="str">
        <f>'Calculations for 2021-22'!B57</f>
        <v>E6105</v>
      </c>
      <c r="C58" s="160" t="str">
        <f>'Calculations for 2021-22'!E57</f>
        <v>SFIR</v>
      </c>
      <c r="D58" s="160">
        <f>'Calculations for 2021-22'!F57</f>
        <v>0</v>
      </c>
      <c r="E58" s="120" t="str">
        <f>'Calculations for 2021-22'!H57</f>
        <v>Cambridgeshire Fire</v>
      </c>
    </row>
    <row r="59" spans="2:5">
      <c r="B59" s="121" t="str">
        <f>'Calculations for 2021-22'!B58</f>
        <v>E5011</v>
      </c>
      <c r="C59" s="160" t="str">
        <f>'Calculations for 2021-22'!E58</f>
        <v>ILB</v>
      </c>
      <c r="D59" s="160" t="str">
        <f>'Calculations for 2021-22'!F58</f>
        <v>P1915</v>
      </c>
      <c r="E59" s="120" t="str">
        <f>'Calculations for 2021-22'!H58</f>
        <v>Camden</v>
      </c>
    </row>
    <row r="60" spans="2:5">
      <c r="B60" s="121" t="str">
        <f>'Calculations for 2021-22'!B59</f>
        <v>E3431</v>
      </c>
      <c r="C60" s="160" t="str">
        <f>'Calculations for 2021-22'!E59</f>
        <v>SD</v>
      </c>
      <c r="D60" s="160" t="str">
        <f>'Calculations for 2021-22'!F59</f>
        <v>P1902</v>
      </c>
      <c r="E60" s="120" t="str">
        <f>'Calculations for 2021-22'!H59</f>
        <v>Cannock Chase</v>
      </c>
    </row>
    <row r="61" spans="2:5">
      <c r="B61" s="121" t="str">
        <f>'Calculations for 2021-22'!B60</f>
        <v>E2232</v>
      </c>
      <c r="C61" s="160" t="str">
        <f>'Calculations for 2021-22'!E60</f>
        <v>SD</v>
      </c>
      <c r="D61" s="160">
        <f>'Calculations for 2021-22'!F60</f>
        <v>0</v>
      </c>
      <c r="E61" s="120" t="str">
        <f>'Calculations for 2021-22'!H60</f>
        <v>Canterbury</v>
      </c>
    </row>
    <row r="62" spans="2:5">
      <c r="B62" s="121" t="str">
        <f>'Calculations for 2021-22'!B61</f>
        <v>E0933</v>
      </c>
      <c r="C62" s="160" t="str">
        <f>'Calculations for 2021-22'!E61</f>
        <v>SD</v>
      </c>
      <c r="D62" s="160">
        <f>'Calculations for 2021-22'!F61</f>
        <v>0</v>
      </c>
      <c r="E62" s="120" t="str">
        <f>'Calculations for 2021-22'!H61</f>
        <v>Carlisle</v>
      </c>
    </row>
    <row r="63" spans="2:5">
      <c r="B63" s="121" t="str">
        <f>'Calculations for 2021-22'!B62</f>
        <v>E1534</v>
      </c>
      <c r="C63" s="160" t="str">
        <f>'Calculations for 2021-22'!E62</f>
        <v>SD</v>
      </c>
      <c r="D63" s="160">
        <f>'Calculations for 2021-22'!F62</f>
        <v>0</v>
      </c>
      <c r="E63" s="120" t="str">
        <f>'Calculations for 2021-22'!H62</f>
        <v>Castle Point</v>
      </c>
    </row>
    <row r="64" spans="2:5">
      <c r="B64" s="121" t="str">
        <f>'Calculations for 2021-22'!B63</f>
        <v>E0203</v>
      </c>
      <c r="C64" s="160" t="str">
        <f>'Calculations for 2021-22'!E63</f>
        <v>UNINFIR</v>
      </c>
      <c r="D64" s="160">
        <f>'Calculations for 2021-22'!F63</f>
        <v>0</v>
      </c>
      <c r="E64" s="120" t="str">
        <f>'Calculations for 2021-22'!H63</f>
        <v>Central Bedfordshire</v>
      </c>
    </row>
    <row r="65" spans="2:5">
      <c r="B65" s="121" t="str">
        <f>'Calculations for 2021-22'!B64</f>
        <v>E2432</v>
      </c>
      <c r="C65" s="160" t="str">
        <f>'Calculations for 2021-22'!E64</f>
        <v>SD</v>
      </c>
      <c r="D65" s="160" t="str">
        <f>'Calculations for 2021-22'!F64</f>
        <v>P1913</v>
      </c>
      <c r="E65" s="120" t="str">
        <f>'Calculations for 2021-22'!H64</f>
        <v>Charnwood</v>
      </c>
    </row>
    <row r="66" spans="2:5">
      <c r="B66" s="121" t="str">
        <f>'Calculations for 2021-22'!B65</f>
        <v>E1535</v>
      </c>
      <c r="C66" s="160" t="str">
        <f>'Calculations for 2021-22'!E65</f>
        <v>SD</v>
      </c>
      <c r="D66" s="160">
        <f>'Calculations for 2021-22'!F65</f>
        <v>0</v>
      </c>
      <c r="E66" s="120" t="str">
        <f>'Calculations for 2021-22'!H65</f>
        <v>Chelmsford</v>
      </c>
    </row>
    <row r="67" spans="2:5">
      <c r="B67" s="121" t="str">
        <f>'Calculations for 2021-22'!B66</f>
        <v>E1631</v>
      </c>
      <c r="C67" s="160" t="str">
        <f>'Calculations for 2021-22'!E66</f>
        <v>SD</v>
      </c>
      <c r="D67" s="160">
        <f>'Calculations for 2021-22'!F66</f>
        <v>0</v>
      </c>
      <c r="E67" s="120" t="str">
        <f>'Calculations for 2021-22'!H66</f>
        <v>Cheltenham</v>
      </c>
    </row>
    <row r="68" spans="2:5">
      <c r="B68" s="121" t="str">
        <f>'Calculations for 2021-22'!B67</f>
        <v>E3131</v>
      </c>
      <c r="C68" s="160" t="str">
        <f>'Calculations for 2021-22'!E67</f>
        <v>SD</v>
      </c>
      <c r="D68" s="160">
        <f>'Calculations for 2021-22'!F67</f>
        <v>0</v>
      </c>
      <c r="E68" s="120" t="str">
        <f>'Calculations for 2021-22'!H67</f>
        <v>Cherwell</v>
      </c>
    </row>
    <row r="69" spans="2:5">
      <c r="B69" s="121" t="str">
        <f>'Calculations for 2021-22'!B68</f>
        <v>E0603</v>
      </c>
      <c r="C69" s="160" t="str">
        <f>'Calculations for 2021-22'!E68</f>
        <v>UNINFIR</v>
      </c>
      <c r="D69" s="160">
        <f>'Calculations for 2021-22'!F68</f>
        <v>0</v>
      </c>
      <c r="E69" s="120" t="str">
        <f>'Calculations for 2021-22'!H68</f>
        <v>Cheshire East</v>
      </c>
    </row>
    <row r="70" spans="2:5">
      <c r="B70" s="121" t="str">
        <f>'Calculations for 2021-22'!B69</f>
        <v>E6106</v>
      </c>
      <c r="C70" s="160" t="str">
        <f>'Calculations for 2021-22'!E69</f>
        <v>SFIR</v>
      </c>
      <c r="D70" s="160">
        <f>'Calculations for 2021-22'!F69</f>
        <v>0</v>
      </c>
      <c r="E70" s="120" t="str">
        <f>'Calculations for 2021-22'!H69</f>
        <v>Cheshire Fire</v>
      </c>
    </row>
    <row r="71" spans="2:5">
      <c r="B71" s="121" t="str">
        <f>'Calculations for 2021-22'!B70</f>
        <v>E0604</v>
      </c>
      <c r="C71" s="160" t="str">
        <f>'Calculations for 2021-22'!E70</f>
        <v>UNINFIR</v>
      </c>
      <c r="D71" s="160">
        <f>'Calculations for 2021-22'!F70</f>
        <v>0</v>
      </c>
      <c r="E71" s="120" t="str">
        <f>'Calculations for 2021-22'!H70</f>
        <v>Cheshire West and Chester</v>
      </c>
    </row>
    <row r="72" spans="2:5">
      <c r="B72" s="121" t="str">
        <f>'Calculations for 2021-22'!B71</f>
        <v>E1033</v>
      </c>
      <c r="C72" s="160" t="str">
        <f>'Calculations for 2021-22'!E71</f>
        <v>SD</v>
      </c>
      <c r="D72" s="160">
        <f>'Calculations for 2021-22'!F71</f>
        <v>0</v>
      </c>
      <c r="E72" s="120" t="str">
        <f>'Calculations for 2021-22'!H71</f>
        <v>Chesterfield</v>
      </c>
    </row>
    <row r="73" spans="2:5">
      <c r="B73" s="121" t="str">
        <f>'Calculations for 2021-22'!B72</f>
        <v>E3833</v>
      </c>
      <c r="C73" s="160" t="str">
        <f>'Calculations for 2021-22'!E72</f>
        <v>SD</v>
      </c>
      <c r="D73" s="160" t="str">
        <f>'Calculations for 2021-22'!F72</f>
        <v>P1908</v>
      </c>
      <c r="E73" s="120" t="str">
        <f>'Calculations for 2021-22'!H72</f>
        <v>Chichester</v>
      </c>
    </row>
    <row r="74" spans="2:5">
      <c r="B74" s="121" t="str">
        <f>'Calculations for 2021-22'!B73</f>
        <v>E0432</v>
      </c>
      <c r="C74" s="160" t="str">
        <f>'Calculations for 2021-22'!E73</f>
        <v>SD</v>
      </c>
      <c r="D74" s="160" t="str">
        <f>'Calculations for 2021-22'!F73</f>
        <v>P1904</v>
      </c>
      <c r="E74" s="120" t="str">
        <f>'Calculations for 2021-22'!H73</f>
        <v>Chiltern</v>
      </c>
    </row>
    <row r="75" spans="2:5">
      <c r="B75" s="121" t="str">
        <f>'Calculations for 2021-22'!B74</f>
        <v>E2334</v>
      </c>
      <c r="C75" s="160" t="str">
        <f>'Calculations for 2021-22'!E74</f>
        <v>SD</v>
      </c>
      <c r="D75" s="160" t="str">
        <f>'Calculations for 2021-22'!F74</f>
        <v>P1909</v>
      </c>
      <c r="E75" s="120" t="str">
        <f>'Calculations for 2021-22'!H74</f>
        <v>Chorley</v>
      </c>
    </row>
    <row r="76" spans="2:5">
      <c r="B76" s="121" t="str">
        <f>'Calculations for 2021-22'!B75</f>
        <v>E5010</v>
      </c>
      <c r="C76" s="160" t="str">
        <f>'Calculations for 2021-22'!E75</f>
        <v>ILB</v>
      </c>
      <c r="D76" s="160" t="str">
        <f>'Calculations for 2021-22'!F75</f>
        <v>P1915</v>
      </c>
      <c r="E76" s="120" t="str">
        <f>'Calculations for 2021-22'!H75</f>
        <v>City of London</v>
      </c>
    </row>
    <row r="77" spans="2:5">
      <c r="B77" s="121" t="str">
        <f>'Calculations for 2021-22'!B76</f>
        <v>E6107</v>
      </c>
      <c r="C77" s="160" t="str">
        <f>'Calculations for 2021-22'!E76</f>
        <v>SFIR</v>
      </c>
      <c r="D77" s="160">
        <f>'Calculations for 2021-22'!F76</f>
        <v>0</v>
      </c>
      <c r="E77" s="120" t="str">
        <f>'Calculations for 2021-22'!H76</f>
        <v>Cleveland Fire Authority</v>
      </c>
    </row>
    <row r="78" spans="2:5">
      <c r="B78" s="121" t="str">
        <f>'Calculations for 2021-22'!B77</f>
        <v>E1536</v>
      </c>
      <c r="C78" s="160" t="str">
        <f>'Calculations for 2021-22'!E77</f>
        <v>SD</v>
      </c>
      <c r="D78" s="160">
        <f>'Calculations for 2021-22'!F77</f>
        <v>0</v>
      </c>
      <c r="E78" s="120" t="str">
        <f>'Calculations for 2021-22'!H77</f>
        <v>Colchester</v>
      </c>
    </row>
    <row r="79" spans="2:5">
      <c r="B79" s="121" t="str">
        <f>'Calculations for 2021-22'!B78</f>
        <v>E0934</v>
      </c>
      <c r="C79" s="160" t="str">
        <f>'Calculations for 2021-22'!E78</f>
        <v>SD</v>
      </c>
      <c r="D79" s="160">
        <f>'Calculations for 2021-22'!F78</f>
        <v>0</v>
      </c>
      <c r="E79" s="120" t="str">
        <f>'Calculations for 2021-22'!H78</f>
        <v>Copeland</v>
      </c>
    </row>
    <row r="80" spans="2:5">
      <c r="B80" s="121" t="str">
        <f>'Calculations for 2021-22'!B79</f>
        <v>E2831</v>
      </c>
      <c r="C80" s="160" t="str">
        <f>'Calculations for 2021-22'!E79</f>
        <v>SD</v>
      </c>
      <c r="D80" s="160" t="str">
        <f>'Calculations for 2021-22'!F79</f>
        <v>P1907</v>
      </c>
      <c r="E80" s="120" t="str">
        <f>'Calculations for 2021-22'!H79</f>
        <v>Corby</v>
      </c>
    </row>
    <row r="81" spans="2:5">
      <c r="B81" s="121" t="str">
        <f>'Calculations for 2021-22'!B80</f>
        <v>E0801</v>
      </c>
      <c r="C81" s="160" t="str">
        <f>'Calculations for 2021-22'!E80</f>
        <v>UNIFIR</v>
      </c>
      <c r="D81" s="160" t="str">
        <f>'Calculations for 2021-22'!F80</f>
        <v>P1705</v>
      </c>
      <c r="E81" s="120" t="str">
        <f>'Calculations for 2021-22'!H80</f>
        <v>Cornwall</v>
      </c>
    </row>
    <row r="82" spans="2:5">
      <c r="B82" s="121" t="str">
        <f>'Calculations for 2021-22'!B81</f>
        <v>E1632</v>
      </c>
      <c r="C82" s="160" t="str">
        <f>'Calculations for 2021-22'!E81</f>
        <v>SD</v>
      </c>
      <c r="D82" s="160">
        <f>'Calculations for 2021-22'!F81</f>
        <v>0</v>
      </c>
      <c r="E82" s="120" t="str">
        <f>'Calculations for 2021-22'!H81</f>
        <v>Cotswold</v>
      </c>
    </row>
    <row r="83" spans="2:5">
      <c r="B83" s="121" t="str">
        <f>'Calculations for 2021-22'!B83</f>
        <v>E4602</v>
      </c>
      <c r="C83" s="160" t="str">
        <f>'Calculations for 2021-22'!E83</f>
        <v>MD</v>
      </c>
      <c r="D83" s="160" t="str">
        <f>'Calculations for 2021-22'!F83</f>
        <v>P1703</v>
      </c>
      <c r="E83" s="120" t="str">
        <f>'Calculations for 2021-22'!H83</f>
        <v>Coventry</v>
      </c>
    </row>
    <row r="84" spans="2:5">
      <c r="B84" s="121" t="str">
        <f>'Calculations for 2021-22'!B84</f>
        <v>E2731</v>
      </c>
      <c r="C84" s="160" t="str">
        <f>'Calculations for 2021-22'!E84</f>
        <v>SD</v>
      </c>
      <c r="D84" s="160" t="str">
        <f>'Calculations for 2021-22'!F84</f>
        <v>P1912</v>
      </c>
      <c r="E84" s="120" t="str">
        <f>'Calculations for 2021-22'!H84</f>
        <v>Craven</v>
      </c>
    </row>
    <row r="85" spans="2:5">
      <c r="B85" s="121" t="str">
        <f>'Calculations for 2021-22'!B85</f>
        <v>E3834</v>
      </c>
      <c r="C85" s="160" t="str">
        <f>'Calculations for 2021-22'!E85</f>
        <v>SD</v>
      </c>
      <c r="D85" s="160" t="str">
        <f>'Calculations for 2021-22'!F85</f>
        <v>P1908</v>
      </c>
      <c r="E85" s="120" t="str">
        <f>'Calculations for 2021-22'!H85</f>
        <v>Crawley</v>
      </c>
    </row>
    <row r="86" spans="2:5">
      <c r="B86" s="121" t="str">
        <f>'Calculations for 2021-22'!B86</f>
        <v>E5035</v>
      </c>
      <c r="C86" s="160" t="str">
        <f>'Calculations for 2021-22'!E86</f>
        <v>OLB</v>
      </c>
      <c r="D86" s="160" t="str">
        <f>'Calculations for 2021-22'!F86</f>
        <v>P1915</v>
      </c>
      <c r="E86" s="120" t="str">
        <f>'Calculations for 2021-22'!H86</f>
        <v>Croydon</v>
      </c>
    </row>
    <row r="87" spans="2:5">
      <c r="B87" s="121" t="str">
        <f>'Calculations for 2021-22'!B87</f>
        <v>E0920</v>
      </c>
      <c r="C87" s="160" t="str">
        <f>'Calculations for 2021-22'!E87</f>
        <v>SCFIR</v>
      </c>
      <c r="D87" s="160">
        <f>'Calculations for 2021-22'!F87</f>
        <v>0</v>
      </c>
      <c r="E87" s="120" t="str">
        <f>'Calculations for 2021-22'!H87</f>
        <v>Cumbria</v>
      </c>
    </row>
    <row r="88" spans="2:5">
      <c r="B88" s="121" t="str">
        <f>'Calculations for 2021-22'!B88</f>
        <v>E1932</v>
      </c>
      <c r="C88" s="160" t="str">
        <f>'Calculations for 2021-22'!E88</f>
        <v>SD</v>
      </c>
      <c r="D88" s="160" t="str">
        <f>'Calculations for 2021-22'!F88</f>
        <v>P1905</v>
      </c>
      <c r="E88" s="120" t="str">
        <f>'Calculations for 2021-22'!H88</f>
        <v>Dacorum</v>
      </c>
    </row>
    <row r="89" spans="2:5">
      <c r="B89" s="121" t="str">
        <f>'Calculations for 2021-22'!B89</f>
        <v>E1301</v>
      </c>
      <c r="C89" s="160" t="str">
        <f>'Calculations for 2021-22'!E89</f>
        <v>UNINFIR</v>
      </c>
      <c r="D89" s="160">
        <f>'Calculations for 2021-22'!F89</f>
        <v>0</v>
      </c>
      <c r="E89" s="120" t="str">
        <f>'Calculations for 2021-22'!H89</f>
        <v>Darlington</v>
      </c>
    </row>
    <row r="90" spans="2:5">
      <c r="B90" s="121" t="str">
        <f>'Calculations for 2021-22'!B90</f>
        <v>E2233</v>
      </c>
      <c r="C90" s="160" t="str">
        <f>'Calculations for 2021-22'!E90</f>
        <v>SD</v>
      </c>
      <c r="D90" s="160">
        <f>'Calculations for 2021-22'!F90</f>
        <v>0</v>
      </c>
      <c r="E90" s="120" t="str">
        <f>'Calculations for 2021-22'!H90</f>
        <v>Dartford</v>
      </c>
    </row>
    <row r="91" spans="2:5">
      <c r="B91" s="121" t="str">
        <f>'Calculations for 2021-22'!B91</f>
        <v>E2832</v>
      </c>
      <c r="C91" s="160" t="str">
        <f>'Calculations for 2021-22'!E91</f>
        <v>SD</v>
      </c>
      <c r="D91" s="160" t="str">
        <f>'Calculations for 2021-22'!F91</f>
        <v>P1907</v>
      </c>
      <c r="E91" s="120" t="str">
        <f>'Calculations for 2021-22'!H91</f>
        <v>Daventry</v>
      </c>
    </row>
    <row r="92" spans="2:5">
      <c r="B92" s="121" t="str">
        <f>'Calculations for 2021-22'!B92</f>
        <v>E1001</v>
      </c>
      <c r="C92" s="160" t="str">
        <f>'Calculations for 2021-22'!E92</f>
        <v>UNINFIR</v>
      </c>
      <c r="D92" s="160">
        <f>'Calculations for 2021-22'!F92</f>
        <v>0</v>
      </c>
      <c r="E92" s="120" t="str">
        <f>'Calculations for 2021-22'!H92</f>
        <v>Derby</v>
      </c>
    </row>
    <row r="93" spans="2:5">
      <c r="B93" s="121" t="str">
        <f>'Calculations for 2021-22'!B93</f>
        <v>E1021</v>
      </c>
      <c r="C93" s="160" t="str">
        <f>'Calculations for 2021-22'!E93</f>
        <v>SCNFIR</v>
      </c>
      <c r="D93" s="160">
        <f>'Calculations for 2021-22'!F93</f>
        <v>0</v>
      </c>
      <c r="E93" s="120" t="str">
        <f>'Calculations for 2021-22'!H93</f>
        <v>Derbyshire</v>
      </c>
    </row>
    <row r="94" spans="2:5">
      <c r="B94" s="121" t="str">
        <f>'Calculations for 2021-22'!B94</f>
        <v>E1035</v>
      </c>
      <c r="C94" s="160" t="str">
        <f>'Calculations for 2021-22'!E94</f>
        <v>SD</v>
      </c>
      <c r="D94" s="160">
        <f>'Calculations for 2021-22'!F94</f>
        <v>0</v>
      </c>
      <c r="E94" s="120" t="str">
        <f>'Calculations for 2021-22'!H94</f>
        <v>Derbyshire Dales</v>
      </c>
    </row>
    <row r="95" spans="2:5">
      <c r="B95" s="121" t="str">
        <f>'Calculations for 2021-22'!B95</f>
        <v>E6110</v>
      </c>
      <c r="C95" s="160" t="str">
        <f>'Calculations for 2021-22'!E95</f>
        <v>SFIR</v>
      </c>
      <c r="D95" s="160">
        <f>'Calculations for 2021-22'!F95</f>
        <v>0</v>
      </c>
      <c r="E95" s="120" t="str">
        <f>'Calculations for 2021-22'!H95</f>
        <v>Derbyshire Fire</v>
      </c>
    </row>
    <row r="96" spans="2:5">
      <c r="B96" s="121" t="str">
        <f>'Calculations for 2021-22'!B96</f>
        <v>E1121</v>
      </c>
      <c r="C96" s="160" t="str">
        <f>'Calculations for 2021-22'!E96</f>
        <v>SCNFIR</v>
      </c>
      <c r="D96" s="160">
        <f>'Calculations for 2021-22'!F96</f>
        <v>0</v>
      </c>
      <c r="E96" s="120" t="str">
        <f>'Calculations for 2021-22'!H96</f>
        <v>Devon</v>
      </c>
    </row>
    <row r="97" spans="2:5">
      <c r="B97" s="121" t="str">
        <f>'Calculations for 2021-22'!B97</f>
        <v>E6161</v>
      </c>
      <c r="C97" s="160" t="str">
        <f>'Calculations for 2021-22'!E97</f>
        <v>SFIR</v>
      </c>
      <c r="D97" s="160">
        <f>'Calculations for 2021-22'!F97</f>
        <v>0</v>
      </c>
      <c r="E97" s="120" t="str">
        <f>'Calculations for 2021-22'!H97</f>
        <v>Devon &amp; Somerset Fire</v>
      </c>
    </row>
    <row r="98" spans="2:5">
      <c r="B98" s="121" t="str">
        <f>'Calculations for 2021-22'!B98</f>
        <v>E4402</v>
      </c>
      <c r="C98" s="160" t="str">
        <f>'Calculations for 2021-22'!E98</f>
        <v>MD</v>
      </c>
      <c r="D98" s="160">
        <f>'Calculations for 2021-22'!F98</f>
        <v>0</v>
      </c>
      <c r="E98" s="120" t="str">
        <f>'Calculations for 2021-22'!H98</f>
        <v>Doncaster</v>
      </c>
    </row>
    <row r="99" spans="2:5">
      <c r="B99" s="121" t="str">
        <f>'Calculations for 2021-22'!B100</f>
        <v>E6162</v>
      </c>
      <c r="C99" s="160" t="str">
        <f>'Calculations for 2021-22'!E100</f>
        <v>SFIR</v>
      </c>
      <c r="D99" s="160">
        <f>'Calculations for 2021-22'!F100</f>
        <v>0</v>
      </c>
      <c r="E99" s="120" t="str">
        <f>'Calculations for 2021-22'!H100</f>
        <v>Dorset &amp; Wiltshire Fire</v>
      </c>
    </row>
    <row r="100" spans="2:5">
      <c r="B100" s="121" t="str">
        <f>'Calculations for 2021-22'!B99</f>
        <v>E1203</v>
      </c>
      <c r="C100" s="160" t="str">
        <f>'Calculations for 2021-22'!E99</f>
        <v>UNINFIR</v>
      </c>
      <c r="D100" s="160">
        <f>'Calculations for 2021-22'!F99</f>
        <v>0</v>
      </c>
      <c r="E100" s="120" t="str">
        <f>'Calculations for 2021-22'!H99</f>
        <v>Dorset Council</v>
      </c>
    </row>
    <row r="101" spans="2:5">
      <c r="B101" s="121" t="str">
        <f>'Calculations for 2021-22'!B101</f>
        <v>E2234</v>
      </c>
      <c r="C101" s="160" t="str">
        <f>'Calculations for 2021-22'!E101</f>
        <v>SD</v>
      </c>
      <c r="D101" s="160">
        <f>'Calculations for 2021-22'!F101</f>
        <v>0</v>
      </c>
      <c r="E101" s="120" t="str">
        <f>'Calculations for 2021-22'!H101</f>
        <v>Dover</v>
      </c>
    </row>
    <row r="102" spans="2:5">
      <c r="B102" s="121" t="str">
        <f>'Calculations for 2021-22'!B102</f>
        <v>E4603</v>
      </c>
      <c r="C102" s="160" t="str">
        <f>'Calculations for 2021-22'!E102</f>
        <v>MD</v>
      </c>
      <c r="D102" s="160" t="str">
        <f>'Calculations for 2021-22'!F102</f>
        <v>P1703</v>
      </c>
      <c r="E102" s="120" t="str">
        <f>'Calculations for 2021-22'!H102</f>
        <v>Dudley</v>
      </c>
    </row>
    <row r="103" spans="2:5">
      <c r="B103" s="121" t="str">
        <f>'Calculations for 2021-22'!B82</f>
        <v>E1302</v>
      </c>
      <c r="C103" s="160" t="str">
        <f>'Calculations for 2021-22'!E82</f>
        <v>UNINFIR</v>
      </c>
      <c r="D103" s="160">
        <f>'Calculations for 2021-22'!F82</f>
        <v>0</v>
      </c>
      <c r="E103" s="120" t="str">
        <f>'Calculations for 2021-22'!H82</f>
        <v>Durham</v>
      </c>
    </row>
    <row r="104" spans="2:5">
      <c r="B104" s="121" t="str">
        <f>'Calculations for 2021-22'!B103</f>
        <v>E6113</v>
      </c>
      <c r="C104" s="160" t="str">
        <f>'Calculations for 2021-22'!E103</f>
        <v>SFIR</v>
      </c>
      <c r="D104" s="160">
        <f>'Calculations for 2021-22'!F103</f>
        <v>0</v>
      </c>
      <c r="E104" s="120" t="str">
        <f>'Calculations for 2021-22'!H103</f>
        <v>Durham Fire</v>
      </c>
    </row>
    <row r="105" spans="2:5">
      <c r="B105" s="121" t="str">
        <f>'Calculations for 2021-22'!B104</f>
        <v>E5036</v>
      </c>
      <c r="C105" s="160" t="str">
        <f>'Calculations for 2021-22'!E104</f>
        <v>OLB</v>
      </c>
      <c r="D105" s="160" t="str">
        <f>'Calculations for 2021-22'!F104</f>
        <v>P1915</v>
      </c>
      <c r="E105" s="120" t="str">
        <f>'Calculations for 2021-22'!H104</f>
        <v>Ealing</v>
      </c>
    </row>
    <row r="106" spans="2:5">
      <c r="B106" s="121" t="str">
        <f>'Calculations for 2021-22'!B105</f>
        <v>E0532</v>
      </c>
      <c r="C106" s="160" t="str">
        <f>'Calculations for 2021-22'!E105</f>
        <v>SD</v>
      </c>
      <c r="D106" s="160">
        <f>'Calculations for 2021-22'!F105</f>
        <v>0</v>
      </c>
      <c r="E106" s="120" t="str">
        <f>'Calculations for 2021-22'!H105</f>
        <v>East Cambridgeshire</v>
      </c>
    </row>
    <row r="107" spans="2:5">
      <c r="B107" s="121" t="str">
        <f>'Calculations for 2021-22'!B106</f>
        <v>E1131</v>
      </c>
      <c r="C107" s="160" t="str">
        <f>'Calculations for 2021-22'!E106</f>
        <v>SD</v>
      </c>
      <c r="D107" s="160">
        <f>'Calculations for 2021-22'!F106</f>
        <v>0</v>
      </c>
      <c r="E107" s="120" t="str">
        <f>'Calculations for 2021-22'!H106</f>
        <v>East Devon</v>
      </c>
    </row>
    <row r="108" spans="2:5">
      <c r="B108" s="121" t="str">
        <f>'Calculations for 2021-22'!B107</f>
        <v>E1732</v>
      </c>
      <c r="C108" s="160" t="str">
        <f>'Calculations for 2021-22'!E107</f>
        <v>SD</v>
      </c>
      <c r="D108" s="160">
        <f>'Calculations for 2021-22'!F107</f>
        <v>0</v>
      </c>
      <c r="E108" s="120" t="str">
        <f>'Calculations for 2021-22'!H107</f>
        <v>East Hampshire</v>
      </c>
    </row>
    <row r="109" spans="2:5">
      <c r="B109" s="121" t="str">
        <f>'Calculations for 2021-22'!B108</f>
        <v>E1933</v>
      </c>
      <c r="C109" s="160" t="str">
        <f>'Calculations for 2021-22'!E108</f>
        <v>SD</v>
      </c>
      <c r="D109" s="160" t="str">
        <f>'Calculations for 2021-22'!F108</f>
        <v>P1905</v>
      </c>
      <c r="E109" s="120" t="str">
        <f>'Calculations for 2021-22'!H108</f>
        <v>East Hertfordshire</v>
      </c>
    </row>
    <row r="110" spans="2:5">
      <c r="B110" s="121" t="str">
        <f>'Calculations for 2021-22'!B109</f>
        <v>E2532</v>
      </c>
      <c r="C110" s="160" t="str">
        <f>'Calculations for 2021-22'!E109</f>
        <v>SD</v>
      </c>
      <c r="D110" s="160">
        <f>'Calculations for 2021-22'!F109</f>
        <v>0</v>
      </c>
      <c r="E110" s="120" t="str">
        <f>'Calculations for 2021-22'!H109</f>
        <v>East Lindsey</v>
      </c>
    </row>
    <row r="111" spans="2:5">
      <c r="B111" s="121" t="str">
        <f>'Calculations for 2021-22'!B110</f>
        <v>E2833</v>
      </c>
      <c r="C111" s="160" t="str">
        <f>'Calculations for 2021-22'!E110</f>
        <v>SD</v>
      </c>
      <c r="D111" s="160" t="str">
        <f>'Calculations for 2021-22'!F110</f>
        <v>P1907</v>
      </c>
      <c r="E111" s="120" t="str">
        <f>'Calculations for 2021-22'!H110</f>
        <v>East Northamptonshire</v>
      </c>
    </row>
    <row r="112" spans="2:5">
      <c r="B112" s="121" t="str">
        <f>'Calculations for 2021-22'!B111</f>
        <v>E2001</v>
      </c>
      <c r="C112" s="160" t="str">
        <f>'Calculations for 2021-22'!E111</f>
        <v>UNINFIR</v>
      </c>
      <c r="D112" s="160">
        <f>'Calculations for 2021-22'!F111</f>
        <v>0</v>
      </c>
      <c r="E112" s="120" t="str">
        <f>'Calculations for 2021-22'!H111</f>
        <v>East Riding of Yorkshire</v>
      </c>
    </row>
    <row r="113" spans="2:5">
      <c r="B113" s="121" t="str">
        <f>'Calculations for 2021-22'!B112</f>
        <v>E3432</v>
      </c>
      <c r="C113" s="160" t="str">
        <f>'Calculations for 2021-22'!E112</f>
        <v>SD</v>
      </c>
      <c r="D113" s="160" t="str">
        <f>'Calculations for 2021-22'!F112</f>
        <v>P1902</v>
      </c>
      <c r="E113" s="120" t="str">
        <f>'Calculations for 2021-22'!H112</f>
        <v>East Staffordshire</v>
      </c>
    </row>
    <row r="114" spans="2:5">
      <c r="B114" s="121" t="str">
        <f>'Calculations for 2021-22'!B113</f>
        <v>E3538</v>
      </c>
      <c r="C114" s="160" t="str">
        <f>'Calculations for 2021-22'!E113</f>
        <v>SD</v>
      </c>
      <c r="D114" s="160">
        <f>'Calculations for 2021-22'!F113</f>
        <v>0</v>
      </c>
      <c r="E114" s="120" t="str">
        <f>'Calculations for 2021-22'!H113</f>
        <v>East Suffolk</v>
      </c>
    </row>
    <row r="115" spans="2:5">
      <c r="B115" s="121" t="str">
        <f>'Calculations for 2021-22'!B114</f>
        <v>E1421</v>
      </c>
      <c r="C115" s="160" t="str">
        <f>'Calculations for 2021-22'!E114</f>
        <v>SCNFIR</v>
      </c>
      <c r="D115" s="160" t="str">
        <f>'Calculations for 2021-22'!F114</f>
        <v>P1914</v>
      </c>
      <c r="E115" s="120" t="str">
        <f>'Calculations for 2021-22'!H114</f>
        <v>East Sussex</v>
      </c>
    </row>
    <row r="116" spans="2:5">
      <c r="B116" s="121" t="str">
        <f>'Calculations for 2021-22'!B115</f>
        <v>E6114</v>
      </c>
      <c r="C116" s="160" t="str">
        <f>'Calculations for 2021-22'!E115</f>
        <v>SFIR</v>
      </c>
      <c r="D116" s="160" t="str">
        <f>'Calculations for 2021-22'!F115</f>
        <v>P1914</v>
      </c>
      <c r="E116" s="120" t="str">
        <f>'Calculations for 2021-22'!H115</f>
        <v>East Sussex Fire</v>
      </c>
    </row>
    <row r="117" spans="2:5">
      <c r="B117" s="121" t="str">
        <f>'Calculations for 2021-22'!B116</f>
        <v>E1432</v>
      </c>
      <c r="C117" s="160" t="str">
        <f>'Calculations for 2021-22'!E116</f>
        <v>SD</v>
      </c>
      <c r="D117" s="160" t="str">
        <f>'Calculations for 2021-22'!F116</f>
        <v>P1914</v>
      </c>
      <c r="E117" s="120" t="str">
        <f>'Calculations for 2021-22'!H116</f>
        <v>Eastbourne</v>
      </c>
    </row>
    <row r="118" spans="2:5">
      <c r="B118" s="121" t="str">
        <f>'Calculations for 2021-22'!B117</f>
        <v>E1733</v>
      </c>
      <c r="C118" s="160" t="str">
        <f>'Calculations for 2021-22'!E117</f>
        <v>SD</v>
      </c>
      <c r="D118" s="160">
        <f>'Calculations for 2021-22'!F117</f>
        <v>0</v>
      </c>
      <c r="E118" s="120" t="str">
        <f>'Calculations for 2021-22'!H117</f>
        <v>Eastleigh</v>
      </c>
    </row>
    <row r="119" spans="2:5">
      <c r="B119" s="121" t="str">
        <f>'Calculations for 2021-22'!B118</f>
        <v>E0935</v>
      </c>
      <c r="C119" s="160" t="str">
        <f>'Calculations for 2021-22'!E118</f>
        <v>SD</v>
      </c>
      <c r="D119" s="160">
        <f>'Calculations for 2021-22'!F118</f>
        <v>0</v>
      </c>
      <c r="E119" s="120" t="str">
        <f>'Calculations for 2021-22'!H118</f>
        <v>Eden</v>
      </c>
    </row>
    <row r="120" spans="2:5">
      <c r="B120" s="121" t="str">
        <f>'Calculations for 2021-22'!B119</f>
        <v>E3631</v>
      </c>
      <c r="C120" s="160" t="str">
        <f>'Calculations for 2021-22'!E119</f>
        <v>SD</v>
      </c>
      <c r="D120" s="160">
        <f>'Calculations for 2021-22'!F119</f>
        <v>0</v>
      </c>
      <c r="E120" s="120" t="str">
        <f>'Calculations for 2021-22'!H119</f>
        <v>Elmbridge</v>
      </c>
    </row>
    <row r="121" spans="2:5">
      <c r="B121" s="121" t="str">
        <f>'Calculations for 2021-22'!B120</f>
        <v>E5037</v>
      </c>
      <c r="C121" s="160" t="str">
        <f>'Calculations for 2021-22'!E120</f>
        <v>OLB</v>
      </c>
      <c r="D121" s="160" t="str">
        <f>'Calculations for 2021-22'!F120</f>
        <v>P1915</v>
      </c>
      <c r="E121" s="120" t="str">
        <f>'Calculations for 2021-22'!H120</f>
        <v>Enfield</v>
      </c>
    </row>
    <row r="122" spans="2:5">
      <c r="B122" s="121" t="str">
        <f>'Calculations for 2021-22'!B121</f>
        <v>E1537</v>
      </c>
      <c r="C122" s="160" t="str">
        <f>'Calculations for 2021-22'!E121</f>
        <v>SD</v>
      </c>
      <c r="D122" s="160">
        <f>'Calculations for 2021-22'!F121</f>
        <v>0</v>
      </c>
      <c r="E122" s="120" t="str">
        <f>'Calculations for 2021-22'!H121</f>
        <v>Epping Forest</v>
      </c>
    </row>
    <row r="123" spans="2:5">
      <c r="B123" s="121" t="str">
        <f>'Calculations for 2021-22'!B122</f>
        <v>E3632</v>
      </c>
      <c r="C123" s="160" t="str">
        <f>'Calculations for 2021-22'!E122</f>
        <v>SD</v>
      </c>
      <c r="D123" s="160">
        <f>'Calculations for 2021-22'!F122</f>
        <v>0</v>
      </c>
      <c r="E123" s="120" t="str">
        <f>'Calculations for 2021-22'!H122</f>
        <v>Epsom and Ewell</v>
      </c>
    </row>
    <row r="124" spans="2:5">
      <c r="B124" s="121" t="str">
        <f>'Calculations for 2021-22'!B123</f>
        <v>E1036</v>
      </c>
      <c r="C124" s="160" t="str">
        <f>'Calculations for 2021-22'!E123</f>
        <v>SD</v>
      </c>
      <c r="D124" s="160">
        <f>'Calculations for 2021-22'!F123</f>
        <v>0</v>
      </c>
      <c r="E124" s="120" t="str">
        <f>'Calculations for 2021-22'!H123</f>
        <v>Erewash</v>
      </c>
    </row>
    <row r="125" spans="2:5">
      <c r="B125" s="121" t="str">
        <f>'Calculations for 2021-22'!B124</f>
        <v>E1521</v>
      </c>
      <c r="C125" s="160" t="str">
        <f>'Calculations for 2021-22'!E124</f>
        <v>SCNFIR</v>
      </c>
      <c r="D125" s="160">
        <f>'Calculations for 2021-22'!F124</f>
        <v>0</v>
      </c>
      <c r="E125" s="120" t="str">
        <f>'Calculations for 2021-22'!H124</f>
        <v>Essex</v>
      </c>
    </row>
    <row r="126" spans="2:5">
      <c r="B126" s="121" t="str">
        <f>'Calculations for 2021-22'!B125</f>
        <v>E6115</v>
      </c>
      <c r="C126" s="160" t="str">
        <f>'Calculations for 2021-22'!E125</f>
        <v>SFIR</v>
      </c>
      <c r="D126" s="160">
        <f>'Calculations for 2021-22'!F125</f>
        <v>0</v>
      </c>
      <c r="E126" s="120" t="str">
        <f>'Calculations for 2021-22'!H125</f>
        <v>Essex Fire</v>
      </c>
    </row>
    <row r="127" spans="2:5">
      <c r="B127" s="121" t="str">
        <f>'Calculations for 2021-22'!B126</f>
        <v>E1132</v>
      </c>
      <c r="C127" s="160" t="str">
        <f>'Calculations for 2021-22'!E126</f>
        <v>SD</v>
      </c>
      <c r="D127" s="160">
        <f>'Calculations for 2021-22'!F126</f>
        <v>0</v>
      </c>
      <c r="E127" s="120" t="str">
        <f>'Calculations for 2021-22'!H126</f>
        <v>Exeter</v>
      </c>
    </row>
    <row r="128" spans="2:5">
      <c r="B128" s="121" t="str">
        <f>'Calculations for 2021-22'!B127</f>
        <v>E1734</v>
      </c>
      <c r="C128" s="160" t="str">
        <f>'Calculations for 2021-22'!E127</f>
        <v>SD</v>
      </c>
      <c r="D128" s="160">
        <f>'Calculations for 2021-22'!F127</f>
        <v>0</v>
      </c>
      <c r="E128" s="120" t="str">
        <f>'Calculations for 2021-22'!H127</f>
        <v>Fareham</v>
      </c>
    </row>
    <row r="129" spans="2:5">
      <c r="B129" s="121" t="str">
        <f>'Calculations for 2021-22'!B128</f>
        <v>E0533</v>
      </c>
      <c r="C129" s="160" t="str">
        <f>'Calculations for 2021-22'!E128</f>
        <v>SD</v>
      </c>
      <c r="D129" s="160">
        <f>'Calculations for 2021-22'!F128</f>
        <v>0</v>
      </c>
      <c r="E129" s="120" t="str">
        <f>'Calculations for 2021-22'!H128</f>
        <v>Fenland</v>
      </c>
    </row>
    <row r="130" spans="2:5">
      <c r="B130" s="121" t="str">
        <f>'Calculations for 2021-22'!B277</f>
        <v>E2240</v>
      </c>
      <c r="C130" s="160" t="str">
        <f>'Calculations for 2021-22'!E277</f>
        <v>SD</v>
      </c>
      <c r="D130" s="160">
        <f>'Calculations for 2021-22'!F277</f>
        <v>0</v>
      </c>
      <c r="E130" s="120" t="str">
        <f>'Calculations for 2021-22'!H277</f>
        <v>Folkestone and Hythe**</v>
      </c>
    </row>
    <row r="131" spans="2:5">
      <c r="B131" s="121" t="str">
        <f>'Calculations for 2021-22'!B129</f>
        <v>E1633</v>
      </c>
      <c r="C131" s="160" t="str">
        <f>'Calculations for 2021-22'!E129</f>
        <v>SD</v>
      </c>
      <c r="D131" s="160">
        <f>'Calculations for 2021-22'!F129</f>
        <v>0</v>
      </c>
      <c r="E131" s="120" t="str">
        <f>'Calculations for 2021-22'!H129</f>
        <v>Forest of Dean</v>
      </c>
    </row>
    <row r="132" spans="2:5">
      <c r="B132" s="121" t="str">
        <f>'Calculations for 2021-22'!B130</f>
        <v>E2335</v>
      </c>
      <c r="C132" s="160" t="str">
        <f>'Calculations for 2021-22'!E130</f>
        <v>SD</v>
      </c>
      <c r="D132" s="160" t="str">
        <f>'Calculations for 2021-22'!F130</f>
        <v>P1909</v>
      </c>
      <c r="E132" s="120" t="str">
        <f>'Calculations for 2021-22'!H130</f>
        <v>Fylde</v>
      </c>
    </row>
    <row r="133" spans="2:5">
      <c r="B133" s="121" t="str">
        <f>'Calculations for 2021-22'!B131</f>
        <v>E4501</v>
      </c>
      <c r="C133" s="160" t="str">
        <f>'Calculations for 2021-22'!E131</f>
        <v>MD</v>
      </c>
      <c r="D133" s="160">
        <f>'Calculations for 2021-22'!F131</f>
        <v>0</v>
      </c>
      <c r="E133" s="120" t="str">
        <f>'Calculations for 2021-22'!H131</f>
        <v>Gateshead</v>
      </c>
    </row>
    <row r="134" spans="2:5">
      <c r="B134" s="121" t="str">
        <f>'Calculations for 2021-22'!B132</f>
        <v>E3034</v>
      </c>
      <c r="C134" s="160" t="str">
        <f>'Calculations for 2021-22'!E132</f>
        <v>SD</v>
      </c>
      <c r="D134" s="160">
        <f>'Calculations for 2021-22'!F132</f>
        <v>0</v>
      </c>
      <c r="E134" s="120" t="str">
        <f>'Calculations for 2021-22'!H132</f>
        <v>Gedling</v>
      </c>
    </row>
    <row r="135" spans="2:5">
      <c r="B135" s="121" t="str">
        <f>'Calculations for 2021-22'!B133</f>
        <v>E1634</v>
      </c>
      <c r="C135" s="160" t="str">
        <f>'Calculations for 2021-22'!E133</f>
        <v>SD</v>
      </c>
      <c r="D135" s="160">
        <f>'Calculations for 2021-22'!F133</f>
        <v>0</v>
      </c>
      <c r="E135" s="120" t="str">
        <f>'Calculations for 2021-22'!H133</f>
        <v>Gloucester</v>
      </c>
    </row>
    <row r="136" spans="2:5">
      <c r="B136" s="121" t="str">
        <f>'Calculations for 2021-22'!B134</f>
        <v>E1620</v>
      </c>
      <c r="C136" s="160" t="str">
        <f>'Calculations for 2021-22'!E134</f>
        <v>SCFIR</v>
      </c>
      <c r="D136" s="160">
        <f>'Calculations for 2021-22'!F134</f>
        <v>0</v>
      </c>
      <c r="E136" s="120" t="str">
        <f>'Calculations for 2021-22'!H134</f>
        <v>Gloucestershire</v>
      </c>
    </row>
    <row r="137" spans="2:5">
      <c r="B137" s="121" t="str">
        <f>'Calculations for 2021-22'!B135</f>
        <v>E1735</v>
      </c>
      <c r="C137" s="160" t="str">
        <f>'Calculations for 2021-22'!E135</f>
        <v>SD</v>
      </c>
      <c r="D137" s="160">
        <f>'Calculations for 2021-22'!F135</f>
        <v>0</v>
      </c>
      <c r="E137" s="120" t="str">
        <f>'Calculations for 2021-22'!H135</f>
        <v>Gosport</v>
      </c>
    </row>
    <row r="138" spans="2:5">
      <c r="B138" s="121" t="str">
        <f>'Calculations for 2021-22'!B136</f>
        <v>E2236</v>
      </c>
      <c r="C138" s="160" t="str">
        <f>'Calculations for 2021-22'!E136</f>
        <v>SD</v>
      </c>
      <c r="D138" s="160">
        <f>'Calculations for 2021-22'!F136</f>
        <v>0</v>
      </c>
      <c r="E138" s="120" t="str">
        <f>'Calculations for 2021-22'!H136</f>
        <v>Gravesham</v>
      </c>
    </row>
    <row r="139" spans="2:5">
      <c r="B139" s="121" t="str">
        <f>'Calculations for 2021-22'!B137</f>
        <v>E2633</v>
      </c>
      <c r="C139" s="160" t="str">
        <f>'Calculations for 2021-22'!E137</f>
        <v>SD</v>
      </c>
      <c r="D139" s="160" t="str">
        <f>'Calculations for 2021-22'!F137</f>
        <v>P1910</v>
      </c>
      <c r="E139" s="120" t="str">
        <f>'Calculations for 2021-22'!H137</f>
        <v>Great Yarmouth</v>
      </c>
    </row>
    <row r="140" spans="2:5">
      <c r="B140" s="121" t="str">
        <f>'Calculations for 2021-22'!B138</f>
        <v>E5100</v>
      </c>
      <c r="C140" s="160" t="str">
        <f>'Calculations for 2021-22'!E138</f>
        <v>GLA</v>
      </c>
      <c r="D140" s="160" t="str">
        <f>'Calculations for 2021-22'!F138</f>
        <v>P1915</v>
      </c>
      <c r="E140" s="120" t="str">
        <f>'Calculations for 2021-22'!H138</f>
        <v>Greater London Authority</v>
      </c>
    </row>
    <row r="141" spans="2:5">
      <c r="B141" s="121" t="str">
        <f>'Calculations for 2021-22'!B381</f>
        <v>E6348</v>
      </c>
      <c r="C141" s="160" t="str">
        <f>'Calculations for 2021-22'!E381</f>
        <v>CA</v>
      </c>
      <c r="D141" s="160" t="str">
        <f>'Calculations for 2021-22'!F381</f>
        <v>P1701</v>
      </c>
      <c r="E141" s="120" t="str">
        <f>'Calculations for 2021-22'!H381</f>
        <v>Greater Manchester Combined Authority</v>
      </c>
    </row>
    <row r="142" spans="2:5">
      <c r="B142" s="121" t="str">
        <f>'Calculations for 2021-22'!B139</f>
        <v>E5012</v>
      </c>
      <c r="C142" s="160" t="str">
        <f>'Calculations for 2021-22'!E139</f>
        <v>ILB</v>
      </c>
      <c r="D142" s="160" t="str">
        <f>'Calculations for 2021-22'!F139</f>
        <v>P1915</v>
      </c>
      <c r="E142" s="120" t="str">
        <f>'Calculations for 2021-22'!H139</f>
        <v>Greenwich</v>
      </c>
    </row>
    <row r="143" spans="2:5">
      <c r="B143" s="121" t="str">
        <f>'Calculations for 2021-22'!B140</f>
        <v>E3633</v>
      </c>
      <c r="C143" s="160" t="str">
        <f>'Calculations for 2021-22'!E140</f>
        <v>SD</v>
      </c>
      <c r="D143" s="160">
        <f>'Calculations for 2021-22'!F140</f>
        <v>0</v>
      </c>
      <c r="E143" s="120" t="str">
        <f>'Calculations for 2021-22'!H140</f>
        <v>Guildford</v>
      </c>
    </row>
    <row r="144" spans="2:5">
      <c r="B144" s="121" t="str">
        <f>'Calculations for 2021-22'!B141</f>
        <v>E5013</v>
      </c>
      <c r="C144" s="160" t="str">
        <f>'Calculations for 2021-22'!E141</f>
        <v>ILB</v>
      </c>
      <c r="D144" s="160" t="str">
        <f>'Calculations for 2021-22'!F141</f>
        <v>P1915</v>
      </c>
      <c r="E144" s="120" t="str">
        <f>'Calculations for 2021-22'!H141</f>
        <v>Hackney</v>
      </c>
    </row>
    <row r="145" spans="2:5">
      <c r="B145" s="121" t="str">
        <f>'Calculations for 2021-22'!B142</f>
        <v>E0601</v>
      </c>
      <c r="C145" s="160" t="str">
        <f>'Calculations for 2021-22'!E142</f>
        <v>UNINFIR</v>
      </c>
      <c r="D145" s="160" t="str">
        <f>'Calculations for 2021-22'!F142</f>
        <v>P1702</v>
      </c>
      <c r="E145" s="120" t="str">
        <f>'Calculations for 2021-22'!H142</f>
        <v>Halton</v>
      </c>
    </row>
    <row r="146" spans="2:5">
      <c r="B146" s="121" t="str">
        <f>'Calculations for 2021-22'!B143</f>
        <v>E2732</v>
      </c>
      <c r="C146" s="160" t="str">
        <f>'Calculations for 2021-22'!E143</f>
        <v>SD</v>
      </c>
      <c r="D146" s="160" t="str">
        <f>'Calculations for 2021-22'!F143</f>
        <v>P1912</v>
      </c>
      <c r="E146" s="120" t="str">
        <f>'Calculations for 2021-22'!H143</f>
        <v>Hambleton</v>
      </c>
    </row>
    <row r="147" spans="2:5">
      <c r="B147" s="121" t="str">
        <f>'Calculations for 2021-22'!B144</f>
        <v>E5014</v>
      </c>
      <c r="C147" s="160" t="str">
        <f>'Calculations for 2021-22'!E144</f>
        <v>ILB</v>
      </c>
      <c r="D147" s="160" t="str">
        <f>'Calculations for 2021-22'!F144</f>
        <v>P1915</v>
      </c>
      <c r="E147" s="120" t="str">
        <f>'Calculations for 2021-22'!H144</f>
        <v>Hammersmith and Fulham</v>
      </c>
    </row>
    <row r="148" spans="2:5">
      <c r="B148" s="121" t="str">
        <f>'Calculations for 2021-22'!B145</f>
        <v>E1721</v>
      </c>
      <c r="C148" s="160" t="str">
        <f>'Calculations for 2021-22'!E145</f>
        <v>SCNFIR</v>
      </c>
      <c r="D148" s="160">
        <f>'Calculations for 2021-22'!F145</f>
        <v>0</v>
      </c>
      <c r="E148" s="120" t="str">
        <f>'Calculations for 2021-22'!H145</f>
        <v>Hampshire</v>
      </c>
    </row>
    <row r="149" spans="2:5">
      <c r="B149" s="121" t="str">
        <f>'Calculations for 2021-22'!D386</f>
        <v>E6163</v>
      </c>
      <c r="C149" s="160" t="str">
        <f>'Calculations for 2021-22'!E386</f>
        <v>FIR</v>
      </c>
      <c r="D149" s="160">
        <f>'Calculations for 2021-22'!F386</f>
        <v>0</v>
      </c>
      <c r="E149" s="120" t="str">
        <f>'Calculations for 2021-22'!H386</f>
        <v>Hampshire and Isle of Wight Fire and Rescue</v>
      </c>
    </row>
    <row r="150" spans="2:5">
      <c r="B150" s="121" t="str">
        <f>'Calculations for 2021-22'!B146</f>
        <v>E6117</v>
      </c>
      <c r="C150" s="160" t="str">
        <f>'Calculations for 2021-22'!E146</f>
        <v>SFIR</v>
      </c>
      <c r="D150" s="160">
        <f>'Calculations for 2021-22'!F146</f>
        <v>0</v>
      </c>
      <c r="E150" s="120" t="str">
        <f>'Calculations for 2021-22'!H146</f>
        <v>Hampshire Fire</v>
      </c>
    </row>
    <row r="151" spans="2:5">
      <c r="B151" s="121" t="str">
        <f>'Calculations for 2021-22'!B147</f>
        <v>E2433</v>
      </c>
      <c r="C151" s="160" t="str">
        <f>'Calculations for 2021-22'!E147</f>
        <v>SD</v>
      </c>
      <c r="D151" s="160" t="str">
        <f>'Calculations for 2021-22'!F147</f>
        <v>P1913</v>
      </c>
      <c r="E151" s="120" t="str">
        <f>'Calculations for 2021-22'!H147</f>
        <v>Harborough</v>
      </c>
    </row>
    <row r="152" spans="2:5">
      <c r="B152" s="121" t="str">
        <f>'Calculations for 2021-22'!B148</f>
        <v>E5038</v>
      </c>
      <c r="C152" s="160" t="str">
        <f>'Calculations for 2021-22'!E148</f>
        <v>OLB</v>
      </c>
      <c r="D152" s="160" t="str">
        <f>'Calculations for 2021-22'!F148</f>
        <v>P1915</v>
      </c>
      <c r="E152" s="120" t="str">
        <f>'Calculations for 2021-22'!H148</f>
        <v>Haringey</v>
      </c>
    </row>
    <row r="153" spans="2:5">
      <c r="B153" s="121" t="str">
        <f>'Calculations for 2021-22'!B149</f>
        <v>E1538</v>
      </c>
      <c r="C153" s="160" t="str">
        <f>'Calculations for 2021-22'!E149</f>
        <v>SD</v>
      </c>
      <c r="D153" s="160">
        <f>'Calculations for 2021-22'!F149</f>
        <v>0</v>
      </c>
      <c r="E153" s="120" t="str">
        <f>'Calculations for 2021-22'!H149</f>
        <v>Harlow</v>
      </c>
    </row>
    <row r="154" spans="2:5">
      <c r="B154" s="121" t="str">
        <f>'Calculations for 2021-22'!B150</f>
        <v>E2753</v>
      </c>
      <c r="C154" s="160" t="str">
        <f>'Calculations for 2021-22'!E150</f>
        <v>SD</v>
      </c>
      <c r="D154" s="160" t="str">
        <f>'Calculations for 2021-22'!F150</f>
        <v>P1912</v>
      </c>
      <c r="E154" s="120" t="str">
        <f>'Calculations for 2021-22'!H150</f>
        <v>Harrogate</v>
      </c>
    </row>
    <row r="155" spans="2:5">
      <c r="B155" s="121" t="str">
        <f>'Calculations for 2021-22'!B151</f>
        <v>E5039</v>
      </c>
      <c r="C155" s="160" t="str">
        <f>'Calculations for 2021-22'!E151</f>
        <v>OLB</v>
      </c>
      <c r="D155" s="160" t="str">
        <f>'Calculations for 2021-22'!F151</f>
        <v>P1915</v>
      </c>
      <c r="E155" s="120" t="str">
        <f>'Calculations for 2021-22'!H151</f>
        <v>Harrow</v>
      </c>
    </row>
    <row r="156" spans="2:5">
      <c r="B156" s="121" t="str">
        <f>'Calculations for 2021-22'!B152</f>
        <v>E1736</v>
      </c>
      <c r="C156" s="160" t="str">
        <f>'Calculations for 2021-22'!E152</f>
        <v>SD</v>
      </c>
      <c r="D156" s="160">
        <f>'Calculations for 2021-22'!F152</f>
        <v>0</v>
      </c>
      <c r="E156" s="120" t="str">
        <f>'Calculations for 2021-22'!H152</f>
        <v>Hart</v>
      </c>
    </row>
    <row r="157" spans="2:5">
      <c r="B157" s="121" t="str">
        <f>'Calculations for 2021-22'!B153</f>
        <v>E0701</v>
      </c>
      <c r="C157" s="160" t="str">
        <f>'Calculations for 2021-22'!E153</f>
        <v>UNINFIR</v>
      </c>
      <c r="D157" s="160">
        <f>'Calculations for 2021-22'!F153</f>
        <v>0</v>
      </c>
      <c r="E157" s="120" t="str">
        <f>'Calculations for 2021-22'!H153</f>
        <v>Hartlepool</v>
      </c>
    </row>
    <row r="158" spans="2:5">
      <c r="B158" s="121" t="str">
        <f>'Calculations for 2021-22'!B154</f>
        <v>E1433</v>
      </c>
      <c r="C158" s="160" t="str">
        <f>'Calculations for 2021-22'!E154</f>
        <v>SD</v>
      </c>
      <c r="D158" s="160" t="str">
        <f>'Calculations for 2021-22'!F154</f>
        <v>P1914</v>
      </c>
      <c r="E158" s="120" t="str">
        <f>'Calculations for 2021-22'!H154</f>
        <v>Hastings</v>
      </c>
    </row>
    <row r="159" spans="2:5">
      <c r="B159" s="121" t="str">
        <f>'Calculations for 2021-22'!B155</f>
        <v>E1737</v>
      </c>
      <c r="C159" s="160" t="str">
        <f>'Calculations for 2021-22'!E155</f>
        <v>SD</v>
      </c>
      <c r="D159" s="160">
        <f>'Calculations for 2021-22'!F155</f>
        <v>0</v>
      </c>
      <c r="E159" s="120" t="str">
        <f>'Calculations for 2021-22'!H155</f>
        <v>Havant</v>
      </c>
    </row>
    <row r="160" spans="2:5">
      <c r="B160" s="121" t="str">
        <f>'Calculations for 2021-22'!B156</f>
        <v>E5040</v>
      </c>
      <c r="C160" s="160" t="str">
        <f>'Calculations for 2021-22'!E156</f>
        <v>OLB</v>
      </c>
      <c r="D160" s="160" t="str">
        <f>'Calculations for 2021-22'!F156</f>
        <v>P1915</v>
      </c>
      <c r="E160" s="120" t="str">
        <f>'Calculations for 2021-22'!H156</f>
        <v>Havering</v>
      </c>
    </row>
    <row r="161" spans="2:5">
      <c r="B161" s="121" t="str">
        <f>'Calculations for 2021-22'!B157</f>
        <v>E6118</v>
      </c>
      <c r="C161" s="160" t="str">
        <f>'Calculations for 2021-22'!E157</f>
        <v>SFIR</v>
      </c>
      <c r="D161" s="160">
        <f>'Calculations for 2021-22'!F157</f>
        <v>0</v>
      </c>
      <c r="E161" s="120" t="str">
        <f>'Calculations for 2021-22'!H157</f>
        <v>Hereford and Worcester Fire</v>
      </c>
    </row>
    <row r="162" spans="2:5">
      <c r="B162" s="121" t="str">
        <f>'Calculations for 2021-22'!B158</f>
        <v>E1801</v>
      </c>
      <c r="C162" s="160" t="str">
        <f>'Calculations for 2021-22'!E158</f>
        <v>UNINFIR</v>
      </c>
      <c r="D162" s="160">
        <f>'Calculations for 2021-22'!F158</f>
        <v>0</v>
      </c>
      <c r="E162" s="120" t="str">
        <f>'Calculations for 2021-22'!H158</f>
        <v>Herefordshire</v>
      </c>
    </row>
    <row r="163" spans="2:5">
      <c r="B163" s="121" t="str">
        <f>'Calculations for 2021-22'!B159</f>
        <v>E1920</v>
      </c>
      <c r="C163" s="160" t="str">
        <f>'Calculations for 2021-22'!E159</f>
        <v>SCFIR</v>
      </c>
      <c r="D163" s="160" t="str">
        <f>'Calculations for 2021-22'!F159</f>
        <v>P1905</v>
      </c>
      <c r="E163" s="120" t="str">
        <f>'Calculations for 2021-22'!H159</f>
        <v>Hertfordshire</v>
      </c>
    </row>
    <row r="164" spans="2:5">
      <c r="B164" s="121" t="str">
        <f>'Calculations for 2021-22'!B160</f>
        <v>E1934</v>
      </c>
      <c r="C164" s="160" t="str">
        <f>'Calculations for 2021-22'!E160</f>
        <v>SD</v>
      </c>
      <c r="D164" s="160" t="str">
        <f>'Calculations for 2021-22'!F160</f>
        <v>P1905</v>
      </c>
      <c r="E164" s="120" t="str">
        <f>'Calculations for 2021-22'!H160</f>
        <v>Hertsmere</v>
      </c>
    </row>
    <row r="165" spans="2:5">
      <c r="B165" s="121" t="str">
        <f>'Calculations for 2021-22'!B161</f>
        <v>E1037</v>
      </c>
      <c r="C165" s="160" t="str">
        <f>'Calculations for 2021-22'!E161</f>
        <v>SD</v>
      </c>
      <c r="D165" s="160">
        <f>'Calculations for 2021-22'!F161</f>
        <v>0</v>
      </c>
      <c r="E165" s="120" t="str">
        <f>'Calculations for 2021-22'!H161</f>
        <v>High Peak</v>
      </c>
    </row>
    <row r="166" spans="2:5">
      <c r="B166" s="121" t="str">
        <f>'Calculations for 2021-22'!B162</f>
        <v>E5041</v>
      </c>
      <c r="C166" s="160" t="str">
        <f>'Calculations for 2021-22'!E162</f>
        <v>OLB</v>
      </c>
      <c r="D166" s="160" t="str">
        <f>'Calculations for 2021-22'!F162</f>
        <v>P1915</v>
      </c>
      <c r="E166" s="120" t="str">
        <f>'Calculations for 2021-22'!H162</f>
        <v>Hillingdon</v>
      </c>
    </row>
    <row r="167" spans="2:5">
      <c r="B167" s="121" t="str">
        <f>'Calculations for 2021-22'!B163</f>
        <v>E2434</v>
      </c>
      <c r="C167" s="160" t="str">
        <f>'Calculations for 2021-22'!E163</f>
        <v>SD</v>
      </c>
      <c r="D167" s="160" t="str">
        <f>'Calculations for 2021-22'!F163</f>
        <v>P1913</v>
      </c>
      <c r="E167" s="120" t="str">
        <f>'Calculations for 2021-22'!H163</f>
        <v>Hinckley and Bosworth</v>
      </c>
    </row>
    <row r="168" spans="2:5">
      <c r="B168" s="121" t="str">
        <f>'Calculations for 2021-22'!B164</f>
        <v>E3835</v>
      </c>
      <c r="C168" s="160" t="str">
        <f>'Calculations for 2021-22'!E164</f>
        <v>SD</v>
      </c>
      <c r="D168" s="160" t="str">
        <f>'Calculations for 2021-22'!F164</f>
        <v>P1908</v>
      </c>
      <c r="E168" s="120" t="str">
        <f>'Calculations for 2021-22'!H164</f>
        <v>Horsham</v>
      </c>
    </row>
    <row r="169" spans="2:5">
      <c r="B169" s="121" t="str">
        <f>'Calculations for 2021-22'!B165</f>
        <v>E5042</v>
      </c>
      <c r="C169" s="160" t="str">
        <f>'Calculations for 2021-22'!E165</f>
        <v>OLB</v>
      </c>
      <c r="D169" s="160" t="str">
        <f>'Calculations for 2021-22'!F165</f>
        <v>P1915</v>
      </c>
      <c r="E169" s="120" t="str">
        <f>'Calculations for 2021-22'!H165</f>
        <v>Hounslow</v>
      </c>
    </row>
    <row r="170" spans="2:5">
      <c r="B170" s="121" t="str">
        <f>'Calculations for 2021-22'!B166</f>
        <v>E6120</v>
      </c>
      <c r="C170" s="160" t="str">
        <f>'Calculations for 2021-22'!E166</f>
        <v>SFIR</v>
      </c>
      <c r="D170" s="160">
        <f>'Calculations for 2021-22'!F166</f>
        <v>0</v>
      </c>
      <c r="E170" s="120" t="str">
        <f>'Calculations for 2021-22'!H166</f>
        <v>Humberside Fire</v>
      </c>
    </row>
    <row r="171" spans="2:5">
      <c r="B171" s="121" t="str">
        <f>'Calculations for 2021-22'!B167</f>
        <v>E0551</v>
      </c>
      <c r="C171" s="160" t="str">
        <f>'Calculations for 2021-22'!E167</f>
        <v>SD</v>
      </c>
      <c r="D171" s="160">
        <f>'Calculations for 2021-22'!F167</f>
        <v>0</v>
      </c>
      <c r="E171" s="120" t="str">
        <f>'Calculations for 2021-22'!H167</f>
        <v>Huntingdonshire</v>
      </c>
    </row>
    <row r="172" spans="2:5">
      <c r="B172" s="121" t="str">
        <f>'Calculations for 2021-22'!B168</f>
        <v>E2336</v>
      </c>
      <c r="C172" s="160" t="str">
        <f>'Calculations for 2021-22'!E168</f>
        <v>SD</v>
      </c>
      <c r="D172" s="160" t="str">
        <f>'Calculations for 2021-22'!F168</f>
        <v>P1909</v>
      </c>
      <c r="E172" s="120" t="str">
        <f>'Calculations for 2021-22'!H168</f>
        <v>Hyndburn</v>
      </c>
    </row>
    <row r="173" spans="2:5">
      <c r="B173" s="121" t="str">
        <f>'Calculations for 2021-22'!B169</f>
        <v>E3533</v>
      </c>
      <c r="C173" s="160" t="str">
        <f>'Calculations for 2021-22'!E169</f>
        <v>SD</v>
      </c>
      <c r="D173" s="160">
        <f>'Calculations for 2021-22'!F169</f>
        <v>0</v>
      </c>
      <c r="E173" s="120" t="str">
        <f>'Calculations for 2021-22'!H169</f>
        <v>Ipswich</v>
      </c>
    </row>
    <row r="174" spans="2:5">
      <c r="B174" s="121" t="str">
        <f>'Calculations for 2021-22'!D170</f>
        <v>E2101O</v>
      </c>
      <c r="C174" s="160" t="str">
        <f>'Calculations for 2021-22'!E170</f>
        <v>UNIFIR</v>
      </c>
      <c r="D174" s="160" t="str">
        <f>'Calculations for 2021-22'!F170</f>
        <v>P1906</v>
      </c>
      <c r="E174" s="120" t="str">
        <f>'Calculations for 2021-22'!H170</f>
        <v>Isle of Wight with Fire</v>
      </c>
    </row>
    <row r="175" spans="2:5">
      <c r="B175" s="121" t="str">
        <f>'Calculations for 2021-22'!D385</f>
        <v>E2101</v>
      </c>
      <c r="C175" s="160" t="str">
        <f>'Calculations for 2021-22'!E385</f>
        <v>UNINFIR</v>
      </c>
      <c r="D175" s="160">
        <f>'Calculations for 2021-22'!F385</f>
        <v>0</v>
      </c>
      <c r="E175" s="120" t="str">
        <f>'Calculations for 2021-22'!H385</f>
        <v>Isle of Wight without Fire</v>
      </c>
    </row>
    <row r="176" spans="2:5">
      <c r="B176" s="121" t="str">
        <f>'Calculations for 2021-22'!B171</f>
        <v>E4001</v>
      </c>
      <c r="C176" s="160" t="str">
        <f>'Calculations for 2021-22'!E171</f>
        <v>UNIFIR</v>
      </c>
      <c r="D176" s="160">
        <f>'Calculations for 2021-22'!F171</f>
        <v>0</v>
      </c>
      <c r="E176" s="120" t="str">
        <f>'Calculations for 2021-22'!H171</f>
        <v>Isles of Scilly</v>
      </c>
    </row>
    <row r="177" spans="2:5">
      <c r="B177" s="121" t="str">
        <f>'Calculations for 2021-22'!B172</f>
        <v>E5015</v>
      </c>
      <c r="C177" s="160" t="str">
        <f>'Calculations for 2021-22'!E172</f>
        <v>ILB</v>
      </c>
      <c r="D177" s="160" t="str">
        <f>'Calculations for 2021-22'!F172</f>
        <v>P1915</v>
      </c>
      <c r="E177" s="120" t="str">
        <f>'Calculations for 2021-22'!H172</f>
        <v>Islington</v>
      </c>
    </row>
    <row r="178" spans="2:5">
      <c r="B178" s="121" t="str">
        <f>'Calculations for 2021-22'!B173</f>
        <v>E5016</v>
      </c>
      <c r="C178" s="160" t="str">
        <f>'Calculations for 2021-22'!E173</f>
        <v>ILB</v>
      </c>
      <c r="D178" s="160" t="str">
        <f>'Calculations for 2021-22'!F173</f>
        <v>P1915</v>
      </c>
      <c r="E178" s="120" t="str">
        <f>'Calculations for 2021-22'!H173</f>
        <v>Kensington and Chelsea</v>
      </c>
    </row>
    <row r="179" spans="2:5">
      <c r="B179" s="121" t="str">
        <f>'Calculations for 2021-22'!B174</f>
        <v>E2221</v>
      </c>
      <c r="C179" s="160" t="str">
        <f>'Calculations for 2021-22'!E174</f>
        <v>SCNFIR</v>
      </c>
      <c r="D179" s="160">
        <f>'Calculations for 2021-22'!F174</f>
        <v>0</v>
      </c>
      <c r="E179" s="120" t="str">
        <f>'Calculations for 2021-22'!H174</f>
        <v>Kent</v>
      </c>
    </row>
    <row r="180" spans="2:5">
      <c r="B180" s="121" t="str">
        <f>'Calculations for 2021-22'!B175</f>
        <v>E6122</v>
      </c>
      <c r="C180" s="160" t="str">
        <f>'Calculations for 2021-22'!E175</f>
        <v>SFIR</v>
      </c>
      <c r="D180" s="160">
        <f>'Calculations for 2021-22'!F175</f>
        <v>0</v>
      </c>
      <c r="E180" s="120" t="str">
        <f>'Calculations for 2021-22'!H175</f>
        <v>Kent Fire Authority</v>
      </c>
    </row>
    <row r="181" spans="2:5">
      <c r="B181" s="121" t="str">
        <f>'Calculations for 2021-22'!B176</f>
        <v>E2834</v>
      </c>
      <c r="C181" s="160" t="str">
        <f>'Calculations for 2021-22'!E176</f>
        <v>SD</v>
      </c>
      <c r="D181" s="160" t="str">
        <f>'Calculations for 2021-22'!F176</f>
        <v>P1907</v>
      </c>
      <c r="E181" s="120" t="str">
        <f>'Calculations for 2021-22'!H176</f>
        <v>Kettering</v>
      </c>
    </row>
    <row r="182" spans="2:5">
      <c r="B182" s="121" t="str">
        <f>'Calculations for 2021-22'!B177</f>
        <v>E2634</v>
      </c>
      <c r="C182" s="160" t="str">
        <f>'Calculations for 2021-22'!E177</f>
        <v>SD</v>
      </c>
      <c r="D182" s="160" t="str">
        <f>'Calculations for 2021-22'!F177</f>
        <v>P1910</v>
      </c>
      <c r="E182" s="120" t="str">
        <f>'Calculations for 2021-22'!H177</f>
        <v>Kings Lynn and West Norfolk</v>
      </c>
    </row>
    <row r="183" spans="2:5">
      <c r="B183" s="121" t="str">
        <f>'Calculations for 2021-22'!B178</f>
        <v>E2002</v>
      </c>
      <c r="C183" s="160" t="str">
        <f>'Calculations for 2021-22'!E178</f>
        <v>UNINFIR</v>
      </c>
      <c r="D183" s="160">
        <f>'Calculations for 2021-22'!F178</f>
        <v>0</v>
      </c>
      <c r="E183" s="120" t="str">
        <f>'Calculations for 2021-22'!H178</f>
        <v>Kingston upon Hull</v>
      </c>
    </row>
    <row r="184" spans="2:5">
      <c r="B184" s="121" t="str">
        <f>'Calculations for 2021-22'!B179</f>
        <v>E5043</v>
      </c>
      <c r="C184" s="160" t="str">
        <f>'Calculations for 2021-22'!E179</f>
        <v>OLB</v>
      </c>
      <c r="D184" s="160" t="str">
        <f>'Calculations for 2021-22'!F179</f>
        <v>P1915</v>
      </c>
      <c r="E184" s="120" t="str">
        <f>'Calculations for 2021-22'!H179</f>
        <v>Kingston upon Thames</v>
      </c>
    </row>
    <row r="185" spans="2:5">
      <c r="B185" s="121" t="str">
        <f>'Calculations for 2021-22'!B180</f>
        <v>E4703</v>
      </c>
      <c r="C185" s="160" t="str">
        <f>'Calculations for 2021-22'!E180</f>
        <v>MD</v>
      </c>
      <c r="D185" s="160" t="str">
        <f>'Calculations for 2021-22'!F180</f>
        <v>P1912</v>
      </c>
      <c r="E185" s="120" t="str">
        <f>'Calculations for 2021-22'!H180</f>
        <v>Kirklees</v>
      </c>
    </row>
    <row r="186" spans="2:5">
      <c r="B186" s="121" t="str">
        <f>'Calculations for 2021-22'!B181</f>
        <v>E4301</v>
      </c>
      <c r="C186" s="160" t="str">
        <f>'Calculations for 2021-22'!E181</f>
        <v>MD</v>
      </c>
      <c r="D186" s="160" t="str">
        <f>'Calculations for 2021-22'!F181</f>
        <v>P1702</v>
      </c>
      <c r="E186" s="120" t="str">
        <f>'Calculations for 2021-22'!H181</f>
        <v>Knowsley</v>
      </c>
    </row>
    <row r="187" spans="2:5">
      <c r="B187" s="121" t="str">
        <f>'Calculations for 2021-22'!B182</f>
        <v>E5017</v>
      </c>
      <c r="C187" s="160" t="str">
        <f>'Calculations for 2021-22'!E182</f>
        <v>ILB</v>
      </c>
      <c r="D187" s="160" t="str">
        <f>'Calculations for 2021-22'!F182</f>
        <v>P1915</v>
      </c>
      <c r="E187" s="120" t="str">
        <f>'Calculations for 2021-22'!H182</f>
        <v>Lambeth</v>
      </c>
    </row>
    <row r="188" spans="2:5">
      <c r="B188" s="121" t="str">
        <f>'Calculations for 2021-22'!B183</f>
        <v>E2321</v>
      </c>
      <c r="C188" s="160" t="str">
        <f>'Calculations for 2021-22'!E183</f>
        <v>SCNFIR</v>
      </c>
      <c r="D188" s="160" t="str">
        <f>'Calculations for 2021-22'!F183</f>
        <v>P1909</v>
      </c>
      <c r="E188" s="120" t="str">
        <f>'Calculations for 2021-22'!H183</f>
        <v>Lancashire</v>
      </c>
    </row>
    <row r="189" spans="2:5">
      <c r="B189" s="121" t="str">
        <f>'Calculations for 2021-22'!B184</f>
        <v>E6123</v>
      </c>
      <c r="C189" s="160" t="str">
        <f>'Calculations for 2021-22'!E184</f>
        <v>SFIR</v>
      </c>
      <c r="D189" s="160" t="str">
        <f>'Calculations for 2021-22'!F184</f>
        <v>P1909</v>
      </c>
      <c r="E189" s="120" t="str">
        <f>'Calculations for 2021-22'!H184</f>
        <v>Lancashire Fire</v>
      </c>
    </row>
    <row r="190" spans="2:5">
      <c r="B190" s="121" t="str">
        <f>'Calculations for 2021-22'!B185</f>
        <v>E2337</v>
      </c>
      <c r="C190" s="160" t="str">
        <f>'Calculations for 2021-22'!E185</f>
        <v>SD</v>
      </c>
      <c r="D190" s="160">
        <f>'Calculations for 2021-22'!F185</f>
        <v>0</v>
      </c>
      <c r="E190" s="120" t="str">
        <f>'Calculations for 2021-22'!H185</f>
        <v>Lancaster</v>
      </c>
    </row>
    <row r="191" spans="2:5">
      <c r="B191" s="121" t="str">
        <f>'Calculations for 2021-22'!B186</f>
        <v>E4704</v>
      </c>
      <c r="C191" s="160" t="str">
        <f>'Calculations for 2021-22'!E186</f>
        <v>MD</v>
      </c>
      <c r="D191" s="160" t="str">
        <f>'Calculations for 2021-22'!F186</f>
        <v>P1912</v>
      </c>
      <c r="E191" s="120" t="str">
        <f>'Calculations for 2021-22'!H186</f>
        <v>Leeds</v>
      </c>
    </row>
    <row r="192" spans="2:5">
      <c r="B192" s="121" t="str">
        <f>'Calculations for 2021-22'!B187</f>
        <v>E2401</v>
      </c>
      <c r="C192" s="160" t="str">
        <f>'Calculations for 2021-22'!E187</f>
        <v>UNINFIR</v>
      </c>
      <c r="D192" s="160" t="str">
        <f>'Calculations for 2021-22'!F187</f>
        <v>P1913</v>
      </c>
      <c r="E192" s="120" t="str">
        <f>'Calculations for 2021-22'!H187</f>
        <v>Leicester</v>
      </c>
    </row>
    <row r="193" spans="2:5">
      <c r="B193" s="121" t="str">
        <f>'Calculations for 2021-22'!B188</f>
        <v>E2421</v>
      </c>
      <c r="C193" s="160" t="str">
        <f>'Calculations for 2021-22'!E188</f>
        <v>SCNFIR</v>
      </c>
      <c r="D193" s="160" t="str">
        <f>'Calculations for 2021-22'!F188</f>
        <v>P1913</v>
      </c>
      <c r="E193" s="120" t="str">
        <f>'Calculations for 2021-22'!H188</f>
        <v>Leicestershire</v>
      </c>
    </row>
    <row r="194" spans="2:5">
      <c r="B194" s="121" t="str">
        <f>'Calculations for 2021-22'!B189</f>
        <v>E6124</v>
      </c>
      <c r="C194" s="160" t="str">
        <f>'Calculations for 2021-22'!E189</f>
        <v>SFIR</v>
      </c>
      <c r="D194" s="160" t="str">
        <f>'Calculations for 2021-22'!F189</f>
        <v>P1913</v>
      </c>
      <c r="E194" s="120" t="str">
        <f>'Calculations for 2021-22'!H189</f>
        <v>Leicestershire Fire</v>
      </c>
    </row>
    <row r="195" spans="2:5">
      <c r="B195" s="121" t="str">
        <f>'Calculations for 2021-22'!B190</f>
        <v>E1435</v>
      </c>
      <c r="C195" s="160" t="str">
        <f>'Calculations for 2021-22'!E190</f>
        <v>SD</v>
      </c>
      <c r="D195" s="160" t="str">
        <f>'Calculations for 2021-22'!F190</f>
        <v>P1914</v>
      </c>
      <c r="E195" s="120" t="str">
        <f>'Calculations for 2021-22'!H190</f>
        <v>Lewes</v>
      </c>
    </row>
    <row r="196" spans="2:5">
      <c r="B196" s="121" t="str">
        <f>'Calculations for 2021-22'!B191</f>
        <v>E5018</v>
      </c>
      <c r="C196" s="160" t="str">
        <f>'Calculations for 2021-22'!E191</f>
        <v>ILB</v>
      </c>
      <c r="D196" s="160" t="str">
        <f>'Calculations for 2021-22'!F191</f>
        <v>P1915</v>
      </c>
      <c r="E196" s="120" t="str">
        <f>'Calculations for 2021-22'!H191</f>
        <v>Lewisham</v>
      </c>
    </row>
    <row r="197" spans="2:5">
      <c r="B197" s="121" t="str">
        <f>'Calculations for 2021-22'!B192</f>
        <v>E3433</v>
      </c>
      <c r="C197" s="160" t="str">
        <f>'Calculations for 2021-22'!E192</f>
        <v>SD</v>
      </c>
      <c r="D197" s="160" t="str">
        <f>'Calculations for 2021-22'!F192</f>
        <v>P1902</v>
      </c>
      <c r="E197" s="120" t="str">
        <f>'Calculations for 2021-22'!H192</f>
        <v>Lichfield</v>
      </c>
    </row>
    <row r="198" spans="2:5">
      <c r="B198" s="121" t="str">
        <f>'Calculations for 2021-22'!B193</f>
        <v>E2533</v>
      </c>
      <c r="C198" s="160" t="str">
        <f>'Calculations for 2021-22'!E193</f>
        <v>SD</v>
      </c>
      <c r="D198" s="160">
        <f>'Calculations for 2021-22'!F193</f>
        <v>0</v>
      </c>
      <c r="E198" s="120" t="str">
        <f>'Calculations for 2021-22'!H193</f>
        <v>Lincoln</v>
      </c>
    </row>
    <row r="199" spans="2:5">
      <c r="B199" s="121" t="str">
        <f>'Calculations for 2021-22'!B194</f>
        <v>E2520</v>
      </c>
      <c r="C199" s="160" t="str">
        <f>'Calculations for 2021-22'!E194</f>
        <v>SCFIR</v>
      </c>
      <c r="D199" s="160">
        <f>'Calculations for 2021-22'!F194</f>
        <v>0</v>
      </c>
      <c r="E199" s="120" t="str">
        <f>'Calculations for 2021-22'!H194</f>
        <v>Lincolnshire</v>
      </c>
    </row>
    <row r="200" spans="2:5">
      <c r="B200" s="121" t="str">
        <f>'Calculations for 2021-22'!B195</f>
        <v>E4302</v>
      </c>
      <c r="C200" s="160" t="str">
        <f>'Calculations for 2021-22'!E195</f>
        <v>MD</v>
      </c>
      <c r="D200" s="160" t="str">
        <f>'Calculations for 2021-22'!F195</f>
        <v>P1702</v>
      </c>
      <c r="E200" s="120" t="str">
        <f>'Calculations for 2021-22'!H195</f>
        <v>Liverpool</v>
      </c>
    </row>
    <row r="201" spans="2:5">
      <c r="B201" s="121" t="str">
        <f>'Calculations for 2021-22'!B196</f>
        <v>E0201</v>
      </c>
      <c r="C201" s="160" t="str">
        <f>'Calculations for 2021-22'!E196</f>
        <v>UNINFIR</v>
      </c>
      <c r="D201" s="160">
        <f>'Calculations for 2021-22'!F196</f>
        <v>0</v>
      </c>
      <c r="E201" s="120" t="str">
        <f>'Calculations for 2021-22'!H196</f>
        <v>Luton</v>
      </c>
    </row>
    <row r="202" spans="2:5">
      <c r="B202" s="121" t="str">
        <f>'Calculations for 2021-22'!B197</f>
        <v>E2237</v>
      </c>
      <c r="C202" s="160" t="str">
        <f>'Calculations for 2021-22'!E197</f>
        <v>SD</v>
      </c>
      <c r="D202" s="160">
        <f>'Calculations for 2021-22'!F197</f>
        <v>0</v>
      </c>
      <c r="E202" s="120" t="str">
        <f>'Calculations for 2021-22'!H197</f>
        <v>Maidstone</v>
      </c>
    </row>
    <row r="203" spans="2:5">
      <c r="B203" s="121" t="str">
        <f>'Calculations for 2021-22'!B198</f>
        <v>E1539</v>
      </c>
      <c r="C203" s="160" t="str">
        <f>'Calculations for 2021-22'!E198</f>
        <v>SD</v>
      </c>
      <c r="D203" s="160">
        <f>'Calculations for 2021-22'!F198</f>
        <v>0</v>
      </c>
      <c r="E203" s="120" t="str">
        <f>'Calculations for 2021-22'!H198</f>
        <v>Maldon</v>
      </c>
    </row>
    <row r="204" spans="2:5">
      <c r="B204" s="121" t="str">
        <f>'Calculations for 2021-22'!B199</f>
        <v>E1851</v>
      </c>
      <c r="C204" s="160" t="str">
        <f>'Calculations for 2021-22'!E199</f>
        <v>SD</v>
      </c>
      <c r="D204" s="160" t="str">
        <f>'Calculations for 2021-22'!F199</f>
        <v>P1901</v>
      </c>
      <c r="E204" s="120" t="str">
        <f>'Calculations for 2021-22'!H199</f>
        <v>Malvern Hills</v>
      </c>
    </row>
    <row r="205" spans="2:5">
      <c r="B205" s="121" t="str">
        <f>'Calculations for 2021-22'!B200</f>
        <v>E4203</v>
      </c>
      <c r="C205" s="160" t="str">
        <f>'Calculations for 2021-22'!E200</f>
        <v>MD</v>
      </c>
      <c r="D205" s="160" t="str">
        <f>'Calculations for 2021-22'!F200</f>
        <v>P1701</v>
      </c>
      <c r="E205" s="120" t="str">
        <f>'Calculations for 2021-22'!H200</f>
        <v>Manchester</v>
      </c>
    </row>
    <row r="206" spans="2:5">
      <c r="B206" s="121" t="str">
        <f>'Calculations for 2021-22'!B201</f>
        <v>E3035</v>
      </c>
      <c r="C206" s="160" t="str">
        <f>'Calculations for 2021-22'!E201</f>
        <v>SD</v>
      </c>
      <c r="D206" s="160">
        <f>'Calculations for 2021-22'!F201</f>
        <v>0</v>
      </c>
      <c r="E206" s="120" t="str">
        <f>'Calculations for 2021-22'!H201</f>
        <v>Mansfield</v>
      </c>
    </row>
    <row r="207" spans="2:5">
      <c r="B207" s="121" t="str">
        <f>'Calculations for 2021-22'!B202</f>
        <v>E2201</v>
      </c>
      <c r="C207" s="160" t="str">
        <f>'Calculations for 2021-22'!E202</f>
        <v>UNINFIR</v>
      </c>
      <c r="D207" s="160">
        <f>'Calculations for 2021-22'!F202</f>
        <v>0</v>
      </c>
      <c r="E207" s="120" t="str">
        <f>'Calculations for 2021-22'!H202</f>
        <v>Medway</v>
      </c>
    </row>
    <row r="208" spans="2:5">
      <c r="B208" s="121" t="str">
        <f>'Calculations for 2021-22'!B203</f>
        <v>E2436</v>
      </c>
      <c r="C208" s="160" t="str">
        <f>'Calculations for 2021-22'!E203</f>
        <v>SD</v>
      </c>
      <c r="D208" s="160" t="str">
        <f>'Calculations for 2021-22'!F203</f>
        <v>P1913</v>
      </c>
      <c r="E208" s="120" t="str">
        <f>'Calculations for 2021-22'!H203</f>
        <v>Melton</v>
      </c>
    </row>
    <row r="209" spans="2:5">
      <c r="B209" s="121" t="str">
        <f>'Calculations for 2021-22'!B204</f>
        <v>E3331</v>
      </c>
      <c r="C209" s="160" t="str">
        <f>'Calculations for 2021-22'!E204</f>
        <v>SD</v>
      </c>
      <c r="D209" s="160" t="str">
        <f>'Calculations for 2021-22'!F204</f>
        <v>P1911</v>
      </c>
      <c r="E209" s="120" t="str">
        <f>'Calculations for 2021-22'!H204</f>
        <v>Mendip</v>
      </c>
    </row>
    <row r="210" spans="2:5">
      <c r="B210" s="121" t="str">
        <f>'Calculations for 2021-22'!B205</f>
        <v>E6143</v>
      </c>
      <c r="C210" s="160" t="str">
        <f>'Calculations for 2021-22'!E205</f>
        <v>FIR</v>
      </c>
      <c r="D210" s="160">
        <f>'Calculations for 2021-22'!F205</f>
        <v>0</v>
      </c>
      <c r="E210" s="120" t="str">
        <f>'Calculations for 2021-22'!H205</f>
        <v>Merseyside Fire</v>
      </c>
    </row>
    <row r="211" spans="2:5">
      <c r="B211" s="121" t="str">
        <f>'Calculations for 2021-22'!B206</f>
        <v>E5044</v>
      </c>
      <c r="C211" s="160" t="str">
        <f>'Calculations for 2021-22'!E206</f>
        <v>OLB</v>
      </c>
      <c r="D211" s="160" t="str">
        <f>'Calculations for 2021-22'!F206</f>
        <v>P1915</v>
      </c>
      <c r="E211" s="120" t="str">
        <f>'Calculations for 2021-22'!H206</f>
        <v>Merton</v>
      </c>
    </row>
    <row r="212" spans="2:5">
      <c r="B212" s="121" t="str">
        <f>'Calculations for 2021-22'!B207</f>
        <v>E1133</v>
      </c>
      <c r="C212" s="160" t="str">
        <f>'Calculations for 2021-22'!E207</f>
        <v>SD</v>
      </c>
      <c r="D212" s="160">
        <f>'Calculations for 2021-22'!F207</f>
        <v>0</v>
      </c>
      <c r="E212" s="120" t="str">
        <f>'Calculations for 2021-22'!H207</f>
        <v>Mid Devon</v>
      </c>
    </row>
    <row r="213" spans="2:5">
      <c r="B213" s="121" t="str">
        <f>'Calculations for 2021-22'!B208</f>
        <v>E3534</v>
      </c>
      <c r="C213" s="160" t="str">
        <f>'Calculations for 2021-22'!E208</f>
        <v>SD</v>
      </c>
      <c r="D213" s="160">
        <f>'Calculations for 2021-22'!F208</f>
        <v>0</v>
      </c>
      <c r="E213" s="120" t="str">
        <f>'Calculations for 2021-22'!H208</f>
        <v>Mid Suffolk</v>
      </c>
    </row>
    <row r="214" spans="2:5">
      <c r="B214" s="121" t="str">
        <f>'Calculations for 2021-22'!B209</f>
        <v>E3836</v>
      </c>
      <c r="C214" s="160" t="str">
        <f>'Calculations for 2021-22'!E209</f>
        <v>SD</v>
      </c>
      <c r="D214" s="160" t="str">
        <f>'Calculations for 2021-22'!F209</f>
        <v>P1908</v>
      </c>
      <c r="E214" s="120" t="str">
        <f>'Calculations for 2021-22'!H209</f>
        <v>Mid Sussex</v>
      </c>
    </row>
    <row r="215" spans="2:5">
      <c r="B215" s="121" t="str">
        <f>'Calculations for 2021-22'!B210</f>
        <v>E0702</v>
      </c>
      <c r="C215" s="160" t="str">
        <f>'Calculations for 2021-22'!E210</f>
        <v>UNINFIR</v>
      </c>
      <c r="D215" s="160">
        <f>'Calculations for 2021-22'!F210</f>
        <v>0</v>
      </c>
      <c r="E215" s="120" t="str">
        <f>'Calculations for 2021-22'!H210</f>
        <v>Middlesbrough</v>
      </c>
    </row>
    <row r="216" spans="2:5">
      <c r="B216" s="121" t="str">
        <f>'Calculations for 2021-22'!B211</f>
        <v>E0401</v>
      </c>
      <c r="C216" s="160" t="str">
        <f>'Calculations for 2021-22'!E211</f>
        <v>UNINFIR</v>
      </c>
      <c r="D216" s="160">
        <f>'Calculations for 2021-22'!F211</f>
        <v>0</v>
      </c>
      <c r="E216" s="120" t="str">
        <f>'Calculations for 2021-22'!H211</f>
        <v>Milton Keynes</v>
      </c>
    </row>
    <row r="217" spans="2:5">
      <c r="B217" s="121" t="str">
        <f>'Calculations for 2021-22'!B212</f>
        <v>E3634</v>
      </c>
      <c r="C217" s="160" t="str">
        <f>'Calculations for 2021-22'!E212</f>
        <v>SD</v>
      </c>
      <c r="D217" s="160">
        <f>'Calculations for 2021-22'!F212</f>
        <v>0</v>
      </c>
      <c r="E217" s="120" t="str">
        <f>'Calculations for 2021-22'!H212</f>
        <v>Mole Valley</v>
      </c>
    </row>
    <row r="218" spans="2:5">
      <c r="B218" s="121" t="str">
        <f>'Calculations for 2021-22'!B213</f>
        <v>E1738</v>
      </c>
      <c r="C218" s="160" t="str">
        <f>'Calculations for 2021-22'!E213</f>
        <v>SD</v>
      </c>
      <c r="D218" s="160">
        <f>'Calculations for 2021-22'!F213</f>
        <v>0</v>
      </c>
      <c r="E218" s="120" t="str">
        <f>'Calculations for 2021-22'!H213</f>
        <v>New Forest</v>
      </c>
    </row>
    <row r="219" spans="2:5">
      <c r="B219" s="121" t="str">
        <f>'Calculations for 2021-22'!B214</f>
        <v>E3036</v>
      </c>
      <c r="C219" s="160" t="str">
        <f>'Calculations for 2021-22'!E214</f>
        <v>SD</v>
      </c>
      <c r="D219" s="160">
        <f>'Calculations for 2021-22'!F214</f>
        <v>0</v>
      </c>
      <c r="E219" s="120" t="str">
        <f>'Calculations for 2021-22'!H214</f>
        <v>Newark and Sherwood</v>
      </c>
    </row>
    <row r="220" spans="2:5">
      <c r="B220" s="121" t="str">
        <f>'Calculations for 2021-22'!B215</f>
        <v>E4502</v>
      </c>
      <c r="C220" s="160" t="str">
        <f>'Calculations for 2021-22'!E215</f>
        <v>MD</v>
      </c>
      <c r="D220" s="160" t="str">
        <f>'Calculations for 2021-22'!F215</f>
        <v>P1903</v>
      </c>
      <c r="E220" s="120" t="str">
        <f>'Calculations for 2021-22'!H215</f>
        <v>Newcastle upon Tyne</v>
      </c>
    </row>
    <row r="221" spans="2:5">
      <c r="B221" s="121" t="str">
        <f>'Calculations for 2021-22'!B216</f>
        <v>E3434</v>
      </c>
      <c r="C221" s="160" t="str">
        <f>'Calculations for 2021-22'!E216</f>
        <v>SD</v>
      </c>
      <c r="D221" s="160" t="str">
        <f>'Calculations for 2021-22'!F216</f>
        <v>P1902</v>
      </c>
      <c r="E221" s="120" t="str">
        <f>'Calculations for 2021-22'!H216</f>
        <v>Newcastle-under-Lyme</v>
      </c>
    </row>
    <row r="222" spans="2:5">
      <c r="B222" s="121" t="str">
        <f>'Calculations for 2021-22'!B217</f>
        <v>E5045</v>
      </c>
      <c r="C222" s="160" t="str">
        <f>'Calculations for 2021-22'!E217</f>
        <v>OLB</v>
      </c>
      <c r="D222" s="160" t="str">
        <f>'Calculations for 2021-22'!F217</f>
        <v>P1915</v>
      </c>
      <c r="E222" s="120" t="str">
        <f>'Calculations for 2021-22'!H217</f>
        <v>Newham</v>
      </c>
    </row>
    <row r="223" spans="2:5">
      <c r="B223" s="121" t="str">
        <f>'Calculations for 2021-22'!B218</f>
        <v>E2620</v>
      </c>
      <c r="C223" s="160" t="str">
        <f>'Calculations for 2021-22'!E218</f>
        <v>SCFIR</v>
      </c>
      <c r="D223" s="160" t="str">
        <f>'Calculations for 2021-22'!F218</f>
        <v>P1910</v>
      </c>
      <c r="E223" s="120" t="str">
        <f>'Calculations for 2021-22'!H218</f>
        <v>Norfolk</v>
      </c>
    </row>
    <row r="224" spans="2:5">
      <c r="B224" s="121" t="str">
        <f>'Calculations for 2021-22'!B219</f>
        <v>E1134</v>
      </c>
      <c r="C224" s="160" t="str">
        <f>'Calculations for 2021-22'!E219</f>
        <v>SD</v>
      </c>
      <c r="D224" s="160">
        <f>'Calculations for 2021-22'!F219</f>
        <v>0</v>
      </c>
      <c r="E224" s="120" t="str">
        <f>'Calculations for 2021-22'!H219</f>
        <v>North Devon</v>
      </c>
    </row>
    <row r="225" spans="2:5">
      <c r="B225" s="121" t="str">
        <f>'Calculations for 2021-22'!B220</f>
        <v>E1038</v>
      </c>
      <c r="C225" s="160" t="str">
        <f>'Calculations for 2021-22'!E220</f>
        <v>SD</v>
      </c>
      <c r="D225" s="160">
        <f>'Calculations for 2021-22'!F220</f>
        <v>0</v>
      </c>
      <c r="E225" s="120" t="str">
        <f>'Calculations for 2021-22'!H220</f>
        <v>North East Derbyshire</v>
      </c>
    </row>
    <row r="226" spans="2:5">
      <c r="B226" s="121" t="str">
        <f>'Calculations for 2021-22'!B221</f>
        <v>E2003</v>
      </c>
      <c r="C226" s="160" t="str">
        <f>'Calculations for 2021-22'!E221</f>
        <v>UNINFIR</v>
      </c>
      <c r="D226" s="160">
        <f>'Calculations for 2021-22'!F221</f>
        <v>0</v>
      </c>
      <c r="E226" s="120" t="str">
        <f>'Calculations for 2021-22'!H221</f>
        <v>North East Lincolnshire</v>
      </c>
    </row>
    <row r="227" spans="2:5">
      <c r="B227" s="121" t="str">
        <f>'Calculations for 2021-22'!B222</f>
        <v>E1935</v>
      </c>
      <c r="C227" s="160" t="str">
        <f>'Calculations for 2021-22'!E222</f>
        <v>SD</v>
      </c>
      <c r="D227" s="160" t="str">
        <f>'Calculations for 2021-22'!F222</f>
        <v>P1905</v>
      </c>
      <c r="E227" s="120" t="str">
        <f>'Calculations for 2021-22'!H222</f>
        <v>North Hertfordshire</v>
      </c>
    </row>
    <row r="228" spans="2:5">
      <c r="B228" s="121" t="str">
        <f>'Calculations for 2021-22'!B223</f>
        <v>E2534</v>
      </c>
      <c r="C228" s="160" t="str">
        <f>'Calculations for 2021-22'!E223</f>
        <v>SD</v>
      </c>
      <c r="D228" s="160">
        <f>'Calculations for 2021-22'!F223</f>
        <v>0</v>
      </c>
      <c r="E228" s="120" t="str">
        <f>'Calculations for 2021-22'!H223</f>
        <v>North Kesteven</v>
      </c>
    </row>
    <row r="229" spans="2:5">
      <c r="B229" s="121" t="str">
        <f>'Calculations for 2021-22'!B224</f>
        <v>E2004</v>
      </c>
      <c r="C229" s="160" t="str">
        <f>'Calculations for 2021-22'!E224</f>
        <v>UNINFIR</v>
      </c>
      <c r="D229" s="160">
        <f>'Calculations for 2021-22'!F224</f>
        <v>0</v>
      </c>
      <c r="E229" s="120" t="str">
        <f>'Calculations for 2021-22'!H224</f>
        <v>North Lincolnshire</v>
      </c>
    </row>
    <row r="230" spans="2:5">
      <c r="B230" s="121" t="str">
        <f>'Calculations for 2021-22'!B225</f>
        <v>E2635</v>
      </c>
      <c r="C230" s="160" t="str">
        <f>'Calculations for 2021-22'!E225</f>
        <v>SD</v>
      </c>
      <c r="D230" s="160" t="str">
        <f>'Calculations for 2021-22'!F225</f>
        <v>P1910</v>
      </c>
      <c r="E230" s="120" t="str">
        <f>'Calculations for 2021-22'!H225</f>
        <v>North Norfolk</v>
      </c>
    </row>
    <row r="231" spans="2:5">
      <c r="B231" s="121" t="str">
        <f>'Calculations for 2021-22'!D387</f>
        <v>E2801</v>
      </c>
      <c r="C231" s="160" t="str">
        <f>'Calculations for 2021-22'!E387</f>
        <v>UNINFIR</v>
      </c>
      <c r="D231" s="160">
        <f>'Calculations for 2021-22'!F387</f>
        <v>0</v>
      </c>
      <c r="E231" s="120" t="str">
        <f>'Calculations for 2021-22'!H387</f>
        <v>North Northamptonshire</v>
      </c>
    </row>
    <row r="232" spans="2:5">
      <c r="B232" s="121" t="str">
        <f>'Calculations for 2021-22'!B226</f>
        <v>E0104</v>
      </c>
      <c r="C232" s="160" t="str">
        <f>'Calculations for 2021-22'!E226</f>
        <v>UNINFIR</v>
      </c>
      <c r="D232" s="160">
        <f>'Calculations for 2021-22'!F226</f>
        <v>0</v>
      </c>
      <c r="E232" s="120" t="str">
        <f>'Calculations for 2021-22'!H226</f>
        <v>North Somerset</v>
      </c>
    </row>
    <row r="233" spans="2:5">
      <c r="B233" s="121" t="str">
        <f>'Calculations for 2021-22'!B227</f>
        <v>E4503</v>
      </c>
      <c r="C233" s="160" t="str">
        <f>'Calculations for 2021-22'!E227</f>
        <v>MD</v>
      </c>
      <c r="D233" s="160" t="str">
        <f>'Calculations for 2021-22'!F227</f>
        <v>P1903</v>
      </c>
      <c r="E233" s="120" t="str">
        <f>'Calculations for 2021-22'!H227</f>
        <v>North Tyneside</v>
      </c>
    </row>
    <row r="234" spans="2:5">
      <c r="B234" s="121" t="str">
        <f>'Calculations for 2021-22'!B228</f>
        <v>E3731</v>
      </c>
      <c r="C234" s="160" t="str">
        <f>'Calculations for 2021-22'!E228</f>
        <v>SD</v>
      </c>
      <c r="D234" s="160">
        <f>'Calculations for 2021-22'!F228</f>
        <v>0</v>
      </c>
      <c r="E234" s="120" t="str">
        <f>'Calculations for 2021-22'!H228</f>
        <v>North Warwickshire</v>
      </c>
    </row>
    <row r="235" spans="2:5">
      <c r="B235" s="121" t="str">
        <f>'Calculations for 2021-22'!B229</f>
        <v>E2437</v>
      </c>
      <c r="C235" s="160" t="str">
        <f>'Calculations for 2021-22'!E229</f>
        <v>SD</v>
      </c>
      <c r="D235" s="160" t="str">
        <f>'Calculations for 2021-22'!F229</f>
        <v>P1913</v>
      </c>
      <c r="E235" s="120" t="str">
        <f>'Calculations for 2021-22'!H229</f>
        <v>North West Leicestershire</v>
      </c>
    </row>
    <row r="236" spans="2:5">
      <c r="B236" s="121" t="str">
        <f>'Calculations for 2021-22'!B230</f>
        <v>E2721</v>
      </c>
      <c r="C236" s="160" t="str">
        <f>'Calculations for 2021-22'!E230</f>
        <v>SCNFIR</v>
      </c>
      <c r="D236" s="160" t="str">
        <f>'Calculations for 2021-22'!F230</f>
        <v>P1912</v>
      </c>
      <c r="E236" s="120" t="str">
        <f>'Calculations for 2021-22'!H230</f>
        <v>North Yorkshire</v>
      </c>
    </row>
    <row r="237" spans="2:5">
      <c r="B237" s="121" t="str">
        <f>'Calculations for 2021-22'!B231</f>
        <v>E7027</v>
      </c>
      <c r="C237" s="160" t="str">
        <f>'Calculations for 2021-22'!E231</f>
        <v>FIR</v>
      </c>
      <c r="D237" s="160">
        <f>'Calculations for 2021-22'!F231</f>
        <v>0</v>
      </c>
      <c r="E237" s="120" t="str">
        <f>'Calculations for 2021-22'!H231</f>
        <v>North Yorkshire Fire</v>
      </c>
    </row>
    <row r="238" spans="2:5">
      <c r="B238" s="121" t="str">
        <f>'Calculations for 2021-22'!B232</f>
        <v>E2835</v>
      </c>
      <c r="C238" s="160" t="str">
        <f>'Calculations for 2021-22'!E232</f>
        <v>SD</v>
      </c>
      <c r="D238" s="160" t="str">
        <f>'Calculations for 2021-22'!F232</f>
        <v>P1907</v>
      </c>
      <c r="E238" s="120" t="str">
        <f>'Calculations for 2021-22'!H232</f>
        <v>Northampton</v>
      </c>
    </row>
    <row r="239" spans="2:5">
      <c r="B239" s="121" t="str">
        <f>'Calculations for 2021-22'!B233</f>
        <v>E2820</v>
      </c>
      <c r="C239" s="160" t="str">
        <f>'Calculations for 2021-22'!E233</f>
        <v>SCNFIR</v>
      </c>
      <c r="D239" s="160" t="str">
        <f>'Calculations for 2021-22'!F233</f>
        <v>P1907</v>
      </c>
      <c r="E239" s="120" t="str">
        <f>'Calculations for 2021-22'!H233</f>
        <v>Northamptonshire</v>
      </c>
    </row>
    <row r="240" spans="2:5">
      <c r="B240" s="121" t="str">
        <f>'Calculations for 2021-22'!B234</f>
        <v>E7028</v>
      </c>
      <c r="C240" s="160" t="str">
        <f>'Calculations for 2021-22'!E234</f>
        <v>FIR</v>
      </c>
      <c r="D240" s="160">
        <f>'Calculations for 2021-22'!F234</f>
        <v>0</v>
      </c>
      <c r="E240" s="120" t="str">
        <f>'Calculations for 2021-22'!H234</f>
        <v>Northamptonshire Fire</v>
      </c>
    </row>
    <row r="241" spans="2:5">
      <c r="B241" s="121" t="str">
        <f>'Calculations for 2021-22'!B235</f>
        <v>E2901</v>
      </c>
      <c r="C241" s="160" t="str">
        <f>'Calculations for 2021-22'!E235</f>
        <v>UNIFIR</v>
      </c>
      <c r="D241" s="160" t="str">
        <f>'Calculations for 2021-22'!F235</f>
        <v>P1903</v>
      </c>
      <c r="E241" s="120" t="str">
        <f>'Calculations for 2021-22'!H235</f>
        <v>Northumberland</v>
      </c>
    </row>
    <row r="242" spans="2:5">
      <c r="B242" s="121" t="str">
        <f>'Calculations for 2021-22'!B236</f>
        <v>E2636</v>
      </c>
      <c r="C242" s="160" t="str">
        <f>'Calculations for 2021-22'!E236</f>
        <v>SD</v>
      </c>
      <c r="D242" s="160" t="str">
        <f>'Calculations for 2021-22'!F236</f>
        <v>P1910</v>
      </c>
      <c r="E242" s="120" t="str">
        <f>'Calculations for 2021-22'!H236</f>
        <v>Norwich</v>
      </c>
    </row>
    <row r="243" spans="2:5">
      <c r="B243" s="121" t="str">
        <f>'Calculations for 2021-22'!B237</f>
        <v>E3001</v>
      </c>
      <c r="C243" s="160" t="str">
        <f>'Calculations for 2021-22'!E237</f>
        <v>UNINFIR</v>
      </c>
      <c r="D243" s="160">
        <f>'Calculations for 2021-22'!F237</f>
        <v>0</v>
      </c>
      <c r="E243" s="120" t="str">
        <f>'Calculations for 2021-22'!H237</f>
        <v>Nottingham</v>
      </c>
    </row>
    <row r="244" spans="2:5">
      <c r="B244" s="121" t="str">
        <f>'Calculations for 2021-22'!B238</f>
        <v>E3021</v>
      </c>
      <c r="C244" s="160" t="str">
        <f>'Calculations for 2021-22'!E238</f>
        <v>SCNFIR</v>
      </c>
      <c r="D244" s="160">
        <f>'Calculations for 2021-22'!F238</f>
        <v>0</v>
      </c>
      <c r="E244" s="120" t="str">
        <f>'Calculations for 2021-22'!H238</f>
        <v>Nottinghamshire</v>
      </c>
    </row>
    <row r="245" spans="2:5">
      <c r="B245" s="121" t="str">
        <f>'Calculations for 2021-22'!B239</f>
        <v>E6130</v>
      </c>
      <c r="C245" s="160" t="str">
        <f>'Calculations for 2021-22'!E239</f>
        <v>SFIR</v>
      </c>
      <c r="D245" s="160">
        <f>'Calculations for 2021-22'!F239</f>
        <v>0</v>
      </c>
      <c r="E245" s="120" t="str">
        <f>'Calculations for 2021-22'!H239</f>
        <v>Nottinghamshire Fire</v>
      </c>
    </row>
    <row r="246" spans="2:5">
      <c r="B246" s="121" t="str">
        <f>'Calculations for 2021-22'!B240</f>
        <v>E3732</v>
      </c>
      <c r="C246" s="160" t="str">
        <f>'Calculations for 2021-22'!E240</f>
        <v>SD</v>
      </c>
      <c r="D246" s="160">
        <f>'Calculations for 2021-22'!F240</f>
        <v>0</v>
      </c>
      <c r="E246" s="120" t="str">
        <f>'Calculations for 2021-22'!H240</f>
        <v>Nuneaton and Bedworth</v>
      </c>
    </row>
    <row r="247" spans="2:5">
      <c r="B247" s="121" t="str">
        <f>'Calculations for 2021-22'!B241</f>
        <v>E2438</v>
      </c>
      <c r="C247" s="160" t="str">
        <f>'Calculations for 2021-22'!E241</f>
        <v>SD</v>
      </c>
      <c r="D247" s="160" t="str">
        <f>'Calculations for 2021-22'!F241</f>
        <v>P1913</v>
      </c>
      <c r="E247" s="120" t="str">
        <f>'Calculations for 2021-22'!H241</f>
        <v>Oadby and Wigston</v>
      </c>
    </row>
    <row r="248" spans="2:5">
      <c r="B248" s="121" t="str">
        <f>'Calculations for 2021-22'!B242</f>
        <v>E4204</v>
      </c>
      <c r="C248" s="160" t="str">
        <f>'Calculations for 2021-22'!E242</f>
        <v>MD</v>
      </c>
      <c r="D248" s="160" t="str">
        <f>'Calculations for 2021-22'!F242</f>
        <v>P1701</v>
      </c>
      <c r="E248" s="120" t="str">
        <f>'Calculations for 2021-22'!H242</f>
        <v>Oldham</v>
      </c>
    </row>
    <row r="249" spans="2:5">
      <c r="B249" s="121" t="str">
        <f>'Calculations for 2021-22'!B243</f>
        <v>E3132</v>
      </c>
      <c r="C249" s="160" t="str">
        <f>'Calculations for 2021-22'!E243</f>
        <v>SD</v>
      </c>
      <c r="D249" s="160">
        <f>'Calculations for 2021-22'!F243</f>
        <v>0</v>
      </c>
      <c r="E249" s="120" t="str">
        <f>'Calculations for 2021-22'!H243</f>
        <v>Oxford</v>
      </c>
    </row>
    <row r="250" spans="2:5">
      <c r="B250" s="121" t="str">
        <f>'Calculations for 2021-22'!B244</f>
        <v>E3120</v>
      </c>
      <c r="C250" s="160" t="str">
        <f>'Calculations for 2021-22'!E244</f>
        <v>SCFIR</v>
      </c>
      <c r="D250" s="160">
        <f>'Calculations for 2021-22'!F244</f>
        <v>0</v>
      </c>
      <c r="E250" s="120" t="str">
        <f>'Calculations for 2021-22'!H244</f>
        <v>Oxfordshire</v>
      </c>
    </row>
    <row r="251" spans="2:5">
      <c r="B251" s="121" t="str">
        <f>'Calculations for 2021-22'!B245</f>
        <v>E2338</v>
      </c>
      <c r="C251" s="160" t="str">
        <f>'Calculations for 2021-22'!E245</f>
        <v>SD</v>
      </c>
      <c r="D251" s="160" t="str">
        <f>'Calculations for 2021-22'!F245</f>
        <v>P1909</v>
      </c>
      <c r="E251" s="120" t="str">
        <f>'Calculations for 2021-22'!H245</f>
        <v>Pendle</v>
      </c>
    </row>
    <row r="252" spans="2:5">
      <c r="B252" s="121" t="str">
        <f>'Calculations for 2021-22'!B246</f>
        <v>E0501</v>
      </c>
      <c r="C252" s="160" t="str">
        <f>'Calculations for 2021-22'!E246</f>
        <v>UNINFIR</v>
      </c>
      <c r="D252" s="160">
        <f>'Calculations for 2021-22'!F246</f>
        <v>0</v>
      </c>
      <c r="E252" s="120" t="str">
        <f>'Calculations for 2021-22'!H246</f>
        <v>Peterborough</v>
      </c>
    </row>
    <row r="253" spans="2:5">
      <c r="B253" s="121" t="str">
        <f>'Calculations for 2021-22'!B247</f>
        <v>E1101</v>
      </c>
      <c r="C253" s="160" t="str">
        <f>'Calculations for 2021-22'!E247</f>
        <v>UNINFIR</v>
      </c>
      <c r="D253" s="160">
        <f>'Calculations for 2021-22'!F247</f>
        <v>0</v>
      </c>
      <c r="E253" s="120" t="str">
        <f>'Calculations for 2021-22'!H247</f>
        <v>Plymouth</v>
      </c>
    </row>
    <row r="254" spans="2:5">
      <c r="B254" s="121" t="str">
        <f>'Calculations for 2021-22'!B248</f>
        <v>E1701</v>
      </c>
      <c r="C254" s="160" t="str">
        <f>'Calculations for 2021-22'!E248</f>
        <v>UNINFIR</v>
      </c>
      <c r="D254" s="160" t="str">
        <f>'Calculations for 2021-22'!F248</f>
        <v>P1906</v>
      </c>
      <c r="E254" s="120" t="str">
        <f>'Calculations for 2021-22'!H248</f>
        <v>Portsmouth</v>
      </c>
    </row>
    <row r="255" spans="2:5">
      <c r="B255" s="121" t="str">
        <f>'Calculations for 2021-22'!B249</f>
        <v>E2339</v>
      </c>
      <c r="C255" s="160" t="str">
        <f>'Calculations for 2021-22'!E249</f>
        <v>SD</v>
      </c>
      <c r="D255" s="160" t="str">
        <f>'Calculations for 2021-22'!F249</f>
        <v>P1909</v>
      </c>
      <c r="E255" s="120" t="str">
        <f>'Calculations for 2021-22'!H249</f>
        <v>Preston</v>
      </c>
    </row>
    <row r="256" spans="2:5">
      <c r="B256" s="121" t="str">
        <f>'Calculations for 2021-22'!B250</f>
        <v>E0303</v>
      </c>
      <c r="C256" s="160" t="str">
        <f>'Calculations for 2021-22'!E250</f>
        <v>UNINFIR</v>
      </c>
      <c r="D256" s="160" t="str">
        <f>'Calculations for 2021-22'!F250</f>
        <v>P1916</v>
      </c>
      <c r="E256" s="120" t="str">
        <f>'Calculations for 2021-22'!H250</f>
        <v>Reading</v>
      </c>
    </row>
    <row r="257" spans="2:5">
      <c r="B257" s="121" t="str">
        <f>'Calculations for 2021-22'!B251</f>
        <v>E5046</v>
      </c>
      <c r="C257" s="160" t="str">
        <f>'Calculations for 2021-22'!E251</f>
        <v>OLB</v>
      </c>
      <c r="D257" s="160" t="str">
        <f>'Calculations for 2021-22'!F251</f>
        <v>P1915</v>
      </c>
      <c r="E257" s="120" t="str">
        <f>'Calculations for 2021-22'!H251</f>
        <v>Redbridge</v>
      </c>
    </row>
    <row r="258" spans="2:5">
      <c r="B258" s="121" t="str">
        <f>'Calculations for 2021-22'!B252</f>
        <v>E0703</v>
      </c>
      <c r="C258" s="160" t="str">
        <f>'Calculations for 2021-22'!E252</f>
        <v>UNINFIR</v>
      </c>
      <c r="D258" s="160">
        <f>'Calculations for 2021-22'!F252</f>
        <v>0</v>
      </c>
      <c r="E258" s="120" t="str">
        <f>'Calculations for 2021-22'!H252</f>
        <v>Redcar and Cleveland</v>
      </c>
    </row>
    <row r="259" spans="2:5">
      <c r="B259" s="121" t="str">
        <f>'Calculations for 2021-22'!B253</f>
        <v>E1835</v>
      </c>
      <c r="C259" s="160" t="str">
        <f>'Calculations for 2021-22'!E253</f>
        <v>SD</v>
      </c>
      <c r="D259" s="160" t="str">
        <f>'Calculations for 2021-22'!F253</f>
        <v>P1901</v>
      </c>
      <c r="E259" s="120" t="str">
        <f>'Calculations for 2021-22'!H253</f>
        <v>Redditch</v>
      </c>
    </row>
    <row r="260" spans="2:5">
      <c r="B260" s="121" t="str">
        <f>'Calculations for 2021-22'!B254</f>
        <v>E3635</v>
      </c>
      <c r="C260" s="160" t="str">
        <f>'Calculations for 2021-22'!E254</f>
        <v>SD</v>
      </c>
      <c r="D260" s="160">
        <f>'Calculations for 2021-22'!F254</f>
        <v>0</v>
      </c>
      <c r="E260" s="120" t="str">
        <f>'Calculations for 2021-22'!H254</f>
        <v>Reigate and Banstead</v>
      </c>
    </row>
    <row r="261" spans="2:5">
      <c r="B261" s="121" t="str">
        <f>'Calculations for 2021-22'!B255</f>
        <v>E2340</v>
      </c>
      <c r="C261" s="160" t="str">
        <f>'Calculations for 2021-22'!E255</f>
        <v>SD</v>
      </c>
      <c r="D261" s="160" t="str">
        <f>'Calculations for 2021-22'!F255</f>
        <v>P1909</v>
      </c>
      <c r="E261" s="120" t="str">
        <f>'Calculations for 2021-22'!H255</f>
        <v>Ribble Valley</v>
      </c>
    </row>
    <row r="262" spans="2:5">
      <c r="B262" s="121" t="str">
        <f>'Calculations for 2021-22'!B256</f>
        <v>E5047</v>
      </c>
      <c r="C262" s="160" t="str">
        <f>'Calculations for 2021-22'!E256</f>
        <v>OLB</v>
      </c>
      <c r="D262" s="160" t="str">
        <f>'Calculations for 2021-22'!F256</f>
        <v>P1915</v>
      </c>
      <c r="E262" s="120" t="str">
        <f>'Calculations for 2021-22'!H256</f>
        <v>Richmond upon Thames</v>
      </c>
    </row>
    <row r="263" spans="2:5">
      <c r="B263" s="121" t="str">
        <f>'Calculations for 2021-22'!B257</f>
        <v>E2734</v>
      </c>
      <c r="C263" s="160" t="str">
        <f>'Calculations for 2021-22'!E257</f>
        <v>SD</v>
      </c>
      <c r="D263" s="160" t="str">
        <f>'Calculations for 2021-22'!F257</f>
        <v>P1912</v>
      </c>
      <c r="E263" s="120" t="str">
        <f>'Calculations for 2021-22'!H257</f>
        <v>Richmondshire</v>
      </c>
    </row>
    <row r="264" spans="2:5">
      <c r="B264" s="121" t="str">
        <f>'Calculations for 2021-22'!B258</f>
        <v>E4205</v>
      </c>
      <c r="C264" s="160" t="str">
        <f>'Calculations for 2021-22'!E258</f>
        <v>MD</v>
      </c>
      <c r="D264" s="160" t="str">
        <f>'Calculations for 2021-22'!F258</f>
        <v>P1701</v>
      </c>
      <c r="E264" s="120" t="str">
        <f>'Calculations for 2021-22'!H258</f>
        <v>Rochdale</v>
      </c>
    </row>
    <row r="265" spans="2:5">
      <c r="B265" s="121" t="str">
        <f>'Calculations for 2021-22'!B259</f>
        <v>E1540</v>
      </c>
      <c r="C265" s="160" t="str">
        <f>'Calculations for 2021-22'!E259</f>
        <v>SD</v>
      </c>
      <c r="D265" s="160">
        <f>'Calculations for 2021-22'!F259</f>
        <v>0</v>
      </c>
      <c r="E265" s="120" t="str">
        <f>'Calculations for 2021-22'!H259</f>
        <v>Rochford</v>
      </c>
    </row>
    <row r="266" spans="2:5">
      <c r="B266" s="121" t="str">
        <f>'Calculations for 2021-22'!B260</f>
        <v>E2341</v>
      </c>
      <c r="C266" s="160" t="str">
        <f>'Calculations for 2021-22'!E260</f>
        <v>SD</v>
      </c>
      <c r="D266" s="160" t="str">
        <f>'Calculations for 2021-22'!F260</f>
        <v>P1909</v>
      </c>
      <c r="E266" s="120" t="str">
        <f>'Calculations for 2021-22'!H260</f>
        <v>Rossendale</v>
      </c>
    </row>
    <row r="267" spans="2:5">
      <c r="B267" s="121" t="str">
        <f>'Calculations for 2021-22'!B261</f>
        <v>E1436</v>
      </c>
      <c r="C267" s="160" t="str">
        <f>'Calculations for 2021-22'!E261</f>
        <v>SD</v>
      </c>
      <c r="D267" s="160" t="str">
        <f>'Calculations for 2021-22'!F261</f>
        <v>P1914</v>
      </c>
      <c r="E267" s="120" t="str">
        <f>'Calculations for 2021-22'!H261</f>
        <v>Rother</v>
      </c>
    </row>
    <row r="268" spans="2:5">
      <c r="B268" s="121" t="str">
        <f>'Calculations for 2021-22'!B262</f>
        <v>E4403</v>
      </c>
      <c r="C268" s="160" t="str">
        <f>'Calculations for 2021-22'!E262</f>
        <v>MD</v>
      </c>
      <c r="D268" s="160">
        <f>'Calculations for 2021-22'!F262</f>
        <v>0</v>
      </c>
      <c r="E268" s="120" t="str">
        <f>'Calculations for 2021-22'!H262</f>
        <v>Rotherham</v>
      </c>
    </row>
    <row r="269" spans="2:5">
      <c r="B269" s="121" t="str">
        <f>'Calculations for 2021-22'!B263</f>
        <v>E3733</v>
      </c>
      <c r="C269" s="160" t="str">
        <f>'Calculations for 2021-22'!E263</f>
        <v>SD</v>
      </c>
      <c r="D269" s="160">
        <f>'Calculations for 2021-22'!F263</f>
        <v>0</v>
      </c>
      <c r="E269" s="120" t="str">
        <f>'Calculations for 2021-22'!H263</f>
        <v>Rugby</v>
      </c>
    </row>
    <row r="270" spans="2:5">
      <c r="B270" s="121" t="str">
        <f>'Calculations for 2021-22'!B264</f>
        <v>E3636</v>
      </c>
      <c r="C270" s="160" t="str">
        <f>'Calculations for 2021-22'!E264</f>
        <v>SD</v>
      </c>
      <c r="D270" s="160">
        <f>'Calculations for 2021-22'!F264</f>
        <v>0</v>
      </c>
      <c r="E270" s="120" t="str">
        <f>'Calculations for 2021-22'!H264</f>
        <v>Runnymede</v>
      </c>
    </row>
    <row r="271" spans="2:5">
      <c r="B271" s="121" t="str">
        <f>'Calculations for 2021-22'!B265</f>
        <v>E3038</v>
      </c>
      <c r="C271" s="160" t="str">
        <f>'Calculations for 2021-22'!E265</f>
        <v>SD</v>
      </c>
      <c r="D271" s="160">
        <f>'Calculations for 2021-22'!F265</f>
        <v>0</v>
      </c>
      <c r="E271" s="120" t="str">
        <f>'Calculations for 2021-22'!H265</f>
        <v>Rushcliffe</v>
      </c>
    </row>
    <row r="272" spans="2:5">
      <c r="B272" s="121" t="str">
        <f>'Calculations for 2021-22'!B266</f>
        <v>E1740</v>
      </c>
      <c r="C272" s="160" t="str">
        <f>'Calculations for 2021-22'!E266</f>
        <v>SD</v>
      </c>
      <c r="D272" s="160">
        <f>'Calculations for 2021-22'!F266</f>
        <v>0</v>
      </c>
      <c r="E272" s="120" t="str">
        <f>'Calculations for 2021-22'!H266</f>
        <v>Rushmoor</v>
      </c>
    </row>
    <row r="273" spans="2:5">
      <c r="B273" s="121" t="str">
        <f>'Calculations for 2021-22'!B267</f>
        <v>E2402</v>
      </c>
      <c r="C273" s="160" t="str">
        <f>'Calculations for 2021-22'!E267</f>
        <v>UNINFIR</v>
      </c>
      <c r="D273" s="160">
        <f>'Calculations for 2021-22'!F267</f>
        <v>0</v>
      </c>
      <c r="E273" s="120" t="str">
        <f>'Calculations for 2021-22'!H267</f>
        <v>Rutland</v>
      </c>
    </row>
    <row r="274" spans="2:5">
      <c r="B274" s="121" t="str">
        <f>'Calculations for 2021-22'!B268</f>
        <v>E2755</v>
      </c>
      <c r="C274" s="160" t="str">
        <f>'Calculations for 2021-22'!E268</f>
        <v>SD</v>
      </c>
      <c r="D274" s="160" t="str">
        <f>'Calculations for 2021-22'!F268</f>
        <v>P1912</v>
      </c>
      <c r="E274" s="120" t="str">
        <f>'Calculations for 2021-22'!H268</f>
        <v>Ryedale</v>
      </c>
    </row>
    <row r="275" spans="2:5">
      <c r="B275" s="121" t="str">
        <f>'Calculations for 2021-22'!B269</f>
        <v>E4206</v>
      </c>
      <c r="C275" s="160" t="str">
        <f>'Calculations for 2021-22'!E269</f>
        <v>MD</v>
      </c>
      <c r="D275" s="160" t="str">
        <f>'Calculations for 2021-22'!F269</f>
        <v>P1701</v>
      </c>
      <c r="E275" s="120" t="str">
        <f>'Calculations for 2021-22'!H269</f>
        <v>Salford</v>
      </c>
    </row>
    <row r="276" spans="2:5">
      <c r="B276" s="121" t="str">
        <f>'Calculations for 2021-22'!B270</f>
        <v>E4604</v>
      </c>
      <c r="C276" s="160" t="str">
        <f>'Calculations for 2021-22'!E270</f>
        <v>MD</v>
      </c>
      <c r="D276" s="160" t="str">
        <f>'Calculations for 2021-22'!F270</f>
        <v>P1703</v>
      </c>
      <c r="E276" s="120" t="str">
        <f>'Calculations for 2021-22'!H270</f>
        <v>Sandwell</v>
      </c>
    </row>
    <row r="277" spans="2:5">
      <c r="B277" s="121" t="str">
        <f>'Calculations for 2021-22'!B271</f>
        <v>E2736</v>
      </c>
      <c r="C277" s="160" t="str">
        <f>'Calculations for 2021-22'!E271</f>
        <v>SD</v>
      </c>
      <c r="D277" s="160" t="str">
        <f>'Calculations for 2021-22'!F271</f>
        <v>P1912</v>
      </c>
      <c r="E277" s="120" t="str">
        <f>'Calculations for 2021-22'!H271</f>
        <v>Scarborough</v>
      </c>
    </row>
    <row r="278" spans="2:5">
      <c r="B278" s="121" t="str">
        <f>'Calculations for 2021-22'!B272</f>
        <v>E3332</v>
      </c>
      <c r="C278" s="160" t="str">
        <f>'Calculations for 2021-22'!E272</f>
        <v>SD</v>
      </c>
      <c r="D278" s="160" t="str">
        <f>'Calculations for 2021-22'!F272</f>
        <v>P1911</v>
      </c>
      <c r="E278" s="120" t="str">
        <f>'Calculations for 2021-22'!H272</f>
        <v>Sedgemoor</v>
      </c>
    </row>
    <row r="279" spans="2:5">
      <c r="B279" s="121" t="str">
        <f>'Calculations for 2021-22'!B273</f>
        <v>E4304</v>
      </c>
      <c r="C279" s="160" t="str">
        <f>'Calculations for 2021-22'!E273</f>
        <v>MD</v>
      </c>
      <c r="D279" s="160" t="str">
        <f>'Calculations for 2021-22'!F273</f>
        <v>P1702</v>
      </c>
      <c r="E279" s="120" t="str">
        <f>'Calculations for 2021-22'!H273</f>
        <v>Sefton</v>
      </c>
    </row>
    <row r="280" spans="2:5">
      <c r="B280" s="121" t="str">
        <f>'Calculations for 2021-22'!B274</f>
        <v>E2757</v>
      </c>
      <c r="C280" s="160" t="str">
        <f>'Calculations for 2021-22'!E274</f>
        <v>SD</v>
      </c>
      <c r="D280" s="160" t="str">
        <f>'Calculations for 2021-22'!F274</f>
        <v>P1912</v>
      </c>
      <c r="E280" s="120" t="str">
        <f>'Calculations for 2021-22'!H274</f>
        <v>Selby</v>
      </c>
    </row>
    <row r="281" spans="2:5">
      <c r="B281" s="121" t="str">
        <f>'Calculations for 2021-22'!B275</f>
        <v>E2239</v>
      </c>
      <c r="C281" s="160" t="str">
        <f>'Calculations for 2021-22'!E275</f>
        <v>SD</v>
      </c>
      <c r="D281" s="160">
        <f>'Calculations for 2021-22'!F275</f>
        <v>0</v>
      </c>
      <c r="E281" s="120" t="str">
        <f>'Calculations for 2021-22'!H275</f>
        <v>Sevenoaks</v>
      </c>
    </row>
    <row r="282" spans="2:5">
      <c r="B282" s="121" t="str">
        <f>'Calculations for 2021-22'!B276</f>
        <v>E4404</v>
      </c>
      <c r="C282" s="160" t="str">
        <f>'Calculations for 2021-22'!E276</f>
        <v>MD</v>
      </c>
      <c r="D282" s="160">
        <f>'Calculations for 2021-22'!F276</f>
        <v>0</v>
      </c>
      <c r="E282" s="120" t="str">
        <f>'Calculations for 2021-22'!H276</f>
        <v>Sheffield</v>
      </c>
    </row>
    <row r="283" spans="2:5">
      <c r="B283" s="121" t="str">
        <f>'Calculations for 2021-22'!B278</f>
        <v>E3202</v>
      </c>
      <c r="C283" s="160" t="str">
        <f>'Calculations for 2021-22'!E278</f>
        <v>UNINFIR</v>
      </c>
      <c r="D283" s="160">
        <f>'Calculations for 2021-22'!F278</f>
        <v>0</v>
      </c>
      <c r="E283" s="120" t="str">
        <f>'Calculations for 2021-22'!H278</f>
        <v>Shropshire</v>
      </c>
    </row>
    <row r="284" spans="2:5">
      <c r="B284" s="121" t="str">
        <f>'Calculations for 2021-22'!B279</f>
        <v>E6132</v>
      </c>
      <c r="C284" s="160" t="str">
        <f>'Calculations for 2021-22'!E279</f>
        <v>SFIR</v>
      </c>
      <c r="D284" s="160">
        <f>'Calculations for 2021-22'!F279</f>
        <v>0</v>
      </c>
      <c r="E284" s="120" t="str">
        <f>'Calculations for 2021-22'!H279</f>
        <v>Shropshire Fire</v>
      </c>
    </row>
    <row r="285" spans="2:5">
      <c r="B285" s="121" t="str">
        <f>'Calculations for 2021-22'!B280</f>
        <v>E0304</v>
      </c>
      <c r="C285" s="160" t="str">
        <f>'Calculations for 2021-22'!E280</f>
        <v>UNINFIR</v>
      </c>
      <c r="D285" s="160" t="str">
        <f>'Calculations for 2021-22'!F280</f>
        <v>P1916</v>
      </c>
      <c r="E285" s="120" t="str">
        <f>'Calculations for 2021-22'!H280</f>
        <v>Slough</v>
      </c>
    </row>
    <row r="286" spans="2:5">
      <c r="B286" s="121" t="str">
        <f>'Calculations for 2021-22'!B281</f>
        <v>E4605</v>
      </c>
      <c r="C286" s="160" t="str">
        <f>'Calculations for 2021-22'!E281</f>
        <v>MD</v>
      </c>
      <c r="D286" s="160" t="str">
        <f>'Calculations for 2021-22'!F281</f>
        <v>P1703</v>
      </c>
      <c r="E286" s="120" t="str">
        <f>'Calculations for 2021-22'!H281</f>
        <v>Solihull</v>
      </c>
    </row>
    <row r="287" spans="2:5">
      <c r="B287" s="121" t="str">
        <f>'Calculations for 2021-22'!B282</f>
        <v>E3320</v>
      </c>
      <c r="C287" s="160" t="str">
        <f>'Calculations for 2021-22'!E282</f>
        <v>SCNFIR</v>
      </c>
      <c r="D287" s="160" t="str">
        <f>'Calculations for 2021-22'!F282</f>
        <v>P1911</v>
      </c>
      <c r="E287" s="120" t="str">
        <f>'Calculations for 2021-22'!H282</f>
        <v>Somerset</v>
      </c>
    </row>
    <row r="288" spans="2:5">
      <c r="B288" s="121" t="str">
        <f>'Calculations for 2021-22'!B283</f>
        <v>E3336</v>
      </c>
      <c r="C288" s="160" t="str">
        <f>'Calculations for 2021-22'!E283</f>
        <v>SD</v>
      </c>
      <c r="D288" s="160" t="str">
        <f>'Calculations for 2021-22'!F283</f>
        <v>P1911</v>
      </c>
      <c r="E288" s="120" t="str">
        <f>'Calculations for 2021-22'!H283</f>
        <v>Somerset West and Taunton</v>
      </c>
    </row>
    <row r="289" spans="2:5">
      <c r="B289" s="121" t="str">
        <f>'Calculations for 2021-22'!B284</f>
        <v>E0434</v>
      </c>
      <c r="C289" s="160" t="str">
        <f>'Calculations for 2021-22'!E284</f>
        <v>SD</v>
      </c>
      <c r="D289" s="160" t="str">
        <f>'Calculations for 2021-22'!F284</f>
        <v>P1904</v>
      </c>
      <c r="E289" s="120" t="str">
        <f>'Calculations for 2021-22'!H284</f>
        <v>South Bucks</v>
      </c>
    </row>
    <row r="290" spans="2:5">
      <c r="B290" s="121" t="str">
        <f>'Calculations for 2021-22'!B285</f>
        <v>E0536</v>
      </c>
      <c r="C290" s="160" t="str">
        <f>'Calculations for 2021-22'!E285</f>
        <v>SD</v>
      </c>
      <c r="D290" s="160">
        <f>'Calculations for 2021-22'!F285</f>
        <v>0</v>
      </c>
      <c r="E290" s="120" t="str">
        <f>'Calculations for 2021-22'!H285</f>
        <v>South Cambridgeshire</v>
      </c>
    </row>
    <row r="291" spans="2:5">
      <c r="B291" s="121" t="str">
        <f>'Calculations for 2021-22'!B286</f>
        <v>E1039</v>
      </c>
      <c r="C291" s="160" t="str">
        <f>'Calculations for 2021-22'!E286</f>
        <v>SD</v>
      </c>
      <c r="D291" s="160">
        <f>'Calculations for 2021-22'!F286</f>
        <v>0</v>
      </c>
      <c r="E291" s="120" t="str">
        <f>'Calculations for 2021-22'!H286</f>
        <v>South Derbyshire</v>
      </c>
    </row>
    <row r="292" spans="2:5">
      <c r="B292" s="121" t="str">
        <f>'Calculations for 2021-22'!B287</f>
        <v>E0103</v>
      </c>
      <c r="C292" s="160" t="str">
        <f>'Calculations for 2021-22'!E287</f>
        <v>UNINFIR</v>
      </c>
      <c r="D292" s="160" t="str">
        <f>'Calculations for 2021-22'!F287</f>
        <v>P1704</v>
      </c>
      <c r="E292" s="120" t="str">
        <f>'Calculations for 2021-22'!H287</f>
        <v>South Gloucestershire</v>
      </c>
    </row>
    <row r="293" spans="2:5">
      <c r="B293" s="121" t="str">
        <f>'Calculations for 2021-22'!B288</f>
        <v>E1136</v>
      </c>
      <c r="C293" s="160" t="str">
        <f>'Calculations for 2021-22'!E288</f>
        <v>SD</v>
      </c>
      <c r="D293" s="160">
        <f>'Calculations for 2021-22'!F288</f>
        <v>0</v>
      </c>
      <c r="E293" s="120" t="str">
        <f>'Calculations for 2021-22'!H288</f>
        <v>South Hams</v>
      </c>
    </row>
    <row r="294" spans="2:5">
      <c r="B294" s="121" t="str">
        <f>'Calculations for 2021-22'!B289</f>
        <v>E2535</v>
      </c>
      <c r="C294" s="160" t="str">
        <f>'Calculations for 2021-22'!E289</f>
        <v>SD</v>
      </c>
      <c r="D294" s="160">
        <f>'Calculations for 2021-22'!F289</f>
        <v>0</v>
      </c>
      <c r="E294" s="120" t="str">
        <f>'Calculations for 2021-22'!H289</f>
        <v>South Holland</v>
      </c>
    </row>
    <row r="295" spans="2:5">
      <c r="B295" s="121" t="str">
        <f>'Calculations for 2021-22'!B290</f>
        <v>E2536</v>
      </c>
      <c r="C295" s="160" t="str">
        <f>'Calculations for 2021-22'!E290</f>
        <v>SD</v>
      </c>
      <c r="D295" s="160">
        <f>'Calculations for 2021-22'!F290</f>
        <v>0</v>
      </c>
      <c r="E295" s="120" t="str">
        <f>'Calculations for 2021-22'!H290</f>
        <v>South Kesteven</v>
      </c>
    </row>
    <row r="296" spans="2:5">
      <c r="B296" s="121" t="str">
        <f>'Calculations for 2021-22'!B291</f>
        <v>E0936</v>
      </c>
      <c r="C296" s="160" t="str">
        <f>'Calculations for 2021-22'!E291</f>
        <v>SD</v>
      </c>
      <c r="D296" s="160">
        <f>'Calculations for 2021-22'!F291</f>
        <v>0</v>
      </c>
      <c r="E296" s="120" t="str">
        <f>'Calculations for 2021-22'!H291</f>
        <v>South Lakeland</v>
      </c>
    </row>
    <row r="297" spans="2:5">
      <c r="B297" s="121" t="str">
        <f>'Calculations for 2021-22'!B292</f>
        <v>E2637</v>
      </c>
      <c r="C297" s="160" t="str">
        <f>'Calculations for 2021-22'!E292</f>
        <v>SD</v>
      </c>
      <c r="D297" s="160" t="str">
        <f>'Calculations for 2021-22'!F292</f>
        <v>P1910</v>
      </c>
      <c r="E297" s="120" t="str">
        <f>'Calculations for 2021-22'!H292</f>
        <v>South Norfolk</v>
      </c>
    </row>
    <row r="298" spans="2:5">
      <c r="B298" s="121" t="str">
        <f>'Calculations for 2021-22'!B293</f>
        <v>E2836</v>
      </c>
      <c r="C298" s="160" t="str">
        <f>'Calculations for 2021-22'!E293</f>
        <v>SD</v>
      </c>
      <c r="D298" s="160" t="str">
        <f>'Calculations for 2021-22'!F293</f>
        <v>P1907</v>
      </c>
      <c r="E298" s="120" t="str">
        <f>'Calculations for 2021-22'!H293</f>
        <v>South Northamptonshire</v>
      </c>
    </row>
    <row r="299" spans="2:5">
      <c r="B299" s="121" t="str">
        <f>'Calculations for 2021-22'!B294</f>
        <v>E3133</v>
      </c>
      <c r="C299" s="160" t="str">
        <f>'Calculations for 2021-22'!E294</f>
        <v>SD</v>
      </c>
      <c r="D299" s="160">
        <f>'Calculations for 2021-22'!F294</f>
        <v>0</v>
      </c>
      <c r="E299" s="120" t="str">
        <f>'Calculations for 2021-22'!H294</f>
        <v>South Oxfordshire</v>
      </c>
    </row>
    <row r="300" spans="2:5">
      <c r="B300" s="121" t="str">
        <f>'Calculations for 2021-22'!B295</f>
        <v>E2342</v>
      </c>
      <c r="C300" s="160" t="str">
        <f>'Calculations for 2021-22'!E295</f>
        <v>SD</v>
      </c>
      <c r="D300" s="160" t="str">
        <f>'Calculations for 2021-22'!F295</f>
        <v>P1909</v>
      </c>
      <c r="E300" s="120" t="str">
        <f>'Calculations for 2021-22'!H295</f>
        <v>South Ribble</v>
      </c>
    </row>
    <row r="301" spans="2:5">
      <c r="B301" s="121" t="str">
        <f>'Calculations for 2021-22'!B296</f>
        <v>E3334</v>
      </c>
      <c r="C301" s="160" t="str">
        <f>'Calculations for 2021-22'!E296</f>
        <v>SD</v>
      </c>
      <c r="D301" s="160" t="str">
        <f>'Calculations for 2021-22'!F296</f>
        <v>P1911</v>
      </c>
      <c r="E301" s="120" t="str">
        <f>'Calculations for 2021-22'!H296</f>
        <v>South Somerset</v>
      </c>
    </row>
    <row r="302" spans="2:5">
      <c r="B302" s="121" t="str">
        <f>'Calculations for 2021-22'!B297</f>
        <v>E3435</v>
      </c>
      <c r="C302" s="160" t="str">
        <f>'Calculations for 2021-22'!E297</f>
        <v>SD</v>
      </c>
      <c r="D302" s="160" t="str">
        <f>'Calculations for 2021-22'!F297</f>
        <v>P1902</v>
      </c>
      <c r="E302" s="120" t="str">
        <f>'Calculations for 2021-22'!H297</f>
        <v>South Staffordshire</v>
      </c>
    </row>
    <row r="303" spans="2:5">
      <c r="B303" s="121" t="str">
        <f>'Calculations for 2021-22'!B298</f>
        <v>E4504</v>
      </c>
      <c r="C303" s="160" t="str">
        <f>'Calculations for 2021-22'!E298</f>
        <v>MD</v>
      </c>
      <c r="D303" s="160">
        <f>'Calculations for 2021-22'!F298</f>
        <v>0</v>
      </c>
      <c r="E303" s="120" t="str">
        <f>'Calculations for 2021-22'!H298</f>
        <v>South Tyneside</v>
      </c>
    </row>
    <row r="304" spans="2:5">
      <c r="B304" s="121" t="str">
        <f>'Calculations for 2021-22'!B299</f>
        <v>E6144</v>
      </c>
      <c r="C304" s="160" t="str">
        <f>'Calculations for 2021-22'!E299</f>
        <v>FIR</v>
      </c>
      <c r="D304" s="160">
        <f>'Calculations for 2021-22'!F299</f>
        <v>0</v>
      </c>
      <c r="E304" s="120" t="str">
        <f>'Calculations for 2021-22'!H299</f>
        <v>South Yorkshire Fire</v>
      </c>
    </row>
    <row r="305" spans="2:5">
      <c r="B305" s="121" t="str">
        <f>'Calculations for 2021-22'!B300</f>
        <v>E1702</v>
      </c>
      <c r="C305" s="160" t="str">
        <f>'Calculations for 2021-22'!E300</f>
        <v>UNINFIR</v>
      </c>
      <c r="D305" s="160" t="str">
        <f>'Calculations for 2021-22'!F300</f>
        <v>P1906</v>
      </c>
      <c r="E305" s="120" t="str">
        <f>'Calculations for 2021-22'!H300</f>
        <v>Southampton</v>
      </c>
    </row>
    <row r="306" spans="2:5">
      <c r="B306" s="121" t="str">
        <f>'Calculations for 2021-22'!B301</f>
        <v>E1501</v>
      </c>
      <c r="C306" s="160" t="str">
        <f>'Calculations for 2021-22'!E301</f>
        <v>UNINFIR</v>
      </c>
      <c r="D306" s="160">
        <f>'Calculations for 2021-22'!F301</f>
        <v>0</v>
      </c>
      <c r="E306" s="120" t="str">
        <f>'Calculations for 2021-22'!H301</f>
        <v>Southend-on-Sea</v>
      </c>
    </row>
    <row r="307" spans="2:5">
      <c r="B307" s="121" t="str">
        <f>'Calculations for 2021-22'!B302</f>
        <v>E5019</v>
      </c>
      <c r="C307" s="160" t="str">
        <f>'Calculations for 2021-22'!E302</f>
        <v>ILB</v>
      </c>
      <c r="D307" s="160" t="str">
        <f>'Calculations for 2021-22'!F302</f>
        <v>P1915</v>
      </c>
      <c r="E307" s="120" t="str">
        <f>'Calculations for 2021-22'!H302</f>
        <v>Southwark</v>
      </c>
    </row>
    <row r="308" spans="2:5">
      <c r="B308" s="121" t="str">
        <f>'Calculations for 2021-22'!B303</f>
        <v>E3637</v>
      </c>
      <c r="C308" s="160" t="str">
        <f>'Calculations for 2021-22'!E303</f>
        <v>SD</v>
      </c>
      <c r="D308" s="160">
        <f>'Calculations for 2021-22'!F303</f>
        <v>0</v>
      </c>
      <c r="E308" s="120" t="str">
        <f>'Calculations for 2021-22'!H303</f>
        <v>Spelthorne</v>
      </c>
    </row>
    <row r="309" spans="2:5">
      <c r="B309" s="121" t="str">
        <f>'Calculations for 2021-22'!B304</f>
        <v>E1936</v>
      </c>
      <c r="C309" s="160" t="str">
        <f>'Calculations for 2021-22'!E304</f>
        <v>SD</v>
      </c>
      <c r="D309" s="160" t="str">
        <f>'Calculations for 2021-22'!F304</f>
        <v>P1905</v>
      </c>
      <c r="E309" s="120" t="str">
        <f>'Calculations for 2021-22'!H304</f>
        <v>St Albans</v>
      </c>
    </row>
    <row r="310" spans="2:5">
      <c r="B310" s="121" t="str">
        <f>'Calculations for 2021-22'!B305</f>
        <v>E4303</v>
      </c>
      <c r="C310" s="160" t="str">
        <f>'Calculations for 2021-22'!E305</f>
        <v>MD</v>
      </c>
      <c r="D310" s="160" t="str">
        <f>'Calculations for 2021-22'!F305</f>
        <v>P1702</v>
      </c>
      <c r="E310" s="120" t="str">
        <f>'Calculations for 2021-22'!H305</f>
        <v>St Helens</v>
      </c>
    </row>
    <row r="311" spans="2:5">
      <c r="B311" s="121" t="str">
        <f>'Calculations for 2021-22'!B306</f>
        <v>E3436</v>
      </c>
      <c r="C311" s="160" t="str">
        <f>'Calculations for 2021-22'!E306</f>
        <v>SD</v>
      </c>
      <c r="D311" s="160" t="str">
        <f>'Calculations for 2021-22'!F306</f>
        <v>P1902</v>
      </c>
      <c r="E311" s="120" t="str">
        <f>'Calculations for 2021-22'!H306</f>
        <v>Stafford</v>
      </c>
    </row>
    <row r="312" spans="2:5">
      <c r="B312" s="121" t="str">
        <f>'Calculations for 2021-22'!B307</f>
        <v>E3421</v>
      </c>
      <c r="C312" s="160" t="str">
        <f>'Calculations for 2021-22'!E307</f>
        <v>SCNFIR</v>
      </c>
      <c r="D312" s="160" t="str">
        <f>'Calculations for 2021-22'!F307</f>
        <v>P1902</v>
      </c>
      <c r="E312" s="120" t="str">
        <f>'Calculations for 2021-22'!H307</f>
        <v>Staffordshire</v>
      </c>
    </row>
    <row r="313" spans="2:5">
      <c r="B313" s="121" t="str">
        <f>'Calculations for 2021-22'!B308</f>
        <v>E7034</v>
      </c>
      <c r="C313" s="160" t="str">
        <f>'Calculations for 2021-22'!E308</f>
        <v>FIR</v>
      </c>
      <c r="D313" s="160" t="str">
        <f>'Calculations for 2021-22'!F308</f>
        <v>P1902</v>
      </c>
      <c r="E313" s="120" t="str">
        <f>'Calculations for 2021-22'!H308</f>
        <v>Staffordshire Fire</v>
      </c>
    </row>
    <row r="314" spans="2:5">
      <c r="B314" s="121" t="str">
        <f>'Calculations for 2021-22'!B309</f>
        <v>E3437</v>
      </c>
      <c r="C314" s="160" t="str">
        <f>'Calculations for 2021-22'!E309</f>
        <v>SD</v>
      </c>
      <c r="D314" s="160" t="str">
        <f>'Calculations for 2021-22'!F309</f>
        <v>P1902</v>
      </c>
      <c r="E314" s="120" t="str">
        <f>'Calculations for 2021-22'!H309</f>
        <v>Staffordshire Moorlands</v>
      </c>
    </row>
    <row r="315" spans="2:5">
      <c r="B315" s="121" t="str">
        <f>'Calculations for 2021-22'!B310</f>
        <v>E1937</v>
      </c>
      <c r="C315" s="160" t="str">
        <f>'Calculations for 2021-22'!E310</f>
        <v>SD</v>
      </c>
      <c r="D315" s="160" t="str">
        <f>'Calculations for 2021-22'!F310</f>
        <v>P1905</v>
      </c>
      <c r="E315" s="120" t="str">
        <f>'Calculations for 2021-22'!H310</f>
        <v>Stevenage</v>
      </c>
    </row>
    <row r="316" spans="2:5">
      <c r="B316" s="121" t="str">
        <f>'Calculations for 2021-22'!B311</f>
        <v>E4207</v>
      </c>
      <c r="C316" s="160" t="str">
        <f>'Calculations for 2021-22'!E311</f>
        <v>MD</v>
      </c>
      <c r="D316" s="160" t="str">
        <f>'Calculations for 2021-22'!F311</f>
        <v>P1701</v>
      </c>
      <c r="E316" s="120" t="str">
        <f>'Calculations for 2021-22'!H311</f>
        <v>Stockport</v>
      </c>
    </row>
    <row r="317" spans="2:5">
      <c r="B317" s="121" t="str">
        <f>'Calculations for 2021-22'!B312</f>
        <v>E0704</v>
      </c>
      <c r="C317" s="160" t="str">
        <f>'Calculations for 2021-22'!E312</f>
        <v>UNINFIR</v>
      </c>
      <c r="D317" s="160">
        <f>'Calculations for 2021-22'!F312</f>
        <v>0</v>
      </c>
      <c r="E317" s="120" t="str">
        <f>'Calculations for 2021-22'!H312</f>
        <v>Stockton-on-Tees</v>
      </c>
    </row>
    <row r="318" spans="2:5">
      <c r="B318" s="121" t="str">
        <f>'Calculations for 2021-22'!B313</f>
        <v>E3401</v>
      </c>
      <c r="C318" s="160" t="str">
        <f>'Calculations for 2021-22'!E313</f>
        <v>UNINFIR</v>
      </c>
      <c r="D318" s="160" t="str">
        <f>'Calculations for 2021-22'!F313</f>
        <v>P1902</v>
      </c>
      <c r="E318" s="120" t="str">
        <f>'Calculations for 2021-22'!H313</f>
        <v>Stoke-on-Trent</v>
      </c>
    </row>
    <row r="319" spans="2:5">
      <c r="B319" s="121" t="str">
        <f>'Calculations for 2021-22'!B314</f>
        <v>E3734</v>
      </c>
      <c r="C319" s="160" t="str">
        <f>'Calculations for 2021-22'!E314</f>
        <v>SD</v>
      </c>
      <c r="D319" s="160">
        <f>'Calculations for 2021-22'!F314</f>
        <v>0</v>
      </c>
      <c r="E319" s="120" t="str">
        <f>'Calculations for 2021-22'!H314</f>
        <v>Stratford-on-Avon</v>
      </c>
    </row>
    <row r="320" spans="2:5">
      <c r="B320" s="121" t="str">
        <f>'Calculations for 2021-22'!B315</f>
        <v>E1635</v>
      </c>
      <c r="C320" s="160" t="str">
        <f>'Calculations for 2021-22'!E315</f>
        <v>SD</v>
      </c>
      <c r="D320" s="160">
        <f>'Calculations for 2021-22'!F315</f>
        <v>0</v>
      </c>
      <c r="E320" s="120" t="str">
        <f>'Calculations for 2021-22'!H315</f>
        <v>Stroud</v>
      </c>
    </row>
    <row r="321" spans="2:5">
      <c r="B321" s="121" t="str">
        <f>'Calculations for 2021-22'!B316</f>
        <v>E3520</v>
      </c>
      <c r="C321" s="160" t="str">
        <f>'Calculations for 2021-22'!E316</f>
        <v>SCFIR</v>
      </c>
      <c r="D321" s="160">
        <f>'Calculations for 2021-22'!F316</f>
        <v>0</v>
      </c>
      <c r="E321" s="120" t="str">
        <f>'Calculations for 2021-22'!H316</f>
        <v>Suffolk</v>
      </c>
    </row>
    <row r="322" spans="2:5">
      <c r="B322" s="121" t="str">
        <f>'Calculations for 2021-22'!B317</f>
        <v>E4505</v>
      </c>
      <c r="C322" s="160" t="str">
        <f>'Calculations for 2021-22'!E317</f>
        <v>MD</v>
      </c>
      <c r="D322" s="160">
        <f>'Calculations for 2021-22'!F317</f>
        <v>0</v>
      </c>
      <c r="E322" s="120" t="str">
        <f>'Calculations for 2021-22'!H317</f>
        <v>Sunderland</v>
      </c>
    </row>
    <row r="323" spans="2:5">
      <c r="B323" s="121" t="str">
        <f>'Calculations for 2021-22'!B318</f>
        <v>E3620</v>
      </c>
      <c r="C323" s="160" t="str">
        <f>'Calculations for 2021-22'!E318</f>
        <v>SCFIR</v>
      </c>
      <c r="D323" s="160">
        <f>'Calculations for 2021-22'!F318</f>
        <v>0</v>
      </c>
      <c r="E323" s="120" t="str">
        <f>'Calculations for 2021-22'!H318</f>
        <v>Surrey</v>
      </c>
    </row>
    <row r="324" spans="2:5">
      <c r="B324" s="121" t="str">
        <f>'Calculations for 2021-22'!B319</f>
        <v>E3638</v>
      </c>
      <c r="C324" s="160" t="str">
        <f>'Calculations for 2021-22'!E319</f>
        <v>SD</v>
      </c>
      <c r="D324" s="160">
        <f>'Calculations for 2021-22'!F319</f>
        <v>0</v>
      </c>
      <c r="E324" s="120" t="str">
        <f>'Calculations for 2021-22'!H319</f>
        <v>Surrey Heath</v>
      </c>
    </row>
    <row r="325" spans="2:5">
      <c r="B325" s="121" t="str">
        <f>'Calculations for 2021-22'!B320</f>
        <v>E5048</v>
      </c>
      <c r="C325" s="160" t="str">
        <f>'Calculations for 2021-22'!E320</f>
        <v>OLB</v>
      </c>
      <c r="D325" s="160" t="str">
        <f>'Calculations for 2021-22'!F320</f>
        <v>P1915</v>
      </c>
      <c r="E325" s="120" t="str">
        <f>'Calculations for 2021-22'!H320</f>
        <v>Sutton</v>
      </c>
    </row>
    <row r="326" spans="2:5">
      <c r="B326" s="121" t="str">
        <f>'Calculations for 2021-22'!B321</f>
        <v>E2241</v>
      </c>
      <c r="C326" s="160" t="str">
        <f>'Calculations for 2021-22'!E321</f>
        <v>SD</v>
      </c>
      <c r="D326" s="160">
        <f>'Calculations for 2021-22'!F321</f>
        <v>0</v>
      </c>
      <c r="E326" s="120" t="str">
        <f>'Calculations for 2021-22'!H321</f>
        <v>Swale</v>
      </c>
    </row>
    <row r="327" spans="2:5">
      <c r="B327" s="121" t="str">
        <f>'Calculations for 2021-22'!B322</f>
        <v>E3901</v>
      </c>
      <c r="C327" s="160" t="str">
        <f>'Calculations for 2021-22'!E322</f>
        <v>UNINFIR</v>
      </c>
      <c r="D327" s="160">
        <f>'Calculations for 2021-22'!F322</f>
        <v>0</v>
      </c>
      <c r="E327" s="120" t="str">
        <f>'Calculations for 2021-22'!H322</f>
        <v>Swindon</v>
      </c>
    </row>
    <row r="328" spans="2:5">
      <c r="B328" s="121" t="str">
        <f>'Calculations for 2021-22'!B323</f>
        <v>E4208</v>
      </c>
      <c r="C328" s="160" t="str">
        <f>'Calculations for 2021-22'!E323</f>
        <v>MD</v>
      </c>
      <c r="D328" s="160" t="str">
        <f>'Calculations for 2021-22'!F323</f>
        <v>P1701</v>
      </c>
      <c r="E328" s="120" t="str">
        <f>'Calculations for 2021-22'!H323</f>
        <v>Tameside</v>
      </c>
    </row>
    <row r="329" spans="2:5">
      <c r="B329" s="121" t="str">
        <f>'Calculations for 2021-22'!B324</f>
        <v>E3439</v>
      </c>
      <c r="C329" s="160" t="str">
        <f>'Calculations for 2021-22'!E324</f>
        <v>SD</v>
      </c>
      <c r="D329" s="160" t="str">
        <f>'Calculations for 2021-22'!F324</f>
        <v>P1902</v>
      </c>
      <c r="E329" s="120" t="str">
        <f>'Calculations for 2021-22'!H324</f>
        <v>Tamworth</v>
      </c>
    </row>
    <row r="330" spans="2:5">
      <c r="B330" s="121" t="str">
        <f>'Calculations for 2021-22'!B325</f>
        <v>E3639</v>
      </c>
      <c r="C330" s="160" t="str">
        <f>'Calculations for 2021-22'!E325</f>
        <v>SD</v>
      </c>
      <c r="D330" s="160">
        <f>'Calculations for 2021-22'!F325</f>
        <v>0</v>
      </c>
      <c r="E330" s="120" t="str">
        <f>'Calculations for 2021-22'!H325</f>
        <v>Tandridge</v>
      </c>
    </row>
    <row r="331" spans="2:5">
      <c r="B331" s="121" t="str">
        <f>'Calculations for 2021-22'!B326</f>
        <v>E1137</v>
      </c>
      <c r="C331" s="160" t="str">
        <f>'Calculations for 2021-22'!E326</f>
        <v>SD</v>
      </c>
      <c r="D331" s="160">
        <f>'Calculations for 2021-22'!F326</f>
        <v>0</v>
      </c>
      <c r="E331" s="120" t="str">
        <f>'Calculations for 2021-22'!H326</f>
        <v>Teignbridge</v>
      </c>
    </row>
    <row r="332" spans="2:5">
      <c r="B332" s="121" t="str">
        <f>'Calculations for 2021-22'!B327</f>
        <v>E3201</v>
      </c>
      <c r="C332" s="160" t="str">
        <f>'Calculations for 2021-22'!E327</f>
        <v>UNINFIR</v>
      </c>
      <c r="D332" s="160">
        <f>'Calculations for 2021-22'!F327</f>
        <v>0</v>
      </c>
      <c r="E332" s="120" t="str">
        <f>'Calculations for 2021-22'!H327</f>
        <v>Telford and the Wrekin</v>
      </c>
    </row>
    <row r="333" spans="2:5">
      <c r="B333" s="121" t="str">
        <f>'Calculations for 2021-22'!B328</f>
        <v>E1542</v>
      </c>
      <c r="C333" s="160" t="str">
        <f>'Calculations for 2021-22'!E328</f>
        <v>SD</v>
      </c>
      <c r="D333" s="160">
        <f>'Calculations for 2021-22'!F328</f>
        <v>0</v>
      </c>
      <c r="E333" s="120" t="str">
        <f>'Calculations for 2021-22'!H328</f>
        <v>Tendring</v>
      </c>
    </row>
    <row r="334" spans="2:5">
      <c r="B334" s="121" t="str">
        <f>'Calculations for 2021-22'!B329</f>
        <v>E1742</v>
      </c>
      <c r="C334" s="160" t="str">
        <f>'Calculations for 2021-22'!E329</f>
        <v>SD</v>
      </c>
      <c r="D334" s="160">
        <f>'Calculations for 2021-22'!F329</f>
        <v>0</v>
      </c>
      <c r="E334" s="120" t="str">
        <f>'Calculations for 2021-22'!H329</f>
        <v>Test Valley</v>
      </c>
    </row>
    <row r="335" spans="2:5">
      <c r="B335" s="121" t="str">
        <f>'Calculations for 2021-22'!B330</f>
        <v>E1636</v>
      </c>
      <c r="C335" s="160" t="str">
        <f>'Calculations for 2021-22'!E330</f>
        <v>SD</v>
      </c>
      <c r="D335" s="160">
        <f>'Calculations for 2021-22'!F330</f>
        <v>0</v>
      </c>
      <c r="E335" s="120" t="str">
        <f>'Calculations for 2021-22'!H330</f>
        <v>Tewkesbury</v>
      </c>
    </row>
    <row r="336" spans="2:5">
      <c r="B336" s="121" t="str">
        <f>'Calculations for 2021-22'!B331</f>
        <v>E2242</v>
      </c>
      <c r="C336" s="160" t="str">
        <f>'Calculations for 2021-22'!E331</f>
        <v>SD</v>
      </c>
      <c r="D336" s="160">
        <f>'Calculations for 2021-22'!F331</f>
        <v>0</v>
      </c>
      <c r="E336" s="120" t="str">
        <f>'Calculations for 2021-22'!H331</f>
        <v>Thanet</v>
      </c>
    </row>
    <row r="337" spans="2:5">
      <c r="B337" s="121" t="str">
        <f>'Calculations for 2021-22'!B332</f>
        <v>E1938</v>
      </c>
      <c r="C337" s="160" t="str">
        <f>'Calculations for 2021-22'!E332</f>
        <v>SD</v>
      </c>
      <c r="D337" s="160" t="str">
        <f>'Calculations for 2021-22'!F332</f>
        <v>P1905</v>
      </c>
      <c r="E337" s="120" t="str">
        <f>'Calculations for 2021-22'!H332</f>
        <v>Three Rivers</v>
      </c>
    </row>
    <row r="338" spans="2:5">
      <c r="B338" s="121" t="str">
        <f>'Calculations for 2021-22'!B333</f>
        <v>E1502</v>
      </c>
      <c r="C338" s="160" t="str">
        <f>'Calculations for 2021-22'!E333</f>
        <v>UNINFIR</v>
      </c>
      <c r="D338" s="160">
        <f>'Calculations for 2021-22'!F333</f>
        <v>0</v>
      </c>
      <c r="E338" s="120" t="str">
        <f>'Calculations for 2021-22'!H333</f>
        <v>Thurrock</v>
      </c>
    </row>
    <row r="339" spans="2:5">
      <c r="B339" s="121" t="str">
        <f>'Calculations for 2021-22'!B334</f>
        <v>E2243</v>
      </c>
      <c r="C339" s="160" t="str">
        <f>'Calculations for 2021-22'!E334</f>
        <v>SD</v>
      </c>
      <c r="D339" s="160">
        <f>'Calculations for 2021-22'!F334</f>
        <v>0</v>
      </c>
      <c r="E339" s="120" t="str">
        <f>'Calculations for 2021-22'!H334</f>
        <v>Tonbridge and Malling</v>
      </c>
    </row>
    <row r="340" spans="2:5">
      <c r="B340" s="121" t="str">
        <f>'Calculations for 2021-22'!B335</f>
        <v>E1102</v>
      </c>
      <c r="C340" s="160" t="str">
        <f>'Calculations for 2021-22'!E335</f>
        <v>UNINFIR</v>
      </c>
      <c r="D340" s="160">
        <f>'Calculations for 2021-22'!F335</f>
        <v>0</v>
      </c>
      <c r="E340" s="120" t="str">
        <f>'Calculations for 2021-22'!H335</f>
        <v>Torbay</v>
      </c>
    </row>
    <row r="341" spans="2:5">
      <c r="B341" s="121" t="str">
        <f>'Calculations for 2021-22'!B336</f>
        <v>E1139</v>
      </c>
      <c r="C341" s="160" t="str">
        <f>'Calculations for 2021-22'!E336</f>
        <v>SD</v>
      </c>
      <c r="D341" s="160">
        <f>'Calculations for 2021-22'!F336</f>
        <v>0</v>
      </c>
      <c r="E341" s="120" t="str">
        <f>'Calculations for 2021-22'!H336</f>
        <v>Torridge</v>
      </c>
    </row>
    <row r="342" spans="2:5">
      <c r="B342" s="121" t="str">
        <f>'Calculations for 2021-22'!B337</f>
        <v>E5020</v>
      </c>
      <c r="C342" s="160" t="str">
        <f>'Calculations for 2021-22'!E337</f>
        <v>ILB</v>
      </c>
      <c r="D342" s="160" t="str">
        <f>'Calculations for 2021-22'!F337</f>
        <v>P1915</v>
      </c>
      <c r="E342" s="120" t="str">
        <f>'Calculations for 2021-22'!H337</f>
        <v>Tower Hamlets</v>
      </c>
    </row>
    <row r="343" spans="2:5">
      <c r="B343" s="121" t="str">
        <f>'Calculations for 2021-22'!B338</f>
        <v>E4209</v>
      </c>
      <c r="C343" s="160" t="str">
        <f>'Calculations for 2021-22'!E338</f>
        <v>MD</v>
      </c>
      <c r="D343" s="160" t="str">
        <f>'Calculations for 2021-22'!F338</f>
        <v>P1701</v>
      </c>
      <c r="E343" s="120" t="str">
        <f>'Calculations for 2021-22'!H338</f>
        <v>Trafford</v>
      </c>
    </row>
    <row r="344" spans="2:5">
      <c r="B344" s="121" t="str">
        <f>'Calculations for 2021-22'!B339</f>
        <v>E2244</v>
      </c>
      <c r="C344" s="160" t="str">
        <f>'Calculations for 2021-22'!E339</f>
        <v>SD</v>
      </c>
      <c r="D344" s="160">
        <f>'Calculations for 2021-22'!F339</f>
        <v>0</v>
      </c>
      <c r="E344" s="120" t="str">
        <f>'Calculations for 2021-22'!H339</f>
        <v>Tunbridge Wells</v>
      </c>
    </row>
    <row r="345" spans="2:5">
      <c r="B345" s="121" t="str">
        <f>'Calculations for 2021-22'!B340</f>
        <v>E6145</v>
      </c>
      <c r="C345" s="160" t="str">
        <f>'Calculations for 2021-22'!E340</f>
        <v>FIR</v>
      </c>
      <c r="D345" s="160">
        <f>'Calculations for 2021-22'!F340</f>
        <v>0</v>
      </c>
      <c r="E345" s="120" t="str">
        <f>'Calculations for 2021-22'!H340</f>
        <v>Tyne and Wear Fire</v>
      </c>
    </row>
    <row r="346" spans="2:5">
      <c r="B346" s="121" t="str">
        <f>'Calculations for 2021-22'!B341</f>
        <v>E1544</v>
      </c>
      <c r="C346" s="160" t="str">
        <f>'Calculations for 2021-22'!E341</f>
        <v>SD</v>
      </c>
      <c r="D346" s="160">
        <f>'Calculations for 2021-22'!F341</f>
        <v>0</v>
      </c>
      <c r="E346" s="120" t="str">
        <f>'Calculations for 2021-22'!H341</f>
        <v>Uttlesford</v>
      </c>
    </row>
    <row r="347" spans="2:5">
      <c r="B347" s="121" t="str">
        <f>'Calculations for 2021-22'!B342</f>
        <v>E3134</v>
      </c>
      <c r="C347" s="160" t="str">
        <f>'Calculations for 2021-22'!E342</f>
        <v>SD</v>
      </c>
      <c r="D347" s="160">
        <f>'Calculations for 2021-22'!F342</f>
        <v>0</v>
      </c>
      <c r="E347" s="120" t="str">
        <f>'Calculations for 2021-22'!H342</f>
        <v>Vale of White Horse</v>
      </c>
    </row>
    <row r="348" spans="2:5">
      <c r="B348" s="121" t="str">
        <f>'Calculations for 2021-22'!B343</f>
        <v>E4705</v>
      </c>
      <c r="C348" s="160" t="str">
        <f>'Calculations for 2021-22'!E343</f>
        <v>MD</v>
      </c>
      <c r="D348" s="160" t="str">
        <f>'Calculations for 2021-22'!F343</f>
        <v>P1912</v>
      </c>
      <c r="E348" s="120" t="str">
        <f>'Calculations for 2021-22'!H343</f>
        <v>Wakefield</v>
      </c>
    </row>
    <row r="349" spans="2:5">
      <c r="B349" s="121" t="str">
        <f>'Calculations for 2021-22'!B344</f>
        <v>E4606</v>
      </c>
      <c r="C349" s="160" t="str">
        <f>'Calculations for 2021-22'!E344</f>
        <v>MD</v>
      </c>
      <c r="D349" s="160" t="str">
        <f>'Calculations for 2021-22'!F344</f>
        <v>P1703</v>
      </c>
      <c r="E349" s="120" t="str">
        <f>'Calculations for 2021-22'!H344</f>
        <v>Walsall</v>
      </c>
    </row>
    <row r="350" spans="2:5">
      <c r="B350" s="121" t="str">
        <f>'Calculations for 2021-22'!B345</f>
        <v>E5049</v>
      </c>
      <c r="C350" s="160" t="str">
        <f>'Calculations for 2021-22'!E345</f>
        <v>OLB</v>
      </c>
      <c r="D350" s="160" t="str">
        <f>'Calculations for 2021-22'!F345</f>
        <v>P1915</v>
      </c>
      <c r="E350" s="120" t="str">
        <f>'Calculations for 2021-22'!H345</f>
        <v>Waltham Forest</v>
      </c>
    </row>
    <row r="351" spans="2:5">
      <c r="B351" s="121" t="str">
        <f>'Calculations for 2021-22'!B346</f>
        <v>E5021</v>
      </c>
      <c r="C351" s="160" t="str">
        <f>'Calculations for 2021-22'!E346</f>
        <v>ILB</v>
      </c>
      <c r="D351" s="160" t="str">
        <f>'Calculations for 2021-22'!F346</f>
        <v>P1915</v>
      </c>
      <c r="E351" s="120" t="str">
        <f>'Calculations for 2021-22'!H346</f>
        <v>Wandsworth</v>
      </c>
    </row>
    <row r="352" spans="2:5">
      <c r="B352" s="121" t="str">
        <f>'Calculations for 2021-22'!B347</f>
        <v>E0602</v>
      </c>
      <c r="C352" s="160" t="str">
        <f>'Calculations for 2021-22'!E347</f>
        <v>UNINFIR</v>
      </c>
      <c r="D352" s="160">
        <f>'Calculations for 2021-22'!F347</f>
        <v>0</v>
      </c>
      <c r="E352" s="120" t="str">
        <f>'Calculations for 2021-22'!H347</f>
        <v>Warrington</v>
      </c>
    </row>
    <row r="353" spans="2:5">
      <c r="B353" s="121" t="str">
        <f>'Calculations for 2021-22'!B348</f>
        <v>E3735</v>
      </c>
      <c r="C353" s="160" t="str">
        <f>'Calculations for 2021-22'!E348</f>
        <v>SD</v>
      </c>
      <c r="D353" s="160">
        <f>'Calculations for 2021-22'!F348</f>
        <v>0</v>
      </c>
      <c r="E353" s="120" t="str">
        <f>'Calculations for 2021-22'!H348</f>
        <v>Warwick</v>
      </c>
    </row>
    <row r="354" spans="2:5">
      <c r="B354" s="121" t="str">
        <f>'Calculations for 2021-22'!B349</f>
        <v>E3720</v>
      </c>
      <c r="C354" s="160" t="str">
        <f>'Calculations for 2021-22'!E349</f>
        <v>SCFIR</v>
      </c>
      <c r="D354" s="160">
        <f>'Calculations for 2021-22'!F349</f>
        <v>0</v>
      </c>
      <c r="E354" s="120" t="str">
        <f>'Calculations for 2021-22'!H349</f>
        <v>Warwickshire</v>
      </c>
    </row>
    <row r="355" spans="2:5">
      <c r="B355" s="121" t="str">
        <f>'Calculations for 2021-22'!B350</f>
        <v>E1939</v>
      </c>
      <c r="C355" s="160" t="str">
        <f>'Calculations for 2021-22'!E350</f>
        <v>SD</v>
      </c>
      <c r="D355" s="160" t="str">
        <f>'Calculations for 2021-22'!F350</f>
        <v>P1905</v>
      </c>
      <c r="E355" s="120" t="str">
        <f>'Calculations for 2021-22'!H350</f>
        <v>Watford</v>
      </c>
    </row>
    <row r="356" spans="2:5">
      <c r="B356" s="121" t="str">
        <f>'Calculations for 2021-22'!B351</f>
        <v>E3640</v>
      </c>
      <c r="C356" s="160" t="str">
        <f>'Calculations for 2021-22'!E351</f>
        <v>SD</v>
      </c>
      <c r="D356" s="160">
        <f>'Calculations for 2021-22'!F351</f>
        <v>0</v>
      </c>
      <c r="E356" s="120" t="str">
        <f>'Calculations for 2021-22'!H351</f>
        <v>Waverley</v>
      </c>
    </row>
    <row r="357" spans="2:5">
      <c r="B357" s="121" t="str">
        <f>'Calculations for 2021-22'!B352</f>
        <v>E1437</v>
      </c>
      <c r="C357" s="160" t="str">
        <f>'Calculations for 2021-22'!E352</f>
        <v>SD</v>
      </c>
      <c r="D357" s="160" t="str">
        <f>'Calculations for 2021-22'!F352</f>
        <v>P1914</v>
      </c>
      <c r="E357" s="120" t="str">
        <f>'Calculations for 2021-22'!H352</f>
        <v>Wealden</v>
      </c>
    </row>
    <row r="358" spans="2:5">
      <c r="B358" s="121" t="str">
        <f>'Calculations for 2021-22'!B353</f>
        <v>E2837</v>
      </c>
      <c r="C358" s="160" t="str">
        <f>'Calculations for 2021-22'!E353</f>
        <v>SD</v>
      </c>
      <c r="D358" s="160" t="str">
        <f>'Calculations for 2021-22'!F353</f>
        <v>P1907</v>
      </c>
      <c r="E358" s="120" t="str">
        <f>'Calculations for 2021-22'!H353</f>
        <v>Wellingborough</v>
      </c>
    </row>
    <row r="359" spans="2:5">
      <c r="B359" s="121" t="str">
        <f>'Calculations for 2021-22'!B354</f>
        <v>E1940</v>
      </c>
      <c r="C359" s="160" t="str">
        <f>'Calculations for 2021-22'!E354</f>
        <v>SD</v>
      </c>
      <c r="D359" s="160" t="str">
        <f>'Calculations for 2021-22'!F354</f>
        <v>P1905</v>
      </c>
      <c r="E359" s="120" t="str">
        <f>'Calculations for 2021-22'!H354</f>
        <v>Welwyn Hatfield</v>
      </c>
    </row>
    <row r="360" spans="2:5">
      <c r="B360" s="121" t="str">
        <f>'Calculations for 2021-22'!B355</f>
        <v>E0302</v>
      </c>
      <c r="C360" s="160" t="str">
        <f>'Calculations for 2021-22'!E355</f>
        <v>UNINFIR</v>
      </c>
      <c r="D360" s="160" t="str">
        <f>'Calculations for 2021-22'!F355</f>
        <v>P1916</v>
      </c>
      <c r="E360" s="120" t="str">
        <f>'Calculations for 2021-22'!H355</f>
        <v>West Berkshire</v>
      </c>
    </row>
    <row r="361" spans="2:5">
      <c r="B361" s="121" t="str">
        <f>'Calculations for 2021-22'!B356</f>
        <v>E1140</v>
      </c>
      <c r="C361" s="160" t="str">
        <f>'Calculations for 2021-22'!E356</f>
        <v>SD</v>
      </c>
      <c r="D361" s="160">
        <f>'Calculations for 2021-22'!F356</f>
        <v>0</v>
      </c>
      <c r="E361" s="120" t="str">
        <f>'Calculations for 2021-22'!H356</f>
        <v>West Devon</v>
      </c>
    </row>
    <row r="362" spans="2:5">
      <c r="B362" s="121" t="str">
        <f>'Calculations for 2021-22'!B357</f>
        <v>E2343</v>
      </c>
      <c r="C362" s="160" t="str">
        <f>'Calculations for 2021-22'!E357</f>
        <v>SD</v>
      </c>
      <c r="D362" s="160" t="str">
        <f>'Calculations for 2021-22'!F357</f>
        <v>P1909</v>
      </c>
      <c r="E362" s="120" t="str">
        <f>'Calculations for 2021-22'!H357</f>
        <v>West Lancashire</v>
      </c>
    </row>
    <row r="363" spans="2:5">
      <c r="B363" s="121" t="str">
        <f>'Calculations for 2021-22'!B358</f>
        <v>E2537</v>
      </c>
      <c r="C363" s="160" t="str">
        <f>'Calculations for 2021-22'!E358</f>
        <v>SD</v>
      </c>
      <c r="D363" s="160">
        <f>'Calculations for 2021-22'!F358</f>
        <v>0</v>
      </c>
      <c r="E363" s="120" t="str">
        <f>'Calculations for 2021-22'!H358</f>
        <v>West Lindsey</v>
      </c>
    </row>
    <row r="364" spans="2:5">
      <c r="B364" s="121" t="str">
        <f>'Calculations for 2021-22'!B359</f>
        <v>E6146</v>
      </c>
      <c r="C364" s="160" t="str">
        <f>'Calculations for 2021-22'!E359</f>
        <v>FIR</v>
      </c>
      <c r="D364" s="160">
        <f>'Calculations for 2021-22'!F359</f>
        <v>0</v>
      </c>
      <c r="E364" s="120" t="str">
        <f>'Calculations for 2021-22'!H359</f>
        <v>West Midlands Fire</v>
      </c>
    </row>
    <row r="365" spans="2:5">
      <c r="B365" s="121" t="str">
        <f>'Calculations for 2021-22'!D388</f>
        <v>E2802</v>
      </c>
      <c r="C365" s="160" t="str">
        <f>'Calculations for 2021-22'!E388</f>
        <v>UNINFIR</v>
      </c>
      <c r="D365" s="160">
        <f>'Calculations for 2021-22'!F388</f>
        <v>0</v>
      </c>
      <c r="E365" s="120" t="str">
        <f>'Calculations for 2021-22'!H388</f>
        <v>West Northamptonshire</v>
      </c>
    </row>
    <row r="366" spans="2:5">
      <c r="B366" s="121" t="str">
        <f>'Calculations for 2021-22'!B382</f>
        <v>E6354</v>
      </c>
      <c r="C366" s="160" t="str">
        <f>'Calculations for 2021-22'!E382</f>
        <v>CA</v>
      </c>
      <c r="D366" s="160" t="str">
        <f>'Calculations for 2021-22'!F382</f>
        <v>P1704</v>
      </c>
      <c r="E366" s="120" t="str">
        <f>'Calculations for 2021-22'!H382</f>
        <v>West of England Combined Authority</v>
      </c>
    </row>
    <row r="367" spans="2:5">
      <c r="B367" s="121" t="str">
        <f>'Calculations for 2021-22'!B360</f>
        <v>E3135</v>
      </c>
      <c r="C367" s="160" t="str">
        <f>'Calculations for 2021-22'!E360</f>
        <v>SD</v>
      </c>
      <c r="D367" s="160">
        <f>'Calculations for 2021-22'!F360</f>
        <v>0</v>
      </c>
      <c r="E367" s="120" t="str">
        <f>'Calculations for 2021-22'!H360</f>
        <v>West Oxfordshire</v>
      </c>
    </row>
    <row r="368" spans="2:5">
      <c r="B368" s="121" t="str">
        <f>'Calculations for 2021-22'!B361</f>
        <v>E3539</v>
      </c>
      <c r="C368" s="160" t="str">
        <f>'Calculations for 2021-22'!E361</f>
        <v>SD</v>
      </c>
      <c r="D368" s="160">
        <f>'Calculations for 2021-22'!F361</f>
        <v>0</v>
      </c>
      <c r="E368" s="120" t="str">
        <f>'Calculations for 2021-22'!H361</f>
        <v>West Suffolk</v>
      </c>
    </row>
    <row r="369" spans="2:5">
      <c r="B369" s="121" t="str">
        <f>'Calculations for 2021-22'!B362</f>
        <v>E3820</v>
      </c>
      <c r="C369" s="160" t="str">
        <f>'Calculations for 2021-22'!E362</f>
        <v>SCFIR</v>
      </c>
      <c r="D369" s="160" t="str">
        <f>'Calculations for 2021-22'!F362</f>
        <v>P1908</v>
      </c>
      <c r="E369" s="120" t="str">
        <f>'Calculations for 2021-22'!H362</f>
        <v>West Sussex</v>
      </c>
    </row>
    <row r="370" spans="2:5">
      <c r="B370" s="121" t="str">
        <f>'Calculations for 2021-22'!B363</f>
        <v>E6147</v>
      </c>
      <c r="C370" s="160" t="str">
        <f>'Calculations for 2021-22'!E363</f>
        <v>FIR</v>
      </c>
      <c r="D370" s="160">
        <f>'Calculations for 2021-22'!F363</f>
        <v>0</v>
      </c>
      <c r="E370" s="120" t="str">
        <f>'Calculations for 2021-22'!H363</f>
        <v>West Yorkshire Fire</v>
      </c>
    </row>
    <row r="371" spans="2:5">
      <c r="B371" s="121" t="str">
        <f>'Calculations for 2021-22'!B364</f>
        <v>E5022</v>
      </c>
      <c r="C371" s="160" t="str">
        <f>'Calculations for 2021-22'!E364</f>
        <v>ILB</v>
      </c>
      <c r="D371" s="160" t="str">
        <f>'Calculations for 2021-22'!F364</f>
        <v>P1915</v>
      </c>
      <c r="E371" s="120" t="str">
        <f>'Calculations for 2021-22'!H364</f>
        <v>Westminster</v>
      </c>
    </row>
    <row r="372" spans="2:5">
      <c r="B372" s="121" t="str">
        <f>'Calculations for 2021-22'!B365</f>
        <v>E4210</v>
      </c>
      <c r="C372" s="160" t="str">
        <f>'Calculations for 2021-22'!E365</f>
        <v>MD</v>
      </c>
      <c r="D372" s="160" t="str">
        <f>'Calculations for 2021-22'!F365</f>
        <v>P1701</v>
      </c>
      <c r="E372" s="120" t="str">
        <f>'Calculations for 2021-22'!H365</f>
        <v>Wigan</v>
      </c>
    </row>
    <row r="373" spans="2:5">
      <c r="B373" s="121" t="str">
        <f>'Calculations for 2021-22'!B366</f>
        <v>E3902</v>
      </c>
      <c r="C373" s="160" t="str">
        <f>'Calculations for 2021-22'!E366</f>
        <v>UNINFIR</v>
      </c>
      <c r="D373" s="160">
        <f>'Calculations for 2021-22'!F366</f>
        <v>0</v>
      </c>
      <c r="E373" s="120" t="str">
        <f>'Calculations for 2021-22'!H366</f>
        <v>Wiltshire</v>
      </c>
    </row>
    <row r="374" spans="2:5">
      <c r="B374" s="121" t="str">
        <f>'Calculations for 2021-22'!B367</f>
        <v>E1743</v>
      </c>
      <c r="C374" s="160" t="str">
        <f>'Calculations for 2021-22'!E367</f>
        <v>SD</v>
      </c>
      <c r="D374" s="160">
        <f>'Calculations for 2021-22'!F367</f>
        <v>0</v>
      </c>
      <c r="E374" s="120" t="str">
        <f>'Calculations for 2021-22'!H367</f>
        <v>Winchester</v>
      </c>
    </row>
    <row r="375" spans="2:5">
      <c r="B375" s="121" t="str">
        <f>'Calculations for 2021-22'!B368</f>
        <v>E0305</v>
      </c>
      <c r="C375" s="160" t="str">
        <f>'Calculations for 2021-22'!E368</f>
        <v>UNINFIR</v>
      </c>
      <c r="D375" s="160" t="str">
        <f>'Calculations for 2021-22'!F368</f>
        <v>P1916</v>
      </c>
      <c r="E375" s="120" t="str">
        <f>'Calculations for 2021-22'!H368</f>
        <v>Windsor and Maidenhead</v>
      </c>
    </row>
    <row r="376" spans="2:5">
      <c r="B376" s="121" t="str">
        <f>'Calculations for 2021-22'!B369</f>
        <v>E4305</v>
      </c>
      <c r="C376" s="160" t="str">
        <f>'Calculations for 2021-22'!E369</f>
        <v>MD</v>
      </c>
      <c r="D376" s="160" t="str">
        <f>'Calculations for 2021-22'!F369</f>
        <v>P1702</v>
      </c>
      <c r="E376" s="120" t="str">
        <f>'Calculations for 2021-22'!H369</f>
        <v>Wirral</v>
      </c>
    </row>
    <row r="377" spans="2:5">
      <c r="B377" s="121" t="str">
        <f>'Calculations for 2021-22'!B370</f>
        <v>E3641</v>
      </c>
      <c r="C377" s="160" t="str">
        <f>'Calculations for 2021-22'!E370</f>
        <v>SD</v>
      </c>
      <c r="D377" s="160">
        <f>'Calculations for 2021-22'!F370</f>
        <v>0</v>
      </c>
      <c r="E377" s="120" t="str">
        <f>'Calculations for 2021-22'!H370</f>
        <v>Woking</v>
      </c>
    </row>
    <row r="378" spans="2:5">
      <c r="B378" s="121" t="str">
        <f>'Calculations for 2021-22'!B371</f>
        <v>E0306</v>
      </c>
      <c r="C378" s="160" t="str">
        <f>'Calculations for 2021-22'!E371</f>
        <v>UNINFIR</v>
      </c>
      <c r="D378" s="160" t="str">
        <f>'Calculations for 2021-22'!F371</f>
        <v>P1916</v>
      </c>
      <c r="E378" s="120" t="str">
        <f>'Calculations for 2021-22'!H371</f>
        <v>Wokingham</v>
      </c>
    </row>
    <row r="379" spans="2:5">
      <c r="B379" s="121" t="str">
        <f>'Calculations for 2021-22'!B372</f>
        <v>E4607</v>
      </c>
      <c r="C379" s="160" t="str">
        <f>'Calculations for 2021-22'!E372</f>
        <v>MD</v>
      </c>
      <c r="D379" s="160" t="str">
        <f>'Calculations for 2021-22'!F372</f>
        <v>P1703</v>
      </c>
      <c r="E379" s="120" t="str">
        <f>'Calculations for 2021-22'!H372</f>
        <v>Wolverhampton</v>
      </c>
    </row>
    <row r="380" spans="2:5">
      <c r="B380" s="121" t="str">
        <f>'Calculations for 2021-22'!B373</f>
        <v>E1837</v>
      </c>
      <c r="C380" s="160" t="str">
        <f>'Calculations for 2021-22'!E373</f>
        <v>SD</v>
      </c>
      <c r="D380" s="160" t="str">
        <f>'Calculations for 2021-22'!F373</f>
        <v>P1901</v>
      </c>
      <c r="E380" s="120" t="str">
        <f>'Calculations for 2021-22'!H373</f>
        <v>Worcester</v>
      </c>
    </row>
    <row r="381" spans="2:5">
      <c r="B381" s="121" t="str">
        <f>'Calculations for 2021-22'!B374</f>
        <v>E1821</v>
      </c>
      <c r="C381" s="160" t="str">
        <f>'Calculations for 2021-22'!E374</f>
        <v>SCNFIR</v>
      </c>
      <c r="D381" s="160" t="str">
        <f>'Calculations for 2021-22'!F374</f>
        <v>P1901</v>
      </c>
      <c r="E381" s="120" t="str">
        <f>'Calculations for 2021-22'!H374</f>
        <v>Worcestershire</v>
      </c>
    </row>
    <row r="382" spans="2:5">
      <c r="B382" s="121" t="str">
        <f>'Calculations for 2021-22'!B375</f>
        <v>E3837</v>
      </c>
      <c r="C382" s="160" t="str">
        <f>'Calculations for 2021-22'!E375</f>
        <v>SD</v>
      </c>
      <c r="D382" s="160" t="str">
        <f>'Calculations for 2021-22'!F375</f>
        <v>P1908</v>
      </c>
      <c r="E382" s="120" t="str">
        <f>'Calculations for 2021-22'!H375</f>
        <v>Worthing</v>
      </c>
    </row>
    <row r="383" spans="2:5" ht="15" customHeight="1">
      <c r="B383" s="121" t="str">
        <f>'Calculations for 2021-22'!B376</f>
        <v>E1838</v>
      </c>
      <c r="C383" s="160" t="str">
        <f>'Calculations for 2021-22'!E376</f>
        <v>SD</v>
      </c>
      <c r="D383" s="160" t="str">
        <f>'Calculations for 2021-22'!F376</f>
        <v>P1901</v>
      </c>
      <c r="E383" s="176" t="str">
        <f>'Calculations for 2021-22'!H376</f>
        <v>Wychavon</v>
      </c>
    </row>
    <row r="384" spans="2:5">
      <c r="B384" s="121" t="str">
        <f>'Calculations for 2021-22'!B377</f>
        <v>E0435</v>
      </c>
      <c r="C384" s="160" t="str">
        <f>'Calculations for 2021-22'!E377</f>
        <v>SD</v>
      </c>
      <c r="D384" s="160" t="str">
        <f>'Calculations for 2021-22'!F377</f>
        <v>P1904</v>
      </c>
      <c r="E384" s="176" t="str">
        <f>'Calculations for 2021-22'!H377</f>
        <v>Wycombe</v>
      </c>
    </row>
    <row r="385" spans="2:39">
      <c r="B385" s="121" t="str">
        <f>'Calculations for 2021-22'!B378</f>
        <v>E2344</v>
      </c>
      <c r="C385" s="160" t="str">
        <f>'Calculations for 2021-22'!E378</f>
        <v>SD</v>
      </c>
      <c r="D385" s="160" t="str">
        <f>'Calculations for 2021-22'!F378</f>
        <v>P1909</v>
      </c>
      <c r="E385" s="176" t="str">
        <f>'Calculations for 2021-22'!H378</f>
        <v>Wyre</v>
      </c>
    </row>
    <row r="386" spans="2:39">
      <c r="B386" s="121" t="str">
        <f>'Calculations for 2021-22'!B379</f>
        <v>E1839</v>
      </c>
      <c r="C386" s="160" t="str">
        <f>'Calculations for 2021-22'!E379</f>
        <v>SD</v>
      </c>
      <c r="D386" s="160" t="str">
        <f>'Calculations for 2021-22'!F379</f>
        <v>P1901</v>
      </c>
      <c r="E386" s="176" t="str">
        <f>'Calculations for 2021-22'!H379</f>
        <v>Wyre Forest</v>
      </c>
    </row>
    <row r="387" spans="2:39">
      <c r="B387" s="121" t="str">
        <f>'Calculations for 2021-22'!B380</f>
        <v>E2701</v>
      </c>
      <c r="C387" s="151" t="str">
        <f>'Calculations for 2021-22'!E380</f>
        <v>UNINFIR</v>
      </c>
      <c r="D387" s="151" t="str">
        <f>'Calculations for 2021-22'!F380</f>
        <v>P1912</v>
      </c>
      <c r="E387" s="152" t="str">
        <f>'Calculations for 2021-22'!H380</f>
        <v>York</v>
      </c>
    </row>
    <row r="388" spans="2:39">
      <c r="B388" s="123"/>
      <c r="C388" s="160"/>
      <c r="D388" s="160"/>
      <c r="E388" s="123"/>
    </row>
    <row r="389" spans="2:39">
      <c r="B389" s="160"/>
      <c r="C389" s="160"/>
      <c r="D389" s="160"/>
      <c r="E389" s="160"/>
    </row>
    <row r="390" spans="2:39" ht="15" thickBot="1">
      <c r="B390" s="77" t="s">
        <v>1622</v>
      </c>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c r="AL390" s="77"/>
      <c r="AM390" s="77"/>
    </row>
  </sheetData>
  <sheetProtection sheet="1" objects="1" scenarios="1"/>
  <sortState xmlns:xlrd2="http://schemas.microsoft.com/office/spreadsheetml/2017/richdata2" ref="B8:E387">
    <sortCondition ref="E8:E38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8DFD3-EA76-4A93-8ABF-ED3EE4171FFA}">
  <sheetPr>
    <tabColor rgb="FF92D050"/>
  </sheetPr>
  <dimension ref="B2:W34"/>
  <sheetViews>
    <sheetView showGridLines="0" workbookViewId="0"/>
  </sheetViews>
  <sheetFormatPr defaultRowHeight="14.4"/>
  <cols>
    <col min="2" max="2" width="10.109375" customWidth="1"/>
    <col min="3" max="3" width="12.44140625" bestFit="1" customWidth="1"/>
  </cols>
  <sheetData>
    <row r="2" spans="2:23" ht="18" thickBot="1">
      <c r="B2" s="76" t="s">
        <v>1631</v>
      </c>
      <c r="C2" s="76"/>
      <c r="D2" s="76"/>
      <c r="E2" s="76"/>
      <c r="F2" s="76"/>
      <c r="G2" s="76"/>
      <c r="H2" s="76"/>
      <c r="I2" s="76"/>
      <c r="J2" s="76"/>
      <c r="K2" s="76"/>
      <c r="L2" s="76"/>
      <c r="M2" s="76"/>
      <c r="N2" s="76"/>
      <c r="O2" s="76"/>
      <c r="P2" s="76"/>
      <c r="Q2" s="76"/>
      <c r="R2" s="76"/>
      <c r="S2" s="76"/>
      <c r="T2" s="76"/>
      <c r="U2" s="76"/>
      <c r="V2" s="76"/>
      <c r="W2" s="76"/>
    </row>
    <row r="3" spans="2:23" ht="15" thickTop="1"/>
    <row r="4" spans="2:23">
      <c r="C4" t="s">
        <v>1628</v>
      </c>
      <c r="F4" t="s">
        <v>2010</v>
      </c>
    </row>
    <row r="5" spans="2:23">
      <c r="B5" t="s">
        <v>1629</v>
      </c>
      <c r="C5" s="80">
        <v>0.49099999999999999</v>
      </c>
      <c r="E5" t="s">
        <v>2011</v>
      </c>
      <c r="F5" s="80">
        <v>108.5</v>
      </c>
    </row>
    <row r="6" spans="2:23">
      <c r="B6" t="s">
        <v>1630</v>
      </c>
      <c r="C6" s="80">
        <v>0.499</v>
      </c>
      <c r="E6" t="s">
        <v>2012</v>
      </c>
      <c r="F6" s="80">
        <v>109.1</v>
      </c>
    </row>
    <row r="7" spans="2:23">
      <c r="B7" t="s">
        <v>1969</v>
      </c>
      <c r="C7" s="80">
        <v>0.499</v>
      </c>
    </row>
    <row r="9" spans="2:23">
      <c r="B9" s="161" t="s">
        <v>1632</v>
      </c>
      <c r="C9" s="161" t="s">
        <v>2005</v>
      </c>
      <c r="D9" s="161"/>
      <c r="E9" s="161"/>
      <c r="F9" s="161"/>
    </row>
    <row r="11" spans="2:23">
      <c r="C11" t="s">
        <v>1952</v>
      </c>
    </row>
    <row r="12" spans="2:23">
      <c r="B12" t="s">
        <v>1630</v>
      </c>
      <c r="C12" s="82">
        <v>1869655</v>
      </c>
    </row>
    <row r="13" spans="2:23">
      <c r="B13" t="s">
        <v>1969</v>
      </c>
      <c r="C13" s="82">
        <v>1879994.1059907801</v>
      </c>
    </row>
    <row r="15" spans="2:23">
      <c r="B15" s="161" t="s">
        <v>1632</v>
      </c>
      <c r="C15" s="161" t="s">
        <v>1633</v>
      </c>
      <c r="D15" s="161"/>
      <c r="E15" s="161"/>
      <c r="F15" s="161"/>
    </row>
    <row r="17" spans="2:3">
      <c r="C17" t="s">
        <v>2024</v>
      </c>
    </row>
    <row r="18" spans="2:3">
      <c r="B18" t="s">
        <v>1630</v>
      </c>
      <c r="C18" s="82">
        <v>36773</v>
      </c>
    </row>
    <row r="20" spans="2:3">
      <c r="B20" s="161" t="s">
        <v>1632</v>
      </c>
      <c r="C20" s="161" t="s">
        <v>1633</v>
      </c>
    </row>
    <row r="21" spans="2:3">
      <c r="B21" s="161"/>
      <c r="C21" s="161"/>
    </row>
    <row r="22" spans="2:3">
      <c r="B22" s="161"/>
      <c r="C22" s="195" t="s">
        <v>2003</v>
      </c>
    </row>
    <row r="23" spans="2:3">
      <c r="B23" s="195" t="s">
        <v>1969</v>
      </c>
      <c r="C23" s="80">
        <v>0.54621949999999997</v>
      </c>
    </row>
    <row r="25" spans="2:3">
      <c r="B25" s="161" t="s">
        <v>1632</v>
      </c>
      <c r="C25" s="161" t="s">
        <v>2004</v>
      </c>
    </row>
    <row r="26" spans="2:3">
      <c r="B26" s="161"/>
      <c r="C26" s="161"/>
    </row>
    <row r="27" spans="2:3">
      <c r="C27" t="s">
        <v>2023</v>
      </c>
    </row>
    <row r="28" spans="2:3">
      <c r="B28" t="s">
        <v>43</v>
      </c>
      <c r="C28" s="82">
        <v>3638.5121147968557</v>
      </c>
    </row>
    <row r="29" spans="2:3">
      <c r="B29" t="s">
        <v>44</v>
      </c>
      <c r="C29" s="82">
        <v>499.48788520314434</v>
      </c>
    </row>
    <row r="30" spans="2:3">
      <c r="B30" t="s">
        <v>1844</v>
      </c>
      <c r="C30" s="82">
        <v>4138</v>
      </c>
    </row>
    <row r="32" spans="2:3">
      <c r="B32" s="161" t="s">
        <v>1632</v>
      </c>
      <c r="C32" s="161" t="s">
        <v>2004</v>
      </c>
    </row>
    <row r="34" spans="2:23" ht="15" thickBot="1">
      <c r="B34" s="77" t="s">
        <v>1622</v>
      </c>
      <c r="C34" s="77"/>
      <c r="D34" s="77"/>
      <c r="E34" s="77"/>
      <c r="F34" s="77"/>
      <c r="G34" s="77"/>
      <c r="H34" s="77"/>
      <c r="I34" s="77"/>
      <c r="J34" s="77"/>
      <c r="K34" s="77"/>
      <c r="L34" s="77"/>
      <c r="M34" s="77"/>
      <c r="N34" s="77"/>
      <c r="O34" s="77"/>
      <c r="P34" s="77"/>
      <c r="Q34" s="77"/>
      <c r="R34" s="77"/>
      <c r="S34" s="77"/>
      <c r="T34" s="77"/>
      <c r="U34" s="77"/>
      <c r="V34" s="77"/>
      <c r="W34" s="77"/>
    </row>
  </sheetData>
  <sheetProtection sheet="1" formatCells="0" formatColumns="0" formatRows="0" insertColumns="0" insertRows="0" insertHyperlinks="0" deleteColumns="0" deleteRows="0" sort="0" autoFilter="0" pivotTables="0"/>
  <phoneticPr fontId="185"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E4402-E878-4B5D-AC09-64E2F2123964}">
  <sheetPr>
    <tabColor rgb="FF92D050"/>
  </sheetPr>
  <dimension ref="A1:AA394"/>
  <sheetViews>
    <sheetView topLeftCell="E1" workbookViewId="0">
      <selection activeCell="E1" sqref="E1"/>
    </sheetView>
  </sheetViews>
  <sheetFormatPr defaultColWidth="9.33203125" defaultRowHeight="14.4" outlineLevelCol="1"/>
  <cols>
    <col min="1" max="1" width="5.5546875" style="1" hidden="1" customWidth="1" outlineLevel="1"/>
    <col min="2" max="2" width="9.33203125" style="1" hidden="1" customWidth="1" outlineLevel="1"/>
    <col min="3" max="3" width="9.44140625" style="1" hidden="1" customWidth="1" outlineLevel="1"/>
    <col min="4" max="4" width="6.33203125" style="1" hidden="1" customWidth="1" outlineLevel="1"/>
    <col min="5" max="5" width="31.33203125" style="1" customWidth="1" collapsed="1"/>
    <col min="6" max="6" width="13.6640625" style="55" customWidth="1"/>
    <col min="7" max="7" width="13.6640625" style="5" bestFit="1" customWidth="1"/>
    <col min="8" max="8" width="13.44140625" style="5" bestFit="1" customWidth="1"/>
    <col min="9" max="9" width="16.33203125" style="5" bestFit="1" customWidth="1"/>
    <col min="10" max="10" width="12.6640625" style="5" bestFit="1" customWidth="1"/>
    <col min="11" max="11" width="11.33203125" style="5" bestFit="1" customWidth="1"/>
    <col min="12" max="12" width="9" style="6" bestFit="1" customWidth="1"/>
    <col min="13" max="13" width="12.6640625" style="5" bestFit="1" customWidth="1"/>
    <col min="14" max="15" width="11.33203125" style="5" bestFit="1" customWidth="1"/>
    <col min="16" max="17" width="10.33203125" style="5" bestFit="1" customWidth="1"/>
    <col min="18" max="19" width="12.6640625" style="5" bestFit="1" customWidth="1"/>
    <col min="20" max="21" width="11.33203125" style="5" bestFit="1" customWidth="1"/>
    <col min="22" max="22" width="9.33203125" style="5" bestFit="1" customWidth="1"/>
    <col min="23" max="23" width="13.6640625" style="5" bestFit="1" customWidth="1"/>
    <col min="24" max="25" width="12.6640625" style="5" bestFit="1" customWidth="1"/>
    <col min="26" max="26" width="11.33203125" style="5" bestFit="1" customWidth="1"/>
    <col min="27" max="27" width="10.33203125" style="5" bestFit="1" customWidth="1"/>
    <col min="28" max="16384" width="9.33203125" style="1"/>
  </cols>
  <sheetData>
    <row r="1" spans="1:27">
      <c r="A1" s="3"/>
      <c r="E1" s="3" t="s">
        <v>1634</v>
      </c>
      <c r="F1" s="4"/>
      <c r="M1" s="7"/>
      <c r="N1" s="7"/>
      <c r="O1" s="7"/>
      <c r="P1" s="7"/>
      <c r="Q1" s="7"/>
      <c r="R1" s="7"/>
      <c r="S1" s="7"/>
      <c r="T1" s="7"/>
      <c r="U1" s="7"/>
      <c r="V1" s="7"/>
      <c r="W1" s="7"/>
      <c r="X1" s="7"/>
      <c r="Y1" s="7"/>
      <c r="Z1" s="7"/>
      <c r="AA1" s="7"/>
    </row>
    <row r="2" spans="1:27" hidden="1">
      <c r="E2" s="3"/>
      <c r="F2" s="4"/>
      <c r="G2" s="83" t="s">
        <v>1635</v>
      </c>
      <c r="H2" s="84" t="s">
        <v>1636</v>
      </c>
      <c r="I2" s="84" t="s">
        <v>1637</v>
      </c>
      <c r="J2" s="84" t="s">
        <v>1638</v>
      </c>
      <c r="K2" s="84" t="s">
        <v>1639</v>
      </c>
      <c r="L2" s="84" t="s">
        <v>1640</v>
      </c>
      <c r="M2" s="84" t="s">
        <v>1641</v>
      </c>
      <c r="N2" s="84" t="s">
        <v>1642</v>
      </c>
      <c r="O2" s="84" t="s">
        <v>1643</v>
      </c>
      <c r="P2" s="84" t="s">
        <v>1644</v>
      </c>
      <c r="Q2" s="84" t="s">
        <v>1645</v>
      </c>
      <c r="R2" s="84" t="s">
        <v>1646</v>
      </c>
      <c r="S2" s="84" t="s">
        <v>1647</v>
      </c>
      <c r="T2" s="84" t="s">
        <v>1648</v>
      </c>
      <c r="U2" s="84" t="s">
        <v>1649</v>
      </c>
      <c r="V2" s="84" t="s">
        <v>1650</v>
      </c>
      <c r="W2" s="84" t="s">
        <v>1651</v>
      </c>
      <c r="X2" s="84" t="s">
        <v>1652</v>
      </c>
      <c r="Y2" s="84" t="s">
        <v>1653</v>
      </c>
      <c r="Z2" s="84" t="s">
        <v>1654</v>
      </c>
      <c r="AA2" s="84" t="s">
        <v>1655</v>
      </c>
    </row>
    <row r="3" spans="1:27">
      <c r="E3" s="50" t="s">
        <v>1929</v>
      </c>
      <c r="F3" s="4"/>
      <c r="G3" s="83"/>
      <c r="H3" s="84"/>
      <c r="I3" s="84"/>
      <c r="J3" s="84"/>
      <c r="K3" s="84"/>
      <c r="L3" s="84"/>
      <c r="M3" s="84"/>
      <c r="N3" s="84"/>
      <c r="O3" s="84"/>
      <c r="P3" s="84"/>
      <c r="Q3" s="84"/>
      <c r="R3" s="84"/>
      <c r="S3" s="84"/>
      <c r="T3" s="84"/>
      <c r="U3" s="84"/>
      <c r="V3" s="84"/>
      <c r="W3" s="84"/>
      <c r="X3" s="84"/>
      <c r="Y3" s="84"/>
      <c r="Z3" s="84"/>
      <c r="AA3" s="84"/>
    </row>
    <row r="4" spans="1:27" ht="15" thickBot="1">
      <c r="E4" s="3"/>
      <c r="F4" s="4"/>
      <c r="G4" s="83"/>
      <c r="H4" s="84"/>
      <c r="I4" s="84"/>
      <c r="J4" s="84"/>
      <c r="K4" s="84"/>
      <c r="L4" s="84"/>
      <c r="M4" s="84"/>
      <c r="N4" s="84"/>
      <c r="O4" s="84"/>
      <c r="P4" s="84"/>
      <c r="Q4" s="84"/>
      <c r="R4" s="84"/>
      <c r="S4" s="84"/>
      <c r="T4" s="84"/>
      <c r="U4" s="84"/>
      <c r="V4" s="84"/>
      <c r="W4" s="84"/>
      <c r="X4" s="84"/>
      <c r="Y4" s="84"/>
      <c r="Z4" s="84"/>
      <c r="AA4" s="84"/>
    </row>
    <row r="5" spans="1:27">
      <c r="A5" s="21"/>
      <c r="B5" s="21"/>
      <c r="C5" s="21"/>
      <c r="D5" s="21"/>
      <c r="E5" s="22"/>
      <c r="F5" s="23"/>
      <c r="G5" s="85" t="s">
        <v>27</v>
      </c>
      <c r="H5" s="85"/>
      <c r="I5" s="85"/>
      <c r="J5" s="85"/>
      <c r="K5" s="85"/>
      <c r="L5" s="24"/>
      <c r="M5" s="86" t="s">
        <v>28</v>
      </c>
      <c r="N5" s="85"/>
      <c r="O5" s="85"/>
      <c r="P5" s="85"/>
      <c r="Q5" s="87"/>
      <c r="R5" s="86" t="s">
        <v>29</v>
      </c>
      <c r="S5" s="85"/>
      <c r="T5" s="85"/>
      <c r="U5" s="85"/>
      <c r="V5" s="87"/>
      <c r="W5" s="86" t="s">
        <v>1606</v>
      </c>
      <c r="X5" s="85"/>
      <c r="Y5" s="85"/>
      <c r="Z5" s="85"/>
      <c r="AA5" s="88"/>
    </row>
    <row r="6" spans="1:27" ht="61.5" customHeight="1" thickBot="1">
      <c r="A6" s="26" t="s">
        <v>1607</v>
      </c>
      <c r="B6" s="26" t="s">
        <v>4</v>
      </c>
      <c r="C6" s="27" t="s">
        <v>32</v>
      </c>
      <c r="D6" s="26" t="s">
        <v>33</v>
      </c>
      <c r="E6" s="28" t="s">
        <v>35</v>
      </c>
      <c r="F6" s="74" t="s">
        <v>36</v>
      </c>
      <c r="G6" s="31" t="s">
        <v>37</v>
      </c>
      <c r="H6" s="31" t="s">
        <v>38</v>
      </c>
      <c r="I6" s="31" t="s">
        <v>39</v>
      </c>
      <c r="J6" s="31" t="s">
        <v>40</v>
      </c>
      <c r="K6" s="31" t="s">
        <v>1610</v>
      </c>
      <c r="L6" s="89" t="s">
        <v>1656</v>
      </c>
      <c r="M6" s="34" t="s">
        <v>43</v>
      </c>
      <c r="N6" s="35" t="s">
        <v>44</v>
      </c>
      <c r="O6" s="35" t="s">
        <v>45</v>
      </c>
      <c r="P6" s="35" t="s">
        <v>46</v>
      </c>
      <c r="Q6" s="36" t="s">
        <v>47</v>
      </c>
      <c r="R6" s="34" t="s">
        <v>43</v>
      </c>
      <c r="S6" s="35" t="s">
        <v>44</v>
      </c>
      <c r="T6" s="35" t="s">
        <v>45</v>
      </c>
      <c r="U6" s="35" t="s">
        <v>46</v>
      </c>
      <c r="V6" s="36" t="s">
        <v>47</v>
      </c>
      <c r="W6" s="34" t="s">
        <v>43</v>
      </c>
      <c r="X6" s="35" t="s">
        <v>44</v>
      </c>
      <c r="Y6" s="35" t="s">
        <v>45</v>
      </c>
      <c r="Z6" s="35" t="s">
        <v>46</v>
      </c>
      <c r="AA6" s="65" t="s">
        <v>47</v>
      </c>
    </row>
    <row r="7" spans="1:27">
      <c r="E7" s="66"/>
      <c r="F7" s="4"/>
      <c r="G7" s="68"/>
      <c r="H7" s="68"/>
      <c r="I7" s="68"/>
      <c r="J7" s="68"/>
      <c r="K7" s="68"/>
      <c r="L7" s="90"/>
      <c r="M7" s="70"/>
      <c r="N7" s="68"/>
      <c r="O7" s="68"/>
      <c r="P7" s="68"/>
      <c r="Q7" s="71"/>
      <c r="R7" s="70"/>
      <c r="S7" s="68"/>
      <c r="T7" s="68"/>
      <c r="U7" s="68"/>
      <c r="V7" s="71"/>
      <c r="W7" s="68"/>
      <c r="X7" s="68"/>
      <c r="Y7" s="68"/>
      <c r="Z7" s="68"/>
      <c r="AA7" s="41"/>
    </row>
    <row r="8" spans="1:27">
      <c r="A8" s="1" t="s">
        <v>48</v>
      </c>
      <c r="B8" s="1" t="s">
        <v>48</v>
      </c>
      <c r="E8" s="44" t="s">
        <v>49</v>
      </c>
      <c r="G8" s="5">
        <v>18601.462198462301</v>
      </c>
      <c r="H8" s="5">
        <v>7183.9289715156356</v>
      </c>
      <c r="I8" s="5">
        <v>11417.533226946653</v>
      </c>
      <c r="J8" s="5">
        <v>11.039809523812099</v>
      </c>
      <c r="L8" s="91" t="s">
        <v>1657</v>
      </c>
      <c r="M8" s="46">
        <v>5699.7606561324201</v>
      </c>
      <c r="N8" s="5">
        <v>946.50112233203129</v>
      </c>
      <c r="O8" s="5">
        <v>480.66525833502101</v>
      </c>
      <c r="P8" s="5">
        <v>25.392836011137998</v>
      </c>
      <c r="Q8" s="47">
        <v>29.719212063500002</v>
      </c>
      <c r="R8" s="46">
        <v>8168.8304429849532</v>
      </c>
      <c r="S8" s="5">
        <v>1846.6869390253139</v>
      </c>
      <c r="T8" s="5">
        <v>532.36734737968504</v>
      </c>
      <c r="U8" s="5">
        <v>861.30722747102106</v>
      </c>
      <c r="V8" s="47">
        <v>6.9461567272169997</v>
      </c>
      <c r="W8" s="46">
        <v>13868.591099117382</v>
      </c>
      <c r="X8" s="5">
        <v>2793.1880613573471</v>
      </c>
      <c r="Y8" s="5">
        <v>1013.0326057147059</v>
      </c>
      <c r="Z8" s="5">
        <v>886.70006348215907</v>
      </c>
      <c r="AA8" s="47">
        <v>36.665368790716997</v>
      </c>
    </row>
    <row r="9" spans="1:27">
      <c r="A9" s="1" t="s">
        <v>50</v>
      </c>
      <c r="B9" s="1" t="s">
        <v>51</v>
      </c>
      <c r="C9" s="1" t="s">
        <v>52</v>
      </c>
      <c r="D9" s="1" t="s">
        <v>53</v>
      </c>
      <c r="E9" s="44" t="s">
        <v>55</v>
      </c>
      <c r="F9" s="55">
        <v>0.4</v>
      </c>
      <c r="G9" s="5">
        <v>2.3912040853029999</v>
      </c>
      <c r="H9" s="5">
        <v>0.77393475819900004</v>
      </c>
      <c r="I9" s="5">
        <v>1.617269327104</v>
      </c>
      <c r="J9" s="5">
        <v>-5.2030134158739925</v>
      </c>
      <c r="K9" s="5">
        <v>1.4959741275712</v>
      </c>
      <c r="L9" s="92">
        <v>0.5</v>
      </c>
      <c r="M9" s="5">
        <v>0</v>
      </c>
      <c r="N9" s="5">
        <v>0.77393475819900004</v>
      </c>
      <c r="O9" s="5">
        <v>0</v>
      </c>
      <c r="P9" s="5">
        <v>0</v>
      </c>
      <c r="Q9" s="47">
        <v>0</v>
      </c>
      <c r="R9" s="5">
        <v>0</v>
      </c>
      <c r="S9" s="5">
        <v>1.617269327104</v>
      </c>
      <c r="T9" s="5">
        <v>0</v>
      </c>
      <c r="U9" s="5">
        <v>0</v>
      </c>
      <c r="V9" s="47">
        <v>0</v>
      </c>
      <c r="W9" s="5">
        <v>0</v>
      </c>
      <c r="X9" s="5">
        <v>2.3912040853029999</v>
      </c>
      <c r="Y9" s="5">
        <v>0</v>
      </c>
      <c r="Z9" s="5">
        <v>0</v>
      </c>
      <c r="AA9" s="47">
        <v>0</v>
      </c>
    </row>
    <row r="10" spans="1:27">
      <c r="A10" s="1" t="s">
        <v>56</v>
      </c>
      <c r="B10" s="1" t="s">
        <v>57</v>
      </c>
      <c r="C10" s="1" t="s">
        <v>58</v>
      </c>
      <c r="D10" s="1" t="s">
        <v>53</v>
      </c>
      <c r="E10" s="44" t="s">
        <v>59</v>
      </c>
      <c r="F10" s="55">
        <v>0.4</v>
      </c>
      <c r="G10" s="5">
        <v>5.046013002174</v>
      </c>
      <c r="H10" s="5">
        <v>1.700465955244</v>
      </c>
      <c r="I10" s="5">
        <v>3.3455470469300002</v>
      </c>
      <c r="J10" s="5">
        <v>-6.951952923738534</v>
      </c>
      <c r="K10" s="5">
        <v>3.0946310184102503</v>
      </c>
      <c r="L10" s="92">
        <v>0.5</v>
      </c>
      <c r="M10" s="5">
        <v>0</v>
      </c>
      <c r="N10" s="5">
        <v>1.700465955244</v>
      </c>
      <c r="O10" s="5">
        <v>0</v>
      </c>
      <c r="P10" s="5">
        <v>0</v>
      </c>
      <c r="Q10" s="47">
        <v>0</v>
      </c>
      <c r="R10" s="5">
        <v>0</v>
      </c>
      <c r="S10" s="5">
        <v>3.3455470469300002</v>
      </c>
      <c r="T10" s="5">
        <v>0</v>
      </c>
      <c r="U10" s="5">
        <v>0</v>
      </c>
      <c r="V10" s="47">
        <v>0</v>
      </c>
      <c r="W10" s="5">
        <v>0</v>
      </c>
      <c r="X10" s="5">
        <v>5.046013002174</v>
      </c>
      <c r="Y10" s="5">
        <v>0</v>
      </c>
      <c r="Z10" s="5">
        <v>0</v>
      </c>
      <c r="AA10" s="47">
        <v>0</v>
      </c>
    </row>
    <row r="11" spans="1:27">
      <c r="A11" s="1" t="s">
        <v>60</v>
      </c>
      <c r="B11" s="1" t="s">
        <v>61</v>
      </c>
      <c r="C11" s="1" t="s">
        <v>62</v>
      </c>
      <c r="D11" s="1" t="s">
        <v>53</v>
      </c>
      <c r="E11" s="44" t="s">
        <v>63</v>
      </c>
      <c r="F11" s="55">
        <v>0.4</v>
      </c>
      <c r="G11" s="5">
        <v>4.4967622221429995</v>
      </c>
      <c r="H11" s="5">
        <v>1.547731790052</v>
      </c>
      <c r="I11" s="5">
        <v>2.9490304320909999</v>
      </c>
      <c r="J11" s="5">
        <v>-9.1268251674127008</v>
      </c>
      <c r="K11" s="5">
        <v>2.7278531496841749</v>
      </c>
      <c r="L11" s="92">
        <v>0.5</v>
      </c>
      <c r="M11" s="5">
        <v>0</v>
      </c>
      <c r="N11" s="5">
        <v>1.547731790052</v>
      </c>
      <c r="O11" s="5">
        <v>0</v>
      </c>
      <c r="P11" s="5">
        <v>0</v>
      </c>
      <c r="Q11" s="47">
        <v>0</v>
      </c>
      <c r="R11" s="5">
        <v>0</v>
      </c>
      <c r="S11" s="5">
        <v>2.9490304320909999</v>
      </c>
      <c r="T11" s="5">
        <v>0</v>
      </c>
      <c r="U11" s="5">
        <v>0</v>
      </c>
      <c r="V11" s="47">
        <v>0</v>
      </c>
      <c r="W11" s="5">
        <v>0</v>
      </c>
      <c r="X11" s="5">
        <v>4.4967622221429995</v>
      </c>
      <c r="Y11" s="5">
        <v>0</v>
      </c>
      <c r="Z11" s="5">
        <v>0</v>
      </c>
      <c r="AA11" s="47">
        <v>0</v>
      </c>
    </row>
    <row r="12" spans="1:27">
      <c r="A12" s="1" t="s">
        <v>64</v>
      </c>
      <c r="B12" s="1" t="s">
        <v>65</v>
      </c>
      <c r="C12" s="1" t="s">
        <v>66</v>
      </c>
      <c r="D12" s="1" t="s">
        <v>53</v>
      </c>
      <c r="E12" s="44" t="s">
        <v>67</v>
      </c>
      <c r="F12" s="55">
        <v>0.4</v>
      </c>
      <c r="G12" s="5">
        <v>5.0231386222859999</v>
      </c>
      <c r="H12" s="5">
        <v>1.6656132391780001</v>
      </c>
      <c r="I12" s="5">
        <v>3.3575253831079999</v>
      </c>
      <c r="J12" s="5">
        <v>-8.8213038513061015</v>
      </c>
      <c r="K12" s="5">
        <v>3.1057109793749</v>
      </c>
      <c r="L12" s="92">
        <v>0.5</v>
      </c>
      <c r="M12" s="5">
        <v>0</v>
      </c>
      <c r="N12" s="5">
        <v>1.6656132391780001</v>
      </c>
      <c r="O12" s="5">
        <v>0</v>
      </c>
      <c r="P12" s="5">
        <v>0</v>
      </c>
      <c r="Q12" s="47">
        <v>0</v>
      </c>
      <c r="R12" s="5">
        <v>0</v>
      </c>
      <c r="S12" s="5">
        <v>3.3575253831079999</v>
      </c>
      <c r="T12" s="5">
        <v>0</v>
      </c>
      <c r="U12" s="5">
        <v>0</v>
      </c>
      <c r="V12" s="47">
        <v>0</v>
      </c>
      <c r="W12" s="5">
        <v>0</v>
      </c>
      <c r="X12" s="5">
        <v>5.0231386222859999</v>
      </c>
      <c r="Y12" s="5">
        <v>0</v>
      </c>
      <c r="Z12" s="5">
        <v>0</v>
      </c>
      <c r="AA12" s="47">
        <v>0</v>
      </c>
    </row>
    <row r="13" spans="1:27">
      <c r="A13" s="1" t="s">
        <v>68</v>
      </c>
      <c r="B13" s="1" t="s">
        <v>69</v>
      </c>
      <c r="C13" s="1" t="s">
        <v>70</v>
      </c>
      <c r="D13" s="1" t="s">
        <v>53</v>
      </c>
      <c r="E13" s="44" t="s">
        <v>71</v>
      </c>
      <c r="F13" s="55">
        <v>0.4</v>
      </c>
      <c r="G13" s="5">
        <v>5.4150757911910006</v>
      </c>
      <c r="H13" s="5">
        <v>1.85939196073</v>
      </c>
      <c r="I13" s="5">
        <v>3.5556838304610001</v>
      </c>
      <c r="J13" s="5">
        <v>-9.3501668743142918</v>
      </c>
      <c r="K13" s="5">
        <v>3.2890075431764254</v>
      </c>
      <c r="L13" s="92">
        <v>0.5</v>
      </c>
      <c r="M13" s="5">
        <v>0</v>
      </c>
      <c r="N13" s="5">
        <v>1.85939196073</v>
      </c>
      <c r="O13" s="5">
        <v>0</v>
      </c>
      <c r="P13" s="5">
        <v>0</v>
      </c>
      <c r="Q13" s="47">
        <v>0</v>
      </c>
      <c r="R13" s="5">
        <v>0</v>
      </c>
      <c r="S13" s="5">
        <v>3.5556838304610001</v>
      </c>
      <c r="T13" s="5">
        <v>0</v>
      </c>
      <c r="U13" s="5">
        <v>0</v>
      </c>
      <c r="V13" s="47">
        <v>0</v>
      </c>
      <c r="W13" s="5">
        <v>0</v>
      </c>
      <c r="X13" s="5">
        <v>5.4150757911910006</v>
      </c>
      <c r="Y13" s="5">
        <v>0</v>
      </c>
      <c r="Z13" s="5">
        <v>0</v>
      </c>
      <c r="AA13" s="47">
        <v>0</v>
      </c>
    </row>
    <row r="14" spans="1:27">
      <c r="A14" s="1" t="s">
        <v>72</v>
      </c>
      <c r="B14" s="1" t="s">
        <v>73</v>
      </c>
      <c r="C14" s="1" t="s">
        <v>74</v>
      </c>
      <c r="D14" s="1" t="s">
        <v>53</v>
      </c>
      <c r="E14" s="44" t="s">
        <v>75</v>
      </c>
      <c r="F14" s="55">
        <v>0.4</v>
      </c>
      <c r="G14" s="5">
        <v>3.903472296246</v>
      </c>
      <c r="H14" s="5">
        <v>1.26991466005</v>
      </c>
      <c r="I14" s="5">
        <v>2.633557636196</v>
      </c>
      <c r="J14" s="5">
        <v>-15.623777413883467</v>
      </c>
      <c r="K14" s="5">
        <v>2.4360408134813003</v>
      </c>
      <c r="L14" s="92">
        <v>0.5</v>
      </c>
      <c r="M14" s="5">
        <v>0</v>
      </c>
      <c r="N14" s="5">
        <v>1.26991466005</v>
      </c>
      <c r="O14" s="5">
        <v>0</v>
      </c>
      <c r="P14" s="5">
        <v>0</v>
      </c>
      <c r="Q14" s="47">
        <v>0</v>
      </c>
      <c r="R14" s="5">
        <v>0</v>
      </c>
      <c r="S14" s="5">
        <v>2.633557636196</v>
      </c>
      <c r="T14" s="5">
        <v>0</v>
      </c>
      <c r="U14" s="5">
        <v>0</v>
      </c>
      <c r="V14" s="47">
        <v>0</v>
      </c>
      <c r="W14" s="5">
        <v>0</v>
      </c>
      <c r="X14" s="5">
        <v>3.903472296246</v>
      </c>
      <c r="Y14" s="5">
        <v>0</v>
      </c>
      <c r="Z14" s="5">
        <v>0</v>
      </c>
      <c r="AA14" s="47">
        <v>0</v>
      </c>
    </row>
    <row r="15" spans="1:27">
      <c r="A15" s="1" t="s">
        <v>76</v>
      </c>
      <c r="B15" s="1" t="s">
        <v>77</v>
      </c>
      <c r="C15" s="1" t="s">
        <v>78</v>
      </c>
      <c r="D15" s="1" t="s">
        <v>79</v>
      </c>
      <c r="E15" s="44" t="s">
        <v>80</v>
      </c>
      <c r="F15" s="55">
        <v>0.01</v>
      </c>
      <c r="G15" s="5">
        <v>18.629490634036998</v>
      </c>
      <c r="H15" s="5">
        <v>8.6472696397559989</v>
      </c>
      <c r="I15" s="5">
        <v>9.9822209942809987</v>
      </c>
      <c r="J15" s="5">
        <v>5.301793272029558</v>
      </c>
      <c r="K15" s="5">
        <v>9.2335544197099235</v>
      </c>
      <c r="L15" s="92">
        <v>0</v>
      </c>
      <c r="M15" s="5">
        <v>0</v>
      </c>
      <c r="N15" s="5">
        <v>0</v>
      </c>
      <c r="O15" s="5">
        <v>8.6472696397559989</v>
      </c>
      <c r="P15" s="5">
        <v>0</v>
      </c>
      <c r="Q15" s="47">
        <v>0</v>
      </c>
      <c r="R15" s="5">
        <v>0</v>
      </c>
      <c r="S15" s="5">
        <v>0</v>
      </c>
      <c r="T15" s="5">
        <v>9.9822209942809987</v>
      </c>
      <c r="U15" s="5">
        <v>0</v>
      </c>
      <c r="V15" s="47">
        <v>0</v>
      </c>
      <c r="W15" s="5">
        <v>0</v>
      </c>
      <c r="X15" s="5">
        <v>0</v>
      </c>
      <c r="Y15" s="5">
        <v>18.629490634036998</v>
      </c>
      <c r="Z15" s="5">
        <v>0</v>
      </c>
      <c r="AA15" s="47">
        <v>0</v>
      </c>
    </row>
    <row r="16" spans="1:27">
      <c r="A16" s="1" t="s">
        <v>81</v>
      </c>
      <c r="B16" s="1" t="s">
        <v>82</v>
      </c>
      <c r="C16" s="1" t="s">
        <v>83</v>
      </c>
      <c r="D16" s="1" t="s">
        <v>53</v>
      </c>
      <c r="E16" s="44" t="s">
        <v>85</v>
      </c>
      <c r="F16" s="55">
        <v>0.4</v>
      </c>
      <c r="G16" s="5">
        <v>5.2145658102129993</v>
      </c>
      <c r="H16" s="5">
        <v>1.5694206782569999</v>
      </c>
      <c r="I16" s="5">
        <v>3.6451451319559998</v>
      </c>
      <c r="J16" s="5">
        <v>-16.156078237004841</v>
      </c>
      <c r="K16" s="5">
        <v>3.3717592470593001</v>
      </c>
      <c r="L16" s="92">
        <v>0.5</v>
      </c>
      <c r="M16" s="5">
        <v>0</v>
      </c>
      <c r="N16" s="5">
        <v>1.5694206782569999</v>
      </c>
      <c r="O16" s="5">
        <v>0</v>
      </c>
      <c r="P16" s="5">
        <v>0</v>
      </c>
      <c r="Q16" s="47">
        <v>0</v>
      </c>
      <c r="R16" s="5">
        <v>0</v>
      </c>
      <c r="S16" s="5">
        <v>3.6451451319559998</v>
      </c>
      <c r="T16" s="5">
        <v>0</v>
      </c>
      <c r="U16" s="5">
        <v>0</v>
      </c>
      <c r="V16" s="47">
        <v>0</v>
      </c>
      <c r="W16" s="5">
        <v>0</v>
      </c>
      <c r="X16" s="5">
        <v>5.2145658102129993</v>
      </c>
      <c r="Y16" s="5">
        <v>0</v>
      </c>
      <c r="Z16" s="5">
        <v>0</v>
      </c>
      <c r="AA16" s="47">
        <v>0</v>
      </c>
    </row>
    <row r="17" spans="1:27">
      <c r="A17" s="1" t="s">
        <v>86</v>
      </c>
      <c r="B17" s="1" t="s">
        <v>87</v>
      </c>
      <c r="C17" s="1" t="s">
        <v>88</v>
      </c>
      <c r="D17" s="1" t="s">
        <v>53</v>
      </c>
      <c r="E17" s="44" t="s">
        <v>89</v>
      </c>
      <c r="F17" s="55">
        <v>0.4</v>
      </c>
      <c r="G17" s="5">
        <v>2.9488461952980001</v>
      </c>
      <c r="H17" s="5">
        <v>0.99154643834300005</v>
      </c>
      <c r="I17" s="5">
        <v>1.9572997569550001</v>
      </c>
      <c r="J17" s="5">
        <v>-7.2667638372655343</v>
      </c>
      <c r="K17" s="5">
        <v>1.8105022751833753</v>
      </c>
      <c r="L17" s="92">
        <v>0.5</v>
      </c>
      <c r="M17" s="5">
        <v>0</v>
      </c>
      <c r="N17" s="5">
        <v>0.99154643834300005</v>
      </c>
      <c r="O17" s="5">
        <v>0</v>
      </c>
      <c r="P17" s="5">
        <v>0</v>
      </c>
      <c r="Q17" s="47">
        <v>0</v>
      </c>
      <c r="R17" s="5">
        <v>0</v>
      </c>
      <c r="S17" s="5">
        <v>1.9572997569550001</v>
      </c>
      <c r="T17" s="5">
        <v>0</v>
      </c>
      <c r="U17" s="5">
        <v>0</v>
      </c>
      <c r="V17" s="47">
        <v>0</v>
      </c>
      <c r="W17" s="5">
        <v>0</v>
      </c>
      <c r="X17" s="5">
        <v>2.9488461952980001</v>
      </c>
      <c r="Y17" s="5">
        <v>0</v>
      </c>
      <c r="Z17" s="5">
        <v>0</v>
      </c>
      <c r="AA17" s="47">
        <v>0</v>
      </c>
    </row>
    <row r="18" spans="1:27">
      <c r="A18" s="1" t="s">
        <v>90</v>
      </c>
      <c r="B18" s="1" t="s">
        <v>91</v>
      </c>
      <c r="C18" s="1" t="s">
        <v>92</v>
      </c>
      <c r="D18" s="1" t="s">
        <v>93</v>
      </c>
      <c r="E18" s="44" t="s">
        <v>95</v>
      </c>
      <c r="F18" s="55">
        <v>0.3</v>
      </c>
      <c r="G18" s="5">
        <v>89.494348353048991</v>
      </c>
      <c r="H18" s="5">
        <v>36.689333686961</v>
      </c>
      <c r="I18" s="5">
        <v>52.805014666087999</v>
      </c>
      <c r="J18" s="5">
        <v>35.294242639687894</v>
      </c>
      <c r="K18" s="5">
        <v>48.844638566131401</v>
      </c>
      <c r="L18" s="92">
        <v>0</v>
      </c>
      <c r="M18" s="5">
        <v>31.736350442620001</v>
      </c>
      <c r="N18" s="5">
        <v>4.9529832443409996</v>
      </c>
      <c r="O18" s="5">
        <v>0</v>
      </c>
      <c r="P18" s="5">
        <v>0</v>
      </c>
      <c r="Q18" s="47">
        <v>0</v>
      </c>
      <c r="R18" s="5">
        <v>43.944500944130006</v>
      </c>
      <c r="S18" s="5">
        <v>8.8605137219580001</v>
      </c>
      <c r="T18" s="5">
        <v>0</v>
      </c>
      <c r="U18" s="5">
        <v>0</v>
      </c>
      <c r="V18" s="47">
        <v>0</v>
      </c>
      <c r="W18" s="5">
        <v>75.680851386750007</v>
      </c>
      <c r="X18" s="5">
        <v>13.813496966298999</v>
      </c>
      <c r="Y18" s="5">
        <v>0</v>
      </c>
      <c r="Z18" s="5">
        <v>0</v>
      </c>
      <c r="AA18" s="47">
        <v>0</v>
      </c>
    </row>
    <row r="19" spans="1:27">
      <c r="A19" s="1" t="s">
        <v>96</v>
      </c>
      <c r="B19" s="1" t="s">
        <v>97</v>
      </c>
      <c r="C19" s="1" t="s">
        <v>98</v>
      </c>
      <c r="D19" s="1" t="s">
        <v>93</v>
      </c>
      <c r="E19" s="44" t="s">
        <v>99</v>
      </c>
      <c r="F19" s="55">
        <v>0.3</v>
      </c>
      <c r="G19" s="5">
        <v>90.598334622642</v>
      </c>
      <c r="H19" s="5">
        <v>36.848834525682001</v>
      </c>
      <c r="I19" s="5">
        <v>53.749500096959991</v>
      </c>
      <c r="J19" s="5">
        <v>18.265074129770873</v>
      </c>
      <c r="K19" s="5">
        <v>49.718287589687996</v>
      </c>
      <c r="L19" s="92">
        <v>0</v>
      </c>
      <c r="M19" s="5">
        <v>30.716309536871002</v>
      </c>
      <c r="N19" s="5">
        <v>6.1325249888110003</v>
      </c>
      <c r="O19" s="5">
        <v>0</v>
      </c>
      <c r="P19" s="5">
        <v>0</v>
      </c>
      <c r="Q19" s="47">
        <v>0</v>
      </c>
      <c r="R19" s="5">
        <v>41.12878363275</v>
      </c>
      <c r="S19" s="5">
        <v>12.62071646421</v>
      </c>
      <c r="T19" s="5">
        <v>0</v>
      </c>
      <c r="U19" s="5">
        <v>0</v>
      </c>
      <c r="V19" s="47">
        <v>0</v>
      </c>
      <c r="W19" s="5">
        <v>71.845093169621009</v>
      </c>
      <c r="X19" s="5">
        <v>18.753241453021001</v>
      </c>
      <c r="Y19" s="5">
        <v>0</v>
      </c>
      <c r="Z19" s="5">
        <v>0</v>
      </c>
      <c r="AA19" s="47">
        <v>0</v>
      </c>
    </row>
    <row r="20" spans="1:27">
      <c r="A20" s="1" t="s">
        <v>100</v>
      </c>
      <c r="B20" s="1" t="s">
        <v>101</v>
      </c>
      <c r="C20" s="1" t="s">
        <v>102</v>
      </c>
      <c r="D20" s="1" t="s">
        <v>103</v>
      </c>
      <c r="E20" s="44" t="s">
        <v>104</v>
      </c>
      <c r="F20" s="55">
        <v>0.49</v>
      </c>
      <c r="G20" s="5">
        <v>86.665482640539011</v>
      </c>
      <c r="H20" s="5">
        <v>34.559848904090003</v>
      </c>
      <c r="I20" s="5">
        <v>52.105633736449001</v>
      </c>
      <c r="J20" s="5">
        <v>26.6551995069239</v>
      </c>
      <c r="K20" s="5">
        <v>48.197711206215331</v>
      </c>
      <c r="L20" s="92">
        <v>0</v>
      </c>
      <c r="M20" s="5">
        <v>31.248477442455002</v>
      </c>
      <c r="N20" s="5">
        <v>3.3113714616350003</v>
      </c>
      <c r="O20" s="5">
        <v>0</v>
      </c>
      <c r="P20" s="5">
        <v>0</v>
      </c>
      <c r="Q20" s="47">
        <v>0</v>
      </c>
      <c r="R20" s="5">
        <v>45.556238815025999</v>
      </c>
      <c r="S20" s="5">
        <v>6.5493949214230005</v>
      </c>
      <c r="T20" s="5">
        <v>0</v>
      </c>
      <c r="U20" s="5">
        <v>0</v>
      </c>
      <c r="V20" s="47">
        <v>0</v>
      </c>
      <c r="W20" s="5">
        <v>76.804716257481005</v>
      </c>
      <c r="X20" s="5">
        <v>9.8607663830580012</v>
      </c>
      <c r="Y20" s="5">
        <v>0</v>
      </c>
      <c r="Z20" s="5">
        <v>0</v>
      </c>
      <c r="AA20" s="47">
        <v>0</v>
      </c>
    </row>
    <row r="21" spans="1:27">
      <c r="A21" s="1" t="s">
        <v>105</v>
      </c>
      <c r="B21" s="1" t="s">
        <v>106</v>
      </c>
      <c r="C21" s="1" t="s">
        <v>107</v>
      </c>
      <c r="D21" s="1" t="s">
        <v>53</v>
      </c>
      <c r="E21" s="44" t="s">
        <v>108</v>
      </c>
      <c r="F21" s="55">
        <v>0.4</v>
      </c>
      <c r="G21" s="5">
        <v>5.5676271567560001</v>
      </c>
      <c r="H21" s="5">
        <v>2.7035841103339999</v>
      </c>
      <c r="I21" s="5">
        <v>2.8640430464220001</v>
      </c>
      <c r="J21" s="5">
        <v>-6.3327075853703745</v>
      </c>
      <c r="K21" s="5">
        <v>2.6492398179403502</v>
      </c>
      <c r="L21" s="92">
        <v>0.5</v>
      </c>
      <c r="M21" s="5">
        <v>0</v>
      </c>
      <c r="N21" s="5">
        <v>2.7035841103339999</v>
      </c>
      <c r="O21" s="5">
        <v>0</v>
      </c>
      <c r="P21" s="5">
        <v>0</v>
      </c>
      <c r="Q21" s="47">
        <v>0</v>
      </c>
      <c r="R21" s="5">
        <v>0</v>
      </c>
      <c r="S21" s="5">
        <v>2.8640430464220001</v>
      </c>
      <c r="T21" s="5">
        <v>0</v>
      </c>
      <c r="U21" s="5">
        <v>0</v>
      </c>
      <c r="V21" s="47">
        <v>0</v>
      </c>
      <c r="W21" s="5">
        <v>0</v>
      </c>
      <c r="X21" s="5">
        <v>5.5676271567560001</v>
      </c>
      <c r="Y21" s="5">
        <v>0</v>
      </c>
      <c r="Z21" s="5">
        <v>0</v>
      </c>
      <c r="AA21" s="47">
        <v>0</v>
      </c>
    </row>
    <row r="22" spans="1:27">
      <c r="A22" s="1" t="s">
        <v>109</v>
      </c>
      <c r="B22" s="1" t="s">
        <v>110</v>
      </c>
      <c r="C22" s="1" t="s">
        <v>111</v>
      </c>
      <c r="D22" s="1" t="s">
        <v>53</v>
      </c>
      <c r="E22" s="44" t="s">
        <v>112</v>
      </c>
      <c r="F22" s="55">
        <v>0.4</v>
      </c>
      <c r="G22" s="5">
        <v>7.8128814476089996</v>
      </c>
      <c r="H22" s="5">
        <v>2.5949904822600001</v>
      </c>
      <c r="I22" s="5">
        <v>5.2178909653489995</v>
      </c>
      <c r="J22" s="5">
        <v>-26.170305065319525</v>
      </c>
      <c r="K22" s="5">
        <v>4.8265491429478251</v>
      </c>
      <c r="L22" s="92">
        <v>0.5</v>
      </c>
      <c r="M22" s="5">
        <v>0</v>
      </c>
      <c r="N22" s="5">
        <v>2.5949904822600001</v>
      </c>
      <c r="O22" s="5">
        <v>0</v>
      </c>
      <c r="P22" s="5">
        <v>0</v>
      </c>
      <c r="Q22" s="47">
        <v>0</v>
      </c>
      <c r="R22" s="5">
        <v>0</v>
      </c>
      <c r="S22" s="5">
        <v>5.2178909653489995</v>
      </c>
      <c r="T22" s="5">
        <v>0</v>
      </c>
      <c r="U22" s="5">
        <v>0</v>
      </c>
      <c r="V22" s="47">
        <v>0</v>
      </c>
      <c r="W22" s="5">
        <v>0</v>
      </c>
      <c r="X22" s="5">
        <v>7.8128814476089996</v>
      </c>
      <c r="Y22" s="5">
        <v>0</v>
      </c>
      <c r="Z22" s="5">
        <v>0</v>
      </c>
      <c r="AA22" s="47">
        <v>0</v>
      </c>
    </row>
    <row r="23" spans="1:27">
      <c r="A23" s="1" t="s">
        <v>113</v>
      </c>
      <c r="B23" s="1" t="s">
        <v>114</v>
      </c>
      <c r="C23" s="1" t="s">
        <v>115</v>
      </c>
      <c r="D23" s="1" t="s">
        <v>53</v>
      </c>
      <c r="E23" s="44" t="s">
        <v>116</v>
      </c>
      <c r="F23" s="55">
        <v>0.4</v>
      </c>
      <c r="G23" s="5">
        <v>4.2171776692130001</v>
      </c>
      <c r="H23" s="5">
        <v>1.423875511016</v>
      </c>
      <c r="I23" s="5">
        <v>2.7933021581970001</v>
      </c>
      <c r="J23" s="5">
        <v>-27.165503106343067</v>
      </c>
      <c r="K23" s="5">
        <v>2.5838044963322253</v>
      </c>
      <c r="L23" s="92">
        <v>0.5</v>
      </c>
      <c r="M23" s="5">
        <v>0</v>
      </c>
      <c r="N23" s="5">
        <v>1.423875511016</v>
      </c>
      <c r="O23" s="5">
        <v>0</v>
      </c>
      <c r="P23" s="5">
        <v>0</v>
      </c>
      <c r="Q23" s="47">
        <v>0</v>
      </c>
      <c r="R23" s="5">
        <v>0</v>
      </c>
      <c r="S23" s="5">
        <v>2.7933021581970001</v>
      </c>
      <c r="T23" s="5">
        <v>0</v>
      </c>
      <c r="U23" s="5">
        <v>0</v>
      </c>
      <c r="V23" s="47">
        <v>0</v>
      </c>
      <c r="W23" s="5">
        <v>0</v>
      </c>
      <c r="X23" s="5">
        <v>4.2171776692130001</v>
      </c>
      <c r="Y23" s="5">
        <v>0</v>
      </c>
      <c r="Z23" s="5">
        <v>0</v>
      </c>
      <c r="AA23" s="47">
        <v>0</v>
      </c>
    </row>
    <row r="24" spans="1:27">
      <c r="A24" s="1" t="s">
        <v>117</v>
      </c>
      <c r="B24" s="1" t="s">
        <v>118</v>
      </c>
      <c r="C24" s="1" t="s">
        <v>119</v>
      </c>
      <c r="D24" s="1" t="s">
        <v>53</v>
      </c>
      <c r="E24" s="44" t="s">
        <v>120</v>
      </c>
      <c r="F24" s="55">
        <v>0.4</v>
      </c>
      <c r="G24" s="5">
        <v>5.6192551132410005</v>
      </c>
      <c r="H24" s="5">
        <v>1.9070598746160001</v>
      </c>
      <c r="I24" s="5">
        <v>3.7121952386250001</v>
      </c>
      <c r="J24" s="5">
        <v>-15.410787539687284</v>
      </c>
      <c r="K24" s="5">
        <v>3.4337805957281251</v>
      </c>
      <c r="L24" s="92">
        <v>0.5</v>
      </c>
      <c r="M24" s="5">
        <v>0</v>
      </c>
      <c r="N24" s="5">
        <v>1.9070598746160001</v>
      </c>
      <c r="O24" s="5">
        <v>0</v>
      </c>
      <c r="P24" s="5">
        <v>0</v>
      </c>
      <c r="Q24" s="47">
        <v>0</v>
      </c>
      <c r="R24" s="5">
        <v>0</v>
      </c>
      <c r="S24" s="5">
        <v>3.7121952386250001</v>
      </c>
      <c r="T24" s="5">
        <v>0</v>
      </c>
      <c r="U24" s="5">
        <v>0</v>
      </c>
      <c r="V24" s="47">
        <v>0</v>
      </c>
      <c r="W24" s="5">
        <v>0</v>
      </c>
      <c r="X24" s="5">
        <v>5.6192551132410005</v>
      </c>
      <c r="Y24" s="5">
        <v>0</v>
      </c>
      <c r="Z24" s="5">
        <v>0</v>
      </c>
      <c r="AA24" s="47">
        <v>0</v>
      </c>
    </row>
    <row r="25" spans="1:27">
      <c r="A25" s="1" t="s">
        <v>121</v>
      </c>
      <c r="B25" s="1" t="s">
        <v>122</v>
      </c>
      <c r="C25" s="1" t="s">
        <v>123</v>
      </c>
      <c r="D25" s="1" t="s">
        <v>124</v>
      </c>
      <c r="E25" s="44" t="s">
        <v>126</v>
      </c>
      <c r="F25" s="55">
        <v>0.49</v>
      </c>
      <c r="G25" s="5">
        <v>36.102109530598</v>
      </c>
      <c r="H25" s="5">
        <v>14.422624077982</v>
      </c>
      <c r="I25" s="5">
        <v>21.679485452615999</v>
      </c>
      <c r="J25" s="5">
        <v>-9.9193250897819834</v>
      </c>
      <c r="K25" s="5">
        <v>20.0535240436698</v>
      </c>
      <c r="L25" s="92">
        <v>0.313915</v>
      </c>
      <c r="M25" s="5">
        <v>12.494284824098001</v>
      </c>
      <c r="N25" s="5">
        <v>1.9283392538840001</v>
      </c>
      <c r="O25" s="5">
        <v>0</v>
      </c>
      <c r="P25" s="5">
        <v>0</v>
      </c>
      <c r="Q25" s="47">
        <v>0</v>
      </c>
      <c r="R25" s="5">
        <v>17.500861577716002</v>
      </c>
      <c r="S25" s="5">
        <v>4.1786238749000004</v>
      </c>
      <c r="T25" s="5">
        <v>0</v>
      </c>
      <c r="U25" s="5">
        <v>0</v>
      </c>
      <c r="V25" s="47">
        <v>0</v>
      </c>
      <c r="W25" s="5">
        <v>29.995146401814004</v>
      </c>
      <c r="X25" s="5">
        <v>6.1069631287840007</v>
      </c>
      <c r="Y25" s="5">
        <v>0</v>
      </c>
      <c r="Z25" s="5">
        <v>0</v>
      </c>
      <c r="AA25" s="47">
        <v>0</v>
      </c>
    </row>
    <row r="26" spans="1:27">
      <c r="A26" s="1" t="s">
        <v>127</v>
      </c>
      <c r="B26" s="1" t="s">
        <v>128</v>
      </c>
      <c r="C26" s="1" t="s">
        <v>129</v>
      </c>
      <c r="D26" s="1" t="s">
        <v>124</v>
      </c>
      <c r="E26" s="44" t="s">
        <v>130</v>
      </c>
      <c r="F26" s="55">
        <v>0.49</v>
      </c>
      <c r="G26" s="5">
        <v>50.832050829194998</v>
      </c>
      <c r="H26" s="5">
        <v>21.418701036457001</v>
      </c>
      <c r="I26" s="5">
        <v>29.413349792737996</v>
      </c>
      <c r="J26" s="5">
        <v>-2.1299538411762415</v>
      </c>
      <c r="K26" s="5">
        <v>27.207348558282646</v>
      </c>
      <c r="L26" s="92">
        <v>6.7525000000000002E-2</v>
      </c>
      <c r="M26" s="5">
        <v>18.805449342307</v>
      </c>
      <c r="N26" s="5">
        <v>2.6132516941499997</v>
      </c>
      <c r="O26" s="5">
        <v>0</v>
      </c>
      <c r="P26" s="5">
        <v>0</v>
      </c>
      <c r="Q26" s="47">
        <v>0</v>
      </c>
      <c r="R26" s="5">
        <v>24.089683712003001</v>
      </c>
      <c r="S26" s="5">
        <v>5.3236660807350003</v>
      </c>
      <c r="T26" s="5">
        <v>0</v>
      </c>
      <c r="U26" s="5">
        <v>0</v>
      </c>
      <c r="V26" s="47">
        <v>0</v>
      </c>
      <c r="W26" s="5">
        <v>42.895133054310001</v>
      </c>
      <c r="X26" s="5">
        <v>7.9369177748849999</v>
      </c>
      <c r="Y26" s="5">
        <v>0</v>
      </c>
      <c r="Z26" s="5">
        <v>0</v>
      </c>
      <c r="AA26" s="47">
        <v>0</v>
      </c>
    </row>
    <row r="27" spans="1:27">
      <c r="A27" s="1" t="s">
        <v>131</v>
      </c>
      <c r="B27" s="1" t="s">
        <v>132</v>
      </c>
      <c r="C27" s="1" t="s">
        <v>133</v>
      </c>
      <c r="D27" s="1" t="s">
        <v>79</v>
      </c>
      <c r="E27" s="93" t="s">
        <v>1658</v>
      </c>
      <c r="F27" s="55">
        <v>0.01</v>
      </c>
      <c r="G27" s="5">
        <v>10.207850850998</v>
      </c>
      <c r="H27" s="5">
        <v>4.769863312879</v>
      </c>
      <c r="I27" s="5">
        <v>5.4379875381190006</v>
      </c>
      <c r="J27" s="5">
        <v>3.3120493540824252</v>
      </c>
      <c r="K27" s="5">
        <v>5.0301384727600755</v>
      </c>
      <c r="L27" s="92">
        <v>0</v>
      </c>
      <c r="M27" s="5">
        <v>0</v>
      </c>
      <c r="N27" s="5">
        <v>0</v>
      </c>
      <c r="O27" s="5">
        <v>4.769863312879</v>
      </c>
      <c r="P27" s="5">
        <v>0</v>
      </c>
      <c r="Q27" s="47">
        <v>0</v>
      </c>
      <c r="R27" s="5">
        <v>0</v>
      </c>
      <c r="S27" s="5">
        <v>0</v>
      </c>
      <c r="T27" s="5">
        <v>5.4379875381190006</v>
      </c>
      <c r="U27" s="5">
        <v>0</v>
      </c>
      <c r="V27" s="47">
        <v>0</v>
      </c>
      <c r="W27" s="5">
        <v>0</v>
      </c>
      <c r="X27" s="5">
        <v>0</v>
      </c>
      <c r="Y27" s="5">
        <v>10.207850850998</v>
      </c>
      <c r="Z27" s="5">
        <v>0</v>
      </c>
      <c r="AA27" s="47">
        <v>0</v>
      </c>
    </row>
    <row r="28" spans="1:27">
      <c r="A28" s="1" t="s">
        <v>134</v>
      </c>
      <c r="B28" s="1" t="s">
        <v>135</v>
      </c>
      <c r="C28" s="1" t="s">
        <v>136</v>
      </c>
      <c r="D28" s="1" t="s">
        <v>79</v>
      </c>
      <c r="E28" s="44" t="s">
        <v>138</v>
      </c>
      <c r="F28" s="55">
        <v>0.01</v>
      </c>
      <c r="G28" s="5">
        <v>12.43301983429034</v>
      </c>
      <c r="H28" s="5">
        <v>5.9103392602593399</v>
      </c>
      <c r="I28" s="5">
        <v>6.5226805740309999</v>
      </c>
      <c r="J28" s="5">
        <v>1.8828266543282166</v>
      </c>
      <c r="K28" s="5">
        <v>6.0334795309786751</v>
      </c>
      <c r="L28" s="92">
        <v>0</v>
      </c>
      <c r="M28" s="5">
        <v>0</v>
      </c>
      <c r="N28" s="5">
        <v>0</v>
      </c>
      <c r="O28" s="5">
        <v>5.9103392602593399</v>
      </c>
      <c r="P28" s="5">
        <v>0</v>
      </c>
      <c r="Q28" s="47">
        <v>0</v>
      </c>
      <c r="R28" s="5">
        <v>0</v>
      </c>
      <c r="S28" s="5">
        <v>0</v>
      </c>
      <c r="T28" s="5">
        <v>6.5226805740309999</v>
      </c>
      <c r="U28" s="5">
        <v>0</v>
      </c>
      <c r="V28" s="47">
        <v>0</v>
      </c>
      <c r="W28" s="5">
        <v>0</v>
      </c>
      <c r="X28" s="5">
        <v>0</v>
      </c>
      <c r="Y28" s="5">
        <v>12.43301983429034</v>
      </c>
      <c r="Z28" s="5">
        <v>0</v>
      </c>
      <c r="AA28" s="47">
        <v>0</v>
      </c>
    </row>
    <row r="29" spans="1:27">
      <c r="A29" s="1" t="s">
        <v>139</v>
      </c>
      <c r="B29" s="1" t="s">
        <v>140</v>
      </c>
      <c r="C29" s="1" t="s">
        <v>141</v>
      </c>
      <c r="D29" s="1" t="s">
        <v>93</v>
      </c>
      <c r="E29" s="44" t="s">
        <v>142</v>
      </c>
      <c r="F29" s="55">
        <v>0.3</v>
      </c>
      <c r="G29" s="5">
        <v>55.461143086956</v>
      </c>
      <c r="H29" s="5">
        <v>21.917997072050003</v>
      </c>
      <c r="I29" s="5">
        <v>33.543146014906</v>
      </c>
      <c r="J29" s="5">
        <v>14.499969856931532</v>
      </c>
      <c r="K29" s="5">
        <v>31.02741006378805</v>
      </c>
      <c r="L29" s="92">
        <v>0</v>
      </c>
      <c r="M29" s="5">
        <v>18.708054364411002</v>
      </c>
      <c r="N29" s="5">
        <v>3.2099427076389997</v>
      </c>
      <c r="O29" s="5">
        <v>0</v>
      </c>
      <c r="P29" s="5">
        <v>0</v>
      </c>
      <c r="Q29" s="47">
        <v>0</v>
      </c>
      <c r="R29" s="5">
        <v>26.672363508019998</v>
      </c>
      <c r="S29" s="5">
        <v>6.870782506886</v>
      </c>
      <c r="T29" s="5">
        <v>0</v>
      </c>
      <c r="U29" s="5">
        <v>0</v>
      </c>
      <c r="V29" s="47">
        <v>0</v>
      </c>
      <c r="W29" s="5">
        <v>45.380417872430996</v>
      </c>
      <c r="X29" s="5">
        <v>10.080725214525</v>
      </c>
      <c r="Y29" s="5">
        <v>0</v>
      </c>
      <c r="Z29" s="5">
        <v>0</v>
      </c>
      <c r="AA29" s="47">
        <v>0</v>
      </c>
    </row>
    <row r="30" spans="1:27">
      <c r="A30" s="1" t="s">
        <v>143</v>
      </c>
      <c r="B30" s="1" t="s">
        <v>144</v>
      </c>
      <c r="C30" s="1" t="s">
        <v>145</v>
      </c>
      <c r="D30" s="1" t="s">
        <v>103</v>
      </c>
      <c r="E30" s="44" t="s">
        <v>147</v>
      </c>
      <c r="F30" s="55">
        <v>0.49</v>
      </c>
      <c r="G30" s="5">
        <v>554.41692417249601</v>
      </c>
      <c r="H30" s="5">
        <v>226.586894889208</v>
      </c>
      <c r="I30" s="5">
        <v>327.83002928328801</v>
      </c>
      <c r="J30" s="5">
        <v>127.06674415570208</v>
      </c>
      <c r="K30" s="5">
        <v>303.24277708704142</v>
      </c>
      <c r="L30" s="92">
        <v>0</v>
      </c>
      <c r="M30" s="5">
        <v>200.35708806602801</v>
      </c>
      <c r="N30" s="5">
        <v>26.229806823180002</v>
      </c>
      <c r="O30" s="5">
        <v>0</v>
      </c>
      <c r="P30" s="5">
        <v>0</v>
      </c>
      <c r="Q30" s="47">
        <v>0</v>
      </c>
      <c r="R30" s="5">
        <v>279.58627835918804</v>
      </c>
      <c r="S30" s="5">
        <v>48.243750924099999</v>
      </c>
      <c r="T30" s="5">
        <v>0</v>
      </c>
      <c r="U30" s="5">
        <v>0</v>
      </c>
      <c r="V30" s="47">
        <v>0</v>
      </c>
      <c r="W30" s="5">
        <v>479.94336642521603</v>
      </c>
      <c r="X30" s="5">
        <v>74.473557747279997</v>
      </c>
      <c r="Y30" s="5">
        <v>0</v>
      </c>
      <c r="Z30" s="5">
        <v>0</v>
      </c>
      <c r="AA30" s="47">
        <v>0</v>
      </c>
    </row>
    <row r="31" spans="1:27">
      <c r="A31" s="1" t="s">
        <v>148</v>
      </c>
      <c r="B31" s="1" t="s">
        <v>149</v>
      </c>
      <c r="C31" s="1" t="s">
        <v>150</v>
      </c>
      <c r="D31" s="1" t="s">
        <v>53</v>
      </c>
      <c r="E31" s="44" t="s">
        <v>152</v>
      </c>
      <c r="F31" s="55">
        <v>0.4</v>
      </c>
      <c r="G31" s="5">
        <v>2.9933610904179999</v>
      </c>
      <c r="H31" s="5">
        <v>0.95228376320800001</v>
      </c>
      <c r="I31" s="5">
        <v>2.04107732721</v>
      </c>
      <c r="J31" s="5">
        <v>-13.913172793454457</v>
      </c>
      <c r="K31" s="5">
        <v>1.8879965276692501</v>
      </c>
      <c r="L31" s="92">
        <v>0.5</v>
      </c>
      <c r="M31" s="5">
        <v>0</v>
      </c>
      <c r="N31" s="5">
        <v>0.95228376320800001</v>
      </c>
      <c r="O31" s="5">
        <v>0</v>
      </c>
      <c r="P31" s="5">
        <v>0</v>
      </c>
      <c r="Q31" s="47">
        <v>0</v>
      </c>
      <c r="R31" s="5">
        <v>0</v>
      </c>
      <c r="S31" s="5">
        <v>2.04107732721</v>
      </c>
      <c r="T31" s="5">
        <v>0</v>
      </c>
      <c r="U31" s="5">
        <v>0</v>
      </c>
      <c r="V31" s="47">
        <v>0</v>
      </c>
      <c r="W31" s="5">
        <v>0</v>
      </c>
      <c r="X31" s="5">
        <v>2.9933610904179999</v>
      </c>
      <c r="Y31" s="5">
        <v>0</v>
      </c>
      <c r="Z31" s="5">
        <v>0</v>
      </c>
      <c r="AA31" s="47">
        <v>0</v>
      </c>
    </row>
    <row r="32" spans="1:27">
      <c r="A32" s="1" t="s">
        <v>153</v>
      </c>
      <c r="B32" s="1" t="s">
        <v>154</v>
      </c>
      <c r="C32" s="1" t="s">
        <v>155</v>
      </c>
      <c r="D32" s="1" t="s">
        <v>124</v>
      </c>
      <c r="E32" s="44" t="s">
        <v>157</v>
      </c>
      <c r="F32" s="55">
        <v>0.49</v>
      </c>
      <c r="G32" s="5">
        <v>69.639815802264991</v>
      </c>
      <c r="H32" s="5">
        <v>28.853590784790999</v>
      </c>
      <c r="I32" s="5">
        <v>40.786225017473996</v>
      </c>
      <c r="J32" s="5">
        <v>17.97935522807472</v>
      </c>
      <c r="K32" s="5">
        <v>37.727258141163446</v>
      </c>
      <c r="L32" s="92">
        <v>0</v>
      </c>
      <c r="M32" s="5">
        <v>25.088074650899998</v>
      </c>
      <c r="N32" s="5">
        <v>3.7655161338909999</v>
      </c>
      <c r="O32" s="5">
        <v>0</v>
      </c>
      <c r="P32" s="5">
        <v>0</v>
      </c>
      <c r="Q32" s="47">
        <v>0</v>
      </c>
      <c r="R32" s="5">
        <v>33.973108046797996</v>
      </c>
      <c r="S32" s="5">
        <v>6.813116970676</v>
      </c>
      <c r="T32" s="5">
        <v>0</v>
      </c>
      <c r="U32" s="5">
        <v>0</v>
      </c>
      <c r="V32" s="47">
        <v>0</v>
      </c>
      <c r="W32" s="5">
        <v>59.061182697697994</v>
      </c>
      <c r="X32" s="5">
        <v>10.578633104567</v>
      </c>
      <c r="Y32" s="5">
        <v>0</v>
      </c>
      <c r="Z32" s="5">
        <v>0</v>
      </c>
      <c r="AA32" s="47">
        <v>0</v>
      </c>
    </row>
    <row r="33" spans="1:27">
      <c r="A33" s="1" t="s">
        <v>158</v>
      </c>
      <c r="B33" s="1" t="s">
        <v>159</v>
      </c>
      <c r="C33" s="1" t="s">
        <v>160</v>
      </c>
      <c r="D33" s="1" t="s">
        <v>124</v>
      </c>
      <c r="E33" s="44" t="s">
        <v>161</v>
      </c>
      <c r="F33" s="55">
        <v>0.49</v>
      </c>
      <c r="G33" s="5">
        <v>75.845174242463997</v>
      </c>
      <c r="H33" s="5">
        <v>31.63571162333</v>
      </c>
      <c r="I33" s="5">
        <v>44.209462619134001</v>
      </c>
      <c r="J33" s="5">
        <v>19.322499524603735</v>
      </c>
      <c r="K33" s="5">
        <v>40.893752922698951</v>
      </c>
      <c r="L33" s="92">
        <v>0</v>
      </c>
      <c r="M33" s="5">
        <v>27.885723536657999</v>
      </c>
      <c r="N33" s="5">
        <v>3.7499880866720003</v>
      </c>
      <c r="O33" s="5">
        <v>0</v>
      </c>
      <c r="P33" s="5">
        <v>0</v>
      </c>
      <c r="Q33" s="47">
        <v>0</v>
      </c>
      <c r="R33" s="5">
        <v>37.699538015587002</v>
      </c>
      <c r="S33" s="5">
        <v>6.5099246035470006</v>
      </c>
      <c r="T33" s="5">
        <v>0</v>
      </c>
      <c r="U33" s="5">
        <v>0</v>
      </c>
      <c r="V33" s="47">
        <v>0</v>
      </c>
      <c r="W33" s="5">
        <v>65.585261552245001</v>
      </c>
      <c r="X33" s="5">
        <v>10.259912690219</v>
      </c>
      <c r="Y33" s="5">
        <v>0</v>
      </c>
      <c r="Z33" s="5">
        <v>0</v>
      </c>
      <c r="AA33" s="47">
        <v>0</v>
      </c>
    </row>
    <row r="34" spans="1:27">
      <c r="A34" s="1" t="s">
        <v>162</v>
      </c>
      <c r="B34" s="1" t="s">
        <v>163</v>
      </c>
      <c r="C34" s="1" t="s">
        <v>164</v>
      </c>
      <c r="D34" s="1" t="s">
        <v>53</v>
      </c>
      <c r="E34" s="44" t="s">
        <v>165</v>
      </c>
      <c r="F34" s="55">
        <v>0.4</v>
      </c>
      <c r="G34" s="5">
        <v>5.1351920200930001</v>
      </c>
      <c r="H34" s="5">
        <v>2.456990977532</v>
      </c>
      <c r="I34" s="5">
        <v>2.6782010425610001</v>
      </c>
      <c r="J34" s="5">
        <v>-5.6238984391773332</v>
      </c>
      <c r="K34" s="5">
        <v>2.4773359643689252</v>
      </c>
      <c r="L34" s="92">
        <v>0.5</v>
      </c>
      <c r="M34" s="5">
        <v>0</v>
      </c>
      <c r="N34" s="5">
        <v>2.456990977532</v>
      </c>
      <c r="O34" s="5">
        <v>0</v>
      </c>
      <c r="P34" s="5">
        <v>0</v>
      </c>
      <c r="Q34" s="47">
        <v>0</v>
      </c>
      <c r="R34" s="5">
        <v>0</v>
      </c>
      <c r="S34" s="5">
        <v>2.6782010425610001</v>
      </c>
      <c r="T34" s="5">
        <v>0</v>
      </c>
      <c r="U34" s="5">
        <v>0</v>
      </c>
      <c r="V34" s="47">
        <v>0</v>
      </c>
      <c r="W34" s="5">
        <v>0</v>
      </c>
      <c r="X34" s="5">
        <v>5.1351920200930001</v>
      </c>
      <c r="Y34" s="5">
        <v>0</v>
      </c>
      <c r="Z34" s="5">
        <v>0</v>
      </c>
      <c r="AA34" s="47">
        <v>0</v>
      </c>
    </row>
    <row r="35" spans="1:27">
      <c r="A35" s="1" t="s">
        <v>166</v>
      </c>
      <c r="B35" s="1" t="s">
        <v>167</v>
      </c>
      <c r="C35" s="1" t="s">
        <v>168</v>
      </c>
      <c r="D35" s="1" t="s">
        <v>103</v>
      </c>
      <c r="E35" s="44" t="s">
        <v>170</v>
      </c>
      <c r="F35" s="55">
        <v>0.49</v>
      </c>
      <c r="G35" s="5">
        <v>104.384984574374</v>
      </c>
      <c r="H35" s="5">
        <v>42.007616376061002</v>
      </c>
      <c r="I35" s="5">
        <v>62.377368198313</v>
      </c>
      <c r="J35" s="5">
        <v>19.332129256049132</v>
      </c>
      <c r="K35" s="5">
        <v>57.699065583439527</v>
      </c>
      <c r="L35" s="92">
        <v>0</v>
      </c>
      <c r="M35" s="5">
        <v>37.296022858731</v>
      </c>
      <c r="N35" s="5">
        <v>4.7115935173299999</v>
      </c>
      <c r="O35" s="5">
        <v>0</v>
      </c>
      <c r="P35" s="5">
        <v>0</v>
      </c>
      <c r="Q35" s="47">
        <v>0</v>
      </c>
      <c r="R35" s="5">
        <v>53.050566974650998</v>
      </c>
      <c r="S35" s="5">
        <v>9.3268012236620006</v>
      </c>
      <c r="T35" s="5">
        <v>0</v>
      </c>
      <c r="U35" s="5">
        <v>0</v>
      </c>
      <c r="V35" s="47">
        <v>0</v>
      </c>
      <c r="W35" s="5">
        <v>90.346589833381998</v>
      </c>
      <c r="X35" s="5">
        <v>14.038394740992</v>
      </c>
      <c r="Y35" s="5">
        <v>0</v>
      </c>
      <c r="Z35" s="5">
        <v>0</v>
      </c>
      <c r="AA35" s="47">
        <v>0</v>
      </c>
    </row>
    <row r="36" spans="1:27">
      <c r="A36" s="1" t="s">
        <v>171</v>
      </c>
      <c r="B36" s="1" t="s">
        <v>172</v>
      </c>
      <c r="C36" s="1" t="s">
        <v>173</v>
      </c>
      <c r="D36" s="1" t="s">
        <v>53</v>
      </c>
      <c r="E36" s="44" t="s">
        <v>174</v>
      </c>
      <c r="F36" s="55">
        <v>0.4</v>
      </c>
      <c r="G36" s="5">
        <v>3.9043090955870001</v>
      </c>
      <c r="H36" s="5">
        <v>1.43058875756</v>
      </c>
      <c r="I36" s="5">
        <v>2.4737203380269999</v>
      </c>
      <c r="J36" s="5">
        <v>-5.1727858729940248</v>
      </c>
      <c r="K36" s="5">
        <v>2.2881913126749751</v>
      </c>
      <c r="L36" s="92">
        <v>0.5</v>
      </c>
      <c r="M36" s="5">
        <v>0</v>
      </c>
      <c r="N36" s="5">
        <v>1.43058875756</v>
      </c>
      <c r="O36" s="5">
        <v>0</v>
      </c>
      <c r="P36" s="5">
        <v>0</v>
      </c>
      <c r="Q36" s="47">
        <v>0</v>
      </c>
      <c r="R36" s="5">
        <v>0</v>
      </c>
      <c r="S36" s="5">
        <v>2.4737203380269999</v>
      </c>
      <c r="T36" s="5">
        <v>0</v>
      </c>
      <c r="U36" s="5">
        <v>0</v>
      </c>
      <c r="V36" s="47">
        <v>0</v>
      </c>
      <c r="W36" s="5">
        <v>0</v>
      </c>
      <c r="X36" s="5">
        <v>3.9043090955870001</v>
      </c>
      <c r="Y36" s="5">
        <v>0</v>
      </c>
      <c r="Z36" s="5">
        <v>0</v>
      </c>
      <c r="AA36" s="47">
        <v>0</v>
      </c>
    </row>
    <row r="37" spans="1:27">
      <c r="A37" s="1" t="s">
        <v>1659</v>
      </c>
      <c r="B37" s="1" t="s">
        <v>1660</v>
      </c>
      <c r="C37" s="1" t="s">
        <v>177</v>
      </c>
      <c r="D37" s="1" t="s">
        <v>124</v>
      </c>
      <c r="E37" s="44" t="s">
        <v>1661</v>
      </c>
      <c r="F37" s="55">
        <v>0.49</v>
      </c>
      <c r="G37" s="5">
        <v>47.662580838856002</v>
      </c>
      <c r="H37" s="5">
        <v>18.736375580804999</v>
      </c>
      <c r="I37" s="5">
        <v>28.926205258051002</v>
      </c>
      <c r="J37" s="5">
        <v>-4.4532737185725244</v>
      </c>
      <c r="K37" s="5">
        <v>26.756739863697177</v>
      </c>
      <c r="L37" s="92">
        <v>0.133414</v>
      </c>
      <c r="M37" s="5">
        <v>15.663486667529</v>
      </c>
      <c r="N37" s="5">
        <v>3.072888913276</v>
      </c>
      <c r="O37" s="5">
        <v>0</v>
      </c>
      <c r="P37" s="5">
        <v>0</v>
      </c>
      <c r="Q37" s="47">
        <v>0</v>
      </c>
      <c r="R37" s="5">
        <v>22.983366446510999</v>
      </c>
      <c r="S37" s="5">
        <v>5.9428388115399997</v>
      </c>
      <c r="T37" s="5">
        <v>0</v>
      </c>
      <c r="U37" s="5">
        <v>0</v>
      </c>
      <c r="V37" s="47">
        <v>0</v>
      </c>
      <c r="W37" s="5">
        <v>38.646853114039999</v>
      </c>
      <c r="X37" s="5">
        <v>9.0157277248159993</v>
      </c>
      <c r="Y37" s="5">
        <v>0</v>
      </c>
      <c r="Z37" s="5">
        <v>0</v>
      </c>
      <c r="AA37" s="47">
        <v>0</v>
      </c>
    </row>
    <row r="38" spans="1:27">
      <c r="A38" s="1" t="s">
        <v>178</v>
      </c>
      <c r="B38" s="1" t="s">
        <v>179</v>
      </c>
      <c r="C38" s="1" t="s">
        <v>180</v>
      </c>
      <c r="D38" s="1" t="s">
        <v>124</v>
      </c>
      <c r="E38" s="44" t="s">
        <v>181</v>
      </c>
      <c r="F38" s="55">
        <v>0.49</v>
      </c>
      <c r="G38" s="5">
        <v>26.686940099768002</v>
      </c>
      <c r="H38" s="5">
        <v>11.282666366408</v>
      </c>
      <c r="I38" s="5">
        <v>15.40427373336</v>
      </c>
      <c r="J38" s="5">
        <v>-11.281977620350709</v>
      </c>
      <c r="K38" s="5">
        <v>14.248953203358001</v>
      </c>
      <c r="L38" s="92">
        <v>0.42276399999999997</v>
      </c>
      <c r="M38" s="5">
        <v>9.5492335898379999</v>
      </c>
      <c r="N38" s="5">
        <v>1.7334327765699999</v>
      </c>
      <c r="O38" s="5">
        <v>0</v>
      </c>
      <c r="P38" s="5">
        <v>0</v>
      </c>
      <c r="Q38" s="47">
        <v>0</v>
      </c>
      <c r="R38" s="5">
        <v>11.341498933015</v>
      </c>
      <c r="S38" s="5">
        <v>4.0627748003450002</v>
      </c>
      <c r="T38" s="5">
        <v>0</v>
      </c>
      <c r="U38" s="5">
        <v>0</v>
      </c>
      <c r="V38" s="47">
        <v>0</v>
      </c>
      <c r="W38" s="5">
        <v>20.890732522853</v>
      </c>
      <c r="X38" s="5">
        <v>5.7962075769150001</v>
      </c>
      <c r="Y38" s="5">
        <v>0</v>
      </c>
      <c r="Z38" s="5">
        <v>0</v>
      </c>
      <c r="AA38" s="47">
        <v>0</v>
      </c>
    </row>
    <row r="39" spans="1:27">
      <c r="A39" s="1" t="s">
        <v>182</v>
      </c>
      <c r="B39" s="1" t="s">
        <v>183</v>
      </c>
      <c r="C39" s="1" t="s">
        <v>184</v>
      </c>
      <c r="D39" s="1" t="s">
        <v>103</v>
      </c>
      <c r="E39" s="44" t="s">
        <v>186</v>
      </c>
      <c r="F39" s="55">
        <v>0.49</v>
      </c>
      <c r="G39" s="5">
        <v>211.39329450024599</v>
      </c>
      <c r="H39" s="5">
        <v>83.947060731550991</v>
      </c>
      <c r="I39" s="5">
        <v>127.446233768695</v>
      </c>
      <c r="J39" s="5">
        <v>57.039641661841301</v>
      </c>
      <c r="K39" s="5">
        <v>117.88776623604288</v>
      </c>
      <c r="L39" s="92">
        <v>0</v>
      </c>
      <c r="M39" s="5">
        <v>74.036742116689993</v>
      </c>
      <c r="N39" s="5">
        <v>9.9103186148609996</v>
      </c>
      <c r="O39" s="5">
        <v>0</v>
      </c>
      <c r="P39" s="5">
        <v>0</v>
      </c>
      <c r="Q39" s="47">
        <v>0</v>
      </c>
      <c r="R39" s="5">
        <v>107.76321782511199</v>
      </c>
      <c r="S39" s="5">
        <v>19.683015943583001</v>
      </c>
      <c r="T39" s="5">
        <v>0</v>
      </c>
      <c r="U39" s="5">
        <v>0</v>
      </c>
      <c r="V39" s="47">
        <v>0</v>
      </c>
      <c r="W39" s="5">
        <v>181.799959941802</v>
      </c>
      <c r="X39" s="5">
        <v>29.593334558443999</v>
      </c>
      <c r="Y39" s="5">
        <v>0</v>
      </c>
      <c r="Z39" s="5">
        <v>0</v>
      </c>
      <c r="AA39" s="47">
        <v>0</v>
      </c>
    </row>
    <row r="40" spans="1:27">
      <c r="A40" s="1" t="s">
        <v>187</v>
      </c>
      <c r="B40" s="1" t="s">
        <v>188</v>
      </c>
      <c r="C40" s="1" t="s">
        <v>189</v>
      </c>
      <c r="D40" s="1" t="s">
        <v>53</v>
      </c>
      <c r="E40" s="44" t="s">
        <v>190</v>
      </c>
      <c r="F40" s="55">
        <v>0.4</v>
      </c>
      <c r="G40" s="5">
        <v>4.7936747430829998</v>
      </c>
      <c r="H40" s="5">
        <v>1.6024953820059999</v>
      </c>
      <c r="I40" s="5">
        <v>3.1911793610769998</v>
      </c>
      <c r="J40" s="5">
        <v>-13.013535654061526</v>
      </c>
      <c r="K40" s="5">
        <v>2.9518409089962252</v>
      </c>
      <c r="L40" s="92">
        <v>0.5</v>
      </c>
      <c r="M40" s="5">
        <v>0</v>
      </c>
      <c r="N40" s="5">
        <v>1.6024953820059999</v>
      </c>
      <c r="O40" s="5">
        <v>0</v>
      </c>
      <c r="P40" s="5">
        <v>0</v>
      </c>
      <c r="Q40" s="47">
        <v>0</v>
      </c>
      <c r="R40" s="5">
        <v>0</v>
      </c>
      <c r="S40" s="5">
        <v>3.1911793610769998</v>
      </c>
      <c r="T40" s="5">
        <v>0</v>
      </c>
      <c r="U40" s="5">
        <v>0</v>
      </c>
      <c r="V40" s="47">
        <v>0</v>
      </c>
      <c r="W40" s="5">
        <v>0</v>
      </c>
      <c r="X40" s="5">
        <v>4.7936747430829998</v>
      </c>
      <c r="Y40" s="5">
        <v>0</v>
      </c>
      <c r="Z40" s="5">
        <v>0</v>
      </c>
      <c r="AA40" s="47">
        <v>0</v>
      </c>
    </row>
    <row r="41" spans="1:27">
      <c r="A41" s="1" t="s">
        <v>191</v>
      </c>
      <c r="B41" s="1" t="s">
        <v>192</v>
      </c>
      <c r="C41" s="1" t="s">
        <v>193</v>
      </c>
      <c r="D41" s="1" t="s">
        <v>53</v>
      </c>
      <c r="E41" s="44" t="s">
        <v>195</v>
      </c>
      <c r="F41" s="55">
        <v>0.4</v>
      </c>
      <c r="G41" s="5">
        <v>5.6518320528450001</v>
      </c>
      <c r="H41" s="5">
        <v>2.0282429298459999</v>
      </c>
      <c r="I41" s="5">
        <v>3.6235891229989998</v>
      </c>
      <c r="J41" s="5">
        <v>-7.9677367988614005</v>
      </c>
      <c r="K41" s="5">
        <v>3.3518199387740748</v>
      </c>
      <c r="L41" s="92">
        <v>0.5</v>
      </c>
      <c r="M41" s="5">
        <v>0</v>
      </c>
      <c r="N41" s="5">
        <v>2.0282429298459999</v>
      </c>
      <c r="O41" s="5">
        <v>0</v>
      </c>
      <c r="P41" s="5">
        <v>0</v>
      </c>
      <c r="Q41" s="47">
        <v>0</v>
      </c>
      <c r="R41" s="5">
        <v>0</v>
      </c>
      <c r="S41" s="5">
        <v>3.6235891229989998</v>
      </c>
      <c r="T41" s="5">
        <v>0</v>
      </c>
      <c r="U41" s="5">
        <v>0</v>
      </c>
      <c r="V41" s="47">
        <v>0</v>
      </c>
      <c r="W41" s="5">
        <v>0</v>
      </c>
      <c r="X41" s="5">
        <v>5.6518320528450001</v>
      </c>
      <c r="Y41" s="5">
        <v>0</v>
      </c>
      <c r="Z41" s="5">
        <v>0</v>
      </c>
      <c r="AA41" s="47">
        <v>0</v>
      </c>
    </row>
    <row r="42" spans="1:27">
      <c r="A42" s="1" t="s">
        <v>196</v>
      </c>
      <c r="B42" s="1" t="s">
        <v>197</v>
      </c>
      <c r="C42" s="1" t="s">
        <v>198</v>
      </c>
      <c r="D42" s="1" t="s">
        <v>93</v>
      </c>
      <c r="E42" s="44" t="s">
        <v>199</v>
      </c>
      <c r="F42" s="55">
        <v>0.3</v>
      </c>
      <c r="G42" s="5">
        <v>136.829992735563</v>
      </c>
      <c r="H42" s="5">
        <v>56.000116782096001</v>
      </c>
      <c r="I42" s="5">
        <v>80.82987595346701</v>
      </c>
      <c r="J42" s="5">
        <v>48.74825792741035</v>
      </c>
      <c r="K42" s="5">
        <v>74.767635256956993</v>
      </c>
      <c r="L42" s="92">
        <v>0</v>
      </c>
      <c r="M42" s="5">
        <v>45.526865478120001</v>
      </c>
      <c r="N42" s="5">
        <v>10.473251303975999</v>
      </c>
      <c r="O42" s="5">
        <v>0</v>
      </c>
      <c r="P42" s="5">
        <v>0</v>
      </c>
      <c r="Q42" s="47">
        <v>0</v>
      </c>
      <c r="R42" s="5">
        <v>62.397349414221004</v>
      </c>
      <c r="S42" s="5">
        <v>18.432526539246002</v>
      </c>
      <c r="T42" s="5">
        <v>0</v>
      </c>
      <c r="U42" s="5">
        <v>0</v>
      </c>
      <c r="V42" s="47">
        <v>0</v>
      </c>
      <c r="W42" s="5">
        <v>107.92421489234101</v>
      </c>
      <c r="X42" s="5">
        <v>28.905777843222001</v>
      </c>
      <c r="Y42" s="5">
        <v>0</v>
      </c>
      <c r="Z42" s="5">
        <v>0</v>
      </c>
      <c r="AA42" s="47">
        <v>0</v>
      </c>
    </row>
    <row r="43" spans="1:27">
      <c r="A43" s="1" t="s">
        <v>200</v>
      </c>
      <c r="B43" s="1" t="s">
        <v>201</v>
      </c>
      <c r="C43" s="1" t="s">
        <v>202</v>
      </c>
      <c r="D43" s="1" t="s">
        <v>53</v>
      </c>
      <c r="E43" s="44" t="s">
        <v>203</v>
      </c>
      <c r="F43" s="55">
        <v>0.4</v>
      </c>
      <c r="G43" s="5">
        <v>2.228661348728</v>
      </c>
      <c r="H43" s="5">
        <v>0.71015234424600004</v>
      </c>
      <c r="I43" s="5">
        <v>1.518509004482</v>
      </c>
      <c r="J43" s="5">
        <v>-10.642169074863057</v>
      </c>
      <c r="K43" s="5">
        <v>1.40462082914585</v>
      </c>
      <c r="L43" s="92">
        <v>0.5</v>
      </c>
      <c r="M43" s="5">
        <v>0</v>
      </c>
      <c r="N43" s="5">
        <v>0.71015234424600004</v>
      </c>
      <c r="O43" s="5">
        <v>0</v>
      </c>
      <c r="P43" s="5">
        <v>0</v>
      </c>
      <c r="Q43" s="47">
        <v>0</v>
      </c>
      <c r="R43" s="5">
        <v>0</v>
      </c>
      <c r="S43" s="5">
        <v>1.518509004482</v>
      </c>
      <c r="T43" s="5">
        <v>0</v>
      </c>
      <c r="U43" s="5">
        <v>0</v>
      </c>
      <c r="V43" s="47">
        <v>0</v>
      </c>
      <c r="W43" s="5">
        <v>0</v>
      </c>
      <c r="X43" s="5">
        <v>2.228661348728</v>
      </c>
      <c r="Y43" s="5">
        <v>0</v>
      </c>
      <c r="Z43" s="5">
        <v>0</v>
      </c>
      <c r="AA43" s="47">
        <v>0</v>
      </c>
    </row>
    <row r="44" spans="1:27">
      <c r="A44" s="1" t="s">
        <v>204</v>
      </c>
      <c r="B44" s="1" t="s">
        <v>205</v>
      </c>
      <c r="C44" s="1" t="s">
        <v>206</v>
      </c>
      <c r="D44" s="1" t="s">
        <v>124</v>
      </c>
      <c r="E44" s="44" t="s">
        <v>207</v>
      </c>
      <c r="F44" s="55">
        <v>0.49</v>
      </c>
      <c r="G44" s="5">
        <v>87.245236334596001</v>
      </c>
      <c r="H44" s="5">
        <v>33.125677983118003</v>
      </c>
      <c r="I44" s="5">
        <v>54.119558351478005</v>
      </c>
      <c r="J44" s="5">
        <v>1.6558760373061499</v>
      </c>
      <c r="K44" s="5">
        <v>50.060591475117157</v>
      </c>
      <c r="L44" s="92">
        <v>0</v>
      </c>
      <c r="M44" s="5">
        <v>26.977159821478999</v>
      </c>
      <c r="N44" s="5">
        <v>6.1485181616390001</v>
      </c>
      <c r="O44" s="5">
        <v>0</v>
      </c>
      <c r="P44" s="5">
        <v>0</v>
      </c>
      <c r="Q44" s="47">
        <v>0</v>
      </c>
      <c r="R44" s="5">
        <v>40.717315990036006</v>
      </c>
      <c r="S44" s="5">
        <v>13.402242361441999</v>
      </c>
      <c r="T44" s="5">
        <v>0</v>
      </c>
      <c r="U44" s="5">
        <v>0</v>
      </c>
      <c r="V44" s="47">
        <v>0</v>
      </c>
      <c r="W44" s="5">
        <v>67.694475811515005</v>
      </c>
      <c r="X44" s="5">
        <v>19.550760523080999</v>
      </c>
      <c r="Y44" s="5">
        <v>0</v>
      </c>
      <c r="Z44" s="5">
        <v>0</v>
      </c>
      <c r="AA44" s="47">
        <v>0</v>
      </c>
    </row>
    <row r="45" spans="1:27">
      <c r="A45" s="1" t="s">
        <v>208</v>
      </c>
      <c r="B45" s="1" t="s">
        <v>209</v>
      </c>
      <c r="C45" s="1" t="s">
        <v>210</v>
      </c>
      <c r="D45" s="1" t="s">
        <v>124</v>
      </c>
      <c r="E45" s="44" t="s">
        <v>211</v>
      </c>
      <c r="F45" s="55">
        <v>0.49</v>
      </c>
      <c r="G45" s="5">
        <v>153.714996343715</v>
      </c>
      <c r="H45" s="5">
        <v>60.367545965878001</v>
      </c>
      <c r="I45" s="5">
        <v>93.347450377837006</v>
      </c>
      <c r="J45" s="5">
        <v>-10.090521741851189</v>
      </c>
      <c r="K45" s="5">
        <v>86.346391599499242</v>
      </c>
      <c r="L45" s="92">
        <v>9.7550999999999999E-2</v>
      </c>
      <c r="M45" s="5">
        <v>52.580091779531003</v>
      </c>
      <c r="N45" s="5">
        <v>7.7874541863470004</v>
      </c>
      <c r="O45" s="5">
        <v>0</v>
      </c>
      <c r="P45" s="5">
        <v>0</v>
      </c>
      <c r="Q45" s="47">
        <v>0</v>
      </c>
      <c r="R45" s="5">
        <v>76.741935388445</v>
      </c>
      <c r="S45" s="5">
        <v>16.605514989391999</v>
      </c>
      <c r="T45" s="5">
        <v>0</v>
      </c>
      <c r="U45" s="5">
        <v>0</v>
      </c>
      <c r="V45" s="47">
        <v>0</v>
      </c>
      <c r="W45" s="5">
        <v>129.32202716797599</v>
      </c>
      <c r="X45" s="5">
        <v>24.392969175738997</v>
      </c>
      <c r="Y45" s="5">
        <v>0</v>
      </c>
      <c r="Z45" s="5">
        <v>0</v>
      </c>
      <c r="AA45" s="47">
        <v>0</v>
      </c>
    </row>
    <row r="46" spans="1:27">
      <c r="A46" s="1" t="s">
        <v>212</v>
      </c>
      <c r="B46" s="1" t="s">
        <v>213</v>
      </c>
      <c r="C46" s="1" t="s">
        <v>214</v>
      </c>
      <c r="D46" s="1" t="s">
        <v>53</v>
      </c>
      <c r="E46" s="44" t="s">
        <v>215</v>
      </c>
      <c r="F46" s="55">
        <v>0.4</v>
      </c>
      <c r="G46" s="5">
        <v>4.0210631298289998</v>
      </c>
      <c r="H46" s="5">
        <v>1.389408672461</v>
      </c>
      <c r="I46" s="5">
        <v>2.6316544573680001</v>
      </c>
      <c r="J46" s="5">
        <v>-8.9957882201261246</v>
      </c>
      <c r="K46" s="5">
        <v>2.4342803730654001</v>
      </c>
      <c r="L46" s="92">
        <v>0.5</v>
      </c>
      <c r="M46" s="5">
        <v>0</v>
      </c>
      <c r="N46" s="5">
        <v>1.389408672461</v>
      </c>
      <c r="O46" s="5">
        <v>0</v>
      </c>
      <c r="P46" s="5">
        <v>0</v>
      </c>
      <c r="Q46" s="47">
        <v>0</v>
      </c>
      <c r="R46" s="5">
        <v>0</v>
      </c>
      <c r="S46" s="5">
        <v>2.6316544573680001</v>
      </c>
      <c r="T46" s="5">
        <v>0</v>
      </c>
      <c r="U46" s="5">
        <v>0</v>
      </c>
      <c r="V46" s="47">
        <v>0</v>
      </c>
      <c r="W46" s="5">
        <v>0</v>
      </c>
      <c r="X46" s="5">
        <v>4.0210631298289998</v>
      </c>
      <c r="Y46" s="5">
        <v>0</v>
      </c>
      <c r="Z46" s="5">
        <v>0</v>
      </c>
      <c r="AA46" s="47">
        <v>0</v>
      </c>
    </row>
    <row r="47" spans="1:27">
      <c r="A47" s="1" t="s">
        <v>216</v>
      </c>
      <c r="B47" s="1" t="s">
        <v>217</v>
      </c>
      <c r="C47" s="1" t="s">
        <v>218</v>
      </c>
      <c r="D47" s="1" t="s">
        <v>93</v>
      </c>
      <c r="E47" s="44" t="s">
        <v>219</v>
      </c>
      <c r="F47" s="55">
        <v>0.3</v>
      </c>
      <c r="G47" s="5">
        <v>56.502665700089011</v>
      </c>
      <c r="H47" s="5">
        <v>21.292461236219001</v>
      </c>
      <c r="I47" s="5">
        <v>35.210204463870006</v>
      </c>
      <c r="J47" s="5">
        <v>10.032893562856083</v>
      </c>
      <c r="K47" s="5">
        <v>32.569439129079754</v>
      </c>
      <c r="L47" s="92">
        <v>0</v>
      </c>
      <c r="M47" s="5">
        <v>18.342672418452999</v>
      </c>
      <c r="N47" s="5">
        <v>2.9497888177660001</v>
      </c>
      <c r="O47" s="5">
        <v>0</v>
      </c>
      <c r="P47" s="5">
        <v>0</v>
      </c>
      <c r="Q47" s="47">
        <v>0</v>
      </c>
      <c r="R47" s="5">
        <v>26.710967415748001</v>
      </c>
      <c r="S47" s="5">
        <v>8.4992370481219996</v>
      </c>
      <c r="T47" s="5">
        <v>0</v>
      </c>
      <c r="U47" s="5">
        <v>0</v>
      </c>
      <c r="V47" s="47">
        <v>0</v>
      </c>
      <c r="W47" s="5">
        <v>45.053639834201</v>
      </c>
      <c r="X47" s="5">
        <v>11.449025865888</v>
      </c>
      <c r="Y47" s="5">
        <v>0</v>
      </c>
      <c r="Z47" s="5">
        <v>0</v>
      </c>
      <c r="AA47" s="47">
        <v>0</v>
      </c>
    </row>
    <row r="48" spans="1:27">
      <c r="A48" s="1" t="s">
        <v>220</v>
      </c>
      <c r="B48" s="1" t="s">
        <v>221</v>
      </c>
      <c r="C48" s="1" t="s">
        <v>222</v>
      </c>
      <c r="D48" s="1" t="s">
        <v>53</v>
      </c>
      <c r="E48" s="44" t="s">
        <v>224</v>
      </c>
      <c r="F48" s="55">
        <v>0.4</v>
      </c>
      <c r="G48" s="5">
        <v>2.161898321007</v>
      </c>
      <c r="H48" s="5">
        <v>0.56382895509800002</v>
      </c>
      <c r="I48" s="5">
        <v>1.598069365909</v>
      </c>
      <c r="J48" s="5">
        <v>-9.2604514286793673</v>
      </c>
      <c r="K48" s="5">
        <v>1.478214163465825</v>
      </c>
      <c r="L48" s="92">
        <v>0.5</v>
      </c>
      <c r="M48" s="5">
        <v>0</v>
      </c>
      <c r="N48" s="5">
        <v>0.56382895509800002</v>
      </c>
      <c r="O48" s="5">
        <v>0</v>
      </c>
      <c r="P48" s="5">
        <v>0</v>
      </c>
      <c r="Q48" s="47">
        <v>0</v>
      </c>
      <c r="R48" s="5">
        <v>0</v>
      </c>
      <c r="S48" s="5">
        <v>1.598069365909</v>
      </c>
      <c r="T48" s="5">
        <v>0</v>
      </c>
      <c r="U48" s="5">
        <v>0</v>
      </c>
      <c r="V48" s="47">
        <v>0</v>
      </c>
      <c r="W48" s="5">
        <v>0</v>
      </c>
      <c r="X48" s="5">
        <v>2.161898321007</v>
      </c>
      <c r="Y48" s="5">
        <v>0</v>
      </c>
      <c r="Z48" s="5">
        <v>0</v>
      </c>
      <c r="AA48" s="47">
        <v>0</v>
      </c>
    </row>
    <row r="49" spans="1:27">
      <c r="A49" s="1" t="s">
        <v>225</v>
      </c>
      <c r="B49" s="1" t="s">
        <v>226</v>
      </c>
      <c r="C49" s="1" t="s">
        <v>227</v>
      </c>
      <c r="D49" s="1" t="s">
        <v>53</v>
      </c>
      <c r="E49" s="44" t="s">
        <v>229</v>
      </c>
      <c r="F49" s="55">
        <v>0.4</v>
      </c>
      <c r="G49" s="5">
        <v>3.2971559879179999</v>
      </c>
      <c r="H49" s="5">
        <v>1.1427027797789999</v>
      </c>
      <c r="I49" s="5">
        <v>2.154453208139</v>
      </c>
      <c r="J49" s="5">
        <v>-13.854363697064459</v>
      </c>
      <c r="K49" s="5">
        <v>1.9928692175285752</v>
      </c>
      <c r="L49" s="92">
        <v>0.5</v>
      </c>
      <c r="M49" s="5">
        <v>0</v>
      </c>
      <c r="N49" s="5">
        <v>1.1427027797789999</v>
      </c>
      <c r="O49" s="5">
        <v>0</v>
      </c>
      <c r="P49" s="5">
        <v>0</v>
      </c>
      <c r="Q49" s="47">
        <v>0</v>
      </c>
      <c r="R49" s="5">
        <v>0</v>
      </c>
      <c r="S49" s="5">
        <v>2.154453208139</v>
      </c>
      <c r="T49" s="5">
        <v>0</v>
      </c>
      <c r="U49" s="5">
        <v>0</v>
      </c>
      <c r="V49" s="47">
        <v>0</v>
      </c>
      <c r="W49" s="5">
        <v>0</v>
      </c>
      <c r="X49" s="5">
        <v>3.2971559879179999</v>
      </c>
      <c r="Y49" s="5">
        <v>0</v>
      </c>
      <c r="Z49" s="5">
        <v>0</v>
      </c>
      <c r="AA49" s="47">
        <v>0</v>
      </c>
    </row>
    <row r="50" spans="1:27">
      <c r="A50" s="1" t="s">
        <v>230</v>
      </c>
      <c r="B50" s="1" t="s">
        <v>231</v>
      </c>
      <c r="C50" s="1" t="s">
        <v>232</v>
      </c>
      <c r="D50" s="1" t="s">
        <v>53</v>
      </c>
      <c r="E50" s="44" t="s">
        <v>233</v>
      </c>
      <c r="F50" s="55">
        <v>0.4</v>
      </c>
      <c r="G50" s="5">
        <v>4.0651831024669995</v>
      </c>
      <c r="H50" s="5">
        <v>1.4134610396449998</v>
      </c>
      <c r="I50" s="5">
        <v>2.651722062822</v>
      </c>
      <c r="J50" s="5">
        <v>-7.2142826762985006</v>
      </c>
      <c r="K50" s="5">
        <v>2.45284290811035</v>
      </c>
      <c r="L50" s="92">
        <v>0.5</v>
      </c>
      <c r="M50" s="5">
        <v>0</v>
      </c>
      <c r="N50" s="5">
        <v>1.4134610396449998</v>
      </c>
      <c r="O50" s="5">
        <v>0</v>
      </c>
      <c r="P50" s="5">
        <v>0</v>
      </c>
      <c r="Q50" s="47">
        <v>0</v>
      </c>
      <c r="R50" s="5">
        <v>0</v>
      </c>
      <c r="S50" s="5">
        <v>2.651722062822</v>
      </c>
      <c r="T50" s="5">
        <v>0</v>
      </c>
      <c r="U50" s="5">
        <v>0</v>
      </c>
      <c r="V50" s="47">
        <v>0</v>
      </c>
      <c r="W50" s="5">
        <v>0</v>
      </c>
      <c r="X50" s="5">
        <v>4.0651831024669995</v>
      </c>
      <c r="Y50" s="5">
        <v>0</v>
      </c>
      <c r="Z50" s="5">
        <v>0</v>
      </c>
      <c r="AA50" s="47">
        <v>0</v>
      </c>
    </row>
    <row r="51" spans="1:27">
      <c r="A51" s="1" t="s">
        <v>234</v>
      </c>
      <c r="B51" s="1" t="s">
        <v>235</v>
      </c>
      <c r="C51" s="1" t="s">
        <v>236</v>
      </c>
      <c r="D51" s="1" t="s">
        <v>237</v>
      </c>
      <c r="E51" s="44" t="s">
        <v>238</v>
      </c>
      <c r="F51" s="55">
        <v>0.09</v>
      </c>
      <c r="G51" s="5">
        <v>64.444791222421003</v>
      </c>
      <c r="H51" s="5">
        <v>23.712526999331001</v>
      </c>
      <c r="I51" s="5">
        <v>40.732264223089999</v>
      </c>
      <c r="J51" s="5">
        <v>25.390867220438864</v>
      </c>
      <c r="K51" s="5">
        <v>37.677344406358252</v>
      </c>
      <c r="L51" s="92">
        <v>0</v>
      </c>
      <c r="M51" s="5">
        <v>23.712526999331001</v>
      </c>
      <c r="N51" s="5">
        <v>0</v>
      </c>
      <c r="O51" s="5">
        <v>0</v>
      </c>
      <c r="P51" s="5">
        <v>0</v>
      </c>
      <c r="Q51" s="47">
        <v>0</v>
      </c>
      <c r="R51" s="5">
        <v>40.732264223089999</v>
      </c>
      <c r="S51" s="5">
        <v>0</v>
      </c>
      <c r="T51" s="5">
        <v>0</v>
      </c>
      <c r="U51" s="5">
        <v>0</v>
      </c>
      <c r="V51" s="47">
        <v>0</v>
      </c>
      <c r="W51" s="5">
        <v>64.444791222421003</v>
      </c>
      <c r="X51" s="5">
        <v>0</v>
      </c>
      <c r="Y51" s="5">
        <v>0</v>
      </c>
      <c r="Z51" s="5">
        <v>0</v>
      </c>
      <c r="AA51" s="47">
        <v>0</v>
      </c>
    </row>
    <row r="52" spans="1:27">
      <c r="A52" s="1" t="s">
        <v>239</v>
      </c>
      <c r="B52" s="1" t="s">
        <v>240</v>
      </c>
      <c r="C52" s="1" t="s">
        <v>241</v>
      </c>
      <c r="D52" s="1" t="s">
        <v>79</v>
      </c>
      <c r="E52" s="44" t="s">
        <v>242</v>
      </c>
      <c r="F52" s="55">
        <v>0.01</v>
      </c>
      <c r="G52" s="5">
        <v>9.1273898904670006</v>
      </c>
      <c r="H52" s="5">
        <v>4.4182238789449997</v>
      </c>
      <c r="I52" s="5">
        <v>4.709166011522</v>
      </c>
      <c r="J52" s="5">
        <v>1.5669813687639833</v>
      </c>
      <c r="K52" s="5">
        <v>4.3559785606578503</v>
      </c>
      <c r="L52" s="92">
        <v>0</v>
      </c>
      <c r="M52" s="5">
        <v>0</v>
      </c>
      <c r="N52" s="5">
        <v>0</v>
      </c>
      <c r="O52" s="5">
        <v>4.4182238789449997</v>
      </c>
      <c r="P52" s="5">
        <v>0</v>
      </c>
      <c r="Q52" s="47">
        <v>0</v>
      </c>
      <c r="R52" s="5">
        <v>0</v>
      </c>
      <c r="S52" s="5">
        <v>0</v>
      </c>
      <c r="T52" s="5">
        <v>4.709166011522</v>
      </c>
      <c r="U52" s="5">
        <v>0</v>
      </c>
      <c r="V52" s="47">
        <v>0</v>
      </c>
      <c r="W52" s="5">
        <v>0</v>
      </c>
      <c r="X52" s="5">
        <v>0</v>
      </c>
      <c r="Y52" s="5">
        <v>9.1273898904670006</v>
      </c>
      <c r="Z52" s="5">
        <v>0</v>
      </c>
      <c r="AA52" s="47">
        <v>0</v>
      </c>
    </row>
    <row r="53" spans="1:27">
      <c r="A53" s="1" t="s">
        <v>243</v>
      </c>
      <c r="B53" s="1" t="s">
        <v>244</v>
      </c>
      <c r="C53" s="1" t="s">
        <v>245</v>
      </c>
      <c r="D53" s="1" t="s">
        <v>53</v>
      </c>
      <c r="E53" s="44" t="s">
        <v>246</v>
      </c>
      <c r="F53" s="55">
        <v>0.4</v>
      </c>
      <c r="G53" s="5">
        <v>7.5630048289060001</v>
      </c>
      <c r="H53" s="5">
        <v>3.6602098312610001</v>
      </c>
      <c r="I53" s="5">
        <v>3.902794997645</v>
      </c>
      <c r="J53" s="5">
        <v>-7.1734713451278171</v>
      </c>
      <c r="K53" s="5">
        <v>3.6100853728216253</v>
      </c>
      <c r="L53" s="92">
        <v>0.5</v>
      </c>
      <c r="M53" s="5">
        <v>0</v>
      </c>
      <c r="N53" s="5">
        <v>3.6602098312610001</v>
      </c>
      <c r="O53" s="5">
        <v>0</v>
      </c>
      <c r="P53" s="5">
        <v>0</v>
      </c>
      <c r="Q53" s="47">
        <v>0</v>
      </c>
      <c r="R53" s="5">
        <v>0</v>
      </c>
      <c r="S53" s="5">
        <v>3.902794997645</v>
      </c>
      <c r="T53" s="5">
        <v>0</v>
      </c>
      <c r="U53" s="5">
        <v>0</v>
      </c>
      <c r="V53" s="47">
        <v>0</v>
      </c>
      <c r="W53" s="5">
        <v>0</v>
      </c>
      <c r="X53" s="5">
        <v>7.5630048289060001</v>
      </c>
      <c r="Y53" s="5">
        <v>0</v>
      </c>
      <c r="Z53" s="5">
        <v>0</v>
      </c>
      <c r="AA53" s="47">
        <v>0</v>
      </c>
    </row>
    <row r="54" spans="1:27">
      <c r="A54" s="1" t="s">
        <v>247</v>
      </c>
      <c r="B54" s="1" t="s">
        <v>248</v>
      </c>
      <c r="C54" s="1" t="s">
        <v>249</v>
      </c>
      <c r="D54" s="1" t="s">
        <v>103</v>
      </c>
      <c r="E54" s="44" t="s">
        <v>250</v>
      </c>
      <c r="F54" s="55">
        <v>0.49</v>
      </c>
      <c r="G54" s="5">
        <v>55.202410391882005</v>
      </c>
      <c r="H54" s="5">
        <v>22.247626615946004</v>
      </c>
      <c r="I54" s="5">
        <v>32.954783775936001</v>
      </c>
      <c r="J54" s="5">
        <v>7.6508768297043499</v>
      </c>
      <c r="K54" s="5">
        <v>30.483174992740803</v>
      </c>
      <c r="L54" s="92">
        <v>0</v>
      </c>
      <c r="M54" s="5">
        <v>19.469363133299002</v>
      </c>
      <c r="N54" s="5">
        <v>2.7782634826470001</v>
      </c>
      <c r="O54" s="5">
        <v>0</v>
      </c>
      <c r="P54" s="5">
        <v>0</v>
      </c>
      <c r="Q54" s="47">
        <v>0</v>
      </c>
      <c r="R54" s="5">
        <v>27.532936580361998</v>
      </c>
      <c r="S54" s="5">
        <v>5.4218471955739993</v>
      </c>
      <c r="T54" s="5">
        <v>0</v>
      </c>
      <c r="U54" s="5">
        <v>0</v>
      </c>
      <c r="V54" s="47">
        <v>0</v>
      </c>
      <c r="W54" s="5">
        <v>47.002299713661003</v>
      </c>
      <c r="X54" s="5">
        <v>8.2001106782209998</v>
      </c>
      <c r="Y54" s="5">
        <v>0</v>
      </c>
      <c r="Z54" s="5">
        <v>0</v>
      </c>
      <c r="AA54" s="47">
        <v>0</v>
      </c>
    </row>
    <row r="55" spans="1:27">
      <c r="A55" s="1" t="s">
        <v>251</v>
      </c>
      <c r="B55" s="1" t="s">
        <v>252</v>
      </c>
      <c r="C55" s="1" t="s">
        <v>253</v>
      </c>
      <c r="D55" s="1" t="s">
        <v>103</v>
      </c>
      <c r="E55" s="44" t="s">
        <v>254</v>
      </c>
      <c r="F55" s="55">
        <v>0.49</v>
      </c>
      <c r="G55" s="5">
        <v>63.950244278181003</v>
      </c>
      <c r="H55" s="5">
        <v>25.303401389651</v>
      </c>
      <c r="I55" s="5">
        <v>38.646842888530003</v>
      </c>
      <c r="J55" s="5">
        <v>9.6384363719033495</v>
      </c>
      <c r="K55" s="5">
        <v>35.748329671890254</v>
      </c>
      <c r="L55" s="92">
        <v>0</v>
      </c>
      <c r="M55" s="5">
        <v>22.182753967213998</v>
      </c>
      <c r="N55" s="5">
        <v>3.120647422437</v>
      </c>
      <c r="O55" s="5">
        <v>0</v>
      </c>
      <c r="P55" s="5">
        <v>0</v>
      </c>
      <c r="Q55" s="47">
        <v>0</v>
      </c>
      <c r="R55" s="5">
        <v>32.432058983167003</v>
      </c>
      <c r="S55" s="5">
        <v>6.2147839053630003</v>
      </c>
      <c r="T55" s="5">
        <v>0</v>
      </c>
      <c r="U55" s="5">
        <v>0</v>
      </c>
      <c r="V55" s="47">
        <v>0</v>
      </c>
      <c r="W55" s="5">
        <v>54.614812950381001</v>
      </c>
      <c r="X55" s="5">
        <v>9.3354313278000003</v>
      </c>
      <c r="Y55" s="5">
        <v>0</v>
      </c>
      <c r="Z55" s="5">
        <v>0</v>
      </c>
      <c r="AA55" s="47">
        <v>0</v>
      </c>
    </row>
    <row r="56" spans="1:27">
      <c r="A56" s="1" t="s">
        <v>255</v>
      </c>
      <c r="B56" s="1" t="s">
        <v>256</v>
      </c>
      <c r="C56" s="1" t="s">
        <v>257</v>
      </c>
      <c r="D56" s="1" t="s">
        <v>53</v>
      </c>
      <c r="E56" s="44" t="s">
        <v>258</v>
      </c>
      <c r="F56" s="55">
        <v>0.4</v>
      </c>
      <c r="G56" s="5">
        <v>5.863893552535</v>
      </c>
      <c r="H56" s="5">
        <v>1.954431319252</v>
      </c>
      <c r="I56" s="5">
        <v>3.909462233283</v>
      </c>
      <c r="J56" s="5">
        <v>-33.82305092666234</v>
      </c>
      <c r="K56" s="5">
        <v>3.616252565786775</v>
      </c>
      <c r="L56" s="92">
        <v>0.5</v>
      </c>
      <c r="M56" s="5">
        <v>0</v>
      </c>
      <c r="N56" s="5">
        <v>1.954431319252</v>
      </c>
      <c r="O56" s="5">
        <v>0</v>
      </c>
      <c r="P56" s="5">
        <v>0</v>
      </c>
      <c r="Q56" s="47">
        <v>0</v>
      </c>
      <c r="R56" s="5">
        <v>0</v>
      </c>
      <c r="S56" s="5">
        <v>3.909462233283</v>
      </c>
      <c r="T56" s="5">
        <v>0</v>
      </c>
      <c r="U56" s="5">
        <v>0</v>
      </c>
      <c r="V56" s="47">
        <v>0</v>
      </c>
      <c r="W56" s="5">
        <v>0</v>
      </c>
      <c r="X56" s="5">
        <v>5.863893552535</v>
      </c>
      <c r="Y56" s="5">
        <v>0</v>
      </c>
      <c r="Z56" s="5">
        <v>0</v>
      </c>
      <c r="AA56" s="47">
        <v>0</v>
      </c>
    </row>
    <row r="57" spans="1:27">
      <c r="A57" s="1" t="s">
        <v>259</v>
      </c>
      <c r="B57" s="1" t="s">
        <v>260</v>
      </c>
      <c r="C57" s="1" t="s">
        <v>261</v>
      </c>
      <c r="D57" s="1" t="s">
        <v>237</v>
      </c>
      <c r="E57" s="44" t="s">
        <v>262</v>
      </c>
      <c r="F57" s="55">
        <v>0.09</v>
      </c>
      <c r="G57" s="5">
        <v>93.192968377694001</v>
      </c>
      <c r="H57" s="5">
        <v>33.346701195569999</v>
      </c>
      <c r="I57" s="5">
        <v>59.846267182123995</v>
      </c>
      <c r="J57" s="5">
        <v>36.355050486450949</v>
      </c>
      <c r="K57" s="5">
        <v>55.357797143464701</v>
      </c>
      <c r="L57" s="92">
        <v>0</v>
      </c>
      <c r="M57" s="5">
        <v>33.346701195569999</v>
      </c>
      <c r="N57" s="5">
        <v>0</v>
      </c>
      <c r="O57" s="5">
        <v>0</v>
      </c>
      <c r="P57" s="5">
        <v>0</v>
      </c>
      <c r="Q57" s="47">
        <v>0</v>
      </c>
      <c r="R57" s="5">
        <v>59.846267182123995</v>
      </c>
      <c r="S57" s="5">
        <v>0</v>
      </c>
      <c r="T57" s="5">
        <v>0</v>
      </c>
      <c r="U57" s="5">
        <v>0</v>
      </c>
      <c r="V57" s="47">
        <v>0</v>
      </c>
      <c r="W57" s="5">
        <v>93.192968377694001</v>
      </c>
      <c r="X57" s="5">
        <v>0</v>
      </c>
      <c r="Y57" s="5">
        <v>0</v>
      </c>
      <c r="Z57" s="5">
        <v>0</v>
      </c>
      <c r="AA57" s="47">
        <v>0</v>
      </c>
    </row>
    <row r="58" spans="1:27">
      <c r="A58" s="1" t="s">
        <v>263</v>
      </c>
      <c r="B58" s="1" t="s">
        <v>264</v>
      </c>
      <c r="C58" s="1" t="s">
        <v>265</v>
      </c>
      <c r="D58" s="1" t="s">
        <v>79</v>
      </c>
      <c r="E58" s="44" t="s">
        <v>266</v>
      </c>
      <c r="F58" s="55">
        <v>0.01</v>
      </c>
      <c r="G58" s="5">
        <v>10.676281706095001</v>
      </c>
      <c r="H58" s="5">
        <v>5.079452844165</v>
      </c>
      <c r="I58" s="5">
        <v>5.5968288619299997</v>
      </c>
      <c r="J58" s="5">
        <v>2.0645679087413411</v>
      </c>
      <c r="K58" s="5">
        <v>5.1770666972852499</v>
      </c>
      <c r="L58" s="92">
        <v>0</v>
      </c>
      <c r="M58" s="5">
        <v>0</v>
      </c>
      <c r="N58" s="5">
        <v>0</v>
      </c>
      <c r="O58" s="5">
        <v>5.079452844165</v>
      </c>
      <c r="P58" s="5">
        <v>0</v>
      </c>
      <c r="Q58" s="47">
        <v>0</v>
      </c>
      <c r="R58" s="5">
        <v>0</v>
      </c>
      <c r="S58" s="5">
        <v>0</v>
      </c>
      <c r="T58" s="5">
        <v>5.5968288619299997</v>
      </c>
      <c r="U58" s="5">
        <v>0</v>
      </c>
      <c r="V58" s="47">
        <v>0</v>
      </c>
      <c r="W58" s="5">
        <v>0</v>
      </c>
      <c r="X58" s="5">
        <v>0</v>
      </c>
      <c r="Y58" s="5">
        <v>10.676281706095001</v>
      </c>
      <c r="Z58" s="5">
        <v>0</v>
      </c>
      <c r="AA58" s="47">
        <v>0</v>
      </c>
    </row>
    <row r="59" spans="1:27">
      <c r="A59" s="1" t="s">
        <v>267</v>
      </c>
      <c r="B59" s="1" t="s">
        <v>268</v>
      </c>
      <c r="C59" s="1" t="s">
        <v>269</v>
      </c>
      <c r="D59" s="1" t="s">
        <v>270</v>
      </c>
      <c r="E59" s="44" t="s">
        <v>271</v>
      </c>
      <c r="F59" s="55">
        <v>0.3</v>
      </c>
      <c r="G59" s="5">
        <v>138.5405164988</v>
      </c>
      <c r="H59" s="5">
        <v>54.813513797714002</v>
      </c>
      <c r="I59" s="5">
        <v>83.727002701085993</v>
      </c>
      <c r="J59" s="5">
        <v>-65.605695935930257</v>
      </c>
      <c r="K59" s="5">
        <v>77.447477498504554</v>
      </c>
      <c r="L59" s="92">
        <v>0.43932599999999999</v>
      </c>
      <c r="M59" s="5">
        <v>40.131453419330001</v>
      </c>
      <c r="N59" s="5">
        <v>14.682060378384</v>
      </c>
      <c r="O59" s="5">
        <v>0</v>
      </c>
      <c r="P59" s="5">
        <v>0</v>
      </c>
      <c r="Q59" s="47">
        <v>0</v>
      </c>
      <c r="R59" s="5">
        <v>57.262321478555997</v>
      </c>
      <c r="S59" s="5">
        <v>26.46468122253</v>
      </c>
      <c r="T59" s="5">
        <v>0</v>
      </c>
      <c r="U59" s="5">
        <v>0</v>
      </c>
      <c r="V59" s="47">
        <v>0</v>
      </c>
      <c r="W59" s="5">
        <v>97.393774897886004</v>
      </c>
      <c r="X59" s="5">
        <v>41.146741600913998</v>
      </c>
      <c r="Y59" s="5">
        <v>0</v>
      </c>
      <c r="Z59" s="5">
        <v>0</v>
      </c>
      <c r="AA59" s="47">
        <v>0</v>
      </c>
    </row>
    <row r="60" spans="1:27">
      <c r="A60" s="1" t="s">
        <v>272</v>
      </c>
      <c r="B60" s="1" t="s">
        <v>273</v>
      </c>
      <c r="C60" s="1" t="s">
        <v>274</v>
      </c>
      <c r="D60" s="1" t="s">
        <v>53</v>
      </c>
      <c r="E60" s="44" t="s">
        <v>276</v>
      </c>
      <c r="F60" s="55">
        <v>0.4</v>
      </c>
      <c r="G60" s="5">
        <v>4.1930197578020003</v>
      </c>
      <c r="H60" s="5">
        <v>1.405767022</v>
      </c>
      <c r="I60" s="5">
        <v>2.7872527358019998</v>
      </c>
      <c r="J60" s="5">
        <v>-10.619878358491599</v>
      </c>
      <c r="K60" s="5">
        <v>2.5782087806168499</v>
      </c>
      <c r="L60" s="92">
        <v>0.5</v>
      </c>
      <c r="M60" s="5">
        <v>0</v>
      </c>
      <c r="N60" s="5">
        <v>1.405767022</v>
      </c>
      <c r="O60" s="5">
        <v>0</v>
      </c>
      <c r="P60" s="5">
        <v>0</v>
      </c>
      <c r="Q60" s="47">
        <v>0</v>
      </c>
      <c r="R60" s="5">
        <v>0</v>
      </c>
      <c r="S60" s="5">
        <v>2.7872527358019998</v>
      </c>
      <c r="T60" s="5">
        <v>0</v>
      </c>
      <c r="U60" s="5">
        <v>0</v>
      </c>
      <c r="V60" s="47">
        <v>0</v>
      </c>
      <c r="W60" s="5">
        <v>0</v>
      </c>
      <c r="X60" s="5">
        <v>4.1930197578020003</v>
      </c>
      <c r="Y60" s="5">
        <v>0</v>
      </c>
      <c r="Z60" s="5">
        <v>0</v>
      </c>
      <c r="AA60" s="47">
        <v>0</v>
      </c>
    </row>
    <row r="61" spans="1:27">
      <c r="A61" s="1" t="s">
        <v>277</v>
      </c>
      <c r="B61" s="1" t="s">
        <v>278</v>
      </c>
      <c r="C61" s="1" t="s">
        <v>279</v>
      </c>
      <c r="D61" s="1" t="s">
        <v>53</v>
      </c>
      <c r="E61" s="44" t="s">
        <v>280</v>
      </c>
      <c r="F61" s="55">
        <v>0.4</v>
      </c>
      <c r="G61" s="5">
        <v>6.2839647985380003</v>
      </c>
      <c r="H61" s="5">
        <v>1.9941812040669999</v>
      </c>
      <c r="I61" s="5">
        <v>4.2897835944710003</v>
      </c>
      <c r="J61" s="5">
        <v>-16.608807662009749</v>
      </c>
      <c r="K61" s="5">
        <v>3.9680498248856755</v>
      </c>
      <c r="L61" s="92">
        <v>0.5</v>
      </c>
      <c r="M61" s="5">
        <v>0</v>
      </c>
      <c r="N61" s="5">
        <v>1.9941812040669999</v>
      </c>
      <c r="O61" s="5">
        <v>0</v>
      </c>
      <c r="P61" s="5">
        <v>0</v>
      </c>
      <c r="Q61" s="47">
        <v>0</v>
      </c>
      <c r="R61" s="5">
        <v>0</v>
      </c>
      <c r="S61" s="5">
        <v>4.2897835944710003</v>
      </c>
      <c r="T61" s="5">
        <v>0</v>
      </c>
      <c r="U61" s="5">
        <v>0</v>
      </c>
      <c r="V61" s="47">
        <v>0</v>
      </c>
      <c r="W61" s="5">
        <v>0</v>
      </c>
      <c r="X61" s="5">
        <v>6.2839647985380003</v>
      </c>
      <c r="Y61" s="5">
        <v>0</v>
      </c>
      <c r="Z61" s="5">
        <v>0</v>
      </c>
      <c r="AA61" s="47">
        <v>0</v>
      </c>
    </row>
    <row r="62" spans="1:27">
      <c r="A62" s="1" t="s">
        <v>281</v>
      </c>
      <c r="B62" s="1" t="s">
        <v>282</v>
      </c>
      <c r="C62" s="1" t="s">
        <v>283</v>
      </c>
      <c r="D62" s="1" t="s">
        <v>53</v>
      </c>
      <c r="E62" s="44" t="s">
        <v>284</v>
      </c>
      <c r="F62" s="55">
        <v>0.4</v>
      </c>
      <c r="G62" s="5">
        <v>4.6418296890660002</v>
      </c>
      <c r="H62" s="5">
        <v>1.5895302339920001</v>
      </c>
      <c r="I62" s="5">
        <v>3.0522994550740004</v>
      </c>
      <c r="J62" s="5">
        <v>-13.558370148417691</v>
      </c>
      <c r="K62" s="5">
        <v>2.8233769959434505</v>
      </c>
      <c r="L62" s="92">
        <v>0.5</v>
      </c>
      <c r="M62" s="5">
        <v>0</v>
      </c>
      <c r="N62" s="5">
        <v>1.5895302339920001</v>
      </c>
      <c r="O62" s="5">
        <v>0</v>
      </c>
      <c r="P62" s="5">
        <v>0</v>
      </c>
      <c r="Q62" s="47">
        <v>0</v>
      </c>
      <c r="R62" s="5">
        <v>0</v>
      </c>
      <c r="S62" s="5">
        <v>3.0522994550740004</v>
      </c>
      <c r="T62" s="5">
        <v>0</v>
      </c>
      <c r="U62" s="5">
        <v>0</v>
      </c>
      <c r="V62" s="47">
        <v>0</v>
      </c>
      <c r="W62" s="5">
        <v>0</v>
      </c>
      <c r="X62" s="5">
        <v>4.6418296890660002</v>
      </c>
      <c r="Y62" s="5">
        <v>0</v>
      </c>
      <c r="Z62" s="5">
        <v>0</v>
      </c>
      <c r="AA62" s="47">
        <v>0</v>
      </c>
    </row>
    <row r="63" spans="1:27">
      <c r="A63" s="1" t="s">
        <v>285</v>
      </c>
      <c r="B63" s="1" t="s">
        <v>286</v>
      </c>
      <c r="C63" s="1" t="s">
        <v>287</v>
      </c>
      <c r="D63" s="1" t="s">
        <v>53</v>
      </c>
      <c r="E63" s="44" t="s">
        <v>288</v>
      </c>
      <c r="F63" s="55">
        <v>0.4</v>
      </c>
      <c r="G63" s="5">
        <v>2.9888008514309998</v>
      </c>
      <c r="H63" s="5">
        <v>0.91752527378899995</v>
      </c>
      <c r="I63" s="5">
        <v>2.071275577642</v>
      </c>
      <c r="J63" s="5">
        <v>-4.0243615078583588</v>
      </c>
      <c r="K63" s="5">
        <v>1.91592990931885</v>
      </c>
      <c r="L63" s="92">
        <v>0.5</v>
      </c>
      <c r="M63" s="5">
        <v>0</v>
      </c>
      <c r="N63" s="5">
        <v>0.91752527378899995</v>
      </c>
      <c r="O63" s="5">
        <v>0</v>
      </c>
      <c r="P63" s="5">
        <v>0</v>
      </c>
      <c r="Q63" s="47">
        <v>0</v>
      </c>
      <c r="R63" s="5">
        <v>0</v>
      </c>
      <c r="S63" s="5">
        <v>2.071275577642</v>
      </c>
      <c r="T63" s="5">
        <v>0</v>
      </c>
      <c r="U63" s="5">
        <v>0</v>
      </c>
      <c r="V63" s="47">
        <v>0</v>
      </c>
      <c r="W63" s="5">
        <v>0</v>
      </c>
      <c r="X63" s="5">
        <v>2.9888008514309998</v>
      </c>
      <c r="Y63" s="5">
        <v>0</v>
      </c>
      <c r="Z63" s="5">
        <v>0</v>
      </c>
      <c r="AA63" s="47">
        <v>0</v>
      </c>
    </row>
    <row r="64" spans="1:27">
      <c r="A64" s="1" t="s">
        <v>289</v>
      </c>
      <c r="B64" s="1" t="s">
        <v>290</v>
      </c>
      <c r="C64" s="1" t="s">
        <v>291</v>
      </c>
      <c r="D64" s="1" t="s">
        <v>124</v>
      </c>
      <c r="E64" s="44" t="s">
        <v>292</v>
      </c>
      <c r="F64" s="55">
        <v>0.49</v>
      </c>
      <c r="G64" s="5">
        <v>49.596133142725002</v>
      </c>
      <c r="H64" s="5">
        <v>20.151864695688001</v>
      </c>
      <c r="I64" s="5">
        <v>29.444268447037</v>
      </c>
      <c r="J64" s="5">
        <v>-9.4231166223559732</v>
      </c>
      <c r="K64" s="5">
        <v>27.235948313509226</v>
      </c>
      <c r="L64" s="92">
        <v>0.24244299999999999</v>
      </c>
      <c r="M64" s="5">
        <v>17.765873853642002</v>
      </c>
      <c r="N64" s="5">
        <v>2.3859908420460001</v>
      </c>
      <c r="O64" s="5">
        <v>0</v>
      </c>
      <c r="P64" s="5">
        <v>0</v>
      </c>
      <c r="Q64" s="47">
        <v>0</v>
      </c>
      <c r="R64" s="5">
        <v>23.459533621374</v>
      </c>
      <c r="S64" s="5">
        <v>5.9847348256630006</v>
      </c>
      <c r="T64" s="5">
        <v>0</v>
      </c>
      <c r="U64" s="5">
        <v>0</v>
      </c>
      <c r="V64" s="47">
        <v>0</v>
      </c>
      <c r="W64" s="5">
        <v>41.225407475015999</v>
      </c>
      <c r="X64" s="5">
        <v>8.3707256677090012</v>
      </c>
      <c r="Y64" s="5">
        <v>0</v>
      </c>
      <c r="Z64" s="5">
        <v>0</v>
      </c>
      <c r="AA64" s="47">
        <v>0</v>
      </c>
    </row>
    <row r="65" spans="1:27">
      <c r="A65" s="1" t="s">
        <v>293</v>
      </c>
      <c r="B65" s="1" t="s">
        <v>294</v>
      </c>
      <c r="C65" s="1" t="s">
        <v>295</v>
      </c>
      <c r="D65" s="1" t="s">
        <v>53</v>
      </c>
      <c r="E65" s="44" t="s">
        <v>296</v>
      </c>
      <c r="F65" s="55">
        <v>0.4</v>
      </c>
      <c r="G65" s="5">
        <v>6.0189220904919996</v>
      </c>
      <c r="H65" s="5">
        <v>2.0902584159969999</v>
      </c>
      <c r="I65" s="5">
        <v>3.9286636744950001</v>
      </c>
      <c r="J65" s="5">
        <v>-14.1065664125925</v>
      </c>
      <c r="K65" s="5">
        <v>3.6340138989078752</v>
      </c>
      <c r="L65" s="92">
        <v>0.5</v>
      </c>
      <c r="M65" s="5">
        <v>0</v>
      </c>
      <c r="N65" s="5">
        <v>2.0902584159969999</v>
      </c>
      <c r="O65" s="5">
        <v>0</v>
      </c>
      <c r="P65" s="5">
        <v>0</v>
      </c>
      <c r="Q65" s="47">
        <v>0</v>
      </c>
      <c r="R65" s="5">
        <v>0</v>
      </c>
      <c r="S65" s="5">
        <v>3.9286636744950001</v>
      </c>
      <c r="T65" s="5">
        <v>0</v>
      </c>
      <c r="U65" s="5">
        <v>0</v>
      </c>
      <c r="V65" s="47">
        <v>0</v>
      </c>
      <c r="W65" s="5">
        <v>0</v>
      </c>
      <c r="X65" s="5">
        <v>6.0189220904919996</v>
      </c>
      <c r="Y65" s="5">
        <v>0</v>
      </c>
      <c r="Z65" s="5">
        <v>0</v>
      </c>
      <c r="AA65" s="47">
        <v>0</v>
      </c>
    </row>
    <row r="66" spans="1:27">
      <c r="A66" s="1" t="s">
        <v>297</v>
      </c>
      <c r="B66" s="1" t="s">
        <v>298</v>
      </c>
      <c r="C66" s="1" t="s">
        <v>299</v>
      </c>
      <c r="D66" s="1" t="s">
        <v>53</v>
      </c>
      <c r="E66" s="44" t="s">
        <v>300</v>
      </c>
      <c r="F66" s="55">
        <v>0.4</v>
      </c>
      <c r="G66" s="5">
        <v>4.3397715196039996</v>
      </c>
      <c r="H66" s="5">
        <v>1.220702960583</v>
      </c>
      <c r="I66" s="5">
        <v>3.1190685590209997</v>
      </c>
      <c r="J66" s="5">
        <v>-28.305963167043924</v>
      </c>
      <c r="K66" s="5">
        <v>2.8851384170944248</v>
      </c>
      <c r="L66" s="92">
        <v>0.5</v>
      </c>
      <c r="M66" s="5">
        <v>0</v>
      </c>
      <c r="N66" s="5">
        <v>1.220702960583</v>
      </c>
      <c r="O66" s="5">
        <v>0</v>
      </c>
      <c r="P66" s="5">
        <v>0</v>
      </c>
      <c r="Q66" s="47">
        <v>0</v>
      </c>
      <c r="R66" s="5">
        <v>0</v>
      </c>
      <c r="S66" s="5">
        <v>3.1190685590209997</v>
      </c>
      <c r="T66" s="5">
        <v>0</v>
      </c>
      <c r="U66" s="5">
        <v>0</v>
      </c>
      <c r="V66" s="47">
        <v>0</v>
      </c>
      <c r="W66" s="5">
        <v>0</v>
      </c>
      <c r="X66" s="5">
        <v>4.3397715196039996</v>
      </c>
      <c r="Y66" s="5">
        <v>0</v>
      </c>
      <c r="Z66" s="5">
        <v>0</v>
      </c>
      <c r="AA66" s="47">
        <v>0</v>
      </c>
    </row>
    <row r="67" spans="1:27">
      <c r="A67" s="1" t="s">
        <v>301</v>
      </c>
      <c r="B67" s="1" t="s">
        <v>302</v>
      </c>
      <c r="C67" s="1" t="s">
        <v>303</v>
      </c>
      <c r="D67" s="1" t="s">
        <v>53</v>
      </c>
      <c r="E67" s="44" t="s">
        <v>304</v>
      </c>
      <c r="F67" s="55">
        <v>0.4</v>
      </c>
      <c r="G67" s="5">
        <v>3.873403284878</v>
      </c>
      <c r="H67" s="5">
        <v>1.272961667958</v>
      </c>
      <c r="I67" s="5">
        <v>2.60044161692</v>
      </c>
      <c r="J67" s="5">
        <v>-19.243333543258093</v>
      </c>
      <c r="K67" s="5">
        <v>2.4054084956510002</v>
      </c>
      <c r="L67" s="92">
        <v>0.5</v>
      </c>
      <c r="M67" s="5">
        <v>0</v>
      </c>
      <c r="N67" s="5">
        <v>1.272961667958</v>
      </c>
      <c r="O67" s="5">
        <v>0</v>
      </c>
      <c r="P67" s="5">
        <v>0</v>
      </c>
      <c r="Q67" s="47">
        <v>0</v>
      </c>
      <c r="R67" s="5">
        <v>0</v>
      </c>
      <c r="S67" s="5">
        <v>2.60044161692</v>
      </c>
      <c r="T67" s="5">
        <v>0</v>
      </c>
      <c r="U67" s="5">
        <v>0</v>
      </c>
      <c r="V67" s="47">
        <v>0</v>
      </c>
      <c r="W67" s="5">
        <v>0</v>
      </c>
      <c r="X67" s="5">
        <v>3.873403284878</v>
      </c>
      <c r="Y67" s="5">
        <v>0</v>
      </c>
      <c r="Z67" s="5">
        <v>0</v>
      </c>
      <c r="AA67" s="47">
        <v>0</v>
      </c>
    </row>
    <row r="68" spans="1:27">
      <c r="A68" s="1" t="s">
        <v>305</v>
      </c>
      <c r="B68" s="1" t="s">
        <v>306</v>
      </c>
      <c r="C68" s="1" t="s">
        <v>307</v>
      </c>
      <c r="D68" s="1" t="s">
        <v>53</v>
      </c>
      <c r="E68" s="44" t="s">
        <v>308</v>
      </c>
      <c r="F68" s="55">
        <v>0.4</v>
      </c>
      <c r="G68" s="5">
        <v>5.3461220819649995</v>
      </c>
      <c r="H68" s="5">
        <v>1.8511831558809999</v>
      </c>
      <c r="I68" s="5">
        <v>3.494938926084</v>
      </c>
      <c r="J68" s="5">
        <v>-23.943446241481983</v>
      </c>
      <c r="K68" s="5">
        <v>3.2328185066277002</v>
      </c>
      <c r="L68" s="92">
        <v>0.5</v>
      </c>
      <c r="M68" s="5">
        <v>0</v>
      </c>
      <c r="N68" s="5">
        <v>1.8511831558809999</v>
      </c>
      <c r="O68" s="5">
        <v>0</v>
      </c>
      <c r="P68" s="5">
        <v>0</v>
      </c>
      <c r="Q68" s="47">
        <v>0</v>
      </c>
      <c r="R68" s="5">
        <v>0</v>
      </c>
      <c r="S68" s="5">
        <v>3.494938926084</v>
      </c>
      <c r="T68" s="5">
        <v>0</v>
      </c>
      <c r="U68" s="5">
        <v>0</v>
      </c>
      <c r="V68" s="47">
        <v>0</v>
      </c>
      <c r="W68" s="5">
        <v>0</v>
      </c>
      <c r="X68" s="5">
        <v>5.3461220819649995</v>
      </c>
      <c r="Y68" s="5">
        <v>0</v>
      </c>
      <c r="Z68" s="5">
        <v>0</v>
      </c>
      <c r="AA68" s="47">
        <v>0</v>
      </c>
    </row>
    <row r="69" spans="1:27">
      <c r="A69" s="1" t="s">
        <v>309</v>
      </c>
      <c r="B69" s="1" t="s">
        <v>310</v>
      </c>
      <c r="C69" s="1" t="s">
        <v>311</v>
      </c>
      <c r="D69" s="1" t="s">
        <v>124</v>
      </c>
      <c r="E69" s="44" t="s">
        <v>312</v>
      </c>
      <c r="F69" s="55">
        <v>0.49</v>
      </c>
      <c r="G69" s="5">
        <v>65.268129957445012</v>
      </c>
      <c r="H69" s="5">
        <v>26.339527767241002</v>
      </c>
      <c r="I69" s="5">
        <v>38.928602190204003</v>
      </c>
      <c r="J69" s="5">
        <v>-29.089285336346311</v>
      </c>
      <c r="K69" s="5">
        <v>36.008957025938706</v>
      </c>
      <c r="L69" s="92">
        <v>0.42767100000000002</v>
      </c>
      <c r="M69" s="5">
        <v>23.438677107785999</v>
      </c>
      <c r="N69" s="5">
        <v>2.9008506594550001</v>
      </c>
      <c r="O69" s="5">
        <v>0</v>
      </c>
      <c r="P69" s="5">
        <v>0</v>
      </c>
      <c r="Q69" s="47">
        <v>0</v>
      </c>
      <c r="R69" s="5">
        <v>31.723967706227999</v>
      </c>
      <c r="S69" s="5">
        <v>7.2046344839760001</v>
      </c>
      <c r="T69" s="5">
        <v>0</v>
      </c>
      <c r="U69" s="5">
        <v>0</v>
      </c>
      <c r="V69" s="47">
        <v>0</v>
      </c>
      <c r="W69" s="5">
        <v>55.162644814014001</v>
      </c>
      <c r="X69" s="5">
        <v>10.105485143431</v>
      </c>
      <c r="Y69" s="5">
        <v>0</v>
      </c>
      <c r="Z69" s="5">
        <v>0</v>
      </c>
      <c r="AA69" s="47">
        <v>0</v>
      </c>
    </row>
    <row r="70" spans="1:27">
      <c r="A70" s="1" t="s">
        <v>313</v>
      </c>
      <c r="B70" s="1" t="s">
        <v>314</v>
      </c>
      <c r="C70" s="1" t="s">
        <v>315</v>
      </c>
      <c r="D70" s="1" t="s">
        <v>79</v>
      </c>
      <c r="E70" s="44" t="s">
        <v>316</v>
      </c>
      <c r="F70" s="55">
        <v>0.01</v>
      </c>
      <c r="G70" s="5">
        <v>16.035949310664002</v>
      </c>
      <c r="H70" s="5">
        <v>7.3699702878190001</v>
      </c>
      <c r="I70" s="5">
        <v>8.6659790228450007</v>
      </c>
      <c r="J70" s="5">
        <v>4.1726962289189835</v>
      </c>
      <c r="K70" s="5">
        <v>8.0160305961316265</v>
      </c>
      <c r="L70" s="92">
        <v>0</v>
      </c>
      <c r="M70" s="5">
        <v>0</v>
      </c>
      <c r="N70" s="5">
        <v>0</v>
      </c>
      <c r="O70" s="5">
        <v>7.3699702878190001</v>
      </c>
      <c r="P70" s="5">
        <v>0</v>
      </c>
      <c r="Q70" s="47">
        <v>0</v>
      </c>
      <c r="R70" s="5">
        <v>0</v>
      </c>
      <c r="S70" s="5">
        <v>0</v>
      </c>
      <c r="T70" s="5">
        <v>8.6659790228450007</v>
      </c>
      <c r="U70" s="5">
        <v>0</v>
      </c>
      <c r="V70" s="47">
        <v>0</v>
      </c>
      <c r="W70" s="5">
        <v>0</v>
      </c>
      <c r="X70" s="5">
        <v>0</v>
      </c>
      <c r="Y70" s="5">
        <v>16.035949310664002</v>
      </c>
      <c r="Z70" s="5">
        <v>0</v>
      </c>
      <c r="AA70" s="47">
        <v>0</v>
      </c>
    </row>
    <row r="71" spans="1:27">
      <c r="A71" s="1" t="s">
        <v>317</v>
      </c>
      <c r="B71" s="1" t="s">
        <v>318</v>
      </c>
      <c r="C71" s="1" t="s">
        <v>319</v>
      </c>
      <c r="D71" s="1" t="s">
        <v>124</v>
      </c>
      <c r="E71" s="44" t="s">
        <v>320</v>
      </c>
      <c r="F71" s="55">
        <v>0.49</v>
      </c>
      <c r="G71" s="5">
        <v>80.208869517120007</v>
      </c>
      <c r="H71" s="5">
        <v>31.747399048178</v>
      </c>
      <c r="I71" s="5">
        <v>48.461470468942004</v>
      </c>
      <c r="J71" s="5">
        <v>-25.824187398218914</v>
      </c>
      <c r="K71" s="5">
        <v>44.826860183771359</v>
      </c>
      <c r="L71" s="92">
        <v>0.347634</v>
      </c>
      <c r="M71" s="5">
        <v>28.164671915599001</v>
      </c>
      <c r="N71" s="5">
        <v>3.582727132579</v>
      </c>
      <c r="O71" s="5">
        <v>0</v>
      </c>
      <c r="P71" s="5">
        <v>0</v>
      </c>
      <c r="Q71" s="47">
        <v>0</v>
      </c>
      <c r="R71" s="5">
        <v>40.569282903792001</v>
      </c>
      <c r="S71" s="5">
        <v>7.8921875651500004</v>
      </c>
      <c r="T71" s="5">
        <v>0</v>
      </c>
      <c r="U71" s="5">
        <v>0</v>
      </c>
      <c r="V71" s="47">
        <v>0</v>
      </c>
      <c r="W71" s="5">
        <v>68.733954819391002</v>
      </c>
      <c r="X71" s="5">
        <v>11.474914697729</v>
      </c>
      <c r="Y71" s="5">
        <v>0</v>
      </c>
      <c r="Z71" s="5">
        <v>0</v>
      </c>
      <c r="AA71" s="47">
        <v>0</v>
      </c>
    </row>
    <row r="72" spans="1:27">
      <c r="A72" s="1" t="s">
        <v>321</v>
      </c>
      <c r="B72" s="1" t="s">
        <v>322</v>
      </c>
      <c r="C72" s="1" t="s">
        <v>323</v>
      </c>
      <c r="D72" s="1" t="s">
        <v>53</v>
      </c>
      <c r="E72" s="44" t="s">
        <v>324</v>
      </c>
      <c r="F72" s="55">
        <v>0.4</v>
      </c>
      <c r="G72" s="5">
        <v>4.9234643805499996</v>
      </c>
      <c r="H72" s="5">
        <v>1.8360746414669999</v>
      </c>
      <c r="I72" s="5">
        <v>3.0873897390830001</v>
      </c>
      <c r="J72" s="5">
        <v>-11.141328734334975</v>
      </c>
      <c r="K72" s="5">
        <v>2.8558355086517753</v>
      </c>
      <c r="L72" s="92">
        <v>0.5</v>
      </c>
      <c r="M72" s="5">
        <v>0</v>
      </c>
      <c r="N72" s="5">
        <v>1.8360746414669999</v>
      </c>
      <c r="O72" s="5">
        <v>0</v>
      </c>
      <c r="P72" s="5">
        <v>0</v>
      </c>
      <c r="Q72" s="47">
        <v>0</v>
      </c>
      <c r="R72" s="5">
        <v>0</v>
      </c>
      <c r="S72" s="5">
        <v>3.0873897390830001</v>
      </c>
      <c r="T72" s="5">
        <v>0</v>
      </c>
      <c r="U72" s="5">
        <v>0</v>
      </c>
      <c r="V72" s="47">
        <v>0</v>
      </c>
      <c r="W72" s="5">
        <v>0</v>
      </c>
      <c r="X72" s="5">
        <v>4.9234643805499996</v>
      </c>
      <c r="Y72" s="5">
        <v>0</v>
      </c>
      <c r="Z72" s="5">
        <v>0</v>
      </c>
      <c r="AA72" s="47">
        <v>0</v>
      </c>
    </row>
    <row r="73" spans="1:27">
      <c r="A73" s="1" t="s">
        <v>325</v>
      </c>
      <c r="B73" s="1" t="s">
        <v>326</v>
      </c>
      <c r="C73" s="1" t="s">
        <v>327</v>
      </c>
      <c r="D73" s="1" t="s">
        <v>53</v>
      </c>
      <c r="E73" s="44" t="s">
        <v>328</v>
      </c>
      <c r="F73" s="55">
        <v>0.4</v>
      </c>
      <c r="G73" s="5">
        <v>2.889962137725</v>
      </c>
      <c r="H73" s="5">
        <v>0.8290572566429999</v>
      </c>
      <c r="I73" s="5">
        <v>2.0609048810820001</v>
      </c>
      <c r="J73" s="5">
        <v>-15.428720325820359</v>
      </c>
      <c r="K73" s="5">
        <v>1.9063370150008503</v>
      </c>
      <c r="L73" s="92">
        <v>0.5</v>
      </c>
      <c r="M73" s="5">
        <v>0</v>
      </c>
      <c r="N73" s="5">
        <v>0.8290572566429999</v>
      </c>
      <c r="O73" s="5">
        <v>0</v>
      </c>
      <c r="P73" s="5">
        <v>0</v>
      </c>
      <c r="Q73" s="47">
        <v>0</v>
      </c>
      <c r="R73" s="5">
        <v>0</v>
      </c>
      <c r="S73" s="5">
        <v>2.0609048810820001</v>
      </c>
      <c r="T73" s="5">
        <v>0</v>
      </c>
      <c r="U73" s="5">
        <v>0</v>
      </c>
      <c r="V73" s="47">
        <v>0</v>
      </c>
      <c r="W73" s="5">
        <v>0</v>
      </c>
      <c r="X73" s="5">
        <v>2.889962137725</v>
      </c>
      <c r="Y73" s="5">
        <v>0</v>
      </c>
      <c r="Z73" s="5">
        <v>0</v>
      </c>
      <c r="AA73" s="47">
        <v>0</v>
      </c>
    </row>
    <row r="74" spans="1:27">
      <c r="A74" s="1" t="s">
        <v>329</v>
      </c>
      <c r="B74" s="1" t="s">
        <v>330</v>
      </c>
      <c r="C74" s="1" t="s">
        <v>331</v>
      </c>
      <c r="D74" s="1" t="s">
        <v>53</v>
      </c>
      <c r="E74" s="44" t="s">
        <v>332</v>
      </c>
      <c r="F74" s="55">
        <v>0.4</v>
      </c>
      <c r="G74" s="5">
        <v>1.7731440744269999</v>
      </c>
      <c r="H74" s="5">
        <v>0.406588824465</v>
      </c>
      <c r="I74" s="5">
        <v>1.366555249962</v>
      </c>
      <c r="J74" s="5">
        <v>-6.9176794911888591</v>
      </c>
      <c r="K74" s="5">
        <v>1.26406360621485</v>
      </c>
      <c r="L74" s="92">
        <v>0.5</v>
      </c>
      <c r="M74" s="5">
        <v>0</v>
      </c>
      <c r="N74" s="5">
        <v>0.406588824465</v>
      </c>
      <c r="O74" s="5">
        <v>0</v>
      </c>
      <c r="P74" s="5">
        <v>0</v>
      </c>
      <c r="Q74" s="47">
        <v>0</v>
      </c>
      <c r="R74" s="5">
        <v>0</v>
      </c>
      <c r="S74" s="5">
        <v>1.366555249962</v>
      </c>
      <c r="T74" s="5">
        <v>0</v>
      </c>
      <c r="U74" s="5">
        <v>0</v>
      </c>
      <c r="V74" s="47">
        <v>0</v>
      </c>
      <c r="W74" s="5">
        <v>0</v>
      </c>
      <c r="X74" s="5">
        <v>1.7731440744269999</v>
      </c>
      <c r="Y74" s="5">
        <v>0</v>
      </c>
      <c r="Z74" s="5">
        <v>0</v>
      </c>
      <c r="AA74" s="47">
        <v>0</v>
      </c>
    </row>
    <row r="75" spans="1:27">
      <c r="A75" s="1" t="s">
        <v>333</v>
      </c>
      <c r="B75" s="1" t="s">
        <v>334</v>
      </c>
      <c r="C75" s="1" t="s">
        <v>335</v>
      </c>
      <c r="D75" s="1" t="s">
        <v>53</v>
      </c>
      <c r="E75" s="44" t="s">
        <v>336</v>
      </c>
      <c r="F75" s="55">
        <v>0.4</v>
      </c>
      <c r="G75" s="5">
        <v>4.0617903310120003</v>
      </c>
      <c r="H75" s="5">
        <v>1.370190589708</v>
      </c>
      <c r="I75" s="5">
        <v>2.691599741304</v>
      </c>
      <c r="J75" s="5">
        <v>-7.8566618407066153</v>
      </c>
      <c r="K75" s="5">
        <v>2.4897297607062003</v>
      </c>
      <c r="L75" s="92">
        <v>0.5</v>
      </c>
      <c r="M75" s="5">
        <v>0</v>
      </c>
      <c r="N75" s="5">
        <v>1.370190589708</v>
      </c>
      <c r="O75" s="5">
        <v>0</v>
      </c>
      <c r="P75" s="5">
        <v>0</v>
      </c>
      <c r="Q75" s="47">
        <v>0</v>
      </c>
      <c r="R75" s="5">
        <v>0</v>
      </c>
      <c r="S75" s="5">
        <v>2.691599741304</v>
      </c>
      <c r="T75" s="5">
        <v>0</v>
      </c>
      <c r="U75" s="5">
        <v>0</v>
      </c>
      <c r="V75" s="47">
        <v>0</v>
      </c>
      <c r="W75" s="5">
        <v>0</v>
      </c>
      <c r="X75" s="5">
        <v>4.0617903310120003</v>
      </c>
      <c r="Y75" s="5">
        <v>0</v>
      </c>
      <c r="Z75" s="5">
        <v>0</v>
      </c>
      <c r="AA75" s="47">
        <v>0</v>
      </c>
    </row>
    <row r="76" spans="1:27">
      <c r="A76" s="1" t="s">
        <v>1662</v>
      </c>
      <c r="B76" s="1" t="s">
        <v>1663</v>
      </c>
      <c r="C76" s="1" t="s">
        <v>1664</v>
      </c>
      <c r="D76" s="1" t="s">
        <v>53</v>
      </c>
      <c r="E76" s="44" t="s">
        <v>1665</v>
      </c>
      <c r="F76" s="55">
        <v>0.4</v>
      </c>
      <c r="G76" s="5">
        <v>1.2239097003569999</v>
      </c>
      <c r="H76" s="5">
        <v>0.31287040274099998</v>
      </c>
      <c r="I76" s="5">
        <v>0.911039297616</v>
      </c>
      <c r="J76" s="5">
        <v>-6.3298487973763171</v>
      </c>
      <c r="K76" s="5">
        <v>0.84271135029480004</v>
      </c>
      <c r="L76" s="92">
        <v>0.5</v>
      </c>
      <c r="M76" s="5">
        <v>0</v>
      </c>
      <c r="N76" s="5">
        <v>0.31287040274099998</v>
      </c>
      <c r="O76" s="5">
        <v>0</v>
      </c>
      <c r="P76" s="5">
        <v>0</v>
      </c>
      <c r="Q76" s="47">
        <v>0</v>
      </c>
      <c r="R76" s="5">
        <v>0</v>
      </c>
      <c r="S76" s="5">
        <v>0.911039297616</v>
      </c>
      <c r="T76" s="5">
        <v>0</v>
      </c>
      <c r="U76" s="5">
        <v>0</v>
      </c>
      <c r="V76" s="47">
        <v>0</v>
      </c>
      <c r="W76" s="5">
        <v>0</v>
      </c>
      <c r="X76" s="5">
        <v>1.2239097003569999</v>
      </c>
      <c r="Y76" s="5">
        <v>0</v>
      </c>
      <c r="Z76" s="5">
        <v>0</v>
      </c>
      <c r="AA76" s="47">
        <v>0</v>
      </c>
    </row>
    <row r="77" spans="1:27">
      <c r="A77" s="1" t="s">
        <v>337</v>
      </c>
      <c r="B77" s="1" t="s">
        <v>338</v>
      </c>
      <c r="C77" s="1" t="s">
        <v>339</v>
      </c>
      <c r="D77" s="1" t="s">
        <v>270</v>
      </c>
      <c r="E77" s="44" t="s">
        <v>340</v>
      </c>
      <c r="F77" s="55">
        <v>0.3</v>
      </c>
      <c r="G77" s="5">
        <v>25.897371483595002</v>
      </c>
      <c r="H77" s="5">
        <v>10.637763997522001</v>
      </c>
      <c r="I77" s="5">
        <v>15.259607486073</v>
      </c>
      <c r="J77" s="5">
        <v>-209.87298835922203</v>
      </c>
      <c r="K77" s="5">
        <v>14.115136924617525</v>
      </c>
      <c r="L77" s="92">
        <v>0.5</v>
      </c>
      <c r="M77" s="5">
        <v>6.2558192035779996</v>
      </c>
      <c r="N77" s="5">
        <v>4.2486832385079998</v>
      </c>
      <c r="O77" s="5">
        <v>0</v>
      </c>
      <c r="P77" s="5">
        <v>0</v>
      </c>
      <c r="Q77" s="47">
        <v>0.13326155543599999</v>
      </c>
      <c r="R77" s="5">
        <v>8.4968892690450009</v>
      </c>
      <c r="S77" s="5">
        <v>6.7322784712579997</v>
      </c>
      <c r="T77" s="5">
        <v>0</v>
      </c>
      <c r="U77" s="5">
        <v>0</v>
      </c>
      <c r="V77" s="47">
        <v>3.0439745770000002E-2</v>
      </c>
      <c r="W77" s="5">
        <v>14.752708472623</v>
      </c>
      <c r="X77" s="5">
        <v>10.980961709766</v>
      </c>
      <c r="Y77" s="5">
        <v>0</v>
      </c>
      <c r="Z77" s="5">
        <v>0</v>
      </c>
      <c r="AA77" s="47">
        <v>0.16370130120599999</v>
      </c>
    </row>
    <row r="78" spans="1:27">
      <c r="A78" s="1" t="s">
        <v>341</v>
      </c>
      <c r="B78" s="1" t="s">
        <v>342</v>
      </c>
      <c r="C78" s="1" t="s">
        <v>343</v>
      </c>
      <c r="D78" s="1" t="s">
        <v>79</v>
      </c>
      <c r="E78" s="44" t="s">
        <v>344</v>
      </c>
      <c r="F78" s="55">
        <v>0.01</v>
      </c>
      <c r="G78" s="5">
        <v>16.290293036948</v>
      </c>
      <c r="H78" s="5">
        <v>7.7195225641249996</v>
      </c>
      <c r="I78" s="5">
        <v>8.5707704728229999</v>
      </c>
      <c r="J78" s="5">
        <v>6.4860984543282587</v>
      </c>
      <c r="K78" s="5">
        <v>7.9279626873612754</v>
      </c>
      <c r="L78" s="92">
        <v>0</v>
      </c>
      <c r="M78" s="5">
        <v>0</v>
      </c>
      <c r="N78" s="5">
        <v>0</v>
      </c>
      <c r="O78" s="5">
        <v>7.7195225641249996</v>
      </c>
      <c r="P78" s="5">
        <v>0</v>
      </c>
      <c r="Q78" s="47">
        <v>0</v>
      </c>
      <c r="R78" s="5">
        <v>0</v>
      </c>
      <c r="S78" s="5">
        <v>0</v>
      </c>
      <c r="T78" s="5">
        <v>8.5707704728229999</v>
      </c>
      <c r="U78" s="5">
        <v>0</v>
      </c>
      <c r="V78" s="47">
        <v>0</v>
      </c>
      <c r="W78" s="5">
        <v>0</v>
      </c>
      <c r="X78" s="5">
        <v>0</v>
      </c>
      <c r="Y78" s="5">
        <v>16.290293036948</v>
      </c>
      <c r="Z78" s="5">
        <v>0</v>
      </c>
      <c r="AA78" s="47">
        <v>0</v>
      </c>
    </row>
    <row r="79" spans="1:27">
      <c r="A79" s="1" t="s">
        <v>345</v>
      </c>
      <c r="B79" s="1" t="s">
        <v>346</v>
      </c>
      <c r="C79" s="1" t="s">
        <v>347</v>
      </c>
      <c r="D79" s="1" t="s">
        <v>53</v>
      </c>
      <c r="E79" s="44" t="s">
        <v>348</v>
      </c>
      <c r="F79" s="55">
        <v>0.4</v>
      </c>
      <c r="G79" s="5">
        <v>5.9383876869780003</v>
      </c>
      <c r="H79" s="5">
        <v>1.9784721714689999</v>
      </c>
      <c r="I79" s="5">
        <v>3.959915515509</v>
      </c>
      <c r="J79" s="5">
        <v>-20.119105962841694</v>
      </c>
      <c r="K79" s="5">
        <v>3.6629218518458253</v>
      </c>
      <c r="L79" s="92">
        <v>0.5</v>
      </c>
      <c r="M79" s="5">
        <v>0</v>
      </c>
      <c r="N79" s="5">
        <v>1.9784721714689999</v>
      </c>
      <c r="O79" s="5">
        <v>0</v>
      </c>
      <c r="P79" s="5">
        <v>0</v>
      </c>
      <c r="Q79" s="47">
        <v>0</v>
      </c>
      <c r="R79" s="5">
        <v>0</v>
      </c>
      <c r="S79" s="5">
        <v>3.959915515509</v>
      </c>
      <c r="T79" s="5">
        <v>0</v>
      </c>
      <c r="U79" s="5">
        <v>0</v>
      </c>
      <c r="V79" s="47">
        <v>0</v>
      </c>
      <c r="W79" s="5">
        <v>0</v>
      </c>
      <c r="X79" s="5">
        <v>5.9383876869780003</v>
      </c>
      <c r="Y79" s="5">
        <v>0</v>
      </c>
      <c r="Z79" s="5">
        <v>0</v>
      </c>
      <c r="AA79" s="47">
        <v>0</v>
      </c>
    </row>
    <row r="80" spans="1:27">
      <c r="A80" s="1" t="s">
        <v>349</v>
      </c>
      <c r="B80" s="1" t="s">
        <v>350</v>
      </c>
      <c r="C80" s="1" t="s">
        <v>351</v>
      </c>
      <c r="D80" s="1" t="s">
        <v>53</v>
      </c>
      <c r="E80" s="44" t="s">
        <v>352</v>
      </c>
      <c r="F80" s="55">
        <v>0.4</v>
      </c>
      <c r="G80" s="5">
        <v>3.4671722839050001</v>
      </c>
      <c r="H80" s="5">
        <v>1.159225534155</v>
      </c>
      <c r="I80" s="5">
        <v>2.3079467497500001</v>
      </c>
      <c r="J80" s="5">
        <v>-14.339664916525301</v>
      </c>
      <c r="K80" s="5">
        <v>2.1348507435187503</v>
      </c>
      <c r="L80" s="92">
        <v>0.5</v>
      </c>
      <c r="M80" s="5">
        <v>0</v>
      </c>
      <c r="N80" s="5">
        <v>1.159225534155</v>
      </c>
      <c r="O80" s="5">
        <v>0</v>
      </c>
      <c r="P80" s="5">
        <v>0</v>
      </c>
      <c r="Q80" s="47">
        <v>0</v>
      </c>
      <c r="R80" s="5">
        <v>0</v>
      </c>
      <c r="S80" s="5">
        <v>2.3079467497500001</v>
      </c>
      <c r="T80" s="5">
        <v>0</v>
      </c>
      <c r="U80" s="5">
        <v>0</v>
      </c>
      <c r="V80" s="47">
        <v>0</v>
      </c>
      <c r="W80" s="5">
        <v>0</v>
      </c>
      <c r="X80" s="5">
        <v>3.4671722839050001</v>
      </c>
      <c r="Y80" s="5">
        <v>0</v>
      </c>
      <c r="Z80" s="5">
        <v>0</v>
      </c>
      <c r="AA80" s="47">
        <v>0</v>
      </c>
    </row>
    <row r="81" spans="1:27">
      <c r="A81" s="1" t="s">
        <v>353</v>
      </c>
      <c r="B81" s="1" t="s">
        <v>354</v>
      </c>
      <c r="C81" s="1" t="s">
        <v>355</v>
      </c>
      <c r="D81" s="1" t="s">
        <v>53</v>
      </c>
      <c r="E81" s="44" t="s">
        <v>357</v>
      </c>
      <c r="F81" s="55">
        <v>0.4</v>
      </c>
      <c r="G81" s="5">
        <v>2.9774403139390002</v>
      </c>
      <c r="H81" s="5">
        <v>1.0422585041170001</v>
      </c>
      <c r="I81" s="5">
        <v>1.9351818098220002</v>
      </c>
      <c r="J81" s="5">
        <v>-10.576266293223126</v>
      </c>
      <c r="K81" s="5">
        <v>1.7900431740853502</v>
      </c>
      <c r="L81" s="92">
        <v>0.5</v>
      </c>
      <c r="M81" s="5">
        <v>0</v>
      </c>
      <c r="N81" s="5">
        <v>1.0422585041170001</v>
      </c>
      <c r="O81" s="5">
        <v>0</v>
      </c>
      <c r="P81" s="5">
        <v>0</v>
      </c>
      <c r="Q81" s="47">
        <v>0</v>
      </c>
      <c r="R81" s="5">
        <v>0</v>
      </c>
      <c r="S81" s="5">
        <v>1.9351818098220002</v>
      </c>
      <c r="T81" s="5">
        <v>0</v>
      </c>
      <c r="U81" s="5">
        <v>0</v>
      </c>
      <c r="V81" s="47">
        <v>0</v>
      </c>
      <c r="W81" s="5">
        <v>0</v>
      </c>
      <c r="X81" s="5">
        <v>2.9774403139390002</v>
      </c>
      <c r="Y81" s="5">
        <v>0</v>
      </c>
      <c r="Z81" s="5">
        <v>0</v>
      </c>
      <c r="AA81" s="47">
        <v>0</v>
      </c>
    </row>
    <row r="82" spans="1:27">
      <c r="A82" s="1" t="s">
        <v>358</v>
      </c>
      <c r="B82" s="1" t="s">
        <v>359</v>
      </c>
      <c r="C82" s="1" t="s">
        <v>360</v>
      </c>
      <c r="D82" s="1" t="s">
        <v>361</v>
      </c>
      <c r="E82" s="44" t="s">
        <v>363</v>
      </c>
      <c r="F82" s="55">
        <v>0.5</v>
      </c>
      <c r="G82" s="5">
        <v>167.92174600699502</v>
      </c>
      <c r="H82" s="5">
        <v>65.296940207592002</v>
      </c>
      <c r="I82" s="5">
        <v>102.62480579940301</v>
      </c>
      <c r="J82" s="5">
        <v>21.030067809317142</v>
      </c>
      <c r="K82" s="5">
        <v>94.92794536444778</v>
      </c>
      <c r="L82" s="92">
        <v>0</v>
      </c>
      <c r="M82" s="5">
        <v>52.153657075033998</v>
      </c>
      <c r="N82" s="5">
        <v>6.8278394736339996</v>
      </c>
      <c r="O82" s="5">
        <v>6.3154436589239999</v>
      </c>
      <c r="P82" s="5">
        <v>0</v>
      </c>
      <c r="Q82" s="47">
        <v>0</v>
      </c>
      <c r="R82" s="5">
        <v>80.965286265374999</v>
      </c>
      <c r="S82" s="5">
        <v>14.556626214011001</v>
      </c>
      <c r="T82" s="5">
        <v>7.1028933200169995</v>
      </c>
      <c r="U82" s="5">
        <v>0</v>
      </c>
      <c r="V82" s="47">
        <v>0</v>
      </c>
      <c r="W82" s="5">
        <v>133.118943340409</v>
      </c>
      <c r="X82" s="5">
        <v>21.384465687645001</v>
      </c>
      <c r="Y82" s="5">
        <v>13.418336978940999</v>
      </c>
      <c r="Z82" s="5">
        <v>0</v>
      </c>
      <c r="AA82" s="47">
        <v>0</v>
      </c>
    </row>
    <row r="83" spans="1:27">
      <c r="A83" s="1" t="s">
        <v>364</v>
      </c>
      <c r="B83" s="1" t="s">
        <v>365</v>
      </c>
      <c r="C83" s="1" t="s">
        <v>366</v>
      </c>
      <c r="D83" s="1" t="s">
        <v>53</v>
      </c>
      <c r="E83" s="44" t="s">
        <v>367</v>
      </c>
      <c r="F83" s="55">
        <v>0.4</v>
      </c>
      <c r="G83" s="5">
        <v>2.5753566820870004</v>
      </c>
      <c r="H83" s="5">
        <v>0.85635332444099999</v>
      </c>
      <c r="I83" s="5">
        <v>1.7190033576460002</v>
      </c>
      <c r="J83" s="5">
        <v>-10.309163258941892</v>
      </c>
      <c r="K83" s="5">
        <v>1.5900781058225502</v>
      </c>
      <c r="L83" s="92">
        <v>0.5</v>
      </c>
      <c r="M83" s="5">
        <v>0</v>
      </c>
      <c r="N83" s="5">
        <v>0.85635332444099999</v>
      </c>
      <c r="O83" s="5">
        <v>0</v>
      </c>
      <c r="P83" s="5">
        <v>0</v>
      </c>
      <c r="Q83" s="47">
        <v>0</v>
      </c>
      <c r="R83" s="5">
        <v>0</v>
      </c>
      <c r="S83" s="5">
        <v>1.7190033576460002</v>
      </c>
      <c r="T83" s="5">
        <v>0</v>
      </c>
      <c r="U83" s="5">
        <v>0</v>
      </c>
      <c r="V83" s="47">
        <v>0</v>
      </c>
      <c r="W83" s="5">
        <v>0</v>
      </c>
      <c r="X83" s="5">
        <v>2.5753566820870004</v>
      </c>
      <c r="Y83" s="5">
        <v>0</v>
      </c>
      <c r="Z83" s="5">
        <v>0</v>
      </c>
      <c r="AA83" s="47">
        <v>0</v>
      </c>
    </row>
    <row r="84" spans="1:27">
      <c r="A84" s="1" t="s">
        <v>372</v>
      </c>
      <c r="B84" s="1" t="s">
        <v>373</v>
      </c>
      <c r="C84" s="1" t="s">
        <v>374</v>
      </c>
      <c r="D84" s="1" t="s">
        <v>103</v>
      </c>
      <c r="E84" s="44" t="s">
        <v>375</v>
      </c>
      <c r="F84" s="55">
        <v>0.49</v>
      </c>
      <c r="G84" s="5">
        <v>121.630301877942</v>
      </c>
      <c r="H84" s="5">
        <v>47.625770099177004</v>
      </c>
      <c r="I84" s="5">
        <v>74.004531778764999</v>
      </c>
      <c r="J84" s="5">
        <v>16.09107878076307</v>
      </c>
      <c r="K84" s="5">
        <v>68.454191895357624</v>
      </c>
      <c r="L84" s="92">
        <v>0</v>
      </c>
      <c r="M84" s="5">
        <v>41.465858122055003</v>
      </c>
      <c r="N84" s="5">
        <v>6.1599119771220003</v>
      </c>
      <c r="O84" s="5">
        <v>0</v>
      </c>
      <c r="P84" s="5">
        <v>0</v>
      </c>
      <c r="Q84" s="47">
        <v>0</v>
      </c>
      <c r="R84" s="5">
        <v>61.947112545342002</v>
      </c>
      <c r="S84" s="5">
        <v>12.057419233422999</v>
      </c>
      <c r="T84" s="5">
        <v>0</v>
      </c>
      <c r="U84" s="5">
        <v>0</v>
      </c>
      <c r="V84" s="47">
        <v>0</v>
      </c>
      <c r="W84" s="5">
        <v>103.412970667397</v>
      </c>
      <c r="X84" s="5">
        <v>18.217331210544998</v>
      </c>
      <c r="Y84" s="5">
        <v>0</v>
      </c>
      <c r="Z84" s="5">
        <v>0</v>
      </c>
      <c r="AA84" s="47">
        <v>0</v>
      </c>
    </row>
    <row r="85" spans="1:27">
      <c r="A85" s="1" t="s">
        <v>376</v>
      </c>
      <c r="B85" s="1" t="s">
        <v>377</v>
      </c>
      <c r="C85" s="1" t="s">
        <v>378</v>
      </c>
      <c r="D85" s="1" t="s">
        <v>53</v>
      </c>
      <c r="E85" s="44" t="s">
        <v>379</v>
      </c>
      <c r="F85" s="55">
        <v>0.4</v>
      </c>
      <c r="G85" s="5">
        <v>2.0568845084309997</v>
      </c>
      <c r="H85" s="5">
        <v>0.69734884017499998</v>
      </c>
      <c r="I85" s="5">
        <v>1.3595356682559998</v>
      </c>
      <c r="J85" s="5">
        <v>-5.8759705279887333</v>
      </c>
      <c r="K85" s="5">
        <v>1.2575704931367999</v>
      </c>
      <c r="L85" s="92">
        <v>0.5</v>
      </c>
      <c r="M85" s="5">
        <v>0</v>
      </c>
      <c r="N85" s="5">
        <v>0.69734884017499998</v>
      </c>
      <c r="O85" s="5">
        <v>0</v>
      </c>
      <c r="P85" s="5">
        <v>0</v>
      </c>
      <c r="Q85" s="47">
        <v>0</v>
      </c>
      <c r="R85" s="5">
        <v>0</v>
      </c>
      <c r="S85" s="5">
        <v>1.3595356682559998</v>
      </c>
      <c r="T85" s="5">
        <v>0</v>
      </c>
      <c r="U85" s="5">
        <v>0</v>
      </c>
      <c r="V85" s="47">
        <v>0</v>
      </c>
      <c r="W85" s="5">
        <v>0</v>
      </c>
      <c r="X85" s="5">
        <v>2.0568845084309997</v>
      </c>
      <c r="Y85" s="5">
        <v>0</v>
      </c>
      <c r="Z85" s="5">
        <v>0</v>
      </c>
      <c r="AA85" s="47">
        <v>0</v>
      </c>
    </row>
    <row r="86" spans="1:27">
      <c r="A86" s="1" t="s">
        <v>380</v>
      </c>
      <c r="B86" s="1" t="s">
        <v>381</v>
      </c>
      <c r="C86" s="1" t="s">
        <v>382</v>
      </c>
      <c r="D86" s="1" t="s">
        <v>53</v>
      </c>
      <c r="E86" s="44" t="s">
        <v>383</v>
      </c>
      <c r="F86" s="55">
        <v>0.4</v>
      </c>
      <c r="G86" s="5">
        <v>5.1096792354589997</v>
      </c>
      <c r="H86" s="5">
        <v>1.7757336820980001</v>
      </c>
      <c r="I86" s="5">
        <v>3.3339455533610001</v>
      </c>
      <c r="J86" s="5">
        <v>-42.016116470398771</v>
      </c>
      <c r="K86" s="5">
        <v>3.0838996368589253</v>
      </c>
      <c r="L86" s="92">
        <v>0.5</v>
      </c>
      <c r="M86" s="5">
        <v>0</v>
      </c>
      <c r="N86" s="5">
        <v>1.7757336820980001</v>
      </c>
      <c r="O86" s="5">
        <v>0</v>
      </c>
      <c r="P86" s="5">
        <v>0</v>
      </c>
      <c r="Q86" s="47">
        <v>0</v>
      </c>
      <c r="R86" s="5">
        <v>0</v>
      </c>
      <c r="S86" s="5">
        <v>3.3339455533610001</v>
      </c>
      <c r="T86" s="5">
        <v>0</v>
      </c>
      <c r="U86" s="5">
        <v>0</v>
      </c>
      <c r="V86" s="47">
        <v>0</v>
      </c>
      <c r="W86" s="5">
        <v>0</v>
      </c>
      <c r="X86" s="5">
        <v>5.1096792354589997</v>
      </c>
      <c r="Y86" s="5">
        <v>0</v>
      </c>
      <c r="Z86" s="5">
        <v>0</v>
      </c>
      <c r="AA86" s="47">
        <v>0</v>
      </c>
    </row>
    <row r="87" spans="1:27">
      <c r="A87" s="1" t="s">
        <v>384</v>
      </c>
      <c r="B87" s="1" t="s">
        <v>385</v>
      </c>
      <c r="C87" s="1" t="s">
        <v>386</v>
      </c>
      <c r="D87" s="1" t="s">
        <v>93</v>
      </c>
      <c r="E87" s="44" t="s">
        <v>387</v>
      </c>
      <c r="F87" s="55">
        <v>0.3</v>
      </c>
      <c r="G87" s="5">
        <v>114.56456700739702</v>
      </c>
      <c r="H87" s="5">
        <v>46.800518633670002</v>
      </c>
      <c r="I87" s="5">
        <v>67.764048373727007</v>
      </c>
      <c r="J87" s="5">
        <v>33.232272996019624</v>
      </c>
      <c r="K87" s="5">
        <v>62.681744745697486</v>
      </c>
      <c r="L87" s="92">
        <v>0</v>
      </c>
      <c r="M87" s="5">
        <v>39.941126792878002</v>
      </c>
      <c r="N87" s="5">
        <v>6.859391840792</v>
      </c>
      <c r="O87" s="5">
        <v>0</v>
      </c>
      <c r="P87" s="5">
        <v>0</v>
      </c>
      <c r="Q87" s="47">
        <v>0</v>
      </c>
      <c r="R87" s="5">
        <v>54.134324985508002</v>
      </c>
      <c r="S87" s="5">
        <v>13.629723388219</v>
      </c>
      <c r="T87" s="5">
        <v>0</v>
      </c>
      <c r="U87" s="5">
        <v>0</v>
      </c>
      <c r="V87" s="47">
        <v>0</v>
      </c>
      <c r="W87" s="5">
        <v>94.075451778385997</v>
      </c>
      <c r="X87" s="5">
        <v>20.489115229010999</v>
      </c>
      <c r="Y87" s="5">
        <v>0</v>
      </c>
      <c r="Z87" s="5">
        <v>0</v>
      </c>
      <c r="AA87" s="47">
        <v>0</v>
      </c>
    </row>
    <row r="88" spans="1:27">
      <c r="A88" s="1" t="s">
        <v>388</v>
      </c>
      <c r="B88" s="1" t="s">
        <v>389</v>
      </c>
      <c r="C88" s="1" t="s">
        <v>390</v>
      </c>
      <c r="D88" s="1" t="s">
        <v>391</v>
      </c>
      <c r="E88" s="44" t="s">
        <v>392</v>
      </c>
      <c r="F88" s="55">
        <v>0.1</v>
      </c>
      <c r="G88" s="5">
        <v>139.87132827269599</v>
      </c>
      <c r="H88" s="5">
        <v>58.558054603671998</v>
      </c>
      <c r="I88" s="5">
        <v>81.313273669023999</v>
      </c>
      <c r="J88" s="5">
        <v>62.045584793303831</v>
      </c>
      <c r="K88" s="5">
        <v>75.214778143847198</v>
      </c>
      <c r="L88" s="92">
        <v>0</v>
      </c>
      <c r="M88" s="5">
        <v>53.841874604327998</v>
      </c>
      <c r="N88" s="5">
        <v>0</v>
      </c>
      <c r="O88" s="5">
        <v>4.7161799993439999</v>
      </c>
      <c r="P88" s="5">
        <v>0</v>
      </c>
      <c r="Q88" s="47">
        <v>0</v>
      </c>
      <c r="R88" s="5">
        <v>76.143618952882008</v>
      </c>
      <c r="S88" s="5">
        <v>0</v>
      </c>
      <c r="T88" s="5">
        <v>5.1696547161419995</v>
      </c>
      <c r="U88" s="5">
        <v>0</v>
      </c>
      <c r="V88" s="47">
        <v>0</v>
      </c>
      <c r="W88" s="5">
        <v>129.98549355721002</v>
      </c>
      <c r="X88" s="5">
        <v>0</v>
      </c>
      <c r="Y88" s="5">
        <v>9.8858347154859985</v>
      </c>
      <c r="Z88" s="5">
        <v>0</v>
      </c>
      <c r="AA88" s="47">
        <v>0</v>
      </c>
    </row>
    <row r="89" spans="1:27">
      <c r="A89" s="1" t="s">
        <v>393</v>
      </c>
      <c r="B89" s="1" t="s">
        <v>394</v>
      </c>
      <c r="C89" s="1" t="s">
        <v>395</v>
      </c>
      <c r="D89" s="1" t="s">
        <v>53</v>
      </c>
      <c r="E89" s="44" t="s">
        <v>396</v>
      </c>
      <c r="F89" s="55">
        <v>0.4</v>
      </c>
      <c r="G89" s="5">
        <v>3.7319640849670002</v>
      </c>
      <c r="H89" s="5">
        <v>0.97073209793699999</v>
      </c>
      <c r="I89" s="5">
        <v>2.7612319870299999</v>
      </c>
      <c r="J89" s="5">
        <v>-22.08869906749981</v>
      </c>
      <c r="K89" s="5">
        <v>2.5541395880027502</v>
      </c>
      <c r="L89" s="92">
        <v>0.5</v>
      </c>
      <c r="M89" s="5">
        <v>0</v>
      </c>
      <c r="N89" s="5">
        <v>0.97073209793699999</v>
      </c>
      <c r="O89" s="5">
        <v>0</v>
      </c>
      <c r="P89" s="5">
        <v>0</v>
      </c>
      <c r="Q89" s="47">
        <v>0</v>
      </c>
      <c r="R89" s="5">
        <v>0</v>
      </c>
      <c r="S89" s="5">
        <v>2.7612319870299999</v>
      </c>
      <c r="T89" s="5">
        <v>0</v>
      </c>
      <c r="U89" s="5">
        <v>0</v>
      </c>
      <c r="V89" s="47">
        <v>0</v>
      </c>
      <c r="W89" s="5">
        <v>0</v>
      </c>
      <c r="X89" s="5">
        <v>3.7319640849670002</v>
      </c>
      <c r="Y89" s="5">
        <v>0</v>
      </c>
      <c r="Z89" s="5">
        <v>0</v>
      </c>
      <c r="AA89" s="47">
        <v>0</v>
      </c>
    </row>
    <row r="90" spans="1:27">
      <c r="A90" s="1" t="s">
        <v>397</v>
      </c>
      <c r="B90" s="1" t="s">
        <v>398</v>
      </c>
      <c r="C90" s="1" t="s">
        <v>399</v>
      </c>
      <c r="D90" s="1" t="s">
        <v>124</v>
      </c>
      <c r="E90" s="44" t="s">
        <v>400</v>
      </c>
      <c r="F90" s="55">
        <v>0.49</v>
      </c>
      <c r="G90" s="5">
        <v>34.249558470338997</v>
      </c>
      <c r="H90" s="5">
        <v>13.285599872377</v>
      </c>
      <c r="I90" s="5">
        <v>20.963958597961998</v>
      </c>
      <c r="J90" s="5">
        <v>4.0121971295633339</v>
      </c>
      <c r="K90" s="5">
        <v>19.391661703114849</v>
      </c>
      <c r="L90" s="92">
        <v>0</v>
      </c>
      <c r="M90" s="5">
        <v>11.877382878299001</v>
      </c>
      <c r="N90" s="5">
        <v>1.4082169940780001</v>
      </c>
      <c r="O90" s="5">
        <v>0</v>
      </c>
      <c r="P90" s="5">
        <v>0</v>
      </c>
      <c r="Q90" s="47">
        <v>0</v>
      </c>
      <c r="R90" s="5">
        <v>17.883033588090999</v>
      </c>
      <c r="S90" s="5">
        <v>3.0809250098710002</v>
      </c>
      <c r="T90" s="5">
        <v>0</v>
      </c>
      <c r="U90" s="5">
        <v>0</v>
      </c>
      <c r="V90" s="47">
        <v>0</v>
      </c>
      <c r="W90" s="5">
        <v>29.760416466389998</v>
      </c>
      <c r="X90" s="5">
        <v>4.4891420039490004</v>
      </c>
      <c r="Y90" s="5">
        <v>0</v>
      </c>
      <c r="Z90" s="5">
        <v>0</v>
      </c>
      <c r="AA90" s="47">
        <v>0</v>
      </c>
    </row>
    <row r="91" spans="1:27">
      <c r="A91" s="1" t="s">
        <v>401</v>
      </c>
      <c r="B91" s="1" t="s">
        <v>402</v>
      </c>
      <c r="C91" s="1" t="s">
        <v>403</v>
      </c>
      <c r="D91" s="1" t="s">
        <v>53</v>
      </c>
      <c r="E91" s="44" t="s">
        <v>404</v>
      </c>
      <c r="F91" s="55">
        <v>0.4</v>
      </c>
      <c r="G91" s="5">
        <v>3.7687617851989996</v>
      </c>
      <c r="H91" s="5">
        <v>1.2832085731680001</v>
      </c>
      <c r="I91" s="5">
        <v>2.4855532120309998</v>
      </c>
      <c r="J91" s="5">
        <v>-30.504644053046167</v>
      </c>
      <c r="K91" s="5">
        <v>2.2991367211286748</v>
      </c>
      <c r="L91" s="92">
        <v>0.5</v>
      </c>
      <c r="M91" s="5">
        <v>0</v>
      </c>
      <c r="N91" s="5">
        <v>1.2832085731680001</v>
      </c>
      <c r="O91" s="5">
        <v>0</v>
      </c>
      <c r="P91" s="5">
        <v>0</v>
      </c>
      <c r="Q91" s="47">
        <v>0</v>
      </c>
      <c r="R91" s="5">
        <v>0</v>
      </c>
      <c r="S91" s="5">
        <v>2.4855532120309998</v>
      </c>
      <c r="T91" s="5">
        <v>0</v>
      </c>
      <c r="U91" s="5">
        <v>0</v>
      </c>
      <c r="V91" s="47">
        <v>0</v>
      </c>
      <c r="W91" s="5">
        <v>0</v>
      </c>
      <c r="X91" s="5">
        <v>3.7687617851989996</v>
      </c>
      <c r="Y91" s="5">
        <v>0</v>
      </c>
      <c r="Z91" s="5">
        <v>0</v>
      </c>
      <c r="AA91" s="47">
        <v>0</v>
      </c>
    </row>
    <row r="92" spans="1:27">
      <c r="A92" s="1" t="s">
        <v>405</v>
      </c>
      <c r="B92" s="1" t="s">
        <v>406</v>
      </c>
      <c r="C92" s="1" t="s">
        <v>407</v>
      </c>
      <c r="D92" s="1" t="s">
        <v>53</v>
      </c>
      <c r="E92" s="44" t="s">
        <v>408</v>
      </c>
      <c r="F92" s="55">
        <v>0.4</v>
      </c>
      <c r="G92" s="5">
        <v>2.8187142491599997</v>
      </c>
      <c r="H92" s="5">
        <v>0.88048323895899994</v>
      </c>
      <c r="I92" s="5">
        <v>1.9382310102009999</v>
      </c>
      <c r="J92" s="5">
        <v>-12.821636826613815</v>
      </c>
      <c r="K92" s="5">
        <v>1.7928636844359249</v>
      </c>
      <c r="L92" s="92">
        <v>0.5</v>
      </c>
      <c r="M92" s="5">
        <v>0</v>
      </c>
      <c r="N92" s="5">
        <v>0.88048323895899994</v>
      </c>
      <c r="O92" s="5">
        <v>0</v>
      </c>
      <c r="P92" s="5">
        <v>0</v>
      </c>
      <c r="Q92" s="47">
        <v>0</v>
      </c>
      <c r="R92" s="5">
        <v>0</v>
      </c>
      <c r="S92" s="5">
        <v>1.9382310102009999</v>
      </c>
      <c r="T92" s="5">
        <v>0</v>
      </c>
      <c r="U92" s="5">
        <v>0</v>
      </c>
      <c r="V92" s="47">
        <v>0</v>
      </c>
      <c r="W92" s="5">
        <v>0</v>
      </c>
      <c r="X92" s="5">
        <v>2.8187142491599997</v>
      </c>
      <c r="Y92" s="5">
        <v>0</v>
      </c>
      <c r="Z92" s="5">
        <v>0</v>
      </c>
      <c r="AA92" s="47">
        <v>0</v>
      </c>
    </row>
    <row r="93" spans="1:27">
      <c r="A93" s="1" t="s">
        <v>409</v>
      </c>
      <c r="B93" s="1" t="s">
        <v>410</v>
      </c>
      <c r="C93" s="1" t="s">
        <v>411</v>
      </c>
      <c r="D93" s="1" t="s">
        <v>124</v>
      </c>
      <c r="E93" s="44" t="s">
        <v>412</v>
      </c>
      <c r="F93" s="55">
        <v>0.49</v>
      </c>
      <c r="G93" s="5">
        <v>87.440667412015003</v>
      </c>
      <c r="H93" s="5">
        <v>34.615850213236001</v>
      </c>
      <c r="I93" s="5">
        <v>52.824817198779002</v>
      </c>
      <c r="J93" s="5">
        <v>13.269733089327275</v>
      </c>
      <c r="K93" s="5">
        <v>48.862955908870582</v>
      </c>
      <c r="L93" s="92">
        <v>0</v>
      </c>
      <c r="M93" s="5">
        <v>30.470651484900003</v>
      </c>
      <c r="N93" s="5">
        <v>4.1451987283360001</v>
      </c>
      <c r="O93" s="5">
        <v>0</v>
      </c>
      <c r="P93" s="5">
        <v>0</v>
      </c>
      <c r="Q93" s="47">
        <v>0</v>
      </c>
      <c r="R93" s="5">
        <v>44.392250096722002</v>
      </c>
      <c r="S93" s="5">
        <v>8.4325671020569999</v>
      </c>
      <c r="T93" s="5">
        <v>0</v>
      </c>
      <c r="U93" s="5">
        <v>0</v>
      </c>
      <c r="V93" s="47">
        <v>0</v>
      </c>
      <c r="W93" s="5">
        <v>74.862901581621998</v>
      </c>
      <c r="X93" s="5">
        <v>12.577765830393</v>
      </c>
      <c r="Y93" s="5">
        <v>0</v>
      </c>
      <c r="Z93" s="5">
        <v>0</v>
      </c>
      <c r="AA93" s="47">
        <v>0</v>
      </c>
    </row>
    <row r="94" spans="1:27">
      <c r="A94" s="1" t="s">
        <v>413</v>
      </c>
      <c r="B94" s="1" t="s">
        <v>414</v>
      </c>
      <c r="C94" s="1" t="s">
        <v>415</v>
      </c>
      <c r="D94" s="1" t="s">
        <v>237</v>
      </c>
      <c r="E94" s="44" t="s">
        <v>416</v>
      </c>
      <c r="F94" s="55">
        <v>0.09</v>
      </c>
      <c r="G94" s="5">
        <v>171.023101622241</v>
      </c>
      <c r="H94" s="5">
        <v>67.722177890184994</v>
      </c>
      <c r="I94" s="5">
        <v>103.30092373205601</v>
      </c>
      <c r="J94" s="5">
        <v>86.457248658884126</v>
      </c>
      <c r="K94" s="5">
        <v>95.553354452151808</v>
      </c>
      <c r="L94" s="92">
        <v>0</v>
      </c>
      <c r="M94" s="5">
        <v>67.722177890184994</v>
      </c>
      <c r="N94" s="5">
        <v>0</v>
      </c>
      <c r="O94" s="5">
        <v>0</v>
      </c>
      <c r="P94" s="5">
        <v>0</v>
      </c>
      <c r="Q94" s="47">
        <v>0</v>
      </c>
      <c r="R94" s="5">
        <v>103.30092373205601</v>
      </c>
      <c r="S94" s="5">
        <v>0</v>
      </c>
      <c r="T94" s="5">
        <v>0</v>
      </c>
      <c r="U94" s="5">
        <v>0</v>
      </c>
      <c r="V94" s="47">
        <v>0</v>
      </c>
      <c r="W94" s="5">
        <v>171.023101622241</v>
      </c>
      <c r="X94" s="5">
        <v>0</v>
      </c>
      <c r="Y94" s="5">
        <v>0</v>
      </c>
      <c r="Z94" s="5">
        <v>0</v>
      </c>
      <c r="AA94" s="47">
        <v>0</v>
      </c>
    </row>
    <row r="95" spans="1:27">
      <c r="A95" s="1" t="s">
        <v>417</v>
      </c>
      <c r="B95" s="1" t="s">
        <v>418</v>
      </c>
      <c r="C95" s="1" t="s">
        <v>419</v>
      </c>
      <c r="D95" s="1" t="s">
        <v>53</v>
      </c>
      <c r="E95" s="44" t="s">
        <v>420</v>
      </c>
      <c r="F95" s="55">
        <v>0.4</v>
      </c>
      <c r="G95" s="5">
        <v>2.269475686552</v>
      </c>
      <c r="H95" s="5">
        <v>0.73644802033400003</v>
      </c>
      <c r="I95" s="5">
        <v>1.533027666218</v>
      </c>
      <c r="J95" s="5">
        <v>-5.5058370789121334</v>
      </c>
      <c r="K95" s="5">
        <v>1.4180505912516501</v>
      </c>
      <c r="L95" s="92">
        <v>0.5</v>
      </c>
      <c r="M95" s="5">
        <v>0</v>
      </c>
      <c r="N95" s="5">
        <v>0.73644802033400003</v>
      </c>
      <c r="O95" s="5">
        <v>0</v>
      </c>
      <c r="P95" s="5">
        <v>0</v>
      </c>
      <c r="Q95" s="47">
        <v>0</v>
      </c>
      <c r="R95" s="5">
        <v>0</v>
      </c>
      <c r="S95" s="5">
        <v>1.533027666218</v>
      </c>
      <c r="T95" s="5">
        <v>0</v>
      </c>
      <c r="U95" s="5">
        <v>0</v>
      </c>
      <c r="V95" s="47">
        <v>0</v>
      </c>
      <c r="W95" s="5">
        <v>0</v>
      </c>
      <c r="X95" s="5">
        <v>2.269475686552</v>
      </c>
      <c r="Y95" s="5">
        <v>0</v>
      </c>
      <c r="Z95" s="5">
        <v>0</v>
      </c>
      <c r="AA95" s="47">
        <v>0</v>
      </c>
    </row>
    <row r="96" spans="1:27">
      <c r="A96" s="1" t="s">
        <v>421</v>
      </c>
      <c r="B96" s="1" t="s">
        <v>422</v>
      </c>
      <c r="C96" s="1" t="s">
        <v>423</v>
      </c>
      <c r="D96" s="1" t="s">
        <v>79</v>
      </c>
      <c r="E96" s="44" t="s">
        <v>424</v>
      </c>
      <c r="F96" s="55">
        <v>0.01</v>
      </c>
      <c r="G96" s="5">
        <v>15.510703306139</v>
      </c>
      <c r="H96" s="5">
        <v>7.2894594228490002</v>
      </c>
      <c r="I96" s="5">
        <v>8.2212438832900006</v>
      </c>
      <c r="J96" s="5">
        <v>5.5424778639322581</v>
      </c>
      <c r="K96" s="5">
        <v>7.6046505920432512</v>
      </c>
      <c r="L96" s="92">
        <v>0</v>
      </c>
      <c r="M96" s="5">
        <v>0</v>
      </c>
      <c r="N96" s="5">
        <v>0</v>
      </c>
      <c r="O96" s="5">
        <v>7.2894594228490002</v>
      </c>
      <c r="P96" s="5">
        <v>0</v>
      </c>
      <c r="Q96" s="47">
        <v>0</v>
      </c>
      <c r="R96" s="5">
        <v>0</v>
      </c>
      <c r="S96" s="5">
        <v>0</v>
      </c>
      <c r="T96" s="5">
        <v>8.2212438832900006</v>
      </c>
      <c r="U96" s="5">
        <v>0</v>
      </c>
      <c r="V96" s="47">
        <v>0</v>
      </c>
      <c r="W96" s="5">
        <v>0</v>
      </c>
      <c r="X96" s="5">
        <v>0</v>
      </c>
      <c r="Y96" s="5">
        <v>15.510703306139</v>
      </c>
      <c r="Z96" s="5">
        <v>0</v>
      </c>
      <c r="AA96" s="47">
        <v>0</v>
      </c>
    </row>
    <row r="97" spans="1:27">
      <c r="A97" s="1" t="s">
        <v>425</v>
      </c>
      <c r="B97" s="1" t="s">
        <v>426</v>
      </c>
      <c r="C97" s="1" t="s">
        <v>427</v>
      </c>
      <c r="D97" s="1" t="s">
        <v>237</v>
      </c>
      <c r="E97" s="44" t="s">
        <v>428</v>
      </c>
      <c r="F97" s="55">
        <v>0.09</v>
      </c>
      <c r="G97" s="5">
        <v>151.64424586041102</v>
      </c>
      <c r="H97" s="5">
        <v>57.699963364576</v>
      </c>
      <c r="I97" s="5">
        <v>93.944282495835012</v>
      </c>
      <c r="J97" s="5">
        <v>72.1094641672846</v>
      </c>
      <c r="K97" s="5">
        <v>86.898461308647384</v>
      </c>
      <c r="L97" s="92">
        <v>0</v>
      </c>
      <c r="M97" s="5">
        <v>57.699963364576</v>
      </c>
      <c r="N97" s="5">
        <v>0</v>
      </c>
      <c r="O97" s="5">
        <v>0</v>
      </c>
      <c r="P97" s="5">
        <v>0</v>
      </c>
      <c r="Q97" s="47">
        <v>0</v>
      </c>
      <c r="R97" s="5">
        <v>93.944282495835012</v>
      </c>
      <c r="S97" s="5">
        <v>0</v>
      </c>
      <c r="T97" s="5">
        <v>0</v>
      </c>
      <c r="U97" s="5">
        <v>0</v>
      </c>
      <c r="V97" s="47">
        <v>0</v>
      </c>
      <c r="W97" s="5">
        <v>151.64424586041102</v>
      </c>
      <c r="X97" s="5">
        <v>0</v>
      </c>
      <c r="Y97" s="5">
        <v>0</v>
      </c>
      <c r="Z97" s="5">
        <v>0</v>
      </c>
      <c r="AA97" s="47">
        <v>0</v>
      </c>
    </row>
    <row r="98" spans="1:27">
      <c r="A98" s="1" t="s">
        <v>433</v>
      </c>
      <c r="B98" s="1" t="s">
        <v>434</v>
      </c>
      <c r="C98" s="1" t="s">
        <v>435</v>
      </c>
      <c r="D98" s="1" t="s">
        <v>103</v>
      </c>
      <c r="E98" s="44" t="s">
        <v>436</v>
      </c>
      <c r="F98" s="55">
        <v>0.49</v>
      </c>
      <c r="G98" s="5">
        <v>117.90078864485399</v>
      </c>
      <c r="H98" s="5">
        <v>48.011336793734998</v>
      </c>
      <c r="I98" s="5">
        <v>69.889451851118991</v>
      </c>
      <c r="J98" s="5">
        <v>27.196802014726394</v>
      </c>
      <c r="K98" s="5">
        <v>64.647742962285065</v>
      </c>
      <c r="L98" s="92">
        <v>0</v>
      </c>
      <c r="M98" s="5">
        <v>43.144910177857</v>
      </c>
      <c r="N98" s="5">
        <v>4.8664266158779999</v>
      </c>
      <c r="O98" s="5">
        <v>0</v>
      </c>
      <c r="P98" s="5">
        <v>0</v>
      </c>
      <c r="Q98" s="47">
        <v>0</v>
      </c>
      <c r="R98" s="5">
        <v>60.414638406253005</v>
      </c>
      <c r="S98" s="5">
        <v>9.4748134448659993</v>
      </c>
      <c r="T98" s="5">
        <v>0</v>
      </c>
      <c r="U98" s="5">
        <v>0</v>
      </c>
      <c r="V98" s="47">
        <v>0</v>
      </c>
      <c r="W98" s="5">
        <v>103.55954858411</v>
      </c>
      <c r="X98" s="5">
        <v>14.341240060743999</v>
      </c>
      <c r="Y98" s="5">
        <v>0</v>
      </c>
      <c r="Z98" s="5">
        <v>0</v>
      </c>
      <c r="AA98" s="47">
        <v>0</v>
      </c>
    </row>
    <row r="99" spans="1:27">
      <c r="A99" s="1" t="s">
        <v>1666</v>
      </c>
      <c r="B99" s="1" t="s">
        <v>1667</v>
      </c>
      <c r="C99" s="1" t="s">
        <v>1668</v>
      </c>
      <c r="D99" s="1" t="s">
        <v>237</v>
      </c>
      <c r="E99" s="44" t="s">
        <v>1669</v>
      </c>
      <c r="F99" s="55">
        <v>0.09</v>
      </c>
      <c r="G99" s="5">
        <v>56.143158331256004</v>
      </c>
      <c r="H99" s="5">
        <v>19.446216200458</v>
      </c>
      <c r="I99" s="5">
        <v>36.696942130798</v>
      </c>
      <c r="J99" s="5">
        <v>25.954890722781901</v>
      </c>
      <c r="K99" s="5">
        <v>33.944671470988155</v>
      </c>
      <c r="L99" s="92">
        <v>0</v>
      </c>
      <c r="M99" s="5">
        <v>19.446216200458</v>
      </c>
      <c r="N99" s="5">
        <v>0</v>
      </c>
      <c r="O99" s="5">
        <v>0</v>
      </c>
      <c r="P99" s="5">
        <v>0</v>
      </c>
      <c r="Q99" s="47">
        <v>0</v>
      </c>
      <c r="R99" s="5">
        <v>36.696942130798</v>
      </c>
      <c r="S99" s="5">
        <v>0</v>
      </c>
      <c r="T99" s="5">
        <v>0</v>
      </c>
      <c r="U99" s="5">
        <v>0</v>
      </c>
      <c r="V99" s="47">
        <v>0</v>
      </c>
      <c r="W99" s="5">
        <v>56.143158331256004</v>
      </c>
      <c r="X99" s="5">
        <v>0</v>
      </c>
      <c r="Y99" s="5">
        <v>0</v>
      </c>
      <c r="Z99" s="5">
        <v>0</v>
      </c>
      <c r="AA99" s="47">
        <v>0</v>
      </c>
    </row>
    <row r="100" spans="1:27">
      <c r="A100" s="1" t="s">
        <v>444</v>
      </c>
      <c r="B100" s="1" t="s">
        <v>445</v>
      </c>
      <c r="C100" s="1" t="s">
        <v>446</v>
      </c>
      <c r="D100" s="1" t="s">
        <v>53</v>
      </c>
      <c r="E100" s="44" t="s">
        <v>447</v>
      </c>
      <c r="F100" s="55">
        <v>0.4</v>
      </c>
      <c r="G100" s="5">
        <v>5.148714602479</v>
      </c>
      <c r="H100" s="5">
        <v>1.7579458816090001</v>
      </c>
      <c r="I100" s="5">
        <v>3.3907687208699997</v>
      </c>
      <c r="J100" s="5">
        <v>-10.604536997372175</v>
      </c>
      <c r="K100" s="5">
        <v>3.1364610668047499</v>
      </c>
      <c r="L100" s="92">
        <v>0.5</v>
      </c>
      <c r="M100" s="5">
        <v>0</v>
      </c>
      <c r="N100" s="5">
        <v>1.7579458816090001</v>
      </c>
      <c r="O100" s="5">
        <v>0</v>
      </c>
      <c r="P100" s="5">
        <v>0</v>
      </c>
      <c r="Q100" s="47">
        <v>0</v>
      </c>
      <c r="R100" s="5">
        <v>0</v>
      </c>
      <c r="S100" s="5">
        <v>3.3907687208699997</v>
      </c>
      <c r="T100" s="5">
        <v>0</v>
      </c>
      <c r="U100" s="5">
        <v>0</v>
      </c>
      <c r="V100" s="47">
        <v>0</v>
      </c>
      <c r="W100" s="5">
        <v>0</v>
      </c>
      <c r="X100" s="5">
        <v>5.148714602479</v>
      </c>
      <c r="Y100" s="5">
        <v>0</v>
      </c>
      <c r="Z100" s="5">
        <v>0</v>
      </c>
      <c r="AA100" s="47">
        <v>0</v>
      </c>
    </row>
    <row r="101" spans="1:27">
      <c r="A101" s="1" t="s">
        <v>448</v>
      </c>
      <c r="B101" s="1" t="s">
        <v>449</v>
      </c>
      <c r="C101" s="1" t="s">
        <v>450</v>
      </c>
      <c r="D101" s="1" t="s">
        <v>103</v>
      </c>
      <c r="E101" s="44" t="s">
        <v>451</v>
      </c>
      <c r="F101" s="55">
        <v>0.49</v>
      </c>
      <c r="G101" s="5">
        <v>107.949924636848</v>
      </c>
      <c r="H101" s="5">
        <v>44.915198367683999</v>
      </c>
      <c r="I101" s="5">
        <v>63.034726269163997</v>
      </c>
      <c r="J101" s="5">
        <v>15.296855160050935</v>
      </c>
      <c r="K101" s="5">
        <v>58.307121798976702</v>
      </c>
      <c r="L101" s="92">
        <v>0</v>
      </c>
      <c r="M101" s="5">
        <v>40.398715344494995</v>
      </c>
      <c r="N101" s="5">
        <v>4.5164830231890001</v>
      </c>
      <c r="O101" s="5">
        <v>0</v>
      </c>
      <c r="P101" s="5">
        <v>0</v>
      </c>
      <c r="Q101" s="47">
        <v>0</v>
      </c>
      <c r="R101" s="5">
        <v>54.612317932309999</v>
      </c>
      <c r="S101" s="5">
        <v>8.4224083368539997</v>
      </c>
      <c r="T101" s="5">
        <v>0</v>
      </c>
      <c r="U101" s="5">
        <v>0</v>
      </c>
      <c r="V101" s="47">
        <v>0</v>
      </c>
      <c r="W101" s="5">
        <v>95.011033276804994</v>
      </c>
      <c r="X101" s="5">
        <v>12.938891360043</v>
      </c>
      <c r="Y101" s="5">
        <v>0</v>
      </c>
      <c r="Z101" s="5">
        <v>0</v>
      </c>
      <c r="AA101" s="47">
        <v>0</v>
      </c>
    </row>
    <row r="102" spans="1:27">
      <c r="A102" s="1" t="s">
        <v>368</v>
      </c>
      <c r="B102" s="1" t="s">
        <v>369</v>
      </c>
      <c r="C102" s="1" t="s">
        <v>370</v>
      </c>
      <c r="D102" s="1" t="s">
        <v>124</v>
      </c>
      <c r="E102" s="44" t="s">
        <v>371</v>
      </c>
      <c r="F102" s="55">
        <v>0.49</v>
      </c>
      <c r="G102" s="5">
        <v>193.64733022973797</v>
      </c>
      <c r="H102" s="5">
        <v>77.143474192476987</v>
      </c>
      <c r="I102" s="5">
        <v>116.50385603726099</v>
      </c>
      <c r="J102" s="5">
        <v>60.995376209908699</v>
      </c>
      <c r="K102" s="5">
        <v>107.76606683446641</v>
      </c>
      <c r="L102" s="92">
        <v>0</v>
      </c>
      <c r="M102" s="5">
        <v>69.006065181384997</v>
      </c>
      <c r="N102" s="5">
        <v>8.1374090110920001</v>
      </c>
      <c r="O102" s="5">
        <v>0</v>
      </c>
      <c r="P102" s="5">
        <v>0</v>
      </c>
      <c r="Q102" s="47">
        <v>0</v>
      </c>
      <c r="R102" s="5">
        <v>100.45324900086699</v>
      </c>
      <c r="S102" s="5">
        <v>16.050607036393998</v>
      </c>
      <c r="T102" s="5">
        <v>0</v>
      </c>
      <c r="U102" s="5">
        <v>0</v>
      </c>
      <c r="V102" s="47">
        <v>0</v>
      </c>
      <c r="W102" s="5">
        <v>169.459314182252</v>
      </c>
      <c r="X102" s="5">
        <v>24.188016047485998</v>
      </c>
      <c r="Y102" s="5">
        <v>0</v>
      </c>
      <c r="Z102" s="5">
        <v>0</v>
      </c>
      <c r="AA102" s="47">
        <v>0</v>
      </c>
    </row>
    <row r="103" spans="1:27">
      <c r="A103" s="1" t="s">
        <v>452</v>
      </c>
      <c r="B103" s="1" t="s">
        <v>453</v>
      </c>
      <c r="C103" s="1" t="s">
        <v>454</v>
      </c>
      <c r="D103" s="1" t="s">
        <v>79</v>
      </c>
      <c r="E103" s="44" t="s">
        <v>455</v>
      </c>
      <c r="F103" s="55">
        <v>0.01</v>
      </c>
      <c r="G103" s="5">
        <v>12.332139905843999</v>
      </c>
      <c r="H103" s="5">
        <v>5.8133193386779993</v>
      </c>
      <c r="I103" s="5">
        <v>6.5188205671659993</v>
      </c>
      <c r="J103" s="5">
        <v>5.0400406259758501</v>
      </c>
      <c r="K103" s="5">
        <v>6.0299090246285498</v>
      </c>
      <c r="L103" s="92">
        <v>0</v>
      </c>
      <c r="M103" s="5">
        <v>0</v>
      </c>
      <c r="N103" s="5">
        <v>0</v>
      </c>
      <c r="O103" s="5">
        <v>5.8133193386779993</v>
      </c>
      <c r="P103" s="5">
        <v>0</v>
      </c>
      <c r="Q103" s="47">
        <v>0</v>
      </c>
      <c r="R103" s="5">
        <v>0</v>
      </c>
      <c r="S103" s="5">
        <v>0</v>
      </c>
      <c r="T103" s="5">
        <v>6.5188205671659993</v>
      </c>
      <c r="U103" s="5">
        <v>0</v>
      </c>
      <c r="V103" s="47">
        <v>0</v>
      </c>
      <c r="W103" s="5">
        <v>0</v>
      </c>
      <c r="X103" s="5">
        <v>0</v>
      </c>
      <c r="Y103" s="5">
        <v>12.332139905843999</v>
      </c>
      <c r="Z103" s="5">
        <v>0</v>
      </c>
      <c r="AA103" s="47">
        <v>0</v>
      </c>
    </row>
    <row r="104" spans="1:27">
      <c r="A104" s="1" t="s">
        <v>456</v>
      </c>
      <c r="B104" s="1" t="s">
        <v>457</v>
      </c>
      <c r="C104" s="1" t="s">
        <v>458</v>
      </c>
      <c r="D104" s="1" t="s">
        <v>93</v>
      </c>
      <c r="E104" s="44" t="s">
        <v>459</v>
      </c>
      <c r="F104" s="55">
        <v>0.3</v>
      </c>
      <c r="G104" s="5">
        <v>118.936266805202</v>
      </c>
      <c r="H104" s="5">
        <v>48.371072928998004</v>
      </c>
      <c r="I104" s="5">
        <v>70.565193876203992</v>
      </c>
      <c r="J104" s="5">
        <v>29.508852467842825</v>
      </c>
      <c r="K104" s="5">
        <v>65.272804335488701</v>
      </c>
      <c r="L104" s="92">
        <v>0</v>
      </c>
      <c r="M104" s="5">
        <v>39.899120298159005</v>
      </c>
      <c r="N104" s="5">
        <v>8.4719526308389987</v>
      </c>
      <c r="O104" s="5">
        <v>0</v>
      </c>
      <c r="P104" s="5">
        <v>0</v>
      </c>
      <c r="Q104" s="47">
        <v>0</v>
      </c>
      <c r="R104" s="5">
        <v>54.993259089158002</v>
      </c>
      <c r="S104" s="5">
        <v>15.571934787046001</v>
      </c>
      <c r="T104" s="5">
        <v>0</v>
      </c>
      <c r="U104" s="5">
        <v>0</v>
      </c>
      <c r="V104" s="47">
        <v>0</v>
      </c>
      <c r="W104" s="5">
        <v>94.892379387317007</v>
      </c>
      <c r="X104" s="5">
        <v>24.043887417884999</v>
      </c>
      <c r="Y104" s="5">
        <v>0</v>
      </c>
      <c r="Z104" s="5">
        <v>0</v>
      </c>
      <c r="AA104" s="47">
        <v>0</v>
      </c>
    </row>
    <row r="105" spans="1:27">
      <c r="A105" s="1" t="s">
        <v>460</v>
      </c>
      <c r="B105" s="1" t="s">
        <v>461</v>
      </c>
      <c r="C105" s="1" t="s">
        <v>462</v>
      </c>
      <c r="D105" s="1" t="s">
        <v>53</v>
      </c>
      <c r="E105" s="44" t="s">
        <v>463</v>
      </c>
      <c r="F105" s="55">
        <v>0.4</v>
      </c>
      <c r="G105" s="5">
        <v>3.4058510459270002</v>
      </c>
      <c r="H105" s="5">
        <v>1.1489163400469999</v>
      </c>
      <c r="I105" s="5">
        <v>2.25693470588</v>
      </c>
      <c r="J105" s="5">
        <v>-4.7827552248154257</v>
      </c>
      <c r="K105" s="5">
        <v>2.0876646029390002</v>
      </c>
      <c r="L105" s="92">
        <v>0.5</v>
      </c>
      <c r="M105" s="5">
        <v>0</v>
      </c>
      <c r="N105" s="5">
        <v>1.1489163400469999</v>
      </c>
      <c r="O105" s="5">
        <v>0</v>
      </c>
      <c r="P105" s="5">
        <v>0</v>
      </c>
      <c r="Q105" s="47">
        <v>0</v>
      </c>
      <c r="R105" s="5">
        <v>0</v>
      </c>
      <c r="S105" s="5">
        <v>2.25693470588</v>
      </c>
      <c r="T105" s="5">
        <v>0</v>
      </c>
      <c r="U105" s="5">
        <v>0</v>
      </c>
      <c r="V105" s="47">
        <v>0</v>
      </c>
      <c r="W105" s="5">
        <v>0</v>
      </c>
      <c r="X105" s="5">
        <v>3.4058510459270002</v>
      </c>
      <c r="Y105" s="5">
        <v>0</v>
      </c>
      <c r="Z105" s="5">
        <v>0</v>
      </c>
      <c r="AA105" s="47">
        <v>0</v>
      </c>
    </row>
    <row r="106" spans="1:27">
      <c r="A106" s="1" t="s">
        <v>464</v>
      </c>
      <c r="B106" s="1" t="s">
        <v>465</v>
      </c>
      <c r="C106" s="1" t="s">
        <v>466</v>
      </c>
      <c r="D106" s="1" t="s">
        <v>53</v>
      </c>
      <c r="E106" s="44" t="s">
        <v>467</v>
      </c>
      <c r="F106" s="55">
        <v>0.4</v>
      </c>
      <c r="G106" s="5">
        <v>3.6438740176859996</v>
      </c>
      <c r="H106" s="5">
        <v>1.2027907657669998</v>
      </c>
      <c r="I106" s="5">
        <v>2.4410832519189998</v>
      </c>
      <c r="J106" s="5">
        <v>-10.424873420222525</v>
      </c>
      <c r="K106" s="5">
        <v>2.2580020080250751</v>
      </c>
      <c r="L106" s="92">
        <v>0.5</v>
      </c>
      <c r="M106" s="5">
        <v>0</v>
      </c>
      <c r="N106" s="5">
        <v>1.2027907657669998</v>
      </c>
      <c r="O106" s="5">
        <v>0</v>
      </c>
      <c r="P106" s="5">
        <v>0</v>
      </c>
      <c r="Q106" s="47">
        <v>0</v>
      </c>
      <c r="R106" s="5">
        <v>0</v>
      </c>
      <c r="S106" s="5">
        <v>2.4410832519189998</v>
      </c>
      <c r="T106" s="5">
        <v>0</v>
      </c>
      <c r="U106" s="5">
        <v>0</v>
      </c>
      <c r="V106" s="47">
        <v>0</v>
      </c>
      <c r="W106" s="5">
        <v>0</v>
      </c>
      <c r="X106" s="5">
        <v>3.6438740176859996</v>
      </c>
      <c r="Y106" s="5">
        <v>0</v>
      </c>
      <c r="Z106" s="5">
        <v>0</v>
      </c>
      <c r="AA106" s="47">
        <v>0</v>
      </c>
    </row>
    <row r="107" spans="1:27">
      <c r="A107" s="1" t="s">
        <v>1670</v>
      </c>
      <c r="B107" s="1" t="s">
        <v>1671</v>
      </c>
      <c r="C107" s="1" t="s">
        <v>439</v>
      </c>
      <c r="D107" s="1" t="s">
        <v>53</v>
      </c>
      <c r="E107" s="44" t="s">
        <v>1672</v>
      </c>
      <c r="F107" s="55">
        <v>0.4</v>
      </c>
      <c r="G107" s="5">
        <v>1.526947465741</v>
      </c>
      <c r="H107" s="5">
        <v>0.26286367194999999</v>
      </c>
      <c r="I107" s="5">
        <v>1.2640837937910001</v>
      </c>
      <c r="J107" s="5">
        <v>-7.4492438480653416</v>
      </c>
      <c r="K107" s="5">
        <v>1.1692775092566752</v>
      </c>
      <c r="L107" s="92">
        <v>0.5</v>
      </c>
      <c r="M107" s="5">
        <v>0</v>
      </c>
      <c r="N107" s="5">
        <v>0.26286367194999999</v>
      </c>
      <c r="O107" s="5">
        <v>0</v>
      </c>
      <c r="P107" s="5">
        <v>0</v>
      </c>
      <c r="Q107" s="47">
        <v>0</v>
      </c>
      <c r="R107" s="5">
        <v>0</v>
      </c>
      <c r="S107" s="5">
        <v>1.2640837937910001</v>
      </c>
      <c r="T107" s="5">
        <v>0</v>
      </c>
      <c r="U107" s="5">
        <v>0</v>
      </c>
      <c r="V107" s="47">
        <v>0</v>
      </c>
      <c r="W107" s="5">
        <v>0</v>
      </c>
      <c r="X107" s="5">
        <v>1.526947465741</v>
      </c>
      <c r="Y107" s="5">
        <v>0</v>
      </c>
      <c r="Z107" s="5">
        <v>0</v>
      </c>
      <c r="AA107" s="47">
        <v>0</v>
      </c>
    </row>
    <row r="108" spans="1:27">
      <c r="A108" s="1" t="s">
        <v>468</v>
      </c>
      <c r="B108" s="1" t="s">
        <v>469</v>
      </c>
      <c r="C108" s="1" t="s">
        <v>470</v>
      </c>
      <c r="D108" s="1" t="s">
        <v>53</v>
      </c>
      <c r="E108" s="44" t="s">
        <v>471</v>
      </c>
      <c r="F108" s="55">
        <v>0.4</v>
      </c>
      <c r="G108" s="5">
        <v>2.4686039407379998</v>
      </c>
      <c r="H108" s="5">
        <v>0.73367209117799992</v>
      </c>
      <c r="I108" s="5">
        <v>1.7349318495599999</v>
      </c>
      <c r="J108" s="5">
        <v>-9.84123420179845</v>
      </c>
      <c r="K108" s="5">
        <v>1.604811960843</v>
      </c>
      <c r="L108" s="92">
        <v>0.5</v>
      </c>
      <c r="M108" s="5">
        <v>0</v>
      </c>
      <c r="N108" s="5">
        <v>0.73367209117799992</v>
      </c>
      <c r="O108" s="5">
        <v>0</v>
      </c>
      <c r="P108" s="5">
        <v>0</v>
      </c>
      <c r="Q108" s="47">
        <v>0</v>
      </c>
      <c r="R108" s="5">
        <v>0</v>
      </c>
      <c r="S108" s="5">
        <v>1.7349318495599999</v>
      </c>
      <c r="T108" s="5">
        <v>0</v>
      </c>
      <c r="U108" s="5">
        <v>0</v>
      </c>
      <c r="V108" s="47">
        <v>0</v>
      </c>
      <c r="W108" s="5">
        <v>0</v>
      </c>
      <c r="X108" s="5">
        <v>2.4686039407379998</v>
      </c>
      <c r="Y108" s="5">
        <v>0</v>
      </c>
      <c r="Z108" s="5">
        <v>0</v>
      </c>
      <c r="AA108" s="47">
        <v>0</v>
      </c>
    </row>
    <row r="109" spans="1:27">
      <c r="A109" s="1" t="s">
        <v>472</v>
      </c>
      <c r="B109" s="1" t="s">
        <v>473</v>
      </c>
      <c r="C109" s="1" t="s">
        <v>474</v>
      </c>
      <c r="D109" s="1" t="s">
        <v>53</v>
      </c>
      <c r="E109" s="44" t="s">
        <v>475</v>
      </c>
      <c r="F109" s="55">
        <v>0.4</v>
      </c>
      <c r="G109" s="5">
        <v>3.6343316417040001</v>
      </c>
      <c r="H109" s="5">
        <v>1.144559217791</v>
      </c>
      <c r="I109" s="5">
        <v>2.4897724239130001</v>
      </c>
      <c r="J109" s="5">
        <v>-15.575996136530776</v>
      </c>
      <c r="K109" s="5">
        <v>2.3030394921195252</v>
      </c>
      <c r="L109" s="92">
        <v>0.5</v>
      </c>
      <c r="M109" s="5">
        <v>0</v>
      </c>
      <c r="N109" s="5">
        <v>1.144559217791</v>
      </c>
      <c r="O109" s="5">
        <v>0</v>
      </c>
      <c r="P109" s="5">
        <v>0</v>
      </c>
      <c r="Q109" s="47">
        <v>0</v>
      </c>
      <c r="R109" s="5">
        <v>0</v>
      </c>
      <c r="S109" s="5">
        <v>2.4897724239130001</v>
      </c>
      <c r="T109" s="5">
        <v>0</v>
      </c>
      <c r="U109" s="5">
        <v>0</v>
      </c>
      <c r="V109" s="47">
        <v>0</v>
      </c>
      <c r="W109" s="5">
        <v>0</v>
      </c>
      <c r="X109" s="5">
        <v>3.6343316417040001</v>
      </c>
      <c r="Y109" s="5">
        <v>0</v>
      </c>
      <c r="Z109" s="5">
        <v>0</v>
      </c>
      <c r="AA109" s="47">
        <v>0</v>
      </c>
    </row>
    <row r="110" spans="1:27">
      <c r="A110" s="1" t="s">
        <v>476</v>
      </c>
      <c r="B110" s="1" t="s">
        <v>477</v>
      </c>
      <c r="C110" s="1" t="s">
        <v>478</v>
      </c>
      <c r="D110" s="1" t="s">
        <v>53</v>
      </c>
      <c r="E110" s="44" t="s">
        <v>479</v>
      </c>
      <c r="F110" s="55">
        <v>0.4</v>
      </c>
      <c r="G110" s="5">
        <v>8.7799549346540005</v>
      </c>
      <c r="H110" s="5">
        <v>3.1506370874330001</v>
      </c>
      <c r="I110" s="5">
        <v>5.6293178472210004</v>
      </c>
      <c r="J110" s="5">
        <v>-7.2657246393651329</v>
      </c>
      <c r="K110" s="5">
        <v>5.2071190086794257</v>
      </c>
      <c r="L110" s="92">
        <v>0.5</v>
      </c>
      <c r="M110" s="5">
        <v>0</v>
      </c>
      <c r="N110" s="5">
        <v>3.1506370874330001</v>
      </c>
      <c r="O110" s="5">
        <v>0</v>
      </c>
      <c r="P110" s="5">
        <v>0</v>
      </c>
      <c r="Q110" s="47">
        <v>0</v>
      </c>
      <c r="R110" s="5">
        <v>0</v>
      </c>
      <c r="S110" s="5">
        <v>5.6293178472210004</v>
      </c>
      <c r="T110" s="5">
        <v>0</v>
      </c>
      <c r="U110" s="5">
        <v>0</v>
      </c>
      <c r="V110" s="47">
        <v>0</v>
      </c>
      <c r="W110" s="5">
        <v>0</v>
      </c>
      <c r="X110" s="5">
        <v>8.7799549346540005</v>
      </c>
      <c r="Y110" s="5">
        <v>0</v>
      </c>
      <c r="Z110" s="5">
        <v>0</v>
      </c>
      <c r="AA110" s="47">
        <v>0</v>
      </c>
    </row>
    <row r="111" spans="1:27">
      <c r="A111" s="1" t="s">
        <v>480</v>
      </c>
      <c r="B111" s="1" t="s">
        <v>481</v>
      </c>
      <c r="C111" s="1" t="s">
        <v>482</v>
      </c>
      <c r="D111" s="1" t="s">
        <v>53</v>
      </c>
      <c r="E111" s="44" t="s">
        <v>483</v>
      </c>
      <c r="F111" s="55">
        <v>0.4</v>
      </c>
      <c r="G111" s="5">
        <v>3.3739964869130006</v>
      </c>
      <c r="H111" s="5">
        <v>1.168478269667</v>
      </c>
      <c r="I111" s="5">
        <v>2.2055182172460004</v>
      </c>
      <c r="J111" s="5">
        <v>-5.896282128724625</v>
      </c>
      <c r="K111" s="5">
        <v>2.0401043509525505</v>
      </c>
      <c r="L111" s="92">
        <v>0.5</v>
      </c>
      <c r="M111" s="5">
        <v>0</v>
      </c>
      <c r="N111" s="5">
        <v>1.168478269667</v>
      </c>
      <c r="O111" s="5">
        <v>0</v>
      </c>
      <c r="P111" s="5">
        <v>0</v>
      </c>
      <c r="Q111" s="47">
        <v>0</v>
      </c>
      <c r="R111" s="5">
        <v>0</v>
      </c>
      <c r="S111" s="5">
        <v>2.2055182172460004</v>
      </c>
      <c r="T111" s="5">
        <v>0</v>
      </c>
      <c r="U111" s="5">
        <v>0</v>
      </c>
      <c r="V111" s="47">
        <v>0</v>
      </c>
      <c r="W111" s="5">
        <v>0</v>
      </c>
      <c r="X111" s="5">
        <v>3.3739964869130006</v>
      </c>
      <c r="Y111" s="5">
        <v>0</v>
      </c>
      <c r="Z111" s="5">
        <v>0</v>
      </c>
      <c r="AA111" s="47">
        <v>0</v>
      </c>
    </row>
    <row r="112" spans="1:27">
      <c r="A112" s="1" t="s">
        <v>484</v>
      </c>
      <c r="B112" s="1" t="s">
        <v>485</v>
      </c>
      <c r="C112" s="1" t="s">
        <v>486</v>
      </c>
      <c r="D112" s="1" t="s">
        <v>124</v>
      </c>
      <c r="E112" s="44" t="s">
        <v>487</v>
      </c>
      <c r="F112" s="55">
        <v>0.49</v>
      </c>
      <c r="G112" s="5">
        <v>80.887473183053004</v>
      </c>
      <c r="H112" s="5">
        <v>32.173041519470999</v>
      </c>
      <c r="I112" s="5">
        <v>48.714431663581998</v>
      </c>
      <c r="J112" s="5">
        <v>5.8823228711344173</v>
      </c>
      <c r="K112" s="5">
        <v>45.060849288813351</v>
      </c>
      <c r="L112" s="92">
        <v>0</v>
      </c>
      <c r="M112" s="5">
        <v>27.850829096064999</v>
      </c>
      <c r="N112" s="5">
        <v>4.3222124234060004</v>
      </c>
      <c r="O112" s="5">
        <v>0</v>
      </c>
      <c r="P112" s="5">
        <v>0</v>
      </c>
      <c r="Q112" s="47">
        <v>0</v>
      </c>
      <c r="R112" s="5">
        <v>39.792035264302996</v>
      </c>
      <c r="S112" s="5">
        <v>8.9223963992790001</v>
      </c>
      <c r="T112" s="5">
        <v>0</v>
      </c>
      <c r="U112" s="5">
        <v>0</v>
      </c>
      <c r="V112" s="47">
        <v>0</v>
      </c>
      <c r="W112" s="5">
        <v>67.642864360367994</v>
      </c>
      <c r="X112" s="5">
        <v>13.244608822685001</v>
      </c>
      <c r="Y112" s="5">
        <v>0</v>
      </c>
      <c r="Z112" s="5">
        <v>0</v>
      </c>
      <c r="AA112" s="47">
        <v>0</v>
      </c>
    </row>
    <row r="113" spans="1:27">
      <c r="A113" s="1" t="s">
        <v>488</v>
      </c>
      <c r="B113" s="1" t="s">
        <v>489</v>
      </c>
      <c r="C113" s="1" t="s">
        <v>490</v>
      </c>
      <c r="D113" s="1" t="s">
        <v>53</v>
      </c>
      <c r="E113" s="44" t="s">
        <v>491</v>
      </c>
      <c r="F113" s="55">
        <v>0.4</v>
      </c>
      <c r="G113" s="5">
        <v>4.4356370366290001</v>
      </c>
      <c r="H113" s="5">
        <v>1.507687542652</v>
      </c>
      <c r="I113" s="5">
        <v>2.9279494939770001</v>
      </c>
      <c r="J113" s="5">
        <v>-18.835106439030199</v>
      </c>
      <c r="K113" s="5">
        <v>2.708353281928725</v>
      </c>
      <c r="L113" s="92">
        <v>0.5</v>
      </c>
      <c r="M113" s="5">
        <v>0</v>
      </c>
      <c r="N113" s="5">
        <v>1.507687542652</v>
      </c>
      <c r="O113" s="5">
        <v>0</v>
      </c>
      <c r="P113" s="5">
        <v>0</v>
      </c>
      <c r="Q113" s="47">
        <v>0</v>
      </c>
      <c r="R113" s="5">
        <v>0</v>
      </c>
      <c r="S113" s="5">
        <v>2.9279494939770001</v>
      </c>
      <c r="T113" s="5">
        <v>0</v>
      </c>
      <c r="U113" s="5">
        <v>0</v>
      </c>
      <c r="V113" s="47">
        <v>0</v>
      </c>
      <c r="W113" s="5">
        <v>0</v>
      </c>
      <c r="X113" s="5">
        <v>4.4356370366290001</v>
      </c>
      <c r="Y113" s="5">
        <v>0</v>
      </c>
      <c r="Z113" s="5">
        <v>0</v>
      </c>
      <c r="AA113" s="47">
        <v>0</v>
      </c>
    </row>
    <row r="114" spans="1:27">
      <c r="A114" s="1" t="s">
        <v>495</v>
      </c>
      <c r="B114" s="1" t="s">
        <v>496</v>
      </c>
      <c r="C114" s="1" t="s">
        <v>497</v>
      </c>
      <c r="D114" s="1" t="s">
        <v>237</v>
      </c>
      <c r="E114" s="44" t="s">
        <v>499</v>
      </c>
      <c r="F114" s="55">
        <v>0.09</v>
      </c>
      <c r="G114" s="5">
        <v>113.80459501356302</v>
      </c>
      <c r="H114" s="5">
        <v>45.106901688940006</v>
      </c>
      <c r="I114" s="5">
        <v>68.697693324623003</v>
      </c>
      <c r="J114" s="5">
        <v>57.301995221660469</v>
      </c>
      <c r="K114" s="5">
        <v>63.545366325276284</v>
      </c>
      <c r="L114" s="92">
        <v>0</v>
      </c>
      <c r="M114" s="5">
        <v>45.106901688940006</v>
      </c>
      <c r="N114" s="5">
        <v>0</v>
      </c>
      <c r="O114" s="5">
        <v>0</v>
      </c>
      <c r="P114" s="5">
        <v>0</v>
      </c>
      <c r="Q114" s="47">
        <v>0</v>
      </c>
      <c r="R114" s="5">
        <v>68.697693324623003</v>
      </c>
      <c r="S114" s="5">
        <v>0</v>
      </c>
      <c r="T114" s="5">
        <v>0</v>
      </c>
      <c r="U114" s="5">
        <v>0</v>
      </c>
      <c r="V114" s="47">
        <v>0</v>
      </c>
      <c r="W114" s="5">
        <v>113.80459501356302</v>
      </c>
      <c r="X114" s="5">
        <v>0</v>
      </c>
      <c r="Y114" s="5">
        <v>0</v>
      </c>
      <c r="Z114" s="5">
        <v>0</v>
      </c>
      <c r="AA114" s="47">
        <v>0</v>
      </c>
    </row>
    <row r="115" spans="1:27">
      <c r="A115" s="1" t="s">
        <v>500</v>
      </c>
      <c r="B115" s="1" t="s">
        <v>501</v>
      </c>
      <c r="C115" s="1" t="s">
        <v>502</v>
      </c>
      <c r="D115" s="1" t="s">
        <v>79</v>
      </c>
      <c r="E115" s="44" t="s">
        <v>503</v>
      </c>
      <c r="F115" s="55">
        <v>0.01</v>
      </c>
      <c r="G115" s="5">
        <v>13.300681955288001</v>
      </c>
      <c r="H115" s="5">
        <v>6.1955741068120007</v>
      </c>
      <c r="I115" s="5">
        <v>7.105107848476</v>
      </c>
      <c r="J115" s="5">
        <v>4.768231353864091</v>
      </c>
      <c r="K115" s="5">
        <v>6.5722247598403003</v>
      </c>
      <c r="L115" s="92">
        <v>0</v>
      </c>
      <c r="M115" s="5">
        <v>0</v>
      </c>
      <c r="N115" s="5">
        <v>0</v>
      </c>
      <c r="O115" s="5">
        <v>6.1955741068120007</v>
      </c>
      <c r="P115" s="5">
        <v>0</v>
      </c>
      <c r="Q115" s="47">
        <v>0</v>
      </c>
      <c r="R115" s="5">
        <v>0</v>
      </c>
      <c r="S115" s="5">
        <v>0</v>
      </c>
      <c r="T115" s="5">
        <v>7.105107848476</v>
      </c>
      <c r="U115" s="5">
        <v>0</v>
      </c>
      <c r="V115" s="47">
        <v>0</v>
      </c>
      <c r="W115" s="5">
        <v>0</v>
      </c>
      <c r="X115" s="5">
        <v>0</v>
      </c>
      <c r="Y115" s="5">
        <v>13.300681955288001</v>
      </c>
      <c r="Z115" s="5">
        <v>0</v>
      </c>
      <c r="AA115" s="47">
        <v>0</v>
      </c>
    </row>
    <row r="116" spans="1:27">
      <c r="A116" s="1" t="s">
        <v>504</v>
      </c>
      <c r="B116" s="1" t="s">
        <v>505</v>
      </c>
      <c r="C116" s="1" t="s">
        <v>506</v>
      </c>
      <c r="D116" s="1" t="s">
        <v>53</v>
      </c>
      <c r="E116" s="44" t="s">
        <v>507</v>
      </c>
      <c r="F116" s="55">
        <v>0.4</v>
      </c>
      <c r="G116" s="5">
        <v>5.0943955504760003</v>
      </c>
      <c r="H116" s="5">
        <v>1.7519759070379999</v>
      </c>
      <c r="I116" s="5">
        <v>3.3424196434380002</v>
      </c>
      <c r="J116" s="5">
        <v>-10.123869548778332</v>
      </c>
      <c r="K116" s="5">
        <v>3.0917381701801503</v>
      </c>
      <c r="L116" s="92">
        <v>0.5</v>
      </c>
      <c r="M116" s="5">
        <v>0</v>
      </c>
      <c r="N116" s="5">
        <v>1.7519759070379999</v>
      </c>
      <c r="O116" s="5">
        <v>0</v>
      </c>
      <c r="P116" s="5">
        <v>0</v>
      </c>
      <c r="Q116" s="47">
        <v>0</v>
      </c>
      <c r="R116" s="5">
        <v>0</v>
      </c>
      <c r="S116" s="5">
        <v>3.3424196434380002</v>
      </c>
      <c r="T116" s="5">
        <v>0</v>
      </c>
      <c r="U116" s="5">
        <v>0</v>
      </c>
      <c r="V116" s="47">
        <v>0</v>
      </c>
      <c r="W116" s="5">
        <v>0</v>
      </c>
      <c r="X116" s="5">
        <v>5.0943955504760003</v>
      </c>
      <c r="Y116" s="5">
        <v>0</v>
      </c>
      <c r="Z116" s="5">
        <v>0</v>
      </c>
      <c r="AA116" s="47">
        <v>0</v>
      </c>
    </row>
    <row r="117" spans="1:27">
      <c r="A117" s="1" t="s">
        <v>508</v>
      </c>
      <c r="B117" s="1" t="s">
        <v>509</v>
      </c>
      <c r="C117" s="1" t="s">
        <v>510</v>
      </c>
      <c r="D117" s="1" t="s">
        <v>53</v>
      </c>
      <c r="E117" s="44" t="s">
        <v>511</v>
      </c>
      <c r="F117" s="55">
        <v>0.4</v>
      </c>
      <c r="G117" s="5">
        <v>3.5600745678230004</v>
      </c>
      <c r="H117" s="5">
        <v>1.1955960381799999</v>
      </c>
      <c r="I117" s="5">
        <v>2.3644785296430002</v>
      </c>
      <c r="J117" s="5">
        <v>-20.482963926970328</v>
      </c>
      <c r="K117" s="5">
        <v>2.1871426399197751</v>
      </c>
      <c r="L117" s="92">
        <v>0.5</v>
      </c>
      <c r="M117" s="5">
        <v>0</v>
      </c>
      <c r="N117" s="5">
        <v>1.1955960381799999</v>
      </c>
      <c r="O117" s="5">
        <v>0</v>
      </c>
      <c r="P117" s="5">
        <v>0</v>
      </c>
      <c r="Q117" s="47">
        <v>0</v>
      </c>
      <c r="R117" s="5">
        <v>0</v>
      </c>
      <c r="S117" s="5">
        <v>2.3644785296430002</v>
      </c>
      <c r="T117" s="5">
        <v>0</v>
      </c>
      <c r="U117" s="5">
        <v>0</v>
      </c>
      <c r="V117" s="47">
        <v>0</v>
      </c>
      <c r="W117" s="5">
        <v>0</v>
      </c>
      <c r="X117" s="5">
        <v>3.5600745678230004</v>
      </c>
      <c r="Y117" s="5">
        <v>0</v>
      </c>
      <c r="Z117" s="5">
        <v>0</v>
      </c>
      <c r="AA117" s="47">
        <v>0</v>
      </c>
    </row>
    <row r="118" spans="1:27">
      <c r="A118" s="1" t="s">
        <v>512</v>
      </c>
      <c r="B118" s="1" t="s">
        <v>513</v>
      </c>
      <c r="C118" s="1" t="s">
        <v>514</v>
      </c>
      <c r="D118" s="1" t="s">
        <v>53</v>
      </c>
      <c r="E118" s="44" t="s">
        <v>515</v>
      </c>
      <c r="F118" s="55">
        <v>0.4</v>
      </c>
      <c r="G118" s="5">
        <v>2.2780623388199999</v>
      </c>
      <c r="H118" s="5">
        <v>0.70793747650100003</v>
      </c>
      <c r="I118" s="5">
        <v>1.5701248623190001</v>
      </c>
      <c r="J118" s="5">
        <v>-6.4680381115379335</v>
      </c>
      <c r="K118" s="5">
        <v>1.4523654976450751</v>
      </c>
      <c r="L118" s="92">
        <v>0.5</v>
      </c>
      <c r="M118" s="5">
        <v>0</v>
      </c>
      <c r="N118" s="5">
        <v>0.70793747650100003</v>
      </c>
      <c r="O118" s="5">
        <v>0</v>
      </c>
      <c r="P118" s="5">
        <v>0</v>
      </c>
      <c r="Q118" s="47">
        <v>0</v>
      </c>
      <c r="R118" s="5">
        <v>0</v>
      </c>
      <c r="S118" s="5">
        <v>1.5701248623190001</v>
      </c>
      <c r="T118" s="5">
        <v>0</v>
      </c>
      <c r="U118" s="5">
        <v>0</v>
      </c>
      <c r="V118" s="47">
        <v>0</v>
      </c>
      <c r="W118" s="5">
        <v>0</v>
      </c>
      <c r="X118" s="5">
        <v>2.2780623388199999</v>
      </c>
      <c r="Y118" s="5">
        <v>0</v>
      </c>
      <c r="Z118" s="5">
        <v>0</v>
      </c>
      <c r="AA118" s="47">
        <v>0</v>
      </c>
    </row>
    <row r="119" spans="1:27">
      <c r="A119" s="1" t="s">
        <v>516</v>
      </c>
      <c r="B119" s="1" t="s">
        <v>517</v>
      </c>
      <c r="C119" s="1" t="s">
        <v>518</v>
      </c>
      <c r="D119" s="1" t="s">
        <v>53</v>
      </c>
      <c r="E119" s="44" t="s">
        <v>519</v>
      </c>
      <c r="F119" s="55">
        <v>0.4</v>
      </c>
      <c r="G119" s="5">
        <v>2.798158759284</v>
      </c>
      <c r="H119" s="5">
        <v>0.66730462313500005</v>
      </c>
      <c r="I119" s="5">
        <v>2.1308541361489999</v>
      </c>
      <c r="J119" s="5">
        <v>-18.920926966140833</v>
      </c>
      <c r="K119" s="5">
        <v>1.971040075937825</v>
      </c>
      <c r="L119" s="92">
        <v>0.5</v>
      </c>
      <c r="M119" s="5">
        <v>0</v>
      </c>
      <c r="N119" s="5">
        <v>0.66730462313500005</v>
      </c>
      <c r="O119" s="5">
        <v>0</v>
      </c>
      <c r="P119" s="5">
        <v>0</v>
      </c>
      <c r="Q119" s="47">
        <v>0</v>
      </c>
      <c r="R119" s="5">
        <v>0</v>
      </c>
      <c r="S119" s="5">
        <v>2.1308541361489999</v>
      </c>
      <c r="T119" s="5">
        <v>0</v>
      </c>
      <c r="U119" s="5">
        <v>0</v>
      </c>
      <c r="V119" s="47">
        <v>0</v>
      </c>
      <c r="W119" s="5">
        <v>0</v>
      </c>
      <c r="X119" s="5">
        <v>2.798158759284</v>
      </c>
      <c r="Y119" s="5">
        <v>0</v>
      </c>
      <c r="Z119" s="5">
        <v>0</v>
      </c>
      <c r="AA119" s="47">
        <v>0</v>
      </c>
    </row>
    <row r="120" spans="1:27">
      <c r="A120" s="1" t="s">
        <v>520</v>
      </c>
      <c r="B120" s="1" t="s">
        <v>521</v>
      </c>
      <c r="C120" s="1" t="s">
        <v>522</v>
      </c>
      <c r="D120" s="1" t="s">
        <v>93</v>
      </c>
      <c r="E120" s="44" t="s">
        <v>523</v>
      </c>
      <c r="F120" s="55">
        <v>0.3</v>
      </c>
      <c r="G120" s="5">
        <v>114.427316625012</v>
      </c>
      <c r="H120" s="5">
        <v>46.553553587779</v>
      </c>
      <c r="I120" s="5">
        <v>67.87376303723299</v>
      </c>
      <c r="J120" s="5">
        <v>35.571246875929504</v>
      </c>
      <c r="K120" s="5">
        <v>62.783230809440518</v>
      </c>
      <c r="L120" s="92">
        <v>0</v>
      </c>
      <c r="M120" s="5">
        <v>39.247418805494</v>
      </c>
      <c r="N120" s="5">
        <v>7.3061347822850005</v>
      </c>
      <c r="O120" s="5">
        <v>0</v>
      </c>
      <c r="P120" s="5">
        <v>0</v>
      </c>
      <c r="Q120" s="47">
        <v>0</v>
      </c>
      <c r="R120" s="5">
        <v>54.457274957644003</v>
      </c>
      <c r="S120" s="5">
        <v>13.416488079589</v>
      </c>
      <c r="T120" s="5">
        <v>0</v>
      </c>
      <c r="U120" s="5">
        <v>0</v>
      </c>
      <c r="V120" s="47">
        <v>0</v>
      </c>
      <c r="W120" s="5">
        <v>93.70469376313801</v>
      </c>
      <c r="X120" s="5">
        <v>20.722622861874001</v>
      </c>
      <c r="Y120" s="5">
        <v>0</v>
      </c>
      <c r="Z120" s="5">
        <v>0</v>
      </c>
      <c r="AA120" s="47">
        <v>0</v>
      </c>
    </row>
    <row r="121" spans="1:27">
      <c r="A121" s="94" t="s">
        <v>524</v>
      </c>
      <c r="B121" s="1" t="s">
        <v>525</v>
      </c>
      <c r="C121" s="1" t="s">
        <v>526</v>
      </c>
      <c r="D121" s="1" t="s">
        <v>53</v>
      </c>
      <c r="E121" s="44" t="s">
        <v>527</v>
      </c>
      <c r="F121" s="55">
        <v>0.4</v>
      </c>
      <c r="G121" s="5">
        <v>4.5821204978220003</v>
      </c>
      <c r="H121" s="5">
        <v>1.5343116978589999</v>
      </c>
      <c r="I121" s="5">
        <v>3.0478087999630001</v>
      </c>
      <c r="J121" s="5">
        <v>-10.314922461473024</v>
      </c>
      <c r="K121" s="5">
        <v>2.8192231399657754</v>
      </c>
      <c r="L121" s="92">
        <v>0.5</v>
      </c>
      <c r="M121" s="5">
        <v>0</v>
      </c>
      <c r="N121" s="5">
        <v>1.5343116978589999</v>
      </c>
      <c r="O121" s="5">
        <v>0</v>
      </c>
      <c r="P121" s="5">
        <v>0</v>
      </c>
      <c r="Q121" s="47">
        <v>0</v>
      </c>
      <c r="R121" s="5">
        <v>0</v>
      </c>
      <c r="S121" s="5">
        <v>3.0478087999630001</v>
      </c>
      <c r="T121" s="5">
        <v>0</v>
      </c>
      <c r="U121" s="5">
        <v>0</v>
      </c>
      <c r="V121" s="47">
        <v>0</v>
      </c>
      <c r="W121" s="5">
        <v>0</v>
      </c>
      <c r="X121" s="5">
        <v>4.5821204978220003</v>
      </c>
      <c r="Y121" s="5">
        <v>0</v>
      </c>
      <c r="Z121" s="5">
        <v>0</v>
      </c>
      <c r="AA121" s="47">
        <v>0</v>
      </c>
    </row>
    <row r="122" spans="1:27">
      <c r="A122" s="1" t="s">
        <v>528</v>
      </c>
      <c r="B122" s="1" t="s">
        <v>529</v>
      </c>
      <c r="C122" s="1" t="s">
        <v>530</v>
      </c>
      <c r="D122" s="1" t="s">
        <v>53</v>
      </c>
      <c r="E122" s="44" t="s">
        <v>531</v>
      </c>
      <c r="F122" s="55">
        <v>0.4</v>
      </c>
      <c r="G122" s="5">
        <v>1.716154522569</v>
      </c>
      <c r="H122" s="5">
        <v>0.41685023175500002</v>
      </c>
      <c r="I122" s="5">
        <v>1.299304290814</v>
      </c>
      <c r="J122" s="5">
        <v>-8.2583426492633922</v>
      </c>
      <c r="K122" s="5">
        <v>1.2018564690029501</v>
      </c>
      <c r="L122" s="92">
        <v>0.5</v>
      </c>
      <c r="M122" s="5">
        <v>0</v>
      </c>
      <c r="N122" s="5">
        <v>0.41685023175500002</v>
      </c>
      <c r="O122" s="5">
        <v>0</v>
      </c>
      <c r="P122" s="5">
        <v>0</v>
      </c>
      <c r="Q122" s="47">
        <v>0</v>
      </c>
      <c r="R122" s="5">
        <v>0</v>
      </c>
      <c r="S122" s="5">
        <v>1.299304290814</v>
      </c>
      <c r="T122" s="5">
        <v>0</v>
      </c>
      <c r="U122" s="5">
        <v>0</v>
      </c>
      <c r="V122" s="47">
        <v>0</v>
      </c>
      <c r="W122" s="5">
        <v>0</v>
      </c>
      <c r="X122" s="5">
        <v>1.716154522569</v>
      </c>
      <c r="Y122" s="5">
        <v>0</v>
      </c>
      <c r="Z122" s="5">
        <v>0</v>
      </c>
      <c r="AA122" s="47">
        <v>0</v>
      </c>
    </row>
    <row r="123" spans="1:27">
      <c r="A123" s="1" t="s">
        <v>532</v>
      </c>
      <c r="B123" s="1" t="s">
        <v>533</v>
      </c>
      <c r="C123" s="1" t="s">
        <v>534</v>
      </c>
      <c r="D123" s="1" t="s">
        <v>53</v>
      </c>
      <c r="E123" s="44" t="s">
        <v>535</v>
      </c>
      <c r="F123" s="55">
        <v>0.4</v>
      </c>
      <c r="G123" s="5">
        <v>4.6681290979500005</v>
      </c>
      <c r="H123" s="5">
        <v>1.6259500647410001</v>
      </c>
      <c r="I123" s="5">
        <v>3.042179033209</v>
      </c>
      <c r="J123" s="5">
        <v>-6.6244784698542087</v>
      </c>
      <c r="K123" s="5">
        <v>2.8140156057183252</v>
      </c>
      <c r="L123" s="92">
        <v>0.5</v>
      </c>
      <c r="M123" s="5">
        <v>0</v>
      </c>
      <c r="N123" s="5">
        <v>1.6259500647410001</v>
      </c>
      <c r="O123" s="5">
        <v>0</v>
      </c>
      <c r="P123" s="5">
        <v>0</v>
      </c>
      <c r="Q123" s="47">
        <v>0</v>
      </c>
      <c r="R123" s="5">
        <v>0</v>
      </c>
      <c r="S123" s="5">
        <v>3.042179033209</v>
      </c>
      <c r="T123" s="5">
        <v>0</v>
      </c>
      <c r="U123" s="5">
        <v>0</v>
      </c>
      <c r="V123" s="47">
        <v>0</v>
      </c>
      <c r="W123" s="5">
        <v>0</v>
      </c>
      <c r="X123" s="5">
        <v>4.6681290979500005</v>
      </c>
      <c r="Y123" s="5">
        <v>0</v>
      </c>
      <c r="Z123" s="5">
        <v>0</v>
      </c>
      <c r="AA123" s="47">
        <v>0</v>
      </c>
    </row>
    <row r="124" spans="1:27">
      <c r="A124" s="1" t="s">
        <v>536</v>
      </c>
      <c r="B124" s="1" t="s">
        <v>537</v>
      </c>
      <c r="C124" s="1" t="s">
        <v>538</v>
      </c>
      <c r="D124" s="1" t="s">
        <v>237</v>
      </c>
      <c r="E124" s="44" t="s">
        <v>539</v>
      </c>
      <c r="F124" s="55">
        <v>0.09</v>
      </c>
      <c r="G124" s="5">
        <v>279.59272865969996</v>
      </c>
      <c r="H124" s="5">
        <v>117.93817475188</v>
      </c>
      <c r="I124" s="5">
        <v>161.65455390781997</v>
      </c>
      <c r="J124" s="5">
        <v>118.60404931381463</v>
      </c>
      <c r="K124" s="5">
        <v>149.53046236473349</v>
      </c>
      <c r="L124" s="92">
        <v>0</v>
      </c>
      <c r="M124" s="5">
        <v>117.93817475188</v>
      </c>
      <c r="N124" s="5">
        <v>0</v>
      </c>
      <c r="O124" s="5">
        <v>0</v>
      </c>
      <c r="P124" s="5">
        <v>0</v>
      </c>
      <c r="Q124" s="47">
        <v>0</v>
      </c>
      <c r="R124" s="5">
        <v>161.65455390781997</v>
      </c>
      <c r="S124" s="5">
        <v>0</v>
      </c>
      <c r="T124" s="5">
        <v>0</v>
      </c>
      <c r="U124" s="5">
        <v>0</v>
      </c>
      <c r="V124" s="47">
        <v>0</v>
      </c>
      <c r="W124" s="5">
        <v>279.59272865969996</v>
      </c>
      <c r="X124" s="5">
        <v>0</v>
      </c>
      <c r="Y124" s="5">
        <v>0</v>
      </c>
      <c r="Z124" s="5">
        <v>0</v>
      </c>
      <c r="AA124" s="47">
        <v>0</v>
      </c>
    </row>
    <row r="125" spans="1:27">
      <c r="A125" s="1" t="s">
        <v>540</v>
      </c>
      <c r="B125" s="1" t="s">
        <v>541</v>
      </c>
      <c r="C125" s="1" t="s">
        <v>542</v>
      </c>
      <c r="D125" s="1" t="s">
        <v>79</v>
      </c>
      <c r="E125" s="44" t="s">
        <v>543</v>
      </c>
      <c r="F125" s="55">
        <v>0.01</v>
      </c>
      <c r="G125" s="5">
        <v>29.351722058269001</v>
      </c>
      <c r="H125" s="5">
        <v>14.233622478731</v>
      </c>
      <c r="I125" s="5">
        <v>15.118099579538001</v>
      </c>
      <c r="J125" s="5">
        <v>8.7626732072659106</v>
      </c>
      <c r="K125" s="5">
        <v>13.984242111072652</v>
      </c>
      <c r="L125" s="92">
        <v>0</v>
      </c>
      <c r="M125" s="5">
        <v>0</v>
      </c>
      <c r="N125" s="5">
        <v>0</v>
      </c>
      <c r="O125" s="5">
        <v>14.233622478731</v>
      </c>
      <c r="P125" s="5">
        <v>0</v>
      </c>
      <c r="Q125" s="47">
        <v>0</v>
      </c>
      <c r="R125" s="5">
        <v>0</v>
      </c>
      <c r="S125" s="5">
        <v>0</v>
      </c>
      <c r="T125" s="5">
        <v>15.118099579538001</v>
      </c>
      <c r="U125" s="5">
        <v>0</v>
      </c>
      <c r="V125" s="47">
        <v>0</v>
      </c>
      <c r="W125" s="5">
        <v>0</v>
      </c>
      <c r="X125" s="5">
        <v>0</v>
      </c>
      <c r="Y125" s="5">
        <v>29.351722058269001</v>
      </c>
      <c r="Z125" s="5">
        <v>0</v>
      </c>
      <c r="AA125" s="47">
        <v>0</v>
      </c>
    </row>
    <row r="126" spans="1:27">
      <c r="A126" s="1" t="s">
        <v>544</v>
      </c>
      <c r="B126" s="1" t="s">
        <v>545</v>
      </c>
      <c r="C126" s="1" t="s">
        <v>546</v>
      </c>
      <c r="D126" s="1" t="s">
        <v>53</v>
      </c>
      <c r="E126" s="44" t="s">
        <v>547</v>
      </c>
      <c r="F126" s="55">
        <v>0.4</v>
      </c>
      <c r="G126" s="5">
        <v>5.8022262119060004</v>
      </c>
      <c r="H126" s="5">
        <v>2.0224894870470003</v>
      </c>
      <c r="I126" s="5">
        <v>3.7797367248590001</v>
      </c>
      <c r="J126" s="5">
        <v>-26.590869841119286</v>
      </c>
      <c r="K126" s="5">
        <v>3.4962564704945751</v>
      </c>
      <c r="L126" s="92">
        <v>0.5</v>
      </c>
      <c r="M126" s="5">
        <v>0</v>
      </c>
      <c r="N126" s="5">
        <v>2.0224894870470003</v>
      </c>
      <c r="O126" s="5">
        <v>0</v>
      </c>
      <c r="P126" s="5">
        <v>0</v>
      </c>
      <c r="Q126" s="47">
        <v>0</v>
      </c>
      <c r="R126" s="5">
        <v>0</v>
      </c>
      <c r="S126" s="5">
        <v>3.7797367248590001</v>
      </c>
      <c r="T126" s="5">
        <v>0</v>
      </c>
      <c r="U126" s="5">
        <v>0</v>
      </c>
      <c r="V126" s="47">
        <v>0</v>
      </c>
      <c r="W126" s="5">
        <v>0</v>
      </c>
      <c r="X126" s="5">
        <v>5.8022262119060004</v>
      </c>
      <c r="Y126" s="5">
        <v>0</v>
      </c>
      <c r="Z126" s="5">
        <v>0</v>
      </c>
      <c r="AA126" s="47">
        <v>0</v>
      </c>
    </row>
    <row r="127" spans="1:27">
      <c r="A127" s="1" t="s">
        <v>548</v>
      </c>
      <c r="B127" s="1" t="s">
        <v>549</v>
      </c>
      <c r="C127" s="1" t="s">
        <v>550</v>
      </c>
      <c r="D127" s="1" t="s">
        <v>53</v>
      </c>
      <c r="E127" s="44" t="s">
        <v>551</v>
      </c>
      <c r="F127" s="55">
        <v>0.4</v>
      </c>
      <c r="G127" s="5">
        <v>2.5928593903849997</v>
      </c>
      <c r="H127" s="5">
        <v>0.82782603239499997</v>
      </c>
      <c r="I127" s="5">
        <v>1.7650333579899999</v>
      </c>
      <c r="J127" s="5">
        <v>-15.274735841303768</v>
      </c>
      <c r="K127" s="5">
        <v>1.63265585614075</v>
      </c>
      <c r="L127" s="92">
        <v>0.5</v>
      </c>
      <c r="M127" s="5">
        <v>0</v>
      </c>
      <c r="N127" s="5">
        <v>0.82782603239499997</v>
      </c>
      <c r="O127" s="5">
        <v>0</v>
      </c>
      <c r="P127" s="5">
        <v>0</v>
      </c>
      <c r="Q127" s="47">
        <v>0</v>
      </c>
      <c r="R127" s="5">
        <v>0</v>
      </c>
      <c r="S127" s="5">
        <v>1.7650333579899999</v>
      </c>
      <c r="T127" s="5">
        <v>0</v>
      </c>
      <c r="U127" s="5">
        <v>0</v>
      </c>
      <c r="V127" s="47">
        <v>0</v>
      </c>
      <c r="W127" s="5">
        <v>0</v>
      </c>
      <c r="X127" s="5">
        <v>2.5928593903849997</v>
      </c>
      <c r="Y127" s="5">
        <v>0</v>
      </c>
      <c r="Z127" s="5">
        <v>0</v>
      </c>
      <c r="AA127" s="47">
        <v>0</v>
      </c>
    </row>
    <row r="128" spans="1:27">
      <c r="A128" s="1" t="s">
        <v>552</v>
      </c>
      <c r="B128" s="1" t="s">
        <v>553</v>
      </c>
      <c r="C128" s="1" t="s">
        <v>554</v>
      </c>
      <c r="D128" s="1" t="s">
        <v>53</v>
      </c>
      <c r="E128" s="44" t="s">
        <v>555</v>
      </c>
      <c r="F128" s="55">
        <v>0.4</v>
      </c>
      <c r="G128" s="5">
        <v>5.0866281592650004</v>
      </c>
      <c r="H128" s="5">
        <v>1.6987311746420002</v>
      </c>
      <c r="I128" s="5">
        <v>3.387896984623</v>
      </c>
      <c r="J128" s="5">
        <v>-6.3895674092149166</v>
      </c>
      <c r="K128" s="5">
        <v>3.1338047107762752</v>
      </c>
      <c r="L128" s="92">
        <v>0.5</v>
      </c>
      <c r="M128" s="5">
        <v>0</v>
      </c>
      <c r="N128" s="5">
        <v>1.6987311746420002</v>
      </c>
      <c r="O128" s="5">
        <v>0</v>
      </c>
      <c r="P128" s="5">
        <v>0</v>
      </c>
      <c r="Q128" s="47">
        <v>0</v>
      </c>
      <c r="R128" s="5">
        <v>0</v>
      </c>
      <c r="S128" s="5">
        <v>3.387896984623</v>
      </c>
      <c r="T128" s="5">
        <v>0</v>
      </c>
      <c r="U128" s="5">
        <v>0</v>
      </c>
      <c r="V128" s="47">
        <v>0</v>
      </c>
      <c r="W128" s="5">
        <v>0</v>
      </c>
      <c r="X128" s="5">
        <v>5.0866281592650004</v>
      </c>
      <c r="Y128" s="5">
        <v>0</v>
      </c>
      <c r="Z128" s="5">
        <v>0</v>
      </c>
      <c r="AA128" s="47">
        <v>0</v>
      </c>
    </row>
    <row r="129" spans="1:27">
      <c r="A129" s="1" t="s">
        <v>1673</v>
      </c>
      <c r="B129" s="1" t="s">
        <v>1674</v>
      </c>
      <c r="C129" s="1" t="s">
        <v>1487</v>
      </c>
      <c r="D129" s="1" t="s">
        <v>53</v>
      </c>
      <c r="E129" s="44" t="s">
        <v>1675</v>
      </c>
      <c r="F129" s="55">
        <v>0.4</v>
      </c>
      <c r="G129" s="5">
        <v>2.8383348794870003</v>
      </c>
      <c r="H129" s="5">
        <v>1.0042151790280001</v>
      </c>
      <c r="I129" s="5">
        <v>1.834119700459</v>
      </c>
      <c r="J129" s="5">
        <v>-7.023477054608116</v>
      </c>
      <c r="K129" s="5">
        <v>1.6965607229245752</v>
      </c>
      <c r="L129" s="92">
        <v>0.5</v>
      </c>
      <c r="M129" s="5">
        <v>0</v>
      </c>
      <c r="N129" s="5">
        <v>1.0042151790280001</v>
      </c>
      <c r="O129" s="5">
        <v>0</v>
      </c>
      <c r="P129" s="5">
        <v>0</v>
      </c>
      <c r="Q129" s="47">
        <v>0</v>
      </c>
      <c r="R129" s="5">
        <v>0</v>
      </c>
      <c r="S129" s="5">
        <v>1.834119700459</v>
      </c>
      <c r="T129" s="5">
        <v>0</v>
      </c>
      <c r="U129" s="5">
        <v>0</v>
      </c>
      <c r="V129" s="47">
        <v>0</v>
      </c>
      <c r="W129" s="5">
        <v>0</v>
      </c>
      <c r="X129" s="5">
        <v>2.8383348794870003</v>
      </c>
      <c r="Y129" s="5">
        <v>0</v>
      </c>
      <c r="Z129" s="5">
        <v>0</v>
      </c>
      <c r="AA129" s="47">
        <v>0</v>
      </c>
    </row>
    <row r="130" spans="1:27">
      <c r="A130" s="1" t="s">
        <v>556</v>
      </c>
      <c r="B130" s="1" t="s">
        <v>557</v>
      </c>
      <c r="C130" s="1" t="s">
        <v>558</v>
      </c>
      <c r="D130" s="1" t="s">
        <v>53</v>
      </c>
      <c r="E130" s="44" t="s">
        <v>559</v>
      </c>
      <c r="F130" s="55">
        <v>0.4</v>
      </c>
      <c r="G130" s="5">
        <v>3.6195001308279995</v>
      </c>
      <c r="H130" s="5">
        <v>1.2471867768530001</v>
      </c>
      <c r="I130" s="5">
        <v>2.3723133539749997</v>
      </c>
      <c r="J130" s="5">
        <v>-2.3703730569336585</v>
      </c>
      <c r="K130" s="5">
        <v>2.1943898524268746</v>
      </c>
      <c r="L130" s="92">
        <v>0.49979499999999999</v>
      </c>
      <c r="M130" s="5">
        <v>0</v>
      </c>
      <c r="N130" s="5">
        <v>1.2471867768530001</v>
      </c>
      <c r="O130" s="5">
        <v>0</v>
      </c>
      <c r="P130" s="5">
        <v>0</v>
      </c>
      <c r="Q130" s="47">
        <v>0</v>
      </c>
      <c r="R130" s="5">
        <v>0</v>
      </c>
      <c r="S130" s="5">
        <v>2.3723133539749997</v>
      </c>
      <c r="T130" s="5">
        <v>0</v>
      </c>
      <c r="U130" s="5">
        <v>0</v>
      </c>
      <c r="V130" s="47">
        <v>0</v>
      </c>
      <c r="W130" s="5">
        <v>0</v>
      </c>
      <c r="X130" s="5">
        <v>3.6195001308279995</v>
      </c>
      <c r="Y130" s="5">
        <v>0</v>
      </c>
      <c r="Z130" s="5">
        <v>0</v>
      </c>
      <c r="AA130" s="47">
        <v>0</v>
      </c>
    </row>
    <row r="131" spans="1:27">
      <c r="A131" s="1" t="s">
        <v>560</v>
      </c>
      <c r="B131" s="1" t="s">
        <v>561</v>
      </c>
      <c r="C131" s="1" t="s">
        <v>562</v>
      </c>
      <c r="D131" s="1" t="s">
        <v>53</v>
      </c>
      <c r="E131" s="44" t="s">
        <v>563</v>
      </c>
      <c r="F131" s="55">
        <v>0.4</v>
      </c>
      <c r="G131" s="5">
        <v>2.631826440028</v>
      </c>
      <c r="H131" s="5">
        <v>0.86064816519199994</v>
      </c>
      <c r="I131" s="5">
        <v>1.7711782748360001</v>
      </c>
      <c r="J131" s="5">
        <v>-8.2469078235404663</v>
      </c>
      <c r="K131" s="5">
        <v>1.6383399042233002</v>
      </c>
      <c r="L131" s="92">
        <v>0.5</v>
      </c>
      <c r="M131" s="5">
        <v>0</v>
      </c>
      <c r="N131" s="5">
        <v>0.86064816519199994</v>
      </c>
      <c r="O131" s="5">
        <v>0</v>
      </c>
      <c r="P131" s="5">
        <v>0</v>
      </c>
      <c r="Q131" s="47">
        <v>0</v>
      </c>
      <c r="R131" s="5">
        <v>0</v>
      </c>
      <c r="S131" s="5">
        <v>1.7711782748360001</v>
      </c>
      <c r="T131" s="5">
        <v>0</v>
      </c>
      <c r="U131" s="5">
        <v>0</v>
      </c>
      <c r="V131" s="47">
        <v>0</v>
      </c>
      <c r="W131" s="5">
        <v>0</v>
      </c>
      <c r="X131" s="5">
        <v>2.631826440028</v>
      </c>
      <c r="Y131" s="5">
        <v>0</v>
      </c>
      <c r="Z131" s="5">
        <v>0</v>
      </c>
      <c r="AA131" s="47">
        <v>0</v>
      </c>
    </row>
    <row r="132" spans="1:27">
      <c r="A132" s="1" t="s">
        <v>564</v>
      </c>
      <c r="B132" s="1" t="s">
        <v>565</v>
      </c>
      <c r="C132" s="1" t="s">
        <v>566</v>
      </c>
      <c r="D132" s="1" t="s">
        <v>103</v>
      </c>
      <c r="E132" s="44" t="s">
        <v>567</v>
      </c>
      <c r="F132" s="55">
        <v>0.49</v>
      </c>
      <c r="G132" s="5">
        <v>90.767749363283997</v>
      </c>
      <c r="H132" s="5">
        <v>37.257601685349002</v>
      </c>
      <c r="I132" s="5">
        <v>53.510147677934995</v>
      </c>
      <c r="J132" s="5">
        <v>9.951393061138651</v>
      </c>
      <c r="K132" s="5">
        <v>49.496886602089873</v>
      </c>
      <c r="L132" s="92">
        <v>0</v>
      </c>
      <c r="M132" s="5">
        <v>33.386591883058998</v>
      </c>
      <c r="N132" s="5">
        <v>3.8710098022900001</v>
      </c>
      <c r="O132" s="5">
        <v>0</v>
      </c>
      <c r="P132" s="5">
        <v>0</v>
      </c>
      <c r="Q132" s="47">
        <v>0</v>
      </c>
      <c r="R132" s="5">
        <v>46.108314438038995</v>
      </c>
      <c r="S132" s="5">
        <v>7.4018332398960007</v>
      </c>
      <c r="T132" s="5">
        <v>0</v>
      </c>
      <c r="U132" s="5">
        <v>0</v>
      </c>
      <c r="V132" s="47">
        <v>0</v>
      </c>
      <c r="W132" s="5">
        <v>79.494906321098</v>
      </c>
      <c r="X132" s="5">
        <v>11.272843042186</v>
      </c>
      <c r="Y132" s="5">
        <v>0</v>
      </c>
      <c r="Z132" s="5">
        <v>0</v>
      </c>
      <c r="AA132" s="47">
        <v>0</v>
      </c>
    </row>
    <row r="133" spans="1:27">
      <c r="A133" s="1" t="s">
        <v>568</v>
      </c>
      <c r="B133" s="1" t="s">
        <v>569</v>
      </c>
      <c r="C133" s="1" t="s">
        <v>570</v>
      </c>
      <c r="D133" s="1" t="s">
        <v>53</v>
      </c>
      <c r="E133" s="44" t="s">
        <v>571</v>
      </c>
      <c r="F133" s="55">
        <v>0.4</v>
      </c>
      <c r="G133" s="5">
        <v>4.2312247261889997</v>
      </c>
      <c r="H133" s="5">
        <v>1.415714289771</v>
      </c>
      <c r="I133" s="5">
        <v>2.8155104364180001</v>
      </c>
      <c r="J133" s="5">
        <v>-5.5278660363002086</v>
      </c>
      <c r="K133" s="5">
        <v>2.6043471536866503</v>
      </c>
      <c r="L133" s="92">
        <v>0.5</v>
      </c>
      <c r="M133" s="5">
        <v>0</v>
      </c>
      <c r="N133" s="5">
        <v>1.415714289771</v>
      </c>
      <c r="O133" s="5">
        <v>0</v>
      </c>
      <c r="P133" s="5">
        <v>0</v>
      </c>
      <c r="Q133" s="47">
        <v>0</v>
      </c>
      <c r="R133" s="5">
        <v>0</v>
      </c>
      <c r="S133" s="5">
        <v>2.8155104364180001</v>
      </c>
      <c r="T133" s="5">
        <v>0</v>
      </c>
      <c r="U133" s="5">
        <v>0</v>
      </c>
      <c r="V133" s="47">
        <v>0</v>
      </c>
      <c r="W133" s="5">
        <v>0</v>
      </c>
      <c r="X133" s="5">
        <v>4.2312247261889997</v>
      </c>
      <c r="Y133" s="5">
        <v>0</v>
      </c>
      <c r="Z133" s="5">
        <v>0</v>
      </c>
      <c r="AA133" s="47">
        <v>0</v>
      </c>
    </row>
    <row r="134" spans="1:27">
      <c r="A134" s="1" t="s">
        <v>592</v>
      </c>
      <c r="B134" s="1" t="s">
        <v>593</v>
      </c>
      <c r="C134" s="1" t="s">
        <v>594</v>
      </c>
      <c r="D134" s="1" t="s">
        <v>46</v>
      </c>
      <c r="E134" s="44" t="s">
        <v>595</v>
      </c>
      <c r="F134" s="55">
        <v>0.2</v>
      </c>
      <c r="G134" s="5">
        <v>1156.5559663826079</v>
      </c>
      <c r="H134" s="5">
        <v>168.12009836088401</v>
      </c>
      <c r="I134" s="5">
        <v>988.43586802172399</v>
      </c>
      <c r="J134" s="5">
        <v>-358.61463976241237</v>
      </c>
      <c r="K134" s="5">
        <v>914.30317792009475</v>
      </c>
      <c r="L134" s="92">
        <v>0.26622200000000001</v>
      </c>
      <c r="M134" s="5">
        <v>0</v>
      </c>
      <c r="N134" s="5">
        <v>0</v>
      </c>
      <c r="O134" s="5">
        <v>113.141311841682</v>
      </c>
      <c r="P134" s="5">
        <v>25.392836011137998</v>
      </c>
      <c r="Q134" s="47">
        <v>29.585950508064002</v>
      </c>
      <c r="R134" s="5">
        <v>0</v>
      </c>
      <c r="S134" s="5">
        <v>0</v>
      </c>
      <c r="T134" s="5">
        <v>120.21292356925599</v>
      </c>
      <c r="U134" s="5">
        <v>861.30722747102106</v>
      </c>
      <c r="V134" s="47">
        <v>6.9157169814469999</v>
      </c>
      <c r="W134" s="5">
        <v>0</v>
      </c>
      <c r="X134" s="5">
        <v>0</v>
      </c>
      <c r="Y134" s="5">
        <v>233.35423541093797</v>
      </c>
      <c r="Z134" s="5">
        <v>886.70006348215907</v>
      </c>
      <c r="AA134" s="47">
        <v>36.501667489511</v>
      </c>
    </row>
    <row r="135" spans="1:27">
      <c r="A135" s="1" t="s">
        <v>572</v>
      </c>
      <c r="B135" s="1" t="s">
        <v>573</v>
      </c>
      <c r="C135" s="1" t="s">
        <v>574</v>
      </c>
      <c r="D135" s="1" t="s">
        <v>53</v>
      </c>
      <c r="E135" s="44" t="s">
        <v>575</v>
      </c>
      <c r="F135" s="55">
        <v>0.4</v>
      </c>
      <c r="G135" s="5">
        <v>5.2467804407620005</v>
      </c>
      <c r="H135" s="5">
        <v>1.8564628599290001</v>
      </c>
      <c r="I135" s="5">
        <v>3.3903175808329999</v>
      </c>
      <c r="J135" s="5">
        <v>-16.641366979567827</v>
      </c>
      <c r="K135" s="5">
        <v>3.1360437622705253</v>
      </c>
      <c r="L135" s="92">
        <v>0.5</v>
      </c>
      <c r="M135" s="5">
        <v>0</v>
      </c>
      <c r="N135" s="5">
        <v>1.8564628599290001</v>
      </c>
      <c r="O135" s="5">
        <v>0</v>
      </c>
      <c r="P135" s="5">
        <v>0</v>
      </c>
      <c r="Q135" s="47">
        <v>0</v>
      </c>
      <c r="R135" s="5">
        <v>0</v>
      </c>
      <c r="S135" s="5">
        <v>3.3903175808329999</v>
      </c>
      <c r="T135" s="5">
        <v>0</v>
      </c>
      <c r="U135" s="5">
        <v>0</v>
      </c>
      <c r="V135" s="47">
        <v>0</v>
      </c>
      <c r="W135" s="5">
        <v>0</v>
      </c>
      <c r="X135" s="5">
        <v>5.2467804407620005</v>
      </c>
      <c r="Y135" s="5">
        <v>0</v>
      </c>
      <c r="Z135" s="5">
        <v>0</v>
      </c>
      <c r="AA135" s="47">
        <v>0</v>
      </c>
    </row>
    <row r="136" spans="1:27">
      <c r="A136" s="1" t="s">
        <v>576</v>
      </c>
      <c r="B136" s="1" t="s">
        <v>577</v>
      </c>
      <c r="C136" s="1" t="s">
        <v>578</v>
      </c>
      <c r="D136" s="1" t="s">
        <v>391</v>
      </c>
      <c r="E136" s="44" t="s">
        <v>579</v>
      </c>
      <c r="F136" s="55">
        <v>0.1</v>
      </c>
      <c r="G136" s="5">
        <v>119.248079012704</v>
      </c>
      <c r="H136" s="5">
        <v>49.905403869552003</v>
      </c>
      <c r="I136" s="5">
        <v>69.342675143151993</v>
      </c>
      <c r="J136" s="5">
        <v>48.710963880784973</v>
      </c>
      <c r="K136" s="5">
        <v>64.141974507415597</v>
      </c>
      <c r="L136" s="92">
        <v>0</v>
      </c>
      <c r="M136" s="5">
        <v>46.454277913285999</v>
      </c>
      <c r="N136" s="5">
        <v>0</v>
      </c>
      <c r="O136" s="5">
        <v>3.4511259562659999</v>
      </c>
      <c r="P136" s="5">
        <v>0</v>
      </c>
      <c r="Q136" s="47">
        <v>0</v>
      </c>
      <c r="R136" s="5">
        <v>65.676454953438991</v>
      </c>
      <c r="S136" s="5">
        <v>0</v>
      </c>
      <c r="T136" s="5">
        <v>3.666220189713</v>
      </c>
      <c r="U136" s="5">
        <v>0</v>
      </c>
      <c r="V136" s="47">
        <v>0</v>
      </c>
      <c r="W136" s="5">
        <v>112.130732866725</v>
      </c>
      <c r="X136" s="5">
        <v>0</v>
      </c>
      <c r="Y136" s="5">
        <v>7.1173461459789999</v>
      </c>
      <c r="Z136" s="5">
        <v>0</v>
      </c>
      <c r="AA136" s="47">
        <v>0</v>
      </c>
    </row>
    <row r="137" spans="1:27">
      <c r="A137" s="1" t="s">
        <v>580</v>
      </c>
      <c r="B137" s="1" t="s">
        <v>581</v>
      </c>
      <c r="C137" s="1" t="s">
        <v>582</v>
      </c>
      <c r="D137" s="1" t="s">
        <v>53</v>
      </c>
      <c r="E137" s="44" t="s">
        <v>583</v>
      </c>
      <c r="F137" s="55">
        <v>0.4</v>
      </c>
      <c r="G137" s="5">
        <v>3.4683593819620002</v>
      </c>
      <c r="H137" s="5">
        <v>1.175888577454</v>
      </c>
      <c r="I137" s="5">
        <v>2.292470804508</v>
      </c>
      <c r="J137" s="5">
        <v>-3.5207643022877417</v>
      </c>
      <c r="K137" s="5">
        <v>2.1205354941698999</v>
      </c>
      <c r="L137" s="92">
        <v>0.5</v>
      </c>
      <c r="M137" s="5">
        <v>0</v>
      </c>
      <c r="N137" s="5">
        <v>1.175888577454</v>
      </c>
      <c r="O137" s="5">
        <v>0</v>
      </c>
      <c r="P137" s="5">
        <v>0</v>
      </c>
      <c r="Q137" s="47">
        <v>0</v>
      </c>
      <c r="R137" s="5">
        <v>0</v>
      </c>
      <c r="S137" s="5">
        <v>2.292470804508</v>
      </c>
      <c r="T137" s="5">
        <v>0</v>
      </c>
      <c r="U137" s="5">
        <v>0</v>
      </c>
      <c r="V137" s="47">
        <v>0</v>
      </c>
      <c r="W137" s="5">
        <v>0</v>
      </c>
      <c r="X137" s="5">
        <v>3.4683593819620002</v>
      </c>
      <c r="Y137" s="5">
        <v>0</v>
      </c>
      <c r="Z137" s="5">
        <v>0</v>
      </c>
      <c r="AA137" s="47">
        <v>0</v>
      </c>
    </row>
    <row r="138" spans="1:27">
      <c r="A138" s="1" t="s">
        <v>584</v>
      </c>
      <c r="B138" s="1" t="s">
        <v>585</v>
      </c>
      <c r="C138" s="1" t="s">
        <v>586</v>
      </c>
      <c r="D138" s="1" t="s">
        <v>53</v>
      </c>
      <c r="E138" s="44" t="s">
        <v>587</v>
      </c>
      <c r="F138" s="55">
        <v>0.4</v>
      </c>
      <c r="G138" s="5">
        <v>3.9391180439310003</v>
      </c>
      <c r="H138" s="5">
        <v>1.2257712102010001</v>
      </c>
      <c r="I138" s="5">
        <v>2.7133468337300002</v>
      </c>
      <c r="J138" s="5">
        <v>-6.4524626810952919</v>
      </c>
      <c r="K138" s="5">
        <v>2.5098458212002503</v>
      </c>
      <c r="L138" s="92">
        <v>0.5</v>
      </c>
      <c r="M138" s="5">
        <v>0</v>
      </c>
      <c r="N138" s="5">
        <v>1.2257712102010001</v>
      </c>
      <c r="O138" s="5">
        <v>0</v>
      </c>
      <c r="P138" s="5">
        <v>0</v>
      </c>
      <c r="Q138" s="47">
        <v>0</v>
      </c>
      <c r="R138" s="5">
        <v>0</v>
      </c>
      <c r="S138" s="5">
        <v>2.7133468337300002</v>
      </c>
      <c r="T138" s="5">
        <v>0</v>
      </c>
      <c r="U138" s="5">
        <v>0</v>
      </c>
      <c r="V138" s="47">
        <v>0</v>
      </c>
      <c r="W138" s="5">
        <v>0</v>
      </c>
      <c r="X138" s="5">
        <v>3.9391180439310003</v>
      </c>
      <c r="Y138" s="5">
        <v>0</v>
      </c>
      <c r="Z138" s="5">
        <v>0</v>
      </c>
      <c r="AA138" s="47">
        <v>0</v>
      </c>
    </row>
    <row r="139" spans="1:27">
      <c r="A139" s="1" t="s">
        <v>588</v>
      </c>
      <c r="B139" s="1" t="s">
        <v>589</v>
      </c>
      <c r="C139" s="1" t="s">
        <v>590</v>
      </c>
      <c r="D139" s="1" t="s">
        <v>53</v>
      </c>
      <c r="E139" s="44" t="s">
        <v>591</v>
      </c>
      <c r="F139" s="55">
        <v>0.4</v>
      </c>
      <c r="G139" s="5">
        <v>7.2545947316620003</v>
      </c>
      <c r="H139" s="5">
        <v>3.7396674825260003</v>
      </c>
      <c r="I139" s="5">
        <v>3.514927249136</v>
      </c>
      <c r="J139" s="5">
        <v>-8.7291584976638141</v>
      </c>
      <c r="K139" s="5">
        <v>3.2513077054508002</v>
      </c>
      <c r="L139" s="92">
        <v>0.5</v>
      </c>
      <c r="M139" s="5">
        <v>0</v>
      </c>
      <c r="N139" s="5">
        <v>3.7396674825260003</v>
      </c>
      <c r="O139" s="5">
        <v>0</v>
      </c>
      <c r="P139" s="5">
        <v>0</v>
      </c>
      <c r="Q139" s="47">
        <v>0</v>
      </c>
      <c r="R139" s="5">
        <v>0</v>
      </c>
      <c r="S139" s="5">
        <v>3.514927249136</v>
      </c>
      <c r="T139" s="5">
        <v>0</v>
      </c>
      <c r="U139" s="5">
        <v>0</v>
      </c>
      <c r="V139" s="47">
        <v>0</v>
      </c>
      <c r="W139" s="5">
        <v>0</v>
      </c>
      <c r="X139" s="5">
        <v>7.2545947316620003</v>
      </c>
      <c r="Y139" s="5">
        <v>0</v>
      </c>
      <c r="Z139" s="5">
        <v>0</v>
      </c>
      <c r="AA139" s="47">
        <v>0</v>
      </c>
    </row>
    <row r="140" spans="1:27">
      <c r="A140" s="1" t="s">
        <v>1676</v>
      </c>
      <c r="B140" s="1" t="s">
        <v>1677</v>
      </c>
      <c r="C140" s="1" t="s">
        <v>1678</v>
      </c>
      <c r="D140" s="1" t="s">
        <v>866</v>
      </c>
      <c r="E140" s="44" t="s">
        <v>1679</v>
      </c>
      <c r="F140" s="55">
        <v>0.01</v>
      </c>
      <c r="G140" s="5">
        <v>56.475758999789996</v>
      </c>
      <c r="H140" s="5">
        <v>27.156423513413998</v>
      </c>
      <c r="I140" s="5">
        <v>29.319335486375998</v>
      </c>
      <c r="J140" s="5">
        <v>18.826917309379755</v>
      </c>
      <c r="K140" s="5">
        <v>27.1203853248978</v>
      </c>
      <c r="L140" s="92">
        <v>0</v>
      </c>
      <c r="M140" s="5">
        <v>0</v>
      </c>
      <c r="N140" s="5">
        <v>0</v>
      </c>
      <c r="O140" s="5">
        <v>27.156423513413998</v>
      </c>
      <c r="P140" s="5">
        <v>0</v>
      </c>
      <c r="Q140" s="47">
        <v>0</v>
      </c>
      <c r="R140" s="5">
        <v>0</v>
      </c>
      <c r="S140" s="5">
        <v>0</v>
      </c>
      <c r="T140" s="5">
        <v>29.319335486375998</v>
      </c>
      <c r="U140" s="5">
        <v>0</v>
      </c>
      <c r="V140" s="47">
        <v>0</v>
      </c>
      <c r="W140" s="5">
        <v>0</v>
      </c>
      <c r="X140" s="5">
        <v>0</v>
      </c>
      <c r="Y140" s="5">
        <v>56.475758999789996</v>
      </c>
      <c r="Z140" s="5">
        <v>0</v>
      </c>
      <c r="AA140" s="47">
        <v>0</v>
      </c>
    </row>
    <row r="141" spans="1:27">
      <c r="A141" s="1" t="s">
        <v>596</v>
      </c>
      <c r="B141" s="1" t="s">
        <v>597</v>
      </c>
      <c r="C141" s="1" t="s">
        <v>598</v>
      </c>
      <c r="D141" s="1" t="s">
        <v>270</v>
      </c>
      <c r="E141" s="44" t="s">
        <v>599</v>
      </c>
      <c r="F141" s="55">
        <v>0.3</v>
      </c>
      <c r="G141" s="5">
        <v>129.52732829635499</v>
      </c>
      <c r="H141" s="5">
        <v>53.121671035572007</v>
      </c>
      <c r="I141" s="5">
        <v>76.405657260783002</v>
      </c>
      <c r="J141" s="5">
        <v>57.738332930388829</v>
      </c>
      <c r="K141" s="5">
        <v>70.675232966224286</v>
      </c>
      <c r="L141" s="92">
        <v>0</v>
      </c>
      <c r="M141" s="5">
        <v>45.454727190713001</v>
      </c>
      <c r="N141" s="5">
        <v>7.6669438448590004</v>
      </c>
      <c r="O141" s="5">
        <v>0</v>
      </c>
      <c r="P141" s="5">
        <v>0</v>
      </c>
      <c r="Q141" s="47">
        <v>0</v>
      </c>
      <c r="R141" s="5">
        <v>62.740597480668001</v>
      </c>
      <c r="S141" s="5">
        <v>13.665059780115001</v>
      </c>
      <c r="T141" s="5">
        <v>0</v>
      </c>
      <c r="U141" s="5">
        <v>0</v>
      </c>
      <c r="V141" s="47">
        <v>0</v>
      </c>
      <c r="W141" s="5">
        <v>108.195324671381</v>
      </c>
      <c r="X141" s="5">
        <v>21.332003624974</v>
      </c>
      <c r="Y141" s="5">
        <v>0</v>
      </c>
      <c r="Z141" s="5">
        <v>0</v>
      </c>
      <c r="AA141" s="47">
        <v>0</v>
      </c>
    </row>
    <row r="142" spans="1:27">
      <c r="A142" s="1" t="s">
        <v>600</v>
      </c>
      <c r="B142" s="1" t="s">
        <v>601</v>
      </c>
      <c r="C142" s="1" t="s">
        <v>602</v>
      </c>
      <c r="D142" s="1" t="s">
        <v>53</v>
      </c>
      <c r="E142" s="44" t="s">
        <v>603</v>
      </c>
      <c r="F142" s="55">
        <v>0.4</v>
      </c>
      <c r="G142" s="5">
        <v>3.7768897597910001</v>
      </c>
      <c r="H142" s="5">
        <v>1.09674900619</v>
      </c>
      <c r="I142" s="5">
        <v>2.680140753601</v>
      </c>
      <c r="J142" s="5">
        <v>-28.293585421671626</v>
      </c>
      <c r="K142" s="5">
        <v>2.479130197080925</v>
      </c>
      <c r="L142" s="92">
        <v>0.5</v>
      </c>
      <c r="M142" s="5">
        <v>0</v>
      </c>
      <c r="N142" s="5">
        <v>1.09674900619</v>
      </c>
      <c r="O142" s="5">
        <v>0</v>
      </c>
      <c r="P142" s="5">
        <v>0</v>
      </c>
      <c r="Q142" s="47">
        <v>0</v>
      </c>
      <c r="R142" s="5">
        <v>0</v>
      </c>
      <c r="S142" s="5">
        <v>2.680140753601</v>
      </c>
      <c r="T142" s="5">
        <v>0</v>
      </c>
      <c r="U142" s="5">
        <v>0</v>
      </c>
      <c r="V142" s="47">
        <v>0</v>
      </c>
      <c r="W142" s="5">
        <v>0</v>
      </c>
      <c r="X142" s="5">
        <v>3.7768897597910001</v>
      </c>
      <c r="Y142" s="5">
        <v>0</v>
      </c>
      <c r="Z142" s="5">
        <v>0</v>
      </c>
      <c r="AA142" s="47">
        <v>0</v>
      </c>
    </row>
    <row r="143" spans="1:27">
      <c r="A143" s="1" t="s">
        <v>604</v>
      </c>
      <c r="B143" s="1" t="s">
        <v>605</v>
      </c>
      <c r="C143" s="1" t="s">
        <v>606</v>
      </c>
      <c r="D143" s="1" t="s">
        <v>270</v>
      </c>
      <c r="E143" s="44" t="s">
        <v>607</v>
      </c>
      <c r="F143" s="55">
        <v>0.3</v>
      </c>
      <c r="G143" s="5">
        <v>170.75900987035601</v>
      </c>
      <c r="H143" s="5">
        <v>69.140457949137996</v>
      </c>
      <c r="I143" s="5">
        <v>101.618551921218</v>
      </c>
      <c r="J143" s="5">
        <v>75.147852606252528</v>
      </c>
      <c r="K143" s="5">
        <v>93.997160527126653</v>
      </c>
      <c r="L143" s="92">
        <v>0</v>
      </c>
      <c r="M143" s="5">
        <v>55.515723135439998</v>
      </c>
      <c r="N143" s="5">
        <v>13.624734813698</v>
      </c>
      <c r="O143" s="5">
        <v>0</v>
      </c>
      <c r="P143" s="5">
        <v>0</v>
      </c>
      <c r="Q143" s="47">
        <v>0</v>
      </c>
      <c r="R143" s="5">
        <v>77.981471878788994</v>
      </c>
      <c r="S143" s="5">
        <v>23.637080042429002</v>
      </c>
      <c r="T143" s="5">
        <v>0</v>
      </c>
      <c r="U143" s="5">
        <v>0</v>
      </c>
      <c r="V143" s="47">
        <v>0</v>
      </c>
      <c r="W143" s="5">
        <v>133.49719501422899</v>
      </c>
      <c r="X143" s="5">
        <v>37.261814856127003</v>
      </c>
      <c r="Y143" s="5">
        <v>0</v>
      </c>
      <c r="Z143" s="5">
        <v>0</v>
      </c>
      <c r="AA143" s="47">
        <v>0</v>
      </c>
    </row>
    <row r="144" spans="1:27">
      <c r="A144" s="1" t="s">
        <v>608</v>
      </c>
      <c r="B144" s="1" t="s">
        <v>609</v>
      </c>
      <c r="C144" s="1" t="s">
        <v>610</v>
      </c>
      <c r="D144" s="1" t="s">
        <v>124</v>
      </c>
      <c r="E144" s="44" t="s">
        <v>612</v>
      </c>
      <c r="F144" s="55">
        <v>0.49</v>
      </c>
      <c r="G144" s="5">
        <v>55.292191519767002</v>
      </c>
      <c r="H144" s="5">
        <v>22.250579822232002</v>
      </c>
      <c r="I144" s="5">
        <v>33.041611697535004</v>
      </c>
      <c r="J144" s="5">
        <v>7.5111558032907908</v>
      </c>
      <c r="K144" s="5">
        <v>30.563490820219879</v>
      </c>
      <c r="L144" s="92">
        <v>0</v>
      </c>
      <c r="M144" s="5">
        <v>20.085002003694001</v>
      </c>
      <c r="N144" s="5">
        <v>2.1655778185379999</v>
      </c>
      <c r="O144" s="5">
        <v>0</v>
      </c>
      <c r="P144" s="5">
        <v>0</v>
      </c>
      <c r="Q144" s="47">
        <v>0</v>
      </c>
      <c r="R144" s="5">
        <v>28.737925269981002</v>
      </c>
      <c r="S144" s="5">
        <v>4.3036864275540001</v>
      </c>
      <c r="T144" s="5">
        <v>0</v>
      </c>
      <c r="U144" s="5">
        <v>0</v>
      </c>
      <c r="V144" s="47">
        <v>0</v>
      </c>
      <c r="W144" s="5">
        <v>48.822927273675006</v>
      </c>
      <c r="X144" s="5">
        <v>6.469264246092</v>
      </c>
      <c r="Y144" s="5">
        <v>0</v>
      </c>
      <c r="Z144" s="5">
        <v>0</v>
      </c>
      <c r="AA144" s="47">
        <v>0</v>
      </c>
    </row>
    <row r="145" spans="1:27">
      <c r="A145" s="1" t="s">
        <v>613</v>
      </c>
      <c r="B145" s="1" t="s">
        <v>614</v>
      </c>
      <c r="C145" s="1" t="s">
        <v>615</v>
      </c>
      <c r="D145" s="1" t="s">
        <v>53</v>
      </c>
      <c r="E145" s="44" t="s">
        <v>616</v>
      </c>
      <c r="F145" s="55">
        <v>0.4</v>
      </c>
      <c r="G145" s="5">
        <v>2.9313048890109998</v>
      </c>
      <c r="H145" s="5">
        <v>1.0207478960859999</v>
      </c>
      <c r="I145" s="5">
        <v>1.9105569929249999</v>
      </c>
      <c r="J145" s="5">
        <v>-8.9349839428700601</v>
      </c>
      <c r="K145" s="5">
        <v>1.767265218455625</v>
      </c>
      <c r="L145" s="92">
        <v>0.5</v>
      </c>
      <c r="M145" s="5">
        <v>0</v>
      </c>
      <c r="N145" s="5">
        <v>1.0207478960859999</v>
      </c>
      <c r="O145" s="5">
        <v>0</v>
      </c>
      <c r="P145" s="5">
        <v>0</v>
      </c>
      <c r="Q145" s="47">
        <v>0</v>
      </c>
      <c r="R145" s="5">
        <v>0</v>
      </c>
      <c r="S145" s="5">
        <v>1.9105569929249999</v>
      </c>
      <c r="T145" s="5">
        <v>0</v>
      </c>
      <c r="U145" s="5">
        <v>0</v>
      </c>
      <c r="V145" s="47">
        <v>0</v>
      </c>
      <c r="W145" s="5">
        <v>0</v>
      </c>
      <c r="X145" s="5">
        <v>2.9313048890109998</v>
      </c>
      <c r="Y145" s="5">
        <v>0</v>
      </c>
      <c r="Z145" s="5">
        <v>0</v>
      </c>
      <c r="AA145" s="47">
        <v>0</v>
      </c>
    </row>
    <row r="146" spans="1:27">
      <c r="A146" s="1" t="s">
        <v>617</v>
      </c>
      <c r="B146" s="1" t="s">
        <v>618</v>
      </c>
      <c r="C146" s="1" t="s">
        <v>619</v>
      </c>
      <c r="D146" s="1" t="s">
        <v>270</v>
      </c>
      <c r="E146" s="44" t="s">
        <v>620</v>
      </c>
      <c r="F146" s="55">
        <v>0.3</v>
      </c>
      <c r="G146" s="5">
        <v>95.062281545187005</v>
      </c>
      <c r="H146" s="5">
        <v>38.452810995483006</v>
      </c>
      <c r="I146" s="5">
        <v>56.609470549704</v>
      </c>
      <c r="J146" s="5">
        <v>-2.9614846685604586</v>
      </c>
      <c r="K146" s="5">
        <v>52.363760258476205</v>
      </c>
      <c r="L146" s="92">
        <v>4.9714000000000001E-2</v>
      </c>
      <c r="M146" s="5">
        <v>27.696073688790001</v>
      </c>
      <c r="N146" s="5">
        <v>10.756737306693001</v>
      </c>
      <c r="O146" s="5">
        <v>0</v>
      </c>
      <c r="P146" s="5">
        <v>0</v>
      </c>
      <c r="Q146" s="47">
        <v>0</v>
      </c>
      <c r="R146" s="5">
        <v>37.865898028415998</v>
      </c>
      <c r="S146" s="5">
        <v>18.743572521288002</v>
      </c>
      <c r="T146" s="5">
        <v>0</v>
      </c>
      <c r="U146" s="5">
        <v>0</v>
      </c>
      <c r="V146" s="47">
        <v>0</v>
      </c>
      <c r="W146" s="5">
        <v>65.561971717206006</v>
      </c>
      <c r="X146" s="5">
        <v>29.500309827981003</v>
      </c>
      <c r="Y146" s="5">
        <v>0</v>
      </c>
      <c r="Z146" s="5">
        <v>0</v>
      </c>
      <c r="AA146" s="47">
        <v>0</v>
      </c>
    </row>
    <row r="147" spans="1:27">
      <c r="A147" s="1" t="s">
        <v>621</v>
      </c>
      <c r="B147" s="1" t="s">
        <v>622</v>
      </c>
      <c r="C147" s="1" t="s">
        <v>623</v>
      </c>
      <c r="D147" s="1" t="s">
        <v>237</v>
      </c>
      <c r="E147" s="44" t="s">
        <v>624</v>
      </c>
      <c r="F147" s="55">
        <v>0.09</v>
      </c>
      <c r="G147" s="5">
        <v>190.81843090398701</v>
      </c>
      <c r="H147" s="5">
        <v>80.764214714432995</v>
      </c>
      <c r="I147" s="5">
        <v>110.05421618955401</v>
      </c>
      <c r="J147" s="5">
        <v>66.220400016653471</v>
      </c>
      <c r="K147" s="5">
        <v>101.80014997533746</v>
      </c>
      <c r="L147" s="92">
        <v>0</v>
      </c>
      <c r="M147" s="5">
        <v>80.764214714432995</v>
      </c>
      <c r="N147" s="5">
        <v>0</v>
      </c>
      <c r="O147" s="5">
        <v>0</v>
      </c>
      <c r="P147" s="5">
        <v>0</v>
      </c>
      <c r="Q147" s="47">
        <v>0</v>
      </c>
      <c r="R147" s="5">
        <v>110.05421618955401</v>
      </c>
      <c r="S147" s="5">
        <v>0</v>
      </c>
      <c r="T147" s="5">
        <v>0</v>
      </c>
      <c r="U147" s="5">
        <v>0</v>
      </c>
      <c r="V147" s="47">
        <v>0</v>
      </c>
      <c r="W147" s="5">
        <v>190.81843090398701</v>
      </c>
      <c r="X147" s="5">
        <v>0</v>
      </c>
      <c r="Y147" s="5">
        <v>0</v>
      </c>
      <c r="Z147" s="5">
        <v>0</v>
      </c>
      <c r="AA147" s="47">
        <v>0</v>
      </c>
    </row>
    <row r="148" spans="1:27">
      <c r="A148" s="1" t="s">
        <v>625</v>
      </c>
      <c r="B148" s="1" t="s">
        <v>626</v>
      </c>
      <c r="C148" s="1" t="s">
        <v>627</v>
      </c>
      <c r="D148" s="1" t="s">
        <v>79</v>
      </c>
      <c r="E148" s="44" t="s">
        <v>628</v>
      </c>
      <c r="F148" s="55">
        <v>0.01</v>
      </c>
      <c r="G148" s="5">
        <v>25.85753983144</v>
      </c>
      <c r="H148" s="5">
        <v>12.525961517015</v>
      </c>
      <c r="I148" s="5">
        <v>13.331578314425</v>
      </c>
      <c r="J148" s="5">
        <v>6.6460588956385243</v>
      </c>
      <c r="K148" s="5">
        <v>12.331709940843126</v>
      </c>
      <c r="L148" s="92">
        <v>0</v>
      </c>
      <c r="M148" s="5">
        <v>0</v>
      </c>
      <c r="N148" s="5">
        <v>0</v>
      </c>
      <c r="O148" s="5">
        <v>12.525961517015</v>
      </c>
      <c r="P148" s="5">
        <v>0</v>
      </c>
      <c r="Q148" s="47">
        <v>0</v>
      </c>
      <c r="R148" s="5">
        <v>0</v>
      </c>
      <c r="S148" s="5">
        <v>0</v>
      </c>
      <c r="T148" s="5">
        <v>13.331578314425</v>
      </c>
      <c r="U148" s="5">
        <v>0</v>
      </c>
      <c r="V148" s="47">
        <v>0</v>
      </c>
      <c r="W148" s="5">
        <v>0</v>
      </c>
      <c r="X148" s="5">
        <v>0</v>
      </c>
      <c r="Y148" s="5">
        <v>25.85753983144</v>
      </c>
      <c r="Z148" s="5">
        <v>0</v>
      </c>
      <c r="AA148" s="47">
        <v>0</v>
      </c>
    </row>
    <row r="149" spans="1:27">
      <c r="A149" s="1" t="s">
        <v>629</v>
      </c>
      <c r="B149" s="1" t="s">
        <v>630</v>
      </c>
      <c r="C149" s="1" t="s">
        <v>631</v>
      </c>
      <c r="D149" s="1" t="s">
        <v>53</v>
      </c>
      <c r="E149" s="44" t="s">
        <v>632</v>
      </c>
      <c r="F149" s="55">
        <v>0.4</v>
      </c>
      <c r="G149" s="5">
        <v>2.4056680869829998</v>
      </c>
      <c r="H149" s="5">
        <v>0.785267795697</v>
      </c>
      <c r="I149" s="5">
        <v>1.620400291286</v>
      </c>
      <c r="J149" s="5">
        <v>-12.013323536614857</v>
      </c>
      <c r="K149" s="5">
        <v>1.4988702694395502</v>
      </c>
      <c r="L149" s="92">
        <v>0.5</v>
      </c>
      <c r="M149" s="5">
        <v>0</v>
      </c>
      <c r="N149" s="5">
        <v>0.785267795697</v>
      </c>
      <c r="O149" s="5">
        <v>0</v>
      </c>
      <c r="P149" s="5">
        <v>0</v>
      </c>
      <c r="Q149" s="47">
        <v>0</v>
      </c>
      <c r="R149" s="5">
        <v>0</v>
      </c>
      <c r="S149" s="5">
        <v>1.620400291286</v>
      </c>
      <c r="T149" s="5">
        <v>0</v>
      </c>
      <c r="U149" s="5">
        <v>0</v>
      </c>
      <c r="V149" s="47">
        <v>0</v>
      </c>
      <c r="W149" s="5">
        <v>0</v>
      </c>
      <c r="X149" s="5">
        <v>2.4056680869829998</v>
      </c>
      <c r="Y149" s="5">
        <v>0</v>
      </c>
      <c r="Z149" s="5">
        <v>0</v>
      </c>
      <c r="AA149" s="47">
        <v>0</v>
      </c>
    </row>
    <row r="150" spans="1:27">
      <c r="A150" s="1" t="s">
        <v>633</v>
      </c>
      <c r="B150" s="1" t="s">
        <v>634</v>
      </c>
      <c r="C150" s="1" t="s">
        <v>635</v>
      </c>
      <c r="D150" s="1" t="s">
        <v>93</v>
      </c>
      <c r="E150" s="44" t="s">
        <v>636</v>
      </c>
      <c r="F150" s="55">
        <v>0.3</v>
      </c>
      <c r="G150" s="5">
        <v>126.02357012641099</v>
      </c>
      <c r="H150" s="5">
        <v>50.988373449686001</v>
      </c>
      <c r="I150" s="5">
        <v>75.035196676724993</v>
      </c>
      <c r="J150" s="5">
        <v>55.21971106993486</v>
      </c>
      <c r="K150" s="5">
        <v>69.407556925970624</v>
      </c>
      <c r="L150" s="92">
        <v>0</v>
      </c>
      <c r="M150" s="5">
        <v>41.909492336687002</v>
      </c>
      <c r="N150" s="5">
        <v>9.0788811129989995</v>
      </c>
      <c r="O150" s="5">
        <v>0</v>
      </c>
      <c r="P150" s="5">
        <v>0</v>
      </c>
      <c r="Q150" s="47">
        <v>0</v>
      </c>
      <c r="R150" s="5">
        <v>58.793879548456999</v>
      </c>
      <c r="S150" s="5">
        <v>16.241317128268001</v>
      </c>
      <c r="T150" s="5">
        <v>0</v>
      </c>
      <c r="U150" s="5">
        <v>0</v>
      </c>
      <c r="V150" s="47">
        <v>0</v>
      </c>
      <c r="W150" s="5">
        <v>100.70337188514401</v>
      </c>
      <c r="X150" s="5">
        <v>25.320198241267001</v>
      </c>
      <c r="Y150" s="5">
        <v>0</v>
      </c>
      <c r="Z150" s="5">
        <v>0</v>
      </c>
      <c r="AA150" s="47">
        <v>0</v>
      </c>
    </row>
    <row r="151" spans="1:27">
      <c r="A151" s="1" t="s">
        <v>637</v>
      </c>
      <c r="B151" s="1" t="s">
        <v>638</v>
      </c>
      <c r="C151" s="1" t="s">
        <v>639</v>
      </c>
      <c r="D151" s="1" t="s">
        <v>53</v>
      </c>
      <c r="E151" s="44" t="s">
        <v>640</v>
      </c>
      <c r="F151" s="55">
        <v>0.4</v>
      </c>
      <c r="G151" s="5">
        <v>4.1429780281620001</v>
      </c>
      <c r="H151" s="5">
        <v>1.2892663676039999</v>
      </c>
      <c r="I151" s="5">
        <v>2.8537116605580004</v>
      </c>
      <c r="J151" s="5">
        <v>-15.849312070148518</v>
      </c>
      <c r="K151" s="5">
        <v>2.6396832860161505</v>
      </c>
      <c r="L151" s="92">
        <v>0.5</v>
      </c>
      <c r="M151" s="5">
        <v>0</v>
      </c>
      <c r="N151" s="5">
        <v>1.2892663676039999</v>
      </c>
      <c r="O151" s="5">
        <v>0</v>
      </c>
      <c r="P151" s="5">
        <v>0</v>
      </c>
      <c r="Q151" s="47">
        <v>0</v>
      </c>
      <c r="R151" s="5">
        <v>0</v>
      </c>
      <c r="S151" s="5">
        <v>2.8537116605580004</v>
      </c>
      <c r="T151" s="5">
        <v>0</v>
      </c>
      <c r="U151" s="5">
        <v>0</v>
      </c>
      <c r="V151" s="47">
        <v>0</v>
      </c>
      <c r="W151" s="5">
        <v>0</v>
      </c>
      <c r="X151" s="5">
        <v>4.1429780281620001</v>
      </c>
      <c r="Y151" s="5">
        <v>0</v>
      </c>
      <c r="Z151" s="5">
        <v>0</v>
      </c>
      <c r="AA151" s="47">
        <v>0</v>
      </c>
    </row>
    <row r="152" spans="1:27">
      <c r="A152" s="1" t="s">
        <v>641</v>
      </c>
      <c r="B152" s="1" t="s">
        <v>642</v>
      </c>
      <c r="C152" s="1" t="s">
        <v>643</v>
      </c>
      <c r="D152" s="1" t="s">
        <v>53</v>
      </c>
      <c r="E152" s="44" t="s">
        <v>644</v>
      </c>
      <c r="F152" s="55">
        <v>0.4</v>
      </c>
      <c r="G152" s="5">
        <v>4.9684651168730003</v>
      </c>
      <c r="H152" s="5">
        <v>1.543344019466</v>
      </c>
      <c r="I152" s="5">
        <v>3.4251210974070001</v>
      </c>
      <c r="J152" s="5">
        <v>-21.098905130728884</v>
      </c>
      <c r="K152" s="5">
        <v>3.1682370151014752</v>
      </c>
      <c r="L152" s="92">
        <v>0.5</v>
      </c>
      <c r="M152" s="5">
        <v>0</v>
      </c>
      <c r="N152" s="5">
        <v>1.543344019466</v>
      </c>
      <c r="O152" s="5">
        <v>0</v>
      </c>
      <c r="P152" s="5">
        <v>0</v>
      </c>
      <c r="Q152" s="47">
        <v>0</v>
      </c>
      <c r="R152" s="5">
        <v>0</v>
      </c>
      <c r="S152" s="5">
        <v>3.4251210974070001</v>
      </c>
      <c r="T152" s="5">
        <v>0</v>
      </c>
      <c r="U152" s="5">
        <v>0</v>
      </c>
      <c r="V152" s="47">
        <v>0</v>
      </c>
      <c r="W152" s="5">
        <v>0</v>
      </c>
      <c r="X152" s="5">
        <v>4.9684651168730003</v>
      </c>
      <c r="Y152" s="5">
        <v>0</v>
      </c>
      <c r="Z152" s="5">
        <v>0</v>
      </c>
      <c r="AA152" s="47">
        <v>0</v>
      </c>
    </row>
    <row r="153" spans="1:27">
      <c r="A153" s="1" t="s">
        <v>645</v>
      </c>
      <c r="B153" s="1" t="s">
        <v>646</v>
      </c>
      <c r="C153" s="1" t="s">
        <v>647</v>
      </c>
      <c r="D153" s="1" t="s">
        <v>93</v>
      </c>
      <c r="E153" s="44" t="s">
        <v>648</v>
      </c>
      <c r="F153" s="55">
        <v>0.3</v>
      </c>
      <c r="G153" s="5">
        <v>58.245820631067005</v>
      </c>
      <c r="H153" s="5">
        <v>21.935452091193</v>
      </c>
      <c r="I153" s="5">
        <v>36.310368539874005</v>
      </c>
      <c r="J153" s="5">
        <v>21.113423625971876</v>
      </c>
      <c r="K153" s="5">
        <v>33.587090899383455</v>
      </c>
      <c r="L153" s="92">
        <v>0</v>
      </c>
      <c r="M153" s="5">
        <v>18.247730736108998</v>
      </c>
      <c r="N153" s="5">
        <v>3.6877213550840002</v>
      </c>
      <c r="O153" s="5">
        <v>0</v>
      </c>
      <c r="P153" s="5">
        <v>0</v>
      </c>
      <c r="Q153" s="47">
        <v>0</v>
      </c>
      <c r="R153" s="5">
        <v>27.745693968245</v>
      </c>
      <c r="S153" s="5">
        <v>8.5646745716290003</v>
      </c>
      <c r="T153" s="5">
        <v>0</v>
      </c>
      <c r="U153" s="5">
        <v>0</v>
      </c>
      <c r="V153" s="47">
        <v>0</v>
      </c>
      <c r="W153" s="5">
        <v>45.993424704353998</v>
      </c>
      <c r="X153" s="5">
        <v>12.252395926713</v>
      </c>
      <c r="Y153" s="5">
        <v>0</v>
      </c>
      <c r="Z153" s="5">
        <v>0</v>
      </c>
      <c r="AA153" s="47">
        <v>0</v>
      </c>
    </row>
    <row r="154" spans="1:27">
      <c r="A154" s="1" t="s">
        <v>649</v>
      </c>
      <c r="B154" s="1" t="s">
        <v>650</v>
      </c>
      <c r="C154" s="1" t="s">
        <v>651</v>
      </c>
      <c r="D154" s="1" t="s">
        <v>53</v>
      </c>
      <c r="E154" s="44" t="s">
        <v>652</v>
      </c>
      <c r="F154" s="55">
        <v>0.4</v>
      </c>
      <c r="G154" s="5">
        <v>1.826590132522</v>
      </c>
      <c r="H154" s="5">
        <v>0.56175858918300003</v>
      </c>
      <c r="I154" s="5">
        <v>1.2648315433390001</v>
      </c>
      <c r="J154" s="5">
        <v>-10.654645412489375</v>
      </c>
      <c r="K154" s="5">
        <v>1.1699691775885752</v>
      </c>
      <c r="L154" s="92">
        <v>0.5</v>
      </c>
      <c r="M154" s="5">
        <v>0</v>
      </c>
      <c r="N154" s="5">
        <v>0.56175858918300003</v>
      </c>
      <c r="O154" s="5">
        <v>0</v>
      </c>
      <c r="P154" s="5">
        <v>0</v>
      </c>
      <c r="Q154" s="47">
        <v>0</v>
      </c>
      <c r="R154" s="5">
        <v>0</v>
      </c>
      <c r="S154" s="5">
        <v>1.2648315433390001</v>
      </c>
      <c r="T154" s="5">
        <v>0</v>
      </c>
      <c r="U154" s="5">
        <v>0</v>
      </c>
      <c r="V154" s="47">
        <v>0</v>
      </c>
      <c r="W154" s="5">
        <v>0</v>
      </c>
      <c r="X154" s="5">
        <v>1.826590132522</v>
      </c>
      <c r="Y154" s="5">
        <v>0</v>
      </c>
      <c r="Z154" s="5">
        <v>0</v>
      </c>
      <c r="AA154" s="47">
        <v>0</v>
      </c>
    </row>
    <row r="155" spans="1:27">
      <c r="A155" s="1" t="s">
        <v>653</v>
      </c>
      <c r="B155" s="1" t="s">
        <v>654</v>
      </c>
      <c r="C155" s="1" t="s">
        <v>655</v>
      </c>
      <c r="D155" s="1" t="s">
        <v>124</v>
      </c>
      <c r="E155" s="44" t="s">
        <v>656</v>
      </c>
      <c r="F155" s="55">
        <v>0.49</v>
      </c>
      <c r="G155" s="5">
        <v>44.280618885492999</v>
      </c>
      <c r="H155" s="5">
        <v>18.206183537518999</v>
      </c>
      <c r="I155" s="5">
        <v>26.074435347973999</v>
      </c>
      <c r="J155" s="5">
        <v>7.5096537202745663</v>
      </c>
      <c r="K155" s="5">
        <v>24.118852696875951</v>
      </c>
      <c r="L155" s="92">
        <v>0</v>
      </c>
      <c r="M155" s="5">
        <v>15.933179573217</v>
      </c>
      <c r="N155" s="5">
        <v>2.2730039643020001</v>
      </c>
      <c r="O155" s="5">
        <v>0</v>
      </c>
      <c r="P155" s="5">
        <v>0</v>
      </c>
      <c r="Q155" s="47">
        <v>0</v>
      </c>
      <c r="R155" s="5">
        <v>21.954281587731998</v>
      </c>
      <c r="S155" s="5">
        <v>4.1201537602420002</v>
      </c>
      <c r="T155" s="5">
        <v>0</v>
      </c>
      <c r="U155" s="5">
        <v>0</v>
      </c>
      <c r="V155" s="47">
        <v>0</v>
      </c>
      <c r="W155" s="5">
        <v>37.887461160949002</v>
      </c>
      <c r="X155" s="5">
        <v>6.3931577245440003</v>
      </c>
      <c r="Y155" s="5">
        <v>0</v>
      </c>
      <c r="Z155" s="5">
        <v>0</v>
      </c>
      <c r="AA155" s="47">
        <v>0</v>
      </c>
    </row>
    <row r="156" spans="1:27">
      <c r="A156" s="1" t="s">
        <v>657</v>
      </c>
      <c r="B156" s="1" t="s">
        <v>658</v>
      </c>
      <c r="C156" s="1" t="s">
        <v>659</v>
      </c>
      <c r="D156" s="1" t="s">
        <v>53</v>
      </c>
      <c r="E156" s="44" t="s">
        <v>660</v>
      </c>
      <c r="F156" s="55">
        <v>0.4</v>
      </c>
      <c r="G156" s="5">
        <v>6.3308612703579996</v>
      </c>
      <c r="H156" s="5">
        <v>2.8353025212510001</v>
      </c>
      <c r="I156" s="5">
        <v>3.4955587491069999</v>
      </c>
      <c r="J156" s="5">
        <v>-5.3706090172173999</v>
      </c>
      <c r="K156" s="5">
        <v>3.2333918429239752</v>
      </c>
      <c r="L156" s="92">
        <v>0.5</v>
      </c>
      <c r="M156" s="5">
        <v>0</v>
      </c>
      <c r="N156" s="5">
        <v>2.8353025212510001</v>
      </c>
      <c r="O156" s="5">
        <v>0</v>
      </c>
      <c r="P156" s="5">
        <v>0</v>
      </c>
      <c r="Q156" s="47">
        <v>0</v>
      </c>
      <c r="R156" s="5">
        <v>0</v>
      </c>
      <c r="S156" s="5">
        <v>3.4955587491069999</v>
      </c>
      <c r="T156" s="5">
        <v>0</v>
      </c>
      <c r="U156" s="5">
        <v>0</v>
      </c>
      <c r="V156" s="47">
        <v>0</v>
      </c>
      <c r="W156" s="5">
        <v>0</v>
      </c>
      <c r="X156" s="5">
        <v>6.3308612703579996</v>
      </c>
      <c r="Y156" s="5">
        <v>0</v>
      </c>
      <c r="Z156" s="5">
        <v>0</v>
      </c>
      <c r="AA156" s="47">
        <v>0</v>
      </c>
    </row>
    <row r="157" spans="1:27">
      <c r="A157" s="1" t="s">
        <v>661</v>
      </c>
      <c r="B157" s="1" t="s">
        <v>662</v>
      </c>
      <c r="C157" s="1" t="s">
        <v>663</v>
      </c>
      <c r="D157" s="1" t="s">
        <v>53</v>
      </c>
      <c r="E157" s="44" t="s">
        <v>664</v>
      </c>
      <c r="F157" s="55">
        <v>0.4</v>
      </c>
      <c r="G157" s="5">
        <v>4.6203563949739994</v>
      </c>
      <c r="H157" s="5">
        <v>1.556482502355</v>
      </c>
      <c r="I157" s="5">
        <v>3.0638738926189997</v>
      </c>
      <c r="J157" s="5">
        <v>-9.8440065174066902</v>
      </c>
      <c r="K157" s="5">
        <v>2.8340833506725747</v>
      </c>
      <c r="L157" s="92">
        <v>0.5</v>
      </c>
      <c r="M157" s="5">
        <v>0</v>
      </c>
      <c r="N157" s="5">
        <v>1.556482502355</v>
      </c>
      <c r="O157" s="5">
        <v>0</v>
      </c>
      <c r="P157" s="5">
        <v>0</v>
      </c>
      <c r="Q157" s="47">
        <v>0</v>
      </c>
      <c r="R157" s="5">
        <v>0</v>
      </c>
      <c r="S157" s="5">
        <v>3.0638738926189997</v>
      </c>
      <c r="T157" s="5">
        <v>0</v>
      </c>
      <c r="U157" s="5">
        <v>0</v>
      </c>
      <c r="V157" s="47">
        <v>0</v>
      </c>
      <c r="W157" s="5">
        <v>0</v>
      </c>
      <c r="X157" s="5">
        <v>4.6203563949739994</v>
      </c>
      <c r="Y157" s="5">
        <v>0</v>
      </c>
      <c r="Z157" s="5">
        <v>0</v>
      </c>
      <c r="AA157" s="47">
        <v>0</v>
      </c>
    </row>
    <row r="158" spans="1:27">
      <c r="A158" s="1" t="s">
        <v>665</v>
      </c>
      <c r="B158" s="1" t="s">
        <v>666</v>
      </c>
      <c r="C158" s="1" t="s">
        <v>667</v>
      </c>
      <c r="D158" s="1" t="s">
        <v>93</v>
      </c>
      <c r="E158" s="44" t="s">
        <v>668</v>
      </c>
      <c r="F158" s="55">
        <v>0.3</v>
      </c>
      <c r="G158" s="5">
        <v>52.516359943191006</v>
      </c>
      <c r="H158" s="5">
        <v>20.889741457985998</v>
      </c>
      <c r="I158" s="5">
        <v>31.626618485205004</v>
      </c>
      <c r="J158" s="5">
        <v>9.4621674787947061</v>
      </c>
      <c r="K158" s="5">
        <v>29.254622098814629</v>
      </c>
      <c r="L158" s="92">
        <v>0</v>
      </c>
      <c r="M158" s="5">
        <v>18.287525708575</v>
      </c>
      <c r="N158" s="5">
        <v>2.6022157494110001</v>
      </c>
      <c r="O158" s="5">
        <v>0</v>
      </c>
      <c r="P158" s="5">
        <v>0</v>
      </c>
      <c r="Q158" s="47">
        <v>0</v>
      </c>
      <c r="R158" s="5">
        <v>25.633075351709</v>
      </c>
      <c r="S158" s="5">
        <v>5.9935431334960008</v>
      </c>
      <c r="T158" s="5">
        <v>0</v>
      </c>
      <c r="U158" s="5">
        <v>0</v>
      </c>
      <c r="V158" s="47">
        <v>0</v>
      </c>
      <c r="W158" s="5">
        <v>43.920601060284</v>
      </c>
      <c r="X158" s="5">
        <v>8.5957588829070009</v>
      </c>
      <c r="Y158" s="5">
        <v>0</v>
      </c>
      <c r="Z158" s="5">
        <v>0</v>
      </c>
      <c r="AA158" s="47">
        <v>0</v>
      </c>
    </row>
    <row r="159" spans="1:27">
      <c r="A159" s="1" t="s">
        <v>669</v>
      </c>
      <c r="B159" s="1" t="s">
        <v>670</v>
      </c>
      <c r="C159" s="1" t="s">
        <v>671</v>
      </c>
      <c r="D159" s="1" t="s">
        <v>79</v>
      </c>
      <c r="E159" s="44" t="s">
        <v>672</v>
      </c>
      <c r="F159" s="55">
        <v>0.01</v>
      </c>
      <c r="G159" s="5">
        <v>9.6695550605280012</v>
      </c>
      <c r="H159" s="5">
        <v>4.4642698763600004</v>
      </c>
      <c r="I159" s="5">
        <v>5.2052851841679999</v>
      </c>
      <c r="J159" s="5">
        <v>2.8446262541797833</v>
      </c>
      <c r="K159" s="5">
        <v>4.8148887953554</v>
      </c>
      <c r="L159" s="92">
        <v>0</v>
      </c>
      <c r="M159" s="5">
        <v>0</v>
      </c>
      <c r="N159" s="5">
        <v>0</v>
      </c>
      <c r="O159" s="5">
        <v>4.4642698763600004</v>
      </c>
      <c r="P159" s="5">
        <v>0</v>
      </c>
      <c r="Q159" s="47">
        <v>0</v>
      </c>
      <c r="R159" s="5">
        <v>0</v>
      </c>
      <c r="S159" s="5">
        <v>0</v>
      </c>
      <c r="T159" s="5">
        <v>5.2052851841679999</v>
      </c>
      <c r="U159" s="5">
        <v>0</v>
      </c>
      <c r="V159" s="47">
        <v>0</v>
      </c>
      <c r="W159" s="5">
        <v>0</v>
      </c>
      <c r="X159" s="5">
        <v>0</v>
      </c>
      <c r="Y159" s="5">
        <v>9.6695550605280012</v>
      </c>
      <c r="Z159" s="5">
        <v>0</v>
      </c>
      <c r="AA159" s="47">
        <v>0</v>
      </c>
    </row>
    <row r="160" spans="1:27">
      <c r="A160" s="1" t="s">
        <v>673</v>
      </c>
      <c r="B160" s="1" t="s">
        <v>674</v>
      </c>
      <c r="C160" s="1" t="s">
        <v>675</v>
      </c>
      <c r="D160" s="1" t="s">
        <v>124</v>
      </c>
      <c r="E160" s="44" t="s">
        <v>676</v>
      </c>
      <c r="F160" s="55">
        <v>0.49</v>
      </c>
      <c r="G160" s="5">
        <v>47.347343044372998</v>
      </c>
      <c r="H160" s="5">
        <v>17.474970496916999</v>
      </c>
      <c r="I160" s="5">
        <v>29.872372547455999</v>
      </c>
      <c r="J160" s="5">
        <v>6.8709327380954335</v>
      </c>
      <c r="K160" s="5">
        <v>27.6319446063968</v>
      </c>
      <c r="L160" s="92">
        <v>0</v>
      </c>
      <c r="M160" s="5">
        <v>15.386390666719999</v>
      </c>
      <c r="N160" s="5">
        <v>2.0885798301969998</v>
      </c>
      <c r="O160" s="5">
        <v>0</v>
      </c>
      <c r="P160" s="5">
        <v>0</v>
      </c>
      <c r="Q160" s="47">
        <v>0</v>
      </c>
      <c r="R160" s="5">
        <v>24.491352871604001</v>
      </c>
      <c r="S160" s="5">
        <v>5.3810196758519995</v>
      </c>
      <c r="T160" s="5">
        <v>0</v>
      </c>
      <c r="U160" s="5">
        <v>0</v>
      </c>
      <c r="V160" s="47">
        <v>0</v>
      </c>
      <c r="W160" s="5">
        <v>39.877743538323998</v>
      </c>
      <c r="X160" s="5">
        <v>7.4695995060489988</v>
      </c>
      <c r="Y160" s="5">
        <v>0</v>
      </c>
      <c r="Z160" s="5">
        <v>0</v>
      </c>
      <c r="AA160" s="47">
        <v>0</v>
      </c>
    </row>
    <row r="161" spans="1:27">
      <c r="A161" s="1" t="s">
        <v>677</v>
      </c>
      <c r="B161" s="1" t="s">
        <v>678</v>
      </c>
      <c r="C161" s="1" t="s">
        <v>679</v>
      </c>
      <c r="D161" s="1" t="s">
        <v>391</v>
      </c>
      <c r="E161" s="44" t="s">
        <v>680</v>
      </c>
      <c r="F161" s="55">
        <v>0.1</v>
      </c>
      <c r="G161" s="5">
        <v>193.53169041105502</v>
      </c>
      <c r="H161" s="5">
        <v>79.991697383518002</v>
      </c>
      <c r="I161" s="5">
        <v>113.53999302753701</v>
      </c>
      <c r="J161" s="5">
        <v>64.230511734139753</v>
      </c>
      <c r="K161" s="5">
        <v>105.02449355047173</v>
      </c>
      <c r="L161" s="92">
        <v>0</v>
      </c>
      <c r="M161" s="5">
        <v>72.193951993688003</v>
      </c>
      <c r="N161" s="5">
        <v>0</v>
      </c>
      <c r="O161" s="5">
        <v>7.7977453898300002</v>
      </c>
      <c r="P161" s="5">
        <v>0</v>
      </c>
      <c r="Q161" s="47">
        <v>0</v>
      </c>
      <c r="R161" s="5">
        <v>104.73228150632801</v>
      </c>
      <c r="S161" s="5">
        <v>0</v>
      </c>
      <c r="T161" s="5">
        <v>8.8077115212089989</v>
      </c>
      <c r="U161" s="5">
        <v>0</v>
      </c>
      <c r="V161" s="47">
        <v>0</v>
      </c>
      <c r="W161" s="5">
        <v>176.926233500016</v>
      </c>
      <c r="X161" s="5">
        <v>0</v>
      </c>
      <c r="Y161" s="5">
        <v>16.605456911038999</v>
      </c>
      <c r="Z161" s="5">
        <v>0</v>
      </c>
      <c r="AA161" s="47">
        <v>0</v>
      </c>
    </row>
    <row r="162" spans="1:27">
      <c r="A162" s="1" t="s">
        <v>681</v>
      </c>
      <c r="B162" s="1" t="s">
        <v>682</v>
      </c>
      <c r="C162" s="1" t="s">
        <v>683</v>
      </c>
      <c r="D162" s="1" t="s">
        <v>53</v>
      </c>
      <c r="E162" s="44" t="s">
        <v>684</v>
      </c>
      <c r="F162" s="55">
        <v>0.4</v>
      </c>
      <c r="G162" s="5">
        <v>3.7453117407759997</v>
      </c>
      <c r="H162" s="5">
        <v>1.253478646941</v>
      </c>
      <c r="I162" s="5">
        <v>2.491833093835</v>
      </c>
      <c r="J162" s="5">
        <v>-15.217082477193209</v>
      </c>
      <c r="K162" s="5">
        <v>2.304945611797375</v>
      </c>
      <c r="L162" s="92">
        <v>0.5</v>
      </c>
      <c r="M162" s="5">
        <v>0</v>
      </c>
      <c r="N162" s="5">
        <v>1.253478646941</v>
      </c>
      <c r="O162" s="5">
        <v>0</v>
      </c>
      <c r="P162" s="5">
        <v>0</v>
      </c>
      <c r="Q162" s="47">
        <v>0</v>
      </c>
      <c r="R162" s="5">
        <v>0</v>
      </c>
      <c r="S162" s="5">
        <v>2.491833093835</v>
      </c>
      <c r="T162" s="5">
        <v>0</v>
      </c>
      <c r="U162" s="5">
        <v>0</v>
      </c>
      <c r="V162" s="47">
        <v>0</v>
      </c>
      <c r="W162" s="5">
        <v>0</v>
      </c>
      <c r="X162" s="5">
        <v>3.7453117407759997</v>
      </c>
      <c r="Y162" s="5">
        <v>0</v>
      </c>
      <c r="Z162" s="5">
        <v>0</v>
      </c>
      <c r="AA162" s="47">
        <v>0</v>
      </c>
    </row>
    <row r="163" spans="1:27">
      <c r="A163" s="1" t="s">
        <v>685</v>
      </c>
      <c r="B163" s="1" t="s">
        <v>686</v>
      </c>
      <c r="C163" s="1" t="s">
        <v>687</v>
      </c>
      <c r="D163" s="1" t="s">
        <v>53</v>
      </c>
      <c r="E163" s="44" t="s">
        <v>688</v>
      </c>
      <c r="F163" s="55">
        <v>0.4</v>
      </c>
      <c r="G163" s="5">
        <v>3.2914671371619999</v>
      </c>
      <c r="H163" s="5">
        <v>1.1245742253270001</v>
      </c>
      <c r="I163" s="5">
        <v>2.1668929118349998</v>
      </c>
      <c r="J163" s="5">
        <v>-7.2485801653361248</v>
      </c>
      <c r="K163" s="5">
        <v>2.0043759434473749</v>
      </c>
      <c r="L163" s="92">
        <v>0.5</v>
      </c>
      <c r="M163" s="5">
        <v>0</v>
      </c>
      <c r="N163" s="5">
        <v>1.1245742253270001</v>
      </c>
      <c r="O163" s="5">
        <v>0</v>
      </c>
      <c r="P163" s="5">
        <v>0</v>
      </c>
      <c r="Q163" s="47">
        <v>0</v>
      </c>
      <c r="R163" s="5">
        <v>0</v>
      </c>
      <c r="S163" s="5">
        <v>2.1668929118349998</v>
      </c>
      <c r="T163" s="5">
        <v>0</v>
      </c>
      <c r="U163" s="5">
        <v>0</v>
      </c>
      <c r="V163" s="47">
        <v>0</v>
      </c>
      <c r="W163" s="5">
        <v>0</v>
      </c>
      <c r="X163" s="5">
        <v>3.2914671371619999</v>
      </c>
      <c r="Y163" s="5">
        <v>0</v>
      </c>
      <c r="Z163" s="5">
        <v>0</v>
      </c>
      <c r="AA163" s="47">
        <v>0</v>
      </c>
    </row>
    <row r="164" spans="1:27">
      <c r="A164" s="1" t="s">
        <v>689</v>
      </c>
      <c r="B164" s="1" t="s">
        <v>690</v>
      </c>
      <c r="C164" s="1" t="s">
        <v>691</v>
      </c>
      <c r="D164" s="1" t="s">
        <v>93</v>
      </c>
      <c r="E164" s="44" t="s">
        <v>692</v>
      </c>
      <c r="F164" s="55">
        <v>0.3</v>
      </c>
      <c r="G164" s="5">
        <v>72.647347711837</v>
      </c>
      <c r="H164" s="5">
        <v>29.431260748930001</v>
      </c>
      <c r="I164" s="5">
        <v>43.216086962906999</v>
      </c>
      <c r="J164" s="5">
        <v>-60.790469051449129</v>
      </c>
      <c r="K164" s="5">
        <v>39.974880440688978</v>
      </c>
      <c r="L164" s="92">
        <v>0.5</v>
      </c>
      <c r="M164" s="5">
        <v>24.773838261238001</v>
      </c>
      <c r="N164" s="5">
        <v>4.6574224876920001</v>
      </c>
      <c r="O164" s="5">
        <v>0</v>
      </c>
      <c r="P164" s="5">
        <v>0</v>
      </c>
      <c r="Q164" s="47">
        <v>0</v>
      </c>
      <c r="R164" s="5">
        <v>34.035356784328002</v>
      </c>
      <c r="S164" s="5">
        <v>9.180730178579001</v>
      </c>
      <c r="T164" s="5">
        <v>0</v>
      </c>
      <c r="U164" s="5">
        <v>0</v>
      </c>
      <c r="V164" s="47">
        <v>0</v>
      </c>
      <c r="W164" s="5">
        <v>58.809195045566</v>
      </c>
      <c r="X164" s="5">
        <v>13.838152666271</v>
      </c>
      <c r="Y164" s="5">
        <v>0</v>
      </c>
      <c r="Z164" s="5">
        <v>0</v>
      </c>
      <c r="AA164" s="47">
        <v>0</v>
      </c>
    </row>
    <row r="165" spans="1:27">
      <c r="A165" s="1" t="s">
        <v>693</v>
      </c>
      <c r="B165" s="1" t="s">
        <v>694</v>
      </c>
      <c r="C165" s="1" t="s">
        <v>695</v>
      </c>
      <c r="D165" s="1" t="s">
        <v>53</v>
      </c>
      <c r="E165" s="44" t="s">
        <v>696</v>
      </c>
      <c r="F165" s="55">
        <v>0.4</v>
      </c>
      <c r="G165" s="5">
        <v>3.635744729482</v>
      </c>
      <c r="H165" s="5">
        <v>1.257386329394</v>
      </c>
      <c r="I165" s="5">
        <v>2.378358400088</v>
      </c>
      <c r="J165" s="5">
        <v>-9.0419858575283403</v>
      </c>
      <c r="K165" s="5">
        <v>2.1999815200814004</v>
      </c>
      <c r="L165" s="92">
        <v>0.5</v>
      </c>
      <c r="M165" s="5">
        <v>0</v>
      </c>
      <c r="N165" s="5">
        <v>1.257386329394</v>
      </c>
      <c r="O165" s="5">
        <v>0</v>
      </c>
      <c r="P165" s="5">
        <v>0</v>
      </c>
      <c r="Q165" s="47">
        <v>0</v>
      </c>
      <c r="R165" s="5">
        <v>0</v>
      </c>
      <c r="S165" s="5">
        <v>2.378358400088</v>
      </c>
      <c r="T165" s="5">
        <v>0</v>
      </c>
      <c r="U165" s="5">
        <v>0</v>
      </c>
      <c r="V165" s="47">
        <v>0</v>
      </c>
      <c r="W165" s="5">
        <v>0</v>
      </c>
      <c r="X165" s="5">
        <v>3.635744729482</v>
      </c>
      <c r="Y165" s="5">
        <v>0</v>
      </c>
      <c r="Z165" s="5">
        <v>0</v>
      </c>
      <c r="AA165" s="47">
        <v>0</v>
      </c>
    </row>
    <row r="166" spans="1:27">
      <c r="A166" s="1" t="s">
        <v>697</v>
      </c>
      <c r="B166" s="1" t="s">
        <v>698</v>
      </c>
      <c r="C166" s="1" t="s">
        <v>699</v>
      </c>
      <c r="D166" s="1" t="s">
        <v>53</v>
      </c>
      <c r="E166" s="44" t="s">
        <v>700</v>
      </c>
      <c r="F166" s="55">
        <v>0.4</v>
      </c>
      <c r="G166" s="5">
        <v>2.7027264056279998</v>
      </c>
      <c r="H166" s="5">
        <v>0.82464612878300003</v>
      </c>
      <c r="I166" s="5">
        <v>1.878080276845</v>
      </c>
      <c r="J166" s="5">
        <v>-14.072398981180283</v>
      </c>
      <c r="K166" s="5">
        <v>1.7372242560816251</v>
      </c>
      <c r="L166" s="92">
        <v>0.5</v>
      </c>
      <c r="M166" s="5">
        <v>0</v>
      </c>
      <c r="N166" s="5">
        <v>0.82464612878300003</v>
      </c>
      <c r="O166" s="5">
        <v>0</v>
      </c>
      <c r="P166" s="5">
        <v>0</v>
      </c>
      <c r="Q166" s="47">
        <v>0</v>
      </c>
      <c r="R166" s="5">
        <v>0</v>
      </c>
      <c r="S166" s="5">
        <v>1.878080276845</v>
      </c>
      <c r="T166" s="5">
        <v>0</v>
      </c>
      <c r="U166" s="5">
        <v>0</v>
      </c>
      <c r="V166" s="47">
        <v>0</v>
      </c>
      <c r="W166" s="5">
        <v>0</v>
      </c>
      <c r="X166" s="5">
        <v>2.7027264056279998</v>
      </c>
      <c r="Y166" s="5">
        <v>0</v>
      </c>
      <c r="Z166" s="5">
        <v>0</v>
      </c>
      <c r="AA166" s="47">
        <v>0</v>
      </c>
    </row>
    <row r="167" spans="1:27">
      <c r="A167" s="1" t="s">
        <v>701</v>
      </c>
      <c r="B167" s="1" t="s">
        <v>702</v>
      </c>
      <c r="C167" s="1" t="s">
        <v>703</v>
      </c>
      <c r="D167" s="1" t="s">
        <v>93</v>
      </c>
      <c r="E167" s="44" t="s">
        <v>704</v>
      </c>
      <c r="F167" s="55">
        <v>0.3</v>
      </c>
      <c r="G167" s="5">
        <v>76.201539149005001</v>
      </c>
      <c r="H167" s="5">
        <v>31.081899884843001</v>
      </c>
      <c r="I167" s="5">
        <v>45.119639264161997</v>
      </c>
      <c r="J167" s="5">
        <v>0.53107463833581681</v>
      </c>
      <c r="K167" s="5">
        <v>41.735666319349846</v>
      </c>
      <c r="L167" s="92">
        <v>0</v>
      </c>
      <c r="M167" s="5">
        <v>25.614142009045</v>
      </c>
      <c r="N167" s="5">
        <v>5.4677578757980001</v>
      </c>
      <c r="O167" s="5">
        <v>0</v>
      </c>
      <c r="P167" s="5">
        <v>0</v>
      </c>
      <c r="Q167" s="47">
        <v>0</v>
      </c>
      <c r="R167" s="5">
        <v>34.714441320901997</v>
      </c>
      <c r="S167" s="5">
        <v>10.405197943259999</v>
      </c>
      <c r="T167" s="5">
        <v>0</v>
      </c>
      <c r="U167" s="5">
        <v>0</v>
      </c>
      <c r="V167" s="47">
        <v>0</v>
      </c>
      <c r="W167" s="5">
        <v>60.328583329946994</v>
      </c>
      <c r="X167" s="5">
        <v>15.872955819057999</v>
      </c>
      <c r="Y167" s="5">
        <v>0</v>
      </c>
      <c r="Z167" s="5">
        <v>0</v>
      </c>
      <c r="AA167" s="47">
        <v>0</v>
      </c>
    </row>
    <row r="168" spans="1:27">
      <c r="A168" s="1" t="s">
        <v>705</v>
      </c>
      <c r="B168" s="1" t="s">
        <v>706</v>
      </c>
      <c r="C168" s="1" t="s">
        <v>707</v>
      </c>
      <c r="D168" s="1" t="s">
        <v>79</v>
      </c>
      <c r="E168" s="44" t="s">
        <v>708</v>
      </c>
      <c r="F168" s="55">
        <v>0.01</v>
      </c>
      <c r="G168" s="5">
        <v>22.720525391259002</v>
      </c>
      <c r="H168" s="5">
        <v>11.020968659801001</v>
      </c>
      <c r="I168" s="5">
        <v>11.699556731458001</v>
      </c>
      <c r="J168" s="5">
        <v>8.4511441050887584</v>
      </c>
      <c r="K168" s="5">
        <v>10.822089976598651</v>
      </c>
      <c r="L168" s="92">
        <v>0</v>
      </c>
      <c r="M168" s="5">
        <v>0</v>
      </c>
      <c r="N168" s="5">
        <v>0</v>
      </c>
      <c r="O168" s="5">
        <v>11.020968659801001</v>
      </c>
      <c r="P168" s="5">
        <v>0</v>
      </c>
      <c r="Q168" s="47">
        <v>0</v>
      </c>
      <c r="R168" s="5">
        <v>0</v>
      </c>
      <c r="S168" s="5">
        <v>0</v>
      </c>
      <c r="T168" s="5">
        <v>11.699556731458001</v>
      </c>
      <c r="U168" s="5">
        <v>0</v>
      </c>
      <c r="V168" s="47">
        <v>0</v>
      </c>
      <c r="W168" s="5">
        <v>0</v>
      </c>
      <c r="X168" s="5">
        <v>0</v>
      </c>
      <c r="Y168" s="5">
        <v>22.720525391259002</v>
      </c>
      <c r="Z168" s="5">
        <v>0</v>
      </c>
      <c r="AA168" s="47">
        <v>0</v>
      </c>
    </row>
    <row r="169" spans="1:27">
      <c r="A169" s="1" t="s">
        <v>709</v>
      </c>
      <c r="B169" s="1" t="s">
        <v>710</v>
      </c>
      <c r="C169" s="1" t="s">
        <v>711</v>
      </c>
      <c r="D169" s="1" t="s">
        <v>53</v>
      </c>
      <c r="E169" s="44" t="s">
        <v>712</v>
      </c>
      <c r="F169" s="55">
        <v>0.4</v>
      </c>
      <c r="G169" s="5">
        <v>6.3017388433849995</v>
      </c>
      <c r="H169" s="5">
        <v>2.106919261197</v>
      </c>
      <c r="I169" s="5">
        <v>4.1948195821879999</v>
      </c>
      <c r="J169" s="5">
        <v>-18.987443594083707</v>
      </c>
      <c r="K169" s="5">
        <v>3.8802081135239002</v>
      </c>
      <c r="L169" s="92">
        <v>0.5</v>
      </c>
      <c r="M169" s="5">
        <v>0</v>
      </c>
      <c r="N169" s="5">
        <v>2.106919261197</v>
      </c>
      <c r="O169" s="5">
        <v>0</v>
      </c>
      <c r="P169" s="5">
        <v>0</v>
      </c>
      <c r="Q169" s="47">
        <v>0</v>
      </c>
      <c r="R169" s="5">
        <v>0</v>
      </c>
      <c r="S169" s="5">
        <v>4.1948195821879999</v>
      </c>
      <c r="T169" s="5">
        <v>0</v>
      </c>
      <c r="U169" s="5">
        <v>0</v>
      </c>
      <c r="V169" s="47">
        <v>0</v>
      </c>
      <c r="W169" s="5">
        <v>0</v>
      </c>
      <c r="X169" s="5">
        <v>6.3017388433849995</v>
      </c>
      <c r="Y169" s="5">
        <v>0</v>
      </c>
      <c r="Z169" s="5">
        <v>0</v>
      </c>
      <c r="AA169" s="47">
        <v>0</v>
      </c>
    </row>
    <row r="170" spans="1:27">
      <c r="A170" s="1" t="s">
        <v>713</v>
      </c>
      <c r="B170" s="1" t="s">
        <v>714</v>
      </c>
      <c r="C170" s="1" t="s">
        <v>715</v>
      </c>
      <c r="D170" s="1" t="s">
        <v>53</v>
      </c>
      <c r="E170" s="44" t="s">
        <v>716</v>
      </c>
      <c r="F170" s="55">
        <v>0.4</v>
      </c>
      <c r="G170" s="5">
        <v>6.49000203645</v>
      </c>
      <c r="H170" s="5">
        <v>3.1946879871570002</v>
      </c>
      <c r="I170" s="5">
        <v>3.2953140492929998</v>
      </c>
      <c r="J170" s="5">
        <v>-5.0632380200131584</v>
      </c>
      <c r="K170" s="5">
        <v>3.0481654955960251</v>
      </c>
      <c r="L170" s="92">
        <v>0.5</v>
      </c>
      <c r="M170" s="5">
        <v>0</v>
      </c>
      <c r="N170" s="5">
        <v>3.1946879871570002</v>
      </c>
      <c r="O170" s="5">
        <v>0</v>
      </c>
      <c r="P170" s="5">
        <v>0</v>
      </c>
      <c r="Q170" s="47">
        <v>0</v>
      </c>
      <c r="R170" s="5">
        <v>0</v>
      </c>
      <c r="S170" s="5">
        <v>3.2953140492929998</v>
      </c>
      <c r="T170" s="5">
        <v>0</v>
      </c>
      <c r="U170" s="5">
        <v>0</v>
      </c>
      <c r="V170" s="47">
        <v>0</v>
      </c>
      <c r="W170" s="5">
        <v>0</v>
      </c>
      <c r="X170" s="5">
        <v>6.49000203645</v>
      </c>
      <c r="Y170" s="5">
        <v>0</v>
      </c>
      <c r="Z170" s="5">
        <v>0</v>
      </c>
      <c r="AA170" s="47">
        <v>0</v>
      </c>
    </row>
    <row r="171" spans="1:27">
      <c r="A171" s="1" t="s">
        <v>717</v>
      </c>
      <c r="B171" s="1" t="s">
        <v>718</v>
      </c>
      <c r="C171" s="1" t="s">
        <v>719</v>
      </c>
      <c r="D171" s="1" t="s">
        <v>53</v>
      </c>
      <c r="E171" s="44" t="s">
        <v>720</v>
      </c>
      <c r="F171" s="55">
        <v>0.4</v>
      </c>
      <c r="G171" s="5">
        <v>5.5562408847320004</v>
      </c>
      <c r="H171" s="5">
        <v>1.5685750088079999</v>
      </c>
      <c r="I171" s="5">
        <v>3.9876658759240002</v>
      </c>
      <c r="J171" s="5">
        <v>-18.076601412596101</v>
      </c>
      <c r="K171" s="5">
        <v>3.6885909352297004</v>
      </c>
      <c r="L171" s="92">
        <v>0.5</v>
      </c>
      <c r="M171" s="5">
        <v>0</v>
      </c>
      <c r="N171" s="5">
        <v>1.5685750088079999</v>
      </c>
      <c r="O171" s="5">
        <v>0</v>
      </c>
      <c r="P171" s="5">
        <v>0</v>
      </c>
      <c r="Q171" s="47">
        <v>0</v>
      </c>
      <c r="R171" s="5">
        <v>0</v>
      </c>
      <c r="S171" s="5">
        <v>3.9876658759240002</v>
      </c>
      <c r="T171" s="5">
        <v>0</v>
      </c>
      <c r="U171" s="5">
        <v>0</v>
      </c>
      <c r="V171" s="47">
        <v>0</v>
      </c>
      <c r="W171" s="5">
        <v>0</v>
      </c>
      <c r="X171" s="5">
        <v>5.5562408847320004</v>
      </c>
      <c r="Y171" s="5">
        <v>0</v>
      </c>
      <c r="Z171" s="5">
        <v>0</v>
      </c>
      <c r="AA171" s="47">
        <v>0</v>
      </c>
    </row>
    <row r="172" spans="1:27">
      <c r="A172" s="1" t="s">
        <v>721</v>
      </c>
      <c r="B172" s="1" t="s">
        <v>722</v>
      </c>
      <c r="C172" s="1" t="s">
        <v>723</v>
      </c>
      <c r="D172" s="1" t="s">
        <v>361</v>
      </c>
      <c r="E172" s="44" t="s">
        <v>725</v>
      </c>
      <c r="F172" s="55">
        <v>0.5</v>
      </c>
      <c r="G172" s="5">
        <v>49.160594671614</v>
      </c>
      <c r="H172" s="5">
        <v>19.169992767149999</v>
      </c>
      <c r="I172" s="5">
        <v>29.990601904464</v>
      </c>
      <c r="J172" s="5">
        <v>12.552853828172257</v>
      </c>
      <c r="K172" s="5">
        <v>27.7413067616292</v>
      </c>
      <c r="L172" s="92">
        <v>0</v>
      </c>
      <c r="M172" s="5">
        <v>15.807866050814001</v>
      </c>
      <c r="N172" s="5">
        <v>1.8546846137119999</v>
      </c>
      <c r="O172" s="5">
        <v>1.5074421026240001</v>
      </c>
      <c r="P172" s="5">
        <v>0</v>
      </c>
      <c r="Q172" s="47">
        <v>0</v>
      </c>
      <c r="R172" s="5">
        <v>24.338044747651001</v>
      </c>
      <c r="S172" s="5">
        <v>3.9595610784089996</v>
      </c>
      <c r="T172" s="5">
        <v>1.6929960784040001</v>
      </c>
      <c r="U172" s="5">
        <v>0</v>
      </c>
      <c r="V172" s="47">
        <v>0</v>
      </c>
      <c r="W172" s="5">
        <v>40.145910798465003</v>
      </c>
      <c r="X172" s="5">
        <v>5.8142456921209993</v>
      </c>
      <c r="Y172" s="5">
        <v>3.2004381810280003</v>
      </c>
      <c r="Z172" s="5">
        <v>0</v>
      </c>
      <c r="AA172" s="47">
        <v>0</v>
      </c>
    </row>
    <row r="173" spans="1:27">
      <c r="A173" s="1" t="s">
        <v>726</v>
      </c>
      <c r="B173" s="1" t="s">
        <v>727</v>
      </c>
      <c r="C173" s="1" t="s">
        <v>728</v>
      </c>
      <c r="D173" s="1" t="s">
        <v>361</v>
      </c>
      <c r="E173" s="44" t="s">
        <v>729</v>
      </c>
      <c r="F173" s="55">
        <v>0.5</v>
      </c>
      <c r="G173" s="5">
        <v>3.2850000000000001</v>
      </c>
      <c r="H173" s="5">
        <v>1.8898866415270001</v>
      </c>
      <c r="I173" s="5">
        <v>1.3951133584729998</v>
      </c>
      <c r="J173" s="5">
        <v>0.50224842533653336</v>
      </c>
      <c r="K173" s="5">
        <v>1.2904798565875248</v>
      </c>
      <c r="L173" s="92">
        <v>0</v>
      </c>
      <c r="M173" s="5">
        <v>0</v>
      </c>
      <c r="N173" s="5">
        <v>0</v>
      </c>
      <c r="O173" s="5">
        <v>0</v>
      </c>
      <c r="P173" s="5">
        <v>0</v>
      </c>
      <c r="Q173" s="47">
        <v>0</v>
      </c>
      <c r="R173" s="5">
        <v>0</v>
      </c>
      <c r="S173" s="5">
        <v>0</v>
      </c>
      <c r="T173" s="5">
        <v>0</v>
      </c>
      <c r="U173" s="5">
        <v>0</v>
      </c>
      <c r="V173" s="47">
        <v>0</v>
      </c>
      <c r="W173" s="5">
        <v>0</v>
      </c>
      <c r="X173" s="5">
        <v>0</v>
      </c>
      <c r="Y173" s="5">
        <v>0</v>
      </c>
      <c r="Z173" s="5">
        <v>0</v>
      </c>
      <c r="AA173" s="47">
        <v>0</v>
      </c>
    </row>
    <row r="174" spans="1:27">
      <c r="A174" s="1" t="s">
        <v>730</v>
      </c>
      <c r="B174" s="1" t="s">
        <v>731</v>
      </c>
      <c r="C174" s="1" t="s">
        <v>732</v>
      </c>
      <c r="D174" s="1" t="s">
        <v>270</v>
      </c>
      <c r="E174" s="44" t="s">
        <v>733</v>
      </c>
      <c r="F174" s="55">
        <v>0.3</v>
      </c>
      <c r="G174" s="5">
        <v>130.94086915789899</v>
      </c>
      <c r="H174" s="5">
        <v>52.918000187963997</v>
      </c>
      <c r="I174" s="5">
        <v>78.022868969935004</v>
      </c>
      <c r="J174" s="5">
        <v>20.549870013791622</v>
      </c>
      <c r="K174" s="5">
        <v>72.171153797189888</v>
      </c>
      <c r="L174" s="92">
        <v>0</v>
      </c>
      <c r="M174" s="5">
        <v>41.944304994001996</v>
      </c>
      <c r="N174" s="5">
        <v>10.973695193962</v>
      </c>
      <c r="O174" s="5">
        <v>0</v>
      </c>
      <c r="P174" s="5">
        <v>0</v>
      </c>
      <c r="Q174" s="47">
        <v>0</v>
      </c>
      <c r="R174" s="5">
        <v>58.214720293192997</v>
      </c>
      <c r="S174" s="5">
        <v>19.808148676742</v>
      </c>
      <c r="T174" s="5">
        <v>0</v>
      </c>
      <c r="U174" s="5">
        <v>0</v>
      </c>
      <c r="V174" s="47">
        <v>0</v>
      </c>
      <c r="W174" s="5">
        <v>100.15902528719499</v>
      </c>
      <c r="X174" s="5">
        <v>30.781843870704002</v>
      </c>
      <c r="Y174" s="5">
        <v>0</v>
      </c>
      <c r="Z174" s="5">
        <v>0</v>
      </c>
      <c r="AA174" s="47">
        <v>0</v>
      </c>
    </row>
    <row r="175" spans="1:27">
      <c r="A175" s="1" t="s">
        <v>734</v>
      </c>
      <c r="B175" s="1" t="s">
        <v>735</v>
      </c>
      <c r="C175" s="1" t="s">
        <v>736</v>
      </c>
      <c r="D175" s="1" t="s">
        <v>270</v>
      </c>
      <c r="E175" s="44" t="s">
        <v>737</v>
      </c>
      <c r="F175" s="55">
        <v>0.3</v>
      </c>
      <c r="G175" s="5">
        <v>79.805285369342016</v>
      </c>
      <c r="H175" s="5">
        <v>31.548026225752004</v>
      </c>
      <c r="I175" s="5">
        <v>48.257259143590005</v>
      </c>
      <c r="J175" s="5">
        <v>-36.033061861891056</v>
      </c>
      <c r="K175" s="5">
        <v>44.637964707820757</v>
      </c>
      <c r="L175" s="92">
        <v>0.42748799999999998</v>
      </c>
      <c r="M175" s="5">
        <v>19.735178169178003</v>
      </c>
      <c r="N175" s="5">
        <v>11.812848056574</v>
      </c>
      <c r="O175" s="5">
        <v>0</v>
      </c>
      <c r="P175" s="5">
        <v>0</v>
      </c>
      <c r="Q175" s="47">
        <v>0</v>
      </c>
      <c r="R175" s="5">
        <v>26.844751286495001</v>
      </c>
      <c r="S175" s="5">
        <v>21.412507857095001</v>
      </c>
      <c r="T175" s="5">
        <v>0</v>
      </c>
      <c r="U175" s="5">
        <v>0</v>
      </c>
      <c r="V175" s="47">
        <v>0</v>
      </c>
      <c r="W175" s="5">
        <v>46.579929455673003</v>
      </c>
      <c r="X175" s="5">
        <v>33.225355913668999</v>
      </c>
      <c r="Y175" s="5">
        <v>0</v>
      </c>
      <c r="Z175" s="5">
        <v>0</v>
      </c>
      <c r="AA175" s="47">
        <v>0</v>
      </c>
    </row>
    <row r="176" spans="1:27">
      <c r="A176" s="1" t="s">
        <v>738</v>
      </c>
      <c r="B176" s="1" t="s">
        <v>739</v>
      </c>
      <c r="C176" s="1" t="s">
        <v>740</v>
      </c>
      <c r="D176" s="1" t="s">
        <v>237</v>
      </c>
      <c r="E176" s="44" t="s">
        <v>741</v>
      </c>
      <c r="F176" s="55">
        <v>0.09</v>
      </c>
      <c r="G176" s="5">
        <v>283.38566903436998</v>
      </c>
      <c r="H176" s="5">
        <v>111.424590197583</v>
      </c>
      <c r="I176" s="5">
        <v>171.96107883678698</v>
      </c>
      <c r="J176" s="5">
        <v>123.9635480716193</v>
      </c>
      <c r="K176" s="5">
        <v>159.06399792402797</v>
      </c>
      <c r="L176" s="92">
        <v>0</v>
      </c>
      <c r="M176" s="5">
        <v>111.424590197583</v>
      </c>
      <c r="N176" s="5">
        <v>0</v>
      </c>
      <c r="O176" s="5">
        <v>0</v>
      </c>
      <c r="P176" s="5">
        <v>0</v>
      </c>
      <c r="Q176" s="47">
        <v>0</v>
      </c>
      <c r="R176" s="5">
        <v>171.96107883678698</v>
      </c>
      <c r="S176" s="5">
        <v>0</v>
      </c>
      <c r="T176" s="5">
        <v>0</v>
      </c>
      <c r="U176" s="5">
        <v>0</v>
      </c>
      <c r="V176" s="47">
        <v>0</v>
      </c>
      <c r="W176" s="5">
        <v>283.38566903436998</v>
      </c>
      <c r="X176" s="5">
        <v>0</v>
      </c>
      <c r="Y176" s="5">
        <v>0</v>
      </c>
      <c r="Z176" s="5">
        <v>0</v>
      </c>
      <c r="AA176" s="47">
        <v>0</v>
      </c>
    </row>
    <row r="177" spans="1:27">
      <c r="A177" s="1" t="s">
        <v>742</v>
      </c>
      <c r="B177" s="1" t="s">
        <v>743</v>
      </c>
      <c r="C177" s="1" t="s">
        <v>744</v>
      </c>
      <c r="D177" s="1" t="s">
        <v>79</v>
      </c>
      <c r="E177" s="44" t="s">
        <v>745</v>
      </c>
      <c r="F177" s="55">
        <v>0.01</v>
      </c>
      <c r="G177" s="5">
        <v>25.578607281887003</v>
      </c>
      <c r="H177" s="5">
        <v>11.939511486269001</v>
      </c>
      <c r="I177" s="5">
        <v>13.639095795617999</v>
      </c>
      <c r="J177" s="5">
        <v>7.4143628880061589</v>
      </c>
      <c r="K177" s="5">
        <v>12.61616361094665</v>
      </c>
      <c r="L177" s="92">
        <v>0</v>
      </c>
      <c r="M177" s="5">
        <v>0</v>
      </c>
      <c r="N177" s="5">
        <v>0</v>
      </c>
      <c r="O177" s="5">
        <v>11.939511486269001</v>
      </c>
      <c r="P177" s="5">
        <v>0</v>
      </c>
      <c r="Q177" s="47">
        <v>0</v>
      </c>
      <c r="R177" s="5">
        <v>0</v>
      </c>
      <c r="S177" s="5">
        <v>0</v>
      </c>
      <c r="T177" s="5">
        <v>13.639095795617999</v>
      </c>
      <c r="U177" s="5">
        <v>0</v>
      </c>
      <c r="V177" s="47">
        <v>0</v>
      </c>
      <c r="W177" s="5">
        <v>0</v>
      </c>
      <c r="X177" s="5">
        <v>0</v>
      </c>
      <c r="Y177" s="5">
        <v>25.578607281887003</v>
      </c>
      <c r="Z177" s="5">
        <v>0</v>
      </c>
      <c r="AA177" s="47">
        <v>0</v>
      </c>
    </row>
    <row r="178" spans="1:27">
      <c r="A178" s="1" t="s">
        <v>746</v>
      </c>
      <c r="B178" s="1" t="s">
        <v>747</v>
      </c>
      <c r="C178" s="1" t="s">
        <v>748</v>
      </c>
      <c r="D178" s="1" t="s">
        <v>53</v>
      </c>
      <c r="E178" s="44" t="s">
        <v>749</v>
      </c>
      <c r="F178" s="55">
        <v>0.4</v>
      </c>
      <c r="G178" s="5">
        <v>3.4706508601319999</v>
      </c>
      <c r="H178" s="5">
        <v>1.1604179389259999</v>
      </c>
      <c r="I178" s="5">
        <v>2.310232921206</v>
      </c>
      <c r="J178" s="5">
        <v>-9.0634484862421498</v>
      </c>
      <c r="K178" s="5">
        <v>2.1369654521155499</v>
      </c>
      <c r="L178" s="92">
        <v>0.5</v>
      </c>
      <c r="M178" s="5">
        <v>0</v>
      </c>
      <c r="N178" s="5">
        <v>1.1604179389259999</v>
      </c>
      <c r="O178" s="5">
        <v>0</v>
      </c>
      <c r="P178" s="5">
        <v>0</v>
      </c>
      <c r="Q178" s="47">
        <v>0</v>
      </c>
      <c r="R178" s="5">
        <v>0</v>
      </c>
      <c r="S178" s="5">
        <v>2.310232921206</v>
      </c>
      <c r="T178" s="5">
        <v>0</v>
      </c>
      <c r="U178" s="5">
        <v>0</v>
      </c>
      <c r="V178" s="47">
        <v>0</v>
      </c>
      <c r="W178" s="5">
        <v>0</v>
      </c>
      <c r="X178" s="5">
        <v>3.4706508601319999</v>
      </c>
      <c r="Y178" s="5">
        <v>0</v>
      </c>
      <c r="Z178" s="5">
        <v>0</v>
      </c>
      <c r="AA178" s="47">
        <v>0</v>
      </c>
    </row>
    <row r="179" spans="1:27">
      <c r="A179" s="1" t="s">
        <v>750</v>
      </c>
      <c r="B179" s="1" t="s">
        <v>751</v>
      </c>
      <c r="C179" s="1" t="s">
        <v>752</v>
      </c>
      <c r="D179" s="1" t="s">
        <v>53</v>
      </c>
      <c r="E179" s="44" t="s">
        <v>753</v>
      </c>
      <c r="F179" s="55">
        <v>0.4</v>
      </c>
      <c r="G179" s="5">
        <v>7.7957403863399994</v>
      </c>
      <c r="H179" s="5">
        <v>2.770262059537</v>
      </c>
      <c r="I179" s="5">
        <v>5.0254783268029994</v>
      </c>
      <c r="J179" s="5">
        <v>-11.8198341209278</v>
      </c>
      <c r="K179" s="5">
        <v>4.6485674522927747</v>
      </c>
      <c r="L179" s="92">
        <v>0.5</v>
      </c>
      <c r="M179" s="5">
        <v>0</v>
      </c>
      <c r="N179" s="5">
        <v>2.770262059537</v>
      </c>
      <c r="O179" s="5">
        <v>0</v>
      </c>
      <c r="P179" s="5">
        <v>0</v>
      </c>
      <c r="Q179" s="47">
        <v>0</v>
      </c>
      <c r="R179" s="5">
        <v>0</v>
      </c>
      <c r="S179" s="5">
        <v>5.0254783268029994</v>
      </c>
      <c r="T179" s="5">
        <v>0</v>
      </c>
      <c r="U179" s="5">
        <v>0</v>
      </c>
      <c r="V179" s="47">
        <v>0</v>
      </c>
      <c r="W179" s="5">
        <v>0</v>
      </c>
      <c r="X179" s="5">
        <v>7.7957403863399994</v>
      </c>
      <c r="Y179" s="5">
        <v>0</v>
      </c>
      <c r="Z179" s="5">
        <v>0</v>
      </c>
      <c r="AA179" s="47">
        <v>0</v>
      </c>
    </row>
    <row r="180" spans="1:27">
      <c r="A180" s="1" t="s">
        <v>754</v>
      </c>
      <c r="B180" s="1" t="s">
        <v>755</v>
      </c>
      <c r="C180" s="1" t="s">
        <v>756</v>
      </c>
      <c r="D180" s="1" t="s">
        <v>124</v>
      </c>
      <c r="E180" s="44" t="s">
        <v>757</v>
      </c>
      <c r="F180" s="55">
        <v>0.49</v>
      </c>
      <c r="G180" s="5">
        <v>125.38731346193799</v>
      </c>
      <c r="H180" s="5">
        <v>50.725295585345997</v>
      </c>
      <c r="I180" s="5">
        <v>74.662017876591989</v>
      </c>
      <c r="J180" s="5">
        <v>31.380736173112517</v>
      </c>
      <c r="K180" s="5">
        <v>69.062366535847588</v>
      </c>
      <c r="L180" s="92">
        <v>0</v>
      </c>
      <c r="M180" s="5">
        <v>44.759275352628997</v>
      </c>
      <c r="N180" s="5">
        <v>5.9660202327169998</v>
      </c>
      <c r="O180" s="5">
        <v>0</v>
      </c>
      <c r="P180" s="5">
        <v>0</v>
      </c>
      <c r="Q180" s="47">
        <v>0</v>
      </c>
      <c r="R180" s="5">
        <v>63.353480078114998</v>
      </c>
      <c r="S180" s="5">
        <v>11.308537798476999</v>
      </c>
      <c r="T180" s="5">
        <v>0</v>
      </c>
      <c r="U180" s="5">
        <v>0</v>
      </c>
      <c r="V180" s="47">
        <v>0</v>
      </c>
      <c r="W180" s="5">
        <v>108.11275543074399</v>
      </c>
      <c r="X180" s="5">
        <v>17.274558031193997</v>
      </c>
      <c r="Y180" s="5">
        <v>0</v>
      </c>
      <c r="Z180" s="5">
        <v>0</v>
      </c>
      <c r="AA180" s="47">
        <v>0</v>
      </c>
    </row>
    <row r="181" spans="1:27">
      <c r="A181" s="1" t="s">
        <v>758</v>
      </c>
      <c r="B181" s="1" t="s">
        <v>759</v>
      </c>
      <c r="C181" s="1" t="s">
        <v>760</v>
      </c>
      <c r="D181" s="1" t="s">
        <v>93</v>
      </c>
      <c r="E181" s="44" t="s">
        <v>761</v>
      </c>
      <c r="F181" s="55">
        <v>0.3</v>
      </c>
      <c r="G181" s="5">
        <v>32.152646688148003</v>
      </c>
      <c r="H181" s="5">
        <v>11.959129935003002</v>
      </c>
      <c r="I181" s="5">
        <v>20.193516753145001</v>
      </c>
      <c r="J181" s="5">
        <v>-4.4932082588686342</v>
      </c>
      <c r="K181" s="5">
        <v>18.679002996659126</v>
      </c>
      <c r="L181" s="92">
        <v>0.182009</v>
      </c>
      <c r="M181" s="5">
        <v>9.7222628245310005</v>
      </c>
      <c r="N181" s="5">
        <v>2.2368671104720002</v>
      </c>
      <c r="O181" s="5">
        <v>0</v>
      </c>
      <c r="P181" s="5">
        <v>0</v>
      </c>
      <c r="Q181" s="47">
        <v>0</v>
      </c>
      <c r="R181" s="5">
        <v>14.407480679111</v>
      </c>
      <c r="S181" s="5">
        <v>5.7860360740339996</v>
      </c>
      <c r="T181" s="5">
        <v>0</v>
      </c>
      <c r="U181" s="5">
        <v>0</v>
      </c>
      <c r="V181" s="47">
        <v>0</v>
      </c>
      <c r="W181" s="5">
        <v>24.129743503642</v>
      </c>
      <c r="X181" s="5">
        <v>8.0229031845059993</v>
      </c>
      <c r="Y181" s="5">
        <v>0</v>
      </c>
      <c r="Z181" s="5">
        <v>0</v>
      </c>
      <c r="AA181" s="47">
        <v>0</v>
      </c>
    </row>
    <row r="182" spans="1:27">
      <c r="A182" s="1" t="s">
        <v>762</v>
      </c>
      <c r="B182" s="1" t="s">
        <v>763</v>
      </c>
      <c r="C182" s="1" t="s">
        <v>764</v>
      </c>
      <c r="D182" s="1" t="s">
        <v>103</v>
      </c>
      <c r="E182" s="44" t="s">
        <v>765</v>
      </c>
      <c r="F182" s="55">
        <v>0.49</v>
      </c>
      <c r="G182" s="5">
        <v>123.512399238562</v>
      </c>
      <c r="H182" s="5">
        <v>47.846265758930002</v>
      </c>
      <c r="I182" s="5">
        <v>75.666133479631995</v>
      </c>
      <c r="J182" s="5">
        <v>21.429246890099769</v>
      </c>
      <c r="K182" s="5">
        <v>69.991173468659596</v>
      </c>
      <c r="L182" s="92">
        <v>0</v>
      </c>
      <c r="M182" s="5">
        <v>42.317472784821007</v>
      </c>
      <c r="N182" s="5">
        <v>5.5287929741089998</v>
      </c>
      <c r="O182" s="5">
        <v>0</v>
      </c>
      <c r="P182" s="5">
        <v>0</v>
      </c>
      <c r="Q182" s="47">
        <v>0</v>
      </c>
      <c r="R182" s="5">
        <v>64.187656080441002</v>
      </c>
      <c r="S182" s="5">
        <v>11.478477399191</v>
      </c>
      <c r="T182" s="5">
        <v>0</v>
      </c>
      <c r="U182" s="5">
        <v>0</v>
      </c>
      <c r="V182" s="47">
        <v>0</v>
      </c>
      <c r="W182" s="5">
        <v>106.50512886526201</v>
      </c>
      <c r="X182" s="5">
        <v>17.007270373299999</v>
      </c>
      <c r="Y182" s="5">
        <v>0</v>
      </c>
      <c r="Z182" s="5">
        <v>0</v>
      </c>
      <c r="AA182" s="47">
        <v>0</v>
      </c>
    </row>
    <row r="183" spans="1:27">
      <c r="A183" s="1" t="s">
        <v>766</v>
      </c>
      <c r="B183" s="1" t="s">
        <v>767</v>
      </c>
      <c r="C183" s="1" t="s">
        <v>768</v>
      </c>
      <c r="D183" s="1" t="s">
        <v>103</v>
      </c>
      <c r="E183" s="44" t="s">
        <v>769</v>
      </c>
      <c r="F183" s="55">
        <v>0.49</v>
      </c>
      <c r="G183" s="5">
        <v>98.139144340271997</v>
      </c>
      <c r="H183" s="5">
        <v>41.043127314121996</v>
      </c>
      <c r="I183" s="5">
        <v>57.096017026149994</v>
      </c>
      <c r="J183" s="5">
        <v>36.84386942341829</v>
      </c>
      <c r="K183" s="5">
        <v>52.813815749188748</v>
      </c>
      <c r="L183" s="92">
        <v>0</v>
      </c>
      <c r="M183" s="5">
        <v>37.155133188689</v>
      </c>
      <c r="N183" s="5">
        <v>3.8879941254329999</v>
      </c>
      <c r="O183" s="5">
        <v>0</v>
      </c>
      <c r="P183" s="5">
        <v>0</v>
      </c>
      <c r="Q183" s="47">
        <v>0</v>
      </c>
      <c r="R183" s="5">
        <v>50.223438785150996</v>
      </c>
      <c r="S183" s="5">
        <v>6.8725782409990002</v>
      </c>
      <c r="T183" s="5">
        <v>0</v>
      </c>
      <c r="U183" s="5">
        <v>0</v>
      </c>
      <c r="V183" s="47">
        <v>0</v>
      </c>
      <c r="W183" s="5">
        <v>87.378571973839996</v>
      </c>
      <c r="X183" s="5">
        <v>10.760572366432001</v>
      </c>
      <c r="Y183" s="5">
        <v>0</v>
      </c>
      <c r="Z183" s="5">
        <v>0</v>
      </c>
      <c r="AA183" s="47">
        <v>0</v>
      </c>
    </row>
    <row r="184" spans="1:27">
      <c r="A184" s="1" t="s">
        <v>770</v>
      </c>
      <c r="B184" s="1" t="s">
        <v>771</v>
      </c>
      <c r="C184" s="1" t="s">
        <v>772</v>
      </c>
      <c r="D184" s="1" t="s">
        <v>270</v>
      </c>
      <c r="E184" s="44" t="s">
        <v>773</v>
      </c>
      <c r="F184" s="55">
        <v>0.3</v>
      </c>
      <c r="G184" s="5">
        <v>171.413008845679</v>
      </c>
      <c r="H184" s="5">
        <v>69.344571530663004</v>
      </c>
      <c r="I184" s="5">
        <v>102.068437315016</v>
      </c>
      <c r="J184" s="5">
        <v>65.912749419319368</v>
      </c>
      <c r="K184" s="5">
        <v>94.4133045163898</v>
      </c>
      <c r="L184" s="92">
        <v>0</v>
      </c>
      <c r="M184" s="5">
        <v>55.390345121416004</v>
      </c>
      <c r="N184" s="5">
        <v>13.954226409246999</v>
      </c>
      <c r="O184" s="5">
        <v>0</v>
      </c>
      <c r="P184" s="5">
        <v>0</v>
      </c>
      <c r="Q184" s="47">
        <v>0</v>
      </c>
      <c r="R184" s="5">
        <v>77.556290053316999</v>
      </c>
      <c r="S184" s="5">
        <v>24.512147261698999</v>
      </c>
      <c r="T184" s="5">
        <v>0</v>
      </c>
      <c r="U184" s="5">
        <v>0</v>
      </c>
      <c r="V184" s="47">
        <v>0</v>
      </c>
      <c r="W184" s="5">
        <v>132.94663517473299</v>
      </c>
      <c r="X184" s="5">
        <v>38.466373670945998</v>
      </c>
      <c r="Y184" s="5">
        <v>0</v>
      </c>
      <c r="Z184" s="5">
        <v>0</v>
      </c>
      <c r="AA184" s="47">
        <v>0</v>
      </c>
    </row>
    <row r="185" spans="1:27">
      <c r="A185" s="1" t="s">
        <v>774</v>
      </c>
      <c r="B185" s="1" t="s">
        <v>775</v>
      </c>
      <c r="C185" s="1" t="s">
        <v>776</v>
      </c>
      <c r="D185" s="1" t="s">
        <v>237</v>
      </c>
      <c r="E185" s="44" t="s">
        <v>777</v>
      </c>
      <c r="F185" s="55">
        <v>0.09</v>
      </c>
      <c r="G185" s="5">
        <v>292.24947216607001</v>
      </c>
      <c r="H185" s="5">
        <v>118.84160334193299</v>
      </c>
      <c r="I185" s="5">
        <v>173.40786882413701</v>
      </c>
      <c r="J185" s="5">
        <v>140.07242130817855</v>
      </c>
      <c r="K185" s="5">
        <v>160.40227866232675</v>
      </c>
      <c r="L185" s="92">
        <v>0</v>
      </c>
      <c r="M185" s="5">
        <v>118.84160334193299</v>
      </c>
      <c r="N185" s="5">
        <v>0</v>
      </c>
      <c r="O185" s="5">
        <v>0</v>
      </c>
      <c r="P185" s="5">
        <v>0</v>
      </c>
      <c r="Q185" s="47">
        <v>0</v>
      </c>
      <c r="R185" s="5">
        <v>173.40786882413701</v>
      </c>
      <c r="S185" s="5">
        <v>0</v>
      </c>
      <c r="T185" s="5">
        <v>0</v>
      </c>
      <c r="U185" s="5">
        <v>0</v>
      </c>
      <c r="V185" s="47">
        <v>0</v>
      </c>
      <c r="W185" s="5">
        <v>292.24947216607001</v>
      </c>
      <c r="X185" s="5">
        <v>0</v>
      </c>
      <c r="Y185" s="5">
        <v>0</v>
      </c>
      <c r="Z185" s="5">
        <v>0</v>
      </c>
      <c r="AA185" s="47">
        <v>0</v>
      </c>
    </row>
    <row r="186" spans="1:27">
      <c r="A186" s="1" t="s">
        <v>778</v>
      </c>
      <c r="B186" s="1" t="s">
        <v>779</v>
      </c>
      <c r="C186" s="1" t="s">
        <v>780</v>
      </c>
      <c r="D186" s="1" t="s">
        <v>79</v>
      </c>
      <c r="E186" s="44" t="s">
        <v>781</v>
      </c>
      <c r="F186" s="55">
        <v>0.01</v>
      </c>
      <c r="G186" s="5">
        <v>27.569685313179001</v>
      </c>
      <c r="H186" s="5">
        <v>13.218223729952999</v>
      </c>
      <c r="I186" s="5">
        <v>14.351461583226001</v>
      </c>
      <c r="J186" s="5">
        <v>9.6741790992734273</v>
      </c>
      <c r="K186" s="5">
        <v>13.275101964484051</v>
      </c>
      <c r="L186" s="92">
        <v>0</v>
      </c>
      <c r="M186" s="5">
        <v>0</v>
      </c>
      <c r="N186" s="5">
        <v>0</v>
      </c>
      <c r="O186" s="5">
        <v>13.218223729952999</v>
      </c>
      <c r="P186" s="5">
        <v>0</v>
      </c>
      <c r="Q186" s="47">
        <v>0</v>
      </c>
      <c r="R186" s="5">
        <v>0</v>
      </c>
      <c r="S186" s="5">
        <v>0</v>
      </c>
      <c r="T186" s="5">
        <v>14.351461583226001</v>
      </c>
      <c r="U186" s="5">
        <v>0</v>
      </c>
      <c r="V186" s="47">
        <v>0</v>
      </c>
      <c r="W186" s="5">
        <v>0</v>
      </c>
      <c r="X186" s="5">
        <v>0</v>
      </c>
      <c r="Y186" s="5">
        <v>27.569685313179001</v>
      </c>
      <c r="Z186" s="5">
        <v>0</v>
      </c>
      <c r="AA186" s="47">
        <v>0</v>
      </c>
    </row>
    <row r="187" spans="1:27">
      <c r="A187" s="1" t="s">
        <v>782</v>
      </c>
      <c r="B187" s="1" t="s">
        <v>783</v>
      </c>
      <c r="C187" s="1" t="s">
        <v>784</v>
      </c>
      <c r="D187" s="1" t="s">
        <v>53</v>
      </c>
      <c r="E187" s="44" t="s">
        <v>785</v>
      </c>
      <c r="F187" s="55">
        <v>0.4</v>
      </c>
      <c r="G187" s="5">
        <v>7.9020959239459998</v>
      </c>
      <c r="H187" s="5">
        <v>2.6519073749370001</v>
      </c>
      <c r="I187" s="5">
        <v>5.2501885490089997</v>
      </c>
      <c r="J187" s="5">
        <v>-19.927637631206618</v>
      </c>
      <c r="K187" s="5">
        <v>4.856424407833325</v>
      </c>
      <c r="L187" s="92">
        <v>0.5</v>
      </c>
      <c r="M187" s="5">
        <v>0</v>
      </c>
      <c r="N187" s="5">
        <v>2.6519073749370001</v>
      </c>
      <c r="O187" s="5">
        <v>0</v>
      </c>
      <c r="P187" s="5">
        <v>0</v>
      </c>
      <c r="Q187" s="47">
        <v>0</v>
      </c>
      <c r="R187" s="5">
        <v>0</v>
      </c>
      <c r="S187" s="5">
        <v>5.2501885490089997</v>
      </c>
      <c r="T187" s="5">
        <v>0</v>
      </c>
      <c r="U187" s="5">
        <v>0</v>
      </c>
      <c r="V187" s="47">
        <v>0</v>
      </c>
      <c r="W187" s="5">
        <v>0</v>
      </c>
      <c r="X187" s="5">
        <v>7.9020959239459998</v>
      </c>
      <c r="Y187" s="5">
        <v>0</v>
      </c>
      <c r="Z187" s="5">
        <v>0</v>
      </c>
      <c r="AA187" s="47">
        <v>0</v>
      </c>
    </row>
    <row r="188" spans="1:27">
      <c r="A188" s="1" t="s">
        <v>786</v>
      </c>
      <c r="B188" s="1" t="s">
        <v>787</v>
      </c>
      <c r="C188" s="1" t="s">
        <v>788</v>
      </c>
      <c r="D188" s="1" t="s">
        <v>103</v>
      </c>
      <c r="E188" s="44" t="s">
        <v>789</v>
      </c>
      <c r="F188" s="55">
        <v>0.49</v>
      </c>
      <c r="G188" s="5">
        <v>238.04440448212102</v>
      </c>
      <c r="H188" s="5">
        <v>93.047867430289998</v>
      </c>
      <c r="I188" s="5">
        <v>144.99653705183101</v>
      </c>
      <c r="J188" s="5">
        <v>-33.150852371896598</v>
      </c>
      <c r="K188" s="5">
        <v>134.1217967729437</v>
      </c>
      <c r="L188" s="92">
        <v>0.186087</v>
      </c>
      <c r="M188" s="5">
        <v>80.737995998391</v>
      </c>
      <c r="N188" s="5">
        <v>12.309871431898999</v>
      </c>
      <c r="O188" s="5">
        <v>0</v>
      </c>
      <c r="P188" s="5">
        <v>0</v>
      </c>
      <c r="Q188" s="47">
        <v>0</v>
      </c>
      <c r="R188" s="5">
        <v>120.08990491873</v>
      </c>
      <c r="S188" s="5">
        <v>24.906632133101002</v>
      </c>
      <c r="T188" s="5">
        <v>0</v>
      </c>
      <c r="U188" s="5">
        <v>0</v>
      </c>
      <c r="V188" s="47">
        <v>0</v>
      </c>
      <c r="W188" s="5">
        <v>200.82790091712099</v>
      </c>
      <c r="X188" s="5">
        <v>37.216503565000004</v>
      </c>
      <c r="Y188" s="5">
        <v>0</v>
      </c>
      <c r="Z188" s="5">
        <v>0</v>
      </c>
      <c r="AA188" s="47">
        <v>0</v>
      </c>
    </row>
    <row r="189" spans="1:27">
      <c r="A189" s="1" t="s">
        <v>790</v>
      </c>
      <c r="B189" s="1" t="s">
        <v>791</v>
      </c>
      <c r="C189" s="1" t="s">
        <v>792</v>
      </c>
      <c r="D189" s="1" t="s">
        <v>124</v>
      </c>
      <c r="E189" s="44" t="s">
        <v>793</v>
      </c>
      <c r="F189" s="55">
        <v>0.49</v>
      </c>
      <c r="G189" s="5">
        <v>155.13069771319201</v>
      </c>
      <c r="H189" s="5">
        <v>62.398395715707004</v>
      </c>
      <c r="I189" s="5">
        <v>92.732301997484996</v>
      </c>
      <c r="J189" s="5">
        <v>44.216738630073081</v>
      </c>
      <c r="K189" s="5">
        <v>85.77737934767363</v>
      </c>
      <c r="L189" s="92">
        <v>0</v>
      </c>
      <c r="M189" s="5">
        <v>53.981368327863002</v>
      </c>
      <c r="N189" s="5">
        <v>8.4170273878439996</v>
      </c>
      <c r="O189" s="5">
        <v>0</v>
      </c>
      <c r="P189" s="5">
        <v>0</v>
      </c>
      <c r="Q189" s="47">
        <v>0</v>
      </c>
      <c r="R189" s="5">
        <v>76.788549515853006</v>
      </c>
      <c r="S189" s="5">
        <v>15.943752481632</v>
      </c>
      <c r="T189" s="5">
        <v>0</v>
      </c>
      <c r="U189" s="5">
        <v>0</v>
      </c>
      <c r="V189" s="47">
        <v>0</v>
      </c>
      <c r="W189" s="5">
        <v>130.769917843716</v>
      </c>
      <c r="X189" s="5">
        <v>24.360779869475998</v>
      </c>
      <c r="Y189" s="5">
        <v>0</v>
      </c>
      <c r="Z189" s="5">
        <v>0</v>
      </c>
      <c r="AA189" s="47">
        <v>0</v>
      </c>
    </row>
    <row r="190" spans="1:27">
      <c r="A190" s="1" t="s">
        <v>794</v>
      </c>
      <c r="B190" s="1" t="s">
        <v>795</v>
      </c>
      <c r="C190" s="1" t="s">
        <v>796</v>
      </c>
      <c r="D190" s="1" t="s">
        <v>237</v>
      </c>
      <c r="E190" s="44" t="s">
        <v>797</v>
      </c>
      <c r="F190" s="55">
        <v>0.09</v>
      </c>
      <c r="G190" s="5">
        <v>93.618505323303992</v>
      </c>
      <c r="H190" s="5">
        <v>36.991880540422002</v>
      </c>
      <c r="I190" s="5">
        <v>56.626624782881997</v>
      </c>
      <c r="J190" s="5">
        <v>36.742837247390909</v>
      </c>
      <c r="K190" s="5">
        <v>52.379627924165852</v>
      </c>
      <c r="L190" s="92">
        <v>0</v>
      </c>
      <c r="M190" s="5">
        <v>36.991880540422002</v>
      </c>
      <c r="N190" s="5">
        <v>0</v>
      </c>
      <c r="O190" s="5">
        <v>0</v>
      </c>
      <c r="P190" s="5">
        <v>0</v>
      </c>
      <c r="Q190" s="47">
        <v>0</v>
      </c>
      <c r="R190" s="5">
        <v>56.626624782881997</v>
      </c>
      <c r="S190" s="5">
        <v>0</v>
      </c>
      <c r="T190" s="5">
        <v>0</v>
      </c>
      <c r="U190" s="5">
        <v>0</v>
      </c>
      <c r="V190" s="47">
        <v>0</v>
      </c>
      <c r="W190" s="5">
        <v>93.618505323303992</v>
      </c>
      <c r="X190" s="5">
        <v>0</v>
      </c>
      <c r="Y190" s="5">
        <v>0</v>
      </c>
      <c r="Z190" s="5">
        <v>0</v>
      </c>
      <c r="AA190" s="47">
        <v>0</v>
      </c>
    </row>
    <row r="191" spans="1:27">
      <c r="A191" s="1" t="s">
        <v>798</v>
      </c>
      <c r="B191" s="1" t="s">
        <v>799</v>
      </c>
      <c r="C191" s="1" t="s">
        <v>800</v>
      </c>
      <c r="D191" s="1" t="s">
        <v>79</v>
      </c>
      <c r="E191" s="44" t="s">
        <v>801</v>
      </c>
      <c r="F191" s="55">
        <v>0.01</v>
      </c>
      <c r="G191" s="5">
        <v>15.412438526458999</v>
      </c>
      <c r="H191" s="5">
        <v>7.1688203863769999</v>
      </c>
      <c r="I191" s="5">
        <v>8.243618140081999</v>
      </c>
      <c r="J191" s="5">
        <v>4.9447457711370575</v>
      </c>
      <c r="K191" s="5">
        <v>7.6253467795758496</v>
      </c>
      <c r="L191" s="92">
        <v>0</v>
      </c>
      <c r="M191" s="5">
        <v>0</v>
      </c>
      <c r="N191" s="5">
        <v>0</v>
      </c>
      <c r="O191" s="5">
        <v>7.1688203863769999</v>
      </c>
      <c r="P191" s="5">
        <v>0</v>
      </c>
      <c r="Q191" s="47">
        <v>0</v>
      </c>
      <c r="R191" s="5">
        <v>0</v>
      </c>
      <c r="S191" s="5">
        <v>0</v>
      </c>
      <c r="T191" s="5">
        <v>8.243618140081999</v>
      </c>
      <c r="U191" s="5">
        <v>0</v>
      </c>
      <c r="V191" s="47">
        <v>0</v>
      </c>
      <c r="W191" s="5">
        <v>0</v>
      </c>
      <c r="X191" s="5">
        <v>0</v>
      </c>
      <c r="Y191" s="5">
        <v>15.412438526458999</v>
      </c>
      <c r="Z191" s="5">
        <v>0</v>
      </c>
      <c r="AA191" s="47">
        <v>0</v>
      </c>
    </row>
    <row r="192" spans="1:27">
      <c r="A192" s="1" t="s">
        <v>802</v>
      </c>
      <c r="B192" s="1" t="s">
        <v>803</v>
      </c>
      <c r="C192" s="1" t="s">
        <v>804</v>
      </c>
      <c r="D192" s="1" t="s">
        <v>53</v>
      </c>
      <c r="E192" s="44" t="s">
        <v>805</v>
      </c>
      <c r="F192" s="55">
        <v>0.4</v>
      </c>
      <c r="G192" s="5">
        <v>3.0476442289350003</v>
      </c>
      <c r="H192" s="5">
        <v>0.99501471812800002</v>
      </c>
      <c r="I192" s="5">
        <v>2.0526295108070003</v>
      </c>
      <c r="J192" s="5">
        <v>-7.3992443544337076</v>
      </c>
      <c r="K192" s="5">
        <v>1.8986822974964754</v>
      </c>
      <c r="L192" s="92">
        <v>0.5</v>
      </c>
      <c r="M192" s="5">
        <v>0</v>
      </c>
      <c r="N192" s="5">
        <v>0.99501471812800002</v>
      </c>
      <c r="O192" s="5">
        <v>0</v>
      </c>
      <c r="P192" s="5">
        <v>0</v>
      </c>
      <c r="Q192" s="47">
        <v>0</v>
      </c>
      <c r="R192" s="5">
        <v>0</v>
      </c>
      <c r="S192" s="5">
        <v>2.0526295108070003</v>
      </c>
      <c r="T192" s="5">
        <v>0</v>
      </c>
      <c r="U192" s="5">
        <v>0</v>
      </c>
      <c r="V192" s="47">
        <v>0</v>
      </c>
      <c r="W192" s="5">
        <v>0</v>
      </c>
      <c r="X192" s="5">
        <v>3.0476442289350003</v>
      </c>
      <c r="Y192" s="5">
        <v>0</v>
      </c>
      <c r="Z192" s="5">
        <v>0</v>
      </c>
      <c r="AA192" s="47">
        <v>0</v>
      </c>
    </row>
    <row r="193" spans="1:27">
      <c r="A193" s="1" t="s">
        <v>806</v>
      </c>
      <c r="B193" s="1" t="s">
        <v>807</v>
      </c>
      <c r="C193" s="1" t="s">
        <v>808</v>
      </c>
      <c r="D193" s="1" t="s">
        <v>270</v>
      </c>
      <c r="E193" s="44" t="s">
        <v>809</v>
      </c>
      <c r="F193" s="55">
        <v>0.3</v>
      </c>
      <c r="G193" s="5">
        <v>146.69080518055401</v>
      </c>
      <c r="H193" s="5">
        <v>59.608092950838</v>
      </c>
      <c r="I193" s="5">
        <v>87.082712229716009</v>
      </c>
      <c r="J193" s="5">
        <v>71.567774591636123</v>
      </c>
      <c r="K193" s="5">
        <v>80.551508812487313</v>
      </c>
      <c r="L193" s="92">
        <v>0</v>
      </c>
      <c r="M193" s="5">
        <v>50.607749196642999</v>
      </c>
      <c r="N193" s="5">
        <v>9.0003437541949989</v>
      </c>
      <c r="O193" s="5">
        <v>0</v>
      </c>
      <c r="P193" s="5">
        <v>0</v>
      </c>
      <c r="Q193" s="47">
        <v>0</v>
      </c>
      <c r="R193" s="5">
        <v>70.723745003600996</v>
      </c>
      <c r="S193" s="5">
        <v>16.358967226114999</v>
      </c>
      <c r="T193" s="5">
        <v>0</v>
      </c>
      <c r="U193" s="5">
        <v>0</v>
      </c>
      <c r="V193" s="47">
        <v>0</v>
      </c>
      <c r="W193" s="5">
        <v>121.33149420024399</v>
      </c>
      <c r="X193" s="5">
        <v>25.359310980309999</v>
      </c>
      <c r="Y193" s="5">
        <v>0</v>
      </c>
      <c r="Z193" s="5">
        <v>0</v>
      </c>
      <c r="AA193" s="47">
        <v>0</v>
      </c>
    </row>
    <row r="194" spans="1:27">
      <c r="A194" s="1" t="s">
        <v>810</v>
      </c>
      <c r="B194" s="1" t="s">
        <v>811</v>
      </c>
      <c r="C194" s="1" t="s">
        <v>812</v>
      </c>
      <c r="D194" s="1" t="s">
        <v>53</v>
      </c>
      <c r="E194" s="44" t="s">
        <v>813</v>
      </c>
      <c r="F194" s="55">
        <v>0.4</v>
      </c>
      <c r="G194" s="5">
        <v>2.710660733808</v>
      </c>
      <c r="H194" s="5">
        <v>0.77344424166000003</v>
      </c>
      <c r="I194" s="5">
        <v>1.937216492148</v>
      </c>
      <c r="J194" s="5">
        <v>-11.269405350628151</v>
      </c>
      <c r="K194" s="5">
        <v>1.7919252552369</v>
      </c>
      <c r="L194" s="92">
        <v>0.5</v>
      </c>
      <c r="M194" s="5">
        <v>0</v>
      </c>
      <c r="N194" s="5">
        <v>0.77344424166000003</v>
      </c>
      <c r="O194" s="5">
        <v>0</v>
      </c>
      <c r="P194" s="5">
        <v>0</v>
      </c>
      <c r="Q194" s="47">
        <v>0</v>
      </c>
      <c r="R194" s="5">
        <v>0</v>
      </c>
      <c r="S194" s="5">
        <v>1.937216492148</v>
      </c>
      <c r="T194" s="5">
        <v>0</v>
      </c>
      <c r="U194" s="5">
        <v>0</v>
      </c>
      <c r="V194" s="47">
        <v>0</v>
      </c>
      <c r="W194" s="5">
        <v>0</v>
      </c>
      <c r="X194" s="5">
        <v>2.710660733808</v>
      </c>
      <c r="Y194" s="5">
        <v>0</v>
      </c>
      <c r="Z194" s="5">
        <v>0</v>
      </c>
      <c r="AA194" s="47">
        <v>0</v>
      </c>
    </row>
    <row r="195" spans="1:27">
      <c r="A195" s="1" t="s">
        <v>814</v>
      </c>
      <c r="B195" s="1" t="s">
        <v>815</v>
      </c>
      <c r="C195" s="1" t="s">
        <v>816</v>
      </c>
      <c r="D195" s="1" t="s">
        <v>53</v>
      </c>
      <c r="E195" s="44" t="s">
        <v>817</v>
      </c>
      <c r="F195" s="55">
        <v>0.4</v>
      </c>
      <c r="G195" s="5">
        <v>5.1881871482249995</v>
      </c>
      <c r="H195" s="5">
        <v>1.697505306517</v>
      </c>
      <c r="I195" s="5">
        <v>3.4906818417079997</v>
      </c>
      <c r="J195" s="5">
        <v>-12.936117794284577</v>
      </c>
      <c r="K195" s="5">
        <v>3.2288807035798999</v>
      </c>
      <c r="L195" s="92">
        <v>0.5</v>
      </c>
      <c r="M195" s="5">
        <v>0</v>
      </c>
      <c r="N195" s="5">
        <v>1.697505306517</v>
      </c>
      <c r="O195" s="5">
        <v>0</v>
      </c>
      <c r="P195" s="5">
        <v>0</v>
      </c>
      <c r="Q195" s="47">
        <v>0</v>
      </c>
      <c r="R195" s="5">
        <v>0</v>
      </c>
      <c r="S195" s="5">
        <v>3.4906818417079997</v>
      </c>
      <c r="T195" s="5">
        <v>0</v>
      </c>
      <c r="U195" s="5">
        <v>0</v>
      </c>
      <c r="V195" s="47">
        <v>0</v>
      </c>
      <c r="W195" s="5">
        <v>0</v>
      </c>
      <c r="X195" s="5">
        <v>5.1881871482249995</v>
      </c>
      <c r="Y195" s="5">
        <v>0</v>
      </c>
      <c r="Z195" s="5">
        <v>0</v>
      </c>
      <c r="AA195" s="47">
        <v>0</v>
      </c>
    </row>
    <row r="196" spans="1:27">
      <c r="A196" s="1" t="s">
        <v>818</v>
      </c>
      <c r="B196" s="1" t="s">
        <v>819</v>
      </c>
      <c r="C196" s="1" t="s">
        <v>820</v>
      </c>
      <c r="D196" s="1" t="s">
        <v>391</v>
      </c>
      <c r="E196" s="44" t="s">
        <v>821</v>
      </c>
      <c r="F196" s="55">
        <v>0.1</v>
      </c>
      <c r="G196" s="5">
        <v>172.360609799499</v>
      </c>
      <c r="H196" s="5">
        <v>70.350697798972988</v>
      </c>
      <c r="I196" s="5">
        <v>102.009912000526</v>
      </c>
      <c r="J196" s="5">
        <v>82.425774979390781</v>
      </c>
      <c r="K196" s="5">
        <v>94.359168600486555</v>
      </c>
      <c r="L196" s="92">
        <v>0</v>
      </c>
      <c r="M196" s="5">
        <v>64.910340482340004</v>
      </c>
      <c r="N196" s="5">
        <v>0</v>
      </c>
      <c r="O196" s="5">
        <v>5.4403573166330004</v>
      </c>
      <c r="P196" s="5">
        <v>0</v>
      </c>
      <c r="Q196" s="47">
        <v>0</v>
      </c>
      <c r="R196" s="5">
        <v>96.064663679620992</v>
      </c>
      <c r="S196" s="5">
        <v>0</v>
      </c>
      <c r="T196" s="5">
        <v>5.9452483209049998</v>
      </c>
      <c r="U196" s="5">
        <v>0</v>
      </c>
      <c r="V196" s="47">
        <v>0</v>
      </c>
      <c r="W196" s="5">
        <v>160.97500416196101</v>
      </c>
      <c r="X196" s="5">
        <v>0</v>
      </c>
      <c r="Y196" s="5">
        <v>11.385605637537999</v>
      </c>
      <c r="Z196" s="5">
        <v>0</v>
      </c>
      <c r="AA196" s="47">
        <v>0</v>
      </c>
    </row>
    <row r="197" spans="1:27">
      <c r="A197" s="1" t="s">
        <v>822</v>
      </c>
      <c r="B197" s="1" t="s">
        <v>823</v>
      </c>
      <c r="C197" s="1" t="s">
        <v>824</v>
      </c>
      <c r="D197" s="1" t="s">
        <v>103</v>
      </c>
      <c r="E197" s="44" t="s">
        <v>825</v>
      </c>
      <c r="F197" s="55">
        <v>0.49</v>
      </c>
      <c r="G197" s="5">
        <v>271.15000831408395</v>
      </c>
      <c r="H197" s="5">
        <v>109.43090206351599</v>
      </c>
      <c r="I197" s="5">
        <v>161.71910625056799</v>
      </c>
      <c r="J197" s="5">
        <v>65.120234264565596</v>
      </c>
      <c r="K197" s="5">
        <v>149.59017328177541</v>
      </c>
      <c r="L197" s="92">
        <v>0</v>
      </c>
      <c r="M197" s="5">
        <v>96.085434633104001</v>
      </c>
      <c r="N197" s="5">
        <v>13.345467430412</v>
      </c>
      <c r="O197" s="5">
        <v>0</v>
      </c>
      <c r="P197" s="5">
        <v>0</v>
      </c>
      <c r="Q197" s="47">
        <v>0</v>
      </c>
      <c r="R197" s="5">
        <v>136.75218319803</v>
      </c>
      <c r="S197" s="5">
        <v>24.966923052538</v>
      </c>
      <c r="T197" s="5">
        <v>0</v>
      </c>
      <c r="U197" s="5">
        <v>0</v>
      </c>
      <c r="V197" s="47">
        <v>0</v>
      </c>
      <c r="W197" s="5">
        <v>232.837617831134</v>
      </c>
      <c r="X197" s="5">
        <v>38.312390482950001</v>
      </c>
      <c r="Y197" s="5">
        <v>0</v>
      </c>
      <c r="Z197" s="5">
        <v>0</v>
      </c>
      <c r="AA197" s="47">
        <v>0</v>
      </c>
    </row>
    <row r="198" spans="1:27">
      <c r="A198" s="1" t="s">
        <v>826</v>
      </c>
      <c r="B198" s="1" t="s">
        <v>827</v>
      </c>
      <c r="C198" s="1" t="s">
        <v>828</v>
      </c>
      <c r="D198" s="1" t="s">
        <v>124</v>
      </c>
      <c r="E198" s="44" t="s">
        <v>829</v>
      </c>
      <c r="F198" s="55">
        <v>0.49</v>
      </c>
      <c r="G198" s="5">
        <v>73.370364724558002</v>
      </c>
      <c r="H198" s="5">
        <v>28.769021449041002</v>
      </c>
      <c r="I198" s="5">
        <v>44.601343275517003</v>
      </c>
      <c r="J198" s="5">
        <v>10.841075194540799</v>
      </c>
      <c r="K198" s="5">
        <v>41.256242529853232</v>
      </c>
      <c r="L198" s="92">
        <v>0</v>
      </c>
      <c r="M198" s="5">
        <v>24.770355402555001</v>
      </c>
      <c r="N198" s="5">
        <v>3.998666046486</v>
      </c>
      <c r="O198" s="5">
        <v>0</v>
      </c>
      <c r="P198" s="5">
        <v>0</v>
      </c>
      <c r="Q198" s="47">
        <v>0</v>
      </c>
      <c r="R198" s="5">
        <v>36.580273480152002</v>
      </c>
      <c r="S198" s="5">
        <v>8.0210697953649994</v>
      </c>
      <c r="T198" s="5">
        <v>0</v>
      </c>
      <c r="U198" s="5">
        <v>0</v>
      </c>
      <c r="V198" s="47">
        <v>0</v>
      </c>
      <c r="W198" s="5">
        <v>61.350628882706999</v>
      </c>
      <c r="X198" s="5">
        <v>12.019735841850999</v>
      </c>
      <c r="Y198" s="5">
        <v>0</v>
      </c>
      <c r="Z198" s="5">
        <v>0</v>
      </c>
      <c r="AA198" s="47">
        <v>0</v>
      </c>
    </row>
    <row r="199" spans="1:27">
      <c r="A199" s="1" t="s">
        <v>830</v>
      </c>
      <c r="B199" s="1" t="s">
        <v>831</v>
      </c>
      <c r="C199" s="1" t="s">
        <v>832</v>
      </c>
      <c r="D199" s="1" t="s">
        <v>53</v>
      </c>
      <c r="E199" s="44" t="s">
        <v>833</v>
      </c>
      <c r="F199" s="55">
        <v>0.4</v>
      </c>
      <c r="G199" s="5">
        <v>3.853520349898</v>
      </c>
      <c r="H199" s="5">
        <v>0.87017941708200008</v>
      </c>
      <c r="I199" s="5">
        <v>2.9833409328160001</v>
      </c>
      <c r="J199" s="5">
        <v>-19.653700387259768</v>
      </c>
      <c r="K199" s="5">
        <v>2.7595903628548002</v>
      </c>
      <c r="L199" s="92">
        <v>0.5</v>
      </c>
      <c r="M199" s="5">
        <v>0</v>
      </c>
      <c r="N199" s="5">
        <v>0.87017941708200008</v>
      </c>
      <c r="O199" s="5">
        <v>0</v>
      </c>
      <c r="P199" s="5">
        <v>0</v>
      </c>
      <c r="Q199" s="47">
        <v>0</v>
      </c>
      <c r="R199" s="5">
        <v>0</v>
      </c>
      <c r="S199" s="5">
        <v>2.9833409328160001</v>
      </c>
      <c r="T199" s="5">
        <v>0</v>
      </c>
      <c r="U199" s="5">
        <v>0</v>
      </c>
      <c r="V199" s="47">
        <v>0</v>
      </c>
      <c r="W199" s="5">
        <v>0</v>
      </c>
      <c r="X199" s="5">
        <v>3.853520349898</v>
      </c>
      <c r="Y199" s="5">
        <v>0</v>
      </c>
      <c r="Z199" s="5">
        <v>0</v>
      </c>
      <c r="AA199" s="47">
        <v>0</v>
      </c>
    </row>
    <row r="200" spans="1:27">
      <c r="A200" s="1" t="s">
        <v>834</v>
      </c>
      <c r="B200" s="1" t="s">
        <v>835</v>
      </c>
      <c r="C200" s="1" t="s">
        <v>836</v>
      </c>
      <c r="D200" s="1" t="s">
        <v>53</v>
      </c>
      <c r="E200" s="44" t="s">
        <v>837</v>
      </c>
      <c r="F200" s="55">
        <v>0.4</v>
      </c>
      <c r="G200" s="5">
        <v>1.9639481879509999</v>
      </c>
      <c r="H200" s="5">
        <v>0.56144276146399996</v>
      </c>
      <c r="I200" s="5">
        <v>1.4025054264870001</v>
      </c>
      <c r="J200" s="5">
        <v>-3.8490071976631919</v>
      </c>
      <c r="K200" s="5">
        <v>1.2973175195004751</v>
      </c>
      <c r="L200" s="92">
        <v>0.5</v>
      </c>
      <c r="M200" s="5">
        <v>0</v>
      </c>
      <c r="N200" s="5">
        <v>0.56144276146399996</v>
      </c>
      <c r="O200" s="5">
        <v>0</v>
      </c>
      <c r="P200" s="5">
        <v>0</v>
      </c>
      <c r="Q200" s="47">
        <v>0</v>
      </c>
      <c r="R200" s="5">
        <v>0</v>
      </c>
      <c r="S200" s="5">
        <v>1.4025054264870001</v>
      </c>
      <c r="T200" s="5">
        <v>0</v>
      </c>
      <c r="U200" s="5">
        <v>0</v>
      </c>
      <c r="V200" s="47">
        <v>0</v>
      </c>
      <c r="W200" s="5">
        <v>0</v>
      </c>
      <c r="X200" s="5">
        <v>1.9639481879509999</v>
      </c>
      <c r="Y200" s="5">
        <v>0</v>
      </c>
      <c r="Z200" s="5">
        <v>0</v>
      </c>
      <c r="AA200" s="47">
        <v>0</v>
      </c>
    </row>
    <row r="201" spans="1:27">
      <c r="A201" s="1" t="s">
        <v>838</v>
      </c>
      <c r="B201" s="1" t="s">
        <v>839</v>
      </c>
      <c r="C201" s="1" t="s">
        <v>840</v>
      </c>
      <c r="D201" s="1" t="s">
        <v>53</v>
      </c>
      <c r="E201" s="44" t="s">
        <v>841</v>
      </c>
      <c r="F201" s="55">
        <v>0.4</v>
      </c>
      <c r="G201" s="5">
        <v>2.452087865323</v>
      </c>
      <c r="H201" s="5">
        <v>0.77878830573000002</v>
      </c>
      <c r="I201" s="5">
        <v>1.673299559593</v>
      </c>
      <c r="J201" s="5">
        <v>-4.8483978754049657</v>
      </c>
      <c r="K201" s="5">
        <v>1.5478020926235252</v>
      </c>
      <c r="L201" s="92">
        <v>0.5</v>
      </c>
      <c r="M201" s="5">
        <v>0</v>
      </c>
      <c r="N201" s="5">
        <v>0.77878830573000002</v>
      </c>
      <c r="O201" s="5">
        <v>0</v>
      </c>
      <c r="P201" s="5">
        <v>0</v>
      </c>
      <c r="Q201" s="47">
        <v>0</v>
      </c>
      <c r="R201" s="5">
        <v>0</v>
      </c>
      <c r="S201" s="5">
        <v>1.673299559593</v>
      </c>
      <c r="T201" s="5">
        <v>0</v>
      </c>
      <c r="U201" s="5">
        <v>0</v>
      </c>
      <c r="V201" s="47">
        <v>0</v>
      </c>
      <c r="W201" s="5">
        <v>0</v>
      </c>
      <c r="X201" s="5">
        <v>2.452087865323</v>
      </c>
      <c r="Y201" s="5">
        <v>0</v>
      </c>
      <c r="Z201" s="5">
        <v>0</v>
      </c>
      <c r="AA201" s="47">
        <v>0</v>
      </c>
    </row>
    <row r="202" spans="1:27">
      <c r="A202" s="1" t="s">
        <v>842</v>
      </c>
      <c r="B202" s="1" t="s">
        <v>843</v>
      </c>
      <c r="C202" s="1" t="s">
        <v>844</v>
      </c>
      <c r="D202" s="1" t="s">
        <v>103</v>
      </c>
      <c r="E202" s="44" t="s">
        <v>845</v>
      </c>
      <c r="F202" s="55">
        <v>0.49</v>
      </c>
      <c r="G202" s="5">
        <v>277.37269391810202</v>
      </c>
      <c r="H202" s="5">
        <v>113.76771094947</v>
      </c>
      <c r="I202" s="5">
        <v>163.60498296863202</v>
      </c>
      <c r="J202" s="5">
        <v>7.5745693574901169</v>
      </c>
      <c r="K202" s="5">
        <v>151.33460924598461</v>
      </c>
      <c r="L202" s="92">
        <v>0</v>
      </c>
      <c r="M202" s="5">
        <v>98.771633720217011</v>
      </c>
      <c r="N202" s="5">
        <v>14.996077229253</v>
      </c>
      <c r="O202" s="5">
        <v>0</v>
      </c>
      <c r="P202" s="5">
        <v>0</v>
      </c>
      <c r="Q202" s="47">
        <v>0</v>
      </c>
      <c r="R202" s="5">
        <v>137.04027070019902</v>
      </c>
      <c r="S202" s="5">
        <v>26.564712268433002</v>
      </c>
      <c r="T202" s="5">
        <v>0</v>
      </c>
      <c r="U202" s="5">
        <v>0</v>
      </c>
      <c r="V202" s="47">
        <v>0</v>
      </c>
      <c r="W202" s="5">
        <v>235.81190442041603</v>
      </c>
      <c r="X202" s="5">
        <v>41.560789497686002</v>
      </c>
      <c r="Y202" s="5">
        <v>0</v>
      </c>
      <c r="Z202" s="5">
        <v>0</v>
      </c>
      <c r="AA202" s="47">
        <v>0</v>
      </c>
    </row>
    <row r="203" spans="1:27">
      <c r="A203" s="1" t="s">
        <v>846</v>
      </c>
      <c r="B203" s="1" t="s">
        <v>847</v>
      </c>
      <c r="C203" s="1" t="s">
        <v>848</v>
      </c>
      <c r="D203" s="1" t="s">
        <v>53</v>
      </c>
      <c r="E203" s="44" t="s">
        <v>849</v>
      </c>
      <c r="F203" s="55">
        <v>0.4</v>
      </c>
      <c r="G203" s="5">
        <v>5.2742449636130004</v>
      </c>
      <c r="H203" s="5">
        <v>1.858759408766</v>
      </c>
      <c r="I203" s="5">
        <v>3.4154855548470002</v>
      </c>
      <c r="J203" s="5">
        <v>-7.4760222055781176</v>
      </c>
      <c r="K203" s="5">
        <v>3.1593241382334756</v>
      </c>
      <c r="L203" s="92">
        <v>0.5</v>
      </c>
      <c r="M203" s="5">
        <v>0</v>
      </c>
      <c r="N203" s="5">
        <v>1.858759408766</v>
      </c>
      <c r="O203" s="5">
        <v>0</v>
      </c>
      <c r="P203" s="5">
        <v>0</v>
      </c>
      <c r="Q203" s="47">
        <v>0</v>
      </c>
      <c r="R203" s="5">
        <v>0</v>
      </c>
      <c r="S203" s="5">
        <v>3.4154855548470002</v>
      </c>
      <c r="T203" s="5">
        <v>0</v>
      </c>
      <c r="U203" s="5">
        <v>0</v>
      </c>
      <c r="V203" s="47">
        <v>0</v>
      </c>
      <c r="W203" s="5">
        <v>0</v>
      </c>
      <c r="X203" s="5">
        <v>5.2742449636130004</v>
      </c>
      <c r="Y203" s="5">
        <v>0</v>
      </c>
      <c r="Z203" s="5">
        <v>0</v>
      </c>
      <c r="AA203" s="47">
        <v>0</v>
      </c>
    </row>
    <row r="204" spans="1:27">
      <c r="A204" s="1" t="s">
        <v>850</v>
      </c>
      <c r="B204" s="1" t="s">
        <v>851</v>
      </c>
      <c r="C204" s="1" t="s">
        <v>852</v>
      </c>
      <c r="D204" s="1" t="s">
        <v>124</v>
      </c>
      <c r="E204" s="44" t="s">
        <v>853</v>
      </c>
      <c r="F204" s="55">
        <v>0.49</v>
      </c>
      <c r="G204" s="5">
        <v>72.156192877875995</v>
      </c>
      <c r="H204" s="5">
        <v>28.031371083614996</v>
      </c>
      <c r="I204" s="5">
        <v>44.124821794261003</v>
      </c>
      <c r="J204" s="5">
        <v>0.43279268851059999</v>
      </c>
      <c r="K204" s="5">
        <v>40.815460159691426</v>
      </c>
      <c r="L204" s="92">
        <v>0</v>
      </c>
      <c r="M204" s="5">
        <v>24.688082561881</v>
      </c>
      <c r="N204" s="5">
        <v>3.3432885217340003</v>
      </c>
      <c r="O204" s="5">
        <v>0</v>
      </c>
      <c r="P204" s="5">
        <v>0</v>
      </c>
      <c r="Q204" s="47">
        <v>0</v>
      </c>
      <c r="R204" s="5">
        <v>36.30925342463</v>
      </c>
      <c r="S204" s="5">
        <v>7.8155683696309994</v>
      </c>
      <c r="T204" s="5">
        <v>0</v>
      </c>
      <c r="U204" s="5">
        <v>0</v>
      </c>
      <c r="V204" s="47">
        <v>0</v>
      </c>
      <c r="W204" s="5">
        <v>60.997335986511004</v>
      </c>
      <c r="X204" s="5">
        <v>11.158856891365</v>
      </c>
      <c r="Y204" s="5">
        <v>0</v>
      </c>
      <c r="Z204" s="5">
        <v>0</v>
      </c>
      <c r="AA204" s="47">
        <v>0</v>
      </c>
    </row>
    <row r="205" spans="1:27">
      <c r="A205" s="1" t="s">
        <v>854</v>
      </c>
      <c r="B205" s="1" t="s">
        <v>855</v>
      </c>
      <c r="C205" s="1" t="s">
        <v>856</v>
      </c>
      <c r="D205" s="1" t="s">
        <v>53</v>
      </c>
      <c r="E205" s="44" t="s">
        <v>857</v>
      </c>
      <c r="F205" s="55">
        <v>0.4</v>
      </c>
      <c r="G205" s="5">
        <v>1.7908888340339999</v>
      </c>
      <c r="H205" s="5">
        <v>0.57586328359100003</v>
      </c>
      <c r="I205" s="5">
        <v>1.2150255504429999</v>
      </c>
      <c r="J205" s="5">
        <v>-3.9885845408369582</v>
      </c>
      <c r="K205" s="5">
        <v>1.123898634159775</v>
      </c>
      <c r="L205" s="92">
        <v>0.5</v>
      </c>
      <c r="M205" s="5">
        <v>0</v>
      </c>
      <c r="N205" s="5">
        <v>0.57586328359100003</v>
      </c>
      <c r="O205" s="5">
        <v>0</v>
      </c>
      <c r="P205" s="5">
        <v>0</v>
      </c>
      <c r="Q205" s="47">
        <v>0</v>
      </c>
      <c r="R205" s="5">
        <v>0</v>
      </c>
      <c r="S205" s="5">
        <v>1.2150255504429999</v>
      </c>
      <c r="T205" s="5">
        <v>0</v>
      </c>
      <c r="U205" s="5">
        <v>0</v>
      </c>
      <c r="V205" s="47">
        <v>0</v>
      </c>
      <c r="W205" s="5">
        <v>0</v>
      </c>
      <c r="X205" s="5">
        <v>1.7908888340339999</v>
      </c>
      <c r="Y205" s="5">
        <v>0</v>
      </c>
      <c r="Z205" s="5">
        <v>0</v>
      </c>
      <c r="AA205" s="47">
        <v>0</v>
      </c>
    </row>
    <row r="206" spans="1:27">
      <c r="A206" s="1" t="s">
        <v>858</v>
      </c>
      <c r="B206" s="1" t="s">
        <v>859</v>
      </c>
      <c r="C206" s="1" t="s">
        <v>860</v>
      </c>
      <c r="D206" s="1" t="s">
        <v>53</v>
      </c>
      <c r="E206" s="44" t="s">
        <v>862</v>
      </c>
      <c r="F206" s="55">
        <v>0.4</v>
      </c>
      <c r="G206" s="5">
        <v>4.0632544229479999</v>
      </c>
      <c r="H206" s="5">
        <v>1.403342933147</v>
      </c>
      <c r="I206" s="5">
        <v>2.6599114898009999</v>
      </c>
      <c r="J206" s="5">
        <v>-10.042598270769716</v>
      </c>
      <c r="K206" s="5">
        <v>2.4604181280659252</v>
      </c>
      <c r="L206" s="92">
        <v>0.5</v>
      </c>
      <c r="M206" s="5">
        <v>0</v>
      </c>
      <c r="N206" s="5">
        <v>1.403342933147</v>
      </c>
      <c r="O206" s="5">
        <v>0</v>
      </c>
      <c r="P206" s="5">
        <v>0</v>
      </c>
      <c r="Q206" s="47">
        <v>0</v>
      </c>
      <c r="R206" s="5">
        <v>0</v>
      </c>
      <c r="S206" s="5">
        <v>2.6599114898009999</v>
      </c>
      <c r="T206" s="5">
        <v>0</v>
      </c>
      <c r="U206" s="5">
        <v>0</v>
      </c>
      <c r="V206" s="47">
        <v>0</v>
      </c>
      <c r="W206" s="5">
        <v>0</v>
      </c>
      <c r="X206" s="5">
        <v>4.0632544229479999</v>
      </c>
      <c r="Y206" s="5">
        <v>0</v>
      </c>
      <c r="Z206" s="5">
        <v>0</v>
      </c>
      <c r="AA206" s="47">
        <v>0</v>
      </c>
    </row>
    <row r="207" spans="1:27">
      <c r="A207" s="1" t="s">
        <v>863</v>
      </c>
      <c r="B207" s="1" t="s">
        <v>864</v>
      </c>
      <c r="C207" s="1" t="s">
        <v>865</v>
      </c>
      <c r="D207" s="1" t="s">
        <v>866</v>
      </c>
      <c r="E207" s="44" t="s">
        <v>867</v>
      </c>
      <c r="F207" s="55">
        <v>0.01</v>
      </c>
      <c r="G207" s="5">
        <v>34.950992933485004</v>
      </c>
      <c r="H207" s="5">
        <v>16.522860822251001</v>
      </c>
      <c r="I207" s="5">
        <v>18.428132111234003</v>
      </c>
      <c r="J207" s="5">
        <v>14.165022456113192</v>
      </c>
      <c r="K207" s="5">
        <v>17.046022202891454</v>
      </c>
      <c r="L207" s="92">
        <v>0</v>
      </c>
      <c r="M207" s="5">
        <v>0</v>
      </c>
      <c r="N207" s="5">
        <v>0</v>
      </c>
      <c r="O207" s="5">
        <v>16.522860822251001</v>
      </c>
      <c r="P207" s="5">
        <v>0</v>
      </c>
      <c r="Q207" s="47">
        <v>0</v>
      </c>
      <c r="R207" s="5">
        <v>0</v>
      </c>
      <c r="S207" s="5">
        <v>0</v>
      </c>
      <c r="T207" s="5">
        <v>18.428132111234003</v>
      </c>
      <c r="U207" s="5">
        <v>0</v>
      </c>
      <c r="V207" s="47">
        <v>0</v>
      </c>
      <c r="W207" s="5">
        <v>0</v>
      </c>
      <c r="X207" s="5">
        <v>0</v>
      </c>
      <c r="Y207" s="5">
        <v>34.950992933485004</v>
      </c>
      <c r="Z207" s="5">
        <v>0</v>
      </c>
      <c r="AA207" s="47">
        <v>0</v>
      </c>
    </row>
    <row r="208" spans="1:27">
      <c r="A208" s="1" t="s">
        <v>868</v>
      </c>
      <c r="B208" s="1" t="s">
        <v>869</v>
      </c>
      <c r="C208" s="1" t="s">
        <v>870</v>
      </c>
      <c r="D208" s="1" t="s">
        <v>93</v>
      </c>
      <c r="E208" s="44" t="s">
        <v>871</v>
      </c>
      <c r="F208" s="55">
        <v>0.3</v>
      </c>
      <c r="G208" s="5">
        <v>55.500136921189998</v>
      </c>
      <c r="H208" s="5">
        <v>22.589463526762998</v>
      </c>
      <c r="I208" s="5">
        <v>32.910673394427</v>
      </c>
      <c r="J208" s="5">
        <v>7.9063611271249004</v>
      </c>
      <c r="K208" s="5">
        <v>30.442372889844975</v>
      </c>
      <c r="L208" s="92">
        <v>0</v>
      </c>
      <c r="M208" s="5">
        <v>18.301515214538998</v>
      </c>
      <c r="N208" s="5">
        <v>4.2879483122239996</v>
      </c>
      <c r="O208" s="5">
        <v>0</v>
      </c>
      <c r="P208" s="5">
        <v>0</v>
      </c>
      <c r="Q208" s="47">
        <v>0</v>
      </c>
      <c r="R208" s="5">
        <v>24.334962646568002</v>
      </c>
      <c r="S208" s="5">
        <v>8.5757107478589987</v>
      </c>
      <c r="T208" s="5">
        <v>0</v>
      </c>
      <c r="U208" s="5">
        <v>0</v>
      </c>
      <c r="V208" s="47">
        <v>0</v>
      </c>
      <c r="W208" s="5">
        <v>42.636477861106997</v>
      </c>
      <c r="X208" s="5">
        <v>12.863659060082998</v>
      </c>
      <c r="Y208" s="5">
        <v>0</v>
      </c>
      <c r="Z208" s="5">
        <v>0</v>
      </c>
      <c r="AA208" s="47">
        <v>0</v>
      </c>
    </row>
    <row r="209" spans="1:27">
      <c r="A209" s="1" t="s">
        <v>872</v>
      </c>
      <c r="B209" s="1" t="s">
        <v>873</v>
      </c>
      <c r="C209" s="1" t="s">
        <v>874</v>
      </c>
      <c r="D209" s="1" t="s">
        <v>53</v>
      </c>
      <c r="E209" s="44" t="s">
        <v>875</v>
      </c>
      <c r="F209" s="55">
        <v>0.4</v>
      </c>
      <c r="G209" s="5">
        <v>3.0426362923730004</v>
      </c>
      <c r="H209" s="5">
        <v>1.01726634902</v>
      </c>
      <c r="I209" s="5">
        <v>2.0253699433530001</v>
      </c>
      <c r="J209" s="5">
        <v>-4.0965534791452329</v>
      </c>
      <c r="K209" s="5">
        <v>1.8734671976015251</v>
      </c>
      <c r="L209" s="92">
        <v>0.5</v>
      </c>
      <c r="M209" s="5">
        <v>0</v>
      </c>
      <c r="N209" s="5">
        <v>1.01726634902</v>
      </c>
      <c r="O209" s="5">
        <v>0</v>
      </c>
      <c r="P209" s="5">
        <v>0</v>
      </c>
      <c r="Q209" s="47">
        <v>0</v>
      </c>
      <c r="R209" s="5">
        <v>0</v>
      </c>
      <c r="S209" s="5">
        <v>2.0253699433530001</v>
      </c>
      <c r="T209" s="5">
        <v>0</v>
      </c>
      <c r="U209" s="5">
        <v>0</v>
      </c>
      <c r="V209" s="47">
        <v>0</v>
      </c>
      <c r="W209" s="5">
        <v>0</v>
      </c>
      <c r="X209" s="5">
        <v>3.0426362923730004</v>
      </c>
      <c r="Y209" s="5">
        <v>0</v>
      </c>
      <c r="Z209" s="5">
        <v>0</v>
      </c>
      <c r="AA209" s="47">
        <v>0</v>
      </c>
    </row>
    <row r="210" spans="1:27">
      <c r="A210" s="1" t="s">
        <v>876</v>
      </c>
      <c r="B210" s="1" t="s">
        <v>877</v>
      </c>
      <c r="C210" s="1" t="s">
        <v>878</v>
      </c>
      <c r="D210" s="1" t="s">
        <v>53</v>
      </c>
      <c r="E210" s="44" t="s">
        <v>879</v>
      </c>
      <c r="F210" s="55">
        <v>0.4</v>
      </c>
      <c r="G210" s="5">
        <v>2.9991999634760003</v>
      </c>
      <c r="H210" s="5">
        <v>0.91789230999600002</v>
      </c>
      <c r="I210" s="5">
        <v>2.0813076534800001</v>
      </c>
      <c r="J210" s="5">
        <v>-6.6152084576117831</v>
      </c>
      <c r="K210" s="5">
        <v>1.9252095794690003</v>
      </c>
      <c r="L210" s="92">
        <v>0.5</v>
      </c>
      <c r="M210" s="5">
        <v>0</v>
      </c>
      <c r="N210" s="5">
        <v>0.91789230999600002</v>
      </c>
      <c r="O210" s="5">
        <v>0</v>
      </c>
      <c r="P210" s="5">
        <v>0</v>
      </c>
      <c r="Q210" s="47">
        <v>0</v>
      </c>
      <c r="R210" s="5">
        <v>0</v>
      </c>
      <c r="S210" s="5">
        <v>2.0813076534800001</v>
      </c>
      <c r="T210" s="5">
        <v>0</v>
      </c>
      <c r="U210" s="5">
        <v>0</v>
      </c>
      <c r="V210" s="47">
        <v>0</v>
      </c>
      <c r="W210" s="5">
        <v>0</v>
      </c>
      <c r="X210" s="5">
        <v>2.9991999634760003</v>
      </c>
      <c r="Y210" s="5">
        <v>0</v>
      </c>
      <c r="Z210" s="5">
        <v>0</v>
      </c>
      <c r="AA210" s="47">
        <v>0</v>
      </c>
    </row>
    <row r="211" spans="1:27">
      <c r="A211" s="1" t="s">
        <v>880</v>
      </c>
      <c r="B211" s="1" t="s">
        <v>881</v>
      </c>
      <c r="C211" s="1" t="s">
        <v>882</v>
      </c>
      <c r="D211" s="1" t="s">
        <v>53</v>
      </c>
      <c r="E211" s="44" t="s">
        <v>883</v>
      </c>
      <c r="F211" s="55">
        <v>0.4</v>
      </c>
      <c r="G211" s="5">
        <v>2.8058228789140003</v>
      </c>
      <c r="H211" s="5">
        <v>0.84525062160199993</v>
      </c>
      <c r="I211" s="5">
        <v>1.9605722573120001</v>
      </c>
      <c r="J211" s="5">
        <v>-14.9909349391384</v>
      </c>
      <c r="K211" s="5">
        <v>1.8135293380136002</v>
      </c>
      <c r="L211" s="92">
        <v>0.5</v>
      </c>
      <c r="M211" s="5">
        <v>0</v>
      </c>
      <c r="N211" s="5">
        <v>0.84525062160199993</v>
      </c>
      <c r="O211" s="5">
        <v>0</v>
      </c>
      <c r="P211" s="5">
        <v>0</v>
      </c>
      <c r="Q211" s="47">
        <v>0</v>
      </c>
      <c r="R211" s="5">
        <v>0</v>
      </c>
      <c r="S211" s="5">
        <v>1.9605722573120001</v>
      </c>
      <c r="T211" s="5">
        <v>0</v>
      </c>
      <c r="U211" s="5">
        <v>0</v>
      </c>
      <c r="V211" s="47">
        <v>0</v>
      </c>
      <c r="W211" s="5">
        <v>0</v>
      </c>
      <c r="X211" s="5">
        <v>2.8058228789140003</v>
      </c>
      <c r="Y211" s="5">
        <v>0</v>
      </c>
      <c r="Z211" s="5">
        <v>0</v>
      </c>
      <c r="AA211" s="47">
        <v>0</v>
      </c>
    </row>
    <row r="212" spans="1:27">
      <c r="A212" s="1" t="s">
        <v>884</v>
      </c>
      <c r="B212" s="1" t="s">
        <v>885</v>
      </c>
      <c r="C212" s="1" t="s">
        <v>886</v>
      </c>
      <c r="D212" s="1" t="s">
        <v>124</v>
      </c>
      <c r="E212" s="44" t="s">
        <v>887</v>
      </c>
      <c r="F212" s="55">
        <v>0.49</v>
      </c>
      <c r="G212" s="5">
        <v>69.759385161028007</v>
      </c>
      <c r="H212" s="5">
        <v>27.644535732116999</v>
      </c>
      <c r="I212" s="5">
        <v>42.114849428911</v>
      </c>
      <c r="J212" s="5">
        <v>21.81037034608071</v>
      </c>
      <c r="K212" s="5">
        <v>38.956235721742679</v>
      </c>
      <c r="L212" s="92">
        <v>0</v>
      </c>
      <c r="M212" s="5">
        <v>24.446801954341002</v>
      </c>
      <c r="N212" s="5">
        <v>3.197733777776</v>
      </c>
      <c r="O212" s="5">
        <v>0</v>
      </c>
      <c r="P212" s="5">
        <v>0</v>
      </c>
      <c r="Q212" s="47">
        <v>0</v>
      </c>
      <c r="R212" s="5">
        <v>35.988029417824002</v>
      </c>
      <c r="S212" s="5">
        <v>6.1268200110870001</v>
      </c>
      <c r="T212" s="5">
        <v>0</v>
      </c>
      <c r="U212" s="5">
        <v>0</v>
      </c>
      <c r="V212" s="47">
        <v>0</v>
      </c>
      <c r="W212" s="5">
        <v>60.434831372165007</v>
      </c>
      <c r="X212" s="5">
        <v>9.3245537888629997</v>
      </c>
      <c r="Y212" s="5">
        <v>0</v>
      </c>
      <c r="Z212" s="5">
        <v>0</v>
      </c>
      <c r="AA212" s="47">
        <v>0</v>
      </c>
    </row>
    <row r="213" spans="1:27">
      <c r="A213" s="1" t="s">
        <v>888</v>
      </c>
      <c r="B213" s="1" t="s">
        <v>889</v>
      </c>
      <c r="C213" s="1" t="s">
        <v>890</v>
      </c>
      <c r="D213" s="1" t="s">
        <v>124</v>
      </c>
      <c r="E213" s="44" t="s">
        <v>891</v>
      </c>
      <c r="F213" s="55">
        <v>0.49</v>
      </c>
      <c r="G213" s="5">
        <v>69.033797917018006</v>
      </c>
      <c r="H213" s="5">
        <v>26.504505517773001</v>
      </c>
      <c r="I213" s="5">
        <v>42.529292399245001</v>
      </c>
      <c r="J213" s="5">
        <v>-27.912368686290552</v>
      </c>
      <c r="K213" s="5">
        <v>39.339595469301628</v>
      </c>
      <c r="L213" s="92">
        <v>0.39624799999999999</v>
      </c>
      <c r="M213" s="5">
        <v>23.101085568920002</v>
      </c>
      <c r="N213" s="5">
        <v>3.4034199488530001</v>
      </c>
      <c r="O213" s="5">
        <v>0</v>
      </c>
      <c r="P213" s="5">
        <v>0</v>
      </c>
      <c r="Q213" s="47">
        <v>0</v>
      </c>
      <c r="R213" s="5">
        <v>35.284780250128001</v>
      </c>
      <c r="S213" s="5">
        <v>7.2445121491170008</v>
      </c>
      <c r="T213" s="5">
        <v>0</v>
      </c>
      <c r="U213" s="5">
        <v>0</v>
      </c>
      <c r="V213" s="47">
        <v>0</v>
      </c>
      <c r="W213" s="5">
        <v>58.385865819048007</v>
      </c>
      <c r="X213" s="5">
        <v>10.647932097970001</v>
      </c>
      <c r="Y213" s="5">
        <v>0</v>
      </c>
      <c r="Z213" s="5">
        <v>0</v>
      </c>
      <c r="AA213" s="47">
        <v>0</v>
      </c>
    </row>
    <row r="214" spans="1:27">
      <c r="A214" s="1" t="s">
        <v>892</v>
      </c>
      <c r="B214" s="1" t="s">
        <v>893</v>
      </c>
      <c r="C214" s="1" t="s">
        <v>894</v>
      </c>
      <c r="D214" s="1" t="s">
        <v>53</v>
      </c>
      <c r="E214" s="44" t="s">
        <v>895</v>
      </c>
      <c r="F214" s="55">
        <v>0.4</v>
      </c>
      <c r="G214" s="5">
        <v>1.45065379699</v>
      </c>
      <c r="H214" s="5">
        <v>0.27353574585599999</v>
      </c>
      <c r="I214" s="5">
        <v>1.177118051134</v>
      </c>
      <c r="J214" s="5">
        <v>-13.4314039819619</v>
      </c>
      <c r="K214" s="5">
        <v>1.0888341972989501</v>
      </c>
      <c r="L214" s="92">
        <v>0.5</v>
      </c>
      <c r="M214" s="5">
        <v>0</v>
      </c>
      <c r="N214" s="5">
        <v>0.27353574585599999</v>
      </c>
      <c r="O214" s="5">
        <v>0</v>
      </c>
      <c r="P214" s="5">
        <v>0</v>
      </c>
      <c r="Q214" s="47">
        <v>0</v>
      </c>
      <c r="R214" s="5">
        <v>0</v>
      </c>
      <c r="S214" s="5">
        <v>1.177118051134</v>
      </c>
      <c r="T214" s="5">
        <v>0</v>
      </c>
      <c r="U214" s="5">
        <v>0</v>
      </c>
      <c r="V214" s="47">
        <v>0</v>
      </c>
      <c r="W214" s="5">
        <v>0</v>
      </c>
      <c r="X214" s="5">
        <v>1.45065379699</v>
      </c>
      <c r="Y214" s="5">
        <v>0</v>
      </c>
      <c r="Z214" s="5">
        <v>0</v>
      </c>
      <c r="AA214" s="47">
        <v>0</v>
      </c>
    </row>
    <row r="215" spans="1:27">
      <c r="A215" s="1" t="s">
        <v>896</v>
      </c>
      <c r="B215" s="1" t="s">
        <v>897</v>
      </c>
      <c r="C215" s="1" t="s">
        <v>898</v>
      </c>
      <c r="D215" s="1" t="s">
        <v>53</v>
      </c>
      <c r="E215" s="44" t="s">
        <v>899</v>
      </c>
      <c r="F215" s="55">
        <v>0.4</v>
      </c>
      <c r="G215" s="5">
        <v>5.4232122896170001</v>
      </c>
      <c r="H215" s="5">
        <v>1.7648605038010001</v>
      </c>
      <c r="I215" s="5">
        <v>3.658351785816</v>
      </c>
      <c r="J215" s="5">
        <v>-22.382629556010812</v>
      </c>
      <c r="K215" s="5">
        <v>3.3839754018798001</v>
      </c>
      <c r="L215" s="92">
        <v>0.5</v>
      </c>
      <c r="M215" s="5">
        <v>0</v>
      </c>
      <c r="N215" s="5">
        <v>1.7648605038010001</v>
      </c>
      <c r="O215" s="5">
        <v>0</v>
      </c>
      <c r="P215" s="5">
        <v>0</v>
      </c>
      <c r="Q215" s="47">
        <v>0</v>
      </c>
      <c r="R215" s="5">
        <v>0</v>
      </c>
      <c r="S215" s="5">
        <v>3.658351785816</v>
      </c>
      <c r="T215" s="5">
        <v>0</v>
      </c>
      <c r="U215" s="5">
        <v>0</v>
      </c>
      <c r="V215" s="47">
        <v>0</v>
      </c>
      <c r="W215" s="5">
        <v>0</v>
      </c>
      <c r="X215" s="5">
        <v>5.4232122896170001</v>
      </c>
      <c r="Y215" s="5">
        <v>0</v>
      </c>
      <c r="Z215" s="5">
        <v>0</v>
      </c>
      <c r="AA215" s="47">
        <v>0</v>
      </c>
    </row>
    <row r="216" spans="1:27">
      <c r="A216" s="1" t="s">
        <v>900</v>
      </c>
      <c r="B216" s="1" t="s">
        <v>901</v>
      </c>
      <c r="C216" s="1" t="s">
        <v>902</v>
      </c>
      <c r="D216" s="1" t="s">
        <v>53</v>
      </c>
      <c r="E216" s="44" t="s">
        <v>903</v>
      </c>
      <c r="F216" s="55">
        <v>0.4</v>
      </c>
      <c r="G216" s="5">
        <v>5.1424711156120004</v>
      </c>
      <c r="H216" s="5">
        <v>1.7766682786200001</v>
      </c>
      <c r="I216" s="5">
        <v>3.3658028369920001</v>
      </c>
      <c r="J216" s="5">
        <v>-10.535446448163723</v>
      </c>
      <c r="K216" s="5">
        <v>3.1133676242176</v>
      </c>
      <c r="L216" s="92">
        <v>0.5</v>
      </c>
      <c r="M216" s="5">
        <v>0</v>
      </c>
      <c r="N216" s="5">
        <v>1.7766682786200001</v>
      </c>
      <c r="O216" s="5">
        <v>0</v>
      </c>
      <c r="P216" s="5">
        <v>0</v>
      </c>
      <c r="Q216" s="47">
        <v>0</v>
      </c>
      <c r="R216" s="5">
        <v>0</v>
      </c>
      <c r="S216" s="5">
        <v>3.3658028369920001</v>
      </c>
      <c r="T216" s="5">
        <v>0</v>
      </c>
      <c r="U216" s="5">
        <v>0</v>
      </c>
      <c r="V216" s="47">
        <v>0</v>
      </c>
      <c r="W216" s="5">
        <v>0</v>
      </c>
      <c r="X216" s="5">
        <v>5.1424711156120004</v>
      </c>
      <c r="Y216" s="5">
        <v>0</v>
      </c>
      <c r="Z216" s="5">
        <v>0</v>
      </c>
      <c r="AA216" s="47">
        <v>0</v>
      </c>
    </row>
    <row r="217" spans="1:27">
      <c r="A217" s="1" t="s">
        <v>904</v>
      </c>
      <c r="B217" s="1" t="s">
        <v>905</v>
      </c>
      <c r="C217" s="1" t="s">
        <v>906</v>
      </c>
      <c r="D217" s="1" t="s">
        <v>103</v>
      </c>
      <c r="E217" s="44" t="s">
        <v>908</v>
      </c>
      <c r="F217" s="55">
        <v>0.49</v>
      </c>
      <c r="G217" s="5">
        <v>140.48841148586999</v>
      </c>
      <c r="H217" s="5">
        <v>57.763289101673003</v>
      </c>
      <c r="I217" s="5">
        <v>82.725122384196993</v>
      </c>
      <c r="J217" s="5">
        <v>8.1700544356232072</v>
      </c>
      <c r="K217" s="5">
        <v>76.520738205382216</v>
      </c>
      <c r="L217" s="92">
        <v>0</v>
      </c>
      <c r="M217" s="5">
        <v>50.907992160949</v>
      </c>
      <c r="N217" s="5">
        <v>6.8552969407240001</v>
      </c>
      <c r="O217" s="5">
        <v>0</v>
      </c>
      <c r="P217" s="5">
        <v>0</v>
      </c>
      <c r="Q217" s="47">
        <v>0</v>
      </c>
      <c r="R217" s="5">
        <v>70.157768776674999</v>
      </c>
      <c r="S217" s="5">
        <v>12.567353607522</v>
      </c>
      <c r="T217" s="5">
        <v>0</v>
      </c>
      <c r="U217" s="5">
        <v>0</v>
      </c>
      <c r="V217" s="47">
        <v>0</v>
      </c>
      <c r="W217" s="5">
        <v>121.06576093762399</v>
      </c>
      <c r="X217" s="5">
        <v>19.422650548246001</v>
      </c>
      <c r="Y217" s="5">
        <v>0</v>
      </c>
      <c r="Z217" s="5">
        <v>0</v>
      </c>
      <c r="AA217" s="47">
        <v>0</v>
      </c>
    </row>
    <row r="218" spans="1:27">
      <c r="A218" s="1" t="s">
        <v>909</v>
      </c>
      <c r="B218" s="1" t="s">
        <v>910</v>
      </c>
      <c r="C218" s="1" t="s">
        <v>911</v>
      </c>
      <c r="D218" s="1" t="s">
        <v>53</v>
      </c>
      <c r="E218" s="44" t="s">
        <v>912</v>
      </c>
      <c r="F218" s="55">
        <v>0.4</v>
      </c>
      <c r="G218" s="5">
        <v>5.2331251647350001</v>
      </c>
      <c r="H218" s="5">
        <v>1.813983746863</v>
      </c>
      <c r="I218" s="5">
        <v>3.4191414178719999</v>
      </c>
      <c r="J218" s="5">
        <v>-9.5869963458914356</v>
      </c>
      <c r="K218" s="5">
        <v>3.1627058115316</v>
      </c>
      <c r="L218" s="92">
        <v>0.5</v>
      </c>
      <c r="M218" s="5">
        <v>0</v>
      </c>
      <c r="N218" s="5">
        <v>1.813983746863</v>
      </c>
      <c r="O218" s="5">
        <v>0</v>
      </c>
      <c r="P218" s="5">
        <v>0</v>
      </c>
      <c r="Q218" s="47">
        <v>0</v>
      </c>
      <c r="R218" s="5">
        <v>0</v>
      </c>
      <c r="S218" s="5">
        <v>3.4191414178719999</v>
      </c>
      <c r="T218" s="5">
        <v>0</v>
      </c>
      <c r="U218" s="5">
        <v>0</v>
      </c>
      <c r="V218" s="47">
        <v>0</v>
      </c>
      <c r="W218" s="5">
        <v>0</v>
      </c>
      <c r="X218" s="5">
        <v>5.2331251647350001</v>
      </c>
      <c r="Y218" s="5">
        <v>0</v>
      </c>
      <c r="Z218" s="5">
        <v>0</v>
      </c>
      <c r="AA218" s="47">
        <v>0</v>
      </c>
    </row>
    <row r="219" spans="1:27">
      <c r="A219" s="1" t="s">
        <v>913</v>
      </c>
      <c r="B219" s="1" t="s">
        <v>914</v>
      </c>
      <c r="C219" s="1" t="s">
        <v>915</v>
      </c>
      <c r="D219" s="1" t="s">
        <v>93</v>
      </c>
      <c r="E219" s="44" t="s">
        <v>916</v>
      </c>
      <c r="F219" s="55">
        <v>0.3</v>
      </c>
      <c r="G219" s="5">
        <v>172.67713171282901</v>
      </c>
      <c r="H219" s="5">
        <v>70.661153775770003</v>
      </c>
      <c r="I219" s="5">
        <v>102.01597793705901</v>
      </c>
      <c r="J219" s="5">
        <v>71.178799145232347</v>
      </c>
      <c r="K219" s="5">
        <v>94.36477959177958</v>
      </c>
      <c r="L219" s="92">
        <v>0</v>
      </c>
      <c r="M219" s="5">
        <v>58.100843729308004</v>
      </c>
      <c r="N219" s="5">
        <v>12.560310046462</v>
      </c>
      <c r="O219" s="5">
        <v>0</v>
      </c>
      <c r="P219" s="5">
        <v>0</v>
      </c>
      <c r="Q219" s="47">
        <v>0</v>
      </c>
      <c r="R219" s="5">
        <v>79.983098590240004</v>
      </c>
      <c r="S219" s="5">
        <v>22.032879346818998</v>
      </c>
      <c r="T219" s="5">
        <v>0</v>
      </c>
      <c r="U219" s="5">
        <v>0</v>
      </c>
      <c r="V219" s="47">
        <v>0</v>
      </c>
      <c r="W219" s="5">
        <v>138.08394231954802</v>
      </c>
      <c r="X219" s="5">
        <v>34.593189393280994</v>
      </c>
      <c r="Y219" s="5">
        <v>0</v>
      </c>
      <c r="Z219" s="5">
        <v>0</v>
      </c>
      <c r="AA219" s="47">
        <v>0</v>
      </c>
    </row>
    <row r="220" spans="1:27">
      <c r="A220" s="1" t="s">
        <v>917</v>
      </c>
      <c r="B220" s="1" t="s">
        <v>918</v>
      </c>
      <c r="C220" s="1" t="s">
        <v>919</v>
      </c>
      <c r="D220" s="1" t="s">
        <v>391</v>
      </c>
      <c r="E220" s="44" t="s">
        <v>920</v>
      </c>
      <c r="F220" s="55">
        <v>0.1</v>
      </c>
      <c r="G220" s="5">
        <v>250.38157613395799</v>
      </c>
      <c r="H220" s="5">
        <v>108.511183197856</v>
      </c>
      <c r="I220" s="5">
        <v>141.87039293610201</v>
      </c>
      <c r="J220" s="5">
        <v>115.68546789459779</v>
      </c>
      <c r="K220" s="5">
        <v>131.23011346589436</v>
      </c>
      <c r="L220" s="92">
        <v>0</v>
      </c>
      <c r="M220" s="5">
        <v>101.695660331204</v>
      </c>
      <c r="N220" s="5">
        <v>0</v>
      </c>
      <c r="O220" s="5">
        <v>6.8155228666519996</v>
      </c>
      <c r="P220" s="5">
        <v>0</v>
      </c>
      <c r="Q220" s="47">
        <v>0</v>
      </c>
      <c r="R220" s="5">
        <v>134.65491327499802</v>
      </c>
      <c r="S220" s="5">
        <v>0</v>
      </c>
      <c r="T220" s="5">
        <v>7.2154796611040002</v>
      </c>
      <c r="U220" s="5">
        <v>0</v>
      </c>
      <c r="V220" s="47">
        <v>0</v>
      </c>
      <c r="W220" s="5">
        <v>236.35057360620203</v>
      </c>
      <c r="X220" s="5">
        <v>0</v>
      </c>
      <c r="Y220" s="5">
        <v>14.031002527756</v>
      </c>
      <c r="Z220" s="5">
        <v>0</v>
      </c>
      <c r="AA220" s="47">
        <v>0</v>
      </c>
    </row>
    <row r="221" spans="1:27">
      <c r="A221" s="1" t="s">
        <v>921</v>
      </c>
      <c r="B221" s="1" t="s">
        <v>922</v>
      </c>
      <c r="C221" s="1" t="s">
        <v>923</v>
      </c>
      <c r="D221" s="1" t="s">
        <v>53</v>
      </c>
      <c r="E221" s="44" t="s">
        <v>924</v>
      </c>
      <c r="F221" s="55">
        <v>0.4</v>
      </c>
      <c r="G221" s="5">
        <v>4.1834108638379996</v>
      </c>
      <c r="H221" s="5">
        <v>1.446332425941</v>
      </c>
      <c r="I221" s="5">
        <v>2.7370784378969999</v>
      </c>
      <c r="J221" s="5">
        <v>-10.355198713649258</v>
      </c>
      <c r="K221" s="5">
        <v>2.5317975550547249</v>
      </c>
      <c r="L221" s="92">
        <v>0.5</v>
      </c>
      <c r="M221" s="5">
        <v>0</v>
      </c>
      <c r="N221" s="5">
        <v>1.446332425941</v>
      </c>
      <c r="O221" s="5">
        <v>0</v>
      </c>
      <c r="P221" s="5">
        <v>0</v>
      </c>
      <c r="Q221" s="47">
        <v>0</v>
      </c>
      <c r="R221" s="5">
        <v>0</v>
      </c>
      <c r="S221" s="5">
        <v>2.7370784378969999</v>
      </c>
      <c r="T221" s="5">
        <v>0</v>
      </c>
      <c r="U221" s="5">
        <v>0</v>
      </c>
      <c r="V221" s="47">
        <v>0</v>
      </c>
      <c r="W221" s="5">
        <v>0</v>
      </c>
      <c r="X221" s="5">
        <v>4.1834108638379996</v>
      </c>
      <c r="Y221" s="5">
        <v>0</v>
      </c>
      <c r="Z221" s="5">
        <v>0</v>
      </c>
      <c r="AA221" s="47">
        <v>0</v>
      </c>
    </row>
    <row r="222" spans="1:27">
      <c r="A222" s="1" t="s">
        <v>1680</v>
      </c>
      <c r="B222" s="1" t="s">
        <v>1681</v>
      </c>
      <c r="C222" s="1" t="s">
        <v>1682</v>
      </c>
      <c r="D222" s="1" t="s">
        <v>53</v>
      </c>
      <c r="E222" s="44" t="s">
        <v>1683</v>
      </c>
      <c r="F222" s="55">
        <v>0.4</v>
      </c>
      <c r="G222" s="5">
        <v>2.2534006174829999</v>
      </c>
      <c r="H222" s="5">
        <v>0.73481298094399994</v>
      </c>
      <c r="I222" s="5">
        <v>1.5185876365390001</v>
      </c>
      <c r="J222" s="5">
        <v>-4.369059825876259</v>
      </c>
      <c r="K222" s="5">
        <v>1.4046935637985751</v>
      </c>
      <c r="L222" s="92">
        <v>0.5</v>
      </c>
      <c r="M222" s="5">
        <v>0</v>
      </c>
      <c r="N222" s="5">
        <v>0.73481298094399994</v>
      </c>
      <c r="O222" s="5">
        <v>0</v>
      </c>
      <c r="P222" s="5">
        <v>0</v>
      </c>
      <c r="Q222" s="47">
        <v>0</v>
      </c>
      <c r="R222" s="5">
        <v>0</v>
      </c>
      <c r="S222" s="5">
        <v>1.5185876365390001</v>
      </c>
      <c r="T222" s="5">
        <v>0</v>
      </c>
      <c r="U222" s="5">
        <v>0</v>
      </c>
      <c r="V222" s="47">
        <v>0</v>
      </c>
      <c r="W222" s="5">
        <v>0</v>
      </c>
      <c r="X222" s="5">
        <v>2.2534006174829999</v>
      </c>
      <c r="Y222" s="5">
        <v>0</v>
      </c>
      <c r="Z222" s="5">
        <v>0</v>
      </c>
      <c r="AA222" s="47">
        <v>0</v>
      </c>
    </row>
    <row r="223" spans="1:27">
      <c r="A223" s="1" t="s">
        <v>925</v>
      </c>
      <c r="B223" s="1" t="s">
        <v>926</v>
      </c>
      <c r="C223" s="1" t="s">
        <v>927</v>
      </c>
      <c r="D223" s="1" t="s">
        <v>53</v>
      </c>
      <c r="E223" s="44" t="s">
        <v>928</v>
      </c>
      <c r="F223" s="55">
        <v>0.4</v>
      </c>
      <c r="G223" s="5">
        <v>3.8592118150350005</v>
      </c>
      <c r="H223" s="5">
        <v>1.294946472578</v>
      </c>
      <c r="I223" s="5">
        <v>2.5642653424570003</v>
      </c>
      <c r="J223" s="5">
        <v>-3.0070667766061998</v>
      </c>
      <c r="K223" s="5">
        <v>2.3719454417727253</v>
      </c>
      <c r="L223" s="92">
        <v>0.5</v>
      </c>
      <c r="M223" s="5">
        <v>0</v>
      </c>
      <c r="N223" s="5">
        <v>1.294946472578</v>
      </c>
      <c r="O223" s="5">
        <v>0</v>
      </c>
      <c r="P223" s="5">
        <v>0</v>
      </c>
      <c r="Q223" s="47">
        <v>0</v>
      </c>
      <c r="R223" s="5">
        <v>0</v>
      </c>
      <c r="S223" s="5">
        <v>2.5642653424570003</v>
      </c>
      <c r="T223" s="5">
        <v>0</v>
      </c>
      <c r="U223" s="5">
        <v>0</v>
      </c>
      <c r="V223" s="47">
        <v>0</v>
      </c>
      <c r="W223" s="5">
        <v>0</v>
      </c>
      <c r="X223" s="5">
        <v>3.8592118150350005</v>
      </c>
      <c r="Y223" s="5">
        <v>0</v>
      </c>
      <c r="Z223" s="5">
        <v>0</v>
      </c>
      <c r="AA223" s="47">
        <v>0</v>
      </c>
    </row>
    <row r="224" spans="1:27">
      <c r="A224" s="1" t="s">
        <v>929</v>
      </c>
      <c r="B224" s="1" t="s">
        <v>930</v>
      </c>
      <c r="C224" s="1" t="s">
        <v>931</v>
      </c>
      <c r="D224" s="1" t="s">
        <v>124</v>
      </c>
      <c r="E224" s="44" t="s">
        <v>932</v>
      </c>
      <c r="F224" s="55">
        <v>0.49</v>
      </c>
      <c r="G224" s="5">
        <v>60.626681415871005</v>
      </c>
      <c r="H224" s="5">
        <v>24.264905166744999</v>
      </c>
      <c r="I224" s="5">
        <v>36.361776249126002</v>
      </c>
      <c r="J224" s="5">
        <v>3.5624825882415001</v>
      </c>
      <c r="K224" s="5">
        <v>33.634643030441552</v>
      </c>
      <c r="L224" s="92">
        <v>0</v>
      </c>
      <c r="M224" s="5">
        <v>21.482915875335998</v>
      </c>
      <c r="N224" s="5">
        <v>2.7819892914089999</v>
      </c>
      <c r="O224" s="5">
        <v>0</v>
      </c>
      <c r="P224" s="5">
        <v>0</v>
      </c>
      <c r="Q224" s="47">
        <v>0</v>
      </c>
      <c r="R224" s="5">
        <v>30.839544206589</v>
      </c>
      <c r="S224" s="5">
        <v>5.5222320425370004</v>
      </c>
      <c r="T224" s="5">
        <v>0</v>
      </c>
      <c r="U224" s="5">
        <v>0</v>
      </c>
      <c r="V224" s="47">
        <v>0</v>
      </c>
      <c r="W224" s="5">
        <v>52.322460081925001</v>
      </c>
      <c r="X224" s="5">
        <v>8.3042213339459998</v>
      </c>
      <c r="Y224" s="5">
        <v>0</v>
      </c>
      <c r="Z224" s="5">
        <v>0</v>
      </c>
      <c r="AA224" s="47">
        <v>0</v>
      </c>
    </row>
    <row r="225" spans="1:27">
      <c r="A225" s="1" t="s">
        <v>933</v>
      </c>
      <c r="B225" s="1" t="s">
        <v>934</v>
      </c>
      <c r="C225" s="1" t="s">
        <v>935</v>
      </c>
      <c r="D225" s="1" t="s">
        <v>53</v>
      </c>
      <c r="E225" s="44" t="s">
        <v>936</v>
      </c>
      <c r="F225" s="55">
        <v>0.4</v>
      </c>
      <c r="G225" s="5">
        <v>3.316025856774</v>
      </c>
      <c r="H225" s="5">
        <v>0.82127996586399998</v>
      </c>
      <c r="I225" s="5">
        <v>2.49474589091</v>
      </c>
      <c r="J225" s="5">
        <v>-12.849870597490206</v>
      </c>
      <c r="K225" s="5">
        <v>2.3076399490917501</v>
      </c>
      <c r="L225" s="92">
        <v>0.5</v>
      </c>
      <c r="M225" s="5">
        <v>0</v>
      </c>
      <c r="N225" s="5">
        <v>0.82127996586399998</v>
      </c>
      <c r="O225" s="5">
        <v>0</v>
      </c>
      <c r="P225" s="5">
        <v>0</v>
      </c>
      <c r="Q225" s="47">
        <v>0</v>
      </c>
      <c r="R225" s="5">
        <v>0</v>
      </c>
      <c r="S225" s="5">
        <v>2.49474589091</v>
      </c>
      <c r="T225" s="5">
        <v>0</v>
      </c>
      <c r="U225" s="5">
        <v>0</v>
      </c>
      <c r="V225" s="47">
        <v>0</v>
      </c>
      <c r="W225" s="5">
        <v>0</v>
      </c>
      <c r="X225" s="5">
        <v>3.316025856774</v>
      </c>
      <c r="Y225" s="5">
        <v>0</v>
      </c>
      <c r="Z225" s="5">
        <v>0</v>
      </c>
      <c r="AA225" s="47">
        <v>0</v>
      </c>
    </row>
    <row r="226" spans="1:27">
      <c r="A226" s="1" t="s">
        <v>937</v>
      </c>
      <c r="B226" s="1" t="s">
        <v>938</v>
      </c>
      <c r="C226" s="1" t="s">
        <v>939</v>
      </c>
      <c r="D226" s="1" t="s">
        <v>53</v>
      </c>
      <c r="E226" s="44" t="s">
        <v>940</v>
      </c>
      <c r="F226" s="55">
        <v>0.4</v>
      </c>
      <c r="G226" s="5">
        <v>4.1917722158139998</v>
      </c>
      <c r="H226" s="5">
        <v>1.3421479707390001</v>
      </c>
      <c r="I226" s="5">
        <v>2.8496242450749998</v>
      </c>
      <c r="J226" s="5">
        <v>-6.2183591902555753</v>
      </c>
      <c r="K226" s="5">
        <v>2.6359024266943751</v>
      </c>
      <c r="L226" s="92">
        <v>0.5</v>
      </c>
      <c r="M226" s="5">
        <v>0</v>
      </c>
      <c r="N226" s="5">
        <v>1.3421479707390001</v>
      </c>
      <c r="O226" s="5">
        <v>0</v>
      </c>
      <c r="P226" s="5">
        <v>0</v>
      </c>
      <c r="Q226" s="47">
        <v>0</v>
      </c>
      <c r="R226" s="5">
        <v>0</v>
      </c>
      <c r="S226" s="5">
        <v>2.8496242450749998</v>
      </c>
      <c r="T226" s="5">
        <v>0</v>
      </c>
      <c r="U226" s="5">
        <v>0</v>
      </c>
      <c r="V226" s="47">
        <v>0</v>
      </c>
      <c r="W226" s="5">
        <v>0</v>
      </c>
      <c r="X226" s="5">
        <v>4.1917722158139998</v>
      </c>
      <c r="Y226" s="5">
        <v>0</v>
      </c>
      <c r="Z226" s="5">
        <v>0</v>
      </c>
      <c r="AA226" s="47">
        <v>0</v>
      </c>
    </row>
    <row r="227" spans="1:27">
      <c r="A227" s="1" t="s">
        <v>941</v>
      </c>
      <c r="B227" s="1" t="s">
        <v>942</v>
      </c>
      <c r="C227" s="1" t="s">
        <v>943</v>
      </c>
      <c r="D227" s="1" t="s">
        <v>124</v>
      </c>
      <c r="E227" s="44" t="s">
        <v>944</v>
      </c>
      <c r="F227" s="55">
        <v>0.49</v>
      </c>
      <c r="G227" s="5">
        <v>50.868562705805999</v>
      </c>
      <c r="H227" s="5">
        <v>20.511009160725003</v>
      </c>
      <c r="I227" s="5">
        <v>30.357553545081</v>
      </c>
      <c r="J227" s="5">
        <v>-9.9019965783950745</v>
      </c>
      <c r="K227" s="5">
        <v>28.080737029199927</v>
      </c>
      <c r="L227" s="92">
        <v>0.24595400000000001</v>
      </c>
      <c r="M227" s="5">
        <v>17.681736827544</v>
      </c>
      <c r="N227" s="5">
        <v>2.8292723331809997</v>
      </c>
      <c r="O227" s="5">
        <v>0</v>
      </c>
      <c r="P227" s="5">
        <v>0</v>
      </c>
      <c r="Q227" s="47">
        <v>0</v>
      </c>
      <c r="R227" s="5">
        <v>24.933989883350002</v>
      </c>
      <c r="S227" s="5">
        <v>5.4235636617310004</v>
      </c>
      <c r="T227" s="5">
        <v>0</v>
      </c>
      <c r="U227" s="5">
        <v>0</v>
      </c>
      <c r="V227" s="47">
        <v>0</v>
      </c>
      <c r="W227" s="5">
        <v>42.615726710894002</v>
      </c>
      <c r="X227" s="5">
        <v>8.2528359949120009</v>
      </c>
      <c r="Y227" s="5">
        <v>0</v>
      </c>
      <c r="Z227" s="5">
        <v>0</v>
      </c>
      <c r="AA227" s="47">
        <v>0</v>
      </c>
    </row>
    <row r="228" spans="1:27">
      <c r="A228" s="1" t="s">
        <v>945</v>
      </c>
      <c r="B228" s="1" t="s">
        <v>946</v>
      </c>
      <c r="C228" s="1" t="s">
        <v>947</v>
      </c>
      <c r="D228" s="1" t="s">
        <v>53</v>
      </c>
      <c r="E228" s="44" t="s">
        <v>948</v>
      </c>
      <c r="F228" s="55">
        <v>0.4</v>
      </c>
      <c r="G228" s="5">
        <v>4.5268192292389999</v>
      </c>
      <c r="H228" s="5">
        <v>1.5751465146029999</v>
      </c>
      <c r="I228" s="5">
        <v>2.951672714636</v>
      </c>
      <c r="J228" s="5">
        <v>-6.8050508756030164</v>
      </c>
      <c r="K228" s="5">
        <v>2.7302972610383001</v>
      </c>
      <c r="L228" s="92">
        <v>0.5</v>
      </c>
      <c r="M228" s="5">
        <v>0</v>
      </c>
      <c r="N228" s="5">
        <v>1.5751465146029999</v>
      </c>
      <c r="O228" s="5">
        <v>0</v>
      </c>
      <c r="P228" s="5">
        <v>0</v>
      </c>
      <c r="Q228" s="47">
        <v>0</v>
      </c>
      <c r="R228" s="5">
        <v>0</v>
      </c>
      <c r="S228" s="5">
        <v>2.951672714636</v>
      </c>
      <c r="T228" s="5">
        <v>0</v>
      </c>
      <c r="U228" s="5">
        <v>0</v>
      </c>
      <c r="V228" s="47">
        <v>0</v>
      </c>
      <c r="W228" s="5">
        <v>0</v>
      </c>
      <c r="X228" s="5">
        <v>4.5268192292389999</v>
      </c>
      <c r="Y228" s="5">
        <v>0</v>
      </c>
      <c r="Z228" s="5">
        <v>0</v>
      </c>
      <c r="AA228" s="47">
        <v>0</v>
      </c>
    </row>
    <row r="229" spans="1:27">
      <c r="A229" s="1" t="s">
        <v>949</v>
      </c>
      <c r="B229" s="1" t="s">
        <v>950</v>
      </c>
      <c r="C229" s="1" t="s">
        <v>951</v>
      </c>
      <c r="D229" s="1" t="s">
        <v>124</v>
      </c>
      <c r="E229" s="44" t="s">
        <v>952</v>
      </c>
      <c r="F229" s="55">
        <v>0.49</v>
      </c>
      <c r="G229" s="5">
        <v>48.286357910874003</v>
      </c>
      <c r="H229" s="5">
        <v>19.199046115166002</v>
      </c>
      <c r="I229" s="5">
        <v>29.087311795708001</v>
      </c>
      <c r="J229" s="5">
        <v>0.32169487648485001</v>
      </c>
      <c r="K229" s="5">
        <v>26.905763411029902</v>
      </c>
      <c r="L229" s="92">
        <v>0</v>
      </c>
      <c r="M229" s="5">
        <v>17.194911073648999</v>
      </c>
      <c r="N229" s="5">
        <v>2.0041350415169998</v>
      </c>
      <c r="O229" s="5">
        <v>0</v>
      </c>
      <c r="P229" s="5">
        <v>0</v>
      </c>
      <c r="Q229" s="47">
        <v>0</v>
      </c>
      <c r="R229" s="5">
        <v>24.514348942568997</v>
      </c>
      <c r="S229" s="5">
        <v>4.5729628531389999</v>
      </c>
      <c r="T229" s="5">
        <v>0</v>
      </c>
      <c r="U229" s="5">
        <v>0</v>
      </c>
      <c r="V229" s="47">
        <v>0</v>
      </c>
      <c r="W229" s="5">
        <v>41.709260016217996</v>
      </c>
      <c r="X229" s="5">
        <v>6.5770978946559993</v>
      </c>
      <c r="Y229" s="5">
        <v>0</v>
      </c>
      <c r="Z229" s="5">
        <v>0</v>
      </c>
      <c r="AA229" s="47">
        <v>0</v>
      </c>
    </row>
    <row r="230" spans="1:27">
      <c r="A230" s="1" t="s">
        <v>953</v>
      </c>
      <c r="B230" s="1" t="s">
        <v>954</v>
      </c>
      <c r="C230" s="1" t="s">
        <v>955</v>
      </c>
      <c r="D230" s="1" t="s">
        <v>103</v>
      </c>
      <c r="E230" s="44" t="s">
        <v>956</v>
      </c>
      <c r="F230" s="55">
        <v>0.49</v>
      </c>
      <c r="G230" s="5">
        <v>75.388282236370003</v>
      </c>
      <c r="H230" s="5">
        <v>31.183719072423997</v>
      </c>
      <c r="I230" s="5">
        <v>44.204563163946005</v>
      </c>
      <c r="J230" s="5">
        <v>15.673466749365609</v>
      </c>
      <c r="K230" s="5">
        <v>40.889220926650054</v>
      </c>
      <c r="L230" s="92">
        <v>0</v>
      </c>
      <c r="M230" s="5">
        <v>27.801544226895999</v>
      </c>
      <c r="N230" s="5">
        <v>3.3821748455280001</v>
      </c>
      <c r="O230" s="5">
        <v>0</v>
      </c>
      <c r="P230" s="5">
        <v>0</v>
      </c>
      <c r="Q230" s="47">
        <v>0</v>
      </c>
      <c r="R230" s="5">
        <v>37.832844539494999</v>
      </c>
      <c r="S230" s="5">
        <v>6.3717186244510007</v>
      </c>
      <c r="T230" s="5">
        <v>0</v>
      </c>
      <c r="U230" s="5">
        <v>0</v>
      </c>
      <c r="V230" s="47">
        <v>0</v>
      </c>
      <c r="W230" s="5">
        <v>65.634388766390998</v>
      </c>
      <c r="X230" s="5">
        <v>9.7538934699790012</v>
      </c>
      <c r="Y230" s="5">
        <v>0</v>
      </c>
      <c r="Z230" s="5">
        <v>0</v>
      </c>
      <c r="AA230" s="47">
        <v>0</v>
      </c>
    </row>
    <row r="231" spans="1:27">
      <c r="A231" s="1" t="s">
        <v>957</v>
      </c>
      <c r="B231" s="1" t="s">
        <v>958</v>
      </c>
      <c r="C231" s="1" t="s">
        <v>959</v>
      </c>
      <c r="D231" s="1" t="s">
        <v>53</v>
      </c>
      <c r="E231" s="44" t="s">
        <v>960</v>
      </c>
      <c r="F231" s="55">
        <v>0.4</v>
      </c>
      <c r="G231" s="5">
        <v>2.6575830047439997</v>
      </c>
      <c r="H231" s="5">
        <v>0.898915760043</v>
      </c>
      <c r="I231" s="5">
        <v>1.7586672447009999</v>
      </c>
      <c r="J231" s="5">
        <v>-14.649297625981333</v>
      </c>
      <c r="K231" s="5">
        <v>1.6267672013484249</v>
      </c>
      <c r="L231" s="92">
        <v>0.5</v>
      </c>
      <c r="M231" s="5">
        <v>0</v>
      </c>
      <c r="N231" s="5">
        <v>0.898915760043</v>
      </c>
      <c r="O231" s="5">
        <v>0</v>
      </c>
      <c r="P231" s="5">
        <v>0</v>
      </c>
      <c r="Q231" s="47">
        <v>0</v>
      </c>
      <c r="R231" s="5">
        <v>0</v>
      </c>
      <c r="S231" s="5">
        <v>1.7586672447009999</v>
      </c>
      <c r="T231" s="5">
        <v>0</v>
      </c>
      <c r="U231" s="5">
        <v>0</v>
      </c>
      <c r="V231" s="47">
        <v>0</v>
      </c>
      <c r="W231" s="5">
        <v>0</v>
      </c>
      <c r="X231" s="5">
        <v>2.6575830047439997</v>
      </c>
      <c r="Y231" s="5">
        <v>0</v>
      </c>
      <c r="Z231" s="5">
        <v>0</v>
      </c>
      <c r="AA231" s="47">
        <v>0</v>
      </c>
    </row>
    <row r="232" spans="1:27">
      <c r="A232" s="1" t="s">
        <v>961</v>
      </c>
      <c r="B232" s="1" t="s">
        <v>962</v>
      </c>
      <c r="C232" s="1" t="s">
        <v>963</v>
      </c>
      <c r="D232" s="1" t="s">
        <v>53</v>
      </c>
      <c r="E232" s="44" t="s">
        <v>964</v>
      </c>
      <c r="F232" s="55">
        <v>0.4</v>
      </c>
      <c r="G232" s="5">
        <v>3.3213171091209999</v>
      </c>
      <c r="H232" s="5">
        <v>1.1215666241</v>
      </c>
      <c r="I232" s="5">
        <v>2.1997504850209997</v>
      </c>
      <c r="J232" s="5">
        <v>-16.972844842516476</v>
      </c>
      <c r="K232" s="5">
        <v>2.0347691986444247</v>
      </c>
      <c r="L232" s="92">
        <v>0.5</v>
      </c>
      <c r="M232" s="5">
        <v>0</v>
      </c>
      <c r="N232" s="5">
        <v>1.1215666241</v>
      </c>
      <c r="O232" s="5">
        <v>0</v>
      </c>
      <c r="P232" s="5">
        <v>0</v>
      </c>
      <c r="Q232" s="47">
        <v>0</v>
      </c>
      <c r="R232" s="5">
        <v>0</v>
      </c>
      <c r="S232" s="5">
        <v>2.1997504850209997</v>
      </c>
      <c r="T232" s="5">
        <v>0</v>
      </c>
      <c r="U232" s="5">
        <v>0</v>
      </c>
      <c r="V232" s="47">
        <v>0</v>
      </c>
      <c r="W232" s="5">
        <v>0</v>
      </c>
      <c r="X232" s="5">
        <v>3.3213171091209999</v>
      </c>
      <c r="Y232" s="5">
        <v>0</v>
      </c>
      <c r="Z232" s="5">
        <v>0</v>
      </c>
      <c r="AA232" s="47">
        <v>0</v>
      </c>
    </row>
    <row r="233" spans="1:27">
      <c r="A233" s="1" t="s">
        <v>965</v>
      </c>
      <c r="B233" s="1" t="s">
        <v>966</v>
      </c>
      <c r="C233" s="1" t="s">
        <v>967</v>
      </c>
      <c r="D233" s="1" t="s">
        <v>237</v>
      </c>
      <c r="E233" s="44" t="s">
        <v>968</v>
      </c>
      <c r="F233" s="55">
        <v>0.09</v>
      </c>
      <c r="G233" s="5">
        <v>99.345352445697998</v>
      </c>
      <c r="H233" s="5">
        <v>37.372412963225997</v>
      </c>
      <c r="I233" s="5">
        <v>61.972939482472</v>
      </c>
      <c r="J233" s="5">
        <v>42.942800723694674</v>
      </c>
      <c r="K233" s="5">
        <v>57.324969021286606</v>
      </c>
      <c r="L233" s="92">
        <v>0</v>
      </c>
      <c r="M233" s="5">
        <v>37.372412963225997</v>
      </c>
      <c r="N233" s="5">
        <v>0</v>
      </c>
      <c r="O233" s="5">
        <v>0</v>
      </c>
      <c r="P233" s="5">
        <v>0</v>
      </c>
      <c r="Q233" s="47">
        <v>0</v>
      </c>
      <c r="R233" s="5">
        <v>61.972939482472</v>
      </c>
      <c r="S233" s="5">
        <v>0</v>
      </c>
      <c r="T233" s="5">
        <v>0</v>
      </c>
      <c r="U233" s="5">
        <v>0</v>
      </c>
      <c r="V233" s="47">
        <v>0</v>
      </c>
      <c r="W233" s="5">
        <v>99.345352445697998</v>
      </c>
      <c r="X233" s="5">
        <v>0</v>
      </c>
      <c r="Y233" s="5">
        <v>0</v>
      </c>
      <c r="Z233" s="5">
        <v>0</v>
      </c>
      <c r="AA233" s="47">
        <v>0</v>
      </c>
    </row>
    <row r="234" spans="1:27">
      <c r="A234" s="1" t="s">
        <v>1684</v>
      </c>
      <c r="B234" s="1" t="s">
        <v>1685</v>
      </c>
      <c r="C234" s="1" t="s">
        <v>1686</v>
      </c>
      <c r="D234" s="1" t="s">
        <v>79</v>
      </c>
      <c r="E234" s="44" t="s">
        <v>1687</v>
      </c>
      <c r="F234" s="55">
        <v>0.01</v>
      </c>
      <c r="G234" s="5">
        <v>10.530609930258001</v>
      </c>
      <c r="H234" s="5">
        <v>4.8979176611050006</v>
      </c>
      <c r="I234" s="5">
        <v>5.6326922691529999</v>
      </c>
      <c r="J234" s="5">
        <v>2.5539577065387919</v>
      </c>
      <c r="K234" s="5">
        <v>5.2102403489665248</v>
      </c>
      <c r="L234" s="92">
        <v>0</v>
      </c>
      <c r="M234" s="5">
        <v>0</v>
      </c>
      <c r="N234" s="5">
        <v>0</v>
      </c>
      <c r="O234" s="5">
        <v>4.8979176611050006</v>
      </c>
      <c r="P234" s="5">
        <v>0</v>
      </c>
      <c r="Q234" s="47">
        <v>0</v>
      </c>
      <c r="R234" s="5">
        <v>0</v>
      </c>
      <c r="S234" s="5">
        <v>0</v>
      </c>
      <c r="T234" s="5">
        <v>5.6326922691529999</v>
      </c>
      <c r="U234" s="5">
        <v>0</v>
      </c>
      <c r="V234" s="47">
        <v>0</v>
      </c>
      <c r="W234" s="5">
        <v>0</v>
      </c>
      <c r="X234" s="5">
        <v>0</v>
      </c>
      <c r="Y234" s="5">
        <v>10.530609930258001</v>
      </c>
      <c r="Z234" s="5">
        <v>0</v>
      </c>
      <c r="AA234" s="47">
        <v>0</v>
      </c>
    </row>
    <row r="235" spans="1:27">
      <c r="A235" s="1" t="s">
        <v>972</v>
      </c>
      <c r="B235" s="1" t="s">
        <v>973</v>
      </c>
      <c r="C235" s="1" t="s">
        <v>974</v>
      </c>
      <c r="D235" s="1" t="s">
        <v>53</v>
      </c>
      <c r="E235" s="44" t="s">
        <v>975</v>
      </c>
      <c r="F235" s="55">
        <v>0.4</v>
      </c>
      <c r="G235" s="5">
        <v>9.5086343797000001</v>
      </c>
      <c r="H235" s="5">
        <v>3.2563821326209998</v>
      </c>
      <c r="I235" s="5">
        <v>6.2522522470790003</v>
      </c>
      <c r="J235" s="5">
        <v>-32.999723381683481</v>
      </c>
      <c r="K235" s="5">
        <v>5.7833333285480757</v>
      </c>
      <c r="L235" s="92">
        <v>0.5</v>
      </c>
      <c r="M235" s="5">
        <v>0</v>
      </c>
      <c r="N235" s="5">
        <v>3.2563821326209998</v>
      </c>
      <c r="O235" s="5">
        <v>0</v>
      </c>
      <c r="P235" s="5">
        <v>0</v>
      </c>
      <c r="Q235" s="47">
        <v>0</v>
      </c>
      <c r="R235" s="5">
        <v>0</v>
      </c>
      <c r="S235" s="5">
        <v>6.2522522470790003</v>
      </c>
      <c r="T235" s="5">
        <v>0</v>
      </c>
      <c r="U235" s="5">
        <v>0</v>
      </c>
      <c r="V235" s="47">
        <v>0</v>
      </c>
      <c r="W235" s="5">
        <v>0</v>
      </c>
      <c r="X235" s="5">
        <v>9.5086343797000001</v>
      </c>
      <c r="Y235" s="5">
        <v>0</v>
      </c>
      <c r="Z235" s="5">
        <v>0</v>
      </c>
      <c r="AA235" s="47">
        <v>0</v>
      </c>
    </row>
    <row r="236" spans="1:27">
      <c r="A236" s="1" t="s">
        <v>976</v>
      </c>
      <c r="B236" s="1" t="s">
        <v>977</v>
      </c>
      <c r="C236" s="1" t="s">
        <v>978</v>
      </c>
      <c r="D236" s="1" t="s">
        <v>391</v>
      </c>
      <c r="E236" s="44" t="s">
        <v>1688</v>
      </c>
      <c r="F236" s="55">
        <v>0.1</v>
      </c>
      <c r="G236" s="5">
        <v>140.07834579294001</v>
      </c>
      <c r="H236" s="5">
        <v>55.865442796540002</v>
      </c>
      <c r="I236" s="5">
        <v>84.212902996400004</v>
      </c>
      <c r="J236" s="5">
        <v>57.95038046000024</v>
      </c>
      <c r="K236" s="5">
        <v>77.896935271670003</v>
      </c>
      <c r="L236" s="92">
        <v>0</v>
      </c>
      <c r="M236" s="5">
        <v>51.555042421981994</v>
      </c>
      <c r="N236" s="5">
        <v>0</v>
      </c>
      <c r="O236" s="5">
        <v>4.3104003745580002</v>
      </c>
      <c r="P236" s="5">
        <v>0</v>
      </c>
      <c r="Q236" s="47">
        <v>0</v>
      </c>
      <c r="R236" s="5">
        <v>79.27069629623</v>
      </c>
      <c r="S236" s="5">
        <v>0</v>
      </c>
      <c r="T236" s="5">
        <v>4.9422067001699999</v>
      </c>
      <c r="U236" s="5">
        <v>0</v>
      </c>
      <c r="V236" s="47">
        <v>0</v>
      </c>
      <c r="W236" s="5">
        <v>130.82573871821199</v>
      </c>
      <c r="X236" s="5">
        <v>0</v>
      </c>
      <c r="Y236" s="5">
        <v>9.2526070747280009</v>
      </c>
      <c r="Z236" s="5">
        <v>0</v>
      </c>
      <c r="AA236" s="47">
        <v>0</v>
      </c>
    </row>
    <row r="237" spans="1:27">
      <c r="A237" s="1" t="s">
        <v>983</v>
      </c>
      <c r="B237" s="1" t="s">
        <v>984</v>
      </c>
      <c r="C237" s="1" t="s">
        <v>985</v>
      </c>
      <c r="D237" s="1" t="s">
        <v>361</v>
      </c>
      <c r="E237" s="44" t="s">
        <v>986</v>
      </c>
      <c r="F237" s="55">
        <v>0.5</v>
      </c>
      <c r="G237" s="5">
        <v>104.52891571068601</v>
      </c>
      <c r="H237" s="5">
        <v>41.459483576659004</v>
      </c>
      <c r="I237" s="5">
        <v>63.069432134027004</v>
      </c>
      <c r="J237" s="5">
        <v>24.057695023074533</v>
      </c>
      <c r="K237" s="5">
        <v>58.339224723974979</v>
      </c>
      <c r="L237" s="92">
        <v>0</v>
      </c>
      <c r="M237" s="5">
        <v>34.199137294913001</v>
      </c>
      <c r="N237" s="5">
        <v>4.2537314399229995</v>
      </c>
      <c r="O237" s="5">
        <v>3.0066148418230001</v>
      </c>
      <c r="P237" s="5">
        <v>0</v>
      </c>
      <c r="Q237" s="47">
        <v>0</v>
      </c>
      <c r="R237" s="5">
        <v>50.471277590153001</v>
      </c>
      <c r="S237" s="5">
        <v>9.2162687319120007</v>
      </c>
      <c r="T237" s="5">
        <v>3.3818858119619999</v>
      </c>
      <c r="U237" s="5">
        <v>0</v>
      </c>
      <c r="V237" s="47">
        <v>0</v>
      </c>
      <c r="W237" s="5">
        <v>84.670414885066009</v>
      </c>
      <c r="X237" s="5">
        <v>13.470000171835</v>
      </c>
      <c r="Y237" s="5">
        <v>6.388500653785</v>
      </c>
      <c r="Z237" s="5">
        <v>0</v>
      </c>
      <c r="AA237" s="47">
        <v>0</v>
      </c>
    </row>
    <row r="238" spans="1:27">
      <c r="A238" s="1" t="s">
        <v>987</v>
      </c>
      <c r="B238" s="1" t="s">
        <v>988</v>
      </c>
      <c r="C238" s="1" t="s">
        <v>989</v>
      </c>
      <c r="D238" s="1" t="s">
        <v>53</v>
      </c>
      <c r="E238" s="44" t="s">
        <v>990</v>
      </c>
      <c r="F238" s="55">
        <v>0.4</v>
      </c>
      <c r="G238" s="5">
        <v>8.2345350876759991</v>
      </c>
      <c r="H238" s="5">
        <v>2.7557142209029997</v>
      </c>
      <c r="I238" s="5">
        <v>5.4788208667729998</v>
      </c>
      <c r="J238" s="5">
        <v>-26.100933793369421</v>
      </c>
      <c r="K238" s="5">
        <v>5.0679093017650247</v>
      </c>
      <c r="L238" s="92">
        <v>0.5</v>
      </c>
      <c r="M238" s="5">
        <v>0</v>
      </c>
      <c r="N238" s="5">
        <v>2.7557142209029997</v>
      </c>
      <c r="O238" s="5">
        <v>0</v>
      </c>
      <c r="P238" s="5">
        <v>0</v>
      </c>
      <c r="Q238" s="47">
        <v>0</v>
      </c>
      <c r="R238" s="5">
        <v>0</v>
      </c>
      <c r="S238" s="5">
        <v>5.4788208667729998</v>
      </c>
      <c r="T238" s="5">
        <v>0</v>
      </c>
      <c r="U238" s="5">
        <v>0</v>
      </c>
      <c r="V238" s="47">
        <v>0</v>
      </c>
      <c r="W238" s="5">
        <v>0</v>
      </c>
      <c r="X238" s="5">
        <v>8.2345350876759991</v>
      </c>
      <c r="Y238" s="5">
        <v>0</v>
      </c>
      <c r="Z238" s="5">
        <v>0</v>
      </c>
      <c r="AA238" s="47">
        <v>0</v>
      </c>
    </row>
    <row r="239" spans="1:27">
      <c r="A239" s="1" t="s">
        <v>991</v>
      </c>
      <c r="B239" s="1" t="s">
        <v>992</v>
      </c>
      <c r="C239" s="1" t="s">
        <v>993</v>
      </c>
      <c r="D239" s="1" t="s">
        <v>124</v>
      </c>
      <c r="E239" s="44" t="s">
        <v>994</v>
      </c>
      <c r="F239" s="55">
        <v>0.49</v>
      </c>
      <c r="G239" s="5">
        <v>146.76605403737403</v>
      </c>
      <c r="H239" s="5">
        <v>58.378953366939001</v>
      </c>
      <c r="I239" s="5">
        <v>88.387100670435018</v>
      </c>
      <c r="J239" s="5">
        <v>27.53598088160058</v>
      </c>
      <c r="K239" s="5">
        <v>81.758068120152402</v>
      </c>
      <c r="L239" s="92">
        <v>0</v>
      </c>
      <c r="M239" s="5">
        <v>50.672588737791003</v>
      </c>
      <c r="N239" s="5">
        <v>7.7063646291480001</v>
      </c>
      <c r="O239" s="5">
        <v>0</v>
      </c>
      <c r="P239" s="5">
        <v>0</v>
      </c>
      <c r="Q239" s="47">
        <v>0</v>
      </c>
      <c r="R239" s="5">
        <v>73.706941509900005</v>
      </c>
      <c r="S239" s="5">
        <v>14.680159160535</v>
      </c>
      <c r="T239" s="5">
        <v>0</v>
      </c>
      <c r="U239" s="5">
        <v>0</v>
      </c>
      <c r="V239" s="47">
        <v>0</v>
      </c>
      <c r="W239" s="5">
        <v>124.37953024769101</v>
      </c>
      <c r="X239" s="5">
        <v>22.386523789683</v>
      </c>
      <c r="Y239" s="5">
        <v>0</v>
      </c>
      <c r="Z239" s="5">
        <v>0</v>
      </c>
      <c r="AA239" s="47">
        <v>0</v>
      </c>
    </row>
    <row r="240" spans="1:27">
      <c r="A240" s="1" t="s">
        <v>995</v>
      </c>
      <c r="B240" s="1" t="s">
        <v>996</v>
      </c>
      <c r="C240" s="1" t="s">
        <v>997</v>
      </c>
      <c r="D240" s="1" t="s">
        <v>237</v>
      </c>
      <c r="E240" s="44" t="s">
        <v>998</v>
      </c>
      <c r="F240" s="55">
        <v>0.09</v>
      </c>
      <c r="G240" s="5">
        <v>162.89624685061199</v>
      </c>
      <c r="H240" s="5">
        <v>63.234072113617998</v>
      </c>
      <c r="I240" s="5">
        <v>99.662174736994004</v>
      </c>
      <c r="J240" s="5">
        <v>80.280261896976</v>
      </c>
      <c r="K240" s="5">
        <v>92.18751163171946</v>
      </c>
      <c r="L240" s="92">
        <v>0</v>
      </c>
      <c r="M240" s="5">
        <v>63.234072113617998</v>
      </c>
      <c r="N240" s="5">
        <v>0</v>
      </c>
      <c r="O240" s="5">
        <v>0</v>
      </c>
      <c r="P240" s="5">
        <v>0</v>
      </c>
      <c r="Q240" s="47">
        <v>0</v>
      </c>
      <c r="R240" s="5">
        <v>99.662174736994004</v>
      </c>
      <c r="S240" s="5">
        <v>0</v>
      </c>
      <c r="T240" s="5">
        <v>0</v>
      </c>
      <c r="U240" s="5">
        <v>0</v>
      </c>
      <c r="V240" s="47">
        <v>0</v>
      </c>
      <c r="W240" s="5">
        <v>162.89624685061199</v>
      </c>
      <c r="X240" s="5">
        <v>0</v>
      </c>
      <c r="Y240" s="5">
        <v>0</v>
      </c>
      <c r="Z240" s="5">
        <v>0</v>
      </c>
      <c r="AA240" s="47">
        <v>0</v>
      </c>
    </row>
    <row r="241" spans="1:27">
      <c r="A241" s="1" t="s">
        <v>999</v>
      </c>
      <c r="B241" s="1" t="s">
        <v>1000</v>
      </c>
      <c r="C241" s="1" t="s">
        <v>1001</v>
      </c>
      <c r="D241" s="1" t="s">
        <v>79</v>
      </c>
      <c r="E241" s="44" t="s">
        <v>1002</v>
      </c>
      <c r="F241" s="55">
        <v>0.01</v>
      </c>
      <c r="G241" s="5">
        <v>18.793794522844003</v>
      </c>
      <c r="H241" s="5">
        <v>8.8673361351250009</v>
      </c>
      <c r="I241" s="5">
        <v>9.9264583877190002</v>
      </c>
      <c r="J241" s="5">
        <v>6.5310531986407581</v>
      </c>
      <c r="K241" s="5">
        <v>9.1819740086400756</v>
      </c>
      <c r="L241" s="92">
        <v>0</v>
      </c>
      <c r="M241" s="5">
        <v>0</v>
      </c>
      <c r="N241" s="5">
        <v>0</v>
      </c>
      <c r="O241" s="5">
        <v>8.8673361351250009</v>
      </c>
      <c r="P241" s="5">
        <v>0</v>
      </c>
      <c r="Q241" s="47">
        <v>0</v>
      </c>
      <c r="R241" s="5">
        <v>0</v>
      </c>
      <c r="S241" s="5">
        <v>0</v>
      </c>
      <c r="T241" s="5">
        <v>9.9264583877190002</v>
      </c>
      <c r="U241" s="5">
        <v>0</v>
      </c>
      <c r="V241" s="47">
        <v>0</v>
      </c>
      <c r="W241" s="5">
        <v>0</v>
      </c>
      <c r="X241" s="5">
        <v>0</v>
      </c>
      <c r="Y241" s="5">
        <v>18.793794522844003</v>
      </c>
      <c r="Z241" s="5">
        <v>0</v>
      </c>
      <c r="AA241" s="47">
        <v>0</v>
      </c>
    </row>
    <row r="242" spans="1:27">
      <c r="A242" s="1" t="s">
        <v>1003</v>
      </c>
      <c r="B242" s="1" t="s">
        <v>1004</v>
      </c>
      <c r="C242" s="1" t="s">
        <v>1005</v>
      </c>
      <c r="D242" s="1" t="s">
        <v>53</v>
      </c>
      <c r="E242" s="44" t="s">
        <v>1006</v>
      </c>
      <c r="F242" s="55">
        <v>0.4</v>
      </c>
      <c r="G242" s="5">
        <v>4.9553579736250004</v>
      </c>
      <c r="H242" s="5">
        <v>1.576754776614</v>
      </c>
      <c r="I242" s="5">
        <v>3.378603197011</v>
      </c>
      <c r="J242" s="5">
        <v>-9.8980944134752153</v>
      </c>
      <c r="K242" s="5">
        <v>3.1252079572351752</v>
      </c>
      <c r="L242" s="92">
        <v>0.5</v>
      </c>
      <c r="M242" s="5">
        <v>0</v>
      </c>
      <c r="N242" s="5">
        <v>1.576754776614</v>
      </c>
      <c r="O242" s="5">
        <v>0</v>
      </c>
      <c r="P242" s="5">
        <v>0</v>
      </c>
      <c r="Q242" s="47">
        <v>0</v>
      </c>
      <c r="R242" s="5">
        <v>0</v>
      </c>
      <c r="S242" s="5">
        <v>3.378603197011</v>
      </c>
      <c r="T242" s="5">
        <v>0</v>
      </c>
      <c r="U242" s="5">
        <v>0</v>
      </c>
      <c r="V242" s="47">
        <v>0</v>
      </c>
      <c r="W242" s="5">
        <v>0</v>
      </c>
      <c r="X242" s="5">
        <v>4.9553579736250004</v>
      </c>
      <c r="Y242" s="5">
        <v>0</v>
      </c>
      <c r="Z242" s="5">
        <v>0</v>
      </c>
      <c r="AA242" s="47">
        <v>0</v>
      </c>
    </row>
    <row r="243" spans="1:27">
      <c r="A243" s="1" t="s">
        <v>1007</v>
      </c>
      <c r="B243" s="1" t="s">
        <v>1008</v>
      </c>
      <c r="C243" s="1" t="s">
        <v>1009</v>
      </c>
      <c r="D243" s="1" t="s">
        <v>53</v>
      </c>
      <c r="E243" s="44" t="s">
        <v>1010</v>
      </c>
      <c r="F243" s="55">
        <v>0.4</v>
      </c>
      <c r="G243" s="5">
        <v>2.1297371375680001</v>
      </c>
      <c r="H243" s="5">
        <v>0.7182751137090001</v>
      </c>
      <c r="I243" s="5">
        <v>1.4114620238590001</v>
      </c>
      <c r="J243" s="5">
        <v>-3.5411716047691497</v>
      </c>
      <c r="K243" s="5">
        <v>1.3056023720695751</v>
      </c>
      <c r="L243" s="92">
        <v>0.5</v>
      </c>
      <c r="M243" s="5">
        <v>0</v>
      </c>
      <c r="N243" s="5">
        <v>0.7182751137090001</v>
      </c>
      <c r="O243" s="5">
        <v>0</v>
      </c>
      <c r="P243" s="5">
        <v>0</v>
      </c>
      <c r="Q243" s="47">
        <v>0</v>
      </c>
      <c r="R243" s="5">
        <v>0</v>
      </c>
      <c r="S243" s="5">
        <v>1.4114620238590001</v>
      </c>
      <c r="T243" s="5">
        <v>0</v>
      </c>
      <c r="U243" s="5">
        <v>0</v>
      </c>
      <c r="V243" s="47">
        <v>0</v>
      </c>
      <c r="W243" s="5">
        <v>0</v>
      </c>
      <c r="X243" s="5">
        <v>2.1297371375680001</v>
      </c>
      <c r="Y243" s="5">
        <v>0</v>
      </c>
      <c r="Z243" s="5">
        <v>0</v>
      </c>
      <c r="AA243" s="47">
        <v>0</v>
      </c>
    </row>
    <row r="244" spans="1:27">
      <c r="A244" s="1" t="s">
        <v>1011</v>
      </c>
      <c r="B244" s="1" t="s">
        <v>1012</v>
      </c>
      <c r="C244" s="1" t="s">
        <v>1013</v>
      </c>
      <c r="D244" s="1" t="s">
        <v>103</v>
      </c>
      <c r="E244" s="44" t="s">
        <v>1014</v>
      </c>
      <c r="F244" s="55">
        <v>0.49</v>
      </c>
      <c r="G244" s="5">
        <v>99.840169231439006</v>
      </c>
      <c r="H244" s="5">
        <v>40.543401740736002</v>
      </c>
      <c r="I244" s="5">
        <v>59.296767490703004</v>
      </c>
      <c r="J244" s="5">
        <v>30.2368670942327</v>
      </c>
      <c r="K244" s="5">
        <v>54.849509928900282</v>
      </c>
      <c r="L244" s="92">
        <v>0</v>
      </c>
      <c r="M244" s="5">
        <v>35.923106675298001</v>
      </c>
      <c r="N244" s="5">
        <v>4.6202950654379995</v>
      </c>
      <c r="O244" s="5">
        <v>0</v>
      </c>
      <c r="P244" s="5">
        <v>0</v>
      </c>
      <c r="Q244" s="47">
        <v>0</v>
      </c>
      <c r="R244" s="5">
        <v>50.560147146529999</v>
      </c>
      <c r="S244" s="5">
        <v>8.7366203441729997</v>
      </c>
      <c r="T244" s="5">
        <v>0</v>
      </c>
      <c r="U244" s="5">
        <v>0</v>
      </c>
      <c r="V244" s="47">
        <v>0</v>
      </c>
      <c r="W244" s="5">
        <v>86.483253821828001</v>
      </c>
      <c r="X244" s="5">
        <v>13.356915409610998</v>
      </c>
      <c r="Y244" s="5">
        <v>0</v>
      </c>
      <c r="Z244" s="5">
        <v>0</v>
      </c>
      <c r="AA244" s="47">
        <v>0</v>
      </c>
    </row>
    <row r="245" spans="1:27">
      <c r="A245" s="1" t="s">
        <v>1015</v>
      </c>
      <c r="B245" s="1" t="s">
        <v>1016</v>
      </c>
      <c r="C245" s="1" t="s">
        <v>1017</v>
      </c>
      <c r="D245" s="1" t="s">
        <v>53</v>
      </c>
      <c r="E245" s="44" t="s">
        <v>1018</v>
      </c>
      <c r="F245" s="55">
        <v>0.4</v>
      </c>
      <c r="G245" s="5">
        <v>8.522715396353</v>
      </c>
      <c r="H245" s="5">
        <v>2.7938277990690001</v>
      </c>
      <c r="I245" s="5">
        <v>5.7288875972840003</v>
      </c>
      <c r="J245" s="5">
        <v>-27.709264756479072</v>
      </c>
      <c r="K245" s="5">
        <v>5.2992210274877003</v>
      </c>
      <c r="L245" s="92">
        <v>0.5</v>
      </c>
      <c r="M245" s="5">
        <v>0</v>
      </c>
      <c r="N245" s="5">
        <v>2.7938277990690001</v>
      </c>
      <c r="O245" s="5">
        <v>0</v>
      </c>
      <c r="P245" s="5">
        <v>0</v>
      </c>
      <c r="Q245" s="47">
        <v>0</v>
      </c>
      <c r="R245" s="5">
        <v>0</v>
      </c>
      <c r="S245" s="5">
        <v>5.7288875972840003</v>
      </c>
      <c r="T245" s="5">
        <v>0</v>
      </c>
      <c r="U245" s="5">
        <v>0</v>
      </c>
      <c r="V245" s="47">
        <v>0</v>
      </c>
      <c r="W245" s="5">
        <v>0</v>
      </c>
      <c r="X245" s="5">
        <v>8.522715396353</v>
      </c>
      <c r="Y245" s="5">
        <v>0</v>
      </c>
      <c r="Z245" s="5">
        <v>0</v>
      </c>
      <c r="AA245" s="47">
        <v>0</v>
      </c>
    </row>
    <row r="246" spans="1:27">
      <c r="A246" s="1" t="s">
        <v>1019</v>
      </c>
      <c r="B246" s="1" t="s">
        <v>1020</v>
      </c>
      <c r="C246" s="1" t="s">
        <v>1021</v>
      </c>
      <c r="D246" s="1" t="s">
        <v>391</v>
      </c>
      <c r="E246" s="44" t="s">
        <v>1022</v>
      </c>
      <c r="F246" s="55">
        <v>0.1</v>
      </c>
      <c r="G246" s="5">
        <v>105.18372529460299</v>
      </c>
      <c r="H246" s="5">
        <v>39.330916020656993</v>
      </c>
      <c r="I246" s="5">
        <v>65.852809273946008</v>
      </c>
      <c r="J246" s="5">
        <v>37.393905616475926</v>
      </c>
      <c r="K246" s="5">
        <v>60.913848578400064</v>
      </c>
      <c r="L246" s="92">
        <v>0</v>
      </c>
      <c r="M246" s="5">
        <v>35.669890673791002</v>
      </c>
      <c r="N246" s="5">
        <v>0</v>
      </c>
      <c r="O246" s="5">
        <v>3.6610253468659999</v>
      </c>
      <c r="P246" s="5">
        <v>0</v>
      </c>
      <c r="Q246" s="47">
        <v>0</v>
      </c>
      <c r="R246" s="5">
        <v>61.092215977513</v>
      </c>
      <c r="S246" s="5">
        <v>0</v>
      </c>
      <c r="T246" s="5">
        <v>4.760593296433</v>
      </c>
      <c r="U246" s="5">
        <v>0</v>
      </c>
      <c r="V246" s="47">
        <v>0</v>
      </c>
      <c r="W246" s="5">
        <v>96.762106651304009</v>
      </c>
      <c r="X246" s="5">
        <v>0</v>
      </c>
      <c r="Y246" s="5">
        <v>8.4216186432990003</v>
      </c>
      <c r="Z246" s="5">
        <v>0</v>
      </c>
      <c r="AA246" s="47">
        <v>0</v>
      </c>
    </row>
    <row r="247" spans="1:27">
      <c r="A247" s="1" t="s">
        <v>1023</v>
      </c>
      <c r="B247" s="1" t="s">
        <v>1024</v>
      </c>
      <c r="C247" s="1" t="s">
        <v>1025</v>
      </c>
      <c r="D247" s="1" t="s">
        <v>53</v>
      </c>
      <c r="E247" s="44" t="s">
        <v>1026</v>
      </c>
      <c r="F247" s="55">
        <v>0.4</v>
      </c>
      <c r="G247" s="5">
        <v>6.7388592459099996</v>
      </c>
      <c r="H247" s="5">
        <v>3.0127923837249999</v>
      </c>
      <c r="I247" s="5">
        <v>3.7260668621850002</v>
      </c>
      <c r="J247" s="5">
        <v>-4.093826687115917</v>
      </c>
      <c r="K247" s="5">
        <v>3.4466118475211251</v>
      </c>
      <c r="L247" s="92">
        <v>0.5</v>
      </c>
      <c r="M247" s="5">
        <v>0</v>
      </c>
      <c r="N247" s="5">
        <v>3.0127923837249999</v>
      </c>
      <c r="O247" s="5">
        <v>0</v>
      </c>
      <c r="P247" s="5">
        <v>0</v>
      </c>
      <c r="Q247" s="47">
        <v>0</v>
      </c>
      <c r="R247" s="5">
        <v>0</v>
      </c>
      <c r="S247" s="5">
        <v>3.7260668621850002</v>
      </c>
      <c r="T247" s="5">
        <v>0</v>
      </c>
      <c r="U247" s="5">
        <v>0</v>
      </c>
      <c r="V247" s="47">
        <v>0</v>
      </c>
      <c r="W247" s="5">
        <v>0</v>
      </c>
      <c r="X247" s="5">
        <v>6.7388592459099996</v>
      </c>
      <c r="Y247" s="5">
        <v>0</v>
      </c>
      <c r="Z247" s="5">
        <v>0</v>
      </c>
      <c r="AA247" s="47">
        <v>0</v>
      </c>
    </row>
    <row r="248" spans="1:27">
      <c r="A248" s="1" t="s">
        <v>1027</v>
      </c>
      <c r="B248" s="1" t="s">
        <v>1028</v>
      </c>
      <c r="C248" s="1" t="s">
        <v>1029</v>
      </c>
      <c r="D248" s="1" t="s">
        <v>124</v>
      </c>
      <c r="E248" s="44" t="s">
        <v>1030</v>
      </c>
      <c r="F248" s="55">
        <v>0.49</v>
      </c>
      <c r="G248" s="5">
        <v>65.430457114858996</v>
      </c>
      <c r="H248" s="5">
        <v>26.982560772308997</v>
      </c>
      <c r="I248" s="5">
        <v>38.447896342550003</v>
      </c>
      <c r="J248" s="5">
        <v>-6.7362906756607916</v>
      </c>
      <c r="K248" s="5">
        <v>35.564304116858757</v>
      </c>
      <c r="L248" s="92">
        <v>0.149085</v>
      </c>
      <c r="M248" s="5">
        <v>23.747184203196998</v>
      </c>
      <c r="N248" s="5">
        <v>3.2353765691120002</v>
      </c>
      <c r="O248" s="5">
        <v>0</v>
      </c>
      <c r="P248" s="5">
        <v>0</v>
      </c>
      <c r="Q248" s="47">
        <v>0</v>
      </c>
      <c r="R248" s="5">
        <v>32.399360837494001</v>
      </c>
      <c r="S248" s="5">
        <v>6.0485355050559999</v>
      </c>
      <c r="T248" s="5">
        <v>0</v>
      </c>
      <c r="U248" s="5">
        <v>0</v>
      </c>
      <c r="V248" s="47">
        <v>0</v>
      </c>
      <c r="W248" s="5">
        <v>56.146545040690995</v>
      </c>
      <c r="X248" s="5">
        <v>9.2839120741680006</v>
      </c>
      <c r="Y248" s="5">
        <v>0</v>
      </c>
      <c r="Z248" s="5">
        <v>0</v>
      </c>
      <c r="AA248" s="47">
        <v>0</v>
      </c>
    </row>
    <row r="249" spans="1:27">
      <c r="A249" s="1" t="s">
        <v>1031</v>
      </c>
      <c r="B249" s="1" t="s">
        <v>1032</v>
      </c>
      <c r="C249" s="1" t="s">
        <v>1033</v>
      </c>
      <c r="D249" s="1" t="s">
        <v>124</v>
      </c>
      <c r="E249" s="44" t="s">
        <v>1034</v>
      </c>
      <c r="F249" s="55">
        <v>0.49</v>
      </c>
      <c r="G249" s="5">
        <v>86.598528984778994</v>
      </c>
      <c r="H249" s="5">
        <v>33.211475570508</v>
      </c>
      <c r="I249" s="5">
        <v>53.387053414270994</v>
      </c>
      <c r="J249" s="5">
        <v>9.2385594316359665</v>
      </c>
      <c r="K249" s="5">
        <v>49.383024408200669</v>
      </c>
      <c r="L249" s="92">
        <v>0</v>
      </c>
      <c r="M249" s="5">
        <v>29.146209008277999</v>
      </c>
      <c r="N249" s="5">
        <v>4.0652665622299997</v>
      </c>
      <c r="O249" s="5">
        <v>0</v>
      </c>
      <c r="P249" s="5">
        <v>0</v>
      </c>
      <c r="Q249" s="47">
        <v>0</v>
      </c>
      <c r="R249" s="5">
        <v>45.067261127894</v>
      </c>
      <c r="S249" s="5">
        <v>8.319792286377</v>
      </c>
      <c r="T249" s="5">
        <v>0</v>
      </c>
      <c r="U249" s="5">
        <v>0</v>
      </c>
      <c r="V249" s="47">
        <v>0</v>
      </c>
      <c r="W249" s="5">
        <v>74.213470136171992</v>
      </c>
      <c r="X249" s="5">
        <v>12.385058848606999</v>
      </c>
      <c r="Y249" s="5">
        <v>0</v>
      </c>
      <c r="Z249" s="5">
        <v>0</v>
      </c>
      <c r="AA249" s="47">
        <v>0</v>
      </c>
    </row>
    <row r="250" spans="1:27">
      <c r="A250" s="1" t="s">
        <v>1689</v>
      </c>
      <c r="B250" s="1" t="s">
        <v>1690</v>
      </c>
      <c r="C250" s="1" t="s">
        <v>1691</v>
      </c>
      <c r="D250" s="1" t="s">
        <v>124</v>
      </c>
      <c r="E250" s="44" t="s">
        <v>1692</v>
      </c>
      <c r="F250" s="55">
        <v>0.49</v>
      </c>
      <c r="G250" s="5">
        <v>25.821538630309</v>
      </c>
      <c r="H250" s="5">
        <v>9.9424072472830005</v>
      </c>
      <c r="I250" s="5">
        <v>15.879131383025999</v>
      </c>
      <c r="J250" s="5">
        <v>-14.649075681511516</v>
      </c>
      <c r="K250" s="5">
        <v>14.68819652929905</v>
      </c>
      <c r="L250" s="92">
        <v>0.479854</v>
      </c>
      <c r="M250" s="5">
        <v>8.7092774395599992</v>
      </c>
      <c r="N250" s="5">
        <v>1.233129807723</v>
      </c>
      <c r="O250" s="5">
        <v>0</v>
      </c>
      <c r="P250" s="5">
        <v>0</v>
      </c>
      <c r="Q250" s="47">
        <v>0</v>
      </c>
      <c r="R250" s="5">
        <v>13.162773400869</v>
      </c>
      <c r="S250" s="5">
        <v>2.7163579821570001</v>
      </c>
      <c r="T250" s="5">
        <v>0</v>
      </c>
      <c r="U250" s="5">
        <v>0</v>
      </c>
      <c r="V250" s="47">
        <v>0</v>
      </c>
      <c r="W250" s="5">
        <v>21.872050840428997</v>
      </c>
      <c r="X250" s="5">
        <v>3.94948778988</v>
      </c>
      <c r="Y250" s="5">
        <v>0</v>
      </c>
      <c r="Z250" s="5">
        <v>0</v>
      </c>
      <c r="AA250" s="47">
        <v>0</v>
      </c>
    </row>
    <row r="251" spans="1:27">
      <c r="A251" s="1" t="s">
        <v>1035</v>
      </c>
      <c r="B251" s="1" t="s">
        <v>1036</v>
      </c>
      <c r="C251" s="1" t="s">
        <v>1037</v>
      </c>
      <c r="D251" s="1" t="s">
        <v>124</v>
      </c>
      <c r="E251" s="44" t="s">
        <v>1038</v>
      </c>
      <c r="F251" s="55">
        <v>0.49</v>
      </c>
      <c r="G251" s="5">
        <v>74.768806587455003</v>
      </c>
      <c r="H251" s="5">
        <v>30.363225494037</v>
      </c>
      <c r="I251" s="5">
        <v>44.405581093418</v>
      </c>
      <c r="J251" s="5">
        <v>4.5030007556178333</v>
      </c>
      <c r="K251" s="5">
        <v>41.075162511411655</v>
      </c>
      <c r="L251" s="92">
        <v>0</v>
      </c>
      <c r="M251" s="5">
        <v>24.731798993951998</v>
      </c>
      <c r="N251" s="5">
        <v>5.6314265000850003</v>
      </c>
      <c r="O251" s="5">
        <v>0</v>
      </c>
      <c r="P251" s="5">
        <v>0</v>
      </c>
      <c r="Q251" s="47">
        <v>0</v>
      </c>
      <c r="R251" s="5">
        <v>33.752770011990002</v>
      </c>
      <c r="S251" s="5">
        <v>10.652811081428</v>
      </c>
      <c r="T251" s="5">
        <v>0</v>
      </c>
      <c r="U251" s="5">
        <v>0</v>
      </c>
      <c r="V251" s="47">
        <v>0</v>
      </c>
      <c r="W251" s="5">
        <v>58.484569005941999</v>
      </c>
      <c r="X251" s="5">
        <v>16.284237581513</v>
      </c>
      <c r="Y251" s="5">
        <v>0</v>
      </c>
      <c r="Z251" s="5">
        <v>0</v>
      </c>
      <c r="AA251" s="47">
        <v>0</v>
      </c>
    </row>
    <row r="252" spans="1:27">
      <c r="A252" s="1" t="s">
        <v>1039</v>
      </c>
      <c r="B252" s="1" t="s">
        <v>1040</v>
      </c>
      <c r="C252" s="1" t="s">
        <v>1041</v>
      </c>
      <c r="D252" s="1" t="s">
        <v>53</v>
      </c>
      <c r="E252" s="44" t="s">
        <v>1042</v>
      </c>
      <c r="F252" s="55">
        <v>0.4</v>
      </c>
      <c r="G252" s="5">
        <v>7.6151706562239987</v>
      </c>
      <c r="H252" s="5">
        <v>2.5271312359349998</v>
      </c>
      <c r="I252" s="5">
        <v>5.0880394202889994</v>
      </c>
      <c r="J252" s="5">
        <v>-21.927353282786513</v>
      </c>
      <c r="K252" s="5">
        <v>4.7064364637673251</v>
      </c>
      <c r="L252" s="92">
        <v>0.5</v>
      </c>
      <c r="M252" s="5">
        <v>0</v>
      </c>
      <c r="N252" s="5">
        <v>2.5271312359349998</v>
      </c>
      <c r="O252" s="5">
        <v>0</v>
      </c>
      <c r="P252" s="5">
        <v>0</v>
      </c>
      <c r="Q252" s="47">
        <v>0</v>
      </c>
      <c r="R252" s="5">
        <v>0</v>
      </c>
      <c r="S252" s="5">
        <v>5.0880394202889994</v>
      </c>
      <c r="T252" s="5">
        <v>0</v>
      </c>
      <c r="U252" s="5">
        <v>0</v>
      </c>
      <c r="V252" s="47">
        <v>0</v>
      </c>
      <c r="W252" s="5">
        <v>0</v>
      </c>
      <c r="X252" s="5">
        <v>7.6151706562239987</v>
      </c>
      <c r="Y252" s="5">
        <v>0</v>
      </c>
      <c r="Z252" s="5">
        <v>0</v>
      </c>
      <c r="AA252" s="47">
        <v>0</v>
      </c>
    </row>
    <row r="253" spans="1:27">
      <c r="A253" s="1" t="s">
        <v>1693</v>
      </c>
      <c r="B253" s="1" t="s">
        <v>1694</v>
      </c>
      <c r="C253" s="1" t="s">
        <v>1695</v>
      </c>
      <c r="D253" s="1" t="s">
        <v>53</v>
      </c>
      <c r="E253" s="44" t="s">
        <v>1696</v>
      </c>
      <c r="F253" s="55">
        <v>0.4</v>
      </c>
      <c r="G253" s="5">
        <v>1.4766135627829997</v>
      </c>
      <c r="H253" s="5">
        <v>0.41891124103099997</v>
      </c>
      <c r="I253" s="5">
        <v>1.0577023217519999</v>
      </c>
      <c r="J253" s="5">
        <v>-6.0547345455647417</v>
      </c>
      <c r="K253" s="5">
        <v>0.97837464762059989</v>
      </c>
      <c r="L253" s="92">
        <v>0.5</v>
      </c>
      <c r="M253" s="5">
        <v>0</v>
      </c>
      <c r="N253" s="5">
        <v>0.41891124103099997</v>
      </c>
      <c r="O253" s="5">
        <v>0</v>
      </c>
      <c r="P253" s="5">
        <v>0</v>
      </c>
      <c r="Q253" s="47">
        <v>0</v>
      </c>
      <c r="R253" s="5">
        <v>0</v>
      </c>
      <c r="S253" s="5">
        <v>1.0577023217519999</v>
      </c>
      <c r="T253" s="5">
        <v>0</v>
      </c>
      <c r="U253" s="5">
        <v>0</v>
      </c>
      <c r="V253" s="47">
        <v>0</v>
      </c>
      <c r="W253" s="5">
        <v>0</v>
      </c>
      <c r="X253" s="5">
        <v>1.4766135627829997</v>
      </c>
      <c r="Y253" s="5">
        <v>0</v>
      </c>
      <c r="Z253" s="5">
        <v>0</v>
      </c>
      <c r="AA253" s="47">
        <v>0</v>
      </c>
    </row>
    <row r="254" spans="1:27">
      <c r="A254" s="1" t="s">
        <v>429</v>
      </c>
      <c r="B254" s="1" t="s">
        <v>430</v>
      </c>
      <c r="C254" s="1" t="s">
        <v>431</v>
      </c>
      <c r="D254" s="1" t="s">
        <v>79</v>
      </c>
      <c r="E254" s="44" t="s">
        <v>432</v>
      </c>
      <c r="F254" s="55">
        <v>0.01</v>
      </c>
      <c r="G254" s="5">
        <v>26.872982001564999</v>
      </c>
      <c r="H254" s="5">
        <v>12.294178850618</v>
      </c>
      <c r="I254" s="5">
        <v>14.578803150947001</v>
      </c>
      <c r="J254" s="5">
        <v>9.2536788742743585</v>
      </c>
      <c r="K254" s="5">
        <v>13.485392914625978</v>
      </c>
      <c r="L254" s="92">
        <v>0</v>
      </c>
      <c r="M254" s="5">
        <v>0</v>
      </c>
      <c r="N254" s="5">
        <v>0</v>
      </c>
      <c r="O254" s="5">
        <v>12.294178850618</v>
      </c>
      <c r="P254" s="5">
        <v>0</v>
      </c>
      <c r="Q254" s="47">
        <v>0</v>
      </c>
      <c r="R254" s="5">
        <v>0</v>
      </c>
      <c r="S254" s="5">
        <v>0</v>
      </c>
      <c r="T254" s="5">
        <v>14.578803150947001</v>
      </c>
      <c r="U254" s="5">
        <v>0</v>
      </c>
      <c r="V254" s="47">
        <v>0</v>
      </c>
      <c r="W254" s="5">
        <v>0</v>
      </c>
      <c r="X254" s="5">
        <v>0</v>
      </c>
      <c r="Y254" s="5">
        <v>26.872982001564999</v>
      </c>
      <c r="Z254" s="5">
        <v>0</v>
      </c>
      <c r="AA254" s="47">
        <v>0</v>
      </c>
    </row>
    <row r="255" spans="1:27">
      <c r="A255" s="1" t="s">
        <v>440</v>
      </c>
      <c r="B255" s="1" t="s">
        <v>441</v>
      </c>
      <c r="C255" s="1" t="s">
        <v>442</v>
      </c>
      <c r="D255" s="1" t="s">
        <v>79</v>
      </c>
      <c r="E255" s="44" t="s">
        <v>443</v>
      </c>
      <c r="F255" s="55">
        <v>0.01</v>
      </c>
      <c r="G255" s="5">
        <v>17.636116744329001</v>
      </c>
      <c r="H255" s="5">
        <v>8.0689135666669998</v>
      </c>
      <c r="I255" s="5">
        <v>9.5672031776619999</v>
      </c>
      <c r="J255" s="5">
        <v>4.5578385815286495</v>
      </c>
      <c r="K255" s="5">
        <v>8.8496629393373496</v>
      </c>
      <c r="L255" s="92">
        <v>0</v>
      </c>
      <c r="M255" s="5">
        <v>0</v>
      </c>
      <c r="N255" s="5">
        <v>0</v>
      </c>
      <c r="O255" s="5">
        <v>8.0689135666669998</v>
      </c>
      <c r="P255" s="5">
        <v>0</v>
      </c>
      <c r="Q255" s="47">
        <v>0</v>
      </c>
      <c r="R255" s="5">
        <v>0</v>
      </c>
      <c r="S255" s="5">
        <v>0</v>
      </c>
      <c r="T255" s="5">
        <v>9.5672031776619999</v>
      </c>
      <c r="U255" s="5">
        <v>0</v>
      </c>
      <c r="V255" s="47">
        <v>0</v>
      </c>
      <c r="W255" s="5">
        <v>0</v>
      </c>
      <c r="X255" s="5">
        <v>0</v>
      </c>
      <c r="Y255" s="5">
        <v>17.636116744329001</v>
      </c>
      <c r="Z255" s="5">
        <v>0</v>
      </c>
      <c r="AA255" s="47">
        <v>0</v>
      </c>
    </row>
    <row r="256" spans="1:27">
      <c r="A256" s="1" t="s">
        <v>1043</v>
      </c>
      <c r="B256" s="1" t="s">
        <v>1044</v>
      </c>
      <c r="C256" s="1" t="s">
        <v>1045</v>
      </c>
      <c r="D256" s="1" t="s">
        <v>124</v>
      </c>
      <c r="E256" s="44" t="s">
        <v>1046</v>
      </c>
      <c r="F256" s="55">
        <v>0.49</v>
      </c>
      <c r="G256" s="5">
        <v>44.917091337176998</v>
      </c>
      <c r="H256" s="5">
        <v>16.825552671073002</v>
      </c>
      <c r="I256" s="5">
        <v>28.091538666104</v>
      </c>
      <c r="J256" s="5">
        <v>-22.367766939702069</v>
      </c>
      <c r="K256" s="5">
        <v>25.984673266146203</v>
      </c>
      <c r="L256" s="92">
        <v>0.44328299999999998</v>
      </c>
      <c r="M256" s="5">
        <v>14.384378787594001</v>
      </c>
      <c r="N256" s="5">
        <v>2.4411738834790002</v>
      </c>
      <c r="O256" s="5">
        <v>0</v>
      </c>
      <c r="P256" s="5">
        <v>0</v>
      </c>
      <c r="Q256" s="47">
        <v>0</v>
      </c>
      <c r="R256" s="5">
        <v>22.222685117476001</v>
      </c>
      <c r="S256" s="5">
        <v>5.8688535486279996</v>
      </c>
      <c r="T256" s="5">
        <v>0</v>
      </c>
      <c r="U256" s="5">
        <v>0</v>
      </c>
      <c r="V256" s="47">
        <v>0</v>
      </c>
      <c r="W256" s="5">
        <v>36.60706390507</v>
      </c>
      <c r="X256" s="5">
        <v>8.3100274321069989</v>
      </c>
      <c r="Y256" s="5">
        <v>0</v>
      </c>
      <c r="Z256" s="5">
        <v>0</v>
      </c>
      <c r="AA256" s="47">
        <v>0</v>
      </c>
    </row>
    <row r="257" spans="1:27">
      <c r="A257" s="1" t="s">
        <v>1047</v>
      </c>
      <c r="B257" s="1" t="s">
        <v>1048</v>
      </c>
      <c r="C257" s="1" t="s">
        <v>1049</v>
      </c>
      <c r="D257" s="1" t="s">
        <v>93</v>
      </c>
      <c r="E257" s="44" t="s">
        <v>1050</v>
      </c>
      <c r="F257" s="55">
        <v>0.3</v>
      </c>
      <c r="G257" s="5">
        <v>81.955339006238006</v>
      </c>
      <c r="H257" s="5">
        <v>33.047937837330004</v>
      </c>
      <c r="I257" s="5">
        <v>48.907401168908002</v>
      </c>
      <c r="J257" s="5">
        <v>31.702255678758586</v>
      </c>
      <c r="K257" s="5">
        <v>45.239346081239901</v>
      </c>
      <c r="L257" s="92">
        <v>0</v>
      </c>
      <c r="M257" s="5">
        <v>27.369618133792002</v>
      </c>
      <c r="N257" s="5">
        <v>5.6783197035379995</v>
      </c>
      <c r="O257" s="5">
        <v>0</v>
      </c>
      <c r="P257" s="5">
        <v>0</v>
      </c>
      <c r="Q257" s="47">
        <v>0</v>
      </c>
      <c r="R257" s="5">
        <v>38.235410597577001</v>
      </c>
      <c r="S257" s="5">
        <v>10.671990571330999</v>
      </c>
      <c r="T257" s="5">
        <v>0</v>
      </c>
      <c r="U257" s="5">
        <v>0</v>
      </c>
      <c r="V257" s="47">
        <v>0</v>
      </c>
      <c r="W257" s="5">
        <v>65.605028731369003</v>
      </c>
      <c r="X257" s="5">
        <v>16.350310274868999</v>
      </c>
      <c r="Y257" s="5">
        <v>0</v>
      </c>
      <c r="Z257" s="5">
        <v>0</v>
      </c>
      <c r="AA257" s="47">
        <v>0</v>
      </c>
    </row>
    <row r="258" spans="1:27">
      <c r="A258" s="1" t="s">
        <v>1051</v>
      </c>
      <c r="B258" s="1" t="s">
        <v>1052</v>
      </c>
      <c r="C258" s="1" t="s">
        <v>1053</v>
      </c>
      <c r="D258" s="1" t="s">
        <v>124</v>
      </c>
      <c r="E258" s="44" t="s">
        <v>1054</v>
      </c>
      <c r="F258" s="55">
        <v>0.49</v>
      </c>
      <c r="G258" s="5">
        <v>54.548154624299997</v>
      </c>
      <c r="H258" s="5">
        <v>21.550556575250997</v>
      </c>
      <c r="I258" s="5">
        <v>32.997598049048996</v>
      </c>
      <c r="J258" s="5">
        <v>8.5398807328225406</v>
      </c>
      <c r="K258" s="5">
        <v>30.522778195370321</v>
      </c>
      <c r="L258" s="92">
        <v>0</v>
      </c>
      <c r="M258" s="5">
        <v>19.148739404992</v>
      </c>
      <c r="N258" s="5">
        <v>2.4018171702589997</v>
      </c>
      <c r="O258" s="5">
        <v>0</v>
      </c>
      <c r="P258" s="5">
        <v>0</v>
      </c>
      <c r="Q258" s="47">
        <v>0</v>
      </c>
      <c r="R258" s="5">
        <v>28.214864048345</v>
      </c>
      <c r="S258" s="5">
        <v>4.782734000704</v>
      </c>
      <c r="T258" s="5">
        <v>0</v>
      </c>
      <c r="U258" s="5">
        <v>0</v>
      </c>
      <c r="V258" s="47">
        <v>0</v>
      </c>
      <c r="W258" s="5">
        <v>47.363603453336999</v>
      </c>
      <c r="X258" s="5">
        <v>7.1845511709629992</v>
      </c>
      <c r="Y258" s="5">
        <v>0</v>
      </c>
      <c r="Z258" s="5">
        <v>0</v>
      </c>
      <c r="AA258" s="47">
        <v>0</v>
      </c>
    </row>
    <row r="259" spans="1:27">
      <c r="A259" s="1" t="s">
        <v>1055</v>
      </c>
      <c r="B259" s="1" t="s">
        <v>1056</v>
      </c>
      <c r="C259" s="1" t="s">
        <v>1057</v>
      </c>
      <c r="D259" s="1" t="s">
        <v>53</v>
      </c>
      <c r="E259" s="44" t="s">
        <v>1058</v>
      </c>
      <c r="F259" s="55">
        <v>0.4</v>
      </c>
      <c r="G259" s="5">
        <v>2.9203338557460001</v>
      </c>
      <c r="H259" s="5">
        <v>0.90108995063300001</v>
      </c>
      <c r="I259" s="5">
        <v>2.019243905113</v>
      </c>
      <c r="J259" s="5">
        <v>-12.500404870471925</v>
      </c>
      <c r="K259" s="5">
        <v>1.8678006122295252</v>
      </c>
      <c r="L259" s="92">
        <v>0.5</v>
      </c>
      <c r="M259" s="5">
        <v>0</v>
      </c>
      <c r="N259" s="5">
        <v>0.90108995063300001</v>
      </c>
      <c r="O259" s="5">
        <v>0</v>
      </c>
      <c r="P259" s="5">
        <v>0</v>
      </c>
      <c r="Q259" s="47">
        <v>0</v>
      </c>
      <c r="R259" s="5">
        <v>0</v>
      </c>
      <c r="S259" s="5">
        <v>2.019243905113</v>
      </c>
      <c r="T259" s="5">
        <v>0</v>
      </c>
      <c r="U259" s="5">
        <v>0</v>
      </c>
      <c r="V259" s="47">
        <v>0</v>
      </c>
      <c r="W259" s="5">
        <v>0</v>
      </c>
      <c r="X259" s="5">
        <v>2.9203338557460001</v>
      </c>
      <c r="Y259" s="5">
        <v>0</v>
      </c>
      <c r="Z259" s="5">
        <v>0</v>
      </c>
      <c r="AA259" s="47">
        <v>0</v>
      </c>
    </row>
    <row r="260" spans="1:27">
      <c r="A260" s="1" t="s">
        <v>1059</v>
      </c>
      <c r="B260" s="1" t="s">
        <v>1060</v>
      </c>
      <c r="C260" s="1" t="s">
        <v>1061</v>
      </c>
      <c r="D260" s="1" t="s">
        <v>53</v>
      </c>
      <c r="E260" s="44" t="s">
        <v>1062</v>
      </c>
      <c r="F260" s="55">
        <v>0.4</v>
      </c>
      <c r="G260" s="5">
        <v>2.6783291498340001</v>
      </c>
      <c r="H260" s="5">
        <v>0.49510465097399997</v>
      </c>
      <c r="I260" s="5">
        <v>2.18322449886</v>
      </c>
      <c r="J260" s="5">
        <v>-17.462019751354106</v>
      </c>
      <c r="K260" s="5">
        <v>2.0194826614455001</v>
      </c>
      <c r="L260" s="92">
        <v>0.5</v>
      </c>
      <c r="M260" s="5">
        <v>0</v>
      </c>
      <c r="N260" s="5">
        <v>0.49510465097399997</v>
      </c>
      <c r="O260" s="5">
        <v>0</v>
      </c>
      <c r="P260" s="5">
        <v>0</v>
      </c>
      <c r="Q260" s="47">
        <v>0</v>
      </c>
      <c r="R260" s="5">
        <v>0</v>
      </c>
      <c r="S260" s="5">
        <v>2.18322449886</v>
      </c>
      <c r="T260" s="5">
        <v>0</v>
      </c>
      <c r="U260" s="5">
        <v>0</v>
      </c>
      <c r="V260" s="47">
        <v>0</v>
      </c>
      <c r="W260" s="5">
        <v>0</v>
      </c>
      <c r="X260" s="5">
        <v>2.6783291498340001</v>
      </c>
      <c r="Y260" s="5">
        <v>0</v>
      </c>
      <c r="Z260" s="5">
        <v>0</v>
      </c>
      <c r="AA260" s="47">
        <v>0</v>
      </c>
    </row>
    <row r="261" spans="1:27">
      <c r="A261" s="1" t="s">
        <v>1063</v>
      </c>
      <c r="B261" s="1" t="s">
        <v>1064</v>
      </c>
      <c r="C261" s="1" t="s">
        <v>1065</v>
      </c>
      <c r="D261" s="1" t="s">
        <v>53</v>
      </c>
      <c r="E261" s="44" t="s">
        <v>1066</v>
      </c>
      <c r="F261" s="55">
        <v>0.4</v>
      </c>
      <c r="G261" s="5">
        <v>1.8626056090650001</v>
      </c>
      <c r="H261" s="5">
        <v>0.62308749706800004</v>
      </c>
      <c r="I261" s="5">
        <v>1.239518111997</v>
      </c>
      <c r="J261" s="5">
        <v>-4.3614928210936501</v>
      </c>
      <c r="K261" s="5">
        <v>1.1465542535972251</v>
      </c>
      <c r="L261" s="92">
        <v>0.5</v>
      </c>
      <c r="M261" s="5">
        <v>0</v>
      </c>
      <c r="N261" s="5">
        <v>0.62308749706800004</v>
      </c>
      <c r="O261" s="5">
        <v>0</v>
      </c>
      <c r="P261" s="5">
        <v>0</v>
      </c>
      <c r="Q261" s="47">
        <v>0</v>
      </c>
      <c r="R261" s="5">
        <v>0</v>
      </c>
      <c r="S261" s="5">
        <v>1.239518111997</v>
      </c>
      <c r="T261" s="5">
        <v>0</v>
      </c>
      <c r="U261" s="5">
        <v>0</v>
      </c>
      <c r="V261" s="47">
        <v>0</v>
      </c>
      <c r="W261" s="5">
        <v>0</v>
      </c>
      <c r="X261" s="5">
        <v>1.8626056090650001</v>
      </c>
      <c r="Y261" s="5">
        <v>0</v>
      </c>
      <c r="Z261" s="5">
        <v>0</v>
      </c>
      <c r="AA261" s="47">
        <v>0</v>
      </c>
    </row>
    <row r="262" spans="1:27">
      <c r="A262" s="1" t="s">
        <v>1067</v>
      </c>
      <c r="B262" s="1" t="s">
        <v>1068</v>
      </c>
      <c r="C262" s="1" t="s">
        <v>1069</v>
      </c>
      <c r="D262" s="1" t="s">
        <v>93</v>
      </c>
      <c r="E262" s="44" t="s">
        <v>1070</v>
      </c>
      <c r="F262" s="55">
        <v>0.3</v>
      </c>
      <c r="G262" s="5">
        <v>32.992984952123997</v>
      </c>
      <c r="H262" s="5">
        <v>12.333793662011999</v>
      </c>
      <c r="I262" s="5">
        <v>20.659191290111998</v>
      </c>
      <c r="J262" s="5">
        <v>-3.7926862358307085</v>
      </c>
      <c r="K262" s="5">
        <v>19.109751943353601</v>
      </c>
      <c r="L262" s="92">
        <v>0.155108</v>
      </c>
      <c r="M262" s="5">
        <v>9.0136422567010008</v>
      </c>
      <c r="N262" s="5">
        <v>3.3201514053109999</v>
      </c>
      <c r="O262" s="5">
        <v>0</v>
      </c>
      <c r="P262" s="5">
        <v>0</v>
      </c>
      <c r="Q262" s="47">
        <v>0</v>
      </c>
      <c r="R262" s="5">
        <v>7.482815362527</v>
      </c>
      <c r="S262" s="5">
        <v>13.176375927585001</v>
      </c>
      <c r="T262" s="5">
        <v>0</v>
      </c>
      <c r="U262" s="5">
        <v>0</v>
      </c>
      <c r="V262" s="47">
        <v>0</v>
      </c>
      <c r="W262" s="5">
        <v>16.496457619228</v>
      </c>
      <c r="X262" s="5">
        <v>16.496527332896001</v>
      </c>
      <c r="Y262" s="5">
        <v>0</v>
      </c>
      <c r="Z262" s="5">
        <v>0</v>
      </c>
      <c r="AA262" s="47">
        <v>0</v>
      </c>
    </row>
    <row r="263" spans="1:27">
      <c r="A263" s="1" t="s">
        <v>1071</v>
      </c>
      <c r="B263" s="1" t="s">
        <v>1072</v>
      </c>
      <c r="C263" s="1" t="s">
        <v>1073</v>
      </c>
      <c r="D263" s="1" t="s">
        <v>53</v>
      </c>
      <c r="E263" s="44" t="s">
        <v>1074</v>
      </c>
      <c r="F263" s="55">
        <v>0.4</v>
      </c>
      <c r="G263" s="5">
        <v>1.987599597655</v>
      </c>
      <c r="H263" s="5">
        <v>0.61093234839800004</v>
      </c>
      <c r="I263" s="5">
        <v>1.376667249257</v>
      </c>
      <c r="J263" s="5">
        <v>-3.7624183433045917</v>
      </c>
      <c r="K263" s="5">
        <v>1.2734172055627251</v>
      </c>
      <c r="L263" s="92">
        <v>0.5</v>
      </c>
      <c r="M263" s="5">
        <v>0</v>
      </c>
      <c r="N263" s="5">
        <v>0.61093234839800004</v>
      </c>
      <c r="O263" s="5">
        <v>0</v>
      </c>
      <c r="P263" s="5">
        <v>0</v>
      </c>
      <c r="Q263" s="47">
        <v>0</v>
      </c>
      <c r="R263" s="5">
        <v>0</v>
      </c>
      <c r="S263" s="5">
        <v>1.376667249257</v>
      </c>
      <c r="T263" s="5">
        <v>0</v>
      </c>
      <c r="U263" s="5">
        <v>0</v>
      </c>
      <c r="V263" s="47">
        <v>0</v>
      </c>
      <c r="W263" s="5">
        <v>0</v>
      </c>
      <c r="X263" s="5">
        <v>1.987599597655</v>
      </c>
      <c r="Y263" s="5">
        <v>0</v>
      </c>
      <c r="Z263" s="5">
        <v>0</v>
      </c>
      <c r="AA263" s="47">
        <v>0</v>
      </c>
    </row>
    <row r="264" spans="1:27">
      <c r="A264" s="1" t="s">
        <v>1075</v>
      </c>
      <c r="B264" s="1" t="s">
        <v>1076</v>
      </c>
      <c r="C264" s="1" t="s">
        <v>1077</v>
      </c>
      <c r="D264" s="1" t="s">
        <v>103</v>
      </c>
      <c r="E264" s="44" t="s">
        <v>1078</v>
      </c>
      <c r="F264" s="55">
        <v>0.49</v>
      </c>
      <c r="G264" s="5">
        <v>95.426024666631008</v>
      </c>
      <c r="H264" s="5">
        <v>39.272577461802001</v>
      </c>
      <c r="I264" s="5">
        <v>56.153447204829</v>
      </c>
      <c r="J264" s="5">
        <v>25.803194926514227</v>
      </c>
      <c r="K264" s="5">
        <v>51.941938664466825</v>
      </c>
      <c r="L264" s="92">
        <v>0</v>
      </c>
      <c r="M264" s="5">
        <v>35.124453039468001</v>
      </c>
      <c r="N264" s="5">
        <v>4.1481244223339999</v>
      </c>
      <c r="O264" s="5">
        <v>0</v>
      </c>
      <c r="P264" s="5">
        <v>0</v>
      </c>
      <c r="Q264" s="47">
        <v>0</v>
      </c>
      <c r="R264" s="5">
        <v>48.372289722764002</v>
      </c>
      <c r="S264" s="5">
        <v>7.7811574820649998</v>
      </c>
      <c r="T264" s="5">
        <v>0</v>
      </c>
      <c r="U264" s="5">
        <v>0</v>
      </c>
      <c r="V264" s="47">
        <v>0</v>
      </c>
      <c r="W264" s="5">
        <v>83.496742762232003</v>
      </c>
      <c r="X264" s="5">
        <v>11.929281904399</v>
      </c>
      <c r="Y264" s="5">
        <v>0</v>
      </c>
      <c r="Z264" s="5">
        <v>0</v>
      </c>
      <c r="AA264" s="47">
        <v>0</v>
      </c>
    </row>
    <row r="265" spans="1:27">
      <c r="A265" s="1" t="s">
        <v>1079</v>
      </c>
      <c r="B265" s="1" t="s">
        <v>1080</v>
      </c>
      <c r="C265" s="1" t="s">
        <v>1081</v>
      </c>
      <c r="D265" s="1" t="s">
        <v>53</v>
      </c>
      <c r="E265" s="44" t="s">
        <v>1082</v>
      </c>
      <c r="F265" s="55">
        <v>0.4</v>
      </c>
      <c r="G265" s="5">
        <v>2.1738753076149999</v>
      </c>
      <c r="H265" s="5">
        <v>0.58346610371000007</v>
      </c>
      <c r="I265" s="5">
        <v>1.590409203905</v>
      </c>
      <c r="J265" s="5">
        <v>-4.8838887526218162</v>
      </c>
      <c r="K265" s="5">
        <v>1.471128513612125</v>
      </c>
      <c r="L265" s="92">
        <v>0.5</v>
      </c>
      <c r="M265" s="5">
        <v>0</v>
      </c>
      <c r="N265" s="5">
        <v>0.58346610371000007</v>
      </c>
      <c r="O265" s="5">
        <v>0</v>
      </c>
      <c r="P265" s="5">
        <v>0</v>
      </c>
      <c r="Q265" s="47">
        <v>0</v>
      </c>
      <c r="R265" s="5">
        <v>0</v>
      </c>
      <c r="S265" s="5">
        <v>1.590409203905</v>
      </c>
      <c r="T265" s="5">
        <v>0</v>
      </c>
      <c r="U265" s="5">
        <v>0</v>
      </c>
      <c r="V265" s="47">
        <v>0</v>
      </c>
      <c r="W265" s="5">
        <v>0</v>
      </c>
      <c r="X265" s="5">
        <v>2.1738753076149999</v>
      </c>
      <c r="Y265" s="5">
        <v>0</v>
      </c>
      <c r="Z265" s="5">
        <v>0</v>
      </c>
      <c r="AA265" s="47">
        <v>0</v>
      </c>
    </row>
    <row r="266" spans="1:27">
      <c r="A266" s="1" t="s">
        <v>1083</v>
      </c>
      <c r="B266" s="1" t="s">
        <v>1084</v>
      </c>
      <c r="C266" s="1" t="s">
        <v>1085</v>
      </c>
      <c r="D266" s="1" t="s">
        <v>53</v>
      </c>
      <c r="E266" s="44" t="s">
        <v>1086</v>
      </c>
      <c r="F266" s="55">
        <v>0.4</v>
      </c>
      <c r="G266" s="5">
        <v>3.0103664348120001</v>
      </c>
      <c r="H266" s="5">
        <v>1.015671475112</v>
      </c>
      <c r="I266" s="5">
        <v>1.9946949597000001</v>
      </c>
      <c r="J266" s="5">
        <v>-3.3057802374178999</v>
      </c>
      <c r="K266" s="5">
        <v>1.8450928377225002</v>
      </c>
      <c r="L266" s="92">
        <v>0.5</v>
      </c>
      <c r="M266" s="5">
        <v>0</v>
      </c>
      <c r="N266" s="5">
        <v>1.015671475112</v>
      </c>
      <c r="O266" s="5">
        <v>0</v>
      </c>
      <c r="P266" s="5">
        <v>0</v>
      </c>
      <c r="Q266" s="47">
        <v>0</v>
      </c>
      <c r="R266" s="5">
        <v>0</v>
      </c>
      <c r="S266" s="5">
        <v>1.9946949597000001</v>
      </c>
      <c r="T266" s="5">
        <v>0</v>
      </c>
      <c r="U266" s="5">
        <v>0</v>
      </c>
      <c r="V266" s="47">
        <v>0</v>
      </c>
      <c r="W266" s="5">
        <v>0</v>
      </c>
      <c r="X266" s="5">
        <v>3.0103664348120001</v>
      </c>
      <c r="Y266" s="5">
        <v>0</v>
      </c>
      <c r="Z266" s="5">
        <v>0</v>
      </c>
      <c r="AA266" s="47">
        <v>0</v>
      </c>
    </row>
    <row r="267" spans="1:27">
      <c r="A267" s="1" t="s">
        <v>1087</v>
      </c>
      <c r="B267" s="1" t="s">
        <v>1088</v>
      </c>
      <c r="C267" s="1" t="s">
        <v>1089</v>
      </c>
      <c r="D267" s="1" t="s">
        <v>53</v>
      </c>
      <c r="E267" s="44" t="s">
        <v>1090</v>
      </c>
      <c r="F267" s="55">
        <v>0.4</v>
      </c>
      <c r="G267" s="5">
        <v>3.2474019215890002</v>
      </c>
      <c r="H267" s="5">
        <v>1.073470547416</v>
      </c>
      <c r="I267" s="5">
        <v>2.1739313741730002</v>
      </c>
      <c r="J267" s="5">
        <v>-4.5982363197971754</v>
      </c>
      <c r="K267" s="5">
        <v>2.0108865211100251</v>
      </c>
      <c r="L267" s="92">
        <v>0.5</v>
      </c>
      <c r="M267" s="5">
        <v>0</v>
      </c>
      <c r="N267" s="5">
        <v>1.073470547416</v>
      </c>
      <c r="O267" s="5">
        <v>0</v>
      </c>
      <c r="P267" s="5">
        <v>0</v>
      </c>
      <c r="Q267" s="47">
        <v>0</v>
      </c>
      <c r="R267" s="5">
        <v>0</v>
      </c>
      <c r="S267" s="5">
        <v>2.1739313741730002</v>
      </c>
      <c r="T267" s="5">
        <v>0</v>
      </c>
      <c r="U267" s="5">
        <v>0</v>
      </c>
      <c r="V267" s="47">
        <v>0</v>
      </c>
      <c r="W267" s="5">
        <v>0</v>
      </c>
      <c r="X267" s="5">
        <v>3.2474019215890002</v>
      </c>
      <c r="Y267" s="5">
        <v>0</v>
      </c>
      <c r="Z267" s="5">
        <v>0</v>
      </c>
      <c r="AA267" s="47">
        <v>0</v>
      </c>
    </row>
    <row r="268" spans="1:27">
      <c r="A268" s="1" t="s">
        <v>1091</v>
      </c>
      <c r="B268" s="1" t="s">
        <v>1092</v>
      </c>
      <c r="C268" s="1" t="s">
        <v>1093</v>
      </c>
      <c r="D268" s="1" t="s">
        <v>103</v>
      </c>
      <c r="E268" s="44" t="s">
        <v>1094</v>
      </c>
      <c r="F268" s="55">
        <v>0.49</v>
      </c>
      <c r="G268" s="5">
        <v>98.159201714967992</v>
      </c>
      <c r="H268" s="5">
        <v>39.404609931714994</v>
      </c>
      <c r="I268" s="5">
        <v>58.754591783252998</v>
      </c>
      <c r="J268" s="5">
        <v>22.816630951176609</v>
      </c>
      <c r="K268" s="5">
        <v>54.347997399509026</v>
      </c>
      <c r="L268" s="92">
        <v>0</v>
      </c>
      <c r="M268" s="5">
        <v>35.554296408336</v>
      </c>
      <c r="N268" s="5">
        <v>3.850313523379</v>
      </c>
      <c r="O268" s="5">
        <v>0</v>
      </c>
      <c r="P268" s="5">
        <v>0</v>
      </c>
      <c r="Q268" s="47">
        <v>0</v>
      </c>
      <c r="R268" s="5">
        <v>51.146575880855004</v>
      </c>
      <c r="S268" s="5">
        <v>7.6080159023979999</v>
      </c>
      <c r="T268" s="5">
        <v>0</v>
      </c>
      <c r="U268" s="5">
        <v>0</v>
      </c>
      <c r="V268" s="47">
        <v>0</v>
      </c>
      <c r="W268" s="5">
        <v>86.700872289191011</v>
      </c>
      <c r="X268" s="5">
        <v>11.458329425777</v>
      </c>
      <c r="Y268" s="5">
        <v>0</v>
      </c>
      <c r="Z268" s="5">
        <v>0</v>
      </c>
      <c r="AA268" s="47">
        <v>0</v>
      </c>
    </row>
    <row r="269" spans="1:27">
      <c r="A269" s="1" t="s">
        <v>1095</v>
      </c>
      <c r="B269" s="1" t="s">
        <v>1096</v>
      </c>
      <c r="C269" s="1" t="s">
        <v>1097</v>
      </c>
      <c r="D269" s="1" t="s">
        <v>53</v>
      </c>
      <c r="E269" s="44" t="s">
        <v>1098</v>
      </c>
      <c r="F269" s="55">
        <v>0.4</v>
      </c>
      <c r="G269" s="5">
        <v>3.3080359830230002</v>
      </c>
      <c r="H269" s="5">
        <v>1.0984547301900001</v>
      </c>
      <c r="I269" s="5">
        <v>2.2095812528329999</v>
      </c>
      <c r="J269" s="5">
        <v>-13.7697918023831</v>
      </c>
      <c r="K269" s="5">
        <v>2.0438626588705251</v>
      </c>
      <c r="L269" s="92">
        <v>0.5</v>
      </c>
      <c r="M269" s="5">
        <v>0</v>
      </c>
      <c r="N269" s="5">
        <v>1.0984547301900001</v>
      </c>
      <c r="O269" s="5">
        <v>0</v>
      </c>
      <c r="P269" s="5">
        <v>0</v>
      </c>
      <c r="Q269" s="47">
        <v>0</v>
      </c>
      <c r="R269" s="5">
        <v>0</v>
      </c>
      <c r="S269" s="5">
        <v>2.2095812528329999</v>
      </c>
      <c r="T269" s="5">
        <v>0</v>
      </c>
      <c r="U269" s="5">
        <v>0</v>
      </c>
      <c r="V269" s="47">
        <v>0</v>
      </c>
      <c r="W269" s="5">
        <v>0</v>
      </c>
      <c r="X269" s="5">
        <v>3.3080359830230002</v>
      </c>
      <c r="Y269" s="5">
        <v>0</v>
      </c>
      <c r="Z269" s="5">
        <v>0</v>
      </c>
      <c r="AA269" s="47">
        <v>0</v>
      </c>
    </row>
    <row r="270" spans="1:27">
      <c r="A270" s="1" t="s">
        <v>1099</v>
      </c>
      <c r="B270" s="1" t="s">
        <v>1100</v>
      </c>
      <c r="C270" s="1" t="s">
        <v>1101</v>
      </c>
      <c r="D270" s="1" t="s">
        <v>53</v>
      </c>
      <c r="E270" s="44" t="s">
        <v>1102</v>
      </c>
      <c r="F270" s="55">
        <v>0.4</v>
      </c>
      <c r="G270" s="5">
        <v>2.4425222310750003</v>
      </c>
      <c r="H270" s="5">
        <v>0.74622846223299999</v>
      </c>
      <c r="I270" s="5">
        <v>1.6962937688420001</v>
      </c>
      <c r="J270" s="5">
        <v>-15.947378213399325</v>
      </c>
      <c r="K270" s="5">
        <v>1.5690717361788502</v>
      </c>
      <c r="L270" s="92">
        <v>0.5</v>
      </c>
      <c r="M270" s="5">
        <v>0</v>
      </c>
      <c r="N270" s="5">
        <v>0.74622846223299999</v>
      </c>
      <c r="O270" s="5">
        <v>0</v>
      </c>
      <c r="P270" s="5">
        <v>0</v>
      </c>
      <c r="Q270" s="47">
        <v>0</v>
      </c>
      <c r="R270" s="5">
        <v>0</v>
      </c>
      <c r="S270" s="5">
        <v>1.6962937688420001</v>
      </c>
      <c r="T270" s="5">
        <v>0</v>
      </c>
      <c r="U270" s="5">
        <v>0</v>
      </c>
      <c r="V270" s="47">
        <v>0</v>
      </c>
      <c r="W270" s="5">
        <v>0</v>
      </c>
      <c r="X270" s="5">
        <v>2.4425222310750003</v>
      </c>
      <c r="Y270" s="5">
        <v>0</v>
      </c>
      <c r="Z270" s="5">
        <v>0</v>
      </c>
      <c r="AA270" s="47">
        <v>0</v>
      </c>
    </row>
    <row r="271" spans="1:27">
      <c r="A271" s="1" t="s">
        <v>1103</v>
      </c>
      <c r="B271" s="1" t="s">
        <v>1104</v>
      </c>
      <c r="C271" s="1" t="s">
        <v>1105</v>
      </c>
      <c r="D271" s="1" t="s">
        <v>53</v>
      </c>
      <c r="E271" s="44" t="s">
        <v>1106</v>
      </c>
      <c r="F271" s="55">
        <v>0.4</v>
      </c>
      <c r="G271" s="5">
        <v>3.2158354670099998</v>
      </c>
      <c r="H271" s="5">
        <v>1.033742643141</v>
      </c>
      <c r="I271" s="5">
        <v>2.1820928238690001</v>
      </c>
      <c r="J271" s="5">
        <v>-8.9287704553192739</v>
      </c>
      <c r="K271" s="5">
        <v>2.018435862078825</v>
      </c>
      <c r="L271" s="92">
        <v>0.5</v>
      </c>
      <c r="M271" s="5">
        <v>0</v>
      </c>
      <c r="N271" s="5">
        <v>1.033742643141</v>
      </c>
      <c r="O271" s="5">
        <v>0</v>
      </c>
      <c r="P271" s="5">
        <v>0</v>
      </c>
      <c r="Q271" s="47">
        <v>0</v>
      </c>
      <c r="R271" s="5">
        <v>0</v>
      </c>
      <c r="S271" s="5">
        <v>2.1820928238690001</v>
      </c>
      <c r="T271" s="5">
        <v>0</v>
      </c>
      <c r="U271" s="5">
        <v>0</v>
      </c>
      <c r="V271" s="47">
        <v>0</v>
      </c>
      <c r="W271" s="5">
        <v>0</v>
      </c>
      <c r="X271" s="5">
        <v>3.2158354670099998</v>
      </c>
      <c r="Y271" s="5">
        <v>0</v>
      </c>
      <c r="Z271" s="5">
        <v>0</v>
      </c>
      <c r="AA271" s="47">
        <v>0</v>
      </c>
    </row>
    <row r="272" spans="1:27">
      <c r="A272" s="1" t="s">
        <v>1107</v>
      </c>
      <c r="B272" s="1" t="s">
        <v>1108</v>
      </c>
      <c r="C272" s="1" t="s">
        <v>1109</v>
      </c>
      <c r="D272" s="1" t="s">
        <v>53</v>
      </c>
      <c r="E272" s="44" t="s">
        <v>1110</v>
      </c>
      <c r="F272" s="55">
        <v>0.4</v>
      </c>
      <c r="G272" s="5">
        <v>3.2828235382590005</v>
      </c>
      <c r="H272" s="5">
        <v>1.10383039627</v>
      </c>
      <c r="I272" s="5">
        <v>2.1789931419890003</v>
      </c>
      <c r="J272" s="5">
        <v>-15.304837665030467</v>
      </c>
      <c r="K272" s="5">
        <v>2.0155686563398252</v>
      </c>
      <c r="L272" s="92">
        <v>0.5</v>
      </c>
      <c r="M272" s="5">
        <v>0</v>
      </c>
      <c r="N272" s="5">
        <v>1.10383039627</v>
      </c>
      <c r="O272" s="5">
        <v>0</v>
      </c>
      <c r="P272" s="5">
        <v>0</v>
      </c>
      <c r="Q272" s="47">
        <v>0</v>
      </c>
      <c r="R272" s="5">
        <v>0</v>
      </c>
      <c r="S272" s="5">
        <v>2.1789931419890003</v>
      </c>
      <c r="T272" s="5">
        <v>0</v>
      </c>
      <c r="U272" s="5">
        <v>0</v>
      </c>
      <c r="V272" s="47">
        <v>0</v>
      </c>
      <c r="W272" s="5">
        <v>0</v>
      </c>
      <c r="X272" s="5">
        <v>3.2828235382590005</v>
      </c>
      <c r="Y272" s="5">
        <v>0</v>
      </c>
      <c r="Z272" s="5">
        <v>0</v>
      </c>
      <c r="AA272" s="47">
        <v>0</v>
      </c>
    </row>
    <row r="273" spans="1:27">
      <c r="A273" s="1" t="s">
        <v>1111</v>
      </c>
      <c r="B273" s="1" t="s">
        <v>1112</v>
      </c>
      <c r="C273" s="1" t="s">
        <v>1113</v>
      </c>
      <c r="D273" s="1" t="s">
        <v>124</v>
      </c>
      <c r="E273" s="44" t="s">
        <v>1114</v>
      </c>
      <c r="F273" s="55">
        <v>0.49</v>
      </c>
      <c r="G273" s="5">
        <v>6.4685605231470005</v>
      </c>
      <c r="H273" s="5">
        <v>2.3919190416870002</v>
      </c>
      <c r="I273" s="5">
        <v>4.0766414814600003</v>
      </c>
      <c r="J273" s="5">
        <v>-0.79635474152584174</v>
      </c>
      <c r="K273" s="5">
        <v>3.7708933703505005</v>
      </c>
      <c r="L273" s="92">
        <v>0.16342200000000001</v>
      </c>
      <c r="M273" s="5">
        <v>2.0249160699069999</v>
      </c>
      <c r="N273" s="5">
        <v>0.36700297178000002</v>
      </c>
      <c r="O273" s="5">
        <v>0</v>
      </c>
      <c r="P273" s="5">
        <v>0</v>
      </c>
      <c r="Q273" s="47">
        <v>0</v>
      </c>
      <c r="R273" s="5">
        <v>3.1158221754029998</v>
      </c>
      <c r="S273" s="5">
        <v>0.96081930605699994</v>
      </c>
      <c r="T273" s="5">
        <v>0</v>
      </c>
      <c r="U273" s="5">
        <v>0</v>
      </c>
      <c r="V273" s="47">
        <v>0</v>
      </c>
      <c r="W273" s="5">
        <v>5.1407382453099997</v>
      </c>
      <c r="X273" s="5">
        <v>1.3278222778369999</v>
      </c>
      <c r="Y273" s="5">
        <v>0</v>
      </c>
      <c r="Z273" s="5">
        <v>0</v>
      </c>
      <c r="AA273" s="47">
        <v>0</v>
      </c>
    </row>
    <row r="274" spans="1:27">
      <c r="A274" s="1" t="s">
        <v>1115</v>
      </c>
      <c r="B274" s="1" t="s">
        <v>1116</v>
      </c>
      <c r="C274" s="1" t="s">
        <v>1117</v>
      </c>
      <c r="D274" s="1" t="s">
        <v>53</v>
      </c>
      <c r="E274" s="44" t="s">
        <v>1118</v>
      </c>
      <c r="F274" s="55">
        <v>0.4</v>
      </c>
      <c r="G274" s="5">
        <v>2.2625665924480001</v>
      </c>
      <c r="H274" s="5">
        <v>0.76291488192400003</v>
      </c>
      <c r="I274" s="5">
        <v>1.4996517105239999</v>
      </c>
      <c r="J274" s="5">
        <v>-5.1737984814670925</v>
      </c>
      <c r="K274" s="5">
        <v>1.3871778322346999</v>
      </c>
      <c r="L274" s="92">
        <v>0.5</v>
      </c>
      <c r="M274" s="5">
        <v>0</v>
      </c>
      <c r="N274" s="5">
        <v>0.76291488192400003</v>
      </c>
      <c r="O274" s="5">
        <v>0</v>
      </c>
      <c r="P274" s="5">
        <v>0</v>
      </c>
      <c r="Q274" s="47">
        <v>0</v>
      </c>
      <c r="R274" s="5">
        <v>0</v>
      </c>
      <c r="S274" s="5">
        <v>1.4996517105239999</v>
      </c>
      <c r="T274" s="5">
        <v>0</v>
      </c>
      <c r="U274" s="5">
        <v>0</v>
      </c>
      <c r="V274" s="47">
        <v>0</v>
      </c>
      <c r="W274" s="5">
        <v>0</v>
      </c>
      <c r="X274" s="5">
        <v>2.2625665924480001</v>
      </c>
      <c r="Y274" s="5">
        <v>0</v>
      </c>
      <c r="Z274" s="5">
        <v>0</v>
      </c>
      <c r="AA274" s="47">
        <v>0</v>
      </c>
    </row>
    <row r="275" spans="1:27">
      <c r="A275" s="1" t="s">
        <v>1119</v>
      </c>
      <c r="B275" s="1" t="s">
        <v>1120</v>
      </c>
      <c r="C275" s="1" t="s">
        <v>1121</v>
      </c>
      <c r="D275" s="1" t="s">
        <v>103</v>
      </c>
      <c r="E275" s="44" t="s">
        <v>1122</v>
      </c>
      <c r="F275" s="55">
        <v>0.49</v>
      </c>
      <c r="G275" s="5">
        <v>113.22751679029798</v>
      </c>
      <c r="H275" s="5">
        <v>46.755436936157999</v>
      </c>
      <c r="I275" s="5">
        <v>66.472079854139992</v>
      </c>
      <c r="J275" s="5">
        <v>25.657722161841736</v>
      </c>
      <c r="K275" s="5">
        <v>61.486673865079496</v>
      </c>
      <c r="L275" s="92">
        <v>0</v>
      </c>
      <c r="M275" s="5">
        <v>41.664367575873001</v>
      </c>
      <c r="N275" s="5">
        <v>5.0910693602850001</v>
      </c>
      <c r="O275" s="5">
        <v>0</v>
      </c>
      <c r="P275" s="5">
        <v>0</v>
      </c>
      <c r="Q275" s="47">
        <v>0</v>
      </c>
      <c r="R275" s="5">
        <v>57.168635102986002</v>
      </c>
      <c r="S275" s="5">
        <v>9.3034447511540002</v>
      </c>
      <c r="T275" s="5">
        <v>0</v>
      </c>
      <c r="U275" s="5">
        <v>0</v>
      </c>
      <c r="V275" s="47">
        <v>0</v>
      </c>
      <c r="W275" s="5">
        <v>98.833002678859003</v>
      </c>
      <c r="X275" s="5">
        <v>14.394514111439001</v>
      </c>
      <c r="Y275" s="5">
        <v>0</v>
      </c>
      <c r="Z275" s="5">
        <v>0</v>
      </c>
      <c r="AA275" s="47">
        <v>0</v>
      </c>
    </row>
    <row r="276" spans="1:27">
      <c r="A276" s="1" t="s">
        <v>1123</v>
      </c>
      <c r="B276" s="1" t="s">
        <v>1124</v>
      </c>
      <c r="C276" s="1" t="s">
        <v>1125</v>
      </c>
      <c r="D276" s="1" t="s">
        <v>103</v>
      </c>
      <c r="E276" s="44" t="s">
        <v>1126</v>
      </c>
      <c r="F276" s="55">
        <v>0.49</v>
      </c>
      <c r="G276" s="5">
        <v>160.554771584772</v>
      </c>
      <c r="H276" s="5">
        <v>67.424828316076002</v>
      </c>
      <c r="I276" s="5">
        <v>93.129943268695996</v>
      </c>
      <c r="J276" s="5">
        <v>45.002044768241369</v>
      </c>
      <c r="K276" s="5">
        <v>86.1451975235438</v>
      </c>
      <c r="L276" s="92">
        <v>0</v>
      </c>
      <c r="M276" s="5">
        <v>60.610950798032</v>
      </c>
      <c r="N276" s="5">
        <v>6.8138775180439994</v>
      </c>
      <c r="O276" s="5">
        <v>0</v>
      </c>
      <c r="P276" s="5">
        <v>0</v>
      </c>
      <c r="Q276" s="47">
        <v>0</v>
      </c>
      <c r="R276" s="5">
        <v>80.963092031087001</v>
      </c>
      <c r="S276" s="5">
        <v>12.166851237609</v>
      </c>
      <c r="T276" s="5">
        <v>0</v>
      </c>
      <c r="U276" s="5">
        <v>0</v>
      </c>
      <c r="V276" s="47">
        <v>0</v>
      </c>
      <c r="W276" s="5">
        <v>141.57404282911901</v>
      </c>
      <c r="X276" s="5">
        <v>18.980728755653001</v>
      </c>
      <c r="Y276" s="5">
        <v>0</v>
      </c>
      <c r="Z276" s="5">
        <v>0</v>
      </c>
      <c r="AA276" s="47">
        <v>0</v>
      </c>
    </row>
    <row r="277" spans="1:27">
      <c r="A277" s="1" t="s">
        <v>1127</v>
      </c>
      <c r="B277" s="1" t="s">
        <v>1128</v>
      </c>
      <c r="C277" s="1" t="s">
        <v>1129</v>
      </c>
      <c r="D277" s="1" t="s">
        <v>53</v>
      </c>
      <c r="E277" s="44" t="s">
        <v>1130</v>
      </c>
      <c r="F277" s="55">
        <v>0.4</v>
      </c>
      <c r="G277" s="5">
        <v>6.0510439217809999</v>
      </c>
      <c r="H277" s="5">
        <v>2.1285053716650002</v>
      </c>
      <c r="I277" s="5">
        <v>3.9225385501160002</v>
      </c>
      <c r="J277" s="5">
        <v>-9.1688458172394434</v>
      </c>
      <c r="K277" s="5">
        <v>3.6283481588573001</v>
      </c>
      <c r="L277" s="92">
        <v>0.5</v>
      </c>
      <c r="M277" s="5">
        <v>0</v>
      </c>
      <c r="N277" s="5">
        <v>2.1285053716650002</v>
      </c>
      <c r="O277" s="5">
        <v>0</v>
      </c>
      <c r="P277" s="5">
        <v>0</v>
      </c>
      <c r="Q277" s="47">
        <v>0</v>
      </c>
      <c r="R277" s="5">
        <v>0</v>
      </c>
      <c r="S277" s="5">
        <v>3.9225385501160002</v>
      </c>
      <c r="T277" s="5">
        <v>0</v>
      </c>
      <c r="U277" s="5">
        <v>0</v>
      </c>
      <c r="V277" s="47">
        <v>0</v>
      </c>
      <c r="W277" s="5">
        <v>0</v>
      </c>
      <c r="X277" s="5">
        <v>6.0510439217809999</v>
      </c>
      <c r="Y277" s="5">
        <v>0</v>
      </c>
      <c r="Z277" s="5">
        <v>0</v>
      </c>
      <c r="AA277" s="47">
        <v>0</v>
      </c>
    </row>
    <row r="278" spans="1:27">
      <c r="A278" s="1" t="s">
        <v>1131</v>
      </c>
      <c r="B278" s="1" t="s">
        <v>1132</v>
      </c>
      <c r="C278" s="1" t="s">
        <v>1133</v>
      </c>
      <c r="D278" s="1" t="s">
        <v>53</v>
      </c>
      <c r="E278" s="44" t="s">
        <v>1134</v>
      </c>
      <c r="F278" s="55">
        <v>0.4</v>
      </c>
      <c r="G278" s="5">
        <v>4.8325643018819999</v>
      </c>
      <c r="H278" s="5">
        <v>1.581042631748</v>
      </c>
      <c r="I278" s="5">
        <v>3.2515216701340002</v>
      </c>
      <c r="J278" s="5">
        <v>-10.643091576105267</v>
      </c>
      <c r="K278" s="5">
        <v>3.0076575448739504</v>
      </c>
      <c r="L278" s="92">
        <v>0.5</v>
      </c>
      <c r="M278" s="5">
        <v>0</v>
      </c>
      <c r="N278" s="5">
        <v>1.581042631748</v>
      </c>
      <c r="O278" s="5">
        <v>0</v>
      </c>
      <c r="P278" s="5">
        <v>0</v>
      </c>
      <c r="Q278" s="47">
        <v>0</v>
      </c>
      <c r="R278" s="5">
        <v>0</v>
      </c>
      <c r="S278" s="5">
        <v>3.2515216701340002</v>
      </c>
      <c r="T278" s="5">
        <v>0</v>
      </c>
      <c r="U278" s="5">
        <v>0</v>
      </c>
      <c r="V278" s="47">
        <v>0</v>
      </c>
      <c r="W278" s="5">
        <v>0</v>
      </c>
      <c r="X278" s="5">
        <v>4.8325643018819999</v>
      </c>
      <c r="Y278" s="5">
        <v>0</v>
      </c>
      <c r="Z278" s="5">
        <v>0</v>
      </c>
      <c r="AA278" s="47">
        <v>0</v>
      </c>
    </row>
    <row r="279" spans="1:27">
      <c r="A279" s="1" t="s">
        <v>1135</v>
      </c>
      <c r="B279" s="1" t="s">
        <v>1136</v>
      </c>
      <c r="C279" s="1" t="s">
        <v>1137</v>
      </c>
      <c r="D279" s="1" t="s">
        <v>103</v>
      </c>
      <c r="E279" s="44" t="s">
        <v>1138</v>
      </c>
      <c r="F279" s="55">
        <v>0.49</v>
      </c>
      <c r="G279" s="5">
        <v>98.008397135701003</v>
      </c>
      <c r="H279" s="5">
        <v>38.576743378041002</v>
      </c>
      <c r="I279" s="5">
        <v>59.431653757660001</v>
      </c>
      <c r="J279" s="5">
        <v>24.463952274127113</v>
      </c>
      <c r="K279" s="5">
        <v>54.974279725835501</v>
      </c>
      <c r="L279" s="92">
        <v>0</v>
      </c>
      <c r="M279" s="5">
        <v>34.063060417879996</v>
      </c>
      <c r="N279" s="5">
        <v>4.5136829601609998</v>
      </c>
      <c r="O279" s="5">
        <v>0</v>
      </c>
      <c r="P279" s="5">
        <v>0</v>
      </c>
      <c r="Q279" s="47">
        <v>0</v>
      </c>
      <c r="R279" s="5">
        <v>50.193881186988001</v>
      </c>
      <c r="S279" s="5">
        <v>9.237772570672</v>
      </c>
      <c r="T279" s="5">
        <v>0</v>
      </c>
      <c r="U279" s="5">
        <v>0</v>
      </c>
      <c r="V279" s="47">
        <v>0</v>
      </c>
      <c r="W279" s="5">
        <v>84.25694160486799</v>
      </c>
      <c r="X279" s="5">
        <v>13.751455530832999</v>
      </c>
      <c r="Y279" s="5">
        <v>0</v>
      </c>
      <c r="Z279" s="5">
        <v>0</v>
      </c>
      <c r="AA279" s="47">
        <v>0</v>
      </c>
    </row>
    <row r="280" spans="1:27">
      <c r="A280" s="1" t="s">
        <v>1139</v>
      </c>
      <c r="B280" s="1" t="s">
        <v>1140</v>
      </c>
      <c r="C280" s="1" t="s">
        <v>1141</v>
      </c>
      <c r="D280" s="1" t="s">
        <v>53</v>
      </c>
      <c r="E280" s="44" t="s">
        <v>1142</v>
      </c>
      <c r="F280" s="55">
        <v>0.4</v>
      </c>
      <c r="G280" s="5">
        <v>3.3714915411700002</v>
      </c>
      <c r="H280" s="5">
        <v>1.1212975333890001</v>
      </c>
      <c r="I280" s="5">
        <v>2.2501940077809999</v>
      </c>
      <c r="J280" s="5">
        <v>-14.819209312466256</v>
      </c>
      <c r="K280" s="5">
        <v>2.0814294571974248</v>
      </c>
      <c r="L280" s="92">
        <v>0.5</v>
      </c>
      <c r="M280" s="5">
        <v>0</v>
      </c>
      <c r="N280" s="5">
        <v>1.1212975333890001</v>
      </c>
      <c r="O280" s="5">
        <v>0</v>
      </c>
      <c r="P280" s="5">
        <v>0</v>
      </c>
      <c r="Q280" s="47">
        <v>0</v>
      </c>
      <c r="R280" s="5">
        <v>0</v>
      </c>
      <c r="S280" s="5">
        <v>2.2501940077809999</v>
      </c>
      <c r="T280" s="5">
        <v>0</v>
      </c>
      <c r="U280" s="5">
        <v>0</v>
      </c>
      <c r="V280" s="47">
        <v>0</v>
      </c>
      <c r="W280" s="5">
        <v>0</v>
      </c>
      <c r="X280" s="5">
        <v>3.3714915411700002</v>
      </c>
      <c r="Y280" s="5">
        <v>0</v>
      </c>
      <c r="Z280" s="5">
        <v>0</v>
      </c>
      <c r="AA280" s="47">
        <v>0</v>
      </c>
    </row>
    <row r="281" spans="1:27">
      <c r="A281" s="1" t="s">
        <v>1143</v>
      </c>
      <c r="B281" s="1" t="s">
        <v>1144</v>
      </c>
      <c r="C281" s="1" t="s">
        <v>1145</v>
      </c>
      <c r="D281" s="1" t="s">
        <v>53</v>
      </c>
      <c r="E281" s="44" t="s">
        <v>1146</v>
      </c>
      <c r="F281" s="55">
        <v>0.4</v>
      </c>
      <c r="G281" s="5">
        <v>2.7415981106230003</v>
      </c>
      <c r="H281" s="5">
        <v>0.63279128287700004</v>
      </c>
      <c r="I281" s="5">
        <v>2.1088068277460001</v>
      </c>
      <c r="J281" s="5">
        <v>-12.108519269647168</v>
      </c>
      <c r="K281" s="5">
        <v>1.9506463156650502</v>
      </c>
      <c r="L281" s="92">
        <v>0.5</v>
      </c>
      <c r="M281" s="5">
        <v>0</v>
      </c>
      <c r="N281" s="5">
        <v>0.63279128287700004</v>
      </c>
      <c r="O281" s="5">
        <v>0</v>
      </c>
      <c r="P281" s="5">
        <v>0</v>
      </c>
      <c r="Q281" s="47">
        <v>0</v>
      </c>
      <c r="R281" s="5">
        <v>0</v>
      </c>
      <c r="S281" s="5">
        <v>2.1088068277460001</v>
      </c>
      <c r="T281" s="5">
        <v>0</v>
      </c>
      <c r="U281" s="5">
        <v>0</v>
      </c>
      <c r="V281" s="47">
        <v>0</v>
      </c>
      <c r="W281" s="5">
        <v>0</v>
      </c>
      <c r="X281" s="5">
        <v>2.7415981106230003</v>
      </c>
      <c r="Y281" s="5">
        <v>0</v>
      </c>
      <c r="Z281" s="5">
        <v>0</v>
      </c>
      <c r="AA281" s="47">
        <v>0</v>
      </c>
    </row>
    <row r="282" spans="1:27">
      <c r="A282" s="1" t="s">
        <v>1147</v>
      </c>
      <c r="B282" s="1" t="s">
        <v>1148</v>
      </c>
      <c r="C282" s="1" t="s">
        <v>1149</v>
      </c>
      <c r="D282" s="1" t="s">
        <v>103</v>
      </c>
      <c r="E282" s="44" t="s">
        <v>1150</v>
      </c>
      <c r="F282" s="55">
        <v>0.49</v>
      </c>
      <c r="G282" s="5">
        <v>223.08674128557101</v>
      </c>
      <c r="H282" s="5">
        <v>90.592462328616008</v>
      </c>
      <c r="I282" s="5">
        <v>132.49427895695501</v>
      </c>
      <c r="J282" s="5">
        <v>29.123990539160275</v>
      </c>
      <c r="K282" s="5">
        <v>122.55720803518339</v>
      </c>
      <c r="L282" s="92">
        <v>0</v>
      </c>
      <c r="M282" s="5">
        <v>80.38470911261301</v>
      </c>
      <c r="N282" s="5">
        <v>10.207753216003001</v>
      </c>
      <c r="O282" s="5">
        <v>0</v>
      </c>
      <c r="P282" s="5">
        <v>0</v>
      </c>
      <c r="Q282" s="47">
        <v>0</v>
      </c>
      <c r="R282" s="5">
        <v>113.301226463799</v>
      </c>
      <c r="S282" s="5">
        <v>19.193052493155999</v>
      </c>
      <c r="T282" s="5">
        <v>0</v>
      </c>
      <c r="U282" s="5">
        <v>0</v>
      </c>
      <c r="V282" s="47">
        <v>0</v>
      </c>
      <c r="W282" s="5">
        <v>193.68593557641202</v>
      </c>
      <c r="X282" s="5">
        <v>29.400805709159002</v>
      </c>
      <c r="Y282" s="5">
        <v>0</v>
      </c>
      <c r="Z282" s="5">
        <v>0</v>
      </c>
      <c r="AA282" s="47">
        <v>0</v>
      </c>
    </row>
    <row r="283" spans="1:27">
      <c r="A283" s="1" t="s">
        <v>1151</v>
      </c>
      <c r="B283" s="1" t="s">
        <v>1152</v>
      </c>
      <c r="C283" s="1" t="s">
        <v>1153</v>
      </c>
      <c r="D283" s="1" t="s">
        <v>53</v>
      </c>
      <c r="E283" s="93" t="s">
        <v>1154</v>
      </c>
      <c r="F283" s="55">
        <v>0.4</v>
      </c>
      <c r="G283" s="5">
        <v>5.1521880662239994</v>
      </c>
      <c r="H283" s="5">
        <v>1.73622119269</v>
      </c>
      <c r="I283" s="5">
        <v>3.4159668735339999</v>
      </c>
      <c r="J283" s="5">
        <v>-6.4039363241570753</v>
      </c>
      <c r="K283" s="5">
        <v>3.1597693580189499</v>
      </c>
      <c r="L283" s="92">
        <v>0.5</v>
      </c>
      <c r="M283" s="5">
        <v>0</v>
      </c>
      <c r="N283" s="5">
        <v>1.73622119269</v>
      </c>
      <c r="O283" s="5">
        <v>0</v>
      </c>
      <c r="P283" s="5">
        <v>0</v>
      </c>
      <c r="Q283" s="47">
        <v>0</v>
      </c>
      <c r="R283" s="5">
        <v>0</v>
      </c>
      <c r="S283" s="5">
        <v>3.4159668735339999</v>
      </c>
      <c r="T283" s="5">
        <v>0</v>
      </c>
      <c r="U283" s="5">
        <v>0</v>
      </c>
      <c r="V283" s="47">
        <v>0</v>
      </c>
      <c r="W283" s="5">
        <v>0</v>
      </c>
      <c r="X283" s="5">
        <v>5.1521880662239994</v>
      </c>
      <c r="Y283" s="5">
        <v>0</v>
      </c>
      <c r="Z283" s="5">
        <v>0</v>
      </c>
      <c r="AA283" s="47">
        <v>0</v>
      </c>
    </row>
    <row r="284" spans="1:27">
      <c r="A284" s="1" t="s">
        <v>1155</v>
      </c>
      <c r="B284" s="1" t="s">
        <v>1156</v>
      </c>
      <c r="C284" s="1" t="s">
        <v>1157</v>
      </c>
      <c r="D284" s="1" t="s">
        <v>124</v>
      </c>
      <c r="E284" s="44" t="s">
        <v>1158</v>
      </c>
      <c r="F284" s="55">
        <v>0.49</v>
      </c>
      <c r="G284" s="5">
        <v>78.313310796324998</v>
      </c>
      <c r="H284" s="5">
        <v>31.565931388938999</v>
      </c>
      <c r="I284" s="5">
        <v>46.747379407385999</v>
      </c>
      <c r="J284" s="5">
        <v>10.119907683465801</v>
      </c>
      <c r="K284" s="5">
        <v>43.241325951832053</v>
      </c>
      <c r="L284" s="92">
        <v>0</v>
      </c>
      <c r="M284" s="5">
        <v>27.623430933449001</v>
      </c>
      <c r="N284" s="5">
        <v>3.9425004554900003</v>
      </c>
      <c r="O284" s="5">
        <v>0</v>
      </c>
      <c r="P284" s="5">
        <v>0</v>
      </c>
      <c r="Q284" s="47">
        <v>0</v>
      </c>
      <c r="R284" s="5">
        <v>38.798546999091002</v>
      </c>
      <c r="S284" s="5">
        <v>7.9488324082949999</v>
      </c>
      <c r="T284" s="5">
        <v>0</v>
      </c>
      <c r="U284" s="5">
        <v>0</v>
      </c>
      <c r="V284" s="47">
        <v>0</v>
      </c>
      <c r="W284" s="5">
        <v>66.421977932540003</v>
      </c>
      <c r="X284" s="5">
        <v>11.891332863784999</v>
      </c>
      <c r="Y284" s="5">
        <v>0</v>
      </c>
      <c r="Z284" s="5">
        <v>0</v>
      </c>
      <c r="AA284" s="47">
        <v>0</v>
      </c>
    </row>
    <row r="285" spans="1:27">
      <c r="A285" s="1" t="s">
        <v>1159</v>
      </c>
      <c r="B285" s="1" t="s">
        <v>1160</v>
      </c>
      <c r="C285" s="1" t="s">
        <v>1161</v>
      </c>
      <c r="D285" s="1" t="s">
        <v>79</v>
      </c>
      <c r="E285" s="44" t="s">
        <v>1697</v>
      </c>
      <c r="F285" s="55">
        <v>0.01</v>
      </c>
      <c r="G285" s="5">
        <v>6.5332059855409996</v>
      </c>
      <c r="H285" s="5">
        <v>2.944349999815</v>
      </c>
      <c r="I285" s="5">
        <v>3.5888559857259996</v>
      </c>
      <c r="J285" s="5">
        <v>2.1613386026139416</v>
      </c>
      <c r="K285" s="5">
        <v>3.3196917867965499</v>
      </c>
      <c r="L285" s="92">
        <v>0</v>
      </c>
      <c r="M285" s="5">
        <v>0</v>
      </c>
      <c r="N285" s="5">
        <v>0</v>
      </c>
      <c r="O285" s="5">
        <v>2.944349999815</v>
      </c>
      <c r="P285" s="5">
        <v>0</v>
      </c>
      <c r="Q285" s="47">
        <v>0</v>
      </c>
      <c r="R285" s="5">
        <v>0</v>
      </c>
      <c r="S285" s="5">
        <v>0</v>
      </c>
      <c r="T285" s="5">
        <v>3.5888559857259996</v>
      </c>
      <c r="U285" s="5">
        <v>0</v>
      </c>
      <c r="V285" s="47">
        <v>0</v>
      </c>
      <c r="W285" s="5">
        <v>0</v>
      </c>
      <c r="X285" s="5">
        <v>0</v>
      </c>
      <c r="Y285" s="5">
        <v>6.5332059855409996</v>
      </c>
      <c r="Z285" s="5">
        <v>0</v>
      </c>
      <c r="AA285" s="47">
        <v>0</v>
      </c>
    </row>
    <row r="286" spans="1:27">
      <c r="A286" s="1" t="s">
        <v>1163</v>
      </c>
      <c r="B286" s="1" t="s">
        <v>1164</v>
      </c>
      <c r="C286" s="1" t="s">
        <v>1165</v>
      </c>
      <c r="D286" s="1" t="s">
        <v>124</v>
      </c>
      <c r="E286" s="44" t="s">
        <v>1166</v>
      </c>
      <c r="F286" s="55">
        <v>0.49</v>
      </c>
      <c r="G286" s="5">
        <v>46.189676508402002</v>
      </c>
      <c r="H286" s="5">
        <v>18.476595917975999</v>
      </c>
      <c r="I286" s="5">
        <v>27.713080590426003</v>
      </c>
      <c r="J286" s="5">
        <v>-18.557043368576622</v>
      </c>
      <c r="K286" s="5">
        <v>25.634599546144052</v>
      </c>
      <c r="L286" s="92">
        <v>0.401059</v>
      </c>
      <c r="M286" s="5">
        <v>15.488835179300999</v>
      </c>
      <c r="N286" s="5">
        <v>2.987760738675</v>
      </c>
      <c r="O286" s="5">
        <v>0</v>
      </c>
      <c r="P286" s="5">
        <v>0</v>
      </c>
      <c r="Q286" s="47">
        <v>0</v>
      </c>
      <c r="R286" s="5">
        <v>21.873218493668002</v>
      </c>
      <c r="S286" s="5">
        <v>5.8398620967579999</v>
      </c>
      <c r="T286" s="5">
        <v>0</v>
      </c>
      <c r="U286" s="5">
        <v>0</v>
      </c>
      <c r="V286" s="47">
        <v>0</v>
      </c>
      <c r="W286" s="5">
        <v>37.362053672968997</v>
      </c>
      <c r="X286" s="5">
        <v>8.8276228354330009</v>
      </c>
      <c r="Y286" s="5">
        <v>0</v>
      </c>
      <c r="Z286" s="5">
        <v>0</v>
      </c>
      <c r="AA286" s="47">
        <v>0</v>
      </c>
    </row>
    <row r="287" spans="1:27">
      <c r="A287" s="1" t="s">
        <v>1167</v>
      </c>
      <c r="B287" s="1" t="s">
        <v>1168</v>
      </c>
      <c r="C287" s="1" t="s">
        <v>1169</v>
      </c>
      <c r="D287" s="1" t="s">
        <v>103</v>
      </c>
      <c r="E287" s="44" t="s">
        <v>1170</v>
      </c>
      <c r="F287" s="55">
        <v>0.49</v>
      </c>
      <c r="G287" s="5">
        <v>46.850392703890002</v>
      </c>
      <c r="H287" s="5">
        <v>19.199702162678999</v>
      </c>
      <c r="I287" s="5">
        <v>27.650690541211002</v>
      </c>
      <c r="J287" s="5">
        <v>-26.231715504511367</v>
      </c>
      <c r="K287" s="5">
        <v>25.576888750620178</v>
      </c>
      <c r="L287" s="92">
        <v>0.48683300000000002</v>
      </c>
      <c r="M287" s="5">
        <v>17.212294388674</v>
      </c>
      <c r="N287" s="5">
        <v>1.987407774005</v>
      </c>
      <c r="O287" s="5">
        <v>0</v>
      </c>
      <c r="P287" s="5">
        <v>0</v>
      </c>
      <c r="Q287" s="47">
        <v>0</v>
      </c>
      <c r="R287" s="5">
        <v>23.544232676015</v>
      </c>
      <c r="S287" s="5">
        <v>4.106457865196</v>
      </c>
      <c r="T287" s="5">
        <v>0</v>
      </c>
      <c r="U287" s="5">
        <v>0</v>
      </c>
      <c r="V287" s="47">
        <v>0</v>
      </c>
      <c r="W287" s="5">
        <v>40.756527064688996</v>
      </c>
      <c r="X287" s="5">
        <v>6.0938656392009998</v>
      </c>
      <c r="Y287" s="5">
        <v>0</v>
      </c>
      <c r="Z287" s="5">
        <v>0</v>
      </c>
      <c r="AA287" s="47">
        <v>0</v>
      </c>
    </row>
    <row r="288" spans="1:27">
      <c r="A288" s="1" t="s">
        <v>1171</v>
      </c>
      <c r="B288" s="1" t="s">
        <v>1172</v>
      </c>
      <c r="C288" s="1" t="s">
        <v>1173</v>
      </c>
      <c r="D288" s="1" t="s">
        <v>237</v>
      </c>
      <c r="E288" s="44" t="s">
        <v>1174</v>
      </c>
      <c r="F288" s="55">
        <v>0.09</v>
      </c>
      <c r="G288" s="5">
        <v>104.750179774675</v>
      </c>
      <c r="H288" s="5">
        <v>42.241058992144005</v>
      </c>
      <c r="I288" s="5">
        <v>62.509120782530999</v>
      </c>
      <c r="J288" s="5">
        <v>47.995966833061864</v>
      </c>
      <c r="K288" s="5">
        <v>57.820936723841179</v>
      </c>
      <c r="L288" s="92">
        <v>0</v>
      </c>
      <c r="M288" s="5">
        <v>42.241058992144005</v>
      </c>
      <c r="N288" s="5">
        <v>0</v>
      </c>
      <c r="O288" s="5">
        <v>0</v>
      </c>
      <c r="P288" s="5">
        <v>0</v>
      </c>
      <c r="Q288" s="47">
        <v>0</v>
      </c>
      <c r="R288" s="5">
        <v>62.509120782530999</v>
      </c>
      <c r="S288" s="5">
        <v>0</v>
      </c>
      <c r="T288" s="5">
        <v>0</v>
      </c>
      <c r="U288" s="5">
        <v>0</v>
      </c>
      <c r="V288" s="47">
        <v>0</v>
      </c>
      <c r="W288" s="5">
        <v>104.750179774675</v>
      </c>
      <c r="X288" s="5">
        <v>0</v>
      </c>
      <c r="Y288" s="5">
        <v>0</v>
      </c>
      <c r="Z288" s="5">
        <v>0</v>
      </c>
      <c r="AA288" s="47">
        <v>0</v>
      </c>
    </row>
    <row r="289" spans="1:27">
      <c r="A289" s="1" t="s">
        <v>1178</v>
      </c>
      <c r="B289" s="1" t="s">
        <v>1179</v>
      </c>
      <c r="C289" s="1" t="s">
        <v>1180</v>
      </c>
      <c r="D289" s="1" t="s">
        <v>53</v>
      </c>
      <c r="E289" s="44" t="s">
        <v>1181</v>
      </c>
      <c r="F289" s="55">
        <v>0.4</v>
      </c>
      <c r="G289" s="5">
        <v>1.447718122633</v>
      </c>
      <c r="H289" s="5">
        <v>0.43581344556000001</v>
      </c>
      <c r="I289" s="5">
        <v>1.011904677073</v>
      </c>
      <c r="J289" s="5">
        <v>-11.011909664021474</v>
      </c>
      <c r="K289" s="5">
        <v>0.93601182629252511</v>
      </c>
      <c r="L289" s="92">
        <v>0.5</v>
      </c>
      <c r="M289" s="5">
        <v>0</v>
      </c>
      <c r="N289" s="5">
        <v>0.43581344556000001</v>
      </c>
      <c r="O289" s="5">
        <v>0</v>
      </c>
      <c r="P289" s="5">
        <v>0</v>
      </c>
      <c r="Q289" s="47">
        <v>0</v>
      </c>
      <c r="R289" s="5">
        <v>0</v>
      </c>
      <c r="S289" s="5">
        <v>1.011904677073</v>
      </c>
      <c r="T289" s="5">
        <v>0</v>
      </c>
      <c r="U289" s="5">
        <v>0</v>
      </c>
      <c r="V289" s="47">
        <v>0</v>
      </c>
      <c r="W289" s="5">
        <v>0</v>
      </c>
      <c r="X289" s="5">
        <v>1.447718122633</v>
      </c>
      <c r="Y289" s="5">
        <v>0</v>
      </c>
      <c r="Z289" s="5">
        <v>0</v>
      </c>
      <c r="AA289" s="47">
        <v>0</v>
      </c>
    </row>
    <row r="290" spans="1:27">
      <c r="A290" s="1" t="s">
        <v>1182</v>
      </c>
      <c r="B290" s="1" t="s">
        <v>1183</v>
      </c>
      <c r="C290" s="1" t="s">
        <v>1184</v>
      </c>
      <c r="D290" s="1" t="s">
        <v>53</v>
      </c>
      <c r="E290" s="44" t="s">
        <v>1185</v>
      </c>
      <c r="F290" s="55">
        <v>0.4</v>
      </c>
      <c r="G290" s="5">
        <v>3.3483894219030002</v>
      </c>
      <c r="H290" s="5">
        <v>0.92575385468100002</v>
      </c>
      <c r="I290" s="5">
        <v>2.4226355672220001</v>
      </c>
      <c r="J290" s="5">
        <v>-24.25083941337915</v>
      </c>
      <c r="K290" s="5">
        <v>2.2409378996803504</v>
      </c>
      <c r="L290" s="92">
        <v>0.5</v>
      </c>
      <c r="M290" s="5">
        <v>0</v>
      </c>
      <c r="N290" s="5">
        <v>0.92575385468100002</v>
      </c>
      <c r="O290" s="5">
        <v>0</v>
      </c>
      <c r="P290" s="5">
        <v>0</v>
      </c>
      <c r="Q290" s="47">
        <v>0</v>
      </c>
      <c r="R290" s="5">
        <v>0</v>
      </c>
      <c r="S290" s="5">
        <v>2.4226355672220001</v>
      </c>
      <c r="T290" s="5">
        <v>0</v>
      </c>
      <c r="U290" s="5">
        <v>0</v>
      </c>
      <c r="V290" s="47">
        <v>0</v>
      </c>
      <c r="W290" s="5">
        <v>0</v>
      </c>
      <c r="X290" s="5">
        <v>3.3483894219030002</v>
      </c>
      <c r="Y290" s="5">
        <v>0</v>
      </c>
      <c r="Z290" s="5">
        <v>0</v>
      </c>
      <c r="AA290" s="47">
        <v>0</v>
      </c>
    </row>
    <row r="291" spans="1:27">
      <c r="A291" s="1" t="s">
        <v>1186</v>
      </c>
      <c r="B291" s="1" t="s">
        <v>1187</v>
      </c>
      <c r="C291" s="1" t="s">
        <v>1188</v>
      </c>
      <c r="D291" s="1" t="s">
        <v>53</v>
      </c>
      <c r="E291" s="44" t="s">
        <v>1189</v>
      </c>
      <c r="F291" s="55">
        <v>0.4</v>
      </c>
      <c r="G291" s="5">
        <v>3.5089371922729997</v>
      </c>
      <c r="H291" s="5">
        <v>1.199194207988</v>
      </c>
      <c r="I291" s="5">
        <v>2.3097429842849997</v>
      </c>
      <c r="J291" s="5">
        <v>-6.2520312029562763</v>
      </c>
      <c r="K291" s="5">
        <v>2.1365122604636246</v>
      </c>
      <c r="L291" s="92">
        <v>0.5</v>
      </c>
      <c r="M291" s="5">
        <v>0</v>
      </c>
      <c r="N291" s="5">
        <v>1.199194207988</v>
      </c>
      <c r="O291" s="5">
        <v>0</v>
      </c>
      <c r="P291" s="5">
        <v>0</v>
      </c>
      <c r="Q291" s="47">
        <v>0</v>
      </c>
      <c r="R291" s="5">
        <v>0</v>
      </c>
      <c r="S291" s="5">
        <v>2.3097429842849997</v>
      </c>
      <c r="T291" s="5">
        <v>0</v>
      </c>
      <c r="U291" s="5">
        <v>0</v>
      </c>
      <c r="V291" s="47">
        <v>0</v>
      </c>
      <c r="W291" s="5">
        <v>0</v>
      </c>
      <c r="X291" s="5">
        <v>3.5089371922729997</v>
      </c>
      <c r="Y291" s="5">
        <v>0</v>
      </c>
      <c r="Z291" s="5">
        <v>0</v>
      </c>
      <c r="AA291" s="47">
        <v>0</v>
      </c>
    </row>
    <row r="292" spans="1:27">
      <c r="A292" s="1" t="s">
        <v>1190</v>
      </c>
      <c r="B292" s="1" t="s">
        <v>1191</v>
      </c>
      <c r="C292" s="1" t="s">
        <v>1192</v>
      </c>
      <c r="D292" s="1" t="s">
        <v>124</v>
      </c>
      <c r="E292" s="44" t="s">
        <v>1193</v>
      </c>
      <c r="F292" s="55">
        <v>0.49</v>
      </c>
      <c r="G292" s="5">
        <v>59.755310532282998</v>
      </c>
      <c r="H292" s="5">
        <v>25.283959800736</v>
      </c>
      <c r="I292" s="5">
        <v>34.471350731546998</v>
      </c>
      <c r="J292" s="5">
        <v>-31.067225905898599</v>
      </c>
      <c r="K292" s="5">
        <v>31.885999426680975</v>
      </c>
      <c r="L292" s="92">
        <v>0.47403000000000001</v>
      </c>
      <c r="M292" s="5">
        <v>22.739599388310999</v>
      </c>
      <c r="N292" s="5">
        <v>2.5443604124250001</v>
      </c>
      <c r="O292" s="5">
        <v>0</v>
      </c>
      <c r="P292" s="5">
        <v>0</v>
      </c>
      <c r="Q292" s="47">
        <v>0</v>
      </c>
      <c r="R292" s="5">
        <v>28.712965981082</v>
      </c>
      <c r="S292" s="5">
        <v>5.7583847504649999</v>
      </c>
      <c r="T292" s="5">
        <v>0</v>
      </c>
      <c r="U292" s="5">
        <v>0</v>
      </c>
      <c r="V292" s="47">
        <v>0</v>
      </c>
      <c r="W292" s="5">
        <v>51.452565369393</v>
      </c>
      <c r="X292" s="5">
        <v>8.30274516289</v>
      </c>
      <c r="Y292" s="5">
        <v>0</v>
      </c>
      <c r="Z292" s="5">
        <v>0</v>
      </c>
      <c r="AA292" s="47">
        <v>0</v>
      </c>
    </row>
    <row r="293" spans="1:27">
      <c r="A293" s="1" t="s">
        <v>1194</v>
      </c>
      <c r="B293" s="1" t="s">
        <v>1195</v>
      </c>
      <c r="C293" s="1" t="s">
        <v>1196</v>
      </c>
      <c r="D293" s="1" t="s">
        <v>53</v>
      </c>
      <c r="E293" s="44" t="s">
        <v>1197</v>
      </c>
      <c r="F293" s="55">
        <v>0.4</v>
      </c>
      <c r="G293" s="5">
        <v>2.5142510415719999</v>
      </c>
      <c r="H293" s="5">
        <v>0.74945187869800001</v>
      </c>
      <c r="I293" s="5">
        <v>1.7647991628739998</v>
      </c>
      <c r="J293" s="5">
        <v>-11.350318842354341</v>
      </c>
      <c r="K293" s="5">
        <v>1.6324392256584499</v>
      </c>
      <c r="L293" s="92">
        <v>0.5</v>
      </c>
      <c r="M293" s="5">
        <v>0</v>
      </c>
      <c r="N293" s="5">
        <v>0.74945187869800001</v>
      </c>
      <c r="O293" s="5">
        <v>0</v>
      </c>
      <c r="P293" s="5">
        <v>0</v>
      </c>
      <c r="Q293" s="47">
        <v>0</v>
      </c>
      <c r="R293" s="5">
        <v>0</v>
      </c>
      <c r="S293" s="5">
        <v>1.7647991628739998</v>
      </c>
      <c r="T293" s="5">
        <v>0</v>
      </c>
      <c r="U293" s="5">
        <v>0</v>
      </c>
      <c r="V293" s="47">
        <v>0</v>
      </c>
      <c r="W293" s="5">
        <v>0</v>
      </c>
      <c r="X293" s="5">
        <v>2.5142510415719999</v>
      </c>
      <c r="Y293" s="5">
        <v>0</v>
      </c>
      <c r="Z293" s="5">
        <v>0</v>
      </c>
      <c r="AA293" s="47">
        <v>0</v>
      </c>
    </row>
    <row r="294" spans="1:27">
      <c r="A294" s="1" t="s">
        <v>1198</v>
      </c>
      <c r="B294" s="1" t="s">
        <v>1199</v>
      </c>
      <c r="C294" s="1" t="s">
        <v>1200</v>
      </c>
      <c r="D294" s="1" t="s">
        <v>53</v>
      </c>
      <c r="E294" s="44" t="s">
        <v>1201</v>
      </c>
      <c r="F294" s="55">
        <v>0.4</v>
      </c>
      <c r="G294" s="5">
        <v>4.7275213174870006</v>
      </c>
      <c r="H294" s="5">
        <v>1.6655577582090002</v>
      </c>
      <c r="I294" s="5">
        <v>3.0619635592780003</v>
      </c>
      <c r="J294" s="5">
        <v>-6.7505567309350489</v>
      </c>
      <c r="K294" s="5">
        <v>2.8323162923321505</v>
      </c>
      <c r="L294" s="92">
        <v>0.5</v>
      </c>
      <c r="M294" s="5">
        <v>0</v>
      </c>
      <c r="N294" s="5">
        <v>1.6655577582090002</v>
      </c>
      <c r="O294" s="5">
        <v>0</v>
      </c>
      <c r="P294" s="5">
        <v>0</v>
      </c>
      <c r="Q294" s="47">
        <v>0</v>
      </c>
      <c r="R294" s="5">
        <v>0</v>
      </c>
      <c r="S294" s="5">
        <v>3.0619635592780003</v>
      </c>
      <c r="T294" s="5">
        <v>0</v>
      </c>
      <c r="U294" s="5">
        <v>0</v>
      </c>
      <c r="V294" s="47">
        <v>0</v>
      </c>
      <c r="W294" s="5">
        <v>0</v>
      </c>
      <c r="X294" s="5">
        <v>4.7275213174870006</v>
      </c>
      <c r="Y294" s="5">
        <v>0</v>
      </c>
      <c r="Z294" s="5">
        <v>0</v>
      </c>
      <c r="AA294" s="47">
        <v>0</v>
      </c>
    </row>
    <row r="295" spans="1:27">
      <c r="A295" s="1" t="s">
        <v>1202</v>
      </c>
      <c r="B295" s="1" t="s">
        <v>1203</v>
      </c>
      <c r="C295" s="1" t="s">
        <v>1204</v>
      </c>
      <c r="D295" s="1" t="s">
        <v>53</v>
      </c>
      <c r="E295" s="44" t="s">
        <v>1205</v>
      </c>
      <c r="F295" s="55">
        <v>0.4</v>
      </c>
      <c r="G295" s="5">
        <v>5.0577410276389996</v>
      </c>
      <c r="H295" s="5">
        <v>1.699697494112</v>
      </c>
      <c r="I295" s="5">
        <v>3.3580435335269998</v>
      </c>
      <c r="J295" s="5">
        <v>-12.871470239446868</v>
      </c>
      <c r="K295" s="5">
        <v>3.1061902685124751</v>
      </c>
      <c r="L295" s="92">
        <v>0.5</v>
      </c>
      <c r="M295" s="5">
        <v>0</v>
      </c>
      <c r="N295" s="5">
        <v>1.699697494112</v>
      </c>
      <c r="O295" s="5">
        <v>0</v>
      </c>
      <c r="P295" s="5">
        <v>0</v>
      </c>
      <c r="Q295" s="47">
        <v>0</v>
      </c>
      <c r="R295" s="5">
        <v>0</v>
      </c>
      <c r="S295" s="5">
        <v>3.3580435335269998</v>
      </c>
      <c r="T295" s="5">
        <v>0</v>
      </c>
      <c r="U295" s="5">
        <v>0</v>
      </c>
      <c r="V295" s="47">
        <v>0</v>
      </c>
      <c r="W295" s="5">
        <v>0</v>
      </c>
      <c r="X295" s="5">
        <v>5.0577410276389996</v>
      </c>
      <c r="Y295" s="5">
        <v>0</v>
      </c>
      <c r="Z295" s="5">
        <v>0</v>
      </c>
      <c r="AA295" s="47">
        <v>0</v>
      </c>
    </row>
    <row r="296" spans="1:27">
      <c r="A296" s="1" t="s">
        <v>1206</v>
      </c>
      <c r="B296" s="1" t="s">
        <v>1207</v>
      </c>
      <c r="C296" s="1" t="s">
        <v>1208</v>
      </c>
      <c r="D296" s="1" t="s">
        <v>53</v>
      </c>
      <c r="E296" s="44" t="s">
        <v>1209</v>
      </c>
      <c r="F296" s="55">
        <v>0.4</v>
      </c>
      <c r="G296" s="5">
        <v>2.9923754962220004</v>
      </c>
      <c r="H296" s="5">
        <v>0.93399565310600008</v>
      </c>
      <c r="I296" s="5">
        <v>2.0583798431160001</v>
      </c>
      <c r="J296" s="5">
        <v>-14.221681045957826</v>
      </c>
      <c r="K296" s="5">
        <v>1.9040013548823003</v>
      </c>
      <c r="L296" s="92">
        <v>0.5</v>
      </c>
      <c r="M296" s="5">
        <v>0</v>
      </c>
      <c r="N296" s="5">
        <v>0.93399565310600008</v>
      </c>
      <c r="O296" s="5">
        <v>0</v>
      </c>
      <c r="P296" s="5">
        <v>0</v>
      </c>
      <c r="Q296" s="47">
        <v>0</v>
      </c>
      <c r="R296" s="5">
        <v>0</v>
      </c>
      <c r="S296" s="5">
        <v>2.0583798431160001</v>
      </c>
      <c r="T296" s="5">
        <v>0</v>
      </c>
      <c r="U296" s="5">
        <v>0</v>
      </c>
      <c r="V296" s="47">
        <v>0</v>
      </c>
      <c r="W296" s="5">
        <v>0</v>
      </c>
      <c r="X296" s="5">
        <v>2.9923754962220004</v>
      </c>
      <c r="Y296" s="5">
        <v>0</v>
      </c>
      <c r="Z296" s="5">
        <v>0</v>
      </c>
      <c r="AA296" s="47">
        <v>0</v>
      </c>
    </row>
    <row r="297" spans="1:27">
      <c r="A297" s="1" t="s">
        <v>1210</v>
      </c>
      <c r="B297" s="1" t="s">
        <v>1211</v>
      </c>
      <c r="C297" s="1" t="s">
        <v>1212</v>
      </c>
      <c r="D297" s="1" t="s">
        <v>53</v>
      </c>
      <c r="E297" s="44" t="s">
        <v>1213</v>
      </c>
      <c r="F297" s="55">
        <v>0.4</v>
      </c>
      <c r="G297" s="5">
        <v>4.3587391849900001</v>
      </c>
      <c r="H297" s="5">
        <v>1.5020464274650001</v>
      </c>
      <c r="I297" s="5">
        <v>2.8566927575249998</v>
      </c>
      <c r="J297" s="5">
        <v>-8.2383625912489915</v>
      </c>
      <c r="K297" s="5">
        <v>2.642440800710625</v>
      </c>
      <c r="L297" s="92">
        <v>0.5</v>
      </c>
      <c r="M297" s="5">
        <v>0</v>
      </c>
      <c r="N297" s="5">
        <v>1.5020464274650001</v>
      </c>
      <c r="O297" s="5">
        <v>0</v>
      </c>
      <c r="P297" s="5">
        <v>0</v>
      </c>
      <c r="Q297" s="47">
        <v>0</v>
      </c>
      <c r="R297" s="5">
        <v>0</v>
      </c>
      <c r="S297" s="5">
        <v>2.8566927575249998</v>
      </c>
      <c r="T297" s="5">
        <v>0</v>
      </c>
      <c r="U297" s="5">
        <v>0</v>
      </c>
      <c r="V297" s="47">
        <v>0</v>
      </c>
      <c r="W297" s="5">
        <v>0</v>
      </c>
      <c r="X297" s="5">
        <v>4.3587391849900001</v>
      </c>
      <c r="Y297" s="5">
        <v>0</v>
      </c>
      <c r="Z297" s="5">
        <v>0</v>
      </c>
      <c r="AA297" s="47">
        <v>0</v>
      </c>
    </row>
    <row r="298" spans="1:27">
      <c r="A298" s="1" t="s">
        <v>1214</v>
      </c>
      <c r="B298" s="1" t="s">
        <v>1215</v>
      </c>
      <c r="C298" s="1" t="s">
        <v>1216</v>
      </c>
      <c r="D298" s="1" t="s">
        <v>53</v>
      </c>
      <c r="E298" s="44" t="s">
        <v>1217</v>
      </c>
      <c r="F298" s="55">
        <v>0.4</v>
      </c>
      <c r="G298" s="5">
        <v>2.5375317723490003</v>
      </c>
      <c r="H298" s="5">
        <v>0.81166743204299996</v>
      </c>
      <c r="I298" s="5">
        <v>1.7258643403060001</v>
      </c>
      <c r="J298" s="5">
        <v>-6.3963002907560167</v>
      </c>
      <c r="K298" s="5">
        <v>1.5964245147830503</v>
      </c>
      <c r="L298" s="92">
        <v>0.5</v>
      </c>
      <c r="M298" s="5">
        <v>0</v>
      </c>
      <c r="N298" s="5">
        <v>0.81166743204299996</v>
      </c>
      <c r="O298" s="5">
        <v>0</v>
      </c>
      <c r="P298" s="5">
        <v>0</v>
      </c>
      <c r="Q298" s="47">
        <v>0</v>
      </c>
      <c r="R298" s="5">
        <v>0</v>
      </c>
      <c r="S298" s="5">
        <v>1.7258643403060001</v>
      </c>
      <c r="T298" s="5">
        <v>0</v>
      </c>
      <c r="U298" s="5">
        <v>0</v>
      </c>
      <c r="V298" s="47">
        <v>0</v>
      </c>
      <c r="W298" s="5">
        <v>0</v>
      </c>
      <c r="X298" s="5">
        <v>2.5375317723490003</v>
      </c>
      <c r="Y298" s="5">
        <v>0</v>
      </c>
      <c r="Z298" s="5">
        <v>0</v>
      </c>
      <c r="AA298" s="47">
        <v>0</v>
      </c>
    </row>
    <row r="299" spans="1:27">
      <c r="A299" s="1" t="s">
        <v>1218</v>
      </c>
      <c r="B299" s="1" t="s">
        <v>1219</v>
      </c>
      <c r="C299" s="1" t="s">
        <v>1220</v>
      </c>
      <c r="D299" s="1" t="s">
        <v>53</v>
      </c>
      <c r="E299" s="44" t="s">
        <v>1221</v>
      </c>
      <c r="F299" s="55">
        <v>0.4</v>
      </c>
      <c r="G299" s="5">
        <v>3.5788181810789998</v>
      </c>
      <c r="H299" s="5">
        <v>1.1948647260990002</v>
      </c>
      <c r="I299" s="5">
        <v>2.3839534549799999</v>
      </c>
      <c r="J299" s="5">
        <v>-15.00205915897755</v>
      </c>
      <c r="K299" s="5">
        <v>2.2051569458564999</v>
      </c>
      <c r="L299" s="92">
        <v>0.5</v>
      </c>
      <c r="M299" s="5">
        <v>0</v>
      </c>
      <c r="N299" s="5">
        <v>1.1948647260990002</v>
      </c>
      <c r="O299" s="5">
        <v>0</v>
      </c>
      <c r="P299" s="5">
        <v>0</v>
      </c>
      <c r="Q299" s="47">
        <v>0</v>
      </c>
      <c r="R299" s="5">
        <v>0</v>
      </c>
      <c r="S299" s="5">
        <v>2.3839534549799999</v>
      </c>
      <c r="T299" s="5">
        <v>0</v>
      </c>
      <c r="U299" s="5">
        <v>0</v>
      </c>
      <c r="V299" s="47">
        <v>0</v>
      </c>
      <c r="W299" s="5">
        <v>0</v>
      </c>
      <c r="X299" s="5">
        <v>3.5788181810789998</v>
      </c>
      <c r="Y299" s="5">
        <v>0</v>
      </c>
      <c r="Z299" s="5">
        <v>0</v>
      </c>
      <c r="AA299" s="47">
        <v>0</v>
      </c>
    </row>
    <row r="300" spans="1:27">
      <c r="A300" s="1" t="s">
        <v>1222</v>
      </c>
      <c r="B300" s="1" t="s">
        <v>1223</v>
      </c>
      <c r="C300" s="1" t="s">
        <v>1224</v>
      </c>
      <c r="D300" s="1" t="s">
        <v>53</v>
      </c>
      <c r="E300" s="44" t="s">
        <v>1225</v>
      </c>
      <c r="F300" s="55">
        <v>0.4</v>
      </c>
      <c r="G300" s="5">
        <v>3.1540815201469998</v>
      </c>
      <c r="H300" s="5">
        <v>1.0066512934380001</v>
      </c>
      <c r="I300" s="5">
        <v>2.147430226709</v>
      </c>
      <c r="J300" s="5">
        <v>-11.954756714949308</v>
      </c>
      <c r="K300" s="5">
        <v>1.9863729597058251</v>
      </c>
      <c r="L300" s="92">
        <v>0.5</v>
      </c>
      <c r="M300" s="5">
        <v>0</v>
      </c>
      <c r="N300" s="5">
        <v>1.0066512934380001</v>
      </c>
      <c r="O300" s="5">
        <v>0</v>
      </c>
      <c r="P300" s="5">
        <v>0</v>
      </c>
      <c r="Q300" s="47">
        <v>0</v>
      </c>
      <c r="R300" s="5">
        <v>0</v>
      </c>
      <c r="S300" s="5">
        <v>2.147430226709</v>
      </c>
      <c r="T300" s="5">
        <v>0</v>
      </c>
      <c r="U300" s="5">
        <v>0</v>
      </c>
      <c r="V300" s="47">
        <v>0</v>
      </c>
      <c r="W300" s="5">
        <v>0</v>
      </c>
      <c r="X300" s="5">
        <v>3.1540815201469998</v>
      </c>
      <c r="Y300" s="5">
        <v>0</v>
      </c>
      <c r="Z300" s="5">
        <v>0</v>
      </c>
      <c r="AA300" s="47">
        <v>0</v>
      </c>
    </row>
    <row r="301" spans="1:27">
      <c r="A301" s="1" t="s">
        <v>1226</v>
      </c>
      <c r="B301" s="1" t="s">
        <v>1227</v>
      </c>
      <c r="C301" s="1" t="s">
        <v>1228</v>
      </c>
      <c r="D301" s="1" t="s">
        <v>53</v>
      </c>
      <c r="E301" s="44" t="s">
        <v>1229</v>
      </c>
      <c r="F301" s="55">
        <v>0.4</v>
      </c>
      <c r="G301" s="5">
        <v>5.0317335073599994</v>
      </c>
      <c r="H301" s="5">
        <v>1.6755495587889999</v>
      </c>
      <c r="I301" s="5">
        <v>3.3561839485709997</v>
      </c>
      <c r="J301" s="5">
        <v>-14.065381226865743</v>
      </c>
      <c r="K301" s="5">
        <v>3.104470152428175</v>
      </c>
      <c r="L301" s="92">
        <v>0.5</v>
      </c>
      <c r="M301" s="5">
        <v>0</v>
      </c>
      <c r="N301" s="5">
        <v>1.6755495587889999</v>
      </c>
      <c r="O301" s="5">
        <v>0</v>
      </c>
      <c r="P301" s="5">
        <v>0</v>
      </c>
      <c r="Q301" s="47">
        <v>0</v>
      </c>
      <c r="R301" s="5">
        <v>0</v>
      </c>
      <c r="S301" s="5">
        <v>3.3561839485709997</v>
      </c>
      <c r="T301" s="5">
        <v>0</v>
      </c>
      <c r="U301" s="5">
        <v>0</v>
      </c>
      <c r="V301" s="47">
        <v>0</v>
      </c>
      <c r="W301" s="5">
        <v>0</v>
      </c>
      <c r="X301" s="5">
        <v>5.0317335073599994</v>
      </c>
      <c r="Y301" s="5">
        <v>0</v>
      </c>
      <c r="Z301" s="5">
        <v>0</v>
      </c>
      <c r="AA301" s="47">
        <v>0</v>
      </c>
    </row>
    <row r="302" spans="1:27">
      <c r="A302" s="1" t="s">
        <v>1230</v>
      </c>
      <c r="B302" s="1" t="s">
        <v>1231</v>
      </c>
      <c r="C302" s="1" t="s">
        <v>1232</v>
      </c>
      <c r="D302" s="1" t="s">
        <v>53</v>
      </c>
      <c r="E302" s="44" t="s">
        <v>1233</v>
      </c>
      <c r="F302" s="55">
        <v>0.4</v>
      </c>
      <c r="G302" s="5">
        <v>3.2922167179940001</v>
      </c>
      <c r="H302" s="5">
        <v>1.1435124128759999</v>
      </c>
      <c r="I302" s="5">
        <v>2.1487043051180001</v>
      </c>
      <c r="J302" s="5">
        <v>-5.8709439050564498</v>
      </c>
      <c r="K302" s="5">
        <v>1.9875514822341502</v>
      </c>
      <c r="L302" s="92">
        <v>0.5</v>
      </c>
      <c r="M302" s="5">
        <v>0</v>
      </c>
      <c r="N302" s="5">
        <v>1.1435124128759999</v>
      </c>
      <c r="O302" s="5">
        <v>0</v>
      </c>
      <c r="P302" s="5">
        <v>0</v>
      </c>
      <c r="Q302" s="47">
        <v>0</v>
      </c>
      <c r="R302" s="5">
        <v>0</v>
      </c>
      <c r="S302" s="5">
        <v>2.1487043051180001</v>
      </c>
      <c r="T302" s="5">
        <v>0</v>
      </c>
      <c r="U302" s="5">
        <v>0</v>
      </c>
      <c r="V302" s="47">
        <v>0</v>
      </c>
      <c r="W302" s="5">
        <v>0</v>
      </c>
      <c r="X302" s="5">
        <v>3.2922167179940001</v>
      </c>
      <c r="Y302" s="5">
        <v>0</v>
      </c>
      <c r="Z302" s="5">
        <v>0</v>
      </c>
      <c r="AA302" s="47">
        <v>0</v>
      </c>
    </row>
    <row r="303" spans="1:27">
      <c r="A303" s="1" t="s">
        <v>1234</v>
      </c>
      <c r="B303" s="1" t="s">
        <v>1235</v>
      </c>
      <c r="C303" s="1" t="s">
        <v>1236</v>
      </c>
      <c r="D303" s="1" t="s">
        <v>103</v>
      </c>
      <c r="E303" s="44" t="s">
        <v>1237</v>
      </c>
      <c r="F303" s="55">
        <v>0.49</v>
      </c>
      <c r="G303" s="5">
        <v>77.246170329408002</v>
      </c>
      <c r="H303" s="5">
        <v>31.980637744235</v>
      </c>
      <c r="I303" s="5">
        <v>45.265532585172998</v>
      </c>
      <c r="J303" s="5">
        <v>30.251705843829892</v>
      </c>
      <c r="K303" s="5">
        <v>41.870617641285023</v>
      </c>
      <c r="L303" s="92">
        <v>0</v>
      </c>
      <c r="M303" s="5">
        <v>28.817177975055003</v>
      </c>
      <c r="N303" s="5">
        <v>3.1634597691799997</v>
      </c>
      <c r="O303" s="5">
        <v>0</v>
      </c>
      <c r="P303" s="5">
        <v>0</v>
      </c>
      <c r="Q303" s="47">
        <v>0</v>
      </c>
      <c r="R303" s="5">
        <v>39.413016149907996</v>
      </c>
      <c r="S303" s="5">
        <v>5.8525164352649997</v>
      </c>
      <c r="T303" s="5">
        <v>0</v>
      </c>
      <c r="U303" s="5">
        <v>0</v>
      </c>
      <c r="V303" s="47">
        <v>0</v>
      </c>
      <c r="W303" s="5">
        <v>68.230194124962992</v>
      </c>
      <c r="X303" s="5">
        <v>9.0159762044449998</v>
      </c>
      <c r="Y303" s="5">
        <v>0</v>
      </c>
      <c r="Z303" s="5">
        <v>0</v>
      </c>
      <c r="AA303" s="47">
        <v>0</v>
      </c>
    </row>
    <row r="304" spans="1:27">
      <c r="A304" s="1" t="s">
        <v>1238</v>
      </c>
      <c r="B304" s="1" t="s">
        <v>1239</v>
      </c>
      <c r="C304" s="1" t="s">
        <v>1240</v>
      </c>
      <c r="D304" s="1" t="s">
        <v>866</v>
      </c>
      <c r="E304" s="44" t="s">
        <v>1241</v>
      </c>
      <c r="F304" s="55">
        <v>0.01</v>
      </c>
      <c r="G304" s="5">
        <v>27.111483523791001</v>
      </c>
      <c r="H304" s="5">
        <v>12.766507600100999</v>
      </c>
      <c r="I304" s="5">
        <v>14.344975923690001</v>
      </c>
      <c r="J304" s="5">
        <v>10.111275672742201</v>
      </c>
      <c r="K304" s="5">
        <v>13.269102729413252</v>
      </c>
      <c r="L304" s="92">
        <v>0</v>
      </c>
      <c r="M304" s="5">
        <v>0</v>
      </c>
      <c r="N304" s="5">
        <v>0</v>
      </c>
      <c r="O304" s="5">
        <v>12.766507600100999</v>
      </c>
      <c r="P304" s="5">
        <v>0</v>
      </c>
      <c r="Q304" s="47">
        <v>0</v>
      </c>
      <c r="R304" s="5">
        <v>0</v>
      </c>
      <c r="S304" s="5">
        <v>0</v>
      </c>
      <c r="T304" s="5">
        <v>14.344975923690001</v>
      </c>
      <c r="U304" s="5">
        <v>0</v>
      </c>
      <c r="V304" s="47">
        <v>0</v>
      </c>
      <c r="W304" s="5">
        <v>0</v>
      </c>
      <c r="X304" s="5">
        <v>0</v>
      </c>
      <c r="Y304" s="5">
        <v>27.111483523791001</v>
      </c>
      <c r="Z304" s="5">
        <v>0</v>
      </c>
      <c r="AA304" s="47">
        <v>0</v>
      </c>
    </row>
    <row r="305" spans="1:27">
      <c r="A305" s="1" t="s">
        <v>1242</v>
      </c>
      <c r="B305" s="1" t="s">
        <v>1243</v>
      </c>
      <c r="C305" s="1" t="s">
        <v>1244</v>
      </c>
      <c r="D305" s="1" t="s">
        <v>124</v>
      </c>
      <c r="E305" s="44" t="s">
        <v>1245</v>
      </c>
      <c r="F305" s="55">
        <v>0.49</v>
      </c>
      <c r="G305" s="5">
        <v>83.198542708814998</v>
      </c>
      <c r="H305" s="5">
        <v>32.538934737851001</v>
      </c>
      <c r="I305" s="5">
        <v>50.659607970963997</v>
      </c>
      <c r="J305" s="5">
        <v>1.6225404474233165</v>
      </c>
      <c r="K305" s="5">
        <v>46.860137373141697</v>
      </c>
      <c r="L305" s="92">
        <v>0</v>
      </c>
      <c r="M305" s="5">
        <v>28.041741328768001</v>
      </c>
      <c r="N305" s="5">
        <v>4.4971934090830006</v>
      </c>
      <c r="O305" s="5">
        <v>0</v>
      </c>
      <c r="P305" s="5">
        <v>0</v>
      </c>
      <c r="Q305" s="47">
        <v>0</v>
      </c>
      <c r="R305" s="5">
        <v>41.538700938120996</v>
      </c>
      <c r="S305" s="5">
        <v>9.1209070328430002</v>
      </c>
      <c r="T305" s="5">
        <v>0</v>
      </c>
      <c r="U305" s="5">
        <v>0</v>
      </c>
      <c r="V305" s="47">
        <v>0</v>
      </c>
      <c r="W305" s="5">
        <v>69.580442266888994</v>
      </c>
      <c r="X305" s="5">
        <v>13.618100441926</v>
      </c>
      <c r="Y305" s="5">
        <v>0</v>
      </c>
      <c r="Z305" s="5">
        <v>0</v>
      </c>
      <c r="AA305" s="47">
        <v>0</v>
      </c>
    </row>
    <row r="306" spans="1:27">
      <c r="A306" s="1" t="s">
        <v>1246</v>
      </c>
      <c r="B306" s="1" t="s">
        <v>1247</v>
      </c>
      <c r="C306" s="1" t="s">
        <v>1248</v>
      </c>
      <c r="D306" s="1" t="s">
        <v>124</v>
      </c>
      <c r="E306" s="44" t="s">
        <v>1249</v>
      </c>
      <c r="F306" s="55">
        <v>0.49</v>
      </c>
      <c r="G306" s="5">
        <v>53.638942116860996</v>
      </c>
      <c r="H306" s="5">
        <v>21.337974987928</v>
      </c>
      <c r="I306" s="5">
        <v>32.300967128932996</v>
      </c>
      <c r="J306" s="5">
        <v>9.5274756160633505</v>
      </c>
      <c r="K306" s="5">
        <v>29.878394594263021</v>
      </c>
      <c r="L306" s="92">
        <v>0</v>
      </c>
      <c r="M306" s="5">
        <v>18.889872394104</v>
      </c>
      <c r="N306" s="5">
        <v>2.4481025938240002</v>
      </c>
      <c r="O306" s="5">
        <v>0</v>
      </c>
      <c r="P306" s="5">
        <v>0</v>
      </c>
      <c r="Q306" s="47">
        <v>0</v>
      </c>
      <c r="R306" s="5">
        <v>27.188138175355</v>
      </c>
      <c r="S306" s="5">
        <v>5.112828953578</v>
      </c>
      <c r="T306" s="5">
        <v>0</v>
      </c>
      <c r="U306" s="5">
        <v>0</v>
      </c>
      <c r="V306" s="47">
        <v>0</v>
      </c>
      <c r="W306" s="5">
        <v>46.078010569458996</v>
      </c>
      <c r="X306" s="5">
        <v>7.5609315474020002</v>
      </c>
      <c r="Y306" s="5">
        <v>0</v>
      </c>
      <c r="Z306" s="5">
        <v>0</v>
      </c>
      <c r="AA306" s="47">
        <v>0</v>
      </c>
    </row>
    <row r="307" spans="1:27">
      <c r="A307" s="1" t="s">
        <v>1250</v>
      </c>
      <c r="B307" s="1" t="s">
        <v>1251</v>
      </c>
      <c r="C307" s="1" t="s">
        <v>1252</v>
      </c>
      <c r="D307" s="1" t="s">
        <v>270</v>
      </c>
      <c r="E307" s="44" t="s">
        <v>1253</v>
      </c>
      <c r="F307" s="55">
        <v>0.3</v>
      </c>
      <c r="G307" s="5">
        <v>179.52125418561999</v>
      </c>
      <c r="H307" s="5">
        <v>73.479778812673999</v>
      </c>
      <c r="I307" s="5">
        <v>106.041475372946</v>
      </c>
      <c r="J307" s="5">
        <v>45.339358260103147</v>
      </c>
      <c r="K307" s="5">
        <v>98.088364719975047</v>
      </c>
      <c r="L307" s="92">
        <v>0</v>
      </c>
      <c r="M307" s="5">
        <v>57.938643114394999</v>
      </c>
      <c r="N307" s="5">
        <v>15.541135698279001</v>
      </c>
      <c r="O307" s="5">
        <v>0</v>
      </c>
      <c r="P307" s="5">
        <v>0</v>
      </c>
      <c r="Q307" s="47">
        <v>0</v>
      </c>
      <c r="R307" s="5">
        <v>78.884975196412995</v>
      </c>
      <c r="S307" s="5">
        <v>27.156500176532997</v>
      </c>
      <c r="T307" s="5">
        <v>0</v>
      </c>
      <c r="U307" s="5">
        <v>0</v>
      </c>
      <c r="V307" s="47">
        <v>0</v>
      </c>
      <c r="W307" s="5">
        <v>136.823618310808</v>
      </c>
      <c r="X307" s="5">
        <v>42.697635874812001</v>
      </c>
      <c r="Y307" s="5">
        <v>0</v>
      </c>
      <c r="Z307" s="5">
        <v>0</v>
      </c>
      <c r="AA307" s="47">
        <v>0</v>
      </c>
    </row>
    <row r="308" spans="1:27">
      <c r="A308" s="1" t="s">
        <v>1254</v>
      </c>
      <c r="B308" s="1" t="s">
        <v>1255</v>
      </c>
      <c r="C308" s="1" t="s">
        <v>1256</v>
      </c>
      <c r="D308" s="1" t="s">
        <v>53</v>
      </c>
      <c r="E308" s="44" t="s">
        <v>1257</v>
      </c>
      <c r="F308" s="55">
        <v>0.4</v>
      </c>
      <c r="G308" s="5">
        <v>2.3455169275300003</v>
      </c>
      <c r="H308" s="5">
        <v>0.58024775055200006</v>
      </c>
      <c r="I308" s="5">
        <v>1.765269176978</v>
      </c>
      <c r="J308" s="5">
        <v>-14.214615324153749</v>
      </c>
      <c r="K308" s="5">
        <v>1.6328739887046502</v>
      </c>
      <c r="L308" s="92">
        <v>0.5</v>
      </c>
      <c r="M308" s="5">
        <v>0</v>
      </c>
      <c r="N308" s="5">
        <v>0.58024775055200006</v>
      </c>
      <c r="O308" s="5">
        <v>0</v>
      </c>
      <c r="P308" s="5">
        <v>0</v>
      </c>
      <c r="Q308" s="47">
        <v>0</v>
      </c>
      <c r="R308" s="5">
        <v>0</v>
      </c>
      <c r="S308" s="5">
        <v>1.765269176978</v>
      </c>
      <c r="T308" s="5">
        <v>0</v>
      </c>
      <c r="U308" s="5">
        <v>0</v>
      </c>
      <c r="V308" s="47">
        <v>0</v>
      </c>
      <c r="W308" s="5">
        <v>0</v>
      </c>
      <c r="X308" s="5">
        <v>2.3455169275300003</v>
      </c>
      <c r="Y308" s="5">
        <v>0</v>
      </c>
      <c r="Z308" s="5">
        <v>0</v>
      </c>
      <c r="AA308" s="47">
        <v>0</v>
      </c>
    </row>
    <row r="309" spans="1:27">
      <c r="A309" s="1" t="s">
        <v>1258</v>
      </c>
      <c r="B309" s="1" t="s">
        <v>1259</v>
      </c>
      <c r="C309" s="1" t="s">
        <v>1260</v>
      </c>
      <c r="D309" s="1" t="s">
        <v>53</v>
      </c>
      <c r="E309" s="44" t="s">
        <v>1261</v>
      </c>
      <c r="F309" s="55">
        <v>0.4</v>
      </c>
      <c r="G309" s="5">
        <v>3.3092602106029996</v>
      </c>
      <c r="H309" s="5">
        <v>0.99836975539700001</v>
      </c>
      <c r="I309" s="5">
        <v>2.3108904552059997</v>
      </c>
      <c r="J309" s="5">
        <v>-23.708336057681731</v>
      </c>
      <c r="K309" s="5">
        <v>2.13757367106555</v>
      </c>
      <c r="L309" s="92">
        <v>0.5</v>
      </c>
      <c r="M309" s="5">
        <v>0</v>
      </c>
      <c r="N309" s="5">
        <v>0.99836975539700001</v>
      </c>
      <c r="O309" s="5">
        <v>0</v>
      </c>
      <c r="P309" s="5">
        <v>0</v>
      </c>
      <c r="Q309" s="47">
        <v>0</v>
      </c>
      <c r="R309" s="5">
        <v>0</v>
      </c>
      <c r="S309" s="5">
        <v>2.3108904552059997</v>
      </c>
      <c r="T309" s="5">
        <v>0</v>
      </c>
      <c r="U309" s="5">
        <v>0</v>
      </c>
      <c r="V309" s="47">
        <v>0</v>
      </c>
      <c r="W309" s="5">
        <v>0</v>
      </c>
      <c r="X309" s="5">
        <v>3.3092602106029996</v>
      </c>
      <c r="Y309" s="5">
        <v>0</v>
      </c>
      <c r="Z309" s="5">
        <v>0</v>
      </c>
      <c r="AA309" s="47">
        <v>0</v>
      </c>
    </row>
    <row r="310" spans="1:27">
      <c r="A310" s="1" t="s">
        <v>1698</v>
      </c>
      <c r="B310" s="1" t="s">
        <v>1699</v>
      </c>
      <c r="C310" s="1" t="s">
        <v>1700</v>
      </c>
      <c r="D310" s="1" t="s">
        <v>53</v>
      </c>
      <c r="E310" s="44" t="s">
        <v>1701</v>
      </c>
      <c r="F310" s="55">
        <v>0.4</v>
      </c>
      <c r="G310" s="5">
        <v>3.4466774522529997</v>
      </c>
      <c r="H310" s="5">
        <v>1.1407434197780002</v>
      </c>
      <c r="I310" s="5">
        <v>2.3059340324749997</v>
      </c>
      <c r="J310" s="5">
        <v>-16.048735791812625</v>
      </c>
      <c r="K310" s="5">
        <v>2.1329889800393746</v>
      </c>
      <c r="L310" s="92">
        <v>0.5</v>
      </c>
      <c r="M310" s="5">
        <v>0</v>
      </c>
      <c r="N310" s="5">
        <v>1.1407434197780002</v>
      </c>
      <c r="O310" s="5">
        <v>0</v>
      </c>
      <c r="P310" s="5">
        <v>0</v>
      </c>
      <c r="Q310" s="47">
        <v>0</v>
      </c>
      <c r="R310" s="5">
        <v>0</v>
      </c>
      <c r="S310" s="5">
        <v>2.3059340324749997</v>
      </c>
      <c r="T310" s="5">
        <v>0</v>
      </c>
      <c r="U310" s="5">
        <v>0</v>
      </c>
      <c r="V310" s="47">
        <v>0</v>
      </c>
      <c r="W310" s="5">
        <v>0</v>
      </c>
      <c r="X310" s="5">
        <v>3.4466774522529997</v>
      </c>
      <c r="Y310" s="5">
        <v>0</v>
      </c>
      <c r="Z310" s="5">
        <v>0</v>
      </c>
      <c r="AA310" s="47">
        <v>0</v>
      </c>
    </row>
    <row r="311" spans="1:27">
      <c r="A311" s="1" t="s">
        <v>1262</v>
      </c>
      <c r="B311" s="1" t="s">
        <v>1263</v>
      </c>
      <c r="C311" s="1" t="s">
        <v>1264</v>
      </c>
      <c r="D311" s="1" t="s">
        <v>103</v>
      </c>
      <c r="E311" s="44" t="s">
        <v>1265</v>
      </c>
      <c r="F311" s="55">
        <v>0.49</v>
      </c>
      <c r="G311" s="5">
        <v>70.357749376095001</v>
      </c>
      <c r="H311" s="5">
        <v>28.057499155710001</v>
      </c>
      <c r="I311" s="5">
        <v>42.300250220385003</v>
      </c>
      <c r="J311" s="5">
        <v>18.146576024376799</v>
      </c>
      <c r="K311" s="5">
        <v>39.127731453856128</v>
      </c>
      <c r="L311" s="92">
        <v>0</v>
      </c>
      <c r="M311" s="5">
        <v>25.100770468827999</v>
      </c>
      <c r="N311" s="5">
        <v>2.9567286868819997</v>
      </c>
      <c r="O311" s="5">
        <v>0</v>
      </c>
      <c r="P311" s="5">
        <v>0</v>
      </c>
      <c r="Q311" s="47">
        <v>0</v>
      </c>
      <c r="R311" s="5">
        <v>36.479621245711002</v>
      </c>
      <c r="S311" s="5">
        <v>5.8206289746740003</v>
      </c>
      <c r="T311" s="5">
        <v>0</v>
      </c>
      <c r="U311" s="5">
        <v>0</v>
      </c>
      <c r="V311" s="47">
        <v>0</v>
      </c>
      <c r="W311" s="5">
        <v>61.580391714539005</v>
      </c>
      <c r="X311" s="5">
        <v>8.7773576615559996</v>
      </c>
      <c r="Y311" s="5">
        <v>0</v>
      </c>
      <c r="Z311" s="5">
        <v>0</v>
      </c>
      <c r="AA311" s="47">
        <v>0</v>
      </c>
    </row>
    <row r="312" spans="1:27">
      <c r="A312" s="1" t="s">
        <v>1266</v>
      </c>
      <c r="B312" s="1" t="s">
        <v>1267</v>
      </c>
      <c r="C312" s="1" t="s">
        <v>1268</v>
      </c>
      <c r="D312" s="1" t="s">
        <v>53</v>
      </c>
      <c r="E312" s="44" t="s">
        <v>1269</v>
      </c>
      <c r="F312" s="55">
        <v>0.4</v>
      </c>
      <c r="G312" s="5">
        <v>3.8732740989259997</v>
      </c>
      <c r="H312" s="5">
        <v>1.2884093632</v>
      </c>
      <c r="I312" s="5">
        <v>2.5848647357259997</v>
      </c>
      <c r="J312" s="5">
        <v>-14.493676632846126</v>
      </c>
      <c r="K312" s="5">
        <v>2.3909998805465498</v>
      </c>
      <c r="L312" s="92">
        <v>0.5</v>
      </c>
      <c r="M312" s="5">
        <v>0</v>
      </c>
      <c r="N312" s="5">
        <v>1.2884093632</v>
      </c>
      <c r="O312" s="5">
        <v>0</v>
      </c>
      <c r="P312" s="5">
        <v>0</v>
      </c>
      <c r="Q312" s="47">
        <v>0</v>
      </c>
      <c r="R312" s="5">
        <v>0</v>
      </c>
      <c r="S312" s="5">
        <v>2.5848647357259997</v>
      </c>
      <c r="T312" s="5">
        <v>0</v>
      </c>
      <c r="U312" s="5">
        <v>0</v>
      </c>
      <c r="V312" s="47">
        <v>0</v>
      </c>
      <c r="W312" s="5">
        <v>0</v>
      </c>
      <c r="X312" s="5">
        <v>3.8732740989259997</v>
      </c>
      <c r="Y312" s="5">
        <v>0</v>
      </c>
      <c r="Z312" s="5">
        <v>0</v>
      </c>
      <c r="AA312" s="47">
        <v>0</v>
      </c>
    </row>
    <row r="313" spans="1:27">
      <c r="A313" s="1" t="s">
        <v>1270</v>
      </c>
      <c r="B313" s="1" t="s">
        <v>1271</v>
      </c>
      <c r="C313" s="1" t="s">
        <v>1272</v>
      </c>
      <c r="D313" s="1" t="s">
        <v>237</v>
      </c>
      <c r="E313" s="44" t="s">
        <v>1273</v>
      </c>
      <c r="F313" s="55">
        <v>0.09</v>
      </c>
      <c r="G313" s="5">
        <v>156.87606218771901</v>
      </c>
      <c r="H313" s="5">
        <v>64.266804040891998</v>
      </c>
      <c r="I313" s="5">
        <v>92.609258146827003</v>
      </c>
      <c r="J313" s="5">
        <v>68.665546612528885</v>
      </c>
      <c r="K313" s="5">
        <v>85.663563785814986</v>
      </c>
      <c r="L313" s="92">
        <v>0</v>
      </c>
      <c r="M313" s="5">
        <v>64.266804040891998</v>
      </c>
      <c r="N313" s="5">
        <v>0</v>
      </c>
      <c r="O313" s="5">
        <v>0</v>
      </c>
      <c r="P313" s="5">
        <v>0</v>
      </c>
      <c r="Q313" s="47">
        <v>0</v>
      </c>
      <c r="R313" s="5">
        <v>92.609258146827003</v>
      </c>
      <c r="S313" s="5">
        <v>0</v>
      </c>
      <c r="T313" s="5">
        <v>0</v>
      </c>
      <c r="U313" s="5">
        <v>0</v>
      </c>
      <c r="V313" s="47">
        <v>0</v>
      </c>
      <c r="W313" s="5">
        <v>156.87606218771901</v>
      </c>
      <c r="X313" s="5">
        <v>0</v>
      </c>
      <c r="Y313" s="5">
        <v>0</v>
      </c>
      <c r="Z313" s="5">
        <v>0</v>
      </c>
      <c r="AA313" s="47">
        <v>0</v>
      </c>
    </row>
    <row r="314" spans="1:27">
      <c r="A314" s="1" t="s">
        <v>1702</v>
      </c>
      <c r="B314" s="1" t="s">
        <v>1703</v>
      </c>
      <c r="C314" s="1" t="s">
        <v>1704</v>
      </c>
      <c r="D314" s="1" t="s">
        <v>79</v>
      </c>
      <c r="E314" s="44" t="s">
        <v>1705</v>
      </c>
      <c r="F314" s="55">
        <v>0.01</v>
      </c>
      <c r="G314" s="5">
        <v>16.845596251810001</v>
      </c>
      <c r="H314" s="5">
        <v>8.0426510731949996</v>
      </c>
      <c r="I314" s="5">
        <v>8.8029451786149995</v>
      </c>
      <c r="J314" s="5">
        <v>5.3043034615535252</v>
      </c>
      <c r="K314" s="5">
        <v>8.1427242902188741</v>
      </c>
      <c r="L314" s="92">
        <v>0</v>
      </c>
      <c r="M314" s="5">
        <v>0</v>
      </c>
      <c r="N314" s="5">
        <v>0</v>
      </c>
      <c r="O314" s="5">
        <v>8.0426510731949996</v>
      </c>
      <c r="P314" s="5">
        <v>0</v>
      </c>
      <c r="Q314" s="47">
        <v>0</v>
      </c>
      <c r="R314" s="5">
        <v>0</v>
      </c>
      <c r="S314" s="5">
        <v>0</v>
      </c>
      <c r="T314" s="5">
        <v>8.8029451786149995</v>
      </c>
      <c r="U314" s="5">
        <v>0</v>
      </c>
      <c r="V314" s="47">
        <v>0</v>
      </c>
      <c r="W314" s="5">
        <v>0</v>
      </c>
      <c r="X314" s="5">
        <v>0</v>
      </c>
      <c r="Y314" s="5">
        <v>16.845596251810001</v>
      </c>
      <c r="Z314" s="5">
        <v>0</v>
      </c>
      <c r="AA314" s="47">
        <v>0</v>
      </c>
    </row>
    <row r="315" spans="1:27">
      <c r="A315" s="1" t="s">
        <v>1277</v>
      </c>
      <c r="B315" s="1" t="s">
        <v>1278</v>
      </c>
      <c r="C315" s="1" t="s">
        <v>1279</v>
      </c>
      <c r="D315" s="1" t="s">
        <v>53</v>
      </c>
      <c r="E315" s="44" t="s">
        <v>1280</v>
      </c>
      <c r="F315" s="55">
        <v>0.4</v>
      </c>
      <c r="G315" s="5">
        <v>3.6462912427590002</v>
      </c>
      <c r="H315" s="5">
        <v>1.2462905062980001</v>
      </c>
      <c r="I315" s="5">
        <v>2.4000007364610001</v>
      </c>
      <c r="J315" s="5">
        <v>-4.7552425798210658</v>
      </c>
      <c r="K315" s="5">
        <v>2.2200006812264252</v>
      </c>
      <c r="L315" s="92">
        <v>0.5</v>
      </c>
      <c r="M315" s="5">
        <v>0</v>
      </c>
      <c r="N315" s="5">
        <v>1.2462905062980001</v>
      </c>
      <c r="O315" s="5">
        <v>0</v>
      </c>
      <c r="P315" s="5">
        <v>0</v>
      </c>
      <c r="Q315" s="47">
        <v>0</v>
      </c>
      <c r="R315" s="5">
        <v>0</v>
      </c>
      <c r="S315" s="5">
        <v>2.4000007364610001</v>
      </c>
      <c r="T315" s="5">
        <v>0</v>
      </c>
      <c r="U315" s="5">
        <v>0</v>
      </c>
      <c r="V315" s="47">
        <v>0</v>
      </c>
      <c r="W315" s="5">
        <v>0</v>
      </c>
      <c r="X315" s="5">
        <v>3.6462912427590002</v>
      </c>
      <c r="Y315" s="5">
        <v>0</v>
      </c>
      <c r="Z315" s="5">
        <v>0</v>
      </c>
      <c r="AA315" s="47">
        <v>0</v>
      </c>
    </row>
    <row r="316" spans="1:27">
      <c r="A316" s="1" t="s">
        <v>1281</v>
      </c>
      <c r="B316" s="1" t="s">
        <v>1282</v>
      </c>
      <c r="C316" s="1" t="s">
        <v>1283</v>
      </c>
      <c r="D316" s="1" t="s">
        <v>53</v>
      </c>
      <c r="E316" s="44" t="s">
        <v>1284</v>
      </c>
      <c r="F316" s="55">
        <v>0.4</v>
      </c>
      <c r="G316" s="5">
        <v>3.5900890565320003</v>
      </c>
      <c r="H316" s="5">
        <v>1.2358359841509998</v>
      </c>
      <c r="I316" s="5">
        <v>2.3542530723810002</v>
      </c>
      <c r="J316" s="5">
        <v>-16.373442513255117</v>
      </c>
      <c r="K316" s="5">
        <v>2.1776840919524254</v>
      </c>
      <c r="L316" s="92">
        <v>0.5</v>
      </c>
      <c r="M316" s="5">
        <v>0</v>
      </c>
      <c r="N316" s="5">
        <v>1.2358359841509998</v>
      </c>
      <c r="O316" s="5">
        <v>0</v>
      </c>
      <c r="P316" s="5">
        <v>0</v>
      </c>
      <c r="Q316" s="47">
        <v>0</v>
      </c>
      <c r="R316" s="5">
        <v>0</v>
      </c>
      <c r="S316" s="5">
        <v>2.3542530723810002</v>
      </c>
      <c r="T316" s="5">
        <v>0</v>
      </c>
      <c r="U316" s="5">
        <v>0</v>
      </c>
      <c r="V316" s="47">
        <v>0</v>
      </c>
      <c r="W316" s="5">
        <v>0</v>
      </c>
      <c r="X316" s="5">
        <v>3.5900890565320003</v>
      </c>
      <c r="Y316" s="5">
        <v>0</v>
      </c>
      <c r="Z316" s="5">
        <v>0</v>
      </c>
      <c r="AA316" s="47">
        <v>0</v>
      </c>
    </row>
    <row r="317" spans="1:27">
      <c r="A317" s="1" t="s">
        <v>1285</v>
      </c>
      <c r="B317" s="1" t="s">
        <v>1286</v>
      </c>
      <c r="C317" s="1" t="s">
        <v>1287</v>
      </c>
      <c r="D317" s="1" t="s">
        <v>103</v>
      </c>
      <c r="E317" s="44" t="s">
        <v>1288</v>
      </c>
      <c r="F317" s="55">
        <v>0.49</v>
      </c>
      <c r="G317" s="5">
        <v>72.141057959440005</v>
      </c>
      <c r="H317" s="5">
        <v>28.289482959900997</v>
      </c>
      <c r="I317" s="5">
        <v>43.851574999539004</v>
      </c>
      <c r="J317" s="5">
        <v>-1.710746639468075</v>
      </c>
      <c r="K317" s="5">
        <v>40.562706874573578</v>
      </c>
      <c r="L317" s="92">
        <v>3.7546999999999997E-2</v>
      </c>
      <c r="M317" s="5">
        <v>25.202493113027</v>
      </c>
      <c r="N317" s="5">
        <v>3.0869898468740002</v>
      </c>
      <c r="O317" s="5">
        <v>0</v>
      </c>
      <c r="P317" s="5">
        <v>0</v>
      </c>
      <c r="Q317" s="47">
        <v>0</v>
      </c>
      <c r="R317" s="5">
        <v>37.036269746582001</v>
      </c>
      <c r="S317" s="5">
        <v>6.8153052529570006</v>
      </c>
      <c r="T317" s="5">
        <v>0</v>
      </c>
      <c r="U317" s="5">
        <v>0</v>
      </c>
      <c r="V317" s="47">
        <v>0</v>
      </c>
      <c r="W317" s="5">
        <v>62.238762859608997</v>
      </c>
      <c r="X317" s="5">
        <v>9.9022950998310009</v>
      </c>
      <c r="Y317" s="5">
        <v>0</v>
      </c>
      <c r="Z317" s="5">
        <v>0</v>
      </c>
      <c r="AA317" s="47">
        <v>0</v>
      </c>
    </row>
    <row r="318" spans="1:27">
      <c r="A318" s="1" t="s">
        <v>1289</v>
      </c>
      <c r="B318" s="1" t="s">
        <v>1290</v>
      </c>
      <c r="C318" s="1" t="s">
        <v>1291</v>
      </c>
      <c r="D318" s="1" t="s">
        <v>124</v>
      </c>
      <c r="E318" s="44" t="s">
        <v>1292</v>
      </c>
      <c r="F318" s="55">
        <v>0.49</v>
      </c>
      <c r="G318" s="5">
        <v>58.265333041222995</v>
      </c>
      <c r="H318" s="5">
        <v>21.959902066307002</v>
      </c>
      <c r="I318" s="5">
        <v>36.305430974915993</v>
      </c>
      <c r="J318" s="5">
        <v>-2.5165202513960669</v>
      </c>
      <c r="K318" s="5">
        <v>33.582523651797295</v>
      </c>
      <c r="L318" s="92">
        <v>6.4822000000000005E-2</v>
      </c>
      <c r="M318" s="5">
        <v>19.283638445110999</v>
      </c>
      <c r="N318" s="5">
        <v>2.676263621196</v>
      </c>
      <c r="O318" s="5">
        <v>0</v>
      </c>
      <c r="P318" s="5">
        <v>0</v>
      </c>
      <c r="Q318" s="47">
        <v>0</v>
      </c>
      <c r="R318" s="5">
        <v>30.457027558949999</v>
      </c>
      <c r="S318" s="5">
        <v>5.8484034159660006</v>
      </c>
      <c r="T318" s="5">
        <v>0</v>
      </c>
      <c r="U318" s="5">
        <v>0</v>
      </c>
      <c r="V318" s="47">
        <v>0</v>
      </c>
      <c r="W318" s="5">
        <v>49.740666004060998</v>
      </c>
      <c r="X318" s="5">
        <v>8.5246670371620006</v>
      </c>
      <c r="Y318" s="5">
        <v>0</v>
      </c>
      <c r="Z318" s="5">
        <v>0</v>
      </c>
      <c r="AA318" s="47">
        <v>0</v>
      </c>
    </row>
    <row r="319" spans="1:27">
      <c r="A319" s="1" t="s">
        <v>1293</v>
      </c>
      <c r="B319" s="1" t="s">
        <v>1294</v>
      </c>
      <c r="C319" s="1" t="s">
        <v>1295</v>
      </c>
      <c r="D319" s="1" t="s">
        <v>124</v>
      </c>
      <c r="E319" s="44" t="s">
        <v>1296</v>
      </c>
      <c r="F319" s="55">
        <v>0.49</v>
      </c>
      <c r="G319" s="5">
        <v>115.23234259917001</v>
      </c>
      <c r="H319" s="5">
        <v>48.544935325114004</v>
      </c>
      <c r="I319" s="5">
        <v>66.687407274056</v>
      </c>
      <c r="J319" s="5">
        <v>25.614183265371064</v>
      </c>
      <c r="K319" s="5">
        <v>61.685851728501802</v>
      </c>
      <c r="L319" s="92">
        <v>0</v>
      </c>
      <c r="M319" s="5">
        <v>43.459750363250002</v>
      </c>
      <c r="N319" s="5">
        <v>5.0851849618639999</v>
      </c>
      <c r="O319" s="5">
        <v>0</v>
      </c>
      <c r="P319" s="5">
        <v>0</v>
      </c>
      <c r="Q319" s="47">
        <v>0</v>
      </c>
      <c r="R319" s="5">
        <v>57.717828332181</v>
      </c>
      <c r="S319" s="5">
        <v>8.9695789418749996</v>
      </c>
      <c r="T319" s="5">
        <v>0</v>
      </c>
      <c r="U319" s="5">
        <v>0</v>
      </c>
      <c r="V319" s="47">
        <v>0</v>
      </c>
      <c r="W319" s="5">
        <v>101.17757869543101</v>
      </c>
      <c r="X319" s="5">
        <v>14.054763903739</v>
      </c>
      <c r="Y319" s="5">
        <v>0</v>
      </c>
      <c r="Z319" s="5">
        <v>0</v>
      </c>
      <c r="AA319" s="47">
        <v>0</v>
      </c>
    </row>
    <row r="320" spans="1:27">
      <c r="A320" s="1" t="s">
        <v>1297</v>
      </c>
      <c r="B320" s="1" t="s">
        <v>1298</v>
      </c>
      <c r="C320" s="1" t="s">
        <v>1299</v>
      </c>
      <c r="D320" s="1" t="s">
        <v>53</v>
      </c>
      <c r="E320" s="44" t="s">
        <v>1300</v>
      </c>
      <c r="F320" s="55">
        <v>0.4</v>
      </c>
      <c r="G320" s="5">
        <v>3.3782125454330005</v>
      </c>
      <c r="H320" s="5">
        <v>1.1173336217000001</v>
      </c>
      <c r="I320" s="5">
        <v>2.2608789237330003</v>
      </c>
      <c r="J320" s="5">
        <v>-18.748105586107794</v>
      </c>
      <c r="K320" s="5">
        <v>2.0913130044530255</v>
      </c>
      <c r="L320" s="92">
        <v>0.5</v>
      </c>
      <c r="M320" s="5">
        <v>0</v>
      </c>
      <c r="N320" s="5">
        <v>1.1173336217000001</v>
      </c>
      <c r="O320" s="5">
        <v>0</v>
      </c>
      <c r="P320" s="5">
        <v>0</v>
      </c>
      <c r="Q320" s="47">
        <v>0</v>
      </c>
      <c r="R320" s="5">
        <v>0</v>
      </c>
      <c r="S320" s="5">
        <v>2.2608789237330003</v>
      </c>
      <c r="T320" s="5">
        <v>0</v>
      </c>
      <c r="U320" s="5">
        <v>0</v>
      </c>
      <c r="V320" s="47">
        <v>0</v>
      </c>
      <c r="W320" s="5">
        <v>0</v>
      </c>
      <c r="X320" s="5">
        <v>3.3782125454330005</v>
      </c>
      <c r="Y320" s="5">
        <v>0</v>
      </c>
      <c r="Z320" s="5">
        <v>0</v>
      </c>
      <c r="AA320" s="47">
        <v>0</v>
      </c>
    </row>
    <row r="321" spans="1:27">
      <c r="A321" s="1" t="s">
        <v>1301</v>
      </c>
      <c r="B321" s="1" t="s">
        <v>1302</v>
      </c>
      <c r="C321" s="1" t="s">
        <v>1303</v>
      </c>
      <c r="D321" s="1" t="s">
        <v>53</v>
      </c>
      <c r="E321" s="44" t="s">
        <v>1304</v>
      </c>
      <c r="F321" s="55">
        <v>0.4</v>
      </c>
      <c r="G321" s="5">
        <v>3.3139378571910001</v>
      </c>
      <c r="H321" s="5">
        <v>1.0532850199670001</v>
      </c>
      <c r="I321" s="5">
        <v>2.2606528372240002</v>
      </c>
      <c r="J321" s="5">
        <v>-7.7015858863642421</v>
      </c>
      <c r="K321" s="5">
        <v>2.0911038744322004</v>
      </c>
      <c r="L321" s="92">
        <v>0.5</v>
      </c>
      <c r="M321" s="5">
        <v>0</v>
      </c>
      <c r="N321" s="5">
        <v>1.0532850199670001</v>
      </c>
      <c r="O321" s="5">
        <v>0</v>
      </c>
      <c r="P321" s="5">
        <v>0</v>
      </c>
      <c r="Q321" s="47">
        <v>0</v>
      </c>
      <c r="R321" s="5">
        <v>0</v>
      </c>
      <c r="S321" s="5">
        <v>2.2606528372240002</v>
      </c>
      <c r="T321" s="5">
        <v>0</v>
      </c>
      <c r="U321" s="5">
        <v>0</v>
      </c>
      <c r="V321" s="47">
        <v>0</v>
      </c>
      <c r="W321" s="5">
        <v>0</v>
      </c>
      <c r="X321" s="5">
        <v>3.3139378571910001</v>
      </c>
      <c r="Y321" s="5">
        <v>0</v>
      </c>
      <c r="Z321" s="5">
        <v>0</v>
      </c>
      <c r="AA321" s="47">
        <v>0</v>
      </c>
    </row>
    <row r="322" spans="1:27">
      <c r="A322" s="1" t="s">
        <v>1305</v>
      </c>
      <c r="B322" s="1" t="s">
        <v>1306</v>
      </c>
      <c r="C322" s="1" t="s">
        <v>1307</v>
      </c>
      <c r="D322" s="1" t="s">
        <v>391</v>
      </c>
      <c r="E322" s="44" t="s">
        <v>1308</v>
      </c>
      <c r="F322" s="55">
        <v>0.1</v>
      </c>
      <c r="G322" s="5">
        <v>162.22399896265802</v>
      </c>
      <c r="H322" s="5">
        <v>68.230297971726003</v>
      </c>
      <c r="I322" s="5">
        <v>93.993700990931998</v>
      </c>
      <c r="J322" s="5">
        <v>69.56074500587016</v>
      </c>
      <c r="K322" s="5">
        <v>86.944173416612102</v>
      </c>
      <c r="L322" s="92">
        <v>0</v>
      </c>
      <c r="M322" s="5">
        <v>63.510640075955003</v>
      </c>
      <c r="N322" s="5">
        <v>0</v>
      </c>
      <c r="O322" s="5">
        <v>4.7196578957709994</v>
      </c>
      <c r="P322" s="5">
        <v>0</v>
      </c>
      <c r="Q322" s="47">
        <v>0</v>
      </c>
      <c r="R322" s="5">
        <v>88.993871291163003</v>
      </c>
      <c r="S322" s="5">
        <v>0</v>
      </c>
      <c r="T322" s="5">
        <v>4.9998296997689993</v>
      </c>
      <c r="U322" s="5">
        <v>0</v>
      </c>
      <c r="V322" s="47">
        <v>0</v>
      </c>
      <c r="W322" s="5">
        <v>152.504511367118</v>
      </c>
      <c r="X322" s="5">
        <v>0</v>
      </c>
      <c r="Y322" s="5">
        <v>9.7194875955399986</v>
      </c>
      <c r="Z322" s="5">
        <v>0</v>
      </c>
      <c r="AA322" s="47">
        <v>0</v>
      </c>
    </row>
    <row r="323" spans="1:27">
      <c r="A323" s="1" t="s">
        <v>1706</v>
      </c>
      <c r="B323" s="1" t="s">
        <v>1707</v>
      </c>
      <c r="C323" s="1" t="s">
        <v>494</v>
      </c>
      <c r="D323" s="1" t="s">
        <v>53</v>
      </c>
      <c r="E323" s="44" t="s">
        <v>1708</v>
      </c>
      <c r="F323" s="55">
        <v>0.4</v>
      </c>
      <c r="G323" s="5">
        <v>3.9406330949379997</v>
      </c>
      <c r="H323" s="5">
        <v>1.304078142464</v>
      </c>
      <c r="I323" s="5">
        <v>2.636554952474</v>
      </c>
      <c r="J323" s="5">
        <v>-17.116332418708598</v>
      </c>
      <c r="K323" s="5">
        <v>2.4388133310384501</v>
      </c>
      <c r="L323" s="92">
        <v>0.5</v>
      </c>
      <c r="M323" s="5">
        <v>0</v>
      </c>
      <c r="N323" s="5">
        <v>1.304078142464</v>
      </c>
      <c r="O323" s="5">
        <v>0</v>
      </c>
      <c r="P323" s="5">
        <v>0</v>
      </c>
      <c r="Q323" s="47">
        <v>0</v>
      </c>
      <c r="R323" s="5">
        <v>0</v>
      </c>
      <c r="S323" s="5">
        <v>2.636554952474</v>
      </c>
      <c r="T323" s="5">
        <v>0</v>
      </c>
      <c r="U323" s="5">
        <v>0</v>
      </c>
      <c r="V323" s="47">
        <v>0</v>
      </c>
      <c r="W323" s="5">
        <v>0</v>
      </c>
      <c r="X323" s="5">
        <v>3.9406330949379997</v>
      </c>
      <c r="Y323" s="5">
        <v>0</v>
      </c>
      <c r="Z323" s="5">
        <v>0</v>
      </c>
      <c r="AA323" s="47">
        <v>0</v>
      </c>
    </row>
    <row r="324" spans="1:27">
      <c r="A324" s="1" t="s">
        <v>1309</v>
      </c>
      <c r="B324" s="1" t="s">
        <v>1310</v>
      </c>
      <c r="C324" s="1" t="s">
        <v>1311</v>
      </c>
      <c r="D324" s="1" t="s">
        <v>103</v>
      </c>
      <c r="E324" s="44" t="s">
        <v>1312</v>
      </c>
      <c r="F324" s="55">
        <v>0.49</v>
      </c>
      <c r="G324" s="5">
        <v>135.81720705518998</v>
      </c>
      <c r="H324" s="5">
        <v>57.230930348793997</v>
      </c>
      <c r="I324" s="5">
        <v>78.586276706395992</v>
      </c>
      <c r="J324" s="5">
        <v>36.247201159952013</v>
      </c>
      <c r="K324" s="5">
        <v>72.692305953416295</v>
      </c>
      <c r="L324" s="92">
        <v>0</v>
      </c>
      <c r="M324" s="5">
        <v>51.281649407095998</v>
      </c>
      <c r="N324" s="5">
        <v>5.9492809416979995</v>
      </c>
      <c r="O324" s="5">
        <v>0</v>
      </c>
      <c r="P324" s="5">
        <v>0</v>
      </c>
      <c r="Q324" s="47">
        <v>0</v>
      </c>
      <c r="R324" s="5">
        <v>67.869046014405001</v>
      </c>
      <c r="S324" s="5">
        <v>10.717230691991</v>
      </c>
      <c r="T324" s="5">
        <v>0</v>
      </c>
      <c r="U324" s="5">
        <v>0</v>
      </c>
      <c r="V324" s="47">
        <v>0</v>
      </c>
      <c r="W324" s="5">
        <v>119.150695421501</v>
      </c>
      <c r="X324" s="5">
        <v>16.666511633688998</v>
      </c>
      <c r="Y324" s="5">
        <v>0</v>
      </c>
      <c r="Z324" s="5">
        <v>0</v>
      </c>
      <c r="AA324" s="47">
        <v>0</v>
      </c>
    </row>
    <row r="325" spans="1:27">
      <c r="A325" s="1" t="s">
        <v>1313</v>
      </c>
      <c r="B325" s="1" t="s">
        <v>1314</v>
      </c>
      <c r="C325" s="1" t="s">
        <v>1315</v>
      </c>
      <c r="D325" s="1" t="s">
        <v>391</v>
      </c>
      <c r="E325" s="44" t="s">
        <v>1316</v>
      </c>
      <c r="F325" s="55">
        <v>0.1</v>
      </c>
      <c r="G325" s="5">
        <v>172.43563348264598</v>
      </c>
      <c r="H325" s="5">
        <v>67.078248193986994</v>
      </c>
      <c r="I325" s="5">
        <v>105.357385288659</v>
      </c>
      <c r="J325" s="5">
        <v>59.406005118433058</v>
      </c>
      <c r="K325" s="5">
        <v>97.455581392009577</v>
      </c>
      <c r="L325" s="92">
        <v>0</v>
      </c>
      <c r="M325" s="5">
        <v>59.991179179863998</v>
      </c>
      <c r="N325" s="5">
        <v>0</v>
      </c>
      <c r="O325" s="5">
        <v>7.0870690141230002</v>
      </c>
      <c r="P325" s="5">
        <v>0</v>
      </c>
      <c r="Q325" s="47">
        <v>0</v>
      </c>
      <c r="R325" s="5">
        <v>94.675112409750994</v>
      </c>
      <c r="S325" s="5">
        <v>0</v>
      </c>
      <c r="T325" s="5">
        <v>10.682272878908002</v>
      </c>
      <c r="U325" s="5">
        <v>0</v>
      </c>
      <c r="V325" s="47">
        <v>0</v>
      </c>
      <c r="W325" s="5">
        <v>154.66629158961499</v>
      </c>
      <c r="X325" s="5">
        <v>0</v>
      </c>
      <c r="Y325" s="5">
        <v>17.769341893031001</v>
      </c>
      <c r="Z325" s="5">
        <v>0</v>
      </c>
      <c r="AA325" s="47">
        <v>0</v>
      </c>
    </row>
    <row r="326" spans="1:27">
      <c r="A326" s="1" t="s">
        <v>1317</v>
      </c>
      <c r="B326" s="1" t="s">
        <v>1318</v>
      </c>
      <c r="C326" s="1" t="s">
        <v>1319</v>
      </c>
      <c r="D326" s="1" t="s">
        <v>53</v>
      </c>
      <c r="E326" s="44" t="s">
        <v>1320</v>
      </c>
      <c r="F326" s="55">
        <v>0.4</v>
      </c>
      <c r="G326" s="5">
        <v>1.7921755070059997</v>
      </c>
      <c r="H326" s="5">
        <v>0.35681650655899999</v>
      </c>
      <c r="I326" s="5">
        <v>1.4353590004469998</v>
      </c>
      <c r="J326" s="5">
        <v>-12.288945518532008</v>
      </c>
      <c r="K326" s="5">
        <v>1.327707075413475</v>
      </c>
      <c r="L326" s="92">
        <v>0.5</v>
      </c>
      <c r="M326" s="5">
        <v>0</v>
      </c>
      <c r="N326" s="5">
        <v>0.35681650655899999</v>
      </c>
      <c r="O326" s="5">
        <v>0</v>
      </c>
      <c r="P326" s="5">
        <v>0</v>
      </c>
      <c r="Q326" s="47">
        <v>0</v>
      </c>
      <c r="R326" s="5">
        <v>0</v>
      </c>
      <c r="S326" s="5">
        <v>1.4353590004469998</v>
      </c>
      <c r="T326" s="5">
        <v>0</v>
      </c>
      <c r="U326" s="5">
        <v>0</v>
      </c>
      <c r="V326" s="47">
        <v>0</v>
      </c>
      <c r="W326" s="5">
        <v>0</v>
      </c>
      <c r="X326" s="5">
        <v>1.7921755070059997</v>
      </c>
      <c r="Y326" s="5">
        <v>0</v>
      </c>
      <c r="Z326" s="5">
        <v>0</v>
      </c>
      <c r="AA326" s="47">
        <v>0</v>
      </c>
    </row>
    <row r="327" spans="1:27">
      <c r="A327" s="1" t="s">
        <v>1321</v>
      </c>
      <c r="B327" s="1" t="s">
        <v>1322</v>
      </c>
      <c r="C327" s="1" t="s">
        <v>1323</v>
      </c>
      <c r="D327" s="1" t="s">
        <v>93</v>
      </c>
      <c r="E327" s="44" t="s">
        <v>1324</v>
      </c>
      <c r="F327" s="55">
        <v>0.3</v>
      </c>
      <c r="G327" s="5">
        <v>58.079235884078003</v>
      </c>
      <c r="H327" s="5">
        <v>24.750720197903</v>
      </c>
      <c r="I327" s="5">
        <v>33.328515686175002</v>
      </c>
      <c r="J327" s="5">
        <v>17.621568670421102</v>
      </c>
      <c r="K327" s="5">
        <v>30.828877009711878</v>
      </c>
      <c r="L327" s="92">
        <v>0</v>
      </c>
      <c r="M327" s="5">
        <v>21.817345662836001</v>
      </c>
      <c r="N327" s="5">
        <v>2.9333745350669997</v>
      </c>
      <c r="O327" s="5">
        <v>0</v>
      </c>
      <c r="P327" s="5">
        <v>0</v>
      </c>
      <c r="Q327" s="47">
        <v>0</v>
      </c>
      <c r="R327" s="5">
        <v>26.708955155485999</v>
      </c>
      <c r="S327" s="5">
        <v>6.6195605306890002</v>
      </c>
      <c r="T327" s="5">
        <v>0</v>
      </c>
      <c r="U327" s="5">
        <v>0</v>
      </c>
      <c r="V327" s="47">
        <v>0</v>
      </c>
      <c r="W327" s="5">
        <v>48.526300818321999</v>
      </c>
      <c r="X327" s="5">
        <v>9.5529350657559995</v>
      </c>
      <c r="Y327" s="5">
        <v>0</v>
      </c>
      <c r="Z327" s="5">
        <v>0</v>
      </c>
      <c r="AA327" s="47">
        <v>0</v>
      </c>
    </row>
    <row r="328" spans="1:27">
      <c r="A328" s="1" t="s">
        <v>1325</v>
      </c>
      <c r="B328" s="1" t="s">
        <v>1326</v>
      </c>
      <c r="C328" s="1" t="s">
        <v>1327</v>
      </c>
      <c r="D328" s="1" t="s">
        <v>53</v>
      </c>
      <c r="E328" s="44" t="s">
        <v>1328</v>
      </c>
      <c r="F328" s="55">
        <v>0.4</v>
      </c>
      <c r="G328" s="5">
        <v>6.0123709303530006</v>
      </c>
      <c r="H328" s="5">
        <v>2.085950642861</v>
      </c>
      <c r="I328" s="5">
        <v>3.9264202874920002</v>
      </c>
      <c r="J328" s="5">
        <v>-11.614534458068208</v>
      </c>
      <c r="K328" s="5">
        <v>3.6319387659301006</v>
      </c>
      <c r="L328" s="92">
        <v>0.5</v>
      </c>
      <c r="M328" s="5">
        <v>0</v>
      </c>
      <c r="N328" s="5">
        <v>2.085950642861</v>
      </c>
      <c r="O328" s="5">
        <v>0</v>
      </c>
      <c r="P328" s="5">
        <v>0</v>
      </c>
      <c r="Q328" s="47">
        <v>0</v>
      </c>
      <c r="R328" s="5">
        <v>0</v>
      </c>
      <c r="S328" s="5">
        <v>3.9264202874920002</v>
      </c>
      <c r="T328" s="5">
        <v>0</v>
      </c>
      <c r="U328" s="5">
        <v>0</v>
      </c>
      <c r="V328" s="47">
        <v>0</v>
      </c>
      <c r="W328" s="5">
        <v>0</v>
      </c>
      <c r="X328" s="5">
        <v>6.0123709303530006</v>
      </c>
      <c r="Y328" s="5">
        <v>0</v>
      </c>
      <c r="Z328" s="5">
        <v>0</v>
      </c>
      <c r="AA328" s="47">
        <v>0</v>
      </c>
    </row>
    <row r="329" spans="1:27">
      <c r="A329" s="1" t="s">
        <v>1329</v>
      </c>
      <c r="B329" s="1" t="s">
        <v>1330</v>
      </c>
      <c r="C329" s="1" t="s">
        <v>1331</v>
      </c>
      <c r="D329" s="1" t="s">
        <v>124</v>
      </c>
      <c r="E329" s="44" t="s">
        <v>1332</v>
      </c>
      <c r="F329" s="55">
        <v>0.49</v>
      </c>
      <c r="G329" s="5">
        <v>50.374789124952002</v>
      </c>
      <c r="H329" s="5">
        <v>20.823024517092001</v>
      </c>
      <c r="I329" s="5">
        <v>29.551764607859997</v>
      </c>
      <c r="J329" s="5">
        <v>-22.226958309177782</v>
      </c>
      <c r="K329" s="5">
        <v>27.3353822622705</v>
      </c>
      <c r="L329" s="92">
        <v>0.42926799999999998</v>
      </c>
      <c r="M329" s="5">
        <v>17.948561385579001</v>
      </c>
      <c r="N329" s="5">
        <v>2.874463131513</v>
      </c>
      <c r="O329" s="5">
        <v>0</v>
      </c>
      <c r="P329" s="5">
        <v>0</v>
      </c>
      <c r="Q329" s="47">
        <v>0</v>
      </c>
      <c r="R329" s="5">
        <v>23.519436252473</v>
      </c>
      <c r="S329" s="5">
        <v>6.0323283553870004</v>
      </c>
      <c r="T329" s="5">
        <v>0</v>
      </c>
      <c r="U329" s="5">
        <v>0</v>
      </c>
      <c r="V329" s="47">
        <v>0</v>
      </c>
      <c r="W329" s="5">
        <v>41.467997638051997</v>
      </c>
      <c r="X329" s="5">
        <v>8.9067914869000013</v>
      </c>
      <c r="Y329" s="5">
        <v>0</v>
      </c>
      <c r="Z329" s="5">
        <v>0</v>
      </c>
      <c r="AA329" s="47">
        <v>0</v>
      </c>
    </row>
    <row r="330" spans="1:27">
      <c r="A330" s="1" t="s">
        <v>1333</v>
      </c>
      <c r="B330" s="1" t="s">
        <v>1334</v>
      </c>
      <c r="C330" s="1" t="s">
        <v>1335</v>
      </c>
      <c r="D330" s="1" t="s">
        <v>103</v>
      </c>
      <c r="E330" s="44" t="s">
        <v>1336</v>
      </c>
      <c r="F330" s="55">
        <v>0.49</v>
      </c>
      <c r="G330" s="5">
        <v>86.016048957608007</v>
      </c>
      <c r="H330" s="5">
        <v>34.492916026683005</v>
      </c>
      <c r="I330" s="5">
        <v>51.523132930925001</v>
      </c>
      <c r="J330" s="5">
        <v>24.042532105656445</v>
      </c>
      <c r="K330" s="5">
        <v>47.65889796110563</v>
      </c>
      <c r="L330" s="92">
        <v>0</v>
      </c>
      <c r="M330" s="5">
        <v>30.675186393596999</v>
      </c>
      <c r="N330" s="5">
        <v>3.817729633086</v>
      </c>
      <c r="O330" s="5">
        <v>0</v>
      </c>
      <c r="P330" s="5">
        <v>0</v>
      </c>
      <c r="Q330" s="47">
        <v>0</v>
      </c>
      <c r="R330" s="5">
        <v>44.000717531212004</v>
      </c>
      <c r="S330" s="5">
        <v>7.5224153997130001</v>
      </c>
      <c r="T330" s="5">
        <v>0</v>
      </c>
      <c r="U330" s="5">
        <v>0</v>
      </c>
      <c r="V330" s="47">
        <v>0</v>
      </c>
      <c r="W330" s="5">
        <v>74.675903924809006</v>
      </c>
      <c r="X330" s="5">
        <v>11.340145032799001</v>
      </c>
      <c r="Y330" s="5">
        <v>0</v>
      </c>
      <c r="Z330" s="5">
        <v>0</v>
      </c>
      <c r="AA330" s="47">
        <v>0</v>
      </c>
    </row>
    <row r="331" spans="1:27">
      <c r="A331" s="1" t="s">
        <v>1337</v>
      </c>
      <c r="B331" s="1" t="s">
        <v>1338</v>
      </c>
      <c r="C331" s="1" t="s">
        <v>1339</v>
      </c>
      <c r="D331" s="1" t="s">
        <v>53</v>
      </c>
      <c r="E331" s="44" t="s">
        <v>1340</v>
      </c>
      <c r="F331" s="55">
        <v>0.4</v>
      </c>
      <c r="G331" s="5">
        <v>3.3497651586780002</v>
      </c>
      <c r="H331" s="5">
        <v>1.2096032946099999</v>
      </c>
      <c r="I331" s="5">
        <v>2.1401618640680002</v>
      </c>
      <c r="J331" s="5">
        <v>-10.639952173819834</v>
      </c>
      <c r="K331" s="5">
        <v>1.9796497242629003</v>
      </c>
      <c r="L331" s="92">
        <v>0.5</v>
      </c>
      <c r="M331" s="5">
        <v>0</v>
      </c>
      <c r="N331" s="5">
        <v>1.2096032946099999</v>
      </c>
      <c r="O331" s="5">
        <v>0</v>
      </c>
      <c r="P331" s="5">
        <v>0</v>
      </c>
      <c r="Q331" s="47">
        <v>0</v>
      </c>
      <c r="R331" s="5">
        <v>0</v>
      </c>
      <c r="S331" s="5">
        <v>2.1401618640680002</v>
      </c>
      <c r="T331" s="5">
        <v>0</v>
      </c>
      <c r="U331" s="5">
        <v>0</v>
      </c>
      <c r="V331" s="47">
        <v>0</v>
      </c>
      <c r="W331" s="5">
        <v>0</v>
      </c>
      <c r="X331" s="5">
        <v>3.3497651586780002</v>
      </c>
      <c r="Y331" s="5">
        <v>0</v>
      </c>
      <c r="Z331" s="5">
        <v>0</v>
      </c>
      <c r="AA331" s="47">
        <v>0</v>
      </c>
    </row>
    <row r="332" spans="1:27">
      <c r="A332" s="1" t="s">
        <v>1341</v>
      </c>
      <c r="B332" s="1" t="s">
        <v>1342</v>
      </c>
      <c r="C332" s="1" t="s">
        <v>1343</v>
      </c>
      <c r="D332" s="1" t="s">
        <v>53</v>
      </c>
      <c r="E332" s="44" t="s">
        <v>1344</v>
      </c>
      <c r="F332" s="55">
        <v>0.4</v>
      </c>
      <c r="G332" s="5">
        <v>1.8641555601419999</v>
      </c>
      <c r="H332" s="5">
        <v>0.52875613493899998</v>
      </c>
      <c r="I332" s="5">
        <v>1.3353994252029999</v>
      </c>
      <c r="J332" s="5">
        <v>-7.1012001093979</v>
      </c>
      <c r="K332" s="5">
        <v>1.235244468312775</v>
      </c>
      <c r="L332" s="92">
        <v>0.5</v>
      </c>
      <c r="M332" s="5">
        <v>0</v>
      </c>
      <c r="N332" s="5">
        <v>0.52875613493899998</v>
      </c>
      <c r="O332" s="5">
        <v>0</v>
      </c>
      <c r="P332" s="5">
        <v>0</v>
      </c>
      <c r="Q332" s="47">
        <v>0</v>
      </c>
      <c r="R332" s="5">
        <v>0</v>
      </c>
      <c r="S332" s="5">
        <v>1.3353994252029999</v>
      </c>
      <c r="T332" s="5">
        <v>0</v>
      </c>
      <c r="U332" s="5">
        <v>0</v>
      </c>
      <c r="V332" s="47">
        <v>0</v>
      </c>
      <c r="W332" s="5">
        <v>0</v>
      </c>
      <c r="X332" s="5">
        <v>1.8641555601419999</v>
      </c>
      <c r="Y332" s="5">
        <v>0</v>
      </c>
      <c r="Z332" s="5">
        <v>0</v>
      </c>
      <c r="AA332" s="47">
        <v>0</v>
      </c>
    </row>
    <row r="333" spans="1:27">
      <c r="A333" s="1" t="s">
        <v>1709</v>
      </c>
      <c r="B333" s="1" t="s">
        <v>1710</v>
      </c>
      <c r="C333" s="1" t="s">
        <v>1177</v>
      </c>
      <c r="D333" s="1" t="s">
        <v>53</v>
      </c>
      <c r="E333" s="44" t="s">
        <v>1711</v>
      </c>
      <c r="F333" s="55">
        <v>0.4</v>
      </c>
      <c r="G333" s="5">
        <v>3.7135712097130003</v>
      </c>
      <c r="H333" s="5">
        <v>1.2351367103399999</v>
      </c>
      <c r="I333" s="5">
        <v>2.4784344993730003</v>
      </c>
      <c r="J333" s="5">
        <v>-13.843420664090415</v>
      </c>
      <c r="K333" s="5">
        <v>2.2925519119200253</v>
      </c>
      <c r="L333" s="92">
        <v>0.5</v>
      </c>
      <c r="M333" s="5">
        <v>0</v>
      </c>
      <c r="N333" s="5">
        <v>1.2351367103399999</v>
      </c>
      <c r="O333" s="5">
        <v>0</v>
      </c>
      <c r="P333" s="5">
        <v>0</v>
      </c>
      <c r="Q333" s="47">
        <v>0</v>
      </c>
      <c r="R333" s="5">
        <v>0</v>
      </c>
      <c r="S333" s="5">
        <v>2.4784344993730003</v>
      </c>
      <c r="T333" s="5">
        <v>0</v>
      </c>
      <c r="U333" s="5">
        <v>0</v>
      </c>
      <c r="V333" s="47">
        <v>0</v>
      </c>
      <c r="W333" s="5">
        <v>0</v>
      </c>
      <c r="X333" s="5">
        <v>3.7135712097130003</v>
      </c>
      <c r="Y333" s="5">
        <v>0</v>
      </c>
      <c r="Z333" s="5">
        <v>0</v>
      </c>
      <c r="AA333" s="47">
        <v>0</v>
      </c>
    </row>
    <row r="334" spans="1:27">
      <c r="A334" s="1" t="s">
        <v>1345</v>
      </c>
      <c r="B334" s="1" t="s">
        <v>1346</v>
      </c>
      <c r="C334" s="1" t="s">
        <v>1347</v>
      </c>
      <c r="D334" s="1" t="s">
        <v>53</v>
      </c>
      <c r="E334" s="44" t="s">
        <v>1348</v>
      </c>
      <c r="F334" s="55">
        <v>0.4</v>
      </c>
      <c r="G334" s="5">
        <v>4.7073502302910004</v>
      </c>
      <c r="H334" s="5">
        <v>1.6014057353840001</v>
      </c>
      <c r="I334" s="5">
        <v>3.1059444949070003</v>
      </c>
      <c r="J334" s="5">
        <v>-9.4387764520198409</v>
      </c>
      <c r="K334" s="5">
        <v>2.8729986577889752</v>
      </c>
      <c r="L334" s="92">
        <v>0.5</v>
      </c>
      <c r="M334" s="5">
        <v>0</v>
      </c>
      <c r="N334" s="5">
        <v>1.6014057353840001</v>
      </c>
      <c r="O334" s="5">
        <v>0</v>
      </c>
      <c r="P334" s="5">
        <v>0</v>
      </c>
      <c r="Q334" s="47">
        <v>0</v>
      </c>
      <c r="R334" s="5">
        <v>0</v>
      </c>
      <c r="S334" s="5">
        <v>3.1059444949070003</v>
      </c>
      <c r="T334" s="5">
        <v>0</v>
      </c>
      <c r="U334" s="5">
        <v>0</v>
      </c>
      <c r="V334" s="47">
        <v>0</v>
      </c>
      <c r="W334" s="5">
        <v>0</v>
      </c>
      <c r="X334" s="5">
        <v>4.7073502302910004</v>
      </c>
      <c r="Y334" s="5">
        <v>0</v>
      </c>
      <c r="Z334" s="5">
        <v>0</v>
      </c>
      <c r="AA334" s="47">
        <v>0</v>
      </c>
    </row>
    <row r="335" spans="1:27">
      <c r="A335" s="1" t="s">
        <v>1349</v>
      </c>
      <c r="B335" s="1" t="s">
        <v>1350</v>
      </c>
      <c r="C335" s="1" t="s">
        <v>1351</v>
      </c>
      <c r="D335" s="1" t="s">
        <v>124</v>
      </c>
      <c r="E335" s="44" t="s">
        <v>1352</v>
      </c>
      <c r="F335" s="55">
        <v>0.49</v>
      </c>
      <c r="G335" s="5">
        <v>60.354115282561011</v>
      </c>
      <c r="H335" s="5">
        <v>24.899499394611002</v>
      </c>
      <c r="I335" s="5">
        <v>35.454615887950006</v>
      </c>
      <c r="J335" s="5">
        <v>2.1337445112954665</v>
      </c>
      <c r="K335" s="5">
        <v>32.795519696353757</v>
      </c>
      <c r="L335" s="92">
        <v>0</v>
      </c>
      <c r="M335" s="5">
        <v>22.512525131818002</v>
      </c>
      <c r="N335" s="5">
        <v>2.3869742627929997</v>
      </c>
      <c r="O335" s="5">
        <v>0</v>
      </c>
      <c r="P335" s="5">
        <v>0</v>
      </c>
      <c r="Q335" s="47">
        <v>0</v>
      </c>
      <c r="R335" s="5">
        <v>30.855113684684998</v>
      </c>
      <c r="S335" s="5">
        <v>4.5995022032649997</v>
      </c>
      <c r="T335" s="5">
        <v>0</v>
      </c>
      <c r="U335" s="5">
        <v>0</v>
      </c>
      <c r="V335" s="47">
        <v>0</v>
      </c>
      <c r="W335" s="5">
        <v>53.367638816503003</v>
      </c>
      <c r="X335" s="5">
        <v>6.986476466057999</v>
      </c>
      <c r="Y335" s="5">
        <v>0</v>
      </c>
      <c r="Z335" s="5">
        <v>0</v>
      </c>
      <c r="AA335" s="47">
        <v>0</v>
      </c>
    </row>
    <row r="336" spans="1:27">
      <c r="A336" s="1" t="s">
        <v>1353</v>
      </c>
      <c r="B336" s="1" t="s">
        <v>1354</v>
      </c>
      <c r="C336" s="1" t="s">
        <v>1355</v>
      </c>
      <c r="D336" s="1" t="s">
        <v>53</v>
      </c>
      <c r="E336" s="44" t="s">
        <v>1356</v>
      </c>
      <c r="F336" s="55">
        <v>0.4</v>
      </c>
      <c r="G336" s="5">
        <v>7.193685498881</v>
      </c>
      <c r="H336" s="5">
        <v>2.5638416146080001</v>
      </c>
      <c r="I336" s="5">
        <v>4.6298438842729999</v>
      </c>
      <c r="J336" s="5">
        <v>-5.333391085787234</v>
      </c>
      <c r="K336" s="5">
        <v>4.2826055929525255</v>
      </c>
      <c r="L336" s="92">
        <v>0.5</v>
      </c>
      <c r="M336" s="5">
        <v>0</v>
      </c>
      <c r="N336" s="5">
        <v>2.5638416146080001</v>
      </c>
      <c r="O336" s="5">
        <v>0</v>
      </c>
      <c r="P336" s="5">
        <v>0</v>
      </c>
      <c r="Q336" s="47">
        <v>0</v>
      </c>
      <c r="R336" s="5">
        <v>0</v>
      </c>
      <c r="S336" s="5">
        <v>4.6298438842729999</v>
      </c>
      <c r="T336" s="5">
        <v>0</v>
      </c>
      <c r="U336" s="5">
        <v>0</v>
      </c>
      <c r="V336" s="47">
        <v>0</v>
      </c>
      <c r="W336" s="5">
        <v>0</v>
      </c>
      <c r="X336" s="5">
        <v>7.193685498881</v>
      </c>
      <c r="Y336" s="5">
        <v>0</v>
      </c>
      <c r="Z336" s="5">
        <v>0</v>
      </c>
      <c r="AA336" s="47">
        <v>0</v>
      </c>
    </row>
    <row r="337" spans="1:27">
      <c r="A337" s="1" t="s">
        <v>1357</v>
      </c>
      <c r="B337" s="1" t="s">
        <v>1358</v>
      </c>
      <c r="C337" s="1" t="s">
        <v>1359</v>
      </c>
      <c r="D337" s="1" t="s">
        <v>53</v>
      </c>
      <c r="E337" s="44" t="s">
        <v>1360</v>
      </c>
      <c r="F337" s="55">
        <v>0.4</v>
      </c>
      <c r="G337" s="5">
        <v>3.1915052301990006</v>
      </c>
      <c r="H337" s="5">
        <v>1.012196434954</v>
      </c>
      <c r="I337" s="5">
        <v>2.1793087952450003</v>
      </c>
      <c r="J337" s="5">
        <v>-16.457965107056186</v>
      </c>
      <c r="K337" s="5">
        <v>2.0158606356016255</v>
      </c>
      <c r="L337" s="92">
        <v>0.5</v>
      </c>
      <c r="M337" s="5">
        <v>0</v>
      </c>
      <c r="N337" s="5">
        <v>1.012196434954</v>
      </c>
      <c r="O337" s="5">
        <v>0</v>
      </c>
      <c r="P337" s="5">
        <v>0</v>
      </c>
      <c r="Q337" s="47">
        <v>0</v>
      </c>
      <c r="R337" s="5">
        <v>0</v>
      </c>
      <c r="S337" s="5">
        <v>2.1793087952450003</v>
      </c>
      <c r="T337" s="5">
        <v>0</v>
      </c>
      <c r="U337" s="5">
        <v>0</v>
      </c>
      <c r="V337" s="47">
        <v>0</v>
      </c>
      <c r="W337" s="5">
        <v>0</v>
      </c>
      <c r="X337" s="5">
        <v>3.1915052301990006</v>
      </c>
      <c r="Y337" s="5">
        <v>0</v>
      </c>
      <c r="Z337" s="5">
        <v>0</v>
      </c>
      <c r="AA337" s="47">
        <v>0</v>
      </c>
    </row>
    <row r="338" spans="1:27">
      <c r="A338" s="1" t="s">
        <v>1361</v>
      </c>
      <c r="B338" s="1" t="s">
        <v>1362</v>
      </c>
      <c r="C338" s="1" t="s">
        <v>1363</v>
      </c>
      <c r="D338" s="1" t="s">
        <v>53</v>
      </c>
      <c r="E338" s="44" t="s">
        <v>1364</v>
      </c>
      <c r="F338" s="55">
        <v>0.4</v>
      </c>
      <c r="G338" s="5">
        <v>2.5771094922030002</v>
      </c>
      <c r="H338" s="5">
        <v>0.88746698453200001</v>
      </c>
      <c r="I338" s="5">
        <v>1.689642507671</v>
      </c>
      <c r="J338" s="5">
        <v>-12.228648704178225</v>
      </c>
      <c r="K338" s="5">
        <v>1.562919319595675</v>
      </c>
      <c r="L338" s="92">
        <v>0.5</v>
      </c>
      <c r="M338" s="5">
        <v>0</v>
      </c>
      <c r="N338" s="5">
        <v>0.88746698453200001</v>
      </c>
      <c r="O338" s="5">
        <v>0</v>
      </c>
      <c r="P338" s="5">
        <v>0</v>
      </c>
      <c r="Q338" s="47">
        <v>0</v>
      </c>
      <c r="R338" s="5">
        <v>0</v>
      </c>
      <c r="S338" s="5">
        <v>1.689642507671</v>
      </c>
      <c r="T338" s="5">
        <v>0</v>
      </c>
      <c r="U338" s="5">
        <v>0</v>
      </c>
      <c r="V338" s="47">
        <v>0</v>
      </c>
      <c r="W338" s="5">
        <v>0</v>
      </c>
      <c r="X338" s="5">
        <v>2.5771094922030002</v>
      </c>
      <c r="Y338" s="5">
        <v>0</v>
      </c>
      <c r="Z338" s="5">
        <v>0</v>
      </c>
      <c r="AA338" s="47">
        <v>0</v>
      </c>
    </row>
    <row r="339" spans="1:27">
      <c r="A339" s="1" t="s">
        <v>1365</v>
      </c>
      <c r="B339" s="1" t="s">
        <v>1366</v>
      </c>
      <c r="C339" s="1" t="s">
        <v>1367</v>
      </c>
      <c r="D339" s="1" t="s">
        <v>53</v>
      </c>
      <c r="E339" s="44" t="s">
        <v>1368</v>
      </c>
      <c r="F339" s="55">
        <v>0.4</v>
      </c>
      <c r="G339" s="5">
        <v>7.0900957480089994</v>
      </c>
      <c r="H339" s="5">
        <v>2.4648915218590002</v>
      </c>
      <c r="I339" s="5">
        <v>4.6252042261499993</v>
      </c>
      <c r="J339" s="5">
        <v>-8.6262712075036756</v>
      </c>
      <c r="K339" s="5">
        <v>4.2783139091887499</v>
      </c>
      <c r="L339" s="92">
        <v>0.5</v>
      </c>
      <c r="M339" s="5">
        <v>0</v>
      </c>
      <c r="N339" s="5">
        <v>2.4648915218590002</v>
      </c>
      <c r="O339" s="5">
        <v>0</v>
      </c>
      <c r="P339" s="5">
        <v>0</v>
      </c>
      <c r="Q339" s="47">
        <v>0</v>
      </c>
      <c r="R339" s="5">
        <v>0</v>
      </c>
      <c r="S339" s="5">
        <v>4.6252042261499993</v>
      </c>
      <c r="T339" s="5">
        <v>0</v>
      </c>
      <c r="U339" s="5">
        <v>0</v>
      </c>
      <c r="V339" s="47">
        <v>0</v>
      </c>
      <c r="W339" s="5">
        <v>0</v>
      </c>
      <c r="X339" s="5">
        <v>7.0900957480089994</v>
      </c>
      <c r="Y339" s="5">
        <v>0</v>
      </c>
      <c r="Z339" s="5">
        <v>0</v>
      </c>
      <c r="AA339" s="47">
        <v>0</v>
      </c>
    </row>
    <row r="340" spans="1:27">
      <c r="A340" s="1" t="s">
        <v>1369</v>
      </c>
      <c r="B340" s="1" t="s">
        <v>1370</v>
      </c>
      <c r="C340" s="1" t="s">
        <v>1371</v>
      </c>
      <c r="D340" s="1" t="s">
        <v>53</v>
      </c>
      <c r="E340" s="44" t="s">
        <v>1372</v>
      </c>
      <c r="F340" s="55">
        <v>0.4</v>
      </c>
      <c r="G340" s="5">
        <v>2.6998020383319998</v>
      </c>
      <c r="H340" s="5">
        <v>0.87419491477799993</v>
      </c>
      <c r="I340" s="5">
        <v>1.8256071235539999</v>
      </c>
      <c r="J340" s="5">
        <v>-8.7175578882215081</v>
      </c>
      <c r="K340" s="5">
        <v>1.6886865892874501</v>
      </c>
      <c r="L340" s="92">
        <v>0.5</v>
      </c>
      <c r="M340" s="5">
        <v>0</v>
      </c>
      <c r="N340" s="5">
        <v>0.87419491477799993</v>
      </c>
      <c r="O340" s="5">
        <v>0</v>
      </c>
      <c r="P340" s="5">
        <v>0</v>
      </c>
      <c r="Q340" s="47">
        <v>0</v>
      </c>
      <c r="R340" s="5">
        <v>0</v>
      </c>
      <c r="S340" s="5">
        <v>1.8256071235539999</v>
      </c>
      <c r="T340" s="5">
        <v>0</v>
      </c>
      <c r="U340" s="5">
        <v>0</v>
      </c>
      <c r="V340" s="47">
        <v>0</v>
      </c>
      <c r="W340" s="5">
        <v>0</v>
      </c>
      <c r="X340" s="5">
        <v>2.6998020383319998</v>
      </c>
      <c r="Y340" s="5">
        <v>0</v>
      </c>
      <c r="Z340" s="5">
        <v>0</v>
      </c>
      <c r="AA340" s="47">
        <v>0</v>
      </c>
    </row>
    <row r="341" spans="1:27">
      <c r="A341" s="1" t="s">
        <v>1373</v>
      </c>
      <c r="B341" s="1" t="s">
        <v>1374</v>
      </c>
      <c r="C341" s="1" t="s">
        <v>1375</v>
      </c>
      <c r="D341" s="1" t="s">
        <v>124</v>
      </c>
      <c r="E341" s="44" t="s">
        <v>1376</v>
      </c>
      <c r="F341" s="55">
        <v>0.49</v>
      </c>
      <c r="G341" s="5">
        <v>51.063288316905002</v>
      </c>
      <c r="H341" s="5">
        <v>20.67272762568</v>
      </c>
      <c r="I341" s="5">
        <v>30.390560691225001</v>
      </c>
      <c r="J341" s="5">
        <v>-23.865745263839965</v>
      </c>
      <c r="K341" s="5">
        <v>28.111268639383127</v>
      </c>
      <c r="L341" s="92">
        <v>0.43986999999999998</v>
      </c>
      <c r="M341" s="5">
        <v>18.105332964454</v>
      </c>
      <c r="N341" s="5">
        <v>2.5673946612260004</v>
      </c>
      <c r="O341" s="5">
        <v>0</v>
      </c>
      <c r="P341" s="5">
        <v>0</v>
      </c>
      <c r="Q341" s="47">
        <v>0</v>
      </c>
      <c r="R341" s="5">
        <v>25.264787679207</v>
      </c>
      <c r="S341" s="5">
        <v>5.1257730120179996</v>
      </c>
      <c r="T341" s="5">
        <v>0</v>
      </c>
      <c r="U341" s="5">
        <v>0</v>
      </c>
      <c r="V341" s="47">
        <v>0</v>
      </c>
      <c r="W341" s="5">
        <v>43.370120643660997</v>
      </c>
      <c r="X341" s="5">
        <v>7.693167673244</v>
      </c>
      <c r="Y341" s="5">
        <v>0</v>
      </c>
      <c r="Z341" s="5">
        <v>0</v>
      </c>
      <c r="AA341" s="47">
        <v>0</v>
      </c>
    </row>
    <row r="342" spans="1:27">
      <c r="A342" s="1" t="s">
        <v>1377</v>
      </c>
      <c r="B342" s="1" t="s">
        <v>1378</v>
      </c>
      <c r="C342" s="1" t="s">
        <v>1379</v>
      </c>
      <c r="D342" s="1" t="s">
        <v>53</v>
      </c>
      <c r="E342" s="44" t="s">
        <v>1380</v>
      </c>
      <c r="F342" s="55">
        <v>0.4</v>
      </c>
      <c r="G342" s="5">
        <v>2.7615669172309998</v>
      </c>
      <c r="H342" s="5">
        <v>0.65504218889800003</v>
      </c>
      <c r="I342" s="5">
        <v>2.106524728333</v>
      </c>
      <c r="J342" s="5">
        <v>-20.318138927192514</v>
      </c>
      <c r="K342" s="5">
        <v>1.9485353737080251</v>
      </c>
      <c r="L342" s="92">
        <v>0.5</v>
      </c>
      <c r="M342" s="5">
        <v>0</v>
      </c>
      <c r="N342" s="5">
        <v>0.65504218889800003</v>
      </c>
      <c r="O342" s="5">
        <v>0</v>
      </c>
      <c r="P342" s="5">
        <v>0</v>
      </c>
      <c r="Q342" s="47">
        <v>0</v>
      </c>
      <c r="R342" s="5">
        <v>0</v>
      </c>
      <c r="S342" s="5">
        <v>2.106524728333</v>
      </c>
      <c r="T342" s="5">
        <v>0</v>
      </c>
      <c r="U342" s="5">
        <v>0</v>
      </c>
      <c r="V342" s="47">
        <v>0</v>
      </c>
      <c r="W342" s="5">
        <v>0</v>
      </c>
      <c r="X342" s="5">
        <v>2.7615669172309998</v>
      </c>
      <c r="Y342" s="5">
        <v>0</v>
      </c>
      <c r="Z342" s="5">
        <v>0</v>
      </c>
      <c r="AA342" s="47">
        <v>0</v>
      </c>
    </row>
    <row r="343" spans="1:27">
      <c r="A343" s="1" t="s">
        <v>1381</v>
      </c>
      <c r="B343" s="1" t="s">
        <v>1382</v>
      </c>
      <c r="C343" s="1" t="s">
        <v>1383</v>
      </c>
      <c r="D343" s="1" t="s">
        <v>124</v>
      </c>
      <c r="E343" s="44" t="s">
        <v>1384</v>
      </c>
      <c r="F343" s="55">
        <v>0.49</v>
      </c>
      <c r="G343" s="5">
        <v>49.835852232226003</v>
      </c>
      <c r="H343" s="5">
        <v>20.055301564878999</v>
      </c>
      <c r="I343" s="5">
        <v>29.780550667347001</v>
      </c>
      <c r="J343" s="5">
        <v>10.892485061980317</v>
      </c>
      <c r="K343" s="5">
        <v>27.547009367295978</v>
      </c>
      <c r="L343" s="92">
        <v>0</v>
      </c>
      <c r="M343" s="5">
        <v>18.015427096218001</v>
      </c>
      <c r="N343" s="5">
        <v>2.039874468661</v>
      </c>
      <c r="O343" s="5">
        <v>0</v>
      </c>
      <c r="P343" s="5">
        <v>0</v>
      </c>
      <c r="Q343" s="47">
        <v>0</v>
      </c>
      <c r="R343" s="5">
        <v>25.957930624389999</v>
      </c>
      <c r="S343" s="5">
        <v>3.8226200429569999</v>
      </c>
      <c r="T343" s="5">
        <v>0</v>
      </c>
      <c r="U343" s="5">
        <v>0</v>
      </c>
      <c r="V343" s="47">
        <v>0</v>
      </c>
      <c r="W343" s="5">
        <v>43.973357720608</v>
      </c>
      <c r="X343" s="5">
        <v>5.8624945116179994</v>
      </c>
      <c r="Y343" s="5">
        <v>0</v>
      </c>
      <c r="Z343" s="5">
        <v>0</v>
      </c>
      <c r="AA343" s="47">
        <v>0</v>
      </c>
    </row>
    <row r="344" spans="1:27">
      <c r="A344" s="1" t="s">
        <v>1385</v>
      </c>
      <c r="B344" s="1" t="s">
        <v>1386</v>
      </c>
      <c r="C344" s="1" t="s">
        <v>1387</v>
      </c>
      <c r="D344" s="1" t="s">
        <v>53</v>
      </c>
      <c r="E344" s="44" t="s">
        <v>1388</v>
      </c>
      <c r="F344" s="55">
        <v>0.4</v>
      </c>
      <c r="G344" s="5">
        <v>3.3309543862840001</v>
      </c>
      <c r="H344" s="5">
        <v>1.1523256710030001</v>
      </c>
      <c r="I344" s="5">
        <v>2.178628715281</v>
      </c>
      <c r="J344" s="5">
        <v>-2.2274478920508836</v>
      </c>
      <c r="K344" s="5">
        <v>2.0152315616349252</v>
      </c>
      <c r="L344" s="92">
        <v>0.5</v>
      </c>
      <c r="M344" s="5">
        <v>0</v>
      </c>
      <c r="N344" s="5">
        <v>1.1523256710030001</v>
      </c>
      <c r="O344" s="5">
        <v>0</v>
      </c>
      <c r="P344" s="5">
        <v>0</v>
      </c>
      <c r="Q344" s="47">
        <v>0</v>
      </c>
      <c r="R344" s="5">
        <v>0</v>
      </c>
      <c r="S344" s="5">
        <v>2.178628715281</v>
      </c>
      <c r="T344" s="5">
        <v>0</v>
      </c>
      <c r="U344" s="5">
        <v>0</v>
      </c>
      <c r="V344" s="47">
        <v>0</v>
      </c>
      <c r="W344" s="5">
        <v>0</v>
      </c>
      <c r="X344" s="5">
        <v>3.3309543862840001</v>
      </c>
      <c r="Y344" s="5">
        <v>0</v>
      </c>
      <c r="Z344" s="5">
        <v>0</v>
      </c>
      <c r="AA344" s="47">
        <v>0</v>
      </c>
    </row>
    <row r="345" spans="1:27">
      <c r="A345" s="1" t="s">
        <v>1389</v>
      </c>
      <c r="B345" s="1" t="s">
        <v>1390</v>
      </c>
      <c r="C345" s="1" t="s">
        <v>1391</v>
      </c>
      <c r="D345" s="1" t="s">
        <v>270</v>
      </c>
      <c r="E345" s="44" t="s">
        <v>1392</v>
      </c>
      <c r="F345" s="55">
        <v>0.3</v>
      </c>
      <c r="G345" s="5">
        <v>170.727651755339</v>
      </c>
      <c r="H345" s="5">
        <v>68.664724367064991</v>
      </c>
      <c r="I345" s="5">
        <v>102.06292738827401</v>
      </c>
      <c r="J345" s="5">
        <v>4.4293381267914169</v>
      </c>
      <c r="K345" s="5">
        <v>94.408207834153458</v>
      </c>
      <c r="L345" s="92">
        <v>0</v>
      </c>
      <c r="M345" s="5">
        <v>51.262229927667001</v>
      </c>
      <c r="N345" s="5">
        <v>17.402494439397998</v>
      </c>
      <c r="O345" s="5">
        <v>0</v>
      </c>
      <c r="P345" s="5">
        <v>0</v>
      </c>
      <c r="Q345" s="47">
        <v>0</v>
      </c>
      <c r="R345" s="5">
        <v>71.886450103803</v>
      </c>
      <c r="S345" s="5">
        <v>30.176477284471002</v>
      </c>
      <c r="T345" s="5">
        <v>0</v>
      </c>
      <c r="U345" s="5">
        <v>0</v>
      </c>
      <c r="V345" s="47">
        <v>0</v>
      </c>
      <c r="W345" s="5">
        <v>123.14868003147001</v>
      </c>
      <c r="X345" s="5">
        <v>47.578971723869003</v>
      </c>
      <c r="Y345" s="5">
        <v>0</v>
      </c>
      <c r="Z345" s="5">
        <v>0</v>
      </c>
      <c r="AA345" s="47">
        <v>0</v>
      </c>
    </row>
    <row r="346" spans="1:27">
      <c r="A346" s="1" t="s">
        <v>1393</v>
      </c>
      <c r="B346" s="1" t="s">
        <v>1394</v>
      </c>
      <c r="C346" s="1" t="s">
        <v>1395</v>
      </c>
      <c r="D346" s="1" t="s">
        <v>103</v>
      </c>
      <c r="E346" s="44" t="s">
        <v>1396</v>
      </c>
      <c r="F346" s="55">
        <v>0.49</v>
      </c>
      <c r="G346" s="5">
        <v>56.318350483467</v>
      </c>
      <c r="H346" s="5">
        <v>22.989082269874</v>
      </c>
      <c r="I346" s="5">
        <v>33.329268213593004</v>
      </c>
      <c r="J346" s="5">
        <v>-44.509390071262047</v>
      </c>
      <c r="K346" s="5">
        <v>30.82957309757353</v>
      </c>
      <c r="L346" s="92">
        <v>0.5</v>
      </c>
      <c r="M346" s="5">
        <v>20.152062391643</v>
      </c>
      <c r="N346" s="5">
        <v>2.8370198782310001</v>
      </c>
      <c r="O346" s="5">
        <v>0</v>
      </c>
      <c r="P346" s="5">
        <v>0</v>
      </c>
      <c r="Q346" s="47">
        <v>0</v>
      </c>
      <c r="R346" s="5">
        <v>27.616786384920001</v>
      </c>
      <c r="S346" s="5">
        <v>5.7124818286730008</v>
      </c>
      <c r="T346" s="5">
        <v>0</v>
      </c>
      <c r="U346" s="5">
        <v>0</v>
      </c>
      <c r="V346" s="47">
        <v>0</v>
      </c>
      <c r="W346" s="5">
        <v>47.768848776563004</v>
      </c>
      <c r="X346" s="5">
        <v>8.5495017069040014</v>
      </c>
      <c r="Y346" s="5">
        <v>0</v>
      </c>
      <c r="Z346" s="5">
        <v>0</v>
      </c>
      <c r="AA346" s="47">
        <v>0</v>
      </c>
    </row>
    <row r="347" spans="1:27">
      <c r="A347" s="1" t="s">
        <v>1397</v>
      </c>
      <c r="B347" s="1" t="s">
        <v>1398</v>
      </c>
      <c r="C347" s="1" t="s">
        <v>1399</v>
      </c>
      <c r="D347" s="1" t="s">
        <v>53</v>
      </c>
      <c r="E347" s="44" t="s">
        <v>1400</v>
      </c>
      <c r="F347" s="55">
        <v>0.4</v>
      </c>
      <c r="G347" s="5">
        <v>3.0070938469240005</v>
      </c>
      <c r="H347" s="5">
        <v>0.83382294813699998</v>
      </c>
      <c r="I347" s="5">
        <v>2.1732708987870004</v>
      </c>
      <c r="J347" s="5">
        <v>-17.950482057070754</v>
      </c>
      <c r="K347" s="5">
        <v>2.0102755813779756</v>
      </c>
      <c r="L347" s="92">
        <v>0.5</v>
      </c>
      <c r="M347" s="5">
        <v>0</v>
      </c>
      <c r="N347" s="5">
        <v>0.83382294813699998</v>
      </c>
      <c r="O347" s="5">
        <v>0</v>
      </c>
      <c r="P347" s="5">
        <v>0</v>
      </c>
      <c r="Q347" s="47">
        <v>0</v>
      </c>
      <c r="R347" s="5">
        <v>0</v>
      </c>
      <c r="S347" s="5">
        <v>2.1732708987870004</v>
      </c>
      <c r="T347" s="5">
        <v>0</v>
      </c>
      <c r="U347" s="5">
        <v>0</v>
      </c>
      <c r="V347" s="47">
        <v>0</v>
      </c>
      <c r="W347" s="5">
        <v>0</v>
      </c>
      <c r="X347" s="5">
        <v>3.0070938469240005</v>
      </c>
      <c r="Y347" s="5">
        <v>0</v>
      </c>
      <c r="Z347" s="5">
        <v>0</v>
      </c>
      <c r="AA347" s="47">
        <v>0</v>
      </c>
    </row>
    <row r="348" spans="1:27">
      <c r="A348" s="1" t="s">
        <v>1401</v>
      </c>
      <c r="B348" s="1" t="s">
        <v>1402</v>
      </c>
      <c r="C348" s="1" t="s">
        <v>1403</v>
      </c>
      <c r="D348" s="1" t="s">
        <v>866</v>
      </c>
      <c r="E348" s="44" t="s">
        <v>1404</v>
      </c>
      <c r="F348" s="55">
        <v>0.01</v>
      </c>
      <c r="G348" s="5">
        <v>27.406803335295997</v>
      </c>
      <c r="H348" s="5">
        <v>13.180057690710999</v>
      </c>
      <c r="I348" s="5">
        <v>14.226745644585</v>
      </c>
      <c r="J348" s="5">
        <v>10.063524400629701</v>
      </c>
      <c r="K348" s="5">
        <v>13.159739721241126</v>
      </c>
      <c r="L348" s="92">
        <v>0</v>
      </c>
      <c r="M348" s="5">
        <v>0</v>
      </c>
      <c r="N348" s="5">
        <v>0</v>
      </c>
      <c r="O348" s="5">
        <v>13.180057690710999</v>
      </c>
      <c r="P348" s="5">
        <v>0</v>
      </c>
      <c r="Q348" s="47">
        <v>0</v>
      </c>
      <c r="R348" s="5">
        <v>0</v>
      </c>
      <c r="S348" s="5">
        <v>0</v>
      </c>
      <c r="T348" s="5">
        <v>14.226745644585</v>
      </c>
      <c r="U348" s="5">
        <v>0</v>
      </c>
      <c r="V348" s="47">
        <v>0</v>
      </c>
      <c r="W348" s="5">
        <v>0</v>
      </c>
      <c r="X348" s="5">
        <v>0</v>
      </c>
      <c r="Y348" s="5">
        <v>27.406803335295997</v>
      </c>
      <c r="Z348" s="5">
        <v>0</v>
      </c>
      <c r="AA348" s="47">
        <v>0</v>
      </c>
    </row>
    <row r="349" spans="1:27">
      <c r="A349" s="1" t="s">
        <v>1405</v>
      </c>
      <c r="B349" s="1" t="s">
        <v>1406</v>
      </c>
      <c r="C349" s="1" t="s">
        <v>1407</v>
      </c>
      <c r="D349" s="1" t="s">
        <v>53</v>
      </c>
      <c r="E349" s="44" t="s">
        <v>1408</v>
      </c>
      <c r="F349" s="55">
        <v>0.4</v>
      </c>
      <c r="G349" s="5">
        <v>2.1047962916979999</v>
      </c>
      <c r="H349" s="5">
        <v>0.68417630511799998</v>
      </c>
      <c r="I349" s="5">
        <v>1.42061998658</v>
      </c>
      <c r="J349" s="5">
        <v>-14.806878605584817</v>
      </c>
      <c r="K349" s="5">
        <v>1.3140734875865001</v>
      </c>
      <c r="L349" s="92">
        <v>0.5</v>
      </c>
      <c r="M349" s="5">
        <v>0</v>
      </c>
      <c r="N349" s="5">
        <v>0.68417630511799998</v>
      </c>
      <c r="O349" s="5">
        <v>0</v>
      </c>
      <c r="P349" s="5">
        <v>0</v>
      </c>
      <c r="Q349" s="47">
        <v>0</v>
      </c>
      <c r="R349" s="5">
        <v>0</v>
      </c>
      <c r="S349" s="5">
        <v>1.42061998658</v>
      </c>
      <c r="T349" s="5">
        <v>0</v>
      </c>
      <c r="U349" s="5">
        <v>0</v>
      </c>
      <c r="V349" s="47">
        <v>0</v>
      </c>
      <c r="W349" s="5">
        <v>0</v>
      </c>
      <c r="X349" s="5">
        <v>2.1047962916979999</v>
      </c>
      <c r="Y349" s="5">
        <v>0</v>
      </c>
      <c r="Z349" s="5">
        <v>0</v>
      </c>
      <c r="AA349" s="47">
        <v>0</v>
      </c>
    </row>
    <row r="350" spans="1:27">
      <c r="A350" s="1" t="s">
        <v>1409</v>
      </c>
      <c r="B350" s="1" t="s">
        <v>1410</v>
      </c>
      <c r="C350" s="1" t="s">
        <v>1411</v>
      </c>
      <c r="D350" s="1" t="s">
        <v>53</v>
      </c>
      <c r="E350" s="44" t="s">
        <v>1412</v>
      </c>
      <c r="F350" s="55">
        <v>0.4</v>
      </c>
      <c r="G350" s="5">
        <v>3.2514811500470002</v>
      </c>
      <c r="H350" s="5">
        <v>1.082453932395</v>
      </c>
      <c r="I350" s="5">
        <v>2.1690272176520002</v>
      </c>
      <c r="J350" s="5">
        <v>-21.054110215703584</v>
      </c>
      <c r="K350" s="5">
        <v>2.0063501763281004</v>
      </c>
      <c r="L350" s="92">
        <v>0.5</v>
      </c>
      <c r="M350" s="5">
        <v>0</v>
      </c>
      <c r="N350" s="5">
        <v>1.082453932395</v>
      </c>
      <c r="O350" s="5">
        <v>0</v>
      </c>
      <c r="P350" s="5">
        <v>0</v>
      </c>
      <c r="Q350" s="47">
        <v>0</v>
      </c>
      <c r="R350" s="5">
        <v>0</v>
      </c>
      <c r="S350" s="5">
        <v>2.1690272176520002</v>
      </c>
      <c r="T350" s="5">
        <v>0</v>
      </c>
      <c r="U350" s="5">
        <v>0</v>
      </c>
      <c r="V350" s="47">
        <v>0</v>
      </c>
      <c r="W350" s="5">
        <v>0</v>
      </c>
      <c r="X350" s="5">
        <v>3.2514811500470002</v>
      </c>
      <c r="Y350" s="5">
        <v>0</v>
      </c>
      <c r="Z350" s="5">
        <v>0</v>
      </c>
      <c r="AA350" s="47">
        <v>0</v>
      </c>
    </row>
    <row r="351" spans="1:27">
      <c r="A351" s="1" t="s">
        <v>1413</v>
      </c>
      <c r="B351" s="1" t="s">
        <v>1414</v>
      </c>
      <c r="C351" s="1" t="s">
        <v>1415</v>
      </c>
      <c r="D351" s="1" t="s">
        <v>103</v>
      </c>
      <c r="E351" s="44" t="s">
        <v>1416</v>
      </c>
      <c r="F351" s="55">
        <v>0.49</v>
      </c>
      <c r="G351" s="5">
        <v>108.93195151443402</v>
      </c>
      <c r="H351" s="5">
        <v>42.915374530686002</v>
      </c>
      <c r="I351" s="5">
        <v>66.01657698374801</v>
      </c>
      <c r="J351" s="5">
        <v>6.9774290206338669</v>
      </c>
      <c r="K351" s="5">
        <v>61.065333709966914</v>
      </c>
      <c r="L351" s="92">
        <v>0</v>
      </c>
      <c r="M351" s="5">
        <v>38.544888090691003</v>
      </c>
      <c r="N351" s="5">
        <v>4.3704864399950001</v>
      </c>
      <c r="O351" s="5">
        <v>0</v>
      </c>
      <c r="P351" s="5">
        <v>0</v>
      </c>
      <c r="Q351" s="47">
        <v>0</v>
      </c>
      <c r="R351" s="5">
        <v>56.785979786365999</v>
      </c>
      <c r="S351" s="5">
        <v>9.230597197382</v>
      </c>
      <c r="T351" s="5">
        <v>0</v>
      </c>
      <c r="U351" s="5">
        <v>0</v>
      </c>
      <c r="V351" s="47">
        <v>0</v>
      </c>
      <c r="W351" s="5">
        <v>95.330867877057003</v>
      </c>
      <c r="X351" s="5">
        <v>13.601083637377</v>
      </c>
      <c r="Y351" s="5">
        <v>0</v>
      </c>
      <c r="Z351" s="5">
        <v>0</v>
      </c>
      <c r="AA351" s="47">
        <v>0</v>
      </c>
    </row>
    <row r="352" spans="1:27">
      <c r="A352" s="1" t="s">
        <v>1417</v>
      </c>
      <c r="B352" s="1" t="s">
        <v>1418</v>
      </c>
      <c r="C352" s="1" t="s">
        <v>1419</v>
      </c>
      <c r="D352" s="1" t="s">
        <v>103</v>
      </c>
      <c r="E352" s="44" t="s">
        <v>1420</v>
      </c>
      <c r="F352" s="55">
        <v>0.49</v>
      </c>
      <c r="G352" s="5">
        <v>114.17981191202801</v>
      </c>
      <c r="H352" s="5">
        <v>45.759081738851002</v>
      </c>
      <c r="I352" s="5">
        <v>68.420730173177006</v>
      </c>
      <c r="J352" s="5">
        <v>33.42130907467137</v>
      </c>
      <c r="K352" s="5">
        <v>63.289175410188733</v>
      </c>
      <c r="L352" s="92">
        <v>0</v>
      </c>
      <c r="M352" s="5">
        <v>40.946451229984</v>
      </c>
      <c r="N352" s="5">
        <v>4.8126305088670005</v>
      </c>
      <c r="O352" s="5">
        <v>0</v>
      </c>
      <c r="P352" s="5">
        <v>0</v>
      </c>
      <c r="Q352" s="47">
        <v>0</v>
      </c>
      <c r="R352" s="5">
        <v>58.987739028912998</v>
      </c>
      <c r="S352" s="5">
        <v>9.4329911442639993</v>
      </c>
      <c r="T352" s="5">
        <v>0</v>
      </c>
      <c r="U352" s="5">
        <v>0</v>
      </c>
      <c r="V352" s="47">
        <v>0</v>
      </c>
      <c r="W352" s="5">
        <v>99.93419025889699</v>
      </c>
      <c r="X352" s="5">
        <v>14.245621653131</v>
      </c>
      <c r="Y352" s="5">
        <v>0</v>
      </c>
      <c r="Z352" s="5">
        <v>0</v>
      </c>
      <c r="AA352" s="47">
        <v>0</v>
      </c>
    </row>
    <row r="353" spans="1:27">
      <c r="A353" s="1" t="s">
        <v>1421</v>
      </c>
      <c r="B353" s="1" t="s">
        <v>1422</v>
      </c>
      <c r="C353" s="1" t="s">
        <v>1423</v>
      </c>
      <c r="D353" s="1" t="s">
        <v>93</v>
      </c>
      <c r="E353" s="44" t="s">
        <v>1424</v>
      </c>
      <c r="F353" s="55">
        <v>0.3</v>
      </c>
      <c r="G353" s="5">
        <v>108.689317407874</v>
      </c>
      <c r="H353" s="5">
        <v>44.483622482157003</v>
      </c>
      <c r="I353" s="5">
        <v>64.205694925716998</v>
      </c>
      <c r="J353" s="5">
        <v>46.211988209123632</v>
      </c>
      <c r="K353" s="5">
        <v>59.390267806288229</v>
      </c>
      <c r="L353" s="92">
        <v>0</v>
      </c>
      <c r="M353" s="5">
        <v>37.088979591844002</v>
      </c>
      <c r="N353" s="5">
        <v>7.3946428903130004</v>
      </c>
      <c r="O353" s="5">
        <v>0</v>
      </c>
      <c r="P353" s="5">
        <v>0</v>
      </c>
      <c r="Q353" s="47">
        <v>0</v>
      </c>
      <c r="R353" s="5">
        <v>50.713947485184001</v>
      </c>
      <c r="S353" s="5">
        <v>13.491747440532999</v>
      </c>
      <c r="T353" s="5">
        <v>0</v>
      </c>
      <c r="U353" s="5">
        <v>0</v>
      </c>
      <c r="V353" s="47">
        <v>0</v>
      </c>
      <c r="W353" s="5">
        <v>87.802927077028002</v>
      </c>
      <c r="X353" s="5">
        <v>20.886390330845998</v>
      </c>
      <c r="Y353" s="5">
        <v>0</v>
      </c>
      <c r="Z353" s="5">
        <v>0</v>
      </c>
      <c r="AA353" s="47">
        <v>0</v>
      </c>
    </row>
    <row r="354" spans="1:27">
      <c r="A354" s="1" t="s">
        <v>1425</v>
      </c>
      <c r="B354" s="1" t="s">
        <v>1426</v>
      </c>
      <c r="C354" s="1" t="s">
        <v>1427</v>
      </c>
      <c r="D354" s="1" t="s">
        <v>270</v>
      </c>
      <c r="E354" s="44" t="s">
        <v>1428</v>
      </c>
      <c r="F354" s="55">
        <v>0.3</v>
      </c>
      <c r="G354" s="5">
        <v>114.599096986864</v>
      </c>
      <c r="H354" s="5">
        <v>46.957013015634999</v>
      </c>
      <c r="I354" s="5">
        <v>67.642083971228999</v>
      </c>
      <c r="J354" s="5">
        <v>36.02065016926192</v>
      </c>
      <c r="K354" s="5">
        <v>62.568927673386824</v>
      </c>
      <c r="L354" s="92">
        <v>0</v>
      </c>
      <c r="M354" s="5">
        <v>33.719877255099</v>
      </c>
      <c r="N354" s="5">
        <v>13.237135760536001</v>
      </c>
      <c r="O354" s="5">
        <v>0</v>
      </c>
      <c r="P354" s="5">
        <v>0</v>
      </c>
      <c r="Q354" s="47">
        <v>0</v>
      </c>
      <c r="R354" s="5">
        <v>43.870379711764997</v>
      </c>
      <c r="S354" s="5">
        <v>23.771704259463998</v>
      </c>
      <c r="T354" s="5">
        <v>0</v>
      </c>
      <c r="U354" s="5">
        <v>0</v>
      </c>
      <c r="V354" s="47">
        <v>0</v>
      </c>
      <c r="W354" s="5">
        <v>77.59025696686399</v>
      </c>
      <c r="X354" s="5">
        <v>37.008840020000001</v>
      </c>
      <c r="Y354" s="5">
        <v>0</v>
      </c>
      <c r="Z354" s="5">
        <v>0</v>
      </c>
      <c r="AA354" s="47">
        <v>0</v>
      </c>
    </row>
    <row r="355" spans="1:27">
      <c r="A355" s="1" t="s">
        <v>1429</v>
      </c>
      <c r="B355" s="1" t="s">
        <v>1430</v>
      </c>
      <c r="C355" s="1" t="s">
        <v>1431</v>
      </c>
      <c r="D355" s="1" t="s">
        <v>124</v>
      </c>
      <c r="E355" s="44" t="s">
        <v>1432</v>
      </c>
      <c r="F355" s="55">
        <v>0.49</v>
      </c>
      <c r="G355" s="5">
        <v>45.865132860300001</v>
      </c>
      <c r="H355" s="5">
        <v>17.192251333487</v>
      </c>
      <c r="I355" s="5">
        <v>28.672881526813001</v>
      </c>
      <c r="J355" s="5">
        <v>-23.663980613587601</v>
      </c>
      <c r="K355" s="5">
        <v>26.522415412302028</v>
      </c>
      <c r="L355" s="92">
        <v>0.45214700000000002</v>
      </c>
      <c r="M355" s="5">
        <v>15.244429527511</v>
      </c>
      <c r="N355" s="5">
        <v>1.947821805976</v>
      </c>
      <c r="O355" s="5">
        <v>0</v>
      </c>
      <c r="P355" s="5">
        <v>0</v>
      </c>
      <c r="Q355" s="47">
        <v>0</v>
      </c>
      <c r="R355" s="5">
        <v>23.703242226938002</v>
      </c>
      <c r="S355" s="5">
        <v>4.9696392998749994</v>
      </c>
      <c r="T355" s="5">
        <v>0</v>
      </c>
      <c r="U355" s="5">
        <v>0</v>
      </c>
      <c r="V355" s="47">
        <v>0</v>
      </c>
      <c r="W355" s="5">
        <v>38.947671754449004</v>
      </c>
      <c r="X355" s="5">
        <v>6.9174611058509994</v>
      </c>
      <c r="Y355" s="5">
        <v>0</v>
      </c>
      <c r="Z355" s="5">
        <v>0</v>
      </c>
      <c r="AA355" s="47">
        <v>0</v>
      </c>
    </row>
    <row r="356" spans="1:27">
      <c r="A356" s="1" t="s">
        <v>1433</v>
      </c>
      <c r="B356" s="1" t="s">
        <v>1434</v>
      </c>
      <c r="C356" s="1" t="s">
        <v>1435</v>
      </c>
      <c r="D356" s="1" t="s">
        <v>53</v>
      </c>
      <c r="E356" s="44" t="s">
        <v>1436</v>
      </c>
      <c r="F356" s="55">
        <v>0.4</v>
      </c>
      <c r="G356" s="5">
        <v>4.7412479585970004</v>
      </c>
      <c r="H356" s="5">
        <v>1.5867306756049999</v>
      </c>
      <c r="I356" s="5">
        <v>3.1545172829920003</v>
      </c>
      <c r="J356" s="5">
        <v>-23.076764766696577</v>
      </c>
      <c r="K356" s="5">
        <v>2.9179284867676003</v>
      </c>
      <c r="L356" s="92">
        <v>0.5</v>
      </c>
      <c r="M356" s="5">
        <v>0</v>
      </c>
      <c r="N356" s="5">
        <v>1.5867306756049999</v>
      </c>
      <c r="O356" s="5">
        <v>0</v>
      </c>
      <c r="P356" s="5">
        <v>0</v>
      </c>
      <c r="Q356" s="47">
        <v>0</v>
      </c>
      <c r="R356" s="5">
        <v>0</v>
      </c>
      <c r="S356" s="5">
        <v>3.1545172829920003</v>
      </c>
      <c r="T356" s="5">
        <v>0</v>
      </c>
      <c r="U356" s="5">
        <v>0</v>
      </c>
      <c r="V356" s="47">
        <v>0</v>
      </c>
      <c r="W356" s="5">
        <v>0</v>
      </c>
      <c r="X356" s="5">
        <v>4.7412479585970004</v>
      </c>
      <c r="Y356" s="5">
        <v>0</v>
      </c>
      <c r="Z356" s="5">
        <v>0</v>
      </c>
      <c r="AA356" s="47">
        <v>0</v>
      </c>
    </row>
    <row r="357" spans="1:27">
      <c r="A357" s="1" t="s">
        <v>1437</v>
      </c>
      <c r="B357" s="1" t="s">
        <v>1438</v>
      </c>
      <c r="C357" s="1" t="s">
        <v>1439</v>
      </c>
      <c r="D357" s="1" t="s">
        <v>391</v>
      </c>
      <c r="E357" s="44" t="s">
        <v>1440</v>
      </c>
      <c r="F357" s="55">
        <v>0.1</v>
      </c>
      <c r="G357" s="5">
        <v>96.162112635992003</v>
      </c>
      <c r="H357" s="5">
        <v>37.502515909341</v>
      </c>
      <c r="I357" s="5">
        <v>58.659596726651003</v>
      </c>
      <c r="J357" s="5">
        <v>35.433520689434268</v>
      </c>
      <c r="K357" s="5">
        <v>54.260126972152179</v>
      </c>
      <c r="L357" s="92">
        <v>0</v>
      </c>
      <c r="M357" s="5">
        <v>34.231055662697997</v>
      </c>
      <c r="N357" s="5">
        <v>0</v>
      </c>
      <c r="O357" s="5">
        <v>3.2714602466429996</v>
      </c>
      <c r="P357" s="5">
        <v>0</v>
      </c>
      <c r="Q357" s="47">
        <v>0</v>
      </c>
      <c r="R357" s="5">
        <v>54.785460358280005</v>
      </c>
      <c r="S357" s="5">
        <v>0</v>
      </c>
      <c r="T357" s="5">
        <v>3.8741363683709999</v>
      </c>
      <c r="U357" s="5">
        <v>0</v>
      </c>
      <c r="V357" s="47">
        <v>0</v>
      </c>
      <c r="W357" s="5">
        <v>89.016516020978003</v>
      </c>
      <c r="X357" s="5">
        <v>0</v>
      </c>
      <c r="Y357" s="5">
        <v>7.145596615014</v>
      </c>
      <c r="Z357" s="5">
        <v>0</v>
      </c>
      <c r="AA357" s="47">
        <v>0</v>
      </c>
    </row>
    <row r="358" spans="1:27">
      <c r="A358" s="1" t="s">
        <v>1441</v>
      </c>
      <c r="B358" s="1" t="s">
        <v>1442</v>
      </c>
      <c r="C358" s="1" t="s">
        <v>1443</v>
      </c>
      <c r="D358" s="1" t="s">
        <v>53</v>
      </c>
      <c r="E358" s="44" t="s">
        <v>1444</v>
      </c>
      <c r="F358" s="55">
        <v>0.4</v>
      </c>
      <c r="G358" s="5">
        <v>3.9096234804719998</v>
      </c>
      <c r="H358" s="5">
        <v>1.311304252894</v>
      </c>
      <c r="I358" s="5">
        <v>2.598319227578</v>
      </c>
      <c r="J358" s="5">
        <v>-24.79609064532967</v>
      </c>
      <c r="K358" s="5">
        <v>2.4034452855096502</v>
      </c>
      <c r="L358" s="92">
        <v>0.5</v>
      </c>
      <c r="M358" s="5">
        <v>0</v>
      </c>
      <c r="N358" s="5">
        <v>1.311304252894</v>
      </c>
      <c r="O358" s="5">
        <v>0</v>
      </c>
      <c r="P358" s="5">
        <v>0</v>
      </c>
      <c r="Q358" s="47">
        <v>0</v>
      </c>
      <c r="R358" s="5">
        <v>0</v>
      </c>
      <c r="S358" s="5">
        <v>2.598319227578</v>
      </c>
      <c r="T358" s="5">
        <v>0</v>
      </c>
      <c r="U358" s="5">
        <v>0</v>
      </c>
      <c r="V358" s="47">
        <v>0</v>
      </c>
      <c r="W358" s="5">
        <v>0</v>
      </c>
      <c r="X358" s="5">
        <v>3.9096234804719998</v>
      </c>
      <c r="Y358" s="5">
        <v>0</v>
      </c>
      <c r="Z358" s="5">
        <v>0</v>
      </c>
      <c r="AA358" s="47">
        <v>0</v>
      </c>
    </row>
    <row r="359" spans="1:27">
      <c r="A359" s="1" t="s">
        <v>1712</v>
      </c>
      <c r="B359" s="1" t="s">
        <v>1713</v>
      </c>
      <c r="C359" s="1" t="s">
        <v>1714</v>
      </c>
      <c r="D359" s="1" t="s">
        <v>53</v>
      </c>
      <c r="E359" s="44" t="s">
        <v>1715</v>
      </c>
      <c r="F359" s="55">
        <v>0.4</v>
      </c>
      <c r="G359" s="5">
        <v>5.7192425954499999</v>
      </c>
      <c r="H359" s="5">
        <v>2.0181774981519998</v>
      </c>
      <c r="I359" s="5">
        <v>3.7010650972980002</v>
      </c>
      <c r="J359" s="5">
        <v>-7.0807562420142176</v>
      </c>
      <c r="K359" s="5">
        <v>3.4234852150006505</v>
      </c>
      <c r="L359" s="92">
        <v>0.5</v>
      </c>
      <c r="M359" s="5">
        <v>0</v>
      </c>
      <c r="N359" s="5">
        <v>2.0181774981519998</v>
      </c>
      <c r="O359" s="5">
        <v>0</v>
      </c>
      <c r="P359" s="5">
        <v>0</v>
      </c>
      <c r="Q359" s="47">
        <v>0</v>
      </c>
      <c r="R359" s="5">
        <v>0</v>
      </c>
      <c r="S359" s="5">
        <v>3.7010650972980002</v>
      </c>
      <c r="T359" s="5">
        <v>0</v>
      </c>
      <c r="U359" s="5">
        <v>0</v>
      </c>
      <c r="V359" s="47">
        <v>0</v>
      </c>
      <c r="W359" s="5">
        <v>0</v>
      </c>
      <c r="X359" s="5">
        <v>5.7192425954499999</v>
      </c>
      <c r="Y359" s="5">
        <v>0</v>
      </c>
      <c r="Z359" s="5">
        <v>0</v>
      </c>
      <c r="AA359" s="47">
        <v>0</v>
      </c>
    </row>
    <row r="360" spans="1:27">
      <c r="A360" s="1" t="s">
        <v>1445</v>
      </c>
      <c r="B360" s="1" t="s">
        <v>1446</v>
      </c>
      <c r="C360" s="1" t="s">
        <v>1447</v>
      </c>
      <c r="D360" s="1" t="s">
        <v>53</v>
      </c>
      <c r="E360" s="44" t="s">
        <v>1448</v>
      </c>
      <c r="F360" s="55">
        <v>0.4</v>
      </c>
      <c r="G360" s="5">
        <v>2.5975354184400001</v>
      </c>
      <c r="H360" s="5">
        <v>0.76474891622899999</v>
      </c>
      <c r="I360" s="5">
        <v>1.8327865022110001</v>
      </c>
      <c r="J360" s="5">
        <v>-12.694957748781274</v>
      </c>
      <c r="K360" s="5">
        <v>1.6953275145451752</v>
      </c>
      <c r="L360" s="92">
        <v>0.5</v>
      </c>
      <c r="M360" s="5">
        <v>0</v>
      </c>
      <c r="N360" s="5">
        <v>0.76474891622899999</v>
      </c>
      <c r="O360" s="5">
        <v>0</v>
      </c>
      <c r="P360" s="5">
        <v>0</v>
      </c>
      <c r="Q360" s="47">
        <v>0</v>
      </c>
      <c r="R360" s="5">
        <v>0</v>
      </c>
      <c r="S360" s="5">
        <v>1.8327865022110001</v>
      </c>
      <c r="T360" s="5">
        <v>0</v>
      </c>
      <c r="U360" s="5">
        <v>0</v>
      </c>
      <c r="V360" s="47">
        <v>0</v>
      </c>
      <c r="W360" s="5">
        <v>0</v>
      </c>
      <c r="X360" s="5">
        <v>2.5975354184400001</v>
      </c>
      <c r="Y360" s="5">
        <v>0</v>
      </c>
      <c r="Z360" s="5">
        <v>0</v>
      </c>
      <c r="AA360" s="47">
        <v>0</v>
      </c>
    </row>
    <row r="361" spans="1:27">
      <c r="A361" s="1" t="s">
        <v>1449</v>
      </c>
      <c r="B361" s="1" t="s">
        <v>1450</v>
      </c>
      <c r="C361" s="1" t="s">
        <v>1451</v>
      </c>
      <c r="D361" s="1" t="s">
        <v>53</v>
      </c>
      <c r="E361" s="44" t="s">
        <v>1452</v>
      </c>
      <c r="F361" s="55">
        <v>0.4</v>
      </c>
      <c r="G361" s="5">
        <v>3.9157438850880002</v>
      </c>
      <c r="H361" s="5">
        <v>1.2133222257610001</v>
      </c>
      <c r="I361" s="5">
        <v>2.7024216593269998</v>
      </c>
      <c r="J361" s="5">
        <v>-9.3886284412800904</v>
      </c>
      <c r="K361" s="5">
        <v>2.4997400348774748</v>
      </c>
      <c r="L361" s="92">
        <v>0.5</v>
      </c>
      <c r="M361" s="5">
        <v>0</v>
      </c>
      <c r="N361" s="5">
        <v>1.2133222257610001</v>
      </c>
      <c r="O361" s="5">
        <v>0</v>
      </c>
      <c r="P361" s="5">
        <v>0</v>
      </c>
      <c r="Q361" s="47">
        <v>0</v>
      </c>
      <c r="R361" s="5">
        <v>0</v>
      </c>
      <c r="S361" s="5">
        <v>2.7024216593269998</v>
      </c>
      <c r="T361" s="5">
        <v>0</v>
      </c>
      <c r="U361" s="5">
        <v>0</v>
      </c>
      <c r="V361" s="47">
        <v>0</v>
      </c>
      <c r="W361" s="5">
        <v>0</v>
      </c>
      <c r="X361" s="5">
        <v>3.9157438850880002</v>
      </c>
      <c r="Y361" s="5">
        <v>0</v>
      </c>
      <c r="Z361" s="5">
        <v>0</v>
      </c>
      <c r="AA361" s="47">
        <v>0</v>
      </c>
    </row>
    <row r="362" spans="1:27">
      <c r="A362" s="1" t="s">
        <v>1453</v>
      </c>
      <c r="B362" s="1" t="s">
        <v>1454</v>
      </c>
      <c r="C362" s="1" t="s">
        <v>1455</v>
      </c>
      <c r="D362" s="1" t="s">
        <v>53</v>
      </c>
      <c r="E362" s="44" t="s">
        <v>1456</v>
      </c>
      <c r="F362" s="55">
        <v>0.4</v>
      </c>
      <c r="G362" s="5">
        <v>3.4538417454659998</v>
      </c>
      <c r="H362" s="5">
        <v>1.238676174136</v>
      </c>
      <c r="I362" s="5">
        <v>2.21516557133</v>
      </c>
      <c r="J362" s="5">
        <v>-8.7139880860875341</v>
      </c>
      <c r="K362" s="5">
        <v>2.0490281534802501</v>
      </c>
      <c r="L362" s="92">
        <v>0.5</v>
      </c>
      <c r="M362" s="5">
        <v>0</v>
      </c>
      <c r="N362" s="5">
        <v>1.238676174136</v>
      </c>
      <c r="O362" s="5">
        <v>0</v>
      </c>
      <c r="P362" s="5">
        <v>0</v>
      </c>
      <c r="Q362" s="47">
        <v>0</v>
      </c>
      <c r="R362" s="5">
        <v>0</v>
      </c>
      <c r="S362" s="5">
        <v>2.21516557133</v>
      </c>
      <c r="T362" s="5">
        <v>0</v>
      </c>
      <c r="U362" s="5">
        <v>0</v>
      </c>
      <c r="V362" s="47">
        <v>0</v>
      </c>
      <c r="W362" s="5">
        <v>0</v>
      </c>
      <c r="X362" s="5">
        <v>3.4538417454659998</v>
      </c>
      <c r="Y362" s="5">
        <v>0</v>
      </c>
      <c r="Z362" s="5">
        <v>0</v>
      </c>
      <c r="AA362" s="47">
        <v>0</v>
      </c>
    </row>
    <row r="363" spans="1:27">
      <c r="A363" s="1" t="s">
        <v>1457</v>
      </c>
      <c r="B363" s="1" t="s">
        <v>1458</v>
      </c>
      <c r="C363" s="1" t="s">
        <v>1459</v>
      </c>
      <c r="D363" s="1" t="s">
        <v>53</v>
      </c>
      <c r="E363" s="44" t="s">
        <v>1460</v>
      </c>
      <c r="F363" s="55">
        <v>0.4</v>
      </c>
      <c r="G363" s="5">
        <v>3.971011433068</v>
      </c>
      <c r="H363" s="5">
        <v>1.306989508399</v>
      </c>
      <c r="I363" s="5">
        <v>2.664021924669</v>
      </c>
      <c r="J363" s="5">
        <v>-19.911356173651157</v>
      </c>
      <c r="K363" s="5">
        <v>2.4642202803188251</v>
      </c>
      <c r="L363" s="92">
        <v>0.5</v>
      </c>
      <c r="M363" s="5">
        <v>0</v>
      </c>
      <c r="N363" s="5">
        <v>1.306989508399</v>
      </c>
      <c r="O363" s="5">
        <v>0</v>
      </c>
      <c r="P363" s="5">
        <v>0</v>
      </c>
      <c r="Q363" s="47">
        <v>0</v>
      </c>
      <c r="R363" s="5">
        <v>0</v>
      </c>
      <c r="S363" s="5">
        <v>2.664021924669</v>
      </c>
      <c r="T363" s="5">
        <v>0</v>
      </c>
      <c r="U363" s="5">
        <v>0</v>
      </c>
      <c r="V363" s="47">
        <v>0</v>
      </c>
      <c r="W363" s="5">
        <v>0</v>
      </c>
      <c r="X363" s="5">
        <v>3.971011433068</v>
      </c>
      <c r="Y363" s="5">
        <v>0</v>
      </c>
      <c r="Z363" s="5">
        <v>0</v>
      </c>
      <c r="AA363" s="47">
        <v>0</v>
      </c>
    </row>
    <row r="364" spans="1:27">
      <c r="A364" s="1" t="s">
        <v>1461</v>
      </c>
      <c r="B364" s="1" t="s">
        <v>1462</v>
      </c>
      <c r="C364" s="1" t="s">
        <v>1463</v>
      </c>
      <c r="D364" s="1" t="s">
        <v>124</v>
      </c>
      <c r="E364" s="44" t="s">
        <v>1464</v>
      </c>
      <c r="F364" s="55">
        <v>0.49</v>
      </c>
      <c r="G364" s="5">
        <v>26.094750398473</v>
      </c>
      <c r="H364" s="5">
        <v>9.5291613013719996</v>
      </c>
      <c r="I364" s="5">
        <v>16.565589097101</v>
      </c>
      <c r="J364" s="5">
        <v>-22.56321438170076</v>
      </c>
      <c r="K364" s="5">
        <v>15.323169914818425</v>
      </c>
      <c r="L364" s="92">
        <v>0.5</v>
      </c>
      <c r="M364" s="5">
        <v>8.1472774687069993</v>
      </c>
      <c r="N364" s="5">
        <v>1.381883832665</v>
      </c>
      <c r="O364" s="5">
        <v>0</v>
      </c>
      <c r="P364" s="5">
        <v>0</v>
      </c>
      <c r="Q364" s="47">
        <v>0</v>
      </c>
      <c r="R364" s="5">
        <v>12.379202014536</v>
      </c>
      <c r="S364" s="5">
        <v>4.186387082565</v>
      </c>
      <c r="T364" s="5">
        <v>0</v>
      </c>
      <c r="U364" s="5">
        <v>0</v>
      </c>
      <c r="V364" s="47">
        <v>0</v>
      </c>
      <c r="W364" s="5">
        <v>20.526479483243001</v>
      </c>
      <c r="X364" s="5">
        <v>5.5682709152300003</v>
      </c>
      <c r="Y364" s="5">
        <v>0</v>
      </c>
      <c r="Z364" s="5">
        <v>0</v>
      </c>
      <c r="AA364" s="47">
        <v>0</v>
      </c>
    </row>
    <row r="365" spans="1:27">
      <c r="A365" s="1" t="s">
        <v>1465</v>
      </c>
      <c r="B365" s="1" t="s">
        <v>1466</v>
      </c>
      <c r="C365" s="1" t="s">
        <v>1467</v>
      </c>
      <c r="D365" s="1" t="s">
        <v>53</v>
      </c>
      <c r="E365" s="44" t="s">
        <v>1468</v>
      </c>
      <c r="F365" s="55">
        <v>0.4</v>
      </c>
      <c r="G365" s="5">
        <v>2.1315852686079997</v>
      </c>
      <c r="H365" s="5">
        <v>0.62340353304999996</v>
      </c>
      <c r="I365" s="5">
        <v>1.5081817355579998</v>
      </c>
      <c r="J365" s="5">
        <v>-3.0187758963740583</v>
      </c>
      <c r="K365" s="5">
        <v>1.39506810539115</v>
      </c>
      <c r="L365" s="92">
        <v>0.5</v>
      </c>
      <c r="M365" s="5">
        <v>0</v>
      </c>
      <c r="N365" s="5">
        <v>0.62340353304999996</v>
      </c>
      <c r="O365" s="5">
        <v>0</v>
      </c>
      <c r="P365" s="5">
        <v>0</v>
      </c>
      <c r="Q365" s="47">
        <v>0</v>
      </c>
      <c r="R365" s="5">
        <v>0</v>
      </c>
      <c r="S365" s="5">
        <v>1.5081817355579998</v>
      </c>
      <c r="T365" s="5">
        <v>0</v>
      </c>
      <c r="U365" s="5">
        <v>0</v>
      </c>
      <c r="V365" s="47">
        <v>0</v>
      </c>
      <c r="W365" s="5">
        <v>0</v>
      </c>
      <c r="X365" s="5">
        <v>2.1315852686079997</v>
      </c>
      <c r="Y365" s="5">
        <v>0</v>
      </c>
      <c r="Z365" s="5">
        <v>0</v>
      </c>
      <c r="AA365" s="47">
        <v>0</v>
      </c>
    </row>
    <row r="366" spans="1:27">
      <c r="A366" s="1" t="s">
        <v>1716</v>
      </c>
      <c r="B366" s="1" t="s">
        <v>1717</v>
      </c>
      <c r="C366" s="1" t="s">
        <v>1718</v>
      </c>
      <c r="D366" s="1" t="s">
        <v>53</v>
      </c>
      <c r="E366" s="44" t="s">
        <v>1719</v>
      </c>
      <c r="F366" s="55">
        <v>0.4</v>
      </c>
      <c r="G366" s="5">
        <v>3.964711012959</v>
      </c>
      <c r="H366" s="5">
        <v>1.2890426869330001</v>
      </c>
      <c r="I366" s="5">
        <v>2.6756683260259999</v>
      </c>
      <c r="J366" s="5">
        <v>-9.3827116832725839</v>
      </c>
      <c r="K366" s="5">
        <v>2.4749932015740499</v>
      </c>
      <c r="L366" s="92">
        <v>0.5</v>
      </c>
      <c r="M366" s="5">
        <v>0</v>
      </c>
      <c r="N366" s="5">
        <v>1.2890426869330001</v>
      </c>
      <c r="O366" s="5">
        <v>0</v>
      </c>
      <c r="P366" s="5">
        <v>0</v>
      </c>
      <c r="Q366" s="47">
        <v>0</v>
      </c>
      <c r="R366" s="5">
        <v>0</v>
      </c>
      <c r="S366" s="5">
        <v>2.6756683260259999</v>
      </c>
      <c r="T366" s="5">
        <v>0</v>
      </c>
      <c r="U366" s="5">
        <v>0</v>
      </c>
      <c r="V366" s="47">
        <v>0</v>
      </c>
      <c r="W366" s="5">
        <v>0</v>
      </c>
      <c r="X366" s="5">
        <v>3.964711012959</v>
      </c>
      <c r="Y366" s="5">
        <v>0</v>
      </c>
      <c r="Z366" s="5">
        <v>0</v>
      </c>
      <c r="AA366" s="47">
        <v>0</v>
      </c>
    </row>
    <row r="367" spans="1:27">
      <c r="A367" s="1" t="s">
        <v>1469</v>
      </c>
      <c r="B367" s="1" t="s">
        <v>1470</v>
      </c>
      <c r="C367" s="1" t="s">
        <v>1471</v>
      </c>
      <c r="D367" s="1" t="s">
        <v>53</v>
      </c>
      <c r="E367" s="44" t="s">
        <v>1472</v>
      </c>
      <c r="F367" s="55">
        <v>0.4</v>
      </c>
      <c r="G367" s="5">
        <v>4.6092153626570003</v>
      </c>
      <c r="H367" s="5">
        <v>1.575625965635</v>
      </c>
      <c r="I367" s="5">
        <v>3.0335893970220003</v>
      </c>
      <c r="J367" s="5">
        <v>-9.6333757034783574</v>
      </c>
      <c r="K367" s="5">
        <v>2.8060701922453504</v>
      </c>
      <c r="L367" s="92">
        <v>0.5</v>
      </c>
      <c r="M367" s="5">
        <v>0</v>
      </c>
      <c r="N367" s="5">
        <v>1.575625965635</v>
      </c>
      <c r="O367" s="5">
        <v>0</v>
      </c>
      <c r="P367" s="5">
        <v>0</v>
      </c>
      <c r="Q367" s="47">
        <v>0</v>
      </c>
      <c r="R367" s="5">
        <v>0</v>
      </c>
      <c r="S367" s="5">
        <v>3.0335893970220003</v>
      </c>
      <c r="T367" s="5">
        <v>0</v>
      </c>
      <c r="U367" s="5">
        <v>0</v>
      </c>
      <c r="V367" s="47">
        <v>0</v>
      </c>
      <c r="W367" s="5">
        <v>0</v>
      </c>
      <c r="X367" s="5">
        <v>4.6092153626570003</v>
      </c>
      <c r="Y367" s="5">
        <v>0</v>
      </c>
      <c r="Z367" s="5">
        <v>0</v>
      </c>
      <c r="AA367" s="47">
        <v>0</v>
      </c>
    </row>
    <row r="368" spans="1:27">
      <c r="A368" s="1" t="s">
        <v>1473</v>
      </c>
      <c r="B368" s="1" t="s">
        <v>1474</v>
      </c>
      <c r="C368" s="1" t="s">
        <v>1475</v>
      </c>
      <c r="D368" s="1" t="s">
        <v>53</v>
      </c>
      <c r="E368" s="44" t="s">
        <v>1476</v>
      </c>
      <c r="F368" s="55">
        <v>0.4</v>
      </c>
      <c r="G368" s="5">
        <v>4.1536647004939997</v>
      </c>
      <c r="H368" s="5">
        <v>1.3873454922249999</v>
      </c>
      <c r="I368" s="5">
        <v>2.766319208269</v>
      </c>
      <c r="J368" s="5">
        <v>-3.4918644722995915</v>
      </c>
      <c r="K368" s="5">
        <v>2.5588452676488251</v>
      </c>
      <c r="L368" s="92">
        <v>0.5</v>
      </c>
      <c r="M368" s="5">
        <v>0</v>
      </c>
      <c r="N368" s="5">
        <v>1.3873454922249999</v>
      </c>
      <c r="O368" s="5">
        <v>0</v>
      </c>
      <c r="P368" s="5">
        <v>0</v>
      </c>
      <c r="Q368" s="47">
        <v>0</v>
      </c>
      <c r="R368" s="5">
        <v>0</v>
      </c>
      <c r="S368" s="5">
        <v>2.766319208269</v>
      </c>
      <c r="T368" s="5">
        <v>0</v>
      </c>
      <c r="U368" s="5">
        <v>0</v>
      </c>
      <c r="V368" s="47">
        <v>0</v>
      </c>
      <c r="W368" s="5">
        <v>0</v>
      </c>
      <c r="X368" s="5">
        <v>4.1536647004939997</v>
      </c>
      <c r="Y368" s="5">
        <v>0</v>
      </c>
      <c r="Z368" s="5">
        <v>0</v>
      </c>
      <c r="AA368" s="47">
        <v>0</v>
      </c>
    </row>
    <row r="369" spans="1:27">
      <c r="A369" s="1" t="s">
        <v>1477</v>
      </c>
      <c r="B369" s="1" t="s">
        <v>1478</v>
      </c>
      <c r="C369" s="1" t="s">
        <v>1479</v>
      </c>
      <c r="D369" s="1" t="s">
        <v>866</v>
      </c>
      <c r="E369" s="44" t="s">
        <v>1480</v>
      </c>
      <c r="F369" s="55">
        <v>0.01</v>
      </c>
      <c r="G369" s="5">
        <v>58.665444571508999</v>
      </c>
      <c r="H369" s="5">
        <v>27.794503648062999</v>
      </c>
      <c r="I369" s="5">
        <v>30.870940923446</v>
      </c>
      <c r="J369" s="5">
        <v>21.072106873389735</v>
      </c>
      <c r="K369" s="5">
        <v>28.55562035418755</v>
      </c>
      <c r="L369" s="92">
        <v>0</v>
      </c>
      <c r="M369" s="5">
        <v>0</v>
      </c>
      <c r="N369" s="5">
        <v>0</v>
      </c>
      <c r="O369" s="5">
        <v>27.794503648062999</v>
      </c>
      <c r="P369" s="5">
        <v>0</v>
      </c>
      <c r="Q369" s="47">
        <v>0</v>
      </c>
      <c r="R369" s="5">
        <v>0</v>
      </c>
      <c r="S369" s="5">
        <v>0</v>
      </c>
      <c r="T369" s="5">
        <v>30.870940923446</v>
      </c>
      <c r="U369" s="5">
        <v>0</v>
      </c>
      <c r="V369" s="47">
        <v>0</v>
      </c>
      <c r="W369" s="5">
        <v>0</v>
      </c>
      <c r="X369" s="5">
        <v>0</v>
      </c>
      <c r="Y369" s="5">
        <v>58.665444571508999</v>
      </c>
      <c r="Z369" s="5">
        <v>0</v>
      </c>
      <c r="AA369" s="47">
        <v>0</v>
      </c>
    </row>
    <row r="370" spans="1:27">
      <c r="A370" s="1" t="s">
        <v>1481</v>
      </c>
      <c r="B370" s="1" t="s">
        <v>1482</v>
      </c>
      <c r="C370" s="1" t="s">
        <v>1483</v>
      </c>
      <c r="D370" s="1" t="s">
        <v>53</v>
      </c>
      <c r="E370" s="44" t="s">
        <v>1484</v>
      </c>
      <c r="F370" s="55">
        <v>0.4</v>
      </c>
      <c r="G370" s="5">
        <v>3.0214929034120002</v>
      </c>
      <c r="H370" s="5">
        <v>1.057446279264</v>
      </c>
      <c r="I370" s="5">
        <v>1.9640466241480001</v>
      </c>
      <c r="J370" s="5">
        <v>-10.385880875741801</v>
      </c>
      <c r="K370" s="5">
        <v>1.8167431273369001</v>
      </c>
      <c r="L370" s="92">
        <v>0.5</v>
      </c>
      <c r="M370" s="5">
        <v>0</v>
      </c>
      <c r="N370" s="5">
        <v>1.057446279264</v>
      </c>
      <c r="O370" s="5">
        <v>0</v>
      </c>
      <c r="P370" s="5">
        <v>0</v>
      </c>
      <c r="Q370" s="47">
        <v>0</v>
      </c>
      <c r="R370" s="5">
        <v>0</v>
      </c>
      <c r="S370" s="5">
        <v>1.9640466241480001</v>
      </c>
      <c r="T370" s="5">
        <v>0</v>
      </c>
      <c r="U370" s="5">
        <v>0</v>
      </c>
      <c r="V370" s="47">
        <v>0</v>
      </c>
      <c r="W370" s="5">
        <v>0</v>
      </c>
      <c r="X370" s="5">
        <v>3.0214929034120002</v>
      </c>
      <c r="Y370" s="5">
        <v>0</v>
      </c>
      <c r="Z370" s="5">
        <v>0</v>
      </c>
      <c r="AA370" s="47">
        <v>0</v>
      </c>
    </row>
    <row r="371" spans="1:27">
      <c r="A371" s="1" t="s">
        <v>1720</v>
      </c>
      <c r="B371" s="1" t="s">
        <v>1721</v>
      </c>
      <c r="C371" s="1" t="s">
        <v>1722</v>
      </c>
      <c r="D371" s="1" t="s">
        <v>53</v>
      </c>
      <c r="E371" s="44" t="s">
        <v>1723</v>
      </c>
      <c r="F371" s="55">
        <v>0.4</v>
      </c>
      <c r="G371" s="5">
        <v>1.651014077845</v>
      </c>
      <c r="H371" s="5">
        <v>0.55031971465200002</v>
      </c>
      <c r="I371" s="5">
        <v>1.100694363193</v>
      </c>
      <c r="J371" s="5">
        <v>-3.0616692369208001</v>
      </c>
      <c r="K371" s="5">
        <v>1.018142285953525</v>
      </c>
      <c r="L371" s="92">
        <v>0.5</v>
      </c>
      <c r="M371" s="5">
        <v>0</v>
      </c>
      <c r="N371" s="5">
        <v>0.55031971465200002</v>
      </c>
      <c r="O371" s="5">
        <v>0</v>
      </c>
      <c r="P371" s="5">
        <v>0</v>
      </c>
      <c r="Q371" s="47">
        <v>0</v>
      </c>
      <c r="R371" s="5">
        <v>0</v>
      </c>
      <c r="S371" s="5">
        <v>1.100694363193</v>
      </c>
      <c r="T371" s="5">
        <v>0</v>
      </c>
      <c r="U371" s="5">
        <v>0</v>
      </c>
      <c r="V371" s="47">
        <v>0</v>
      </c>
      <c r="W371" s="5">
        <v>0</v>
      </c>
      <c r="X371" s="5">
        <v>1.651014077845</v>
      </c>
      <c r="Y371" s="5">
        <v>0</v>
      </c>
      <c r="Z371" s="5">
        <v>0</v>
      </c>
      <c r="AA371" s="47">
        <v>0</v>
      </c>
    </row>
    <row r="372" spans="1:27">
      <c r="A372" s="1" t="s">
        <v>1488</v>
      </c>
      <c r="B372" s="1" t="s">
        <v>1489</v>
      </c>
      <c r="C372" s="1" t="s">
        <v>1490</v>
      </c>
      <c r="D372" s="1" t="s">
        <v>391</v>
      </c>
      <c r="E372" s="44" t="s">
        <v>1491</v>
      </c>
      <c r="F372" s="55">
        <v>0.1</v>
      </c>
      <c r="G372" s="5">
        <v>125.614422868812</v>
      </c>
      <c r="H372" s="5">
        <v>53.079886907227994</v>
      </c>
      <c r="I372" s="5">
        <v>72.534535961583998</v>
      </c>
      <c r="J372" s="5">
        <v>40.713468296752261</v>
      </c>
      <c r="K372" s="5">
        <v>67.094445764465206</v>
      </c>
      <c r="L372" s="92">
        <v>0</v>
      </c>
      <c r="M372" s="5">
        <v>48.268882908584999</v>
      </c>
      <c r="N372" s="5">
        <v>0</v>
      </c>
      <c r="O372" s="5">
        <v>4.8110039986429998</v>
      </c>
      <c r="P372" s="5">
        <v>0</v>
      </c>
      <c r="Q372" s="47">
        <v>0</v>
      </c>
      <c r="R372" s="5">
        <v>67.465695413665003</v>
      </c>
      <c r="S372" s="5">
        <v>0</v>
      </c>
      <c r="T372" s="5">
        <v>5.0688405479189997</v>
      </c>
      <c r="U372" s="5">
        <v>0</v>
      </c>
      <c r="V372" s="47">
        <v>0</v>
      </c>
      <c r="W372" s="5">
        <v>115.73457832225</v>
      </c>
      <c r="X372" s="5">
        <v>0</v>
      </c>
      <c r="Y372" s="5">
        <v>9.8798445465619995</v>
      </c>
      <c r="Z372" s="5">
        <v>0</v>
      </c>
      <c r="AA372" s="47">
        <v>0</v>
      </c>
    </row>
    <row r="373" spans="1:27">
      <c r="A373" s="1" t="s">
        <v>1492</v>
      </c>
      <c r="B373" s="1" t="s">
        <v>1493</v>
      </c>
      <c r="C373" s="1" t="s">
        <v>1494</v>
      </c>
      <c r="D373" s="1" t="s">
        <v>866</v>
      </c>
      <c r="E373" s="44" t="s">
        <v>1495</v>
      </c>
      <c r="F373" s="55">
        <v>0.01</v>
      </c>
      <c r="G373" s="5">
        <v>43.134799424976002</v>
      </c>
      <c r="H373" s="5">
        <v>20.496934067724002</v>
      </c>
      <c r="I373" s="5">
        <v>22.637865357252</v>
      </c>
      <c r="J373" s="5">
        <v>14.661570539381701</v>
      </c>
      <c r="K373" s="5">
        <v>20.940025455458102</v>
      </c>
      <c r="L373" s="92">
        <v>0</v>
      </c>
      <c r="M373" s="5">
        <v>0</v>
      </c>
      <c r="N373" s="5">
        <v>0</v>
      </c>
      <c r="O373" s="5">
        <v>20.496934067724002</v>
      </c>
      <c r="P373" s="5">
        <v>0</v>
      </c>
      <c r="Q373" s="47">
        <v>0</v>
      </c>
      <c r="R373" s="5">
        <v>0</v>
      </c>
      <c r="S373" s="5">
        <v>0</v>
      </c>
      <c r="T373" s="5">
        <v>22.637865357252</v>
      </c>
      <c r="U373" s="5">
        <v>0</v>
      </c>
      <c r="V373" s="47">
        <v>0</v>
      </c>
      <c r="W373" s="5">
        <v>0</v>
      </c>
      <c r="X373" s="5">
        <v>0</v>
      </c>
      <c r="Y373" s="5">
        <v>43.134799424976002</v>
      </c>
      <c r="Z373" s="5">
        <v>0</v>
      </c>
      <c r="AA373" s="47">
        <v>0</v>
      </c>
    </row>
    <row r="374" spans="1:27">
      <c r="A374" s="1" t="s">
        <v>1496</v>
      </c>
      <c r="B374" s="1" t="s">
        <v>1497</v>
      </c>
      <c r="C374" s="1" t="s">
        <v>1498</v>
      </c>
      <c r="D374" s="1" t="s">
        <v>270</v>
      </c>
      <c r="E374" s="44" t="s">
        <v>1499</v>
      </c>
      <c r="F374" s="55">
        <v>0.3</v>
      </c>
      <c r="G374" s="5">
        <v>140.56788793238502</v>
      </c>
      <c r="H374" s="5">
        <v>57.851443866964999</v>
      </c>
      <c r="I374" s="5">
        <v>82.716444065420006</v>
      </c>
      <c r="J374" s="5">
        <v>-465.40831577527405</v>
      </c>
      <c r="K374" s="5">
        <v>76.512710760513514</v>
      </c>
      <c r="L374" s="92">
        <v>0.5</v>
      </c>
      <c r="M374" s="5">
        <v>36.708513771698001</v>
      </c>
      <c r="N374" s="5">
        <v>21.142930095267001</v>
      </c>
      <c r="O374" s="5">
        <v>0</v>
      </c>
      <c r="P374" s="5">
        <v>0</v>
      </c>
      <c r="Q374" s="47">
        <v>0</v>
      </c>
      <c r="R374" s="5">
        <v>48.822893182359998</v>
      </c>
      <c r="S374" s="5">
        <v>33.893550883060001</v>
      </c>
      <c r="T374" s="5">
        <v>0</v>
      </c>
      <c r="U374" s="5">
        <v>0</v>
      </c>
      <c r="V374" s="47">
        <v>0</v>
      </c>
      <c r="W374" s="5">
        <v>85.531406954057999</v>
      </c>
      <c r="X374" s="5">
        <v>55.036480978327006</v>
      </c>
      <c r="Y374" s="5">
        <v>0</v>
      </c>
      <c r="Z374" s="5">
        <v>0</v>
      </c>
      <c r="AA374" s="47">
        <v>0</v>
      </c>
    </row>
    <row r="375" spans="1:27">
      <c r="A375" s="1" t="s">
        <v>1724</v>
      </c>
      <c r="B375" s="1" t="s">
        <v>1725</v>
      </c>
      <c r="C375" s="1" t="s">
        <v>1726</v>
      </c>
      <c r="D375" s="1" t="s">
        <v>53</v>
      </c>
      <c r="E375" s="44" t="s">
        <v>1727</v>
      </c>
      <c r="F375" s="55">
        <v>0.4</v>
      </c>
      <c r="G375" s="5">
        <v>2.6086387237239999</v>
      </c>
      <c r="H375" s="5">
        <v>0.74238237146599995</v>
      </c>
      <c r="I375" s="5">
        <v>1.866256352258</v>
      </c>
      <c r="J375" s="5">
        <v>-4.863513145685058</v>
      </c>
      <c r="K375" s="5">
        <v>1.7262871258386501</v>
      </c>
      <c r="L375" s="92">
        <v>0.5</v>
      </c>
      <c r="M375" s="5">
        <v>0</v>
      </c>
      <c r="N375" s="5">
        <v>0.74238237146599995</v>
      </c>
      <c r="O375" s="5">
        <v>0</v>
      </c>
      <c r="P375" s="5">
        <v>0</v>
      </c>
      <c r="Q375" s="47">
        <v>0</v>
      </c>
      <c r="R375" s="5">
        <v>0</v>
      </c>
      <c r="S375" s="5">
        <v>1.866256352258</v>
      </c>
      <c r="T375" s="5">
        <v>0</v>
      </c>
      <c r="U375" s="5">
        <v>0</v>
      </c>
      <c r="V375" s="47">
        <v>0</v>
      </c>
      <c r="W375" s="5">
        <v>0</v>
      </c>
      <c r="X375" s="5">
        <v>2.6086387237239999</v>
      </c>
      <c r="Y375" s="5">
        <v>0</v>
      </c>
      <c r="Z375" s="5">
        <v>0</v>
      </c>
      <c r="AA375" s="47">
        <v>0</v>
      </c>
    </row>
    <row r="376" spans="1:27">
      <c r="A376" s="1" t="s">
        <v>1500</v>
      </c>
      <c r="B376" s="1" t="s">
        <v>1501</v>
      </c>
      <c r="C376" s="1" t="s">
        <v>1502</v>
      </c>
      <c r="D376" s="1" t="s">
        <v>103</v>
      </c>
      <c r="E376" s="44" t="s">
        <v>1503</v>
      </c>
      <c r="F376" s="55">
        <v>0.49</v>
      </c>
      <c r="G376" s="5">
        <v>108.59322070082101</v>
      </c>
      <c r="H376" s="5">
        <v>43.987371115211999</v>
      </c>
      <c r="I376" s="5">
        <v>64.605849585609008</v>
      </c>
      <c r="J376" s="5">
        <v>25.963031043609647</v>
      </c>
      <c r="K376" s="5">
        <v>59.760410866688332</v>
      </c>
      <c r="L376" s="92">
        <v>0</v>
      </c>
      <c r="M376" s="5">
        <v>38.907001166086005</v>
      </c>
      <c r="N376" s="5">
        <v>5.0803699491259993</v>
      </c>
      <c r="O376" s="5">
        <v>0</v>
      </c>
      <c r="P376" s="5">
        <v>0</v>
      </c>
      <c r="Q376" s="47">
        <v>0</v>
      </c>
      <c r="R376" s="5">
        <v>54.706879505128001</v>
      </c>
      <c r="S376" s="5">
        <v>9.8989700804809999</v>
      </c>
      <c r="T376" s="5">
        <v>0</v>
      </c>
      <c r="U376" s="5">
        <v>0</v>
      </c>
      <c r="V376" s="47">
        <v>0</v>
      </c>
      <c r="W376" s="5">
        <v>93.613880671214005</v>
      </c>
      <c r="X376" s="5">
        <v>14.979340029606998</v>
      </c>
      <c r="Y376" s="5">
        <v>0</v>
      </c>
      <c r="Z376" s="5">
        <v>0</v>
      </c>
      <c r="AA376" s="47">
        <v>0</v>
      </c>
    </row>
    <row r="377" spans="1:27">
      <c r="A377" s="1" t="s">
        <v>1504</v>
      </c>
      <c r="B377" s="1" t="s">
        <v>1505</v>
      </c>
      <c r="C377" s="1" t="s">
        <v>1506</v>
      </c>
      <c r="D377" s="1" t="s">
        <v>124</v>
      </c>
      <c r="E377" s="44" t="s">
        <v>1507</v>
      </c>
      <c r="F377" s="55">
        <v>0.49</v>
      </c>
      <c r="G377" s="5">
        <v>87.705226814116998</v>
      </c>
      <c r="H377" s="5">
        <v>34.725573744717003</v>
      </c>
      <c r="I377" s="5">
        <v>52.979653069399994</v>
      </c>
      <c r="J377" s="5">
        <v>-18.308337434698483</v>
      </c>
      <c r="K377" s="5">
        <v>49.006179089194994</v>
      </c>
      <c r="L377" s="92">
        <v>0.25682199999999999</v>
      </c>
      <c r="M377" s="5">
        <v>30.31341635862</v>
      </c>
      <c r="N377" s="5">
        <v>4.4121573860970003</v>
      </c>
      <c r="O377" s="5">
        <v>0</v>
      </c>
      <c r="P377" s="5">
        <v>0</v>
      </c>
      <c r="Q377" s="47">
        <v>0</v>
      </c>
      <c r="R377" s="5">
        <v>42.813475215526999</v>
      </c>
      <c r="S377" s="5">
        <v>10.166177853873</v>
      </c>
      <c r="T377" s="5">
        <v>0</v>
      </c>
      <c r="U377" s="5">
        <v>0</v>
      </c>
      <c r="V377" s="47">
        <v>0</v>
      </c>
      <c r="W377" s="5">
        <v>73.126891574146995</v>
      </c>
      <c r="X377" s="5">
        <v>14.57833523997</v>
      </c>
      <c r="Y377" s="5">
        <v>0</v>
      </c>
      <c r="Z377" s="5">
        <v>0</v>
      </c>
      <c r="AA377" s="47">
        <v>0</v>
      </c>
    </row>
    <row r="378" spans="1:27">
      <c r="A378" s="1" t="s">
        <v>1508</v>
      </c>
      <c r="B378" s="1" t="s">
        <v>1509</v>
      </c>
      <c r="C378" s="1" t="s">
        <v>1510</v>
      </c>
      <c r="D378" s="1" t="s">
        <v>53</v>
      </c>
      <c r="E378" s="44" t="s">
        <v>1511</v>
      </c>
      <c r="F378" s="55">
        <v>0.4</v>
      </c>
      <c r="G378" s="5">
        <v>3.0439143206779997</v>
      </c>
      <c r="H378" s="5">
        <v>1.00301527702</v>
      </c>
      <c r="I378" s="5">
        <v>2.0408990436579999</v>
      </c>
      <c r="J378" s="5">
        <v>-18.551201030026959</v>
      </c>
      <c r="K378" s="5">
        <v>1.8878316153836501</v>
      </c>
      <c r="L378" s="92">
        <v>0.5</v>
      </c>
      <c r="M378" s="5">
        <v>0</v>
      </c>
      <c r="N378" s="5">
        <v>1.00301527702</v>
      </c>
      <c r="O378" s="5">
        <v>0</v>
      </c>
      <c r="P378" s="5">
        <v>0</v>
      </c>
      <c r="Q378" s="47">
        <v>0</v>
      </c>
      <c r="R378" s="5">
        <v>0</v>
      </c>
      <c r="S378" s="5">
        <v>2.0408990436579999</v>
      </c>
      <c r="T378" s="5">
        <v>0</v>
      </c>
      <c r="U378" s="5">
        <v>0</v>
      </c>
      <c r="V378" s="47">
        <v>0</v>
      </c>
      <c r="W378" s="5">
        <v>0</v>
      </c>
      <c r="X378" s="5">
        <v>3.0439143206779997</v>
      </c>
      <c r="Y378" s="5">
        <v>0</v>
      </c>
      <c r="Z378" s="5">
        <v>0</v>
      </c>
      <c r="AA378" s="47">
        <v>0</v>
      </c>
    </row>
    <row r="379" spans="1:27">
      <c r="A379" s="1" t="s">
        <v>1512</v>
      </c>
      <c r="B379" s="1" t="s">
        <v>1513</v>
      </c>
      <c r="C379" s="1" t="s">
        <v>1514</v>
      </c>
      <c r="D379" s="1" t="s">
        <v>124</v>
      </c>
      <c r="E379" s="44" t="s">
        <v>1515</v>
      </c>
      <c r="F379" s="55">
        <v>0.49</v>
      </c>
      <c r="G379" s="5">
        <v>19.269360909429</v>
      </c>
      <c r="H379" s="5">
        <v>7.6212351694290001</v>
      </c>
      <c r="I379" s="5">
        <v>11.648125739999999</v>
      </c>
      <c r="J379" s="5">
        <v>-26.450243716016267</v>
      </c>
      <c r="K379" s="5">
        <v>10.774516309499999</v>
      </c>
      <c r="L379" s="92">
        <v>0.5</v>
      </c>
      <c r="M379" s="5">
        <v>6.3038874184020006</v>
      </c>
      <c r="N379" s="5">
        <v>1.317347751027</v>
      </c>
      <c r="O379" s="5">
        <v>0</v>
      </c>
      <c r="P379" s="5">
        <v>0</v>
      </c>
      <c r="Q379" s="47">
        <v>0</v>
      </c>
      <c r="R379" s="5">
        <v>7.8061550988899997</v>
      </c>
      <c r="S379" s="5">
        <v>3.8419706411100001</v>
      </c>
      <c r="T379" s="5">
        <v>0</v>
      </c>
      <c r="U379" s="5">
        <v>0</v>
      </c>
      <c r="V379" s="47">
        <v>0</v>
      </c>
      <c r="W379" s="5">
        <v>14.110042517292001</v>
      </c>
      <c r="X379" s="5">
        <v>5.1593183921370001</v>
      </c>
      <c r="Y379" s="5">
        <v>0</v>
      </c>
      <c r="Z379" s="5">
        <v>0</v>
      </c>
      <c r="AA379" s="47">
        <v>0</v>
      </c>
    </row>
    <row r="380" spans="1:27">
      <c r="A380" s="1" t="s">
        <v>1516</v>
      </c>
      <c r="B380" s="1" t="s">
        <v>1517</v>
      </c>
      <c r="C380" s="1" t="s">
        <v>1518</v>
      </c>
      <c r="D380" s="1" t="s">
        <v>103</v>
      </c>
      <c r="E380" s="44" t="s">
        <v>1519</v>
      </c>
      <c r="F380" s="55">
        <v>0.49</v>
      </c>
      <c r="G380" s="5">
        <v>125.263411656006</v>
      </c>
      <c r="H380" s="5">
        <v>50.712455335127999</v>
      </c>
      <c r="I380" s="5">
        <v>74.550956320878001</v>
      </c>
      <c r="J380" s="5">
        <v>41.630965982110084</v>
      </c>
      <c r="K380" s="5">
        <v>68.959634596812151</v>
      </c>
      <c r="L380" s="92">
        <v>0</v>
      </c>
      <c r="M380" s="5">
        <v>45.342852621417997</v>
      </c>
      <c r="N380" s="5">
        <v>5.36960271371</v>
      </c>
      <c r="O380" s="5">
        <v>0</v>
      </c>
      <c r="P380" s="5">
        <v>0</v>
      </c>
      <c r="Q380" s="47">
        <v>0</v>
      </c>
      <c r="R380" s="5">
        <v>64.150041515502991</v>
      </c>
      <c r="S380" s="5">
        <v>10.400914805375001</v>
      </c>
      <c r="T380" s="5">
        <v>0</v>
      </c>
      <c r="U380" s="5">
        <v>0</v>
      </c>
      <c r="V380" s="47">
        <v>0</v>
      </c>
      <c r="W380" s="5">
        <v>109.492894136921</v>
      </c>
      <c r="X380" s="5">
        <v>15.770517519085001</v>
      </c>
      <c r="Y380" s="5">
        <v>0</v>
      </c>
      <c r="Z380" s="5">
        <v>0</v>
      </c>
      <c r="AA380" s="47">
        <v>0</v>
      </c>
    </row>
    <row r="381" spans="1:27">
      <c r="A381" s="1" t="s">
        <v>1520</v>
      </c>
      <c r="B381" s="1" t="s">
        <v>1521</v>
      </c>
      <c r="C381" s="1" t="s">
        <v>1522</v>
      </c>
      <c r="D381" s="1" t="s">
        <v>53</v>
      </c>
      <c r="E381" s="44" t="s">
        <v>1523</v>
      </c>
      <c r="F381" s="55">
        <v>0.4</v>
      </c>
      <c r="G381" s="5">
        <v>2.5411955517969997</v>
      </c>
      <c r="H381" s="5">
        <v>0.58762208807600003</v>
      </c>
      <c r="I381" s="5">
        <v>1.9535734637209998</v>
      </c>
      <c r="J381" s="5">
        <v>-15.702820698756675</v>
      </c>
      <c r="K381" s="5">
        <v>1.807055453941925</v>
      </c>
      <c r="L381" s="92">
        <v>0.5</v>
      </c>
      <c r="M381" s="5">
        <v>0</v>
      </c>
      <c r="N381" s="5">
        <v>0.58762208807600003</v>
      </c>
      <c r="O381" s="5">
        <v>0</v>
      </c>
      <c r="P381" s="5">
        <v>0</v>
      </c>
      <c r="Q381" s="47">
        <v>0</v>
      </c>
      <c r="R381" s="5">
        <v>0</v>
      </c>
      <c r="S381" s="5">
        <v>1.9535734637209998</v>
      </c>
      <c r="T381" s="5">
        <v>0</v>
      </c>
      <c r="U381" s="5">
        <v>0</v>
      </c>
      <c r="V381" s="47">
        <v>0</v>
      </c>
      <c r="W381" s="5">
        <v>0</v>
      </c>
      <c r="X381" s="5">
        <v>2.5411955517969997</v>
      </c>
      <c r="Y381" s="5">
        <v>0</v>
      </c>
      <c r="Z381" s="5">
        <v>0</v>
      </c>
      <c r="AA381" s="47">
        <v>0</v>
      </c>
    </row>
    <row r="382" spans="1:27">
      <c r="A382" s="1" t="s">
        <v>1524</v>
      </c>
      <c r="B382" s="1" t="s">
        <v>1525</v>
      </c>
      <c r="C382" s="1" t="s">
        <v>1526</v>
      </c>
      <c r="D382" s="1" t="s">
        <v>124</v>
      </c>
      <c r="E382" s="44" t="s">
        <v>1527</v>
      </c>
      <c r="F382" s="55">
        <v>0.49</v>
      </c>
      <c r="G382" s="5">
        <v>19.069046949642999</v>
      </c>
      <c r="H382" s="5">
        <v>6.1454106965379998</v>
      </c>
      <c r="I382" s="5">
        <v>12.923636253105</v>
      </c>
      <c r="J382" s="5">
        <v>-13.7863478163125</v>
      </c>
      <c r="K382" s="5">
        <v>11.954363534122125</v>
      </c>
      <c r="L382" s="92">
        <v>0.5</v>
      </c>
      <c r="M382" s="5">
        <v>6.1175322909779997</v>
      </c>
      <c r="N382" s="5">
        <v>2.787840556E-2</v>
      </c>
      <c r="O382" s="5">
        <v>0</v>
      </c>
      <c r="P382" s="5">
        <v>0</v>
      </c>
      <c r="Q382" s="47">
        <v>0</v>
      </c>
      <c r="R382" s="5">
        <v>6.1711935893750001</v>
      </c>
      <c r="S382" s="5">
        <v>6.7524426637300001</v>
      </c>
      <c r="T382" s="5">
        <v>0</v>
      </c>
      <c r="U382" s="5">
        <v>0</v>
      </c>
      <c r="V382" s="47">
        <v>0</v>
      </c>
      <c r="W382" s="5">
        <v>12.288725880352999</v>
      </c>
      <c r="X382" s="5">
        <v>6.7803210692900002</v>
      </c>
      <c r="Y382" s="5">
        <v>0</v>
      </c>
      <c r="Z382" s="5">
        <v>0</v>
      </c>
      <c r="AA382" s="47">
        <v>0</v>
      </c>
    </row>
    <row r="383" spans="1:27">
      <c r="A383" s="1" t="s">
        <v>1528</v>
      </c>
      <c r="B383" s="1" t="s">
        <v>1529</v>
      </c>
      <c r="C383" s="1" t="s">
        <v>1530</v>
      </c>
      <c r="D383" s="1" t="s">
        <v>103</v>
      </c>
      <c r="E383" s="44" t="s">
        <v>1531</v>
      </c>
      <c r="F383" s="55">
        <v>0.49</v>
      </c>
      <c r="G383" s="5">
        <v>123.200313284278</v>
      </c>
      <c r="H383" s="5">
        <v>50.283656586264001</v>
      </c>
      <c r="I383" s="5">
        <v>72.916656698013995</v>
      </c>
      <c r="J383" s="5">
        <v>36.198137884998836</v>
      </c>
      <c r="K383" s="5">
        <v>67.447907445662949</v>
      </c>
      <c r="L383" s="92">
        <v>0</v>
      </c>
      <c r="M383" s="5">
        <v>45.171717961579006</v>
      </c>
      <c r="N383" s="5">
        <v>5.111938624685</v>
      </c>
      <c r="O383" s="5">
        <v>0</v>
      </c>
      <c r="P383" s="5">
        <v>0</v>
      </c>
      <c r="Q383" s="47">
        <v>0</v>
      </c>
      <c r="R383" s="5">
        <v>63.167119201321</v>
      </c>
      <c r="S383" s="5">
        <v>9.7495374966929997</v>
      </c>
      <c r="T383" s="5">
        <v>0</v>
      </c>
      <c r="U383" s="5">
        <v>0</v>
      </c>
      <c r="V383" s="47">
        <v>0</v>
      </c>
      <c r="W383" s="5">
        <v>108.33883716290001</v>
      </c>
      <c r="X383" s="5">
        <v>14.861476121378001</v>
      </c>
      <c r="Y383" s="5">
        <v>0</v>
      </c>
      <c r="Z383" s="5">
        <v>0</v>
      </c>
      <c r="AA383" s="47">
        <v>0</v>
      </c>
    </row>
    <row r="384" spans="1:27">
      <c r="A384" s="1" t="s">
        <v>1532</v>
      </c>
      <c r="B384" s="1" t="s">
        <v>1533</v>
      </c>
      <c r="C384" s="1" t="s">
        <v>1534</v>
      </c>
      <c r="D384" s="1" t="s">
        <v>53</v>
      </c>
      <c r="E384" s="44" t="s">
        <v>1535</v>
      </c>
      <c r="F384" s="55">
        <v>0.4</v>
      </c>
      <c r="G384" s="5">
        <v>3.6066251323990004</v>
      </c>
      <c r="H384" s="5">
        <v>1.213262282106</v>
      </c>
      <c r="I384" s="5">
        <v>2.3933628502930002</v>
      </c>
      <c r="J384" s="5">
        <v>-13.789748844213101</v>
      </c>
      <c r="K384" s="5">
        <v>2.2138606365210252</v>
      </c>
      <c r="L384" s="92">
        <v>0.5</v>
      </c>
      <c r="M384" s="5">
        <v>0</v>
      </c>
      <c r="N384" s="5">
        <v>1.213262282106</v>
      </c>
      <c r="O384" s="5">
        <v>0</v>
      </c>
      <c r="P384" s="5">
        <v>0</v>
      </c>
      <c r="Q384" s="47">
        <v>0</v>
      </c>
      <c r="R384" s="5">
        <v>0</v>
      </c>
      <c r="S384" s="5">
        <v>2.3933628502930002</v>
      </c>
      <c r="T384" s="5">
        <v>0</v>
      </c>
      <c r="U384" s="5">
        <v>0</v>
      </c>
      <c r="V384" s="47">
        <v>0</v>
      </c>
      <c r="W384" s="5">
        <v>0</v>
      </c>
      <c r="X384" s="5">
        <v>3.6066251323990004</v>
      </c>
      <c r="Y384" s="5">
        <v>0</v>
      </c>
      <c r="Z384" s="5">
        <v>0</v>
      </c>
      <c r="AA384" s="47">
        <v>0</v>
      </c>
    </row>
    <row r="385" spans="1:27">
      <c r="A385" s="1" t="s">
        <v>1536</v>
      </c>
      <c r="B385" s="1" t="s">
        <v>1537</v>
      </c>
      <c r="C385" s="1" t="s">
        <v>1538</v>
      </c>
      <c r="D385" s="1" t="s">
        <v>237</v>
      </c>
      <c r="E385" s="44" t="s">
        <v>1539</v>
      </c>
      <c r="F385" s="55">
        <v>0.09</v>
      </c>
      <c r="G385" s="5">
        <v>94.450161756625988</v>
      </c>
      <c r="H385" s="5">
        <v>36.346546471814996</v>
      </c>
      <c r="I385" s="5">
        <v>58.103615284810999</v>
      </c>
      <c r="J385" s="5">
        <v>41.082442169543782</v>
      </c>
      <c r="K385" s="5">
        <v>53.745844138450174</v>
      </c>
      <c r="L385" s="92">
        <v>0</v>
      </c>
      <c r="M385" s="5">
        <v>36.346546471814996</v>
      </c>
      <c r="N385" s="5">
        <v>0</v>
      </c>
      <c r="O385" s="5">
        <v>0</v>
      </c>
      <c r="P385" s="5">
        <v>0</v>
      </c>
      <c r="Q385" s="47">
        <v>0</v>
      </c>
      <c r="R385" s="5">
        <v>58.103615284810999</v>
      </c>
      <c r="S385" s="5">
        <v>0</v>
      </c>
      <c r="T385" s="5">
        <v>0</v>
      </c>
      <c r="U385" s="5">
        <v>0</v>
      </c>
      <c r="V385" s="47">
        <v>0</v>
      </c>
      <c r="W385" s="5">
        <v>94.450161756625988</v>
      </c>
      <c r="X385" s="5">
        <v>0</v>
      </c>
      <c r="Y385" s="5">
        <v>0</v>
      </c>
      <c r="Z385" s="5">
        <v>0</v>
      </c>
      <c r="AA385" s="47">
        <v>0</v>
      </c>
    </row>
    <row r="386" spans="1:27">
      <c r="A386" s="1" t="s">
        <v>1540</v>
      </c>
      <c r="B386" s="1" t="s">
        <v>1541</v>
      </c>
      <c r="C386" s="1" t="s">
        <v>1542</v>
      </c>
      <c r="D386" s="1" t="s">
        <v>53</v>
      </c>
      <c r="E386" s="44" t="s">
        <v>1543</v>
      </c>
      <c r="F386" s="55">
        <v>0.4</v>
      </c>
      <c r="G386" s="5">
        <v>3.657556656668</v>
      </c>
      <c r="H386" s="5">
        <v>1.1933773824710001</v>
      </c>
      <c r="I386" s="5">
        <v>2.4641792741969999</v>
      </c>
      <c r="J386" s="5">
        <v>-10.079307495940926</v>
      </c>
      <c r="K386" s="5">
        <v>2.2793658286322249</v>
      </c>
      <c r="L386" s="92">
        <v>0.5</v>
      </c>
      <c r="M386" s="5">
        <v>0</v>
      </c>
      <c r="N386" s="5">
        <v>1.1933773824710001</v>
      </c>
      <c r="O386" s="5">
        <v>0</v>
      </c>
      <c r="P386" s="5">
        <v>0</v>
      </c>
      <c r="Q386" s="47">
        <v>0</v>
      </c>
      <c r="R386" s="5">
        <v>0</v>
      </c>
      <c r="S386" s="5">
        <v>2.4641792741969999</v>
      </c>
      <c r="T386" s="5">
        <v>0</v>
      </c>
      <c r="U386" s="5">
        <v>0</v>
      </c>
      <c r="V386" s="47">
        <v>0</v>
      </c>
      <c r="W386" s="5">
        <v>0</v>
      </c>
      <c r="X386" s="5">
        <v>3.657556656668</v>
      </c>
      <c r="Y386" s="5">
        <v>0</v>
      </c>
      <c r="Z386" s="5">
        <v>0</v>
      </c>
      <c r="AA386" s="47">
        <v>0</v>
      </c>
    </row>
    <row r="387" spans="1:27">
      <c r="A387" s="1" t="s">
        <v>1544</v>
      </c>
      <c r="B387" s="1" t="s">
        <v>1545</v>
      </c>
      <c r="C387" s="1" t="s">
        <v>1546</v>
      </c>
      <c r="D387" s="1" t="s">
        <v>53</v>
      </c>
      <c r="E387" s="44" t="s">
        <v>1547</v>
      </c>
      <c r="F387" s="55">
        <v>0.4</v>
      </c>
      <c r="G387" s="5">
        <v>3.5686612829430002</v>
      </c>
      <c r="H387" s="5">
        <v>1.141362595963</v>
      </c>
      <c r="I387" s="5">
        <v>2.4272986869800004</v>
      </c>
      <c r="J387" s="5">
        <v>-13.546967176523552</v>
      </c>
      <c r="K387" s="5">
        <v>2.2452512854565003</v>
      </c>
      <c r="L387" s="92">
        <v>0.5</v>
      </c>
      <c r="M387" s="5">
        <v>0</v>
      </c>
      <c r="N387" s="5">
        <v>1.141362595963</v>
      </c>
      <c r="O387" s="5">
        <v>0</v>
      </c>
      <c r="P387" s="5">
        <v>0</v>
      </c>
      <c r="Q387" s="47">
        <v>0</v>
      </c>
      <c r="R387" s="5">
        <v>0</v>
      </c>
      <c r="S387" s="5">
        <v>2.4272986869800004</v>
      </c>
      <c r="T387" s="5">
        <v>0</v>
      </c>
      <c r="U387" s="5">
        <v>0</v>
      </c>
      <c r="V387" s="47">
        <v>0</v>
      </c>
      <c r="W387" s="5">
        <v>0</v>
      </c>
      <c r="X387" s="5">
        <v>3.5686612829430002</v>
      </c>
      <c r="Y387" s="5">
        <v>0</v>
      </c>
      <c r="Z387" s="5">
        <v>0</v>
      </c>
      <c r="AA387" s="47">
        <v>0</v>
      </c>
    </row>
    <row r="388" spans="1:27">
      <c r="A388" s="1" t="s">
        <v>1548</v>
      </c>
      <c r="B388" s="1" t="s">
        <v>1549</v>
      </c>
      <c r="C388" s="1" t="s">
        <v>1550</v>
      </c>
      <c r="D388" s="1" t="s">
        <v>53</v>
      </c>
      <c r="E388" s="44" t="s">
        <v>1551</v>
      </c>
      <c r="F388" s="55">
        <v>0.4</v>
      </c>
      <c r="G388" s="5">
        <v>4.5526512816959999</v>
      </c>
      <c r="H388" s="5">
        <v>1.4902458284960001</v>
      </c>
      <c r="I388" s="5">
        <v>3.0624054531999998</v>
      </c>
      <c r="J388" s="5">
        <v>-25.012310358215586</v>
      </c>
      <c r="K388" s="5">
        <v>2.83272504421</v>
      </c>
      <c r="L388" s="92">
        <v>0.5</v>
      </c>
      <c r="M388" s="5">
        <v>0</v>
      </c>
      <c r="N388" s="5">
        <v>1.4902458284960001</v>
      </c>
      <c r="O388" s="5">
        <v>0</v>
      </c>
      <c r="P388" s="5">
        <v>0</v>
      </c>
      <c r="Q388" s="47">
        <v>0</v>
      </c>
      <c r="R388" s="5">
        <v>0</v>
      </c>
      <c r="S388" s="5">
        <v>3.0624054531999998</v>
      </c>
      <c r="T388" s="5">
        <v>0</v>
      </c>
      <c r="U388" s="5">
        <v>0</v>
      </c>
      <c r="V388" s="47">
        <v>0</v>
      </c>
      <c r="W388" s="5">
        <v>0</v>
      </c>
      <c r="X388" s="5">
        <v>4.5526512816959999</v>
      </c>
      <c r="Y388" s="5">
        <v>0</v>
      </c>
      <c r="Z388" s="5">
        <v>0</v>
      </c>
      <c r="AA388" s="47">
        <v>0</v>
      </c>
    </row>
    <row r="389" spans="1:27">
      <c r="A389" s="1" t="s">
        <v>1552</v>
      </c>
      <c r="B389" s="1" t="s">
        <v>1553</v>
      </c>
      <c r="C389" s="1" t="s">
        <v>1554</v>
      </c>
      <c r="D389" s="1" t="s">
        <v>53</v>
      </c>
      <c r="E389" s="44" t="s">
        <v>1555</v>
      </c>
      <c r="F389" s="55">
        <v>0.4</v>
      </c>
      <c r="G389" s="5">
        <v>4.7513670822440002</v>
      </c>
      <c r="H389" s="5">
        <v>1.631265629489</v>
      </c>
      <c r="I389" s="5">
        <v>3.1201014527550002</v>
      </c>
      <c r="J389" s="5">
        <v>-7.3525220890198009</v>
      </c>
      <c r="K389" s="5">
        <v>2.8860938437983754</v>
      </c>
      <c r="L389" s="92">
        <v>0.5</v>
      </c>
      <c r="M389" s="5">
        <v>0</v>
      </c>
      <c r="N389" s="5">
        <v>1.631265629489</v>
      </c>
      <c r="O389" s="5">
        <v>0</v>
      </c>
      <c r="P389" s="5">
        <v>0</v>
      </c>
      <c r="Q389" s="47">
        <v>0</v>
      </c>
      <c r="R389" s="5">
        <v>0</v>
      </c>
      <c r="S389" s="5">
        <v>3.1201014527550002</v>
      </c>
      <c r="T389" s="5">
        <v>0</v>
      </c>
      <c r="U389" s="5">
        <v>0</v>
      </c>
      <c r="V389" s="47">
        <v>0</v>
      </c>
      <c r="W389" s="5">
        <v>0</v>
      </c>
      <c r="X389" s="5">
        <v>4.7513670822440002</v>
      </c>
      <c r="Y389" s="5">
        <v>0</v>
      </c>
      <c r="Z389" s="5">
        <v>0</v>
      </c>
      <c r="AA389" s="47">
        <v>0</v>
      </c>
    </row>
    <row r="390" spans="1:27">
      <c r="A390" s="1" t="s">
        <v>1556</v>
      </c>
      <c r="B390" s="1" t="s">
        <v>1557</v>
      </c>
      <c r="C390" s="1" t="s">
        <v>1558</v>
      </c>
      <c r="D390" s="1" t="s">
        <v>53</v>
      </c>
      <c r="E390" s="44" t="s">
        <v>1559</v>
      </c>
      <c r="F390" s="55">
        <v>0.4</v>
      </c>
      <c r="G390" s="5">
        <v>3.7811251720009995</v>
      </c>
      <c r="H390" s="5">
        <v>1.1790655871389999</v>
      </c>
      <c r="I390" s="5">
        <v>2.6020595848619998</v>
      </c>
      <c r="J390" s="5">
        <v>-8.9903549241969838</v>
      </c>
      <c r="K390" s="5">
        <v>2.40690511599735</v>
      </c>
      <c r="L390" s="92">
        <v>0.5</v>
      </c>
      <c r="M390" s="5">
        <v>0</v>
      </c>
      <c r="N390" s="5">
        <v>1.1790655871389999</v>
      </c>
      <c r="O390" s="5">
        <v>0</v>
      </c>
      <c r="P390" s="5">
        <v>0</v>
      </c>
      <c r="Q390" s="47">
        <v>0</v>
      </c>
      <c r="R390" s="5">
        <v>0</v>
      </c>
      <c r="S390" s="5">
        <v>2.6020595848619998</v>
      </c>
      <c r="T390" s="5">
        <v>0</v>
      </c>
      <c r="U390" s="5">
        <v>0</v>
      </c>
      <c r="V390" s="47">
        <v>0</v>
      </c>
      <c r="W390" s="5">
        <v>0</v>
      </c>
      <c r="X390" s="5">
        <v>3.7811251720009995</v>
      </c>
      <c r="Y390" s="5">
        <v>0</v>
      </c>
      <c r="Z390" s="5">
        <v>0</v>
      </c>
      <c r="AA390" s="47">
        <v>0</v>
      </c>
    </row>
    <row r="391" spans="1:27">
      <c r="A391" s="1" t="s">
        <v>1560</v>
      </c>
      <c r="B391" s="1" t="s">
        <v>1561</v>
      </c>
      <c r="C391" s="1" t="s">
        <v>1562</v>
      </c>
      <c r="D391" s="1" t="s">
        <v>124</v>
      </c>
      <c r="E391" s="44" t="s">
        <v>1563</v>
      </c>
      <c r="F391" s="55">
        <v>0.49</v>
      </c>
      <c r="G391" s="5">
        <v>39.194778569131998</v>
      </c>
      <c r="H391" s="5">
        <v>14.892063979093999</v>
      </c>
      <c r="I391" s="5">
        <v>24.302714590038001</v>
      </c>
      <c r="J391" s="5">
        <v>-22.946753832928568</v>
      </c>
      <c r="K391" s="5">
        <v>22.48001099578515</v>
      </c>
      <c r="L391" s="92">
        <v>0.485651</v>
      </c>
      <c r="M391" s="5">
        <v>12.723530908432</v>
      </c>
      <c r="N391" s="5">
        <v>2.1685330706620003</v>
      </c>
      <c r="O391" s="5">
        <v>0</v>
      </c>
      <c r="P391" s="5">
        <v>0</v>
      </c>
      <c r="Q391" s="47">
        <v>0</v>
      </c>
      <c r="R391" s="5">
        <v>19.094747307611001</v>
      </c>
      <c r="S391" s="5">
        <v>5.207967282427</v>
      </c>
      <c r="T391" s="5">
        <v>0</v>
      </c>
      <c r="U391" s="5">
        <v>0</v>
      </c>
      <c r="V391" s="47">
        <v>0</v>
      </c>
      <c r="W391" s="5">
        <v>31.818278216043002</v>
      </c>
      <c r="X391" s="5">
        <v>7.3765003530889999</v>
      </c>
      <c r="Y391" s="5">
        <v>0</v>
      </c>
      <c r="Z391" s="5">
        <v>0</v>
      </c>
      <c r="AA391" s="47">
        <v>0</v>
      </c>
    </row>
    <row r="393" spans="1:27">
      <c r="E393" s="95" t="s">
        <v>1953</v>
      </c>
    </row>
    <row r="394" spans="1:27">
      <c r="E394" s="50" t="s">
        <v>1728</v>
      </c>
    </row>
  </sheetData>
  <sheetProtection sheet="1" objects="1" scenarios="1"/>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99E4E-E0C5-4B13-966C-9AE98AFA9B18}">
  <sheetPr>
    <tabColor rgb="FF92D050"/>
  </sheetPr>
  <dimension ref="A1:AB400"/>
  <sheetViews>
    <sheetView topLeftCell="F1" workbookViewId="0">
      <selection activeCell="F1" sqref="F1"/>
    </sheetView>
  </sheetViews>
  <sheetFormatPr defaultColWidth="9.33203125" defaultRowHeight="14.4" outlineLevelCol="1"/>
  <cols>
    <col min="1" max="1" width="5.5546875" style="1" hidden="1" customWidth="1" outlineLevel="1"/>
    <col min="2" max="2" width="6.44140625" style="1" hidden="1" customWidth="1" outlineLevel="1"/>
    <col min="3" max="3" width="10.33203125" style="1" hidden="1" customWidth="1" outlineLevel="1"/>
    <col min="4" max="4" width="8.44140625" style="1" hidden="1" customWidth="1" outlineLevel="1"/>
    <col min="5" max="5" width="6.33203125" style="1" hidden="1" customWidth="1" outlineLevel="1"/>
    <col min="6" max="6" width="39.5546875" style="1" customWidth="1" collapsed="1"/>
    <col min="7" max="7" width="13.6640625" style="1" customWidth="1"/>
    <col min="8" max="8" width="11.5546875" style="5" bestFit="1" customWidth="1"/>
    <col min="9" max="10" width="13.6640625" style="5" customWidth="1"/>
    <col min="11" max="11" width="14.5546875" style="5" bestFit="1" customWidth="1"/>
    <col min="12" max="12" width="15.44140625" style="5" bestFit="1" customWidth="1"/>
    <col min="13" max="13" width="13.6640625" style="6" customWidth="1"/>
    <col min="14" max="28" width="13.6640625" style="5" customWidth="1"/>
    <col min="29" max="16384" width="9.33203125" style="1"/>
  </cols>
  <sheetData>
    <row r="1" spans="1:28">
      <c r="F1" s="3" t="s">
        <v>1729</v>
      </c>
      <c r="G1" s="3"/>
      <c r="N1" s="7"/>
      <c r="O1" s="7"/>
      <c r="P1" s="7"/>
      <c r="Q1" s="7"/>
      <c r="R1" s="7"/>
      <c r="S1" s="7"/>
      <c r="T1" s="7"/>
      <c r="U1" s="7"/>
      <c r="V1" s="7"/>
      <c r="W1" s="7"/>
      <c r="X1" s="7"/>
      <c r="Y1" s="7"/>
      <c r="Z1" s="7"/>
      <c r="AA1" s="7"/>
      <c r="AB1" s="7"/>
    </row>
    <row r="2" spans="1:28">
      <c r="F2" s="1" t="s">
        <v>1730</v>
      </c>
      <c r="G2" s="3"/>
      <c r="H2" s="9"/>
      <c r="I2" s="9"/>
      <c r="J2" s="9"/>
      <c r="K2" s="9"/>
      <c r="L2" s="9"/>
      <c r="M2" s="10"/>
      <c r="N2" s="9"/>
      <c r="O2" s="9"/>
      <c r="P2" s="9"/>
      <c r="Q2" s="9"/>
      <c r="R2" s="96"/>
      <c r="S2" s="9"/>
      <c r="T2" s="9"/>
      <c r="U2" s="9"/>
      <c r="V2" s="9"/>
      <c r="W2" s="9"/>
      <c r="X2" s="9"/>
      <c r="Y2" s="9"/>
      <c r="Z2" s="9"/>
      <c r="AA2" s="9"/>
      <c r="AB2" s="9"/>
    </row>
    <row r="3" spans="1:28" hidden="1">
      <c r="H3" s="83" t="s">
        <v>1731</v>
      </c>
      <c r="I3" s="84" t="s">
        <v>1732</v>
      </c>
      <c r="J3" s="84" t="s">
        <v>1733</v>
      </c>
      <c r="K3" s="84" t="s">
        <v>1734</v>
      </c>
      <c r="L3" s="84" t="s">
        <v>1735</v>
      </c>
      <c r="M3" s="84" t="s">
        <v>1736</v>
      </c>
      <c r="N3" s="84" t="s">
        <v>1737</v>
      </c>
      <c r="O3" s="84" t="s">
        <v>1738</v>
      </c>
      <c r="P3" s="84" t="s">
        <v>1739</v>
      </c>
      <c r="Q3" s="84" t="s">
        <v>1740</v>
      </c>
      <c r="R3" s="84" t="s">
        <v>1741</v>
      </c>
      <c r="S3" s="84" t="s">
        <v>1742</v>
      </c>
      <c r="T3" s="84" t="s">
        <v>1743</v>
      </c>
      <c r="U3" s="84" t="s">
        <v>1744</v>
      </c>
      <c r="V3" s="84" t="s">
        <v>1745</v>
      </c>
      <c r="W3" s="84" t="s">
        <v>1746</v>
      </c>
      <c r="X3" s="84" t="s">
        <v>1747</v>
      </c>
      <c r="Y3" s="84" t="s">
        <v>1748</v>
      </c>
      <c r="Z3" s="84" t="s">
        <v>1749</v>
      </c>
      <c r="AA3" s="84" t="s">
        <v>1750</v>
      </c>
      <c r="AB3" s="84" t="s">
        <v>1751</v>
      </c>
    </row>
    <row r="4" spans="1:28" ht="15" thickBot="1">
      <c r="F4" s="164" t="s">
        <v>1929</v>
      </c>
      <c r="H4" s="83"/>
      <c r="I4" s="84"/>
      <c r="J4" s="84"/>
      <c r="K4" s="84"/>
      <c r="L4" s="84"/>
      <c r="M4" s="84"/>
      <c r="N4" s="84"/>
      <c r="O4" s="84"/>
      <c r="P4" s="84"/>
      <c r="Q4" s="84"/>
      <c r="R4" s="84"/>
      <c r="S4" s="84"/>
      <c r="T4" s="84"/>
      <c r="U4" s="84"/>
      <c r="V4" s="84"/>
      <c r="W4" s="84"/>
      <c r="X4" s="84"/>
      <c r="Y4" s="84"/>
      <c r="Z4" s="84"/>
      <c r="AA4" s="84"/>
      <c r="AB4" s="84"/>
    </row>
    <row r="5" spans="1:28">
      <c r="A5" s="20"/>
      <c r="B5" s="21"/>
      <c r="C5" s="21"/>
      <c r="D5" s="21"/>
      <c r="E5" s="21"/>
      <c r="F5" s="22"/>
      <c r="G5" s="97"/>
      <c r="H5" s="259" t="s">
        <v>27</v>
      </c>
      <c r="I5" s="259"/>
      <c r="J5" s="259"/>
      <c r="K5" s="259"/>
      <c r="L5" s="259"/>
      <c r="M5" s="62"/>
      <c r="N5" s="260" t="s">
        <v>28</v>
      </c>
      <c r="O5" s="259"/>
      <c r="P5" s="259"/>
      <c r="Q5" s="259"/>
      <c r="R5" s="261"/>
      <c r="S5" s="260" t="s">
        <v>29</v>
      </c>
      <c r="T5" s="259"/>
      <c r="U5" s="259"/>
      <c r="V5" s="259"/>
      <c r="W5" s="261"/>
      <c r="X5" s="260" t="s">
        <v>1606</v>
      </c>
      <c r="Y5" s="259"/>
      <c r="Z5" s="259"/>
      <c r="AA5" s="259"/>
      <c r="AB5" s="262"/>
    </row>
    <row r="6" spans="1:28" ht="61.5" customHeight="1" thickBot="1">
      <c r="A6" s="52" t="s">
        <v>1607</v>
      </c>
      <c r="B6" s="26" t="s">
        <v>4</v>
      </c>
      <c r="C6" s="27" t="s">
        <v>32</v>
      </c>
      <c r="D6" s="26" t="s">
        <v>33</v>
      </c>
      <c r="E6" s="26" t="s">
        <v>34</v>
      </c>
      <c r="F6" s="28" t="s">
        <v>35</v>
      </c>
      <c r="G6" s="98" t="s">
        <v>36</v>
      </c>
      <c r="H6" s="31" t="s">
        <v>37</v>
      </c>
      <c r="I6" s="31" t="s">
        <v>38</v>
      </c>
      <c r="J6" s="31" t="s">
        <v>39</v>
      </c>
      <c r="K6" s="31" t="s">
        <v>40</v>
      </c>
      <c r="L6" s="99" t="s">
        <v>1752</v>
      </c>
      <c r="M6" s="100" t="s">
        <v>1753</v>
      </c>
      <c r="N6" s="34" t="s">
        <v>43</v>
      </c>
      <c r="O6" s="35" t="s">
        <v>44</v>
      </c>
      <c r="P6" s="35" t="s">
        <v>45</v>
      </c>
      <c r="Q6" s="35" t="s">
        <v>46</v>
      </c>
      <c r="R6" s="36" t="s">
        <v>47</v>
      </c>
      <c r="S6" s="34" t="s">
        <v>43</v>
      </c>
      <c r="T6" s="35" t="s">
        <v>44</v>
      </c>
      <c r="U6" s="35" t="s">
        <v>45</v>
      </c>
      <c r="V6" s="35" t="s">
        <v>46</v>
      </c>
      <c r="W6" s="36" t="s">
        <v>47</v>
      </c>
      <c r="X6" s="34" t="s">
        <v>43</v>
      </c>
      <c r="Y6" s="35" t="s">
        <v>44</v>
      </c>
      <c r="Z6" s="35" t="s">
        <v>45</v>
      </c>
      <c r="AA6" s="35" t="s">
        <v>46</v>
      </c>
      <c r="AB6" s="65" t="s">
        <v>47</v>
      </c>
    </row>
    <row r="7" spans="1:28">
      <c r="A7" s="48"/>
      <c r="F7" s="3"/>
      <c r="G7" s="101"/>
      <c r="H7" s="68"/>
      <c r="I7" s="68"/>
      <c r="J7" s="68"/>
      <c r="K7" s="68"/>
      <c r="L7" s="68"/>
      <c r="M7" s="69"/>
      <c r="N7" s="70"/>
      <c r="O7" s="68"/>
      <c r="P7" s="68"/>
      <c r="Q7" s="68"/>
      <c r="R7" s="71"/>
      <c r="S7" s="70"/>
      <c r="T7" s="68"/>
      <c r="U7" s="68"/>
      <c r="V7" s="68"/>
      <c r="W7" s="71"/>
      <c r="X7" s="70"/>
      <c r="Y7" s="68"/>
      <c r="Z7" s="68"/>
      <c r="AA7" s="68"/>
      <c r="AB7" s="72"/>
    </row>
    <row r="8" spans="1:28">
      <c r="A8" s="48" t="s">
        <v>48</v>
      </c>
      <c r="F8" s="1" t="s">
        <v>49</v>
      </c>
      <c r="G8" s="102"/>
      <c r="H8" s="5">
        <v>17905.175495267893</v>
      </c>
      <c r="I8" s="5">
        <v>3799.6974622303474</v>
      </c>
      <c r="J8" s="5">
        <v>14105.478033037543</v>
      </c>
      <c r="K8" s="5">
        <v>-137.11471152919046</v>
      </c>
      <c r="M8" s="103" t="s">
        <v>1657</v>
      </c>
      <c r="N8" s="5">
        <v>3086.3658520659574</v>
      </c>
      <c r="O8" s="5">
        <v>434.01350609809145</v>
      </c>
      <c r="P8" s="5">
        <v>277.32299412938869</v>
      </c>
      <c r="Q8" s="5">
        <v>0</v>
      </c>
      <c r="R8" s="47">
        <v>0.13266285623265617</v>
      </c>
      <c r="S8" s="46">
        <v>9518.1836757966958</v>
      </c>
      <c r="T8" s="5">
        <v>1982.2823684253494</v>
      </c>
      <c r="U8" s="5">
        <v>643.29403724143958</v>
      </c>
      <c r="V8" s="5">
        <v>1862.8074560625421</v>
      </c>
      <c r="W8" s="47">
        <v>36.537899484323681</v>
      </c>
      <c r="X8" s="46">
        <v>12604.549527862649</v>
      </c>
      <c r="Y8" s="5">
        <v>2416.2958745234419</v>
      </c>
      <c r="Z8" s="5">
        <v>920.61703137082804</v>
      </c>
      <c r="AA8" s="5">
        <v>1862.8074560625421</v>
      </c>
      <c r="AB8" s="72">
        <v>36.670562340556337</v>
      </c>
    </row>
    <row r="9" spans="1:28">
      <c r="A9" s="48" t="s">
        <v>50</v>
      </c>
      <c r="B9" s="1" t="s">
        <v>51</v>
      </c>
      <c r="C9" s="1" t="s">
        <v>52</v>
      </c>
      <c r="D9" s="1" t="s">
        <v>53</v>
      </c>
      <c r="E9" s="1">
        <v>0</v>
      </c>
      <c r="F9" s="1" t="s">
        <v>55</v>
      </c>
      <c r="G9" s="49">
        <v>0.4</v>
      </c>
      <c r="H9" s="5">
        <v>1.9214826449181599</v>
      </c>
      <c r="I9" s="5">
        <v>0.27119510736095814</v>
      </c>
      <c r="J9" s="5">
        <v>1.6502875375572017</v>
      </c>
      <c r="K9" s="5">
        <v>-4.641098458454783</v>
      </c>
      <c r="L9" s="5">
        <v>1.5265159722404116</v>
      </c>
      <c r="M9" s="73">
        <v>0.5</v>
      </c>
      <c r="N9" s="5">
        <v>0</v>
      </c>
      <c r="O9" s="5">
        <v>0.27119510736095814</v>
      </c>
      <c r="P9" s="5">
        <v>0</v>
      </c>
      <c r="Q9" s="5">
        <v>0</v>
      </c>
      <c r="R9" s="47">
        <v>0</v>
      </c>
      <c r="S9" s="5">
        <v>0</v>
      </c>
      <c r="T9" s="5">
        <v>1.6502875375572017</v>
      </c>
      <c r="U9" s="5">
        <v>0</v>
      </c>
      <c r="V9" s="5">
        <v>0</v>
      </c>
      <c r="W9" s="47">
        <v>0</v>
      </c>
      <c r="X9" s="5">
        <v>0</v>
      </c>
      <c r="Y9" s="5">
        <v>1.9214826449181599</v>
      </c>
      <c r="Z9" s="5">
        <v>0</v>
      </c>
      <c r="AA9" s="5">
        <v>0</v>
      </c>
      <c r="AB9" s="72">
        <v>0</v>
      </c>
    </row>
    <row r="10" spans="1:28">
      <c r="A10" s="48" t="s">
        <v>56</v>
      </c>
      <c r="B10" s="1" t="s">
        <v>57</v>
      </c>
      <c r="C10" s="1" t="s">
        <v>58</v>
      </c>
      <c r="D10" s="1" t="s">
        <v>53</v>
      </c>
      <c r="E10" s="1">
        <v>0</v>
      </c>
      <c r="F10" s="1" t="s">
        <v>59</v>
      </c>
      <c r="G10" s="49">
        <v>0.4</v>
      </c>
      <c r="H10" s="5">
        <v>4.474629726924177</v>
      </c>
      <c r="I10" s="5">
        <v>1.0607799090052368</v>
      </c>
      <c r="J10" s="5">
        <v>3.4138498179189405</v>
      </c>
      <c r="K10" s="5">
        <v>-6.9310349672117386</v>
      </c>
      <c r="L10" s="5">
        <v>3.1578110815750202</v>
      </c>
      <c r="M10" s="73">
        <v>0.5</v>
      </c>
      <c r="N10" s="5">
        <v>0</v>
      </c>
      <c r="O10" s="5">
        <v>1.0607799090052368</v>
      </c>
      <c r="P10" s="5">
        <v>0</v>
      </c>
      <c r="Q10" s="5">
        <v>0</v>
      </c>
      <c r="R10" s="47">
        <v>0</v>
      </c>
      <c r="S10" s="5">
        <v>0</v>
      </c>
      <c r="T10" s="5">
        <v>3.4138498179189405</v>
      </c>
      <c r="U10" s="5">
        <v>0</v>
      </c>
      <c r="V10" s="5">
        <v>0</v>
      </c>
      <c r="W10" s="47">
        <v>0</v>
      </c>
      <c r="X10" s="5">
        <v>0</v>
      </c>
      <c r="Y10" s="5">
        <v>4.474629726924177</v>
      </c>
      <c r="Z10" s="5">
        <v>0</v>
      </c>
      <c r="AA10" s="5">
        <v>0</v>
      </c>
      <c r="AB10" s="72">
        <v>0</v>
      </c>
    </row>
    <row r="11" spans="1:28">
      <c r="A11" s="48" t="s">
        <v>60</v>
      </c>
      <c r="B11" s="1" t="s">
        <v>61</v>
      </c>
      <c r="C11" s="1" t="s">
        <v>62</v>
      </c>
      <c r="D11" s="1" t="s">
        <v>53</v>
      </c>
      <c r="E11" s="1">
        <v>0</v>
      </c>
      <c r="F11" s="1" t="s">
        <v>63</v>
      </c>
      <c r="G11" s="49">
        <v>0.4</v>
      </c>
      <c r="H11" s="5">
        <v>3.891429178549485</v>
      </c>
      <c r="I11" s="5">
        <v>0.8821912684535459</v>
      </c>
      <c r="J11" s="5">
        <v>3.0092379100959392</v>
      </c>
      <c r="K11" s="5">
        <v>-8.6158828521057664</v>
      </c>
      <c r="L11" s="5">
        <v>2.783545066838744</v>
      </c>
      <c r="M11" s="73">
        <v>0.5</v>
      </c>
      <c r="N11" s="5">
        <v>0</v>
      </c>
      <c r="O11" s="5">
        <v>0.8821912684535459</v>
      </c>
      <c r="P11" s="5">
        <v>0</v>
      </c>
      <c r="Q11" s="5">
        <v>0</v>
      </c>
      <c r="R11" s="47">
        <v>0</v>
      </c>
      <c r="S11" s="5">
        <v>0</v>
      </c>
      <c r="T11" s="5">
        <v>3.0092379100959392</v>
      </c>
      <c r="U11" s="5">
        <v>0</v>
      </c>
      <c r="V11" s="5">
        <v>0</v>
      </c>
      <c r="W11" s="47">
        <v>0</v>
      </c>
      <c r="X11" s="5">
        <v>0</v>
      </c>
      <c r="Y11" s="5">
        <v>3.891429178549485</v>
      </c>
      <c r="Z11" s="5">
        <v>0</v>
      </c>
      <c r="AA11" s="5">
        <v>0</v>
      </c>
      <c r="AB11" s="72">
        <v>0</v>
      </c>
    </row>
    <row r="12" spans="1:28">
      <c r="A12" s="48" t="s">
        <v>64</v>
      </c>
      <c r="B12" s="1" t="s">
        <v>65</v>
      </c>
      <c r="C12" s="1" t="s">
        <v>66</v>
      </c>
      <c r="D12" s="1" t="s">
        <v>53</v>
      </c>
      <c r="E12" s="1">
        <v>0</v>
      </c>
      <c r="F12" s="1" t="s">
        <v>67</v>
      </c>
      <c r="G12" s="49">
        <v>0.4</v>
      </c>
      <c r="H12" s="5">
        <v>4.1763255054209125</v>
      </c>
      <c r="I12" s="5">
        <v>0.75025280131725591</v>
      </c>
      <c r="J12" s="5">
        <v>3.4260727041036563</v>
      </c>
      <c r="K12" s="5">
        <v>-8.6875102905604944</v>
      </c>
      <c r="L12" s="5">
        <v>3.1691172512958823</v>
      </c>
      <c r="M12" s="73">
        <v>0.5</v>
      </c>
      <c r="N12" s="5">
        <v>0</v>
      </c>
      <c r="O12" s="5">
        <v>0.75025280131725591</v>
      </c>
      <c r="P12" s="5">
        <v>0</v>
      </c>
      <c r="Q12" s="5">
        <v>0</v>
      </c>
      <c r="R12" s="47">
        <v>0</v>
      </c>
      <c r="S12" s="5">
        <v>0</v>
      </c>
      <c r="T12" s="5">
        <v>3.4260727041036563</v>
      </c>
      <c r="U12" s="5">
        <v>0</v>
      </c>
      <c r="V12" s="5">
        <v>0</v>
      </c>
      <c r="W12" s="47">
        <v>0</v>
      </c>
      <c r="X12" s="5">
        <v>0</v>
      </c>
      <c r="Y12" s="5">
        <v>4.1763255054209125</v>
      </c>
      <c r="Z12" s="5">
        <v>0</v>
      </c>
      <c r="AA12" s="5">
        <v>0</v>
      </c>
      <c r="AB12" s="72">
        <v>0</v>
      </c>
    </row>
    <row r="13" spans="1:28">
      <c r="A13" s="48" t="s">
        <v>68</v>
      </c>
      <c r="B13" s="1" t="s">
        <v>69</v>
      </c>
      <c r="C13" s="1" t="s">
        <v>70</v>
      </c>
      <c r="D13" s="1" t="s">
        <v>53</v>
      </c>
      <c r="E13" s="1">
        <v>0</v>
      </c>
      <c r="F13" s="1" t="s">
        <v>71</v>
      </c>
      <c r="G13" s="49">
        <v>0.4</v>
      </c>
      <c r="H13" s="5">
        <v>4.7764829517417073</v>
      </c>
      <c r="I13" s="5">
        <v>1.1482061925386302</v>
      </c>
      <c r="J13" s="5">
        <v>3.6282767592030774</v>
      </c>
      <c r="K13" s="5">
        <v>-9.0870505505947161</v>
      </c>
      <c r="L13" s="5">
        <v>3.3561560022628467</v>
      </c>
      <c r="M13" s="73">
        <v>0.5</v>
      </c>
      <c r="N13" s="5">
        <v>0</v>
      </c>
      <c r="O13" s="5">
        <v>1.1482061925386302</v>
      </c>
      <c r="P13" s="5">
        <v>0</v>
      </c>
      <c r="Q13" s="5">
        <v>0</v>
      </c>
      <c r="R13" s="47">
        <v>0</v>
      </c>
      <c r="S13" s="5">
        <v>0</v>
      </c>
      <c r="T13" s="5">
        <v>3.6282767592030774</v>
      </c>
      <c r="U13" s="5">
        <v>0</v>
      </c>
      <c r="V13" s="5">
        <v>0</v>
      </c>
      <c r="W13" s="47">
        <v>0</v>
      </c>
      <c r="X13" s="5">
        <v>0</v>
      </c>
      <c r="Y13" s="5">
        <v>4.7764829517417073</v>
      </c>
      <c r="Z13" s="5">
        <v>0</v>
      </c>
      <c r="AA13" s="5">
        <v>0</v>
      </c>
      <c r="AB13" s="72">
        <v>0</v>
      </c>
    </row>
    <row r="14" spans="1:28">
      <c r="A14" s="48" t="s">
        <v>72</v>
      </c>
      <c r="B14" s="1" t="s">
        <v>73</v>
      </c>
      <c r="C14" s="1" t="s">
        <v>74</v>
      </c>
      <c r="D14" s="1" t="s">
        <v>53</v>
      </c>
      <c r="E14" s="1">
        <v>0</v>
      </c>
      <c r="F14" s="1" t="s">
        <v>75</v>
      </c>
      <c r="G14" s="49">
        <v>0.4</v>
      </c>
      <c r="H14" s="5">
        <v>3.3026816936868779</v>
      </c>
      <c r="I14" s="5">
        <v>0.61535727986438016</v>
      </c>
      <c r="J14" s="5">
        <v>2.6873244138224979</v>
      </c>
      <c r="K14" s="5">
        <v>-15.262445222492127</v>
      </c>
      <c r="L14" s="5">
        <v>2.4857750827858105</v>
      </c>
      <c r="M14" s="73">
        <v>0.5</v>
      </c>
      <c r="N14" s="5">
        <v>0</v>
      </c>
      <c r="O14" s="5">
        <v>0.61535727986438016</v>
      </c>
      <c r="P14" s="5">
        <v>0</v>
      </c>
      <c r="Q14" s="5">
        <v>0</v>
      </c>
      <c r="R14" s="47">
        <v>0</v>
      </c>
      <c r="S14" s="5">
        <v>0</v>
      </c>
      <c r="T14" s="5">
        <v>2.6873244138224979</v>
      </c>
      <c r="U14" s="5">
        <v>0</v>
      </c>
      <c r="V14" s="5">
        <v>0</v>
      </c>
      <c r="W14" s="47">
        <v>0</v>
      </c>
      <c r="X14" s="5">
        <v>0</v>
      </c>
      <c r="Y14" s="5">
        <v>3.3026816936868779</v>
      </c>
      <c r="Z14" s="5">
        <v>0</v>
      </c>
      <c r="AA14" s="5">
        <v>0</v>
      </c>
      <c r="AB14" s="72">
        <v>0</v>
      </c>
    </row>
    <row r="15" spans="1:28">
      <c r="A15" s="48" t="s">
        <v>76</v>
      </c>
      <c r="B15" s="1" t="s">
        <v>77</v>
      </c>
      <c r="C15" s="1" t="s">
        <v>78</v>
      </c>
      <c r="D15" s="1" t="s">
        <v>79</v>
      </c>
      <c r="E15" s="1">
        <v>0</v>
      </c>
      <c r="F15" s="1" t="s">
        <v>80</v>
      </c>
      <c r="G15" s="49">
        <v>0.01</v>
      </c>
      <c r="H15" s="5">
        <v>16.895495376682099</v>
      </c>
      <c r="I15" s="5">
        <v>6.7094771124870443</v>
      </c>
      <c r="J15" s="5">
        <v>10.186018264195056</v>
      </c>
      <c r="K15" s="5">
        <v>5.748013705565362</v>
      </c>
      <c r="L15" s="5">
        <v>9.4220668943804267</v>
      </c>
      <c r="M15" s="73">
        <v>0</v>
      </c>
      <c r="N15" s="5">
        <v>0</v>
      </c>
      <c r="O15" s="5">
        <v>0</v>
      </c>
      <c r="P15" s="5">
        <v>6.7094771124870443</v>
      </c>
      <c r="Q15" s="5">
        <v>0</v>
      </c>
      <c r="R15" s="47">
        <v>0</v>
      </c>
      <c r="S15" s="5">
        <v>0</v>
      </c>
      <c r="T15" s="5">
        <v>0</v>
      </c>
      <c r="U15" s="5">
        <v>10.186018264195056</v>
      </c>
      <c r="V15" s="5">
        <v>0</v>
      </c>
      <c r="W15" s="47">
        <v>0</v>
      </c>
      <c r="X15" s="5">
        <v>0</v>
      </c>
      <c r="Y15" s="5">
        <v>0</v>
      </c>
      <c r="Z15" s="5">
        <v>16.895495376682099</v>
      </c>
      <c r="AA15" s="5">
        <v>0</v>
      </c>
      <c r="AB15" s="72">
        <v>0</v>
      </c>
    </row>
    <row r="16" spans="1:28">
      <c r="A16" s="48" t="s">
        <v>81</v>
      </c>
      <c r="B16" s="1" t="s">
        <v>82</v>
      </c>
      <c r="C16" s="1" t="s">
        <v>83</v>
      </c>
      <c r="D16" s="1" t="s">
        <v>53</v>
      </c>
      <c r="E16" s="1">
        <v>0</v>
      </c>
      <c r="F16" s="1" t="s">
        <v>85</v>
      </c>
      <c r="G16" s="49">
        <v>0.4</v>
      </c>
      <c r="H16" s="5">
        <v>4.3027275773347133</v>
      </c>
      <c r="I16" s="5">
        <v>0.58316307249979671</v>
      </c>
      <c r="J16" s="5">
        <v>3.7195645048349166</v>
      </c>
      <c r="K16" s="5">
        <v>-15.488323478320737</v>
      </c>
      <c r="L16" s="5">
        <v>3.4405971669722981</v>
      </c>
      <c r="M16" s="73">
        <v>0.5</v>
      </c>
      <c r="N16" s="5">
        <v>0</v>
      </c>
      <c r="O16" s="5">
        <v>0.58316307249979671</v>
      </c>
      <c r="P16" s="5">
        <v>0</v>
      </c>
      <c r="Q16" s="5">
        <v>0</v>
      </c>
      <c r="R16" s="47">
        <v>0</v>
      </c>
      <c r="S16" s="5">
        <v>0</v>
      </c>
      <c r="T16" s="5">
        <v>3.7195645048349166</v>
      </c>
      <c r="U16" s="5">
        <v>0</v>
      </c>
      <c r="V16" s="5">
        <v>0</v>
      </c>
      <c r="W16" s="47">
        <v>0</v>
      </c>
      <c r="X16" s="5">
        <v>0</v>
      </c>
      <c r="Y16" s="5">
        <v>4.3027275773347133</v>
      </c>
      <c r="Z16" s="5">
        <v>0</v>
      </c>
      <c r="AA16" s="5">
        <v>0</v>
      </c>
      <c r="AB16" s="72">
        <v>0</v>
      </c>
    </row>
    <row r="17" spans="1:28">
      <c r="A17" s="48" t="s">
        <v>86</v>
      </c>
      <c r="B17" s="1" t="s">
        <v>87</v>
      </c>
      <c r="C17" s="1" t="s">
        <v>88</v>
      </c>
      <c r="D17" s="1" t="s">
        <v>53</v>
      </c>
      <c r="E17" s="1">
        <v>0</v>
      </c>
      <c r="F17" s="1" t="s">
        <v>89</v>
      </c>
      <c r="G17" s="49">
        <v>0.4</v>
      </c>
      <c r="H17" s="5">
        <v>2.5011344058168601</v>
      </c>
      <c r="I17" s="5">
        <v>0.50387436876994374</v>
      </c>
      <c r="J17" s="5">
        <v>1.9972600370469162</v>
      </c>
      <c r="K17" s="5">
        <v>-6.7157075186223443</v>
      </c>
      <c r="L17" s="5">
        <v>1.8474655342683977</v>
      </c>
      <c r="M17" s="73">
        <v>0.5</v>
      </c>
      <c r="N17" s="5">
        <v>0</v>
      </c>
      <c r="O17" s="5">
        <v>0.50387436876994374</v>
      </c>
      <c r="P17" s="5">
        <v>0</v>
      </c>
      <c r="Q17" s="5">
        <v>0</v>
      </c>
      <c r="R17" s="47">
        <v>0</v>
      </c>
      <c r="S17" s="5">
        <v>0</v>
      </c>
      <c r="T17" s="5">
        <v>1.9972600370469162</v>
      </c>
      <c r="U17" s="5">
        <v>0</v>
      </c>
      <c r="V17" s="5">
        <v>0</v>
      </c>
      <c r="W17" s="47">
        <v>0</v>
      </c>
      <c r="X17" s="5">
        <v>0</v>
      </c>
      <c r="Y17" s="5">
        <v>2.5011344058168601</v>
      </c>
      <c r="Z17" s="5">
        <v>0</v>
      </c>
      <c r="AA17" s="5">
        <v>0</v>
      </c>
      <c r="AB17" s="72">
        <v>0</v>
      </c>
    </row>
    <row r="18" spans="1:28">
      <c r="A18" s="48" t="s">
        <v>90</v>
      </c>
      <c r="B18" s="1" t="s">
        <v>91</v>
      </c>
      <c r="C18" s="1" t="s">
        <v>92</v>
      </c>
      <c r="D18" s="1" t="s">
        <v>93</v>
      </c>
      <c r="E18" s="1">
        <v>0</v>
      </c>
      <c r="F18" s="1" t="s">
        <v>95</v>
      </c>
      <c r="G18" s="49">
        <v>0.3</v>
      </c>
      <c r="H18" s="5">
        <v>82.643118514208851</v>
      </c>
      <c r="I18" s="5">
        <v>28.760035366879464</v>
      </c>
      <c r="J18" s="5">
        <v>53.883083147329394</v>
      </c>
      <c r="K18" s="5">
        <v>36.433858708114798</v>
      </c>
      <c r="L18" s="5">
        <v>49.84185191127969</v>
      </c>
      <c r="M18" s="73">
        <v>0</v>
      </c>
      <c r="N18" s="5">
        <v>25.277456115676404</v>
      </c>
      <c r="O18" s="5">
        <v>3.48257925120306</v>
      </c>
      <c r="P18" s="5">
        <v>0</v>
      </c>
      <c r="Q18" s="5">
        <v>0</v>
      </c>
      <c r="R18" s="47">
        <v>0</v>
      </c>
      <c r="S18" s="5">
        <v>44.841672958782887</v>
      </c>
      <c r="T18" s="5">
        <v>9.0414101885465108</v>
      </c>
      <c r="U18" s="5">
        <v>0</v>
      </c>
      <c r="V18" s="5">
        <v>0</v>
      </c>
      <c r="W18" s="47">
        <v>0</v>
      </c>
      <c r="X18" s="5">
        <v>70.119129074459295</v>
      </c>
      <c r="Y18" s="5">
        <v>12.52398943974957</v>
      </c>
      <c r="Z18" s="5">
        <v>0</v>
      </c>
      <c r="AA18" s="5">
        <v>0</v>
      </c>
      <c r="AB18" s="72">
        <v>0</v>
      </c>
    </row>
    <row r="19" spans="1:28">
      <c r="A19" s="48" t="s">
        <v>96</v>
      </c>
      <c r="B19" s="1" t="s">
        <v>97</v>
      </c>
      <c r="C19" s="1" t="s">
        <v>98</v>
      </c>
      <c r="D19" s="1" t="s">
        <v>93</v>
      </c>
      <c r="E19" s="1">
        <v>0</v>
      </c>
      <c r="F19" s="1" t="s">
        <v>99</v>
      </c>
      <c r="G19" s="49">
        <v>0.3</v>
      </c>
      <c r="H19" s="5">
        <v>78.259847554724715</v>
      </c>
      <c r="I19" s="5">
        <v>23.41299633868195</v>
      </c>
      <c r="J19" s="5">
        <v>54.846851216042765</v>
      </c>
      <c r="K19" s="5">
        <v>18.362361605545402</v>
      </c>
      <c r="L19" s="5">
        <v>50.733337374839557</v>
      </c>
      <c r="M19" s="73">
        <v>0</v>
      </c>
      <c r="N19" s="5">
        <v>21.03296742207533</v>
      </c>
      <c r="O19" s="5">
        <v>2.3800289166066197</v>
      </c>
      <c r="P19" s="5">
        <v>0</v>
      </c>
      <c r="Q19" s="5">
        <v>0</v>
      </c>
      <c r="R19" s="47">
        <v>0</v>
      </c>
      <c r="S19" s="5">
        <v>41.968469893356989</v>
      </c>
      <c r="T19" s="5">
        <v>12.87838132268578</v>
      </c>
      <c r="U19" s="5">
        <v>0</v>
      </c>
      <c r="V19" s="5">
        <v>0</v>
      </c>
      <c r="W19" s="47">
        <v>0</v>
      </c>
      <c r="X19" s="5">
        <v>63.00143731543232</v>
      </c>
      <c r="Y19" s="5">
        <v>15.258410239292399</v>
      </c>
      <c r="Z19" s="5">
        <v>0</v>
      </c>
      <c r="AA19" s="5">
        <v>0</v>
      </c>
      <c r="AB19" s="72">
        <v>0</v>
      </c>
    </row>
    <row r="20" spans="1:28">
      <c r="A20" s="48" t="s">
        <v>100</v>
      </c>
      <c r="B20" s="1" t="s">
        <v>101</v>
      </c>
      <c r="C20" s="1" t="s">
        <v>102</v>
      </c>
      <c r="D20" s="1" t="s">
        <v>103</v>
      </c>
      <c r="E20" s="1">
        <v>0</v>
      </c>
      <c r="F20" s="1" t="s">
        <v>104</v>
      </c>
      <c r="G20" s="49">
        <v>0.49</v>
      </c>
      <c r="H20" s="5">
        <v>78.430197174131735</v>
      </c>
      <c r="I20" s="5">
        <v>25.260773534742903</v>
      </c>
      <c r="J20" s="5">
        <v>53.169423639388832</v>
      </c>
      <c r="K20" s="5">
        <v>30.341842503638887</v>
      </c>
      <c r="L20" s="5">
        <v>49.18171686643467</v>
      </c>
      <c r="M20" s="73">
        <v>0</v>
      </c>
      <c r="N20" s="5">
        <v>23.255418020255238</v>
      </c>
      <c r="O20" s="5">
        <v>2.0053555144876651</v>
      </c>
      <c r="P20" s="5">
        <v>0</v>
      </c>
      <c r="Q20" s="5">
        <v>0</v>
      </c>
      <c r="R20" s="47">
        <v>0</v>
      </c>
      <c r="S20" s="5">
        <v>46.486316109785776</v>
      </c>
      <c r="T20" s="5">
        <v>6.6831075296030527</v>
      </c>
      <c r="U20" s="5">
        <v>0</v>
      </c>
      <c r="V20" s="5">
        <v>0</v>
      </c>
      <c r="W20" s="47">
        <v>0</v>
      </c>
      <c r="X20" s="5">
        <v>69.74173413004101</v>
      </c>
      <c r="Y20" s="5">
        <v>8.6884630440907173</v>
      </c>
      <c r="Z20" s="5">
        <v>0</v>
      </c>
      <c r="AA20" s="5">
        <v>0</v>
      </c>
      <c r="AB20" s="72">
        <v>0</v>
      </c>
    </row>
    <row r="21" spans="1:28">
      <c r="A21" s="48" t="s">
        <v>105</v>
      </c>
      <c r="B21" s="1" t="s">
        <v>106</v>
      </c>
      <c r="C21" s="1" t="s">
        <v>107</v>
      </c>
      <c r="D21" s="1" t="s">
        <v>53</v>
      </c>
      <c r="E21" s="1">
        <v>0</v>
      </c>
      <c r="F21" s="1" t="s">
        <v>108</v>
      </c>
      <c r="G21" s="49">
        <v>0.4</v>
      </c>
      <c r="H21" s="5">
        <v>5.0017164353839068</v>
      </c>
      <c r="I21" s="5">
        <v>2.0792010155180058</v>
      </c>
      <c r="J21" s="5">
        <v>2.9225154198659005</v>
      </c>
      <c r="K21" s="5">
        <v>-4.8828950037391694</v>
      </c>
      <c r="L21" s="5">
        <v>2.7033267633759581</v>
      </c>
      <c r="M21" s="73">
        <v>0.5</v>
      </c>
      <c r="N21" s="5">
        <v>0</v>
      </c>
      <c r="O21" s="5">
        <v>2.0792010155180058</v>
      </c>
      <c r="P21" s="5">
        <v>0</v>
      </c>
      <c r="Q21" s="5">
        <v>0</v>
      </c>
      <c r="R21" s="47">
        <v>0</v>
      </c>
      <c r="S21" s="5">
        <v>0</v>
      </c>
      <c r="T21" s="5">
        <v>2.9225154198659005</v>
      </c>
      <c r="U21" s="5">
        <v>0</v>
      </c>
      <c r="V21" s="5">
        <v>0</v>
      </c>
      <c r="W21" s="47">
        <v>0</v>
      </c>
      <c r="X21" s="5">
        <v>0</v>
      </c>
      <c r="Y21" s="5">
        <v>5.0017164353839068</v>
      </c>
      <c r="Z21" s="5">
        <v>0</v>
      </c>
      <c r="AA21" s="5">
        <v>0</v>
      </c>
      <c r="AB21" s="72">
        <v>0</v>
      </c>
    </row>
    <row r="22" spans="1:28">
      <c r="A22" s="48" t="s">
        <v>109</v>
      </c>
      <c r="B22" s="1" t="s">
        <v>110</v>
      </c>
      <c r="C22" s="1" t="s">
        <v>111</v>
      </c>
      <c r="D22" s="1" t="s">
        <v>53</v>
      </c>
      <c r="E22" s="1">
        <v>0</v>
      </c>
      <c r="F22" s="1" t="s">
        <v>112</v>
      </c>
      <c r="G22" s="49">
        <v>0.4</v>
      </c>
      <c r="H22" s="5">
        <v>6.4802105279253359</v>
      </c>
      <c r="I22" s="5">
        <v>1.1557909719894732</v>
      </c>
      <c r="J22" s="5">
        <v>5.3244195559358625</v>
      </c>
      <c r="K22" s="5">
        <v>-24.64895376308522</v>
      </c>
      <c r="L22" s="5">
        <v>4.9250880892406732</v>
      </c>
      <c r="M22" s="73">
        <v>0.5</v>
      </c>
      <c r="N22" s="5">
        <v>0</v>
      </c>
      <c r="O22" s="5">
        <v>1.1557909719894732</v>
      </c>
      <c r="P22" s="5">
        <v>0</v>
      </c>
      <c r="Q22" s="5">
        <v>0</v>
      </c>
      <c r="R22" s="47">
        <v>0</v>
      </c>
      <c r="S22" s="5">
        <v>0</v>
      </c>
      <c r="T22" s="5">
        <v>5.3244195559358625</v>
      </c>
      <c r="U22" s="5">
        <v>0</v>
      </c>
      <c r="V22" s="5">
        <v>0</v>
      </c>
      <c r="W22" s="47">
        <v>0</v>
      </c>
      <c r="X22" s="5">
        <v>0</v>
      </c>
      <c r="Y22" s="5">
        <v>6.4802105279253359</v>
      </c>
      <c r="Z22" s="5">
        <v>0</v>
      </c>
      <c r="AA22" s="5">
        <v>0</v>
      </c>
      <c r="AB22" s="72">
        <v>0</v>
      </c>
    </row>
    <row r="23" spans="1:28">
      <c r="A23" s="48" t="s">
        <v>113</v>
      </c>
      <c r="B23" s="1" t="s">
        <v>114</v>
      </c>
      <c r="C23" s="1" t="s">
        <v>115</v>
      </c>
      <c r="D23" s="1" t="s">
        <v>53</v>
      </c>
      <c r="E23" s="1">
        <v>0</v>
      </c>
      <c r="F23" s="1" t="s">
        <v>116</v>
      </c>
      <c r="G23" s="49">
        <v>0.4</v>
      </c>
      <c r="H23" s="5">
        <v>3.5812404635097619</v>
      </c>
      <c r="I23" s="5">
        <v>0.73091017958686033</v>
      </c>
      <c r="J23" s="5">
        <v>2.8503302839229017</v>
      </c>
      <c r="K23" s="5">
        <v>-25.465106418255427</v>
      </c>
      <c r="L23" s="5">
        <v>2.6365555126286844</v>
      </c>
      <c r="M23" s="73">
        <v>0.5</v>
      </c>
      <c r="N23" s="5">
        <v>0</v>
      </c>
      <c r="O23" s="5">
        <v>0.73091017958686033</v>
      </c>
      <c r="P23" s="5">
        <v>0</v>
      </c>
      <c r="Q23" s="5">
        <v>0</v>
      </c>
      <c r="R23" s="47">
        <v>0</v>
      </c>
      <c r="S23" s="5">
        <v>0</v>
      </c>
      <c r="T23" s="5">
        <v>2.8503302839229017</v>
      </c>
      <c r="U23" s="5">
        <v>0</v>
      </c>
      <c r="V23" s="5">
        <v>0</v>
      </c>
      <c r="W23" s="47">
        <v>0</v>
      </c>
      <c r="X23" s="5">
        <v>0</v>
      </c>
      <c r="Y23" s="5">
        <v>3.5812404635097619</v>
      </c>
      <c r="Z23" s="5">
        <v>0</v>
      </c>
      <c r="AA23" s="5">
        <v>0</v>
      </c>
      <c r="AB23" s="72">
        <v>0</v>
      </c>
    </row>
    <row r="24" spans="1:28">
      <c r="A24" s="48" t="s">
        <v>117</v>
      </c>
      <c r="B24" s="1" t="s">
        <v>118</v>
      </c>
      <c r="C24" s="1" t="s">
        <v>119</v>
      </c>
      <c r="D24" s="1" t="s">
        <v>53</v>
      </c>
      <c r="E24" s="1">
        <v>0</v>
      </c>
      <c r="F24" s="1" t="s">
        <v>120</v>
      </c>
      <c r="G24" s="49">
        <v>0.4</v>
      </c>
      <c r="H24" s="5">
        <v>4.9786856731152485</v>
      </c>
      <c r="I24" s="5">
        <v>1.1907021649805698</v>
      </c>
      <c r="J24" s="5">
        <v>3.7879835081346784</v>
      </c>
      <c r="K24" s="5">
        <v>-12.390207940852303</v>
      </c>
      <c r="L24" s="5">
        <v>3.5038847450245778</v>
      </c>
      <c r="M24" s="73">
        <v>0.5</v>
      </c>
      <c r="N24" s="5">
        <v>0</v>
      </c>
      <c r="O24" s="5">
        <v>1.1907021649805698</v>
      </c>
      <c r="P24" s="5">
        <v>0</v>
      </c>
      <c r="Q24" s="5">
        <v>0</v>
      </c>
      <c r="R24" s="47">
        <v>0</v>
      </c>
      <c r="S24" s="5">
        <v>0</v>
      </c>
      <c r="T24" s="5">
        <v>3.7879835081346784</v>
      </c>
      <c r="U24" s="5">
        <v>0</v>
      </c>
      <c r="V24" s="5">
        <v>0</v>
      </c>
      <c r="W24" s="47">
        <v>0</v>
      </c>
      <c r="X24" s="5">
        <v>0</v>
      </c>
      <c r="Y24" s="5">
        <v>4.9786856731152485</v>
      </c>
      <c r="Z24" s="5">
        <v>0</v>
      </c>
      <c r="AA24" s="5">
        <v>0</v>
      </c>
      <c r="AB24" s="72">
        <v>0</v>
      </c>
    </row>
    <row r="25" spans="1:28">
      <c r="A25" s="48" t="s">
        <v>121</v>
      </c>
      <c r="B25" s="1" t="s">
        <v>122</v>
      </c>
      <c r="C25" s="1" t="s">
        <v>123</v>
      </c>
      <c r="D25" s="1" t="s">
        <v>124</v>
      </c>
      <c r="E25" s="1" t="s">
        <v>125</v>
      </c>
      <c r="F25" s="1" t="s">
        <v>126</v>
      </c>
      <c r="G25" s="49">
        <v>0.94</v>
      </c>
      <c r="H25" s="5">
        <v>30.38112210593739</v>
      </c>
      <c r="I25" s="5">
        <v>0</v>
      </c>
      <c r="J25" s="5">
        <v>30.38112210593739</v>
      </c>
      <c r="K25" s="5">
        <v>-29.1390326486849</v>
      </c>
      <c r="L25" s="5">
        <v>28.102537947992086</v>
      </c>
      <c r="M25" s="73">
        <v>0</v>
      </c>
      <c r="N25" s="5">
        <v>0</v>
      </c>
      <c r="O25" s="5">
        <v>0</v>
      </c>
      <c r="P25" s="5">
        <v>0</v>
      </c>
      <c r="Q25" s="5">
        <v>0</v>
      </c>
      <c r="R25" s="47">
        <v>0</v>
      </c>
      <c r="S25" s="5">
        <v>25.574410813544308</v>
      </c>
      <c r="T25" s="5">
        <v>4.806711292393083</v>
      </c>
      <c r="U25" s="5">
        <v>0</v>
      </c>
      <c r="V25" s="5">
        <v>0</v>
      </c>
      <c r="W25" s="47">
        <v>0</v>
      </c>
      <c r="X25" s="5">
        <v>25.574410813544308</v>
      </c>
      <c r="Y25" s="5">
        <v>4.806711292393083</v>
      </c>
      <c r="Z25" s="5">
        <v>0</v>
      </c>
      <c r="AA25" s="5">
        <v>0</v>
      </c>
      <c r="AB25" s="72">
        <v>0</v>
      </c>
    </row>
    <row r="26" spans="1:28">
      <c r="A26" s="48" t="s">
        <v>127</v>
      </c>
      <c r="B26" s="1" t="s">
        <v>128</v>
      </c>
      <c r="C26" s="1" t="s">
        <v>129</v>
      </c>
      <c r="D26" s="1" t="s">
        <v>124</v>
      </c>
      <c r="E26" s="1">
        <v>0</v>
      </c>
      <c r="F26" s="1" t="s">
        <v>130</v>
      </c>
      <c r="G26" s="49">
        <v>0.49</v>
      </c>
      <c r="H26" s="5">
        <v>44.6090885821773</v>
      </c>
      <c r="I26" s="5">
        <v>14.595235114934246</v>
      </c>
      <c r="J26" s="5">
        <v>30.013853467243052</v>
      </c>
      <c r="K26" s="5">
        <v>2.1646170436027132</v>
      </c>
      <c r="L26" s="5">
        <v>27.762814457199823</v>
      </c>
      <c r="M26" s="73">
        <v>0</v>
      </c>
      <c r="N26" s="5">
        <v>13.478835831051216</v>
      </c>
      <c r="O26" s="5">
        <v>1.1163992838830297</v>
      </c>
      <c r="P26" s="5">
        <v>0</v>
      </c>
      <c r="Q26" s="5">
        <v>0</v>
      </c>
      <c r="R26" s="47">
        <v>0</v>
      </c>
      <c r="S26" s="5">
        <v>24.581499288557762</v>
      </c>
      <c r="T26" s="5">
        <v>5.4323541786852907</v>
      </c>
      <c r="U26" s="5">
        <v>0</v>
      </c>
      <c r="V26" s="5">
        <v>0</v>
      </c>
      <c r="W26" s="47">
        <v>0</v>
      </c>
      <c r="X26" s="5">
        <v>38.060335119608979</v>
      </c>
      <c r="Y26" s="5">
        <v>6.5487534625683201</v>
      </c>
      <c r="Z26" s="5">
        <v>0</v>
      </c>
      <c r="AA26" s="5">
        <v>0</v>
      </c>
      <c r="AB26" s="72">
        <v>0</v>
      </c>
    </row>
    <row r="27" spans="1:28">
      <c r="A27" s="48" t="s">
        <v>131</v>
      </c>
      <c r="B27" s="1" t="s">
        <v>132</v>
      </c>
      <c r="C27" s="1" t="s">
        <v>133</v>
      </c>
      <c r="D27" s="1" t="s">
        <v>79</v>
      </c>
      <c r="E27" s="1">
        <v>0</v>
      </c>
      <c r="F27" s="50" t="s">
        <v>1658</v>
      </c>
      <c r="G27" s="49">
        <v>0.01</v>
      </c>
      <c r="H27" s="5">
        <v>9.0579516506975875</v>
      </c>
      <c r="I27" s="5">
        <v>3.508942024935942</v>
      </c>
      <c r="J27" s="5">
        <v>5.549009625761645</v>
      </c>
      <c r="K27" s="5">
        <v>3.5630753821475394</v>
      </c>
      <c r="L27" s="5">
        <v>5.1328339038295221</v>
      </c>
      <c r="M27" s="73">
        <v>0</v>
      </c>
      <c r="N27" s="5">
        <v>0</v>
      </c>
      <c r="O27" s="5">
        <v>0</v>
      </c>
      <c r="P27" s="5">
        <v>3.508942024935942</v>
      </c>
      <c r="Q27" s="5">
        <v>0</v>
      </c>
      <c r="R27" s="47">
        <v>0</v>
      </c>
      <c r="S27" s="5">
        <v>0</v>
      </c>
      <c r="T27" s="5">
        <v>0</v>
      </c>
      <c r="U27" s="5">
        <v>5.549009625761645</v>
      </c>
      <c r="V27" s="5">
        <v>0</v>
      </c>
      <c r="W27" s="47">
        <v>0</v>
      </c>
      <c r="X27" s="5">
        <v>0</v>
      </c>
      <c r="Y27" s="5">
        <v>0</v>
      </c>
      <c r="Z27" s="5">
        <v>9.0579516506975875</v>
      </c>
      <c r="AA27" s="5">
        <v>0</v>
      </c>
      <c r="AB27" s="72">
        <v>0</v>
      </c>
    </row>
    <row r="28" spans="1:28">
      <c r="A28" s="48" t="s">
        <v>134</v>
      </c>
      <c r="B28" s="1" t="s">
        <v>135</v>
      </c>
      <c r="C28" s="1" t="s">
        <v>136</v>
      </c>
      <c r="D28" s="1" t="s">
        <v>79</v>
      </c>
      <c r="E28" s="1">
        <v>0</v>
      </c>
      <c r="F28" s="1" t="s">
        <v>138</v>
      </c>
      <c r="G28" s="49">
        <v>0.01</v>
      </c>
      <c r="H28" s="5">
        <v>11.09350428165483</v>
      </c>
      <c r="I28" s="5">
        <v>4.43765650021873</v>
      </c>
      <c r="J28" s="5">
        <v>6.6558477814361003</v>
      </c>
      <c r="K28" s="5">
        <v>1.787394934790282</v>
      </c>
      <c r="L28" s="5">
        <v>6.1566591978283931</v>
      </c>
      <c r="M28" s="73">
        <v>0</v>
      </c>
      <c r="N28" s="5">
        <v>0</v>
      </c>
      <c r="O28" s="5">
        <v>0</v>
      </c>
      <c r="P28" s="5">
        <v>4.43765650021873</v>
      </c>
      <c r="Q28" s="5">
        <v>0</v>
      </c>
      <c r="R28" s="47">
        <v>0</v>
      </c>
      <c r="S28" s="5">
        <v>0</v>
      </c>
      <c r="T28" s="5">
        <v>0</v>
      </c>
      <c r="U28" s="5">
        <v>6.6558477814361003</v>
      </c>
      <c r="V28" s="5">
        <v>0</v>
      </c>
      <c r="W28" s="47">
        <v>0</v>
      </c>
      <c r="X28" s="5">
        <v>0</v>
      </c>
      <c r="Y28" s="5">
        <v>0</v>
      </c>
      <c r="Z28" s="5">
        <v>11.09350428165483</v>
      </c>
      <c r="AA28" s="5">
        <v>0</v>
      </c>
      <c r="AB28" s="72">
        <v>0</v>
      </c>
    </row>
    <row r="29" spans="1:28">
      <c r="A29" s="48" t="s">
        <v>139</v>
      </c>
      <c r="B29" s="1" t="s">
        <v>140</v>
      </c>
      <c r="C29" s="1" t="s">
        <v>141</v>
      </c>
      <c r="D29" s="1" t="s">
        <v>93</v>
      </c>
      <c r="E29" s="1">
        <v>0</v>
      </c>
      <c r="F29" s="1" t="s">
        <v>142</v>
      </c>
      <c r="G29" s="49">
        <v>0.3</v>
      </c>
      <c r="H29" s="5">
        <v>47.978595937613356</v>
      </c>
      <c r="I29" s="5">
        <v>13.750632226717372</v>
      </c>
      <c r="J29" s="5">
        <v>34.227963710895985</v>
      </c>
      <c r="K29" s="5">
        <v>15.727792957778362</v>
      </c>
      <c r="L29" s="5">
        <v>31.660866432578786</v>
      </c>
      <c r="M29" s="73">
        <v>0</v>
      </c>
      <c r="N29" s="5">
        <v>12.463639747357488</v>
      </c>
      <c r="O29" s="5">
        <v>1.2869924793598839</v>
      </c>
      <c r="P29" s="5">
        <v>0</v>
      </c>
      <c r="Q29" s="5">
        <v>0</v>
      </c>
      <c r="R29" s="47">
        <v>0</v>
      </c>
      <c r="S29" s="5">
        <v>27.216907138961851</v>
      </c>
      <c r="T29" s="5">
        <v>7.0110565719341338</v>
      </c>
      <c r="U29" s="5">
        <v>0</v>
      </c>
      <c r="V29" s="5">
        <v>0</v>
      </c>
      <c r="W29" s="47">
        <v>0</v>
      </c>
      <c r="X29" s="5">
        <v>39.680546886319341</v>
      </c>
      <c r="Y29" s="5">
        <v>8.2980490512940186</v>
      </c>
      <c r="Z29" s="5">
        <v>0</v>
      </c>
      <c r="AA29" s="5">
        <v>0</v>
      </c>
      <c r="AB29" s="72">
        <v>0</v>
      </c>
    </row>
    <row r="30" spans="1:28">
      <c r="A30" s="48" t="s">
        <v>143</v>
      </c>
      <c r="B30" s="1" t="s">
        <v>144</v>
      </c>
      <c r="C30" s="1" t="s">
        <v>145</v>
      </c>
      <c r="D30" s="1" t="s">
        <v>103</v>
      </c>
      <c r="E30" s="1" t="s">
        <v>146</v>
      </c>
      <c r="F30" s="1" t="s">
        <v>147</v>
      </c>
      <c r="G30" s="49">
        <v>0.99</v>
      </c>
      <c r="H30" s="5">
        <v>512.27555170804146</v>
      </c>
      <c r="I30" s="5">
        <v>0</v>
      </c>
      <c r="J30" s="5">
        <v>512.27555170804146</v>
      </c>
      <c r="K30" s="5">
        <v>123.46321744739222</v>
      </c>
      <c r="L30" s="5">
        <v>473.85488532993838</v>
      </c>
      <c r="M30" s="73">
        <v>0</v>
      </c>
      <c r="N30" s="5">
        <v>0</v>
      </c>
      <c r="O30" s="5">
        <v>0</v>
      </c>
      <c r="P30" s="5">
        <v>0</v>
      </c>
      <c r="Q30" s="5">
        <v>0</v>
      </c>
      <c r="R30" s="47">
        <v>0</v>
      </c>
      <c r="S30" s="5">
        <v>444.75294413727283</v>
      </c>
      <c r="T30" s="5">
        <v>67.522607570768571</v>
      </c>
      <c r="U30" s="5">
        <v>0</v>
      </c>
      <c r="V30" s="5">
        <v>0</v>
      </c>
      <c r="W30" s="47">
        <v>0</v>
      </c>
      <c r="X30" s="5">
        <v>444.75294413727283</v>
      </c>
      <c r="Y30" s="5">
        <v>67.522607570768571</v>
      </c>
      <c r="Z30" s="5">
        <v>0</v>
      </c>
      <c r="AA30" s="5">
        <v>0</v>
      </c>
      <c r="AB30" s="72">
        <v>0</v>
      </c>
    </row>
    <row r="31" spans="1:28">
      <c r="A31" s="48" t="s">
        <v>148</v>
      </c>
      <c r="B31" s="1" t="s">
        <v>149</v>
      </c>
      <c r="C31" s="1" t="s">
        <v>150</v>
      </c>
      <c r="D31" s="1" t="s">
        <v>53</v>
      </c>
      <c r="E31" s="1">
        <v>0</v>
      </c>
      <c r="F31" s="1" t="s">
        <v>152</v>
      </c>
      <c r="G31" s="49">
        <v>0.4</v>
      </c>
      <c r="H31" s="5">
        <v>2.5499068774486897</v>
      </c>
      <c r="I31" s="5">
        <v>0.4671588652070528</v>
      </c>
      <c r="J31" s="5">
        <v>2.0827480122416371</v>
      </c>
      <c r="K31" s="5">
        <v>-13.681339240107192</v>
      </c>
      <c r="L31" s="5">
        <v>1.9265419113235145</v>
      </c>
      <c r="M31" s="73">
        <v>0.5</v>
      </c>
      <c r="N31" s="5">
        <v>0</v>
      </c>
      <c r="O31" s="5">
        <v>0.4671588652070528</v>
      </c>
      <c r="P31" s="5">
        <v>0</v>
      </c>
      <c r="Q31" s="5">
        <v>0</v>
      </c>
      <c r="R31" s="47">
        <v>0</v>
      </c>
      <c r="S31" s="5">
        <v>0</v>
      </c>
      <c r="T31" s="5">
        <v>2.0827480122416371</v>
      </c>
      <c r="U31" s="5">
        <v>0</v>
      </c>
      <c r="V31" s="5">
        <v>0</v>
      </c>
      <c r="W31" s="47">
        <v>0</v>
      </c>
      <c r="X31" s="5">
        <v>0</v>
      </c>
      <c r="Y31" s="5">
        <v>2.5499068774486897</v>
      </c>
      <c r="Z31" s="5">
        <v>0</v>
      </c>
      <c r="AA31" s="5">
        <v>0</v>
      </c>
      <c r="AB31" s="72">
        <v>0</v>
      </c>
    </row>
    <row r="32" spans="1:28">
      <c r="A32" s="48" t="s">
        <v>153</v>
      </c>
      <c r="B32" s="1" t="s">
        <v>154</v>
      </c>
      <c r="C32" s="1" t="s">
        <v>155</v>
      </c>
      <c r="D32" s="1" t="s">
        <v>124</v>
      </c>
      <c r="E32" s="1">
        <v>0</v>
      </c>
      <c r="F32" s="1" t="s">
        <v>157</v>
      </c>
      <c r="G32" s="49">
        <v>0.49</v>
      </c>
      <c r="H32" s="5">
        <v>63.920183857174663</v>
      </c>
      <c r="I32" s="5">
        <v>22.30126626422836</v>
      </c>
      <c r="J32" s="5">
        <v>41.618917592946303</v>
      </c>
      <c r="K32" s="5">
        <v>22.521790253782942</v>
      </c>
      <c r="L32" s="5">
        <v>38.497498773475336</v>
      </c>
      <c r="M32" s="73">
        <v>0</v>
      </c>
      <c r="N32" s="5">
        <v>19.763797950392753</v>
      </c>
      <c r="O32" s="5">
        <v>2.537468313835606</v>
      </c>
      <c r="P32" s="5">
        <v>0</v>
      </c>
      <c r="Q32" s="5">
        <v>0</v>
      </c>
      <c r="R32" s="47">
        <v>0</v>
      </c>
      <c r="S32" s="5">
        <v>34.666703858231081</v>
      </c>
      <c r="T32" s="5">
        <v>6.9522137347152242</v>
      </c>
      <c r="U32" s="5">
        <v>0</v>
      </c>
      <c r="V32" s="5">
        <v>0</v>
      </c>
      <c r="W32" s="47">
        <v>0</v>
      </c>
      <c r="X32" s="5">
        <v>54.430501808623831</v>
      </c>
      <c r="Y32" s="5">
        <v>9.4896820485508293</v>
      </c>
      <c r="Z32" s="5">
        <v>0</v>
      </c>
      <c r="AA32" s="5">
        <v>0</v>
      </c>
      <c r="AB32" s="72">
        <v>0</v>
      </c>
    </row>
    <row r="33" spans="1:28">
      <c r="A33" s="48" t="s">
        <v>158</v>
      </c>
      <c r="B33" s="1" t="s">
        <v>159</v>
      </c>
      <c r="C33" s="1" t="s">
        <v>160</v>
      </c>
      <c r="D33" s="1" t="s">
        <v>124</v>
      </c>
      <c r="E33" s="1">
        <v>0</v>
      </c>
      <c r="F33" s="1" t="s">
        <v>161</v>
      </c>
      <c r="G33" s="49">
        <v>0.49</v>
      </c>
      <c r="H33" s="5">
        <v>69.646408390396459</v>
      </c>
      <c r="I33" s="5">
        <v>24.534364292520515</v>
      </c>
      <c r="J33" s="5">
        <v>45.112044097875952</v>
      </c>
      <c r="K33" s="5">
        <v>22.858104021875338</v>
      </c>
      <c r="L33" s="5">
        <v>41.728640790535259</v>
      </c>
      <c r="M33" s="73">
        <v>0</v>
      </c>
      <c r="N33" s="5">
        <v>21.940095538269162</v>
      </c>
      <c r="O33" s="5">
        <v>2.5942687542513516</v>
      </c>
      <c r="P33" s="5">
        <v>0</v>
      </c>
      <c r="Q33" s="5">
        <v>0</v>
      </c>
      <c r="R33" s="47">
        <v>0</v>
      </c>
      <c r="S33" s="5">
        <v>38.469212713131725</v>
      </c>
      <c r="T33" s="5">
        <v>6.6428313847442233</v>
      </c>
      <c r="U33" s="5">
        <v>0</v>
      </c>
      <c r="V33" s="5">
        <v>0</v>
      </c>
      <c r="W33" s="47">
        <v>0</v>
      </c>
      <c r="X33" s="5">
        <v>60.409308251400887</v>
      </c>
      <c r="Y33" s="5">
        <v>9.2371001389955758</v>
      </c>
      <c r="Z33" s="5">
        <v>0</v>
      </c>
      <c r="AA33" s="5">
        <v>0</v>
      </c>
      <c r="AB33" s="72">
        <v>0</v>
      </c>
    </row>
    <row r="34" spans="1:28">
      <c r="A34" s="48" t="s">
        <v>162</v>
      </c>
      <c r="B34" s="1" t="s">
        <v>163</v>
      </c>
      <c r="C34" s="1" t="s">
        <v>164</v>
      </c>
      <c r="D34" s="1" t="s">
        <v>53</v>
      </c>
      <c r="E34" s="1">
        <v>0</v>
      </c>
      <c r="F34" s="1" t="s">
        <v>165</v>
      </c>
      <c r="G34" s="49">
        <v>0.4</v>
      </c>
      <c r="H34" s="5">
        <v>4.6386922978121738</v>
      </c>
      <c r="I34" s="5">
        <v>1.9058130367397201</v>
      </c>
      <c r="J34" s="5">
        <v>2.7328792610724535</v>
      </c>
      <c r="K34" s="5">
        <v>-5.3543558989794136</v>
      </c>
      <c r="L34" s="5">
        <v>2.5279133164920196</v>
      </c>
      <c r="M34" s="73">
        <v>0.5</v>
      </c>
      <c r="N34" s="5">
        <v>0</v>
      </c>
      <c r="O34" s="5">
        <v>1.9058130367397201</v>
      </c>
      <c r="P34" s="5">
        <v>0</v>
      </c>
      <c r="Q34" s="5">
        <v>0</v>
      </c>
      <c r="R34" s="47">
        <v>0</v>
      </c>
      <c r="S34" s="5">
        <v>0</v>
      </c>
      <c r="T34" s="5">
        <v>2.7328792610724535</v>
      </c>
      <c r="U34" s="5">
        <v>0</v>
      </c>
      <c r="V34" s="5">
        <v>0</v>
      </c>
      <c r="W34" s="47">
        <v>0</v>
      </c>
      <c r="X34" s="5">
        <v>0</v>
      </c>
      <c r="Y34" s="5">
        <v>4.6386922978121738</v>
      </c>
      <c r="Z34" s="5">
        <v>0</v>
      </c>
      <c r="AA34" s="5">
        <v>0</v>
      </c>
      <c r="AB34" s="72">
        <v>0</v>
      </c>
    </row>
    <row r="35" spans="1:28">
      <c r="A35" s="48" t="s">
        <v>166</v>
      </c>
      <c r="B35" s="1" t="s">
        <v>167</v>
      </c>
      <c r="C35" s="1" t="s">
        <v>168</v>
      </c>
      <c r="D35" s="1" t="s">
        <v>103</v>
      </c>
      <c r="E35" s="1" t="s">
        <v>169</v>
      </c>
      <c r="F35" s="1" t="s">
        <v>170</v>
      </c>
      <c r="G35" s="49">
        <v>0.99</v>
      </c>
      <c r="H35" s="5">
        <v>116.50525962655703</v>
      </c>
      <c r="I35" s="5">
        <v>0</v>
      </c>
      <c r="J35" s="5">
        <v>116.50525962655703</v>
      </c>
      <c r="K35" s="5">
        <v>37.806255131004662</v>
      </c>
      <c r="L35" s="5">
        <v>107.76736515456527</v>
      </c>
      <c r="M35" s="73">
        <v>0</v>
      </c>
      <c r="N35" s="5">
        <v>0</v>
      </c>
      <c r="O35" s="5">
        <v>0</v>
      </c>
      <c r="P35" s="5">
        <v>0</v>
      </c>
      <c r="Q35" s="5">
        <v>0</v>
      </c>
      <c r="R35" s="47">
        <v>0</v>
      </c>
      <c r="S35" s="5">
        <v>104.16079268721448</v>
      </c>
      <c r="T35" s="5">
        <v>12.344466939342553</v>
      </c>
      <c r="U35" s="5">
        <v>0</v>
      </c>
      <c r="V35" s="5">
        <v>0</v>
      </c>
      <c r="W35" s="47">
        <v>0</v>
      </c>
      <c r="X35" s="5">
        <v>104.16079268721448</v>
      </c>
      <c r="Y35" s="5">
        <v>12.344466939342553</v>
      </c>
      <c r="Z35" s="5">
        <v>0</v>
      </c>
      <c r="AA35" s="5">
        <v>0</v>
      </c>
      <c r="AB35" s="72">
        <v>0</v>
      </c>
    </row>
    <row r="36" spans="1:28">
      <c r="A36" s="48" t="s">
        <v>171</v>
      </c>
      <c r="B36" s="1" t="s">
        <v>172</v>
      </c>
      <c r="C36" s="1" t="s">
        <v>173</v>
      </c>
      <c r="D36" s="1" t="s">
        <v>53</v>
      </c>
      <c r="E36" s="1">
        <v>0</v>
      </c>
      <c r="F36" s="1" t="s">
        <v>174</v>
      </c>
      <c r="G36" s="49">
        <v>0.4</v>
      </c>
      <c r="H36" s="5">
        <v>3.4931347171111939</v>
      </c>
      <c r="I36" s="5">
        <v>0.96891084367763392</v>
      </c>
      <c r="J36" s="5">
        <v>2.5242238734335603</v>
      </c>
      <c r="K36" s="5">
        <v>-4.8300726016480739</v>
      </c>
      <c r="L36" s="5">
        <v>2.3349070829260432</v>
      </c>
      <c r="M36" s="73">
        <v>0.5</v>
      </c>
      <c r="N36" s="5">
        <v>0</v>
      </c>
      <c r="O36" s="5">
        <v>0.96891084367763392</v>
      </c>
      <c r="P36" s="5">
        <v>0</v>
      </c>
      <c r="Q36" s="5">
        <v>0</v>
      </c>
      <c r="R36" s="47">
        <v>0</v>
      </c>
      <c r="S36" s="5">
        <v>0</v>
      </c>
      <c r="T36" s="5">
        <v>2.5242238734335603</v>
      </c>
      <c r="U36" s="5">
        <v>0</v>
      </c>
      <c r="V36" s="5">
        <v>0</v>
      </c>
      <c r="W36" s="47">
        <v>0</v>
      </c>
      <c r="X36" s="5">
        <v>0</v>
      </c>
      <c r="Y36" s="5">
        <v>3.4931347171111939</v>
      </c>
      <c r="Z36" s="5">
        <v>0</v>
      </c>
      <c r="AA36" s="5">
        <v>0</v>
      </c>
      <c r="AB36" s="72">
        <v>0</v>
      </c>
    </row>
    <row r="37" spans="1:28">
      <c r="A37" s="48" t="s">
        <v>1659</v>
      </c>
      <c r="B37" s="1" t="s">
        <v>1660</v>
      </c>
      <c r="C37" s="1" t="s">
        <v>177</v>
      </c>
      <c r="D37" s="1" t="s">
        <v>124</v>
      </c>
      <c r="E37" s="1">
        <v>0</v>
      </c>
      <c r="F37" s="1" t="s">
        <v>1661</v>
      </c>
      <c r="G37" s="49">
        <v>0.49</v>
      </c>
      <c r="H37" s="5">
        <v>41.360524712078103</v>
      </c>
      <c r="I37" s="5">
        <v>11.843761334351951</v>
      </c>
      <c r="J37" s="5">
        <v>29.516763377726154</v>
      </c>
      <c r="K37" s="5">
        <v>-0.92941363535075561</v>
      </c>
      <c r="L37" s="5">
        <v>27.303006124396692</v>
      </c>
      <c r="M37" s="73">
        <v>3.2822329517844029E-2</v>
      </c>
      <c r="N37" s="5">
        <v>10.352669177715256</v>
      </c>
      <c r="O37" s="5">
        <v>1.4910921566366944</v>
      </c>
      <c r="P37" s="5">
        <v>0</v>
      </c>
      <c r="Q37" s="5">
        <v>0</v>
      </c>
      <c r="R37" s="47">
        <v>0</v>
      </c>
      <c r="S37" s="5">
        <v>23.45259542249909</v>
      </c>
      <c r="T37" s="5">
        <v>6.064167955227064</v>
      </c>
      <c r="U37" s="5">
        <v>0</v>
      </c>
      <c r="V37" s="5">
        <v>0</v>
      </c>
      <c r="W37" s="47">
        <v>0</v>
      </c>
      <c r="X37" s="5">
        <v>33.805264600214343</v>
      </c>
      <c r="Y37" s="5">
        <v>7.5552601118637579</v>
      </c>
      <c r="Z37" s="5">
        <v>0</v>
      </c>
      <c r="AA37" s="5">
        <v>0</v>
      </c>
      <c r="AB37" s="72">
        <v>0</v>
      </c>
    </row>
    <row r="38" spans="1:28">
      <c r="A38" s="48" t="s">
        <v>178</v>
      </c>
      <c r="B38" s="1" t="s">
        <v>179</v>
      </c>
      <c r="C38" s="1" t="s">
        <v>180</v>
      </c>
      <c r="D38" s="1" t="s">
        <v>124</v>
      </c>
      <c r="E38" s="1">
        <v>0</v>
      </c>
      <c r="F38" s="1" t="s">
        <v>181</v>
      </c>
      <c r="G38" s="49">
        <v>0.49</v>
      </c>
      <c r="H38" s="5">
        <v>22.799713319041523</v>
      </c>
      <c r="I38" s="5">
        <v>7.080945553374864</v>
      </c>
      <c r="J38" s="5">
        <v>15.718767765666657</v>
      </c>
      <c r="K38" s="5">
        <v>-8.8993958791436398</v>
      </c>
      <c r="L38" s="5">
        <v>14.539860183241659</v>
      </c>
      <c r="M38" s="73">
        <v>0.3608264135335425</v>
      </c>
      <c r="N38" s="5">
        <v>6.8351398051789216</v>
      </c>
      <c r="O38" s="5">
        <v>0.2458057481959425</v>
      </c>
      <c r="P38" s="5">
        <v>0</v>
      </c>
      <c r="Q38" s="5">
        <v>0</v>
      </c>
      <c r="R38" s="47">
        <v>0</v>
      </c>
      <c r="S38" s="5">
        <v>11.573047254836954</v>
      </c>
      <c r="T38" s="5">
        <v>4.1457205108297011</v>
      </c>
      <c r="U38" s="5">
        <v>0</v>
      </c>
      <c r="V38" s="5">
        <v>0</v>
      </c>
      <c r="W38" s="47">
        <v>0</v>
      </c>
      <c r="X38" s="5">
        <v>18.408187060015877</v>
      </c>
      <c r="Y38" s="5">
        <v>4.3915262590256434</v>
      </c>
      <c r="Z38" s="5">
        <v>0</v>
      </c>
      <c r="AA38" s="5">
        <v>0</v>
      </c>
      <c r="AB38" s="72">
        <v>0</v>
      </c>
    </row>
    <row r="39" spans="1:28">
      <c r="A39" s="48" t="s">
        <v>182</v>
      </c>
      <c r="B39" s="1" t="s">
        <v>183</v>
      </c>
      <c r="C39" s="1" t="s">
        <v>184</v>
      </c>
      <c r="D39" s="1" t="s">
        <v>103</v>
      </c>
      <c r="E39" s="1">
        <v>0</v>
      </c>
      <c r="F39" s="1" t="s">
        <v>186</v>
      </c>
      <c r="G39" s="49">
        <v>0.49</v>
      </c>
      <c r="H39" s="5">
        <v>192.8972233059103</v>
      </c>
      <c r="I39" s="5">
        <v>62.84904408662176</v>
      </c>
      <c r="J39" s="5">
        <v>130.04817921928853</v>
      </c>
      <c r="K39" s="5">
        <v>64.511967437087463</v>
      </c>
      <c r="L39" s="5">
        <v>120.2945657778419</v>
      </c>
      <c r="M39" s="73">
        <v>0</v>
      </c>
      <c r="N39" s="5">
        <v>56.578855516082363</v>
      </c>
      <c r="O39" s="5">
        <v>6.2701885705394034</v>
      </c>
      <c r="P39" s="5">
        <v>0</v>
      </c>
      <c r="Q39" s="5">
        <v>0</v>
      </c>
      <c r="R39" s="47">
        <v>0</v>
      </c>
      <c r="S39" s="5">
        <v>109.96331433694979</v>
      </c>
      <c r="T39" s="5">
        <v>20.084864882338739</v>
      </c>
      <c r="U39" s="5">
        <v>0</v>
      </c>
      <c r="V39" s="5">
        <v>0</v>
      </c>
      <c r="W39" s="47">
        <v>0</v>
      </c>
      <c r="X39" s="5">
        <v>166.54216985303216</v>
      </c>
      <c r="Y39" s="5">
        <v>26.355053452878142</v>
      </c>
      <c r="Z39" s="5">
        <v>0</v>
      </c>
      <c r="AA39" s="5">
        <v>0</v>
      </c>
      <c r="AB39" s="72">
        <v>0</v>
      </c>
    </row>
    <row r="40" spans="1:28">
      <c r="A40" s="48" t="s">
        <v>187</v>
      </c>
      <c r="B40" s="1" t="s">
        <v>188</v>
      </c>
      <c r="C40" s="1" t="s">
        <v>189</v>
      </c>
      <c r="D40" s="1" t="s">
        <v>53</v>
      </c>
      <c r="E40" s="1">
        <v>0</v>
      </c>
      <c r="F40" s="1" t="s">
        <v>190</v>
      </c>
      <c r="G40" s="49">
        <v>0.4</v>
      </c>
      <c r="H40" s="5">
        <v>4.0336777863768152</v>
      </c>
      <c r="I40" s="5">
        <v>0.77734722879092399</v>
      </c>
      <c r="J40" s="5">
        <v>3.256330557585891</v>
      </c>
      <c r="K40" s="5">
        <v>-12.267607429355548</v>
      </c>
      <c r="L40" s="5">
        <v>3.0121057657669494</v>
      </c>
      <c r="M40" s="73">
        <v>0.5</v>
      </c>
      <c r="N40" s="5">
        <v>0</v>
      </c>
      <c r="O40" s="5">
        <v>0.77734722879092399</v>
      </c>
      <c r="P40" s="5">
        <v>0</v>
      </c>
      <c r="Q40" s="5">
        <v>0</v>
      </c>
      <c r="R40" s="47">
        <v>0</v>
      </c>
      <c r="S40" s="5">
        <v>0</v>
      </c>
      <c r="T40" s="5">
        <v>3.256330557585891</v>
      </c>
      <c r="U40" s="5">
        <v>0</v>
      </c>
      <c r="V40" s="5">
        <v>0</v>
      </c>
      <c r="W40" s="47">
        <v>0</v>
      </c>
      <c r="X40" s="5">
        <v>0</v>
      </c>
      <c r="Y40" s="5">
        <v>4.0336777863768152</v>
      </c>
      <c r="Z40" s="5">
        <v>0</v>
      </c>
      <c r="AA40" s="5">
        <v>0</v>
      </c>
      <c r="AB40" s="72">
        <v>0</v>
      </c>
    </row>
    <row r="41" spans="1:28">
      <c r="A41" s="48" t="s">
        <v>191</v>
      </c>
      <c r="B41" s="1" t="s">
        <v>192</v>
      </c>
      <c r="C41" s="1" t="s">
        <v>193</v>
      </c>
      <c r="D41" s="1" t="s">
        <v>53</v>
      </c>
      <c r="E41" s="1">
        <v>0</v>
      </c>
      <c r="F41" s="1" t="s">
        <v>195</v>
      </c>
      <c r="G41" s="49">
        <v>0.4</v>
      </c>
      <c r="H41" s="5">
        <v>5.1487698696620097</v>
      </c>
      <c r="I41" s="5">
        <v>1.4512014617943856</v>
      </c>
      <c r="J41" s="5">
        <v>3.6975684078676236</v>
      </c>
      <c r="K41" s="5">
        <v>-7.9748413928637545</v>
      </c>
      <c r="L41" s="5">
        <v>3.4202507772775519</v>
      </c>
      <c r="M41" s="73">
        <v>0.5</v>
      </c>
      <c r="N41" s="5">
        <v>0</v>
      </c>
      <c r="O41" s="5">
        <v>1.4512014617943856</v>
      </c>
      <c r="P41" s="5">
        <v>0</v>
      </c>
      <c r="Q41" s="5">
        <v>0</v>
      </c>
      <c r="R41" s="47">
        <v>0</v>
      </c>
      <c r="S41" s="5">
        <v>0</v>
      </c>
      <c r="T41" s="5">
        <v>3.6975684078676236</v>
      </c>
      <c r="U41" s="5">
        <v>0</v>
      </c>
      <c r="V41" s="5">
        <v>0</v>
      </c>
      <c r="W41" s="47">
        <v>0</v>
      </c>
      <c r="X41" s="5">
        <v>0</v>
      </c>
      <c r="Y41" s="5">
        <v>5.1487698696620097</v>
      </c>
      <c r="Z41" s="5">
        <v>0</v>
      </c>
      <c r="AA41" s="5">
        <v>0</v>
      </c>
      <c r="AB41" s="72">
        <v>0</v>
      </c>
    </row>
    <row r="42" spans="1:28">
      <c r="A42" s="48" t="s">
        <v>196</v>
      </c>
      <c r="B42" s="1" t="s">
        <v>197</v>
      </c>
      <c r="C42" s="1" t="s">
        <v>198</v>
      </c>
      <c r="D42" s="1" t="s">
        <v>93</v>
      </c>
      <c r="E42" s="1">
        <v>0</v>
      </c>
      <c r="F42" s="1" t="s">
        <v>199</v>
      </c>
      <c r="G42" s="49">
        <v>0.3</v>
      </c>
      <c r="H42" s="5">
        <v>125.18152257202354</v>
      </c>
      <c r="I42" s="5">
        <v>42.70142187836634</v>
      </c>
      <c r="J42" s="5">
        <v>82.480100693657192</v>
      </c>
      <c r="K42" s="5">
        <v>49.451034533098976</v>
      </c>
      <c r="L42" s="5">
        <v>76.294093141632914</v>
      </c>
      <c r="M42" s="73">
        <v>0</v>
      </c>
      <c r="N42" s="5">
        <v>35.588817686232147</v>
      </c>
      <c r="O42" s="5">
        <v>7.1126041921341825</v>
      </c>
      <c r="P42" s="5">
        <v>0</v>
      </c>
      <c r="Q42" s="5">
        <v>0</v>
      </c>
      <c r="R42" s="47">
        <v>0</v>
      </c>
      <c r="S42" s="5">
        <v>63.671255238163106</v>
      </c>
      <c r="T42" s="5">
        <v>18.808845455494087</v>
      </c>
      <c r="U42" s="5">
        <v>0</v>
      </c>
      <c r="V42" s="5">
        <v>0</v>
      </c>
      <c r="W42" s="47">
        <v>0</v>
      </c>
      <c r="X42" s="5">
        <v>99.260072924395246</v>
      </c>
      <c r="Y42" s="5">
        <v>25.921449647628268</v>
      </c>
      <c r="Z42" s="5">
        <v>0</v>
      </c>
      <c r="AA42" s="5">
        <v>0</v>
      </c>
      <c r="AB42" s="72">
        <v>0</v>
      </c>
    </row>
    <row r="43" spans="1:28">
      <c r="A43" s="48" t="s">
        <v>200</v>
      </c>
      <c r="B43" s="1" t="s">
        <v>201</v>
      </c>
      <c r="C43" s="1" t="s">
        <v>202</v>
      </c>
      <c r="D43" s="1" t="s">
        <v>53</v>
      </c>
      <c r="E43" s="1">
        <v>0</v>
      </c>
      <c r="F43" s="1" t="s">
        <v>203</v>
      </c>
      <c r="G43" s="49">
        <v>0.4</v>
      </c>
      <c r="H43" s="5">
        <v>1.7826333931912586</v>
      </c>
      <c r="I43" s="5">
        <v>0.23312247143747658</v>
      </c>
      <c r="J43" s="5">
        <v>1.5495109217537819</v>
      </c>
      <c r="K43" s="5">
        <v>-9.5075709213743185</v>
      </c>
      <c r="L43" s="5">
        <v>1.4332976026222484</v>
      </c>
      <c r="M43" s="73">
        <v>0.5</v>
      </c>
      <c r="N43" s="5">
        <v>0</v>
      </c>
      <c r="O43" s="5">
        <v>0.23312247143747658</v>
      </c>
      <c r="P43" s="5">
        <v>0</v>
      </c>
      <c r="Q43" s="5">
        <v>0</v>
      </c>
      <c r="R43" s="47">
        <v>0</v>
      </c>
      <c r="S43" s="5">
        <v>0</v>
      </c>
      <c r="T43" s="5">
        <v>1.5495109217537819</v>
      </c>
      <c r="U43" s="5">
        <v>0</v>
      </c>
      <c r="V43" s="5">
        <v>0</v>
      </c>
      <c r="W43" s="47">
        <v>0</v>
      </c>
      <c r="X43" s="5">
        <v>0</v>
      </c>
      <c r="Y43" s="5">
        <v>1.7826333931912586</v>
      </c>
      <c r="Z43" s="5">
        <v>0</v>
      </c>
      <c r="AA43" s="5">
        <v>0</v>
      </c>
      <c r="AB43" s="72">
        <v>0</v>
      </c>
    </row>
    <row r="44" spans="1:28">
      <c r="A44" s="48" t="s">
        <v>204</v>
      </c>
      <c r="B44" s="1" t="s">
        <v>205</v>
      </c>
      <c r="C44" s="1" t="s">
        <v>206</v>
      </c>
      <c r="D44" s="1" t="s">
        <v>124</v>
      </c>
      <c r="E44" s="1">
        <v>0</v>
      </c>
      <c r="F44" s="1" t="s">
        <v>207</v>
      </c>
      <c r="G44" s="49">
        <v>0.49</v>
      </c>
      <c r="H44" s="5">
        <v>76.84281776496023</v>
      </c>
      <c r="I44" s="5">
        <v>21.618353175952066</v>
      </c>
      <c r="J44" s="5">
        <v>55.224464589008164</v>
      </c>
      <c r="K44" s="5">
        <v>-1.4997568155159269</v>
      </c>
      <c r="L44" s="5">
        <v>51.082629744832552</v>
      </c>
      <c r="M44" s="73">
        <v>1.9630105399916165E-2</v>
      </c>
      <c r="N44" s="5">
        <v>18.708508136727868</v>
      </c>
      <c r="O44" s="5">
        <v>2.9098450392241961</v>
      </c>
      <c r="P44" s="5">
        <v>0</v>
      </c>
      <c r="Q44" s="5">
        <v>0</v>
      </c>
      <c r="R44" s="47">
        <v>0</v>
      </c>
      <c r="S44" s="5">
        <v>41.548601717105299</v>
      </c>
      <c r="T44" s="5">
        <v>13.675862871902872</v>
      </c>
      <c r="U44" s="5">
        <v>0</v>
      </c>
      <c r="V44" s="5">
        <v>0</v>
      </c>
      <c r="W44" s="47">
        <v>0</v>
      </c>
      <c r="X44" s="5">
        <v>60.257109853833171</v>
      </c>
      <c r="Y44" s="5">
        <v>16.585707911127066</v>
      </c>
      <c r="Z44" s="5">
        <v>0</v>
      </c>
      <c r="AA44" s="5">
        <v>0</v>
      </c>
      <c r="AB44" s="72">
        <v>0</v>
      </c>
    </row>
    <row r="45" spans="1:28">
      <c r="A45" s="48" t="s">
        <v>208</v>
      </c>
      <c r="B45" s="1" t="s">
        <v>209</v>
      </c>
      <c r="C45" s="1" t="s">
        <v>210</v>
      </c>
      <c r="D45" s="1" t="s">
        <v>124</v>
      </c>
      <c r="E45" s="1" t="s">
        <v>125</v>
      </c>
      <c r="F45" s="1" t="s">
        <v>211</v>
      </c>
      <c r="G45" s="49">
        <v>0.94</v>
      </c>
      <c r="H45" s="5">
        <v>137.09684431862735</v>
      </c>
      <c r="I45" s="5">
        <v>0</v>
      </c>
      <c r="J45" s="5">
        <v>137.09684431862735</v>
      </c>
      <c r="K45" s="5">
        <v>-53.455740377679106</v>
      </c>
      <c r="L45" s="5">
        <v>126.81458099473031</v>
      </c>
      <c r="M45" s="73">
        <v>0</v>
      </c>
      <c r="N45" s="5">
        <v>0</v>
      </c>
      <c r="O45" s="5">
        <v>0</v>
      </c>
      <c r="P45" s="5">
        <v>0</v>
      </c>
      <c r="Q45" s="5">
        <v>0</v>
      </c>
      <c r="R45" s="47">
        <v>0</v>
      </c>
      <c r="S45" s="5">
        <v>116.13409976816052</v>
      </c>
      <c r="T45" s="5">
        <v>20.962744550466844</v>
      </c>
      <c r="U45" s="5">
        <v>0</v>
      </c>
      <c r="V45" s="5">
        <v>0</v>
      </c>
      <c r="W45" s="47">
        <v>0</v>
      </c>
      <c r="X45" s="5">
        <v>116.13409976816052</v>
      </c>
      <c r="Y45" s="5">
        <v>20.962744550466844</v>
      </c>
      <c r="Z45" s="5">
        <v>0</v>
      </c>
      <c r="AA45" s="5">
        <v>0</v>
      </c>
      <c r="AB45" s="72">
        <v>0</v>
      </c>
    </row>
    <row r="46" spans="1:28">
      <c r="A46" s="48" t="s">
        <v>212</v>
      </c>
      <c r="B46" s="1" t="s">
        <v>213</v>
      </c>
      <c r="C46" s="1" t="s">
        <v>214</v>
      </c>
      <c r="D46" s="1" t="s">
        <v>53</v>
      </c>
      <c r="E46" s="1">
        <v>0</v>
      </c>
      <c r="F46" s="1" t="s">
        <v>215</v>
      </c>
      <c r="G46" s="49">
        <v>0.4</v>
      </c>
      <c r="H46" s="5">
        <v>3.4891231691809015</v>
      </c>
      <c r="I46" s="5">
        <v>0.8037407895322759</v>
      </c>
      <c r="J46" s="5">
        <v>2.6853823796486256</v>
      </c>
      <c r="K46" s="5">
        <v>-8.4713617113534987</v>
      </c>
      <c r="L46" s="5">
        <v>2.483978701174979</v>
      </c>
      <c r="M46" s="73">
        <v>0.5</v>
      </c>
      <c r="N46" s="5">
        <v>0</v>
      </c>
      <c r="O46" s="5">
        <v>0.8037407895322759</v>
      </c>
      <c r="P46" s="5">
        <v>0</v>
      </c>
      <c r="Q46" s="5">
        <v>0</v>
      </c>
      <c r="R46" s="47">
        <v>0</v>
      </c>
      <c r="S46" s="5">
        <v>0</v>
      </c>
      <c r="T46" s="5">
        <v>2.6853823796486256</v>
      </c>
      <c r="U46" s="5">
        <v>0</v>
      </c>
      <c r="V46" s="5">
        <v>0</v>
      </c>
      <c r="W46" s="47">
        <v>0</v>
      </c>
      <c r="X46" s="5">
        <v>0</v>
      </c>
      <c r="Y46" s="5">
        <v>3.4891231691809015</v>
      </c>
      <c r="Z46" s="5">
        <v>0</v>
      </c>
      <c r="AA46" s="5">
        <v>0</v>
      </c>
      <c r="AB46" s="72">
        <v>0</v>
      </c>
    </row>
    <row r="47" spans="1:28">
      <c r="A47" s="48" t="s">
        <v>216</v>
      </c>
      <c r="B47" s="1" t="s">
        <v>217</v>
      </c>
      <c r="C47" s="1" t="s">
        <v>218</v>
      </c>
      <c r="D47" s="1" t="s">
        <v>93</v>
      </c>
      <c r="E47" s="1">
        <v>0</v>
      </c>
      <c r="F47" s="1" t="s">
        <v>219</v>
      </c>
      <c r="G47" s="49">
        <v>0.3</v>
      </c>
      <c r="H47" s="5">
        <v>46.784148312599775</v>
      </c>
      <c r="I47" s="5">
        <v>10.855091446347222</v>
      </c>
      <c r="J47" s="5">
        <v>35.929056866252552</v>
      </c>
      <c r="K47" s="5">
        <v>8.8299989926323939</v>
      </c>
      <c r="L47" s="5">
        <v>33.234377601283612</v>
      </c>
      <c r="M47" s="73">
        <v>0</v>
      </c>
      <c r="N47" s="5">
        <v>11.002188041764512</v>
      </c>
      <c r="O47" s="5">
        <v>-0.14709659541729092</v>
      </c>
      <c r="P47" s="5">
        <v>0</v>
      </c>
      <c r="Q47" s="5">
        <v>0</v>
      </c>
      <c r="R47" s="47">
        <v>0</v>
      </c>
      <c r="S47" s="5">
        <v>27.256299185021742</v>
      </c>
      <c r="T47" s="5">
        <v>8.6727576812308076</v>
      </c>
      <c r="U47" s="5">
        <v>0</v>
      </c>
      <c r="V47" s="5">
        <v>0</v>
      </c>
      <c r="W47" s="47">
        <v>0</v>
      </c>
      <c r="X47" s="5">
        <v>38.258487226786258</v>
      </c>
      <c r="Y47" s="5">
        <v>8.5256610858135176</v>
      </c>
      <c r="Z47" s="5">
        <v>0</v>
      </c>
      <c r="AA47" s="5">
        <v>0</v>
      </c>
      <c r="AB47" s="72">
        <v>0</v>
      </c>
    </row>
    <row r="48" spans="1:28">
      <c r="A48" s="48" t="s">
        <v>220</v>
      </c>
      <c r="B48" s="1" t="s">
        <v>221</v>
      </c>
      <c r="C48" s="1" t="s">
        <v>222</v>
      </c>
      <c r="D48" s="1" t="s">
        <v>53</v>
      </c>
      <c r="E48" s="1">
        <v>0</v>
      </c>
      <c r="F48" s="1" t="s">
        <v>224</v>
      </c>
      <c r="G48" s="49">
        <v>0.4</v>
      </c>
      <c r="H48" s="5">
        <v>1.6306955894811019</v>
      </c>
      <c r="I48" s="5">
        <v>0</v>
      </c>
      <c r="J48" s="5">
        <v>1.6306955894811019</v>
      </c>
      <c r="K48" s="5">
        <v>-7.6396396773888151</v>
      </c>
      <c r="L48" s="5">
        <v>1.5083934202700193</v>
      </c>
      <c r="M48" s="73">
        <v>0.5</v>
      </c>
      <c r="N48" s="5">
        <v>0</v>
      </c>
      <c r="O48" s="5">
        <v>0</v>
      </c>
      <c r="P48" s="5">
        <v>0</v>
      </c>
      <c r="Q48" s="5">
        <v>0</v>
      </c>
      <c r="R48" s="47">
        <v>0</v>
      </c>
      <c r="S48" s="5">
        <v>0</v>
      </c>
      <c r="T48" s="5">
        <v>1.6306955894811019</v>
      </c>
      <c r="U48" s="5">
        <v>0</v>
      </c>
      <c r="V48" s="5">
        <v>0</v>
      </c>
      <c r="W48" s="47">
        <v>0</v>
      </c>
      <c r="X48" s="5">
        <v>0</v>
      </c>
      <c r="Y48" s="5">
        <v>1.6306955894811019</v>
      </c>
      <c r="Z48" s="5">
        <v>0</v>
      </c>
      <c r="AA48" s="5">
        <v>0</v>
      </c>
      <c r="AB48" s="72">
        <v>0</v>
      </c>
    </row>
    <row r="49" spans="1:28">
      <c r="A49" s="48" t="s">
        <v>225</v>
      </c>
      <c r="B49" s="1" t="s">
        <v>226</v>
      </c>
      <c r="C49" s="1" t="s">
        <v>227</v>
      </c>
      <c r="D49" s="1" t="s">
        <v>53</v>
      </c>
      <c r="E49" s="1">
        <v>0</v>
      </c>
      <c r="F49" s="1" t="s">
        <v>229</v>
      </c>
      <c r="G49" s="49">
        <v>0.4</v>
      </c>
      <c r="H49" s="5">
        <v>2.8731012816542565</v>
      </c>
      <c r="I49" s="5">
        <v>0.67466270370348169</v>
      </c>
      <c r="J49" s="5">
        <v>2.1984385779507747</v>
      </c>
      <c r="K49" s="5">
        <v>-12.403047284321826</v>
      </c>
      <c r="L49" s="5">
        <v>2.0335556846044667</v>
      </c>
      <c r="M49" s="73">
        <v>0.5</v>
      </c>
      <c r="N49" s="5">
        <v>0</v>
      </c>
      <c r="O49" s="5">
        <v>0.67466270370348169</v>
      </c>
      <c r="P49" s="5">
        <v>0</v>
      </c>
      <c r="Q49" s="5">
        <v>0</v>
      </c>
      <c r="R49" s="47">
        <v>0</v>
      </c>
      <c r="S49" s="5">
        <v>0</v>
      </c>
      <c r="T49" s="5">
        <v>2.1984385779507747</v>
      </c>
      <c r="U49" s="5">
        <v>0</v>
      </c>
      <c r="V49" s="5">
        <v>0</v>
      </c>
      <c r="W49" s="47">
        <v>0</v>
      </c>
      <c r="X49" s="5">
        <v>0</v>
      </c>
      <c r="Y49" s="5">
        <v>2.8731012816542565</v>
      </c>
      <c r="Z49" s="5">
        <v>0</v>
      </c>
      <c r="AA49" s="5">
        <v>0</v>
      </c>
      <c r="AB49" s="72">
        <v>0</v>
      </c>
    </row>
    <row r="50" spans="1:28">
      <c r="A50" s="48" t="s">
        <v>230</v>
      </c>
      <c r="B50" s="1" t="s">
        <v>231</v>
      </c>
      <c r="C50" s="1" t="s">
        <v>232</v>
      </c>
      <c r="D50" s="1" t="s">
        <v>53</v>
      </c>
      <c r="E50" s="1">
        <v>0</v>
      </c>
      <c r="F50" s="1" t="s">
        <v>233</v>
      </c>
      <c r="G50" s="49">
        <v>0.4</v>
      </c>
      <c r="H50" s="5">
        <v>3.5081957549425211</v>
      </c>
      <c r="I50" s="5">
        <v>0.80233606911221422</v>
      </c>
      <c r="J50" s="5">
        <v>2.705859685830307</v>
      </c>
      <c r="K50" s="5">
        <v>-7.2899654445167181</v>
      </c>
      <c r="L50" s="5">
        <v>2.5029202093930341</v>
      </c>
      <c r="M50" s="73">
        <v>0.5</v>
      </c>
      <c r="N50" s="5">
        <v>0</v>
      </c>
      <c r="O50" s="5">
        <v>0.80233606911221422</v>
      </c>
      <c r="P50" s="5">
        <v>0</v>
      </c>
      <c r="Q50" s="5">
        <v>0</v>
      </c>
      <c r="R50" s="47">
        <v>0</v>
      </c>
      <c r="S50" s="5">
        <v>0</v>
      </c>
      <c r="T50" s="5">
        <v>2.705859685830307</v>
      </c>
      <c r="U50" s="5">
        <v>0</v>
      </c>
      <c r="V50" s="5">
        <v>0</v>
      </c>
      <c r="W50" s="47">
        <v>0</v>
      </c>
      <c r="X50" s="5">
        <v>0</v>
      </c>
      <c r="Y50" s="5">
        <v>3.5081957549425211</v>
      </c>
      <c r="Z50" s="5">
        <v>0</v>
      </c>
      <c r="AA50" s="5">
        <v>0</v>
      </c>
      <c r="AB50" s="72">
        <v>0</v>
      </c>
    </row>
    <row r="51" spans="1:28">
      <c r="A51" s="48" t="s">
        <v>234</v>
      </c>
      <c r="B51" s="1" t="s">
        <v>235</v>
      </c>
      <c r="C51" s="1" t="s">
        <v>236</v>
      </c>
      <c r="D51" s="1" t="s">
        <v>237</v>
      </c>
      <c r="E51" s="1">
        <v>0</v>
      </c>
      <c r="F51" s="1" t="s">
        <v>238</v>
      </c>
      <c r="G51" s="49">
        <v>0.09</v>
      </c>
      <c r="H51" s="5">
        <v>49.640197992604925</v>
      </c>
      <c r="I51" s="5">
        <v>8.0763428589510617</v>
      </c>
      <c r="J51" s="5">
        <v>41.56385513365386</v>
      </c>
      <c r="K51" s="5">
        <v>26.701937768971142</v>
      </c>
      <c r="L51" s="5">
        <v>38.446565998629822</v>
      </c>
      <c r="M51" s="73">
        <v>0</v>
      </c>
      <c r="N51" s="5">
        <v>8.0763428589510617</v>
      </c>
      <c r="O51" s="5">
        <v>0</v>
      </c>
      <c r="P51" s="5">
        <v>0</v>
      </c>
      <c r="Q51" s="5">
        <v>0</v>
      </c>
      <c r="R51" s="47">
        <v>0</v>
      </c>
      <c r="S51" s="5">
        <v>41.56385513365386</v>
      </c>
      <c r="T51" s="5">
        <v>0</v>
      </c>
      <c r="U51" s="5">
        <v>0</v>
      </c>
      <c r="V51" s="5">
        <v>0</v>
      </c>
      <c r="W51" s="47">
        <v>0</v>
      </c>
      <c r="X51" s="5">
        <v>49.640197992604925</v>
      </c>
      <c r="Y51" s="5">
        <v>0</v>
      </c>
      <c r="Z51" s="5">
        <v>0</v>
      </c>
      <c r="AA51" s="5">
        <v>0</v>
      </c>
      <c r="AB51" s="72">
        <v>0</v>
      </c>
    </row>
    <row r="52" spans="1:28">
      <c r="A52" s="48" t="s">
        <v>239</v>
      </c>
      <c r="B52" s="1" t="s">
        <v>240</v>
      </c>
      <c r="C52" s="1" t="s">
        <v>241</v>
      </c>
      <c r="D52" s="1" t="s">
        <v>79</v>
      </c>
      <c r="E52" s="1">
        <v>0</v>
      </c>
      <c r="F52" s="1" t="s">
        <v>242</v>
      </c>
      <c r="G52" s="49">
        <v>0.01</v>
      </c>
      <c r="H52" s="5">
        <v>8.0417506906832159</v>
      </c>
      <c r="I52" s="5">
        <v>3.2364422297734396</v>
      </c>
      <c r="J52" s="5">
        <v>4.8053084609097754</v>
      </c>
      <c r="K52" s="5">
        <v>1.7261384712569694</v>
      </c>
      <c r="L52" s="5">
        <v>4.4449103263415424</v>
      </c>
      <c r="M52" s="73">
        <v>0</v>
      </c>
      <c r="N52" s="5">
        <v>0</v>
      </c>
      <c r="O52" s="5">
        <v>0</v>
      </c>
      <c r="P52" s="5">
        <v>3.2364422297734396</v>
      </c>
      <c r="Q52" s="5">
        <v>0</v>
      </c>
      <c r="R52" s="47">
        <v>0</v>
      </c>
      <c r="S52" s="5">
        <v>0</v>
      </c>
      <c r="T52" s="5">
        <v>0</v>
      </c>
      <c r="U52" s="5">
        <v>4.8053084609097754</v>
      </c>
      <c r="V52" s="5">
        <v>0</v>
      </c>
      <c r="W52" s="47">
        <v>0</v>
      </c>
      <c r="X52" s="5">
        <v>0</v>
      </c>
      <c r="Y52" s="5">
        <v>0</v>
      </c>
      <c r="Z52" s="5">
        <v>8.0417506906832159</v>
      </c>
      <c r="AA52" s="5">
        <v>0</v>
      </c>
      <c r="AB52" s="72">
        <v>0</v>
      </c>
    </row>
    <row r="53" spans="1:28">
      <c r="A53" s="48" t="s">
        <v>243</v>
      </c>
      <c r="B53" s="1" t="s">
        <v>244</v>
      </c>
      <c r="C53" s="1" t="s">
        <v>245</v>
      </c>
      <c r="D53" s="1" t="s">
        <v>53</v>
      </c>
      <c r="E53" s="1">
        <v>0</v>
      </c>
      <c r="F53" s="1" t="s">
        <v>246</v>
      </c>
      <c r="G53" s="49">
        <v>0.4</v>
      </c>
      <c r="H53" s="5">
        <v>6.7599501632029639</v>
      </c>
      <c r="I53" s="5">
        <v>2.7774756066692174</v>
      </c>
      <c r="J53" s="5">
        <v>3.982474556533746</v>
      </c>
      <c r="K53" s="5">
        <v>-5.7221276953225617</v>
      </c>
      <c r="L53" s="5">
        <v>3.6837889647937154</v>
      </c>
      <c r="M53" s="73">
        <v>0.5</v>
      </c>
      <c r="N53" s="5">
        <v>0</v>
      </c>
      <c r="O53" s="5">
        <v>2.7774756066692174</v>
      </c>
      <c r="P53" s="5">
        <v>0</v>
      </c>
      <c r="Q53" s="5">
        <v>0</v>
      </c>
      <c r="R53" s="47">
        <v>0</v>
      </c>
      <c r="S53" s="5">
        <v>0</v>
      </c>
      <c r="T53" s="5">
        <v>3.982474556533746</v>
      </c>
      <c r="U53" s="5">
        <v>0</v>
      </c>
      <c r="V53" s="5">
        <v>0</v>
      </c>
      <c r="W53" s="47">
        <v>0</v>
      </c>
      <c r="X53" s="5">
        <v>0</v>
      </c>
      <c r="Y53" s="5">
        <v>6.7599501632029639</v>
      </c>
      <c r="Z53" s="5">
        <v>0</v>
      </c>
      <c r="AA53" s="5">
        <v>0</v>
      </c>
      <c r="AB53" s="72">
        <v>0</v>
      </c>
    </row>
    <row r="54" spans="1:28">
      <c r="A54" s="48" t="s">
        <v>247</v>
      </c>
      <c r="B54" s="1" t="s">
        <v>248</v>
      </c>
      <c r="C54" s="1" t="s">
        <v>249</v>
      </c>
      <c r="D54" s="1" t="s">
        <v>103</v>
      </c>
      <c r="E54" s="1" t="s">
        <v>169</v>
      </c>
      <c r="F54" s="1" t="s">
        <v>250</v>
      </c>
      <c r="G54" s="49">
        <v>0.99</v>
      </c>
      <c r="H54" s="5">
        <v>60.877990157947927</v>
      </c>
      <c r="I54" s="5">
        <v>0</v>
      </c>
      <c r="J54" s="5">
        <v>60.877990157947927</v>
      </c>
      <c r="K54" s="5">
        <v>13.44472350967186</v>
      </c>
      <c r="L54" s="5">
        <v>56.312140896101837</v>
      </c>
      <c r="M54" s="73">
        <v>0</v>
      </c>
      <c r="N54" s="5">
        <v>0</v>
      </c>
      <c r="O54" s="5">
        <v>0</v>
      </c>
      <c r="P54" s="5">
        <v>0</v>
      </c>
      <c r="Q54" s="5">
        <v>0</v>
      </c>
      <c r="R54" s="47">
        <v>0</v>
      </c>
      <c r="S54" s="5">
        <v>53.855068724693105</v>
      </c>
      <c r="T54" s="5">
        <v>7.0229214332548215</v>
      </c>
      <c r="U54" s="5">
        <v>0</v>
      </c>
      <c r="V54" s="5">
        <v>0</v>
      </c>
      <c r="W54" s="47">
        <v>0</v>
      </c>
      <c r="X54" s="5">
        <v>53.855068724693105</v>
      </c>
      <c r="Y54" s="5">
        <v>7.0229214332548215</v>
      </c>
      <c r="Z54" s="5">
        <v>0</v>
      </c>
      <c r="AA54" s="5">
        <v>0</v>
      </c>
      <c r="AB54" s="72">
        <v>0</v>
      </c>
    </row>
    <row r="55" spans="1:28">
      <c r="A55" s="48" t="s">
        <v>251</v>
      </c>
      <c r="B55" s="1" t="s">
        <v>252</v>
      </c>
      <c r="C55" s="1" t="s">
        <v>253</v>
      </c>
      <c r="D55" s="1" t="s">
        <v>103</v>
      </c>
      <c r="E55" s="1">
        <v>0</v>
      </c>
      <c r="F55" s="1" t="s">
        <v>254</v>
      </c>
      <c r="G55" s="49">
        <v>0.49</v>
      </c>
      <c r="H55" s="5">
        <v>56.927463030443931</v>
      </c>
      <c r="I55" s="5">
        <v>17.491605244729001</v>
      </c>
      <c r="J55" s="5">
        <v>39.43585778571493</v>
      </c>
      <c r="K55" s="5">
        <v>12.859236588269047</v>
      </c>
      <c r="L55" s="5">
        <v>36.47816845178631</v>
      </c>
      <c r="M55" s="73">
        <v>0</v>
      </c>
      <c r="N55" s="5">
        <v>15.778736055582256</v>
      </c>
      <c r="O55" s="5">
        <v>1.712869189146746</v>
      </c>
      <c r="P55" s="5">
        <v>0</v>
      </c>
      <c r="Q55" s="5">
        <v>0</v>
      </c>
      <c r="R55" s="47">
        <v>0</v>
      </c>
      <c r="S55" s="5">
        <v>33.094192698925028</v>
      </c>
      <c r="T55" s="5">
        <v>6.3416650867899023</v>
      </c>
      <c r="U55" s="5">
        <v>0</v>
      </c>
      <c r="V55" s="5">
        <v>0</v>
      </c>
      <c r="W55" s="47">
        <v>0</v>
      </c>
      <c r="X55" s="5">
        <v>48.872928754507285</v>
      </c>
      <c r="Y55" s="5">
        <v>8.0545342759366481</v>
      </c>
      <c r="Z55" s="5">
        <v>0</v>
      </c>
      <c r="AA55" s="5">
        <v>0</v>
      </c>
      <c r="AB55" s="72">
        <v>0</v>
      </c>
    </row>
    <row r="56" spans="1:28">
      <c r="A56" s="48" t="s">
        <v>255</v>
      </c>
      <c r="B56" s="1" t="s">
        <v>256</v>
      </c>
      <c r="C56" s="1" t="s">
        <v>257</v>
      </c>
      <c r="D56" s="1" t="s">
        <v>53</v>
      </c>
      <c r="E56" s="1">
        <v>0</v>
      </c>
      <c r="F56" s="1" t="s">
        <v>258</v>
      </c>
      <c r="G56" s="49">
        <v>0.4</v>
      </c>
      <c r="H56" s="5">
        <v>5.0928533587791618</v>
      </c>
      <c r="I56" s="5">
        <v>1.1035754481602609</v>
      </c>
      <c r="J56" s="5">
        <v>3.9892779106189007</v>
      </c>
      <c r="K56" s="5">
        <v>-35.212923889796031</v>
      </c>
      <c r="L56" s="5">
        <v>3.6900820673224835</v>
      </c>
      <c r="M56" s="73">
        <v>0.5</v>
      </c>
      <c r="N56" s="5">
        <v>0</v>
      </c>
      <c r="O56" s="5">
        <v>1.1035754481602609</v>
      </c>
      <c r="P56" s="5">
        <v>0</v>
      </c>
      <c r="Q56" s="5">
        <v>0</v>
      </c>
      <c r="R56" s="47">
        <v>0</v>
      </c>
      <c r="S56" s="5">
        <v>0</v>
      </c>
      <c r="T56" s="5">
        <v>3.9892779106189007</v>
      </c>
      <c r="U56" s="5">
        <v>0</v>
      </c>
      <c r="V56" s="5">
        <v>0</v>
      </c>
      <c r="W56" s="47">
        <v>0</v>
      </c>
      <c r="X56" s="5">
        <v>0</v>
      </c>
      <c r="Y56" s="5">
        <v>5.0928533587791618</v>
      </c>
      <c r="Z56" s="5">
        <v>0</v>
      </c>
      <c r="AA56" s="5">
        <v>0</v>
      </c>
      <c r="AB56" s="72">
        <v>0</v>
      </c>
    </row>
    <row r="57" spans="1:28">
      <c r="A57" s="48" t="s">
        <v>259</v>
      </c>
      <c r="B57" s="1" t="s">
        <v>260</v>
      </c>
      <c r="C57" s="1" t="s">
        <v>261</v>
      </c>
      <c r="D57" s="1" t="s">
        <v>237</v>
      </c>
      <c r="E57" s="1">
        <v>0</v>
      </c>
      <c r="F57" s="1" t="s">
        <v>262</v>
      </c>
      <c r="G57" s="49">
        <v>0.09</v>
      </c>
      <c r="H57" s="5">
        <v>76.380190330618632</v>
      </c>
      <c r="I57" s="5">
        <v>15.312100282295644</v>
      </c>
      <c r="J57" s="5">
        <v>61.068090048322986</v>
      </c>
      <c r="K57" s="5">
        <v>37.541490721604255</v>
      </c>
      <c r="L57" s="5">
        <v>56.487983294698765</v>
      </c>
      <c r="M57" s="73">
        <v>0</v>
      </c>
      <c r="N57" s="5">
        <v>15.312100282295644</v>
      </c>
      <c r="O57" s="5">
        <v>0</v>
      </c>
      <c r="P57" s="5">
        <v>0</v>
      </c>
      <c r="Q57" s="5">
        <v>0</v>
      </c>
      <c r="R57" s="47">
        <v>0</v>
      </c>
      <c r="S57" s="5">
        <v>61.068090048322986</v>
      </c>
      <c r="T57" s="5">
        <v>0</v>
      </c>
      <c r="U57" s="5">
        <v>0</v>
      </c>
      <c r="V57" s="5">
        <v>0</v>
      </c>
      <c r="W57" s="47">
        <v>0</v>
      </c>
      <c r="X57" s="5">
        <v>76.380190330618632</v>
      </c>
      <c r="Y57" s="5">
        <v>0</v>
      </c>
      <c r="Z57" s="5">
        <v>0</v>
      </c>
      <c r="AA57" s="5">
        <v>0</v>
      </c>
      <c r="AB57" s="72">
        <v>0</v>
      </c>
    </row>
    <row r="58" spans="1:28">
      <c r="A58" s="48" t="s">
        <v>263</v>
      </c>
      <c r="B58" s="1" t="s">
        <v>264</v>
      </c>
      <c r="C58" s="1" t="s">
        <v>265</v>
      </c>
      <c r="D58" s="1" t="s">
        <v>79</v>
      </c>
      <c r="E58" s="1">
        <v>0</v>
      </c>
      <c r="F58" s="1" t="s">
        <v>266</v>
      </c>
      <c r="G58" s="49">
        <v>0.01</v>
      </c>
      <c r="H58" s="5">
        <v>9.5143068860854854</v>
      </c>
      <c r="I58" s="5">
        <v>3.8032130281299503</v>
      </c>
      <c r="J58" s="5">
        <v>5.711093857955535</v>
      </c>
      <c r="K58" s="5">
        <v>2.2474569645647335</v>
      </c>
      <c r="L58" s="5">
        <v>5.2827618186088703</v>
      </c>
      <c r="M58" s="73">
        <v>0</v>
      </c>
      <c r="N58" s="5">
        <v>0</v>
      </c>
      <c r="O58" s="5">
        <v>0</v>
      </c>
      <c r="P58" s="5">
        <v>3.8032130281299503</v>
      </c>
      <c r="Q58" s="5">
        <v>0</v>
      </c>
      <c r="R58" s="47">
        <v>0</v>
      </c>
      <c r="S58" s="5">
        <v>0</v>
      </c>
      <c r="T58" s="5">
        <v>0</v>
      </c>
      <c r="U58" s="5">
        <v>5.711093857955535</v>
      </c>
      <c r="V58" s="5">
        <v>0</v>
      </c>
      <c r="W58" s="47">
        <v>0</v>
      </c>
      <c r="X58" s="5">
        <v>0</v>
      </c>
      <c r="Y58" s="5">
        <v>0</v>
      </c>
      <c r="Z58" s="5">
        <v>9.5143068860854854</v>
      </c>
      <c r="AA58" s="5">
        <v>0</v>
      </c>
      <c r="AB58" s="72">
        <v>0</v>
      </c>
    </row>
    <row r="59" spans="1:28">
      <c r="A59" s="48" t="s">
        <v>267</v>
      </c>
      <c r="B59" s="1" t="s">
        <v>268</v>
      </c>
      <c r="C59" s="1" t="s">
        <v>269</v>
      </c>
      <c r="D59" s="1" t="s">
        <v>270</v>
      </c>
      <c r="E59" s="1">
        <v>0</v>
      </c>
      <c r="F59" s="1" t="s">
        <v>271</v>
      </c>
      <c r="G59" s="49">
        <v>0.3</v>
      </c>
      <c r="H59" s="5">
        <v>126.55084554298082</v>
      </c>
      <c r="I59" s="5">
        <v>41.114470290601467</v>
      </c>
      <c r="J59" s="5">
        <v>85.436375252379364</v>
      </c>
      <c r="K59" s="5">
        <v>-93.806168286710587</v>
      </c>
      <c r="L59" s="5">
        <v>79.028647108450912</v>
      </c>
      <c r="M59" s="73">
        <v>0.5</v>
      </c>
      <c r="N59" s="5">
        <v>31.180112477788672</v>
      </c>
      <c r="O59" s="5">
        <v>9.934357812812797</v>
      </c>
      <c r="P59" s="5">
        <v>0</v>
      </c>
      <c r="Q59" s="5">
        <v>0</v>
      </c>
      <c r="R59" s="47">
        <v>0</v>
      </c>
      <c r="S59" s="5">
        <v>58.431390445568113</v>
      </c>
      <c r="T59" s="5">
        <v>27.004984806811237</v>
      </c>
      <c r="U59" s="5">
        <v>0</v>
      </c>
      <c r="V59" s="5">
        <v>0</v>
      </c>
      <c r="W59" s="47">
        <v>0</v>
      </c>
      <c r="X59" s="5">
        <v>89.611502923356781</v>
      </c>
      <c r="Y59" s="5">
        <v>36.939342619624036</v>
      </c>
      <c r="Z59" s="5">
        <v>0</v>
      </c>
      <c r="AA59" s="5">
        <v>0</v>
      </c>
      <c r="AB59" s="72">
        <v>0</v>
      </c>
    </row>
    <row r="60" spans="1:28">
      <c r="A60" s="48" t="s">
        <v>272</v>
      </c>
      <c r="B60" s="1" t="s">
        <v>273</v>
      </c>
      <c r="C60" s="1" t="s">
        <v>274</v>
      </c>
      <c r="D60" s="1" t="s">
        <v>53</v>
      </c>
      <c r="E60" s="1">
        <v>0</v>
      </c>
      <c r="F60" s="1" t="s">
        <v>276</v>
      </c>
      <c r="G60" s="49">
        <v>0.4</v>
      </c>
      <c r="H60" s="5">
        <v>3.6202687095411976</v>
      </c>
      <c r="I60" s="5">
        <v>0.77611135317005031</v>
      </c>
      <c r="J60" s="5">
        <v>2.8441573563711473</v>
      </c>
      <c r="K60" s="5">
        <v>-8.8038305847576144</v>
      </c>
      <c r="L60" s="5">
        <v>2.6308455546433116</v>
      </c>
      <c r="M60" s="73">
        <v>0.5</v>
      </c>
      <c r="N60" s="5">
        <v>0</v>
      </c>
      <c r="O60" s="5">
        <v>0.77611135317005031</v>
      </c>
      <c r="P60" s="5">
        <v>0</v>
      </c>
      <c r="Q60" s="5">
        <v>0</v>
      </c>
      <c r="R60" s="47">
        <v>0</v>
      </c>
      <c r="S60" s="5">
        <v>0</v>
      </c>
      <c r="T60" s="5">
        <v>2.8441573563711473</v>
      </c>
      <c r="U60" s="5">
        <v>0</v>
      </c>
      <c r="V60" s="5">
        <v>0</v>
      </c>
      <c r="W60" s="47">
        <v>0</v>
      </c>
      <c r="X60" s="5">
        <v>0</v>
      </c>
      <c r="Y60" s="5">
        <v>3.6202687095411976</v>
      </c>
      <c r="Z60" s="5">
        <v>0</v>
      </c>
      <c r="AA60" s="5">
        <v>0</v>
      </c>
      <c r="AB60" s="72">
        <v>0</v>
      </c>
    </row>
    <row r="61" spans="1:28">
      <c r="A61" s="48" t="s">
        <v>277</v>
      </c>
      <c r="B61" s="1" t="s">
        <v>278</v>
      </c>
      <c r="C61" s="1" t="s">
        <v>279</v>
      </c>
      <c r="D61" s="1" t="s">
        <v>53</v>
      </c>
      <c r="E61" s="1">
        <v>0</v>
      </c>
      <c r="F61" s="1" t="s">
        <v>280</v>
      </c>
      <c r="G61" s="49">
        <v>0.4</v>
      </c>
      <c r="H61" s="5">
        <v>5.3755159798812295</v>
      </c>
      <c r="I61" s="5">
        <v>0.99815205778813365</v>
      </c>
      <c r="J61" s="5">
        <v>4.377363922093096</v>
      </c>
      <c r="K61" s="5">
        <v>-15.688280299549078</v>
      </c>
      <c r="L61" s="5">
        <v>4.0490616279361138</v>
      </c>
      <c r="M61" s="73">
        <v>0.5</v>
      </c>
      <c r="N61" s="5">
        <v>0</v>
      </c>
      <c r="O61" s="5">
        <v>0.99815205778813365</v>
      </c>
      <c r="P61" s="5">
        <v>0</v>
      </c>
      <c r="Q61" s="5">
        <v>0</v>
      </c>
      <c r="R61" s="47">
        <v>0</v>
      </c>
      <c r="S61" s="5">
        <v>0</v>
      </c>
      <c r="T61" s="5">
        <v>4.377363922093096</v>
      </c>
      <c r="U61" s="5">
        <v>0</v>
      </c>
      <c r="V61" s="5">
        <v>0</v>
      </c>
      <c r="W61" s="47">
        <v>0</v>
      </c>
      <c r="X61" s="5">
        <v>0</v>
      </c>
      <c r="Y61" s="5">
        <v>5.3755159798812295</v>
      </c>
      <c r="Z61" s="5">
        <v>0</v>
      </c>
      <c r="AA61" s="5">
        <v>0</v>
      </c>
      <c r="AB61" s="72">
        <v>0</v>
      </c>
    </row>
    <row r="62" spans="1:28">
      <c r="A62" s="48" t="s">
        <v>281</v>
      </c>
      <c r="B62" s="1" t="s">
        <v>282</v>
      </c>
      <c r="C62" s="1" t="s">
        <v>283</v>
      </c>
      <c r="D62" s="1" t="s">
        <v>53</v>
      </c>
      <c r="E62" s="1">
        <v>0</v>
      </c>
      <c r="F62" s="1" t="s">
        <v>284</v>
      </c>
      <c r="G62" s="49">
        <v>0.4</v>
      </c>
      <c r="H62" s="5">
        <v>4.0002705607522273</v>
      </c>
      <c r="I62" s="5">
        <v>0.88565528475414312</v>
      </c>
      <c r="J62" s="5">
        <v>3.1146152759980841</v>
      </c>
      <c r="K62" s="5">
        <v>-11.720641514006655</v>
      </c>
      <c r="L62" s="5">
        <v>2.881019130298228</v>
      </c>
      <c r="M62" s="73">
        <v>0.5</v>
      </c>
      <c r="N62" s="5">
        <v>0</v>
      </c>
      <c r="O62" s="5">
        <v>0.88565528475414312</v>
      </c>
      <c r="P62" s="5">
        <v>0</v>
      </c>
      <c r="Q62" s="5">
        <v>0</v>
      </c>
      <c r="R62" s="47">
        <v>0</v>
      </c>
      <c r="S62" s="5">
        <v>0</v>
      </c>
      <c r="T62" s="5">
        <v>3.1146152759980841</v>
      </c>
      <c r="U62" s="5">
        <v>0</v>
      </c>
      <c r="V62" s="5">
        <v>0</v>
      </c>
      <c r="W62" s="47">
        <v>0</v>
      </c>
      <c r="X62" s="5">
        <v>0</v>
      </c>
      <c r="Y62" s="5">
        <v>4.0002705607522273</v>
      </c>
      <c r="Z62" s="5">
        <v>0</v>
      </c>
      <c r="AA62" s="5">
        <v>0</v>
      </c>
      <c r="AB62" s="72">
        <v>0</v>
      </c>
    </row>
    <row r="63" spans="1:28">
      <c r="A63" s="48" t="s">
        <v>285</v>
      </c>
      <c r="B63" s="1" t="s">
        <v>286</v>
      </c>
      <c r="C63" s="1" t="s">
        <v>287</v>
      </c>
      <c r="D63" s="1" t="s">
        <v>53</v>
      </c>
      <c r="E63" s="1">
        <v>0</v>
      </c>
      <c r="F63" s="1" t="s">
        <v>288</v>
      </c>
      <c r="G63" s="49">
        <v>0.4</v>
      </c>
      <c r="H63" s="5">
        <v>2.4004377872555205</v>
      </c>
      <c r="I63" s="5">
        <v>0.28687499635657671</v>
      </c>
      <c r="J63" s="5">
        <v>2.1135627908989436</v>
      </c>
      <c r="K63" s="5">
        <v>-3.5575459968642358</v>
      </c>
      <c r="L63" s="5">
        <v>1.9550455815815229</v>
      </c>
      <c r="M63" s="73">
        <v>0.5</v>
      </c>
      <c r="N63" s="5">
        <v>0</v>
      </c>
      <c r="O63" s="5">
        <v>0.28687499635657671</v>
      </c>
      <c r="P63" s="5">
        <v>0</v>
      </c>
      <c r="Q63" s="5">
        <v>0</v>
      </c>
      <c r="R63" s="47">
        <v>0</v>
      </c>
      <c r="S63" s="5">
        <v>0</v>
      </c>
      <c r="T63" s="5">
        <v>2.1135627908989436</v>
      </c>
      <c r="U63" s="5">
        <v>0</v>
      </c>
      <c r="V63" s="5">
        <v>0</v>
      </c>
      <c r="W63" s="47">
        <v>0</v>
      </c>
      <c r="X63" s="5">
        <v>0</v>
      </c>
      <c r="Y63" s="5">
        <v>2.4004377872555205</v>
      </c>
      <c r="Z63" s="5">
        <v>0</v>
      </c>
      <c r="AA63" s="5">
        <v>0</v>
      </c>
      <c r="AB63" s="72">
        <v>0</v>
      </c>
    </row>
    <row r="64" spans="1:28">
      <c r="A64" s="48" t="s">
        <v>289</v>
      </c>
      <c r="B64" s="1" t="s">
        <v>290</v>
      </c>
      <c r="C64" s="1" t="s">
        <v>291</v>
      </c>
      <c r="D64" s="1" t="s">
        <v>124</v>
      </c>
      <c r="E64" s="1">
        <v>0</v>
      </c>
      <c r="F64" s="1" t="s">
        <v>292</v>
      </c>
      <c r="G64" s="49">
        <v>0.49</v>
      </c>
      <c r="H64" s="5">
        <v>40.64451754439483</v>
      </c>
      <c r="I64" s="5">
        <v>10.599114186844361</v>
      </c>
      <c r="J64" s="5">
        <v>30.045403357550466</v>
      </c>
      <c r="K64" s="5">
        <v>-6.6554315071223851</v>
      </c>
      <c r="L64" s="5">
        <v>27.791998105734184</v>
      </c>
      <c r="M64" s="73">
        <v>0.17658417835754459</v>
      </c>
      <c r="N64" s="5">
        <v>10.712331663043694</v>
      </c>
      <c r="O64" s="5">
        <v>-0.11321747619933263</v>
      </c>
      <c r="P64" s="5">
        <v>0</v>
      </c>
      <c r="Q64" s="5">
        <v>0</v>
      </c>
      <c r="R64" s="47">
        <v>0</v>
      </c>
      <c r="S64" s="5">
        <v>23.938484038143191</v>
      </c>
      <c r="T64" s="5">
        <v>6.1069193194072753</v>
      </c>
      <c r="U64" s="5">
        <v>0</v>
      </c>
      <c r="V64" s="5">
        <v>0</v>
      </c>
      <c r="W64" s="47">
        <v>0</v>
      </c>
      <c r="X64" s="5">
        <v>34.650815701186886</v>
      </c>
      <c r="Y64" s="5">
        <v>5.9937018432079423</v>
      </c>
      <c r="Z64" s="5">
        <v>0</v>
      </c>
      <c r="AA64" s="5">
        <v>0</v>
      </c>
      <c r="AB64" s="72">
        <v>0</v>
      </c>
    </row>
    <row r="65" spans="1:28">
      <c r="A65" s="48" t="s">
        <v>293</v>
      </c>
      <c r="B65" s="1" t="s">
        <v>294</v>
      </c>
      <c r="C65" s="1" t="s">
        <v>295</v>
      </c>
      <c r="D65" s="1" t="s">
        <v>53</v>
      </c>
      <c r="E65" s="1">
        <v>0</v>
      </c>
      <c r="F65" s="1" t="s">
        <v>296</v>
      </c>
      <c r="G65" s="49">
        <v>0.4</v>
      </c>
      <c r="H65" s="5">
        <v>5.2735374522819596</v>
      </c>
      <c r="I65" s="5">
        <v>1.2646660833538956</v>
      </c>
      <c r="J65" s="5">
        <v>4.0088713689280642</v>
      </c>
      <c r="K65" s="5">
        <v>-14.614949526336703</v>
      </c>
      <c r="L65" s="5">
        <v>3.7082060162584596</v>
      </c>
      <c r="M65" s="73">
        <v>0.5</v>
      </c>
      <c r="N65" s="5">
        <v>0</v>
      </c>
      <c r="O65" s="5">
        <v>1.2646660833538956</v>
      </c>
      <c r="P65" s="5">
        <v>0</v>
      </c>
      <c r="Q65" s="5">
        <v>0</v>
      </c>
      <c r="R65" s="47">
        <v>0</v>
      </c>
      <c r="S65" s="5">
        <v>0</v>
      </c>
      <c r="T65" s="5">
        <v>4.0088713689280642</v>
      </c>
      <c r="U65" s="5">
        <v>0</v>
      </c>
      <c r="V65" s="5">
        <v>0</v>
      </c>
      <c r="W65" s="47">
        <v>0</v>
      </c>
      <c r="X65" s="5">
        <v>0</v>
      </c>
      <c r="Y65" s="5">
        <v>5.2735374522819596</v>
      </c>
      <c r="Z65" s="5">
        <v>0</v>
      </c>
      <c r="AA65" s="5">
        <v>0</v>
      </c>
      <c r="AB65" s="72">
        <v>0</v>
      </c>
    </row>
    <row r="66" spans="1:28">
      <c r="A66" s="48" t="s">
        <v>297</v>
      </c>
      <c r="B66" s="1" t="s">
        <v>298</v>
      </c>
      <c r="C66" s="1" t="s">
        <v>299</v>
      </c>
      <c r="D66" s="1" t="s">
        <v>53</v>
      </c>
      <c r="E66" s="1">
        <v>0</v>
      </c>
      <c r="F66" s="1" t="s">
        <v>300</v>
      </c>
      <c r="G66" s="49">
        <v>0.4</v>
      </c>
      <c r="H66" s="5">
        <v>3.4324953607833426</v>
      </c>
      <c r="I66" s="5">
        <v>0.24974782116599753</v>
      </c>
      <c r="J66" s="5">
        <v>3.182747539617345</v>
      </c>
      <c r="K66" s="5">
        <v>-25.670397525621247</v>
      </c>
      <c r="L66" s="5">
        <v>2.9440414741460441</v>
      </c>
      <c r="M66" s="73">
        <v>0.5</v>
      </c>
      <c r="N66" s="5">
        <v>0</v>
      </c>
      <c r="O66" s="5">
        <v>0.24974782116599753</v>
      </c>
      <c r="P66" s="5">
        <v>0</v>
      </c>
      <c r="Q66" s="5">
        <v>0</v>
      </c>
      <c r="R66" s="47">
        <v>0</v>
      </c>
      <c r="S66" s="5">
        <v>0</v>
      </c>
      <c r="T66" s="5">
        <v>3.182747539617345</v>
      </c>
      <c r="U66" s="5">
        <v>0</v>
      </c>
      <c r="V66" s="5">
        <v>0</v>
      </c>
      <c r="W66" s="47">
        <v>0</v>
      </c>
      <c r="X66" s="5">
        <v>0</v>
      </c>
      <c r="Y66" s="5">
        <v>3.4324953607833426</v>
      </c>
      <c r="Z66" s="5">
        <v>0</v>
      </c>
      <c r="AA66" s="5">
        <v>0</v>
      </c>
      <c r="AB66" s="72">
        <v>0</v>
      </c>
    </row>
    <row r="67" spans="1:28">
      <c r="A67" s="48" t="s">
        <v>301</v>
      </c>
      <c r="B67" s="1" t="s">
        <v>302</v>
      </c>
      <c r="C67" s="1" t="s">
        <v>303</v>
      </c>
      <c r="D67" s="1" t="s">
        <v>53</v>
      </c>
      <c r="E67" s="1">
        <v>0</v>
      </c>
      <c r="F67" s="1" t="s">
        <v>304</v>
      </c>
      <c r="G67" s="49">
        <v>0.4</v>
      </c>
      <c r="H67" s="5">
        <v>3.1975591372490739</v>
      </c>
      <c r="I67" s="5">
        <v>0.54402684016853475</v>
      </c>
      <c r="J67" s="5">
        <v>2.6535322970805391</v>
      </c>
      <c r="K67" s="5">
        <v>-17.818354954534964</v>
      </c>
      <c r="L67" s="5">
        <v>2.4545173747994986</v>
      </c>
      <c r="M67" s="73">
        <v>0.5</v>
      </c>
      <c r="N67" s="5">
        <v>0</v>
      </c>
      <c r="O67" s="5">
        <v>0.54402684016853475</v>
      </c>
      <c r="P67" s="5">
        <v>0</v>
      </c>
      <c r="Q67" s="5">
        <v>0</v>
      </c>
      <c r="R67" s="47">
        <v>0</v>
      </c>
      <c r="S67" s="5">
        <v>0</v>
      </c>
      <c r="T67" s="5">
        <v>2.6535322970805391</v>
      </c>
      <c r="U67" s="5">
        <v>0</v>
      </c>
      <c r="V67" s="5">
        <v>0</v>
      </c>
      <c r="W67" s="47">
        <v>0</v>
      </c>
      <c r="X67" s="5">
        <v>0</v>
      </c>
      <c r="Y67" s="5">
        <v>3.1975591372490739</v>
      </c>
      <c r="Z67" s="5">
        <v>0</v>
      </c>
      <c r="AA67" s="5">
        <v>0</v>
      </c>
      <c r="AB67" s="72">
        <v>0</v>
      </c>
    </row>
    <row r="68" spans="1:28">
      <c r="A68" s="48" t="s">
        <v>305</v>
      </c>
      <c r="B68" s="1" t="s">
        <v>306</v>
      </c>
      <c r="C68" s="1" t="s">
        <v>307</v>
      </c>
      <c r="D68" s="1" t="s">
        <v>53</v>
      </c>
      <c r="E68" s="1">
        <v>0</v>
      </c>
      <c r="F68" s="1" t="s">
        <v>308</v>
      </c>
      <c r="G68" s="49">
        <v>0.4</v>
      </c>
      <c r="H68" s="5">
        <v>4.6717250620837527</v>
      </c>
      <c r="I68" s="5">
        <v>1.1054333767229989</v>
      </c>
      <c r="J68" s="5">
        <v>3.5662916853607536</v>
      </c>
      <c r="K68" s="5">
        <v>-27.093098122007998</v>
      </c>
      <c r="L68" s="5">
        <v>3.2988198089586973</v>
      </c>
      <c r="M68" s="73">
        <v>0.5</v>
      </c>
      <c r="N68" s="5">
        <v>0</v>
      </c>
      <c r="O68" s="5">
        <v>1.1054333767229989</v>
      </c>
      <c r="P68" s="5">
        <v>0</v>
      </c>
      <c r="Q68" s="5">
        <v>0</v>
      </c>
      <c r="R68" s="47">
        <v>0</v>
      </c>
      <c r="S68" s="5">
        <v>0</v>
      </c>
      <c r="T68" s="5">
        <v>3.5662916853607536</v>
      </c>
      <c r="U68" s="5">
        <v>0</v>
      </c>
      <c r="V68" s="5">
        <v>0</v>
      </c>
      <c r="W68" s="47">
        <v>0</v>
      </c>
      <c r="X68" s="5">
        <v>0</v>
      </c>
      <c r="Y68" s="5">
        <v>4.6717250620837527</v>
      </c>
      <c r="Z68" s="5">
        <v>0</v>
      </c>
      <c r="AA68" s="5">
        <v>0</v>
      </c>
      <c r="AB68" s="72">
        <v>0</v>
      </c>
    </row>
    <row r="69" spans="1:28">
      <c r="A69" s="48" t="s">
        <v>309</v>
      </c>
      <c r="B69" s="1" t="s">
        <v>310</v>
      </c>
      <c r="C69" s="1" t="s">
        <v>311</v>
      </c>
      <c r="D69" s="1" t="s">
        <v>124</v>
      </c>
      <c r="E69" s="1">
        <v>0</v>
      </c>
      <c r="F69" s="1" t="s">
        <v>312</v>
      </c>
      <c r="G69" s="49">
        <v>0.49</v>
      </c>
      <c r="H69" s="5">
        <v>53.138654796207362</v>
      </c>
      <c r="I69" s="5">
        <v>13.415285303969153</v>
      </c>
      <c r="J69" s="5">
        <v>39.723369492238206</v>
      </c>
      <c r="K69" s="5">
        <v>-23.41446854308516</v>
      </c>
      <c r="L69" s="5">
        <v>36.74411678032034</v>
      </c>
      <c r="M69" s="73">
        <v>0.36690564017012395</v>
      </c>
      <c r="N69" s="5">
        <v>13.492407292133212</v>
      </c>
      <c r="O69" s="5">
        <v>-7.7121988164059824E-2</v>
      </c>
      <c r="P69" s="5">
        <v>0</v>
      </c>
      <c r="Q69" s="5">
        <v>0</v>
      </c>
      <c r="R69" s="47">
        <v>0</v>
      </c>
      <c r="S69" s="5">
        <v>32.371645013019247</v>
      </c>
      <c r="T69" s="5">
        <v>7.3517244792189604</v>
      </c>
      <c r="U69" s="5">
        <v>0</v>
      </c>
      <c r="V69" s="5">
        <v>0</v>
      </c>
      <c r="W69" s="47">
        <v>0</v>
      </c>
      <c r="X69" s="5">
        <v>45.864052305152455</v>
      </c>
      <c r="Y69" s="5">
        <v>7.2746024910549005</v>
      </c>
      <c r="Z69" s="5">
        <v>0</v>
      </c>
      <c r="AA69" s="5">
        <v>0</v>
      </c>
      <c r="AB69" s="72">
        <v>0</v>
      </c>
    </row>
    <row r="70" spans="1:28">
      <c r="A70" s="48" t="s">
        <v>313</v>
      </c>
      <c r="B70" s="1" t="s">
        <v>314</v>
      </c>
      <c r="C70" s="1" t="s">
        <v>315</v>
      </c>
      <c r="D70" s="1" t="s">
        <v>79</v>
      </c>
      <c r="E70" s="1">
        <v>0</v>
      </c>
      <c r="F70" s="1" t="s">
        <v>316</v>
      </c>
      <c r="G70" s="49">
        <v>0.01</v>
      </c>
      <c r="H70" s="5">
        <v>14.339190615721638</v>
      </c>
      <c r="I70" s="5">
        <v>5.4962867515011427</v>
      </c>
      <c r="J70" s="5">
        <v>8.842903864220494</v>
      </c>
      <c r="K70" s="5">
        <v>4.8186669697696818</v>
      </c>
      <c r="L70" s="5">
        <v>8.179686074403957</v>
      </c>
      <c r="M70" s="73">
        <v>0</v>
      </c>
      <c r="N70" s="5">
        <v>0</v>
      </c>
      <c r="O70" s="5">
        <v>0</v>
      </c>
      <c r="P70" s="5">
        <v>5.4962867515011427</v>
      </c>
      <c r="Q70" s="5">
        <v>0</v>
      </c>
      <c r="R70" s="47">
        <v>0</v>
      </c>
      <c r="S70" s="5">
        <v>0</v>
      </c>
      <c r="T70" s="5">
        <v>0</v>
      </c>
      <c r="U70" s="5">
        <v>8.842903864220494</v>
      </c>
      <c r="V70" s="5">
        <v>0</v>
      </c>
      <c r="W70" s="47">
        <v>0</v>
      </c>
      <c r="X70" s="5">
        <v>0</v>
      </c>
      <c r="Y70" s="5">
        <v>0</v>
      </c>
      <c r="Z70" s="5">
        <v>14.339190615721638</v>
      </c>
      <c r="AA70" s="5">
        <v>0</v>
      </c>
      <c r="AB70" s="72">
        <v>0</v>
      </c>
    </row>
    <row r="71" spans="1:28">
      <c r="A71" s="48" t="s">
        <v>317</v>
      </c>
      <c r="B71" s="1" t="s">
        <v>318</v>
      </c>
      <c r="C71" s="1" t="s">
        <v>319</v>
      </c>
      <c r="D71" s="1" t="s">
        <v>124</v>
      </c>
      <c r="E71" s="1">
        <v>0</v>
      </c>
      <c r="F71" s="1" t="s">
        <v>320</v>
      </c>
      <c r="G71" s="49">
        <v>0.49</v>
      </c>
      <c r="H71" s="5">
        <v>68.686543202642241</v>
      </c>
      <c r="I71" s="5">
        <v>19.235682157870539</v>
      </c>
      <c r="J71" s="5">
        <v>49.450861044771706</v>
      </c>
      <c r="K71" s="5">
        <v>-17.359069357655574</v>
      </c>
      <c r="L71" s="5">
        <v>45.742046466413832</v>
      </c>
      <c r="M71" s="73">
        <v>0.25354501384417116</v>
      </c>
      <c r="N71" s="5">
        <v>18.011485585491119</v>
      </c>
      <c r="O71" s="5">
        <v>1.2241965723794177</v>
      </c>
      <c r="P71" s="5">
        <v>0</v>
      </c>
      <c r="Q71" s="5">
        <v>0</v>
      </c>
      <c r="R71" s="47">
        <v>0</v>
      </c>
      <c r="S71" s="5">
        <v>41.397546383723032</v>
      </c>
      <c r="T71" s="5">
        <v>8.0533146610486703</v>
      </c>
      <c r="U71" s="5">
        <v>0</v>
      </c>
      <c r="V71" s="5">
        <v>0</v>
      </c>
      <c r="W71" s="47">
        <v>0</v>
      </c>
      <c r="X71" s="5">
        <v>59.409031969214155</v>
      </c>
      <c r="Y71" s="5">
        <v>9.277511233428088</v>
      </c>
      <c r="Z71" s="5">
        <v>0</v>
      </c>
      <c r="AA71" s="5">
        <v>0</v>
      </c>
      <c r="AB71" s="72">
        <v>0</v>
      </c>
    </row>
    <row r="72" spans="1:28">
      <c r="A72" s="48" t="s">
        <v>321</v>
      </c>
      <c r="B72" s="1" t="s">
        <v>322</v>
      </c>
      <c r="C72" s="1" t="s">
        <v>323</v>
      </c>
      <c r="D72" s="1" t="s">
        <v>53</v>
      </c>
      <c r="E72" s="1">
        <v>0</v>
      </c>
      <c r="F72" s="1" t="s">
        <v>324</v>
      </c>
      <c r="G72" s="49">
        <v>0.4</v>
      </c>
      <c r="H72" s="5">
        <v>4.3898870653904254</v>
      </c>
      <c r="I72" s="5">
        <v>1.2394651012799218</v>
      </c>
      <c r="J72" s="5">
        <v>3.1504219641105036</v>
      </c>
      <c r="K72" s="5">
        <v>-10.887543049382186</v>
      </c>
      <c r="L72" s="5">
        <v>2.9141403168022157</v>
      </c>
      <c r="M72" s="73">
        <v>0.5</v>
      </c>
      <c r="N72" s="5">
        <v>0</v>
      </c>
      <c r="O72" s="5">
        <v>1.2394651012799218</v>
      </c>
      <c r="P72" s="5">
        <v>0</v>
      </c>
      <c r="Q72" s="5">
        <v>0</v>
      </c>
      <c r="R72" s="47">
        <v>0</v>
      </c>
      <c r="S72" s="5">
        <v>0</v>
      </c>
      <c r="T72" s="5">
        <v>3.1504219641105036</v>
      </c>
      <c r="U72" s="5">
        <v>0</v>
      </c>
      <c r="V72" s="5">
        <v>0</v>
      </c>
      <c r="W72" s="47">
        <v>0</v>
      </c>
      <c r="X72" s="5">
        <v>0</v>
      </c>
      <c r="Y72" s="5">
        <v>4.3898870653904254</v>
      </c>
      <c r="Z72" s="5">
        <v>0</v>
      </c>
      <c r="AA72" s="5">
        <v>0</v>
      </c>
      <c r="AB72" s="72">
        <v>0</v>
      </c>
    </row>
    <row r="73" spans="1:28">
      <c r="A73" s="48" t="s">
        <v>325</v>
      </c>
      <c r="B73" s="1" t="s">
        <v>326</v>
      </c>
      <c r="C73" s="1" t="s">
        <v>327</v>
      </c>
      <c r="D73" s="1" t="s">
        <v>53</v>
      </c>
      <c r="E73" s="1">
        <v>0</v>
      </c>
      <c r="F73" s="1" t="s">
        <v>328</v>
      </c>
      <c r="G73" s="49">
        <v>0.4</v>
      </c>
      <c r="H73" s="5">
        <v>2.2925761923184726</v>
      </c>
      <c r="I73" s="5">
        <v>0.18959582637616992</v>
      </c>
      <c r="J73" s="5">
        <v>2.1029803659423028</v>
      </c>
      <c r="K73" s="5">
        <v>-16.243824910272679</v>
      </c>
      <c r="L73" s="5">
        <v>1.9452568384966302</v>
      </c>
      <c r="M73" s="73">
        <v>0.5</v>
      </c>
      <c r="N73" s="5">
        <v>0</v>
      </c>
      <c r="O73" s="5">
        <v>0.18959582637616992</v>
      </c>
      <c r="P73" s="5">
        <v>0</v>
      </c>
      <c r="Q73" s="5">
        <v>0</v>
      </c>
      <c r="R73" s="47">
        <v>0</v>
      </c>
      <c r="S73" s="5">
        <v>0</v>
      </c>
      <c r="T73" s="5">
        <v>2.1029803659423028</v>
      </c>
      <c r="U73" s="5">
        <v>0</v>
      </c>
      <c r="V73" s="5">
        <v>0</v>
      </c>
      <c r="W73" s="47">
        <v>0</v>
      </c>
      <c r="X73" s="5">
        <v>0</v>
      </c>
      <c r="Y73" s="5">
        <v>2.2925761923184726</v>
      </c>
      <c r="Z73" s="5">
        <v>0</v>
      </c>
      <c r="AA73" s="5">
        <v>0</v>
      </c>
      <c r="AB73" s="72">
        <v>0</v>
      </c>
    </row>
    <row r="74" spans="1:28">
      <c r="A74" s="48" t="s">
        <v>329</v>
      </c>
      <c r="B74" s="1" t="s">
        <v>330</v>
      </c>
      <c r="C74" s="1" t="s">
        <v>331</v>
      </c>
      <c r="D74" s="1" t="s">
        <v>53</v>
      </c>
      <c r="E74" s="1">
        <v>0</v>
      </c>
      <c r="F74" s="1" t="s">
        <v>332</v>
      </c>
      <c r="G74" s="49">
        <v>0.4</v>
      </c>
      <c r="H74" s="5">
        <v>1.3944548756353381</v>
      </c>
      <c r="I74" s="5">
        <v>0</v>
      </c>
      <c r="J74" s="5">
        <v>1.3944548756353381</v>
      </c>
      <c r="K74" s="5">
        <v>-6.9582279068596415</v>
      </c>
      <c r="L74" s="5">
        <v>1.2898707599626877</v>
      </c>
      <c r="M74" s="73">
        <v>0.5</v>
      </c>
      <c r="N74" s="5">
        <v>0</v>
      </c>
      <c r="O74" s="5">
        <v>0</v>
      </c>
      <c r="P74" s="5">
        <v>0</v>
      </c>
      <c r="Q74" s="5">
        <v>0</v>
      </c>
      <c r="R74" s="47">
        <v>0</v>
      </c>
      <c r="S74" s="5">
        <v>0</v>
      </c>
      <c r="T74" s="5">
        <v>1.3944548756353381</v>
      </c>
      <c r="U74" s="5">
        <v>0</v>
      </c>
      <c r="V74" s="5">
        <v>0</v>
      </c>
      <c r="W74" s="47">
        <v>0</v>
      </c>
      <c r="X74" s="5">
        <v>0</v>
      </c>
      <c r="Y74" s="5">
        <v>1.3944548756353381</v>
      </c>
      <c r="Z74" s="5">
        <v>0</v>
      </c>
      <c r="AA74" s="5">
        <v>0</v>
      </c>
      <c r="AB74" s="72">
        <v>0</v>
      </c>
    </row>
    <row r="75" spans="1:28">
      <c r="A75" s="48" t="s">
        <v>333</v>
      </c>
      <c r="B75" s="1" t="s">
        <v>334</v>
      </c>
      <c r="C75" s="1" t="s">
        <v>335</v>
      </c>
      <c r="D75" s="1" t="s">
        <v>53</v>
      </c>
      <c r="E75" s="1">
        <v>0</v>
      </c>
      <c r="F75" s="1" t="s">
        <v>336</v>
      </c>
      <c r="G75" s="49">
        <v>0.4</v>
      </c>
      <c r="H75" s="5">
        <v>3.453993524765373</v>
      </c>
      <c r="I75" s="5">
        <v>0.70744201678606033</v>
      </c>
      <c r="J75" s="5">
        <v>2.7465515079793126</v>
      </c>
      <c r="K75" s="5">
        <v>-6.2031402347716984</v>
      </c>
      <c r="L75" s="5">
        <v>2.5405601448808643</v>
      </c>
      <c r="M75" s="73">
        <v>0.5</v>
      </c>
      <c r="N75" s="5">
        <v>0</v>
      </c>
      <c r="O75" s="5">
        <v>0.70744201678606033</v>
      </c>
      <c r="P75" s="5">
        <v>0</v>
      </c>
      <c r="Q75" s="5">
        <v>0</v>
      </c>
      <c r="R75" s="47">
        <v>0</v>
      </c>
      <c r="S75" s="5">
        <v>0</v>
      </c>
      <c r="T75" s="5">
        <v>2.7465515079793126</v>
      </c>
      <c r="U75" s="5">
        <v>0</v>
      </c>
      <c r="V75" s="5">
        <v>0</v>
      </c>
      <c r="W75" s="47">
        <v>0</v>
      </c>
      <c r="X75" s="5">
        <v>0</v>
      </c>
      <c r="Y75" s="5">
        <v>3.453993524765373</v>
      </c>
      <c r="Z75" s="5">
        <v>0</v>
      </c>
      <c r="AA75" s="5">
        <v>0</v>
      </c>
      <c r="AB75" s="72">
        <v>0</v>
      </c>
    </row>
    <row r="76" spans="1:28">
      <c r="A76" s="48" t="s">
        <v>1662</v>
      </c>
      <c r="B76" s="1" t="s">
        <v>1663</v>
      </c>
      <c r="C76" s="1" t="s">
        <v>1664</v>
      </c>
      <c r="D76" s="1" t="s">
        <v>53</v>
      </c>
      <c r="E76" s="1">
        <v>0</v>
      </c>
      <c r="F76" s="1" t="s">
        <v>1665</v>
      </c>
      <c r="G76" s="49">
        <v>0.4</v>
      </c>
      <c r="H76" s="5">
        <v>0.93802042145241404</v>
      </c>
      <c r="I76" s="5">
        <v>8.3813230761489825E-3</v>
      </c>
      <c r="J76" s="5">
        <v>0.92963909837626502</v>
      </c>
      <c r="K76" s="5">
        <v>-6.3559689742721375</v>
      </c>
      <c r="L76" s="5">
        <v>0.85991616599804521</v>
      </c>
      <c r="M76" s="73">
        <v>0.5</v>
      </c>
      <c r="N76" s="5">
        <v>0</v>
      </c>
      <c r="O76" s="5">
        <v>8.3813230761489825E-3</v>
      </c>
      <c r="P76" s="5">
        <v>0</v>
      </c>
      <c r="Q76" s="5">
        <v>0</v>
      </c>
      <c r="R76" s="47">
        <v>0</v>
      </c>
      <c r="S76" s="5">
        <v>0</v>
      </c>
      <c r="T76" s="5">
        <v>0.92963909837626502</v>
      </c>
      <c r="U76" s="5">
        <v>0</v>
      </c>
      <c r="V76" s="5">
        <v>0</v>
      </c>
      <c r="W76" s="47">
        <v>0</v>
      </c>
      <c r="X76" s="5">
        <v>0</v>
      </c>
      <c r="Y76" s="5">
        <v>0.93802042145241404</v>
      </c>
      <c r="Z76" s="5">
        <v>0</v>
      </c>
      <c r="AA76" s="5">
        <v>0</v>
      </c>
      <c r="AB76" s="72">
        <v>0</v>
      </c>
    </row>
    <row r="77" spans="1:28">
      <c r="A77" s="48" t="s">
        <v>337</v>
      </c>
      <c r="B77" s="1" t="s">
        <v>338</v>
      </c>
      <c r="C77" s="1" t="s">
        <v>339</v>
      </c>
      <c r="D77" s="1" t="s">
        <v>270</v>
      </c>
      <c r="E77" s="1">
        <v>0</v>
      </c>
      <c r="F77" s="1" t="s">
        <v>340</v>
      </c>
      <c r="G77" s="49">
        <v>0.3</v>
      </c>
      <c r="H77" s="5">
        <v>24.404548209984824</v>
      </c>
      <c r="I77" s="5">
        <v>8.8334002012762856</v>
      </c>
      <c r="J77" s="5">
        <v>15.571148008708541</v>
      </c>
      <c r="K77" s="5">
        <v>-259.48367231718203</v>
      </c>
      <c r="L77" s="5">
        <v>14.4033119080554</v>
      </c>
      <c r="M77" s="73">
        <v>0.5</v>
      </c>
      <c r="N77" s="5">
        <v>5.2961909697692038</v>
      </c>
      <c r="O77" s="5">
        <v>3.4045463752744261</v>
      </c>
      <c r="P77" s="5">
        <v>0</v>
      </c>
      <c r="Q77" s="5">
        <v>0</v>
      </c>
      <c r="R77" s="47">
        <v>0.13266285623265617</v>
      </c>
      <c r="S77" s="5">
        <v>8.6703619698382912</v>
      </c>
      <c r="T77" s="5">
        <v>6.8697248345001691</v>
      </c>
      <c r="U77" s="5">
        <v>0</v>
      </c>
      <c r="V77" s="5">
        <v>0</v>
      </c>
      <c r="W77" s="47">
        <v>3.1061204370080895E-2</v>
      </c>
      <c r="X77" s="5">
        <v>13.966552939607496</v>
      </c>
      <c r="Y77" s="5">
        <v>10.274271209774595</v>
      </c>
      <c r="Z77" s="5">
        <v>0</v>
      </c>
      <c r="AA77" s="5">
        <v>0</v>
      </c>
      <c r="AB77" s="72">
        <v>0.16372406060273706</v>
      </c>
    </row>
    <row r="78" spans="1:28">
      <c r="A78" s="48" t="s">
        <v>341</v>
      </c>
      <c r="B78" s="1" t="s">
        <v>342</v>
      </c>
      <c r="C78" s="1" t="s">
        <v>343</v>
      </c>
      <c r="D78" s="1" t="s">
        <v>79</v>
      </c>
      <c r="E78" s="1">
        <v>0</v>
      </c>
      <c r="F78" s="1" t="s">
        <v>344</v>
      </c>
      <c r="G78" s="49">
        <v>0.01</v>
      </c>
      <c r="H78" s="5">
        <v>15.190678544126877</v>
      </c>
      <c r="I78" s="5">
        <v>6.4449270100328384</v>
      </c>
      <c r="J78" s="5">
        <v>8.7457515340940386</v>
      </c>
      <c r="K78" s="5">
        <v>6.8867723603763276</v>
      </c>
      <c r="L78" s="5">
        <v>8.0898201690369866</v>
      </c>
      <c r="M78" s="73">
        <v>0</v>
      </c>
      <c r="N78" s="5">
        <v>0</v>
      </c>
      <c r="O78" s="5">
        <v>0</v>
      </c>
      <c r="P78" s="5">
        <v>6.4449270100328384</v>
      </c>
      <c r="Q78" s="5">
        <v>0</v>
      </c>
      <c r="R78" s="47">
        <v>0</v>
      </c>
      <c r="S78" s="5">
        <v>0</v>
      </c>
      <c r="T78" s="5">
        <v>0</v>
      </c>
      <c r="U78" s="5">
        <v>8.7457515340940386</v>
      </c>
      <c r="V78" s="5">
        <v>0</v>
      </c>
      <c r="W78" s="47">
        <v>0</v>
      </c>
      <c r="X78" s="5">
        <v>0</v>
      </c>
      <c r="Y78" s="5">
        <v>0</v>
      </c>
      <c r="Z78" s="5">
        <v>15.190678544126877</v>
      </c>
      <c r="AA78" s="5">
        <v>0</v>
      </c>
      <c r="AB78" s="72">
        <v>0</v>
      </c>
    </row>
    <row r="79" spans="1:28">
      <c r="A79" s="48" t="s">
        <v>345</v>
      </c>
      <c r="B79" s="1" t="s">
        <v>346</v>
      </c>
      <c r="C79" s="1" t="s">
        <v>347</v>
      </c>
      <c r="D79" s="1" t="s">
        <v>53</v>
      </c>
      <c r="E79" s="1">
        <v>0</v>
      </c>
      <c r="F79" s="1" t="s">
        <v>348</v>
      </c>
      <c r="G79" s="49">
        <v>0.4</v>
      </c>
      <c r="H79" s="5">
        <v>4.9608752141725949</v>
      </c>
      <c r="I79" s="5">
        <v>0.92011396587392691</v>
      </c>
      <c r="J79" s="5">
        <v>4.0407612482986677</v>
      </c>
      <c r="K79" s="5">
        <v>-19.05509158190398</v>
      </c>
      <c r="L79" s="5">
        <v>3.7377041546762677</v>
      </c>
      <c r="M79" s="73">
        <v>0.5</v>
      </c>
      <c r="N79" s="5">
        <v>0</v>
      </c>
      <c r="O79" s="5">
        <v>0.92011396587392691</v>
      </c>
      <c r="P79" s="5">
        <v>0</v>
      </c>
      <c r="Q79" s="5">
        <v>0</v>
      </c>
      <c r="R79" s="47">
        <v>0</v>
      </c>
      <c r="S79" s="5">
        <v>0</v>
      </c>
      <c r="T79" s="5">
        <v>4.0407612482986677</v>
      </c>
      <c r="U79" s="5">
        <v>0</v>
      </c>
      <c r="V79" s="5">
        <v>0</v>
      </c>
      <c r="W79" s="47">
        <v>0</v>
      </c>
      <c r="X79" s="5">
        <v>0</v>
      </c>
      <c r="Y79" s="5">
        <v>4.9608752141725949</v>
      </c>
      <c r="Z79" s="5">
        <v>0</v>
      </c>
      <c r="AA79" s="5">
        <v>0</v>
      </c>
      <c r="AB79" s="72">
        <v>0</v>
      </c>
    </row>
    <row r="80" spans="1:28">
      <c r="A80" s="48" t="s">
        <v>349</v>
      </c>
      <c r="B80" s="1" t="s">
        <v>350</v>
      </c>
      <c r="C80" s="1" t="s">
        <v>351</v>
      </c>
      <c r="D80" s="1" t="s">
        <v>53</v>
      </c>
      <c r="E80" s="1">
        <v>0</v>
      </c>
      <c r="F80" s="1" t="s">
        <v>352</v>
      </c>
      <c r="G80" s="49">
        <v>0.4</v>
      </c>
      <c r="H80" s="5">
        <v>3.0343533910719032</v>
      </c>
      <c r="I80" s="5">
        <v>0.67928754358047438</v>
      </c>
      <c r="J80" s="5">
        <v>2.3550658474914288</v>
      </c>
      <c r="K80" s="5">
        <v>-10.70726390302459</v>
      </c>
      <c r="L80" s="5">
        <v>2.1784359089295715</v>
      </c>
      <c r="M80" s="73">
        <v>0.5</v>
      </c>
      <c r="N80" s="5">
        <v>0</v>
      </c>
      <c r="O80" s="5">
        <v>0.67928754358047438</v>
      </c>
      <c r="P80" s="5">
        <v>0</v>
      </c>
      <c r="Q80" s="5">
        <v>0</v>
      </c>
      <c r="R80" s="47">
        <v>0</v>
      </c>
      <c r="S80" s="5">
        <v>0</v>
      </c>
      <c r="T80" s="5">
        <v>2.3550658474914288</v>
      </c>
      <c r="U80" s="5">
        <v>0</v>
      </c>
      <c r="V80" s="5">
        <v>0</v>
      </c>
      <c r="W80" s="47">
        <v>0</v>
      </c>
      <c r="X80" s="5">
        <v>0</v>
      </c>
      <c r="Y80" s="5">
        <v>3.0343533910719032</v>
      </c>
      <c r="Z80" s="5">
        <v>0</v>
      </c>
      <c r="AA80" s="5">
        <v>0</v>
      </c>
      <c r="AB80" s="72">
        <v>0</v>
      </c>
    </row>
    <row r="81" spans="1:28">
      <c r="A81" s="48" t="s">
        <v>353</v>
      </c>
      <c r="B81" s="1" t="s">
        <v>354</v>
      </c>
      <c r="C81" s="1" t="s">
        <v>355</v>
      </c>
      <c r="D81" s="1" t="s">
        <v>53</v>
      </c>
      <c r="E81" s="1">
        <v>0</v>
      </c>
      <c r="F81" s="1" t="s">
        <v>357</v>
      </c>
      <c r="G81" s="49">
        <v>0.4</v>
      </c>
      <c r="H81" s="5">
        <v>2.6167566004883134</v>
      </c>
      <c r="I81" s="5">
        <v>0.64206607112834513</v>
      </c>
      <c r="J81" s="5">
        <v>1.9746905293599684</v>
      </c>
      <c r="K81" s="5">
        <v>-9.4947811259248507</v>
      </c>
      <c r="L81" s="5">
        <v>1.8265887396579708</v>
      </c>
      <c r="M81" s="73">
        <v>0.5</v>
      </c>
      <c r="N81" s="5">
        <v>0</v>
      </c>
      <c r="O81" s="5">
        <v>0.64206607112834513</v>
      </c>
      <c r="P81" s="5">
        <v>0</v>
      </c>
      <c r="Q81" s="5">
        <v>0</v>
      </c>
      <c r="R81" s="47">
        <v>0</v>
      </c>
      <c r="S81" s="5">
        <v>0</v>
      </c>
      <c r="T81" s="5">
        <v>1.9746905293599684</v>
      </c>
      <c r="U81" s="5">
        <v>0</v>
      </c>
      <c r="V81" s="5">
        <v>0</v>
      </c>
      <c r="W81" s="47">
        <v>0</v>
      </c>
      <c r="X81" s="5">
        <v>0</v>
      </c>
      <c r="Y81" s="5">
        <v>2.6167566004883134</v>
      </c>
      <c r="Z81" s="5">
        <v>0</v>
      </c>
      <c r="AA81" s="5">
        <v>0</v>
      </c>
      <c r="AB81" s="72">
        <v>0</v>
      </c>
    </row>
    <row r="82" spans="1:28">
      <c r="A82" s="48" t="s">
        <v>358</v>
      </c>
      <c r="B82" s="1" t="s">
        <v>359</v>
      </c>
      <c r="C82" s="1" t="s">
        <v>360</v>
      </c>
      <c r="D82" s="1" t="s">
        <v>361</v>
      </c>
      <c r="E82" s="1" t="s">
        <v>362</v>
      </c>
      <c r="F82" s="1" t="s">
        <v>363</v>
      </c>
      <c r="G82" s="49">
        <v>1</v>
      </c>
      <c r="H82" s="5">
        <v>177.02084324721258</v>
      </c>
      <c r="I82" s="5">
        <v>0</v>
      </c>
      <c r="J82" s="5">
        <v>177.02084324721258</v>
      </c>
      <c r="K82" s="5">
        <v>18.721301626214444</v>
      </c>
      <c r="L82" s="5">
        <v>163.74428000367163</v>
      </c>
      <c r="M82" s="73">
        <v>0</v>
      </c>
      <c r="N82" s="5">
        <v>0</v>
      </c>
      <c r="O82" s="5">
        <v>0</v>
      </c>
      <c r="P82" s="5">
        <v>0</v>
      </c>
      <c r="Q82" s="5">
        <v>0</v>
      </c>
      <c r="R82" s="47">
        <v>0</v>
      </c>
      <c r="S82" s="5">
        <v>146.74282447072881</v>
      </c>
      <c r="T82" s="5">
        <v>18.144211994181248</v>
      </c>
      <c r="U82" s="5">
        <v>12.133806782302539</v>
      </c>
      <c r="V82" s="5">
        <v>0</v>
      </c>
      <c r="W82" s="47">
        <v>0</v>
      </c>
      <c r="X82" s="5">
        <v>146.74282447072881</v>
      </c>
      <c r="Y82" s="5">
        <v>18.144211994181248</v>
      </c>
      <c r="Z82" s="5">
        <v>12.133806782302539</v>
      </c>
      <c r="AA82" s="5">
        <v>0</v>
      </c>
      <c r="AB82" s="72">
        <v>0</v>
      </c>
    </row>
    <row r="83" spans="1:28">
      <c r="A83" s="48" t="s">
        <v>364</v>
      </c>
      <c r="B83" s="1" t="s">
        <v>365</v>
      </c>
      <c r="C83" s="1" t="s">
        <v>366</v>
      </c>
      <c r="D83" s="1" t="s">
        <v>53</v>
      </c>
      <c r="E83" s="1">
        <v>0</v>
      </c>
      <c r="F83" s="1" t="s">
        <v>367</v>
      </c>
      <c r="G83" s="49">
        <v>0.4</v>
      </c>
      <c r="H83" s="5">
        <v>2.1404603725523756</v>
      </c>
      <c r="I83" s="5">
        <v>0.38636179997754749</v>
      </c>
      <c r="J83" s="5">
        <v>1.7540985725748284</v>
      </c>
      <c r="K83" s="5">
        <v>-10.721494127044398</v>
      </c>
      <c r="L83" s="5">
        <v>1.6225411796317164</v>
      </c>
      <c r="M83" s="73">
        <v>0.5</v>
      </c>
      <c r="N83" s="5">
        <v>0</v>
      </c>
      <c r="O83" s="5">
        <v>0.38636179997754749</v>
      </c>
      <c r="P83" s="5">
        <v>0</v>
      </c>
      <c r="Q83" s="5">
        <v>0</v>
      </c>
      <c r="R83" s="47">
        <v>0</v>
      </c>
      <c r="S83" s="5">
        <v>0</v>
      </c>
      <c r="T83" s="5">
        <v>1.7540985725748284</v>
      </c>
      <c r="U83" s="5">
        <v>0</v>
      </c>
      <c r="V83" s="5">
        <v>0</v>
      </c>
      <c r="W83" s="47">
        <v>0</v>
      </c>
      <c r="X83" s="5">
        <v>0</v>
      </c>
      <c r="Y83" s="5">
        <v>2.1404603725523756</v>
      </c>
      <c r="Z83" s="5">
        <v>0</v>
      </c>
      <c r="AA83" s="5">
        <v>0</v>
      </c>
      <c r="AB83" s="72">
        <v>0</v>
      </c>
    </row>
    <row r="84" spans="1:28">
      <c r="A84" s="48" t="s">
        <v>372</v>
      </c>
      <c r="B84" s="1" t="s">
        <v>373</v>
      </c>
      <c r="C84" s="1" t="s">
        <v>374</v>
      </c>
      <c r="D84" s="1" t="s">
        <v>103</v>
      </c>
      <c r="E84" s="1" t="s">
        <v>146</v>
      </c>
      <c r="F84" s="1" t="s">
        <v>375</v>
      </c>
      <c r="G84" s="49">
        <v>0.99</v>
      </c>
      <c r="H84" s="5">
        <v>110.16112038478843</v>
      </c>
      <c r="I84" s="5">
        <v>0</v>
      </c>
      <c r="J84" s="5">
        <v>110.16112038478843</v>
      </c>
      <c r="K84" s="5">
        <v>-0.73691219686484333</v>
      </c>
      <c r="L84" s="5">
        <v>101.89903635592931</v>
      </c>
      <c r="M84" s="73">
        <v>0</v>
      </c>
      <c r="N84" s="5">
        <v>0</v>
      </c>
      <c r="O84" s="5">
        <v>0</v>
      </c>
      <c r="P84" s="5">
        <v>0</v>
      </c>
      <c r="Q84" s="5">
        <v>0</v>
      </c>
      <c r="R84" s="47">
        <v>0</v>
      </c>
      <c r="S84" s="5">
        <v>94.037239416688834</v>
      </c>
      <c r="T84" s="5">
        <v>16.123880968099602</v>
      </c>
      <c r="U84" s="5">
        <v>0</v>
      </c>
      <c r="V84" s="5">
        <v>0</v>
      </c>
      <c r="W84" s="47">
        <v>0</v>
      </c>
      <c r="X84" s="5">
        <v>94.037239416688834</v>
      </c>
      <c r="Y84" s="5">
        <v>16.123880968099602</v>
      </c>
      <c r="Z84" s="5">
        <v>0</v>
      </c>
      <c r="AA84" s="5">
        <v>0</v>
      </c>
      <c r="AB84" s="72">
        <v>0</v>
      </c>
    </row>
    <row r="85" spans="1:28">
      <c r="A85" s="48" t="s">
        <v>376</v>
      </c>
      <c r="B85" s="1" t="s">
        <v>377</v>
      </c>
      <c r="C85" s="1" t="s">
        <v>378</v>
      </c>
      <c r="D85" s="1" t="s">
        <v>53</v>
      </c>
      <c r="E85" s="1">
        <v>0</v>
      </c>
      <c r="F85" s="1" t="s">
        <v>379</v>
      </c>
      <c r="G85" s="49">
        <v>0.4</v>
      </c>
      <c r="H85" s="5">
        <v>1.7399678521531545</v>
      </c>
      <c r="I85" s="5">
        <v>0.35267587017698215</v>
      </c>
      <c r="J85" s="5">
        <v>1.3872919819761724</v>
      </c>
      <c r="K85" s="5">
        <v>-5.6375490319510888</v>
      </c>
      <c r="L85" s="5">
        <v>1.2832450833279596</v>
      </c>
      <c r="M85" s="73">
        <v>0.5</v>
      </c>
      <c r="N85" s="5">
        <v>0</v>
      </c>
      <c r="O85" s="5">
        <v>0.35267587017698215</v>
      </c>
      <c r="P85" s="5">
        <v>0</v>
      </c>
      <c r="Q85" s="5">
        <v>0</v>
      </c>
      <c r="R85" s="47">
        <v>0</v>
      </c>
      <c r="S85" s="5">
        <v>0</v>
      </c>
      <c r="T85" s="5">
        <v>1.3872919819761724</v>
      </c>
      <c r="U85" s="5">
        <v>0</v>
      </c>
      <c r="V85" s="5">
        <v>0</v>
      </c>
      <c r="W85" s="47">
        <v>0</v>
      </c>
      <c r="X85" s="5">
        <v>0</v>
      </c>
      <c r="Y85" s="5">
        <v>1.7399678521531545</v>
      </c>
      <c r="Z85" s="5">
        <v>0</v>
      </c>
      <c r="AA85" s="5">
        <v>0</v>
      </c>
      <c r="AB85" s="72">
        <v>0</v>
      </c>
    </row>
    <row r="86" spans="1:28">
      <c r="A86" s="48" t="s">
        <v>380</v>
      </c>
      <c r="B86" s="1" t="s">
        <v>381</v>
      </c>
      <c r="C86" s="1" t="s">
        <v>382</v>
      </c>
      <c r="D86" s="1" t="s">
        <v>53</v>
      </c>
      <c r="E86" s="1">
        <v>0</v>
      </c>
      <c r="F86" s="1" t="s">
        <v>383</v>
      </c>
      <c r="G86" s="49">
        <v>0.4</v>
      </c>
      <c r="H86" s="5">
        <v>4.4384026335734372</v>
      </c>
      <c r="I86" s="5">
        <v>1.0363911656022164</v>
      </c>
      <c r="J86" s="5">
        <v>3.4020114679712208</v>
      </c>
      <c r="K86" s="5">
        <v>-40.108454967262787</v>
      </c>
      <c r="L86" s="5">
        <v>3.1468606078733794</v>
      </c>
      <c r="M86" s="73">
        <v>0.5</v>
      </c>
      <c r="N86" s="5">
        <v>0</v>
      </c>
      <c r="O86" s="5">
        <v>1.0363911656022164</v>
      </c>
      <c r="P86" s="5">
        <v>0</v>
      </c>
      <c r="Q86" s="5">
        <v>0</v>
      </c>
      <c r="R86" s="47">
        <v>0</v>
      </c>
      <c r="S86" s="5">
        <v>0</v>
      </c>
      <c r="T86" s="5">
        <v>3.4020114679712208</v>
      </c>
      <c r="U86" s="5">
        <v>0</v>
      </c>
      <c r="V86" s="5">
        <v>0</v>
      </c>
      <c r="W86" s="47">
        <v>0</v>
      </c>
      <c r="X86" s="5">
        <v>0</v>
      </c>
      <c r="Y86" s="5">
        <v>4.4384026335734372</v>
      </c>
      <c r="Z86" s="5">
        <v>0</v>
      </c>
      <c r="AA86" s="5">
        <v>0</v>
      </c>
      <c r="AB86" s="72">
        <v>0</v>
      </c>
    </row>
    <row r="87" spans="1:28">
      <c r="A87" s="48" t="s">
        <v>384</v>
      </c>
      <c r="B87" s="1" t="s">
        <v>385</v>
      </c>
      <c r="C87" s="1" t="s">
        <v>386</v>
      </c>
      <c r="D87" s="1" t="s">
        <v>93</v>
      </c>
      <c r="E87" s="1">
        <v>0</v>
      </c>
      <c r="F87" s="1" t="s">
        <v>387</v>
      </c>
      <c r="G87" s="49">
        <v>0.3</v>
      </c>
      <c r="H87" s="5">
        <v>101.72462553574549</v>
      </c>
      <c r="I87" s="5">
        <v>32.577104679812194</v>
      </c>
      <c r="J87" s="5">
        <v>69.147520855933294</v>
      </c>
      <c r="K87" s="5">
        <v>31.956439599006263</v>
      </c>
      <c r="L87" s="5">
        <v>63.9614567917383</v>
      </c>
      <c r="M87" s="73">
        <v>0</v>
      </c>
      <c r="N87" s="5">
        <v>29.042937632557287</v>
      </c>
      <c r="O87" s="5">
        <v>3.5341670472549049</v>
      </c>
      <c r="P87" s="5">
        <v>0</v>
      </c>
      <c r="Q87" s="5">
        <v>0</v>
      </c>
      <c r="R87" s="47">
        <v>0</v>
      </c>
      <c r="S87" s="5">
        <v>55.239532699002581</v>
      </c>
      <c r="T87" s="5">
        <v>13.907988156930713</v>
      </c>
      <c r="U87" s="5">
        <v>0</v>
      </c>
      <c r="V87" s="5">
        <v>0</v>
      </c>
      <c r="W87" s="47">
        <v>0</v>
      </c>
      <c r="X87" s="5">
        <v>84.282470331559864</v>
      </c>
      <c r="Y87" s="5">
        <v>17.442155204185617</v>
      </c>
      <c r="Z87" s="5">
        <v>0</v>
      </c>
      <c r="AA87" s="5">
        <v>0</v>
      </c>
      <c r="AB87" s="72">
        <v>0</v>
      </c>
    </row>
    <row r="88" spans="1:28">
      <c r="A88" s="48" t="s">
        <v>388</v>
      </c>
      <c r="B88" s="1" t="s">
        <v>389</v>
      </c>
      <c r="C88" s="1" t="s">
        <v>390</v>
      </c>
      <c r="D88" s="1" t="s">
        <v>391</v>
      </c>
      <c r="E88" s="1">
        <v>0</v>
      </c>
      <c r="F88" s="1" t="s">
        <v>392</v>
      </c>
      <c r="G88" s="49">
        <v>0.1</v>
      </c>
      <c r="H88" s="5">
        <v>123.54555966518242</v>
      </c>
      <c r="I88" s="5">
        <v>40.572192196290068</v>
      </c>
      <c r="J88" s="5">
        <v>82.973367468892363</v>
      </c>
      <c r="K88" s="5">
        <v>65.272748331236343</v>
      </c>
      <c r="L88" s="5">
        <v>76.750364908725444</v>
      </c>
      <c r="M88" s="73">
        <v>0</v>
      </c>
      <c r="N88" s="5">
        <v>36.96006306831071</v>
      </c>
      <c r="O88" s="5">
        <v>0</v>
      </c>
      <c r="P88" s="5">
        <v>3.6121291279793586</v>
      </c>
      <c r="Q88" s="5">
        <v>0</v>
      </c>
      <c r="R88" s="47">
        <v>0</v>
      </c>
      <c r="S88" s="5">
        <v>77.698168954616506</v>
      </c>
      <c r="T88" s="5">
        <v>0</v>
      </c>
      <c r="U88" s="5">
        <v>5.2751985142758695</v>
      </c>
      <c r="V88" s="5">
        <v>0</v>
      </c>
      <c r="W88" s="47">
        <v>0</v>
      </c>
      <c r="X88" s="5">
        <v>114.65823202292722</v>
      </c>
      <c r="Y88" s="5">
        <v>0</v>
      </c>
      <c r="Z88" s="5">
        <v>8.8873276422552276</v>
      </c>
      <c r="AA88" s="5">
        <v>0</v>
      </c>
      <c r="AB88" s="72">
        <v>0</v>
      </c>
    </row>
    <row r="89" spans="1:28">
      <c r="A89" s="48" t="s">
        <v>393</v>
      </c>
      <c r="B89" s="1" t="s">
        <v>394</v>
      </c>
      <c r="C89" s="1" t="s">
        <v>395</v>
      </c>
      <c r="D89" s="1" t="s">
        <v>53</v>
      </c>
      <c r="E89" s="1">
        <v>0</v>
      </c>
      <c r="F89" s="1" t="s">
        <v>396</v>
      </c>
      <c r="G89" s="49">
        <v>0.4</v>
      </c>
      <c r="H89" s="5">
        <v>2.9221541888993383</v>
      </c>
      <c r="I89" s="5">
        <v>0.10454882154861837</v>
      </c>
      <c r="J89" s="5">
        <v>2.81760536735072</v>
      </c>
      <c r="K89" s="5">
        <v>-21.494633610001124</v>
      </c>
      <c r="L89" s="5">
        <v>2.606284964799416</v>
      </c>
      <c r="M89" s="73">
        <v>0.5</v>
      </c>
      <c r="N89" s="5">
        <v>0</v>
      </c>
      <c r="O89" s="5">
        <v>0.10454882154861837</v>
      </c>
      <c r="P89" s="5">
        <v>0</v>
      </c>
      <c r="Q89" s="5">
        <v>0</v>
      </c>
      <c r="R89" s="47">
        <v>0</v>
      </c>
      <c r="S89" s="5">
        <v>0</v>
      </c>
      <c r="T89" s="5">
        <v>2.81760536735072</v>
      </c>
      <c r="U89" s="5">
        <v>0</v>
      </c>
      <c r="V89" s="5">
        <v>0</v>
      </c>
      <c r="W89" s="47">
        <v>0</v>
      </c>
      <c r="X89" s="5">
        <v>0</v>
      </c>
      <c r="Y89" s="5">
        <v>2.9221541888993383</v>
      </c>
      <c r="Z89" s="5">
        <v>0</v>
      </c>
      <c r="AA89" s="5">
        <v>0</v>
      </c>
      <c r="AB89" s="72">
        <v>0</v>
      </c>
    </row>
    <row r="90" spans="1:28">
      <c r="A90" s="48" t="s">
        <v>397</v>
      </c>
      <c r="B90" s="1" t="s">
        <v>398</v>
      </c>
      <c r="C90" s="1" t="s">
        <v>399</v>
      </c>
      <c r="D90" s="1" t="s">
        <v>124</v>
      </c>
      <c r="E90" s="1">
        <v>0</v>
      </c>
      <c r="F90" s="1" t="s">
        <v>400</v>
      </c>
      <c r="G90" s="49">
        <v>0.49</v>
      </c>
      <c r="H90" s="5">
        <v>30.486304694726126</v>
      </c>
      <c r="I90" s="5">
        <v>9.0943454011971063</v>
      </c>
      <c r="J90" s="5">
        <v>21.39195929352902</v>
      </c>
      <c r="K90" s="5">
        <v>6.8286456624376886</v>
      </c>
      <c r="L90" s="5">
        <v>19.787562346514346</v>
      </c>
      <c r="M90" s="73">
        <v>0</v>
      </c>
      <c r="N90" s="5">
        <v>8.3889717701182995</v>
      </c>
      <c r="O90" s="5">
        <v>0.7053736310788058</v>
      </c>
      <c r="P90" s="5">
        <v>0</v>
      </c>
      <c r="Q90" s="5">
        <v>0</v>
      </c>
      <c r="R90" s="47">
        <v>0</v>
      </c>
      <c r="S90" s="5">
        <v>18.248134042701487</v>
      </c>
      <c r="T90" s="5">
        <v>3.1438252508275339</v>
      </c>
      <c r="U90" s="5">
        <v>0</v>
      </c>
      <c r="V90" s="5">
        <v>0</v>
      </c>
      <c r="W90" s="47">
        <v>0</v>
      </c>
      <c r="X90" s="5">
        <v>26.637105812819787</v>
      </c>
      <c r="Y90" s="5">
        <v>3.8491988819063399</v>
      </c>
      <c r="Z90" s="5">
        <v>0</v>
      </c>
      <c r="AA90" s="5">
        <v>0</v>
      </c>
      <c r="AB90" s="72">
        <v>0</v>
      </c>
    </row>
    <row r="91" spans="1:28">
      <c r="A91" s="48" t="s">
        <v>401</v>
      </c>
      <c r="B91" s="1" t="s">
        <v>402</v>
      </c>
      <c r="C91" s="1" t="s">
        <v>403</v>
      </c>
      <c r="D91" s="1" t="s">
        <v>53</v>
      </c>
      <c r="E91" s="1">
        <v>0</v>
      </c>
      <c r="F91" s="1" t="s">
        <v>404</v>
      </c>
      <c r="G91" s="49">
        <v>0.4</v>
      </c>
      <c r="H91" s="5">
        <v>3.2207799423550583</v>
      </c>
      <c r="I91" s="5">
        <v>0.6844816146701127</v>
      </c>
      <c r="J91" s="5">
        <v>2.5362983276849453</v>
      </c>
      <c r="K91" s="5">
        <v>-27.951440561180142</v>
      </c>
      <c r="L91" s="5">
        <v>2.3460759531085746</v>
      </c>
      <c r="M91" s="73">
        <v>0.5</v>
      </c>
      <c r="N91" s="5">
        <v>0</v>
      </c>
      <c r="O91" s="5">
        <v>0.6844816146701127</v>
      </c>
      <c r="P91" s="5">
        <v>0</v>
      </c>
      <c r="Q91" s="5">
        <v>0</v>
      </c>
      <c r="R91" s="47">
        <v>0</v>
      </c>
      <c r="S91" s="5">
        <v>0</v>
      </c>
      <c r="T91" s="5">
        <v>2.5362983276849453</v>
      </c>
      <c r="U91" s="5">
        <v>0</v>
      </c>
      <c r="V91" s="5">
        <v>0</v>
      </c>
      <c r="W91" s="47">
        <v>0</v>
      </c>
      <c r="X91" s="5">
        <v>0</v>
      </c>
      <c r="Y91" s="5">
        <v>3.2207799423550583</v>
      </c>
      <c r="Z91" s="5">
        <v>0</v>
      </c>
      <c r="AA91" s="5">
        <v>0</v>
      </c>
      <c r="AB91" s="72">
        <v>0</v>
      </c>
    </row>
    <row r="92" spans="1:28">
      <c r="A92" s="48" t="s">
        <v>405</v>
      </c>
      <c r="B92" s="1" t="s">
        <v>406</v>
      </c>
      <c r="C92" s="1" t="s">
        <v>407</v>
      </c>
      <c r="D92" s="1" t="s">
        <v>53</v>
      </c>
      <c r="E92" s="1">
        <v>0</v>
      </c>
      <c r="F92" s="1" t="s">
        <v>408</v>
      </c>
      <c r="G92" s="49">
        <v>0.4</v>
      </c>
      <c r="H92" s="5">
        <v>2.4120717651435108</v>
      </c>
      <c r="I92" s="5">
        <v>0.43426978285443224</v>
      </c>
      <c r="J92" s="5">
        <v>1.9778019822890787</v>
      </c>
      <c r="K92" s="5">
        <v>-11.772338129276232</v>
      </c>
      <c r="L92" s="5">
        <v>1.8294668336173978</v>
      </c>
      <c r="M92" s="73">
        <v>0.5</v>
      </c>
      <c r="N92" s="5">
        <v>0</v>
      </c>
      <c r="O92" s="5">
        <v>0.43426978285443224</v>
      </c>
      <c r="P92" s="5">
        <v>0</v>
      </c>
      <c r="Q92" s="5">
        <v>0</v>
      </c>
      <c r="R92" s="47">
        <v>0</v>
      </c>
      <c r="S92" s="5">
        <v>0</v>
      </c>
      <c r="T92" s="5">
        <v>1.9778019822890787</v>
      </c>
      <c r="U92" s="5">
        <v>0</v>
      </c>
      <c r="V92" s="5">
        <v>0</v>
      </c>
      <c r="W92" s="47">
        <v>0</v>
      </c>
      <c r="X92" s="5">
        <v>0</v>
      </c>
      <c r="Y92" s="5">
        <v>2.4120717651435108</v>
      </c>
      <c r="Z92" s="5">
        <v>0</v>
      </c>
      <c r="AA92" s="5">
        <v>0</v>
      </c>
      <c r="AB92" s="72">
        <v>0</v>
      </c>
    </row>
    <row r="93" spans="1:28">
      <c r="A93" s="48" t="s">
        <v>409</v>
      </c>
      <c r="B93" s="1" t="s">
        <v>410</v>
      </c>
      <c r="C93" s="1" t="s">
        <v>411</v>
      </c>
      <c r="D93" s="1" t="s">
        <v>124</v>
      </c>
      <c r="E93" s="1">
        <v>0</v>
      </c>
      <c r="F93" s="1" t="s">
        <v>412</v>
      </c>
      <c r="G93" s="49">
        <v>0.49</v>
      </c>
      <c r="H93" s="5">
        <v>79.10669663280278</v>
      </c>
      <c r="I93" s="5">
        <v>25.203406663786769</v>
      </c>
      <c r="J93" s="5">
        <v>53.903289969016008</v>
      </c>
      <c r="K93" s="5">
        <v>15.291016201819701</v>
      </c>
      <c r="L93" s="5">
        <v>49.86054322133981</v>
      </c>
      <c r="M93" s="73">
        <v>0</v>
      </c>
      <c r="N93" s="5">
        <v>22.74278256933091</v>
      </c>
      <c r="O93" s="5">
        <v>2.4606240944558588</v>
      </c>
      <c r="P93" s="5">
        <v>0</v>
      </c>
      <c r="Q93" s="5">
        <v>0</v>
      </c>
      <c r="R93" s="47">
        <v>0</v>
      </c>
      <c r="S93" s="5">
        <v>45.298563369112699</v>
      </c>
      <c r="T93" s="5">
        <v>8.6047265999033105</v>
      </c>
      <c r="U93" s="5">
        <v>0</v>
      </c>
      <c r="V93" s="5">
        <v>0</v>
      </c>
      <c r="W93" s="47">
        <v>0</v>
      </c>
      <c r="X93" s="5">
        <v>68.041345938443612</v>
      </c>
      <c r="Y93" s="5">
        <v>11.06535069435917</v>
      </c>
      <c r="Z93" s="5">
        <v>0</v>
      </c>
      <c r="AA93" s="5">
        <v>0</v>
      </c>
      <c r="AB93" s="72">
        <v>0</v>
      </c>
    </row>
    <row r="94" spans="1:28">
      <c r="A94" s="48" t="s">
        <v>413</v>
      </c>
      <c r="B94" s="1" t="s">
        <v>414</v>
      </c>
      <c r="C94" s="1" t="s">
        <v>415</v>
      </c>
      <c r="D94" s="1" t="s">
        <v>237</v>
      </c>
      <c r="E94" s="1">
        <v>0</v>
      </c>
      <c r="F94" s="1" t="s">
        <v>416</v>
      </c>
      <c r="G94" s="49">
        <v>0.09</v>
      </c>
      <c r="H94" s="5">
        <v>149.46620684676139</v>
      </c>
      <c r="I94" s="5">
        <v>44.056288909081758</v>
      </c>
      <c r="J94" s="5">
        <v>105.40991793767964</v>
      </c>
      <c r="K94" s="5">
        <v>88.603853170928446</v>
      </c>
      <c r="L94" s="5">
        <v>97.504174092353665</v>
      </c>
      <c r="M94" s="73">
        <v>0</v>
      </c>
      <c r="N94" s="5">
        <v>44.056288909081758</v>
      </c>
      <c r="O94" s="5">
        <v>0</v>
      </c>
      <c r="P94" s="5">
        <v>0</v>
      </c>
      <c r="Q94" s="5">
        <v>0</v>
      </c>
      <c r="R94" s="47">
        <v>0</v>
      </c>
      <c r="S94" s="5">
        <v>105.40991793767964</v>
      </c>
      <c r="T94" s="5">
        <v>0</v>
      </c>
      <c r="U94" s="5">
        <v>0</v>
      </c>
      <c r="V94" s="5">
        <v>0</v>
      </c>
      <c r="W94" s="47">
        <v>0</v>
      </c>
      <c r="X94" s="5">
        <v>149.46620684676139</v>
      </c>
      <c r="Y94" s="5">
        <v>0</v>
      </c>
      <c r="Z94" s="5">
        <v>0</v>
      </c>
      <c r="AA94" s="5">
        <v>0</v>
      </c>
      <c r="AB94" s="72">
        <v>0</v>
      </c>
    </row>
    <row r="95" spans="1:28">
      <c r="A95" s="48" t="s">
        <v>417</v>
      </c>
      <c r="B95" s="1" t="s">
        <v>418</v>
      </c>
      <c r="C95" s="1" t="s">
        <v>419</v>
      </c>
      <c r="D95" s="1" t="s">
        <v>53</v>
      </c>
      <c r="E95" s="1">
        <v>0</v>
      </c>
      <c r="F95" s="1" t="s">
        <v>420</v>
      </c>
      <c r="G95" s="49">
        <v>0.4</v>
      </c>
      <c r="H95" s="5">
        <v>1.8159715149920979</v>
      </c>
      <c r="I95" s="5">
        <v>0.25164551814638081</v>
      </c>
      <c r="J95" s="5">
        <v>1.564325996845717</v>
      </c>
      <c r="K95" s="5">
        <v>-6.1781276229704778</v>
      </c>
      <c r="L95" s="5">
        <v>1.4470015470822883</v>
      </c>
      <c r="M95" s="73">
        <v>0.5</v>
      </c>
      <c r="N95" s="5">
        <v>0</v>
      </c>
      <c r="O95" s="5">
        <v>0.25164551814638081</v>
      </c>
      <c r="P95" s="5">
        <v>0</v>
      </c>
      <c r="Q95" s="5">
        <v>0</v>
      </c>
      <c r="R95" s="47">
        <v>0</v>
      </c>
      <c r="S95" s="5">
        <v>0</v>
      </c>
      <c r="T95" s="5">
        <v>1.564325996845717</v>
      </c>
      <c r="U95" s="5">
        <v>0</v>
      </c>
      <c r="V95" s="5">
        <v>0</v>
      </c>
      <c r="W95" s="47">
        <v>0</v>
      </c>
      <c r="X95" s="5">
        <v>0</v>
      </c>
      <c r="Y95" s="5">
        <v>1.8159715149920979</v>
      </c>
      <c r="Z95" s="5">
        <v>0</v>
      </c>
      <c r="AA95" s="5">
        <v>0</v>
      </c>
      <c r="AB95" s="72">
        <v>0</v>
      </c>
    </row>
    <row r="96" spans="1:28">
      <c r="A96" s="48" t="s">
        <v>421</v>
      </c>
      <c r="B96" s="1" t="s">
        <v>422</v>
      </c>
      <c r="C96" s="1" t="s">
        <v>423</v>
      </c>
      <c r="D96" s="1" t="s">
        <v>79</v>
      </c>
      <c r="E96" s="1">
        <v>0</v>
      </c>
      <c r="F96" s="1" t="s">
        <v>424</v>
      </c>
      <c r="G96" s="49">
        <v>0.01</v>
      </c>
      <c r="H96" s="5">
        <v>13.993671346569567</v>
      </c>
      <c r="I96" s="5">
        <v>5.6045823454774206</v>
      </c>
      <c r="J96" s="5">
        <v>8.3890890010921453</v>
      </c>
      <c r="K96" s="5">
        <v>5.7334988178685435</v>
      </c>
      <c r="L96" s="5">
        <v>7.7599073260102349</v>
      </c>
      <c r="M96" s="73">
        <v>0</v>
      </c>
      <c r="N96" s="5">
        <v>0</v>
      </c>
      <c r="O96" s="5">
        <v>0</v>
      </c>
      <c r="P96" s="5">
        <v>5.6045823454774206</v>
      </c>
      <c r="Q96" s="5">
        <v>0</v>
      </c>
      <c r="R96" s="47">
        <v>0</v>
      </c>
      <c r="S96" s="5">
        <v>0</v>
      </c>
      <c r="T96" s="5">
        <v>0</v>
      </c>
      <c r="U96" s="5">
        <v>8.3890890010921453</v>
      </c>
      <c r="V96" s="5">
        <v>0</v>
      </c>
      <c r="W96" s="47">
        <v>0</v>
      </c>
      <c r="X96" s="5">
        <v>0</v>
      </c>
      <c r="Y96" s="5">
        <v>0</v>
      </c>
      <c r="Z96" s="5">
        <v>13.993671346569567</v>
      </c>
      <c r="AA96" s="5">
        <v>0</v>
      </c>
      <c r="AB96" s="72">
        <v>0</v>
      </c>
    </row>
    <row r="97" spans="1:28">
      <c r="A97" s="48" t="s">
        <v>425</v>
      </c>
      <c r="B97" s="1" t="s">
        <v>426</v>
      </c>
      <c r="C97" s="1" t="s">
        <v>427</v>
      </c>
      <c r="D97" s="1" t="s">
        <v>237</v>
      </c>
      <c r="E97" s="1">
        <v>0</v>
      </c>
      <c r="F97" s="1" t="s">
        <v>428</v>
      </c>
      <c r="G97" s="49">
        <v>0.09</v>
      </c>
      <c r="H97" s="5">
        <v>128.30733143619759</v>
      </c>
      <c r="I97" s="5">
        <v>32.445080152889851</v>
      </c>
      <c r="J97" s="5">
        <v>95.862251283307742</v>
      </c>
      <c r="K97" s="5">
        <v>75.119370145380131</v>
      </c>
      <c r="L97" s="5">
        <v>88.67258243705966</v>
      </c>
      <c r="M97" s="73">
        <v>0</v>
      </c>
      <c r="N97" s="5">
        <v>32.445080152889851</v>
      </c>
      <c r="O97" s="5">
        <v>0</v>
      </c>
      <c r="P97" s="5">
        <v>0</v>
      </c>
      <c r="Q97" s="5">
        <v>0</v>
      </c>
      <c r="R97" s="47">
        <v>0</v>
      </c>
      <c r="S97" s="5">
        <v>95.862251283307742</v>
      </c>
      <c r="T97" s="5">
        <v>0</v>
      </c>
      <c r="U97" s="5">
        <v>0</v>
      </c>
      <c r="V97" s="5">
        <v>0</v>
      </c>
      <c r="W97" s="47">
        <v>0</v>
      </c>
      <c r="X97" s="5">
        <v>128.30733143619759</v>
      </c>
      <c r="Y97" s="5">
        <v>0</v>
      </c>
      <c r="Z97" s="5">
        <v>0</v>
      </c>
      <c r="AA97" s="5">
        <v>0</v>
      </c>
      <c r="AB97" s="72">
        <v>0</v>
      </c>
    </row>
    <row r="98" spans="1:28">
      <c r="A98" s="48" t="s">
        <v>433</v>
      </c>
      <c r="B98" s="1" t="s">
        <v>434</v>
      </c>
      <c r="C98" s="1" t="s">
        <v>435</v>
      </c>
      <c r="D98" s="1" t="s">
        <v>103</v>
      </c>
      <c r="E98" s="1">
        <v>0</v>
      </c>
      <c r="F98" s="1" t="s">
        <v>436</v>
      </c>
      <c r="G98" s="49">
        <v>0.49</v>
      </c>
      <c r="H98" s="5">
        <v>107.46643651467419</v>
      </c>
      <c r="I98" s="5">
        <v>36.15011989155623</v>
      </c>
      <c r="J98" s="5">
        <v>71.316316623117956</v>
      </c>
      <c r="K98" s="5">
        <v>32.804502228326832</v>
      </c>
      <c r="L98" s="5">
        <v>65.967592876384117</v>
      </c>
      <c r="M98" s="73">
        <v>0</v>
      </c>
      <c r="N98" s="5">
        <v>33.089795362708571</v>
      </c>
      <c r="O98" s="5">
        <v>3.0603245288476626</v>
      </c>
      <c r="P98" s="5">
        <v>0</v>
      </c>
      <c r="Q98" s="5">
        <v>0</v>
      </c>
      <c r="R98" s="47">
        <v>0</v>
      </c>
      <c r="S98" s="5">
        <v>61.648065153376038</v>
      </c>
      <c r="T98" s="5">
        <v>9.6682514697419215</v>
      </c>
      <c r="U98" s="5">
        <v>0</v>
      </c>
      <c r="V98" s="5">
        <v>0</v>
      </c>
      <c r="W98" s="47">
        <v>0</v>
      </c>
      <c r="X98" s="5">
        <v>94.737860516084609</v>
      </c>
      <c r="Y98" s="5">
        <v>12.728575998589584</v>
      </c>
      <c r="Z98" s="5">
        <v>0</v>
      </c>
      <c r="AA98" s="5">
        <v>0</v>
      </c>
      <c r="AB98" s="72">
        <v>0</v>
      </c>
    </row>
    <row r="99" spans="1:28">
      <c r="A99" s="48" t="s">
        <v>1666</v>
      </c>
      <c r="B99" s="1" t="s">
        <v>1667</v>
      </c>
      <c r="C99" s="1" t="s">
        <v>1668</v>
      </c>
      <c r="D99" s="1" t="s">
        <v>237</v>
      </c>
      <c r="E99" s="1">
        <v>0</v>
      </c>
      <c r="F99" s="1" t="s">
        <v>1669</v>
      </c>
      <c r="G99" s="49">
        <v>0.09</v>
      </c>
      <c r="H99" s="5">
        <v>43.584292465422116</v>
      </c>
      <c r="I99" s="5">
        <v>6.1381446593805551</v>
      </c>
      <c r="J99" s="5">
        <v>37.446147806041559</v>
      </c>
      <c r="K99" s="5">
        <v>26.668350878064288</v>
      </c>
      <c r="L99" s="5">
        <v>34.637686720588441</v>
      </c>
      <c r="M99" s="73">
        <v>0</v>
      </c>
      <c r="N99" s="5">
        <v>6.1381446593805551</v>
      </c>
      <c r="O99" s="5">
        <v>0</v>
      </c>
      <c r="P99" s="5">
        <v>0</v>
      </c>
      <c r="Q99" s="5">
        <v>0</v>
      </c>
      <c r="R99" s="47">
        <v>0</v>
      </c>
      <c r="S99" s="5">
        <v>37.446147806041559</v>
      </c>
      <c r="T99" s="5">
        <v>0</v>
      </c>
      <c r="U99" s="5">
        <v>0</v>
      </c>
      <c r="V99" s="5">
        <v>0</v>
      </c>
      <c r="W99" s="47">
        <v>0</v>
      </c>
      <c r="X99" s="5">
        <v>43.584292465422116</v>
      </c>
      <c r="Y99" s="5">
        <v>0</v>
      </c>
      <c r="Z99" s="5">
        <v>0</v>
      </c>
      <c r="AA99" s="5">
        <v>0</v>
      </c>
      <c r="AB99" s="72">
        <v>0</v>
      </c>
    </row>
    <row r="100" spans="1:28">
      <c r="A100" s="48" t="s">
        <v>444</v>
      </c>
      <c r="B100" s="1" t="s">
        <v>445</v>
      </c>
      <c r="C100" s="1" t="s">
        <v>446</v>
      </c>
      <c r="D100" s="1" t="s">
        <v>53</v>
      </c>
      <c r="E100" s="1">
        <v>0</v>
      </c>
      <c r="F100" s="1" t="s">
        <v>447</v>
      </c>
      <c r="G100" s="49">
        <v>0.4</v>
      </c>
      <c r="H100" s="5">
        <v>4.4868233194807994</v>
      </c>
      <c r="I100" s="5">
        <v>1.0268285808118358</v>
      </c>
      <c r="J100" s="5">
        <v>3.4599947386689633</v>
      </c>
      <c r="K100" s="5">
        <v>-12.595365261983765</v>
      </c>
      <c r="L100" s="5">
        <v>3.2004951332687912</v>
      </c>
      <c r="M100" s="73">
        <v>0.5</v>
      </c>
      <c r="N100" s="5">
        <v>0</v>
      </c>
      <c r="O100" s="5">
        <v>1.0268285808118358</v>
      </c>
      <c r="P100" s="5">
        <v>0</v>
      </c>
      <c r="Q100" s="5">
        <v>0</v>
      </c>
      <c r="R100" s="47">
        <v>0</v>
      </c>
      <c r="S100" s="5">
        <v>0</v>
      </c>
      <c r="T100" s="5">
        <v>3.4599947386689633</v>
      </c>
      <c r="U100" s="5">
        <v>0</v>
      </c>
      <c r="V100" s="5">
        <v>0</v>
      </c>
      <c r="W100" s="47">
        <v>0</v>
      </c>
      <c r="X100" s="5">
        <v>0</v>
      </c>
      <c r="Y100" s="5">
        <v>4.4868233194807994</v>
      </c>
      <c r="Z100" s="5">
        <v>0</v>
      </c>
      <c r="AA100" s="5">
        <v>0</v>
      </c>
      <c r="AB100" s="72">
        <v>0</v>
      </c>
    </row>
    <row r="101" spans="1:28">
      <c r="A101" s="48" t="s">
        <v>448</v>
      </c>
      <c r="B101" s="1" t="s">
        <v>449</v>
      </c>
      <c r="C101" s="1" t="s">
        <v>450</v>
      </c>
      <c r="D101" s="1" t="s">
        <v>103</v>
      </c>
      <c r="E101" s="1" t="s">
        <v>146</v>
      </c>
      <c r="F101" s="1" t="s">
        <v>451</v>
      </c>
      <c r="G101" s="49">
        <v>0.99</v>
      </c>
      <c r="H101" s="5">
        <v>97.514740098161226</v>
      </c>
      <c r="I101" s="5">
        <v>0</v>
      </c>
      <c r="J101" s="5">
        <v>97.514740098161226</v>
      </c>
      <c r="K101" s="5">
        <v>11.553512153218419</v>
      </c>
      <c r="L101" s="5">
        <v>90.201134590799143</v>
      </c>
      <c r="M101" s="73">
        <v>0</v>
      </c>
      <c r="N101" s="5">
        <v>0</v>
      </c>
      <c r="O101" s="5">
        <v>0</v>
      </c>
      <c r="P101" s="5">
        <v>0</v>
      </c>
      <c r="Q101" s="5">
        <v>0</v>
      </c>
      <c r="R101" s="47">
        <v>0</v>
      </c>
      <c r="S101" s="5">
        <v>86.162375267936483</v>
      </c>
      <c r="T101" s="5">
        <v>11.352364830224733</v>
      </c>
      <c r="U101" s="5">
        <v>0</v>
      </c>
      <c r="V101" s="5">
        <v>0</v>
      </c>
      <c r="W101" s="47">
        <v>0</v>
      </c>
      <c r="X101" s="5">
        <v>86.162375267936483</v>
      </c>
      <c r="Y101" s="5">
        <v>11.352364830224733</v>
      </c>
      <c r="Z101" s="5">
        <v>0</v>
      </c>
      <c r="AA101" s="5">
        <v>0</v>
      </c>
      <c r="AB101" s="72">
        <v>0</v>
      </c>
    </row>
    <row r="102" spans="1:28">
      <c r="A102" s="48" t="s">
        <v>368</v>
      </c>
      <c r="B102" s="1" t="s">
        <v>369</v>
      </c>
      <c r="C102" s="1" t="s">
        <v>370</v>
      </c>
      <c r="D102" s="1" t="s">
        <v>124</v>
      </c>
      <c r="E102" s="1">
        <v>0</v>
      </c>
      <c r="F102" s="1" t="s">
        <v>371</v>
      </c>
      <c r="G102" s="49">
        <v>0.49</v>
      </c>
      <c r="H102" s="5">
        <v>174.88246562260844</v>
      </c>
      <c r="I102" s="5">
        <v>56.000063988284722</v>
      </c>
      <c r="J102" s="5">
        <v>118.88240163432371</v>
      </c>
      <c r="K102" s="5">
        <v>67.625879156654193</v>
      </c>
      <c r="L102" s="5">
        <v>109.96622151174944</v>
      </c>
      <c r="M102" s="73">
        <v>0</v>
      </c>
      <c r="N102" s="5">
        <v>51.109223741619111</v>
      </c>
      <c r="O102" s="5">
        <v>4.8908402466656078</v>
      </c>
      <c r="P102" s="5">
        <v>0</v>
      </c>
      <c r="Q102" s="5">
        <v>0</v>
      </c>
      <c r="R102" s="47">
        <v>0</v>
      </c>
      <c r="S102" s="5">
        <v>102.50410500897407</v>
      </c>
      <c r="T102" s="5">
        <v>16.378296625349655</v>
      </c>
      <c r="U102" s="5">
        <v>0</v>
      </c>
      <c r="V102" s="5">
        <v>0</v>
      </c>
      <c r="W102" s="47">
        <v>0</v>
      </c>
      <c r="X102" s="5">
        <v>153.61332875059318</v>
      </c>
      <c r="Y102" s="5">
        <v>21.269136872015263</v>
      </c>
      <c r="Z102" s="5">
        <v>0</v>
      </c>
      <c r="AA102" s="5">
        <v>0</v>
      </c>
      <c r="AB102" s="72">
        <v>0</v>
      </c>
    </row>
    <row r="103" spans="1:28">
      <c r="A103" s="48" t="s">
        <v>452</v>
      </c>
      <c r="B103" s="1" t="s">
        <v>453</v>
      </c>
      <c r="C103" s="1" t="s">
        <v>454</v>
      </c>
      <c r="D103" s="1" t="s">
        <v>79</v>
      </c>
      <c r="E103" s="1">
        <v>0</v>
      </c>
      <c r="F103" s="1" t="s">
        <v>455</v>
      </c>
      <c r="G103" s="49">
        <v>0.01</v>
      </c>
      <c r="H103" s="5">
        <v>11.181228673189032</v>
      </c>
      <c r="I103" s="5">
        <v>4.5293197046132496</v>
      </c>
      <c r="J103" s="5">
        <v>6.6519089685757828</v>
      </c>
      <c r="K103" s="5">
        <v>5.3070106865180398</v>
      </c>
      <c r="L103" s="5">
        <v>6.1530157959325997</v>
      </c>
      <c r="M103" s="73">
        <v>0</v>
      </c>
      <c r="N103" s="5">
        <v>0</v>
      </c>
      <c r="O103" s="5">
        <v>0</v>
      </c>
      <c r="P103" s="5">
        <v>4.5293197046132496</v>
      </c>
      <c r="Q103" s="5">
        <v>0</v>
      </c>
      <c r="R103" s="47">
        <v>0</v>
      </c>
      <c r="S103" s="5">
        <v>0</v>
      </c>
      <c r="T103" s="5">
        <v>0</v>
      </c>
      <c r="U103" s="5">
        <v>6.6519089685757828</v>
      </c>
      <c r="V103" s="5">
        <v>0</v>
      </c>
      <c r="W103" s="47">
        <v>0</v>
      </c>
      <c r="X103" s="5">
        <v>0</v>
      </c>
      <c r="Y103" s="5">
        <v>0</v>
      </c>
      <c r="Z103" s="5">
        <v>11.181228673189032</v>
      </c>
      <c r="AA103" s="5">
        <v>0</v>
      </c>
      <c r="AB103" s="72">
        <v>0</v>
      </c>
    </row>
    <row r="104" spans="1:28">
      <c r="A104" s="48" t="s">
        <v>456</v>
      </c>
      <c r="B104" s="1" t="s">
        <v>457</v>
      </c>
      <c r="C104" s="1" t="s">
        <v>458</v>
      </c>
      <c r="D104" s="1" t="s">
        <v>93</v>
      </c>
      <c r="E104" s="1">
        <v>0</v>
      </c>
      <c r="F104" s="1" t="s">
        <v>459</v>
      </c>
      <c r="G104" s="49">
        <v>0.3</v>
      </c>
      <c r="H104" s="5">
        <v>107.0132195792082</v>
      </c>
      <c r="I104" s="5">
        <v>35.007364965161827</v>
      </c>
      <c r="J104" s="5">
        <v>72.00585461404637</v>
      </c>
      <c r="K104" s="5">
        <v>29.49533709067758</v>
      </c>
      <c r="L104" s="5">
        <v>66.605415517992896</v>
      </c>
      <c r="M104" s="73">
        <v>0</v>
      </c>
      <c r="N104" s="5">
        <v>29.855917554375441</v>
      </c>
      <c r="O104" s="5">
        <v>5.1514474107863899</v>
      </c>
      <c r="P104" s="5">
        <v>0</v>
      </c>
      <c r="Q104" s="5">
        <v>0</v>
      </c>
      <c r="R104" s="47">
        <v>0</v>
      </c>
      <c r="S104" s="5">
        <v>56.116002822488262</v>
      </c>
      <c r="T104" s="5">
        <v>15.88985179155811</v>
      </c>
      <c r="U104" s="5">
        <v>0</v>
      </c>
      <c r="V104" s="5">
        <v>0</v>
      </c>
      <c r="W104" s="47">
        <v>0</v>
      </c>
      <c r="X104" s="5">
        <v>85.971920376863707</v>
      </c>
      <c r="Y104" s="5">
        <v>21.041299202344501</v>
      </c>
      <c r="Z104" s="5">
        <v>0</v>
      </c>
      <c r="AA104" s="5">
        <v>0</v>
      </c>
      <c r="AB104" s="72">
        <v>0</v>
      </c>
    </row>
    <row r="105" spans="1:28">
      <c r="A105" s="48" t="s">
        <v>460</v>
      </c>
      <c r="B105" s="1" t="s">
        <v>461</v>
      </c>
      <c r="C105" s="1" t="s">
        <v>462</v>
      </c>
      <c r="D105" s="1" t="s">
        <v>53</v>
      </c>
      <c r="E105" s="1">
        <v>0</v>
      </c>
      <c r="F105" s="1" t="s">
        <v>463</v>
      </c>
      <c r="G105" s="49">
        <v>0.4</v>
      </c>
      <c r="H105" s="5">
        <v>2.9630108921457676</v>
      </c>
      <c r="I105" s="5">
        <v>0.65999855166960508</v>
      </c>
      <c r="J105" s="5">
        <v>2.3030123404761627</v>
      </c>
      <c r="K105" s="5">
        <v>-4.9617388589708327</v>
      </c>
      <c r="L105" s="5">
        <v>2.1302864149404503</v>
      </c>
      <c r="M105" s="73">
        <v>0.5</v>
      </c>
      <c r="N105" s="5">
        <v>0</v>
      </c>
      <c r="O105" s="5">
        <v>0.65999855166960508</v>
      </c>
      <c r="P105" s="5">
        <v>0</v>
      </c>
      <c r="Q105" s="5">
        <v>0</v>
      </c>
      <c r="R105" s="47">
        <v>0</v>
      </c>
      <c r="S105" s="5">
        <v>0</v>
      </c>
      <c r="T105" s="5">
        <v>2.3030123404761627</v>
      </c>
      <c r="U105" s="5">
        <v>0</v>
      </c>
      <c r="V105" s="5">
        <v>0</v>
      </c>
      <c r="W105" s="47">
        <v>0</v>
      </c>
      <c r="X105" s="5">
        <v>0</v>
      </c>
      <c r="Y105" s="5">
        <v>2.9630108921457676</v>
      </c>
      <c r="Z105" s="5">
        <v>0</v>
      </c>
      <c r="AA105" s="5">
        <v>0</v>
      </c>
      <c r="AB105" s="72">
        <v>0</v>
      </c>
    </row>
    <row r="106" spans="1:28">
      <c r="A106" s="48" t="s">
        <v>464</v>
      </c>
      <c r="B106" s="1" t="s">
        <v>465</v>
      </c>
      <c r="C106" s="1" t="s">
        <v>466</v>
      </c>
      <c r="D106" s="1" t="s">
        <v>53</v>
      </c>
      <c r="E106" s="1">
        <v>0</v>
      </c>
      <c r="F106" s="1" t="s">
        <v>467</v>
      </c>
      <c r="G106" s="49">
        <v>0.4</v>
      </c>
      <c r="H106" s="5">
        <v>3.0242855498781815</v>
      </c>
      <c r="I106" s="5">
        <v>0.53336508210721423</v>
      </c>
      <c r="J106" s="5">
        <v>2.4909204677709673</v>
      </c>
      <c r="K106" s="5">
        <v>-9.7367313519394454</v>
      </c>
      <c r="L106" s="5">
        <v>2.304101432688145</v>
      </c>
      <c r="M106" s="73">
        <v>0.5</v>
      </c>
      <c r="N106" s="5">
        <v>0</v>
      </c>
      <c r="O106" s="5">
        <v>0.53336508210721423</v>
      </c>
      <c r="P106" s="5">
        <v>0</v>
      </c>
      <c r="Q106" s="5">
        <v>0</v>
      </c>
      <c r="R106" s="47">
        <v>0</v>
      </c>
      <c r="S106" s="5">
        <v>0</v>
      </c>
      <c r="T106" s="5">
        <v>2.4909204677709673</v>
      </c>
      <c r="U106" s="5">
        <v>0</v>
      </c>
      <c r="V106" s="5">
        <v>0</v>
      </c>
      <c r="W106" s="47">
        <v>0</v>
      </c>
      <c r="X106" s="5">
        <v>0</v>
      </c>
      <c r="Y106" s="5">
        <v>3.0242855498781815</v>
      </c>
      <c r="Z106" s="5">
        <v>0</v>
      </c>
      <c r="AA106" s="5">
        <v>0</v>
      </c>
      <c r="AB106" s="72">
        <v>0</v>
      </c>
    </row>
    <row r="107" spans="1:28">
      <c r="A107" s="48" t="s">
        <v>1670</v>
      </c>
      <c r="B107" s="1" t="s">
        <v>1671</v>
      </c>
      <c r="C107" s="1" t="s">
        <v>439</v>
      </c>
      <c r="D107" s="1" t="s">
        <v>53</v>
      </c>
      <c r="E107" s="1">
        <v>0</v>
      </c>
      <c r="F107" s="1" t="s">
        <v>1672</v>
      </c>
      <c r="G107" s="49">
        <v>0.4</v>
      </c>
      <c r="H107" s="5">
        <v>1.2898913596888901</v>
      </c>
      <c r="I107" s="5">
        <v>0</v>
      </c>
      <c r="J107" s="5">
        <v>1.2898913596888901</v>
      </c>
      <c r="K107" s="5">
        <v>-7.4907140609026968</v>
      </c>
      <c r="L107" s="5">
        <v>1.1931495077122234</v>
      </c>
      <c r="M107" s="73">
        <v>0.5</v>
      </c>
      <c r="N107" s="5">
        <v>0</v>
      </c>
      <c r="O107" s="5">
        <v>0</v>
      </c>
      <c r="P107" s="5">
        <v>0</v>
      </c>
      <c r="Q107" s="5">
        <v>0</v>
      </c>
      <c r="R107" s="47">
        <v>0</v>
      </c>
      <c r="S107" s="5">
        <v>0</v>
      </c>
      <c r="T107" s="5">
        <v>1.2898913596888901</v>
      </c>
      <c r="U107" s="5">
        <v>0</v>
      </c>
      <c r="V107" s="5">
        <v>0</v>
      </c>
      <c r="W107" s="47">
        <v>0</v>
      </c>
      <c r="X107" s="5">
        <v>0</v>
      </c>
      <c r="Y107" s="5">
        <v>1.2898913596888901</v>
      </c>
      <c r="Z107" s="5">
        <v>0</v>
      </c>
      <c r="AA107" s="5">
        <v>0</v>
      </c>
      <c r="AB107" s="72">
        <v>0</v>
      </c>
    </row>
    <row r="108" spans="1:28">
      <c r="A108" s="48" t="s">
        <v>468</v>
      </c>
      <c r="B108" s="1" t="s">
        <v>469</v>
      </c>
      <c r="C108" s="1" t="s">
        <v>470</v>
      </c>
      <c r="D108" s="1" t="s">
        <v>53</v>
      </c>
      <c r="E108" s="1">
        <v>0</v>
      </c>
      <c r="F108" s="1" t="s">
        <v>471</v>
      </c>
      <c r="G108" s="49">
        <v>0.4</v>
      </c>
      <c r="H108" s="5">
        <v>1.9327522448556012</v>
      </c>
      <c r="I108" s="5">
        <v>0.16239998388316668</v>
      </c>
      <c r="J108" s="5">
        <v>1.7703522609724345</v>
      </c>
      <c r="K108" s="5">
        <v>-10.275122234715184</v>
      </c>
      <c r="L108" s="5">
        <v>1.6375758413995021</v>
      </c>
      <c r="M108" s="73">
        <v>0.5</v>
      </c>
      <c r="N108" s="5">
        <v>0</v>
      </c>
      <c r="O108" s="5">
        <v>0.16239998388316668</v>
      </c>
      <c r="P108" s="5">
        <v>0</v>
      </c>
      <c r="Q108" s="5">
        <v>0</v>
      </c>
      <c r="R108" s="47">
        <v>0</v>
      </c>
      <c r="S108" s="5">
        <v>0</v>
      </c>
      <c r="T108" s="5">
        <v>1.7703522609724345</v>
      </c>
      <c r="U108" s="5">
        <v>0</v>
      </c>
      <c r="V108" s="5">
        <v>0</v>
      </c>
      <c r="W108" s="47">
        <v>0</v>
      </c>
      <c r="X108" s="5">
        <v>0</v>
      </c>
      <c r="Y108" s="5">
        <v>1.9327522448556012</v>
      </c>
      <c r="Z108" s="5">
        <v>0</v>
      </c>
      <c r="AA108" s="5">
        <v>0</v>
      </c>
      <c r="AB108" s="72">
        <v>0</v>
      </c>
    </row>
    <row r="109" spans="1:28">
      <c r="A109" s="48" t="s">
        <v>472</v>
      </c>
      <c r="B109" s="1" t="s">
        <v>473</v>
      </c>
      <c r="C109" s="1" t="s">
        <v>474</v>
      </c>
      <c r="D109" s="1" t="s">
        <v>53</v>
      </c>
      <c r="E109" s="1">
        <v>0</v>
      </c>
      <c r="F109" s="1" t="s">
        <v>475</v>
      </c>
      <c r="G109" s="49">
        <v>0.4</v>
      </c>
      <c r="H109" s="5">
        <v>2.8915360883158687</v>
      </c>
      <c r="I109" s="5">
        <v>0.35093240921512248</v>
      </c>
      <c r="J109" s="5">
        <v>2.5406036791007462</v>
      </c>
      <c r="K109" s="5">
        <v>-14.861120566356394</v>
      </c>
      <c r="L109" s="5">
        <v>2.3500584031681906</v>
      </c>
      <c r="M109" s="73">
        <v>0.5</v>
      </c>
      <c r="N109" s="5">
        <v>0</v>
      </c>
      <c r="O109" s="5">
        <v>0.35093240921512248</v>
      </c>
      <c r="P109" s="5">
        <v>0</v>
      </c>
      <c r="Q109" s="5">
        <v>0</v>
      </c>
      <c r="R109" s="47">
        <v>0</v>
      </c>
      <c r="S109" s="5">
        <v>0</v>
      </c>
      <c r="T109" s="5">
        <v>2.5406036791007462</v>
      </c>
      <c r="U109" s="5">
        <v>0</v>
      </c>
      <c r="V109" s="5">
        <v>0</v>
      </c>
      <c r="W109" s="47">
        <v>0</v>
      </c>
      <c r="X109" s="5">
        <v>0</v>
      </c>
      <c r="Y109" s="5">
        <v>2.8915360883158687</v>
      </c>
      <c r="Z109" s="5">
        <v>0</v>
      </c>
      <c r="AA109" s="5">
        <v>0</v>
      </c>
      <c r="AB109" s="72">
        <v>0</v>
      </c>
    </row>
    <row r="110" spans="1:28">
      <c r="A110" s="48" t="s">
        <v>476</v>
      </c>
      <c r="B110" s="1" t="s">
        <v>477</v>
      </c>
      <c r="C110" s="1" t="s">
        <v>478</v>
      </c>
      <c r="D110" s="1" t="s">
        <v>53</v>
      </c>
      <c r="E110" s="1">
        <v>0</v>
      </c>
      <c r="F110" s="1" t="s">
        <v>479</v>
      </c>
      <c r="G110" s="49">
        <v>0.4</v>
      </c>
      <c r="H110" s="5">
        <v>7.9568742100885483</v>
      </c>
      <c r="I110" s="5">
        <v>2.212628070917352</v>
      </c>
      <c r="J110" s="5">
        <v>5.7442461391711968</v>
      </c>
      <c r="K110" s="5">
        <v>-7.1302839845811388</v>
      </c>
      <c r="L110" s="5">
        <v>5.3134276787333574</v>
      </c>
      <c r="M110" s="73">
        <v>0.5</v>
      </c>
      <c r="N110" s="5">
        <v>0</v>
      </c>
      <c r="O110" s="5">
        <v>2.212628070917352</v>
      </c>
      <c r="P110" s="5">
        <v>0</v>
      </c>
      <c r="Q110" s="5">
        <v>0</v>
      </c>
      <c r="R110" s="47">
        <v>0</v>
      </c>
      <c r="S110" s="5">
        <v>0</v>
      </c>
      <c r="T110" s="5">
        <v>5.7442461391711968</v>
      </c>
      <c r="U110" s="5">
        <v>0</v>
      </c>
      <c r="V110" s="5">
        <v>0</v>
      </c>
      <c r="W110" s="47">
        <v>0</v>
      </c>
      <c r="X110" s="5">
        <v>0</v>
      </c>
      <c r="Y110" s="5">
        <v>7.9568742100885483</v>
      </c>
      <c r="Z110" s="5">
        <v>0</v>
      </c>
      <c r="AA110" s="5">
        <v>0</v>
      </c>
      <c r="AB110" s="72">
        <v>0</v>
      </c>
    </row>
    <row r="111" spans="1:28">
      <c r="A111" s="48" t="s">
        <v>480</v>
      </c>
      <c r="B111" s="1" t="s">
        <v>481</v>
      </c>
      <c r="C111" s="1" t="s">
        <v>482</v>
      </c>
      <c r="D111" s="1" t="s">
        <v>53</v>
      </c>
      <c r="E111" s="1">
        <v>0</v>
      </c>
      <c r="F111" s="1" t="s">
        <v>483</v>
      </c>
      <c r="G111" s="49">
        <v>0.4</v>
      </c>
      <c r="H111" s="5">
        <v>2.9559227550906706</v>
      </c>
      <c r="I111" s="5">
        <v>0.70537662354804576</v>
      </c>
      <c r="J111" s="5">
        <v>2.2505461315426247</v>
      </c>
      <c r="K111" s="5">
        <v>-5.0707850107048644</v>
      </c>
      <c r="L111" s="5">
        <v>2.081755171676928</v>
      </c>
      <c r="M111" s="73">
        <v>0.5</v>
      </c>
      <c r="N111" s="5">
        <v>0</v>
      </c>
      <c r="O111" s="5">
        <v>0.70537662354804576</v>
      </c>
      <c r="P111" s="5">
        <v>0</v>
      </c>
      <c r="Q111" s="5">
        <v>0</v>
      </c>
      <c r="R111" s="47">
        <v>0</v>
      </c>
      <c r="S111" s="5">
        <v>0</v>
      </c>
      <c r="T111" s="5">
        <v>2.2505461315426247</v>
      </c>
      <c r="U111" s="5">
        <v>0</v>
      </c>
      <c r="V111" s="5">
        <v>0</v>
      </c>
      <c r="W111" s="47">
        <v>0</v>
      </c>
      <c r="X111" s="5">
        <v>0</v>
      </c>
      <c r="Y111" s="5">
        <v>2.9559227550906706</v>
      </c>
      <c r="Z111" s="5">
        <v>0</v>
      </c>
      <c r="AA111" s="5">
        <v>0</v>
      </c>
      <c r="AB111" s="72">
        <v>0</v>
      </c>
    </row>
    <row r="112" spans="1:28">
      <c r="A112" s="48" t="s">
        <v>484</v>
      </c>
      <c r="B112" s="1" t="s">
        <v>485</v>
      </c>
      <c r="C112" s="1" t="s">
        <v>486</v>
      </c>
      <c r="D112" s="1" t="s">
        <v>124</v>
      </c>
      <c r="E112" s="1">
        <v>0</v>
      </c>
      <c r="F112" s="1" t="s">
        <v>487</v>
      </c>
      <c r="G112" s="49">
        <v>0.49</v>
      </c>
      <c r="H112" s="5">
        <v>69.879582191874732</v>
      </c>
      <c r="I112" s="5">
        <v>20.170595490476924</v>
      </c>
      <c r="J112" s="5">
        <v>49.708986701397805</v>
      </c>
      <c r="K112" s="5">
        <v>13.450235646107648</v>
      </c>
      <c r="L112" s="5">
        <v>45.980812698792974</v>
      </c>
      <c r="M112" s="73">
        <v>0</v>
      </c>
      <c r="N112" s="5">
        <v>18.344251121907934</v>
      </c>
      <c r="O112" s="5">
        <v>1.8263443685689904</v>
      </c>
      <c r="P112" s="5">
        <v>0</v>
      </c>
      <c r="Q112" s="5">
        <v>0</v>
      </c>
      <c r="R112" s="47">
        <v>0</v>
      </c>
      <c r="S112" s="5">
        <v>40.604430437264497</v>
      </c>
      <c r="T112" s="5">
        <v>9.1045562641333078</v>
      </c>
      <c r="U112" s="5">
        <v>0</v>
      </c>
      <c r="V112" s="5">
        <v>0</v>
      </c>
      <c r="W112" s="47">
        <v>0</v>
      </c>
      <c r="X112" s="5">
        <v>58.948681559172428</v>
      </c>
      <c r="Y112" s="5">
        <v>10.930900632702299</v>
      </c>
      <c r="Z112" s="5">
        <v>0</v>
      </c>
      <c r="AA112" s="5">
        <v>0</v>
      </c>
      <c r="AB112" s="72">
        <v>0</v>
      </c>
    </row>
    <row r="113" spans="1:28">
      <c r="A113" s="48" t="s">
        <v>488</v>
      </c>
      <c r="B113" s="1" t="s">
        <v>489</v>
      </c>
      <c r="C113" s="1" t="s">
        <v>490</v>
      </c>
      <c r="D113" s="1" t="s">
        <v>53</v>
      </c>
      <c r="E113" s="1">
        <v>0</v>
      </c>
      <c r="F113" s="1" t="s">
        <v>491</v>
      </c>
      <c r="G113" s="49">
        <v>0.4</v>
      </c>
      <c r="H113" s="5">
        <v>3.8004952565935639</v>
      </c>
      <c r="I113" s="5">
        <v>0.81276867356387528</v>
      </c>
      <c r="J113" s="5">
        <v>2.9877265830296889</v>
      </c>
      <c r="K113" s="5">
        <v>-17.871348168440459</v>
      </c>
      <c r="L113" s="5">
        <v>2.7636470893024625</v>
      </c>
      <c r="M113" s="73">
        <v>0.5</v>
      </c>
      <c r="N113" s="5">
        <v>0</v>
      </c>
      <c r="O113" s="5">
        <v>0.81276867356387528</v>
      </c>
      <c r="P113" s="5">
        <v>0</v>
      </c>
      <c r="Q113" s="5">
        <v>0</v>
      </c>
      <c r="R113" s="47">
        <v>0</v>
      </c>
      <c r="S113" s="5">
        <v>0</v>
      </c>
      <c r="T113" s="5">
        <v>2.9877265830296889</v>
      </c>
      <c r="U113" s="5">
        <v>0</v>
      </c>
      <c r="V113" s="5">
        <v>0</v>
      </c>
      <c r="W113" s="47">
        <v>0</v>
      </c>
      <c r="X113" s="5">
        <v>0</v>
      </c>
      <c r="Y113" s="5">
        <v>3.8004952565935639</v>
      </c>
      <c r="Z113" s="5">
        <v>0</v>
      </c>
      <c r="AA113" s="5">
        <v>0</v>
      </c>
      <c r="AB113" s="72">
        <v>0</v>
      </c>
    </row>
    <row r="114" spans="1:28">
      <c r="A114" s="48" t="s">
        <v>495</v>
      </c>
      <c r="B114" s="1" t="s">
        <v>496</v>
      </c>
      <c r="C114" s="1" t="s">
        <v>497</v>
      </c>
      <c r="D114" s="1" t="s">
        <v>237</v>
      </c>
      <c r="E114" s="1">
        <v>0</v>
      </c>
      <c r="F114" s="1" t="s">
        <v>499</v>
      </c>
      <c r="G114" s="49">
        <v>0.09</v>
      </c>
      <c r="H114" s="5">
        <v>96.826971650444705</v>
      </c>
      <c r="I114" s="5">
        <v>26.726744525280477</v>
      </c>
      <c r="J114" s="5">
        <v>70.100227125164224</v>
      </c>
      <c r="K114" s="5">
        <v>58.638395877096016</v>
      </c>
      <c r="L114" s="5">
        <v>64.842710090776905</v>
      </c>
      <c r="M114" s="73">
        <v>0</v>
      </c>
      <c r="N114" s="5">
        <v>26.726744525280477</v>
      </c>
      <c r="O114" s="5">
        <v>0</v>
      </c>
      <c r="P114" s="5">
        <v>0</v>
      </c>
      <c r="Q114" s="5">
        <v>0</v>
      </c>
      <c r="R114" s="47">
        <v>0</v>
      </c>
      <c r="S114" s="5">
        <v>70.100227125164224</v>
      </c>
      <c r="T114" s="5">
        <v>0</v>
      </c>
      <c r="U114" s="5">
        <v>0</v>
      </c>
      <c r="V114" s="5">
        <v>0</v>
      </c>
      <c r="W114" s="47">
        <v>0</v>
      </c>
      <c r="X114" s="5">
        <v>96.826971650444705</v>
      </c>
      <c r="Y114" s="5">
        <v>0</v>
      </c>
      <c r="Z114" s="5">
        <v>0</v>
      </c>
      <c r="AA114" s="5">
        <v>0</v>
      </c>
      <c r="AB114" s="72">
        <v>0</v>
      </c>
    </row>
    <row r="115" spans="1:28">
      <c r="A115" s="48" t="s">
        <v>500</v>
      </c>
      <c r="B115" s="1" t="s">
        <v>501</v>
      </c>
      <c r="C115" s="1" t="s">
        <v>502</v>
      </c>
      <c r="D115" s="1" t="s">
        <v>79</v>
      </c>
      <c r="E115" s="1">
        <v>0</v>
      </c>
      <c r="F115" s="1" t="s">
        <v>503</v>
      </c>
      <c r="G115" s="49">
        <v>0.01</v>
      </c>
      <c r="H115" s="5">
        <v>11.774040926698019</v>
      </c>
      <c r="I115" s="5">
        <v>4.5238750212230867</v>
      </c>
      <c r="J115" s="5">
        <v>7.2501659054749323</v>
      </c>
      <c r="K115" s="5">
        <v>4.8208729532774974</v>
      </c>
      <c r="L115" s="5">
        <v>6.706403462564313</v>
      </c>
      <c r="M115" s="73">
        <v>0</v>
      </c>
      <c r="N115" s="5">
        <v>0</v>
      </c>
      <c r="O115" s="5">
        <v>0</v>
      </c>
      <c r="P115" s="5">
        <v>4.5238750212230867</v>
      </c>
      <c r="Q115" s="5">
        <v>0</v>
      </c>
      <c r="R115" s="47">
        <v>0</v>
      </c>
      <c r="S115" s="5">
        <v>0</v>
      </c>
      <c r="T115" s="5">
        <v>0</v>
      </c>
      <c r="U115" s="5">
        <v>7.2501659054749323</v>
      </c>
      <c r="V115" s="5">
        <v>0</v>
      </c>
      <c r="W115" s="47">
        <v>0</v>
      </c>
      <c r="X115" s="5">
        <v>0</v>
      </c>
      <c r="Y115" s="5">
        <v>0</v>
      </c>
      <c r="Z115" s="5">
        <v>11.774040926698019</v>
      </c>
      <c r="AA115" s="5">
        <v>0</v>
      </c>
      <c r="AB115" s="72">
        <v>0</v>
      </c>
    </row>
    <row r="116" spans="1:28">
      <c r="A116" s="48" t="s">
        <v>504</v>
      </c>
      <c r="B116" s="1" t="s">
        <v>505</v>
      </c>
      <c r="C116" s="1" t="s">
        <v>506</v>
      </c>
      <c r="D116" s="1" t="s">
        <v>53</v>
      </c>
      <c r="E116" s="1">
        <v>0</v>
      </c>
      <c r="F116" s="1" t="s">
        <v>507</v>
      </c>
      <c r="G116" s="49">
        <v>0.4</v>
      </c>
      <c r="H116" s="5">
        <v>4.3547051537229944</v>
      </c>
      <c r="I116" s="5">
        <v>0.94404658844284717</v>
      </c>
      <c r="J116" s="5">
        <v>3.4106585652801473</v>
      </c>
      <c r="K116" s="5">
        <v>-10.33006033555584</v>
      </c>
      <c r="L116" s="5">
        <v>3.1548591728841364</v>
      </c>
      <c r="M116" s="73">
        <v>0.5</v>
      </c>
      <c r="N116" s="5">
        <v>0</v>
      </c>
      <c r="O116" s="5">
        <v>0.94404658844284717</v>
      </c>
      <c r="P116" s="5">
        <v>0</v>
      </c>
      <c r="Q116" s="5">
        <v>0</v>
      </c>
      <c r="R116" s="47">
        <v>0</v>
      </c>
      <c r="S116" s="5">
        <v>0</v>
      </c>
      <c r="T116" s="5">
        <v>3.4106585652801473</v>
      </c>
      <c r="U116" s="5">
        <v>0</v>
      </c>
      <c r="V116" s="5">
        <v>0</v>
      </c>
      <c r="W116" s="47">
        <v>0</v>
      </c>
      <c r="X116" s="5">
        <v>0</v>
      </c>
      <c r="Y116" s="5">
        <v>4.3547051537229944</v>
      </c>
      <c r="Z116" s="5">
        <v>0</v>
      </c>
      <c r="AA116" s="5">
        <v>0</v>
      </c>
      <c r="AB116" s="72">
        <v>0</v>
      </c>
    </row>
    <row r="117" spans="1:28">
      <c r="A117" s="48" t="s">
        <v>508</v>
      </c>
      <c r="B117" s="1" t="s">
        <v>509</v>
      </c>
      <c r="C117" s="1" t="s">
        <v>510</v>
      </c>
      <c r="D117" s="1" t="s">
        <v>53</v>
      </c>
      <c r="E117" s="1">
        <v>0</v>
      </c>
      <c r="F117" s="1" t="s">
        <v>511</v>
      </c>
      <c r="G117" s="49">
        <v>0.4</v>
      </c>
      <c r="H117" s="5">
        <v>3.0163622429586683</v>
      </c>
      <c r="I117" s="5">
        <v>0.60361046136224827</v>
      </c>
      <c r="J117" s="5">
        <v>2.4127517815964201</v>
      </c>
      <c r="K117" s="5">
        <v>-18.760321098640809</v>
      </c>
      <c r="L117" s="5">
        <v>2.2317953979766889</v>
      </c>
      <c r="M117" s="73">
        <v>0.5</v>
      </c>
      <c r="N117" s="5">
        <v>0</v>
      </c>
      <c r="O117" s="5">
        <v>0.60361046136224827</v>
      </c>
      <c r="P117" s="5">
        <v>0</v>
      </c>
      <c r="Q117" s="5">
        <v>0</v>
      </c>
      <c r="R117" s="47">
        <v>0</v>
      </c>
      <c r="S117" s="5">
        <v>0</v>
      </c>
      <c r="T117" s="5">
        <v>2.4127517815964201</v>
      </c>
      <c r="U117" s="5">
        <v>0</v>
      </c>
      <c r="V117" s="5">
        <v>0</v>
      </c>
      <c r="W117" s="47">
        <v>0</v>
      </c>
      <c r="X117" s="5">
        <v>0</v>
      </c>
      <c r="Y117" s="5">
        <v>3.0163622429586683</v>
      </c>
      <c r="Z117" s="5">
        <v>0</v>
      </c>
      <c r="AA117" s="5">
        <v>0</v>
      </c>
      <c r="AB117" s="72">
        <v>0</v>
      </c>
    </row>
    <row r="118" spans="1:28">
      <c r="A118" s="48" t="s">
        <v>512</v>
      </c>
      <c r="B118" s="1" t="s">
        <v>513</v>
      </c>
      <c r="C118" s="1" t="s">
        <v>514</v>
      </c>
      <c r="D118" s="1" t="s">
        <v>53</v>
      </c>
      <c r="E118" s="1">
        <v>0</v>
      </c>
      <c r="F118" s="1" t="s">
        <v>515</v>
      </c>
      <c r="G118" s="49">
        <v>0.4</v>
      </c>
      <c r="H118" s="5">
        <v>1.9260985088335787</v>
      </c>
      <c r="I118" s="5">
        <v>0.32391793861669488</v>
      </c>
      <c r="J118" s="5">
        <v>1.6021805702168839</v>
      </c>
      <c r="K118" s="5">
        <v>-6.3776207800896101</v>
      </c>
      <c r="L118" s="5">
        <v>1.4820170274506177</v>
      </c>
      <c r="M118" s="73">
        <v>0.5</v>
      </c>
      <c r="N118" s="5">
        <v>0</v>
      </c>
      <c r="O118" s="5">
        <v>0.32391793861669488</v>
      </c>
      <c r="P118" s="5">
        <v>0</v>
      </c>
      <c r="Q118" s="5">
        <v>0</v>
      </c>
      <c r="R118" s="47">
        <v>0</v>
      </c>
      <c r="S118" s="5">
        <v>0</v>
      </c>
      <c r="T118" s="5">
        <v>1.6021805702168839</v>
      </c>
      <c r="U118" s="5">
        <v>0</v>
      </c>
      <c r="V118" s="5">
        <v>0</v>
      </c>
      <c r="W118" s="47">
        <v>0</v>
      </c>
      <c r="X118" s="5">
        <v>0</v>
      </c>
      <c r="Y118" s="5">
        <v>1.9260985088335787</v>
      </c>
      <c r="Z118" s="5">
        <v>0</v>
      </c>
      <c r="AA118" s="5">
        <v>0</v>
      </c>
      <c r="AB118" s="72">
        <v>0</v>
      </c>
    </row>
    <row r="119" spans="1:28">
      <c r="A119" s="48" t="s">
        <v>516</v>
      </c>
      <c r="B119" s="1" t="s">
        <v>517</v>
      </c>
      <c r="C119" s="1" t="s">
        <v>518</v>
      </c>
      <c r="D119" s="1" t="s">
        <v>53</v>
      </c>
      <c r="E119" s="1">
        <v>0</v>
      </c>
      <c r="F119" s="1" t="s">
        <v>519</v>
      </c>
      <c r="G119" s="49">
        <v>0.4</v>
      </c>
      <c r="H119" s="5">
        <v>2.1743577067252313</v>
      </c>
      <c r="I119" s="5">
        <v>0</v>
      </c>
      <c r="J119" s="5">
        <v>2.1743577067252313</v>
      </c>
      <c r="K119" s="5">
        <v>-21.944153031584317</v>
      </c>
      <c r="L119" s="5">
        <v>2.0112808787208389</v>
      </c>
      <c r="M119" s="73">
        <v>0.5</v>
      </c>
      <c r="N119" s="5">
        <v>0</v>
      </c>
      <c r="O119" s="5">
        <v>0</v>
      </c>
      <c r="P119" s="5">
        <v>0</v>
      </c>
      <c r="Q119" s="5">
        <v>0</v>
      </c>
      <c r="R119" s="47">
        <v>0</v>
      </c>
      <c r="S119" s="5">
        <v>0</v>
      </c>
      <c r="T119" s="5">
        <v>2.1743577067252313</v>
      </c>
      <c r="U119" s="5">
        <v>0</v>
      </c>
      <c r="V119" s="5">
        <v>0</v>
      </c>
      <c r="W119" s="47">
        <v>0</v>
      </c>
      <c r="X119" s="5">
        <v>0</v>
      </c>
      <c r="Y119" s="5">
        <v>2.1743577067252313</v>
      </c>
      <c r="Z119" s="5">
        <v>0</v>
      </c>
      <c r="AA119" s="5">
        <v>0</v>
      </c>
      <c r="AB119" s="72">
        <v>0</v>
      </c>
    </row>
    <row r="120" spans="1:28">
      <c r="A120" s="48" t="s">
        <v>520</v>
      </c>
      <c r="B120" s="1" t="s">
        <v>521</v>
      </c>
      <c r="C120" s="1" t="s">
        <v>522</v>
      </c>
      <c r="D120" s="1" t="s">
        <v>93</v>
      </c>
      <c r="E120" s="1">
        <v>0</v>
      </c>
      <c r="F120" s="1" t="s">
        <v>523</v>
      </c>
      <c r="G120" s="49">
        <v>0.3</v>
      </c>
      <c r="H120" s="5">
        <v>103.30929743987619</v>
      </c>
      <c r="I120" s="5">
        <v>34.049821983161927</v>
      </c>
      <c r="J120" s="5">
        <v>69.259475456714256</v>
      </c>
      <c r="K120" s="5">
        <v>36.878617248093484</v>
      </c>
      <c r="L120" s="5">
        <v>64.065014797460691</v>
      </c>
      <c r="M120" s="73">
        <v>0</v>
      </c>
      <c r="N120" s="5">
        <v>29.509270258124157</v>
      </c>
      <c r="O120" s="5">
        <v>4.5405517250377718</v>
      </c>
      <c r="P120" s="5">
        <v>0</v>
      </c>
      <c r="Q120" s="5">
        <v>0</v>
      </c>
      <c r="R120" s="47">
        <v>0</v>
      </c>
      <c r="S120" s="5">
        <v>55.569076025731491</v>
      </c>
      <c r="T120" s="5">
        <v>13.690399430982765</v>
      </c>
      <c r="U120" s="5">
        <v>0</v>
      </c>
      <c r="V120" s="5">
        <v>0</v>
      </c>
      <c r="W120" s="47">
        <v>0</v>
      </c>
      <c r="X120" s="5">
        <v>85.078346283855652</v>
      </c>
      <c r="Y120" s="5">
        <v>18.230951156020538</v>
      </c>
      <c r="Z120" s="5">
        <v>0</v>
      </c>
      <c r="AA120" s="5">
        <v>0</v>
      </c>
      <c r="AB120" s="72">
        <v>0</v>
      </c>
    </row>
    <row r="121" spans="1:28">
      <c r="A121" s="48" t="s">
        <v>524</v>
      </c>
      <c r="B121" s="1" t="s">
        <v>525</v>
      </c>
      <c r="C121" s="1" t="s">
        <v>526</v>
      </c>
      <c r="D121" s="1" t="s">
        <v>53</v>
      </c>
      <c r="E121" s="1">
        <v>0</v>
      </c>
      <c r="F121" s="1" t="s">
        <v>527</v>
      </c>
      <c r="G121" s="49">
        <v>0.4</v>
      </c>
      <c r="H121" s="5">
        <v>3.8538992352385035</v>
      </c>
      <c r="I121" s="5">
        <v>0.7438662956768749</v>
      </c>
      <c r="J121" s="5">
        <v>3.1100329395616284</v>
      </c>
      <c r="K121" s="5">
        <v>-10.185639622063144</v>
      </c>
      <c r="L121" s="5">
        <v>2.8767804690945065</v>
      </c>
      <c r="M121" s="73">
        <v>0.5</v>
      </c>
      <c r="N121" s="5">
        <v>0</v>
      </c>
      <c r="O121" s="5">
        <v>0.7438662956768749</v>
      </c>
      <c r="P121" s="5">
        <v>0</v>
      </c>
      <c r="Q121" s="5">
        <v>0</v>
      </c>
      <c r="R121" s="47">
        <v>0</v>
      </c>
      <c r="S121" s="5">
        <v>0</v>
      </c>
      <c r="T121" s="5">
        <v>3.1100329395616284</v>
      </c>
      <c r="U121" s="5">
        <v>0</v>
      </c>
      <c r="V121" s="5">
        <v>0</v>
      </c>
      <c r="W121" s="47">
        <v>0</v>
      </c>
      <c r="X121" s="5">
        <v>0</v>
      </c>
      <c r="Y121" s="5">
        <v>3.8538992352385035</v>
      </c>
      <c r="Z121" s="5">
        <v>0</v>
      </c>
      <c r="AA121" s="5">
        <v>0</v>
      </c>
      <c r="AB121" s="72">
        <v>0</v>
      </c>
    </row>
    <row r="122" spans="1:28">
      <c r="A122" s="48" t="s">
        <v>528</v>
      </c>
      <c r="B122" s="1" t="s">
        <v>529</v>
      </c>
      <c r="C122" s="1" t="s">
        <v>530</v>
      </c>
      <c r="D122" s="1" t="s">
        <v>53</v>
      </c>
      <c r="E122" s="1">
        <v>0</v>
      </c>
      <c r="F122" s="1" t="s">
        <v>531</v>
      </c>
      <c r="G122" s="49">
        <v>0.4</v>
      </c>
      <c r="H122" s="5">
        <v>1.3258309192474136</v>
      </c>
      <c r="I122" s="5">
        <v>0</v>
      </c>
      <c r="J122" s="5">
        <v>1.3258309192474136</v>
      </c>
      <c r="K122" s="5">
        <v>-8.4309805028383007</v>
      </c>
      <c r="L122" s="5">
        <v>1.2263936003038576</v>
      </c>
      <c r="M122" s="73">
        <v>0.5</v>
      </c>
      <c r="N122" s="5">
        <v>0</v>
      </c>
      <c r="O122" s="5">
        <v>0</v>
      </c>
      <c r="P122" s="5">
        <v>0</v>
      </c>
      <c r="Q122" s="5">
        <v>0</v>
      </c>
      <c r="R122" s="47">
        <v>0</v>
      </c>
      <c r="S122" s="5">
        <v>0</v>
      </c>
      <c r="T122" s="5">
        <v>1.3258309192474136</v>
      </c>
      <c r="U122" s="5">
        <v>0</v>
      </c>
      <c r="V122" s="5">
        <v>0</v>
      </c>
      <c r="W122" s="47">
        <v>0</v>
      </c>
      <c r="X122" s="5">
        <v>0</v>
      </c>
      <c r="Y122" s="5">
        <v>1.3258309192474136</v>
      </c>
      <c r="Z122" s="5">
        <v>0</v>
      </c>
      <c r="AA122" s="5">
        <v>0</v>
      </c>
      <c r="AB122" s="72">
        <v>0</v>
      </c>
    </row>
    <row r="123" spans="1:28">
      <c r="A123" s="48" t="s">
        <v>532</v>
      </c>
      <c r="B123" s="1" t="s">
        <v>533</v>
      </c>
      <c r="C123" s="1" t="s">
        <v>534</v>
      </c>
      <c r="D123" s="1" t="s">
        <v>53</v>
      </c>
      <c r="E123" s="1">
        <v>0</v>
      </c>
      <c r="F123" s="1" t="s">
        <v>535</v>
      </c>
      <c r="G123" s="49">
        <v>0.4</v>
      </c>
      <c r="H123" s="5">
        <v>4.0763118112204069</v>
      </c>
      <c r="I123" s="5">
        <v>0.97202357586962074</v>
      </c>
      <c r="J123" s="5">
        <v>3.1042882353507859</v>
      </c>
      <c r="K123" s="5">
        <v>-5.9478596950670157</v>
      </c>
      <c r="L123" s="5">
        <v>2.8714666176994772</v>
      </c>
      <c r="M123" s="73">
        <v>0.5</v>
      </c>
      <c r="N123" s="5">
        <v>0</v>
      </c>
      <c r="O123" s="5">
        <v>0.97202357586962074</v>
      </c>
      <c r="P123" s="5">
        <v>0</v>
      </c>
      <c r="Q123" s="5">
        <v>0</v>
      </c>
      <c r="R123" s="47">
        <v>0</v>
      </c>
      <c r="S123" s="5">
        <v>0</v>
      </c>
      <c r="T123" s="5">
        <v>3.1042882353507859</v>
      </c>
      <c r="U123" s="5">
        <v>0</v>
      </c>
      <c r="V123" s="5">
        <v>0</v>
      </c>
      <c r="W123" s="47">
        <v>0</v>
      </c>
      <c r="X123" s="5">
        <v>0</v>
      </c>
      <c r="Y123" s="5">
        <v>4.0763118112204069</v>
      </c>
      <c r="Z123" s="5">
        <v>0</v>
      </c>
      <c r="AA123" s="5">
        <v>0</v>
      </c>
      <c r="AB123" s="72">
        <v>0</v>
      </c>
    </row>
    <row r="124" spans="1:28">
      <c r="A124" s="48" t="s">
        <v>536</v>
      </c>
      <c r="B124" s="1" t="s">
        <v>537</v>
      </c>
      <c r="C124" s="1" t="s">
        <v>538</v>
      </c>
      <c r="D124" s="1" t="s">
        <v>237</v>
      </c>
      <c r="E124" s="1">
        <v>0</v>
      </c>
      <c r="F124" s="1" t="s">
        <v>539</v>
      </c>
      <c r="G124" s="49">
        <v>0.09</v>
      </c>
      <c r="H124" s="5">
        <v>238.8305562634651</v>
      </c>
      <c r="I124" s="5">
        <v>73.875658997742775</v>
      </c>
      <c r="J124" s="5">
        <v>164.95489726572231</v>
      </c>
      <c r="K124" s="5">
        <v>124.00585623059651</v>
      </c>
      <c r="L124" s="5">
        <v>152.58327997079314</v>
      </c>
      <c r="M124" s="73">
        <v>0</v>
      </c>
      <c r="N124" s="5">
        <v>73.875658997742775</v>
      </c>
      <c r="O124" s="5">
        <v>0</v>
      </c>
      <c r="P124" s="5">
        <v>0</v>
      </c>
      <c r="Q124" s="5">
        <v>0</v>
      </c>
      <c r="R124" s="47">
        <v>0</v>
      </c>
      <c r="S124" s="5">
        <v>164.95489726572231</v>
      </c>
      <c r="T124" s="5">
        <v>0</v>
      </c>
      <c r="U124" s="5">
        <v>0</v>
      </c>
      <c r="V124" s="5">
        <v>0</v>
      </c>
      <c r="W124" s="47">
        <v>0</v>
      </c>
      <c r="X124" s="5">
        <v>238.8305562634651</v>
      </c>
      <c r="Y124" s="5">
        <v>0</v>
      </c>
      <c r="Z124" s="5">
        <v>0</v>
      </c>
      <c r="AA124" s="5">
        <v>0</v>
      </c>
      <c r="AB124" s="72">
        <v>0</v>
      </c>
    </row>
    <row r="125" spans="1:28">
      <c r="A125" s="48" t="s">
        <v>540</v>
      </c>
      <c r="B125" s="1" t="s">
        <v>541</v>
      </c>
      <c r="C125" s="1" t="s">
        <v>542</v>
      </c>
      <c r="D125" s="1" t="s">
        <v>79</v>
      </c>
      <c r="E125" s="1">
        <v>0</v>
      </c>
      <c r="F125" s="1" t="s">
        <v>543</v>
      </c>
      <c r="G125" s="49">
        <v>0.01</v>
      </c>
      <c r="H125" s="5">
        <v>26.460091476431469</v>
      </c>
      <c r="I125" s="5">
        <v>11.033340403166383</v>
      </c>
      <c r="J125" s="5">
        <v>15.426751073265086</v>
      </c>
      <c r="K125" s="5">
        <v>9.4230522344896013</v>
      </c>
      <c r="L125" s="5">
        <v>14.269744742770206</v>
      </c>
      <c r="M125" s="73">
        <v>0</v>
      </c>
      <c r="N125" s="5">
        <v>0</v>
      </c>
      <c r="O125" s="5">
        <v>0</v>
      </c>
      <c r="P125" s="5">
        <v>11.033340403166383</v>
      </c>
      <c r="Q125" s="5">
        <v>0</v>
      </c>
      <c r="R125" s="47">
        <v>0</v>
      </c>
      <c r="S125" s="5">
        <v>0</v>
      </c>
      <c r="T125" s="5">
        <v>0</v>
      </c>
      <c r="U125" s="5">
        <v>15.426751073265086</v>
      </c>
      <c r="V125" s="5">
        <v>0</v>
      </c>
      <c r="W125" s="47">
        <v>0</v>
      </c>
      <c r="X125" s="5">
        <v>0</v>
      </c>
      <c r="Y125" s="5">
        <v>0</v>
      </c>
      <c r="Z125" s="5">
        <v>26.460091476431469</v>
      </c>
      <c r="AA125" s="5">
        <v>0</v>
      </c>
      <c r="AB125" s="72">
        <v>0</v>
      </c>
    </row>
    <row r="126" spans="1:28">
      <c r="A126" s="48" t="s">
        <v>544</v>
      </c>
      <c r="B126" s="1" t="s">
        <v>545</v>
      </c>
      <c r="C126" s="1" t="s">
        <v>546</v>
      </c>
      <c r="D126" s="1" t="s">
        <v>53</v>
      </c>
      <c r="E126" s="1">
        <v>0</v>
      </c>
      <c r="F126" s="1" t="s">
        <v>547</v>
      </c>
      <c r="G126" s="49">
        <v>0.4</v>
      </c>
      <c r="H126" s="5">
        <v>5.1765561508134663</v>
      </c>
      <c r="I126" s="5">
        <v>1.3196522277967129</v>
      </c>
      <c r="J126" s="5">
        <v>3.8569039230167532</v>
      </c>
      <c r="K126" s="5">
        <v>-24.159078565924368</v>
      </c>
      <c r="L126" s="5">
        <v>3.5676361287904967</v>
      </c>
      <c r="M126" s="73">
        <v>0.5</v>
      </c>
      <c r="N126" s="5">
        <v>0</v>
      </c>
      <c r="O126" s="5">
        <v>1.3196522277967129</v>
      </c>
      <c r="P126" s="5">
        <v>0</v>
      </c>
      <c r="Q126" s="5">
        <v>0</v>
      </c>
      <c r="R126" s="47">
        <v>0</v>
      </c>
      <c r="S126" s="5">
        <v>0</v>
      </c>
      <c r="T126" s="5">
        <v>3.8569039230167532</v>
      </c>
      <c r="U126" s="5">
        <v>0</v>
      </c>
      <c r="V126" s="5">
        <v>0</v>
      </c>
      <c r="W126" s="47">
        <v>0</v>
      </c>
      <c r="X126" s="5">
        <v>0</v>
      </c>
      <c r="Y126" s="5">
        <v>5.1765561508134663</v>
      </c>
      <c r="Z126" s="5">
        <v>0</v>
      </c>
      <c r="AA126" s="5">
        <v>0</v>
      </c>
      <c r="AB126" s="72">
        <v>0</v>
      </c>
    </row>
    <row r="127" spans="1:28">
      <c r="A127" s="48" t="s">
        <v>548</v>
      </c>
      <c r="B127" s="1" t="s">
        <v>549</v>
      </c>
      <c r="C127" s="1" t="s">
        <v>550</v>
      </c>
      <c r="D127" s="1" t="s">
        <v>53</v>
      </c>
      <c r="E127" s="1">
        <v>0</v>
      </c>
      <c r="F127" s="1" t="s">
        <v>551</v>
      </c>
      <c r="G127" s="49">
        <v>0.4</v>
      </c>
      <c r="H127" s="5">
        <v>2.0893425973920503</v>
      </c>
      <c r="I127" s="5">
        <v>0.28827427485140694</v>
      </c>
      <c r="J127" s="5">
        <v>1.8010683225406432</v>
      </c>
      <c r="K127" s="5">
        <v>-14.030474508373587</v>
      </c>
      <c r="L127" s="5">
        <v>1.665988198350095</v>
      </c>
      <c r="M127" s="73">
        <v>0.5</v>
      </c>
      <c r="N127" s="5">
        <v>0</v>
      </c>
      <c r="O127" s="5">
        <v>0.28827427485140694</v>
      </c>
      <c r="P127" s="5">
        <v>0</v>
      </c>
      <c r="Q127" s="5">
        <v>0</v>
      </c>
      <c r="R127" s="47">
        <v>0</v>
      </c>
      <c r="S127" s="5">
        <v>0</v>
      </c>
      <c r="T127" s="5">
        <v>1.8010683225406432</v>
      </c>
      <c r="U127" s="5">
        <v>0</v>
      </c>
      <c r="V127" s="5">
        <v>0</v>
      </c>
      <c r="W127" s="47">
        <v>0</v>
      </c>
      <c r="X127" s="5">
        <v>0</v>
      </c>
      <c r="Y127" s="5">
        <v>2.0893425973920503</v>
      </c>
      <c r="Z127" s="5">
        <v>0</v>
      </c>
      <c r="AA127" s="5">
        <v>0</v>
      </c>
      <c r="AB127" s="72">
        <v>0</v>
      </c>
    </row>
    <row r="128" spans="1:28">
      <c r="A128" s="48" t="s">
        <v>552</v>
      </c>
      <c r="B128" s="1" t="s">
        <v>553</v>
      </c>
      <c r="C128" s="1" t="s">
        <v>554</v>
      </c>
      <c r="D128" s="1" t="s">
        <v>53</v>
      </c>
      <c r="E128" s="1">
        <v>0</v>
      </c>
      <c r="F128" s="1" t="s">
        <v>555</v>
      </c>
      <c r="G128" s="49">
        <v>0.4</v>
      </c>
      <c r="H128" s="5">
        <v>4.3820226453851348</v>
      </c>
      <c r="I128" s="5">
        <v>0.92495827240118755</v>
      </c>
      <c r="J128" s="5">
        <v>3.4570643729839468</v>
      </c>
      <c r="K128" s="5">
        <v>-5.6488998456954249</v>
      </c>
      <c r="L128" s="5">
        <v>3.1977845450101507</v>
      </c>
      <c r="M128" s="73">
        <v>0.5</v>
      </c>
      <c r="N128" s="5">
        <v>0</v>
      </c>
      <c r="O128" s="5">
        <v>0.92495827240118755</v>
      </c>
      <c r="P128" s="5">
        <v>0</v>
      </c>
      <c r="Q128" s="5">
        <v>0</v>
      </c>
      <c r="R128" s="47">
        <v>0</v>
      </c>
      <c r="S128" s="5">
        <v>0</v>
      </c>
      <c r="T128" s="5">
        <v>3.4570643729839468</v>
      </c>
      <c r="U128" s="5">
        <v>0</v>
      </c>
      <c r="V128" s="5">
        <v>0</v>
      </c>
      <c r="W128" s="47">
        <v>0</v>
      </c>
      <c r="X128" s="5">
        <v>0</v>
      </c>
      <c r="Y128" s="5">
        <v>4.3820226453851348</v>
      </c>
      <c r="Z128" s="5">
        <v>0</v>
      </c>
      <c r="AA128" s="5">
        <v>0</v>
      </c>
      <c r="AB128" s="72">
        <v>0</v>
      </c>
    </row>
    <row r="129" spans="1:28">
      <c r="A129" s="48" t="s">
        <v>1673</v>
      </c>
      <c r="B129" s="1" t="s">
        <v>1674</v>
      </c>
      <c r="C129" s="1" t="s">
        <v>1487</v>
      </c>
      <c r="D129" s="1" t="s">
        <v>53</v>
      </c>
      <c r="E129" s="1">
        <v>0</v>
      </c>
      <c r="F129" s="1" t="s">
        <v>1675</v>
      </c>
      <c r="G129" s="49">
        <v>0.4</v>
      </c>
      <c r="H129" s="5">
        <v>2.5326976110186727</v>
      </c>
      <c r="I129" s="5">
        <v>0.66113247753797566</v>
      </c>
      <c r="J129" s="5">
        <v>1.8715651334806973</v>
      </c>
      <c r="K129" s="5">
        <v>-7.3409916064666749</v>
      </c>
      <c r="L129" s="5">
        <v>1.731197748469645</v>
      </c>
      <c r="M129" s="73">
        <v>0.5</v>
      </c>
      <c r="N129" s="5">
        <v>0</v>
      </c>
      <c r="O129" s="5">
        <v>0.66113247753797566</v>
      </c>
      <c r="P129" s="5">
        <v>0</v>
      </c>
      <c r="Q129" s="5">
        <v>0</v>
      </c>
      <c r="R129" s="47">
        <v>0</v>
      </c>
      <c r="S129" s="5">
        <v>0</v>
      </c>
      <c r="T129" s="5">
        <v>1.8715651334806973</v>
      </c>
      <c r="U129" s="5">
        <v>0</v>
      </c>
      <c r="V129" s="5">
        <v>0</v>
      </c>
      <c r="W129" s="47">
        <v>0</v>
      </c>
      <c r="X129" s="5">
        <v>0</v>
      </c>
      <c r="Y129" s="5">
        <v>2.5326976110186727</v>
      </c>
      <c r="Z129" s="5">
        <v>0</v>
      </c>
      <c r="AA129" s="5">
        <v>0</v>
      </c>
      <c r="AB129" s="72">
        <v>0</v>
      </c>
    </row>
    <row r="130" spans="1:28">
      <c r="A130" s="48" t="s">
        <v>556</v>
      </c>
      <c r="B130" s="1" t="s">
        <v>557</v>
      </c>
      <c r="C130" s="1" t="s">
        <v>558</v>
      </c>
      <c r="D130" s="1" t="s">
        <v>53</v>
      </c>
      <c r="E130" s="1">
        <v>0</v>
      </c>
      <c r="F130" s="1" t="s">
        <v>559</v>
      </c>
      <c r="G130" s="49">
        <v>0.4</v>
      </c>
      <c r="H130" s="5">
        <v>3.1421663098324002</v>
      </c>
      <c r="I130" s="5">
        <v>0.72141974793726393</v>
      </c>
      <c r="J130" s="5">
        <v>2.420746561895136</v>
      </c>
      <c r="K130" s="5">
        <v>-2.4443785767397728</v>
      </c>
      <c r="L130" s="5">
        <v>2.239190569753001</v>
      </c>
      <c r="M130" s="73">
        <v>0.5</v>
      </c>
      <c r="N130" s="5">
        <v>0</v>
      </c>
      <c r="O130" s="5">
        <v>0.72141974793726393</v>
      </c>
      <c r="P130" s="5">
        <v>0</v>
      </c>
      <c r="Q130" s="5">
        <v>0</v>
      </c>
      <c r="R130" s="47">
        <v>0</v>
      </c>
      <c r="S130" s="5">
        <v>0</v>
      </c>
      <c r="T130" s="5">
        <v>2.420746561895136</v>
      </c>
      <c r="U130" s="5">
        <v>0</v>
      </c>
      <c r="V130" s="5">
        <v>0</v>
      </c>
      <c r="W130" s="47">
        <v>0</v>
      </c>
      <c r="X130" s="5">
        <v>0</v>
      </c>
      <c r="Y130" s="5">
        <v>3.1421663098324002</v>
      </c>
      <c r="Z130" s="5">
        <v>0</v>
      </c>
      <c r="AA130" s="5">
        <v>0</v>
      </c>
      <c r="AB130" s="72">
        <v>0</v>
      </c>
    </row>
    <row r="131" spans="1:28">
      <c r="A131" s="48" t="s">
        <v>560</v>
      </c>
      <c r="B131" s="1" t="s">
        <v>561</v>
      </c>
      <c r="C131" s="1" t="s">
        <v>562</v>
      </c>
      <c r="D131" s="1" t="s">
        <v>53</v>
      </c>
      <c r="E131" s="1">
        <v>0</v>
      </c>
      <c r="F131" s="1" t="s">
        <v>563</v>
      </c>
      <c r="G131" s="49">
        <v>0.4</v>
      </c>
      <c r="H131" s="5">
        <v>2.1609634492065668</v>
      </c>
      <c r="I131" s="5">
        <v>0.35362475504610313</v>
      </c>
      <c r="J131" s="5">
        <v>1.8073386941604637</v>
      </c>
      <c r="K131" s="5">
        <v>-7.6836528011200462</v>
      </c>
      <c r="L131" s="5">
        <v>1.6717882920984291</v>
      </c>
      <c r="M131" s="73">
        <v>0.5</v>
      </c>
      <c r="N131" s="5">
        <v>0</v>
      </c>
      <c r="O131" s="5">
        <v>0.35362475504610313</v>
      </c>
      <c r="P131" s="5">
        <v>0</v>
      </c>
      <c r="Q131" s="5">
        <v>0</v>
      </c>
      <c r="R131" s="47">
        <v>0</v>
      </c>
      <c r="S131" s="5">
        <v>0</v>
      </c>
      <c r="T131" s="5">
        <v>1.8073386941604637</v>
      </c>
      <c r="U131" s="5">
        <v>0</v>
      </c>
      <c r="V131" s="5">
        <v>0</v>
      </c>
      <c r="W131" s="47">
        <v>0</v>
      </c>
      <c r="X131" s="5">
        <v>0</v>
      </c>
      <c r="Y131" s="5">
        <v>2.1609634492065668</v>
      </c>
      <c r="Z131" s="5">
        <v>0</v>
      </c>
      <c r="AA131" s="5">
        <v>0</v>
      </c>
      <c r="AB131" s="72">
        <v>0</v>
      </c>
    </row>
    <row r="132" spans="1:28">
      <c r="A132" s="48" t="s">
        <v>564</v>
      </c>
      <c r="B132" s="1" t="s">
        <v>565</v>
      </c>
      <c r="C132" s="1" t="s">
        <v>566</v>
      </c>
      <c r="D132" s="1" t="s">
        <v>103</v>
      </c>
      <c r="E132" s="1">
        <v>0</v>
      </c>
      <c r="F132" s="1" t="s">
        <v>567</v>
      </c>
      <c r="G132" s="49">
        <v>0.49</v>
      </c>
      <c r="H132" s="5">
        <v>82.385887026999299</v>
      </c>
      <c r="I132" s="5">
        <v>27.783274854869173</v>
      </c>
      <c r="J132" s="5">
        <v>54.602612172130122</v>
      </c>
      <c r="K132" s="5">
        <v>13.93623089102992</v>
      </c>
      <c r="L132" s="5">
        <v>50.507416259220363</v>
      </c>
      <c r="M132" s="73">
        <v>0</v>
      </c>
      <c r="N132" s="5">
        <v>25.390816441490941</v>
      </c>
      <c r="O132" s="5">
        <v>2.392458413378233</v>
      </c>
      <c r="P132" s="5">
        <v>0</v>
      </c>
      <c r="Q132" s="5">
        <v>0</v>
      </c>
      <c r="R132" s="47">
        <v>0</v>
      </c>
      <c r="S132" s="5">
        <v>47.049662922328693</v>
      </c>
      <c r="T132" s="5">
        <v>7.5529492498014266</v>
      </c>
      <c r="U132" s="5">
        <v>0</v>
      </c>
      <c r="V132" s="5">
        <v>0</v>
      </c>
      <c r="W132" s="47">
        <v>0</v>
      </c>
      <c r="X132" s="5">
        <v>72.440479363819634</v>
      </c>
      <c r="Y132" s="5">
        <v>9.94540766317966</v>
      </c>
      <c r="Z132" s="5">
        <v>0</v>
      </c>
      <c r="AA132" s="5">
        <v>0</v>
      </c>
      <c r="AB132" s="72">
        <v>0</v>
      </c>
    </row>
    <row r="133" spans="1:28">
      <c r="A133" s="48" t="s">
        <v>568</v>
      </c>
      <c r="B133" s="1" t="s">
        <v>569</v>
      </c>
      <c r="C133" s="1" t="s">
        <v>570</v>
      </c>
      <c r="D133" s="1" t="s">
        <v>53</v>
      </c>
      <c r="E133" s="1">
        <v>0</v>
      </c>
      <c r="F133" s="1" t="s">
        <v>571</v>
      </c>
      <c r="G133" s="49">
        <v>0.4</v>
      </c>
      <c r="H133" s="5">
        <v>3.6535305477314153</v>
      </c>
      <c r="I133" s="5">
        <v>0.78053858083184624</v>
      </c>
      <c r="J133" s="5">
        <v>2.8729919668995691</v>
      </c>
      <c r="K133" s="5">
        <v>-5.514755213911668</v>
      </c>
      <c r="L133" s="5">
        <v>2.6575175693821014</v>
      </c>
      <c r="M133" s="73">
        <v>0.5</v>
      </c>
      <c r="N133" s="5">
        <v>0</v>
      </c>
      <c r="O133" s="5">
        <v>0.78053858083184624</v>
      </c>
      <c r="P133" s="5">
        <v>0</v>
      </c>
      <c r="Q133" s="5">
        <v>0</v>
      </c>
      <c r="R133" s="47">
        <v>0</v>
      </c>
      <c r="S133" s="5">
        <v>0</v>
      </c>
      <c r="T133" s="5">
        <v>2.8729919668995691</v>
      </c>
      <c r="U133" s="5">
        <v>0</v>
      </c>
      <c r="V133" s="5">
        <v>0</v>
      </c>
      <c r="W133" s="47">
        <v>0</v>
      </c>
      <c r="X133" s="5">
        <v>0</v>
      </c>
      <c r="Y133" s="5">
        <v>3.6535305477314153</v>
      </c>
      <c r="Z133" s="5">
        <v>0</v>
      </c>
      <c r="AA133" s="5">
        <v>0</v>
      </c>
      <c r="AB133" s="72">
        <v>0</v>
      </c>
    </row>
    <row r="134" spans="1:28">
      <c r="A134" s="48" t="s">
        <v>592</v>
      </c>
      <c r="B134" s="1" t="s">
        <v>593</v>
      </c>
      <c r="C134" s="1" t="s">
        <v>594</v>
      </c>
      <c r="D134" s="1" t="s">
        <v>46</v>
      </c>
      <c r="E134" s="1" t="s">
        <v>1754</v>
      </c>
      <c r="F134" s="1" t="s">
        <v>595</v>
      </c>
      <c r="G134" s="49">
        <v>0.37</v>
      </c>
      <c r="H134" s="5">
        <v>2117.1534522788661</v>
      </c>
      <c r="I134" s="5">
        <v>0</v>
      </c>
      <c r="J134" s="5">
        <v>2117.1534522788661</v>
      </c>
      <c r="K134" s="5">
        <v>-720.22202443959759</v>
      </c>
      <c r="L134" s="5">
        <v>1958.3669433579512</v>
      </c>
      <c r="M134" s="73">
        <v>0</v>
      </c>
      <c r="N134" s="5">
        <v>0</v>
      </c>
      <c r="O134" s="5">
        <v>0</v>
      </c>
      <c r="P134" s="5">
        <v>0</v>
      </c>
      <c r="Q134" s="5">
        <v>0</v>
      </c>
      <c r="R134" s="47">
        <v>0</v>
      </c>
      <c r="S134" s="5">
        <v>0</v>
      </c>
      <c r="T134" s="5">
        <v>0</v>
      </c>
      <c r="U134" s="5">
        <v>217.83915793637055</v>
      </c>
      <c r="V134" s="5">
        <v>1862.8074560625421</v>
      </c>
      <c r="W134" s="47">
        <v>36.506838279953598</v>
      </c>
      <c r="X134" s="5">
        <v>0</v>
      </c>
      <c r="Y134" s="5">
        <v>0</v>
      </c>
      <c r="Z134" s="5">
        <v>217.83915793637055</v>
      </c>
      <c r="AA134" s="5">
        <v>1862.8074560625421</v>
      </c>
      <c r="AB134" s="72">
        <v>36.506838279953598</v>
      </c>
    </row>
    <row r="135" spans="1:28">
      <c r="A135" s="48" t="s">
        <v>572</v>
      </c>
      <c r="B135" s="1" t="s">
        <v>573</v>
      </c>
      <c r="C135" s="1" t="s">
        <v>574</v>
      </c>
      <c r="D135" s="1" t="s">
        <v>53</v>
      </c>
      <c r="E135" s="1">
        <v>0</v>
      </c>
      <c r="F135" s="1" t="s">
        <v>575</v>
      </c>
      <c r="G135" s="49">
        <v>0.4</v>
      </c>
      <c r="H135" s="5">
        <v>4.5522175222866501</v>
      </c>
      <c r="I135" s="5">
        <v>1.0926831341408043</v>
      </c>
      <c r="J135" s="5">
        <v>3.4595343881458462</v>
      </c>
      <c r="K135" s="5">
        <v>-15.252831176361843</v>
      </c>
      <c r="L135" s="5">
        <v>3.2000693090349079</v>
      </c>
      <c r="M135" s="73">
        <v>0.5</v>
      </c>
      <c r="N135" s="5">
        <v>0</v>
      </c>
      <c r="O135" s="5">
        <v>1.0926831341408043</v>
      </c>
      <c r="P135" s="5">
        <v>0</v>
      </c>
      <c r="Q135" s="5">
        <v>0</v>
      </c>
      <c r="R135" s="47">
        <v>0</v>
      </c>
      <c r="S135" s="5">
        <v>0</v>
      </c>
      <c r="T135" s="5">
        <v>3.4595343881458462</v>
      </c>
      <c r="U135" s="5">
        <v>0</v>
      </c>
      <c r="V135" s="5">
        <v>0</v>
      </c>
      <c r="W135" s="47">
        <v>0</v>
      </c>
      <c r="X135" s="5">
        <v>0</v>
      </c>
      <c r="Y135" s="5">
        <v>4.5522175222866501</v>
      </c>
      <c r="Z135" s="5">
        <v>0</v>
      </c>
      <c r="AA135" s="5">
        <v>0</v>
      </c>
      <c r="AB135" s="72">
        <v>0</v>
      </c>
    </row>
    <row r="136" spans="1:28">
      <c r="A136" s="48" t="s">
        <v>576</v>
      </c>
      <c r="B136" s="1" t="s">
        <v>577</v>
      </c>
      <c r="C136" s="1" t="s">
        <v>578</v>
      </c>
      <c r="D136" s="1" t="s">
        <v>391</v>
      </c>
      <c r="E136" s="1">
        <v>0</v>
      </c>
      <c r="F136" s="1" t="s">
        <v>579</v>
      </c>
      <c r="G136" s="49">
        <v>0.1</v>
      </c>
      <c r="H136" s="5">
        <v>101.96915091919703</v>
      </c>
      <c r="I136" s="5">
        <v>31.210774010795795</v>
      </c>
      <c r="J136" s="5">
        <v>70.758376908401246</v>
      </c>
      <c r="K136" s="5">
        <v>50.673975713849366</v>
      </c>
      <c r="L136" s="5">
        <v>65.451498640271154</v>
      </c>
      <c r="M136" s="73">
        <v>0</v>
      </c>
      <c r="N136" s="5">
        <v>28.703359111496152</v>
      </c>
      <c r="O136" s="5">
        <v>0</v>
      </c>
      <c r="P136" s="5">
        <v>2.5074148992996439</v>
      </c>
      <c r="Q136" s="5">
        <v>0</v>
      </c>
      <c r="R136" s="47">
        <v>0</v>
      </c>
      <c r="S136" s="5">
        <v>67.017307076910598</v>
      </c>
      <c r="T136" s="5">
        <v>0</v>
      </c>
      <c r="U136" s="5">
        <v>3.7410698314906532</v>
      </c>
      <c r="V136" s="5">
        <v>0</v>
      </c>
      <c r="W136" s="47">
        <v>0</v>
      </c>
      <c r="X136" s="5">
        <v>95.720666188406753</v>
      </c>
      <c r="Y136" s="5">
        <v>0</v>
      </c>
      <c r="Z136" s="5">
        <v>6.2484847307902971</v>
      </c>
      <c r="AA136" s="5">
        <v>0</v>
      </c>
      <c r="AB136" s="72">
        <v>0</v>
      </c>
    </row>
    <row r="137" spans="1:28">
      <c r="A137" s="48" t="s">
        <v>580</v>
      </c>
      <c r="B137" s="1" t="s">
        <v>581</v>
      </c>
      <c r="C137" s="1" t="s">
        <v>582</v>
      </c>
      <c r="D137" s="1" t="s">
        <v>53</v>
      </c>
      <c r="E137" s="1">
        <v>0</v>
      </c>
      <c r="F137" s="1" t="s">
        <v>583</v>
      </c>
      <c r="G137" s="49">
        <v>0.4</v>
      </c>
      <c r="H137" s="5">
        <v>2.9509700147011948</v>
      </c>
      <c r="I137" s="5">
        <v>0.61169606973135937</v>
      </c>
      <c r="J137" s="5">
        <v>2.3392739449698352</v>
      </c>
      <c r="K137" s="5">
        <v>-3.1738424623217463</v>
      </c>
      <c r="L137" s="5">
        <v>2.1638283990970977</v>
      </c>
      <c r="M137" s="73">
        <v>0.5</v>
      </c>
      <c r="N137" s="5">
        <v>0</v>
      </c>
      <c r="O137" s="5">
        <v>0.61169606973135937</v>
      </c>
      <c r="P137" s="5">
        <v>0</v>
      </c>
      <c r="Q137" s="5">
        <v>0</v>
      </c>
      <c r="R137" s="47">
        <v>0</v>
      </c>
      <c r="S137" s="5">
        <v>0</v>
      </c>
      <c r="T137" s="5">
        <v>2.3392739449698352</v>
      </c>
      <c r="U137" s="5">
        <v>0</v>
      </c>
      <c r="V137" s="5">
        <v>0</v>
      </c>
      <c r="W137" s="47">
        <v>0</v>
      </c>
      <c r="X137" s="5">
        <v>0</v>
      </c>
      <c r="Y137" s="5">
        <v>2.9509700147011948</v>
      </c>
      <c r="Z137" s="5">
        <v>0</v>
      </c>
      <c r="AA137" s="5">
        <v>0</v>
      </c>
      <c r="AB137" s="72">
        <v>0</v>
      </c>
    </row>
    <row r="138" spans="1:28">
      <c r="A138" s="48" t="s">
        <v>584</v>
      </c>
      <c r="B138" s="1" t="s">
        <v>585</v>
      </c>
      <c r="C138" s="1" t="s">
        <v>586</v>
      </c>
      <c r="D138" s="1" t="s">
        <v>53</v>
      </c>
      <c r="E138" s="1">
        <v>0</v>
      </c>
      <c r="F138" s="1" t="s">
        <v>587</v>
      </c>
      <c r="G138" s="49">
        <v>0.4</v>
      </c>
      <c r="H138" s="5">
        <v>3.358894613319769</v>
      </c>
      <c r="I138" s="5">
        <v>0.59015202373934905</v>
      </c>
      <c r="J138" s="5">
        <v>2.7687425895804201</v>
      </c>
      <c r="K138" s="5">
        <v>-5.8386510273337384</v>
      </c>
      <c r="L138" s="5">
        <v>2.5610868953618886</v>
      </c>
      <c r="M138" s="73">
        <v>0.5</v>
      </c>
      <c r="N138" s="5">
        <v>0</v>
      </c>
      <c r="O138" s="5">
        <v>0.59015202373934905</v>
      </c>
      <c r="P138" s="5">
        <v>0</v>
      </c>
      <c r="Q138" s="5">
        <v>0</v>
      </c>
      <c r="R138" s="47">
        <v>0</v>
      </c>
      <c r="S138" s="5">
        <v>0</v>
      </c>
      <c r="T138" s="5">
        <v>2.7687425895804201</v>
      </c>
      <c r="U138" s="5">
        <v>0</v>
      </c>
      <c r="V138" s="5">
        <v>0</v>
      </c>
      <c r="W138" s="47">
        <v>0</v>
      </c>
      <c r="X138" s="5">
        <v>0</v>
      </c>
      <c r="Y138" s="5">
        <v>3.358894613319769</v>
      </c>
      <c r="Z138" s="5">
        <v>0</v>
      </c>
      <c r="AA138" s="5">
        <v>0</v>
      </c>
      <c r="AB138" s="72">
        <v>0</v>
      </c>
    </row>
    <row r="139" spans="1:28">
      <c r="A139" s="48" t="s">
        <v>588</v>
      </c>
      <c r="B139" s="1" t="s">
        <v>589</v>
      </c>
      <c r="C139" s="1" t="s">
        <v>590</v>
      </c>
      <c r="D139" s="1" t="s">
        <v>53</v>
      </c>
      <c r="E139" s="1">
        <v>0</v>
      </c>
      <c r="F139" s="1" t="s">
        <v>591</v>
      </c>
      <c r="G139" s="49">
        <v>0.4</v>
      </c>
      <c r="H139" s="5">
        <v>6.5933607387713744</v>
      </c>
      <c r="I139" s="5">
        <v>3.0066726482624131</v>
      </c>
      <c r="J139" s="5">
        <v>3.5866880905089613</v>
      </c>
      <c r="K139" s="5">
        <v>-7.943147154579405</v>
      </c>
      <c r="L139" s="5">
        <v>3.3176864837207893</v>
      </c>
      <c r="M139" s="73">
        <v>0.5</v>
      </c>
      <c r="N139" s="5">
        <v>0</v>
      </c>
      <c r="O139" s="5">
        <v>3.0066726482624131</v>
      </c>
      <c r="P139" s="5">
        <v>0</v>
      </c>
      <c r="Q139" s="5">
        <v>0</v>
      </c>
      <c r="R139" s="47">
        <v>0</v>
      </c>
      <c r="S139" s="5">
        <v>0</v>
      </c>
      <c r="T139" s="5">
        <v>3.5866880905089613</v>
      </c>
      <c r="U139" s="5">
        <v>0</v>
      </c>
      <c r="V139" s="5">
        <v>0</v>
      </c>
      <c r="W139" s="47">
        <v>0</v>
      </c>
      <c r="X139" s="5">
        <v>0</v>
      </c>
      <c r="Y139" s="5">
        <v>6.5933607387713744</v>
      </c>
      <c r="Z139" s="5">
        <v>0</v>
      </c>
      <c r="AA139" s="5">
        <v>0</v>
      </c>
      <c r="AB139" s="72">
        <v>0</v>
      </c>
    </row>
    <row r="140" spans="1:28">
      <c r="A140" s="48" t="s">
        <v>1676</v>
      </c>
      <c r="B140" s="1" t="s">
        <v>1677</v>
      </c>
      <c r="C140" s="1" t="s">
        <v>1678</v>
      </c>
      <c r="D140" s="1" t="s">
        <v>866</v>
      </c>
      <c r="E140" s="1">
        <v>0</v>
      </c>
      <c r="F140" s="1" t="s">
        <v>1679</v>
      </c>
      <c r="G140" s="49">
        <v>0.01</v>
      </c>
      <c r="H140" s="5">
        <v>52.453925456436906</v>
      </c>
      <c r="I140" s="5">
        <v>22.536005693952308</v>
      </c>
      <c r="J140" s="5">
        <v>29.917919762484598</v>
      </c>
      <c r="K140" s="5">
        <v>20.254935088478305</v>
      </c>
      <c r="L140" s="5">
        <v>27.674075780298253</v>
      </c>
      <c r="M140" s="73">
        <v>0</v>
      </c>
      <c r="N140" s="5">
        <v>0</v>
      </c>
      <c r="O140" s="5">
        <v>0</v>
      </c>
      <c r="P140" s="5">
        <v>22.536005693952308</v>
      </c>
      <c r="Q140" s="5">
        <v>0</v>
      </c>
      <c r="R140" s="47">
        <v>0</v>
      </c>
      <c r="S140" s="5">
        <v>0</v>
      </c>
      <c r="T140" s="5">
        <v>0</v>
      </c>
      <c r="U140" s="5">
        <v>29.917919762484598</v>
      </c>
      <c r="V140" s="5">
        <v>0</v>
      </c>
      <c r="W140" s="47">
        <v>0</v>
      </c>
      <c r="X140" s="5">
        <v>0</v>
      </c>
      <c r="Y140" s="5">
        <v>0</v>
      </c>
      <c r="Z140" s="5">
        <v>52.453925456436906</v>
      </c>
      <c r="AA140" s="5">
        <v>0</v>
      </c>
      <c r="AB140" s="72">
        <v>0</v>
      </c>
    </row>
    <row r="141" spans="1:28">
      <c r="A141" s="48" t="s">
        <v>596</v>
      </c>
      <c r="B141" s="1" t="s">
        <v>597</v>
      </c>
      <c r="C141" s="1" t="s">
        <v>598</v>
      </c>
      <c r="D141" s="1" t="s">
        <v>270</v>
      </c>
      <c r="E141" s="1">
        <v>0</v>
      </c>
      <c r="F141" s="1" t="s">
        <v>599</v>
      </c>
      <c r="G141" s="49">
        <v>0.3</v>
      </c>
      <c r="H141" s="5">
        <v>119.36004950367358</v>
      </c>
      <c r="I141" s="5">
        <v>41.394492460601882</v>
      </c>
      <c r="J141" s="5">
        <v>77.965557043071698</v>
      </c>
      <c r="K141" s="5">
        <v>56.968686971755851</v>
      </c>
      <c r="L141" s="5">
        <v>72.11814026484133</v>
      </c>
      <c r="M141" s="73">
        <v>0</v>
      </c>
      <c r="N141" s="5">
        <v>36.054285718417766</v>
      </c>
      <c r="O141" s="5">
        <v>5.3402067421841135</v>
      </c>
      <c r="P141" s="5">
        <v>0</v>
      </c>
      <c r="Q141" s="5">
        <v>0</v>
      </c>
      <c r="R141" s="47">
        <v>0</v>
      </c>
      <c r="S141" s="5">
        <v>64.021511065596883</v>
      </c>
      <c r="T141" s="5">
        <v>13.94404597747482</v>
      </c>
      <c r="U141" s="5">
        <v>0</v>
      </c>
      <c r="V141" s="5">
        <v>0</v>
      </c>
      <c r="W141" s="47">
        <v>0</v>
      </c>
      <c r="X141" s="5">
        <v>100.07579678401464</v>
      </c>
      <c r="Y141" s="5">
        <v>19.284252719658934</v>
      </c>
      <c r="Z141" s="5">
        <v>0</v>
      </c>
      <c r="AA141" s="5">
        <v>0</v>
      </c>
      <c r="AB141" s="72">
        <v>0</v>
      </c>
    </row>
    <row r="142" spans="1:28">
      <c r="A142" s="48" t="s">
        <v>600</v>
      </c>
      <c r="B142" s="1" t="s">
        <v>601</v>
      </c>
      <c r="C142" s="1" t="s">
        <v>602</v>
      </c>
      <c r="D142" s="1" t="s">
        <v>53</v>
      </c>
      <c r="E142" s="1">
        <v>0</v>
      </c>
      <c r="F142" s="1" t="s">
        <v>603</v>
      </c>
      <c r="G142" s="49">
        <v>0.4</v>
      </c>
      <c r="H142" s="5">
        <v>3.0542655020547396</v>
      </c>
      <c r="I142" s="5">
        <v>0.31940692875387333</v>
      </c>
      <c r="J142" s="5">
        <v>2.7348585733008663</v>
      </c>
      <c r="K142" s="5">
        <v>-30.213400404078101</v>
      </c>
      <c r="L142" s="5">
        <v>2.5297441803033016</v>
      </c>
      <c r="M142" s="73">
        <v>0.5</v>
      </c>
      <c r="N142" s="5">
        <v>0</v>
      </c>
      <c r="O142" s="5">
        <v>0.31940692875387333</v>
      </c>
      <c r="P142" s="5">
        <v>0</v>
      </c>
      <c r="Q142" s="5">
        <v>0</v>
      </c>
      <c r="R142" s="47">
        <v>0</v>
      </c>
      <c r="S142" s="5">
        <v>0</v>
      </c>
      <c r="T142" s="5">
        <v>2.7348585733008663</v>
      </c>
      <c r="U142" s="5">
        <v>0</v>
      </c>
      <c r="V142" s="5">
        <v>0</v>
      </c>
      <c r="W142" s="47">
        <v>0</v>
      </c>
      <c r="X142" s="5">
        <v>0</v>
      </c>
      <c r="Y142" s="5">
        <v>3.0542655020547396</v>
      </c>
      <c r="Z142" s="5">
        <v>0</v>
      </c>
      <c r="AA142" s="5">
        <v>0</v>
      </c>
      <c r="AB142" s="72">
        <v>0</v>
      </c>
    </row>
    <row r="143" spans="1:28">
      <c r="A143" s="48" t="s">
        <v>604</v>
      </c>
      <c r="B143" s="1" t="s">
        <v>605</v>
      </c>
      <c r="C143" s="1" t="s">
        <v>606</v>
      </c>
      <c r="D143" s="1" t="s">
        <v>270</v>
      </c>
      <c r="E143" s="1">
        <v>0</v>
      </c>
      <c r="F143" s="1" t="s">
        <v>607</v>
      </c>
      <c r="G143" s="49">
        <v>0.3</v>
      </c>
      <c r="H143" s="5">
        <v>158.59757196386536</v>
      </c>
      <c r="I143" s="5">
        <v>54.904373181389836</v>
      </c>
      <c r="J143" s="5">
        <v>103.69319878247552</v>
      </c>
      <c r="K143" s="5">
        <v>67.977014437190235</v>
      </c>
      <c r="L143" s="5">
        <v>95.916208873789856</v>
      </c>
      <c r="M143" s="73">
        <v>0</v>
      </c>
      <c r="N143" s="5">
        <v>44.904109774567743</v>
      </c>
      <c r="O143" s="5">
        <v>10.000263406822093</v>
      </c>
      <c r="P143" s="5">
        <v>0</v>
      </c>
      <c r="Q143" s="5">
        <v>0</v>
      </c>
      <c r="R143" s="47">
        <v>0</v>
      </c>
      <c r="S143" s="5">
        <v>79.573543531167957</v>
      </c>
      <c r="T143" s="5">
        <v>24.119655251307559</v>
      </c>
      <c r="U143" s="5">
        <v>0</v>
      </c>
      <c r="V143" s="5">
        <v>0</v>
      </c>
      <c r="W143" s="47">
        <v>0</v>
      </c>
      <c r="X143" s="5">
        <v>124.4776533057357</v>
      </c>
      <c r="Y143" s="5">
        <v>34.119918658129649</v>
      </c>
      <c r="Z143" s="5">
        <v>0</v>
      </c>
      <c r="AA143" s="5">
        <v>0</v>
      </c>
      <c r="AB143" s="72">
        <v>0</v>
      </c>
    </row>
    <row r="144" spans="1:28">
      <c r="A144" s="48" t="s">
        <v>608</v>
      </c>
      <c r="B144" s="1" t="s">
        <v>609</v>
      </c>
      <c r="C144" s="1" t="s">
        <v>610</v>
      </c>
      <c r="D144" s="1" t="s">
        <v>124</v>
      </c>
      <c r="E144" s="1" t="s">
        <v>611</v>
      </c>
      <c r="F144" s="1" t="s">
        <v>612</v>
      </c>
      <c r="G144" s="49">
        <v>0.99</v>
      </c>
      <c r="H144" s="5">
        <v>51.054798773887804</v>
      </c>
      <c r="I144" s="5">
        <v>0</v>
      </c>
      <c r="J144" s="5">
        <v>51.054798773887804</v>
      </c>
      <c r="K144" s="5">
        <v>7.437283988822065</v>
      </c>
      <c r="L144" s="5">
        <v>47.225688865846223</v>
      </c>
      <c r="M144" s="73">
        <v>0</v>
      </c>
      <c r="N144" s="5">
        <v>0</v>
      </c>
      <c r="O144" s="5">
        <v>0</v>
      </c>
      <c r="P144" s="5">
        <v>0</v>
      </c>
      <c r="Q144" s="5">
        <v>0</v>
      </c>
      <c r="R144" s="47">
        <v>0</v>
      </c>
      <c r="S144" s="5">
        <v>45.300879058628141</v>
      </c>
      <c r="T144" s="5">
        <v>5.7539197152596646</v>
      </c>
      <c r="U144" s="5">
        <v>0</v>
      </c>
      <c r="V144" s="5">
        <v>0</v>
      </c>
      <c r="W144" s="47">
        <v>0</v>
      </c>
      <c r="X144" s="5">
        <v>45.300879058628141</v>
      </c>
      <c r="Y144" s="5">
        <v>5.7539197152596646</v>
      </c>
      <c r="Z144" s="5">
        <v>0</v>
      </c>
      <c r="AA144" s="5">
        <v>0</v>
      </c>
      <c r="AB144" s="72">
        <v>0</v>
      </c>
    </row>
    <row r="145" spans="1:28">
      <c r="A145" s="48" t="s">
        <v>613</v>
      </c>
      <c r="B145" s="1" t="s">
        <v>614</v>
      </c>
      <c r="C145" s="1" t="s">
        <v>615</v>
      </c>
      <c r="D145" s="1" t="s">
        <v>53</v>
      </c>
      <c r="E145" s="1">
        <v>0</v>
      </c>
      <c r="F145" s="1" t="s">
        <v>616</v>
      </c>
      <c r="G145" s="49">
        <v>0.4</v>
      </c>
      <c r="H145" s="5">
        <v>2.5712031259922425</v>
      </c>
      <c r="I145" s="5">
        <v>0.62164015439812703</v>
      </c>
      <c r="J145" s="5">
        <v>1.9495629715941156</v>
      </c>
      <c r="K145" s="5">
        <v>-8.4716252348356669</v>
      </c>
      <c r="L145" s="5">
        <v>1.803345748724557</v>
      </c>
      <c r="M145" s="73">
        <v>0.5</v>
      </c>
      <c r="N145" s="5">
        <v>0</v>
      </c>
      <c r="O145" s="5">
        <v>0.62164015439812703</v>
      </c>
      <c r="P145" s="5">
        <v>0</v>
      </c>
      <c r="Q145" s="5">
        <v>0</v>
      </c>
      <c r="R145" s="47">
        <v>0</v>
      </c>
      <c r="S145" s="5">
        <v>0</v>
      </c>
      <c r="T145" s="5">
        <v>1.9495629715941156</v>
      </c>
      <c r="U145" s="5">
        <v>0</v>
      </c>
      <c r="V145" s="5">
        <v>0</v>
      </c>
      <c r="W145" s="47">
        <v>0</v>
      </c>
      <c r="X145" s="5">
        <v>0</v>
      </c>
      <c r="Y145" s="5">
        <v>2.5712031259922425</v>
      </c>
      <c r="Z145" s="5">
        <v>0</v>
      </c>
      <c r="AA145" s="5">
        <v>0</v>
      </c>
      <c r="AB145" s="72">
        <v>0</v>
      </c>
    </row>
    <row r="146" spans="1:28">
      <c r="A146" s="48" t="s">
        <v>617</v>
      </c>
      <c r="B146" s="1" t="s">
        <v>618</v>
      </c>
      <c r="C146" s="1" t="s">
        <v>619</v>
      </c>
      <c r="D146" s="1" t="s">
        <v>270</v>
      </c>
      <c r="E146" s="1">
        <v>0</v>
      </c>
      <c r="F146" s="1" t="s">
        <v>620</v>
      </c>
      <c r="G146" s="49">
        <v>0.3</v>
      </c>
      <c r="H146" s="5">
        <v>87.264033250027254</v>
      </c>
      <c r="I146" s="5">
        <v>29.498822353969519</v>
      </c>
      <c r="J146" s="5">
        <v>57.765210896057738</v>
      </c>
      <c r="K146" s="5">
        <v>-18.059189124132452</v>
      </c>
      <c r="L146" s="5">
        <v>53.43282007885341</v>
      </c>
      <c r="M146" s="73">
        <v>0.20854752270034382</v>
      </c>
      <c r="N146" s="5">
        <v>21.985336061261258</v>
      </c>
      <c r="O146" s="5">
        <v>7.5134862927082589</v>
      </c>
      <c r="P146" s="5">
        <v>0</v>
      </c>
      <c r="Q146" s="5">
        <v>0</v>
      </c>
      <c r="R146" s="47">
        <v>0</v>
      </c>
      <c r="S146" s="5">
        <v>38.638969136083965</v>
      </c>
      <c r="T146" s="5">
        <v>19.126241759973773</v>
      </c>
      <c r="U146" s="5">
        <v>0</v>
      </c>
      <c r="V146" s="5">
        <v>0</v>
      </c>
      <c r="W146" s="47">
        <v>0</v>
      </c>
      <c r="X146" s="5">
        <v>60.624305197345222</v>
      </c>
      <c r="Y146" s="5">
        <v>26.639728052682031</v>
      </c>
      <c r="Z146" s="5">
        <v>0</v>
      </c>
      <c r="AA146" s="5">
        <v>0</v>
      </c>
      <c r="AB146" s="72">
        <v>0</v>
      </c>
    </row>
    <row r="147" spans="1:28">
      <c r="A147" s="48" t="s">
        <v>621</v>
      </c>
      <c r="B147" s="1" t="s">
        <v>622</v>
      </c>
      <c r="C147" s="1" t="s">
        <v>623</v>
      </c>
      <c r="D147" s="1" t="s">
        <v>237</v>
      </c>
      <c r="E147" s="1">
        <v>0</v>
      </c>
      <c r="F147" s="1" t="s">
        <v>624</v>
      </c>
      <c r="G147" s="49">
        <v>0.09</v>
      </c>
      <c r="H147" s="5">
        <v>156.16071268155213</v>
      </c>
      <c r="I147" s="5">
        <v>43.859626901071188</v>
      </c>
      <c r="J147" s="5">
        <v>112.30108578048095</v>
      </c>
      <c r="K147" s="5">
        <v>69.556060513735176</v>
      </c>
      <c r="L147" s="5">
        <v>103.87850434694488</v>
      </c>
      <c r="M147" s="73">
        <v>0</v>
      </c>
      <c r="N147" s="5">
        <v>43.859626901071188</v>
      </c>
      <c r="O147" s="5">
        <v>0</v>
      </c>
      <c r="P147" s="5">
        <v>0</v>
      </c>
      <c r="Q147" s="5">
        <v>0</v>
      </c>
      <c r="R147" s="47">
        <v>0</v>
      </c>
      <c r="S147" s="5">
        <v>112.30108578048095</v>
      </c>
      <c r="T147" s="5">
        <v>0</v>
      </c>
      <c r="U147" s="5">
        <v>0</v>
      </c>
      <c r="V147" s="5">
        <v>0</v>
      </c>
      <c r="W147" s="47">
        <v>0</v>
      </c>
      <c r="X147" s="5">
        <v>156.16071268155213</v>
      </c>
      <c r="Y147" s="5">
        <v>0</v>
      </c>
      <c r="Z147" s="5">
        <v>0</v>
      </c>
      <c r="AA147" s="5">
        <v>0</v>
      </c>
      <c r="AB147" s="72">
        <v>0</v>
      </c>
    </row>
    <row r="148" spans="1:28">
      <c r="A148" s="48" t="s">
        <v>625</v>
      </c>
      <c r="B148" s="1" t="s">
        <v>626</v>
      </c>
      <c r="C148" s="1" t="s">
        <v>627</v>
      </c>
      <c r="D148" s="1" t="s">
        <v>79</v>
      </c>
      <c r="E148" s="1">
        <v>0</v>
      </c>
      <c r="F148" s="1" t="s">
        <v>628</v>
      </c>
      <c r="G148" s="49">
        <v>0.01</v>
      </c>
      <c r="H148" s="5">
        <v>23.238109495366722</v>
      </c>
      <c r="I148" s="5">
        <v>9.6343533494068527</v>
      </c>
      <c r="J148" s="5">
        <v>13.603756145959871</v>
      </c>
      <c r="K148" s="5">
        <v>7.0740676936296865</v>
      </c>
      <c r="L148" s="5">
        <v>12.583474435012882</v>
      </c>
      <c r="M148" s="73">
        <v>0</v>
      </c>
      <c r="N148" s="5">
        <v>0</v>
      </c>
      <c r="O148" s="5">
        <v>0</v>
      </c>
      <c r="P148" s="5">
        <v>9.6343533494068527</v>
      </c>
      <c r="Q148" s="5">
        <v>0</v>
      </c>
      <c r="R148" s="47">
        <v>0</v>
      </c>
      <c r="S148" s="5">
        <v>0</v>
      </c>
      <c r="T148" s="5">
        <v>0</v>
      </c>
      <c r="U148" s="5">
        <v>13.603756145959871</v>
      </c>
      <c r="V148" s="5">
        <v>0</v>
      </c>
      <c r="W148" s="47">
        <v>0</v>
      </c>
      <c r="X148" s="5">
        <v>0</v>
      </c>
      <c r="Y148" s="5">
        <v>0</v>
      </c>
      <c r="Z148" s="5">
        <v>23.238109495366722</v>
      </c>
      <c r="AA148" s="5">
        <v>0</v>
      </c>
      <c r="AB148" s="72">
        <v>0</v>
      </c>
    </row>
    <row r="149" spans="1:28">
      <c r="A149" s="48" t="s">
        <v>629</v>
      </c>
      <c r="B149" s="1" t="s">
        <v>630</v>
      </c>
      <c r="C149" s="1" t="s">
        <v>631</v>
      </c>
      <c r="D149" s="1" t="s">
        <v>53</v>
      </c>
      <c r="E149" s="1">
        <v>0</v>
      </c>
      <c r="F149" s="1" t="s">
        <v>632</v>
      </c>
      <c r="G149" s="49">
        <v>0.4</v>
      </c>
      <c r="H149" s="5">
        <v>1.9537200298332436</v>
      </c>
      <c r="I149" s="5">
        <v>0.30023760625211338</v>
      </c>
      <c r="J149" s="5">
        <v>1.6534824235811301</v>
      </c>
      <c r="K149" s="5">
        <v>-12.733057973672027</v>
      </c>
      <c r="L149" s="5">
        <v>1.5294712418125453</v>
      </c>
      <c r="M149" s="73">
        <v>0.5</v>
      </c>
      <c r="N149" s="5">
        <v>0</v>
      </c>
      <c r="O149" s="5">
        <v>0.30023760625211338</v>
      </c>
      <c r="P149" s="5">
        <v>0</v>
      </c>
      <c r="Q149" s="5">
        <v>0</v>
      </c>
      <c r="R149" s="47">
        <v>0</v>
      </c>
      <c r="S149" s="5">
        <v>0</v>
      </c>
      <c r="T149" s="5">
        <v>1.6534824235811301</v>
      </c>
      <c r="U149" s="5">
        <v>0</v>
      </c>
      <c r="V149" s="5">
        <v>0</v>
      </c>
      <c r="W149" s="47">
        <v>0</v>
      </c>
      <c r="X149" s="5">
        <v>0</v>
      </c>
      <c r="Y149" s="5">
        <v>1.9537200298332436</v>
      </c>
      <c r="Z149" s="5">
        <v>0</v>
      </c>
      <c r="AA149" s="5">
        <v>0</v>
      </c>
      <c r="AB149" s="72">
        <v>0</v>
      </c>
    </row>
    <row r="150" spans="1:28">
      <c r="A150" s="48" t="s">
        <v>633</v>
      </c>
      <c r="B150" s="1" t="s">
        <v>634</v>
      </c>
      <c r="C150" s="1" t="s">
        <v>635</v>
      </c>
      <c r="D150" s="1" t="s">
        <v>93</v>
      </c>
      <c r="E150" s="1">
        <v>0</v>
      </c>
      <c r="F150" s="1" t="s">
        <v>636</v>
      </c>
      <c r="G150" s="49">
        <v>0.3</v>
      </c>
      <c r="H150" s="5">
        <v>115.15665969435723</v>
      </c>
      <c r="I150" s="5">
        <v>38.589542592414048</v>
      </c>
      <c r="J150" s="5">
        <v>76.567117101943182</v>
      </c>
      <c r="K150" s="5">
        <v>54.232403248552757</v>
      </c>
      <c r="L150" s="5">
        <v>70.824583319297446</v>
      </c>
      <c r="M150" s="73">
        <v>0</v>
      </c>
      <c r="N150" s="5">
        <v>32.493336190935217</v>
      </c>
      <c r="O150" s="5">
        <v>6.0962064014788311</v>
      </c>
      <c r="P150" s="5">
        <v>0</v>
      </c>
      <c r="Q150" s="5">
        <v>0</v>
      </c>
      <c r="R150" s="47">
        <v>0</v>
      </c>
      <c r="S150" s="5">
        <v>59.994216842782194</v>
      </c>
      <c r="T150" s="5">
        <v>16.572900259160988</v>
      </c>
      <c r="U150" s="5">
        <v>0</v>
      </c>
      <c r="V150" s="5">
        <v>0</v>
      </c>
      <c r="W150" s="47">
        <v>0</v>
      </c>
      <c r="X150" s="5">
        <v>92.487553033717404</v>
      </c>
      <c r="Y150" s="5">
        <v>22.669106660639819</v>
      </c>
      <c r="Z150" s="5">
        <v>0</v>
      </c>
      <c r="AA150" s="5">
        <v>0</v>
      </c>
      <c r="AB150" s="72">
        <v>0</v>
      </c>
    </row>
    <row r="151" spans="1:28">
      <c r="A151" s="48" t="s">
        <v>637</v>
      </c>
      <c r="B151" s="1" t="s">
        <v>638</v>
      </c>
      <c r="C151" s="1" t="s">
        <v>639</v>
      </c>
      <c r="D151" s="1" t="s">
        <v>53</v>
      </c>
      <c r="E151" s="1">
        <v>0</v>
      </c>
      <c r="F151" s="1" t="s">
        <v>640</v>
      </c>
      <c r="G151" s="49">
        <v>0.4</v>
      </c>
      <c r="H151" s="5">
        <v>3.5145005599731225</v>
      </c>
      <c r="I151" s="5">
        <v>0.60252745179972422</v>
      </c>
      <c r="J151" s="5">
        <v>2.9119731081733984</v>
      </c>
      <c r="K151" s="5">
        <v>-14.597697872663979</v>
      </c>
      <c r="L151" s="5">
        <v>2.6935751250603936</v>
      </c>
      <c r="M151" s="73">
        <v>0.5</v>
      </c>
      <c r="N151" s="5">
        <v>0</v>
      </c>
      <c r="O151" s="5">
        <v>0.60252745179972422</v>
      </c>
      <c r="P151" s="5">
        <v>0</v>
      </c>
      <c r="Q151" s="5">
        <v>0</v>
      </c>
      <c r="R151" s="47">
        <v>0</v>
      </c>
      <c r="S151" s="5">
        <v>0</v>
      </c>
      <c r="T151" s="5">
        <v>2.9119731081733984</v>
      </c>
      <c r="U151" s="5">
        <v>0</v>
      </c>
      <c r="V151" s="5">
        <v>0</v>
      </c>
      <c r="W151" s="47">
        <v>0</v>
      </c>
      <c r="X151" s="5">
        <v>0</v>
      </c>
      <c r="Y151" s="5">
        <v>3.5145005599731225</v>
      </c>
      <c r="Z151" s="5">
        <v>0</v>
      </c>
      <c r="AA151" s="5">
        <v>0</v>
      </c>
      <c r="AB151" s="72">
        <v>0</v>
      </c>
    </row>
    <row r="152" spans="1:28">
      <c r="A152" s="48" t="s">
        <v>641</v>
      </c>
      <c r="B152" s="1" t="s">
        <v>642</v>
      </c>
      <c r="C152" s="1" t="s">
        <v>643</v>
      </c>
      <c r="D152" s="1" t="s">
        <v>53</v>
      </c>
      <c r="E152" s="1">
        <v>0</v>
      </c>
      <c r="F152" s="1" t="s">
        <v>644</v>
      </c>
      <c r="G152" s="49">
        <v>0.4</v>
      </c>
      <c r="H152" s="5">
        <v>3.8944704528488097</v>
      </c>
      <c r="I152" s="5">
        <v>0.39942199867656641</v>
      </c>
      <c r="J152" s="5">
        <v>3.4950484541722431</v>
      </c>
      <c r="K152" s="5">
        <v>-20.426669961681846</v>
      </c>
      <c r="L152" s="5">
        <v>3.2329198201093252</v>
      </c>
      <c r="M152" s="73">
        <v>0.5</v>
      </c>
      <c r="N152" s="5">
        <v>0</v>
      </c>
      <c r="O152" s="5">
        <v>0.39942199867656641</v>
      </c>
      <c r="P152" s="5">
        <v>0</v>
      </c>
      <c r="Q152" s="5">
        <v>0</v>
      </c>
      <c r="R152" s="47">
        <v>0</v>
      </c>
      <c r="S152" s="5">
        <v>0</v>
      </c>
      <c r="T152" s="5">
        <v>3.4950484541722431</v>
      </c>
      <c r="U152" s="5">
        <v>0</v>
      </c>
      <c r="V152" s="5">
        <v>0</v>
      </c>
      <c r="W152" s="47">
        <v>0</v>
      </c>
      <c r="X152" s="5">
        <v>0</v>
      </c>
      <c r="Y152" s="5">
        <v>3.8944704528488097</v>
      </c>
      <c r="Z152" s="5">
        <v>0</v>
      </c>
      <c r="AA152" s="5">
        <v>0</v>
      </c>
      <c r="AB152" s="72">
        <v>0</v>
      </c>
    </row>
    <row r="153" spans="1:28">
      <c r="A153" s="48" t="s">
        <v>645</v>
      </c>
      <c r="B153" s="1" t="s">
        <v>646</v>
      </c>
      <c r="C153" s="1" t="s">
        <v>647</v>
      </c>
      <c r="D153" s="1" t="s">
        <v>93</v>
      </c>
      <c r="E153" s="1">
        <v>0</v>
      </c>
      <c r="F153" s="1" t="s">
        <v>648</v>
      </c>
      <c r="G153" s="49">
        <v>0.3</v>
      </c>
      <c r="H153" s="5">
        <v>50.070859786293113</v>
      </c>
      <c r="I153" s="5">
        <v>13.01917786713817</v>
      </c>
      <c r="J153" s="5">
        <v>37.051681919154944</v>
      </c>
      <c r="K153" s="5">
        <v>21.049306607623386</v>
      </c>
      <c r="L153" s="5">
        <v>34.272805775218323</v>
      </c>
      <c r="M153" s="73">
        <v>0</v>
      </c>
      <c r="N153" s="5">
        <v>11.758633021001472</v>
      </c>
      <c r="O153" s="5">
        <v>1.2605448461366966</v>
      </c>
      <c r="P153" s="5">
        <v>0</v>
      </c>
      <c r="Q153" s="5">
        <v>0</v>
      </c>
      <c r="R153" s="47">
        <v>0</v>
      </c>
      <c r="S153" s="5">
        <v>28.312150740323961</v>
      </c>
      <c r="T153" s="5">
        <v>8.7395311788309797</v>
      </c>
      <c r="U153" s="5">
        <v>0</v>
      </c>
      <c r="V153" s="5">
        <v>0</v>
      </c>
      <c r="W153" s="47">
        <v>0</v>
      </c>
      <c r="X153" s="5">
        <v>40.07078376132543</v>
      </c>
      <c r="Y153" s="5">
        <v>10.000076024967676</v>
      </c>
      <c r="Z153" s="5">
        <v>0</v>
      </c>
      <c r="AA153" s="5">
        <v>0</v>
      </c>
      <c r="AB153" s="72">
        <v>0</v>
      </c>
    </row>
    <row r="154" spans="1:28">
      <c r="A154" s="48" t="s">
        <v>649</v>
      </c>
      <c r="B154" s="1" t="s">
        <v>650</v>
      </c>
      <c r="C154" s="1" t="s">
        <v>651</v>
      </c>
      <c r="D154" s="1" t="s">
        <v>53</v>
      </c>
      <c r="E154" s="1">
        <v>0</v>
      </c>
      <c r="F154" s="1" t="s">
        <v>652</v>
      </c>
      <c r="G154" s="49">
        <v>0.4</v>
      </c>
      <c r="H154" s="5">
        <v>1.3727991746557764</v>
      </c>
      <c r="I154" s="5">
        <v>8.2144799345679587E-2</v>
      </c>
      <c r="J154" s="5">
        <v>1.2906543753100967</v>
      </c>
      <c r="K154" s="5">
        <v>-10.839179470149785</v>
      </c>
      <c r="L154" s="5">
        <v>1.1938552971618395</v>
      </c>
      <c r="M154" s="73">
        <v>0.5</v>
      </c>
      <c r="N154" s="5">
        <v>0</v>
      </c>
      <c r="O154" s="5">
        <v>8.2144799345679587E-2</v>
      </c>
      <c r="P154" s="5">
        <v>0</v>
      </c>
      <c r="Q154" s="5">
        <v>0</v>
      </c>
      <c r="R154" s="47">
        <v>0</v>
      </c>
      <c r="S154" s="5">
        <v>0</v>
      </c>
      <c r="T154" s="5">
        <v>1.2906543753100967</v>
      </c>
      <c r="U154" s="5">
        <v>0</v>
      </c>
      <c r="V154" s="5">
        <v>0</v>
      </c>
      <c r="W154" s="47">
        <v>0</v>
      </c>
      <c r="X154" s="5">
        <v>0</v>
      </c>
      <c r="Y154" s="5">
        <v>1.3727991746557764</v>
      </c>
      <c r="Z154" s="5">
        <v>0</v>
      </c>
      <c r="AA154" s="5">
        <v>0</v>
      </c>
      <c r="AB154" s="72">
        <v>0</v>
      </c>
    </row>
    <row r="155" spans="1:28">
      <c r="A155" s="48" t="s">
        <v>653</v>
      </c>
      <c r="B155" s="1" t="s">
        <v>654</v>
      </c>
      <c r="C155" s="1" t="s">
        <v>655</v>
      </c>
      <c r="D155" s="1" t="s">
        <v>124</v>
      </c>
      <c r="E155" s="1">
        <v>0</v>
      </c>
      <c r="F155" s="1" t="s">
        <v>656</v>
      </c>
      <c r="G155" s="49">
        <v>0.49</v>
      </c>
      <c r="H155" s="5">
        <v>40.39231043429826</v>
      </c>
      <c r="I155" s="5">
        <v>13.785538771438814</v>
      </c>
      <c r="J155" s="5">
        <v>26.606771662859444</v>
      </c>
      <c r="K155" s="5">
        <v>7.7510964709053107</v>
      </c>
      <c r="L155" s="5">
        <v>24.611263788144988</v>
      </c>
      <c r="M155" s="73">
        <v>0</v>
      </c>
      <c r="N155" s="5">
        <v>12.297587077429279</v>
      </c>
      <c r="O155" s="5">
        <v>1.487951694009535</v>
      </c>
      <c r="P155" s="5">
        <v>0</v>
      </c>
      <c r="Q155" s="5">
        <v>0</v>
      </c>
      <c r="R155" s="47">
        <v>0</v>
      </c>
      <c r="S155" s="5">
        <v>22.402500741872903</v>
      </c>
      <c r="T155" s="5">
        <v>4.2042709209865397</v>
      </c>
      <c r="U155" s="5">
        <v>0</v>
      </c>
      <c r="V155" s="5">
        <v>0</v>
      </c>
      <c r="W155" s="47">
        <v>0</v>
      </c>
      <c r="X155" s="5">
        <v>34.700087819302183</v>
      </c>
      <c r="Y155" s="5">
        <v>5.6922226149960746</v>
      </c>
      <c r="Z155" s="5">
        <v>0</v>
      </c>
      <c r="AA155" s="5">
        <v>0</v>
      </c>
      <c r="AB155" s="72">
        <v>0</v>
      </c>
    </row>
    <row r="156" spans="1:28">
      <c r="A156" s="48" t="s">
        <v>657</v>
      </c>
      <c r="B156" s="1" t="s">
        <v>658</v>
      </c>
      <c r="C156" s="1" t="s">
        <v>659</v>
      </c>
      <c r="D156" s="1" t="s">
        <v>53</v>
      </c>
      <c r="E156" s="1">
        <v>0</v>
      </c>
      <c r="F156" s="1" t="s">
        <v>660</v>
      </c>
      <c r="G156" s="49">
        <v>0.4</v>
      </c>
      <c r="H156" s="5">
        <v>5.6049058759893393</v>
      </c>
      <c r="I156" s="5">
        <v>2.0379817132834681</v>
      </c>
      <c r="J156" s="5">
        <v>3.5669241627058712</v>
      </c>
      <c r="K156" s="5">
        <v>-5.2432913706474364</v>
      </c>
      <c r="L156" s="5">
        <v>3.2994048505029312</v>
      </c>
      <c r="M156" s="73">
        <v>0.5</v>
      </c>
      <c r="N156" s="5">
        <v>0</v>
      </c>
      <c r="O156" s="5">
        <v>2.0379817132834681</v>
      </c>
      <c r="P156" s="5">
        <v>0</v>
      </c>
      <c r="Q156" s="5">
        <v>0</v>
      </c>
      <c r="R156" s="47">
        <v>0</v>
      </c>
      <c r="S156" s="5">
        <v>0</v>
      </c>
      <c r="T156" s="5">
        <v>3.5669241627058712</v>
      </c>
      <c r="U156" s="5">
        <v>0</v>
      </c>
      <c r="V156" s="5">
        <v>0</v>
      </c>
      <c r="W156" s="47">
        <v>0</v>
      </c>
      <c r="X156" s="5">
        <v>0</v>
      </c>
      <c r="Y156" s="5">
        <v>5.6049058759893393</v>
      </c>
      <c r="Z156" s="5">
        <v>0</v>
      </c>
      <c r="AA156" s="5">
        <v>0</v>
      </c>
      <c r="AB156" s="72">
        <v>0</v>
      </c>
    </row>
    <row r="157" spans="1:28">
      <c r="A157" s="48" t="s">
        <v>661</v>
      </c>
      <c r="B157" s="1" t="s">
        <v>662</v>
      </c>
      <c r="C157" s="1" t="s">
        <v>663</v>
      </c>
      <c r="D157" s="1" t="s">
        <v>53</v>
      </c>
      <c r="E157" s="1">
        <v>0</v>
      </c>
      <c r="F157" s="1" t="s">
        <v>664</v>
      </c>
      <c r="G157" s="49">
        <v>0.4</v>
      </c>
      <c r="H157" s="5">
        <v>3.8975060454631185</v>
      </c>
      <c r="I157" s="5">
        <v>0.77108002791776786</v>
      </c>
      <c r="J157" s="5">
        <v>3.1264260175453504</v>
      </c>
      <c r="K157" s="5">
        <v>-9.1674020964117311</v>
      </c>
      <c r="L157" s="5">
        <v>2.8919440662294491</v>
      </c>
      <c r="M157" s="73">
        <v>0.5</v>
      </c>
      <c r="N157" s="5">
        <v>0</v>
      </c>
      <c r="O157" s="5">
        <v>0.77108002791776786</v>
      </c>
      <c r="P157" s="5">
        <v>0</v>
      </c>
      <c r="Q157" s="5">
        <v>0</v>
      </c>
      <c r="R157" s="47">
        <v>0</v>
      </c>
      <c r="S157" s="5">
        <v>0</v>
      </c>
      <c r="T157" s="5">
        <v>3.1264260175453504</v>
      </c>
      <c r="U157" s="5">
        <v>0</v>
      </c>
      <c r="V157" s="5">
        <v>0</v>
      </c>
      <c r="W157" s="47">
        <v>0</v>
      </c>
      <c r="X157" s="5">
        <v>0</v>
      </c>
      <c r="Y157" s="5">
        <v>3.8975060454631185</v>
      </c>
      <c r="Z157" s="5">
        <v>0</v>
      </c>
      <c r="AA157" s="5">
        <v>0</v>
      </c>
      <c r="AB157" s="72">
        <v>0</v>
      </c>
    </row>
    <row r="158" spans="1:28">
      <c r="A158" s="48" t="s">
        <v>665</v>
      </c>
      <c r="B158" s="1" t="s">
        <v>666</v>
      </c>
      <c r="C158" s="1" t="s">
        <v>667</v>
      </c>
      <c r="D158" s="1" t="s">
        <v>93</v>
      </c>
      <c r="E158" s="1">
        <v>0</v>
      </c>
      <c r="F158" s="1" t="s">
        <v>668</v>
      </c>
      <c r="G158" s="49">
        <v>0.3</v>
      </c>
      <c r="H158" s="5">
        <v>44.555836615312373</v>
      </c>
      <c r="I158" s="5">
        <v>12.283528307412508</v>
      </c>
      <c r="J158" s="5">
        <v>32.272308307899863</v>
      </c>
      <c r="K158" s="5">
        <v>9.2318357646270837</v>
      </c>
      <c r="L158" s="5">
        <v>29.851885184807376</v>
      </c>
      <c r="M158" s="73">
        <v>0</v>
      </c>
      <c r="N158" s="5">
        <v>11.622009066689104</v>
      </c>
      <c r="O158" s="5">
        <v>0.66151924072340507</v>
      </c>
      <c r="P158" s="5">
        <v>0</v>
      </c>
      <c r="Q158" s="5">
        <v>0</v>
      </c>
      <c r="R158" s="47">
        <v>0</v>
      </c>
      <c r="S158" s="5">
        <v>26.156400850029716</v>
      </c>
      <c r="T158" s="5">
        <v>6.115907457870148</v>
      </c>
      <c r="U158" s="5">
        <v>0</v>
      </c>
      <c r="V158" s="5">
        <v>0</v>
      </c>
      <c r="W158" s="47">
        <v>0</v>
      </c>
      <c r="X158" s="5">
        <v>37.778409916718822</v>
      </c>
      <c r="Y158" s="5">
        <v>6.777426698593553</v>
      </c>
      <c r="Z158" s="5">
        <v>0</v>
      </c>
      <c r="AA158" s="5">
        <v>0</v>
      </c>
      <c r="AB158" s="72">
        <v>0</v>
      </c>
    </row>
    <row r="159" spans="1:28">
      <c r="A159" s="48" t="s">
        <v>669</v>
      </c>
      <c r="B159" s="1" t="s">
        <v>670</v>
      </c>
      <c r="C159" s="1" t="s">
        <v>671</v>
      </c>
      <c r="D159" s="1" t="s">
        <v>79</v>
      </c>
      <c r="E159" s="1">
        <v>0</v>
      </c>
      <c r="F159" s="1" t="s">
        <v>672</v>
      </c>
      <c r="G159" s="49">
        <v>0.01</v>
      </c>
      <c r="H159" s="5">
        <v>8.4245643593352142</v>
      </c>
      <c r="I159" s="5">
        <v>3.1130079445197172</v>
      </c>
      <c r="J159" s="5">
        <v>5.311556414815497</v>
      </c>
      <c r="K159" s="5">
        <v>3.1529267277952777</v>
      </c>
      <c r="L159" s="5">
        <v>4.913189683704335</v>
      </c>
      <c r="M159" s="73">
        <v>0</v>
      </c>
      <c r="N159" s="5">
        <v>0</v>
      </c>
      <c r="O159" s="5">
        <v>0</v>
      </c>
      <c r="P159" s="5">
        <v>3.1130079445197172</v>
      </c>
      <c r="Q159" s="5">
        <v>0</v>
      </c>
      <c r="R159" s="47">
        <v>0</v>
      </c>
      <c r="S159" s="5">
        <v>0</v>
      </c>
      <c r="T159" s="5">
        <v>0</v>
      </c>
      <c r="U159" s="5">
        <v>5.311556414815497</v>
      </c>
      <c r="V159" s="5">
        <v>0</v>
      </c>
      <c r="W159" s="47">
        <v>0</v>
      </c>
      <c r="X159" s="5">
        <v>0</v>
      </c>
      <c r="Y159" s="5">
        <v>0</v>
      </c>
      <c r="Z159" s="5">
        <v>8.4245643593352142</v>
      </c>
      <c r="AA159" s="5">
        <v>0</v>
      </c>
      <c r="AB159" s="72">
        <v>0</v>
      </c>
    </row>
    <row r="160" spans="1:28">
      <c r="A160" s="48" t="s">
        <v>673</v>
      </c>
      <c r="B160" s="1" t="s">
        <v>674</v>
      </c>
      <c r="C160" s="1" t="s">
        <v>675</v>
      </c>
      <c r="D160" s="1" t="s">
        <v>124</v>
      </c>
      <c r="E160" s="1">
        <v>0</v>
      </c>
      <c r="F160" s="1" t="s">
        <v>676</v>
      </c>
      <c r="G160" s="49">
        <v>0.49</v>
      </c>
      <c r="H160" s="5">
        <v>40.574723518722983</v>
      </c>
      <c r="I160" s="5">
        <v>10.092475876885176</v>
      </c>
      <c r="J160" s="5">
        <v>30.482247641837805</v>
      </c>
      <c r="K160" s="5">
        <v>9.0110514062849045</v>
      </c>
      <c r="L160" s="5">
        <v>28.196079068699973</v>
      </c>
      <c r="M160" s="73">
        <v>0</v>
      </c>
      <c r="N160" s="5">
        <v>9.5422838869090381</v>
      </c>
      <c r="O160" s="5">
        <v>0.55019198997613783</v>
      </c>
      <c r="P160" s="5">
        <v>0</v>
      </c>
      <c r="Q160" s="5">
        <v>0</v>
      </c>
      <c r="R160" s="47">
        <v>0</v>
      </c>
      <c r="S160" s="5">
        <v>24.991368935623651</v>
      </c>
      <c r="T160" s="5">
        <v>5.4908787062141551</v>
      </c>
      <c r="U160" s="5">
        <v>0</v>
      </c>
      <c r="V160" s="5">
        <v>0</v>
      </c>
      <c r="W160" s="47">
        <v>0</v>
      </c>
      <c r="X160" s="5">
        <v>34.533652822532687</v>
      </c>
      <c r="Y160" s="5">
        <v>6.0410706961902925</v>
      </c>
      <c r="Z160" s="5">
        <v>0</v>
      </c>
      <c r="AA160" s="5">
        <v>0</v>
      </c>
      <c r="AB160" s="72">
        <v>0</v>
      </c>
    </row>
    <row r="161" spans="1:28">
      <c r="A161" s="48" t="s">
        <v>677</v>
      </c>
      <c r="B161" s="1" t="s">
        <v>678</v>
      </c>
      <c r="C161" s="1" t="s">
        <v>679</v>
      </c>
      <c r="D161" s="1" t="s">
        <v>391</v>
      </c>
      <c r="E161" s="1">
        <v>0</v>
      </c>
      <c r="F161" s="1" t="s">
        <v>680</v>
      </c>
      <c r="G161" s="49">
        <v>0.1</v>
      </c>
      <c r="H161" s="5">
        <v>160.39283733543871</v>
      </c>
      <c r="I161" s="5">
        <v>44.534809011114547</v>
      </c>
      <c r="J161" s="5">
        <v>115.85802832432417</v>
      </c>
      <c r="K161" s="5">
        <v>69.530602902035326</v>
      </c>
      <c r="L161" s="5">
        <v>107.16867619999987</v>
      </c>
      <c r="M161" s="73">
        <v>0</v>
      </c>
      <c r="N161" s="5">
        <v>39.62361981194794</v>
      </c>
      <c r="O161" s="5">
        <v>0</v>
      </c>
      <c r="P161" s="5">
        <v>4.9111891991666035</v>
      </c>
      <c r="Q161" s="5">
        <v>0</v>
      </c>
      <c r="R161" s="47">
        <v>0</v>
      </c>
      <c r="S161" s="5">
        <v>106.87049834755888</v>
      </c>
      <c r="T161" s="5">
        <v>0</v>
      </c>
      <c r="U161" s="5">
        <v>8.9875299767652699</v>
      </c>
      <c r="V161" s="5">
        <v>0</v>
      </c>
      <c r="W161" s="47">
        <v>0</v>
      </c>
      <c r="X161" s="5">
        <v>146.49411815950683</v>
      </c>
      <c r="Y161" s="5">
        <v>0</v>
      </c>
      <c r="Z161" s="5">
        <v>13.898719175931873</v>
      </c>
      <c r="AA161" s="5">
        <v>0</v>
      </c>
      <c r="AB161" s="72">
        <v>0</v>
      </c>
    </row>
    <row r="162" spans="1:28">
      <c r="A162" s="48" t="s">
        <v>681</v>
      </c>
      <c r="B162" s="1" t="s">
        <v>682</v>
      </c>
      <c r="C162" s="1" t="s">
        <v>683</v>
      </c>
      <c r="D162" s="1" t="s">
        <v>53</v>
      </c>
      <c r="E162" s="1">
        <v>0</v>
      </c>
      <c r="F162" s="1" t="s">
        <v>684</v>
      </c>
      <c r="G162" s="49">
        <v>0.4</v>
      </c>
      <c r="H162" s="5">
        <v>3.1558259136485241</v>
      </c>
      <c r="I162" s="5">
        <v>0.61311949393784815</v>
      </c>
      <c r="J162" s="5">
        <v>2.5427064197106759</v>
      </c>
      <c r="K162" s="5">
        <v>-14.599857993724822</v>
      </c>
      <c r="L162" s="5">
        <v>2.3520034382323751</v>
      </c>
      <c r="M162" s="73">
        <v>0.5</v>
      </c>
      <c r="N162" s="5">
        <v>0</v>
      </c>
      <c r="O162" s="5">
        <v>0.61311949393784815</v>
      </c>
      <c r="P162" s="5">
        <v>0</v>
      </c>
      <c r="Q162" s="5">
        <v>0</v>
      </c>
      <c r="R162" s="47">
        <v>0</v>
      </c>
      <c r="S162" s="5">
        <v>0</v>
      </c>
      <c r="T162" s="5">
        <v>2.5427064197106759</v>
      </c>
      <c r="U162" s="5">
        <v>0</v>
      </c>
      <c r="V162" s="5">
        <v>0</v>
      </c>
      <c r="W162" s="47">
        <v>0</v>
      </c>
      <c r="X162" s="5">
        <v>0</v>
      </c>
      <c r="Y162" s="5">
        <v>3.1558259136485241</v>
      </c>
      <c r="Z162" s="5">
        <v>0</v>
      </c>
      <c r="AA162" s="5">
        <v>0</v>
      </c>
      <c r="AB162" s="72">
        <v>0</v>
      </c>
    </row>
    <row r="163" spans="1:28">
      <c r="A163" s="48" t="s">
        <v>685</v>
      </c>
      <c r="B163" s="1" t="s">
        <v>686</v>
      </c>
      <c r="C163" s="1" t="s">
        <v>687</v>
      </c>
      <c r="D163" s="1" t="s">
        <v>53</v>
      </c>
      <c r="E163" s="1">
        <v>0</v>
      </c>
      <c r="F163" s="1" t="s">
        <v>688</v>
      </c>
      <c r="G163" s="49">
        <v>0.4</v>
      </c>
      <c r="H163" s="5">
        <v>2.7912287935626101</v>
      </c>
      <c r="I163" s="5">
        <v>0.58009654261849819</v>
      </c>
      <c r="J163" s="5">
        <v>2.2111322509441118</v>
      </c>
      <c r="K163" s="5">
        <v>-7.6832118294973046</v>
      </c>
      <c r="L163" s="5">
        <v>2.0452973321233037</v>
      </c>
      <c r="M163" s="73">
        <v>0.5</v>
      </c>
      <c r="N163" s="5">
        <v>0</v>
      </c>
      <c r="O163" s="5">
        <v>0.58009654261849819</v>
      </c>
      <c r="P163" s="5">
        <v>0</v>
      </c>
      <c r="Q163" s="5">
        <v>0</v>
      </c>
      <c r="R163" s="47">
        <v>0</v>
      </c>
      <c r="S163" s="5">
        <v>0</v>
      </c>
      <c r="T163" s="5">
        <v>2.2111322509441118</v>
      </c>
      <c r="U163" s="5">
        <v>0</v>
      </c>
      <c r="V163" s="5">
        <v>0</v>
      </c>
      <c r="W163" s="47">
        <v>0</v>
      </c>
      <c r="X163" s="5">
        <v>0</v>
      </c>
      <c r="Y163" s="5">
        <v>2.7912287935626101</v>
      </c>
      <c r="Z163" s="5">
        <v>0</v>
      </c>
      <c r="AA163" s="5">
        <v>0</v>
      </c>
      <c r="AB163" s="72">
        <v>0</v>
      </c>
    </row>
    <row r="164" spans="1:28">
      <c r="A164" s="48" t="s">
        <v>689</v>
      </c>
      <c r="B164" s="1" t="s">
        <v>690</v>
      </c>
      <c r="C164" s="1" t="s">
        <v>691</v>
      </c>
      <c r="D164" s="1" t="s">
        <v>93</v>
      </c>
      <c r="E164" s="1">
        <v>0</v>
      </c>
      <c r="F164" s="1" t="s">
        <v>692</v>
      </c>
      <c r="G164" s="49">
        <v>0.3</v>
      </c>
      <c r="H164" s="5">
        <v>63.611207185053573</v>
      </c>
      <c r="I164" s="5">
        <v>19.512819525292155</v>
      </c>
      <c r="J164" s="5">
        <v>44.098387659761414</v>
      </c>
      <c r="K164" s="5">
        <v>-51.412256719175339</v>
      </c>
      <c r="L164" s="5">
        <v>40.791008585279307</v>
      </c>
      <c r="M164" s="73">
        <v>0.5</v>
      </c>
      <c r="N164" s="5">
        <v>17.278022011583136</v>
      </c>
      <c r="O164" s="5">
        <v>2.2347975137090197</v>
      </c>
      <c r="P164" s="5">
        <v>0</v>
      </c>
      <c r="Q164" s="5">
        <v>0</v>
      </c>
      <c r="R164" s="47">
        <v>0</v>
      </c>
      <c r="S164" s="5">
        <v>34.730223467521128</v>
      </c>
      <c r="T164" s="5">
        <v>9.3681641922402807</v>
      </c>
      <c r="U164" s="5">
        <v>0</v>
      </c>
      <c r="V164" s="5">
        <v>0</v>
      </c>
      <c r="W164" s="47">
        <v>0</v>
      </c>
      <c r="X164" s="5">
        <v>52.008245479104261</v>
      </c>
      <c r="Y164" s="5">
        <v>11.602961705949301</v>
      </c>
      <c r="Z164" s="5">
        <v>0</v>
      </c>
      <c r="AA164" s="5">
        <v>0</v>
      </c>
      <c r="AB164" s="72">
        <v>0</v>
      </c>
    </row>
    <row r="165" spans="1:28">
      <c r="A165" s="48" t="s">
        <v>693</v>
      </c>
      <c r="B165" s="1" t="s">
        <v>694</v>
      </c>
      <c r="C165" s="1" t="s">
        <v>695</v>
      </c>
      <c r="D165" s="1" t="s">
        <v>53</v>
      </c>
      <c r="E165" s="1">
        <v>0</v>
      </c>
      <c r="F165" s="1" t="s">
        <v>696</v>
      </c>
      <c r="G165" s="49">
        <v>0.4</v>
      </c>
      <c r="H165" s="5">
        <v>3.1808417534756672</v>
      </c>
      <c r="I165" s="5">
        <v>0.75392672965705676</v>
      </c>
      <c r="J165" s="5">
        <v>2.4269150238186104</v>
      </c>
      <c r="K165" s="5">
        <v>-9.0629747235229381</v>
      </c>
      <c r="L165" s="5">
        <v>2.2448963970322149</v>
      </c>
      <c r="M165" s="73">
        <v>0.5</v>
      </c>
      <c r="N165" s="5">
        <v>0</v>
      </c>
      <c r="O165" s="5">
        <v>0.75392672965705676</v>
      </c>
      <c r="P165" s="5">
        <v>0</v>
      </c>
      <c r="Q165" s="5">
        <v>0</v>
      </c>
      <c r="R165" s="47">
        <v>0</v>
      </c>
      <c r="S165" s="5">
        <v>0</v>
      </c>
      <c r="T165" s="5">
        <v>2.4269150238186104</v>
      </c>
      <c r="U165" s="5">
        <v>0</v>
      </c>
      <c r="V165" s="5">
        <v>0</v>
      </c>
      <c r="W165" s="47">
        <v>0</v>
      </c>
      <c r="X165" s="5">
        <v>0</v>
      </c>
      <c r="Y165" s="5">
        <v>3.1808417534756672</v>
      </c>
      <c r="Z165" s="5">
        <v>0</v>
      </c>
      <c r="AA165" s="5">
        <v>0</v>
      </c>
      <c r="AB165" s="72">
        <v>0</v>
      </c>
    </row>
    <row r="166" spans="1:28">
      <c r="A166" s="48" t="s">
        <v>697</v>
      </c>
      <c r="B166" s="1" t="s">
        <v>698</v>
      </c>
      <c r="C166" s="1" t="s">
        <v>699</v>
      </c>
      <c r="D166" s="1" t="s">
        <v>53</v>
      </c>
      <c r="E166" s="1">
        <v>0</v>
      </c>
      <c r="F166" s="1" t="s">
        <v>700</v>
      </c>
      <c r="G166" s="49">
        <v>0.4</v>
      </c>
      <c r="H166" s="5">
        <v>2.0656644698905513</v>
      </c>
      <c r="I166" s="5">
        <v>0.14924125981258321</v>
      </c>
      <c r="J166" s="5">
        <v>1.9164232100779679</v>
      </c>
      <c r="K166" s="5">
        <v>-14.228100412042181</v>
      </c>
      <c r="L166" s="5">
        <v>1.7726914693221203</v>
      </c>
      <c r="M166" s="73">
        <v>0.5</v>
      </c>
      <c r="N166" s="5">
        <v>0</v>
      </c>
      <c r="O166" s="5">
        <v>0.14924125981258321</v>
      </c>
      <c r="P166" s="5">
        <v>0</v>
      </c>
      <c r="Q166" s="5">
        <v>0</v>
      </c>
      <c r="R166" s="47">
        <v>0</v>
      </c>
      <c r="S166" s="5">
        <v>0</v>
      </c>
      <c r="T166" s="5">
        <v>1.9164232100779679</v>
      </c>
      <c r="U166" s="5">
        <v>0</v>
      </c>
      <c r="V166" s="5">
        <v>0</v>
      </c>
      <c r="W166" s="47">
        <v>0</v>
      </c>
      <c r="X166" s="5">
        <v>0</v>
      </c>
      <c r="Y166" s="5">
        <v>2.0656644698905513</v>
      </c>
      <c r="Z166" s="5">
        <v>0</v>
      </c>
      <c r="AA166" s="5">
        <v>0</v>
      </c>
      <c r="AB166" s="72">
        <v>0</v>
      </c>
    </row>
    <row r="167" spans="1:28">
      <c r="A167" s="48" t="s">
        <v>701</v>
      </c>
      <c r="B167" s="1" t="s">
        <v>702</v>
      </c>
      <c r="C167" s="1" t="s">
        <v>703</v>
      </c>
      <c r="D167" s="1" t="s">
        <v>93</v>
      </c>
      <c r="E167" s="1">
        <v>0</v>
      </c>
      <c r="F167" s="1" t="s">
        <v>704</v>
      </c>
      <c r="G167" s="49">
        <v>0.3</v>
      </c>
      <c r="H167" s="5">
        <v>67.80794378241103</v>
      </c>
      <c r="I167" s="5">
        <v>21.767140850683329</v>
      </c>
      <c r="J167" s="5">
        <v>46.040802931727697</v>
      </c>
      <c r="K167" s="5">
        <v>-5.561649648141767</v>
      </c>
      <c r="L167" s="5">
        <v>42.587742711848122</v>
      </c>
      <c r="M167" s="73">
        <v>0.10413470365135791</v>
      </c>
      <c r="N167" s="5">
        <v>18.764833468927407</v>
      </c>
      <c r="O167" s="5">
        <v>3.002307381755922</v>
      </c>
      <c r="P167" s="5">
        <v>0</v>
      </c>
      <c r="Q167" s="5">
        <v>0</v>
      </c>
      <c r="R167" s="47">
        <v>0</v>
      </c>
      <c r="S167" s="5">
        <v>35.423172210735508</v>
      </c>
      <c r="T167" s="5">
        <v>10.617630720992194</v>
      </c>
      <c r="U167" s="5">
        <v>0</v>
      </c>
      <c r="V167" s="5">
        <v>0</v>
      </c>
      <c r="W167" s="47">
        <v>0</v>
      </c>
      <c r="X167" s="5">
        <v>54.188005679662915</v>
      </c>
      <c r="Y167" s="5">
        <v>13.619938102748115</v>
      </c>
      <c r="Z167" s="5">
        <v>0</v>
      </c>
      <c r="AA167" s="5">
        <v>0</v>
      </c>
      <c r="AB167" s="72">
        <v>0</v>
      </c>
    </row>
    <row r="168" spans="1:28">
      <c r="A168" s="48" t="s">
        <v>705</v>
      </c>
      <c r="B168" s="1" t="s">
        <v>706</v>
      </c>
      <c r="C168" s="1" t="s">
        <v>707</v>
      </c>
      <c r="D168" s="1" t="s">
        <v>79</v>
      </c>
      <c r="E168" s="1">
        <v>0</v>
      </c>
      <c r="F168" s="1" t="s">
        <v>708</v>
      </c>
      <c r="G168" s="49">
        <v>0.01</v>
      </c>
      <c r="H168" s="5">
        <v>20.95972367424757</v>
      </c>
      <c r="I168" s="5">
        <v>9.0213085041272905</v>
      </c>
      <c r="J168" s="5">
        <v>11.938415170120278</v>
      </c>
      <c r="K168" s="5">
        <v>9.1264602289605516</v>
      </c>
      <c r="L168" s="5">
        <v>11.043034032361257</v>
      </c>
      <c r="M168" s="73">
        <v>0</v>
      </c>
      <c r="N168" s="5">
        <v>0</v>
      </c>
      <c r="O168" s="5">
        <v>0</v>
      </c>
      <c r="P168" s="5">
        <v>9.0213085041272905</v>
      </c>
      <c r="Q168" s="5">
        <v>0</v>
      </c>
      <c r="R168" s="47">
        <v>0</v>
      </c>
      <c r="S168" s="5">
        <v>0</v>
      </c>
      <c r="T168" s="5">
        <v>0</v>
      </c>
      <c r="U168" s="5">
        <v>11.938415170120278</v>
      </c>
      <c r="V168" s="5">
        <v>0</v>
      </c>
      <c r="W168" s="47">
        <v>0</v>
      </c>
      <c r="X168" s="5">
        <v>0</v>
      </c>
      <c r="Y168" s="5">
        <v>0</v>
      </c>
      <c r="Z168" s="5">
        <v>20.95972367424757</v>
      </c>
      <c r="AA168" s="5">
        <v>0</v>
      </c>
      <c r="AB168" s="72">
        <v>0</v>
      </c>
    </row>
    <row r="169" spans="1:28">
      <c r="A169" s="48" t="s">
        <v>709</v>
      </c>
      <c r="B169" s="1" t="s">
        <v>710</v>
      </c>
      <c r="C169" s="1" t="s">
        <v>711</v>
      </c>
      <c r="D169" s="1" t="s">
        <v>53</v>
      </c>
      <c r="E169" s="1">
        <v>0</v>
      </c>
      <c r="F169" s="1" t="s">
        <v>712</v>
      </c>
      <c r="G169" s="49">
        <v>0.4</v>
      </c>
      <c r="H169" s="5">
        <v>5.462308333854101</v>
      </c>
      <c r="I169" s="5">
        <v>1.1818472116599512</v>
      </c>
      <c r="J169" s="5">
        <v>4.2804611221941498</v>
      </c>
      <c r="K169" s="5">
        <v>-17.298781729064267</v>
      </c>
      <c r="L169" s="5">
        <v>3.9594265380295885</v>
      </c>
      <c r="M169" s="73">
        <v>0.5</v>
      </c>
      <c r="N169" s="5">
        <v>0</v>
      </c>
      <c r="O169" s="5">
        <v>1.1818472116599512</v>
      </c>
      <c r="P169" s="5">
        <v>0</v>
      </c>
      <c r="Q169" s="5">
        <v>0</v>
      </c>
      <c r="R169" s="47">
        <v>0</v>
      </c>
      <c r="S169" s="5">
        <v>0</v>
      </c>
      <c r="T169" s="5">
        <v>4.2804611221941498</v>
      </c>
      <c r="U169" s="5">
        <v>0</v>
      </c>
      <c r="V169" s="5">
        <v>0</v>
      </c>
      <c r="W169" s="47">
        <v>0</v>
      </c>
      <c r="X169" s="5">
        <v>0</v>
      </c>
      <c r="Y169" s="5">
        <v>5.462308333854101</v>
      </c>
      <c r="Z169" s="5">
        <v>0</v>
      </c>
      <c r="AA169" s="5">
        <v>0</v>
      </c>
      <c r="AB169" s="72">
        <v>0</v>
      </c>
    </row>
    <row r="170" spans="1:28">
      <c r="A170" s="48" t="s">
        <v>713</v>
      </c>
      <c r="B170" s="1" t="s">
        <v>714</v>
      </c>
      <c r="C170" s="1" t="s">
        <v>715</v>
      </c>
      <c r="D170" s="1" t="s">
        <v>53</v>
      </c>
      <c r="E170" s="1">
        <v>0</v>
      </c>
      <c r="F170" s="1" t="s">
        <v>716</v>
      </c>
      <c r="G170" s="49">
        <v>0.4</v>
      </c>
      <c r="H170" s="5">
        <v>5.8436879326452971</v>
      </c>
      <c r="I170" s="5">
        <v>2.4810966704815236</v>
      </c>
      <c r="J170" s="5">
        <v>3.3625912621637735</v>
      </c>
      <c r="K170" s="5">
        <v>-3.8160139946579426</v>
      </c>
      <c r="L170" s="5">
        <v>3.1103969175014905</v>
      </c>
      <c r="M170" s="73">
        <v>0.5</v>
      </c>
      <c r="N170" s="5">
        <v>0</v>
      </c>
      <c r="O170" s="5">
        <v>2.4810966704815236</v>
      </c>
      <c r="P170" s="5">
        <v>0</v>
      </c>
      <c r="Q170" s="5">
        <v>0</v>
      </c>
      <c r="R170" s="47">
        <v>0</v>
      </c>
      <c r="S170" s="5">
        <v>0</v>
      </c>
      <c r="T170" s="5">
        <v>3.3625912621637735</v>
      </c>
      <c r="U170" s="5">
        <v>0</v>
      </c>
      <c r="V170" s="5">
        <v>0</v>
      </c>
      <c r="W170" s="47">
        <v>0</v>
      </c>
      <c r="X170" s="5">
        <v>0</v>
      </c>
      <c r="Y170" s="5">
        <v>5.8436879326452971</v>
      </c>
      <c r="Z170" s="5">
        <v>0</v>
      </c>
      <c r="AA170" s="5">
        <v>0</v>
      </c>
      <c r="AB170" s="72">
        <v>0</v>
      </c>
    </row>
    <row r="171" spans="1:28">
      <c r="A171" s="48" t="s">
        <v>717</v>
      </c>
      <c r="B171" s="1" t="s">
        <v>718</v>
      </c>
      <c r="C171" s="1" t="s">
        <v>719</v>
      </c>
      <c r="D171" s="1" t="s">
        <v>53</v>
      </c>
      <c r="E171" s="1">
        <v>0</v>
      </c>
      <c r="F171" s="1" t="s">
        <v>720</v>
      </c>
      <c r="G171" s="49">
        <v>0.4</v>
      </c>
      <c r="H171" s="5">
        <v>4.509354125927115</v>
      </c>
      <c r="I171" s="5">
        <v>0.44027596517107637</v>
      </c>
      <c r="J171" s="5">
        <v>4.0690781607560389</v>
      </c>
      <c r="K171" s="5">
        <v>-15.959147145495127</v>
      </c>
      <c r="L171" s="5">
        <v>3.763897298699336</v>
      </c>
      <c r="M171" s="73">
        <v>0.5</v>
      </c>
      <c r="N171" s="5">
        <v>0</v>
      </c>
      <c r="O171" s="5">
        <v>0.44027596517107637</v>
      </c>
      <c r="P171" s="5">
        <v>0</v>
      </c>
      <c r="Q171" s="5">
        <v>0</v>
      </c>
      <c r="R171" s="47">
        <v>0</v>
      </c>
      <c r="S171" s="5">
        <v>0</v>
      </c>
      <c r="T171" s="5">
        <v>4.0690781607560389</v>
      </c>
      <c r="U171" s="5">
        <v>0</v>
      </c>
      <c r="V171" s="5">
        <v>0</v>
      </c>
      <c r="W171" s="47">
        <v>0</v>
      </c>
      <c r="X171" s="5">
        <v>0</v>
      </c>
      <c r="Y171" s="5">
        <v>4.509354125927115</v>
      </c>
      <c r="Z171" s="5">
        <v>0</v>
      </c>
      <c r="AA171" s="5">
        <v>0</v>
      </c>
      <c r="AB171" s="72">
        <v>0</v>
      </c>
    </row>
    <row r="172" spans="1:28">
      <c r="A172" s="48" t="s">
        <v>721</v>
      </c>
      <c r="B172" s="1" t="s">
        <v>722</v>
      </c>
      <c r="C172" s="1" t="s">
        <v>723</v>
      </c>
      <c r="D172" s="1" t="s">
        <v>361</v>
      </c>
      <c r="E172" s="1">
        <v>0</v>
      </c>
      <c r="F172" s="1" t="s">
        <v>725</v>
      </c>
      <c r="G172" s="49">
        <v>0.5</v>
      </c>
      <c r="H172" s="5">
        <v>43.321237250256175</v>
      </c>
      <c r="I172" s="5">
        <v>12.718346477942948</v>
      </c>
      <c r="J172" s="5">
        <v>30.602890772313227</v>
      </c>
      <c r="K172" s="5">
        <v>12.365366184533899</v>
      </c>
      <c r="L172" s="5">
        <v>28.307673964389735</v>
      </c>
      <c r="M172" s="73">
        <v>0</v>
      </c>
      <c r="N172" s="5">
        <v>10.646690089150317</v>
      </c>
      <c r="O172" s="5">
        <v>0.90048724902992694</v>
      </c>
      <c r="P172" s="5">
        <v>1.1711691397627042</v>
      </c>
      <c r="Q172" s="5">
        <v>0</v>
      </c>
      <c r="R172" s="47">
        <v>0</v>
      </c>
      <c r="S172" s="5">
        <v>24.834930869232473</v>
      </c>
      <c r="T172" s="5">
        <v>4.0403995750020956</v>
      </c>
      <c r="U172" s="5">
        <v>1.7275603280786578</v>
      </c>
      <c r="V172" s="5">
        <v>0</v>
      </c>
      <c r="W172" s="47">
        <v>0</v>
      </c>
      <c r="X172" s="5">
        <v>35.481620958382791</v>
      </c>
      <c r="Y172" s="5">
        <v>4.9408868240320221</v>
      </c>
      <c r="Z172" s="5">
        <v>2.898729467841362</v>
      </c>
      <c r="AA172" s="5">
        <v>0</v>
      </c>
      <c r="AB172" s="72">
        <v>0</v>
      </c>
    </row>
    <row r="173" spans="1:28">
      <c r="A173" s="48" t="s">
        <v>726</v>
      </c>
      <c r="B173" s="1" t="s">
        <v>727</v>
      </c>
      <c r="C173" s="1" t="s">
        <v>728</v>
      </c>
      <c r="D173" s="1" t="s">
        <v>361</v>
      </c>
      <c r="E173" s="1">
        <v>0</v>
      </c>
      <c r="F173" s="1" t="s">
        <v>729</v>
      </c>
      <c r="G173" s="49">
        <v>0.5</v>
      </c>
      <c r="H173" s="5">
        <v>3.2860431078714942</v>
      </c>
      <c r="I173" s="5">
        <v>1.8624470806777436</v>
      </c>
      <c r="J173" s="5">
        <v>1.4235960271937504</v>
      </c>
      <c r="K173" s="5">
        <v>0.54762441554831676</v>
      </c>
      <c r="L173" s="5">
        <v>1.3168263251542192</v>
      </c>
      <c r="M173" s="73">
        <v>0</v>
      </c>
      <c r="N173" s="5">
        <v>0</v>
      </c>
      <c r="O173" s="5">
        <v>0</v>
      </c>
      <c r="P173" s="5">
        <v>0</v>
      </c>
      <c r="Q173" s="5">
        <v>0</v>
      </c>
      <c r="R173" s="47">
        <v>0</v>
      </c>
      <c r="S173" s="5">
        <v>0</v>
      </c>
      <c r="T173" s="5">
        <v>0</v>
      </c>
      <c r="U173" s="5">
        <v>0</v>
      </c>
      <c r="V173" s="5">
        <v>0</v>
      </c>
      <c r="W173" s="47">
        <v>0</v>
      </c>
      <c r="X173" s="5">
        <v>0</v>
      </c>
      <c r="Y173" s="5">
        <v>0</v>
      </c>
      <c r="Z173" s="5">
        <v>0</v>
      </c>
      <c r="AA173" s="5">
        <v>0</v>
      </c>
      <c r="AB173" s="72">
        <v>0</v>
      </c>
    </row>
    <row r="174" spans="1:28">
      <c r="A174" s="48" t="s">
        <v>730</v>
      </c>
      <c r="B174" s="1" t="s">
        <v>731</v>
      </c>
      <c r="C174" s="1" t="s">
        <v>732</v>
      </c>
      <c r="D174" s="1" t="s">
        <v>270</v>
      </c>
      <c r="E174" s="1">
        <v>0</v>
      </c>
      <c r="F174" s="1" t="s">
        <v>733</v>
      </c>
      <c r="G174" s="49">
        <v>0.3</v>
      </c>
      <c r="H174" s="5">
        <v>120.43428252046641</v>
      </c>
      <c r="I174" s="5">
        <v>40.818496734119044</v>
      </c>
      <c r="J174" s="5">
        <v>79.615785786347374</v>
      </c>
      <c r="K174" s="5">
        <v>2.6373821647380091</v>
      </c>
      <c r="L174" s="5">
        <v>73.644601852371324</v>
      </c>
      <c r="M174" s="73">
        <v>0</v>
      </c>
      <c r="N174" s="5">
        <v>33.239933911441796</v>
      </c>
      <c r="O174" s="5">
        <v>7.5785628226772506</v>
      </c>
      <c r="P174" s="5">
        <v>0</v>
      </c>
      <c r="Q174" s="5">
        <v>0</v>
      </c>
      <c r="R174" s="47">
        <v>0</v>
      </c>
      <c r="S174" s="5">
        <v>59.403233457884525</v>
      </c>
      <c r="T174" s="5">
        <v>20.212552328462845</v>
      </c>
      <c r="U174" s="5">
        <v>0</v>
      </c>
      <c r="V174" s="5">
        <v>0</v>
      </c>
      <c r="W174" s="47">
        <v>0</v>
      </c>
      <c r="X174" s="5">
        <v>92.643167369326321</v>
      </c>
      <c r="Y174" s="5">
        <v>27.791115151140097</v>
      </c>
      <c r="Z174" s="5">
        <v>0</v>
      </c>
      <c r="AA174" s="5">
        <v>0</v>
      </c>
      <c r="AB174" s="72">
        <v>0</v>
      </c>
    </row>
    <row r="175" spans="1:28">
      <c r="A175" s="48" t="s">
        <v>734</v>
      </c>
      <c r="B175" s="1" t="s">
        <v>735</v>
      </c>
      <c r="C175" s="1" t="s">
        <v>736</v>
      </c>
      <c r="D175" s="1" t="s">
        <v>270</v>
      </c>
      <c r="E175" s="1">
        <v>0</v>
      </c>
      <c r="F175" s="1" t="s">
        <v>737</v>
      </c>
      <c r="G175" s="49">
        <v>0.3</v>
      </c>
      <c r="H175" s="5">
        <v>71.553519840833232</v>
      </c>
      <c r="I175" s="5">
        <v>22.311039304866405</v>
      </c>
      <c r="J175" s="5">
        <v>49.242480535966827</v>
      </c>
      <c r="K175" s="5">
        <v>-50.039253760383893</v>
      </c>
      <c r="L175" s="5">
        <v>45.549294495769317</v>
      </c>
      <c r="M175" s="73">
        <v>0.5</v>
      </c>
      <c r="N175" s="5">
        <v>14.995528303941361</v>
      </c>
      <c r="O175" s="5">
        <v>7.3155110009250421</v>
      </c>
      <c r="P175" s="5">
        <v>0</v>
      </c>
      <c r="Q175" s="5">
        <v>0</v>
      </c>
      <c r="R175" s="47">
        <v>0</v>
      </c>
      <c r="S175" s="5">
        <v>27.392814390572131</v>
      </c>
      <c r="T175" s="5">
        <v>21.8496661453947</v>
      </c>
      <c r="U175" s="5">
        <v>0</v>
      </c>
      <c r="V175" s="5">
        <v>0</v>
      </c>
      <c r="W175" s="47">
        <v>0</v>
      </c>
      <c r="X175" s="5">
        <v>42.38834269451349</v>
      </c>
      <c r="Y175" s="5">
        <v>29.165177146319742</v>
      </c>
      <c r="Z175" s="5">
        <v>0</v>
      </c>
      <c r="AA175" s="5">
        <v>0</v>
      </c>
      <c r="AB175" s="72">
        <v>0</v>
      </c>
    </row>
    <row r="176" spans="1:28">
      <c r="A176" s="48" t="s">
        <v>738</v>
      </c>
      <c r="B176" s="1" t="s">
        <v>739</v>
      </c>
      <c r="C176" s="1" t="s">
        <v>740</v>
      </c>
      <c r="D176" s="1" t="s">
        <v>237</v>
      </c>
      <c r="E176" s="1">
        <v>0</v>
      </c>
      <c r="F176" s="1" t="s">
        <v>741</v>
      </c>
      <c r="G176" s="49">
        <v>0.09</v>
      </c>
      <c r="H176" s="5">
        <v>241.9476390106783</v>
      </c>
      <c r="I176" s="5">
        <v>66.475798548949243</v>
      </c>
      <c r="J176" s="5">
        <v>175.47184046172907</v>
      </c>
      <c r="K176" s="5">
        <v>128.86376387792774</v>
      </c>
      <c r="L176" s="5">
        <v>162.3114524270994</v>
      </c>
      <c r="M176" s="73">
        <v>0</v>
      </c>
      <c r="N176" s="5">
        <v>66.475798548949243</v>
      </c>
      <c r="O176" s="5">
        <v>0</v>
      </c>
      <c r="P176" s="5">
        <v>0</v>
      </c>
      <c r="Q176" s="5">
        <v>0</v>
      </c>
      <c r="R176" s="47">
        <v>0</v>
      </c>
      <c r="S176" s="5">
        <v>175.47184046172907</v>
      </c>
      <c r="T176" s="5">
        <v>0</v>
      </c>
      <c r="U176" s="5">
        <v>0</v>
      </c>
      <c r="V176" s="5">
        <v>0</v>
      </c>
      <c r="W176" s="47">
        <v>0</v>
      </c>
      <c r="X176" s="5">
        <v>241.9476390106783</v>
      </c>
      <c r="Y176" s="5">
        <v>0</v>
      </c>
      <c r="Z176" s="5">
        <v>0</v>
      </c>
      <c r="AA176" s="5">
        <v>0</v>
      </c>
      <c r="AB176" s="72">
        <v>0</v>
      </c>
    </row>
    <row r="177" spans="1:28">
      <c r="A177" s="48" t="s">
        <v>742</v>
      </c>
      <c r="B177" s="1" t="s">
        <v>743</v>
      </c>
      <c r="C177" s="1" t="s">
        <v>744</v>
      </c>
      <c r="D177" s="1" t="s">
        <v>79</v>
      </c>
      <c r="E177" s="1">
        <v>0</v>
      </c>
      <c r="F177" s="1" t="s">
        <v>745</v>
      </c>
      <c r="G177" s="49">
        <v>0.01</v>
      </c>
      <c r="H177" s="5">
        <v>22.781517777048649</v>
      </c>
      <c r="I177" s="5">
        <v>8.8639658654184199</v>
      </c>
      <c r="J177" s="5">
        <v>13.91755191163023</v>
      </c>
      <c r="K177" s="5">
        <v>7.9107583509372006</v>
      </c>
      <c r="L177" s="5">
        <v>12.873735518257964</v>
      </c>
      <c r="M177" s="73">
        <v>0</v>
      </c>
      <c r="N177" s="5">
        <v>0</v>
      </c>
      <c r="O177" s="5">
        <v>0</v>
      </c>
      <c r="P177" s="5">
        <v>8.8639658654184199</v>
      </c>
      <c r="Q177" s="5">
        <v>0</v>
      </c>
      <c r="R177" s="47">
        <v>0</v>
      </c>
      <c r="S177" s="5">
        <v>0</v>
      </c>
      <c r="T177" s="5">
        <v>0</v>
      </c>
      <c r="U177" s="5">
        <v>13.91755191163023</v>
      </c>
      <c r="V177" s="5">
        <v>0</v>
      </c>
      <c r="W177" s="47">
        <v>0</v>
      </c>
      <c r="X177" s="5">
        <v>0</v>
      </c>
      <c r="Y177" s="5">
        <v>0</v>
      </c>
      <c r="Z177" s="5">
        <v>22.781517777048649</v>
      </c>
      <c r="AA177" s="5">
        <v>0</v>
      </c>
      <c r="AB177" s="72">
        <v>0</v>
      </c>
    </row>
    <row r="178" spans="1:28">
      <c r="A178" s="48" t="s">
        <v>746</v>
      </c>
      <c r="B178" s="1" t="s">
        <v>747</v>
      </c>
      <c r="C178" s="1" t="s">
        <v>748</v>
      </c>
      <c r="D178" s="1" t="s">
        <v>53</v>
      </c>
      <c r="E178" s="1">
        <v>0</v>
      </c>
      <c r="F178" s="1" t="s">
        <v>749</v>
      </c>
      <c r="G178" s="49">
        <v>0.4</v>
      </c>
      <c r="H178" s="5">
        <v>2.9030404313874909</v>
      </c>
      <c r="I178" s="5">
        <v>0.54564173790725512</v>
      </c>
      <c r="J178" s="5">
        <v>2.3573986934802358</v>
      </c>
      <c r="K178" s="5">
        <v>-7.8672451457811698</v>
      </c>
      <c r="L178" s="5">
        <v>2.1805937914692182</v>
      </c>
      <c r="M178" s="73">
        <v>0.5</v>
      </c>
      <c r="N178" s="5">
        <v>0</v>
      </c>
      <c r="O178" s="5">
        <v>0.54564173790725512</v>
      </c>
      <c r="P178" s="5">
        <v>0</v>
      </c>
      <c r="Q178" s="5">
        <v>0</v>
      </c>
      <c r="R178" s="47">
        <v>0</v>
      </c>
      <c r="S178" s="5">
        <v>0</v>
      </c>
      <c r="T178" s="5">
        <v>2.3573986934802358</v>
      </c>
      <c r="U178" s="5">
        <v>0</v>
      </c>
      <c r="V178" s="5">
        <v>0</v>
      </c>
      <c r="W178" s="47">
        <v>0</v>
      </c>
      <c r="X178" s="5">
        <v>0</v>
      </c>
      <c r="Y178" s="5">
        <v>2.9030404313874909</v>
      </c>
      <c r="Z178" s="5">
        <v>0</v>
      </c>
      <c r="AA178" s="5">
        <v>0</v>
      </c>
      <c r="AB178" s="72">
        <v>0</v>
      </c>
    </row>
    <row r="179" spans="1:28">
      <c r="A179" s="48" t="s">
        <v>750</v>
      </c>
      <c r="B179" s="1" t="s">
        <v>751</v>
      </c>
      <c r="C179" s="1" t="s">
        <v>752</v>
      </c>
      <c r="D179" s="1" t="s">
        <v>53</v>
      </c>
      <c r="E179" s="1">
        <v>0</v>
      </c>
      <c r="F179" s="1" t="s">
        <v>753</v>
      </c>
      <c r="G179" s="49">
        <v>0.4</v>
      </c>
      <c r="H179" s="5">
        <v>6.9859455308710849</v>
      </c>
      <c r="I179" s="5">
        <v>1.8578669146533859</v>
      </c>
      <c r="J179" s="5">
        <v>5.1280786162176986</v>
      </c>
      <c r="K179" s="5">
        <v>-10.452245723763269</v>
      </c>
      <c r="L179" s="5">
        <v>4.7434727200013711</v>
      </c>
      <c r="M179" s="73">
        <v>0.5</v>
      </c>
      <c r="N179" s="5">
        <v>0</v>
      </c>
      <c r="O179" s="5">
        <v>1.8578669146533859</v>
      </c>
      <c r="P179" s="5">
        <v>0</v>
      </c>
      <c r="Q179" s="5">
        <v>0</v>
      </c>
      <c r="R179" s="47">
        <v>0</v>
      </c>
      <c r="S179" s="5">
        <v>0</v>
      </c>
      <c r="T179" s="5">
        <v>5.1280786162176986</v>
      </c>
      <c r="U179" s="5">
        <v>0</v>
      </c>
      <c r="V179" s="5">
        <v>0</v>
      </c>
      <c r="W179" s="47">
        <v>0</v>
      </c>
      <c r="X179" s="5">
        <v>0</v>
      </c>
      <c r="Y179" s="5">
        <v>6.9859455308710849</v>
      </c>
      <c r="Z179" s="5">
        <v>0</v>
      </c>
      <c r="AA179" s="5">
        <v>0</v>
      </c>
      <c r="AB179" s="72">
        <v>0</v>
      </c>
    </row>
    <row r="180" spans="1:28">
      <c r="A180" s="48" t="s">
        <v>754</v>
      </c>
      <c r="B180" s="1" t="s">
        <v>755</v>
      </c>
      <c r="C180" s="1" t="s">
        <v>756</v>
      </c>
      <c r="D180" s="1" t="s">
        <v>124</v>
      </c>
      <c r="E180" s="1">
        <v>0</v>
      </c>
      <c r="F180" s="1" t="s">
        <v>757</v>
      </c>
      <c r="G180" s="49">
        <v>0.49</v>
      </c>
      <c r="H180" s="5">
        <v>115.73061938495903</v>
      </c>
      <c r="I180" s="5">
        <v>39.544299910732448</v>
      </c>
      <c r="J180" s="5">
        <v>76.186319474226579</v>
      </c>
      <c r="K180" s="5">
        <v>38.163479730742054</v>
      </c>
      <c r="L180" s="5">
        <v>70.47234551365959</v>
      </c>
      <c r="M180" s="73">
        <v>0</v>
      </c>
      <c r="N180" s="5">
        <v>35.450617993002389</v>
      </c>
      <c r="O180" s="5">
        <v>4.0936819177300521</v>
      </c>
      <c r="P180" s="5">
        <v>0</v>
      </c>
      <c r="Q180" s="5">
        <v>0</v>
      </c>
      <c r="R180" s="47">
        <v>0</v>
      </c>
      <c r="S180" s="5">
        <v>64.646906289262944</v>
      </c>
      <c r="T180" s="5">
        <v>11.539413184963625</v>
      </c>
      <c r="U180" s="5">
        <v>0</v>
      </c>
      <c r="V180" s="5">
        <v>0</v>
      </c>
      <c r="W180" s="47">
        <v>0</v>
      </c>
      <c r="X180" s="5">
        <v>100.09752428226534</v>
      </c>
      <c r="Y180" s="5">
        <v>15.633095102693677</v>
      </c>
      <c r="Z180" s="5">
        <v>0</v>
      </c>
      <c r="AA180" s="5">
        <v>0</v>
      </c>
      <c r="AB180" s="72">
        <v>0</v>
      </c>
    </row>
    <row r="181" spans="1:28">
      <c r="A181" s="48" t="s">
        <v>758</v>
      </c>
      <c r="B181" s="1" t="s">
        <v>759</v>
      </c>
      <c r="C181" s="1" t="s">
        <v>760</v>
      </c>
      <c r="D181" s="1" t="s">
        <v>93</v>
      </c>
      <c r="E181" s="1">
        <v>0</v>
      </c>
      <c r="F181" s="1" t="s">
        <v>761</v>
      </c>
      <c r="G181" s="49">
        <v>0.3</v>
      </c>
      <c r="H181" s="5">
        <v>26.12774119890863</v>
      </c>
      <c r="I181" s="5">
        <v>5.5219531098943389</v>
      </c>
      <c r="J181" s="5">
        <v>20.605788089014293</v>
      </c>
      <c r="K181" s="5">
        <v>-4.1474852805312263</v>
      </c>
      <c r="L181" s="5">
        <v>19.060353982338221</v>
      </c>
      <c r="M181" s="73">
        <v>0.16367121473259516</v>
      </c>
      <c r="N181" s="5">
        <v>5.4987628342016119</v>
      </c>
      <c r="O181" s="5">
        <v>2.3190275692727417E-2</v>
      </c>
      <c r="P181" s="5">
        <v>0</v>
      </c>
      <c r="Q181" s="5">
        <v>0</v>
      </c>
      <c r="R181" s="47">
        <v>0</v>
      </c>
      <c r="S181" s="5">
        <v>14.701624159847858</v>
      </c>
      <c r="T181" s="5">
        <v>5.9041639291664341</v>
      </c>
      <c r="U181" s="5">
        <v>0</v>
      </c>
      <c r="V181" s="5">
        <v>0</v>
      </c>
      <c r="W181" s="47">
        <v>0</v>
      </c>
      <c r="X181" s="5">
        <v>20.20038699404947</v>
      </c>
      <c r="Y181" s="5">
        <v>5.9273542048591619</v>
      </c>
      <c r="Z181" s="5">
        <v>0</v>
      </c>
      <c r="AA181" s="5">
        <v>0</v>
      </c>
      <c r="AB181" s="72">
        <v>0</v>
      </c>
    </row>
    <row r="182" spans="1:28">
      <c r="A182" s="48" t="s">
        <v>762</v>
      </c>
      <c r="B182" s="1" t="s">
        <v>763</v>
      </c>
      <c r="C182" s="1" t="s">
        <v>764</v>
      </c>
      <c r="D182" s="1" t="s">
        <v>103</v>
      </c>
      <c r="E182" s="1">
        <v>0</v>
      </c>
      <c r="F182" s="1" t="s">
        <v>765</v>
      </c>
      <c r="G182" s="49">
        <v>0.49</v>
      </c>
      <c r="H182" s="5">
        <v>109.97425704429011</v>
      </c>
      <c r="I182" s="5">
        <v>32.763321918117107</v>
      </c>
      <c r="J182" s="5">
        <v>77.210935126173013</v>
      </c>
      <c r="K182" s="5">
        <v>26.676438027957413</v>
      </c>
      <c r="L182" s="5">
        <v>71.420114991710037</v>
      </c>
      <c r="M182" s="73">
        <v>0</v>
      </c>
      <c r="N182" s="5">
        <v>29.793494297980665</v>
      </c>
      <c r="O182" s="5">
        <v>2.9698276201364435</v>
      </c>
      <c r="P182" s="5">
        <v>0</v>
      </c>
      <c r="Q182" s="5">
        <v>0</v>
      </c>
      <c r="R182" s="47">
        <v>0</v>
      </c>
      <c r="S182" s="5">
        <v>65.498112849417637</v>
      </c>
      <c r="T182" s="5">
        <v>11.712822276755375</v>
      </c>
      <c r="U182" s="5">
        <v>0</v>
      </c>
      <c r="V182" s="5">
        <v>0</v>
      </c>
      <c r="W182" s="47">
        <v>0</v>
      </c>
      <c r="X182" s="5">
        <v>95.29160714739831</v>
      </c>
      <c r="Y182" s="5">
        <v>14.682649896891819</v>
      </c>
      <c r="Z182" s="5">
        <v>0</v>
      </c>
      <c r="AA182" s="5">
        <v>0</v>
      </c>
      <c r="AB182" s="72">
        <v>0</v>
      </c>
    </row>
    <row r="183" spans="1:28">
      <c r="A183" s="48" t="s">
        <v>766</v>
      </c>
      <c r="B183" s="1" t="s">
        <v>767</v>
      </c>
      <c r="C183" s="1" t="s">
        <v>768</v>
      </c>
      <c r="D183" s="1" t="s">
        <v>103</v>
      </c>
      <c r="E183" s="1" t="s">
        <v>611</v>
      </c>
      <c r="F183" s="1" t="s">
        <v>769</v>
      </c>
      <c r="G183" s="49">
        <v>0.99</v>
      </c>
      <c r="H183" s="5">
        <v>92.401069418697119</v>
      </c>
      <c r="I183" s="5">
        <v>0</v>
      </c>
      <c r="J183" s="5">
        <v>92.401069418697119</v>
      </c>
      <c r="K183" s="5">
        <v>51.476384370626064</v>
      </c>
      <c r="L183" s="5">
        <v>85.470989212294839</v>
      </c>
      <c r="M183" s="73">
        <v>0</v>
      </c>
      <c r="N183" s="5">
        <v>0</v>
      </c>
      <c r="O183" s="5">
        <v>0</v>
      </c>
      <c r="P183" s="5">
        <v>0</v>
      </c>
      <c r="Q183" s="5">
        <v>0</v>
      </c>
      <c r="R183" s="47">
        <v>0</v>
      </c>
      <c r="S183" s="5">
        <v>82.593742521948812</v>
      </c>
      <c r="T183" s="5">
        <v>9.807326896748302</v>
      </c>
      <c r="U183" s="5">
        <v>0</v>
      </c>
      <c r="V183" s="5">
        <v>0</v>
      </c>
      <c r="W183" s="47">
        <v>0</v>
      </c>
      <c r="X183" s="5">
        <v>82.593742521948812</v>
      </c>
      <c r="Y183" s="5">
        <v>9.807326896748302</v>
      </c>
      <c r="Z183" s="5">
        <v>0</v>
      </c>
      <c r="AA183" s="5">
        <v>0</v>
      </c>
      <c r="AB183" s="72">
        <v>0</v>
      </c>
    </row>
    <row r="184" spans="1:28">
      <c r="A184" s="48" t="s">
        <v>770</v>
      </c>
      <c r="B184" s="1" t="s">
        <v>771</v>
      </c>
      <c r="C184" s="1" t="s">
        <v>772</v>
      </c>
      <c r="D184" s="1" t="s">
        <v>270</v>
      </c>
      <c r="E184" s="1">
        <v>0</v>
      </c>
      <c r="F184" s="1" t="s">
        <v>773</v>
      </c>
      <c r="G184" s="49">
        <v>0.3</v>
      </c>
      <c r="H184" s="5">
        <v>157.7078233907483</v>
      </c>
      <c r="I184" s="5">
        <v>53.555554343183843</v>
      </c>
      <c r="J184" s="5">
        <v>104.15226904756446</v>
      </c>
      <c r="K184" s="5">
        <v>58.662000628383467</v>
      </c>
      <c r="L184" s="5">
        <v>96.340848868997128</v>
      </c>
      <c r="M184" s="73">
        <v>0</v>
      </c>
      <c r="N184" s="5">
        <v>43.781028750721994</v>
      </c>
      <c r="O184" s="5">
        <v>9.7745255924618579</v>
      </c>
      <c r="P184" s="5">
        <v>0</v>
      </c>
      <c r="Q184" s="5">
        <v>0</v>
      </c>
      <c r="R184" s="47">
        <v>0</v>
      </c>
      <c r="S184" s="5">
        <v>79.13968118306498</v>
      </c>
      <c r="T184" s="5">
        <v>25.012587864499476</v>
      </c>
      <c r="U184" s="5">
        <v>0</v>
      </c>
      <c r="V184" s="5">
        <v>0</v>
      </c>
      <c r="W184" s="47">
        <v>0</v>
      </c>
      <c r="X184" s="5">
        <v>122.92070993378698</v>
      </c>
      <c r="Y184" s="5">
        <v>34.787113456961336</v>
      </c>
      <c r="Z184" s="5">
        <v>0</v>
      </c>
      <c r="AA184" s="5">
        <v>0</v>
      </c>
      <c r="AB184" s="72">
        <v>0</v>
      </c>
    </row>
    <row r="185" spans="1:28">
      <c r="A185" s="48" t="s">
        <v>774</v>
      </c>
      <c r="B185" s="1" t="s">
        <v>775</v>
      </c>
      <c r="C185" s="1" t="s">
        <v>776</v>
      </c>
      <c r="D185" s="1" t="s">
        <v>237</v>
      </c>
      <c r="E185" s="1">
        <v>0</v>
      </c>
      <c r="F185" s="1" t="s">
        <v>777</v>
      </c>
      <c r="G185" s="49">
        <v>0.09</v>
      </c>
      <c r="H185" s="5">
        <v>258.45584672296161</v>
      </c>
      <c r="I185" s="5">
        <v>81.507678573832578</v>
      </c>
      <c r="J185" s="5">
        <v>176.948168149129</v>
      </c>
      <c r="K185" s="5">
        <v>147.04221502758173</v>
      </c>
      <c r="L185" s="5">
        <v>163.67705553794434</v>
      </c>
      <c r="M185" s="73">
        <v>0</v>
      </c>
      <c r="N185" s="5">
        <v>81.507678573832578</v>
      </c>
      <c r="O185" s="5">
        <v>0</v>
      </c>
      <c r="P185" s="5">
        <v>0</v>
      </c>
      <c r="Q185" s="5">
        <v>0</v>
      </c>
      <c r="R185" s="47">
        <v>0</v>
      </c>
      <c r="S185" s="5">
        <v>176.948168149129</v>
      </c>
      <c r="T185" s="5">
        <v>0</v>
      </c>
      <c r="U185" s="5">
        <v>0</v>
      </c>
      <c r="V185" s="5">
        <v>0</v>
      </c>
      <c r="W185" s="47">
        <v>0</v>
      </c>
      <c r="X185" s="5">
        <v>258.45584672296161</v>
      </c>
      <c r="Y185" s="5">
        <v>0</v>
      </c>
      <c r="Z185" s="5">
        <v>0</v>
      </c>
      <c r="AA185" s="5">
        <v>0</v>
      </c>
      <c r="AB185" s="72">
        <v>0</v>
      </c>
    </row>
    <row r="186" spans="1:28">
      <c r="A186" s="48" t="s">
        <v>778</v>
      </c>
      <c r="B186" s="1" t="s">
        <v>779</v>
      </c>
      <c r="C186" s="1" t="s">
        <v>780</v>
      </c>
      <c r="D186" s="1" t="s">
        <v>79</v>
      </c>
      <c r="E186" s="1">
        <v>0</v>
      </c>
      <c r="F186" s="1" t="s">
        <v>781</v>
      </c>
      <c r="G186" s="49">
        <v>0.01</v>
      </c>
      <c r="H186" s="5">
        <v>25.303823483377293</v>
      </c>
      <c r="I186" s="5">
        <v>10.659362106657081</v>
      </c>
      <c r="J186" s="5">
        <v>14.644461376720212</v>
      </c>
      <c r="K186" s="5">
        <v>10.477390550166721</v>
      </c>
      <c r="L186" s="5">
        <v>13.546126773466197</v>
      </c>
      <c r="M186" s="73">
        <v>0</v>
      </c>
      <c r="N186" s="5">
        <v>0</v>
      </c>
      <c r="O186" s="5">
        <v>0</v>
      </c>
      <c r="P186" s="5">
        <v>10.659362106657081</v>
      </c>
      <c r="Q186" s="5">
        <v>0</v>
      </c>
      <c r="R186" s="47">
        <v>0</v>
      </c>
      <c r="S186" s="5">
        <v>0</v>
      </c>
      <c r="T186" s="5">
        <v>0</v>
      </c>
      <c r="U186" s="5">
        <v>14.644461376720212</v>
      </c>
      <c r="V186" s="5">
        <v>0</v>
      </c>
      <c r="W186" s="47">
        <v>0</v>
      </c>
      <c r="X186" s="5">
        <v>0</v>
      </c>
      <c r="Y186" s="5">
        <v>0</v>
      </c>
      <c r="Z186" s="5">
        <v>25.303823483377293</v>
      </c>
      <c r="AA186" s="5">
        <v>0</v>
      </c>
      <c r="AB186" s="72">
        <v>0</v>
      </c>
    </row>
    <row r="187" spans="1:28">
      <c r="A187" s="48" t="s">
        <v>782</v>
      </c>
      <c r="B187" s="1" t="s">
        <v>783</v>
      </c>
      <c r="C187" s="1" t="s">
        <v>784</v>
      </c>
      <c r="D187" s="1" t="s">
        <v>53</v>
      </c>
      <c r="E187" s="1">
        <v>0</v>
      </c>
      <c r="F187" s="1" t="s">
        <v>785</v>
      </c>
      <c r="G187" s="49">
        <v>0.4</v>
      </c>
      <c r="H187" s="5">
        <v>6.9625559614549717</v>
      </c>
      <c r="I187" s="5">
        <v>1.6051794335948639</v>
      </c>
      <c r="J187" s="5">
        <v>5.357376527860108</v>
      </c>
      <c r="K187" s="5">
        <v>-19.373240442137231</v>
      </c>
      <c r="L187" s="5">
        <v>4.9555732882706005</v>
      </c>
      <c r="M187" s="73">
        <v>0.5</v>
      </c>
      <c r="N187" s="5">
        <v>0</v>
      </c>
      <c r="O187" s="5">
        <v>1.6051794335948639</v>
      </c>
      <c r="P187" s="5">
        <v>0</v>
      </c>
      <c r="Q187" s="5">
        <v>0</v>
      </c>
      <c r="R187" s="47">
        <v>0</v>
      </c>
      <c r="S187" s="5">
        <v>0</v>
      </c>
      <c r="T187" s="5">
        <v>5.357376527860108</v>
      </c>
      <c r="U187" s="5">
        <v>0</v>
      </c>
      <c r="V187" s="5">
        <v>0</v>
      </c>
      <c r="W187" s="47">
        <v>0</v>
      </c>
      <c r="X187" s="5">
        <v>0</v>
      </c>
      <c r="Y187" s="5">
        <v>6.9625559614549717</v>
      </c>
      <c r="Z187" s="5">
        <v>0</v>
      </c>
      <c r="AA187" s="5">
        <v>0</v>
      </c>
      <c r="AB187" s="72">
        <v>0</v>
      </c>
    </row>
    <row r="188" spans="1:28">
      <c r="A188" s="48" t="s">
        <v>786</v>
      </c>
      <c r="B188" s="1" t="s">
        <v>787</v>
      </c>
      <c r="C188" s="1" t="s">
        <v>788</v>
      </c>
      <c r="D188" s="1" t="s">
        <v>103</v>
      </c>
      <c r="E188" s="1">
        <v>0</v>
      </c>
      <c r="F188" s="1" t="s">
        <v>789</v>
      </c>
      <c r="G188" s="49">
        <v>0.49</v>
      </c>
      <c r="H188" s="5">
        <v>212.97349527780636</v>
      </c>
      <c r="I188" s="5">
        <v>65.016705350880187</v>
      </c>
      <c r="J188" s="5">
        <v>147.95678992692618</v>
      </c>
      <c r="K188" s="5">
        <v>-13.389533939287409</v>
      </c>
      <c r="L188" s="5">
        <v>136.86003068240672</v>
      </c>
      <c r="M188" s="73">
        <v>8.3095857009091501E-2</v>
      </c>
      <c r="N188" s="5">
        <v>58.093983334336549</v>
      </c>
      <c r="O188" s="5">
        <v>6.9227220165436343</v>
      </c>
      <c r="P188" s="5">
        <v>0</v>
      </c>
      <c r="Q188" s="5">
        <v>0</v>
      </c>
      <c r="R188" s="47">
        <v>0</v>
      </c>
      <c r="S188" s="5">
        <v>122.54166337816478</v>
      </c>
      <c r="T188" s="5">
        <v>25.415126548761382</v>
      </c>
      <c r="U188" s="5">
        <v>0</v>
      </c>
      <c r="V188" s="5">
        <v>0</v>
      </c>
      <c r="W188" s="47">
        <v>0</v>
      </c>
      <c r="X188" s="5">
        <v>180.63564671250134</v>
      </c>
      <c r="Y188" s="5">
        <v>32.337848565305016</v>
      </c>
      <c r="Z188" s="5">
        <v>0</v>
      </c>
      <c r="AA188" s="5">
        <v>0</v>
      </c>
      <c r="AB188" s="72">
        <v>0</v>
      </c>
    </row>
    <row r="189" spans="1:28">
      <c r="A189" s="48" t="s">
        <v>790</v>
      </c>
      <c r="B189" s="1" t="s">
        <v>791</v>
      </c>
      <c r="C189" s="1" t="s">
        <v>792</v>
      </c>
      <c r="D189" s="1" t="s">
        <v>124</v>
      </c>
      <c r="E189" s="1">
        <v>0</v>
      </c>
      <c r="F189" s="1" t="s">
        <v>793</v>
      </c>
      <c r="G189" s="49">
        <v>0.49</v>
      </c>
      <c r="H189" s="5">
        <v>142.76981520503125</v>
      </c>
      <c r="I189" s="5">
        <v>48.144288243807139</v>
      </c>
      <c r="J189" s="5">
        <v>94.625526961224097</v>
      </c>
      <c r="K189" s="5">
        <v>42.129029235264504</v>
      </c>
      <c r="L189" s="5">
        <v>87.528612439132289</v>
      </c>
      <c r="M189" s="73">
        <v>0</v>
      </c>
      <c r="N189" s="5">
        <v>42.444216057565448</v>
      </c>
      <c r="O189" s="5">
        <v>5.7000721862416865</v>
      </c>
      <c r="P189" s="5">
        <v>0</v>
      </c>
      <c r="Q189" s="5">
        <v>0</v>
      </c>
      <c r="R189" s="47">
        <v>0</v>
      </c>
      <c r="S189" s="5">
        <v>78.356266435860789</v>
      </c>
      <c r="T189" s="5">
        <v>16.269260525363315</v>
      </c>
      <c r="U189" s="5">
        <v>0</v>
      </c>
      <c r="V189" s="5">
        <v>0</v>
      </c>
      <c r="W189" s="47">
        <v>0</v>
      </c>
      <c r="X189" s="5">
        <v>120.80048249342624</v>
      </c>
      <c r="Y189" s="5">
        <v>21.969332711605002</v>
      </c>
      <c r="Z189" s="5">
        <v>0</v>
      </c>
      <c r="AA189" s="5">
        <v>0</v>
      </c>
      <c r="AB189" s="72">
        <v>0</v>
      </c>
    </row>
    <row r="190" spans="1:28">
      <c r="A190" s="48" t="s">
        <v>794</v>
      </c>
      <c r="B190" s="1" t="s">
        <v>795</v>
      </c>
      <c r="C190" s="1" t="s">
        <v>796</v>
      </c>
      <c r="D190" s="1" t="s">
        <v>237</v>
      </c>
      <c r="E190" s="1">
        <v>0</v>
      </c>
      <c r="F190" s="1" t="s">
        <v>797</v>
      </c>
      <c r="G190" s="49">
        <v>0.09</v>
      </c>
      <c r="H190" s="5">
        <v>77.33103090442394</v>
      </c>
      <c r="I190" s="5">
        <v>19.548315553940743</v>
      </c>
      <c r="J190" s="5">
        <v>57.782715350483201</v>
      </c>
      <c r="K190" s="5">
        <v>37.565577743741116</v>
      </c>
      <c r="L190" s="5">
        <v>53.449011699196966</v>
      </c>
      <c r="M190" s="73">
        <v>0</v>
      </c>
      <c r="N190" s="5">
        <v>19.548315553940743</v>
      </c>
      <c r="O190" s="5">
        <v>0</v>
      </c>
      <c r="P190" s="5">
        <v>0</v>
      </c>
      <c r="Q190" s="5">
        <v>0</v>
      </c>
      <c r="R190" s="47">
        <v>0</v>
      </c>
      <c r="S190" s="5">
        <v>57.782715350483201</v>
      </c>
      <c r="T190" s="5">
        <v>0</v>
      </c>
      <c r="U190" s="5">
        <v>0</v>
      </c>
      <c r="V190" s="5">
        <v>0</v>
      </c>
      <c r="W190" s="47">
        <v>0</v>
      </c>
      <c r="X190" s="5">
        <v>77.33103090442394</v>
      </c>
      <c r="Y190" s="5">
        <v>0</v>
      </c>
      <c r="Z190" s="5">
        <v>0</v>
      </c>
      <c r="AA190" s="5">
        <v>0</v>
      </c>
      <c r="AB190" s="72">
        <v>0</v>
      </c>
    </row>
    <row r="191" spans="1:28">
      <c r="A191" s="48" t="s">
        <v>798</v>
      </c>
      <c r="B191" s="1" t="s">
        <v>799</v>
      </c>
      <c r="C191" s="1" t="s">
        <v>800</v>
      </c>
      <c r="D191" s="1" t="s">
        <v>79</v>
      </c>
      <c r="E191" s="1">
        <v>0</v>
      </c>
      <c r="F191" s="1" t="s">
        <v>801</v>
      </c>
      <c r="G191" s="49">
        <v>0.01</v>
      </c>
      <c r="H191" s="5">
        <v>14.020724292720386</v>
      </c>
      <c r="I191" s="5">
        <v>5.6088042414579764</v>
      </c>
      <c r="J191" s="5">
        <v>8.4119200512624097</v>
      </c>
      <c r="K191" s="5">
        <v>4.987940929394802</v>
      </c>
      <c r="L191" s="5">
        <v>7.7810260474177291</v>
      </c>
      <c r="M191" s="73">
        <v>0</v>
      </c>
      <c r="N191" s="5">
        <v>0</v>
      </c>
      <c r="O191" s="5">
        <v>0</v>
      </c>
      <c r="P191" s="5">
        <v>5.6088042414579764</v>
      </c>
      <c r="Q191" s="5">
        <v>0</v>
      </c>
      <c r="R191" s="47">
        <v>0</v>
      </c>
      <c r="S191" s="5">
        <v>0</v>
      </c>
      <c r="T191" s="5">
        <v>0</v>
      </c>
      <c r="U191" s="5">
        <v>8.4119200512624097</v>
      </c>
      <c r="V191" s="5">
        <v>0</v>
      </c>
      <c r="W191" s="47">
        <v>0</v>
      </c>
      <c r="X191" s="5">
        <v>0</v>
      </c>
      <c r="Y191" s="5">
        <v>0</v>
      </c>
      <c r="Z191" s="5">
        <v>14.020724292720386</v>
      </c>
      <c r="AA191" s="5">
        <v>0</v>
      </c>
      <c r="AB191" s="72">
        <v>0</v>
      </c>
    </row>
    <row r="192" spans="1:28">
      <c r="A192" s="48" t="s">
        <v>802</v>
      </c>
      <c r="B192" s="1" t="s">
        <v>803</v>
      </c>
      <c r="C192" s="1" t="s">
        <v>804</v>
      </c>
      <c r="D192" s="1" t="s">
        <v>53</v>
      </c>
      <c r="E192" s="1">
        <v>0</v>
      </c>
      <c r="F192" s="1" t="s">
        <v>805</v>
      </c>
      <c r="G192" s="49">
        <v>0.4</v>
      </c>
      <c r="H192" s="5">
        <v>2.4694967573707531</v>
      </c>
      <c r="I192" s="5">
        <v>0.37496071186699997</v>
      </c>
      <c r="J192" s="5">
        <v>2.0945360455037529</v>
      </c>
      <c r="K192" s="5">
        <v>-7.3050336109578824</v>
      </c>
      <c r="L192" s="5">
        <v>1.9374458420909715</v>
      </c>
      <c r="M192" s="73">
        <v>0.5</v>
      </c>
      <c r="N192" s="5">
        <v>0</v>
      </c>
      <c r="O192" s="5">
        <v>0.37496071186699997</v>
      </c>
      <c r="P192" s="5">
        <v>0</v>
      </c>
      <c r="Q192" s="5">
        <v>0</v>
      </c>
      <c r="R192" s="47">
        <v>0</v>
      </c>
      <c r="S192" s="5">
        <v>0</v>
      </c>
      <c r="T192" s="5">
        <v>2.0945360455037529</v>
      </c>
      <c r="U192" s="5">
        <v>0</v>
      </c>
      <c r="V192" s="5">
        <v>0</v>
      </c>
      <c r="W192" s="47">
        <v>0</v>
      </c>
      <c r="X192" s="5">
        <v>0</v>
      </c>
      <c r="Y192" s="5">
        <v>2.4694967573707531</v>
      </c>
      <c r="Z192" s="5">
        <v>0</v>
      </c>
      <c r="AA192" s="5">
        <v>0</v>
      </c>
      <c r="AB192" s="72">
        <v>0</v>
      </c>
    </row>
    <row r="193" spans="1:28">
      <c r="A193" s="48" t="s">
        <v>806</v>
      </c>
      <c r="B193" s="1" t="s">
        <v>807</v>
      </c>
      <c r="C193" s="1" t="s">
        <v>808</v>
      </c>
      <c r="D193" s="1" t="s">
        <v>270</v>
      </c>
      <c r="E193" s="1">
        <v>0</v>
      </c>
      <c r="F193" s="1" t="s">
        <v>809</v>
      </c>
      <c r="G193" s="49">
        <v>0.3</v>
      </c>
      <c r="H193" s="5">
        <v>135.0194401843375</v>
      </c>
      <c r="I193" s="5">
        <v>46.158845154862277</v>
      </c>
      <c r="J193" s="5">
        <v>88.860595029475206</v>
      </c>
      <c r="K193" s="5">
        <v>69.176869802196762</v>
      </c>
      <c r="L193" s="5">
        <v>82.196050402264575</v>
      </c>
      <c r="M193" s="73">
        <v>0</v>
      </c>
      <c r="N193" s="5">
        <v>39.963332141435799</v>
      </c>
      <c r="O193" s="5">
        <v>6.1955130134264769</v>
      </c>
      <c r="P193" s="5">
        <v>0</v>
      </c>
      <c r="Q193" s="5">
        <v>0</v>
      </c>
      <c r="R193" s="47">
        <v>0</v>
      </c>
      <c r="S193" s="5">
        <v>72.167642725169117</v>
      </c>
      <c r="T193" s="5">
        <v>16.692952304306097</v>
      </c>
      <c r="U193" s="5">
        <v>0</v>
      </c>
      <c r="V193" s="5">
        <v>0</v>
      </c>
      <c r="W193" s="47">
        <v>0</v>
      </c>
      <c r="X193" s="5">
        <v>112.13097486660492</v>
      </c>
      <c r="Y193" s="5">
        <v>22.888465317732575</v>
      </c>
      <c r="Z193" s="5">
        <v>0</v>
      </c>
      <c r="AA193" s="5">
        <v>0</v>
      </c>
      <c r="AB193" s="72">
        <v>0</v>
      </c>
    </row>
    <row r="194" spans="1:28">
      <c r="A194" s="48" t="s">
        <v>810</v>
      </c>
      <c r="B194" s="1" t="s">
        <v>811</v>
      </c>
      <c r="C194" s="1" t="s">
        <v>812</v>
      </c>
      <c r="D194" s="1" t="s">
        <v>53</v>
      </c>
      <c r="E194" s="1">
        <v>0</v>
      </c>
      <c r="F194" s="1" t="s">
        <v>813</v>
      </c>
      <c r="G194" s="49">
        <v>0.4</v>
      </c>
      <c r="H194" s="5">
        <v>2.2132027277164248</v>
      </c>
      <c r="I194" s="5">
        <v>0.23643597590592691</v>
      </c>
      <c r="J194" s="5">
        <v>1.9767667518104977</v>
      </c>
      <c r="K194" s="5">
        <v>-11.025733411725305</v>
      </c>
      <c r="L194" s="5">
        <v>1.8285092454247105</v>
      </c>
      <c r="M194" s="73">
        <v>0.5</v>
      </c>
      <c r="N194" s="5">
        <v>0</v>
      </c>
      <c r="O194" s="5">
        <v>0.23643597590592691</v>
      </c>
      <c r="P194" s="5">
        <v>0</v>
      </c>
      <c r="Q194" s="5">
        <v>0</v>
      </c>
      <c r="R194" s="47">
        <v>0</v>
      </c>
      <c r="S194" s="5">
        <v>0</v>
      </c>
      <c r="T194" s="5">
        <v>1.9767667518104977</v>
      </c>
      <c r="U194" s="5">
        <v>0</v>
      </c>
      <c r="V194" s="5">
        <v>0</v>
      </c>
      <c r="W194" s="47">
        <v>0</v>
      </c>
      <c r="X194" s="5">
        <v>0</v>
      </c>
      <c r="Y194" s="5">
        <v>2.2132027277164248</v>
      </c>
      <c r="Z194" s="5">
        <v>0</v>
      </c>
      <c r="AA194" s="5">
        <v>0</v>
      </c>
      <c r="AB194" s="72">
        <v>0</v>
      </c>
    </row>
    <row r="195" spans="1:28">
      <c r="A195" s="48" t="s">
        <v>814</v>
      </c>
      <c r="B195" s="1" t="s">
        <v>815</v>
      </c>
      <c r="C195" s="1" t="s">
        <v>816</v>
      </c>
      <c r="D195" s="1" t="s">
        <v>53</v>
      </c>
      <c r="E195" s="1">
        <v>0</v>
      </c>
      <c r="F195" s="1" t="s">
        <v>817</v>
      </c>
      <c r="G195" s="49">
        <v>0.4</v>
      </c>
      <c r="H195" s="5">
        <v>4.5425623788790093</v>
      </c>
      <c r="I195" s="5">
        <v>0.98061469063382778</v>
      </c>
      <c r="J195" s="5">
        <v>3.5619476882451813</v>
      </c>
      <c r="K195" s="5">
        <v>-12.397435658806559</v>
      </c>
      <c r="L195" s="5">
        <v>3.2948016116267929</v>
      </c>
      <c r="M195" s="73">
        <v>0.5</v>
      </c>
      <c r="N195" s="5">
        <v>0</v>
      </c>
      <c r="O195" s="5">
        <v>0.98061469063382778</v>
      </c>
      <c r="P195" s="5">
        <v>0</v>
      </c>
      <c r="Q195" s="5">
        <v>0</v>
      </c>
      <c r="R195" s="47">
        <v>0</v>
      </c>
      <c r="S195" s="5">
        <v>0</v>
      </c>
      <c r="T195" s="5">
        <v>3.5619476882451813</v>
      </c>
      <c r="U195" s="5">
        <v>0</v>
      </c>
      <c r="V195" s="5">
        <v>0</v>
      </c>
      <c r="W195" s="47">
        <v>0</v>
      </c>
      <c r="X195" s="5">
        <v>0</v>
      </c>
      <c r="Y195" s="5">
        <v>4.5425623788790093</v>
      </c>
      <c r="Z195" s="5">
        <v>0</v>
      </c>
      <c r="AA195" s="5">
        <v>0</v>
      </c>
      <c r="AB195" s="72">
        <v>0</v>
      </c>
    </row>
    <row r="196" spans="1:28">
      <c r="A196" s="48" t="s">
        <v>818</v>
      </c>
      <c r="B196" s="1" t="s">
        <v>819</v>
      </c>
      <c r="C196" s="1" t="s">
        <v>820</v>
      </c>
      <c r="D196" s="1" t="s">
        <v>391</v>
      </c>
      <c r="E196" s="1">
        <v>0</v>
      </c>
      <c r="F196" s="1" t="s">
        <v>821</v>
      </c>
      <c r="G196" s="49">
        <v>0.1</v>
      </c>
      <c r="H196" s="5">
        <v>152.38418978985175</v>
      </c>
      <c r="I196" s="5">
        <v>48.291640911040751</v>
      </c>
      <c r="J196" s="5">
        <v>104.09254887881099</v>
      </c>
      <c r="K196" s="5">
        <v>85.144631567998573</v>
      </c>
      <c r="L196" s="5">
        <v>96.285607712900173</v>
      </c>
      <c r="M196" s="73">
        <v>0</v>
      </c>
      <c r="N196" s="5">
        <v>44.049682175689966</v>
      </c>
      <c r="O196" s="5">
        <v>0</v>
      </c>
      <c r="P196" s="5">
        <v>4.2419587353507842</v>
      </c>
      <c r="Q196" s="5">
        <v>0</v>
      </c>
      <c r="R196" s="47">
        <v>0</v>
      </c>
      <c r="S196" s="5">
        <v>98.025922221616327</v>
      </c>
      <c r="T196" s="5">
        <v>0</v>
      </c>
      <c r="U196" s="5">
        <v>6.0666266571946625</v>
      </c>
      <c r="V196" s="5">
        <v>0</v>
      </c>
      <c r="W196" s="47">
        <v>0</v>
      </c>
      <c r="X196" s="5">
        <v>142.07560439730628</v>
      </c>
      <c r="Y196" s="5">
        <v>0</v>
      </c>
      <c r="Z196" s="5">
        <v>10.308585392545446</v>
      </c>
      <c r="AA196" s="5">
        <v>0</v>
      </c>
      <c r="AB196" s="72">
        <v>0</v>
      </c>
    </row>
    <row r="197" spans="1:28">
      <c r="A197" s="48" t="s">
        <v>822</v>
      </c>
      <c r="B197" s="1" t="s">
        <v>823</v>
      </c>
      <c r="C197" s="1" t="s">
        <v>824</v>
      </c>
      <c r="D197" s="1" t="s">
        <v>103</v>
      </c>
      <c r="E197" s="1" t="s">
        <v>611</v>
      </c>
      <c r="F197" s="1" t="s">
        <v>825</v>
      </c>
      <c r="G197" s="49">
        <v>0.99</v>
      </c>
      <c r="H197" s="5">
        <v>254.35424010308387</v>
      </c>
      <c r="I197" s="5">
        <v>0</v>
      </c>
      <c r="J197" s="5">
        <v>254.35424010308387</v>
      </c>
      <c r="K197" s="5">
        <v>68.06927482891038</v>
      </c>
      <c r="L197" s="5">
        <v>235.27767209535259</v>
      </c>
      <c r="M197" s="73">
        <v>0</v>
      </c>
      <c r="N197" s="5">
        <v>0</v>
      </c>
      <c r="O197" s="5">
        <v>0</v>
      </c>
      <c r="P197" s="5">
        <v>0</v>
      </c>
      <c r="Q197" s="5">
        <v>0</v>
      </c>
      <c r="R197" s="47">
        <v>0</v>
      </c>
      <c r="S197" s="5">
        <v>219.59322726587428</v>
      </c>
      <c r="T197" s="5">
        <v>34.761012837209613</v>
      </c>
      <c r="U197" s="5">
        <v>0</v>
      </c>
      <c r="V197" s="5">
        <v>0</v>
      </c>
      <c r="W197" s="47">
        <v>0</v>
      </c>
      <c r="X197" s="5">
        <v>219.59322726587428</v>
      </c>
      <c r="Y197" s="5">
        <v>34.761012837209613</v>
      </c>
      <c r="Z197" s="5">
        <v>0</v>
      </c>
      <c r="AA197" s="5">
        <v>0</v>
      </c>
      <c r="AB197" s="72">
        <v>0</v>
      </c>
    </row>
    <row r="198" spans="1:28">
      <c r="A198" s="48" t="s">
        <v>826</v>
      </c>
      <c r="B198" s="1" t="s">
        <v>827</v>
      </c>
      <c r="C198" s="1" t="s">
        <v>828</v>
      </c>
      <c r="D198" s="1" t="s">
        <v>124</v>
      </c>
      <c r="E198" s="1">
        <v>0</v>
      </c>
      <c r="F198" s="1" t="s">
        <v>829</v>
      </c>
      <c r="G198" s="49">
        <v>0.49</v>
      </c>
      <c r="H198" s="5">
        <v>66.614248755233064</v>
      </c>
      <c r="I198" s="5">
        <v>21.102323355832244</v>
      </c>
      <c r="J198" s="5">
        <v>45.511925399400823</v>
      </c>
      <c r="K198" s="5">
        <v>12.868237901582223</v>
      </c>
      <c r="L198" s="5">
        <v>42.098530994445767</v>
      </c>
      <c r="M198" s="73">
        <v>0</v>
      </c>
      <c r="N198" s="5">
        <v>18.647336658935188</v>
      </c>
      <c r="O198" s="5">
        <v>2.454986696897056</v>
      </c>
      <c r="P198" s="5">
        <v>0</v>
      </c>
      <c r="Q198" s="5">
        <v>0</v>
      </c>
      <c r="R198" s="47">
        <v>0</v>
      </c>
      <c r="S198" s="5">
        <v>37.327097245347709</v>
      </c>
      <c r="T198" s="5">
        <v>8.1848281540531147</v>
      </c>
      <c r="U198" s="5">
        <v>0</v>
      </c>
      <c r="V198" s="5">
        <v>0</v>
      </c>
      <c r="W198" s="47">
        <v>0</v>
      </c>
      <c r="X198" s="5">
        <v>55.974433904282897</v>
      </c>
      <c r="Y198" s="5">
        <v>10.63981485095017</v>
      </c>
      <c r="Z198" s="5">
        <v>0</v>
      </c>
      <c r="AA198" s="5">
        <v>0</v>
      </c>
      <c r="AB198" s="72">
        <v>0</v>
      </c>
    </row>
    <row r="199" spans="1:28">
      <c r="A199" s="48" t="s">
        <v>830</v>
      </c>
      <c r="B199" s="1" t="s">
        <v>831</v>
      </c>
      <c r="C199" s="1" t="s">
        <v>832</v>
      </c>
      <c r="D199" s="1" t="s">
        <v>53</v>
      </c>
      <c r="E199" s="1">
        <v>0</v>
      </c>
      <c r="F199" s="1" t="s">
        <v>833</v>
      </c>
      <c r="G199" s="49">
        <v>0.4</v>
      </c>
      <c r="H199" s="5">
        <v>3.0442488948496087</v>
      </c>
      <c r="I199" s="5">
        <v>0</v>
      </c>
      <c r="J199" s="5">
        <v>3.0442488948496087</v>
      </c>
      <c r="K199" s="5">
        <v>-18.11063138943549</v>
      </c>
      <c r="L199" s="5">
        <v>2.8159302277358882</v>
      </c>
      <c r="M199" s="73">
        <v>0.5</v>
      </c>
      <c r="N199" s="5">
        <v>0</v>
      </c>
      <c r="O199" s="5">
        <v>0</v>
      </c>
      <c r="P199" s="5">
        <v>0</v>
      </c>
      <c r="Q199" s="5">
        <v>0</v>
      </c>
      <c r="R199" s="47">
        <v>0</v>
      </c>
      <c r="S199" s="5">
        <v>0</v>
      </c>
      <c r="T199" s="5">
        <v>3.0442488948496087</v>
      </c>
      <c r="U199" s="5">
        <v>0</v>
      </c>
      <c r="V199" s="5">
        <v>0</v>
      </c>
      <c r="W199" s="47">
        <v>0</v>
      </c>
      <c r="X199" s="5">
        <v>0</v>
      </c>
      <c r="Y199" s="5">
        <v>3.0442488948496087</v>
      </c>
      <c r="Z199" s="5">
        <v>0</v>
      </c>
      <c r="AA199" s="5">
        <v>0</v>
      </c>
      <c r="AB199" s="72">
        <v>0</v>
      </c>
    </row>
    <row r="200" spans="1:28">
      <c r="A200" s="48" t="s">
        <v>834</v>
      </c>
      <c r="B200" s="1" t="s">
        <v>835</v>
      </c>
      <c r="C200" s="1" t="s">
        <v>836</v>
      </c>
      <c r="D200" s="1" t="s">
        <v>53</v>
      </c>
      <c r="E200" s="1">
        <v>0</v>
      </c>
      <c r="F200" s="1" t="s">
        <v>837</v>
      </c>
      <c r="G200" s="49">
        <v>0.4</v>
      </c>
      <c r="H200" s="5">
        <v>1.6005631299551413</v>
      </c>
      <c r="I200" s="5">
        <v>0.169424118104578</v>
      </c>
      <c r="J200" s="5">
        <v>1.4311390118505634</v>
      </c>
      <c r="K200" s="5">
        <v>-3.5928817425854258</v>
      </c>
      <c r="L200" s="5">
        <v>1.3238035859617712</v>
      </c>
      <c r="M200" s="73">
        <v>0.5</v>
      </c>
      <c r="N200" s="5">
        <v>0</v>
      </c>
      <c r="O200" s="5">
        <v>0.169424118104578</v>
      </c>
      <c r="P200" s="5">
        <v>0</v>
      </c>
      <c r="Q200" s="5">
        <v>0</v>
      </c>
      <c r="R200" s="47">
        <v>0</v>
      </c>
      <c r="S200" s="5">
        <v>0</v>
      </c>
      <c r="T200" s="5">
        <v>1.4311390118505634</v>
      </c>
      <c r="U200" s="5">
        <v>0</v>
      </c>
      <c r="V200" s="5">
        <v>0</v>
      </c>
      <c r="W200" s="47">
        <v>0</v>
      </c>
      <c r="X200" s="5">
        <v>0</v>
      </c>
      <c r="Y200" s="5">
        <v>1.6005631299551413</v>
      </c>
      <c r="Z200" s="5">
        <v>0</v>
      </c>
      <c r="AA200" s="5">
        <v>0</v>
      </c>
      <c r="AB200" s="72">
        <v>0</v>
      </c>
    </row>
    <row r="201" spans="1:28">
      <c r="A201" s="48" t="s">
        <v>838</v>
      </c>
      <c r="B201" s="1" t="s">
        <v>839</v>
      </c>
      <c r="C201" s="1" t="s">
        <v>840</v>
      </c>
      <c r="D201" s="1" t="s">
        <v>53</v>
      </c>
      <c r="E201" s="1">
        <v>0</v>
      </c>
      <c r="F201" s="1" t="s">
        <v>841</v>
      </c>
      <c r="G201" s="49">
        <v>0.4</v>
      </c>
      <c r="H201" s="5">
        <v>2.0680340612097408</v>
      </c>
      <c r="I201" s="5">
        <v>0.36057237655571289</v>
      </c>
      <c r="J201" s="5">
        <v>1.7074616846540278</v>
      </c>
      <c r="K201" s="5">
        <v>-4.6633259639970559</v>
      </c>
      <c r="L201" s="5">
        <v>1.5794020583049757</v>
      </c>
      <c r="M201" s="73">
        <v>0.5</v>
      </c>
      <c r="N201" s="5">
        <v>0</v>
      </c>
      <c r="O201" s="5">
        <v>0.36057237655571289</v>
      </c>
      <c r="P201" s="5">
        <v>0</v>
      </c>
      <c r="Q201" s="5">
        <v>0</v>
      </c>
      <c r="R201" s="47">
        <v>0</v>
      </c>
      <c r="S201" s="5">
        <v>0</v>
      </c>
      <c r="T201" s="5">
        <v>1.7074616846540278</v>
      </c>
      <c r="U201" s="5">
        <v>0</v>
      </c>
      <c r="V201" s="5">
        <v>0</v>
      </c>
      <c r="W201" s="47">
        <v>0</v>
      </c>
      <c r="X201" s="5">
        <v>0</v>
      </c>
      <c r="Y201" s="5">
        <v>2.0680340612097408</v>
      </c>
      <c r="Z201" s="5">
        <v>0</v>
      </c>
      <c r="AA201" s="5">
        <v>0</v>
      </c>
      <c r="AB201" s="72">
        <v>0</v>
      </c>
    </row>
    <row r="202" spans="1:28">
      <c r="A202" s="48" t="s">
        <v>842</v>
      </c>
      <c r="B202" s="1" t="s">
        <v>843</v>
      </c>
      <c r="C202" s="1" t="s">
        <v>844</v>
      </c>
      <c r="D202" s="1" t="s">
        <v>103</v>
      </c>
      <c r="E202" s="1" t="s">
        <v>169</v>
      </c>
      <c r="F202" s="1" t="s">
        <v>845</v>
      </c>
      <c r="G202" s="49">
        <v>0.99</v>
      </c>
      <c r="H202" s="5">
        <v>310.34667125794613</v>
      </c>
      <c r="I202" s="5">
        <v>0</v>
      </c>
      <c r="J202" s="5">
        <v>310.34667125794613</v>
      </c>
      <c r="K202" s="5">
        <v>0.59957980104380848</v>
      </c>
      <c r="L202" s="5">
        <v>287.07067091360017</v>
      </c>
      <c r="M202" s="73">
        <v>0</v>
      </c>
      <c r="N202" s="5">
        <v>0</v>
      </c>
      <c r="O202" s="5">
        <v>0</v>
      </c>
      <c r="P202" s="5">
        <v>0</v>
      </c>
      <c r="Q202" s="5">
        <v>0</v>
      </c>
      <c r="R202" s="47">
        <v>0</v>
      </c>
      <c r="S202" s="5">
        <v>272.46889951435935</v>
      </c>
      <c r="T202" s="5">
        <v>37.877771743586791</v>
      </c>
      <c r="U202" s="5">
        <v>0</v>
      </c>
      <c r="V202" s="5">
        <v>0</v>
      </c>
      <c r="W202" s="47">
        <v>0</v>
      </c>
      <c r="X202" s="5">
        <v>272.46889951435935</v>
      </c>
      <c r="Y202" s="5">
        <v>37.877771743586791</v>
      </c>
      <c r="Z202" s="5">
        <v>0</v>
      </c>
      <c r="AA202" s="5">
        <v>0</v>
      </c>
      <c r="AB202" s="72">
        <v>0</v>
      </c>
    </row>
    <row r="203" spans="1:28">
      <c r="A203" s="48" t="s">
        <v>846</v>
      </c>
      <c r="B203" s="1" t="s">
        <v>847</v>
      </c>
      <c r="C203" s="1" t="s">
        <v>848</v>
      </c>
      <c r="D203" s="1" t="s">
        <v>53</v>
      </c>
      <c r="E203" s="1">
        <v>0</v>
      </c>
      <c r="F203" s="1" t="s">
        <v>849</v>
      </c>
      <c r="G203" s="49">
        <v>0.4</v>
      </c>
      <c r="H203" s="5">
        <v>4.6539766360943435</v>
      </c>
      <c r="I203" s="5">
        <v>1.168760443956554</v>
      </c>
      <c r="J203" s="5">
        <v>3.48521619213779</v>
      </c>
      <c r="K203" s="5">
        <v>-7.002732380333919</v>
      </c>
      <c r="L203" s="5">
        <v>3.2238249777274559</v>
      </c>
      <c r="M203" s="73">
        <v>0.5</v>
      </c>
      <c r="N203" s="5">
        <v>0</v>
      </c>
      <c r="O203" s="5">
        <v>1.168760443956554</v>
      </c>
      <c r="P203" s="5">
        <v>0</v>
      </c>
      <c r="Q203" s="5">
        <v>0</v>
      </c>
      <c r="R203" s="47">
        <v>0</v>
      </c>
      <c r="S203" s="5">
        <v>0</v>
      </c>
      <c r="T203" s="5">
        <v>3.48521619213779</v>
      </c>
      <c r="U203" s="5">
        <v>0</v>
      </c>
      <c r="V203" s="5">
        <v>0</v>
      </c>
      <c r="W203" s="47">
        <v>0</v>
      </c>
      <c r="X203" s="5">
        <v>0</v>
      </c>
      <c r="Y203" s="5">
        <v>4.6539766360943435</v>
      </c>
      <c r="Z203" s="5">
        <v>0</v>
      </c>
      <c r="AA203" s="5">
        <v>0</v>
      </c>
      <c r="AB203" s="72">
        <v>0</v>
      </c>
    </row>
    <row r="204" spans="1:28">
      <c r="A204" s="48" t="s">
        <v>850</v>
      </c>
      <c r="B204" s="1" t="s">
        <v>851</v>
      </c>
      <c r="C204" s="1" t="s">
        <v>852</v>
      </c>
      <c r="D204" s="1" t="s">
        <v>124</v>
      </c>
      <c r="E204" s="1">
        <v>0</v>
      </c>
      <c r="F204" s="1" t="s">
        <v>853</v>
      </c>
      <c r="G204" s="49">
        <v>0.49</v>
      </c>
      <c r="H204" s="5">
        <v>63.52946443840964</v>
      </c>
      <c r="I204" s="5">
        <v>18.503789194573983</v>
      </c>
      <c r="J204" s="5">
        <v>45.025675243835657</v>
      </c>
      <c r="K204" s="5">
        <v>4.5406038930951702</v>
      </c>
      <c r="L204" s="5">
        <v>41.648749600547987</v>
      </c>
      <c r="M204" s="73">
        <v>0</v>
      </c>
      <c r="N204" s="5">
        <v>17.12214827185543</v>
      </c>
      <c r="O204" s="5">
        <v>1.3816409227185547</v>
      </c>
      <c r="P204" s="5">
        <v>0</v>
      </c>
      <c r="Q204" s="5">
        <v>0</v>
      </c>
      <c r="R204" s="47">
        <v>0</v>
      </c>
      <c r="S204" s="5">
        <v>37.050544037690628</v>
      </c>
      <c r="T204" s="5">
        <v>7.9751312061450372</v>
      </c>
      <c r="U204" s="5">
        <v>0</v>
      </c>
      <c r="V204" s="5">
        <v>0</v>
      </c>
      <c r="W204" s="47">
        <v>0</v>
      </c>
      <c r="X204" s="5">
        <v>54.172692309546058</v>
      </c>
      <c r="Y204" s="5">
        <v>9.3567721288635912</v>
      </c>
      <c r="Z204" s="5">
        <v>0</v>
      </c>
      <c r="AA204" s="5">
        <v>0</v>
      </c>
      <c r="AB204" s="72">
        <v>0</v>
      </c>
    </row>
    <row r="205" spans="1:28">
      <c r="A205" s="48" t="s">
        <v>854</v>
      </c>
      <c r="B205" s="1" t="s">
        <v>855</v>
      </c>
      <c r="C205" s="1" t="s">
        <v>856</v>
      </c>
      <c r="D205" s="1" t="s">
        <v>53</v>
      </c>
      <c r="E205" s="1">
        <v>0</v>
      </c>
      <c r="F205" s="1" t="s">
        <v>857</v>
      </c>
      <c r="G205" s="49">
        <v>0.4</v>
      </c>
      <c r="H205" s="5">
        <v>1.4903936980564934</v>
      </c>
      <c r="I205" s="5">
        <v>0.25056215602124438</v>
      </c>
      <c r="J205" s="5">
        <v>1.239831542035249</v>
      </c>
      <c r="K205" s="5">
        <v>-4.0496204958021167</v>
      </c>
      <c r="L205" s="5">
        <v>1.1468441763826054</v>
      </c>
      <c r="M205" s="73">
        <v>0.5</v>
      </c>
      <c r="N205" s="5">
        <v>0</v>
      </c>
      <c r="O205" s="5">
        <v>0.25056215602124438</v>
      </c>
      <c r="P205" s="5">
        <v>0</v>
      </c>
      <c r="Q205" s="5">
        <v>0</v>
      </c>
      <c r="R205" s="47">
        <v>0</v>
      </c>
      <c r="S205" s="5">
        <v>0</v>
      </c>
      <c r="T205" s="5">
        <v>1.239831542035249</v>
      </c>
      <c r="U205" s="5">
        <v>0</v>
      </c>
      <c r="V205" s="5">
        <v>0</v>
      </c>
      <c r="W205" s="47">
        <v>0</v>
      </c>
      <c r="X205" s="5">
        <v>0</v>
      </c>
      <c r="Y205" s="5">
        <v>1.4903936980564934</v>
      </c>
      <c r="Z205" s="5">
        <v>0</v>
      </c>
      <c r="AA205" s="5">
        <v>0</v>
      </c>
      <c r="AB205" s="72">
        <v>0</v>
      </c>
    </row>
    <row r="206" spans="1:28">
      <c r="A206" s="48" t="s">
        <v>858</v>
      </c>
      <c r="B206" s="1" t="s">
        <v>859</v>
      </c>
      <c r="C206" s="1" t="s">
        <v>860</v>
      </c>
      <c r="D206" s="1" t="s">
        <v>53</v>
      </c>
      <c r="E206" s="1">
        <v>0</v>
      </c>
      <c r="F206" s="1" t="s">
        <v>862</v>
      </c>
      <c r="G206" s="49">
        <v>0.4</v>
      </c>
      <c r="H206" s="5">
        <v>3.4863850595855501</v>
      </c>
      <c r="I206" s="5">
        <v>0.77216875123314277</v>
      </c>
      <c r="J206" s="5">
        <v>2.7142163083524071</v>
      </c>
      <c r="K206" s="5">
        <v>-9.596488505000055</v>
      </c>
      <c r="L206" s="5">
        <v>2.5106500852259765</v>
      </c>
      <c r="M206" s="73">
        <v>0.5</v>
      </c>
      <c r="N206" s="5">
        <v>0</v>
      </c>
      <c r="O206" s="5">
        <v>0.77216875123314277</v>
      </c>
      <c r="P206" s="5">
        <v>0</v>
      </c>
      <c r="Q206" s="5">
        <v>0</v>
      </c>
      <c r="R206" s="47">
        <v>0</v>
      </c>
      <c r="S206" s="5">
        <v>0</v>
      </c>
      <c r="T206" s="5">
        <v>2.7142163083524071</v>
      </c>
      <c r="U206" s="5">
        <v>0</v>
      </c>
      <c r="V206" s="5">
        <v>0</v>
      </c>
      <c r="W206" s="47">
        <v>0</v>
      </c>
      <c r="X206" s="5">
        <v>0</v>
      </c>
      <c r="Y206" s="5">
        <v>3.4863850595855501</v>
      </c>
      <c r="Z206" s="5">
        <v>0</v>
      </c>
      <c r="AA206" s="5">
        <v>0</v>
      </c>
      <c r="AB206" s="72">
        <v>0</v>
      </c>
    </row>
    <row r="207" spans="1:28">
      <c r="A207" s="48" t="s">
        <v>863</v>
      </c>
      <c r="B207" s="1" t="s">
        <v>864</v>
      </c>
      <c r="C207" s="1" t="s">
        <v>865</v>
      </c>
      <c r="D207" s="1" t="s">
        <v>866</v>
      </c>
      <c r="E207" s="1">
        <v>0</v>
      </c>
      <c r="F207" s="1" t="s">
        <v>867</v>
      </c>
      <c r="G207" s="49">
        <v>0.01</v>
      </c>
      <c r="H207" s="5">
        <v>32.468299535920416</v>
      </c>
      <c r="I207" s="5">
        <v>13.663938225188955</v>
      </c>
      <c r="J207" s="5">
        <v>18.804361310731458</v>
      </c>
      <c r="K207" s="5">
        <v>14.755240509761338</v>
      </c>
      <c r="L207" s="5">
        <v>17.3940342124266</v>
      </c>
      <c r="M207" s="73">
        <v>0</v>
      </c>
      <c r="N207" s="5">
        <v>0</v>
      </c>
      <c r="O207" s="5">
        <v>0</v>
      </c>
      <c r="P207" s="5">
        <v>13.663938225188955</v>
      </c>
      <c r="Q207" s="5">
        <v>0</v>
      </c>
      <c r="R207" s="47">
        <v>0</v>
      </c>
      <c r="S207" s="5">
        <v>0</v>
      </c>
      <c r="T207" s="5">
        <v>0</v>
      </c>
      <c r="U207" s="5">
        <v>18.804361310731458</v>
      </c>
      <c r="V207" s="5">
        <v>0</v>
      </c>
      <c r="W207" s="47">
        <v>0</v>
      </c>
      <c r="X207" s="5">
        <v>0</v>
      </c>
      <c r="Y207" s="5">
        <v>0</v>
      </c>
      <c r="Z207" s="5">
        <v>32.468299535920416</v>
      </c>
      <c r="AA207" s="5">
        <v>0</v>
      </c>
      <c r="AB207" s="72">
        <v>0</v>
      </c>
    </row>
    <row r="208" spans="1:28">
      <c r="A208" s="48" t="s">
        <v>868</v>
      </c>
      <c r="B208" s="1" t="s">
        <v>869</v>
      </c>
      <c r="C208" s="1" t="s">
        <v>870</v>
      </c>
      <c r="D208" s="1" t="s">
        <v>93</v>
      </c>
      <c r="E208" s="1">
        <v>0</v>
      </c>
      <c r="F208" s="1" t="s">
        <v>871</v>
      </c>
      <c r="G208" s="49">
        <v>0.3</v>
      </c>
      <c r="H208" s="5">
        <v>48.545195689832582</v>
      </c>
      <c r="I208" s="5">
        <v>14.962617176027841</v>
      </c>
      <c r="J208" s="5">
        <v>33.582578513804741</v>
      </c>
      <c r="K208" s="5">
        <v>9.0827805841208402</v>
      </c>
      <c r="L208" s="5">
        <v>31.063885125269387</v>
      </c>
      <c r="M208" s="73">
        <v>0</v>
      </c>
      <c r="N208" s="5">
        <v>13.013976509762376</v>
      </c>
      <c r="O208" s="5">
        <v>1.9486406662654654</v>
      </c>
      <c r="P208" s="5">
        <v>0</v>
      </c>
      <c r="Q208" s="5">
        <v>0</v>
      </c>
      <c r="R208" s="47">
        <v>0</v>
      </c>
      <c r="S208" s="5">
        <v>24.831785843897777</v>
      </c>
      <c r="T208" s="5">
        <v>8.7507926699069678</v>
      </c>
      <c r="U208" s="5">
        <v>0</v>
      </c>
      <c r="V208" s="5">
        <v>0</v>
      </c>
      <c r="W208" s="47">
        <v>0</v>
      </c>
      <c r="X208" s="5">
        <v>37.845762353660149</v>
      </c>
      <c r="Y208" s="5">
        <v>10.699433336172433</v>
      </c>
      <c r="Z208" s="5">
        <v>0</v>
      </c>
      <c r="AA208" s="5">
        <v>0</v>
      </c>
      <c r="AB208" s="72">
        <v>0</v>
      </c>
    </row>
    <row r="209" spans="1:28">
      <c r="A209" s="48" t="s">
        <v>872</v>
      </c>
      <c r="B209" s="1" t="s">
        <v>873</v>
      </c>
      <c r="C209" s="1" t="s">
        <v>874</v>
      </c>
      <c r="D209" s="1" t="s">
        <v>53</v>
      </c>
      <c r="E209" s="1">
        <v>0</v>
      </c>
      <c r="F209" s="1" t="s">
        <v>875</v>
      </c>
      <c r="G209" s="49">
        <v>0.4</v>
      </c>
      <c r="H209" s="5">
        <v>2.5642725897385041</v>
      </c>
      <c r="I209" s="5">
        <v>0.49755264368993046</v>
      </c>
      <c r="J209" s="5">
        <v>2.0667199460485737</v>
      </c>
      <c r="K209" s="5">
        <v>-3.7745503317941669</v>
      </c>
      <c r="L209" s="5">
        <v>1.9117159500949308</v>
      </c>
      <c r="M209" s="73">
        <v>0.5</v>
      </c>
      <c r="N209" s="5">
        <v>0</v>
      </c>
      <c r="O209" s="5">
        <v>0.49755264368993046</v>
      </c>
      <c r="P209" s="5">
        <v>0</v>
      </c>
      <c r="Q209" s="5">
        <v>0</v>
      </c>
      <c r="R209" s="47">
        <v>0</v>
      </c>
      <c r="S209" s="5">
        <v>0</v>
      </c>
      <c r="T209" s="5">
        <v>2.0667199460485737</v>
      </c>
      <c r="U209" s="5">
        <v>0</v>
      </c>
      <c r="V209" s="5">
        <v>0</v>
      </c>
      <c r="W209" s="47">
        <v>0</v>
      </c>
      <c r="X209" s="5">
        <v>0</v>
      </c>
      <c r="Y209" s="5">
        <v>2.5642725897385041</v>
      </c>
      <c r="Z209" s="5">
        <v>0</v>
      </c>
      <c r="AA209" s="5">
        <v>0</v>
      </c>
      <c r="AB209" s="72">
        <v>0</v>
      </c>
    </row>
    <row r="210" spans="1:28">
      <c r="A210" s="48" t="s">
        <v>876</v>
      </c>
      <c r="B210" s="1" t="s">
        <v>877</v>
      </c>
      <c r="C210" s="1" t="s">
        <v>878</v>
      </c>
      <c r="D210" s="1" t="s">
        <v>53</v>
      </c>
      <c r="E210" s="1">
        <v>0</v>
      </c>
      <c r="F210" s="1" t="s">
        <v>879</v>
      </c>
      <c r="G210" s="49">
        <v>0.4</v>
      </c>
      <c r="H210" s="5">
        <v>2.4941905210051902</v>
      </c>
      <c r="I210" s="5">
        <v>0.37039083916061372</v>
      </c>
      <c r="J210" s="5">
        <v>2.1237996818445763</v>
      </c>
      <c r="K210" s="5">
        <v>-6.5093228242810852</v>
      </c>
      <c r="L210" s="5">
        <v>1.9645147057062333</v>
      </c>
      <c r="M210" s="73">
        <v>0.5</v>
      </c>
      <c r="N210" s="5">
        <v>0</v>
      </c>
      <c r="O210" s="5">
        <v>0.37039083916061372</v>
      </c>
      <c r="P210" s="5">
        <v>0</v>
      </c>
      <c r="Q210" s="5">
        <v>0</v>
      </c>
      <c r="R210" s="47">
        <v>0</v>
      </c>
      <c r="S210" s="5">
        <v>0</v>
      </c>
      <c r="T210" s="5">
        <v>2.1237996818445763</v>
      </c>
      <c r="U210" s="5">
        <v>0</v>
      </c>
      <c r="V210" s="5">
        <v>0</v>
      </c>
      <c r="W210" s="47">
        <v>0</v>
      </c>
      <c r="X210" s="5">
        <v>0</v>
      </c>
      <c r="Y210" s="5">
        <v>2.4941905210051902</v>
      </c>
      <c r="Z210" s="5">
        <v>0</v>
      </c>
      <c r="AA210" s="5">
        <v>0</v>
      </c>
      <c r="AB210" s="72">
        <v>0</v>
      </c>
    </row>
    <row r="211" spans="1:28">
      <c r="A211" s="48" t="s">
        <v>880</v>
      </c>
      <c r="B211" s="1" t="s">
        <v>881</v>
      </c>
      <c r="C211" s="1" t="s">
        <v>882</v>
      </c>
      <c r="D211" s="1" t="s">
        <v>53</v>
      </c>
      <c r="E211" s="1">
        <v>0</v>
      </c>
      <c r="F211" s="1" t="s">
        <v>883</v>
      </c>
      <c r="G211" s="49">
        <v>0.4</v>
      </c>
      <c r="H211" s="5">
        <v>2.1289595217220998</v>
      </c>
      <c r="I211" s="5">
        <v>0.12836017287021689</v>
      </c>
      <c r="J211" s="5">
        <v>2.0005993488518827</v>
      </c>
      <c r="K211" s="5">
        <v>-14.924364482389327</v>
      </c>
      <c r="L211" s="5">
        <v>1.8505543976879917</v>
      </c>
      <c r="M211" s="73">
        <v>0.5</v>
      </c>
      <c r="N211" s="5">
        <v>0</v>
      </c>
      <c r="O211" s="5">
        <v>0.12836017287021689</v>
      </c>
      <c r="P211" s="5">
        <v>0</v>
      </c>
      <c r="Q211" s="5">
        <v>0</v>
      </c>
      <c r="R211" s="47">
        <v>0</v>
      </c>
      <c r="S211" s="5">
        <v>0</v>
      </c>
      <c r="T211" s="5">
        <v>2.0005993488518827</v>
      </c>
      <c r="U211" s="5">
        <v>0</v>
      </c>
      <c r="V211" s="5">
        <v>0</v>
      </c>
      <c r="W211" s="47">
        <v>0</v>
      </c>
      <c r="X211" s="5">
        <v>0</v>
      </c>
      <c r="Y211" s="5">
        <v>2.1289595217220998</v>
      </c>
      <c r="Z211" s="5">
        <v>0</v>
      </c>
      <c r="AA211" s="5">
        <v>0</v>
      </c>
      <c r="AB211" s="72">
        <v>0</v>
      </c>
    </row>
    <row r="212" spans="1:28">
      <c r="A212" s="48" t="s">
        <v>884</v>
      </c>
      <c r="B212" s="1" t="s">
        <v>885</v>
      </c>
      <c r="C212" s="1" t="s">
        <v>886</v>
      </c>
      <c r="D212" s="1" t="s">
        <v>124</v>
      </c>
      <c r="E212" s="1">
        <v>0</v>
      </c>
      <c r="F212" s="1" t="s">
        <v>887</v>
      </c>
      <c r="G212" s="49">
        <v>0.49</v>
      </c>
      <c r="H212" s="5">
        <v>64.025895776839931</v>
      </c>
      <c r="I212" s="5">
        <v>21.05122854371773</v>
      </c>
      <c r="J212" s="5">
        <v>42.974667233122197</v>
      </c>
      <c r="K212" s="5">
        <v>25.711585995274124</v>
      </c>
      <c r="L212" s="5">
        <v>39.751567190638035</v>
      </c>
      <c r="M212" s="73">
        <v>0</v>
      </c>
      <c r="N212" s="5">
        <v>18.915848454147948</v>
      </c>
      <c r="O212" s="5">
        <v>2.135380089569781</v>
      </c>
      <c r="P212" s="5">
        <v>0</v>
      </c>
      <c r="Q212" s="5">
        <v>0</v>
      </c>
      <c r="R212" s="47">
        <v>0</v>
      </c>
      <c r="S212" s="5">
        <v>36.722761913642437</v>
      </c>
      <c r="T212" s="5">
        <v>6.2519053194797625</v>
      </c>
      <c r="U212" s="5">
        <v>0</v>
      </c>
      <c r="V212" s="5">
        <v>0</v>
      </c>
      <c r="W212" s="47">
        <v>0</v>
      </c>
      <c r="X212" s="5">
        <v>55.638610367790385</v>
      </c>
      <c r="Y212" s="5">
        <v>8.387285409049543</v>
      </c>
      <c r="Z212" s="5">
        <v>0</v>
      </c>
      <c r="AA212" s="5">
        <v>0</v>
      </c>
      <c r="AB212" s="72">
        <v>0</v>
      </c>
    </row>
    <row r="213" spans="1:28">
      <c r="A213" s="48" t="s">
        <v>888</v>
      </c>
      <c r="B213" s="1" t="s">
        <v>889</v>
      </c>
      <c r="C213" s="1" t="s">
        <v>890</v>
      </c>
      <c r="D213" s="1" t="s">
        <v>124</v>
      </c>
      <c r="E213" s="1">
        <v>0</v>
      </c>
      <c r="F213" s="1" t="s">
        <v>891</v>
      </c>
      <c r="G213" s="49">
        <v>0.49</v>
      </c>
      <c r="H213" s="5">
        <v>60.803552654253345</v>
      </c>
      <c r="I213" s="5">
        <v>17.40598117289742</v>
      </c>
      <c r="J213" s="5">
        <v>43.397571481355925</v>
      </c>
      <c r="K213" s="5">
        <v>-26.585042348968933</v>
      </c>
      <c r="L213" s="5">
        <v>40.142753620254233</v>
      </c>
      <c r="M213" s="73">
        <v>0.38142933138965951</v>
      </c>
      <c r="N213" s="5">
        <v>15.754008345043287</v>
      </c>
      <c r="O213" s="5">
        <v>1.6519728278541341</v>
      </c>
      <c r="P213" s="5">
        <v>0</v>
      </c>
      <c r="Q213" s="5">
        <v>0</v>
      </c>
      <c r="R213" s="47">
        <v>0</v>
      </c>
      <c r="S213" s="5">
        <v>36.005155193601333</v>
      </c>
      <c r="T213" s="5">
        <v>7.392416287754596</v>
      </c>
      <c r="U213" s="5">
        <v>0</v>
      </c>
      <c r="V213" s="5">
        <v>0</v>
      </c>
      <c r="W213" s="47">
        <v>0</v>
      </c>
      <c r="X213" s="5">
        <v>51.759163538644621</v>
      </c>
      <c r="Y213" s="5">
        <v>9.0443891156087304</v>
      </c>
      <c r="Z213" s="5">
        <v>0</v>
      </c>
      <c r="AA213" s="5">
        <v>0</v>
      </c>
      <c r="AB213" s="72">
        <v>0</v>
      </c>
    </row>
    <row r="214" spans="1:28">
      <c r="A214" s="48" t="s">
        <v>892</v>
      </c>
      <c r="B214" s="1" t="s">
        <v>893</v>
      </c>
      <c r="C214" s="1" t="s">
        <v>894</v>
      </c>
      <c r="D214" s="1" t="s">
        <v>53</v>
      </c>
      <c r="E214" s="1">
        <v>0</v>
      </c>
      <c r="F214" s="1" t="s">
        <v>895</v>
      </c>
      <c r="G214" s="49">
        <v>0.4</v>
      </c>
      <c r="H214" s="5">
        <v>1.2011501222858112</v>
      </c>
      <c r="I214" s="5">
        <v>0</v>
      </c>
      <c r="J214" s="5">
        <v>1.2011501222858112</v>
      </c>
      <c r="K214" s="5">
        <v>-15.451981844445239</v>
      </c>
      <c r="L214" s="5">
        <v>1.1110638631143754</v>
      </c>
      <c r="M214" s="73">
        <v>0.5</v>
      </c>
      <c r="N214" s="5">
        <v>0</v>
      </c>
      <c r="O214" s="5">
        <v>0</v>
      </c>
      <c r="P214" s="5">
        <v>0</v>
      </c>
      <c r="Q214" s="5">
        <v>0</v>
      </c>
      <c r="R214" s="47">
        <v>0</v>
      </c>
      <c r="S214" s="5">
        <v>0</v>
      </c>
      <c r="T214" s="5">
        <v>1.2011501222858112</v>
      </c>
      <c r="U214" s="5">
        <v>0</v>
      </c>
      <c r="V214" s="5">
        <v>0</v>
      </c>
      <c r="W214" s="47">
        <v>0</v>
      </c>
      <c r="X214" s="5">
        <v>0</v>
      </c>
      <c r="Y214" s="5">
        <v>1.2011501222858112</v>
      </c>
      <c r="Z214" s="5">
        <v>0</v>
      </c>
      <c r="AA214" s="5">
        <v>0</v>
      </c>
      <c r="AB214" s="72">
        <v>0</v>
      </c>
    </row>
    <row r="215" spans="1:28">
      <c r="A215" s="48" t="s">
        <v>896</v>
      </c>
      <c r="B215" s="1" t="s">
        <v>897</v>
      </c>
      <c r="C215" s="1" t="s">
        <v>898</v>
      </c>
      <c r="D215" s="1" t="s">
        <v>53</v>
      </c>
      <c r="E215" s="1">
        <v>0</v>
      </c>
      <c r="F215" s="1" t="s">
        <v>899</v>
      </c>
      <c r="G215" s="49">
        <v>0.4</v>
      </c>
      <c r="H215" s="5">
        <v>4.4557753036898493</v>
      </c>
      <c r="I215" s="5">
        <v>0.72273451762413976</v>
      </c>
      <c r="J215" s="5">
        <v>3.7330407860657098</v>
      </c>
      <c r="K215" s="5">
        <v>-21.725288353834198</v>
      </c>
      <c r="L215" s="5">
        <v>3.4530627271107819</v>
      </c>
      <c r="M215" s="73">
        <v>0.5</v>
      </c>
      <c r="N215" s="5">
        <v>0</v>
      </c>
      <c r="O215" s="5">
        <v>0.72273451762413976</v>
      </c>
      <c r="P215" s="5">
        <v>0</v>
      </c>
      <c r="Q215" s="5">
        <v>0</v>
      </c>
      <c r="R215" s="47">
        <v>0</v>
      </c>
      <c r="S215" s="5">
        <v>0</v>
      </c>
      <c r="T215" s="5">
        <v>3.7330407860657098</v>
      </c>
      <c r="U215" s="5">
        <v>0</v>
      </c>
      <c r="V215" s="5">
        <v>0</v>
      </c>
      <c r="W215" s="47">
        <v>0</v>
      </c>
      <c r="X215" s="5">
        <v>0</v>
      </c>
      <c r="Y215" s="5">
        <v>4.4557753036898493</v>
      </c>
      <c r="Z215" s="5">
        <v>0</v>
      </c>
      <c r="AA215" s="5">
        <v>0</v>
      </c>
      <c r="AB215" s="72">
        <v>0</v>
      </c>
    </row>
    <row r="216" spans="1:28">
      <c r="A216" s="48" t="s">
        <v>900</v>
      </c>
      <c r="B216" s="1" t="s">
        <v>901</v>
      </c>
      <c r="C216" s="1" t="s">
        <v>902</v>
      </c>
      <c r="D216" s="1" t="s">
        <v>53</v>
      </c>
      <c r="E216" s="1">
        <v>0</v>
      </c>
      <c r="F216" s="1" t="s">
        <v>903</v>
      </c>
      <c r="G216" s="49">
        <v>0.4</v>
      </c>
      <c r="H216" s="5">
        <v>4.4831107544390454</v>
      </c>
      <c r="I216" s="5">
        <v>1.0485916037488263</v>
      </c>
      <c r="J216" s="5">
        <v>3.4345191506902188</v>
      </c>
      <c r="K216" s="5">
        <v>-10.799881410632866</v>
      </c>
      <c r="L216" s="5">
        <v>3.1769302143884528</v>
      </c>
      <c r="M216" s="73">
        <v>0.5</v>
      </c>
      <c r="N216" s="5">
        <v>0</v>
      </c>
      <c r="O216" s="5">
        <v>1.0485916037488263</v>
      </c>
      <c r="P216" s="5">
        <v>0</v>
      </c>
      <c r="Q216" s="5">
        <v>0</v>
      </c>
      <c r="R216" s="47">
        <v>0</v>
      </c>
      <c r="S216" s="5">
        <v>0</v>
      </c>
      <c r="T216" s="5">
        <v>3.4345191506902188</v>
      </c>
      <c r="U216" s="5">
        <v>0</v>
      </c>
      <c r="V216" s="5">
        <v>0</v>
      </c>
      <c r="W216" s="47">
        <v>0</v>
      </c>
      <c r="X216" s="5">
        <v>0</v>
      </c>
      <c r="Y216" s="5">
        <v>4.4831107544390454</v>
      </c>
      <c r="Z216" s="5">
        <v>0</v>
      </c>
      <c r="AA216" s="5">
        <v>0</v>
      </c>
      <c r="AB216" s="72">
        <v>0</v>
      </c>
    </row>
    <row r="217" spans="1:28">
      <c r="A217" s="48" t="s">
        <v>904</v>
      </c>
      <c r="B217" s="1" t="s">
        <v>905</v>
      </c>
      <c r="C217" s="1" t="s">
        <v>906</v>
      </c>
      <c r="D217" s="1" t="s">
        <v>103</v>
      </c>
      <c r="E217" s="1">
        <v>0</v>
      </c>
      <c r="F217" s="1" t="s">
        <v>908</v>
      </c>
      <c r="G217" s="49">
        <v>0.49</v>
      </c>
      <c r="H217" s="5">
        <v>128.8759761931415</v>
      </c>
      <c r="I217" s="5">
        <v>44.461935670900417</v>
      </c>
      <c r="J217" s="5">
        <v>84.414040522241081</v>
      </c>
      <c r="K217" s="5">
        <v>16.303103858021458</v>
      </c>
      <c r="L217" s="5">
        <v>78.082987483072998</v>
      </c>
      <c r="M217" s="73">
        <v>0</v>
      </c>
      <c r="N217" s="5">
        <v>39.860258165435823</v>
      </c>
      <c r="O217" s="5">
        <v>4.6016775054646022</v>
      </c>
      <c r="P217" s="5">
        <v>0</v>
      </c>
      <c r="Q217" s="5">
        <v>0</v>
      </c>
      <c r="R217" s="47">
        <v>0</v>
      </c>
      <c r="S217" s="5">
        <v>71.59011151364102</v>
      </c>
      <c r="T217" s="5">
        <v>12.823929008600068</v>
      </c>
      <c r="U217" s="5">
        <v>0</v>
      </c>
      <c r="V217" s="5">
        <v>0</v>
      </c>
      <c r="W217" s="47">
        <v>0</v>
      </c>
      <c r="X217" s="5">
        <v>111.45036967907684</v>
      </c>
      <c r="Y217" s="5">
        <v>17.425606514064668</v>
      </c>
      <c r="Z217" s="5">
        <v>0</v>
      </c>
      <c r="AA217" s="5">
        <v>0</v>
      </c>
      <c r="AB217" s="72">
        <v>0</v>
      </c>
    </row>
    <row r="218" spans="1:28">
      <c r="A218" s="48" t="s">
        <v>909</v>
      </c>
      <c r="B218" s="1" t="s">
        <v>910</v>
      </c>
      <c r="C218" s="1" t="s">
        <v>911</v>
      </c>
      <c r="D218" s="1" t="s">
        <v>53</v>
      </c>
      <c r="E218" s="1">
        <v>0</v>
      </c>
      <c r="F218" s="1" t="s">
        <v>912</v>
      </c>
      <c r="G218" s="49">
        <v>0.4</v>
      </c>
      <c r="H218" s="5">
        <v>4.5489029570232624</v>
      </c>
      <c r="I218" s="5">
        <v>1.0599562636708244</v>
      </c>
      <c r="J218" s="5">
        <v>3.4889466933524376</v>
      </c>
      <c r="K218" s="5">
        <v>-8.9807378961254454</v>
      </c>
      <c r="L218" s="5">
        <v>3.227275691351005</v>
      </c>
      <c r="M218" s="73">
        <v>0.5</v>
      </c>
      <c r="N218" s="5">
        <v>0</v>
      </c>
      <c r="O218" s="5">
        <v>1.0599562636708244</v>
      </c>
      <c r="P218" s="5">
        <v>0</v>
      </c>
      <c r="Q218" s="5">
        <v>0</v>
      </c>
      <c r="R218" s="47">
        <v>0</v>
      </c>
      <c r="S218" s="5">
        <v>0</v>
      </c>
      <c r="T218" s="5">
        <v>3.4889466933524376</v>
      </c>
      <c r="U218" s="5">
        <v>0</v>
      </c>
      <c r="V218" s="5">
        <v>0</v>
      </c>
      <c r="W218" s="47">
        <v>0</v>
      </c>
      <c r="X218" s="5">
        <v>0</v>
      </c>
      <c r="Y218" s="5">
        <v>4.5489029570232624</v>
      </c>
      <c r="Z218" s="5">
        <v>0</v>
      </c>
      <c r="AA218" s="5">
        <v>0</v>
      </c>
      <c r="AB218" s="72">
        <v>0</v>
      </c>
    </row>
    <row r="219" spans="1:28">
      <c r="A219" s="48" t="s">
        <v>913</v>
      </c>
      <c r="B219" s="1" t="s">
        <v>914</v>
      </c>
      <c r="C219" s="1" t="s">
        <v>915</v>
      </c>
      <c r="D219" s="1" t="s">
        <v>93</v>
      </c>
      <c r="E219" s="1">
        <v>0</v>
      </c>
      <c r="F219" s="1" t="s">
        <v>916</v>
      </c>
      <c r="G219" s="49">
        <v>0.3</v>
      </c>
      <c r="H219" s="5">
        <v>160.47304094636397</v>
      </c>
      <c r="I219" s="5">
        <v>56.374302288710147</v>
      </c>
      <c r="J219" s="5">
        <v>104.09873865765381</v>
      </c>
      <c r="K219" s="5">
        <v>69.40773380912897</v>
      </c>
      <c r="L219" s="5">
        <v>96.291333258329786</v>
      </c>
      <c r="M219" s="73">
        <v>0</v>
      </c>
      <c r="N219" s="5">
        <v>47.193539014585269</v>
      </c>
      <c r="O219" s="5">
        <v>9.1807632741248746</v>
      </c>
      <c r="P219" s="5">
        <v>0</v>
      </c>
      <c r="Q219" s="5">
        <v>0</v>
      </c>
      <c r="R219" s="47">
        <v>0</v>
      </c>
      <c r="S219" s="5">
        <v>81.616035502906684</v>
      </c>
      <c r="T219" s="5">
        <v>22.482703154747121</v>
      </c>
      <c r="U219" s="5">
        <v>0</v>
      </c>
      <c r="V219" s="5">
        <v>0</v>
      </c>
      <c r="W219" s="47">
        <v>0</v>
      </c>
      <c r="X219" s="5">
        <v>128.80957451749197</v>
      </c>
      <c r="Y219" s="5">
        <v>31.663466428871995</v>
      </c>
      <c r="Z219" s="5">
        <v>0</v>
      </c>
      <c r="AA219" s="5">
        <v>0</v>
      </c>
      <c r="AB219" s="72">
        <v>0</v>
      </c>
    </row>
    <row r="220" spans="1:28">
      <c r="A220" s="48" t="s">
        <v>917</v>
      </c>
      <c r="B220" s="1" t="s">
        <v>918</v>
      </c>
      <c r="C220" s="1" t="s">
        <v>919</v>
      </c>
      <c r="D220" s="1" t="s">
        <v>391</v>
      </c>
      <c r="E220" s="1">
        <v>0</v>
      </c>
      <c r="F220" s="1" t="s">
        <v>920</v>
      </c>
      <c r="G220" s="49">
        <v>0.1</v>
      </c>
      <c r="H220" s="5">
        <v>222.69304879377233</v>
      </c>
      <c r="I220" s="5">
        <v>77.926226417911678</v>
      </c>
      <c r="J220" s="5">
        <v>144.76682237586064</v>
      </c>
      <c r="K220" s="5">
        <v>119.35117485937511</v>
      </c>
      <c r="L220" s="5">
        <v>133.90931069767109</v>
      </c>
      <c r="M220" s="73">
        <v>0</v>
      </c>
      <c r="N220" s="5">
        <v>72.626855945999509</v>
      </c>
      <c r="O220" s="5">
        <v>0</v>
      </c>
      <c r="P220" s="5">
        <v>5.2993704719121757</v>
      </c>
      <c r="Q220" s="5">
        <v>0</v>
      </c>
      <c r="R220" s="47">
        <v>0</v>
      </c>
      <c r="S220" s="5">
        <v>137.40403130411005</v>
      </c>
      <c r="T220" s="5">
        <v>0</v>
      </c>
      <c r="U220" s="5">
        <v>7.3627910717505758</v>
      </c>
      <c r="V220" s="5">
        <v>0</v>
      </c>
      <c r="W220" s="47">
        <v>0</v>
      </c>
      <c r="X220" s="5">
        <v>210.03088725010957</v>
      </c>
      <c r="Y220" s="5">
        <v>0</v>
      </c>
      <c r="Z220" s="5">
        <v>12.662161543662751</v>
      </c>
      <c r="AA220" s="5">
        <v>0</v>
      </c>
      <c r="AB220" s="72">
        <v>0</v>
      </c>
    </row>
    <row r="221" spans="1:28">
      <c r="A221" s="48" t="s">
        <v>921</v>
      </c>
      <c r="B221" s="1" t="s">
        <v>922</v>
      </c>
      <c r="C221" s="1" t="s">
        <v>923</v>
      </c>
      <c r="D221" s="1" t="s">
        <v>53</v>
      </c>
      <c r="E221" s="1">
        <v>0</v>
      </c>
      <c r="F221" s="1" t="s">
        <v>924</v>
      </c>
      <c r="G221" s="49">
        <v>0.4</v>
      </c>
      <c r="H221" s="5">
        <v>3.6223648791782925</v>
      </c>
      <c r="I221" s="5">
        <v>0.8294061804151367</v>
      </c>
      <c r="J221" s="5">
        <v>2.7929586987631558</v>
      </c>
      <c r="K221" s="5">
        <v>-9.3550283362774636</v>
      </c>
      <c r="L221" s="5">
        <v>2.5834867963559192</v>
      </c>
      <c r="M221" s="73">
        <v>0.5</v>
      </c>
      <c r="N221" s="5">
        <v>0</v>
      </c>
      <c r="O221" s="5">
        <v>0.8294061804151367</v>
      </c>
      <c r="P221" s="5">
        <v>0</v>
      </c>
      <c r="Q221" s="5">
        <v>0</v>
      </c>
      <c r="R221" s="47">
        <v>0</v>
      </c>
      <c r="S221" s="5">
        <v>0</v>
      </c>
      <c r="T221" s="5">
        <v>2.7929586987631558</v>
      </c>
      <c r="U221" s="5">
        <v>0</v>
      </c>
      <c r="V221" s="5">
        <v>0</v>
      </c>
      <c r="W221" s="47">
        <v>0</v>
      </c>
      <c r="X221" s="5">
        <v>0</v>
      </c>
      <c r="Y221" s="5">
        <v>3.6223648791782925</v>
      </c>
      <c r="Z221" s="5">
        <v>0</v>
      </c>
      <c r="AA221" s="5">
        <v>0</v>
      </c>
      <c r="AB221" s="72">
        <v>0</v>
      </c>
    </row>
    <row r="222" spans="1:28">
      <c r="A222" s="48" t="s">
        <v>1680</v>
      </c>
      <c r="B222" s="1" t="s">
        <v>1681</v>
      </c>
      <c r="C222" s="1" t="s">
        <v>1682</v>
      </c>
      <c r="D222" s="1" t="s">
        <v>53</v>
      </c>
      <c r="E222" s="1">
        <v>0</v>
      </c>
      <c r="F222" s="1" t="s">
        <v>1683</v>
      </c>
      <c r="G222" s="49">
        <v>0.4</v>
      </c>
      <c r="H222" s="5">
        <v>1.9443645547521586</v>
      </c>
      <c r="I222" s="5">
        <v>0.39477339558736235</v>
      </c>
      <c r="J222" s="5">
        <v>1.5495911591647962</v>
      </c>
      <c r="K222" s="5">
        <v>-4.2116718257860555</v>
      </c>
      <c r="L222" s="5">
        <v>1.4333718222274365</v>
      </c>
      <c r="M222" s="73">
        <v>0.5</v>
      </c>
      <c r="N222" s="5">
        <v>0</v>
      </c>
      <c r="O222" s="5">
        <v>0.39477339558736235</v>
      </c>
      <c r="P222" s="5">
        <v>0</v>
      </c>
      <c r="Q222" s="5">
        <v>0</v>
      </c>
      <c r="R222" s="47">
        <v>0</v>
      </c>
      <c r="S222" s="5">
        <v>0</v>
      </c>
      <c r="T222" s="5">
        <v>1.5495911591647962</v>
      </c>
      <c r="U222" s="5">
        <v>0</v>
      </c>
      <c r="V222" s="5">
        <v>0</v>
      </c>
      <c r="W222" s="47">
        <v>0</v>
      </c>
      <c r="X222" s="5">
        <v>0</v>
      </c>
      <c r="Y222" s="5">
        <v>1.9443645547521586</v>
      </c>
      <c r="Z222" s="5">
        <v>0</v>
      </c>
      <c r="AA222" s="5">
        <v>0</v>
      </c>
      <c r="AB222" s="72">
        <v>0</v>
      </c>
    </row>
    <row r="223" spans="1:28">
      <c r="A223" s="48" t="s">
        <v>925</v>
      </c>
      <c r="B223" s="1" t="s">
        <v>926</v>
      </c>
      <c r="C223" s="1" t="s">
        <v>927</v>
      </c>
      <c r="D223" s="1" t="s">
        <v>53</v>
      </c>
      <c r="E223" s="1">
        <v>0</v>
      </c>
      <c r="F223" s="1" t="s">
        <v>928</v>
      </c>
      <c r="G223" s="49">
        <v>0.4</v>
      </c>
      <c r="H223" s="5">
        <v>3.3231044654627482</v>
      </c>
      <c r="I223" s="5">
        <v>0.70648701855651008</v>
      </c>
      <c r="J223" s="5">
        <v>2.616617446906238</v>
      </c>
      <c r="K223" s="5">
        <v>-3.0446640457525773</v>
      </c>
      <c r="L223" s="5">
        <v>2.4203711383882704</v>
      </c>
      <c r="M223" s="73">
        <v>0.5</v>
      </c>
      <c r="N223" s="5">
        <v>0</v>
      </c>
      <c r="O223" s="5">
        <v>0.70648701855651008</v>
      </c>
      <c r="P223" s="5">
        <v>0</v>
      </c>
      <c r="Q223" s="5">
        <v>0</v>
      </c>
      <c r="R223" s="47">
        <v>0</v>
      </c>
      <c r="S223" s="5">
        <v>0</v>
      </c>
      <c r="T223" s="5">
        <v>2.616617446906238</v>
      </c>
      <c r="U223" s="5">
        <v>0</v>
      </c>
      <c r="V223" s="5">
        <v>0</v>
      </c>
      <c r="W223" s="47">
        <v>0</v>
      </c>
      <c r="X223" s="5">
        <v>0</v>
      </c>
      <c r="Y223" s="5">
        <v>3.3231044654627482</v>
      </c>
      <c r="Z223" s="5">
        <v>0</v>
      </c>
      <c r="AA223" s="5">
        <v>0</v>
      </c>
      <c r="AB223" s="72">
        <v>0</v>
      </c>
    </row>
    <row r="224" spans="1:28">
      <c r="A224" s="48" t="s">
        <v>929</v>
      </c>
      <c r="B224" s="1" t="s">
        <v>930</v>
      </c>
      <c r="C224" s="1" t="s">
        <v>931</v>
      </c>
      <c r="D224" s="1" t="s">
        <v>124</v>
      </c>
      <c r="E224" s="1">
        <v>0</v>
      </c>
      <c r="F224" s="1" t="s">
        <v>932</v>
      </c>
      <c r="G224" s="49">
        <v>0.49</v>
      </c>
      <c r="H224" s="5">
        <v>54.859693312339964</v>
      </c>
      <c r="I224" s="5">
        <v>17.755554142873564</v>
      </c>
      <c r="J224" s="5">
        <v>37.1041391694664</v>
      </c>
      <c r="K224" s="5">
        <v>8.0433138096150163</v>
      </c>
      <c r="L224" s="5">
        <v>34.321328731756424</v>
      </c>
      <c r="M224" s="73">
        <v>0</v>
      </c>
      <c r="N224" s="5">
        <v>16.088690099375732</v>
      </c>
      <c r="O224" s="5">
        <v>1.6668640434978326</v>
      </c>
      <c r="P224" s="5">
        <v>0</v>
      </c>
      <c r="Q224" s="5">
        <v>0</v>
      </c>
      <c r="R224" s="47">
        <v>0</v>
      </c>
      <c r="S224" s="5">
        <v>31.469165101407647</v>
      </c>
      <c r="T224" s="5">
        <v>5.6349740680587486</v>
      </c>
      <c r="U224" s="5">
        <v>0</v>
      </c>
      <c r="V224" s="5">
        <v>0</v>
      </c>
      <c r="W224" s="47">
        <v>0</v>
      </c>
      <c r="X224" s="5">
        <v>47.557855200783379</v>
      </c>
      <c r="Y224" s="5">
        <v>7.3018381115565809</v>
      </c>
      <c r="Z224" s="5">
        <v>0</v>
      </c>
      <c r="AA224" s="5">
        <v>0</v>
      </c>
      <c r="AB224" s="72">
        <v>0</v>
      </c>
    </row>
    <row r="225" spans="1:28">
      <c r="A225" s="48" t="s">
        <v>933</v>
      </c>
      <c r="B225" s="1" t="s">
        <v>934</v>
      </c>
      <c r="C225" s="1" t="s">
        <v>935</v>
      </c>
      <c r="D225" s="1" t="s">
        <v>53</v>
      </c>
      <c r="E225" s="1">
        <v>0</v>
      </c>
      <c r="F225" s="1" t="s">
        <v>936</v>
      </c>
      <c r="G225" s="49">
        <v>0.4</v>
      </c>
      <c r="H225" s="5">
        <v>2.545678684522569</v>
      </c>
      <c r="I225" s="5">
        <v>0</v>
      </c>
      <c r="J225" s="5">
        <v>2.545678684522569</v>
      </c>
      <c r="K225" s="5">
        <v>-12.132531457694435</v>
      </c>
      <c r="L225" s="5">
        <v>2.3547527831833763</v>
      </c>
      <c r="M225" s="73">
        <v>0.5</v>
      </c>
      <c r="N225" s="5">
        <v>0</v>
      </c>
      <c r="O225" s="5">
        <v>0</v>
      </c>
      <c r="P225" s="5">
        <v>0</v>
      </c>
      <c r="Q225" s="5">
        <v>0</v>
      </c>
      <c r="R225" s="47">
        <v>0</v>
      </c>
      <c r="S225" s="5">
        <v>0</v>
      </c>
      <c r="T225" s="5">
        <v>2.545678684522569</v>
      </c>
      <c r="U225" s="5">
        <v>0</v>
      </c>
      <c r="V225" s="5">
        <v>0</v>
      </c>
      <c r="W225" s="47">
        <v>0</v>
      </c>
      <c r="X225" s="5">
        <v>0</v>
      </c>
      <c r="Y225" s="5">
        <v>2.545678684522569</v>
      </c>
      <c r="Z225" s="5">
        <v>0</v>
      </c>
      <c r="AA225" s="5">
        <v>0</v>
      </c>
      <c r="AB225" s="72">
        <v>0</v>
      </c>
    </row>
    <row r="226" spans="1:28">
      <c r="A226" s="48" t="s">
        <v>937</v>
      </c>
      <c r="B226" s="1" t="s">
        <v>938</v>
      </c>
      <c r="C226" s="1" t="s">
        <v>939</v>
      </c>
      <c r="D226" s="1" t="s">
        <v>53</v>
      </c>
      <c r="E226" s="1">
        <v>0</v>
      </c>
      <c r="F226" s="1" t="s">
        <v>940</v>
      </c>
      <c r="G226" s="49">
        <v>0.4</v>
      </c>
      <c r="H226" s="5">
        <v>3.6343366257115042</v>
      </c>
      <c r="I226" s="5">
        <v>0.72653438179637486</v>
      </c>
      <c r="J226" s="5">
        <v>2.9078022439151292</v>
      </c>
      <c r="K226" s="5">
        <v>-6.1594995024111032</v>
      </c>
      <c r="L226" s="5">
        <v>2.6897170756214948</v>
      </c>
      <c r="M226" s="73">
        <v>0.5</v>
      </c>
      <c r="N226" s="5">
        <v>0</v>
      </c>
      <c r="O226" s="5">
        <v>0.72653438179637486</v>
      </c>
      <c r="P226" s="5">
        <v>0</v>
      </c>
      <c r="Q226" s="5">
        <v>0</v>
      </c>
      <c r="R226" s="47">
        <v>0</v>
      </c>
      <c r="S226" s="5">
        <v>0</v>
      </c>
      <c r="T226" s="5">
        <v>2.9078022439151292</v>
      </c>
      <c r="U226" s="5">
        <v>0</v>
      </c>
      <c r="V226" s="5">
        <v>0</v>
      </c>
      <c r="W226" s="47">
        <v>0</v>
      </c>
      <c r="X226" s="5">
        <v>0</v>
      </c>
      <c r="Y226" s="5">
        <v>3.6343366257115042</v>
      </c>
      <c r="Z226" s="5">
        <v>0</v>
      </c>
      <c r="AA226" s="5">
        <v>0</v>
      </c>
      <c r="AB226" s="72">
        <v>0</v>
      </c>
    </row>
    <row r="227" spans="1:28">
      <c r="A227" s="48" t="s">
        <v>941</v>
      </c>
      <c r="B227" s="1" t="s">
        <v>942</v>
      </c>
      <c r="C227" s="1" t="s">
        <v>943</v>
      </c>
      <c r="D227" s="1" t="s">
        <v>124</v>
      </c>
      <c r="E227" s="1">
        <v>0</v>
      </c>
      <c r="F227" s="1" t="s">
        <v>944</v>
      </c>
      <c r="G227" s="49">
        <v>0.49</v>
      </c>
      <c r="H227" s="5">
        <v>45.268388847999958</v>
      </c>
      <c r="I227" s="5">
        <v>14.291054741328328</v>
      </c>
      <c r="J227" s="5">
        <v>30.977334106671634</v>
      </c>
      <c r="K227" s="5">
        <v>-3.4846330870458315</v>
      </c>
      <c r="L227" s="5">
        <v>28.654034048671264</v>
      </c>
      <c r="M227" s="73">
        <v>0.10149618671020444</v>
      </c>
      <c r="N227" s="5">
        <v>12.717247853274404</v>
      </c>
      <c r="O227" s="5">
        <v>1.573806888053922</v>
      </c>
      <c r="P227" s="5">
        <v>0</v>
      </c>
      <c r="Q227" s="5">
        <v>0</v>
      </c>
      <c r="R227" s="47">
        <v>0</v>
      </c>
      <c r="S227" s="5">
        <v>25.443042835513925</v>
      </c>
      <c r="T227" s="5">
        <v>5.534291271157711</v>
      </c>
      <c r="U227" s="5">
        <v>0</v>
      </c>
      <c r="V227" s="5">
        <v>0</v>
      </c>
      <c r="W227" s="47">
        <v>0</v>
      </c>
      <c r="X227" s="5">
        <v>38.160290688788329</v>
      </c>
      <c r="Y227" s="5">
        <v>7.1080981592116332</v>
      </c>
      <c r="Z227" s="5">
        <v>0</v>
      </c>
      <c r="AA227" s="5">
        <v>0</v>
      </c>
      <c r="AB227" s="72">
        <v>0</v>
      </c>
    </row>
    <row r="228" spans="1:28">
      <c r="A228" s="48" t="s">
        <v>945</v>
      </c>
      <c r="B228" s="1" t="s">
        <v>946</v>
      </c>
      <c r="C228" s="1" t="s">
        <v>947</v>
      </c>
      <c r="D228" s="1" t="s">
        <v>53</v>
      </c>
      <c r="E228" s="1">
        <v>0</v>
      </c>
      <c r="F228" s="1" t="s">
        <v>948</v>
      </c>
      <c r="G228" s="49">
        <v>0.4</v>
      </c>
      <c r="H228" s="5">
        <v>3.9479686655288302</v>
      </c>
      <c r="I228" s="5">
        <v>0.93603452798231135</v>
      </c>
      <c r="J228" s="5">
        <v>3.0119341375465187</v>
      </c>
      <c r="K228" s="5">
        <v>-7.4282644095872721</v>
      </c>
      <c r="L228" s="5">
        <v>2.7860390772305301</v>
      </c>
      <c r="M228" s="73">
        <v>0.5</v>
      </c>
      <c r="N228" s="5">
        <v>0</v>
      </c>
      <c r="O228" s="5">
        <v>0.93603452798231135</v>
      </c>
      <c r="P228" s="5">
        <v>0</v>
      </c>
      <c r="Q228" s="5">
        <v>0</v>
      </c>
      <c r="R228" s="47">
        <v>0</v>
      </c>
      <c r="S228" s="5">
        <v>0</v>
      </c>
      <c r="T228" s="5">
        <v>3.0119341375465187</v>
      </c>
      <c r="U228" s="5">
        <v>0</v>
      </c>
      <c r="V228" s="5">
        <v>0</v>
      </c>
      <c r="W228" s="47">
        <v>0</v>
      </c>
      <c r="X228" s="5">
        <v>0</v>
      </c>
      <c r="Y228" s="5">
        <v>3.9479686655288302</v>
      </c>
      <c r="Z228" s="5">
        <v>0</v>
      </c>
      <c r="AA228" s="5">
        <v>0</v>
      </c>
      <c r="AB228" s="72">
        <v>0</v>
      </c>
    </row>
    <row r="229" spans="1:28">
      <c r="A229" s="48" t="s">
        <v>949</v>
      </c>
      <c r="B229" s="1" t="s">
        <v>950</v>
      </c>
      <c r="C229" s="1" t="s">
        <v>951</v>
      </c>
      <c r="D229" s="1" t="s">
        <v>124</v>
      </c>
      <c r="E229" s="1">
        <v>0</v>
      </c>
      <c r="F229" s="1" t="s">
        <v>952</v>
      </c>
      <c r="G229" s="49">
        <v>0.49</v>
      </c>
      <c r="H229" s="5">
        <v>41.377709643347963</v>
      </c>
      <c r="I229" s="5">
        <v>11.696550572920199</v>
      </c>
      <c r="J229" s="5">
        <v>29.681159070427764</v>
      </c>
      <c r="K229" s="5">
        <v>2.9281674979965944</v>
      </c>
      <c r="L229" s="5">
        <v>27.455072140145685</v>
      </c>
      <c r="M229" s="73">
        <v>0</v>
      </c>
      <c r="N229" s="5">
        <v>11.077282638358145</v>
      </c>
      <c r="O229" s="5">
        <v>0.61926793456205353</v>
      </c>
      <c r="P229" s="5">
        <v>0</v>
      </c>
      <c r="Q229" s="5">
        <v>0</v>
      </c>
      <c r="R229" s="47">
        <v>0</v>
      </c>
      <c r="S229" s="5">
        <v>25.014834494940395</v>
      </c>
      <c r="T229" s="5">
        <v>4.6663245754873683</v>
      </c>
      <c r="U229" s="5">
        <v>0</v>
      </c>
      <c r="V229" s="5">
        <v>0</v>
      </c>
      <c r="W229" s="47">
        <v>0</v>
      </c>
      <c r="X229" s="5">
        <v>36.092117133298544</v>
      </c>
      <c r="Y229" s="5">
        <v>5.2855925100494217</v>
      </c>
      <c r="Z229" s="5">
        <v>0</v>
      </c>
      <c r="AA229" s="5">
        <v>0</v>
      </c>
      <c r="AB229" s="72">
        <v>0</v>
      </c>
    </row>
    <row r="230" spans="1:28">
      <c r="A230" s="48" t="s">
        <v>953</v>
      </c>
      <c r="B230" s="1" t="s">
        <v>954</v>
      </c>
      <c r="C230" s="1" t="s">
        <v>955</v>
      </c>
      <c r="D230" s="1" t="s">
        <v>103</v>
      </c>
      <c r="E230" s="1">
        <v>0</v>
      </c>
      <c r="F230" s="1" t="s">
        <v>956</v>
      </c>
      <c r="G230" s="49">
        <v>0.49</v>
      </c>
      <c r="H230" s="5">
        <v>67.703041937682599</v>
      </c>
      <c r="I230" s="5">
        <v>22.595997322392559</v>
      </c>
      <c r="J230" s="5">
        <v>45.107044615290043</v>
      </c>
      <c r="K230" s="5">
        <v>19.189107435828952</v>
      </c>
      <c r="L230" s="5">
        <v>41.724016269143291</v>
      </c>
      <c r="M230" s="73">
        <v>0</v>
      </c>
      <c r="N230" s="5">
        <v>20.615342573278525</v>
      </c>
      <c r="O230" s="5">
        <v>1.9806547491140365</v>
      </c>
      <c r="P230" s="5">
        <v>0</v>
      </c>
      <c r="Q230" s="5">
        <v>0</v>
      </c>
      <c r="R230" s="47">
        <v>0</v>
      </c>
      <c r="S230" s="5">
        <v>38.60524082631828</v>
      </c>
      <c r="T230" s="5">
        <v>6.5018037889717641</v>
      </c>
      <c r="U230" s="5">
        <v>0</v>
      </c>
      <c r="V230" s="5">
        <v>0</v>
      </c>
      <c r="W230" s="47">
        <v>0</v>
      </c>
      <c r="X230" s="5">
        <v>59.220583399596805</v>
      </c>
      <c r="Y230" s="5">
        <v>8.4824585380858011</v>
      </c>
      <c r="Z230" s="5">
        <v>0</v>
      </c>
      <c r="AA230" s="5">
        <v>0</v>
      </c>
      <c r="AB230" s="72">
        <v>0</v>
      </c>
    </row>
    <row r="231" spans="1:28">
      <c r="A231" s="48" t="s">
        <v>957</v>
      </c>
      <c r="B231" s="1" t="s">
        <v>958</v>
      </c>
      <c r="C231" s="1" t="s">
        <v>959</v>
      </c>
      <c r="D231" s="1" t="s">
        <v>53</v>
      </c>
      <c r="E231" s="1">
        <v>0</v>
      </c>
      <c r="F231" s="1" t="s">
        <v>960</v>
      </c>
      <c r="G231" s="49">
        <v>0.4</v>
      </c>
      <c r="H231" s="5">
        <v>2.2553637462053899</v>
      </c>
      <c r="I231" s="5">
        <v>0.4607915076796012</v>
      </c>
      <c r="J231" s="5">
        <v>1.794572238525789</v>
      </c>
      <c r="K231" s="5">
        <v>-14.471993046125718</v>
      </c>
      <c r="L231" s="5">
        <v>1.6599793206363549</v>
      </c>
      <c r="M231" s="73">
        <v>0.5</v>
      </c>
      <c r="N231" s="5">
        <v>0</v>
      </c>
      <c r="O231" s="5">
        <v>0.4607915076796012</v>
      </c>
      <c r="P231" s="5">
        <v>0</v>
      </c>
      <c r="Q231" s="5">
        <v>0</v>
      </c>
      <c r="R231" s="47">
        <v>0</v>
      </c>
      <c r="S231" s="5">
        <v>0</v>
      </c>
      <c r="T231" s="5">
        <v>1.794572238525789</v>
      </c>
      <c r="U231" s="5">
        <v>0</v>
      </c>
      <c r="V231" s="5">
        <v>0</v>
      </c>
      <c r="W231" s="47">
        <v>0</v>
      </c>
      <c r="X231" s="5">
        <v>0</v>
      </c>
      <c r="Y231" s="5">
        <v>2.2553637462053899</v>
      </c>
      <c r="Z231" s="5">
        <v>0</v>
      </c>
      <c r="AA231" s="5">
        <v>0</v>
      </c>
      <c r="AB231" s="72">
        <v>0</v>
      </c>
    </row>
    <row r="232" spans="1:28">
      <c r="A232" s="48" t="s">
        <v>961</v>
      </c>
      <c r="B232" s="1" t="s">
        <v>962</v>
      </c>
      <c r="C232" s="1" t="s">
        <v>963</v>
      </c>
      <c r="D232" s="1" t="s">
        <v>53</v>
      </c>
      <c r="E232" s="1">
        <v>0</v>
      </c>
      <c r="F232" s="1" t="s">
        <v>964</v>
      </c>
      <c r="G232" s="49">
        <v>0.4</v>
      </c>
      <c r="H232" s="5">
        <v>2.8173313040107719</v>
      </c>
      <c r="I232" s="5">
        <v>0.57267065885644686</v>
      </c>
      <c r="J232" s="5">
        <v>2.2446606451543252</v>
      </c>
      <c r="K232" s="5">
        <v>-17.009288122838164</v>
      </c>
      <c r="L232" s="5">
        <v>2.0763110967677507</v>
      </c>
      <c r="M232" s="73">
        <v>0.5</v>
      </c>
      <c r="N232" s="5">
        <v>0</v>
      </c>
      <c r="O232" s="5">
        <v>0.57267065885644686</v>
      </c>
      <c r="P232" s="5">
        <v>0</v>
      </c>
      <c r="Q232" s="5">
        <v>0</v>
      </c>
      <c r="R232" s="47">
        <v>0</v>
      </c>
      <c r="S232" s="5">
        <v>0</v>
      </c>
      <c r="T232" s="5">
        <v>2.2446606451543252</v>
      </c>
      <c r="U232" s="5">
        <v>0</v>
      </c>
      <c r="V232" s="5">
        <v>0</v>
      </c>
      <c r="W232" s="47">
        <v>0</v>
      </c>
      <c r="X232" s="5">
        <v>0</v>
      </c>
      <c r="Y232" s="5">
        <v>2.8173313040107719</v>
      </c>
      <c r="Z232" s="5">
        <v>0</v>
      </c>
      <c r="AA232" s="5">
        <v>0</v>
      </c>
      <c r="AB232" s="72">
        <v>0</v>
      </c>
    </row>
    <row r="233" spans="1:28">
      <c r="A233" s="48" t="s">
        <v>965</v>
      </c>
      <c r="B233" s="1" t="s">
        <v>966</v>
      </c>
      <c r="C233" s="1" t="s">
        <v>967</v>
      </c>
      <c r="D233" s="1" t="s">
        <v>237</v>
      </c>
      <c r="E233" s="1">
        <v>0</v>
      </c>
      <c r="F233" s="1" t="s">
        <v>968</v>
      </c>
      <c r="G233" s="49">
        <v>0.09</v>
      </c>
      <c r="H233" s="5">
        <v>82.356957265624985</v>
      </c>
      <c r="I233" s="5">
        <v>19.118776722840579</v>
      </c>
      <c r="J233" s="5">
        <v>63.238180542784406</v>
      </c>
      <c r="K233" s="5">
        <v>44.652359682258222</v>
      </c>
      <c r="L233" s="5">
        <v>58.495317002075581</v>
      </c>
      <c r="M233" s="73">
        <v>0</v>
      </c>
      <c r="N233" s="5">
        <v>19.118776722840579</v>
      </c>
      <c r="O233" s="5">
        <v>0</v>
      </c>
      <c r="P233" s="5">
        <v>0</v>
      </c>
      <c r="Q233" s="5">
        <v>0</v>
      </c>
      <c r="R233" s="47">
        <v>0</v>
      </c>
      <c r="S233" s="5">
        <v>63.238180542784406</v>
      </c>
      <c r="T233" s="5">
        <v>0</v>
      </c>
      <c r="U233" s="5">
        <v>0</v>
      </c>
      <c r="V233" s="5">
        <v>0</v>
      </c>
      <c r="W233" s="47">
        <v>0</v>
      </c>
      <c r="X233" s="5">
        <v>82.356957265624985</v>
      </c>
      <c r="Y233" s="5">
        <v>0</v>
      </c>
      <c r="Z233" s="5">
        <v>0</v>
      </c>
      <c r="AA233" s="5">
        <v>0</v>
      </c>
      <c r="AB233" s="72">
        <v>0</v>
      </c>
    </row>
    <row r="234" spans="1:28">
      <c r="A234" s="48" t="s">
        <v>1684</v>
      </c>
      <c r="B234" s="1" t="s">
        <v>1685</v>
      </c>
      <c r="C234" s="1" t="s">
        <v>1686</v>
      </c>
      <c r="D234" s="1" t="s">
        <v>79</v>
      </c>
      <c r="E234" s="1">
        <v>0</v>
      </c>
      <c r="F234" s="1" t="s">
        <v>1687</v>
      </c>
      <c r="G234" s="49">
        <v>0.01</v>
      </c>
      <c r="H234" s="5">
        <v>9.3267883610478002</v>
      </c>
      <c r="I234" s="5">
        <v>3.5790989076632487</v>
      </c>
      <c r="J234" s="5">
        <v>5.7476894533845515</v>
      </c>
      <c r="K234" s="5">
        <v>2.7598005257878531</v>
      </c>
      <c r="L234" s="5">
        <v>5.3166127443807101</v>
      </c>
      <c r="M234" s="73">
        <v>0</v>
      </c>
      <c r="N234" s="5">
        <v>0</v>
      </c>
      <c r="O234" s="5">
        <v>0</v>
      </c>
      <c r="P234" s="5">
        <v>3.5790989076632487</v>
      </c>
      <c r="Q234" s="5">
        <v>0</v>
      </c>
      <c r="R234" s="47">
        <v>0</v>
      </c>
      <c r="S234" s="5">
        <v>0</v>
      </c>
      <c r="T234" s="5">
        <v>0</v>
      </c>
      <c r="U234" s="5">
        <v>5.7476894533845515</v>
      </c>
      <c r="V234" s="5">
        <v>0</v>
      </c>
      <c r="W234" s="47">
        <v>0</v>
      </c>
      <c r="X234" s="5">
        <v>0</v>
      </c>
      <c r="Y234" s="5">
        <v>0</v>
      </c>
      <c r="Z234" s="5">
        <v>9.3267883610478002</v>
      </c>
      <c r="AA234" s="5">
        <v>0</v>
      </c>
      <c r="AB234" s="72">
        <v>0</v>
      </c>
    </row>
    <row r="235" spans="1:28">
      <c r="A235" s="48" t="s">
        <v>972</v>
      </c>
      <c r="B235" s="1" t="s">
        <v>973</v>
      </c>
      <c r="C235" s="1" t="s">
        <v>974</v>
      </c>
      <c r="D235" s="1" t="s">
        <v>53</v>
      </c>
      <c r="E235" s="1">
        <v>0</v>
      </c>
      <c r="F235" s="1" t="s">
        <v>975</v>
      </c>
      <c r="G235" s="49">
        <v>0.4</v>
      </c>
      <c r="H235" s="5">
        <v>8.1728740279427701</v>
      </c>
      <c r="I235" s="5">
        <v>1.7929756448486744</v>
      </c>
      <c r="J235" s="5">
        <v>6.379898383094095</v>
      </c>
      <c r="K235" s="5">
        <v>-29.036260797972055</v>
      </c>
      <c r="L235" s="5">
        <v>5.9014060043620384</v>
      </c>
      <c r="M235" s="73">
        <v>0.5</v>
      </c>
      <c r="N235" s="5">
        <v>0</v>
      </c>
      <c r="O235" s="5">
        <v>1.7929756448486744</v>
      </c>
      <c r="P235" s="5">
        <v>0</v>
      </c>
      <c r="Q235" s="5">
        <v>0</v>
      </c>
      <c r="R235" s="47">
        <v>0</v>
      </c>
      <c r="S235" s="5">
        <v>0</v>
      </c>
      <c r="T235" s="5">
        <v>6.379898383094095</v>
      </c>
      <c r="U235" s="5">
        <v>0</v>
      </c>
      <c r="V235" s="5">
        <v>0</v>
      </c>
      <c r="W235" s="47">
        <v>0</v>
      </c>
      <c r="X235" s="5">
        <v>0</v>
      </c>
      <c r="Y235" s="5">
        <v>8.1728740279427701</v>
      </c>
      <c r="Z235" s="5">
        <v>0</v>
      </c>
      <c r="AA235" s="5">
        <v>0</v>
      </c>
      <c r="AB235" s="72">
        <v>0</v>
      </c>
    </row>
    <row r="236" spans="1:28">
      <c r="A236" s="48" t="s">
        <v>976</v>
      </c>
      <c r="B236" s="1" t="s">
        <v>977</v>
      </c>
      <c r="C236" s="1" t="s">
        <v>978</v>
      </c>
      <c r="D236" s="1" t="s">
        <v>391</v>
      </c>
      <c r="E236" s="1">
        <v>0</v>
      </c>
      <c r="F236" s="1" t="s">
        <v>1688</v>
      </c>
      <c r="G236" s="49">
        <v>0.1</v>
      </c>
      <c r="H236" s="5">
        <v>121.44845292669854</v>
      </c>
      <c r="I236" s="5">
        <v>35.516257226596984</v>
      </c>
      <c r="J236" s="5">
        <v>85.932195700101545</v>
      </c>
      <c r="K236" s="5">
        <v>61.986098364922356</v>
      </c>
      <c r="L236" s="5">
        <v>79.487281022593933</v>
      </c>
      <c r="M236" s="73">
        <v>0</v>
      </c>
      <c r="N236" s="5">
        <v>32.347880294154464</v>
      </c>
      <c r="O236" s="5">
        <v>0</v>
      </c>
      <c r="P236" s="5">
        <v>3.1683769324425124</v>
      </c>
      <c r="Q236" s="5">
        <v>0</v>
      </c>
      <c r="R236" s="47">
        <v>0</v>
      </c>
      <c r="S236" s="5">
        <v>80.889088786099109</v>
      </c>
      <c r="T236" s="5">
        <v>0</v>
      </c>
      <c r="U236" s="5">
        <v>5.043106914002438</v>
      </c>
      <c r="V236" s="5">
        <v>0</v>
      </c>
      <c r="W236" s="47">
        <v>0</v>
      </c>
      <c r="X236" s="5">
        <v>113.23696908025357</v>
      </c>
      <c r="Y236" s="5">
        <v>0</v>
      </c>
      <c r="Z236" s="5">
        <v>8.2114838464449509</v>
      </c>
      <c r="AA236" s="5">
        <v>0</v>
      </c>
      <c r="AB236" s="72">
        <v>0</v>
      </c>
    </row>
    <row r="237" spans="1:28">
      <c r="A237" s="48" t="s">
        <v>983</v>
      </c>
      <c r="B237" s="1" t="s">
        <v>984</v>
      </c>
      <c r="C237" s="1" t="s">
        <v>985</v>
      </c>
      <c r="D237" s="1" t="s">
        <v>361</v>
      </c>
      <c r="E237" s="1">
        <v>0</v>
      </c>
      <c r="F237" s="1" t="s">
        <v>986</v>
      </c>
      <c r="G237" s="49">
        <v>0.5</v>
      </c>
      <c r="H237" s="5">
        <v>92.155917320816741</v>
      </c>
      <c r="I237" s="5">
        <v>27.798858105471009</v>
      </c>
      <c r="J237" s="5">
        <v>64.357059215345728</v>
      </c>
      <c r="K237" s="5">
        <v>25.756533838953793</v>
      </c>
      <c r="L237" s="5">
        <v>59.530279774194803</v>
      </c>
      <c r="M237" s="73">
        <v>0</v>
      </c>
      <c r="N237" s="5">
        <v>23.508186927098318</v>
      </c>
      <c r="O237" s="5">
        <v>1.9675081153014078</v>
      </c>
      <c r="P237" s="5">
        <v>2.3231630630712825</v>
      </c>
      <c r="Q237" s="5">
        <v>0</v>
      </c>
      <c r="R237" s="47">
        <v>0</v>
      </c>
      <c r="S237" s="5">
        <v>51.501700437717759</v>
      </c>
      <c r="T237" s="5">
        <v>9.4044283015542707</v>
      </c>
      <c r="U237" s="5">
        <v>3.4509304760737045</v>
      </c>
      <c r="V237" s="5">
        <v>0</v>
      </c>
      <c r="W237" s="47">
        <v>0</v>
      </c>
      <c r="X237" s="5">
        <v>75.00988736481608</v>
      </c>
      <c r="Y237" s="5">
        <v>11.371936416855679</v>
      </c>
      <c r="Z237" s="5">
        <v>5.774093539144987</v>
      </c>
      <c r="AA237" s="5">
        <v>0</v>
      </c>
      <c r="AB237" s="72">
        <v>0</v>
      </c>
    </row>
    <row r="238" spans="1:28">
      <c r="A238" s="48" t="s">
        <v>987</v>
      </c>
      <c r="B238" s="1" t="s">
        <v>988</v>
      </c>
      <c r="C238" s="1" t="s">
        <v>989</v>
      </c>
      <c r="D238" s="1" t="s">
        <v>53</v>
      </c>
      <c r="E238" s="1">
        <v>0</v>
      </c>
      <c r="F238" s="1" t="s">
        <v>990</v>
      </c>
      <c r="G238" s="49">
        <v>0.4</v>
      </c>
      <c r="H238" s="5">
        <v>7.2615309206649599</v>
      </c>
      <c r="I238" s="5">
        <v>1.6708543120048382</v>
      </c>
      <c r="J238" s="5">
        <v>5.5906766086601216</v>
      </c>
      <c r="K238" s="5">
        <v>-25.032784281045274</v>
      </c>
      <c r="L238" s="5">
        <v>5.1713758630106126</v>
      </c>
      <c r="M238" s="73">
        <v>0.5</v>
      </c>
      <c r="N238" s="5">
        <v>0</v>
      </c>
      <c r="O238" s="5">
        <v>1.6708543120048382</v>
      </c>
      <c r="P238" s="5">
        <v>0</v>
      </c>
      <c r="Q238" s="5">
        <v>0</v>
      </c>
      <c r="R238" s="47">
        <v>0</v>
      </c>
      <c r="S238" s="5">
        <v>0</v>
      </c>
      <c r="T238" s="5">
        <v>5.5906766086601216</v>
      </c>
      <c r="U238" s="5">
        <v>0</v>
      </c>
      <c r="V238" s="5">
        <v>0</v>
      </c>
      <c r="W238" s="47">
        <v>0</v>
      </c>
      <c r="X238" s="5">
        <v>0</v>
      </c>
      <c r="Y238" s="5">
        <v>7.2615309206649599</v>
      </c>
      <c r="Z238" s="5">
        <v>0</v>
      </c>
      <c r="AA238" s="5">
        <v>0</v>
      </c>
      <c r="AB238" s="72">
        <v>0</v>
      </c>
    </row>
    <row r="239" spans="1:28">
      <c r="A239" s="48" t="s">
        <v>991</v>
      </c>
      <c r="B239" s="1" t="s">
        <v>992</v>
      </c>
      <c r="C239" s="1" t="s">
        <v>993</v>
      </c>
      <c r="D239" s="1" t="s">
        <v>124</v>
      </c>
      <c r="E239" s="1">
        <v>0</v>
      </c>
      <c r="F239" s="1" t="s">
        <v>994</v>
      </c>
      <c r="G239" s="49">
        <v>0.49</v>
      </c>
      <c r="H239" s="5">
        <v>134.67662779438038</v>
      </c>
      <c r="I239" s="5">
        <v>44.485013897622942</v>
      </c>
      <c r="J239" s="5">
        <v>90.191613896757445</v>
      </c>
      <c r="K239" s="5">
        <v>25.604860026986838</v>
      </c>
      <c r="L239" s="5">
        <v>83.427242854500648</v>
      </c>
      <c r="M239" s="73">
        <v>0</v>
      </c>
      <c r="N239" s="5">
        <v>39.337711222574129</v>
      </c>
      <c r="O239" s="5">
        <v>5.1473026750488131</v>
      </c>
      <c r="P239" s="5">
        <v>0</v>
      </c>
      <c r="Q239" s="5">
        <v>0</v>
      </c>
      <c r="R239" s="47">
        <v>0</v>
      </c>
      <c r="S239" s="5">
        <v>75.211744244886404</v>
      </c>
      <c r="T239" s="5">
        <v>14.979869651871036</v>
      </c>
      <c r="U239" s="5">
        <v>0</v>
      </c>
      <c r="V239" s="5">
        <v>0</v>
      </c>
      <c r="W239" s="47">
        <v>0</v>
      </c>
      <c r="X239" s="5">
        <v>114.54945546746053</v>
      </c>
      <c r="Y239" s="5">
        <v>20.127172326919847</v>
      </c>
      <c r="Z239" s="5">
        <v>0</v>
      </c>
      <c r="AA239" s="5">
        <v>0</v>
      </c>
      <c r="AB239" s="72">
        <v>0</v>
      </c>
    </row>
    <row r="240" spans="1:28">
      <c r="A240" s="48" t="s">
        <v>995</v>
      </c>
      <c r="B240" s="1" t="s">
        <v>996</v>
      </c>
      <c r="C240" s="1" t="s">
        <v>997</v>
      </c>
      <c r="D240" s="1" t="s">
        <v>237</v>
      </c>
      <c r="E240" s="1">
        <v>0</v>
      </c>
      <c r="F240" s="1" t="s">
        <v>998</v>
      </c>
      <c r="G240" s="49">
        <v>0.09</v>
      </c>
      <c r="H240" s="5">
        <v>140.20694925258712</v>
      </c>
      <c r="I240" s="5">
        <v>38.5100690991599</v>
      </c>
      <c r="J240" s="5">
        <v>101.69688015342723</v>
      </c>
      <c r="K240" s="5">
        <v>83.257328858293391</v>
      </c>
      <c r="L240" s="5">
        <v>94.069614141920198</v>
      </c>
      <c r="M240" s="73">
        <v>0</v>
      </c>
      <c r="N240" s="5">
        <v>38.5100690991599</v>
      </c>
      <c r="O240" s="5">
        <v>0</v>
      </c>
      <c r="P240" s="5">
        <v>0</v>
      </c>
      <c r="Q240" s="5">
        <v>0</v>
      </c>
      <c r="R240" s="47">
        <v>0</v>
      </c>
      <c r="S240" s="5">
        <v>101.69688015342723</v>
      </c>
      <c r="T240" s="5">
        <v>0</v>
      </c>
      <c r="U240" s="5">
        <v>0</v>
      </c>
      <c r="V240" s="5">
        <v>0</v>
      </c>
      <c r="W240" s="47">
        <v>0</v>
      </c>
      <c r="X240" s="5">
        <v>140.20694925258712</v>
      </c>
      <c r="Y240" s="5">
        <v>0</v>
      </c>
      <c r="Z240" s="5">
        <v>0</v>
      </c>
      <c r="AA240" s="5">
        <v>0</v>
      </c>
      <c r="AB240" s="72">
        <v>0</v>
      </c>
    </row>
    <row r="241" spans="1:28">
      <c r="A241" s="48" t="s">
        <v>999</v>
      </c>
      <c r="B241" s="1" t="s">
        <v>1000</v>
      </c>
      <c r="C241" s="1" t="s">
        <v>1001</v>
      </c>
      <c r="D241" s="1" t="s">
        <v>79</v>
      </c>
      <c r="E241" s="1">
        <v>0</v>
      </c>
      <c r="F241" s="1" t="s">
        <v>1002</v>
      </c>
      <c r="G241" s="49">
        <v>0.01</v>
      </c>
      <c r="H241" s="5">
        <v>17.107758170709626</v>
      </c>
      <c r="I241" s="5">
        <v>6.978640963826872</v>
      </c>
      <c r="J241" s="5">
        <v>10.129117206882754</v>
      </c>
      <c r="K241" s="5">
        <v>6.7480925953122819</v>
      </c>
      <c r="L241" s="5">
        <v>9.3694334163665474</v>
      </c>
      <c r="M241" s="73">
        <v>0</v>
      </c>
      <c r="N241" s="5">
        <v>0</v>
      </c>
      <c r="O241" s="5">
        <v>0</v>
      </c>
      <c r="P241" s="5">
        <v>6.978640963826872</v>
      </c>
      <c r="Q241" s="5">
        <v>0</v>
      </c>
      <c r="R241" s="47">
        <v>0</v>
      </c>
      <c r="S241" s="5">
        <v>0</v>
      </c>
      <c r="T241" s="5">
        <v>0</v>
      </c>
      <c r="U241" s="5">
        <v>10.129117206882754</v>
      </c>
      <c r="V241" s="5">
        <v>0</v>
      </c>
      <c r="W241" s="47">
        <v>0</v>
      </c>
      <c r="X241" s="5">
        <v>0</v>
      </c>
      <c r="Y241" s="5">
        <v>0</v>
      </c>
      <c r="Z241" s="5">
        <v>17.107758170709626</v>
      </c>
      <c r="AA241" s="5">
        <v>0</v>
      </c>
      <c r="AB241" s="72">
        <v>0</v>
      </c>
    </row>
    <row r="242" spans="1:28">
      <c r="A242" s="48" t="s">
        <v>1003</v>
      </c>
      <c r="B242" s="1" t="s">
        <v>1004</v>
      </c>
      <c r="C242" s="1" t="s">
        <v>1005</v>
      </c>
      <c r="D242" s="1" t="s">
        <v>53</v>
      </c>
      <c r="E242" s="1">
        <v>0</v>
      </c>
      <c r="F242" s="1" t="s">
        <v>1006</v>
      </c>
      <c r="G242" s="49">
        <v>0.4</v>
      </c>
      <c r="H242" s="5">
        <v>4.2158722213051947</v>
      </c>
      <c r="I242" s="5">
        <v>0.76829137813025716</v>
      </c>
      <c r="J242" s="5">
        <v>3.4475808431749377</v>
      </c>
      <c r="K242" s="5">
        <v>-8.7965812173559979</v>
      </c>
      <c r="L242" s="5">
        <v>3.1890122799368177</v>
      </c>
      <c r="M242" s="73">
        <v>0.5</v>
      </c>
      <c r="N242" s="5">
        <v>0</v>
      </c>
      <c r="O242" s="5">
        <v>0.76829137813025716</v>
      </c>
      <c r="P242" s="5">
        <v>0</v>
      </c>
      <c r="Q242" s="5">
        <v>0</v>
      </c>
      <c r="R242" s="47">
        <v>0</v>
      </c>
      <c r="S242" s="5">
        <v>0</v>
      </c>
      <c r="T242" s="5">
        <v>3.4475808431749377</v>
      </c>
      <c r="U242" s="5">
        <v>0</v>
      </c>
      <c r="V242" s="5">
        <v>0</v>
      </c>
      <c r="W242" s="47">
        <v>0</v>
      </c>
      <c r="X242" s="5">
        <v>0</v>
      </c>
      <c r="Y242" s="5">
        <v>4.2158722213051947</v>
      </c>
      <c r="Z242" s="5">
        <v>0</v>
      </c>
      <c r="AA242" s="5">
        <v>0</v>
      </c>
      <c r="AB242" s="72">
        <v>0</v>
      </c>
    </row>
    <row r="243" spans="1:28">
      <c r="A243" s="48" t="s">
        <v>1007</v>
      </c>
      <c r="B243" s="1" t="s">
        <v>1008</v>
      </c>
      <c r="C243" s="1" t="s">
        <v>1009</v>
      </c>
      <c r="D243" s="1" t="s">
        <v>53</v>
      </c>
      <c r="E243" s="1">
        <v>0</v>
      </c>
      <c r="F243" s="1" t="s">
        <v>1010</v>
      </c>
      <c r="G243" s="49">
        <v>0.4</v>
      </c>
      <c r="H243" s="5">
        <v>1.8006561760498965</v>
      </c>
      <c r="I243" s="5">
        <v>0.36037770871457642</v>
      </c>
      <c r="J243" s="5">
        <v>1.4402784673353202</v>
      </c>
      <c r="K243" s="5">
        <v>-3.5131538431210769</v>
      </c>
      <c r="L243" s="5">
        <v>1.3322575822851712</v>
      </c>
      <c r="M243" s="73">
        <v>0.5</v>
      </c>
      <c r="N243" s="5">
        <v>0</v>
      </c>
      <c r="O243" s="5">
        <v>0.36037770871457642</v>
      </c>
      <c r="P243" s="5">
        <v>0</v>
      </c>
      <c r="Q243" s="5">
        <v>0</v>
      </c>
      <c r="R243" s="47">
        <v>0</v>
      </c>
      <c r="S243" s="5">
        <v>0</v>
      </c>
      <c r="T243" s="5">
        <v>1.4402784673353202</v>
      </c>
      <c r="U243" s="5">
        <v>0</v>
      </c>
      <c r="V243" s="5">
        <v>0</v>
      </c>
      <c r="W243" s="47">
        <v>0</v>
      </c>
      <c r="X243" s="5">
        <v>0</v>
      </c>
      <c r="Y243" s="5">
        <v>1.8006561760498965</v>
      </c>
      <c r="Z243" s="5">
        <v>0</v>
      </c>
      <c r="AA243" s="5">
        <v>0</v>
      </c>
      <c r="AB243" s="72">
        <v>0</v>
      </c>
    </row>
    <row r="244" spans="1:28">
      <c r="A244" s="48" t="s">
        <v>1011</v>
      </c>
      <c r="B244" s="1" t="s">
        <v>1012</v>
      </c>
      <c r="C244" s="1" t="s">
        <v>1013</v>
      </c>
      <c r="D244" s="1" t="s">
        <v>103</v>
      </c>
      <c r="E244" s="1" t="s">
        <v>169</v>
      </c>
      <c r="F244" s="1" t="s">
        <v>1014</v>
      </c>
      <c r="G244" s="49">
        <v>0.99</v>
      </c>
      <c r="H244" s="5">
        <v>108.27285192921882</v>
      </c>
      <c r="I244" s="5">
        <v>0</v>
      </c>
      <c r="J244" s="5">
        <v>108.27285192921882</v>
      </c>
      <c r="K244" s="5">
        <v>54.746626395356884</v>
      </c>
      <c r="L244" s="5">
        <v>100.15238803452741</v>
      </c>
      <c r="M244" s="73">
        <v>0</v>
      </c>
      <c r="N244" s="5">
        <v>0</v>
      </c>
      <c r="O244" s="5">
        <v>0</v>
      </c>
      <c r="P244" s="5">
        <v>0</v>
      </c>
      <c r="Q244" s="5">
        <v>0</v>
      </c>
      <c r="R244" s="47">
        <v>0</v>
      </c>
      <c r="S244" s="5">
        <v>96.406791218838578</v>
      </c>
      <c r="T244" s="5">
        <v>11.866060710380243</v>
      </c>
      <c r="U244" s="5">
        <v>0</v>
      </c>
      <c r="V244" s="5">
        <v>0</v>
      </c>
      <c r="W244" s="47">
        <v>0</v>
      </c>
      <c r="X244" s="5">
        <v>96.406791218838578</v>
      </c>
      <c r="Y244" s="5">
        <v>11.866060710380243</v>
      </c>
      <c r="Z244" s="5">
        <v>0</v>
      </c>
      <c r="AA244" s="5">
        <v>0</v>
      </c>
      <c r="AB244" s="72">
        <v>0</v>
      </c>
    </row>
    <row r="245" spans="1:28">
      <c r="A245" s="48" t="s">
        <v>1015</v>
      </c>
      <c r="B245" s="1" t="s">
        <v>1016</v>
      </c>
      <c r="C245" s="1" t="s">
        <v>1017</v>
      </c>
      <c r="D245" s="1" t="s">
        <v>53</v>
      </c>
      <c r="E245" s="1">
        <v>0</v>
      </c>
      <c r="F245" s="1" t="s">
        <v>1018</v>
      </c>
      <c r="G245" s="49">
        <v>0.4</v>
      </c>
      <c r="H245" s="5">
        <v>7.3039760430962097</v>
      </c>
      <c r="I245" s="5">
        <v>1.4581273353900015</v>
      </c>
      <c r="J245" s="5">
        <v>5.8458487077062085</v>
      </c>
      <c r="K245" s="5">
        <v>-28.595639925623324</v>
      </c>
      <c r="L245" s="5">
        <v>5.4074100546282429</v>
      </c>
      <c r="M245" s="73">
        <v>0.5</v>
      </c>
      <c r="N245" s="5">
        <v>0</v>
      </c>
      <c r="O245" s="5">
        <v>1.4581273353900015</v>
      </c>
      <c r="P245" s="5">
        <v>0</v>
      </c>
      <c r="Q245" s="5">
        <v>0</v>
      </c>
      <c r="R245" s="47">
        <v>0</v>
      </c>
      <c r="S245" s="5">
        <v>0</v>
      </c>
      <c r="T245" s="5">
        <v>5.8458487077062085</v>
      </c>
      <c r="U245" s="5">
        <v>0</v>
      </c>
      <c r="V245" s="5">
        <v>0</v>
      </c>
      <c r="W245" s="47">
        <v>0</v>
      </c>
      <c r="X245" s="5">
        <v>0</v>
      </c>
      <c r="Y245" s="5">
        <v>7.3039760430962097</v>
      </c>
      <c r="Z245" s="5">
        <v>0</v>
      </c>
      <c r="AA245" s="5">
        <v>0</v>
      </c>
      <c r="AB245" s="72">
        <v>0</v>
      </c>
    </row>
    <row r="246" spans="1:28">
      <c r="A246" s="48" t="s">
        <v>1019</v>
      </c>
      <c r="B246" s="1" t="s">
        <v>1020</v>
      </c>
      <c r="C246" s="1" t="s">
        <v>1021</v>
      </c>
      <c r="D246" s="1" t="s">
        <v>391</v>
      </c>
      <c r="E246" s="1">
        <v>0</v>
      </c>
      <c r="F246" s="1" t="s">
        <v>1022</v>
      </c>
      <c r="G246" s="49">
        <v>0.1</v>
      </c>
      <c r="H246" s="5">
        <v>85.862328446674994</v>
      </c>
      <c r="I246" s="5">
        <v>18.665066595102218</v>
      </c>
      <c r="J246" s="5">
        <v>67.197261851572776</v>
      </c>
      <c r="K246" s="5">
        <v>37.821192013072142</v>
      </c>
      <c r="L246" s="5">
        <v>62.157467212704823</v>
      </c>
      <c r="M246" s="73">
        <v>0</v>
      </c>
      <c r="N246" s="5">
        <v>16.557000784365655</v>
      </c>
      <c r="O246" s="5">
        <v>0</v>
      </c>
      <c r="P246" s="5">
        <v>2.1080658107365631</v>
      </c>
      <c r="Q246" s="5">
        <v>0</v>
      </c>
      <c r="R246" s="47">
        <v>0</v>
      </c>
      <c r="S246" s="5">
        <v>62.339476165035414</v>
      </c>
      <c r="T246" s="5">
        <v>0</v>
      </c>
      <c r="U246" s="5">
        <v>4.8577856865373708</v>
      </c>
      <c r="V246" s="5">
        <v>0</v>
      </c>
      <c r="W246" s="47">
        <v>0</v>
      </c>
      <c r="X246" s="5">
        <v>78.896476949401062</v>
      </c>
      <c r="Y246" s="5">
        <v>0</v>
      </c>
      <c r="Z246" s="5">
        <v>6.9658514972739338</v>
      </c>
      <c r="AA246" s="5">
        <v>0</v>
      </c>
      <c r="AB246" s="72">
        <v>0</v>
      </c>
    </row>
    <row r="247" spans="1:28">
      <c r="A247" s="48" t="s">
        <v>1023</v>
      </c>
      <c r="B247" s="1" t="s">
        <v>1024</v>
      </c>
      <c r="C247" s="1" t="s">
        <v>1025</v>
      </c>
      <c r="D247" s="1" t="s">
        <v>53</v>
      </c>
      <c r="E247" s="1">
        <v>0</v>
      </c>
      <c r="F247" s="1" t="s">
        <v>1026</v>
      </c>
      <c r="G247" s="49">
        <v>0.4</v>
      </c>
      <c r="H247" s="5">
        <v>6.0125215557037066</v>
      </c>
      <c r="I247" s="5">
        <v>2.2103832206004466</v>
      </c>
      <c r="J247" s="5">
        <v>3.8021383351032605</v>
      </c>
      <c r="K247" s="5">
        <v>-3.2477623344928919</v>
      </c>
      <c r="L247" s="5">
        <v>3.5169779599705162</v>
      </c>
      <c r="M247" s="73">
        <v>0.45423799423206235</v>
      </c>
      <c r="N247" s="5">
        <v>0</v>
      </c>
      <c r="O247" s="5">
        <v>2.2103832206004466</v>
      </c>
      <c r="P247" s="5">
        <v>0</v>
      </c>
      <c r="Q247" s="5">
        <v>0</v>
      </c>
      <c r="R247" s="47">
        <v>0</v>
      </c>
      <c r="S247" s="5">
        <v>0</v>
      </c>
      <c r="T247" s="5">
        <v>3.8021383351032605</v>
      </c>
      <c r="U247" s="5">
        <v>0</v>
      </c>
      <c r="V247" s="5">
        <v>0</v>
      </c>
      <c r="W247" s="47">
        <v>0</v>
      </c>
      <c r="X247" s="5">
        <v>0</v>
      </c>
      <c r="Y247" s="5">
        <v>6.0125215557037066</v>
      </c>
      <c r="Z247" s="5">
        <v>0</v>
      </c>
      <c r="AA247" s="5">
        <v>0</v>
      </c>
      <c r="AB247" s="72">
        <v>0</v>
      </c>
    </row>
    <row r="248" spans="1:28">
      <c r="A248" s="48" t="s">
        <v>1027</v>
      </c>
      <c r="B248" s="1" t="s">
        <v>1028</v>
      </c>
      <c r="C248" s="1" t="s">
        <v>1029</v>
      </c>
      <c r="D248" s="1" t="s">
        <v>124</v>
      </c>
      <c r="E248" s="1">
        <v>0</v>
      </c>
      <c r="F248" s="1" t="s">
        <v>1030</v>
      </c>
      <c r="G248" s="49">
        <v>0.49</v>
      </c>
      <c r="H248" s="5">
        <v>59.053608332728572</v>
      </c>
      <c r="I248" s="5">
        <v>19.820758790581049</v>
      </c>
      <c r="J248" s="5">
        <v>39.23284954214752</v>
      </c>
      <c r="K248" s="5">
        <v>-2.1317446984255826</v>
      </c>
      <c r="L248" s="5">
        <v>36.290385826486457</v>
      </c>
      <c r="M248" s="73">
        <v>5.5394419855965271E-2</v>
      </c>
      <c r="N248" s="5">
        <v>17.860640504980989</v>
      </c>
      <c r="O248" s="5">
        <v>1.9601182856000587</v>
      </c>
      <c r="P248" s="5">
        <v>0</v>
      </c>
      <c r="Q248" s="5">
        <v>0</v>
      </c>
      <c r="R248" s="47">
        <v>0</v>
      </c>
      <c r="S248" s="5">
        <v>33.060826987103852</v>
      </c>
      <c r="T248" s="5">
        <v>6.1720225550436609</v>
      </c>
      <c r="U248" s="5">
        <v>0</v>
      </c>
      <c r="V248" s="5">
        <v>0</v>
      </c>
      <c r="W248" s="47">
        <v>0</v>
      </c>
      <c r="X248" s="5">
        <v>50.921467492084844</v>
      </c>
      <c r="Y248" s="5">
        <v>8.1321408406437197</v>
      </c>
      <c r="Z248" s="5">
        <v>0</v>
      </c>
      <c r="AA248" s="5">
        <v>0</v>
      </c>
      <c r="AB248" s="72">
        <v>0</v>
      </c>
    </row>
    <row r="249" spans="1:28">
      <c r="A249" s="48" t="s">
        <v>1031</v>
      </c>
      <c r="B249" s="1" t="s">
        <v>1032</v>
      </c>
      <c r="C249" s="1" t="s">
        <v>1033</v>
      </c>
      <c r="D249" s="1" t="s">
        <v>124</v>
      </c>
      <c r="E249" s="1">
        <v>0</v>
      </c>
      <c r="F249" s="1" t="s">
        <v>1034</v>
      </c>
      <c r="G249" s="49">
        <v>0.49</v>
      </c>
      <c r="H249" s="5">
        <v>77.535398740005633</v>
      </c>
      <c r="I249" s="5">
        <v>23.058393927061161</v>
      </c>
      <c r="J249" s="5">
        <v>54.477004812944479</v>
      </c>
      <c r="K249" s="5">
        <v>13.765373969130462</v>
      </c>
      <c r="L249" s="5">
        <v>50.391229451973643</v>
      </c>
      <c r="M249" s="73">
        <v>0</v>
      </c>
      <c r="N249" s="5">
        <v>20.74779785757713</v>
      </c>
      <c r="O249" s="5">
        <v>2.3105960694840291</v>
      </c>
      <c r="P249" s="5">
        <v>0</v>
      </c>
      <c r="Q249" s="5">
        <v>0</v>
      </c>
      <c r="R249" s="47">
        <v>0</v>
      </c>
      <c r="S249" s="5">
        <v>45.987355442138366</v>
      </c>
      <c r="T249" s="5">
        <v>8.4896493708061129</v>
      </c>
      <c r="U249" s="5">
        <v>0</v>
      </c>
      <c r="V249" s="5">
        <v>0</v>
      </c>
      <c r="W249" s="47">
        <v>0</v>
      </c>
      <c r="X249" s="5">
        <v>66.735153299715492</v>
      </c>
      <c r="Y249" s="5">
        <v>10.800245440290142</v>
      </c>
      <c r="Z249" s="5">
        <v>0</v>
      </c>
      <c r="AA249" s="5">
        <v>0</v>
      </c>
      <c r="AB249" s="72">
        <v>0</v>
      </c>
    </row>
    <row r="250" spans="1:28">
      <c r="A250" s="48" t="s">
        <v>1689</v>
      </c>
      <c r="B250" s="1" t="s">
        <v>1690</v>
      </c>
      <c r="C250" s="1" t="s">
        <v>1691</v>
      </c>
      <c r="D250" s="1" t="s">
        <v>124</v>
      </c>
      <c r="E250" s="1">
        <v>0</v>
      </c>
      <c r="F250" s="1" t="s">
        <v>1692</v>
      </c>
      <c r="G250" s="49">
        <v>0.49</v>
      </c>
      <c r="H250" s="5">
        <v>21.08132237181724</v>
      </c>
      <c r="I250" s="5">
        <v>4.878002251002191</v>
      </c>
      <c r="J250" s="5">
        <v>16.20332012081505</v>
      </c>
      <c r="K250" s="5">
        <v>-13.089242407515593</v>
      </c>
      <c r="L250" s="5">
        <v>14.988071111753921</v>
      </c>
      <c r="M250" s="73">
        <v>0.44341370713377326</v>
      </c>
      <c r="N250" s="5">
        <v>4.6146311539386362</v>
      </c>
      <c r="O250" s="5">
        <v>0.26337109706355444</v>
      </c>
      <c r="P250" s="5">
        <v>0</v>
      </c>
      <c r="Q250" s="5">
        <v>0</v>
      </c>
      <c r="R250" s="47">
        <v>0</v>
      </c>
      <c r="S250" s="5">
        <v>13.43150490712711</v>
      </c>
      <c r="T250" s="5">
        <v>2.7718152136879399</v>
      </c>
      <c r="U250" s="5">
        <v>0</v>
      </c>
      <c r="V250" s="5">
        <v>0</v>
      </c>
      <c r="W250" s="47">
        <v>0</v>
      </c>
      <c r="X250" s="5">
        <v>18.046136061065745</v>
      </c>
      <c r="Y250" s="5">
        <v>3.0351863107514943</v>
      </c>
      <c r="Z250" s="5">
        <v>0</v>
      </c>
      <c r="AA250" s="5">
        <v>0</v>
      </c>
      <c r="AB250" s="72">
        <v>0</v>
      </c>
    </row>
    <row r="251" spans="1:28">
      <c r="A251" s="48" t="s">
        <v>1035</v>
      </c>
      <c r="B251" s="1" t="s">
        <v>1036</v>
      </c>
      <c r="C251" s="1" t="s">
        <v>1037</v>
      </c>
      <c r="D251" s="1" t="s">
        <v>124</v>
      </c>
      <c r="E251" s="1">
        <v>0</v>
      </c>
      <c r="F251" s="1" t="s">
        <v>1038</v>
      </c>
      <c r="G251" s="49">
        <v>0.49</v>
      </c>
      <c r="H251" s="5">
        <v>67.625286500142892</v>
      </c>
      <c r="I251" s="5">
        <v>22.313119968376995</v>
      </c>
      <c r="J251" s="5">
        <v>45.312166531765904</v>
      </c>
      <c r="K251" s="5">
        <v>5.9840044800323229</v>
      </c>
      <c r="L251" s="5">
        <v>41.913754041883465</v>
      </c>
      <c r="M251" s="73">
        <v>0</v>
      </c>
      <c r="N251" s="5">
        <v>18.856101842799625</v>
      </c>
      <c r="O251" s="5">
        <v>3.457018125577366</v>
      </c>
      <c r="P251" s="5">
        <v>0</v>
      </c>
      <c r="Q251" s="5">
        <v>0</v>
      </c>
      <c r="R251" s="47">
        <v>0</v>
      </c>
      <c r="S251" s="5">
        <v>34.441867396672386</v>
      </c>
      <c r="T251" s="5">
        <v>10.870299135093518</v>
      </c>
      <c r="U251" s="5">
        <v>0</v>
      </c>
      <c r="V251" s="5">
        <v>0</v>
      </c>
      <c r="W251" s="47">
        <v>0</v>
      </c>
      <c r="X251" s="5">
        <v>53.29796923947201</v>
      </c>
      <c r="Y251" s="5">
        <v>14.327317260670885</v>
      </c>
      <c r="Z251" s="5">
        <v>0</v>
      </c>
      <c r="AA251" s="5">
        <v>0</v>
      </c>
      <c r="AB251" s="72">
        <v>0</v>
      </c>
    </row>
    <row r="252" spans="1:28">
      <c r="A252" s="48" t="s">
        <v>1039</v>
      </c>
      <c r="B252" s="1" t="s">
        <v>1040</v>
      </c>
      <c r="C252" s="1" t="s">
        <v>1041</v>
      </c>
      <c r="D252" s="1" t="s">
        <v>53</v>
      </c>
      <c r="E252" s="1">
        <v>0</v>
      </c>
      <c r="F252" s="1" t="s">
        <v>1042</v>
      </c>
      <c r="G252" s="49">
        <v>0.4</v>
      </c>
      <c r="H252" s="5">
        <v>6.5718134006107611</v>
      </c>
      <c r="I252" s="5">
        <v>1.3798964420801141</v>
      </c>
      <c r="J252" s="5">
        <v>5.1919169585306468</v>
      </c>
      <c r="K252" s="5">
        <v>-17.104041465708711</v>
      </c>
      <c r="L252" s="5">
        <v>4.8025231866408484</v>
      </c>
      <c r="M252" s="73">
        <v>0.5</v>
      </c>
      <c r="N252" s="5">
        <v>0</v>
      </c>
      <c r="O252" s="5">
        <v>1.3798964420801141</v>
      </c>
      <c r="P252" s="5">
        <v>0</v>
      </c>
      <c r="Q252" s="5">
        <v>0</v>
      </c>
      <c r="R252" s="47">
        <v>0</v>
      </c>
      <c r="S252" s="5">
        <v>0</v>
      </c>
      <c r="T252" s="5">
        <v>5.1919169585306468</v>
      </c>
      <c r="U252" s="5">
        <v>0</v>
      </c>
      <c r="V252" s="5">
        <v>0</v>
      </c>
      <c r="W252" s="47">
        <v>0</v>
      </c>
      <c r="X252" s="5">
        <v>0</v>
      </c>
      <c r="Y252" s="5">
        <v>6.5718134006107611</v>
      </c>
      <c r="Z252" s="5">
        <v>0</v>
      </c>
      <c r="AA252" s="5">
        <v>0</v>
      </c>
      <c r="AB252" s="72">
        <v>0</v>
      </c>
    </row>
    <row r="253" spans="1:28">
      <c r="A253" s="48" t="s">
        <v>1693</v>
      </c>
      <c r="B253" s="1" t="s">
        <v>1694</v>
      </c>
      <c r="C253" s="1" t="s">
        <v>1695</v>
      </c>
      <c r="D253" s="1" t="s">
        <v>53</v>
      </c>
      <c r="E253" s="1">
        <v>0</v>
      </c>
      <c r="F253" s="1" t="s">
        <v>1696</v>
      </c>
      <c r="G253" s="49">
        <v>0.4</v>
      </c>
      <c r="H253" s="5">
        <v>1.1984600518727442</v>
      </c>
      <c r="I253" s="5">
        <v>0.11916365344398934</v>
      </c>
      <c r="J253" s="5">
        <v>1.0792963984287549</v>
      </c>
      <c r="K253" s="5">
        <v>-6.0290903034805181</v>
      </c>
      <c r="L253" s="5">
        <v>0.99834916854659839</v>
      </c>
      <c r="M253" s="73">
        <v>0.5</v>
      </c>
      <c r="N253" s="5">
        <v>0</v>
      </c>
      <c r="O253" s="5">
        <v>0.11916365344398934</v>
      </c>
      <c r="P253" s="5">
        <v>0</v>
      </c>
      <c r="Q253" s="5">
        <v>0</v>
      </c>
      <c r="R253" s="47">
        <v>0</v>
      </c>
      <c r="S253" s="5">
        <v>0</v>
      </c>
      <c r="T253" s="5">
        <v>1.0792963984287549</v>
      </c>
      <c r="U253" s="5">
        <v>0</v>
      </c>
      <c r="V253" s="5">
        <v>0</v>
      </c>
      <c r="W253" s="47">
        <v>0</v>
      </c>
      <c r="X253" s="5">
        <v>0</v>
      </c>
      <c r="Y253" s="5">
        <v>1.1984600518727442</v>
      </c>
      <c r="Z253" s="5">
        <v>0</v>
      </c>
      <c r="AA253" s="5">
        <v>0</v>
      </c>
      <c r="AB253" s="72">
        <v>0</v>
      </c>
    </row>
    <row r="254" spans="1:28">
      <c r="A254" s="48" t="s">
        <v>429</v>
      </c>
      <c r="B254" s="1" t="s">
        <v>430</v>
      </c>
      <c r="C254" s="1" t="s">
        <v>431</v>
      </c>
      <c r="D254" s="1" t="s">
        <v>79</v>
      </c>
      <c r="E254" s="1">
        <v>0</v>
      </c>
      <c r="F254" s="1" t="s">
        <v>432</v>
      </c>
      <c r="G254" s="49">
        <v>0.01</v>
      </c>
      <c r="H254" s="5">
        <v>23.883224642901247</v>
      </c>
      <c r="I254" s="5">
        <v>9.0067802874087164</v>
      </c>
      <c r="J254" s="5">
        <v>14.876444355492529</v>
      </c>
      <c r="K254" s="5">
        <v>9.7959355398267913</v>
      </c>
      <c r="L254" s="5">
        <v>13.76071102883059</v>
      </c>
      <c r="M254" s="73">
        <v>0</v>
      </c>
      <c r="N254" s="5">
        <v>0</v>
      </c>
      <c r="O254" s="5">
        <v>0</v>
      </c>
      <c r="P254" s="5">
        <v>9.0067802874087164</v>
      </c>
      <c r="Q254" s="5">
        <v>0</v>
      </c>
      <c r="R254" s="47">
        <v>0</v>
      </c>
      <c r="S254" s="5">
        <v>0</v>
      </c>
      <c r="T254" s="5">
        <v>0</v>
      </c>
      <c r="U254" s="5">
        <v>14.876444355492529</v>
      </c>
      <c r="V254" s="5">
        <v>0</v>
      </c>
      <c r="W254" s="47">
        <v>0</v>
      </c>
      <c r="X254" s="5">
        <v>0</v>
      </c>
      <c r="Y254" s="5">
        <v>0</v>
      </c>
      <c r="Z254" s="5">
        <v>23.883224642901247</v>
      </c>
      <c r="AA254" s="5">
        <v>0</v>
      </c>
      <c r="AB254" s="72">
        <v>0</v>
      </c>
    </row>
    <row r="255" spans="1:28">
      <c r="A255" s="48" t="s">
        <v>440</v>
      </c>
      <c r="B255" s="1" t="s">
        <v>441</v>
      </c>
      <c r="C255" s="1" t="s">
        <v>442</v>
      </c>
      <c r="D255" s="1" t="s">
        <v>79</v>
      </c>
      <c r="E255" s="1">
        <v>0</v>
      </c>
      <c r="F255" s="1" t="s">
        <v>443</v>
      </c>
      <c r="G255" s="49">
        <v>0.01</v>
      </c>
      <c r="H255" s="5">
        <v>15.466900151046728</v>
      </c>
      <c r="I255" s="5">
        <v>5.7043727174463275</v>
      </c>
      <c r="J255" s="5">
        <v>9.7625274336004004</v>
      </c>
      <c r="K255" s="5">
        <v>5.015886482095814</v>
      </c>
      <c r="L255" s="5">
        <v>9.0303378760803703</v>
      </c>
      <c r="M255" s="73">
        <v>0</v>
      </c>
      <c r="N255" s="5">
        <v>0</v>
      </c>
      <c r="O255" s="5">
        <v>0</v>
      </c>
      <c r="P255" s="5">
        <v>5.7043727174463275</v>
      </c>
      <c r="Q255" s="5">
        <v>0</v>
      </c>
      <c r="R255" s="47">
        <v>0</v>
      </c>
      <c r="S255" s="5">
        <v>0</v>
      </c>
      <c r="T255" s="5">
        <v>0</v>
      </c>
      <c r="U255" s="5">
        <v>9.7625274336004004</v>
      </c>
      <c r="V255" s="5">
        <v>0</v>
      </c>
      <c r="W255" s="47">
        <v>0</v>
      </c>
      <c r="X255" s="5">
        <v>0</v>
      </c>
      <c r="Y255" s="5">
        <v>0</v>
      </c>
      <c r="Z255" s="5">
        <v>15.466900151046728</v>
      </c>
      <c r="AA255" s="5">
        <v>0</v>
      </c>
      <c r="AB255" s="72">
        <v>0</v>
      </c>
    </row>
    <row r="256" spans="1:28">
      <c r="A256" s="48" t="s">
        <v>1043</v>
      </c>
      <c r="B256" s="1" t="s">
        <v>1044</v>
      </c>
      <c r="C256" s="1" t="s">
        <v>1045</v>
      </c>
      <c r="D256" s="1" t="s">
        <v>124</v>
      </c>
      <c r="E256" s="1">
        <v>0</v>
      </c>
      <c r="F256" s="1" t="s">
        <v>1046</v>
      </c>
      <c r="G256" s="49">
        <v>0.49</v>
      </c>
      <c r="H256" s="5">
        <v>39.032900594038409</v>
      </c>
      <c r="I256" s="5">
        <v>10.367844381977738</v>
      </c>
      <c r="J256" s="5">
        <v>28.665056212060669</v>
      </c>
      <c r="K256" s="5">
        <v>-27.483549841031572</v>
      </c>
      <c r="L256" s="5">
        <v>26.515176996156121</v>
      </c>
      <c r="M256" s="73">
        <v>0.48913470670560721</v>
      </c>
      <c r="N256" s="5">
        <v>9.5087181673303025</v>
      </c>
      <c r="O256" s="5">
        <v>0.85912621464743655</v>
      </c>
      <c r="P256" s="5">
        <v>0</v>
      </c>
      <c r="Q256" s="5">
        <v>0</v>
      </c>
      <c r="R256" s="47">
        <v>0</v>
      </c>
      <c r="S256" s="5">
        <v>22.676384004697198</v>
      </c>
      <c r="T256" s="5">
        <v>5.9886722073634706</v>
      </c>
      <c r="U256" s="5">
        <v>0</v>
      </c>
      <c r="V256" s="5">
        <v>0</v>
      </c>
      <c r="W256" s="47">
        <v>0</v>
      </c>
      <c r="X256" s="5">
        <v>32.185102172027499</v>
      </c>
      <c r="Y256" s="5">
        <v>6.8477984220109072</v>
      </c>
      <c r="Z256" s="5">
        <v>0</v>
      </c>
      <c r="AA256" s="5">
        <v>0</v>
      </c>
      <c r="AB256" s="72">
        <v>0</v>
      </c>
    </row>
    <row r="257" spans="1:28">
      <c r="A257" s="48" t="s">
        <v>1047</v>
      </c>
      <c r="B257" s="1" t="s">
        <v>1048</v>
      </c>
      <c r="C257" s="1" t="s">
        <v>1049</v>
      </c>
      <c r="D257" s="1" t="s">
        <v>93</v>
      </c>
      <c r="E257" s="1">
        <v>0</v>
      </c>
      <c r="F257" s="1" t="s">
        <v>1050</v>
      </c>
      <c r="G257" s="49">
        <v>0.3</v>
      </c>
      <c r="H257" s="5">
        <v>73.129908547684735</v>
      </c>
      <c r="I257" s="5">
        <v>23.224012670782859</v>
      </c>
      <c r="J257" s="5">
        <v>49.90589587690188</v>
      </c>
      <c r="K257" s="5">
        <v>31.783786052977764</v>
      </c>
      <c r="L257" s="5">
        <v>46.162953686134244</v>
      </c>
      <c r="M257" s="73">
        <v>0</v>
      </c>
      <c r="N257" s="5">
        <v>19.934396525059505</v>
      </c>
      <c r="O257" s="5">
        <v>3.2896161457233539</v>
      </c>
      <c r="P257" s="5">
        <v>0</v>
      </c>
      <c r="Q257" s="5">
        <v>0</v>
      </c>
      <c r="R257" s="47">
        <v>0</v>
      </c>
      <c r="S257" s="5">
        <v>39.016025682966664</v>
      </c>
      <c r="T257" s="5">
        <v>10.889870193935213</v>
      </c>
      <c r="U257" s="5">
        <v>0</v>
      </c>
      <c r="V257" s="5">
        <v>0</v>
      </c>
      <c r="W257" s="47">
        <v>0</v>
      </c>
      <c r="X257" s="5">
        <v>58.950422208026168</v>
      </c>
      <c r="Y257" s="5">
        <v>14.179486339658567</v>
      </c>
      <c r="Z257" s="5">
        <v>0</v>
      </c>
      <c r="AA257" s="5">
        <v>0</v>
      </c>
      <c r="AB257" s="72">
        <v>0</v>
      </c>
    </row>
    <row r="258" spans="1:28">
      <c r="A258" s="48" t="s">
        <v>1051</v>
      </c>
      <c r="B258" s="1" t="s">
        <v>1052</v>
      </c>
      <c r="C258" s="1" t="s">
        <v>1053</v>
      </c>
      <c r="D258" s="1" t="s">
        <v>124</v>
      </c>
      <c r="E258" s="1">
        <v>0</v>
      </c>
      <c r="F258" s="1" t="s">
        <v>1054</v>
      </c>
      <c r="G258" s="49">
        <v>0.49</v>
      </c>
      <c r="H258" s="5">
        <v>49.133571998559923</v>
      </c>
      <c r="I258" s="5">
        <v>15.462294174241428</v>
      </c>
      <c r="J258" s="5">
        <v>33.671277824318494</v>
      </c>
      <c r="K258" s="5">
        <v>14.290557655047207</v>
      </c>
      <c r="L258" s="5">
        <v>31.14593198749461</v>
      </c>
      <c r="M258" s="73">
        <v>0</v>
      </c>
      <c r="N258" s="5">
        <v>14.051420523413949</v>
      </c>
      <c r="O258" s="5">
        <v>1.4108736508274804</v>
      </c>
      <c r="P258" s="5">
        <v>0</v>
      </c>
      <c r="Q258" s="5">
        <v>0</v>
      </c>
      <c r="R258" s="47">
        <v>0</v>
      </c>
      <c r="S258" s="5">
        <v>28.790899408345879</v>
      </c>
      <c r="T258" s="5">
        <v>4.8803784159726096</v>
      </c>
      <c r="U258" s="5">
        <v>0</v>
      </c>
      <c r="V258" s="5">
        <v>0</v>
      </c>
      <c r="W258" s="47">
        <v>0</v>
      </c>
      <c r="X258" s="5">
        <v>42.842319931759832</v>
      </c>
      <c r="Y258" s="5">
        <v>6.29125206680009</v>
      </c>
      <c r="Z258" s="5">
        <v>0</v>
      </c>
      <c r="AA258" s="5">
        <v>0</v>
      </c>
      <c r="AB258" s="72">
        <v>0</v>
      </c>
    </row>
    <row r="259" spans="1:28">
      <c r="A259" s="48" t="s">
        <v>1055</v>
      </c>
      <c r="B259" s="1" t="s">
        <v>1056</v>
      </c>
      <c r="C259" s="1" t="s">
        <v>1057</v>
      </c>
      <c r="D259" s="1" t="s">
        <v>53</v>
      </c>
      <c r="E259" s="1">
        <v>0</v>
      </c>
      <c r="F259" s="1" t="s">
        <v>1058</v>
      </c>
      <c r="G259" s="49">
        <v>0.4</v>
      </c>
      <c r="H259" s="5">
        <v>2.4237754886368315</v>
      </c>
      <c r="I259" s="5">
        <v>0.36330665017599334</v>
      </c>
      <c r="J259" s="5">
        <v>2.0604688384608383</v>
      </c>
      <c r="K259" s="5">
        <v>-10.384141969835763</v>
      </c>
      <c r="L259" s="5">
        <v>1.9059336755762755</v>
      </c>
      <c r="M259" s="73">
        <v>0.5</v>
      </c>
      <c r="N259" s="5">
        <v>0</v>
      </c>
      <c r="O259" s="5">
        <v>0.36330665017599334</v>
      </c>
      <c r="P259" s="5">
        <v>0</v>
      </c>
      <c r="Q259" s="5">
        <v>0</v>
      </c>
      <c r="R259" s="47">
        <v>0</v>
      </c>
      <c r="S259" s="5">
        <v>0</v>
      </c>
      <c r="T259" s="5">
        <v>2.0604688384608383</v>
      </c>
      <c r="U259" s="5">
        <v>0</v>
      </c>
      <c r="V259" s="5">
        <v>0</v>
      </c>
      <c r="W259" s="47">
        <v>0</v>
      </c>
      <c r="X259" s="5">
        <v>0</v>
      </c>
      <c r="Y259" s="5">
        <v>2.4237754886368315</v>
      </c>
      <c r="Z259" s="5">
        <v>0</v>
      </c>
      <c r="AA259" s="5">
        <v>0</v>
      </c>
      <c r="AB259" s="72">
        <v>0</v>
      </c>
    </row>
    <row r="260" spans="1:28">
      <c r="A260" s="48" t="s">
        <v>1059</v>
      </c>
      <c r="B260" s="1" t="s">
        <v>1060</v>
      </c>
      <c r="C260" s="1" t="s">
        <v>1061</v>
      </c>
      <c r="D260" s="1" t="s">
        <v>53</v>
      </c>
      <c r="E260" s="1">
        <v>0</v>
      </c>
      <c r="F260" s="1" t="s">
        <v>1062</v>
      </c>
      <c r="G260" s="49">
        <v>0.4</v>
      </c>
      <c r="H260" s="5">
        <v>2.2277972640524424</v>
      </c>
      <c r="I260" s="5">
        <v>0</v>
      </c>
      <c r="J260" s="5">
        <v>2.2277972640524424</v>
      </c>
      <c r="K260" s="5">
        <v>-18.412130289517464</v>
      </c>
      <c r="L260" s="5">
        <v>2.0607124692485095</v>
      </c>
      <c r="M260" s="73">
        <v>0.5</v>
      </c>
      <c r="N260" s="5">
        <v>0</v>
      </c>
      <c r="O260" s="5">
        <v>0</v>
      </c>
      <c r="P260" s="5">
        <v>0</v>
      </c>
      <c r="Q260" s="5">
        <v>0</v>
      </c>
      <c r="R260" s="47">
        <v>0</v>
      </c>
      <c r="S260" s="5">
        <v>0</v>
      </c>
      <c r="T260" s="5">
        <v>2.2277972640524424</v>
      </c>
      <c r="U260" s="5">
        <v>0</v>
      </c>
      <c r="V260" s="5">
        <v>0</v>
      </c>
      <c r="W260" s="47">
        <v>0</v>
      </c>
      <c r="X260" s="5">
        <v>0</v>
      </c>
      <c r="Y260" s="5">
        <v>2.2277972640524424</v>
      </c>
      <c r="Z260" s="5">
        <v>0</v>
      </c>
      <c r="AA260" s="5">
        <v>0</v>
      </c>
      <c r="AB260" s="72">
        <v>0</v>
      </c>
    </row>
    <row r="261" spans="1:28">
      <c r="A261" s="48" t="s">
        <v>1063</v>
      </c>
      <c r="B261" s="1" t="s">
        <v>1064</v>
      </c>
      <c r="C261" s="1" t="s">
        <v>1065</v>
      </c>
      <c r="D261" s="1" t="s">
        <v>53</v>
      </c>
      <c r="E261" s="1">
        <v>0</v>
      </c>
      <c r="F261" s="1" t="s">
        <v>1066</v>
      </c>
      <c r="G261" s="49">
        <v>0.4</v>
      </c>
      <c r="H261" s="5">
        <v>1.5691428271790753</v>
      </c>
      <c r="I261" s="5">
        <v>0.30431868284931685</v>
      </c>
      <c r="J261" s="5">
        <v>1.2648241443297583</v>
      </c>
      <c r="K261" s="5">
        <v>-3.9974716253243878</v>
      </c>
      <c r="L261" s="5">
        <v>1.1699623335050264</v>
      </c>
      <c r="M261" s="73">
        <v>0.5</v>
      </c>
      <c r="N261" s="5">
        <v>0</v>
      </c>
      <c r="O261" s="5">
        <v>0.30431868284931685</v>
      </c>
      <c r="P261" s="5">
        <v>0</v>
      </c>
      <c r="Q261" s="5">
        <v>0</v>
      </c>
      <c r="R261" s="47">
        <v>0</v>
      </c>
      <c r="S261" s="5">
        <v>0</v>
      </c>
      <c r="T261" s="5">
        <v>1.2648241443297583</v>
      </c>
      <c r="U261" s="5">
        <v>0</v>
      </c>
      <c r="V261" s="5">
        <v>0</v>
      </c>
      <c r="W261" s="47">
        <v>0</v>
      </c>
      <c r="X261" s="5">
        <v>0</v>
      </c>
      <c r="Y261" s="5">
        <v>1.5691428271790753</v>
      </c>
      <c r="Z261" s="5">
        <v>0</v>
      </c>
      <c r="AA261" s="5">
        <v>0</v>
      </c>
      <c r="AB261" s="72">
        <v>0</v>
      </c>
    </row>
    <row r="262" spans="1:28">
      <c r="A262" s="48" t="s">
        <v>1067</v>
      </c>
      <c r="B262" s="1" t="s">
        <v>1068</v>
      </c>
      <c r="C262" s="1" t="s">
        <v>1069</v>
      </c>
      <c r="D262" s="1" t="s">
        <v>93</v>
      </c>
      <c r="E262" s="1">
        <v>0</v>
      </c>
      <c r="F262" s="1" t="s">
        <v>1070</v>
      </c>
      <c r="G262" s="49">
        <v>0.3</v>
      </c>
      <c r="H262" s="5">
        <v>24.534135979251356</v>
      </c>
      <c r="I262" s="5">
        <v>3.4531661304429284</v>
      </c>
      <c r="J262" s="5">
        <v>21.080969848808429</v>
      </c>
      <c r="K262" s="5">
        <v>-4.6403788247903952</v>
      </c>
      <c r="L262" s="5">
        <v>19.499897110147799</v>
      </c>
      <c r="M262" s="73">
        <v>0.18004902720255012</v>
      </c>
      <c r="N262" s="5">
        <v>8.3233305976668106</v>
      </c>
      <c r="O262" s="5">
        <v>-4.8701644672238826</v>
      </c>
      <c r="P262" s="5">
        <v>0</v>
      </c>
      <c r="Q262" s="5">
        <v>0</v>
      </c>
      <c r="R262" s="47">
        <v>0</v>
      </c>
      <c r="S262" s="5">
        <v>7.635584705444538</v>
      </c>
      <c r="T262" s="5">
        <v>13.445385143363891</v>
      </c>
      <c r="U262" s="5">
        <v>0</v>
      </c>
      <c r="V262" s="5">
        <v>0</v>
      </c>
      <c r="W262" s="47">
        <v>0</v>
      </c>
      <c r="X262" s="5">
        <v>15.958915303111349</v>
      </c>
      <c r="Y262" s="5">
        <v>8.5752206761400096</v>
      </c>
      <c r="Z262" s="5">
        <v>0</v>
      </c>
      <c r="AA262" s="5">
        <v>0</v>
      </c>
      <c r="AB262" s="72">
        <v>0</v>
      </c>
    </row>
    <row r="263" spans="1:28">
      <c r="A263" s="48" t="s">
        <v>1071</v>
      </c>
      <c r="B263" s="1" t="s">
        <v>1072</v>
      </c>
      <c r="C263" s="1" t="s">
        <v>1073</v>
      </c>
      <c r="D263" s="1" t="s">
        <v>53</v>
      </c>
      <c r="E263" s="1">
        <v>0</v>
      </c>
      <c r="F263" s="1" t="s">
        <v>1074</v>
      </c>
      <c r="G263" s="49">
        <v>0.4</v>
      </c>
      <c r="H263" s="5">
        <v>1.6451509271607243</v>
      </c>
      <c r="I263" s="5">
        <v>0.24037760540348524</v>
      </c>
      <c r="J263" s="5">
        <v>1.4047733217572391</v>
      </c>
      <c r="K263" s="5">
        <v>-3.7546411468858341</v>
      </c>
      <c r="L263" s="5">
        <v>1.2994153226254463</v>
      </c>
      <c r="M263" s="73">
        <v>0.5</v>
      </c>
      <c r="N263" s="5">
        <v>0</v>
      </c>
      <c r="O263" s="5">
        <v>0.24037760540348524</v>
      </c>
      <c r="P263" s="5">
        <v>0</v>
      </c>
      <c r="Q263" s="5">
        <v>0</v>
      </c>
      <c r="R263" s="47">
        <v>0</v>
      </c>
      <c r="S263" s="5">
        <v>0</v>
      </c>
      <c r="T263" s="5">
        <v>1.4047733217572391</v>
      </c>
      <c r="U263" s="5">
        <v>0</v>
      </c>
      <c r="V263" s="5">
        <v>0</v>
      </c>
      <c r="W263" s="47">
        <v>0</v>
      </c>
      <c r="X263" s="5">
        <v>0</v>
      </c>
      <c r="Y263" s="5">
        <v>1.6451509271607243</v>
      </c>
      <c r="Z263" s="5">
        <v>0</v>
      </c>
      <c r="AA263" s="5">
        <v>0</v>
      </c>
      <c r="AB263" s="72">
        <v>0</v>
      </c>
    </row>
    <row r="264" spans="1:28">
      <c r="A264" s="48" t="s">
        <v>1075</v>
      </c>
      <c r="B264" s="1" t="s">
        <v>1076</v>
      </c>
      <c r="C264" s="1" t="s">
        <v>1077</v>
      </c>
      <c r="D264" s="1" t="s">
        <v>103</v>
      </c>
      <c r="E264" s="1" t="s">
        <v>169</v>
      </c>
      <c r="F264" s="1" t="s">
        <v>1078</v>
      </c>
      <c r="G264" s="49">
        <v>0.99</v>
      </c>
      <c r="H264" s="5">
        <v>104.28630352840541</v>
      </c>
      <c r="I264" s="5">
        <v>0</v>
      </c>
      <c r="J264" s="5">
        <v>104.28630352840541</v>
      </c>
      <c r="K264" s="5">
        <v>49.401234580908451</v>
      </c>
      <c r="L264" s="5">
        <v>96.464830763775012</v>
      </c>
      <c r="M264" s="73">
        <v>0</v>
      </c>
      <c r="N264" s="5">
        <v>0</v>
      </c>
      <c r="O264" s="5">
        <v>0</v>
      </c>
      <c r="P264" s="5">
        <v>0</v>
      </c>
      <c r="Q264" s="5">
        <v>0</v>
      </c>
      <c r="R264" s="47">
        <v>0</v>
      </c>
      <c r="S264" s="5">
        <v>93.673319431799001</v>
      </c>
      <c r="T264" s="5">
        <v>10.612984096606418</v>
      </c>
      <c r="U264" s="5">
        <v>0</v>
      </c>
      <c r="V264" s="5">
        <v>0</v>
      </c>
      <c r="W264" s="47">
        <v>0</v>
      </c>
      <c r="X264" s="5">
        <v>93.673319431799001</v>
      </c>
      <c r="Y264" s="5">
        <v>10.612984096606418</v>
      </c>
      <c r="Z264" s="5">
        <v>0</v>
      </c>
      <c r="AA264" s="5">
        <v>0</v>
      </c>
      <c r="AB264" s="72">
        <v>0</v>
      </c>
    </row>
    <row r="265" spans="1:28">
      <c r="A265" s="48" t="s">
        <v>1079</v>
      </c>
      <c r="B265" s="1" t="s">
        <v>1080</v>
      </c>
      <c r="C265" s="1" t="s">
        <v>1081</v>
      </c>
      <c r="D265" s="1" t="s">
        <v>53</v>
      </c>
      <c r="E265" s="1">
        <v>0</v>
      </c>
      <c r="F265" s="1" t="s">
        <v>1082</v>
      </c>
      <c r="G265" s="49">
        <v>0.4</v>
      </c>
      <c r="H265" s="5">
        <v>1.6666165337996142</v>
      </c>
      <c r="I265" s="5">
        <v>4.373749637883436E-2</v>
      </c>
      <c r="J265" s="5">
        <v>1.6228790374207798</v>
      </c>
      <c r="K265" s="5">
        <v>-4.7459852713224997</v>
      </c>
      <c r="L265" s="5">
        <v>1.5011631096142213</v>
      </c>
      <c r="M265" s="73">
        <v>0.5</v>
      </c>
      <c r="N265" s="5">
        <v>0</v>
      </c>
      <c r="O265" s="5">
        <v>4.373749637883436E-2</v>
      </c>
      <c r="P265" s="5">
        <v>0</v>
      </c>
      <c r="Q265" s="5">
        <v>0</v>
      </c>
      <c r="R265" s="47">
        <v>0</v>
      </c>
      <c r="S265" s="5">
        <v>0</v>
      </c>
      <c r="T265" s="5">
        <v>1.6228790374207798</v>
      </c>
      <c r="U265" s="5">
        <v>0</v>
      </c>
      <c r="V265" s="5">
        <v>0</v>
      </c>
      <c r="W265" s="47">
        <v>0</v>
      </c>
      <c r="X265" s="5">
        <v>0</v>
      </c>
      <c r="Y265" s="5">
        <v>1.6666165337996142</v>
      </c>
      <c r="Z265" s="5">
        <v>0</v>
      </c>
      <c r="AA265" s="5">
        <v>0</v>
      </c>
      <c r="AB265" s="72">
        <v>0</v>
      </c>
    </row>
    <row r="266" spans="1:28">
      <c r="A266" s="48" t="s">
        <v>1083</v>
      </c>
      <c r="B266" s="1" t="s">
        <v>1084</v>
      </c>
      <c r="C266" s="1" t="s">
        <v>1085</v>
      </c>
      <c r="D266" s="1" t="s">
        <v>53</v>
      </c>
      <c r="E266" s="1">
        <v>0</v>
      </c>
      <c r="F266" s="1" t="s">
        <v>1086</v>
      </c>
      <c r="G266" s="49">
        <v>0.4</v>
      </c>
      <c r="H266" s="5">
        <v>2.5386700236826876</v>
      </c>
      <c r="I266" s="5">
        <v>0.5032513225096138</v>
      </c>
      <c r="J266" s="5">
        <v>2.0354187011730738</v>
      </c>
      <c r="K266" s="5">
        <v>-2.6163104022775316</v>
      </c>
      <c r="L266" s="5">
        <v>1.8827622985850934</v>
      </c>
      <c r="M266" s="73">
        <v>0.5</v>
      </c>
      <c r="N266" s="5">
        <v>0</v>
      </c>
      <c r="O266" s="5">
        <v>0.5032513225096138</v>
      </c>
      <c r="P266" s="5">
        <v>0</v>
      </c>
      <c r="Q266" s="5">
        <v>0</v>
      </c>
      <c r="R266" s="47">
        <v>0</v>
      </c>
      <c r="S266" s="5">
        <v>0</v>
      </c>
      <c r="T266" s="5">
        <v>2.0354187011730738</v>
      </c>
      <c r="U266" s="5">
        <v>0</v>
      </c>
      <c r="V266" s="5">
        <v>0</v>
      </c>
      <c r="W266" s="47">
        <v>0</v>
      </c>
      <c r="X266" s="5">
        <v>0</v>
      </c>
      <c r="Y266" s="5">
        <v>2.5386700236826876</v>
      </c>
      <c r="Z266" s="5">
        <v>0</v>
      </c>
      <c r="AA266" s="5">
        <v>0</v>
      </c>
      <c r="AB266" s="72">
        <v>0</v>
      </c>
    </row>
    <row r="267" spans="1:28">
      <c r="A267" s="48" t="s">
        <v>1087</v>
      </c>
      <c r="B267" s="1" t="s">
        <v>1088</v>
      </c>
      <c r="C267" s="1" t="s">
        <v>1089</v>
      </c>
      <c r="D267" s="1" t="s">
        <v>53</v>
      </c>
      <c r="E267" s="1">
        <v>0</v>
      </c>
      <c r="F267" s="1" t="s">
        <v>1090</v>
      </c>
      <c r="G267" s="49">
        <v>0.4</v>
      </c>
      <c r="H267" s="5">
        <v>2.6678863911203949</v>
      </c>
      <c r="I267" s="5">
        <v>0.44957198041766883</v>
      </c>
      <c r="J267" s="5">
        <v>2.2183144107027259</v>
      </c>
      <c r="K267" s="5">
        <v>-4.7831321037782102</v>
      </c>
      <c r="L267" s="5">
        <v>2.0519408299000217</v>
      </c>
      <c r="M267" s="73">
        <v>0.5</v>
      </c>
      <c r="N267" s="5">
        <v>0</v>
      </c>
      <c r="O267" s="5">
        <v>0.44957198041766883</v>
      </c>
      <c r="P267" s="5">
        <v>0</v>
      </c>
      <c r="Q267" s="5">
        <v>0</v>
      </c>
      <c r="R267" s="47">
        <v>0</v>
      </c>
      <c r="S267" s="5">
        <v>0</v>
      </c>
      <c r="T267" s="5">
        <v>2.2183144107027259</v>
      </c>
      <c r="U267" s="5">
        <v>0</v>
      </c>
      <c r="V267" s="5">
        <v>0</v>
      </c>
      <c r="W267" s="47">
        <v>0</v>
      </c>
      <c r="X267" s="5">
        <v>0</v>
      </c>
      <c r="Y267" s="5">
        <v>2.6678863911203949</v>
      </c>
      <c r="Z267" s="5">
        <v>0</v>
      </c>
      <c r="AA267" s="5">
        <v>0</v>
      </c>
      <c r="AB267" s="72">
        <v>0</v>
      </c>
    </row>
    <row r="268" spans="1:28">
      <c r="A268" s="48" t="s">
        <v>1091</v>
      </c>
      <c r="B268" s="1" t="s">
        <v>1092</v>
      </c>
      <c r="C268" s="1" t="s">
        <v>1093</v>
      </c>
      <c r="D268" s="1" t="s">
        <v>103</v>
      </c>
      <c r="E268" s="1">
        <v>0</v>
      </c>
      <c r="F268" s="1" t="s">
        <v>1094</v>
      </c>
      <c r="G268" s="49">
        <v>0.49</v>
      </c>
      <c r="H268" s="5">
        <v>88.89717946409526</v>
      </c>
      <c r="I268" s="5">
        <v>28.943052486500047</v>
      </c>
      <c r="J268" s="5">
        <v>59.954126977595216</v>
      </c>
      <c r="K268" s="5">
        <v>27.6917893851321</v>
      </c>
      <c r="L268" s="5">
        <v>55.457567454275576</v>
      </c>
      <c r="M268" s="73">
        <v>0</v>
      </c>
      <c r="N268" s="5">
        <v>26.607110570774719</v>
      </c>
      <c r="O268" s="5">
        <v>2.3359419157253281</v>
      </c>
      <c r="P268" s="5">
        <v>0</v>
      </c>
      <c r="Q268" s="5">
        <v>0</v>
      </c>
      <c r="R268" s="47">
        <v>0</v>
      </c>
      <c r="S268" s="5">
        <v>52.190785634971064</v>
      </c>
      <c r="T268" s="5">
        <v>7.7633413426241518</v>
      </c>
      <c r="U268" s="5">
        <v>0</v>
      </c>
      <c r="V268" s="5">
        <v>0</v>
      </c>
      <c r="W268" s="47">
        <v>0</v>
      </c>
      <c r="X268" s="5">
        <v>78.797896205745786</v>
      </c>
      <c r="Y268" s="5">
        <v>10.09928325834948</v>
      </c>
      <c r="Z268" s="5">
        <v>0</v>
      </c>
      <c r="AA268" s="5">
        <v>0</v>
      </c>
      <c r="AB268" s="72">
        <v>0</v>
      </c>
    </row>
    <row r="269" spans="1:28">
      <c r="A269" s="48" t="s">
        <v>1095</v>
      </c>
      <c r="B269" s="1" t="s">
        <v>1096</v>
      </c>
      <c r="C269" s="1" t="s">
        <v>1097</v>
      </c>
      <c r="D269" s="1" t="s">
        <v>53</v>
      </c>
      <c r="E269" s="1">
        <v>0</v>
      </c>
      <c r="F269" s="1" t="s">
        <v>1098</v>
      </c>
      <c r="G269" s="49">
        <v>0.4</v>
      </c>
      <c r="H269" s="5">
        <v>2.7656252119443732</v>
      </c>
      <c r="I269" s="5">
        <v>0.51093309378003704</v>
      </c>
      <c r="J269" s="5">
        <v>2.254692118164336</v>
      </c>
      <c r="K269" s="5">
        <v>-12.473748966565811</v>
      </c>
      <c r="L269" s="5">
        <v>2.0855902093020111</v>
      </c>
      <c r="M269" s="73">
        <v>0.5</v>
      </c>
      <c r="N269" s="5">
        <v>0</v>
      </c>
      <c r="O269" s="5">
        <v>0.51093309378003704</v>
      </c>
      <c r="P269" s="5">
        <v>0</v>
      </c>
      <c r="Q269" s="5">
        <v>0</v>
      </c>
      <c r="R269" s="47">
        <v>0</v>
      </c>
      <c r="S269" s="5">
        <v>0</v>
      </c>
      <c r="T269" s="5">
        <v>2.254692118164336</v>
      </c>
      <c r="U269" s="5">
        <v>0</v>
      </c>
      <c r="V269" s="5">
        <v>0</v>
      </c>
      <c r="W269" s="47">
        <v>0</v>
      </c>
      <c r="X269" s="5">
        <v>0</v>
      </c>
      <c r="Y269" s="5">
        <v>2.7656252119443732</v>
      </c>
      <c r="Z269" s="5">
        <v>0</v>
      </c>
      <c r="AA269" s="5">
        <v>0</v>
      </c>
      <c r="AB269" s="72">
        <v>0</v>
      </c>
    </row>
    <row r="270" spans="1:28">
      <c r="A270" s="48" t="s">
        <v>1099</v>
      </c>
      <c r="B270" s="1" t="s">
        <v>1100</v>
      </c>
      <c r="C270" s="1" t="s">
        <v>1101</v>
      </c>
      <c r="D270" s="1" t="s">
        <v>53</v>
      </c>
      <c r="E270" s="1">
        <v>0</v>
      </c>
      <c r="F270" s="1" t="s">
        <v>1102</v>
      </c>
      <c r="G270" s="49">
        <v>0.4</v>
      </c>
      <c r="H270" s="5">
        <v>2.0198364338744708</v>
      </c>
      <c r="I270" s="5">
        <v>0.28891108962853157</v>
      </c>
      <c r="J270" s="5">
        <v>1.7309253442459391</v>
      </c>
      <c r="K270" s="5">
        <v>-18.760438986444161</v>
      </c>
      <c r="L270" s="5">
        <v>1.6011059434274937</v>
      </c>
      <c r="M270" s="73">
        <v>0.5</v>
      </c>
      <c r="N270" s="5">
        <v>0</v>
      </c>
      <c r="O270" s="5">
        <v>0.28891108962853157</v>
      </c>
      <c r="P270" s="5">
        <v>0</v>
      </c>
      <c r="Q270" s="5">
        <v>0</v>
      </c>
      <c r="R270" s="47">
        <v>0</v>
      </c>
      <c r="S270" s="5">
        <v>0</v>
      </c>
      <c r="T270" s="5">
        <v>1.7309253442459391</v>
      </c>
      <c r="U270" s="5">
        <v>0</v>
      </c>
      <c r="V270" s="5">
        <v>0</v>
      </c>
      <c r="W270" s="47">
        <v>0</v>
      </c>
      <c r="X270" s="5">
        <v>0</v>
      </c>
      <c r="Y270" s="5">
        <v>2.0198364338744708</v>
      </c>
      <c r="Z270" s="5">
        <v>0</v>
      </c>
      <c r="AA270" s="5">
        <v>0</v>
      </c>
      <c r="AB270" s="72">
        <v>0</v>
      </c>
    </row>
    <row r="271" spans="1:28">
      <c r="A271" s="48" t="s">
        <v>1103</v>
      </c>
      <c r="B271" s="1" t="s">
        <v>1104</v>
      </c>
      <c r="C271" s="1" t="s">
        <v>1105</v>
      </c>
      <c r="D271" s="1" t="s">
        <v>53</v>
      </c>
      <c r="E271" s="1">
        <v>0</v>
      </c>
      <c r="F271" s="1" t="s">
        <v>1106</v>
      </c>
      <c r="G271" s="49">
        <v>0.4</v>
      </c>
      <c r="H271" s="5">
        <v>2.6998338972118576</v>
      </c>
      <c r="I271" s="5">
        <v>0.47319141245493107</v>
      </c>
      <c r="J271" s="5">
        <v>2.2266424847569266</v>
      </c>
      <c r="K271" s="5">
        <v>-7.8466405201280081</v>
      </c>
      <c r="L271" s="5">
        <v>2.0596442984001571</v>
      </c>
      <c r="M271" s="73">
        <v>0.5</v>
      </c>
      <c r="N271" s="5">
        <v>0</v>
      </c>
      <c r="O271" s="5">
        <v>0.47319141245493107</v>
      </c>
      <c r="P271" s="5">
        <v>0</v>
      </c>
      <c r="Q271" s="5">
        <v>0</v>
      </c>
      <c r="R271" s="47">
        <v>0</v>
      </c>
      <c r="S271" s="5">
        <v>0</v>
      </c>
      <c r="T271" s="5">
        <v>2.2266424847569266</v>
      </c>
      <c r="U271" s="5">
        <v>0</v>
      </c>
      <c r="V271" s="5">
        <v>0</v>
      </c>
      <c r="W271" s="47">
        <v>0</v>
      </c>
      <c r="X271" s="5">
        <v>0</v>
      </c>
      <c r="Y271" s="5">
        <v>2.6998338972118576</v>
      </c>
      <c r="Z271" s="5">
        <v>0</v>
      </c>
      <c r="AA271" s="5">
        <v>0</v>
      </c>
      <c r="AB271" s="72">
        <v>0</v>
      </c>
    </row>
    <row r="272" spans="1:28">
      <c r="A272" s="48" t="s">
        <v>1107</v>
      </c>
      <c r="B272" s="1" t="s">
        <v>1108</v>
      </c>
      <c r="C272" s="1" t="s">
        <v>1109</v>
      </c>
      <c r="D272" s="1" t="s">
        <v>53</v>
      </c>
      <c r="E272" s="1">
        <v>0</v>
      </c>
      <c r="F272" s="1" t="s">
        <v>1110</v>
      </c>
      <c r="G272" s="49">
        <v>0.4</v>
      </c>
      <c r="H272" s="5">
        <v>2.7599186197696035</v>
      </c>
      <c r="I272" s="5">
        <v>0.53643910007435647</v>
      </c>
      <c r="J272" s="5">
        <v>2.223479519695247</v>
      </c>
      <c r="K272" s="5">
        <v>-15.443245629045213</v>
      </c>
      <c r="L272" s="5">
        <v>2.0567185557181036</v>
      </c>
      <c r="M272" s="73">
        <v>0.5</v>
      </c>
      <c r="N272" s="5">
        <v>0</v>
      </c>
      <c r="O272" s="5">
        <v>0.53643910007435647</v>
      </c>
      <c r="P272" s="5">
        <v>0</v>
      </c>
      <c r="Q272" s="5">
        <v>0</v>
      </c>
      <c r="R272" s="47">
        <v>0</v>
      </c>
      <c r="S272" s="5">
        <v>0</v>
      </c>
      <c r="T272" s="5">
        <v>2.223479519695247</v>
      </c>
      <c r="U272" s="5">
        <v>0</v>
      </c>
      <c r="V272" s="5">
        <v>0</v>
      </c>
      <c r="W272" s="47">
        <v>0</v>
      </c>
      <c r="X272" s="5">
        <v>0</v>
      </c>
      <c r="Y272" s="5">
        <v>2.7599186197696035</v>
      </c>
      <c r="Z272" s="5">
        <v>0</v>
      </c>
      <c r="AA272" s="5">
        <v>0</v>
      </c>
      <c r="AB272" s="72">
        <v>0</v>
      </c>
    </row>
    <row r="273" spans="1:28">
      <c r="A273" s="48" t="s">
        <v>1111</v>
      </c>
      <c r="B273" s="1" t="s">
        <v>1112</v>
      </c>
      <c r="C273" s="1" t="s">
        <v>1113</v>
      </c>
      <c r="D273" s="1" t="s">
        <v>124</v>
      </c>
      <c r="E273" s="1">
        <v>0</v>
      </c>
      <c r="F273" s="1" t="s">
        <v>1114</v>
      </c>
      <c r="G273" s="49">
        <v>0.49</v>
      </c>
      <c r="H273" s="5">
        <v>5.0485867050874882</v>
      </c>
      <c r="I273" s="5">
        <v>0.88871641063928419</v>
      </c>
      <c r="J273" s="5">
        <v>4.1598702944482042</v>
      </c>
      <c r="K273" s="5">
        <v>-1.0099042687816637</v>
      </c>
      <c r="L273" s="5">
        <v>3.8478800223645893</v>
      </c>
      <c r="M273" s="73">
        <v>0.18920061567160273</v>
      </c>
      <c r="N273" s="5">
        <v>0.94452747954644078</v>
      </c>
      <c r="O273" s="5">
        <v>-5.5811068907156584E-2</v>
      </c>
      <c r="P273" s="5">
        <v>0</v>
      </c>
      <c r="Q273" s="5">
        <v>0</v>
      </c>
      <c r="R273" s="47">
        <v>0</v>
      </c>
      <c r="S273" s="5">
        <v>3.1794348777513659</v>
      </c>
      <c r="T273" s="5">
        <v>0.98043541669683842</v>
      </c>
      <c r="U273" s="5">
        <v>0</v>
      </c>
      <c r="V273" s="5">
        <v>0</v>
      </c>
      <c r="W273" s="47">
        <v>0</v>
      </c>
      <c r="X273" s="5">
        <v>4.123962357297807</v>
      </c>
      <c r="Y273" s="5">
        <v>0.92462434778968183</v>
      </c>
      <c r="Z273" s="5">
        <v>0</v>
      </c>
      <c r="AA273" s="5">
        <v>0</v>
      </c>
      <c r="AB273" s="72">
        <v>0</v>
      </c>
    </row>
    <row r="274" spans="1:28">
      <c r="A274" s="48" t="s">
        <v>1115</v>
      </c>
      <c r="B274" s="1" t="s">
        <v>1116</v>
      </c>
      <c r="C274" s="1" t="s">
        <v>1117</v>
      </c>
      <c r="D274" s="1" t="s">
        <v>53</v>
      </c>
      <c r="E274" s="1">
        <v>0</v>
      </c>
      <c r="F274" s="1" t="s">
        <v>1118</v>
      </c>
      <c r="G274" s="49">
        <v>0.4</v>
      </c>
      <c r="H274" s="5">
        <v>1.9087562914750773</v>
      </c>
      <c r="I274" s="5">
        <v>0.37848765465763679</v>
      </c>
      <c r="J274" s="5">
        <v>1.5302686368174405</v>
      </c>
      <c r="K274" s="5">
        <v>-5.3762447823556325</v>
      </c>
      <c r="L274" s="5">
        <v>1.4154984890561326</v>
      </c>
      <c r="M274" s="73">
        <v>0.5</v>
      </c>
      <c r="N274" s="5">
        <v>0</v>
      </c>
      <c r="O274" s="5">
        <v>0.37848765465763679</v>
      </c>
      <c r="P274" s="5">
        <v>0</v>
      </c>
      <c r="Q274" s="5">
        <v>0</v>
      </c>
      <c r="R274" s="47">
        <v>0</v>
      </c>
      <c r="S274" s="5">
        <v>0</v>
      </c>
      <c r="T274" s="5">
        <v>1.5302686368174405</v>
      </c>
      <c r="U274" s="5">
        <v>0</v>
      </c>
      <c r="V274" s="5">
        <v>0</v>
      </c>
      <c r="W274" s="47">
        <v>0</v>
      </c>
      <c r="X274" s="5">
        <v>0</v>
      </c>
      <c r="Y274" s="5">
        <v>1.9087562914750773</v>
      </c>
      <c r="Z274" s="5">
        <v>0</v>
      </c>
      <c r="AA274" s="5">
        <v>0</v>
      </c>
      <c r="AB274" s="72">
        <v>0</v>
      </c>
    </row>
    <row r="275" spans="1:28">
      <c r="A275" s="48" t="s">
        <v>1119</v>
      </c>
      <c r="B275" s="1" t="s">
        <v>1120</v>
      </c>
      <c r="C275" s="1" t="s">
        <v>1121</v>
      </c>
      <c r="D275" s="1" t="s">
        <v>103</v>
      </c>
      <c r="E275" s="1" t="s">
        <v>169</v>
      </c>
      <c r="F275" s="1" t="s">
        <v>1122</v>
      </c>
      <c r="G275" s="49">
        <v>0.99</v>
      </c>
      <c r="H275" s="5">
        <v>124.76434702919734</v>
      </c>
      <c r="I275" s="5">
        <v>0</v>
      </c>
      <c r="J275" s="5">
        <v>124.76434702919734</v>
      </c>
      <c r="K275" s="5">
        <v>52.069759892676963</v>
      </c>
      <c r="L275" s="5">
        <v>115.40702100200754</v>
      </c>
      <c r="M275" s="73">
        <v>0</v>
      </c>
      <c r="N275" s="5">
        <v>0</v>
      </c>
      <c r="O275" s="5">
        <v>0</v>
      </c>
      <c r="P275" s="5">
        <v>0</v>
      </c>
      <c r="Q275" s="5">
        <v>0</v>
      </c>
      <c r="R275" s="47">
        <v>0</v>
      </c>
      <c r="S275" s="5">
        <v>111.92208488616052</v>
      </c>
      <c r="T275" s="5">
        <v>12.842262143036809</v>
      </c>
      <c r="U275" s="5">
        <v>0</v>
      </c>
      <c r="V275" s="5">
        <v>0</v>
      </c>
      <c r="W275" s="47">
        <v>0</v>
      </c>
      <c r="X275" s="5">
        <v>111.92208488616052</v>
      </c>
      <c r="Y275" s="5">
        <v>12.842262143036809</v>
      </c>
      <c r="Z275" s="5">
        <v>0</v>
      </c>
      <c r="AA275" s="5">
        <v>0</v>
      </c>
      <c r="AB275" s="72">
        <v>0</v>
      </c>
    </row>
    <row r="276" spans="1:28">
      <c r="A276" s="48" t="s">
        <v>1123</v>
      </c>
      <c r="B276" s="1" t="s">
        <v>1124</v>
      </c>
      <c r="C276" s="1" t="s">
        <v>1125</v>
      </c>
      <c r="D276" s="1" t="s">
        <v>103</v>
      </c>
      <c r="E276" s="1" t="s">
        <v>146</v>
      </c>
      <c r="F276" s="1" t="s">
        <v>1126</v>
      </c>
      <c r="G276" s="49">
        <v>0.99</v>
      </c>
      <c r="H276" s="5">
        <v>148.30766287922273</v>
      </c>
      <c r="I276" s="5">
        <v>0</v>
      </c>
      <c r="J276" s="5">
        <v>148.30766287922273</v>
      </c>
      <c r="K276" s="5">
        <v>60.663584312448549</v>
      </c>
      <c r="L276" s="5">
        <v>137.18458816328103</v>
      </c>
      <c r="M276" s="73">
        <v>0</v>
      </c>
      <c r="N276" s="5">
        <v>0</v>
      </c>
      <c r="O276" s="5">
        <v>0</v>
      </c>
      <c r="P276" s="5">
        <v>0</v>
      </c>
      <c r="Q276" s="5">
        <v>0</v>
      </c>
      <c r="R276" s="47">
        <v>0</v>
      </c>
      <c r="S276" s="5">
        <v>131.13052112856045</v>
      </c>
      <c r="T276" s="5">
        <v>17.177141750662273</v>
      </c>
      <c r="U276" s="5">
        <v>0</v>
      </c>
      <c r="V276" s="5">
        <v>0</v>
      </c>
      <c r="W276" s="47">
        <v>0</v>
      </c>
      <c r="X276" s="5">
        <v>131.13052112856045</v>
      </c>
      <c r="Y276" s="5">
        <v>17.177141750662273</v>
      </c>
      <c r="Z276" s="5">
        <v>0</v>
      </c>
      <c r="AA276" s="5">
        <v>0</v>
      </c>
      <c r="AB276" s="72">
        <v>0</v>
      </c>
    </row>
    <row r="277" spans="1:28">
      <c r="A277" s="48" t="s">
        <v>1127</v>
      </c>
      <c r="B277" s="1" t="s">
        <v>1128</v>
      </c>
      <c r="C277" s="1" t="s">
        <v>1129</v>
      </c>
      <c r="D277" s="1" t="s">
        <v>53</v>
      </c>
      <c r="E277" s="1">
        <v>0</v>
      </c>
      <c r="F277" s="1" t="s">
        <v>1130</v>
      </c>
      <c r="G277" s="49">
        <v>0.4</v>
      </c>
      <c r="H277" s="5">
        <v>5.2332150712853833</v>
      </c>
      <c r="I277" s="5">
        <v>1.2305938774266447</v>
      </c>
      <c r="J277" s="5">
        <v>4.0026211938587384</v>
      </c>
      <c r="K277" s="5">
        <v>-9.8761730695862955</v>
      </c>
      <c r="L277" s="5">
        <v>3.7024246043193334</v>
      </c>
      <c r="M277" s="73">
        <v>0.5</v>
      </c>
      <c r="N277" s="5">
        <v>0</v>
      </c>
      <c r="O277" s="5">
        <v>1.2305938774266447</v>
      </c>
      <c r="P277" s="5">
        <v>0</v>
      </c>
      <c r="Q277" s="5">
        <v>0</v>
      </c>
      <c r="R277" s="47">
        <v>0</v>
      </c>
      <c r="S277" s="5">
        <v>0</v>
      </c>
      <c r="T277" s="5">
        <v>4.0026211938587384</v>
      </c>
      <c r="U277" s="5">
        <v>0</v>
      </c>
      <c r="V277" s="5">
        <v>0</v>
      </c>
      <c r="W277" s="47">
        <v>0</v>
      </c>
      <c r="X277" s="5">
        <v>0</v>
      </c>
      <c r="Y277" s="5">
        <v>5.2332150712853833</v>
      </c>
      <c r="Z277" s="5">
        <v>0</v>
      </c>
      <c r="AA277" s="5">
        <v>0</v>
      </c>
      <c r="AB277" s="72">
        <v>0</v>
      </c>
    </row>
    <row r="278" spans="1:28">
      <c r="A278" s="48" t="s">
        <v>1131</v>
      </c>
      <c r="B278" s="1" t="s">
        <v>1132</v>
      </c>
      <c r="C278" s="1" t="s">
        <v>1133</v>
      </c>
      <c r="D278" s="1" t="s">
        <v>53</v>
      </c>
      <c r="E278" s="1">
        <v>0</v>
      </c>
      <c r="F278" s="1" t="s">
        <v>1134</v>
      </c>
      <c r="G278" s="49">
        <v>0.4</v>
      </c>
      <c r="H278" s="5">
        <v>4.2308867966064199</v>
      </c>
      <c r="I278" s="5">
        <v>0.91298197989418362</v>
      </c>
      <c r="J278" s="5">
        <v>3.3179048167122365</v>
      </c>
      <c r="K278" s="5">
        <v>-10.219662898643181</v>
      </c>
      <c r="L278" s="5">
        <v>3.0690619554588188</v>
      </c>
      <c r="M278" s="73">
        <v>0.5</v>
      </c>
      <c r="N278" s="5">
        <v>0</v>
      </c>
      <c r="O278" s="5">
        <v>0.91298197989418362</v>
      </c>
      <c r="P278" s="5">
        <v>0</v>
      </c>
      <c r="Q278" s="5">
        <v>0</v>
      </c>
      <c r="R278" s="47">
        <v>0</v>
      </c>
      <c r="S278" s="5">
        <v>0</v>
      </c>
      <c r="T278" s="5">
        <v>3.3179048167122365</v>
      </c>
      <c r="U278" s="5">
        <v>0</v>
      </c>
      <c r="V278" s="5">
        <v>0</v>
      </c>
      <c r="W278" s="47">
        <v>0</v>
      </c>
      <c r="X278" s="5">
        <v>0</v>
      </c>
      <c r="Y278" s="5">
        <v>4.2308867966064199</v>
      </c>
      <c r="Z278" s="5">
        <v>0</v>
      </c>
      <c r="AA278" s="5">
        <v>0</v>
      </c>
      <c r="AB278" s="72">
        <v>0</v>
      </c>
    </row>
    <row r="279" spans="1:28">
      <c r="A279" s="48" t="s">
        <v>1135</v>
      </c>
      <c r="B279" s="1" t="s">
        <v>1136</v>
      </c>
      <c r="C279" s="1" t="s">
        <v>1137</v>
      </c>
      <c r="D279" s="1" t="s">
        <v>103</v>
      </c>
      <c r="E279" s="1" t="s">
        <v>611</v>
      </c>
      <c r="F279" s="1" t="s">
        <v>1138</v>
      </c>
      <c r="G279" s="49">
        <v>0.99</v>
      </c>
      <c r="H279" s="5">
        <v>88.722830806940209</v>
      </c>
      <c r="I279" s="5">
        <v>0</v>
      </c>
      <c r="J279" s="5">
        <v>88.722830806940209</v>
      </c>
      <c r="K279" s="5">
        <v>21.574749312233166</v>
      </c>
      <c r="L279" s="5">
        <v>82.068618496419703</v>
      </c>
      <c r="M279" s="73">
        <v>0</v>
      </c>
      <c r="N279" s="5">
        <v>0</v>
      </c>
      <c r="O279" s="5">
        <v>0</v>
      </c>
      <c r="P279" s="5">
        <v>0</v>
      </c>
      <c r="Q279" s="5">
        <v>0</v>
      </c>
      <c r="R279" s="47">
        <v>0</v>
      </c>
      <c r="S279" s="5">
        <v>76.781798633685881</v>
      </c>
      <c r="T279" s="5">
        <v>11.941032173254328</v>
      </c>
      <c r="U279" s="5">
        <v>0</v>
      </c>
      <c r="V279" s="5">
        <v>0</v>
      </c>
      <c r="W279" s="47">
        <v>0</v>
      </c>
      <c r="X279" s="5">
        <v>76.781798633685881</v>
      </c>
      <c r="Y279" s="5">
        <v>11.941032173254328</v>
      </c>
      <c r="Z279" s="5">
        <v>0</v>
      </c>
      <c r="AA279" s="5">
        <v>0</v>
      </c>
      <c r="AB279" s="72">
        <v>0</v>
      </c>
    </row>
    <row r="280" spans="1:28">
      <c r="A280" s="48" t="s">
        <v>1139</v>
      </c>
      <c r="B280" s="1" t="s">
        <v>1140</v>
      </c>
      <c r="C280" s="1" t="s">
        <v>1141</v>
      </c>
      <c r="D280" s="1" t="s">
        <v>53</v>
      </c>
      <c r="E280" s="1">
        <v>0</v>
      </c>
      <c r="F280" s="1" t="s">
        <v>1142</v>
      </c>
      <c r="G280" s="49">
        <v>0.4</v>
      </c>
      <c r="H280" s="5">
        <v>2.8888060623080976</v>
      </c>
      <c r="I280" s="5">
        <v>0.59267203818950431</v>
      </c>
      <c r="J280" s="5">
        <v>2.2961340241185932</v>
      </c>
      <c r="K280" s="5">
        <v>-13.038249387704012</v>
      </c>
      <c r="L280" s="5">
        <v>2.123923972309699</v>
      </c>
      <c r="M280" s="73">
        <v>0.5</v>
      </c>
      <c r="N280" s="5">
        <v>0</v>
      </c>
      <c r="O280" s="5">
        <v>0.59267203818950431</v>
      </c>
      <c r="P280" s="5">
        <v>0</v>
      </c>
      <c r="Q280" s="5">
        <v>0</v>
      </c>
      <c r="R280" s="47">
        <v>0</v>
      </c>
      <c r="S280" s="5">
        <v>0</v>
      </c>
      <c r="T280" s="5">
        <v>2.2961340241185932</v>
      </c>
      <c r="U280" s="5">
        <v>0</v>
      </c>
      <c r="V280" s="5">
        <v>0</v>
      </c>
      <c r="W280" s="47">
        <v>0</v>
      </c>
      <c r="X280" s="5">
        <v>0</v>
      </c>
      <c r="Y280" s="5">
        <v>2.8888060623080976</v>
      </c>
      <c r="Z280" s="5">
        <v>0</v>
      </c>
      <c r="AA280" s="5">
        <v>0</v>
      </c>
      <c r="AB280" s="72">
        <v>0</v>
      </c>
    </row>
    <row r="281" spans="1:28">
      <c r="A281" s="48" t="s">
        <v>1143</v>
      </c>
      <c r="B281" s="1" t="s">
        <v>1144</v>
      </c>
      <c r="C281" s="1" t="s">
        <v>1145</v>
      </c>
      <c r="D281" s="1" t="s">
        <v>53</v>
      </c>
      <c r="E281" s="1">
        <v>0</v>
      </c>
      <c r="F281" s="1" t="s">
        <v>1146</v>
      </c>
      <c r="G281" s="49">
        <v>0.4</v>
      </c>
      <c r="H281" s="5">
        <v>2.1518602799303368</v>
      </c>
      <c r="I281" s="5">
        <v>0</v>
      </c>
      <c r="J281" s="5">
        <v>2.1518602799303368</v>
      </c>
      <c r="K281" s="5">
        <v>-11.803048882359407</v>
      </c>
      <c r="L281" s="5">
        <v>1.9904707589355617</v>
      </c>
      <c r="M281" s="73">
        <v>0.5</v>
      </c>
      <c r="N281" s="5">
        <v>0</v>
      </c>
      <c r="O281" s="5">
        <v>0</v>
      </c>
      <c r="P281" s="5">
        <v>0</v>
      </c>
      <c r="Q281" s="5">
        <v>0</v>
      </c>
      <c r="R281" s="47">
        <v>0</v>
      </c>
      <c r="S281" s="5">
        <v>0</v>
      </c>
      <c r="T281" s="5">
        <v>2.1518602799303368</v>
      </c>
      <c r="U281" s="5">
        <v>0</v>
      </c>
      <c r="V281" s="5">
        <v>0</v>
      </c>
      <c r="W281" s="47">
        <v>0</v>
      </c>
      <c r="X281" s="5">
        <v>0</v>
      </c>
      <c r="Y281" s="5">
        <v>2.1518602799303368</v>
      </c>
      <c r="Z281" s="5">
        <v>0</v>
      </c>
      <c r="AA281" s="5">
        <v>0</v>
      </c>
      <c r="AB281" s="72">
        <v>0</v>
      </c>
    </row>
    <row r="282" spans="1:28">
      <c r="A282" s="48" t="s">
        <v>1147</v>
      </c>
      <c r="B282" s="1" t="s">
        <v>1148</v>
      </c>
      <c r="C282" s="1" t="s">
        <v>1149</v>
      </c>
      <c r="D282" s="1" t="s">
        <v>103</v>
      </c>
      <c r="E282" s="1">
        <v>0</v>
      </c>
      <c r="F282" s="1" t="s">
        <v>1150</v>
      </c>
      <c r="G282" s="49">
        <v>0.49</v>
      </c>
      <c r="H282" s="5">
        <v>202.98880024031342</v>
      </c>
      <c r="I282" s="5">
        <v>67.789514817750359</v>
      </c>
      <c r="J282" s="5">
        <v>135.19928542256307</v>
      </c>
      <c r="K282" s="5">
        <v>39.583398575862233</v>
      </c>
      <c r="L282" s="5">
        <v>125.05933901587085</v>
      </c>
      <c r="M282" s="73">
        <v>0</v>
      </c>
      <c r="N282" s="5">
        <v>61.266320383275506</v>
      </c>
      <c r="O282" s="5">
        <v>6.5231944344748518</v>
      </c>
      <c r="P282" s="5">
        <v>0</v>
      </c>
      <c r="Q282" s="5">
        <v>0</v>
      </c>
      <c r="R282" s="47">
        <v>0</v>
      </c>
      <c r="S282" s="5">
        <v>115.61438709653449</v>
      </c>
      <c r="T282" s="5">
        <v>19.5848983260286</v>
      </c>
      <c r="U282" s="5">
        <v>0</v>
      </c>
      <c r="V282" s="5">
        <v>0</v>
      </c>
      <c r="W282" s="47">
        <v>0</v>
      </c>
      <c r="X282" s="5">
        <v>176.88070747980998</v>
      </c>
      <c r="Y282" s="5">
        <v>26.108092760503453</v>
      </c>
      <c r="Z282" s="5">
        <v>0</v>
      </c>
      <c r="AA282" s="5">
        <v>0</v>
      </c>
      <c r="AB282" s="72">
        <v>0</v>
      </c>
    </row>
    <row r="283" spans="1:28">
      <c r="A283" s="48" t="s">
        <v>1151</v>
      </c>
      <c r="B283" s="1" t="s">
        <v>1152</v>
      </c>
      <c r="C283" s="1" t="s">
        <v>1153</v>
      </c>
      <c r="D283" s="1" t="s">
        <v>53</v>
      </c>
      <c r="E283" s="1">
        <v>0</v>
      </c>
      <c r="F283" s="50" t="s">
        <v>1154</v>
      </c>
      <c r="G283" s="49">
        <v>0.4</v>
      </c>
      <c r="H283" s="5">
        <v>4.3338500228609247</v>
      </c>
      <c r="I283" s="5">
        <v>0.84814268542195481</v>
      </c>
      <c r="J283" s="5">
        <v>3.4857073374389698</v>
      </c>
      <c r="K283" s="5">
        <v>-6.08932179885596</v>
      </c>
      <c r="L283" s="5">
        <v>3.2242792871310471</v>
      </c>
      <c r="M283" s="73">
        <v>0.5</v>
      </c>
      <c r="N283" s="5">
        <v>0</v>
      </c>
      <c r="O283" s="5">
        <v>0.84814268542195481</v>
      </c>
      <c r="P283" s="5">
        <v>0</v>
      </c>
      <c r="Q283" s="5">
        <v>0</v>
      </c>
      <c r="R283" s="47">
        <v>0</v>
      </c>
      <c r="S283" s="5">
        <v>0</v>
      </c>
      <c r="T283" s="5">
        <v>3.4857073374389698</v>
      </c>
      <c r="U283" s="5">
        <v>0</v>
      </c>
      <c r="V283" s="5">
        <v>0</v>
      </c>
      <c r="W283" s="47">
        <v>0</v>
      </c>
      <c r="X283" s="5">
        <v>0</v>
      </c>
      <c r="Y283" s="5">
        <v>4.3338500228609247</v>
      </c>
      <c r="Z283" s="5">
        <v>0</v>
      </c>
      <c r="AA283" s="5">
        <v>0</v>
      </c>
      <c r="AB283" s="72">
        <v>0</v>
      </c>
    </row>
    <row r="284" spans="1:28">
      <c r="A284" s="48" t="s">
        <v>1155</v>
      </c>
      <c r="B284" s="1" t="s">
        <v>1156</v>
      </c>
      <c r="C284" s="1" t="s">
        <v>1157</v>
      </c>
      <c r="D284" s="1" t="s">
        <v>124</v>
      </c>
      <c r="E284" s="1">
        <v>0</v>
      </c>
      <c r="F284" s="1" t="s">
        <v>1158</v>
      </c>
      <c r="G284" s="49">
        <v>0.49</v>
      </c>
      <c r="H284" s="5">
        <v>68.149285746226568</v>
      </c>
      <c r="I284" s="5">
        <v>20.447510688381602</v>
      </c>
      <c r="J284" s="5">
        <v>47.701775057844962</v>
      </c>
      <c r="K284" s="5">
        <v>9.4814292568332483</v>
      </c>
      <c r="L284" s="5">
        <v>44.124141928506589</v>
      </c>
      <c r="M284" s="73">
        <v>0</v>
      </c>
      <c r="N284" s="5">
        <v>18.660801361463115</v>
      </c>
      <c r="O284" s="5">
        <v>1.7867093269184866</v>
      </c>
      <c r="P284" s="5">
        <v>0</v>
      </c>
      <c r="Q284" s="5">
        <v>0</v>
      </c>
      <c r="R284" s="47">
        <v>0</v>
      </c>
      <c r="S284" s="5">
        <v>39.590659091137155</v>
      </c>
      <c r="T284" s="5">
        <v>8.1111159667078017</v>
      </c>
      <c r="U284" s="5">
        <v>0</v>
      </c>
      <c r="V284" s="5">
        <v>0</v>
      </c>
      <c r="W284" s="47">
        <v>0</v>
      </c>
      <c r="X284" s="5">
        <v>58.25146045260027</v>
      </c>
      <c r="Y284" s="5">
        <v>9.8978252936262887</v>
      </c>
      <c r="Z284" s="5">
        <v>0</v>
      </c>
      <c r="AA284" s="5">
        <v>0</v>
      </c>
      <c r="AB284" s="72">
        <v>0</v>
      </c>
    </row>
    <row r="285" spans="1:28">
      <c r="A285" s="48" t="s">
        <v>1159</v>
      </c>
      <c r="B285" s="1" t="s">
        <v>1160</v>
      </c>
      <c r="C285" s="1" t="s">
        <v>1161</v>
      </c>
      <c r="D285" s="1" t="s">
        <v>79</v>
      </c>
      <c r="E285" s="1">
        <v>0</v>
      </c>
      <c r="F285" s="1" t="s">
        <v>1697</v>
      </c>
      <c r="G285" s="49">
        <v>0.01</v>
      </c>
      <c r="H285" s="5">
        <v>5.6896947531937503</v>
      </c>
      <c r="I285" s="5">
        <v>2.0275685951859801</v>
      </c>
      <c r="J285" s="5">
        <v>3.6621261580077706</v>
      </c>
      <c r="K285" s="5">
        <v>2.230053896823466</v>
      </c>
      <c r="L285" s="5">
        <v>3.3874666961571882</v>
      </c>
      <c r="M285" s="73">
        <v>0</v>
      </c>
      <c r="N285" s="5">
        <v>0</v>
      </c>
      <c r="O285" s="5">
        <v>0</v>
      </c>
      <c r="P285" s="5">
        <v>2.0275685951859801</v>
      </c>
      <c r="Q285" s="5">
        <v>0</v>
      </c>
      <c r="R285" s="47">
        <v>0</v>
      </c>
      <c r="S285" s="5">
        <v>0</v>
      </c>
      <c r="T285" s="5">
        <v>0</v>
      </c>
      <c r="U285" s="5">
        <v>3.6621261580077706</v>
      </c>
      <c r="V285" s="5">
        <v>0</v>
      </c>
      <c r="W285" s="47">
        <v>0</v>
      </c>
      <c r="X285" s="5">
        <v>0</v>
      </c>
      <c r="Y285" s="5">
        <v>0</v>
      </c>
      <c r="Z285" s="5">
        <v>5.6896947531937503</v>
      </c>
      <c r="AA285" s="5">
        <v>0</v>
      </c>
      <c r="AB285" s="72">
        <v>0</v>
      </c>
    </row>
    <row r="286" spans="1:28">
      <c r="A286" s="48" t="s">
        <v>1163</v>
      </c>
      <c r="B286" s="1" t="s">
        <v>1164</v>
      </c>
      <c r="C286" s="1" t="s">
        <v>1165</v>
      </c>
      <c r="D286" s="1" t="s">
        <v>124</v>
      </c>
      <c r="E286" s="1">
        <v>0</v>
      </c>
      <c r="F286" s="1" t="s">
        <v>1166</v>
      </c>
      <c r="G286" s="49">
        <v>0.49</v>
      </c>
      <c r="H286" s="5">
        <v>41.459562987768557</v>
      </c>
      <c r="I286" s="5">
        <v>13.180691460789175</v>
      </c>
      <c r="J286" s="5">
        <v>28.27887152697938</v>
      </c>
      <c r="K286" s="5">
        <v>-18.779028073708982</v>
      </c>
      <c r="L286" s="5">
        <v>26.157956162455928</v>
      </c>
      <c r="M286" s="73">
        <v>0.39407661557760099</v>
      </c>
      <c r="N286" s="5">
        <v>11.45724240410614</v>
      </c>
      <c r="O286" s="5">
        <v>1.7234490566830356</v>
      </c>
      <c r="P286" s="5">
        <v>0</v>
      </c>
      <c r="Q286" s="5">
        <v>0</v>
      </c>
      <c r="R286" s="47">
        <v>0</v>
      </c>
      <c r="S286" s="5">
        <v>22.319782661682019</v>
      </c>
      <c r="T286" s="5">
        <v>5.9590888652973577</v>
      </c>
      <c r="U286" s="5">
        <v>0</v>
      </c>
      <c r="V286" s="5">
        <v>0</v>
      </c>
      <c r="W286" s="47">
        <v>0</v>
      </c>
      <c r="X286" s="5">
        <v>33.777025065788159</v>
      </c>
      <c r="Y286" s="5">
        <v>7.6825379219803933</v>
      </c>
      <c r="Z286" s="5">
        <v>0</v>
      </c>
      <c r="AA286" s="5">
        <v>0</v>
      </c>
      <c r="AB286" s="72">
        <v>0</v>
      </c>
    </row>
    <row r="287" spans="1:28">
      <c r="A287" s="48" t="s">
        <v>1167</v>
      </c>
      <c r="B287" s="1" t="s">
        <v>1168</v>
      </c>
      <c r="C287" s="1" t="s">
        <v>1169</v>
      </c>
      <c r="D287" s="1" t="s">
        <v>103</v>
      </c>
      <c r="E287" s="1" t="s">
        <v>146</v>
      </c>
      <c r="F287" s="1" t="s">
        <v>1170</v>
      </c>
      <c r="G287" s="49">
        <v>0.99</v>
      </c>
      <c r="H287" s="5">
        <v>40.08717120681046</v>
      </c>
      <c r="I287" s="5">
        <v>0</v>
      </c>
      <c r="J287" s="5">
        <v>40.08717120681046</v>
      </c>
      <c r="K287" s="5">
        <v>-55.670753894092066</v>
      </c>
      <c r="L287" s="5">
        <v>37.080633366299679</v>
      </c>
      <c r="M287" s="73">
        <v>0</v>
      </c>
      <c r="N287" s="5">
        <v>0</v>
      </c>
      <c r="O287" s="5">
        <v>0</v>
      </c>
      <c r="P287" s="5">
        <v>0</v>
      </c>
      <c r="Q287" s="5">
        <v>0</v>
      </c>
      <c r="R287" s="47">
        <v>0</v>
      </c>
      <c r="S287" s="5">
        <v>35.16382584699479</v>
      </c>
      <c r="T287" s="5">
        <v>4.9233453598156736</v>
      </c>
      <c r="U287" s="5">
        <v>0</v>
      </c>
      <c r="V287" s="5">
        <v>0</v>
      </c>
      <c r="W287" s="47">
        <v>0</v>
      </c>
      <c r="X287" s="5">
        <v>35.16382584699479</v>
      </c>
      <c r="Y287" s="5">
        <v>4.9233453598156736</v>
      </c>
      <c r="Z287" s="5">
        <v>0</v>
      </c>
      <c r="AA287" s="5">
        <v>0</v>
      </c>
      <c r="AB287" s="72">
        <v>0</v>
      </c>
    </row>
    <row r="288" spans="1:28">
      <c r="A288" s="48" t="s">
        <v>1171</v>
      </c>
      <c r="B288" s="1" t="s">
        <v>1172</v>
      </c>
      <c r="C288" s="1" t="s">
        <v>1173</v>
      </c>
      <c r="D288" s="1" t="s">
        <v>237</v>
      </c>
      <c r="E288" s="1">
        <v>0</v>
      </c>
      <c r="F288" s="1" t="s">
        <v>1174</v>
      </c>
      <c r="G288" s="49">
        <v>0.09</v>
      </c>
      <c r="H288" s="5">
        <v>90.10913866660853</v>
      </c>
      <c r="I288" s="5">
        <v>26.323830133124471</v>
      </c>
      <c r="J288" s="5">
        <v>63.785308533484056</v>
      </c>
      <c r="K288" s="5">
        <v>49.260290436211704</v>
      </c>
      <c r="L288" s="5">
        <v>59.001410393472753</v>
      </c>
      <c r="M288" s="73">
        <v>0</v>
      </c>
      <c r="N288" s="5">
        <v>26.323830133124471</v>
      </c>
      <c r="O288" s="5">
        <v>0</v>
      </c>
      <c r="P288" s="5">
        <v>0</v>
      </c>
      <c r="Q288" s="5">
        <v>0</v>
      </c>
      <c r="R288" s="47">
        <v>0</v>
      </c>
      <c r="S288" s="5">
        <v>63.785308533484056</v>
      </c>
      <c r="T288" s="5">
        <v>0</v>
      </c>
      <c r="U288" s="5">
        <v>0</v>
      </c>
      <c r="V288" s="5">
        <v>0</v>
      </c>
      <c r="W288" s="47">
        <v>0</v>
      </c>
      <c r="X288" s="5">
        <v>90.10913866660853</v>
      </c>
      <c r="Y288" s="5">
        <v>0</v>
      </c>
      <c r="Z288" s="5">
        <v>0</v>
      </c>
      <c r="AA288" s="5">
        <v>0</v>
      </c>
      <c r="AB288" s="72">
        <v>0</v>
      </c>
    </row>
    <row r="289" spans="1:28">
      <c r="A289" s="48" t="s">
        <v>1178</v>
      </c>
      <c r="B289" s="1" t="s">
        <v>1179</v>
      </c>
      <c r="C289" s="1" t="s">
        <v>1180</v>
      </c>
      <c r="D289" s="1" t="s">
        <v>53</v>
      </c>
      <c r="E289" s="1">
        <v>0</v>
      </c>
      <c r="F289" s="1" t="s">
        <v>1181</v>
      </c>
      <c r="G289" s="49">
        <v>0.4</v>
      </c>
      <c r="H289" s="5">
        <v>1.0898743773375521</v>
      </c>
      <c r="I289" s="5">
        <v>5.7310629430627452E-2</v>
      </c>
      <c r="J289" s="5">
        <v>1.0325637479069247</v>
      </c>
      <c r="K289" s="5">
        <v>-10.679575654099322</v>
      </c>
      <c r="L289" s="5">
        <v>0.95512146681390542</v>
      </c>
      <c r="M289" s="73">
        <v>0.5</v>
      </c>
      <c r="N289" s="5">
        <v>0</v>
      </c>
      <c r="O289" s="5">
        <v>5.7310629430627452E-2</v>
      </c>
      <c r="P289" s="5">
        <v>0</v>
      </c>
      <c r="Q289" s="5">
        <v>0</v>
      </c>
      <c r="R289" s="47">
        <v>0</v>
      </c>
      <c r="S289" s="5">
        <v>0</v>
      </c>
      <c r="T289" s="5">
        <v>1.0325637479069247</v>
      </c>
      <c r="U289" s="5">
        <v>0</v>
      </c>
      <c r="V289" s="5">
        <v>0</v>
      </c>
      <c r="W289" s="47">
        <v>0</v>
      </c>
      <c r="X289" s="5">
        <v>0</v>
      </c>
      <c r="Y289" s="5">
        <v>1.0898743773375521</v>
      </c>
      <c r="Z289" s="5">
        <v>0</v>
      </c>
      <c r="AA289" s="5">
        <v>0</v>
      </c>
      <c r="AB289" s="72">
        <v>0</v>
      </c>
    </row>
    <row r="290" spans="1:28">
      <c r="A290" s="48" t="s">
        <v>1182</v>
      </c>
      <c r="B290" s="1" t="s">
        <v>1183</v>
      </c>
      <c r="C290" s="1" t="s">
        <v>1184</v>
      </c>
      <c r="D290" s="1" t="s">
        <v>53</v>
      </c>
      <c r="E290" s="1">
        <v>0</v>
      </c>
      <c r="F290" s="1" t="s">
        <v>1185</v>
      </c>
      <c r="G290" s="49">
        <v>0.4</v>
      </c>
      <c r="H290" s="5">
        <v>2.701840854697422</v>
      </c>
      <c r="I290" s="5">
        <v>0.22974470000902564</v>
      </c>
      <c r="J290" s="5">
        <v>2.4720961546883964</v>
      </c>
      <c r="K290" s="5">
        <v>-24.740003855452407</v>
      </c>
      <c r="L290" s="5">
        <v>2.2866889430867667</v>
      </c>
      <c r="M290" s="73">
        <v>0.5</v>
      </c>
      <c r="N290" s="5">
        <v>0</v>
      </c>
      <c r="O290" s="5">
        <v>0.22974470000902564</v>
      </c>
      <c r="P290" s="5">
        <v>0</v>
      </c>
      <c r="Q290" s="5">
        <v>0</v>
      </c>
      <c r="R290" s="47">
        <v>0</v>
      </c>
      <c r="S290" s="5">
        <v>0</v>
      </c>
      <c r="T290" s="5">
        <v>2.4720961546883964</v>
      </c>
      <c r="U290" s="5">
        <v>0</v>
      </c>
      <c r="V290" s="5">
        <v>0</v>
      </c>
      <c r="W290" s="47">
        <v>0</v>
      </c>
      <c r="X290" s="5">
        <v>0</v>
      </c>
      <c r="Y290" s="5">
        <v>2.701840854697422</v>
      </c>
      <c r="Z290" s="5">
        <v>0</v>
      </c>
      <c r="AA290" s="5">
        <v>0</v>
      </c>
      <c r="AB290" s="72">
        <v>0</v>
      </c>
    </row>
    <row r="291" spans="1:28">
      <c r="A291" s="48" t="s">
        <v>1186</v>
      </c>
      <c r="B291" s="1" t="s">
        <v>1187</v>
      </c>
      <c r="C291" s="1" t="s">
        <v>1188</v>
      </c>
      <c r="D291" s="1" t="s">
        <v>53</v>
      </c>
      <c r="E291" s="1">
        <v>0</v>
      </c>
      <c r="F291" s="1" t="s">
        <v>1189</v>
      </c>
      <c r="G291" s="49">
        <v>0.4</v>
      </c>
      <c r="H291" s="5">
        <v>3.0251376834356183</v>
      </c>
      <c r="I291" s="5">
        <v>0.66823892944063989</v>
      </c>
      <c r="J291" s="5">
        <v>2.3568987539949786</v>
      </c>
      <c r="K291" s="5">
        <v>-6.1936771483259765</v>
      </c>
      <c r="L291" s="5">
        <v>2.1801313474453554</v>
      </c>
      <c r="M291" s="73">
        <v>0.5</v>
      </c>
      <c r="N291" s="5">
        <v>0</v>
      </c>
      <c r="O291" s="5">
        <v>0.66823892944063989</v>
      </c>
      <c r="P291" s="5">
        <v>0</v>
      </c>
      <c r="Q291" s="5">
        <v>0</v>
      </c>
      <c r="R291" s="47">
        <v>0</v>
      </c>
      <c r="S291" s="5">
        <v>0</v>
      </c>
      <c r="T291" s="5">
        <v>2.3568987539949786</v>
      </c>
      <c r="U291" s="5">
        <v>0</v>
      </c>
      <c r="V291" s="5">
        <v>0</v>
      </c>
      <c r="W291" s="47">
        <v>0</v>
      </c>
      <c r="X291" s="5">
        <v>0</v>
      </c>
      <c r="Y291" s="5">
        <v>3.0251376834356183</v>
      </c>
      <c r="Z291" s="5">
        <v>0</v>
      </c>
      <c r="AA291" s="5">
        <v>0</v>
      </c>
      <c r="AB291" s="72">
        <v>0</v>
      </c>
    </row>
    <row r="292" spans="1:28">
      <c r="A292" s="48" t="s">
        <v>1190</v>
      </c>
      <c r="B292" s="1" t="s">
        <v>1191</v>
      </c>
      <c r="C292" s="1" t="s">
        <v>1192</v>
      </c>
      <c r="D292" s="1" t="s">
        <v>124</v>
      </c>
      <c r="E292" s="1" t="s">
        <v>125</v>
      </c>
      <c r="F292" s="1" t="s">
        <v>1193</v>
      </c>
      <c r="G292" s="49">
        <v>0.94</v>
      </c>
      <c r="H292" s="5">
        <v>51.030291094172533</v>
      </c>
      <c r="I292" s="5">
        <v>0</v>
      </c>
      <c r="J292" s="5">
        <v>51.030291094172533</v>
      </c>
      <c r="K292" s="5">
        <v>-64.537153892190005</v>
      </c>
      <c r="L292" s="5">
        <v>47.203019262109592</v>
      </c>
      <c r="M292" s="73">
        <v>0</v>
      </c>
      <c r="N292" s="5">
        <v>0</v>
      </c>
      <c r="O292" s="5">
        <v>0</v>
      </c>
      <c r="P292" s="5">
        <v>0</v>
      </c>
      <c r="Q292" s="5">
        <v>0</v>
      </c>
      <c r="R292" s="47">
        <v>0</v>
      </c>
      <c r="S292" s="5">
        <v>44.60674670643423</v>
      </c>
      <c r="T292" s="5">
        <v>6.4235443877383034</v>
      </c>
      <c r="U292" s="5">
        <v>0</v>
      </c>
      <c r="V292" s="5">
        <v>0</v>
      </c>
      <c r="W292" s="47">
        <v>0</v>
      </c>
      <c r="X292" s="5">
        <v>44.60674670643423</v>
      </c>
      <c r="Y292" s="5">
        <v>6.4235443877383034</v>
      </c>
      <c r="Z292" s="5">
        <v>0</v>
      </c>
      <c r="AA292" s="5">
        <v>0</v>
      </c>
      <c r="AB292" s="72">
        <v>0</v>
      </c>
    </row>
    <row r="293" spans="1:28">
      <c r="A293" s="48" t="s">
        <v>1194</v>
      </c>
      <c r="B293" s="1" t="s">
        <v>1195</v>
      </c>
      <c r="C293" s="1" t="s">
        <v>1196</v>
      </c>
      <c r="D293" s="1" t="s">
        <v>53</v>
      </c>
      <c r="E293" s="1">
        <v>0</v>
      </c>
      <c r="F293" s="1" t="s">
        <v>1197</v>
      </c>
      <c r="G293" s="49">
        <v>0.4</v>
      </c>
      <c r="H293" s="5">
        <v>2.0462227027020945</v>
      </c>
      <c r="I293" s="5">
        <v>0.24539335661071351</v>
      </c>
      <c r="J293" s="5">
        <v>1.8008293460913811</v>
      </c>
      <c r="K293" s="5">
        <v>-11.362916741133217</v>
      </c>
      <c r="L293" s="5">
        <v>1.6657671451345277</v>
      </c>
      <c r="M293" s="73">
        <v>0.5</v>
      </c>
      <c r="N293" s="5">
        <v>0</v>
      </c>
      <c r="O293" s="5">
        <v>0.24539335661071351</v>
      </c>
      <c r="P293" s="5">
        <v>0</v>
      </c>
      <c r="Q293" s="5">
        <v>0</v>
      </c>
      <c r="R293" s="47">
        <v>0</v>
      </c>
      <c r="S293" s="5">
        <v>0</v>
      </c>
      <c r="T293" s="5">
        <v>1.8008293460913811</v>
      </c>
      <c r="U293" s="5">
        <v>0</v>
      </c>
      <c r="V293" s="5">
        <v>0</v>
      </c>
      <c r="W293" s="47">
        <v>0</v>
      </c>
      <c r="X293" s="5">
        <v>0</v>
      </c>
      <c r="Y293" s="5">
        <v>2.0462227027020945</v>
      </c>
      <c r="Z293" s="5">
        <v>0</v>
      </c>
      <c r="AA293" s="5">
        <v>0</v>
      </c>
      <c r="AB293" s="72">
        <v>0</v>
      </c>
    </row>
    <row r="294" spans="1:28">
      <c r="A294" s="48" t="s">
        <v>1198</v>
      </c>
      <c r="B294" s="1" t="s">
        <v>1199</v>
      </c>
      <c r="C294" s="1" t="s">
        <v>1200</v>
      </c>
      <c r="D294" s="1" t="s">
        <v>53</v>
      </c>
      <c r="E294" s="1">
        <v>0</v>
      </c>
      <c r="F294" s="1" t="s">
        <v>1201</v>
      </c>
      <c r="G294" s="49">
        <v>0.4</v>
      </c>
      <c r="H294" s="5">
        <v>4.1961079450513896</v>
      </c>
      <c r="I294" s="5">
        <v>1.0716312622596249</v>
      </c>
      <c r="J294" s="5">
        <v>3.1244766827917649</v>
      </c>
      <c r="K294" s="5">
        <v>-5.172642225094144</v>
      </c>
      <c r="L294" s="5">
        <v>2.8901409315823825</v>
      </c>
      <c r="M294" s="73">
        <v>0.5</v>
      </c>
      <c r="N294" s="5">
        <v>0</v>
      </c>
      <c r="O294" s="5">
        <v>1.0716312622596249</v>
      </c>
      <c r="P294" s="5">
        <v>0</v>
      </c>
      <c r="Q294" s="5">
        <v>0</v>
      </c>
      <c r="R294" s="47">
        <v>0</v>
      </c>
      <c r="S294" s="5">
        <v>0</v>
      </c>
      <c r="T294" s="5">
        <v>3.1244766827917649</v>
      </c>
      <c r="U294" s="5">
        <v>0</v>
      </c>
      <c r="V294" s="5">
        <v>0</v>
      </c>
      <c r="W294" s="47">
        <v>0</v>
      </c>
      <c r="X294" s="5">
        <v>0</v>
      </c>
      <c r="Y294" s="5">
        <v>4.1961079450513896</v>
      </c>
      <c r="Z294" s="5">
        <v>0</v>
      </c>
      <c r="AA294" s="5">
        <v>0</v>
      </c>
      <c r="AB294" s="72">
        <v>0</v>
      </c>
    </row>
    <row r="295" spans="1:28">
      <c r="A295" s="48" t="s">
        <v>1202</v>
      </c>
      <c r="B295" s="1" t="s">
        <v>1203</v>
      </c>
      <c r="C295" s="1" t="s">
        <v>1204</v>
      </c>
      <c r="D295" s="1" t="s">
        <v>53</v>
      </c>
      <c r="E295" s="1">
        <v>0</v>
      </c>
      <c r="F295" s="1" t="s">
        <v>1205</v>
      </c>
      <c r="G295" s="49">
        <v>0.4</v>
      </c>
      <c r="H295" s="5">
        <v>4.3831928507078501</v>
      </c>
      <c r="I295" s="5">
        <v>0.95659141761346533</v>
      </c>
      <c r="J295" s="5">
        <v>3.4266014330943846</v>
      </c>
      <c r="K295" s="5">
        <v>-12.432120688236925</v>
      </c>
      <c r="L295" s="5">
        <v>3.1696063256123059</v>
      </c>
      <c r="M295" s="73">
        <v>0.5</v>
      </c>
      <c r="N295" s="5">
        <v>0</v>
      </c>
      <c r="O295" s="5">
        <v>0.95659141761346533</v>
      </c>
      <c r="P295" s="5">
        <v>0</v>
      </c>
      <c r="Q295" s="5">
        <v>0</v>
      </c>
      <c r="R295" s="47">
        <v>0</v>
      </c>
      <c r="S295" s="5">
        <v>0</v>
      </c>
      <c r="T295" s="5">
        <v>3.4266014330943846</v>
      </c>
      <c r="U295" s="5">
        <v>0</v>
      </c>
      <c r="V295" s="5">
        <v>0</v>
      </c>
      <c r="W295" s="47">
        <v>0</v>
      </c>
      <c r="X295" s="5">
        <v>0</v>
      </c>
      <c r="Y295" s="5">
        <v>4.3831928507078501</v>
      </c>
      <c r="Z295" s="5">
        <v>0</v>
      </c>
      <c r="AA295" s="5">
        <v>0</v>
      </c>
      <c r="AB295" s="72">
        <v>0</v>
      </c>
    </row>
    <row r="296" spans="1:28">
      <c r="A296" s="48" t="s">
        <v>1206</v>
      </c>
      <c r="B296" s="1" t="s">
        <v>1207</v>
      </c>
      <c r="C296" s="1" t="s">
        <v>1208</v>
      </c>
      <c r="D296" s="1" t="s">
        <v>53</v>
      </c>
      <c r="E296" s="1">
        <v>0</v>
      </c>
      <c r="F296" s="1" t="s">
        <v>1209</v>
      </c>
      <c r="G296" s="49">
        <v>0.4</v>
      </c>
      <c r="H296" s="5">
        <v>2.3498215466040806</v>
      </c>
      <c r="I296" s="5">
        <v>0.24941776986514219</v>
      </c>
      <c r="J296" s="5">
        <v>2.1004037767389385</v>
      </c>
      <c r="K296" s="5">
        <v>-14.207782267332345</v>
      </c>
      <c r="L296" s="5">
        <v>1.9428734934835181</v>
      </c>
      <c r="M296" s="73">
        <v>0.5</v>
      </c>
      <c r="N296" s="5">
        <v>0</v>
      </c>
      <c r="O296" s="5">
        <v>0.24941776986514219</v>
      </c>
      <c r="P296" s="5">
        <v>0</v>
      </c>
      <c r="Q296" s="5">
        <v>0</v>
      </c>
      <c r="R296" s="47">
        <v>0</v>
      </c>
      <c r="S296" s="5">
        <v>0</v>
      </c>
      <c r="T296" s="5">
        <v>2.1004037767389385</v>
      </c>
      <c r="U296" s="5">
        <v>0</v>
      </c>
      <c r="V296" s="5">
        <v>0</v>
      </c>
      <c r="W296" s="47">
        <v>0</v>
      </c>
      <c r="X296" s="5">
        <v>0</v>
      </c>
      <c r="Y296" s="5">
        <v>2.3498215466040806</v>
      </c>
      <c r="Z296" s="5">
        <v>0</v>
      </c>
      <c r="AA296" s="5">
        <v>0</v>
      </c>
      <c r="AB296" s="72">
        <v>0</v>
      </c>
    </row>
    <row r="297" spans="1:28">
      <c r="A297" s="48" t="s">
        <v>1210</v>
      </c>
      <c r="B297" s="1" t="s">
        <v>1211</v>
      </c>
      <c r="C297" s="1" t="s">
        <v>1212</v>
      </c>
      <c r="D297" s="1" t="s">
        <v>53</v>
      </c>
      <c r="E297" s="1">
        <v>0</v>
      </c>
      <c r="F297" s="1" t="s">
        <v>1213</v>
      </c>
      <c r="G297" s="49">
        <v>0.4</v>
      </c>
      <c r="H297" s="5">
        <v>3.746971020484827</v>
      </c>
      <c r="I297" s="5">
        <v>0.83195595319525706</v>
      </c>
      <c r="J297" s="5">
        <v>2.9150150672895698</v>
      </c>
      <c r="K297" s="5">
        <v>-7.66490941746346</v>
      </c>
      <c r="L297" s="5">
        <v>2.696388937242852</v>
      </c>
      <c r="M297" s="73">
        <v>0.5</v>
      </c>
      <c r="N297" s="5">
        <v>0</v>
      </c>
      <c r="O297" s="5">
        <v>0.83195595319525706</v>
      </c>
      <c r="P297" s="5">
        <v>0</v>
      </c>
      <c r="Q297" s="5">
        <v>0</v>
      </c>
      <c r="R297" s="47">
        <v>0</v>
      </c>
      <c r="S297" s="5">
        <v>0</v>
      </c>
      <c r="T297" s="5">
        <v>2.9150150672895698</v>
      </c>
      <c r="U297" s="5">
        <v>0</v>
      </c>
      <c r="V297" s="5">
        <v>0</v>
      </c>
      <c r="W297" s="47">
        <v>0</v>
      </c>
      <c r="X297" s="5">
        <v>0</v>
      </c>
      <c r="Y297" s="5">
        <v>3.746971020484827</v>
      </c>
      <c r="Z297" s="5">
        <v>0</v>
      </c>
      <c r="AA297" s="5">
        <v>0</v>
      </c>
      <c r="AB297" s="72">
        <v>0</v>
      </c>
    </row>
    <row r="298" spans="1:28">
      <c r="A298" s="48" t="s">
        <v>1214</v>
      </c>
      <c r="B298" s="1" t="s">
        <v>1215</v>
      </c>
      <c r="C298" s="1" t="s">
        <v>1216</v>
      </c>
      <c r="D298" s="1" t="s">
        <v>53</v>
      </c>
      <c r="E298" s="1">
        <v>0</v>
      </c>
      <c r="F298" s="1" t="s">
        <v>1217</v>
      </c>
      <c r="G298" s="49">
        <v>0.4</v>
      </c>
      <c r="H298" s="5">
        <v>2.0482134989021743</v>
      </c>
      <c r="I298" s="5">
        <v>0.28711386967621372</v>
      </c>
      <c r="J298" s="5">
        <v>1.7610996292259606</v>
      </c>
      <c r="K298" s="5">
        <v>-6.0994937468220911</v>
      </c>
      <c r="L298" s="5">
        <v>1.6290171570340137</v>
      </c>
      <c r="M298" s="73">
        <v>0.5</v>
      </c>
      <c r="N298" s="5">
        <v>0</v>
      </c>
      <c r="O298" s="5">
        <v>0.28711386967621372</v>
      </c>
      <c r="P298" s="5">
        <v>0</v>
      </c>
      <c r="Q298" s="5">
        <v>0</v>
      </c>
      <c r="R298" s="47">
        <v>0</v>
      </c>
      <c r="S298" s="5">
        <v>0</v>
      </c>
      <c r="T298" s="5">
        <v>1.7610996292259606</v>
      </c>
      <c r="U298" s="5">
        <v>0</v>
      </c>
      <c r="V298" s="5">
        <v>0</v>
      </c>
      <c r="W298" s="47">
        <v>0</v>
      </c>
      <c r="X298" s="5">
        <v>0</v>
      </c>
      <c r="Y298" s="5">
        <v>2.0482134989021743</v>
      </c>
      <c r="Z298" s="5">
        <v>0</v>
      </c>
      <c r="AA298" s="5">
        <v>0</v>
      </c>
      <c r="AB298" s="72">
        <v>0</v>
      </c>
    </row>
    <row r="299" spans="1:28">
      <c r="A299" s="48" t="s">
        <v>1218</v>
      </c>
      <c r="B299" s="1" t="s">
        <v>1219</v>
      </c>
      <c r="C299" s="1" t="s">
        <v>1220</v>
      </c>
      <c r="D299" s="1" t="s">
        <v>53</v>
      </c>
      <c r="E299" s="1">
        <v>0</v>
      </c>
      <c r="F299" s="1" t="s">
        <v>1221</v>
      </c>
      <c r="G299" s="49">
        <v>0.4</v>
      </c>
      <c r="H299" s="5">
        <v>3.0050101897206898</v>
      </c>
      <c r="I299" s="5">
        <v>0.57238588223146836</v>
      </c>
      <c r="J299" s="5">
        <v>2.4326243074892213</v>
      </c>
      <c r="K299" s="5">
        <v>-15.272457225804436</v>
      </c>
      <c r="L299" s="5">
        <v>2.25017748442753</v>
      </c>
      <c r="M299" s="73">
        <v>0.5</v>
      </c>
      <c r="N299" s="5">
        <v>0</v>
      </c>
      <c r="O299" s="5">
        <v>0.57238588223146836</v>
      </c>
      <c r="P299" s="5">
        <v>0</v>
      </c>
      <c r="Q299" s="5">
        <v>0</v>
      </c>
      <c r="R299" s="47">
        <v>0</v>
      </c>
      <c r="S299" s="5">
        <v>0</v>
      </c>
      <c r="T299" s="5">
        <v>2.4326243074892213</v>
      </c>
      <c r="U299" s="5">
        <v>0</v>
      </c>
      <c r="V299" s="5">
        <v>0</v>
      </c>
      <c r="W299" s="47">
        <v>0</v>
      </c>
      <c r="X299" s="5">
        <v>0</v>
      </c>
      <c r="Y299" s="5">
        <v>3.0050101897206898</v>
      </c>
      <c r="Z299" s="5">
        <v>0</v>
      </c>
      <c r="AA299" s="5">
        <v>0</v>
      </c>
      <c r="AB299" s="72">
        <v>0</v>
      </c>
    </row>
    <row r="300" spans="1:28">
      <c r="A300" s="48" t="s">
        <v>1222</v>
      </c>
      <c r="B300" s="1" t="s">
        <v>1223</v>
      </c>
      <c r="C300" s="1" t="s">
        <v>1224</v>
      </c>
      <c r="D300" s="1" t="s">
        <v>53</v>
      </c>
      <c r="E300" s="1">
        <v>0</v>
      </c>
      <c r="F300" s="1" t="s">
        <v>1225</v>
      </c>
      <c r="G300" s="49">
        <v>0.4</v>
      </c>
      <c r="H300" s="5">
        <v>2.5368565560992109</v>
      </c>
      <c r="I300" s="5">
        <v>0.34558434094045126</v>
      </c>
      <c r="J300" s="5">
        <v>2.1912722151587598</v>
      </c>
      <c r="K300" s="5">
        <v>-9.7495562219680689</v>
      </c>
      <c r="L300" s="5">
        <v>2.0269267990218531</v>
      </c>
      <c r="M300" s="73">
        <v>0.5</v>
      </c>
      <c r="N300" s="5">
        <v>0</v>
      </c>
      <c r="O300" s="5">
        <v>0.34558434094045126</v>
      </c>
      <c r="P300" s="5">
        <v>0</v>
      </c>
      <c r="Q300" s="5">
        <v>0</v>
      </c>
      <c r="R300" s="47">
        <v>0</v>
      </c>
      <c r="S300" s="5">
        <v>0</v>
      </c>
      <c r="T300" s="5">
        <v>2.1912722151587598</v>
      </c>
      <c r="U300" s="5">
        <v>0</v>
      </c>
      <c r="V300" s="5">
        <v>0</v>
      </c>
      <c r="W300" s="47">
        <v>0</v>
      </c>
      <c r="X300" s="5">
        <v>0</v>
      </c>
      <c r="Y300" s="5">
        <v>2.5368565560992109</v>
      </c>
      <c r="Z300" s="5">
        <v>0</v>
      </c>
      <c r="AA300" s="5">
        <v>0</v>
      </c>
      <c r="AB300" s="72">
        <v>0</v>
      </c>
    </row>
    <row r="301" spans="1:28">
      <c r="A301" s="48" t="s">
        <v>1226</v>
      </c>
      <c r="B301" s="1" t="s">
        <v>1227</v>
      </c>
      <c r="C301" s="1" t="s">
        <v>1228</v>
      </c>
      <c r="D301" s="1" t="s">
        <v>53</v>
      </c>
      <c r="E301" s="1">
        <v>0</v>
      </c>
      <c r="F301" s="1" t="s">
        <v>1229</v>
      </c>
      <c r="G301" s="49">
        <v>0.4</v>
      </c>
      <c r="H301" s="5">
        <v>4.2273238209134298</v>
      </c>
      <c r="I301" s="5">
        <v>0.80261993810735266</v>
      </c>
      <c r="J301" s="5">
        <v>3.4247038828060776</v>
      </c>
      <c r="K301" s="5">
        <v>-13.138794650118328</v>
      </c>
      <c r="L301" s="5">
        <v>3.1678510915956219</v>
      </c>
      <c r="M301" s="73">
        <v>0.5</v>
      </c>
      <c r="N301" s="5">
        <v>0</v>
      </c>
      <c r="O301" s="5">
        <v>0.80261993810735266</v>
      </c>
      <c r="P301" s="5">
        <v>0</v>
      </c>
      <c r="Q301" s="5">
        <v>0</v>
      </c>
      <c r="R301" s="47">
        <v>0</v>
      </c>
      <c r="S301" s="5">
        <v>0</v>
      </c>
      <c r="T301" s="5">
        <v>3.4247038828060776</v>
      </c>
      <c r="U301" s="5">
        <v>0</v>
      </c>
      <c r="V301" s="5">
        <v>0</v>
      </c>
      <c r="W301" s="47">
        <v>0</v>
      </c>
      <c r="X301" s="5">
        <v>0</v>
      </c>
      <c r="Y301" s="5">
        <v>4.2273238209134298</v>
      </c>
      <c r="Z301" s="5">
        <v>0</v>
      </c>
      <c r="AA301" s="5">
        <v>0</v>
      </c>
      <c r="AB301" s="72">
        <v>0</v>
      </c>
    </row>
    <row r="302" spans="1:28">
      <c r="A302" s="48" t="s">
        <v>1230</v>
      </c>
      <c r="B302" s="1" t="s">
        <v>1231</v>
      </c>
      <c r="C302" s="1" t="s">
        <v>1232</v>
      </c>
      <c r="D302" s="1" t="s">
        <v>53</v>
      </c>
      <c r="E302" s="1">
        <v>0</v>
      </c>
      <c r="F302" s="1" t="s">
        <v>1233</v>
      </c>
      <c r="G302" s="49">
        <v>0.4</v>
      </c>
      <c r="H302" s="5">
        <v>2.8857572642267653</v>
      </c>
      <c r="I302" s="5">
        <v>0.69318495904279687</v>
      </c>
      <c r="J302" s="5">
        <v>2.1925723051839685</v>
      </c>
      <c r="K302" s="5">
        <v>-5.459737970340492</v>
      </c>
      <c r="L302" s="5">
        <v>2.0281293822951709</v>
      </c>
      <c r="M302" s="73">
        <v>0.5</v>
      </c>
      <c r="N302" s="5">
        <v>0</v>
      </c>
      <c r="O302" s="5">
        <v>0.69318495904279687</v>
      </c>
      <c r="P302" s="5">
        <v>0</v>
      </c>
      <c r="Q302" s="5">
        <v>0</v>
      </c>
      <c r="R302" s="47">
        <v>0</v>
      </c>
      <c r="S302" s="5">
        <v>0</v>
      </c>
      <c r="T302" s="5">
        <v>2.1925723051839685</v>
      </c>
      <c r="U302" s="5">
        <v>0</v>
      </c>
      <c r="V302" s="5">
        <v>0</v>
      </c>
      <c r="W302" s="47">
        <v>0</v>
      </c>
      <c r="X302" s="5">
        <v>0</v>
      </c>
      <c r="Y302" s="5">
        <v>2.8857572642267653</v>
      </c>
      <c r="Z302" s="5">
        <v>0</v>
      </c>
      <c r="AA302" s="5">
        <v>0</v>
      </c>
      <c r="AB302" s="72">
        <v>0</v>
      </c>
    </row>
    <row r="303" spans="1:28">
      <c r="A303" s="48" t="s">
        <v>1234</v>
      </c>
      <c r="B303" s="1" t="s">
        <v>1235</v>
      </c>
      <c r="C303" s="1" t="s">
        <v>1236</v>
      </c>
      <c r="D303" s="1" t="s">
        <v>103</v>
      </c>
      <c r="E303" s="1">
        <v>0</v>
      </c>
      <c r="F303" s="1" t="s">
        <v>1237</v>
      </c>
      <c r="G303" s="49">
        <v>0.49</v>
      </c>
      <c r="H303" s="5">
        <v>70.866874673082279</v>
      </c>
      <c r="I303" s="5">
        <v>24.677199858705055</v>
      </c>
      <c r="J303" s="5">
        <v>46.18967481437722</v>
      </c>
      <c r="K303" s="5">
        <v>32.623798355866079</v>
      </c>
      <c r="L303" s="5">
        <v>42.725449203298929</v>
      </c>
      <c r="M303" s="73">
        <v>0</v>
      </c>
      <c r="N303" s="5">
        <v>22.570742631085782</v>
      </c>
      <c r="O303" s="5">
        <v>2.1064572276192708</v>
      </c>
      <c r="P303" s="5">
        <v>0</v>
      </c>
      <c r="Q303" s="5">
        <v>0</v>
      </c>
      <c r="R303" s="47">
        <v>0</v>
      </c>
      <c r="S303" s="5">
        <v>40.217673259285931</v>
      </c>
      <c r="T303" s="5">
        <v>5.9720015550912882</v>
      </c>
      <c r="U303" s="5">
        <v>0</v>
      </c>
      <c r="V303" s="5">
        <v>0</v>
      </c>
      <c r="W303" s="47">
        <v>0</v>
      </c>
      <c r="X303" s="5">
        <v>62.788415890371709</v>
      </c>
      <c r="Y303" s="5">
        <v>8.0784587827105589</v>
      </c>
      <c r="Z303" s="5">
        <v>0</v>
      </c>
      <c r="AA303" s="5">
        <v>0</v>
      </c>
      <c r="AB303" s="72">
        <v>0</v>
      </c>
    </row>
    <row r="304" spans="1:28">
      <c r="A304" s="48" t="s">
        <v>1238</v>
      </c>
      <c r="B304" s="1" t="s">
        <v>1239</v>
      </c>
      <c r="C304" s="1" t="s">
        <v>1240</v>
      </c>
      <c r="D304" s="1" t="s">
        <v>866</v>
      </c>
      <c r="E304" s="1">
        <v>0</v>
      </c>
      <c r="F304" s="1" t="s">
        <v>1241</v>
      </c>
      <c r="G304" s="49">
        <v>0.01</v>
      </c>
      <c r="H304" s="5">
        <v>25.059369537313863</v>
      </c>
      <c r="I304" s="5">
        <v>10.42152623151463</v>
      </c>
      <c r="J304" s="5">
        <v>14.637843305799233</v>
      </c>
      <c r="K304" s="5">
        <v>10.775781577736339</v>
      </c>
      <c r="L304" s="5">
        <v>13.540005057864292</v>
      </c>
      <c r="M304" s="73">
        <v>0</v>
      </c>
      <c r="N304" s="5">
        <v>0</v>
      </c>
      <c r="O304" s="5">
        <v>0</v>
      </c>
      <c r="P304" s="5">
        <v>10.42152623151463</v>
      </c>
      <c r="Q304" s="5">
        <v>0</v>
      </c>
      <c r="R304" s="47">
        <v>0</v>
      </c>
      <c r="S304" s="5">
        <v>0</v>
      </c>
      <c r="T304" s="5">
        <v>0</v>
      </c>
      <c r="U304" s="5">
        <v>14.637843305799233</v>
      </c>
      <c r="V304" s="5">
        <v>0</v>
      </c>
      <c r="W304" s="47">
        <v>0</v>
      </c>
      <c r="X304" s="5">
        <v>0</v>
      </c>
      <c r="Y304" s="5">
        <v>0</v>
      </c>
      <c r="Z304" s="5">
        <v>25.059369537313863</v>
      </c>
      <c r="AA304" s="5">
        <v>0</v>
      </c>
      <c r="AB304" s="72">
        <v>0</v>
      </c>
    </row>
    <row r="305" spans="1:28">
      <c r="A305" s="48" t="s">
        <v>1242</v>
      </c>
      <c r="B305" s="1" t="s">
        <v>1243</v>
      </c>
      <c r="C305" s="1" t="s">
        <v>1244</v>
      </c>
      <c r="D305" s="1" t="s">
        <v>124</v>
      </c>
      <c r="E305" s="1">
        <v>0</v>
      </c>
      <c r="F305" s="1" t="s">
        <v>1245</v>
      </c>
      <c r="G305" s="49">
        <v>0.49</v>
      </c>
      <c r="H305" s="5">
        <v>74.941589521872899</v>
      </c>
      <c r="I305" s="5">
        <v>23.247713745646546</v>
      </c>
      <c r="J305" s="5">
        <v>51.693875776226356</v>
      </c>
      <c r="K305" s="5">
        <v>3.783378711296749</v>
      </c>
      <c r="L305" s="5">
        <v>47.816835093009381</v>
      </c>
      <c r="M305" s="73">
        <v>0</v>
      </c>
      <c r="N305" s="5">
        <v>20.626687722785704</v>
      </c>
      <c r="O305" s="5">
        <v>2.6210260228608435</v>
      </c>
      <c r="P305" s="5">
        <v>0</v>
      </c>
      <c r="Q305" s="5">
        <v>0</v>
      </c>
      <c r="R305" s="47">
        <v>0</v>
      </c>
      <c r="S305" s="5">
        <v>42.386756080540259</v>
      </c>
      <c r="T305" s="5">
        <v>9.3071196956860938</v>
      </c>
      <c r="U305" s="5">
        <v>0</v>
      </c>
      <c r="V305" s="5">
        <v>0</v>
      </c>
      <c r="W305" s="47">
        <v>0</v>
      </c>
      <c r="X305" s="5">
        <v>63.013443803325963</v>
      </c>
      <c r="Y305" s="5">
        <v>11.928145718546936</v>
      </c>
      <c r="Z305" s="5">
        <v>0</v>
      </c>
      <c r="AA305" s="5">
        <v>0</v>
      </c>
      <c r="AB305" s="72">
        <v>0</v>
      </c>
    </row>
    <row r="306" spans="1:28">
      <c r="A306" s="48" t="s">
        <v>1246</v>
      </c>
      <c r="B306" s="1" t="s">
        <v>1247</v>
      </c>
      <c r="C306" s="1" t="s">
        <v>1248</v>
      </c>
      <c r="D306" s="1" t="s">
        <v>124</v>
      </c>
      <c r="E306" s="1">
        <v>0</v>
      </c>
      <c r="F306" s="1" t="s">
        <v>1249</v>
      </c>
      <c r="G306" s="49">
        <v>0.49</v>
      </c>
      <c r="H306" s="5">
        <v>47.641788884073371</v>
      </c>
      <c r="I306" s="5">
        <v>14.681364413910229</v>
      </c>
      <c r="J306" s="5">
        <v>32.96042447016314</v>
      </c>
      <c r="K306" s="5">
        <v>11.684605006983153</v>
      </c>
      <c r="L306" s="5">
        <v>30.488392634900904</v>
      </c>
      <c r="M306" s="73">
        <v>0</v>
      </c>
      <c r="N306" s="5">
        <v>13.428741088655308</v>
      </c>
      <c r="O306" s="5">
        <v>1.2526233252549208</v>
      </c>
      <c r="P306" s="5">
        <v>0</v>
      </c>
      <c r="Q306" s="5">
        <v>0</v>
      </c>
      <c r="R306" s="47">
        <v>0</v>
      </c>
      <c r="S306" s="5">
        <v>27.743211874620716</v>
      </c>
      <c r="T306" s="5">
        <v>5.2172125955424198</v>
      </c>
      <c r="U306" s="5">
        <v>0</v>
      </c>
      <c r="V306" s="5">
        <v>0</v>
      </c>
      <c r="W306" s="47">
        <v>0</v>
      </c>
      <c r="X306" s="5">
        <v>41.171952963276027</v>
      </c>
      <c r="Y306" s="5">
        <v>6.4698359207973404</v>
      </c>
      <c r="Z306" s="5">
        <v>0</v>
      </c>
      <c r="AA306" s="5">
        <v>0</v>
      </c>
      <c r="AB306" s="72">
        <v>0</v>
      </c>
    </row>
    <row r="307" spans="1:28">
      <c r="A307" s="48" t="s">
        <v>1250</v>
      </c>
      <c r="B307" s="1" t="s">
        <v>1251</v>
      </c>
      <c r="C307" s="1" t="s">
        <v>1252</v>
      </c>
      <c r="D307" s="1" t="s">
        <v>270</v>
      </c>
      <c r="E307" s="1">
        <v>0</v>
      </c>
      <c r="F307" s="1" t="s">
        <v>1253</v>
      </c>
      <c r="G307" s="49">
        <v>0.3</v>
      </c>
      <c r="H307" s="5">
        <v>165.9961845136732</v>
      </c>
      <c r="I307" s="5">
        <v>57.789763765239492</v>
      </c>
      <c r="J307" s="5">
        <v>108.20642074843371</v>
      </c>
      <c r="K307" s="5">
        <v>33.899735705006336</v>
      </c>
      <c r="L307" s="5">
        <v>100.09093919230119</v>
      </c>
      <c r="M307" s="73">
        <v>0</v>
      </c>
      <c r="N307" s="5">
        <v>46.660562655551125</v>
      </c>
      <c r="O307" s="5">
        <v>11.12920110968836</v>
      </c>
      <c r="P307" s="5">
        <v>0</v>
      </c>
      <c r="Q307" s="5">
        <v>0</v>
      </c>
      <c r="R307" s="47">
        <v>0</v>
      </c>
      <c r="S307" s="5">
        <v>80.49549279479892</v>
      </c>
      <c r="T307" s="5">
        <v>27.710927953634787</v>
      </c>
      <c r="U307" s="5">
        <v>0</v>
      </c>
      <c r="V307" s="5">
        <v>0</v>
      </c>
      <c r="W307" s="47">
        <v>0</v>
      </c>
      <c r="X307" s="5">
        <v>127.15605545035004</v>
      </c>
      <c r="Y307" s="5">
        <v>38.840129063323147</v>
      </c>
      <c r="Z307" s="5">
        <v>0</v>
      </c>
      <c r="AA307" s="5">
        <v>0</v>
      </c>
      <c r="AB307" s="72">
        <v>0</v>
      </c>
    </row>
    <row r="308" spans="1:28">
      <c r="A308" s="48" t="s">
        <v>1254</v>
      </c>
      <c r="B308" s="1" t="s">
        <v>1255</v>
      </c>
      <c r="C308" s="1" t="s">
        <v>1256</v>
      </c>
      <c r="D308" s="1" t="s">
        <v>53</v>
      </c>
      <c r="E308" s="1">
        <v>0</v>
      </c>
      <c r="F308" s="1" t="s">
        <v>1257</v>
      </c>
      <c r="G308" s="49">
        <v>0.4</v>
      </c>
      <c r="H308" s="5">
        <v>1.8013089560149158</v>
      </c>
      <c r="I308" s="5">
        <v>0</v>
      </c>
      <c r="J308" s="5">
        <v>1.8013089560149158</v>
      </c>
      <c r="K308" s="5">
        <v>-15.001129721158682</v>
      </c>
      <c r="L308" s="5">
        <v>1.6662107843137972</v>
      </c>
      <c r="M308" s="73">
        <v>0.5</v>
      </c>
      <c r="N308" s="5">
        <v>0</v>
      </c>
      <c r="O308" s="5">
        <v>0</v>
      </c>
      <c r="P308" s="5">
        <v>0</v>
      </c>
      <c r="Q308" s="5">
        <v>0</v>
      </c>
      <c r="R308" s="47">
        <v>0</v>
      </c>
      <c r="S308" s="5">
        <v>0</v>
      </c>
      <c r="T308" s="5">
        <v>1.8013089560149158</v>
      </c>
      <c r="U308" s="5">
        <v>0</v>
      </c>
      <c r="V308" s="5">
        <v>0</v>
      </c>
      <c r="W308" s="47">
        <v>0</v>
      </c>
      <c r="X308" s="5">
        <v>0</v>
      </c>
      <c r="Y308" s="5">
        <v>1.8013089560149158</v>
      </c>
      <c r="Z308" s="5">
        <v>0</v>
      </c>
      <c r="AA308" s="5">
        <v>0</v>
      </c>
      <c r="AB308" s="72">
        <v>0</v>
      </c>
    </row>
    <row r="309" spans="1:28">
      <c r="A309" s="48" t="s">
        <v>1258</v>
      </c>
      <c r="B309" s="1" t="s">
        <v>1259</v>
      </c>
      <c r="C309" s="1" t="s">
        <v>1260</v>
      </c>
      <c r="D309" s="1" t="s">
        <v>53</v>
      </c>
      <c r="E309" s="1">
        <v>0</v>
      </c>
      <c r="F309" s="1" t="s">
        <v>1261</v>
      </c>
      <c r="G309" s="49">
        <v>0.4</v>
      </c>
      <c r="H309" s="5">
        <v>2.5132283602568153</v>
      </c>
      <c r="I309" s="5">
        <v>0.15515870854622499</v>
      </c>
      <c r="J309" s="5">
        <v>2.3580696517105904</v>
      </c>
      <c r="K309" s="5">
        <v>-21.595409780119112</v>
      </c>
      <c r="L309" s="5">
        <v>2.181214427832296</v>
      </c>
      <c r="M309" s="73">
        <v>0.5</v>
      </c>
      <c r="N309" s="5">
        <v>0</v>
      </c>
      <c r="O309" s="5">
        <v>0.15515870854622499</v>
      </c>
      <c r="P309" s="5">
        <v>0</v>
      </c>
      <c r="Q309" s="5">
        <v>0</v>
      </c>
      <c r="R309" s="47">
        <v>0</v>
      </c>
      <c r="S309" s="5">
        <v>0</v>
      </c>
      <c r="T309" s="5">
        <v>2.3580696517105904</v>
      </c>
      <c r="U309" s="5">
        <v>0</v>
      </c>
      <c r="V309" s="5">
        <v>0</v>
      </c>
      <c r="W309" s="47">
        <v>0</v>
      </c>
      <c r="X309" s="5">
        <v>0</v>
      </c>
      <c r="Y309" s="5">
        <v>2.5132283602568153</v>
      </c>
      <c r="Z309" s="5">
        <v>0</v>
      </c>
      <c r="AA309" s="5">
        <v>0</v>
      </c>
      <c r="AB309" s="72">
        <v>0</v>
      </c>
    </row>
    <row r="310" spans="1:28">
      <c r="A310" s="48" t="s">
        <v>1698</v>
      </c>
      <c r="B310" s="1" t="s">
        <v>1699</v>
      </c>
      <c r="C310" s="1" t="s">
        <v>1700</v>
      </c>
      <c r="D310" s="1" t="s">
        <v>53</v>
      </c>
      <c r="E310" s="1">
        <v>0</v>
      </c>
      <c r="F310" s="1" t="s">
        <v>1701</v>
      </c>
      <c r="G310" s="49">
        <v>0.4</v>
      </c>
      <c r="H310" s="5">
        <v>2.8741049033831123</v>
      </c>
      <c r="I310" s="5">
        <v>0.52109286485218997</v>
      </c>
      <c r="J310" s="5">
        <v>2.3530120385309221</v>
      </c>
      <c r="K310" s="5">
        <v>-14.638619278747207</v>
      </c>
      <c r="L310" s="5">
        <v>2.1765361356411033</v>
      </c>
      <c r="M310" s="73">
        <v>0.5</v>
      </c>
      <c r="N310" s="5">
        <v>0</v>
      </c>
      <c r="O310" s="5">
        <v>0.52109286485218997</v>
      </c>
      <c r="P310" s="5">
        <v>0</v>
      </c>
      <c r="Q310" s="5">
        <v>0</v>
      </c>
      <c r="R310" s="47">
        <v>0</v>
      </c>
      <c r="S310" s="5">
        <v>0</v>
      </c>
      <c r="T310" s="5">
        <v>2.3530120385309221</v>
      </c>
      <c r="U310" s="5">
        <v>0</v>
      </c>
      <c r="V310" s="5">
        <v>0</v>
      </c>
      <c r="W310" s="47">
        <v>0</v>
      </c>
      <c r="X310" s="5">
        <v>0</v>
      </c>
      <c r="Y310" s="5">
        <v>2.8741049033831123</v>
      </c>
      <c r="Z310" s="5">
        <v>0</v>
      </c>
      <c r="AA310" s="5">
        <v>0</v>
      </c>
      <c r="AB310" s="72">
        <v>0</v>
      </c>
    </row>
    <row r="311" spans="1:28">
      <c r="A311" s="48" t="s">
        <v>1262</v>
      </c>
      <c r="B311" s="1" t="s">
        <v>1263</v>
      </c>
      <c r="C311" s="1" t="s">
        <v>1264</v>
      </c>
      <c r="D311" s="1" t="s">
        <v>103</v>
      </c>
      <c r="E311" s="1" t="s">
        <v>611</v>
      </c>
      <c r="F311" s="1" t="s">
        <v>1265</v>
      </c>
      <c r="G311" s="49">
        <v>0.99</v>
      </c>
      <c r="H311" s="5">
        <v>64.633293726107667</v>
      </c>
      <c r="I311" s="5">
        <v>0</v>
      </c>
      <c r="J311" s="5">
        <v>64.633293726107667</v>
      </c>
      <c r="K311" s="5">
        <v>20.553959545207626</v>
      </c>
      <c r="L311" s="5">
        <v>59.785796696649598</v>
      </c>
      <c r="M311" s="73">
        <v>0</v>
      </c>
      <c r="N311" s="5">
        <v>0</v>
      </c>
      <c r="O311" s="5">
        <v>0</v>
      </c>
      <c r="P311" s="5">
        <v>0</v>
      </c>
      <c r="Q311" s="5">
        <v>0</v>
      </c>
      <c r="R311" s="47">
        <v>0</v>
      </c>
      <c r="S311" s="5">
        <v>56.879089702098739</v>
      </c>
      <c r="T311" s="5">
        <v>7.7542040240089225</v>
      </c>
      <c r="U311" s="5">
        <v>0</v>
      </c>
      <c r="V311" s="5">
        <v>0</v>
      </c>
      <c r="W311" s="47">
        <v>0</v>
      </c>
      <c r="X311" s="5">
        <v>56.879089702098739</v>
      </c>
      <c r="Y311" s="5">
        <v>7.7542040240089225</v>
      </c>
      <c r="Z311" s="5">
        <v>0</v>
      </c>
      <c r="AA311" s="5">
        <v>0</v>
      </c>
      <c r="AB311" s="72">
        <v>0</v>
      </c>
    </row>
    <row r="312" spans="1:28">
      <c r="A312" s="48" t="s">
        <v>1266</v>
      </c>
      <c r="B312" s="1" t="s">
        <v>1267</v>
      </c>
      <c r="C312" s="1" t="s">
        <v>1268</v>
      </c>
      <c r="D312" s="1" t="s">
        <v>53</v>
      </c>
      <c r="E312" s="1">
        <v>0</v>
      </c>
      <c r="F312" s="1" t="s">
        <v>1269</v>
      </c>
      <c r="G312" s="49">
        <v>0.4</v>
      </c>
      <c r="H312" s="5">
        <v>3.2558723605328104</v>
      </c>
      <c r="I312" s="5">
        <v>0.61823496263675015</v>
      </c>
      <c r="J312" s="5">
        <v>2.6376373978960603</v>
      </c>
      <c r="K312" s="5">
        <v>-13.472337111042844</v>
      </c>
      <c r="L312" s="5">
        <v>2.439814593053856</v>
      </c>
      <c r="M312" s="73">
        <v>0.5</v>
      </c>
      <c r="N312" s="5">
        <v>0</v>
      </c>
      <c r="O312" s="5">
        <v>0.61823496263675015</v>
      </c>
      <c r="P312" s="5">
        <v>0</v>
      </c>
      <c r="Q312" s="5">
        <v>0</v>
      </c>
      <c r="R312" s="47">
        <v>0</v>
      </c>
      <c r="S312" s="5">
        <v>0</v>
      </c>
      <c r="T312" s="5">
        <v>2.6376373978960603</v>
      </c>
      <c r="U312" s="5">
        <v>0</v>
      </c>
      <c r="V312" s="5">
        <v>0</v>
      </c>
      <c r="W312" s="47">
        <v>0</v>
      </c>
      <c r="X312" s="5">
        <v>0</v>
      </c>
      <c r="Y312" s="5">
        <v>3.2558723605328104</v>
      </c>
      <c r="Z312" s="5">
        <v>0</v>
      </c>
      <c r="AA312" s="5">
        <v>0</v>
      </c>
      <c r="AB312" s="72">
        <v>0</v>
      </c>
    </row>
    <row r="313" spans="1:28">
      <c r="A313" s="48" t="s">
        <v>1270</v>
      </c>
      <c r="B313" s="1" t="s">
        <v>1271</v>
      </c>
      <c r="C313" s="1" t="s">
        <v>1272</v>
      </c>
      <c r="D313" s="1" t="s">
        <v>237</v>
      </c>
      <c r="E313" s="1">
        <v>0</v>
      </c>
      <c r="F313" s="1" t="s">
        <v>1273</v>
      </c>
      <c r="G313" s="49">
        <v>0.09</v>
      </c>
      <c r="H313" s="5">
        <v>135.18716740030379</v>
      </c>
      <c r="I313" s="5">
        <v>40.68719635602617</v>
      </c>
      <c r="J313" s="5">
        <v>94.499971044277629</v>
      </c>
      <c r="K313" s="5">
        <v>71.679822432687459</v>
      </c>
      <c r="L313" s="5">
        <v>87.412473215956808</v>
      </c>
      <c r="M313" s="73">
        <v>0</v>
      </c>
      <c r="N313" s="5">
        <v>40.68719635602617</v>
      </c>
      <c r="O313" s="5">
        <v>0</v>
      </c>
      <c r="P313" s="5">
        <v>0</v>
      </c>
      <c r="Q313" s="5">
        <v>0</v>
      </c>
      <c r="R313" s="47">
        <v>0</v>
      </c>
      <c r="S313" s="5">
        <v>94.499971044277629</v>
      </c>
      <c r="T313" s="5">
        <v>0</v>
      </c>
      <c r="U313" s="5">
        <v>0</v>
      </c>
      <c r="V313" s="5">
        <v>0</v>
      </c>
      <c r="W313" s="47">
        <v>0</v>
      </c>
      <c r="X313" s="5">
        <v>135.18716740030379</v>
      </c>
      <c r="Y313" s="5">
        <v>0</v>
      </c>
      <c r="Z313" s="5">
        <v>0</v>
      </c>
      <c r="AA313" s="5">
        <v>0</v>
      </c>
      <c r="AB313" s="72">
        <v>0</v>
      </c>
    </row>
    <row r="314" spans="1:28">
      <c r="A314" s="48" t="s">
        <v>1702</v>
      </c>
      <c r="B314" s="1" t="s">
        <v>1703</v>
      </c>
      <c r="C314" s="1" t="s">
        <v>1704</v>
      </c>
      <c r="D314" s="1" t="s">
        <v>79</v>
      </c>
      <c r="E314" s="1">
        <v>0</v>
      </c>
      <c r="F314" s="1" t="s">
        <v>1705</v>
      </c>
      <c r="G314" s="49">
        <v>0.01</v>
      </c>
      <c r="H314" s="5">
        <v>15.202735341324363</v>
      </c>
      <c r="I314" s="5">
        <v>6.2200690169209985</v>
      </c>
      <c r="J314" s="5">
        <v>8.9826663244033647</v>
      </c>
      <c r="K314" s="5">
        <v>5.6407949536445496</v>
      </c>
      <c r="L314" s="5">
        <v>8.3089663500731135</v>
      </c>
      <c r="M314" s="73">
        <v>0</v>
      </c>
      <c r="N314" s="5">
        <v>0</v>
      </c>
      <c r="O314" s="5">
        <v>0</v>
      </c>
      <c r="P314" s="5">
        <v>6.2200690169209985</v>
      </c>
      <c r="Q314" s="5">
        <v>0</v>
      </c>
      <c r="R314" s="47">
        <v>0</v>
      </c>
      <c r="S314" s="5">
        <v>0</v>
      </c>
      <c r="T314" s="5">
        <v>0</v>
      </c>
      <c r="U314" s="5">
        <v>8.9826663244033647</v>
      </c>
      <c r="V314" s="5">
        <v>0</v>
      </c>
      <c r="W314" s="47">
        <v>0</v>
      </c>
      <c r="X314" s="5">
        <v>0</v>
      </c>
      <c r="Y314" s="5">
        <v>0</v>
      </c>
      <c r="Z314" s="5">
        <v>15.202735341324363</v>
      </c>
      <c r="AA314" s="5">
        <v>0</v>
      </c>
      <c r="AB314" s="72">
        <v>0</v>
      </c>
    </row>
    <row r="315" spans="1:28">
      <c r="A315" s="48" t="s">
        <v>1277</v>
      </c>
      <c r="B315" s="1" t="s">
        <v>1278</v>
      </c>
      <c r="C315" s="1" t="s">
        <v>1279</v>
      </c>
      <c r="D315" s="1" t="s">
        <v>53</v>
      </c>
      <c r="E315" s="1">
        <v>0</v>
      </c>
      <c r="F315" s="1" t="s">
        <v>1280</v>
      </c>
      <c r="G315" s="49">
        <v>0.4</v>
      </c>
      <c r="H315" s="5">
        <v>3.1404469457299196</v>
      </c>
      <c r="I315" s="5">
        <v>0.69144773506536339</v>
      </c>
      <c r="J315" s="5">
        <v>2.4489992106645562</v>
      </c>
      <c r="K315" s="5">
        <v>-5.1623300200470128</v>
      </c>
      <c r="L315" s="5">
        <v>2.2653242698647147</v>
      </c>
      <c r="M315" s="73">
        <v>0.5</v>
      </c>
      <c r="N315" s="5">
        <v>0</v>
      </c>
      <c r="O315" s="5">
        <v>0.69144773506536339</v>
      </c>
      <c r="P315" s="5">
        <v>0</v>
      </c>
      <c r="Q315" s="5">
        <v>0</v>
      </c>
      <c r="R315" s="47">
        <v>0</v>
      </c>
      <c r="S315" s="5">
        <v>0</v>
      </c>
      <c r="T315" s="5">
        <v>2.4489992106645562</v>
      </c>
      <c r="U315" s="5">
        <v>0</v>
      </c>
      <c r="V315" s="5">
        <v>0</v>
      </c>
      <c r="W315" s="47">
        <v>0</v>
      </c>
      <c r="X315" s="5">
        <v>0</v>
      </c>
      <c r="Y315" s="5">
        <v>3.1404469457299196</v>
      </c>
      <c r="Z315" s="5">
        <v>0</v>
      </c>
      <c r="AA315" s="5">
        <v>0</v>
      </c>
      <c r="AB315" s="72">
        <v>0</v>
      </c>
    </row>
    <row r="316" spans="1:28">
      <c r="A316" s="48" t="s">
        <v>1281</v>
      </c>
      <c r="B316" s="1" t="s">
        <v>1282</v>
      </c>
      <c r="C316" s="1" t="s">
        <v>1283</v>
      </c>
      <c r="D316" s="1" t="s">
        <v>53</v>
      </c>
      <c r="E316" s="1">
        <v>0</v>
      </c>
      <c r="F316" s="1" t="s">
        <v>1284</v>
      </c>
      <c r="G316" s="49">
        <v>0.4</v>
      </c>
      <c r="H316" s="5">
        <v>3.0922860965481451</v>
      </c>
      <c r="I316" s="5">
        <v>0.68996853540127723</v>
      </c>
      <c r="J316" s="5">
        <v>2.4023175611468681</v>
      </c>
      <c r="K316" s="5">
        <v>-14.306739752817478</v>
      </c>
      <c r="L316" s="5">
        <v>2.2221437440608529</v>
      </c>
      <c r="M316" s="73">
        <v>0.5</v>
      </c>
      <c r="N316" s="5">
        <v>0</v>
      </c>
      <c r="O316" s="5">
        <v>0.68996853540127723</v>
      </c>
      <c r="P316" s="5">
        <v>0</v>
      </c>
      <c r="Q316" s="5">
        <v>0</v>
      </c>
      <c r="R316" s="47">
        <v>0</v>
      </c>
      <c r="S316" s="5">
        <v>0</v>
      </c>
      <c r="T316" s="5">
        <v>2.4023175611468681</v>
      </c>
      <c r="U316" s="5">
        <v>0</v>
      </c>
      <c r="V316" s="5">
        <v>0</v>
      </c>
      <c r="W316" s="47">
        <v>0</v>
      </c>
      <c r="X316" s="5">
        <v>0</v>
      </c>
      <c r="Y316" s="5">
        <v>3.0922860965481451</v>
      </c>
      <c r="Z316" s="5">
        <v>0</v>
      </c>
      <c r="AA316" s="5">
        <v>0</v>
      </c>
      <c r="AB316" s="72">
        <v>0</v>
      </c>
    </row>
    <row r="317" spans="1:28">
      <c r="A317" s="48" t="s">
        <v>1285</v>
      </c>
      <c r="B317" s="1" t="s">
        <v>1286</v>
      </c>
      <c r="C317" s="1" t="s">
        <v>1287</v>
      </c>
      <c r="D317" s="1" t="s">
        <v>103</v>
      </c>
      <c r="E317" s="1" t="s">
        <v>169</v>
      </c>
      <c r="F317" s="1" t="s">
        <v>1288</v>
      </c>
      <c r="G317" s="49">
        <v>0.99</v>
      </c>
      <c r="H317" s="5">
        <v>78.104498964981943</v>
      </c>
      <c r="I317" s="5">
        <v>0</v>
      </c>
      <c r="J317" s="5">
        <v>78.104498964981943</v>
      </c>
      <c r="K317" s="5">
        <v>-1.415355943450719</v>
      </c>
      <c r="L317" s="5">
        <v>72.246661542608294</v>
      </c>
      <c r="M317" s="73">
        <v>0</v>
      </c>
      <c r="N317" s="5">
        <v>0</v>
      </c>
      <c r="O317" s="5">
        <v>0</v>
      </c>
      <c r="P317" s="5">
        <v>0</v>
      </c>
      <c r="Q317" s="5">
        <v>0</v>
      </c>
      <c r="R317" s="47">
        <v>0</v>
      </c>
      <c r="S317" s="5">
        <v>70.028912404187167</v>
      </c>
      <c r="T317" s="5">
        <v>8.0755865607947666</v>
      </c>
      <c r="U317" s="5">
        <v>0</v>
      </c>
      <c r="V317" s="5">
        <v>0</v>
      </c>
      <c r="W317" s="47">
        <v>0</v>
      </c>
      <c r="X317" s="5">
        <v>70.028912404187167</v>
      </c>
      <c r="Y317" s="5">
        <v>8.0755865607947666</v>
      </c>
      <c r="Z317" s="5">
        <v>0</v>
      </c>
      <c r="AA317" s="5">
        <v>0</v>
      </c>
      <c r="AB317" s="72">
        <v>0</v>
      </c>
    </row>
    <row r="318" spans="1:28">
      <c r="A318" s="48" t="s">
        <v>1289</v>
      </c>
      <c r="B318" s="1" t="s">
        <v>1290</v>
      </c>
      <c r="C318" s="1" t="s">
        <v>1291</v>
      </c>
      <c r="D318" s="1" t="s">
        <v>124</v>
      </c>
      <c r="E318" s="1">
        <v>0</v>
      </c>
      <c r="F318" s="1" t="s">
        <v>1292</v>
      </c>
      <c r="G318" s="49">
        <v>0.49</v>
      </c>
      <c r="H318" s="5">
        <v>51.694547846055727</v>
      </c>
      <c r="I318" s="5">
        <v>14.647904297306692</v>
      </c>
      <c r="J318" s="5">
        <v>37.046643548749032</v>
      </c>
      <c r="K318" s="5">
        <v>1.6335816549652853</v>
      </c>
      <c r="L318" s="5">
        <v>34.268145282592855</v>
      </c>
      <c r="M318" s="73">
        <v>0</v>
      </c>
      <c r="N318" s="5">
        <v>13.293218444189653</v>
      </c>
      <c r="O318" s="5">
        <v>1.3546858531170394</v>
      </c>
      <c r="P318" s="5">
        <v>0</v>
      </c>
      <c r="Q318" s="5">
        <v>0</v>
      </c>
      <c r="R318" s="47">
        <v>0</v>
      </c>
      <c r="S318" s="5">
        <v>31.078838984460148</v>
      </c>
      <c r="T318" s="5">
        <v>5.9678045642888806</v>
      </c>
      <c r="U318" s="5">
        <v>0</v>
      </c>
      <c r="V318" s="5">
        <v>0</v>
      </c>
      <c r="W318" s="47">
        <v>0</v>
      </c>
      <c r="X318" s="5">
        <v>44.372057428649804</v>
      </c>
      <c r="Y318" s="5">
        <v>7.3224904174059198</v>
      </c>
      <c r="Z318" s="5">
        <v>0</v>
      </c>
      <c r="AA318" s="5">
        <v>0</v>
      </c>
      <c r="AB318" s="72">
        <v>0</v>
      </c>
    </row>
    <row r="319" spans="1:28">
      <c r="A319" s="48" t="s">
        <v>1293</v>
      </c>
      <c r="B319" s="1" t="s">
        <v>1294</v>
      </c>
      <c r="C319" s="1" t="s">
        <v>1295</v>
      </c>
      <c r="D319" s="1" t="s">
        <v>124</v>
      </c>
      <c r="E319" s="1">
        <v>0</v>
      </c>
      <c r="F319" s="1" t="s">
        <v>1296</v>
      </c>
      <c r="G319" s="49">
        <v>0.49</v>
      </c>
      <c r="H319" s="5">
        <v>105.8085290657128</v>
      </c>
      <c r="I319" s="5">
        <v>37.759630040684179</v>
      </c>
      <c r="J319" s="5">
        <v>68.048899025028632</v>
      </c>
      <c r="K319" s="5">
        <v>28.531363577666102</v>
      </c>
      <c r="L319" s="5">
        <v>62.945231598151487</v>
      </c>
      <c r="M319" s="73">
        <v>0</v>
      </c>
      <c r="N319" s="5">
        <v>34.294775088581048</v>
      </c>
      <c r="O319" s="5">
        <v>3.4648549521031269</v>
      </c>
      <c r="P319" s="5">
        <v>0</v>
      </c>
      <c r="Q319" s="5">
        <v>0</v>
      </c>
      <c r="R319" s="47">
        <v>0</v>
      </c>
      <c r="S319" s="5">
        <v>58.896196938346478</v>
      </c>
      <c r="T319" s="5">
        <v>9.1527020866821545</v>
      </c>
      <c r="U319" s="5">
        <v>0</v>
      </c>
      <c r="V319" s="5">
        <v>0</v>
      </c>
      <c r="W319" s="47">
        <v>0</v>
      </c>
      <c r="X319" s="5">
        <v>93.190972026927525</v>
      </c>
      <c r="Y319" s="5">
        <v>12.617557038785282</v>
      </c>
      <c r="Z319" s="5">
        <v>0</v>
      </c>
      <c r="AA319" s="5">
        <v>0</v>
      </c>
      <c r="AB319" s="72">
        <v>0</v>
      </c>
    </row>
    <row r="320" spans="1:28">
      <c r="A320" s="48" t="s">
        <v>1297</v>
      </c>
      <c r="B320" s="1" t="s">
        <v>1298</v>
      </c>
      <c r="C320" s="1" t="s">
        <v>1299</v>
      </c>
      <c r="D320" s="1" t="s">
        <v>53</v>
      </c>
      <c r="E320" s="1">
        <v>0</v>
      </c>
      <c r="F320" s="1" t="s">
        <v>1300</v>
      </c>
      <c r="G320" s="49">
        <v>0.4</v>
      </c>
      <c r="H320" s="5">
        <v>2.7984372364617141</v>
      </c>
      <c r="I320" s="5">
        <v>0.4914001528836256</v>
      </c>
      <c r="J320" s="5">
        <v>2.3070370835780882</v>
      </c>
      <c r="K320" s="5">
        <v>-17.94616712433309</v>
      </c>
      <c r="L320" s="5">
        <v>2.1340093023097317</v>
      </c>
      <c r="M320" s="73">
        <v>0.5</v>
      </c>
      <c r="N320" s="5">
        <v>0</v>
      </c>
      <c r="O320" s="5">
        <v>0.4914001528836256</v>
      </c>
      <c r="P320" s="5">
        <v>0</v>
      </c>
      <c r="Q320" s="5">
        <v>0</v>
      </c>
      <c r="R320" s="47">
        <v>0</v>
      </c>
      <c r="S320" s="5">
        <v>0</v>
      </c>
      <c r="T320" s="5">
        <v>2.3070370835780882</v>
      </c>
      <c r="U320" s="5">
        <v>0</v>
      </c>
      <c r="V320" s="5">
        <v>0</v>
      </c>
      <c r="W320" s="47">
        <v>0</v>
      </c>
      <c r="X320" s="5">
        <v>0</v>
      </c>
      <c r="Y320" s="5">
        <v>2.7984372364617141</v>
      </c>
      <c r="Z320" s="5">
        <v>0</v>
      </c>
      <c r="AA320" s="5">
        <v>0</v>
      </c>
      <c r="AB320" s="72">
        <v>0</v>
      </c>
    </row>
    <row r="321" spans="1:28">
      <c r="A321" s="48" t="s">
        <v>1301</v>
      </c>
      <c r="B321" s="1" t="s">
        <v>1302</v>
      </c>
      <c r="C321" s="1" t="s">
        <v>1303</v>
      </c>
      <c r="D321" s="1" t="s">
        <v>53</v>
      </c>
      <c r="E321" s="1">
        <v>0</v>
      </c>
      <c r="F321" s="1" t="s">
        <v>1304</v>
      </c>
      <c r="G321" s="49">
        <v>0.4</v>
      </c>
      <c r="H321" s="5">
        <v>2.653416094798271</v>
      </c>
      <c r="I321" s="5">
        <v>0.34660971351692454</v>
      </c>
      <c r="J321" s="5">
        <v>2.3068063812813464</v>
      </c>
      <c r="K321" s="5">
        <v>-7.3947474756735962</v>
      </c>
      <c r="L321" s="5">
        <v>2.1337959026852453</v>
      </c>
      <c r="M321" s="73">
        <v>0.5</v>
      </c>
      <c r="N321" s="5">
        <v>0</v>
      </c>
      <c r="O321" s="5">
        <v>0.34660971351692454</v>
      </c>
      <c r="P321" s="5">
        <v>0</v>
      </c>
      <c r="Q321" s="5">
        <v>0</v>
      </c>
      <c r="R321" s="47">
        <v>0</v>
      </c>
      <c r="S321" s="5">
        <v>0</v>
      </c>
      <c r="T321" s="5">
        <v>2.3068063812813464</v>
      </c>
      <c r="U321" s="5">
        <v>0</v>
      </c>
      <c r="V321" s="5">
        <v>0</v>
      </c>
      <c r="W321" s="47">
        <v>0</v>
      </c>
      <c r="X321" s="5">
        <v>0</v>
      </c>
      <c r="Y321" s="5">
        <v>2.653416094798271</v>
      </c>
      <c r="Z321" s="5">
        <v>0</v>
      </c>
      <c r="AA321" s="5">
        <v>0</v>
      </c>
      <c r="AB321" s="72">
        <v>0</v>
      </c>
    </row>
    <row r="322" spans="1:28">
      <c r="A322" s="48" t="s">
        <v>1305</v>
      </c>
      <c r="B322" s="1" t="s">
        <v>1306</v>
      </c>
      <c r="C322" s="1" t="s">
        <v>1307</v>
      </c>
      <c r="D322" s="1" t="s">
        <v>391</v>
      </c>
      <c r="E322" s="1">
        <v>0</v>
      </c>
      <c r="F322" s="1" t="s">
        <v>1308</v>
      </c>
      <c r="G322" s="49">
        <v>0.1</v>
      </c>
      <c r="H322" s="5">
        <v>141.10363434600009</v>
      </c>
      <c r="I322" s="5">
        <v>45.190955638381126</v>
      </c>
      <c r="J322" s="5">
        <v>95.91267870761898</v>
      </c>
      <c r="K322" s="5">
        <v>72.934026797456781</v>
      </c>
      <c r="L322" s="5">
        <v>88.719227804547558</v>
      </c>
      <c r="M322" s="73">
        <v>0</v>
      </c>
      <c r="N322" s="5">
        <v>41.634908140741615</v>
      </c>
      <c r="O322" s="5">
        <v>0</v>
      </c>
      <c r="P322" s="5">
        <v>3.5560474976395051</v>
      </c>
      <c r="Q322" s="5">
        <v>0</v>
      </c>
      <c r="R322" s="47">
        <v>0</v>
      </c>
      <c r="S322" s="5">
        <v>90.810772361437131</v>
      </c>
      <c r="T322" s="5">
        <v>0</v>
      </c>
      <c r="U322" s="5">
        <v>5.101906346181849</v>
      </c>
      <c r="V322" s="5">
        <v>0</v>
      </c>
      <c r="W322" s="47">
        <v>0</v>
      </c>
      <c r="X322" s="5">
        <v>132.44568050217873</v>
      </c>
      <c r="Y322" s="5">
        <v>0</v>
      </c>
      <c r="Z322" s="5">
        <v>8.6579538438213532</v>
      </c>
      <c r="AA322" s="5">
        <v>0</v>
      </c>
      <c r="AB322" s="72">
        <v>0</v>
      </c>
    </row>
    <row r="323" spans="1:28">
      <c r="A323" s="48" t="s">
        <v>1706</v>
      </c>
      <c r="B323" s="1" t="s">
        <v>1707</v>
      </c>
      <c r="C323" s="1" t="s">
        <v>494</v>
      </c>
      <c r="D323" s="1" t="s">
        <v>53</v>
      </c>
      <c r="E323" s="1">
        <v>0</v>
      </c>
      <c r="F323" s="1" t="s">
        <v>1708</v>
      </c>
      <c r="G323" s="49">
        <v>0.4</v>
      </c>
      <c r="H323" s="5">
        <v>3.2882325023619092</v>
      </c>
      <c r="I323" s="5">
        <v>0.59784957897838675</v>
      </c>
      <c r="J323" s="5">
        <v>2.6903829233835226</v>
      </c>
      <c r="K323" s="5">
        <v>-14.813660406384006</v>
      </c>
      <c r="L323" s="5">
        <v>2.4886042041297585</v>
      </c>
      <c r="M323" s="73">
        <v>0.5</v>
      </c>
      <c r="N323" s="5">
        <v>0</v>
      </c>
      <c r="O323" s="5">
        <v>0.59784957897838675</v>
      </c>
      <c r="P323" s="5">
        <v>0</v>
      </c>
      <c r="Q323" s="5">
        <v>0</v>
      </c>
      <c r="R323" s="47">
        <v>0</v>
      </c>
      <c r="S323" s="5">
        <v>0</v>
      </c>
      <c r="T323" s="5">
        <v>2.6903829233835226</v>
      </c>
      <c r="U323" s="5">
        <v>0</v>
      </c>
      <c r="V323" s="5">
        <v>0</v>
      </c>
      <c r="W323" s="47">
        <v>0</v>
      </c>
      <c r="X323" s="5">
        <v>0</v>
      </c>
      <c r="Y323" s="5">
        <v>3.2882325023619092</v>
      </c>
      <c r="Z323" s="5">
        <v>0</v>
      </c>
      <c r="AA323" s="5">
        <v>0</v>
      </c>
      <c r="AB323" s="72">
        <v>0</v>
      </c>
    </row>
    <row r="324" spans="1:28">
      <c r="A324" s="48" t="s">
        <v>1309</v>
      </c>
      <c r="B324" s="1" t="s">
        <v>1310</v>
      </c>
      <c r="C324" s="1" t="s">
        <v>1311</v>
      </c>
      <c r="D324" s="1" t="s">
        <v>103</v>
      </c>
      <c r="E324" s="1">
        <v>0</v>
      </c>
      <c r="F324" s="1" t="s">
        <v>1312</v>
      </c>
      <c r="G324" s="49">
        <v>0.49</v>
      </c>
      <c r="H324" s="5">
        <v>124.90238603240496</v>
      </c>
      <c r="I324" s="5">
        <v>44.711689963359127</v>
      </c>
      <c r="J324" s="5">
        <v>80.190696069045828</v>
      </c>
      <c r="K324" s="5">
        <v>40.699064650143193</v>
      </c>
      <c r="L324" s="5">
        <v>74.176393863867389</v>
      </c>
      <c r="M324" s="73">
        <v>0</v>
      </c>
      <c r="N324" s="5">
        <v>40.676775293836663</v>
      </c>
      <c r="O324" s="5">
        <v>4.0349146695224647</v>
      </c>
      <c r="P324" s="5">
        <v>0</v>
      </c>
      <c r="Q324" s="5">
        <v>0</v>
      </c>
      <c r="R324" s="47">
        <v>0</v>
      </c>
      <c r="S324" s="5">
        <v>69.254662131031907</v>
      </c>
      <c r="T324" s="5">
        <v>10.936033938013928</v>
      </c>
      <c r="U324" s="5">
        <v>0</v>
      </c>
      <c r="V324" s="5">
        <v>0</v>
      </c>
      <c r="W324" s="47">
        <v>0</v>
      </c>
      <c r="X324" s="5">
        <v>109.93143742486856</v>
      </c>
      <c r="Y324" s="5">
        <v>14.970948607536393</v>
      </c>
      <c r="Z324" s="5">
        <v>0</v>
      </c>
      <c r="AA324" s="5">
        <v>0</v>
      </c>
      <c r="AB324" s="72">
        <v>0</v>
      </c>
    </row>
    <row r="325" spans="1:28">
      <c r="A325" s="48" t="s">
        <v>1313</v>
      </c>
      <c r="B325" s="1" t="s">
        <v>1314</v>
      </c>
      <c r="C325" s="1" t="s">
        <v>1315</v>
      </c>
      <c r="D325" s="1" t="s">
        <v>391</v>
      </c>
      <c r="E325" s="1">
        <v>0</v>
      </c>
      <c r="F325" s="1" t="s">
        <v>1316</v>
      </c>
      <c r="G325" s="49">
        <v>0.1</v>
      </c>
      <c r="H325" s="5">
        <v>135.50394826871494</v>
      </c>
      <c r="I325" s="5">
        <v>27.995584004594132</v>
      </c>
      <c r="J325" s="5">
        <v>107.50836426412081</v>
      </c>
      <c r="K325" s="5">
        <v>58.55167012952915</v>
      </c>
      <c r="L325" s="5">
        <v>99.445236944311759</v>
      </c>
      <c r="M325" s="73">
        <v>0</v>
      </c>
      <c r="N325" s="5">
        <v>25.917313154985429</v>
      </c>
      <c r="O325" s="5">
        <v>0</v>
      </c>
      <c r="P325" s="5">
        <v>2.0782708496087046</v>
      </c>
      <c r="Q325" s="5">
        <v>0</v>
      </c>
      <c r="R325" s="47">
        <v>0</v>
      </c>
      <c r="S325" s="5">
        <v>96.608001838763627</v>
      </c>
      <c r="T325" s="5">
        <v>0</v>
      </c>
      <c r="U325" s="5">
        <v>10.9003624253572</v>
      </c>
      <c r="V325" s="5">
        <v>0</v>
      </c>
      <c r="W325" s="47">
        <v>0</v>
      </c>
      <c r="X325" s="5">
        <v>122.52531499374905</v>
      </c>
      <c r="Y325" s="5">
        <v>0</v>
      </c>
      <c r="Z325" s="5">
        <v>12.978633274965905</v>
      </c>
      <c r="AA325" s="5">
        <v>0</v>
      </c>
      <c r="AB325" s="72">
        <v>0</v>
      </c>
    </row>
    <row r="326" spans="1:28">
      <c r="A326" s="48" t="s">
        <v>1317</v>
      </c>
      <c r="B326" s="1" t="s">
        <v>1318</v>
      </c>
      <c r="C326" s="1" t="s">
        <v>1319</v>
      </c>
      <c r="D326" s="1" t="s">
        <v>53</v>
      </c>
      <c r="E326" s="1">
        <v>0</v>
      </c>
      <c r="F326" s="1" t="s">
        <v>1320</v>
      </c>
      <c r="G326" s="49">
        <v>0.4</v>
      </c>
      <c r="H326" s="5">
        <v>1.46466332518648</v>
      </c>
      <c r="I326" s="5">
        <v>0</v>
      </c>
      <c r="J326" s="5">
        <v>1.46466332518648</v>
      </c>
      <c r="K326" s="5">
        <v>-11.925168934518238</v>
      </c>
      <c r="L326" s="5">
        <v>1.3548135757974942</v>
      </c>
      <c r="M326" s="73">
        <v>0.5</v>
      </c>
      <c r="N326" s="5">
        <v>0</v>
      </c>
      <c r="O326" s="5">
        <v>0</v>
      </c>
      <c r="P326" s="5">
        <v>0</v>
      </c>
      <c r="Q326" s="5">
        <v>0</v>
      </c>
      <c r="R326" s="47">
        <v>0</v>
      </c>
      <c r="S326" s="5">
        <v>0</v>
      </c>
      <c r="T326" s="5">
        <v>1.46466332518648</v>
      </c>
      <c r="U326" s="5">
        <v>0</v>
      </c>
      <c r="V326" s="5">
        <v>0</v>
      </c>
      <c r="W326" s="47">
        <v>0</v>
      </c>
      <c r="X326" s="5">
        <v>0</v>
      </c>
      <c r="Y326" s="5">
        <v>1.46466332518648</v>
      </c>
      <c r="Z326" s="5">
        <v>0</v>
      </c>
      <c r="AA326" s="5">
        <v>0</v>
      </c>
      <c r="AB326" s="72">
        <v>0</v>
      </c>
    </row>
    <row r="327" spans="1:28">
      <c r="A327" s="48" t="s">
        <v>1321</v>
      </c>
      <c r="B327" s="1" t="s">
        <v>1322</v>
      </c>
      <c r="C327" s="1" t="s">
        <v>1323</v>
      </c>
      <c r="D327" s="1" t="s">
        <v>93</v>
      </c>
      <c r="E327" s="1">
        <v>0</v>
      </c>
      <c r="F327" s="1" t="s">
        <v>1324</v>
      </c>
      <c r="G327" s="49">
        <v>0.3</v>
      </c>
      <c r="H327" s="5">
        <v>50.839296309872118</v>
      </c>
      <c r="I327" s="5">
        <v>16.830344825789851</v>
      </c>
      <c r="J327" s="5">
        <v>34.008951484082267</v>
      </c>
      <c r="K327" s="5">
        <v>18.111971068263323</v>
      </c>
      <c r="L327" s="5">
        <v>31.458280122776099</v>
      </c>
      <c r="M327" s="73">
        <v>0</v>
      </c>
      <c r="N327" s="5">
        <v>15.914075008195885</v>
      </c>
      <c r="O327" s="5">
        <v>0.91626981759396564</v>
      </c>
      <c r="P327" s="5">
        <v>0</v>
      </c>
      <c r="Q327" s="5">
        <v>0</v>
      </c>
      <c r="R327" s="47">
        <v>0</v>
      </c>
      <c r="S327" s="5">
        <v>27.254245842404625</v>
      </c>
      <c r="T327" s="5">
        <v>6.7547056416776421</v>
      </c>
      <c r="U327" s="5">
        <v>0</v>
      </c>
      <c r="V327" s="5">
        <v>0</v>
      </c>
      <c r="W327" s="47">
        <v>0</v>
      </c>
      <c r="X327" s="5">
        <v>43.168320850600509</v>
      </c>
      <c r="Y327" s="5">
        <v>7.6709754592716077</v>
      </c>
      <c r="Z327" s="5">
        <v>0</v>
      </c>
      <c r="AA327" s="5">
        <v>0</v>
      </c>
      <c r="AB327" s="72">
        <v>0</v>
      </c>
    </row>
    <row r="328" spans="1:28">
      <c r="A328" s="48" t="s">
        <v>1325</v>
      </c>
      <c r="B328" s="1" t="s">
        <v>1326</v>
      </c>
      <c r="C328" s="1" t="s">
        <v>1327</v>
      </c>
      <c r="D328" s="1" t="s">
        <v>53</v>
      </c>
      <c r="E328" s="1">
        <v>0</v>
      </c>
      <c r="F328" s="1" t="s">
        <v>1328</v>
      </c>
      <c r="G328" s="49">
        <v>0.4</v>
      </c>
      <c r="H328" s="5">
        <v>5.2446906667658961</v>
      </c>
      <c r="I328" s="5">
        <v>1.2381084858851916</v>
      </c>
      <c r="J328" s="5">
        <v>4.0065821808807041</v>
      </c>
      <c r="K328" s="5">
        <v>-10.872979189645003</v>
      </c>
      <c r="L328" s="5">
        <v>3.7060885173146514</v>
      </c>
      <c r="M328" s="73">
        <v>0.5</v>
      </c>
      <c r="N328" s="5">
        <v>0</v>
      </c>
      <c r="O328" s="5">
        <v>1.2381084858851916</v>
      </c>
      <c r="P328" s="5">
        <v>0</v>
      </c>
      <c r="Q328" s="5">
        <v>0</v>
      </c>
      <c r="R328" s="47">
        <v>0</v>
      </c>
      <c r="S328" s="5">
        <v>0</v>
      </c>
      <c r="T328" s="5">
        <v>4.0065821808807041</v>
      </c>
      <c r="U328" s="5">
        <v>0</v>
      </c>
      <c r="V328" s="5">
        <v>0</v>
      </c>
      <c r="W328" s="47">
        <v>0</v>
      </c>
      <c r="X328" s="5">
        <v>0</v>
      </c>
      <c r="Y328" s="5">
        <v>5.2446906667658961</v>
      </c>
      <c r="Z328" s="5">
        <v>0</v>
      </c>
      <c r="AA328" s="5">
        <v>0</v>
      </c>
      <c r="AB328" s="72">
        <v>0</v>
      </c>
    </row>
    <row r="329" spans="1:28">
      <c r="A329" s="48" t="s">
        <v>1329</v>
      </c>
      <c r="B329" s="1" t="s">
        <v>1330</v>
      </c>
      <c r="C329" s="1" t="s">
        <v>1331</v>
      </c>
      <c r="D329" s="1" t="s">
        <v>124</v>
      </c>
      <c r="E329" s="1">
        <v>0</v>
      </c>
      <c r="F329" s="1" t="s">
        <v>1332</v>
      </c>
      <c r="G329" s="49">
        <v>0.49</v>
      </c>
      <c r="H329" s="5">
        <v>43.732472760040302</v>
      </c>
      <c r="I329" s="5">
        <v>13.577378597397338</v>
      </c>
      <c r="J329" s="5">
        <v>30.155094162642964</v>
      </c>
      <c r="K329" s="5">
        <v>-15.969472265971193</v>
      </c>
      <c r="L329" s="5">
        <v>27.893462100444744</v>
      </c>
      <c r="M329" s="73">
        <v>0.34870230905869937</v>
      </c>
      <c r="N329" s="5">
        <v>12.487639073220894</v>
      </c>
      <c r="O329" s="5">
        <v>1.0897395241764449</v>
      </c>
      <c r="P329" s="5">
        <v>0</v>
      </c>
      <c r="Q329" s="5">
        <v>0</v>
      </c>
      <c r="R329" s="47">
        <v>0</v>
      </c>
      <c r="S329" s="5">
        <v>23.999609642835505</v>
      </c>
      <c r="T329" s="5">
        <v>6.1554845198074588</v>
      </c>
      <c r="U329" s="5">
        <v>0</v>
      </c>
      <c r="V329" s="5">
        <v>0</v>
      </c>
      <c r="W329" s="47">
        <v>0</v>
      </c>
      <c r="X329" s="5">
        <v>36.487248716056399</v>
      </c>
      <c r="Y329" s="5">
        <v>7.245224043983904</v>
      </c>
      <c r="Z329" s="5">
        <v>0</v>
      </c>
      <c r="AA329" s="5">
        <v>0</v>
      </c>
      <c r="AB329" s="72">
        <v>0</v>
      </c>
    </row>
    <row r="330" spans="1:28">
      <c r="A330" s="48" t="s">
        <v>1333</v>
      </c>
      <c r="B330" s="1" t="s">
        <v>1334</v>
      </c>
      <c r="C330" s="1" t="s">
        <v>1335</v>
      </c>
      <c r="D330" s="1" t="s">
        <v>103</v>
      </c>
      <c r="E330" s="1" t="s">
        <v>169</v>
      </c>
      <c r="F330" s="1" t="s">
        <v>1336</v>
      </c>
      <c r="G330" s="49">
        <v>0.99</v>
      </c>
      <c r="H330" s="5">
        <v>93.335972071086459</v>
      </c>
      <c r="I330" s="5">
        <v>0</v>
      </c>
      <c r="J330" s="5">
        <v>93.335972071086459</v>
      </c>
      <c r="K330" s="5">
        <v>43.634949901340725</v>
      </c>
      <c r="L330" s="5">
        <v>86.335774165754984</v>
      </c>
      <c r="M330" s="73">
        <v>0</v>
      </c>
      <c r="N330" s="5">
        <v>0</v>
      </c>
      <c r="O330" s="5">
        <v>0</v>
      </c>
      <c r="P330" s="5">
        <v>0</v>
      </c>
      <c r="Q330" s="5">
        <v>0</v>
      </c>
      <c r="R330" s="47">
        <v>0</v>
      </c>
      <c r="S330" s="5">
        <v>83.32395499585455</v>
      </c>
      <c r="T330" s="5">
        <v>10.012017075231913</v>
      </c>
      <c r="U330" s="5">
        <v>0</v>
      </c>
      <c r="V330" s="5">
        <v>0</v>
      </c>
      <c r="W330" s="47">
        <v>0</v>
      </c>
      <c r="X330" s="5">
        <v>83.32395499585455</v>
      </c>
      <c r="Y330" s="5">
        <v>10.012017075231913</v>
      </c>
      <c r="Z330" s="5">
        <v>0</v>
      </c>
      <c r="AA330" s="5">
        <v>0</v>
      </c>
      <c r="AB330" s="72">
        <v>0</v>
      </c>
    </row>
    <row r="331" spans="1:28">
      <c r="A331" s="48" t="s">
        <v>1337</v>
      </c>
      <c r="B331" s="1" t="s">
        <v>1338</v>
      </c>
      <c r="C331" s="1" t="s">
        <v>1339</v>
      </c>
      <c r="D331" s="1" t="s">
        <v>53</v>
      </c>
      <c r="E331" s="1">
        <v>0</v>
      </c>
      <c r="F331" s="1" t="s">
        <v>1340</v>
      </c>
      <c r="G331" s="49">
        <v>0.4</v>
      </c>
      <c r="H331" s="5">
        <v>2.9548517445092628</v>
      </c>
      <c r="I331" s="5">
        <v>0.77099628306237045</v>
      </c>
      <c r="J331" s="5">
        <v>2.1838554614468921</v>
      </c>
      <c r="K331" s="5">
        <v>-9.791708010620134</v>
      </c>
      <c r="L331" s="5">
        <v>2.0200663018383751</v>
      </c>
      <c r="M331" s="73">
        <v>0.5</v>
      </c>
      <c r="N331" s="5">
        <v>0</v>
      </c>
      <c r="O331" s="5">
        <v>0.77099628306237045</v>
      </c>
      <c r="P331" s="5">
        <v>0</v>
      </c>
      <c r="Q331" s="5">
        <v>0</v>
      </c>
      <c r="R331" s="47">
        <v>0</v>
      </c>
      <c r="S331" s="5">
        <v>0</v>
      </c>
      <c r="T331" s="5">
        <v>2.1838554614468921</v>
      </c>
      <c r="U331" s="5">
        <v>0</v>
      </c>
      <c r="V331" s="5">
        <v>0</v>
      </c>
      <c r="W331" s="47">
        <v>0</v>
      </c>
      <c r="X331" s="5">
        <v>0</v>
      </c>
      <c r="Y331" s="5">
        <v>2.9548517445092628</v>
      </c>
      <c r="Z331" s="5">
        <v>0</v>
      </c>
      <c r="AA331" s="5">
        <v>0</v>
      </c>
      <c r="AB331" s="72">
        <v>0</v>
      </c>
    </row>
    <row r="332" spans="1:28">
      <c r="A332" s="48" t="s">
        <v>1341</v>
      </c>
      <c r="B332" s="1" t="s">
        <v>1342</v>
      </c>
      <c r="C332" s="1" t="s">
        <v>1343</v>
      </c>
      <c r="D332" s="1" t="s">
        <v>53</v>
      </c>
      <c r="E332" s="1">
        <v>0</v>
      </c>
      <c r="F332" s="1" t="s">
        <v>1344</v>
      </c>
      <c r="G332" s="49">
        <v>0.4</v>
      </c>
      <c r="H332" s="5">
        <v>1.362662972789964</v>
      </c>
      <c r="I332" s="5">
        <v>0</v>
      </c>
      <c r="J332" s="5">
        <v>1.362662972789964</v>
      </c>
      <c r="K332" s="5">
        <v>-7.1968234959596451</v>
      </c>
      <c r="L332" s="5">
        <v>1.2604632498307167</v>
      </c>
      <c r="M332" s="73">
        <v>0.5</v>
      </c>
      <c r="N332" s="5">
        <v>0</v>
      </c>
      <c r="O332" s="5">
        <v>0</v>
      </c>
      <c r="P332" s="5">
        <v>0</v>
      </c>
      <c r="Q332" s="5">
        <v>0</v>
      </c>
      <c r="R332" s="47">
        <v>0</v>
      </c>
      <c r="S332" s="5">
        <v>0</v>
      </c>
      <c r="T332" s="5">
        <v>1.362662972789964</v>
      </c>
      <c r="U332" s="5">
        <v>0</v>
      </c>
      <c r="V332" s="5">
        <v>0</v>
      </c>
      <c r="W332" s="47">
        <v>0</v>
      </c>
      <c r="X332" s="5">
        <v>0</v>
      </c>
      <c r="Y332" s="5">
        <v>1.362662972789964</v>
      </c>
      <c r="Z332" s="5">
        <v>0</v>
      </c>
      <c r="AA332" s="5">
        <v>0</v>
      </c>
      <c r="AB332" s="72">
        <v>0</v>
      </c>
    </row>
    <row r="333" spans="1:28">
      <c r="A333" s="48" t="s">
        <v>1709</v>
      </c>
      <c r="B333" s="1" t="s">
        <v>1710</v>
      </c>
      <c r="C333" s="1" t="s">
        <v>1177</v>
      </c>
      <c r="D333" s="1" t="s">
        <v>53</v>
      </c>
      <c r="E333" s="1">
        <v>0</v>
      </c>
      <c r="F333" s="1" t="s">
        <v>1711</v>
      </c>
      <c r="G333" s="49">
        <v>0.4</v>
      </c>
      <c r="H333" s="5">
        <v>3.1738355486387255</v>
      </c>
      <c r="I333" s="5">
        <v>0.64480126942490512</v>
      </c>
      <c r="J333" s="5">
        <v>2.5290342792138203</v>
      </c>
      <c r="K333" s="5">
        <v>-12.262201245434419</v>
      </c>
      <c r="L333" s="5">
        <v>2.339356708272784</v>
      </c>
      <c r="M333" s="73">
        <v>0.5</v>
      </c>
      <c r="N333" s="5">
        <v>0</v>
      </c>
      <c r="O333" s="5">
        <v>0.64480126942490512</v>
      </c>
      <c r="P333" s="5">
        <v>0</v>
      </c>
      <c r="Q333" s="5">
        <v>0</v>
      </c>
      <c r="R333" s="47">
        <v>0</v>
      </c>
      <c r="S333" s="5">
        <v>0</v>
      </c>
      <c r="T333" s="5">
        <v>2.5290342792138203</v>
      </c>
      <c r="U333" s="5">
        <v>0</v>
      </c>
      <c r="V333" s="5">
        <v>0</v>
      </c>
      <c r="W333" s="47">
        <v>0</v>
      </c>
      <c r="X333" s="5">
        <v>0</v>
      </c>
      <c r="Y333" s="5">
        <v>3.1738355486387255</v>
      </c>
      <c r="Z333" s="5">
        <v>0</v>
      </c>
      <c r="AA333" s="5">
        <v>0</v>
      </c>
      <c r="AB333" s="72">
        <v>0</v>
      </c>
    </row>
    <row r="334" spans="1:28">
      <c r="A334" s="48" t="s">
        <v>1345</v>
      </c>
      <c r="B334" s="1" t="s">
        <v>1346</v>
      </c>
      <c r="C334" s="1" t="s">
        <v>1347</v>
      </c>
      <c r="D334" s="1" t="s">
        <v>53</v>
      </c>
      <c r="E334" s="1">
        <v>0</v>
      </c>
      <c r="F334" s="1" t="s">
        <v>1348</v>
      </c>
      <c r="G334" s="49">
        <v>0.4</v>
      </c>
      <c r="H334" s="5">
        <v>4.0163943405187119</v>
      </c>
      <c r="I334" s="5">
        <v>0.84703880623186933</v>
      </c>
      <c r="J334" s="5">
        <v>3.1693555342868422</v>
      </c>
      <c r="K334" s="5">
        <v>-8.4960966153395727</v>
      </c>
      <c r="L334" s="5">
        <v>2.9316538692153293</v>
      </c>
      <c r="M334" s="73">
        <v>0.5</v>
      </c>
      <c r="N334" s="5">
        <v>0</v>
      </c>
      <c r="O334" s="5">
        <v>0.84703880623186933</v>
      </c>
      <c r="P334" s="5">
        <v>0</v>
      </c>
      <c r="Q334" s="5">
        <v>0</v>
      </c>
      <c r="R334" s="47">
        <v>0</v>
      </c>
      <c r="S334" s="5">
        <v>0</v>
      </c>
      <c r="T334" s="5">
        <v>3.1693555342868422</v>
      </c>
      <c r="U334" s="5">
        <v>0</v>
      </c>
      <c r="V334" s="5">
        <v>0</v>
      </c>
      <c r="W334" s="47">
        <v>0</v>
      </c>
      <c r="X334" s="5">
        <v>0</v>
      </c>
      <c r="Y334" s="5">
        <v>4.0163943405187119</v>
      </c>
      <c r="Z334" s="5">
        <v>0</v>
      </c>
      <c r="AA334" s="5">
        <v>0</v>
      </c>
      <c r="AB334" s="72">
        <v>0</v>
      </c>
    </row>
    <row r="335" spans="1:28">
      <c r="A335" s="48" t="s">
        <v>1349</v>
      </c>
      <c r="B335" s="1" t="s">
        <v>1350</v>
      </c>
      <c r="C335" s="1" t="s">
        <v>1351</v>
      </c>
      <c r="D335" s="1" t="s">
        <v>124</v>
      </c>
      <c r="E335" s="1">
        <v>0</v>
      </c>
      <c r="F335" s="1" t="s">
        <v>1352</v>
      </c>
      <c r="G335" s="49">
        <v>0.49</v>
      </c>
      <c r="H335" s="5">
        <v>54.634977646530707</v>
      </c>
      <c r="I335" s="5">
        <v>18.456519446538586</v>
      </c>
      <c r="J335" s="5">
        <v>36.178458199992122</v>
      </c>
      <c r="K335" s="5">
        <v>4.3644533159872809</v>
      </c>
      <c r="L335" s="5">
        <v>33.465073834992715</v>
      </c>
      <c r="M335" s="73">
        <v>0</v>
      </c>
      <c r="N335" s="5">
        <v>17.017104269084395</v>
      </c>
      <c r="O335" s="5">
        <v>1.4394151774541921</v>
      </c>
      <c r="P335" s="5">
        <v>0</v>
      </c>
      <c r="Q335" s="5">
        <v>0</v>
      </c>
      <c r="R335" s="47">
        <v>0</v>
      </c>
      <c r="S335" s="5">
        <v>31.485052446352295</v>
      </c>
      <c r="T335" s="5">
        <v>4.6934057536398246</v>
      </c>
      <c r="U335" s="5">
        <v>0</v>
      </c>
      <c r="V335" s="5">
        <v>0</v>
      </c>
      <c r="W335" s="47">
        <v>0</v>
      </c>
      <c r="X335" s="5">
        <v>48.502156715436691</v>
      </c>
      <c r="Y335" s="5">
        <v>6.1328209310940167</v>
      </c>
      <c r="Z335" s="5">
        <v>0</v>
      </c>
      <c r="AA335" s="5">
        <v>0</v>
      </c>
      <c r="AB335" s="72">
        <v>0</v>
      </c>
    </row>
    <row r="336" spans="1:28">
      <c r="A336" s="48" t="s">
        <v>1353</v>
      </c>
      <c r="B336" s="1" t="s">
        <v>1354</v>
      </c>
      <c r="C336" s="1" t="s">
        <v>1355</v>
      </c>
      <c r="D336" s="1" t="s">
        <v>53</v>
      </c>
      <c r="E336" s="1">
        <v>0</v>
      </c>
      <c r="F336" s="1" t="s">
        <v>1356</v>
      </c>
      <c r="G336" s="49">
        <v>0.4</v>
      </c>
      <c r="H336" s="5">
        <v>6.3747802673219054</v>
      </c>
      <c r="I336" s="5">
        <v>1.650413376166598</v>
      </c>
      <c r="J336" s="5">
        <v>4.7243668911553076</v>
      </c>
      <c r="K336" s="5">
        <v>-5.1544771306553354</v>
      </c>
      <c r="L336" s="5">
        <v>4.3700393743186599</v>
      </c>
      <c r="M336" s="73">
        <v>0.5</v>
      </c>
      <c r="N336" s="5">
        <v>0</v>
      </c>
      <c r="O336" s="5">
        <v>1.650413376166598</v>
      </c>
      <c r="P336" s="5">
        <v>0</v>
      </c>
      <c r="Q336" s="5">
        <v>0</v>
      </c>
      <c r="R336" s="47">
        <v>0</v>
      </c>
      <c r="S336" s="5">
        <v>0</v>
      </c>
      <c r="T336" s="5">
        <v>4.7243668911553076</v>
      </c>
      <c r="U336" s="5">
        <v>0</v>
      </c>
      <c r="V336" s="5">
        <v>0</v>
      </c>
      <c r="W336" s="47">
        <v>0</v>
      </c>
      <c r="X336" s="5">
        <v>0</v>
      </c>
      <c r="Y336" s="5">
        <v>6.3747802673219054</v>
      </c>
      <c r="Z336" s="5">
        <v>0</v>
      </c>
      <c r="AA336" s="5">
        <v>0</v>
      </c>
      <c r="AB336" s="72">
        <v>0</v>
      </c>
    </row>
    <row r="337" spans="1:28">
      <c r="A337" s="48" t="s">
        <v>1357</v>
      </c>
      <c r="B337" s="1" t="s">
        <v>1358</v>
      </c>
      <c r="C337" s="1" t="s">
        <v>1359</v>
      </c>
      <c r="D337" s="1" t="s">
        <v>53</v>
      </c>
      <c r="E337" s="1">
        <v>0</v>
      </c>
      <c r="F337" s="1" t="s">
        <v>1360</v>
      </c>
      <c r="G337" s="49">
        <v>0.4</v>
      </c>
      <c r="H337" s="5">
        <v>2.6412942018522463</v>
      </c>
      <c r="I337" s="5">
        <v>0.41749258451634275</v>
      </c>
      <c r="J337" s="5">
        <v>2.2238016173359036</v>
      </c>
      <c r="K337" s="5">
        <v>-16.069560498570642</v>
      </c>
      <c r="L337" s="5">
        <v>2.0570164960357111</v>
      </c>
      <c r="M337" s="73">
        <v>0.5</v>
      </c>
      <c r="N337" s="5">
        <v>0</v>
      </c>
      <c r="O337" s="5">
        <v>0.41749258451634275</v>
      </c>
      <c r="P337" s="5">
        <v>0</v>
      </c>
      <c r="Q337" s="5">
        <v>0</v>
      </c>
      <c r="R337" s="47">
        <v>0</v>
      </c>
      <c r="S337" s="5">
        <v>0</v>
      </c>
      <c r="T337" s="5">
        <v>2.2238016173359036</v>
      </c>
      <c r="U337" s="5">
        <v>0</v>
      </c>
      <c r="V337" s="5">
        <v>0</v>
      </c>
      <c r="W337" s="47">
        <v>0</v>
      </c>
      <c r="X337" s="5">
        <v>0</v>
      </c>
      <c r="Y337" s="5">
        <v>2.6412942018522463</v>
      </c>
      <c r="Z337" s="5">
        <v>0</v>
      </c>
      <c r="AA337" s="5">
        <v>0</v>
      </c>
      <c r="AB337" s="72">
        <v>0</v>
      </c>
    </row>
    <row r="338" spans="1:28">
      <c r="A338" s="48" t="s">
        <v>1361</v>
      </c>
      <c r="B338" s="1" t="s">
        <v>1362</v>
      </c>
      <c r="C338" s="1" t="s">
        <v>1363</v>
      </c>
      <c r="D338" s="1" t="s">
        <v>53</v>
      </c>
      <c r="E338" s="1">
        <v>0</v>
      </c>
      <c r="F338" s="1" t="s">
        <v>1364</v>
      </c>
      <c r="G338" s="49">
        <v>0.4</v>
      </c>
      <c r="H338" s="5">
        <v>2.2393908628651684</v>
      </c>
      <c r="I338" s="5">
        <v>0.51525257210227238</v>
      </c>
      <c r="J338" s="5">
        <v>1.7241382907628962</v>
      </c>
      <c r="K338" s="5">
        <v>-12.323406757286634</v>
      </c>
      <c r="L338" s="5">
        <v>1.5948279189556791</v>
      </c>
      <c r="M338" s="73">
        <v>0.5</v>
      </c>
      <c r="N338" s="5">
        <v>0</v>
      </c>
      <c r="O338" s="5">
        <v>0.51525257210227238</v>
      </c>
      <c r="P338" s="5">
        <v>0</v>
      </c>
      <c r="Q338" s="5">
        <v>0</v>
      </c>
      <c r="R338" s="47">
        <v>0</v>
      </c>
      <c r="S338" s="5">
        <v>0</v>
      </c>
      <c r="T338" s="5">
        <v>1.7241382907628962</v>
      </c>
      <c r="U338" s="5">
        <v>0</v>
      </c>
      <c r="V338" s="5">
        <v>0</v>
      </c>
      <c r="W338" s="47">
        <v>0</v>
      </c>
      <c r="X338" s="5">
        <v>0</v>
      </c>
      <c r="Y338" s="5">
        <v>2.2393908628651684</v>
      </c>
      <c r="Z338" s="5">
        <v>0</v>
      </c>
      <c r="AA338" s="5">
        <v>0</v>
      </c>
      <c r="AB338" s="72">
        <v>0</v>
      </c>
    </row>
    <row r="339" spans="1:28">
      <c r="A339" s="48" t="s">
        <v>1365</v>
      </c>
      <c r="B339" s="1" t="s">
        <v>1366</v>
      </c>
      <c r="C339" s="1" t="s">
        <v>1367</v>
      </c>
      <c r="D339" s="1" t="s">
        <v>53</v>
      </c>
      <c r="E339" s="1">
        <v>0</v>
      </c>
      <c r="F339" s="1" t="s">
        <v>1368</v>
      </c>
      <c r="G339" s="49">
        <v>0.4</v>
      </c>
      <c r="H339" s="5">
        <v>6.1654080165677358</v>
      </c>
      <c r="I339" s="5">
        <v>1.4457755069100522</v>
      </c>
      <c r="J339" s="5">
        <v>4.7196325096576839</v>
      </c>
      <c r="K339" s="5">
        <v>-7.9810288963478744</v>
      </c>
      <c r="L339" s="5">
        <v>4.365660071433358</v>
      </c>
      <c r="M339" s="73">
        <v>0.5</v>
      </c>
      <c r="N339" s="5">
        <v>0</v>
      </c>
      <c r="O339" s="5">
        <v>1.4457755069100522</v>
      </c>
      <c r="P339" s="5">
        <v>0</v>
      </c>
      <c r="Q339" s="5">
        <v>0</v>
      </c>
      <c r="R339" s="47">
        <v>0</v>
      </c>
      <c r="S339" s="5">
        <v>0</v>
      </c>
      <c r="T339" s="5">
        <v>4.7196325096576839</v>
      </c>
      <c r="U339" s="5">
        <v>0</v>
      </c>
      <c r="V339" s="5">
        <v>0</v>
      </c>
      <c r="W339" s="47">
        <v>0</v>
      </c>
      <c r="X339" s="5">
        <v>0</v>
      </c>
      <c r="Y339" s="5">
        <v>6.1654080165677358</v>
      </c>
      <c r="Z339" s="5">
        <v>0</v>
      </c>
      <c r="AA339" s="5">
        <v>0</v>
      </c>
      <c r="AB339" s="72">
        <v>0</v>
      </c>
    </row>
    <row r="340" spans="1:28">
      <c r="A340" s="48" t="s">
        <v>1369</v>
      </c>
      <c r="B340" s="1" t="s">
        <v>1370</v>
      </c>
      <c r="C340" s="1" t="s">
        <v>1371</v>
      </c>
      <c r="D340" s="1" t="s">
        <v>53</v>
      </c>
      <c r="E340" s="1">
        <v>0</v>
      </c>
      <c r="F340" s="1" t="s">
        <v>1372</v>
      </c>
      <c r="G340" s="49">
        <v>0.4</v>
      </c>
      <c r="H340" s="5">
        <v>2.198937005715722</v>
      </c>
      <c r="I340" s="5">
        <v>0.33605824211998003</v>
      </c>
      <c r="J340" s="5">
        <v>1.8628787635957418</v>
      </c>
      <c r="K340" s="5">
        <v>-8.05249766624482</v>
      </c>
      <c r="L340" s="5">
        <v>1.7231628563260613</v>
      </c>
      <c r="M340" s="73">
        <v>0.5</v>
      </c>
      <c r="N340" s="5">
        <v>0</v>
      </c>
      <c r="O340" s="5">
        <v>0.33605824211998003</v>
      </c>
      <c r="P340" s="5">
        <v>0</v>
      </c>
      <c r="Q340" s="5">
        <v>0</v>
      </c>
      <c r="R340" s="47">
        <v>0</v>
      </c>
      <c r="S340" s="5">
        <v>0</v>
      </c>
      <c r="T340" s="5">
        <v>1.8628787635957418</v>
      </c>
      <c r="U340" s="5">
        <v>0</v>
      </c>
      <c r="V340" s="5">
        <v>0</v>
      </c>
      <c r="W340" s="47">
        <v>0</v>
      </c>
      <c r="X340" s="5">
        <v>0</v>
      </c>
      <c r="Y340" s="5">
        <v>2.198937005715722</v>
      </c>
      <c r="Z340" s="5">
        <v>0</v>
      </c>
      <c r="AA340" s="5">
        <v>0</v>
      </c>
      <c r="AB340" s="72">
        <v>0</v>
      </c>
    </row>
    <row r="341" spans="1:28">
      <c r="A341" s="48" t="s">
        <v>1373</v>
      </c>
      <c r="B341" s="1" t="s">
        <v>1374</v>
      </c>
      <c r="C341" s="1" t="s">
        <v>1375</v>
      </c>
      <c r="D341" s="1" t="s">
        <v>124</v>
      </c>
      <c r="E341" s="1">
        <v>0</v>
      </c>
      <c r="F341" s="1" t="s">
        <v>1376</v>
      </c>
      <c r="G341" s="49">
        <v>0.49</v>
      </c>
      <c r="H341" s="5">
        <v>45.670660959108098</v>
      </c>
      <c r="I341" s="5">
        <v>14.659645831583052</v>
      </c>
      <c r="J341" s="5">
        <v>31.011015127525045</v>
      </c>
      <c r="K341" s="5">
        <v>-18.959377556452772</v>
      </c>
      <c r="L341" s="5">
        <v>28.685188992960668</v>
      </c>
      <c r="M341" s="73">
        <v>0.40447706958375951</v>
      </c>
      <c r="N341" s="5">
        <v>13.253273422440275</v>
      </c>
      <c r="O341" s="5">
        <v>1.4063724091427774</v>
      </c>
      <c r="P341" s="5">
        <v>0</v>
      </c>
      <c r="Q341" s="5">
        <v>0</v>
      </c>
      <c r="R341" s="47">
        <v>0</v>
      </c>
      <c r="S341" s="5">
        <v>25.780594207326402</v>
      </c>
      <c r="T341" s="5">
        <v>5.2304209201986449</v>
      </c>
      <c r="U341" s="5">
        <v>0</v>
      </c>
      <c r="V341" s="5">
        <v>0</v>
      </c>
      <c r="W341" s="47">
        <v>0</v>
      </c>
      <c r="X341" s="5">
        <v>39.033867629766675</v>
      </c>
      <c r="Y341" s="5">
        <v>6.6367933293414225</v>
      </c>
      <c r="Z341" s="5">
        <v>0</v>
      </c>
      <c r="AA341" s="5">
        <v>0</v>
      </c>
      <c r="AB341" s="72">
        <v>0</v>
      </c>
    </row>
    <row r="342" spans="1:28">
      <c r="A342" s="48" t="s">
        <v>1377</v>
      </c>
      <c r="B342" s="1" t="s">
        <v>1378</v>
      </c>
      <c r="C342" s="1" t="s">
        <v>1379</v>
      </c>
      <c r="D342" s="1" t="s">
        <v>53</v>
      </c>
      <c r="E342" s="1">
        <v>0</v>
      </c>
      <c r="F342" s="1" t="s">
        <v>1380</v>
      </c>
      <c r="G342" s="49">
        <v>0.4</v>
      </c>
      <c r="H342" s="5">
        <v>2.1495315891194595</v>
      </c>
      <c r="I342" s="5">
        <v>0</v>
      </c>
      <c r="J342" s="5">
        <v>2.1495315891194595</v>
      </c>
      <c r="K342" s="5">
        <v>-19.970635324540492</v>
      </c>
      <c r="L342" s="5">
        <v>1.9883167199355001</v>
      </c>
      <c r="M342" s="73">
        <v>0.5</v>
      </c>
      <c r="N342" s="5">
        <v>0</v>
      </c>
      <c r="O342" s="5">
        <v>0</v>
      </c>
      <c r="P342" s="5">
        <v>0</v>
      </c>
      <c r="Q342" s="5">
        <v>0</v>
      </c>
      <c r="R342" s="47">
        <v>0</v>
      </c>
      <c r="S342" s="5">
        <v>0</v>
      </c>
      <c r="T342" s="5">
        <v>2.1495315891194595</v>
      </c>
      <c r="U342" s="5">
        <v>0</v>
      </c>
      <c r="V342" s="5">
        <v>0</v>
      </c>
      <c r="W342" s="47">
        <v>0</v>
      </c>
      <c r="X342" s="5">
        <v>0</v>
      </c>
      <c r="Y342" s="5">
        <v>2.1495315891194595</v>
      </c>
      <c r="Z342" s="5">
        <v>0</v>
      </c>
      <c r="AA342" s="5">
        <v>0</v>
      </c>
      <c r="AB342" s="72">
        <v>0</v>
      </c>
    </row>
    <row r="343" spans="1:28">
      <c r="A343" s="48" t="s">
        <v>1381</v>
      </c>
      <c r="B343" s="1" t="s">
        <v>1382</v>
      </c>
      <c r="C343" s="1" t="s">
        <v>1383</v>
      </c>
      <c r="D343" s="1" t="s">
        <v>124</v>
      </c>
      <c r="E343" s="1">
        <v>0</v>
      </c>
      <c r="F343" s="1" t="s">
        <v>1384</v>
      </c>
      <c r="G343" s="49">
        <v>0.49</v>
      </c>
      <c r="H343" s="5">
        <v>44.576464443840536</v>
      </c>
      <c r="I343" s="5">
        <v>14.187913319879755</v>
      </c>
      <c r="J343" s="5">
        <v>30.388551123960784</v>
      </c>
      <c r="K343" s="5">
        <v>13.997304727697058</v>
      </c>
      <c r="L343" s="5">
        <v>28.109409789663726</v>
      </c>
      <c r="M343" s="73">
        <v>0</v>
      </c>
      <c r="N343" s="5">
        <v>12.97421888728296</v>
      </c>
      <c r="O343" s="5">
        <v>1.2136944325967953</v>
      </c>
      <c r="P343" s="5">
        <v>0</v>
      </c>
      <c r="Q343" s="5">
        <v>0</v>
      </c>
      <c r="R343" s="47">
        <v>0</v>
      </c>
      <c r="S343" s="5">
        <v>26.487888375966527</v>
      </c>
      <c r="T343" s="5">
        <v>3.9006627479942577</v>
      </c>
      <c r="U343" s="5">
        <v>0</v>
      </c>
      <c r="V343" s="5">
        <v>0</v>
      </c>
      <c r="W343" s="47">
        <v>0</v>
      </c>
      <c r="X343" s="5">
        <v>39.462107263249486</v>
      </c>
      <c r="Y343" s="5">
        <v>5.1143571805910533</v>
      </c>
      <c r="Z343" s="5">
        <v>0</v>
      </c>
      <c r="AA343" s="5">
        <v>0</v>
      </c>
      <c r="AB343" s="72">
        <v>0</v>
      </c>
    </row>
    <row r="344" spans="1:28">
      <c r="A344" s="48" t="s">
        <v>1385</v>
      </c>
      <c r="B344" s="1" t="s">
        <v>1386</v>
      </c>
      <c r="C344" s="1" t="s">
        <v>1387</v>
      </c>
      <c r="D344" s="1" t="s">
        <v>53</v>
      </c>
      <c r="E344" s="1">
        <v>0</v>
      </c>
      <c r="F344" s="1" t="s">
        <v>1388</v>
      </c>
      <c r="G344" s="49">
        <v>0.4</v>
      </c>
      <c r="H344" s="5">
        <v>2.9391681154114373</v>
      </c>
      <c r="I344" s="5">
        <v>0.71606046256884515</v>
      </c>
      <c r="J344" s="5">
        <v>2.2231076528425922</v>
      </c>
      <c r="K344" s="5">
        <v>-2.2380664513629953</v>
      </c>
      <c r="L344" s="5">
        <v>2.0563745788793977</v>
      </c>
      <c r="M344" s="73">
        <v>0.5</v>
      </c>
      <c r="N344" s="5">
        <v>0</v>
      </c>
      <c r="O344" s="5">
        <v>0.71606046256884515</v>
      </c>
      <c r="P344" s="5">
        <v>0</v>
      </c>
      <c r="Q344" s="5">
        <v>0</v>
      </c>
      <c r="R344" s="47">
        <v>0</v>
      </c>
      <c r="S344" s="5">
        <v>0</v>
      </c>
      <c r="T344" s="5">
        <v>2.2231076528425922</v>
      </c>
      <c r="U344" s="5">
        <v>0</v>
      </c>
      <c r="V344" s="5">
        <v>0</v>
      </c>
      <c r="W344" s="47">
        <v>0</v>
      </c>
      <c r="X344" s="5">
        <v>0</v>
      </c>
      <c r="Y344" s="5">
        <v>2.9391681154114373</v>
      </c>
      <c r="Z344" s="5">
        <v>0</v>
      </c>
      <c r="AA344" s="5">
        <v>0</v>
      </c>
      <c r="AB344" s="72">
        <v>0</v>
      </c>
    </row>
    <row r="345" spans="1:28">
      <c r="A345" s="48" t="s">
        <v>1389</v>
      </c>
      <c r="B345" s="1" t="s">
        <v>1390</v>
      </c>
      <c r="C345" s="1" t="s">
        <v>1391</v>
      </c>
      <c r="D345" s="1" t="s">
        <v>270</v>
      </c>
      <c r="E345" s="1">
        <v>0</v>
      </c>
      <c r="F345" s="1" t="s">
        <v>1392</v>
      </c>
      <c r="G345" s="49">
        <v>0.3</v>
      </c>
      <c r="H345" s="5">
        <v>158.10480405650679</v>
      </c>
      <c r="I345" s="5">
        <v>53.958157426484526</v>
      </c>
      <c r="J345" s="5">
        <v>104.14664663002226</v>
      </c>
      <c r="K345" s="5">
        <v>-5.7052380840909773</v>
      </c>
      <c r="L345" s="5">
        <v>96.335648132770601</v>
      </c>
      <c r="M345" s="73">
        <v>5.1264022283958988E-2</v>
      </c>
      <c r="N345" s="5">
        <v>41.288778558687625</v>
      </c>
      <c r="O345" s="5">
        <v>12.669378867796894</v>
      </c>
      <c r="P345" s="5">
        <v>0</v>
      </c>
      <c r="Q345" s="5">
        <v>0</v>
      </c>
      <c r="R345" s="47">
        <v>0</v>
      </c>
      <c r="S345" s="5">
        <v>73.354085641361365</v>
      </c>
      <c r="T345" s="5">
        <v>30.792560988660895</v>
      </c>
      <c r="U345" s="5">
        <v>0</v>
      </c>
      <c r="V345" s="5">
        <v>0</v>
      </c>
      <c r="W345" s="47">
        <v>0</v>
      </c>
      <c r="X345" s="5">
        <v>114.64286420004899</v>
      </c>
      <c r="Y345" s="5">
        <v>43.461939856457789</v>
      </c>
      <c r="Z345" s="5">
        <v>0</v>
      </c>
      <c r="AA345" s="5">
        <v>0</v>
      </c>
      <c r="AB345" s="72">
        <v>0</v>
      </c>
    </row>
    <row r="346" spans="1:28">
      <c r="A346" s="48" t="s">
        <v>1393</v>
      </c>
      <c r="B346" s="1" t="s">
        <v>1394</v>
      </c>
      <c r="C346" s="1" t="s">
        <v>1395</v>
      </c>
      <c r="D346" s="1" t="s">
        <v>103</v>
      </c>
      <c r="E346" s="1" t="s">
        <v>169</v>
      </c>
      <c r="F346" s="1" t="s">
        <v>1396</v>
      </c>
      <c r="G346" s="49">
        <v>0.99</v>
      </c>
      <c r="H346" s="5">
        <v>62.004124740397366</v>
      </c>
      <c r="I346" s="5">
        <v>0</v>
      </c>
      <c r="J346" s="5">
        <v>62.004124740397366</v>
      </c>
      <c r="K346" s="5">
        <v>-77.399400653325415</v>
      </c>
      <c r="L346" s="5">
        <v>57.353815384867566</v>
      </c>
      <c r="M346" s="73">
        <v>0</v>
      </c>
      <c r="N346" s="5">
        <v>0</v>
      </c>
      <c r="O346" s="5">
        <v>0</v>
      </c>
      <c r="P346" s="5">
        <v>0</v>
      </c>
      <c r="Q346" s="5">
        <v>0</v>
      </c>
      <c r="R346" s="47">
        <v>0</v>
      </c>
      <c r="S346" s="5">
        <v>54.86092360750731</v>
      </c>
      <c r="T346" s="5">
        <v>7.1432011328900495</v>
      </c>
      <c r="U346" s="5">
        <v>0</v>
      </c>
      <c r="V346" s="5">
        <v>0</v>
      </c>
      <c r="W346" s="47">
        <v>0</v>
      </c>
      <c r="X346" s="5">
        <v>54.86092360750731</v>
      </c>
      <c r="Y346" s="5">
        <v>7.1432011328900495</v>
      </c>
      <c r="Z346" s="5">
        <v>0</v>
      </c>
      <c r="AA346" s="5">
        <v>0</v>
      </c>
      <c r="AB346" s="72">
        <v>0</v>
      </c>
    </row>
    <row r="347" spans="1:28">
      <c r="A347" s="48" t="s">
        <v>1397</v>
      </c>
      <c r="B347" s="1" t="s">
        <v>1398</v>
      </c>
      <c r="C347" s="1" t="s">
        <v>1399</v>
      </c>
      <c r="D347" s="1" t="s">
        <v>53</v>
      </c>
      <c r="E347" s="1">
        <v>0</v>
      </c>
      <c r="F347" s="1" t="s">
        <v>1400</v>
      </c>
      <c r="G347" s="49">
        <v>0.4</v>
      </c>
      <c r="H347" s="5">
        <v>2.4192497057621307</v>
      </c>
      <c r="I347" s="5">
        <v>0.20160925472716801</v>
      </c>
      <c r="J347" s="5">
        <v>2.2176404510349625</v>
      </c>
      <c r="K347" s="5">
        <v>-17.348655595339483</v>
      </c>
      <c r="L347" s="5">
        <v>2.0513174172073403</v>
      </c>
      <c r="M347" s="73">
        <v>0.5</v>
      </c>
      <c r="N347" s="5">
        <v>0</v>
      </c>
      <c r="O347" s="5">
        <v>0.20160925472716801</v>
      </c>
      <c r="P347" s="5">
        <v>0</v>
      </c>
      <c r="Q347" s="5">
        <v>0</v>
      </c>
      <c r="R347" s="47">
        <v>0</v>
      </c>
      <c r="S347" s="5">
        <v>0</v>
      </c>
      <c r="T347" s="5">
        <v>2.2176404510349625</v>
      </c>
      <c r="U347" s="5">
        <v>0</v>
      </c>
      <c r="V347" s="5">
        <v>0</v>
      </c>
      <c r="W347" s="47">
        <v>0</v>
      </c>
      <c r="X347" s="5">
        <v>0</v>
      </c>
      <c r="Y347" s="5">
        <v>2.4192497057621307</v>
      </c>
      <c r="Z347" s="5">
        <v>0</v>
      </c>
      <c r="AA347" s="5">
        <v>0</v>
      </c>
      <c r="AB347" s="72">
        <v>0</v>
      </c>
    </row>
    <row r="348" spans="1:28">
      <c r="A348" s="48" t="s">
        <v>1401</v>
      </c>
      <c r="B348" s="1" t="s">
        <v>1402</v>
      </c>
      <c r="C348" s="1" t="s">
        <v>1403</v>
      </c>
      <c r="D348" s="1" t="s">
        <v>866</v>
      </c>
      <c r="E348" s="1">
        <v>0</v>
      </c>
      <c r="F348" s="1" t="s">
        <v>1404</v>
      </c>
      <c r="G348" s="49">
        <v>0.01</v>
      </c>
      <c r="H348" s="5">
        <v>25.414989792827278</v>
      </c>
      <c r="I348" s="5">
        <v>10.897790558426022</v>
      </c>
      <c r="J348" s="5">
        <v>14.517199234401257</v>
      </c>
      <c r="K348" s="5">
        <v>10.687827027082774</v>
      </c>
      <c r="L348" s="5">
        <v>13.428409291821163</v>
      </c>
      <c r="M348" s="73">
        <v>0</v>
      </c>
      <c r="N348" s="5">
        <v>0</v>
      </c>
      <c r="O348" s="5">
        <v>0</v>
      </c>
      <c r="P348" s="5">
        <v>10.897790558426022</v>
      </c>
      <c r="Q348" s="5">
        <v>0</v>
      </c>
      <c r="R348" s="47">
        <v>0</v>
      </c>
      <c r="S348" s="5">
        <v>0</v>
      </c>
      <c r="T348" s="5">
        <v>0</v>
      </c>
      <c r="U348" s="5">
        <v>14.517199234401257</v>
      </c>
      <c r="V348" s="5">
        <v>0</v>
      </c>
      <c r="W348" s="47">
        <v>0</v>
      </c>
      <c r="X348" s="5">
        <v>0</v>
      </c>
      <c r="Y348" s="5">
        <v>0</v>
      </c>
      <c r="Z348" s="5">
        <v>25.414989792827278</v>
      </c>
      <c r="AA348" s="5">
        <v>0</v>
      </c>
      <c r="AB348" s="72">
        <v>0</v>
      </c>
    </row>
    <row r="349" spans="1:28">
      <c r="A349" s="48" t="s">
        <v>1405</v>
      </c>
      <c r="B349" s="1" t="s">
        <v>1406</v>
      </c>
      <c r="C349" s="1" t="s">
        <v>1407</v>
      </c>
      <c r="D349" s="1" t="s">
        <v>53</v>
      </c>
      <c r="E349" s="1">
        <v>0</v>
      </c>
      <c r="F349" s="1" t="s">
        <v>1408</v>
      </c>
      <c r="G349" s="49">
        <v>0.4</v>
      </c>
      <c r="H349" s="5">
        <v>1.7011562259773592</v>
      </c>
      <c r="I349" s="5">
        <v>0.25153282672835325</v>
      </c>
      <c r="J349" s="5">
        <v>1.449623399249006</v>
      </c>
      <c r="K349" s="5">
        <v>-14.317151813863898</v>
      </c>
      <c r="L349" s="5">
        <v>1.3409016443053305</v>
      </c>
      <c r="M349" s="73">
        <v>0.5</v>
      </c>
      <c r="N349" s="5">
        <v>0</v>
      </c>
      <c r="O349" s="5">
        <v>0.25153282672835325</v>
      </c>
      <c r="P349" s="5">
        <v>0</v>
      </c>
      <c r="Q349" s="5">
        <v>0</v>
      </c>
      <c r="R349" s="47">
        <v>0</v>
      </c>
      <c r="S349" s="5">
        <v>0</v>
      </c>
      <c r="T349" s="5">
        <v>1.449623399249006</v>
      </c>
      <c r="U349" s="5">
        <v>0</v>
      </c>
      <c r="V349" s="5">
        <v>0</v>
      </c>
      <c r="W349" s="47">
        <v>0</v>
      </c>
      <c r="X349" s="5">
        <v>0</v>
      </c>
      <c r="Y349" s="5">
        <v>1.7011562259773592</v>
      </c>
      <c r="Z349" s="5">
        <v>0</v>
      </c>
      <c r="AA349" s="5">
        <v>0</v>
      </c>
      <c r="AB349" s="72">
        <v>0</v>
      </c>
    </row>
    <row r="350" spans="1:28">
      <c r="A350" s="48" t="s">
        <v>1409</v>
      </c>
      <c r="B350" s="1" t="s">
        <v>1410</v>
      </c>
      <c r="C350" s="1" t="s">
        <v>1411</v>
      </c>
      <c r="D350" s="1" t="s">
        <v>53</v>
      </c>
      <c r="E350" s="1">
        <v>0</v>
      </c>
      <c r="F350" s="1" t="s">
        <v>1412</v>
      </c>
      <c r="G350" s="49">
        <v>0.4</v>
      </c>
      <c r="H350" s="5">
        <v>2.7260271487648216</v>
      </c>
      <c r="I350" s="5">
        <v>0.51271701796353231</v>
      </c>
      <c r="J350" s="5">
        <v>2.2133101308012892</v>
      </c>
      <c r="K350" s="5">
        <v>-19.615005640282558</v>
      </c>
      <c r="L350" s="5">
        <v>2.0473118709911926</v>
      </c>
      <c r="M350" s="73">
        <v>0.5</v>
      </c>
      <c r="N350" s="5">
        <v>0</v>
      </c>
      <c r="O350" s="5">
        <v>0.51271701796353231</v>
      </c>
      <c r="P350" s="5">
        <v>0</v>
      </c>
      <c r="Q350" s="5">
        <v>0</v>
      </c>
      <c r="R350" s="47">
        <v>0</v>
      </c>
      <c r="S350" s="5">
        <v>0</v>
      </c>
      <c r="T350" s="5">
        <v>2.2133101308012892</v>
      </c>
      <c r="U350" s="5">
        <v>0</v>
      </c>
      <c r="V350" s="5">
        <v>0</v>
      </c>
      <c r="W350" s="47">
        <v>0</v>
      </c>
      <c r="X350" s="5">
        <v>0</v>
      </c>
      <c r="Y350" s="5">
        <v>2.7260271487648216</v>
      </c>
      <c r="Z350" s="5">
        <v>0</v>
      </c>
      <c r="AA350" s="5">
        <v>0</v>
      </c>
      <c r="AB350" s="72">
        <v>0</v>
      </c>
    </row>
    <row r="351" spans="1:28">
      <c r="A351" s="48" t="s">
        <v>1413</v>
      </c>
      <c r="B351" s="1" t="s">
        <v>1414</v>
      </c>
      <c r="C351" s="1" t="s">
        <v>1415</v>
      </c>
      <c r="D351" s="1" t="s">
        <v>103</v>
      </c>
      <c r="E351" s="1">
        <v>0</v>
      </c>
      <c r="F351" s="1" t="s">
        <v>1416</v>
      </c>
      <c r="G351" s="49">
        <v>0.49</v>
      </c>
      <c r="H351" s="5">
        <v>97.931248306847536</v>
      </c>
      <c r="I351" s="5">
        <v>30.56687525987201</v>
      </c>
      <c r="J351" s="5">
        <v>67.36437304697553</v>
      </c>
      <c r="K351" s="5">
        <v>13.043435406645431</v>
      </c>
      <c r="L351" s="5">
        <v>62.31204506845237</v>
      </c>
      <c r="M351" s="73">
        <v>0</v>
      </c>
      <c r="N351" s="5">
        <v>28.146146528607041</v>
      </c>
      <c r="O351" s="5">
        <v>2.4207287312649677</v>
      </c>
      <c r="P351" s="5">
        <v>0</v>
      </c>
      <c r="Q351" s="5">
        <v>0</v>
      </c>
      <c r="R351" s="47">
        <v>0</v>
      </c>
      <c r="S351" s="5">
        <v>57.945323749646967</v>
      </c>
      <c r="T351" s="5">
        <v>9.4190492973285505</v>
      </c>
      <c r="U351" s="5">
        <v>0</v>
      </c>
      <c r="V351" s="5">
        <v>0</v>
      </c>
      <c r="W351" s="47">
        <v>0</v>
      </c>
      <c r="X351" s="5">
        <v>86.091470278254008</v>
      </c>
      <c r="Y351" s="5">
        <v>11.839778028593518</v>
      </c>
      <c r="Z351" s="5">
        <v>0</v>
      </c>
      <c r="AA351" s="5">
        <v>0</v>
      </c>
      <c r="AB351" s="72">
        <v>0</v>
      </c>
    </row>
    <row r="352" spans="1:28">
      <c r="A352" s="48" t="s">
        <v>1417</v>
      </c>
      <c r="B352" s="1" t="s">
        <v>1418</v>
      </c>
      <c r="C352" s="1" t="s">
        <v>1419</v>
      </c>
      <c r="D352" s="1" t="s">
        <v>103</v>
      </c>
      <c r="E352" s="1" t="s">
        <v>146</v>
      </c>
      <c r="F352" s="1" t="s">
        <v>1420</v>
      </c>
      <c r="G352" s="49">
        <v>0.99</v>
      </c>
      <c r="H352" s="5">
        <v>103.57426788502319</v>
      </c>
      <c r="I352" s="5">
        <v>0</v>
      </c>
      <c r="J352" s="5">
        <v>103.57426788502319</v>
      </c>
      <c r="K352" s="5">
        <v>32.569391360344305</v>
      </c>
      <c r="L352" s="5">
        <v>95.806197793646461</v>
      </c>
      <c r="M352" s="73">
        <v>0</v>
      </c>
      <c r="N352" s="5">
        <v>0</v>
      </c>
      <c r="O352" s="5">
        <v>0</v>
      </c>
      <c r="P352" s="5">
        <v>0</v>
      </c>
      <c r="Q352" s="5">
        <v>0</v>
      </c>
      <c r="R352" s="47">
        <v>0</v>
      </c>
      <c r="S352" s="5">
        <v>90.983676356695497</v>
      </c>
      <c r="T352" s="5">
        <v>12.590591528327693</v>
      </c>
      <c r="U352" s="5">
        <v>0</v>
      </c>
      <c r="V352" s="5">
        <v>0</v>
      </c>
      <c r="W352" s="47">
        <v>0</v>
      </c>
      <c r="X352" s="5">
        <v>90.983676356695497</v>
      </c>
      <c r="Y352" s="5">
        <v>12.590591528327693</v>
      </c>
      <c r="Z352" s="5">
        <v>0</v>
      </c>
      <c r="AA352" s="5">
        <v>0</v>
      </c>
      <c r="AB352" s="72">
        <v>0</v>
      </c>
    </row>
    <row r="353" spans="1:28">
      <c r="A353" s="48" t="s">
        <v>1421</v>
      </c>
      <c r="B353" s="1" t="s">
        <v>1422</v>
      </c>
      <c r="C353" s="1" t="s">
        <v>1423</v>
      </c>
      <c r="D353" s="1" t="s">
        <v>93</v>
      </c>
      <c r="E353" s="1">
        <v>0</v>
      </c>
      <c r="F353" s="1" t="s">
        <v>1424</v>
      </c>
      <c r="G353" s="49">
        <v>0.3</v>
      </c>
      <c r="H353" s="5">
        <v>98.979156175445155</v>
      </c>
      <c r="I353" s="5">
        <v>33.462636199241651</v>
      </c>
      <c r="J353" s="5">
        <v>65.516519976203512</v>
      </c>
      <c r="K353" s="5">
        <v>44.636517864756755</v>
      </c>
      <c r="L353" s="5">
        <v>60.602780977988253</v>
      </c>
      <c r="M353" s="73">
        <v>0</v>
      </c>
      <c r="N353" s="5">
        <v>28.669656261601077</v>
      </c>
      <c r="O353" s="5">
        <v>4.792979937640574</v>
      </c>
      <c r="P353" s="5">
        <v>0</v>
      </c>
      <c r="Q353" s="5">
        <v>0</v>
      </c>
      <c r="R353" s="47">
        <v>0</v>
      </c>
      <c r="S353" s="5">
        <v>51.749324687308317</v>
      </c>
      <c r="T353" s="5">
        <v>13.76719528889519</v>
      </c>
      <c r="U353" s="5">
        <v>0</v>
      </c>
      <c r="V353" s="5">
        <v>0</v>
      </c>
      <c r="W353" s="47">
        <v>0</v>
      </c>
      <c r="X353" s="5">
        <v>80.418980948909393</v>
      </c>
      <c r="Y353" s="5">
        <v>18.560175226535762</v>
      </c>
      <c r="Z353" s="5">
        <v>0</v>
      </c>
      <c r="AA353" s="5">
        <v>0</v>
      </c>
      <c r="AB353" s="72">
        <v>0</v>
      </c>
    </row>
    <row r="354" spans="1:28">
      <c r="A354" s="48" t="s">
        <v>1425</v>
      </c>
      <c r="B354" s="1" t="s">
        <v>1426</v>
      </c>
      <c r="C354" s="1" t="s">
        <v>1427</v>
      </c>
      <c r="D354" s="1" t="s">
        <v>270</v>
      </c>
      <c r="E354" s="1">
        <v>0</v>
      </c>
      <c r="F354" s="1" t="s">
        <v>1428</v>
      </c>
      <c r="G354" s="49">
        <v>0.3</v>
      </c>
      <c r="H354" s="5">
        <v>106.03694041147952</v>
      </c>
      <c r="I354" s="5">
        <v>37.01387398629246</v>
      </c>
      <c r="J354" s="5">
        <v>69.023066425187054</v>
      </c>
      <c r="K354" s="5">
        <v>34.53834693114608</v>
      </c>
      <c r="L354" s="5">
        <v>63.846336443298028</v>
      </c>
      <c r="M354" s="73">
        <v>0</v>
      </c>
      <c r="N354" s="5">
        <v>27.560786809420303</v>
      </c>
      <c r="O354" s="5">
        <v>9.453087176872156</v>
      </c>
      <c r="P354" s="5">
        <v>0</v>
      </c>
      <c r="Q354" s="5">
        <v>0</v>
      </c>
      <c r="R354" s="47">
        <v>0</v>
      </c>
      <c r="S354" s="5">
        <v>44.766038465510583</v>
      </c>
      <c r="T354" s="5">
        <v>24.257027959676474</v>
      </c>
      <c r="U354" s="5">
        <v>0</v>
      </c>
      <c r="V354" s="5">
        <v>0</v>
      </c>
      <c r="W354" s="47">
        <v>0</v>
      </c>
      <c r="X354" s="5">
        <v>72.326825274930883</v>
      </c>
      <c r="Y354" s="5">
        <v>33.71011513654863</v>
      </c>
      <c r="Z354" s="5">
        <v>0</v>
      </c>
      <c r="AA354" s="5">
        <v>0</v>
      </c>
      <c r="AB354" s="72">
        <v>0</v>
      </c>
    </row>
    <row r="355" spans="1:28">
      <c r="A355" s="48" t="s">
        <v>1429</v>
      </c>
      <c r="B355" s="1" t="s">
        <v>1430</v>
      </c>
      <c r="C355" s="1" t="s">
        <v>1431</v>
      </c>
      <c r="D355" s="1" t="s">
        <v>124</v>
      </c>
      <c r="E355" s="1">
        <v>0</v>
      </c>
      <c r="F355" s="1" t="s">
        <v>1432</v>
      </c>
      <c r="G355" s="49">
        <v>0.49</v>
      </c>
      <c r="H355" s="5">
        <v>39.517439107863112</v>
      </c>
      <c r="I355" s="5">
        <v>10.259171324917183</v>
      </c>
      <c r="J355" s="5">
        <v>29.258267782945932</v>
      </c>
      <c r="K355" s="5">
        <v>-16.22812958977114</v>
      </c>
      <c r="L355" s="5">
        <v>27.063897699224988</v>
      </c>
      <c r="M355" s="73">
        <v>0.35227278415315866</v>
      </c>
      <c r="N355" s="5">
        <v>9.7130041378226508</v>
      </c>
      <c r="O355" s="5">
        <v>0.54616718709453194</v>
      </c>
      <c r="P355" s="5">
        <v>0</v>
      </c>
      <c r="Q355" s="5">
        <v>0</v>
      </c>
      <c r="R355" s="47">
        <v>0</v>
      </c>
      <c r="S355" s="5">
        <v>24.187168204606611</v>
      </c>
      <c r="T355" s="5">
        <v>5.0710995783393198</v>
      </c>
      <c r="U355" s="5">
        <v>0</v>
      </c>
      <c r="V355" s="5">
        <v>0</v>
      </c>
      <c r="W355" s="47">
        <v>0</v>
      </c>
      <c r="X355" s="5">
        <v>33.900172342429258</v>
      </c>
      <c r="Y355" s="5">
        <v>5.6172667654338522</v>
      </c>
      <c r="Z355" s="5">
        <v>0</v>
      </c>
      <c r="AA355" s="5">
        <v>0</v>
      </c>
      <c r="AB355" s="72">
        <v>0</v>
      </c>
    </row>
    <row r="356" spans="1:28">
      <c r="A356" s="48" t="s">
        <v>1433</v>
      </c>
      <c r="B356" s="1" t="s">
        <v>1434</v>
      </c>
      <c r="C356" s="1" t="s">
        <v>1435</v>
      </c>
      <c r="D356" s="1" t="s">
        <v>53</v>
      </c>
      <c r="E356" s="1">
        <v>0</v>
      </c>
      <c r="F356" s="1" t="s">
        <v>1436</v>
      </c>
      <c r="G356" s="49">
        <v>0.4</v>
      </c>
      <c r="H356" s="5">
        <v>4.0125953434014008</v>
      </c>
      <c r="I356" s="5">
        <v>0.79367535779053533</v>
      </c>
      <c r="J356" s="5">
        <v>3.2189199856108659</v>
      </c>
      <c r="K356" s="5">
        <v>-21.65885015057318</v>
      </c>
      <c r="L356" s="5">
        <v>2.977500986690051</v>
      </c>
      <c r="M356" s="73">
        <v>0.5</v>
      </c>
      <c r="N356" s="5">
        <v>0</v>
      </c>
      <c r="O356" s="5">
        <v>0.79367535779053533</v>
      </c>
      <c r="P356" s="5">
        <v>0</v>
      </c>
      <c r="Q356" s="5">
        <v>0</v>
      </c>
      <c r="R356" s="47">
        <v>0</v>
      </c>
      <c r="S356" s="5">
        <v>0</v>
      </c>
      <c r="T356" s="5">
        <v>3.2189199856108659</v>
      </c>
      <c r="U356" s="5">
        <v>0</v>
      </c>
      <c r="V356" s="5">
        <v>0</v>
      </c>
      <c r="W356" s="47">
        <v>0</v>
      </c>
      <c r="X356" s="5">
        <v>0</v>
      </c>
      <c r="Y356" s="5">
        <v>4.0125953434014008</v>
      </c>
      <c r="Z356" s="5">
        <v>0</v>
      </c>
      <c r="AA356" s="5">
        <v>0</v>
      </c>
      <c r="AB356" s="72">
        <v>0</v>
      </c>
    </row>
    <row r="357" spans="1:28">
      <c r="A357" s="48" t="s">
        <v>1437</v>
      </c>
      <c r="B357" s="1" t="s">
        <v>1438</v>
      </c>
      <c r="C357" s="1" t="s">
        <v>1439</v>
      </c>
      <c r="D357" s="1" t="s">
        <v>391</v>
      </c>
      <c r="E357" s="1">
        <v>0</v>
      </c>
      <c r="F357" s="1" t="s">
        <v>1440</v>
      </c>
      <c r="G357" s="49">
        <v>0.1</v>
      </c>
      <c r="H357" s="5">
        <v>80.24586339779944</v>
      </c>
      <c r="I357" s="5">
        <v>20.388670898223758</v>
      </c>
      <c r="J357" s="5">
        <v>59.857192499575689</v>
      </c>
      <c r="K357" s="5">
        <v>37.774489456472018</v>
      </c>
      <c r="L357" s="5">
        <v>55.367903062107516</v>
      </c>
      <c r="M357" s="73">
        <v>0</v>
      </c>
      <c r="N357" s="5">
        <v>18.236172623274268</v>
      </c>
      <c r="O357" s="5">
        <v>0</v>
      </c>
      <c r="P357" s="5">
        <v>2.1524982749494912</v>
      </c>
      <c r="Q357" s="5">
        <v>0</v>
      </c>
      <c r="R357" s="47">
        <v>0</v>
      </c>
      <c r="S357" s="5">
        <v>55.903961667597734</v>
      </c>
      <c r="T357" s="5">
        <v>0</v>
      </c>
      <c r="U357" s="5">
        <v>3.9532308319779577</v>
      </c>
      <c r="V357" s="5">
        <v>0</v>
      </c>
      <c r="W357" s="47">
        <v>0</v>
      </c>
      <c r="X357" s="5">
        <v>74.140134290871998</v>
      </c>
      <c r="Y357" s="5">
        <v>0</v>
      </c>
      <c r="Z357" s="5">
        <v>6.1057291069274484</v>
      </c>
      <c r="AA357" s="5">
        <v>0</v>
      </c>
      <c r="AB357" s="72">
        <v>0</v>
      </c>
    </row>
    <row r="358" spans="1:28">
      <c r="A358" s="48" t="s">
        <v>1441</v>
      </c>
      <c r="B358" s="1" t="s">
        <v>1442</v>
      </c>
      <c r="C358" s="1" t="s">
        <v>1443</v>
      </c>
      <c r="D358" s="1" t="s">
        <v>53</v>
      </c>
      <c r="E358" s="1">
        <v>0</v>
      </c>
      <c r="F358" s="1" t="s">
        <v>1444</v>
      </c>
      <c r="G358" s="49">
        <v>0.4</v>
      </c>
      <c r="H358" s="5">
        <v>3.2165624149836085</v>
      </c>
      <c r="I358" s="5">
        <v>0.56519583799819928</v>
      </c>
      <c r="J358" s="5">
        <v>2.6513665769854091</v>
      </c>
      <c r="K358" s="5">
        <v>-22.121117085791965</v>
      </c>
      <c r="L358" s="5">
        <v>2.4525140837115034</v>
      </c>
      <c r="M358" s="73">
        <v>0.5</v>
      </c>
      <c r="N358" s="5">
        <v>0</v>
      </c>
      <c r="O358" s="5">
        <v>0.56519583799819928</v>
      </c>
      <c r="P358" s="5">
        <v>0</v>
      </c>
      <c r="Q358" s="5">
        <v>0</v>
      </c>
      <c r="R358" s="47">
        <v>0</v>
      </c>
      <c r="S358" s="5">
        <v>0</v>
      </c>
      <c r="T358" s="5">
        <v>2.6513665769854091</v>
      </c>
      <c r="U358" s="5">
        <v>0</v>
      </c>
      <c r="V358" s="5">
        <v>0</v>
      </c>
      <c r="W358" s="47">
        <v>0</v>
      </c>
      <c r="X358" s="5">
        <v>0</v>
      </c>
      <c r="Y358" s="5">
        <v>3.2165624149836085</v>
      </c>
      <c r="Z358" s="5">
        <v>0</v>
      </c>
      <c r="AA358" s="5">
        <v>0</v>
      </c>
      <c r="AB358" s="72">
        <v>0</v>
      </c>
    </row>
    <row r="359" spans="1:28">
      <c r="A359" s="48" t="s">
        <v>1712</v>
      </c>
      <c r="B359" s="1" t="s">
        <v>1713</v>
      </c>
      <c r="C359" s="1" t="s">
        <v>1714</v>
      </c>
      <c r="D359" s="1" t="s">
        <v>53</v>
      </c>
      <c r="E359" s="1">
        <v>0</v>
      </c>
      <c r="F359" s="1" t="s">
        <v>1715</v>
      </c>
      <c r="G359" s="49">
        <v>0.4</v>
      </c>
      <c r="H359" s="5">
        <v>5.0723537544670023</v>
      </c>
      <c r="I359" s="5">
        <v>1.2957276208990514</v>
      </c>
      <c r="J359" s="5">
        <v>3.7766261335679512</v>
      </c>
      <c r="K359" s="5">
        <v>-6.9906287690096578</v>
      </c>
      <c r="L359" s="5">
        <v>3.493379173550355</v>
      </c>
      <c r="M359" s="73">
        <v>0.5</v>
      </c>
      <c r="N359" s="5">
        <v>0</v>
      </c>
      <c r="O359" s="5">
        <v>1.2957276208990514</v>
      </c>
      <c r="P359" s="5">
        <v>0</v>
      </c>
      <c r="Q359" s="5">
        <v>0</v>
      </c>
      <c r="R359" s="47">
        <v>0</v>
      </c>
      <c r="S359" s="5">
        <v>0</v>
      </c>
      <c r="T359" s="5">
        <v>3.7766261335679512</v>
      </c>
      <c r="U359" s="5">
        <v>0</v>
      </c>
      <c r="V359" s="5">
        <v>0</v>
      </c>
      <c r="W359" s="47">
        <v>0</v>
      </c>
      <c r="X359" s="5">
        <v>0</v>
      </c>
      <c r="Y359" s="5">
        <v>5.0723537544670023</v>
      </c>
      <c r="Z359" s="5">
        <v>0</v>
      </c>
      <c r="AA359" s="5">
        <v>0</v>
      </c>
      <c r="AB359" s="72">
        <v>0</v>
      </c>
    </row>
    <row r="360" spans="1:28">
      <c r="A360" s="48" t="s">
        <v>1445</v>
      </c>
      <c r="B360" s="1" t="s">
        <v>1446</v>
      </c>
      <c r="C360" s="1" t="s">
        <v>1447</v>
      </c>
      <c r="D360" s="1" t="s">
        <v>53</v>
      </c>
      <c r="E360" s="1">
        <v>0</v>
      </c>
      <c r="F360" s="1" t="s">
        <v>1448</v>
      </c>
      <c r="G360" s="49">
        <v>0.4</v>
      </c>
      <c r="H360" s="5">
        <v>1.9311137256047921</v>
      </c>
      <c r="I360" s="5">
        <v>6.0909008980393413E-2</v>
      </c>
      <c r="J360" s="5">
        <v>1.8702047166243987</v>
      </c>
      <c r="K360" s="5">
        <v>-13.518062892605814</v>
      </c>
      <c r="L360" s="5">
        <v>1.7299393628775688</v>
      </c>
      <c r="M360" s="73">
        <v>0.5</v>
      </c>
      <c r="N360" s="5">
        <v>0</v>
      </c>
      <c r="O360" s="5">
        <v>6.0909008980393413E-2</v>
      </c>
      <c r="P360" s="5">
        <v>0</v>
      </c>
      <c r="Q360" s="5">
        <v>0</v>
      </c>
      <c r="R360" s="47">
        <v>0</v>
      </c>
      <c r="S360" s="5">
        <v>0</v>
      </c>
      <c r="T360" s="5">
        <v>1.8702047166243987</v>
      </c>
      <c r="U360" s="5">
        <v>0</v>
      </c>
      <c r="V360" s="5">
        <v>0</v>
      </c>
      <c r="W360" s="47">
        <v>0</v>
      </c>
      <c r="X360" s="5">
        <v>0</v>
      </c>
      <c r="Y360" s="5">
        <v>1.9311137256047921</v>
      </c>
      <c r="Z360" s="5">
        <v>0</v>
      </c>
      <c r="AA360" s="5">
        <v>0</v>
      </c>
      <c r="AB360" s="72">
        <v>0</v>
      </c>
    </row>
    <row r="361" spans="1:28">
      <c r="A361" s="48" t="s">
        <v>1449</v>
      </c>
      <c r="B361" s="1" t="s">
        <v>1450</v>
      </c>
      <c r="C361" s="1" t="s">
        <v>1451</v>
      </c>
      <c r="D361" s="1" t="s">
        <v>53</v>
      </c>
      <c r="E361" s="1">
        <v>0</v>
      </c>
      <c r="F361" s="1" t="s">
        <v>1452</v>
      </c>
      <c r="G361" s="49">
        <v>0.4</v>
      </c>
      <c r="H361" s="5">
        <v>3.0453184879484039</v>
      </c>
      <c r="I361" s="5">
        <v>0.28772412140093745</v>
      </c>
      <c r="J361" s="5">
        <v>2.7575943665474663</v>
      </c>
      <c r="K361" s="5">
        <v>-9.2391528814238963</v>
      </c>
      <c r="L361" s="5">
        <v>2.5507747890564065</v>
      </c>
      <c r="M361" s="73">
        <v>0.5</v>
      </c>
      <c r="N361" s="5">
        <v>0</v>
      </c>
      <c r="O361" s="5">
        <v>0.28772412140093745</v>
      </c>
      <c r="P361" s="5">
        <v>0</v>
      </c>
      <c r="Q361" s="5">
        <v>0</v>
      </c>
      <c r="R361" s="47">
        <v>0</v>
      </c>
      <c r="S361" s="5">
        <v>0</v>
      </c>
      <c r="T361" s="5">
        <v>2.7575943665474663</v>
      </c>
      <c r="U361" s="5">
        <v>0</v>
      </c>
      <c r="V361" s="5">
        <v>0</v>
      </c>
      <c r="W361" s="47">
        <v>0</v>
      </c>
      <c r="X361" s="5">
        <v>0</v>
      </c>
      <c r="Y361" s="5">
        <v>3.0453184879484039</v>
      </c>
      <c r="Z361" s="5">
        <v>0</v>
      </c>
      <c r="AA361" s="5">
        <v>0</v>
      </c>
      <c r="AB361" s="72">
        <v>0</v>
      </c>
    </row>
    <row r="362" spans="1:28">
      <c r="A362" s="48" t="s">
        <v>1453</v>
      </c>
      <c r="B362" s="1" t="s">
        <v>1454</v>
      </c>
      <c r="C362" s="1" t="s">
        <v>1455</v>
      </c>
      <c r="D362" s="1" t="s">
        <v>53</v>
      </c>
      <c r="E362" s="1">
        <v>0</v>
      </c>
      <c r="F362" s="1" t="s">
        <v>1456</v>
      </c>
      <c r="G362" s="49">
        <v>0.4</v>
      </c>
      <c r="H362" s="5">
        <v>3.0664453172426098</v>
      </c>
      <c r="I362" s="5">
        <v>0.80605487099716677</v>
      </c>
      <c r="J362" s="5">
        <v>2.2603904462454429</v>
      </c>
      <c r="K362" s="5">
        <v>-7.495905750623395</v>
      </c>
      <c r="L362" s="5">
        <v>2.0908611627770348</v>
      </c>
      <c r="M362" s="73">
        <v>0.5</v>
      </c>
      <c r="N362" s="5">
        <v>0</v>
      </c>
      <c r="O362" s="5">
        <v>0.80605487099716677</v>
      </c>
      <c r="P362" s="5">
        <v>0</v>
      </c>
      <c r="Q362" s="5">
        <v>0</v>
      </c>
      <c r="R362" s="47">
        <v>0</v>
      </c>
      <c r="S362" s="5">
        <v>0</v>
      </c>
      <c r="T362" s="5">
        <v>2.2603904462454429</v>
      </c>
      <c r="U362" s="5">
        <v>0</v>
      </c>
      <c r="V362" s="5">
        <v>0</v>
      </c>
      <c r="W362" s="47">
        <v>0</v>
      </c>
      <c r="X362" s="5">
        <v>0</v>
      </c>
      <c r="Y362" s="5">
        <v>3.0664453172426098</v>
      </c>
      <c r="Z362" s="5">
        <v>0</v>
      </c>
      <c r="AA362" s="5">
        <v>0</v>
      </c>
      <c r="AB362" s="72">
        <v>0</v>
      </c>
    </row>
    <row r="363" spans="1:28">
      <c r="A363" s="48" t="s">
        <v>1457</v>
      </c>
      <c r="B363" s="1" t="s">
        <v>1458</v>
      </c>
      <c r="C363" s="1" t="s">
        <v>1459</v>
      </c>
      <c r="D363" s="1" t="s">
        <v>53</v>
      </c>
      <c r="E363" s="1">
        <v>0</v>
      </c>
      <c r="F363" s="1" t="s">
        <v>1460</v>
      </c>
      <c r="G363" s="49">
        <v>0.4</v>
      </c>
      <c r="H363" s="5">
        <v>3.2763519681227264</v>
      </c>
      <c r="I363" s="5">
        <v>0.55794130616271864</v>
      </c>
      <c r="J363" s="5">
        <v>2.7184106619600077</v>
      </c>
      <c r="K363" s="5">
        <v>-19.157423239501657</v>
      </c>
      <c r="L363" s="5">
        <v>2.5145298623130072</v>
      </c>
      <c r="M363" s="73">
        <v>0.5</v>
      </c>
      <c r="N363" s="5">
        <v>0</v>
      </c>
      <c r="O363" s="5">
        <v>0.55794130616271864</v>
      </c>
      <c r="P363" s="5">
        <v>0</v>
      </c>
      <c r="Q363" s="5">
        <v>0</v>
      </c>
      <c r="R363" s="47">
        <v>0</v>
      </c>
      <c r="S363" s="5">
        <v>0</v>
      </c>
      <c r="T363" s="5">
        <v>2.7184106619600077</v>
      </c>
      <c r="U363" s="5">
        <v>0</v>
      </c>
      <c r="V363" s="5">
        <v>0</v>
      </c>
      <c r="W363" s="47">
        <v>0</v>
      </c>
      <c r="X363" s="5">
        <v>0</v>
      </c>
      <c r="Y363" s="5">
        <v>3.2763519681227264</v>
      </c>
      <c r="Z363" s="5">
        <v>0</v>
      </c>
      <c r="AA363" s="5">
        <v>0</v>
      </c>
      <c r="AB363" s="72">
        <v>0</v>
      </c>
    </row>
    <row r="364" spans="1:28">
      <c r="A364" s="48" t="s">
        <v>1461</v>
      </c>
      <c r="B364" s="1" t="s">
        <v>1462</v>
      </c>
      <c r="C364" s="1" t="s">
        <v>1463</v>
      </c>
      <c r="D364" s="1" t="s">
        <v>124</v>
      </c>
      <c r="E364" s="1">
        <v>0</v>
      </c>
      <c r="F364" s="1" t="s">
        <v>1464</v>
      </c>
      <c r="G364" s="49">
        <v>0.49</v>
      </c>
      <c r="H364" s="5">
        <v>20.600098889550654</v>
      </c>
      <c r="I364" s="5">
        <v>3.6963063170465902</v>
      </c>
      <c r="J364" s="5">
        <v>16.903792572504063</v>
      </c>
      <c r="K364" s="5">
        <v>-20.763844851605885</v>
      </c>
      <c r="L364" s="5">
        <v>15.636008129566259</v>
      </c>
      <c r="M364" s="73">
        <v>0.5</v>
      </c>
      <c r="N364" s="5">
        <v>4.1255064309058262</v>
      </c>
      <c r="O364" s="5">
        <v>-0.42920011385923623</v>
      </c>
      <c r="P364" s="5">
        <v>0</v>
      </c>
      <c r="Q364" s="5">
        <v>0</v>
      </c>
      <c r="R364" s="47">
        <v>0</v>
      </c>
      <c r="S364" s="5">
        <v>12.631936108053107</v>
      </c>
      <c r="T364" s="5">
        <v>4.2718564644509565</v>
      </c>
      <c r="U364" s="5">
        <v>0</v>
      </c>
      <c r="V364" s="5">
        <v>0</v>
      </c>
      <c r="W364" s="47">
        <v>0</v>
      </c>
      <c r="X364" s="5">
        <v>16.757442538958934</v>
      </c>
      <c r="Y364" s="5">
        <v>3.8426563505917204</v>
      </c>
      <c r="Z364" s="5">
        <v>0</v>
      </c>
      <c r="AA364" s="5">
        <v>0</v>
      </c>
      <c r="AB364" s="72">
        <v>0</v>
      </c>
    </row>
    <row r="365" spans="1:28">
      <c r="A365" s="48" t="s">
        <v>1465</v>
      </c>
      <c r="B365" s="1" t="s">
        <v>1466</v>
      </c>
      <c r="C365" s="1" t="s">
        <v>1467</v>
      </c>
      <c r="D365" s="1" t="s">
        <v>53</v>
      </c>
      <c r="E365" s="1">
        <v>0</v>
      </c>
      <c r="F365" s="1" t="s">
        <v>1468</v>
      </c>
      <c r="G365" s="49">
        <v>0.4</v>
      </c>
      <c r="H365" s="5">
        <v>1.7622570486379758</v>
      </c>
      <c r="I365" s="5">
        <v>0.22328423758514784</v>
      </c>
      <c r="J365" s="5">
        <v>1.538972811052828</v>
      </c>
      <c r="K365" s="5">
        <v>-2.9655833604196546</v>
      </c>
      <c r="L365" s="5">
        <v>1.4235498502238659</v>
      </c>
      <c r="M365" s="73">
        <v>0.5</v>
      </c>
      <c r="N365" s="5">
        <v>0</v>
      </c>
      <c r="O365" s="5">
        <v>0.22328423758514784</v>
      </c>
      <c r="P365" s="5">
        <v>0</v>
      </c>
      <c r="Q365" s="5">
        <v>0</v>
      </c>
      <c r="R365" s="47">
        <v>0</v>
      </c>
      <c r="S365" s="5">
        <v>0</v>
      </c>
      <c r="T365" s="5">
        <v>1.538972811052828</v>
      </c>
      <c r="U365" s="5">
        <v>0</v>
      </c>
      <c r="V365" s="5">
        <v>0</v>
      </c>
      <c r="W365" s="47">
        <v>0</v>
      </c>
      <c r="X365" s="5">
        <v>0</v>
      </c>
      <c r="Y365" s="5">
        <v>1.7622570486379758</v>
      </c>
      <c r="Z365" s="5">
        <v>0</v>
      </c>
      <c r="AA365" s="5">
        <v>0</v>
      </c>
      <c r="AB365" s="72">
        <v>0</v>
      </c>
    </row>
    <row r="366" spans="1:28">
      <c r="A366" s="48" t="s">
        <v>1716</v>
      </c>
      <c r="B366" s="1" t="s">
        <v>1717</v>
      </c>
      <c r="C366" s="1" t="s">
        <v>1718</v>
      </c>
      <c r="D366" s="1" t="s">
        <v>53</v>
      </c>
      <c r="E366" s="1">
        <v>0</v>
      </c>
      <c r="F366" s="1" t="s">
        <v>1719</v>
      </c>
      <c r="G366" s="49">
        <v>0.4</v>
      </c>
      <c r="H366" s="5">
        <v>3.414358272920774</v>
      </c>
      <c r="I366" s="5">
        <v>0.68406343638653955</v>
      </c>
      <c r="J366" s="5">
        <v>2.7302948365342345</v>
      </c>
      <c r="K366" s="5">
        <v>-9.7796461171327298</v>
      </c>
      <c r="L366" s="5">
        <v>2.5255227237941669</v>
      </c>
      <c r="M366" s="73">
        <v>0.5</v>
      </c>
      <c r="N366" s="5">
        <v>0</v>
      </c>
      <c r="O366" s="5">
        <v>0.68406343638653955</v>
      </c>
      <c r="P366" s="5">
        <v>0</v>
      </c>
      <c r="Q366" s="5">
        <v>0</v>
      </c>
      <c r="R366" s="47">
        <v>0</v>
      </c>
      <c r="S366" s="5">
        <v>0</v>
      </c>
      <c r="T366" s="5">
        <v>2.7302948365342345</v>
      </c>
      <c r="U366" s="5">
        <v>0</v>
      </c>
      <c r="V366" s="5">
        <v>0</v>
      </c>
      <c r="W366" s="47">
        <v>0</v>
      </c>
      <c r="X366" s="5">
        <v>0</v>
      </c>
      <c r="Y366" s="5">
        <v>3.414358272920774</v>
      </c>
      <c r="Z366" s="5">
        <v>0</v>
      </c>
      <c r="AA366" s="5">
        <v>0</v>
      </c>
      <c r="AB366" s="72">
        <v>0</v>
      </c>
    </row>
    <row r="367" spans="1:28">
      <c r="A367" s="48" t="s">
        <v>1469</v>
      </c>
      <c r="B367" s="1" t="s">
        <v>1470</v>
      </c>
      <c r="C367" s="1" t="s">
        <v>1471</v>
      </c>
      <c r="D367" s="1" t="s">
        <v>53</v>
      </c>
      <c r="E367" s="1">
        <v>0</v>
      </c>
      <c r="F367" s="1" t="s">
        <v>1472</v>
      </c>
      <c r="G367" s="49">
        <v>0.4</v>
      </c>
      <c r="H367" s="5">
        <v>3.9662808029369421</v>
      </c>
      <c r="I367" s="5">
        <v>0.87075756999731246</v>
      </c>
      <c r="J367" s="5">
        <v>3.0955232329396294</v>
      </c>
      <c r="K367" s="5">
        <v>-8.2269216642500194</v>
      </c>
      <c r="L367" s="5">
        <v>2.8633589904691572</v>
      </c>
      <c r="M367" s="73">
        <v>0.5</v>
      </c>
      <c r="N367" s="5">
        <v>0</v>
      </c>
      <c r="O367" s="5">
        <v>0.87075756999731246</v>
      </c>
      <c r="P367" s="5">
        <v>0</v>
      </c>
      <c r="Q367" s="5">
        <v>0</v>
      </c>
      <c r="R367" s="47">
        <v>0</v>
      </c>
      <c r="S367" s="5">
        <v>0</v>
      </c>
      <c r="T367" s="5">
        <v>3.0955232329396294</v>
      </c>
      <c r="U367" s="5">
        <v>0</v>
      </c>
      <c r="V367" s="5">
        <v>0</v>
      </c>
      <c r="W367" s="47">
        <v>0</v>
      </c>
      <c r="X367" s="5">
        <v>0</v>
      </c>
      <c r="Y367" s="5">
        <v>3.9662808029369421</v>
      </c>
      <c r="Z367" s="5">
        <v>0</v>
      </c>
      <c r="AA367" s="5">
        <v>0</v>
      </c>
      <c r="AB367" s="72">
        <v>0</v>
      </c>
    </row>
    <row r="368" spans="1:28">
      <c r="A368" s="48" t="s">
        <v>1473</v>
      </c>
      <c r="B368" s="1" t="s">
        <v>1474</v>
      </c>
      <c r="C368" s="1" t="s">
        <v>1475</v>
      </c>
      <c r="D368" s="1" t="s">
        <v>53</v>
      </c>
      <c r="E368" s="1">
        <v>0</v>
      </c>
      <c r="F368" s="1" t="s">
        <v>1476</v>
      </c>
      <c r="G368" s="49">
        <v>0.4</v>
      </c>
      <c r="H368" s="5">
        <v>3.5835978719984301</v>
      </c>
      <c r="I368" s="5">
        <v>0.76080142257447725</v>
      </c>
      <c r="J368" s="5">
        <v>2.8227964494239526</v>
      </c>
      <c r="K368" s="5">
        <v>-3.3885222690470247</v>
      </c>
      <c r="L368" s="5">
        <v>2.6110867157171564</v>
      </c>
      <c r="M368" s="73">
        <v>0.5</v>
      </c>
      <c r="N368" s="5">
        <v>0</v>
      </c>
      <c r="O368" s="5">
        <v>0.76080142257447725</v>
      </c>
      <c r="P368" s="5">
        <v>0</v>
      </c>
      <c r="Q368" s="5">
        <v>0</v>
      </c>
      <c r="R368" s="47">
        <v>0</v>
      </c>
      <c r="S368" s="5">
        <v>0</v>
      </c>
      <c r="T368" s="5">
        <v>2.8227964494239526</v>
      </c>
      <c r="U368" s="5">
        <v>0</v>
      </c>
      <c r="V368" s="5">
        <v>0</v>
      </c>
      <c r="W368" s="47">
        <v>0</v>
      </c>
      <c r="X368" s="5">
        <v>0</v>
      </c>
      <c r="Y368" s="5">
        <v>3.5835978719984301</v>
      </c>
      <c r="Z368" s="5">
        <v>0</v>
      </c>
      <c r="AA368" s="5">
        <v>0</v>
      </c>
      <c r="AB368" s="72">
        <v>0</v>
      </c>
    </row>
    <row r="369" spans="1:28">
      <c r="A369" s="48" t="s">
        <v>1477</v>
      </c>
      <c r="B369" s="1" t="s">
        <v>1478</v>
      </c>
      <c r="C369" s="1" t="s">
        <v>1479</v>
      </c>
      <c r="D369" s="1" t="s">
        <v>866</v>
      </c>
      <c r="E369" s="1">
        <v>0</v>
      </c>
      <c r="F369" s="1" t="s">
        <v>1480</v>
      </c>
      <c r="G369" s="49">
        <v>0.01</v>
      </c>
      <c r="H369" s="5">
        <v>54.703243104536043</v>
      </c>
      <c r="I369" s="5">
        <v>23.202040290126003</v>
      </c>
      <c r="J369" s="5">
        <v>31.501202814410036</v>
      </c>
      <c r="K369" s="5">
        <v>22.287112761860932</v>
      </c>
      <c r="L369" s="5">
        <v>29.138612603329285</v>
      </c>
      <c r="M369" s="73">
        <v>0</v>
      </c>
      <c r="N369" s="5">
        <v>0</v>
      </c>
      <c r="O369" s="5">
        <v>0</v>
      </c>
      <c r="P369" s="5">
        <v>23.202040290126003</v>
      </c>
      <c r="Q369" s="5">
        <v>0</v>
      </c>
      <c r="R369" s="47">
        <v>0</v>
      </c>
      <c r="S369" s="5">
        <v>0</v>
      </c>
      <c r="T369" s="5">
        <v>0</v>
      </c>
      <c r="U369" s="5">
        <v>31.501202814410036</v>
      </c>
      <c r="V369" s="5">
        <v>0</v>
      </c>
      <c r="W369" s="47">
        <v>0</v>
      </c>
      <c r="X369" s="5">
        <v>0</v>
      </c>
      <c r="Y369" s="5">
        <v>0</v>
      </c>
      <c r="Z369" s="5">
        <v>54.703243104536043</v>
      </c>
      <c r="AA369" s="5">
        <v>0</v>
      </c>
      <c r="AB369" s="72">
        <v>0</v>
      </c>
    </row>
    <row r="370" spans="1:28">
      <c r="A370" s="48" t="s">
        <v>1481</v>
      </c>
      <c r="B370" s="1" t="s">
        <v>1482</v>
      </c>
      <c r="C370" s="1" t="s">
        <v>1483</v>
      </c>
      <c r="D370" s="1" t="s">
        <v>53</v>
      </c>
      <c r="E370" s="1">
        <v>0</v>
      </c>
      <c r="F370" s="1" t="s">
        <v>1484</v>
      </c>
      <c r="G370" s="49">
        <v>0.4</v>
      </c>
      <c r="H370" s="5">
        <v>2.6407416461807944</v>
      </c>
      <c r="I370" s="5">
        <v>0.63659699773393297</v>
      </c>
      <c r="J370" s="5">
        <v>2.0041446484468612</v>
      </c>
      <c r="K370" s="5">
        <v>-11.239870091596082</v>
      </c>
      <c r="L370" s="5">
        <v>1.8538337998133467</v>
      </c>
      <c r="M370" s="73">
        <v>0.5</v>
      </c>
      <c r="N370" s="5">
        <v>0</v>
      </c>
      <c r="O370" s="5">
        <v>0.63659699773393297</v>
      </c>
      <c r="P370" s="5">
        <v>0</v>
      </c>
      <c r="Q370" s="5">
        <v>0</v>
      </c>
      <c r="R370" s="47">
        <v>0</v>
      </c>
      <c r="S370" s="5">
        <v>0</v>
      </c>
      <c r="T370" s="5">
        <v>2.0041446484468612</v>
      </c>
      <c r="U370" s="5">
        <v>0</v>
      </c>
      <c r="V370" s="5">
        <v>0</v>
      </c>
      <c r="W370" s="47">
        <v>0</v>
      </c>
      <c r="X370" s="5">
        <v>0</v>
      </c>
      <c r="Y370" s="5">
        <v>2.6407416461807944</v>
      </c>
      <c r="Z370" s="5">
        <v>0</v>
      </c>
      <c r="AA370" s="5">
        <v>0</v>
      </c>
      <c r="AB370" s="72">
        <v>0</v>
      </c>
    </row>
    <row r="371" spans="1:28">
      <c r="A371" s="48" t="s">
        <v>1720</v>
      </c>
      <c r="B371" s="1" t="s">
        <v>1721</v>
      </c>
      <c r="C371" s="1" t="s">
        <v>1722</v>
      </c>
      <c r="D371" s="1" t="s">
        <v>53</v>
      </c>
      <c r="E371" s="1">
        <v>0</v>
      </c>
      <c r="F371" s="1" t="s">
        <v>1723</v>
      </c>
      <c r="G371" s="49">
        <v>0.4</v>
      </c>
      <c r="H371" s="5">
        <v>1.4400515766915196</v>
      </c>
      <c r="I371" s="5">
        <v>0.31688541024380923</v>
      </c>
      <c r="J371" s="5">
        <v>1.1231661664477104</v>
      </c>
      <c r="K371" s="5">
        <v>-6.0583687083447941</v>
      </c>
      <c r="L371" s="5">
        <v>1.0389287039641322</v>
      </c>
      <c r="M371" s="73">
        <v>0.5</v>
      </c>
      <c r="N371" s="5">
        <v>0</v>
      </c>
      <c r="O371" s="5">
        <v>0.31688541024380923</v>
      </c>
      <c r="P371" s="5">
        <v>0</v>
      </c>
      <c r="Q371" s="5">
        <v>0</v>
      </c>
      <c r="R371" s="47">
        <v>0</v>
      </c>
      <c r="S371" s="5">
        <v>0</v>
      </c>
      <c r="T371" s="5">
        <v>1.1231661664477104</v>
      </c>
      <c r="U371" s="5">
        <v>0</v>
      </c>
      <c r="V371" s="5">
        <v>0</v>
      </c>
      <c r="W371" s="47">
        <v>0</v>
      </c>
      <c r="X371" s="5">
        <v>0</v>
      </c>
      <c r="Y371" s="5">
        <v>1.4400515766915196</v>
      </c>
      <c r="Z371" s="5">
        <v>0</v>
      </c>
      <c r="AA371" s="5">
        <v>0</v>
      </c>
      <c r="AB371" s="72">
        <v>0</v>
      </c>
    </row>
    <row r="372" spans="1:28">
      <c r="A372" s="48" t="s">
        <v>1488</v>
      </c>
      <c r="B372" s="1" t="s">
        <v>1489</v>
      </c>
      <c r="C372" s="1" t="s">
        <v>1490</v>
      </c>
      <c r="D372" s="1" t="s">
        <v>391</v>
      </c>
      <c r="E372" s="1">
        <v>0</v>
      </c>
      <c r="F372" s="1" t="s">
        <v>1491</v>
      </c>
      <c r="G372" s="49">
        <v>0.1</v>
      </c>
      <c r="H372" s="5">
        <v>101.70809821703475</v>
      </c>
      <c r="I372" s="5">
        <v>27.692695381042455</v>
      </c>
      <c r="J372" s="5">
        <v>74.01540283599229</v>
      </c>
      <c r="K372" s="5">
        <v>42.636628637175754</v>
      </c>
      <c r="L372" s="5">
        <v>68.464247623292877</v>
      </c>
      <c r="M372" s="73">
        <v>0</v>
      </c>
      <c r="N372" s="5">
        <v>24.71727910875088</v>
      </c>
      <c r="O372" s="5">
        <v>0</v>
      </c>
      <c r="P372" s="5">
        <v>2.9754162722915747</v>
      </c>
      <c r="Q372" s="5">
        <v>0</v>
      </c>
      <c r="R372" s="47">
        <v>0</v>
      </c>
      <c r="S372" s="5">
        <v>68.84307671448326</v>
      </c>
      <c r="T372" s="5">
        <v>0</v>
      </c>
      <c r="U372" s="5">
        <v>5.172326121509025</v>
      </c>
      <c r="V372" s="5">
        <v>0</v>
      </c>
      <c r="W372" s="47">
        <v>0</v>
      </c>
      <c r="X372" s="5">
        <v>93.560355823234147</v>
      </c>
      <c r="Y372" s="5">
        <v>0</v>
      </c>
      <c r="Z372" s="5">
        <v>8.1477423938006002</v>
      </c>
      <c r="AA372" s="5">
        <v>0</v>
      </c>
      <c r="AB372" s="72">
        <v>0</v>
      </c>
    </row>
    <row r="373" spans="1:28">
      <c r="A373" s="48" t="s">
        <v>1492</v>
      </c>
      <c r="B373" s="1" t="s">
        <v>1493</v>
      </c>
      <c r="C373" s="1" t="s">
        <v>1494</v>
      </c>
      <c r="D373" s="1" t="s">
        <v>866</v>
      </c>
      <c r="E373" s="1">
        <v>0</v>
      </c>
      <c r="F373" s="1" t="s">
        <v>1495</v>
      </c>
      <c r="G373" s="49">
        <v>0.01</v>
      </c>
      <c r="H373" s="5">
        <v>39.851268798855195</v>
      </c>
      <c r="I373" s="5">
        <v>16.751228224371165</v>
      </c>
      <c r="J373" s="5">
        <v>23.10004057448403</v>
      </c>
      <c r="K373" s="5">
        <v>15.785238697616714</v>
      </c>
      <c r="L373" s="5">
        <v>21.36753753139773</v>
      </c>
      <c r="M373" s="73">
        <v>0</v>
      </c>
      <c r="N373" s="5">
        <v>0</v>
      </c>
      <c r="O373" s="5">
        <v>0</v>
      </c>
      <c r="P373" s="5">
        <v>16.751228224371165</v>
      </c>
      <c r="Q373" s="5">
        <v>0</v>
      </c>
      <c r="R373" s="47">
        <v>0</v>
      </c>
      <c r="S373" s="5">
        <v>0</v>
      </c>
      <c r="T373" s="5">
        <v>0</v>
      </c>
      <c r="U373" s="5">
        <v>23.10004057448403</v>
      </c>
      <c r="V373" s="5">
        <v>0</v>
      </c>
      <c r="W373" s="47">
        <v>0</v>
      </c>
      <c r="X373" s="5">
        <v>0</v>
      </c>
      <c r="Y373" s="5">
        <v>0</v>
      </c>
      <c r="Z373" s="5">
        <v>39.851268798855195</v>
      </c>
      <c r="AA373" s="5">
        <v>0</v>
      </c>
      <c r="AB373" s="72">
        <v>0</v>
      </c>
    </row>
    <row r="374" spans="1:28">
      <c r="A374" s="48" t="s">
        <v>1496</v>
      </c>
      <c r="B374" s="1" t="s">
        <v>1497</v>
      </c>
      <c r="C374" s="1" t="s">
        <v>1498</v>
      </c>
      <c r="D374" s="1" t="s">
        <v>270</v>
      </c>
      <c r="E374" s="1">
        <v>0</v>
      </c>
      <c r="F374" s="1" t="s">
        <v>1499</v>
      </c>
      <c r="G374" s="49">
        <v>0.3</v>
      </c>
      <c r="H374" s="5">
        <v>130.57105718823917</v>
      </c>
      <c r="I374" s="5">
        <v>46.165872161545202</v>
      </c>
      <c r="J374" s="5">
        <v>84.405185026693971</v>
      </c>
      <c r="K374" s="5">
        <v>-538.4515918463693</v>
      </c>
      <c r="L374" s="5">
        <v>78.07479614969192</v>
      </c>
      <c r="M374" s="73">
        <v>0.5</v>
      </c>
      <c r="N374" s="5">
        <v>30.135739589188116</v>
      </c>
      <c r="O374" s="5">
        <v>16.030132572357086</v>
      </c>
      <c r="P374" s="5">
        <v>0</v>
      </c>
      <c r="Q374" s="5">
        <v>0</v>
      </c>
      <c r="R374" s="47">
        <v>0</v>
      </c>
      <c r="S374" s="5">
        <v>49.819662573217116</v>
      </c>
      <c r="T374" s="5">
        <v>34.585522453476862</v>
      </c>
      <c r="U374" s="5">
        <v>0</v>
      </c>
      <c r="V374" s="5">
        <v>0</v>
      </c>
      <c r="W374" s="47">
        <v>0</v>
      </c>
      <c r="X374" s="5">
        <v>79.955402162405235</v>
      </c>
      <c r="Y374" s="5">
        <v>50.615655025833945</v>
      </c>
      <c r="Z374" s="5">
        <v>0</v>
      </c>
      <c r="AA374" s="5">
        <v>0</v>
      </c>
      <c r="AB374" s="72">
        <v>0</v>
      </c>
    </row>
    <row r="375" spans="1:28">
      <c r="A375" s="48" t="s">
        <v>1724</v>
      </c>
      <c r="B375" s="1" t="s">
        <v>1725</v>
      </c>
      <c r="C375" s="1" t="s">
        <v>1726</v>
      </c>
      <c r="D375" s="1" t="s">
        <v>53</v>
      </c>
      <c r="E375" s="1">
        <v>0</v>
      </c>
      <c r="F375" s="1" t="s">
        <v>1727</v>
      </c>
      <c r="G375" s="49">
        <v>0.4</v>
      </c>
      <c r="H375" s="5">
        <v>2.1074091681651046</v>
      </c>
      <c r="I375" s="5">
        <v>0.20305128021000418</v>
      </c>
      <c r="J375" s="5">
        <v>1.9043578879551006</v>
      </c>
      <c r="K375" s="5">
        <v>-4.5598393465885882</v>
      </c>
      <c r="L375" s="5">
        <v>1.7615310463584681</v>
      </c>
      <c r="M375" s="73">
        <v>0.5</v>
      </c>
      <c r="N375" s="5">
        <v>0</v>
      </c>
      <c r="O375" s="5">
        <v>0.20305128021000418</v>
      </c>
      <c r="P375" s="5">
        <v>0</v>
      </c>
      <c r="Q375" s="5">
        <v>0</v>
      </c>
      <c r="R375" s="47">
        <v>0</v>
      </c>
      <c r="S375" s="5">
        <v>0</v>
      </c>
      <c r="T375" s="5">
        <v>1.9043578879551006</v>
      </c>
      <c r="U375" s="5">
        <v>0</v>
      </c>
      <c r="V375" s="5">
        <v>0</v>
      </c>
      <c r="W375" s="47">
        <v>0</v>
      </c>
      <c r="X375" s="5">
        <v>0</v>
      </c>
      <c r="Y375" s="5">
        <v>2.1074091681651046</v>
      </c>
      <c r="Z375" s="5">
        <v>0</v>
      </c>
      <c r="AA375" s="5">
        <v>0</v>
      </c>
      <c r="AB375" s="72">
        <v>0</v>
      </c>
    </row>
    <row r="376" spans="1:28">
      <c r="A376" s="48" t="s">
        <v>1500</v>
      </c>
      <c r="B376" s="1" t="s">
        <v>1501</v>
      </c>
      <c r="C376" s="1" t="s">
        <v>1502</v>
      </c>
      <c r="D376" s="1" t="s">
        <v>103</v>
      </c>
      <c r="E376" s="1" t="s">
        <v>169</v>
      </c>
      <c r="F376" s="1" t="s">
        <v>1503</v>
      </c>
      <c r="G376" s="49">
        <v>0.99</v>
      </c>
      <c r="H376" s="5">
        <v>124.09666521941925</v>
      </c>
      <c r="I376" s="5">
        <v>0</v>
      </c>
      <c r="J376" s="5">
        <v>124.09666521941925</v>
      </c>
      <c r="K376" s="5">
        <v>52.082648963723194</v>
      </c>
      <c r="L376" s="5">
        <v>114.78941532796281</v>
      </c>
      <c r="M376" s="73">
        <v>0</v>
      </c>
      <c r="N376" s="5">
        <v>0</v>
      </c>
      <c r="O376" s="5">
        <v>0</v>
      </c>
      <c r="P376" s="5">
        <v>0</v>
      </c>
      <c r="Q376" s="5">
        <v>0</v>
      </c>
      <c r="R376" s="47">
        <v>0</v>
      </c>
      <c r="S376" s="5">
        <v>110.99869384368196</v>
      </c>
      <c r="T376" s="5">
        <v>13.097971375737297</v>
      </c>
      <c r="U376" s="5">
        <v>0</v>
      </c>
      <c r="V376" s="5">
        <v>0</v>
      </c>
      <c r="W376" s="47">
        <v>0</v>
      </c>
      <c r="X376" s="5">
        <v>110.99869384368196</v>
      </c>
      <c r="Y376" s="5">
        <v>13.097971375737297</v>
      </c>
      <c r="Z376" s="5">
        <v>0</v>
      </c>
      <c r="AA376" s="5">
        <v>0</v>
      </c>
      <c r="AB376" s="72">
        <v>0</v>
      </c>
    </row>
    <row r="377" spans="1:28">
      <c r="A377" s="48" t="s">
        <v>1504</v>
      </c>
      <c r="B377" s="1" t="s">
        <v>1505</v>
      </c>
      <c r="C377" s="1" t="s">
        <v>1506</v>
      </c>
      <c r="D377" s="1" t="s">
        <v>124</v>
      </c>
      <c r="E377" s="1">
        <v>0</v>
      </c>
      <c r="F377" s="1" t="s">
        <v>1507</v>
      </c>
      <c r="G377" s="49">
        <v>0.49</v>
      </c>
      <c r="H377" s="5">
        <v>72.348949058323456</v>
      </c>
      <c r="I377" s="5">
        <v>18.287662085734635</v>
      </c>
      <c r="J377" s="5">
        <v>54.061286972588825</v>
      </c>
      <c r="K377" s="5">
        <v>-13.642375441390669</v>
      </c>
      <c r="L377" s="5">
        <v>50.006690449644665</v>
      </c>
      <c r="M377" s="73">
        <v>0.19817517300948018</v>
      </c>
      <c r="N377" s="5">
        <v>17.613693871340693</v>
      </c>
      <c r="O377" s="5">
        <v>0.6739682143939435</v>
      </c>
      <c r="P377" s="5">
        <v>0</v>
      </c>
      <c r="Q377" s="5">
        <v>0</v>
      </c>
      <c r="R377" s="47">
        <v>0</v>
      </c>
      <c r="S377" s="5">
        <v>43.687556181021193</v>
      </c>
      <c r="T377" s="5">
        <v>10.373730791567633</v>
      </c>
      <c r="U377" s="5">
        <v>0</v>
      </c>
      <c r="V377" s="5">
        <v>0</v>
      </c>
      <c r="W377" s="47">
        <v>0</v>
      </c>
      <c r="X377" s="5">
        <v>61.301250052361887</v>
      </c>
      <c r="Y377" s="5">
        <v>11.047699005961576</v>
      </c>
      <c r="Z377" s="5">
        <v>0</v>
      </c>
      <c r="AA377" s="5">
        <v>0</v>
      </c>
      <c r="AB377" s="72">
        <v>0</v>
      </c>
    </row>
    <row r="378" spans="1:28">
      <c r="A378" s="48" t="s">
        <v>1508</v>
      </c>
      <c r="B378" s="1" t="s">
        <v>1509</v>
      </c>
      <c r="C378" s="1" t="s">
        <v>1510</v>
      </c>
      <c r="D378" s="1" t="s">
        <v>53</v>
      </c>
      <c r="E378" s="1">
        <v>0</v>
      </c>
      <c r="F378" s="1" t="s">
        <v>1511</v>
      </c>
      <c r="G378" s="49">
        <v>0.4</v>
      </c>
      <c r="H378" s="5">
        <v>2.4635776981471009</v>
      </c>
      <c r="I378" s="5">
        <v>0.38101160929885691</v>
      </c>
      <c r="J378" s="5">
        <v>2.0825660888482438</v>
      </c>
      <c r="K378" s="5">
        <v>-19.060658691774481</v>
      </c>
      <c r="L378" s="5">
        <v>1.9263736321846257</v>
      </c>
      <c r="M378" s="73">
        <v>0.5</v>
      </c>
      <c r="N378" s="5">
        <v>0</v>
      </c>
      <c r="O378" s="5">
        <v>0.38101160929885691</v>
      </c>
      <c r="P378" s="5">
        <v>0</v>
      </c>
      <c r="Q378" s="5">
        <v>0</v>
      </c>
      <c r="R378" s="47">
        <v>0</v>
      </c>
      <c r="S378" s="5">
        <v>0</v>
      </c>
      <c r="T378" s="5">
        <v>2.0825660888482438</v>
      </c>
      <c r="U378" s="5">
        <v>0</v>
      </c>
      <c r="V378" s="5">
        <v>0</v>
      </c>
      <c r="W378" s="47">
        <v>0</v>
      </c>
      <c r="X378" s="5">
        <v>0</v>
      </c>
      <c r="Y378" s="5">
        <v>2.4635776981471009</v>
      </c>
      <c r="Z378" s="5">
        <v>0</v>
      </c>
      <c r="AA378" s="5">
        <v>0</v>
      </c>
      <c r="AB378" s="72">
        <v>0</v>
      </c>
    </row>
    <row r="379" spans="1:28">
      <c r="A379" s="48" t="s">
        <v>1512</v>
      </c>
      <c r="B379" s="1" t="s">
        <v>1513</v>
      </c>
      <c r="C379" s="1" t="s">
        <v>1514</v>
      </c>
      <c r="D379" s="1" t="s">
        <v>124</v>
      </c>
      <c r="E379" s="1">
        <v>0</v>
      </c>
      <c r="F379" s="1" t="s">
        <v>1515</v>
      </c>
      <c r="G379" s="49">
        <v>0.49</v>
      </c>
      <c r="H379" s="5">
        <v>15.102902497324081</v>
      </c>
      <c r="I379" s="5">
        <v>3.2169683350513538</v>
      </c>
      <c r="J379" s="5">
        <v>11.885934162272727</v>
      </c>
      <c r="K379" s="5">
        <v>-30.3847300967577</v>
      </c>
      <c r="L379" s="5">
        <v>10.994489100102273</v>
      </c>
      <c r="M379" s="73">
        <v>0.5</v>
      </c>
      <c r="N379" s="5">
        <v>3.8389613653002344</v>
      </c>
      <c r="O379" s="5">
        <v>-0.62199303024888042</v>
      </c>
      <c r="P379" s="5">
        <v>0</v>
      </c>
      <c r="Q379" s="5">
        <v>0</v>
      </c>
      <c r="R379" s="47">
        <v>0</v>
      </c>
      <c r="S379" s="5">
        <v>7.9655257538365207</v>
      </c>
      <c r="T379" s="5">
        <v>3.9204084084362059</v>
      </c>
      <c r="U379" s="5">
        <v>0</v>
      </c>
      <c r="V379" s="5">
        <v>0</v>
      </c>
      <c r="W379" s="47">
        <v>0</v>
      </c>
      <c r="X379" s="5">
        <v>11.804487119136756</v>
      </c>
      <c r="Y379" s="5">
        <v>3.2984153781873253</v>
      </c>
      <c r="Z379" s="5">
        <v>0</v>
      </c>
      <c r="AA379" s="5">
        <v>0</v>
      </c>
      <c r="AB379" s="72">
        <v>0</v>
      </c>
    </row>
    <row r="380" spans="1:28">
      <c r="A380" s="48" t="s">
        <v>1516</v>
      </c>
      <c r="B380" s="1" t="s">
        <v>1517</v>
      </c>
      <c r="C380" s="1" t="s">
        <v>1518</v>
      </c>
      <c r="D380" s="1" t="s">
        <v>103</v>
      </c>
      <c r="E380" s="1" t="s">
        <v>611</v>
      </c>
      <c r="F380" s="1" t="s">
        <v>1519</v>
      </c>
      <c r="G380" s="49">
        <v>0.99</v>
      </c>
      <c r="H380" s="5">
        <v>114.44635759359463</v>
      </c>
      <c r="I380" s="5">
        <v>0</v>
      </c>
      <c r="J380" s="5">
        <v>114.44635759359463</v>
      </c>
      <c r="K380" s="5">
        <v>51.841695658954123</v>
      </c>
      <c r="L380" s="5">
        <v>105.86288077407504</v>
      </c>
      <c r="M380" s="73">
        <v>0</v>
      </c>
      <c r="N380" s="5">
        <v>0</v>
      </c>
      <c r="O380" s="5">
        <v>0</v>
      </c>
      <c r="P380" s="5">
        <v>0</v>
      </c>
      <c r="Q380" s="5">
        <v>0</v>
      </c>
      <c r="R380" s="47">
        <v>0</v>
      </c>
      <c r="S380" s="5">
        <v>100.6077565360506</v>
      </c>
      <c r="T380" s="5">
        <v>13.838601057544029</v>
      </c>
      <c r="U380" s="5">
        <v>0</v>
      </c>
      <c r="V380" s="5">
        <v>0</v>
      </c>
      <c r="W380" s="47">
        <v>0</v>
      </c>
      <c r="X380" s="5">
        <v>100.6077565360506</v>
      </c>
      <c r="Y380" s="5">
        <v>13.838601057544029</v>
      </c>
      <c r="Z380" s="5">
        <v>0</v>
      </c>
      <c r="AA380" s="5">
        <v>0</v>
      </c>
      <c r="AB380" s="72">
        <v>0</v>
      </c>
    </row>
    <row r="381" spans="1:28">
      <c r="A381" s="48" t="s">
        <v>1520</v>
      </c>
      <c r="B381" s="1" t="s">
        <v>1521</v>
      </c>
      <c r="C381" s="1" t="s">
        <v>1522</v>
      </c>
      <c r="D381" s="1" t="s">
        <v>53</v>
      </c>
      <c r="E381" s="1">
        <v>0</v>
      </c>
      <c r="F381" s="1" t="s">
        <v>1523</v>
      </c>
      <c r="G381" s="49">
        <v>0.4</v>
      </c>
      <c r="H381" s="5">
        <v>1.9934576677183853</v>
      </c>
      <c r="I381" s="5">
        <v>0</v>
      </c>
      <c r="J381" s="5">
        <v>1.9934576677183853</v>
      </c>
      <c r="K381" s="5">
        <v>-15.290107595624663</v>
      </c>
      <c r="L381" s="5">
        <v>1.8439483426395065</v>
      </c>
      <c r="M381" s="73">
        <v>0.5</v>
      </c>
      <c r="N381" s="5">
        <v>0</v>
      </c>
      <c r="O381" s="5">
        <v>0</v>
      </c>
      <c r="P381" s="5">
        <v>0</v>
      </c>
      <c r="Q381" s="5">
        <v>0</v>
      </c>
      <c r="R381" s="47">
        <v>0</v>
      </c>
      <c r="S381" s="5">
        <v>0</v>
      </c>
      <c r="T381" s="5">
        <v>1.9934576677183853</v>
      </c>
      <c r="U381" s="5">
        <v>0</v>
      </c>
      <c r="V381" s="5">
        <v>0</v>
      </c>
      <c r="W381" s="47">
        <v>0</v>
      </c>
      <c r="X381" s="5">
        <v>0</v>
      </c>
      <c r="Y381" s="5">
        <v>1.9934576677183853</v>
      </c>
      <c r="Z381" s="5">
        <v>0</v>
      </c>
      <c r="AA381" s="5">
        <v>0</v>
      </c>
      <c r="AB381" s="72">
        <v>0</v>
      </c>
    </row>
    <row r="382" spans="1:28">
      <c r="A382" s="48" t="s">
        <v>1524</v>
      </c>
      <c r="B382" s="1" t="s">
        <v>1525</v>
      </c>
      <c r="C382" s="1" t="s">
        <v>1526</v>
      </c>
      <c r="D382" s="1" t="s">
        <v>124</v>
      </c>
      <c r="E382" s="1">
        <v>0</v>
      </c>
      <c r="F382" s="1" t="s">
        <v>1527</v>
      </c>
      <c r="G382" s="49">
        <v>0.49</v>
      </c>
      <c r="H382" s="5">
        <v>13.345068789047085</v>
      </c>
      <c r="I382" s="5">
        <v>0.15758325958824718</v>
      </c>
      <c r="J382" s="5">
        <v>13.187485529458838</v>
      </c>
      <c r="K382" s="5">
        <v>-17.062899751361726</v>
      </c>
      <c r="L382" s="5">
        <v>12.198424114749425</v>
      </c>
      <c r="M382" s="73">
        <v>0.5</v>
      </c>
      <c r="N382" s="5">
        <v>4.6368339523065742</v>
      </c>
      <c r="O382" s="5">
        <v>-4.4792506927183267</v>
      </c>
      <c r="P382" s="5">
        <v>0</v>
      </c>
      <c r="Q382" s="5">
        <v>0</v>
      </c>
      <c r="R382" s="47">
        <v>0</v>
      </c>
      <c r="S382" s="5">
        <v>6.2971848298360458</v>
      </c>
      <c r="T382" s="5">
        <v>6.8903006996227925</v>
      </c>
      <c r="U382" s="5">
        <v>0</v>
      </c>
      <c r="V382" s="5">
        <v>0</v>
      </c>
      <c r="W382" s="47">
        <v>0</v>
      </c>
      <c r="X382" s="5">
        <v>10.934018782142619</v>
      </c>
      <c r="Y382" s="5">
        <v>2.4110500069044658</v>
      </c>
      <c r="Z382" s="5">
        <v>0</v>
      </c>
      <c r="AA382" s="5">
        <v>0</v>
      </c>
      <c r="AB382" s="72">
        <v>0</v>
      </c>
    </row>
    <row r="383" spans="1:28">
      <c r="A383" s="48" t="s">
        <v>1528</v>
      </c>
      <c r="B383" s="1" t="s">
        <v>1529</v>
      </c>
      <c r="C383" s="1" t="s">
        <v>1530</v>
      </c>
      <c r="D383" s="1" t="s">
        <v>103</v>
      </c>
      <c r="E383" s="1" t="s">
        <v>146</v>
      </c>
      <c r="F383" s="1" t="s">
        <v>1531</v>
      </c>
      <c r="G383" s="49">
        <v>0.99</v>
      </c>
      <c r="H383" s="5">
        <v>112.79753978926453</v>
      </c>
      <c r="I383" s="5">
        <v>0</v>
      </c>
      <c r="J383" s="5">
        <v>112.79753978926453</v>
      </c>
      <c r="K383" s="5">
        <v>42.10574719508049</v>
      </c>
      <c r="L383" s="5">
        <v>104.3377243050697</v>
      </c>
      <c r="M383" s="73">
        <v>0</v>
      </c>
      <c r="N383" s="5">
        <v>0</v>
      </c>
      <c r="O383" s="5">
        <v>0</v>
      </c>
      <c r="P383" s="5">
        <v>0</v>
      </c>
      <c r="Q383" s="5">
        <v>0</v>
      </c>
      <c r="R383" s="47">
        <v>0</v>
      </c>
      <c r="S383" s="5">
        <v>99.51202126462789</v>
      </c>
      <c r="T383" s="5">
        <v>13.285518524636647</v>
      </c>
      <c r="U383" s="5">
        <v>0</v>
      </c>
      <c r="V383" s="5">
        <v>0</v>
      </c>
      <c r="W383" s="47">
        <v>0</v>
      </c>
      <c r="X383" s="5">
        <v>99.51202126462789</v>
      </c>
      <c r="Y383" s="5">
        <v>13.285518524636647</v>
      </c>
      <c r="Z383" s="5">
        <v>0</v>
      </c>
      <c r="AA383" s="5">
        <v>0</v>
      </c>
      <c r="AB383" s="72">
        <v>0</v>
      </c>
    </row>
    <row r="384" spans="1:28">
      <c r="A384" s="48" t="s">
        <v>1532</v>
      </c>
      <c r="B384" s="1" t="s">
        <v>1533</v>
      </c>
      <c r="C384" s="1" t="s">
        <v>1534</v>
      </c>
      <c r="D384" s="1" t="s">
        <v>53</v>
      </c>
      <c r="E384" s="1">
        <v>0</v>
      </c>
      <c r="F384" s="1" t="s">
        <v>1535</v>
      </c>
      <c r="G384" s="49">
        <v>0.4</v>
      </c>
      <c r="H384" s="5">
        <v>3.0953512909657936</v>
      </c>
      <c r="I384" s="5">
        <v>0.65312548571688867</v>
      </c>
      <c r="J384" s="5">
        <v>2.442225805248905</v>
      </c>
      <c r="K384" s="5">
        <v>-12.505512446200882</v>
      </c>
      <c r="L384" s="5">
        <v>2.2590588698552372</v>
      </c>
      <c r="M384" s="73">
        <v>0.5</v>
      </c>
      <c r="N384" s="5">
        <v>0</v>
      </c>
      <c r="O384" s="5">
        <v>0.65312548571688867</v>
      </c>
      <c r="P384" s="5">
        <v>0</v>
      </c>
      <c r="Q384" s="5">
        <v>0</v>
      </c>
      <c r="R384" s="47">
        <v>0</v>
      </c>
      <c r="S384" s="5">
        <v>0</v>
      </c>
      <c r="T384" s="5">
        <v>2.442225805248905</v>
      </c>
      <c r="U384" s="5">
        <v>0</v>
      </c>
      <c r="V384" s="5">
        <v>0</v>
      </c>
      <c r="W384" s="47">
        <v>0</v>
      </c>
      <c r="X384" s="5">
        <v>0</v>
      </c>
      <c r="Y384" s="5">
        <v>3.0953512909657936</v>
      </c>
      <c r="Z384" s="5">
        <v>0</v>
      </c>
      <c r="AA384" s="5">
        <v>0</v>
      </c>
      <c r="AB384" s="72">
        <v>0</v>
      </c>
    </row>
    <row r="385" spans="1:28">
      <c r="A385" s="48" t="s">
        <v>1536</v>
      </c>
      <c r="B385" s="1" t="s">
        <v>1537</v>
      </c>
      <c r="C385" s="1" t="s">
        <v>1538</v>
      </c>
      <c r="D385" s="1" t="s">
        <v>237</v>
      </c>
      <c r="E385" s="1">
        <v>0</v>
      </c>
      <c r="F385" s="1" t="s">
        <v>1539</v>
      </c>
      <c r="G385" s="49">
        <v>0.09</v>
      </c>
      <c r="H385" s="5">
        <v>79.18694492785383</v>
      </c>
      <c r="I385" s="5">
        <v>19.897084800941528</v>
      </c>
      <c r="J385" s="5">
        <v>59.289860126912295</v>
      </c>
      <c r="K385" s="5">
        <v>43.810748819349783</v>
      </c>
      <c r="L385" s="5">
        <v>54.843120617393872</v>
      </c>
      <c r="M385" s="73">
        <v>0</v>
      </c>
      <c r="N385" s="5">
        <v>19.897084800941528</v>
      </c>
      <c r="O385" s="5">
        <v>0</v>
      </c>
      <c r="P385" s="5">
        <v>0</v>
      </c>
      <c r="Q385" s="5">
        <v>0</v>
      </c>
      <c r="R385" s="47">
        <v>0</v>
      </c>
      <c r="S385" s="5">
        <v>59.289860126912295</v>
      </c>
      <c r="T385" s="5">
        <v>0</v>
      </c>
      <c r="U385" s="5">
        <v>0</v>
      </c>
      <c r="V385" s="5">
        <v>0</v>
      </c>
      <c r="W385" s="47">
        <v>0</v>
      </c>
      <c r="X385" s="5">
        <v>79.18694492785383</v>
      </c>
      <c r="Y385" s="5">
        <v>0</v>
      </c>
      <c r="Z385" s="5">
        <v>0</v>
      </c>
      <c r="AA385" s="5">
        <v>0</v>
      </c>
      <c r="AB385" s="72">
        <v>0</v>
      </c>
    </row>
    <row r="386" spans="1:28">
      <c r="A386" s="48" t="s">
        <v>1540</v>
      </c>
      <c r="B386" s="1" t="s">
        <v>1541</v>
      </c>
      <c r="C386" s="1" t="s">
        <v>1542</v>
      </c>
      <c r="D386" s="1" t="s">
        <v>53</v>
      </c>
      <c r="E386" s="1">
        <v>0</v>
      </c>
      <c r="F386" s="1" t="s">
        <v>1543</v>
      </c>
      <c r="G386" s="49">
        <v>0.4</v>
      </c>
      <c r="H386" s="5">
        <v>2.9674120598924651</v>
      </c>
      <c r="I386" s="5">
        <v>0.45292404088327659</v>
      </c>
      <c r="J386" s="5">
        <v>2.5144880190091885</v>
      </c>
      <c r="K386" s="5">
        <v>-9.540277986631013</v>
      </c>
      <c r="L386" s="5">
        <v>2.3259014175834993</v>
      </c>
      <c r="M386" s="73">
        <v>0.5</v>
      </c>
      <c r="N386" s="5">
        <v>0</v>
      </c>
      <c r="O386" s="5">
        <v>0.45292404088327659</v>
      </c>
      <c r="P386" s="5">
        <v>0</v>
      </c>
      <c r="Q386" s="5">
        <v>0</v>
      </c>
      <c r="R386" s="47">
        <v>0</v>
      </c>
      <c r="S386" s="5">
        <v>0</v>
      </c>
      <c r="T386" s="5">
        <v>2.5144880190091885</v>
      </c>
      <c r="U386" s="5">
        <v>0</v>
      </c>
      <c r="V386" s="5">
        <v>0</v>
      </c>
      <c r="W386" s="47">
        <v>0</v>
      </c>
      <c r="X386" s="5">
        <v>0</v>
      </c>
      <c r="Y386" s="5">
        <v>2.9674120598924651</v>
      </c>
      <c r="Z386" s="5">
        <v>0</v>
      </c>
      <c r="AA386" s="5">
        <v>0</v>
      </c>
      <c r="AB386" s="72">
        <v>0</v>
      </c>
    </row>
    <row r="387" spans="1:28">
      <c r="A387" s="48" t="s">
        <v>1544</v>
      </c>
      <c r="B387" s="1" t="s">
        <v>1545</v>
      </c>
      <c r="C387" s="1" t="s">
        <v>1546</v>
      </c>
      <c r="D387" s="1" t="s">
        <v>53</v>
      </c>
      <c r="E387" s="1">
        <v>0</v>
      </c>
      <c r="F387" s="1" t="s">
        <v>1547</v>
      </c>
      <c r="G387" s="49">
        <v>0.4</v>
      </c>
      <c r="H387" s="5">
        <v>3.0435078715732895</v>
      </c>
      <c r="I387" s="5">
        <v>0.56665339475895182</v>
      </c>
      <c r="J387" s="5">
        <v>2.4768544768143377</v>
      </c>
      <c r="K387" s="5">
        <v>-12.578489281840591</v>
      </c>
      <c r="L387" s="5">
        <v>2.2910903910532623</v>
      </c>
      <c r="M387" s="73">
        <v>0.5</v>
      </c>
      <c r="N387" s="5">
        <v>0</v>
      </c>
      <c r="O387" s="5">
        <v>0.56665339475895182</v>
      </c>
      <c r="P387" s="5">
        <v>0</v>
      </c>
      <c r="Q387" s="5">
        <v>0</v>
      </c>
      <c r="R387" s="47">
        <v>0</v>
      </c>
      <c r="S387" s="5">
        <v>0</v>
      </c>
      <c r="T387" s="5">
        <v>2.4768544768143377</v>
      </c>
      <c r="U387" s="5">
        <v>0</v>
      </c>
      <c r="V387" s="5">
        <v>0</v>
      </c>
      <c r="W387" s="47">
        <v>0</v>
      </c>
      <c r="X387" s="5">
        <v>0</v>
      </c>
      <c r="Y387" s="5">
        <v>3.0435078715732895</v>
      </c>
      <c r="Z387" s="5">
        <v>0</v>
      </c>
      <c r="AA387" s="5">
        <v>0</v>
      </c>
      <c r="AB387" s="72">
        <v>0</v>
      </c>
    </row>
    <row r="388" spans="1:28">
      <c r="A388" s="48" t="s">
        <v>1548</v>
      </c>
      <c r="B388" s="1" t="s">
        <v>1549</v>
      </c>
      <c r="C388" s="1" t="s">
        <v>1550</v>
      </c>
      <c r="D388" s="1" t="s">
        <v>53</v>
      </c>
      <c r="E388" s="1">
        <v>0</v>
      </c>
      <c r="F388" s="1" t="s">
        <v>1551</v>
      </c>
      <c r="G388" s="49">
        <v>0.4</v>
      </c>
      <c r="H388" s="5">
        <v>3.7600494070342418</v>
      </c>
      <c r="I388" s="5">
        <v>0.63512180860327183</v>
      </c>
      <c r="J388" s="5">
        <v>3.1249275984309701</v>
      </c>
      <c r="K388" s="5">
        <v>-23.62615544450896</v>
      </c>
      <c r="L388" s="5">
        <v>2.8905580285486474</v>
      </c>
      <c r="M388" s="73">
        <v>0.5</v>
      </c>
      <c r="N388" s="5">
        <v>0</v>
      </c>
      <c r="O388" s="5">
        <v>0.63512180860327183</v>
      </c>
      <c r="P388" s="5">
        <v>0</v>
      </c>
      <c r="Q388" s="5">
        <v>0</v>
      </c>
      <c r="R388" s="47">
        <v>0</v>
      </c>
      <c r="S388" s="5">
        <v>0</v>
      </c>
      <c r="T388" s="5">
        <v>3.1249275984309701</v>
      </c>
      <c r="U388" s="5">
        <v>0</v>
      </c>
      <c r="V388" s="5">
        <v>0</v>
      </c>
      <c r="W388" s="47">
        <v>0</v>
      </c>
      <c r="X388" s="5">
        <v>0</v>
      </c>
      <c r="Y388" s="5">
        <v>3.7600494070342418</v>
      </c>
      <c r="Z388" s="5">
        <v>0</v>
      </c>
      <c r="AA388" s="5">
        <v>0</v>
      </c>
      <c r="AB388" s="72">
        <v>0</v>
      </c>
    </row>
    <row r="389" spans="1:28">
      <c r="A389" s="48" t="s">
        <v>1552</v>
      </c>
      <c r="B389" s="1" t="s">
        <v>1553</v>
      </c>
      <c r="C389" s="1" t="s">
        <v>1554</v>
      </c>
      <c r="D389" s="1" t="s">
        <v>53</v>
      </c>
      <c r="E389" s="1">
        <v>0</v>
      </c>
      <c r="F389" s="1" t="s">
        <v>1555</v>
      </c>
      <c r="G389" s="49">
        <v>0.4</v>
      </c>
      <c r="H389" s="5">
        <v>4.0960002804621229</v>
      </c>
      <c r="I389" s="5">
        <v>0.91219875952683949</v>
      </c>
      <c r="J389" s="5">
        <v>3.1838015209352832</v>
      </c>
      <c r="K389" s="5">
        <v>-6.406366145183676</v>
      </c>
      <c r="L389" s="5">
        <v>2.945016406865137</v>
      </c>
      <c r="M389" s="73">
        <v>0.5</v>
      </c>
      <c r="N389" s="5">
        <v>0</v>
      </c>
      <c r="O389" s="5">
        <v>0.91219875952683949</v>
      </c>
      <c r="P389" s="5">
        <v>0</v>
      </c>
      <c r="Q389" s="5">
        <v>0</v>
      </c>
      <c r="R389" s="47">
        <v>0</v>
      </c>
      <c r="S389" s="5">
        <v>0</v>
      </c>
      <c r="T389" s="5">
        <v>3.1838015209352832</v>
      </c>
      <c r="U389" s="5">
        <v>0</v>
      </c>
      <c r="V389" s="5">
        <v>0</v>
      </c>
      <c r="W389" s="47">
        <v>0</v>
      </c>
      <c r="X389" s="5">
        <v>0</v>
      </c>
      <c r="Y389" s="5">
        <v>4.0960002804621229</v>
      </c>
      <c r="Z389" s="5">
        <v>0</v>
      </c>
      <c r="AA389" s="5">
        <v>0</v>
      </c>
      <c r="AB389" s="72">
        <v>0</v>
      </c>
    </row>
    <row r="390" spans="1:28">
      <c r="A390" s="48" t="s">
        <v>1556</v>
      </c>
      <c r="B390" s="1" t="s">
        <v>1557</v>
      </c>
      <c r="C390" s="1" t="s">
        <v>1558</v>
      </c>
      <c r="D390" s="1" t="s">
        <v>53</v>
      </c>
      <c r="E390" s="1">
        <v>0</v>
      </c>
      <c r="F390" s="1" t="s">
        <v>1559</v>
      </c>
      <c r="G390" s="49">
        <v>0.4</v>
      </c>
      <c r="H390" s="5">
        <v>3.1654009397409721</v>
      </c>
      <c r="I390" s="5">
        <v>0.51021764224504118</v>
      </c>
      <c r="J390" s="5">
        <v>2.6551832974959311</v>
      </c>
      <c r="K390" s="5">
        <v>-7.9253363713982834</v>
      </c>
      <c r="L390" s="5">
        <v>2.4560445501837362</v>
      </c>
      <c r="M390" s="73">
        <v>0.5</v>
      </c>
      <c r="N390" s="5">
        <v>0</v>
      </c>
      <c r="O390" s="5">
        <v>0.51021764224504118</v>
      </c>
      <c r="P390" s="5">
        <v>0</v>
      </c>
      <c r="Q390" s="5">
        <v>0</v>
      </c>
      <c r="R390" s="47">
        <v>0</v>
      </c>
      <c r="S390" s="5">
        <v>0</v>
      </c>
      <c r="T390" s="5">
        <v>2.6551832974959311</v>
      </c>
      <c r="U390" s="5">
        <v>0</v>
      </c>
      <c r="V390" s="5">
        <v>0</v>
      </c>
      <c r="W390" s="47">
        <v>0</v>
      </c>
      <c r="X390" s="5">
        <v>0</v>
      </c>
      <c r="Y390" s="5">
        <v>3.1654009397409721</v>
      </c>
      <c r="Z390" s="5">
        <v>0</v>
      </c>
      <c r="AA390" s="5">
        <v>0</v>
      </c>
      <c r="AB390" s="72">
        <v>0</v>
      </c>
    </row>
    <row r="391" spans="1:28">
      <c r="A391" s="48" t="s">
        <v>1560</v>
      </c>
      <c r="B391" s="1" t="s">
        <v>1561</v>
      </c>
      <c r="C391" s="1" t="s">
        <v>1562</v>
      </c>
      <c r="D391" s="1" t="s">
        <v>124</v>
      </c>
      <c r="E391" s="1">
        <v>0</v>
      </c>
      <c r="F391" s="1" t="s">
        <v>1563</v>
      </c>
      <c r="G391" s="49">
        <v>0.49</v>
      </c>
      <c r="H391" s="5">
        <v>33.378419031337543</v>
      </c>
      <c r="I391" s="5">
        <v>8.5795396210869068</v>
      </c>
      <c r="J391" s="5">
        <v>24.798879410250638</v>
      </c>
      <c r="K391" s="5">
        <v>-20.378560748497865</v>
      </c>
      <c r="L391" s="5">
        <v>22.93896345448184</v>
      </c>
      <c r="M391" s="73">
        <v>0.44804887119890724</v>
      </c>
      <c r="N391" s="5">
        <v>7.989800098664813</v>
      </c>
      <c r="O391" s="5">
        <v>0.58973952242209393</v>
      </c>
      <c r="P391" s="5">
        <v>0</v>
      </c>
      <c r="Q391" s="5">
        <v>0</v>
      </c>
      <c r="R391" s="47">
        <v>0</v>
      </c>
      <c r="S391" s="5">
        <v>19.484586139391961</v>
      </c>
      <c r="T391" s="5">
        <v>5.3142932708586752</v>
      </c>
      <c r="U391" s="5">
        <v>0</v>
      </c>
      <c r="V391" s="5">
        <v>0</v>
      </c>
      <c r="W391" s="47">
        <v>0</v>
      </c>
      <c r="X391" s="5">
        <v>27.474386238056773</v>
      </c>
      <c r="Y391" s="5">
        <v>5.904032793280769</v>
      </c>
      <c r="Z391" s="5">
        <v>0</v>
      </c>
      <c r="AA391" s="5">
        <v>0</v>
      </c>
      <c r="AB391" s="72">
        <v>0</v>
      </c>
    </row>
    <row r="392" spans="1:28">
      <c r="A392" s="48" t="s">
        <v>1567</v>
      </c>
      <c r="B392" s="1" t="s">
        <v>1568</v>
      </c>
      <c r="D392" s="50" t="s">
        <v>1566</v>
      </c>
      <c r="E392" s="1" t="s">
        <v>1755</v>
      </c>
      <c r="F392" s="1" t="s">
        <v>1756</v>
      </c>
      <c r="G392" s="49">
        <v>0.05</v>
      </c>
      <c r="H392" s="5">
        <v>17.571999999999999</v>
      </c>
      <c r="I392" s="5">
        <v>0</v>
      </c>
      <c r="J392" s="5">
        <v>17.571999999999999</v>
      </c>
      <c r="K392" s="6">
        <v>-1.8769459807069862</v>
      </c>
      <c r="L392" s="5">
        <v>16.254100000000001</v>
      </c>
      <c r="M392" s="73">
        <v>0</v>
      </c>
      <c r="N392" s="5">
        <v>0</v>
      </c>
      <c r="O392" s="5">
        <v>0</v>
      </c>
      <c r="P392" s="5">
        <v>0</v>
      </c>
      <c r="Q392" s="5">
        <v>0</v>
      </c>
      <c r="R392" s="47">
        <v>0</v>
      </c>
      <c r="S392" s="5">
        <v>0</v>
      </c>
      <c r="T392" s="5">
        <v>0</v>
      </c>
      <c r="U392" s="5">
        <v>0</v>
      </c>
      <c r="V392" s="5">
        <v>0</v>
      </c>
      <c r="W392" s="47">
        <v>0</v>
      </c>
      <c r="X392" s="5">
        <v>0</v>
      </c>
      <c r="Y392" s="5">
        <v>0</v>
      </c>
      <c r="Z392" s="5">
        <v>0</v>
      </c>
      <c r="AA392" s="5">
        <v>0</v>
      </c>
      <c r="AB392" s="72">
        <v>0</v>
      </c>
    </row>
    <row r="393" spans="1:28" ht="15" thickBot="1">
      <c r="A393" s="52" t="s">
        <v>1564</v>
      </c>
      <c r="B393" s="26" t="s">
        <v>1565</v>
      </c>
      <c r="C393" s="26"/>
      <c r="D393" s="27" t="s">
        <v>1566</v>
      </c>
      <c r="E393" s="26" t="s">
        <v>1755</v>
      </c>
      <c r="F393" s="26" t="s">
        <v>1757</v>
      </c>
      <c r="G393" s="63">
        <v>0</v>
      </c>
      <c r="H393" s="35">
        <v>43.377000000000002</v>
      </c>
      <c r="I393" s="35">
        <v>0</v>
      </c>
      <c r="J393" s="35">
        <v>43.377000000000002</v>
      </c>
      <c r="K393" s="35">
        <v>43.377000000000002</v>
      </c>
      <c r="L393" s="35">
        <v>40.123725000000007</v>
      </c>
      <c r="M393" s="75">
        <v>0</v>
      </c>
      <c r="N393" s="35">
        <v>0</v>
      </c>
      <c r="O393" s="35">
        <v>0</v>
      </c>
      <c r="P393" s="35">
        <v>0</v>
      </c>
      <c r="Q393" s="35">
        <v>0</v>
      </c>
      <c r="R393" s="36">
        <v>0</v>
      </c>
      <c r="S393" s="35">
        <v>0</v>
      </c>
      <c r="T393" s="35">
        <v>0</v>
      </c>
      <c r="U393" s="35">
        <v>0</v>
      </c>
      <c r="V393" s="35">
        <v>0</v>
      </c>
      <c r="W393" s="36">
        <v>0</v>
      </c>
      <c r="X393" s="35">
        <v>0</v>
      </c>
      <c r="Y393" s="35">
        <v>0</v>
      </c>
      <c r="Z393" s="35">
        <v>0</v>
      </c>
      <c r="AA393" s="35">
        <v>0</v>
      </c>
      <c r="AB393" s="65">
        <v>0</v>
      </c>
    </row>
    <row r="395" spans="1:28" ht="16.2">
      <c r="F395" s="104" t="s">
        <v>1954</v>
      </c>
    </row>
    <row r="396" spans="1:28">
      <c r="F396" s="263" t="s">
        <v>1959</v>
      </c>
      <c r="G396" s="263"/>
      <c r="H396" s="263"/>
      <c r="I396" s="263"/>
      <c r="J396" s="263"/>
      <c r="K396" s="263"/>
      <c r="L396" s="263"/>
      <c r="M396" s="263"/>
    </row>
    <row r="397" spans="1:28">
      <c r="F397" s="263"/>
      <c r="G397" s="263"/>
      <c r="H397" s="263"/>
      <c r="I397" s="263"/>
      <c r="J397" s="263"/>
      <c r="K397" s="263"/>
      <c r="L397" s="263"/>
      <c r="M397" s="263"/>
    </row>
    <row r="398" spans="1:28">
      <c r="F398" s="263"/>
      <c r="G398" s="263"/>
      <c r="H398" s="263"/>
      <c r="I398" s="263"/>
      <c r="J398" s="263"/>
      <c r="K398" s="263"/>
      <c r="L398" s="263"/>
      <c r="M398" s="263"/>
    </row>
    <row r="399" spans="1:28">
      <c r="F399" s="95" t="s">
        <v>1953</v>
      </c>
    </row>
    <row r="400" spans="1:28">
      <c r="F400" s="50" t="s">
        <v>1728</v>
      </c>
    </row>
  </sheetData>
  <sheetProtection sheet="1" objects="1" scenarios="1"/>
  <mergeCells count="5">
    <mergeCell ref="H5:L5"/>
    <mergeCell ref="N5:R5"/>
    <mergeCell ref="S5:W5"/>
    <mergeCell ref="X5:AB5"/>
    <mergeCell ref="F396:M398"/>
  </mergeCells>
  <pageMargins left="0.7" right="0.7" top="0.75" bottom="0.75" header="0.3" footer="0.3"/>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588CA-8AD3-448A-8788-A6F2DDF9DCCF}">
  <sheetPr>
    <tabColor rgb="FF92D050"/>
  </sheetPr>
  <dimension ref="A1:AB38"/>
  <sheetViews>
    <sheetView topLeftCell="F1" workbookViewId="0">
      <selection activeCell="F1" sqref="F1"/>
    </sheetView>
  </sheetViews>
  <sheetFormatPr defaultColWidth="10.6640625" defaultRowHeight="14.4" outlineLevelCol="1"/>
  <cols>
    <col min="1" max="5" width="10.6640625" style="1" hidden="1" customWidth="1" outlineLevel="1"/>
    <col min="6" max="6" width="37.5546875" style="1" customWidth="1" collapsed="1"/>
    <col min="7" max="7" width="13.109375" style="1" customWidth="1"/>
    <col min="8" max="8" width="11" style="5" bestFit="1" customWidth="1"/>
    <col min="9" max="10" width="13.109375" style="5" customWidth="1"/>
    <col min="11" max="11" width="13.6640625" style="5" bestFit="1" customWidth="1"/>
    <col min="12" max="12" width="14.6640625" style="5" bestFit="1" customWidth="1"/>
    <col min="13" max="13" width="13.109375" style="6" customWidth="1"/>
    <col min="14" max="28" width="13.109375" style="5" customWidth="1"/>
    <col min="29" max="16384" width="10.6640625" style="1"/>
  </cols>
  <sheetData>
    <row r="1" spans="1:28">
      <c r="F1" s="3" t="s">
        <v>1796</v>
      </c>
      <c r="G1" s="3"/>
      <c r="N1" s="7"/>
      <c r="O1" s="7"/>
      <c r="P1" s="7"/>
      <c r="Q1" s="7"/>
      <c r="R1" s="7"/>
      <c r="S1" s="7"/>
      <c r="T1" s="7"/>
      <c r="U1" s="7"/>
      <c r="V1" s="7"/>
      <c r="W1" s="7"/>
      <c r="X1" s="7"/>
      <c r="Y1" s="7"/>
      <c r="Z1" s="7"/>
      <c r="AA1" s="7"/>
      <c r="AB1" s="7"/>
    </row>
    <row r="2" spans="1:28">
      <c r="F2" s="56" t="s">
        <v>1582</v>
      </c>
      <c r="G2" s="3"/>
      <c r="H2" s="9"/>
      <c r="I2" s="9"/>
      <c r="J2" s="9"/>
      <c r="K2" s="9"/>
      <c r="L2" s="9"/>
      <c r="M2" s="10"/>
      <c r="N2" s="9"/>
      <c r="O2" s="9"/>
      <c r="P2" s="9"/>
      <c r="Q2" s="9"/>
      <c r="R2" s="9"/>
      <c r="S2" s="9"/>
      <c r="T2" s="9"/>
      <c r="U2" s="9"/>
      <c r="V2" s="9"/>
      <c r="W2" s="9"/>
      <c r="X2" s="9"/>
      <c r="Y2" s="9"/>
      <c r="Z2" s="9"/>
      <c r="AA2" s="9"/>
      <c r="AB2" s="9"/>
    </row>
    <row r="3" spans="1:28" s="58" customFormat="1" hidden="1">
      <c r="H3" s="60" t="s">
        <v>1797</v>
      </c>
      <c r="I3" s="60" t="s">
        <v>1798</v>
      </c>
      <c r="J3" s="60" t="s">
        <v>1799</v>
      </c>
      <c r="K3" s="60" t="s">
        <v>1800</v>
      </c>
      <c r="L3" s="60" t="s">
        <v>1801</v>
      </c>
      <c r="M3" s="60" t="s">
        <v>1802</v>
      </c>
      <c r="N3" s="60" t="s">
        <v>1803</v>
      </c>
      <c r="O3" s="60" t="s">
        <v>1804</v>
      </c>
      <c r="P3" s="60" t="s">
        <v>1805</v>
      </c>
      <c r="Q3" s="60" t="s">
        <v>1806</v>
      </c>
      <c r="R3" s="60" t="s">
        <v>1807</v>
      </c>
      <c r="S3" s="60" t="s">
        <v>1808</v>
      </c>
      <c r="T3" s="60" t="s">
        <v>1809</v>
      </c>
      <c r="U3" s="60" t="s">
        <v>1810</v>
      </c>
      <c r="V3" s="60" t="s">
        <v>1811</v>
      </c>
      <c r="W3" s="60" t="s">
        <v>1812</v>
      </c>
      <c r="X3" s="60" t="s">
        <v>1813</v>
      </c>
      <c r="Y3" s="60" t="s">
        <v>1814</v>
      </c>
      <c r="Z3" s="60" t="s">
        <v>1815</v>
      </c>
      <c r="AA3" s="60" t="s">
        <v>1816</v>
      </c>
      <c r="AB3" s="60" t="s">
        <v>1817</v>
      </c>
    </row>
    <row r="4" spans="1:28" s="58" customFormat="1" ht="15" thickBot="1">
      <c r="F4" s="165" t="s">
        <v>1930</v>
      </c>
      <c r="H4" s="59"/>
      <c r="I4" s="59"/>
      <c r="J4" s="59"/>
      <c r="K4" s="59"/>
      <c r="M4" s="113"/>
      <c r="N4" s="59"/>
      <c r="O4" s="59"/>
      <c r="P4" s="59"/>
      <c r="Q4" s="59"/>
      <c r="R4" s="59"/>
      <c r="S4" s="59"/>
      <c r="T4" s="59"/>
      <c r="U4" s="59"/>
      <c r="V4" s="59"/>
      <c r="W4" s="59"/>
      <c r="X4" s="59"/>
      <c r="Y4" s="59"/>
      <c r="Z4" s="59"/>
      <c r="AA4" s="59"/>
      <c r="AB4" s="59"/>
    </row>
    <row r="5" spans="1:28">
      <c r="A5" s="21"/>
      <c r="B5" s="21"/>
      <c r="C5" s="21"/>
      <c r="D5" s="21"/>
      <c r="E5" s="21"/>
      <c r="F5" s="22"/>
      <c r="G5" s="97"/>
      <c r="H5" s="259" t="s">
        <v>27</v>
      </c>
      <c r="I5" s="259"/>
      <c r="J5" s="259"/>
      <c r="K5" s="259"/>
      <c r="L5" s="259"/>
      <c r="M5" s="62"/>
      <c r="N5" s="260" t="s">
        <v>28</v>
      </c>
      <c r="O5" s="259"/>
      <c r="P5" s="259"/>
      <c r="Q5" s="259"/>
      <c r="R5" s="261"/>
      <c r="S5" s="260" t="s">
        <v>29</v>
      </c>
      <c r="T5" s="259"/>
      <c r="U5" s="259"/>
      <c r="V5" s="259"/>
      <c r="W5" s="261"/>
      <c r="X5" s="260" t="s">
        <v>1606</v>
      </c>
      <c r="Y5" s="259"/>
      <c r="Z5" s="259"/>
      <c r="AA5" s="259"/>
      <c r="AB5" s="262"/>
    </row>
    <row r="6" spans="1:28" ht="61.5" customHeight="1" thickBot="1">
      <c r="A6" s="26" t="s">
        <v>1607</v>
      </c>
      <c r="B6" s="26" t="s">
        <v>4</v>
      </c>
      <c r="C6" s="26" t="s">
        <v>1608</v>
      </c>
      <c r="D6" s="26" t="s">
        <v>33</v>
      </c>
      <c r="E6" s="26" t="s">
        <v>34</v>
      </c>
      <c r="F6" s="28" t="s">
        <v>35</v>
      </c>
      <c r="G6" s="98" t="s">
        <v>36</v>
      </c>
      <c r="H6" s="31" t="s">
        <v>37</v>
      </c>
      <c r="I6" s="31" t="s">
        <v>38</v>
      </c>
      <c r="J6" s="31" t="s">
        <v>39</v>
      </c>
      <c r="K6" s="31" t="s">
        <v>1818</v>
      </c>
      <c r="L6" s="31" t="s">
        <v>1610</v>
      </c>
      <c r="M6" s="64" t="s">
        <v>1656</v>
      </c>
      <c r="N6" s="34" t="s">
        <v>43</v>
      </c>
      <c r="O6" s="35" t="s">
        <v>44</v>
      </c>
      <c r="P6" s="35" t="s">
        <v>45</v>
      </c>
      <c r="Q6" s="35" t="s">
        <v>46</v>
      </c>
      <c r="R6" s="36" t="s">
        <v>47</v>
      </c>
      <c r="S6" s="34" t="s">
        <v>43</v>
      </c>
      <c r="T6" s="35" t="s">
        <v>44</v>
      </c>
      <c r="U6" s="35" t="s">
        <v>45</v>
      </c>
      <c r="V6" s="35" t="s">
        <v>46</v>
      </c>
      <c r="W6" s="36" t="s">
        <v>47</v>
      </c>
      <c r="X6" s="34" t="s">
        <v>43</v>
      </c>
      <c r="Y6" s="35" t="s">
        <v>44</v>
      </c>
      <c r="Z6" s="35" t="s">
        <v>45</v>
      </c>
      <c r="AA6" s="35" t="s">
        <v>46</v>
      </c>
      <c r="AB6" s="65" t="s">
        <v>47</v>
      </c>
    </row>
    <row r="7" spans="1:28">
      <c r="A7" s="20"/>
      <c r="B7" s="21"/>
      <c r="C7" s="21"/>
      <c r="D7" s="21"/>
      <c r="E7" s="21"/>
      <c r="F7" s="114"/>
      <c r="G7" s="101"/>
      <c r="H7" s="40"/>
      <c r="I7" s="40"/>
      <c r="J7" s="40"/>
      <c r="K7" s="40"/>
      <c r="L7" s="40"/>
      <c r="M7" s="115"/>
      <c r="N7" s="39"/>
      <c r="O7" s="40"/>
      <c r="P7" s="40"/>
      <c r="Q7" s="40"/>
      <c r="R7" s="41"/>
      <c r="S7" s="39"/>
      <c r="T7" s="40"/>
      <c r="U7" s="40"/>
      <c r="V7" s="40"/>
      <c r="W7" s="41"/>
      <c r="X7" s="39"/>
      <c r="Y7" s="40"/>
      <c r="Z7" s="40"/>
      <c r="AA7" s="40"/>
      <c r="AB7" s="88"/>
    </row>
    <row r="8" spans="1:28">
      <c r="A8" s="48" t="s">
        <v>592</v>
      </c>
      <c r="B8" s="55" t="s">
        <v>593</v>
      </c>
      <c r="C8" s="1" t="s">
        <v>594</v>
      </c>
      <c r="D8" s="1" t="s">
        <v>46</v>
      </c>
      <c r="E8" s="1" t="s">
        <v>1754</v>
      </c>
      <c r="F8" s="1" t="s">
        <v>595</v>
      </c>
      <c r="G8" s="49">
        <v>0.2</v>
      </c>
      <c r="H8" s="5">
        <v>1157.1534522788663</v>
      </c>
      <c r="I8" s="5">
        <v>148.53765320739222</v>
      </c>
      <c r="J8" s="5">
        <v>1008.6157990714742</v>
      </c>
      <c r="K8" s="5">
        <v>-522.44969771208821</v>
      </c>
      <c r="L8" s="5">
        <v>932.96961414111365</v>
      </c>
      <c r="M8" s="73">
        <v>0.34123275519709906</v>
      </c>
      <c r="N8" s="5">
        <v>0</v>
      </c>
      <c r="O8" s="5">
        <v>0</v>
      </c>
      <c r="P8" s="5">
        <v>95.171964355877819</v>
      </c>
      <c r="Q8" s="5">
        <v>23.915759001396342</v>
      </c>
      <c r="R8" s="47">
        <v>29.449929850118043</v>
      </c>
      <c r="S8" s="5">
        <v>0</v>
      </c>
      <c r="T8" s="5">
        <v>0</v>
      </c>
      <c r="U8" s="5">
        <v>122.66719358049272</v>
      </c>
      <c r="V8" s="5">
        <v>878.89169706114592</v>
      </c>
      <c r="W8" s="47">
        <v>7.0569084298355556</v>
      </c>
      <c r="X8" s="5">
        <v>0</v>
      </c>
      <c r="Y8" s="5">
        <v>0</v>
      </c>
      <c r="Z8" s="5">
        <v>217.83915793637055</v>
      </c>
      <c r="AA8" s="5">
        <v>902.80745606254231</v>
      </c>
      <c r="AB8" s="72">
        <v>36.506838279953598</v>
      </c>
    </row>
    <row r="9" spans="1:28">
      <c r="A9" s="48" t="s">
        <v>166</v>
      </c>
      <c r="B9" s="55" t="s">
        <v>167</v>
      </c>
      <c r="C9" s="1" t="s">
        <v>168</v>
      </c>
      <c r="D9" s="1" t="s">
        <v>103</v>
      </c>
      <c r="E9" s="1" t="s">
        <v>169</v>
      </c>
      <c r="F9" s="1" t="s">
        <v>170</v>
      </c>
      <c r="G9" s="49">
        <v>0.49</v>
      </c>
      <c r="H9" s="5">
        <v>94.463259626557033</v>
      </c>
      <c r="I9" s="5">
        <v>30.812393541298515</v>
      </c>
      <c r="J9" s="5">
        <v>63.650866085258521</v>
      </c>
      <c r="K9" s="5">
        <v>24.939739594151</v>
      </c>
      <c r="L9" s="5">
        <v>58.877051128864132</v>
      </c>
      <c r="M9" s="73">
        <v>0</v>
      </c>
      <c r="N9" s="5">
        <v>27.985144029336794</v>
      </c>
      <c r="O9" s="5">
        <v>2.8272495119617229</v>
      </c>
      <c r="P9" s="5">
        <v>0</v>
      </c>
      <c r="Q9" s="5">
        <v>0</v>
      </c>
      <c r="R9" s="47">
        <v>0</v>
      </c>
      <c r="S9" s="5">
        <v>54.133648657877693</v>
      </c>
      <c r="T9" s="5">
        <v>9.5172174273808299</v>
      </c>
      <c r="U9" s="5">
        <v>0</v>
      </c>
      <c r="V9" s="5">
        <v>0</v>
      </c>
      <c r="W9" s="47">
        <v>0</v>
      </c>
      <c r="X9" s="5">
        <v>82.118792687214494</v>
      </c>
      <c r="Y9" s="5">
        <v>12.344466939342553</v>
      </c>
      <c r="Z9" s="5">
        <v>0</v>
      </c>
      <c r="AA9" s="5">
        <v>0</v>
      </c>
      <c r="AB9" s="72">
        <v>0</v>
      </c>
    </row>
    <row r="10" spans="1:28">
      <c r="A10" s="48" t="s">
        <v>247</v>
      </c>
      <c r="B10" s="55" t="s">
        <v>248</v>
      </c>
      <c r="C10" s="1" t="s">
        <v>249</v>
      </c>
      <c r="D10" s="1" t="s">
        <v>103</v>
      </c>
      <c r="E10" s="1" t="s">
        <v>169</v>
      </c>
      <c r="F10" s="1" t="s">
        <v>250</v>
      </c>
      <c r="G10" s="49">
        <v>0.49</v>
      </c>
      <c r="H10" s="5">
        <v>48.938990157947927</v>
      </c>
      <c r="I10" s="5">
        <v>15.311400703997826</v>
      </c>
      <c r="J10" s="5">
        <v>33.627589453950101</v>
      </c>
      <c r="K10" s="5">
        <v>10.125083715376197</v>
      </c>
      <c r="L10" s="5">
        <v>31.105520244903843</v>
      </c>
      <c r="M10" s="73">
        <v>0</v>
      </c>
      <c r="N10" s="5">
        <v>13.821019032328337</v>
      </c>
      <c r="O10" s="5">
        <v>1.4903816716694889</v>
      </c>
      <c r="P10" s="5">
        <v>0</v>
      </c>
      <c r="Q10" s="5">
        <v>0</v>
      </c>
      <c r="R10" s="47">
        <v>0</v>
      </c>
      <c r="S10" s="5">
        <v>28.095049692364768</v>
      </c>
      <c r="T10" s="5">
        <v>5.5325397615853324</v>
      </c>
      <c r="U10" s="5">
        <v>0</v>
      </c>
      <c r="V10" s="5">
        <v>0</v>
      </c>
      <c r="W10" s="47">
        <v>0</v>
      </c>
      <c r="X10" s="5">
        <v>41.916068724693105</v>
      </c>
      <c r="Y10" s="5">
        <v>7.0229214332548215</v>
      </c>
      <c r="Z10" s="5">
        <v>0</v>
      </c>
      <c r="AA10" s="5">
        <v>0</v>
      </c>
      <c r="AB10" s="72">
        <v>0</v>
      </c>
    </row>
    <row r="11" spans="1:28">
      <c r="A11" s="48" t="s">
        <v>842</v>
      </c>
      <c r="B11" s="55" t="s">
        <v>843</v>
      </c>
      <c r="C11" s="1" t="s">
        <v>844</v>
      </c>
      <c r="D11" s="1" t="s">
        <v>103</v>
      </c>
      <c r="E11" s="1" t="s">
        <v>169</v>
      </c>
      <c r="F11" s="1" t="s">
        <v>845</v>
      </c>
      <c r="G11" s="49">
        <v>0.49</v>
      </c>
      <c r="H11" s="5">
        <v>257.09667125794618</v>
      </c>
      <c r="I11" s="5">
        <v>90.15152492362175</v>
      </c>
      <c r="J11" s="5">
        <v>166.94514633432442</v>
      </c>
      <c r="K11" s="5">
        <v>14.816288058962952</v>
      </c>
      <c r="L11" s="5">
        <v>154.4242603592501</v>
      </c>
      <c r="M11" s="73">
        <v>0</v>
      </c>
      <c r="N11" s="5">
        <v>79.380811269048436</v>
      </c>
      <c r="O11" s="5">
        <v>10.770713654573303</v>
      </c>
      <c r="P11" s="5">
        <v>0</v>
      </c>
      <c r="Q11" s="5">
        <v>0</v>
      </c>
      <c r="R11" s="47">
        <v>0</v>
      </c>
      <c r="S11" s="5">
        <v>139.83808824531093</v>
      </c>
      <c r="T11" s="5">
        <v>27.107058089013488</v>
      </c>
      <c r="U11" s="5">
        <v>0</v>
      </c>
      <c r="V11" s="5">
        <v>0</v>
      </c>
      <c r="W11" s="47">
        <v>0</v>
      </c>
      <c r="X11" s="5">
        <v>219.21889951435935</v>
      </c>
      <c r="Y11" s="5">
        <v>37.877771743586791</v>
      </c>
      <c r="Z11" s="5">
        <v>0</v>
      </c>
      <c r="AA11" s="5">
        <v>0</v>
      </c>
      <c r="AB11" s="72">
        <v>0</v>
      </c>
    </row>
    <row r="12" spans="1:28">
      <c r="A12" s="48" t="s">
        <v>1011</v>
      </c>
      <c r="B12" s="55" t="s">
        <v>1012</v>
      </c>
      <c r="C12" s="1" t="s">
        <v>1013</v>
      </c>
      <c r="D12" s="1" t="s">
        <v>103</v>
      </c>
      <c r="E12" s="1" t="s">
        <v>169</v>
      </c>
      <c r="F12" s="1" t="s">
        <v>1014</v>
      </c>
      <c r="G12" s="49">
        <v>0.49</v>
      </c>
      <c r="H12" s="5">
        <v>90.935851929218828</v>
      </c>
      <c r="I12" s="5">
        <v>30.428480171563873</v>
      </c>
      <c r="J12" s="5">
        <v>60.507371757654951</v>
      </c>
      <c r="K12" s="5">
        <v>34.086141552714352</v>
      </c>
      <c r="L12" s="5">
        <v>55.96931887583083</v>
      </c>
      <c r="M12" s="73">
        <v>0</v>
      </c>
      <c r="N12" s="5">
        <v>27.477406861689897</v>
      </c>
      <c r="O12" s="5">
        <v>2.9510733098739741</v>
      </c>
      <c r="P12" s="5">
        <v>0</v>
      </c>
      <c r="Q12" s="5">
        <v>0</v>
      </c>
      <c r="R12" s="47">
        <v>0</v>
      </c>
      <c r="S12" s="5">
        <v>51.592384357148674</v>
      </c>
      <c r="T12" s="5">
        <v>8.9149874005062699</v>
      </c>
      <c r="U12" s="5">
        <v>0</v>
      </c>
      <c r="V12" s="5">
        <v>0</v>
      </c>
      <c r="W12" s="47">
        <v>0</v>
      </c>
      <c r="X12" s="5">
        <v>79.069791218838574</v>
      </c>
      <c r="Y12" s="5">
        <v>11.866060710380244</v>
      </c>
      <c r="Z12" s="5">
        <v>0</v>
      </c>
      <c r="AA12" s="5">
        <v>0</v>
      </c>
      <c r="AB12" s="72">
        <v>0</v>
      </c>
    </row>
    <row r="13" spans="1:28">
      <c r="A13" s="48" t="s">
        <v>1075</v>
      </c>
      <c r="B13" s="55" t="s">
        <v>1076</v>
      </c>
      <c r="C13" s="1" t="s">
        <v>1077</v>
      </c>
      <c r="D13" s="1" t="s">
        <v>103</v>
      </c>
      <c r="E13" s="1" t="s">
        <v>169</v>
      </c>
      <c r="F13" s="1" t="s">
        <v>1078</v>
      </c>
      <c r="G13" s="49">
        <v>0.49</v>
      </c>
      <c r="H13" s="5">
        <v>87.112303528405405</v>
      </c>
      <c r="I13" s="5">
        <v>29.812426161074125</v>
      </c>
      <c r="J13" s="5">
        <v>57.299877367331284</v>
      </c>
      <c r="K13" s="5">
        <v>30.04870258483535</v>
      </c>
      <c r="L13" s="5">
        <v>53.002386564781439</v>
      </c>
      <c r="M13" s="73">
        <v>0</v>
      </c>
      <c r="N13" s="5">
        <v>27.139459849517852</v>
      </c>
      <c r="O13" s="5">
        <v>2.6729663115562703</v>
      </c>
      <c r="P13" s="5">
        <v>0</v>
      </c>
      <c r="Q13" s="5">
        <v>0</v>
      </c>
      <c r="R13" s="47">
        <v>0</v>
      </c>
      <c r="S13" s="5">
        <v>49.359859582281132</v>
      </c>
      <c r="T13" s="5">
        <v>7.9400177850501468</v>
      </c>
      <c r="U13" s="5">
        <v>0</v>
      </c>
      <c r="V13" s="5">
        <v>0</v>
      </c>
      <c r="W13" s="47">
        <v>0</v>
      </c>
      <c r="X13" s="5">
        <v>76.49931943179898</v>
      </c>
      <c r="Y13" s="5">
        <v>10.612984096606418</v>
      </c>
      <c r="Z13" s="5">
        <v>0</v>
      </c>
      <c r="AA13" s="5">
        <v>0</v>
      </c>
      <c r="AB13" s="72">
        <v>0</v>
      </c>
    </row>
    <row r="14" spans="1:28">
      <c r="A14" s="48" t="s">
        <v>1119</v>
      </c>
      <c r="B14" s="55" t="s">
        <v>1120</v>
      </c>
      <c r="C14" s="1" t="s">
        <v>1121</v>
      </c>
      <c r="D14" s="1" t="s">
        <v>103</v>
      </c>
      <c r="E14" s="1" t="s">
        <v>169</v>
      </c>
      <c r="F14" s="1" t="s">
        <v>1122</v>
      </c>
      <c r="G14" s="49">
        <v>0.49</v>
      </c>
      <c r="H14" s="5">
        <v>103.45734702919734</v>
      </c>
      <c r="I14" s="5">
        <v>35.628171553998243</v>
      </c>
      <c r="J14" s="5">
        <v>67.829175475199094</v>
      </c>
      <c r="K14" s="5">
        <v>31.848965822139</v>
      </c>
      <c r="L14" s="5">
        <v>62.741987314559168</v>
      </c>
      <c r="M14" s="73">
        <v>0</v>
      </c>
      <c r="N14" s="5">
        <v>32.279293519515726</v>
      </c>
      <c r="O14" s="5">
        <v>3.3488780344825164</v>
      </c>
      <c r="P14" s="5">
        <v>0</v>
      </c>
      <c r="Q14" s="5">
        <v>0</v>
      </c>
      <c r="R14" s="47">
        <v>0</v>
      </c>
      <c r="S14" s="5">
        <v>58.335791366644798</v>
      </c>
      <c r="T14" s="5">
        <v>9.4933841085542916</v>
      </c>
      <c r="U14" s="5">
        <v>0</v>
      </c>
      <c r="V14" s="5">
        <v>0</v>
      </c>
      <c r="W14" s="47">
        <v>0</v>
      </c>
      <c r="X14" s="5">
        <v>90.615084886160531</v>
      </c>
      <c r="Y14" s="5">
        <v>12.842262143036809</v>
      </c>
      <c r="Z14" s="5">
        <v>0</v>
      </c>
      <c r="AA14" s="5">
        <v>0</v>
      </c>
      <c r="AB14" s="72">
        <v>0</v>
      </c>
    </row>
    <row r="15" spans="1:28">
      <c r="A15" s="48" t="s">
        <v>1285</v>
      </c>
      <c r="B15" s="55" t="s">
        <v>1286</v>
      </c>
      <c r="C15" s="1" t="s">
        <v>1287</v>
      </c>
      <c r="D15" s="1" t="s">
        <v>103</v>
      </c>
      <c r="E15" s="1" t="s">
        <v>169</v>
      </c>
      <c r="F15" s="1" t="s">
        <v>1288</v>
      </c>
      <c r="G15" s="49">
        <v>0.49</v>
      </c>
      <c r="H15" s="5">
        <v>62.02349896498194</v>
      </c>
      <c r="I15" s="5">
        <v>17.276649129165751</v>
      </c>
      <c r="J15" s="5">
        <v>44.746849835816185</v>
      </c>
      <c r="K15" s="5">
        <v>5.9011026034137819</v>
      </c>
      <c r="L15" s="5">
        <v>41.390836098129974</v>
      </c>
      <c r="M15" s="73">
        <v>0</v>
      </c>
      <c r="N15" s="5">
        <v>16.155509261392204</v>
      </c>
      <c r="O15" s="5">
        <v>1.121139867773544</v>
      </c>
      <c r="P15" s="5">
        <v>0</v>
      </c>
      <c r="Q15" s="5">
        <v>0</v>
      </c>
      <c r="R15" s="47">
        <v>0</v>
      </c>
      <c r="S15" s="5">
        <v>37.79240314279496</v>
      </c>
      <c r="T15" s="5">
        <v>6.9544466930212216</v>
      </c>
      <c r="U15" s="5">
        <v>0</v>
      </c>
      <c r="V15" s="5">
        <v>0</v>
      </c>
      <c r="W15" s="47">
        <v>0</v>
      </c>
      <c r="X15" s="5">
        <v>53.947912404187164</v>
      </c>
      <c r="Y15" s="5">
        <v>8.0755865607947648</v>
      </c>
      <c r="Z15" s="5">
        <v>0</v>
      </c>
      <c r="AA15" s="5">
        <v>0</v>
      </c>
      <c r="AB15" s="72">
        <v>0</v>
      </c>
    </row>
    <row r="16" spans="1:28">
      <c r="A16" s="48" t="s">
        <v>1333</v>
      </c>
      <c r="B16" s="55" t="s">
        <v>1334</v>
      </c>
      <c r="C16" s="1" t="s">
        <v>1335</v>
      </c>
      <c r="D16" s="1" t="s">
        <v>103</v>
      </c>
      <c r="E16" s="1" t="s">
        <v>169</v>
      </c>
      <c r="F16" s="1" t="s">
        <v>1336</v>
      </c>
      <c r="G16" s="49">
        <v>0.49</v>
      </c>
      <c r="H16" s="5">
        <v>78.023972071086462</v>
      </c>
      <c r="I16" s="5">
        <v>25.44894158802779</v>
      </c>
      <c r="J16" s="5">
        <v>52.575030483058676</v>
      </c>
      <c r="K16" s="5">
        <v>27.662892150892908</v>
      </c>
      <c r="L16" s="5">
        <v>48.631903196829278</v>
      </c>
      <c r="M16" s="73">
        <v>0</v>
      </c>
      <c r="N16" s="5">
        <v>23.112917730761879</v>
      </c>
      <c r="O16" s="5">
        <v>2.336023857265912</v>
      </c>
      <c r="P16" s="5">
        <v>0</v>
      </c>
      <c r="Q16" s="5">
        <v>0</v>
      </c>
      <c r="R16" s="47">
        <v>0</v>
      </c>
      <c r="S16" s="5">
        <v>44.89903726509268</v>
      </c>
      <c r="T16" s="5">
        <v>7.6759932179660009</v>
      </c>
      <c r="U16" s="5">
        <v>0</v>
      </c>
      <c r="V16" s="5">
        <v>0</v>
      </c>
      <c r="W16" s="47">
        <v>0</v>
      </c>
      <c r="X16" s="5">
        <v>68.011954995854552</v>
      </c>
      <c r="Y16" s="5">
        <v>10.012017075231913</v>
      </c>
      <c r="Z16" s="5">
        <v>0</v>
      </c>
      <c r="AA16" s="5">
        <v>0</v>
      </c>
      <c r="AB16" s="72">
        <v>0</v>
      </c>
    </row>
    <row r="17" spans="1:28">
      <c r="A17" s="48" t="s">
        <v>1393</v>
      </c>
      <c r="B17" s="55" t="s">
        <v>1394</v>
      </c>
      <c r="C17" s="1" t="s">
        <v>1395</v>
      </c>
      <c r="D17" s="1" t="s">
        <v>103</v>
      </c>
      <c r="E17" s="1" t="s">
        <v>169</v>
      </c>
      <c r="F17" s="1" t="s">
        <v>1396</v>
      </c>
      <c r="G17" s="49">
        <v>0.49</v>
      </c>
      <c r="H17" s="5">
        <v>49.286124740397362</v>
      </c>
      <c r="I17" s="5">
        <v>15.276405365278768</v>
      </c>
      <c r="J17" s="5">
        <v>34.009719375118593</v>
      </c>
      <c r="K17" s="5">
        <v>-35.412924044810161</v>
      </c>
      <c r="L17" s="5">
        <v>31.458990421984701</v>
      </c>
      <c r="M17" s="73">
        <v>0.5</v>
      </c>
      <c r="N17" s="5">
        <v>13.962312230907507</v>
      </c>
      <c r="O17" s="5">
        <v>1.3140931343712601</v>
      </c>
      <c r="P17" s="5">
        <v>0</v>
      </c>
      <c r="Q17" s="5">
        <v>0</v>
      </c>
      <c r="R17" s="47">
        <v>0</v>
      </c>
      <c r="S17" s="5">
        <v>28.180611376599799</v>
      </c>
      <c r="T17" s="5">
        <v>5.829107998518789</v>
      </c>
      <c r="U17" s="5">
        <v>0</v>
      </c>
      <c r="V17" s="5">
        <v>0</v>
      </c>
      <c r="W17" s="47">
        <v>0</v>
      </c>
      <c r="X17" s="5">
        <v>42.142923607507306</v>
      </c>
      <c r="Y17" s="5">
        <v>7.1432011328900487</v>
      </c>
      <c r="Z17" s="5">
        <v>0</v>
      </c>
      <c r="AA17" s="5">
        <v>0</v>
      </c>
      <c r="AB17" s="72">
        <v>0</v>
      </c>
    </row>
    <row r="18" spans="1:28">
      <c r="A18" s="48" t="s">
        <v>1500</v>
      </c>
      <c r="B18" s="55" t="s">
        <v>1501</v>
      </c>
      <c r="C18" s="1" t="s">
        <v>1502</v>
      </c>
      <c r="D18" s="1" t="s">
        <v>103</v>
      </c>
      <c r="E18" s="1" t="s">
        <v>169</v>
      </c>
      <c r="F18" s="1" t="s">
        <v>1503</v>
      </c>
      <c r="G18" s="49">
        <v>0.49</v>
      </c>
      <c r="H18" s="5">
        <v>97.83166521941925</v>
      </c>
      <c r="I18" s="5">
        <v>31.906821015922255</v>
      </c>
      <c r="J18" s="5">
        <v>65.924844203497003</v>
      </c>
      <c r="K18" s="5">
        <v>30.481441466741767</v>
      </c>
      <c r="L18" s="5">
        <v>60.98048088823473</v>
      </c>
      <c r="M18" s="73">
        <v>0</v>
      </c>
      <c r="N18" s="5">
        <v>28.909917337871462</v>
      </c>
      <c r="O18" s="5">
        <v>2.9969036780507921</v>
      </c>
      <c r="P18" s="5">
        <v>0</v>
      </c>
      <c r="Q18" s="5">
        <v>0</v>
      </c>
      <c r="R18" s="47">
        <v>0</v>
      </c>
      <c r="S18" s="5">
        <v>55.823776505810507</v>
      </c>
      <c r="T18" s="5">
        <v>10.101067697686505</v>
      </c>
      <c r="U18" s="5">
        <v>0</v>
      </c>
      <c r="V18" s="5">
        <v>0</v>
      </c>
      <c r="W18" s="47">
        <v>0</v>
      </c>
      <c r="X18" s="5">
        <v>84.733693843681976</v>
      </c>
      <c r="Y18" s="5">
        <v>13.097971375737297</v>
      </c>
      <c r="Z18" s="5">
        <v>0</v>
      </c>
      <c r="AA18" s="5">
        <v>0</v>
      </c>
      <c r="AB18" s="72">
        <v>0</v>
      </c>
    </row>
    <row r="19" spans="1:28">
      <c r="A19" s="48" t="s">
        <v>608</v>
      </c>
      <c r="B19" s="55" t="s">
        <v>609</v>
      </c>
      <c r="C19" s="1" t="s">
        <v>610</v>
      </c>
      <c r="D19" s="1" t="s">
        <v>124</v>
      </c>
      <c r="E19" s="1" t="s">
        <v>611</v>
      </c>
      <c r="F19" s="1" t="s">
        <v>612</v>
      </c>
      <c r="G19" s="49">
        <v>0.49</v>
      </c>
      <c r="H19" s="5">
        <v>50.506603773887804</v>
      </c>
      <c r="I19" s="5">
        <v>16.790413717350749</v>
      </c>
      <c r="J19" s="5">
        <v>33.716190056537059</v>
      </c>
      <c r="K19" s="5">
        <v>12.057918564210066</v>
      </c>
      <c r="L19" s="5">
        <v>31.187475802296781</v>
      </c>
      <c r="M19" s="73">
        <v>0</v>
      </c>
      <c r="N19" s="5">
        <v>15.428044597850151</v>
      </c>
      <c r="O19" s="5">
        <v>1.3623691195005951</v>
      </c>
      <c r="P19" s="5">
        <v>0</v>
      </c>
      <c r="Q19" s="5">
        <v>0</v>
      </c>
      <c r="R19" s="47">
        <v>0</v>
      </c>
      <c r="S19" s="5">
        <v>29.324639460777991</v>
      </c>
      <c r="T19" s="5">
        <v>4.3915505957590693</v>
      </c>
      <c r="U19" s="5">
        <v>0</v>
      </c>
      <c r="V19" s="5">
        <v>0</v>
      </c>
      <c r="W19" s="47">
        <v>0</v>
      </c>
      <c r="X19" s="5">
        <v>44.752684058628141</v>
      </c>
      <c r="Y19" s="5">
        <v>5.7539197152596646</v>
      </c>
      <c r="Z19" s="5">
        <v>0</v>
      </c>
      <c r="AA19" s="5">
        <v>0</v>
      </c>
      <c r="AB19" s="72">
        <v>0</v>
      </c>
    </row>
    <row r="20" spans="1:28">
      <c r="A20" s="48" t="s">
        <v>766</v>
      </c>
      <c r="B20" s="55" t="s">
        <v>767</v>
      </c>
      <c r="C20" s="1" t="s">
        <v>768</v>
      </c>
      <c r="D20" s="1" t="s">
        <v>103</v>
      </c>
      <c r="E20" s="1" t="s">
        <v>611</v>
      </c>
      <c r="F20" s="1" t="s">
        <v>769</v>
      </c>
      <c r="G20" s="49">
        <v>0.49</v>
      </c>
      <c r="H20" s="5">
        <v>91.092545418697114</v>
      </c>
      <c r="I20" s="5">
        <v>32.830854701335284</v>
      </c>
      <c r="J20" s="5">
        <v>58.261690717361837</v>
      </c>
      <c r="K20" s="5">
        <v>38.630695028592399</v>
      </c>
      <c r="L20" s="5">
        <v>53.892063913559703</v>
      </c>
      <c r="M20" s="73">
        <v>0</v>
      </c>
      <c r="N20" s="5">
        <v>30.036416772386037</v>
      </c>
      <c r="O20" s="5">
        <v>2.7944379289492463</v>
      </c>
      <c r="P20" s="5">
        <v>0</v>
      </c>
      <c r="Q20" s="5">
        <v>0</v>
      </c>
      <c r="R20" s="47">
        <v>0</v>
      </c>
      <c r="S20" s="5">
        <v>51.248801749562787</v>
      </c>
      <c r="T20" s="5">
        <v>7.0128889677990562</v>
      </c>
      <c r="U20" s="5">
        <v>0</v>
      </c>
      <c r="V20" s="5">
        <v>0</v>
      </c>
      <c r="W20" s="47">
        <v>0</v>
      </c>
      <c r="X20" s="5">
        <v>81.285218521948821</v>
      </c>
      <c r="Y20" s="5">
        <v>9.807326896748302</v>
      </c>
      <c r="Z20" s="5">
        <v>0</v>
      </c>
      <c r="AA20" s="5">
        <v>0</v>
      </c>
      <c r="AB20" s="72">
        <v>0</v>
      </c>
    </row>
    <row r="21" spans="1:28">
      <c r="A21" s="48" t="s">
        <v>822</v>
      </c>
      <c r="B21" s="55" t="s">
        <v>823</v>
      </c>
      <c r="C21" s="1" t="s">
        <v>824</v>
      </c>
      <c r="D21" s="1" t="s">
        <v>103</v>
      </c>
      <c r="E21" s="1" t="s">
        <v>611</v>
      </c>
      <c r="F21" s="1" t="s">
        <v>825</v>
      </c>
      <c r="G21" s="49">
        <v>0.49</v>
      </c>
      <c r="H21" s="5">
        <v>250.60744310308388</v>
      </c>
      <c r="I21" s="5">
        <v>85.586675592392581</v>
      </c>
      <c r="J21" s="5">
        <v>165.02076751069129</v>
      </c>
      <c r="K21" s="5">
        <v>72.999607357168557</v>
      </c>
      <c r="L21" s="5">
        <v>152.64420994738944</v>
      </c>
      <c r="M21" s="73">
        <v>0</v>
      </c>
      <c r="N21" s="5">
        <v>76.302311124278944</v>
      </c>
      <c r="O21" s="5">
        <v>9.284364468113635</v>
      </c>
      <c r="P21" s="5">
        <v>0</v>
      </c>
      <c r="Q21" s="5">
        <v>0</v>
      </c>
      <c r="R21" s="47">
        <v>0</v>
      </c>
      <c r="S21" s="5">
        <v>139.5441191415953</v>
      </c>
      <c r="T21" s="5">
        <v>25.476648369095976</v>
      </c>
      <c r="U21" s="5">
        <v>0</v>
      </c>
      <c r="V21" s="5">
        <v>0</v>
      </c>
      <c r="W21" s="47">
        <v>0</v>
      </c>
      <c r="X21" s="5">
        <v>215.84643026587423</v>
      </c>
      <c r="Y21" s="5">
        <v>34.761012837209613</v>
      </c>
      <c r="Z21" s="5">
        <v>0</v>
      </c>
      <c r="AA21" s="5">
        <v>0</v>
      </c>
      <c r="AB21" s="72">
        <v>0</v>
      </c>
    </row>
    <row r="22" spans="1:28">
      <c r="A22" s="48" t="s">
        <v>1135</v>
      </c>
      <c r="B22" s="55" t="s">
        <v>1136</v>
      </c>
      <c r="C22" s="1" t="s">
        <v>1137</v>
      </c>
      <c r="D22" s="1" t="s">
        <v>103</v>
      </c>
      <c r="E22" s="1" t="s">
        <v>611</v>
      </c>
      <c r="F22" s="1" t="s">
        <v>1138</v>
      </c>
      <c r="G22" s="49">
        <v>0.49</v>
      </c>
      <c r="H22" s="5">
        <v>87.703965806940204</v>
      </c>
      <c r="I22" s="5">
        <v>27.058953940976679</v>
      </c>
      <c r="J22" s="5">
        <v>60.645011865963532</v>
      </c>
      <c r="K22" s="5">
        <v>27.869947608649671</v>
      </c>
      <c r="L22" s="5">
        <v>56.096635976016273</v>
      </c>
      <c r="M22" s="73">
        <v>0</v>
      </c>
      <c r="N22" s="5">
        <v>24.544292930938884</v>
      </c>
      <c r="O22" s="5">
        <v>2.5146610100377926</v>
      </c>
      <c r="P22" s="5">
        <v>0</v>
      </c>
      <c r="Q22" s="5">
        <v>0</v>
      </c>
      <c r="R22" s="47">
        <v>0</v>
      </c>
      <c r="S22" s="5">
        <v>51.218640702747003</v>
      </c>
      <c r="T22" s="5">
        <v>9.426371163216535</v>
      </c>
      <c r="U22" s="5">
        <v>0</v>
      </c>
      <c r="V22" s="5">
        <v>0</v>
      </c>
      <c r="W22" s="47">
        <v>0</v>
      </c>
      <c r="X22" s="5">
        <v>75.76293363368589</v>
      </c>
      <c r="Y22" s="5">
        <v>11.941032173254328</v>
      </c>
      <c r="Z22" s="5">
        <v>0</v>
      </c>
      <c r="AA22" s="5">
        <v>0</v>
      </c>
      <c r="AB22" s="72">
        <v>0</v>
      </c>
    </row>
    <row r="23" spans="1:28">
      <c r="A23" s="48" t="s">
        <v>1262</v>
      </c>
      <c r="B23" s="55" t="s">
        <v>1263</v>
      </c>
      <c r="C23" s="1" t="s">
        <v>1264</v>
      </c>
      <c r="D23" s="1" t="s">
        <v>103</v>
      </c>
      <c r="E23" s="1" t="s">
        <v>611</v>
      </c>
      <c r="F23" s="1" t="s">
        <v>1265</v>
      </c>
      <c r="G23" s="49">
        <v>0.49</v>
      </c>
      <c r="H23" s="5">
        <v>63.808770726107667</v>
      </c>
      <c r="I23" s="5">
        <v>20.64491755438199</v>
      </c>
      <c r="J23" s="5">
        <v>43.163853171725677</v>
      </c>
      <c r="K23" s="5">
        <v>21.512338805030268</v>
      </c>
      <c r="L23" s="5">
        <v>39.926564183846253</v>
      </c>
      <c r="M23" s="73">
        <v>0</v>
      </c>
      <c r="N23" s="5">
        <v>18.830176609691797</v>
      </c>
      <c r="O23" s="5">
        <v>1.8147409446901912</v>
      </c>
      <c r="P23" s="5">
        <v>0</v>
      </c>
      <c r="Q23" s="5">
        <v>0</v>
      </c>
      <c r="R23" s="47">
        <v>0</v>
      </c>
      <c r="S23" s="5">
        <v>37.224390092406942</v>
      </c>
      <c r="T23" s="5">
        <v>5.9394630793187311</v>
      </c>
      <c r="U23" s="5">
        <v>0</v>
      </c>
      <c r="V23" s="5">
        <v>0</v>
      </c>
      <c r="W23" s="47">
        <v>0</v>
      </c>
      <c r="X23" s="5">
        <v>56.054566702098739</v>
      </c>
      <c r="Y23" s="5">
        <v>7.7542040240089225</v>
      </c>
      <c r="Z23" s="5">
        <v>0</v>
      </c>
      <c r="AA23" s="5">
        <v>0</v>
      </c>
      <c r="AB23" s="72">
        <v>0</v>
      </c>
    </row>
    <row r="24" spans="1:28">
      <c r="A24" s="48" t="s">
        <v>1516</v>
      </c>
      <c r="B24" s="55" t="s">
        <v>1517</v>
      </c>
      <c r="C24" s="1" t="s">
        <v>1518</v>
      </c>
      <c r="D24" s="1" t="s">
        <v>103</v>
      </c>
      <c r="E24" s="1" t="s">
        <v>611</v>
      </c>
      <c r="F24" s="1" t="s">
        <v>1519</v>
      </c>
      <c r="G24" s="49">
        <v>0.49</v>
      </c>
      <c r="H24" s="5">
        <v>113.03906259359465</v>
      </c>
      <c r="I24" s="5">
        <v>36.966072110541553</v>
      </c>
      <c r="J24" s="5">
        <v>76.07299048305309</v>
      </c>
      <c r="K24" s="5">
        <v>45.581563217489467</v>
      </c>
      <c r="L24" s="5">
        <v>70.367516196824113</v>
      </c>
      <c r="M24" s="73">
        <v>0</v>
      </c>
      <c r="N24" s="5">
        <v>33.740731191456064</v>
      </c>
      <c r="O24" s="5">
        <v>3.225340919085486</v>
      </c>
      <c r="P24" s="5">
        <v>0</v>
      </c>
      <c r="Q24" s="5">
        <v>0</v>
      </c>
      <c r="R24" s="47">
        <v>0</v>
      </c>
      <c r="S24" s="5">
        <v>65.459730344594533</v>
      </c>
      <c r="T24" s="5">
        <v>10.613260138458543</v>
      </c>
      <c r="U24" s="5">
        <v>0</v>
      </c>
      <c r="V24" s="5">
        <v>0</v>
      </c>
      <c r="W24" s="47">
        <v>0</v>
      </c>
      <c r="X24" s="5">
        <v>99.200461536050597</v>
      </c>
      <c r="Y24" s="5">
        <v>13.838601057544029</v>
      </c>
      <c r="Z24" s="5">
        <v>0</v>
      </c>
      <c r="AA24" s="5">
        <v>0</v>
      </c>
      <c r="AB24" s="72">
        <v>0</v>
      </c>
    </row>
    <row r="25" spans="1:28">
      <c r="A25" s="48" t="s">
        <v>143</v>
      </c>
      <c r="B25" s="55" t="s">
        <v>144</v>
      </c>
      <c r="C25" s="1" t="s">
        <v>145</v>
      </c>
      <c r="D25" s="1" t="s">
        <v>103</v>
      </c>
      <c r="E25" s="1" t="s">
        <v>146</v>
      </c>
      <c r="F25" s="1" t="s">
        <v>147</v>
      </c>
      <c r="G25" s="49">
        <v>0.49</v>
      </c>
      <c r="H25" s="5">
        <v>512.27555170804135</v>
      </c>
      <c r="I25" s="5">
        <v>177.75253646480954</v>
      </c>
      <c r="J25" s="5">
        <v>334.52301524323184</v>
      </c>
      <c r="K25" s="5">
        <v>142.97595900022188</v>
      </c>
      <c r="L25" s="5">
        <v>309.43378909998944</v>
      </c>
      <c r="M25" s="73">
        <v>0</v>
      </c>
      <c r="N25" s="5">
        <v>159.45862542637568</v>
      </c>
      <c r="O25" s="5">
        <v>18.293911038433865</v>
      </c>
      <c r="P25" s="5">
        <v>0</v>
      </c>
      <c r="Q25" s="5">
        <v>0</v>
      </c>
      <c r="R25" s="47">
        <v>0</v>
      </c>
      <c r="S25" s="5">
        <v>285.29431871089713</v>
      </c>
      <c r="T25" s="5">
        <v>49.228696532334702</v>
      </c>
      <c r="U25" s="5">
        <v>0</v>
      </c>
      <c r="V25" s="5">
        <v>0</v>
      </c>
      <c r="W25" s="47">
        <v>0</v>
      </c>
      <c r="X25" s="5">
        <v>444.75294413727283</v>
      </c>
      <c r="Y25" s="5">
        <v>67.522607570768571</v>
      </c>
      <c r="Z25" s="5">
        <v>0</v>
      </c>
      <c r="AA25" s="5">
        <v>0</v>
      </c>
      <c r="AB25" s="72">
        <v>0</v>
      </c>
    </row>
    <row r="26" spans="1:28">
      <c r="A26" s="48" t="s">
        <v>372</v>
      </c>
      <c r="B26" s="55" t="s">
        <v>373</v>
      </c>
      <c r="C26" s="1" t="s">
        <v>374</v>
      </c>
      <c r="D26" s="1" t="s">
        <v>103</v>
      </c>
      <c r="E26" s="1" t="s">
        <v>146</v>
      </c>
      <c r="F26" s="1" t="s">
        <v>375</v>
      </c>
      <c r="G26" s="49">
        <v>0.49</v>
      </c>
      <c r="H26" s="5">
        <v>110.16112038478845</v>
      </c>
      <c r="I26" s="5">
        <v>34.64571026077131</v>
      </c>
      <c r="J26" s="5">
        <v>75.515410124017137</v>
      </c>
      <c r="K26" s="5">
        <v>20.885510066367271</v>
      </c>
      <c r="L26" s="5">
        <v>69.851754364715859</v>
      </c>
      <c r="M26" s="73">
        <v>0</v>
      </c>
      <c r="N26" s="5">
        <v>30.825413094419599</v>
      </c>
      <c r="O26" s="5">
        <v>3.8202971663517133</v>
      </c>
      <c r="P26" s="5">
        <v>0</v>
      </c>
      <c r="Q26" s="5">
        <v>0</v>
      </c>
      <c r="R26" s="47">
        <v>0</v>
      </c>
      <c r="S26" s="5">
        <v>63.211826322269239</v>
      </c>
      <c r="T26" s="5">
        <v>12.303583801747891</v>
      </c>
      <c r="U26" s="5">
        <v>0</v>
      </c>
      <c r="V26" s="5">
        <v>0</v>
      </c>
      <c r="W26" s="47">
        <v>0</v>
      </c>
      <c r="X26" s="5">
        <v>94.037239416688834</v>
      </c>
      <c r="Y26" s="5">
        <v>16.123880968099606</v>
      </c>
      <c r="Z26" s="5">
        <v>0</v>
      </c>
      <c r="AA26" s="5">
        <v>0</v>
      </c>
      <c r="AB26" s="72">
        <v>0</v>
      </c>
    </row>
    <row r="27" spans="1:28">
      <c r="A27" s="48" t="s">
        <v>448</v>
      </c>
      <c r="B27" s="55" t="s">
        <v>449</v>
      </c>
      <c r="C27" s="1" t="s">
        <v>450</v>
      </c>
      <c r="D27" s="1" t="s">
        <v>103</v>
      </c>
      <c r="E27" s="1" t="s">
        <v>146</v>
      </c>
      <c r="F27" s="1" t="s">
        <v>451</v>
      </c>
      <c r="G27" s="49">
        <v>0.49</v>
      </c>
      <c r="H27" s="5">
        <v>97.514740098161212</v>
      </c>
      <c r="I27" s="5">
        <v>33.193095303471146</v>
      </c>
      <c r="J27" s="5">
        <v>64.321644794690073</v>
      </c>
      <c r="K27" s="5">
        <v>21.429839563145784</v>
      </c>
      <c r="L27" s="5">
        <v>59.497521435088323</v>
      </c>
      <c r="M27" s="73">
        <v>0</v>
      </c>
      <c r="N27" s="5">
        <v>30.435090906345888</v>
      </c>
      <c r="O27" s="5">
        <v>2.7580043971252572</v>
      </c>
      <c r="P27" s="5">
        <v>0</v>
      </c>
      <c r="Q27" s="5">
        <v>0</v>
      </c>
      <c r="R27" s="47">
        <v>0</v>
      </c>
      <c r="S27" s="5">
        <v>55.727284361590591</v>
      </c>
      <c r="T27" s="5">
        <v>8.5943604330994763</v>
      </c>
      <c r="U27" s="5">
        <v>0</v>
      </c>
      <c r="V27" s="5">
        <v>0</v>
      </c>
      <c r="W27" s="47">
        <v>0</v>
      </c>
      <c r="X27" s="5">
        <v>86.162375267936483</v>
      </c>
      <c r="Y27" s="5">
        <v>11.352364830224733</v>
      </c>
      <c r="Z27" s="5">
        <v>0</v>
      </c>
      <c r="AA27" s="5">
        <v>0</v>
      </c>
      <c r="AB27" s="72">
        <v>0</v>
      </c>
    </row>
    <row r="28" spans="1:28">
      <c r="A28" s="48" t="s">
        <v>1123</v>
      </c>
      <c r="B28" s="55" t="s">
        <v>1124</v>
      </c>
      <c r="C28" s="1" t="s">
        <v>1125</v>
      </c>
      <c r="D28" s="1" t="s">
        <v>103</v>
      </c>
      <c r="E28" s="1" t="s">
        <v>146</v>
      </c>
      <c r="F28" s="1" t="s">
        <v>1126</v>
      </c>
      <c r="G28" s="49">
        <v>0.49</v>
      </c>
      <c r="H28" s="5">
        <v>148.30766287922273</v>
      </c>
      <c r="I28" s="5">
        <v>53.276376392791413</v>
      </c>
      <c r="J28" s="5">
        <v>95.031286486431313</v>
      </c>
      <c r="K28" s="5">
        <v>51.405651956703672</v>
      </c>
      <c r="L28" s="5">
        <v>87.903939999948975</v>
      </c>
      <c r="M28" s="73">
        <v>0</v>
      </c>
      <c r="N28" s="5">
        <v>48.514484614558356</v>
      </c>
      <c r="O28" s="5">
        <v>4.761891778233057</v>
      </c>
      <c r="P28" s="5">
        <v>0</v>
      </c>
      <c r="Q28" s="5">
        <v>0</v>
      </c>
      <c r="R28" s="47">
        <v>0</v>
      </c>
      <c r="S28" s="5">
        <v>82.616036514002104</v>
      </c>
      <c r="T28" s="5">
        <v>12.415249972429214</v>
      </c>
      <c r="U28" s="5">
        <v>0</v>
      </c>
      <c r="V28" s="5">
        <v>0</v>
      </c>
      <c r="W28" s="47">
        <v>0</v>
      </c>
      <c r="X28" s="5">
        <v>131.13052112856047</v>
      </c>
      <c r="Y28" s="5">
        <v>17.177141750662273</v>
      </c>
      <c r="Z28" s="5">
        <v>0</v>
      </c>
      <c r="AA28" s="5">
        <v>0</v>
      </c>
      <c r="AB28" s="72">
        <v>0</v>
      </c>
    </row>
    <row r="29" spans="1:28">
      <c r="A29" s="48" t="s">
        <v>1167</v>
      </c>
      <c r="B29" s="55" t="s">
        <v>1168</v>
      </c>
      <c r="C29" s="1" t="s">
        <v>1169</v>
      </c>
      <c r="D29" s="1" t="s">
        <v>103</v>
      </c>
      <c r="E29" s="1" t="s">
        <v>146</v>
      </c>
      <c r="F29" s="1" t="s">
        <v>1170</v>
      </c>
      <c r="G29" s="49">
        <v>0.49</v>
      </c>
      <c r="H29" s="5">
        <v>40.08717120681046</v>
      </c>
      <c r="I29" s="5">
        <v>11.871963485828976</v>
      </c>
      <c r="J29" s="5">
        <v>28.215207720981482</v>
      </c>
      <c r="K29" s="5">
        <v>-20.037903892479651</v>
      </c>
      <c r="L29" s="5">
        <v>26.099067141907874</v>
      </c>
      <c r="M29" s="73">
        <v>0.41526656931512562</v>
      </c>
      <c r="N29" s="5">
        <v>11.138913536222935</v>
      </c>
      <c r="O29" s="5">
        <v>0.73304994960604231</v>
      </c>
      <c r="P29" s="5">
        <v>0</v>
      </c>
      <c r="Q29" s="5">
        <v>0</v>
      </c>
      <c r="R29" s="47">
        <v>0</v>
      </c>
      <c r="S29" s="5">
        <v>24.024912310771853</v>
      </c>
      <c r="T29" s="5">
        <v>4.1902954102096315</v>
      </c>
      <c r="U29" s="5">
        <v>0</v>
      </c>
      <c r="V29" s="5">
        <v>0</v>
      </c>
      <c r="W29" s="47">
        <v>0</v>
      </c>
      <c r="X29" s="5">
        <v>35.16382584699479</v>
      </c>
      <c r="Y29" s="5">
        <v>4.9233453598156736</v>
      </c>
      <c r="Z29" s="5">
        <v>0</v>
      </c>
      <c r="AA29" s="5">
        <v>0</v>
      </c>
      <c r="AB29" s="72">
        <v>0</v>
      </c>
    </row>
    <row r="30" spans="1:28">
      <c r="A30" s="48" t="s">
        <v>1417</v>
      </c>
      <c r="B30" s="55" t="s">
        <v>1418</v>
      </c>
      <c r="C30" s="1" t="s">
        <v>1419</v>
      </c>
      <c r="D30" s="1" t="s">
        <v>103</v>
      </c>
      <c r="E30" s="1" t="s">
        <v>146</v>
      </c>
      <c r="F30" s="1" t="s">
        <v>1420</v>
      </c>
      <c r="G30" s="49">
        <v>0.49</v>
      </c>
      <c r="H30" s="5">
        <v>103.57426788502319</v>
      </c>
      <c r="I30" s="5">
        <v>33.756658397832965</v>
      </c>
      <c r="J30" s="5">
        <v>69.817609487190225</v>
      </c>
      <c r="K30" s="5">
        <v>35.329821800921437</v>
      </c>
      <c r="L30" s="5">
        <v>64.581288775650961</v>
      </c>
      <c r="M30" s="73">
        <v>0</v>
      </c>
      <c r="N30" s="5">
        <v>30.791642193525046</v>
      </c>
      <c r="O30" s="5">
        <v>2.9650162043079193</v>
      </c>
      <c r="P30" s="5">
        <v>0</v>
      </c>
      <c r="Q30" s="5">
        <v>0</v>
      </c>
      <c r="R30" s="47">
        <v>0</v>
      </c>
      <c r="S30" s="5">
        <v>60.192034163170462</v>
      </c>
      <c r="T30" s="5">
        <v>9.6255753240197723</v>
      </c>
      <c r="U30" s="5">
        <v>0</v>
      </c>
      <c r="V30" s="5">
        <v>0</v>
      </c>
      <c r="W30" s="47">
        <v>0</v>
      </c>
      <c r="X30" s="5">
        <v>90.983676356695511</v>
      </c>
      <c r="Y30" s="5">
        <v>12.590591528327693</v>
      </c>
      <c r="Z30" s="5">
        <v>0</v>
      </c>
      <c r="AA30" s="5">
        <v>0</v>
      </c>
      <c r="AB30" s="72">
        <v>0</v>
      </c>
    </row>
    <row r="31" spans="1:28">
      <c r="A31" s="48" t="s">
        <v>1528</v>
      </c>
      <c r="B31" s="55" t="s">
        <v>1529</v>
      </c>
      <c r="C31" s="1" t="s">
        <v>1530</v>
      </c>
      <c r="D31" s="1" t="s">
        <v>103</v>
      </c>
      <c r="E31" s="1" t="s">
        <v>146</v>
      </c>
      <c r="F31" s="1" t="s">
        <v>1531</v>
      </c>
      <c r="G31" s="49">
        <v>0.49</v>
      </c>
      <c r="H31" s="5">
        <v>112.79753978926453</v>
      </c>
      <c r="I31" s="5">
        <v>38.392214830466749</v>
      </c>
      <c r="J31" s="5">
        <v>74.405324958797792</v>
      </c>
      <c r="K31" s="5">
        <v>39.470561658523671</v>
      </c>
      <c r="L31" s="5">
        <v>68.824925586887957</v>
      </c>
      <c r="M31" s="73">
        <v>0</v>
      </c>
      <c r="N31" s="5">
        <v>35.05528060041398</v>
      </c>
      <c r="O31" s="5">
        <v>3.3369342300527656</v>
      </c>
      <c r="P31" s="5">
        <v>0</v>
      </c>
      <c r="Q31" s="5">
        <v>0</v>
      </c>
      <c r="R31" s="47">
        <v>0</v>
      </c>
      <c r="S31" s="5">
        <v>64.45674066421391</v>
      </c>
      <c r="T31" s="5">
        <v>9.9485842945838812</v>
      </c>
      <c r="U31" s="5">
        <v>0</v>
      </c>
      <c r="V31" s="5">
        <v>0</v>
      </c>
      <c r="W31" s="47">
        <v>0</v>
      </c>
      <c r="X31" s="5">
        <v>99.51202126462789</v>
      </c>
      <c r="Y31" s="5">
        <v>13.285518524636647</v>
      </c>
      <c r="Z31" s="5">
        <v>0</v>
      </c>
      <c r="AA31" s="5">
        <v>0</v>
      </c>
      <c r="AB31" s="72">
        <v>0</v>
      </c>
    </row>
    <row r="32" spans="1:28">
      <c r="A32" s="48" t="s">
        <v>121</v>
      </c>
      <c r="B32" s="55" t="s">
        <v>122</v>
      </c>
      <c r="C32" s="1" t="s">
        <v>123</v>
      </c>
      <c r="D32" s="1" t="s">
        <v>124</v>
      </c>
      <c r="E32" s="1" t="s">
        <v>125</v>
      </c>
      <c r="F32" s="1" t="s">
        <v>126</v>
      </c>
      <c r="G32" s="49">
        <v>0.49</v>
      </c>
      <c r="H32" s="5">
        <v>30.381122105937386</v>
      </c>
      <c r="I32" s="5">
        <v>8.2590277438496464</v>
      </c>
      <c r="J32" s="5">
        <v>22.12209436208774</v>
      </c>
      <c r="K32" s="5">
        <v>-8.9355244806855154</v>
      </c>
      <c r="L32" s="5">
        <v>20.462937284931161</v>
      </c>
      <c r="M32" s="73">
        <v>0.28770797394070224</v>
      </c>
      <c r="N32" s="5">
        <v>7.7162512144034432</v>
      </c>
      <c r="O32" s="5">
        <v>0.54277652944620325</v>
      </c>
      <c r="P32" s="5">
        <v>0</v>
      </c>
      <c r="Q32" s="5">
        <v>0</v>
      </c>
      <c r="R32" s="47">
        <v>0</v>
      </c>
      <c r="S32" s="5">
        <v>17.858159599140865</v>
      </c>
      <c r="T32" s="5">
        <v>4.2639347629468798</v>
      </c>
      <c r="U32" s="5">
        <v>0</v>
      </c>
      <c r="V32" s="5">
        <v>0</v>
      </c>
      <c r="W32" s="47">
        <v>0</v>
      </c>
      <c r="X32" s="5">
        <v>25.574410813544308</v>
      </c>
      <c r="Y32" s="5">
        <v>4.806711292393083</v>
      </c>
      <c r="Z32" s="5">
        <v>0</v>
      </c>
      <c r="AA32" s="5">
        <v>0</v>
      </c>
      <c r="AB32" s="72">
        <v>0</v>
      </c>
    </row>
    <row r="33" spans="1:28">
      <c r="A33" s="48" t="s">
        <v>208</v>
      </c>
      <c r="B33" s="55" t="s">
        <v>209</v>
      </c>
      <c r="C33" s="1" t="s">
        <v>210</v>
      </c>
      <c r="D33" s="1" t="s">
        <v>124</v>
      </c>
      <c r="E33" s="1" t="s">
        <v>125</v>
      </c>
      <c r="F33" s="1" t="s">
        <v>211</v>
      </c>
      <c r="G33" s="49">
        <v>0.49</v>
      </c>
      <c r="H33" s="5">
        <v>137.09684431862738</v>
      </c>
      <c r="I33" s="5">
        <v>41.843610092552559</v>
      </c>
      <c r="J33" s="5">
        <v>95.253234226074809</v>
      </c>
      <c r="K33" s="5">
        <v>-4.1339516806403216</v>
      </c>
      <c r="L33" s="5">
        <v>88.109241659119206</v>
      </c>
      <c r="M33" s="73">
        <v>4.1594414132272384E-2</v>
      </c>
      <c r="N33" s="5">
        <v>37.82539913488209</v>
      </c>
      <c r="O33" s="5">
        <v>4.018210957670461</v>
      </c>
      <c r="P33" s="5">
        <v>0</v>
      </c>
      <c r="Q33" s="5">
        <v>0</v>
      </c>
      <c r="R33" s="47">
        <v>0</v>
      </c>
      <c r="S33" s="5">
        <v>78.308700633278434</v>
      </c>
      <c r="T33" s="5">
        <v>16.944533592796382</v>
      </c>
      <c r="U33" s="5">
        <v>0</v>
      </c>
      <c r="V33" s="5">
        <v>0</v>
      </c>
      <c r="W33" s="47">
        <v>0</v>
      </c>
      <c r="X33" s="5">
        <v>116.13409976816052</v>
      </c>
      <c r="Y33" s="5">
        <v>20.962744550466844</v>
      </c>
      <c r="Z33" s="5">
        <v>0</v>
      </c>
      <c r="AA33" s="5">
        <v>0</v>
      </c>
      <c r="AB33" s="72">
        <v>0</v>
      </c>
    </row>
    <row r="34" spans="1:28">
      <c r="A34" s="48" t="s">
        <v>1190</v>
      </c>
      <c r="B34" s="55" t="s">
        <v>1191</v>
      </c>
      <c r="C34" s="1" t="s">
        <v>1192</v>
      </c>
      <c r="D34" s="1" t="s">
        <v>124</v>
      </c>
      <c r="E34" s="1" t="s">
        <v>125</v>
      </c>
      <c r="F34" s="1" t="s">
        <v>1193</v>
      </c>
      <c r="G34" s="49">
        <v>0.49</v>
      </c>
      <c r="H34" s="5">
        <v>51.030291094172526</v>
      </c>
      <c r="I34" s="5">
        <v>15.855172416257277</v>
      </c>
      <c r="J34" s="5">
        <v>35.17511867791525</v>
      </c>
      <c r="K34" s="5">
        <v>-25.395115976618158</v>
      </c>
      <c r="L34" s="5">
        <v>32.536984777071609</v>
      </c>
      <c r="M34" s="73">
        <v>0.41926725762389316</v>
      </c>
      <c r="N34" s="5">
        <v>15.307576104012728</v>
      </c>
      <c r="O34" s="5">
        <v>0.54759631224454941</v>
      </c>
      <c r="P34" s="5">
        <v>0</v>
      </c>
      <c r="Q34" s="5">
        <v>0</v>
      </c>
      <c r="R34" s="47">
        <v>0</v>
      </c>
      <c r="S34" s="5">
        <v>29.299170602421501</v>
      </c>
      <c r="T34" s="5">
        <v>5.8759480754937536</v>
      </c>
      <c r="U34" s="5">
        <v>0</v>
      </c>
      <c r="V34" s="5">
        <v>0</v>
      </c>
      <c r="W34" s="47">
        <v>0</v>
      </c>
      <c r="X34" s="5">
        <v>44.60674670643423</v>
      </c>
      <c r="Y34" s="5">
        <v>6.4235443877383034</v>
      </c>
      <c r="Z34" s="5">
        <v>0</v>
      </c>
      <c r="AA34" s="5">
        <v>0</v>
      </c>
      <c r="AB34" s="72">
        <v>0</v>
      </c>
    </row>
    <row r="35" spans="1:28" ht="15" thickBot="1">
      <c r="A35" s="52" t="s">
        <v>358</v>
      </c>
      <c r="B35" s="74" t="s">
        <v>359</v>
      </c>
      <c r="C35" s="26" t="s">
        <v>360</v>
      </c>
      <c r="D35" s="26" t="s">
        <v>361</v>
      </c>
      <c r="E35" s="26" t="s">
        <v>362</v>
      </c>
      <c r="F35" s="26" t="s">
        <v>363</v>
      </c>
      <c r="G35" s="63">
        <v>0.5</v>
      </c>
      <c r="H35" s="35">
        <v>147.69667624721259</v>
      </c>
      <c r="I35" s="35">
        <v>42.976679882567538</v>
      </c>
      <c r="J35" s="35">
        <v>104.71999636464506</v>
      </c>
      <c r="K35" s="35">
        <v>25.814363069737812</v>
      </c>
      <c r="L35" s="35">
        <v>96.865996637296675</v>
      </c>
      <c r="M35" s="75">
        <v>0</v>
      </c>
      <c r="N35" s="35">
        <v>34.800381924897373</v>
      </c>
      <c r="O35" s="35">
        <v>3.2903973405159412</v>
      </c>
      <c r="P35" s="35">
        <v>4.8859006171542223</v>
      </c>
      <c r="Q35" s="35">
        <v>0</v>
      </c>
      <c r="R35" s="36">
        <v>0</v>
      </c>
      <c r="S35" s="35">
        <v>82.618275545831423</v>
      </c>
      <c r="T35" s="35">
        <v>14.853814653665308</v>
      </c>
      <c r="U35" s="35">
        <v>7.2479061651483168</v>
      </c>
      <c r="V35" s="35">
        <v>0</v>
      </c>
      <c r="W35" s="36">
        <v>0</v>
      </c>
      <c r="X35" s="35">
        <v>117.41865747072879</v>
      </c>
      <c r="Y35" s="35">
        <v>18.144211994181248</v>
      </c>
      <c r="Z35" s="35">
        <v>12.133806782302539</v>
      </c>
      <c r="AA35" s="35">
        <v>0</v>
      </c>
      <c r="AB35" s="65">
        <v>0</v>
      </c>
    </row>
    <row r="37" spans="1:28">
      <c r="A37" s="3"/>
    </row>
    <row r="38" spans="1:28" ht="16.2">
      <c r="F38" s="50" t="s">
        <v>1960</v>
      </c>
    </row>
  </sheetData>
  <sheetProtection sheet="1" objects="1" scenarios="1"/>
  <mergeCells count="4">
    <mergeCell ref="H5:L5"/>
    <mergeCell ref="N5:R5"/>
    <mergeCell ref="S5:W5"/>
    <mergeCell ref="X5:AB5"/>
  </mergeCells>
  <pageMargins left="0.7" right="0.7" top="0.75" bottom="0.75" header="0.3" footer="0.3"/>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6D8E-8916-4ABB-ABB2-68EDA2723D2B}">
  <sheetPr>
    <tabColor rgb="FF92D050"/>
  </sheetPr>
  <dimension ref="A1:AE400"/>
  <sheetViews>
    <sheetView topLeftCell="F1" workbookViewId="0">
      <selection activeCell="F1" sqref="F1"/>
    </sheetView>
  </sheetViews>
  <sheetFormatPr defaultRowHeight="14.4" outlineLevelCol="1"/>
  <cols>
    <col min="1" max="1" width="5.5546875" style="1" hidden="1" customWidth="1" outlineLevel="1"/>
    <col min="2" max="2" width="6.44140625" style="1" hidden="1" customWidth="1" outlineLevel="1"/>
    <col min="3" max="3" width="11" style="1" hidden="1" customWidth="1" outlineLevel="1"/>
    <col min="4" max="4" width="8.33203125" style="1" hidden="1" customWidth="1" outlineLevel="1"/>
    <col min="5" max="5" width="6.33203125" style="1" hidden="1" customWidth="1" outlineLevel="1"/>
    <col min="6" max="6" width="40.33203125" style="55" customWidth="1" collapsed="1"/>
    <col min="7" max="13" width="13.33203125" style="5" customWidth="1"/>
    <col min="14" max="14" width="13.33203125" style="6" customWidth="1"/>
    <col min="15" max="15" width="12.6640625" style="5" customWidth="1"/>
    <col min="16" max="16" width="12.6640625" style="5" bestFit="1" customWidth="1"/>
    <col min="17" max="17" width="13.6640625" style="5" customWidth="1"/>
    <col min="18" max="19" width="10" style="5" customWidth="1"/>
    <col min="20" max="20" width="16.44140625" style="5" bestFit="1" customWidth="1"/>
    <col min="21" max="21" width="15.44140625" style="5" bestFit="1" customWidth="1"/>
    <col min="22" max="23" width="13.6640625" style="5" customWidth="1"/>
    <col min="24" max="24" width="12.6640625" style="5" bestFit="1" customWidth="1"/>
    <col min="25" max="25" width="16.44140625" style="5" bestFit="1" customWidth="1"/>
    <col min="26" max="27" width="15.44140625" style="5" bestFit="1" customWidth="1"/>
    <col min="28" max="28" width="13.6640625" style="5" customWidth="1"/>
    <col min="29" max="29" width="12.6640625" style="5" bestFit="1" customWidth="1"/>
    <col min="30" max="31" width="8.88671875" style="1"/>
  </cols>
  <sheetData>
    <row r="1" spans="1:30">
      <c r="A1" s="50"/>
      <c r="E1" s="3"/>
      <c r="F1" s="4" t="s">
        <v>1758</v>
      </c>
      <c r="O1" s="7"/>
      <c r="P1" s="7"/>
      <c r="Q1" s="7"/>
      <c r="R1" s="7"/>
      <c r="S1" s="7"/>
      <c r="T1" s="7"/>
      <c r="U1" s="7"/>
      <c r="V1" s="7"/>
      <c r="W1" s="7"/>
      <c r="X1" s="7"/>
      <c r="Y1" s="7"/>
      <c r="Z1" s="7"/>
      <c r="AA1" s="7"/>
      <c r="AB1" s="7"/>
      <c r="AC1" s="7"/>
    </row>
    <row r="2" spans="1:30">
      <c r="E2" s="50"/>
      <c r="F2" s="55" t="s">
        <v>1759</v>
      </c>
      <c r="G2" s="9"/>
      <c r="H2" s="9"/>
      <c r="I2" s="9"/>
      <c r="J2" s="9"/>
      <c r="K2" s="9"/>
      <c r="L2" s="9"/>
      <c r="M2" s="9"/>
      <c r="N2" s="10"/>
      <c r="O2" s="9"/>
      <c r="P2" s="9"/>
      <c r="Q2" s="57"/>
      <c r="R2" s="9"/>
      <c r="S2" s="9"/>
      <c r="T2" s="9"/>
      <c r="U2" s="9"/>
      <c r="V2" s="9"/>
      <c r="W2" s="9"/>
      <c r="X2" s="9"/>
      <c r="Y2" s="9"/>
      <c r="Z2" s="9"/>
      <c r="AA2" s="9"/>
      <c r="AB2" s="9"/>
      <c r="AC2" s="9"/>
    </row>
    <row r="3" spans="1:30" ht="15.6" hidden="1">
      <c r="E3" s="50"/>
      <c r="F3" s="4"/>
      <c r="G3" s="9"/>
      <c r="H3" s="83" t="s">
        <v>1760</v>
      </c>
      <c r="I3" s="84" t="s">
        <v>1761</v>
      </c>
      <c r="J3" s="84" t="s">
        <v>1762</v>
      </c>
      <c r="K3" s="84" t="s">
        <v>1763</v>
      </c>
      <c r="L3" s="84" t="s">
        <v>1764</v>
      </c>
      <c r="M3" s="105"/>
      <c r="N3" s="84" t="s">
        <v>1765</v>
      </c>
      <c r="O3" s="84" t="s">
        <v>1766</v>
      </c>
      <c r="P3" s="84" t="s">
        <v>1767</v>
      </c>
      <c r="Q3" s="84" t="s">
        <v>1768</v>
      </c>
      <c r="R3" s="84" t="s">
        <v>1769</v>
      </c>
      <c r="S3" s="84" t="s">
        <v>1770</v>
      </c>
      <c r="T3" s="84" t="s">
        <v>1771</v>
      </c>
      <c r="U3" s="84" t="s">
        <v>1772</v>
      </c>
      <c r="V3" s="84" t="s">
        <v>1773</v>
      </c>
      <c r="W3" s="84" t="s">
        <v>1774</v>
      </c>
      <c r="X3" s="84" t="s">
        <v>1775</v>
      </c>
      <c r="Y3" s="84" t="s">
        <v>1776</v>
      </c>
      <c r="Z3" s="84" t="s">
        <v>1777</v>
      </c>
      <c r="AA3" s="84" t="s">
        <v>1778</v>
      </c>
      <c r="AB3" s="84" t="s">
        <v>1779</v>
      </c>
      <c r="AC3" s="84" t="s">
        <v>1780</v>
      </c>
      <c r="AD3" s="84" t="s">
        <v>1781</v>
      </c>
    </row>
    <row r="4" spans="1:30" ht="16.2" thickBot="1">
      <c r="E4" s="50"/>
      <c r="F4" s="164" t="s">
        <v>1929</v>
      </c>
      <c r="G4" s="9"/>
      <c r="H4" s="83"/>
      <c r="I4" s="84"/>
      <c r="J4" s="84"/>
      <c r="K4" s="84"/>
      <c r="L4" s="84"/>
      <c r="M4" s="105"/>
      <c r="N4" s="84"/>
      <c r="O4" s="84"/>
      <c r="P4" s="84"/>
      <c r="Q4" s="84"/>
      <c r="R4" s="84"/>
      <c r="S4" s="84"/>
      <c r="T4" s="84"/>
      <c r="U4" s="84"/>
      <c r="V4" s="84"/>
      <c r="W4" s="84"/>
      <c r="X4" s="84"/>
      <c r="Y4" s="84"/>
      <c r="Z4" s="84"/>
      <c r="AA4" s="84"/>
      <c r="AB4" s="84"/>
      <c r="AC4" s="84"/>
      <c r="AD4" s="84"/>
    </row>
    <row r="5" spans="1:30">
      <c r="A5" s="20"/>
      <c r="B5" s="21"/>
      <c r="C5" s="21"/>
      <c r="D5" s="21"/>
      <c r="E5" s="21"/>
      <c r="F5" s="22"/>
      <c r="G5" s="61"/>
      <c r="H5" s="264" t="s">
        <v>27</v>
      </c>
      <c r="I5" s="259"/>
      <c r="J5" s="259"/>
      <c r="K5" s="259"/>
      <c r="L5" s="259"/>
      <c r="M5" s="259"/>
      <c r="N5" s="259"/>
      <c r="O5" s="62"/>
      <c r="P5" s="260" t="s">
        <v>28</v>
      </c>
      <c r="Q5" s="259"/>
      <c r="R5" s="259"/>
      <c r="S5" s="259"/>
      <c r="T5" s="261"/>
      <c r="U5" s="260" t="s">
        <v>29</v>
      </c>
      <c r="V5" s="259"/>
      <c r="W5" s="259"/>
      <c r="X5" s="259"/>
      <c r="Y5" s="261"/>
      <c r="Z5" s="260" t="s">
        <v>1606</v>
      </c>
      <c r="AA5" s="259"/>
      <c r="AB5" s="259"/>
      <c r="AC5" s="259"/>
      <c r="AD5" s="262"/>
    </row>
    <row r="6" spans="1:30" ht="61.5" customHeight="1" thickBot="1">
      <c r="A6" s="52" t="s">
        <v>1607</v>
      </c>
      <c r="B6" s="26" t="s">
        <v>4</v>
      </c>
      <c r="C6" s="27" t="s">
        <v>32</v>
      </c>
      <c r="D6" s="26" t="s">
        <v>33</v>
      </c>
      <c r="E6" s="27" t="s">
        <v>34</v>
      </c>
      <c r="F6" s="28" t="s">
        <v>35</v>
      </c>
      <c r="G6" s="106" t="s">
        <v>36</v>
      </c>
      <c r="H6" s="31" t="s">
        <v>37</v>
      </c>
      <c r="I6" s="31" t="s">
        <v>38</v>
      </c>
      <c r="J6" s="31" t="s">
        <v>39</v>
      </c>
      <c r="K6" s="99" t="s">
        <v>1782</v>
      </c>
      <c r="L6" s="99" t="s">
        <v>1783</v>
      </c>
      <c r="M6" s="99" t="s">
        <v>1784</v>
      </c>
      <c r="N6" s="99" t="s">
        <v>1752</v>
      </c>
      <c r="O6" s="100" t="s">
        <v>1753</v>
      </c>
      <c r="P6" s="34" t="s">
        <v>43</v>
      </c>
      <c r="Q6" s="35" t="s">
        <v>44</v>
      </c>
      <c r="R6" s="35" t="s">
        <v>45</v>
      </c>
      <c r="S6" s="35" t="s">
        <v>46</v>
      </c>
      <c r="T6" s="36" t="s">
        <v>47</v>
      </c>
      <c r="U6" s="34" t="s">
        <v>43</v>
      </c>
      <c r="V6" s="35" t="s">
        <v>44</v>
      </c>
      <c r="W6" s="35" t="s">
        <v>45</v>
      </c>
      <c r="X6" s="35" t="s">
        <v>46</v>
      </c>
      <c r="Y6" s="36" t="s">
        <v>47</v>
      </c>
      <c r="Z6" s="34" t="s">
        <v>43</v>
      </c>
      <c r="AA6" s="35" t="s">
        <v>44</v>
      </c>
      <c r="AB6" s="35" t="s">
        <v>45</v>
      </c>
      <c r="AC6" s="107" t="s">
        <v>46</v>
      </c>
      <c r="AD6" s="65" t="s">
        <v>47</v>
      </c>
    </row>
    <row r="7" spans="1:30">
      <c r="A7" s="48"/>
      <c r="F7" s="66"/>
      <c r="G7" s="67"/>
      <c r="H7" s="68"/>
      <c r="I7" s="68"/>
      <c r="J7" s="68"/>
      <c r="K7" s="68"/>
      <c r="L7" s="68"/>
      <c r="M7" s="68"/>
      <c r="N7" s="68"/>
      <c r="O7" s="69"/>
      <c r="P7" s="70"/>
      <c r="Q7" s="68"/>
      <c r="R7" s="68"/>
      <c r="S7" s="68"/>
      <c r="T7" s="71"/>
      <c r="U7" s="70"/>
      <c r="V7" s="68"/>
      <c r="W7" s="68"/>
      <c r="X7" s="68"/>
      <c r="Y7" s="71"/>
      <c r="Z7" s="68"/>
      <c r="AA7" s="68"/>
      <c r="AB7" s="68"/>
      <c r="AC7" s="68"/>
      <c r="AD7" s="72"/>
    </row>
    <row r="8" spans="1:30">
      <c r="A8" s="48" t="s">
        <v>48</v>
      </c>
      <c r="F8" s="44" t="s">
        <v>49</v>
      </c>
      <c r="G8" s="49"/>
      <c r="H8" s="5">
        <v>16943.063819713134</v>
      </c>
      <c r="I8" s="5">
        <v>1378.990876994168</v>
      </c>
      <c r="J8" s="5">
        <v>15564.072942718964</v>
      </c>
      <c r="K8" s="5">
        <v>-3698.1373420839323</v>
      </c>
      <c r="L8" s="5">
        <v>41.613390285345261</v>
      </c>
      <c r="M8" s="5">
        <v>-3656.5239517985901</v>
      </c>
      <c r="N8" s="5"/>
      <c r="O8" s="73"/>
      <c r="P8" s="108">
        <v>1073.3390247899847</v>
      </c>
      <c r="Q8" s="109">
        <v>92.456266195306085</v>
      </c>
      <c r="R8" s="109">
        <v>211.37510531538075</v>
      </c>
      <c r="S8" s="109">
        <v>0</v>
      </c>
      <c r="T8" s="110">
        <v>0</v>
      </c>
      <c r="U8" s="108">
        <v>10735.154101814724</v>
      </c>
      <c r="V8" s="109">
        <v>2156.3561107881233</v>
      </c>
      <c r="W8" s="109">
        <v>669.88686435793272</v>
      </c>
      <c r="X8" s="109">
        <v>1903.5738949000022</v>
      </c>
      <c r="Y8" s="110">
        <v>36.674558382177175</v>
      </c>
      <c r="Z8" s="109">
        <v>11808.49312660471</v>
      </c>
      <c r="AA8" s="109">
        <v>2248.8123769834287</v>
      </c>
      <c r="AB8" s="109">
        <v>881.26196967331327</v>
      </c>
      <c r="AC8" s="109">
        <v>1903.5738949000022</v>
      </c>
      <c r="AD8" s="111">
        <v>36.674558382177175</v>
      </c>
    </row>
    <row r="9" spans="1:30">
      <c r="A9" s="48" t="s">
        <v>50</v>
      </c>
      <c r="B9" s="1" t="s">
        <v>51</v>
      </c>
      <c r="C9" s="1" t="s">
        <v>52</v>
      </c>
      <c r="D9" s="1" t="s">
        <v>53</v>
      </c>
      <c r="E9" s="1">
        <v>0</v>
      </c>
      <c r="F9" s="44" t="s">
        <v>55</v>
      </c>
      <c r="G9" s="49">
        <v>0.4</v>
      </c>
      <c r="H9" s="5">
        <v>1.6998669914752291</v>
      </c>
      <c r="I9" s="5">
        <v>0</v>
      </c>
      <c r="J9" s="5">
        <v>1.6998669914752291</v>
      </c>
      <c r="K9" s="5">
        <v>-4.930584534149407</v>
      </c>
      <c r="L9" s="5">
        <v>-0.14567736011526744</v>
      </c>
      <c r="M9" s="5">
        <v>-5.0762618942646744</v>
      </c>
      <c r="N9" s="5">
        <v>1.5723769671145871</v>
      </c>
      <c r="O9" s="73">
        <v>0.5</v>
      </c>
      <c r="P9" s="5">
        <v>0</v>
      </c>
      <c r="Q9" s="5">
        <v>0</v>
      </c>
      <c r="R9" s="5">
        <v>0</v>
      </c>
      <c r="S9" s="5">
        <v>0</v>
      </c>
      <c r="T9" s="47">
        <v>0</v>
      </c>
      <c r="U9" s="5">
        <v>0</v>
      </c>
      <c r="V9" s="5">
        <v>1.6998669914752291</v>
      </c>
      <c r="W9" s="5">
        <v>0</v>
      </c>
      <c r="X9" s="5">
        <v>0</v>
      </c>
      <c r="Y9" s="47">
        <v>0</v>
      </c>
      <c r="Z9" s="5">
        <v>0</v>
      </c>
      <c r="AA9" s="5">
        <v>1.6998669914752291</v>
      </c>
      <c r="AB9" s="5">
        <v>0</v>
      </c>
      <c r="AC9" s="5">
        <v>0</v>
      </c>
      <c r="AD9" s="72">
        <v>0</v>
      </c>
    </row>
    <row r="10" spans="1:30">
      <c r="A10" s="48" t="s">
        <v>56</v>
      </c>
      <c r="B10" s="1" t="s">
        <v>57</v>
      </c>
      <c r="C10" s="1" t="s">
        <v>58</v>
      </c>
      <c r="D10" s="1" t="s">
        <v>53</v>
      </c>
      <c r="E10" s="1">
        <v>0</v>
      </c>
      <c r="F10" s="44" t="s">
        <v>59</v>
      </c>
      <c r="G10" s="49">
        <v>0.4</v>
      </c>
      <c r="H10" s="5">
        <v>4.1687747163904634</v>
      </c>
      <c r="I10" s="5">
        <v>0.65236288677438725</v>
      </c>
      <c r="J10" s="5">
        <v>3.516411829616076</v>
      </c>
      <c r="K10" s="5">
        <v>-7.1352185932181227</v>
      </c>
      <c r="L10" s="5">
        <v>3.9269162958106563E-3</v>
      </c>
      <c r="M10" s="5">
        <v>-7.131291676922312</v>
      </c>
      <c r="N10" s="5">
        <v>3.2526809423948704</v>
      </c>
      <c r="O10" s="73">
        <v>0.5</v>
      </c>
      <c r="P10" s="5">
        <v>0</v>
      </c>
      <c r="Q10" s="5">
        <v>0.65236288677438725</v>
      </c>
      <c r="R10" s="5">
        <v>0</v>
      </c>
      <c r="S10" s="5">
        <v>0</v>
      </c>
      <c r="T10" s="47">
        <v>0</v>
      </c>
      <c r="U10" s="5">
        <v>0</v>
      </c>
      <c r="V10" s="5">
        <v>3.516411829616076</v>
      </c>
      <c r="W10" s="5">
        <v>0</v>
      </c>
      <c r="X10" s="5">
        <v>0</v>
      </c>
      <c r="Y10" s="47">
        <v>0</v>
      </c>
      <c r="Z10" s="5">
        <v>0</v>
      </c>
      <c r="AA10" s="5">
        <v>4.1687747163904634</v>
      </c>
      <c r="AB10" s="5">
        <v>0</v>
      </c>
      <c r="AC10" s="5">
        <v>0</v>
      </c>
      <c r="AD10" s="72">
        <v>0</v>
      </c>
    </row>
    <row r="11" spans="1:30">
      <c r="A11" s="48" t="s">
        <v>60</v>
      </c>
      <c r="B11" s="1" t="s">
        <v>61</v>
      </c>
      <c r="C11" s="1" t="s">
        <v>62</v>
      </c>
      <c r="D11" s="1" t="s">
        <v>53</v>
      </c>
      <c r="E11" s="1" t="s">
        <v>1785</v>
      </c>
      <c r="F11" s="44" t="s">
        <v>63</v>
      </c>
      <c r="G11" s="49">
        <v>0.5</v>
      </c>
      <c r="H11" s="5">
        <v>3.5672971992404525</v>
      </c>
      <c r="I11" s="5">
        <v>0</v>
      </c>
      <c r="J11" s="5">
        <v>3.5672971992404525</v>
      </c>
      <c r="K11" s="5">
        <v>-11.463238677610674</v>
      </c>
      <c r="L11" s="5">
        <v>-4.8595435485941252E-2</v>
      </c>
      <c r="M11" s="5">
        <v>-11.511834113096615</v>
      </c>
      <c r="N11" s="5">
        <v>3.4602782832632388</v>
      </c>
      <c r="O11" s="73">
        <v>0</v>
      </c>
      <c r="P11" s="5">
        <v>0</v>
      </c>
      <c r="Q11" s="5">
        <v>0</v>
      </c>
      <c r="R11" s="5">
        <v>0</v>
      </c>
      <c r="S11" s="5">
        <v>0</v>
      </c>
      <c r="T11" s="47">
        <v>0</v>
      </c>
      <c r="U11" s="5">
        <v>0</v>
      </c>
      <c r="V11" s="5">
        <v>3.5672974820664227</v>
      </c>
      <c r="W11" s="5">
        <v>0</v>
      </c>
      <c r="X11" s="5">
        <v>0</v>
      </c>
      <c r="Y11" s="47">
        <v>0</v>
      </c>
      <c r="Z11" s="5">
        <v>0</v>
      </c>
      <c r="AA11" s="5">
        <v>3.5672974820664227</v>
      </c>
      <c r="AB11" s="5">
        <v>0</v>
      </c>
      <c r="AC11" s="5">
        <v>0</v>
      </c>
      <c r="AD11" s="72">
        <v>0</v>
      </c>
    </row>
    <row r="12" spans="1:30">
      <c r="A12" s="48" t="s">
        <v>64</v>
      </c>
      <c r="B12" s="1" t="s">
        <v>65</v>
      </c>
      <c r="C12" s="1" t="s">
        <v>66</v>
      </c>
      <c r="D12" s="1" t="s">
        <v>53</v>
      </c>
      <c r="E12" s="1">
        <v>0</v>
      </c>
      <c r="F12" s="44" t="s">
        <v>67</v>
      </c>
      <c r="G12" s="49">
        <v>0.4</v>
      </c>
      <c r="H12" s="5">
        <v>3.7227570143325699</v>
      </c>
      <c r="I12" s="5">
        <v>0.19375508735884725</v>
      </c>
      <c r="J12" s="5">
        <v>3.5290019269737227</v>
      </c>
      <c r="K12" s="5">
        <v>-8.6984914223374314</v>
      </c>
      <c r="L12" s="5">
        <v>0.24272486804123794</v>
      </c>
      <c r="M12" s="5">
        <v>-8.4557665542961935</v>
      </c>
      <c r="N12" s="5">
        <v>3.2643267824506936</v>
      </c>
      <c r="O12" s="73">
        <v>0.5</v>
      </c>
      <c r="P12" s="5">
        <v>0</v>
      </c>
      <c r="Q12" s="5">
        <v>0.19375508735884725</v>
      </c>
      <c r="R12" s="5">
        <v>0</v>
      </c>
      <c r="S12" s="5">
        <v>0</v>
      </c>
      <c r="T12" s="47">
        <v>0</v>
      </c>
      <c r="U12" s="5">
        <v>0</v>
      </c>
      <c r="V12" s="5">
        <v>3.5290019269737227</v>
      </c>
      <c r="W12" s="5">
        <v>0</v>
      </c>
      <c r="X12" s="5">
        <v>0</v>
      </c>
      <c r="Y12" s="47">
        <v>0</v>
      </c>
      <c r="Z12" s="5">
        <v>0</v>
      </c>
      <c r="AA12" s="5">
        <v>3.7227570143325699</v>
      </c>
      <c r="AB12" s="5">
        <v>0</v>
      </c>
      <c r="AC12" s="5">
        <v>0</v>
      </c>
      <c r="AD12" s="72">
        <v>0</v>
      </c>
    </row>
    <row r="13" spans="1:30">
      <c r="A13" s="48" t="s">
        <v>68</v>
      </c>
      <c r="B13" s="1" t="s">
        <v>69</v>
      </c>
      <c r="C13" s="1" t="s">
        <v>70</v>
      </c>
      <c r="D13" s="1" t="s">
        <v>53</v>
      </c>
      <c r="E13" s="1">
        <v>0</v>
      </c>
      <c r="F13" s="44" t="s">
        <v>71</v>
      </c>
      <c r="G13" s="49">
        <v>0.4</v>
      </c>
      <c r="H13" s="5">
        <v>4.4346194572479849</v>
      </c>
      <c r="I13" s="5">
        <v>0.69733867523623161</v>
      </c>
      <c r="J13" s="5">
        <v>3.7372807820117533</v>
      </c>
      <c r="K13" s="5">
        <v>-9.4133431052899521</v>
      </c>
      <c r="L13" s="5">
        <v>-5.1736714124281491E-2</v>
      </c>
      <c r="M13" s="5">
        <v>-9.4650798194142336</v>
      </c>
      <c r="N13" s="5">
        <v>3.4569847233608719</v>
      </c>
      <c r="O13" s="73">
        <v>0.5</v>
      </c>
      <c r="P13" s="5">
        <v>0</v>
      </c>
      <c r="Q13" s="5">
        <v>0.69733867523623161</v>
      </c>
      <c r="R13" s="5">
        <v>0</v>
      </c>
      <c r="S13" s="5">
        <v>0</v>
      </c>
      <c r="T13" s="47">
        <v>0</v>
      </c>
      <c r="U13" s="5">
        <v>0</v>
      </c>
      <c r="V13" s="5">
        <v>3.7372807820117533</v>
      </c>
      <c r="W13" s="5">
        <v>0</v>
      </c>
      <c r="X13" s="5">
        <v>0</v>
      </c>
      <c r="Y13" s="47">
        <v>0</v>
      </c>
      <c r="Z13" s="5">
        <v>0</v>
      </c>
      <c r="AA13" s="5">
        <v>4.4346194572479849</v>
      </c>
      <c r="AB13" s="5">
        <v>0</v>
      </c>
      <c r="AC13" s="5">
        <v>0</v>
      </c>
      <c r="AD13" s="72">
        <v>0</v>
      </c>
    </row>
    <row r="14" spans="1:30">
      <c r="A14" s="48" t="s">
        <v>72</v>
      </c>
      <c r="B14" s="1" t="s">
        <v>73</v>
      </c>
      <c r="C14" s="1" t="s">
        <v>74</v>
      </c>
      <c r="D14" s="1" t="s">
        <v>53</v>
      </c>
      <c r="E14" s="1" t="s">
        <v>1786</v>
      </c>
      <c r="F14" s="44" t="s">
        <v>75</v>
      </c>
      <c r="G14" s="49">
        <v>0.4</v>
      </c>
      <c r="H14" s="5">
        <v>3.0640164820489244</v>
      </c>
      <c r="I14" s="5">
        <v>0</v>
      </c>
      <c r="J14" s="5">
        <v>3.0640164820489244</v>
      </c>
      <c r="K14" s="5">
        <v>-15.208529426258735</v>
      </c>
      <c r="L14" s="5">
        <v>0.21017298366544068</v>
      </c>
      <c r="M14" s="5">
        <v>-14.998356442593295</v>
      </c>
      <c r="N14" s="5">
        <v>2.9720959875874566</v>
      </c>
      <c r="O14" s="73">
        <v>0</v>
      </c>
      <c r="P14" s="5">
        <v>0</v>
      </c>
      <c r="Q14" s="5">
        <v>0</v>
      </c>
      <c r="R14" s="5">
        <v>0</v>
      </c>
      <c r="S14" s="5">
        <v>0</v>
      </c>
      <c r="T14" s="47">
        <v>0</v>
      </c>
      <c r="U14" s="5">
        <v>0</v>
      </c>
      <c r="V14" s="5">
        <v>3.0640161643935846</v>
      </c>
      <c r="W14" s="5">
        <v>0</v>
      </c>
      <c r="X14" s="5">
        <v>0</v>
      </c>
      <c r="Y14" s="47">
        <v>0</v>
      </c>
      <c r="Z14" s="5">
        <v>0</v>
      </c>
      <c r="AA14" s="5">
        <v>3.0640161643935846</v>
      </c>
      <c r="AB14" s="5">
        <v>0</v>
      </c>
      <c r="AC14" s="5">
        <v>0</v>
      </c>
      <c r="AD14" s="72">
        <v>0</v>
      </c>
    </row>
    <row r="15" spans="1:30">
      <c r="A15" s="48" t="s">
        <v>76</v>
      </c>
      <c r="B15" s="1" t="s">
        <v>77</v>
      </c>
      <c r="C15" s="1" t="s">
        <v>78</v>
      </c>
      <c r="D15" s="1" t="s">
        <v>79</v>
      </c>
      <c r="E15" s="1">
        <v>0</v>
      </c>
      <c r="F15" s="44" t="s">
        <v>80</v>
      </c>
      <c r="G15" s="49">
        <v>0.01</v>
      </c>
      <c r="H15" s="5">
        <v>16.162299494568288</v>
      </c>
      <c r="I15" s="5">
        <v>5.6702635142815341</v>
      </c>
      <c r="J15" s="5">
        <v>10.492035980286753</v>
      </c>
      <c r="K15" s="5">
        <v>5.9024360861998826</v>
      </c>
      <c r="L15" s="5">
        <v>-1.7732005212975466E-2</v>
      </c>
      <c r="M15" s="5">
        <v>5.8847040809869071</v>
      </c>
      <c r="N15" s="5">
        <v>9.7051332817652458</v>
      </c>
      <c r="O15" s="73">
        <v>0</v>
      </c>
      <c r="P15" s="5">
        <v>0</v>
      </c>
      <c r="Q15" s="5">
        <v>0</v>
      </c>
      <c r="R15" s="5">
        <v>5.6702635142815341</v>
      </c>
      <c r="S15" s="5">
        <v>0</v>
      </c>
      <c r="T15" s="47">
        <v>0</v>
      </c>
      <c r="U15" s="5">
        <v>0</v>
      </c>
      <c r="V15" s="5">
        <v>0</v>
      </c>
      <c r="W15" s="5">
        <v>10.492035980286753</v>
      </c>
      <c r="X15" s="5">
        <v>0</v>
      </c>
      <c r="Y15" s="47">
        <v>0</v>
      </c>
      <c r="Z15" s="5">
        <v>0</v>
      </c>
      <c r="AA15" s="5">
        <v>0</v>
      </c>
      <c r="AB15" s="5">
        <v>16.162299494568288</v>
      </c>
      <c r="AC15" s="5">
        <v>0</v>
      </c>
      <c r="AD15" s="72">
        <v>0</v>
      </c>
    </row>
    <row r="16" spans="1:30">
      <c r="A16" s="48" t="s">
        <v>81</v>
      </c>
      <c r="B16" s="1" t="s">
        <v>82</v>
      </c>
      <c r="C16" s="1" t="s">
        <v>83</v>
      </c>
      <c r="D16" s="1" t="s">
        <v>53</v>
      </c>
      <c r="E16" s="1">
        <v>0</v>
      </c>
      <c r="F16" s="44" t="s">
        <v>85</v>
      </c>
      <c r="G16" s="49">
        <v>0.4</v>
      </c>
      <c r="H16" s="5">
        <v>3.8313110779415447</v>
      </c>
      <c r="I16" s="5">
        <v>0</v>
      </c>
      <c r="J16" s="5">
        <v>3.8313110779415447</v>
      </c>
      <c r="K16" s="5">
        <v>-15.967250646067448</v>
      </c>
      <c r="L16" s="5">
        <v>-1.3215690569744254E-2</v>
      </c>
      <c r="M16" s="5">
        <v>-15.980466336637193</v>
      </c>
      <c r="N16" s="5">
        <v>3.5439627470959292</v>
      </c>
      <c r="O16" s="73">
        <v>0.5</v>
      </c>
      <c r="P16" s="5">
        <v>0</v>
      </c>
      <c r="Q16" s="5">
        <v>0</v>
      </c>
      <c r="R16" s="5">
        <v>0</v>
      </c>
      <c r="S16" s="5">
        <v>0</v>
      </c>
      <c r="T16" s="47">
        <v>0</v>
      </c>
      <c r="U16" s="5">
        <v>0</v>
      </c>
      <c r="V16" s="5">
        <v>3.8313110779415447</v>
      </c>
      <c r="W16" s="5">
        <v>0</v>
      </c>
      <c r="X16" s="5">
        <v>0</v>
      </c>
      <c r="Y16" s="47">
        <v>0</v>
      </c>
      <c r="Z16" s="5">
        <v>0</v>
      </c>
      <c r="AA16" s="5">
        <v>3.8313110779415447</v>
      </c>
      <c r="AB16" s="5">
        <v>0</v>
      </c>
      <c r="AC16" s="5">
        <v>0</v>
      </c>
      <c r="AD16" s="72">
        <v>0</v>
      </c>
    </row>
    <row r="17" spans="1:30">
      <c r="A17" s="48" t="s">
        <v>86</v>
      </c>
      <c r="B17" s="1" t="s">
        <v>87</v>
      </c>
      <c r="C17" s="1" t="s">
        <v>88</v>
      </c>
      <c r="D17" s="1" t="s">
        <v>53</v>
      </c>
      <c r="E17" s="1" t="s">
        <v>1787</v>
      </c>
      <c r="F17" s="44" t="s">
        <v>89</v>
      </c>
      <c r="G17" s="49">
        <v>0.8</v>
      </c>
      <c r="H17" s="5">
        <v>2.4881265574732181</v>
      </c>
      <c r="I17" s="5">
        <v>0</v>
      </c>
      <c r="J17" s="5">
        <v>2.4881265574732181</v>
      </c>
      <c r="K17" s="5">
        <v>-15.468854107114197</v>
      </c>
      <c r="L17" s="5">
        <v>-3.6501419324643791E-3</v>
      </c>
      <c r="M17" s="5">
        <v>-15.472504249046661</v>
      </c>
      <c r="N17" s="5">
        <v>2.4134827607490217</v>
      </c>
      <c r="O17" s="73">
        <v>0</v>
      </c>
      <c r="P17" s="5">
        <v>0</v>
      </c>
      <c r="Q17" s="5">
        <v>0</v>
      </c>
      <c r="R17" s="5">
        <v>0</v>
      </c>
      <c r="S17" s="5">
        <v>0</v>
      </c>
      <c r="T17" s="47">
        <v>0</v>
      </c>
      <c r="U17" s="5">
        <v>0</v>
      </c>
      <c r="V17" s="5">
        <v>2.4881265884601094</v>
      </c>
      <c r="W17" s="5">
        <v>0</v>
      </c>
      <c r="X17" s="5">
        <v>0</v>
      </c>
      <c r="Y17" s="47">
        <v>0</v>
      </c>
      <c r="Z17" s="5">
        <v>0</v>
      </c>
      <c r="AA17" s="5">
        <v>2.4881265884601094</v>
      </c>
      <c r="AB17" s="5">
        <v>0</v>
      </c>
      <c r="AC17" s="5">
        <v>0</v>
      </c>
      <c r="AD17" s="72">
        <v>0</v>
      </c>
    </row>
    <row r="18" spans="1:30">
      <c r="A18" s="48" t="s">
        <v>90</v>
      </c>
      <c r="B18" s="1" t="s">
        <v>91</v>
      </c>
      <c r="C18" s="1" t="s">
        <v>92</v>
      </c>
      <c r="D18" s="1" t="s">
        <v>93</v>
      </c>
      <c r="E18" s="1" t="s">
        <v>1788</v>
      </c>
      <c r="F18" s="44" t="s">
        <v>95</v>
      </c>
      <c r="G18" s="49">
        <v>0.64</v>
      </c>
      <c r="H18" s="5">
        <v>78.793496220425126</v>
      </c>
      <c r="I18" s="5">
        <v>0</v>
      </c>
      <c r="J18" s="5">
        <v>78.793496220425126</v>
      </c>
      <c r="K18" s="5">
        <v>40.088044343923485</v>
      </c>
      <c r="L18" s="5">
        <v>-0.1647800280218874</v>
      </c>
      <c r="M18" s="5">
        <v>39.923264315901598</v>
      </c>
      <c r="N18" s="5">
        <v>76.429691333812372</v>
      </c>
      <c r="O18" s="73">
        <v>0</v>
      </c>
      <c r="P18" s="5">
        <v>0</v>
      </c>
      <c r="Q18" s="5">
        <v>0</v>
      </c>
      <c r="R18" s="5">
        <v>0</v>
      </c>
      <c r="S18" s="5">
        <v>0</v>
      </c>
      <c r="T18" s="47">
        <v>0</v>
      </c>
      <c r="U18" s="5">
        <v>66.959536751842748</v>
      </c>
      <c r="V18" s="5">
        <v>11.833959000599279</v>
      </c>
      <c r="W18" s="5">
        <v>0</v>
      </c>
      <c r="X18" s="5">
        <v>0</v>
      </c>
      <c r="Y18" s="47">
        <v>0</v>
      </c>
      <c r="Z18" s="5">
        <v>66.959536751842748</v>
      </c>
      <c r="AA18" s="5">
        <v>11.833959000599279</v>
      </c>
      <c r="AB18" s="5">
        <v>0</v>
      </c>
      <c r="AC18" s="5">
        <v>0</v>
      </c>
      <c r="AD18" s="72">
        <v>0</v>
      </c>
    </row>
    <row r="19" spans="1:30">
      <c r="A19" s="48" t="s">
        <v>96</v>
      </c>
      <c r="B19" s="1" t="s">
        <v>97</v>
      </c>
      <c r="C19" s="1" t="s">
        <v>98</v>
      </c>
      <c r="D19" s="1" t="s">
        <v>93</v>
      </c>
      <c r="E19" s="1" t="s">
        <v>1788</v>
      </c>
      <c r="F19" s="44" t="s">
        <v>99</v>
      </c>
      <c r="G19" s="49">
        <v>0.64</v>
      </c>
      <c r="H19" s="5">
        <v>71.35938969463632</v>
      </c>
      <c r="I19" s="5">
        <v>0</v>
      </c>
      <c r="J19" s="5">
        <v>71.35938969463632</v>
      </c>
      <c r="K19" s="5">
        <v>-8.6719443972217594</v>
      </c>
      <c r="L19" s="5">
        <v>6.3980150726248297E-2</v>
      </c>
      <c r="M19" s="5">
        <v>-8.6079642464955111</v>
      </c>
      <c r="N19" s="5">
        <v>69.218608003797229</v>
      </c>
      <c r="O19" s="73">
        <v>0</v>
      </c>
      <c r="P19" s="5">
        <v>0</v>
      </c>
      <c r="Q19" s="5">
        <v>0</v>
      </c>
      <c r="R19" s="5">
        <v>0</v>
      </c>
      <c r="S19" s="5">
        <v>0</v>
      </c>
      <c r="T19" s="47">
        <v>0</v>
      </c>
      <c r="U19" s="5">
        <v>57.973089714485688</v>
      </c>
      <c r="V19" s="5">
        <v>13.386299726332513</v>
      </c>
      <c r="W19" s="5">
        <v>0</v>
      </c>
      <c r="X19" s="5">
        <v>0</v>
      </c>
      <c r="Y19" s="47">
        <v>0</v>
      </c>
      <c r="Z19" s="5">
        <v>57.973089714485688</v>
      </c>
      <c r="AA19" s="5">
        <v>13.386299726332513</v>
      </c>
      <c r="AB19" s="5">
        <v>0</v>
      </c>
      <c r="AC19" s="5">
        <v>0</v>
      </c>
      <c r="AD19" s="72">
        <v>0</v>
      </c>
    </row>
    <row r="20" spans="1:30">
      <c r="A20" s="48" t="s">
        <v>100</v>
      </c>
      <c r="B20" s="1" t="s">
        <v>101</v>
      </c>
      <c r="C20" s="1" t="s">
        <v>102</v>
      </c>
      <c r="D20" s="1" t="s">
        <v>103</v>
      </c>
      <c r="E20" s="1">
        <v>0</v>
      </c>
      <c r="F20" s="44" t="s">
        <v>104</v>
      </c>
      <c r="G20" s="49">
        <v>0.49</v>
      </c>
      <c r="H20" s="5">
        <v>73.788635666178848</v>
      </c>
      <c r="I20" s="5">
        <v>19.021847368095944</v>
      </c>
      <c r="J20" s="5">
        <v>54.766788298082901</v>
      </c>
      <c r="K20" s="5">
        <v>31.4886174154706</v>
      </c>
      <c r="L20" s="5">
        <v>0.22835690388049201</v>
      </c>
      <c r="M20" s="5">
        <v>31.716974319351092</v>
      </c>
      <c r="N20" s="5">
        <v>50.659279175726688</v>
      </c>
      <c r="O20" s="73">
        <v>0</v>
      </c>
      <c r="P20" s="5">
        <v>17.844847479426132</v>
      </c>
      <c r="Q20" s="5">
        <v>1.176999888669815</v>
      </c>
      <c r="R20" s="5">
        <v>0</v>
      </c>
      <c r="S20" s="5">
        <v>0</v>
      </c>
      <c r="T20" s="47">
        <v>0</v>
      </c>
      <c r="U20" s="5">
        <v>47.882900713942426</v>
      </c>
      <c r="V20" s="5">
        <v>6.8838875841404832</v>
      </c>
      <c r="W20" s="5">
        <v>0</v>
      </c>
      <c r="X20" s="5">
        <v>0</v>
      </c>
      <c r="Y20" s="47">
        <v>0</v>
      </c>
      <c r="Z20" s="5">
        <v>65.727748193368555</v>
      </c>
      <c r="AA20" s="5">
        <v>8.0608874728102986</v>
      </c>
      <c r="AB20" s="5">
        <v>0</v>
      </c>
      <c r="AC20" s="5">
        <v>0</v>
      </c>
      <c r="AD20" s="72">
        <v>0</v>
      </c>
    </row>
    <row r="21" spans="1:30">
      <c r="A21" s="48" t="s">
        <v>105</v>
      </c>
      <c r="B21" s="1" t="s">
        <v>106</v>
      </c>
      <c r="C21" s="1" t="s">
        <v>107</v>
      </c>
      <c r="D21" s="1" t="s">
        <v>53</v>
      </c>
      <c r="E21" s="1">
        <v>0</v>
      </c>
      <c r="F21" s="44" t="s">
        <v>108</v>
      </c>
      <c r="G21" s="49">
        <v>0.4</v>
      </c>
      <c r="H21" s="5">
        <v>4.698712481442648</v>
      </c>
      <c r="I21" s="5">
        <v>1.6883961691344249</v>
      </c>
      <c r="J21" s="5">
        <v>3.0103163123082233</v>
      </c>
      <c r="K21" s="5">
        <v>-4.9740394173311158</v>
      </c>
      <c r="L21" s="5">
        <v>5.3931736080212289E-2</v>
      </c>
      <c r="M21" s="5">
        <v>-4.9201076812509035</v>
      </c>
      <c r="N21" s="5">
        <v>2.7845425888851065</v>
      </c>
      <c r="O21" s="73">
        <v>0.5</v>
      </c>
      <c r="P21" s="5">
        <v>0</v>
      </c>
      <c r="Q21" s="5">
        <v>1.6883961691344249</v>
      </c>
      <c r="R21" s="5">
        <v>0</v>
      </c>
      <c r="S21" s="5">
        <v>0</v>
      </c>
      <c r="T21" s="47">
        <v>0</v>
      </c>
      <c r="U21" s="5">
        <v>0</v>
      </c>
      <c r="V21" s="5">
        <v>3.0103163123082233</v>
      </c>
      <c r="W21" s="5">
        <v>0</v>
      </c>
      <c r="X21" s="5">
        <v>0</v>
      </c>
      <c r="Y21" s="47">
        <v>0</v>
      </c>
      <c r="Z21" s="5">
        <v>0</v>
      </c>
      <c r="AA21" s="5">
        <v>4.698712481442648</v>
      </c>
      <c r="AB21" s="5">
        <v>0</v>
      </c>
      <c r="AC21" s="5">
        <v>0</v>
      </c>
      <c r="AD21" s="72">
        <v>0</v>
      </c>
    </row>
    <row r="22" spans="1:30">
      <c r="A22" s="48" t="s">
        <v>109</v>
      </c>
      <c r="B22" s="1" t="s">
        <v>110</v>
      </c>
      <c r="C22" s="1" t="s">
        <v>111</v>
      </c>
      <c r="D22" s="1" t="s">
        <v>53</v>
      </c>
      <c r="E22" s="1">
        <v>0</v>
      </c>
      <c r="F22" s="44" t="s">
        <v>112</v>
      </c>
      <c r="G22" s="49">
        <v>0.4</v>
      </c>
      <c r="H22" s="5">
        <v>5.7663962648376028</v>
      </c>
      <c r="I22" s="5">
        <v>0.28201560636289419</v>
      </c>
      <c r="J22" s="5">
        <v>5.4843806584747083</v>
      </c>
      <c r="K22" s="5">
        <v>-24.692454468958495</v>
      </c>
      <c r="L22" s="5">
        <v>0.67669588280468318</v>
      </c>
      <c r="M22" s="5">
        <v>-24.015758586153812</v>
      </c>
      <c r="N22" s="5">
        <v>5.0730521090891054</v>
      </c>
      <c r="O22" s="73">
        <v>0.5</v>
      </c>
      <c r="P22" s="5">
        <v>0</v>
      </c>
      <c r="Q22" s="5">
        <v>0.28201560636289419</v>
      </c>
      <c r="R22" s="5">
        <v>0</v>
      </c>
      <c r="S22" s="5">
        <v>0</v>
      </c>
      <c r="T22" s="47">
        <v>0</v>
      </c>
      <c r="U22" s="5">
        <v>0</v>
      </c>
      <c r="V22" s="5">
        <v>5.4843806584747083</v>
      </c>
      <c r="W22" s="5">
        <v>0</v>
      </c>
      <c r="X22" s="5">
        <v>0</v>
      </c>
      <c r="Y22" s="47">
        <v>0</v>
      </c>
      <c r="Z22" s="5">
        <v>0</v>
      </c>
      <c r="AA22" s="5">
        <v>5.7663962648376028</v>
      </c>
      <c r="AB22" s="5">
        <v>0</v>
      </c>
      <c r="AC22" s="5">
        <v>0</v>
      </c>
      <c r="AD22" s="72">
        <v>0</v>
      </c>
    </row>
    <row r="23" spans="1:30">
      <c r="A23" s="48" t="s">
        <v>113</v>
      </c>
      <c r="B23" s="1" t="s">
        <v>114</v>
      </c>
      <c r="C23" s="1" t="s">
        <v>115</v>
      </c>
      <c r="D23" s="1" t="s">
        <v>53</v>
      </c>
      <c r="E23" s="1">
        <v>0</v>
      </c>
      <c r="F23" s="44" t="s">
        <v>116</v>
      </c>
      <c r="G23" s="49">
        <v>0.4</v>
      </c>
      <c r="H23" s="5">
        <v>3.2406683292421508</v>
      </c>
      <c r="I23" s="5">
        <v>0.30470580502972006</v>
      </c>
      <c r="J23" s="5">
        <v>2.9359625242124308</v>
      </c>
      <c r="K23" s="5">
        <v>-26.364580945741888</v>
      </c>
      <c r="L23" s="5">
        <v>-0.13050758323565859</v>
      </c>
      <c r="M23" s="5">
        <v>-26.495088528977547</v>
      </c>
      <c r="N23" s="5">
        <v>2.7157653348964987</v>
      </c>
      <c r="O23" s="73">
        <v>0.5</v>
      </c>
      <c r="P23" s="5">
        <v>0</v>
      </c>
      <c r="Q23" s="5">
        <v>0.30470580502972006</v>
      </c>
      <c r="R23" s="5">
        <v>0</v>
      </c>
      <c r="S23" s="5">
        <v>0</v>
      </c>
      <c r="T23" s="47">
        <v>0</v>
      </c>
      <c r="U23" s="5">
        <v>0</v>
      </c>
      <c r="V23" s="5">
        <v>2.9359625242124308</v>
      </c>
      <c r="W23" s="5">
        <v>0</v>
      </c>
      <c r="X23" s="5">
        <v>0</v>
      </c>
      <c r="Y23" s="47">
        <v>0</v>
      </c>
      <c r="Z23" s="5">
        <v>0</v>
      </c>
      <c r="AA23" s="5">
        <v>3.2406683292421508</v>
      </c>
      <c r="AB23" s="5">
        <v>0</v>
      </c>
      <c r="AC23" s="5">
        <v>0</v>
      </c>
      <c r="AD23" s="72">
        <v>0</v>
      </c>
    </row>
    <row r="24" spans="1:30">
      <c r="A24" s="48" t="s">
        <v>117</v>
      </c>
      <c r="B24" s="1" t="s">
        <v>118</v>
      </c>
      <c r="C24" s="1" t="s">
        <v>119</v>
      </c>
      <c r="D24" s="1" t="s">
        <v>53</v>
      </c>
      <c r="E24" s="1">
        <v>0</v>
      </c>
      <c r="F24" s="44" t="s">
        <v>120</v>
      </c>
      <c r="G24" s="49">
        <v>0.4</v>
      </c>
      <c r="H24" s="5">
        <v>4.6357893888569812</v>
      </c>
      <c r="I24" s="5">
        <v>0.73400380107877217</v>
      </c>
      <c r="J24" s="5">
        <v>3.9017855877782091</v>
      </c>
      <c r="K24" s="5">
        <v>-12.314289582253526</v>
      </c>
      <c r="L24" s="5">
        <v>0.43508513808117399</v>
      </c>
      <c r="M24" s="5">
        <v>-11.879204444172352</v>
      </c>
      <c r="N24" s="5">
        <v>3.6091516686948437</v>
      </c>
      <c r="O24" s="73">
        <v>0.5</v>
      </c>
      <c r="P24" s="5">
        <v>0</v>
      </c>
      <c r="Q24" s="5">
        <v>0.73400380107877217</v>
      </c>
      <c r="R24" s="5">
        <v>0</v>
      </c>
      <c r="S24" s="5">
        <v>0</v>
      </c>
      <c r="T24" s="47">
        <v>0</v>
      </c>
      <c r="U24" s="5">
        <v>0</v>
      </c>
      <c r="V24" s="5">
        <v>3.9017855877782091</v>
      </c>
      <c r="W24" s="5">
        <v>0</v>
      </c>
      <c r="X24" s="5">
        <v>0</v>
      </c>
      <c r="Y24" s="47">
        <v>0</v>
      </c>
      <c r="Z24" s="5">
        <v>0</v>
      </c>
      <c r="AA24" s="5">
        <v>4.6357893888569812</v>
      </c>
      <c r="AB24" s="5">
        <v>0</v>
      </c>
      <c r="AC24" s="5">
        <v>0</v>
      </c>
      <c r="AD24" s="72">
        <v>0</v>
      </c>
    </row>
    <row r="25" spans="1:30">
      <c r="A25" s="48" t="s">
        <v>121</v>
      </c>
      <c r="B25" s="1" t="s">
        <v>122</v>
      </c>
      <c r="C25" s="1" t="s">
        <v>123</v>
      </c>
      <c r="D25" s="1" t="s">
        <v>124</v>
      </c>
      <c r="E25" s="1" t="s">
        <v>125</v>
      </c>
      <c r="F25" s="44" t="s">
        <v>126</v>
      </c>
      <c r="G25" s="49">
        <v>0.94</v>
      </c>
      <c r="H25" s="5">
        <v>27.170502639060334</v>
      </c>
      <c r="I25" s="5">
        <v>0</v>
      </c>
      <c r="J25" s="5">
        <v>27.170502639060334</v>
      </c>
      <c r="K25" s="5">
        <v>-34.19937395662771</v>
      </c>
      <c r="L25" s="5">
        <v>-5.9766850874019894E-2</v>
      </c>
      <c r="M25" s="5">
        <v>-34.25914080750173</v>
      </c>
      <c r="N25" s="5">
        <v>26.355387559888523</v>
      </c>
      <c r="O25" s="73">
        <v>0</v>
      </c>
      <c r="P25" s="5">
        <v>0</v>
      </c>
      <c r="Q25" s="5">
        <v>0</v>
      </c>
      <c r="R25" s="5">
        <v>0</v>
      </c>
      <c r="S25" s="5">
        <v>0</v>
      </c>
      <c r="T25" s="47">
        <v>0</v>
      </c>
      <c r="U25" s="5">
        <v>23.060400412388848</v>
      </c>
      <c r="V25" s="5">
        <v>4.1101025422216635</v>
      </c>
      <c r="W25" s="5">
        <v>0</v>
      </c>
      <c r="X25" s="5">
        <v>0</v>
      </c>
      <c r="Y25" s="47">
        <v>0</v>
      </c>
      <c r="Z25" s="5">
        <v>23.060400412388848</v>
      </c>
      <c r="AA25" s="5">
        <v>4.1101025422216635</v>
      </c>
      <c r="AB25" s="5">
        <v>0</v>
      </c>
      <c r="AC25" s="5">
        <v>0</v>
      </c>
      <c r="AD25" s="72">
        <v>0</v>
      </c>
    </row>
    <row r="26" spans="1:30">
      <c r="A26" s="48" t="s">
        <v>127</v>
      </c>
      <c r="B26" s="1" t="s">
        <v>128</v>
      </c>
      <c r="C26" s="1" t="s">
        <v>129</v>
      </c>
      <c r="D26" s="1" t="s">
        <v>124</v>
      </c>
      <c r="E26" s="1">
        <v>0</v>
      </c>
      <c r="F26" s="44" t="s">
        <v>130</v>
      </c>
      <c r="G26" s="49">
        <v>0.49</v>
      </c>
      <c r="H26" s="5">
        <v>41.116789971870666</v>
      </c>
      <c r="I26" s="5">
        <v>10.201232752392846</v>
      </c>
      <c r="J26" s="5">
        <v>30.915557219477822</v>
      </c>
      <c r="K26" s="5">
        <v>2.3825621642975814</v>
      </c>
      <c r="L26" s="5">
        <v>0.1484537242361883</v>
      </c>
      <c r="M26" s="5">
        <v>2.5310158885337697</v>
      </c>
      <c r="N26" s="5">
        <v>28.596890428016987</v>
      </c>
      <c r="O26" s="73">
        <v>0</v>
      </c>
      <c r="P26" s="5">
        <v>9.9915946880314053</v>
      </c>
      <c r="Q26" s="5">
        <v>0.20963806436144003</v>
      </c>
      <c r="R26" s="5">
        <v>0</v>
      </c>
      <c r="S26" s="5">
        <v>0</v>
      </c>
      <c r="T26" s="47">
        <v>0</v>
      </c>
      <c r="U26" s="5">
        <v>25.31999926718396</v>
      </c>
      <c r="V26" s="5">
        <v>5.5955579522938619</v>
      </c>
      <c r="W26" s="5">
        <v>0</v>
      </c>
      <c r="X26" s="5">
        <v>0</v>
      </c>
      <c r="Y26" s="47">
        <v>0</v>
      </c>
      <c r="Z26" s="5">
        <v>35.311593955215365</v>
      </c>
      <c r="AA26" s="5">
        <v>5.8051960166553016</v>
      </c>
      <c r="AB26" s="5">
        <v>0</v>
      </c>
      <c r="AC26" s="5">
        <v>0</v>
      </c>
      <c r="AD26" s="72">
        <v>0</v>
      </c>
    </row>
    <row r="27" spans="1:30">
      <c r="A27" s="48" t="s">
        <v>131</v>
      </c>
      <c r="B27" s="1" t="s">
        <v>132</v>
      </c>
      <c r="C27" s="1" t="s">
        <v>133</v>
      </c>
      <c r="D27" s="1" t="s">
        <v>79</v>
      </c>
      <c r="E27" s="1">
        <v>0</v>
      </c>
      <c r="F27" s="93" t="s">
        <v>1658</v>
      </c>
      <c r="G27" s="49">
        <v>0.01</v>
      </c>
      <c r="H27" s="5">
        <v>8.5714277793103673</v>
      </c>
      <c r="I27" s="5">
        <v>2.8557097098563129</v>
      </c>
      <c r="J27" s="5">
        <v>5.7157180694540539</v>
      </c>
      <c r="K27" s="5">
        <v>3.6940076092197915</v>
      </c>
      <c r="L27" s="5">
        <v>2.3190338470008065E-2</v>
      </c>
      <c r="M27" s="5">
        <v>3.7171979476897996</v>
      </c>
      <c r="N27" s="5">
        <v>5.2870392142450005</v>
      </c>
      <c r="O27" s="73">
        <v>0</v>
      </c>
      <c r="P27" s="5">
        <v>0</v>
      </c>
      <c r="Q27" s="5">
        <v>0</v>
      </c>
      <c r="R27" s="5">
        <v>2.8557097098563129</v>
      </c>
      <c r="S27" s="5">
        <v>0</v>
      </c>
      <c r="T27" s="47">
        <v>0</v>
      </c>
      <c r="U27" s="5">
        <v>0</v>
      </c>
      <c r="V27" s="5">
        <v>0</v>
      </c>
      <c r="W27" s="5">
        <v>5.7157180694540539</v>
      </c>
      <c r="X27" s="5">
        <v>0</v>
      </c>
      <c r="Y27" s="47">
        <v>0</v>
      </c>
      <c r="Z27" s="5">
        <v>0</v>
      </c>
      <c r="AA27" s="5">
        <v>0</v>
      </c>
      <c r="AB27" s="5">
        <v>8.5714277793103673</v>
      </c>
      <c r="AC27" s="5">
        <v>0</v>
      </c>
      <c r="AD27" s="72">
        <v>0</v>
      </c>
    </row>
    <row r="28" spans="1:30">
      <c r="A28" s="48" t="s">
        <v>134</v>
      </c>
      <c r="B28" s="1" t="s">
        <v>135</v>
      </c>
      <c r="C28" s="1" t="s">
        <v>136</v>
      </c>
      <c r="D28" s="1" t="s">
        <v>79</v>
      </c>
      <c r="E28" s="1">
        <v>0</v>
      </c>
      <c r="F28" s="44" t="s">
        <v>138</v>
      </c>
      <c r="G28" s="49">
        <v>0.01</v>
      </c>
      <c r="H28" s="5">
        <v>10.526801986545669</v>
      </c>
      <c r="I28" s="5">
        <v>3.6709931129634197</v>
      </c>
      <c r="J28" s="5">
        <v>6.8558088735822498</v>
      </c>
      <c r="K28" s="5">
        <v>1.877275427616071</v>
      </c>
      <c r="L28" s="5">
        <v>3.512662618698692E-2</v>
      </c>
      <c r="M28" s="5">
        <v>1.9124020538030579</v>
      </c>
      <c r="N28" s="5">
        <v>6.3416232080635817</v>
      </c>
      <c r="O28" s="73">
        <v>0</v>
      </c>
      <c r="P28" s="5">
        <v>0</v>
      </c>
      <c r="Q28" s="5">
        <v>0</v>
      </c>
      <c r="R28" s="5">
        <v>3.6709931129634197</v>
      </c>
      <c r="S28" s="5">
        <v>0</v>
      </c>
      <c r="T28" s="47">
        <v>0</v>
      </c>
      <c r="U28" s="5">
        <v>0</v>
      </c>
      <c r="V28" s="5">
        <v>0</v>
      </c>
      <c r="W28" s="5">
        <v>6.8558088735822498</v>
      </c>
      <c r="X28" s="5">
        <v>0</v>
      </c>
      <c r="Y28" s="47">
        <v>0</v>
      </c>
      <c r="Z28" s="5">
        <v>0</v>
      </c>
      <c r="AA28" s="5">
        <v>0</v>
      </c>
      <c r="AB28" s="5">
        <v>10.526801986545669</v>
      </c>
      <c r="AC28" s="5">
        <v>0</v>
      </c>
      <c r="AD28" s="72">
        <v>0</v>
      </c>
    </row>
    <row r="29" spans="1:30">
      <c r="A29" s="48" t="s">
        <v>139</v>
      </c>
      <c r="B29" s="1" t="s">
        <v>140</v>
      </c>
      <c r="C29" s="1" t="s">
        <v>141</v>
      </c>
      <c r="D29" s="1" t="s">
        <v>93</v>
      </c>
      <c r="E29" s="1" t="s">
        <v>1788</v>
      </c>
      <c r="F29" s="44" t="s">
        <v>142</v>
      </c>
      <c r="G29" s="49">
        <v>0.64</v>
      </c>
      <c r="H29" s="5">
        <v>43.782905633540928</v>
      </c>
      <c r="I29" s="5">
        <v>0</v>
      </c>
      <c r="J29" s="5">
        <v>43.782905633540928</v>
      </c>
      <c r="K29" s="5">
        <v>3.0322873093917444</v>
      </c>
      <c r="L29" s="5">
        <v>-4.4544226426817435E-2</v>
      </c>
      <c r="M29" s="5">
        <v>2.987743082964927</v>
      </c>
      <c r="N29" s="5">
        <v>42.469418464534698</v>
      </c>
      <c r="O29" s="73">
        <v>0</v>
      </c>
      <c r="P29" s="5">
        <v>0</v>
      </c>
      <c r="Q29" s="5">
        <v>0</v>
      </c>
      <c r="R29" s="5">
        <v>0</v>
      </c>
      <c r="S29" s="5">
        <v>0</v>
      </c>
      <c r="T29" s="47">
        <v>0</v>
      </c>
      <c r="U29" s="5">
        <v>36.439724796597702</v>
      </c>
      <c r="V29" s="5">
        <v>7.3431809128712464</v>
      </c>
      <c r="W29" s="5">
        <v>0</v>
      </c>
      <c r="X29" s="5">
        <v>0</v>
      </c>
      <c r="Y29" s="47">
        <v>0</v>
      </c>
      <c r="Z29" s="5">
        <v>36.439724796597702</v>
      </c>
      <c r="AA29" s="5">
        <v>7.3431809128712464</v>
      </c>
      <c r="AB29" s="5">
        <v>0</v>
      </c>
      <c r="AC29" s="5">
        <v>0</v>
      </c>
      <c r="AD29" s="72">
        <v>0</v>
      </c>
    </row>
    <row r="30" spans="1:30">
      <c r="A30" s="48" t="s">
        <v>143</v>
      </c>
      <c r="B30" s="1" t="s">
        <v>144</v>
      </c>
      <c r="C30" s="1" t="s">
        <v>145</v>
      </c>
      <c r="D30" s="1" t="s">
        <v>103</v>
      </c>
      <c r="E30" s="1" t="s">
        <v>146</v>
      </c>
      <c r="F30" s="44" t="s">
        <v>147</v>
      </c>
      <c r="G30" s="49">
        <v>0.99</v>
      </c>
      <c r="H30" s="5">
        <v>488.56479291148338</v>
      </c>
      <c r="I30" s="5">
        <v>0</v>
      </c>
      <c r="J30" s="5">
        <v>488.56479291148338</v>
      </c>
      <c r="K30" s="5">
        <v>89.934850165236895</v>
      </c>
      <c r="L30" s="5">
        <v>1.8090977130236041</v>
      </c>
      <c r="M30" s="5">
        <v>91.743947878260499</v>
      </c>
      <c r="N30" s="5">
        <v>473.90784912413886</v>
      </c>
      <c r="O30" s="73">
        <v>0</v>
      </c>
      <c r="P30" s="5">
        <v>0</v>
      </c>
      <c r="Q30" s="5">
        <v>0</v>
      </c>
      <c r="R30" s="5">
        <v>0</v>
      </c>
      <c r="S30" s="5">
        <v>0</v>
      </c>
      <c r="T30" s="47">
        <v>0</v>
      </c>
      <c r="U30" s="5">
        <v>424.76163541667535</v>
      </c>
      <c r="V30" s="5">
        <v>63.803157512977506</v>
      </c>
      <c r="W30" s="5">
        <v>0</v>
      </c>
      <c r="X30" s="5">
        <v>0</v>
      </c>
      <c r="Y30" s="47">
        <v>0</v>
      </c>
      <c r="Z30" s="5">
        <v>424.76163541667535</v>
      </c>
      <c r="AA30" s="5">
        <v>63.803157512977506</v>
      </c>
      <c r="AB30" s="5">
        <v>0</v>
      </c>
      <c r="AC30" s="5">
        <v>0</v>
      </c>
      <c r="AD30" s="72">
        <v>0</v>
      </c>
    </row>
    <row r="31" spans="1:30">
      <c r="A31" s="48" t="s">
        <v>148</v>
      </c>
      <c r="B31" s="1" t="s">
        <v>149</v>
      </c>
      <c r="C31" s="1" t="s">
        <v>150</v>
      </c>
      <c r="D31" s="1" t="s">
        <v>53</v>
      </c>
      <c r="E31" s="1">
        <v>0</v>
      </c>
      <c r="F31" s="44" t="s">
        <v>152</v>
      </c>
      <c r="G31" s="49">
        <v>0.4</v>
      </c>
      <c r="H31" s="5">
        <v>2.3124340398667043</v>
      </c>
      <c r="I31" s="5">
        <v>0.16711419893111287</v>
      </c>
      <c r="J31" s="5">
        <v>2.1453198409355916</v>
      </c>
      <c r="K31" s="5">
        <v>-13.975643115783381</v>
      </c>
      <c r="L31" s="5">
        <v>0.11331904853415864</v>
      </c>
      <c r="M31" s="5">
        <v>-13.862324067249222</v>
      </c>
      <c r="N31" s="5">
        <v>1.9844208528654224</v>
      </c>
      <c r="O31" s="73">
        <v>0.5</v>
      </c>
      <c r="P31" s="5">
        <v>0</v>
      </c>
      <c r="Q31" s="5">
        <v>0.16711419893111287</v>
      </c>
      <c r="R31" s="5">
        <v>0</v>
      </c>
      <c r="S31" s="5">
        <v>0</v>
      </c>
      <c r="T31" s="47">
        <v>0</v>
      </c>
      <c r="U31" s="5">
        <v>0</v>
      </c>
      <c r="V31" s="5">
        <v>2.1453198409355916</v>
      </c>
      <c r="W31" s="5">
        <v>0</v>
      </c>
      <c r="X31" s="5">
        <v>0</v>
      </c>
      <c r="Y31" s="47">
        <v>0</v>
      </c>
      <c r="Z31" s="5">
        <v>0</v>
      </c>
      <c r="AA31" s="5">
        <v>2.3124340398667043</v>
      </c>
      <c r="AB31" s="5">
        <v>0</v>
      </c>
      <c r="AC31" s="5">
        <v>0</v>
      </c>
      <c r="AD31" s="72">
        <v>0</v>
      </c>
    </row>
    <row r="32" spans="1:30">
      <c r="A32" s="48" t="s">
        <v>153</v>
      </c>
      <c r="B32" s="1" t="s">
        <v>154</v>
      </c>
      <c r="C32" s="1" t="s">
        <v>155</v>
      </c>
      <c r="D32" s="1" t="s">
        <v>124</v>
      </c>
      <c r="E32" s="1">
        <v>0</v>
      </c>
      <c r="F32" s="44" t="s">
        <v>157</v>
      </c>
      <c r="G32" s="49">
        <v>0.49</v>
      </c>
      <c r="H32" s="5">
        <v>60.706294131127819</v>
      </c>
      <c r="I32" s="5">
        <v>17.837022790753945</v>
      </c>
      <c r="J32" s="5">
        <v>42.869271340373871</v>
      </c>
      <c r="K32" s="5">
        <v>23.351109743370422</v>
      </c>
      <c r="L32" s="5">
        <v>0.14824545540584211</v>
      </c>
      <c r="M32" s="5">
        <v>23.499355198776264</v>
      </c>
      <c r="N32" s="5">
        <v>39.654075989845829</v>
      </c>
      <c r="O32" s="73">
        <v>0</v>
      </c>
      <c r="P32" s="5">
        <v>16.091246273290665</v>
      </c>
      <c r="Q32" s="5">
        <v>1.7457765174632836</v>
      </c>
      <c r="R32" s="5">
        <v>0</v>
      </c>
      <c r="S32" s="5">
        <v>0</v>
      </c>
      <c r="T32" s="47">
        <v>0</v>
      </c>
      <c r="U32" s="5">
        <v>35.708192815345321</v>
      </c>
      <c r="V32" s="5">
        <v>7.1610785250285565</v>
      </c>
      <c r="W32" s="5">
        <v>0</v>
      </c>
      <c r="X32" s="5">
        <v>0</v>
      </c>
      <c r="Y32" s="47">
        <v>0</v>
      </c>
      <c r="Z32" s="5">
        <v>51.799439088635985</v>
      </c>
      <c r="AA32" s="5">
        <v>8.9068550424918396</v>
      </c>
      <c r="AB32" s="5">
        <v>0</v>
      </c>
      <c r="AC32" s="5">
        <v>0</v>
      </c>
      <c r="AD32" s="72">
        <v>0</v>
      </c>
    </row>
    <row r="33" spans="1:30">
      <c r="A33" s="48" t="s">
        <v>158</v>
      </c>
      <c r="B33" s="1" t="s">
        <v>159</v>
      </c>
      <c r="C33" s="1" t="s">
        <v>160</v>
      </c>
      <c r="D33" s="1" t="s">
        <v>124</v>
      </c>
      <c r="E33" s="1">
        <v>0</v>
      </c>
      <c r="F33" s="44" t="s">
        <v>161</v>
      </c>
      <c r="G33" s="49">
        <v>0.49</v>
      </c>
      <c r="H33" s="5">
        <v>66.158082342964178</v>
      </c>
      <c r="I33" s="5">
        <v>19.69074078292028</v>
      </c>
      <c r="J33" s="5">
        <v>46.467341560043891</v>
      </c>
      <c r="K33" s="5">
        <v>23.536374636930312</v>
      </c>
      <c r="L33" s="5">
        <v>-8.206978522153463E-3</v>
      </c>
      <c r="M33" s="5">
        <v>23.528167658408158</v>
      </c>
      <c r="N33" s="5">
        <v>42.982290943040603</v>
      </c>
      <c r="O33" s="73">
        <v>0</v>
      </c>
      <c r="P33" s="5">
        <v>17.84345123071353</v>
      </c>
      <c r="Q33" s="5">
        <v>1.8472895522067454</v>
      </c>
      <c r="R33" s="5">
        <v>0</v>
      </c>
      <c r="S33" s="5">
        <v>0</v>
      </c>
      <c r="T33" s="47">
        <v>0</v>
      </c>
      <c r="U33" s="5">
        <v>39.624940133697912</v>
      </c>
      <c r="V33" s="5">
        <v>6.8424014263459805</v>
      </c>
      <c r="W33" s="5">
        <v>0</v>
      </c>
      <c r="X33" s="5">
        <v>0</v>
      </c>
      <c r="Y33" s="47">
        <v>0</v>
      </c>
      <c r="Z33" s="5">
        <v>57.468391364411445</v>
      </c>
      <c r="AA33" s="5">
        <v>8.6896909785527257</v>
      </c>
      <c r="AB33" s="5">
        <v>0</v>
      </c>
      <c r="AC33" s="5">
        <v>0</v>
      </c>
      <c r="AD33" s="72">
        <v>0</v>
      </c>
    </row>
    <row r="34" spans="1:30">
      <c r="A34" s="48" t="s">
        <v>162</v>
      </c>
      <c r="B34" s="1" t="s">
        <v>163</v>
      </c>
      <c r="C34" s="1" t="s">
        <v>164</v>
      </c>
      <c r="D34" s="1" t="s">
        <v>53</v>
      </c>
      <c r="E34" s="1" t="s">
        <v>1785</v>
      </c>
      <c r="F34" s="44" t="s">
        <v>165</v>
      </c>
      <c r="G34" s="49">
        <v>0.5</v>
      </c>
      <c r="H34" s="5">
        <v>4.3728819298600374</v>
      </c>
      <c r="I34" s="5">
        <v>0</v>
      </c>
      <c r="J34" s="5">
        <v>4.3728819298600374</v>
      </c>
      <c r="K34" s="5">
        <v>-5.9926833295205615</v>
      </c>
      <c r="L34" s="5">
        <v>3.6646141932481058E-2</v>
      </c>
      <c r="M34" s="5">
        <v>-5.9560371875880804</v>
      </c>
      <c r="N34" s="5">
        <v>4.2416954719642366</v>
      </c>
      <c r="O34" s="73">
        <v>0</v>
      </c>
      <c r="P34" s="5">
        <v>0</v>
      </c>
      <c r="Q34" s="5">
        <v>0</v>
      </c>
      <c r="R34" s="5">
        <v>0</v>
      </c>
      <c r="S34" s="5">
        <v>0</v>
      </c>
      <c r="T34" s="47">
        <v>0</v>
      </c>
      <c r="U34" s="5">
        <v>0</v>
      </c>
      <c r="V34" s="5">
        <v>4.372881712201413</v>
      </c>
      <c r="W34" s="5">
        <v>0</v>
      </c>
      <c r="X34" s="5">
        <v>0</v>
      </c>
      <c r="Y34" s="47">
        <v>0</v>
      </c>
      <c r="Z34" s="5">
        <v>0</v>
      </c>
      <c r="AA34" s="5">
        <v>4.372881712201413</v>
      </c>
      <c r="AB34" s="5">
        <v>0</v>
      </c>
      <c r="AC34" s="5">
        <v>0</v>
      </c>
      <c r="AD34" s="72">
        <v>0</v>
      </c>
    </row>
    <row r="35" spans="1:30">
      <c r="A35" s="48" t="s">
        <v>166</v>
      </c>
      <c r="B35" s="1" t="s">
        <v>167</v>
      </c>
      <c r="C35" s="1" t="s">
        <v>168</v>
      </c>
      <c r="D35" s="1" t="s">
        <v>103</v>
      </c>
      <c r="E35" s="1" t="s">
        <v>169</v>
      </c>
      <c r="F35" s="44" t="s">
        <v>170</v>
      </c>
      <c r="G35" s="49">
        <v>0.99</v>
      </c>
      <c r="H35" s="5">
        <v>110.35544786464396</v>
      </c>
      <c r="I35" s="5">
        <v>0</v>
      </c>
      <c r="J35" s="5">
        <v>110.35544786464396</v>
      </c>
      <c r="K35" s="5">
        <v>29.793446863616914</v>
      </c>
      <c r="L35" s="5">
        <v>0.48672898242437768</v>
      </c>
      <c r="M35" s="5">
        <v>30.280175846041292</v>
      </c>
      <c r="N35" s="5">
        <v>107.04478442870465</v>
      </c>
      <c r="O35" s="73">
        <v>0</v>
      </c>
      <c r="P35" s="5">
        <v>0</v>
      </c>
      <c r="Q35" s="5">
        <v>0</v>
      </c>
      <c r="R35" s="5">
        <v>0</v>
      </c>
      <c r="S35" s="5">
        <v>0</v>
      </c>
      <c r="T35" s="47">
        <v>0</v>
      </c>
      <c r="U35" s="5">
        <v>98.917824203279864</v>
      </c>
      <c r="V35" s="5">
        <v>11.437623443243419</v>
      </c>
      <c r="W35" s="5">
        <v>0</v>
      </c>
      <c r="X35" s="5">
        <v>0</v>
      </c>
      <c r="Y35" s="47">
        <v>0</v>
      </c>
      <c r="Z35" s="5">
        <v>98.917824203279864</v>
      </c>
      <c r="AA35" s="5">
        <v>11.437623443243419</v>
      </c>
      <c r="AB35" s="5">
        <v>0</v>
      </c>
      <c r="AC35" s="5">
        <v>0</v>
      </c>
      <c r="AD35" s="72">
        <v>0</v>
      </c>
    </row>
    <row r="36" spans="1:30">
      <c r="A36" s="48" t="s">
        <v>171</v>
      </c>
      <c r="B36" s="1" t="s">
        <v>172</v>
      </c>
      <c r="C36" s="1" t="s">
        <v>173</v>
      </c>
      <c r="D36" s="1" t="s">
        <v>53</v>
      </c>
      <c r="E36" s="1" t="s">
        <v>1789</v>
      </c>
      <c r="F36" s="44" t="s">
        <v>174</v>
      </c>
      <c r="G36" s="49">
        <v>0.60000000000000009</v>
      </c>
      <c r="H36" s="5">
        <v>3.3582949254251262</v>
      </c>
      <c r="I36" s="5">
        <v>0</v>
      </c>
      <c r="J36" s="5">
        <v>3.3582949254251262</v>
      </c>
      <c r="K36" s="5">
        <v>-7.9592506358862822</v>
      </c>
      <c r="L36" s="5">
        <v>2.932948678885694E-2</v>
      </c>
      <c r="M36" s="5">
        <v>-7.9299211490974253</v>
      </c>
      <c r="N36" s="5">
        <v>3.2575460776623721</v>
      </c>
      <c r="O36" s="73">
        <v>0</v>
      </c>
      <c r="P36" s="5">
        <v>0</v>
      </c>
      <c r="Q36" s="5">
        <v>0</v>
      </c>
      <c r="R36" s="5">
        <v>0</v>
      </c>
      <c r="S36" s="5">
        <v>0</v>
      </c>
      <c r="T36" s="47">
        <v>0</v>
      </c>
      <c r="U36" s="5">
        <v>0</v>
      </c>
      <c r="V36" s="5">
        <v>3.3582952612437866</v>
      </c>
      <c r="W36" s="5">
        <v>0</v>
      </c>
      <c r="X36" s="5">
        <v>0</v>
      </c>
      <c r="Y36" s="47">
        <v>0</v>
      </c>
      <c r="Z36" s="5">
        <v>0</v>
      </c>
      <c r="AA36" s="5">
        <v>3.3582952612437866</v>
      </c>
      <c r="AB36" s="5">
        <v>0</v>
      </c>
      <c r="AC36" s="5">
        <v>0</v>
      </c>
      <c r="AD36" s="72">
        <v>0</v>
      </c>
    </row>
    <row r="37" spans="1:30">
      <c r="A37" s="48" t="s">
        <v>1659</v>
      </c>
      <c r="B37" s="1" t="s">
        <v>1660</v>
      </c>
      <c r="C37" s="1" t="s">
        <v>177</v>
      </c>
      <c r="D37" s="1" t="s">
        <v>124</v>
      </c>
      <c r="E37" s="1">
        <v>0</v>
      </c>
      <c r="F37" s="44" t="s">
        <v>1661</v>
      </c>
      <c r="G37" s="49">
        <v>0.49</v>
      </c>
      <c r="H37" s="5">
        <v>37.825525807306548</v>
      </c>
      <c r="I37" s="5">
        <v>7.4219927143697388</v>
      </c>
      <c r="J37" s="5">
        <v>30.403533092936811</v>
      </c>
      <c r="K37" s="5">
        <v>-1.0317804674723758</v>
      </c>
      <c r="L37" s="5">
        <v>-7.2273235153675897E-2</v>
      </c>
      <c r="M37" s="5">
        <v>-1.1040537026260517</v>
      </c>
      <c r="N37" s="5">
        <v>28.123268110966553</v>
      </c>
      <c r="O37" s="73">
        <v>3.2822329517844029E-2</v>
      </c>
      <c r="P37" s="5">
        <v>6.8953123152307123</v>
      </c>
      <c r="Q37" s="5">
        <v>0.5266803991390262</v>
      </c>
      <c r="R37" s="5">
        <v>0</v>
      </c>
      <c r="S37" s="5">
        <v>0</v>
      </c>
      <c r="T37" s="47">
        <v>0</v>
      </c>
      <c r="U37" s="5">
        <v>24.157179834333824</v>
      </c>
      <c r="V37" s="5">
        <v>6.2463532586029844</v>
      </c>
      <c r="W37" s="5">
        <v>0</v>
      </c>
      <c r="X37" s="5">
        <v>0</v>
      </c>
      <c r="Y37" s="47">
        <v>0</v>
      </c>
      <c r="Z37" s="5">
        <v>31.052492149564536</v>
      </c>
      <c r="AA37" s="5">
        <v>6.7730336577420109</v>
      </c>
      <c r="AB37" s="5">
        <v>0</v>
      </c>
      <c r="AC37" s="5">
        <v>0</v>
      </c>
      <c r="AD37" s="72">
        <v>0</v>
      </c>
    </row>
    <row r="38" spans="1:30">
      <c r="A38" s="48" t="s">
        <v>178</v>
      </c>
      <c r="B38" s="1" t="s">
        <v>179</v>
      </c>
      <c r="C38" s="1" t="s">
        <v>180</v>
      </c>
      <c r="D38" s="1" t="s">
        <v>124</v>
      </c>
      <c r="E38" s="1" t="s">
        <v>1790</v>
      </c>
      <c r="F38" s="44" t="s">
        <v>181</v>
      </c>
      <c r="G38" s="49">
        <v>0.99</v>
      </c>
      <c r="H38" s="5">
        <v>20.635515423862646</v>
      </c>
      <c r="I38" s="5">
        <v>0</v>
      </c>
      <c r="J38" s="5">
        <v>20.635515423862646</v>
      </c>
      <c r="K38" s="5">
        <v>-30.543757109110338</v>
      </c>
      <c r="L38" s="5">
        <v>2.5833909585362136E-2</v>
      </c>
      <c r="M38" s="5">
        <v>-30.517923199524976</v>
      </c>
      <c r="N38" s="5">
        <v>20.016449961146765</v>
      </c>
      <c r="O38" s="73">
        <v>0</v>
      </c>
      <c r="P38" s="5">
        <v>0</v>
      </c>
      <c r="Q38" s="5">
        <v>0</v>
      </c>
      <c r="R38" s="5">
        <v>0</v>
      </c>
      <c r="S38" s="5">
        <v>0</v>
      </c>
      <c r="T38" s="47">
        <v>0</v>
      </c>
      <c r="U38" s="5">
        <v>16.996624731701022</v>
      </c>
      <c r="V38" s="5">
        <v>3.6388908211371294</v>
      </c>
      <c r="W38" s="5">
        <v>0</v>
      </c>
      <c r="X38" s="5">
        <v>0</v>
      </c>
      <c r="Y38" s="47">
        <v>0</v>
      </c>
      <c r="Z38" s="5">
        <v>16.996624731701022</v>
      </c>
      <c r="AA38" s="5">
        <v>3.6388908211371294</v>
      </c>
      <c r="AB38" s="5">
        <v>0</v>
      </c>
      <c r="AC38" s="5">
        <v>0</v>
      </c>
      <c r="AD38" s="72">
        <v>0</v>
      </c>
    </row>
    <row r="39" spans="1:30">
      <c r="A39" s="48" t="s">
        <v>182</v>
      </c>
      <c r="B39" s="1" t="s">
        <v>183</v>
      </c>
      <c r="C39" s="1" t="s">
        <v>184</v>
      </c>
      <c r="D39" s="1" t="s">
        <v>103</v>
      </c>
      <c r="E39" s="1" t="s">
        <v>1791</v>
      </c>
      <c r="F39" s="44" t="s">
        <v>186</v>
      </c>
      <c r="G39" s="49">
        <v>0.99</v>
      </c>
      <c r="H39" s="5">
        <v>182.49413006278647</v>
      </c>
      <c r="I39" s="5">
        <v>0</v>
      </c>
      <c r="J39" s="5">
        <v>182.49413006278647</v>
      </c>
      <c r="K39" s="5">
        <v>46.453808646400127</v>
      </c>
      <c r="L39" s="5">
        <v>0.16700514874587924</v>
      </c>
      <c r="M39" s="5">
        <v>46.620813795146006</v>
      </c>
      <c r="N39" s="5">
        <v>177.01930616090286</v>
      </c>
      <c r="O39" s="73">
        <v>0</v>
      </c>
      <c r="P39" s="5">
        <v>0</v>
      </c>
      <c r="Q39" s="5">
        <v>0</v>
      </c>
      <c r="R39" s="5">
        <v>0</v>
      </c>
      <c r="S39" s="5">
        <v>0</v>
      </c>
      <c r="T39" s="47">
        <v>0</v>
      </c>
      <c r="U39" s="5">
        <v>157.87236568527632</v>
      </c>
      <c r="V39" s="5">
        <v>24.621764068982721</v>
      </c>
      <c r="W39" s="5">
        <v>0</v>
      </c>
      <c r="X39" s="5">
        <v>0</v>
      </c>
      <c r="Y39" s="47">
        <v>0</v>
      </c>
      <c r="Z39" s="5">
        <v>157.87236568527632</v>
      </c>
      <c r="AA39" s="5">
        <v>24.621764068982721</v>
      </c>
      <c r="AB39" s="5">
        <v>0</v>
      </c>
      <c r="AC39" s="5">
        <v>0</v>
      </c>
      <c r="AD39" s="72">
        <v>0</v>
      </c>
    </row>
    <row r="40" spans="1:30">
      <c r="A40" s="48" t="s">
        <v>187</v>
      </c>
      <c r="B40" s="1" t="s">
        <v>188</v>
      </c>
      <c r="C40" s="1" t="s">
        <v>189</v>
      </c>
      <c r="D40" s="1" t="s">
        <v>53</v>
      </c>
      <c r="E40" s="1">
        <v>0</v>
      </c>
      <c r="F40" s="44" t="s">
        <v>190</v>
      </c>
      <c r="G40" s="49">
        <v>0.4</v>
      </c>
      <c r="H40" s="5">
        <v>3.6266406103668274</v>
      </c>
      <c r="I40" s="5">
        <v>0.27248037937706893</v>
      </c>
      <c r="J40" s="5">
        <v>3.3541602309897587</v>
      </c>
      <c r="K40" s="5">
        <v>-12.735653261278044</v>
      </c>
      <c r="L40" s="5">
        <v>-9.6589278468552919E-2</v>
      </c>
      <c r="M40" s="5">
        <v>-12.832242539746597</v>
      </c>
      <c r="N40" s="5">
        <v>3.102598213665527</v>
      </c>
      <c r="O40" s="73">
        <v>0.5</v>
      </c>
      <c r="P40" s="5">
        <v>0</v>
      </c>
      <c r="Q40" s="5">
        <v>0.27248037937706893</v>
      </c>
      <c r="R40" s="5">
        <v>0</v>
      </c>
      <c r="S40" s="5">
        <v>0</v>
      </c>
      <c r="T40" s="47">
        <v>0</v>
      </c>
      <c r="U40" s="5">
        <v>0</v>
      </c>
      <c r="V40" s="5">
        <v>3.3541602309897587</v>
      </c>
      <c r="W40" s="5">
        <v>0</v>
      </c>
      <c r="X40" s="5">
        <v>0</v>
      </c>
      <c r="Y40" s="47">
        <v>0</v>
      </c>
      <c r="Z40" s="5">
        <v>0</v>
      </c>
      <c r="AA40" s="5">
        <v>3.6266406103668274</v>
      </c>
      <c r="AB40" s="5">
        <v>0</v>
      </c>
      <c r="AC40" s="5">
        <v>0</v>
      </c>
      <c r="AD40" s="72">
        <v>0</v>
      </c>
    </row>
    <row r="41" spans="1:30">
      <c r="A41" s="48" t="s">
        <v>191</v>
      </c>
      <c r="B41" s="1" t="s">
        <v>192</v>
      </c>
      <c r="C41" s="1" t="s">
        <v>193</v>
      </c>
      <c r="D41" s="1" t="s">
        <v>53</v>
      </c>
      <c r="E41" s="1">
        <v>0</v>
      </c>
      <c r="F41" s="44" t="s">
        <v>195</v>
      </c>
      <c r="G41" s="49">
        <v>0.4</v>
      </c>
      <c r="H41" s="5">
        <v>4.8796045537627268</v>
      </c>
      <c r="I41" s="5">
        <v>1.0709503997359908</v>
      </c>
      <c r="J41" s="5">
        <v>3.8086541540267365</v>
      </c>
      <c r="K41" s="5">
        <v>-8.1909980042524957</v>
      </c>
      <c r="L41" s="5">
        <v>2.2747497068623446E-2</v>
      </c>
      <c r="M41" s="5">
        <v>-8.1682505071838722</v>
      </c>
      <c r="N41" s="5">
        <v>3.5230050924747314</v>
      </c>
      <c r="O41" s="73">
        <v>0.5</v>
      </c>
      <c r="P41" s="5">
        <v>0</v>
      </c>
      <c r="Q41" s="5">
        <v>1.0709503997359908</v>
      </c>
      <c r="R41" s="5">
        <v>0</v>
      </c>
      <c r="S41" s="5">
        <v>0</v>
      </c>
      <c r="T41" s="47">
        <v>0</v>
      </c>
      <c r="U41" s="5">
        <v>0</v>
      </c>
      <c r="V41" s="5">
        <v>3.8086541540267365</v>
      </c>
      <c r="W41" s="5">
        <v>0</v>
      </c>
      <c r="X41" s="5">
        <v>0</v>
      </c>
      <c r="Y41" s="47">
        <v>0</v>
      </c>
      <c r="Z41" s="5">
        <v>0</v>
      </c>
      <c r="AA41" s="5">
        <v>4.8796045537627268</v>
      </c>
      <c r="AB41" s="5">
        <v>0</v>
      </c>
      <c r="AC41" s="5">
        <v>0</v>
      </c>
      <c r="AD41" s="72">
        <v>0</v>
      </c>
    </row>
    <row r="42" spans="1:30">
      <c r="A42" s="48" t="s">
        <v>196</v>
      </c>
      <c r="B42" s="1" t="s">
        <v>197</v>
      </c>
      <c r="C42" s="1" t="s">
        <v>198</v>
      </c>
      <c r="D42" s="1" t="s">
        <v>93</v>
      </c>
      <c r="E42" s="1" t="s">
        <v>1788</v>
      </c>
      <c r="F42" s="44" t="s">
        <v>199</v>
      </c>
      <c r="G42" s="49">
        <v>0.64</v>
      </c>
      <c r="H42" s="5">
        <v>118.66124063295162</v>
      </c>
      <c r="I42" s="5">
        <v>0</v>
      </c>
      <c r="J42" s="5">
        <v>118.66124063295162</v>
      </c>
      <c r="K42" s="5">
        <v>46.189010012016638</v>
      </c>
      <c r="L42" s="5">
        <v>4.8539335014353924E-2</v>
      </c>
      <c r="M42" s="5">
        <v>46.237549347030992</v>
      </c>
      <c r="N42" s="5">
        <v>115.10140341396307</v>
      </c>
      <c r="O42" s="73">
        <v>0</v>
      </c>
      <c r="P42" s="5">
        <v>0</v>
      </c>
      <c r="Q42" s="5">
        <v>0</v>
      </c>
      <c r="R42" s="5">
        <v>0</v>
      </c>
      <c r="S42" s="5">
        <v>0</v>
      </c>
      <c r="T42" s="47">
        <v>0</v>
      </c>
      <c r="U42" s="5">
        <v>94.33710146324951</v>
      </c>
      <c r="V42" s="5">
        <v>24.324139598942395</v>
      </c>
      <c r="W42" s="5">
        <v>0</v>
      </c>
      <c r="X42" s="5">
        <v>0</v>
      </c>
      <c r="Y42" s="47">
        <v>0</v>
      </c>
      <c r="Z42" s="5">
        <v>94.33710146324951</v>
      </c>
      <c r="AA42" s="5">
        <v>24.324139598942395</v>
      </c>
      <c r="AB42" s="5">
        <v>0</v>
      </c>
      <c r="AC42" s="5">
        <v>0</v>
      </c>
      <c r="AD42" s="72">
        <v>0</v>
      </c>
    </row>
    <row r="43" spans="1:30">
      <c r="A43" s="48" t="s">
        <v>200</v>
      </c>
      <c r="B43" s="1" t="s">
        <v>201</v>
      </c>
      <c r="C43" s="1" t="s">
        <v>202</v>
      </c>
      <c r="D43" s="1" t="s">
        <v>53</v>
      </c>
      <c r="E43" s="1">
        <v>0</v>
      </c>
      <c r="F43" s="44" t="s">
        <v>203</v>
      </c>
      <c r="G43" s="49">
        <v>0.4</v>
      </c>
      <c r="H43" s="5">
        <v>1.5960627520210626</v>
      </c>
      <c r="I43" s="5">
        <v>0</v>
      </c>
      <c r="J43" s="5">
        <v>1.5960627520210626</v>
      </c>
      <c r="K43" s="5">
        <v>-9.7495387781497236</v>
      </c>
      <c r="L43" s="5">
        <v>4.2393690920627947E-2</v>
      </c>
      <c r="M43" s="5">
        <v>-9.7071450872290956</v>
      </c>
      <c r="N43" s="5">
        <v>1.4763580456194829</v>
      </c>
      <c r="O43" s="73">
        <v>0.5</v>
      </c>
      <c r="P43" s="5">
        <v>0</v>
      </c>
      <c r="Q43" s="5">
        <v>0</v>
      </c>
      <c r="R43" s="5">
        <v>0</v>
      </c>
      <c r="S43" s="5">
        <v>0</v>
      </c>
      <c r="T43" s="47">
        <v>0</v>
      </c>
      <c r="U43" s="5">
        <v>0</v>
      </c>
      <c r="V43" s="5">
        <v>1.5960627520210626</v>
      </c>
      <c r="W43" s="5">
        <v>0</v>
      </c>
      <c r="X43" s="5">
        <v>0</v>
      </c>
      <c r="Y43" s="47">
        <v>0</v>
      </c>
      <c r="Z43" s="5">
        <v>0</v>
      </c>
      <c r="AA43" s="5">
        <v>1.5960627520210626</v>
      </c>
      <c r="AB43" s="5">
        <v>0</v>
      </c>
      <c r="AC43" s="5">
        <v>0</v>
      </c>
      <c r="AD43" s="72">
        <v>0</v>
      </c>
    </row>
    <row r="44" spans="1:30">
      <c r="A44" s="48" t="s">
        <v>204</v>
      </c>
      <c r="B44" s="1" t="s">
        <v>205</v>
      </c>
      <c r="C44" s="1" t="s">
        <v>206</v>
      </c>
      <c r="D44" s="1" t="s">
        <v>124</v>
      </c>
      <c r="E44" s="1">
        <v>0</v>
      </c>
      <c r="F44" s="44" t="s">
        <v>207</v>
      </c>
      <c r="G44" s="49">
        <v>0.49</v>
      </c>
      <c r="H44" s="5">
        <v>71.027129931853153</v>
      </c>
      <c r="I44" s="5">
        <v>14.143561256479931</v>
      </c>
      <c r="J44" s="5">
        <v>56.883568675373219</v>
      </c>
      <c r="K44" s="5">
        <v>-1.1389886595847196</v>
      </c>
      <c r="L44" s="5">
        <v>0.39398865850242804</v>
      </c>
      <c r="M44" s="5">
        <v>-0.74500000108229159</v>
      </c>
      <c r="N44" s="5">
        <v>52.617301024720227</v>
      </c>
      <c r="O44" s="73">
        <v>1.9630105399916165E-2</v>
      </c>
      <c r="P44" s="5">
        <v>13.23242818785736</v>
      </c>
      <c r="Q44" s="5">
        <v>0.91113306862257049</v>
      </c>
      <c r="R44" s="5">
        <v>0</v>
      </c>
      <c r="S44" s="5">
        <v>0</v>
      </c>
      <c r="T44" s="47">
        <v>0</v>
      </c>
      <c r="U44" s="5">
        <v>42.796842970408889</v>
      </c>
      <c r="V44" s="5">
        <v>14.08672570496433</v>
      </c>
      <c r="W44" s="5">
        <v>0</v>
      </c>
      <c r="X44" s="5">
        <v>0</v>
      </c>
      <c r="Y44" s="47">
        <v>0</v>
      </c>
      <c r="Z44" s="5">
        <v>56.029271158266248</v>
      </c>
      <c r="AA44" s="5">
        <v>14.9978587735869</v>
      </c>
      <c r="AB44" s="5">
        <v>0</v>
      </c>
      <c r="AC44" s="5">
        <v>0</v>
      </c>
      <c r="AD44" s="72">
        <v>0</v>
      </c>
    </row>
    <row r="45" spans="1:30">
      <c r="A45" s="48" t="s">
        <v>208</v>
      </c>
      <c r="B45" s="1" t="s">
        <v>209</v>
      </c>
      <c r="C45" s="1" t="s">
        <v>210</v>
      </c>
      <c r="D45" s="1" t="s">
        <v>124</v>
      </c>
      <c r="E45" s="1" t="s">
        <v>125</v>
      </c>
      <c r="F45" s="44" t="s">
        <v>211</v>
      </c>
      <c r="G45" s="49">
        <v>0.94</v>
      </c>
      <c r="H45" s="5">
        <v>127.76395937449765</v>
      </c>
      <c r="I45" s="5">
        <v>0</v>
      </c>
      <c r="J45" s="5">
        <v>127.76395937449765</v>
      </c>
      <c r="K45" s="5">
        <v>-68.625189618713975</v>
      </c>
      <c r="L45" s="5">
        <v>-0.10854754382205556</v>
      </c>
      <c r="M45" s="5">
        <v>-68.73373716253603</v>
      </c>
      <c r="N45" s="5">
        <v>123.93104059326271</v>
      </c>
      <c r="O45" s="73">
        <v>0</v>
      </c>
      <c r="P45" s="5">
        <v>0</v>
      </c>
      <c r="Q45" s="5">
        <v>0</v>
      </c>
      <c r="R45" s="5">
        <v>0</v>
      </c>
      <c r="S45" s="5">
        <v>0</v>
      </c>
      <c r="T45" s="47">
        <v>0</v>
      </c>
      <c r="U45" s="5">
        <v>108.63798152989219</v>
      </c>
      <c r="V45" s="5">
        <v>19.125977685317487</v>
      </c>
      <c r="W45" s="5">
        <v>0</v>
      </c>
      <c r="X45" s="5">
        <v>0</v>
      </c>
      <c r="Y45" s="47">
        <v>0</v>
      </c>
      <c r="Z45" s="5">
        <v>108.63798152989219</v>
      </c>
      <c r="AA45" s="5">
        <v>19.125977685317487</v>
      </c>
      <c r="AB45" s="5">
        <v>0</v>
      </c>
      <c r="AC45" s="5">
        <v>0</v>
      </c>
      <c r="AD45" s="72">
        <v>0</v>
      </c>
    </row>
    <row r="46" spans="1:30">
      <c r="A46" s="48" t="s">
        <v>212</v>
      </c>
      <c r="B46" s="1" t="s">
        <v>213</v>
      </c>
      <c r="C46" s="1" t="s">
        <v>214</v>
      </c>
      <c r="D46" s="1" t="s">
        <v>53</v>
      </c>
      <c r="E46" s="1">
        <v>0</v>
      </c>
      <c r="F46" s="44" t="s">
        <v>215</v>
      </c>
      <c r="G46" s="49">
        <v>0.4</v>
      </c>
      <c r="H46" s="5">
        <v>3.204297543434028</v>
      </c>
      <c r="I46" s="5">
        <v>0.43823843993329814</v>
      </c>
      <c r="J46" s="5">
        <v>2.76605910350073</v>
      </c>
      <c r="K46" s="5">
        <v>-8.6533985114658325</v>
      </c>
      <c r="L46" s="5">
        <v>7.0353989805418848E-2</v>
      </c>
      <c r="M46" s="5">
        <v>-8.5830445216604137</v>
      </c>
      <c r="N46" s="5">
        <v>2.5586046707381755</v>
      </c>
      <c r="O46" s="73">
        <v>0.5</v>
      </c>
      <c r="P46" s="5">
        <v>0</v>
      </c>
      <c r="Q46" s="5">
        <v>0.43823843993329814</v>
      </c>
      <c r="R46" s="5">
        <v>0</v>
      </c>
      <c r="S46" s="5">
        <v>0</v>
      </c>
      <c r="T46" s="47">
        <v>0</v>
      </c>
      <c r="U46" s="5">
        <v>0</v>
      </c>
      <c r="V46" s="5">
        <v>2.76605910350073</v>
      </c>
      <c r="W46" s="5">
        <v>0</v>
      </c>
      <c r="X46" s="5">
        <v>0</v>
      </c>
      <c r="Y46" s="47">
        <v>0</v>
      </c>
      <c r="Z46" s="5">
        <v>0</v>
      </c>
      <c r="AA46" s="5">
        <v>3.204297543434028</v>
      </c>
      <c r="AB46" s="5">
        <v>0</v>
      </c>
      <c r="AC46" s="5">
        <v>0</v>
      </c>
      <c r="AD46" s="72">
        <v>0</v>
      </c>
    </row>
    <row r="47" spans="1:30">
      <c r="A47" s="48" t="s">
        <v>216</v>
      </c>
      <c r="B47" s="1" t="s">
        <v>217</v>
      </c>
      <c r="C47" s="1" t="s">
        <v>218</v>
      </c>
      <c r="D47" s="1" t="s">
        <v>93</v>
      </c>
      <c r="E47" s="1" t="s">
        <v>1788</v>
      </c>
      <c r="F47" s="44" t="s">
        <v>219</v>
      </c>
      <c r="G47" s="49">
        <v>0.64</v>
      </c>
      <c r="H47" s="5">
        <v>41.353465591848121</v>
      </c>
      <c r="I47" s="5">
        <v>0</v>
      </c>
      <c r="J47" s="5">
        <v>41.353465591848121</v>
      </c>
      <c r="K47" s="5">
        <v>-17.670911542054178</v>
      </c>
      <c r="L47" s="5">
        <v>0.23835499823047002</v>
      </c>
      <c r="M47" s="5">
        <v>-17.432556543823708</v>
      </c>
      <c r="N47" s="5">
        <v>40.112861624092673</v>
      </c>
      <c r="O47" s="73">
        <v>0</v>
      </c>
      <c r="P47" s="5">
        <v>0</v>
      </c>
      <c r="Q47" s="5">
        <v>0</v>
      </c>
      <c r="R47" s="5">
        <v>0</v>
      </c>
      <c r="S47" s="5">
        <v>0</v>
      </c>
      <c r="T47" s="47">
        <v>0</v>
      </c>
      <c r="U47" s="5">
        <v>34.394150731265491</v>
      </c>
      <c r="V47" s="5">
        <v>6.9593149394813851</v>
      </c>
      <c r="W47" s="5">
        <v>0</v>
      </c>
      <c r="X47" s="5">
        <v>0</v>
      </c>
      <c r="Y47" s="47">
        <v>0</v>
      </c>
      <c r="Z47" s="5">
        <v>34.394150731265491</v>
      </c>
      <c r="AA47" s="5">
        <v>6.9593149394813851</v>
      </c>
      <c r="AB47" s="5">
        <v>0</v>
      </c>
      <c r="AC47" s="5">
        <v>0</v>
      </c>
      <c r="AD47" s="72">
        <v>0</v>
      </c>
    </row>
    <row r="48" spans="1:30">
      <c r="A48" s="48" t="s">
        <v>220</v>
      </c>
      <c r="B48" s="1" t="s">
        <v>221</v>
      </c>
      <c r="C48" s="1" t="s">
        <v>222</v>
      </c>
      <c r="D48" s="1" t="s">
        <v>53</v>
      </c>
      <c r="E48" s="1">
        <v>0</v>
      </c>
      <c r="F48" s="44" t="s">
        <v>224</v>
      </c>
      <c r="G48" s="49">
        <v>0.4</v>
      </c>
      <c r="H48" s="5">
        <v>1.6796864441007058</v>
      </c>
      <c r="I48" s="5">
        <v>0</v>
      </c>
      <c r="J48" s="5">
        <v>1.6796864441007058</v>
      </c>
      <c r="K48" s="5">
        <v>-7.948622597029531</v>
      </c>
      <c r="L48" s="5">
        <v>-7.7148093894021663E-2</v>
      </c>
      <c r="M48" s="5">
        <v>-8.0257706909235527</v>
      </c>
      <c r="N48" s="5">
        <v>1.5537099607931528</v>
      </c>
      <c r="O48" s="73">
        <v>0.5</v>
      </c>
      <c r="P48" s="5">
        <v>0</v>
      </c>
      <c r="Q48" s="5">
        <v>0</v>
      </c>
      <c r="R48" s="5">
        <v>0</v>
      </c>
      <c r="S48" s="5">
        <v>0</v>
      </c>
      <c r="T48" s="47">
        <v>0</v>
      </c>
      <c r="U48" s="5">
        <v>0</v>
      </c>
      <c r="V48" s="5">
        <v>1.6796864441007058</v>
      </c>
      <c r="W48" s="5">
        <v>0</v>
      </c>
      <c r="X48" s="5">
        <v>0</v>
      </c>
      <c r="Y48" s="47">
        <v>0</v>
      </c>
      <c r="Z48" s="5">
        <v>0</v>
      </c>
      <c r="AA48" s="5">
        <v>1.6796864441007058</v>
      </c>
      <c r="AB48" s="5">
        <v>0</v>
      </c>
      <c r="AC48" s="5">
        <v>0</v>
      </c>
      <c r="AD48" s="72">
        <v>0</v>
      </c>
    </row>
    <row r="49" spans="1:30">
      <c r="A49" s="48" t="s">
        <v>225</v>
      </c>
      <c r="B49" s="1" t="s">
        <v>226</v>
      </c>
      <c r="C49" s="1" t="s">
        <v>227</v>
      </c>
      <c r="D49" s="1" t="s">
        <v>53</v>
      </c>
      <c r="E49" s="1">
        <v>0</v>
      </c>
      <c r="F49" s="44" t="s">
        <v>229</v>
      </c>
      <c r="G49" s="49">
        <v>0.4</v>
      </c>
      <c r="H49" s="5">
        <v>2.6460523397741884</v>
      </c>
      <c r="I49" s="5">
        <v>0.38156625089785412</v>
      </c>
      <c r="J49" s="5">
        <v>2.2644860888763345</v>
      </c>
      <c r="K49" s="5">
        <v>-13.094006331296354</v>
      </c>
      <c r="L49" s="5">
        <v>-0.30905052897838559</v>
      </c>
      <c r="M49" s="5">
        <v>-13.40305686027474</v>
      </c>
      <c r="N49" s="5">
        <v>2.0946496322106096</v>
      </c>
      <c r="O49" s="73">
        <v>0.5</v>
      </c>
      <c r="P49" s="5">
        <v>0</v>
      </c>
      <c r="Q49" s="5">
        <v>0.38156625089785412</v>
      </c>
      <c r="R49" s="5">
        <v>0</v>
      </c>
      <c r="S49" s="5">
        <v>0</v>
      </c>
      <c r="T49" s="47">
        <v>0</v>
      </c>
      <c r="U49" s="5">
        <v>0</v>
      </c>
      <c r="V49" s="5">
        <v>2.2644860888763345</v>
      </c>
      <c r="W49" s="5">
        <v>0</v>
      </c>
      <c r="X49" s="5">
        <v>0</v>
      </c>
      <c r="Y49" s="47">
        <v>0</v>
      </c>
      <c r="Z49" s="5">
        <v>0</v>
      </c>
      <c r="AA49" s="5">
        <v>2.6460523397741884</v>
      </c>
      <c r="AB49" s="5">
        <v>0</v>
      </c>
      <c r="AC49" s="5">
        <v>0</v>
      </c>
      <c r="AD49" s="72">
        <v>0</v>
      </c>
    </row>
    <row r="50" spans="1:30">
      <c r="A50" s="48" t="s">
        <v>230</v>
      </c>
      <c r="B50" s="1" t="s">
        <v>231</v>
      </c>
      <c r="C50" s="1" t="s">
        <v>232</v>
      </c>
      <c r="D50" s="1" t="s">
        <v>53</v>
      </c>
      <c r="E50" s="1">
        <v>0</v>
      </c>
      <c r="F50" s="44" t="s">
        <v>233</v>
      </c>
      <c r="G50" s="49">
        <v>0.4</v>
      </c>
      <c r="H50" s="5">
        <v>3.2099404819580619</v>
      </c>
      <c r="I50" s="5">
        <v>0.42278887423585726</v>
      </c>
      <c r="J50" s="5">
        <v>2.7871516077222047</v>
      </c>
      <c r="K50" s="5">
        <v>-7.7132458029915156</v>
      </c>
      <c r="L50" s="5">
        <v>-0.19831068922087969</v>
      </c>
      <c r="M50" s="5">
        <v>-7.9115564922123953</v>
      </c>
      <c r="N50" s="5">
        <v>2.5781152371430394</v>
      </c>
      <c r="O50" s="73">
        <v>0.5</v>
      </c>
      <c r="P50" s="5">
        <v>0</v>
      </c>
      <c r="Q50" s="5">
        <v>0.42278887423585726</v>
      </c>
      <c r="R50" s="5">
        <v>0</v>
      </c>
      <c r="S50" s="5">
        <v>0</v>
      </c>
      <c r="T50" s="47">
        <v>0</v>
      </c>
      <c r="U50" s="5">
        <v>0</v>
      </c>
      <c r="V50" s="5">
        <v>2.7871516077222047</v>
      </c>
      <c r="W50" s="5">
        <v>0</v>
      </c>
      <c r="X50" s="5">
        <v>0</v>
      </c>
      <c r="Y50" s="47">
        <v>0</v>
      </c>
      <c r="Z50" s="5">
        <v>0</v>
      </c>
      <c r="AA50" s="5">
        <v>3.2099404819580619</v>
      </c>
      <c r="AB50" s="5">
        <v>0</v>
      </c>
      <c r="AC50" s="5">
        <v>0</v>
      </c>
      <c r="AD50" s="72">
        <v>0</v>
      </c>
    </row>
    <row r="51" spans="1:30">
      <c r="A51" s="48" t="s">
        <v>234</v>
      </c>
      <c r="B51" s="1" t="s">
        <v>235</v>
      </c>
      <c r="C51" s="1" t="s">
        <v>236</v>
      </c>
      <c r="D51" s="1" t="s">
        <v>237</v>
      </c>
      <c r="E51" s="1">
        <v>0</v>
      </c>
      <c r="F51" s="44" t="s">
        <v>238</v>
      </c>
      <c r="G51" s="49">
        <v>0.09</v>
      </c>
      <c r="H51" s="5">
        <v>42.812554644106974</v>
      </c>
      <c r="I51" s="5">
        <v>0</v>
      </c>
      <c r="J51" s="5">
        <v>42.812554644106974</v>
      </c>
      <c r="K51" s="5">
        <v>27.490455299708294</v>
      </c>
      <c r="L51" s="5">
        <v>-1.3287415504336764E-2</v>
      </c>
      <c r="M51" s="5">
        <v>27.477167884203958</v>
      </c>
      <c r="N51" s="5">
        <v>39.601613045798956</v>
      </c>
      <c r="O51" s="73">
        <v>0</v>
      </c>
      <c r="P51" s="5">
        <v>0</v>
      </c>
      <c r="Q51" s="5">
        <v>0</v>
      </c>
      <c r="R51" s="5">
        <v>0</v>
      </c>
      <c r="S51" s="5">
        <v>0</v>
      </c>
      <c r="T51" s="47">
        <v>0</v>
      </c>
      <c r="U51" s="5">
        <v>42.812554644106974</v>
      </c>
      <c r="V51" s="5">
        <v>0</v>
      </c>
      <c r="W51" s="5">
        <v>0</v>
      </c>
      <c r="X51" s="5">
        <v>0</v>
      </c>
      <c r="Y51" s="47">
        <v>0</v>
      </c>
      <c r="Z51" s="5">
        <v>42.812554644106974</v>
      </c>
      <c r="AA51" s="5">
        <v>0</v>
      </c>
      <c r="AB51" s="5">
        <v>0</v>
      </c>
      <c r="AC51" s="5">
        <v>0</v>
      </c>
      <c r="AD51" s="72">
        <v>0</v>
      </c>
    </row>
    <row r="52" spans="1:30">
      <c r="A52" s="48" t="s">
        <v>239</v>
      </c>
      <c r="B52" s="1" t="s">
        <v>240</v>
      </c>
      <c r="C52" s="1" t="s">
        <v>241</v>
      </c>
      <c r="D52" s="1" t="s">
        <v>79</v>
      </c>
      <c r="E52" s="1">
        <v>0</v>
      </c>
      <c r="F52" s="44" t="s">
        <v>242</v>
      </c>
      <c r="G52" s="49">
        <v>0.01</v>
      </c>
      <c r="H52" s="5">
        <v>7.5823056664930881</v>
      </c>
      <c r="I52" s="5">
        <v>2.6326317153413892</v>
      </c>
      <c r="J52" s="5">
        <v>4.9496739511516994</v>
      </c>
      <c r="K52" s="5">
        <v>1.7733259723267822</v>
      </c>
      <c r="L52" s="5">
        <v>-4.534506456384868E-3</v>
      </c>
      <c r="M52" s="5">
        <v>1.7687914658703974</v>
      </c>
      <c r="N52" s="5">
        <v>4.5784484048153224</v>
      </c>
      <c r="O52" s="73">
        <v>0</v>
      </c>
      <c r="P52" s="5">
        <v>0</v>
      </c>
      <c r="Q52" s="5">
        <v>0</v>
      </c>
      <c r="R52" s="5">
        <v>2.6326317153413892</v>
      </c>
      <c r="S52" s="5">
        <v>0</v>
      </c>
      <c r="T52" s="47">
        <v>0</v>
      </c>
      <c r="U52" s="5">
        <v>0</v>
      </c>
      <c r="V52" s="5">
        <v>0</v>
      </c>
      <c r="W52" s="5">
        <v>4.9496739511516994</v>
      </c>
      <c r="X52" s="5">
        <v>0</v>
      </c>
      <c r="Y52" s="47">
        <v>0</v>
      </c>
      <c r="Z52" s="5">
        <v>0</v>
      </c>
      <c r="AA52" s="5">
        <v>0</v>
      </c>
      <c r="AB52" s="5">
        <v>7.5823056664930881</v>
      </c>
      <c r="AC52" s="5">
        <v>0</v>
      </c>
      <c r="AD52" s="72">
        <v>0</v>
      </c>
    </row>
    <row r="53" spans="1:30">
      <c r="A53" s="48" t="s">
        <v>243</v>
      </c>
      <c r="B53" s="1" t="s">
        <v>244</v>
      </c>
      <c r="C53" s="1" t="s">
        <v>245</v>
      </c>
      <c r="D53" s="1" t="s">
        <v>53</v>
      </c>
      <c r="E53" s="1">
        <v>0</v>
      </c>
      <c r="F53" s="44" t="s">
        <v>246</v>
      </c>
      <c r="G53" s="49">
        <v>0.4</v>
      </c>
      <c r="H53" s="5">
        <v>6.329944772438461</v>
      </c>
      <c r="I53" s="5">
        <v>2.227825057553916</v>
      </c>
      <c r="J53" s="5">
        <v>4.1021197148845445</v>
      </c>
      <c r="K53" s="5">
        <v>-5.8133859356933142</v>
      </c>
      <c r="L53" s="5">
        <v>7.8298849420302297E-2</v>
      </c>
      <c r="M53" s="5">
        <v>-5.7350870862730119</v>
      </c>
      <c r="N53" s="5">
        <v>3.7944607362682037</v>
      </c>
      <c r="O53" s="73">
        <v>0.5</v>
      </c>
      <c r="P53" s="5">
        <v>0</v>
      </c>
      <c r="Q53" s="5">
        <v>2.227825057553916</v>
      </c>
      <c r="R53" s="5">
        <v>0</v>
      </c>
      <c r="S53" s="5">
        <v>0</v>
      </c>
      <c r="T53" s="47">
        <v>0</v>
      </c>
      <c r="U53" s="5">
        <v>0</v>
      </c>
      <c r="V53" s="5">
        <v>4.1021197148845445</v>
      </c>
      <c r="W53" s="5">
        <v>0</v>
      </c>
      <c r="X53" s="5">
        <v>0</v>
      </c>
      <c r="Y53" s="47">
        <v>0</v>
      </c>
      <c r="Z53" s="5">
        <v>0</v>
      </c>
      <c r="AA53" s="5">
        <v>6.329944772438461</v>
      </c>
      <c r="AB53" s="5">
        <v>0</v>
      </c>
      <c r="AC53" s="5">
        <v>0</v>
      </c>
      <c r="AD53" s="72">
        <v>0</v>
      </c>
    </row>
    <row r="54" spans="1:30">
      <c r="A54" s="48" t="s">
        <v>247</v>
      </c>
      <c r="B54" s="1" t="s">
        <v>248</v>
      </c>
      <c r="C54" s="1" t="s">
        <v>249</v>
      </c>
      <c r="D54" s="1" t="s">
        <v>103</v>
      </c>
      <c r="E54" s="1" t="s">
        <v>169</v>
      </c>
      <c r="F54" s="44" t="s">
        <v>250</v>
      </c>
      <c r="G54" s="49">
        <v>0.99</v>
      </c>
      <c r="H54" s="5">
        <v>57.049236381751172</v>
      </c>
      <c r="I54" s="5">
        <v>0</v>
      </c>
      <c r="J54" s="5">
        <v>57.049236381751172</v>
      </c>
      <c r="K54" s="5">
        <v>8.1380043288026371</v>
      </c>
      <c r="L54" s="5">
        <v>-5.1387507126166909E-2</v>
      </c>
      <c r="M54" s="5">
        <v>8.0866168216764702</v>
      </c>
      <c r="N54" s="5">
        <v>55.337759290298635</v>
      </c>
      <c r="O54" s="73">
        <v>0</v>
      </c>
      <c r="P54" s="5">
        <v>0</v>
      </c>
      <c r="Q54" s="5">
        <v>0</v>
      </c>
      <c r="R54" s="5">
        <v>0</v>
      </c>
      <c r="S54" s="5">
        <v>0</v>
      </c>
      <c r="T54" s="47">
        <v>0</v>
      </c>
      <c r="U54" s="5">
        <v>50.656707419925901</v>
      </c>
      <c r="V54" s="5">
        <v>6.3925289774969665</v>
      </c>
      <c r="W54" s="5">
        <v>0</v>
      </c>
      <c r="X54" s="5">
        <v>0</v>
      </c>
      <c r="Y54" s="47">
        <v>0</v>
      </c>
      <c r="Z54" s="5">
        <v>50.656707419925901</v>
      </c>
      <c r="AA54" s="5">
        <v>6.3925289774969665</v>
      </c>
      <c r="AB54" s="5">
        <v>0</v>
      </c>
      <c r="AC54" s="5">
        <v>0</v>
      </c>
      <c r="AD54" s="72">
        <v>0</v>
      </c>
    </row>
    <row r="55" spans="1:30">
      <c r="A55" s="48" t="s">
        <v>251</v>
      </c>
      <c r="B55" s="1" t="s">
        <v>252</v>
      </c>
      <c r="C55" s="1" t="s">
        <v>253</v>
      </c>
      <c r="D55" s="1" t="s">
        <v>103</v>
      </c>
      <c r="E55" s="1" t="s">
        <v>1791</v>
      </c>
      <c r="F55" s="44" t="s">
        <v>254</v>
      </c>
      <c r="G55" s="49">
        <v>0.99</v>
      </c>
      <c r="H55" s="5">
        <v>52.977712045371604</v>
      </c>
      <c r="I55" s="5">
        <v>0</v>
      </c>
      <c r="J55" s="5">
        <v>52.977712045371604</v>
      </c>
      <c r="K55" s="5">
        <v>-2.6960670273735747</v>
      </c>
      <c r="L55" s="5">
        <v>-0.17537946221548495</v>
      </c>
      <c r="M55" s="5">
        <v>-2.8714464895890597</v>
      </c>
      <c r="N55" s="5">
        <v>51.388380684010457</v>
      </c>
      <c r="O55" s="73">
        <v>0</v>
      </c>
      <c r="P55" s="5">
        <v>0</v>
      </c>
      <c r="Q55" s="5">
        <v>0</v>
      </c>
      <c r="R55" s="5">
        <v>0</v>
      </c>
      <c r="S55" s="5">
        <v>0</v>
      </c>
      <c r="T55" s="47">
        <v>0</v>
      </c>
      <c r="U55" s="5">
        <v>45.609051367843726</v>
      </c>
      <c r="V55" s="5">
        <v>7.3686605716678812</v>
      </c>
      <c r="W55" s="5">
        <v>0</v>
      </c>
      <c r="X55" s="5">
        <v>0</v>
      </c>
      <c r="Y55" s="47">
        <v>0</v>
      </c>
      <c r="Z55" s="5">
        <v>45.609051367843726</v>
      </c>
      <c r="AA55" s="5">
        <v>7.3686605716678812</v>
      </c>
      <c r="AB55" s="5">
        <v>0</v>
      </c>
      <c r="AC55" s="5">
        <v>0</v>
      </c>
      <c r="AD55" s="72">
        <v>0</v>
      </c>
    </row>
    <row r="56" spans="1:30">
      <c r="A56" s="48" t="s">
        <v>255</v>
      </c>
      <c r="B56" s="1" t="s">
        <v>256</v>
      </c>
      <c r="C56" s="1" t="s">
        <v>257</v>
      </c>
      <c r="D56" s="1" t="s">
        <v>53</v>
      </c>
      <c r="E56" s="1">
        <v>0</v>
      </c>
      <c r="F56" s="44" t="s">
        <v>258</v>
      </c>
      <c r="G56" s="49">
        <v>0.4</v>
      </c>
      <c r="H56" s="5">
        <v>4.6800187871313064</v>
      </c>
      <c r="I56" s="5">
        <v>0.5708913255496062</v>
      </c>
      <c r="J56" s="5">
        <v>4.1091274615816999</v>
      </c>
      <c r="K56" s="5">
        <v>-35.843087804576761</v>
      </c>
      <c r="L56" s="5">
        <v>0.41525947951942754</v>
      </c>
      <c r="M56" s="5">
        <v>-35.427828325057334</v>
      </c>
      <c r="N56" s="5">
        <v>3.8009429019630727</v>
      </c>
      <c r="O56" s="73">
        <v>0.5</v>
      </c>
      <c r="P56" s="5">
        <v>0</v>
      </c>
      <c r="Q56" s="5">
        <v>0.5708913255496062</v>
      </c>
      <c r="R56" s="5">
        <v>0</v>
      </c>
      <c r="S56" s="5">
        <v>0</v>
      </c>
      <c r="T56" s="47">
        <v>0</v>
      </c>
      <c r="U56" s="5">
        <v>0</v>
      </c>
      <c r="V56" s="5">
        <v>4.1091274615816999</v>
      </c>
      <c r="W56" s="5">
        <v>0</v>
      </c>
      <c r="X56" s="5">
        <v>0</v>
      </c>
      <c r="Y56" s="47">
        <v>0</v>
      </c>
      <c r="Z56" s="5">
        <v>0</v>
      </c>
      <c r="AA56" s="5">
        <v>4.6800187871313064</v>
      </c>
      <c r="AB56" s="5">
        <v>0</v>
      </c>
      <c r="AC56" s="5">
        <v>0</v>
      </c>
      <c r="AD56" s="72">
        <v>0</v>
      </c>
    </row>
    <row r="57" spans="1:30">
      <c r="A57" s="48" t="s">
        <v>259</v>
      </c>
      <c r="B57" s="1" t="s">
        <v>260</v>
      </c>
      <c r="C57" s="1" t="s">
        <v>261</v>
      </c>
      <c r="D57" s="1" t="s">
        <v>237</v>
      </c>
      <c r="E57" s="1">
        <v>0</v>
      </c>
      <c r="F57" s="44" t="s">
        <v>262</v>
      </c>
      <c r="G57" s="49">
        <v>0.09</v>
      </c>
      <c r="H57" s="5">
        <v>66.81799449777499</v>
      </c>
      <c r="I57" s="5">
        <v>3.9152407999315857</v>
      </c>
      <c r="J57" s="5">
        <v>62.902753697843409</v>
      </c>
      <c r="K57" s="5">
        <v>38.813939349079924</v>
      </c>
      <c r="L57" s="5">
        <v>0.14037539646083985</v>
      </c>
      <c r="M57" s="5">
        <v>38.954314745540763</v>
      </c>
      <c r="N57" s="5">
        <v>58.185047170505158</v>
      </c>
      <c r="O57" s="73">
        <v>0</v>
      </c>
      <c r="P57" s="5">
        <v>3.9152407999315857</v>
      </c>
      <c r="Q57" s="5">
        <v>0</v>
      </c>
      <c r="R57" s="5">
        <v>0</v>
      </c>
      <c r="S57" s="5">
        <v>0</v>
      </c>
      <c r="T57" s="47">
        <v>0</v>
      </c>
      <c r="U57" s="5">
        <v>62.902753697843409</v>
      </c>
      <c r="V57" s="5">
        <v>0</v>
      </c>
      <c r="W57" s="5">
        <v>0</v>
      </c>
      <c r="X57" s="5">
        <v>0</v>
      </c>
      <c r="Y57" s="47">
        <v>0</v>
      </c>
      <c r="Z57" s="5">
        <v>66.81799449777499</v>
      </c>
      <c r="AA57" s="5">
        <v>0</v>
      </c>
      <c r="AB57" s="5">
        <v>0</v>
      </c>
      <c r="AC57" s="5">
        <v>0</v>
      </c>
      <c r="AD57" s="72">
        <v>0</v>
      </c>
    </row>
    <row r="58" spans="1:30">
      <c r="A58" s="48" t="s">
        <v>263</v>
      </c>
      <c r="B58" s="1" t="s">
        <v>264</v>
      </c>
      <c r="C58" s="1" t="s">
        <v>265</v>
      </c>
      <c r="D58" s="1" t="s">
        <v>79</v>
      </c>
      <c r="E58" s="1">
        <v>0</v>
      </c>
      <c r="F58" s="44" t="s">
        <v>266</v>
      </c>
      <c r="G58" s="49">
        <v>0.01</v>
      </c>
      <c r="H58" s="5">
        <v>9.02270005444554</v>
      </c>
      <c r="I58" s="5">
        <v>3.1400282694269643</v>
      </c>
      <c r="J58" s="5">
        <v>5.8826717850185766</v>
      </c>
      <c r="K58" s="5">
        <v>2.3318549061943208</v>
      </c>
      <c r="L58" s="5">
        <v>1.6385506865586041E-2</v>
      </c>
      <c r="M58" s="5">
        <v>2.3482404130599068</v>
      </c>
      <c r="N58" s="5">
        <v>5.4414714011421834</v>
      </c>
      <c r="O58" s="73">
        <v>0</v>
      </c>
      <c r="P58" s="5">
        <v>0</v>
      </c>
      <c r="Q58" s="5">
        <v>0</v>
      </c>
      <c r="R58" s="5">
        <v>3.1400282694269643</v>
      </c>
      <c r="S58" s="5">
        <v>0</v>
      </c>
      <c r="T58" s="47">
        <v>0</v>
      </c>
      <c r="U58" s="5">
        <v>0</v>
      </c>
      <c r="V58" s="5">
        <v>0</v>
      </c>
      <c r="W58" s="5">
        <v>5.8826717850185766</v>
      </c>
      <c r="X58" s="5">
        <v>0</v>
      </c>
      <c r="Y58" s="47">
        <v>0</v>
      </c>
      <c r="Z58" s="5">
        <v>0</v>
      </c>
      <c r="AA58" s="5">
        <v>0</v>
      </c>
      <c r="AB58" s="5">
        <v>9.02270005444554</v>
      </c>
      <c r="AC58" s="5">
        <v>0</v>
      </c>
      <c r="AD58" s="72">
        <v>0</v>
      </c>
    </row>
    <row r="59" spans="1:30">
      <c r="A59" s="48" t="s">
        <v>267</v>
      </c>
      <c r="B59" s="1" t="s">
        <v>268</v>
      </c>
      <c r="C59" s="1" t="s">
        <v>269</v>
      </c>
      <c r="D59" s="1" t="s">
        <v>270</v>
      </c>
      <c r="E59" s="1" t="s">
        <v>1788</v>
      </c>
      <c r="F59" s="44" t="s">
        <v>271</v>
      </c>
      <c r="G59" s="49">
        <v>0.64</v>
      </c>
      <c r="H59" s="5">
        <v>119.87728130717186</v>
      </c>
      <c r="I59" s="5">
        <v>0</v>
      </c>
      <c r="J59" s="5">
        <v>119.87728130717186</v>
      </c>
      <c r="K59" s="5">
        <v>-269.79975480074785</v>
      </c>
      <c r="L59" s="5">
        <v>1.9090485915401132</v>
      </c>
      <c r="M59" s="5">
        <v>-267.89070620920774</v>
      </c>
      <c r="N59" s="5">
        <v>116.2809628679567</v>
      </c>
      <c r="O59" s="73">
        <v>0</v>
      </c>
      <c r="P59" s="5">
        <v>0</v>
      </c>
      <c r="Q59" s="5">
        <v>0</v>
      </c>
      <c r="R59" s="5">
        <v>0</v>
      </c>
      <c r="S59" s="5">
        <v>0</v>
      </c>
      <c r="T59" s="47">
        <v>0</v>
      </c>
      <c r="U59" s="5">
        <v>85.189792574874332</v>
      </c>
      <c r="V59" s="5">
        <v>34.687488389289634</v>
      </c>
      <c r="W59" s="5">
        <v>0</v>
      </c>
      <c r="X59" s="5">
        <v>0</v>
      </c>
      <c r="Y59" s="47">
        <v>0</v>
      </c>
      <c r="Z59" s="5">
        <v>85.189792574874332</v>
      </c>
      <c r="AA59" s="5">
        <v>34.687488389289634</v>
      </c>
      <c r="AB59" s="5">
        <v>0</v>
      </c>
      <c r="AC59" s="5">
        <v>0</v>
      </c>
      <c r="AD59" s="72">
        <v>0</v>
      </c>
    </row>
    <row r="60" spans="1:30">
      <c r="A60" s="48" t="s">
        <v>272</v>
      </c>
      <c r="B60" s="1" t="s">
        <v>273</v>
      </c>
      <c r="C60" s="1" t="s">
        <v>274</v>
      </c>
      <c r="D60" s="1" t="s">
        <v>53</v>
      </c>
      <c r="E60" s="1">
        <v>0</v>
      </c>
      <c r="F60" s="44" t="s">
        <v>276</v>
      </c>
      <c r="G60" s="49">
        <v>0.4</v>
      </c>
      <c r="H60" s="5">
        <v>3.3135828407968808</v>
      </c>
      <c r="I60" s="5">
        <v>0.3839786968952697</v>
      </c>
      <c r="J60" s="5">
        <v>2.9296041439016109</v>
      </c>
      <c r="K60" s="5">
        <v>-9.1146009469935443</v>
      </c>
      <c r="L60" s="5">
        <v>-4.4927834615284823E-2</v>
      </c>
      <c r="M60" s="5">
        <v>-9.1595287816088291</v>
      </c>
      <c r="N60" s="5">
        <v>2.7098838331089903</v>
      </c>
      <c r="O60" s="73">
        <v>0.5</v>
      </c>
      <c r="P60" s="5">
        <v>0</v>
      </c>
      <c r="Q60" s="5">
        <v>0.3839786968952697</v>
      </c>
      <c r="R60" s="5">
        <v>0</v>
      </c>
      <c r="S60" s="5">
        <v>0</v>
      </c>
      <c r="T60" s="47">
        <v>0</v>
      </c>
      <c r="U60" s="5">
        <v>0</v>
      </c>
      <c r="V60" s="5">
        <v>2.9296041439016109</v>
      </c>
      <c r="W60" s="5">
        <v>0</v>
      </c>
      <c r="X60" s="5">
        <v>0</v>
      </c>
      <c r="Y60" s="47">
        <v>0</v>
      </c>
      <c r="Z60" s="5">
        <v>0</v>
      </c>
      <c r="AA60" s="5">
        <v>3.3135828407968808</v>
      </c>
      <c r="AB60" s="5">
        <v>0</v>
      </c>
      <c r="AC60" s="5">
        <v>0</v>
      </c>
      <c r="AD60" s="72">
        <v>0</v>
      </c>
    </row>
    <row r="61" spans="1:30">
      <c r="A61" s="48" t="s">
        <v>277</v>
      </c>
      <c r="B61" s="1" t="s">
        <v>278</v>
      </c>
      <c r="C61" s="1" t="s">
        <v>279</v>
      </c>
      <c r="D61" s="1" t="s">
        <v>53</v>
      </c>
      <c r="E61" s="1" t="s">
        <v>1786</v>
      </c>
      <c r="F61" s="44" t="s">
        <v>280</v>
      </c>
      <c r="G61" s="49">
        <v>0.4</v>
      </c>
      <c r="H61" s="5">
        <v>4.8890537094521163</v>
      </c>
      <c r="I61" s="5">
        <v>0</v>
      </c>
      <c r="J61" s="5">
        <v>4.8890537094521163</v>
      </c>
      <c r="K61" s="5">
        <v>-15.543918091795708</v>
      </c>
      <c r="L61" s="5">
        <v>0.22863409793064804</v>
      </c>
      <c r="M61" s="5">
        <v>-15.31528399386506</v>
      </c>
      <c r="N61" s="5">
        <v>4.7423820981685525</v>
      </c>
      <c r="O61" s="73">
        <v>0</v>
      </c>
      <c r="P61" s="5">
        <v>0</v>
      </c>
      <c r="Q61" s="5">
        <v>0</v>
      </c>
      <c r="R61" s="5">
        <v>0</v>
      </c>
      <c r="S61" s="5">
        <v>0</v>
      </c>
      <c r="T61" s="47">
        <v>0</v>
      </c>
      <c r="U61" s="5">
        <v>0</v>
      </c>
      <c r="V61" s="5">
        <v>4.889054182182373</v>
      </c>
      <c r="W61" s="5">
        <v>0</v>
      </c>
      <c r="X61" s="5">
        <v>0</v>
      </c>
      <c r="Y61" s="47">
        <v>0</v>
      </c>
      <c r="Z61" s="5">
        <v>0</v>
      </c>
      <c r="AA61" s="5">
        <v>4.889054182182373</v>
      </c>
      <c r="AB61" s="5">
        <v>0</v>
      </c>
      <c r="AC61" s="5">
        <v>0</v>
      </c>
      <c r="AD61" s="72">
        <v>0</v>
      </c>
    </row>
    <row r="62" spans="1:30">
      <c r="A62" s="48" t="s">
        <v>281</v>
      </c>
      <c r="B62" s="1" t="s">
        <v>282</v>
      </c>
      <c r="C62" s="1" t="s">
        <v>283</v>
      </c>
      <c r="D62" s="1" t="s">
        <v>53</v>
      </c>
      <c r="E62" s="1">
        <v>0</v>
      </c>
      <c r="F62" s="44" t="s">
        <v>284</v>
      </c>
      <c r="G62" s="49">
        <v>0.4</v>
      </c>
      <c r="H62" s="5">
        <v>3.6567284798552873</v>
      </c>
      <c r="I62" s="5">
        <v>0.44854107110189645</v>
      </c>
      <c r="J62" s="5">
        <v>3.2081874087533908</v>
      </c>
      <c r="K62" s="5">
        <v>-12.090273594898891</v>
      </c>
      <c r="L62" s="5">
        <v>-1.6999101041021092E-2</v>
      </c>
      <c r="M62" s="5">
        <v>-12.107272695939912</v>
      </c>
      <c r="N62" s="5">
        <v>2.9675733530968866</v>
      </c>
      <c r="O62" s="73">
        <v>0.5</v>
      </c>
      <c r="P62" s="5">
        <v>0</v>
      </c>
      <c r="Q62" s="5">
        <v>0.44854107110189645</v>
      </c>
      <c r="R62" s="5">
        <v>0</v>
      </c>
      <c r="S62" s="5">
        <v>0</v>
      </c>
      <c r="T62" s="47">
        <v>0</v>
      </c>
      <c r="U62" s="5">
        <v>0</v>
      </c>
      <c r="V62" s="5">
        <v>3.2081874087533908</v>
      </c>
      <c r="W62" s="5">
        <v>0</v>
      </c>
      <c r="X62" s="5">
        <v>0</v>
      </c>
      <c r="Y62" s="47">
        <v>0</v>
      </c>
      <c r="Z62" s="5">
        <v>0</v>
      </c>
      <c r="AA62" s="5">
        <v>3.6567284798552873</v>
      </c>
      <c r="AB62" s="5">
        <v>0</v>
      </c>
      <c r="AC62" s="5">
        <v>0</v>
      </c>
      <c r="AD62" s="72">
        <v>0</v>
      </c>
    </row>
    <row r="63" spans="1:30">
      <c r="A63" s="48" t="s">
        <v>285</v>
      </c>
      <c r="B63" s="1" t="s">
        <v>286</v>
      </c>
      <c r="C63" s="1" t="s">
        <v>287</v>
      </c>
      <c r="D63" s="1" t="s">
        <v>53</v>
      </c>
      <c r="E63" s="1">
        <v>0</v>
      </c>
      <c r="F63" s="44" t="s">
        <v>288</v>
      </c>
      <c r="G63" s="49">
        <v>0.4</v>
      </c>
      <c r="H63" s="5">
        <v>2.1770603854753068</v>
      </c>
      <c r="I63" s="5">
        <v>0</v>
      </c>
      <c r="J63" s="5">
        <v>2.1770603854753068</v>
      </c>
      <c r="K63" s="5">
        <v>-3.7159643381757581</v>
      </c>
      <c r="L63" s="5">
        <v>-5.0036048114729503E-2</v>
      </c>
      <c r="M63" s="5">
        <v>-3.7660003862904876</v>
      </c>
      <c r="N63" s="5">
        <v>2.0137808565646589</v>
      </c>
      <c r="O63" s="73">
        <v>0.5</v>
      </c>
      <c r="P63" s="5">
        <v>0</v>
      </c>
      <c r="Q63" s="5">
        <v>0</v>
      </c>
      <c r="R63" s="5">
        <v>0</v>
      </c>
      <c r="S63" s="5">
        <v>0</v>
      </c>
      <c r="T63" s="47">
        <v>0</v>
      </c>
      <c r="U63" s="5">
        <v>0</v>
      </c>
      <c r="V63" s="5">
        <v>2.1770603854753068</v>
      </c>
      <c r="W63" s="5">
        <v>0</v>
      </c>
      <c r="X63" s="5">
        <v>0</v>
      </c>
      <c r="Y63" s="47">
        <v>0</v>
      </c>
      <c r="Z63" s="5">
        <v>0</v>
      </c>
      <c r="AA63" s="5">
        <v>2.1770603854753068</v>
      </c>
      <c r="AB63" s="5">
        <v>0</v>
      </c>
      <c r="AC63" s="5">
        <v>0</v>
      </c>
      <c r="AD63" s="72">
        <v>0</v>
      </c>
    </row>
    <row r="64" spans="1:30">
      <c r="A64" s="48" t="s">
        <v>289</v>
      </c>
      <c r="B64" s="1" t="s">
        <v>290</v>
      </c>
      <c r="C64" s="1" t="s">
        <v>291</v>
      </c>
      <c r="D64" s="1" t="s">
        <v>124</v>
      </c>
      <c r="E64" s="1">
        <v>0</v>
      </c>
      <c r="F64" s="44" t="s">
        <v>292</v>
      </c>
      <c r="G64" s="49">
        <v>0.49</v>
      </c>
      <c r="H64" s="5">
        <v>35.631478290737824</v>
      </c>
      <c r="I64" s="5">
        <v>4.6834233301708172</v>
      </c>
      <c r="J64" s="5">
        <v>30.948054960567006</v>
      </c>
      <c r="K64" s="5">
        <v>-6.6369099177962712</v>
      </c>
      <c r="L64" s="5">
        <v>0.21209812859517196</v>
      </c>
      <c r="M64" s="5">
        <v>-6.4248117892010992</v>
      </c>
      <c r="N64" s="5">
        <v>28.626950838524483</v>
      </c>
      <c r="O64" s="73">
        <v>0.17658417835754459</v>
      </c>
      <c r="P64" s="5">
        <v>6.2538872002123895</v>
      </c>
      <c r="Q64" s="5">
        <v>-1.5704638700415716</v>
      </c>
      <c r="R64" s="5">
        <v>0</v>
      </c>
      <c r="S64" s="5">
        <v>0</v>
      </c>
      <c r="T64" s="47">
        <v>0</v>
      </c>
      <c r="U64" s="5">
        <v>24.657665962035907</v>
      </c>
      <c r="V64" s="5">
        <v>6.2903889985310988</v>
      </c>
      <c r="W64" s="5">
        <v>0</v>
      </c>
      <c r="X64" s="5">
        <v>0</v>
      </c>
      <c r="Y64" s="47">
        <v>0</v>
      </c>
      <c r="Z64" s="5">
        <v>30.911553162248296</v>
      </c>
      <c r="AA64" s="5">
        <v>4.7199251284895274</v>
      </c>
      <c r="AB64" s="5">
        <v>0</v>
      </c>
      <c r="AC64" s="5">
        <v>0</v>
      </c>
      <c r="AD64" s="72">
        <v>0</v>
      </c>
    </row>
    <row r="65" spans="1:30">
      <c r="A65" s="48" t="s">
        <v>293</v>
      </c>
      <c r="B65" s="1" t="s">
        <v>294</v>
      </c>
      <c r="C65" s="1" t="s">
        <v>295</v>
      </c>
      <c r="D65" s="1" t="s">
        <v>53</v>
      </c>
      <c r="E65" s="1">
        <v>0</v>
      </c>
      <c r="F65" s="44" t="s">
        <v>296</v>
      </c>
      <c r="G65" s="49">
        <v>0.4</v>
      </c>
      <c r="H65" s="5">
        <v>4.8744655388160947</v>
      </c>
      <c r="I65" s="5">
        <v>0.74515597425499935</v>
      </c>
      <c r="J65" s="5">
        <v>4.1293095645610958</v>
      </c>
      <c r="K65" s="5">
        <v>-14.786172853170505</v>
      </c>
      <c r="L65" s="5">
        <v>0.26004004805033887</v>
      </c>
      <c r="M65" s="5">
        <v>-14.526132805120167</v>
      </c>
      <c r="N65" s="5">
        <v>3.8196113472190136</v>
      </c>
      <c r="O65" s="73">
        <v>0.5</v>
      </c>
      <c r="P65" s="5">
        <v>0</v>
      </c>
      <c r="Q65" s="5">
        <v>0.74515597425499935</v>
      </c>
      <c r="R65" s="5">
        <v>0</v>
      </c>
      <c r="S65" s="5">
        <v>0</v>
      </c>
      <c r="T65" s="47">
        <v>0</v>
      </c>
      <c r="U65" s="5">
        <v>0</v>
      </c>
      <c r="V65" s="5">
        <v>4.1293095645610958</v>
      </c>
      <c r="W65" s="5">
        <v>0</v>
      </c>
      <c r="X65" s="5">
        <v>0</v>
      </c>
      <c r="Y65" s="47">
        <v>0</v>
      </c>
      <c r="Z65" s="5">
        <v>0</v>
      </c>
      <c r="AA65" s="5">
        <v>4.8744655388160947</v>
      </c>
      <c r="AB65" s="5">
        <v>0</v>
      </c>
      <c r="AC65" s="5">
        <v>0</v>
      </c>
      <c r="AD65" s="72">
        <v>0</v>
      </c>
    </row>
    <row r="66" spans="1:30">
      <c r="A66" s="48" t="s">
        <v>297</v>
      </c>
      <c r="B66" s="1" t="s">
        <v>298</v>
      </c>
      <c r="C66" s="1" t="s">
        <v>299</v>
      </c>
      <c r="D66" s="1" t="s">
        <v>53</v>
      </c>
      <c r="E66" s="1">
        <v>0</v>
      </c>
      <c r="F66" s="44" t="s">
        <v>300</v>
      </c>
      <c r="G66" s="49">
        <v>0.4</v>
      </c>
      <c r="H66" s="5">
        <v>3.2783665644127158</v>
      </c>
      <c r="I66" s="5">
        <v>0</v>
      </c>
      <c r="J66" s="5">
        <v>3.2783665644127158</v>
      </c>
      <c r="K66" s="5">
        <v>-26.461487205694564</v>
      </c>
      <c r="L66" s="5">
        <v>-1.9296303240558643E-2</v>
      </c>
      <c r="M66" s="5">
        <v>-26.480783508935122</v>
      </c>
      <c r="N66" s="5">
        <v>3.0324890720817623</v>
      </c>
      <c r="O66" s="73">
        <v>0.5</v>
      </c>
      <c r="P66" s="5">
        <v>0</v>
      </c>
      <c r="Q66" s="5">
        <v>0</v>
      </c>
      <c r="R66" s="5">
        <v>0</v>
      </c>
      <c r="S66" s="5">
        <v>0</v>
      </c>
      <c r="T66" s="47">
        <v>0</v>
      </c>
      <c r="U66" s="5">
        <v>0</v>
      </c>
      <c r="V66" s="5">
        <v>3.2783665644127158</v>
      </c>
      <c r="W66" s="5">
        <v>0</v>
      </c>
      <c r="X66" s="5">
        <v>0</v>
      </c>
      <c r="Y66" s="47">
        <v>0</v>
      </c>
      <c r="Z66" s="5">
        <v>0</v>
      </c>
      <c r="AA66" s="5">
        <v>3.2783665644127158</v>
      </c>
      <c r="AB66" s="5">
        <v>0</v>
      </c>
      <c r="AC66" s="5">
        <v>0</v>
      </c>
      <c r="AD66" s="72">
        <v>0</v>
      </c>
    </row>
    <row r="67" spans="1:30">
      <c r="A67" s="48" t="s">
        <v>301</v>
      </c>
      <c r="B67" s="1" t="s">
        <v>302</v>
      </c>
      <c r="C67" s="1" t="s">
        <v>303</v>
      </c>
      <c r="D67" s="1" t="s">
        <v>53</v>
      </c>
      <c r="E67" s="1" t="s">
        <v>1792</v>
      </c>
      <c r="F67" s="44" t="s">
        <v>304</v>
      </c>
      <c r="G67" s="49">
        <v>0.5</v>
      </c>
      <c r="H67" s="5">
        <v>2.8355511514992675</v>
      </c>
      <c r="I67" s="5">
        <v>0</v>
      </c>
      <c r="J67" s="5">
        <v>2.8355511514992675</v>
      </c>
      <c r="K67" s="5">
        <v>-23.721171214334085</v>
      </c>
      <c r="L67" s="5">
        <v>-0.15383378584894203</v>
      </c>
      <c r="M67" s="5">
        <v>-23.875005000183027</v>
      </c>
      <c r="N67" s="5">
        <v>2.7504846169542896</v>
      </c>
      <c r="O67" s="73">
        <v>0</v>
      </c>
      <c r="P67" s="5">
        <v>0</v>
      </c>
      <c r="Q67" s="5">
        <v>0</v>
      </c>
      <c r="R67" s="5">
        <v>0</v>
      </c>
      <c r="S67" s="5">
        <v>0</v>
      </c>
      <c r="T67" s="47">
        <v>0</v>
      </c>
      <c r="U67" s="5">
        <v>0</v>
      </c>
      <c r="V67" s="5">
        <v>2.8355509264119658</v>
      </c>
      <c r="W67" s="5">
        <v>0</v>
      </c>
      <c r="X67" s="5">
        <v>0</v>
      </c>
      <c r="Y67" s="47">
        <v>0</v>
      </c>
      <c r="Z67" s="5">
        <v>0</v>
      </c>
      <c r="AA67" s="5">
        <v>2.8355509264119658</v>
      </c>
      <c r="AB67" s="5">
        <v>0</v>
      </c>
      <c r="AC67" s="5">
        <v>0</v>
      </c>
      <c r="AD67" s="72">
        <v>0</v>
      </c>
    </row>
    <row r="68" spans="1:30">
      <c r="A68" s="48" t="s">
        <v>305</v>
      </c>
      <c r="B68" s="1" t="s">
        <v>306</v>
      </c>
      <c r="C68" s="1" t="s">
        <v>307</v>
      </c>
      <c r="D68" s="1" t="s">
        <v>53</v>
      </c>
      <c r="E68" s="1">
        <v>0</v>
      </c>
      <c r="F68" s="44" t="s">
        <v>308</v>
      </c>
      <c r="G68" s="49">
        <v>0.4</v>
      </c>
      <c r="H68" s="5">
        <v>4.3106488672411603</v>
      </c>
      <c r="I68" s="5">
        <v>0.63721537159059938</v>
      </c>
      <c r="J68" s="5">
        <v>3.6734334956505612</v>
      </c>
      <c r="K68" s="5">
        <v>-27.965251182858651</v>
      </c>
      <c r="L68" s="5">
        <v>-5.6499901350605342E-2</v>
      </c>
      <c r="M68" s="5">
        <v>-28.021751084209257</v>
      </c>
      <c r="N68" s="5">
        <v>3.3979259834767692</v>
      </c>
      <c r="O68" s="73">
        <v>0.5</v>
      </c>
      <c r="P68" s="5">
        <v>0</v>
      </c>
      <c r="Q68" s="5">
        <v>0.63721537159059938</v>
      </c>
      <c r="R68" s="5">
        <v>0</v>
      </c>
      <c r="S68" s="5">
        <v>0</v>
      </c>
      <c r="T68" s="47">
        <v>0</v>
      </c>
      <c r="U68" s="5">
        <v>0</v>
      </c>
      <c r="V68" s="5">
        <v>3.6734334956505612</v>
      </c>
      <c r="W68" s="5">
        <v>0</v>
      </c>
      <c r="X68" s="5">
        <v>0</v>
      </c>
      <c r="Y68" s="47">
        <v>0</v>
      </c>
      <c r="Z68" s="5">
        <v>0</v>
      </c>
      <c r="AA68" s="5">
        <v>4.3106488672411603</v>
      </c>
      <c r="AB68" s="5">
        <v>0</v>
      </c>
      <c r="AC68" s="5">
        <v>0</v>
      </c>
      <c r="AD68" s="72">
        <v>0</v>
      </c>
    </row>
    <row r="69" spans="1:30">
      <c r="A69" s="48" t="s">
        <v>309</v>
      </c>
      <c r="B69" s="1" t="s">
        <v>310</v>
      </c>
      <c r="C69" s="1" t="s">
        <v>311</v>
      </c>
      <c r="D69" s="1" t="s">
        <v>124</v>
      </c>
      <c r="E69" s="1">
        <v>0</v>
      </c>
      <c r="F69" s="44" t="s">
        <v>312</v>
      </c>
      <c r="G69" s="49">
        <v>0.49</v>
      </c>
      <c r="H69" s="5">
        <v>46.332941411863473</v>
      </c>
      <c r="I69" s="5">
        <v>5.4161659692146848</v>
      </c>
      <c r="J69" s="5">
        <v>40.916775442648792</v>
      </c>
      <c r="K69" s="5">
        <v>-23.713046130955838</v>
      </c>
      <c r="L69" s="5">
        <v>0.39305292428220184</v>
      </c>
      <c r="M69" s="5">
        <v>-23.319993206673637</v>
      </c>
      <c r="N69" s="5">
        <v>37.848017284450137</v>
      </c>
      <c r="O69" s="73">
        <v>0.36690564017012395</v>
      </c>
      <c r="P69" s="5">
        <v>7.2311279884351789</v>
      </c>
      <c r="Q69" s="5">
        <v>-1.8149620192204938</v>
      </c>
      <c r="R69" s="5">
        <v>0</v>
      </c>
      <c r="S69" s="5">
        <v>0</v>
      </c>
      <c r="T69" s="47">
        <v>0</v>
      </c>
      <c r="U69" s="5">
        <v>33.344183704397501</v>
      </c>
      <c r="V69" s="5">
        <v>7.5725917382512895</v>
      </c>
      <c r="W69" s="5">
        <v>0</v>
      </c>
      <c r="X69" s="5">
        <v>0</v>
      </c>
      <c r="Y69" s="47">
        <v>0</v>
      </c>
      <c r="Z69" s="5">
        <v>40.575311692832678</v>
      </c>
      <c r="AA69" s="5">
        <v>5.7576297190307955</v>
      </c>
      <c r="AB69" s="5">
        <v>0</v>
      </c>
      <c r="AC69" s="5">
        <v>0</v>
      </c>
      <c r="AD69" s="72">
        <v>0</v>
      </c>
    </row>
    <row r="70" spans="1:30">
      <c r="A70" s="48" t="s">
        <v>313</v>
      </c>
      <c r="B70" s="1" t="s">
        <v>314</v>
      </c>
      <c r="C70" s="1" t="s">
        <v>315</v>
      </c>
      <c r="D70" s="1" t="s">
        <v>79</v>
      </c>
      <c r="E70" s="1">
        <v>0</v>
      </c>
      <c r="F70" s="44" t="s">
        <v>316</v>
      </c>
      <c r="G70" s="49">
        <v>0.01</v>
      </c>
      <c r="H70" s="5">
        <v>13.621455382063749</v>
      </c>
      <c r="I70" s="5">
        <v>4.512884878145643</v>
      </c>
      <c r="J70" s="5">
        <v>9.1085705039181057</v>
      </c>
      <c r="K70" s="5">
        <v>4.9919147595926052</v>
      </c>
      <c r="L70" s="5">
        <v>2.7650276001471852E-2</v>
      </c>
      <c r="M70" s="5">
        <v>5.0195650355940771</v>
      </c>
      <c r="N70" s="5">
        <v>8.4254277161242488</v>
      </c>
      <c r="O70" s="73">
        <v>0</v>
      </c>
      <c r="P70" s="5">
        <v>0</v>
      </c>
      <c r="Q70" s="5">
        <v>0</v>
      </c>
      <c r="R70" s="5">
        <v>4.512884878145643</v>
      </c>
      <c r="S70" s="5">
        <v>0</v>
      </c>
      <c r="T70" s="47">
        <v>0</v>
      </c>
      <c r="U70" s="5">
        <v>0</v>
      </c>
      <c r="V70" s="5">
        <v>0</v>
      </c>
      <c r="W70" s="5">
        <v>9.1085705039181057</v>
      </c>
      <c r="X70" s="5">
        <v>0</v>
      </c>
      <c r="Y70" s="47">
        <v>0</v>
      </c>
      <c r="Z70" s="5">
        <v>0</v>
      </c>
      <c r="AA70" s="5">
        <v>0</v>
      </c>
      <c r="AB70" s="5">
        <v>13.621455382063749</v>
      </c>
      <c r="AC70" s="5">
        <v>0</v>
      </c>
      <c r="AD70" s="72">
        <v>0</v>
      </c>
    </row>
    <row r="71" spans="1:30">
      <c r="A71" s="48" t="s">
        <v>317</v>
      </c>
      <c r="B71" s="1" t="s">
        <v>318</v>
      </c>
      <c r="C71" s="1" t="s">
        <v>319</v>
      </c>
      <c r="D71" s="1" t="s">
        <v>124</v>
      </c>
      <c r="E71" s="1">
        <v>0</v>
      </c>
      <c r="F71" s="44" t="s">
        <v>320</v>
      </c>
      <c r="G71" s="49">
        <v>0.49</v>
      </c>
      <c r="H71" s="5">
        <v>62.207024769637535</v>
      </c>
      <c r="I71" s="5">
        <v>11.270515538971402</v>
      </c>
      <c r="J71" s="5">
        <v>50.936509230666132</v>
      </c>
      <c r="K71" s="5">
        <v>-17.301375732892257</v>
      </c>
      <c r="L71" s="5">
        <v>0.56231708363934274</v>
      </c>
      <c r="M71" s="5">
        <v>-16.739058649252915</v>
      </c>
      <c r="N71" s="5">
        <v>47.116271038366172</v>
      </c>
      <c r="O71" s="73">
        <v>0.25354501384417116</v>
      </c>
      <c r="P71" s="5">
        <v>11.46537623564431</v>
      </c>
      <c r="Q71" s="5">
        <v>-0.19486069667290895</v>
      </c>
      <c r="R71" s="5">
        <v>0</v>
      </c>
      <c r="S71" s="5">
        <v>0</v>
      </c>
      <c r="T71" s="47">
        <v>0</v>
      </c>
      <c r="U71" s="5">
        <v>42.641249493963635</v>
      </c>
      <c r="V71" s="5">
        <v>8.2952597367024925</v>
      </c>
      <c r="W71" s="5">
        <v>0</v>
      </c>
      <c r="X71" s="5">
        <v>0</v>
      </c>
      <c r="Y71" s="47">
        <v>0</v>
      </c>
      <c r="Z71" s="5">
        <v>54.106625729607941</v>
      </c>
      <c r="AA71" s="5">
        <v>8.1003990400295827</v>
      </c>
      <c r="AB71" s="5">
        <v>0</v>
      </c>
      <c r="AC71" s="5">
        <v>0</v>
      </c>
      <c r="AD71" s="72">
        <v>0</v>
      </c>
    </row>
    <row r="72" spans="1:30">
      <c r="A72" s="48" t="s">
        <v>321</v>
      </c>
      <c r="B72" s="1" t="s">
        <v>322</v>
      </c>
      <c r="C72" s="1" t="s">
        <v>323</v>
      </c>
      <c r="D72" s="1" t="s">
        <v>53</v>
      </c>
      <c r="E72" s="1" t="s">
        <v>1785</v>
      </c>
      <c r="F72" s="44" t="s">
        <v>324</v>
      </c>
      <c r="G72" s="49">
        <v>0.5</v>
      </c>
      <c r="H72" s="5">
        <v>4.1042628342769136</v>
      </c>
      <c r="I72" s="5">
        <v>0</v>
      </c>
      <c r="J72" s="5">
        <v>4.1042628342769136</v>
      </c>
      <c r="K72" s="5">
        <v>-13.738492382920905</v>
      </c>
      <c r="L72" s="5">
        <v>0.18009179480287862</v>
      </c>
      <c r="M72" s="5">
        <v>-13.558400588118026</v>
      </c>
      <c r="N72" s="5">
        <v>3.9811349492486059</v>
      </c>
      <c r="O72" s="73">
        <v>0</v>
      </c>
      <c r="P72" s="5">
        <v>0</v>
      </c>
      <c r="Q72" s="5">
        <v>0</v>
      </c>
      <c r="R72" s="5">
        <v>0</v>
      </c>
      <c r="S72" s="5">
        <v>0</v>
      </c>
      <c r="T72" s="47">
        <v>0</v>
      </c>
      <c r="U72" s="5">
        <v>0</v>
      </c>
      <c r="V72" s="5">
        <v>4.1042627444937176</v>
      </c>
      <c r="W72" s="5">
        <v>0</v>
      </c>
      <c r="X72" s="5">
        <v>0</v>
      </c>
      <c r="Y72" s="47">
        <v>0</v>
      </c>
      <c r="Z72" s="5">
        <v>0</v>
      </c>
      <c r="AA72" s="5">
        <v>4.1042627444937176</v>
      </c>
      <c r="AB72" s="5">
        <v>0</v>
      </c>
      <c r="AC72" s="5">
        <v>0</v>
      </c>
      <c r="AD72" s="72">
        <v>0</v>
      </c>
    </row>
    <row r="73" spans="1:30">
      <c r="A73" s="48" t="s">
        <v>325</v>
      </c>
      <c r="B73" s="1" t="s">
        <v>326</v>
      </c>
      <c r="C73" s="1" t="s">
        <v>327</v>
      </c>
      <c r="D73" s="1" t="s">
        <v>53</v>
      </c>
      <c r="E73" s="1">
        <v>0</v>
      </c>
      <c r="F73" s="44" t="s">
        <v>328</v>
      </c>
      <c r="G73" s="49">
        <v>0.4</v>
      </c>
      <c r="H73" s="5">
        <v>2.1661600335886377</v>
      </c>
      <c r="I73" s="5">
        <v>0</v>
      </c>
      <c r="J73" s="5">
        <v>2.1661600335886377</v>
      </c>
      <c r="K73" s="5">
        <v>-16.670535977461515</v>
      </c>
      <c r="L73" s="5">
        <v>5.9512898820454296E-2</v>
      </c>
      <c r="M73" s="5">
        <v>-16.611023078641061</v>
      </c>
      <c r="N73" s="5">
        <v>2.0036980310694901</v>
      </c>
      <c r="O73" s="73">
        <v>0.5</v>
      </c>
      <c r="P73" s="5">
        <v>0</v>
      </c>
      <c r="Q73" s="5">
        <v>0</v>
      </c>
      <c r="R73" s="5">
        <v>0</v>
      </c>
      <c r="S73" s="5">
        <v>0</v>
      </c>
      <c r="T73" s="47">
        <v>0</v>
      </c>
      <c r="U73" s="5">
        <v>0</v>
      </c>
      <c r="V73" s="5">
        <v>2.1661600335886377</v>
      </c>
      <c r="W73" s="5">
        <v>0</v>
      </c>
      <c r="X73" s="5">
        <v>0</v>
      </c>
      <c r="Y73" s="47">
        <v>0</v>
      </c>
      <c r="Z73" s="5">
        <v>0</v>
      </c>
      <c r="AA73" s="5">
        <v>2.1661600335886377</v>
      </c>
      <c r="AB73" s="5">
        <v>0</v>
      </c>
      <c r="AC73" s="5">
        <v>0</v>
      </c>
      <c r="AD73" s="72">
        <v>0</v>
      </c>
    </row>
    <row r="74" spans="1:30">
      <c r="A74" s="48" t="s">
        <v>329</v>
      </c>
      <c r="B74" s="1" t="s">
        <v>330</v>
      </c>
      <c r="C74" s="1" t="s">
        <v>331</v>
      </c>
      <c r="D74" s="1" t="s">
        <v>53</v>
      </c>
      <c r="E74" s="1">
        <v>0</v>
      </c>
      <c r="F74" s="44" t="s">
        <v>332</v>
      </c>
      <c r="G74" s="49">
        <v>0.4</v>
      </c>
      <c r="H74" s="5">
        <v>1.4363483697531376</v>
      </c>
      <c r="I74" s="5">
        <v>0</v>
      </c>
      <c r="J74" s="5">
        <v>1.4363483697531376</v>
      </c>
      <c r="K74" s="5">
        <v>-7.197435634335811</v>
      </c>
      <c r="L74" s="5">
        <v>-2.9282521474709E-2</v>
      </c>
      <c r="M74" s="5">
        <v>-7.22671815581052</v>
      </c>
      <c r="N74" s="5">
        <v>1.3286222420216525</v>
      </c>
      <c r="O74" s="73">
        <v>0.5</v>
      </c>
      <c r="P74" s="5">
        <v>0</v>
      </c>
      <c r="Q74" s="5">
        <v>0</v>
      </c>
      <c r="R74" s="5">
        <v>0</v>
      </c>
      <c r="S74" s="5">
        <v>0</v>
      </c>
      <c r="T74" s="47">
        <v>0</v>
      </c>
      <c r="U74" s="5">
        <v>0</v>
      </c>
      <c r="V74" s="5">
        <v>1.4363483697531376</v>
      </c>
      <c r="W74" s="5">
        <v>0</v>
      </c>
      <c r="X74" s="5">
        <v>0</v>
      </c>
      <c r="Y74" s="47">
        <v>0</v>
      </c>
      <c r="Z74" s="5">
        <v>0</v>
      </c>
      <c r="AA74" s="5">
        <v>1.4363483697531376</v>
      </c>
      <c r="AB74" s="5">
        <v>0</v>
      </c>
      <c r="AC74" s="5">
        <v>0</v>
      </c>
      <c r="AD74" s="72">
        <v>0</v>
      </c>
    </row>
    <row r="75" spans="1:30">
      <c r="A75" s="48" t="s">
        <v>333</v>
      </c>
      <c r="B75" s="1" t="s">
        <v>334</v>
      </c>
      <c r="C75" s="1" t="s">
        <v>335</v>
      </c>
      <c r="D75" s="1" t="s">
        <v>53</v>
      </c>
      <c r="E75" s="1">
        <v>0</v>
      </c>
      <c r="F75" s="44" t="s">
        <v>336</v>
      </c>
      <c r="G75" s="49">
        <v>0.4</v>
      </c>
      <c r="H75" s="5">
        <v>3.1284956202676848</v>
      </c>
      <c r="I75" s="5">
        <v>0.29942968930186981</v>
      </c>
      <c r="J75" s="5">
        <v>2.829065930965815</v>
      </c>
      <c r="K75" s="5">
        <v>-6.2556021355458959</v>
      </c>
      <c r="L75" s="5">
        <v>0.12999316151255691</v>
      </c>
      <c r="M75" s="5">
        <v>-6.125608974033339</v>
      </c>
      <c r="N75" s="5">
        <v>2.6168859861433789</v>
      </c>
      <c r="O75" s="73">
        <v>0.5</v>
      </c>
      <c r="P75" s="5">
        <v>0</v>
      </c>
      <c r="Q75" s="5">
        <v>0.29942968930186981</v>
      </c>
      <c r="R75" s="5">
        <v>0</v>
      </c>
      <c r="S75" s="5">
        <v>0</v>
      </c>
      <c r="T75" s="47">
        <v>0</v>
      </c>
      <c r="U75" s="5">
        <v>0</v>
      </c>
      <c r="V75" s="5">
        <v>2.829065930965815</v>
      </c>
      <c r="W75" s="5">
        <v>0</v>
      </c>
      <c r="X75" s="5">
        <v>0</v>
      </c>
      <c r="Y75" s="47">
        <v>0</v>
      </c>
      <c r="Z75" s="5">
        <v>0</v>
      </c>
      <c r="AA75" s="5">
        <v>3.1284956202676848</v>
      </c>
      <c r="AB75" s="5">
        <v>0</v>
      </c>
      <c r="AC75" s="5">
        <v>0</v>
      </c>
      <c r="AD75" s="72">
        <v>0</v>
      </c>
    </row>
    <row r="76" spans="1:30">
      <c r="A76" s="48" t="s">
        <v>1662</v>
      </c>
      <c r="B76" s="1" t="s">
        <v>1663</v>
      </c>
      <c r="C76" s="1" t="s">
        <v>1664</v>
      </c>
      <c r="D76" s="1" t="s">
        <v>53</v>
      </c>
      <c r="E76" s="1">
        <v>0</v>
      </c>
      <c r="F76" s="44" t="s">
        <v>1665</v>
      </c>
      <c r="G76" s="49">
        <v>0.4</v>
      </c>
      <c r="H76" s="5">
        <v>0.95756817000130301</v>
      </c>
      <c r="I76" s="5">
        <v>0</v>
      </c>
      <c r="J76" s="5">
        <v>0.95756817000130301</v>
      </c>
      <c r="K76" s="5">
        <v>-6.5073113829500606</v>
      </c>
      <c r="L76" s="5">
        <v>3.8454173324785401E-2</v>
      </c>
      <c r="M76" s="5">
        <v>-6.4688572096252752</v>
      </c>
      <c r="N76" s="5">
        <v>0.88575055725120533</v>
      </c>
      <c r="O76" s="73">
        <v>0.5</v>
      </c>
      <c r="P76" s="5">
        <v>0</v>
      </c>
      <c r="Q76" s="5">
        <v>0</v>
      </c>
      <c r="R76" s="5">
        <v>0</v>
      </c>
      <c r="S76" s="5">
        <v>0</v>
      </c>
      <c r="T76" s="47">
        <v>0</v>
      </c>
      <c r="U76" s="5">
        <v>0</v>
      </c>
      <c r="V76" s="5">
        <v>0.95756817000130301</v>
      </c>
      <c r="W76" s="5">
        <v>0</v>
      </c>
      <c r="X76" s="5">
        <v>0</v>
      </c>
      <c r="Y76" s="47">
        <v>0</v>
      </c>
      <c r="Z76" s="5">
        <v>0</v>
      </c>
      <c r="AA76" s="5">
        <v>0.95756817000130301</v>
      </c>
      <c r="AB76" s="5">
        <v>0</v>
      </c>
      <c r="AC76" s="5">
        <v>0</v>
      </c>
      <c r="AD76" s="72">
        <v>0</v>
      </c>
    </row>
    <row r="77" spans="1:30">
      <c r="A77" s="48" t="s">
        <v>337</v>
      </c>
      <c r="B77" s="1" t="s">
        <v>338</v>
      </c>
      <c r="C77" s="1" t="s">
        <v>339</v>
      </c>
      <c r="D77" s="1" t="s">
        <v>270</v>
      </c>
      <c r="E77" s="1" t="s">
        <v>1788</v>
      </c>
      <c r="F77" s="44" t="s">
        <v>340</v>
      </c>
      <c r="G77" s="49">
        <v>0.64</v>
      </c>
      <c r="H77" s="5">
        <v>23.580464738583903</v>
      </c>
      <c r="I77" s="5">
        <v>0</v>
      </c>
      <c r="J77" s="5">
        <v>23.580464738583903</v>
      </c>
      <c r="K77" s="5">
        <v>-587.55023549322414</v>
      </c>
      <c r="L77" s="5">
        <v>2.9279463271700479</v>
      </c>
      <c r="M77" s="5">
        <v>-584.62228916605409</v>
      </c>
      <c r="N77" s="5">
        <v>22.873050796426384</v>
      </c>
      <c r="O77" s="73">
        <v>0</v>
      </c>
      <c r="P77" s="5">
        <v>0</v>
      </c>
      <c r="Q77" s="5">
        <v>0</v>
      </c>
      <c r="R77" s="5">
        <v>0</v>
      </c>
      <c r="S77" s="5">
        <v>0</v>
      </c>
      <c r="T77" s="47">
        <v>0</v>
      </c>
      <c r="U77" s="5">
        <v>13.520283092726944</v>
      </c>
      <c r="V77" s="5">
        <v>9.8964399811504435</v>
      </c>
      <c r="W77" s="5">
        <v>0</v>
      </c>
      <c r="X77" s="5">
        <v>0</v>
      </c>
      <c r="Y77" s="47">
        <v>0.16374157222762556</v>
      </c>
      <c r="Z77" s="5">
        <v>13.520283092726944</v>
      </c>
      <c r="AA77" s="5">
        <v>9.8964399811504435</v>
      </c>
      <c r="AB77" s="5">
        <v>0</v>
      </c>
      <c r="AC77" s="5">
        <v>0</v>
      </c>
      <c r="AD77" s="72">
        <v>0.16374157222762556</v>
      </c>
    </row>
    <row r="78" spans="1:30">
      <c r="A78" s="48" t="s">
        <v>341</v>
      </c>
      <c r="B78" s="1" t="s">
        <v>342</v>
      </c>
      <c r="C78" s="1" t="s">
        <v>343</v>
      </c>
      <c r="D78" s="1" t="s">
        <v>79</v>
      </c>
      <c r="E78" s="1">
        <v>0</v>
      </c>
      <c r="F78" s="44" t="s">
        <v>344</v>
      </c>
      <c r="G78" s="49">
        <v>0.01</v>
      </c>
      <c r="H78" s="5">
        <v>14.72629990575984</v>
      </c>
      <c r="I78" s="5">
        <v>5.7178004714998849</v>
      </c>
      <c r="J78" s="5">
        <v>9.0084994342599547</v>
      </c>
      <c r="K78" s="5">
        <v>7.1513299613299059</v>
      </c>
      <c r="L78" s="5">
        <v>5.5977143748124014E-2</v>
      </c>
      <c r="M78" s="5">
        <v>7.20730710507803</v>
      </c>
      <c r="N78" s="5">
        <v>8.3328619766904577</v>
      </c>
      <c r="O78" s="73">
        <v>0</v>
      </c>
      <c r="P78" s="5">
        <v>0</v>
      </c>
      <c r="Q78" s="5">
        <v>0</v>
      </c>
      <c r="R78" s="5">
        <v>5.7178004714998849</v>
      </c>
      <c r="S78" s="5">
        <v>0</v>
      </c>
      <c r="T78" s="47">
        <v>0</v>
      </c>
      <c r="U78" s="5">
        <v>0</v>
      </c>
      <c r="V78" s="5">
        <v>0</v>
      </c>
      <c r="W78" s="5">
        <v>9.0084994342599547</v>
      </c>
      <c r="X78" s="5">
        <v>0</v>
      </c>
      <c r="Y78" s="47">
        <v>0</v>
      </c>
      <c r="Z78" s="5">
        <v>0</v>
      </c>
      <c r="AA78" s="5">
        <v>0</v>
      </c>
      <c r="AB78" s="5">
        <v>14.72629990575984</v>
      </c>
      <c r="AC78" s="5">
        <v>0</v>
      </c>
      <c r="AD78" s="72">
        <v>0</v>
      </c>
    </row>
    <row r="79" spans="1:30">
      <c r="A79" s="48" t="s">
        <v>345</v>
      </c>
      <c r="B79" s="1" t="s">
        <v>346</v>
      </c>
      <c r="C79" s="1" t="s">
        <v>347</v>
      </c>
      <c r="D79" s="1" t="s">
        <v>53</v>
      </c>
      <c r="E79" s="1">
        <v>0</v>
      </c>
      <c r="F79" s="44" t="s">
        <v>348</v>
      </c>
      <c r="G79" s="49">
        <v>0.4</v>
      </c>
      <c r="H79" s="5">
        <v>4.4373164458291345</v>
      </c>
      <c r="I79" s="5">
        <v>0.27515893685196713</v>
      </c>
      <c r="J79" s="5">
        <v>4.1621575089771676</v>
      </c>
      <c r="K79" s="5">
        <v>-19.276234815673202</v>
      </c>
      <c r="L79" s="5">
        <v>0.34108028168791193</v>
      </c>
      <c r="M79" s="5">
        <v>-18.93515453398529</v>
      </c>
      <c r="N79" s="5">
        <v>3.8499956958038801</v>
      </c>
      <c r="O79" s="73">
        <v>0.5</v>
      </c>
      <c r="P79" s="5">
        <v>0</v>
      </c>
      <c r="Q79" s="5">
        <v>0.27515893685196713</v>
      </c>
      <c r="R79" s="5">
        <v>0</v>
      </c>
      <c r="S79" s="5">
        <v>0</v>
      </c>
      <c r="T79" s="47">
        <v>0</v>
      </c>
      <c r="U79" s="5">
        <v>0</v>
      </c>
      <c r="V79" s="5">
        <v>4.1621575089771676</v>
      </c>
      <c r="W79" s="5">
        <v>0</v>
      </c>
      <c r="X79" s="5">
        <v>0</v>
      </c>
      <c r="Y79" s="47">
        <v>0</v>
      </c>
      <c r="Z79" s="5">
        <v>0</v>
      </c>
      <c r="AA79" s="5">
        <v>4.4373164458291345</v>
      </c>
      <c r="AB79" s="5">
        <v>0</v>
      </c>
      <c r="AC79" s="5">
        <v>0</v>
      </c>
      <c r="AD79" s="72">
        <v>0</v>
      </c>
    </row>
    <row r="80" spans="1:30">
      <c r="A80" s="48" t="s">
        <v>349</v>
      </c>
      <c r="B80" s="1" t="s">
        <v>350</v>
      </c>
      <c r="C80" s="1" t="s">
        <v>351</v>
      </c>
      <c r="D80" s="1" t="s">
        <v>53</v>
      </c>
      <c r="E80" s="1">
        <v>0</v>
      </c>
      <c r="F80" s="44" t="s">
        <v>352</v>
      </c>
      <c r="G80" s="49">
        <v>0.4</v>
      </c>
      <c r="H80" s="5">
        <v>2.8026308884081672</v>
      </c>
      <c r="I80" s="5">
        <v>0.37681198970454977</v>
      </c>
      <c r="J80" s="5">
        <v>2.4258188987036173</v>
      </c>
      <c r="K80" s="5">
        <v>-11.323966105401826</v>
      </c>
      <c r="L80" s="5">
        <v>-0.28641985763635169</v>
      </c>
      <c r="M80" s="5">
        <v>-11.610385963038178</v>
      </c>
      <c r="N80" s="5">
        <v>2.243882481300846</v>
      </c>
      <c r="O80" s="73">
        <v>0.5</v>
      </c>
      <c r="P80" s="5">
        <v>0</v>
      </c>
      <c r="Q80" s="5">
        <v>0.37681198970454977</v>
      </c>
      <c r="R80" s="5">
        <v>0</v>
      </c>
      <c r="S80" s="5">
        <v>0</v>
      </c>
      <c r="T80" s="47">
        <v>0</v>
      </c>
      <c r="U80" s="5">
        <v>0</v>
      </c>
      <c r="V80" s="5">
        <v>2.4258188987036173</v>
      </c>
      <c r="W80" s="5">
        <v>0</v>
      </c>
      <c r="X80" s="5">
        <v>0</v>
      </c>
      <c r="Y80" s="47">
        <v>0</v>
      </c>
      <c r="Z80" s="5">
        <v>0</v>
      </c>
      <c r="AA80" s="5">
        <v>2.8026308884081672</v>
      </c>
      <c r="AB80" s="5">
        <v>0</v>
      </c>
      <c r="AC80" s="5">
        <v>0</v>
      </c>
      <c r="AD80" s="72">
        <v>0</v>
      </c>
    </row>
    <row r="81" spans="1:30">
      <c r="A81" s="48" t="s">
        <v>353</v>
      </c>
      <c r="B81" s="1" t="s">
        <v>354</v>
      </c>
      <c r="C81" s="1" t="s">
        <v>355</v>
      </c>
      <c r="D81" s="1" t="s">
        <v>53</v>
      </c>
      <c r="E81" s="1">
        <v>0</v>
      </c>
      <c r="F81" s="44" t="s">
        <v>357</v>
      </c>
      <c r="G81" s="49">
        <v>0.4</v>
      </c>
      <c r="H81" s="5">
        <v>2.4236558891408402</v>
      </c>
      <c r="I81" s="5">
        <v>0.38963989323357678</v>
      </c>
      <c r="J81" s="5">
        <v>2.0340159959072635</v>
      </c>
      <c r="K81" s="5">
        <v>-9.8947388494075561</v>
      </c>
      <c r="L81" s="5">
        <v>-0.11136117370831933</v>
      </c>
      <c r="M81" s="5">
        <v>-10.006100023115875</v>
      </c>
      <c r="N81" s="5">
        <v>1.8814647962142188</v>
      </c>
      <c r="O81" s="73">
        <v>0.5</v>
      </c>
      <c r="P81" s="5">
        <v>0</v>
      </c>
      <c r="Q81" s="5">
        <v>0.38963989323357678</v>
      </c>
      <c r="R81" s="5">
        <v>0</v>
      </c>
      <c r="S81" s="5">
        <v>0</v>
      </c>
      <c r="T81" s="47">
        <v>0</v>
      </c>
      <c r="U81" s="5">
        <v>0</v>
      </c>
      <c r="V81" s="5">
        <v>2.0340159959072635</v>
      </c>
      <c r="W81" s="5">
        <v>0</v>
      </c>
      <c r="X81" s="5">
        <v>0</v>
      </c>
      <c r="Y81" s="47">
        <v>0</v>
      </c>
      <c r="Z81" s="5">
        <v>0</v>
      </c>
      <c r="AA81" s="5">
        <v>2.4236558891408402</v>
      </c>
      <c r="AB81" s="5">
        <v>0</v>
      </c>
      <c r="AC81" s="5">
        <v>0</v>
      </c>
      <c r="AD81" s="72">
        <v>0</v>
      </c>
    </row>
    <row r="82" spans="1:30">
      <c r="A82" s="48" t="s">
        <v>358</v>
      </c>
      <c r="B82" s="1" t="s">
        <v>359</v>
      </c>
      <c r="C82" s="1" t="s">
        <v>360</v>
      </c>
      <c r="D82" s="1" t="s">
        <v>361</v>
      </c>
      <c r="E82" s="1" t="s">
        <v>362</v>
      </c>
      <c r="F82" s="44" t="s">
        <v>363</v>
      </c>
      <c r="G82" s="49">
        <v>1</v>
      </c>
      <c r="H82" s="5">
        <v>166.59653567602925</v>
      </c>
      <c r="I82" s="5">
        <v>0</v>
      </c>
      <c r="J82" s="5">
        <v>166.59653567602925</v>
      </c>
      <c r="K82" s="5">
        <v>4.0441580727848709</v>
      </c>
      <c r="L82" s="5">
        <v>0.48827514861613519</v>
      </c>
      <c r="M82" s="5">
        <v>4.5324332214010061</v>
      </c>
      <c r="N82" s="5">
        <v>161.59863960574836</v>
      </c>
      <c r="O82" s="73">
        <v>0</v>
      </c>
      <c r="P82" s="5">
        <v>0</v>
      </c>
      <c r="Q82" s="5">
        <v>0</v>
      </c>
      <c r="R82" s="5">
        <v>0</v>
      </c>
      <c r="S82" s="5">
        <v>0</v>
      </c>
      <c r="T82" s="47">
        <v>0</v>
      </c>
      <c r="U82" s="5">
        <v>138.59697879917235</v>
      </c>
      <c r="V82" s="5">
        <v>16.40897117986616</v>
      </c>
      <c r="W82" s="5">
        <v>11.59058566912732</v>
      </c>
      <c r="X82" s="5">
        <v>0</v>
      </c>
      <c r="Y82" s="47">
        <v>0</v>
      </c>
      <c r="Z82" s="5">
        <v>138.59697879917235</v>
      </c>
      <c r="AA82" s="5">
        <v>16.40897117986616</v>
      </c>
      <c r="AB82" s="5">
        <v>11.59058566912732</v>
      </c>
      <c r="AC82" s="5">
        <v>0</v>
      </c>
      <c r="AD82" s="72">
        <v>0</v>
      </c>
    </row>
    <row r="83" spans="1:30">
      <c r="A83" s="48" t="s">
        <v>364</v>
      </c>
      <c r="B83" s="1" t="s">
        <v>365</v>
      </c>
      <c r="C83" s="1" t="s">
        <v>366</v>
      </c>
      <c r="D83" s="1" t="s">
        <v>53</v>
      </c>
      <c r="E83" s="1" t="s">
        <v>1792</v>
      </c>
      <c r="F83" s="44" t="s">
        <v>367</v>
      </c>
      <c r="G83" s="49">
        <v>0.5</v>
      </c>
      <c r="H83" s="5">
        <v>2.5099548129526124</v>
      </c>
      <c r="I83" s="5">
        <v>0</v>
      </c>
      <c r="J83" s="5">
        <v>2.5099548129526124</v>
      </c>
      <c r="K83" s="5">
        <v>-13.558495190236195</v>
      </c>
      <c r="L83" s="5">
        <v>-4.2368028572425942E-3</v>
      </c>
      <c r="M83" s="5">
        <v>-13.562731993093438</v>
      </c>
      <c r="N83" s="5">
        <v>2.4346561685640338</v>
      </c>
      <c r="O83" s="73">
        <v>0</v>
      </c>
      <c r="P83" s="5">
        <v>0</v>
      </c>
      <c r="Q83" s="5">
        <v>0</v>
      </c>
      <c r="R83" s="5">
        <v>0</v>
      </c>
      <c r="S83" s="5">
        <v>0</v>
      </c>
      <c r="T83" s="47">
        <v>0</v>
      </c>
      <c r="U83" s="5">
        <v>0</v>
      </c>
      <c r="V83" s="5">
        <v>2.5099550811748279</v>
      </c>
      <c r="W83" s="5">
        <v>0</v>
      </c>
      <c r="X83" s="5">
        <v>0</v>
      </c>
      <c r="Y83" s="47">
        <v>0</v>
      </c>
      <c r="Z83" s="5">
        <v>0</v>
      </c>
      <c r="AA83" s="5">
        <v>2.5099550811748279</v>
      </c>
      <c r="AB83" s="5">
        <v>0</v>
      </c>
      <c r="AC83" s="5">
        <v>0</v>
      </c>
      <c r="AD83" s="72">
        <v>0</v>
      </c>
    </row>
    <row r="84" spans="1:30">
      <c r="A84" s="48" t="s">
        <v>372</v>
      </c>
      <c r="B84" s="1" t="s">
        <v>373</v>
      </c>
      <c r="C84" s="1" t="s">
        <v>374</v>
      </c>
      <c r="D84" s="1" t="s">
        <v>103</v>
      </c>
      <c r="E84" s="1" t="s">
        <v>146</v>
      </c>
      <c r="F84" s="44" t="s">
        <v>375</v>
      </c>
      <c r="G84" s="49">
        <v>0.99</v>
      </c>
      <c r="H84" s="5">
        <v>103.71235443246398</v>
      </c>
      <c r="I84" s="5">
        <v>0</v>
      </c>
      <c r="J84" s="5">
        <v>103.71235443246398</v>
      </c>
      <c r="K84" s="5">
        <v>-9.9783195948424037</v>
      </c>
      <c r="L84" s="5">
        <v>0.52333628603838278</v>
      </c>
      <c r="M84" s="5">
        <v>-9.4549833088040209</v>
      </c>
      <c r="N84" s="5">
        <v>100.60098379949007</v>
      </c>
      <c r="O84" s="73">
        <v>0</v>
      </c>
      <c r="P84" s="5">
        <v>0</v>
      </c>
      <c r="Q84" s="5">
        <v>0</v>
      </c>
      <c r="R84" s="5">
        <v>0</v>
      </c>
      <c r="S84" s="5">
        <v>0</v>
      </c>
      <c r="T84" s="47">
        <v>0</v>
      </c>
      <c r="U84" s="5">
        <v>88.709108162001257</v>
      </c>
      <c r="V84" s="5">
        <v>15.003245834386748</v>
      </c>
      <c r="W84" s="5">
        <v>0</v>
      </c>
      <c r="X84" s="5">
        <v>0</v>
      </c>
      <c r="Y84" s="47">
        <v>0</v>
      </c>
      <c r="Z84" s="5">
        <v>88.709108162001257</v>
      </c>
      <c r="AA84" s="5">
        <v>15.003245834386748</v>
      </c>
      <c r="AB84" s="5">
        <v>0</v>
      </c>
      <c r="AC84" s="5">
        <v>0</v>
      </c>
      <c r="AD84" s="72">
        <v>0</v>
      </c>
    </row>
    <row r="85" spans="1:30">
      <c r="A85" s="48" t="s">
        <v>376</v>
      </c>
      <c r="B85" s="1" t="s">
        <v>377</v>
      </c>
      <c r="C85" s="1" t="s">
        <v>378</v>
      </c>
      <c r="D85" s="1" t="s">
        <v>53</v>
      </c>
      <c r="E85" s="1">
        <v>0</v>
      </c>
      <c r="F85" s="44" t="s">
        <v>379</v>
      </c>
      <c r="G85" s="49">
        <v>0.4</v>
      </c>
      <c r="H85" s="5">
        <v>1.570239484587</v>
      </c>
      <c r="I85" s="5">
        <v>0.14126920272313151</v>
      </c>
      <c r="J85" s="5">
        <v>1.4289702818638685</v>
      </c>
      <c r="K85" s="5">
        <v>-5.7733190478070924</v>
      </c>
      <c r="L85" s="5">
        <v>3.2618456371701576E-2</v>
      </c>
      <c r="M85" s="5">
        <v>-5.7407005914353908</v>
      </c>
      <c r="N85" s="5">
        <v>1.3217975107240785</v>
      </c>
      <c r="O85" s="73">
        <v>0.5</v>
      </c>
      <c r="P85" s="5">
        <v>0</v>
      </c>
      <c r="Q85" s="5">
        <v>0.14126920272313151</v>
      </c>
      <c r="R85" s="5">
        <v>0</v>
      </c>
      <c r="S85" s="5">
        <v>0</v>
      </c>
      <c r="T85" s="47">
        <v>0</v>
      </c>
      <c r="U85" s="5">
        <v>0</v>
      </c>
      <c r="V85" s="5">
        <v>1.4289702818638685</v>
      </c>
      <c r="W85" s="5">
        <v>0</v>
      </c>
      <c r="X85" s="5">
        <v>0</v>
      </c>
      <c r="Y85" s="47">
        <v>0</v>
      </c>
      <c r="Z85" s="5">
        <v>0</v>
      </c>
      <c r="AA85" s="5">
        <v>1.570239484587</v>
      </c>
      <c r="AB85" s="5">
        <v>0</v>
      </c>
      <c r="AC85" s="5">
        <v>0</v>
      </c>
      <c r="AD85" s="72">
        <v>0</v>
      </c>
    </row>
    <row r="86" spans="1:30">
      <c r="A86" s="48" t="s">
        <v>380</v>
      </c>
      <c r="B86" s="1" t="s">
        <v>381</v>
      </c>
      <c r="C86" s="1" t="s">
        <v>382</v>
      </c>
      <c r="D86" s="1" t="s">
        <v>53</v>
      </c>
      <c r="E86" s="1">
        <v>0</v>
      </c>
      <c r="F86" s="44" t="s">
        <v>383</v>
      </c>
      <c r="G86" s="49">
        <v>0.4</v>
      </c>
      <c r="H86" s="5">
        <v>4.0789718870976328</v>
      </c>
      <c r="I86" s="5">
        <v>0.57475406601139711</v>
      </c>
      <c r="J86" s="5">
        <v>3.504217821086236</v>
      </c>
      <c r="K86" s="5">
        <v>-40.970675603695852</v>
      </c>
      <c r="L86" s="5">
        <v>0.33275740200806325</v>
      </c>
      <c r="M86" s="5">
        <v>-40.637918201687789</v>
      </c>
      <c r="N86" s="5">
        <v>3.2414014845047685</v>
      </c>
      <c r="O86" s="73">
        <v>0.5</v>
      </c>
      <c r="P86" s="5">
        <v>0</v>
      </c>
      <c r="Q86" s="5">
        <v>0.57475406601139711</v>
      </c>
      <c r="R86" s="5">
        <v>0</v>
      </c>
      <c r="S86" s="5">
        <v>0</v>
      </c>
      <c r="T86" s="47">
        <v>0</v>
      </c>
      <c r="U86" s="5">
        <v>0</v>
      </c>
      <c r="V86" s="5">
        <v>3.504217821086236</v>
      </c>
      <c r="W86" s="5">
        <v>0</v>
      </c>
      <c r="X86" s="5">
        <v>0</v>
      </c>
      <c r="Y86" s="47">
        <v>0</v>
      </c>
      <c r="Z86" s="5">
        <v>0</v>
      </c>
      <c r="AA86" s="5">
        <v>4.0789718870976328</v>
      </c>
      <c r="AB86" s="5">
        <v>0</v>
      </c>
      <c r="AC86" s="5">
        <v>0</v>
      </c>
      <c r="AD86" s="72">
        <v>0</v>
      </c>
    </row>
    <row r="87" spans="1:30">
      <c r="A87" s="48" t="s">
        <v>384</v>
      </c>
      <c r="B87" s="1" t="s">
        <v>385</v>
      </c>
      <c r="C87" s="1" t="s">
        <v>386</v>
      </c>
      <c r="D87" s="1" t="s">
        <v>93</v>
      </c>
      <c r="E87" s="1" t="s">
        <v>1788</v>
      </c>
      <c r="F87" s="44" t="s">
        <v>387</v>
      </c>
      <c r="G87" s="49">
        <v>0.64</v>
      </c>
      <c r="H87" s="5">
        <v>94.526056186369047</v>
      </c>
      <c r="I87" s="5">
        <v>0</v>
      </c>
      <c r="J87" s="5">
        <v>94.526056186369047</v>
      </c>
      <c r="K87" s="5">
        <v>12.746048031957313</v>
      </c>
      <c r="L87" s="5">
        <v>-2.5211516467670947E-2</v>
      </c>
      <c r="M87" s="5">
        <v>12.720836515489642</v>
      </c>
      <c r="N87" s="5">
        <v>91.690274500777974</v>
      </c>
      <c r="O87" s="73">
        <v>0</v>
      </c>
      <c r="P87" s="5">
        <v>0</v>
      </c>
      <c r="Q87" s="5">
        <v>0</v>
      </c>
      <c r="R87" s="5">
        <v>0</v>
      </c>
      <c r="S87" s="5">
        <v>0</v>
      </c>
      <c r="T87" s="47">
        <v>0</v>
      </c>
      <c r="U87" s="5">
        <v>78.715638393763598</v>
      </c>
      <c r="V87" s="5">
        <v>15.810418013717381</v>
      </c>
      <c r="W87" s="5">
        <v>0</v>
      </c>
      <c r="X87" s="5">
        <v>0</v>
      </c>
      <c r="Y87" s="47">
        <v>0</v>
      </c>
      <c r="Z87" s="5">
        <v>78.715638393763598</v>
      </c>
      <c r="AA87" s="5">
        <v>15.810418013717381</v>
      </c>
      <c r="AB87" s="5">
        <v>0</v>
      </c>
      <c r="AC87" s="5">
        <v>0</v>
      </c>
      <c r="AD87" s="72">
        <v>0</v>
      </c>
    </row>
    <row r="88" spans="1:30">
      <c r="A88" s="48" t="s">
        <v>388</v>
      </c>
      <c r="B88" s="1" t="s">
        <v>389</v>
      </c>
      <c r="C88" s="1" t="s">
        <v>390</v>
      </c>
      <c r="D88" s="1" t="s">
        <v>391</v>
      </c>
      <c r="E88" s="1">
        <v>0</v>
      </c>
      <c r="F88" s="44" t="s">
        <v>392</v>
      </c>
      <c r="G88" s="49">
        <v>0.1</v>
      </c>
      <c r="H88" s="5">
        <v>114.40912098629315</v>
      </c>
      <c r="I88" s="5">
        <v>28.942991404601425</v>
      </c>
      <c r="J88" s="5">
        <v>85.466129581691717</v>
      </c>
      <c r="K88" s="5">
        <v>67.155303837013008</v>
      </c>
      <c r="L88" s="5">
        <v>-7.6140856136206025E-2</v>
      </c>
      <c r="M88" s="5">
        <v>67.079162980876802</v>
      </c>
      <c r="N88" s="5">
        <v>79.056169863064838</v>
      </c>
      <c r="O88" s="73">
        <v>0</v>
      </c>
      <c r="P88" s="5">
        <v>25.911698800180108</v>
      </c>
      <c r="Q88" s="5">
        <v>0</v>
      </c>
      <c r="R88" s="5">
        <v>3.0312926044213158</v>
      </c>
      <c r="S88" s="5">
        <v>0</v>
      </c>
      <c r="T88" s="47">
        <v>0</v>
      </c>
      <c r="U88" s="5">
        <v>80.032448708617849</v>
      </c>
      <c r="V88" s="5">
        <v>0</v>
      </c>
      <c r="W88" s="5">
        <v>5.4336808730738566</v>
      </c>
      <c r="X88" s="5">
        <v>0</v>
      </c>
      <c r="Y88" s="47">
        <v>0</v>
      </c>
      <c r="Z88" s="5">
        <v>105.94414750879795</v>
      </c>
      <c r="AA88" s="5">
        <v>0</v>
      </c>
      <c r="AB88" s="5">
        <v>8.4649734774951728</v>
      </c>
      <c r="AC88" s="5">
        <v>0</v>
      </c>
      <c r="AD88" s="72">
        <v>0</v>
      </c>
    </row>
    <row r="89" spans="1:30">
      <c r="A89" s="48" t="s">
        <v>393</v>
      </c>
      <c r="B89" s="1" t="s">
        <v>394</v>
      </c>
      <c r="C89" s="1" t="s">
        <v>395</v>
      </c>
      <c r="D89" s="1" t="s">
        <v>53</v>
      </c>
      <c r="E89" s="1">
        <v>0</v>
      </c>
      <c r="F89" s="44" t="s">
        <v>396</v>
      </c>
      <c r="G89" s="49">
        <v>0.4</v>
      </c>
      <c r="H89" s="5">
        <v>2.9022544556402261</v>
      </c>
      <c r="I89" s="5">
        <v>0</v>
      </c>
      <c r="J89" s="5">
        <v>2.9022544556402261</v>
      </c>
      <c r="K89" s="5">
        <v>-22.028296140695744</v>
      </c>
      <c r="L89" s="5">
        <v>0.10882944007567374</v>
      </c>
      <c r="M89" s="5">
        <v>-21.91946670062007</v>
      </c>
      <c r="N89" s="5">
        <v>2.6845853714672092</v>
      </c>
      <c r="O89" s="73">
        <v>0.5</v>
      </c>
      <c r="P89" s="5">
        <v>0</v>
      </c>
      <c r="Q89" s="5">
        <v>0</v>
      </c>
      <c r="R89" s="5">
        <v>0</v>
      </c>
      <c r="S89" s="5">
        <v>0</v>
      </c>
      <c r="T89" s="47">
        <v>0</v>
      </c>
      <c r="U89" s="5">
        <v>0</v>
      </c>
      <c r="V89" s="5">
        <v>2.9022544556402261</v>
      </c>
      <c r="W89" s="5">
        <v>0</v>
      </c>
      <c r="X89" s="5">
        <v>0</v>
      </c>
      <c r="Y89" s="47">
        <v>0</v>
      </c>
      <c r="Z89" s="5">
        <v>0</v>
      </c>
      <c r="AA89" s="5">
        <v>2.9022544556402261</v>
      </c>
      <c r="AB89" s="5">
        <v>0</v>
      </c>
      <c r="AC89" s="5">
        <v>0</v>
      </c>
      <c r="AD89" s="72">
        <v>0</v>
      </c>
    </row>
    <row r="90" spans="1:30">
      <c r="A90" s="48" t="s">
        <v>397</v>
      </c>
      <c r="B90" s="1" t="s">
        <v>398</v>
      </c>
      <c r="C90" s="1" t="s">
        <v>399</v>
      </c>
      <c r="D90" s="1" t="s">
        <v>124</v>
      </c>
      <c r="E90" s="1">
        <v>0</v>
      </c>
      <c r="F90" s="44" t="s">
        <v>400</v>
      </c>
      <c r="G90" s="49">
        <v>0.49</v>
      </c>
      <c r="H90" s="5">
        <v>28.368277078982935</v>
      </c>
      <c r="I90" s="5">
        <v>6.3336408968071174</v>
      </c>
      <c r="J90" s="5">
        <v>22.034636182175817</v>
      </c>
      <c r="K90" s="5">
        <v>7.0194877731200487</v>
      </c>
      <c r="L90" s="5">
        <v>-1.3892949366974605E-2</v>
      </c>
      <c r="M90" s="5">
        <v>7.0055948237530741</v>
      </c>
      <c r="N90" s="5">
        <v>20.382038468512633</v>
      </c>
      <c r="O90" s="73">
        <v>0</v>
      </c>
      <c r="P90" s="5">
        <v>6.0653873638388776</v>
      </c>
      <c r="Q90" s="5">
        <v>0.26825353296823984</v>
      </c>
      <c r="R90" s="5">
        <v>0</v>
      </c>
      <c r="S90" s="5">
        <v>0</v>
      </c>
      <c r="T90" s="47">
        <v>0</v>
      </c>
      <c r="U90" s="5">
        <v>18.7963612457011</v>
      </c>
      <c r="V90" s="5">
        <v>3.238274936474713</v>
      </c>
      <c r="W90" s="5">
        <v>0</v>
      </c>
      <c r="X90" s="5">
        <v>0</v>
      </c>
      <c r="Y90" s="47">
        <v>0</v>
      </c>
      <c r="Z90" s="5">
        <v>24.861748609539976</v>
      </c>
      <c r="AA90" s="5">
        <v>3.5065284694429528</v>
      </c>
      <c r="AB90" s="5">
        <v>0</v>
      </c>
      <c r="AC90" s="5">
        <v>0</v>
      </c>
      <c r="AD90" s="72">
        <v>0</v>
      </c>
    </row>
    <row r="91" spans="1:30">
      <c r="A91" s="48" t="s">
        <v>401</v>
      </c>
      <c r="B91" s="1" t="s">
        <v>402</v>
      </c>
      <c r="C91" s="1" t="s">
        <v>403</v>
      </c>
      <c r="D91" s="1" t="s">
        <v>53</v>
      </c>
      <c r="E91" s="1" t="s">
        <v>1786</v>
      </c>
      <c r="F91" s="44" t="s">
        <v>404</v>
      </c>
      <c r="G91" s="49">
        <v>0.4</v>
      </c>
      <c r="H91" s="5">
        <v>2.9273251315209734</v>
      </c>
      <c r="I91" s="5">
        <v>0</v>
      </c>
      <c r="J91" s="5">
        <v>2.9273251315209734</v>
      </c>
      <c r="K91" s="5">
        <v>-28.287893865286105</v>
      </c>
      <c r="L91" s="5">
        <v>0.18296377946493436</v>
      </c>
      <c r="M91" s="5">
        <v>-28.10493008582117</v>
      </c>
      <c r="N91" s="5">
        <v>2.8395053775753443</v>
      </c>
      <c r="O91" s="73">
        <v>0</v>
      </c>
      <c r="P91" s="5">
        <v>0</v>
      </c>
      <c r="Q91" s="5">
        <v>0</v>
      </c>
      <c r="R91" s="5">
        <v>0</v>
      </c>
      <c r="S91" s="5">
        <v>0</v>
      </c>
      <c r="T91" s="47">
        <v>0</v>
      </c>
      <c r="U91" s="5">
        <v>0</v>
      </c>
      <c r="V91" s="5">
        <v>2.9273254420206882</v>
      </c>
      <c r="W91" s="5">
        <v>0</v>
      </c>
      <c r="X91" s="5">
        <v>0</v>
      </c>
      <c r="Y91" s="47">
        <v>0</v>
      </c>
      <c r="Z91" s="5">
        <v>0</v>
      </c>
      <c r="AA91" s="5">
        <v>2.9273254420206882</v>
      </c>
      <c r="AB91" s="5">
        <v>0</v>
      </c>
      <c r="AC91" s="5">
        <v>0</v>
      </c>
      <c r="AD91" s="72">
        <v>0</v>
      </c>
    </row>
    <row r="92" spans="1:30">
      <c r="A92" s="48" t="s">
        <v>405</v>
      </c>
      <c r="B92" s="1" t="s">
        <v>406</v>
      </c>
      <c r="C92" s="1" t="s">
        <v>407</v>
      </c>
      <c r="D92" s="1" t="s">
        <v>53</v>
      </c>
      <c r="E92" s="1">
        <v>0</v>
      </c>
      <c r="F92" s="44" t="s">
        <v>408</v>
      </c>
      <c r="G92" s="49">
        <v>0.4</v>
      </c>
      <c r="H92" s="5">
        <v>2.1943234720635103</v>
      </c>
      <c r="I92" s="5">
        <v>0.15710254610051122</v>
      </c>
      <c r="J92" s="5">
        <v>2.0372209259629992</v>
      </c>
      <c r="K92" s="5">
        <v>-12.245759470809153</v>
      </c>
      <c r="L92" s="5">
        <v>-0.11625335696765404</v>
      </c>
      <c r="M92" s="5">
        <v>-12.362012827776807</v>
      </c>
      <c r="N92" s="5">
        <v>1.8844293565157744</v>
      </c>
      <c r="O92" s="73">
        <v>0.5</v>
      </c>
      <c r="P92" s="5">
        <v>0</v>
      </c>
      <c r="Q92" s="5">
        <v>0.15710254610051122</v>
      </c>
      <c r="R92" s="5">
        <v>0</v>
      </c>
      <c r="S92" s="5">
        <v>0</v>
      </c>
      <c r="T92" s="47">
        <v>0</v>
      </c>
      <c r="U92" s="5">
        <v>0</v>
      </c>
      <c r="V92" s="5">
        <v>2.0372209259629992</v>
      </c>
      <c r="W92" s="5">
        <v>0</v>
      </c>
      <c r="X92" s="5">
        <v>0</v>
      </c>
      <c r="Y92" s="47">
        <v>0</v>
      </c>
      <c r="Z92" s="5">
        <v>0</v>
      </c>
      <c r="AA92" s="5">
        <v>2.1943234720635103</v>
      </c>
      <c r="AB92" s="5">
        <v>0</v>
      </c>
      <c r="AC92" s="5">
        <v>0</v>
      </c>
      <c r="AD92" s="72">
        <v>0</v>
      </c>
    </row>
    <row r="93" spans="1:30">
      <c r="A93" s="48" t="s">
        <v>409</v>
      </c>
      <c r="B93" s="1" t="s">
        <v>410</v>
      </c>
      <c r="C93" s="1" t="s">
        <v>411</v>
      </c>
      <c r="D93" s="1" t="s">
        <v>124</v>
      </c>
      <c r="E93" s="1" t="s">
        <v>1785</v>
      </c>
      <c r="F93" s="44" t="s">
        <v>412</v>
      </c>
      <c r="G93" s="49">
        <v>0.99</v>
      </c>
      <c r="H93" s="5">
        <v>74.4203231140079</v>
      </c>
      <c r="I93" s="5">
        <v>0</v>
      </c>
      <c r="J93" s="5">
        <v>74.4203231140079</v>
      </c>
      <c r="K93" s="5">
        <v>-5.5890394953355935</v>
      </c>
      <c r="L93" s="5">
        <v>0.16669746623355319</v>
      </c>
      <c r="M93" s="5">
        <v>-5.4223420291020403</v>
      </c>
      <c r="N93" s="5">
        <v>72.187713420587656</v>
      </c>
      <c r="O93" s="73">
        <v>0</v>
      </c>
      <c r="P93" s="5">
        <v>0</v>
      </c>
      <c r="Q93" s="5">
        <v>0</v>
      </c>
      <c r="R93" s="5">
        <v>0</v>
      </c>
      <c r="S93" s="5">
        <v>0</v>
      </c>
      <c r="T93" s="47">
        <v>0</v>
      </c>
      <c r="U93" s="5">
        <v>64.164624701027392</v>
      </c>
      <c r="V93" s="5">
        <v>10.255698255409316</v>
      </c>
      <c r="W93" s="5">
        <v>0</v>
      </c>
      <c r="X93" s="5">
        <v>0</v>
      </c>
      <c r="Y93" s="47">
        <v>0</v>
      </c>
      <c r="Z93" s="5">
        <v>64.164624701027392</v>
      </c>
      <c r="AA93" s="5">
        <v>10.255698255409316</v>
      </c>
      <c r="AB93" s="5">
        <v>0</v>
      </c>
      <c r="AC93" s="5">
        <v>0</v>
      </c>
      <c r="AD93" s="72">
        <v>0</v>
      </c>
    </row>
    <row r="94" spans="1:30">
      <c r="A94" s="48" t="s">
        <v>413</v>
      </c>
      <c r="B94" s="1" t="s">
        <v>414</v>
      </c>
      <c r="C94" s="1" t="s">
        <v>415</v>
      </c>
      <c r="D94" s="1" t="s">
        <v>237</v>
      </c>
      <c r="E94" s="1" t="s">
        <v>1785</v>
      </c>
      <c r="F94" s="44" t="s">
        <v>416</v>
      </c>
      <c r="G94" s="49">
        <v>0.49</v>
      </c>
      <c r="H94" s="5">
        <v>137.2097905066228</v>
      </c>
      <c r="I94" s="5">
        <v>0</v>
      </c>
      <c r="J94" s="5">
        <v>137.2097905066228</v>
      </c>
      <c r="K94" s="5">
        <v>43.031142713214415</v>
      </c>
      <c r="L94" s="5">
        <v>1.2474254610623348E-2</v>
      </c>
      <c r="M94" s="5">
        <v>43.043616967825038</v>
      </c>
      <c r="N94" s="5">
        <v>133.09349679142412</v>
      </c>
      <c r="O94" s="73">
        <v>0</v>
      </c>
      <c r="P94" s="5">
        <v>0</v>
      </c>
      <c r="Q94" s="5">
        <v>0</v>
      </c>
      <c r="R94" s="5">
        <v>0</v>
      </c>
      <c r="S94" s="5">
        <v>0</v>
      </c>
      <c r="T94" s="47">
        <v>0</v>
      </c>
      <c r="U94" s="5">
        <v>137.2097905968879</v>
      </c>
      <c r="V94" s="5">
        <v>0</v>
      </c>
      <c r="W94" s="5">
        <v>0</v>
      </c>
      <c r="X94" s="5">
        <v>0</v>
      </c>
      <c r="Y94" s="47">
        <v>0</v>
      </c>
      <c r="Z94" s="5">
        <v>137.2097905968879</v>
      </c>
      <c r="AA94" s="5">
        <v>0</v>
      </c>
      <c r="AB94" s="5">
        <v>0</v>
      </c>
      <c r="AC94" s="5">
        <v>0</v>
      </c>
      <c r="AD94" s="72">
        <v>0</v>
      </c>
    </row>
    <row r="95" spans="1:30">
      <c r="A95" s="48" t="s">
        <v>417</v>
      </c>
      <c r="B95" s="1" t="s">
        <v>418</v>
      </c>
      <c r="C95" s="1" t="s">
        <v>419</v>
      </c>
      <c r="D95" s="1" t="s">
        <v>53</v>
      </c>
      <c r="E95" s="1" t="s">
        <v>1785</v>
      </c>
      <c r="F95" s="44" t="s">
        <v>420</v>
      </c>
      <c r="G95" s="49">
        <v>0.5</v>
      </c>
      <c r="H95" s="5">
        <v>2.0125019152058887</v>
      </c>
      <c r="I95" s="5">
        <v>0</v>
      </c>
      <c r="J95" s="5">
        <v>2.0125019152058887</v>
      </c>
      <c r="K95" s="5">
        <v>-7.9233246764181215</v>
      </c>
      <c r="L95" s="5">
        <v>2.5628300321828945E-2</v>
      </c>
      <c r="M95" s="5">
        <v>-7.8976963760962926</v>
      </c>
      <c r="N95" s="5">
        <v>1.952126857749712</v>
      </c>
      <c r="O95" s="73">
        <v>0</v>
      </c>
      <c r="P95" s="5">
        <v>0</v>
      </c>
      <c r="Q95" s="5">
        <v>0</v>
      </c>
      <c r="R95" s="5">
        <v>0</v>
      </c>
      <c r="S95" s="5">
        <v>0</v>
      </c>
      <c r="T95" s="47">
        <v>0</v>
      </c>
      <c r="U95" s="5">
        <v>0</v>
      </c>
      <c r="V95" s="5">
        <v>2.0125019152058887</v>
      </c>
      <c r="W95" s="5">
        <v>0</v>
      </c>
      <c r="X95" s="5">
        <v>0</v>
      </c>
      <c r="Y95" s="47">
        <v>0</v>
      </c>
      <c r="Z95" s="5">
        <v>0</v>
      </c>
      <c r="AA95" s="5">
        <v>2.0125019152058887</v>
      </c>
      <c r="AB95" s="5">
        <v>0</v>
      </c>
      <c r="AC95" s="5">
        <v>0</v>
      </c>
      <c r="AD95" s="72">
        <v>0</v>
      </c>
    </row>
    <row r="96" spans="1:30">
      <c r="A96" s="48" t="s">
        <v>421</v>
      </c>
      <c r="B96" s="1" t="s">
        <v>422</v>
      </c>
      <c r="C96" s="1" t="s">
        <v>423</v>
      </c>
      <c r="D96" s="1" t="s">
        <v>79</v>
      </c>
      <c r="E96" s="1" t="s">
        <v>1785</v>
      </c>
      <c r="F96" s="44" t="s">
        <v>424</v>
      </c>
      <c r="G96" s="49">
        <v>0.01</v>
      </c>
      <c r="H96" s="5">
        <v>13.352083717863154</v>
      </c>
      <c r="I96" s="5">
        <v>0</v>
      </c>
      <c r="J96" s="5">
        <v>13.352083717863154</v>
      </c>
      <c r="K96" s="5">
        <v>10.62198536155894</v>
      </c>
      <c r="L96" s="5">
        <v>5.1196956447814301E-3</v>
      </c>
      <c r="M96" s="5">
        <v>10.627105057203721</v>
      </c>
      <c r="N96" s="5">
        <v>12.951521206327259</v>
      </c>
      <c r="O96" s="73">
        <v>0</v>
      </c>
      <c r="P96" s="5">
        <v>0</v>
      </c>
      <c r="Q96" s="5">
        <v>0</v>
      </c>
      <c r="R96" s="5">
        <v>0</v>
      </c>
      <c r="S96" s="5">
        <v>0</v>
      </c>
      <c r="T96" s="47">
        <v>0</v>
      </c>
      <c r="U96" s="5">
        <v>0</v>
      </c>
      <c r="V96" s="5">
        <v>0</v>
      </c>
      <c r="W96" s="5">
        <v>13.352083288024851</v>
      </c>
      <c r="X96" s="5">
        <v>0</v>
      </c>
      <c r="Y96" s="47">
        <v>0</v>
      </c>
      <c r="Z96" s="5">
        <v>0</v>
      </c>
      <c r="AA96" s="5">
        <v>0</v>
      </c>
      <c r="AB96" s="5">
        <v>13.352083288024851</v>
      </c>
      <c r="AC96" s="5">
        <v>0</v>
      </c>
      <c r="AD96" s="72">
        <v>0</v>
      </c>
    </row>
    <row r="97" spans="1:30">
      <c r="A97" s="48" t="s">
        <v>425</v>
      </c>
      <c r="B97" s="1" t="s">
        <v>426</v>
      </c>
      <c r="C97" s="1" t="s">
        <v>427</v>
      </c>
      <c r="D97" s="1" t="s">
        <v>237</v>
      </c>
      <c r="E97" s="1" t="s">
        <v>1793</v>
      </c>
      <c r="F97" s="44" t="s">
        <v>428</v>
      </c>
      <c r="G97" s="49">
        <v>0.59</v>
      </c>
      <c r="H97" s="5">
        <v>122.49150008151871</v>
      </c>
      <c r="I97" s="5">
        <v>0</v>
      </c>
      <c r="J97" s="5">
        <v>122.49150008151871</v>
      </c>
      <c r="K97" s="5">
        <v>-16.222089019083619</v>
      </c>
      <c r="L97" s="5">
        <v>0.20033902324022179</v>
      </c>
      <c r="M97" s="5">
        <v>-16.021749995843397</v>
      </c>
      <c r="N97" s="5">
        <v>118.81675507907315</v>
      </c>
      <c r="O97" s="73">
        <v>0</v>
      </c>
      <c r="P97" s="5">
        <v>0</v>
      </c>
      <c r="Q97" s="5">
        <v>0</v>
      </c>
      <c r="R97" s="5">
        <v>0</v>
      </c>
      <c r="S97" s="5">
        <v>0</v>
      </c>
      <c r="T97" s="47">
        <v>0</v>
      </c>
      <c r="U97" s="5">
        <v>122.49150024068577</v>
      </c>
      <c r="V97" s="5">
        <v>0</v>
      </c>
      <c r="W97" s="5">
        <v>0</v>
      </c>
      <c r="X97" s="5">
        <v>0</v>
      </c>
      <c r="Y97" s="47">
        <v>0</v>
      </c>
      <c r="Z97" s="5">
        <v>122.49150024068577</v>
      </c>
      <c r="AA97" s="5">
        <v>0</v>
      </c>
      <c r="AB97" s="5">
        <v>0</v>
      </c>
      <c r="AC97" s="5">
        <v>0</v>
      </c>
      <c r="AD97" s="72">
        <v>0</v>
      </c>
    </row>
    <row r="98" spans="1:30">
      <c r="A98" s="48" t="s">
        <v>433</v>
      </c>
      <c r="B98" s="1" t="s">
        <v>434</v>
      </c>
      <c r="C98" s="1" t="s">
        <v>435</v>
      </c>
      <c r="D98" s="1" t="s">
        <v>103</v>
      </c>
      <c r="E98" s="1">
        <v>0</v>
      </c>
      <c r="F98" s="44" t="s">
        <v>436</v>
      </c>
      <c r="G98" s="49">
        <v>0.49</v>
      </c>
      <c r="H98" s="5">
        <v>101.59024555075888</v>
      </c>
      <c r="I98" s="5">
        <v>28.13137864282622</v>
      </c>
      <c r="J98" s="5">
        <v>73.458866907932659</v>
      </c>
      <c r="K98" s="5">
        <v>33.527353238796962</v>
      </c>
      <c r="L98" s="5">
        <v>-0.25503012566144179</v>
      </c>
      <c r="M98" s="5">
        <v>33.272323113135521</v>
      </c>
      <c r="N98" s="5">
        <v>67.949451889837718</v>
      </c>
      <c r="O98" s="73">
        <v>0</v>
      </c>
      <c r="P98" s="5">
        <v>26.224751808364303</v>
      </c>
      <c r="Q98" s="5">
        <v>1.9066268344619182</v>
      </c>
      <c r="R98" s="5">
        <v>0</v>
      </c>
      <c r="S98" s="5">
        <v>0</v>
      </c>
      <c r="T98" s="47">
        <v>0</v>
      </c>
      <c r="U98" s="5">
        <v>63.500152947683468</v>
      </c>
      <c r="V98" s="5">
        <v>9.9587139602491899</v>
      </c>
      <c r="W98" s="5">
        <v>0</v>
      </c>
      <c r="X98" s="5">
        <v>0</v>
      </c>
      <c r="Y98" s="47">
        <v>0</v>
      </c>
      <c r="Z98" s="5">
        <v>89.724904756047778</v>
      </c>
      <c r="AA98" s="5">
        <v>11.865340794711107</v>
      </c>
      <c r="AB98" s="5">
        <v>0</v>
      </c>
      <c r="AC98" s="5">
        <v>0</v>
      </c>
      <c r="AD98" s="72">
        <v>0</v>
      </c>
    </row>
    <row r="99" spans="1:30">
      <c r="A99" s="48" t="s">
        <v>1666</v>
      </c>
      <c r="B99" s="1" t="s">
        <v>1667</v>
      </c>
      <c r="C99" s="1" t="s">
        <v>1668</v>
      </c>
      <c r="D99" s="1" t="s">
        <v>237</v>
      </c>
      <c r="E99" s="1">
        <v>0</v>
      </c>
      <c r="F99" s="44" t="s">
        <v>1669</v>
      </c>
      <c r="G99" s="49">
        <v>0.09</v>
      </c>
      <c r="H99" s="5">
        <v>38.571139371029929</v>
      </c>
      <c r="I99" s="5">
        <v>0</v>
      </c>
      <c r="J99" s="5">
        <v>38.571139371029929</v>
      </c>
      <c r="K99" s="5">
        <v>27.478229112647821</v>
      </c>
      <c r="L99" s="5">
        <v>8.4298854646398524E-3</v>
      </c>
      <c r="M99" s="5">
        <v>27.48665899811246</v>
      </c>
      <c r="N99" s="5">
        <v>35.678303918202687</v>
      </c>
      <c r="O99" s="73">
        <v>0</v>
      </c>
      <c r="P99" s="5">
        <v>0</v>
      </c>
      <c r="Q99" s="5">
        <v>0</v>
      </c>
      <c r="R99" s="5">
        <v>0</v>
      </c>
      <c r="S99" s="5">
        <v>0</v>
      </c>
      <c r="T99" s="47">
        <v>0</v>
      </c>
      <c r="U99" s="5">
        <v>38.571139371029929</v>
      </c>
      <c r="V99" s="5">
        <v>0</v>
      </c>
      <c r="W99" s="5">
        <v>0</v>
      </c>
      <c r="X99" s="5">
        <v>0</v>
      </c>
      <c r="Y99" s="47">
        <v>0</v>
      </c>
      <c r="Z99" s="5">
        <v>38.571139371029929</v>
      </c>
      <c r="AA99" s="5">
        <v>0</v>
      </c>
      <c r="AB99" s="5">
        <v>0</v>
      </c>
      <c r="AC99" s="5">
        <v>0</v>
      </c>
      <c r="AD99" s="72">
        <v>0</v>
      </c>
    </row>
    <row r="100" spans="1:30">
      <c r="A100" s="48" t="s">
        <v>444</v>
      </c>
      <c r="B100" s="1" t="s">
        <v>445</v>
      </c>
      <c r="C100" s="1" t="s">
        <v>446</v>
      </c>
      <c r="D100" s="1" t="s">
        <v>53</v>
      </c>
      <c r="E100" s="1" t="s">
        <v>1786</v>
      </c>
      <c r="F100" s="44" t="s">
        <v>447</v>
      </c>
      <c r="G100" s="49">
        <v>0.4</v>
      </c>
      <c r="H100" s="5">
        <v>4.1324360784573013</v>
      </c>
      <c r="I100" s="5">
        <v>0</v>
      </c>
      <c r="J100" s="5">
        <v>4.1324360784573013</v>
      </c>
      <c r="K100" s="5">
        <v>-11.234171270008572</v>
      </c>
      <c r="L100" s="5">
        <v>1.1369453665171463</v>
      </c>
      <c r="M100" s="5">
        <v>-10.097225903491426</v>
      </c>
      <c r="N100" s="5">
        <v>4.0084629961035825</v>
      </c>
      <c r="O100" s="73">
        <v>0</v>
      </c>
      <c r="P100" s="5">
        <v>0</v>
      </c>
      <c r="Q100" s="5">
        <v>0</v>
      </c>
      <c r="R100" s="5">
        <v>0</v>
      </c>
      <c r="S100" s="5">
        <v>0</v>
      </c>
      <c r="T100" s="47">
        <v>0</v>
      </c>
      <c r="U100" s="5">
        <v>0</v>
      </c>
      <c r="V100" s="5">
        <v>4.1324359103172021</v>
      </c>
      <c r="W100" s="5">
        <v>0</v>
      </c>
      <c r="X100" s="5">
        <v>0</v>
      </c>
      <c r="Y100" s="47">
        <v>0</v>
      </c>
      <c r="Z100" s="5">
        <v>0</v>
      </c>
      <c r="AA100" s="5">
        <v>4.1324359103172021</v>
      </c>
      <c r="AB100" s="5">
        <v>0</v>
      </c>
      <c r="AC100" s="5">
        <v>0</v>
      </c>
      <c r="AD100" s="72">
        <v>0</v>
      </c>
    </row>
    <row r="101" spans="1:30">
      <c r="A101" s="48" t="s">
        <v>448</v>
      </c>
      <c r="B101" s="1" t="s">
        <v>449</v>
      </c>
      <c r="C101" s="1" t="s">
        <v>450</v>
      </c>
      <c r="D101" s="1" t="s">
        <v>103</v>
      </c>
      <c r="E101" s="1" t="s">
        <v>146</v>
      </c>
      <c r="F101" s="44" t="s">
        <v>451</v>
      </c>
      <c r="G101" s="49">
        <v>0.99</v>
      </c>
      <c r="H101" s="5">
        <v>91.636161724144273</v>
      </c>
      <c r="I101" s="5">
        <v>0</v>
      </c>
      <c r="J101" s="5">
        <v>91.636161724144273</v>
      </c>
      <c r="K101" s="5">
        <v>2.3737204259494247</v>
      </c>
      <c r="L101" s="5">
        <v>-0.69772578552597775</v>
      </c>
      <c r="M101" s="5">
        <v>1.6759946404234469</v>
      </c>
      <c r="N101" s="5">
        <v>88.887076872419939</v>
      </c>
      <c r="O101" s="73">
        <v>0</v>
      </c>
      <c r="P101" s="5">
        <v>0</v>
      </c>
      <c r="Q101" s="5">
        <v>0</v>
      </c>
      <c r="R101" s="5">
        <v>0</v>
      </c>
      <c r="S101" s="5">
        <v>0</v>
      </c>
      <c r="T101" s="47">
        <v>0</v>
      </c>
      <c r="U101" s="5">
        <v>81.133197807700654</v>
      </c>
      <c r="V101" s="5">
        <v>10.502963995544368</v>
      </c>
      <c r="W101" s="5">
        <v>0</v>
      </c>
      <c r="X101" s="5">
        <v>0</v>
      </c>
      <c r="Y101" s="47">
        <v>0</v>
      </c>
      <c r="Z101" s="5">
        <v>81.133197807700654</v>
      </c>
      <c r="AA101" s="5">
        <v>10.502963995544368</v>
      </c>
      <c r="AB101" s="5">
        <v>0</v>
      </c>
      <c r="AC101" s="5">
        <v>0</v>
      </c>
      <c r="AD101" s="72">
        <v>0</v>
      </c>
    </row>
    <row r="102" spans="1:30">
      <c r="A102" s="48" t="s">
        <v>368</v>
      </c>
      <c r="B102" s="1" t="s">
        <v>369</v>
      </c>
      <c r="C102" s="1" t="s">
        <v>370</v>
      </c>
      <c r="D102" s="1" t="s">
        <v>124</v>
      </c>
      <c r="E102" s="1">
        <v>0</v>
      </c>
      <c r="F102" s="44" t="s">
        <v>371</v>
      </c>
      <c r="G102" s="49">
        <v>0.49</v>
      </c>
      <c r="H102" s="5">
        <v>164.31409633930269</v>
      </c>
      <c r="I102" s="5">
        <v>41.860120406952085</v>
      </c>
      <c r="J102" s="5">
        <v>122.4539759323506</v>
      </c>
      <c r="K102" s="5">
        <v>70.008966741287423</v>
      </c>
      <c r="L102" s="5">
        <v>0.34115938801235757</v>
      </c>
      <c r="M102" s="5">
        <v>70.350126129299781</v>
      </c>
      <c r="N102" s="5">
        <v>113.26992773742431</v>
      </c>
      <c r="O102" s="73">
        <v>0</v>
      </c>
      <c r="P102" s="5">
        <v>39.023956285780699</v>
      </c>
      <c r="Q102" s="5">
        <v>2.8361641211713886</v>
      </c>
      <c r="R102" s="5">
        <v>0</v>
      </c>
      <c r="S102" s="5">
        <v>0</v>
      </c>
      <c r="T102" s="47">
        <v>0</v>
      </c>
      <c r="U102" s="5">
        <v>105.58362747705482</v>
      </c>
      <c r="V102" s="5">
        <v>16.87034845529578</v>
      </c>
      <c r="W102" s="5">
        <v>0</v>
      </c>
      <c r="X102" s="5">
        <v>0</v>
      </c>
      <c r="Y102" s="47">
        <v>0</v>
      </c>
      <c r="Z102" s="5">
        <v>144.60758376283553</v>
      </c>
      <c r="AA102" s="5">
        <v>19.706512576467169</v>
      </c>
      <c r="AB102" s="5">
        <v>0</v>
      </c>
      <c r="AC102" s="5">
        <v>0</v>
      </c>
      <c r="AD102" s="72">
        <v>0</v>
      </c>
    </row>
    <row r="103" spans="1:30">
      <c r="A103" s="48" t="s">
        <v>452</v>
      </c>
      <c r="B103" s="1" t="s">
        <v>453</v>
      </c>
      <c r="C103" s="1" t="s">
        <v>454</v>
      </c>
      <c r="D103" s="1" t="s">
        <v>79</v>
      </c>
      <c r="E103" s="1">
        <v>0</v>
      </c>
      <c r="F103" s="44" t="s">
        <v>455</v>
      </c>
      <c r="G103" s="49">
        <v>0.01</v>
      </c>
      <c r="H103" s="5">
        <v>10.694554260379986</v>
      </c>
      <c r="I103" s="5">
        <v>3.8428025330916271</v>
      </c>
      <c r="J103" s="5">
        <v>6.8517517272883595</v>
      </c>
      <c r="K103" s="5">
        <v>5.4744303056776031</v>
      </c>
      <c r="L103" s="5">
        <v>7.7487352439664647E-3</v>
      </c>
      <c r="M103" s="5">
        <v>5.4821790409215696</v>
      </c>
      <c r="N103" s="5">
        <v>6.3378703477417329</v>
      </c>
      <c r="O103" s="73">
        <v>0</v>
      </c>
      <c r="P103" s="5">
        <v>0</v>
      </c>
      <c r="Q103" s="5">
        <v>0</v>
      </c>
      <c r="R103" s="5">
        <v>3.8428025330916271</v>
      </c>
      <c r="S103" s="5">
        <v>0</v>
      </c>
      <c r="T103" s="47">
        <v>0</v>
      </c>
      <c r="U103" s="5">
        <v>0</v>
      </c>
      <c r="V103" s="5">
        <v>0</v>
      </c>
      <c r="W103" s="5">
        <v>6.8517517272883595</v>
      </c>
      <c r="X103" s="5">
        <v>0</v>
      </c>
      <c r="Y103" s="47">
        <v>0</v>
      </c>
      <c r="Z103" s="5">
        <v>0</v>
      </c>
      <c r="AA103" s="5">
        <v>0</v>
      </c>
      <c r="AB103" s="5">
        <v>10.694554260379986</v>
      </c>
      <c r="AC103" s="5">
        <v>0</v>
      </c>
      <c r="AD103" s="72">
        <v>0</v>
      </c>
    </row>
    <row r="104" spans="1:30">
      <c r="A104" s="48" t="s">
        <v>456</v>
      </c>
      <c r="B104" s="1" t="s">
        <v>457</v>
      </c>
      <c r="C104" s="1" t="s">
        <v>458</v>
      </c>
      <c r="D104" s="1" t="s">
        <v>93</v>
      </c>
      <c r="E104" s="1" t="s">
        <v>1788</v>
      </c>
      <c r="F104" s="44" t="s">
        <v>459</v>
      </c>
      <c r="G104" s="49">
        <v>0.64</v>
      </c>
      <c r="H104" s="5">
        <v>100.33562263249411</v>
      </c>
      <c r="I104" s="5">
        <v>0</v>
      </c>
      <c r="J104" s="5">
        <v>100.33562263249411</v>
      </c>
      <c r="K104" s="5">
        <v>6.7472441505450309</v>
      </c>
      <c r="L104" s="5">
        <v>-7.9506277987309026E-2</v>
      </c>
      <c r="M104" s="5">
        <v>6.6677378725577219</v>
      </c>
      <c r="N104" s="5">
        <v>97.325553953519275</v>
      </c>
      <c r="O104" s="73">
        <v>0</v>
      </c>
      <c r="P104" s="5">
        <v>0</v>
      </c>
      <c r="Q104" s="5">
        <v>0</v>
      </c>
      <c r="R104" s="5">
        <v>0</v>
      </c>
      <c r="S104" s="5">
        <v>0</v>
      </c>
      <c r="T104" s="47">
        <v>0</v>
      </c>
      <c r="U104" s="5">
        <v>80.90192516281104</v>
      </c>
      <c r="V104" s="5">
        <v>19.433697544305385</v>
      </c>
      <c r="W104" s="5">
        <v>0</v>
      </c>
      <c r="X104" s="5">
        <v>0</v>
      </c>
      <c r="Y104" s="47">
        <v>0</v>
      </c>
      <c r="Z104" s="5">
        <v>80.90192516281104</v>
      </c>
      <c r="AA104" s="5">
        <v>19.433697544305385</v>
      </c>
      <c r="AB104" s="5">
        <v>0</v>
      </c>
      <c r="AC104" s="5">
        <v>0</v>
      </c>
      <c r="AD104" s="72">
        <v>0</v>
      </c>
    </row>
    <row r="105" spans="1:30">
      <c r="A105" s="48" t="s">
        <v>460</v>
      </c>
      <c r="B105" s="1" t="s">
        <v>461</v>
      </c>
      <c r="C105" s="1" t="s">
        <v>462</v>
      </c>
      <c r="D105" s="1" t="s">
        <v>53</v>
      </c>
      <c r="E105" s="1">
        <v>0</v>
      </c>
      <c r="F105" s="44" t="s">
        <v>463</v>
      </c>
      <c r="G105" s="49">
        <v>0.4</v>
      </c>
      <c r="H105" s="5">
        <v>2.7259050034283545</v>
      </c>
      <c r="I105" s="5">
        <v>0.35370345100655592</v>
      </c>
      <c r="J105" s="5">
        <v>2.3722015524217985</v>
      </c>
      <c r="K105" s="5">
        <v>-5.0144399393314085</v>
      </c>
      <c r="L105" s="5">
        <v>9.355341786992355E-2</v>
      </c>
      <c r="M105" s="5">
        <v>-4.920886521461485</v>
      </c>
      <c r="N105" s="5">
        <v>2.1942864359901639</v>
      </c>
      <c r="O105" s="73">
        <v>0.5</v>
      </c>
      <c r="P105" s="5">
        <v>0</v>
      </c>
      <c r="Q105" s="5">
        <v>0.35370345100655592</v>
      </c>
      <c r="R105" s="5">
        <v>0</v>
      </c>
      <c r="S105" s="5">
        <v>0</v>
      </c>
      <c r="T105" s="47">
        <v>0</v>
      </c>
      <c r="U105" s="5">
        <v>0</v>
      </c>
      <c r="V105" s="5">
        <v>2.3722015524217985</v>
      </c>
      <c r="W105" s="5">
        <v>0</v>
      </c>
      <c r="X105" s="5">
        <v>0</v>
      </c>
      <c r="Y105" s="47">
        <v>0</v>
      </c>
      <c r="Z105" s="5">
        <v>0</v>
      </c>
      <c r="AA105" s="5">
        <v>2.7259050034283545</v>
      </c>
      <c r="AB105" s="5">
        <v>0</v>
      </c>
      <c r="AC105" s="5">
        <v>0</v>
      </c>
      <c r="AD105" s="72">
        <v>0</v>
      </c>
    </row>
    <row r="106" spans="1:30">
      <c r="A106" s="48" t="s">
        <v>464</v>
      </c>
      <c r="B106" s="1" t="s">
        <v>465</v>
      </c>
      <c r="C106" s="1" t="s">
        <v>466</v>
      </c>
      <c r="D106" s="1" t="s">
        <v>53</v>
      </c>
      <c r="E106" s="1" t="s">
        <v>1793</v>
      </c>
      <c r="F106" s="44" t="s">
        <v>467</v>
      </c>
      <c r="G106" s="49">
        <v>0.4</v>
      </c>
      <c r="H106" s="5">
        <v>2.9180119882619406</v>
      </c>
      <c r="I106" s="5">
        <v>0</v>
      </c>
      <c r="J106" s="5">
        <v>2.9180119882619406</v>
      </c>
      <c r="K106" s="5">
        <v>-9.686048211400772</v>
      </c>
      <c r="L106" s="5">
        <v>-8.7899574621044252E-3</v>
      </c>
      <c r="M106" s="5">
        <v>-9.6948381688628764</v>
      </c>
      <c r="N106" s="5">
        <v>2.8304716286140823</v>
      </c>
      <c r="O106" s="73">
        <v>0</v>
      </c>
      <c r="P106" s="5">
        <v>0</v>
      </c>
      <c r="Q106" s="5">
        <v>0</v>
      </c>
      <c r="R106" s="5">
        <v>0</v>
      </c>
      <c r="S106" s="5">
        <v>0</v>
      </c>
      <c r="T106" s="47">
        <v>0</v>
      </c>
      <c r="U106" s="5">
        <v>0</v>
      </c>
      <c r="V106" s="5">
        <v>2.9180120041381965</v>
      </c>
      <c r="W106" s="5">
        <v>0</v>
      </c>
      <c r="X106" s="5">
        <v>0</v>
      </c>
      <c r="Y106" s="47">
        <v>0</v>
      </c>
      <c r="Z106" s="5">
        <v>0</v>
      </c>
      <c r="AA106" s="5">
        <v>2.9180120041381965</v>
      </c>
      <c r="AB106" s="5">
        <v>0</v>
      </c>
      <c r="AC106" s="5">
        <v>0</v>
      </c>
      <c r="AD106" s="72">
        <v>0</v>
      </c>
    </row>
    <row r="107" spans="1:30">
      <c r="A107" s="48" t="s">
        <v>1670</v>
      </c>
      <c r="B107" s="1" t="s">
        <v>1671</v>
      </c>
      <c r="C107" s="1" t="s">
        <v>439</v>
      </c>
      <c r="D107" s="1" t="s">
        <v>53</v>
      </c>
      <c r="E107" s="1">
        <v>0</v>
      </c>
      <c r="F107" s="44" t="s">
        <v>1672</v>
      </c>
      <c r="G107" s="49">
        <v>0.4</v>
      </c>
      <c r="H107" s="5">
        <v>1.3286434606237496</v>
      </c>
      <c r="I107" s="5">
        <v>0</v>
      </c>
      <c r="J107" s="5">
        <v>1.3286434606237496</v>
      </c>
      <c r="K107" s="5">
        <v>-7.6845445196815731</v>
      </c>
      <c r="L107" s="5">
        <v>3.0302089711836899E-2</v>
      </c>
      <c r="M107" s="5">
        <v>-7.6542424299697362</v>
      </c>
      <c r="N107" s="5">
        <v>1.2289952010769685</v>
      </c>
      <c r="O107" s="73">
        <v>0.5</v>
      </c>
      <c r="P107" s="5">
        <v>0</v>
      </c>
      <c r="Q107" s="5">
        <v>0</v>
      </c>
      <c r="R107" s="5">
        <v>0</v>
      </c>
      <c r="S107" s="5">
        <v>0</v>
      </c>
      <c r="T107" s="47">
        <v>0</v>
      </c>
      <c r="U107" s="5">
        <v>0</v>
      </c>
      <c r="V107" s="5">
        <v>1.3286434606237496</v>
      </c>
      <c r="W107" s="5">
        <v>0</v>
      </c>
      <c r="X107" s="5">
        <v>0</v>
      </c>
      <c r="Y107" s="47">
        <v>0</v>
      </c>
      <c r="Z107" s="5">
        <v>0</v>
      </c>
      <c r="AA107" s="5">
        <v>1.3286434606237496</v>
      </c>
      <c r="AB107" s="5">
        <v>0</v>
      </c>
      <c r="AC107" s="5">
        <v>0</v>
      </c>
      <c r="AD107" s="72">
        <v>0</v>
      </c>
    </row>
    <row r="108" spans="1:30">
      <c r="A108" s="48" t="s">
        <v>468</v>
      </c>
      <c r="B108" s="1" t="s">
        <v>469</v>
      </c>
      <c r="C108" s="1" t="s">
        <v>470</v>
      </c>
      <c r="D108" s="1" t="s">
        <v>53</v>
      </c>
      <c r="E108" s="1">
        <v>0</v>
      </c>
      <c r="F108" s="44" t="s">
        <v>471</v>
      </c>
      <c r="G108" s="49">
        <v>0.4</v>
      </c>
      <c r="H108" s="5">
        <v>1.82353880958534</v>
      </c>
      <c r="I108" s="5">
        <v>0</v>
      </c>
      <c r="J108" s="5">
        <v>1.82353880958534</v>
      </c>
      <c r="K108" s="5">
        <v>-10.666075159230841</v>
      </c>
      <c r="L108" s="5">
        <v>-7.9859065704757981E-2</v>
      </c>
      <c r="M108" s="5">
        <v>-10.745934224935599</v>
      </c>
      <c r="N108" s="5">
        <v>1.6867733988664395</v>
      </c>
      <c r="O108" s="73">
        <v>0.5</v>
      </c>
      <c r="P108" s="5">
        <v>0</v>
      </c>
      <c r="Q108" s="5">
        <v>0</v>
      </c>
      <c r="R108" s="5">
        <v>0</v>
      </c>
      <c r="S108" s="5">
        <v>0</v>
      </c>
      <c r="T108" s="47">
        <v>0</v>
      </c>
      <c r="U108" s="5">
        <v>0</v>
      </c>
      <c r="V108" s="5">
        <v>1.82353880958534</v>
      </c>
      <c r="W108" s="5">
        <v>0</v>
      </c>
      <c r="X108" s="5">
        <v>0</v>
      </c>
      <c r="Y108" s="47">
        <v>0</v>
      </c>
      <c r="Z108" s="5">
        <v>0</v>
      </c>
      <c r="AA108" s="5">
        <v>1.82353880958534</v>
      </c>
      <c r="AB108" s="5">
        <v>0</v>
      </c>
      <c r="AC108" s="5">
        <v>0</v>
      </c>
      <c r="AD108" s="72">
        <v>0</v>
      </c>
    </row>
    <row r="109" spans="1:30">
      <c r="A109" s="48" t="s">
        <v>472</v>
      </c>
      <c r="B109" s="1" t="s">
        <v>473</v>
      </c>
      <c r="C109" s="1" t="s">
        <v>474</v>
      </c>
      <c r="D109" s="1" t="s">
        <v>53</v>
      </c>
      <c r="E109" s="1">
        <v>0</v>
      </c>
      <c r="F109" s="44" t="s">
        <v>475</v>
      </c>
      <c r="G109" s="49">
        <v>0.4</v>
      </c>
      <c r="H109" s="5">
        <v>2.6169308282582793</v>
      </c>
      <c r="I109" s="5">
        <v>0</v>
      </c>
      <c r="J109" s="5">
        <v>2.6169308282582793</v>
      </c>
      <c r="K109" s="5">
        <v>-15.249747997128228</v>
      </c>
      <c r="L109" s="5">
        <v>5.6156885811072144E-2</v>
      </c>
      <c r="M109" s="5">
        <v>-15.193591111317156</v>
      </c>
      <c r="N109" s="5">
        <v>2.4206610161389084</v>
      </c>
      <c r="O109" s="73">
        <v>0.5</v>
      </c>
      <c r="P109" s="5">
        <v>0</v>
      </c>
      <c r="Q109" s="5">
        <v>0</v>
      </c>
      <c r="R109" s="5">
        <v>0</v>
      </c>
      <c r="S109" s="5">
        <v>0</v>
      </c>
      <c r="T109" s="47">
        <v>0</v>
      </c>
      <c r="U109" s="5">
        <v>0</v>
      </c>
      <c r="V109" s="5">
        <v>2.6169308282582793</v>
      </c>
      <c r="W109" s="5">
        <v>0</v>
      </c>
      <c r="X109" s="5">
        <v>0</v>
      </c>
      <c r="Y109" s="47">
        <v>0</v>
      </c>
      <c r="Z109" s="5">
        <v>0</v>
      </c>
      <c r="AA109" s="5">
        <v>2.6169308282582793</v>
      </c>
      <c r="AB109" s="5">
        <v>0</v>
      </c>
      <c r="AC109" s="5">
        <v>0</v>
      </c>
      <c r="AD109" s="72">
        <v>0</v>
      </c>
    </row>
    <row r="110" spans="1:30">
      <c r="A110" s="48" t="s">
        <v>476</v>
      </c>
      <c r="B110" s="1" t="s">
        <v>477</v>
      </c>
      <c r="C110" s="1" t="s">
        <v>478</v>
      </c>
      <c r="D110" s="1" t="s">
        <v>53</v>
      </c>
      <c r="E110" s="1" t="s">
        <v>1789</v>
      </c>
      <c r="F110" s="44" t="s">
        <v>479</v>
      </c>
      <c r="G110" s="49">
        <v>0.60000000000000009</v>
      </c>
      <c r="H110" s="5">
        <v>8.1807790575153962</v>
      </c>
      <c r="I110" s="5">
        <v>0</v>
      </c>
      <c r="J110" s="5">
        <v>8.1807790575153962</v>
      </c>
      <c r="K110" s="5">
        <v>-11.389254631150642</v>
      </c>
      <c r="L110" s="5">
        <v>0.20836943080995418</v>
      </c>
      <c r="M110" s="5">
        <v>-11.180885200340688</v>
      </c>
      <c r="N110" s="5">
        <v>7.9353556857899346</v>
      </c>
      <c r="O110" s="73">
        <v>0</v>
      </c>
      <c r="P110" s="5">
        <v>0</v>
      </c>
      <c r="Q110" s="5">
        <v>0</v>
      </c>
      <c r="R110" s="5">
        <v>0</v>
      </c>
      <c r="S110" s="5">
        <v>0</v>
      </c>
      <c r="T110" s="47">
        <v>0</v>
      </c>
      <c r="U110" s="5">
        <v>0</v>
      </c>
      <c r="V110" s="5">
        <v>8.1807785863675306</v>
      </c>
      <c r="W110" s="5">
        <v>0</v>
      </c>
      <c r="X110" s="5">
        <v>0</v>
      </c>
      <c r="Y110" s="47">
        <v>0</v>
      </c>
      <c r="Z110" s="5">
        <v>0</v>
      </c>
      <c r="AA110" s="5">
        <v>8.1807785863675306</v>
      </c>
      <c r="AB110" s="5">
        <v>0</v>
      </c>
      <c r="AC110" s="5">
        <v>0</v>
      </c>
      <c r="AD110" s="72">
        <v>0</v>
      </c>
    </row>
    <row r="111" spans="1:30">
      <c r="A111" s="48" t="s">
        <v>480</v>
      </c>
      <c r="B111" s="1" t="s">
        <v>481</v>
      </c>
      <c r="C111" s="1" t="s">
        <v>482</v>
      </c>
      <c r="D111" s="1" t="s">
        <v>53</v>
      </c>
      <c r="E111" s="1">
        <v>0</v>
      </c>
      <c r="F111" s="44" t="s">
        <v>483</v>
      </c>
      <c r="G111" s="49">
        <v>0.4</v>
      </c>
      <c r="H111" s="5">
        <v>2.73209036552027</v>
      </c>
      <c r="I111" s="5">
        <v>0.41393126006863873</v>
      </c>
      <c r="J111" s="5">
        <v>2.3181591054516311</v>
      </c>
      <c r="K111" s="5">
        <v>-5.3862120966045142</v>
      </c>
      <c r="L111" s="5">
        <v>-0.15832923308201785</v>
      </c>
      <c r="M111" s="5">
        <v>-5.544541329686532</v>
      </c>
      <c r="N111" s="5">
        <v>2.1442971725427586</v>
      </c>
      <c r="O111" s="73">
        <v>0.5</v>
      </c>
      <c r="P111" s="5">
        <v>0</v>
      </c>
      <c r="Q111" s="5">
        <v>0.41393126006863873</v>
      </c>
      <c r="R111" s="5">
        <v>0</v>
      </c>
      <c r="S111" s="5">
        <v>0</v>
      </c>
      <c r="T111" s="47">
        <v>0</v>
      </c>
      <c r="U111" s="5">
        <v>0</v>
      </c>
      <c r="V111" s="5">
        <v>2.3181591054516311</v>
      </c>
      <c r="W111" s="5">
        <v>0</v>
      </c>
      <c r="X111" s="5">
        <v>0</v>
      </c>
      <c r="Y111" s="47">
        <v>0</v>
      </c>
      <c r="Z111" s="5">
        <v>0</v>
      </c>
      <c r="AA111" s="5">
        <v>2.73209036552027</v>
      </c>
      <c r="AB111" s="5">
        <v>0</v>
      </c>
      <c r="AC111" s="5">
        <v>0</v>
      </c>
      <c r="AD111" s="72">
        <v>0</v>
      </c>
    </row>
    <row r="112" spans="1:30">
      <c r="A112" s="48" t="s">
        <v>484</v>
      </c>
      <c r="B112" s="1" t="s">
        <v>485</v>
      </c>
      <c r="C112" s="1" t="s">
        <v>486</v>
      </c>
      <c r="D112" s="1" t="s">
        <v>124</v>
      </c>
      <c r="E112" s="1">
        <v>0</v>
      </c>
      <c r="F112" s="44" t="s">
        <v>487</v>
      </c>
      <c r="G112" s="49">
        <v>0.49</v>
      </c>
      <c r="H112" s="5">
        <v>63.696818403930749</v>
      </c>
      <c r="I112" s="5">
        <v>12.494428668585378</v>
      </c>
      <c r="J112" s="5">
        <v>51.202389735345371</v>
      </c>
      <c r="K112" s="5">
        <v>13.965855867569724</v>
      </c>
      <c r="L112" s="5">
        <v>0.10828275865796044</v>
      </c>
      <c r="M112" s="5">
        <v>14.074138626227684</v>
      </c>
      <c r="N112" s="5">
        <v>47.362210505194469</v>
      </c>
      <c r="O112" s="73">
        <v>0</v>
      </c>
      <c r="P112" s="5">
        <v>12.180919671474502</v>
      </c>
      <c r="Q112" s="5">
        <v>0.31350899711087721</v>
      </c>
      <c r="R112" s="5">
        <v>0</v>
      </c>
      <c r="S112" s="5">
        <v>0</v>
      </c>
      <c r="T112" s="47">
        <v>0</v>
      </c>
      <c r="U112" s="5">
        <v>41.824306029800333</v>
      </c>
      <c r="V112" s="5">
        <v>9.3780837055450377</v>
      </c>
      <c r="W112" s="5">
        <v>0</v>
      </c>
      <c r="X112" s="5">
        <v>0</v>
      </c>
      <c r="Y112" s="47">
        <v>0</v>
      </c>
      <c r="Z112" s="5">
        <v>54.005225701274838</v>
      </c>
      <c r="AA112" s="5">
        <v>9.6915927026559157</v>
      </c>
      <c r="AB112" s="5">
        <v>0</v>
      </c>
      <c r="AC112" s="5">
        <v>0</v>
      </c>
      <c r="AD112" s="72">
        <v>0</v>
      </c>
    </row>
    <row r="113" spans="1:30">
      <c r="A113" s="48" t="s">
        <v>488</v>
      </c>
      <c r="B113" s="1" t="s">
        <v>489</v>
      </c>
      <c r="C113" s="1" t="s">
        <v>490</v>
      </c>
      <c r="D113" s="1" t="s">
        <v>53</v>
      </c>
      <c r="E113" s="1">
        <v>0</v>
      </c>
      <c r="F113" s="44" t="s">
        <v>491</v>
      </c>
      <c r="G113" s="49">
        <v>0.4</v>
      </c>
      <c r="H113" s="5">
        <v>3.460373185058641</v>
      </c>
      <c r="I113" s="5">
        <v>0.38288657592934838</v>
      </c>
      <c r="J113" s="5">
        <v>3.0774866091292927</v>
      </c>
      <c r="K113" s="5">
        <v>-18.192894307735738</v>
      </c>
      <c r="L113" s="5">
        <v>0.20907994468034374</v>
      </c>
      <c r="M113" s="5">
        <v>-17.983814363055394</v>
      </c>
      <c r="N113" s="5">
        <v>2.8466751134445958</v>
      </c>
      <c r="O113" s="73">
        <v>0.5</v>
      </c>
      <c r="P113" s="5">
        <v>0</v>
      </c>
      <c r="Q113" s="5">
        <v>0.38288657592934838</v>
      </c>
      <c r="R113" s="5">
        <v>0</v>
      </c>
      <c r="S113" s="5">
        <v>0</v>
      </c>
      <c r="T113" s="47">
        <v>0</v>
      </c>
      <c r="U113" s="5">
        <v>0</v>
      </c>
      <c r="V113" s="5">
        <v>3.0774866091292927</v>
      </c>
      <c r="W113" s="5">
        <v>0</v>
      </c>
      <c r="X113" s="5">
        <v>0</v>
      </c>
      <c r="Y113" s="47">
        <v>0</v>
      </c>
      <c r="Z113" s="5">
        <v>0</v>
      </c>
      <c r="AA113" s="5">
        <v>3.460373185058641</v>
      </c>
      <c r="AB113" s="5">
        <v>0</v>
      </c>
      <c r="AC113" s="5">
        <v>0</v>
      </c>
      <c r="AD113" s="72">
        <v>0</v>
      </c>
    </row>
    <row r="114" spans="1:30">
      <c r="A114" s="48" t="s">
        <v>495</v>
      </c>
      <c r="B114" s="1" t="s">
        <v>496</v>
      </c>
      <c r="C114" s="1" t="s">
        <v>497</v>
      </c>
      <c r="D114" s="1" t="s">
        <v>237</v>
      </c>
      <c r="E114" s="1">
        <v>0</v>
      </c>
      <c r="F114" s="44" t="s">
        <v>499</v>
      </c>
      <c r="G114" s="49">
        <v>0.09</v>
      </c>
      <c r="H114" s="5">
        <v>87.172257519859855</v>
      </c>
      <c r="I114" s="5">
        <v>14.966014987501859</v>
      </c>
      <c r="J114" s="5">
        <v>72.20624253235799</v>
      </c>
      <c r="K114" s="5">
        <v>60.382992543396881</v>
      </c>
      <c r="L114" s="5">
        <v>-1.6573949548202904E-2</v>
      </c>
      <c r="M114" s="5">
        <v>60.366418593848678</v>
      </c>
      <c r="N114" s="5">
        <v>66.790774342431149</v>
      </c>
      <c r="O114" s="73">
        <v>0</v>
      </c>
      <c r="P114" s="5">
        <v>14.966014987501859</v>
      </c>
      <c r="Q114" s="5">
        <v>0</v>
      </c>
      <c r="R114" s="5">
        <v>0</v>
      </c>
      <c r="S114" s="5">
        <v>0</v>
      </c>
      <c r="T114" s="47">
        <v>0</v>
      </c>
      <c r="U114" s="5">
        <v>72.20624253235799</v>
      </c>
      <c r="V114" s="5">
        <v>0</v>
      </c>
      <c r="W114" s="5">
        <v>0</v>
      </c>
      <c r="X114" s="5">
        <v>0</v>
      </c>
      <c r="Y114" s="47">
        <v>0</v>
      </c>
      <c r="Z114" s="5">
        <v>87.172257519859855</v>
      </c>
      <c r="AA114" s="5">
        <v>0</v>
      </c>
      <c r="AB114" s="5">
        <v>0</v>
      </c>
      <c r="AC114" s="5">
        <v>0</v>
      </c>
      <c r="AD114" s="72">
        <v>0</v>
      </c>
    </row>
    <row r="115" spans="1:30">
      <c r="A115" s="48" t="s">
        <v>500</v>
      </c>
      <c r="B115" s="1" t="s">
        <v>501</v>
      </c>
      <c r="C115" s="1" t="s">
        <v>502</v>
      </c>
      <c r="D115" s="1" t="s">
        <v>79</v>
      </c>
      <c r="E115" s="1">
        <v>0</v>
      </c>
      <c r="F115" s="44" t="s">
        <v>503</v>
      </c>
      <c r="G115" s="49">
        <v>0.01</v>
      </c>
      <c r="H115" s="5">
        <v>11.128087538045879</v>
      </c>
      <c r="I115" s="5">
        <v>3.6601054894880094</v>
      </c>
      <c r="J115" s="5">
        <v>7.467982048557869</v>
      </c>
      <c r="K115" s="5">
        <v>4.9731290261860295</v>
      </c>
      <c r="L115" s="5">
        <v>7.206476311439225E-3</v>
      </c>
      <c r="M115" s="5">
        <v>4.9803355024974687</v>
      </c>
      <c r="N115" s="5">
        <v>6.9078833949160288</v>
      </c>
      <c r="O115" s="73">
        <v>0</v>
      </c>
      <c r="P115" s="5">
        <v>0</v>
      </c>
      <c r="Q115" s="5">
        <v>0</v>
      </c>
      <c r="R115" s="5">
        <v>3.6601054894880094</v>
      </c>
      <c r="S115" s="5">
        <v>0</v>
      </c>
      <c r="T115" s="47">
        <v>0</v>
      </c>
      <c r="U115" s="5">
        <v>0</v>
      </c>
      <c r="V115" s="5">
        <v>0</v>
      </c>
      <c r="W115" s="5">
        <v>7.467982048557869</v>
      </c>
      <c r="X115" s="5">
        <v>0</v>
      </c>
      <c r="Y115" s="47">
        <v>0</v>
      </c>
      <c r="Z115" s="5">
        <v>0</v>
      </c>
      <c r="AA115" s="5">
        <v>0</v>
      </c>
      <c r="AB115" s="5">
        <v>11.128087538045879</v>
      </c>
      <c r="AC115" s="5">
        <v>0</v>
      </c>
      <c r="AD115" s="72">
        <v>0</v>
      </c>
    </row>
    <row r="116" spans="1:30">
      <c r="A116" s="48" t="s">
        <v>504</v>
      </c>
      <c r="B116" s="1" t="s">
        <v>505</v>
      </c>
      <c r="C116" s="1" t="s">
        <v>506</v>
      </c>
      <c r="D116" s="1" t="s">
        <v>53</v>
      </c>
      <c r="E116" s="1">
        <v>0</v>
      </c>
      <c r="F116" s="44" t="s">
        <v>507</v>
      </c>
      <c r="G116" s="49">
        <v>0.4</v>
      </c>
      <c r="H116" s="5">
        <v>3.9585849340943975</v>
      </c>
      <c r="I116" s="5">
        <v>0.44546023165991155</v>
      </c>
      <c r="J116" s="5">
        <v>3.513124702434486</v>
      </c>
      <c r="K116" s="5">
        <v>-10.666942971590185</v>
      </c>
      <c r="L116" s="5">
        <v>-2.5763466029633975E-2</v>
      </c>
      <c r="M116" s="5">
        <v>-10.692706437619819</v>
      </c>
      <c r="N116" s="5">
        <v>3.2496403497518997</v>
      </c>
      <c r="O116" s="73">
        <v>0.5</v>
      </c>
      <c r="P116" s="5">
        <v>0</v>
      </c>
      <c r="Q116" s="5">
        <v>0.44546023165991155</v>
      </c>
      <c r="R116" s="5">
        <v>0</v>
      </c>
      <c r="S116" s="5">
        <v>0</v>
      </c>
      <c r="T116" s="47">
        <v>0</v>
      </c>
      <c r="U116" s="5">
        <v>0</v>
      </c>
      <c r="V116" s="5">
        <v>3.513124702434486</v>
      </c>
      <c r="W116" s="5">
        <v>0</v>
      </c>
      <c r="X116" s="5">
        <v>0</v>
      </c>
      <c r="Y116" s="47">
        <v>0</v>
      </c>
      <c r="Z116" s="5">
        <v>0</v>
      </c>
      <c r="AA116" s="5">
        <v>3.9585849340943975</v>
      </c>
      <c r="AB116" s="5">
        <v>0</v>
      </c>
      <c r="AC116" s="5">
        <v>0</v>
      </c>
      <c r="AD116" s="72">
        <v>0</v>
      </c>
    </row>
    <row r="117" spans="1:30">
      <c r="A117" s="48" t="s">
        <v>508</v>
      </c>
      <c r="B117" s="1" t="s">
        <v>509</v>
      </c>
      <c r="C117" s="1" t="s">
        <v>510</v>
      </c>
      <c r="D117" s="1" t="s">
        <v>53</v>
      </c>
      <c r="E117" s="1">
        <v>0</v>
      </c>
      <c r="F117" s="44" t="s">
        <v>511</v>
      </c>
      <c r="G117" s="49">
        <v>0.4</v>
      </c>
      <c r="H117" s="5">
        <v>2.7251764216271206</v>
      </c>
      <c r="I117" s="5">
        <v>0.23993853500419854</v>
      </c>
      <c r="J117" s="5">
        <v>2.4852378866229219</v>
      </c>
      <c r="K117" s="5">
        <v>-19.486422274452572</v>
      </c>
      <c r="L117" s="5">
        <v>-0.15774719280689808</v>
      </c>
      <c r="M117" s="5">
        <v>-19.64416946725947</v>
      </c>
      <c r="N117" s="5">
        <v>2.2988450451262028</v>
      </c>
      <c r="O117" s="73">
        <v>0.5</v>
      </c>
      <c r="P117" s="5">
        <v>0</v>
      </c>
      <c r="Q117" s="5">
        <v>0.23993853500419854</v>
      </c>
      <c r="R117" s="5">
        <v>0</v>
      </c>
      <c r="S117" s="5">
        <v>0</v>
      </c>
      <c r="T117" s="47">
        <v>0</v>
      </c>
      <c r="U117" s="5">
        <v>0</v>
      </c>
      <c r="V117" s="5">
        <v>2.4852378866229219</v>
      </c>
      <c r="W117" s="5">
        <v>0</v>
      </c>
      <c r="X117" s="5">
        <v>0</v>
      </c>
      <c r="Y117" s="47">
        <v>0</v>
      </c>
      <c r="Z117" s="5">
        <v>0</v>
      </c>
      <c r="AA117" s="5">
        <v>2.7251764216271206</v>
      </c>
      <c r="AB117" s="5">
        <v>0</v>
      </c>
      <c r="AC117" s="5">
        <v>0</v>
      </c>
      <c r="AD117" s="72">
        <v>0</v>
      </c>
    </row>
    <row r="118" spans="1:30">
      <c r="A118" s="48" t="s">
        <v>512</v>
      </c>
      <c r="B118" s="1" t="s">
        <v>513</v>
      </c>
      <c r="C118" s="1" t="s">
        <v>514</v>
      </c>
      <c r="D118" s="1" t="s">
        <v>53</v>
      </c>
      <c r="E118" s="1">
        <v>0</v>
      </c>
      <c r="F118" s="44" t="s">
        <v>515</v>
      </c>
      <c r="G118" s="49">
        <v>0.4</v>
      </c>
      <c r="H118" s="5">
        <v>1.7376107232813316</v>
      </c>
      <c r="I118" s="5">
        <v>8.7295972843339661E-2</v>
      </c>
      <c r="J118" s="5">
        <v>1.650314750437992</v>
      </c>
      <c r="K118" s="5">
        <v>-6.6081030581091991</v>
      </c>
      <c r="L118" s="5">
        <v>-3.7745938824737202E-2</v>
      </c>
      <c r="M118" s="5">
        <v>-6.6458489969339363</v>
      </c>
      <c r="N118" s="5">
        <v>1.5265411441551426</v>
      </c>
      <c r="O118" s="73">
        <v>0.5</v>
      </c>
      <c r="P118" s="5">
        <v>0</v>
      </c>
      <c r="Q118" s="5">
        <v>8.7295972843339661E-2</v>
      </c>
      <c r="R118" s="5">
        <v>0</v>
      </c>
      <c r="S118" s="5">
        <v>0</v>
      </c>
      <c r="T118" s="47">
        <v>0</v>
      </c>
      <c r="U118" s="5">
        <v>0</v>
      </c>
      <c r="V118" s="5">
        <v>1.650314750437992</v>
      </c>
      <c r="W118" s="5">
        <v>0</v>
      </c>
      <c r="X118" s="5">
        <v>0</v>
      </c>
      <c r="Y118" s="47">
        <v>0</v>
      </c>
      <c r="Z118" s="5">
        <v>0</v>
      </c>
      <c r="AA118" s="5">
        <v>1.7376107232813316</v>
      </c>
      <c r="AB118" s="5">
        <v>0</v>
      </c>
      <c r="AC118" s="5">
        <v>0</v>
      </c>
      <c r="AD118" s="72">
        <v>0</v>
      </c>
    </row>
    <row r="119" spans="1:30">
      <c r="A119" s="48" t="s">
        <v>516</v>
      </c>
      <c r="B119" s="1" t="s">
        <v>517</v>
      </c>
      <c r="C119" s="1" t="s">
        <v>518</v>
      </c>
      <c r="D119" s="1" t="s">
        <v>53</v>
      </c>
      <c r="E119" s="1" t="s">
        <v>1794</v>
      </c>
      <c r="F119" s="44" t="s">
        <v>519</v>
      </c>
      <c r="G119" s="49">
        <v>0.30000000000000004</v>
      </c>
      <c r="H119" s="5">
        <v>2.2396817580002382</v>
      </c>
      <c r="I119" s="5">
        <v>0</v>
      </c>
      <c r="J119" s="5">
        <v>2.2396817580002382</v>
      </c>
      <c r="K119" s="5">
        <v>-16.111346227238158</v>
      </c>
      <c r="L119" s="5">
        <v>0.36412451297394988</v>
      </c>
      <c r="M119" s="5">
        <v>-15.747221714264208</v>
      </c>
      <c r="N119" s="5">
        <v>2.1724913052602308</v>
      </c>
      <c r="O119" s="73">
        <v>0</v>
      </c>
      <c r="P119" s="5">
        <v>0</v>
      </c>
      <c r="Q119" s="5">
        <v>0</v>
      </c>
      <c r="R119" s="5">
        <v>0</v>
      </c>
      <c r="S119" s="5">
        <v>0</v>
      </c>
      <c r="T119" s="47">
        <v>0</v>
      </c>
      <c r="U119" s="5">
        <v>0</v>
      </c>
      <c r="V119" s="5">
        <v>2.2396817580002382</v>
      </c>
      <c r="W119" s="5">
        <v>0</v>
      </c>
      <c r="X119" s="5">
        <v>0</v>
      </c>
      <c r="Y119" s="47">
        <v>0</v>
      </c>
      <c r="Z119" s="5">
        <v>0</v>
      </c>
      <c r="AA119" s="5">
        <v>2.2396817580002382</v>
      </c>
      <c r="AB119" s="5">
        <v>0</v>
      </c>
      <c r="AC119" s="5">
        <v>0</v>
      </c>
      <c r="AD119" s="72">
        <v>0</v>
      </c>
    </row>
    <row r="120" spans="1:30">
      <c r="A120" s="48" t="s">
        <v>520</v>
      </c>
      <c r="B120" s="1" t="s">
        <v>521</v>
      </c>
      <c r="C120" s="1" t="s">
        <v>522</v>
      </c>
      <c r="D120" s="1" t="s">
        <v>93</v>
      </c>
      <c r="E120" s="1" t="s">
        <v>1788</v>
      </c>
      <c r="F120" s="44" t="s">
        <v>523</v>
      </c>
      <c r="G120" s="49">
        <v>0.64</v>
      </c>
      <c r="H120" s="5">
        <v>97.072685230091935</v>
      </c>
      <c r="I120" s="5">
        <v>0</v>
      </c>
      <c r="J120" s="5">
        <v>97.072685230091935</v>
      </c>
      <c r="K120" s="5">
        <v>25.884925207954215</v>
      </c>
      <c r="L120" s="5">
        <v>-1.5134145203873572E-2</v>
      </c>
      <c r="M120" s="5">
        <v>25.869791062750341</v>
      </c>
      <c r="N120" s="5">
        <v>94.16050467318918</v>
      </c>
      <c r="O120" s="73">
        <v>0</v>
      </c>
      <c r="P120" s="5">
        <v>0</v>
      </c>
      <c r="Q120" s="5">
        <v>0</v>
      </c>
      <c r="R120" s="5">
        <v>0</v>
      </c>
      <c r="S120" s="5">
        <v>0</v>
      </c>
      <c r="T120" s="47">
        <v>0</v>
      </c>
      <c r="U120" s="5">
        <v>80.175702207418354</v>
      </c>
      <c r="V120" s="5">
        <v>16.896983054259191</v>
      </c>
      <c r="W120" s="5">
        <v>0</v>
      </c>
      <c r="X120" s="5">
        <v>0</v>
      </c>
      <c r="Y120" s="47">
        <v>0</v>
      </c>
      <c r="Z120" s="5">
        <v>80.175702207418354</v>
      </c>
      <c r="AA120" s="5">
        <v>16.896983054259191</v>
      </c>
      <c r="AB120" s="5">
        <v>0</v>
      </c>
      <c r="AC120" s="5">
        <v>0</v>
      </c>
      <c r="AD120" s="72">
        <v>0</v>
      </c>
    </row>
    <row r="121" spans="1:30">
      <c r="A121" s="48" t="s">
        <v>524</v>
      </c>
      <c r="B121" s="1" t="s">
        <v>525</v>
      </c>
      <c r="C121" s="1" t="s">
        <v>526</v>
      </c>
      <c r="D121" s="1" t="s">
        <v>53</v>
      </c>
      <c r="E121" s="1">
        <v>0</v>
      </c>
      <c r="F121" s="44" t="s">
        <v>527</v>
      </c>
      <c r="G121" s="49">
        <v>0.4</v>
      </c>
      <c r="H121" s="5">
        <v>3.4638786684848153</v>
      </c>
      <c r="I121" s="5">
        <v>0.26041126292777339</v>
      </c>
      <c r="J121" s="5">
        <v>3.203467405557042</v>
      </c>
      <c r="K121" s="5">
        <v>-10.466267881614991</v>
      </c>
      <c r="L121" s="5">
        <v>2.4637886995257929E-2</v>
      </c>
      <c r="M121" s="5">
        <v>-10.441629994619733</v>
      </c>
      <c r="N121" s="5">
        <v>2.963207350140264</v>
      </c>
      <c r="O121" s="73">
        <v>0.5</v>
      </c>
      <c r="P121" s="5">
        <v>0</v>
      </c>
      <c r="Q121" s="5">
        <v>0.26041126292777339</v>
      </c>
      <c r="R121" s="5">
        <v>0</v>
      </c>
      <c r="S121" s="5">
        <v>0</v>
      </c>
      <c r="T121" s="47">
        <v>0</v>
      </c>
      <c r="U121" s="5">
        <v>0</v>
      </c>
      <c r="V121" s="5">
        <v>3.203467405557042</v>
      </c>
      <c r="W121" s="5">
        <v>0</v>
      </c>
      <c r="X121" s="5">
        <v>0</v>
      </c>
      <c r="Y121" s="47">
        <v>0</v>
      </c>
      <c r="Z121" s="5">
        <v>0</v>
      </c>
      <c r="AA121" s="5">
        <v>3.4638786684848153</v>
      </c>
      <c r="AB121" s="5">
        <v>0</v>
      </c>
      <c r="AC121" s="5">
        <v>0</v>
      </c>
      <c r="AD121" s="72">
        <v>0</v>
      </c>
    </row>
    <row r="122" spans="1:30">
      <c r="A122" s="48" t="s">
        <v>528</v>
      </c>
      <c r="B122" s="1" t="s">
        <v>529</v>
      </c>
      <c r="C122" s="1" t="s">
        <v>530</v>
      </c>
      <c r="D122" s="1" t="s">
        <v>53</v>
      </c>
      <c r="E122" s="1" t="s">
        <v>1794</v>
      </c>
      <c r="F122" s="44" t="s">
        <v>531</v>
      </c>
      <c r="G122" s="49">
        <v>0.30000000000000004</v>
      </c>
      <c r="H122" s="5">
        <v>1.3656627494393958</v>
      </c>
      <c r="I122" s="5">
        <v>0</v>
      </c>
      <c r="J122" s="5">
        <v>1.3656627494393958</v>
      </c>
      <c r="K122" s="5">
        <v>-6.1078452598196948</v>
      </c>
      <c r="L122" s="5">
        <v>8.2770498988812058E-2</v>
      </c>
      <c r="M122" s="5">
        <v>-6.0250747608308828</v>
      </c>
      <c r="N122" s="5">
        <v>1.3246928669562139</v>
      </c>
      <c r="O122" s="73">
        <v>0</v>
      </c>
      <c r="P122" s="5">
        <v>0</v>
      </c>
      <c r="Q122" s="5">
        <v>0</v>
      </c>
      <c r="R122" s="5">
        <v>0</v>
      </c>
      <c r="S122" s="5">
        <v>0</v>
      </c>
      <c r="T122" s="47">
        <v>0</v>
      </c>
      <c r="U122" s="5">
        <v>0</v>
      </c>
      <c r="V122" s="5">
        <v>1.3656627494393958</v>
      </c>
      <c r="W122" s="5">
        <v>0</v>
      </c>
      <c r="X122" s="5">
        <v>0</v>
      </c>
      <c r="Y122" s="47">
        <v>0</v>
      </c>
      <c r="Z122" s="5">
        <v>0</v>
      </c>
      <c r="AA122" s="5">
        <v>1.3656627494393958</v>
      </c>
      <c r="AB122" s="5">
        <v>0</v>
      </c>
      <c r="AC122" s="5">
        <v>0</v>
      </c>
      <c r="AD122" s="72">
        <v>0</v>
      </c>
    </row>
    <row r="123" spans="1:30">
      <c r="A123" s="48" t="s">
        <v>532</v>
      </c>
      <c r="B123" s="1" t="s">
        <v>533</v>
      </c>
      <c r="C123" s="1" t="s">
        <v>534</v>
      </c>
      <c r="D123" s="1" t="s">
        <v>53</v>
      </c>
      <c r="E123" s="1" t="s">
        <v>1785</v>
      </c>
      <c r="F123" s="44" t="s">
        <v>535</v>
      </c>
      <c r="G123" s="49">
        <v>0.5</v>
      </c>
      <c r="H123" s="5">
        <v>3.7594451136660454</v>
      </c>
      <c r="I123" s="5">
        <v>0</v>
      </c>
      <c r="J123" s="5">
        <v>3.7594451136660454</v>
      </c>
      <c r="K123" s="5">
        <v>-8.0616153742709784</v>
      </c>
      <c r="L123" s="5">
        <v>-0.12887571521407182</v>
      </c>
      <c r="M123" s="5">
        <v>-8.1904910894850502</v>
      </c>
      <c r="N123" s="5">
        <v>3.6466617602560638</v>
      </c>
      <c r="O123" s="73">
        <v>0</v>
      </c>
      <c r="P123" s="5">
        <v>0</v>
      </c>
      <c r="Q123" s="5">
        <v>0</v>
      </c>
      <c r="R123" s="5">
        <v>0</v>
      </c>
      <c r="S123" s="5">
        <v>0</v>
      </c>
      <c r="T123" s="47">
        <v>0</v>
      </c>
      <c r="U123" s="5">
        <v>0</v>
      </c>
      <c r="V123" s="5">
        <v>3.7594449754979991</v>
      </c>
      <c r="W123" s="5">
        <v>0</v>
      </c>
      <c r="X123" s="5">
        <v>0</v>
      </c>
      <c r="Y123" s="47">
        <v>0</v>
      </c>
      <c r="Z123" s="5">
        <v>0</v>
      </c>
      <c r="AA123" s="5">
        <v>3.7594449754979991</v>
      </c>
      <c r="AB123" s="5">
        <v>0</v>
      </c>
      <c r="AC123" s="5">
        <v>0</v>
      </c>
      <c r="AD123" s="72">
        <v>0</v>
      </c>
    </row>
    <row r="124" spans="1:30">
      <c r="A124" s="48" t="s">
        <v>536</v>
      </c>
      <c r="B124" s="1" t="s">
        <v>537</v>
      </c>
      <c r="C124" s="1" t="s">
        <v>538</v>
      </c>
      <c r="D124" s="1" t="s">
        <v>237</v>
      </c>
      <c r="E124" s="1">
        <v>0</v>
      </c>
      <c r="F124" s="44" t="s">
        <v>539</v>
      </c>
      <c r="G124" s="49">
        <v>0.09</v>
      </c>
      <c r="H124" s="5">
        <v>215.64972245387037</v>
      </c>
      <c r="I124" s="5">
        <v>45.739098660851717</v>
      </c>
      <c r="J124" s="5">
        <v>169.91062379301866</v>
      </c>
      <c r="K124" s="5">
        <v>127.83854171980325</v>
      </c>
      <c r="L124" s="5">
        <v>0.10406135571247432</v>
      </c>
      <c r="M124" s="5">
        <v>127.94260307551572</v>
      </c>
      <c r="N124" s="5">
        <v>157.16732700854226</v>
      </c>
      <c r="O124" s="73">
        <v>0</v>
      </c>
      <c r="P124" s="5">
        <v>45.739098660851717</v>
      </c>
      <c r="Q124" s="5">
        <v>0</v>
      </c>
      <c r="R124" s="5">
        <v>0</v>
      </c>
      <c r="S124" s="5">
        <v>0</v>
      </c>
      <c r="T124" s="47">
        <v>0</v>
      </c>
      <c r="U124" s="5">
        <v>169.91062379301866</v>
      </c>
      <c r="V124" s="5">
        <v>0</v>
      </c>
      <c r="W124" s="5">
        <v>0</v>
      </c>
      <c r="X124" s="5">
        <v>0</v>
      </c>
      <c r="Y124" s="47">
        <v>0</v>
      </c>
      <c r="Z124" s="5">
        <v>215.64972245387037</v>
      </c>
      <c r="AA124" s="5">
        <v>0</v>
      </c>
      <c r="AB124" s="5">
        <v>0</v>
      </c>
      <c r="AC124" s="5">
        <v>0</v>
      </c>
      <c r="AD124" s="72">
        <v>0</v>
      </c>
    </row>
    <row r="125" spans="1:30">
      <c r="A125" s="48" t="s">
        <v>540</v>
      </c>
      <c r="B125" s="1" t="s">
        <v>541</v>
      </c>
      <c r="C125" s="1" t="s">
        <v>542</v>
      </c>
      <c r="D125" s="1" t="s">
        <v>79</v>
      </c>
      <c r="E125" s="1">
        <v>0</v>
      </c>
      <c r="F125" s="44" t="s">
        <v>543</v>
      </c>
      <c r="G125" s="49">
        <v>0.01</v>
      </c>
      <c r="H125" s="5">
        <v>25.237011165896497</v>
      </c>
      <c r="I125" s="5">
        <v>9.3467954681127221</v>
      </c>
      <c r="J125" s="5">
        <v>15.890215697783777</v>
      </c>
      <c r="K125" s="5">
        <v>9.6748709157937771</v>
      </c>
      <c r="L125" s="5">
        <v>-3.0365053739808801E-2</v>
      </c>
      <c r="M125" s="5">
        <v>9.6445058620539683</v>
      </c>
      <c r="N125" s="5">
        <v>14.698449520449994</v>
      </c>
      <c r="O125" s="73">
        <v>0</v>
      </c>
      <c r="P125" s="5">
        <v>0</v>
      </c>
      <c r="Q125" s="5">
        <v>0</v>
      </c>
      <c r="R125" s="5">
        <v>9.3467954681127221</v>
      </c>
      <c r="S125" s="5">
        <v>0</v>
      </c>
      <c r="T125" s="47">
        <v>0</v>
      </c>
      <c r="U125" s="5">
        <v>0</v>
      </c>
      <c r="V125" s="5">
        <v>0</v>
      </c>
      <c r="W125" s="5">
        <v>15.890215697783777</v>
      </c>
      <c r="X125" s="5">
        <v>0</v>
      </c>
      <c r="Y125" s="47">
        <v>0</v>
      </c>
      <c r="Z125" s="5">
        <v>0</v>
      </c>
      <c r="AA125" s="5">
        <v>0</v>
      </c>
      <c r="AB125" s="5">
        <v>25.237011165896497</v>
      </c>
      <c r="AC125" s="5">
        <v>0</v>
      </c>
      <c r="AD125" s="72">
        <v>0</v>
      </c>
    </row>
    <row r="126" spans="1:30">
      <c r="A126" s="48" t="s">
        <v>544</v>
      </c>
      <c r="B126" s="1" t="s">
        <v>545</v>
      </c>
      <c r="C126" s="1" t="s">
        <v>546</v>
      </c>
      <c r="D126" s="1" t="s">
        <v>53</v>
      </c>
      <c r="E126" s="1" t="s">
        <v>1793</v>
      </c>
      <c r="F126" s="44" t="s">
        <v>547</v>
      </c>
      <c r="G126" s="49">
        <v>0.4</v>
      </c>
      <c r="H126" s="5">
        <v>4.8416625730644673</v>
      </c>
      <c r="I126" s="5">
        <v>0</v>
      </c>
      <c r="J126" s="5">
        <v>4.8416625730644673</v>
      </c>
      <c r="K126" s="5">
        <v>-23.702309002583057</v>
      </c>
      <c r="L126" s="5">
        <v>0.30454341758355952</v>
      </c>
      <c r="M126" s="5">
        <v>-23.397765584999497</v>
      </c>
      <c r="N126" s="5">
        <v>4.6964126958725334</v>
      </c>
      <c r="O126" s="73">
        <v>0</v>
      </c>
      <c r="P126" s="5">
        <v>0</v>
      </c>
      <c r="Q126" s="5">
        <v>0</v>
      </c>
      <c r="R126" s="5">
        <v>0</v>
      </c>
      <c r="S126" s="5">
        <v>0</v>
      </c>
      <c r="T126" s="47">
        <v>0</v>
      </c>
      <c r="U126" s="5">
        <v>0</v>
      </c>
      <c r="V126" s="5">
        <v>4.8416623134283574</v>
      </c>
      <c r="W126" s="5">
        <v>0</v>
      </c>
      <c r="X126" s="5">
        <v>0</v>
      </c>
      <c r="Y126" s="47">
        <v>0</v>
      </c>
      <c r="Z126" s="5">
        <v>0</v>
      </c>
      <c r="AA126" s="5">
        <v>4.8416623134283574</v>
      </c>
      <c r="AB126" s="5">
        <v>0</v>
      </c>
      <c r="AC126" s="5">
        <v>0</v>
      </c>
      <c r="AD126" s="72">
        <v>0</v>
      </c>
    </row>
    <row r="127" spans="1:30">
      <c r="A127" s="48" t="s">
        <v>548</v>
      </c>
      <c r="B127" s="1" t="s">
        <v>549</v>
      </c>
      <c r="C127" s="1" t="s">
        <v>550</v>
      </c>
      <c r="D127" s="1" t="s">
        <v>53</v>
      </c>
      <c r="E127" s="1">
        <v>0</v>
      </c>
      <c r="F127" s="44" t="s">
        <v>551</v>
      </c>
      <c r="G127" s="49">
        <v>0.4</v>
      </c>
      <c r="H127" s="5">
        <v>1.8551776712864994</v>
      </c>
      <c r="I127" s="5">
        <v>0</v>
      </c>
      <c r="J127" s="5">
        <v>1.8551776712864994</v>
      </c>
      <c r="K127" s="5">
        <v>-14.515297969788556</v>
      </c>
      <c r="L127" s="5">
        <v>-6.1460603962803617E-2</v>
      </c>
      <c r="M127" s="5">
        <v>-14.576758573751359</v>
      </c>
      <c r="N127" s="5">
        <v>1.7160393459400121</v>
      </c>
      <c r="O127" s="73">
        <v>0.5</v>
      </c>
      <c r="P127" s="5">
        <v>0</v>
      </c>
      <c r="Q127" s="5">
        <v>0</v>
      </c>
      <c r="R127" s="5">
        <v>0</v>
      </c>
      <c r="S127" s="5">
        <v>0</v>
      </c>
      <c r="T127" s="47">
        <v>0</v>
      </c>
      <c r="U127" s="5">
        <v>0</v>
      </c>
      <c r="V127" s="5">
        <v>1.8551776712864994</v>
      </c>
      <c r="W127" s="5">
        <v>0</v>
      </c>
      <c r="X127" s="5">
        <v>0</v>
      </c>
      <c r="Y127" s="47">
        <v>0</v>
      </c>
      <c r="Z127" s="5">
        <v>0</v>
      </c>
      <c r="AA127" s="5">
        <v>1.8551776712864994</v>
      </c>
      <c r="AB127" s="5">
        <v>0</v>
      </c>
      <c r="AC127" s="5">
        <v>0</v>
      </c>
      <c r="AD127" s="72">
        <v>0</v>
      </c>
    </row>
    <row r="128" spans="1:30">
      <c r="A128" s="48" t="s">
        <v>552</v>
      </c>
      <c r="B128" s="1" t="s">
        <v>553</v>
      </c>
      <c r="C128" s="1" t="s">
        <v>554</v>
      </c>
      <c r="D128" s="1" t="s">
        <v>53</v>
      </c>
      <c r="E128" s="1">
        <v>0</v>
      </c>
      <c r="F128" s="44" t="s">
        <v>555</v>
      </c>
      <c r="G128" s="49">
        <v>0.4</v>
      </c>
      <c r="H128" s="5">
        <v>4.004726699092747</v>
      </c>
      <c r="I128" s="5">
        <v>0.44380202305778021</v>
      </c>
      <c r="J128" s="5">
        <v>3.5609246760349667</v>
      </c>
      <c r="K128" s="5">
        <v>-5.7977475063723096</v>
      </c>
      <c r="L128" s="5">
        <v>2.0253308258974201E-2</v>
      </c>
      <c r="M128" s="5">
        <v>-5.7774941981133354</v>
      </c>
      <c r="N128" s="5">
        <v>3.2938553253323444</v>
      </c>
      <c r="O128" s="73">
        <v>0.5</v>
      </c>
      <c r="P128" s="5">
        <v>0</v>
      </c>
      <c r="Q128" s="5">
        <v>0.44380202305778021</v>
      </c>
      <c r="R128" s="5">
        <v>0</v>
      </c>
      <c r="S128" s="5">
        <v>0</v>
      </c>
      <c r="T128" s="47">
        <v>0</v>
      </c>
      <c r="U128" s="5">
        <v>0</v>
      </c>
      <c r="V128" s="5">
        <v>3.5609246760349667</v>
      </c>
      <c r="W128" s="5">
        <v>0</v>
      </c>
      <c r="X128" s="5">
        <v>0</v>
      </c>
      <c r="Y128" s="47">
        <v>0</v>
      </c>
      <c r="Z128" s="5">
        <v>0</v>
      </c>
      <c r="AA128" s="5">
        <v>4.004726699092747</v>
      </c>
      <c r="AB128" s="5">
        <v>0</v>
      </c>
      <c r="AC128" s="5">
        <v>0</v>
      </c>
      <c r="AD128" s="72">
        <v>0</v>
      </c>
    </row>
    <row r="129" spans="1:30">
      <c r="A129" s="48" t="s">
        <v>1673</v>
      </c>
      <c r="B129" s="1" t="s">
        <v>1674</v>
      </c>
      <c r="C129" s="1" t="s">
        <v>1487</v>
      </c>
      <c r="D129" s="1" t="s">
        <v>53</v>
      </c>
      <c r="E129" s="1" t="s">
        <v>1787</v>
      </c>
      <c r="F129" s="44" t="s">
        <v>1675</v>
      </c>
      <c r="G129" s="49">
        <v>0.8</v>
      </c>
      <c r="H129" s="5">
        <v>2.3909454121689588</v>
      </c>
      <c r="I129" s="5">
        <v>0</v>
      </c>
      <c r="J129" s="5">
        <v>2.3909454121689588</v>
      </c>
      <c r="K129" s="5">
        <v>-16.445846861898932</v>
      </c>
      <c r="L129" s="5">
        <v>6.8863823576219119E-2</v>
      </c>
      <c r="M129" s="5">
        <v>-16.376983038322713</v>
      </c>
      <c r="N129" s="5">
        <v>2.31921704980389</v>
      </c>
      <c r="O129" s="73">
        <v>0</v>
      </c>
      <c r="P129" s="5">
        <v>0</v>
      </c>
      <c r="Q129" s="5">
        <v>0</v>
      </c>
      <c r="R129" s="5">
        <v>0</v>
      </c>
      <c r="S129" s="5">
        <v>0</v>
      </c>
      <c r="T129" s="47">
        <v>0</v>
      </c>
      <c r="U129" s="5">
        <v>0</v>
      </c>
      <c r="V129" s="5">
        <v>2.390945201804616</v>
      </c>
      <c r="W129" s="5">
        <v>0</v>
      </c>
      <c r="X129" s="5">
        <v>0</v>
      </c>
      <c r="Y129" s="47">
        <v>0</v>
      </c>
      <c r="Z129" s="5">
        <v>0</v>
      </c>
      <c r="AA129" s="5">
        <v>2.390945201804616</v>
      </c>
      <c r="AB129" s="5">
        <v>0</v>
      </c>
      <c r="AC129" s="5">
        <v>0</v>
      </c>
      <c r="AD129" s="72">
        <v>0</v>
      </c>
    </row>
    <row r="130" spans="1:30">
      <c r="A130" s="48" t="s">
        <v>556</v>
      </c>
      <c r="B130" s="1" t="s">
        <v>557</v>
      </c>
      <c r="C130" s="1" t="s">
        <v>558</v>
      </c>
      <c r="D130" s="1" t="s">
        <v>53</v>
      </c>
      <c r="E130" s="1" t="s">
        <v>1792</v>
      </c>
      <c r="F130" s="44" t="s">
        <v>559</v>
      </c>
      <c r="G130" s="49">
        <v>0.5</v>
      </c>
      <c r="H130" s="5">
        <v>3.0118178534542173</v>
      </c>
      <c r="I130" s="5">
        <v>0</v>
      </c>
      <c r="J130" s="5">
        <v>3.0118178534542173</v>
      </c>
      <c r="K130" s="5">
        <v>-3.3017951081738359</v>
      </c>
      <c r="L130" s="5">
        <v>-3.8447594896349635E-2</v>
      </c>
      <c r="M130" s="5">
        <v>-3.3402427030701856</v>
      </c>
      <c r="N130" s="5">
        <v>2.9214633178505909</v>
      </c>
      <c r="O130" s="73">
        <v>0</v>
      </c>
      <c r="P130" s="5">
        <v>0</v>
      </c>
      <c r="Q130" s="5">
        <v>0</v>
      </c>
      <c r="R130" s="5">
        <v>0</v>
      </c>
      <c r="S130" s="5">
        <v>0</v>
      </c>
      <c r="T130" s="47">
        <v>0</v>
      </c>
      <c r="U130" s="5">
        <v>0</v>
      </c>
      <c r="V130" s="5">
        <v>3.0118182588815836</v>
      </c>
      <c r="W130" s="5">
        <v>0</v>
      </c>
      <c r="X130" s="5">
        <v>0</v>
      </c>
      <c r="Y130" s="47">
        <v>0</v>
      </c>
      <c r="Z130" s="5">
        <v>0</v>
      </c>
      <c r="AA130" s="5">
        <v>3.0118182588815836</v>
      </c>
      <c r="AB130" s="5">
        <v>0</v>
      </c>
      <c r="AC130" s="5">
        <v>0</v>
      </c>
      <c r="AD130" s="72">
        <v>0</v>
      </c>
    </row>
    <row r="131" spans="1:30">
      <c r="A131" s="48" t="s">
        <v>560</v>
      </c>
      <c r="B131" s="1" t="s">
        <v>561</v>
      </c>
      <c r="C131" s="1" t="s">
        <v>562</v>
      </c>
      <c r="D131" s="1" t="s">
        <v>53</v>
      </c>
      <c r="E131" s="1">
        <v>0</v>
      </c>
      <c r="F131" s="44" t="s">
        <v>563</v>
      </c>
      <c r="G131" s="49">
        <v>0.4</v>
      </c>
      <c r="H131" s="5">
        <v>1.9087439883337718</v>
      </c>
      <c r="I131" s="5">
        <v>4.7107565164195377E-2</v>
      </c>
      <c r="J131" s="5">
        <v>1.8616364231695763</v>
      </c>
      <c r="K131" s="5">
        <v>-7.7928073887079004</v>
      </c>
      <c r="L131" s="5">
        <v>0.11813562791612675</v>
      </c>
      <c r="M131" s="5">
        <v>-7.6746717607917736</v>
      </c>
      <c r="N131" s="5">
        <v>1.7220136914318582</v>
      </c>
      <c r="O131" s="73">
        <v>0.5</v>
      </c>
      <c r="P131" s="5">
        <v>0</v>
      </c>
      <c r="Q131" s="5">
        <v>4.7107565164195377E-2</v>
      </c>
      <c r="R131" s="5">
        <v>0</v>
      </c>
      <c r="S131" s="5">
        <v>0</v>
      </c>
      <c r="T131" s="47">
        <v>0</v>
      </c>
      <c r="U131" s="5">
        <v>0</v>
      </c>
      <c r="V131" s="5">
        <v>1.8616364231695763</v>
      </c>
      <c r="W131" s="5">
        <v>0</v>
      </c>
      <c r="X131" s="5">
        <v>0</v>
      </c>
      <c r="Y131" s="47">
        <v>0</v>
      </c>
      <c r="Z131" s="5">
        <v>0</v>
      </c>
      <c r="AA131" s="5">
        <v>1.9087439883337718</v>
      </c>
      <c r="AB131" s="5">
        <v>0</v>
      </c>
      <c r="AC131" s="5">
        <v>0</v>
      </c>
      <c r="AD131" s="72">
        <v>0</v>
      </c>
    </row>
    <row r="132" spans="1:30">
      <c r="A132" s="48" t="s">
        <v>564</v>
      </c>
      <c r="B132" s="1" t="s">
        <v>565</v>
      </c>
      <c r="C132" s="1" t="s">
        <v>566</v>
      </c>
      <c r="D132" s="1" t="s">
        <v>103</v>
      </c>
      <c r="E132" s="1">
        <v>0</v>
      </c>
      <c r="F132" s="44" t="s">
        <v>567</v>
      </c>
      <c r="G132" s="49">
        <v>0.49</v>
      </c>
      <c r="H132" s="5">
        <v>77.666228239906772</v>
      </c>
      <c r="I132" s="5">
        <v>21.423194242862866</v>
      </c>
      <c r="J132" s="5">
        <v>56.243033997043902</v>
      </c>
      <c r="K132" s="5">
        <v>14.770482622087108</v>
      </c>
      <c r="L132" s="5">
        <v>0.40344598791298125</v>
      </c>
      <c r="M132" s="5">
        <v>15.17392861000009</v>
      </c>
      <c r="N132" s="5">
        <v>52.024806447265611</v>
      </c>
      <c r="O132" s="73">
        <v>0</v>
      </c>
      <c r="P132" s="5">
        <v>19.968274208007358</v>
      </c>
      <c r="Q132" s="5">
        <v>1.4549200348555091</v>
      </c>
      <c r="R132" s="5">
        <v>0</v>
      </c>
      <c r="S132" s="5">
        <v>0</v>
      </c>
      <c r="T132" s="47">
        <v>0</v>
      </c>
      <c r="U132" s="5">
        <v>48.463172108836417</v>
      </c>
      <c r="V132" s="5">
        <v>7.7798618882074777</v>
      </c>
      <c r="W132" s="5">
        <v>0</v>
      </c>
      <c r="X132" s="5">
        <v>0</v>
      </c>
      <c r="Y132" s="47">
        <v>0</v>
      </c>
      <c r="Z132" s="5">
        <v>68.431446316843775</v>
      </c>
      <c r="AA132" s="5">
        <v>9.234781923062986</v>
      </c>
      <c r="AB132" s="5">
        <v>0</v>
      </c>
      <c r="AC132" s="5">
        <v>0</v>
      </c>
      <c r="AD132" s="72">
        <v>0</v>
      </c>
    </row>
    <row r="133" spans="1:30">
      <c r="A133" s="48" t="s">
        <v>568</v>
      </c>
      <c r="B133" s="1" t="s">
        <v>569</v>
      </c>
      <c r="C133" s="1" t="s">
        <v>570</v>
      </c>
      <c r="D133" s="1" t="s">
        <v>53</v>
      </c>
      <c r="E133" s="1">
        <v>0</v>
      </c>
      <c r="F133" s="44" t="s">
        <v>571</v>
      </c>
      <c r="G133" s="49">
        <v>0.4</v>
      </c>
      <c r="H133" s="5">
        <v>3.3441985578271147</v>
      </c>
      <c r="I133" s="5">
        <v>0.38489352754429729</v>
      </c>
      <c r="J133" s="5">
        <v>2.9593050302828177</v>
      </c>
      <c r="K133" s="5">
        <v>-5.6537354299378206</v>
      </c>
      <c r="L133" s="5">
        <v>2.5920400680366384E-2</v>
      </c>
      <c r="M133" s="5">
        <v>-5.6278150292574542</v>
      </c>
      <c r="N133" s="5">
        <v>2.7373571530116063</v>
      </c>
      <c r="O133" s="73">
        <v>0.5</v>
      </c>
      <c r="P133" s="5">
        <v>0</v>
      </c>
      <c r="Q133" s="5">
        <v>0.38489352754429729</v>
      </c>
      <c r="R133" s="5">
        <v>0</v>
      </c>
      <c r="S133" s="5">
        <v>0</v>
      </c>
      <c r="T133" s="47">
        <v>0</v>
      </c>
      <c r="U133" s="5">
        <v>0</v>
      </c>
      <c r="V133" s="5">
        <v>2.9593050302828177</v>
      </c>
      <c r="W133" s="5">
        <v>0</v>
      </c>
      <c r="X133" s="5">
        <v>0</v>
      </c>
      <c r="Y133" s="47">
        <v>0</v>
      </c>
      <c r="Z133" s="5">
        <v>0</v>
      </c>
      <c r="AA133" s="5">
        <v>3.3441985578271147</v>
      </c>
      <c r="AB133" s="5">
        <v>0</v>
      </c>
      <c r="AC133" s="5">
        <v>0</v>
      </c>
      <c r="AD133" s="72">
        <v>0</v>
      </c>
    </row>
    <row r="134" spans="1:30">
      <c r="A134" s="48" t="s">
        <v>592</v>
      </c>
      <c r="B134" s="1" t="s">
        <v>593</v>
      </c>
      <c r="C134" s="1" t="s">
        <v>594</v>
      </c>
      <c r="D134" s="1" t="s">
        <v>46</v>
      </c>
      <c r="E134" s="1" t="s">
        <v>1788</v>
      </c>
      <c r="F134" s="44" t="s">
        <v>595</v>
      </c>
      <c r="G134" s="49">
        <v>0.36</v>
      </c>
      <c r="H134" s="5">
        <v>2151.3715062753381</v>
      </c>
      <c r="I134" s="5">
        <v>0</v>
      </c>
      <c r="J134" s="5">
        <v>2151.3715062753381</v>
      </c>
      <c r="K134" s="5">
        <v>-687.34220449932764</v>
      </c>
      <c r="L134" s="5">
        <v>4.9043074614814941</v>
      </c>
      <c r="M134" s="5">
        <v>-682.43789703784614</v>
      </c>
      <c r="N134" s="5">
        <v>2086.830361087078</v>
      </c>
      <c r="O134" s="73">
        <v>0</v>
      </c>
      <c r="P134" s="5">
        <v>0</v>
      </c>
      <c r="Q134" s="5">
        <v>0</v>
      </c>
      <c r="R134" s="5">
        <v>0</v>
      </c>
      <c r="S134" s="5">
        <v>0</v>
      </c>
      <c r="T134" s="47">
        <v>0</v>
      </c>
      <c r="U134" s="5">
        <v>0</v>
      </c>
      <c r="V134" s="5">
        <v>0</v>
      </c>
      <c r="W134" s="5">
        <v>211.2867943567735</v>
      </c>
      <c r="X134" s="5">
        <v>1903.5738949000022</v>
      </c>
      <c r="Y134" s="47">
        <v>36.510816809949546</v>
      </c>
      <c r="Z134" s="5">
        <v>0</v>
      </c>
      <c r="AA134" s="5">
        <v>0</v>
      </c>
      <c r="AB134" s="5">
        <v>211.2867943567735</v>
      </c>
      <c r="AC134" s="5">
        <v>1903.5738949000022</v>
      </c>
      <c r="AD134" s="72">
        <v>36.510816809949546</v>
      </c>
    </row>
    <row r="135" spans="1:30">
      <c r="A135" s="48" t="s">
        <v>572</v>
      </c>
      <c r="B135" s="1" t="s">
        <v>573</v>
      </c>
      <c r="C135" s="1" t="s">
        <v>574</v>
      </c>
      <c r="D135" s="1" t="s">
        <v>53</v>
      </c>
      <c r="E135" s="1" t="s">
        <v>1792</v>
      </c>
      <c r="F135" s="44" t="s">
        <v>575</v>
      </c>
      <c r="G135" s="49">
        <v>0.5</v>
      </c>
      <c r="H135" s="5">
        <v>4.1803078976609571</v>
      </c>
      <c r="I135" s="5">
        <v>0</v>
      </c>
      <c r="J135" s="5">
        <v>4.1803078976609571</v>
      </c>
      <c r="K135" s="5">
        <v>-19.909852370233839</v>
      </c>
      <c r="L135" s="5">
        <v>2.341089776219718E-3</v>
      </c>
      <c r="M135" s="5">
        <v>-19.907511280457619</v>
      </c>
      <c r="N135" s="5">
        <v>4.0548986607311281</v>
      </c>
      <c r="O135" s="73">
        <v>0</v>
      </c>
      <c r="P135" s="5">
        <v>0</v>
      </c>
      <c r="Q135" s="5">
        <v>0</v>
      </c>
      <c r="R135" s="5">
        <v>0</v>
      </c>
      <c r="S135" s="5">
        <v>0</v>
      </c>
      <c r="T135" s="47">
        <v>0</v>
      </c>
      <c r="U135" s="5">
        <v>0</v>
      </c>
      <c r="V135" s="5">
        <v>4.1803079345803029</v>
      </c>
      <c r="W135" s="5">
        <v>0</v>
      </c>
      <c r="X135" s="5">
        <v>0</v>
      </c>
      <c r="Y135" s="47">
        <v>0</v>
      </c>
      <c r="Z135" s="5">
        <v>0</v>
      </c>
      <c r="AA135" s="5">
        <v>4.1803079345803029</v>
      </c>
      <c r="AB135" s="5">
        <v>0</v>
      </c>
      <c r="AC135" s="5">
        <v>0</v>
      </c>
      <c r="AD135" s="72">
        <v>0</v>
      </c>
    </row>
    <row r="136" spans="1:30">
      <c r="A136" s="48" t="s">
        <v>576</v>
      </c>
      <c r="B136" s="1" t="s">
        <v>577</v>
      </c>
      <c r="C136" s="1" t="s">
        <v>578</v>
      </c>
      <c r="D136" s="1" t="s">
        <v>391</v>
      </c>
      <c r="E136" s="1" t="s">
        <v>1792</v>
      </c>
      <c r="F136" s="44" t="s">
        <v>579</v>
      </c>
      <c r="G136" s="49">
        <v>0.5</v>
      </c>
      <c r="H136" s="5">
        <v>92.269352055863948</v>
      </c>
      <c r="I136" s="5">
        <v>0</v>
      </c>
      <c r="J136" s="5">
        <v>92.269352055863948</v>
      </c>
      <c r="K136" s="5">
        <v>-11.295033809681952</v>
      </c>
      <c r="L136" s="5">
        <v>-2.435039434185704E-2</v>
      </c>
      <c r="M136" s="5">
        <v>-11.319384204023809</v>
      </c>
      <c r="N136" s="5">
        <v>89.501271494188032</v>
      </c>
      <c r="O136" s="73">
        <v>0</v>
      </c>
      <c r="P136" s="5">
        <v>0</v>
      </c>
      <c r="Q136" s="5">
        <v>0</v>
      </c>
      <c r="R136" s="5">
        <v>0</v>
      </c>
      <c r="S136" s="5">
        <v>0</v>
      </c>
      <c r="T136" s="47">
        <v>0</v>
      </c>
      <c r="U136" s="5">
        <v>86.388597709628002</v>
      </c>
      <c r="V136" s="5">
        <v>0</v>
      </c>
      <c r="W136" s="5">
        <v>5.8807540854616613</v>
      </c>
      <c r="X136" s="5">
        <v>0</v>
      </c>
      <c r="Y136" s="47">
        <v>0</v>
      </c>
      <c r="Z136" s="5">
        <v>86.388597709628002</v>
      </c>
      <c r="AA136" s="5">
        <v>0</v>
      </c>
      <c r="AB136" s="5">
        <v>5.8807540854616613</v>
      </c>
      <c r="AC136" s="5">
        <v>0</v>
      </c>
      <c r="AD136" s="72">
        <v>0</v>
      </c>
    </row>
    <row r="137" spans="1:30">
      <c r="A137" s="48" t="s">
        <v>580</v>
      </c>
      <c r="B137" s="1" t="s">
        <v>581</v>
      </c>
      <c r="C137" s="1" t="s">
        <v>582</v>
      </c>
      <c r="D137" s="1" t="s">
        <v>53</v>
      </c>
      <c r="E137" s="1">
        <v>0</v>
      </c>
      <c r="F137" s="44" t="s">
        <v>583</v>
      </c>
      <c r="G137" s="49">
        <v>0.4</v>
      </c>
      <c r="H137" s="5">
        <v>2.6738888879747997</v>
      </c>
      <c r="I137" s="5">
        <v>0.26433632663248013</v>
      </c>
      <c r="J137" s="5">
        <v>2.4095525613423194</v>
      </c>
      <c r="K137" s="5">
        <v>-3.345798195740274</v>
      </c>
      <c r="L137" s="5">
        <v>-7.4369952709437026E-2</v>
      </c>
      <c r="M137" s="5">
        <v>-3.4201681484497111</v>
      </c>
      <c r="N137" s="5">
        <v>2.2288361192416457</v>
      </c>
      <c r="O137" s="73">
        <v>0.5</v>
      </c>
      <c r="P137" s="5">
        <v>0</v>
      </c>
      <c r="Q137" s="5">
        <v>0.26433632663248013</v>
      </c>
      <c r="R137" s="5">
        <v>0</v>
      </c>
      <c r="S137" s="5">
        <v>0</v>
      </c>
      <c r="T137" s="47">
        <v>0</v>
      </c>
      <c r="U137" s="5">
        <v>0</v>
      </c>
      <c r="V137" s="5">
        <v>2.4095525613423194</v>
      </c>
      <c r="W137" s="5">
        <v>0</v>
      </c>
      <c r="X137" s="5">
        <v>0</v>
      </c>
      <c r="Y137" s="47">
        <v>0</v>
      </c>
      <c r="Z137" s="5">
        <v>0</v>
      </c>
      <c r="AA137" s="5">
        <v>2.6738888879747997</v>
      </c>
      <c r="AB137" s="5">
        <v>0</v>
      </c>
      <c r="AC137" s="5">
        <v>0</v>
      </c>
      <c r="AD137" s="72">
        <v>0</v>
      </c>
    </row>
    <row r="138" spans="1:30">
      <c r="A138" s="48" t="s">
        <v>584</v>
      </c>
      <c r="B138" s="1" t="s">
        <v>585</v>
      </c>
      <c r="C138" s="1" t="s">
        <v>586</v>
      </c>
      <c r="D138" s="1" t="s">
        <v>53</v>
      </c>
      <c r="E138" s="1" t="s">
        <v>1786</v>
      </c>
      <c r="F138" s="44" t="s">
        <v>587</v>
      </c>
      <c r="G138" s="49">
        <v>0.4</v>
      </c>
      <c r="H138" s="5">
        <v>3.0481886974218915</v>
      </c>
      <c r="I138" s="5">
        <v>0</v>
      </c>
      <c r="J138" s="5">
        <v>3.0481886974218915</v>
      </c>
      <c r="K138" s="5">
        <v>-5.8872631967038007</v>
      </c>
      <c r="L138" s="5">
        <v>-6.7440930298955593E-2</v>
      </c>
      <c r="M138" s="5">
        <v>-5.9547041270027563</v>
      </c>
      <c r="N138" s="5">
        <v>2.9567430364992346</v>
      </c>
      <c r="O138" s="73">
        <v>0</v>
      </c>
      <c r="P138" s="5">
        <v>0</v>
      </c>
      <c r="Q138" s="5">
        <v>0</v>
      </c>
      <c r="R138" s="5">
        <v>0</v>
      </c>
      <c r="S138" s="5">
        <v>0</v>
      </c>
      <c r="T138" s="47">
        <v>0</v>
      </c>
      <c r="U138" s="5">
        <v>0</v>
      </c>
      <c r="V138" s="5">
        <v>3.0481883553328308</v>
      </c>
      <c r="W138" s="5">
        <v>0</v>
      </c>
      <c r="X138" s="5">
        <v>0</v>
      </c>
      <c r="Y138" s="47">
        <v>0</v>
      </c>
      <c r="Z138" s="5">
        <v>0</v>
      </c>
      <c r="AA138" s="5">
        <v>3.0481883553328308</v>
      </c>
      <c r="AB138" s="5">
        <v>0</v>
      </c>
      <c r="AC138" s="5">
        <v>0</v>
      </c>
      <c r="AD138" s="72">
        <v>0</v>
      </c>
    </row>
    <row r="139" spans="1:30">
      <c r="A139" s="48" t="s">
        <v>588</v>
      </c>
      <c r="B139" s="1" t="s">
        <v>589</v>
      </c>
      <c r="C139" s="1" t="s">
        <v>590</v>
      </c>
      <c r="D139" s="1" t="s">
        <v>53</v>
      </c>
      <c r="E139" s="1">
        <v>0</v>
      </c>
      <c r="F139" s="44" t="s">
        <v>591</v>
      </c>
      <c r="G139" s="49">
        <v>0.4</v>
      </c>
      <c r="H139" s="5">
        <v>6.2393474807979388</v>
      </c>
      <c r="I139" s="5">
        <v>2.5449048124625291</v>
      </c>
      <c r="J139" s="5">
        <v>3.6944426683354101</v>
      </c>
      <c r="K139" s="5">
        <v>-8.0822867038848205</v>
      </c>
      <c r="L139" s="5">
        <v>9.6593812891222264E-2</v>
      </c>
      <c r="M139" s="5">
        <v>-7.9856928909935982</v>
      </c>
      <c r="N139" s="5">
        <v>3.4173594682102544</v>
      </c>
      <c r="O139" s="73">
        <v>0.5</v>
      </c>
      <c r="P139" s="5">
        <v>0</v>
      </c>
      <c r="Q139" s="5">
        <v>2.5449048124625291</v>
      </c>
      <c r="R139" s="5">
        <v>0</v>
      </c>
      <c r="S139" s="5">
        <v>0</v>
      </c>
      <c r="T139" s="47">
        <v>0</v>
      </c>
      <c r="U139" s="5">
        <v>0</v>
      </c>
      <c r="V139" s="5">
        <v>3.6944426683354101</v>
      </c>
      <c r="W139" s="5">
        <v>0</v>
      </c>
      <c r="X139" s="5">
        <v>0</v>
      </c>
      <c r="Y139" s="47">
        <v>0</v>
      </c>
      <c r="Z139" s="5">
        <v>0</v>
      </c>
      <c r="AA139" s="5">
        <v>6.2393474807979388</v>
      </c>
      <c r="AB139" s="5">
        <v>0</v>
      </c>
      <c r="AC139" s="5">
        <v>0</v>
      </c>
      <c r="AD139" s="72">
        <v>0</v>
      </c>
    </row>
    <row r="140" spans="1:30">
      <c r="A140" s="48" t="s">
        <v>1676</v>
      </c>
      <c r="B140" s="1" t="s">
        <v>1677</v>
      </c>
      <c r="C140" s="1" t="s">
        <v>1678</v>
      </c>
      <c r="D140" s="1" t="s">
        <v>866</v>
      </c>
      <c r="E140" s="1">
        <v>0</v>
      </c>
      <c r="F140" s="44" t="s">
        <v>1679</v>
      </c>
      <c r="G140" s="49">
        <v>0.01</v>
      </c>
      <c r="H140" s="5">
        <v>50.754939981230095</v>
      </c>
      <c r="I140" s="5">
        <v>19.938198594979866</v>
      </c>
      <c r="J140" s="5">
        <v>30.816741386250229</v>
      </c>
      <c r="K140" s="5">
        <v>20.871921102373339</v>
      </c>
      <c r="L140" s="5">
        <v>8.2216484091475195E-3</v>
      </c>
      <c r="M140" s="5">
        <v>20.880142750782486</v>
      </c>
      <c r="N140" s="5">
        <v>28.505485782281461</v>
      </c>
      <c r="O140" s="73">
        <v>0</v>
      </c>
      <c r="P140" s="5">
        <v>0</v>
      </c>
      <c r="Q140" s="5">
        <v>0</v>
      </c>
      <c r="R140" s="5">
        <v>19.938198594979866</v>
      </c>
      <c r="S140" s="5">
        <v>0</v>
      </c>
      <c r="T140" s="47">
        <v>0</v>
      </c>
      <c r="U140" s="5">
        <v>0</v>
      </c>
      <c r="V140" s="5">
        <v>0</v>
      </c>
      <c r="W140" s="5">
        <v>30.816741386250229</v>
      </c>
      <c r="X140" s="5">
        <v>0</v>
      </c>
      <c r="Y140" s="47">
        <v>0</v>
      </c>
      <c r="Z140" s="5">
        <v>0</v>
      </c>
      <c r="AA140" s="5">
        <v>0</v>
      </c>
      <c r="AB140" s="5">
        <v>50.754939981230095</v>
      </c>
      <c r="AC140" s="5">
        <v>0</v>
      </c>
      <c r="AD140" s="72">
        <v>0</v>
      </c>
    </row>
    <row r="141" spans="1:30">
      <c r="A141" s="48" t="s">
        <v>596</v>
      </c>
      <c r="B141" s="1" t="s">
        <v>597</v>
      </c>
      <c r="C141" s="1" t="s">
        <v>598</v>
      </c>
      <c r="D141" s="1" t="s">
        <v>270</v>
      </c>
      <c r="E141" s="1" t="s">
        <v>1788</v>
      </c>
      <c r="F141" s="44" t="s">
        <v>599</v>
      </c>
      <c r="G141" s="49">
        <v>0.64</v>
      </c>
      <c r="H141" s="5">
        <v>113.65132091561033</v>
      </c>
      <c r="I141" s="5">
        <v>0</v>
      </c>
      <c r="J141" s="5">
        <v>113.65132091561033</v>
      </c>
      <c r="K141" s="5">
        <v>66.982131087365488</v>
      </c>
      <c r="L141" s="5">
        <v>-0.24125733099158708</v>
      </c>
      <c r="M141" s="5">
        <v>66.740873756373901</v>
      </c>
      <c r="N141" s="5">
        <v>110.24178128814201</v>
      </c>
      <c r="O141" s="73">
        <v>0</v>
      </c>
      <c r="P141" s="5">
        <v>0</v>
      </c>
      <c r="Q141" s="5">
        <v>0</v>
      </c>
      <c r="R141" s="5">
        <v>0</v>
      </c>
      <c r="S141" s="5">
        <v>0</v>
      </c>
      <c r="T141" s="47">
        <v>0</v>
      </c>
      <c r="U141" s="5">
        <v>95.462913727902873</v>
      </c>
      <c r="V141" s="5">
        <v>18.188406769193961</v>
      </c>
      <c r="W141" s="5">
        <v>0</v>
      </c>
      <c r="X141" s="5">
        <v>0</v>
      </c>
      <c r="Y141" s="47">
        <v>0</v>
      </c>
      <c r="Z141" s="5">
        <v>95.462913727902873</v>
      </c>
      <c r="AA141" s="5">
        <v>18.188406769193961</v>
      </c>
      <c r="AB141" s="5">
        <v>0</v>
      </c>
      <c r="AC141" s="5">
        <v>0</v>
      </c>
      <c r="AD141" s="72">
        <v>0</v>
      </c>
    </row>
    <row r="142" spans="1:30">
      <c r="A142" s="48" t="s">
        <v>600</v>
      </c>
      <c r="B142" s="1" t="s">
        <v>601</v>
      </c>
      <c r="C142" s="1" t="s">
        <v>602</v>
      </c>
      <c r="D142" s="1" t="s">
        <v>53</v>
      </c>
      <c r="E142" s="1" t="s">
        <v>1794</v>
      </c>
      <c r="F142" s="44" t="s">
        <v>603</v>
      </c>
      <c r="G142" s="49">
        <v>0.30000000000000004</v>
      </c>
      <c r="H142" s="5">
        <v>2.8170217064043257</v>
      </c>
      <c r="I142" s="5">
        <v>0</v>
      </c>
      <c r="J142" s="5">
        <v>2.8170217064043257</v>
      </c>
      <c r="K142" s="5">
        <v>-22.26901844775135</v>
      </c>
      <c r="L142" s="5">
        <v>0.47577366672202714</v>
      </c>
      <c r="M142" s="5">
        <v>-21.793244781029323</v>
      </c>
      <c r="N142" s="5">
        <v>2.7325110552121958</v>
      </c>
      <c r="O142" s="73">
        <v>0</v>
      </c>
      <c r="P142" s="5">
        <v>0</v>
      </c>
      <c r="Q142" s="5">
        <v>0</v>
      </c>
      <c r="R142" s="5">
        <v>0</v>
      </c>
      <c r="S142" s="5">
        <v>0</v>
      </c>
      <c r="T142" s="47">
        <v>0</v>
      </c>
      <c r="U142" s="5">
        <v>0</v>
      </c>
      <c r="V142" s="5">
        <v>2.8170217064043257</v>
      </c>
      <c r="W142" s="5">
        <v>0</v>
      </c>
      <c r="X142" s="5">
        <v>0</v>
      </c>
      <c r="Y142" s="47">
        <v>0</v>
      </c>
      <c r="Z142" s="5">
        <v>0</v>
      </c>
      <c r="AA142" s="5">
        <v>2.8170217064043257</v>
      </c>
      <c r="AB142" s="5">
        <v>0</v>
      </c>
      <c r="AC142" s="5">
        <v>0</v>
      </c>
      <c r="AD142" s="72">
        <v>0</v>
      </c>
    </row>
    <row r="143" spans="1:30">
      <c r="A143" s="48" t="s">
        <v>604</v>
      </c>
      <c r="B143" s="1" t="s">
        <v>605</v>
      </c>
      <c r="C143" s="1" t="s">
        <v>606</v>
      </c>
      <c r="D143" s="1" t="s">
        <v>270</v>
      </c>
      <c r="E143" s="1" t="s">
        <v>1788</v>
      </c>
      <c r="F143" s="44" t="s">
        <v>607</v>
      </c>
      <c r="G143" s="49">
        <v>0.64</v>
      </c>
      <c r="H143" s="5">
        <v>151.79370309782882</v>
      </c>
      <c r="I143" s="5">
        <v>0</v>
      </c>
      <c r="J143" s="5">
        <v>151.79370309782882</v>
      </c>
      <c r="K143" s="5">
        <v>72.766428831528515</v>
      </c>
      <c r="L143" s="5">
        <v>-0.24739945168394684</v>
      </c>
      <c r="M143" s="5">
        <v>72.519029379844568</v>
      </c>
      <c r="N143" s="5">
        <v>147.23989200489396</v>
      </c>
      <c r="O143" s="73">
        <v>0</v>
      </c>
      <c r="P143" s="5">
        <v>0</v>
      </c>
      <c r="Q143" s="5">
        <v>0</v>
      </c>
      <c r="R143" s="5">
        <v>0</v>
      </c>
      <c r="S143" s="5">
        <v>0</v>
      </c>
      <c r="T143" s="47">
        <v>0</v>
      </c>
      <c r="U143" s="5">
        <v>119.35469254883117</v>
      </c>
      <c r="V143" s="5">
        <v>32.439010571224578</v>
      </c>
      <c r="W143" s="5">
        <v>0</v>
      </c>
      <c r="X143" s="5">
        <v>0</v>
      </c>
      <c r="Y143" s="47">
        <v>0</v>
      </c>
      <c r="Z143" s="5">
        <v>119.35469254883117</v>
      </c>
      <c r="AA143" s="5">
        <v>32.439010571224578</v>
      </c>
      <c r="AB143" s="5">
        <v>0</v>
      </c>
      <c r="AC143" s="5">
        <v>0</v>
      </c>
      <c r="AD143" s="72">
        <v>0</v>
      </c>
    </row>
    <row r="144" spans="1:30">
      <c r="A144" s="48" t="s">
        <v>608</v>
      </c>
      <c r="B144" s="1" t="s">
        <v>609</v>
      </c>
      <c r="C144" s="1" t="s">
        <v>610</v>
      </c>
      <c r="D144" s="1" t="s">
        <v>124</v>
      </c>
      <c r="E144" s="1" t="s">
        <v>611</v>
      </c>
      <c r="F144" s="44" t="s">
        <v>612</v>
      </c>
      <c r="G144" s="49">
        <v>0.99</v>
      </c>
      <c r="H144" s="5">
        <v>52.682811805016712</v>
      </c>
      <c r="I144" s="5">
        <v>0</v>
      </c>
      <c r="J144" s="5">
        <v>52.682811805016712</v>
      </c>
      <c r="K144" s="5">
        <v>7.6096287746486961</v>
      </c>
      <c r="L144" s="5">
        <v>-0.14103345759873065</v>
      </c>
      <c r="M144" s="5">
        <v>7.4685953170499655</v>
      </c>
      <c r="N144" s="5">
        <v>51.102327450866213</v>
      </c>
      <c r="O144" s="73">
        <v>0</v>
      </c>
      <c r="P144" s="5">
        <v>0</v>
      </c>
      <c r="Q144" s="5">
        <v>0</v>
      </c>
      <c r="R144" s="5">
        <v>0</v>
      </c>
      <c r="S144" s="5">
        <v>0</v>
      </c>
      <c r="T144" s="47">
        <v>0</v>
      </c>
      <c r="U144" s="5">
        <v>47.31178798297374</v>
      </c>
      <c r="V144" s="5">
        <v>5.371023954140357</v>
      </c>
      <c r="W144" s="5">
        <v>0</v>
      </c>
      <c r="X144" s="5">
        <v>0</v>
      </c>
      <c r="Y144" s="47">
        <v>0</v>
      </c>
      <c r="Z144" s="5">
        <v>47.31178798297374</v>
      </c>
      <c r="AA144" s="5">
        <v>5.371023954140357</v>
      </c>
      <c r="AB144" s="5">
        <v>0</v>
      </c>
      <c r="AC144" s="5">
        <v>0</v>
      </c>
      <c r="AD144" s="72">
        <v>0</v>
      </c>
    </row>
    <row r="145" spans="1:30">
      <c r="A145" s="48" t="s">
        <v>613</v>
      </c>
      <c r="B145" s="1" t="s">
        <v>614</v>
      </c>
      <c r="C145" s="1" t="s">
        <v>615</v>
      </c>
      <c r="D145" s="1" t="s">
        <v>53</v>
      </c>
      <c r="E145" s="1">
        <v>0</v>
      </c>
      <c r="F145" s="44" t="s">
        <v>616</v>
      </c>
      <c r="G145" s="49">
        <v>0.4</v>
      </c>
      <c r="H145" s="5">
        <v>2.378410228010476</v>
      </c>
      <c r="I145" s="5">
        <v>0.37027669503799593</v>
      </c>
      <c r="J145" s="5">
        <v>2.0081335329724799</v>
      </c>
      <c r="K145" s="5">
        <v>-8.730817580329763</v>
      </c>
      <c r="L145" s="5">
        <v>-4.5434994011444019E-3</v>
      </c>
      <c r="M145" s="5">
        <v>-8.7353610797309074</v>
      </c>
      <c r="N145" s="5">
        <v>1.857523517999544</v>
      </c>
      <c r="O145" s="73">
        <v>0.5</v>
      </c>
      <c r="P145" s="5">
        <v>0</v>
      </c>
      <c r="Q145" s="5">
        <v>0.37027669503799593</v>
      </c>
      <c r="R145" s="5">
        <v>0</v>
      </c>
      <c r="S145" s="5">
        <v>0</v>
      </c>
      <c r="T145" s="47">
        <v>0</v>
      </c>
      <c r="U145" s="5">
        <v>0</v>
      </c>
      <c r="V145" s="5">
        <v>2.0081335329724799</v>
      </c>
      <c r="W145" s="5">
        <v>0</v>
      </c>
      <c r="X145" s="5">
        <v>0</v>
      </c>
      <c r="Y145" s="47">
        <v>0</v>
      </c>
      <c r="Z145" s="5">
        <v>0</v>
      </c>
      <c r="AA145" s="5">
        <v>2.378410228010476</v>
      </c>
      <c r="AB145" s="5">
        <v>0</v>
      </c>
      <c r="AC145" s="5">
        <v>0</v>
      </c>
      <c r="AD145" s="72">
        <v>0</v>
      </c>
    </row>
    <row r="146" spans="1:30">
      <c r="A146" s="48" t="s">
        <v>617</v>
      </c>
      <c r="B146" s="1" t="s">
        <v>618</v>
      </c>
      <c r="C146" s="1" t="s">
        <v>619</v>
      </c>
      <c r="D146" s="1" t="s">
        <v>270</v>
      </c>
      <c r="E146" s="1" t="s">
        <v>1788</v>
      </c>
      <c r="F146" s="44" t="s">
        <v>620</v>
      </c>
      <c r="G146" s="49">
        <v>0.64</v>
      </c>
      <c r="H146" s="5">
        <v>82.927903416540161</v>
      </c>
      <c r="I146" s="5">
        <v>0</v>
      </c>
      <c r="J146" s="5">
        <v>82.927903416540161</v>
      </c>
      <c r="K146" s="5">
        <v>-77.454073384600648</v>
      </c>
      <c r="L146" s="5">
        <v>2.8380707337337867</v>
      </c>
      <c r="M146" s="5">
        <v>-74.616002650866861</v>
      </c>
      <c r="N146" s="5">
        <v>80.44006631404396</v>
      </c>
      <c r="O146" s="73">
        <v>0</v>
      </c>
      <c r="P146" s="5">
        <v>0</v>
      </c>
      <c r="Q146" s="5">
        <v>0</v>
      </c>
      <c r="R146" s="5">
        <v>0</v>
      </c>
      <c r="S146" s="5">
        <v>0</v>
      </c>
      <c r="T146" s="47">
        <v>0</v>
      </c>
      <c r="U146" s="5">
        <v>57.819064725918039</v>
      </c>
      <c r="V146" s="5">
        <v>25.108838566625547</v>
      </c>
      <c r="W146" s="5">
        <v>0</v>
      </c>
      <c r="X146" s="5">
        <v>0</v>
      </c>
      <c r="Y146" s="47">
        <v>0</v>
      </c>
      <c r="Z146" s="5">
        <v>57.819064725918039</v>
      </c>
      <c r="AA146" s="5">
        <v>25.108838566625547</v>
      </c>
      <c r="AB146" s="5">
        <v>0</v>
      </c>
      <c r="AC146" s="5">
        <v>0</v>
      </c>
      <c r="AD146" s="72">
        <v>0</v>
      </c>
    </row>
    <row r="147" spans="1:30">
      <c r="A147" s="48" t="s">
        <v>621</v>
      </c>
      <c r="B147" s="1" t="s">
        <v>622</v>
      </c>
      <c r="C147" s="1" t="s">
        <v>623</v>
      </c>
      <c r="D147" s="1" t="s">
        <v>237</v>
      </c>
      <c r="E147" s="1">
        <v>0</v>
      </c>
      <c r="F147" s="44" t="s">
        <v>624</v>
      </c>
      <c r="G147" s="49">
        <v>0.09</v>
      </c>
      <c r="H147" s="5">
        <v>136.44729106044224</v>
      </c>
      <c r="I147" s="5">
        <v>20.772352917457582</v>
      </c>
      <c r="J147" s="5">
        <v>115.67493814298466</v>
      </c>
      <c r="K147" s="5">
        <v>71.535067519800677</v>
      </c>
      <c r="L147" s="5">
        <v>-0.10743246326200051</v>
      </c>
      <c r="M147" s="5">
        <v>71.427635056538676</v>
      </c>
      <c r="N147" s="5">
        <v>106.99931778226082</v>
      </c>
      <c r="O147" s="73">
        <v>0</v>
      </c>
      <c r="P147" s="5">
        <v>20.772352917457582</v>
      </c>
      <c r="Q147" s="5">
        <v>0</v>
      </c>
      <c r="R147" s="5">
        <v>0</v>
      </c>
      <c r="S147" s="5">
        <v>0</v>
      </c>
      <c r="T147" s="47">
        <v>0</v>
      </c>
      <c r="U147" s="5">
        <v>115.67493814298466</v>
      </c>
      <c r="V147" s="5">
        <v>0</v>
      </c>
      <c r="W147" s="5">
        <v>0</v>
      </c>
      <c r="X147" s="5">
        <v>0</v>
      </c>
      <c r="Y147" s="47">
        <v>0</v>
      </c>
      <c r="Z147" s="5">
        <v>136.44729106044224</v>
      </c>
      <c r="AA147" s="5">
        <v>0</v>
      </c>
      <c r="AB147" s="5">
        <v>0</v>
      </c>
      <c r="AC147" s="5">
        <v>0</v>
      </c>
      <c r="AD147" s="72">
        <v>0</v>
      </c>
    </row>
    <row r="148" spans="1:30">
      <c r="A148" s="48" t="s">
        <v>625</v>
      </c>
      <c r="B148" s="1" t="s">
        <v>626</v>
      </c>
      <c r="C148" s="1" t="s">
        <v>627</v>
      </c>
      <c r="D148" s="1" t="s">
        <v>79</v>
      </c>
      <c r="E148" s="1">
        <v>0</v>
      </c>
      <c r="F148" s="44" t="s">
        <v>628</v>
      </c>
      <c r="G148" s="49">
        <v>0.01</v>
      </c>
      <c r="H148" s="5">
        <v>22.130068645440968</v>
      </c>
      <c r="I148" s="5">
        <v>8.1176159629071947</v>
      </c>
      <c r="J148" s="5">
        <v>14.012452682533773</v>
      </c>
      <c r="K148" s="5">
        <v>7.2964062689795615</v>
      </c>
      <c r="L148" s="5">
        <v>9.5267258379712061E-3</v>
      </c>
      <c r="M148" s="5">
        <v>7.3059329948175327</v>
      </c>
      <c r="N148" s="5">
        <v>12.961518731343741</v>
      </c>
      <c r="O148" s="73">
        <v>0</v>
      </c>
      <c r="P148" s="5">
        <v>0</v>
      </c>
      <c r="Q148" s="5">
        <v>0</v>
      </c>
      <c r="R148" s="5">
        <v>8.1176159629071947</v>
      </c>
      <c r="S148" s="5">
        <v>0</v>
      </c>
      <c r="T148" s="47">
        <v>0</v>
      </c>
      <c r="U148" s="5">
        <v>0</v>
      </c>
      <c r="V148" s="5">
        <v>0</v>
      </c>
      <c r="W148" s="5">
        <v>14.012452682533773</v>
      </c>
      <c r="X148" s="5">
        <v>0</v>
      </c>
      <c r="Y148" s="47">
        <v>0</v>
      </c>
      <c r="Z148" s="5">
        <v>0</v>
      </c>
      <c r="AA148" s="5">
        <v>0</v>
      </c>
      <c r="AB148" s="5">
        <v>22.130068645440968</v>
      </c>
      <c r="AC148" s="5">
        <v>0</v>
      </c>
      <c r="AD148" s="72">
        <v>0</v>
      </c>
    </row>
    <row r="149" spans="1:30">
      <c r="A149" s="48" t="s">
        <v>629</v>
      </c>
      <c r="B149" s="1" t="s">
        <v>630</v>
      </c>
      <c r="C149" s="1" t="s">
        <v>631</v>
      </c>
      <c r="D149" s="1" t="s">
        <v>53</v>
      </c>
      <c r="E149" s="1">
        <v>0</v>
      </c>
      <c r="F149" s="44" t="s">
        <v>632</v>
      </c>
      <c r="G149" s="49">
        <v>0.4</v>
      </c>
      <c r="H149" s="5">
        <v>1.7116185424956485</v>
      </c>
      <c r="I149" s="5">
        <v>8.4606812962014222E-3</v>
      </c>
      <c r="J149" s="5">
        <v>1.7031578611994471</v>
      </c>
      <c r="K149" s="5">
        <v>-13.125199069925719</v>
      </c>
      <c r="L149" s="5">
        <v>-9.3227900475234549E-3</v>
      </c>
      <c r="M149" s="5">
        <v>-13.134521859973242</v>
      </c>
      <c r="N149" s="5">
        <v>1.5754210216094886</v>
      </c>
      <c r="O149" s="73">
        <v>0.5</v>
      </c>
      <c r="P149" s="5">
        <v>0</v>
      </c>
      <c r="Q149" s="5">
        <v>8.4606812962014222E-3</v>
      </c>
      <c r="R149" s="5">
        <v>0</v>
      </c>
      <c r="S149" s="5">
        <v>0</v>
      </c>
      <c r="T149" s="47">
        <v>0</v>
      </c>
      <c r="U149" s="5">
        <v>0</v>
      </c>
      <c r="V149" s="5">
        <v>1.7031578611994471</v>
      </c>
      <c r="W149" s="5">
        <v>0</v>
      </c>
      <c r="X149" s="5">
        <v>0</v>
      </c>
      <c r="Y149" s="47">
        <v>0</v>
      </c>
      <c r="Z149" s="5">
        <v>0</v>
      </c>
      <c r="AA149" s="5">
        <v>1.7116185424956485</v>
      </c>
      <c r="AB149" s="5">
        <v>0</v>
      </c>
      <c r="AC149" s="5">
        <v>0</v>
      </c>
      <c r="AD149" s="72">
        <v>0</v>
      </c>
    </row>
    <row r="150" spans="1:30">
      <c r="A150" s="48" t="s">
        <v>633</v>
      </c>
      <c r="B150" s="1" t="s">
        <v>634</v>
      </c>
      <c r="C150" s="1" t="s">
        <v>635</v>
      </c>
      <c r="D150" s="1" t="s">
        <v>93</v>
      </c>
      <c r="E150" s="1" t="s">
        <v>1788</v>
      </c>
      <c r="F150" s="44" t="s">
        <v>636</v>
      </c>
      <c r="G150" s="49">
        <v>0.64</v>
      </c>
      <c r="H150" s="5">
        <v>109.06939575736637</v>
      </c>
      <c r="I150" s="5">
        <v>0</v>
      </c>
      <c r="J150" s="5">
        <v>109.06939575736637</v>
      </c>
      <c r="K150" s="5">
        <v>60.686083278661478</v>
      </c>
      <c r="L150" s="5">
        <v>0.31652672929212855</v>
      </c>
      <c r="M150" s="5">
        <v>61.002610007953606</v>
      </c>
      <c r="N150" s="5">
        <v>105.79731388464538</v>
      </c>
      <c r="O150" s="73">
        <v>0</v>
      </c>
      <c r="P150" s="5">
        <v>0</v>
      </c>
      <c r="Q150" s="5">
        <v>0</v>
      </c>
      <c r="R150" s="5">
        <v>0</v>
      </c>
      <c r="S150" s="5">
        <v>0</v>
      </c>
      <c r="T150" s="47">
        <v>0</v>
      </c>
      <c r="U150" s="5">
        <v>87.819262999179671</v>
      </c>
      <c r="V150" s="5">
        <v>21.250132566051189</v>
      </c>
      <c r="W150" s="5">
        <v>0</v>
      </c>
      <c r="X150" s="5">
        <v>0</v>
      </c>
      <c r="Y150" s="47">
        <v>0</v>
      </c>
      <c r="Z150" s="5">
        <v>87.819262999179671</v>
      </c>
      <c r="AA150" s="5">
        <v>21.250132566051189</v>
      </c>
      <c r="AB150" s="5">
        <v>0</v>
      </c>
      <c r="AC150" s="5">
        <v>0</v>
      </c>
      <c r="AD150" s="72">
        <v>0</v>
      </c>
    </row>
    <row r="151" spans="1:30">
      <c r="A151" s="48" t="s">
        <v>637</v>
      </c>
      <c r="B151" s="1" t="s">
        <v>638</v>
      </c>
      <c r="C151" s="1" t="s">
        <v>639</v>
      </c>
      <c r="D151" s="1" t="s">
        <v>53</v>
      </c>
      <c r="E151" s="1">
        <v>0</v>
      </c>
      <c r="F151" s="44" t="s">
        <v>640</v>
      </c>
      <c r="G151" s="49">
        <v>0.4</v>
      </c>
      <c r="H151" s="5">
        <v>3.1779396810265053</v>
      </c>
      <c r="I151" s="5">
        <v>0.17848240222128853</v>
      </c>
      <c r="J151" s="5">
        <v>2.9994572788052167</v>
      </c>
      <c r="K151" s="5">
        <v>-15.175832164302152</v>
      </c>
      <c r="L151" s="5">
        <v>-0.1355058535126954</v>
      </c>
      <c r="M151" s="5">
        <v>-15.311338017814847</v>
      </c>
      <c r="N151" s="5">
        <v>2.7744979828948257</v>
      </c>
      <c r="O151" s="73">
        <v>0.5</v>
      </c>
      <c r="P151" s="5">
        <v>0</v>
      </c>
      <c r="Q151" s="5">
        <v>0.17848240222128853</v>
      </c>
      <c r="R151" s="5">
        <v>0</v>
      </c>
      <c r="S151" s="5">
        <v>0</v>
      </c>
      <c r="T151" s="47">
        <v>0</v>
      </c>
      <c r="U151" s="5">
        <v>0</v>
      </c>
      <c r="V151" s="5">
        <v>2.9994572788052167</v>
      </c>
      <c r="W151" s="5">
        <v>0</v>
      </c>
      <c r="X151" s="5">
        <v>0</v>
      </c>
      <c r="Y151" s="47">
        <v>0</v>
      </c>
      <c r="Z151" s="5">
        <v>0</v>
      </c>
      <c r="AA151" s="5">
        <v>3.1779396810265053</v>
      </c>
      <c r="AB151" s="5">
        <v>0</v>
      </c>
      <c r="AC151" s="5">
        <v>0</v>
      </c>
      <c r="AD151" s="72">
        <v>0</v>
      </c>
    </row>
    <row r="152" spans="1:30">
      <c r="A152" s="48" t="s">
        <v>641</v>
      </c>
      <c r="B152" s="1" t="s">
        <v>642</v>
      </c>
      <c r="C152" s="1" t="s">
        <v>643</v>
      </c>
      <c r="D152" s="1" t="s">
        <v>53</v>
      </c>
      <c r="E152" s="1" t="s">
        <v>1791</v>
      </c>
      <c r="F152" s="44" t="s">
        <v>644</v>
      </c>
      <c r="G152" s="49">
        <v>0.9</v>
      </c>
      <c r="H152" s="5">
        <v>3.8404839098769883</v>
      </c>
      <c r="I152" s="5">
        <v>0</v>
      </c>
      <c r="J152" s="5">
        <v>3.8404839098769883</v>
      </c>
      <c r="K152" s="5">
        <v>-51.536462843253112</v>
      </c>
      <c r="L152" s="5">
        <v>2.7591390892155232E-2</v>
      </c>
      <c r="M152" s="5">
        <v>-51.508871452360957</v>
      </c>
      <c r="N152" s="5">
        <v>3.7252693925806786</v>
      </c>
      <c r="O152" s="73">
        <v>0</v>
      </c>
      <c r="P152" s="5">
        <v>0</v>
      </c>
      <c r="Q152" s="5">
        <v>0</v>
      </c>
      <c r="R152" s="5">
        <v>0</v>
      </c>
      <c r="S152" s="5">
        <v>0</v>
      </c>
      <c r="T152" s="47">
        <v>0</v>
      </c>
      <c r="U152" s="5">
        <v>0</v>
      </c>
      <c r="V152" s="5">
        <v>3.8404839098769883</v>
      </c>
      <c r="W152" s="5">
        <v>0</v>
      </c>
      <c r="X152" s="5">
        <v>0</v>
      </c>
      <c r="Y152" s="47">
        <v>0</v>
      </c>
      <c r="Z152" s="5">
        <v>0</v>
      </c>
      <c r="AA152" s="5">
        <v>3.8404839098769883</v>
      </c>
      <c r="AB152" s="5">
        <v>0</v>
      </c>
      <c r="AC152" s="5">
        <v>0</v>
      </c>
      <c r="AD152" s="72">
        <v>0</v>
      </c>
    </row>
    <row r="153" spans="1:30">
      <c r="A153" s="48" t="s">
        <v>645</v>
      </c>
      <c r="B153" s="1" t="s">
        <v>646</v>
      </c>
      <c r="C153" s="1" t="s">
        <v>647</v>
      </c>
      <c r="D153" s="1" t="s">
        <v>93</v>
      </c>
      <c r="E153" s="1" t="s">
        <v>1788</v>
      </c>
      <c r="F153" s="44" t="s">
        <v>648</v>
      </c>
      <c r="G153" s="49">
        <v>0.64</v>
      </c>
      <c r="H153" s="5">
        <v>45.496932577670322</v>
      </c>
      <c r="I153" s="5">
        <v>0</v>
      </c>
      <c r="J153" s="5">
        <v>45.496932577670322</v>
      </c>
      <c r="K153" s="5">
        <v>10.504063345539182</v>
      </c>
      <c r="L153" s="5">
        <v>7.7885993003187437E-2</v>
      </c>
      <c r="M153" s="5">
        <v>10.581949338542369</v>
      </c>
      <c r="N153" s="5">
        <v>44.132024600340209</v>
      </c>
      <c r="O153" s="73">
        <v>0</v>
      </c>
      <c r="P153" s="5">
        <v>0</v>
      </c>
      <c r="Q153" s="5">
        <v>0</v>
      </c>
      <c r="R153" s="5">
        <v>0</v>
      </c>
      <c r="S153" s="5">
        <v>0</v>
      </c>
      <c r="T153" s="47">
        <v>0</v>
      </c>
      <c r="U153" s="5">
        <v>36.703304163957064</v>
      </c>
      <c r="V153" s="5">
        <v>8.7936288512083891</v>
      </c>
      <c r="W153" s="5">
        <v>0</v>
      </c>
      <c r="X153" s="5">
        <v>0</v>
      </c>
      <c r="Y153" s="47">
        <v>0</v>
      </c>
      <c r="Z153" s="5">
        <v>36.703304163957064</v>
      </c>
      <c r="AA153" s="5">
        <v>8.7936288512083891</v>
      </c>
      <c r="AB153" s="5">
        <v>0</v>
      </c>
      <c r="AC153" s="5">
        <v>0</v>
      </c>
      <c r="AD153" s="72">
        <v>0</v>
      </c>
    </row>
    <row r="154" spans="1:30">
      <c r="A154" s="48" t="s">
        <v>649</v>
      </c>
      <c r="B154" s="1" t="s">
        <v>650</v>
      </c>
      <c r="C154" s="1" t="s">
        <v>651</v>
      </c>
      <c r="D154" s="1" t="s">
        <v>53</v>
      </c>
      <c r="E154" s="1">
        <v>0</v>
      </c>
      <c r="F154" s="44" t="s">
        <v>652</v>
      </c>
      <c r="G154" s="49">
        <v>0.4</v>
      </c>
      <c r="H154" s="5">
        <v>1.3294293994610438</v>
      </c>
      <c r="I154" s="5">
        <v>0</v>
      </c>
      <c r="J154" s="5">
        <v>1.3294293994610438</v>
      </c>
      <c r="K154" s="5">
        <v>-11.191092056996574</v>
      </c>
      <c r="L154" s="5">
        <v>-2.5505735184390588E-2</v>
      </c>
      <c r="M154" s="5">
        <v>-11.216597792180965</v>
      </c>
      <c r="N154" s="5">
        <v>1.2297221945014656</v>
      </c>
      <c r="O154" s="73">
        <v>0.5</v>
      </c>
      <c r="P154" s="5">
        <v>0</v>
      </c>
      <c r="Q154" s="5">
        <v>0</v>
      </c>
      <c r="R154" s="5">
        <v>0</v>
      </c>
      <c r="S154" s="5">
        <v>0</v>
      </c>
      <c r="T154" s="47">
        <v>0</v>
      </c>
      <c r="U154" s="5">
        <v>0</v>
      </c>
      <c r="V154" s="5">
        <v>1.3294293994610438</v>
      </c>
      <c r="W154" s="5">
        <v>0</v>
      </c>
      <c r="X154" s="5">
        <v>0</v>
      </c>
      <c r="Y154" s="47">
        <v>0</v>
      </c>
      <c r="Z154" s="5">
        <v>0</v>
      </c>
      <c r="AA154" s="5">
        <v>1.3294293994610438</v>
      </c>
      <c r="AB154" s="5">
        <v>0</v>
      </c>
      <c r="AC154" s="5">
        <v>0</v>
      </c>
      <c r="AD154" s="72">
        <v>0</v>
      </c>
    </row>
    <row r="155" spans="1:30">
      <c r="A155" s="48" t="s">
        <v>653</v>
      </c>
      <c r="B155" s="1" t="s">
        <v>654</v>
      </c>
      <c r="C155" s="1" t="s">
        <v>655</v>
      </c>
      <c r="D155" s="1" t="s">
        <v>124</v>
      </c>
      <c r="E155" s="1">
        <v>0</v>
      </c>
      <c r="F155" s="44" t="s">
        <v>656</v>
      </c>
      <c r="G155" s="49">
        <v>0.49</v>
      </c>
      <c r="H155" s="5">
        <v>38.205893127816395</v>
      </c>
      <c r="I155" s="5">
        <v>10.799776393540569</v>
      </c>
      <c r="J155" s="5">
        <v>27.406116734275823</v>
      </c>
      <c r="K155" s="5">
        <v>10.124608928087561</v>
      </c>
      <c r="L155" s="5">
        <v>2.0782113634463641</v>
      </c>
      <c r="M155" s="5">
        <v>12.202820291533925</v>
      </c>
      <c r="N155" s="5">
        <v>25.350657979205138</v>
      </c>
      <c r="O155" s="73">
        <v>0</v>
      </c>
      <c r="P155" s="5">
        <v>9.8133331125061964</v>
      </c>
      <c r="Q155" s="5">
        <v>0.98644328103437273</v>
      </c>
      <c r="R155" s="5">
        <v>0</v>
      </c>
      <c r="S155" s="5">
        <v>0</v>
      </c>
      <c r="T155" s="47">
        <v>0</v>
      </c>
      <c r="U155" s="5">
        <v>23.075537244847627</v>
      </c>
      <c r="V155" s="5">
        <v>4.330579489428195</v>
      </c>
      <c r="W155" s="5">
        <v>0</v>
      </c>
      <c r="X155" s="5">
        <v>0</v>
      </c>
      <c r="Y155" s="47">
        <v>0</v>
      </c>
      <c r="Z155" s="5">
        <v>32.888870357353824</v>
      </c>
      <c r="AA155" s="5">
        <v>5.3170227704625681</v>
      </c>
      <c r="AB155" s="5">
        <v>0</v>
      </c>
      <c r="AC155" s="5">
        <v>0</v>
      </c>
      <c r="AD155" s="72">
        <v>0</v>
      </c>
    </row>
    <row r="156" spans="1:30">
      <c r="A156" s="48" t="s">
        <v>657</v>
      </c>
      <c r="B156" s="1" t="s">
        <v>658</v>
      </c>
      <c r="C156" s="1" t="s">
        <v>659</v>
      </c>
      <c r="D156" s="1" t="s">
        <v>53</v>
      </c>
      <c r="E156" s="1">
        <v>0</v>
      </c>
      <c r="F156" s="44" t="s">
        <v>660</v>
      </c>
      <c r="G156" s="49">
        <v>0.4</v>
      </c>
      <c r="H156" s="5">
        <v>5.2161785566720527</v>
      </c>
      <c r="I156" s="5">
        <v>1.5420935822110697</v>
      </c>
      <c r="J156" s="5">
        <v>3.6740849744609831</v>
      </c>
      <c r="K156" s="5">
        <v>-5.451611675648766</v>
      </c>
      <c r="L156" s="5">
        <v>-4.9314964461573574E-2</v>
      </c>
      <c r="M156" s="5">
        <v>-5.5009266401103396</v>
      </c>
      <c r="N156" s="5">
        <v>3.3985286013764098</v>
      </c>
      <c r="O156" s="73">
        <v>0.5</v>
      </c>
      <c r="P156" s="5">
        <v>0</v>
      </c>
      <c r="Q156" s="5">
        <v>1.5420935822110697</v>
      </c>
      <c r="R156" s="5">
        <v>0</v>
      </c>
      <c r="S156" s="5">
        <v>0</v>
      </c>
      <c r="T156" s="47">
        <v>0</v>
      </c>
      <c r="U156" s="5">
        <v>0</v>
      </c>
      <c r="V156" s="5">
        <v>3.6740849744609831</v>
      </c>
      <c r="W156" s="5">
        <v>0</v>
      </c>
      <c r="X156" s="5">
        <v>0</v>
      </c>
      <c r="Y156" s="47">
        <v>0</v>
      </c>
      <c r="Z156" s="5">
        <v>0</v>
      </c>
      <c r="AA156" s="5">
        <v>5.2161785566720527</v>
      </c>
      <c r="AB156" s="5">
        <v>0</v>
      </c>
      <c r="AC156" s="5">
        <v>0</v>
      </c>
      <c r="AD156" s="72">
        <v>0</v>
      </c>
    </row>
    <row r="157" spans="1:30">
      <c r="A157" s="48" t="s">
        <v>661</v>
      </c>
      <c r="B157" s="1" t="s">
        <v>662</v>
      </c>
      <c r="C157" s="1" t="s">
        <v>663</v>
      </c>
      <c r="D157" s="1" t="s">
        <v>53</v>
      </c>
      <c r="E157" s="1">
        <v>0</v>
      </c>
      <c r="F157" s="44" t="s">
        <v>664</v>
      </c>
      <c r="G157" s="49">
        <v>0.4</v>
      </c>
      <c r="H157" s="5">
        <v>3.5103687490982498</v>
      </c>
      <c r="I157" s="5">
        <v>0.29001576965239551</v>
      </c>
      <c r="J157" s="5">
        <v>3.2203529794458543</v>
      </c>
      <c r="K157" s="5">
        <v>-9.3497996223052482</v>
      </c>
      <c r="L157" s="5">
        <v>9.0304963090385826E-2</v>
      </c>
      <c r="M157" s="5">
        <v>-9.2594946592148624</v>
      </c>
      <c r="N157" s="5">
        <v>2.9788265059874153</v>
      </c>
      <c r="O157" s="73">
        <v>0.5</v>
      </c>
      <c r="P157" s="5">
        <v>0</v>
      </c>
      <c r="Q157" s="5">
        <v>0.29001576965239551</v>
      </c>
      <c r="R157" s="5">
        <v>0</v>
      </c>
      <c r="S157" s="5">
        <v>0</v>
      </c>
      <c r="T157" s="47">
        <v>0</v>
      </c>
      <c r="U157" s="5">
        <v>0</v>
      </c>
      <c r="V157" s="5">
        <v>3.2203529794458543</v>
      </c>
      <c r="W157" s="5">
        <v>0</v>
      </c>
      <c r="X157" s="5">
        <v>0</v>
      </c>
      <c r="Y157" s="47">
        <v>0</v>
      </c>
      <c r="Z157" s="5">
        <v>0</v>
      </c>
      <c r="AA157" s="5">
        <v>3.5103687490982498</v>
      </c>
      <c r="AB157" s="5">
        <v>0</v>
      </c>
      <c r="AC157" s="5">
        <v>0</v>
      </c>
      <c r="AD157" s="72">
        <v>0</v>
      </c>
    </row>
    <row r="158" spans="1:30">
      <c r="A158" s="48" t="s">
        <v>665</v>
      </c>
      <c r="B158" s="1" t="s">
        <v>666</v>
      </c>
      <c r="C158" s="1" t="s">
        <v>667</v>
      </c>
      <c r="D158" s="1" t="s">
        <v>93</v>
      </c>
      <c r="E158" s="1" t="s">
        <v>1788</v>
      </c>
      <c r="F158" s="44" t="s">
        <v>668</v>
      </c>
      <c r="G158" s="49">
        <v>0.64</v>
      </c>
      <c r="H158" s="5">
        <v>40.088911634746644</v>
      </c>
      <c r="I158" s="5">
        <v>0</v>
      </c>
      <c r="J158" s="5">
        <v>40.088911634746644</v>
      </c>
      <c r="K158" s="5">
        <v>-10.419177917501994</v>
      </c>
      <c r="L158" s="5">
        <v>5.5345852503513981E-2</v>
      </c>
      <c r="M158" s="5">
        <v>-10.36383206499848</v>
      </c>
      <c r="N158" s="5">
        <v>38.886244285704244</v>
      </c>
      <c r="O158" s="73">
        <v>0</v>
      </c>
      <c r="P158" s="5">
        <v>0</v>
      </c>
      <c r="Q158" s="5">
        <v>0</v>
      </c>
      <c r="R158" s="5">
        <v>0</v>
      </c>
      <c r="S158" s="5">
        <v>0</v>
      </c>
      <c r="T158" s="47">
        <v>0</v>
      </c>
      <c r="U158" s="5">
        <v>34.285628984399231</v>
      </c>
      <c r="V158" s="5">
        <v>5.8032830066792318</v>
      </c>
      <c r="W158" s="5">
        <v>0</v>
      </c>
      <c r="X158" s="5">
        <v>0</v>
      </c>
      <c r="Y158" s="47">
        <v>0</v>
      </c>
      <c r="Z158" s="5">
        <v>34.285628984399231</v>
      </c>
      <c r="AA158" s="5">
        <v>5.8032830066792318</v>
      </c>
      <c r="AB158" s="5">
        <v>0</v>
      </c>
      <c r="AC158" s="5">
        <v>0</v>
      </c>
      <c r="AD158" s="72">
        <v>0</v>
      </c>
    </row>
    <row r="159" spans="1:30">
      <c r="A159" s="48" t="s">
        <v>669</v>
      </c>
      <c r="B159" s="1" t="s">
        <v>670</v>
      </c>
      <c r="C159" s="1" t="s">
        <v>671</v>
      </c>
      <c r="D159" s="1" t="s">
        <v>79</v>
      </c>
      <c r="E159" s="1">
        <v>0</v>
      </c>
      <c r="F159" s="44" t="s">
        <v>672</v>
      </c>
      <c r="G159" s="49">
        <v>0.01</v>
      </c>
      <c r="H159" s="5">
        <v>7.8976310697206724</v>
      </c>
      <c r="I159" s="5">
        <v>2.4264999986660851</v>
      </c>
      <c r="J159" s="5">
        <v>5.4711310710545877</v>
      </c>
      <c r="K159" s="5">
        <v>3.2438745556349713</v>
      </c>
      <c r="L159" s="5">
        <v>-3.6651800329927653E-3</v>
      </c>
      <c r="M159" s="5">
        <v>3.2402093756019785</v>
      </c>
      <c r="N159" s="5">
        <v>5.0607962407254936</v>
      </c>
      <c r="O159" s="73">
        <v>0</v>
      </c>
      <c r="P159" s="5">
        <v>0</v>
      </c>
      <c r="Q159" s="5">
        <v>0</v>
      </c>
      <c r="R159" s="5">
        <v>2.4264999986660851</v>
      </c>
      <c r="S159" s="5">
        <v>0</v>
      </c>
      <c r="T159" s="47">
        <v>0</v>
      </c>
      <c r="U159" s="5">
        <v>0</v>
      </c>
      <c r="V159" s="5">
        <v>0</v>
      </c>
      <c r="W159" s="5">
        <v>5.4711310710545877</v>
      </c>
      <c r="X159" s="5">
        <v>0</v>
      </c>
      <c r="Y159" s="47">
        <v>0</v>
      </c>
      <c r="Z159" s="5">
        <v>0</v>
      </c>
      <c r="AA159" s="5">
        <v>0</v>
      </c>
      <c r="AB159" s="5">
        <v>7.8976310697206724</v>
      </c>
      <c r="AC159" s="5">
        <v>0</v>
      </c>
      <c r="AD159" s="72">
        <v>0</v>
      </c>
    </row>
    <row r="160" spans="1:30">
      <c r="A160" s="48" t="s">
        <v>673</v>
      </c>
      <c r="B160" s="1" t="s">
        <v>674</v>
      </c>
      <c r="C160" s="1" t="s">
        <v>675</v>
      </c>
      <c r="D160" s="1" t="s">
        <v>124</v>
      </c>
      <c r="E160" s="1">
        <v>0</v>
      </c>
      <c r="F160" s="44" t="s">
        <v>676</v>
      </c>
      <c r="G160" s="49">
        <v>0.49</v>
      </c>
      <c r="H160" s="5">
        <v>36.770917774352299</v>
      </c>
      <c r="I160" s="5">
        <v>5.3728944522876052</v>
      </c>
      <c r="J160" s="5">
        <v>31.398023322064692</v>
      </c>
      <c r="K160" s="5">
        <v>9.0729680370861754</v>
      </c>
      <c r="L160" s="5">
        <v>-0.20271160361374108</v>
      </c>
      <c r="M160" s="5">
        <v>8.8702564334724343</v>
      </c>
      <c r="N160" s="5">
        <v>29.043171572909841</v>
      </c>
      <c r="O160" s="73">
        <v>0</v>
      </c>
      <c r="P160" s="5">
        <v>5.7528597857919781</v>
      </c>
      <c r="Q160" s="5">
        <v>-0.37996533350437323</v>
      </c>
      <c r="R160" s="5">
        <v>0</v>
      </c>
      <c r="S160" s="5">
        <v>0</v>
      </c>
      <c r="T160" s="47">
        <v>0</v>
      </c>
      <c r="U160" s="5">
        <v>25.7421825946338</v>
      </c>
      <c r="V160" s="5">
        <v>5.6558407274308893</v>
      </c>
      <c r="W160" s="5">
        <v>0</v>
      </c>
      <c r="X160" s="5">
        <v>0</v>
      </c>
      <c r="Y160" s="47">
        <v>0</v>
      </c>
      <c r="Z160" s="5">
        <v>31.49504238042578</v>
      </c>
      <c r="AA160" s="5">
        <v>5.2758753939265164</v>
      </c>
      <c r="AB160" s="5">
        <v>0</v>
      </c>
      <c r="AC160" s="5">
        <v>0</v>
      </c>
      <c r="AD160" s="72">
        <v>0</v>
      </c>
    </row>
    <row r="161" spans="1:30">
      <c r="A161" s="48" t="s">
        <v>677</v>
      </c>
      <c r="B161" s="1" t="s">
        <v>678</v>
      </c>
      <c r="C161" s="1" t="s">
        <v>679</v>
      </c>
      <c r="D161" s="1" t="s">
        <v>391</v>
      </c>
      <c r="E161" s="1">
        <v>0</v>
      </c>
      <c r="F161" s="44" t="s">
        <v>680</v>
      </c>
      <c r="G161" s="49">
        <v>0.1</v>
      </c>
      <c r="H161" s="5">
        <v>141.93790925942443</v>
      </c>
      <c r="I161" s="5">
        <v>22.599167637802982</v>
      </c>
      <c r="J161" s="5">
        <v>119.33874162162145</v>
      </c>
      <c r="K161" s="5">
        <v>71.482819212490327</v>
      </c>
      <c r="L161" s="5">
        <v>-0.13269924990930804</v>
      </c>
      <c r="M161" s="5">
        <v>71.350119962581019</v>
      </c>
      <c r="N161" s="5">
        <v>110.38833599999985</v>
      </c>
      <c r="O161" s="73">
        <v>0</v>
      </c>
      <c r="P161" s="5">
        <v>19.104244617458701</v>
      </c>
      <c r="Q161" s="5">
        <v>0</v>
      </c>
      <c r="R161" s="5">
        <v>3.4949230203442796</v>
      </c>
      <c r="S161" s="5">
        <v>0</v>
      </c>
      <c r="T161" s="47">
        <v>0</v>
      </c>
      <c r="U161" s="5">
        <v>110.08120001465292</v>
      </c>
      <c r="V161" s="5">
        <v>0</v>
      </c>
      <c r="W161" s="5">
        <v>9.2575416069685161</v>
      </c>
      <c r="X161" s="5">
        <v>0</v>
      </c>
      <c r="Y161" s="47">
        <v>0</v>
      </c>
      <c r="Z161" s="5">
        <v>129.18544463211163</v>
      </c>
      <c r="AA161" s="5">
        <v>0</v>
      </c>
      <c r="AB161" s="5">
        <v>12.752464627312795</v>
      </c>
      <c r="AC161" s="5">
        <v>0</v>
      </c>
      <c r="AD161" s="72">
        <v>0</v>
      </c>
    </row>
    <row r="162" spans="1:30">
      <c r="A162" s="48" t="s">
        <v>681</v>
      </c>
      <c r="B162" s="1" t="s">
        <v>682</v>
      </c>
      <c r="C162" s="1" t="s">
        <v>683</v>
      </c>
      <c r="D162" s="1" t="s">
        <v>53</v>
      </c>
      <c r="E162" s="1">
        <v>0</v>
      </c>
      <c r="F162" s="44" t="s">
        <v>684</v>
      </c>
      <c r="G162" s="49">
        <v>0.4</v>
      </c>
      <c r="H162" s="5">
        <v>2.8401135377132967</v>
      </c>
      <c r="I162" s="5">
        <v>0.22101679638041183</v>
      </c>
      <c r="J162" s="5">
        <v>2.6190967413328847</v>
      </c>
      <c r="K162" s="5">
        <v>-15.084191994101152</v>
      </c>
      <c r="L162" s="5">
        <v>-4.4378400548382047E-2</v>
      </c>
      <c r="M162" s="5">
        <v>-15.128570394649534</v>
      </c>
      <c r="N162" s="5">
        <v>2.4226644857329185</v>
      </c>
      <c r="O162" s="73">
        <v>0.5</v>
      </c>
      <c r="P162" s="5">
        <v>0</v>
      </c>
      <c r="Q162" s="5">
        <v>0.22101679638041183</v>
      </c>
      <c r="R162" s="5">
        <v>0</v>
      </c>
      <c r="S162" s="5">
        <v>0</v>
      </c>
      <c r="T162" s="47">
        <v>0</v>
      </c>
      <c r="U162" s="5">
        <v>0</v>
      </c>
      <c r="V162" s="5">
        <v>2.6190967413328847</v>
      </c>
      <c r="W162" s="5">
        <v>0</v>
      </c>
      <c r="X162" s="5">
        <v>0</v>
      </c>
      <c r="Y162" s="47">
        <v>0</v>
      </c>
      <c r="Z162" s="5">
        <v>0</v>
      </c>
      <c r="AA162" s="5">
        <v>2.8401135377132967</v>
      </c>
      <c r="AB162" s="5">
        <v>0</v>
      </c>
      <c r="AC162" s="5">
        <v>0</v>
      </c>
      <c r="AD162" s="72">
        <v>0</v>
      </c>
    </row>
    <row r="163" spans="1:30">
      <c r="A163" s="48" t="s">
        <v>685</v>
      </c>
      <c r="B163" s="1" t="s">
        <v>686</v>
      </c>
      <c r="C163" s="1" t="s">
        <v>687</v>
      </c>
      <c r="D163" s="1" t="s">
        <v>53</v>
      </c>
      <c r="E163" s="1" t="s">
        <v>1785</v>
      </c>
      <c r="F163" s="44" t="s">
        <v>688</v>
      </c>
      <c r="G163" s="49">
        <v>0.5</v>
      </c>
      <c r="H163" s="5">
        <v>2.523324116852304</v>
      </c>
      <c r="I163" s="5">
        <v>0</v>
      </c>
      <c r="J163" s="5">
        <v>2.523324116852304</v>
      </c>
      <c r="K163" s="5">
        <v>-10.240888777517544</v>
      </c>
      <c r="L163" s="5">
        <v>-1.9194600852610932E-2</v>
      </c>
      <c r="M163" s="5">
        <v>-10.260083378370155</v>
      </c>
      <c r="N163" s="5">
        <v>2.447624393346735</v>
      </c>
      <c r="O163" s="73">
        <v>0</v>
      </c>
      <c r="P163" s="5">
        <v>0</v>
      </c>
      <c r="Q163" s="5">
        <v>0</v>
      </c>
      <c r="R163" s="5">
        <v>0</v>
      </c>
      <c r="S163" s="5">
        <v>0</v>
      </c>
      <c r="T163" s="47">
        <v>0</v>
      </c>
      <c r="U163" s="5">
        <v>0</v>
      </c>
      <c r="V163" s="5">
        <v>2.5233240314339174</v>
      </c>
      <c r="W163" s="5">
        <v>0</v>
      </c>
      <c r="X163" s="5">
        <v>0</v>
      </c>
      <c r="Y163" s="47">
        <v>0</v>
      </c>
      <c r="Z163" s="5">
        <v>0</v>
      </c>
      <c r="AA163" s="5">
        <v>2.5233240314339174</v>
      </c>
      <c r="AB163" s="5">
        <v>0</v>
      </c>
      <c r="AC163" s="5">
        <v>0</v>
      </c>
      <c r="AD163" s="72">
        <v>0</v>
      </c>
    </row>
    <row r="164" spans="1:30">
      <c r="A164" s="48" t="s">
        <v>689</v>
      </c>
      <c r="B164" s="1" t="s">
        <v>690</v>
      </c>
      <c r="C164" s="1" t="s">
        <v>691</v>
      </c>
      <c r="D164" s="1" t="s">
        <v>93</v>
      </c>
      <c r="E164" s="1" t="s">
        <v>1788</v>
      </c>
      <c r="F164" s="44" t="s">
        <v>692</v>
      </c>
      <c r="G164" s="49">
        <v>0.64</v>
      </c>
      <c r="H164" s="5">
        <v>58.547512924217763</v>
      </c>
      <c r="I164" s="5">
        <v>0</v>
      </c>
      <c r="J164" s="5">
        <v>58.547512924217763</v>
      </c>
      <c r="K164" s="5">
        <v>-148.48439389469473</v>
      </c>
      <c r="L164" s="5">
        <v>1.2949524086119197</v>
      </c>
      <c r="M164" s="5">
        <v>-147.18944148608281</v>
      </c>
      <c r="N164" s="5">
        <v>56.791087536491226</v>
      </c>
      <c r="O164" s="73">
        <v>0</v>
      </c>
      <c r="P164" s="5">
        <v>0</v>
      </c>
      <c r="Q164" s="5">
        <v>0</v>
      </c>
      <c r="R164" s="5">
        <v>0</v>
      </c>
      <c r="S164" s="5">
        <v>0</v>
      </c>
      <c r="T164" s="47">
        <v>0</v>
      </c>
      <c r="U164" s="5">
        <v>48.141704966821379</v>
      </c>
      <c r="V164" s="5">
        <v>10.405808318222892</v>
      </c>
      <c r="W164" s="5">
        <v>0</v>
      </c>
      <c r="X164" s="5">
        <v>0</v>
      </c>
      <c r="Y164" s="47">
        <v>0</v>
      </c>
      <c r="Z164" s="5">
        <v>48.141704966821379</v>
      </c>
      <c r="AA164" s="5">
        <v>10.405808318222892</v>
      </c>
      <c r="AB164" s="5">
        <v>0</v>
      </c>
      <c r="AC164" s="5">
        <v>0</v>
      </c>
      <c r="AD164" s="72">
        <v>0</v>
      </c>
    </row>
    <row r="165" spans="1:30">
      <c r="A165" s="48" t="s">
        <v>693</v>
      </c>
      <c r="B165" s="1" t="s">
        <v>694</v>
      </c>
      <c r="C165" s="1" t="s">
        <v>695</v>
      </c>
      <c r="D165" s="1" t="s">
        <v>53</v>
      </c>
      <c r="E165" s="1">
        <v>0</v>
      </c>
      <c r="F165" s="44" t="s">
        <v>696</v>
      </c>
      <c r="G165" s="49">
        <v>0.4</v>
      </c>
      <c r="H165" s="5">
        <v>2.9372876255296001</v>
      </c>
      <c r="I165" s="5">
        <v>0.43746099155334944</v>
      </c>
      <c r="J165" s="5">
        <v>2.4998266339762507</v>
      </c>
      <c r="K165" s="5">
        <v>-9.2782666956695437</v>
      </c>
      <c r="L165" s="5">
        <v>5.5324139810425166E-2</v>
      </c>
      <c r="M165" s="5">
        <v>-9.2229425558591185</v>
      </c>
      <c r="N165" s="5">
        <v>2.3123396364280322</v>
      </c>
      <c r="O165" s="73">
        <v>0.5</v>
      </c>
      <c r="P165" s="5">
        <v>0</v>
      </c>
      <c r="Q165" s="5">
        <v>0.43746099155334944</v>
      </c>
      <c r="R165" s="5">
        <v>0</v>
      </c>
      <c r="S165" s="5">
        <v>0</v>
      </c>
      <c r="T165" s="47">
        <v>0</v>
      </c>
      <c r="U165" s="5">
        <v>0</v>
      </c>
      <c r="V165" s="5">
        <v>2.4998266339762507</v>
      </c>
      <c r="W165" s="5">
        <v>0</v>
      </c>
      <c r="X165" s="5">
        <v>0</v>
      </c>
      <c r="Y165" s="47">
        <v>0</v>
      </c>
      <c r="Z165" s="5">
        <v>0</v>
      </c>
      <c r="AA165" s="5">
        <v>2.9372876255296001</v>
      </c>
      <c r="AB165" s="5">
        <v>0</v>
      </c>
      <c r="AC165" s="5">
        <v>0</v>
      </c>
      <c r="AD165" s="72">
        <v>0</v>
      </c>
    </row>
    <row r="166" spans="1:30">
      <c r="A166" s="48" t="s">
        <v>697</v>
      </c>
      <c r="B166" s="1" t="s">
        <v>698</v>
      </c>
      <c r="C166" s="1" t="s">
        <v>699</v>
      </c>
      <c r="D166" s="1" t="s">
        <v>53</v>
      </c>
      <c r="E166" s="1">
        <v>0</v>
      </c>
      <c r="F166" s="44" t="s">
        <v>700</v>
      </c>
      <c r="G166" s="49">
        <v>0.4</v>
      </c>
      <c r="H166" s="5">
        <v>1.9739981563034861</v>
      </c>
      <c r="I166" s="5">
        <v>0</v>
      </c>
      <c r="J166" s="5">
        <v>1.9739981563034861</v>
      </c>
      <c r="K166" s="5">
        <v>-14.565028673835204</v>
      </c>
      <c r="L166" s="5">
        <v>8.7885074527170204E-2</v>
      </c>
      <c r="M166" s="5">
        <v>-14.477143599308034</v>
      </c>
      <c r="N166" s="5">
        <v>1.8259482945807246</v>
      </c>
      <c r="O166" s="73">
        <v>0.5</v>
      </c>
      <c r="P166" s="5">
        <v>0</v>
      </c>
      <c r="Q166" s="5">
        <v>0</v>
      </c>
      <c r="R166" s="5">
        <v>0</v>
      </c>
      <c r="S166" s="5">
        <v>0</v>
      </c>
      <c r="T166" s="47">
        <v>0</v>
      </c>
      <c r="U166" s="5">
        <v>0</v>
      </c>
      <c r="V166" s="5">
        <v>1.9739981563034861</v>
      </c>
      <c r="W166" s="5">
        <v>0</v>
      </c>
      <c r="X166" s="5">
        <v>0</v>
      </c>
      <c r="Y166" s="47">
        <v>0</v>
      </c>
      <c r="Z166" s="5">
        <v>0</v>
      </c>
      <c r="AA166" s="5">
        <v>1.9739981563034861</v>
      </c>
      <c r="AB166" s="5">
        <v>0</v>
      </c>
      <c r="AC166" s="5">
        <v>0</v>
      </c>
      <c r="AD166" s="72">
        <v>0</v>
      </c>
    </row>
    <row r="167" spans="1:30">
      <c r="A167" s="48" t="s">
        <v>701</v>
      </c>
      <c r="B167" s="1" t="s">
        <v>702</v>
      </c>
      <c r="C167" s="1" t="s">
        <v>703</v>
      </c>
      <c r="D167" s="1" t="s">
        <v>93</v>
      </c>
      <c r="E167" s="1" t="s">
        <v>1788</v>
      </c>
      <c r="F167" s="44" t="s">
        <v>704</v>
      </c>
      <c r="G167" s="49">
        <v>0.64</v>
      </c>
      <c r="H167" s="5">
        <v>63.110940019805355</v>
      </c>
      <c r="I167" s="5">
        <v>0</v>
      </c>
      <c r="J167" s="5">
        <v>63.110940019805355</v>
      </c>
      <c r="K167" s="5">
        <v>-49.82033178077544</v>
      </c>
      <c r="L167" s="5">
        <v>0.20990115499608208</v>
      </c>
      <c r="M167" s="5">
        <v>-49.610430625779358</v>
      </c>
      <c r="N167" s="5">
        <v>61.217611819211193</v>
      </c>
      <c r="O167" s="73">
        <v>0</v>
      </c>
      <c r="P167" s="5">
        <v>0</v>
      </c>
      <c r="Q167" s="5">
        <v>0</v>
      </c>
      <c r="R167" s="5">
        <v>0</v>
      </c>
      <c r="S167" s="5">
        <v>0</v>
      </c>
      <c r="T167" s="47">
        <v>0</v>
      </c>
      <c r="U167" s="5">
        <v>50.697502265953958</v>
      </c>
      <c r="V167" s="5">
        <v>12.413437481919649</v>
      </c>
      <c r="W167" s="5">
        <v>0</v>
      </c>
      <c r="X167" s="5">
        <v>0</v>
      </c>
      <c r="Y167" s="47">
        <v>0</v>
      </c>
      <c r="Z167" s="5">
        <v>50.697502265953958</v>
      </c>
      <c r="AA167" s="5">
        <v>12.413437481919649</v>
      </c>
      <c r="AB167" s="5">
        <v>0</v>
      </c>
      <c r="AC167" s="5">
        <v>0</v>
      </c>
      <c r="AD167" s="72">
        <v>0</v>
      </c>
    </row>
    <row r="168" spans="1:30">
      <c r="A168" s="48" t="s">
        <v>705</v>
      </c>
      <c r="B168" s="1" t="s">
        <v>706</v>
      </c>
      <c r="C168" s="1" t="s">
        <v>707</v>
      </c>
      <c r="D168" s="1" t="s">
        <v>79</v>
      </c>
      <c r="E168" s="1">
        <v>0</v>
      </c>
      <c r="F168" s="44" t="s">
        <v>708</v>
      </c>
      <c r="G168" s="49">
        <v>0.01</v>
      </c>
      <c r="H168" s="5">
        <v>20.215596354816917</v>
      </c>
      <c r="I168" s="5">
        <v>7.9185163512595516</v>
      </c>
      <c r="J168" s="5">
        <v>12.297080003557367</v>
      </c>
      <c r="K168" s="5">
        <v>9.394570971022647</v>
      </c>
      <c r="L168" s="5">
        <v>-5.8975779260634908E-3</v>
      </c>
      <c r="M168" s="5">
        <v>9.3886733930965836</v>
      </c>
      <c r="N168" s="5">
        <v>11.374799003290565</v>
      </c>
      <c r="O168" s="73">
        <v>0</v>
      </c>
      <c r="P168" s="5">
        <v>0</v>
      </c>
      <c r="Q168" s="5">
        <v>0</v>
      </c>
      <c r="R168" s="5">
        <v>7.9185163512595516</v>
      </c>
      <c r="S168" s="5">
        <v>0</v>
      </c>
      <c r="T168" s="47">
        <v>0</v>
      </c>
      <c r="U168" s="5">
        <v>0</v>
      </c>
      <c r="V168" s="5">
        <v>0</v>
      </c>
      <c r="W168" s="5">
        <v>12.297080003557367</v>
      </c>
      <c r="X168" s="5">
        <v>0</v>
      </c>
      <c r="Y168" s="47">
        <v>0</v>
      </c>
      <c r="Z168" s="5">
        <v>0</v>
      </c>
      <c r="AA168" s="5">
        <v>0</v>
      </c>
      <c r="AB168" s="5">
        <v>20.215596354816917</v>
      </c>
      <c r="AC168" s="5">
        <v>0</v>
      </c>
      <c r="AD168" s="72">
        <v>0</v>
      </c>
    </row>
    <row r="169" spans="1:30">
      <c r="A169" s="48" t="s">
        <v>709</v>
      </c>
      <c r="B169" s="1" t="s">
        <v>710</v>
      </c>
      <c r="C169" s="1" t="s">
        <v>711</v>
      </c>
      <c r="D169" s="1" t="s">
        <v>53</v>
      </c>
      <c r="E169" s="1">
        <v>0</v>
      </c>
      <c r="F169" s="44" t="s">
        <v>712</v>
      </c>
      <c r="G169" s="49">
        <v>0.4</v>
      </c>
      <c r="H169" s="5">
        <v>5.0128451409726438</v>
      </c>
      <c r="I169" s="5">
        <v>0.60378647433489374</v>
      </c>
      <c r="J169" s="5">
        <v>4.4090586666377503</v>
      </c>
      <c r="K169" s="5">
        <v>-17.830444998042672</v>
      </c>
      <c r="L169" s="5">
        <v>-1.1608623202164381E-2</v>
      </c>
      <c r="M169" s="5">
        <v>-17.842053621244837</v>
      </c>
      <c r="N169" s="5">
        <v>4.078379266639919</v>
      </c>
      <c r="O169" s="73">
        <v>0.5</v>
      </c>
      <c r="P169" s="5">
        <v>0</v>
      </c>
      <c r="Q169" s="5">
        <v>0.60378647433489374</v>
      </c>
      <c r="R169" s="5">
        <v>0</v>
      </c>
      <c r="S169" s="5">
        <v>0</v>
      </c>
      <c r="T169" s="47">
        <v>0</v>
      </c>
      <c r="U169" s="5">
        <v>0</v>
      </c>
      <c r="V169" s="5">
        <v>4.4090586666377503</v>
      </c>
      <c r="W169" s="5">
        <v>0</v>
      </c>
      <c r="X169" s="5">
        <v>0</v>
      </c>
      <c r="Y169" s="47">
        <v>0</v>
      </c>
      <c r="Z169" s="5">
        <v>0</v>
      </c>
      <c r="AA169" s="5">
        <v>5.0128451409726438</v>
      </c>
      <c r="AB169" s="5">
        <v>0</v>
      </c>
      <c r="AC169" s="5">
        <v>0</v>
      </c>
      <c r="AD169" s="72">
        <v>0</v>
      </c>
    </row>
    <row r="170" spans="1:30">
      <c r="A170" s="48" t="s">
        <v>713</v>
      </c>
      <c r="B170" s="1" t="s">
        <v>714</v>
      </c>
      <c r="C170" s="1" t="s">
        <v>715</v>
      </c>
      <c r="D170" s="1" t="s">
        <v>53</v>
      </c>
      <c r="E170" s="1">
        <v>0</v>
      </c>
      <c r="F170" s="44" t="s">
        <v>716</v>
      </c>
      <c r="G170" s="49">
        <v>0.4</v>
      </c>
      <c r="H170" s="5">
        <v>5.4976380711338164</v>
      </c>
      <c r="I170" s="5">
        <v>2.0340247538835778</v>
      </c>
      <c r="J170" s="5">
        <v>3.4636133172502386</v>
      </c>
      <c r="K170" s="5">
        <v>-3.8179774667260071</v>
      </c>
      <c r="L170" s="5">
        <v>0.10939420404477751</v>
      </c>
      <c r="M170" s="5">
        <v>-3.7085832626812296</v>
      </c>
      <c r="N170" s="5">
        <v>3.2038423184564708</v>
      </c>
      <c r="O170" s="73">
        <v>0.5</v>
      </c>
      <c r="P170" s="5">
        <v>0</v>
      </c>
      <c r="Q170" s="5">
        <v>2.0340247538835778</v>
      </c>
      <c r="R170" s="5">
        <v>0</v>
      </c>
      <c r="S170" s="5">
        <v>0</v>
      </c>
      <c r="T170" s="47">
        <v>0</v>
      </c>
      <c r="U170" s="5">
        <v>0</v>
      </c>
      <c r="V170" s="5">
        <v>3.4636133172502386</v>
      </c>
      <c r="W170" s="5">
        <v>0</v>
      </c>
      <c r="X170" s="5">
        <v>0</v>
      </c>
      <c r="Y170" s="47">
        <v>0</v>
      </c>
      <c r="Z170" s="5">
        <v>0</v>
      </c>
      <c r="AA170" s="5">
        <v>5.4976380711338164</v>
      </c>
      <c r="AB170" s="5">
        <v>0</v>
      </c>
      <c r="AC170" s="5">
        <v>0</v>
      </c>
      <c r="AD170" s="72">
        <v>0</v>
      </c>
    </row>
    <row r="171" spans="1:30">
      <c r="A171" s="48" t="s">
        <v>717</v>
      </c>
      <c r="B171" s="1" t="s">
        <v>718</v>
      </c>
      <c r="C171" s="1" t="s">
        <v>719</v>
      </c>
      <c r="D171" s="1" t="s">
        <v>53</v>
      </c>
      <c r="E171" s="1" t="s">
        <v>1787</v>
      </c>
      <c r="F171" s="44" t="s">
        <v>720</v>
      </c>
      <c r="G171" s="49">
        <v>0.8</v>
      </c>
      <c r="H171" s="5">
        <v>4.1913251441263917</v>
      </c>
      <c r="I171" s="5">
        <v>0</v>
      </c>
      <c r="J171" s="5">
        <v>4.1913251441263917</v>
      </c>
      <c r="K171" s="5">
        <v>-37.193550136335809</v>
      </c>
      <c r="L171" s="5">
        <v>-6.0682902806561856E-2</v>
      </c>
      <c r="M171" s="5">
        <v>-37.25423303914237</v>
      </c>
      <c r="N171" s="5">
        <v>4.0655853898025995</v>
      </c>
      <c r="O171" s="73">
        <v>0</v>
      </c>
      <c r="P171" s="5">
        <v>0</v>
      </c>
      <c r="Q171" s="5">
        <v>0</v>
      </c>
      <c r="R171" s="5">
        <v>0</v>
      </c>
      <c r="S171" s="5">
        <v>0</v>
      </c>
      <c r="T171" s="47">
        <v>0</v>
      </c>
      <c r="U171" s="5">
        <v>0</v>
      </c>
      <c r="V171" s="5">
        <v>4.1913251441263917</v>
      </c>
      <c r="W171" s="5">
        <v>0</v>
      </c>
      <c r="X171" s="5">
        <v>0</v>
      </c>
      <c r="Y171" s="47">
        <v>0</v>
      </c>
      <c r="Z171" s="5">
        <v>0</v>
      </c>
      <c r="AA171" s="5">
        <v>4.1913251441263917</v>
      </c>
      <c r="AB171" s="5">
        <v>0</v>
      </c>
      <c r="AC171" s="5">
        <v>0</v>
      </c>
      <c r="AD171" s="72">
        <v>0</v>
      </c>
    </row>
    <row r="172" spans="1:30">
      <c r="A172" s="48" t="s">
        <v>721</v>
      </c>
      <c r="B172" s="1" t="s">
        <v>722</v>
      </c>
      <c r="C172" s="1" t="s">
        <v>723</v>
      </c>
      <c r="D172" s="1" t="s">
        <v>361</v>
      </c>
      <c r="E172" s="1" t="s">
        <v>1795</v>
      </c>
      <c r="F172" s="44" t="s">
        <v>725</v>
      </c>
      <c r="G172" s="49">
        <v>1</v>
      </c>
      <c r="H172" s="5">
        <v>40.074314924271135</v>
      </c>
      <c r="I172" s="5">
        <v>0</v>
      </c>
      <c r="J172" s="5">
        <v>40.074314924271135</v>
      </c>
      <c r="K172" s="5">
        <v>2.3339326561880558</v>
      </c>
      <c r="L172" s="5">
        <v>-8.2285971519561407E-2</v>
      </c>
      <c r="M172" s="5">
        <v>2.2516466846684944</v>
      </c>
      <c r="N172" s="5">
        <v>38.872085476542999</v>
      </c>
      <c r="O172" s="73">
        <v>0</v>
      </c>
      <c r="P172" s="5">
        <v>0</v>
      </c>
      <c r="Q172" s="5">
        <v>0</v>
      </c>
      <c r="R172" s="5">
        <v>0</v>
      </c>
      <c r="S172" s="5">
        <v>0</v>
      </c>
      <c r="T172" s="47">
        <v>0</v>
      </c>
      <c r="U172" s="5">
        <v>32.82998353770936</v>
      </c>
      <c r="V172" s="5">
        <v>4.4731865342392103</v>
      </c>
      <c r="W172" s="5">
        <v>2.7711447960185795</v>
      </c>
      <c r="X172" s="5">
        <v>0</v>
      </c>
      <c r="Y172" s="47">
        <v>0</v>
      </c>
      <c r="Z172" s="5">
        <v>32.82998353770936</v>
      </c>
      <c r="AA172" s="5">
        <v>4.4731865342392103</v>
      </c>
      <c r="AB172" s="5">
        <v>2.7711447960185795</v>
      </c>
      <c r="AC172" s="5">
        <v>0</v>
      </c>
      <c r="AD172" s="72">
        <v>0</v>
      </c>
    </row>
    <row r="173" spans="1:30">
      <c r="A173" s="48" t="s">
        <v>726</v>
      </c>
      <c r="B173" s="1" t="s">
        <v>727</v>
      </c>
      <c r="C173" s="1" t="s">
        <v>728</v>
      </c>
      <c r="D173" s="1" t="s">
        <v>361</v>
      </c>
      <c r="E173" s="1">
        <v>0</v>
      </c>
      <c r="F173" s="44" t="s">
        <v>729</v>
      </c>
      <c r="G173" s="49">
        <v>0.5</v>
      </c>
      <c r="H173" s="5">
        <v>3.2988924227566288</v>
      </c>
      <c r="I173" s="5">
        <v>1.8204806934965272</v>
      </c>
      <c r="J173" s="5">
        <v>1.4784117292601016</v>
      </c>
      <c r="K173" s="5">
        <v>0.56077943397311647</v>
      </c>
      <c r="L173" s="5">
        <v>-3.2010483994161509E-3</v>
      </c>
      <c r="M173" s="5">
        <v>0.55757838557370032</v>
      </c>
      <c r="N173" s="5">
        <v>1.367530849565594</v>
      </c>
      <c r="O173" s="73">
        <v>0</v>
      </c>
      <c r="P173" s="5">
        <v>0</v>
      </c>
      <c r="Q173" s="5">
        <v>0</v>
      </c>
      <c r="R173" s="5">
        <v>0</v>
      </c>
      <c r="S173" s="5">
        <v>0</v>
      </c>
      <c r="T173" s="47">
        <v>0</v>
      </c>
      <c r="U173" s="5">
        <v>0</v>
      </c>
      <c r="V173" s="5">
        <v>0</v>
      </c>
      <c r="W173" s="5">
        <v>0</v>
      </c>
      <c r="X173" s="5">
        <v>0</v>
      </c>
      <c r="Y173" s="47">
        <v>0</v>
      </c>
      <c r="Z173" s="5">
        <v>0</v>
      </c>
      <c r="AA173" s="5">
        <v>0</v>
      </c>
      <c r="AB173" s="5">
        <v>0</v>
      </c>
      <c r="AC173" s="5">
        <v>0</v>
      </c>
      <c r="AD173" s="72">
        <v>0</v>
      </c>
    </row>
    <row r="174" spans="1:30">
      <c r="A174" s="48" t="s">
        <v>730</v>
      </c>
      <c r="B174" s="1" t="s">
        <v>731</v>
      </c>
      <c r="C174" s="1" t="s">
        <v>732</v>
      </c>
      <c r="D174" s="1" t="s">
        <v>270</v>
      </c>
      <c r="E174" s="1" t="s">
        <v>1788</v>
      </c>
      <c r="F174" s="44" t="s">
        <v>733</v>
      </c>
      <c r="G174" s="49">
        <v>0.64</v>
      </c>
      <c r="H174" s="5">
        <v>114.56387534645224</v>
      </c>
      <c r="I174" s="5">
        <v>0</v>
      </c>
      <c r="J174" s="5">
        <v>114.56387534645224</v>
      </c>
      <c r="K174" s="5">
        <v>-54.644115015037151</v>
      </c>
      <c r="L174" s="5">
        <v>-2.4451367115673861E-2</v>
      </c>
      <c r="M174" s="5">
        <v>-54.668566382152825</v>
      </c>
      <c r="N174" s="5">
        <v>111.12695908605866</v>
      </c>
      <c r="O174" s="73">
        <v>0</v>
      </c>
      <c r="P174" s="5">
        <v>0</v>
      </c>
      <c r="Q174" s="5">
        <v>0</v>
      </c>
      <c r="R174" s="5">
        <v>0</v>
      </c>
      <c r="S174" s="5">
        <v>0</v>
      </c>
      <c r="T174" s="47">
        <v>0</v>
      </c>
      <c r="U174" s="5">
        <v>88.373263314957569</v>
      </c>
      <c r="V174" s="5">
        <v>26.190612208856184</v>
      </c>
      <c r="W174" s="5">
        <v>0</v>
      </c>
      <c r="X174" s="5">
        <v>0</v>
      </c>
      <c r="Y174" s="47">
        <v>0</v>
      </c>
      <c r="Z174" s="5">
        <v>88.373263314957569</v>
      </c>
      <c r="AA174" s="5">
        <v>26.190612208856184</v>
      </c>
      <c r="AB174" s="5">
        <v>0</v>
      </c>
      <c r="AC174" s="5">
        <v>0</v>
      </c>
      <c r="AD174" s="72">
        <v>0</v>
      </c>
    </row>
    <row r="175" spans="1:30">
      <c r="A175" s="48" t="s">
        <v>734</v>
      </c>
      <c r="B175" s="1" t="s">
        <v>735</v>
      </c>
      <c r="C175" s="1" t="s">
        <v>736</v>
      </c>
      <c r="D175" s="1" t="s">
        <v>270</v>
      </c>
      <c r="E175" s="1" t="s">
        <v>1788</v>
      </c>
      <c r="F175" s="44" t="s">
        <v>737</v>
      </c>
      <c r="G175" s="49">
        <v>0.64</v>
      </c>
      <c r="H175" s="5">
        <v>66.997578363227632</v>
      </c>
      <c r="I175" s="5">
        <v>0</v>
      </c>
      <c r="J175" s="5">
        <v>66.997578363227632</v>
      </c>
      <c r="K175" s="5">
        <v>-151.35047329828575</v>
      </c>
      <c r="L175" s="5">
        <v>-8.3687651174756184E-2</v>
      </c>
      <c r="M175" s="5">
        <v>-151.43416094946051</v>
      </c>
      <c r="N175" s="5">
        <v>64.987651012330801</v>
      </c>
      <c r="O175" s="73">
        <v>0</v>
      </c>
      <c r="P175" s="5">
        <v>0</v>
      </c>
      <c r="Q175" s="5">
        <v>0</v>
      </c>
      <c r="R175" s="5">
        <v>0</v>
      </c>
      <c r="S175" s="5">
        <v>0</v>
      </c>
      <c r="T175" s="47">
        <v>0</v>
      </c>
      <c r="U175" s="5">
        <v>40.006180051296013</v>
      </c>
      <c r="V175" s="5">
        <v>26.991397899034101</v>
      </c>
      <c r="W175" s="5">
        <v>0</v>
      </c>
      <c r="X175" s="5">
        <v>0</v>
      </c>
      <c r="Y175" s="47">
        <v>0</v>
      </c>
      <c r="Z175" s="5">
        <v>40.006180051296013</v>
      </c>
      <c r="AA175" s="5">
        <v>26.991397899034101</v>
      </c>
      <c r="AB175" s="5">
        <v>0</v>
      </c>
      <c r="AC175" s="5">
        <v>0</v>
      </c>
      <c r="AD175" s="72">
        <v>0</v>
      </c>
    </row>
    <row r="176" spans="1:30">
      <c r="A176" s="48" t="s">
        <v>738</v>
      </c>
      <c r="B176" s="1" t="s">
        <v>739</v>
      </c>
      <c r="C176" s="1" t="s">
        <v>740</v>
      </c>
      <c r="D176" s="1" t="s">
        <v>237</v>
      </c>
      <c r="E176" s="1" t="s">
        <v>1786</v>
      </c>
      <c r="F176" s="44" t="s">
        <v>741</v>
      </c>
      <c r="G176" s="49">
        <v>0.59</v>
      </c>
      <c r="H176" s="5">
        <v>218.38359665585827</v>
      </c>
      <c r="I176" s="5">
        <v>0</v>
      </c>
      <c r="J176" s="5">
        <v>218.38359665585827</v>
      </c>
      <c r="K176" s="5">
        <v>-93.564658117107925</v>
      </c>
      <c r="L176" s="5">
        <v>0.41065495534716945</v>
      </c>
      <c r="M176" s="5">
        <v>-93.154003161760755</v>
      </c>
      <c r="N176" s="5">
        <v>211.83208875618251</v>
      </c>
      <c r="O176" s="73">
        <v>0</v>
      </c>
      <c r="P176" s="5">
        <v>0</v>
      </c>
      <c r="Q176" s="5">
        <v>0</v>
      </c>
      <c r="R176" s="5">
        <v>0</v>
      </c>
      <c r="S176" s="5">
        <v>0</v>
      </c>
      <c r="T176" s="47">
        <v>0</v>
      </c>
      <c r="U176" s="5">
        <v>218.38359637585461</v>
      </c>
      <c r="V176" s="5">
        <v>0</v>
      </c>
      <c r="W176" s="5">
        <v>0</v>
      </c>
      <c r="X176" s="5">
        <v>0</v>
      </c>
      <c r="Y176" s="47">
        <v>0</v>
      </c>
      <c r="Z176" s="5">
        <v>218.38359637585461</v>
      </c>
      <c r="AA176" s="5">
        <v>0</v>
      </c>
      <c r="AB176" s="5">
        <v>0</v>
      </c>
      <c r="AC176" s="5">
        <v>0</v>
      </c>
      <c r="AD176" s="72">
        <v>0</v>
      </c>
    </row>
    <row r="177" spans="1:30">
      <c r="A177" s="48" t="s">
        <v>742</v>
      </c>
      <c r="B177" s="1" t="s">
        <v>743</v>
      </c>
      <c r="C177" s="1" t="s">
        <v>744</v>
      </c>
      <c r="D177" s="1" t="s">
        <v>79</v>
      </c>
      <c r="E177" s="1" t="s">
        <v>1786</v>
      </c>
      <c r="F177" s="44" t="s">
        <v>745</v>
      </c>
      <c r="G177" s="49">
        <v>0.01</v>
      </c>
      <c r="H177" s="5">
        <v>21.598171788803668</v>
      </c>
      <c r="I177" s="5">
        <v>0</v>
      </c>
      <c r="J177" s="5">
        <v>21.598171788803668</v>
      </c>
      <c r="K177" s="5">
        <v>15.45251832656977</v>
      </c>
      <c r="L177" s="5">
        <v>4.0388324440726819E-2</v>
      </c>
      <c r="M177" s="5">
        <v>15.492906651010497</v>
      </c>
      <c r="N177" s="5">
        <v>20.950226635139558</v>
      </c>
      <c r="O177" s="73">
        <v>0</v>
      </c>
      <c r="P177" s="5">
        <v>0</v>
      </c>
      <c r="Q177" s="5">
        <v>0</v>
      </c>
      <c r="R177" s="5">
        <v>0</v>
      </c>
      <c r="S177" s="5">
        <v>0</v>
      </c>
      <c r="T177" s="47">
        <v>0</v>
      </c>
      <c r="U177" s="5">
        <v>0</v>
      </c>
      <c r="V177" s="5">
        <v>0</v>
      </c>
      <c r="W177" s="5">
        <v>21.598171659039423</v>
      </c>
      <c r="X177" s="5">
        <v>0</v>
      </c>
      <c r="Y177" s="47">
        <v>0</v>
      </c>
      <c r="Z177" s="5">
        <v>0</v>
      </c>
      <c r="AA177" s="5">
        <v>0</v>
      </c>
      <c r="AB177" s="5">
        <v>21.598171659039423</v>
      </c>
      <c r="AC177" s="5">
        <v>0</v>
      </c>
      <c r="AD177" s="72">
        <v>0</v>
      </c>
    </row>
    <row r="178" spans="1:30">
      <c r="A178" s="48" t="s">
        <v>746</v>
      </c>
      <c r="B178" s="1" t="s">
        <v>747</v>
      </c>
      <c r="C178" s="1" t="s">
        <v>748</v>
      </c>
      <c r="D178" s="1" t="s">
        <v>53</v>
      </c>
      <c r="E178" s="1">
        <v>0</v>
      </c>
      <c r="F178" s="44" t="s">
        <v>749</v>
      </c>
      <c r="G178" s="49">
        <v>0.4</v>
      </c>
      <c r="H178" s="5">
        <v>2.5990283813505886</v>
      </c>
      <c r="I178" s="5">
        <v>0.17080655115635412</v>
      </c>
      <c r="J178" s="5">
        <v>2.4282218301942344</v>
      </c>
      <c r="K178" s="5">
        <v>-8.2989303435917527</v>
      </c>
      <c r="L178" s="5">
        <v>-0.18963306278915759</v>
      </c>
      <c r="M178" s="5">
        <v>-8.4885634063809103</v>
      </c>
      <c r="N178" s="5">
        <v>2.2461051929296669</v>
      </c>
      <c r="O178" s="73">
        <v>0.5</v>
      </c>
      <c r="P178" s="5">
        <v>0</v>
      </c>
      <c r="Q178" s="5">
        <v>0.17080655115635412</v>
      </c>
      <c r="R178" s="5">
        <v>0</v>
      </c>
      <c r="S178" s="5">
        <v>0</v>
      </c>
      <c r="T178" s="47">
        <v>0</v>
      </c>
      <c r="U178" s="5">
        <v>0</v>
      </c>
      <c r="V178" s="5">
        <v>2.4282218301942344</v>
      </c>
      <c r="W178" s="5">
        <v>0</v>
      </c>
      <c r="X178" s="5">
        <v>0</v>
      </c>
      <c r="Y178" s="47">
        <v>0</v>
      </c>
      <c r="Z178" s="5">
        <v>0</v>
      </c>
      <c r="AA178" s="5">
        <v>2.5990283813505886</v>
      </c>
      <c r="AB178" s="5">
        <v>0</v>
      </c>
      <c r="AC178" s="5">
        <v>0</v>
      </c>
      <c r="AD178" s="72">
        <v>0</v>
      </c>
    </row>
    <row r="179" spans="1:30">
      <c r="A179" s="48" t="s">
        <v>750</v>
      </c>
      <c r="B179" s="1" t="s">
        <v>751</v>
      </c>
      <c r="C179" s="1" t="s">
        <v>752</v>
      </c>
      <c r="D179" s="1" t="s">
        <v>53</v>
      </c>
      <c r="E179" s="1">
        <v>0</v>
      </c>
      <c r="F179" s="44" t="s">
        <v>753</v>
      </c>
      <c r="G179" s="49">
        <v>0.4</v>
      </c>
      <c r="H179" s="5">
        <v>6.552520994180596</v>
      </c>
      <c r="I179" s="5">
        <v>1.2703799302653707</v>
      </c>
      <c r="J179" s="5">
        <v>5.2821410639152253</v>
      </c>
      <c r="K179" s="5">
        <v>-10.969117960456968</v>
      </c>
      <c r="L179" s="5">
        <v>-0.19693962951370381</v>
      </c>
      <c r="M179" s="5">
        <v>-11.166057589970672</v>
      </c>
      <c r="N179" s="5">
        <v>4.8859804841215837</v>
      </c>
      <c r="O179" s="73">
        <v>0.5</v>
      </c>
      <c r="P179" s="5">
        <v>0</v>
      </c>
      <c r="Q179" s="5">
        <v>1.2703799302653707</v>
      </c>
      <c r="R179" s="5">
        <v>0</v>
      </c>
      <c r="S179" s="5">
        <v>0</v>
      </c>
      <c r="T179" s="47">
        <v>0</v>
      </c>
      <c r="U179" s="5">
        <v>0</v>
      </c>
      <c r="V179" s="5">
        <v>5.2821410639152253</v>
      </c>
      <c r="W179" s="5">
        <v>0</v>
      </c>
      <c r="X179" s="5">
        <v>0</v>
      </c>
      <c r="Y179" s="47">
        <v>0</v>
      </c>
      <c r="Z179" s="5">
        <v>0</v>
      </c>
      <c r="AA179" s="5">
        <v>6.552520994180596</v>
      </c>
      <c r="AB179" s="5">
        <v>0</v>
      </c>
      <c r="AC179" s="5">
        <v>0</v>
      </c>
      <c r="AD179" s="72">
        <v>0</v>
      </c>
    </row>
    <row r="180" spans="1:30">
      <c r="A180" s="48" t="s">
        <v>754</v>
      </c>
      <c r="B180" s="1" t="s">
        <v>755</v>
      </c>
      <c r="C180" s="1" t="s">
        <v>756</v>
      </c>
      <c r="D180" s="1" t="s">
        <v>124</v>
      </c>
      <c r="E180" s="1">
        <v>0</v>
      </c>
      <c r="F180" s="44" t="s">
        <v>757</v>
      </c>
      <c r="G180" s="49">
        <v>0.49</v>
      </c>
      <c r="H180" s="5">
        <v>110.29884123669108</v>
      </c>
      <c r="I180" s="5">
        <v>31.823662379118645</v>
      </c>
      <c r="J180" s="5">
        <v>78.475178857572431</v>
      </c>
      <c r="K180" s="5">
        <v>38.377075218805196</v>
      </c>
      <c r="L180" s="5">
        <v>-0.90573587248534437</v>
      </c>
      <c r="M180" s="5">
        <v>37.471339346319851</v>
      </c>
      <c r="N180" s="5">
        <v>72.589540443254506</v>
      </c>
      <c r="O180" s="73">
        <v>0</v>
      </c>
      <c r="P180" s="5">
        <v>28.95501880037067</v>
      </c>
      <c r="Q180" s="5">
        <v>2.8686435787479709</v>
      </c>
      <c r="R180" s="5">
        <v>0</v>
      </c>
      <c r="S180" s="5">
        <v>0</v>
      </c>
      <c r="T180" s="47">
        <v>0</v>
      </c>
      <c r="U180" s="5">
        <v>66.589088023275139</v>
      </c>
      <c r="V180" s="5">
        <v>11.886090834297296</v>
      </c>
      <c r="W180" s="5">
        <v>0</v>
      </c>
      <c r="X180" s="5">
        <v>0</v>
      </c>
      <c r="Y180" s="47">
        <v>0</v>
      </c>
      <c r="Z180" s="5">
        <v>95.544106823645805</v>
      </c>
      <c r="AA180" s="5">
        <v>14.754734413045266</v>
      </c>
      <c r="AB180" s="5">
        <v>0</v>
      </c>
      <c r="AC180" s="5">
        <v>0</v>
      </c>
      <c r="AD180" s="72">
        <v>0</v>
      </c>
    </row>
    <row r="181" spans="1:30">
      <c r="A181" s="48" t="s">
        <v>758</v>
      </c>
      <c r="B181" s="1" t="s">
        <v>759</v>
      </c>
      <c r="C181" s="1" t="s">
        <v>760</v>
      </c>
      <c r="D181" s="1" t="s">
        <v>93</v>
      </c>
      <c r="E181" s="1" t="s">
        <v>1788</v>
      </c>
      <c r="F181" s="44" t="s">
        <v>761</v>
      </c>
      <c r="G181" s="49">
        <v>0.64</v>
      </c>
      <c r="H181" s="5">
        <v>22.770146100272232</v>
      </c>
      <c r="I181" s="5">
        <v>0</v>
      </c>
      <c r="J181" s="5">
        <v>22.770146100272232</v>
      </c>
      <c r="K181" s="5">
        <v>-31.370847714766747</v>
      </c>
      <c r="L181" s="5">
        <v>0.11489141856168672</v>
      </c>
      <c r="M181" s="5">
        <v>-31.25595629620506</v>
      </c>
      <c r="N181" s="5">
        <v>22.087041717264064</v>
      </c>
      <c r="O181" s="73">
        <v>0</v>
      </c>
      <c r="P181" s="5">
        <v>0</v>
      </c>
      <c r="Q181" s="5">
        <v>0</v>
      </c>
      <c r="R181" s="5">
        <v>0</v>
      </c>
      <c r="S181" s="5">
        <v>0</v>
      </c>
      <c r="T181" s="47">
        <v>0</v>
      </c>
      <c r="U181" s="5">
        <v>17.965645182157182</v>
      </c>
      <c r="V181" s="5">
        <v>4.8045004170028349</v>
      </c>
      <c r="W181" s="5">
        <v>0</v>
      </c>
      <c r="X181" s="5">
        <v>0</v>
      </c>
      <c r="Y181" s="47">
        <v>0</v>
      </c>
      <c r="Z181" s="5">
        <v>17.965645182157182</v>
      </c>
      <c r="AA181" s="5">
        <v>4.8045004170028349</v>
      </c>
      <c r="AB181" s="5">
        <v>0</v>
      </c>
      <c r="AC181" s="5">
        <v>0</v>
      </c>
      <c r="AD181" s="72">
        <v>0</v>
      </c>
    </row>
    <row r="182" spans="1:30">
      <c r="A182" s="48" t="s">
        <v>762</v>
      </c>
      <c r="B182" s="1" t="s">
        <v>763</v>
      </c>
      <c r="C182" s="1" t="s">
        <v>764</v>
      </c>
      <c r="D182" s="1" t="s">
        <v>103</v>
      </c>
      <c r="E182" s="1" t="s">
        <v>1791</v>
      </c>
      <c r="F182" s="44" t="s">
        <v>765</v>
      </c>
      <c r="G182" s="49">
        <v>0.99</v>
      </c>
      <c r="H182" s="5">
        <v>102.35553195399795</v>
      </c>
      <c r="I182" s="5">
        <v>0</v>
      </c>
      <c r="J182" s="5">
        <v>102.35553195399795</v>
      </c>
      <c r="K182" s="5">
        <v>-2.3403001288384946</v>
      </c>
      <c r="L182" s="5">
        <v>0.22673973753613641</v>
      </c>
      <c r="M182" s="5">
        <v>-2.1135603913023582</v>
      </c>
      <c r="N182" s="5">
        <v>99.284865995378013</v>
      </c>
      <c r="O182" s="73">
        <v>0</v>
      </c>
      <c r="P182" s="5">
        <v>0</v>
      </c>
      <c r="Q182" s="5">
        <v>0</v>
      </c>
      <c r="R182" s="5">
        <v>0</v>
      </c>
      <c r="S182" s="5">
        <v>0</v>
      </c>
      <c r="T182" s="47">
        <v>0</v>
      </c>
      <c r="U182" s="5">
        <v>88.917596741654009</v>
      </c>
      <c r="V182" s="5">
        <v>13.43793512356352</v>
      </c>
      <c r="W182" s="5">
        <v>0</v>
      </c>
      <c r="X182" s="5">
        <v>0</v>
      </c>
      <c r="Y182" s="47">
        <v>0</v>
      </c>
      <c r="Z182" s="5">
        <v>88.917596741654009</v>
      </c>
      <c r="AA182" s="5">
        <v>13.43793512356352</v>
      </c>
      <c r="AB182" s="5">
        <v>0</v>
      </c>
      <c r="AC182" s="5">
        <v>0</v>
      </c>
      <c r="AD182" s="72">
        <v>0</v>
      </c>
    </row>
    <row r="183" spans="1:30">
      <c r="A183" s="48" t="s">
        <v>766</v>
      </c>
      <c r="B183" s="1" t="s">
        <v>767</v>
      </c>
      <c r="C183" s="1" t="s">
        <v>768</v>
      </c>
      <c r="D183" s="1" t="s">
        <v>103</v>
      </c>
      <c r="E183" s="1" t="s">
        <v>611</v>
      </c>
      <c r="F183" s="44" t="s">
        <v>769</v>
      </c>
      <c r="G183" s="49">
        <v>0.99</v>
      </c>
      <c r="H183" s="5">
        <v>95.637513940630228</v>
      </c>
      <c r="I183" s="5">
        <v>0</v>
      </c>
      <c r="J183" s="5">
        <v>95.637513940630228</v>
      </c>
      <c r="K183" s="5">
        <v>54.783309021197304</v>
      </c>
      <c r="L183" s="5">
        <v>1.2620614041199758</v>
      </c>
      <c r="M183" s="5">
        <v>56.04537042531728</v>
      </c>
      <c r="N183" s="5">
        <v>92.768388522411314</v>
      </c>
      <c r="O183" s="73">
        <v>0</v>
      </c>
      <c r="P183" s="5">
        <v>0</v>
      </c>
      <c r="Q183" s="5">
        <v>0</v>
      </c>
      <c r="R183" s="5">
        <v>0</v>
      </c>
      <c r="S183" s="5">
        <v>0</v>
      </c>
      <c r="T183" s="47">
        <v>0</v>
      </c>
      <c r="U183" s="5">
        <v>86.340223687147017</v>
      </c>
      <c r="V183" s="5">
        <v>9.297290414128133</v>
      </c>
      <c r="W183" s="5">
        <v>0</v>
      </c>
      <c r="X183" s="5">
        <v>0</v>
      </c>
      <c r="Y183" s="47">
        <v>0</v>
      </c>
      <c r="Z183" s="5">
        <v>86.340223687147017</v>
      </c>
      <c r="AA183" s="5">
        <v>9.297290414128133</v>
      </c>
      <c r="AB183" s="5">
        <v>0</v>
      </c>
      <c r="AC183" s="5">
        <v>0</v>
      </c>
      <c r="AD183" s="72">
        <v>0</v>
      </c>
    </row>
    <row r="184" spans="1:30">
      <c r="A184" s="48" t="s">
        <v>770</v>
      </c>
      <c r="B184" s="1" t="s">
        <v>771</v>
      </c>
      <c r="C184" s="1" t="s">
        <v>772</v>
      </c>
      <c r="D184" s="1" t="s">
        <v>270</v>
      </c>
      <c r="E184" s="1" t="s">
        <v>1788</v>
      </c>
      <c r="F184" s="44" t="s">
        <v>773</v>
      </c>
      <c r="G184" s="49">
        <v>0.64</v>
      </c>
      <c r="H184" s="5">
        <v>150.04293817345697</v>
      </c>
      <c r="I184" s="5">
        <v>0</v>
      </c>
      <c r="J184" s="5">
        <v>150.04293817345697</v>
      </c>
      <c r="K184" s="5">
        <v>52.005465830509202</v>
      </c>
      <c r="L184" s="5">
        <v>0.87555932561252092</v>
      </c>
      <c r="M184" s="5">
        <v>52.881025156121723</v>
      </c>
      <c r="N184" s="5">
        <v>145.54165002825326</v>
      </c>
      <c r="O184" s="73">
        <v>0</v>
      </c>
      <c r="P184" s="5">
        <v>0</v>
      </c>
      <c r="Q184" s="5">
        <v>0</v>
      </c>
      <c r="R184" s="5">
        <v>0</v>
      </c>
      <c r="S184" s="5">
        <v>0</v>
      </c>
      <c r="T184" s="47">
        <v>0</v>
      </c>
      <c r="U184" s="5">
        <v>117.22477313022449</v>
      </c>
      <c r="V184" s="5">
        <v>32.818164605797641</v>
      </c>
      <c r="W184" s="5">
        <v>0</v>
      </c>
      <c r="X184" s="5">
        <v>0</v>
      </c>
      <c r="Y184" s="47">
        <v>0</v>
      </c>
      <c r="Z184" s="5">
        <v>117.22477313022449</v>
      </c>
      <c r="AA184" s="5">
        <v>32.818164605797641</v>
      </c>
      <c r="AB184" s="5">
        <v>0</v>
      </c>
      <c r="AC184" s="5">
        <v>0</v>
      </c>
      <c r="AD184" s="72">
        <v>0</v>
      </c>
    </row>
    <row r="185" spans="1:30">
      <c r="A185" s="48" t="s">
        <v>774</v>
      </c>
      <c r="B185" s="1" t="s">
        <v>775</v>
      </c>
      <c r="C185" s="1" t="s">
        <v>776</v>
      </c>
      <c r="D185" s="1" t="s">
        <v>237</v>
      </c>
      <c r="E185" s="1">
        <v>0</v>
      </c>
      <c r="F185" s="44" t="s">
        <v>777</v>
      </c>
      <c r="G185" s="49">
        <v>0.09</v>
      </c>
      <c r="H185" s="5">
        <v>239.2438150996451</v>
      </c>
      <c r="I185" s="5">
        <v>56.979607564061581</v>
      </c>
      <c r="J185" s="5">
        <v>182.26420753558352</v>
      </c>
      <c r="K185" s="5">
        <v>152.07889127045962</v>
      </c>
      <c r="L185" s="5">
        <v>0.6010419141561556</v>
      </c>
      <c r="M185" s="5">
        <v>152.67993318461578</v>
      </c>
      <c r="N185" s="5">
        <v>168.59439197041476</v>
      </c>
      <c r="O185" s="73">
        <v>0</v>
      </c>
      <c r="P185" s="5">
        <v>56.979607564061581</v>
      </c>
      <c r="Q185" s="5">
        <v>0</v>
      </c>
      <c r="R185" s="5">
        <v>0</v>
      </c>
      <c r="S185" s="5">
        <v>0</v>
      </c>
      <c r="T185" s="47">
        <v>0</v>
      </c>
      <c r="U185" s="5">
        <v>182.26420753558352</v>
      </c>
      <c r="V185" s="5">
        <v>0</v>
      </c>
      <c r="W185" s="5">
        <v>0</v>
      </c>
      <c r="X185" s="5">
        <v>0</v>
      </c>
      <c r="Y185" s="47">
        <v>0</v>
      </c>
      <c r="Z185" s="5">
        <v>239.2438150996451</v>
      </c>
      <c r="AA185" s="5">
        <v>0</v>
      </c>
      <c r="AB185" s="5">
        <v>0</v>
      </c>
      <c r="AC185" s="5">
        <v>0</v>
      </c>
      <c r="AD185" s="72">
        <v>0</v>
      </c>
    </row>
    <row r="186" spans="1:30">
      <c r="A186" s="48" t="s">
        <v>778</v>
      </c>
      <c r="B186" s="1" t="s">
        <v>779</v>
      </c>
      <c r="C186" s="1" t="s">
        <v>780</v>
      </c>
      <c r="D186" s="1" t="s">
        <v>79</v>
      </c>
      <c r="E186" s="1">
        <v>0</v>
      </c>
      <c r="F186" s="44" t="s">
        <v>781</v>
      </c>
      <c r="G186" s="49">
        <v>0.01</v>
      </c>
      <c r="H186" s="5">
        <v>24.34607253398763</v>
      </c>
      <c r="I186" s="5">
        <v>9.2616487983101603</v>
      </c>
      <c r="J186" s="5">
        <v>15.084423735677472</v>
      </c>
      <c r="K186" s="5">
        <v>10.865213706371723</v>
      </c>
      <c r="L186" s="5">
        <v>7.0921089769161227E-2</v>
      </c>
      <c r="M186" s="5">
        <v>10.936134796140884</v>
      </c>
      <c r="N186" s="5">
        <v>13.953091955501662</v>
      </c>
      <c r="O186" s="73">
        <v>0</v>
      </c>
      <c r="P186" s="5">
        <v>0</v>
      </c>
      <c r="Q186" s="5">
        <v>0</v>
      </c>
      <c r="R186" s="5">
        <v>9.2616487983101603</v>
      </c>
      <c r="S186" s="5">
        <v>0</v>
      </c>
      <c r="T186" s="47">
        <v>0</v>
      </c>
      <c r="U186" s="5">
        <v>0</v>
      </c>
      <c r="V186" s="5">
        <v>0</v>
      </c>
      <c r="W186" s="5">
        <v>15.084423735677472</v>
      </c>
      <c r="X186" s="5">
        <v>0</v>
      </c>
      <c r="Y186" s="47">
        <v>0</v>
      </c>
      <c r="Z186" s="5">
        <v>0</v>
      </c>
      <c r="AA186" s="5">
        <v>0</v>
      </c>
      <c r="AB186" s="5">
        <v>24.34607253398763</v>
      </c>
      <c r="AC186" s="5">
        <v>0</v>
      </c>
      <c r="AD186" s="72">
        <v>0</v>
      </c>
    </row>
    <row r="187" spans="1:30">
      <c r="A187" s="48" t="s">
        <v>782</v>
      </c>
      <c r="B187" s="1" t="s">
        <v>783</v>
      </c>
      <c r="C187" s="1" t="s">
        <v>784</v>
      </c>
      <c r="D187" s="1" t="s">
        <v>53</v>
      </c>
      <c r="E187" s="1">
        <v>0</v>
      </c>
      <c r="F187" s="44" t="s">
        <v>785</v>
      </c>
      <c r="G187" s="49">
        <v>0.4</v>
      </c>
      <c r="H187" s="5">
        <v>6.4595870916205564</v>
      </c>
      <c r="I187" s="5">
        <v>0.94125933760156111</v>
      </c>
      <c r="J187" s="5">
        <v>5.518327754018995</v>
      </c>
      <c r="K187" s="5">
        <v>-18.848052836798598</v>
      </c>
      <c r="L187" s="5">
        <v>1.0749224797452577</v>
      </c>
      <c r="M187" s="5">
        <v>-17.77313035705334</v>
      </c>
      <c r="N187" s="5">
        <v>5.1044531724675704</v>
      </c>
      <c r="O187" s="73">
        <v>0.5</v>
      </c>
      <c r="P187" s="5">
        <v>0</v>
      </c>
      <c r="Q187" s="5">
        <v>0.94125933760156111</v>
      </c>
      <c r="R187" s="5">
        <v>0</v>
      </c>
      <c r="S187" s="5">
        <v>0</v>
      </c>
      <c r="T187" s="47">
        <v>0</v>
      </c>
      <c r="U187" s="5">
        <v>0</v>
      </c>
      <c r="V187" s="5">
        <v>5.518327754018995</v>
      </c>
      <c r="W187" s="5">
        <v>0</v>
      </c>
      <c r="X187" s="5">
        <v>0</v>
      </c>
      <c r="Y187" s="47">
        <v>0</v>
      </c>
      <c r="Z187" s="5">
        <v>0</v>
      </c>
      <c r="AA187" s="5">
        <v>6.4595870916205564</v>
      </c>
      <c r="AB187" s="5">
        <v>0</v>
      </c>
      <c r="AC187" s="5">
        <v>0</v>
      </c>
      <c r="AD187" s="72">
        <v>0</v>
      </c>
    </row>
    <row r="188" spans="1:30">
      <c r="A188" s="48" t="s">
        <v>786</v>
      </c>
      <c r="B188" s="1" t="s">
        <v>787</v>
      </c>
      <c r="C188" s="1" t="s">
        <v>788</v>
      </c>
      <c r="D188" s="1" t="s">
        <v>103</v>
      </c>
      <c r="E188" s="1" t="s">
        <v>1791</v>
      </c>
      <c r="F188" s="44" t="s">
        <v>789</v>
      </c>
      <c r="G188" s="49">
        <v>0.99</v>
      </c>
      <c r="H188" s="5">
        <v>198.88432570155484</v>
      </c>
      <c r="I188" s="5">
        <v>0</v>
      </c>
      <c r="J188" s="5">
        <v>198.88432570155484</v>
      </c>
      <c r="K188" s="5">
        <v>-136.93478019126184</v>
      </c>
      <c r="L188" s="5">
        <v>-1.9279331526036003E-2</v>
      </c>
      <c r="M188" s="5">
        <v>-136.95405952278787</v>
      </c>
      <c r="N188" s="5">
        <v>192.91779593050819</v>
      </c>
      <c r="O188" s="73">
        <v>0</v>
      </c>
      <c r="P188" s="5">
        <v>0</v>
      </c>
      <c r="Q188" s="5">
        <v>0</v>
      </c>
      <c r="R188" s="5">
        <v>0</v>
      </c>
      <c r="S188" s="5">
        <v>0</v>
      </c>
      <c r="T188" s="47">
        <v>0</v>
      </c>
      <c r="U188" s="5">
        <v>169.15860328746075</v>
      </c>
      <c r="V188" s="5">
        <v>29.725721968610088</v>
      </c>
      <c r="W188" s="5">
        <v>0</v>
      </c>
      <c r="X188" s="5">
        <v>0</v>
      </c>
      <c r="Y188" s="47">
        <v>0</v>
      </c>
      <c r="Z188" s="5">
        <v>169.15860328746075</v>
      </c>
      <c r="AA188" s="5">
        <v>29.725721968610088</v>
      </c>
      <c r="AB188" s="5">
        <v>0</v>
      </c>
      <c r="AC188" s="5">
        <v>0</v>
      </c>
      <c r="AD188" s="72">
        <v>0</v>
      </c>
    </row>
    <row r="189" spans="1:30">
      <c r="A189" s="48" t="s">
        <v>790</v>
      </c>
      <c r="B189" s="1" t="s">
        <v>791</v>
      </c>
      <c r="C189" s="1" t="s">
        <v>792</v>
      </c>
      <c r="D189" s="1" t="s">
        <v>124</v>
      </c>
      <c r="E189" s="1">
        <v>0</v>
      </c>
      <c r="F189" s="44" t="s">
        <v>793</v>
      </c>
      <c r="G189" s="49">
        <v>0.49</v>
      </c>
      <c r="H189" s="5">
        <v>135.82614573054676</v>
      </c>
      <c r="I189" s="5">
        <v>38.357791779071299</v>
      </c>
      <c r="J189" s="5">
        <v>97.46835395147545</v>
      </c>
      <c r="K189" s="5">
        <v>44.209130089277814</v>
      </c>
      <c r="L189" s="5">
        <v>0.79066789307604068</v>
      </c>
      <c r="M189" s="5">
        <v>44.999797982353854</v>
      </c>
      <c r="N189" s="5">
        <v>90.1582274051148</v>
      </c>
      <c r="O189" s="73">
        <v>0</v>
      </c>
      <c r="P189" s="5">
        <v>34.426271916880161</v>
      </c>
      <c r="Q189" s="5">
        <v>3.9315198621911445</v>
      </c>
      <c r="R189" s="5">
        <v>0</v>
      </c>
      <c r="S189" s="5">
        <v>0</v>
      </c>
      <c r="T189" s="47">
        <v>0</v>
      </c>
      <c r="U189" s="5">
        <v>80.710317358826543</v>
      </c>
      <c r="V189" s="5">
        <v>16.758036592648907</v>
      </c>
      <c r="W189" s="5">
        <v>0</v>
      </c>
      <c r="X189" s="5">
        <v>0</v>
      </c>
      <c r="Y189" s="47">
        <v>0</v>
      </c>
      <c r="Z189" s="5">
        <v>115.13658927570671</v>
      </c>
      <c r="AA189" s="5">
        <v>20.689556454840051</v>
      </c>
      <c r="AB189" s="5">
        <v>0</v>
      </c>
      <c r="AC189" s="5">
        <v>0</v>
      </c>
      <c r="AD189" s="72">
        <v>0</v>
      </c>
    </row>
    <row r="190" spans="1:30">
      <c r="A190" s="48" t="s">
        <v>794</v>
      </c>
      <c r="B190" s="1" t="s">
        <v>795</v>
      </c>
      <c r="C190" s="1" t="s">
        <v>796</v>
      </c>
      <c r="D190" s="1" t="s">
        <v>237</v>
      </c>
      <c r="E190" s="1">
        <v>0</v>
      </c>
      <c r="F190" s="44" t="s">
        <v>797</v>
      </c>
      <c r="G190" s="49">
        <v>0.09</v>
      </c>
      <c r="H190" s="5">
        <v>68.067397279990246</v>
      </c>
      <c r="I190" s="5">
        <v>8.548720524127722</v>
      </c>
      <c r="J190" s="5">
        <v>59.518676755862522</v>
      </c>
      <c r="K190" s="5">
        <v>38.810119654387833</v>
      </c>
      <c r="L190" s="5">
        <v>0.11258008739373793</v>
      </c>
      <c r="M190" s="5">
        <v>38.922699741781571</v>
      </c>
      <c r="N190" s="5">
        <v>55.054775999172833</v>
      </c>
      <c r="O190" s="73">
        <v>0</v>
      </c>
      <c r="P190" s="5">
        <v>8.548720524127722</v>
      </c>
      <c r="Q190" s="5">
        <v>0</v>
      </c>
      <c r="R190" s="5">
        <v>0</v>
      </c>
      <c r="S190" s="5">
        <v>0</v>
      </c>
      <c r="T190" s="47">
        <v>0</v>
      </c>
      <c r="U190" s="5">
        <v>59.518676755862522</v>
      </c>
      <c r="V190" s="5">
        <v>0</v>
      </c>
      <c r="W190" s="5">
        <v>0</v>
      </c>
      <c r="X190" s="5">
        <v>0</v>
      </c>
      <c r="Y190" s="47">
        <v>0</v>
      </c>
      <c r="Z190" s="5">
        <v>68.067397279990246</v>
      </c>
      <c r="AA190" s="5">
        <v>0</v>
      </c>
      <c r="AB190" s="5">
        <v>0</v>
      </c>
      <c r="AC190" s="5">
        <v>0</v>
      </c>
      <c r="AD190" s="72">
        <v>0</v>
      </c>
    </row>
    <row r="191" spans="1:30">
      <c r="A191" s="48" t="s">
        <v>798</v>
      </c>
      <c r="B191" s="1" t="s">
        <v>799</v>
      </c>
      <c r="C191" s="1" t="s">
        <v>800</v>
      </c>
      <c r="D191" s="1" t="s">
        <v>79</v>
      </c>
      <c r="E191" s="1">
        <v>0</v>
      </c>
      <c r="F191" s="44" t="s">
        <v>801</v>
      </c>
      <c r="G191" s="49">
        <v>0.01</v>
      </c>
      <c r="H191" s="5">
        <v>13.43231702080006</v>
      </c>
      <c r="I191" s="5">
        <v>4.7676783413881365</v>
      </c>
      <c r="J191" s="5">
        <v>8.6646386794119241</v>
      </c>
      <c r="K191" s="5">
        <v>5.1668613587683403</v>
      </c>
      <c r="L191" s="5">
        <v>2.8220306409461493E-2</v>
      </c>
      <c r="M191" s="5">
        <v>5.1950816651778018</v>
      </c>
      <c r="N191" s="5">
        <v>8.0147907784560299</v>
      </c>
      <c r="O191" s="73">
        <v>0</v>
      </c>
      <c r="P191" s="5">
        <v>0</v>
      </c>
      <c r="Q191" s="5">
        <v>0</v>
      </c>
      <c r="R191" s="5">
        <v>4.7676783413881365</v>
      </c>
      <c r="S191" s="5">
        <v>0</v>
      </c>
      <c r="T191" s="47">
        <v>0</v>
      </c>
      <c r="U191" s="5">
        <v>0</v>
      </c>
      <c r="V191" s="5">
        <v>0</v>
      </c>
      <c r="W191" s="5">
        <v>8.6646386794119241</v>
      </c>
      <c r="X191" s="5">
        <v>0</v>
      </c>
      <c r="Y191" s="47">
        <v>0</v>
      </c>
      <c r="Z191" s="5">
        <v>0</v>
      </c>
      <c r="AA191" s="5">
        <v>0</v>
      </c>
      <c r="AB191" s="5">
        <v>13.43231702080006</v>
      </c>
      <c r="AC191" s="5">
        <v>0</v>
      </c>
      <c r="AD191" s="72">
        <v>0</v>
      </c>
    </row>
    <row r="192" spans="1:30">
      <c r="A192" s="48" t="s">
        <v>802</v>
      </c>
      <c r="B192" s="1" t="s">
        <v>803</v>
      </c>
      <c r="C192" s="1" t="s">
        <v>804</v>
      </c>
      <c r="D192" s="1" t="s">
        <v>53</v>
      </c>
      <c r="E192" s="1">
        <v>0</v>
      </c>
      <c r="F192" s="44" t="s">
        <v>805</v>
      </c>
      <c r="G192" s="49">
        <v>0.4</v>
      </c>
      <c r="H192" s="5">
        <v>2.1597886944844964</v>
      </c>
      <c r="I192" s="5">
        <v>2.326673364751041E-3</v>
      </c>
      <c r="J192" s="5">
        <v>2.1574620211197453</v>
      </c>
      <c r="K192" s="5">
        <v>-7.5077948405545074</v>
      </c>
      <c r="L192" s="5">
        <v>1.6216119919548078E-2</v>
      </c>
      <c r="M192" s="5">
        <v>-7.4915787206349593</v>
      </c>
      <c r="N192" s="5">
        <v>1.9956523695357644</v>
      </c>
      <c r="O192" s="73">
        <v>0.5</v>
      </c>
      <c r="P192" s="5">
        <v>0</v>
      </c>
      <c r="Q192" s="5">
        <v>2.326673364751041E-3</v>
      </c>
      <c r="R192" s="5">
        <v>0</v>
      </c>
      <c r="S192" s="5">
        <v>0</v>
      </c>
      <c r="T192" s="47">
        <v>0</v>
      </c>
      <c r="U192" s="5">
        <v>0</v>
      </c>
      <c r="V192" s="5">
        <v>2.1574620211197453</v>
      </c>
      <c r="W192" s="5">
        <v>0</v>
      </c>
      <c r="X192" s="5">
        <v>0</v>
      </c>
      <c r="Y192" s="47">
        <v>0</v>
      </c>
      <c r="Z192" s="5">
        <v>0</v>
      </c>
      <c r="AA192" s="5">
        <v>2.1597886944844964</v>
      </c>
      <c r="AB192" s="5">
        <v>0</v>
      </c>
      <c r="AC192" s="5">
        <v>0</v>
      </c>
      <c r="AD192" s="72">
        <v>0</v>
      </c>
    </row>
    <row r="193" spans="1:30">
      <c r="A193" s="48" t="s">
        <v>806</v>
      </c>
      <c r="B193" s="1" t="s">
        <v>807</v>
      </c>
      <c r="C193" s="1" t="s">
        <v>808</v>
      </c>
      <c r="D193" s="1" t="s">
        <v>270</v>
      </c>
      <c r="E193" s="1" t="s">
        <v>1788</v>
      </c>
      <c r="F193" s="44" t="s">
        <v>809</v>
      </c>
      <c r="G193" s="49">
        <v>0.64</v>
      </c>
      <c r="H193" s="5">
        <v>128.4700806398028</v>
      </c>
      <c r="I193" s="5">
        <v>0</v>
      </c>
      <c r="J193" s="5">
        <v>128.4700806398028</v>
      </c>
      <c r="K193" s="5">
        <v>87.473811850133359</v>
      </c>
      <c r="L193" s="5">
        <v>1.0272200944794605</v>
      </c>
      <c r="M193" s="5">
        <v>88.501031944612819</v>
      </c>
      <c r="N193" s="5">
        <v>124.61597822060871</v>
      </c>
      <c r="O193" s="73">
        <v>0</v>
      </c>
      <c r="P193" s="5">
        <v>0</v>
      </c>
      <c r="Q193" s="5">
        <v>0</v>
      </c>
      <c r="R193" s="5">
        <v>0</v>
      </c>
      <c r="S193" s="5">
        <v>0</v>
      </c>
      <c r="T193" s="47">
        <v>0</v>
      </c>
      <c r="U193" s="5">
        <v>106.90390136344648</v>
      </c>
      <c r="V193" s="5">
        <v>21.566179280050115</v>
      </c>
      <c r="W193" s="5">
        <v>0</v>
      </c>
      <c r="X193" s="5">
        <v>0</v>
      </c>
      <c r="Y193" s="47">
        <v>0</v>
      </c>
      <c r="Z193" s="5">
        <v>106.90390136344648</v>
      </c>
      <c r="AA193" s="5">
        <v>21.566179280050115</v>
      </c>
      <c r="AB193" s="5">
        <v>0</v>
      </c>
      <c r="AC193" s="5">
        <v>0</v>
      </c>
      <c r="AD193" s="72">
        <v>0</v>
      </c>
    </row>
    <row r="194" spans="1:30">
      <c r="A194" s="48" t="s">
        <v>810</v>
      </c>
      <c r="B194" s="1" t="s">
        <v>811</v>
      </c>
      <c r="C194" s="1" t="s">
        <v>812</v>
      </c>
      <c r="D194" s="1" t="s">
        <v>53</v>
      </c>
      <c r="E194" s="1">
        <v>0</v>
      </c>
      <c r="F194" s="44" t="s">
        <v>813</v>
      </c>
      <c r="G194" s="49">
        <v>0.4</v>
      </c>
      <c r="H194" s="5">
        <v>2.0361545941395685</v>
      </c>
      <c r="I194" s="5">
        <v>0</v>
      </c>
      <c r="J194" s="5">
        <v>2.0361545941395685</v>
      </c>
      <c r="K194" s="5">
        <v>-11.189162671740579</v>
      </c>
      <c r="L194" s="5">
        <v>0.16292131791049336</v>
      </c>
      <c r="M194" s="5">
        <v>-11.026241353830086</v>
      </c>
      <c r="N194" s="5">
        <v>1.8834429995791009</v>
      </c>
      <c r="O194" s="73">
        <v>0.5</v>
      </c>
      <c r="P194" s="5">
        <v>0</v>
      </c>
      <c r="Q194" s="5">
        <v>0</v>
      </c>
      <c r="R194" s="5">
        <v>0</v>
      </c>
      <c r="S194" s="5">
        <v>0</v>
      </c>
      <c r="T194" s="47">
        <v>0</v>
      </c>
      <c r="U194" s="5">
        <v>0</v>
      </c>
      <c r="V194" s="5">
        <v>2.0361545941395685</v>
      </c>
      <c r="W194" s="5">
        <v>0</v>
      </c>
      <c r="X194" s="5">
        <v>0</v>
      </c>
      <c r="Y194" s="47">
        <v>0</v>
      </c>
      <c r="Z194" s="5">
        <v>0</v>
      </c>
      <c r="AA194" s="5">
        <v>2.0361545941395685</v>
      </c>
      <c r="AB194" s="5">
        <v>0</v>
      </c>
      <c r="AC194" s="5">
        <v>0</v>
      </c>
      <c r="AD194" s="72">
        <v>0</v>
      </c>
    </row>
    <row r="195" spans="1:30">
      <c r="A195" s="48" t="s">
        <v>814</v>
      </c>
      <c r="B195" s="1" t="s">
        <v>815</v>
      </c>
      <c r="C195" s="1" t="s">
        <v>816</v>
      </c>
      <c r="D195" s="1" t="s">
        <v>53</v>
      </c>
      <c r="E195" s="1" t="s">
        <v>1789</v>
      </c>
      <c r="F195" s="44" t="s">
        <v>817</v>
      </c>
      <c r="G195" s="49">
        <v>0.60000000000000009</v>
      </c>
      <c r="H195" s="5">
        <v>4.196915992183877</v>
      </c>
      <c r="I195" s="5">
        <v>0</v>
      </c>
      <c r="J195" s="5">
        <v>4.196915992183877</v>
      </c>
      <c r="K195" s="5">
        <v>-20.199490226463528</v>
      </c>
      <c r="L195" s="5">
        <v>0.1694870999825504</v>
      </c>
      <c r="M195" s="5">
        <v>-20.030003126480977</v>
      </c>
      <c r="N195" s="5">
        <v>4.0710085124183601</v>
      </c>
      <c r="O195" s="73">
        <v>0</v>
      </c>
      <c r="P195" s="5">
        <v>0</v>
      </c>
      <c r="Q195" s="5">
        <v>0</v>
      </c>
      <c r="R195" s="5">
        <v>0</v>
      </c>
      <c r="S195" s="5">
        <v>0</v>
      </c>
      <c r="T195" s="47">
        <v>0</v>
      </c>
      <c r="U195" s="5">
        <v>0</v>
      </c>
      <c r="V195" s="5">
        <v>4.1969162657858483</v>
      </c>
      <c r="W195" s="5">
        <v>0</v>
      </c>
      <c r="X195" s="5">
        <v>0</v>
      </c>
      <c r="Y195" s="47">
        <v>0</v>
      </c>
      <c r="Z195" s="5">
        <v>0</v>
      </c>
      <c r="AA195" s="5">
        <v>4.1969162657858483</v>
      </c>
      <c r="AB195" s="5">
        <v>0</v>
      </c>
      <c r="AC195" s="5">
        <v>0</v>
      </c>
      <c r="AD195" s="72">
        <v>0</v>
      </c>
    </row>
    <row r="196" spans="1:30">
      <c r="A196" s="48" t="s">
        <v>818</v>
      </c>
      <c r="B196" s="1" t="s">
        <v>819</v>
      </c>
      <c r="C196" s="1" t="s">
        <v>820</v>
      </c>
      <c r="D196" s="1" t="s">
        <v>391</v>
      </c>
      <c r="E196" s="1" t="s">
        <v>1789</v>
      </c>
      <c r="F196" s="44" t="s">
        <v>821</v>
      </c>
      <c r="G196" s="49">
        <v>0.4</v>
      </c>
      <c r="H196" s="5">
        <v>148.11899983654351</v>
      </c>
      <c r="I196" s="5">
        <v>0</v>
      </c>
      <c r="J196" s="5">
        <v>148.11899983654351</v>
      </c>
      <c r="K196" s="5">
        <v>70.542981605755813</v>
      </c>
      <c r="L196" s="5">
        <v>0.11957121938065995</v>
      </c>
      <c r="M196" s="5">
        <v>70.662552825136473</v>
      </c>
      <c r="N196" s="5">
        <v>143.6754298414472</v>
      </c>
      <c r="O196" s="73">
        <v>0</v>
      </c>
      <c r="P196" s="5">
        <v>0</v>
      </c>
      <c r="Q196" s="5">
        <v>0</v>
      </c>
      <c r="R196" s="5">
        <v>0</v>
      </c>
      <c r="S196" s="5">
        <v>0</v>
      </c>
      <c r="T196" s="47">
        <v>0</v>
      </c>
      <c r="U196" s="5">
        <v>138.26588381002355</v>
      </c>
      <c r="V196" s="5">
        <v>0</v>
      </c>
      <c r="W196" s="5">
        <v>9.8531165212021747</v>
      </c>
      <c r="X196" s="5">
        <v>0</v>
      </c>
      <c r="Y196" s="47">
        <v>0</v>
      </c>
      <c r="Z196" s="5">
        <v>138.26588381002355</v>
      </c>
      <c r="AA196" s="5">
        <v>0</v>
      </c>
      <c r="AB196" s="5">
        <v>9.8531165212021747</v>
      </c>
      <c r="AC196" s="5">
        <v>0</v>
      </c>
      <c r="AD196" s="72">
        <v>0</v>
      </c>
    </row>
    <row r="197" spans="1:30">
      <c r="A197" s="48" t="s">
        <v>822</v>
      </c>
      <c r="B197" s="1" t="s">
        <v>823</v>
      </c>
      <c r="C197" s="1" t="s">
        <v>824</v>
      </c>
      <c r="D197" s="1" t="s">
        <v>103</v>
      </c>
      <c r="E197" s="1" t="s">
        <v>611</v>
      </c>
      <c r="F197" s="44" t="s">
        <v>825</v>
      </c>
      <c r="G197" s="49">
        <v>0.99</v>
      </c>
      <c r="H197" s="5">
        <v>264.32512197238583</v>
      </c>
      <c r="I197" s="5">
        <v>0</v>
      </c>
      <c r="J197" s="5">
        <v>264.32512197238583</v>
      </c>
      <c r="K197" s="5">
        <v>72.819230297892332</v>
      </c>
      <c r="L197" s="5">
        <v>0.36466251445949638</v>
      </c>
      <c r="M197" s="5">
        <v>73.183892812351829</v>
      </c>
      <c r="N197" s="5">
        <v>256.39536831321425</v>
      </c>
      <c r="O197" s="73">
        <v>0</v>
      </c>
      <c r="P197" s="5">
        <v>0</v>
      </c>
      <c r="Q197" s="5">
        <v>0</v>
      </c>
      <c r="R197" s="5">
        <v>0</v>
      </c>
      <c r="S197" s="5">
        <v>0</v>
      </c>
      <c r="T197" s="47">
        <v>0</v>
      </c>
      <c r="U197" s="5">
        <v>231.46439442219514</v>
      </c>
      <c r="V197" s="5">
        <v>32.860727854673542</v>
      </c>
      <c r="W197" s="5">
        <v>0</v>
      </c>
      <c r="X197" s="5">
        <v>0</v>
      </c>
      <c r="Y197" s="47">
        <v>0</v>
      </c>
      <c r="Z197" s="5">
        <v>231.46439442219514</v>
      </c>
      <c r="AA197" s="5">
        <v>32.860727854673542</v>
      </c>
      <c r="AB197" s="5">
        <v>0</v>
      </c>
      <c r="AC197" s="5">
        <v>0</v>
      </c>
      <c r="AD197" s="72">
        <v>0</v>
      </c>
    </row>
    <row r="198" spans="1:30">
      <c r="A198" s="48" t="s">
        <v>826</v>
      </c>
      <c r="B198" s="1" t="s">
        <v>827</v>
      </c>
      <c r="C198" s="1" t="s">
        <v>828</v>
      </c>
      <c r="D198" s="1" t="s">
        <v>124</v>
      </c>
      <c r="E198" s="1">
        <v>0</v>
      </c>
      <c r="F198" s="44" t="s">
        <v>829</v>
      </c>
      <c r="G198" s="49">
        <v>0.49</v>
      </c>
      <c r="H198" s="5">
        <v>62.820504782570083</v>
      </c>
      <c r="I198" s="5">
        <v>15.941268319667959</v>
      </c>
      <c r="J198" s="5">
        <v>46.879236462902128</v>
      </c>
      <c r="K198" s="5">
        <v>13.955652609362687</v>
      </c>
      <c r="L198" s="5">
        <v>0.68037484000738857</v>
      </c>
      <c r="M198" s="5">
        <v>14.636027449370076</v>
      </c>
      <c r="N198" s="5">
        <v>43.363293728184473</v>
      </c>
      <c r="O198" s="73">
        <v>0</v>
      </c>
      <c r="P198" s="5">
        <v>14.470844075234099</v>
      </c>
      <c r="Q198" s="5">
        <v>1.4704242444338593</v>
      </c>
      <c r="R198" s="5">
        <v>0</v>
      </c>
      <c r="S198" s="5">
        <v>0</v>
      </c>
      <c r="T198" s="47">
        <v>0</v>
      </c>
      <c r="U198" s="5">
        <v>38.448512184049136</v>
      </c>
      <c r="V198" s="5">
        <v>8.4307242788529937</v>
      </c>
      <c r="W198" s="5">
        <v>0</v>
      </c>
      <c r="X198" s="5">
        <v>0</v>
      </c>
      <c r="Y198" s="47">
        <v>0</v>
      </c>
      <c r="Z198" s="5">
        <v>52.919356259283234</v>
      </c>
      <c r="AA198" s="5">
        <v>9.901148523286853</v>
      </c>
      <c r="AB198" s="5">
        <v>0</v>
      </c>
      <c r="AC198" s="5">
        <v>0</v>
      </c>
      <c r="AD198" s="72">
        <v>0</v>
      </c>
    </row>
    <row r="199" spans="1:30">
      <c r="A199" s="48" t="s">
        <v>830</v>
      </c>
      <c r="B199" s="1" t="s">
        <v>831</v>
      </c>
      <c r="C199" s="1" t="s">
        <v>832</v>
      </c>
      <c r="D199" s="1" t="s">
        <v>53</v>
      </c>
      <c r="E199" s="1" t="s">
        <v>1786</v>
      </c>
      <c r="F199" s="44" t="s">
        <v>833</v>
      </c>
      <c r="G199" s="49">
        <v>0.4</v>
      </c>
      <c r="H199" s="5">
        <v>3.135707016154103</v>
      </c>
      <c r="I199" s="5">
        <v>0</v>
      </c>
      <c r="J199" s="5">
        <v>3.135707016154103</v>
      </c>
      <c r="K199" s="5">
        <v>-18.602194413172846</v>
      </c>
      <c r="L199" s="5">
        <v>5.1000979980575067E-2</v>
      </c>
      <c r="M199" s="5">
        <v>-18.551193433192271</v>
      </c>
      <c r="N199" s="5">
        <v>3.0416358056694799</v>
      </c>
      <c r="O199" s="73">
        <v>0</v>
      </c>
      <c r="P199" s="5">
        <v>0</v>
      </c>
      <c r="Q199" s="5">
        <v>0</v>
      </c>
      <c r="R199" s="5">
        <v>0</v>
      </c>
      <c r="S199" s="5">
        <v>0</v>
      </c>
      <c r="T199" s="47">
        <v>0</v>
      </c>
      <c r="U199" s="5">
        <v>0</v>
      </c>
      <c r="V199" s="5">
        <v>3.135707016154103</v>
      </c>
      <c r="W199" s="5">
        <v>0</v>
      </c>
      <c r="X199" s="5">
        <v>0</v>
      </c>
      <c r="Y199" s="47">
        <v>0</v>
      </c>
      <c r="Z199" s="5">
        <v>0</v>
      </c>
      <c r="AA199" s="5">
        <v>3.135707016154103</v>
      </c>
      <c r="AB199" s="5">
        <v>0</v>
      </c>
      <c r="AC199" s="5">
        <v>0</v>
      </c>
      <c r="AD199" s="72">
        <v>0</v>
      </c>
    </row>
    <row r="200" spans="1:30">
      <c r="A200" s="48" t="s">
        <v>834</v>
      </c>
      <c r="B200" s="1" t="s">
        <v>835</v>
      </c>
      <c r="C200" s="1" t="s">
        <v>836</v>
      </c>
      <c r="D200" s="1" t="s">
        <v>53</v>
      </c>
      <c r="E200" s="1">
        <v>0</v>
      </c>
      <c r="F200" s="44" t="s">
        <v>837</v>
      </c>
      <c r="G200" s="49">
        <v>0.4</v>
      </c>
      <c r="H200" s="5">
        <v>1.4741346044812669</v>
      </c>
      <c r="I200" s="5">
        <v>0</v>
      </c>
      <c r="J200" s="5">
        <v>1.4741346044812669</v>
      </c>
      <c r="K200" s="5">
        <v>-3.7193100800429155</v>
      </c>
      <c r="L200" s="5">
        <v>-1.7948460122904741E-2</v>
      </c>
      <c r="M200" s="5">
        <v>-3.7372585401658203</v>
      </c>
      <c r="N200" s="5">
        <v>1.3635745091451719</v>
      </c>
      <c r="O200" s="73">
        <v>0.5</v>
      </c>
      <c r="P200" s="5">
        <v>0</v>
      </c>
      <c r="Q200" s="5">
        <v>0</v>
      </c>
      <c r="R200" s="5">
        <v>0</v>
      </c>
      <c r="S200" s="5">
        <v>0</v>
      </c>
      <c r="T200" s="47">
        <v>0</v>
      </c>
      <c r="U200" s="5">
        <v>0</v>
      </c>
      <c r="V200" s="5">
        <v>1.4741346044812669</v>
      </c>
      <c r="W200" s="5">
        <v>0</v>
      </c>
      <c r="X200" s="5">
        <v>0</v>
      </c>
      <c r="Y200" s="47">
        <v>0</v>
      </c>
      <c r="Z200" s="5">
        <v>0</v>
      </c>
      <c r="AA200" s="5">
        <v>1.4741346044812669</v>
      </c>
      <c r="AB200" s="5">
        <v>0</v>
      </c>
      <c r="AC200" s="5">
        <v>0</v>
      </c>
      <c r="AD200" s="72">
        <v>0</v>
      </c>
    </row>
    <row r="201" spans="1:30">
      <c r="A201" s="48" t="s">
        <v>838</v>
      </c>
      <c r="B201" s="1" t="s">
        <v>839</v>
      </c>
      <c r="C201" s="1" t="s">
        <v>840</v>
      </c>
      <c r="D201" s="1" t="s">
        <v>53</v>
      </c>
      <c r="E201" s="1">
        <v>0</v>
      </c>
      <c r="F201" s="44" t="s">
        <v>841</v>
      </c>
      <c r="G201" s="49">
        <v>0.4</v>
      </c>
      <c r="H201" s="5">
        <v>1.8623541091215028</v>
      </c>
      <c r="I201" s="5">
        <v>0.10359529231048702</v>
      </c>
      <c r="J201" s="5">
        <v>1.7587588168110158</v>
      </c>
      <c r="K201" s="5">
        <v>-4.7902783969638438</v>
      </c>
      <c r="L201" s="5">
        <v>1.2764020277989729E-2</v>
      </c>
      <c r="M201" s="5">
        <v>-4.7775143766858541</v>
      </c>
      <c r="N201" s="5">
        <v>1.6268519055501895</v>
      </c>
      <c r="O201" s="73">
        <v>0.5</v>
      </c>
      <c r="P201" s="5">
        <v>0</v>
      </c>
      <c r="Q201" s="5">
        <v>0.10359529231048702</v>
      </c>
      <c r="R201" s="5">
        <v>0</v>
      </c>
      <c r="S201" s="5">
        <v>0</v>
      </c>
      <c r="T201" s="47">
        <v>0</v>
      </c>
      <c r="U201" s="5">
        <v>0</v>
      </c>
      <c r="V201" s="5">
        <v>1.7587588168110158</v>
      </c>
      <c r="W201" s="5">
        <v>0</v>
      </c>
      <c r="X201" s="5">
        <v>0</v>
      </c>
      <c r="Y201" s="47">
        <v>0</v>
      </c>
      <c r="Z201" s="5">
        <v>0</v>
      </c>
      <c r="AA201" s="5">
        <v>1.8623541091215028</v>
      </c>
      <c r="AB201" s="5">
        <v>0</v>
      </c>
      <c r="AC201" s="5">
        <v>0</v>
      </c>
      <c r="AD201" s="72">
        <v>0</v>
      </c>
    </row>
    <row r="202" spans="1:30">
      <c r="A202" s="48" t="s">
        <v>842</v>
      </c>
      <c r="B202" s="1" t="s">
        <v>843</v>
      </c>
      <c r="C202" s="1" t="s">
        <v>844</v>
      </c>
      <c r="D202" s="1" t="s">
        <v>103</v>
      </c>
      <c r="E202" s="1" t="s">
        <v>169</v>
      </c>
      <c r="F202" s="44" t="s">
        <v>845</v>
      </c>
      <c r="G202" s="49">
        <v>0.99</v>
      </c>
      <c r="H202" s="5">
        <v>297.58153275209378</v>
      </c>
      <c r="I202" s="5">
        <v>0</v>
      </c>
      <c r="J202" s="5">
        <v>297.58153275209378</v>
      </c>
      <c r="K202" s="5">
        <v>-19.014917508270383</v>
      </c>
      <c r="L202" s="5">
        <v>2.3847044055094706</v>
      </c>
      <c r="M202" s="5">
        <v>-16.630213102760912</v>
      </c>
      <c r="N202" s="5">
        <v>288.65408676953098</v>
      </c>
      <c r="O202" s="73">
        <v>0</v>
      </c>
      <c r="P202" s="5">
        <v>0</v>
      </c>
      <c r="Q202" s="5">
        <v>0</v>
      </c>
      <c r="R202" s="5">
        <v>0</v>
      </c>
      <c r="S202" s="5">
        <v>0</v>
      </c>
      <c r="T202" s="47">
        <v>0</v>
      </c>
      <c r="U202" s="5">
        <v>261.6743675740305</v>
      </c>
      <c r="V202" s="5">
        <v>35.907165444454996</v>
      </c>
      <c r="W202" s="5">
        <v>0</v>
      </c>
      <c r="X202" s="5">
        <v>0</v>
      </c>
      <c r="Y202" s="47">
        <v>0</v>
      </c>
      <c r="Z202" s="5">
        <v>261.6743675740305</v>
      </c>
      <c r="AA202" s="5">
        <v>35.907165444454996</v>
      </c>
      <c r="AB202" s="5">
        <v>0</v>
      </c>
      <c r="AC202" s="5">
        <v>0</v>
      </c>
      <c r="AD202" s="72">
        <v>0</v>
      </c>
    </row>
    <row r="203" spans="1:30">
      <c r="A203" s="48" t="s">
        <v>846</v>
      </c>
      <c r="B203" s="1" t="s">
        <v>847</v>
      </c>
      <c r="C203" s="1" t="s">
        <v>848</v>
      </c>
      <c r="D203" s="1" t="s">
        <v>53</v>
      </c>
      <c r="E203" s="1">
        <v>0</v>
      </c>
      <c r="F203" s="44" t="s">
        <v>849</v>
      </c>
      <c r="G203" s="49">
        <v>0.4</v>
      </c>
      <c r="H203" s="5">
        <v>4.3219163105112877</v>
      </c>
      <c r="I203" s="5">
        <v>0.73199405251528138</v>
      </c>
      <c r="J203" s="5">
        <v>3.5899222579960064</v>
      </c>
      <c r="K203" s="5">
        <v>-7.1046581824319865</v>
      </c>
      <c r="L203" s="5">
        <v>0.10529339488953138</v>
      </c>
      <c r="M203" s="5">
        <v>-6.9993647875424552</v>
      </c>
      <c r="N203" s="5">
        <v>3.3206780886463059</v>
      </c>
      <c r="O203" s="73">
        <v>0.5</v>
      </c>
      <c r="P203" s="5">
        <v>0</v>
      </c>
      <c r="Q203" s="5">
        <v>0.73199405251528138</v>
      </c>
      <c r="R203" s="5">
        <v>0</v>
      </c>
      <c r="S203" s="5">
        <v>0</v>
      </c>
      <c r="T203" s="47">
        <v>0</v>
      </c>
      <c r="U203" s="5">
        <v>0</v>
      </c>
      <c r="V203" s="5">
        <v>3.5899222579960064</v>
      </c>
      <c r="W203" s="5">
        <v>0</v>
      </c>
      <c r="X203" s="5">
        <v>0</v>
      </c>
      <c r="Y203" s="47">
        <v>0</v>
      </c>
      <c r="Z203" s="5">
        <v>0</v>
      </c>
      <c r="AA203" s="5">
        <v>4.3219163105112877</v>
      </c>
      <c r="AB203" s="5">
        <v>0</v>
      </c>
      <c r="AC203" s="5">
        <v>0</v>
      </c>
      <c r="AD203" s="72">
        <v>0</v>
      </c>
    </row>
    <row r="204" spans="1:30">
      <c r="A204" s="48" t="s">
        <v>850</v>
      </c>
      <c r="B204" s="1" t="s">
        <v>851</v>
      </c>
      <c r="C204" s="1" t="s">
        <v>852</v>
      </c>
      <c r="D204" s="1" t="s">
        <v>124</v>
      </c>
      <c r="E204" s="1" t="s">
        <v>1786</v>
      </c>
      <c r="F204" s="44" t="s">
        <v>853</v>
      </c>
      <c r="G204" s="49">
        <v>0.99</v>
      </c>
      <c r="H204" s="5">
        <v>58.684662933564624</v>
      </c>
      <c r="I204" s="5">
        <v>0</v>
      </c>
      <c r="J204" s="5">
        <v>58.684662933564624</v>
      </c>
      <c r="K204" s="5">
        <v>-26.283398831406689</v>
      </c>
      <c r="L204" s="5">
        <v>-0.34322667832908849</v>
      </c>
      <c r="M204" s="5">
        <v>-26.626625509735778</v>
      </c>
      <c r="N204" s="5">
        <v>56.924123045557685</v>
      </c>
      <c r="O204" s="73">
        <v>0</v>
      </c>
      <c r="P204" s="5">
        <v>0</v>
      </c>
      <c r="Q204" s="5">
        <v>0</v>
      </c>
      <c r="R204" s="5">
        <v>0</v>
      </c>
      <c r="S204" s="5">
        <v>0</v>
      </c>
      <c r="T204" s="47">
        <v>0</v>
      </c>
      <c r="U204" s="5">
        <v>50.293003531591417</v>
      </c>
      <c r="V204" s="5">
        <v>8.3916596525146385</v>
      </c>
      <c r="W204" s="5">
        <v>0</v>
      </c>
      <c r="X204" s="5">
        <v>0</v>
      </c>
      <c r="Y204" s="47">
        <v>0</v>
      </c>
      <c r="Z204" s="5">
        <v>50.293003531591417</v>
      </c>
      <c r="AA204" s="5">
        <v>8.3916596525146385</v>
      </c>
      <c r="AB204" s="5">
        <v>0</v>
      </c>
      <c r="AC204" s="5">
        <v>0</v>
      </c>
      <c r="AD204" s="72">
        <v>0</v>
      </c>
    </row>
    <row r="205" spans="1:30">
      <c r="A205" s="48" t="s">
        <v>854</v>
      </c>
      <c r="B205" s="1" t="s">
        <v>855</v>
      </c>
      <c r="C205" s="1" t="s">
        <v>856</v>
      </c>
      <c r="D205" s="1" t="s">
        <v>53</v>
      </c>
      <c r="E205" s="1">
        <v>0</v>
      </c>
      <c r="F205" s="44" t="s">
        <v>857</v>
      </c>
      <c r="G205" s="49">
        <v>0.4</v>
      </c>
      <c r="H205" s="5">
        <v>1.3294471558705154</v>
      </c>
      <c r="I205" s="5">
        <v>5.2367455920044333E-2</v>
      </c>
      <c r="J205" s="5">
        <v>1.277079699950471</v>
      </c>
      <c r="K205" s="5">
        <v>-4.1680886739165004</v>
      </c>
      <c r="L205" s="5">
        <v>3.1010748748467876E-3</v>
      </c>
      <c r="M205" s="5">
        <v>-4.1649875990416536</v>
      </c>
      <c r="N205" s="5">
        <v>1.1812987224541858</v>
      </c>
      <c r="O205" s="73">
        <v>0.5</v>
      </c>
      <c r="P205" s="5">
        <v>0</v>
      </c>
      <c r="Q205" s="5">
        <v>5.2367455920044333E-2</v>
      </c>
      <c r="R205" s="5">
        <v>0</v>
      </c>
      <c r="S205" s="5">
        <v>0</v>
      </c>
      <c r="T205" s="47">
        <v>0</v>
      </c>
      <c r="U205" s="5">
        <v>0</v>
      </c>
      <c r="V205" s="5">
        <v>1.277079699950471</v>
      </c>
      <c r="W205" s="5">
        <v>0</v>
      </c>
      <c r="X205" s="5">
        <v>0</v>
      </c>
      <c r="Y205" s="47">
        <v>0</v>
      </c>
      <c r="Z205" s="5">
        <v>0</v>
      </c>
      <c r="AA205" s="5">
        <v>1.3294471558705154</v>
      </c>
      <c r="AB205" s="5">
        <v>0</v>
      </c>
      <c r="AC205" s="5">
        <v>0</v>
      </c>
      <c r="AD205" s="72">
        <v>0</v>
      </c>
    </row>
    <row r="206" spans="1:30">
      <c r="A206" s="48" t="s">
        <v>858</v>
      </c>
      <c r="B206" s="1" t="s">
        <v>859</v>
      </c>
      <c r="C206" s="1" t="s">
        <v>860</v>
      </c>
      <c r="D206" s="1" t="s">
        <v>53</v>
      </c>
      <c r="E206" s="1">
        <v>0</v>
      </c>
      <c r="F206" s="44" t="s">
        <v>862</v>
      </c>
      <c r="G206" s="49">
        <v>0.4</v>
      </c>
      <c r="H206" s="5">
        <v>3.1774683052380404</v>
      </c>
      <c r="I206" s="5">
        <v>0.38170901766474546</v>
      </c>
      <c r="J206" s="5">
        <v>2.7957592875732948</v>
      </c>
      <c r="K206" s="5">
        <v>-10.067942350464046</v>
      </c>
      <c r="L206" s="5">
        <v>-0.17780552690879148</v>
      </c>
      <c r="M206" s="5">
        <v>-10.245747877372837</v>
      </c>
      <c r="N206" s="5">
        <v>2.5860773410052977</v>
      </c>
      <c r="O206" s="73">
        <v>0.5</v>
      </c>
      <c r="P206" s="5">
        <v>0</v>
      </c>
      <c r="Q206" s="5">
        <v>0.38170901766474546</v>
      </c>
      <c r="R206" s="5">
        <v>0</v>
      </c>
      <c r="S206" s="5">
        <v>0</v>
      </c>
      <c r="T206" s="47">
        <v>0</v>
      </c>
      <c r="U206" s="5">
        <v>0</v>
      </c>
      <c r="V206" s="5">
        <v>2.7957592875732948</v>
      </c>
      <c r="W206" s="5">
        <v>0</v>
      </c>
      <c r="X206" s="5">
        <v>0</v>
      </c>
      <c r="Y206" s="47">
        <v>0</v>
      </c>
      <c r="Z206" s="5">
        <v>0</v>
      </c>
      <c r="AA206" s="5">
        <v>3.1774683052380404</v>
      </c>
      <c r="AB206" s="5">
        <v>0</v>
      </c>
      <c r="AC206" s="5">
        <v>0</v>
      </c>
      <c r="AD206" s="72">
        <v>0</v>
      </c>
    </row>
    <row r="207" spans="1:30">
      <c r="A207" s="48" t="s">
        <v>863</v>
      </c>
      <c r="B207" s="1" t="s">
        <v>864</v>
      </c>
      <c r="C207" s="1" t="s">
        <v>865</v>
      </c>
      <c r="D207" s="1" t="s">
        <v>866</v>
      </c>
      <c r="E207" s="1">
        <v>0</v>
      </c>
      <c r="F207" s="44" t="s">
        <v>867</v>
      </c>
      <c r="G207" s="49">
        <v>0.01</v>
      </c>
      <c r="H207" s="5">
        <v>31.419594173759371</v>
      </c>
      <c r="I207" s="5">
        <v>12.050294969572462</v>
      </c>
      <c r="J207" s="5">
        <v>19.369299204186909</v>
      </c>
      <c r="K207" s="5">
        <v>15.236350822337908</v>
      </c>
      <c r="L207" s="5">
        <v>3.671674692505178E-2</v>
      </c>
      <c r="M207" s="5">
        <v>15.27306756926296</v>
      </c>
      <c r="N207" s="5">
        <v>17.91660176387289</v>
      </c>
      <c r="O207" s="73">
        <v>0</v>
      </c>
      <c r="P207" s="5">
        <v>0</v>
      </c>
      <c r="Q207" s="5">
        <v>0</v>
      </c>
      <c r="R207" s="5">
        <v>12.050294969572462</v>
      </c>
      <c r="S207" s="5">
        <v>0</v>
      </c>
      <c r="T207" s="47">
        <v>0</v>
      </c>
      <c r="U207" s="5">
        <v>0</v>
      </c>
      <c r="V207" s="5">
        <v>0</v>
      </c>
      <c r="W207" s="5">
        <v>19.369299204186909</v>
      </c>
      <c r="X207" s="5">
        <v>0</v>
      </c>
      <c r="Y207" s="47">
        <v>0</v>
      </c>
      <c r="Z207" s="5">
        <v>0</v>
      </c>
      <c r="AA207" s="5">
        <v>0</v>
      </c>
      <c r="AB207" s="5">
        <v>31.419594173759371</v>
      </c>
      <c r="AC207" s="5">
        <v>0</v>
      </c>
      <c r="AD207" s="72">
        <v>0</v>
      </c>
    </row>
    <row r="208" spans="1:30">
      <c r="A208" s="48" t="s">
        <v>868</v>
      </c>
      <c r="B208" s="1" t="s">
        <v>869</v>
      </c>
      <c r="C208" s="1" t="s">
        <v>870</v>
      </c>
      <c r="D208" s="1" t="s">
        <v>93</v>
      </c>
      <c r="E208" s="1" t="s">
        <v>1788</v>
      </c>
      <c r="F208" s="44" t="s">
        <v>871</v>
      </c>
      <c r="G208" s="49">
        <v>0.64</v>
      </c>
      <c r="H208" s="5">
        <v>44.662387181601453</v>
      </c>
      <c r="I208" s="5">
        <v>0</v>
      </c>
      <c r="J208" s="5">
        <v>44.662387181601453</v>
      </c>
      <c r="K208" s="5">
        <v>-9.5676059993341642</v>
      </c>
      <c r="L208" s="5">
        <v>-0.17908568585980156</v>
      </c>
      <c r="M208" s="5">
        <v>-9.7466916851939658</v>
      </c>
      <c r="N208" s="5">
        <v>43.322515566153406</v>
      </c>
      <c r="O208" s="73">
        <v>0</v>
      </c>
      <c r="P208" s="5">
        <v>0</v>
      </c>
      <c r="Q208" s="5">
        <v>0</v>
      </c>
      <c r="R208" s="5">
        <v>0</v>
      </c>
      <c r="S208" s="5">
        <v>0</v>
      </c>
      <c r="T208" s="47">
        <v>0</v>
      </c>
      <c r="U208" s="5">
        <v>35.122153068532704</v>
      </c>
      <c r="V208" s="5">
        <v>9.5402338073256896</v>
      </c>
      <c r="W208" s="5">
        <v>0</v>
      </c>
      <c r="X208" s="5">
        <v>0</v>
      </c>
      <c r="Y208" s="47">
        <v>0</v>
      </c>
      <c r="Z208" s="5">
        <v>35.122153068532704</v>
      </c>
      <c r="AA208" s="5">
        <v>9.5402338073256896</v>
      </c>
      <c r="AB208" s="5">
        <v>0</v>
      </c>
      <c r="AC208" s="5">
        <v>0</v>
      </c>
      <c r="AD208" s="72">
        <v>0</v>
      </c>
    </row>
    <row r="209" spans="1:30">
      <c r="A209" s="48" t="s">
        <v>872</v>
      </c>
      <c r="B209" s="1" t="s">
        <v>873</v>
      </c>
      <c r="C209" s="1" t="s">
        <v>874</v>
      </c>
      <c r="D209" s="1" t="s">
        <v>53</v>
      </c>
      <c r="E209" s="1" t="s">
        <v>1793</v>
      </c>
      <c r="F209" s="44" t="s">
        <v>875</v>
      </c>
      <c r="G209" s="49">
        <v>0.4</v>
      </c>
      <c r="H209" s="5">
        <v>2.7747692448568997</v>
      </c>
      <c r="I209" s="5">
        <v>0</v>
      </c>
      <c r="J209" s="5">
        <v>2.7747692448568997</v>
      </c>
      <c r="K209" s="5">
        <v>-3.2309106110074977</v>
      </c>
      <c r="L209" s="5">
        <v>1.0756084441480684E-2</v>
      </c>
      <c r="M209" s="5">
        <v>-3.220154526566017</v>
      </c>
      <c r="N209" s="5">
        <v>2.6915261675111926</v>
      </c>
      <c r="O209" s="73">
        <v>0</v>
      </c>
      <c r="P209" s="5">
        <v>0</v>
      </c>
      <c r="Q209" s="5">
        <v>0</v>
      </c>
      <c r="R209" s="5">
        <v>0</v>
      </c>
      <c r="S209" s="5">
        <v>0</v>
      </c>
      <c r="T209" s="47">
        <v>0</v>
      </c>
      <c r="U209" s="5">
        <v>0</v>
      </c>
      <c r="V209" s="5">
        <v>2.7747697326261269</v>
      </c>
      <c r="W209" s="5">
        <v>0</v>
      </c>
      <c r="X209" s="5">
        <v>0</v>
      </c>
      <c r="Y209" s="47">
        <v>0</v>
      </c>
      <c r="Z209" s="5">
        <v>0</v>
      </c>
      <c r="AA209" s="5">
        <v>2.7747697326261269</v>
      </c>
      <c r="AB209" s="5">
        <v>0</v>
      </c>
      <c r="AC209" s="5">
        <v>0</v>
      </c>
      <c r="AD209" s="72">
        <v>0</v>
      </c>
    </row>
    <row r="210" spans="1:30">
      <c r="A210" s="48" t="s">
        <v>876</v>
      </c>
      <c r="B210" s="1" t="s">
        <v>877</v>
      </c>
      <c r="C210" s="1" t="s">
        <v>878</v>
      </c>
      <c r="D210" s="1" t="s">
        <v>53</v>
      </c>
      <c r="E210" s="1" t="s">
        <v>1787</v>
      </c>
      <c r="F210" s="44" t="s">
        <v>879</v>
      </c>
      <c r="G210" s="49">
        <v>0.8</v>
      </c>
      <c r="H210" s="5">
        <v>2.6566968225008512</v>
      </c>
      <c r="I210" s="5">
        <v>0</v>
      </c>
      <c r="J210" s="5">
        <v>2.6566968225008512</v>
      </c>
      <c r="K210" s="5">
        <v>-14.805160325357136</v>
      </c>
      <c r="L210" s="5">
        <v>0.15684601560235478</v>
      </c>
      <c r="M210" s="5">
        <v>-14.648314309754781</v>
      </c>
      <c r="N210" s="5">
        <v>2.5769959178258257</v>
      </c>
      <c r="O210" s="73">
        <v>0</v>
      </c>
      <c r="P210" s="5">
        <v>0</v>
      </c>
      <c r="Q210" s="5">
        <v>0</v>
      </c>
      <c r="R210" s="5">
        <v>0</v>
      </c>
      <c r="S210" s="5">
        <v>0</v>
      </c>
      <c r="T210" s="47">
        <v>0</v>
      </c>
      <c r="U210" s="5">
        <v>0</v>
      </c>
      <c r="V210" s="5">
        <v>2.6566970572423778</v>
      </c>
      <c r="W210" s="5">
        <v>0</v>
      </c>
      <c r="X210" s="5">
        <v>0</v>
      </c>
      <c r="Y210" s="47">
        <v>0</v>
      </c>
      <c r="Z210" s="5">
        <v>0</v>
      </c>
      <c r="AA210" s="5">
        <v>2.6566970572423778</v>
      </c>
      <c r="AB210" s="5">
        <v>0</v>
      </c>
      <c r="AC210" s="5">
        <v>0</v>
      </c>
      <c r="AD210" s="72">
        <v>0</v>
      </c>
    </row>
    <row r="211" spans="1:30">
      <c r="A211" s="48" t="s">
        <v>880</v>
      </c>
      <c r="B211" s="1" t="s">
        <v>881</v>
      </c>
      <c r="C211" s="1" t="s">
        <v>882</v>
      </c>
      <c r="D211" s="1" t="s">
        <v>53</v>
      </c>
      <c r="E211" s="1">
        <v>0</v>
      </c>
      <c r="F211" s="44" t="s">
        <v>883</v>
      </c>
      <c r="G211" s="49">
        <v>0.4</v>
      </c>
      <c r="H211" s="5">
        <v>2.0607031919504371</v>
      </c>
      <c r="I211" s="5">
        <v>0</v>
      </c>
      <c r="J211" s="5">
        <v>2.0607031919504371</v>
      </c>
      <c r="K211" s="5">
        <v>-15.429009492662047</v>
      </c>
      <c r="L211" s="5">
        <v>-5.4632233403410169E-2</v>
      </c>
      <c r="M211" s="5">
        <v>-15.483641726065457</v>
      </c>
      <c r="N211" s="5">
        <v>1.9061504525541544</v>
      </c>
      <c r="O211" s="73">
        <v>0.5</v>
      </c>
      <c r="P211" s="5">
        <v>0</v>
      </c>
      <c r="Q211" s="5">
        <v>0</v>
      </c>
      <c r="R211" s="5">
        <v>0</v>
      </c>
      <c r="S211" s="5">
        <v>0</v>
      </c>
      <c r="T211" s="47">
        <v>0</v>
      </c>
      <c r="U211" s="5">
        <v>0</v>
      </c>
      <c r="V211" s="5">
        <v>2.0607031919504371</v>
      </c>
      <c r="W211" s="5">
        <v>0</v>
      </c>
      <c r="X211" s="5">
        <v>0</v>
      </c>
      <c r="Y211" s="47">
        <v>0</v>
      </c>
      <c r="Z211" s="5">
        <v>0</v>
      </c>
      <c r="AA211" s="5">
        <v>2.0607031919504371</v>
      </c>
      <c r="AB211" s="5">
        <v>0</v>
      </c>
      <c r="AC211" s="5">
        <v>0</v>
      </c>
      <c r="AD211" s="72">
        <v>0</v>
      </c>
    </row>
    <row r="212" spans="1:30">
      <c r="A212" s="48" t="s">
        <v>884</v>
      </c>
      <c r="B212" s="1" t="s">
        <v>885</v>
      </c>
      <c r="C212" s="1" t="s">
        <v>886</v>
      </c>
      <c r="D212" s="1" t="s">
        <v>124</v>
      </c>
      <c r="E212" s="1">
        <v>0</v>
      </c>
      <c r="F212" s="44" t="s">
        <v>887</v>
      </c>
      <c r="G212" s="49">
        <v>0.49</v>
      </c>
      <c r="H212" s="5">
        <v>60.799298363071088</v>
      </c>
      <c r="I212" s="5">
        <v>16.533546706636209</v>
      </c>
      <c r="J212" s="5">
        <v>44.26575165643488</v>
      </c>
      <c r="K212" s="5">
        <v>26.259573542009448</v>
      </c>
      <c r="L212" s="5">
        <v>-0.21791668157328559</v>
      </c>
      <c r="M212" s="5">
        <v>26.041656860436163</v>
      </c>
      <c r="N212" s="5">
        <v>40.945820282202263</v>
      </c>
      <c r="O212" s="73">
        <v>0</v>
      </c>
      <c r="P212" s="5">
        <v>15.087589903772548</v>
      </c>
      <c r="Q212" s="5">
        <v>1.4459568028636602</v>
      </c>
      <c r="R212" s="5">
        <v>0</v>
      </c>
      <c r="S212" s="5">
        <v>0</v>
      </c>
      <c r="T212" s="47">
        <v>0</v>
      </c>
      <c r="U212" s="5">
        <v>37.826020855254008</v>
      </c>
      <c r="V212" s="5">
        <v>6.4397308011808709</v>
      </c>
      <c r="W212" s="5">
        <v>0</v>
      </c>
      <c r="X212" s="5">
        <v>0</v>
      </c>
      <c r="Y212" s="47">
        <v>0</v>
      </c>
      <c r="Z212" s="5">
        <v>52.913610759026554</v>
      </c>
      <c r="AA212" s="5">
        <v>7.8856876040445307</v>
      </c>
      <c r="AB212" s="5">
        <v>0</v>
      </c>
      <c r="AC212" s="5">
        <v>0</v>
      </c>
      <c r="AD212" s="72">
        <v>0</v>
      </c>
    </row>
    <row r="213" spans="1:30">
      <c r="A213" s="48" t="s">
        <v>888</v>
      </c>
      <c r="B213" s="1" t="s">
        <v>889</v>
      </c>
      <c r="C213" s="1" t="s">
        <v>890</v>
      </c>
      <c r="D213" s="1" t="s">
        <v>124</v>
      </c>
      <c r="E213" s="1">
        <v>0</v>
      </c>
      <c r="F213" s="44" t="s">
        <v>891</v>
      </c>
      <c r="G213" s="49">
        <v>0.49</v>
      </c>
      <c r="H213" s="5">
        <v>56.177662112924409</v>
      </c>
      <c r="I213" s="5">
        <v>11.476300930411869</v>
      </c>
      <c r="J213" s="5">
        <v>44.701361182512542</v>
      </c>
      <c r="K213" s="5">
        <v>-27.564207498959451</v>
      </c>
      <c r="L213" s="5">
        <v>-0.17520909793753603</v>
      </c>
      <c r="M213" s="5">
        <v>-27.739416596896987</v>
      </c>
      <c r="N213" s="5">
        <v>41.348759093824107</v>
      </c>
      <c r="O213" s="73">
        <v>0.38142933138965951</v>
      </c>
      <c r="P213" s="5">
        <v>10.905150081176579</v>
      </c>
      <c r="Q213" s="5">
        <v>0.5711508492352888</v>
      </c>
      <c r="R213" s="5">
        <v>0</v>
      </c>
      <c r="S213" s="5">
        <v>0</v>
      </c>
      <c r="T213" s="47">
        <v>0</v>
      </c>
      <c r="U213" s="5">
        <v>37.086855135039997</v>
      </c>
      <c r="V213" s="5">
        <v>7.6145060474725446</v>
      </c>
      <c r="W213" s="5">
        <v>0</v>
      </c>
      <c r="X213" s="5">
        <v>0</v>
      </c>
      <c r="Y213" s="47">
        <v>0</v>
      </c>
      <c r="Z213" s="5">
        <v>47.992005216216576</v>
      </c>
      <c r="AA213" s="5">
        <v>8.1856568967078331</v>
      </c>
      <c r="AB213" s="5">
        <v>0</v>
      </c>
      <c r="AC213" s="5">
        <v>0</v>
      </c>
      <c r="AD213" s="72">
        <v>0</v>
      </c>
    </row>
    <row r="214" spans="1:30">
      <c r="A214" s="48" t="s">
        <v>892</v>
      </c>
      <c r="B214" s="1" t="s">
        <v>893</v>
      </c>
      <c r="C214" s="1" t="s">
        <v>894</v>
      </c>
      <c r="D214" s="1" t="s">
        <v>53</v>
      </c>
      <c r="E214" s="1" t="s">
        <v>1794</v>
      </c>
      <c r="F214" s="44" t="s">
        <v>895</v>
      </c>
      <c r="G214" s="49">
        <v>0.30000000000000004</v>
      </c>
      <c r="H214" s="5">
        <v>1.2372361774617797</v>
      </c>
      <c r="I214" s="5">
        <v>0</v>
      </c>
      <c r="J214" s="5">
        <v>1.2372361774617797</v>
      </c>
      <c r="K214" s="5">
        <v>-11.381790566326488</v>
      </c>
      <c r="L214" s="5">
        <v>0.31850290393865421</v>
      </c>
      <c r="M214" s="5">
        <v>-11.063287662387834</v>
      </c>
      <c r="N214" s="5">
        <v>1.2001190921379263</v>
      </c>
      <c r="O214" s="73">
        <v>0</v>
      </c>
      <c r="P214" s="5">
        <v>0</v>
      </c>
      <c r="Q214" s="5">
        <v>0</v>
      </c>
      <c r="R214" s="5">
        <v>0</v>
      </c>
      <c r="S214" s="5">
        <v>0</v>
      </c>
      <c r="T214" s="47">
        <v>0</v>
      </c>
      <c r="U214" s="5">
        <v>0</v>
      </c>
      <c r="V214" s="5">
        <v>1.2372361774617797</v>
      </c>
      <c r="W214" s="5">
        <v>0</v>
      </c>
      <c r="X214" s="5">
        <v>0</v>
      </c>
      <c r="Y214" s="47">
        <v>0</v>
      </c>
      <c r="Z214" s="5">
        <v>0</v>
      </c>
      <c r="AA214" s="5">
        <v>1.2372361774617797</v>
      </c>
      <c r="AB214" s="5">
        <v>0</v>
      </c>
      <c r="AC214" s="5">
        <v>0</v>
      </c>
      <c r="AD214" s="72">
        <v>0</v>
      </c>
    </row>
    <row r="215" spans="1:30">
      <c r="A215" s="48" t="s">
        <v>896</v>
      </c>
      <c r="B215" s="1" t="s">
        <v>897</v>
      </c>
      <c r="C215" s="1" t="s">
        <v>898</v>
      </c>
      <c r="D215" s="1" t="s">
        <v>53</v>
      </c>
      <c r="E215" s="1">
        <v>0</v>
      </c>
      <c r="F215" s="44" t="s">
        <v>899</v>
      </c>
      <c r="G215" s="49">
        <v>0.4</v>
      </c>
      <c r="H215" s="5">
        <v>3.9375675504393919</v>
      </c>
      <c r="I215" s="5">
        <v>9.2375324448961765E-2</v>
      </c>
      <c r="J215" s="5">
        <v>3.8451922259904303</v>
      </c>
      <c r="K215" s="5">
        <v>-22.676098293009929</v>
      </c>
      <c r="L215" s="5">
        <v>-0.28942373896294527</v>
      </c>
      <c r="M215" s="5">
        <v>-22.965522031972874</v>
      </c>
      <c r="N215" s="5">
        <v>3.5568028090411481</v>
      </c>
      <c r="O215" s="73">
        <v>0.5</v>
      </c>
      <c r="P215" s="5">
        <v>0</v>
      </c>
      <c r="Q215" s="5">
        <v>9.2375324448961765E-2</v>
      </c>
      <c r="R215" s="5">
        <v>0</v>
      </c>
      <c r="S215" s="5">
        <v>0</v>
      </c>
      <c r="T215" s="47">
        <v>0</v>
      </c>
      <c r="U215" s="5">
        <v>0</v>
      </c>
      <c r="V215" s="5">
        <v>3.8451922259904303</v>
      </c>
      <c r="W215" s="5">
        <v>0</v>
      </c>
      <c r="X215" s="5">
        <v>0</v>
      </c>
      <c r="Y215" s="47">
        <v>0</v>
      </c>
      <c r="Z215" s="5">
        <v>0</v>
      </c>
      <c r="AA215" s="5">
        <v>3.9375675504393919</v>
      </c>
      <c r="AB215" s="5">
        <v>0</v>
      </c>
      <c r="AC215" s="5">
        <v>0</v>
      </c>
      <c r="AD215" s="72">
        <v>0</v>
      </c>
    </row>
    <row r="216" spans="1:30">
      <c r="A216" s="48" t="s">
        <v>900</v>
      </c>
      <c r="B216" s="1" t="s">
        <v>901</v>
      </c>
      <c r="C216" s="1" t="s">
        <v>902</v>
      </c>
      <c r="D216" s="1" t="s">
        <v>53</v>
      </c>
      <c r="E216" s="1">
        <v>0</v>
      </c>
      <c r="F216" s="44" t="s">
        <v>903</v>
      </c>
      <c r="G216" s="49">
        <v>0.4</v>
      </c>
      <c r="H216" s="5">
        <v>4.1300763505561227</v>
      </c>
      <c r="I216" s="5">
        <v>0.59237422108980264</v>
      </c>
      <c r="J216" s="5">
        <v>3.5377021294663198</v>
      </c>
      <c r="K216" s="5">
        <v>-10.954501748979384</v>
      </c>
      <c r="L216" s="5">
        <v>0.16488596266537847</v>
      </c>
      <c r="M216" s="5">
        <v>-10.789615786314005</v>
      </c>
      <c r="N216" s="5">
        <v>3.2723744697563459</v>
      </c>
      <c r="O216" s="73">
        <v>0.5</v>
      </c>
      <c r="P216" s="5">
        <v>0</v>
      </c>
      <c r="Q216" s="5">
        <v>0.59237422108980264</v>
      </c>
      <c r="R216" s="5">
        <v>0</v>
      </c>
      <c r="S216" s="5">
        <v>0</v>
      </c>
      <c r="T216" s="47">
        <v>0</v>
      </c>
      <c r="U216" s="5">
        <v>0</v>
      </c>
      <c r="V216" s="5">
        <v>3.5377021294663198</v>
      </c>
      <c r="W216" s="5">
        <v>0</v>
      </c>
      <c r="X216" s="5">
        <v>0</v>
      </c>
      <c r="Y216" s="47">
        <v>0</v>
      </c>
      <c r="Z216" s="5">
        <v>0</v>
      </c>
      <c r="AA216" s="5">
        <v>4.1300763505561227</v>
      </c>
      <c r="AB216" s="5">
        <v>0</v>
      </c>
      <c r="AC216" s="5">
        <v>0</v>
      </c>
      <c r="AD216" s="72">
        <v>0</v>
      </c>
    </row>
    <row r="217" spans="1:30">
      <c r="A217" s="48" t="s">
        <v>904</v>
      </c>
      <c r="B217" s="1" t="s">
        <v>905</v>
      </c>
      <c r="C217" s="1" t="s">
        <v>906</v>
      </c>
      <c r="D217" s="1" t="s">
        <v>103</v>
      </c>
      <c r="E217" s="1">
        <v>0</v>
      </c>
      <c r="F217" s="44" t="s">
        <v>908</v>
      </c>
      <c r="G217" s="49">
        <v>0.49</v>
      </c>
      <c r="H217" s="5">
        <v>122.34379764921796</v>
      </c>
      <c r="I217" s="5">
        <v>35.393712991115564</v>
      </c>
      <c r="J217" s="5">
        <v>86.950084658102398</v>
      </c>
      <c r="K217" s="5">
        <v>16.883780139008536</v>
      </c>
      <c r="L217" s="5">
        <v>8.8232693599330503E-2</v>
      </c>
      <c r="M217" s="5">
        <v>16.972012832607867</v>
      </c>
      <c r="N217" s="5">
        <v>80.428828308744727</v>
      </c>
      <c r="O217" s="73">
        <v>0</v>
      </c>
      <c r="P217" s="5">
        <v>32.246146452869205</v>
      </c>
      <c r="Q217" s="5">
        <v>3.1475665382463558</v>
      </c>
      <c r="R217" s="5">
        <v>0</v>
      </c>
      <c r="S217" s="5">
        <v>0</v>
      </c>
      <c r="T217" s="47">
        <v>0</v>
      </c>
      <c r="U217" s="5">
        <v>73.740887396025073</v>
      </c>
      <c r="V217" s="5">
        <v>13.209197262077323</v>
      </c>
      <c r="W217" s="5">
        <v>0</v>
      </c>
      <c r="X217" s="5">
        <v>0</v>
      </c>
      <c r="Y217" s="47">
        <v>0</v>
      </c>
      <c r="Z217" s="5">
        <v>105.98703384889427</v>
      </c>
      <c r="AA217" s="5">
        <v>16.35676380032368</v>
      </c>
      <c r="AB217" s="5">
        <v>0</v>
      </c>
      <c r="AC217" s="5">
        <v>0</v>
      </c>
      <c r="AD217" s="72">
        <v>0</v>
      </c>
    </row>
    <row r="218" spans="1:30">
      <c r="A218" s="48" t="s">
        <v>909</v>
      </c>
      <c r="B218" s="1" t="s">
        <v>910</v>
      </c>
      <c r="C218" s="1" t="s">
        <v>911</v>
      </c>
      <c r="D218" s="1" t="s">
        <v>53</v>
      </c>
      <c r="E218" s="1">
        <v>0</v>
      </c>
      <c r="F218" s="44" t="s">
        <v>912</v>
      </c>
      <c r="G218" s="49">
        <v>0.4</v>
      </c>
      <c r="H218" s="5">
        <v>4.1825442119241751</v>
      </c>
      <c r="I218" s="5">
        <v>0.5887793775697332</v>
      </c>
      <c r="J218" s="5">
        <v>3.5937648343544422</v>
      </c>
      <c r="K218" s="5">
        <v>-9.0057087026675795</v>
      </c>
      <c r="L218" s="5">
        <v>0.23769569728567141</v>
      </c>
      <c r="M218" s="5">
        <v>-8.7680130053819081</v>
      </c>
      <c r="N218" s="5">
        <v>3.3242324717778593</v>
      </c>
      <c r="O218" s="73">
        <v>0.5</v>
      </c>
      <c r="P218" s="5">
        <v>0</v>
      </c>
      <c r="Q218" s="5">
        <v>0.5887793775697332</v>
      </c>
      <c r="R218" s="5">
        <v>0</v>
      </c>
      <c r="S218" s="5">
        <v>0</v>
      </c>
      <c r="T218" s="47">
        <v>0</v>
      </c>
      <c r="U218" s="5">
        <v>0</v>
      </c>
      <c r="V218" s="5">
        <v>3.5937648343544422</v>
      </c>
      <c r="W218" s="5">
        <v>0</v>
      </c>
      <c r="X218" s="5">
        <v>0</v>
      </c>
      <c r="Y218" s="47">
        <v>0</v>
      </c>
      <c r="Z218" s="5">
        <v>0</v>
      </c>
      <c r="AA218" s="5">
        <v>4.1825442119241751</v>
      </c>
      <c r="AB218" s="5">
        <v>0</v>
      </c>
      <c r="AC218" s="5">
        <v>0</v>
      </c>
      <c r="AD218" s="72">
        <v>0</v>
      </c>
    </row>
    <row r="219" spans="1:30">
      <c r="A219" s="48" t="s">
        <v>913</v>
      </c>
      <c r="B219" s="1" t="s">
        <v>914</v>
      </c>
      <c r="C219" s="1" t="s">
        <v>915</v>
      </c>
      <c r="D219" s="1" t="s">
        <v>93</v>
      </c>
      <c r="E219" s="1" t="s">
        <v>1788</v>
      </c>
      <c r="F219" s="44" t="s">
        <v>916</v>
      </c>
      <c r="G219" s="49">
        <v>0.64</v>
      </c>
      <c r="H219" s="5">
        <v>153.63791557440734</v>
      </c>
      <c r="I219" s="5">
        <v>0</v>
      </c>
      <c r="J219" s="5">
        <v>153.63791557440734</v>
      </c>
      <c r="K219" s="5">
        <v>78.248813868064587</v>
      </c>
      <c r="L219" s="5">
        <v>0.38307379856826174</v>
      </c>
      <c r="M219" s="5">
        <v>78.631887666632849</v>
      </c>
      <c r="N219" s="5">
        <v>149.02877810717513</v>
      </c>
      <c r="O219" s="73">
        <v>0</v>
      </c>
      <c r="P219" s="5">
        <v>0</v>
      </c>
      <c r="Q219" s="5">
        <v>0</v>
      </c>
      <c r="R219" s="5">
        <v>0</v>
      </c>
      <c r="S219" s="5">
        <v>0</v>
      </c>
      <c r="T219" s="47">
        <v>0</v>
      </c>
      <c r="U219" s="5">
        <v>123.54184630234376</v>
      </c>
      <c r="V219" s="5">
        <v>30.09606920004726</v>
      </c>
      <c r="W219" s="5">
        <v>0</v>
      </c>
      <c r="X219" s="5">
        <v>0</v>
      </c>
      <c r="Y219" s="47">
        <v>0</v>
      </c>
      <c r="Z219" s="5">
        <v>123.54184630234376</v>
      </c>
      <c r="AA219" s="5">
        <v>30.09606920004726</v>
      </c>
      <c r="AB219" s="5">
        <v>0</v>
      </c>
      <c r="AC219" s="5">
        <v>0</v>
      </c>
      <c r="AD219" s="72">
        <v>0</v>
      </c>
    </row>
    <row r="220" spans="1:30">
      <c r="A220" s="48" t="s">
        <v>917</v>
      </c>
      <c r="B220" s="1" t="s">
        <v>918</v>
      </c>
      <c r="C220" s="1" t="s">
        <v>919</v>
      </c>
      <c r="D220" s="1" t="s">
        <v>391</v>
      </c>
      <c r="E220" s="1">
        <v>0</v>
      </c>
      <c r="F220" s="44" t="s">
        <v>920</v>
      </c>
      <c r="G220" s="49">
        <v>0.1</v>
      </c>
      <c r="H220" s="5">
        <v>207.1510031701784</v>
      </c>
      <c r="I220" s="5">
        <v>58.034962954699637</v>
      </c>
      <c r="J220" s="5">
        <v>149.11604021547876</v>
      </c>
      <c r="K220" s="5">
        <v>123.02714678639823</v>
      </c>
      <c r="L220" s="5">
        <v>8.7680145753182614E-2</v>
      </c>
      <c r="M220" s="5">
        <v>123.11482693215142</v>
      </c>
      <c r="N220" s="5">
        <v>137.93233719931786</v>
      </c>
      <c r="O220" s="73">
        <v>0</v>
      </c>
      <c r="P220" s="5">
        <v>53.535759162446382</v>
      </c>
      <c r="Q220" s="5">
        <v>0</v>
      </c>
      <c r="R220" s="5">
        <v>4.4992037922532599</v>
      </c>
      <c r="S220" s="5">
        <v>0</v>
      </c>
      <c r="T220" s="47">
        <v>0</v>
      </c>
      <c r="U220" s="5">
        <v>141.53204941195884</v>
      </c>
      <c r="V220" s="5">
        <v>0</v>
      </c>
      <c r="W220" s="5">
        <v>7.5839908035199057</v>
      </c>
      <c r="X220" s="5">
        <v>0</v>
      </c>
      <c r="Y220" s="47">
        <v>0</v>
      </c>
      <c r="Z220" s="5">
        <v>195.06780857440521</v>
      </c>
      <c r="AA220" s="5">
        <v>0</v>
      </c>
      <c r="AB220" s="5">
        <v>12.083194595773165</v>
      </c>
      <c r="AC220" s="5">
        <v>0</v>
      </c>
      <c r="AD220" s="72">
        <v>0</v>
      </c>
    </row>
    <row r="221" spans="1:30">
      <c r="A221" s="48" t="s">
        <v>921</v>
      </c>
      <c r="B221" s="1" t="s">
        <v>922</v>
      </c>
      <c r="C221" s="1" t="s">
        <v>923</v>
      </c>
      <c r="D221" s="1" t="s">
        <v>53</v>
      </c>
      <c r="E221" s="1" t="s">
        <v>1793</v>
      </c>
      <c r="F221" s="44" t="s">
        <v>924</v>
      </c>
      <c r="G221" s="49">
        <v>0.4</v>
      </c>
      <c r="H221" s="5">
        <v>3.6321383291981002</v>
      </c>
      <c r="I221" s="5">
        <v>0</v>
      </c>
      <c r="J221" s="5">
        <v>3.6321383291981002</v>
      </c>
      <c r="K221" s="5">
        <v>-8.8633576449871576</v>
      </c>
      <c r="L221" s="5">
        <v>1.6943026768940328E-2</v>
      </c>
      <c r="M221" s="5">
        <v>-8.8464146182182173</v>
      </c>
      <c r="N221" s="5">
        <v>3.5231741793221572</v>
      </c>
      <c r="O221" s="73">
        <v>0</v>
      </c>
      <c r="P221" s="5">
        <v>0</v>
      </c>
      <c r="Q221" s="5">
        <v>0</v>
      </c>
      <c r="R221" s="5">
        <v>0</v>
      </c>
      <c r="S221" s="5">
        <v>0</v>
      </c>
      <c r="T221" s="47">
        <v>0</v>
      </c>
      <c r="U221" s="5">
        <v>0</v>
      </c>
      <c r="V221" s="5">
        <v>3.6321387989493186</v>
      </c>
      <c r="W221" s="5">
        <v>0</v>
      </c>
      <c r="X221" s="5">
        <v>0</v>
      </c>
      <c r="Y221" s="47">
        <v>0</v>
      </c>
      <c r="Z221" s="5">
        <v>0</v>
      </c>
      <c r="AA221" s="5">
        <v>3.6321387989493186</v>
      </c>
      <c r="AB221" s="5">
        <v>0</v>
      </c>
      <c r="AC221" s="5">
        <v>0</v>
      </c>
      <c r="AD221" s="72">
        <v>0</v>
      </c>
    </row>
    <row r="222" spans="1:30">
      <c r="A222" s="48" t="s">
        <v>1680</v>
      </c>
      <c r="B222" s="1" t="s">
        <v>1681</v>
      </c>
      <c r="C222" s="1" t="s">
        <v>1682</v>
      </c>
      <c r="D222" s="1" t="s">
        <v>53</v>
      </c>
      <c r="E222" s="1">
        <v>0</v>
      </c>
      <c r="F222" s="44" t="s">
        <v>1683</v>
      </c>
      <c r="G222" s="49">
        <v>0.4</v>
      </c>
      <c r="H222" s="5">
        <v>1.7788903445507844</v>
      </c>
      <c r="I222" s="5">
        <v>0.1827449445527112</v>
      </c>
      <c r="J222" s="5">
        <v>1.5961453999980733</v>
      </c>
      <c r="K222" s="5">
        <v>-4.3358809530357592</v>
      </c>
      <c r="L222" s="5">
        <v>2.2540672138395834E-3</v>
      </c>
      <c r="M222" s="5">
        <v>-4.3336268858219196</v>
      </c>
      <c r="N222" s="5">
        <v>1.4764344949982178</v>
      </c>
      <c r="O222" s="73">
        <v>0.5</v>
      </c>
      <c r="P222" s="5">
        <v>0</v>
      </c>
      <c r="Q222" s="5">
        <v>0.1827449445527112</v>
      </c>
      <c r="R222" s="5">
        <v>0</v>
      </c>
      <c r="S222" s="5">
        <v>0</v>
      </c>
      <c r="T222" s="47">
        <v>0</v>
      </c>
      <c r="U222" s="5">
        <v>0</v>
      </c>
      <c r="V222" s="5">
        <v>1.5961453999980733</v>
      </c>
      <c r="W222" s="5">
        <v>0</v>
      </c>
      <c r="X222" s="5">
        <v>0</v>
      </c>
      <c r="Y222" s="47">
        <v>0</v>
      </c>
      <c r="Z222" s="5">
        <v>0</v>
      </c>
      <c r="AA222" s="5">
        <v>1.7788903445507844</v>
      </c>
      <c r="AB222" s="5">
        <v>0</v>
      </c>
      <c r="AC222" s="5">
        <v>0</v>
      </c>
      <c r="AD222" s="72">
        <v>0</v>
      </c>
    </row>
    <row r="223" spans="1:30">
      <c r="A223" s="48" t="s">
        <v>925</v>
      </c>
      <c r="B223" s="1" t="s">
        <v>926</v>
      </c>
      <c r="C223" s="1" t="s">
        <v>927</v>
      </c>
      <c r="D223" s="1" t="s">
        <v>53</v>
      </c>
      <c r="E223" s="1" t="s">
        <v>1785</v>
      </c>
      <c r="F223" s="44" t="s">
        <v>928</v>
      </c>
      <c r="G223" s="49">
        <v>0.5</v>
      </c>
      <c r="H223" s="5">
        <v>3.0360322714914036</v>
      </c>
      <c r="I223" s="5">
        <v>0</v>
      </c>
      <c r="J223" s="5">
        <v>3.0360322714914036</v>
      </c>
      <c r="K223" s="5">
        <v>-4.2507411204791614</v>
      </c>
      <c r="L223" s="5">
        <v>1.8874915614377485E-3</v>
      </c>
      <c r="M223" s="5">
        <v>-4.2488536289177237</v>
      </c>
      <c r="N223" s="5">
        <v>2.9449513033466617</v>
      </c>
      <c r="O223" s="73">
        <v>0</v>
      </c>
      <c r="P223" s="5">
        <v>0</v>
      </c>
      <c r="Q223" s="5">
        <v>0</v>
      </c>
      <c r="R223" s="5">
        <v>0</v>
      </c>
      <c r="S223" s="5">
        <v>0</v>
      </c>
      <c r="T223" s="47">
        <v>0</v>
      </c>
      <c r="U223" s="5">
        <v>0</v>
      </c>
      <c r="V223" s="5">
        <v>3.0360320848327551</v>
      </c>
      <c r="W223" s="5">
        <v>0</v>
      </c>
      <c r="X223" s="5">
        <v>0</v>
      </c>
      <c r="Y223" s="47">
        <v>0</v>
      </c>
      <c r="Z223" s="5">
        <v>0</v>
      </c>
      <c r="AA223" s="5">
        <v>3.0360320848327551</v>
      </c>
      <c r="AB223" s="5">
        <v>0</v>
      </c>
      <c r="AC223" s="5">
        <v>0</v>
      </c>
      <c r="AD223" s="72">
        <v>0</v>
      </c>
    </row>
    <row r="224" spans="1:30">
      <c r="A224" s="48" t="s">
        <v>929</v>
      </c>
      <c r="B224" s="1" t="s">
        <v>930</v>
      </c>
      <c r="C224" s="1" t="s">
        <v>931</v>
      </c>
      <c r="D224" s="1" t="s">
        <v>124</v>
      </c>
      <c r="E224" s="1">
        <v>0</v>
      </c>
      <c r="F224" s="44" t="s">
        <v>932</v>
      </c>
      <c r="G224" s="49">
        <v>0.49</v>
      </c>
      <c r="H224" s="5">
        <v>51.615296754560823</v>
      </c>
      <c r="I224" s="5">
        <v>13.396440957685572</v>
      </c>
      <c r="J224" s="5">
        <v>38.218855796875253</v>
      </c>
      <c r="K224" s="5">
        <v>8.909427681112728</v>
      </c>
      <c r="L224" s="5">
        <v>0.6062555641319225</v>
      </c>
      <c r="M224" s="5">
        <v>9.5156832452446505</v>
      </c>
      <c r="N224" s="5">
        <v>35.352441612109608</v>
      </c>
      <c r="O224" s="73">
        <v>0</v>
      </c>
      <c r="P224" s="5">
        <v>12.435492854932896</v>
      </c>
      <c r="Q224" s="5">
        <v>0.96094810275267439</v>
      </c>
      <c r="R224" s="5">
        <v>0</v>
      </c>
      <c r="S224" s="5">
        <v>0</v>
      </c>
      <c r="T224" s="47">
        <v>0</v>
      </c>
      <c r="U224" s="5">
        <v>32.41459066239414</v>
      </c>
      <c r="V224" s="5">
        <v>5.8042651344811143</v>
      </c>
      <c r="W224" s="5">
        <v>0</v>
      </c>
      <c r="X224" s="5">
        <v>0</v>
      </c>
      <c r="Y224" s="47">
        <v>0</v>
      </c>
      <c r="Z224" s="5">
        <v>44.850083517327036</v>
      </c>
      <c r="AA224" s="5">
        <v>6.7652132372337883</v>
      </c>
      <c r="AB224" s="5">
        <v>0</v>
      </c>
      <c r="AC224" s="5">
        <v>0</v>
      </c>
      <c r="AD224" s="72">
        <v>0</v>
      </c>
    </row>
    <row r="225" spans="1:30">
      <c r="A225" s="48" t="s">
        <v>933</v>
      </c>
      <c r="B225" s="1" t="s">
        <v>934</v>
      </c>
      <c r="C225" s="1" t="s">
        <v>935</v>
      </c>
      <c r="D225" s="1" t="s">
        <v>53</v>
      </c>
      <c r="E225" s="1">
        <v>0</v>
      </c>
      <c r="F225" s="44" t="s">
        <v>936</v>
      </c>
      <c r="G225" s="49">
        <v>0.4</v>
      </c>
      <c r="H225" s="5">
        <v>2.6221583016541485</v>
      </c>
      <c r="I225" s="5">
        <v>0</v>
      </c>
      <c r="J225" s="5">
        <v>2.6221583016541485</v>
      </c>
      <c r="K225" s="5">
        <v>-12.48033443991141</v>
      </c>
      <c r="L225" s="5">
        <v>1.6206772280440873E-2</v>
      </c>
      <c r="M225" s="5">
        <v>-12.464127667630969</v>
      </c>
      <c r="N225" s="5">
        <v>2.4254964290300873</v>
      </c>
      <c r="O225" s="73">
        <v>0.5</v>
      </c>
      <c r="P225" s="5">
        <v>0</v>
      </c>
      <c r="Q225" s="5">
        <v>0</v>
      </c>
      <c r="R225" s="5">
        <v>0</v>
      </c>
      <c r="S225" s="5">
        <v>0</v>
      </c>
      <c r="T225" s="47">
        <v>0</v>
      </c>
      <c r="U225" s="5">
        <v>0</v>
      </c>
      <c r="V225" s="5">
        <v>2.6221583016541485</v>
      </c>
      <c r="W225" s="5">
        <v>0</v>
      </c>
      <c r="X225" s="5">
        <v>0</v>
      </c>
      <c r="Y225" s="47">
        <v>0</v>
      </c>
      <c r="Z225" s="5">
        <v>0</v>
      </c>
      <c r="AA225" s="5">
        <v>2.6221583016541485</v>
      </c>
      <c r="AB225" s="5">
        <v>0</v>
      </c>
      <c r="AC225" s="5">
        <v>0</v>
      </c>
      <c r="AD225" s="72">
        <v>0</v>
      </c>
    </row>
    <row r="226" spans="1:30">
      <c r="A226" s="48" t="s">
        <v>937</v>
      </c>
      <c r="B226" s="1" t="s">
        <v>938</v>
      </c>
      <c r="C226" s="1" t="s">
        <v>939</v>
      </c>
      <c r="D226" s="1" t="s">
        <v>53</v>
      </c>
      <c r="E226" s="1" t="s">
        <v>1789</v>
      </c>
      <c r="F226" s="44" t="s">
        <v>940</v>
      </c>
      <c r="G226" s="49">
        <v>0.60000000000000009</v>
      </c>
      <c r="H226" s="5">
        <v>3.6953911096121494</v>
      </c>
      <c r="I226" s="5">
        <v>0</v>
      </c>
      <c r="J226" s="5">
        <v>3.6953911096121494</v>
      </c>
      <c r="K226" s="5">
        <v>-10.195818156702563</v>
      </c>
      <c r="L226" s="5">
        <v>7.6602415627966991E-2</v>
      </c>
      <c r="M226" s="5">
        <v>-10.119215741074596</v>
      </c>
      <c r="N226" s="5">
        <v>3.5845293763237849</v>
      </c>
      <c r="O226" s="73">
        <v>0</v>
      </c>
      <c r="P226" s="5">
        <v>0</v>
      </c>
      <c r="Q226" s="5">
        <v>0</v>
      </c>
      <c r="R226" s="5">
        <v>0</v>
      </c>
      <c r="S226" s="5">
        <v>0</v>
      </c>
      <c r="T226" s="47">
        <v>0</v>
      </c>
      <c r="U226" s="5">
        <v>0</v>
      </c>
      <c r="V226" s="5">
        <v>3.6953914498082328</v>
      </c>
      <c r="W226" s="5">
        <v>0</v>
      </c>
      <c r="X226" s="5">
        <v>0</v>
      </c>
      <c r="Y226" s="47">
        <v>0</v>
      </c>
      <c r="Z226" s="5">
        <v>0</v>
      </c>
      <c r="AA226" s="5">
        <v>3.6953914498082328</v>
      </c>
      <c r="AB226" s="5">
        <v>0</v>
      </c>
      <c r="AC226" s="5">
        <v>0</v>
      </c>
      <c r="AD226" s="72">
        <v>0</v>
      </c>
    </row>
    <row r="227" spans="1:30">
      <c r="A227" s="48" t="s">
        <v>941</v>
      </c>
      <c r="B227" s="1" t="s">
        <v>942</v>
      </c>
      <c r="C227" s="1" t="s">
        <v>943</v>
      </c>
      <c r="D227" s="1" t="s">
        <v>124</v>
      </c>
      <c r="E227" s="1" t="s">
        <v>1789</v>
      </c>
      <c r="F227" s="44" t="s">
        <v>944</v>
      </c>
      <c r="G227" s="49">
        <v>0.99</v>
      </c>
      <c r="H227" s="5">
        <v>42.328264629189661</v>
      </c>
      <c r="I227" s="5">
        <v>0</v>
      </c>
      <c r="J227" s="5">
        <v>42.328264629189661</v>
      </c>
      <c r="K227" s="5">
        <v>-29.421180685222172</v>
      </c>
      <c r="L227" s="5">
        <v>-1.4607602353876814E-2</v>
      </c>
      <c r="M227" s="5">
        <v>-29.435788287576049</v>
      </c>
      <c r="N227" s="5">
        <v>41.058416690313969</v>
      </c>
      <c r="O227" s="73">
        <v>0</v>
      </c>
      <c r="P227" s="5">
        <v>0</v>
      </c>
      <c r="Q227" s="5">
        <v>0</v>
      </c>
      <c r="R227" s="5">
        <v>0</v>
      </c>
      <c r="S227" s="5">
        <v>0</v>
      </c>
      <c r="T227" s="47">
        <v>0</v>
      </c>
      <c r="U227" s="5">
        <v>35.833154418990652</v>
      </c>
      <c r="V227" s="5">
        <v>6.4951099931873415</v>
      </c>
      <c r="W227" s="5">
        <v>0</v>
      </c>
      <c r="X227" s="5">
        <v>0</v>
      </c>
      <c r="Y227" s="47">
        <v>0</v>
      </c>
      <c r="Z227" s="5">
        <v>35.833154418990652</v>
      </c>
      <c r="AA227" s="5">
        <v>6.4951099931873415</v>
      </c>
      <c r="AB227" s="5">
        <v>0</v>
      </c>
      <c r="AC227" s="5">
        <v>0</v>
      </c>
      <c r="AD227" s="72">
        <v>0</v>
      </c>
    </row>
    <row r="228" spans="1:30">
      <c r="A228" s="48" t="s">
        <v>945</v>
      </c>
      <c r="B228" s="1" t="s">
        <v>946</v>
      </c>
      <c r="C228" s="1" t="s">
        <v>947</v>
      </c>
      <c r="D228" s="1" t="s">
        <v>53</v>
      </c>
      <c r="E228" s="1">
        <v>0</v>
      </c>
      <c r="F228" s="44" t="s">
        <v>948</v>
      </c>
      <c r="G228" s="49">
        <v>0.4</v>
      </c>
      <c r="H228" s="5">
        <v>3.6380402281803841</v>
      </c>
      <c r="I228" s="5">
        <v>0.5356187989479182</v>
      </c>
      <c r="J228" s="5">
        <v>3.1024214292324657</v>
      </c>
      <c r="K228" s="5">
        <v>-7.6880993032516605</v>
      </c>
      <c r="L228" s="5">
        <v>-3.5598663986215584E-2</v>
      </c>
      <c r="M228" s="5">
        <v>-7.723697967237876</v>
      </c>
      <c r="N228" s="5">
        <v>2.8697398220400308</v>
      </c>
      <c r="O228" s="73">
        <v>0.5</v>
      </c>
      <c r="P228" s="5">
        <v>0</v>
      </c>
      <c r="Q228" s="5">
        <v>0.5356187989479182</v>
      </c>
      <c r="R228" s="5">
        <v>0</v>
      </c>
      <c r="S228" s="5">
        <v>0</v>
      </c>
      <c r="T228" s="47">
        <v>0</v>
      </c>
      <c r="U228" s="5">
        <v>0</v>
      </c>
      <c r="V228" s="5">
        <v>3.1024214292324657</v>
      </c>
      <c r="W228" s="5">
        <v>0</v>
      </c>
      <c r="X228" s="5">
        <v>0</v>
      </c>
      <c r="Y228" s="47">
        <v>0</v>
      </c>
      <c r="Z228" s="5">
        <v>0</v>
      </c>
      <c r="AA228" s="5">
        <v>3.6380402281803841</v>
      </c>
      <c r="AB228" s="5">
        <v>0</v>
      </c>
      <c r="AC228" s="5">
        <v>0</v>
      </c>
      <c r="AD228" s="72">
        <v>0</v>
      </c>
    </row>
    <row r="229" spans="1:30">
      <c r="A229" s="48" t="s">
        <v>949</v>
      </c>
      <c r="B229" s="1" t="s">
        <v>950</v>
      </c>
      <c r="C229" s="1" t="s">
        <v>951</v>
      </c>
      <c r="D229" s="1" t="s">
        <v>124</v>
      </c>
      <c r="E229" s="1">
        <v>0</v>
      </c>
      <c r="F229" s="44" t="s">
        <v>952</v>
      </c>
      <c r="G229" s="49">
        <v>0.49</v>
      </c>
      <c r="H229" s="5">
        <v>37.491810722991808</v>
      </c>
      <c r="I229" s="5">
        <v>6.9189430109632051</v>
      </c>
      <c r="J229" s="5">
        <v>30.5728677120286</v>
      </c>
      <c r="K229" s="5">
        <v>2.5510666532032285</v>
      </c>
      <c r="L229" s="5">
        <v>-0.45150695551179298</v>
      </c>
      <c r="M229" s="5">
        <v>2.0995596976914355</v>
      </c>
      <c r="N229" s="5">
        <v>28.279902633626456</v>
      </c>
      <c r="O229" s="73">
        <v>0</v>
      </c>
      <c r="P229" s="5">
        <v>7.1317143003702466</v>
      </c>
      <c r="Q229" s="5">
        <v>-0.21277128940704093</v>
      </c>
      <c r="R229" s="5">
        <v>0</v>
      </c>
      <c r="S229" s="5">
        <v>0</v>
      </c>
      <c r="T229" s="47">
        <v>0</v>
      </c>
      <c r="U229" s="5">
        <v>25.7663531278356</v>
      </c>
      <c r="V229" s="5">
        <v>4.8065145841929979</v>
      </c>
      <c r="W229" s="5">
        <v>0</v>
      </c>
      <c r="X229" s="5">
        <v>0</v>
      </c>
      <c r="Y229" s="47">
        <v>0</v>
      </c>
      <c r="Z229" s="5">
        <v>32.898067428205849</v>
      </c>
      <c r="AA229" s="5">
        <v>4.5937432947859573</v>
      </c>
      <c r="AB229" s="5">
        <v>0</v>
      </c>
      <c r="AC229" s="5">
        <v>0</v>
      </c>
      <c r="AD229" s="72">
        <v>0</v>
      </c>
    </row>
    <row r="230" spans="1:30">
      <c r="A230" s="48" t="s">
        <v>953</v>
      </c>
      <c r="B230" s="1" t="s">
        <v>954</v>
      </c>
      <c r="C230" s="1" t="s">
        <v>955</v>
      </c>
      <c r="D230" s="1" t="s">
        <v>103</v>
      </c>
      <c r="E230" s="1">
        <v>0</v>
      </c>
      <c r="F230" s="44" t="s">
        <v>956</v>
      </c>
      <c r="G230" s="49">
        <v>0.49</v>
      </c>
      <c r="H230" s="5">
        <v>63.37669081166257</v>
      </c>
      <c r="I230" s="5">
        <v>16.914498933252233</v>
      </c>
      <c r="J230" s="5">
        <v>46.462191878410337</v>
      </c>
      <c r="K230" s="5">
        <v>19.724271234399936</v>
      </c>
      <c r="L230" s="5">
        <v>-4.0127445765676839E-2</v>
      </c>
      <c r="M230" s="5">
        <v>19.684143788634259</v>
      </c>
      <c r="N230" s="5">
        <v>42.977527487529564</v>
      </c>
      <c r="O230" s="73">
        <v>0</v>
      </c>
      <c r="P230" s="5">
        <v>15.809949073883928</v>
      </c>
      <c r="Q230" s="5">
        <v>1.1045498593683056</v>
      </c>
      <c r="R230" s="5">
        <v>0</v>
      </c>
      <c r="S230" s="5">
        <v>0</v>
      </c>
      <c r="T230" s="47">
        <v>0</v>
      </c>
      <c r="U230" s="5">
        <v>39.765054928396509</v>
      </c>
      <c r="V230" s="5">
        <v>6.6971369500138342</v>
      </c>
      <c r="W230" s="5">
        <v>0</v>
      </c>
      <c r="X230" s="5">
        <v>0</v>
      </c>
      <c r="Y230" s="47">
        <v>0</v>
      </c>
      <c r="Z230" s="5">
        <v>55.575004002280437</v>
      </c>
      <c r="AA230" s="5">
        <v>7.8016868093821401</v>
      </c>
      <c r="AB230" s="5">
        <v>0</v>
      </c>
      <c r="AC230" s="5">
        <v>0</v>
      </c>
      <c r="AD230" s="72">
        <v>0</v>
      </c>
    </row>
    <row r="231" spans="1:30">
      <c r="A231" s="48" t="s">
        <v>957</v>
      </c>
      <c r="B231" s="1" t="s">
        <v>958</v>
      </c>
      <c r="C231" s="1" t="s">
        <v>959</v>
      </c>
      <c r="D231" s="1" t="s">
        <v>53</v>
      </c>
      <c r="E231" s="1">
        <v>0</v>
      </c>
      <c r="F231" s="44" t="s">
        <v>960</v>
      </c>
      <c r="G231" s="49">
        <v>0.4</v>
      </c>
      <c r="H231" s="5">
        <v>2.0399563724195811</v>
      </c>
      <c r="I231" s="5">
        <v>0.19146994647027085</v>
      </c>
      <c r="J231" s="5">
        <v>1.8484864259493103</v>
      </c>
      <c r="K231" s="5">
        <v>-14.760923811340296</v>
      </c>
      <c r="L231" s="5">
        <v>0.14159617928284618</v>
      </c>
      <c r="M231" s="5">
        <v>-14.61932763205745</v>
      </c>
      <c r="N231" s="5">
        <v>1.7098499440031121</v>
      </c>
      <c r="O231" s="73">
        <v>0.5</v>
      </c>
      <c r="P231" s="5">
        <v>0</v>
      </c>
      <c r="Q231" s="5">
        <v>0.19146994647027085</v>
      </c>
      <c r="R231" s="5">
        <v>0</v>
      </c>
      <c r="S231" s="5">
        <v>0</v>
      </c>
      <c r="T231" s="47">
        <v>0</v>
      </c>
      <c r="U231" s="5">
        <v>0</v>
      </c>
      <c r="V231" s="5">
        <v>1.8484864259493103</v>
      </c>
      <c r="W231" s="5">
        <v>0</v>
      </c>
      <c r="X231" s="5">
        <v>0</v>
      </c>
      <c r="Y231" s="47">
        <v>0</v>
      </c>
      <c r="Z231" s="5">
        <v>0</v>
      </c>
      <c r="AA231" s="5">
        <v>2.0399563724195811</v>
      </c>
      <c r="AB231" s="5">
        <v>0</v>
      </c>
      <c r="AC231" s="5">
        <v>0</v>
      </c>
      <c r="AD231" s="72">
        <v>0</v>
      </c>
    </row>
    <row r="232" spans="1:30">
      <c r="A232" s="48" t="s">
        <v>961</v>
      </c>
      <c r="B232" s="1" t="s">
        <v>962</v>
      </c>
      <c r="C232" s="1" t="s">
        <v>963</v>
      </c>
      <c r="D232" s="1" t="s">
        <v>53</v>
      </c>
      <c r="E232" s="1">
        <v>0</v>
      </c>
      <c r="F232" s="44" t="s">
        <v>964</v>
      </c>
      <c r="G232" s="49">
        <v>0.4</v>
      </c>
      <c r="H232" s="5">
        <v>2.547422470626409</v>
      </c>
      <c r="I232" s="5">
        <v>0.23532566875070893</v>
      </c>
      <c r="J232" s="5">
        <v>2.3120968018757</v>
      </c>
      <c r="K232" s="5">
        <v>-17.523525409042715</v>
      </c>
      <c r="L232" s="5">
        <v>-3.1344617741417835E-3</v>
      </c>
      <c r="M232" s="5">
        <v>-17.526659870816857</v>
      </c>
      <c r="N232" s="5">
        <v>2.1386895417350225</v>
      </c>
      <c r="O232" s="73">
        <v>0.5</v>
      </c>
      <c r="P232" s="5">
        <v>0</v>
      </c>
      <c r="Q232" s="5">
        <v>0.23532566875070893</v>
      </c>
      <c r="R232" s="5">
        <v>0</v>
      </c>
      <c r="S232" s="5">
        <v>0</v>
      </c>
      <c r="T232" s="47">
        <v>0</v>
      </c>
      <c r="U232" s="5">
        <v>0</v>
      </c>
      <c r="V232" s="5">
        <v>2.3120968018757</v>
      </c>
      <c r="W232" s="5">
        <v>0</v>
      </c>
      <c r="X232" s="5">
        <v>0</v>
      </c>
      <c r="Y232" s="47">
        <v>0</v>
      </c>
      <c r="Z232" s="5">
        <v>0</v>
      </c>
      <c r="AA232" s="5">
        <v>2.547422470626409</v>
      </c>
      <c r="AB232" s="5">
        <v>0</v>
      </c>
      <c r="AC232" s="5">
        <v>0</v>
      </c>
      <c r="AD232" s="72">
        <v>0</v>
      </c>
    </row>
    <row r="233" spans="1:30">
      <c r="A233" s="48" t="s">
        <v>965</v>
      </c>
      <c r="B233" s="1" t="s">
        <v>966</v>
      </c>
      <c r="C233" s="1" t="s">
        <v>967</v>
      </c>
      <c r="D233" s="1" t="s">
        <v>237</v>
      </c>
      <c r="E233" s="1">
        <v>0</v>
      </c>
      <c r="F233" s="44" t="s">
        <v>968</v>
      </c>
      <c r="G233" s="49">
        <v>0.09</v>
      </c>
      <c r="H233" s="5">
        <v>72.695104638466475</v>
      </c>
      <c r="I233" s="5">
        <v>7.5570645943967101</v>
      </c>
      <c r="J233" s="5">
        <v>65.138040044069768</v>
      </c>
      <c r="K233" s="5">
        <v>46.213550562750875</v>
      </c>
      <c r="L233" s="5">
        <v>0.21329565574576037</v>
      </c>
      <c r="M233" s="5">
        <v>46.426846218496635</v>
      </c>
      <c r="N233" s="5">
        <v>60.252687040764542</v>
      </c>
      <c r="O233" s="73">
        <v>0</v>
      </c>
      <c r="P233" s="5">
        <v>7.5570645943967101</v>
      </c>
      <c r="Q233" s="5">
        <v>0</v>
      </c>
      <c r="R233" s="5">
        <v>0</v>
      </c>
      <c r="S233" s="5">
        <v>0</v>
      </c>
      <c r="T233" s="47">
        <v>0</v>
      </c>
      <c r="U233" s="5">
        <v>65.138040044069768</v>
      </c>
      <c r="V233" s="5">
        <v>0</v>
      </c>
      <c r="W233" s="5">
        <v>0</v>
      </c>
      <c r="X233" s="5">
        <v>0</v>
      </c>
      <c r="Y233" s="47">
        <v>0</v>
      </c>
      <c r="Z233" s="5">
        <v>72.695104638466475</v>
      </c>
      <c r="AA233" s="5">
        <v>0</v>
      </c>
      <c r="AB233" s="5">
        <v>0</v>
      </c>
      <c r="AC233" s="5">
        <v>0</v>
      </c>
      <c r="AD233" s="72">
        <v>0</v>
      </c>
    </row>
    <row r="234" spans="1:30">
      <c r="A234" s="48" t="s">
        <v>1684</v>
      </c>
      <c r="B234" s="1" t="s">
        <v>1685</v>
      </c>
      <c r="C234" s="1" t="s">
        <v>1686</v>
      </c>
      <c r="D234" s="1" t="s">
        <v>79</v>
      </c>
      <c r="E234" s="1">
        <v>0</v>
      </c>
      <c r="F234" s="44" t="s">
        <v>1687</v>
      </c>
      <c r="G234" s="49">
        <v>0.01</v>
      </c>
      <c r="H234" s="5">
        <v>8.8174343051177182</v>
      </c>
      <c r="I234" s="5">
        <v>2.8970674861808421</v>
      </c>
      <c r="J234" s="5">
        <v>5.9203668189368761</v>
      </c>
      <c r="K234" s="5">
        <v>2.8729488818204705</v>
      </c>
      <c r="L234" s="5">
        <v>2.9354013646187394E-2</v>
      </c>
      <c r="M234" s="5">
        <v>2.9023028954666579</v>
      </c>
      <c r="N234" s="5">
        <v>5.4763393075166107</v>
      </c>
      <c r="O234" s="73">
        <v>0</v>
      </c>
      <c r="P234" s="5">
        <v>0</v>
      </c>
      <c r="Q234" s="5">
        <v>0</v>
      </c>
      <c r="R234" s="5">
        <v>2.8970674861808421</v>
      </c>
      <c r="S234" s="5">
        <v>0</v>
      </c>
      <c r="T234" s="47">
        <v>0</v>
      </c>
      <c r="U234" s="5">
        <v>0</v>
      </c>
      <c r="V234" s="5">
        <v>0</v>
      </c>
      <c r="W234" s="5">
        <v>5.9203668189368761</v>
      </c>
      <c r="X234" s="5">
        <v>0</v>
      </c>
      <c r="Y234" s="47">
        <v>0</v>
      </c>
      <c r="Z234" s="5">
        <v>0</v>
      </c>
      <c r="AA234" s="5">
        <v>0</v>
      </c>
      <c r="AB234" s="5">
        <v>8.8174343051177182</v>
      </c>
      <c r="AC234" s="5">
        <v>0</v>
      </c>
      <c r="AD234" s="72">
        <v>0</v>
      </c>
    </row>
    <row r="235" spans="1:30">
      <c r="A235" s="48" t="s">
        <v>972</v>
      </c>
      <c r="B235" s="1" t="s">
        <v>973</v>
      </c>
      <c r="C235" s="1" t="s">
        <v>974</v>
      </c>
      <c r="D235" s="1" t="s">
        <v>53</v>
      </c>
      <c r="E235" s="1">
        <v>0</v>
      </c>
      <c r="F235" s="44" t="s">
        <v>975</v>
      </c>
      <c r="G235" s="49">
        <v>0.4</v>
      </c>
      <c r="H235" s="5">
        <v>7.4575831597533542</v>
      </c>
      <c r="I235" s="5">
        <v>0.88601400978518841</v>
      </c>
      <c r="J235" s="5">
        <v>6.5715691499681661</v>
      </c>
      <c r="K235" s="5">
        <v>-29.99498423963043</v>
      </c>
      <c r="L235" s="5">
        <v>-8.3869734669161033E-2</v>
      </c>
      <c r="M235" s="5">
        <v>-30.078853974299591</v>
      </c>
      <c r="N235" s="5">
        <v>6.0787014637205541</v>
      </c>
      <c r="O235" s="73">
        <v>0.5</v>
      </c>
      <c r="P235" s="5">
        <v>0</v>
      </c>
      <c r="Q235" s="5">
        <v>0.88601400978518841</v>
      </c>
      <c r="R235" s="5">
        <v>0</v>
      </c>
      <c r="S235" s="5">
        <v>0</v>
      </c>
      <c r="T235" s="47">
        <v>0</v>
      </c>
      <c r="U235" s="5">
        <v>0</v>
      </c>
      <c r="V235" s="5">
        <v>6.5715691499681661</v>
      </c>
      <c r="W235" s="5">
        <v>0</v>
      </c>
      <c r="X235" s="5">
        <v>0</v>
      </c>
      <c r="Y235" s="47">
        <v>0</v>
      </c>
      <c r="Z235" s="5">
        <v>0</v>
      </c>
      <c r="AA235" s="5">
        <v>7.4575831597533542</v>
      </c>
      <c r="AB235" s="5">
        <v>0</v>
      </c>
      <c r="AC235" s="5">
        <v>0</v>
      </c>
      <c r="AD235" s="72">
        <v>0</v>
      </c>
    </row>
    <row r="236" spans="1:30">
      <c r="A236" s="48" t="s">
        <v>976</v>
      </c>
      <c r="B236" s="1" t="s">
        <v>977</v>
      </c>
      <c r="C236" s="1" t="s">
        <v>978</v>
      </c>
      <c r="D236" s="1" t="s">
        <v>391</v>
      </c>
      <c r="E236" s="1">
        <v>0</v>
      </c>
      <c r="F236" s="44" t="s">
        <v>1688</v>
      </c>
      <c r="G236" s="49">
        <v>0.1</v>
      </c>
      <c r="H236" s="5">
        <v>111.00691281800303</v>
      </c>
      <c r="I236" s="5">
        <v>22.493063169829767</v>
      </c>
      <c r="J236" s="5">
        <v>88.513849648173263</v>
      </c>
      <c r="K236" s="5">
        <v>63.633698092928199</v>
      </c>
      <c r="L236" s="5">
        <v>-0.20838313303788425</v>
      </c>
      <c r="M236" s="5">
        <v>63.425314959890315</v>
      </c>
      <c r="N236" s="5">
        <v>81.875310924560267</v>
      </c>
      <c r="O236" s="73">
        <v>0</v>
      </c>
      <c r="P236" s="5">
        <v>19.916691693561344</v>
      </c>
      <c r="Q236" s="5">
        <v>0</v>
      </c>
      <c r="R236" s="5">
        <v>2.576371476268422</v>
      </c>
      <c r="S236" s="5">
        <v>0</v>
      </c>
      <c r="T236" s="47">
        <v>0</v>
      </c>
      <c r="U236" s="5">
        <v>83.319233084393915</v>
      </c>
      <c r="V236" s="5">
        <v>0</v>
      </c>
      <c r="W236" s="5">
        <v>5.1946165637793351</v>
      </c>
      <c r="X236" s="5">
        <v>0</v>
      </c>
      <c r="Y236" s="47">
        <v>0</v>
      </c>
      <c r="Z236" s="5">
        <v>103.23592477795526</v>
      </c>
      <c r="AA236" s="5">
        <v>0</v>
      </c>
      <c r="AB236" s="5">
        <v>7.7709880400477571</v>
      </c>
      <c r="AC236" s="5">
        <v>0</v>
      </c>
      <c r="AD236" s="72">
        <v>0</v>
      </c>
    </row>
    <row r="237" spans="1:30">
      <c r="A237" s="48" t="s">
        <v>983</v>
      </c>
      <c r="B237" s="1" t="s">
        <v>984</v>
      </c>
      <c r="C237" s="1" t="s">
        <v>985</v>
      </c>
      <c r="D237" s="1" t="s">
        <v>361</v>
      </c>
      <c r="E237" s="1">
        <v>0</v>
      </c>
      <c r="F237" s="44" t="s">
        <v>986</v>
      </c>
      <c r="G237" s="49">
        <v>0.5</v>
      </c>
      <c r="H237" s="5">
        <v>85.280502211591823</v>
      </c>
      <c r="I237" s="5">
        <v>18.989969114239994</v>
      </c>
      <c r="J237" s="5">
        <v>66.290533097351826</v>
      </c>
      <c r="K237" s="5">
        <v>26.486317230947122</v>
      </c>
      <c r="L237" s="5">
        <v>-4.2734193909296891E-2</v>
      </c>
      <c r="M237" s="5">
        <v>26.443583037037826</v>
      </c>
      <c r="N237" s="5">
        <v>61.318743115050445</v>
      </c>
      <c r="O237" s="73">
        <v>0</v>
      </c>
      <c r="P237" s="5">
        <v>16.468948602779253</v>
      </c>
      <c r="Q237" s="5">
        <v>0.56136703618919848</v>
      </c>
      <c r="R237" s="5">
        <v>1.9596534752715415</v>
      </c>
      <c r="S237" s="5">
        <v>0</v>
      </c>
      <c r="T237" s="47">
        <v>0</v>
      </c>
      <c r="U237" s="5">
        <v>53.048961824258633</v>
      </c>
      <c r="V237" s="5">
        <v>9.6869647741331537</v>
      </c>
      <c r="W237" s="5">
        <v>3.5546064989600392</v>
      </c>
      <c r="X237" s="5">
        <v>0</v>
      </c>
      <c r="Y237" s="47">
        <v>0</v>
      </c>
      <c r="Z237" s="5">
        <v>69.51791042703789</v>
      </c>
      <c r="AA237" s="5">
        <v>10.248331810322352</v>
      </c>
      <c r="AB237" s="5">
        <v>5.5142599742315808</v>
      </c>
      <c r="AC237" s="5">
        <v>0</v>
      </c>
      <c r="AD237" s="72">
        <v>0</v>
      </c>
    </row>
    <row r="238" spans="1:30">
      <c r="A238" s="48" t="s">
        <v>987</v>
      </c>
      <c r="B238" s="1" t="s">
        <v>988</v>
      </c>
      <c r="C238" s="1" t="s">
        <v>989</v>
      </c>
      <c r="D238" s="1" t="s">
        <v>53</v>
      </c>
      <c r="E238" s="1">
        <v>0</v>
      </c>
      <c r="F238" s="44" t="s">
        <v>990</v>
      </c>
      <c r="G238" s="49">
        <v>0.4</v>
      </c>
      <c r="H238" s="5">
        <v>6.7406547387016165</v>
      </c>
      <c r="I238" s="5">
        <v>0.98201788857960326</v>
      </c>
      <c r="J238" s="5">
        <v>5.7586368501220129</v>
      </c>
      <c r="K238" s="5">
        <v>-25.49652037772174</v>
      </c>
      <c r="L238" s="5">
        <v>0.27991241434041214</v>
      </c>
      <c r="M238" s="5">
        <v>-25.216607963381328</v>
      </c>
      <c r="N238" s="5">
        <v>5.3267390863628625</v>
      </c>
      <c r="O238" s="73">
        <v>0.5</v>
      </c>
      <c r="P238" s="5">
        <v>0</v>
      </c>
      <c r="Q238" s="5">
        <v>0.98201788857960326</v>
      </c>
      <c r="R238" s="5">
        <v>0</v>
      </c>
      <c r="S238" s="5">
        <v>0</v>
      </c>
      <c r="T238" s="47">
        <v>0</v>
      </c>
      <c r="U238" s="5">
        <v>0</v>
      </c>
      <c r="V238" s="5">
        <v>5.7586368501220129</v>
      </c>
      <c r="W238" s="5">
        <v>0</v>
      </c>
      <c r="X238" s="5">
        <v>0</v>
      </c>
      <c r="Y238" s="47">
        <v>0</v>
      </c>
      <c r="Z238" s="5">
        <v>0</v>
      </c>
      <c r="AA238" s="5">
        <v>6.7406547387016165</v>
      </c>
      <c r="AB238" s="5">
        <v>0</v>
      </c>
      <c r="AC238" s="5">
        <v>0</v>
      </c>
      <c r="AD238" s="72">
        <v>0</v>
      </c>
    </row>
    <row r="239" spans="1:30">
      <c r="A239" s="48" t="s">
        <v>991</v>
      </c>
      <c r="B239" s="1" t="s">
        <v>992</v>
      </c>
      <c r="C239" s="1" t="s">
        <v>993</v>
      </c>
      <c r="D239" s="1" t="s">
        <v>124</v>
      </c>
      <c r="E239" s="1">
        <v>0</v>
      </c>
      <c r="F239" s="44" t="s">
        <v>994</v>
      </c>
      <c r="G239" s="49">
        <v>0.49</v>
      </c>
      <c r="H239" s="5">
        <v>127.88245603438693</v>
      </c>
      <c r="I239" s="5">
        <v>34.981222836010197</v>
      </c>
      <c r="J239" s="5">
        <v>92.901233198376744</v>
      </c>
      <c r="K239" s="5">
        <v>27.495221400977488</v>
      </c>
      <c r="L239" s="5">
        <v>1.0884174164621427</v>
      </c>
      <c r="M239" s="5">
        <v>28.583638817439631</v>
      </c>
      <c r="N239" s="5">
        <v>85.933640708498487</v>
      </c>
      <c r="O239" s="73">
        <v>0</v>
      </c>
      <c r="P239" s="5">
        <v>31.493111518891439</v>
      </c>
      <c r="Q239" s="5">
        <v>3.4881113171187565</v>
      </c>
      <c r="R239" s="5">
        <v>0</v>
      </c>
      <c r="S239" s="5">
        <v>0</v>
      </c>
      <c r="T239" s="47">
        <v>0</v>
      </c>
      <c r="U239" s="5">
        <v>77.471324544088986</v>
      </c>
      <c r="V239" s="5">
        <v>15.429908654287763</v>
      </c>
      <c r="W239" s="5">
        <v>0</v>
      </c>
      <c r="X239" s="5">
        <v>0</v>
      </c>
      <c r="Y239" s="47">
        <v>0</v>
      </c>
      <c r="Z239" s="5">
        <v>108.96443606298043</v>
      </c>
      <c r="AA239" s="5">
        <v>18.918019971406519</v>
      </c>
      <c r="AB239" s="5">
        <v>0</v>
      </c>
      <c r="AC239" s="5">
        <v>0</v>
      </c>
      <c r="AD239" s="72">
        <v>0</v>
      </c>
    </row>
    <row r="240" spans="1:30">
      <c r="A240" s="48" t="s">
        <v>995</v>
      </c>
      <c r="B240" s="1" t="s">
        <v>996</v>
      </c>
      <c r="C240" s="1" t="s">
        <v>997</v>
      </c>
      <c r="D240" s="1" t="s">
        <v>237</v>
      </c>
      <c r="E240" s="1">
        <v>0</v>
      </c>
      <c r="F240" s="44" t="s">
        <v>998</v>
      </c>
      <c r="G240" s="49">
        <v>0.09</v>
      </c>
      <c r="H240" s="5">
        <v>127.30533599658699</v>
      </c>
      <c r="I240" s="5">
        <v>22.553184765588998</v>
      </c>
      <c r="J240" s="5">
        <v>104.752151230998</v>
      </c>
      <c r="K240" s="5">
        <v>85.908608717983782</v>
      </c>
      <c r="L240" s="5">
        <v>0.14561210541587855</v>
      </c>
      <c r="M240" s="5">
        <v>86.05422082339966</v>
      </c>
      <c r="N240" s="5">
        <v>96.895739888673148</v>
      </c>
      <c r="O240" s="73">
        <v>0</v>
      </c>
      <c r="P240" s="5">
        <v>22.553184765588998</v>
      </c>
      <c r="Q240" s="5">
        <v>0</v>
      </c>
      <c r="R240" s="5">
        <v>0</v>
      </c>
      <c r="S240" s="5">
        <v>0</v>
      </c>
      <c r="T240" s="47">
        <v>0</v>
      </c>
      <c r="U240" s="5">
        <v>104.752151230998</v>
      </c>
      <c r="V240" s="5">
        <v>0</v>
      </c>
      <c r="W240" s="5">
        <v>0</v>
      </c>
      <c r="X240" s="5">
        <v>0</v>
      </c>
      <c r="Y240" s="47">
        <v>0</v>
      </c>
      <c r="Z240" s="5">
        <v>127.30533599658699</v>
      </c>
      <c r="AA240" s="5">
        <v>0</v>
      </c>
      <c r="AB240" s="5">
        <v>0</v>
      </c>
      <c r="AC240" s="5">
        <v>0</v>
      </c>
      <c r="AD240" s="72">
        <v>0</v>
      </c>
    </row>
    <row r="241" spans="1:30">
      <c r="A241" s="48" t="s">
        <v>999</v>
      </c>
      <c r="B241" s="1" t="s">
        <v>1000</v>
      </c>
      <c r="C241" s="1" t="s">
        <v>1001</v>
      </c>
      <c r="D241" s="1" t="s">
        <v>79</v>
      </c>
      <c r="E241" s="1">
        <v>0</v>
      </c>
      <c r="F241" s="44" t="s">
        <v>1002</v>
      </c>
      <c r="G241" s="49">
        <v>0.01</v>
      </c>
      <c r="H241" s="5">
        <v>16.3948978979274</v>
      </c>
      <c r="I241" s="5">
        <v>5.9614724487777799</v>
      </c>
      <c r="J241" s="5">
        <v>10.433425449149619</v>
      </c>
      <c r="K241" s="5">
        <v>6.999939284394217</v>
      </c>
      <c r="L241" s="5">
        <v>4.7681793287103424E-2</v>
      </c>
      <c r="M241" s="5">
        <v>7.0476210776813204</v>
      </c>
      <c r="N241" s="5">
        <v>9.6509185404633975</v>
      </c>
      <c r="O241" s="73">
        <v>0</v>
      </c>
      <c r="P241" s="5">
        <v>0</v>
      </c>
      <c r="Q241" s="5">
        <v>0</v>
      </c>
      <c r="R241" s="5">
        <v>5.9614724487777799</v>
      </c>
      <c r="S241" s="5">
        <v>0</v>
      </c>
      <c r="T241" s="47">
        <v>0</v>
      </c>
      <c r="U241" s="5">
        <v>0</v>
      </c>
      <c r="V241" s="5">
        <v>0</v>
      </c>
      <c r="W241" s="5">
        <v>10.433425449149619</v>
      </c>
      <c r="X241" s="5">
        <v>0</v>
      </c>
      <c r="Y241" s="47">
        <v>0</v>
      </c>
      <c r="Z241" s="5">
        <v>0</v>
      </c>
      <c r="AA241" s="5">
        <v>0</v>
      </c>
      <c r="AB241" s="5">
        <v>16.3948978979274</v>
      </c>
      <c r="AC241" s="5">
        <v>0</v>
      </c>
      <c r="AD241" s="72">
        <v>0</v>
      </c>
    </row>
    <row r="242" spans="1:30">
      <c r="A242" s="48" t="s">
        <v>1003</v>
      </c>
      <c r="B242" s="1" t="s">
        <v>1004</v>
      </c>
      <c r="C242" s="1" t="s">
        <v>1005</v>
      </c>
      <c r="D242" s="1" t="s">
        <v>53</v>
      </c>
      <c r="E242" s="1">
        <v>0</v>
      </c>
      <c r="F242" s="44" t="s">
        <v>1006</v>
      </c>
      <c r="G242" s="49">
        <v>0.4</v>
      </c>
      <c r="H242" s="5">
        <v>3.8198680610540041</v>
      </c>
      <c r="I242" s="5">
        <v>0.26871182774076424</v>
      </c>
      <c r="J242" s="5">
        <v>3.55115623331324</v>
      </c>
      <c r="K242" s="5">
        <v>-9.0560232369711162</v>
      </c>
      <c r="L242" s="5">
        <v>4.6919914632077564E-3</v>
      </c>
      <c r="M242" s="5">
        <v>-9.0513312455079085</v>
      </c>
      <c r="N242" s="5">
        <v>3.2848195158147471</v>
      </c>
      <c r="O242" s="73">
        <v>0.5</v>
      </c>
      <c r="P242" s="5">
        <v>0</v>
      </c>
      <c r="Q242" s="5">
        <v>0.26871182774076424</v>
      </c>
      <c r="R242" s="5">
        <v>0</v>
      </c>
      <c r="S242" s="5">
        <v>0</v>
      </c>
      <c r="T242" s="47">
        <v>0</v>
      </c>
      <c r="U242" s="5">
        <v>0</v>
      </c>
      <c r="V242" s="5">
        <v>3.55115623331324</v>
      </c>
      <c r="W242" s="5">
        <v>0</v>
      </c>
      <c r="X242" s="5">
        <v>0</v>
      </c>
      <c r="Y242" s="47">
        <v>0</v>
      </c>
      <c r="Z242" s="5">
        <v>0</v>
      </c>
      <c r="AA242" s="5">
        <v>3.8198680610540041</v>
      </c>
      <c r="AB242" s="5">
        <v>0</v>
      </c>
      <c r="AC242" s="5">
        <v>0</v>
      </c>
      <c r="AD242" s="72">
        <v>0</v>
      </c>
    </row>
    <row r="243" spans="1:30">
      <c r="A243" s="48" t="s">
        <v>1007</v>
      </c>
      <c r="B243" s="1" t="s">
        <v>1008</v>
      </c>
      <c r="C243" s="1" t="s">
        <v>1009</v>
      </c>
      <c r="D243" s="1" t="s">
        <v>53</v>
      </c>
      <c r="E243" s="1">
        <v>0</v>
      </c>
      <c r="F243" s="44" t="s">
        <v>1010</v>
      </c>
      <c r="G243" s="49">
        <v>0.4</v>
      </c>
      <c r="H243" s="5">
        <v>1.6244130298131174</v>
      </c>
      <c r="I243" s="5">
        <v>0.14086439393124264</v>
      </c>
      <c r="J243" s="5">
        <v>1.4835486358818748</v>
      </c>
      <c r="K243" s="5">
        <v>-3.6180459063258845</v>
      </c>
      <c r="L243" s="5">
        <v>6.34275729697098E-4</v>
      </c>
      <c r="M243" s="5">
        <v>-3.6174116305961874</v>
      </c>
      <c r="N243" s="5">
        <v>1.3722824881907343</v>
      </c>
      <c r="O243" s="73">
        <v>0.5</v>
      </c>
      <c r="P243" s="5">
        <v>0</v>
      </c>
      <c r="Q243" s="5">
        <v>0.14086439393124264</v>
      </c>
      <c r="R243" s="5">
        <v>0</v>
      </c>
      <c r="S243" s="5">
        <v>0</v>
      </c>
      <c r="T243" s="47">
        <v>0</v>
      </c>
      <c r="U243" s="5">
        <v>0</v>
      </c>
      <c r="V243" s="5">
        <v>1.4835486358818748</v>
      </c>
      <c r="W243" s="5">
        <v>0</v>
      </c>
      <c r="X243" s="5">
        <v>0</v>
      </c>
      <c r="Y243" s="47">
        <v>0</v>
      </c>
      <c r="Z243" s="5">
        <v>0</v>
      </c>
      <c r="AA243" s="5">
        <v>1.6244130298131174</v>
      </c>
      <c r="AB243" s="5">
        <v>0</v>
      </c>
      <c r="AC243" s="5">
        <v>0</v>
      </c>
      <c r="AD243" s="72">
        <v>0</v>
      </c>
    </row>
    <row r="244" spans="1:30">
      <c r="A244" s="48" t="s">
        <v>1011</v>
      </c>
      <c r="B244" s="1" t="s">
        <v>1012</v>
      </c>
      <c r="C244" s="1" t="s">
        <v>1013</v>
      </c>
      <c r="D244" s="1" t="s">
        <v>103</v>
      </c>
      <c r="E244" s="1" t="s">
        <v>169</v>
      </c>
      <c r="F244" s="44" t="s">
        <v>1014</v>
      </c>
      <c r="G244" s="49">
        <v>0.99</v>
      </c>
      <c r="H244" s="5">
        <v>102.81605779329264</v>
      </c>
      <c r="I244" s="5">
        <v>0</v>
      </c>
      <c r="J244" s="5">
        <v>102.81605779329264</v>
      </c>
      <c r="K244" s="5">
        <v>47.830647469265898</v>
      </c>
      <c r="L244" s="5">
        <v>0.14455617272422217</v>
      </c>
      <c r="M244" s="5">
        <v>47.97520364199012</v>
      </c>
      <c r="N244" s="5">
        <v>99.731576059493861</v>
      </c>
      <c r="O244" s="73">
        <v>0</v>
      </c>
      <c r="P244" s="5">
        <v>0</v>
      </c>
      <c r="Q244" s="5">
        <v>0</v>
      </c>
      <c r="R244" s="5">
        <v>0</v>
      </c>
      <c r="S244" s="5">
        <v>0</v>
      </c>
      <c r="T244" s="47">
        <v>0</v>
      </c>
      <c r="U244" s="5">
        <v>91.748033129159253</v>
      </c>
      <c r="V244" s="5">
        <v>11.068024328358435</v>
      </c>
      <c r="W244" s="5">
        <v>0</v>
      </c>
      <c r="X244" s="5">
        <v>0</v>
      </c>
      <c r="Y244" s="47">
        <v>0</v>
      </c>
      <c r="Z244" s="5">
        <v>91.748033129159253</v>
      </c>
      <c r="AA244" s="5">
        <v>11.068024328358435</v>
      </c>
      <c r="AB244" s="5">
        <v>0</v>
      </c>
      <c r="AC244" s="5">
        <v>0</v>
      </c>
      <c r="AD244" s="72">
        <v>0</v>
      </c>
    </row>
    <row r="245" spans="1:30">
      <c r="A245" s="48" t="s">
        <v>1015</v>
      </c>
      <c r="B245" s="1" t="s">
        <v>1016</v>
      </c>
      <c r="C245" s="1" t="s">
        <v>1017</v>
      </c>
      <c r="D245" s="1" t="s">
        <v>53</v>
      </c>
      <c r="E245" s="1">
        <v>0</v>
      </c>
      <c r="F245" s="44" t="s">
        <v>1018</v>
      </c>
      <c r="G245" s="49">
        <v>0.4</v>
      </c>
      <c r="H245" s="5">
        <v>6.6513533966016141</v>
      </c>
      <c r="I245" s="5">
        <v>0.62987833286989858</v>
      </c>
      <c r="J245" s="5">
        <v>6.0214750637317156</v>
      </c>
      <c r="K245" s="5">
        <v>-29.239904985121477</v>
      </c>
      <c r="L245" s="5">
        <v>0.20856550256788609</v>
      </c>
      <c r="M245" s="5">
        <v>-29.031339482553591</v>
      </c>
      <c r="N245" s="5">
        <v>5.5698644339518371</v>
      </c>
      <c r="O245" s="73">
        <v>0.5</v>
      </c>
      <c r="P245" s="5">
        <v>0</v>
      </c>
      <c r="Q245" s="5">
        <v>0.62987833286989858</v>
      </c>
      <c r="R245" s="5">
        <v>0</v>
      </c>
      <c r="S245" s="5">
        <v>0</v>
      </c>
      <c r="T245" s="47">
        <v>0</v>
      </c>
      <c r="U245" s="5">
        <v>0</v>
      </c>
      <c r="V245" s="5">
        <v>6.0214750637317156</v>
      </c>
      <c r="W245" s="5">
        <v>0</v>
      </c>
      <c r="X245" s="5">
        <v>0</v>
      </c>
      <c r="Y245" s="47">
        <v>0</v>
      </c>
      <c r="Z245" s="5">
        <v>0</v>
      </c>
      <c r="AA245" s="5">
        <v>6.6513533966016141</v>
      </c>
      <c r="AB245" s="5">
        <v>0</v>
      </c>
      <c r="AC245" s="5">
        <v>0</v>
      </c>
      <c r="AD245" s="72">
        <v>0</v>
      </c>
    </row>
    <row r="246" spans="1:30">
      <c r="A246" s="48" t="s">
        <v>1019</v>
      </c>
      <c r="B246" s="1" t="s">
        <v>1020</v>
      </c>
      <c r="C246" s="1" t="s">
        <v>1021</v>
      </c>
      <c r="D246" s="1" t="s">
        <v>391</v>
      </c>
      <c r="E246" s="1">
        <v>0</v>
      </c>
      <c r="F246" s="44" t="s">
        <v>1022</v>
      </c>
      <c r="G246" s="49">
        <v>0.1</v>
      </c>
      <c r="H246" s="5">
        <v>75.084468323008863</v>
      </c>
      <c r="I246" s="5">
        <v>5.8684046132343228</v>
      </c>
      <c r="J246" s="5">
        <v>69.216063709774545</v>
      </c>
      <c r="K246" s="5">
        <v>39.002563365942279</v>
      </c>
      <c r="L246" s="5">
        <v>4.3796588030147632E-2</v>
      </c>
      <c r="M246" s="5">
        <v>39.046359953972427</v>
      </c>
      <c r="N246" s="5">
        <v>64.024858931541459</v>
      </c>
      <c r="O246" s="73">
        <v>0</v>
      </c>
      <c r="P246" s="5">
        <v>4.5227658852843344</v>
      </c>
      <c r="Q246" s="5">
        <v>0</v>
      </c>
      <c r="R246" s="5">
        <v>1.3456387279499882</v>
      </c>
      <c r="S246" s="5">
        <v>0</v>
      </c>
      <c r="T246" s="47">
        <v>0</v>
      </c>
      <c r="U246" s="5">
        <v>64.21233596398497</v>
      </c>
      <c r="V246" s="5">
        <v>0</v>
      </c>
      <c r="W246" s="5">
        <v>5.0037277457895657</v>
      </c>
      <c r="X246" s="5">
        <v>0</v>
      </c>
      <c r="Y246" s="47">
        <v>0</v>
      </c>
      <c r="Z246" s="5">
        <v>68.735101849269299</v>
      </c>
      <c r="AA246" s="5">
        <v>0</v>
      </c>
      <c r="AB246" s="5">
        <v>6.3493664737395541</v>
      </c>
      <c r="AC246" s="5">
        <v>0</v>
      </c>
      <c r="AD246" s="72">
        <v>0</v>
      </c>
    </row>
    <row r="247" spans="1:30">
      <c r="A247" s="48" t="s">
        <v>1023</v>
      </c>
      <c r="B247" s="1" t="s">
        <v>1024</v>
      </c>
      <c r="C247" s="1" t="s">
        <v>1025</v>
      </c>
      <c r="D247" s="1" t="s">
        <v>53</v>
      </c>
      <c r="E247" s="1">
        <v>0</v>
      </c>
      <c r="F247" s="44" t="s">
        <v>1026</v>
      </c>
      <c r="G247" s="49">
        <v>0.4</v>
      </c>
      <c r="H247" s="5">
        <v>5.623629384422955</v>
      </c>
      <c r="I247" s="5">
        <v>1.7072637173638028</v>
      </c>
      <c r="J247" s="5">
        <v>3.9163656670591518</v>
      </c>
      <c r="K247" s="5">
        <v>-3.259592738431389</v>
      </c>
      <c r="L247" s="5">
        <v>8.3241050932418403E-2</v>
      </c>
      <c r="M247" s="5">
        <v>-3.1763516874989706</v>
      </c>
      <c r="N247" s="5">
        <v>3.6226382420297156</v>
      </c>
      <c r="O247" s="73">
        <v>0.45423799423206235</v>
      </c>
      <c r="P247" s="5">
        <v>0</v>
      </c>
      <c r="Q247" s="5">
        <v>1.7072637173638028</v>
      </c>
      <c r="R247" s="5">
        <v>0</v>
      </c>
      <c r="S247" s="5">
        <v>0</v>
      </c>
      <c r="T247" s="47">
        <v>0</v>
      </c>
      <c r="U247" s="5">
        <v>0</v>
      </c>
      <c r="V247" s="5">
        <v>3.9163656670591518</v>
      </c>
      <c r="W247" s="5">
        <v>0</v>
      </c>
      <c r="X247" s="5">
        <v>0</v>
      </c>
      <c r="Y247" s="47">
        <v>0</v>
      </c>
      <c r="Z247" s="5">
        <v>0</v>
      </c>
      <c r="AA247" s="5">
        <v>5.623629384422955</v>
      </c>
      <c r="AB247" s="5">
        <v>0</v>
      </c>
      <c r="AC247" s="5">
        <v>0</v>
      </c>
      <c r="AD247" s="72">
        <v>0</v>
      </c>
    </row>
    <row r="248" spans="1:30">
      <c r="A248" s="48" t="s">
        <v>1027</v>
      </c>
      <c r="B248" s="1" t="s">
        <v>1028</v>
      </c>
      <c r="C248" s="1" t="s">
        <v>1029</v>
      </c>
      <c r="D248" s="1" t="s">
        <v>124</v>
      </c>
      <c r="E248" s="1">
        <v>0</v>
      </c>
      <c r="F248" s="44" t="s">
        <v>1030</v>
      </c>
      <c r="G248" s="49">
        <v>0.49</v>
      </c>
      <c r="H248" s="5">
        <v>55.467281609032582</v>
      </c>
      <c r="I248" s="5">
        <v>15.055762767335573</v>
      </c>
      <c r="J248" s="5">
        <v>40.41151884169701</v>
      </c>
      <c r="K248" s="5">
        <v>-2.3698495507808364</v>
      </c>
      <c r="L248" s="5">
        <v>-0.16898424045748017</v>
      </c>
      <c r="M248" s="5">
        <v>-2.5388337912383165</v>
      </c>
      <c r="N248" s="5">
        <v>37.380654928569733</v>
      </c>
      <c r="O248" s="73">
        <v>5.5394419855965271E-2</v>
      </c>
      <c r="P248" s="5">
        <v>13.897721363716663</v>
      </c>
      <c r="Q248" s="5">
        <v>1.1580414036189113</v>
      </c>
      <c r="R248" s="5">
        <v>0</v>
      </c>
      <c r="S248" s="5">
        <v>0</v>
      </c>
      <c r="T248" s="47">
        <v>0</v>
      </c>
      <c r="U248" s="5">
        <v>34.054070716330145</v>
      </c>
      <c r="V248" s="5">
        <v>6.3574481253668607</v>
      </c>
      <c r="W248" s="5">
        <v>0</v>
      </c>
      <c r="X248" s="5">
        <v>0</v>
      </c>
      <c r="Y248" s="47">
        <v>0</v>
      </c>
      <c r="Z248" s="5">
        <v>47.951792080046808</v>
      </c>
      <c r="AA248" s="5">
        <v>7.5154895289857722</v>
      </c>
      <c r="AB248" s="5">
        <v>0</v>
      </c>
      <c r="AC248" s="5">
        <v>0</v>
      </c>
      <c r="AD248" s="72">
        <v>0</v>
      </c>
    </row>
    <row r="249" spans="1:30">
      <c r="A249" s="48" t="s">
        <v>1031</v>
      </c>
      <c r="B249" s="1" t="s">
        <v>1032</v>
      </c>
      <c r="C249" s="1" t="s">
        <v>1033</v>
      </c>
      <c r="D249" s="1" t="s">
        <v>124</v>
      </c>
      <c r="E249" s="1" t="s">
        <v>1793</v>
      </c>
      <c r="F249" s="44" t="s">
        <v>1034</v>
      </c>
      <c r="G249" s="49">
        <v>0.99</v>
      </c>
      <c r="H249" s="5">
        <v>72.436399026208903</v>
      </c>
      <c r="I249" s="5">
        <v>0</v>
      </c>
      <c r="J249" s="5">
        <v>72.436399026208903</v>
      </c>
      <c r="K249" s="5">
        <v>-12.103665189112037</v>
      </c>
      <c r="L249" s="5">
        <v>8.8991401629384015E-2</v>
      </c>
      <c r="M249" s="5">
        <v>-12.014673787482653</v>
      </c>
      <c r="N249" s="5">
        <v>70.263307055422629</v>
      </c>
      <c r="O249" s="73">
        <v>0</v>
      </c>
      <c r="P249" s="5">
        <v>0</v>
      </c>
      <c r="Q249" s="5">
        <v>0</v>
      </c>
      <c r="R249" s="5">
        <v>0</v>
      </c>
      <c r="S249" s="5">
        <v>0</v>
      </c>
      <c r="T249" s="47">
        <v>0</v>
      </c>
      <c r="U249" s="5">
        <v>62.484653105553548</v>
      </c>
      <c r="V249" s="5">
        <v>9.9517454828470555</v>
      </c>
      <c r="W249" s="5">
        <v>0</v>
      </c>
      <c r="X249" s="5">
        <v>0</v>
      </c>
      <c r="Y249" s="47">
        <v>0</v>
      </c>
      <c r="Z249" s="5">
        <v>62.484653105553548</v>
      </c>
      <c r="AA249" s="5">
        <v>9.9517454828470555</v>
      </c>
      <c r="AB249" s="5">
        <v>0</v>
      </c>
      <c r="AC249" s="5">
        <v>0</v>
      </c>
      <c r="AD249" s="72">
        <v>0</v>
      </c>
    </row>
    <row r="250" spans="1:30">
      <c r="A250" s="48" t="s">
        <v>1689</v>
      </c>
      <c r="B250" s="1" t="s">
        <v>1690</v>
      </c>
      <c r="C250" s="1" t="s">
        <v>1691</v>
      </c>
      <c r="D250" s="1" t="s">
        <v>124</v>
      </c>
      <c r="E250" s="1">
        <v>0</v>
      </c>
      <c r="F250" s="44" t="s">
        <v>1692</v>
      </c>
      <c r="G250" s="49">
        <v>0.49</v>
      </c>
      <c r="H250" s="5">
        <v>18.415406561600712</v>
      </c>
      <c r="I250" s="5">
        <v>1.725291415696798</v>
      </c>
      <c r="J250" s="5">
        <v>16.690115145903913</v>
      </c>
      <c r="K250" s="5">
        <v>-13.296457508763069</v>
      </c>
      <c r="L250" s="5">
        <v>0.18059824275811209</v>
      </c>
      <c r="M250" s="5">
        <v>-13.115859266004957</v>
      </c>
      <c r="N250" s="5">
        <v>15.438356509961121</v>
      </c>
      <c r="O250" s="73">
        <v>0.44341370713377326</v>
      </c>
      <c r="P250" s="5">
        <v>2.0350686136879923</v>
      </c>
      <c r="Q250" s="5">
        <v>-0.30977719799119419</v>
      </c>
      <c r="R250" s="5">
        <v>0</v>
      </c>
      <c r="S250" s="5">
        <v>0</v>
      </c>
      <c r="T250" s="47">
        <v>0</v>
      </c>
      <c r="U250" s="5">
        <v>13.835026513778997</v>
      </c>
      <c r="V250" s="5">
        <v>2.8550886321249167</v>
      </c>
      <c r="W250" s="5">
        <v>0</v>
      </c>
      <c r="X250" s="5">
        <v>0</v>
      </c>
      <c r="Y250" s="47">
        <v>0</v>
      </c>
      <c r="Z250" s="5">
        <v>15.870095127466989</v>
      </c>
      <c r="AA250" s="5">
        <v>2.5453114341337226</v>
      </c>
      <c r="AB250" s="5">
        <v>0</v>
      </c>
      <c r="AC250" s="5">
        <v>0</v>
      </c>
      <c r="AD250" s="72">
        <v>0</v>
      </c>
    </row>
    <row r="251" spans="1:30">
      <c r="A251" s="48" t="s">
        <v>1035</v>
      </c>
      <c r="B251" s="1" t="s">
        <v>1036</v>
      </c>
      <c r="C251" s="1" t="s">
        <v>1037</v>
      </c>
      <c r="D251" s="1" t="s">
        <v>124</v>
      </c>
      <c r="E251" s="1" t="s">
        <v>1795</v>
      </c>
      <c r="F251" s="44" t="s">
        <v>1038</v>
      </c>
      <c r="G251" s="49">
        <v>0.99</v>
      </c>
      <c r="H251" s="5">
        <v>63.630060255896204</v>
      </c>
      <c r="I251" s="5">
        <v>0</v>
      </c>
      <c r="J251" s="5">
        <v>63.630060255896204</v>
      </c>
      <c r="K251" s="5">
        <v>-17.157504592867845</v>
      </c>
      <c r="L251" s="5">
        <v>0.50864909389011714</v>
      </c>
      <c r="M251" s="5">
        <v>-16.648855498977728</v>
      </c>
      <c r="N251" s="5">
        <v>61.721158448219313</v>
      </c>
      <c r="O251" s="73">
        <v>0</v>
      </c>
      <c r="P251" s="5">
        <v>0</v>
      </c>
      <c r="Q251" s="5">
        <v>0</v>
      </c>
      <c r="R251" s="5">
        <v>0</v>
      </c>
      <c r="S251" s="5">
        <v>0</v>
      </c>
      <c r="T251" s="47">
        <v>0</v>
      </c>
      <c r="U251" s="5">
        <v>50.350400930680372</v>
      </c>
      <c r="V251" s="5">
        <v>13.279659566406993</v>
      </c>
      <c r="W251" s="5">
        <v>0</v>
      </c>
      <c r="X251" s="5">
        <v>0</v>
      </c>
      <c r="Y251" s="47">
        <v>0</v>
      </c>
      <c r="Z251" s="5">
        <v>50.350400930680372</v>
      </c>
      <c r="AA251" s="5">
        <v>13.279659566406993</v>
      </c>
      <c r="AB251" s="5">
        <v>0</v>
      </c>
      <c r="AC251" s="5">
        <v>0</v>
      </c>
      <c r="AD251" s="72">
        <v>0</v>
      </c>
    </row>
    <row r="252" spans="1:30">
      <c r="A252" s="48" t="s">
        <v>1039</v>
      </c>
      <c r="B252" s="1" t="s">
        <v>1040</v>
      </c>
      <c r="C252" s="1" t="s">
        <v>1041</v>
      </c>
      <c r="D252" s="1" t="s">
        <v>53</v>
      </c>
      <c r="E252" s="1">
        <v>0</v>
      </c>
      <c r="F252" s="44" t="s">
        <v>1042</v>
      </c>
      <c r="G252" s="49">
        <v>0.4</v>
      </c>
      <c r="H252" s="5">
        <v>6.0131380953893876</v>
      </c>
      <c r="I252" s="5">
        <v>0.66524079904880751</v>
      </c>
      <c r="J252" s="5">
        <v>5.3478972963405802</v>
      </c>
      <c r="K252" s="5">
        <v>-17.452569256777441</v>
      </c>
      <c r="L252" s="5">
        <v>0.16050547892061218</v>
      </c>
      <c r="M252" s="5">
        <v>-17.292063777856828</v>
      </c>
      <c r="N252" s="5">
        <v>4.9468049991150371</v>
      </c>
      <c r="O252" s="73">
        <v>0.5</v>
      </c>
      <c r="P252" s="5">
        <v>0</v>
      </c>
      <c r="Q252" s="5">
        <v>0.66524079904880751</v>
      </c>
      <c r="R252" s="5">
        <v>0</v>
      </c>
      <c r="S252" s="5">
        <v>0</v>
      </c>
      <c r="T252" s="47">
        <v>0</v>
      </c>
      <c r="U252" s="5">
        <v>0</v>
      </c>
      <c r="V252" s="5">
        <v>5.3478972963405802</v>
      </c>
      <c r="W252" s="5">
        <v>0</v>
      </c>
      <c r="X252" s="5">
        <v>0</v>
      </c>
      <c r="Y252" s="47">
        <v>0</v>
      </c>
      <c r="Z252" s="5">
        <v>0</v>
      </c>
      <c r="AA252" s="5">
        <v>6.0131380953893876</v>
      </c>
      <c r="AB252" s="5">
        <v>0</v>
      </c>
      <c r="AC252" s="5">
        <v>0</v>
      </c>
      <c r="AD252" s="72">
        <v>0</v>
      </c>
    </row>
    <row r="253" spans="1:30">
      <c r="A253" s="48" t="s">
        <v>1693</v>
      </c>
      <c r="B253" s="1" t="s">
        <v>1694</v>
      </c>
      <c r="C253" s="1" t="s">
        <v>1695</v>
      </c>
      <c r="D253" s="1" t="s">
        <v>53</v>
      </c>
      <c r="E253" s="1">
        <v>0</v>
      </c>
      <c r="F253" s="44" t="s">
        <v>1696</v>
      </c>
      <c r="G253" s="49">
        <v>0.4</v>
      </c>
      <c r="H253" s="5">
        <v>1.1117216121154556</v>
      </c>
      <c r="I253" s="5">
        <v>0</v>
      </c>
      <c r="J253" s="5">
        <v>1.1117216121154556</v>
      </c>
      <c r="K253" s="5">
        <v>-6.281423991391839</v>
      </c>
      <c r="L253" s="5">
        <v>-6.9125488162392834E-2</v>
      </c>
      <c r="M253" s="5">
        <v>-6.3505494795542319</v>
      </c>
      <c r="N253" s="5">
        <v>1.0283424912067964</v>
      </c>
      <c r="O253" s="73">
        <v>0.5</v>
      </c>
      <c r="P253" s="5">
        <v>0</v>
      </c>
      <c r="Q253" s="5">
        <v>0</v>
      </c>
      <c r="R253" s="5">
        <v>0</v>
      </c>
      <c r="S253" s="5">
        <v>0</v>
      </c>
      <c r="T253" s="47">
        <v>0</v>
      </c>
      <c r="U253" s="5">
        <v>0</v>
      </c>
      <c r="V253" s="5">
        <v>1.1117216121154556</v>
      </c>
      <c r="W253" s="5">
        <v>0</v>
      </c>
      <c r="X253" s="5">
        <v>0</v>
      </c>
      <c r="Y253" s="47">
        <v>0</v>
      </c>
      <c r="Z253" s="5">
        <v>0</v>
      </c>
      <c r="AA253" s="5">
        <v>1.1117216121154556</v>
      </c>
      <c r="AB253" s="5">
        <v>0</v>
      </c>
      <c r="AC253" s="5">
        <v>0</v>
      </c>
      <c r="AD253" s="72">
        <v>0</v>
      </c>
    </row>
    <row r="254" spans="1:30">
      <c r="A254" s="48" t="s">
        <v>429</v>
      </c>
      <c r="B254" s="1" t="s">
        <v>430</v>
      </c>
      <c r="C254" s="1" t="s">
        <v>431</v>
      </c>
      <c r="D254" s="1" t="s">
        <v>79</v>
      </c>
      <c r="E254" s="1">
        <v>0</v>
      </c>
      <c r="F254" s="93" t="s">
        <v>432</v>
      </c>
      <c r="G254" s="49">
        <v>0.01</v>
      </c>
      <c r="H254" s="5">
        <v>22.618367871096893</v>
      </c>
      <c r="I254" s="5">
        <v>7.2949917109329183</v>
      </c>
      <c r="J254" s="5">
        <v>15.323376160163976</v>
      </c>
      <c r="K254" s="5">
        <v>10.152703627341586</v>
      </c>
      <c r="L254" s="5">
        <v>6.0647565050665264E-2</v>
      </c>
      <c r="M254" s="5">
        <v>10.213351192392251</v>
      </c>
      <c r="N254" s="5">
        <v>14.174122948151679</v>
      </c>
      <c r="O254" s="73">
        <v>0</v>
      </c>
      <c r="P254" s="5">
        <v>0</v>
      </c>
      <c r="Q254" s="5">
        <v>0</v>
      </c>
      <c r="R254" s="5">
        <v>7.2949917109329183</v>
      </c>
      <c r="S254" s="5">
        <v>0</v>
      </c>
      <c r="T254" s="47">
        <v>0</v>
      </c>
      <c r="U254" s="5">
        <v>0</v>
      </c>
      <c r="V254" s="5">
        <v>0</v>
      </c>
      <c r="W254" s="5">
        <v>15.323376160163976</v>
      </c>
      <c r="X254" s="5">
        <v>0</v>
      </c>
      <c r="Y254" s="47">
        <v>0</v>
      </c>
      <c r="Z254" s="5">
        <v>0</v>
      </c>
      <c r="AA254" s="5">
        <v>0</v>
      </c>
      <c r="AB254" s="5">
        <v>22.618367871096893</v>
      </c>
      <c r="AC254" s="5">
        <v>0</v>
      </c>
      <c r="AD254" s="72">
        <v>0</v>
      </c>
    </row>
    <row r="255" spans="1:30">
      <c r="A255" s="48" t="s">
        <v>440</v>
      </c>
      <c r="B255" s="1" t="s">
        <v>441</v>
      </c>
      <c r="C255" s="1" t="s">
        <v>442</v>
      </c>
      <c r="D255" s="1" t="s">
        <v>79</v>
      </c>
      <c r="E255" s="1">
        <v>0</v>
      </c>
      <c r="F255" s="93" t="s">
        <v>443</v>
      </c>
      <c r="G255" s="49">
        <v>0.01</v>
      </c>
      <c r="H255" s="5">
        <v>14.548923384535577</v>
      </c>
      <c r="I255" s="5">
        <v>4.4931011353334487</v>
      </c>
      <c r="J255" s="5">
        <v>10.055822249202128</v>
      </c>
      <c r="K255" s="5">
        <v>5.1714235171399796</v>
      </c>
      <c r="L255" s="5">
        <v>4.7038491275834815E-3</v>
      </c>
      <c r="M255" s="5">
        <v>5.1761273662675631</v>
      </c>
      <c r="N255" s="5">
        <v>9.3016355805119684</v>
      </c>
      <c r="O255" s="73">
        <v>0</v>
      </c>
      <c r="P255" s="5">
        <v>0</v>
      </c>
      <c r="Q255" s="5">
        <v>0</v>
      </c>
      <c r="R255" s="5">
        <v>4.4931011353334487</v>
      </c>
      <c r="S255" s="5">
        <v>0</v>
      </c>
      <c r="T255" s="47">
        <v>0</v>
      </c>
      <c r="U255" s="5">
        <v>0</v>
      </c>
      <c r="V255" s="5">
        <v>0</v>
      </c>
      <c r="W255" s="5">
        <v>10.055822249202128</v>
      </c>
      <c r="X255" s="5">
        <v>0</v>
      </c>
      <c r="Y255" s="47">
        <v>0</v>
      </c>
      <c r="Z255" s="5">
        <v>0</v>
      </c>
      <c r="AA255" s="5">
        <v>0</v>
      </c>
      <c r="AB255" s="5">
        <v>14.548923384535577</v>
      </c>
      <c r="AC255" s="5">
        <v>0</v>
      </c>
      <c r="AD255" s="72">
        <v>0</v>
      </c>
    </row>
    <row r="256" spans="1:30">
      <c r="A256" s="48" t="s">
        <v>1043</v>
      </c>
      <c r="B256" s="1" t="s">
        <v>1044</v>
      </c>
      <c r="C256" s="1" t="s">
        <v>1045</v>
      </c>
      <c r="D256" s="1" t="s">
        <v>124</v>
      </c>
      <c r="E256" s="1" t="s">
        <v>1790</v>
      </c>
      <c r="F256" s="44" t="s">
        <v>1046</v>
      </c>
      <c r="G256" s="49">
        <v>0.99</v>
      </c>
      <c r="H256" s="5">
        <v>35.735715158345748</v>
      </c>
      <c r="I256" s="5">
        <v>0</v>
      </c>
      <c r="J256" s="5">
        <v>35.735715158345748</v>
      </c>
      <c r="K256" s="5">
        <v>-81.036854289107055</v>
      </c>
      <c r="L256" s="5">
        <v>3.7813739052495521E-2</v>
      </c>
      <c r="M256" s="5">
        <v>-80.999040550054559</v>
      </c>
      <c r="N256" s="5">
        <v>34.663643703595376</v>
      </c>
      <c r="O256" s="73">
        <v>0</v>
      </c>
      <c r="P256" s="5">
        <v>0</v>
      </c>
      <c r="Q256" s="5">
        <v>0</v>
      </c>
      <c r="R256" s="5">
        <v>0</v>
      </c>
      <c r="S256" s="5">
        <v>0</v>
      </c>
      <c r="T256" s="47">
        <v>0</v>
      </c>
      <c r="U256" s="5">
        <v>29.671100355972495</v>
      </c>
      <c r="V256" s="5">
        <v>6.0646144189356903</v>
      </c>
      <c r="W256" s="5">
        <v>0</v>
      </c>
      <c r="X256" s="5">
        <v>0</v>
      </c>
      <c r="Y256" s="47">
        <v>0</v>
      </c>
      <c r="Z256" s="5">
        <v>29.671100355972495</v>
      </c>
      <c r="AA256" s="5">
        <v>6.0646144189356903</v>
      </c>
      <c r="AB256" s="5">
        <v>0</v>
      </c>
      <c r="AC256" s="5">
        <v>0</v>
      </c>
      <c r="AD256" s="72">
        <v>0</v>
      </c>
    </row>
    <row r="257" spans="1:30">
      <c r="A257" s="48" t="s">
        <v>1047</v>
      </c>
      <c r="B257" s="1" t="s">
        <v>1048</v>
      </c>
      <c r="C257" s="1" t="s">
        <v>1049</v>
      </c>
      <c r="D257" s="1" t="s">
        <v>93</v>
      </c>
      <c r="E257" s="1" t="s">
        <v>1788</v>
      </c>
      <c r="F257" s="44" t="s">
        <v>1050</v>
      </c>
      <c r="G257" s="49">
        <v>0.64</v>
      </c>
      <c r="H257" s="5">
        <v>68.184933637152156</v>
      </c>
      <c r="I257" s="5">
        <v>0</v>
      </c>
      <c r="J257" s="5">
        <v>68.184933637152156</v>
      </c>
      <c r="K257" s="5">
        <v>28.388180859216735</v>
      </c>
      <c r="L257" s="5">
        <v>1.1478188652841226E-2</v>
      </c>
      <c r="M257" s="5">
        <v>28.399659047869577</v>
      </c>
      <c r="N257" s="5">
        <v>66.139385628037587</v>
      </c>
      <c r="O257" s="73">
        <v>0</v>
      </c>
      <c r="P257" s="5">
        <v>0</v>
      </c>
      <c r="Q257" s="5">
        <v>0</v>
      </c>
      <c r="R257" s="5">
        <v>0</v>
      </c>
      <c r="S257" s="5">
        <v>0</v>
      </c>
      <c r="T257" s="47">
        <v>0</v>
      </c>
      <c r="U257" s="5">
        <v>55.16782015302968</v>
      </c>
      <c r="V257" s="5">
        <v>13.017113503998875</v>
      </c>
      <c r="W257" s="5">
        <v>0</v>
      </c>
      <c r="X257" s="5">
        <v>0</v>
      </c>
      <c r="Y257" s="47">
        <v>0</v>
      </c>
      <c r="Z257" s="5">
        <v>55.16782015302968</v>
      </c>
      <c r="AA257" s="5">
        <v>13.017113503998875</v>
      </c>
      <c r="AB257" s="5">
        <v>0</v>
      </c>
      <c r="AC257" s="5">
        <v>0</v>
      </c>
      <c r="AD257" s="72">
        <v>0</v>
      </c>
    </row>
    <row r="258" spans="1:30">
      <c r="A258" s="48" t="s">
        <v>1051</v>
      </c>
      <c r="B258" s="1" t="s">
        <v>1052</v>
      </c>
      <c r="C258" s="1" t="s">
        <v>1053</v>
      </c>
      <c r="D258" s="1" t="s">
        <v>124</v>
      </c>
      <c r="E258" s="1">
        <v>0</v>
      </c>
      <c r="F258" s="44" t="s">
        <v>1054</v>
      </c>
      <c r="G258" s="49">
        <v>0.49</v>
      </c>
      <c r="H258" s="5">
        <v>46.085674192878059</v>
      </c>
      <c r="I258" s="5">
        <v>11.402812914610093</v>
      </c>
      <c r="J258" s="5">
        <v>34.682861278267964</v>
      </c>
      <c r="K258" s="5">
        <v>14.171449830096453</v>
      </c>
      <c r="L258" s="5">
        <v>-0.53244177832856643</v>
      </c>
      <c r="M258" s="5">
        <v>13.639008051767886</v>
      </c>
      <c r="N258" s="5">
        <v>32.081646682397867</v>
      </c>
      <c r="O258" s="73">
        <v>0</v>
      </c>
      <c r="P258" s="5">
        <v>10.616811020756565</v>
      </c>
      <c r="Q258" s="5">
        <v>0.78600189385352848</v>
      </c>
      <c r="R258" s="5">
        <v>0</v>
      </c>
      <c r="S258" s="5">
        <v>0</v>
      </c>
      <c r="T258" s="47">
        <v>0</v>
      </c>
      <c r="U258" s="5">
        <v>29.655862051515065</v>
      </c>
      <c r="V258" s="5">
        <v>5.0269992267529027</v>
      </c>
      <c r="W258" s="5">
        <v>0</v>
      </c>
      <c r="X258" s="5">
        <v>0</v>
      </c>
      <c r="Y258" s="47">
        <v>0</v>
      </c>
      <c r="Z258" s="5">
        <v>40.27267307227163</v>
      </c>
      <c r="AA258" s="5">
        <v>5.8130011206064314</v>
      </c>
      <c r="AB258" s="5">
        <v>0</v>
      </c>
      <c r="AC258" s="5">
        <v>0</v>
      </c>
      <c r="AD258" s="72">
        <v>0</v>
      </c>
    </row>
    <row r="259" spans="1:30">
      <c r="A259" s="48" t="s">
        <v>1055</v>
      </c>
      <c r="B259" s="1" t="s">
        <v>1056</v>
      </c>
      <c r="C259" s="1" t="s">
        <v>1057</v>
      </c>
      <c r="D259" s="1" t="s">
        <v>53</v>
      </c>
      <c r="E259" s="1">
        <v>0</v>
      </c>
      <c r="F259" s="44" t="s">
        <v>1058</v>
      </c>
      <c r="G259" s="49">
        <v>0.4</v>
      </c>
      <c r="H259" s="5">
        <v>2.1578185971447117</v>
      </c>
      <c r="I259" s="5">
        <v>3.5447261391058561E-2</v>
      </c>
      <c r="J259" s="5">
        <v>2.1223713357536531</v>
      </c>
      <c r="K259" s="5">
        <v>-10.771892880595113</v>
      </c>
      <c r="L259" s="5">
        <v>-7.3570701741990874E-2</v>
      </c>
      <c r="M259" s="5">
        <v>-10.845463582337104</v>
      </c>
      <c r="N259" s="5">
        <v>1.9631934855721291</v>
      </c>
      <c r="O259" s="73">
        <v>0.5</v>
      </c>
      <c r="P259" s="5">
        <v>0</v>
      </c>
      <c r="Q259" s="5">
        <v>3.5447261391058561E-2</v>
      </c>
      <c r="R259" s="5">
        <v>0</v>
      </c>
      <c r="S259" s="5">
        <v>0</v>
      </c>
      <c r="T259" s="47">
        <v>0</v>
      </c>
      <c r="U259" s="5">
        <v>0</v>
      </c>
      <c r="V259" s="5">
        <v>2.1223713357536531</v>
      </c>
      <c r="W259" s="5">
        <v>0</v>
      </c>
      <c r="X259" s="5">
        <v>0</v>
      </c>
      <c r="Y259" s="47">
        <v>0</v>
      </c>
      <c r="Z259" s="5">
        <v>0</v>
      </c>
      <c r="AA259" s="5">
        <v>2.1578185971447117</v>
      </c>
      <c r="AB259" s="5">
        <v>0</v>
      </c>
      <c r="AC259" s="5">
        <v>0</v>
      </c>
      <c r="AD259" s="72">
        <v>0</v>
      </c>
    </row>
    <row r="260" spans="1:30">
      <c r="A260" s="48" t="s">
        <v>1059</v>
      </c>
      <c r="B260" s="1" t="s">
        <v>1060</v>
      </c>
      <c r="C260" s="1" t="s">
        <v>1061</v>
      </c>
      <c r="D260" s="1" t="s">
        <v>53</v>
      </c>
      <c r="E260" s="1" t="s">
        <v>1794</v>
      </c>
      <c r="F260" s="44" t="s">
        <v>1062</v>
      </c>
      <c r="G260" s="49">
        <v>0.30000000000000004</v>
      </c>
      <c r="H260" s="5">
        <v>2.2947267955904986</v>
      </c>
      <c r="I260" s="5">
        <v>0</v>
      </c>
      <c r="J260" s="5">
        <v>2.2947267955904986</v>
      </c>
      <c r="K260" s="5">
        <v>-13.490460324566245</v>
      </c>
      <c r="L260" s="5">
        <v>0.20687978136756691</v>
      </c>
      <c r="M260" s="5">
        <v>-13.283580543198678</v>
      </c>
      <c r="N260" s="5">
        <v>2.2258849917227836</v>
      </c>
      <c r="O260" s="73">
        <v>0</v>
      </c>
      <c r="P260" s="5">
        <v>0</v>
      </c>
      <c r="Q260" s="5">
        <v>0</v>
      </c>
      <c r="R260" s="5">
        <v>0</v>
      </c>
      <c r="S260" s="5">
        <v>0</v>
      </c>
      <c r="T260" s="47">
        <v>0</v>
      </c>
      <c r="U260" s="5">
        <v>0</v>
      </c>
      <c r="V260" s="5">
        <v>2.2947267955904986</v>
      </c>
      <c r="W260" s="5">
        <v>0</v>
      </c>
      <c r="X260" s="5">
        <v>0</v>
      </c>
      <c r="Y260" s="47">
        <v>0</v>
      </c>
      <c r="Z260" s="5">
        <v>0</v>
      </c>
      <c r="AA260" s="5">
        <v>2.2947267955904986</v>
      </c>
      <c r="AB260" s="5">
        <v>0</v>
      </c>
      <c r="AC260" s="5">
        <v>0</v>
      </c>
      <c r="AD260" s="72">
        <v>0</v>
      </c>
    </row>
    <row r="261" spans="1:30">
      <c r="A261" s="48" t="s">
        <v>1063</v>
      </c>
      <c r="B261" s="1" t="s">
        <v>1064</v>
      </c>
      <c r="C261" s="1" t="s">
        <v>1065</v>
      </c>
      <c r="D261" s="1" t="s">
        <v>53</v>
      </c>
      <c r="E261" s="1">
        <v>0</v>
      </c>
      <c r="F261" s="44" t="s">
        <v>1066</v>
      </c>
      <c r="G261" s="49">
        <v>0.4</v>
      </c>
      <c r="H261" s="5">
        <v>1.4119720704287737</v>
      </c>
      <c r="I261" s="5">
        <v>0.10914891747108288</v>
      </c>
      <c r="J261" s="5">
        <v>1.3028231529576908</v>
      </c>
      <c r="K261" s="5">
        <v>-4.1472616158854203</v>
      </c>
      <c r="L261" s="5">
        <v>-2.8828193431040816E-2</v>
      </c>
      <c r="M261" s="5">
        <v>-4.1760898093164611</v>
      </c>
      <c r="N261" s="5">
        <v>1.2051114164858641</v>
      </c>
      <c r="O261" s="73">
        <v>0.5</v>
      </c>
      <c r="P261" s="5">
        <v>0</v>
      </c>
      <c r="Q261" s="5">
        <v>0.10914891747108288</v>
      </c>
      <c r="R261" s="5">
        <v>0</v>
      </c>
      <c r="S261" s="5">
        <v>0</v>
      </c>
      <c r="T261" s="47">
        <v>0</v>
      </c>
      <c r="U261" s="5">
        <v>0</v>
      </c>
      <c r="V261" s="5">
        <v>1.3028231529576908</v>
      </c>
      <c r="W261" s="5">
        <v>0</v>
      </c>
      <c r="X261" s="5">
        <v>0</v>
      </c>
      <c r="Y261" s="47">
        <v>0</v>
      </c>
      <c r="Z261" s="5">
        <v>0</v>
      </c>
      <c r="AA261" s="5">
        <v>1.4119720704287737</v>
      </c>
      <c r="AB261" s="5">
        <v>0</v>
      </c>
      <c r="AC261" s="5">
        <v>0</v>
      </c>
      <c r="AD261" s="72">
        <v>0</v>
      </c>
    </row>
    <row r="262" spans="1:30">
      <c r="A262" s="48" t="s">
        <v>1067</v>
      </c>
      <c r="B262" s="1" t="s">
        <v>1068</v>
      </c>
      <c r="C262" s="1" t="s">
        <v>1069</v>
      </c>
      <c r="D262" s="1" t="s">
        <v>93</v>
      </c>
      <c r="E262" s="1" t="s">
        <v>1788</v>
      </c>
      <c r="F262" s="44" t="s">
        <v>1070</v>
      </c>
      <c r="G262" s="49">
        <v>0.64</v>
      </c>
      <c r="H262" s="5">
        <v>21.714303706927137</v>
      </c>
      <c r="I262" s="5">
        <v>0</v>
      </c>
      <c r="J262" s="5">
        <v>21.714303706927137</v>
      </c>
      <c r="K262" s="5">
        <v>-34.781572106767996</v>
      </c>
      <c r="L262" s="5">
        <v>1.1311438070158886E-2</v>
      </c>
      <c r="M262" s="5">
        <v>-34.770260668697837</v>
      </c>
      <c r="N262" s="5">
        <v>21.062874595719322</v>
      </c>
      <c r="O262" s="73">
        <v>0</v>
      </c>
      <c r="P262" s="5">
        <v>0</v>
      </c>
      <c r="Q262" s="5">
        <v>0</v>
      </c>
      <c r="R262" s="5">
        <v>0</v>
      </c>
      <c r="S262" s="5">
        <v>0</v>
      </c>
      <c r="T262" s="47">
        <v>0</v>
      </c>
      <c r="U262" s="5">
        <v>7.8649799541059613</v>
      </c>
      <c r="V262" s="5">
        <v>13.849323752821176</v>
      </c>
      <c r="W262" s="5">
        <v>0</v>
      </c>
      <c r="X262" s="5">
        <v>0</v>
      </c>
      <c r="Y262" s="47">
        <v>0</v>
      </c>
      <c r="Z262" s="5">
        <v>7.8649799541059613</v>
      </c>
      <c r="AA262" s="5">
        <v>13.849323752821176</v>
      </c>
      <c r="AB262" s="5">
        <v>0</v>
      </c>
      <c r="AC262" s="5">
        <v>0</v>
      </c>
      <c r="AD262" s="72">
        <v>0</v>
      </c>
    </row>
    <row r="263" spans="1:30">
      <c r="A263" s="48" t="s">
        <v>1071</v>
      </c>
      <c r="B263" s="1" t="s">
        <v>1072</v>
      </c>
      <c r="C263" s="1" t="s">
        <v>1073</v>
      </c>
      <c r="D263" s="1" t="s">
        <v>53</v>
      </c>
      <c r="E263" s="1">
        <v>0</v>
      </c>
      <c r="F263" s="44" t="s">
        <v>1074</v>
      </c>
      <c r="G263" s="49">
        <v>0.4</v>
      </c>
      <c r="H263" s="5">
        <v>1.4617324904981159</v>
      </c>
      <c r="I263" s="5">
        <v>1.4755678387654946E-2</v>
      </c>
      <c r="J263" s="5">
        <v>1.4469768121104609</v>
      </c>
      <c r="K263" s="5">
        <v>-3.7142666526038806</v>
      </c>
      <c r="L263" s="5">
        <v>0.14870727164956632</v>
      </c>
      <c r="M263" s="5">
        <v>-3.5655593809543142</v>
      </c>
      <c r="N263" s="5">
        <v>1.3384535512021765</v>
      </c>
      <c r="O263" s="73">
        <v>0.5</v>
      </c>
      <c r="P263" s="5">
        <v>0</v>
      </c>
      <c r="Q263" s="5">
        <v>1.4755678387654946E-2</v>
      </c>
      <c r="R263" s="5">
        <v>0</v>
      </c>
      <c r="S263" s="5">
        <v>0</v>
      </c>
      <c r="T263" s="47">
        <v>0</v>
      </c>
      <c r="U263" s="5">
        <v>0</v>
      </c>
      <c r="V263" s="5">
        <v>1.4469768121104609</v>
      </c>
      <c r="W263" s="5">
        <v>0</v>
      </c>
      <c r="X263" s="5">
        <v>0</v>
      </c>
      <c r="Y263" s="47">
        <v>0</v>
      </c>
      <c r="Z263" s="5">
        <v>0</v>
      </c>
      <c r="AA263" s="5">
        <v>1.4617324904981159</v>
      </c>
      <c r="AB263" s="5">
        <v>0</v>
      </c>
      <c r="AC263" s="5">
        <v>0</v>
      </c>
      <c r="AD263" s="72">
        <v>0</v>
      </c>
    </row>
    <row r="264" spans="1:30">
      <c r="A264" s="48" t="s">
        <v>1075</v>
      </c>
      <c r="B264" s="1" t="s">
        <v>1076</v>
      </c>
      <c r="C264" s="1" t="s">
        <v>1077</v>
      </c>
      <c r="D264" s="1" t="s">
        <v>103</v>
      </c>
      <c r="E264" s="1" t="s">
        <v>169</v>
      </c>
      <c r="F264" s="44" t="s">
        <v>1078</v>
      </c>
      <c r="G264" s="49">
        <v>0.99</v>
      </c>
      <c r="H264" s="5">
        <v>99.163473910555822</v>
      </c>
      <c r="I264" s="5">
        <v>0</v>
      </c>
      <c r="J264" s="5">
        <v>99.163473910555822</v>
      </c>
      <c r="K264" s="5">
        <v>42.450860016177245</v>
      </c>
      <c r="L264" s="5">
        <v>-0.17342720270158907</v>
      </c>
      <c r="M264" s="5">
        <v>42.277432813475656</v>
      </c>
      <c r="N264" s="5">
        <v>96.188569693239145</v>
      </c>
      <c r="O264" s="73">
        <v>0</v>
      </c>
      <c r="P264" s="5">
        <v>0</v>
      </c>
      <c r="Q264" s="5">
        <v>0</v>
      </c>
      <c r="R264" s="5">
        <v>0</v>
      </c>
      <c r="S264" s="5">
        <v>0</v>
      </c>
      <c r="T264" s="47">
        <v>0</v>
      </c>
      <c r="U264" s="5">
        <v>89.255076114276719</v>
      </c>
      <c r="V264" s="5">
        <v>9.9083976538152569</v>
      </c>
      <c r="W264" s="5">
        <v>0</v>
      </c>
      <c r="X264" s="5">
        <v>0</v>
      </c>
      <c r="Y264" s="47">
        <v>0</v>
      </c>
      <c r="Z264" s="5">
        <v>89.255076114276719</v>
      </c>
      <c r="AA264" s="5">
        <v>9.9083976538152569</v>
      </c>
      <c r="AB264" s="5">
        <v>0</v>
      </c>
      <c r="AC264" s="5">
        <v>0</v>
      </c>
      <c r="AD264" s="72">
        <v>0</v>
      </c>
    </row>
    <row r="265" spans="1:30">
      <c r="A265" s="48" t="s">
        <v>1079</v>
      </c>
      <c r="B265" s="1" t="s">
        <v>1080</v>
      </c>
      <c r="C265" s="1" t="s">
        <v>1081</v>
      </c>
      <c r="D265" s="1" t="s">
        <v>53</v>
      </c>
      <c r="E265" s="1">
        <v>0</v>
      </c>
      <c r="F265" s="44" t="s">
        <v>1082</v>
      </c>
      <c r="G265" s="49">
        <v>0.4</v>
      </c>
      <c r="H265" s="5">
        <v>1.6716350600042365</v>
      </c>
      <c r="I265" s="5">
        <v>0</v>
      </c>
      <c r="J265" s="5">
        <v>1.6716350600042365</v>
      </c>
      <c r="K265" s="5">
        <v>-4.962304485250435</v>
      </c>
      <c r="L265" s="5">
        <v>-7.1585333108131088E-2</v>
      </c>
      <c r="M265" s="5">
        <v>-5.0338898183585661</v>
      </c>
      <c r="N265" s="5">
        <v>1.5462624305039188</v>
      </c>
      <c r="O265" s="73">
        <v>0.5</v>
      </c>
      <c r="P265" s="5">
        <v>0</v>
      </c>
      <c r="Q265" s="5">
        <v>0</v>
      </c>
      <c r="R265" s="5">
        <v>0</v>
      </c>
      <c r="S265" s="5">
        <v>0</v>
      </c>
      <c r="T265" s="47">
        <v>0</v>
      </c>
      <c r="U265" s="5">
        <v>0</v>
      </c>
      <c r="V265" s="5">
        <v>1.6716350600042365</v>
      </c>
      <c r="W265" s="5">
        <v>0</v>
      </c>
      <c r="X265" s="5">
        <v>0</v>
      </c>
      <c r="Y265" s="47">
        <v>0</v>
      </c>
      <c r="Z265" s="5">
        <v>0</v>
      </c>
      <c r="AA265" s="5">
        <v>1.6716350600042365</v>
      </c>
      <c r="AB265" s="5">
        <v>0</v>
      </c>
      <c r="AC265" s="5">
        <v>0</v>
      </c>
      <c r="AD265" s="72">
        <v>0</v>
      </c>
    </row>
    <row r="266" spans="1:30">
      <c r="A266" s="48" t="s">
        <v>1083</v>
      </c>
      <c r="B266" s="1" t="s">
        <v>1084</v>
      </c>
      <c r="C266" s="1" t="s">
        <v>1085</v>
      </c>
      <c r="D266" s="1" t="s">
        <v>53</v>
      </c>
      <c r="E266" s="1">
        <v>0</v>
      </c>
      <c r="F266" s="44" t="s">
        <v>1086</v>
      </c>
      <c r="G266" s="49">
        <v>0.4</v>
      </c>
      <c r="H266" s="5">
        <v>2.2860425500422297</v>
      </c>
      <c r="I266" s="5">
        <v>0.18947393080816233</v>
      </c>
      <c r="J266" s="5">
        <v>2.0965686192340676</v>
      </c>
      <c r="K266" s="5">
        <v>-2.6101988740561795</v>
      </c>
      <c r="L266" s="5">
        <v>8.2242328714657198E-2</v>
      </c>
      <c r="M266" s="5">
        <v>-2.5279565453415223</v>
      </c>
      <c r="N266" s="5">
        <v>1.9393259727915126</v>
      </c>
      <c r="O266" s="73">
        <v>0.5</v>
      </c>
      <c r="P266" s="5">
        <v>0</v>
      </c>
      <c r="Q266" s="5">
        <v>0.18947393080816233</v>
      </c>
      <c r="R266" s="5">
        <v>0</v>
      </c>
      <c r="S266" s="5">
        <v>0</v>
      </c>
      <c r="T266" s="47">
        <v>0</v>
      </c>
      <c r="U266" s="5">
        <v>0</v>
      </c>
      <c r="V266" s="5">
        <v>2.0965686192340676</v>
      </c>
      <c r="W266" s="5">
        <v>0</v>
      </c>
      <c r="X266" s="5">
        <v>0</v>
      </c>
      <c r="Y266" s="47">
        <v>0</v>
      </c>
      <c r="Z266" s="5">
        <v>0</v>
      </c>
      <c r="AA266" s="5">
        <v>2.2860425500422297</v>
      </c>
      <c r="AB266" s="5">
        <v>0</v>
      </c>
      <c r="AC266" s="5">
        <v>0</v>
      </c>
      <c r="AD266" s="72">
        <v>0</v>
      </c>
    </row>
    <row r="267" spans="1:30">
      <c r="A267" s="48" t="s">
        <v>1087</v>
      </c>
      <c r="B267" s="1" t="s">
        <v>1088</v>
      </c>
      <c r="C267" s="1" t="s">
        <v>1089</v>
      </c>
      <c r="D267" s="1" t="s">
        <v>53</v>
      </c>
      <c r="E267" s="1">
        <v>0</v>
      </c>
      <c r="F267" s="44" t="s">
        <v>1090</v>
      </c>
      <c r="G267" s="49">
        <v>0.4</v>
      </c>
      <c r="H267" s="5">
        <v>2.3574657681325064</v>
      </c>
      <c r="I267" s="5">
        <v>7.2506718481630081E-2</v>
      </c>
      <c r="J267" s="5">
        <v>2.2849590496508765</v>
      </c>
      <c r="K267" s="5">
        <v>-4.9257903857881802</v>
      </c>
      <c r="L267" s="5">
        <v>1.0106042421851313E-3</v>
      </c>
      <c r="M267" s="5">
        <v>-4.924779781545995</v>
      </c>
      <c r="N267" s="5">
        <v>2.1135871209270607</v>
      </c>
      <c r="O267" s="73">
        <v>0.5</v>
      </c>
      <c r="P267" s="5">
        <v>0</v>
      </c>
      <c r="Q267" s="5">
        <v>7.2506718481630081E-2</v>
      </c>
      <c r="R267" s="5">
        <v>0</v>
      </c>
      <c r="S267" s="5">
        <v>0</v>
      </c>
      <c r="T267" s="47">
        <v>0</v>
      </c>
      <c r="U267" s="5">
        <v>0</v>
      </c>
      <c r="V267" s="5">
        <v>2.2849590496508765</v>
      </c>
      <c r="W267" s="5">
        <v>0</v>
      </c>
      <c r="X267" s="5">
        <v>0</v>
      </c>
      <c r="Y267" s="47">
        <v>0</v>
      </c>
      <c r="Z267" s="5">
        <v>0</v>
      </c>
      <c r="AA267" s="5">
        <v>2.3574657681325064</v>
      </c>
      <c r="AB267" s="5">
        <v>0</v>
      </c>
      <c r="AC267" s="5">
        <v>0</v>
      </c>
      <c r="AD267" s="72">
        <v>0</v>
      </c>
    </row>
    <row r="268" spans="1:30">
      <c r="A268" s="48" t="s">
        <v>1091</v>
      </c>
      <c r="B268" s="1" t="s">
        <v>1092</v>
      </c>
      <c r="C268" s="1" t="s">
        <v>1093</v>
      </c>
      <c r="D268" s="1" t="s">
        <v>103</v>
      </c>
      <c r="E268" s="1">
        <v>0</v>
      </c>
      <c r="F268" s="44" t="s">
        <v>1094</v>
      </c>
      <c r="G268" s="49">
        <v>0.49</v>
      </c>
      <c r="H268" s="5">
        <v>83.678296713160762</v>
      </c>
      <c r="I268" s="5">
        <v>21.922972787740786</v>
      </c>
      <c r="J268" s="5">
        <v>61.755323925419972</v>
      </c>
      <c r="K268" s="5">
        <v>28.295189075411322</v>
      </c>
      <c r="L268" s="5">
        <v>-0.22187665775360443</v>
      </c>
      <c r="M268" s="5">
        <v>28.073312417657718</v>
      </c>
      <c r="N268" s="5">
        <v>57.123674631013479</v>
      </c>
      <c r="O268" s="73">
        <v>0</v>
      </c>
      <c r="P268" s="5">
        <v>20.54780726388362</v>
      </c>
      <c r="Q268" s="5">
        <v>1.3751655238571652</v>
      </c>
      <c r="R268" s="5">
        <v>0</v>
      </c>
      <c r="S268" s="5">
        <v>0</v>
      </c>
      <c r="T268" s="47">
        <v>0</v>
      </c>
      <c r="U268" s="5">
        <v>53.758749151901526</v>
      </c>
      <c r="V268" s="5">
        <v>7.9965747735184394</v>
      </c>
      <c r="W268" s="5">
        <v>0</v>
      </c>
      <c r="X268" s="5">
        <v>0</v>
      </c>
      <c r="Y268" s="47">
        <v>0</v>
      </c>
      <c r="Z268" s="5">
        <v>74.306556415785138</v>
      </c>
      <c r="AA268" s="5">
        <v>9.3717402973756041</v>
      </c>
      <c r="AB268" s="5">
        <v>0</v>
      </c>
      <c r="AC268" s="5">
        <v>0</v>
      </c>
      <c r="AD268" s="72">
        <v>0</v>
      </c>
    </row>
    <row r="269" spans="1:30">
      <c r="A269" s="48" t="s">
        <v>1095</v>
      </c>
      <c r="B269" s="1" t="s">
        <v>1096</v>
      </c>
      <c r="C269" s="1" t="s">
        <v>1097</v>
      </c>
      <c r="D269" s="1" t="s">
        <v>53</v>
      </c>
      <c r="E269" s="1">
        <v>0</v>
      </c>
      <c r="F269" s="44" t="s">
        <v>1098</v>
      </c>
      <c r="G269" s="49">
        <v>0.4</v>
      </c>
      <c r="H269" s="5">
        <v>2.4751104278320368</v>
      </c>
      <c r="I269" s="5">
        <v>0.15268077822070383</v>
      </c>
      <c r="J269" s="5">
        <v>2.3224296496113328</v>
      </c>
      <c r="K269" s="5">
        <v>-12.767130408910489</v>
      </c>
      <c r="L269" s="5">
        <v>7.8993194581878257E-2</v>
      </c>
      <c r="M269" s="5">
        <v>-12.688137214328611</v>
      </c>
      <c r="N269" s="5">
        <v>2.1482474258904829</v>
      </c>
      <c r="O269" s="73">
        <v>0.5</v>
      </c>
      <c r="P269" s="5">
        <v>0</v>
      </c>
      <c r="Q269" s="5">
        <v>0.15268077822070383</v>
      </c>
      <c r="R269" s="5">
        <v>0</v>
      </c>
      <c r="S269" s="5">
        <v>0</v>
      </c>
      <c r="T269" s="47">
        <v>0</v>
      </c>
      <c r="U269" s="5">
        <v>0</v>
      </c>
      <c r="V269" s="5">
        <v>2.3224296496113328</v>
      </c>
      <c r="W269" s="5">
        <v>0</v>
      </c>
      <c r="X269" s="5">
        <v>0</v>
      </c>
      <c r="Y269" s="47">
        <v>0</v>
      </c>
      <c r="Z269" s="5">
        <v>0</v>
      </c>
      <c r="AA269" s="5">
        <v>2.4751104278320368</v>
      </c>
      <c r="AB269" s="5">
        <v>0</v>
      </c>
      <c r="AC269" s="5">
        <v>0</v>
      </c>
      <c r="AD269" s="72">
        <v>0</v>
      </c>
    </row>
    <row r="270" spans="1:30">
      <c r="A270" s="48" t="s">
        <v>1099</v>
      </c>
      <c r="B270" s="1" t="s">
        <v>1100</v>
      </c>
      <c r="C270" s="1" t="s">
        <v>1101</v>
      </c>
      <c r="D270" s="1" t="s">
        <v>53</v>
      </c>
      <c r="E270" s="1" t="s">
        <v>1794</v>
      </c>
      <c r="F270" s="44" t="s">
        <v>1102</v>
      </c>
      <c r="G270" s="49">
        <v>0.30000000000000004</v>
      </c>
      <c r="H270" s="5">
        <v>1.7934413932147011</v>
      </c>
      <c r="I270" s="5">
        <v>0</v>
      </c>
      <c r="J270" s="5">
        <v>1.7934413932147011</v>
      </c>
      <c r="K270" s="5">
        <v>-13.899759603579341</v>
      </c>
      <c r="L270" s="5">
        <v>0.17738748484009825</v>
      </c>
      <c r="M270" s="5">
        <v>-13.722372118739242</v>
      </c>
      <c r="N270" s="5">
        <v>1.7396381514182599</v>
      </c>
      <c r="O270" s="73">
        <v>0</v>
      </c>
      <c r="P270" s="5">
        <v>0</v>
      </c>
      <c r="Q270" s="5">
        <v>0</v>
      </c>
      <c r="R270" s="5">
        <v>0</v>
      </c>
      <c r="S270" s="5">
        <v>0</v>
      </c>
      <c r="T270" s="47">
        <v>0</v>
      </c>
      <c r="U270" s="5">
        <v>0</v>
      </c>
      <c r="V270" s="5">
        <v>1.7934417948476722</v>
      </c>
      <c r="W270" s="5">
        <v>0</v>
      </c>
      <c r="X270" s="5">
        <v>0</v>
      </c>
      <c r="Y270" s="47">
        <v>0</v>
      </c>
      <c r="Z270" s="5">
        <v>0</v>
      </c>
      <c r="AA270" s="5">
        <v>1.7934417948476722</v>
      </c>
      <c r="AB270" s="5">
        <v>0</v>
      </c>
      <c r="AC270" s="5">
        <v>0</v>
      </c>
      <c r="AD270" s="72">
        <v>0</v>
      </c>
    </row>
    <row r="271" spans="1:30">
      <c r="A271" s="48" t="s">
        <v>1103</v>
      </c>
      <c r="B271" s="1" t="s">
        <v>1104</v>
      </c>
      <c r="C271" s="1" t="s">
        <v>1105</v>
      </c>
      <c r="D271" s="1" t="s">
        <v>53</v>
      </c>
      <c r="E271" s="1">
        <v>0</v>
      </c>
      <c r="F271" s="44" t="s">
        <v>1106</v>
      </c>
      <c r="G271" s="49">
        <v>0.4</v>
      </c>
      <c r="H271" s="5">
        <v>2.4234778205560175</v>
      </c>
      <c r="I271" s="5">
        <v>0.12994049720124343</v>
      </c>
      <c r="J271" s="5">
        <v>2.2935373233547742</v>
      </c>
      <c r="K271" s="5">
        <v>-7.8557765733290132</v>
      </c>
      <c r="L271" s="5">
        <v>0.21999076352109181</v>
      </c>
      <c r="M271" s="5">
        <v>-7.6357858098079214</v>
      </c>
      <c r="N271" s="5">
        <v>2.1215220241031663</v>
      </c>
      <c r="O271" s="73">
        <v>0.5</v>
      </c>
      <c r="P271" s="5">
        <v>0</v>
      </c>
      <c r="Q271" s="5">
        <v>0.12994049720124343</v>
      </c>
      <c r="R271" s="5">
        <v>0</v>
      </c>
      <c r="S271" s="5">
        <v>0</v>
      </c>
      <c r="T271" s="47">
        <v>0</v>
      </c>
      <c r="U271" s="5">
        <v>0</v>
      </c>
      <c r="V271" s="5">
        <v>2.2935373233547742</v>
      </c>
      <c r="W271" s="5">
        <v>0</v>
      </c>
      <c r="X271" s="5">
        <v>0</v>
      </c>
      <c r="Y271" s="47">
        <v>0</v>
      </c>
      <c r="Z271" s="5">
        <v>0</v>
      </c>
      <c r="AA271" s="5">
        <v>2.4234778205560175</v>
      </c>
      <c r="AB271" s="5">
        <v>0</v>
      </c>
      <c r="AC271" s="5">
        <v>0</v>
      </c>
      <c r="AD271" s="72">
        <v>0</v>
      </c>
    </row>
    <row r="272" spans="1:30">
      <c r="A272" s="48" t="s">
        <v>1107</v>
      </c>
      <c r="B272" s="1" t="s">
        <v>1108</v>
      </c>
      <c r="C272" s="1" t="s">
        <v>1109</v>
      </c>
      <c r="D272" s="1" t="s">
        <v>53</v>
      </c>
      <c r="E272" s="1">
        <v>0</v>
      </c>
      <c r="F272" s="44" t="s">
        <v>1110</v>
      </c>
      <c r="G272" s="49">
        <v>0.4</v>
      </c>
      <c r="H272" s="5">
        <v>2.479859673176366</v>
      </c>
      <c r="I272" s="5">
        <v>0.18958033958469517</v>
      </c>
      <c r="J272" s="5">
        <v>2.2902793335916707</v>
      </c>
      <c r="K272" s="5">
        <v>-15.709956033095299</v>
      </c>
      <c r="L272" s="5">
        <v>0.19149664691519419</v>
      </c>
      <c r="M272" s="5">
        <v>-15.518459386180105</v>
      </c>
      <c r="N272" s="5">
        <v>2.1185083835722955</v>
      </c>
      <c r="O272" s="73">
        <v>0.5</v>
      </c>
      <c r="P272" s="5">
        <v>0</v>
      </c>
      <c r="Q272" s="5">
        <v>0.18958033958469517</v>
      </c>
      <c r="R272" s="5">
        <v>0</v>
      </c>
      <c r="S272" s="5">
        <v>0</v>
      </c>
      <c r="T272" s="47">
        <v>0</v>
      </c>
      <c r="U272" s="5">
        <v>0</v>
      </c>
      <c r="V272" s="5">
        <v>2.2902793335916707</v>
      </c>
      <c r="W272" s="5">
        <v>0</v>
      </c>
      <c r="X272" s="5">
        <v>0</v>
      </c>
      <c r="Y272" s="47">
        <v>0</v>
      </c>
      <c r="Z272" s="5">
        <v>0</v>
      </c>
      <c r="AA272" s="5">
        <v>2.479859673176366</v>
      </c>
      <c r="AB272" s="5">
        <v>0</v>
      </c>
      <c r="AC272" s="5">
        <v>0</v>
      </c>
      <c r="AD272" s="72">
        <v>0</v>
      </c>
    </row>
    <row r="273" spans="1:30">
      <c r="A273" s="48" t="s">
        <v>1111</v>
      </c>
      <c r="B273" s="1" t="s">
        <v>1112</v>
      </c>
      <c r="C273" s="1" t="s">
        <v>1113</v>
      </c>
      <c r="D273" s="1" t="s">
        <v>124</v>
      </c>
      <c r="E273" s="1">
        <v>0</v>
      </c>
      <c r="F273" s="44" t="s">
        <v>1114</v>
      </c>
      <c r="G273" s="49">
        <v>0.49</v>
      </c>
      <c r="H273" s="5">
        <v>4.2848449384874199</v>
      </c>
      <c r="I273" s="5">
        <v>0</v>
      </c>
      <c r="J273" s="5">
        <v>4.2848449384874199</v>
      </c>
      <c r="K273" s="5">
        <v>-0.99987146225241852</v>
      </c>
      <c r="L273" s="5">
        <v>3.9195724178273883E-2</v>
      </c>
      <c r="M273" s="5">
        <v>-0.96067573807414464</v>
      </c>
      <c r="N273" s="5">
        <v>3.9634815681008635</v>
      </c>
      <c r="O273" s="73">
        <v>0.18920061567160273</v>
      </c>
      <c r="P273" s="5">
        <v>0</v>
      </c>
      <c r="Q273" s="5">
        <v>0</v>
      </c>
      <c r="R273" s="5">
        <v>0</v>
      </c>
      <c r="S273" s="5">
        <v>0</v>
      </c>
      <c r="T273" s="47">
        <v>0</v>
      </c>
      <c r="U273" s="5">
        <v>3.2749543805164278</v>
      </c>
      <c r="V273" s="5">
        <v>1.0098905579709923</v>
      </c>
      <c r="W273" s="5">
        <v>0</v>
      </c>
      <c r="X273" s="5">
        <v>0</v>
      </c>
      <c r="Y273" s="47">
        <v>0</v>
      </c>
      <c r="Z273" s="5">
        <v>3.2749543805164278</v>
      </c>
      <c r="AA273" s="5">
        <v>1.0098905579709923</v>
      </c>
      <c r="AB273" s="5">
        <v>0</v>
      </c>
      <c r="AC273" s="5">
        <v>0</v>
      </c>
      <c r="AD273" s="72">
        <v>0</v>
      </c>
    </row>
    <row r="274" spans="1:30">
      <c r="A274" s="48" t="s">
        <v>1115</v>
      </c>
      <c r="B274" s="1" t="s">
        <v>1116</v>
      </c>
      <c r="C274" s="1" t="s">
        <v>1117</v>
      </c>
      <c r="D274" s="1" t="s">
        <v>53</v>
      </c>
      <c r="E274" s="1">
        <v>0</v>
      </c>
      <c r="F274" s="44" t="s">
        <v>1118</v>
      </c>
      <c r="G274" s="49">
        <v>0.4</v>
      </c>
      <c r="H274" s="5">
        <v>1.7192659432313944</v>
      </c>
      <c r="I274" s="5">
        <v>0.143023570543902</v>
      </c>
      <c r="J274" s="5">
        <v>1.5762423726874923</v>
      </c>
      <c r="K274" s="5">
        <v>-5.5033739792281313</v>
      </c>
      <c r="L274" s="5">
        <v>3.338587752165445E-2</v>
      </c>
      <c r="M274" s="5">
        <v>-5.4699881017064769</v>
      </c>
      <c r="N274" s="5">
        <v>1.4580241947359305</v>
      </c>
      <c r="O274" s="73">
        <v>0.5</v>
      </c>
      <c r="P274" s="5">
        <v>0</v>
      </c>
      <c r="Q274" s="5">
        <v>0.143023570543902</v>
      </c>
      <c r="R274" s="5">
        <v>0</v>
      </c>
      <c r="S274" s="5">
        <v>0</v>
      </c>
      <c r="T274" s="47">
        <v>0</v>
      </c>
      <c r="U274" s="5">
        <v>0</v>
      </c>
      <c r="V274" s="5">
        <v>1.5762423726874923</v>
      </c>
      <c r="W274" s="5">
        <v>0</v>
      </c>
      <c r="X274" s="5">
        <v>0</v>
      </c>
      <c r="Y274" s="47">
        <v>0</v>
      </c>
      <c r="Z274" s="5">
        <v>0</v>
      </c>
      <c r="AA274" s="5">
        <v>1.7192659432313944</v>
      </c>
      <c r="AB274" s="5">
        <v>0</v>
      </c>
      <c r="AC274" s="5">
        <v>0</v>
      </c>
      <c r="AD274" s="72">
        <v>0</v>
      </c>
    </row>
    <row r="275" spans="1:30">
      <c r="A275" s="48" t="s">
        <v>1119</v>
      </c>
      <c r="B275" s="1" t="s">
        <v>1120</v>
      </c>
      <c r="C275" s="1" t="s">
        <v>1121</v>
      </c>
      <c r="D275" s="1" t="s">
        <v>103</v>
      </c>
      <c r="E275" s="1" t="s">
        <v>169</v>
      </c>
      <c r="F275" s="44" t="s">
        <v>1122</v>
      </c>
      <c r="G275" s="49">
        <v>0.99</v>
      </c>
      <c r="H275" s="5">
        <v>118.71575386286601</v>
      </c>
      <c r="I275" s="5">
        <v>0</v>
      </c>
      <c r="J275" s="5">
        <v>118.71575386286601</v>
      </c>
      <c r="K275" s="5">
        <v>43.837083340250146</v>
      </c>
      <c r="L275" s="5">
        <v>-1.2171651763992486E-4</v>
      </c>
      <c r="M275" s="5">
        <v>43.836961623732506</v>
      </c>
      <c r="N275" s="5">
        <v>115.15428124698002</v>
      </c>
      <c r="O275" s="73">
        <v>0</v>
      </c>
      <c r="P275" s="5">
        <v>0</v>
      </c>
      <c r="Q275" s="5">
        <v>0</v>
      </c>
      <c r="R275" s="5">
        <v>0</v>
      </c>
      <c r="S275" s="5">
        <v>0</v>
      </c>
      <c r="T275" s="47">
        <v>0</v>
      </c>
      <c r="U275" s="5">
        <v>106.70435675804627</v>
      </c>
      <c r="V275" s="5">
        <v>12.011396634079746</v>
      </c>
      <c r="W275" s="5">
        <v>0</v>
      </c>
      <c r="X275" s="5">
        <v>0</v>
      </c>
      <c r="Y275" s="47">
        <v>0</v>
      </c>
      <c r="Z275" s="5">
        <v>106.70435675804627</v>
      </c>
      <c r="AA275" s="5">
        <v>12.011396634079746</v>
      </c>
      <c r="AB275" s="5">
        <v>0</v>
      </c>
      <c r="AC275" s="5">
        <v>0</v>
      </c>
      <c r="AD275" s="72">
        <v>0</v>
      </c>
    </row>
    <row r="276" spans="1:30">
      <c r="A276" s="48" t="s">
        <v>1123</v>
      </c>
      <c r="B276" s="1" t="s">
        <v>1124</v>
      </c>
      <c r="C276" s="1" t="s">
        <v>1125</v>
      </c>
      <c r="D276" s="1" t="s">
        <v>103</v>
      </c>
      <c r="E276" s="1" t="s">
        <v>146</v>
      </c>
      <c r="F276" s="44" t="s">
        <v>1126</v>
      </c>
      <c r="G276" s="49">
        <v>0.99</v>
      </c>
      <c r="H276" s="5">
        <v>141.40934767701077</v>
      </c>
      <c r="I276" s="5">
        <v>0</v>
      </c>
      <c r="J276" s="5">
        <v>141.40934767701077</v>
      </c>
      <c r="K276" s="5">
        <v>50.619729000795928</v>
      </c>
      <c r="L276" s="5">
        <v>-0.4975099575077877</v>
      </c>
      <c r="M276" s="5">
        <v>50.12221904328814</v>
      </c>
      <c r="N276" s="5">
        <v>137.16706724670044</v>
      </c>
      <c r="O276" s="73">
        <v>0</v>
      </c>
      <c r="P276" s="5">
        <v>0</v>
      </c>
      <c r="Q276" s="5">
        <v>0</v>
      </c>
      <c r="R276" s="5">
        <v>0</v>
      </c>
      <c r="S276" s="5">
        <v>0</v>
      </c>
      <c r="T276" s="47">
        <v>0</v>
      </c>
      <c r="U276" s="5">
        <v>125.19736549026035</v>
      </c>
      <c r="V276" s="5">
        <v>16.211982022454553</v>
      </c>
      <c r="W276" s="5">
        <v>0</v>
      </c>
      <c r="X276" s="5">
        <v>0</v>
      </c>
      <c r="Y276" s="47">
        <v>0</v>
      </c>
      <c r="Z276" s="5">
        <v>125.19736549026035</v>
      </c>
      <c r="AA276" s="5">
        <v>16.211982022454553</v>
      </c>
      <c r="AB276" s="5">
        <v>0</v>
      </c>
      <c r="AC276" s="5">
        <v>0</v>
      </c>
      <c r="AD276" s="72">
        <v>0</v>
      </c>
    </row>
    <row r="277" spans="1:30">
      <c r="A277" s="48" t="s">
        <v>1127</v>
      </c>
      <c r="B277" s="1" t="s">
        <v>1128</v>
      </c>
      <c r="C277" s="1" t="s">
        <v>1129</v>
      </c>
      <c r="D277" s="1" t="s">
        <v>53</v>
      </c>
      <c r="E277" s="1">
        <v>0</v>
      </c>
      <c r="F277" s="44" t="s">
        <v>1130</v>
      </c>
      <c r="G277" s="49">
        <v>0.4</v>
      </c>
      <c r="H277" s="5">
        <v>4.7952895899781014</v>
      </c>
      <c r="I277" s="5">
        <v>0.67241797398626801</v>
      </c>
      <c r="J277" s="5">
        <v>4.1228716159918335</v>
      </c>
      <c r="K277" s="5">
        <v>-10.099582905151465</v>
      </c>
      <c r="L277" s="5">
        <v>7.1161332501748831E-2</v>
      </c>
      <c r="M277" s="5">
        <v>-10.028421572649716</v>
      </c>
      <c r="N277" s="5">
        <v>3.8136562447924462</v>
      </c>
      <c r="O277" s="73">
        <v>0.5</v>
      </c>
      <c r="P277" s="5">
        <v>0</v>
      </c>
      <c r="Q277" s="5">
        <v>0.67241797398626801</v>
      </c>
      <c r="R277" s="5">
        <v>0</v>
      </c>
      <c r="S277" s="5">
        <v>0</v>
      </c>
      <c r="T277" s="47">
        <v>0</v>
      </c>
      <c r="U277" s="5">
        <v>0</v>
      </c>
      <c r="V277" s="5">
        <v>4.1228716159918335</v>
      </c>
      <c r="W277" s="5">
        <v>0</v>
      </c>
      <c r="X277" s="5">
        <v>0</v>
      </c>
      <c r="Y277" s="47">
        <v>0</v>
      </c>
      <c r="Z277" s="5">
        <v>0</v>
      </c>
      <c r="AA277" s="5">
        <v>4.7952895899781014</v>
      </c>
      <c r="AB277" s="5">
        <v>0</v>
      </c>
      <c r="AC277" s="5">
        <v>0</v>
      </c>
      <c r="AD277" s="72">
        <v>0</v>
      </c>
    </row>
    <row r="278" spans="1:30">
      <c r="A278" s="48" t="s">
        <v>1131</v>
      </c>
      <c r="B278" s="1" t="s">
        <v>1132</v>
      </c>
      <c r="C278" s="1" t="s">
        <v>1133</v>
      </c>
      <c r="D278" s="1" t="s">
        <v>53</v>
      </c>
      <c r="E278" s="1">
        <v>0</v>
      </c>
      <c r="F278" s="44" t="s">
        <v>1134</v>
      </c>
      <c r="G278" s="49">
        <v>0.4</v>
      </c>
      <c r="H278" s="5">
        <v>3.9087683223450922</v>
      </c>
      <c r="I278" s="5">
        <v>0.49118396178313156</v>
      </c>
      <c r="J278" s="5">
        <v>3.4175843605619605</v>
      </c>
      <c r="K278" s="5">
        <v>-10.541871275043759</v>
      </c>
      <c r="L278" s="5">
        <v>-1.4737130878469173E-2</v>
      </c>
      <c r="M278" s="5">
        <v>-10.556608405922228</v>
      </c>
      <c r="N278" s="5">
        <v>3.1612655335198134</v>
      </c>
      <c r="O278" s="73">
        <v>0.5</v>
      </c>
      <c r="P278" s="5">
        <v>0</v>
      </c>
      <c r="Q278" s="5">
        <v>0.49118396178313156</v>
      </c>
      <c r="R278" s="5">
        <v>0</v>
      </c>
      <c r="S278" s="5">
        <v>0</v>
      </c>
      <c r="T278" s="47">
        <v>0</v>
      </c>
      <c r="U278" s="5">
        <v>0</v>
      </c>
      <c r="V278" s="5">
        <v>3.4175843605619605</v>
      </c>
      <c r="W278" s="5">
        <v>0</v>
      </c>
      <c r="X278" s="5">
        <v>0</v>
      </c>
      <c r="Y278" s="47">
        <v>0</v>
      </c>
      <c r="Z278" s="5">
        <v>0</v>
      </c>
      <c r="AA278" s="5">
        <v>3.9087683223450922</v>
      </c>
      <c r="AB278" s="5">
        <v>0</v>
      </c>
      <c r="AC278" s="5">
        <v>0</v>
      </c>
      <c r="AD278" s="72">
        <v>0</v>
      </c>
    </row>
    <row r="279" spans="1:30">
      <c r="A279" s="48" t="s">
        <v>1135</v>
      </c>
      <c r="B279" s="1" t="s">
        <v>1136</v>
      </c>
      <c r="C279" s="1" t="s">
        <v>1137</v>
      </c>
      <c r="D279" s="1" t="s">
        <v>103</v>
      </c>
      <c r="E279" s="1" t="s">
        <v>611</v>
      </c>
      <c r="F279" s="44" t="s">
        <v>1138</v>
      </c>
      <c r="G279" s="49">
        <v>0.99</v>
      </c>
      <c r="H279" s="5">
        <v>92.861603012151278</v>
      </c>
      <c r="I279" s="5">
        <v>0</v>
      </c>
      <c r="J279" s="5">
        <v>92.861603012151278</v>
      </c>
      <c r="K279" s="5">
        <v>24.65318339633377</v>
      </c>
      <c r="L279" s="5">
        <v>0.92907417670848957</v>
      </c>
      <c r="M279" s="5">
        <v>25.582257573042259</v>
      </c>
      <c r="N279" s="5">
        <v>90.075754921786739</v>
      </c>
      <c r="O279" s="73">
        <v>0</v>
      </c>
      <c r="P279" s="5">
        <v>0</v>
      </c>
      <c r="Q279" s="5">
        <v>0</v>
      </c>
      <c r="R279" s="5">
        <v>0</v>
      </c>
      <c r="S279" s="5">
        <v>0</v>
      </c>
      <c r="T279" s="47">
        <v>0</v>
      </c>
      <c r="U279" s="5">
        <v>81.8899075817572</v>
      </c>
      <c r="V279" s="5">
        <v>10.971695516974128</v>
      </c>
      <c r="W279" s="5">
        <v>0</v>
      </c>
      <c r="X279" s="5">
        <v>0</v>
      </c>
      <c r="Y279" s="47">
        <v>0</v>
      </c>
      <c r="Z279" s="5">
        <v>81.8899075817572</v>
      </c>
      <c r="AA279" s="5">
        <v>10.971695516974128</v>
      </c>
      <c r="AB279" s="5">
        <v>0</v>
      </c>
      <c r="AC279" s="5">
        <v>0</v>
      </c>
      <c r="AD279" s="72">
        <v>0</v>
      </c>
    </row>
    <row r="280" spans="1:30">
      <c r="A280" s="48" t="s">
        <v>1139</v>
      </c>
      <c r="B280" s="1" t="s">
        <v>1140</v>
      </c>
      <c r="C280" s="1" t="s">
        <v>1141</v>
      </c>
      <c r="D280" s="1" t="s">
        <v>53</v>
      </c>
      <c r="E280" s="1">
        <v>0</v>
      </c>
      <c r="F280" s="44" t="s">
        <v>1142</v>
      </c>
      <c r="G280" s="49">
        <v>0.4</v>
      </c>
      <c r="H280" s="5">
        <v>2.6303295827968127</v>
      </c>
      <c r="I280" s="5">
        <v>0.2652129914300218</v>
      </c>
      <c r="J280" s="5">
        <v>2.3651165913667911</v>
      </c>
      <c r="K280" s="5">
        <v>-12.957082528558807</v>
      </c>
      <c r="L280" s="5">
        <v>0.45908176622816654</v>
      </c>
      <c r="M280" s="5">
        <v>-12.498000762330641</v>
      </c>
      <c r="N280" s="5">
        <v>2.1877328470142818</v>
      </c>
      <c r="O280" s="73">
        <v>0.5</v>
      </c>
      <c r="P280" s="5">
        <v>0</v>
      </c>
      <c r="Q280" s="5">
        <v>0.2652129914300218</v>
      </c>
      <c r="R280" s="5">
        <v>0</v>
      </c>
      <c r="S280" s="5">
        <v>0</v>
      </c>
      <c r="T280" s="47">
        <v>0</v>
      </c>
      <c r="U280" s="5">
        <v>0</v>
      </c>
      <c r="V280" s="5">
        <v>2.3651165913667911</v>
      </c>
      <c r="W280" s="5">
        <v>0</v>
      </c>
      <c r="X280" s="5">
        <v>0</v>
      </c>
      <c r="Y280" s="47">
        <v>0</v>
      </c>
      <c r="Z280" s="5">
        <v>0</v>
      </c>
      <c r="AA280" s="5">
        <v>2.6303295827968127</v>
      </c>
      <c r="AB280" s="5">
        <v>0</v>
      </c>
      <c r="AC280" s="5">
        <v>0</v>
      </c>
      <c r="AD280" s="72">
        <v>0</v>
      </c>
    </row>
    <row r="281" spans="1:30">
      <c r="A281" s="48" t="s">
        <v>1143</v>
      </c>
      <c r="B281" s="1" t="s">
        <v>1144</v>
      </c>
      <c r="C281" s="1" t="s">
        <v>1145</v>
      </c>
      <c r="D281" s="1" t="s">
        <v>53</v>
      </c>
      <c r="E281" s="1" t="s">
        <v>1786</v>
      </c>
      <c r="F281" s="44" t="s">
        <v>1146</v>
      </c>
      <c r="G281" s="49">
        <v>0.4</v>
      </c>
      <c r="H281" s="5">
        <v>2.2165084428466986</v>
      </c>
      <c r="I281" s="5">
        <v>0</v>
      </c>
      <c r="J281" s="5">
        <v>2.2165084428466986</v>
      </c>
      <c r="K281" s="5">
        <v>-12.121162692527628</v>
      </c>
      <c r="L281" s="5">
        <v>3.542010169783083E-2</v>
      </c>
      <c r="M281" s="5">
        <v>-12.085742590829797</v>
      </c>
      <c r="N281" s="5">
        <v>2.1500131895612977</v>
      </c>
      <c r="O281" s="73">
        <v>0</v>
      </c>
      <c r="P281" s="5">
        <v>0</v>
      </c>
      <c r="Q281" s="5">
        <v>0</v>
      </c>
      <c r="R281" s="5">
        <v>0</v>
      </c>
      <c r="S281" s="5">
        <v>0</v>
      </c>
      <c r="T281" s="47">
        <v>0</v>
      </c>
      <c r="U281" s="5">
        <v>0</v>
      </c>
      <c r="V281" s="5">
        <v>2.2165084428466986</v>
      </c>
      <c r="W281" s="5">
        <v>0</v>
      </c>
      <c r="X281" s="5">
        <v>0</v>
      </c>
      <c r="Y281" s="47">
        <v>0</v>
      </c>
      <c r="Z281" s="5">
        <v>0</v>
      </c>
      <c r="AA281" s="5">
        <v>2.2165084428466986</v>
      </c>
      <c r="AB281" s="5">
        <v>0</v>
      </c>
      <c r="AC281" s="5">
        <v>0</v>
      </c>
      <c r="AD281" s="72">
        <v>0</v>
      </c>
    </row>
    <row r="282" spans="1:30">
      <c r="A282" s="48" t="s">
        <v>1147</v>
      </c>
      <c r="B282" s="1" t="s">
        <v>1148</v>
      </c>
      <c r="C282" s="1" t="s">
        <v>1149</v>
      </c>
      <c r="D282" s="1" t="s">
        <v>103</v>
      </c>
      <c r="E282" s="1">
        <v>0</v>
      </c>
      <c r="F282" s="44" t="s">
        <v>1150</v>
      </c>
      <c r="G282" s="49">
        <v>0.49</v>
      </c>
      <c r="H282" s="5">
        <v>191.67633467847401</v>
      </c>
      <c r="I282" s="5">
        <v>52.415268148795299</v>
      </c>
      <c r="J282" s="5">
        <v>139.26106652967871</v>
      </c>
      <c r="K282" s="5">
        <v>41.576435769564881</v>
      </c>
      <c r="L282" s="5">
        <v>0.78039115042367513</v>
      </c>
      <c r="M282" s="5">
        <v>42.356826919988556</v>
      </c>
      <c r="N282" s="5">
        <v>128.81648653995282</v>
      </c>
      <c r="O282" s="73">
        <v>0</v>
      </c>
      <c r="P282" s="5">
        <v>48.243028300895752</v>
      </c>
      <c r="Q282" s="5">
        <v>4.172239847899549</v>
      </c>
      <c r="R282" s="5">
        <v>0</v>
      </c>
      <c r="S282" s="5">
        <v>0</v>
      </c>
      <c r="T282" s="47">
        <v>0</v>
      </c>
      <c r="U282" s="5">
        <v>119.08778070029304</v>
      </c>
      <c r="V282" s="5">
        <v>20.173285829385684</v>
      </c>
      <c r="W282" s="5">
        <v>0</v>
      </c>
      <c r="X282" s="5">
        <v>0</v>
      </c>
      <c r="Y282" s="47">
        <v>0</v>
      </c>
      <c r="Z282" s="5">
        <v>167.33080900118878</v>
      </c>
      <c r="AA282" s="5">
        <v>24.345525677285231</v>
      </c>
      <c r="AB282" s="5">
        <v>0</v>
      </c>
      <c r="AC282" s="5">
        <v>0</v>
      </c>
      <c r="AD282" s="72">
        <v>0</v>
      </c>
    </row>
    <row r="283" spans="1:30">
      <c r="A283" s="48" t="s">
        <v>1151</v>
      </c>
      <c r="B283" s="1" t="s">
        <v>1152</v>
      </c>
      <c r="C283" s="1" t="s">
        <v>1153</v>
      </c>
      <c r="D283" s="1" t="s">
        <v>53</v>
      </c>
      <c r="E283" s="1" t="s">
        <v>1786</v>
      </c>
      <c r="F283" s="93" t="s">
        <v>1154</v>
      </c>
      <c r="G283" s="49">
        <v>0.4</v>
      </c>
      <c r="H283" s="5">
        <v>3.8955631587354196</v>
      </c>
      <c r="I283" s="5">
        <v>0</v>
      </c>
      <c r="J283" s="5">
        <v>3.8955631587354196</v>
      </c>
      <c r="K283" s="5">
        <v>-5.6631046954383821</v>
      </c>
      <c r="L283" s="5">
        <v>0.29515576120122766</v>
      </c>
      <c r="M283" s="5">
        <v>-5.3679489342371545</v>
      </c>
      <c r="N283" s="5">
        <v>3.778696263973357</v>
      </c>
      <c r="O283" s="73">
        <v>0</v>
      </c>
      <c r="P283" s="5">
        <v>0</v>
      </c>
      <c r="Q283" s="5">
        <v>0</v>
      </c>
      <c r="R283" s="5">
        <v>0</v>
      </c>
      <c r="S283" s="5">
        <v>0</v>
      </c>
      <c r="T283" s="47">
        <v>0</v>
      </c>
      <c r="U283" s="5">
        <v>0</v>
      </c>
      <c r="V283" s="5">
        <v>3.8955631628946539</v>
      </c>
      <c r="W283" s="5">
        <v>0</v>
      </c>
      <c r="X283" s="5">
        <v>0</v>
      </c>
      <c r="Y283" s="47">
        <v>0</v>
      </c>
      <c r="Z283" s="5">
        <v>0</v>
      </c>
      <c r="AA283" s="5">
        <v>3.8955631628946539</v>
      </c>
      <c r="AB283" s="5">
        <v>0</v>
      </c>
      <c r="AC283" s="5">
        <v>0</v>
      </c>
      <c r="AD283" s="72">
        <v>0</v>
      </c>
    </row>
    <row r="284" spans="1:30">
      <c r="A284" s="48" t="s">
        <v>1155</v>
      </c>
      <c r="B284" s="1" t="s">
        <v>1156</v>
      </c>
      <c r="C284" s="1" t="s">
        <v>1157</v>
      </c>
      <c r="D284" s="1" t="s">
        <v>124</v>
      </c>
      <c r="E284" s="1">
        <v>0</v>
      </c>
      <c r="F284" s="44" t="s">
        <v>1158</v>
      </c>
      <c r="G284" s="49">
        <v>0.49</v>
      </c>
      <c r="H284" s="5">
        <v>62.436041510557061</v>
      </c>
      <c r="I284" s="5">
        <v>13.301165914493588</v>
      </c>
      <c r="J284" s="5">
        <v>49.134875596063473</v>
      </c>
      <c r="K284" s="5">
        <v>9.6493097655900328</v>
      </c>
      <c r="L284" s="5">
        <v>-0.11355769273959204</v>
      </c>
      <c r="M284" s="5">
        <v>9.5357520728504408</v>
      </c>
      <c r="N284" s="5">
        <v>45.449759926358716</v>
      </c>
      <c r="O284" s="73">
        <v>0</v>
      </c>
      <c r="P284" s="5">
        <v>12.825889252009317</v>
      </c>
      <c r="Q284" s="5">
        <v>0.47527666248426959</v>
      </c>
      <c r="R284" s="5">
        <v>0</v>
      </c>
      <c r="S284" s="5">
        <v>0</v>
      </c>
      <c r="T284" s="47">
        <v>0</v>
      </c>
      <c r="U284" s="5">
        <v>40.780078033789344</v>
      </c>
      <c r="V284" s="5">
        <v>8.3547975622741308</v>
      </c>
      <c r="W284" s="5">
        <v>0</v>
      </c>
      <c r="X284" s="5">
        <v>0</v>
      </c>
      <c r="Y284" s="47">
        <v>0</v>
      </c>
      <c r="Z284" s="5">
        <v>53.605967285798663</v>
      </c>
      <c r="AA284" s="5">
        <v>8.8300742247584001</v>
      </c>
      <c r="AB284" s="5">
        <v>0</v>
      </c>
      <c r="AC284" s="5">
        <v>0</v>
      </c>
      <c r="AD284" s="72">
        <v>0</v>
      </c>
    </row>
    <row r="285" spans="1:30">
      <c r="A285" s="48" t="s">
        <v>1159</v>
      </c>
      <c r="B285" s="1" t="s">
        <v>1160</v>
      </c>
      <c r="C285" s="1" t="s">
        <v>1161</v>
      </c>
      <c r="D285" s="1" t="s">
        <v>79</v>
      </c>
      <c r="E285" s="1">
        <v>0</v>
      </c>
      <c r="F285" s="44" t="s">
        <v>1697</v>
      </c>
      <c r="G285" s="49">
        <v>0.01</v>
      </c>
      <c r="H285" s="5">
        <v>5.3327007749276589</v>
      </c>
      <c r="I285" s="5">
        <v>1.5605536593831741</v>
      </c>
      <c r="J285" s="5">
        <v>3.772147115544485</v>
      </c>
      <c r="K285" s="5">
        <v>2.297753617223893</v>
      </c>
      <c r="L285" s="5">
        <v>6.8190656473010591E-4</v>
      </c>
      <c r="M285" s="5">
        <v>2.2984355237886231</v>
      </c>
      <c r="N285" s="5">
        <v>3.4892360818786488</v>
      </c>
      <c r="O285" s="73">
        <v>0</v>
      </c>
      <c r="P285" s="5">
        <v>0</v>
      </c>
      <c r="Q285" s="5">
        <v>0</v>
      </c>
      <c r="R285" s="5">
        <v>1.5605536593831741</v>
      </c>
      <c r="S285" s="5">
        <v>0</v>
      </c>
      <c r="T285" s="47">
        <v>0</v>
      </c>
      <c r="U285" s="5">
        <v>0</v>
      </c>
      <c r="V285" s="5">
        <v>0</v>
      </c>
      <c r="W285" s="5">
        <v>3.772147115544485</v>
      </c>
      <c r="X285" s="5">
        <v>0</v>
      </c>
      <c r="Y285" s="47">
        <v>0</v>
      </c>
      <c r="Z285" s="5">
        <v>0</v>
      </c>
      <c r="AA285" s="5">
        <v>0</v>
      </c>
      <c r="AB285" s="5">
        <v>5.3327007749276589</v>
      </c>
      <c r="AC285" s="5">
        <v>0</v>
      </c>
      <c r="AD285" s="72">
        <v>0</v>
      </c>
    </row>
    <row r="286" spans="1:30">
      <c r="A286" s="48" t="s">
        <v>1163</v>
      </c>
      <c r="B286" s="1" t="s">
        <v>1164</v>
      </c>
      <c r="C286" s="1" t="s">
        <v>1165</v>
      </c>
      <c r="D286" s="1" t="s">
        <v>124</v>
      </c>
      <c r="E286" s="1" t="s">
        <v>1790</v>
      </c>
      <c r="F286" s="44" t="s">
        <v>1166</v>
      </c>
      <c r="G286" s="49">
        <v>0.99</v>
      </c>
      <c r="H286" s="5">
        <v>38.808855358262015</v>
      </c>
      <c r="I286" s="5">
        <v>0</v>
      </c>
      <c r="J286" s="5">
        <v>38.808855358262015</v>
      </c>
      <c r="K286" s="5">
        <v>-58.317882080002292</v>
      </c>
      <c r="L286" s="5">
        <v>0.38719415739505081</v>
      </c>
      <c r="M286" s="5">
        <v>-57.930687922607241</v>
      </c>
      <c r="N286" s="5">
        <v>37.644589697514157</v>
      </c>
      <c r="O286" s="73">
        <v>0</v>
      </c>
      <c r="P286" s="5">
        <v>0</v>
      </c>
      <c r="Q286" s="5">
        <v>0</v>
      </c>
      <c r="R286" s="5">
        <v>0</v>
      </c>
      <c r="S286" s="5">
        <v>0</v>
      </c>
      <c r="T286" s="47">
        <v>0</v>
      </c>
      <c r="U286" s="5">
        <v>31.739418914731903</v>
      </c>
      <c r="V286" s="5">
        <v>7.0694361744351237</v>
      </c>
      <c r="W286" s="5">
        <v>0</v>
      </c>
      <c r="X286" s="5">
        <v>0</v>
      </c>
      <c r="Y286" s="47">
        <v>0</v>
      </c>
      <c r="Z286" s="5">
        <v>31.739418914731903</v>
      </c>
      <c r="AA286" s="5">
        <v>7.0694361744351237</v>
      </c>
      <c r="AB286" s="5">
        <v>0</v>
      </c>
      <c r="AC286" s="5">
        <v>0</v>
      </c>
      <c r="AD286" s="72">
        <v>0</v>
      </c>
    </row>
    <row r="287" spans="1:30">
      <c r="A287" s="48" t="s">
        <v>1167</v>
      </c>
      <c r="B287" s="1" t="s">
        <v>1168</v>
      </c>
      <c r="C287" s="1" t="s">
        <v>1169</v>
      </c>
      <c r="D287" s="1" t="s">
        <v>103</v>
      </c>
      <c r="E287" s="1" t="s">
        <v>146</v>
      </c>
      <c r="F287" s="44" t="s">
        <v>1170</v>
      </c>
      <c r="G287" s="49">
        <v>0.99</v>
      </c>
      <c r="H287" s="5">
        <v>36.279844905731998</v>
      </c>
      <c r="I287" s="5">
        <v>0</v>
      </c>
      <c r="J287" s="5">
        <v>36.279844905731998</v>
      </c>
      <c r="K287" s="5">
        <v>-64.140049281519367</v>
      </c>
      <c r="L287" s="5">
        <v>-1.7330559917152613</v>
      </c>
      <c r="M287" s="5">
        <v>-65.873105273234628</v>
      </c>
      <c r="N287" s="5">
        <v>35.191449558560038</v>
      </c>
      <c r="O287" s="73">
        <v>0</v>
      </c>
      <c r="P287" s="5">
        <v>0</v>
      </c>
      <c r="Q287" s="5">
        <v>0</v>
      </c>
      <c r="R287" s="5">
        <v>0</v>
      </c>
      <c r="S287" s="5">
        <v>0</v>
      </c>
      <c r="T287" s="47">
        <v>0</v>
      </c>
      <c r="U287" s="5">
        <v>31.98354508009043</v>
      </c>
      <c r="V287" s="5">
        <v>4.2963002637567351</v>
      </c>
      <c r="W287" s="5">
        <v>0</v>
      </c>
      <c r="X287" s="5">
        <v>0</v>
      </c>
      <c r="Y287" s="47">
        <v>0</v>
      </c>
      <c r="Z287" s="5">
        <v>31.98354508009043</v>
      </c>
      <c r="AA287" s="5">
        <v>4.2963002637567351</v>
      </c>
      <c r="AB287" s="5">
        <v>0</v>
      </c>
      <c r="AC287" s="5">
        <v>0</v>
      </c>
      <c r="AD287" s="72">
        <v>0</v>
      </c>
    </row>
    <row r="288" spans="1:30">
      <c r="A288" s="48" t="s">
        <v>1171</v>
      </c>
      <c r="B288" s="1" t="s">
        <v>1172</v>
      </c>
      <c r="C288" s="1" t="s">
        <v>1173</v>
      </c>
      <c r="D288" s="1" t="s">
        <v>237</v>
      </c>
      <c r="E288" s="1">
        <v>0</v>
      </c>
      <c r="F288" s="44" t="s">
        <v>1174</v>
      </c>
      <c r="G288" s="49">
        <v>0.09</v>
      </c>
      <c r="H288" s="5">
        <v>81.783664276857095</v>
      </c>
      <c r="I288" s="5">
        <v>16.082058920478673</v>
      </c>
      <c r="J288" s="5">
        <v>65.701605356378423</v>
      </c>
      <c r="K288" s="5">
        <v>51.088368744589978</v>
      </c>
      <c r="L288" s="5">
        <v>0.33800088666106376</v>
      </c>
      <c r="M288" s="5">
        <v>51.426369631251042</v>
      </c>
      <c r="N288" s="5">
        <v>60.773984954650047</v>
      </c>
      <c r="O288" s="73">
        <v>0</v>
      </c>
      <c r="P288" s="5">
        <v>16.082058920478673</v>
      </c>
      <c r="Q288" s="5">
        <v>0</v>
      </c>
      <c r="R288" s="5">
        <v>0</v>
      </c>
      <c r="S288" s="5">
        <v>0</v>
      </c>
      <c r="T288" s="47">
        <v>0</v>
      </c>
      <c r="U288" s="5">
        <v>65.701605356378423</v>
      </c>
      <c r="V288" s="5">
        <v>0</v>
      </c>
      <c r="W288" s="5">
        <v>0</v>
      </c>
      <c r="X288" s="5">
        <v>0</v>
      </c>
      <c r="Y288" s="47">
        <v>0</v>
      </c>
      <c r="Z288" s="5">
        <v>81.783664276857095</v>
      </c>
      <c r="AA288" s="5">
        <v>0</v>
      </c>
      <c r="AB288" s="5">
        <v>0</v>
      </c>
      <c r="AC288" s="5">
        <v>0</v>
      </c>
      <c r="AD288" s="72">
        <v>0</v>
      </c>
    </row>
    <row r="289" spans="1:30">
      <c r="A289" s="48" t="s">
        <v>1178</v>
      </c>
      <c r="B289" s="1" t="s">
        <v>1179</v>
      </c>
      <c r="C289" s="1" t="s">
        <v>1180</v>
      </c>
      <c r="D289" s="1" t="s">
        <v>53</v>
      </c>
      <c r="E289" s="1">
        <v>0</v>
      </c>
      <c r="F289" s="44" t="s">
        <v>1181</v>
      </c>
      <c r="G289" s="49">
        <v>0.4</v>
      </c>
      <c r="H289" s="5">
        <v>1.0635849763848153</v>
      </c>
      <c r="I289" s="5">
        <v>0</v>
      </c>
      <c r="J289" s="5">
        <v>1.0635849763848153</v>
      </c>
      <c r="K289" s="5">
        <v>-11.079617384363711</v>
      </c>
      <c r="L289" s="5">
        <v>-7.6886223220446581E-2</v>
      </c>
      <c r="M289" s="5">
        <v>-11.156503607584158</v>
      </c>
      <c r="N289" s="5">
        <v>0.98381610315595425</v>
      </c>
      <c r="O289" s="73">
        <v>0.5</v>
      </c>
      <c r="P289" s="5">
        <v>0</v>
      </c>
      <c r="Q289" s="5">
        <v>0</v>
      </c>
      <c r="R289" s="5">
        <v>0</v>
      </c>
      <c r="S289" s="5">
        <v>0</v>
      </c>
      <c r="T289" s="47">
        <v>0</v>
      </c>
      <c r="U289" s="5">
        <v>0</v>
      </c>
      <c r="V289" s="5">
        <v>1.0635849763848153</v>
      </c>
      <c r="W289" s="5">
        <v>0</v>
      </c>
      <c r="X289" s="5">
        <v>0</v>
      </c>
      <c r="Y289" s="47">
        <v>0</v>
      </c>
      <c r="Z289" s="5">
        <v>0</v>
      </c>
      <c r="AA289" s="5">
        <v>1.0635849763848153</v>
      </c>
      <c r="AB289" s="5">
        <v>0</v>
      </c>
      <c r="AC289" s="5">
        <v>0</v>
      </c>
      <c r="AD289" s="72">
        <v>0</v>
      </c>
    </row>
    <row r="290" spans="1:30">
      <c r="A290" s="48" t="s">
        <v>1182</v>
      </c>
      <c r="B290" s="1" t="s">
        <v>1183</v>
      </c>
      <c r="C290" s="1" t="s">
        <v>1184</v>
      </c>
      <c r="D290" s="1" t="s">
        <v>53</v>
      </c>
      <c r="E290" s="1">
        <v>0</v>
      </c>
      <c r="F290" s="44" t="s">
        <v>1185</v>
      </c>
      <c r="G290" s="49">
        <v>0.4</v>
      </c>
      <c r="H290" s="5">
        <v>2.5463651378764598</v>
      </c>
      <c r="I290" s="5">
        <v>0</v>
      </c>
      <c r="J290" s="5">
        <v>2.5463651378764598</v>
      </c>
      <c r="K290" s="5">
        <v>-25.473786785561025</v>
      </c>
      <c r="L290" s="5">
        <v>9.2025178035761712E-3</v>
      </c>
      <c r="M290" s="5">
        <v>-25.464584267757449</v>
      </c>
      <c r="N290" s="5">
        <v>2.3553877525357256</v>
      </c>
      <c r="O290" s="73">
        <v>0.5</v>
      </c>
      <c r="P290" s="5">
        <v>0</v>
      </c>
      <c r="Q290" s="5">
        <v>0</v>
      </c>
      <c r="R290" s="5">
        <v>0</v>
      </c>
      <c r="S290" s="5">
        <v>0</v>
      </c>
      <c r="T290" s="47">
        <v>0</v>
      </c>
      <c r="U290" s="5">
        <v>0</v>
      </c>
      <c r="V290" s="5">
        <v>2.5463651378764598</v>
      </c>
      <c r="W290" s="5">
        <v>0</v>
      </c>
      <c r="X290" s="5">
        <v>0</v>
      </c>
      <c r="Y290" s="47">
        <v>0</v>
      </c>
      <c r="Z290" s="5">
        <v>0</v>
      </c>
      <c r="AA290" s="5">
        <v>2.5463651378764598</v>
      </c>
      <c r="AB290" s="5">
        <v>0</v>
      </c>
      <c r="AC290" s="5">
        <v>0</v>
      </c>
      <c r="AD290" s="72">
        <v>0</v>
      </c>
    </row>
    <row r="291" spans="1:30">
      <c r="A291" s="48" t="s">
        <v>1186</v>
      </c>
      <c r="B291" s="1" t="s">
        <v>1187</v>
      </c>
      <c r="C291" s="1" t="s">
        <v>1188</v>
      </c>
      <c r="D291" s="1" t="s">
        <v>53</v>
      </c>
      <c r="E291" s="1" t="s">
        <v>1785</v>
      </c>
      <c r="F291" s="44" t="s">
        <v>1189</v>
      </c>
      <c r="G291" s="49">
        <v>0.5</v>
      </c>
      <c r="H291" s="5">
        <v>2.766073871067789</v>
      </c>
      <c r="I291" s="5">
        <v>0</v>
      </c>
      <c r="J291" s="5">
        <v>2.766073871067789</v>
      </c>
      <c r="K291" s="5">
        <v>-8.2419400431393939</v>
      </c>
      <c r="L291" s="5">
        <v>1.0184289533974322E-3</v>
      </c>
      <c r="M291" s="5">
        <v>-8.2409216141859964</v>
      </c>
      <c r="N291" s="5">
        <v>2.6830916549357551</v>
      </c>
      <c r="O291" s="73">
        <v>0</v>
      </c>
      <c r="P291" s="5">
        <v>0</v>
      </c>
      <c r="Q291" s="5">
        <v>0</v>
      </c>
      <c r="R291" s="5">
        <v>0</v>
      </c>
      <c r="S291" s="5">
        <v>0</v>
      </c>
      <c r="T291" s="47">
        <v>0</v>
      </c>
      <c r="U291" s="5">
        <v>0</v>
      </c>
      <c r="V291" s="5">
        <v>2.7660741185534854</v>
      </c>
      <c r="W291" s="5">
        <v>0</v>
      </c>
      <c r="X291" s="5">
        <v>0</v>
      </c>
      <c r="Y291" s="47">
        <v>0</v>
      </c>
      <c r="Z291" s="5">
        <v>0</v>
      </c>
      <c r="AA291" s="5">
        <v>2.7660741185534854</v>
      </c>
      <c r="AB291" s="5">
        <v>0</v>
      </c>
      <c r="AC291" s="5">
        <v>0</v>
      </c>
      <c r="AD291" s="72">
        <v>0</v>
      </c>
    </row>
    <row r="292" spans="1:30">
      <c r="A292" s="48" t="s">
        <v>1190</v>
      </c>
      <c r="B292" s="1" t="s">
        <v>1191</v>
      </c>
      <c r="C292" s="1" t="s">
        <v>1192</v>
      </c>
      <c r="D292" s="1" t="s">
        <v>124</v>
      </c>
      <c r="E292" s="1" t="s">
        <v>125</v>
      </c>
      <c r="F292" s="44" t="s">
        <v>1193</v>
      </c>
      <c r="G292" s="49">
        <v>0.94</v>
      </c>
      <c r="H292" s="5">
        <v>46.130581899998546</v>
      </c>
      <c r="I292" s="5">
        <v>0</v>
      </c>
      <c r="J292" s="5">
        <v>46.130581899998546</v>
      </c>
      <c r="K292" s="5">
        <v>-73.556244219495866</v>
      </c>
      <c r="L292" s="5">
        <v>-0.62851578757107518</v>
      </c>
      <c r="M292" s="5">
        <v>-74.184760007066942</v>
      </c>
      <c r="N292" s="5">
        <v>44.746664442998586</v>
      </c>
      <c r="O292" s="73">
        <v>0</v>
      </c>
      <c r="P292" s="5">
        <v>0</v>
      </c>
      <c r="Q292" s="5">
        <v>0</v>
      </c>
      <c r="R292" s="5">
        <v>0</v>
      </c>
      <c r="S292" s="5">
        <v>0</v>
      </c>
      <c r="T292" s="47">
        <v>0</v>
      </c>
      <c r="U292" s="5">
        <v>40.713866710676157</v>
      </c>
      <c r="V292" s="5">
        <v>5.4167153209312122</v>
      </c>
      <c r="W292" s="5">
        <v>0</v>
      </c>
      <c r="X292" s="5">
        <v>0</v>
      </c>
      <c r="Y292" s="47">
        <v>0</v>
      </c>
      <c r="Z292" s="5">
        <v>40.713866710676157</v>
      </c>
      <c r="AA292" s="5">
        <v>5.4167153209312122</v>
      </c>
      <c r="AB292" s="5">
        <v>0</v>
      </c>
      <c r="AC292" s="5">
        <v>0</v>
      </c>
      <c r="AD292" s="72">
        <v>0</v>
      </c>
    </row>
    <row r="293" spans="1:30">
      <c r="A293" s="48" t="s">
        <v>1194</v>
      </c>
      <c r="B293" s="1" t="s">
        <v>1195</v>
      </c>
      <c r="C293" s="1" t="s">
        <v>1196</v>
      </c>
      <c r="D293" s="1" t="s">
        <v>53</v>
      </c>
      <c r="E293" s="1" t="s">
        <v>1793</v>
      </c>
      <c r="F293" s="44" t="s">
        <v>1197</v>
      </c>
      <c r="G293" s="49">
        <v>0.4</v>
      </c>
      <c r="H293" s="5">
        <v>2.2629865152872597</v>
      </c>
      <c r="I293" s="5">
        <v>0</v>
      </c>
      <c r="J293" s="5">
        <v>2.2629865152872597</v>
      </c>
      <c r="K293" s="5">
        <v>-10.619155407903005</v>
      </c>
      <c r="L293" s="5">
        <v>0.65733330346033547</v>
      </c>
      <c r="M293" s="5">
        <v>-9.9618221044426694</v>
      </c>
      <c r="N293" s="5">
        <v>2.1950969198286416</v>
      </c>
      <c r="O293" s="73">
        <v>0</v>
      </c>
      <c r="P293" s="5">
        <v>0</v>
      </c>
      <c r="Q293" s="5">
        <v>0</v>
      </c>
      <c r="R293" s="5">
        <v>0</v>
      </c>
      <c r="S293" s="5">
        <v>0</v>
      </c>
      <c r="T293" s="47">
        <v>0</v>
      </c>
      <c r="U293" s="5">
        <v>0</v>
      </c>
      <c r="V293" s="5">
        <v>2.2629865152872597</v>
      </c>
      <c r="W293" s="5">
        <v>0</v>
      </c>
      <c r="X293" s="5">
        <v>0</v>
      </c>
      <c r="Y293" s="47">
        <v>0</v>
      </c>
      <c r="Z293" s="5">
        <v>0</v>
      </c>
      <c r="AA293" s="5">
        <v>2.2629865152872597</v>
      </c>
      <c r="AB293" s="5">
        <v>0</v>
      </c>
      <c r="AC293" s="5">
        <v>0</v>
      </c>
      <c r="AD293" s="72">
        <v>0</v>
      </c>
    </row>
    <row r="294" spans="1:30">
      <c r="A294" s="48" t="s">
        <v>1198</v>
      </c>
      <c r="B294" s="1" t="s">
        <v>1199</v>
      </c>
      <c r="C294" s="1" t="s">
        <v>1200</v>
      </c>
      <c r="D294" s="1" t="s">
        <v>53</v>
      </c>
      <c r="E294" s="1" t="s">
        <v>1789</v>
      </c>
      <c r="F294" s="44" t="s">
        <v>1201</v>
      </c>
      <c r="G294" s="49">
        <v>0.60000000000000009</v>
      </c>
      <c r="H294" s="5">
        <v>4.0708280809872255</v>
      </c>
      <c r="I294" s="5">
        <v>0</v>
      </c>
      <c r="J294" s="5">
        <v>4.0708280809872255</v>
      </c>
      <c r="K294" s="5">
        <v>-9.259502188640651</v>
      </c>
      <c r="L294" s="5">
        <v>-0.33056707217856385</v>
      </c>
      <c r="M294" s="5">
        <v>-9.5900692608192148</v>
      </c>
      <c r="N294" s="5">
        <v>3.9487032385576084</v>
      </c>
      <c r="O294" s="73">
        <v>0</v>
      </c>
      <c r="P294" s="5">
        <v>0</v>
      </c>
      <c r="Q294" s="5">
        <v>0</v>
      </c>
      <c r="R294" s="5">
        <v>0</v>
      </c>
      <c r="S294" s="5">
        <v>0</v>
      </c>
      <c r="T294" s="47">
        <v>0</v>
      </c>
      <c r="U294" s="5">
        <v>0</v>
      </c>
      <c r="V294" s="5">
        <v>4.0708277349252642</v>
      </c>
      <c r="W294" s="5">
        <v>0</v>
      </c>
      <c r="X294" s="5">
        <v>0</v>
      </c>
      <c r="Y294" s="47">
        <v>0</v>
      </c>
      <c r="Z294" s="5">
        <v>0</v>
      </c>
      <c r="AA294" s="5">
        <v>4.0708277349252642</v>
      </c>
      <c r="AB294" s="5">
        <v>0</v>
      </c>
      <c r="AC294" s="5">
        <v>0</v>
      </c>
      <c r="AD294" s="72">
        <v>0</v>
      </c>
    </row>
    <row r="295" spans="1:30">
      <c r="A295" s="48" t="s">
        <v>1202</v>
      </c>
      <c r="B295" s="1" t="s">
        <v>1203</v>
      </c>
      <c r="C295" s="1" t="s">
        <v>1204</v>
      </c>
      <c r="D295" s="1" t="s">
        <v>53</v>
      </c>
      <c r="E295" s="1" t="s">
        <v>1789</v>
      </c>
      <c r="F295" s="44" t="s">
        <v>1205</v>
      </c>
      <c r="G295" s="49">
        <v>0.60000000000000009</v>
      </c>
      <c r="H295" s="5">
        <v>4.316624540526405</v>
      </c>
      <c r="I295" s="5">
        <v>0</v>
      </c>
      <c r="J295" s="5">
        <v>4.316624540526405</v>
      </c>
      <c r="K295" s="5">
        <v>-20.059445654035251</v>
      </c>
      <c r="L295" s="5">
        <v>8.198780096185132E-2</v>
      </c>
      <c r="M295" s="5">
        <v>-19.9774578530734</v>
      </c>
      <c r="N295" s="5">
        <v>4.1871258043106128</v>
      </c>
      <c r="O295" s="73">
        <v>0</v>
      </c>
      <c r="P295" s="5">
        <v>0</v>
      </c>
      <c r="Q295" s="5">
        <v>0</v>
      </c>
      <c r="R295" s="5">
        <v>0</v>
      </c>
      <c r="S295" s="5">
        <v>0</v>
      </c>
      <c r="T295" s="47">
        <v>0</v>
      </c>
      <c r="U295" s="5">
        <v>0</v>
      </c>
      <c r="V295" s="5">
        <v>4.3166247285146842</v>
      </c>
      <c r="W295" s="5">
        <v>0</v>
      </c>
      <c r="X295" s="5">
        <v>0</v>
      </c>
      <c r="Y295" s="47">
        <v>0</v>
      </c>
      <c r="Z295" s="5">
        <v>0</v>
      </c>
      <c r="AA295" s="5">
        <v>4.3166247285146842</v>
      </c>
      <c r="AB295" s="5">
        <v>0</v>
      </c>
      <c r="AC295" s="5">
        <v>0</v>
      </c>
      <c r="AD295" s="72">
        <v>0</v>
      </c>
    </row>
    <row r="296" spans="1:30">
      <c r="A296" s="48" t="s">
        <v>1206</v>
      </c>
      <c r="B296" s="1" t="s">
        <v>1207</v>
      </c>
      <c r="C296" s="1" t="s">
        <v>1208</v>
      </c>
      <c r="D296" s="1" t="s">
        <v>53</v>
      </c>
      <c r="E296" s="1">
        <v>0</v>
      </c>
      <c r="F296" s="44" t="s">
        <v>1209</v>
      </c>
      <c r="G296" s="49">
        <v>0.4</v>
      </c>
      <c r="H296" s="5">
        <v>2.1635060361259448</v>
      </c>
      <c r="I296" s="5">
        <v>0</v>
      </c>
      <c r="J296" s="5">
        <v>2.1635060361259448</v>
      </c>
      <c r="K296" s="5">
        <v>-14.773826662595505</v>
      </c>
      <c r="L296" s="5">
        <v>-0.13514111760412462</v>
      </c>
      <c r="M296" s="5">
        <v>-14.90896778019963</v>
      </c>
      <c r="N296" s="5">
        <v>2.0012430834164991</v>
      </c>
      <c r="O296" s="73">
        <v>0.5</v>
      </c>
      <c r="P296" s="5">
        <v>0</v>
      </c>
      <c r="Q296" s="5">
        <v>0</v>
      </c>
      <c r="R296" s="5">
        <v>0</v>
      </c>
      <c r="S296" s="5">
        <v>0</v>
      </c>
      <c r="T296" s="47">
        <v>0</v>
      </c>
      <c r="U296" s="5">
        <v>0</v>
      </c>
      <c r="V296" s="5">
        <v>2.1635060361259448</v>
      </c>
      <c r="W296" s="5">
        <v>0</v>
      </c>
      <c r="X296" s="5">
        <v>0</v>
      </c>
      <c r="Y296" s="47">
        <v>0</v>
      </c>
      <c r="Z296" s="5">
        <v>0</v>
      </c>
      <c r="AA296" s="5">
        <v>2.1635060361259448</v>
      </c>
      <c r="AB296" s="5">
        <v>0</v>
      </c>
      <c r="AC296" s="5">
        <v>0</v>
      </c>
      <c r="AD296" s="72">
        <v>0</v>
      </c>
    </row>
    <row r="297" spans="1:30">
      <c r="A297" s="48" t="s">
        <v>1210</v>
      </c>
      <c r="B297" s="1" t="s">
        <v>1211</v>
      </c>
      <c r="C297" s="1" t="s">
        <v>1212</v>
      </c>
      <c r="D297" s="1" t="s">
        <v>53</v>
      </c>
      <c r="E297" s="1">
        <v>0</v>
      </c>
      <c r="F297" s="44" t="s">
        <v>1213</v>
      </c>
      <c r="G297" s="49">
        <v>0.4</v>
      </c>
      <c r="H297" s="5">
        <v>3.419372015051553</v>
      </c>
      <c r="I297" s="5">
        <v>0.41678138780049423</v>
      </c>
      <c r="J297" s="5">
        <v>3.0025906272510587</v>
      </c>
      <c r="K297" s="5">
        <v>-7.8431954677198457</v>
      </c>
      <c r="L297" s="5">
        <v>5.0473817552109779E-2</v>
      </c>
      <c r="M297" s="5">
        <v>-7.7927216501677359</v>
      </c>
      <c r="N297" s="5">
        <v>2.7773963302072295</v>
      </c>
      <c r="O297" s="73">
        <v>0.5</v>
      </c>
      <c r="P297" s="5">
        <v>0</v>
      </c>
      <c r="Q297" s="5">
        <v>0.41678138780049423</v>
      </c>
      <c r="R297" s="5">
        <v>0</v>
      </c>
      <c r="S297" s="5">
        <v>0</v>
      </c>
      <c r="T297" s="47">
        <v>0</v>
      </c>
      <c r="U297" s="5">
        <v>0</v>
      </c>
      <c r="V297" s="5">
        <v>3.0025906272510587</v>
      </c>
      <c r="W297" s="5">
        <v>0</v>
      </c>
      <c r="X297" s="5">
        <v>0</v>
      </c>
      <c r="Y297" s="47">
        <v>0</v>
      </c>
      <c r="Z297" s="5">
        <v>0</v>
      </c>
      <c r="AA297" s="5">
        <v>3.419372015051553</v>
      </c>
      <c r="AB297" s="5">
        <v>0</v>
      </c>
      <c r="AC297" s="5">
        <v>0</v>
      </c>
      <c r="AD297" s="72">
        <v>0</v>
      </c>
    </row>
    <row r="298" spans="1:30">
      <c r="A298" s="48" t="s">
        <v>1214</v>
      </c>
      <c r="B298" s="1" t="s">
        <v>1215</v>
      </c>
      <c r="C298" s="1" t="s">
        <v>1216</v>
      </c>
      <c r="D298" s="1" t="s">
        <v>53</v>
      </c>
      <c r="E298" s="1">
        <v>0</v>
      </c>
      <c r="F298" s="44" t="s">
        <v>1217</v>
      </c>
      <c r="G298" s="49">
        <v>0.4</v>
      </c>
      <c r="H298" s="5">
        <v>1.8140082017778134</v>
      </c>
      <c r="I298" s="5">
        <v>0</v>
      </c>
      <c r="J298" s="5">
        <v>1.8140082017778134</v>
      </c>
      <c r="K298" s="5">
        <v>-6.3480522065057245</v>
      </c>
      <c r="L298" s="5">
        <v>-6.3406936993883889E-2</v>
      </c>
      <c r="M298" s="5">
        <v>-6.4114591434996084</v>
      </c>
      <c r="N298" s="5">
        <v>1.6779575866444776</v>
      </c>
      <c r="O298" s="73">
        <v>0.5</v>
      </c>
      <c r="P298" s="5">
        <v>0</v>
      </c>
      <c r="Q298" s="5">
        <v>0</v>
      </c>
      <c r="R298" s="5">
        <v>0</v>
      </c>
      <c r="S298" s="5">
        <v>0</v>
      </c>
      <c r="T298" s="47">
        <v>0</v>
      </c>
      <c r="U298" s="5">
        <v>0</v>
      </c>
      <c r="V298" s="5">
        <v>1.8140082017778134</v>
      </c>
      <c r="W298" s="5">
        <v>0</v>
      </c>
      <c r="X298" s="5">
        <v>0</v>
      </c>
      <c r="Y298" s="47">
        <v>0</v>
      </c>
      <c r="Z298" s="5">
        <v>0</v>
      </c>
      <c r="AA298" s="5">
        <v>1.8140082017778134</v>
      </c>
      <c r="AB298" s="5">
        <v>0</v>
      </c>
      <c r="AC298" s="5">
        <v>0</v>
      </c>
      <c r="AD298" s="72">
        <v>0</v>
      </c>
    </row>
    <row r="299" spans="1:30">
      <c r="A299" s="48" t="s">
        <v>1218</v>
      </c>
      <c r="B299" s="1" t="s">
        <v>1219</v>
      </c>
      <c r="C299" s="1" t="s">
        <v>1220</v>
      </c>
      <c r="D299" s="1" t="s">
        <v>53</v>
      </c>
      <c r="E299" s="1">
        <v>0</v>
      </c>
      <c r="F299" s="44" t="s">
        <v>1221</v>
      </c>
      <c r="G299" s="49">
        <v>0.4</v>
      </c>
      <c r="H299" s="5">
        <v>2.6976871788569308</v>
      </c>
      <c r="I299" s="5">
        <v>0.19197973766631632</v>
      </c>
      <c r="J299" s="5">
        <v>2.5057074411906144</v>
      </c>
      <c r="K299" s="5">
        <v>-15.766114959041948</v>
      </c>
      <c r="L299" s="5">
        <v>-3.3812713598788235E-2</v>
      </c>
      <c r="M299" s="5">
        <v>-15.799927672640736</v>
      </c>
      <c r="N299" s="5">
        <v>2.3177793831013185</v>
      </c>
      <c r="O299" s="73">
        <v>0.5</v>
      </c>
      <c r="P299" s="5">
        <v>0</v>
      </c>
      <c r="Q299" s="5">
        <v>0.19197973766631632</v>
      </c>
      <c r="R299" s="5">
        <v>0</v>
      </c>
      <c r="S299" s="5">
        <v>0</v>
      </c>
      <c r="T299" s="47">
        <v>0</v>
      </c>
      <c r="U299" s="5">
        <v>0</v>
      </c>
      <c r="V299" s="5">
        <v>2.5057074411906144</v>
      </c>
      <c r="W299" s="5">
        <v>0</v>
      </c>
      <c r="X299" s="5">
        <v>0</v>
      </c>
      <c r="Y299" s="47">
        <v>0</v>
      </c>
      <c r="Z299" s="5">
        <v>0</v>
      </c>
      <c r="AA299" s="5">
        <v>2.6976871788569308</v>
      </c>
      <c r="AB299" s="5">
        <v>0</v>
      </c>
      <c r="AC299" s="5">
        <v>0</v>
      </c>
      <c r="AD299" s="72">
        <v>0</v>
      </c>
    </row>
    <row r="300" spans="1:30">
      <c r="A300" s="48" t="s">
        <v>1222</v>
      </c>
      <c r="B300" s="1" t="s">
        <v>1223</v>
      </c>
      <c r="C300" s="1" t="s">
        <v>1224</v>
      </c>
      <c r="D300" s="1" t="s">
        <v>53</v>
      </c>
      <c r="E300" s="1">
        <v>0</v>
      </c>
      <c r="F300" s="44" t="s">
        <v>1225</v>
      </c>
      <c r="G300" s="49">
        <v>0.4</v>
      </c>
      <c r="H300" s="5">
        <v>2.2571044276313406</v>
      </c>
      <c r="I300" s="5">
        <v>0</v>
      </c>
      <c r="J300" s="5">
        <v>2.2571044276313406</v>
      </c>
      <c r="K300" s="5">
        <v>-9.93398281881705</v>
      </c>
      <c r="L300" s="5">
        <v>0.10531456869984979</v>
      </c>
      <c r="M300" s="5">
        <v>-9.8286682501172002</v>
      </c>
      <c r="N300" s="5">
        <v>2.0878215955589901</v>
      </c>
      <c r="O300" s="73">
        <v>0.5</v>
      </c>
      <c r="P300" s="5">
        <v>0</v>
      </c>
      <c r="Q300" s="5">
        <v>0</v>
      </c>
      <c r="R300" s="5">
        <v>0</v>
      </c>
      <c r="S300" s="5">
        <v>0</v>
      </c>
      <c r="T300" s="47">
        <v>0</v>
      </c>
      <c r="U300" s="5">
        <v>0</v>
      </c>
      <c r="V300" s="5">
        <v>2.2571044276313406</v>
      </c>
      <c r="W300" s="5">
        <v>0</v>
      </c>
      <c r="X300" s="5">
        <v>0</v>
      </c>
      <c r="Y300" s="47">
        <v>0</v>
      </c>
      <c r="Z300" s="5">
        <v>0</v>
      </c>
      <c r="AA300" s="5">
        <v>2.2571044276313406</v>
      </c>
      <c r="AB300" s="5">
        <v>0</v>
      </c>
      <c r="AC300" s="5">
        <v>0</v>
      </c>
      <c r="AD300" s="72">
        <v>0</v>
      </c>
    </row>
    <row r="301" spans="1:30">
      <c r="A301" s="48" t="s">
        <v>1226</v>
      </c>
      <c r="B301" s="1" t="s">
        <v>1227</v>
      </c>
      <c r="C301" s="1" t="s">
        <v>1228</v>
      </c>
      <c r="D301" s="1" t="s">
        <v>53</v>
      </c>
      <c r="E301" s="1">
        <v>0</v>
      </c>
      <c r="F301" s="44" t="s">
        <v>1229</v>
      </c>
      <c r="G301" s="49">
        <v>0.4</v>
      </c>
      <c r="H301" s="5">
        <v>3.7964964474523075</v>
      </c>
      <c r="I301" s="5">
        <v>0.26890446516278571</v>
      </c>
      <c r="J301" s="5">
        <v>3.5275919822895219</v>
      </c>
      <c r="K301" s="5">
        <v>-13.336056768342575</v>
      </c>
      <c r="L301" s="5">
        <v>0.1917062041857438</v>
      </c>
      <c r="M301" s="5">
        <v>-13.144350564156831</v>
      </c>
      <c r="N301" s="5">
        <v>3.2630225836178077</v>
      </c>
      <c r="O301" s="73">
        <v>0.5</v>
      </c>
      <c r="P301" s="5">
        <v>0</v>
      </c>
      <c r="Q301" s="5">
        <v>0.26890446516278571</v>
      </c>
      <c r="R301" s="5">
        <v>0</v>
      </c>
      <c r="S301" s="5">
        <v>0</v>
      </c>
      <c r="T301" s="47">
        <v>0</v>
      </c>
      <c r="U301" s="5">
        <v>0</v>
      </c>
      <c r="V301" s="5">
        <v>3.5275919822895219</v>
      </c>
      <c r="W301" s="5">
        <v>0</v>
      </c>
      <c r="X301" s="5">
        <v>0</v>
      </c>
      <c r="Y301" s="47">
        <v>0</v>
      </c>
      <c r="Z301" s="5">
        <v>0</v>
      </c>
      <c r="AA301" s="5">
        <v>3.7964964474523075</v>
      </c>
      <c r="AB301" s="5">
        <v>0</v>
      </c>
      <c r="AC301" s="5">
        <v>0</v>
      </c>
      <c r="AD301" s="72">
        <v>0</v>
      </c>
    </row>
    <row r="302" spans="1:30">
      <c r="A302" s="48" t="s">
        <v>1230</v>
      </c>
      <c r="B302" s="1" t="s">
        <v>1231</v>
      </c>
      <c r="C302" s="1" t="s">
        <v>1232</v>
      </c>
      <c r="D302" s="1" t="s">
        <v>53</v>
      </c>
      <c r="E302" s="1">
        <v>0</v>
      </c>
      <c r="F302" s="44" t="s">
        <v>1233</v>
      </c>
      <c r="G302" s="49">
        <v>0.4</v>
      </c>
      <c r="H302" s="5">
        <v>2.668143816781265</v>
      </c>
      <c r="I302" s="5">
        <v>0.40970024062610416</v>
      </c>
      <c r="J302" s="5">
        <v>2.2584435761551607</v>
      </c>
      <c r="K302" s="5">
        <v>-5.6722610989579323</v>
      </c>
      <c r="L302" s="5">
        <v>-4.7082179897834919E-2</v>
      </c>
      <c r="M302" s="5">
        <v>-5.7193432788557672</v>
      </c>
      <c r="N302" s="5">
        <v>2.0890603079435239</v>
      </c>
      <c r="O302" s="73">
        <v>0.5</v>
      </c>
      <c r="P302" s="5">
        <v>0</v>
      </c>
      <c r="Q302" s="5">
        <v>0.40970024062610416</v>
      </c>
      <c r="R302" s="5">
        <v>0</v>
      </c>
      <c r="S302" s="5">
        <v>0</v>
      </c>
      <c r="T302" s="47">
        <v>0</v>
      </c>
      <c r="U302" s="5">
        <v>0</v>
      </c>
      <c r="V302" s="5">
        <v>2.2584435761551607</v>
      </c>
      <c r="W302" s="5">
        <v>0</v>
      </c>
      <c r="X302" s="5">
        <v>0</v>
      </c>
      <c r="Y302" s="47">
        <v>0</v>
      </c>
      <c r="Z302" s="5">
        <v>0</v>
      </c>
      <c r="AA302" s="5">
        <v>2.668143816781265</v>
      </c>
      <c r="AB302" s="5">
        <v>0</v>
      </c>
      <c r="AC302" s="5">
        <v>0</v>
      </c>
      <c r="AD302" s="72">
        <v>0</v>
      </c>
    </row>
    <row r="303" spans="1:30">
      <c r="A303" s="48" t="s">
        <v>1234</v>
      </c>
      <c r="B303" s="1" t="s">
        <v>1235</v>
      </c>
      <c r="C303" s="1" t="s">
        <v>1236</v>
      </c>
      <c r="D303" s="1" t="s">
        <v>103</v>
      </c>
      <c r="E303" s="1">
        <v>0</v>
      </c>
      <c r="F303" s="44" t="s">
        <v>1237</v>
      </c>
      <c r="G303" s="49">
        <v>0.49</v>
      </c>
      <c r="H303" s="5">
        <v>67.273106626512657</v>
      </c>
      <c r="I303" s="5">
        <v>19.69575917822711</v>
      </c>
      <c r="J303" s="5">
        <v>47.577347448285551</v>
      </c>
      <c r="K303" s="5">
        <v>33.606771772245153</v>
      </c>
      <c r="L303" s="5">
        <v>2.77590635525371E-3</v>
      </c>
      <c r="M303" s="5">
        <v>33.609547678600407</v>
      </c>
      <c r="N303" s="5">
        <v>44.009046389664135</v>
      </c>
      <c r="O303" s="73">
        <v>0</v>
      </c>
      <c r="P303" s="5">
        <v>18.270497485062531</v>
      </c>
      <c r="Q303" s="5">
        <v>1.4252616931645805</v>
      </c>
      <c r="R303" s="5">
        <v>0</v>
      </c>
      <c r="S303" s="5">
        <v>0</v>
      </c>
      <c r="T303" s="47">
        <v>0</v>
      </c>
      <c r="U303" s="5">
        <v>41.425929537461904</v>
      </c>
      <c r="V303" s="5">
        <v>6.1514179108236444</v>
      </c>
      <c r="W303" s="5">
        <v>0</v>
      </c>
      <c r="X303" s="5">
        <v>0</v>
      </c>
      <c r="Y303" s="47">
        <v>0</v>
      </c>
      <c r="Z303" s="5">
        <v>59.696427022524432</v>
      </c>
      <c r="AA303" s="5">
        <v>7.5766796039882252</v>
      </c>
      <c r="AB303" s="5">
        <v>0</v>
      </c>
      <c r="AC303" s="5">
        <v>0</v>
      </c>
      <c r="AD303" s="72">
        <v>0</v>
      </c>
    </row>
    <row r="304" spans="1:30">
      <c r="A304" s="48" t="s">
        <v>1238</v>
      </c>
      <c r="B304" s="1" t="s">
        <v>1239</v>
      </c>
      <c r="C304" s="1" t="s">
        <v>1240</v>
      </c>
      <c r="D304" s="1" t="s">
        <v>866</v>
      </c>
      <c r="E304" s="1">
        <v>0</v>
      </c>
      <c r="F304" s="44" t="s">
        <v>1241</v>
      </c>
      <c r="G304" s="49">
        <v>0.01</v>
      </c>
      <c r="H304" s="5">
        <v>24.192314733632095</v>
      </c>
      <c r="I304" s="5">
        <v>9.1147078950406133</v>
      </c>
      <c r="J304" s="5">
        <v>15.077606838591484</v>
      </c>
      <c r="K304" s="5">
        <v>11.111088391069265</v>
      </c>
      <c r="L304" s="5">
        <v>1.1233401926741493E-2</v>
      </c>
      <c r="M304" s="5">
        <v>11.122321792996006</v>
      </c>
      <c r="N304" s="5">
        <v>13.946786325697124</v>
      </c>
      <c r="O304" s="73">
        <v>0</v>
      </c>
      <c r="P304" s="5">
        <v>0</v>
      </c>
      <c r="Q304" s="5">
        <v>0</v>
      </c>
      <c r="R304" s="5">
        <v>9.1147078950406133</v>
      </c>
      <c r="S304" s="5">
        <v>0</v>
      </c>
      <c r="T304" s="47">
        <v>0</v>
      </c>
      <c r="U304" s="5">
        <v>0</v>
      </c>
      <c r="V304" s="5">
        <v>0</v>
      </c>
      <c r="W304" s="5">
        <v>15.077606838591484</v>
      </c>
      <c r="X304" s="5">
        <v>0</v>
      </c>
      <c r="Y304" s="47">
        <v>0</v>
      </c>
      <c r="Z304" s="5">
        <v>0</v>
      </c>
      <c r="AA304" s="5">
        <v>0</v>
      </c>
      <c r="AB304" s="5">
        <v>24.192314733632095</v>
      </c>
      <c r="AC304" s="5">
        <v>0</v>
      </c>
      <c r="AD304" s="72">
        <v>0</v>
      </c>
    </row>
    <row r="305" spans="1:30">
      <c r="A305" s="48" t="s">
        <v>1242</v>
      </c>
      <c r="B305" s="1" t="s">
        <v>1243</v>
      </c>
      <c r="C305" s="1" t="s">
        <v>1244</v>
      </c>
      <c r="D305" s="1" t="s">
        <v>124</v>
      </c>
      <c r="E305" s="1" t="s">
        <v>1795</v>
      </c>
      <c r="F305" s="44" t="s">
        <v>1245</v>
      </c>
      <c r="G305" s="49">
        <v>0.99</v>
      </c>
      <c r="H305" s="5">
        <v>70.304606670791088</v>
      </c>
      <c r="I305" s="5">
        <v>0</v>
      </c>
      <c r="J305" s="5">
        <v>70.304606670791088</v>
      </c>
      <c r="K305" s="5">
        <v>-28.280588542879492</v>
      </c>
      <c r="L305" s="5">
        <v>0.53898301802364301</v>
      </c>
      <c r="M305" s="5">
        <v>-27.741605524855849</v>
      </c>
      <c r="N305" s="5">
        <v>68.19546847066735</v>
      </c>
      <c r="O305" s="73">
        <v>0</v>
      </c>
      <c r="P305" s="5">
        <v>0</v>
      </c>
      <c r="Q305" s="5">
        <v>0</v>
      </c>
      <c r="R305" s="5">
        <v>0</v>
      </c>
      <c r="S305" s="5">
        <v>0</v>
      </c>
      <c r="T305" s="47">
        <v>0</v>
      </c>
      <c r="U305" s="5">
        <v>59.281209450309348</v>
      </c>
      <c r="V305" s="5">
        <v>11.023397134327602</v>
      </c>
      <c r="W305" s="5">
        <v>0</v>
      </c>
      <c r="X305" s="5">
        <v>0</v>
      </c>
      <c r="Y305" s="47">
        <v>0</v>
      </c>
      <c r="Z305" s="5">
        <v>59.281209450309348</v>
      </c>
      <c r="AA305" s="5">
        <v>11.023397134327602</v>
      </c>
      <c r="AB305" s="5">
        <v>0</v>
      </c>
      <c r="AC305" s="5">
        <v>0</v>
      </c>
      <c r="AD305" s="72">
        <v>0</v>
      </c>
    </row>
    <row r="306" spans="1:30">
      <c r="A306" s="48" t="s">
        <v>1246</v>
      </c>
      <c r="B306" s="1" t="s">
        <v>1247</v>
      </c>
      <c r="C306" s="1" t="s">
        <v>1248</v>
      </c>
      <c r="D306" s="1" t="s">
        <v>124</v>
      </c>
      <c r="E306" s="1">
        <v>0</v>
      </c>
      <c r="F306" s="44" t="s">
        <v>1249</v>
      </c>
      <c r="G306" s="49">
        <v>0.49</v>
      </c>
      <c r="H306" s="5">
        <v>44.268671285056264</v>
      </c>
      <c r="I306" s="5">
        <v>10.318019470295953</v>
      </c>
      <c r="J306" s="5">
        <v>33.950651814760313</v>
      </c>
      <c r="K306" s="5">
        <v>12.060931823012471</v>
      </c>
      <c r="L306" s="5">
        <v>2.4549637858120477E-2</v>
      </c>
      <c r="M306" s="5">
        <v>12.085481460870591</v>
      </c>
      <c r="N306" s="5">
        <v>31.404352928653292</v>
      </c>
      <c r="O306" s="73">
        <v>0</v>
      </c>
      <c r="P306" s="5">
        <v>9.8064099514418022</v>
      </c>
      <c r="Q306" s="5">
        <v>0.51160951885415051</v>
      </c>
      <c r="R306" s="5">
        <v>0</v>
      </c>
      <c r="S306" s="5">
        <v>0</v>
      </c>
      <c r="T306" s="47">
        <v>0</v>
      </c>
      <c r="U306" s="5">
        <v>28.576698926647946</v>
      </c>
      <c r="V306" s="5">
        <v>5.3739528881123633</v>
      </c>
      <c r="W306" s="5">
        <v>0</v>
      </c>
      <c r="X306" s="5">
        <v>0</v>
      </c>
      <c r="Y306" s="47">
        <v>0</v>
      </c>
      <c r="Z306" s="5">
        <v>38.38310887808975</v>
      </c>
      <c r="AA306" s="5">
        <v>5.885562406966514</v>
      </c>
      <c r="AB306" s="5">
        <v>0</v>
      </c>
      <c r="AC306" s="5">
        <v>0</v>
      </c>
      <c r="AD306" s="72">
        <v>0</v>
      </c>
    </row>
    <row r="307" spans="1:30">
      <c r="A307" s="48" t="s">
        <v>1250</v>
      </c>
      <c r="B307" s="1" t="s">
        <v>1251</v>
      </c>
      <c r="C307" s="1" t="s">
        <v>1252</v>
      </c>
      <c r="D307" s="1" t="s">
        <v>270</v>
      </c>
      <c r="E307" s="1" t="s">
        <v>1788</v>
      </c>
      <c r="F307" s="44" t="s">
        <v>1253</v>
      </c>
      <c r="G307" s="49">
        <v>0.64</v>
      </c>
      <c r="H307" s="5">
        <v>158.44037142327934</v>
      </c>
      <c r="I307" s="5">
        <v>0</v>
      </c>
      <c r="J307" s="5">
        <v>158.44037142327934</v>
      </c>
      <c r="K307" s="5">
        <v>-5.7595715559316876</v>
      </c>
      <c r="L307" s="5">
        <v>-0.41711713265860428</v>
      </c>
      <c r="M307" s="5">
        <v>-6.1766886885902919</v>
      </c>
      <c r="N307" s="5">
        <v>153.68716028058097</v>
      </c>
      <c r="O307" s="73">
        <v>0</v>
      </c>
      <c r="P307" s="5">
        <v>0</v>
      </c>
      <c r="Q307" s="5">
        <v>0</v>
      </c>
      <c r="R307" s="5">
        <v>0</v>
      </c>
      <c r="S307" s="5">
        <v>0</v>
      </c>
      <c r="T307" s="47">
        <v>0</v>
      </c>
      <c r="U307" s="5">
        <v>121.66432544654241</v>
      </c>
      <c r="V307" s="5">
        <v>36.776045817608043</v>
      </c>
      <c r="W307" s="5">
        <v>0</v>
      </c>
      <c r="X307" s="5">
        <v>0</v>
      </c>
      <c r="Y307" s="47">
        <v>0</v>
      </c>
      <c r="Z307" s="5">
        <v>121.66432544654241</v>
      </c>
      <c r="AA307" s="5">
        <v>36.776045817608043</v>
      </c>
      <c r="AB307" s="5">
        <v>0</v>
      </c>
      <c r="AC307" s="5">
        <v>0</v>
      </c>
      <c r="AD307" s="72">
        <v>0</v>
      </c>
    </row>
    <row r="308" spans="1:30">
      <c r="A308" s="48" t="s">
        <v>1254</v>
      </c>
      <c r="B308" s="1" t="s">
        <v>1255</v>
      </c>
      <c r="C308" s="1" t="s">
        <v>1256</v>
      </c>
      <c r="D308" s="1" t="s">
        <v>53</v>
      </c>
      <c r="E308" s="1" t="s">
        <v>1794</v>
      </c>
      <c r="F308" s="44" t="s">
        <v>1257</v>
      </c>
      <c r="G308" s="49">
        <v>0.30000000000000004</v>
      </c>
      <c r="H308" s="5">
        <v>1.8554255340926169</v>
      </c>
      <c r="I308" s="5">
        <v>0</v>
      </c>
      <c r="J308" s="5">
        <v>1.8554255340926169</v>
      </c>
      <c r="K308" s="5">
        <v>-11.113016449897621</v>
      </c>
      <c r="L308" s="5">
        <v>1.5510997896432954E-2</v>
      </c>
      <c r="M308" s="5">
        <v>-11.097505452001188</v>
      </c>
      <c r="N308" s="5">
        <v>1.7997627680698383</v>
      </c>
      <c r="O308" s="73">
        <v>0</v>
      </c>
      <c r="P308" s="5">
        <v>0</v>
      </c>
      <c r="Q308" s="5">
        <v>0</v>
      </c>
      <c r="R308" s="5">
        <v>0</v>
      </c>
      <c r="S308" s="5">
        <v>0</v>
      </c>
      <c r="T308" s="47">
        <v>0</v>
      </c>
      <c r="U308" s="5">
        <v>0</v>
      </c>
      <c r="V308" s="5">
        <v>1.8554255340926169</v>
      </c>
      <c r="W308" s="5">
        <v>0</v>
      </c>
      <c r="X308" s="5">
        <v>0</v>
      </c>
      <c r="Y308" s="47">
        <v>0</v>
      </c>
      <c r="Z308" s="5">
        <v>0</v>
      </c>
      <c r="AA308" s="5">
        <v>1.8554255340926169</v>
      </c>
      <c r="AB308" s="5">
        <v>0</v>
      </c>
      <c r="AC308" s="5">
        <v>0</v>
      </c>
      <c r="AD308" s="72">
        <v>0</v>
      </c>
    </row>
    <row r="309" spans="1:30">
      <c r="A309" s="48" t="s">
        <v>1258</v>
      </c>
      <c r="B309" s="1" t="s">
        <v>1259</v>
      </c>
      <c r="C309" s="1" t="s">
        <v>1260</v>
      </c>
      <c r="D309" s="1" t="s">
        <v>53</v>
      </c>
      <c r="E309" s="1">
        <v>0</v>
      </c>
      <c r="F309" s="44" t="s">
        <v>1261</v>
      </c>
      <c r="G309" s="49">
        <v>0.4</v>
      </c>
      <c r="H309" s="5">
        <v>2.4289129459679901</v>
      </c>
      <c r="I309" s="5">
        <v>0</v>
      </c>
      <c r="J309" s="5">
        <v>2.4289129459679901</v>
      </c>
      <c r="K309" s="5">
        <v>-22.453687626836235</v>
      </c>
      <c r="L309" s="5">
        <v>-0.20337862426773512</v>
      </c>
      <c r="M309" s="5">
        <v>-22.65706625110397</v>
      </c>
      <c r="N309" s="5">
        <v>2.2467444750203911</v>
      </c>
      <c r="O309" s="73">
        <v>0.5</v>
      </c>
      <c r="P309" s="5">
        <v>0</v>
      </c>
      <c r="Q309" s="5">
        <v>0</v>
      </c>
      <c r="R309" s="5">
        <v>0</v>
      </c>
      <c r="S309" s="5">
        <v>0</v>
      </c>
      <c r="T309" s="47">
        <v>0</v>
      </c>
      <c r="U309" s="5">
        <v>0</v>
      </c>
      <c r="V309" s="5">
        <v>2.4289129459679901</v>
      </c>
      <c r="W309" s="5">
        <v>0</v>
      </c>
      <c r="X309" s="5">
        <v>0</v>
      </c>
      <c r="Y309" s="47">
        <v>0</v>
      </c>
      <c r="Z309" s="5">
        <v>0</v>
      </c>
      <c r="AA309" s="5">
        <v>2.4289129459679901</v>
      </c>
      <c r="AB309" s="5">
        <v>0</v>
      </c>
      <c r="AC309" s="5">
        <v>0</v>
      </c>
      <c r="AD309" s="72">
        <v>0</v>
      </c>
    </row>
    <row r="310" spans="1:30">
      <c r="A310" s="48" t="s">
        <v>1698</v>
      </c>
      <c r="B310" s="1" t="s">
        <v>1699</v>
      </c>
      <c r="C310" s="1" t="s">
        <v>1700</v>
      </c>
      <c r="D310" s="1" t="s">
        <v>53</v>
      </c>
      <c r="E310" s="1" t="s">
        <v>1787</v>
      </c>
      <c r="F310" s="44" t="s">
        <v>1701</v>
      </c>
      <c r="G310" s="49">
        <v>0.8</v>
      </c>
      <c r="H310" s="5">
        <v>2.7184623873279881</v>
      </c>
      <c r="I310" s="5">
        <v>0</v>
      </c>
      <c r="J310" s="5">
        <v>2.7184623873279881</v>
      </c>
      <c r="K310" s="5">
        <v>-32.310416725903956</v>
      </c>
      <c r="L310" s="5">
        <v>-1.1970418936464E-2</v>
      </c>
      <c r="M310" s="5">
        <v>-32.32238714484042</v>
      </c>
      <c r="N310" s="5">
        <v>2.6369085157081482</v>
      </c>
      <c r="O310" s="73">
        <v>0</v>
      </c>
      <c r="P310" s="5">
        <v>0</v>
      </c>
      <c r="Q310" s="5">
        <v>0</v>
      </c>
      <c r="R310" s="5">
        <v>0</v>
      </c>
      <c r="S310" s="5">
        <v>0</v>
      </c>
      <c r="T310" s="47">
        <v>0</v>
      </c>
      <c r="U310" s="5">
        <v>0</v>
      </c>
      <c r="V310" s="5">
        <v>2.7184628732028684</v>
      </c>
      <c r="W310" s="5">
        <v>0</v>
      </c>
      <c r="X310" s="5">
        <v>0</v>
      </c>
      <c r="Y310" s="47">
        <v>0</v>
      </c>
      <c r="Z310" s="5">
        <v>0</v>
      </c>
      <c r="AA310" s="5">
        <v>2.7184628732028684</v>
      </c>
      <c r="AB310" s="5">
        <v>0</v>
      </c>
      <c r="AC310" s="5">
        <v>0</v>
      </c>
      <c r="AD310" s="72">
        <v>0</v>
      </c>
    </row>
    <row r="311" spans="1:30">
      <c r="A311" s="48" t="s">
        <v>1262</v>
      </c>
      <c r="B311" s="1" t="s">
        <v>1263</v>
      </c>
      <c r="C311" s="1" t="s">
        <v>1264</v>
      </c>
      <c r="D311" s="1" t="s">
        <v>103</v>
      </c>
      <c r="E311" s="1" t="s">
        <v>611</v>
      </c>
      <c r="F311" s="44" t="s">
        <v>1265</v>
      </c>
      <c r="G311" s="49">
        <v>0.99</v>
      </c>
      <c r="H311" s="5">
        <v>67.44839129276464</v>
      </c>
      <c r="I311" s="5">
        <v>0</v>
      </c>
      <c r="J311" s="5">
        <v>67.44839129276464</v>
      </c>
      <c r="K311" s="5">
        <v>22.389270564669104</v>
      </c>
      <c r="L311" s="5">
        <v>0.33443825299059426</v>
      </c>
      <c r="M311" s="5">
        <v>22.723708817659698</v>
      </c>
      <c r="N311" s="5">
        <v>65.424939553981702</v>
      </c>
      <c r="O311" s="73">
        <v>0</v>
      </c>
      <c r="P311" s="5">
        <v>0</v>
      </c>
      <c r="Q311" s="5">
        <v>0</v>
      </c>
      <c r="R311" s="5">
        <v>0</v>
      </c>
      <c r="S311" s="5">
        <v>0</v>
      </c>
      <c r="T311" s="47">
        <v>0</v>
      </c>
      <c r="U311" s="5">
        <v>60.241899846634652</v>
      </c>
      <c r="V311" s="5">
        <v>7.2064917937998567</v>
      </c>
      <c r="W311" s="5">
        <v>0</v>
      </c>
      <c r="X311" s="5">
        <v>0</v>
      </c>
      <c r="Y311" s="47">
        <v>0</v>
      </c>
      <c r="Z311" s="5">
        <v>60.241899846634652</v>
      </c>
      <c r="AA311" s="5">
        <v>7.2064917937998567</v>
      </c>
      <c r="AB311" s="5">
        <v>0</v>
      </c>
      <c r="AC311" s="5">
        <v>0</v>
      </c>
      <c r="AD311" s="72">
        <v>0</v>
      </c>
    </row>
    <row r="312" spans="1:30">
      <c r="A312" s="48" t="s">
        <v>1266</v>
      </c>
      <c r="B312" s="1" t="s">
        <v>1267</v>
      </c>
      <c r="C312" s="1" t="s">
        <v>1268</v>
      </c>
      <c r="D312" s="1" t="s">
        <v>53</v>
      </c>
      <c r="E312" s="1">
        <v>0</v>
      </c>
      <c r="F312" s="44" t="s">
        <v>1269</v>
      </c>
      <c r="G312" s="49">
        <v>0.4</v>
      </c>
      <c r="H312" s="5">
        <v>2.9252046386298396</v>
      </c>
      <c r="I312" s="5">
        <v>0.20832491547509935</v>
      </c>
      <c r="J312" s="5">
        <v>2.7168797231547401</v>
      </c>
      <c r="K312" s="5">
        <v>-14.173976166076409</v>
      </c>
      <c r="L312" s="5">
        <v>-0.28823141685633757</v>
      </c>
      <c r="M312" s="5">
        <v>-14.462207582932747</v>
      </c>
      <c r="N312" s="5">
        <v>2.5131137439181348</v>
      </c>
      <c r="O312" s="73">
        <v>0.5</v>
      </c>
      <c r="P312" s="5">
        <v>0</v>
      </c>
      <c r="Q312" s="5">
        <v>0.20832491547509935</v>
      </c>
      <c r="R312" s="5">
        <v>0</v>
      </c>
      <c r="S312" s="5">
        <v>0</v>
      </c>
      <c r="T312" s="47">
        <v>0</v>
      </c>
      <c r="U312" s="5">
        <v>0</v>
      </c>
      <c r="V312" s="5">
        <v>2.7168797231547401</v>
      </c>
      <c r="W312" s="5">
        <v>0</v>
      </c>
      <c r="X312" s="5">
        <v>0</v>
      </c>
      <c r="Y312" s="47">
        <v>0</v>
      </c>
      <c r="Z312" s="5">
        <v>0</v>
      </c>
      <c r="AA312" s="5">
        <v>2.9252046386298396</v>
      </c>
      <c r="AB312" s="5">
        <v>0</v>
      </c>
      <c r="AC312" s="5">
        <v>0</v>
      </c>
      <c r="AD312" s="72">
        <v>0</v>
      </c>
    </row>
    <row r="313" spans="1:30">
      <c r="A313" s="48" t="s">
        <v>1270</v>
      </c>
      <c r="B313" s="1" t="s">
        <v>1271</v>
      </c>
      <c r="C313" s="1" t="s">
        <v>1272</v>
      </c>
      <c r="D313" s="1" t="s">
        <v>237</v>
      </c>
      <c r="E313" s="1">
        <v>0</v>
      </c>
      <c r="F313" s="44" t="s">
        <v>1273</v>
      </c>
      <c r="G313" s="49">
        <v>0.09</v>
      </c>
      <c r="H313" s="5">
        <v>122.85400642627101</v>
      </c>
      <c r="I313" s="5">
        <v>25.51498045791638</v>
      </c>
      <c r="J313" s="5">
        <v>97.339025968354633</v>
      </c>
      <c r="K313" s="5">
        <v>73.943957692192072</v>
      </c>
      <c r="L313" s="5">
        <v>0.10743649348235351</v>
      </c>
      <c r="M313" s="5">
        <v>74.051394185674425</v>
      </c>
      <c r="N313" s="5">
        <v>90.038599020728043</v>
      </c>
      <c r="O313" s="73">
        <v>0</v>
      </c>
      <c r="P313" s="5">
        <v>25.51498045791638</v>
      </c>
      <c r="Q313" s="5">
        <v>0</v>
      </c>
      <c r="R313" s="5">
        <v>0</v>
      </c>
      <c r="S313" s="5">
        <v>0</v>
      </c>
      <c r="T313" s="47">
        <v>0</v>
      </c>
      <c r="U313" s="5">
        <v>97.339025968354633</v>
      </c>
      <c r="V313" s="5">
        <v>0</v>
      </c>
      <c r="W313" s="5">
        <v>0</v>
      </c>
      <c r="X313" s="5">
        <v>0</v>
      </c>
      <c r="Y313" s="47">
        <v>0</v>
      </c>
      <c r="Z313" s="5">
        <v>122.85400642627101</v>
      </c>
      <c r="AA313" s="5">
        <v>0</v>
      </c>
      <c r="AB313" s="5">
        <v>0</v>
      </c>
      <c r="AC313" s="5">
        <v>0</v>
      </c>
      <c r="AD313" s="72">
        <v>0</v>
      </c>
    </row>
    <row r="314" spans="1:30">
      <c r="A314" s="48" t="s">
        <v>1702</v>
      </c>
      <c r="B314" s="1" t="s">
        <v>1703</v>
      </c>
      <c r="C314" s="1" t="s">
        <v>1704</v>
      </c>
      <c r="D314" s="1" t="s">
        <v>79</v>
      </c>
      <c r="E314" s="1">
        <v>0</v>
      </c>
      <c r="F314" s="44" t="s">
        <v>1705</v>
      </c>
      <c r="G314" s="49">
        <v>0.01</v>
      </c>
      <c r="H314" s="5">
        <v>14.507905441038552</v>
      </c>
      <c r="I314" s="5">
        <v>5.2553736047432427</v>
      </c>
      <c r="J314" s="5">
        <v>9.2525318362953097</v>
      </c>
      <c r="K314" s="5">
        <v>5.8283708172068902</v>
      </c>
      <c r="L314" s="5">
        <v>1.7581714727140429E-2</v>
      </c>
      <c r="M314" s="5">
        <v>5.8459525319340306</v>
      </c>
      <c r="N314" s="5">
        <v>8.5585919485731612</v>
      </c>
      <c r="O314" s="73">
        <v>0</v>
      </c>
      <c r="P314" s="5">
        <v>0</v>
      </c>
      <c r="Q314" s="5">
        <v>0</v>
      </c>
      <c r="R314" s="5">
        <v>5.2553736047432427</v>
      </c>
      <c r="S314" s="5">
        <v>0</v>
      </c>
      <c r="T314" s="47">
        <v>0</v>
      </c>
      <c r="U314" s="5">
        <v>0</v>
      </c>
      <c r="V314" s="5">
        <v>0</v>
      </c>
      <c r="W314" s="5">
        <v>9.2525318362953097</v>
      </c>
      <c r="X314" s="5">
        <v>0</v>
      </c>
      <c r="Y314" s="47">
        <v>0</v>
      </c>
      <c r="Z314" s="5">
        <v>0</v>
      </c>
      <c r="AA314" s="5">
        <v>0</v>
      </c>
      <c r="AB314" s="5">
        <v>14.507905441038552</v>
      </c>
      <c r="AC314" s="5">
        <v>0</v>
      </c>
      <c r="AD314" s="72">
        <v>0</v>
      </c>
    </row>
    <row r="315" spans="1:30">
      <c r="A315" s="48" t="s">
        <v>1277</v>
      </c>
      <c r="B315" s="1" t="s">
        <v>1278</v>
      </c>
      <c r="C315" s="1" t="s">
        <v>1279</v>
      </c>
      <c r="D315" s="1" t="s">
        <v>53</v>
      </c>
      <c r="E315" s="1">
        <v>0</v>
      </c>
      <c r="F315" s="44" t="s">
        <v>1280</v>
      </c>
      <c r="G315" s="49">
        <v>0.4</v>
      </c>
      <c r="H315" s="5">
        <v>2.8695762889390202</v>
      </c>
      <c r="I315" s="5">
        <v>0.34700199469226695</v>
      </c>
      <c r="J315" s="5">
        <v>2.5225742942467533</v>
      </c>
      <c r="K315" s="5">
        <v>-5.1994783752540439</v>
      </c>
      <c r="L315" s="5">
        <v>0.11450309740454401</v>
      </c>
      <c r="M315" s="5">
        <v>-5.0849752778494999</v>
      </c>
      <c r="N315" s="5">
        <v>2.3333812221782471</v>
      </c>
      <c r="O315" s="73">
        <v>0.5</v>
      </c>
      <c r="P315" s="5">
        <v>0</v>
      </c>
      <c r="Q315" s="5">
        <v>0.34700199469226695</v>
      </c>
      <c r="R315" s="5">
        <v>0</v>
      </c>
      <c r="S315" s="5">
        <v>0</v>
      </c>
      <c r="T315" s="47">
        <v>0</v>
      </c>
      <c r="U315" s="5">
        <v>0</v>
      </c>
      <c r="V315" s="5">
        <v>2.5225742942467533</v>
      </c>
      <c r="W315" s="5">
        <v>0</v>
      </c>
      <c r="X315" s="5">
        <v>0</v>
      </c>
      <c r="Y315" s="47">
        <v>0</v>
      </c>
      <c r="Z315" s="5">
        <v>0</v>
      </c>
      <c r="AA315" s="5">
        <v>2.8695762889390202</v>
      </c>
      <c r="AB315" s="5">
        <v>0</v>
      </c>
      <c r="AC315" s="5">
        <v>0</v>
      </c>
      <c r="AD315" s="72">
        <v>0</v>
      </c>
    </row>
    <row r="316" spans="1:30">
      <c r="A316" s="48" t="s">
        <v>1281</v>
      </c>
      <c r="B316" s="1" t="s">
        <v>1282</v>
      </c>
      <c r="C316" s="1" t="s">
        <v>1283</v>
      </c>
      <c r="D316" s="1" t="s">
        <v>53</v>
      </c>
      <c r="E316" s="1">
        <v>0</v>
      </c>
      <c r="F316" s="44" t="s">
        <v>1284</v>
      </c>
      <c r="G316" s="49">
        <v>0.4</v>
      </c>
      <c r="H316" s="5">
        <v>2.8257201094251125</v>
      </c>
      <c r="I316" s="5">
        <v>0.3512299176858496</v>
      </c>
      <c r="J316" s="5">
        <v>2.474490191739263</v>
      </c>
      <c r="K316" s="5">
        <v>-14.841856124579738</v>
      </c>
      <c r="L316" s="5">
        <v>-0.10222890146201813</v>
      </c>
      <c r="M316" s="5">
        <v>-14.944085026041757</v>
      </c>
      <c r="N316" s="5">
        <v>2.2889034273588185</v>
      </c>
      <c r="O316" s="73">
        <v>0.5</v>
      </c>
      <c r="P316" s="5">
        <v>0</v>
      </c>
      <c r="Q316" s="5">
        <v>0.3512299176858496</v>
      </c>
      <c r="R316" s="5">
        <v>0</v>
      </c>
      <c r="S316" s="5">
        <v>0</v>
      </c>
      <c r="T316" s="47">
        <v>0</v>
      </c>
      <c r="U316" s="5">
        <v>0</v>
      </c>
      <c r="V316" s="5">
        <v>2.474490191739263</v>
      </c>
      <c r="W316" s="5">
        <v>0</v>
      </c>
      <c r="X316" s="5">
        <v>0</v>
      </c>
      <c r="Y316" s="47">
        <v>0</v>
      </c>
      <c r="Z316" s="5">
        <v>0</v>
      </c>
      <c r="AA316" s="5">
        <v>2.8257201094251125</v>
      </c>
      <c r="AB316" s="5">
        <v>0</v>
      </c>
      <c r="AC316" s="5">
        <v>0</v>
      </c>
      <c r="AD316" s="72">
        <v>0</v>
      </c>
    </row>
    <row r="317" spans="1:30">
      <c r="A317" s="48" t="s">
        <v>1285</v>
      </c>
      <c r="B317" s="1" t="s">
        <v>1286</v>
      </c>
      <c r="C317" s="1" t="s">
        <v>1287</v>
      </c>
      <c r="D317" s="1" t="s">
        <v>103</v>
      </c>
      <c r="E317" s="1" t="s">
        <v>169</v>
      </c>
      <c r="F317" s="44" t="s">
        <v>1288</v>
      </c>
      <c r="G317" s="49">
        <v>0.99</v>
      </c>
      <c r="H317" s="5">
        <v>71.997746796548839</v>
      </c>
      <c r="I317" s="5">
        <v>0</v>
      </c>
      <c r="J317" s="5">
        <v>71.997746796548839</v>
      </c>
      <c r="K317" s="5">
        <v>-8.8444143878145223</v>
      </c>
      <c r="L317" s="5">
        <v>1.0355899627804162</v>
      </c>
      <c r="M317" s="5">
        <v>-7.8088244250341061</v>
      </c>
      <c r="N317" s="5">
        <v>69.837814392652376</v>
      </c>
      <c r="O317" s="73">
        <v>0</v>
      </c>
      <c r="P317" s="5">
        <v>0</v>
      </c>
      <c r="Q317" s="5">
        <v>0</v>
      </c>
      <c r="R317" s="5">
        <v>0</v>
      </c>
      <c r="S317" s="5">
        <v>0</v>
      </c>
      <c r="T317" s="47">
        <v>0</v>
      </c>
      <c r="U317" s="5">
        <v>64.900652554062447</v>
      </c>
      <c r="V317" s="5">
        <v>7.0970937829711129</v>
      </c>
      <c r="W317" s="5">
        <v>0</v>
      </c>
      <c r="X317" s="5">
        <v>0</v>
      </c>
      <c r="Y317" s="47">
        <v>0</v>
      </c>
      <c r="Z317" s="5">
        <v>64.900652554062447</v>
      </c>
      <c r="AA317" s="5">
        <v>7.0970937829711129</v>
      </c>
      <c r="AB317" s="5">
        <v>0</v>
      </c>
      <c r="AC317" s="5">
        <v>0</v>
      </c>
      <c r="AD317" s="72">
        <v>0</v>
      </c>
    </row>
    <row r="318" spans="1:30">
      <c r="A318" s="48" t="s">
        <v>1289</v>
      </c>
      <c r="B318" s="1" t="s">
        <v>1290</v>
      </c>
      <c r="C318" s="1" t="s">
        <v>1291</v>
      </c>
      <c r="D318" s="1" t="s">
        <v>124</v>
      </c>
      <c r="E318" s="1">
        <v>0</v>
      </c>
      <c r="F318" s="44" t="s">
        <v>1292</v>
      </c>
      <c r="G318" s="49">
        <v>0.49</v>
      </c>
      <c r="H318" s="5">
        <v>47.999153587870133</v>
      </c>
      <c r="I318" s="5">
        <v>9.8395207479569748</v>
      </c>
      <c r="J318" s="5">
        <v>38.159632839913158</v>
      </c>
      <c r="K318" s="5">
        <v>2.3160109010233354</v>
      </c>
      <c r="L318" s="5">
        <v>0.6148789281115361</v>
      </c>
      <c r="M318" s="5">
        <v>2.9308898291348715</v>
      </c>
      <c r="N318" s="5">
        <v>35.297660376919673</v>
      </c>
      <c r="O318" s="73">
        <v>0</v>
      </c>
      <c r="P318" s="5">
        <v>9.3078442290154992</v>
      </c>
      <c r="Q318" s="5">
        <v>0.53167651894147505</v>
      </c>
      <c r="R318" s="5">
        <v>0</v>
      </c>
      <c r="S318" s="5">
        <v>0</v>
      </c>
      <c r="T318" s="47">
        <v>0</v>
      </c>
      <c r="U318" s="5">
        <v>32.012538009744354</v>
      </c>
      <c r="V318" s="5">
        <v>6.147094830168804</v>
      </c>
      <c r="W318" s="5">
        <v>0</v>
      </c>
      <c r="X318" s="5">
        <v>0</v>
      </c>
      <c r="Y318" s="47">
        <v>0</v>
      </c>
      <c r="Z318" s="5">
        <v>41.320382238759855</v>
      </c>
      <c r="AA318" s="5">
        <v>6.6787713491102787</v>
      </c>
      <c r="AB318" s="5">
        <v>0</v>
      </c>
      <c r="AC318" s="5">
        <v>0</v>
      </c>
      <c r="AD318" s="72">
        <v>0</v>
      </c>
    </row>
    <row r="319" spans="1:30">
      <c r="A319" s="48" t="s">
        <v>1293</v>
      </c>
      <c r="B319" s="1" t="s">
        <v>1294</v>
      </c>
      <c r="C319" s="1" t="s">
        <v>1295</v>
      </c>
      <c r="D319" s="1" t="s">
        <v>124</v>
      </c>
      <c r="E319" s="1">
        <v>0</v>
      </c>
      <c r="F319" s="44" t="s">
        <v>1296</v>
      </c>
      <c r="G319" s="49">
        <v>0.49</v>
      </c>
      <c r="H319" s="5">
        <v>100.50133960287542</v>
      </c>
      <c r="I319" s="5">
        <v>30.408053053489706</v>
      </c>
      <c r="J319" s="5">
        <v>70.093286549385709</v>
      </c>
      <c r="K319" s="5">
        <v>29.682879191996292</v>
      </c>
      <c r="L319" s="5">
        <v>0.28576497123029654</v>
      </c>
      <c r="M319" s="5">
        <v>29.968644163226589</v>
      </c>
      <c r="N319" s="5">
        <v>64.836290058181788</v>
      </c>
      <c r="O319" s="73">
        <v>0</v>
      </c>
      <c r="P319" s="5">
        <v>27.98739593280915</v>
      </c>
      <c r="Q319" s="5">
        <v>2.4206571206805556</v>
      </c>
      <c r="R319" s="5">
        <v>0</v>
      </c>
      <c r="S319" s="5">
        <v>0</v>
      </c>
      <c r="T319" s="47">
        <v>0</v>
      </c>
      <c r="U319" s="5">
        <v>60.665610580271043</v>
      </c>
      <c r="V319" s="5">
        <v>9.4276759691146648</v>
      </c>
      <c r="W319" s="5">
        <v>0</v>
      </c>
      <c r="X319" s="5">
        <v>0</v>
      </c>
      <c r="Y319" s="47">
        <v>0</v>
      </c>
      <c r="Z319" s="5">
        <v>88.653006513080186</v>
      </c>
      <c r="AA319" s="5">
        <v>11.84833308979522</v>
      </c>
      <c r="AB319" s="5">
        <v>0</v>
      </c>
      <c r="AC319" s="5">
        <v>0</v>
      </c>
      <c r="AD319" s="72">
        <v>0</v>
      </c>
    </row>
    <row r="320" spans="1:30">
      <c r="A320" s="48" t="s">
        <v>1297</v>
      </c>
      <c r="B320" s="1" t="s">
        <v>1298</v>
      </c>
      <c r="C320" s="1" t="s">
        <v>1299</v>
      </c>
      <c r="D320" s="1" t="s">
        <v>53</v>
      </c>
      <c r="E320" s="1">
        <v>0</v>
      </c>
      <c r="F320" s="44" t="s">
        <v>1300</v>
      </c>
      <c r="G320" s="49">
        <v>0.4</v>
      </c>
      <c r="H320" s="5">
        <v>2.487892446542499</v>
      </c>
      <c r="I320" s="5">
        <v>0.11154523598996177</v>
      </c>
      <c r="J320" s="5">
        <v>2.3763472105525372</v>
      </c>
      <c r="K320" s="5">
        <v>-18.483806191305458</v>
      </c>
      <c r="L320" s="5">
        <v>1.4719469407076247E-3</v>
      </c>
      <c r="M320" s="5">
        <v>-18.48233424436475</v>
      </c>
      <c r="N320" s="5">
        <v>2.1981211697610972</v>
      </c>
      <c r="O320" s="73">
        <v>0.5</v>
      </c>
      <c r="P320" s="5">
        <v>0</v>
      </c>
      <c r="Q320" s="5">
        <v>0.11154523598996177</v>
      </c>
      <c r="R320" s="5">
        <v>0</v>
      </c>
      <c r="S320" s="5">
        <v>0</v>
      </c>
      <c r="T320" s="47">
        <v>0</v>
      </c>
      <c r="U320" s="5">
        <v>0</v>
      </c>
      <c r="V320" s="5">
        <v>2.3763472105525372</v>
      </c>
      <c r="W320" s="5">
        <v>0</v>
      </c>
      <c r="X320" s="5">
        <v>0</v>
      </c>
      <c r="Y320" s="47">
        <v>0</v>
      </c>
      <c r="Z320" s="5">
        <v>0</v>
      </c>
      <c r="AA320" s="5">
        <v>2.487892446542499</v>
      </c>
      <c r="AB320" s="5">
        <v>0</v>
      </c>
      <c r="AC320" s="5">
        <v>0</v>
      </c>
      <c r="AD320" s="72">
        <v>0</v>
      </c>
    </row>
    <row r="321" spans="1:30">
      <c r="A321" s="48" t="s">
        <v>1301</v>
      </c>
      <c r="B321" s="1" t="s">
        <v>1302</v>
      </c>
      <c r="C321" s="1" t="s">
        <v>1303</v>
      </c>
      <c r="D321" s="1" t="s">
        <v>53</v>
      </c>
      <c r="E321" s="1" t="s">
        <v>1792</v>
      </c>
      <c r="F321" s="44" t="s">
        <v>1304</v>
      </c>
      <c r="G321" s="49">
        <v>0.5</v>
      </c>
      <c r="H321" s="5">
        <v>2.3761095772855074</v>
      </c>
      <c r="I321" s="5">
        <v>0</v>
      </c>
      <c r="J321" s="5">
        <v>2.3761095772855074</v>
      </c>
      <c r="K321" s="5">
        <v>-10.186712925349516</v>
      </c>
      <c r="L321" s="5">
        <v>-5.5571620090939078E-2</v>
      </c>
      <c r="M321" s="5">
        <v>-10.242284545440455</v>
      </c>
      <c r="N321" s="5">
        <v>2.3048262899669423</v>
      </c>
      <c r="O321" s="73">
        <v>0</v>
      </c>
      <c r="P321" s="5">
        <v>0</v>
      </c>
      <c r="Q321" s="5">
        <v>0</v>
      </c>
      <c r="R321" s="5">
        <v>0</v>
      </c>
      <c r="S321" s="5">
        <v>0</v>
      </c>
      <c r="T321" s="47">
        <v>0</v>
      </c>
      <c r="U321" s="5">
        <v>0</v>
      </c>
      <c r="V321" s="5">
        <v>2.3761095772855074</v>
      </c>
      <c r="W321" s="5">
        <v>0</v>
      </c>
      <c r="X321" s="5">
        <v>0</v>
      </c>
      <c r="Y321" s="47">
        <v>0</v>
      </c>
      <c r="Z321" s="5">
        <v>0</v>
      </c>
      <c r="AA321" s="5">
        <v>2.3761095772855074</v>
      </c>
      <c r="AB321" s="5">
        <v>0</v>
      </c>
      <c r="AC321" s="5">
        <v>0</v>
      </c>
      <c r="AD321" s="72">
        <v>0</v>
      </c>
    </row>
    <row r="322" spans="1:30">
      <c r="A322" s="48" t="s">
        <v>1305</v>
      </c>
      <c r="B322" s="1" t="s">
        <v>1306</v>
      </c>
      <c r="C322" s="1" t="s">
        <v>1307</v>
      </c>
      <c r="D322" s="1" t="s">
        <v>391</v>
      </c>
      <c r="E322" s="1" t="s">
        <v>1787</v>
      </c>
      <c r="F322" s="44" t="s">
        <v>1308</v>
      </c>
      <c r="G322" s="49">
        <v>0.2</v>
      </c>
      <c r="H322" s="5">
        <v>131.42118049282641</v>
      </c>
      <c r="I322" s="5">
        <v>0</v>
      </c>
      <c r="J322" s="5">
        <v>131.42118049282641</v>
      </c>
      <c r="K322" s="5">
        <v>84.694726099024962</v>
      </c>
      <c r="L322" s="5">
        <v>0.2968521731700946</v>
      </c>
      <c r="M322" s="5">
        <v>84.991578272195056</v>
      </c>
      <c r="N322" s="5">
        <v>127.47854507804162</v>
      </c>
      <c r="O322" s="73">
        <v>0</v>
      </c>
      <c r="P322" s="5">
        <v>0</v>
      </c>
      <c r="Q322" s="5">
        <v>0</v>
      </c>
      <c r="R322" s="5">
        <v>0</v>
      </c>
      <c r="S322" s="5">
        <v>0</v>
      </c>
      <c r="T322" s="47">
        <v>0</v>
      </c>
      <c r="U322" s="5">
        <v>123.21236870154274</v>
      </c>
      <c r="V322" s="5">
        <v>0</v>
      </c>
      <c r="W322" s="5">
        <v>8.2088122805731736</v>
      </c>
      <c r="X322" s="5">
        <v>0</v>
      </c>
      <c r="Y322" s="47">
        <v>0</v>
      </c>
      <c r="Z322" s="5">
        <v>123.21236870154274</v>
      </c>
      <c r="AA322" s="5">
        <v>0</v>
      </c>
      <c r="AB322" s="5">
        <v>8.2088122805731736</v>
      </c>
      <c r="AC322" s="5">
        <v>0</v>
      </c>
      <c r="AD322" s="72">
        <v>0</v>
      </c>
    </row>
    <row r="323" spans="1:30">
      <c r="A323" s="48" t="s">
        <v>1706</v>
      </c>
      <c r="B323" s="1" t="s">
        <v>1707</v>
      </c>
      <c r="C323" s="1" t="s">
        <v>494</v>
      </c>
      <c r="D323" s="1" t="s">
        <v>53</v>
      </c>
      <c r="E323" s="1" t="s">
        <v>1787</v>
      </c>
      <c r="F323" s="44" t="s">
        <v>1708</v>
      </c>
      <c r="G323" s="49">
        <v>0.8</v>
      </c>
      <c r="H323" s="5">
        <v>3.1869008781632853</v>
      </c>
      <c r="I323" s="5">
        <v>0</v>
      </c>
      <c r="J323" s="5">
        <v>3.1869008781632853</v>
      </c>
      <c r="K323" s="5">
        <v>-30.733733942859569</v>
      </c>
      <c r="L323" s="5">
        <v>1.0384018437288312</v>
      </c>
      <c r="M323" s="5">
        <v>-29.695332099130738</v>
      </c>
      <c r="N323" s="5">
        <v>3.0912938518183868</v>
      </c>
      <c r="O323" s="73">
        <v>0</v>
      </c>
      <c r="P323" s="5">
        <v>0</v>
      </c>
      <c r="Q323" s="5">
        <v>0</v>
      </c>
      <c r="R323" s="5">
        <v>0</v>
      </c>
      <c r="S323" s="5">
        <v>0</v>
      </c>
      <c r="T323" s="47">
        <v>0</v>
      </c>
      <c r="U323" s="5">
        <v>0</v>
      </c>
      <c r="V323" s="5">
        <v>3.1869005810980791</v>
      </c>
      <c r="W323" s="5">
        <v>0</v>
      </c>
      <c r="X323" s="5">
        <v>0</v>
      </c>
      <c r="Y323" s="47">
        <v>0</v>
      </c>
      <c r="Z323" s="5">
        <v>0</v>
      </c>
      <c r="AA323" s="5">
        <v>3.1869005810980791</v>
      </c>
      <c r="AB323" s="5">
        <v>0</v>
      </c>
      <c r="AC323" s="5">
        <v>0</v>
      </c>
      <c r="AD323" s="72">
        <v>0</v>
      </c>
    </row>
    <row r="324" spans="1:30">
      <c r="A324" s="48" t="s">
        <v>1309</v>
      </c>
      <c r="B324" s="1" t="s">
        <v>1310</v>
      </c>
      <c r="C324" s="1" t="s">
        <v>1311</v>
      </c>
      <c r="D324" s="1" t="s">
        <v>103</v>
      </c>
      <c r="E324" s="1">
        <v>0</v>
      </c>
      <c r="F324" s="44" t="s">
        <v>1312</v>
      </c>
      <c r="G324" s="49">
        <v>0.49</v>
      </c>
      <c r="H324" s="5">
        <v>118.75673968342439</v>
      </c>
      <c r="I324" s="5">
        <v>36.1568810715317</v>
      </c>
      <c r="J324" s="5">
        <v>82.599858611892685</v>
      </c>
      <c r="K324" s="5">
        <v>42.05885195515129</v>
      </c>
      <c r="L324" s="5">
        <v>0.13307078964952268</v>
      </c>
      <c r="M324" s="5">
        <v>42.191922744800813</v>
      </c>
      <c r="N324" s="5">
        <v>76.404869216000733</v>
      </c>
      <c r="O324" s="73">
        <v>0</v>
      </c>
      <c r="P324" s="5">
        <v>33.357994912532646</v>
      </c>
      <c r="Q324" s="5">
        <v>2.7988861589990517</v>
      </c>
      <c r="R324" s="5">
        <v>0</v>
      </c>
      <c r="S324" s="5">
        <v>0</v>
      </c>
      <c r="T324" s="47">
        <v>0</v>
      </c>
      <c r="U324" s="5">
        <v>71.335274298058593</v>
      </c>
      <c r="V324" s="5">
        <v>11.264584313834089</v>
      </c>
      <c r="W324" s="5">
        <v>0</v>
      </c>
      <c r="X324" s="5">
        <v>0</v>
      </c>
      <c r="Y324" s="47">
        <v>0</v>
      </c>
      <c r="Z324" s="5">
        <v>104.69326921059124</v>
      </c>
      <c r="AA324" s="5">
        <v>14.06347047283314</v>
      </c>
      <c r="AB324" s="5">
        <v>0</v>
      </c>
      <c r="AC324" s="5">
        <v>0</v>
      </c>
      <c r="AD324" s="72">
        <v>0</v>
      </c>
    </row>
    <row r="325" spans="1:30">
      <c r="A325" s="48" t="s">
        <v>1313</v>
      </c>
      <c r="B325" s="1" t="s">
        <v>1314</v>
      </c>
      <c r="C325" s="1" t="s">
        <v>1315</v>
      </c>
      <c r="D325" s="1" t="s">
        <v>391</v>
      </c>
      <c r="E325" s="1" t="s">
        <v>1794</v>
      </c>
      <c r="F325" s="44" t="s">
        <v>1316</v>
      </c>
      <c r="G325" s="49">
        <v>0.7</v>
      </c>
      <c r="H325" s="5">
        <v>115.19090728493131</v>
      </c>
      <c r="I325" s="5">
        <v>0</v>
      </c>
      <c r="J325" s="5">
        <v>115.19090728493131</v>
      </c>
      <c r="K325" s="5">
        <v>-235.17268058166778</v>
      </c>
      <c r="L325" s="5">
        <v>0.36460129356947846</v>
      </c>
      <c r="M325" s="5">
        <v>-234.8080792880983</v>
      </c>
      <c r="N325" s="5">
        <v>111.73518006638336</v>
      </c>
      <c r="O325" s="73">
        <v>0</v>
      </c>
      <c r="P325" s="5">
        <v>0</v>
      </c>
      <c r="Q325" s="5">
        <v>0</v>
      </c>
      <c r="R325" s="5">
        <v>0</v>
      </c>
      <c r="S325" s="5">
        <v>0</v>
      </c>
      <c r="T325" s="47">
        <v>0</v>
      </c>
      <c r="U325" s="5">
        <v>104.24231862662279</v>
      </c>
      <c r="V325" s="5">
        <v>0</v>
      </c>
      <c r="W325" s="5">
        <v>10.948588632107613</v>
      </c>
      <c r="X325" s="5">
        <v>0</v>
      </c>
      <c r="Y325" s="47">
        <v>0</v>
      </c>
      <c r="Z325" s="5">
        <v>104.24231862662279</v>
      </c>
      <c r="AA325" s="5">
        <v>0</v>
      </c>
      <c r="AB325" s="5">
        <v>10.948588632107613</v>
      </c>
      <c r="AC325" s="5">
        <v>0</v>
      </c>
      <c r="AD325" s="72">
        <v>0</v>
      </c>
    </row>
    <row r="326" spans="1:30">
      <c r="A326" s="48" t="s">
        <v>1317</v>
      </c>
      <c r="B326" s="1" t="s">
        <v>1318</v>
      </c>
      <c r="C326" s="1" t="s">
        <v>1319</v>
      </c>
      <c r="D326" s="1" t="s">
        <v>53</v>
      </c>
      <c r="E326" s="1" t="s">
        <v>1794</v>
      </c>
      <c r="F326" s="44" t="s">
        <v>1320</v>
      </c>
      <c r="G326" s="49">
        <v>0.30000000000000004</v>
      </c>
      <c r="H326" s="5">
        <v>1.5086660860289922</v>
      </c>
      <c r="I326" s="5">
        <v>0</v>
      </c>
      <c r="J326" s="5">
        <v>1.5086660860289922</v>
      </c>
      <c r="K326" s="5">
        <v>-8.6968393646820008</v>
      </c>
      <c r="L326" s="5">
        <v>0.17937242628490147</v>
      </c>
      <c r="M326" s="5">
        <v>-8.5174669383970993</v>
      </c>
      <c r="N326" s="5">
        <v>1.4634061034481225</v>
      </c>
      <c r="O326" s="73">
        <v>0</v>
      </c>
      <c r="P326" s="5">
        <v>0</v>
      </c>
      <c r="Q326" s="5">
        <v>0</v>
      </c>
      <c r="R326" s="5">
        <v>0</v>
      </c>
      <c r="S326" s="5">
        <v>0</v>
      </c>
      <c r="T326" s="47">
        <v>0</v>
      </c>
      <c r="U326" s="5">
        <v>0</v>
      </c>
      <c r="V326" s="5">
        <v>1.5086660860289922</v>
      </c>
      <c r="W326" s="5">
        <v>0</v>
      </c>
      <c r="X326" s="5">
        <v>0</v>
      </c>
      <c r="Y326" s="47">
        <v>0</v>
      </c>
      <c r="Z326" s="5">
        <v>0</v>
      </c>
      <c r="AA326" s="5">
        <v>1.5086660860289922</v>
      </c>
      <c r="AB326" s="5">
        <v>0</v>
      </c>
      <c r="AC326" s="5">
        <v>0</v>
      </c>
      <c r="AD326" s="72">
        <v>0</v>
      </c>
    </row>
    <row r="327" spans="1:30">
      <c r="A327" s="48" t="s">
        <v>1321</v>
      </c>
      <c r="B327" s="1" t="s">
        <v>1322</v>
      </c>
      <c r="C327" s="1" t="s">
        <v>1323</v>
      </c>
      <c r="D327" s="1" t="s">
        <v>93</v>
      </c>
      <c r="E327" s="1" t="s">
        <v>1788</v>
      </c>
      <c r="F327" s="44" t="s">
        <v>1324</v>
      </c>
      <c r="G327" s="49">
        <v>0.64</v>
      </c>
      <c r="H327" s="5">
        <v>46.784952640256414</v>
      </c>
      <c r="I327" s="5">
        <v>0</v>
      </c>
      <c r="J327" s="5">
        <v>46.784952640256414</v>
      </c>
      <c r="K327" s="5">
        <v>11.967321827163115</v>
      </c>
      <c r="L327" s="5">
        <v>5.223826845295676E-2</v>
      </c>
      <c r="M327" s="5">
        <v>12.019560095616072</v>
      </c>
      <c r="N327" s="5">
        <v>45.38140406104872</v>
      </c>
      <c r="O327" s="73">
        <v>0</v>
      </c>
      <c r="P327" s="5">
        <v>0</v>
      </c>
      <c r="Q327" s="5">
        <v>0</v>
      </c>
      <c r="R327" s="5">
        <v>0</v>
      </c>
      <c r="S327" s="5">
        <v>0</v>
      </c>
      <c r="T327" s="47">
        <v>0</v>
      </c>
      <c r="U327" s="5">
        <v>40.122135412910787</v>
      </c>
      <c r="V327" s="5">
        <v>6.6628169059159497</v>
      </c>
      <c r="W327" s="5">
        <v>0</v>
      </c>
      <c r="X327" s="5">
        <v>0</v>
      </c>
      <c r="Y327" s="47">
        <v>0</v>
      </c>
      <c r="Z327" s="5">
        <v>40.122135412910787</v>
      </c>
      <c r="AA327" s="5">
        <v>6.6628169059159497</v>
      </c>
      <c r="AB327" s="5">
        <v>0</v>
      </c>
      <c r="AC327" s="5">
        <v>0</v>
      </c>
      <c r="AD327" s="72">
        <v>0</v>
      </c>
    </row>
    <row r="328" spans="1:30">
      <c r="A328" s="48" t="s">
        <v>1325</v>
      </c>
      <c r="B328" s="1" t="s">
        <v>1326</v>
      </c>
      <c r="C328" s="1" t="s">
        <v>1327</v>
      </c>
      <c r="D328" s="1" t="s">
        <v>53</v>
      </c>
      <c r="E328" s="1" t="s">
        <v>1786</v>
      </c>
      <c r="F328" s="44" t="s">
        <v>1328</v>
      </c>
      <c r="G328" s="49">
        <v>0.4</v>
      </c>
      <c r="H328" s="5">
        <v>4.8336606026239002</v>
      </c>
      <c r="I328" s="5">
        <v>0</v>
      </c>
      <c r="J328" s="5">
        <v>4.8336606026239002</v>
      </c>
      <c r="K328" s="5">
        <v>-10.593461239679275</v>
      </c>
      <c r="L328" s="5">
        <v>-9.76027513776625E-2</v>
      </c>
      <c r="M328" s="5">
        <v>-10.691063991056938</v>
      </c>
      <c r="N328" s="5">
        <v>4.6886507845451835</v>
      </c>
      <c r="O328" s="73">
        <v>0</v>
      </c>
      <c r="P328" s="5">
        <v>0</v>
      </c>
      <c r="Q328" s="5">
        <v>0</v>
      </c>
      <c r="R328" s="5">
        <v>0</v>
      </c>
      <c r="S328" s="5">
        <v>0</v>
      </c>
      <c r="T328" s="47">
        <v>0</v>
      </c>
      <c r="U328" s="5">
        <v>0</v>
      </c>
      <c r="V328" s="5">
        <v>4.8336610124393982</v>
      </c>
      <c r="W328" s="5">
        <v>0</v>
      </c>
      <c r="X328" s="5">
        <v>0</v>
      </c>
      <c r="Y328" s="47">
        <v>0</v>
      </c>
      <c r="Z328" s="5">
        <v>0</v>
      </c>
      <c r="AA328" s="5">
        <v>4.8336610124393982</v>
      </c>
      <c r="AB328" s="5">
        <v>0</v>
      </c>
      <c r="AC328" s="5">
        <v>0</v>
      </c>
      <c r="AD328" s="72">
        <v>0</v>
      </c>
    </row>
    <row r="329" spans="1:30">
      <c r="A329" s="48" t="s">
        <v>1329</v>
      </c>
      <c r="B329" s="1" t="s">
        <v>1330</v>
      </c>
      <c r="C329" s="1" t="s">
        <v>1331</v>
      </c>
      <c r="D329" s="1" t="s">
        <v>124</v>
      </c>
      <c r="E329" s="1">
        <v>0</v>
      </c>
      <c r="F329" s="44" t="s">
        <v>1332</v>
      </c>
      <c r="G329" s="49">
        <v>0.49</v>
      </c>
      <c r="H329" s="5">
        <v>40.010496961079369</v>
      </c>
      <c r="I329" s="5">
        <v>8.9494557635072205</v>
      </c>
      <c r="J329" s="5">
        <v>31.061041197572152</v>
      </c>
      <c r="K329" s="5">
        <v>-16.629963134862837</v>
      </c>
      <c r="L329" s="5">
        <v>-0.17545027745814323</v>
      </c>
      <c r="M329" s="5">
        <v>-16.805413412320981</v>
      </c>
      <c r="N329" s="5">
        <v>28.731463107754241</v>
      </c>
      <c r="O329" s="73">
        <v>0.34870230905869937</v>
      </c>
      <c r="P329" s="5">
        <v>8.9347075116593242</v>
      </c>
      <c r="Q329" s="5">
        <v>1.4748251847896725E-2</v>
      </c>
      <c r="R329" s="5">
        <v>0</v>
      </c>
      <c r="S329" s="5">
        <v>0</v>
      </c>
      <c r="T329" s="47">
        <v>0</v>
      </c>
      <c r="U329" s="5">
        <v>24.720627958285501</v>
      </c>
      <c r="V329" s="5">
        <v>6.3404132392866526</v>
      </c>
      <c r="W329" s="5">
        <v>0</v>
      </c>
      <c r="X329" s="5">
        <v>0</v>
      </c>
      <c r="Y329" s="47">
        <v>0</v>
      </c>
      <c r="Z329" s="5">
        <v>33.655335469944824</v>
      </c>
      <c r="AA329" s="5">
        <v>6.3551614911345489</v>
      </c>
      <c r="AB329" s="5">
        <v>0</v>
      </c>
      <c r="AC329" s="5">
        <v>0</v>
      </c>
      <c r="AD329" s="72">
        <v>0</v>
      </c>
    </row>
    <row r="330" spans="1:30">
      <c r="A330" s="48" t="s">
        <v>1333</v>
      </c>
      <c r="B330" s="1" t="s">
        <v>1334</v>
      </c>
      <c r="C330" s="1" t="s">
        <v>1335</v>
      </c>
      <c r="D330" s="1" t="s">
        <v>103</v>
      </c>
      <c r="E330" s="1" t="s">
        <v>169</v>
      </c>
      <c r="F330" s="44" t="s">
        <v>1336</v>
      </c>
      <c r="G330" s="49">
        <v>0.99</v>
      </c>
      <c r="H330" s="5">
        <v>88.443937836626958</v>
      </c>
      <c r="I330" s="5">
        <v>0</v>
      </c>
      <c r="J330" s="5">
        <v>88.443937836626958</v>
      </c>
      <c r="K330" s="5">
        <v>36.599109355218324</v>
      </c>
      <c r="L330" s="5">
        <v>-0.63166506898431152</v>
      </c>
      <c r="M330" s="5">
        <v>35.967444286234013</v>
      </c>
      <c r="N330" s="5">
        <v>85.790619701528144</v>
      </c>
      <c r="O330" s="73">
        <v>0</v>
      </c>
      <c r="P330" s="5">
        <v>0</v>
      </c>
      <c r="Q330" s="5">
        <v>0</v>
      </c>
      <c r="R330" s="5">
        <v>0</v>
      </c>
      <c r="S330" s="5">
        <v>0</v>
      </c>
      <c r="T330" s="47">
        <v>0</v>
      </c>
      <c r="U330" s="5">
        <v>79.142897267174661</v>
      </c>
      <c r="V330" s="5">
        <v>9.301040915919609</v>
      </c>
      <c r="W330" s="5">
        <v>0</v>
      </c>
      <c r="X330" s="5">
        <v>0</v>
      </c>
      <c r="Y330" s="47">
        <v>0</v>
      </c>
      <c r="Z330" s="5">
        <v>79.142897267174661</v>
      </c>
      <c r="AA330" s="5">
        <v>9.301040915919609</v>
      </c>
      <c r="AB330" s="5">
        <v>0</v>
      </c>
      <c r="AC330" s="5">
        <v>0</v>
      </c>
      <c r="AD330" s="72">
        <v>0</v>
      </c>
    </row>
    <row r="331" spans="1:30">
      <c r="A331" s="48" t="s">
        <v>1337</v>
      </c>
      <c r="B331" s="1" t="s">
        <v>1338</v>
      </c>
      <c r="C331" s="1" t="s">
        <v>1339</v>
      </c>
      <c r="D331" s="1" t="s">
        <v>53</v>
      </c>
      <c r="E331" s="1">
        <v>0</v>
      </c>
      <c r="F331" s="44" t="s">
        <v>1340</v>
      </c>
      <c r="G331" s="49">
        <v>0.4</v>
      </c>
      <c r="H331" s="5">
        <v>2.7434290558368182</v>
      </c>
      <c r="I331" s="5">
        <v>0.49396420284431147</v>
      </c>
      <c r="J331" s="5">
        <v>2.2494648529925065</v>
      </c>
      <c r="K331" s="5">
        <v>-10.009626760879121</v>
      </c>
      <c r="L331" s="5">
        <v>7.4028696933321925E-2</v>
      </c>
      <c r="M331" s="5">
        <v>-9.9355980639457986</v>
      </c>
      <c r="N331" s="5">
        <v>2.0807549890180685</v>
      </c>
      <c r="O331" s="73">
        <v>0.5</v>
      </c>
      <c r="P331" s="5">
        <v>0</v>
      </c>
      <c r="Q331" s="5">
        <v>0.49396420284431147</v>
      </c>
      <c r="R331" s="5">
        <v>0</v>
      </c>
      <c r="S331" s="5">
        <v>0</v>
      </c>
      <c r="T331" s="47">
        <v>0</v>
      </c>
      <c r="U331" s="5">
        <v>0</v>
      </c>
      <c r="V331" s="5">
        <v>2.2494648529925065</v>
      </c>
      <c r="W331" s="5">
        <v>0</v>
      </c>
      <c r="X331" s="5">
        <v>0</v>
      </c>
      <c r="Y331" s="47">
        <v>0</v>
      </c>
      <c r="Z331" s="5">
        <v>0</v>
      </c>
      <c r="AA331" s="5">
        <v>2.7434290558368182</v>
      </c>
      <c r="AB331" s="5">
        <v>0</v>
      </c>
      <c r="AC331" s="5">
        <v>0</v>
      </c>
      <c r="AD331" s="72">
        <v>0</v>
      </c>
    </row>
    <row r="332" spans="1:30">
      <c r="A332" s="48" t="s">
        <v>1341</v>
      </c>
      <c r="B332" s="1" t="s">
        <v>1342</v>
      </c>
      <c r="C332" s="1" t="s">
        <v>1343</v>
      </c>
      <c r="D332" s="1" t="s">
        <v>53</v>
      </c>
      <c r="E332" s="1" t="s">
        <v>1794</v>
      </c>
      <c r="F332" s="44" t="s">
        <v>1344</v>
      </c>
      <c r="G332" s="49">
        <v>0.30000000000000004</v>
      </c>
      <c r="H332" s="5">
        <v>1.4036013453630527</v>
      </c>
      <c r="I332" s="5">
        <v>0</v>
      </c>
      <c r="J332" s="5">
        <v>1.4036013453630527</v>
      </c>
      <c r="K332" s="5">
        <v>-5.3856813453519425</v>
      </c>
      <c r="L332" s="5">
        <v>-0.22886279201020887</v>
      </c>
      <c r="M332" s="5">
        <v>-5.6145441373621514</v>
      </c>
      <c r="N332" s="5">
        <v>1.3614933050021611</v>
      </c>
      <c r="O332" s="73">
        <v>0</v>
      </c>
      <c r="P332" s="5">
        <v>0</v>
      </c>
      <c r="Q332" s="5">
        <v>0</v>
      </c>
      <c r="R332" s="5">
        <v>0</v>
      </c>
      <c r="S332" s="5">
        <v>0</v>
      </c>
      <c r="T332" s="47">
        <v>0</v>
      </c>
      <c r="U332" s="5">
        <v>0</v>
      </c>
      <c r="V332" s="5">
        <v>1.4036013453630527</v>
      </c>
      <c r="W332" s="5">
        <v>0</v>
      </c>
      <c r="X332" s="5">
        <v>0</v>
      </c>
      <c r="Y332" s="47">
        <v>0</v>
      </c>
      <c r="Z332" s="5">
        <v>0</v>
      </c>
      <c r="AA332" s="5">
        <v>1.4036013453630527</v>
      </c>
      <c r="AB332" s="5">
        <v>0</v>
      </c>
      <c r="AC332" s="5">
        <v>0</v>
      </c>
      <c r="AD332" s="72">
        <v>0</v>
      </c>
    </row>
    <row r="333" spans="1:30">
      <c r="A333" s="48" t="s">
        <v>1709</v>
      </c>
      <c r="B333" s="1" t="s">
        <v>1710</v>
      </c>
      <c r="C333" s="1" t="s">
        <v>1177</v>
      </c>
      <c r="D333" s="1" t="s">
        <v>53</v>
      </c>
      <c r="E333" s="1">
        <v>0</v>
      </c>
      <c r="F333" s="44" t="s">
        <v>1711</v>
      </c>
      <c r="G333" s="49">
        <v>0.4</v>
      </c>
      <c r="H333" s="5">
        <v>2.8848023109926819</v>
      </c>
      <c r="I333" s="5">
        <v>0.27978846115870404</v>
      </c>
      <c r="J333" s="5">
        <v>2.6050138498339779</v>
      </c>
      <c r="K333" s="5">
        <v>-12.780893266380188</v>
      </c>
      <c r="L333" s="5">
        <v>-0.14591596734301326</v>
      </c>
      <c r="M333" s="5">
        <v>-12.926809233723201</v>
      </c>
      <c r="N333" s="5">
        <v>2.4096378110964296</v>
      </c>
      <c r="O333" s="73">
        <v>0.5</v>
      </c>
      <c r="P333" s="5">
        <v>0</v>
      </c>
      <c r="Q333" s="5">
        <v>0.27978846115870404</v>
      </c>
      <c r="R333" s="5">
        <v>0</v>
      </c>
      <c r="S333" s="5">
        <v>0</v>
      </c>
      <c r="T333" s="47">
        <v>0</v>
      </c>
      <c r="U333" s="5">
        <v>0</v>
      </c>
      <c r="V333" s="5">
        <v>2.6050138498339779</v>
      </c>
      <c r="W333" s="5">
        <v>0</v>
      </c>
      <c r="X333" s="5">
        <v>0</v>
      </c>
      <c r="Y333" s="47">
        <v>0</v>
      </c>
      <c r="Z333" s="5">
        <v>0</v>
      </c>
      <c r="AA333" s="5">
        <v>2.8848023109926819</v>
      </c>
      <c r="AB333" s="5">
        <v>0</v>
      </c>
      <c r="AC333" s="5">
        <v>0</v>
      </c>
      <c r="AD333" s="72">
        <v>0</v>
      </c>
    </row>
    <row r="334" spans="1:30">
      <c r="A334" s="48" t="s">
        <v>1345</v>
      </c>
      <c r="B334" s="1" t="s">
        <v>1346</v>
      </c>
      <c r="C334" s="1" t="s">
        <v>1347</v>
      </c>
      <c r="D334" s="1" t="s">
        <v>53</v>
      </c>
      <c r="E334" s="1" t="s">
        <v>1793</v>
      </c>
      <c r="F334" s="44" t="s">
        <v>1348</v>
      </c>
      <c r="G334" s="49">
        <v>0.4</v>
      </c>
      <c r="H334" s="5">
        <v>3.6945692241581205</v>
      </c>
      <c r="I334" s="5">
        <v>0</v>
      </c>
      <c r="J334" s="5">
        <v>3.6945692241581205</v>
      </c>
      <c r="K334" s="5">
        <v>-8.3683902294754944</v>
      </c>
      <c r="L334" s="5">
        <v>-4.5670986609392727E-2</v>
      </c>
      <c r="M334" s="5">
        <v>-8.4140612160848871</v>
      </c>
      <c r="N334" s="5">
        <v>3.583732147433377</v>
      </c>
      <c r="O334" s="73">
        <v>0</v>
      </c>
      <c r="P334" s="5">
        <v>0</v>
      </c>
      <c r="Q334" s="5">
        <v>0</v>
      </c>
      <c r="R334" s="5">
        <v>0</v>
      </c>
      <c r="S334" s="5">
        <v>0</v>
      </c>
      <c r="T334" s="47">
        <v>0</v>
      </c>
      <c r="U334" s="5">
        <v>0</v>
      </c>
      <c r="V334" s="5">
        <v>3.6945696703077973</v>
      </c>
      <c r="W334" s="5">
        <v>0</v>
      </c>
      <c r="X334" s="5">
        <v>0</v>
      </c>
      <c r="Y334" s="47">
        <v>0</v>
      </c>
      <c r="Z334" s="5">
        <v>0</v>
      </c>
      <c r="AA334" s="5">
        <v>3.6945696703077973</v>
      </c>
      <c r="AB334" s="5">
        <v>0</v>
      </c>
      <c r="AC334" s="5">
        <v>0</v>
      </c>
      <c r="AD334" s="72">
        <v>0</v>
      </c>
    </row>
    <row r="335" spans="1:30">
      <c r="A335" s="48" t="s">
        <v>1349</v>
      </c>
      <c r="B335" s="1" t="s">
        <v>1350</v>
      </c>
      <c r="C335" s="1" t="s">
        <v>1351</v>
      </c>
      <c r="D335" s="1" t="s">
        <v>124</v>
      </c>
      <c r="E335" s="1">
        <v>0</v>
      </c>
      <c r="F335" s="44" t="s">
        <v>1352</v>
      </c>
      <c r="G335" s="49">
        <v>0.49</v>
      </c>
      <c r="H335" s="5">
        <v>51.41275939882064</v>
      </c>
      <c r="I335" s="5">
        <v>14.147394729300853</v>
      </c>
      <c r="J335" s="5">
        <v>37.265364669519784</v>
      </c>
      <c r="K335" s="5">
        <v>4.59695886990772</v>
      </c>
      <c r="L335" s="5">
        <v>9.8427586881464357E-2</v>
      </c>
      <c r="M335" s="5">
        <v>4.6953864567891843</v>
      </c>
      <c r="N335" s="5">
        <v>34.470462319305803</v>
      </c>
      <c r="O335" s="73">
        <v>0</v>
      </c>
      <c r="P335" s="5">
        <v>13.306004828719503</v>
      </c>
      <c r="Q335" s="5">
        <v>0.84138990058134866</v>
      </c>
      <c r="R335" s="5">
        <v>0</v>
      </c>
      <c r="S335" s="5">
        <v>0</v>
      </c>
      <c r="T335" s="47">
        <v>0</v>
      </c>
      <c r="U335" s="5">
        <v>32.430955309547429</v>
      </c>
      <c r="V335" s="5">
        <v>4.8344093599723514</v>
      </c>
      <c r="W335" s="5">
        <v>0</v>
      </c>
      <c r="X335" s="5">
        <v>0</v>
      </c>
      <c r="Y335" s="47">
        <v>0</v>
      </c>
      <c r="Z335" s="5">
        <v>45.73696013826693</v>
      </c>
      <c r="AA335" s="5">
        <v>5.6757992605537</v>
      </c>
      <c r="AB335" s="5">
        <v>0</v>
      </c>
      <c r="AC335" s="5">
        <v>0</v>
      </c>
      <c r="AD335" s="72">
        <v>0</v>
      </c>
    </row>
    <row r="336" spans="1:30">
      <c r="A336" s="48" t="s">
        <v>1353</v>
      </c>
      <c r="B336" s="1" t="s">
        <v>1354</v>
      </c>
      <c r="C336" s="1" t="s">
        <v>1355</v>
      </c>
      <c r="D336" s="1" t="s">
        <v>53</v>
      </c>
      <c r="E336" s="1">
        <v>0</v>
      </c>
      <c r="F336" s="44" t="s">
        <v>1356</v>
      </c>
      <c r="G336" s="49">
        <v>0.4</v>
      </c>
      <c r="H336" s="5">
        <v>5.936400793961214</v>
      </c>
      <c r="I336" s="5">
        <v>1.0701001335437308</v>
      </c>
      <c r="J336" s="5">
        <v>4.8663006604174832</v>
      </c>
      <c r="K336" s="5">
        <v>-5.3056162010407748</v>
      </c>
      <c r="L336" s="5">
        <v>3.60806881158382E-3</v>
      </c>
      <c r="M336" s="5">
        <v>-5.302008132229191</v>
      </c>
      <c r="N336" s="5">
        <v>4.5013281108861722</v>
      </c>
      <c r="O336" s="73">
        <v>0.5</v>
      </c>
      <c r="P336" s="5">
        <v>0</v>
      </c>
      <c r="Q336" s="5">
        <v>1.0701001335437308</v>
      </c>
      <c r="R336" s="5">
        <v>0</v>
      </c>
      <c r="S336" s="5">
        <v>0</v>
      </c>
      <c r="T336" s="47">
        <v>0</v>
      </c>
      <c r="U336" s="5">
        <v>0</v>
      </c>
      <c r="V336" s="5">
        <v>4.8663006604174832</v>
      </c>
      <c r="W336" s="5">
        <v>0</v>
      </c>
      <c r="X336" s="5">
        <v>0</v>
      </c>
      <c r="Y336" s="47">
        <v>0</v>
      </c>
      <c r="Z336" s="5">
        <v>0</v>
      </c>
      <c r="AA336" s="5">
        <v>5.936400793961214</v>
      </c>
      <c r="AB336" s="5">
        <v>0</v>
      </c>
      <c r="AC336" s="5">
        <v>0</v>
      </c>
      <c r="AD336" s="72">
        <v>0</v>
      </c>
    </row>
    <row r="337" spans="1:30">
      <c r="A337" s="48" t="s">
        <v>1357</v>
      </c>
      <c r="B337" s="1" t="s">
        <v>1358</v>
      </c>
      <c r="C337" s="1" t="s">
        <v>1359</v>
      </c>
      <c r="D337" s="1" t="s">
        <v>53</v>
      </c>
      <c r="E337" s="1">
        <v>0</v>
      </c>
      <c r="F337" s="44" t="s">
        <v>1360</v>
      </c>
      <c r="G337" s="49">
        <v>0.4</v>
      </c>
      <c r="H337" s="5">
        <v>2.3465907913197857</v>
      </c>
      <c r="I337" s="5">
        <v>5.5979683334305884E-2</v>
      </c>
      <c r="J337" s="5">
        <v>2.2906111079854798</v>
      </c>
      <c r="K337" s="5">
        <v>-16.497651252018088</v>
      </c>
      <c r="L337" s="5">
        <v>5.3090741403085673E-2</v>
      </c>
      <c r="M337" s="5">
        <v>-16.444560510615002</v>
      </c>
      <c r="N337" s="5">
        <v>2.1188152748865692</v>
      </c>
      <c r="O337" s="73">
        <v>0.5</v>
      </c>
      <c r="P337" s="5">
        <v>0</v>
      </c>
      <c r="Q337" s="5">
        <v>5.5979683334305884E-2</v>
      </c>
      <c r="R337" s="5">
        <v>0</v>
      </c>
      <c r="S337" s="5">
        <v>0</v>
      </c>
      <c r="T337" s="47">
        <v>0</v>
      </c>
      <c r="U337" s="5">
        <v>0</v>
      </c>
      <c r="V337" s="5">
        <v>2.2906111079854798</v>
      </c>
      <c r="W337" s="5">
        <v>0</v>
      </c>
      <c r="X337" s="5">
        <v>0</v>
      </c>
      <c r="Y337" s="47">
        <v>0</v>
      </c>
      <c r="Z337" s="5">
        <v>0</v>
      </c>
      <c r="AA337" s="5">
        <v>2.3465907913197857</v>
      </c>
      <c r="AB337" s="5">
        <v>0</v>
      </c>
      <c r="AC337" s="5">
        <v>0</v>
      </c>
      <c r="AD337" s="72">
        <v>0</v>
      </c>
    </row>
    <row r="338" spans="1:30">
      <c r="A338" s="48" t="s">
        <v>1361</v>
      </c>
      <c r="B338" s="1" t="s">
        <v>1362</v>
      </c>
      <c r="C338" s="1" t="s">
        <v>1363</v>
      </c>
      <c r="D338" s="1" t="s">
        <v>53</v>
      </c>
      <c r="E338" s="1" t="s">
        <v>1792</v>
      </c>
      <c r="F338" s="44" t="s">
        <v>1364</v>
      </c>
      <c r="G338" s="49">
        <v>0.5</v>
      </c>
      <c r="H338" s="5">
        <v>2.0723424368373178</v>
      </c>
      <c r="I338" s="5">
        <v>0</v>
      </c>
      <c r="J338" s="5">
        <v>2.0723424368373178</v>
      </c>
      <c r="K338" s="5">
        <v>-15.803349233228271</v>
      </c>
      <c r="L338" s="5">
        <v>0.16409118429869274</v>
      </c>
      <c r="M338" s="5">
        <v>-15.639258048929578</v>
      </c>
      <c r="N338" s="5">
        <v>2.0101721637321983</v>
      </c>
      <c r="O338" s="73">
        <v>0</v>
      </c>
      <c r="P338" s="5">
        <v>0</v>
      </c>
      <c r="Q338" s="5">
        <v>0</v>
      </c>
      <c r="R338" s="5">
        <v>0</v>
      </c>
      <c r="S338" s="5">
        <v>0</v>
      </c>
      <c r="T338" s="47">
        <v>0</v>
      </c>
      <c r="U338" s="5">
        <v>0</v>
      </c>
      <c r="V338" s="5">
        <v>2.0723427415534692</v>
      </c>
      <c r="W338" s="5">
        <v>0</v>
      </c>
      <c r="X338" s="5">
        <v>0</v>
      </c>
      <c r="Y338" s="47">
        <v>0</v>
      </c>
      <c r="Z338" s="5">
        <v>0</v>
      </c>
      <c r="AA338" s="5">
        <v>2.0723427415534692</v>
      </c>
      <c r="AB338" s="5">
        <v>0</v>
      </c>
      <c r="AC338" s="5">
        <v>0</v>
      </c>
      <c r="AD338" s="72">
        <v>0</v>
      </c>
    </row>
    <row r="339" spans="1:30">
      <c r="A339" s="48" t="s">
        <v>1365</v>
      </c>
      <c r="B339" s="1" t="s">
        <v>1366</v>
      </c>
      <c r="C339" s="1" t="s">
        <v>1367</v>
      </c>
      <c r="D339" s="1" t="s">
        <v>53</v>
      </c>
      <c r="E339" s="1" t="s">
        <v>1786</v>
      </c>
      <c r="F339" s="44" t="s">
        <v>1368</v>
      </c>
      <c r="G339" s="49">
        <v>0.4</v>
      </c>
      <c r="H339" s="5">
        <v>5.6702960442825932</v>
      </c>
      <c r="I339" s="5">
        <v>0</v>
      </c>
      <c r="J339" s="5">
        <v>5.6702960442825932</v>
      </c>
      <c r="K339" s="5">
        <v>-7.4339958098500274</v>
      </c>
      <c r="L339" s="5">
        <v>-2.1421935714545981E-2</v>
      </c>
      <c r="M339" s="5">
        <v>-7.4554177455645734</v>
      </c>
      <c r="N339" s="5">
        <v>5.5001871629541155</v>
      </c>
      <c r="O339" s="73">
        <v>0</v>
      </c>
      <c r="P339" s="5">
        <v>0</v>
      </c>
      <c r="Q339" s="5">
        <v>0</v>
      </c>
      <c r="R339" s="5">
        <v>0</v>
      </c>
      <c r="S339" s="5">
        <v>0</v>
      </c>
      <c r="T339" s="47">
        <v>0</v>
      </c>
      <c r="U339" s="5">
        <v>0</v>
      </c>
      <c r="V339" s="5">
        <v>5.6702956026772986</v>
      </c>
      <c r="W339" s="5">
        <v>0</v>
      </c>
      <c r="X339" s="5">
        <v>0</v>
      </c>
      <c r="Y339" s="47">
        <v>0</v>
      </c>
      <c r="Z339" s="5">
        <v>0</v>
      </c>
      <c r="AA339" s="5">
        <v>5.6702956026772986</v>
      </c>
      <c r="AB339" s="5">
        <v>0</v>
      </c>
      <c r="AC339" s="5">
        <v>0</v>
      </c>
      <c r="AD339" s="72">
        <v>0</v>
      </c>
    </row>
    <row r="340" spans="1:30">
      <c r="A340" s="48" t="s">
        <v>1369</v>
      </c>
      <c r="B340" s="1" t="s">
        <v>1370</v>
      </c>
      <c r="C340" s="1" t="s">
        <v>1371</v>
      </c>
      <c r="D340" s="1" t="s">
        <v>53</v>
      </c>
      <c r="E340" s="1">
        <v>0</v>
      </c>
      <c r="F340" s="44" t="s">
        <v>1372</v>
      </c>
      <c r="G340" s="49">
        <v>0.4</v>
      </c>
      <c r="H340" s="5">
        <v>1.9306366594585949</v>
      </c>
      <c r="I340" s="5">
        <v>1.1791581076715142E-2</v>
      </c>
      <c r="J340" s="5">
        <v>1.9188450783818798</v>
      </c>
      <c r="K340" s="5">
        <v>-8.3976952644895277</v>
      </c>
      <c r="L340" s="5">
        <v>-0.100264819697097</v>
      </c>
      <c r="M340" s="5">
        <v>-8.4979600841866247</v>
      </c>
      <c r="N340" s="5">
        <v>1.774931697503239</v>
      </c>
      <c r="O340" s="73">
        <v>0.5</v>
      </c>
      <c r="P340" s="5">
        <v>0</v>
      </c>
      <c r="Q340" s="5">
        <v>1.1791581076715142E-2</v>
      </c>
      <c r="R340" s="5">
        <v>0</v>
      </c>
      <c r="S340" s="5">
        <v>0</v>
      </c>
      <c r="T340" s="47">
        <v>0</v>
      </c>
      <c r="U340" s="5">
        <v>0</v>
      </c>
      <c r="V340" s="5">
        <v>1.9188450783818798</v>
      </c>
      <c r="W340" s="5">
        <v>0</v>
      </c>
      <c r="X340" s="5">
        <v>0</v>
      </c>
      <c r="Y340" s="47">
        <v>0</v>
      </c>
      <c r="Z340" s="5">
        <v>0</v>
      </c>
      <c r="AA340" s="5">
        <v>1.9306366594585949</v>
      </c>
      <c r="AB340" s="5">
        <v>0</v>
      </c>
      <c r="AC340" s="5">
        <v>0</v>
      </c>
      <c r="AD340" s="72">
        <v>0</v>
      </c>
    </row>
    <row r="341" spans="1:30">
      <c r="A341" s="48" t="s">
        <v>1373</v>
      </c>
      <c r="B341" s="1" t="s">
        <v>1374</v>
      </c>
      <c r="C341" s="1" t="s">
        <v>1375</v>
      </c>
      <c r="D341" s="1" t="s">
        <v>124</v>
      </c>
      <c r="E341" s="1">
        <v>0</v>
      </c>
      <c r="F341" s="44" t="s">
        <v>1376</v>
      </c>
      <c r="G341" s="49">
        <v>0.49</v>
      </c>
      <c r="H341" s="5">
        <v>42.640256592588052</v>
      </c>
      <c r="I341" s="5">
        <v>10.697580066381999</v>
      </c>
      <c r="J341" s="5">
        <v>31.942676526206053</v>
      </c>
      <c r="K341" s="5">
        <v>-21.695352781898052</v>
      </c>
      <c r="L341" s="5">
        <v>-2.1031941026399217</v>
      </c>
      <c r="M341" s="5">
        <v>-23.798546884537974</v>
      </c>
      <c r="N341" s="5">
        <v>29.5469757867406</v>
      </c>
      <c r="O341" s="73">
        <v>0.40447706958375951</v>
      </c>
      <c r="P341" s="5">
        <v>10.013994679501817</v>
      </c>
      <c r="Q341" s="5">
        <v>0.68358538688018178</v>
      </c>
      <c r="R341" s="5">
        <v>0</v>
      </c>
      <c r="S341" s="5">
        <v>0</v>
      </c>
      <c r="T341" s="47">
        <v>0</v>
      </c>
      <c r="U341" s="5">
        <v>26.555118496816892</v>
      </c>
      <c r="V341" s="5">
        <v>5.3875580293891616</v>
      </c>
      <c r="W341" s="5">
        <v>0</v>
      </c>
      <c r="X341" s="5">
        <v>0</v>
      </c>
      <c r="Y341" s="47">
        <v>0</v>
      </c>
      <c r="Z341" s="5">
        <v>36.569113176318709</v>
      </c>
      <c r="AA341" s="5">
        <v>6.0711434162693436</v>
      </c>
      <c r="AB341" s="5">
        <v>0</v>
      </c>
      <c r="AC341" s="5">
        <v>0</v>
      </c>
      <c r="AD341" s="72">
        <v>0</v>
      </c>
    </row>
    <row r="342" spans="1:30">
      <c r="A342" s="48" t="s">
        <v>1377</v>
      </c>
      <c r="B342" s="1" t="s">
        <v>1378</v>
      </c>
      <c r="C342" s="1" t="s">
        <v>1379</v>
      </c>
      <c r="D342" s="1" t="s">
        <v>53</v>
      </c>
      <c r="E342" s="1" t="s">
        <v>1786</v>
      </c>
      <c r="F342" s="44" t="s">
        <v>1380</v>
      </c>
      <c r="G342" s="49">
        <v>0.4</v>
      </c>
      <c r="H342" s="5">
        <v>2.2141097913676835</v>
      </c>
      <c r="I342" s="5">
        <v>0</v>
      </c>
      <c r="J342" s="5">
        <v>2.2141097913676835</v>
      </c>
      <c r="K342" s="5">
        <v>-20.498842829226039</v>
      </c>
      <c r="L342" s="5">
        <v>6.9675411167416712E-2</v>
      </c>
      <c r="M342" s="5">
        <v>-20.429167418058622</v>
      </c>
      <c r="N342" s="5">
        <v>2.147686497626653</v>
      </c>
      <c r="O342" s="73">
        <v>0</v>
      </c>
      <c r="P342" s="5">
        <v>0</v>
      </c>
      <c r="Q342" s="5">
        <v>0</v>
      </c>
      <c r="R342" s="5">
        <v>0</v>
      </c>
      <c r="S342" s="5">
        <v>0</v>
      </c>
      <c r="T342" s="47">
        <v>0</v>
      </c>
      <c r="U342" s="5">
        <v>0</v>
      </c>
      <c r="V342" s="5">
        <v>2.2141097913676835</v>
      </c>
      <c r="W342" s="5">
        <v>0</v>
      </c>
      <c r="X342" s="5">
        <v>0</v>
      </c>
      <c r="Y342" s="47">
        <v>0</v>
      </c>
      <c r="Z342" s="5">
        <v>0</v>
      </c>
      <c r="AA342" s="5">
        <v>2.2141097913676835</v>
      </c>
      <c r="AB342" s="5">
        <v>0</v>
      </c>
      <c r="AC342" s="5">
        <v>0</v>
      </c>
      <c r="AD342" s="72">
        <v>0</v>
      </c>
    </row>
    <row r="343" spans="1:30">
      <c r="A343" s="48" t="s">
        <v>1381</v>
      </c>
      <c r="B343" s="1" t="s">
        <v>1382</v>
      </c>
      <c r="C343" s="1" t="s">
        <v>1383</v>
      </c>
      <c r="D343" s="1" t="s">
        <v>124</v>
      </c>
      <c r="E343" s="1" t="s">
        <v>1793</v>
      </c>
      <c r="F343" s="44" t="s">
        <v>1384</v>
      </c>
      <c r="G343" s="49">
        <v>0.99</v>
      </c>
      <c r="H343" s="5">
        <v>41.611624887341577</v>
      </c>
      <c r="I343" s="5">
        <v>0</v>
      </c>
      <c r="J343" s="5">
        <v>41.611624887341577</v>
      </c>
      <c r="K343" s="5">
        <v>7.6277677343247161</v>
      </c>
      <c r="L343" s="5">
        <v>6.154533919350591E-2</v>
      </c>
      <c r="M343" s="5">
        <v>7.689313073518222</v>
      </c>
      <c r="N343" s="5">
        <v>40.363276140721325</v>
      </c>
      <c r="O343" s="73">
        <v>0</v>
      </c>
      <c r="P343" s="5">
        <v>0</v>
      </c>
      <c r="Q343" s="5">
        <v>0</v>
      </c>
      <c r="R343" s="5">
        <v>0</v>
      </c>
      <c r="S343" s="5">
        <v>0</v>
      </c>
      <c r="T343" s="47">
        <v>0</v>
      </c>
      <c r="U343" s="5">
        <v>36.897834269170183</v>
      </c>
      <c r="V343" s="5">
        <v>4.7137904894742091</v>
      </c>
      <c r="W343" s="5">
        <v>0</v>
      </c>
      <c r="X343" s="5">
        <v>0</v>
      </c>
      <c r="Y343" s="47">
        <v>0</v>
      </c>
      <c r="Z343" s="5">
        <v>36.897834269170183</v>
      </c>
      <c r="AA343" s="5">
        <v>4.7137904894742091</v>
      </c>
      <c r="AB343" s="5">
        <v>0</v>
      </c>
      <c r="AC343" s="5">
        <v>0</v>
      </c>
      <c r="AD343" s="72">
        <v>0</v>
      </c>
    </row>
    <row r="344" spans="1:30">
      <c r="A344" s="48" t="s">
        <v>1385</v>
      </c>
      <c r="B344" s="1" t="s">
        <v>1386</v>
      </c>
      <c r="C344" s="1" t="s">
        <v>1387</v>
      </c>
      <c r="D344" s="1" t="s">
        <v>53</v>
      </c>
      <c r="E344" s="1" t="s">
        <v>1793</v>
      </c>
      <c r="F344" s="44" t="s">
        <v>1388</v>
      </c>
      <c r="G344" s="49">
        <v>0.4</v>
      </c>
      <c r="H344" s="5">
        <v>3.203327294773485</v>
      </c>
      <c r="I344" s="5">
        <v>0</v>
      </c>
      <c r="J344" s="5">
        <v>3.203327294773485</v>
      </c>
      <c r="K344" s="5">
        <v>-1.4122945019559661</v>
      </c>
      <c r="L344" s="5">
        <v>-1.9825390118846098E-2</v>
      </c>
      <c r="M344" s="5">
        <v>-1.4321198920748122</v>
      </c>
      <c r="N344" s="5">
        <v>3.1072274759302805</v>
      </c>
      <c r="O344" s="73">
        <v>0</v>
      </c>
      <c r="P344" s="5">
        <v>0</v>
      </c>
      <c r="Q344" s="5">
        <v>0</v>
      </c>
      <c r="R344" s="5">
        <v>0</v>
      </c>
      <c r="S344" s="5">
        <v>0</v>
      </c>
      <c r="T344" s="47">
        <v>0</v>
      </c>
      <c r="U344" s="5">
        <v>0</v>
      </c>
      <c r="V344" s="5">
        <v>3.2033272472246468</v>
      </c>
      <c r="W344" s="5">
        <v>0</v>
      </c>
      <c r="X344" s="5">
        <v>0</v>
      </c>
      <c r="Y344" s="47">
        <v>0</v>
      </c>
      <c r="Z344" s="5">
        <v>0</v>
      </c>
      <c r="AA344" s="5">
        <v>3.2033272472246468</v>
      </c>
      <c r="AB344" s="5">
        <v>0</v>
      </c>
      <c r="AC344" s="5">
        <v>0</v>
      </c>
      <c r="AD344" s="72">
        <v>0</v>
      </c>
    </row>
    <row r="345" spans="1:30">
      <c r="A345" s="48" t="s">
        <v>1389</v>
      </c>
      <c r="B345" s="1" t="s">
        <v>1390</v>
      </c>
      <c r="C345" s="1" t="s">
        <v>1391</v>
      </c>
      <c r="D345" s="1" t="s">
        <v>270</v>
      </c>
      <c r="E345" s="1" t="s">
        <v>1788</v>
      </c>
      <c r="F345" s="44" t="s">
        <v>1392</v>
      </c>
      <c r="G345" s="49">
        <v>0.64</v>
      </c>
      <c r="H345" s="5">
        <v>151.07064184208301</v>
      </c>
      <c r="I345" s="5">
        <v>0</v>
      </c>
      <c r="J345" s="5">
        <v>151.07064184208301</v>
      </c>
      <c r="K345" s="5">
        <v>-90.149716760804893</v>
      </c>
      <c r="L345" s="5">
        <v>7.777620928311535E-2</v>
      </c>
      <c r="M345" s="5">
        <v>-90.071940551521777</v>
      </c>
      <c r="N345" s="5">
        <v>146.53852258682051</v>
      </c>
      <c r="O345" s="73">
        <v>0</v>
      </c>
      <c r="P345" s="5">
        <v>0</v>
      </c>
      <c r="Q345" s="5">
        <v>0</v>
      </c>
      <c r="R345" s="5">
        <v>0</v>
      </c>
      <c r="S345" s="5">
        <v>0</v>
      </c>
      <c r="T345" s="47">
        <v>0</v>
      </c>
      <c r="U345" s="5">
        <v>109.81144439823706</v>
      </c>
      <c r="V345" s="5">
        <v>41.259197298225821</v>
      </c>
      <c r="W345" s="5">
        <v>0</v>
      </c>
      <c r="X345" s="5">
        <v>0</v>
      </c>
      <c r="Y345" s="47">
        <v>0</v>
      </c>
      <c r="Z345" s="5">
        <v>109.81144439823706</v>
      </c>
      <c r="AA345" s="5">
        <v>41.259197298225821</v>
      </c>
      <c r="AB345" s="5">
        <v>0</v>
      </c>
      <c r="AC345" s="5">
        <v>0</v>
      </c>
      <c r="AD345" s="72">
        <v>0</v>
      </c>
    </row>
    <row r="346" spans="1:30">
      <c r="A346" s="48" t="s">
        <v>1393</v>
      </c>
      <c r="B346" s="1" t="s">
        <v>1394</v>
      </c>
      <c r="C346" s="1" t="s">
        <v>1395</v>
      </c>
      <c r="D346" s="1" t="s">
        <v>103</v>
      </c>
      <c r="E346" s="1" t="s">
        <v>169</v>
      </c>
      <c r="F346" s="44" t="s">
        <v>1396</v>
      </c>
      <c r="G346" s="49">
        <v>0.99</v>
      </c>
      <c r="H346" s="5">
        <v>57.725323600980524</v>
      </c>
      <c r="I346" s="5">
        <v>0</v>
      </c>
      <c r="J346" s="5">
        <v>57.725323600980524</v>
      </c>
      <c r="K346" s="5">
        <v>-86.750633976098953</v>
      </c>
      <c r="L346" s="5">
        <v>-0.85855045263653551</v>
      </c>
      <c r="M346" s="5">
        <v>-87.609184428735489</v>
      </c>
      <c r="N346" s="5">
        <v>55.993563892951109</v>
      </c>
      <c r="O346" s="73">
        <v>0</v>
      </c>
      <c r="P346" s="5">
        <v>0</v>
      </c>
      <c r="Q346" s="5">
        <v>0</v>
      </c>
      <c r="R346" s="5">
        <v>0</v>
      </c>
      <c r="S346" s="5">
        <v>0</v>
      </c>
      <c r="T346" s="47">
        <v>0</v>
      </c>
      <c r="U346" s="5">
        <v>51.335338604412605</v>
      </c>
      <c r="V346" s="5">
        <v>6.3899848116344948</v>
      </c>
      <c r="W346" s="5">
        <v>0</v>
      </c>
      <c r="X346" s="5">
        <v>0</v>
      </c>
      <c r="Y346" s="47">
        <v>0</v>
      </c>
      <c r="Z346" s="5">
        <v>51.335338604412605</v>
      </c>
      <c r="AA346" s="5">
        <v>6.3899848116344948</v>
      </c>
      <c r="AB346" s="5">
        <v>0</v>
      </c>
      <c r="AC346" s="5">
        <v>0</v>
      </c>
      <c r="AD346" s="72">
        <v>0</v>
      </c>
    </row>
    <row r="347" spans="1:30">
      <c r="A347" s="48" t="s">
        <v>1397</v>
      </c>
      <c r="B347" s="1" t="s">
        <v>1398</v>
      </c>
      <c r="C347" s="1" t="s">
        <v>1399</v>
      </c>
      <c r="D347" s="1" t="s">
        <v>53</v>
      </c>
      <c r="E347" s="1" t="s">
        <v>1786</v>
      </c>
      <c r="F347" s="44" t="s">
        <v>1400</v>
      </c>
      <c r="G347" s="49">
        <v>0.4</v>
      </c>
      <c r="H347" s="5">
        <v>2.2842648422677727</v>
      </c>
      <c r="I347" s="5">
        <v>0</v>
      </c>
      <c r="J347" s="5">
        <v>2.2842648422677727</v>
      </c>
      <c r="K347" s="5">
        <v>-17.953572197878863</v>
      </c>
      <c r="L347" s="5">
        <v>-8.1270746767877711E-2</v>
      </c>
      <c r="M347" s="5">
        <v>-18.034842944646741</v>
      </c>
      <c r="N347" s="5">
        <v>2.2157368969997395</v>
      </c>
      <c r="O347" s="73">
        <v>0</v>
      </c>
      <c r="P347" s="5">
        <v>0</v>
      </c>
      <c r="Q347" s="5">
        <v>0</v>
      </c>
      <c r="R347" s="5">
        <v>0</v>
      </c>
      <c r="S347" s="5">
        <v>0</v>
      </c>
      <c r="T347" s="47">
        <v>0</v>
      </c>
      <c r="U347" s="5">
        <v>0</v>
      </c>
      <c r="V347" s="5">
        <v>2.2842648422677727</v>
      </c>
      <c r="W347" s="5">
        <v>0</v>
      </c>
      <c r="X347" s="5">
        <v>0</v>
      </c>
      <c r="Y347" s="47">
        <v>0</v>
      </c>
      <c r="Z347" s="5">
        <v>0</v>
      </c>
      <c r="AA347" s="5">
        <v>2.2842648422677727</v>
      </c>
      <c r="AB347" s="5">
        <v>0</v>
      </c>
      <c r="AC347" s="5">
        <v>0</v>
      </c>
      <c r="AD347" s="72">
        <v>0</v>
      </c>
    </row>
    <row r="348" spans="1:30">
      <c r="A348" s="48" t="s">
        <v>1401</v>
      </c>
      <c r="B348" s="1" t="s">
        <v>1402</v>
      </c>
      <c r="C348" s="1" t="s">
        <v>1403</v>
      </c>
      <c r="D348" s="1" t="s">
        <v>866</v>
      </c>
      <c r="E348" s="1">
        <v>0</v>
      </c>
      <c r="F348" s="44" t="s">
        <v>1404</v>
      </c>
      <c r="G348" s="49">
        <v>0.01</v>
      </c>
      <c r="H348" s="5">
        <v>24.573491261078331</v>
      </c>
      <c r="I348" s="5">
        <v>9.6201529938839041</v>
      </c>
      <c r="J348" s="5">
        <v>14.953338267194427</v>
      </c>
      <c r="K348" s="5">
        <v>11.02081261395549</v>
      </c>
      <c r="L348" s="5">
        <v>1.1545218965682835E-2</v>
      </c>
      <c r="M348" s="5">
        <v>11.032357832921173</v>
      </c>
      <c r="N348" s="5">
        <v>13.831837897154845</v>
      </c>
      <c r="O348" s="73">
        <v>0</v>
      </c>
      <c r="P348" s="5">
        <v>0</v>
      </c>
      <c r="Q348" s="5">
        <v>0</v>
      </c>
      <c r="R348" s="5">
        <v>9.6201529938839041</v>
      </c>
      <c r="S348" s="5">
        <v>0</v>
      </c>
      <c r="T348" s="47">
        <v>0</v>
      </c>
      <c r="U348" s="5">
        <v>0</v>
      </c>
      <c r="V348" s="5">
        <v>0</v>
      </c>
      <c r="W348" s="5">
        <v>14.953338267194427</v>
      </c>
      <c r="X348" s="5">
        <v>0</v>
      </c>
      <c r="Y348" s="47">
        <v>0</v>
      </c>
      <c r="Z348" s="5">
        <v>0</v>
      </c>
      <c r="AA348" s="5">
        <v>0</v>
      </c>
      <c r="AB348" s="5">
        <v>24.573491261078331</v>
      </c>
      <c r="AC348" s="5">
        <v>0</v>
      </c>
      <c r="AD348" s="72">
        <v>0</v>
      </c>
    </row>
    <row r="349" spans="1:30">
      <c r="A349" s="48" t="s">
        <v>1405</v>
      </c>
      <c r="B349" s="1" t="s">
        <v>1406</v>
      </c>
      <c r="C349" s="1" t="s">
        <v>1407</v>
      </c>
      <c r="D349" s="1" t="s">
        <v>53</v>
      </c>
      <c r="E349" s="1">
        <v>0</v>
      </c>
      <c r="F349" s="44" t="s">
        <v>1408</v>
      </c>
      <c r="G349" s="49">
        <v>0.4</v>
      </c>
      <c r="H349" s="5">
        <v>1.4931743168230105</v>
      </c>
      <c r="I349" s="5">
        <v>0</v>
      </c>
      <c r="J349" s="5">
        <v>1.4931743168230105</v>
      </c>
      <c r="K349" s="5">
        <v>-14.864898683222576</v>
      </c>
      <c r="L349" s="5">
        <v>-0.11418732443135227</v>
      </c>
      <c r="M349" s="5">
        <v>-14.979086007653928</v>
      </c>
      <c r="N349" s="5">
        <v>1.3811862430612847</v>
      </c>
      <c r="O349" s="73">
        <v>0.5</v>
      </c>
      <c r="P349" s="5">
        <v>0</v>
      </c>
      <c r="Q349" s="5">
        <v>0</v>
      </c>
      <c r="R349" s="5">
        <v>0</v>
      </c>
      <c r="S349" s="5">
        <v>0</v>
      </c>
      <c r="T349" s="47">
        <v>0</v>
      </c>
      <c r="U349" s="5">
        <v>0</v>
      </c>
      <c r="V349" s="5">
        <v>1.4931743168230105</v>
      </c>
      <c r="W349" s="5">
        <v>0</v>
      </c>
      <c r="X349" s="5">
        <v>0</v>
      </c>
      <c r="Y349" s="47">
        <v>0</v>
      </c>
      <c r="Z349" s="5">
        <v>0</v>
      </c>
      <c r="AA349" s="5">
        <v>1.4931743168230105</v>
      </c>
      <c r="AB349" s="5">
        <v>0</v>
      </c>
      <c r="AC349" s="5">
        <v>0</v>
      </c>
      <c r="AD349" s="72">
        <v>0</v>
      </c>
    </row>
    <row r="350" spans="1:30">
      <c r="A350" s="48" t="s">
        <v>1409</v>
      </c>
      <c r="B350" s="1" t="s">
        <v>1410</v>
      </c>
      <c r="C350" s="1" t="s">
        <v>1411</v>
      </c>
      <c r="D350" s="1" t="s">
        <v>53</v>
      </c>
      <c r="E350" s="1">
        <v>0</v>
      </c>
      <c r="F350" s="44" t="s">
        <v>1412</v>
      </c>
      <c r="G350" s="49">
        <v>0.4</v>
      </c>
      <c r="H350" s="5">
        <v>2.4445993684939866</v>
      </c>
      <c r="I350" s="5">
        <v>0.16479494191755167</v>
      </c>
      <c r="J350" s="5">
        <v>2.279804426576435</v>
      </c>
      <c r="K350" s="5">
        <v>-19.98185751247868</v>
      </c>
      <c r="L350" s="5">
        <v>0.21595230525117159</v>
      </c>
      <c r="M350" s="5">
        <v>-19.765905207227508</v>
      </c>
      <c r="N350" s="5">
        <v>2.1088190945832026</v>
      </c>
      <c r="O350" s="73">
        <v>0.5</v>
      </c>
      <c r="P350" s="5">
        <v>0</v>
      </c>
      <c r="Q350" s="5">
        <v>0.16479494191755167</v>
      </c>
      <c r="R350" s="5">
        <v>0</v>
      </c>
      <c r="S350" s="5">
        <v>0</v>
      </c>
      <c r="T350" s="47">
        <v>0</v>
      </c>
      <c r="U350" s="5">
        <v>0</v>
      </c>
      <c r="V350" s="5">
        <v>2.279804426576435</v>
      </c>
      <c r="W350" s="5">
        <v>0</v>
      </c>
      <c r="X350" s="5">
        <v>0</v>
      </c>
      <c r="Y350" s="47">
        <v>0</v>
      </c>
      <c r="Z350" s="5">
        <v>0</v>
      </c>
      <c r="AA350" s="5">
        <v>2.4445993684939866</v>
      </c>
      <c r="AB350" s="5">
        <v>0</v>
      </c>
      <c r="AC350" s="5">
        <v>0</v>
      </c>
      <c r="AD350" s="72">
        <v>0</v>
      </c>
    </row>
    <row r="351" spans="1:30">
      <c r="A351" s="48" t="s">
        <v>1413</v>
      </c>
      <c r="B351" s="1" t="s">
        <v>1414</v>
      </c>
      <c r="C351" s="1" t="s">
        <v>1415</v>
      </c>
      <c r="D351" s="1" t="s">
        <v>103</v>
      </c>
      <c r="E351" s="1" t="s">
        <v>1791</v>
      </c>
      <c r="F351" s="44" t="s">
        <v>1416</v>
      </c>
      <c r="G351" s="49">
        <v>0.99</v>
      </c>
      <c r="H351" s="5">
        <v>91.736960413193671</v>
      </c>
      <c r="I351" s="5">
        <v>0</v>
      </c>
      <c r="J351" s="5">
        <v>91.736960413193671</v>
      </c>
      <c r="K351" s="5">
        <v>-20.034675483293579</v>
      </c>
      <c r="L351" s="5">
        <v>0.61316125016985268</v>
      </c>
      <c r="M351" s="5">
        <v>-19.421514233123727</v>
      </c>
      <c r="N351" s="5">
        <v>88.984851600797853</v>
      </c>
      <c r="O351" s="73">
        <v>0</v>
      </c>
      <c r="P351" s="5">
        <v>0</v>
      </c>
      <c r="Q351" s="5">
        <v>0</v>
      </c>
      <c r="R351" s="5">
        <v>0</v>
      </c>
      <c r="S351" s="5">
        <v>0</v>
      </c>
      <c r="T351" s="47">
        <v>0</v>
      </c>
      <c r="U351" s="5">
        <v>80.840178484710691</v>
      </c>
      <c r="V351" s="5">
        <v>10.896782424072592</v>
      </c>
      <c r="W351" s="5">
        <v>0</v>
      </c>
      <c r="X351" s="5">
        <v>0</v>
      </c>
      <c r="Y351" s="47">
        <v>0</v>
      </c>
      <c r="Z351" s="5">
        <v>80.840178484710691</v>
      </c>
      <c r="AA351" s="5">
        <v>10.896782424072592</v>
      </c>
      <c r="AB351" s="5">
        <v>0</v>
      </c>
      <c r="AC351" s="5">
        <v>0</v>
      </c>
      <c r="AD351" s="72">
        <v>0</v>
      </c>
    </row>
    <row r="352" spans="1:30">
      <c r="A352" s="48" t="s">
        <v>1417</v>
      </c>
      <c r="B352" s="1" t="s">
        <v>1418</v>
      </c>
      <c r="C352" s="1" t="s">
        <v>1419</v>
      </c>
      <c r="D352" s="1" t="s">
        <v>103</v>
      </c>
      <c r="E352" s="1" t="s">
        <v>146</v>
      </c>
      <c r="F352" s="44" t="s">
        <v>1420</v>
      </c>
      <c r="G352" s="49">
        <v>0.99</v>
      </c>
      <c r="H352" s="5">
        <v>97.601797235732434</v>
      </c>
      <c r="I352" s="5">
        <v>0</v>
      </c>
      <c r="J352" s="5">
        <v>97.601797235732434</v>
      </c>
      <c r="K352" s="5">
        <v>25.829016695683315</v>
      </c>
      <c r="L352" s="5">
        <v>1.325468352547766</v>
      </c>
      <c r="M352" s="5">
        <v>27.154485048231081</v>
      </c>
      <c r="N352" s="5">
        <v>94.673743318660456</v>
      </c>
      <c r="O352" s="73">
        <v>0</v>
      </c>
      <c r="P352" s="5">
        <v>0</v>
      </c>
      <c r="Q352" s="5">
        <v>0</v>
      </c>
      <c r="R352" s="5">
        <v>0</v>
      </c>
      <c r="S352" s="5">
        <v>0</v>
      </c>
      <c r="T352" s="47">
        <v>0</v>
      </c>
      <c r="U352" s="5">
        <v>85.897169300237337</v>
      </c>
      <c r="V352" s="5">
        <v>11.704627724201268</v>
      </c>
      <c r="W352" s="5">
        <v>0</v>
      </c>
      <c r="X352" s="5">
        <v>0</v>
      </c>
      <c r="Y352" s="47">
        <v>0</v>
      </c>
      <c r="Z352" s="5">
        <v>85.897169300237337</v>
      </c>
      <c r="AA352" s="5">
        <v>11.704627724201268</v>
      </c>
      <c r="AB352" s="5">
        <v>0</v>
      </c>
      <c r="AC352" s="5">
        <v>0</v>
      </c>
      <c r="AD352" s="72">
        <v>0</v>
      </c>
    </row>
    <row r="353" spans="1:30">
      <c r="A353" s="48" t="s">
        <v>1421</v>
      </c>
      <c r="B353" s="1" t="s">
        <v>1422</v>
      </c>
      <c r="C353" s="1" t="s">
        <v>1423</v>
      </c>
      <c r="D353" s="1" t="s">
        <v>93</v>
      </c>
      <c r="E353" s="1" t="s">
        <v>1788</v>
      </c>
      <c r="F353" s="44" t="s">
        <v>1424</v>
      </c>
      <c r="G353" s="49">
        <v>0.64</v>
      </c>
      <c r="H353" s="5">
        <v>93.538005443299753</v>
      </c>
      <c r="I353" s="5">
        <v>0</v>
      </c>
      <c r="J353" s="5">
        <v>93.538005443299753</v>
      </c>
      <c r="K353" s="5">
        <v>48.97127389270188</v>
      </c>
      <c r="L353" s="5">
        <v>0.59865748002181363</v>
      </c>
      <c r="M353" s="5">
        <v>49.569931372723694</v>
      </c>
      <c r="N353" s="5">
        <v>90.731865280000761</v>
      </c>
      <c r="O353" s="73">
        <v>0</v>
      </c>
      <c r="P353" s="5">
        <v>0</v>
      </c>
      <c r="Q353" s="5">
        <v>0</v>
      </c>
      <c r="R353" s="5">
        <v>0</v>
      </c>
      <c r="S353" s="5">
        <v>0</v>
      </c>
      <c r="T353" s="47">
        <v>0</v>
      </c>
      <c r="U353" s="5">
        <v>76.223048966823129</v>
      </c>
      <c r="V353" s="5">
        <v>17.314956146052225</v>
      </c>
      <c r="W353" s="5">
        <v>0</v>
      </c>
      <c r="X353" s="5">
        <v>0</v>
      </c>
      <c r="Y353" s="47">
        <v>0</v>
      </c>
      <c r="Z353" s="5">
        <v>76.223048966823129</v>
      </c>
      <c r="AA353" s="5">
        <v>17.314956146052225</v>
      </c>
      <c r="AB353" s="5">
        <v>0</v>
      </c>
      <c r="AC353" s="5">
        <v>0</v>
      </c>
      <c r="AD353" s="72">
        <v>0</v>
      </c>
    </row>
    <row r="354" spans="1:30">
      <c r="A354" s="48" t="s">
        <v>1425</v>
      </c>
      <c r="B354" s="1" t="s">
        <v>1426</v>
      </c>
      <c r="C354" s="1" t="s">
        <v>1427</v>
      </c>
      <c r="D354" s="1" t="s">
        <v>270</v>
      </c>
      <c r="E354" s="1" t="s">
        <v>1788</v>
      </c>
      <c r="F354" s="44" t="s">
        <v>1428</v>
      </c>
      <c r="G354" s="49">
        <v>0.64</v>
      </c>
      <c r="H354" s="5">
        <v>101.28215378130855</v>
      </c>
      <c r="I354" s="5">
        <v>0</v>
      </c>
      <c r="J354" s="5">
        <v>101.28215378130855</v>
      </c>
      <c r="K354" s="5">
        <v>25.515040849415033</v>
      </c>
      <c r="L354" s="5">
        <v>4.7638043315778589E-3</v>
      </c>
      <c r="M354" s="5">
        <v>25.519804653746611</v>
      </c>
      <c r="N354" s="5">
        <v>98.243689167869292</v>
      </c>
      <c r="O354" s="73">
        <v>0</v>
      </c>
      <c r="P354" s="5">
        <v>0</v>
      </c>
      <c r="Q354" s="5">
        <v>0</v>
      </c>
      <c r="R354" s="5">
        <v>0</v>
      </c>
      <c r="S354" s="5">
        <v>0</v>
      </c>
      <c r="T354" s="47">
        <v>0</v>
      </c>
      <c r="U354" s="5">
        <v>69.337032271206084</v>
      </c>
      <c r="V354" s="5">
        <v>31.945121841500047</v>
      </c>
      <c r="W354" s="5">
        <v>0</v>
      </c>
      <c r="X354" s="5">
        <v>0</v>
      </c>
      <c r="Y354" s="47">
        <v>0</v>
      </c>
      <c r="Z354" s="5">
        <v>69.337032271206084</v>
      </c>
      <c r="AA354" s="5">
        <v>31.945121841500047</v>
      </c>
      <c r="AB354" s="5">
        <v>0</v>
      </c>
      <c r="AC354" s="5">
        <v>0</v>
      </c>
      <c r="AD354" s="72">
        <v>0</v>
      </c>
    </row>
    <row r="355" spans="1:30">
      <c r="A355" s="48" t="s">
        <v>1429</v>
      </c>
      <c r="B355" s="1" t="s">
        <v>1430</v>
      </c>
      <c r="C355" s="1" t="s">
        <v>1431</v>
      </c>
      <c r="D355" s="1" t="s">
        <v>124</v>
      </c>
      <c r="E355" s="1">
        <v>0</v>
      </c>
      <c r="F355" s="44" t="s">
        <v>1432</v>
      </c>
      <c r="G355" s="49">
        <v>0.49</v>
      </c>
      <c r="H355" s="5">
        <v>35.951113711517095</v>
      </c>
      <c r="I355" s="5">
        <v>5.8138421754354539</v>
      </c>
      <c r="J355" s="5">
        <v>30.137271536081641</v>
      </c>
      <c r="K355" s="5">
        <v>-16.390449925596851</v>
      </c>
      <c r="L355" s="5">
        <v>0.3157344536708635</v>
      </c>
      <c r="M355" s="5">
        <v>-16.074715471925987</v>
      </c>
      <c r="N355" s="5">
        <v>27.876976170875519</v>
      </c>
      <c r="O355" s="73">
        <v>0.35227278415315866</v>
      </c>
      <c r="P355" s="5">
        <v>6.1164656625447202</v>
      </c>
      <c r="Q355" s="5">
        <v>-0.30262348710926623</v>
      </c>
      <c r="R355" s="5">
        <v>0</v>
      </c>
      <c r="S355" s="5">
        <v>0</v>
      </c>
      <c r="T355" s="47">
        <v>0</v>
      </c>
      <c r="U355" s="5">
        <v>24.913821326633418</v>
      </c>
      <c r="V355" s="5">
        <v>5.2234502094482256</v>
      </c>
      <c r="W355" s="5">
        <v>0</v>
      </c>
      <c r="X355" s="5">
        <v>0</v>
      </c>
      <c r="Y355" s="47">
        <v>0</v>
      </c>
      <c r="Z355" s="5">
        <v>31.030286989178137</v>
      </c>
      <c r="AA355" s="5">
        <v>4.9208267223389592</v>
      </c>
      <c r="AB355" s="5">
        <v>0</v>
      </c>
      <c r="AC355" s="5">
        <v>0</v>
      </c>
      <c r="AD355" s="72">
        <v>0</v>
      </c>
    </row>
    <row r="356" spans="1:30">
      <c r="A356" s="48" t="s">
        <v>1433</v>
      </c>
      <c r="B356" s="1" t="s">
        <v>1434</v>
      </c>
      <c r="C356" s="1" t="s">
        <v>1435</v>
      </c>
      <c r="D356" s="1" t="s">
        <v>53</v>
      </c>
      <c r="E356" s="1">
        <v>0</v>
      </c>
      <c r="F356" s="44" t="s">
        <v>1436</v>
      </c>
      <c r="G356" s="49">
        <v>0.4</v>
      </c>
      <c r="H356" s="5">
        <v>3.6223620372039926</v>
      </c>
      <c r="I356" s="5">
        <v>0.30673630095245691</v>
      </c>
      <c r="J356" s="5">
        <v>3.3156257362515356</v>
      </c>
      <c r="K356" s="5">
        <v>-22.159405308983491</v>
      </c>
      <c r="L356" s="5">
        <v>0.14576082976837412</v>
      </c>
      <c r="M356" s="5">
        <v>-22.013644479215117</v>
      </c>
      <c r="N356" s="5">
        <v>3.0669538060326706</v>
      </c>
      <c r="O356" s="73">
        <v>0.5</v>
      </c>
      <c r="P356" s="5">
        <v>0</v>
      </c>
      <c r="Q356" s="5">
        <v>0.30673630095245691</v>
      </c>
      <c r="R356" s="5">
        <v>0</v>
      </c>
      <c r="S356" s="5">
        <v>0</v>
      </c>
      <c r="T356" s="47">
        <v>0</v>
      </c>
      <c r="U356" s="5">
        <v>0</v>
      </c>
      <c r="V356" s="5">
        <v>3.3156257362515356</v>
      </c>
      <c r="W356" s="5">
        <v>0</v>
      </c>
      <c r="X356" s="5">
        <v>0</v>
      </c>
      <c r="Y356" s="47">
        <v>0</v>
      </c>
      <c r="Z356" s="5">
        <v>0</v>
      </c>
      <c r="AA356" s="5">
        <v>3.6223620372039926</v>
      </c>
      <c r="AB356" s="5">
        <v>0</v>
      </c>
      <c r="AC356" s="5">
        <v>0</v>
      </c>
      <c r="AD356" s="72">
        <v>0</v>
      </c>
    </row>
    <row r="357" spans="1:30">
      <c r="A357" s="48" t="s">
        <v>1437</v>
      </c>
      <c r="B357" s="1" t="s">
        <v>1438</v>
      </c>
      <c r="C357" s="1" t="s">
        <v>1439</v>
      </c>
      <c r="D357" s="1" t="s">
        <v>391</v>
      </c>
      <c r="E357" s="1">
        <v>0</v>
      </c>
      <c r="F357" s="44" t="s">
        <v>1440</v>
      </c>
      <c r="G357" s="49">
        <v>0.1</v>
      </c>
      <c r="H357" s="5">
        <v>71.345020286213469</v>
      </c>
      <c r="I357" s="5">
        <v>9.6895430334316455</v>
      </c>
      <c r="J357" s="5">
        <v>61.655477252781829</v>
      </c>
      <c r="K357" s="5">
        <v>38.995245985006022</v>
      </c>
      <c r="L357" s="5">
        <v>8.3395187304660112E-2</v>
      </c>
      <c r="M357" s="5">
        <v>39.078641172310682</v>
      </c>
      <c r="N357" s="5">
        <v>57.031316458823191</v>
      </c>
      <c r="O357" s="73">
        <v>0</v>
      </c>
      <c r="P357" s="5">
        <v>8.0960499198302625</v>
      </c>
      <c r="Q357" s="5">
        <v>0</v>
      </c>
      <c r="R357" s="5">
        <v>1.5934931136013828</v>
      </c>
      <c r="S357" s="5">
        <v>0</v>
      </c>
      <c r="T357" s="47">
        <v>0</v>
      </c>
      <c r="U357" s="5">
        <v>57.583479829285217</v>
      </c>
      <c r="V357" s="5">
        <v>0</v>
      </c>
      <c r="W357" s="5">
        <v>4.071997423496609</v>
      </c>
      <c r="X357" s="5">
        <v>0</v>
      </c>
      <c r="Y357" s="47">
        <v>0</v>
      </c>
      <c r="Z357" s="5">
        <v>65.679529749115474</v>
      </c>
      <c r="AA357" s="5">
        <v>0</v>
      </c>
      <c r="AB357" s="5">
        <v>5.665490537097992</v>
      </c>
      <c r="AC357" s="5">
        <v>0</v>
      </c>
      <c r="AD357" s="72">
        <v>0</v>
      </c>
    </row>
    <row r="358" spans="1:30">
      <c r="A358" s="48" t="s">
        <v>1441</v>
      </c>
      <c r="B358" s="1" t="s">
        <v>1442</v>
      </c>
      <c r="C358" s="1" t="s">
        <v>1443</v>
      </c>
      <c r="D358" s="1" t="s">
        <v>53</v>
      </c>
      <c r="E358" s="1">
        <v>0</v>
      </c>
      <c r="F358" s="44" t="s">
        <v>1444</v>
      </c>
      <c r="G358" s="49">
        <v>0.4</v>
      </c>
      <c r="H358" s="5">
        <v>2.8453202421316015</v>
      </c>
      <c r="I358" s="5">
        <v>0.11429887527967802</v>
      </c>
      <c r="J358" s="5">
        <v>2.7310213668519236</v>
      </c>
      <c r="K358" s="5">
        <v>-22.855891855349235</v>
      </c>
      <c r="L358" s="5">
        <v>-6.814459044291965E-2</v>
      </c>
      <c r="M358" s="5">
        <v>-22.924036445792154</v>
      </c>
      <c r="N358" s="5">
        <v>2.5261947643380296</v>
      </c>
      <c r="O358" s="73">
        <v>0.5</v>
      </c>
      <c r="P358" s="5">
        <v>0</v>
      </c>
      <c r="Q358" s="5">
        <v>0.11429887527967802</v>
      </c>
      <c r="R358" s="5">
        <v>0</v>
      </c>
      <c r="S358" s="5">
        <v>0</v>
      </c>
      <c r="T358" s="47">
        <v>0</v>
      </c>
      <c r="U358" s="5">
        <v>0</v>
      </c>
      <c r="V358" s="5">
        <v>2.7310213668519236</v>
      </c>
      <c r="W358" s="5">
        <v>0</v>
      </c>
      <c r="X358" s="5">
        <v>0</v>
      </c>
      <c r="Y358" s="47">
        <v>0</v>
      </c>
      <c r="Z358" s="5">
        <v>0</v>
      </c>
      <c r="AA358" s="5">
        <v>2.8453202421316015</v>
      </c>
      <c r="AB358" s="5">
        <v>0</v>
      </c>
      <c r="AC358" s="5">
        <v>0</v>
      </c>
      <c r="AD358" s="72">
        <v>0</v>
      </c>
    </row>
    <row r="359" spans="1:30">
      <c r="A359" s="48" t="s">
        <v>1712</v>
      </c>
      <c r="B359" s="1" t="s">
        <v>1713</v>
      </c>
      <c r="C359" s="1" t="s">
        <v>1714</v>
      </c>
      <c r="D359" s="1" t="s">
        <v>53</v>
      </c>
      <c r="E359" s="1" t="s">
        <v>1787</v>
      </c>
      <c r="F359" s="44" t="s">
        <v>1715</v>
      </c>
      <c r="G359" s="49">
        <v>0.8</v>
      </c>
      <c r="H359" s="5">
        <v>4.7260660045335117</v>
      </c>
      <c r="I359" s="5">
        <v>0</v>
      </c>
      <c r="J359" s="5">
        <v>4.7260660045335117</v>
      </c>
      <c r="K359" s="5">
        <v>-17.371793452822942</v>
      </c>
      <c r="L359" s="5">
        <v>4.0585624319213309E-2</v>
      </c>
      <c r="M359" s="5">
        <v>-17.331207828503729</v>
      </c>
      <c r="N359" s="5">
        <v>4.5842840243975065</v>
      </c>
      <c r="O359" s="73">
        <v>0</v>
      </c>
      <c r="P359" s="5">
        <v>0</v>
      </c>
      <c r="Q359" s="5">
        <v>0</v>
      </c>
      <c r="R359" s="5">
        <v>0</v>
      </c>
      <c r="S359" s="5">
        <v>0</v>
      </c>
      <c r="T359" s="47">
        <v>0</v>
      </c>
      <c r="U359" s="5">
        <v>0</v>
      </c>
      <c r="V359" s="5">
        <v>4.7260663772055773</v>
      </c>
      <c r="W359" s="5">
        <v>0</v>
      </c>
      <c r="X359" s="5">
        <v>0</v>
      </c>
      <c r="Y359" s="47">
        <v>0</v>
      </c>
      <c r="Z359" s="5">
        <v>0</v>
      </c>
      <c r="AA359" s="5">
        <v>4.7260663772055773</v>
      </c>
      <c r="AB359" s="5">
        <v>0</v>
      </c>
      <c r="AC359" s="5">
        <v>0</v>
      </c>
      <c r="AD359" s="72">
        <v>0</v>
      </c>
    </row>
    <row r="360" spans="1:30">
      <c r="A360" s="48" t="s">
        <v>1445</v>
      </c>
      <c r="B360" s="1" t="s">
        <v>1446</v>
      </c>
      <c r="C360" s="1" t="s">
        <v>1447</v>
      </c>
      <c r="D360" s="1" t="s">
        <v>53</v>
      </c>
      <c r="E360" s="1" t="s">
        <v>1794</v>
      </c>
      <c r="F360" s="44" t="s">
        <v>1448</v>
      </c>
      <c r="G360" s="49">
        <v>0.30000000000000004</v>
      </c>
      <c r="H360" s="5">
        <v>1.9263911244199814</v>
      </c>
      <c r="I360" s="5">
        <v>0</v>
      </c>
      <c r="J360" s="5">
        <v>1.9263911244199814</v>
      </c>
      <c r="K360" s="5">
        <v>-9.9088901687806832</v>
      </c>
      <c r="L360" s="5">
        <v>6.8153490809953254E-2</v>
      </c>
      <c r="M360" s="5">
        <v>-9.8407366779707299</v>
      </c>
      <c r="N360" s="5">
        <v>1.8685993906873819</v>
      </c>
      <c r="O360" s="73">
        <v>0</v>
      </c>
      <c r="P360" s="5">
        <v>0</v>
      </c>
      <c r="Q360" s="5">
        <v>0</v>
      </c>
      <c r="R360" s="5">
        <v>0</v>
      </c>
      <c r="S360" s="5">
        <v>0</v>
      </c>
      <c r="T360" s="47">
        <v>0</v>
      </c>
      <c r="U360" s="5">
        <v>0</v>
      </c>
      <c r="V360" s="5">
        <v>1.9263911244199814</v>
      </c>
      <c r="W360" s="5">
        <v>0</v>
      </c>
      <c r="X360" s="5">
        <v>0</v>
      </c>
      <c r="Y360" s="47">
        <v>0</v>
      </c>
      <c r="Z360" s="5">
        <v>0</v>
      </c>
      <c r="AA360" s="5">
        <v>1.9263911244199814</v>
      </c>
      <c r="AB360" s="5">
        <v>0</v>
      </c>
      <c r="AC360" s="5">
        <v>0</v>
      </c>
      <c r="AD360" s="72">
        <v>0</v>
      </c>
    </row>
    <row r="361" spans="1:30">
      <c r="A361" s="48" t="s">
        <v>1449</v>
      </c>
      <c r="B361" s="1" t="s">
        <v>1450</v>
      </c>
      <c r="C361" s="1" t="s">
        <v>1451</v>
      </c>
      <c r="D361" s="1" t="s">
        <v>53</v>
      </c>
      <c r="E361" s="1">
        <v>0</v>
      </c>
      <c r="F361" s="44" t="s">
        <v>1452</v>
      </c>
      <c r="G361" s="49">
        <v>0.4</v>
      </c>
      <c r="H361" s="5">
        <v>2.840440549233441</v>
      </c>
      <c r="I361" s="5">
        <v>0</v>
      </c>
      <c r="J361" s="5">
        <v>2.840440549233441</v>
      </c>
      <c r="K361" s="5">
        <v>-9.5316374541189273</v>
      </c>
      <c r="L361" s="5">
        <v>-1.447848028323051E-2</v>
      </c>
      <c r="M361" s="5">
        <v>-9.5461159344021578</v>
      </c>
      <c r="N361" s="5">
        <v>2.6274075080409331</v>
      </c>
      <c r="O361" s="73">
        <v>0.5</v>
      </c>
      <c r="P361" s="5">
        <v>0</v>
      </c>
      <c r="Q361" s="5">
        <v>0</v>
      </c>
      <c r="R361" s="5">
        <v>0</v>
      </c>
      <c r="S361" s="5">
        <v>0</v>
      </c>
      <c r="T361" s="47">
        <v>0</v>
      </c>
      <c r="U361" s="5">
        <v>0</v>
      </c>
      <c r="V361" s="5">
        <v>2.840440549233441</v>
      </c>
      <c r="W361" s="5">
        <v>0</v>
      </c>
      <c r="X361" s="5">
        <v>0</v>
      </c>
      <c r="Y361" s="47">
        <v>0</v>
      </c>
      <c r="Z361" s="5">
        <v>0</v>
      </c>
      <c r="AA361" s="5">
        <v>2.840440549233441</v>
      </c>
      <c r="AB361" s="5">
        <v>0</v>
      </c>
      <c r="AC361" s="5">
        <v>0</v>
      </c>
      <c r="AD361" s="72">
        <v>0</v>
      </c>
    </row>
    <row r="362" spans="1:30">
      <c r="A362" s="48" t="s">
        <v>1453</v>
      </c>
      <c r="B362" s="1" t="s">
        <v>1454</v>
      </c>
      <c r="C362" s="1" t="s">
        <v>1455</v>
      </c>
      <c r="D362" s="1" t="s">
        <v>53</v>
      </c>
      <c r="E362" s="1">
        <v>0</v>
      </c>
      <c r="F362" s="44" t="s">
        <v>1456</v>
      </c>
      <c r="G362" s="49">
        <v>0.4</v>
      </c>
      <c r="H362" s="5">
        <v>2.8590671304766926</v>
      </c>
      <c r="I362" s="5">
        <v>0.53076795837838253</v>
      </c>
      <c r="J362" s="5">
        <v>2.3282991720983102</v>
      </c>
      <c r="K362" s="5">
        <v>-7.8039248332535038</v>
      </c>
      <c r="L362" s="5">
        <v>-8.0404608326881899E-2</v>
      </c>
      <c r="M362" s="5">
        <v>-7.8843294415803857</v>
      </c>
      <c r="N362" s="5">
        <v>2.1536767341909369</v>
      </c>
      <c r="O362" s="73">
        <v>0.5</v>
      </c>
      <c r="P362" s="5">
        <v>0</v>
      </c>
      <c r="Q362" s="5">
        <v>0.53076795837838253</v>
      </c>
      <c r="R362" s="5">
        <v>0</v>
      </c>
      <c r="S362" s="5">
        <v>0</v>
      </c>
      <c r="T362" s="47">
        <v>0</v>
      </c>
      <c r="U362" s="5">
        <v>0</v>
      </c>
      <c r="V362" s="5">
        <v>2.3282991720983102</v>
      </c>
      <c r="W362" s="5">
        <v>0</v>
      </c>
      <c r="X362" s="5">
        <v>0</v>
      </c>
      <c r="Y362" s="47">
        <v>0</v>
      </c>
      <c r="Z362" s="5">
        <v>0</v>
      </c>
      <c r="AA362" s="5">
        <v>2.8590671304766926</v>
      </c>
      <c r="AB362" s="5">
        <v>0</v>
      </c>
      <c r="AC362" s="5">
        <v>0</v>
      </c>
      <c r="AD362" s="72">
        <v>0</v>
      </c>
    </row>
    <row r="363" spans="1:30">
      <c r="A363" s="48" t="s">
        <v>1457</v>
      </c>
      <c r="B363" s="1" t="s">
        <v>1458</v>
      </c>
      <c r="C363" s="1" t="s">
        <v>1459</v>
      </c>
      <c r="D363" s="1" t="s">
        <v>53</v>
      </c>
      <c r="E363" s="1">
        <v>0</v>
      </c>
      <c r="F363" s="44" t="s">
        <v>1460</v>
      </c>
      <c r="G363" s="49">
        <v>0.4</v>
      </c>
      <c r="H363" s="5">
        <v>2.9042640106464193</v>
      </c>
      <c r="I363" s="5">
        <v>0.10418435884211957</v>
      </c>
      <c r="J363" s="5">
        <v>2.8000796518042996</v>
      </c>
      <c r="K363" s="5">
        <v>-19.579062190891499</v>
      </c>
      <c r="L363" s="5">
        <v>0.14941702917782962</v>
      </c>
      <c r="M363" s="5">
        <v>-19.429645161713669</v>
      </c>
      <c r="N363" s="5">
        <v>2.5900736779189772</v>
      </c>
      <c r="O363" s="73">
        <v>0.5</v>
      </c>
      <c r="P363" s="5">
        <v>0</v>
      </c>
      <c r="Q363" s="5">
        <v>0.10418435884211957</v>
      </c>
      <c r="R363" s="5">
        <v>0</v>
      </c>
      <c r="S363" s="5">
        <v>0</v>
      </c>
      <c r="T363" s="47">
        <v>0</v>
      </c>
      <c r="U363" s="5">
        <v>0</v>
      </c>
      <c r="V363" s="5">
        <v>2.8000796518042996</v>
      </c>
      <c r="W363" s="5">
        <v>0</v>
      </c>
      <c r="X363" s="5">
        <v>0</v>
      </c>
      <c r="Y363" s="47">
        <v>0</v>
      </c>
      <c r="Z363" s="5">
        <v>0</v>
      </c>
      <c r="AA363" s="5">
        <v>2.9042640106464193</v>
      </c>
      <c r="AB363" s="5">
        <v>0</v>
      </c>
      <c r="AC363" s="5">
        <v>0</v>
      </c>
      <c r="AD363" s="72">
        <v>0</v>
      </c>
    </row>
    <row r="364" spans="1:30">
      <c r="A364" s="48" t="s">
        <v>1461</v>
      </c>
      <c r="B364" s="1" t="s">
        <v>1462</v>
      </c>
      <c r="C364" s="1" t="s">
        <v>1463</v>
      </c>
      <c r="D364" s="1" t="s">
        <v>124</v>
      </c>
      <c r="E364" s="1" t="s">
        <v>1790</v>
      </c>
      <c r="F364" s="44" t="s">
        <v>1464</v>
      </c>
      <c r="G364" s="49">
        <v>0.99</v>
      </c>
      <c r="H364" s="5">
        <v>17.531586834338949</v>
      </c>
      <c r="I364" s="5">
        <v>0</v>
      </c>
      <c r="J364" s="5">
        <v>17.531586834338949</v>
      </c>
      <c r="K364" s="5">
        <v>-60.125398957693818</v>
      </c>
      <c r="L364" s="5">
        <v>0.35240986570759247</v>
      </c>
      <c r="M364" s="5">
        <v>-59.772989091986226</v>
      </c>
      <c r="N364" s="5">
        <v>17.00563922930878</v>
      </c>
      <c r="O364" s="73">
        <v>0</v>
      </c>
      <c r="P364" s="5">
        <v>0</v>
      </c>
      <c r="Q364" s="5">
        <v>0</v>
      </c>
      <c r="R364" s="5">
        <v>0</v>
      </c>
      <c r="S364" s="5">
        <v>0</v>
      </c>
      <c r="T364" s="47">
        <v>0</v>
      </c>
      <c r="U364" s="5">
        <v>14.613663670562351</v>
      </c>
      <c r="V364" s="5">
        <v>2.9179229930770871</v>
      </c>
      <c r="W364" s="5">
        <v>0</v>
      </c>
      <c r="X364" s="5">
        <v>0</v>
      </c>
      <c r="Y364" s="47">
        <v>0</v>
      </c>
      <c r="Z364" s="5">
        <v>14.613663670562351</v>
      </c>
      <c r="AA364" s="5">
        <v>2.9179229930770871</v>
      </c>
      <c r="AB364" s="5">
        <v>0</v>
      </c>
      <c r="AC364" s="5">
        <v>0</v>
      </c>
      <c r="AD364" s="72">
        <v>0</v>
      </c>
    </row>
    <row r="365" spans="1:30">
      <c r="A365" s="48" t="s">
        <v>1465</v>
      </c>
      <c r="B365" s="1" t="s">
        <v>1466</v>
      </c>
      <c r="C365" s="1" t="s">
        <v>1467</v>
      </c>
      <c r="D365" s="1" t="s">
        <v>53</v>
      </c>
      <c r="E365" s="1" t="s">
        <v>1793</v>
      </c>
      <c r="F365" s="44" t="s">
        <v>1468</v>
      </c>
      <c r="G365" s="49">
        <v>0.4</v>
      </c>
      <c r="H365" s="5">
        <v>2.0495730457196513</v>
      </c>
      <c r="I365" s="5">
        <v>0</v>
      </c>
      <c r="J365" s="5">
        <v>2.0495730457196513</v>
      </c>
      <c r="K365" s="5">
        <v>-2.6433447410322706</v>
      </c>
      <c r="L365" s="5">
        <v>-5.1484846499003201E-2</v>
      </c>
      <c r="M365" s="5">
        <v>-2.6948295875312738</v>
      </c>
      <c r="N365" s="5">
        <v>1.9880858543480617</v>
      </c>
      <c r="O365" s="73">
        <v>0</v>
      </c>
      <c r="P365" s="5">
        <v>0</v>
      </c>
      <c r="Q365" s="5">
        <v>0</v>
      </c>
      <c r="R365" s="5">
        <v>0</v>
      </c>
      <c r="S365" s="5">
        <v>0</v>
      </c>
      <c r="T365" s="47">
        <v>0</v>
      </c>
      <c r="U365" s="5">
        <v>0</v>
      </c>
      <c r="V365" s="5">
        <v>2.0495730457196513</v>
      </c>
      <c r="W365" s="5">
        <v>0</v>
      </c>
      <c r="X365" s="5">
        <v>0</v>
      </c>
      <c r="Y365" s="47">
        <v>0</v>
      </c>
      <c r="Z365" s="5">
        <v>0</v>
      </c>
      <c r="AA365" s="5">
        <v>2.0495730457196513</v>
      </c>
      <c r="AB365" s="5">
        <v>0</v>
      </c>
      <c r="AC365" s="5">
        <v>0</v>
      </c>
      <c r="AD365" s="72">
        <v>0</v>
      </c>
    </row>
    <row r="366" spans="1:30">
      <c r="A366" s="48" t="s">
        <v>1716</v>
      </c>
      <c r="B366" s="1" t="s">
        <v>1717</v>
      </c>
      <c r="C366" s="1" t="s">
        <v>1718</v>
      </c>
      <c r="D366" s="1" t="s">
        <v>53</v>
      </c>
      <c r="E366" s="1">
        <v>0</v>
      </c>
      <c r="F366" s="44" t="s">
        <v>1719</v>
      </c>
      <c r="G366" s="49">
        <v>0.4</v>
      </c>
      <c r="H366" s="5">
        <v>3.11966537497532</v>
      </c>
      <c r="I366" s="5">
        <v>0.30734451330915558</v>
      </c>
      <c r="J366" s="5">
        <v>2.8123208616661644</v>
      </c>
      <c r="K366" s="5">
        <v>-10.039869249294638</v>
      </c>
      <c r="L366" s="5">
        <v>3.2606387609183329E-2</v>
      </c>
      <c r="M366" s="5">
        <v>-10.007262861685454</v>
      </c>
      <c r="N366" s="5">
        <v>2.6013967970412022</v>
      </c>
      <c r="O366" s="73">
        <v>0.5</v>
      </c>
      <c r="P366" s="5">
        <v>0</v>
      </c>
      <c r="Q366" s="5">
        <v>0.30734451330915558</v>
      </c>
      <c r="R366" s="5">
        <v>0</v>
      </c>
      <c r="S366" s="5">
        <v>0</v>
      </c>
      <c r="T366" s="47">
        <v>0</v>
      </c>
      <c r="U366" s="5">
        <v>0</v>
      </c>
      <c r="V366" s="5">
        <v>2.8123208616661644</v>
      </c>
      <c r="W366" s="5">
        <v>0</v>
      </c>
      <c r="X366" s="5">
        <v>0</v>
      </c>
      <c r="Y366" s="47">
        <v>0</v>
      </c>
      <c r="Z366" s="5">
        <v>0</v>
      </c>
      <c r="AA366" s="5">
        <v>3.11966537497532</v>
      </c>
      <c r="AB366" s="5">
        <v>0</v>
      </c>
      <c r="AC366" s="5">
        <v>0</v>
      </c>
      <c r="AD366" s="72">
        <v>0</v>
      </c>
    </row>
    <row r="367" spans="1:30">
      <c r="A367" s="48" t="s">
        <v>1469</v>
      </c>
      <c r="B367" s="1" t="s">
        <v>1470</v>
      </c>
      <c r="C367" s="1" t="s">
        <v>1471</v>
      </c>
      <c r="D367" s="1" t="s">
        <v>53</v>
      </c>
      <c r="E367" s="1">
        <v>0</v>
      </c>
      <c r="F367" s="44" t="s">
        <v>1472</v>
      </c>
      <c r="G367" s="49">
        <v>0.4</v>
      </c>
      <c r="H367" s="5">
        <v>3.6219978043680872</v>
      </c>
      <c r="I367" s="5">
        <v>0.43347601936589458</v>
      </c>
      <c r="J367" s="5">
        <v>3.1885217850021927</v>
      </c>
      <c r="K367" s="5">
        <v>-8.3671578669234812</v>
      </c>
      <c r="L367" s="5">
        <v>0.1038059017784736</v>
      </c>
      <c r="M367" s="5">
        <v>-8.2633519651450076</v>
      </c>
      <c r="N367" s="5">
        <v>2.9493826511270282</v>
      </c>
      <c r="O367" s="73">
        <v>0.5</v>
      </c>
      <c r="P367" s="5">
        <v>0</v>
      </c>
      <c r="Q367" s="5">
        <v>0.43347601936589458</v>
      </c>
      <c r="R367" s="5">
        <v>0</v>
      </c>
      <c r="S367" s="5">
        <v>0</v>
      </c>
      <c r="T367" s="47">
        <v>0</v>
      </c>
      <c r="U367" s="5">
        <v>0</v>
      </c>
      <c r="V367" s="5">
        <v>3.1885217850021927</v>
      </c>
      <c r="W367" s="5">
        <v>0</v>
      </c>
      <c r="X367" s="5">
        <v>0</v>
      </c>
      <c r="Y367" s="47">
        <v>0</v>
      </c>
      <c r="Z367" s="5">
        <v>0</v>
      </c>
      <c r="AA367" s="5">
        <v>3.6219978043680872</v>
      </c>
      <c r="AB367" s="5">
        <v>0</v>
      </c>
      <c r="AC367" s="5">
        <v>0</v>
      </c>
      <c r="AD367" s="72">
        <v>0</v>
      </c>
    </row>
    <row r="368" spans="1:30">
      <c r="A368" s="48" t="s">
        <v>1473</v>
      </c>
      <c r="B368" s="1" t="s">
        <v>1474</v>
      </c>
      <c r="C368" s="1" t="s">
        <v>1475</v>
      </c>
      <c r="D368" s="1" t="s">
        <v>53</v>
      </c>
      <c r="E368" s="1" t="s">
        <v>1789</v>
      </c>
      <c r="F368" s="44" t="s">
        <v>1476</v>
      </c>
      <c r="G368" s="49">
        <v>0.60000000000000009</v>
      </c>
      <c r="H368" s="5">
        <v>3.7525974929688779</v>
      </c>
      <c r="I368" s="5">
        <v>0</v>
      </c>
      <c r="J368" s="5">
        <v>3.7525974929688779</v>
      </c>
      <c r="K368" s="5">
        <v>-5.7780751617087773</v>
      </c>
      <c r="L368" s="5">
        <v>4.2855583637987138E-2</v>
      </c>
      <c r="M368" s="5">
        <v>-5.7352195780707902</v>
      </c>
      <c r="N368" s="5">
        <v>3.6400195681798113</v>
      </c>
      <c r="O368" s="73">
        <v>0</v>
      </c>
      <c r="P368" s="5">
        <v>0</v>
      </c>
      <c r="Q368" s="5">
        <v>0</v>
      </c>
      <c r="R368" s="5">
        <v>0</v>
      </c>
      <c r="S368" s="5">
        <v>0</v>
      </c>
      <c r="T368" s="47">
        <v>0</v>
      </c>
      <c r="U368" s="5">
        <v>0</v>
      </c>
      <c r="V368" s="5">
        <v>3.7525979264628821</v>
      </c>
      <c r="W368" s="5">
        <v>0</v>
      </c>
      <c r="X368" s="5">
        <v>0</v>
      </c>
      <c r="Y368" s="47">
        <v>0</v>
      </c>
      <c r="Z368" s="5">
        <v>0</v>
      </c>
      <c r="AA368" s="5">
        <v>3.7525979264628821</v>
      </c>
      <c r="AB368" s="5">
        <v>0</v>
      </c>
      <c r="AC368" s="5">
        <v>0</v>
      </c>
      <c r="AD368" s="72">
        <v>0</v>
      </c>
    </row>
    <row r="369" spans="1:30">
      <c r="A369" s="48" t="s">
        <v>1477</v>
      </c>
      <c r="B369" s="1" t="s">
        <v>1478</v>
      </c>
      <c r="C369" s="1" t="s">
        <v>1479</v>
      </c>
      <c r="D369" s="1" t="s">
        <v>866</v>
      </c>
      <c r="E369" s="1">
        <v>0</v>
      </c>
      <c r="F369" s="44" t="s">
        <v>1480</v>
      </c>
      <c r="G369" s="49">
        <v>0.01</v>
      </c>
      <c r="H369" s="5">
        <v>53.029961163676688</v>
      </c>
      <c r="I369" s="5">
        <v>20.582370281880944</v>
      </c>
      <c r="J369" s="5">
        <v>32.44759088179574</v>
      </c>
      <c r="K369" s="5">
        <v>22.976393019639008</v>
      </c>
      <c r="L369" s="5">
        <v>1.9135461371938334E-2</v>
      </c>
      <c r="M369" s="5">
        <v>22.995528481010947</v>
      </c>
      <c r="N369" s="5">
        <v>30.014021565661061</v>
      </c>
      <c r="O369" s="73">
        <v>0</v>
      </c>
      <c r="P369" s="5">
        <v>0</v>
      </c>
      <c r="Q369" s="5">
        <v>0</v>
      </c>
      <c r="R369" s="5">
        <v>20.582370281880944</v>
      </c>
      <c r="S369" s="5">
        <v>0</v>
      </c>
      <c r="T369" s="47">
        <v>0</v>
      </c>
      <c r="U369" s="5">
        <v>0</v>
      </c>
      <c r="V369" s="5">
        <v>0</v>
      </c>
      <c r="W369" s="5">
        <v>32.44759088179574</v>
      </c>
      <c r="X369" s="5">
        <v>0</v>
      </c>
      <c r="Y369" s="47">
        <v>0</v>
      </c>
      <c r="Z369" s="5">
        <v>0</v>
      </c>
      <c r="AA369" s="5">
        <v>0</v>
      </c>
      <c r="AB369" s="5">
        <v>53.029961163676688</v>
      </c>
      <c r="AC369" s="5">
        <v>0</v>
      </c>
      <c r="AD369" s="72">
        <v>0</v>
      </c>
    </row>
    <row r="370" spans="1:30">
      <c r="A370" s="48" t="s">
        <v>1481</v>
      </c>
      <c r="B370" s="1" t="s">
        <v>1482</v>
      </c>
      <c r="C370" s="1" t="s">
        <v>1483</v>
      </c>
      <c r="D370" s="1" t="s">
        <v>53</v>
      </c>
      <c r="E370" s="1">
        <v>0</v>
      </c>
      <c r="F370" s="44" t="s">
        <v>1484</v>
      </c>
      <c r="G370" s="49">
        <v>0.4</v>
      </c>
      <c r="H370" s="5">
        <v>2.4368835567746507</v>
      </c>
      <c r="I370" s="5">
        <v>0.37252855408260505</v>
      </c>
      <c r="J370" s="5">
        <v>2.0643550026920456</v>
      </c>
      <c r="K370" s="5">
        <v>-11.57681346934344</v>
      </c>
      <c r="L370" s="5">
        <v>7.1368177515829245E-4</v>
      </c>
      <c r="M370" s="5">
        <v>-11.576099787568282</v>
      </c>
      <c r="N370" s="5">
        <v>1.9095283774901424</v>
      </c>
      <c r="O370" s="73">
        <v>0.5</v>
      </c>
      <c r="P370" s="5">
        <v>0</v>
      </c>
      <c r="Q370" s="5">
        <v>0.37252855408260505</v>
      </c>
      <c r="R370" s="5">
        <v>0</v>
      </c>
      <c r="S370" s="5">
        <v>0</v>
      </c>
      <c r="T370" s="47">
        <v>0</v>
      </c>
      <c r="U370" s="5">
        <v>0</v>
      </c>
      <c r="V370" s="5">
        <v>2.0643550026920456</v>
      </c>
      <c r="W370" s="5">
        <v>0</v>
      </c>
      <c r="X370" s="5">
        <v>0</v>
      </c>
      <c r="Y370" s="47">
        <v>0</v>
      </c>
      <c r="Z370" s="5">
        <v>0</v>
      </c>
      <c r="AA370" s="5">
        <v>2.4368835567746507</v>
      </c>
      <c r="AB370" s="5">
        <v>0</v>
      </c>
      <c r="AC370" s="5">
        <v>0</v>
      </c>
      <c r="AD370" s="72">
        <v>0</v>
      </c>
    </row>
    <row r="371" spans="1:30">
      <c r="A371" s="48" t="s">
        <v>1720</v>
      </c>
      <c r="B371" s="1" t="s">
        <v>1721</v>
      </c>
      <c r="C371" s="1" t="s">
        <v>1722</v>
      </c>
      <c r="D371" s="1" t="s">
        <v>53</v>
      </c>
      <c r="E371" s="1">
        <v>0</v>
      </c>
      <c r="F371" s="44" t="s">
        <v>1723</v>
      </c>
      <c r="G371" s="49">
        <v>0.4</v>
      </c>
      <c r="H371" s="5">
        <v>1.3271022860593036</v>
      </c>
      <c r="I371" s="5">
        <v>0.17019293006166211</v>
      </c>
      <c r="J371" s="5">
        <v>1.1569093559976416</v>
      </c>
      <c r="K371" s="5">
        <v>-4.9134708196071744</v>
      </c>
      <c r="L371" s="5">
        <v>1.2882074543094957</v>
      </c>
      <c r="M371" s="5">
        <v>-3.6252633652976787</v>
      </c>
      <c r="N371" s="5">
        <v>1.0701411542978185</v>
      </c>
      <c r="O371" s="73">
        <v>0.5</v>
      </c>
      <c r="P371" s="5">
        <v>0</v>
      </c>
      <c r="Q371" s="5">
        <v>0.17019293006166211</v>
      </c>
      <c r="R371" s="5">
        <v>0</v>
      </c>
      <c r="S371" s="5">
        <v>0</v>
      </c>
      <c r="T371" s="47">
        <v>0</v>
      </c>
      <c r="U371" s="5">
        <v>0</v>
      </c>
      <c r="V371" s="5">
        <v>1.1569093559976416</v>
      </c>
      <c r="W371" s="5">
        <v>0</v>
      </c>
      <c r="X371" s="5">
        <v>0</v>
      </c>
      <c r="Y371" s="47">
        <v>0</v>
      </c>
      <c r="Z371" s="5">
        <v>0</v>
      </c>
      <c r="AA371" s="5">
        <v>1.3271022860593036</v>
      </c>
      <c r="AB371" s="5">
        <v>0</v>
      </c>
      <c r="AC371" s="5">
        <v>0</v>
      </c>
      <c r="AD371" s="72">
        <v>0</v>
      </c>
    </row>
    <row r="372" spans="1:30">
      <c r="A372" s="48" t="s">
        <v>1488</v>
      </c>
      <c r="B372" s="1" t="s">
        <v>1489</v>
      </c>
      <c r="C372" s="1" t="s">
        <v>1490</v>
      </c>
      <c r="D372" s="1" t="s">
        <v>391</v>
      </c>
      <c r="E372" s="1">
        <v>0</v>
      </c>
      <c r="F372" s="44" t="s">
        <v>1491</v>
      </c>
      <c r="G372" s="49">
        <v>0.1</v>
      </c>
      <c r="H372" s="5">
        <v>88.361227626444062</v>
      </c>
      <c r="I372" s="5">
        <v>12.122186078640848</v>
      </c>
      <c r="J372" s="5">
        <v>76.239041547803211</v>
      </c>
      <c r="K372" s="5">
        <v>44.048296075522586</v>
      </c>
      <c r="L372" s="5">
        <v>0.12692546947742755</v>
      </c>
      <c r="M372" s="5">
        <v>44.175221545000014</v>
      </c>
      <c r="N372" s="5">
        <v>70.521113431717978</v>
      </c>
      <c r="O372" s="73">
        <v>0</v>
      </c>
      <c r="P372" s="5">
        <v>10.035821967458844</v>
      </c>
      <c r="Q372" s="5">
        <v>0</v>
      </c>
      <c r="R372" s="5">
        <v>2.0863641111820042</v>
      </c>
      <c r="S372" s="5">
        <v>0</v>
      </c>
      <c r="T372" s="47">
        <v>0</v>
      </c>
      <c r="U372" s="5">
        <v>70.911323654403361</v>
      </c>
      <c r="V372" s="5">
        <v>0</v>
      </c>
      <c r="W372" s="5">
        <v>5.3277178933998535</v>
      </c>
      <c r="X372" s="5">
        <v>0</v>
      </c>
      <c r="Y372" s="47">
        <v>0</v>
      </c>
      <c r="Z372" s="5">
        <v>80.947145621862205</v>
      </c>
      <c r="AA372" s="5">
        <v>0</v>
      </c>
      <c r="AB372" s="5">
        <v>7.4140820045818572</v>
      </c>
      <c r="AC372" s="5">
        <v>0</v>
      </c>
      <c r="AD372" s="72">
        <v>0</v>
      </c>
    </row>
    <row r="373" spans="1:30">
      <c r="A373" s="48" t="s">
        <v>1492</v>
      </c>
      <c r="B373" s="1" t="s">
        <v>1493</v>
      </c>
      <c r="C373" s="1" t="s">
        <v>1494</v>
      </c>
      <c r="D373" s="1" t="s">
        <v>866</v>
      </c>
      <c r="E373" s="1">
        <v>0</v>
      </c>
      <c r="F373" s="44" t="s">
        <v>1495</v>
      </c>
      <c r="G373" s="49">
        <v>0.01</v>
      </c>
      <c r="H373" s="5">
        <v>38.463837162491913</v>
      </c>
      <c r="I373" s="5">
        <v>14.669803952722951</v>
      </c>
      <c r="J373" s="5">
        <v>23.794033209768958</v>
      </c>
      <c r="K373" s="5">
        <v>16.277200574108004</v>
      </c>
      <c r="L373" s="5">
        <v>1.7210193079804981E-2</v>
      </c>
      <c r="M373" s="5">
        <v>16.294410767187809</v>
      </c>
      <c r="N373" s="5">
        <v>22.009480719036286</v>
      </c>
      <c r="O373" s="73">
        <v>0</v>
      </c>
      <c r="P373" s="5">
        <v>0</v>
      </c>
      <c r="Q373" s="5">
        <v>0</v>
      </c>
      <c r="R373" s="5">
        <v>14.669803952722951</v>
      </c>
      <c r="S373" s="5">
        <v>0</v>
      </c>
      <c r="T373" s="47">
        <v>0</v>
      </c>
      <c r="U373" s="5">
        <v>0</v>
      </c>
      <c r="V373" s="5">
        <v>0</v>
      </c>
      <c r="W373" s="5">
        <v>23.794033209768958</v>
      </c>
      <c r="X373" s="5">
        <v>0</v>
      </c>
      <c r="Y373" s="47">
        <v>0</v>
      </c>
      <c r="Z373" s="5">
        <v>0</v>
      </c>
      <c r="AA373" s="5">
        <v>0</v>
      </c>
      <c r="AB373" s="5">
        <v>38.463837162491913</v>
      </c>
      <c r="AC373" s="5">
        <v>0</v>
      </c>
      <c r="AD373" s="72">
        <v>0</v>
      </c>
    </row>
    <row r="374" spans="1:30">
      <c r="A374" s="48" t="s">
        <v>1496</v>
      </c>
      <c r="B374" s="1" t="s">
        <v>1497</v>
      </c>
      <c r="C374" s="1" t="s">
        <v>1498</v>
      </c>
      <c r="D374" s="1" t="s">
        <v>270</v>
      </c>
      <c r="E374" s="1" t="s">
        <v>1788</v>
      </c>
      <c r="F374" s="44" t="s">
        <v>1499</v>
      </c>
      <c r="G374" s="49">
        <v>0.64</v>
      </c>
      <c r="H374" s="5">
        <v>125.0390421176247</v>
      </c>
      <c r="I374" s="5">
        <v>0</v>
      </c>
      <c r="J374" s="5">
        <v>125.0390421176247</v>
      </c>
      <c r="K374" s="5">
        <v>-1256.0274776034262</v>
      </c>
      <c r="L374" s="5">
        <v>-5.6363854218691358</v>
      </c>
      <c r="M374" s="5">
        <v>-1261.6638630252953</v>
      </c>
      <c r="N374" s="5">
        <v>121.28787085409596</v>
      </c>
      <c r="O374" s="73">
        <v>0</v>
      </c>
      <c r="P374" s="5">
        <v>0</v>
      </c>
      <c r="Q374" s="5">
        <v>0</v>
      </c>
      <c r="R374" s="5">
        <v>0</v>
      </c>
      <c r="S374" s="5">
        <v>0</v>
      </c>
      <c r="T374" s="47">
        <v>0</v>
      </c>
      <c r="U374" s="5">
        <v>76.788409165367284</v>
      </c>
      <c r="V374" s="5">
        <v>48.250632767497166</v>
      </c>
      <c r="W374" s="5">
        <v>0</v>
      </c>
      <c r="X374" s="5">
        <v>0</v>
      </c>
      <c r="Y374" s="47">
        <v>0</v>
      </c>
      <c r="Z374" s="5">
        <v>76.788409165367284</v>
      </c>
      <c r="AA374" s="5">
        <v>48.250632767497166</v>
      </c>
      <c r="AB374" s="5">
        <v>0</v>
      </c>
      <c r="AC374" s="5">
        <v>0</v>
      </c>
      <c r="AD374" s="72">
        <v>0</v>
      </c>
    </row>
    <row r="375" spans="1:30">
      <c r="A375" s="48" t="s">
        <v>1724</v>
      </c>
      <c r="B375" s="1" t="s">
        <v>1725</v>
      </c>
      <c r="C375" s="1" t="s">
        <v>1726</v>
      </c>
      <c r="D375" s="1" t="s">
        <v>53</v>
      </c>
      <c r="E375" s="1">
        <v>0</v>
      </c>
      <c r="F375" s="44" t="s">
        <v>1727</v>
      </c>
      <c r="G375" s="49">
        <v>0.4</v>
      </c>
      <c r="H375" s="5">
        <v>1.9615703566919491</v>
      </c>
      <c r="I375" s="5">
        <v>0</v>
      </c>
      <c r="J375" s="5">
        <v>1.9615703566919491</v>
      </c>
      <c r="K375" s="5">
        <v>-4.6853766427492394</v>
      </c>
      <c r="L375" s="5">
        <v>1.1119522586200858E-2</v>
      </c>
      <c r="M375" s="5">
        <v>-4.6742571201630385</v>
      </c>
      <c r="N375" s="5">
        <v>1.814452579940053</v>
      </c>
      <c r="O375" s="73">
        <v>0.5</v>
      </c>
      <c r="P375" s="5">
        <v>0</v>
      </c>
      <c r="Q375" s="5">
        <v>0</v>
      </c>
      <c r="R375" s="5">
        <v>0</v>
      </c>
      <c r="S375" s="5">
        <v>0</v>
      </c>
      <c r="T375" s="47">
        <v>0</v>
      </c>
      <c r="U375" s="5">
        <v>0</v>
      </c>
      <c r="V375" s="5">
        <v>1.9615703566919491</v>
      </c>
      <c r="W375" s="5">
        <v>0</v>
      </c>
      <c r="X375" s="5">
        <v>0</v>
      </c>
      <c r="Y375" s="47">
        <v>0</v>
      </c>
      <c r="Z375" s="5">
        <v>0</v>
      </c>
      <c r="AA375" s="5">
        <v>1.9615703566919491</v>
      </c>
      <c r="AB375" s="5">
        <v>0</v>
      </c>
      <c r="AC375" s="5">
        <v>0</v>
      </c>
      <c r="AD375" s="72">
        <v>0</v>
      </c>
    </row>
    <row r="376" spans="1:30">
      <c r="A376" s="48" t="s">
        <v>1500</v>
      </c>
      <c r="B376" s="1" t="s">
        <v>1501</v>
      </c>
      <c r="C376" s="1" t="s">
        <v>1502</v>
      </c>
      <c r="D376" s="1" t="s">
        <v>103</v>
      </c>
      <c r="E376" s="1" t="s">
        <v>169</v>
      </c>
      <c r="F376" s="44" t="s">
        <v>1503</v>
      </c>
      <c r="G376" s="49">
        <v>0.99</v>
      </c>
      <c r="H376" s="5">
        <v>117.367282922057</v>
      </c>
      <c r="I376" s="5">
        <v>0</v>
      </c>
      <c r="J376" s="5">
        <v>117.367282922057</v>
      </c>
      <c r="K376" s="5">
        <v>43.605765095543532</v>
      </c>
      <c r="L376" s="5">
        <v>0.40387601653364413</v>
      </c>
      <c r="M376" s="5">
        <v>44.009641112077176</v>
      </c>
      <c r="N376" s="5">
        <v>113.84626443439529</v>
      </c>
      <c r="O376" s="73">
        <v>0</v>
      </c>
      <c r="P376" s="5">
        <v>0</v>
      </c>
      <c r="Q376" s="5">
        <v>0</v>
      </c>
      <c r="R376" s="5">
        <v>0</v>
      </c>
      <c r="S376" s="5">
        <v>0</v>
      </c>
      <c r="T376" s="47">
        <v>0</v>
      </c>
      <c r="U376" s="5">
        <v>105.27658185838422</v>
      </c>
      <c r="V376" s="5">
        <v>12.090701346307261</v>
      </c>
      <c r="W376" s="5">
        <v>0</v>
      </c>
      <c r="X376" s="5">
        <v>0</v>
      </c>
      <c r="Y376" s="47">
        <v>0</v>
      </c>
      <c r="Z376" s="5">
        <v>105.27658185838422</v>
      </c>
      <c r="AA376" s="5">
        <v>12.090701346307261</v>
      </c>
      <c r="AB376" s="5">
        <v>0</v>
      </c>
      <c r="AC376" s="5">
        <v>0</v>
      </c>
      <c r="AD376" s="72">
        <v>0</v>
      </c>
    </row>
    <row r="377" spans="1:30">
      <c r="A377" s="48" t="s">
        <v>1504</v>
      </c>
      <c r="B377" s="1" t="s">
        <v>1505</v>
      </c>
      <c r="C377" s="1" t="s">
        <v>1506</v>
      </c>
      <c r="D377" s="1" t="s">
        <v>124</v>
      </c>
      <c r="E377" s="1">
        <v>0</v>
      </c>
      <c r="F377" s="44" t="s">
        <v>1507</v>
      </c>
      <c r="G377" s="49">
        <v>0.49</v>
      </c>
      <c r="H377" s="5">
        <v>63.731532603485121</v>
      </c>
      <c r="I377" s="5">
        <v>8.0460867948099448</v>
      </c>
      <c r="J377" s="5">
        <v>55.685445808675176</v>
      </c>
      <c r="K377" s="5">
        <v>-13.762947350278695</v>
      </c>
      <c r="L377" s="5">
        <v>0.28084738882843396</v>
      </c>
      <c r="M377" s="5">
        <v>-13.482099961450261</v>
      </c>
      <c r="N377" s="5">
        <v>51.50903737302454</v>
      </c>
      <c r="O377" s="73">
        <v>0.19817517300948018</v>
      </c>
      <c r="P377" s="5">
        <v>9.5755166229622368</v>
      </c>
      <c r="Q377" s="5">
        <v>-1.5294298281522916</v>
      </c>
      <c r="R377" s="5">
        <v>0</v>
      </c>
      <c r="S377" s="5">
        <v>0</v>
      </c>
      <c r="T377" s="47">
        <v>0</v>
      </c>
      <c r="U377" s="5">
        <v>45.000057868863024</v>
      </c>
      <c r="V377" s="5">
        <v>10.685387939812154</v>
      </c>
      <c r="W377" s="5">
        <v>0</v>
      </c>
      <c r="X377" s="5">
        <v>0</v>
      </c>
      <c r="Y377" s="47">
        <v>0</v>
      </c>
      <c r="Z377" s="5">
        <v>54.575574491825265</v>
      </c>
      <c r="AA377" s="5">
        <v>9.1559581116598618</v>
      </c>
      <c r="AB377" s="5">
        <v>0</v>
      </c>
      <c r="AC377" s="5">
        <v>0</v>
      </c>
      <c r="AD377" s="72">
        <v>0</v>
      </c>
    </row>
    <row r="378" spans="1:30">
      <c r="A378" s="48" t="s">
        <v>1508</v>
      </c>
      <c r="B378" s="1" t="s">
        <v>1509</v>
      </c>
      <c r="C378" s="1" t="s">
        <v>1510</v>
      </c>
      <c r="D378" s="1" t="s">
        <v>53</v>
      </c>
      <c r="E378" s="1">
        <v>0</v>
      </c>
      <c r="F378" s="44" t="s">
        <v>1511</v>
      </c>
      <c r="G378" s="49">
        <v>0.4</v>
      </c>
      <c r="H378" s="5">
        <v>2.1526935287923092</v>
      </c>
      <c r="I378" s="5">
        <v>7.5610767597835511E-3</v>
      </c>
      <c r="J378" s="5">
        <v>2.1451324520325259</v>
      </c>
      <c r="K378" s="5">
        <v>-19.65116525499997</v>
      </c>
      <c r="L378" s="5">
        <v>-1.7347576621322247E-2</v>
      </c>
      <c r="M378" s="5">
        <v>-19.668512831621292</v>
      </c>
      <c r="N378" s="5">
        <v>1.9842475181300865</v>
      </c>
      <c r="O378" s="73">
        <v>0.5</v>
      </c>
      <c r="P378" s="5">
        <v>0</v>
      </c>
      <c r="Q378" s="5">
        <v>7.5610767597835511E-3</v>
      </c>
      <c r="R378" s="5">
        <v>0</v>
      </c>
      <c r="S378" s="5">
        <v>0</v>
      </c>
      <c r="T378" s="47">
        <v>0</v>
      </c>
      <c r="U378" s="5">
        <v>0</v>
      </c>
      <c r="V378" s="5">
        <v>2.1451324520325259</v>
      </c>
      <c r="W378" s="5">
        <v>0</v>
      </c>
      <c r="X378" s="5">
        <v>0</v>
      </c>
      <c r="Y378" s="47">
        <v>0</v>
      </c>
      <c r="Z378" s="5">
        <v>0</v>
      </c>
      <c r="AA378" s="5">
        <v>2.1526935287923092</v>
      </c>
      <c r="AB378" s="5">
        <v>0</v>
      </c>
      <c r="AC378" s="5">
        <v>0</v>
      </c>
      <c r="AD378" s="72">
        <v>0</v>
      </c>
    </row>
    <row r="379" spans="1:30">
      <c r="A379" s="48" t="s">
        <v>1512</v>
      </c>
      <c r="B379" s="1" t="s">
        <v>1513</v>
      </c>
      <c r="C379" s="1" t="s">
        <v>1514</v>
      </c>
      <c r="D379" s="1" t="s">
        <v>124</v>
      </c>
      <c r="E379" s="1" t="s">
        <v>1790</v>
      </c>
      <c r="F379" s="44" t="s">
        <v>1515</v>
      </c>
      <c r="G379" s="49">
        <v>0.99</v>
      </c>
      <c r="H379" s="5">
        <v>12.794218313070619</v>
      </c>
      <c r="I379" s="5">
        <v>0</v>
      </c>
      <c r="J379" s="5">
        <v>12.794218313070619</v>
      </c>
      <c r="K379" s="5">
        <v>-71.800478943684382</v>
      </c>
      <c r="L379" s="5">
        <v>1.6217729046379361</v>
      </c>
      <c r="M379" s="5">
        <v>-70.178706039046446</v>
      </c>
      <c r="N379" s="5">
        <v>12.410391763678501</v>
      </c>
      <c r="O379" s="73">
        <v>0</v>
      </c>
      <c r="P379" s="5">
        <v>0</v>
      </c>
      <c r="Q379" s="5">
        <v>0</v>
      </c>
      <c r="R379" s="5">
        <v>0</v>
      </c>
      <c r="S379" s="5">
        <v>0</v>
      </c>
      <c r="T379" s="47">
        <v>0</v>
      </c>
      <c r="U379" s="5">
        <v>10.493152363194138</v>
      </c>
      <c r="V379" s="5">
        <v>2.3010655448980541</v>
      </c>
      <c r="W379" s="5">
        <v>0</v>
      </c>
      <c r="X379" s="5">
        <v>0</v>
      </c>
      <c r="Y379" s="47">
        <v>0</v>
      </c>
      <c r="Z379" s="5">
        <v>10.493152363194138</v>
      </c>
      <c r="AA379" s="5">
        <v>2.3010655448980541</v>
      </c>
      <c r="AB379" s="5">
        <v>0</v>
      </c>
      <c r="AC379" s="5">
        <v>0</v>
      </c>
      <c r="AD379" s="72">
        <v>0</v>
      </c>
    </row>
    <row r="380" spans="1:30">
      <c r="A380" s="48" t="s">
        <v>1516</v>
      </c>
      <c r="B380" s="1" t="s">
        <v>1517</v>
      </c>
      <c r="C380" s="1" t="s">
        <v>1518</v>
      </c>
      <c r="D380" s="1" t="s">
        <v>103</v>
      </c>
      <c r="E380" s="1" t="s">
        <v>611</v>
      </c>
      <c r="F380" s="44" t="s">
        <v>1519</v>
      </c>
      <c r="G380" s="49">
        <v>0.99</v>
      </c>
      <c r="H380" s="5">
        <v>119.56642713275853</v>
      </c>
      <c r="I380" s="5">
        <v>0</v>
      </c>
      <c r="J380" s="5">
        <v>119.56642713275853</v>
      </c>
      <c r="K380" s="5">
        <v>56.110500722161184</v>
      </c>
      <c r="L380" s="5">
        <v>0.9995332671438959</v>
      </c>
      <c r="M380" s="5">
        <v>57.11003398930508</v>
      </c>
      <c r="N380" s="5">
        <v>115.97943431877577</v>
      </c>
      <c r="O380" s="73">
        <v>0</v>
      </c>
      <c r="P380" s="5">
        <v>0</v>
      </c>
      <c r="Q380" s="5">
        <v>0</v>
      </c>
      <c r="R380" s="5">
        <v>0</v>
      </c>
      <c r="S380" s="5">
        <v>0</v>
      </c>
      <c r="T380" s="47">
        <v>0</v>
      </c>
      <c r="U380" s="5">
        <v>106.76211765181635</v>
      </c>
      <c r="V380" s="5">
        <v>12.804309259282382</v>
      </c>
      <c r="W380" s="5">
        <v>0</v>
      </c>
      <c r="X380" s="5">
        <v>0</v>
      </c>
      <c r="Y380" s="47">
        <v>0</v>
      </c>
      <c r="Z380" s="5">
        <v>106.76211765181635</v>
      </c>
      <c r="AA380" s="5">
        <v>12.804309259282382</v>
      </c>
      <c r="AB380" s="5">
        <v>0</v>
      </c>
      <c r="AC380" s="5">
        <v>0</v>
      </c>
      <c r="AD380" s="72">
        <v>0</v>
      </c>
    </row>
    <row r="381" spans="1:30">
      <c r="A381" s="48" t="s">
        <v>1520</v>
      </c>
      <c r="B381" s="1" t="s">
        <v>1521</v>
      </c>
      <c r="C381" s="1" t="s">
        <v>1522</v>
      </c>
      <c r="D381" s="1" t="s">
        <v>53</v>
      </c>
      <c r="E381" s="1" t="s">
        <v>1794</v>
      </c>
      <c r="F381" s="44" t="s">
        <v>1523</v>
      </c>
      <c r="G381" s="49">
        <v>0.30000000000000004</v>
      </c>
      <c r="H381" s="5">
        <v>2.0533469538730147</v>
      </c>
      <c r="I381" s="5">
        <v>0</v>
      </c>
      <c r="J381" s="5">
        <v>2.0533469538730147</v>
      </c>
      <c r="K381" s="5">
        <v>-11.330431134793956</v>
      </c>
      <c r="L381" s="5">
        <v>-4.0991929209576838E-2</v>
      </c>
      <c r="M381" s="5">
        <v>-11.371423064003533</v>
      </c>
      <c r="N381" s="5">
        <v>1.9917465452568242</v>
      </c>
      <c r="O381" s="73">
        <v>0</v>
      </c>
      <c r="P381" s="5">
        <v>0</v>
      </c>
      <c r="Q381" s="5">
        <v>0</v>
      </c>
      <c r="R381" s="5">
        <v>0</v>
      </c>
      <c r="S381" s="5">
        <v>0</v>
      </c>
      <c r="T381" s="47">
        <v>0</v>
      </c>
      <c r="U381" s="5">
        <v>0</v>
      </c>
      <c r="V381" s="5">
        <v>2.0533469538730147</v>
      </c>
      <c r="W381" s="5">
        <v>0</v>
      </c>
      <c r="X381" s="5">
        <v>0</v>
      </c>
      <c r="Y381" s="47">
        <v>0</v>
      </c>
      <c r="Z381" s="5">
        <v>0</v>
      </c>
      <c r="AA381" s="5">
        <v>2.0533469538730147</v>
      </c>
      <c r="AB381" s="5">
        <v>0</v>
      </c>
      <c r="AC381" s="5">
        <v>0</v>
      </c>
      <c r="AD381" s="72">
        <v>0</v>
      </c>
    </row>
    <row r="382" spans="1:30">
      <c r="A382" s="48" t="s">
        <v>1524</v>
      </c>
      <c r="B382" s="1" t="s">
        <v>1525</v>
      </c>
      <c r="C382" s="1" t="s">
        <v>1526</v>
      </c>
      <c r="D382" s="1" t="s">
        <v>124</v>
      </c>
      <c r="E382" s="1" t="s">
        <v>1790</v>
      </c>
      <c r="F382" s="44" t="s">
        <v>1527</v>
      </c>
      <c r="G382" s="49">
        <v>0.99</v>
      </c>
      <c r="H382" s="5">
        <v>13.583676081846013</v>
      </c>
      <c r="I382" s="5">
        <v>0</v>
      </c>
      <c r="J382" s="5">
        <v>13.583676081846013</v>
      </c>
      <c r="K382" s="5">
        <v>-51.685055915760195</v>
      </c>
      <c r="L382" s="5">
        <v>-1.112119484190643</v>
      </c>
      <c r="M382" s="5">
        <v>-52.797175399950838</v>
      </c>
      <c r="N382" s="5">
        <v>13.176165799390633</v>
      </c>
      <c r="O382" s="73">
        <v>0</v>
      </c>
      <c r="P382" s="5">
        <v>0</v>
      </c>
      <c r="Q382" s="5">
        <v>0</v>
      </c>
      <c r="R382" s="5">
        <v>0</v>
      </c>
      <c r="S382" s="5">
        <v>0</v>
      </c>
      <c r="T382" s="47">
        <v>0</v>
      </c>
      <c r="U382" s="5">
        <v>6.4863706401744672</v>
      </c>
      <c r="V382" s="5">
        <v>7.097305441671546</v>
      </c>
      <c r="W382" s="5">
        <v>0</v>
      </c>
      <c r="X382" s="5">
        <v>0</v>
      </c>
      <c r="Y382" s="47">
        <v>0</v>
      </c>
      <c r="Z382" s="5">
        <v>6.4863706401744672</v>
      </c>
      <c r="AA382" s="5">
        <v>7.097305441671546</v>
      </c>
      <c r="AB382" s="5">
        <v>0</v>
      </c>
      <c r="AC382" s="5">
        <v>0</v>
      </c>
      <c r="AD382" s="72">
        <v>0</v>
      </c>
    </row>
    <row r="383" spans="1:30">
      <c r="A383" s="48" t="s">
        <v>1528</v>
      </c>
      <c r="B383" s="1" t="s">
        <v>1529</v>
      </c>
      <c r="C383" s="1" t="s">
        <v>1530</v>
      </c>
      <c r="D383" s="1" t="s">
        <v>103</v>
      </c>
      <c r="E383" s="1" t="s">
        <v>146</v>
      </c>
      <c r="F383" s="44" t="s">
        <v>1531</v>
      </c>
      <c r="G383" s="49">
        <v>0.99</v>
      </c>
      <c r="H383" s="5">
        <v>106.93857506914793</v>
      </c>
      <c r="I383" s="5">
        <v>0</v>
      </c>
      <c r="J383" s="5">
        <v>106.93857506914793</v>
      </c>
      <c r="K383" s="5">
        <v>34.23559039589594</v>
      </c>
      <c r="L383" s="5">
        <v>0.10931181010224122</v>
      </c>
      <c r="M383" s="5">
        <v>34.344902205998181</v>
      </c>
      <c r="N383" s="5">
        <v>103.73041781707349</v>
      </c>
      <c r="O383" s="73">
        <v>0</v>
      </c>
      <c r="P383" s="5">
        <v>0</v>
      </c>
      <c r="Q383" s="5">
        <v>0</v>
      </c>
      <c r="R383" s="5">
        <v>0</v>
      </c>
      <c r="S383" s="5">
        <v>0</v>
      </c>
      <c r="T383" s="47">
        <v>0</v>
      </c>
      <c r="U383" s="5">
        <v>94.496558239761711</v>
      </c>
      <c r="V383" s="5">
        <v>12.442017220757208</v>
      </c>
      <c r="W383" s="5">
        <v>0</v>
      </c>
      <c r="X383" s="5">
        <v>0</v>
      </c>
      <c r="Y383" s="47">
        <v>0</v>
      </c>
      <c r="Z383" s="5">
        <v>94.496558239761711</v>
      </c>
      <c r="AA383" s="5">
        <v>12.442017220757208</v>
      </c>
      <c r="AB383" s="5">
        <v>0</v>
      </c>
      <c r="AC383" s="5">
        <v>0</v>
      </c>
      <c r="AD383" s="72">
        <v>0</v>
      </c>
    </row>
    <row r="384" spans="1:30">
      <c r="A384" s="48" t="s">
        <v>1532</v>
      </c>
      <c r="B384" s="1" t="s">
        <v>1533</v>
      </c>
      <c r="C384" s="1" t="s">
        <v>1534</v>
      </c>
      <c r="D384" s="1" t="s">
        <v>53</v>
      </c>
      <c r="E384" s="1">
        <v>0</v>
      </c>
      <c r="F384" s="44" t="s">
        <v>1535</v>
      </c>
      <c r="G384" s="49">
        <v>0.4</v>
      </c>
      <c r="H384" s="5">
        <v>2.8215675623932728</v>
      </c>
      <c r="I384" s="5">
        <v>0.30597016642873548</v>
      </c>
      <c r="J384" s="5">
        <v>2.5155973959645372</v>
      </c>
      <c r="K384" s="5">
        <v>-12.859620623998049</v>
      </c>
      <c r="L384" s="5">
        <v>2.096409040277436E-2</v>
      </c>
      <c r="M384" s="5">
        <v>-12.838656533595275</v>
      </c>
      <c r="N384" s="5">
        <v>2.3269275912671969</v>
      </c>
      <c r="O384" s="73">
        <v>0.5</v>
      </c>
      <c r="P384" s="5">
        <v>0</v>
      </c>
      <c r="Q384" s="5">
        <v>0.30597016642873548</v>
      </c>
      <c r="R384" s="5">
        <v>0</v>
      </c>
      <c r="S384" s="5">
        <v>0</v>
      </c>
      <c r="T384" s="47">
        <v>0</v>
      </c>
      <c r="U384" s="5">
        <v>0</v>
      </c>
      <c r="V384" s="5">
        <v>2.5155973959645372</v>
      </c>
      <c r="W384" s="5">
        <v>0</v>
      </c>
      <c r="X384" s="5">
        <v>0</v>
      </c>
      <c r="Y384" s="47">
        <v>0</v>
      </c>
      <c r="Z384" s="5">
        <v>0</v>
      </c>
      <c r="AA384" s="5">
        <v>2.8215675623932728</v>
      </c>
      <c r="AB384" s="5">
        <v>0</v>
      </c>
      <c r="AC384" s="5">
        <v>0</v>
      </c>
      <c r="AD384" s="72">
        <v>0</v>
      </c>
    </row>
    <row r="385" spans="1:30">
      <c r="A385" s="48" t="s">
        <v>1536</v>
      </c>
      <c r="B385" s="1" t="s">
        <v>1537</v>
      </c>
      <c r="C385" s="1" t="s">
        <v>1538</v>
      </c>
      <c r="D385" s="1" t="s">
        <v>237</v>
      </c>
      <c r="E385" s="1">
        <v>0</v>
      </c>
      <c r="F385" s="44" t="s">
        <v>1539</v>
      </c>
      <c r="G385" s="49">
        <v>0.09</v>
      </c>
      <c r="H385" s="5">
        <v>70.506620064396188</v>
      </c>
      <c r="I385" s="5">
        <v>9.4355195044865319</v>
      </c>
      <c r="J385" s="5">
        <v>61.071100559909659</v>
      </c>
      <c r="K385" s="5">
        <v>45.135702767372962</v>
      </c>
      <c r="L385" s="5">
        <v>8.4959506414676866E-3</v>
      </c>
      <c r="M385" s="5">
        <v>45.14419871801443</v>
      </c>
      <c r="N385" s="5">
        <v>56.490768017916437</v>
      </c>
      <c r="O385" s="73">
        <v>0</v>
      </c>
      <c r="P385" s="5">
        <v>9.4355195044865319</v>
      </c>
      <c r="Q385" s="5">
        <v>0</v>
      </c>
      <c r="R385" s="5">
        <v>0</v>
      </c>
      <c r="S385" s="5">
        <v>0</v>
      </c>
      <c r="T385" s="47">
        <v>0</v>
      </c>
      <c r="U385" s="5">
        <v>61.071100559909659</v>
      </c>
      <c r="V385" s="5">
        <v>0</v>
      </c>
      <c r="W385" s="5">
        <v>0</v>
      </c>
      <c r="X385" s="5">
        <v>0</v>
      </c>
      <c r="Y385" s="47">
        <v>0</v>
      </c>
      <c r="Z385" s="5">
        <v>70.506620064396188</v>
      </c>
      <c r="AA385" s="5">
        <v>0</v>
      </c>
      <c r="AB385" s="5">
        <v>0</v>
      </c>
      <c r="AC385" s="5">
        <v>0</v>
      </c>
      <c r="AD385" s="72">
        <v>0</v>
      </c>
    </row>
    <row r="386" spans="1:30">
      <c r="A386" s="48" t="s">
        <v>1540</v>
      </c>
      <c r="B386" s="1" t="s">
        <v>1541</v>
      </c>
      <c r="C386" s="1" t="s">
        <v>1542</v>
      </c>
      <c r="D386" s="1" t="s">
        <v>53</v>
      </c>
      <c r="E386" s="1">
        <v>0</v>
      </c>
      <c r="F386" s="44" t="s">
        <v>1543</v>
      </c>
      <c r="G386" s="49">
        <v>0.4</v>
      </c>
      <c r="H386" s="5">
        <v>2.5977106359878501</v>
      </c>
      <c r="I386" s="5">
        <v>7.6800584676563737E-3</v>
      </c>
      <c r="J386" s="5">
        <v>2.5900305775201939</v>
      </c>
      <c r="K386" s="5">
        <v>-9.8385434747289189</v>
      </c>
      <c r="L386" s="5">
        <v>-1.1307970084981633E-2</v>
      </c>
      <c r="M386" s="5">
        <v>-9.8498514448139005</v>
      </c>
      <c r="N386" s="5">
        <v>2.3957782842061794</v>
      </c>
      <c r="O386" s="73">
        <v>0.5</v>
      </c>
      <c r="P386" s="5">
        <v>0</v>
      </c>
      <c r="Q386" s="5">
        <v>7.6800584676563737E-3</v>
      </c>
      <c r="R386" s="5">
        <v>0</v>
      </c>
      <c r="S386" s="5">
        <v>0</v>
      </c>
      <c r="T386" s="47">
        <v>0</v>
      </c>
      <c r="U386" s="5">
        <v>0</v>
      </c>
      <c r="V386" s="5">
        <v>2.5900305775201939</v>
      </c>
      <c r="W386" s="5">
        <v>0</v>
      </c>
      <c r="X386" s="5">
        <v>0</v>
      </c>
      <c r="Y386" s="47">
        <v>0</v>
      </c>
      <c r="Z386" s="5">
        <v>0</v>
      </c>
      <c r="AA386" s="5">
        <v>2.5977106359878501</v>
      </c>
      <c r="AB386" s="5">
        <v>0</v>
      </c>
      <c r="AC386" s="5">
        <v>0</v>
      </c>
      <c r="AD386" s="72">
        <v>0</v>
      </c>
    </row>
    <row r="387" spans="1:30">
      <c r="A387" s="48" t="s">
        <v>1544</v>
      </c>
      <c r="B387" s="1" t="s">
        <v>1545</v>
      </c>
      <c r="C387" s="1" t="s">
        <v>1546</v>
      </c>
      <c r="D387" s="1" t="s">
        <v>53</v>
      </c>
      <c r="E387" s="1">
        <v>0</v>
      </c>
      <c r="F387" s="44" t="s">
        <v>1547</v>
      </c>
      <c r="G387" s="49">
        <v>0.4</v>
      </c>
      <c r="H387" s="5">
        <v>2.7622863163389804</v>
      </c>
      <c r="I387" s="5">
        <v>0.21101990245296712</v>
      </c>
      <c r="J387" s="5">
        <v>2.5512664138860131</v>
      </c>
      <c r="K387" s="5">
        <v>-12.882698821316643</v>
      </c>
      <c r="L387" s="5">
        <v>7.1535842812350481E-2</v>
      </c>
      <c r="M387" s="5">
        <v>-12.811162978504292</v>
      </c>
      <c r="N387" s="5">
        <v>2.3599214328445624</v>
      </c>
      <c r="O387" s="73">
        <v>0.5</v>
      </c>
      <c r="P387" s="5">
        <v>0</v>
      </c>
      <c r="Q387" s="5">
        <v>0.21101990245296712</v>
      </c>
      <c r="R387" s="5">
        <v>0</v>
      </c>
      <c r="S387" s="5">
        <v>0</v>
      </c>
      <c r="T387" s="47">
        <v>0</v>
      </c>
      <c r="U387" s="5">
        <v>0</v>
      </c>
      <c r="V387" s="5">
        <v>2.5512664138860131</v>
      </c>
      <c r="W387" s="5">
        <v>0</v>
      </c>
      <c r="X387" s="5">
        <v>0</v>
      </c>
      <c r="Y387" s="47">
        <v>0</v>
      </c>
      <c r="Z387" s="5">
        <v>0</v>
      </c>
      <c r="AA387" s="5">
        <v>2.7622863163389804</v>
      </c>
      <c r="AB387" s="5">
        <v>0</v>
      </c>
      <c r="AC387" s="5">
        <v>0</v>
      </c>
      <c r="AD387" s="72">
        <v>0</v>
      </c>
    </row>
    <row r="388" spans="1:30">
      <c r="A388" s="48" t="s">
        <v>1548</v>
      </c>
      <c r="B388" s="1" t="s">
        <v>1549</v>
      </c>
      <c r="C388" s="1" t="s">
        <v>1550</v>
      </c>
      <c r="D388" s="1" t="s">
        <v>53</v>
      </c>
      <c r="E388" s="1">
        <v>0</v>
      </c>
      <c r="F388" s="44" t="s">
        <v>1551</v>
      </c>
      <c r="G388" s="49">
        <v>0.4</v>
      </c>
      <c r="H388" s="5">
        <v>3.3355034674572548</v>
      </c>
      <c r="I388" s="5">
        <v>0.11669392400904559</v>
      </c>
      <c r="J388" s="5">
        <v>3.2188095434482094</v>
      </c>
      <c r="K388" s="5">
        <v>-24.27097171236742</v>
      </c>
      <c r="L388" s="5">
        <v>6.3087073752253531E-2</v>
      </c>
      <c r="M388" s="5">
        <v>-24.207884638615166</v>
      </c>
      <c r="N388" s="5">
        <v>2.9773988276895937</v>
      </c>
      <c r="O388" s="73">
        <v>0.5</v>
      </c>
      <c r="P388" s="5">
        <v>0</v>
      </c>
      <c r="Q388" s="5">
        <v>0.11669392400904559</v>
      </c>
      <c r="R388" s="5">
        <v>0</v>
      </c>
      <c r="S388" s="5">
        <v>0</v>
      </c>
      <c r="T388" s="47">
        <v>0</v>
      </c>
      <c r="U388" s="5">
        <v>0</v>
      </c>
      <c r="V388" s="5">
        <v>3.2188095434482094</v>
      </c>
      <c r="W388" s="5">
        <v>0</v>
      </c>
      <c r="X388" s="5">
        <v>0</v>
      </c>
      <c r="Y388" s="47">
        <v>0</v>
      </c>
      <c r="Z388" s="5">
        <v>0</v>
      </c>
      <c r="AA388" s="5">
        <v>3.3355034674572548</v>
      </c>
      <c r="AB388" s="5">
        <v>0</v>
      </c>
      <c r="AC388" s="5">
        <v>0</v>
      </c>
      <c r="AD388" s="72">
        <v>0</v>
      </c>
    </row>
    <row r="389" spans="1:30">
      <c r="A389" s="48" t="s">
        <v>1552</v>
      </c>
      <c r="B389" s="1" t="s">
        <v>1553</v>
      </c>
      <c r="C389" s="1" t="s">
        <v>1554</v>
      </c>
      <c r="D389" s="1" t="s">
        <v>53</v>
      </c>
      <c r="E389" s="1">
        <v>0</v>
      </c>
      <c r="F389" s="44" t="s">
        <v>1555</v>
      </c>
      <c r="G389" s="49">
        <v>0.4</v>
      </c>
      <c r="H389" s="5">
        <v>3.7450648344069166</v>
      </c>
      <c r="I389" s="5">
        <v>0.46561262400147507</v>
      </c>
      <c r="J389" s="5">
        <v>3.2794522104054415</v>
      </c>
      <c r="K389" s="5">
        <v>-6.5771631223066764</v>
      </c>
      <c r="L389" s="5">
        <v>2.1036947277609741E-2</v>
      </c>
      <c r="M389" s="5">
        <v>-6.5561261750290667</v>
      </c>
      <c r="N389" s="5">
        <v>3.0334932946250337</v>
      </c>
      <c r="O389" s="73">
        <v>0.5</v>
      </c>
      <c r="P389" s="5">
        <v>0</v>
      </c>
      <c r="Q389" s="5">
        <v>0.46561262400147507</v>
      </c>
      <c r="R389" s="5">
        <v>0</v>
      </c>
      <c r="S389" s="5">
        <v>0</v>
      </c>
      <c r="T389" s="47">
        <v>0</v>
      </c>
      <c r="U389" s="5">
        <v>0</v>
      </c>
      <c r="V389" s="5">
        <v>3.2794522104054415</v>
      </c>
      <c r="W389" s="5">
        <v>0</v>
      </c>
      <c r="X389" s="5">
        <v>0</v>
      </c>
      <c r="Y389" s="47">
        <v>0</v>
      </c>
      <c r="Z389" s="5">
        <v>0</v>
      </c>
      <c r="AA389" s="5">
        <v>3.7450648344069166</v>
      </c>
      <c r="AB389" s="5">
        <v>0</v>
      </c>
      <c r="AC389" s="5">
        <v>0</v>
      </c>
      <c r="AD389" s="72">
        <v>0</v>
      </c>
    </row>
    <row r="390" spans="1:30">
      <c r="A390" s="48" t="s">
        <v>1556</v>
      </c>
      <c r="B390" s="1" t="s">
        <v>1557</v>
      </c>
      <c r="C390" s="1" t="s">
        <v>1558</v>
      </c>
      <c r="D390" s="1" t="s">
        <v>53</v>
      </c>
      <c r="E390" s="1">
        <v>0</v>
      </c>
      <c r="F390" s="44" t="s">
        <v>1559</v>
      </c>
      <c r="G390" s="49">
        <v>0.4</v>
      </c>
      <c r="H390" s="5">
        <v>2.8356358768802958</v>
      </c>
      <c r="I390" s="5">
        <v>0.10068312409478798</v>
      </c>
      <c r="J390" s="5">
        <v>2.734952752785508</v>
      </c>
      <c r="K390" s="5">
        <v>-8.1569690986559991</v>
      </c>
      <c r="L390" s="5">
        <v>6.2788714530839229E-3</v>
      </c>
      <c r="M390" s="5">
        <v>-8.1506902272029151</v>
      </c>
      <c r="N390" s="5">
        <v>2.529831296326595</v>
      </c>
      <c r="O390" s="73">
        <v>0.5</v>
      </c>
      <c r="P390" s="5">
        <v>0</v>
      </c>
      <c r="Q390" s="5">
        <v>0.10068312409478798</v>
      </c>
      <c r="R390" s="5">
        <v>0</v>
      </c>
      <c r="S390" s="5">
        <v>0</v>
      </c>
      <c r="T390" s="47">
        <v>0</v>
      </c>
      <c r="U390" s="5">
        <v>0</v>
      </c>
      <c r="V390" s="5">
        <v>2.734952752785508</v>
      </c>
      <c r="W390" s="5">
        <v>0</v>
      </c>
      <c r="X390" s="5">
        <v>0</v>
      </c>
      <c r="Y390" s="47">
        <v>0</v>
      </c>
      <c r="Z390" s="5">
        <v>0</v>
      </c>
      <c r="AA390" s="5">
        <v>2.8356358768802958</v>
      </c>
      <c r="AB390" s="5">
        <v>0</v>
      </c>
      <c r="AC390" s="5">
        <v>0</v>
      </c>
      <c r="AD390" s="72">
        <v>0</v>
      </c>
    </row>
    <row r="391" spans="1:30">
      <c r="A391" s="48" t="s">
        <v>1560</v>
      </c>
      <c r="B391" s="1" t="s">
        <v>1561</v>
      </c>
      <c r="C391" s="1" t="s">
        <v>1562</v>
      </c>
      <c r="D391" s="1" t="s">
        <v>124</v>
      </c>
      <c r="E391" s="1" t="s">
        <v>1791</v>
      </c>
      <c r="F391" s="44" t="s">
        <v>1563</v>
      </c>
      <c r="G391" s="49">
        <v>0.99</v>
      </c>
      <c r="H391" s="5">
        <v>30.119602122146578</v>
      </c>
      <c r="I391" s="5">
        <v>0</v>
      </c>
      <c r="J391" s="5">
        <v>30.119602122146578</v>
      </c>
      <c r="K391" s="5">
        <v>-63.383465961280585</v>
      </c>
      <c r="L391" s="5">
        <v>0.24795664408186013</v>
      </c>
      <c r="M391" s="5">
        <v>-63.135509317198725</v>
      </c>
      <c r="N391" s="5">
        <v>29.21601405848218</v>
      </c>
      <c r="O391" s="73">
        <v>0</v>
      </c>
      <c r="P391" s="5">
        <v>0</v>
      </c>
      <c r="Q391" s="5">
        <v>0</v>
      </c>
      <c r="R391" s="5">
        <v>0</v>
      </c>
      <c r="S391" s="5">
        <v>0</v>
      </c>
      <c r="T391" s="47">
        <v>0</v>
      </c>
      <c r="U391" s="5">
        <v>25.004359764291149</v>
      </c>
      <c r="V391" s="5">
        <v>5.1152425710572249</v>
      </c>
      <c r="W391" s="5">
        <v>0</v>
      </c>
      <c r="X391" s="5">
        <v>0</v>
      </c>
      <c r="Y391" s="47">
        <v>0</v>
      </c>
      <c r="Z391" s="5">
        <v>25.004359764291149</v>
      </c>
      <c r="AA391" s="5">
        <v>5.1152425710572249</v>
      </c>
      <c r="AB391" s="5">
        <v>0</v>
      </c>
      <c r="AC391" s="5">
        <v>0</v>
      </c>
      <c r="AD391" s="72">
        <v>0</v>
      </c>
    </row>
    <row r="392" spans="1:30">
      <c r="A392" s="48" t="s">
        <v>1567</v>
      </c>
      <c r="B392" s="1" t="s">
        <v>1568</v>
      </c>
      <c r="D392" s="50" t="s">
        <v>1566</v>
      </c>
      <c r="E392" s="50" t="s">
        <v>1755</v>
      </c>
      <c r="F392" s="44" t="s">
        <v>1756</v>
      </c>
      <c r="G392" s="49">
        <v>0.05</v>
      </c>
      <c r="H392" s="5">
        <v>17.571999999999999</v>
      </c>
      <c r="I392" s="5">
        <v>0</v>
      </c>
      <c r="J392" s="5">
        <v>17.571999999999999</v>
      </c>
      <c r="K392" s="5">
        <v>-2.5049070057656468</v>
      </c>
      <c r="L392" s="112">
        <v>-4.2384570723809301E-2</v>
      </c>
      <c r="M392" s="5">
        <v>-2.5472915764894561</v>
      </c>
      <c r="N392" s="5">
        <v>17.044839999999997</v>
      </c>
      <c r="O392" s="73">
        <v>0</v>
      </c>
      <c r="P392" s="5">
        <v>0</v>
      </c>
      <c r="Q392" s="5">
        <v>0</v>
      </c>
      <c r="R392" s="5">
        <v>0</v>
      </c>
      <c r="S392" s="5">
        <v>0</v>
      </c>
      <c r="T392" s="47">
        <v>0</v>
      </c>
      <c r="U392" s="5">
        <v>0</v>
      </c>
      <c r="V392" s="5">
        <v>0</v>
      </c>
      <c r="W392" s="5">
        <v>0</v>
      </c>
      <c r="X392" s="5">
        <v>0</v>
      </c>
      <c r="Y392" s="47">
        <v>0</v>
      </c>
      <c r="Z392" s="5">
        <v>0</v>
      </c>
      <c r="AA392" s="5">
        <v>0</v>
      </c>
      <c r="AB392" s="5">
        <v>0</v>
      </c>
      <c r="AC392" s="5">
        <v>0</v>
      </c>
      <c r="AD392" s="72">
        <v>0</v>
      </c>
    </row>
    <row r="393" spans="1:30" ht="15" thickBot="1">
      <c r="A393" s="52" t="s">
        <v>1564</v>
      </c>
      <c r="B393" s="26" t="s">
        <v>1565</v>
      </c>
      <c r="C393" s="26"/>
      <c r="D393" s="27" t="s">
        <v>1566</v>
      </c>
      <c r="E393" s="27" t="s">
        <v>1755</v>
      </c>
      <c r="F393" s="28" t="s">
        <v>1757</v>
      </c>
      <c r="G393" s="63">
        <v>0</v>
      </c>
      <c r="H393" s="35">
        <v>43.377000000000002</v>
      </c>
      <c r="I393" s="35">
        <v>0</v>
      </c>
      <c r="J393" s="35">
        <v>43.377000000000002</v>
      </c>
      <c r="K393" s="35">
        <v>43.377000000000002</v>
      </c>
      <c r="L393" s="35">
        <v>0</v>
      </c>
      <c r="M393" s="35">
        <v>43.377000000000002</v>
      </c>
      <c r="N393" s="35">
        <v>42.075690000000002</v>
      </c>
      <c r="O393" s="75">
        <v>0</v>
      </c>
      <c r="P393" s="35">
        <v>0</v>
      </c>
      <c r="Q393" s="35">
        <v>0</v>
      </c>
      <c r="R393" s="35">
        <v>0</v>
      </c>
      <c r="S393" s="35">
        <v>0</v>
      </c>
      <c r="T393" s="36">
        <v>0</v>
      </c>
      <c r="U393" s="35">
        <v>0</v>
      </c>
      <c r="V393" s="35">
        <v>0</v>
      </c>
      <c r="W393" s="35">
        <v>0</v>
      </c>
      <c r="X393" s="35">
        <v>0</v>
      </c>
      <c r="Y393" s="36">
        <v>0</v>
      </c>
      <c r="Z393" s="35">
        <v>0</v>
      </c>
      <c r="AA393" s="35">
        <v>0</v>
      </c>
      <c r="AB393" s="35">
        <v>0</v>
      </c>
      <c r="AC393" s="35">
        <v>0</v>
      </c>
      <c r="AD393" s="65">
        <v>0</v>
      </c>
    </row>
    <row r="395" spans="1:30" ht="16.2">
      <c r="F395" s="8" t="s">
        <v>1955</v>
      </c>
    </row>
    <row r="396" spans="1:30" ht="16.2">
      <c r="F396" s="8" t="s">
        <v>1956</v>
      </c>
    </row>
    <row r="397" spans="1:30">
      <c r="A397" s="3"/>
      <c r="B397" s="3"/>
      <c r="C397" s="3"/>
      <c r="F397" s="95" t="s">
        <v>1953</v>
      </c>
      <c r="G397" s="9"/>
    </row>
    <row r="398" spans="1:30">
      <c r="D398" s="50"/>
      <c r="F398" s="50" t="s">
        <v>1728</v>
      </c>
    </row>
    <row r="399" spans="1:30">
      <c r="D399" s="50"/>
    </row>
    <row r="400" spans="1:30">
      <c r="D400" s="50"/>
    </row>
  </sheetData>
  <sheetProtection sheet="1" objects="1" scenarios="1"/>
  <mergeCells count="4">
    <mergeCell ref="H5:N5"/>
    <mergeCell ref="P5:T5"/>
    <mergeCell ref="U5:Y5"/>
    <mergeCell ref="Z5:AD5"/>
  </mergeCells>
  <pageMargins left="0.7" right="0.7" top="0.75" bottom="0.75" header="0.3" footer="0.3"/>
  <pageSetup paperSize="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11" ma:contentTypeDescription="Create a new document." ma:contentTypeScope="" ma:versionID="6ebd673a87a4d8b74dbb730bf975cc43">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f40f2bdcdc716d7200eb847f9920ceca"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281E3C-62F0-40EE-9204-6744881C5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907788-3c74-4840-b653-af3aea5e5f4b"/>
    <ds:schemaRef ds:uri="49dd332d-6948-448e-8342-7096052746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FAE96B-8F34-4990-8278-685CFE74E099}">
  <ds:schemaRefs>
    <ds:schemaRef ds:uri="http://schemas.microsoft.com/office/2006/metadata/properties"/>
    <ds:schemaRef ds:uri="http://purl.org/dc/elements/1.1/"/>
    <ds:schemaRef ds:uri="52907788-3c74-4840-b653-af3aea5e5f4b"/>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49dd332d-6948-448e-8342-709605274695"/>
    <ds:schemaRef ds:uri="http://www.w3.org/XML/1998/namespace"/>
    <ds:schemaRef ds:uri="http://purl.org/dc/dcmitype/"/>
  </ds:schemaRefs>
</ds:datastoreItem>
</file>

<file path=customXml/itemProps3.xml><?xml version="1.0" encoding="utf-8"?>
<ds:datastoreItem xmlns:ds="http://schemas.openxmlformats.org/officeDocument/2006/customXml" ds:itemID="{976BEBC8-CF94-4027-A2D1-DE2EDDE7DB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SFA Calculator - Dropdown</vt:lpstr>
      <vt:lpstr>Calculations for 2021-22</vt:lpstr>
      <vt:lpstr>Other Years for Dropdown</vt:lpstr>
      <vt:lpstr>Lists</vt:lpstr>
      <vt:lpstr>Other inputs</vt:lpstr>
      <vt:lpstr>I.KI 2016-17</vt:lpstr>
      <vt:lpstr>I.KI 2017-18</vt:lpstr>
      <vt:lpstr>I.Supplementary 2017-18</vt:lpstr>
      <vt:lpstr>I.KI 2018-19</vt:lpstr>
      <vt:lpstr>I.Supplementary 2018-19</vt:lpstr>
      <vt:lpstr>KI 2019-20</vt:lpstr>
      <vt:lpstr>I.Supplementary 2019-20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Danny Fellowes</dc:creator>
  <cp:lastModifiedBy>William King</cp:lastModifiedBy>
  <dcterms:created xsi:type="dcterms:W3CDTF">2019-12-03T11:20:29Z</dcterms:created>
  <dcterms:modified xsi:type="dcterms:W3CDTF">2021-02-03T17:18:33Z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0x0101008EFBF9F0EEF9024B851798905602A73B</vt:lpwstr>
  </property>
</Properties>
</file>